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H:\Shared\Communications Dept\PHIP\Data\Community Health Assessment Survey\2018 Jan-June Analysis\"/>
    </mc:Choice>
  </mc:AlternateContent>
  <bookViews>
    <workbookView xWindow="0" yWindow="0" windowWidth="21435" windowHeight="9375" tabRatio="694" firstSheet="7" activeTab="7"/>
  </bookViews>
  <sheets>
    <sheet name="All Data" sheetId="1" state="hidden" r:id="rId1"/>
    <sheet name="Q1" sheetId="2" state="hidden" r:id="rId2"/>
    <sheet name="Q2" sheetId="3" state="hidden" r:id="rId3"/>
    <sheet name="Q3" sheetId="4" state="hidden" r:id="rId4"/>
    <sheet name="Q4" sheetId="5" state="hidden" r:id="rId5"/>
    <sheet name="Q5" sheetId="6" state="hidden" r:id="rId6"/>
    <sheet name="Q6" sheetId="7" state="hidden" r:id="rId7"/>
    <sheet name="General" sheetId="8" r:id="rId8"/>
    <sheet name="Nassau.Queens" sheetId="10" r:id="rId9"/>
    <sheet name="Suffolk" sheetId="11" r:id="rId10"/>
    <sheet name="PT Q1" sheetId="15" r:id="rId11"/>
    <sheet name="PT Q2" sheetId="16" r:id="rId12"/>
    <sheet name="PT Q3" sheetId="18" r:id="rId13"/>
    <sheet name="PT Q4" sheetId="19" r:id="rId14"/>
    <sheet name="PT Q5" sheetId="20" r:id="rId15"/>
    <sheet name="PT Q6" sheetId="21" r:id="rId16"/>
    <sheet name="Nassau.Queens Rank" sheetId="22" r:id="rId17"/>
    <sheet name="Suffolk Rank" sheetId="23" r:id="rId18"/>
  </sheets>
  <externalReferences>
    <externalReference r:id="rId19"/>
  </externalReferences>
  <definedNames>
    <definedName name="_xlnm._FilterDatabase" localSheetId="0" hidden="1">'All Data'!$CF$1:$CF$978</definedName>
    <definedName name="_xlnm._FilterDatabase" localSheetId="14" hidden="1">'PT Q5'!$E$78:$E$95</definedName>
    <definedName name="_xlnm._FilterDatabase" localSheetId="1" hidden="1">'Q1'!$AL$1:$AY$582</definedName>
    <definedName name="_xlcn.LinkedTable_Table11" hidden="1">Table1[]</definedName>
    <definedName name="_xlcn.LinkedTable_Table41" hidden="1">[1]!Table4[#Data]</definedName>
    <definedName name="Slicer_Are_you_Hispanic_or_Latino?">#N/A</definedName>
    <definedName name="Slicer_Are_you_Hispanic_or_Latino?1">#N/A</definedName>
    <definedName name="Slicer_Are_you_Hispanic_or_Latino?11">#N/A</definedName>
    <definedName name="Slicer_Are_you_Hispanic_or_Latino?2">#N/A</definedName>
    <definedName name="Slicer_Are_you_Hispanic_or_Latino?4">#N/A</definedName>
    <definedName name="Slicer_Are_you_Hispanic_or_Latino?5">#N/A</definedName>
    <definedName name="Slicer_County_where_you_live">#N/A</definedName>
    <definedName name="Slicer_County_where_you_live1">#N/A</definedName>
    <definedName name="Slicer_County_where_you_live11">#N/A</definedName>
    <definedName name="Slicer_County_where_you_live2">#N/A</definedName>
    <definedName name="Slicer_County_where_you_live4">#N/A</definedName>
    <definedName name="Slicer_County_where_you_live5">#N/A</definedName>
    <definedName name="Slicer_Do_you_currently_have_health_insurance?">#N/A</definedName>
    <definedName name="Slicer_Do_you_currently_have_health_insurance?1">#N/A</definedName>
    <definedName name="Slicer_Do_you_currently_have_health_insurance?2">#N/A</definedName>
    <definedName name="Slicer_Do_you_currently_have_health_insurance?3">#N/A</definedName>
    <definedName name="Slicer_Do_you_currently_have_health_insurance?4">#N/A</definedName>
    <definedName name="Slicer_Do_you_currently_have_health_insurance?5">#N/A</definedName>
    <definedName name="Slicer_I_identify_as">#N/A</definedName>
    <definedName name="Slicer_I_identify_as1">#N/A</definedName>
    <definedName name="Slicer_I_identify_as11">#N/A</definedName>
    <definedName name="Slicer_I_identify_as2">#N/A</definedName>
    <definedName name="Slicer_I_identify_as4">#N/A</definedName>
    <definedName name="Slicer_I_identify_as5">#N/A</definedName>
    <definedName name="Slicer_What_is_your_annual_household_income_from_all_sources?">#N/A</definedName>
    <definedName name="Slicer_What_is_your_annual_household_income_from_all_sources?1">#N/A</definedName>
    <definedName name="Slicer_What_is_your_annual_household_income_from_all_sources?11">#N/A</definedName>
    <definedName name="Slicer_What_is_your_annual_household_income_from_all_sources?2">#N/A</definedName>
    <definedName name="Slicer_What_is_your_annual_household_income_from_all_sources?4">#N/A</definedName>
    <definedName name="Slicer_What_is_your_annual_household_income_from_all_sources?5">#N/A</definedName>
    <definedName name="Slicer_What_is_your_current_employment_status?">#N/A</definedName>
    <definedName name="Slicer_What_is_your_current_employment_status?1">#N/A</definedName>
    <definedName name="Slicer_What_is_your_current_employment_status?11">#N/A</definedName>
    <definedName name="Slicer_What_is_your_current_employment_status?2">#N/A</definedName>
    <definedName name="Slicer_What_is_your_current_employment_status?4">#N/A</definedName>
    <definedName name="Slicer_What_is_your_current_employment_status?5">#N/A</definedName>
    <definedName name="Slicer_What_is_your_highest_level_of_education?">#N/A</definedName>
    <definedName name="Slicer_What_is_your_highest_level_of_education?1">#N/A</definedName>
    <definedName name="Slicer_What_is_your_highest_level_of_education?11">#N/A</definedName>
    <definedName name="Slicer_What_is_your_highest_level_of_education?2">#N/A</definedName>
    <definedName name="Slicer_What_is_your_highest_level_of_education?4">#N/A</definedName>
    <definedName name="Slicer_What_is_your_highest_level_of_education?5">#N/A</definedName>
    <definedName name="Slicer_What_race_do_you_consider_yourself?">#N/A</definedName>
    <definedName name="Slicer_What_race_do_you_consider_yourself?1">#N/A</definedName>
    <definedName name="Slicer_What_race_do_you_consider_yourself?2">#N/A</definedName>
    <definedName name="Slicer_What_race_do_you_consider_yourself?3">#N/A</definedName>
    <definedName name="Slicer_What_race_do_you_consider_yourself?4">#N/A</definedName>
    <definedName name="Slicer_What_race_do_you_consider_yourself?5">#N/A</definedName>
    <definedName name="Slicer_What_type_of_insurance_do_you_have?__select_all_that_apply">#N/A</definedName>
    <definedName name="Slicer_What_type_of_insurance_do_you_have?__select_all_that_apply1">#N/A</definedName>
    <definedName name="Slicer_What_type_of_insurance_do_you_have?__select_all_that_apply11">#N/A</definedName>
    <definedName name="Slicer_What_type_of_insurance_do_you_have?__select_all_that_apply2">#N/A</definedName>
    <definedName name="Slicer_What_type_of_insurance_do_you_have?__select_all_that_apply4">#N/A</definedName>
    <definedName name="Slicer_What_type_of_insurance_do_you_have?__select_all_that_apply5">#N/A</definedName>
  </definedNames>
  <calcPr calcId="152511"/>
  <pivotCaches>
    <pivotCache cacheId="0" r:id="rId20"/>
    <pivotCache cacheId="1" r:id="rId21"/>
    <pivotCache cacheId="2" r:id="rId22"/>
    <pivotCache cacheId="3" r:id="rId23"/>
    <pivotCache cacheId="4" r:id="rId24"/>
    <pivotCache cacheId="5"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PT Q4-2b6466a0-ef1a-4ce2-8cf8-8964969107a6" name="PT Q4" connection="LinkedTable_Table4"/>
          <x15:modelTable id="Table1-158693f2-bfab-4e5c-80ce-0bbb27aaf0d3" name="Table1" connection="LinkedTable_Table1"/>
        </x15:modelTables>
      </x15:dataModel>
    </ext>
  </extLst>
</workbook>
</file>

<file path=xl/calcChain.xml><?xml version="1.0" encoding="utf-8"?>
<calcChain xmlns="http://schemas.openxmlformats.org/spreadsheetml/2006/main">
  <c r="AF19" i="8" l="1"/>
  <c r="AF20" i="8"/>
  <c r="AF21" i="8"/>
  <c r="AF22" i="8"/>
  <c r="AF23" i="8"/>
  <c r="AF24" i="8"/>
  <c r="AF25" i="8"/>
  <c r="AF26" i="8"/>
  <c r="AF27" i="8"/>
  <c r="AF7" i="8"/>
  <c r="AF6" i="8"/>
  <c r="AF5" i="8"/>
  <c r="AF4" i="8"/>
  <c r="AF28" i="8" l="1"/>
  <c r="AF29" i="8" s="1"/>
  <c r="AF8" i="8"/>
  <c r="AJ3" i="3" l="1"/>
  <c r="AJ4" i="3"/>
  <c r="AJ5"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2" i="3"/>
  <c r="AJ163" i="3"/>
  <c r="AJ164" i="3"/>
  <c r="AJ165" i="3"/>
  <c r="AJ166" i="3"/>
  <c r="AJ167" i="3"/>
  <c r="AJ168" i="3"/>
  <c r="AJ169" i="3"/>
  <c r="AJ170" i="3"/>
  <c r="AJ171" i="3"/>
  <c r="AJ172" i="3"/>
  <c r="AJ173" i="3"/>
  <c r="AJ174" i="3"/>
  <c r="AJ175" i="3"/>
  <c r="AJ176" i="3"/>
  <c r="AJ177" i="3"/>
  <c r="AJ178" i="3"/>
  <c r="AJ179" i="3"/>
  <c r="AJ180" i="3"/>
  <c r="AJ181" i="3"/>
  <c r="AJ182" i="3"/>
  <c r="AJ183" i="3"/>
  <c r="AJ184" i="3"/>
  <c r="AJ185" i="3"/>
  <c r="AJ186" i="3"/>
  <c r="AJ187" i="3"/>
  <c r="AJ188"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1"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J390" i="3"/>
  <c r="AJ391" i="3"/>
  <c r="AJ392" i="3"/>
  <c r="AJ393" i="3"/>
  <c r="AJ394" i="3"/>
  <c r="AJ395" i="3"/>
  <c r="AJ396" i="3"/>
  <c r="AJ397" i="3"/>
  <c r="AJ398" i="3"/>
  <c r="AJ399" i="3"/>
  <c r="AJ400" i="3"/>
  <c r="AJ401" i="3"/>
  <c r="AJ402" i="3"/>
  <c r="AJ403" i="3"/>
  <c r="AJ404" i="3"/>
  <c r="AJ405" i="3"/>
  <c r="AJ406" i="3"/>
  <c r="AJ407" i="3"/>
  <c r="AJ408" i="3"/>
  <c r="AJ409" i="3"/>
  <c r="AJ410" i="3"/>
  <c r="AJ411" i="3"/>
  <c r="AJ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J437" i="3"/>
  <c r="AJ438" i="3"/>
  <c r="AJ439" i="3"/>
  <c r="AJ440" i="3"/>
  <c r="AJ441" i="3"/>
  <c r="AJ442" i="3"/>
  <c r="AJ443" i="3"/>
  <c r="AJ444" i="3"/>
  <c r="AJ445" i="3"/>
  <c r="AJ446" i="3"/>
  <c r="AJ447" i="3"/>
  <c r="AJ448" i="3"/>
  <c r="AJ449" i="3"/>
  <c r="AJ450" i="3"/>
  <c r="AJ451" i="3"/>
  <c r="AJ452" i="3"/>
  <c r="AJ453" i="3"/>
  <c r="AJ454" i="3"/>
  <c r="AJ455" i="3"/>
  <c r="AJ456" i="3"/>
  <c r="AJ457" i="3"/>
  <c r="AJ458" i="3"/>
  <c r="AJ459" i="3"/>
  <c r="AJ460" i="3"/>
  <c r="AJ461" i="3"/>
  <c r="AJ462" i="3"/>
  <c r="AJ463" i="3"/>
  <c r="AJ464" i="3"/>
  <c r="AJ465" i="3"/>
  <c r="AJ466" i="3"/>
  <c r="AJ467" i="3"/>
  <c r="AJ468" i="3"/>
  <c r="AJ469" i="3"/>
  <c r="AJ470" i="3"/>
  <c r="AJ471" i="3"/>
  <c r="AJ472" i="3"/>
  <c r="AJ473" i="3"/>
  <c r="AJ474" i="3"/>
  <c r="AJ475" i="3"/>
  <c r="AJ476" i="3"/>
  <c r="AJ477" i="3"/>
  <c r="AJ478" i="3"/>
  <c r="AJ479" i="3"/>
  <c r="AJ480" i="3"/>
  <c r="AJ481" i="3"/>
  <c r="AJ482" i="3"/>
  <c r="AJ483" i="3"/>
  <c r="AJ484" i="3"/>
  <c r="AJ485" i="3"/>
  <c r="AJ486" i="3"/>
  <c r="AJ487" i="3"/>
  <c r="AJ488" i="3"/>
  <c r="AJ489" i="3"/>
  <c r="AJ490" i="3"/>
  <c r="AJ491" i="3"/>
  <c r="AJ492" i="3"/>
  <c r="AJ493" i="3"/>
  <c r="AJ494" i="3"/>
  <c r="AJ495" i="3"/>
  <c r="AJ496" i="3"/>
  <c r="AJ497" i="3"/>
  <c r="AJ498" i="3"/>
  <c r="AJ499" i="3"/>
  <c r="AJ500" i="3"/>
  <c r="AJ501" i="3"/>
  <c r="AJ502" i="3"/>
  <c r="AJ503" i="3"/>
  <c r="AJ504" i="3"/>
  <c r="AJ505" i="3"/>
  <c r="AJ506" i="3"/>
  <c r="AJ507" i="3"/>
  <c r="AJ508" i="3"/>
  <c r="AJ509" i="3"/>
  <c r="AJ510" i="3"/>
  <c r="AJ511" i="3"/>
  <c r="AJ512" i="3"/>
  <c r="AJ513" i="3"/>
  <c r="AJ514" i="3"/>
  <c r="AJ515" i="3"/>
  <c r="AJ516" i="3"/>
  <c r="AJ517" i="3"/>
  <c r="AJ518" i="3"/>
  <c r="AJ519" i="3"/>
  <c r="AJ520" i="3"/>
  <c r="AJ521" i="3"/>
  <c r="AJ522" i="3"/>
  <c r="AJ523" i="3"/>
  <c r="AJ524" i="3"/>
  <c r="AJ525" i="3"/>
  <c r="AJ526" i="3"/>
  <c r="AJ527" i="3"/>
  <c r="AJ528" i="3"/>
  <c r="AJ529" i="3"/>
  <c r="AJ530" i="3"/>
  <c r="AJ531" i="3"/>
  <c r="AJ532" i="3"/>
  <c r="AJ533" i="3"/>
  <c r="AJ534" i="3"/>
  <c r="AJ535" i="3"/>
  <c r="AJ536" i="3"/>
  <c r="AJ537" i="3"/>
  <c r="AJ538" i="3"/>
  <c r="AJ539" i="3"/>
  <c r="AJ540" i="3"/>
  <c r="AJ541" i="3"/>
  <c r="AJ542" i="3"/>
  <c r="AJ543" i="3"/>
  <c r="AJ544" i="3"/>
  <c r="AJ545" i="3"/>
  <c r="AJ546" i="3"/>
  <c r="AJ547" i="3"/>
  <c r="AJ548" i="3"/>
  <c r="AJ549" i="3"/>
  <c r="AJ550" i="3"/>
  <c r="AJ551" i="3"/>
  <c r="AJ552" i="3"/>
  <c r="AJ553" i="3"/>
  <c r="AJ554" i="3"/>
  <c r="AJ555" i="3"/>
  <c r="AJ556" i="3"/>
  <c r="AJ557" i="3"/>
  <c r="AJ558" i="3"/>
  <c r="AJ559" i="3"/>
  <c r="AJ560" i="3"/>
  <c r="AJ561" i="3"/>
  <c r="AJ562" i="3"/>
  <c r="AJ563" i="3"/>
  <c r="AJ564" i="3"/>
  <c r="AJ565" i="3"/>
  <c r="AJ566" i="3"/>
  <c r="AJ567" i="3"/>
  <c r="AJ568" i="3"/>
  <c r="AJ569" i="3"/>
  <c r="AJ570" i="3"/>
  <c r="AJ571" i="3"/>
  <c r="AJ572" i="3"/>
  <c r="AJ573" i="3"/>
  <c r="AJ574" i="3"/>
  <c r="AJ575" i="3"/>
  <c r="AJ576" i="3"/>
  <c r="AJ577" i="3"/>
  <c r="AJ578" i="3"/>
  <c r="AJ579" i="3"/>
  <c r="AJ580" i="3"/>
  <c r="AJ581" i="3"/>
  <c r="AJ582" i="3"/>
  <c r="AJ583" i="3"/>
  <c r="AJ584" i="3"/>
  <c r="AJ585" i="3"/>
  <c r="AJ586" i="3"/>
  <c r="AJ587" i="3"/>
  <c r="AJ588" i="3"/>
  <c r="AJ589" i="3"/>
  <c r="AJ590" i="3"/>
  <c r="AJ591" i="3"/>
  <c r="AJ592" i="3"/>
  <c r="AJ593" i="3"/>
  <c r="AJ594" i="3"/>
  <c r="AJ595" i="3"/>
  <c r="AJ596" i="3"/>
  <c r="AJ597" i="3"/>
  <c r="AJ598" i="3"/>
  <c r="AJ599" i="3"/>
  <c r="AJ600" i="3"/>
  <c r="AJ601" i="3"/>
  <c r="AJ602" i="3"/>
  <c r="AJ603" i="3"/>
  <c r="AJ604" i="3"/>
  <c r="AJ605" i="3"/>
  <c r="AJ606" i="3"/>
  <c r="AJ607" i="3"/>
  <c r="AJ608" i="3"/>
  <c r="AJ609" i="3"/>
  <c r="AJ610" i="3"/>
  <c r="AJ611" i="3"/>
  <c r="AJ612" i="3"/>
  <c r="AJ613" i="3"/>
  <c r="AJ614" i="3"/>
  <c r="AJ615" i="3"/>
  <c r="AJ616" i="3"/>
  <c r="AJ617" i="3"/>
  <c r="AJ618" i="3"/>
  <c r="AJ619" i="3"/>
  <c r="AJ620" i="3"/>
  <c r="AJ621" i="3"/>
  <c r="AJ622" i="3"/>
  <c r="AJ623" i="3"/>
  <c r="AJ624" i="3"/>
  <c r="AJ625" i="3"/>
  <c r="AJ626" i="3"/>
  <c r="AJ627" i="3"/>
  <c r="AJ628" i="3"/>
  <c r="AJ629" i="3"/>
  <c r="AJ630" i="3"/>
  <c r="AJ631" i="3"/>
  <c r="AJ632" i="3"/>
  <c r="AJ633" i="3"/>
  <c r="AJ634" i="3"/>
  <c r="AJ635" i="3"/>
  <c r="AJ636" i="3"/>
  <c r="AJ637" i="3"/>
  <c r="AJ638" i="3"/>
  <c r="AJ639" i="3"/>
  <c r="AJ640" i="3"/>
  <c r="AJ641" i="3"/>
  <c r="AJ642" i="3"/>
  <c r="AJ643" i="3"/>
  <c r="AJ644" i="3"/>
  <c r="AJ645" i="3"/>
  <c r="AJ646" i="3"/>
  <c r="AJ647" i="3"/>
  <c r="AJ648" i="3"/>
  <c r="AJ649" i="3"/>
  <c r="AJ650" i="3"/>
  <c r="AJ651" i="3"/>
  <c r="AJ652" i="3"/>
  <c r="AJ653" i="3"/>
  <c r="AJ654" i="3"/>
  <c r="AJ655" i="3"/>
  <c r="AJ656" i="3"/>
  <c r="AJ657" i="3"/>
  <c r="AJ658" i="3"/>
  <c r="AJ659" i="3"/>
  <c r="AJ660" i="3"/>
  <c r="AJ661" i="3"/>
  <c r="AJ662" i="3"/>
  <c r="AJ663" i="3"/>
  <c r="AJ664" i="3"/>
  <c r="AJ665" i="3"/>
  <c r="AJ666" i="3"/>
  <c r="AJ667" i="3"/>
  <c r="AJ668" i="3"/>
  <c r="AJ669" i="3"/>
  <c r="AJ670" i="3"/>
  <c r="AJ671" i="3"/>
  <c r="AJ672" i="3"/>
  <c r="AJ673" i="3"/>
  <c r="AJ674" i="3"/>
  <c r="AJ675" i="3"/>
  <c r="AJ676" i="3"/>
  <c r="AJ677" i="3"/>
  <c r="AJ678" i="3"/>
  <c r="AJ679" i="3"/>
  <c r="AJ680" i="3"/>
  <c r="AJ681" i="3"/>
  <c r="AJ682" i="3"/>
  <c r="AJ683" i="3"/>
  <c r="AJ684" i="3"/>
  <c r="AJ685" i="3"/>
  <c r="AJ686" i="3"/>
  <c r="AJ687" i="3"/>
  <c r="AJ688" i="3"/>
  <c r="AJ689" i="3"/>
  <c r="AJ690" i="3"/>
  <c r="AJ691" i="3"/>
  <c r="AJ692" i="3"/>
  <c r="AJ693" i="3"/>
  <c r="AJ694" i="3"/>
  <c r="AJ695" i="3"/>
  <c r="AJ696" i="3"/>
  <c r="AJ697" i="3"/>
  <c r="AJ698" i="3"/>
  <c r="AJ699" i="3"/>
  <c r="AJ700" i="3"/>
  <c r="AJ701" i="3"/>
  <c r="AJ702" i="3"/>
  <c r="AJ703" i="3"/>
  <c r="AJ704" i="3"/>
  <c r="AJ705" i="3"/>
  <c r="AJ706" i="3"/>
  <c r="AJ707" i="3"/>
  <c r="AJ708" i="3"/>
  <c r="AJ709" i="3"/>
  <c r="AJ710" i="3"/>
  <c r="AJ711" i="3"/>
  <c r="AJ712" i="3"/>
  <c r="AJ713" i="3"/>
  <c r="AJ714" i="3"/>
  <c r="AJ715" i="3"/>
  <c r="AJ716" i="3"/>
  <c r="AJ717" i="3"/>
  <c r="AJ718" i="3"/>
  <c r="AJ719" i="3"/>
  <c r="AJ720" i="3"/>
  <c r="AJ721" i="3"/>
  <c r="AJ722" i="3"/>
  <c r="AJ723" i="3"/>
  <c r="AJ724" i="3"/>
  <c r="AJ725" i="3"/>
  <c r="AJ726" i="3"/>
  <c r="AJ727" i="3"/>
  <c r="AJ728" i="3"/>
  <c r="AJ729" i="3"/>
  <c r="AJ730" i="3"/>
  <c r="AJ731" i="3"/>
  <c r="AJ732" i="3"/>
  <c r="AJ733" i="3"/>
  <c r="AJ734" i="3"/>
  <c r="AJ735" i="3"/>
  <c r="AJ736" i="3"/>
  <c r="AJ737" i="3"/>
  <c r="AJ738" i="3"/>
  <c r="AJ739" i="3"/>
  <c r="AJ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J787" i="3"/>
  <c r="AJ788" i="3"/>
  <c r="AJ789" i="3"/>
  <c r="AJ790" i="3"/>
  <c r="AJ791" i="3"/>
  <c r="AJ792" i="3"/>
  <c r="AJ793" i="3"/>
  <c r="AJ794" i="3"/>
  <c r="AJ795" i="3"/>
  <c r="AJ796" i="3"/>
  <c r="AJ797" i="3"/>
  <c r="AJ798" i="3"/>
  <c r="AJ799" i="3"/>
  <c r="AJ800" i="3"/>
  <c r="AJ801" i="3"/>
  <c r="AJ802" i="3"/>
  <c r="AJ803" i="3"/>
  <c r="AJ804" i="3"/>
  <c r="AJ805" i="3"/>
  <c r="AJ806" i="3"/>
  <c r="AJ807" i="3"/>
  <c r="AJ808" i="3"/>
  <c r="AJ809" i="3"/>
  <c r="AJ810" i="3"/>
  <c r="AJ811" i="3"/>
  <c r="AJ812" i="3"/>
  <c r="AJ813" i="3"/>
  <c r="AJ814" i="3"/>
  <c r="AJ815" i="3"/>
  <c r="AJ816" i="3"/>
  <c r="AJ817" i="3"/>
  <c r="AJ818" i="3"/>
  <c r="AJ819" i="3"/>
  <c r="AJ820" i="3"/>
  <c r="AJ821" i="3"/>
  <c r="AJ822" i="3"/>
  <c r="AJ823" i="3"/>
  <c r="AJ824" i="3"/>
  <c r="AJ825" i="3"/>
  <c r="AJ826" i="3"/>
  <c r="AJ827" i="3"/>
  <c r="AJ828" i="3"/>
  <c r="AJ829" i="3"/>
  <c r="AJ830" i="3"/>
  <c r="AJ831" i="3"/>
  <c r="AJ832" i="3"/>
  <c r="AJ833" i="3"/>
  <c r="AJ834" i="3"/>
  <c r="AJ835" i="3"/>
  <c r="AJ836" i="3"/>
  <c r="AJ837" i="3"/>
  <c r="AJ838" i="3"/>
  <c r="AJ839" i="3"/>
  <c r="AJ840" i="3"/>
  <c r="AJ841" i="3"/>
  <c r="AJ842" i="3"/>
  <c r="AJ843" i="3"/>
  <c r="AJ844" i="3"/>
  <c r="AJ845" i="3"/>
  <c r="AJ846" i="3"/>
  <c r="AJ847" i="3"/>
  <c r="AJ848" i="3"/>
  <c r="AJ849" i="3"/>
  <c r="AJ850" i="3"/>
  <c r="AJ851" i="3"/>
  <c r="AJ852" i="3"/>
  <c r="AJ853" i="3"/>
  <c r="AJ854" i="3"/>
  <c r="AJ855" i="3"/>
  <c r="AJ856" i="3"/>
  <c r="AJ857" i="3"/>
  <c r="AJ858" i="3"/>
  <c r="AJ859" i="3"/>
  <c r="AJ860" i="3"/>
  <c r="AJ861" i="3"/>
  <c r="AJ862" i="3"/>
  <c r="AJ863" i="3"/>
  <c r="AJ864" i="3"/>
  <c r="AJ865" i="3"/>
  <c r="AJ866" i="3"/>
  <c r="AJ867" i="3"/>
  <c r="AJ868" i="3"/>
  <c r="AJ869" i="3"/>
  <c r="AJ870" i="3"/>
  <c r="AJ871" i="3"/>
  <c r="AJ872" i="3"/>
  <c r="AJ873" i="3"/>
  <c r="AJ874" i="3"/>
  <c r="AJ875" i="3"/>
  <c r="AJ876" i="3"/>
  <c r="AJ877" i="3"/>
  <c r="AJ878" i="3"/>
  <c r="AJ879" i="3"/>
  <c r="AJ880" i="3"/>
  <c r="AJ881" i="3"/>
  <c r="AJ882" i="3"/>
  <c r="AJ883" i="3"/>
  <c r="AJ884" i="3"/>
  <c r="AJ885" i="3"/>
  <c r="AJ886" i="3"/>
  <c r="AJ887" i="3"/>
  <c r="AJ888" i="3"/>
  <c r="AJ889" i="3"/>
  <c r="AJ890" i="3"/>
  <c r="AJ891" i="3"/>
  <c r="AJ892" i="3"/>
  <c r="AJ893" i="3"/>
  <c r="AJ894" i="3"/>
  <c r="AJ895" i="3"/>
  <c r="AJ896" i="3"/>
  <c r="AJ897" i="3"/>
  <c r="AJ898" i="3"/>
  <c r="AJ899" i="3"/>
  <c r="AJ900" i="3"/>
  <c r="AJ901" i="3"/>
  <c r="AJ902" i="3"/>
  <c r="AJ903" i="3"/>
  <c r="AJ904" i="3"/>
  <c r="AJ905" i="3"/>
  <c r="AJ906" i="3"/>
  <c r="AJ907" i="3"/>
  <c r="AJ908" i="3"/>
  <c r="AJ909" i="3"/>
  <c r="AJ910" i="3"/>
  <c r="AJ911" i="3"/>
  <c r="AJ912" i="3"/>
  <c r="AJ913" i="3"/>
  <c r="AJ914" i="3"/>
  <c r="AJ915" i="3"/>
  <c r="AJ916" i="3"/>
  <c r="AJ917" i="3"/>
  <c r="AJ918" i="3"/>
  <c r="AJ919" i="3"/>
  <c r="AJ920" i="3"/>
  <c r="AJ921" i="3"/>
  <c r="AJ922" i="3"/>
  <c r="AJ923" i="3"/>
  <c r="AJ924" i="3"/>
  <c r="AJ925" i="3"/>
  <c r="AJ926" i="3"/>
  <c r="AJ927" i="3"/>
  <c r="AJ928" i="3"/>
  <c r="AJ929" i="3"/>
  <c r="AJ930" i="3"/>
  <c r="AJ931" i="3"/>
  <c r="AJ932" i="3"/>
  <c r="AJ933" i="3"/>
  <c r="AJ934" i="3"/>
  <c r="AJ935" i="3"/>
  <c r="AJ936" i="3"/>
  <c r="AJ937" i="3"/>
  <c r="AJ938" i="3"/>
  <c r="AJ939" i="3"/>
  <c r="AJ940" i="3"/>
  <c r="AJ941" i="3"/>
  <c r="AJ942" i="3"/>
  <c r="AJ943" i="3"/>
  <c r="AJ944" i="3"/>
  <c r="AJ945" i="3"/>
  <c r="AJ946" i="3"/>
  <c r="AJ947" i="3"/>
  <c r="AJ948" i="3"/>
  <c r="AJ949" i="3"/>
  <c r="AJ950" i="3"/>
  <c r="AJ951" i="3"/>
  <c r="AJ952" i="3"/>
  <c r="AJ953" i="3"/>
  <c r="AJ954" i="3"/>
  <c r="AJ955" i="3"/>
  <c r="AJ956" i="3"/>
  <c r="AJ957" i="3"/>
  <c r="AJ958" i="3"/>
  <c r="AJ959" i="3"/>
  <c r="AJ960" i="3"/>
  <c r="AJ961" i="3"/>
  <c r="AJ962" i="3"/>
  <c r="AJ963" i="3"/>
  <c r="AJ964" i="3"/>
  <c r="AJ965" i="3"/>
  <c r="AJ966" i="3"/>
  <c r="AJ967" i="3"/>
  <c r="AJ968" i="3"/>
  <c r="AJ969" i="3"/>
  <c r="AJ970" i="3"/>
  <c r="AJ971" i="3"/>
  <c r="AJ972" i="3"/>
  <c r="AJ973" i="3"/>
  <c r="AJ974" i="3"/>
  <c r="AJ975" i="3"/>
  <c r="AJ976" i="3"/>
  <c r="AJ977" i="3"/>
  <c r="AI3" i="3"/>
  <c r="AI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300" i="3"/>
  <c r="AI301" i="3"/>
  <c r="AI302" i="3"/>
  <c r="AI303" i="3"/>
  <c r="AI304" i="3"/>
  <c r="AI305" i="3"/>
  <c r="AI306"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I447" i="3"/>
  <c r="AI448" i="3"/>
  <c r="AI449" i="3"/>
  <c r="AI450" i="3"/>
  <c r="AI451" i="3"/>
  <c r="AI452" i="3"/>
  <c r="AI453" i="3"/>
  <c r="AI454" i="3"/>
  <c r="AI455" i="3"/>
  <c r="AI456" i="3"/>
  <c r="AI457" i="3"/>
  <c r="AI458" i="3"/>
  <c r="AI459" i="3"/>
  <c r="AI460" i="3"/>
  <c r="AI461" i="3"/>
  <c r="AI462" i="3"/>
  <c r="AI463" i="3"/>
  <c r="AI464" i="3"/>
  <c r="AI465" i="3"/>
  <c r="AI466" i="3"/>
  <c r="AI467" i="3"/>
  <c r="AI468" i="3"/>
  <c r="AI469" i="3"/>
  <c r="AI470" i="3"/>
  <c r="AI471" i="3"/>
  <c r="AI472" i="3"/>
  <c r="AI473" i="3"/>
  <c r="AI474" i="3"/>
  <c r="AI475" i="3"/>
  <c r="AI476" i="3"/>
  <c r="AI477" i="3"/>
  <c r="AI478" i="3"/>
  <c r="AI479" i="3"/>
  <c r="AI480" i="3"/>
  <c r="AI481" i="3"/>
  <c r="AI482" i="3"/>
  <c r="AI483" i="3"/>
  <c r="AI484" i="3"/>
  <c r="AI485" i="3"/>
  <c r="AI486" i="3"/>
  <c r="AI487" i="3"/>
  <c r="AI488" i="3"/>
  <c r="AI489" i="3"/>
  <c r="AI490"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AI520" i="3"/>
  <c r="AI521" i="3"/>
  <c r="AI522" i="3"/>
  <c r="AI523" i="3"/>
  <c r="AI524" i="3"/>
  <c r="AI525" i="3"/>
  <c r="AI526" i="3"/>
  <c r="AI527" i="3"/>
  <c r="AI528" i="3"/>
  <c r="AI529" i="3"/>
  <c r="AI530" i="3"/>
  <c r="AI531" i="3"/>
  <c r="AI532" i="3"/>
  <c r="AI533" i="3"/>
  <c r="AI534" i="3"/>
  <c r="AI535" i="3"/>
  <c r="AI536" i="3"/>
  <c r="AI537" i="3"/>
  <c r="AI538" i="3"/>
  <c r="AI539" i="3"/>
  <c r="AI540" i="3"/>
  <c r="AI541" i="3"/>
  <c r="AI542" i="3"/>
  <c r="AI543" i="3"/>
  <c r="AI544" i="3"/>
  <c r="AI545" i="3"/>
  <c r="AI546" i="3"/>
  <c r="AI547" i="3"/>
  <c r="AI548" i="3"/>
  <c r="AI549" i="3"/>
  <c r="AI550" i="3"/>
  <c r="AI551" i="3"/>
  <c r="AI552" i="3"/>
  <c r="AI553" i="3"/>
  <c r="AI554" i="3"/>
  <c r="AI555" i="3"/>
  <c r="AI556" i="3"/>
  <c r="AI557" i="3"/>
  <c r="AI558" i="3"/>
  <c r="AI559" i="3"/>
  <c r="AI560" i="3"/>
  <c r="AI561" i="3"/>
  <c r="AI562" i="3"/>
  <c r="AI563" i="3"/>
  <c r="AI564" i="3"/>
  <c r="AI565" i="3"/>
  <c r="AI566" i="3"/>
  <c r="AI567" i="3"/>
  <c r="AI568" i="3"/>
  <c r="AI569" i="3"/>
  <c r="AI570" i="3"/>
  <c r="AI571" i="3"/>
  <c r="AI572" i="3"/>
  <c r="AI573" i="3"/>
  <c r="AI574" i="3"/>
  <c r="AI575" i="3"/>
  <c r="AI576" i="3"/>
  <c r="AI577" i="3"/>
  <c r="AI578" i="3"/>
  <c r="AI579" i="3"/>
  <c r="AI580" i="3"/>
  <c r="AI581" i="3"/>
  <c r="AI582" i="3"/>
  <c r="AI583" i="3"/>
  <c r="AI584" i="3"/>
  <c r="AI585" i="3"/>
  <c r="AI586" i="3"/>
  <c r="AI587" i="3"/>
  <c r="AI588" i="3"/>
  <c r="AI589" i="3"/>
  <c r="AI590" i="3"/>
  <c r="AI591" i="3"/>
  <c r="AI592" i="3"/>
  <c r="AI593" i="3"/>
  <c r="AI594" i="3"/>
  <c r="AI595" i="3"/>
  <c r="AI596" i="3"/>
  <c r="AI597" i="3"/>
  <c r="AI598" i="3"/>
  <c r="AI599" i="3"/>
  <c r="AI600" i="3"/>
  <c r="AI601" i="3"/>
  <c r="AI602" i="3"/>
  <c r="AI603" i="3"/>
  <c r="AI604" i="3"/>
  <c r="AI605" i="3"/>
  <c r="AI606" i="3"/>
  <c r="AI607" i="3"/>
  <c r="AI608" i="3"/>
  <c r="AI609" i="3"/>
  <c r="AI610" i="3"/>
  <c r="AI611" i="3"/>
  <c r="AI612" i="3"/>
  <c r="AI613" i="3"/>
  <c r="AI614" i="3"/>
  <c r="AI615" i="3"/>
  <c r="AI616" i="3"/>
  <c r="AI617" i="3"/>
  <c r="AI618" i="3"/>
  <c r="AI619" i="3"/>
  <c r="AI620" i="3"/>
  <c r="AI621" i="3"/>
  <c r="AI622" i="3"/>
  <c r="AI623" i="3"/>
  <c r="AI624" i="3"/>
  <c r="AI625" i="3"/>
  <c r="AI626" i="3"/>
  <c r="AI627" i="3"/>
  <c r="AI628" i="3"/>
  <c r="AI629" i="3"/>
  <c r="AI630" i="3"/>
  <c r="AI631" i="3"/>
  <c r="AI632" i="3"/>
  <c r="AI633" i="3"/>
  <c r="AI634" i="3"/>
  <c r="AI635" i="3"/>
  <c r="AI636" i="3"/>
  <c r="AI637" i="3"/>
  <c r="AI638" i="3"/>
  <c r="AI639" i="3"/>
  <c r="AI640" i="3"/>
  <c r="AI641" i="3"/>
  <c r="AI642" i="3"/>
  <c r="AI643" i="3"/>
  <c r="AI644" i="3"/>
  <c r="AI645" i="3"/>
  <c r="AI646" i="3"/>
  <c r="AI647" i="3"/>
  <c r="AI648" i="3"/>
  <c r="AI649" i="3"/>
  <c r="AI650" i="3"/>
  <c r="AI651" i="3"/>
  <c r="AI652" i="3"/>
  <c r="AI653" i="3"/>
  <c r="AI654" i="3"/>
  <c r="AI655" i="3"/>
  <c r="AI656" i="3"/>
  <c r="AI657" i="3"/>
  <c r="AI658" i="3"/>
  <c r="AI659" i="3"/>
  <c r="AI660" i="3"/>
  <c r="AI661" i="3"/>
  <c r="AI662" i="3"/>
  <c r="AI663" i="3"/>
  <c r="AI664" i="3"/>
  <c r="AI665" i="3"/>
  <c r="AI666" i="3"/>
  <c r="AI667" i="3"/>
  <c r="AI668" i="3"/>
  <c r="AI669" i="3"/>
  <c r="AI670" i="3"/>
  <c r="AI671" i="3"/>
  <c r="AI672" i="3"/>
  <c r="AI673" i="3"/>
  <c r="AI674" i="3"/>
  <c r="AI675" i="3"/>
  <c r="AI676" i="3"/>
  <c r="AI677" i="3"/>
  <c r="AI678" i="3"/>
  <c r="AI679" i="3"/>
  <c r="AI680" i="3"/>
  <c r="AI681" i="3"/>
  <c r="AI682" i="3"/>
  <c r="AI683" i="3"/>
  <c r="AI684" i="3"/>
  <c r="AI685" i="3"/>
  <c r="AI686" i="3"/>
  <c r="AI687" i="3"/>
  <c r="AI688" i="3"/>
  <c r="AI689" i="3"/>
  <c r="AI690" i="3"/>
  <c r="AI691" i="3"/>
  <c r="AI692" i="3"/>
  <c r="AI693" i="3"/>
  <c r="AI694" i="3"/>
  <c r="AI695" i="3"/>
  <c r="AI696" i="3"/>
  <c r="AI697" i="3"/>
  <c r="AI698" i="3"/>
  <c r="AI699" i="3"/>
  <c r="AI700" i="3"/>
  <c r="AI701" i="3"/>
  <c r="AI702" i="3"/>
  <c r="AI703" i="3"/>
  <c r="AI704" i="3"/>
  <c r="AI705" i="3"/>
  <c r="AI706" i="3"/>
  <c r="AI707" i="3"/>
  <c r="AI708" i="3"/>
  <c r="AI709" i="3"/>
  <c r="AI710" i="3"/>
  <c r="AI711" i="3"/>
  <c r="AI712" i="3"/>
  <c r="AI713" i="3"/>
  <c r="AI714" i="3"/>
  <c r="AI715" i="3"/>
  <c r="AI716" i="3"/>
  <c r="AI717" i="3"/>
  <c r="AI718" i="3"/>
  <c r="AI719" i="3"/>
  <c r="AI720" i="3"/>
  <c r="AI721" i="3"/>
  <c r="AI722" i="3"/>
  <c r="AI723" i="3"/>
  <c r="AI724" i="3"/>
  <c r="AI725" i="3"/>
  <c r="AI726" i="3"/>
  <c r="AI727" i="3"/>
  <c r="AI728" i="3"/>
  <c r="AI729" i="3"/>
  <c r="AI730" i="3"/>
  <c r="AI731" i="3"/>
  <c r="AI732" i="3"/>
  <c r="AI733" i="3"/>
  <c r="AI734" i="3"/>
  <c r="AI735" i="3"/>
  <c r="AI736" i="3"/>
  <c r="AI737" i="3"/>
  <c r="AI738" i="3"/>
  <c r="AI739" i="3"/>
  <c r="AI740" i="3"/>
  <c r="AI741" i="3"/>
  <c r="AI742" i="3"/>
  <c r="AI743" i="3"/>
  <c r="AI744" i="3"/>
  <c r="AI745" i="3"/>
  <c r="AI746" i="3"/>
  <c r="AI747" i="3"/>
  <c r="AI748" i="3"/>
  <c r="AI749" i="3"/>
  <c r="AI750" i="3"/>
  <c r="AI751" i="3"/>
  <c r="AI752" i="3"/>
  <c r="AI753" i="3"/>
  <c r="AI754" i="3"/>
  <c r="AI755" i="3"/>
  <c r="AI756" i="3"/>
  <c r="AI757" i="3"/>
  <c r="AI758" i="3"/>
  <c r="AI759" i="3"/>
  <c r="AI760" i="3"/>
  <c r="AI761" i="3"/>
  <c r="AI762" i="3"/>
  <c r="AI763" i="3"/>
  <c r="AI764" i="3"/>
  <c r="AI765" i="3"/>
  <c r="AI766" i="3"/>
  <c r="AI767" i="3"/>
  <c r="AI768" i="3"/>
  <c r="AI769" i="3"/>
  <c r="AI770" i="3"/>
  <c r="AI771" i="3"/>
  <c r="AI772" i="3"/>
  <c r="AI773" i="3"/>
  <c r="AI774" i="3"/>
  <c r="AI775" i="3"/>
  <c r="AI776" i="3"/>
  <c r="AI777" i="3"/>
  <c r="AI778" i="3"/>
  <c r="AI779" i="3"/>
  <c r="AI780" i="3"/>
  <c r="AI781" i="3"/>
  <c r="AI782" i="3"/>
  <c r="AI783" i="3"/>
  <c r="AI784" i="3"/>
  <c r="AI785" i="3"/>
  <c r="AI786" i="3"/>
  <c r="AI787" i="3"/>
  <c r="AI788" i="3"/>
  <c r="AI789" i="3"/>
  <c r="AI790" i="3"/>
  <c r="AI791" i="3"/>
  <c r="AI792" i="3"/>
  <c r="AI793" i="3"/>
  <c r="AI794" i="3"/>
  <c r="AI795" i="3"/>
  <c r="AI796" i="3"/>
  <c r="AI797" i="3"/>
  <c r="AI798" i="3"/>
  <c r="AI799" i="3"/>
  <c r="AI800" i="3"/>
  <c r="AI801" i="3"/>
  <c r="AI802" i="3"/>
  <c r="AI803" i="3"/>
  <c r="AI804" i="3"/>
  <c r="AI805" i="3"/>
  <c r="AI806" i="3"/>
  <c r="AI807" i="3"/>
  <c r="AI808" i="3"/>
  <c r="AI809" i="3"/>
  <c r="AI810" i="3"/>
  <c r="AI811" i="3"/>
  <c r="AI812" i="3"/>
  <c r="AI813" i="3"/>
  <c r="AI814" i="3"/>
  <c r="AI815" i="3"/>
  <c r="AI816" i="3"/>
  <c r="AI817" i="3"/>
  <c r="AI818" i="3"/>
  <c r="AI819" i="3"/>
  <c r="AI820" i="3"/>
  <c r="AI821" i="3"/>
  <c r="AI822" i="3"/>
  <c r="AI823" i="3"/>
  <c r="AI824" i="3"/>
  <c r="AI825" i="3"/>
  <c r="AI826" i="3"/>
  <c r="AI827" i="3"/>
  <c r="AI828" i="3"/>
  <c r="AI829" i="3"/>
  <c r="AI830" i="3"/>
  <c r="AI831" i="3"/>
  <c r="AI832" i="3"/>
  <c r="AI833" i="3"/>
  <c r="AI834" i="3"/>
  <c r="AI835" i="3"/>
  <c r="AI836" i="3"/>
  <c r="AI837" i="3"/>
  <c r="AI838" i="3"/>
  <c r="AI839" i="3"/>
  <c r="AI840" i="3"/>
  <c r="AI841" i="3"/>
  <c r="AI842" i="3"/>
  <c r="AI843" i="3"/>
  <c r="AI844" i="3"/>
  <c r="AI845" i="3"/>
  <c r="AI846" i="3"/>
  <c r="AI847" i="3"/>
  <c r="AI848" i="3"/>
  <c r="AI849" i="3"/>
  <c r="AI850" i="3"/>
  <c r="AI851" i="3"/>
  <c r="AI852" i="3"/>
  <c r="AI853" i="3"/>
  <c r="AI854" i="3"/>
  <c r="AI855" i="3"/>
  <c r="AI856" i="3"/>
  <c r="AI857" i="3"/>
  <c r="AI858" i="3"/>
  <c r="AI859" i="3"/>
  <c r="AI860" i="3"/>
  <c r="AI861" i="3"/>
  <c r="AI862" i="3"/>
  <c r="AI863" i="3"/>
  <c r="AI864" i="3"/>
  <c r="AI865" i="3"/>
  <c r="AI866" i="3"/>
  <c r="AI867" i="3"/>
  <c r="AI868" i="3"/>
  <c r="AI869" i="3"/>
  <c r="AI870" i="3"/>
  <c r="AI871" i="3"/>
  <c r="AI872" i="3"/>
  <c r="AI873" i="3"/>
  <c r="AI874" i="3"/>
  <c r="AI875" i="3"/>
  <c r="AI876" i="3"/>
  <c r="AI877" i="3"/>
  <c r="AI878" i="3"/>
  <c r="AI879" i="3"/>
  <c r="AI880" i="3"/>
  <c r="AI881" i="3"/>
  <c r="AI882" i="3"/>
  <c r="AI883" i="3"/>
  <c r="AI884" i="3"/>
  <c r="AI885" i="3"/>
  <c r="AI886" i="3"/>
  <c r="AI887" i="3"/>
  <c r="AI888" i="3"/>
  <c r="AI889" i="3"/>
  <c r="AI890" i="3"/>
  <c r="AI891" i="3"/>
  <c r="AI892" i="3"/>
  <c r="AI893" i="3"/>
  <c r="AI894" i="3"/>
  <c r="AI895" i="3"/>
  <c r="AI896" i="3"/>
  <c r="AI897" i="3"/>
  <c r="AI898" i="3"/>
  <c r="AI899" i="3"/>
  <c r="AI900" i="3"/>
  <c r="AI901" i="3"/>
  <c r="AI902" i="3"/>
  <c r="AI903" i="3"/>
  <c r="AI904" i="3"/>
  <c r="AI905" i="3"/>
  <c r="AI906" i="3"/>
  <c r="AI907" i="3"/>
  <c r="AI908" i="3"/>
  <c r="AI909" i="3"/>
  <c r="AI910" i="3"/>
  <c r="AI911" i="3"/>
  <c r="AI912" i="3"/>
  <c r="AI913" i="3"/>
  <c r="AI914" i="3"/>
  <c r="AI915" i="3"/>
  <c r="AI916" i="3"/>
  <c r="AI917" i="3"/>
  <c r="AI918" i="3"/>
  <c r="AI919" i="3"/>
  <c r="AI920" i="3"/>
  <c r="AI921" i="3"/>
  <c r="AI922" i="3"/>
  <c r="AI923" i="3"/>
  <c r="AI924" i="3"/>
  <c r="AI925" i="3"/>
  <c r="AI926" i="3"/>
  <c r="AI927" i="3"/>
  <c r="AI928" i="3"/>
  <c r="AI929" i="3"/>
  <c r="AI930" i="3"/>
  <c r="AI931" i="3"/>
  <c r="AI932" i="3"/>
  <c r="AI933" i="3"/>
  <c r="AI934" i="3"/>
  <c r="AI935" i="3"/>
  <c r="AI936" i="3"/>
  <c r="AI937" i="3"/>
  <c r="AI938" i="3"/>
  <c r="AI939" i="3"/>
  <c r="AI940" i="3"/>
  <c r="AI941" i="3"/>
  <c r="AI942" i="3"/>
  <c r="AI943" i="3"/>
  <c r="AI944" i="3"/>
  <c r="AI945" i="3"/>
  <c r="AI946" i="3"/>
  <c r="AI947" i="3"/>
  <c r="AI948" i="3"/>
  <c r="AI949" i="3"/>
  <c r="AI950" i="3"/>
  <c r="AI951" i="3"/>
  <c r="AI952" i="3"/>
  <c r="AI953" i="3"/>
  <c r="AI954" i="3"/>
  <c r="AI955" i="3"/>
  <c r="AI956" i="3"/>
  <c r="AI957" i="3"/>
  <c r="AI958" i="3"/>
  <c r="AI959" i="3"/>
  <c r="AI960" i="3"/>
  <c r="AI961" i="3"/>
  <c r="AI962" i="3"/>
  <c r="AI963" i="3"/>
  <c r="AI964" i="3"/>
  <c r="AI965" i="3"/>
  <c r="AI966" i="3"/>
  <c r="AI967" i="3"/>
  <c r="AI968" i="3"/>
  <c r="AI969" i="3"/>
  <c r="AI970" i="3"/>
  <c r="AI971" i="3"/>
  <c r="AI972" i="3"/>
  <c r="AI973" i="3"/>
  <c r="AI974" i="3"/>
  <c r="AI975" i="3"/>
  <c r="AI976" i="3"/>
  <c r="AI977" i="3"/>
  <c r="AH3" i="3"/>
  <c r="AH4" i="3"/>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596" i="3"/>
  <c r="AH597" i="3"/>
  <c r="AH598" i="3"/>
  <c r="AH599" i="3"/>
  <c r="AH600" i="3"/>
  <c r="AH601" i="3"/>
  <c r="AH602" i="3"/>
  <c r="AH603" i="3"/>
  <c r="AH604" i="3"/>
  <c r="AH605" i="3"/>
  <c r="AH606" i="3"/>
  <c r="AH607" i="3"/>
  <c r="AH608" i="3"/>
  <c r="AH609" i="3"/>
  <c r="AH610" i="3"/>
  <c r="AH611" i="3"/>
  <c r="AH612" i="3"/>
  <c r="AH613" i="3"/>
  <c r="AH614" i="3"/>
  <c r="AH615" i="3"/>
  <c r="AH616" i="3"/>
  <c r="AH617" i="3"/>
  <c r="AH618" i="3"/>
  <c r="AH619" i="3"/>
  <c r="AH620" i="3"/>
  <c r="AH621" i="3"/>
  <c r="AH622" i="3"/>
  <c r="AH623" i="3"/>
  <c r="AH624" i="3"/>
  <c r="AH625" i="3"/>
  <c r="AH626" i="3"/>
  <c r="AH627" i="3"/>
  <c r="AH628" i="3"/>
  <c r="AH629" i="3"/>
  <c r="AH630" i="3"/>
  <c r="AH631" i="3"/>
  <c r="AH632" i="3"/>
  <c r="AH633" i="3"/>
  <c r="AH634" i="3"/>
  <c r="AH635" i="3"/>
  <c r="AH636" i="3"/>
  <c r="AH637" i="3"/>
  <c r="AH638" i="3"/>
  <c r="AH639" i="3"/>
  <c r="AH640" i="3"/>
  <c r="AH641" i="3"/>
  <c r="AH642" i="3"/>
  <c r="AH643" i="3"/>
  <c r="AH644" i="3"/>
  <c r="AH645" i="3"/>
  <c r="AH646" i="3"/>
  <c r="AH647" i="3"/>
  <c r="AH648" i="3"/>
  <c r="AH649" i="3"/>
  <c r="AH650"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725" i="3"/>
  <c r="AH726" i="3"/>
  <c r="AH727" i="3"/>
  <c r="AH728" i="3"/>
  <c r="AH729" i="3"/>
  <c r="AH730" i="3"/>
  <c r="AH731" i="3"/>
  <c r="AH732" i="3"/>
  <c r="AH733" i="3"/>
  <c r="AH734" i="3"/>
  <c r="AH735" i="3"/>
  <c r="AH736" i="3"/>
  <c r="AH737" i="3"/>
  <c r="AH738" i="3"/>
  <c r="AH739" i="3"/>
  <c r="AH740" i="3"/>
  <c r="AH741" i="3"/>
  <c r="AH742" i="3"/>
  <c r="AH743" i="3"/>
  <c r="AH744" i="3"/>
  <c r="AH745" i="3"/>
  <c r="AH746" i="3"/>
  <c r="AH747" i="3"/>
  <c r="AH748" i="3"/>
  <c r="AH749" i="3"/>
  <c r="AH750" i="3"/>
  <c r="AH751" i="3"/>
  <c r="AH752" i="3"/>
  <c r="AH753" i="3"/>
  <c r="AH754" i="3"/>
  <c r="AH755" i="3"/>
  <c r="AH756" i="3"/>
  <c r="AH757" i="3"/>
  <c r="AH758" i="3"/>
  <c r="AH759" i="3"/>
  <c r="AH760" i="3"/>
  <c r="AH761" i="3"/>
  <c r="AH762" i="3"/>
  <c r="AH763" i="3"/>
  <c r="AH764" i="3"/>
  <c r="AH765" i="3"/>
  <c r="AH766" i="3"/>
  <c r="AH767" i="3"/>
  <c r="AH768" i="3"/>
  <c r="AH769" i="3"/>
  <c r="AH770" i="3"/>
  <c r="AH771" i="3"/>
  <c r="AH772" i="3"/>
  <c r="AH773" i="3"/>
  <c r="AH774" i="3"/>
  <c r="AH775" i="3"/>
  <c r="AH776" i="3"/>
  <c r="AH777" i="3"/>
  <c r="AH778" i="3"/>
  <c r="AH779" i="3"/>
  <c r="AH780" i="3"/>
  <c r="AH781" i="3"/>
  <c r="AH782" i="3"/>
  <c r="AH783" i="3"/>
  <c r="AH784" i="3"/>
  <c r="AH785" i="3"/>
  <c r="AH786" i="3"/>
  <c r="AH787" i="3"/>
  <c r="AH788" i="3"/>
  <c r="AH789" i="3"/>
  <c r="AH790" i="3"/>
  <c r="AH791" i="3"/>
  <c r="AH792" i="3"/>
  <c r="AH793" i="3"/>
  <c r="AH794" i="3"/>
  <c r="AH795" i="3"/>
  <c r="AH796" i="3"/>
  <c r="AH797" i="3"/>
  <c r="AH798" i="3"/>
  <c r="AH799" i="3"/>
  <c r="AH800" i="3"/>
  <c r="AH801" i="3"/>
  <c r="AH802" i="3"/>
  <c r="AH803" i="3"/>
  <c r="AH804" i="3"/>
  <c r="AH805" i="3"/>
  <c r="AH806" i="3"/>
  <c r="AH807" i="3"/>
  <c r="AH808" i="3"/>
  <c r="AH809" i="3"/>
  <c r="AH810" i="3"/>
  <c r="AH811" i="3"/>
  <c r="AH812" i="3"/>
  <c r="AH813" i="3"/>
  <c r="AH814" i="3"/>
  <c r="AH815" i="3"/>
  <c r="AH816" i="3"/>
  <c r="AH817" i="3"/>
  <c r="AH818" i="3"/>
  <c r="AH819" i="3"/>
  <c r="AH820"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AH849" i="3"/>
  <c r="AH850" i="3"/>
  <c r="AH851" i="3"/>
  <c r="AH852" i="3"/>
  <c r="AH853" i="3"/>
  <c r="AH854" i="3"/>
  <c r="AH855" i="3"/>
  <c r="AH856" i="3"/>
  <c r="AH857" i="3"/>
  <c r="AH858" i="3"/>
  <c r="AH859" i="3"/>
  <c r="AH860" i="3"/>
  <c r="AH861" i="3"/>
  <c r="AH862" i="3"/>
  <c r="AH863" i="3"/>
  <c r="AH864" i="3"/>
  <c r="AH865" i="3"/>
  <c r="AH866" i="3"/>
  <c r="AH867" i="3"/>
  <c r="AH868" i="3"/>
  <c r="AH869" i="3"/>
  <c r="AH870" i="3"/>
  <c r="AH871" i="3"/>
  <c r="AH872" i="3"/>
  <c r="AH873" i="3"/>
  <c r="AH874" i="3"/>
  <c r="AH875" i="3"/>
  <c r="AH876" i="3"/>
  <c r="AH877" i="3"/>
  <c r="AH878" i="3"/>
  <c r="AH879" i="3"/>
  <c r="AH880" i="3"/>
  <c r="AH881" i="3"/>
  <c r="AH882" i="3"/>
  <c r="AH883" i="3"/>
  <c r="AH884" i="3"/>
  <c r="AH885" i="3"/>
  <c r="AH886" i="3"/>
  <c r="AH887" i="3"/>
  <c r="AH888" i="3"/>
  <c r="AH889" i="3"/>
  <c r="AH890" i="3"/>
  <c r="AH891" i="3"/>
  <c r="AH892" i="3"/>
  <c r="AH893" i="3"/>
  <c r="AH894" i="3"/>
  <c r="AH895" i="3"/>
  <c r="AH896" i="3"/>
  <c r="AH897" i="3"/>
  <c r="AH898" i="3"/>
  <c r="AH899" i="3"/>
  <c r="AH900" i="3"/>
  <c r="AH901" i="3"/>
  <c r="AH902" i="3"/>
  <c r="AH903" i="3"/>
  <c r="AH904" i="3"/>
  <c r="AH905" i="3"/>
  <c r="AH906" i="3"/>
  <c r="AH907" i="3"/>
  <c r="AH908" i="3"/>
  <c r="AH909" i="3"/>
  <c r="AH910" i="3"/>
  <c r="AH911" i="3"/>
  <c r="AH912" i="3"/>
  <c r="AH913" i="3"/>
  <c r="AH914" i="3"/>
  <c r="AH915" i="3"/>
  <c r="AH916" i="3"/>
  <c r="AH917" i="3"/>
  <c r="AH918" i="3"/>
  <c r="AH919" i="3"/>
  <c r="AH920" i="3"/>
  <c r="AH921" i="3"/>
  <c r="AH922" i="3"/>
  <c r="AH923" i="3"/>
  <c r="AH924" i="3"/>
  <c r="AH925" i="3"/>
  <c r="AH926" i="3"/>
  <c r="AH927" i="3"/>
  <c r="AH928" i="3"/>
  <c r="AH929" i="3"/>
  <c r="AH930" i="3"/>
  <c r="AH931" i="3"/>
  <c r="AH932" i="3"/>
  <c r="AH933" i="3"/>
  <c r="AH934" i="3"/>
  <c r="AH935" i="3"/>
  <c r="AH936" i="3"/>
  <c r="AH937" i="3"/>
  <c r="AH938" i="3"/>
  <c r="AH939" i="3"/>
  <c r="AH940" i="3"/>
  <c r="AH941" i="3"/>
  <c r="AH942" i="3"/>
  <c r="AH943" i="3"/>
  <c r="AH944" i="3"/>
  <c r="AH945" i="3"/>
  <c r="AH946" i="3"/>
  <c r="AH947" i="3"/>
  <c r="AH948" i="3"/>
  <c r="AH949" i="3"/>
  <c r="AH950" i="3"/>
  <c r="AH951" i="3"/>
  <c r="AH952" i="3"/>
  <c r="AH953" i="3"/>
  <c r="AH954" i="3"/>
  <c r="AH955" i="3"/>
  <c r="AH956" i="3"/>
  <c r="AH957" i="3"/>
  <c r="AH958" i="3"/>
  <c r="AH959" i="3"/>
  <c r="AH960" i="3"/>
  <c r="AH961" i="3"/>
  <c r="AH962" i="3"/>
  <c r="AH963" i="3"/>
  <c r="AH964" i="3"/>
  <c r="AH965" i="3"/>
  <c r="AH966" i="3"/>
  <c r="AH967" i="3"/>
  <c r="AH968" i="3"/>
  <c r="AH969" i="3"/>
  <c r="AH970" i="3"/>
  <c r="AH971" i="3"/>
  <c r="AH972" i="3"/>
  <c r="AH973" i="3"/>
  <c r="AH974" i="3"/>
  <c r="AH975" i="3"/>
  <c r="AH976" i="3"/>
  <c r="AH977" i="3"/>
  <c r="AH2" i="3"/>
  <c r="AI2" i="3"/>
  <c r="AJ2" i="3" s="1"/>
  <c r="AE8" i="3"/>
  <c r="AE9" i="3"/>
  <c r="AE10" i="3"/>
  <c r="AE16" i="3"/>
  <c r="AE17" i="3"/>
  <c r="AE18" i="3"/>
  <c r="AE25" i="3"/>
  <c r="AE26" i="3"/>
  <c r="AE32" i="3"/>
  <c r="AE33" i="3"/>
  <c r="AE34" i="3"/>
  <c r="AE40" i="3"/>
  <c r="AE41" i="3"/>
  <c r="AE42" i="3"/>
  <c r="AE48" i="3"/>
  <c r="AE49" i="3"/>
  <c r="AE50" i="3"/>
  <c r="AE56" i="3"/>
  <c r="AE57" i="3"/>
  <c r="AE58"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E881" i="3"/>
  <c r="AE882" i="3"/>
  <c r="AE883" i="3"/>
  <c r="AE884" i="3"/>
  <c r="AE885" i="3"/>
  <c r="AE886" i="3"/>
  <c r="AE887" i="3"/>
  <c r="AE888" i="3"/>
  <c r="AE889" i="3"/>
  <c r="AE890" i="3"/>
  <c r="AE891" i="3"/>
  <c r="AE892" i="3"/>
  <c r="AE893" i="3"/>
  <c r="AE894" i="3"/>
  <c r="AE895" i="3"/>
  <c r="AE896" i="3"/>
  <c r="AE897" i="3"/>
  <c r="AE898" i="3"/>
  <c r="AE899" i="3"/>
  <c r="AE900" i="3"/>
  <c r="AE901" i="3"/>
  <c r="AE902" i="3"/>
  <c r="AE903" i="3"/>
  <c r="AE904" i="3"/>
  <c r="AE905" i="3"/>
  <c r="AE906" i="3"/>
  <c r="AE907" i="3"/>
  <c r="AE908" i="3"/>
  <c r="AE909" i="3"/>
  <c r="AE910" i="3"/>
  <c r="AE911" i="3"/>
  <c r="AE912" i="3"/>
  <c r="AE913" i="3"/>
  <c r="AE914" i="3"/>
  <c r="AE915" i="3"/>
  <c r="AE916" i="3"/>
  <c r="AE917" i="3"/>
  <c r="AE918" i="3"/>
  <c r="AE919" i="3"/>
  <c r="AE920" i="3"/>
  <c r="AE921" i="3"/>
  <c r="AE922" i="3"/>
  <c r="AE923" i="3"/>
  <c r="AE924" i="3"/>
  <c r="AE925" i="3"/>
  <c r="AE926" i="3"/>
  <c r="AE927" i="3"/>
  <c r="AE928" i="3"/>
  <c r="AE929" i="3"/>
  <c r="AE930" i="3"/>
  <c r="AE931" i="3"/>
  <c r="AE932" i="3"/>
  <c r="AE933" i="3"/>
  <c r="AE934" i="3"/>
  <c r="AE935" i="3"/>
  <c r="AE936" i="3"/>
  <c r="AE937" i="3"/>
  <c r="AE938" i="3"/>
  <c r="AE939" i="3"/>
  <c r="AE940" i="3"/>
  <c r="AE941" i="3"/>
  <c r="AE942" i="3"/>
  <c r="AE943" i="3"/>
  <c r="AE944" i="3"/>
  <c r="AE945" i="3"/>
  <c r="AE946" i="3"/>
  <c r="AE947" i="3"/>
  <c r="AE948" i="3"/>
  <c r="AE949" i="3"/>
  <c r="AE950" i="3"/>
  <c r="AE951" i="3"/>
  <c r="AE952" i="3"/>
  <c r="AE953" i="3"/>
  <c r="AE954" i="3"/>
  <c r="AE955" i="3"/>
  <c r="AE956" i="3"/>
  <c r="AE957" i="3"/>
  <c r="AE958" i="3"/>
  <c r="AE959" i="3"/>
  <c r="AE960" i="3"/>
  <c r="AE961" i="3"/>
  <c r="AE962" i="3"/>
  <c r="AE963" i="3"/>
  <c r="AE964" i="3"/>
  <c r="AE965" i="3"/>
  <c r="AE966" i="3"/>
  <c r="AE967" i="3"/>
  <c r="AE968" i="3"/>
  <c r="AE969" i="3"/>
  <c r="AE970" i="3"/>
  <c r="AE971" i="3"/>
  <c r="AE972" i="3"/>
  <c r="AE973" i="3"/>
  <c r="AE974" i="3"/>
  <c r="AE975" i="3"/>
  <c r="AE976" i="3"/>
  <c r="AE977" i="3"/>
  <c r="AD13" i="3"/>
  <c r="AD32" i="3"/>
  <c r="AD64"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C3" i="3"/>
  <c r="AC27" i="3"/>
  <c r="AC51" i="3"/>
  <c r="AC62"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678" i="3"/>
  <c r="AC679" i="3"/>
  <c r="AC680" i="3"/>
  <c r="AC681" i="3"/>
  <c r="AC682" i="3"/>
  <c r="AC683" i="3"/>
  <c r="AC684" i="3"/>
  <c r="AC685" i="3"/>
  <c r="AC686" i="3"/>
  <c r="AC687" i="3"/>
  <c r="AC688" i="3"/>
  <c r="AC689" i="3"/>
  <c r="AC690" i="3"/>
  <c r="AC691" i="3"/>
  <c r="AC692" i="3"/>
  <c r="AC693" i="3"/>
  <c r="AC694" i="3"/>
  <c r="AC695" i="3"/>
  <c r="AC696" i="3"/>
  <c r="AC697" i="3"/>
  <c r="AC698" i="3"/>
  <c r="AC699" i="3"/>
  <c r="AC700" i="3"/>
  <c r="AC701" i="3"/>
  <c r="AC702" i="3"/>
  <c r="AC703" i="3"/>
  <c r="AC704" i="3"/>
  <c r="AC705" i="3"/>
  <c r="AC706" i="3"/>
  <c r="AC707" i="3"/>
  <c r="AC708" i="3"/>
  <c r="AC709" i="3"/>
  <c r="AC710" i="3"/>
  <c r="AC711" i="3"/>
  <c r="AC712" i="3"/>
  <c r="AC713" i="3"/>
  <c r="AC714" i="3"/>
  <c r="AC715" i="3"/>
  <c r="AC716" i="3"/>
  <c r="AC717" i="3"/>
  <c r="AC718" i="3"/>
  <c r="AC719" i="3"/>
  <c r="AC720" i="3"/>
  <c r="AC721" i="3"/>
  <c r="AC722" i="3"/>
  <c r="AC723" i="3"/>
  <c r="AC724" i="3"/>
  <c r="AC725" i="3"/>
  <c r="AC726" i="3"/>
  <c r="AC727" i="3"/>
  <c r="AC728" i="3"/>
  <c r="AC729" i="3"/>
  <c r="AC730" i="3"/>
  <c r="AC731" i="3"/>
  <c r="AC732" i="3"/>
  <c r="AC733" i="3"/>
  <c r="AC734" i="3"/>
  <c r="AC735" i="3"/>
  <c r="AC736" i="3"/>
  <c r="AC737" i="3"/>
  <c r="AC738" i="3"/>
  <c r="AC739" i="3"/>
  <c r="AC740" i="3"/>
  <c r="AC741" i="3"/>
  <c r="AC742" i="3"/>
  <c r="AC743" i="3"/>
  <c r="AC744" i="3"/>
  <c r="AC745" i="3"/>
  <c r="AC746" i="3"/>
  <c r="AC747" i="3"/>
  <c r="AC748" i="3"/>
  <c r="AC749" i="3"/>
  <c r="AC750" i="3"/>
  <c r="AC751" i="3"/>
  <c r="AC752" i="3"/>
  <c r="AC753" i="3"/>
  <c r="AC754" i="3"/>
  <c r="AC755" i="3"/>
  <c r="AC756" i="3"/>
  <c r="AC757" i="3"/>
  <c r="AC758" i="3"/>
  <c r="AC759" i="3"/>
  <c r="AC760" i="3"/>
  <c r="AC761" i="3"/>
  <c r="AC762" i="3"/>
  <c r="AC763" i="3"/>
  <c r="AC764" i="3"/>
  <c r="AC765" i="3"/>
  <c r="AC766" i="3"/>
  <c r="AC767" i="3"/>
  <c r="AC768" i="3"/>
  <c r="AC769" i="3"/>
  <c r="AC770" i="3"/>
  <c r="AC771" i="3"/>
  <c r="AC772" i="3"/>
  <c r="AC773" i="3"/>
  <c r="AC774" i="3"/>
  <c r="AC775" i="3"/>
  <c r="AC776" i="3"/>
  <c r="AC777" i="3"/>
  <c r="AC778" i="3"/>
  <c r="AC779" i="3"/>
  <c r="AC780" i="3"/>
  <c r="AC781" i="3"/>
  <c r="AC782" i="3"/>
  <c r="AC783" i="3"/>
  <c r="AC784" i="3"/>
  <c r="AC785" i="3"/>
  <c r="AC786" i="3"/>
  <c r="AC787" i="3"/>
  <c r="AC788" i="3"/>
  <c r="AC789" i="3"/>
  <c r="AC790" i="3"/>
  <c r="AC791" i="3"/>
  <c r="AC792" i="3"/>
  <c r="AC793" i="3"/>
  <c r="AC794" i="3"/>
  <c r="AC795" i="3"/>
  <c r="AC796" i="3"/>
  <c r="AC797" i="3"/>
  <c r="AC798" i="3"/>
  <c r="AC799" i="3"/>
  <c r="AC800" i="3"/>
  <c r="AC801" i="3"/>
  <c r="AC802" i="3"/>
  <c r="AC803" i="3"/>
  <c r="AC804" i="3"/>
  <c r="AC805" i="3"/>
  <c r="AC806" i="3"/>
  <c r="AC807" i="3"/>
  <c r="AC808" i="3"/>
  <c r="AC809" i="3"/>
  <c r="AC810" i="3"/>
  <c r="AC811" i="3"/>
  <c r="AC812" i="3"/>
  <c r="AC813" i="3"/>
  <c r="AC814" i="3"/>
  <c r="AC815" i="3"/>
  <c r="AC816" i="3"/>
  <c r="AC817" i="3"/>
  <c r="AC818" i="3"/>
  <c r="AC819" i="3"/>
  <c r="AC820" i="3"/>
  <c r="AC821" i="3"/>
  <c r="AC822" i="3"/>
  <c r="AC823" i="3"/>
  <c r="AC824" i="3"/>
  <c r="AC825" i="3"/>
  <c r="AC826" i="3"/>
  <c r="AC827" i="3"/>
  <c r="AC828" i="3"/>
  <c r="AC829" i="3"/>
  <c r="AC830" i="3"/>
  <c r="AC831" i="3"/>
  <c r="AC832" i="3"/>
  <c r="AC833" i="3"/>
  <c r="AC834" i="3"/>
  <c r="AC835" i="3"/>
  <c r="AC836" i="3"/>
  <c r="AC837" i="3"/>
  <c r="AC838" i="3"/>
  <c r="AC839" i="3"/>
  <c r="AC840" i="3"/>
  <c r="AC841" i="3"/>
  <c r="AC842" i="3"/>
  <c r="AC843" i="3"/>
  <c r="AC844" i="3"/>
  <c r="AC845" i="3"/>
  <c r="AC846" i="3"/>
  <c r="AC847" i="3"/>
  <c r="AC848" i="3"/>
  <c r="AC849" i="3"/>
  <c r="AC850" i="3"/>
  <c r="AC851" i="3"/>
  <c r="AC852" i="3"/>
  <c r="AC853" i="3"/>
  <c r="AC854" i="3"/>
  <c r="AC855" i="3"/>
  <c r="AC856" i="3"/>
  <c r="AC857" i="3"/>
  <c r="AC858" i="3"/>
  <c r="AC859" i="3"/>
  <c r="AC860" i="3"/>
  <c r="AC861" i="3"/>
  <c r="AC862" i="3"/>
  <c r="AC863" i="3"/>
  <c r="AC864" i="3"/>
  <c r="AC865" i="3"/>
  <c r="AC866" i="3"/>
  <c r="AC867" i="3"/>
  <c r="AC868" i="3"/>
  <c r="AC869" i="3"/>
  <c r="AC870" i="3"/>
  <c r="AC871" i="3"/>
  <c r="AC872" i="3"/>
  <c r="AC873" i="3"/>
  <c r="AC874" i="3"/>
  <c r="AC875" i="3"/>
  <c r="AC876" i="3"/>
  <c r="AC877" i="3"/>
  <c r="AC878" i="3"/>
  <c r="AC879" i="3"/>
  <c r="AC880" i="3"/>
  <c r="AC881" i="3"/>
  <c r="AC882" i="3"/>
  <c r="AC883" i="3"/>
  <c r="AC884" i="3"/>
  <c r="AC885" i="3"/>
  <c r="AC886" i="3"/>
  <c r="AC887" i="3"/>
  <c r="AC888" i="3"/>
  <c r="AC889" i="3"/>
  <c r="AC890" i="3"/>
  <c r="AC891" i="3"/>
  <c r="AC892" i="3"/>
  <c r="AC893" i="3"/>
  <c r="AC894" i="3"/>
  <c r="AC895" i="3"/>
  <c r="AC896" i="3"/>
  <c r="AC897" i="3"/>
  <c r="AC898" i="3"/>
  <c r="AC899" i="3"/>
  <c r="AC900" i="3"/>
  <c r="AC901" i="3"/>
  <c r="AC902" i="3"/>
  <c r="AC903" i="3"/>
  <c r="AC904" i="3"/>
  <c r="AC905" i="3"/>
  <c r="AC906" i="3"/>
  <c r="AC907" i="3"/>
  <c r="AC908" i="3"/>
  <c r="AC909" i="3"/>
  <c r="AC910" i="3"/>
  <c r="AC911" i="3"/>
  <c r="AC912" i="3"/>
  <c r="AC913" i="3"/>
  <c r="AC914" i="3"/>
  <c r="AC915" i="3"/>
  <c r="AC916"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2" i="3"/>
  <c r="AC963" i="3"/>
  <c r="AC964" i="3"/>
  <c r="AC965" i="3"/>
  <c r="AC966" i="3"/>
  <c r="AC967" i="3"/>
  <c r="AC968" i="3"/>
  <c r="AC969" i="3"/>
  <c r="AC970" i="3"/>
  <c r="AC971" i="3"/>
  <c r="AC972" i="3"/>
  <c r="AC973" i="3"/>
  <c r="AC974" i="3"/>
  <c r="AC975" i="3"/>
  <c r="AC976" i="3"/>
  <c r="AC977" i="3"/>
  <c r="AB19" i="3"/>
  <c r="AB20" i="3"/>
  <c r="AB28"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A13" i="3"/>
  <c r="AA19" i="3"/>
  <c r="AA35" i="3"/>
  <c r="AA52" i="3"/>
  <c r="AA64"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524" i="3"/>
  <c r="AA525" i="3"/>
  <c r="AA526" i="3"/>
  <c r="AA527" i="3"/>
  <c r="AA528" i="3"/>
  <c r="AA529" i="3"/>
  <c r="AA530" i="3"/>
  <c r="AA531" i="3"/>
  <c r="AA532" i="3"/>
  <c r="AA533" i="3"/>
  <c r="AA534" i="3"/>
  <c r="AA535" i="3"/>
  <c r="AA536" i="3"/>
  <c r="AA537" i="3"/>
  <c r="AA538" i="3"/>
  <c r="AA539" i="3"/>
  <c r="AA540" i="3"/>
  <c r="AA541" i="3"/>
  <c r="AA542" i="3"/>
  <c r="AA543" i="3"/>
  <c r="AA544" i="3"/>
  <c r="AA545" i="3"/>
  <c r="AA546" i="3"/>
  <c r="AA547" i="3"/>
  <c r="AA548" i="3"/>
  <c r="AA549" i="3"/>
  <c r="AA550" i="3"/>
  <c r="AA551" i="3"/>
  <c r="AA552" i="3"/>
  <c r="AA553" i="3"/>
  <c r="AA554" i="3"/>
  <c r="AA555" i="3"/>
  <c r="AA556" i="3"/>
  <c r="AA557" i="3"/>
  <c r="AA558" i="3"/>
  <c r="AA559" i="3"/>
  <c r="AA560" i="3"/>
  <c r="AA561" i="3"/>
  <c r="AA562" i="3"/>
  <c r="AA563" i="3"/>
  <c r="AA564" i="3"/>
  <c r="AA565" i="3"/>
  <c r="AA566" i="3"/>
  <c r="AA567" i="3"/>
  <c r="AA568" i="3"/>
  <c r="AA569" i="3"/>
  <c r="AA570" i="3"/>
  <c r="AA571" i="3"/>
  <c r="AA572" i="3"/>
  <c r="AA573" i="3"/>
  <c r="AA574" i="3"/>
  <c r="AA575" i="3"/>
  <c r="AA576" i="3"/>
  <c r="AA577" i="3"/>
  <c r="AA578" i="3"/>
  <c r="AA579" i="3"/>
  <c r="AA580" i="3"/>
  <c r="AA581" i="3"/>
  <c r="AA582"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915" i="3"/>
  <c r="AA916" i="3"/>
  <c r="AA917" i="3"/>
  <c r="AA918" i="3"/>
  <c r="AA919" i="3"/>
  <c r="AA920" i="3"/>
  <c r="AA921" i="3"/>
  <c r="AA922" i="3"/>
  <c r="AA923" i="3"/>
  <c r="AA924" i="3"/>
  <c r="AA925" i="3"/>
  <c r="AA926" i="3"/>
  <c r="AA927" i="3"/>
  <c r="AA928" i="3"/>
  <c r="AA929" i="3"/>
  <c r="AA930" i="3"/>
  <c r="AA931" i="3"/>
  <c r="AA932" i="3"/>
  <c r="AA933" i="3"/>
  <c r="AA934" i="3"/>
  <c r="AA935" i="3"/>
  <c r="AA936" i="3"/>
  <c r="AA937" i="3"/>
  <c r="AA938" i="3"/>
  <c r="AA939" i="3"/>
  <c r="AA940" i="3"/>
  <c r="AA941" i="3"/>
  <c r="AA942" i="3"/>
  <c r="AA943" i="3"/>
  <c r="AA944" i="3"/>
  <c r="AA945" i="3"/>
  <c r="AA946" i="3"/>
  <c r="AA947" i="3"/>
  <c r="AA948" i="3"/>
  <c r="AA949" i="3"/>
  <c r="AA950" i="3"/>
  <c r="AA951" i="3"/>
  <c r="AA952" i="3"/>
  <c r="AA953" i="3"/>
  <c r="AA954" i="3"/>
  <c r="AA955" i="3"/>
  <c r="AA956" i="3"/>
  <c r="AA957" i="3"/>
  <c r="AA958" i="3"/>
  <c r="AA959" i="3"/>
  <c r="AA960" i="3"/>
  <c r="AA961" i="3"/>
  <c r="AA962" i="3"/>
  <c r="AA963" i="3"/>
  <c r="AA964" i="3"/>
  <c r="AA965" i="3"/>
  <c r="AA966" i="3"/>
  <c r="AA967" i="3"/>
  <c r="AA968" i="3"/>
  <c r="AA969" i="3"/>
  <c r="AA970" i="3"/>
  <c r="AA971" i="3"/>
  <c r="AA972" i="3"/>
  <c r="AA973" i="3"/>
  <c r="AA974" i="3"/>
  <c r="AA975" i="3"/>
  <c r="AA976" i="3"/>
  <c r="AA977" i="3"/>
  <c r="Z4" i="3"/>
  <c r="Z36"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249" i="3"/>
  <c r="Z250" i="3"/>
  <c r="Z251" i="3"/>
  <c r="Z252" i="3"/>
  <c r="Z253" i="3"/>
  <c r="Z254" i="3"/>
  <c r="Z255" i="3"/>
  <c r="Z256" i="3"/>
  <c r="Z257" i="3"/>
  <c r="Z258" i="3"/>
  <c r="Z259" i="3"/>
  <c r="Z260" i="3"/>
  <c r="Z261" i="3"/>
  <c r="Z262" i="3"/>
  <c r="Z263" i="3"/>
  <c r="Z264" i="3"/>
  <c r="Z265" i="3"/>
  <c r="Z266" i="3"/>
  <c r="Z267" i="3"/>
  <c r="Z268" i="3"/>
  <c r="Z269" i="3"/>
  <c r="Z270" i="3"/>
  <c r="Z271" i="3"/>
  <c r="Z272" i="3"/>
  <c r="Z273" i="3"/>
  <c r="Z274" i="3"/>
  <c r="Z275" i="3"/>
  <c r="Z276" i="3"/>
  <c r="Z277" i="3"/>
  <c r="Z278" i="3"/>
  <c r="Z279" i="3"/>
  <c r="Z280" i="3"/>
  <c r="Z281" i="3"/>
  <c r="Z282" i="3"/>
  <c r="Z283" i="3"/>
  <c r="Z284" i="3"/>
  <c r="Z285" i="3"/>
  <c r="Z286" i="3"/>
  <c r="Z287" i="3"/>
  <c r="Z288" i="3"/>
  <c r="Z289" i="3"/>
  <c r="Z290" i="3"/>
  <c r="Z291" i="3"/>
  <c r="Z292" i="3"/>
  <c r="Z293" i="3"/>
  <c r="Z294" i="3"/>
  <c r="Z295" i="3"/>
  <c r="Z296" i="3"/>
  <c r="Z297" i="3"/>
  <c r="Z298" i="3"/>
  <c r="Z299" i="3"/>
  <c r="Z300" i="3"/>
  <c r="Z301" i="3"/>
  <c r="Z302" i="3"/>
  <c r="Z303" i="3"/>
  <c r="Z304" i="3"/>
  <c r="Z305" i="3"/>
  <c r="Z306" i="3"/>
  <c r="Z307" i="3"/>
  <c r="Z308" i="3"/>
  <c r="Z309" i="3"/>
  <c r="Z310" i="3"/>
  <c r="Z311" i="3"/>
  <c r="Z312" i="3"/>
  <c r="Z313" i="3"/>
  <c r="Z314" i="3"/>
  <c r="Z315" i="3"/>
  <c r="Z316" i="3"/>
  <c r="Z317" i="3"/>
  <c r="Z318" i="3"/>
  <c r="Z319" i="3"/>
  <c r="Z320" i="3"/>
  <c r="Z321" i="3"/>
  <c r="Z322" i="3"/>
  <c r="Z323" i="3"/>
  <c r="Z324" i="3"/>
  <c r="Z325" i="3"/>
  <c r="Z326" i="3"/>
  <c r="Z327" i="3"/>
  <c r="Z328" i="3"/>
  <c r="Z329" i="3"/>
  <c r="Z330" i="3"/>
  <c r="Z331" i="3"/>
  <c r="Z332" i="3"/>
  <c r="Z333" i="3"/>
  <c r="Z334" i="3"/>
  <c r="Z335" i="3"/>
  <c r="Z336" i="3"/>
  <c r="Z337" i="3"/>
  <c r="Z338" i="3"/>
  <c r="Z339" i="3"/>
  <c r="Z340" i="3"/>
  <c r="Z341" i="3"/>
  <c r="Z342" i="3"/>
  <c r="Z343" i="3"/>
  <c r="Z344" i="3"/>
  <c r="Z345" i="3"/>
  <c r="Z346" i="3"/>
  <c r="Z347" i="3"/>
  <c r="Z348" i="3"/>
  <c r="Z349" i="3"/>
  <c r="Z350" i="3"/>
  <c r="Z351" i="3"/>
  <c r="Z352" i="3"/>
  <c r="Z353" i="3"/>
  <c r="Z354" i="3"/>
  <c r="Z355" i="3"/>
  <c r="Z356" i="3"/>
  <c r="Z357" i="3"/>
  <c r="Z358" i="3"/>
  <c r="Z359" i="3"/>
  <c r="Z360" i="3"/>
  <c r="Z361" i="3"/>
  <c r="Z362" i="3"/>
  <c r="Z363" i="3"/>
  <c r="Z364" i="3"/>
  <c r="Z365" i="3"/>
  <c r="Z366" i="3"/>
  <c r="Z367" i="3"/>
  <c r="Z368" i="3"/>
  <c r="Z369" i="3"/>
  <c r="Z370" i="3"/>
  <c r="Z371" i="3"/>
  <c r="Z372" i="3"/>
  <c r="Z373" i="3"/>
  <c r="Z374" i="3"/>
  <c r="Z375" i="3"/>
  <c r="Z376" i="3"/>
  <c r="Z377" i="3"/>
  <c r="Z378" i="3"/>
  <c r="Z379" i="3"/>
  <c r="Z380" i="3"/>
  <c r="Z381" i="3"/>
  <c r="Z382" i="3"/>
  <c r="Z383" i="3"/>
  <c r="Z384" i="3"/>
  <c r="Z385" i="3"/>
  <c r="Z386" i="3"/>
  <c r="Z387" i="3"/>
  <c r="Z388" i="3"/>
  <c r="Z389" i="3"/>
  <c r="Z390" i="3"/>
  <c r="Z391" i="3"/>
  <c r="Z392" i="3"/>
  <c r="Z393" i="3"/>
  <c r="Z394" i="3"/>
  <c r="Z395" i="3"/>
  <c r="Z396" i="3"/>
  <c r="Z397" i="3"/>
  <c r="Z398" i="3"/>
  <c r="Z399" i="3"/>
  <c r="Z400" i="3"/>
  <c r="Z401" i="3"/>
  <c r="Z402" i="3"/>
  <c r="Z403" i="3"/>
  <c r="Z404" i="3"/>
  <c r="Z405" i="3"/>
  <c r="Z406" i="3"/>
  <c r="Z407" i="3"/>
  <c r="Z408" i="3"/>
  <c r="Z409" i="3"/>
  <c r="Z410" i="3"/>
  <c r="Z411" i="3"/>
  <c r="Z412" i="3"/>
  <c r="Z413" i="3"/>
  <c r="Z414" i="3"/>
  <c r="Z415" i="3"/>
  <c r="Z416" i="3"/>
  <c r="Z417" i="3"/>
  <c r="Z418" i="3"/>
  <c r="Z419" i="3"/>
  <c r="Z420" i="3"/>
  <c r="Z421" i="3"/>
  <c r="Z422" i="3"/>
  <c r="Z423" i="3"/>
  <c r="Z424" i="3"/>
  <c r="Z425" i="3"/>
  <c r="Z426" i="3"/>
  <c r="Z427" i="3"/>
  <c r="Z428" i="3"/>
  <c r="Z429" i="3"/>
  <c r="Z430" i="3"/>
  <c r="Z431" i="3"/>
  <c r="Z432" i="3"/>
  <c r="Z433" i="3"/>
  <c r="Z434" i="3"/>
  <c r="Z435" i="3"/>
  <c r="Z436" i="3"/>
  <c r="Z437" i="3"/>
  <c r="Z438" i="3"/>
  <c r="Z439" i="3"/>
  <c r="Z440" i="3"/>
  <c r="Z441" i="3"/>
  <c r="Z442" i="3"/>
  <c r="Z443" i="3"/>
  <c r="Z444" i="3"/>
  <c r="Z445" i="3"/>
  <c r="Z446" i="3"/>
  <c r="Z447" i="3"/>
  <c r="Z448" i="3"/>
  <c r="Z449" i="3"/>
  <c r="Z450" i="3"/>
  <c r="Z451" i="3"/>
  <c r="Z452" i="3"/>
  <c r="Z453" i="3"/>
  <c r="Z454" i="3"/>
  <c r="Z455" i="3"/>
  <c r="Z456" i="3"/>
  <c r="Z457" i="3"/>
  <c r="Z458" i="3"/>
  <c r="Z459" i="3"/>
  <c r="Z460" i="3"/>
  <c r="Z461" i="3"/>
  <c r="Z462" i="3"/>
  <c r="Z463" i="3"/>
  <c r="Z464" i="3"/>
  <c r="Z465" i="3"/>
  <c r="Z466" i="3"/>
  <c r="Z467" i="3"/>
  <c r="Z468" i="3"/>
  <c r="Z469" i="3"/>
  <c r="Z470" i="3"/>
  <c r="Z471" i="3"/>
  <c r="Z472" i="3"/>
  <c r="Z473" i="3"/>
  <c r="Z474" i="3"/>
  <c r="Z475" i="3"/>
  <c r="Z476" i="3"/>
  <c r="Z477" i="3"/>
  <c r="Z478" i="3"/>
  <c r="Z479" i="3"/>
  <c r="Z480" i="3"/>
  <c r="Z481" i="3"/>
  <c r="Z482" i="3"/>
  <c r="Z483" i="3"/>
  <c r="Z484" i="3"/>
  <c r="Z485" i="3"/>
  <c r="Z486" i="3"/>
  <c r="Z487" i="3"/>
  <c r="Z488" i="3"/>
  <c r="Z489" i="3"/>
  <c r="Z490" i="3"/>
  <c r="Z491" i="3"/>
  <c r="Z492" i="3"/>
  <c r="Z493" i="3"/>
  <c r="Z494" i="3"/>
  <c r="Z495" i="3"/>
  <c r="Z496" i="3"/>
  <c r="Z497" i="3"/>
  <c r="Z498" i="3"/>
  <c r="Z499" i="3"/>
  <c r="Z500" i="3"/>
  <c r="Z501" i="3"/>
  <c r="Z502" i="3"/>
  <c r="Z503" i="3"/>
  <c r="Z504" i="3"/>
  <c r="Z505" i="3"/>
  <c r="Z506" i="3"/>
  <c r="Z507" i="3"/>
  <c r="Z508" i="3"/>
  <c r="Z509" i="3"/>
  <c r="Z510" i="3"/>
  <c r="Z511" i="3"/>
  <c r="Z512" i="3"/>
  <c r="Z513" i="3"/>
  <c r="Z514" i="3"/>
  <c r="Z515" i="3"/>
  <c r="Z516" i="3"/>
  <c r="Z517" i="3"/>
  <c r="Z518" i="3"/>
  <c r="Z519" i="3"/>
  <c r="Z520" i="3"/>
  <c r="Z521" i="3"/>
  <c r="Z522" i="3"/>
  <c r="Z523" i="3"/>
  <c r="Z524" i="3"/>
  <c r="Z525" i="3"/>
  <c r="Z526" i="3"/>
  <c r="Z527" i="3"/>
  <c r="Z528" i="3"/>
  <c r="Z529" i="3"/>
  <c r="Z530" i="3"/>
  <c r="Z531" i="3"/>
  <c r="Z532" i="3"/>
  <c r="Z533" i="3"/>
  <c r="Z534" i="3"/>
  <c r="Z535" i="3"/>
  <c r="Z536" i="3"/>
  <c r="Z537" i="3"/>
  <c r="Z538" i="3"/>
  <c r="Z539" i="3"/>
  <c r="Z540" i="3"/>
  <c r="Z541" i="3"/>
  <c r="Z542" i="3"/>
  <c r="Z543" i="3"/>
  <c r="Z544" i="3"/>
  <c r="Z545" i="3"/>
  <c r="Z546" i="3"/>
  <c r="Z547" i="3"/>
  <c r="Z548" i="3"/>
  <c r="Z549" i="3"/>
  <c r="Z550" i="3"/>
  <c r="Z551" i="3"/>
  <c r="Z552" i="3"/>
  <c r="Z553" i="3"/>
  <c r="Z554" i="3"/>
  <c r="Z555" i="3"/>
  <c r="Z556" i="3"/>
  <c r="Z557" i="3"/>
  <c r="Z558" i="3"/>
  <c r="Z559" i="3"/>
  <c r="Z560" i="3"/>
  <c r="Z561" i="3"/>
  <c r="Z562" i="3"/>
  <c r="Z563" i="3"/>
  <c r="Z564" i="3"/>
  <c r="Z565" i="3"/>
  <c r="Z566" i="3"/>
  <c r="Z567" i="3"/>
  <c r="Z568" i="3"/>
  <c r="Z569" i="3"/>
  <c r="Z570" i="3"/>
  <c r="Z571" i="3"/>
  <c r="Z572" i="3"/>
  <c r="Z573" i="3"/>
  <c r="Z574" i="3"/>
  <c r="Z575" i="3"/>
  <c r="Z576" i="3"/>
  <c r="Z577" i="3"/>
  <c r="Z578" i="3"/>
  <c r="Z579" i="3"/>
  <c r="Z580" i="3"/>
  <c r="Z581" i="3"/>
  <c r="Z582" i="3"/>
  <c r="Z583" i="3"/>
  <c r="Z584" i="3"/>
  <c r="Z585" i="3"/>
  <c r="Z586" i="3"/>
  <c r="Z587" i="3"/>
  <c r="Z588" i="3"/>
  <c r="Z589" i="3"/>
  <c r="Z590" i="3"/>
  <c r="Z591" i="3"/>
  <c r="Z592" i="3"/>
  <c r="Z593" i="3"/>
  <c r="Z594" i="3"/>
  <c r="Z595" i="3"/>
  <c r="Z596" i="3"/>
  <c r="Z597" i="3"/>
  <c r="Z598" i="3"/>
  <c r="Z599" i="3"/>
  <c r="Z600" i="3"/>
  <c r="Z601" i="3"/>
  <c r="Z602" i="3"/>
  <c r="Z603" i="3"/>
  <c r="Z604" i="3"/>
  <c r="Z605" i="3"/>
  <c r="Z606" i="3"/>
  <c r="Z607" i="3"/>
  <c r="Z608" i="3"/>
  <c r="Z609" i="3"/>
  <c r="Z610" i="3"/>
  <c r="Z611" i="3"/>
  <c r="Z612" i="3"/>
  <c r="Z613" i="3"/>
  <c r="Z614" i="3"/>
  <c r="Z615" i="3"/>
  <c r="Z616" i="3"/>
  <c r="Z617" i="3"/>
  <c r="Z618" i="3"/>
  <c r="Z619" i="3"/>
  <c r="Z620" i="3"/>
  <c r="Z621" i="3"/>
  <c r="Z622" i="3"/>
  <c r="Z623" i="3"/>
  <c r="Z624" i="3"/>
  <c r="Z625" i="3"/>
  <c r="Z626" i="3"/>
  <c r="Z627" i="3"/>
  <c r="Z628" i="3"/>
  <c r="Z629" i="3"/>
  <c r="Z630" i="3"/>
  <c r="Z631" i="3"/>
  <c r="Z632" i="3"/>
  <c r="Z633" i="3"/>
  <c r="Z634" i="3"/>
  <c r="Z635" i="3"/>
  <c r="Z636" i="3"/>
  <c r="Z637" i="3"/>
  <c r="Z638" i="3"/>
  <c r="Z639" i="3"/>
  <c r="Z640" i="3"/>
  <c r="Z641" i="3"/>
  <c r="Z642" i="3"/>
  <c r="Z643" i="3"/>
  <c r="Z644" i="3"/>
  <c r="Z645" i="3"/>
  <c r="Z646" i="3"/>
  <c r="Z647" i="3"/>
  <c r="Z648" i="3"/>
  <c r="Z649" i="3"/>
  <c r="Z650" i="3"/>
  <c r="Z651" i="3"/>
  <c r="Z652" i="3"/>
  <c r="Z653" i="3"/>
  <c r="Z654" i="3"/>
  <c r="Z655" i="3"/>
  <c r="Z656" i="3"/>
  <c r="Z657" i="3"/>
  <c r="Z658" i="3"/>
  <c r="Z659" i="3"/>
  <c r="Z660" i="3"/>
  <c r="Z661" i="3"/>
  <c r="Z662" i="3"/>
  <c r="Z663" i="3"/>
  <c r="Z664" i="3"/>
  <c r="Z665" i="3"/>
  <c r="Z666" i="3"/>
  <c r="Z667" i="3"/>
  <c r="Z668" i="3"/>
  <c r="Z669" i="3"/>
  <c r="Z670" i="3"/>
  <c r="Z671" i="3"/>
  <c r="Z672" i="3"/>
  <c r="Z673" i="3"/>
  <c r="Z674" i="3"/>
  <c r="Z675" i="3"/>
  <c r="Z676" i="3"/>
  <c r="Z677" i="3"/>
  <c r="Z678" i="3"/>
  <c r="Z679" i="3"/>
  <c r="Z680" i="3"/>
  <c r="Z681" i="3"/>
  <c r="Z682" i="3"/>
  <c r="Z683" i="3"/>
  <c r="Z684" i="3"/>
  <c r="Z685" i="3"/>
  <c r="Z686" i="3"/>
  <c r="Z687" i="3"/>
  <c r="Z688" i="3"/>
  <c r="Z689" i="3"/>
  <c r="Z690" i="3"/>
  <c r="Z691" i="3"/>
  <c r="Z692" i="3"/>
  <c r="Z693" i="3"/>
  <c r="Z694" i="3"/>
  <c r="Z695" i="3"/>
  <c r="Z696" i="3"/>
  <c r="Z697" i="3"/>
  <c r="Z698" i="3"/>
  <c r="Z699" i="3"/>
  <c r="Z700" i="3"/>
  <c r="Z701" i="3"/>
  <c r="Z702" i="3"/>
  <c r="Z703" i="3"/>
  <c r="Z704" i="3"/>
  <c r="Z705" i="3"/>
  <c r="Z706" i="3"/>
  <c r="Z707" i="3"/>
  <c r="Z708" i="3"/>
  <c r="Z709" i="3"/>
  <c r="Z710" i="3"/>
  <c r="Z711" i="3"/>
  <c r="Z712" i="3"/>
  <c r="Z713" i="3"/>
  <c r="Z714" i="3"/>
  <c r="Z715" i="3"/>
  <c r="Z716" i="3"/>
  <c r="Z717" i="3"/>
  <c r="Z718" i="3"/>
  <c r="Z719" i="3"/>
  <c r="Z720" i="3"/>
  <c r="Z721" i="3"/>
  <c r="Z722" i="3"/>
  <c r="Z723" i="3"/>
  <c r="Z724" i="3"/>
  <c r="Z725" i="3"/>
  <c r="Z726" i="3"/>
  <c r="Z727" i="3"/>
  <c r="Z728" i="3"/>
  <c r="Z729" i="3"/>
  <c r="Z730" i="3"/>
  <c r="Z731" i="3"/>
  <c r="Z732" i="3"/>
  <c r="Z733" i="3"/>
  <c r="Z734" i="3"/>
  <c r="Z735" i="3"/>
  <c r="Z736" i="3"/>
  <c r="Z737" i="3"/>
  <c r="Z738" i="3"/>
  <c r="Z739" i="3"/>
  <c r="Z740" i="3"/>
  <c r="Z741" i="3"/>
  <c r="Z742" i="3"/>
  <c r="Z743" i="3"/>
  <c r="Z744" i="3"/>
  <c r="Z745" i="3"/>
  <c r="Z746" i="3"/>
  <c r="Z747" i="3"/>
  <c r="Z748" i="3"/>
  <c r="Z749" i="3"/>
  <c r="Z750" i="3"/>
  <c r="Z751" i="3"/>
  <c r="Z752" i="3"/>
  <c r="Z753" i="3"/>
  <c r="Z754" i="3"/>
  <c r="Z755" i="3"/>
  <c r="Z756" i="3"/>
  <c r="Z757" i="3"/>
  <c r="Z758" i="3"/>
  <c r="Z759" i="3"/>
  <c r="Z760" i="3"/>
  <c r="Z761" i="3"/>
  <c r="Z762" i="3"/>
  <c r="Z763" i="3"/>
  <c r="Z764" i="3"/>
  <c r="Z765" i="3"/>
  <c r="Z766" i="3"/>
  <c r="Z767" i="3"/>
  <c r="Z768" i="3"/>
  <c r="Z769" i="3"/>
  <c r="Z770" i="3"/>
  <c r="Z771" i="3"/>
  <c r="Z772" i="3"/>
  <c r="Z773" i="3"/>
  <c r="Z774" i="3"/>
  <c r="Z775" i="3"/>
  <c r="Z776" i="3"/>
  <c r="Z777" i="3"/>
  <c r="Z778" i="3"/>
  <c r="Z779" i="3"/>
  <c r="Z780" i="3"/>
  <c r="Z781" i="3"/>
  <c r="Z782" i="3"/>
  <c r="Z783" i="3"/>
  <c r="Z784" i="3"/>
  <c r="Z785" i="3"/>
  <c r="Z786" i="3"/>
  <c r="Z787" i="3"/>
  <c r="Z788" i="3"/>
  <c r="Z789" i="3"/>
  <c r="Z790" i="3"/>
  <c r="Z791" i="3"/>
  <c r="Z792" i="3"/>
  <c r="Z793" i="3"/>
  <c r="Z794" i="3"/>
  <c r="Z795" i="3"/>
  <c r="Z796" i="3"/>
  <c r="Z797" i="3"/>
  <c r="Z798" i="3"/>
  <c r="Z799" i="3"/>
  <c r="Z800" i="3"/>
  <c r="Z801" i="3"/>
  <c r="Z802" i="3"/>
  <c r="Z803" i="3"/>
  <c r="Z804" i="3"/>
  <c r="Z805" i="3"/>
  <c r="Z806" i="3"/>
  <c r="Z807" i="3"/>
  <c r="Z808" i="3"/>
  <c r="Z809" i="3"/>
  <c r="Z810" i="3"/>
  <c r="Z811" i="3"/>
  <c r="Z812" i="3"/>
  <c r="Z813" i="3"/>
  <c r="Z814" i="3"/>
  <c r="Z815" i="3"/>
  <c r="Z816" i="3"/>
  <c r="Z817" i="3"/>
  <c r="Z818" i="3"/>
  <c r="Z819" i="3"/>
  <c r="Z820" i="3"/>
  <c r="Z821" i="3"/>
  <c r="Z822" i="3"/>
  <c r="Z823" i="3"/>
  <c r="Z824" i="3"/>
  <c r="Z825" i="3"/>
  <c r="Z826" i="3"/>
  <c r="Z827" i="3"/>
  <c r="Z828" i="3"/>
  <c r="Z829" i="3"/>
  <c r="Z830" i="3"/>
  <c r="Z831" i="3"/>
  <c r="Z832" i="3"/>
  <c r="Z833" i="3"/>
  <c r="Z834" i="3"/>
  <c r="Z835" i="3"/>
  <c r="Z836" i="3"/>
  <c r="Z837" i="3"/>
  <c r="Z838" i="3"/>
  <c r="Z839" i="3"/>
  <c r="Z840" i="3"/>
  <c r="Z841" i="3"/>
  <c r="Z842" i="3"/>
  <c r="Z843" i="3"/>
  <c r="Z844" i="3"/>
  <c r="Z845" i="3"/>
  <c r="Z846" i="3"/>
  <c r="Z847" i="3"/>
  <c r="Z848" i="3"/>
  <c r="Z849" i="3"/>
  <c r="Z850" i="3"/>
  <c r="Z851" i="3"/>
  <c r="Z852" i="3"/>
  <c r="Z853" i="3"/>
  <c r="Z854" i="3"/>
  <c r="Z855" i="3"/>
  <c r="Z856" i="3"/>
  <c r="Z857" i="3"/>
  <c r="Z858" i="3"/>
  <c r="Z859" i="3"/>
  <c r="Z860" i="3"/>
  <c r="Z861" i="3"/>
  <c r="Z862" i="3"/>
  <c r="Z863" i="3"/>
  <c r="Z864" i="3"/>
  <c r="Z865" i="3"/>
  <c r="Z866" i="3"/>
  <c r="Z867" i="3"/>
  <c r="Z868" i="3"/>
  <c r="Z869" i="3"/>
  <c r="Z870" i="3"/>
  <c r="Z871" i="3"/>
  <c r="Z872" i="3"/>
  <c r="Z873" i="3"/>
  <c r="Z874" i="3"/>
  <c r="Z875" i="3"/>
  <c r="Z876" i="3"/>
  <c r="Z877" i="3"/>
  <c r="Z878" i="3"/>
  <c r="Z879" i="3"/>
  <c r="Z880" i="3"/>
  <c r="Z881" i="3"/>
  <c r="Z882" i="3"/>
  <c r="Z883" i="3"/>
  <c r="Z884" i="3"/>
  <c r="Z885" i="3"/>
  <c r="Z886" i="3"/>
  <c r="Z887" i="3"/>
  <c r="Z888" i="3"/>
  <c r="Z889" i="3"/>
  <c r="Z890" i="3"/>
  <c r="Z891" i="3"/>
  <c r="Z892" i="3"/>
  <c r="Z893" i="3"/>
  <c r="Z894" i="3"/>
  <c r="Z895" i="3"/>
  <c r="Z896" i="3"/>
  <c r="Z897" i="3"/>
  <c r="Z898" i="3"/>
  <c r="Z899" i="3"/>
  <c r="Z900" i="3"/>
  <c r="Z901" i="3"/>
  <c r="Z902" i="3"/>
  <c r="Z903" i="3"/>
  <c r="Z904" i="3"/>
  <c r="Z905" i="3"/>
  <c r="Z906" i="3"/>
  <c r="Z907" i="3"/>
  <c r="Z908" i="3"/>
  <c r="Z909" i="3"/>
  <c r="Z910" i="3"/>
  <c r="Z911" i="3"/>
  <c r="Z912" i="3"/>
  <c r="Z913" i="3"/>
  <c r="Z914" i="3"/>
  <c r="Z915" i="3"/>
  <c r="Z916" i="3"/>
  <c r="Z917" i="3"/>
  <c r="Z918" i="3"/>
  <c r="Z919" i="3"/>
  <c r="Z920" i="3"/>
  <c r="Z921" i="3"/>
  <c r="Z922" i="3"/>
  <c r="Z923" i="3"/>
  <c r="Z924" i="3"/>
  <c r="Z925" i="3"/>
  <c r="Z926" i="3"/>
  <c r="Z927" i="3"/>
  <c r="Z928" i="3"/>
  <c r="Z929" i="3"/>
  <c r="Z930" i="3"/>
  <c r="Z931" i="3"/>
  <c r="Z932" i="3"/>
  <c r="Z933" i="3"/>
  <c r="Z934" i="3"/>
  <c r="Z935" i="3"/>
  <c r="Z936" i="3"/>
  <c r="Z937" i="3"/>
  <c r="Z938" i="3"/>
  <c r="Z939" i="3"/>
  <c r="Z940" i="3"/>
  <c r="Z941" i="3"/>
  <c r="Z942" i="3"/>
  <c r="Z943" i="3"/>
  <c r="Z944" i="3"/>
  <c r="Z945" i="3"/>
  <c r="Z946" i="3"/>
  <c r="Z947" i="3"/>
  <c r="Z948" i="3"/>
  <c r="Z949" i="3"/>
  <c r="Z950" i="3"/>
  <c r="Z951" i="3"/>
  <c r="Z952" i="3"/>
  <c r="Z953" i="3"/>
  <c r="Z954" i="3"/>
  <c r="Z955" i="3"/>
  <c r="Z956" i="3"/>
  <c r="Z957" i="3"/>
  <c r="Z958" i="3"/>
  <c r="Z959" i="3"/>
  <c r="Z960" i="3"/>
  <c r="Z961" i="3"/>
  <c r="Z962" i="3"/>
  <c r="Z963" i="3"/>
  <c r="Z964" i="3"/>
  <c r="Z965" i="3"/>
  <c r="Z966" i="3"/>
  <c r="Z967" i="3"/>
  <c r="Z968" i="3"/>
  <c r="Z969" i="3"/>
  <c r="Z970" i="3"/>
  <c r="Z971" i="3"/>
  <c r="Z972" i="3"/>
  <c r="Z973" i="3"/>
  <c r="Z974" i="3"/>
  <c r="Z975" i="3"/>
  <c r="Z976" i="3"/>
  <c r="Z977" i="3"/>
  <c r="Y50"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X3" i="3"/>
  <c r="X19" i="3"/>
  <c r="X30"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W8" i="3"/>
  <c r="W9" i="3"/>
  <c r="W41" i="3"/>
  <c r="W52"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V5" i="3"/>
  <c r="V26" i="3"/>
  <c r="V34" i="3"/>
  <c r="V37" i="3"/>
  <c r="V41" i="3"/>
  <c r="V57"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U19" i="3"/>
  <c r="U25" i="3"/>
  <c r="U57" i="3"/>
  <c r="U58"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T28" i="3"/>
  <c r="T36" i="3"/>
  <c r="T56" i="3"/>
  <c r="T60" i="3"/>
  <c r="T61"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S9" i="3"/>
  <c r="S17" i="3"/>
  <c r="S32" i="3"/>
  <c r="S38" i="3"/>
  <c r="S56" i="3"/>
  <c r="S57" i="3"/>
  <c r="S61"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Q9" i="3"/>
  <c r="Q10" i="3"/>
  <c r="Q12" i="3"/>
  <c r="Q14" i="3"/>
  <c r="Q17" i="3"/>
  <c r="Q25" i="3"/>
  <c r="Q26" i="3"/>
  <c r="Q28" i="3"/>
  <c r="Q41" i="3"/>
  <c r="Q42" i="3"/>
  <c r="Q44" i="3"/>
  <c r="Q48" i="3"/>
  <c r="Q57" i="3"/>
  <c r="Q58"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P3" i="3"/>
  <c r="AE3" i="3" s="1"/>
  <c r="P4" i="3"/>
  <c r="S4" i="3" s="1"/>
  <c r="P5" i="3"/>
  <c r="Q5" i="3" s="1"/>
  <c r="AA5" i="3" s="1"/>
  <c r="P6" i="3"/>
  <c r="Z6" i="3" s="1"/>
  <c r="P7" i="3"/>
  <c r="W7" i="3" s="1"/>
  <c r="P8" i="3"/>
  <c r="V8" i="3" s="1"/>
  <c r="P9" i="3"/>
  <c r="V9" i="3" s="1"/>
  <c r="P10" i="3"/>
  <c r="V10" i="3" s="1"/>
  <c r="P11" i="3"/>
  <c r="AE11" i="3" s="1"/>
  <c r="P12" i="3"/>
  <c r="Z12" i="3" s="1"/>
  <c r="P13" i="3"/>
  <c r="Y13" i="3" s="1"/>
  <c r="P14" i="3"/>
  <c r="AC14" i="3" s="1"/>
  <c r="P15" i="3"/>
  <c r="Q15" i="3" s="1"/>
  <c r="P16" i="3"/>
  <c r="Q16" i="3" s="1"/>
  <c r="P17" i="3"/>
  <c r="AC17" i="3" s="1"/>
  <c r="P18" i="3"/>
  <c r="AC18" i="3" s="1"/>
  <c r="P19" i="3"/>
  <c r="AE19" i="3" s="1"/>
  <c r="P20" i="3"/>
  <c r="AE20" i="3" s="1"/>
  <c r="P21" i="3"/>
  <c r="Q21" i="3" s="1"/>
  <c r="AA21" i="3" s="1"/>
  <c r="P22" i="3"/>
  <c r="S22" i="3" s="1"/>
  <c r="P23" i="3"/>
  <c r="S23" i="3" s="1"/>
  <c r="P24" i="3"/>
  <c r="P25" i="3"/>
  <c r="W25" i="3" s="1"/>
  <c r="P26" i="3"/>
  <c r="U26" i="3" s="1"/>
  <c r="P27" i="3"/>
  <c r="AE27" i="3" s="1"/>
  <c r="P28" i="3"/>
  <c r="P29" i="3"/>
  <c r="Y29" i="3" s="1"/>
  <c r="P30" i="3"/>
  <c r="Q30" i="3" s="1"/>
  <c r="P31" i="3"/>
  <c r="Q31" i="3" s="1"/>
  <c r="P32" i="3"/>
  <c r="P33" i="3"/>
  <c r="Q33" i="3" s="1"/>
  <c r="P34" i="3"/>
  <c r="Q34" i="3" s="1"/>
  <c r="P35" i="3"/>
  <c r="AE35" i="3" s="1"/>
  <c r="P36" i="3"/>
  <c r="S36" i="3" s="1"/>
  <c r="P37" i="3"/>
  <c r="Q37" i="3" s="1"/>
  <c r="AA37" i="3" s="1"/>
  <c r="P38" i="3"/>
  <c r="X38" i="3" s="1"/>
  <c r="P39" i="3"/>
  <c r="X39" i="3" s="1"/>
  <c r="P40" i="3"/>
  <c r="W40" i="3" s="1"/>
  <c r="P41" i="3"/>
  <c r="U41" i="3" s="1"/>
  <c r="P42" i="3"/>
  <c r="T42" i="3" s="1"/>
  <c r="P43" i="3"/>
  <c r="AE43" i="3" s="1"/>
  <c r="P44" i="3"/>
  <c r="Z44" i="3" s="1"/>
  <c r="P45" i="3"/>
  <c r="Y45" i="3" s="1"/>
  <c r="P46" i="3"/>
  <c r="Q46" i="3" s="1"/>
  <c r="P47" i="3"/>
  <c r="Q47" i="3" s="1"/>
  <c r="P48" i="3"/>
  <c r="P49" i="3"/>
  <c r="AD49" i="3" s="1"/>
  <c r="P50" i="3"/>
  <c r="Q50" i="3" s="1"/>
  <c r="P51" i="3"/>
  <c r="AB51" i="3" s="1"/>
  <c r="P52" i="3"/>
  <c r="P53" i="3"/>
  <c r="Q53" i="3" s="1"/>
  <c r="S53" i="3" s="1"/>
  <c r="P54" i="3"/>
  <c r="Y54" i="3" s="1"/>
  <c r="P55" i="3"/>
  <c r="W55" i="3" s="1"/>
  <c r="P56" i="3"/>
  <c r="P57" i="3"/>
  <c r="P58" i="3"/>
  <c r="V58" i="3" s="1"/>
  <c r="P59" i="3"/>
  <c r="AE59" i="3" s="1"/>
  <c r="P60" i="3"/>
  <c r="Z60" i="3" s="1"/>
  <c r="P61" i="3"/>
  <c r="Z61" i="3" s="1"/>
  <c r="P62" i="3"/>
  <c r="T62" i="3" s="1"/>
  <c r="P63" i="3"/>
  <c r="Q63" i="3" s="1"/>
  <c r="S63" i="3" s="1"/>
  <c r="P64" i="3"/>
  <c r="P65" i="3"/>
  <c r="Q65" i="3" s="1"/>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2" i="3"/>
  <c r="V2" i="3" s="1"/>
  <c r="W2" i="3"/>
  <c r="AC2" i="3"/>
  <c r="AD2" i="3"/>
  <c r="Q2" i="3"/>
  <c r="Z53" i="3" l="1"/>
  <c r="Z22" i="3"/>
  <c r="AC46" i="3"/>
  <c r="Z28" i="3"/>
  <c r="Q52" i="3"/>
  <c r="AE52" i="3" s="1"/>
  <c r="Q39" i="3"/>
  <c r="Q22" i="3"/>
  <c r="S55" i="3"/>
  <c r="S30" i="3"/>
  <c r="T55" i="3"/>
  <c r="T23" i="3"/>
  <c r="U54" i="3"/>
  <c r="W4" i="3"/>
  <c r="X14" i="3"/>
  <c r="Y22" i="3"/>
  <c r="Z52" i="3"/>
  <c r="Z21" i="3"/>
  <c r="AA45" i="3"/>
  <c r="AC34" i="3"/>
  <c r="AD50" i="3"/>
  <c r="AE63" i="3"/>
  <c r="AE55" i="3"/>
  <c r="AE47" i="3"/>
  <c r="AE39" i="3"/>
  <c r="AE31" i="3"/>
  <c r="AE23" i="3"/>
  <c r="AE15" i="3"/>
  <c r="AE7" i="3"/>
  <c r="X2" i="3"/>
  <c r="S2" i="3"/>
  <c r="Q49" i="3"/>
  <c r="Q38" i="3"/>
  <c r="Q20" i="3"/>
  <c r="Q7" i="3"/>
  <c r="T7" i="3" s="1"/>
  <c r="S54" i="3"/>
  <c r="S29" i="3"/>
  <c r="S7" i="3"/>
  <c r="T54" i="3"/>
  <c r="T20" i="3"/>
  <c r="U51" i="3"/>
  <c r="V21" i="3"/>
  <c r="X54" i="3"/>
  <c r="X6" i="3"/>
  <c r="Y21" i="3"/>
  <c r="Z49" i="3"/>
  <c r="Z20" i="3"/>
  <c r="AA36" i="3"/>
  <c r="AB52" i="3"/>
  <c r="AB18" i="3"/>
  <c r="AC30" i="3"/>
  <c r="AD45" i="3"/>
  <c r="AE62" i="3"/>
  <c r="AE54" i="3"/>
  <c r="AE46" i="3"/>
  <c r="AE38" i="3"/>
  <c r="AE30" i="3"/>
  <c r="AE22" i="3"/>
  <c r="AE14" i="3"/>
  <c r="AE6" i="3"/>
  <c r="T39" i="3"/>
  <c r="AB31" i="3"/>
  <c r="S14" i="3"/>
  <c r="U22" i="3"/>
  <c r="X22" i="3"/>
  <c r="Y38" i="3"/>
  <c r="Z54" i="3"/>
  <c r="Z30" i="3"/>
  <c r="Q54" i="3"/>
  <c r="S31" i="3"/>
  <c r="S13" i="3"/>
  <c r="U6" i="3"/>
  <c r="Q36" i="3"/>
  <c r="Q6" i="3"/>
  <c r="S46" i="3"/>
  <c r="S6" i="3"/>
  <c r="T53" i="3"/>
  <c r="T12" i="3"/>
  <c r="U42" i="3"/>
  <c r="V18" i="3"/>
  <c r="W39" i="3"/>
  <c r="X46" i="3"/>
  <c r="Y18" i="3"/>
  <c r="Z14" i="3"/>
  <c r="AB47" i="3"/>
  <c r="AB12" i="3"/>
  <c r="AE61" i="3"/>
  <c r="AE53" i="3"/>
  <c r="AE37" i="3"/>
  <c r="AE29" i="3"/>
  <c r="AE21" i="3"/>
  <c r="AE13" i="3"/>
  <c r="W57" i="3"/>
  <c r="Q62" i="3"/>
  <c r="Q4" i="3"/>
  <c r="S45" i="3"/>
  <c r="S5" i="3"/>
  <c r="T52" i="3"/>
  <c r="T11" i="3"/>
  <c r="U38" i="3"/>
  <c r="V53" i="3"/>
  <c r="W36" i="3"/>
  <c r="Y6" i="3"/>
  <c r="Z38" i="3"/>
  <c r="AA29" i="3"/>
  <c r="AB44" i="3"/>
  <c r="AB4" i="3"/>
  <c r="AC19" i="3"/>
  <c r="AD29" i="3"/>
  <c r="AE60" i="3"/>
  <c r="AE44" i="3"/>
  <c r="AE36" i="3"/>
  <c r="AE28" i="3"/>
  <c r="AE12" i="3"/>
  <c r="AE4" i="3"/>
  <c r="Y37" i="3"/>
  <c r="AD61" i="3"/>
  <c r="S20" i="3"/>
  <c r="Z46" i="3"/>
  <c r="AE5" i="3"/>
  <c r="AE2" i="3"/>
  <c r="Q60" i="3"/>
  <c r="AB60" i="3" s="1"/>
  <c r="S62" i="3"/>
  <c r="S41" i="3"/>
  <c r="S21" i="3"/>
  <c r="T44" i="3"/>
  <c r="T10" i="3"/>
  <c r="U27" i="3"/>
  <c r="V42" i="3"/>
  <c r="W20" i="3"/>
  <c r="Y53" i="3"/>
  <c r="Y5" i="3"/>
  <c r="Z37" i="3"/>
  <c r="Z5" i="3"/>
  <c r="AA20" i="3"/>
  <c r="AB36" i="3"/>
  <c r="AB3" i="3"/>
  <c r="AD18" i="3"/>
  <c r="AE51" i="3"/>
  <c r="AC50" i="3"/>
  <c r="AB50" i="3"/>
  <c r="AD34" i="3"/>
  <c r="Y34" i="3"/>
  <c r="Y64" i="3"/>
  <c r="AB64" i="3"/>
  <c r="V64" i="3"/>
  <c r="W64" i="3"/>
  <c r="X64" i="3"/>
  <c r="AB56" i="3"/>
  <c r="AC56" i="3"/>
  <c r="U56" i="3"/>
  <c r="AA56" i="3"/>
  <c r="AD56" i="3"/>
  <c r="Y48" i="3"/>
  <c r="Z48" i="3"/>
  <c r="AB48" i="3"/>
  <c r="T48" i="3"/>
  <c r="AC48" i="3"/>
  <c r="U48" i="3"/>
  <c r="V48" i="3"/>
  <c r="W48" i="3"/>
  <c r="X48" i="3"/>
  <c r="Y40" i="3"/>
  <c r="AB40" i="3"/>
  <c r="T40" i="3"/>
  <c r="AC40" i="3"/>
  <c r="U40" i="3"/>
  <c r="AA40" i="3"/>
  <c r="AD40" i="3"/>
  <c r="Y32" i="3"/>
  <c r="Z32" i="3"/>
  <c r="T32" i="3"/>
  <c r="AC32" i="3"/>
  <c r="V32" i="3"/>
  <c r="W32" i="3"/>
  <c r="X32" i="3"/>
  <c r="Y24" i="3"/>
  <c r="Z24" i="3"/>
  <c r="AB24" i="3"/>
  <c r="T24" i="3"/>
  <c r="AC24" i="3"/>
  <c r="U24" i="3"/>
  <c r="AD24" i="3"/>
  <c r="Y16" i="3"/>
  <c r="Z16" i="3"/>
  <c r="AB16" i="3"/>
  <c r="T16" i="3"/>
  <c r="AC16" i="3"/>
  <c r="U16" i="3"/>
  <c r="V16" i="3"/>
  <c r="W16" i="3"/>
  <c r="X16" i="3"/>
  <c r="Y8" i="3"/>
  <c r="Z8" i="3"/>
  <c r="AB8" i="3"/>
  <c r="AC8" i="3"/>
  <c r="U8" i="3"/>
  <c r="AA8" i="3"/>
  <c r="AD8" i="3"/>
  <c r="S48" i="3"/>
  <c r="S37" i="3"/>
  <c r="X24" i="3"/>
  <c r="Z63" i="3"/>
  <c r="AA63" i="3"/>
  <c r="AC63" i="3"/>
  <c r="U63" i="3"/>
  <c r="AD63" i="3"/>
  <c r="V63" i="3"/>
  <c r="W63" i="3"/>
  <c r="X63" i="3"/>
  <c r="Y63" i="3"/>
  <c r="Z55" i="3"/>
  <c r="AA55" i="3"/>
  <c r="AC55" i="3"/>
  <c r="U55" i="3"/>
  <c r="AD55" i="3"/>
  <c r="V55" i="3"/>
  <c r="AB55" i="3"/>
  <c r="Z47" i="3"/>
  <c r="AA47" i="3"/>
  <c r="AC47" i="3"/>
  <c r="U47" i="3"/>
  <c r="AD47" i="3"/>
  <c r="V47" i="3"/>
  <c r="T47" i="3"/>
  <c r="W47" i="3"/>
  <c r="X47" i="3"/>
  <c r="Y47" i="3"/>
  <c r="Z39" i="3"/>
  <c r="AA39" i="3"/>
  <c r="AC39" i="3"/>
  <c r="U39" i="3"/>
  <c r="AD39" i="3"/>
  <c r="V39" i="3"/>
  <c r="AB39" i="3"/>
  <c r="Z31" i="3"/>
  <c r="AA31" i="3"/>
  <c r="AC31" i="3"/>
  <c r="U31" i="3"/>
  <c r="AD31" i="3"/>
  <c r="V31" i="3"/>
  <c r="T31" i="3"/>
  <c r="W31" i="3"/>
  <c r="X31" i="3"/>
  <c r="Y31" i="3"/>
  <c r="Z23" i="3"/>
  <c r="AA23" i="3"/>
  <c r="AC23" i="3"/>
  <c r="U23" i="3"/>
  <c r="AD23" i="3"/>
  <c r="V23" i="3"/>
  <c r="AB23" i="3"/>
  <c r="Z15" i="3"/>
  <c r="AA15" i="3"/>
  <c r="AC15" i="3"/>
  <c r="U15" i="3"/>
  <c r="AD15" i="3"/>
  <c r="V15" i="3"/>
  <c r="T15" i="3"/>
  <c r="W15" i="3"/>
  <c r="X15" i="3"/>
  <c r="Y15" i="3"/>
  <c r="Z7" i="3"/>
  <c r="AA7" i="3"/>
  <c r="AC7" i="3"/>
  <c r="U7" i="3"/>
  <c r="AD7" i="3"/>
  <c r="V7" i="3"/>
  <c r="AB7" i="3"/>
  <c r="X62" i="3"/>
  <c r="Z62" i="3"/>
  <c r="Q40" i="3"/>
  <c r="X40" i="3" s="1"/>
  <c r="Q18" i="3"/>
  <c r="Q8" i="3"/>
  <c r="T8" i="3" s="1"/>
  <c r="S47" i="3"/>
  <c r="S33" i="3"/>
  <c r="S8" i="3"/>
  <c r="V40" i="3"/>
  <c r="X51" i="3"/>
  <c r="X23" i="3"/>
  <c r="Y55" i="3"/>
  <c r="Y23" i="3"/>
  <c r="Z33" i="3"/>
  <c r="AA16" i="3"/>
  <c r="AC65" i="3"/>
  <c r="AC33" i="3"/>
  <c r="AD65" i="3"/>
  <c r="AD33" i="3"/>
  <c r="S16" i="3"/>
  <c r="V56" i="3"/>
  <c r="AA53" i="3"/>
  <c r="AD59" i="3"/>
  <c r="V59" i="3"/>
  <c r="W59" i="3"/>
  <c r="Y59" i="3"/>
  <c r="Z59" i="3"/>
  <c r="X59" i="3"/>
  <c r="Q59" i="3"/>
  <c r="AA59" i="3" s="1"/>
  <c r="S59" i="3"/>
  <c r="AB59" i="3"/>
  <c r="T59" i="3"/>
  <c r="AC59" i="3"/>
  <c r="AD51" i="3"/>
  <c r="V51" i="3"/>
  <c r="W51" i="3"/>
  <c r="Y51" i="3"/>
  <c r="Z51" i="3"/>
  <c r="Q51" i="3"/>
  <c r="S51" i="3"/>
  <c r="T51" i="3"/>
  <c r="AD43" i="3"/>
  <c r="V43" i="3"/>
  <c r="W43" i="3"/>
  <c r="Y43" i="3"/>
  <c r="Z43" i="3"/>
  <c r="Q43" i="3"/>
  <c r="X43" i="3" s="1"/>
  <c r="S43" i="3"/>
  <c r="AA43" i="3"/>
  <c r="AB43" i="3"/>
  <c r="AC43" i="3"/>
  <c r="AD35" i="3"/>
  <c r="V35" i="3"/>
  <c r="W35" i="3"/>
  <c r="Y35" i="3"/>
  <c r="Z35" i="3"/>
  <c r="Q35" i="3"/>
  <c r="U35" i="3" s="1"/>
  <c r="S35" i="3"/>
  <c r="T35" i="3"/>
  <c r="V27" i="3"/>
  <c r="W27" i="3"/>
  <c r="X27" i="3"/>
  <c r="Q27" i="3"/>
  <c r="AD27" i="3" s="1"/>
  <c r="S27" i="3"/>
  <c r="AA27" i="3"/>
  <c r="AB27" i="3"/>
  <c r="AD19" i="3"/>
  <c r="V19" i="3"/>
  <c r="W19" i="3"/>
  <c r="Y19" i="3"/>
  <c r="Z19" i="3"/>
  <c r="Q19" i="3"/>
  <c r="S19" i="3"/>
  <c r="T19" i="3"/>
  <c r="AD11" i="3"/>
  <c r="V11" i="3"/>
  <c r="W11" i="3"/>
  <c r="Y11" i="3"/>
  <c r="X11" i="3"/>
  <c r="Q11" i="3"/>
  <c r="Z11" i="3" s="1"/>
  <c r="AB11" i="3"/>
  <c r="AC11" i="3"/>
  <c r="AD3" i="3"/>
  <c r="V3" i="3"/>
  <c r="W3" i="3"/>
  <c r="Y3" i="3"/>
  <c r="Q3" i="3"/>
  <c r="U3" i="3" s="1"/>
  <c r="S3" i="3"/>
  <c r="T3" i="3"/>
  <c r="Q56" i="3"/>
  <c r="Y56" i="3" s="1"/>
  <c r="Q24" i="3"/>
  <c r="AE24" i="3" s="1"/>
  <c r="S65" i="3"/>
  <c r="S15" i="3"/>
  <c r="T64" i="3"/>
  <c r="T27" i="3"/>
  <c r="V25" i="3"/>
  <c r="W65" i="3"/>
  <c r="X8" i="3"/>
  <c r="Y39" i="3"/>
  <c r="Y7" i="3"/>
  <c r="AA3" i="3"/>
  <c r="AB15" i="3"/>
  <c r="AC49" i="3"/>
  <c r="AD17" i="3"/>
  <c r="T2" i="3"/>
  <c r="Y2" i="3"/>
  <c r="Z2" i="3"/>
  <c r="W58" i="3"/>
  <c r="X58" i="3"/>
  <c r="Z58" i="3"/>
  <c r="AA58" i="3"/>
  <c r="Y58" i="3"/>
  <c r="S58" i="3"/>
  <c r="T58" i="3"/>
  <c r="AB58" i="3"/>
  <c r="AC58" i="3"/>
  <c r="AD58" i="3"/>
  <c r="W50" i="3"/>
  <c r="X50" i="3"/>
  <c r="Z50" i="3"/>
  <c r="AA50" i="3"/>
  <c r="S50" i="3"/>
  <c r="T50" i="3"/>
  <c r="U50" i="3"/>
  <c r="W42" i="3"/>
  <c r="X42" i="3"/>
  <c r="Z42" i="3"/>
  <c r="AA42" i="3"/>
  <c r="Y42" i="3"/>
  <c r="S42" i="3"/>
  <c r="AB42" i="3"/>
  <c r="AC42" i="3"/>
  <c r="AD42" i="3"/>
  <c r="W34" i="3"/>
  <c r="X34" i="3"/>
  <c r="Z34" i="3"/>
  <c r="AA34" i="3"/>
  <c r="S34" i="3"/>
  <c r="T34" i="3"/>
  <c r="U34" i="3"/>
  <c r="W26" i="3"/>
  <c r="X26" i="3"/>
  <c r="Z26" i="3"/>
  <c r="AA26" i="3"/>
  <c r="Y26" i="3"/>
  <c r="S26" i="3"/>
  <c r="AB26" i="3"/>
  <c r="AC26" i="3"/>
  <c r="AD26" i="3"/>
  <c r="W18" i="3"/>
  <c r="X18" i="3"/>
  <c r="Z18" i="3"/>
  <c r="AA18" i="3"/>
  <c r="S18" i="3"/>
  <c r="T18" i="3"/>
  <c r="U18" i="3"/>
  <c r="W10" i="3"/>
  <c r="X10" i="3"/>
  <c r="Z10" i="3"/>
  <c r="AA10" i="3"/>
  <c r="Y10" i="3"/>
  <c r="S10" i="3"/>
  <c r="AB10" i="3"/>
  <c r="AC10" i="3"/>
  <c r="AD10" i="3"/>
  <c r="Q55" i="3"/>
  <c r="Q23" i="3"/>
  <c r="W23" i="3" s="1"/>
  <c r="S64" i="3"/>
  <c r="S39" i="3"/>
  <c r="S25" i="3"/>
  <c r="T63" i="3"/>
  <c r="T26" i="3"/>
  <c r="U59" i="3"/>
  <c r="U10" i="3"/>
  <c r="V50" i="3"/>
  <c r="V24" i="3"/>
  <c r="X56" i="3"/>
  <c r="X7" i="3"/>
  <c r="Z17" i="3"/>
  <c r="AA51" i="3"/>
  <c r="AB63" i="3"/>
  <c r="AB35" i="3"/>
  <c r="AD48" i="3"/>
  <c r="AD16" i="3"/>
  <c r="X65" i="3"/>
  <c r="Y65" i="3"/>
  <c r="AA65" i="3"/>
  <c r="AB65" i="3"/>
  <c r="T65" i="3"/>
  <c r="U65" i="3"/>
  <c r="V65" i="3"/>
  <c r="X57" i="3"/>
  <c r="Y57" i="3"/>
  <c r="AA57" i="3"/>
  <c r="AB57" i="3"/>
  <c r="Z57" i="3"/>
  <c r="T57" i="3"/>
  <c r="AC57" i="3"/>
  <c r="AD57" i="3"/>
  <c r="X49" i="3"/>
  <c r="Y49" i="3"/>
  <c r="AA49" i="3"/>
  <c r="AB49" i="3"/>
  <c r="T49" i="3"/>
  <c r="U49" i="3"/>
  <c r="V49" i="3"/>
  <c r="W49" i="3"/>
  <c r="X41" i="3"/>
  <c r="Y41" i="3"/>
  <c r="AA41" i="3"/>
  <c r="AB41" i="3"/>
  <c r="T41" i="3"/>
  <c r="Z41" i="3"/>
  <c r="AC41" i="3"/>
  <c r="AD41" i="3"/>
  <c r="X33" i="3"/>
  <c r="Y33" i="3"/>
  <c r="AA33" i="3"/>
  <c r="AB33" i="3"/>
  <c r="T33" i="3"/>
  <c r="U33" i="3"/>
  <c r="V33" i="3"/>
  <c r="W33" i="3"/>
  <c r="X25" i="3"/>
  <c r="Y25" i="3"/>
  <c r="AA25" i="3"/>
  <c r="AB25" i="3"/>
  <c r="T25" i="3"/>
  <c r="Z25" i="3"/>
  <c r="AC25" i="3"/>
  <c r="AD25" i="3"/>
  <c r="X17" i="3"/>
  <c r="Y17" i="3"/>
  <c r="AA17" i="3"/>
  <c r="AB17" i="3"/>
  <c r="T17" i="3"/>
  <c r="U17" i="3"/>
  <c r="V17" i="3"/>
  <c r="W17" i="3"/>
  <c r="X9" i="3"/>
  <c r="Y9" i="3"/>
  <c r="AA9" i="3"/>
  <c r="AB9" i="3"/>
  <c r="T9" i="3"/>
  <c r="Z9" i="3"/>
  <c r="AC9" i="3"/>
  <c r="AD9" i="3"/>
  <c r="Q64" i="3"/>
  <c r="AC64" i="3" s="1"/>
  <c r="Q32" i="3"/>
  <c r="AB32" i="3" s="1"/>
  <c r="S49" i="3"/>
  <c r="S24" i="3"/>
  <c r="U9" i="3"/>
  <c r="W56" i="3"/>
  <c r="W24" i="3"/>
  <c r="X55" i="3"/>
  <c r="AA48" i="3"/>
  <c r="AB34" i="3"/>
  <c r="AC35" i="3"/>
  <c r="AA62" i="3"/>
  <c r="AB62" i="3"/>
  <c r="AD62" i="3"/>
  <c r="V62" i="3"/>
  <c r="W62" i="3"/>
  <c r="AA54" i="3"/>
  <c r="AB54" i="3"/>
  <c r="AD54" i="3"/>
  <c r="V54" i="3"/>
  <c r="W54" i="3"/>
  <c r="AA46" i="3"/>
  <c r="AB46" i="3"/>
  <c r="T46" i="3"/>
  <c r="AD46" i="3"/>
  <c r="V46" i="3"/>
  <c r="W46" i="3"/>
  <c r="AA38" i="3"/>
  <c r="AB38" i="3"/>
  <c r="T38" i="3"/>
  <c r="AD38" i="3"/>
  <c r="V38" i="3"/>
  <c r="W38" i="3"/>
  <c r="AA30" i="3"/>
  <c r="AB30" i="3"/>
  <c r="T30" i="3"/>
  <c r="AD30" i="3"/>
  <c r="V30" i="3"/>
  <c r="W30" i="3"/>
  <c r="AA22" i="3"/>
  <c r="AB22" i="3"/>
  <c r="T22" i="3"/>
  <c r="AD22" i="3"/>
  <c r="V22" i="3"/>
  <c r="W22" i="3"/>
  <c r="AA14" i="3"/>
  <c r="AB14" i="3"/>
  <c r="T14" i="3"/>
  <c r="AD14" i="3"/>
  <c r="V14" i="3"/>
  <c r="W14" i="3"/>
  <c r="AA6" i="3"/>
  <c r="AB6" i="3"/>
  <c r="T6" i="3"/>
  <c r="AD6" i="3"/>
  <c r="V6" i="3"/>
  <c r="W6" i="3"/>
  <c r="Q61" i="3"/>
  <c r="AA61" i="3" s="1"/>
  <c r="Q45" i="3"/>
  <c r="T45" i="3" s="1"/>
  <c r="Q29" i="3"/>
  <c r="Q13" i="3"/>
  <c r="S60" i="3"/>
  <c r="S44" i="3"/>
  <c r="S28" i="3"/>
  <c r="S12" i="3"/>
  <c r="Y62" i="3"/>
  <c r="Y46" i="3"/>
  <c r="Y30" i="3"/>
  <c r="Y14" i="3"/>
  <c r="Z45" i="3"/>
  <c r="Z29" i="3"/>
  <c r="Z13" i="3"/>
  <c r="AA44" i="3"/>
  <c r="AA28" i="3"/>
  <c r="AA12" i="3"/>
  <c r="AB61" i="3"/>
  <c r="AC61" i="3"/>
  <c r="U61" i="3"/>
  <c r="W61" i="3"/>
  <c r="X61" i="3"/>
  <c r="Y61" i="3"/>
  <c r="AB53" i="3"/>
  <c r="AC53" i="3"/>
  <c r="U53" i="3"/>
  <c r="W53" i="3"/>
  <c r="X53" i="3"/>
  <c r="AB45" i="3"/>
  <c r="AC45" i="3"/>
  <c r="U45" i="3"/>
  <c r="W45" i="3"/>
  <c r="X45" i="3"/>
  <c r="AB37" i="3"/>
  <c r="T37" i="3"/>
  <c r="AC37" i="3"/>
  <c r="U37" i="3"/>
  <c r="W37" i="3"/>
  <c r="X37" i="3"/>
  <c r="AB29" i="3"/>
  <c r="T29" i="3"/>
  <c r="AC29" i="3"/>
  <c r="U29" i="3"/>
  <c r="W29" i="3"/>
  <c r="X29" i="3"/>
  <c r="AB21" i="3"/>
  <c r="T21" i="3"/>
  <c r="AC21" i="3"/>
  <c r="U21" i="3"/>
  <c r="W21" i="3"/>
  <c r="X21" i="3"/>
  <c r="AB13" i="3"/>
  <c r="T13" i="3"/>
  <c r="AC13" i="3"/>
  <c r="U13" i="3"/>
  <c r="W13" i="3"/>
  <c r="X13" i="3"/>
  <c r="AB5" i="3"/>
  <c r="T5" i="3"/>
  <c r="AC5" i="3"/>
  <c r="U5" i="3"/>
  <c r="W5" i="3"/>
  <c r="X5" i="3"/>
  <c r="U60" i="3"/>
  <c r="AD60" i="3"/>
  <c r="V60" i="3"/>
  <c r="X60" i="3"/>
  <c r="Y60" i="3"/>
  <c r="AC52" i="3"/>
  <c r="AD52" i="3"/>
  <c r="V52" i="3"/>
  <c r="X52" i="3"/>
  <c r="Y52" i="3"/>
  <c r="AC44" i="3"/>
  <c r="U44" i="3"/>
  <c r="AD44" i="3"/>
  <c r="V44" i="3"/>
  <c r="X44" i="3"/>
  <c r="Y44" i="3"/>
  <c r="AC36" i="3"/>
  <c r="U36" i="3"/>
  <c r="AD36" i="3"/>
  <c r="V36" i="3"/>
  <c r="X36" i="3"/>
  <c r="Y36" i="3"/>
  <c r="AC28" i="3"/>
  <c r="U28" i="3"/>
  <c r="AD28" i="3"/>
  <c r="V28" i="3"/>
  <c r="X28" i="3"/>
  <c r="Y28" i="3"/>
  <c r="AC20" i="3"/>
  <c r="U20" i="3"/>
  <c r="AD20" i="3"/>
  <c r="V20" i="3"/>
  <c r="X20" i="3"/>
  <c r="Y20" i="3"/>
  <c r="AC12" i="3"/>
  <c r="U12" i="3"/>
  <c r="AD12" i="3"/>
  <c r="V12" i="3"/>
  <c r="X12" i="3"/>
  <c r="Y12" i="3"/>
  <c r="AC4" i="3"/>
  <c r="U4" i="3"/>
  <c r="AD4" i="3"/>
  <c r="V4" i="3"/>
  <c r="X4" i="3"/>
  <c r="Y4" i="3"/>
  <c r="U62" i="3"/>
  <c r="U46" i="3"/>
  <c r="U30" i="3"/>
  <c r="U14" i="3"/>
  <c r="V61" i="3"/>
  <c r="V45" i="3"/>
  <c r="V29" i="3"/>
  <c r="V13" i="3"/>
  <c r="W60" i="3"/>
  <c r="W44" i="3"/>
  <c r="W28" i="3"/>
  <c r="W12" i="3"/>
  <c r="AC54" i="3"/>
  <c r="AC38" i="3"/>
  <c r="AC22" i="3"/>
  <c r="AC6" i="3"/>
  <c r="AD53" i="3"/>
  <c r="AD37" i="3"/>
  <c r="AD21" i="3"/>
  <c r="AD5" i="3"/>
  <c r="U2" i="3"/>
  <c r="AB2" i="3"/>
  <c r="AA2" i="3"/>
  <c r="Y27" i="3" l="1"/>
  <c r="AA60" i="3"/>
  <c r="AC60" i="3"/>
  <c r="Z27" i="3"/>
  <c r="U52" i="3"/>
  <c r="AA11" i="3"/>
  <c r="Z56" i="3"/>
  <c r="AA4" i="3"/>
  <c r="T4" i="3"/>
  <c r="AE45" i="3"/>
  <c r="AA24" i="3"/>
  <c r="X35" i="3"/>
  <c r="S11" i="3"/>
  <c r="S52" i="3"/>
  <c r="Z3" i="3"/>
  <c r="Z40" i="3"/>
  <c r="S40" i="3"/>
  <c r="AA32" i="3"/>
  <c r="U32" i="3"/>
  <c r="U11" i="3"/>
  <c r="U64" i="3"/>
  <c r="U43" i="3"/>
  <c r="T43" i="3"/>
  <c r="Z64" i="3"/>
  <c r="P2" i="2" l="1"/>
  <c r="Q2" i="2" s="1"/>
  <c r="S2" i="2"/>
  <c r="X2" i="2"/>
  <c r="Y2" i="2"/>
  <c r="AA2" i="2"/>
  <c r="AD2" i="2"/>
  <c r="AE2" i="2"/>
  <c r="AI2" i="2"/>
  <c r="W2" i="2" l="1"/>
  <c r="V2" i="2"/>
  <c r="U2" i="2"/>
  <c r="AC2" i="2"/>
  <c r="AB2" i="2"/>
  <c r="T2" i="2"/>
  <c r="Z2" i="2"/>
  <c r="AH2" i="2" l="1"/>
  <c r="AJ2" i="2" s="1"/>
  <c r="AF27" i="11" l="1"/>
  <c r="AF26" i="11"/>
  <c r="AF25" i="11"/>
  <c r="AF24" i="11"/>
  <c r="AF23" i="11"/>
  <c r="AF22" i="11"/>
  <c r="AF21" i="11"/>
  <c r="AF20" i="11"/>
  <c r="AF19" i="11"/>
  <c r="AF7" i="11"/>
  <c r="AF6" i="11"/>
  <c r="AF5" i="11"/>
  <c r="AF3" i="11"/>
  <c r="AF4" i="11"/>
  <c r="V22" i="11"/>
  <c r="V21" i="11"/>
  <c r="V20" i="11"/>
  <c r="V19" i="11"/>
  <c r="V5" i="11"/>
  <c r="V4" i="11"/>
  <c r="V3" i="11"/>
  <c r="L25" i="11"/>
  <c r="L24" i="11"/>
  <c r="L23" i="11"/>
  <c r="L22" i="11"/>
  <c r="L21" i="11"/>
  <c r="L20" i="11"/>
  <c r="L19" i="11"/>
  <c r="L8" i="11"/>
  <c r="L7" i="11"/>
  <c r="L6" i="11"/>
  <c r="L5" i="11"/>
  <c r="L4" i="11"/>
  <c r="L3" i="11"/>
  <c r="B24" i="11"/>
  <c r="B23" i="11"/>
  <c r="B22" i="11"/>
  <c r="B21" i="11"/>
  <c r="B20" i="11"/>
  <c r="B19" i="11"/>
  <c r="B5" i="11"/>
  <c r="B4" i="11"/>
  <c r="B3" i="11"/>
  <c r="AF27" i="10"/>
  <c r="AF26" i="10"/>
  <c r="AF25" i="10"/>
  <c r="AF24" i="10"/>
  <c r="AF23" i="10"/>
  <c r="AF22" i="10"/>
  <c r="AF21" i="10"/>
  <c r="AF20" i="10"/>
  <c r="AF19" i="10"/>
  <c r="AF7" i="10"/>
  <c r="AF6" i="10"/>
  <c r="AF5" i="10"/>
  <c r="AF4" i="10"/>
  <c r="AF3" i="10"/>
  <c r="V22" i="10"/>
  <c r="V21" i="10"/>
  <c r="V20" i="10"/>
  <c r="V19" i="10"/>
  <c r="V5" i="10"/>
  <c r="V4" i="10"/>
  <c r="V3" i="10"/>
  <c r="L25" i="10"/>
  <c r="L24" i="10"/>
  <c r="L23" i="10"/>
  <c r="L22" i="10"/>
  <c r="L21" i="10"/>
  <c r="L20" i="10"/>
  <c r="L19" i="10"/>
  <c r="B24" i="10"/>
  <c r="B23" i="10"/>
  <c r="B22" i="10"/>
  <c r="B21" i="10"/>
  <c r="L8" i="10"/>
  <c r="L7" i="10"/>
  <c r="L6" i="10"/>
  <c r="L5" i="10"/>
  <c r="L4" i="10"/>
  <c r="L3" i="10"/>
  <c r="B20" i="10"/>
  <c r="B19" i="10"/>
  <c r="B5" i="10"/>
  <c r="B4" i="10"/>
  <c r="B3" i="10"/>
  <c r="AF28" i="11" l="1"/>
  <c r="AF29" i="11" s="1"/>
  <c r="AF9" i="11"/>
  <c r="AF10" i="11" s="1"/>
  <c r="V23" i="11"/>
  <c r="V6" i="11"/>
  <c r="V7" i="11" s="1"/>
  <c r="L26" i="11"/>
  <c r="L27" i="11" s="1"/>
  <c r="L9" i="11"/>
  <c r="L10" i="11" s="1"/>
  <c r="B25" i="11"/>
  <c r="B26" i="11" s="1"/>
  <c r="AF28" i="10"/>
  <c r="AF29" i="10" s="1"/>
  <c r="B6" i="11"/>
  <c r="B7" i="11" s="1"/>
  <c r="AF9" i="10"/>
  <c r="AF10" i="10" s="1"/>
  <c r="V23" i="10"/>
  <c r="V6" i="10"/>
  <c r="V7" i="10" s="1"/>
  <c r="L26" i="10"/>
  <c r="L27" i="10" s="1"/>
  <c r="L9" i="10"/>
  <c r="L10" i="10" s="1"/>
  <c r="B25" i="10"/>
  <c r="B26" i="10" s="1"/>
  <c r="B6" i="10"/>
  <c r="B7" i="10" s="1"/>
  <c r="AP9" i="8" l="1"/>
  <c r="AP8" i="8"/>
  <c r="AP7" i="8"/>
  <c r="AP6" i="8"/>
  <c r="AP5" i="8"/>
  <c r="AP4" i="8"/>
  <c r="AP3" i="8"/>
  <c r="V23" i="8"/>
  <c r="V22" i="8"/>
  <c r="V21" i="8"/>
  <c r="V20" i="8"/>
  <c r="V19" i="8"/>
  <c r="V5" i="8"/>
  <c r="V4" i="8"/>
  <c r="V3" i="8"/>
  <c r="L24" i="8"/>
  <c r="L23" i="8"/>
  <c r="L22" i="8"/>
  <c r="L21" i="8"/>
  <c r="L19" i="8"/>
  <c r="L20" i="8"/>
  <c r="B24" i="8"/>
  <c r="B23" i="8"/>
  <c r="B22" i="8"/>
  <c r="B21" i="8"/>
  <c r="B20" i="8"/>
  <c r="B19" i="8"/>
  <c r="L5" i="8"/>
  <c r="L4" i="8"/>
  <c r="L3" i="8"/>
  <c r="AP10" i="8" l="1"/>
  <c r="AP11" i="8" s="1"/>
  <c r="L6" i="8"/>
  <c r="L7" i="8" s="1"/>
  <c r="B25" i="8"/>
  <c r="B26" i="8" s="1"/>
  <c r="L25" i="8"/>
  <c r="L26" i="8" s="1"/>
  <c r="B5" i="8"/>
  <c r="B4" i="8"/>
  <c r="B3" i="8"/>
  <c r="V25" i="8"/>
  <c r="V26" i="8" s="1"/>
  <c r="V6" i="8"/>
  <c r="V7" i="8" s="1"/>
  <c r="AT3" i="6"/>
  <c r="AT4" i="6"/>
  <c r="AT5"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175" i="6"/>
  <c r="AT176" i="6"/>
  <c r="AT177" i="6"/>
  <c r="AT178" i="6"/>
  <c r="AT179" i="6"/>
  <c r="AT180" i="6"/>
  <c r="AT181" i="6"/>
  <c r="AT182" i="6"/>
  <c r="AT183" i="6"/>
  <c r="AT184" i="6"/>
  <c r="AT185" i="6"/>
  <c r="AT186" i="6"/>
  <c r="AT187" i="6"/>
  <c r="AT188" i="6"/>
  <c r="AT189" i="6"/>
  <c r="AT190" i="6"/>
  <c r="AT191" i="6"/>
  <c r="AT192" i="6"/>
  <c r="AT193" i="6"/>
  <c r="AT194" i="6"/>
  <c r="AT195" i="6"/>
  <c r="AT196" i="6"/>
  <c r="AT197" i="6"/>
  <c r="AT198" i="6"/>
  <c r="AT199" i="6"/>
  <c r="AT200" i="6"/>
  <c r="AT201" i="6"/>
  <c r="AT202" i="6"/>
  <c r="AT203" i="6"/>
  <c r="AT204" i="6"/>
  <c r="AT205" i="6"/>
  <c r="AT206" i="6"/>
  <c r="AT207" i="6"/>
  <c r="AT208" i="6"/>
  <c r="AT209" i="6"/>
  <c r="AT210" i="6"/>
  <c r="AT211" i="6"/>
  <c r="AT212" i="6"/>
  <c r="AT213" i="6"/>
  <c r="AT214" i="6"/>
  <c r="AT215" i="6"/>
  <c r="AT216" i="6"/>
  <c r="AT217" i="6"/>
  <c r="AT218" i="6"/>
  <c r="AT219" i="6"/>
  <c r="AT220" i="6"/>
  <c r="AT221" i="6"/>
  <c r="AT222" i="6"/>
  <c r="AT223" i="6"/>
  <c r="AT224" i="6"/>
  <c r="AT225" i="6"/>
  <c r="AT226" i="6"/>
  <c r="AT227" i="6"/>
  <c r="AT228" i="6"/>
  <c r="AT229" i="6"/>
  <c r="AT230" i="6"/>
  <c r="AT231" i="6"/>
  <c r="AT232" i="6"/>
  <c r="AT233" i="6"/>
  <c r="AT234" i="6"/>
  <c r="AT235" i="6"/>
  <c r="AT236" i="6"/>
  <c r="AT237" i="6"/>
  <c r="AT238" i="6"/>
  <c r="AT239" i="6"/>
  <c r="AT240" i="6"/>
  <c r="AT241" i="6"/>
  <c r="AT242" i="6"/>
  <c r="AT243" i="6"/>
  <c r="AT244" i="6"/>
  <c r="AT245" i="6"/>
  <c r="AT246" i="6"/>
  <c r="AT247" i="6"/>
  <c r="AT248" i="6"/>
  <c r="AT249" i="6"/>
  <c r="AT250" i="6"/>
  <c r="AT251" i="6"/>
  <c r="AT252" i="6"/>
  <c r="AT253" i="6"/>
  <c r="AT254" i="6"/>
  <c r="AT255" i="6"/>
  <c r="AT256" i="6"/>
  <c r="AT257" i="6"/>
  <c r="AT258" i="6"/>
  <c r="AT259" i="6"/>
  <c r="AT260" i="6"/>
  <c r="AT261" i="6"/>
  <c r="AT262" i="6"/>
  <c r="AT263" i="6"/>
  <c r="AT264" i="6"/>
  <c r="AT265" i="6"/>
  <c r="AT266" i="6"/>
  <c r="AT267" i="6"/>
  <c r="AT268" i="6"/>
  <c r="AT269" i="6"/>
  <c r="AT270" i="6"/>
  <c r="AT271" i="6"/>
  <c r="AT272" i="6"/>
  <c r="AT273" i="6"/>
  <c r="AT274" i="6"/>
  <c r="AT275" i="6"/>
  <c r="AT276" i="6"/>
  <c r="AT277" i="6"/>
  <c r="AT278" i="6"/>
  <c r="AT279" i="6"/>
  <c r="AT280" i="6"/>
  <c r="AT281" i="6"/>
  <c r="AT282" i="6"/>
  <c r="AT283" i="6"/>
  <c r="AT284" i="6"/>
  <c r="AT285" i="6"/>
  <c r="AT286" i="6"/>
  <c r="AT287" i="6"/>
  <c r="AT288" i="6"/>
  <c r="AT289" i="6"/>
  <c r="AT290" i="6"/>
  <c r="AT291" i="6"/>
  <c r="AT292" i="6"/>
  <c r="AT293" i="6"/>
  <c r="AT294" i="6"/>
  <c r="AT295" i="6"/>
  <c r="AT296" i="6"/>
  <c r="AT297" i="6"/>
  <c r="AT298" i="6"/>
  <c r="AT299" i="6"/>
  <c r="AT300" i="6"/>
  <c r="AT301" i="6"/>
  <c r="AT302" i="6"/>
  <c r="AT303" i="6"/>
  <c r="AT304" i="6"/>
  <c r="AT305" i="6"/>
  <c r="AT306" i="6"/>
  <c r="AT307" i="6"/>
  <c r="AT308" i="6"/>
  <c r="AT309" i="6"/>
  <c r="AT310" i="6"/>
  <c r="AT311" i="6"/>
  <c r="AT312" i="6"/>
  <c r="AT313" i="6"/>
  <c r="AT314" i="6"/>
  <c r="AT315" i="6"/>
  <c r="AT316" i="6"/>
  <c r="AT317" i="6"/>
  <c r="AT318" i="6"/>
  <c r="AT319" i="6"/>
  <c r="AT320" i="6"/>
  <c r="AT321" i="6"/>
  <c r="AT322" i="6"/>
  <c r="AT323" i="6"/>
  <c r="AT324" i="6"/>
  <c r="AT325" i="6"/>
  <c r="AT326" i="6"/>
  <c r="AT327" i="6"/>
  <c r="AT328" i="6"/>
  <c r="AT329" i="6"/>
  <c r="AT330" i="6"/>
  <c r="AT331" i="6"/>
  <c r="AT332" i="6"/>
  <c r="AT333" i="6"/>
  <c r="AT334" i="6"/>
  <c r="AT335" i="6"/>
  <c r="AT336" i="6"/>
  <c r="AT337" i="6"/>
  <c r="AT338" i="6"/>
  <c r="AT339" i="6"/>
  <c r="AT340" i="6"/>
  <c r="AT341" i="6"/>
  <c r="AT342" i="6"/>
  <c r="AT343" i="6"/>
  <c r="AT344" i="6"/>
  <c r="AT345" i="6"/>
  <c r="AT346" i="6"/>
  <c r="AT347" i="6"/>
  <c r="AT348" i="6"/>
  <c r="AT349" i="6"/>
  <c r="AT350" i="6"/>
  <c r="AT351" i="6"/>
  <c r="AT352" i="6"/>
  <c r="AT353" i="6"/>
  <c r="AT354" i="6"/>
  <c r="AT355" i="6"/>
  <c r="AT356" i="6"/>
  <c r="AT357" i="6"/>
  <c r="AT358" i="6"/>
  <c r="AT359" i="6"/>
  <c r="AT360" i="6"/>
  <c r="AT361" i="6"/>
  <c r="AT362" i="6"/>
  <c r="AT363" i="6"/>
  <c r="AT364" i="6"/>
  <c r="AT365" i="6"/>
  <c r="AT366" i="6"/>
  <c r="AT367" i="6"/>
  <c r="AT368" i="6"/>
  <c r="AT369" i="6"/>
  <c r="AT370" i="6"/>
  <c r="AT371" i="6"/>
  <c r="AT372" i="6"/>
  <c r="AT373" i="6"/>
  <c r="AT374" i="6"/>
  <c r="AT375" i="6"/>
  <c r="AT376" i="6"/>
  <c r="AT377" i="6"/>
  <c r="AT378" i="6"/>
  <c r="AT379" i="6"/>
  <c r="AT380" i="6"/>
  <c r="AT381" i="6"/>
  <c r="AT382" i="6"/>
  <c r="AT383" i="6"/>
  <c r="AT384" i="6"/>
  <c r="AT385" i="6"/>
  <c r="AT386" i="6"/>
  <c r="AT387" i="6"/>
  <c r="AT388" i="6"/>
  <c r="AT389" i="6"/>
  <c r="AT390" i="6"/>
  <c r="AT391" i="6"/>
  <c r="AT392" i="6"/>
  <c r="AT393" i="6"/>
  <c r="AT394" i="6"/>
  <c r="AT395" i="6"/>
  <c r="AT396" i="6"/>
  <c r="AT397" i="6"/>
  <c r="AT398" i="6"/>
  <c r="AT399" i="6"/>
  <c r="AT400" i="6"/>
  <c r="AT401" i="6"/>
  <c r="AT402" i="6"/>
  <c r="AT403" i="6"/>
  <c r="AT404" i="6"/>
  <c r="AT405" i="6"/>
  <c r="AT406" i="6"/>
  <c r="AT407" i="6"/>
  <c r="AT408" i="6"/>
  <c r="AT409" i="6"/>
  <c r="AT410" i="6"/>
  <c r="AT411" i="6"/>
  <c r="AT412" i="6"/>
  <c r="AT413" i="6"/>
  <c r="AT414" i="6"/>
  <c r="AT415" i="6"/>
  <c r="AT416" i="6"/>
  <c r="AT417" i="6"/>
  <c r="AT418" i="6"/>
  <c r="AT419" i="6"/>
  <c r="AT420" i="6"/>
  <c r="AT421" i="6"/>
  <c r="AT422" i="6"/>
  <c r="AT423" i="6"/>
  <c r="AT424" i="6"/>
  <c r="AT425" i="6"/>
  <c r="AT426" i="6"/>
  <c r="AT427" i="6"/>
  <c r="AT428" i="6"/>
  <c r="AT429" i="6"/>
  <c r="AT430" i="6"/>
  <c r="AT431" i="6"/>
  <c r="AT432" i="6"/>
  <c r="AT433" i="6"/>
  <c r="AT434" i="6"/>
  <c r="AT435" i="6"/>
  <c r="AT436" i="6"/>
  <c r="AT437" i="6"/>
  <c r="AT438" i="6"/>
  <c r="AT439" i="6"/>
  <c r="AT440" i="6"/>
  <c r="AT441" i="6"/>
  <c r="AT442" i="6"/>
  <c r="AT443" i="6"/>
  <c r="AT444" i="6"/>
  <c r="AT445" i="6"/>
  <c r="AT446" i="6"/>
  <c r="AT447" i="6"/>
  <c r="AT448" i="6"/>
  <c r="AT449" i="6"/>
  <c r="AT450" i="6"/>
  <c r="AT451" i="6"/>
  <c r="AT452" i="6"/>
  <c r="AT453" i="6"/>
  <c r="AT454" i="6"/>
  <c r="AT455" i="6"/>
  <c r="AT456" i="6"/>
  <c r="AT457" i="6"/>
  <c r="AT458" i="6"/>
  <c r="AT459" i="6"/>
  <c r="AT460" i="6"/>
  <c r="AT461" i="6"/>
  <c r="AT462" i="6"/>
  <c r="AT463" i="6"/>
  <c r="AT464" i="6"/>
  <c r="AT465" i="6"/>
  <c r="AT466" i="6"/>
  <c r="AT467" i="6"/>
  <c r="AT468" i="6"/>
  <c r="AT469" i="6"/>
  <c r="AT470" i="6"/>
  <c r="AT471" i="6"/>
  <c r="AT472" i="6"/>
  <c r="AT473" i="6"/>
  <c r="AT474" i="6"/>
  <c r="AT475" i="6"/>
  <c r="AT476" i="6"/>
  <c r="AT477" i="6"/>
  <c r="AT478" i="6"/>
  <c r="AT479" i="6"/>
  <c r="AT480" i="6"/>
  <c r="AT481" i="6"/>
  <c r="AT482" i="6"/>
  <c r="AT483" i="6"/>
  <c r="AT484" i="6"/>
  <c r="AT485" i="6"/>
  <c r="AT486" i="6"/>
  <c r="AT487" i="6"/>
  <c r="AT488" i="6"/>
  <c r="AT489" i="6"/>
  <c r="AT490" i="6"/>
  <c r="AT491" i="6"/>
  <c r="AT492" i="6"/>
  <c r="AT493" i="6"/>
  <c r="AT494" i="6"/>
  <c r="AT495" i="6"/>
  <c r="AT496" i="6"/>
  <c r="AT497" i="6"/>
  <c r="AT498" i="6"/>
  <c r="AT499" i="6"/>
  <c r="AT500" i="6"/>
  <c r="AT501" i="6"/>
  <c r="AT502" i="6"/>
  <c r="AT503" i="6"/>
  <c r="AT504" i="6"/>
  <c r="AT505" i="6"/>
  <c r="AT506" i="6"/>
  <c r="AT507" i="6"/>
  <c r="AT508" i="6"/>
  <c r="AT509" i="6"/>
  <c r="AT510" i="6"/>
  <c r="AT511" i="6"/>
  <c r="AT512" i="6"/>
  <c r="AT513" i="6"/>
  <c r="AT514" i="6"/>
  <c r="AT515" i="6"/>
  <c r="AT516" i="6"/>
  <c r="AT517" i="6"/>
  <c r="AT518" i="6"/>
  <c r="AT519" i="6"/>
  <c r="AT520" i="6"/>
  <c r="AT521" i="6"/>
  <c r="AT522" i="6"/>
  <c r="AT523" i="6"/>
  <c r="AT524" i="6"/>
  <c r="AT525" i="6"/>
  <c r="AT526" i="6"/>
  <c r="AT527" i="6"/>
  <c r="AT528" i="6"/>
  <c r="AT529" i="6"/>
  <c r="AT530" i="6"/>
  <c r="AT531" i="6"/>
  <c r="AT532" i="6"/>
  <c r="AT533" i="6"/>
  <c r="AT534" i="6"/>
  <c r="AT535" i="6"/>
  <c r="AT536" i="6"/>
  <c r="AT537" i="6"/>
  <c r="AT538" i="6"/>
  <c r="AT539" i="6"/>
  <c r="AT540" i="6"/>
  <c r="AT541" i="6"/>
  <c r="AT542" i="6"/>
  <c r="AT543" i="6"/>
  <c r="AT544" i="6"/>
  <c r="AT545" i="6"/>
  <c r="AT546" i="6"/>
  <c r="AT547" i="6"/>
  <c r="AT548" i="6"/>
  <c r="AT549" i="6"/>
  <c r="AT550" i="6"/>
  <c r="AT551" i="6"/>
  <c r="AT552" i="6"/>
  <c r="AT553" i="6"/>
  <c r="AT554" i="6"/>
  <c r="AT555" i="6"/>
  <c r="AT556" i="6"/>
  <c r="AT557" i="6"/>
  <c r="AT558" i="6"/>
  <c r="AT559" i="6"/>
  <c r="AT560" i="6"/>
  <c r="AT561" i="6"/>
  <c r="AT562" i="6"/>
  <c r="AT563" i="6"/>
  <c r="AT564" i="6"/>
  <c r="AT565" i="6"/>
  <c r="AT566" i="6"/>
  <c r="AT567" i="6"/>
  <c r="AT568" i="6"/>
  <c r="AT569" i="6"/>
  <c r="AT570" i="6"/>
  <c r="AT571" i="6"/>
  <c r="AT572" i="6"/>
  <c r="AT573" i="6"/>
  <c r="AT574" i="6"/>
  <c r="AT575" i="6"/>
  <c r="AT576" i="6"/>
  <c r="AT577" i="6"/>
  <c r="AT578" i="6"/>
  <c r="AT579" i="6"/>
  <c r="AT580" i="6"/>
  <c r="AT581" i="6"/>
  <c r="AT582" i="6"/>
  <c r="AT583" i="6"/>
  <c r="AT584" i="6"/>
  <c r="AT585" i="6"/>
  <c r="AT586" i="6"/>
  <c r="AT587" i="6"/>
  <c r="AT588" i="6"/>
  <c r="AT589" i="6"/>
  <c r="AT590" i="6"/>
  <c r="AT591" i="6"/>
  <c r="AT592" i="6"/>
  <c r="AT593" i="6"/>
  <c r="AT594" i="6"/>
  <c r="AT595" i="6"/>
  <c r="AT596" i="6"/>
  <c r="AT597" i="6"/>
  <c r="AT598" i="6"/>
  <c r="AT599" i="6"/>
  <c r="AT600" i="6"/>
  <c r="AT601" i="6"/>
  <c r="AT602" i="6"/>
  <c r="AT603" i="6"/>
  <c r="AT604" i="6"/>
  <c r="AT605" i="6"/>
  <c r="AT606" i="6"/>
  <c r="AT607" i="6"/>
  <c r="AT608" i="6"/>
  <c r="AT609" i="6"/>
  <c r="AT610" i="6"/>
  <c r="AT611" i="6"/>
  <c r="AT612" i="6"/>
  <c r="AT613" i="6"/>
  <c r="AT614" i="6"/>
  <c r="AT615" i="6"/>
  <c r="AT616" i="6"/>
  <c r="AT617" i="6"/>
  <c r="AT618" i="6"/>
  <c r="AT619" i="6"/>
  <c r="AT620" i="6"/>
  <c r="AT621" i="6"/>
  <c r="AT622" i="6"/>
  <c r="AT623" i="6"/>
  <c r="AT624" i="6"/>
  <c r="AT625" i="6"/>
  <c r="AT626" i="6"/>
  <c r="AT627" i="6"/>
  <c r="AT628" i="6"/>
  <c r="AT629" i="6"/>
  <c r="AT630" i="6"/>
  <c r="AT631" i="6"/>
  <c r="AT632" i="6"/>
  <c r="AT633" i="6"/>
  <c r="AT634" i="6"/>
  <c r="AT635" i="6"/>
  <c r="AT636" i="6"/>
  <c r="AT637" i="6"/>
  <c r="AT638" i="6"/>
  <c r="AT639" i="6"/>
  <c r="AT640" i="6"/>
  <c r="AT641" i="6"/>
  <c r="AT642" i="6"/>
  <c r="AT643" i="6"/>
  <c r="AT644" i="6"/>
  <c r="AT645" i="6"/>
  <c r="AT646" i="6"/>
  <c r="AT647" i="6"/>
  <c r="AT648" i="6"/>
  <c r="AT649" i="6"/>
  <c r="AT650" i="6"/>
  <c r="AT651" i="6"/>
  <c r="AT652" i="6"/>
  <c r="AT653" i="6"/>
  <c r="AT654" i="6"/>
  <c r="AT655" i="6"/>
  <c r="AT656" i="6"/>
  <c r="AT657" i="6"/>
  <c r="AT658" i="6"/>
  <c r="AT659" i="6"/>
  <c r="AT660" i="6"/>
  <c r="AT661" i="6"/>
  <c r="AT662" i="6"/>
  <c r="AT663" i="6"/>
  <c r="AT664" i="6"/>
  <c r="AT665" i="6"/>
  <c r="AT666" i="6"/>
  <c r="AT667" i="6"/>
  <c r="AT668" i="6"/>
  <c r="AT669" i="6"/>
  <c r="AT670" i="6"/>
  <c r="AT671" i="6"/>
  <c r="AT672" i="6"/>
  <c r="AT673" i="6"/>
  <c r="AT674" i="6"/>
  <c r="AT675" i="6"/>
  <c r="AT676" i="6"/>
  <c r="AT677" i="6"/>
  <c r="AT678" i="6"/>
  <c r="AT679" i="6"/>
  <c r="AT680" i="6"/>
  <c r="AT681" i="6"/>
  <c r="AT682" i="6"/>
  <c r="AT683" i="6"/>
  <c r="AT684" i="6"/>
  <c r="AT685" i="6"/>
  <c r="AT686" i="6"/>
  <c r="AT687" i="6"/>
  <c r="AT688" i="6"/>
  <c r="AT689" i="6"/>
  <c r="AT690" i="6"/>
  <c r="AT691" i="6"/>
  <c r="AT692" i="6"/>
  <c r="AT693" i="6"/>
  <c r="AT694" i="6"/>
  <c r="AT695" i="6"/>
  <c r="AT696" i="6"/>
  <c r="AT697" i="6"/>
  <c r="AT698" i="6"/>
  <c r="AT699" i="6"/>
  <c r="AT700" i="6"/>
  <c r="AT701" i="6"/>
  <c r="AT702" i="6"/>
  <c r="AT703" i="6"/>
  <c r="AT704" i="6"/>
  <c r="AT705" i="6"/>
  <c r="AT706" i="6"/>
  <c r="AT707" i="6"/>
  <c r="AT708" i="6"/>
  <c r="AT709" i="6"/>
  <c r="AT710" i="6"/>
  <c r="AT711" i="6"/>
  <c r="AT712" i="6"/>
  <c r="AT713" i="6"/>
  <c r="AT714" i="6"/>
  <c r="AT715" i="6"/>
  <c r="AT716" i="6"/>
  <c r="AT717" i="6"/>
  <c r="AT718" i="6"/>
  <c r="AT719" i="6"/>
  <c r="AT720" i="6"/>
  <c r="AT721" i="6"/>
  <c r="AT722" i="6"/>
  <c r="AT723" i="6"/>
  <c r="AT724" i="6"/>
  <c r="AT725" i="6"/>
  <c r="AT726" i="6"/>
  <c r="AT727" i="6"/>
  <c r="AT728" i="6"/>
  <c r="AT729" i="6"/>
  <c r="AT730" i="6"/>
  <c r="AT731" i="6"/>
  <c r="AT732" i="6"/>
  <c r="AT733" i="6"/>
  <c r="AT734" i="6"/>
  <c r="AT735" i="6"/>
  <c r="AT736" i="6"/>
  <c r="AT737" i="6"/>
  <c r="AT738" i="6"/>
  <c r="AT739" i="6"/>
  <c r="AT740" i="6"/>
  <c r="AT741" i="6"/>
  <c r="AT742" i="6"/>
  <c r="AT743" i="6"/>
  <c r="AT744" i="6"/>
  <c r="AT745" i="6"/>
  <c r="AT746" i="6"/>
  <c r="AT747" i="6"/>
  <c r="AT748" i="6"/>
  <c r="AT749" i="6"/>
  <c r="AT750" i="6"/>
  <c r="AT751" i="6"/>
  <c r="AT752" i="6"/>
  <c r="AT753" i="6"/>
  <c r="AT754" i="6"/>
  <c r="AT755" i="6"/>
  <c r="AT756" i="6"/>
  <c r="AT757" i="6"/>
  <c r="AT758" i="6"/>
  <c r="AT759" i="6"/>
  <c r="AT760" i="6"/>
  <c r="AT761" i="6"/>
  <c r="AT762" i="6"/>
  <c r="AT763" i="6"/>
  <c r="AT764" i="6"/>
  <c r="AT765" i="6"/>
  <c r="AT766" i="6"/>
  <c r="AT767" i="6"/>
  <c r="AT768" i="6"/>
  <c r="AT769" i="6"/>
  <c r="AT770" i="6"/>
  <c r="AT771" i="6"/>
  <c r="AT772" i="6"/>
  <c r="AT773" i="6"/>
  <c r="AT774" i="6"/>
  <c r="AT775" i="6"/>
  <c r="AT776" i="6"/>
  <c r="AT777" i="6"/>
  <c r="AT778" i="6"/>
  <c r="AT779" i="6"/>
  <c r="AT780" i="6"/>
  <c r="AT781" i="6"/>
  <c r="AT782" i="6"/>
  <c r="AT783" i="6"/>
  <c r="AT784" i="6"/>
  <c r="AT785" i="6"/>
  <c r="AT786" i="6"/>
  <c r="AT787" i="6"/>
  <c r="AT788" i="6"/>
  <c r="AT789" i="6"/>
  <c r="AT790" i="6"/>
  <c r="AT791" i="6"/>
  <c r="AT792" i="6"/>
  <c r="AT793" i="6"/>
  <c r="AT794" i="6"/>
  <c r="AT795" i="6"/>
  <c r="AT796" i="6"/>
  <c r="AT797" i="6"/>
  <c r="AT798" i="6"/>
  <c r="AT799" i="6"/>
  <c r="AT800" i="6"/>
  <c r="AT801" i="6"/>
  <c r="AT802" i="6"/>
  <c r="AT803" i="6"/>
  <c r="AT804" i="6"/>
  <c r="AT805" i="6"/>
  <c r="AT806" i="6"/>
  <c r="AT807" i="6"/>
  <c r="AT808" i="6"/>
  <c r="AT809" i="6"/>
  <c r="AT810" i="6"/>
  <c r="AT811" i="6"/>
  <c r="AT812" i="6"/>
  <c r="AT813" i="6"/>
  <c r="AT814" i="6"/>
  <c r="AT815" i="6"/>
  <c r="AT816" i="6"/>
  <c r="AT817" i="6"/>
  <c r="AT818" i="6"/>
  <c r="AT819" i="6"/>
  <c r="AT820" i="6"/>
  <c r="AT821" i="6"/>
  <c r="AT822" i="6"/>
  <c r="AT823" i="6"/>
  <c r="AT824" i="6"/>
  <c r="AT825" i="6"/>
  <c r="AT826" i="6"/>
  <c r="AT827" i="6"/>
  <c r="AT828" i="6"/>
  <c r="AT829" i="6"/>
  <c r="AT830" i="6"/>
  <c r="AT831" i="6"/>
  <c r="AT832" i="6"/>
  <c r="AT833" i="6"/>
  <c r="AT834" i="6"/>
  <c r="AT835" i="6"/>
  <c r="AT836" i="6"/>
  <c r="AT837" i="6"/>
  <c r="AT838" i="6"/>
  <c r="AT839" i="6"/>
  <c r="AT840" i="6"/>
  <c r="AT841" i="6"/>
  <c r="AT842" i="6"/>
  <c r="AT843" i="6"/>
  <c r="AT844" i="6"/>
  <c r="AT845" i="6"/>
  <c r="AT846" i="6"/>
  <c r="AT847" i="6"/>
  <c r="AT848" i="6"/>
  <c r="AT849" i="6"/>
  <c r="AT850" i="6"/>
  <c r="AT851" i="6"/>
  <c r="AT852" i="6"/>
  <c r="AT853" i="6"/>
  <c r="AT854" i="6"/>
  <c r="AT855" i="6"/>
  <c r="AT856" i="6"/>
  <c r="AT857" i="6"/>
  <c r="AT858" i="6"/>
  <c r="AT859" i="6"/>
  <c r="AT860" i="6"/>
  <c r="AT861" i="6"/>
  <c r="AT862" i="6"/>
  <c r="AT863" i="6"/>
  <c r="AT864" i="6"/>
  <c r="AT865" i="6"/>
  <c r="AT866" i="6"/>
  <c r="AT867" i="6"/>
  <c r="AT868" i="6"/>
  <c r="AT869" i="6"/>
  <c r="AT870" i="6"/>
  <c r="AT871" i="6"/>
  <c r="AT872" i="6"/>
  <c r="AT873" i="6"/>
  <c r="AT874" i="6"/>
  <c r="AT875" i="6"/>
  <c r="AT876" i="6"/>
  <c r="AT877" i="6"/>
  <c r="AT878" i="6"/>
  <c r="AT879" i="6"/>
  <c r="AT880" i="6"/>
  <c r="AT881" i="6"/>
  <c r="AT882" i="6"/>
  <c r="AT883" i="6"/>
  <c r="AT884" i="6"/>
  <c r="AT885" i="6"/>
  <c r="AT886" i="6"/>
  <c r="AT887" i="6"/>
  <c r="AT888" i="6"/>
  <c r="AT889" i="6"/>
  <c r="AT890" i="6"/>
  <c r="AT891" i="6"/>
  <c r="AT892" i="6"/>
  <c r="AT893" i="6"/>
  <c r="AT894" i="6"/>
  <c r="AT895" i="6"/>
  <c r="AT896" i="6"/>
  <c r="AT897" i="6"/>
  <c r="AT898" i="6"/>
  <c r="AT899" i="6"/>
  <c r="AT900" i="6"/>
  <c r="AT901" i="6"/>
  <c r="AT902" i="6"/>
  <c r="AT903" i="6"/>
  <c r="AT904" i="6"/>
  <c r="AT905" i="6"/>
  <c r="AT906" i="6"/>
  <c r="AT907" i="6"/>
  <c r="AT908" i="6"/>
  <c r="AT909" i="6"/>
  <c r="AT910" i="6"/>
  <c r="AT911" i="6"/>
  <c r="AT912" i="6"/>
  <c r="AT913" i="6"/>
  <c r="AT914" i="6"/>
  <c r="AT915" i="6"/>
  <c r="AT916" i="6"/>
  <c r="AT917" i="6"/>
  <c r="AT918" i="6"/>
  <c r="AT919" i="6"/>
  <c r="AT920" i="6"/>
  <c r="AT921" i="6"/>
  <c r="AT922" i="6"/>
  <c r="AT923" i="6"/>
  <c r="AT924" i="6"/>
  <c r="AT925" i="6"/>
  <c r="AT926" i="6"/>
  <c r="AT927" i="6"/>
  <c r="AT928" i="6"/>
  <c r="AT929" i="6"/>
  <c r="AT930" i="6"/>
  <c r="AT931" i="6"/>
  <c r="AT932" i="6"/>
  <c r="AT933" i="6"/>
  <c r="AT934" i="6"/>
  <c r="AT935" i="6"/>
  <c r="AT936" i="6"/>
  <c r="AT937" i="6"/>
  <c r="AT938" i="6"/>
  <c r="AT939" i="6"/>
  <c r="AT940" i="6"/>
  <c r="AT941" i="6"/>
  <c r="AT942" i="6"/>
  <c r="AT943" i="6"/>
  <c r="AT944" i="6"/>
  <c r="AT945" i="6"/>
  <c r="AT946" i="6"/>
  <c r="AT947" i="6"/>
  <c r="AT948" i="6"/>
  <c r="AT949" i="6"/>
  <c r="AT950" i="6"/>
  <c r="AT951" i="6"/>
  <c r="AT952" i="6"/>
  <c r="AT953" i="6"/>
  <c r="AT954" i="6"/>
  <c r="AT955" i="6"/>
  <c r="AT956" i="6"/>
  <c r="AT957" i="6"/>
  <c r="AT958" i="6"/>
  <c r="AT959" i="6"/>
  <c r="AT960" i="6"/>
  <c r="AT961" i="6"/>
  <c r="AT962" i="6"/>
  <c r="AT963" i="6"/>
  <c r="AT964" i="6"/>
  <c r="AT965" i="6"/>
  <c r="AT966" i="6"/>
  <c r="AT967" i="6"/>
  <c r="AT968" i="6"/>
  <c r="AT969" i="6"/>
  <c r="AT970" i="6"/>
  <c r="AT971" i="6"/>
  <c r="AT972" i="6"/>
  <c r="AT973" i="6"/>
  <c r="AT974" i="6"/>
  <c r="AT975" i="6"/>
  <c r="AT976" i="6"/>
  <c r="AT977" i="6"/>
  <c r="AS3" i="6"/>
  <c r="AS4" i="6"/>
  <c r="AS5" i="6"/>
  <c r="AS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S175" i="6"/>
  <c r="AS176" i="6"/>
  <c r="AS177" i="6"/>
  <c r="AS178" i="6"/>
  <c r="AS179" i="6"/>
  <c r="AS180" i="6"/>
  <c r="AS181" i="6"/>
  <c r="AS182" i="6"/>
  <c r="AS183" i="6"/>
  <c r="AS184" i="6"/>
  <c r="AS185" i="6"/>
  <c r="AS186" i="6"/>
  <c r="AS187" i="6"/>
  <c r="AS188" i="6"/>
  <c r="AS189" i="6"/>
  <c r="AS190" i="6"/>
  <c r="AS191" i="6"/>
  <c r="AS192" i="6"/>
  <c r="AS193" i="6"/>
  <c r="AS194" i="6"/>
  <c r="AS195" i="6"/>
  <c r="AS196" i="6"/>
  <c r="AS197" i="6"/>
  <c r="AS198" i="6"/>
  <c r="AS199" i="6"/>
  <c r="AS200" i="6"/>
  <c r="AS201" i="6"/>
  <c r="AS202" i="6"/>
  <c r="AS203" i="6"/>
  <c r="AS204" i="6"/>
  <c r="AS205" i="6"/>
  <c r="AS206" i="6"/>
  <c r="AS207" i="6"/>
  <c r="AS208" i="6"/>
  <c r="AS209" i="6"/>
  <c r="AS210" i="6"/>
  <c r="AS211" i="6"/>
  <c r="AS212" i="6"/>
  <c r="AS213" i="6"/>
  <c r="AS214" i="6"/>
  <c r="AS215" i="6"/>
  <c r="AS216" i="6"/>
  <c r="AS217" i="6"/>
  <c r="AS218" i="6"/>
  <c r="AS219" i="6"/>
  <c r="AS220" i="6"/>
  <c r="AS221" i="6"/>
  <c r="AS222" i="6"/>
  <c r="AS223" i="6"/>
  <c r="AS224" i="6"/>
  <c r="AS225" i="6"/>
  <c r="AS226" i="6"/>
  <c r="AS227" i="6"/>
  <c r="AS228" i="6"/>
  <c r="AS229" i="6"/>
  <c r="AS230" i="6"/>
  <c r="AS231" i="6"/>
  <c r="AS232" i="6"/>
  <c r="AS233" i="6"/>
  <c r="AS234" i="6"/>
  <c r="AS235" i="6"/>
  <c r="AS236" i="6"/>
  <c r="AS237" i="6"/>
  <c r="AS238" i="6"/>
  <c r="AS239" i="6"/>
  <c r="AS240" i="6"/>
  <c r="AS241" i="6"/>
  <c r="AS242" i="6"/>
  <c r="AS243" i="6"/>
  <c r="AS244" i="6"/>
  <c r="AS245" i="6"/>
  <c r="AS246" i="6"/>
  <c r="AS247" i="6"/>
  <c r="AS248" i="6"/>
  <c r="AS249" i="6"/>
  <c r="AS250" i="6"/>
  <c r="AS251" i="6"/>
  <c r="AS252" i="6"/>
  <c r="AS253" i="6"/>
  <c r="AS254" i="6"/>
  <c r="AS255" i="6"/>
  <c r="AS256" i="6"/>
  <c r="AS257" i="6"/>
  <c r="AS258" i="6"/>
  <c r="AS259" i="6"/>
  <c r="AS260" i="6"/>
  <c r="AS261" i="6"/>
  <c r="AS262" i="6"/>
  <c r="AS263" i="6"/>
  <c r="AS264" i="6"/>
  <c r="AS265" i="6"/>
  <c r="AS266" i="6"/>
  <c r="AS267" i="6"/>
  <c r="AS268" i="6"/>
  <c r="AS269" i="6"/>
  <c r="AS270" i="6"/>
  <c r="AS271" i="6"/>
  <c r="AS272" i="6"/>
  <c r="AS273" i="6"/>
  <c r="AS274" i="6"/>
  <c r="AS275" i="6"/>
  <c r="AS276" i="6"/>
  <c r="AS277" i="6"/>
  <c r="AS278" i="6"/>
  <c r="AS279" i="6"/>
  <c r="AS280" i="6"/>
  <c r="AS281" i="6"/>
  <c r="AS282" i="6"/>
  <c r="AS283" i="6"/>
  <c r="AS284" i="6"/>
  <c r="AS285" i="6"/>
  <c r="AS286" i="6"/>
  <c r="AS287" i="6"/>
  <c r="AS288" i="6"/>
  <c r="AS289" i="6"/>
  <c r="AS290" i="6"/>
  <c r="AS291" i="6"/>
  <c r="AS292" i="6"/>
  <c r="AS293" i="6"/>
  <c r="AS294" i="6"/>
  <c r="AS295" i="6"/>
  <c r="AS296" i="6"/>
  <c r="AS297" i="6"/>
  <c r="AS298" i="6"/>
  <c r="AS299" i="6"/>
  <c r="AS300" i="6"/>
  <c r="AS301" i="6"/>
  <c r="AS302" i="6"/>
  <c r="AS303" i="6"/>
  <c r="AS304" i="6"/>
  <c r="AS305" i="6"/>
  <c r="AS306" i="6"/>
  <c r="AS307" i="6"/>
  <c r="AS308" i="6"/>
  <c r="AS309" i="6"/>
  <c r="AS310" i="6"/>
  <c r="AS311" i="6"/>
  <c r="AS312" i="6"/>
  <c r="AS313" i="6"/>
  <c r="AS314" i="6"/>
  <c r="AS315" i="6"/>
  <c r="AS316" i="6"/>
  <c r="AS317" i="6"/>
  <c r="AS318" i="6"/>
  <c r="AS319" i="6"/>
  <c r="AS320" i="6"/>
  <c r="AS321" i="6"/>
  <c r="AS322" i="6"/>
  <c r="AS323" i="6"/>
  <c r="AS324" i="6"/>
  <c r="AS325" i="6"/>
  <c r="AS326" i="6"/>
  <c r="AS327" i="6"/>
  <c r="AS328" i="6"/>
  <c r="AS329" i="6"/>
  <c r="AS330" i="6"/>
  <c r="AS331" i="6"/>
  <c r="AS332" i="6"/>
  <c r="AS333" i="6"/>
  <c r="AS334" i="6"/>
  <c r="AS335" i="6"/>
  <c r="AS336" i="6"/>
  <c r="AS337" i="6"/>
  <c r="AS338" i="6"/>
  <c r="AS339" i="6"/>
  <c r="AS340" i="6"/>
  <c r="AS341" i="6"/>
  <c r="AS342" i="6"/>
  <c r="AS343" i="6"/>
  <c r="AS344" i="6"/>
  <c r="AS345" i="6"/>
  <c r="AS346" i="6"/>
  <c r="AS347" i="6"/>
  <c r="AS348" i="6"/>
  <c r="AS349" i="6"/>
  <c r="AS350" i="6"/>
  <c r="AS351" i="6"/>
  <c r="AS352" i="6"/>
  <c r="AS353" i="6"/>
  <c r="AS354" i="6"/>
  <c r="AS355" i="6"/>
  <c r="AS356" i="6"/>
  <c r="AS357" i="6"/>
  <c r="AS358" i="6"/>
  <c r="AS359" i="6"/>
  <c r="AS360" i="6"/>
  <c r="AS361" i="6"/>
  <c r="AS362" i="6"/>
  <c r="AS363" i="6"/>
  <c r="AS364" i="6"/>
  <c r="AS365" i="6"/>
  <c r="AS366" i="6"/>
  <c r="AS367" i="6"/>
  <c r="AS368" i="6"/>
  <c r="AS369" i="6"/>
  <c r="AS370" i="6"/>
  <c r="AS371" i="6"/>
  <c r="AS372" i="6"/>
  <c r="AS373" i="6"/>
  <c r="AS374" i="6"/>
  <c r="AS375" i="6"/>
  <c r="AS376" i="6"/>
  <c r="AS377" i="6"/>
  <c r="AS378" i="6"/>
  <c r="AS379" i="6"/>
  <c r="AS380" i="6"/>
  <c r="AS381" i="6"/>
  <c r="AS382" i="6"/>
  <c r="AS383" i="6"/>
  <c r="AS384" i="6"/>
  <c r="AS385" i="6"/>
  <c r="AS386" i="6"/>
  <c r="AS387" i="6"/>
  <c r="AS388" i="6"/>
  <c r="AS389" i="6"/>
  <c r="AS390" i="6"/>
  <c r="AS391" i="6"/>
  <c r="AS392" i="6"/>
  <c r="AS393" i="6"/>
  <c r="AS394" i="6"/>
  <c r="AS395" i="6"/>
  <c r="AS396" i="6"/>
  <c r="AS397" i="6"/>
  <c r="AS398" i="6"/>
  <c r="AS399" i="6"/>
  <c r="AS400" i="6"/>
  <c r="AS401" i="6"/>
  <c r="AS402" i="6"/>
  <c r="AS403" i="6"/>
  <c r="AS404" i="6"/>
  <c r="AS405" i="6"/>
  <c r="AS406" i="6"/>
  <c r="AS407" i="6"/>
  <c r="AS408" i="6"/>
  <c r="AS409" i="6"/>
  <c r="AS410" i="6"/>
  <c r="AS411" i="6"/>
  <c r="AS412" i="6"/>
  <c r="AS413" i="6"/>
  <c r="AS414" i="6"/>
  <c r="AS415" i="6"/>
  <c r="AS416" i="6"/>
  <c r="AS417" i="6"/>
  <c r="AS418" i="6"/>
  <c r="AS419" i="6"/>
  <c r="AS420" i="6"/>
  <c r="AS421" i="6"/>
  <c r="AS422" i="6"/>
  <c r="AS423" i="6"/>
  <c r="AS424" i="6"/>
  <c r="AS425" i="6"/>
  <c r="AS426" i="6"/>
  <c r="AS427" i="6"/>
  <c r="AS428" i="6"/>
  <c r="AS429" i="6"/>
  <c r="AS430" i="6"/>
  <c r="AS431" i="6"/>
  <c r="AS432" i="6"/>
  <c r="AS433" i="6"/>
  <c r="AS434" i="6"/>
  <c r="AS435" i="6"/>
  <c r="AS436" i="6"/>
  <c r="AS437" i="6"/>
  <c r="AS438" i="6"/>
  <c r="AS439" i="6"/>
  <c r="AS440" i="6"/>
  <c r="AS441" i="6"/>
  <c r="AS442" i="6"/>
  <c r="AS443" i="6"/>
  <c r="AS444" i="6"/>
  <c r="AS445" i="6"/>
  <c r="AS446" i="6"/>
  <c r="AS447" i="6"/>
  <c r="AS448" i="6"/>
  <c r="AS449" i="6"/>
  <c r="AS450" i="6"/>
  <c r="AS451" i="6"/>
  <c r="AS452" i="6"/>
  <c r="AS453" i="6"/>
  <c r="AS454" i="6"/>
  <c r="AS455" i="6"/>
  <c r="AS456" i="6"/>
  <c r="AS457" i="6"/>
  <c r="AS458" i="6"/>
  <c r="AS459" i="6"/>
  <c r="AS460" i="6"/>
  <c r="AS461" i="6"/>
  <c r="AS462" i="6"/>
  <c r="AS463" i="6"/>
  <c r="AS464" i="6"/>
  <c r="AS465" i="6"/>
  <c r="AS466" i="6"/>
  <c r="AS467" i="6"/>
  <c r="AS468" i="6"/>
  <c r="AS469" i="6"/>
  <c r="AS470" i="6"/>
  <c r="AS471" i="6"/>
  <c r="AS472" i="6"/>
  <c r="AS473" i="6"/>
  <c r="AS474" i="6"/>
  <c r="AS475" i="6"/>
  <c r="AS476" i="6"/>
  <c r="AS477" i="6"/>
  <c r="AS478" i="6"/>
  <c r="AS479" i="6"/>
  <c r="AS480" i="6"/>
  <c r="AS481" i="6"/>
  <c r="AS482" i="6"/>
  <c r="AS483" i="6"/>
  <c r="AS484" i="6"/>
  <c r="AS485" i="6"/>
  <c r="AS486" i="6"/>
  <c r="AS487" i="6"/>
  <c r="AS488" i="6"/>
  <c r="AS489" i="6"/>
  <c r="AS490" i="6"/>
  <c r="AS491" i="6"/>
  <c r="AS492" i="6"/>
  <c r="AS493" i="6"/>
  <c r="AS494" i="6"/>
  <c r="AS495" i="6"/>
  <c r="AS496" i="6"/>
  <c r="AS497" i="6"/>
  <c r="AS498" i="6"/>
  <c r="AS499" i="6"/>
  <c r="AS500" i="6"/>
  <c r="AS501" i="6"/>
  <c r="AS502" i="6"/>
  <c r="AS503" i="6"/>
  <c r="AS504" i="6"/>
  <c r="AS505" i="6"/>
  <c r="AS506" i="6"/>
  <c r="AS507" i="6"/>
  <c r="AS508" i="6"/>
  <c r="AS509" i="6"/>
  <c r="AS510" i="6"/>
  <c r="AS511" i="6"/>
  <c r="AS512" i="6"/>
  <c r="AS513" i="6"/>
  <c r="AS514" i="6"/>
  <c r="AS515" i="6"/>
  <c r="AS516" i="6"/>
  <c r="AS517" i="6"/>
  <c r="AS518" i="6"/>
  <c r="AS519" i="6"/>
  <c r="AS520" i="6"/>
  <c r="AS521" i="6"/>
  <c r="AS522" i="6"/>
  <c r="AS523" i="6"/>
  <c r="AS524" i="6"/>
  <c r="AS525" i="6"/>
  <c r="AS526" i="6"/>
  <c r="AS527" i="6"/>
  <c r="AS528" i="6"/>
  <c r="AS529" i="6"/>
  <c r="AS530" i="6"/>
  <c r="AS531" i="6"/>
  <c r="AS532" i="6"/>
  <c r="AS533" i="6"/>
  <c r="AS534" i="6"/>
  <c r="AS535" i="6"/>
  <c r="AS536" i="6"/>
  <c r="AS537" i="6"/>
  <c r="AS538" i="6"/>
  <c r="AS539" i="6"/>
  <c r="AS540" i="6"/>
  <c r="AS541" i="6"/>
  <c r="AS542" i="6"/>
  <c r="AS543" i="6"/>
  <c r="AS544" i="6"/>
  <c r="AS545" i="6"/>
  <c r="AS546" i="6"/>
  <c r="AS547" i="6"/>
  <c r="AS548" i="6"/>
  <c r="AS549" i="6"/>
  <c r="AS550" i="6"/>
  <c r="AS551" i="6"/>
  <c r="AS552" i="6"/>
  <c r="AS553" i="6"/>
  <c r="AS554" i="6"/>
  <c r="AS555" i="6"/>
  <c r="AS556" i="6"/>
  <c r="AS557" i="6"/>
  <c r="AS558" i="6"/>
  <c r="AS559" i="6"/>
  <c r="AS560" i="6"/>
  <c r="AS561" i="6"/>
  <c r="AS562" i="6"/>
  <c r="AS563" i="6"/>
  <c r="AS564" i="6"/>
  <c r="AS565" i="6"/>
  <c r="AS566" i="6"/>
  <c r="AS567" i="6"/>
  <c r="AS568" i="6"/>
  <c r="AS569" i="6"/>
  <c r="AS570" i="6"/>
  <c r="AS571" i="6"/>
  <c r="AS572" i="6"/>
  <c r="AS573" i="6"/>
  <c r="AS574" i="6"/>
  <c r="AS575" i="6"/>
  <c r="AS576" i="6"/>
  <c r="AS577" i="6"/>
  <c r="AS578" i="6"/>
  <c r="AS579" i="6"/>
  <c r="AS580" i="6"/>
  <c r="AS581" i="6"/>
  <c r="AS582" i="6"/>
  <c r="AS583" i="6"/>
  <c r="AS584" i="6"/>
  <c r="AS585" i="6"/>
  <c r="AS586" i="6"/>
  <c r="AS587" i="6"/>
  <c r="AS588" i="6"/>
  <c r="AS589" i="6"/>
  <c r="AS590" i="6"/>
  <c r="AS591" i="6"/>
  <c r="AS592" i="6"/>
  <c r="AS593" i="6"/>
  <c r="AS594" i="6"/>
  <c r="AS595" i="6"/>
  <c r="AS596" i="6"/>
  <c r="AS597" i="6"/>
  <c r="AS598" i="6"/>
  <c r="AS599" i="6"/>
  <c r="AS600" i="6"/>
  <c r="AS601" i="6"/>
  <c r="AS602" i="6"/>
  <c r="AS603" i="6"/>
  <c r="AS604" i="6"/>
  <c r="AS605" i="6"/>
  <c r="AS606" i="6"/>
  <c r="AS607" i="6"/>
  <c r="AS608" i="6"/>
  <c r="AS609" i="6"/>
  <c r="AS610" i="6"/>
  <c r="AS611" i="6"/>
  <c r="AS612" i="6"/>
  <c r="AS613" i="6"/>
  <c r="AS614" i="6"/>
  <c r="AS615" i="6"/>
  <c r="AS616" i="6"/>
  <c r="AS617" i="6"/>
  <c r="AS618" i="6"/>
  <c r="AS619" i="6"/>
  <c r="AS620" i="6"/>
  <c r="AS621" i="6"/>
  <c r="AS622" i="6"/>
  <c r="AS623" i="6"/>
  <c r="AS624" i="6"/>
  <c r="AS625" i="6"/>
  <c r="AS626" i="6"/>
  <c r="AS627" i="6"/>
  <c r="AS628" i="6"/>
  <c r="AS629" i="6"/>
  <c r="AS630" i="6"/>
  <c r="AS631" i="6"/>
  <c r="AS632" i="6"/>
  <c r="AS633" i="6"/>
  <c r="AS634" i="6"/>
  <c r="AS635" i="6"/>
  <c r="AS636" i="6"/>
  <c r="AS637" i="6"/>
  <c r="AS638" i="6"/>
  <c r="AS639" i="6"/>
  <c r="AS640" i="6"/>
  <c r="AS641" i="6"/>
  <c r="AS642" i="6"/>
  <c r="AS643" i="6"/>
  <c r="AS644" i="6"/>
  <c r="AS645" i="6"/>
  <c r="AS646" i="6"/>
  <c r="AS647" i="6"/>
  <c r="AS648" i="6"/>
  <c r="AS649" i="6"/>
  <c r="AS650" i="6"/>
  <c r="AS651" i="6"/>
  <c r="AS652" i="6"/>
  <c r="AS653" i="6"/>
  <c r="AS654" i="6"/>
  <c r="AS655" i="6"/>
  <c r="AS656" i="6"/>
  <c r="AS657" i="6"/>
  <c r="AS658" i="6"/>
  <c r="AS659" i="6"/>
  <c r="AS660" i="6"/>
  <c r="AS661" i="6"/>
  <c r="AS662" i="6"/>
  <c r="AS663" i="6"/>
  <c r="AS664" i="6"/>
  <c r="AS665" i="6"/>
  <c r="AS666" i="6"/>
  <c r="AS667" i="6"/>
  <c r="AS668" i="6"/>
  <c r="AS669" i="6"/>
  <c r="AS670" i="6"/>
  <c r="AS671" i="6"/>
  <c r="AS672" i="6"/>
  <c r="AS673" i="6"/>
  <c r="AS674" i="6"/>
  <c r="AS675" i="6"/>
  <c r="AS676" i="6"/>
  <c r="AS677" i="6"/>
  <c r="AS678" i="6"/>
  <c r="AS679" i="6"/>
  <c r="AS680" i="6"/>
  <c r="AS681" i="6"/>
  <c r="AS682" i="6"/>
  <c r="AS683" i="6"/>
  <c r="AS684" i="6"/>
  <c r="AS685" i="6"/>
  <c r="AS686" i="6"/>
  <c r="AS687" i="6"/>
  <c r="AS688" i="6"/>
  <c r="AS689" i="6"/>
  <c r="AS690" i="6"/>
  <c r="AS691" i="6"/>
  <c r="AS692" i="6"/>
  <c r="AS693" i="6"/>
  <c r="AS694" i="6"/>
  <c r="AS695" i="6"/>
  <c r="AS696" i="6"/>
  <c r="AS697" i="6"/>
  <c r="AS698" i="6"/>
  <c r="AS699" i="6"/>
  <c r="AS700" i="6"/>
  <c r="AS701" i="6"/>
  <c r="AS702" i="6"/>
  <c r="AS703" i="6"/>
  <c r="AS704" i="6"/>
  <c r="AS705" i="6"/>
  <c r="AS706" i="6"/>
  <c r="AS707" i="6"/>
  <c r="AS708" i="6"/>
  <c r="AS709" i="6"/>
  <c r="AS710" i="6"/>
  <c r="AS711" i="6"/>
  <c r="AS712" i="6"/>
  <c r="AS713" i="6"/>
  <c r="AS714" i="6"/>
  <c r="AS715" i="6"/>
  <c r="AS716" i="6"/>
  <c r="AS717" i="6"/>
  <c r="AS718" i="6"/>
  <c r="AS719" i="6"/>
  <c r="AS720" i="6"/>
  <c r="AS721" i="6"/>
  <c r="AS722" i="6"/>
  <c r="AS723" i="6"/>
  <c r="AS724" i="6"/>
  <c r="AS725" i="6"/>
  <c r="AS726" i="6"/>
  <c r="AS727" i="6"/>
  <c r="AS728" i="6"/>
  <c r="AS729" i="6"/>
  <c r="AS730" i="6"/>
  <c r="AS731" i="6"/>
  <c r="AS732" i="6"/>
  <c r="AS733" i="6"/>
  <c r="AS734" i="6"/>
  <c r="AS735" i="6"/>
  <c r="AS736" i="6"/>
  <c r="AS737" i="6"/>
  <c r="AS738" i="6"/>
  <c r="AS739" i="6"/>
  <c r="AS740" i="6"/>
  <c r="AS741" i="6"/>
  <c r="AS742" i="6"/>
  <c r="AS743" i="6"/>
  <c r="AS744" i="6"/>
  <c r="AS745" i="6"/>
  <c r="AS746" i="6"/>
  <c r="AS747" i="6"/>
  <c r="AS748" i="6"/>
  <c r="AS749" i="6"/>
  <c r="AS750" i="6"/>
  <c r="AS751" i="6"/>
  <c r="AS752" i="6"/>
  <c r="AS753" i="6"/>
  <c r="AS754" i="6"/>
  <c r="AS755" i="6"/>
  <c r="AS756" i="6"/>
  <c r="AS757" i="6"/>
  <c r="AS758" i="6"/>
  <c r="AS759" i="6"/>
  <c r="AS760" i="6"/>
  <c r="AS761" i="6"/>
  <c r="AS762" i="6"/>
  <c r="AS763" i="6"/>
  <c r="AS764" i="6"/>
  <c r="AS765" i="6"/>
  <c r="AS766" i="6"/>
  <c r="AS767" i="6"/>
  <c r="AS768" i="6"/>
  <c r="AS769" i="6"/>
  <c r="AS770" i="6"/>
  <c r="AS771" i="6"/>
  <c r="AS772" i="6"/>
  <c r="AS773" i="6"/>
  <c r="AS774" i="6"/>
  <c r="AS775" i="6"/>
  <c r="AS776" i="6"/>
  <c r="AS777" i="6"/>
  <c r="AS778" i="6"/>
  <c r="AS779" i="6"/>
  <c r="AS780" i="6"/>
  <c r="AS781" i="6"/>
  <c r="AS782" i="6"/>
  <c r="AS783" i="6"/>
  <c r="AS784" i="6"/>
  <c r="AS785" i="6"/>
  <c r="AS786" i="6"/>
  <c r="AS787" i="6"/>
  <c r="AS788" i="6"/>
  <c r="AS789" i="6"/>
  <c r="AS790" i="6"/>
  <c r="AS791" i="6"/>
  <c r="AS792" i="6"/>
  <c r="AS793" i="6"/>
  <c r="AS794" i="6"/>
  <c r="AS795" i="6"/>
  <c r="AS796" i="6"/>
  <c r="AS797" i="6"/>
  <c r="AS798" i="6"/>
  <c r="AS799" i="6"/>
  <c r="AS800" i="6"/>
  <c r="AS801" i="6"/>
  <c r="AS802" i="6"/>
  <c r="AS803" i="6"/>
  <c r="AS804" i="6"/>
  <c r="AS805" i="6"/>
  <c r="AS806" i="6"/>
  <c r="AS807" i="6"/>
  <c r="AS808" i="6"/>
  <c r="AS809" i="6"/>
  <c r="AS810" i="6"/>
  <c r="AS811" i="6"/>
  <c r="AS812" i="6"/>
  <c r="AS813" i="6"/>
  <c r="AS814" i="6"/>
  <c r="AS815" i="6"/>
  <c r="AS816" i="6"/>
  <c r="AS817" i="6"/>
  <c r="AS818" i="6"/>
  <c r="AS819" i="6"/>
  <c r="AS820" i="6"/>
  <c r="AS821" i="6"/>
  <c r="AS822" i="6"/>
  <c r="AS823" i="6"/>
  <c r="AS824" i="6"/>
  <c r="AS825" i="6"/>
  <c r="AS826" i="6"/>
  <c r="AS827" i="6"/>
  <c r="AS828" i="6"/>
  <c r="AS829" i="6"/>
  <c r="AS830" i="6"/>
  <c r="AS831" i="6"/>
  <c r="AS832" i="6"/>
  <c r="AS833" i="6"/>
  <c r="AS834" i="6"/>
  <c r="AS835" i="6"/>
  <c r="AS836" i="6"/>
  <c r="AS837" i="6"/>
  <c r="AS838" i="6"/>
  <c r="AS839" i="6"/>
  <c r="AS840" i="6"/>
  <c r="AS841" i="6"/>
  <c r="AS842" i="6"/>
  <c r="AS843" i="6"/>
  <c r="AS844" i="6"/>
  <c r="AS845" i="6"/>
  <c r="AS846" i="6"/>
  <c r="AS847" i="6"/>
  <c r="AS848" i="6"/>
  <c r="AS849" i="6"/>
  <c r="AS850" i="6"/>
  <c r="AS851" i="6"/>
  <c r="AS852" i="6"/>
  <c r="AS853" i="6"/>
  <c r="AS854" i="6"/>
  <c r="AS855" i="6"/>
  <c r="AS856" i="6"/>
  <c r="AS857" i="6"/>
  <c r="AS858" i="6"/>
  <c r="AS859" i="6"/>
  <c r="AS860" i="6"/>
  <c r="AS861" i="6"/>
  <c r="AS862" i="6"/>
  <c r="AS863" i="6"/>
  <c r="AS864" i="6"/>
  <c r="AS865" i="6"/>
  <c r="AS866" i="6"/>
  <c r="AS867" i="6"/>
  <c r="AS868" i="6"/>
  <c r="AS869" i="6"/>
  <c r="AS870" i="6"/>
  <c r="AS871" i="6"/>
  <c r="AS872" i="6"/>
  <c r="AS873" i="6"/>
  <c r="AS874" i="6"/>
  <c r="AS875" i="6"/>
  <c r="AS876" i="6"/>
  <c r="AS877" i="6"/>
  <c r="AS878" i="6"/>
  <c r="AS879" i="6"/>
  <c r="AS880" i="6"/>
  <c r="AS881" i="6"/>
  <c r="AS882" i="6"/>
  <c r="AS883" i="6"/>
  <c r="AS884" i="6"/>
  <c r="AS885" i="6"/>
  <c r="AS886" i="6"/>
  <c r="AS887" i="6"/>
  <c r="AS888" i="6"/>
  <c r="AS889" i="6"/>
  <c r="AS890" i="6"/>
  <c r="AS891" i="6"/>
  <c r="AS892" i="6"/>
  <c r="AS893" i="6"/>
  <c r="AS894" i="6"/>
  <c r="AS895" i="6"/>
  <c r="AS896" i="6"/>
  <c r="AS897" i="6"/>
  <c r="AS898" i="6"/>
  <c r="AS899" i="6"/>
  <c r="AS900" i="6"/>
  <c r="AS901" i="6"/>
  <c r="AS902" i="6"/>
  <c r="AS903" i="6"/>
  <c r="AS904" i="6"/>
  <c r="AS905" i="6"/>
  <c r="AS906" i="6"/>
  <c r="AS907" i="6"/>
  <c r="AS908" i="6"/>
  <c r="AS909" i="6"/>
  <c r="AS910" i="6"/>
  <c r="AS911" i="6"/>
  <c r="AS912" i="6"/>
  <c r="AS913" i="6"/>
  <c r="AS914" i="6"/>
  <c r="AS915" i="6"/>
  <c r="AS916" i="6"/>
  <c r="AS917" i="6"/>
  <c r="AS918" i="6"/>
  <c r="AS919" i="6"/>
  <c r="AS920" i="6"/>
  <c r="AS921" i="6"/>
  <c r="AS922" i="6"/>
  <c r="AS923" i="6"/>
  <c r="AS924" i="6"/>
  <c r="AS925" i="6"/>
  <c r="AS926" i="6"/>
  <c r="AS927" i="6"/>
  <c r="AS928" i="6"/>
  <c r="AS929" i="6"/>
  <c r="AS930" i="6"/>
  <c r="AS931" i="6"/>
  <c r="AS932" i="6"/>
  <c r="AS933" i="6"/>
  <c r="AS934" i="6"/>
  <c r="AS935" i="6"/>
  <c r="AS936" i="6"/>
  <c r="AS937" i="6"/>
  <c r="AS938" i="6"/>
  <c r="AS939" i="6"/>
  <c r="AS940" i="6"/>
  <c r="AS941" i="6"/>
  <c r="AS942" i="6"/>
  <c r="AS943" i="6"/>
  <c r="AS944" i="6"/>
  <c r="AS945" i="6"/>
  <c r="AS946" i="6"/>
  <c r="AS947" i="6"/>
  <c r="AS948" i="6"/>
  <c r="AS949" i="6"/>
  <c r="AS950" i="6"/>
  <c r="AS951" i="6"/>
  <c r="AS952" i="6"/>
  <c r="AS953" i="6"/>
  <c r="AS954" i="6"/>
  <c r="AS955" i="6"/>
  <c r="AS956" i="6"/>
  <c r="AS957" i="6"/>
  <c r="AS958" i="6"/>
  <c r="AS959" i="6"/>
  <c r="AS960" i="6"/>
  <c r="AS961" i="6"/>
  <c r="AS962" i="6"/>
  <c r="AS963" i="6"/>
  <c r="AS964" i="6"/>
  <c r="AS965" i="6"/>
  <c r="AS966" i="6"/>
  <c r="AS967" i="6"/>
  <c r="AS968" i="6"/>
  <c r="AS969" i="6"/>
  <c r="AS970" i="6"/>
  <c r="AS971" i="6"/>
  <c r="AS972" i="6"/>
  <c r="AS973" i="6"/>
  <c r="AS974" i="6"/>
  <c r="AS975" i="6"/>
  <c r="AS976" i="6"/>
  <c r="AS977" i="6"/>
  <c r="AR3" i="6"/>
  <c r="AR4" i="6"/>
  <c r="AR5" i="6"/>
  <c r="AR6"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R110" i="6"/>
  <c r="AR111" i="6"/>
  <c r="AR112" i="6"/>
  <c r="AR113" i="6"/>
  <c r="AR114" i="6"/>
  <c r="AR115" i="6"/>
  <c r="AR116" i="6"/>
  <c r="AR117" i="6"/>
  <c r="AR118" i="6"/>
  <c r="AR119" i="6"/>
  <c r="AR120" i="6"/>
  <c r="AR121" i="6"/>
  <c r="AR122" i="6"/>
  <c r="AR123" i="6"/>
  <c r="AR124" i="6"/>
  <c r="AR125" i="6"/>
  <c r="AR126" i="6"/>
  <c r="AR127" i="6"/>
  <c r="AR128" i="6"/>
  <c r="AR129" i="6"/>
  <c r="AR130" i="6"/>
  <c r="AR131" i="6"/>
  <c r="AR132" i="6"/>
  <c r="AR133" i="6"/>
  <c r="AR134" i="6"/>
  <c r="AR135" i="6"/>
  <c r="AR136" i="6"/>
  <c r="AR137" i="6"/>
  <c r="AR138" i="6"/>
  <c r="AR139" i="6"/>
  <c r="AR140" i="6"/>
  <c r="AR141" i="6"/>
  <c r="AR142" i="6"/>
  <c r="AR143" i="6"/>
  <c r="AR144" i="6"/>
  <c r="AR145" i="6"/>
  <c r="AR146" i="6"/>
  <c r="AR147" i="6"/>
  <c r="AR148" i="6"/>
  <c r="AR149" i="6"/>
  <c r="AR150" i="6"/>
  <c r="AR151" i="6"/>
  <c r="AR152" i="6"/>
  <c r="AR153" i="6"/>
  <c r="AR154" i="6"/>
  <c r="AR155" i="6"/>
  <c r="AR156" i="6"/>
  <c r="AR157" i="6"/>
  <c r="AR158" i="6"/>
  <c r="AR159" i="6"/>
  <c r="AR160" i="6"/>
  <c r="AR161" i="6"/>
  <c r="AR162" i="6"/>
  <c r="AR163" i="6"/>
  <c r="AR164" i="6"/>
  <c r="AR165" i="6"/>
  <c r="AR166" i="6"/>
  <c r="AR167" i="6"/>
  <c r="AR168" i="6"/>
  <c r="AR169" i="6"/>
  <c r="AR170" i="6"/>
  <c r="AR171" i="6"/>
  <c r="AR172" i="6"/>
  <c r="AR173" i="6"/>
  <c r="AR174" i="6"/>
  <c r="AR175" i="6"/>
  <c r="AR176" i="6"/>
  <c r="AR177" i="6"/>
  <c r="AR178" i="6"/>
  <c r="AR179" i="6"/>
  <c r="AR180" i="6"/>
  <c r="AR181" i="6"/>
  <c r="AR182" i="6"/>
  <c r="AR183" i="6"/>
  <c r="AR184" i="6"/>
  <c r="AR185" i="6"/>
  <c r="AR186" i="6"/>
  <c r="AR187" i="6"/>
  <c r="AR188" i="6"/>
  <c r="AR189" i="6"/>
  <c r="AR190" i="6"/>
  <c r="AR191" i="6"/>
  <c r="AR192" i="6"/>
  <c r="AR193" i="6"/>
  <c r="AR194" i="6"/>
  <c r="AR195" i="6"/>
  <c r="AR196" i="6"/>
  <c r="AR197" i="6"/>
  <c r="AR198" i="6"/>
  <c r="AR199" i="6"/>
  <c r="AR200" i="6"/>
  <c r="AR201" i="6"/>
  <c r="AR202" i="6"/>
  <c r="AR203" i="6"/>
  <c r="AR204" i="6"/>
  <c r="AR205" i="6"/>
  <c r="AR206" i="6"/>
  <c r="AR207" i="6"/>
  <c r="AR208" i="6"/>
  <c r="AR209" i="6"/>
  <c r="AR210" i="6"/>
  <c r="AR211" i="6"/>
  <c r="AR212" i="6"/>
  <c r="AR213" i="6"/>
  <c r="AR214" i="6"/>
  <c r="AR215" i="6"/>
  <c r="AR216" i="6"/>
  <c r="AR217" i="6"/>
  <c r="AR218" i="6"/>
  <c r="AR219"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44" i="6"/>
  <c r="AR245" i="6"/>
  <c r="AR246" i="6"/>
  <c r="AR247" i="6"/>
  <c r="AR248" i="6"/>
  <c r="AR249" i="6"/>
  <c r="AR250" i="6"/>
  <c r="AR251" i="6"/>
  <c r="AR252" i="6"/>
  <c r="AR253" i="6"/>
  <c r="AR254" i="6"/>
  <c r="AR255" i="6"/>
  <c r="AR256" i="6"/>
  <c r="AR257" i="6"/>
  <c r="AR258" i="6"/>
  <c r="AR259" i="6"/>
  <c r="AR260" i="6"/>
  <c r="AR261" i="6"/>
  <c r="AR262" i="6"/>
  <c r="AR263" i="6"/>
  <c r="AR264" i="6"/>
  <c r="AR265" i="6"/>
  <c r="AR266" i="6"/>
  <c r="AR267" i="6"/>
  <c r="AR268" i="6"/>
  <c r="AR269" i="6"/>
  <c r="AR270" i="6"/>
  <c r="AR271" i="6"/>
  <c r="AR272" i="6"/>
  <c r="AR273" i="6"/>
  <c r="AR274" i="6"/>
  <c r="AR275" i="6"/>
  <c r="AR276" i="6"/>
  <c r="AR277" i="6"/>
  <c r="AR278" i="6"/>
  <c r="AR279" i="6"/>
  <c r="AR280" i="6"/>
  <c r="AR281" i="6"/>
  <c r="AR282" i="6"/>
  <c r="AR283" i="6"/>
  <c r="AR284" i="6"/>
  <c r="AR285" i="6"/>
  <c r="AR286" i="6"/>
  <c r="AR287" i="6"/>
  <c r="AR288" i="6"/>
  <c r="AR289" i="6"/>
  <c r="AR290" i="6"/>
  <c r="AR291" i="6"/>
  <c r="AR292" i="6"/>
  <c r="AR293" i="6"/>
  <c r="AR294" i="6"/>
  <c r="AR295" i="6"/>
  <c r="AR296" i="6"/>
  <c r="AR297" i="6"/>
  <c r="AR298" i="6"/>
  <c r="AR299" i="6"/>
  <c r="AR300" i="6"/>
  <c r="AR301" i="6"/>
  <c r="AR302" i="6"/>
  <c r="AR303" i="6"/>
  <c r="AR304" i="6"/>
  <c r="AR305" i="6"/>
  <c r="AR306" i="6"/>
  <c r="AR307" i="6"/>
  <c r="AR308" i="6"/>
  <c r="AR309" i="6"/>
  <c r="AR310" i="6"/>
  <c r="AR311" i="6"/>
  <c r="AR312" i="6"/>
  <c r="AR313" i="6"/>
  <c r="AR314" i="6"/>
  <c r="AR315" i="6"/>
  <c r="AR316" i="6"/>
  <c r="AR317" i="6"/>
  <c r="AR318" i="6"/>
  <c r="AR319" i="6"/>
  <c r="AR320" i="6"/>
  <c r="AR321" i="6"/>
  <c r="AR322" i="6"/>
  <c r="AR323" i="6"/>
  <c r="AR324" i="6"/>
  <c r="AR325" i="6"/>
  <c r="AR326" i="6"/>
  <c r="AR327" i="6"/>
  <c r="AR328" i="6"/>
  <c r="AR329" i="6"/>
  <c r="AR330" i="6"/>
  <c r="AR331" i="6"/>
  <c r="AR332" i="6"/>
  <c r="AR333" i="6"/>
  <c r="AR334" i="6"/>
  <c r="AR335" i="6"/>
  <c r="AR336" i="6"/>
  <c r="AR337" i="6"/>
  <c r="AR338" i="6"/>
  <c r="AR339" i="6"/>
  <c r="AR340" i="6"/>
  <c r="AR341" i="6"/>
  <c r="AR342" i="6"/>
  <c r="AR343" i="6"/>
  <c r="AR344" i="6"/>
  <c r="AR345" i="6"/>
  <c r="AR346" i="6"/>
  <c r="AR347" i="6"/>
  <c r="AR348" i="6"/>
  <c r="AR349" i="6"/>
  <c r="AR350" i="6"/>
  <c r="AR351" i="6"/>
  <c r="AR352" i="6"/>
  <c r="AR353" i="6"/>
  <c r="AR354" i="6"/>
  <c r="AR355" i="6"/>
  <c r="AR356" i="6"/>
  <c r="AR357" i="6"/>
  <c r="AR358" i="6"/>
  <c r="AR359" i="6"/>
  <c r="AR360" i="6"/>
  <c r="AR361" i="6"/>
  <c r="AR362" i="6"/>
  <c r="AR363" i="6"/>
  <c r="AR364" i="6"/>
  <c r="AR365" i="6"/>
  <c r="AR366" i="6"/>
  <c r="AR367" i="6"/>
  <c r="AR368" i="6"/>
  <c r="AR369" i="6"/>
  <c r="AR370" i="6"/>
  <c r="AR371" i="6"/>
  <c r="AR372" i="6"/>
  <c r="AR373" i="6"/>
  <c r="AR374" i="6"/>
  <c r="AR375" i="6"/>
  <c r="AR376" i="6"/>
  <c r="AR377" i="6"/>
  <c r="AR378" i="6"/>
  <c r="AR379" i="6"/>
  <c r="AR380" i="6"/>
  <c r="AR381" i="6"/>
  <c r="AR382" i="6"/>
  <c r="AR383" i="6"/>
  <c r="AR384" i="6"/>
  <c r="AR385" i="6"/>
  <c r="AR386" i="6"/>
  <c r="AR387" i="6"/>
  <c r="AR388" i="6"/>
  <c r="AR389" i="6"/>
  <c r="AR390" i="6"/>
  <c r="AR391" i="6"/>
  <c r="AR392" i="6"/>
  <c r="AR393" i="6"/>
  <c r="AR394" i="6"/>
  <c r="AR395" i="6"/>
  <c r="AR396" i="6"/>
  <c r="AR397" i="6"/>
  <c r="AR398" i="6"/>
  <c r="AR399" i="6"/>
  <c r="AR400" i="6"/>
  <c r="AR401" i="6"/>
  <c r="AR402" i="6"/>
  <c r="AR403" i="6"/>
  <c r="AR404" i="6"/>
  <c r="AR405" i="6"/>
  <c r="AR406" i="6"/>
  <c r="AR407" i="6"/>
  <c r="AR408" i="6"/>
  <c r="AR409" i="6"/>
  <c r="AR410" i="6"/>
  <c r="AR411" i="6"/>
  <c r="AR412" i="6"/>
  <c r="AR413" i="6"/>
  <c r="AR414" i="6"/>
  <c r="AR415" i="6"/>
  <c r="AR416" i="6"/>
  <c r="AR417" i="6"/>
  <c r="AR418" i="6"/>
  <c r="AR419" i="6"/>
  <c r="AR420" i="6"/>
  <c r="AR421" i="6"/>
  <c r="AR422" i="6"/>
  <c r="AR423" i="6"/>
  <c r="AR424" i="6"/>
  <c r="AR425" i="6"/>
  <c r="AR426" i="6"/>
  <c r="AR427" i="6"/>
  <c r="AR428" i="6"/>
  <c r="AR429" i="6"/>
  <c r="AR430" i="6"/>
  <c r="AR431" i="6"/>
  <c r="AR432" i="6"/>
  <c r="AR433" i="6"/>
  <c r="AR434" i="6"/>
  <c r="AR435" i="6"/>
  <c r="AR436" i="6"/>
  <c r="AR437" i="6"/>
  <c r="AR438" i="6"/>
  <c r="AR439" i="6"/>
  <c r="AR440" i="6"/>
  <c r="AR441" i="6"/>
  <c r="AR442" i="6"/>
  <c r="AR443" i="6"/>
  <c r="AR444" i="6"/>
  <c r="AR445" i="6"/>
  <c r="AR446" i="6"/>
  <c r="AR447" i="6"/>
  <c r="AR448" i="6"/>
  <c r="AR449" i="6"/>
  <c r="AR450" i="6"/>
  <c r="AR451" i="6"/>
  <c r="AR452" i="6"/>
  <c r="AR453" i="6"/>
  <c r="AR454" i="6"/>
  <c r="AR455" i="6"/>
  <c r="AR456" i="6"/>
  <c r="AR457" i="6"/>
  <c r="AR458" i="6"/>
  <c r="AR459" i="6"/>
  <c r="AR460" i="6"/>
  <c r="AR461" i="6"/>
  <c r="AR462" i="6"/>
  <c r="AR463" i="6"/>
  <c r="AR464" i="6"/>
  <c r="AR465" i="6"/>
  <c r="AR466" i="6"/>
  <c r="AR467" i="6"/>
  <c r="AR468" i="6"/>
  <c r="AR469" i="6"/>
  <c r="AR470" i="6"/>
  <c r="AR471" i="6"/>
  <c r="AR472" i="6"/>
  <c r="AR473" i="6"/>
  <c r="AR474" i="6"/>
  <c r="AR475" i="6"/>
  <c r="AR476" i="6"/>
  <c r="AR477" i="6"/>
  <c r="AR478" i="6"/>
  <c r="AR479" i="6"/>
  <c r="AR480" i="6"/>
  <c r="AR481" i="6"/>
  <c r="AR482" i="6"/>
  <c r="AR483" i="6"/>
  <c r="AR484" i="6"/>
  <c r="AR485" i="6"/>
  <c r="AR486" i="6"/>
  <c r="AR487" i="6"/>
  <c r="AR488" i="6"/>
  <c r="AR489" i="6"/>
  <c r="AR490" i="6"/>
  <c r="AR491" i="6"/>
  <c r="AR492" i="6"/>
  <c r="AR493" i="6"/>
  <c r="AR494" i="6"/>
  <c r="AR495" i="6"/>
  <c r="AR496" i="6"/>
  <c r="AR497" i="6"/>
  <c r="AR498" i="6"/>
  <c r="AR499" i="6"/>
  <c r="AR500" i="6"/>
  <c r="AR501" i="6"/>
  <c r="AR502" i="6"/>
  <c r="AR503" i="6"/>
  <c r="AR504" i="6"/>
  <c r="AR505" i="6"/>
  <c r="AR506" i="6"/>
  <c r="AR507" i="6"/>
  <c r="AR508" i="6"/>
  <c r="AR509" i="6"/>
  <c r="AR510" i="6"/>
  <c r="AR511" i="6"/>
  <c r="AR512" i="6"/>
  <c r="AR513" i="6"/>
  <c r="AR514" i="6"/>
  <c r="AR515" i="6"/>
  <c r="AR516" i="6"/>
  <c r="AR517" i="6"/>
  <c r="AR518" i="6"/>
  <c r="AR519" i="6"/>
  <c r="AR520" i="6"/>
  <c r="AR521" i="6"/>
  <c r="AR522" i="6"/>
  <c r="AR523" i="6"/>
  <c r="AR524" i="6"/>
  <c r="AR525" i="6"/>
  <c r="AR526" i="6"/>
  <c r="AR527" i="6"/>
  <c r="AR528" i="6"/>
  <c r="AR529" i="6"/>
  <c r="AR530" i="6"/>
  <c r="AR531" i="6"/>
  <c r="AR532" i="6"/>
  <c r="AR533" i="6"/>
  <c r="AR534" i="6"/>
  <c r="AR535" i="6"/>
  <c r="AR536" i="6"/>
  <c r="AR537" i="6"/>
  <c r="AR538" i="6"/>
  <c r="AR539" i="6"/>
  <c r="AR540" i="6"/>
  <c r="AR541" i="6"/>
  <c r="AR542" i="6"/>
  <c r="AR543" i="6"/>
  <c r="AR544" i="6"/>
  <c r="AR545" i="6"/>
  <c r="AR546" i="6"/>
  <c r="AR547" i="6"/>
  <c r="AR548" i="6"/>
  <c r="AR549" i="6"/>
  <c r="AR550" i="6"/>
  <c r="AR551" i="6"/>
  <c r="AR552" i="6"/>
  <c r="AR553" i="6"/>
  <c r="AR554" i="6"/>
  <c r="AR555" i="6"/>
  <c r="AR556" i="6"/>
  <c r="AR557" i="6"/>
  <c r="AR558" i="6"/>
  <c r="AR559" i="6"/>
  <c r="AR560" i="6"/>
  <c r="AR561" i="6"/>
  <c r="AR562" i="6"/>
  <c r="AR563" i="6"/>
  <c r="AR564" i="6"/>
  <c r="AR565" i="6"/>
  <c r="AR566" i="6"/>
  <c r="AR567" i="6"/>
  <c r="AR568" i="6"/>
  <c r="AR569" i="6"/>
  <c r="AR570" i="6"/>
  <c r="AR571" i="6"/>
  <c r="AR572" i="6"/>
  <c r="AR573" i="6"/>
  <c r="AR574" i="6"/>
  <c r="AR575" i="6"/>
  <c r="AR576" i="6"/>
  <c r="AR577" i="6"/>
  <c r="AR578" i="6"/>
  <c r="AR579" i="6"/>
  <c r="AR580" i="6"/>
  <c r="AR581" i="6"/>
  <c r="AR582" i="6"/>
  <c r="AR583" i="6"/>
  <c r="AR584" i="6"/>
  <c r="AR585" i="6"/>
  <c r="AR586" i="6"/>
  <c r="AR587" i="6"/>
  <c r="AR588" i="6"/>
  <c r="AR589" i="6"/>
  <c r="AR590" i="6"/>
  <c r="AR591" i="6"/>
  <c r="AR592" i="6"/>
  <c r="AR593" i="6"/>
  <c r="AR594" i="6"/>
  <c r="AR595" i="6"/>
  <c r="AR596" i="6"/>
  <c r="AR597" i="6"/>
  <c r="AR598" i="6"/>
  <c r="AR599" i="6"/>
  <c r="AR600" i="6"/>
  <c r="AR601" i="6"/>
  <c r="AR602" i="6"/>
  <c r="AR603" i="6"/>
  <c r="AR604" i="6"/>
  <c r="AR605" i="6"/>
  <c r="AR606" i="6"/>
  <c r="AR607" i="6"/>
  <c r="AR608" i="6"/>
  <c r="AR609" i="6"/>
  <c r="AR610" i="6"/>
  <c r="AR611" i="6"/>
  <c r="AR612" i="6"/>
  <c r="AR613" i="6"/>
  <c r="AR614" i="6"/>
  <c r="AR615" i="6"/>
  <c r="AR616" i="6"/>
  <c r="AR617" i="6"/>
  <c r="AR618" i="6"/>
  <c r="AR619" i="6"/>
  <c r="AR620" i="6"/>
  <c r="AR621" i="6"/>
  <c r="AR622" i="6"/>
  <c r="AR623" i="6"/>
  <c r="AR624" i="6"/>
  <c r="AR625" i="6"/>
  <c r="AR626" i="6"/>
  <c r="AR627" i="6"/>
  <c r="AR628" i="6"/>
  <c r="AR629" i="6"/>
  <c r="AR630" i="6"/>
  <c r="AR631" i="6"/>
  <c r="AR632" i="6"/>
  <c r="AR633" i="6"/>
  <c r="AR634" i="6"/>
  <c r="AR635" i="6"/>
  <c r="AR636" i="6"/>
  <c r="AR637" i="6"/>
  <c r="AR638" i="6"/>
  <c r="AR639" i="6"/>
  <c r="AR640" i="6"/>
  <c r="AR641" i="6"/>
  <c r="AR642" i="6"/>
  <c r="AR643" i="6"/>
  <c r="AR644" i="6"/>
  <c r="AR645" i="6"/>
  <c r="AR646" i="6"/>
  <c r="AR647" i="6"/>
  <c r="AR648" i="6"/>
  <c r="AR649" i="6"/>
  <c r="AR650" i="6"/>
  <c r="AR651" i="6"/>
  <c r="AR652" i="6"/>
  <c r="AR653" i="6"/>
  <c r="AR654" i="6"/>
  <c r="AR655" i="6"/>
  <c r="AR656" i="6"/>
  <c r="AR657" i="6"/>
  <c r="AR658" i="6"/>
  <c r="AR659" i="6"/>
  <c r="AR660" i="6"/>
  <c r="AR661" i="6"/>
  <c r="AR662" i="6"/>
  <c r="AR663" i="6"/>
  <c r="AR664" i="6"/>
  <c r="AR665" i="6"/>
  <c r="AR666" i="6"/>
  <c r="AR667" i="6"/>
  <c r="AR668" i="6"/>
  <c r="AR669" i="6"/>
  <c r="AR670" i="6"/>
  <c r="AR671" i="6"/>
  <c r="AR672" i="6"/>
  <c r="AR673" i="6"/>
  <c r="AR674" i="6"/>
  <c r="AR675" i="6"/>
  <c r="AR676" i="6"/>
  <c r="AR677" i="6"/>
  <c r="AR678" i="6"/>
  <c r="AR679" i="6"/>
  <c r="AR680" i="6"/>
  <c r="AR681" i="6"/>
  <c r="AR682" i="6"/>
  <c r="AR683" i="6"/>
  <c r="AR684" i="6"/>
  <c r="AR685" i="6"/>
  <c r="AR686" i="6"/>
  <c r="AR687" i="6"/>
  <c r="AR688" i="6"/>
  <c r="AR689" i="6"/>
  <c r="AR690" i="6"/>
  <c r="AR691" i="6"/>
  <c r="AR692" i="6"/>
  <c r="AR693" i="6"/>
  <c r="AR694" i="6"/>
  <c r="AR695" i="6"/>
  <c r="AR696" i="6"/>
  <c r="AR697" i="6"/>
  <c r="AR698" i="6"/>
  <c r="AR699" i="6"/>
  <c r="AR700" i="6"/>
  <c r="AR701" i="6"/>
  <c r="AR702" i="6"/>
  <c r="AR703" i="6"/>
  <c r="AR704" i="6"/>
  <c r="AR705" i="6"/>
  <c r="AR706" i="6"/>
  <c r="AR707" i="6"/>
  <c r="AR708" i="6"/>
  <c r="AR709" i="6"/>
  <c r="AR710" i="6"/>
  <c r="AR711" i="6"/>
  <c r="AR712" i="6"/>
  <c r="AR713" i="6"/>
  <c r="AR714" i="6"/>
  <c r="AR715" i="6"/>
  <c r="AR716" i="6"/>
  <c r="AR717" i="6"/>
  <c r="AR718" i="6"/>
  <c r="AR719" i="6"/>
  <c r="AR720" i="6"/>
  <c r="AR721" i="6"/>
  <c r="AR722" i="6"/>
  <c r="AR723" i="6"/>
  <c r="AR724" i="6"/>
  <c r="AR725" i="6"/>
  <c r="AR726" i="6"/>
  <c r="AR727" i="6"/>
  <c r="AR728" i="6"/>
  <c r="AR729" i="6"/>
  <c r="AR730" i="6"/>
  <c r="AR731" i="6"/>
  <c r="AR732" i="6"/>
  <c r="AR733" i="6"/>
  <c r="AR734" i="6"/>
  <c r="AR735" i="6"/>
  <c r="AR736" i="6"/>
  <c r="AR737" i="6"/>
  <c r="AR738" i="6"/>
  <c r="AR739" i="6"/>
  <c r="AR740" i="6"/>
  <c r="AR741" i="6"/>
  <c r="AR742" i="6"/>
  <c r="AR743" i="6"/>
  <c r="AR744" i="6"/>
  <c r="AR745" i="6"/>
  <c r="AR746" i="6"/>
  <c r="AR747" i="6"/>
  <c r="AR748" i="6"/>
  <c r="AR749" i="6"/>
  <c r="AR750" i="6"/>
  <c r="AR751" i="6"/>
  <c r="AR752" i="6"/>
  <c r="AR753" i="6"/>
  <c r="AR754" i="6"/>
  <c r="AR755" i="6"/>
  <c r="AR756" i="6"/>
  <c r="AR757" i="6"/>
  <c r="AR758" i="6"/>
  <c r="AR759" i="6"/>
  <c r="AR760" i="6"/>
  <c r="AR761" i="6"/>
  <c r="AR762" i="6"/>
  <c r="AR763" i="6"/>
  <c r="AR764" i="6"/>
  <c r="AR765" i="6"/>
  <c r="AR766" i="6"/>
  <c r="AR767" i="6"/>
  <c r="AR768" i="6"/>
  <c r="AR769" i="6"/>
  <c r="AR770" i="6"/>
  <c r="AR771" i="6"/>
  <c r="AR772" i="6"/>
  <c r="AR773" i="6"/>
  <c r="AR774" i="6"/>
  <c r="AR775" i="6"/>
  <c r="AR776" i="6"/>
  <c r="AR777" i="6"/>
  <c r="AR778" i="6"/>
  <c r="AR779" i="6"/>
  <c r="AR780" i="6"/>
  <c r="AR781" i="6"/>
  <c r="AR782" i="6"/>
  <c r="AR783" i="6"/>
  <c r="AR784" i="6"/>
  <c r="AR785" i="6"/>
  <c r="AR786" i="6"/>
  <c r="AR787" i="6"/>
  <c r="AR788" i="6"/>
  <c r="AR789" i="6"/>
  <c r="AR790" i="6"/>
  <c r="AR791" i="6"/>
  <c r="AR792" i="6"/>
  <c r="AR793" i="6"/>
  <c r="AR794" i="6"/>
  <c r="AR795" i="6"/>
  <c r="AR796" i="6"/>
  <c r="AR797" i="6"/>
  <c r="AR798" i="6"/>
  <c r="AR799" i="6"/>
  <c r="AR800" i="6"/>
  <c r="AR801" i="6"/>
  <c r="AR802" i="6"/>
  <c r="AR803" i="6"/>
  <c r="AR804" i="6"/>
  <c r="AR805" i="6"/>
  <c r="AR806" i="6"/>
  <c r="AR807" i="6"/>
  <c r="AR808" i="6"/>
  <c r="AR809" i="6"/>
  <c r="AR810" i="6"/>
  <c r="AR811" i="6"/>
  <c r="AR812" i="6"/>
  <c r="AR813" i="6"/>
  <c r="AR814" i="6"/>
  <c r="AR815" i="6"/>
  <c r="AR816" i="6"/>
  <c r="AR817" i="6"/>
  <c r="AR818" i="6"/>
  <c r="AR819" i="6"/>
  <c r="AR820" i="6"/>
  <c r="AR821" i="6"/>
  <c r="AR822" i="6"/>
  <c r="AR823" i="6"/>
  <c r="AR824" i="6"/>
  <c r="AR825" i="6"/>
  <c r="AR826" i="6"/>
  <c r="AR827" i="6"/>
  <c r="AR828" i="6"/>
  <c r="AR829" i="6"/>
  <c r="AR830" i="6"/>
  <c r="AR831" i="6"/>
  <c r="AR832" i="6"/>
  <c r="AR833" i="6"/>
  <c r="AR834" i="6"/>
  <c r="AR835" i="6"/>
  <c r="AR836" i="6"/>
  <c r="AR837" i="6"/>
  <c r="AR838" i="6"/>
  <c r="AR839" i="6"/>
  <c r="AR840" i="6"/>
  <c r="AR841" i="6"/>
  <c r="AR842" i="6"/>
  <c r="AR843" i="6"/>
  <c r="AR844" i="6"/>
  <c r="AR845" i="6"/>
  <c r="AR846" i="6"/>
  <c r="AR847" i="6"/>
  <c r="AR848" i="6"/>
  <c r="AR849" i="6"/>
  <c r="AR850" i="6"/>
  <c r="AR851" i="6"/>
  <c r="AR852" i="6"/>
  <c r="AR853" i="6"/>
  <c r="AR854" i="6"/>
  <c r="AR855" i="6"/>
  <c r="AR856" i="6"/>
  <c r="AR857" i="6"/>
  <c r="AR858" i="6"/>
  <c r="AR859" i="6"/>
  <c r="AR860" i="6"/>
  <c r="AR861" i="6"/>
  <c r="AR862" i="6"/>
  <c r="AR863" i="6"/>
  <c r="AR864" i="6"/>
  <c r="AR865" i="6"/>
  <c r="AR866" i="6"/>
  <c r="AR867" i="6"/>
  <c r="AR868" i="6"/>
  <c r="AR869" i="6"/>
  <c r="AR870" i="6"/>
  <c r="AR871" i="6"/>
  <c r="AR872" i="6"/>
  <c r="AR873" i="6"/>
  <c r="AR874" i="6"/>
  <c r="AR875" i="6"/>
  <c r="AR876" i="6"/>
  <c r="AR877" i="6"/>
  <c r="AR878" i="6"/>
  <c r="AR879" i="6"/>
  <c r="AR880" i="6"/>
  <c r="AR881" i="6"/>
  <c r="AR882" i="6"/>
  <c r="AR883" i="6"/>
  <c r="AR884" i="6"/>
  <c r="AR885" i="6"/>
  <c r="AR886" i="6"/>
  <c r="AR887" i="6"/>
  <c r="AR888" i="6"/>
  <c r="AR889" i="6"/>
  <c r="AR890" i="6"/>
  <c r="AR891" i="6"/>
  <c r="AR892" i="6"/>
  <c r="AR893" i="6"/>
  <c r="AR894" i="6"/>
  <c r="AR895" i="6"/>
  <c r="AR896" i="6"/>
  <c r="AR897" i="6"/>
  <c r="AR898" i="6"/>
  <c r="AR899" i="6"/>
  <c r="AR900" i="6"/>
  <c r="AR901" i="6"/>
  <c r="AR902" i="6"/>
  <c r="AR903" i="6"/>
  <c r="AR904" i="6"/>
  <c r="AR905" i="6"/>
  <c r="AR906" i="6"/>
  <c r="AR907" i="6"/>
  <c r="AR908" i="6"/>
  <c r="AR909" i="6"/>
  <c r="AR910" i="6"/>
  <c r="AR911" i="6"/>
  <c r="AR912" i="6"/>
  <c r="AR913" i="6"/>
  <c r="AR914" i="6"/>
  <c r="AR915" i="6"/>
  <c r="AR916" i="6"/>
  <c r="AR917" i="6"/>
  <c r="AR918" i="6"/>
  <c r="AR919" i="6"/>
  <c r="AR920" i="6"/>
  <c r="AR921" i="6"/>
  <c r="AR922" i="6"/>
  <c r="AR923" i="6"/>
  <c r="AR924" i="6"/>
  <c r="AR925" i="6"/>
  <c r="AR926" i="6"/>
  <c r="AR927" i="6"/>
  <c r="AR928" i="6"/>
  <c r="AR929" i="6"/>
  <c r="AR930" i="6"/>
  <c r="AR931" i="6"/>
  <c r="AR932" i="6"/>
  <c r="AR933" i="6"/>
  <c r="AR934" i="6"/>
  <c r="AR935" i="6"/>
  <c r="AR936" i="6"/>
  <c r="AR937" i="6"/>
  <c r="AR938" i="6"/>
  <c r="AR939" i="6"/>
  <c r="AR940" i="6"/>
  <c r="AR941" i="6"/>
  <c r="AR942" i="6"/>
  <c r="AR943" i="6"/>
  <c r="AR944" i="6"/>
  <c r="AR945" i="6"/>
  <c r="AR946" i="6"/>
  <c r="AR947" i="6"/>
  <c r="AR948" i="6"/>
  <c r="AR949" i="6"/>
  <c r="AR950" i="6"/>
  <c r="AR951" i="6"/>
  <c r="AR952" i="6"/>
  <c r="AR953" i="6"/>
  <c r="AR954" i="6"/>
  <c r="AR955" i="6"/>
  <c r="AR956" i="6"/>
  <c r="AR957" i="6"/>
  <c r="AR958" i="6"/>
  <c r="AR959" i="6"/>
  <c r="AR960" i="6"/>
  <c r="AR961" i="6"/>
  <c r="AR962" i="6"/>
  <c r="AR963" i="6"/>
  <c r="AR964" i="6"/>
  <c r="AR965" i="6"/>
  <c r="AR966" i="6"/>
  <c r="AR967" i="6"/>
  <c r="AR968" i="6"/>
  <c r="AR969" i="6"/>
  <c r="AR970" i="6"/>
  <c r="AR971" i="6"/>
  <c r="AR972" i="6"/>
  <c r="AR973" i="6"/>
  <c r="AR974" i="6"/>
  <c r="AR975" i="6"/>
  <c r="AR976" i="6"/>
  <c r="AR977" i="6"/>
  <c r="AS2" i="6"/>
  <c r="AR2" i="6"/>
  <c r="AT2" i="6" s="1"/>
  <c r="AO3" i="6"/>
  <c r="AO4" i="6"/>
  <c r="AO5" i="6"/>
  <c r="AO6"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1"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505" i="6"/>
  <c r="AO506" i="6"/>
  <c r="AO507" i="6"/>
  <c r="AO508" i="6"/>
  <c r="AO509" i="6"/>
  <c r="AO510" i="6"/>
  <c r="AO511" i="6"/>
  <c r="AO512" i="6"/>
  <c r="AO513" i="6"/>
  <c r="AO514" i="6"/>
  <c r="AO515" i="6"/>
  <c r="AO516" i="6"/>
  <c r="AO517" i="6"/>
  <c r="AO518" i="6"/>
  <c r="AO519" i="6"/>
  <c r="AO520" i="6"/>
  <c r="AO521" i="6"/>
  <c r="AO522" i="6"/>
  <c r="AO523" i="6"/>
  <c r="AO524" i="6"/>
  <c r="AO525" i="6"/>
  <c r="AO526" i="6"/>
  <c r="AO527" i="6"/>
  <c r="AO528" i="6"/>
  <c r="AO529" i="6"/>
  <c r="AO530" i="6"/>
  <c r="AO531" i="6"/>
  <c r="AO532" i="6"/>
  <c r="AO533" i="6"/>
  <c r="AO534" i="6"/>
  <c r="AO535" i="6"/>
  <c r="AO536" i="6"/>
  <c r="AO537" i="6"/>
  <c r="AO538" i="6"/>
  <c r="AO539" i="6"/>
  <c r="AO540" i="6"/>
  <c r="AO541" i="6"/>
  <c r="AO542" i="6"/>
  <c r="AO543" i="6"/>
  <c r="AO544" i="6"/>
  <c r="AO545" i="6"/>
  <c r="AO546" i="6"/>
  <c r="AO547" i="6"/>
  <c r="AO548" i="6"/>
  <c r="AO549" i="6"/>
  <c r="AO550" i="6"/>
  <c r="AO551" i="6"/>
  <c r="AO552" i="6"/>
  <c r="AO553" i="6"/>
  <c r="AO554" i="6"/>
  <c r="AO555" i="6"/>
  <c r="AO556" i="6"/>
  <c r="AO557" i="6"/>
  <c r="AO558" i="6"/>
  <c r="AO559" i="6"/>
  <c r="AO560" i="6"/>
  <c r="AO561" i="6"/>
  <c r="AO562" i="6"/>
  <c r="AO563" i="6"/>
  <c r="AO564" i="6"/>
  <c r="AO565" i="6"/>
  <c r="AO566" i="6"/>
  <c r="AO567" i="6"/>
  <c r="AO568" i="6"/>
  <c r="AO569" i="6"/>
  <c r="AO570" i="6"/>
  <c r="AO571" i="6"/>
  <c r="AO572" i="6"/>
  <c r="AO573" i="6"/>
  <c r="AO574" i="6"/>
  <c r="AO575" i="6"/>
  <c r="AO576" i="6"/>
  <c r="AO577" i="6"/>
  <c r="AO578" i="6"/>
  <c r="AO579" i="6"/>
  <c r="AO580" i="6"/>
  <c r="AO581" i="6"/>
  <c r="AO582" i="6"/>
  <c r="AO583" i="6"/>
  <c r="AO584" i="6"/>
  <c r="AO585" i="6"/>
  <c r="AO586" i="6"/>
  <c r="AO587" i="6"/>
  <c r="AO588" i="6"/>
  <c r="AO589" i="6"/>
  <c r="AO590" i="6"/>
  <c r="AO591" i="6"/>
  <c r="AO592" i="6"/>
  <c r="AO593" i="6"/>
  <c r="AO594" i="6"/>
  <c r="AO595" i="6"/>
  <c r="AO596" i="6"/>
  <c r="AO597" i="6"/>
  <c r="AO598" i="6"/>
  <c r="AO599" i="6"/>
  <c r="AO600" i="6"/>
  <c r="AO601" i="6"/>
  <c r="AO602" i="6"/>
  <c r="AO603" i="6"/>
  <c r="AO604" i="6"/>
  <c r="AO605" i="6"/>
  <c r="AO606" i="6"/>
  <c r="AO607" i="6"/>
  <c r="AO608" i="6"/>
  <c r="AO609" i="6"/>
  <c r="AO610" i="6"/>
  <c r="AO611" i="6"/>
  <c r="AO612" i="6"/>
  <c r="AO613" i="6"/>
  <c r="AO614" i="6"/>
  <c r="AO615" i="6"/>
  <c r="AO616" i="6"/>
  <c r="AO617" i="6"/>
  <c r="AO618" i="6"/>
  <c r="AO619" i="6"/>
  <c r="AO620" i="6"/>
  <c r="AO621" i="6"/>
  <c r="AO622" i="6"/>
  <c r="AO623" i="6"/>
  <c r="AO624" i="6"/>
  <c r="AO625" i="6"/>
  <c r="AO626" i="6"/>
  <c r="AO627" i="6"/>
  <c r="AO628" i="6"/>
  <c r="AO629" i="6"/>
  <c r="AO630" i="6"/>
  <c r="AO631" i="6"/>
  <c r="AO632" i="6"/>
  <c r="AO633" i="6"/>
  <c r="AO634" i="6"/>
  <c r="AO635" i="6"/>
  <c r="AO636" i="6"/>
  <c r="AO637" i="6"/>
  <c r="AO638" i="6"/>
  <c r="AO639" i="6"/>
  <c r="AO640" i="6"/>
  <c r="AO641" i="6"/>
  <c r="AO642" i="6"/>
  <c r="AO643" i="6"/>
  <c r="AO644" i="6"/>
  <c r="AO645" i="6"/>
  <c r="AO646" i="6"/>
  <c r="AO647" i="6"/>
  <c r="AO648" i="6"/>
  <c r="AO649" i="6"/>
  <c r="AO650" i="6"/>
  <c r="AO651" i="6"/>
  <c r="AO652" i="6"/>
  <c r="AO653" i="6"/>
  <c r="AO654" i="6"/>
  <c r="AO655" i="6"/>
  <c r="AO656" i="6"/>
  <c r="AO657" i="6"/>
  <c r="AO658" i="6"/>
  <c r="AO659" i="6"/>
  <c r="AO660" i="6"/>
  <c r="AO661" i="6"/>
  <c r="AO662" i="6"/>
  <c r="AO663" i="6"/>
  <c r="AO664" i="6"/>
  <c r="AO665" i="6"/>
  <c r="AO666" i="6"/>
  <c r="AO667" i="6"/>
  <c r="AO668" i="6"/>
  <c r="AO669" i="6"/>
  <c r="AO670" i="6"/>
  <c r="AO671" i="6"/>
  <c r="AO672" i="6"/>
  <c r="AO673" i="6"/>
  <c r="AO674" i="6"/>
  <c r="AO675" i="6"/>
  <c r="AO676" i="6"/>
  <c r="AO677" i="6"/>
  <c r="AO678" i="6"/>
  <c r="AO679" i="6"/>
  <c r="AO680" i="6"/>
  <c r="AO681" i="6"/>
  <c r="AO682" i="6"/>
  <c r="AO683" i="6"/>
  <c r="AO684" i="6"/>
  <c r="AO685" i="6"/>
  <c r="AO686" i="6"/>
  <c r="AO687" i="6"/>
  <c r="AO688" i="6"/>
  <c r="AO689" i="6"/>
  <c r="AO690" i="6"/>
  <c r="AO691" i="6"/>
  <c r="AO692" i="6"/>
  <c r="AO693" i="6"/>
  <c r="AO694" i="6"/>
  <c r="AO695" i="6"/>
  <c r="AO696" i="6"/>
  <c r="AO697" i="6"/>
  <c r="AO698" i="6"/>
  <c r="AO699" i="6"/>
  <c r="AO700" i="6"/>
  <c r="AO701" i="6"/>
  <c r="AO702" i="6"/>
  <c r="AO703" i="6"/>
  <c r="AO704" i="6"/>
  <c r="AO705" i="6"/>
  <c r="AO706" i="6"/>
  <c r="AO707" i="6"/>
  <c r="AO708" i="6"/>
  <c r="AO709" i="6"/>
  <c r="AO710" i="6"/>
  <c r="AO711" i="6"/>
  <c r="AO712" i="6"/>
  <c r="AO713" i="6"/>
  <c r="AO714" i="6"/>
  <c r="AO715" i="6"/>
  <c r="AO716" i="6"/>
  <c r="AO717" i="6"/>
  <c r="AO718" i="6"/>
  <c r="AO719" i="6"/>
  <c r="AO720" i="6"/>
  <c r="AO721" i="6"/>
  <c r="AO722" i="6"/>
  <c r="AO723" i="6"/>
  <c r="AO724" i="6"/>
  <c r="AO725" i="6"/>
  <c r="AO726" i="6"/>
  <c r="AO727" i="6"/>
  <c r="AO728" i="6"/>
  <c r="AO729" i="6"/>
  <c r="AO730" i="6"/>
  <c r="AO731" i="6"/>
  <c r="AO732" i="6"/>
  <c r="AO733" i="6"/>
  <c r="AO734" i="6"/>
  <c r="AO735" i="6"/>
  <c r="AO736" i="6"/>
  <c r="AO737" i="6"/>
  <c r="AO738" i="6"/>
  <c r="AO739" i="6"/>
  <c r="AO740" i="6"/>
  <c r="AO741" i="6"/>
  <c r="AO742" i="6"/>
  <c r="AO743" i="6"/>
  <c r="AO744" i="6"/>
  <c r="AO745" i="6"/>
  <c r="AO746" i="6"/>
  <c r="AO747" i="6"/>
  <c r="AO748" i="6"/>
  <c r="AO749" i="6"/>
  <c r="AO750" i="6"/>
  <c r="AO751" i="6"/>
  <c r="AO752" i="6"/>
  <c r="AO753" i="6"/>
  <c r="AO754" i="6"/>
  <c r="AO755" i="6"/>
  <c r="AO756" i="6"/>
  <c r="AO757" i="6"/>
  <c r="AO758" i="6"/>
  <c r="AO759" i="6"/>
  <c r="AO760" i="6"/>
  <c r="AO761" i="6"/>
  <c r="AO762" i="6"/>
  <c r="AO763" i="6"/>
  <c r="AO764" i="6"/>
  <c r="AO765" i="6"/>
  <c r="AO766" i="6"/>
  <c r="AO767" i="6"/>
  <c r="AO768" i="6"/>
  <c r="AO769" i="6"/>
  <c r="AO770" i="6"/>
  <c r="AO771" i="6"/>
  <c r="AO772" i="6"/>
  <c r="AO773" i="6"/>
  <c r="AO774" i="6"/>
  <c r="AO775" i="6"/>
  <c r="AO776" i="6"/>
  <c r="AO777" i="6"/>
  <c r="AO778" i="6"/>
  <c r="AO779" i="6"/>
  <c r="AO780" i="6"/>
  <c r="AO781" i="6"/>
  <c r="AO782" i="6"/>
  <c r="AO783" i="6"/>
  <c r="AO784" i="6"/>
  <c r="AO785" i="6"/>
  <c r="AO786" i="6"/>
  <c r="AO787" i="6"/>
  <c r="AO788" i="6"/>
  <c r="AO789" i="6"/>
  <c r="AO790" i="6"/>
  <c r="AO791" i="6"/>
  <c r="AO792" i="6"/>
  <c r="AO793" i="6"/>
  <c r="AO794" i="6"/>
  <c r="AO795" i="6"/>
  <c r="AO796" i="6"/>
  <c r="AO797" i="6"/>
  <c r="AO798" i="6"/>
  <c r="AO799" i="6"/>
  <c r="AO800" i="6"/>
  <c r="AO801" i="6"/>
  <c r="AO802" i="6"/>
  <c r="AO803" i="6"/>
  <c r="AO804" i="6"/>
  <c r="AO805" i="6"/>
  <c r="AO806" i="6"/>
  <c r="AO807" i="6"/>
  <c r="AO808" i="6"/>
  <c r="AO809" i="6"/>
  <c r="AO810" i="6"/>
  <c r="AO811" i="6"/>
  <c r="AO812" i="6"/>
  <c r="AO813" i="6"/>
  <c r="AO814" i="6"/>
  <c r="AO815" i="6"/>
  <c r="AO816" i="6"/>
  <c r="AO817" i="6"/>
  <c r="AO818" i="6"/>
  <c r="AO819" i="6"/>
  <c r="AO820" i="6"/>
  <c r="AO821" i="6"/>
  <c r="AO822" i="6"/>
  <c r="AO823" i="6"/>
  <c r="AO824" i="6"/>
  <c r="AO825" i="6"/>
  <c r="AO826" i="6"/>
  <c r="AO827" i="6"/>
  <c r="AO828" i="6"/>
  <c r="AO829" i="6"/>
  <c r="AO830" i="6"/>
  <c r="AO831" i="6"/>
  <c r="AO832" i="6"/>
  <c r="AO833" i="6"/>
  <c r="AO834" i="6"/>
  <c r="AO835" i="6"/>
  <c r="AO836" i="6"/>
  <c r="AO837" i="6"/>
  <c r="AO838" i="6"/>
  <c r="AO839" i="6"/>
  <c r="AO840" i="6"/>
  <c r="AO841" i="6"/>
  <c r="AO842" i="6"/>
  <c r="AO843" i="6"/>
  <c r="AO844" i="6"/>
  <c r="AO845" i="6"/>
  <c r="AO846" i="6"/>
  <c r="AO847" i="6"/>
  <c r="AO848" i="6"/>
  <c r="AO849" i="6"/>
  <c r="AO850" i="6"/>
  <c r="AO851" i="6"/>
  <c r="AO852" i="6"/>
  <c r="AO853" i="6"/>
  <c r="AO854" i="6"/>
  <c r="AO855" i="6"/>
  <c r="AO856" i="6"/>
  <c r="AO857" i="6"/>
  <c r="AO858" i="6"/>
  <c r="AO859" i="6"/>
  <c r="AO860" i="6"/>
  <c r="AO861" i="6"/>
  <c r="AO862" i="6"/>
  <c r="AO863" i="6"/>
  <c r="AO864" i="6"/>
  <c r="AO865" i="6"/>
  <c r="AO866" i="6"/>
  <c r="AO867" i="6"/>
  <c r="AO868" i="6"/>
  <c r="AO869" i="6"/>
  <c r="AO870" i="6"/>
  <c r="AO871" i="6"/>
  <c r="AO872" i="6"/>
  <c r="AO873" i="6"/>
  <c r="AO874" i="6"/>
  <c r="AO875" i="6"/>
  <c r="AO876" i="6"/>
  <c r="AO877" i="6"/>
  <c r="AO878" i="6"/>
  <c r="AO879" i="6"/>
  <c r="AO880" i="6"/>
  <c r="AO881" i="6"/>
  <c r="AO882" i="6"/>
  <c r="AO883" i="6"/>
  <c r="AO884" i="6"/>
  <c r="AO885" i="6"/>
  <c r="AO886" i="6"/>
  <c r="AO887" i="6"/>
  <c r="AO888" i="6"/>
  <c r="AO889" i="6"/>
  <c r="AO890" i="6"/>
  <c r="AO891" i="6"/>
  <c r="AO892" i="6"/>
  <c r="AO893" i="6"/>
  <c r="AO894" i="6"/>
  <c r="AO895" i="6"/>
  <c r="AO896" i="6"/>
  <c r="AO897" i="6"/>
  <c r="AO898" i="6"/>
  <c r="AO899" i="6"/>
  <c r="AO900" i="6"/>
  <c r="AO901" i="6"/>
  <c r="AO902" i="6"/>
  <c r="AO903" i="6"/>
  <c r="AO904" i="6"/>
  <c r="AO905" i="6"/>
  <c r="AO906" i="6"/>
  <c r="AO907" i="6"/>
  <c r="AO908" i="6"/>
  <c r="AO909" i="6"/>
  <c r="AO910" i="6"/>
  <c r="AO911" i="6"/>
  <c r="AO912" i="6"/>
  <c r="AO913" i="6"/>
  <c r="AO914" i="6"/>
  <c r="AO915" i="6"/>
  <c r="AO916" i="6"/>
  <c r="AO917" i="6"/>
  <c r="AO918" i="6"/>
  <c r="AO919" i="6"/>
  <c r="AO920" i="6"/>
  <c r="AO921" i="6"/>
  <c r="AO922" i="6"/>
  <c r="AO923" i="6"/>
  <c r="AO924" i="6"/>
  <c r="AO925" i="6"/>
  <c r="AO926" i="6"/>
  <c r="AO927" i="6"/>
  <c r="AO928" i="6"/>
  <c r="AO929" i="6"/>
  <c r="AO930" i="6"/>
  <c r="AO931" i="6"/>
  <c r="AO932" i="6"/>
  <c r="AO933" i="6"/>
  <c r="AO934" i="6"/>
  <c r="AO935" i="6"/>
  <c r="AO936" i="6"/>
  <c r="AO937" i="6"/>
  <c r="AO938" i="6"/>
  <c r="AO939" i="6"/>
  <c r="AO940" i="6"/>
  <c r="AO941" i="6"/>
  <c r="AO942" i="6"/>
  <c r="AO943" i="6"/>
  <c r="AO944" i="6"/>
  <c r="AO945" i="6"/>
  <c r="AO946" i="6"/>
  <c r="AO947" i="6"/>
  <c r="AO948" i="6"/>
  <c r="AO949" i="6"/>
  <c r="AO950" i="6"/>
  <c r="AO951" i="6"/>
  <c r="AO952" i="6"/>
  <c r="AO953" i="6"/>
  <c r="AO954" i="6"/>
  <c r="AO955" i="6"/>
  <c r="AO956" i="6"/>
  <c r="AO957" i="6"/>
  <c r="AO958" i="6"/>
  <c r="AO959" i="6"/>
  <c r="AO960" i="6"/>
  <c r="AO961" i="6"/>
  <c r="AO962" i="6"/>
  <c r="AO963" i="6"/>
  <c r="AO964" i="6"/>
  <c r="AO965" i="6"/>
  <c r="AO966" i="6"/>
  <c r="AO967" i="6"/>
  <c r="AO968" i="6"/>
  <c r="AO969" i="6"/>
  <c r="AO970" i="6"/>
  <c r="AO971" i="6"/>
  <c r="AO972" i="6"/>
  <c r="AO973" i="6"/>
  <c r="AO974" i="6"/>
  <c r="AO975" i="6"/>
  <c r="AO976" i="6"/>
  <c r="AO977" i="6"/>
  <c r="AN3" i="6"/>
  <c r="AN4" i="6"/>
  <c r="AN5" i="6"/>
  <c r="AN6" i="6"/>
  <c r="AN7" i="6"/>
  <c r="AN8" i="6"/>
  <c r="AN9" i="6"/>
  <c r="AN10" i="6"/>
  <c r="AN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N68" i="6"/>
  <c r="AN69" i="6"/>
  <c r="AN70" i="6"/>
  <c r="AN71" i="6"/>
  <c r="AN72" i="6"/>
  <c r="AN73" i="6"/>
  <c r="AN74"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4"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211" i="6"/>
  <c r="AN212" i="6"/>
  <c r="AN213" i="6"/>
  <c r="AN214" i="6"/>
  <c r="AN215" i="6"/>
  <c r="AN216" i="6"/>
  <c r="AN217" i="6"/>
  <c r="AN218" i="6"/>
  <c r="AN219" i="6"/>
  <c r="AN220" i="6"/>
  <c r="AN221" i="6"/>
  <c r="AN222" i="6"/>
  <c r="AN223" i="6"/>
  <c r="AN224" i="6"/>
  <c r="AN225" i="6"/>
  <c r="AN226" i="6"/>
  <c r="AN227" i="6"/>
  <c r="AN228" i="6"/>
  <c r="AN229" i="6"/>
  <c r="AN230" i="6"/>
  <c r="AN231" i="6"/>
  <c r="AN232" i="6"/>
  <c r="AN233" i="6"/>
  <c r="AN234" i="6"/>
  <c r="AN235" i="6"/>
  <c r="AN236" i="6"/>
  <c r="AN237" i="6"/>
  <c r="AN238" i="6"/>
  <c r="AN239" i="6"/>
  <c r="AN240" i="6"/>
  <c r="AN241" i="6"/>
  <c r="AN242" i="6"/>
  <c r="AN243" i="6"/>
  <c r="AN244" i="6"/>
  <c r="AN245" i="6"/>
  <c r="AN246" i="6"/>
  <c r="AN247" i="6"/>
  <c r="AN248" i="6"/>
  <c r="AN249" i="6"/>
  <c r="AN250" i="6"/>
  <c r="AN251" i="6"/>
  <c r="AN252" i="6"/>
  <c r="AN253" i="6"/>
  <c r="AN254" i="6"/>
  <c r="AN255" i="6"/>
  <c r="AN256" i="6"/>
  <c r="AN257" i="6"/>
  <c r="AN258" i="6"/>
  <c r="AN259" i="6"/>
  <c r="AN260" i="6"/>
  <c r="AN261" i="6"/>
  <c r="AN262" i="6"/>
  <c r="AN263" i="6"/>
  <c r="AN264" i="6"/>
  <c r="AN265" i="6"/>
  <c r="AN266" i="6"/>
  <c r="AN267" i="6"/>
  <c r="AN268" i="6"/>
  <c r="AN269" i="6"/>
  <c r="AN270" i="6"/>
  <c r="AN271" i="6"/>
  <c r="AN272" i="6"/>
  <c r="AN273" i="6"/>
  <c r="AN274" i="6"/>
  <c r="AN275" i="6"/>
  <c r="AN276" i="6"/>
  <c r="AN277" i="6"/>
  <c r="AN278" i="6"/>
  <c r="AN279" i="6"/>
  <c r="AN280" i="6"/>
  <c r="AN281" i="6"/>
  <c r="AN282" i="6"/>
  <c r="AN283" i="6"/>
  <c r="AN284" i="6"/>
  <c r="AN285" i="6"/>
  <c r="AN286" i="6"/>
  <c r="AN287" i="6"/>
  <c r="AN288" i="6"/>
  <c r="AN289" i="6"/>
  <c r="AN290" i="6"/>
  <c r="AN291" i="6"/>
  <c r="AN292" i="6"/>
  <c r="AN293" i="6"/>
  <c r="AN294" i="6"/>
  <c r="AN295" i="6"/>
  <c r="AN296" i="6"/>
  <c r="AN297" i="6"/>
  <c r="AN298" i="6"/>
  <c r="AN299" i="6"/>
  <c r="AN300" i="6"/>
  <c r="AN301" i="6"/>
  <c r="AN302" i="6"/>
  <c r="AN303" i="6"/>
  <c r="AN304" i="6"/>
  <c r="AN305" i="6"/>
  <c r="AN306" i="6"/>
  <c r="AN307" i="6"/>
  <c r="AN308" i="6"/>
  <c r="AN309" i="6"/>
  <c r="AN310" i="6"/>
  <c r="AN311" i="6"/>
  <c r="AN312" i="6"/>
  <c r="AN313" i="6"/>
  <c r="AN314" i="6"/>
  <c r="AN315" i="6"/>
  <c r="AN316" i="6"/>
  <c r="AN317" i="6"/>
  <c r="AN318" i="6"/>
  <c r="AN319" i="6"/>
  <c r="AN320" i="6"/>
  <c r="AN321" i="6"/>
  <c r="AN322" i="6"/>
  <c r="AN323" i="6"/>
  <c r="AN324" i="6"/>
  <c r="AN325" i="6"/>
  <c r="AN326" i="6"/>
  <c r="AN327" i="6"/>
  <c r="AN328" i="6"/>
  <c r="AN329" i="6"/>
  <c r="AN330" i="6"/>
  <c r="AN331" i="6"/>
  <c r="AN332" i="6"/>
  <c r="AN333" i="6"/>
  <c r="AN334" i="6"/>
  <c r="AN335" i="6"/>
  <c r="AN336" i="6"/>
  <c r="AN337" i="6"/>
  <c r="AN338" i="6"/>
  <c r="AN339" i="6"/>
  <c r="AN340" i="6"/>
  <c r="AN341" i="6"/>
  <c r="AN342" i="6"/>
  <c r="AN343" i="6"/>
  <c r="AN344" i="6"/>
  <c r="AN345" i="6"/>
  <c r="AN346" i="6"/>
  <c r="AN347" i="6"/>
  <c r="AN348" i="6"/>
  <c r="AN349" i="6"/>
  <c r="AN350" i="6"/>
  <c r="AN351" i="6"/>
  <c r="AN352" i="6"/>
  <c r="AN353" i="6"/>
  <c r="AN354" i="6"/>
  <c r="AN355" i="6"/>
  <c r="AN356" i="6"/>
  <c r="AN357" i="6"/>
  <c r="AN358" i="6"/>
  <c r="AN359" i="6"/>
  <c r="AN360" i="6"/>
  <c r="AN361" i="6"/>
  <c r="AN362" i="6"/>
  <c r="AN363" i="6"/>
  <c r="AN364" i="6"/>
  <c r="AN365" i="6"/>
  <c r="AN366" i="6"/>
  <c r="AN367" i="6"/>
  <c r="AN368" i="6"/>
  <c r="AN369" i="6"/>
  <c r="AN370" i="6"/>
  <c r="AN371" i="6"/>
  <c r="AN372" i="6"/>
  <c r="AN373" i="6"/>
  <c r="AN374" i="6"/>
  <c r="AN375" i="6"/>
  <c r="AN376" i="6"/>
  <c r="AN377" i="6"/>
  <c r="AN378" i="6"/>
  <c r="AN379" i="6"/>
  <c r="AN380" i="6"/>
  <c r="AN381" i="6"/>
  <c r="AN382" i="6"/>
  <c r="AN383" i="6"/>
  <c r="AN384" i="6"/>
  <c r="AN385" i="6"/>
  <c r="AN386" i="6"/>
  <c r="AN387" i="6"/>
  <c r="AN388" i="6"/>
  <c r="AN389" i="6"/>
  <c r="AN390" i="6"/>
  <c r="AN391" i="6"/>
  <c r="AN392" i="6"/>
  <c r="AN393" i="6"/>
  <c r="AN394" i="6"/>
  <c r="AN395" i="6"/>
  <c r="AN396" i="6"/>
  <c r="AN397" i="6"/>
  <c r="AN398" i="6"/>
  <c r="AN399" i="6"/>
  <c r="AN400" i="6"/>
  <c r="AN401" i="6"/>
  <c r="AN402" i="6"/>
  <c r="AN403" i="6"/>
  <c r="AN404" i="6"/>
  <c r="AN405" i="6"/>
  <c r="AN406" i="6"/>
  <c r="AN407" i="6"/>
  <c r="AN408" i="6"/>
  <c r="AN409" i="6"/>
  <c r="AN410" i="6"/>
  <c r="AN411" i="6"/>
  <c r="AN412" i="6"/>
  <c r="AN413" i="6"/>
  <c r="AN414" i="6"/>
  <c r="AN415" i="6"/>
  <c r="AN416" i="6"/>
  <c r="AN417" i="6"/>
  <c r="AN418" i="6"/>
  <c r="AN419" i="6"/>
  <c r="AN420" i="6"/>
  <c r="AN421" i="6"/>
  <c r="AN422" i="6"/>
  <c r="AN423" i="6"/>
  <c r="AN424" i="6"/>
  <c r="AN425" i="6"/>
  <c r="AN426" i="6"/>
  <c r="AN427" i="6"/>
  <c r="AN428" i="6"/>
  <c r="AN429" i="6"/>
  <c r="AN430" i="6"/>
  <c r="AN431" i="6"/>
  <c r="AN432" i="6"/>
  <c r="AN433" i="6"/>
  <c r="AN434" i="6"/>
  <c r="AN435" i="6"/>
  <c r="AN436" i="6"/>
  <c r="AN437" i="6"/>
  <c r="AN438" i="6"/>
  <c r="AN439" i="6"/>
  <c r="AN440" i="6"/>
  <c r="AN441" i="6"/>
  <c r="AN442" i="6"/>
  <c r="AN443" i="6"/>
  <c r="AN444" i="6"/>
  <c r="AN445" i="6"/>
  <c r="AN446" i="6"/>
  <c r="AN447" i="6"/>
  <c r="AN448" i="6"/>
  <c r="AN449" i="6"/>
  <c r="AN450" i="6"/>
  <c r="AN451" i="6"/>
  <c r="AN452" i="6"/>
  <c r="AN453" i="6"/>
  <c r="AN454" i="6"/>
  <c r="AN455" i="6"/>
  <c r="AN456" i="6"/>
  <c r="AN457" i="6"/>
  <c r="AN458" i="6"/>
  <c r="AN459" i="6"/>
  <c r="AN460" i="6"/>
  <c r="AN461" i="6"/>
  <c r="AN462" i="6"/>
  <c r="AN463" i="6"/>
  <c r="AN464" i="6"/>
  <c r="AN465" i="6"/>
  <c r="AN466" i="6"/>
  <c r="AN467" i="6"/>
  <c r="AN468" i="6"/>
  <c r="AN469" i="6"/>
  <c r="AN470" i="6"/>
  <c r="AN471" i="6"/>
  <c r="AN472" i="6"/>
  <c r="AN473" i="6"/>
  <c r="AN474" i="6"/>
  <c r="AN475" i="6"/>
  <c r="AN476" i="6"/>
  <c r="AN477" i="6"/>
  <c r="AN478" i="6"/>
  <c r="AN479" i="6"/>
  <c r="AN480" i="6"/>
  <c r="AN481" i="6"/>
  <c r="AN482" i="6"/>
  <c r="AN483" i="6"/>
  <c r="AN484" i="6"/>
  <c r="AN485" i="6"/>
  <c r="AN486" i="6"/>
  <c r="AN487" i="6"/>
  <c r="AN488" i="6"/>
  <c r="AN489" i="6"/>
  <c r="AN490" i="6"/>
  <c r="AN491" i="6"/>
  <c r="AN492" i="6"/>
  <c r="AN493" i="6"/>
  <c r="AN494" i="6"/>
  <c r="AN495" i="6"/>
  <c r="AN496" i="6"/>
  <c r="AN497" i="6"/>
  <c r="AN498" i="6"/>
  <c r="AN499" i="6"/>
  <c r="AN500" i="6"/>
  <c r="AN501" i="6"/>
  <c r="AN502" i="6"/>
  <c r="AN503" i="6"/>
  <c r="AN504" i="6"/>
  <c r="AN505" i="6"/>
  <c r="AN506" i="6"/>
  <c r="AN507" i="6"/>
  <c r="AN508" i="6"/>
  <c r="AN509" i="6"/>
  <c r="AN510" i="6"/>
  <c r="AN511" i="6"/>
  <c r="AN512" i="6"/>
  <c r="AN513" i="6"/>
  <c r="AN514" i="6"/>
  <c r="AN515" i="6"/>
  <c r="AN516" i="6"/>
  <c r="AN517" i="6"/>
  <c r="AN518" i="6"/>
  <c r="AN519" i="6"/>
  <c r="AN520" i="6"/>
  <c r="AN521" i="6"/>
  <c r="AN522" i="6"/>
  <c r="AN523" i="6"/>
  <c r="AN524" i="6"/>
  <c r="AN525" i="6"/>
  <c r="AN526" i="6"/>
  <c r="AN527" i="6"/>
  <c r="AN528" i="6"/>
  <c r="AN529" i="6"/>
  <c r="AN530" i="6"/>
  <c r="AN531" i="6"/>
  <c r="AN532" i="6"/>
  <c r="AN533" i="6"/>
  <c r="AN534" i="6"/>
  <c r="AN535" i="6"/>
  <c r="AN536" i="6"/>
  <c r="AN537" i="6"/>
  <c r="AN538" i="6"/>
  <c r="AN539" i="6"/>
  <c r="AN540" i="6"/>
  <c r="AN541" i="6"/>
  <c r="AN542" i="6"/>
  <c r="AN543" i="6"/>
  <c r="AN544" i="6"/>
  <c r="AN545" i="6"/>
  <c r="AN546" i="6"/>
  <c r="AN547" i="6"/>
  <c r="AN548" i="6"/>
  <c r="AN549" i="6"/>
  <c r="AN550" i="6"/>
  <c r="AN551" i="6"/>
  <c r="AN552" i="6"/>
  <c r="AN553" i="6"/>
  <c r="AN554" i="6"/>
  <c r="AN555" i="6"/>
  <c r="AN556" i="6"/>
  <c r="AN557" i="6"/>
  <c r="AN558" i="6"/>
  <c r="AN559" i="6"/>
  <c r="AN560" i="6"/>
  <c r="AN561" i="6"/>
  <c r="AN562" i="6"/>
  <c r="AN563" i="6"/>
  <c r="AN564" i="6"/>
  <c r="AN565" i="6"/>
  <c r="AN566" i="6"/>
  <c r="AN567" i="6"/>
  <c r="AN568" i="6"/>
  <c r="AN569" i="6"/>
  <c r="AN570" i="6"/>
  <c r="AN571" i="6"/>
  <c r="AN572" i="6"/>
  <c r="AN573" i="6"/>
  <c r="AN574" i="6"/>
  <c r="AN575" i="6"/>
  <c r="AN576" i="6"/>
  <c r="AN577" i="6"/>
  <c r="AN578" i="6"/>
  <c r="AN579" i="6"/>
  <c r="AN580" i="6"/>
  <c r="AN581" i="6"/>
  <c r="AN582" i="6"/>
  <c r="AN583" i="6"/>
  <c r="AN584" i="6"/>
  <c r="AN585" i="6"/>
  <c r="AN586" i="6"/>
  <c r="AN587" i="6"/>
  <c r="AN588" i="6"/>
  <c r="AN589" i="6"/>
  <c r="AN590" i="6"/>
  <c r="AN591" i="6"/>
  <c r="AN592" i="6"/>
  <c r="AN593" i="6"/>
  <c r="AN594" i="6"/>
  <c r="AN595" i="6"/>
  <c r="AN596" i="6"/>
  <c r="AN597" i="6"/>
  <c r="AN598" i="6"/>
  <c r="AN599" i="6"/>
  <c r="AN600" i="6"/>
  <c r="AN601" i="6"/>
  <c r="AN602" i="6"/>
  <c r="AN603" i="6"/>
  <c r="AN604" i="6"/>
  <c r="AN605" i="6"/>
  <c r="AN606" i="6"/>
  <c r="AN607" i="6"/>
  <c r="AN608" i="6"/>
  <c r="AN609" i="6"/>
  <c r="AN610" i="6"/>
  <c r="AN611" i="6"/>
  <c r="AN612" i="6"/>
  <c r="AN613" i="6"/>
  <c r="AN614" i="6"/>
  <c r="AN615" i="6"/>
  <c r="AN616" i="6"/>
  <c r="AN617" i="6"/>
  <c r="AN618" i="6"/>
  <c r="AN619" i="6"/>
  <c r="AN620" i="6"/>
  <c r="AN621" i="6"/>
  <c r="AN622" i="6"/>
  <c r="AN623" i="6"/>
  <c r="AN624" i="6"/>
  <c r="AN625" i="6"/>
  <c r="AN626" i="6"/>
  <c r="AN627" i="6"/>
  <c r="AN628" i="6"/>
  <c r="AN629" i="6"/>
  <c r="AN630" i="6"/>
  <c r="AN631" i="6"/>
  <c r="AN632" i="6"/>
  <c r="AN633" i="6"/>
  <c r="AN634" i="6"/>
  <c r="AN635" i="6"/>
  <c r="AN636" i="6"/>
  <c r="AN637" i="6"/>
  <c r="AN638" i="6"/>
  <c r="AN639" i="6"/>
  <c r="AN640" i="6"/>
  <c r="AN641" i="6"/>
  <c r="AN642" i="6"/>
  <c r="AN643" i="6"/>
  <c r="AN644" i="6"/>
  <c r="AN645" i="6"/>
  <c r="AN646" i="6"/>
  <c r="AN647" i="6"/>
  <c r="AN648" i="6"/>
  <c r="AN649" i="6"/>
  <c r="AN650" i="6"/>
  <c r="AN651" i="6"/>
  <c r="AN652" i="6"/>
  <c r="AN653" i="6"/>
  <c r="AN654" i="6"/>
  <c r="AN655" i="6"/>
  <c r="AN656" i="6"/>
  <c r="AN657" i="6"/>
  <c r="AN658" i="6"/>
  <c r="AN659" i="6"/>
  <c r="AN660" i="6"/>
  <c r="AN661" i="6"/>
  <c r="AN662" i="6"/>
  <c r="AN663" i="6"/>
  <c r="AN664" i="6"/>
  <c r="AN665" i="6"/>
  <c r="AN666" i="6"/>
  <c r="AN667" i="6"/>
  <c r="AN668" i="6"/>
  <c r="AN669" i="6"/>
  <c r="AN670" i="6"/>
  <c r="AN671" i="6"/>
  <c r="AN672" i="6"/>
  <c r="AN673" i="6"/>
  <c r="AN674" i="6"/>
  <c r="AN675" i="6"/>
  <c r="AN676" i="6"/>
  <c r="AN677" i="6"/>
  <c r="AN678" i="6"/>
  <c r="AN679" i="6"/>
  <c r="AN680" i="6"/>
  <c r="AN681" i="6"/>
  <c r="AN682" i="6"/>
  <c r="AN683" i="6"/>
  <c r="AN684" i="6"/>
  <c r="AN685" i="6"/>
  <c r="AN686" i="6"/>
  <c r="AN687" i="6"/>
  <c r="AN688" i="6"/>
  <c r="AN689" i="6"/>
  <c r="AN690" i="6"/>
  <c r="AN691" i="6"/>
  <c r="AN692" i="6"/>
  <c r="AN693" i="6"/>
  <c r="AN694" i="6"/>
  <c r="AN695" i="6"/>
  <c r="AN696" i="6"/>
  <c r="AN697" i="6"/>
  <c r="AN698" i="6"/>
  <c r="AN699" i="6"/>
  <c r="AN700" i="6"/>
  <c r="AN701" i="6"/>
  <c r="AN702" i="6"/>
  <c r="AN703" i="6"/>
  <c r="AN704" i="6"/>
  <c r="AN705" i="6"/>
  <c r="AN706" i="6"/>
  <c r="AN707" i="6"/>
  <c r="AN708" i="6"/>
  <c r="AN709" i="6"/>
  <c r="AN710" i="6"/>
  <c r="AN711" i="6"/>
  <c r="AN712" i="6"/>
  <c r="AN713" i="6"/>
  <c r="AN714" i="6"/>
  <c r="AN715" i="6"/>
  <c r="AN716" i="6"/>
  <c r="AN717" i="6"/>
  <c r="AN718" i="6"/>
  <c r="AN719" i="6"/>
  <c r="AN720" i="6"/>
  <c r="AN721" i="6"/>
  <c r="AN722" i="6"/>
  <c r="AN723" i="6"/>
  <c r="AN724" i="6"/>
  <c r="AN725" i="6"/>
  <c r="AN726" i="6"/>
  <c r="AN727" i="6"/>
  <c r="AN728" i="6"/>
  <c r="AN729" i="6"/>
  <c r="AN730" i="6"/>
  <c r="AN731" i="6"/>
  <c r="AN732" i="6"/>
  <c r="AN733" i="6"/>
  <c r="AN734" i="6"/>
  <c r="AN735" i="6"/>
  <c r="AN736" i="6"/>
  <c r="AN737" i="6"/>
  <c r="AN738" i="6"/>
  <c r="AN739" i="6"/>
  <c r="AN740" i="6"/>
  <c r="AN741" i="6"/>
  <c r="AN742" i="6"/>
  <c r="AN743" i="6"/>
  <c r="AN744" i="6"/>
  <c r="AN745" i="6"/>
  <c r="AN746" i="6"/>
  <c r="AN747" i="6"/>
  <c r="AN748" i="6"/>
  <c r="AN749" i="6"/>
  <c r="AN750" i="6"/>
  <c r="AN751" i="6"/>
  <c r="AN752" i="6"/>
  <c r="AN753" i="6"/>
  <c r="AN754" i="6"/>
  <c r="AN755" i="6"/>
  <c r="AN756" i="6"/>
  <c r="AN757" i="6"/>
  <c r="AN758" i="6"/>
  <c r="AN759" i="6"/>
  <c r="AN760" i="6"/>
  <c r="AN761" i="6"/>
  <c r="AN762" i="6"/>
  <c r="AN763" i="6"/>
  <c r="AN764" i="6"/>
  <c r="AN765" i="6"/>
  <c r="AN766" i="6"/>
  <c r="AN767" i="6"/>
  <c r="AN768" i="6"/>
  <c r="AN769" i="6"/>
  <c r="AN770" i="6"/>
  <c r="AN771" i="6"/>
  <c r="AN772" i="6"/>
  <c r="AN773" i="6"/>
  <c r="AN774" i="6"/>
  <c r="AN775" i="6"/>
  <c r="AN776" i="6"/>
  <c r="AN777" i="6"/>
  <c r="AN778" i="6"/>
  <c r="AN779" i="6"/>
  <c r="AN780" i="6"/>
  <c r="AN781" i="6"/>
  <c r="AN782" i="6"/>
  <c r="AN783" i="6"/>
  <c r="AN784" i="6"/>
  <c r="AN785" i="6"/>
  <c r="AN786" i="6"/>
  <c r="AN787" i="6"/>
  <c r="AN788" i="6"/>
  <c r="AN789" i="6"/>
  <c r="AN790" i="6"/>
  <c r="AN791" i="6"/>
  <c r="AN792" i="6"/>
  <c r="AN793" i="6"/>
  <c r="AN794" i="6"/>
  <c r="AN795" i="6"/>
  <c r="AN796" i="6"/>
  <c r="AN797" i="6"/>
  <c r="AN798" i="6"/>
  <c r="AN799" i="6"/>
  <c r="AN800" i="6"/>
  <c r="AN801" i="6"/>
  <c r="AN802" i="6"/>
  <c r="AN803" i="6"/>
  <c r="AN804" i="6"/>
  <c r="AN805" i="6"/>
  <c r="AN806" i="6"/>
  <c r="AN807" i="6"/>
  <c r="AN808" i="6"/>
  <c r="AN809" i="6"/>
  <c r="AN810" i="6"/>
  <c r="AN811" i="6"/>
  <c r="AN812" i="6"/>
  <c r="AN813" i="6"/>
  <c r="AN814" i="6"/>
  <c r="AN815" i="6"/>
  <c r="AN816" i="6"/>
  <c r="AN817" i="6"/>
  <c r="AN818" i="6"/>
  <c r="AN819" i="6"/>
  <c r="AN820" i="6"/>
  <c r="AN821" i="6"/>
  <c r="AN822" i="6"/>
  <c r="AN823" i="6"/>
  <c r="AN824" i="6"/>
  <c r="AN825" i="6"/>
  <c r="AN826" i="6"/>
  <c r="AN827" i="6"/>
  <c r="AN828" i="6"/>
  <c r="AN829" i="6"/>
  <c r="AN830" i="6"/>
  <c r="AN831" i="6"/>
  <c r="AN832" i="6"/>
  <c r="AN833" i="6"/>
  <c r="AN834" i="6"/>
  <c r="AN835" i="6"/>
  <c r="AN836" i="6"/>
  <c r="AN837" i="6"/>
  <c r="AN838" i="6"/>
  <c r="AN839" i="6"/>
  <c r="AN840" i="6"/>
  <c r="AN841" i="6"/>
  <c r="AN842" i="6"/>
  <c r="AN843" i="6"/>
  <c r="AN844" i="6"/>
  <c r="AN845" i="6"/>
  <c r="AN846" i="6"/>
  <c r="AN847" i="6"/>
  <c r="AN848" i="6"/>
  <c r="AN849" i="6"/>
  <c r="AN850" i="6"/>
  <c r="AN851" i="6"/>
  <c r="AN852" i="6"/>
  <c r="AN853" i="6"/>
  <c r="AN854" i="6"/>
  <c r="AN855" i="6"/>
  <c r="AN856" i="6"/>
  <c r="AN857" i="6"/>
  <c r="AN858" i="6"/>
  <c r="AN859" i="6"/>
  <c r="AN860" i="6"/>
  <c r="AN861" i="6"/>
  <c r="AN862" i="6"/>
  <c r="AN863" i="6"/>
  <c r="AN864" i="6"/>
  <c r="AN865" i="6"/>
  <c r="AN866" i="6"/>
  <c r="AN867" i="6"/>
  <c r="AN868" i="6"/>
  <c r="AN869" i="6"/>
  <c r="AN870" i="6"/>
  <c r="AN871" i="6"/>
  <c r="AN872" i="6"/>
  <c r="AN873" i="6"/>
  <c r="AN874" i="6"/>
  <c r="AN875" i="6"/>
  <c r="AN876" i="6"/>
  <c r="AN877" i="6"/>
  <c r="AN878" i="6"/>
  <c r="AN879" i="6"/>
  <c r="AN880" i="6"/>
  <c r="AN881" i="6"/>
  <c r="AN882" i="6"/>
  <c r="AN883" i="6"/>
  <c r="AN884" i="6"/>
  <c r="AN885" i="6"/>
  <c r="AN886" i="6"/>
  <c r="AN887" i="6"/>
  <c r="AN888" i="6"/>
  <c r="AN889" i="6"/>
  <c r="AN890" i="6"/>
  <c r="AN891" i="6"/>
  <c r="AN892" i="6"/>
  <c r="AN893" i="6"/>
  <c r="AN894" i="6"/>
  <c r="AN895" i="6"/>
  <c r="AN896" i="6"/>
  <c r="AN897" i="6"/>
  <c r="AN898" i="6"/>
  <c r="AN899" i="6"/>
  <c r="AN900" i="6"/>
  <c r="AN901" i="6"/>
  <c r="AN902" i="6"/>
  <c r="AN903" i="6"/>
  <c r="AN904" i="6"/>
  <c r="AN905" i="6"/>
  <c r="AN906" i="6"/>
  <c r="AN907" i="6"/>
  <c r="AN908" i="6"/>
  <c r="AN909" i="6"/>
  <c r="AN910" i="6"/>
  <c r="AN911" i="6"/>
  <c r="AN912" i="6"/>
  <c r="AN913" i="6"/>
  <c r="AN914" i="6"/>
  <c r="AN915" i="6"/>
  <c r="AN916" i="6"/>
  <c r="AN917" i="6"/>
  <c r="AN918" i="6"/>
  <c r="AN919" i="6"/>
  <c r="AN920" i="6"/>
  <c r="AN921" i="6"/>
  <c r="AN922" i="6"/>
  <c r="AN923" i="6"/>
  <c r="AN924" i="6"/>
  <c r="AN925" i="6"/>
  <c r="AN926" i="6"/>
  <c r="AN927" i="6"/>
  <c r="AN928" i="6"/>
  <c r="AN929" i="6"/>
  <c r="AN930" i="6"/>
  <c r="AN931" i="6"/>
  <c r="AN932" i="6"/>
  <c r="AN933" i="6"/>
  <c r="AN934" i="6"/>
  <c r="AN935" i="6"/>
  <c r="AN936" i="6"/>
  <c r="AN937" i="6"/>
  <c r="AN938" i="6"/>
  <c r="AN939" i="6"/>
  <c r="AN940" i="6"/>
  <c r="AN941" i="6"/>
  <c r="AN942" i="6"/>
  <c r="AN943" i="6"/>
  <c r="AN944" i="6"/>
  <c r="AN945" i="6"/>
  <c r="AN946" i="6"/>
  <c r="AN947" i="6"/>
  <c r="AN948" i="6"/>
  <c r="AN949" i="6"/>
  <c r="AN950" i="6"/>
  <c r="AN951" i="6"/>
  <c r="AN952" i="6"/>
  <c r="AN953" i="6"/>
  <c r="AN954" i="6"/>
  <c r="AN955" i="6"/>
  <c r="AN956" i="6"/>
  <c r="AN957" i="6"/>
  <c r="AN958" i="6"/>
  <c r="AN959" i="6"/>
  <c r="AN960" i="6"/>
  <c r="AN961" i="6"/>
  <c r="AN962" i="6"/>
  <c r="AN963" i="6"/>
  <c r="AN964" i="6"/>
  <c r="AN965" i="6"/>
  <c r="AN966" i="6"/>
  <c r="AN967" i="6"/>
  <c r="AN968" i="6"/>
  <c r="AN969" i="6"/>
  <c r="AN970" i="6"/>
  <c r="AN971" i="6"/>
  <c r="AN972" i="6"/>
  <c r="AN973" i="6"/>
  <c r="AN974" i="6"/>
  <c r="AN975" i="6"/>
  <c r="AN976" i="6"/>
  <c r="AN977" i="6"/>
  <c r="AM3" i="6"/>
  <c r="AM4" i="6"/>
  <c r="AM5" i="6"/>
  <c r="AM6" i="6"/>
  <c r="AM7" i="6"/>
  <c r="AM8" i="6"/>
  <c r="AM9" i="6"/>
  <c r="AM10" i="6"/>
  <c r="AM11" i="6"/>
  <c r="AM12" i="6"/>
  <c r="AM13" i="6"/>
  <c r="AM14" i="6"/>
  <c r="AM15" i="6"/>
  <c r="AM16" i="6"/>
  <c r="AM17" i="6"/>
  <c r="AM18" i="6"/>
  <c r="AM19" i="6"/>
  <c r="AM20" i="6"/>
  <c r="AM21" i="6"/>
  <c r="AM22" i="6"/>
  <c r="AM23" i="6"/>
  <c r="AM24" i="6"/>
  <c r="AM25" i="6"/>
  <c r="AM26" i="6"/>
  <c r="AM27" i="6"/>
  <c r="AM28" i="6"/>
  <c r="AM29" i="6"/>
  <c r="AM30" i="6"/>
  <c r="AM31" i="6"/>
  <c r="AM32" i="6"/>
  <c r="AM33"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367" i="6"/>
  <c r="AM368" i="6"/>
  <c r="AM369" i="6"/>
  <c r="AM370" i="6"/>
  <c r="AM371" i="6"/>
  <c r="AM372" i="6"/>
  <c r="AM373" i="6"/>
  <c r="AM374" i="6"/>
  <c r="AM375" i="6"/>
  <c r="AM376" i="6"/>
  <c r="AM377" i="6"/>
  <c r="AM378" i="6"/>
  <c r="AM379" i="6"/>
  <c r="AM380" i="6"/>
  <c r="AM381" i="6"/>
  <c r="AM382" i="6"/>
  <c r="AM383" i="6"/>
  <c r="AM384" i="6"/>
  <c r="AM385" i="6"/>
  <c r="AM386" i="6"/>
  <c r="AM387" i="6"/>
  <c r="AM388" i="6"/>
  <c r="AM389" i="6"/>
  <c r="AM390" i="6"/>
  <c r="AM391" i="6"/>
  <c r="AM392" i="6"/>
  <c r="AM393" i="6"/>
  <c r="AM394" i="6"/>
  <c r="AM395" i="6"/>
  <c r="AM396" i="6"/>
  <c r="AM397" i="6"/>
  <c r="AM398" i="6"/>
  <c r="AM399" i="6"/>
  <c r="AM400" i="6"/>
  <c r="AM401" i="6"/>
  <c r="AM402" i="6"/>
  <c r="AM403" i="6"/>
  <c r="AM404" i="6"/>
  <c r="AM405" i="6"/>
  <c r="AM406" i="6"/>
  <c r="AM407" i="6"/>
  <c r="AM408" i="6"/>
  <c r="AM409" i="6"/>
  <c r="AM410" i="6"/>
  <c r="AM411" i="6"/>
  <c r="AM412" i="6"/>
  <c r="AM413" i="6"/>
  <c r="AM414" i="6"/>
  <c r="AM415" i="6"/>
  <c r="AM416" i="6"/>
  <c r="AM417" i="6"/>
  <c r="AM418" i="6"/>
  <c r="AM419" i="6"/>
  <c r="AM420" i="6"/>
  <c r="AM421" i="6"/>
  <c r="AM422" i="6"/>
  <c r="AM423" i="6"/>
  <c r="AM424" i="6"/>
  <c r="AM425" i="6"/>
  <c r="AM426" i="6"/>
  <c r="AM427" i="6"/>
  <c r="AM428" i="6"/>
  <c r="AM429" i="6"/>
  <c r="AM430" i="6"/>
  <c r="AM431" i="6"/>
  <c r="AM432" i="6"/>
  <c r="AM433" i="6"/>
  <c r="AM434" i="6"/>
  <c r="AM435" i="6"/>
  <c r="AM436" i="6"/>
  <c r="AM437" i="6"/>
  <c r="AM438" i="6"/>
  <c r="AM439" i="6"/>
  <c r="AM440" i="6"/>
  <c r="AM441" i="6"/>
  <c r="AM442" i="6"/>
  <c r="AM443" i="6"/>
  <c r="AM444" i="6"/>
  <c r="AM445" i="6"/>
  <c r="AM446" i="6"/>
  <c r="AM447" i="6"/>
  <c r="AM448" i="6"/>
  <c r="AM449" i="6"/>
  <c r="AM450" i="6"/>
  <c r="AM451" i="6"/>
  <c r="AM452" i="6"/>
  <c r="AM453" i="6"/>
  <c r="AM454" i="6"/>
  <c r="AM455" i="6"/>
  <c r="AM456" i="6"/>
  <c r="AM457" i="6"/>
  <c r="AM458" i="6"/>
  <c r="AM459" i="6"/>
  <c r="AM460" i="6"/>
  <c r="AM461" i="6"/>
  <c r="AM462" i="6"/>
  <c r="AM463" i="6"/>
  <c r="AM464" i="6"/>
  <c r="AM465" i="6"/>
  <c r="AM466" i="6"/>
  <c r="AM467" i="6"/>
  <c r="AM468" i="6"/>
  <c r="AM469" i="6"/>
  <c r="AM470" i="6"/>
  <c r="AM471" i="6"/>
  <c r="AM472" i="6"/>
  <c r="AM473" i="6"/>
  <c r="AM474" i="6"/>
  <c r="AM475" i="6"/>
  <c r="AM476" i="6"/>
  <c r="AM477" i="6"/>
  <c r="AM478" i="6"/>
  <c r="AM479" i="6"/>
  <c r="AM480" i="6"/>
  <c r="AM481" i="6"/>
  <c r="AM482" i="6"/>
  <c r="AM483" i="6"/>
  <c r="AM484" i="6"/>
  <c r="AM485" i="6"/>
  <c r="AM486" i="6"/>
  <c r="AM487" i="6"/>
  <c r="AM488" i="6"/>
  <c r="AM489" i="6"/>
  <c r="AM490" i="6"/>
  <c r="AM491" i="6"/>
  <c r="AM492" i="6"/>
  <c r="AM493" i="6"/>
  <c r="AM494" i="6"/>
  <c r="AM495" i="6"/>
  <c r="AM496" i="6"/>
  <c r="AM497" i="6"/>
  <c r="AM498" i="6"/>
  <c r="AM499" i="6"/>
  <c r="AM500" i="6"/>
  <c r="AM501" i="6"/>
  <c r="AM502" i="6"/>
  <c r="AM503" i="6"/>
  <c r="AM504" i="6"/>
  <c r="AM505" i="6"/>
  <c r="AM506" i="6"/>
  <c r="AM507" i="6"/>
  <c r="AM508" i="6"/>
  <c r="AM509" i="6"/>
  <c r="AM510" i="6"/>
  <c r="AM511" i="6"/>
  <c r="AM512" i="6"/>
  <c r="AM513" i="6"/>
  <c r="AM514" i="6"/>
  <c r="AM515" i="6"/>
  <c r="AM516" i="6"/>
  <c r="AM517" i="6"/>
  <c r="AM518" i="6"/>
  <c r="AM519" i="6"/>
  <c r="AM520" i="6"/>
  <c r="AM521" i="6"/>
  <c r="AM522" i="6"/>
  <c r="AM523" i="6"/>
  <c r="AM524" i="6"/>
  <c r="AM525" i="6"/>
  <c r="AM526" i="6"/>
  <c r="AM527" i="6"/>
  <c r="AM528" i="6"/>
  <c r="AM529" i="6"/>
  <c r="AM530" i="6"/>
  <c r="AM531" i="6"/>
  <c r="AM532" i="6"/>
  <c r="AM533" i="6"/>
  <c r="AM534" i="6"/>
  <c r="AM535" i="6"/>
  <c r="AM536" i="6"/>
  <c r="AM537" i="6"/>
  <c r="AM538" i="6"/>
  <c r="AM539" i="6"/>
  <c r="AM540" i="6"/>
  <c r="AM541" i="6"/>
  <c r="AM542" i="6"/>
  <c r="AM543" i="6"/>
  <c r="AM544" i="6"/>
  <c r="AM545" i="6"/>
  <c r="AM546" i="6"/>
  <c r="AM547" i="6"/>
  <c r="AM548" i="6"/>
  <c r="AM549" i="6"/>
  <c r="AM550" i="6"/>
  <c r="AM551" i="6"/>
  <c r="AM552" i="6"/>
  <c r="AM553" i="6"/>
  <c r="AM554" i="6"/>
  <c r="AM555" i="6"/>
  <c r="AM556" i="6"/>
  <c r="AM557" i="6"/>
  <c r="AM558" i="6"/>
  <c r="AM559" i="6"/>
  <c r="AM560" i="6"/>
  <c r="AM561" i="6"/>
  <c r="AM562" i="6"/>
  <c r="AM563" i="6"/>
  <c r="AM564" i="6"/>
  <c r="AM565" i="6"/>
  <c r="AM566" i="6"/>
  <c r="AM567" i="6"/>
  <c r="AM568" i="6"/>
  <c r="AM569" i="6"/>
  <c r="AM570" i="6"/>
  <c r="AM571" i="6"/>
  <c r="AM572" i="6"/>
  <c r="AM573" i="6"/>
  <c r="AM574" i="6"/>
  <c r="AM575" i="6"/>
  <c r="AM576" i="6"/>
  <c r="AM577" i="6"/>
  <c r="AM578" i="6"/>
  <c r="AM579" i="6"/>
  <c r="AM580" i="6"/>
  <c r="AM581" i="6"/>
  <c r="AM582" i="6"/>
  <c r="AM583" i="6"/>
  <c r="AM584" i="6"/>
  <c r="AM585" i="6"/>
  <c r="AM586" i="6"/>
  <c r="AM587" i="6"/>
  <c r="AM588" i="6"/>
  <c r="AM589" i="6"/>
  <c r="AM590" i="6"/>
  <c r="AM591" i="6"/>
  <c r="AM592" i="6"/>
  <c r="AM593" i="6"/>
  <c r="AM594" i="6"/>
  <c r="AM595" i="6"/>
  <c r="AM596" i="6"/>
  <c r="AM597" i="6"/>
  <c r="AM598" i="6"/>
  <c r="AM599" i="6"/>
  <c r="AM600" i="6"/>
  <c r="AM601" i="6"/>
  <c r="AM602" i="6"/>
  <c r="AM603" i="6"/>
  <c r="AM604" i="6"/>
  <c r="AM605" i="6"/>
  <c r="AM606" i="6"/>
  <c r="AM607" i="6"/>
  <c r="AM608" i="6"/>
  <c r="AM609" i="6"/>
  <c r="AM610" i="6"/>
  <c r="AM611" i="6"/>
  <c r="AM612" i="6"/>
  <c r="AM613" i="6"/>
  <c r="AM614" i="6"/>
  <c r="AM615" i="6"/>
  <c r="AM616" i="6"/>
  <c r="AM617" i="6"/>
  <c r="AM618" i="6"/>
  <c r="AM619" i="6"/>
  <c r="AM620" i="6"/>
  <c r="AM621" i="6"/>
  <c r="AM622" i="6"/>
  <c r="AM623" i="6"/>
  <c r="AM624" i="6"/>
  <c r="AM625" i="6"/>
  <c r="AM626" i="6"/>
  <c r="AM627" i="6"/>
  <c r="AM628" i="6"/>
  <c r="AM629" i="6"/>
  <c r="AM630" i="6"/>
  <c r="AM631" i="6"/>
  <c r="AM632" i="6"/>
  <c r="AM633" i="6"/>
  <c r="AM634" i="6"/>
  <c r="AM635" i="6"/>
  <c r="AM636" i="6"/>
  <c r="AM637" i="6"/>
  <c r="AM638" i="6"/>
  <c r="AM639" i="6"/>
  <c r="AM640" i="6"/>
  <c r="AM641" i="6"/>
  <c r="AM642" i="6"/>
  <c r="AM643" i="6"/>
  <c r="AM644" i="6"/>
  <c r="AM645" i="6"/>
  <c r="AM646" i="6"/>
  <c r="AM647" i="6"/>
  <c r="AM648" i="6"/>
  <c r="AM649" i="6"/>
  <c r="AM650" i="6"/>
  <c r="AM651" i="6"/>
  <c r="AM652" i="6"/>
  <c r="AM653" i="6"/>
  <c r="AM654" i="6"/>
  <c r="AM655" i="6"/>
  <c r="AM656" i="6"/>
  <c r="AM657" i="6"/>
  <c r="AM658" i="6"/>
  <c r="AM659" i="6"/>
  <c r="AM660" i="6"/>
  <c r="AM661" i="6"/>
  <c r="AM662" i="6"/>
  <c r="AM663" i="6"/>
  <c r="AM664" i="6"/>
  <c r="AM665" i="6"/>
  <c r="AM666" i="6"/>
  <c r="AM667" i="6"/>
  <c r="AM668" i="6"/>
  <c r="AM669" i="6"/>
  <c r="AM670" i="6"/>
  <c r="AM671" i="6"/>
  <c r="AM672" i="6"/>
  <c r="AM673" i="6"/>
  <c r="AM674" i="6"/>
  <c r="AM675" i="6"/>
  <c r="AM676" i="6"/>
  <c r="AM677" i="6"/>
  <c r="AM678" i="6"/>
  <c r="AM679" i="6"/>
  <c r="AM680" i="6"/>
  <c r="AM681" i="6"/>
  <c r="AM682" i="6"/>
  <c r="AM683" i="6"/>
  <c r="AM684" i="6"/>
  <c r="AM685" i="6"/>
  <c r="AM686" i="6"/>
  <c r="AM687" i="6"/>
  <c r="AM688" i="6"/>
  <c r="AM689" i="6"/>
  <c r="AM690" i="6"/>
  <c r="AM691" i="6"/>
  <c r="AM692" i="6"/>
  <c r="AM693" i="6"/>
  <c r="AM694" i="6"/>
  <c r="AM695" i="6"/>
  <c r="AM696" i="6"/>
  <c r="AM697" i="6"/>
  <c r="AM698" i="6"/>
  <c r="AM699" i="6"/>
  <c r="AM700" i="6"/>
  <c r="AM701" i="6"/>
  <c r="AM702" i="6"/>
  <c r="AM703" i="6"/>
  <c r="AM704" i="6"/>
  <c r="AM705" i="6"/>
  <c r="AM706" i="6"/>
  <c r="AM707" i="6"/>
  <c r="AM708" i="6"/>
  <c r="AM709" i="6"/>
  <c r="AM710" i="6"/>
  <c r="AM711" i="6"/>
  <c r="AM712" i="6"/>
  <c r="AM713" i="6"/>
  <c r="AM714" i="6"/>
  <c r="AM715" i="6"/>
  <c r="AM716" i="6"/>
  <c r="AM717" i="6"/>
  <c r="AM718" i="6"/>
  <c r="AM719" i="6"/>
  <c r="AM720" i="6"/>
  <c r="AM721" i="6"/>
  <c r="AM722" i="6"/>
  <c r="AM723" i="6"/>
  <c r="AM724" i="6"/>
  <c r="AM725" i="6"/>
  <c r="AM726" i="6"/>
  <c r="AM727" i="6"/>
  <c r="AM728" i="6"/>
  <c r="AM729" i="6"/>
  <c r="AM730" i="6"/>
  <c r="AM731" i="6"/>
  <c r="AM732" i="6"/>
  <c r="AM733" i="6"/>
  <c r="AM734" i="6"/>
  <c r="AM735" i="6"/>
  <c r="AM736" i="6"/>
  <c r="AM737" i="6"/>
  <c r="AM738" i="6"/>
  <c r="AM739" i="6"/>
  <c r="AM740" i="6"/>
  <c r="AM741" i="6"/>
  <c r="AM742" i="6"/>
  <c r="AM743" i="6"/>
  <c r="AM744" i="6"/>
  <c r="AM745" i="6"/>
  <c r="AM746" i="6"/>
  <c r="AM747" i="6"/>
  <c r="AM748" i="6"/>
  <c r="AM749" i="6"/>
  <c r="AM750" i="6"/>
  <c r="AM751" i="6"/>
  <c r="AM752" i="6"/>
  <c r="AM753" i="6"/>
  <c r="AM754" i="6"/>
  <c r="AM755" i="6"/>
  <c r="AM756" i="6"/>
  <c r="AM757" i="6"/>
  <c r="AM758" i="6"/>
  <c r="AM759" i="6"/>
  <c r="AM760" i="6"/>
  <c r="AM761" i="6"/>
  <c r="AM762" i="6"/>
  <c r="AM763" i="6"/>
  <c r="AM764" i="6"/>
  <c r="AM765" i="6"/>
  <c r="AM766" i="6"/>
  <c r="AM767" i="6"/>
  <c r="AM768" i="6"/>
  <c r="AM769" i="6"/>
  <c r="AM770" i="6"/>
  <c r="AM771" i="6"/>
  <c r="AM772" i="6"/>
  <c r="AM773" i="6"/>
  <c r="AM774" i="6"/>
  <c r="AM775" i="6"/>
  <c r="AM776" i="6"/>
  <c r="AM777" i="6"/>
  <c r="AM778" i="6"/>
  <c r="AM779" i="6"/>
  <c r="AM780" i="6"/>
  <c r="AM781" i="6"/>
  <c r="AM782" i="6"/>
  <c r="AM783" i="6"/>
  <c r="AM784" i="6"/>
  <c r="AM785" i="6"/>
  <c r="AM786" i="6"/>
  <c r="AM787" i="6"/>
  <c r="AM788" i="6"/>
  <c r="AM789" i="6"/>
  <c r="AM790" i="6"/>
  <c r="AM791" i="6"/>
  <c r="AM792" i="6"/>
  <c r="AM793" i="6"/>
  <c r="AM794" i="6"/>
  <c r="AM795" i="6"/>
  <c r="AM796" i="6"/>
  <c r="AM797" i="6"/>
  <c r="AM798" i="6"/>
  <c r="AM799" i="6"/>
  <c r="AM800" i="6"/>
  <c r="AM801" i="6"/>
  <c r="AM802" i="6"/>
  <c r="AM803" i="6"/>
  <c r="AM804" i="6"/>
  <c r="AM805" i="6"/>
  <c r="AM806" i="6"/>
  <c r="AM807" i="6"/>
  <c r="AM808" i="6"/>
  <c r="AM809" i="6"/>
  <c r="AM810" i="6"/>
  <c r="AM811" i="6"/>
  <c r="AM812" i="6"/>
  <c r="AM813" i="6"/>
  <c r="AM814" i="6"/>
  <c r="AM815" i="6"/>
  <c r="AM816" i="6"/>
  <c r="AM817" i="6"/>
  <c r="AM818" i="6"/>
  <c r="AM819" i="6"/>
  <c r="AM820" i="6"/>
  <c r="AM821" i="6"/>
  <c r="AM822" i="6"/>
  <c r="AM823" i="6"/>
  <c r="AM824" i="6"/>
  <c r="AM825" i="6"/>
  <c r="AM826" i="6"/>
  <c r="AM827" i="6"/>
  <c r="AM828" i="6"/>
  <c r="AM829" i="6"/>
  <c r="AM830" i="6"/>
  <c r="AM831" i="6"/>
  <c r="AM832" i="6"/>
  <c r="AM833" i="6"/>
  <c r="AM834" i="6"/>
  <c r="AM835" i="6"/>
  <c r="AM836" i="6"/>
  <c r="AM837" i="6"/>
  <c r="AM838" i="6"/>
  <c r="AM839" i="6"/>
  <c r="AM840" i="6"/>
  <c r="AM841" i="6"/>
  <c r="AM842" i="6"/>
  <c r="AM843" i="6"/>
  <c r="AM844" i="6"/>
  <c r="AM845" i="6"/>
  <c r="AM846" i="6"/>
  <c r="AM847" i="6"/>
  <c r="AM848" i="6"/>
  <c r="AM849" i="6"/>
  <c r="AM850" i="6"/>
  <c r="AM851" i="6"/>
  <c r="AM852" i="6"/>
  <c r="AM853" i="6"/>
  <c r="AM854" i="6"/>
  <c r="AM855" i="6"/>
  <c r="AM856" i="6"/>
  <c r="AM857" i="6"/>
  <c r="AM858" i="6"/>
  <c r="AM859" i="6"/>
  <c r="AM860" i="6"/>
  <c r="AM861" i="6"/>
  <c r="AM862" i="6"/>
  <c r="AM863" i="6"/>
  <c r="AM864" i="6"/>
  <c r="AM865" i="6"/>
  <c r="AM866" i="6"/>
  <c r="AM867" i="6"/>
  <c r="AM868" i="6"/>
  <c r="AM869" i="6"/>
  <c r="AM870" i="6"/>
  <c r="AM871" i="6"/>
  <c r="AM872" i="6"/>
  <c r="AM873" i="6"/>
  <c r="AM874" i="6"/>
  <c r="AM875" i="6"/>
  <c r="AM876" i="6"/>
  <c r="AM877" i="6"/>
  <c r="AM878" i="6"/>
  <c r="AM879" i="6"/>
  <c r="AM880" i="6"/>
  <c r="AM881" i="6"/>
  <c r="AM882" i="6"/>
  <c r="AM883" i="6"/>
  <c r="AM884" i="6"/>
  <c r="AM885" i="6"/>
  <c r="AM886" i="6"/>
  <c r="AM887" i="6"/>
  <c r="AM888" i="6"/>
  <c r="AM889" i="6"/>
  <c r="AM890" i="6"/>
  <c r="AM891" i="6"/>
  <c r="AM892" i="6"/>
  <c r="AM893" i="6"/>
  <c r="AM894" i="6"/>
  <c r="AM895" i="6"/>
  <c r="AM896" i="6"/>
  <c r="AM897" i="6"/>
  <c r="AM898" i="6"/>
  <c r="AM899" i="6"/>
  <c r="AM900" i="6"/>
  <c r="AM901" i="6"/>
  <c r="AM902" i="6"/>
  <c r="AM903" i="6"/>
  <c r="AM904" i="6"/>
  <c r="AM905" i="6"/>
  <c r="AM906" i="6"/>
  <c r="AM907" i="6"/>
  <c r="AM908" i="6"/>
  <c r="AM909" i="6"/>
  <c r="AM910" i="6"/>
  <c r="AM911" i="6"/>
  <c r="AM912" i="6"/>
  <c r="AM913" i="6"/>
  <c r="AM914" i="6"/>
  <c r="AM915" i="6"/>
  <c r="AM916" i="6"/>
  <c r="AM917" i="6"/>
  <c r="AM918" i="6"/>
  <c r="AM919" i="6"/>
  <c r="AM920" i="6"/>
  <c r="AM921" i="6"/>
  <c r="AM922" i="6"/>
  <c r="AM923" i="6"/>
  <c r="AM924" i="6"/>
  <c r="AM925" i="6"/>
  <c r="AM926" i="6"/>
  <c r="AM927" i="6"/>
  <c r="AM928" i="6"/>
  <c r="AM929" i="6"/>
  <c r="AM930" i="6"/>
  <c r="AM931" i="6"/>
  <c r="AM932" i="6"/>
  <c r="AM933" i="6"/>
  <c r="AM934" i="6"/>
  <c r="AM935" i="6"/>
  <c r="AM936" i="6"/>
  <c r="AM937" i="6"/>
  <c r="AM938" i="6"/>
  <c r="AM939" i="6"/>
  <c r="AM940" i="6"/>
  <c r="AM941" i="6"/>
  <c r="AM942" i="6"/>
  <c r="AM943" i="6"/>
  <c r="AM944" i="6"/>
  <c r="AM945" i="6"/>
  <c r="AM946" i="6"/>
  <c r="AM947" i="6"/>
  <c r="AM948" i="6"/>
  <c r="AM949" i="6"/>
  <c r="AM950" i="6"/>
  <c r="AM951" i="6"/>
  <c r="AM952" i="6"/>
  <c r="AM953" i="6"/>
  <c r="AM954" i="6"/>
  <c r="AM955" i="6"/>
  <c r="AM956" i="6"/>
  <c r="AM957" i="6"/>
  <c r="AM958" i="6"/>
  <c r="AM959" i="6"/>
  <c r="AM960" i="6"/>
  <c r="AM961" i="6"/>
  <c r="AM962" i="6"/>
  <c r="AM963" i="6"/>
  <c r="AM964" i="6"/>
  <c r="AM965" i="6"/>
  <c r="AM966" i="6"/>
  <c r="AM967" i="6"/>
  <c r="AM968" i="6"/>
  <c r="AM969" i="6"/>
  <c r="AM970" i="6"/>
  <c r="AM971" i="6"/>
  <c r="AM972" i="6"/>
  <c r="AM973" i="6"/>
  <c r="AM974" i="6"/>
  <c r="AM975" i="6"/>
  <c r="AM976" i="6"/>
  <c r="AM977" i="6"/>
  <c r="AL3" i="6"/>
  <c r="AL4" i="6"/>
  <c r="AL5" i="6"/>
  <c r="AL6" i="6"/>
  <c r="AL7" i="6"/>
  <c r="AL8" i="6"/>
  <c r="AL9" i="6"/>
  <c r="AL10" i="6"/>
  <c r="AL11" i="6"/>
  <c r="AL12" i="6"/>
  <c r="AL13" i="6"/>
  <c r="AL14" i="6"/>
  <c r="AL15" i="6"/>
  <c r="AL16" i="6"/>
  <c r="AL17" i="6"/>
  <c r="AL18" i="6"/>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AL132"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1" i="6"/>
  <c r="AL222" i="6"/>
  <c r="AL223" i="6"/>
  <c r="AL224" i="6"/>
  <c r="AL225" i="6"/>
  <c r="AL226" i="6"/>
  <c r="AL227" i="6"/>
  <c r="AL228" i="6"/>
  <c r="AL229" i="6"/>
  <c r="AL230" i="6"/>
  <c r="AL231" i="6"/>
  <c r="AL232" i="6"/>
  <c r="AL233" i="6"/>
  <c r="AL234" i="6"/>
  <c r="AL235" i="6"/>
  <c r="AL236" i="6"/>
  <c r="AL237"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3" i="6"/>
  <c r="AL274" i="6"/>
  <c r="AL275" i="6"/>
  <c r="AL276" i="6"/>
  <c r="AL277" i="6"/>
  <c r="AL278" i="6"/>
  <c r="AL279" i="6"/>
  <c r="AL280" i="6"/>
  <c r="AL281"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09"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AL386" i="6"/>
  <c r="AL387" i="6"/>
  <c r="AL388" i="6"/>
  <c r="AL389" i="6"/>
  <c r="AL390" i="6"/>
  <c r="AL391" i="6"/>
  <c r="AL392" i="6"/>
  <c r="AL393" i="6"/>
  <c r="AL394" i="6"/>
  <c r="AL395" i="6"/>
  <c r="AL396" i="6"/>
  <c r="AL397" i="6"/>
  <c r="AL398" i="6"/>
  <c r="AL399" i="6"/>
  <c r="AL400" i="6"/>
  <c r="AL401" i="6"/>
  <c r="AL402" i="6"/>
  <c r="AL403" i="6"/>
  <c r="AL404" i="6"/>
  <c r="AL405" i="6"/>
  <c r="AL406" i="6"/>
  <c r="AL407" i="6"/>
  <c r="AL408" i="6"/>
  <c r="AL409" i="6"/>
  <c r="AL410" i="6"/>
  <c r="AL411" i="6"/>
  <c r="AL412" i="6"/>
  <c r="AL413" i="6"/>
  <c r="AL414" i="6"/>
  <c r="AL415" i="6"/>
  <c r="AL416" i="6"/>
  <c r="AL417" i="6"/>
  <c r="AL418" i="6"/>
  <c r="AL419" i="6"/>
  <c r="AL420" i="6"/>
  <c r="AL421" i="6"/>
  <c r="AL422" i="6"/>
  <c r="AL423" i="6"/>
  <c r="AL424" i="6"/>
  <c r="AL425" i="6"/>
  <c r="AL426" i="6"/>
  <c r="AL427" i="6"/>
  <c r="AL428" i="6"/>
  <c r="AL429" i="6"/>
  <c r="AL430" i="6"/>
  <c r="AL431" i="6"/>
  <c r="AL432" i="6"/>
  <c r="AL433" i="6"/>
  <c r="AL434" i="6"/>
  <c r="AL435" i="6"/>
  <c r="AL436" i="6"/>
  <c r="AL437" i="6"/>
  <c r="AL438" i="6"/>
  <c r="AL439" i="6"/>
  <c r="AL440" i="6"/>
  <c r="AL441" i="6"/>
  <c r="AL442" i="6"/>
  <c r="AL443" i="6"/>
  <c r="AL444" i="6"/>
  <c r="AL445" i="6"/>
  <c r="AL446" i="6"/>
  <c r="AL447" i="6"/>
  <c r="AL448" i="6"/>
  <c r="AL449" i="6"/>
  <c r="AL450" i="6"/>
  <c r="AL451" i="6"/>
  <c r="AL452" i="6"/>
  <c r="AL453" i="6"/>
  <c r="AL454" i="6"/>
  <c r="AL455" i="6"/>
  <c r="AL456" i="6"/>
  <c r="AL457" i="6"/>
  <c r="AL458" i="6"/>
  <c r="AL459" i="6"/>
  <c r="AL460" i="6"/>
  <c r="AL461" i="6"/>
  <c r="AL462" i="6"/>
  <c r="AL463" i="6"/>
  <c r="AL464" i="6"/>
  <c r="AL465" i="6"/>
  <c r="AL466" i="6"/>
  <c r="AL467" i="6"/>
  <c r="AL468" i="6"/>
  <c r="AL469" i="6"/>
  <c r="AL470" i="6"/>
  <c r="AL471" i="6"/>
  <c r="AL472" i="6"/>
  <c r="AL473" i="6"/>
  <c r="AL474" i="6"/>
  <c r="AL475" i="6"/>
  <c r="AL476" i="6"/>
  <c r="AL477" i="6"/>
  <c r="AL478" i="6"/>
  <c r="AL479" i="6"/>
  <c r="AL480" i="6"/>
  <c r="AL481" i="6"/>
  <c r="AL482" i="6"/>
  <c r="AL483" i="6"/>
  <c r="AL484" i="6"/>
  <c r="AL485" i="6"/>
  <c r="AL486" i="6"/>
  <c r="AL487" i="6"/>
  <c r="AL488" i="6"/>
  <c r="AL489" i="6"/>
  <c r="AL490" i="6"/>
  <c r="AL491" i="6"/>
  <c r="AL492" i="6"/>
  <c r="AL493" i="6"/>
  <c r="AL494" i="6"/>
  <c r="AL495" i="6"/>
  <c r="AL496" i="6"/>
  <c r="AL497" i="6"/>
  <c r="AL498" i="6"/>
  <c r="AL499" i="6"/>
  <c r="AL500" i="6"/>
  <c r="AL501" i="6"/>
  <c r="AL502" i="6"/>
  <c r="AL503" i="6"/>
  <c r="AL504" i="6"/>
  <c r="AL505" i="6"/>
  <c r="AL506" i="6"/>
  <c r="AL507" i="6"/>
  <c r="AL508" i="6"/>
  <c r="AL509" i="6"/>
  <c r="AL510" i="6"/>
  <c r="AL511" i="6"/>
  <c r="AL512" i="6"/>
  <c r="AL513" i="6"/>
  <c r="AL514" i="6"/>
  <c r="AL515" i="6"/>
  <c r="AL516" i="6"/>
  <c r="AL517" i="6"/>
  <c r="AL518" i="6"/>
  <c r="AL519" i="6"/>
  <c r="AL520" i="6"/>
  <c r="AL521" i="6"/>
  <c r="AL522" i="6"/>
  <c r="AL523" i="6"/>
  <c r="AL524" i="6"/>
  <c r="AL525" i="6"/>
  <c r="AL526" i="6"/>
  <c r="AL527" i="6"/>
  <c r="AL528" i="6"/>
  <c r="AL529" i="6"/>
  <c r="AL530" i="6"/>
  <c r="AL531" i="6"/>
  <c r="AL532" i="6"/>
  <c r="AL533" i="6"/>
  <c r="AL534" i="6"/>
  <c r="AL535" i="6"/>
  <c r="AL536" i="6"/>
  <c r="AL537" i="6"/>
  <c r="AL538" i="6"/>
  <c r="AL539" i="6"/>
  <c r="AL540" i="6"/>
  <c r="AL541" i="6"/>
  <c r="AL542" i="6"/>
  <c r="AL543" i="6"/>
  <c r="AL544" i="6"/>
  <c r="AL545" i="6"/>
  <c r="AL546" i="6"/>
  <c r="AL547" i="6"/>
  <c r="AL548" i="6"/>
  <c r="AL549" i="6"/>
  <c r="AL550" i="6"/>
  <c r="AL551" i="6"/>
  <c r="AL552" i="6"/>
  <c r="AL553" i="6"/>
  <c r="AL554" i="6"/>
  <c r="AL555" i="6"/>
  <c r="AL556" i="6"/>
  <c r="AL557" i="6"/>
  <c r="AL558" i="6"/>
  <c r="AL559" i="6"/>
  <c r="AL560" i="6"/>
  <c r="AL561" i="6"/>
  <c r="AL562" i="6"/>
  <c r="AL563" i="6"/>
  <c r="AL564" i="6"/>
  <c r="AL565" i="6"/>
  <c r="AL566" i="6"/>
  <c r="AL567" i="6"/>
  <c r="AL568" i="6"/>
  <c r="AL569" i="6"/>
  <c r="AL570" i="6"/>
  <c r="AL571" i="6"/>
  <c r="AL572" i="6"/>
  <c r="AL573" i="6"/>
  <c r="AL574" i="6"/>
  <c r="AL575" i="6"/>
  <c r="AL576" i="6"/>
  <c r="AL577" i="6"/>
  <c r="AL578" i="6"/>
  <c r="AL579" i="6"/>
  <c r="AL580" i="6"/>
  <c r="AL581" i="6"/>
  <c r="AL582" i="6"/>
  <c r="AL583" i="6"/>
  <c r="AL584" i="6"/>
  <c r="AL585" i="6"/>
  <c r="AL586" i="6"/>
  <c r="AL587" i="6"/>
  <c r="AL588" i="6"/>
  <c r="AL589" i="6"/>
  <c r="AL590" i="6"/>
  <c r="AL591" i="6"/>
  <c r="AL592" i="6"/>
  <c r="AL593" i="6"/>
  <c r="AL594" i="6"/>
  <c r="AL595" i="6"/>
  <c r="AL596" i="6"/>
  <c r="AL597" i="6"/>
  <c r="AL598" i="6"/>
  <c r="AL599" i="6"/>
  <c r="AL600" i="6"/>
  <c r="AL601" i="6"/>
  <c r="AL602" i="6"/>
  <c r="AL603" i="6"/>
  <c r="AL604" i="6"/>
  <c r="AL605" i="6"/>
  <c r="AL606" i="6"/>
  <c r="AL607" i="6"/>
  <c r="AL608" i="6"/>
  <c r="AL609" i="6"/>
  <c r="AL610" i="6"/>
  <c r="AL611" i="6"/>
  <c r="AL612" i="6"/>
  <c r="AL613" i="6"/>
  <c r="AL614" i="6"/>
  <c r="AL615" i="6"/>
  <c r="AL616" i="6"/>
  <c r="AL617" i="6"/>
  <c r="AL618" i="6"/>
  <c r="AL619" i="6"/>
  <c r="AL620" i="6"/>
  <c r="AL621" i="6"/>
  <c r="AL622" i="6"/>
  <c r="AL623" i="6"/>
  <c r="AL624" i="6"/>
  <c r="AL625" i="6"/>
  <c r="AL626" i="6"/>
  <c r="AL627" i="6"/>
  <c r="AL628" i="6"/>
  <c r="AL629" i="6"/>
  <c r="AL630" i="6"/>
  <c r="AL631" i="6"/>
  <c r="AL632" i="6"/>
  <c r="AL633" i="6"/>
  <c r="AL634" i="6"/>
  <c r="AL635" i="6"/>
  <c r="AL636" i="6"/>
  <c r="AL637" i="6"/>
  <c r="AL638" i="6"/>
  <c r="AL639" i="6"/>
  <c r="AL640" i="6"/>
  <c r="AL641" i="6"/>
  <c r="AL642" i="6"/>
  <c r="AL643" i="6"/>
  <c r="AL644" i="6"/>
  <c r="AL645" i="6"/>
  <c r="AL646" i="6"/>
  <c r="AL647" i="6"/>
  <c r="AL648" i="6"/>
  <c r="AL649" i="6"/>
  <c r="AL650" i="6"/>
  <c r="AL651" i="6"/>
  <c r="AL652" i="6"/>
  <c r="AL653" i="6"/>
  <c r="AL654" i="6"/>
  <c r="AL655" i="6"/>
  <c r="AL656" i="6"/>
  <c r="AL657" i="6"/>
  <c r="AL658" i="6"/>
  <c r="AL659" i="6"/>
  <c r="AL660" i="6"/>
  <c r="AL661" i="6"/>
  <c r="AL662" i="6"/>
  <c r="AL663" i="6"/>
  <c r="AL664" i="6"/>
  <c r="AL665" i="6"/>
  <c r="AL666" i="6"/>
  <c r="AL667" i="6"/>
  <c r="AL668" i="6"/>
  <c r="AL669" i="6"/>
  <c r="AL670" i="6"/>
  <c r="AL671" i="6"/>
  <c r="AL672" i="6"/>
  <c r="AL673" i="6"/>
  <c r="AL674" i="6"/>
  <c r="AL675" i="6"/>
  <c r="AL676" i="6"/>
  <c r="AL677" i="6"/>
  <c r="AL678" i="6"/>
  <c r="AL679" i="6"/>
  <c r="AL680" i="6"/>
  <c r="AL681" i="6"/>
  <c r="AL682" i="6"/>
  <c r="AL683" i="6"/>
  <c r="AL684" i="6"/>
  <c r="AL685" i="6"/>
  <c r="AL686" i="6"/>
  <c r="AL687" i="6"/>
  <c r="AL688" i="6"/>
  <c r="AL689" i="6"/>
  <c r="AL690" i="6"/>
  <c r="AL691" i="6"/>
  <c r="AL692" i="6"/>
  <c r="AL693" i="6"/>
  <c r="AL694" i="6"/>
  <c r="AL695" i="6"/>
  <c r="AL696" i="6"/>
  <c r="AL697" i="6"/>
  <c r="AL698" i="6"/>
  <c r="AL699" i="6"/>
  <c r="AL700" i="6"/>
  <c r="AL701" i="6"/>
  <c r="AL702" i="6"/>
  <c r="AL703" i="6"/>
  <c r="AL704" i="6"/>
  <c r="AL705" i="6"/>
  <c r="AL706" i="6"/>
  <c r="AL707" i="6"/>
  <c r="AL708" i="6"/>
  <c r="AL709" i="6"/>
  <c r="AL710" i="6"/>
  <c r="AL711" i="6"/>
  <c r="AL712" i="6"/>
  <c r="AL713" i="6"/>
  <c r="AL714" i="6"/>
  <c r="AL715" i="6"/>
  <c r="AL716" i="6"/>
  <c r="AL717" i="6"/>
  <c r="AL718" i="6"/>
  <c r="AL719" i="6"/>
  <c r="AL720" i="6"/>
  <c r="AL721" i="6"/>
  <c r="AL722" i="6"/>
  <c r="AL723" i="6"/>
  <c r="AL724" i="6"/>
  <c r="AL725" i="6"/>
  <c r="AL726" i="6"/>
  <c r="AL727" i="6"/>
  <c r="AL728" i="6"/>
  <c r="AL729" i="6"/>
  <c r="AL730" i="6"/>
  <c r="AL731" i="6"/>
  <c r="AL732" i="6"/>
  <c r="AL733" i="6"/>
  <c r="AL734" i="6"/>
  <c r="AL735" i="6"/>
  <c r="AL736" i="6"/>
  <c r="AL737" i="6"/>
  <c r="AL738" i="6"/>
  <c r="AL739" i="6"/>
  <c r="AL740" i="6"/>
  <c r="AL741" i="6"/>
  <c r="AL742" i="6"/>
  <c r="AL743" i="6"/>
  <c r="AL744" i="6"/>
  <c r="AL745" i="6"/>
  <c r="AL746" i="6"/>
  <c r="AL747" i="6"/>
  <c r="AL748" i="6"/>
  <c r="AL749" i="6"/>
  <c r="AL750" i="6"/>
  <c r="AL751" i="6"/>
  <c r="AL752" i="6"/>
  <c r="AL753" i="6"/>
  <c r="AL754" i="6"/>
  <c r="AL755" i="6"/>
  <c r="AL756" i="6"/>
  <c r="AL757" i="6"/>
  <c r="AL758" i="6"/>
  <c r="AL759" i="6"/>
  <c r="AL760" i="6"/>
  <c r="AL761" i="6"/>
  <c r="AL762" i="6"/>
  <c r="AL763" i="6"/>
  <c r="AL764" i="6"/>
  <c r="AL765" i="6"/>
  <c r="AL766" i="6"/>
  <c r="AL767" i="6"/>
  <c r="AL768" i="6"/>
  <c r="AL769" i="6"/>
  <c r="AL770" i="6"/>
  <c r="AL771" i="6"/>
  <c r="AL772" i="6"/>
  <c r="AL773" i="6"/>
  <c r="AL774" i="6"/>
  <c r="AL775" i="6"/>
  <c r="AL776" i="6"/>
  <c r="AL777" i="6"/>
  <c r="AL778" i="6"/>
  <c r="AL779" i="6"/>
  <c r="AL780" i="6"/>
  <c r="AL781" i="6"/>
  <c r="AL782" i="6"/>
  <c r="AL783" i="6"/>
  <c r="AL784" i="6"/>
  <c r="AL785" i="6"/>
  <c r="AL786" i="6"/>
  <c r="AL787" i="6"/>
  <c r="AL788" i="6"/>
  <c r="AL789" i="6"/>
  <c r="AL790" i="6"/>
  <c r="AL791" i="6"/>
  <c r="AL792" i="6"/>
  <c r="AL793" i="6"/>
  <c r="AL794" i="6"/>
  <c r="AL795" i="6"/>
  <c r="AL796" i="6"/>
  <c r="AL797" i="6"/>
  <c r="AL798" i="6"/>
  <c r="AL799" i="6"/>
  <c r="AL800" i="6"/>
  <c r="AL801" i="6"/>
  <c r="AL802" i="6"/>
  <c r="AL803" i="6"/>
  <c r="AL804" i="6"/>
  <c r="AL805" i="6"/>
  <c r="AL806" i="6"/>
  <c r="AL807" i="6"/>
  <c r="AL808" i="6"/>
  <c r="AL809" i="6"/>
  <c r="AL810" i="6"/>
  <c r="AL811" i="6"/>
  <c r="AL812" i="6"/>
  <c r="AL813" i="6"/>
  <c r="AL814" i="6"/>
  <c r="AL815" i="6"/>
  <c r="AL816" i="6"/>
  <c r="AL817" i="6"/>
  <c r="AL818" i="6"/>
  <c r="AL819" i="6"/>
  <c r="AL820" i="6"/>
  <c r="AL821" i="6"/>
  <c r="AL822" i="6"/>
  <c r="AL823" i="6"/>
  <c r="AL824" i="6"/>
  <c r="AL825" i="6"/>
  <c r="AL826" i="6"/>
  <c r="AL827" i="6"/>
  <c r="AL828" i="6"/>
  <c r="AL829" i="6"/>
  <c r="AL830" i="6"/>
  <c r="AL831" i="6"/>
  <c r="AL832" i="6"/>
  <c r="AL833" i="6"/>
  <c r="AL834" i="6"/>
  <c r="AL835" i="6"/>
  <c r="AL836" i="6"/>
  <c r="AL837" i="6"/>
  <c r="AL838" i="6"/>
  <c r="AL839" i="6"/>
  <c r="AL840" i="6"/>
  <c r="AL841" i="6"/>
  <c r="AL842" i="6"/>
  <c r="AL843" i="6"/>
  <c r="AL844" i="6"/>
  <c r="AL845" i="6"/>
  <c r="AL846" i="6"/>
  <c r="AL847" i="6"/>
  <c r="AL848" i="6"/>
  <c r="AL849" i="6"/>
  <c r="AL850" i="6"/>
  <c r="AL851" i="6"/>
  <c r="AL852" i="6"/>
  <c r="AL853" i="6"/>
  <c r="AL854" i="6"/>
  <c r="AL855" i="6"/>
  <c r="AL856" i="6"/>
  <c r="AL857" i="6"/>
  <c r="AL858" i="6"/>
  <c r="AL859" i="6"/>
  <c r="AL860" i="6"/>
  <c r="AL861" i="6"/>
  <c r="AL862" i="6"/>
  <c r="AL863" i="6"/>
  <c r="AL864" i="6"/>
  <c r="AL865" i="6"/>
  <c r="AL866" i="6"/>
  <c r="AL867" i="6"/>
  <c r="AL868" i="6"/>
  <c r="AL869" i="6"/>
  <c r="AL870" i="6"/>
  <c r="AL871" i="6"/>
  <c r="AL872" i="6"/>
  <c r="AL873" i="6"/>
  <c r="AL874" i="6"/>
  <c r="AL875" i="6"/>
  <c r="AL876" i="6"/>
  <c r="AL877" i="6"/>
  <c r="AL878" i="6"/>
  <c r="AL879" i="6"/>
  <c r="AL880" i="6"/>
  <c r="AL881" i="6"/>
  <c r="AL882" i="6"/>
  <c r="AL883" i="6"/>
  <c r="AL884" i="6"/>
  <c r="AL885" i="6"/>
  <c r="AL886" i="6"/>
  <c r="AL887" i="6"/>
  <c r="AL888" i="6"/>
  <c r="AL889" i="6"/>
  <c r="AL890" i="6"/>
  <c r="AL891" i="6"/>
  <c r="AL892" i="6"/>
  <c r="AL893" i="6"/>
  <c r="AL894" i="6"/>
  <c r="AL895" i="6"/>
  <c r="AL896" i="6"/>
  <c r="AL897" i="6"/>
  <c r="AL898" i="6"/>
  <c r="AL899" i="6"/>
  <c r="AL900" i="6"/>
  <c r="AL901" i="6"/>
  <c r="AL902" i="6"/>
  <c r="AL903" i="6"/>
  <c r="AL904" i="6"/>
  <c r="AL905" i="6"/>
  <c r="AL906" i="6"/>
  <c r="AL907" i="6"/>
  <c r="AL908" i="6"/>
  <c r="AL909" i="6"/>
  <c r="AL910" i="6"/>
  <c r="AL911" i="6"/>
  <c r="AL912" i="6"/>
  <c r="AL913" i="6"/>
  <c r="AL914" i="6"/>
  <c r="AL915" i="6"/>
  <c r="AL916" i="6"/>
  <c r="AL917" i="6"/>
  <c r="AL918" i="6"/>
  <c r="AL919" i="6"/>
  <c r="AL920" i="6"/>
  <c r="AL921" i="6"/>
  <c r="AL922" i="6"/>
  <c r="AL923" i="6"/>
  <c r="AL924" i="6"/>
  <c r="AL925" i="6"/>
  <c r="AL926" i="6"/>
  <c r="AL927" i="6"/>
  <c r="AL928" i="6"/>
  <c r="AL929" i="6"/>
  <c r="AL930" i="6"/>
  <c r="AL931" i="6"/>
  <c r="AL932" i="6"/>
  <c r="AL933" i="6"/>
  <c r="AL934" i="6"/>
  <c r="AL935" i="6"/>
  <c r="AL936" i="6"/>
  <c r="AL937" i="6"/>
  <c r="AL938" i="6"/>
  <c r="AL939" i="6"/>
  <c r="AL940" i="6"/>
  <c r="AL941" i="6"/>
  <c r="AL942" i="6"/>
  <c r="AL943" i="6"/>
  <c r="AL944" i="6"/>
  <c r="AL945" i="6"/>
  <c r="AL946" i="6"/>
  <c r="AL947" i="6"/>
  <c r="AL948" i="6"/>
  <c r="AL949" i="6"/>
  <c r="AL950" i="6"/>
  <c r="AL951" i="6"/>
  <c r="AL952" i="6"/>
  <c r="AL953" i="6"/>
  <c r="AL954" i="6"/>
  <c r="AL955" i="6"/>
  <c r="AL956" i="6"/>
  <c r="AL957" i="6"/>
  <c r="AL958" i="6"/>
  <c r="AL959" i="6"/>
  <c r="AL960" i="6"/>
  <c r="AL961" i="6"/>
  <c r="AL962" i="6"/>
  <c r="AL963" i="6"/>
  <c r="AL964" i="6"/>
  <c r="AL965" i="6"/>
  <c r="AL966" i="6"/>
  <c r="AL967" i="6"/>
  <c r="AL968" i="6"/>
  <c r="AL969" i="6"/>
  <c r="AL970" i="6"/>
  <c r="AL971" i="6"/>
  <c r="AL972" i="6"/>
  <c r="AL973" i="6"/>
  <c r="AL974" i="6"/>
  <c r="AL975" i="6"/>
  <c r="AL976" i="6"/>
  <c r="AL977" i="6"/>
  <c r="AK3" i="6"/>
  <c r="AK4" i="6"/>
  <c r="AK5" i="6"/>
  <c r="AK6" i="6"/>
  <c r="AK7" i="6"/>
  <c r="AK8" i="6"/>
  <c r="AK9" i="6"/>
  <c r="AK10" i="6"/>
  <c r="AK11" i="6"/>
  <c r="AK12" i="6"/>
  <c r="AK13" i="6"/>
  <c r="AK14" i="6"/>
  <c r="AK15" i="6"/>
  <c r="AK16" i="6"/>
  <c r="AK17" i="6"/>
  <c r="AK18" i="6"/>
  <c r="AK19" i="6"/>
  <c r="AK20" i="6"/>
  <c r="AK21" i="6"/>
  <c r="AK22" i="6"/>
  <c r="AK23" i="6"/>
  <c r="AK24" i="6"/>
  <c r="AK25" i="6"/>
  <c r="AK26" i="6"/>
  <c r="AK27" i="6"/>
  <c r="AK28" i="6"/>
  <c r="AK29" i="6"/>
  <c r="AK30" i="6"/>
  <c r="AK31" i="6"/>
  <c r="AK32" i="6"/>
  <c r="AK33" i="6"/>
  <c r="AK34" i="6"/>
  <c r="AK35" i="6"/>
  <c r="AK36" i="6"/>
  <c r="AK37" i="6"/>
  <c r="AK38" i="6"/>
  <c r="AK39" i="6"/>
  <c r="AK40" i="6"/>
  <c r="AK41" i="6"/>
  <c r="AK42" i="6"/>
  <c r="AK43"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K103" i="6"/>
  <c r="AK104" i="6"/>
  <c r="AK105" i="6"/>
  <c r="AK106" i="6"/>
  <c r="AK107" i="6"/>
  <c r="AK108" i="6"/>
  <c r="AK109" i="6"/>
  <c r="AK110" i="6"/>
  <c r="AK111" i="6"/>
  <c r="AK112" i="6"/>
  <c r="AK113" i="6"/>
  <c r="AK114" i="6"/>
  <c r="AK115" i="6"/>
  <c r="AK116" i="6"/>
  <c r="AK117" i="6"/>
  <c r="AK118" i="6"/>
  <c r="AK119" i="6"/>
  <c r="AK120" i="6"/>
  <c r="AK121" i="6"/>
  <c r="AK122" i="6"/>
  <c r="AK123" i="6"/>
  <c r="AK124" i="6"/>
  <c r="AK125" i="6"/>
  <c r="AK126" i="6"/>
  <c r="AK127" i="6"/>
  <c r="AK128" i="6"/>
  <c r="AK129" i="6"/>
  <c r="AK130" i="6"/>
  <c r="AK131" i="6"/>
  <c r="AK132" i="6"/>
  <c r="AK133" i="6"/>
  <c r="AK134" i="6"/>
  <c r="AK135" i="6"/>
  <c r="AK136" i="6"/>
  <c r="AK137" i="6"/>
  <c r="AK138" i="6"/>
  <c r="AK139" i="6"/>
  <c r="AK140" i="6"/>
  <c r="AK141" i="6"/>
  <c r="AK142" i="6"/>
  <c r="AK143" i="6"/>
  <c r="AK144" i="6"/>
  <c r="AK145" i="6"/>
  <c r="AK146" i="6"/>
  <c r="AK147" i="6"/>
  <c r="AK148" i="6"/>
  <c r="AK149" i="6"/>
  <c r="AK150" i="6"/>
  <c r="AK151" i="6"/>
  <c r="AK152" i="6"/>
  <c r="AK153" i="6"/>
  <c r="AK154" i="6"/>
  <c r="AK155" i="6"/>
  <c r="AK156" i="6"/>
  <c r="AK157" i="6"/>
  <c r="AK158" i="6"/>
  <c r="AK159" i="6"/>
  <c r="AK160" i="6"/>
  <c r="AK161" i="6"/>
  <c r="AK162" i="6"/>
  <c r="AK163" i="6"/>
  <c r="AK164" i="6"/>
  <c r="AK165" i="6"/>
  <c r="AK166" i="6"/>
  <c r="AK167" i="6"/>
  <c r="AK168" i="6"/>
  <c r="AK169" i="6"/>
  <c r="AK170" i="6"/>
  <c r="AK171" i="6"/>
  <c r="AK172" i="6"/>
  <c r="AK173" i="6"/>
  <c r="AK174" i="6"/>
  <c r="AK175" i="6"/>
  <c r="AK176" i="6"/>
  <c r="AK177" i="6"/>
  <c r="AK178" i="6"/>
  <c r="AK179" i="6"/>
  <c r="AK180" i="6"/>
  <c r="AK181" i="6"/>
  <c r="AK182" i="6"/>
  <c r="AK183" i="6"/>
  <c r="AK184" i="6"/>
  <c r="AK185" i="6"/>
  <c r="AK186" i="6"/>
  <c r="AK187" i="6"/>
  <c r="AK188" i="6"/>
  <c r="AK189" i="6"/>
  <c r="AK190" i="6"/>
  <c r="AK191" i="6"/>
  <c r="AK192" i="6"/>
  <c r="AK193" i="6"/>
  <c r="AK194" i="6"/>
  <c r="AK195" i="6"/>
  <c r="AK196" i="6"/>
  <c r="AK197" i="6"/>
  <c r="AK198" i="6"/>
  <c r="AK199" i="6"/>
  <c r="AK200" i="6"/>
  <c r="AK201" i="6"/>
  <c r="AK202" i="6"/>
  <c r="AK203" i="6"/>
  <c r="AK204" i="6"/>
  <c r="AK205" i="6"/>
  <c r="AK206" i="6"/>
  <c r="AK207" i="6"/>
  <c r="AK208" i="6"/>
  <c r="AK209" i="6"/>
  <c r="AK210" i="6"/>
  <c r="AK211" i="6"/>
  <c r="AK212" i="6"/>
  <c r="AK213" i="6"/>
  <c r="AK214" i="6"/>
  <c r="AK215" i="6"/>
  <c r="AK216" i="6"/>
  <c r="AK217" i="6"/>
  <c r="AK218" i="6"/>
  <c r="AK219" i="6"/>
  <c r="AK220" i="6"/>
  <c r="AK221" i="6"/>
  <c r="AK222" i="6"/>
  <c r="AK223" i="6"/>
  <c r="AK224" i="6"/>
  <c r="AK225" i="6"/>
  <c r="AK226" i="6"/>
  <c r="AK227" i="6"/>
  <c r="AK228" i="6"/>
  <c r="AK229" i="6"/>
  <c r="AK230" i="6"/>
  <c r="AK231" i="6"/>
  <c r="AK232" i="6"/>
  <c r="AK233" i="6"/>
  <c r="AK234" i="6"/>
  <c r="AK235" i="6"/>
  <c r="AK236" i="6"/>
  <c r="AK237" i="6"/>
  <c r="AK238" i="6"/>
  <c r="AK239" i="6"/>
  <c r="AK240" i="6"/>
  <c r="AK241" i="6"/>
  <c r="AK242" i="6"/>
  <c r="AK243" i="6"/>
  <c r="AK244" i="6"/>
  <c r="AK245" i="6"/>
  <c r="AK246" i="6"/>
  <c r="AK247" i="6"/>
  <c r="AK248" i="6"/>
  <c r="AK249" i="6"/>
  <c r="AK250" i="6"/>
  <c r="AK251" i="6"/>
  <c r="AK252" i="6"/>
  <c r="AK253" i="6"/>
  <c r="AK254" i="6"/>
  <c r="AK255" i="6"/>
  <c r="AK256" i="6"/>
  <c r="AK257" i="6"/>
  <c r="AK258" i="6"/>
  <c r="AK259" i="6"/>
  <c r="AK260" i="6"/>
  <c r="AK261" i="6"/>
  <c r="AK262" i="6"/>
  <c r="AK263" i="6"/>
  <c r="AK264" i="6"/>
  <c r="AK265" i="6"/>
  <c r="AK266" i="6"/>
  <c r="AK267" i="6"/>
  <c r="AK268" i="6"/>
  <c r="AK269" i="6"/>
  <c r="AK270" i="6"/>
  <c r="AK271" i="6"/>
  <c r="AK272" i="6"/>
  <c r="AK273" i="6"/>
  <c r="AK274" i="6"/>
  <c r="AK275" i="6"/>
  <c r="AK276" i="6"/>
  <c r="AK277" i="6"/>
  <c r="AK278" i="6"/>
  <c r="AK279" i="6"/>
  <c r="AK280" i="6"/>
  <c r="AK281" i="6"/>
  <c r="AK282" i="6"/>
  <c r="AK283" i="6"/>
  <c r="AK284" i="6"/>
  <c r="AK285" i="6"/>
  <c r="AK286" i="6"/>
  <c r="AK287" i="6"/>
  <c r="AK288" i="6"/>
  <c r="AK289" i="6"/>
  <c r="AK290" i="6"/>
  <c r="AK291" i="6"/>
  <c r="AK292" i="6"/>
  <c r="AK293" i="6"/>
  <c r="AK294" i="6"/>
  <c r="AK295" i="6"/>
  <c r="AK296" i="6"/>
  <c r="AK297" i="6"/>
  <c r="AK298" i="6"/>
  <c r="AK299" i="6"/>
  <c r="AK300" i="6"/>
  <c r="AK301" i="6"/>
  <c r="AK302" i="6"/>
  <c r="AK303" i="6"/>
  <c r="AK304" i="6"/>
  <c r="AK305" i="6"/>
  <c r="AK306" i="6"/>
  <c r="AK307" i="6"/>
  <c r="AK308" i="6"/>
  <c r="AK309" i="6"/>
  <c r="AK310" i="6"/>
  <c r="AK311" i="6"/>
  <c r="AK312" i="6"/>
  <c r="AK313" i="6"/>
  <c r="AK314" i="6"/>
  <c r="AK315" i="6"/>
  <c r="AK316" i="6"/>
  <c r="AK317" i="6"/>
  <c r="AK318" i="6"/>
  <c r="AK319" i="6"/>
  <c r="AK320" i="6"/>
  <c r="AK321" i="6"/>
  <c r="AK322" i="6"/>
  <c r="AK323" i="6"/>
  <c r="AK324" i="6"/>
  <c r="AK325" i="6"/>
  <c r="AK326" i="6"/>
  <c r="AK327" i="6"/>
  <c r="AK328" i="6"/>
  <c r="AK329" i="6"/>
  <c r="AK330" i="6"/>
  <c r="AK331" i="6"/>
  <c r="AK332" i="6"/>
  <c r="AK333" i="6"/>
  <c r="AK334" i="6"/>
  <c r="AK335" i="6"/>
  <c r="AK336" i="6"/>
  <c r="AK337" i="6"/>
  <c r="AK338" i="6"/>
  <c r="AK339" i="6"/>
  <c r="AK340" i="6"/>
  <c r="AK341" i="6"/>
  <c r="AK342" i="6"/>
  <c r="AK343" i="6"/>
  <c r="AK344" i="6"/>
  <c r="AK345" i="6"/>
  <c r="AK346" i="6"/>
  <c r="AK347" i="6"/>
  <c r="AK348" i="6"/>
  <c r="AK349" i="6"/>
  <c r="AK350" i="6"/>
  <c r="AK351" i="6"/>
  <c r="AK352" i="6"/>
  <c r="AK353" i="6"/>
  <c r="AK354" i="6"/>
  <c r="AK355" i="6"/>
  <c r="AK356" i="6"/>
  <c r="AK357" i="6"/>
  <c r="AK358" i="6"/>
  <c r="AK359" i="6"/>
  <c r="AK360" i="6"/>
  <c r="AK361" i="6"/>
  <c r="AK362" i="6"/>
  <c r="AK363" i="6"/>
  <c r="AK364" i="6"/>
  <c r="AK365" i="6"/>
  <c r="AK366" i="6"/>
  <c r="AK367" i="6"/>
  <c r="AK368" i="6"/>
  <c r="AK369" i="6"/>
  <c r="AK370" i="6"/>
  <c r="AK371" i="6"/>
  <c r="AK372" i="6"/>
  <c r="AK373" i="6"/>
  <c r="AK374" i="6"/>
  <c r="AK375" i="6"/>
  <c r="AK376" i="6"/>
  <c r="AK377" i="6"/>
  <c r="AK378" i="6"/>
  <c r="AK379" i="6"/>
  <c r="AK380" i="6"/>
  <c r="AK381" i="6"/>
  <c r="AK382" i="6"/>
  <c r="AK383" i="6"/>
  <c r="AK384" i="6"/>
  <c r="AK385" i="6"/>
  <c r="AK386" i="6"/>
  <c r="AK387" i="6"/>
  <c r="AK388" i="6"/>
  <c r="AK389" i="6"/>
  <c r="AK390" i="6"/>
  <c r="AK391" i="6"/>
  <c r="AK392" i="6"/>
  <c r="AK393" i="6"/>
  <c r="AK394" i="6"/>
  <c r="AK395" i="6"/>
  <c r="AK396" i="6"/>
  <c r="AK397" i="6"/>
  <c r="AK398" i="6"/>
  <c r="AK399" i="6"/>
  <c r="AK400" i="6"/>
  <c r="AK401" i="6"/>
  <c r="AK402" i="6"/>
  <c r="AK403" i="6"/>
  <c r="AK404" i="6"/>
  <c r="AK405" i="6"/>
  <c r="AK406" i="6"/>
  <c r="AK407" i="6"/>
  <c r="AK408" i="6"/>
  <c r="AK409" i="6"/>
  <c r="AK410" i="6"/>
  <c r="AK411" i="6"/>
  <c r="AK412" i="6"/>
  <c r="AK413" i="6"/>
  <c r="AK414" i="6"/>
  <c r="AK415" i="6"/>
  <c r="AK416" i="6"/>
  <c r="AK417" i="6"/>
  <c r="AK418" i="6"/>
  <c r="AK419" i="6"/>
  <c r="AK420" i="6"/>
  <c r="AK421" i="6"/>
  <c r="AK422" i="6"/>
  <c r="AK423" i="6"/>
  <c r="AK424" i="6"/>
  <c r="AK425" i="6"/>
  <c r="AK426" i="6"/>
  <c r="AK427" i="6"/>
  <c r="AK428" i="6"/>
  <c r="AK429" i="6"/>
  <c r="AK430" i="6"/>
  <c r="AK431" i="6"/>
  <c r="AK432" i="6"/>
  <c r="AK433" i="6"/>
  <c r="AK434" i="6"/>
  <c r="AK435" i="6"/>
  <c r="AK436" i="6"/>
  <c r="AK437" i="6"/>
  <c r="AK438" i="6"/>
  <c r="AK439" i="6"/>
  <c r="AK440" i="6"/>
  <c r="AK441" i="6"/>
  <c r="AK442" i="6"/>
  <c r="AK443" i="6"/>
  <c r="AK444" i="6"/>
  <c r="AK445" i="6"/>
  <c r="AK446" i="6"/>
  <c r="AK447" i="6"/>
  <c r="AK448" i="6"/>
  <c r="AK449" i="6"/>
  <c r="AK450" i="6"/>
  <c r="AK451" i="6"/>
  <c r="AK452" i="6"/>
  <c r="AK453" i="6"/>
  <c r="AK454" i="6"/>
  <c r="AK455" i="6"/>
  <c r="AK456" i="6"/>
  <c r="AK457" i="6"/>
  <c r="AK458" i="6"/>
  <c r="AK459" i="6"/>
  <c r="AK460" i="6"/>
  <c r="AK461" i="6"/>
  <c r="AK462" i="6"/>
  <c r="AK463" i="6"/>
  <c r="AK464" i="6"/>
  <c r="AK465" i="6"/>
  <c r="AK466" i="6"/>
  <c r="AK467" i="6"/>
  <c r="AK468" i="6"/>
  <c r="AK469" i="6"/>
  <c r="AK470" i="6"/>
  <c r="AK471" i="6"/>
  <c r="AK472" i="6"/>
  <c r="AK473" i="6"/>
  <c r="AK474" i="6"/>
  <c r="AK475" i="6"/>
  <c r="AK476" i="6"/>
  <c r="AK477" i="6"/>
  <c r="AK478" i="6"/>
  <c r="AK479" i="6"/>
  <c r="AK480" i="6"/>
  <c r="AK481" i="6"/>
  <c r="AK482" i="6"/>
  <c r="AK483" i="6"/>
  <c r="AK484" i="6"/>
  <c r="AK485" i="6"/>
  <c r="AK486" i="6"/>
  <c r="AK487" i="6"/>
  <c r="AK488" i="6"/>
  <c r="AK489" i="6"/>
  <c r="AK490" i="6"/>
  <c r="AK491" i="6"/>
  <c r="AK492" i="6"/>
  <c r="AK493" i="6"/>
  <c r="AK494" i="6"/>
  <c r="AK495" i="6"/>
  <c r="AK496" i="6"/>
  <c r="AK497" i="6"/>
  <c r="AK498" i="6"/>
  <c r="AK499" i="6"/>
  <c r="AK500" i="6"/>
  <c r="AK501" i="6"/>
  <c r="AK502" i="6"/>
  <c r="AK503" i="6"/>
  <c r="AK504" i="6"/>
  <c r="AK505" i="6"/>
  <c r="AK506" i="6"/>
  <c r="AK507" i="6"/>
  <c r="AK508" i="6"/>
  <c r="AK509" i="6"/>
  <c r="AK510" i="6"/>
  <c r="AK511" i="6"/>
  <c r="AK512" i="6"/>
  <c r="AK513" i="6"/>
  <c r="AK514" i="6"/>
  <c r="AK515" i="6"/>
  <c r="AK516" i="6"/>
  <c r="AK517" i="6"/>
  <c r="AK518" i="6"/>
  <c r="AK519" i="6"/>
  <c r="AK520" i="6"/>
  <c r="AK521" i="6"/>
  <c r="AK522" i="6"/>
  <c r="AK523" i="6"/>
  <c r="AK524" i="6"/>
  <c r="AK525" i="6"/>
  <c r="AK526" i="6"/>
  <c r="AK527" i="6"/>
  <c r="AK528" i="6"/>
  <c r="AK529" i="6"/>
  <c r="AK530" i="6"/>
  <c r="AK531" i="6"/>
  <c r="AK532" i="6"/>
  <c r="AK533" i="6"/>
  <c r="AK534" i="6"/>
  <c r="AK535" i="6"/>
  <c r="AK536" i="6"/>
  <c r="AK537" i="6"/>
  <c r="AK538" i="6"/>
  <c r="AK539" i="6"/>
  <c r="AK540" i="6"/>
  <c r="AK541" i="6"/>
  <c r="AK542" i="6"/>
  <c r="AK543" i="6"/>
  <c r="AK544" i="6"/>
  <c r="AK545" i="6"/>
  <c r="AK546" i="6"/>
  <c r="AK547" i="6"/>
  <c r="AK548" i="6"/>
  <c r="AK549" i="6"/>
  <c r="AK550" i="6"/>
  <c r="AK551" i="6"/>
  <c r="AK552" i="6"/>
  <c r="AK553" i="6"/>
  <c r="AK554" i="6"/>
  <c r="AK555" i="6"/>
  <c r="AK556" i="6"/>
  <c r="AK557" i="6"/>
  <c r="AK558" i="6"/>
  <c r="AK559" i="6"/>
  <c r="AK560" i="6"/>
  <c r="AK561" i="6"/>
  <c r="AK562" i="6"/>
  <c r="AK563" i="6"/>
  <c r="AK564" i="6"/>
  <c r="AK565" i="6"/>
  <c r="AK566" i="6"/>
  <c r="AK567" i="6"/>
  <c r="AK568" i="6"/>
  <c r="AK569" i="6"/>
  <c r="AK570" i="6"/>
  <c r="AK571" i="6"/>
  <c r="AK572" i="6"/>
  <c r="AK573" i="6"/>
  <c r="AK574" i="6"/>
  <c r="AK575" i="6"/>
  <c r="AK576" i="6"/>
  <c r="AK577" i="6"/>
  <c r="AK578" i="6"/>
  <c r="AK579" i="6"/>
  <c r="AK580" i="6"/>
  <c r="AK581" i="6"/>
  <c r="AK582" i="6"/>
  <c r="AK583" i="6"/>
  <c r="AK584" i="6"/>
  <c r="AK585" i="6"/>
  <c r="AK586" i="6"/>
  <c r="AK587" i="6"/>
  <c r="AK588" i="6"/>
  <c r="AK589" i="6"/>
  <c r="AK590" i="6"/>
  <c r="AK591" i="6"/>
  <c r="AK592" i="6"/>
  <c r="AK593" i="6"/>
  <c r="AK594" i="6"/>
  <c r="AK595" i="6"/>
  <c r="AK596" i="6"/>
  <c r="AK597" i="6"/>
  <c r="AK598" i="6"/>
  <c r="AK599" i="6"/>
  <c r="AK600" i="6"/>
  <c r="AK601" i="6"/>
  <c r="AK602" i="6"/>
  <c r="AK603" i="6"/>
  <c r="AK604" i="6"/>
  <c r="AK605" i="6"/>
  <c r="AK606" i="6"/>
  <c r="AK607" i="6"/>
  <c r="AK608" i="6"/>
  <c r="AK609" i="6"/>
  <c r="AK610" i="6"/>
  <c r="AK611" i="6"/>
  <c r="AK612" i="6"/>
  <c r="AK613" i="6"/>
  <c r="AK614" i="6"/>
  <c r="AK615" i="6"/>
  <c r="AK616" i="6"/>
  <c r="AK617" i="6"/>
  <c r="AK618" i="6"/>
  <c r="AK619" i="6"/>
  <c r="AK620" i="6"/>
  <c r="AK621" i="6"/>
  <c r="AK622" i="6"/>
  <c r="AK623" i="6"/>
  <c r="AK624" i="6"/>
  <c r="AK625" i="6"/>
  <c r="AK626" i="6"/>
  <c r="AK627" i="6"/>
  <c r="AK628" i="6"/>
  <c r="AK629" i="6"/>
  <c r="AK630" i="6"/>
  <c r="AK631" i="6"/>
  <c r="AK632" i="6"/>
  <c r="AK633" i="6"/>
  <c r="AK634" i="6"/>
  <c r="AK635" i="6"/>
  <c r="AK636" i="6"/>
  <c r="AK637" i="6"/>
  <c r="AK638" i="6"/>
  <c r="AK639" i="6"/>
  <c r="AK640" i="6"/>
  <c r="AK641" i="6"/>
  <c r="AK642" i="6"/>
  <c r="AK643" i="6"/>
  <c r="AK644" i="6"/>
  <c r="AK645" i="6"/>
  <c r="AK646" i="6"/>
  <c r="AK647" i="6"/>
  <c r="AK648" i="6"/>
  <c r="AK649" i="6"/>
  <c r="AK650" i="6"/>
  <c r="AK651" i="6"/>
  <c r="AK652" i="6"/>
  <c r="AK653" i="6"/>
  <c r="AK654" i="6"/>
  <c r="AK655" i="6"/>
  <c r="AK656" i="6"/>
  <c r="AK657" i="6"/>
  <c r="AK658" i="6"/>
  <c r="AK659" i="6"/>
  <c r="AK660" i="6"/>
  <c r="AK661" i="6"/>
  <c r="AK662" i="6"/>
  <c r="AK663" i="6"/>
  <c r="AK664" i="6"/>
  <c r="AK665" i="6"/>
  <c r="AK666" i="6"/>
  <c r="AK667" i="6"/>
  <c r="AK668" i="6"/>
  <c r="AK669" i="6"/>
  <c r="AK670" i="6"/>
  <c r="AK671" i="6"/>
  <c r="AK672" i="6"/>
  <c r="AK673" i="6"/>
  <c r="AK674" i="6"/>
  <c r="AK675" i="6"/>
  <c r="AK676" i="6"/>
  <c r="AK677" i="6"/>
  <c r="AK678" i="6"/>
  <c r="AK679" i="6"/>
  <c r="AK680" i="6"/>
  <c r="AK681" i="6"/>
  <c r="AK682" i="6"/>
  <c r="AK683" i="6"/>
  <c r="AK684" i="6"/>
  <c r="AK685" i="6"/>
  <c r="AK686" i="6"/>
  <c r="AK687" i="6"/>
  <c r="AK688" i="6"/>
  <c r="AK689" i="6"/>
  <c r="AK690" i="6"/>
  <c r="AK691" i="6"/>
  <c r="AK692" i="6"/>
  <c r="AK693" i="6"/>
  <c r="AK694" i="6"/>
  <c r="AK695" i="6"/>
  <c r="AK696" i="6"/>
  <c r="AK697" i="6"/>
  <c r="AK698" i="6"/>
  <c r="AK699" i="6"/>
  <c r="AK700" i="6"/>
  <c r="AK701" i="6"/>
  <c r="AK702" i="6"/>
  <c r="AK703" i="6"/>
  <c r="AK704" i="6"/>
  <c r="AK705" i="6"/>
  <c r="AK706" i="6"/>
  <c r="AK707" i="6"/>
  <c r="AK708" i="6"/>
  <c r="AK709" i="6"/>
  <c r="AK710" i="6"/>
  <c r="AK711" i="6"/>
  <c r="AK712" i="6"/>
  <c r="AK713" i="6"/>
  <c r="AK714" i="6"/>
  <c r="AK715" i="6"/>
  <c r="AK716" i="6"/>
  <c r="AK717" i="6"/>
  <c r="AK718" i="6"/>
  <c r="AK719" i="6"/>
  <c r="AK720" i="6"/>
  <c r="AK721" i="6"/>
  <c r="AK722" i="6"/>
  <c r="AK723" i="6"/>
  <c r="AK724" i="6"/>
  <c r="AK725" i="6"/>
  <c r="AK726" i="6"/>
  <c r="AK727" i="6"/>
  <c r="AK728" i="6"/>
  <c r="AK729" i="6"/>
  <c r="AK730" i="6"/>
  <c r="AK731" i="6"/>
  <c r="AK732" i="6"/>
  <c r="AK733" i="6"/>
  <c r="AK734" i="6"/>
  <c r="AK735" i="6"/>
  <c r="AK736" i="6"/>
  <c r="AK737" i="6"/>
  <c r="AK738" i="6"/>
  <c r="AK739" i="6"/>
  <c r="AK740" i="6"/>
  <c r="AK741" i="6"/>
  <c r="AK742" i="6"/>
  <c r="AK743" i="6"/>
  <c r="AK744" i="6"/>
  <c r="AK745" i="6"/>
  <c r="AK746" i="6"/>
  <c r="AK747" i="6"/>
  <c r="AK748" i="6"/>
  <c r="AK749" i="6"/>
  <c r="AK750" i="6"/>
  <c r="AK751" i="6"/>
  <c r="AK752" i="6"/>
  <c r="AK753" i="6"/>
  <c r="AK754" i="6"/>
  <c r="AK755" i="6"/>
  <c r="AK756" i="6"/>
  <c r="AK757" i="6"/>
  <c r="AK758" i="6"/>
  <c r="AK759" i="6"/>
  <c r="AK760" i="6"/>
  <c r="AK761" i="6"/>
  <c r="AK762" i="6"/>
  <c r="AK763" i="6"/>
  <c r="AK764" i="6"/>
  <c r="AK765" i="6"/>
  <c r="AK766" i="6"/>
  <c r="AK767" i="6"/>
  <c r="AK768" i="6"/>
  <c r="AK769" i="6"/>
  <c r="AK770" i="6"/>
  <c r="AK771" i="6"/>
  <c r="AK772" i="6"/>
  <c r="AK773" i="6"/>
  <c r="AK774" i="6"/>
  <c r="AK775" i="6"/>
  <c r="AK776" i="6"/>
  <c r="AK777" i="6"/>
  <c r="AK778" i="6"/>
  <c r="AK779" i="6"/>
  <c r="AK780" i="6"/>
  <c r="AK781" i="6"/>
  <c r="AK782" i="6"/>
  <c r="AK783" i="6"/>
  <c r="AK784" i="6"/>
  <c r="AK785" i="6"/>
  <c r="AK786" i="6"/>
  <c r="AK787" i="6"/>
  <c r="AK788" i="6"/>
  <c r="AK789" i="6"/>
  <c r="AK790" i="6"/>
  <c r="AK791" i="6"/>
  <c r="AK792" i="6"/>
  <c r="AK793" i="6"/>
  <c r="AK794" i="6"/>
  <c r="AK795" i="6"/>
  <c r="AK796" i="6"/>
  <c r="AK797" i="6"/>
  <c r="AK798" i="6"/>
  <c r="AK799" i="6"/>
  <c r="AK800" i="6"/>
  <c r="AK801" i="6"/>
  <c r="AK802" i="6"/>
  <c r="AK803" i="6"/>
  <c r="AK804" i="6"/>
  <c r="AK805" i="6"/>
  <c r="AK806" i="6"/>
  <c r="AK807" i="6"/>
  <c r="AK808" i="6"/>
  <c r="AK809" i="6"/>
  <c r="AK810" i="6"/>
  <c r="AK811" i="6"/>
  <c r="AK812" i="6"/>
  <c r="AK813" i="6"/>
  <c r="AK814" i="6"/>
  <c r="AK815" i="6"/>
  <c r="AK816" i="6"/>
  <c r="AK817" i="6"/>
  <c r="AK818" i="6"/>
  <c r="AK819" i="6"/>
  <c r="AK820" i="6"/>
  <c r="AK821" i="6"/>
  <c r="AK822" i="6"/>
  <c r="AK823" i="6"/>
  <c r="AK824" i="6"/>
  <c r="AK825" i="6"/>
  <c r="AK826" i="6"/>
  <c r="AK827" i="6"/>
  <c r="AK828" i="6"/>
  <c r="AK829" i="6"/>
  <c r="AK830" i="6"/>
  <c r="AK831" i="6"/>
  <c r="AK832" i="6"/>
  <c r="AK833" i="6"/>
  <c r="AK834" i="6"/>
  <c r="AK835" i="6"/>
  <c r="AK836" i="6"/>
  <c r="AK837" i="6"/>
  <c r="AK838" i="6"/>
  <c r="AK839" i="6"/>
  <c r="AK840" i="6"/>
  <c r="AK841" i="6"/>
  <c r="AK842" i="6"/>
  <c r="AK843" i="6"/>
  <c r="AK844" i="6"/>
  <c r="AK845" i="6"/>
  <c r="AK846" i="6"/>
  <c r="AK847" i="6"/>
  <c r="AK848" i="6"/>
  <c r="AK849" i="6"/>
  <c r="AK850" i="6"/>
  <c r="AK851" i="6"/>
  <c r="AK852" i="6"/>
  <c r="AK853" i="6"/>
  <c r="AK854" i="6"/>
  <c r="AK855" i="6"/>
  <c r="AK856" i="6"/>
  <c r="AK857" i="6"/>
  <c r="AK858" i="6"/>
  <c r="AK859" i="6"/>
  <c r="AK860" i="6"/>
  <c r="AK861" i="6"/>
  <c r="AK862" i="6"/>
  <c r="AK863" i="6"/>
  <c r="AK864" i="6"/>
  <c r="AK865" i="6"/>
  <c r="AK866" i="6"/>
  <c r="AK867" i="6"/>
  <c r="AK868" i="6"/>
  <c r="AK869" i="6"/>
  <c r="AK870" i="6"/>
  <c r="AK871" i="6"/>
  <c r="AK872" i="6"/>
  <c r="AK873" i="6"/>
  <c r="AK874" i="6"/>
  <c r="AK875" i="6"/>
  <c r="AK876" i="6"/>
  <c r="AK877" i="6"/>
  <c r="AK878" i="6"/>
  <c r="AK879" i="6"/>
  <c r="AK880" i="6"/>
  <c r="AK881" i="6"/>
  <c r="AK882" i="6"/>
  <c r="AK883" i="6"/>
  <c r="AK884" i="6"/>
  <c r="AK885" i="6"/>
  <c r="AK886" i="6"/>
  <c r="AK887" i="6"/>
  <c r="AK888" i="6"/>
  <c r="AK889" i="6"/>
  <c r="AK890" i="6"/>
  <c r="AK891" i="6"/>
  <c r="AK892" i="6"/>
  <c r="AK893" i="6"/>
  <c r="AK894" i="6"/>
  <c r="AK895" i="6"/>
  <c r="AK896" i="6"/>
  <c r="AK897" i="6"/>
  <c r="AK898" i="6"/>
  <c r="AK899" i="6"/>
  <c r="AK900" i="6"/>
  <c r="AK901" i="6"/>
  <c r="AK902" i="6"/>
  <c r="AK903" i="6"/>
  <c r="AK904" i="6"/>
  <c r="AK905" i="6"/>
  <c r="AK906" i="6"/>
  <c r="AK907" i="6"/>
  <c r="AK908" i="6"/>
  <c r="AK909" i="6"/>
  <c r="AK910" i="6"/>
  <c r="AK911" i="6"/>
  <c r="AK912" i="6"/>
  <c r="AK913" i="6"/>
  <c r="AK914" i="6"/>
  <c r="AK915" i="6"/>
  <c r="AK916" i="6"/>
  <c r="AK917" i="6"/>
  <c r="AK918" i="6"/>
  <c r="AK919" i="6"/>
  <c r="AK920" i="6"/>
  <c r="AK921" i="6"/>
  <c r="AK922" i="6"/>
  <c r="AK923" i="6"/>
  <c r="AK924" i="6"/>
  <c r="AK925" i="6"/>
  <c r="AK926" i="6"/>
  <c r="AK927" i="6"/>
  <c r="AK928" i="6"/>
  <c r="AK929" i="6"/>
  <c r="AK930" i="6"/>
  <c r="AK931" i="6"/>
  <c r="AK932" i="6"/>
  <c r="AK933" i="6"/>
  <c r="AK934" i="6"/>
  <c r="AK935" i="6"/>
  <c r="AK936" i="6"/>
  <c r="AK937" i="6"/>
  <c r="AK938" i="6"/>
  <c r="AK939" i="6"/>
  <c r="AK940" i="6"/>
  <c r="AK941" i="6"/>
  <c r="AK942" i="6"/>
  <c r="AK943" i="6"/>
  <c r="AK944" i="6"/>
  <c r="AK945" i="6"/>
  <c r="AK946" i="6"/>
  <c r="AK947" i="6"/>
  <c r="AK948" i="6"/>
  <c r="AK949" i="6"/>
  <c r="AK950" i="6"/>
  <c r="AK951" i="6"/>
  <c r="AK952" i="6"/>
  <c r="AK953" i="6"/>
  <c r="AK954" i="6"/>
  <c r="AK955" i="6"/>
  <c r="AK956" i="6"/>
  <c r="AK957" i="6"/>
  <c r="AK958" i="6"/>
  <c r="AK959" i="6"/>
  <c r="AK960" i="6"/>
  <c r="AK961" i="6"/>
  <c r="AK962" i="6"/>
  <c r="AK963" i="6"/>
  <c r="AK964" i="6"/>
  <c r="AK965" i="6"/>
  <c r="AK966" i="6"/>
  <c r="AK967" i="6"/>
  <c r="AK968" i="6"/>
  <c r="AK969" i="6"/>
  <c r="AK970" i="6"/>
  <c r="AK971" i="6"/>
  <c r="AK972" i="6"/>
  <c r="AK973" i="6"/>
  <c r="AK974" i="6"/>
  <c r="AK975" i="6"/>
  <c r="AK976" i="6"/>
  <c r="AK977" i="6"/>
  <c r="AJ3" i="6"/>
  <c r="AJ4" i="6"/>
  <c r="AJ5" i="6"/>
  <c r="AJ6" i="6"/>
  <c r="AJ7" i="6"/>
  <c r="AJ8" i="6"/>
  <c r="AJ9" i="6"/>
  <c r="AJ10" i="6"/>
  <c r="AJ11" i="6"/>
  <c r="AJ12" i="6"/>
  <c r="AJ13" i="6"/>
  <c r="AJ14" i="6"/>
  <c r="AJ15" i="6"/>
  <c r="AJ16" i="6"/>
  <c r="AJ17" i="6"/>
  <c r="AJ18" i="6"/>
  <c r="AJ19" i="6"/>
  <c r="AJ20" i="6"/>
  <c r="AJ21" i="6"/>
  <c r="AJ22" i="6"/>
  <c r="AJ23" i="6"/>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J132" i="6"/>
  <c r="AJ133" i="6"/>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J158" i="6"/>
  <c r="AJ159" i="6"/>
  <c r="AJ160" i="6"/>
  <c r="AJ161" i="6"/>
  <c r="AJ162" i="6"/>
  <c r="AJ163" i="6"/>
  <c r="AJ164" i="6"/>
  <c r="AJ165" i="6"/>
  <c r="AJ166" i="6"/>
  <c r="AJ167" i="6"/>
  <c r="AJ168" i="6"/>
  <c r="AJ169" i="6"/>
  <c r="AJ170" i="6"/>
  <c r="AJ171" i="6"/>
  <c r="AJ172" i="6"/>
  <c r="AJ173" i="6"/>
  <c r="AJ174" i="6"/>
  <c r="AJ175" i="6"/>
  <c r="AJ176" i="6"/>
  <c r="AJ177" i="6"/>
  <c r="AJ178" i="6"/>
  <c r="AJ179" i="6"/>
  <c r="AJ180" i="6"/>
  <c r="AJ181" i="6"/>
  <c r="AJ182" i="6"/>
  <c r="AJ183" i="6"/>
  <c r="AJ184" i="6"/>
  <c r="AJ185" i="6"/>
  <c r="AJ186" i="6"/>
  <c r="AJ187" i="6"/>
  <c r="AJ188" i="6"/>
  <c r="AJ189" i="6"/>
  <c r="AJ190" i="6"/>
  <c r="AJ191" i="6"/>
  <c r="AJ192" i="6"/>
  <c r="AJ193" i="6"/>
  <c r="AJ194" i="6"/>
  <c r="AJ195" i="6"/>
  <c r="AJ196" i="6"/>
  <c r="AJ197" i="6"/>
  <c r="AJ198" i="6"/>
  <c r="AJ199" i="6"/>
  <c r="AJ200" i="6"/>
  <c r="AJ201" i="6"/>
  <c r="AJ202" i="6"/>
  <c r="AJ203" i="6"/>
  <c r="AJ204" i="6"/>
  <c r="AJ205" i="6"/>
  <c r="AJ206" i="6"/>
  <c r="AJ207" i="6"/>
  <c r="AJ208" i="6"/>
  <c r="AJ209" i="6"/>
  <c r="AJ210" i="6"/>
  <c r="AJ211" i="6"/>
  <c r="AJ212" i="6"/>
  <c r="AJ213" i="6"/>
  <c r="AJ214" i="6"/>
  <c r="AJ215" i="6"/>
  <c r="AJ216" i="6"/>
  <c r="AJ217" i="6"/>
  <c r="AJ218" i="6"/>
  <c r="AJ219" i="6"/>
  <c r="AJ220" i="6"/>
  <c r="AJ221" i="6"/>
  <c r="AJ222" i="6"/>
  <c r="AJ223" i="6"/>
  <c r="AJ224" i="6"/>
  <c r="AJ225" i="6"/>
  <c r="AJ226" i="6"/>
  <c r="AJ227" i="6"/>
  <c r="AJ228" i="6"/>
  <c r="AJ229" i="6"/>
  <c r="AJ230" i="6"/>
  <c r="AJ231" i="6"/>
  <c r="AJ232" i="6"/>
  <c r="AJ233" i="6"/>
  <c r="AJ234" i="6"/>
  <c r="AJ235" i="6"/>
  <c r="AJ236" i="6"/>
  <c r="AJ237" i="6"/>
  <c r="AJ238" i="6"/>
  <c r="AJ239" i="6"/>
  <c r="AJ240" i="6"/>
  <c r="AJ241" i="6"/>
  <c r="AJ242" i="6"/>
  <c r="AJ243" i="6"/>
  <c r="AJ244" i="6"/>
  <c r="AJ245" i="6"/>
  <c r="AJ246" i="6"/>
  <c r="AJ247" i="6"/>
  <c r="AJ248" i="6"/>
  <c r="AJ249" i="6"/>
  <c r="AJ250" i="6"/>
  <c r="AJ251" i="6"/>
  <c r="AJ252" i="6"/>
  <c r="AJ253" i="6"/>
  <c r="AJ254" i="6"/>
  <c r="AJ255" i="6"/>
  <c r="AJ256" i="6"/>
  <c r="AJ257" i="6"/>
  <c r="AJ258" i="6"/>
  <c r="AJ259" i="6"/>
  <c r="AJ260" i="6"/>
  <c r="AJ261" i="6"/>
  <c r="AJ262" i="6"/>
  <c r="AJ263" i="6"/>
  <c r="AJ264" i="6"/>
  <c r="AJ265" i="6"/>
  <c r="AJ266" i="6"/>
  <c r="AJ267" i="6"/>
  <c r="AJ268" i="6"/>
  <c r="AJ269" i="6"/>
  <c r="AJ270" i="6"/>
  <c r="AJ271" i="6"/>
  <c r="AJ272" i="6"/>
  <c r="AJ273" i="6"/>
  <c r="AJ274" i="6"/>
  <c r="AJ275" i="6"/>
  <c r="AJ276" i="6"/>
  <c r="AJ277" i="6"/>
  <c r="AJ278" i="6"/>
  <c r="AJ279" i="6"/>
  <c r="AJ280" i="6"/>
  <c r="AJ281" i="6"/>
  <c r="AJ282" i="6"/>
  <c r="AJ283" i="6"/>
  <c r="AJ284" i="6"/>
  <c r="AJ285" i="6"/>
  <c r="AJ286" i="6"/>
  <c r="AJ287" i="6"/>
  <c r="AJ288" i="6"/>
  <c r="AJ289" i="6"/>
  <c r="AJ290" i="6"/>
  <c r="AJ291" i="6"/>
  <c r="AJ292" i="6"/>
  <c r="AJ293" i="6"/>
  <c r="AJ294" i="6"/>
  <c r="AJ295" i="6"/>
  <c r="AJ296" i="6"/>
  <c r="AJ297" i="6"/>
  <c r="AJ298" i="6"/>
  <c r="AJ299" i="6"/>
  <c r="AJ300" i="6"/>
  <c r="AJ301" i="6"/>
  <c r="AJ302" i="6"/>
  <c r="AJ303" i="6"/>
  <c r="AJ304" i="6"/>
  <c r="AJ305" i="6"/>
  <c r="AJ306" i="6"/>
  <c r="AJ307" i="6"/>
  <c r="AJ308" i="6"/>
  <c r="AJ309" i="6"/>
  <c r="AJ310" i="6"/>
  <c r="AJ311" i="6"/>
  <c r="AJ312" i="6"/>
  <c r="AJ313" i="6"/>
  <c r="AJ314" i="6"/>
  <c r="AJ315" i="6"/>
  <c r="AJ316" i="6"/>
  <c r="AJ317" i="6"/>
  <c r="AJ318" i="6"/>
  <c r="AJ319" i="6"/>
  <c r="AJ320" i="6"/>
  <c r="AJ321" i="6"/>
  <c r="AJ322" i="6"/>
  <c r="AJ323" i="6"/>
  <c r="AJ324" i="6"/>
  <c r="AJ325" i="6"/>
  <c r="AJ326" i="6"/>
  <c r="AJ327" i="6"/>
  <c r="AJ328" i="6"/>
  <c r="AJ329" i="6"/>
  <c r="AJ330" i="6"/>
  <c r="AJ331" i="6"/>
  <c r="AJ332" i="6"/>
  <c r="AJ333" i="6"/>
  <c r="AJ334" i="6"/>
  <c r="AJ335" i="6"/>
  <c r="AJ336" i="6"/>
  <c r="AJ337" i="6"/>
  <c r="AJ338" i="6"/>
  <c r="AJ339" i="6"/>
  <c r="AJ340" i="6"/>
  <c r="AJ341" i="6"/>
  <c r="AJ342" i="6"/>
  <c r="AJ343" i="6"/>
  <c r="AJ344" i="6"/>
  <c r="AJ345" i="6"/>
  <c r="AJ346" i="6"/>
  <c r="AJ347" i="6"/>
  <c r="AJ348" i="6"/>
  <c r="AJ349" i="6"/>
  <c r="AJ350" i="6"/>
  <c r="AJ351" i="6"/>
  <c r="AJ352" i="6"/>
  <c r="AJ353" i="6"/>
  <c r="AJ354" i="6"/>
  <c r="AJ355" i="6"/>
  <c r="AJ356" i="6"/>
  <c r="AJ357" i="6"/>
  <c r="AJ358" i="6"/>
  <c r="AJ359" i="6"/>
  <c r="AJ360" i="6"/>
  <c r="AJ361" i="6"/>
  <c r="AJ362" i="6"/>
  <c r="AJ363" i="6"/>
  <c r="AJ364" i="6"/>
  <c r="AJ365" i="6"/>
  <c r="AJ366" i="6"/>
  <c r="AJ367" i="6"/>
  <c r="AJ368" i="6"/>
  <c r="AJ369" i="6"/>
  <c r="AJ370" i="6"/>
  <c r="AJ371" i="6"/>
  <c r="AJ372" i="6"/>
  <c r="AJ373" i="6"/>
  <c r="AJ374" i="6"/>
  <c r="AJ375" i="6"/>
  <c r="AJ376" i="6"/>
  <c r="AJ377" i="6"/>
  <c r="AJ378" i="6"/>
  <c r="AJ379" i="6"/>
  <c r="AJ380" i="6"/>
  <c r="AJ381" i="6"/>
  <c r="AJ382" i="6"/>
  <c r="AJ383" i="6"/>
  <c r="AJ384" i="6"/>
  <c r="AJ385" i="6"/>
  <c r="AJ386" i="6"/>
  <c r="AJ387" i="6"/>
  <c r="AJ388" i="6"/>
  <c r="AJ389" i="6"/>
  <c r="AJ390" i="6"/>
  <c r="AJ391" i="6"/>
  <c r="AJ392" i="6"/>
  <c r="AJ393" i="6"/>
  <c r="AJ394" i="6"/>
  <c r="AJ395" i="6"/>
  <c r="AJ396" i="6"/>
  <c r="AJ397" i="6"/>
  <c r="AJ398" i="6"/>
  <c r="AJ399" i="6"/>
  <c r="AJ400" i="6"/>
  <c r="AJ401" i="6"/>
  <c r="AJ402" i="6"/>
  <c r="AJ403" i="6"/>
  <c r="AJ404" i="6"/>
  <c r="AJ405" i="6"/>
  <c r="AJ406" i="6"/>
  <c r="AJ407" i="6"/>
  <c r="AJ408" i="6"/>
  <c r="AJ409" i="6"/>
  <c r="AJ410" i="6"/>
  <c r="AJ411" i="6"/>
  <c r="AJ412" i="6"/>
  <c r="AJ413" i="6"/>
  <c r="AJ414" i="6"/>
  <c r="AJ415" i="6"/>
  <c r="AJ416" i="6"/>
  <c r="AJ417" i="6"/>
  <c r="AJ418" i="6"/>
  <c r="AJ419" i="6"/>
  <c r="AJ420" i="6"/>
  <c r="AJ421" i="6"/>
  <c r="AJ422" i="6"/>
  <c r="AJ423" i="6"/>
  <c r="AJ424" i="6"/>
  <c r="AJ425" i="6"/>
  <c r="AJ426" i="6"/>
  <c r="AJ427" i="6"/>
  <c r="AJ428" i="6"/>
  <c r="AJ429" i="6"/>
  <c r="AJ430" i="6"/>
  <c r="AJ431" i="6"/>
  <c r="AJ432" i="6"/>
  <c r="AJ433" i="6"/>
  <c r="AJ434" i="6"/>
  <c r="AJ435" i="6"/>
  <c r="AJ436" i="6"/>
  <c r="AJ437" i="6"/>
  <c r="AJ438" i="6"/>
  <c r="AJ439" i="6"/>
  <c r="AJ440" i="6"/>
  <c r="AJ441" i="6"/>
  <c r="AJ442" i="6"/>
  <c r="AJ443" i="6"/>
  <c r="AJ444" i="6"/>
  <c r="AJ445" i="6"/>
  <c r="AJ446" i="6"/>
  <c r="AJ447" i="6"/>
  <c r="AJ448" i="6"/>
  <c r="AJ449" i="6"/>
  <c r="AJ450" i="6"/>
  <c r="AJ451" i="6"/>
  <c r="AJ452" i="6"/>
  <c r="AJ453" i="6"/>
  <c r="AJ454" i="6"/>
  <c r="AJ455" i="6"/>
  <c r="AJ456" i="6"/>
  <c r="AJ457" i="6"/>
  <c r="AJ458" i="6"/>
  <c r="AJ459" i="6"/>
  <c r="AJ460" i="6"/>
  <c r="AJ461" i="6"/>
  <c r="AJ462" i="6"/>
  <c r="AJ463" i="6"/>
  <c r="AJ464" i="6"/>
  <c r="AJ465" i="6"/>
  <c r="AJ466" i="6"/>
  <c r="AJ467" i="6"/>
  <c r="AJ468" i="6"/>
  <c r="AJ469" i="6"/>
  <c r="AJ470" i="6"/>
  <c r="AJ471" i="6"/>
  <c r="AJ472" i="6"/>
  <c r="AJ473" i="6"/>
  <c r="AJ474" i="6"/>
  <c r="AJ475" i="6"/>
  <c r="AJ476" i="6"/>
  <c r="AJ477" i="6"/>
  <c r="AJ478" i="6"/>
  <c r="AJ479" i="6"/>
  <c r="AJ480" i="6"/>
  <c r="AJ481" i="6"/>
  <c r="AJ482" i="6"/>
  <c r="AJ483" i="6"/>
  <c r="AJ484" i="6"/>
  <c r="AJ485" i="6"/>
  <c r="AJ486" i="6"/>
  <c r="AJ487" i="6"/>
  <c r="AJ488" i="6"/>
  <c r="AJ489" i="6"/>
  <c r="AJ490" i="6"/>
  <c r="AJ491" i="6"/>
  <c r="AJ492" i="6"/>
  <c r="AJ493" i="6"/>
  <c r="AJ494" i="6"/>
  <c r="AJ495" i="6"/>
  <c r="AJ496" i="6"/>
  <c r="AJ497" i="6"/>
  <c r="AJ498" i="6"/>
  <c r="AJ499" i="6"/>
  <c r="AJ500" i="6"/>
  <c r="AJ501" i="6"/>
  <c r="AJ502" i="6"/>
  <c r="AJ503" i="6"/>
  <c r="AJ504" i="6"/>
  <c r="AJ505" i="6"/>
  <c r="AJ506" i="6"/>
  <c r="AJ507" i="6"/>
  <c r="AJ508" i="6"/>
  <c r="AJ509" i="6"/>
  <c r="AJ510" i="6"/>
  <c r="AJ511" i="6"/>
  <c r="AJ512" i="6"/>
  <c r="AJ513" i="6"/>
  <c r="AJ514" i="6"/>
  <c r="AJ515" i="6"/>
  <c r="AJ516" i="6"/>
  <c r="AJ517" i="6"/>
  <c r="AJ518" i="6"/>
  <c r="AJ519" i="6"/>
  <c r="AJ520" i="6"/>
  <c r="AJ521" i="6"/>
  <c r="AJ522" i="6"/>
  <c r="AJ523" i="6"/>
  <c r="AJ524" i="6"/>
  <c r="AJ525" i="6"/>
  <c r="AJ526" i="6"/>
  <c r="AJ527" i="6"/>
  <c r="AJ528" i="6"/>
  <c r="AJ529" i="6"/>
  <c r="AJ530" i="6"/>
  <c r="AJ531" i="6"/>
  <c r="AJ532" i="6"/>
  <c r="AJ533" i="6"/>
  <c r="AJ534" i="6"/>
  <c r="AJ535" i="6"/>
  <c r="AJ536" i="6"/>
  <c r="AJ537" i="6"/>
  <c r="AJ538" i="6"/>
  <c r="AJ539" i="6"/>
  <c r="AJ540" i="6"/>
  <c r="AJ541" i="6"/>
  <c r="AJ542" i="6"/>
  <c r="AJ543" i="6"/>
  <c r="AJ544" i="6"/>
  <c r="AJ545" i="6"/>
  <c r="AJ546" i="6"/>
  <c r="AJ547" i="6"/>
  <c r="AJ548" i="6"/>
  <c r="AJ549" i="6"/>
  <c r="AJ550" i="6"/>
  <c r="AJ551" i="6"/>
  <c r="AJ552" i="6"/>
  <c r="AJ553" i="6"/>
  <c r="AJ554" i="6"/>
  <c r="AJ555" i="6"/>
  <c r="AJ556" i="6"/>
  <c r="AJ557" i="6"/>
  <c r="AJ558" i="6"/>
  <c r="AJ559" i="6"/>
  <c r="AJ560" i="6"/>
  <c r="AJ561" i="6"/>
  <c r="AJ562" i="6"/>
  <c r="AJ563" i="6"/>
  <c r="AJ564" i="6"/>
  <c r="AJ565" i="6"/>
  <c r="AJ566" i="6"/>
  <c r="AJ567" i="6"/>
  <c r="AJ568" i="6"/>
  <c r="AJ569" i="6"/>
  <c r="AJ570" i="6"/>
  <c r="AJ571" i="6"/>
  <c r="AJ572" i="6"/>
  <c r="AJ573" i="6"/>
  <c r="AJ574" i="6"/>
  <c r="AJ575" i="6"/>
  <c r="AJ576" i="6"/>
  <c r="AJ577" i="6"/>
  <c r="AJ578" i="6"/>
  <c r="AJ579" i="6"/>
  <c r="AJ580" i="6"/>
  <c r="AJ581" i="6"/>
  <c r="AJ582" i="6"/>
  <c r="AJ583" i="6"/>
  <c r="AJ584" i="6"/>
  <c r="AJ585" i="6"/>
  <c r="AJ586" i="6"/>
  <c r="AJ587" i="6"/>
  <c r="AJ588" i="6"/>
  <c r="AJ589" i="6"/>
  <c r="AJ590" i="6"/>
  <c r="AJ591" i="6"/>
  <c r="AJ592" i="6"/>
  <c r="AJ593" i="6"/>
  <c r="AJ594" i="6"/>
  <c r="AJ595" i="6"/>
  <c r="AJ596" i="6"/>
  <c r="AJ597" i="6"/>
  <c r="AJ598" i="6"/>
  <c r="AJ599" i="6"/>
  <c r="AJ600" i="6"/>
  <c r="AJ601" i="6"/>
  <c r="AJ602" i="6"/>
  <c r="AJ603" i="6"/>
  <c r="AJ604" i="6"/>
  <c r="AJ605" i="6"/>
  <c r="AJ606" i="6"/>
  <c r="AJ607" i="6"/>
  <c r="AJ608" i="6"/>
  <c r="AJ609" i="6"/>
  <c r="AJ610" i="6"/>
  <c r="AJ611" i="6"/>
  <c r="AJ612" i="6"/>
  <c r="AJ613" i="6"/>
  <c r="AJ614" i="6"/>
  <c r="AJ615" i="6"/>
  <c r="AJ616" i="6"/>
  <c r="AJ617" i="6"/>
  <c r="AJ618" i="6"/>
  <c r="AJ619" i="6"/>
  <c r="AJ620" i="6"/>
  <c r="AJ621" i="6"/>
  <c r="AJ622" i="6"/>
  <c r="AJ623" i="6"/>
  <c r="AJ624" i="6"/>
  <c r="AJ625" i="6"/>
  <c r="AJ626" i="6"/>
  <c r="AJ627" i="6"/>
  <c r="AJ628" i="6"/>
  <c r="AJ629" i="6"/>
  <c r="AJ630" i="6"/>
  <c r="AJ631" i="6"/>
  <c r="AJ632" i="6"/>
  <c r="AJ633" i="6"/>
  <c r="AJ634" i="6"/>
  <c r="AJ635" i="6"/>
  <c r="AJ636" i="6"/>
  <c r="AJ637" i="6"/>
  <c r="AJ638" i="6"/>
  <c r="AJ639" i="6"/>
  <c r="AJ640" i="6"/>
  <c r="AJ641" i="6"/>
  <c r="AJ642" i="6"/>
  <c r="AJ643" i="6"/>
  <c r="AJ644" i="6"/>
  <c r="AJ645" i="6"/>
  <c r="AJ646" i="6"/>
  <c r="AJ647" i="6"/>
  <c r="AJ648" i="6"/>
  <c r="AJ649" i="6"/>
  <c r="AJ650" i="6"/>
  <c r="AJ651" i="6"/>
  <c r="AJ652" i="6"/>
  <c r="AJ653" i="6"/>
  <c r="AJ654" i="6"/>
  <c r="AJ655" i="6"/>
  <c r="AJ656" i="6"/>
  <c r="AJ657" i="6"/>
  <c r="AJ658" i="6"/>
  <c r="AJ659" i="6"/>
  <c r="AJ660" i="6"/>
  <c r="AJ661" i="6"/>
  <c r="AJ662" i="6"/>
  <c r="AJ663" i="6"/>
  <c r="AJ664" i="6"/>
  <c r="AJ665" i="6"/>
  <c r="AJ666" i="6"/>
  <c r="AJ667" i="6"/>
  <c r="AJ668" i="6"/>
  <c r="AJ669" i="6"/>
  <c r="AJ670" i="6"/>
  <c r="AJ671" i="6"/>
  <c r="AJ672" i="6"/>
  <c r="AJ673" i="6"/>
  <c r="AJ674" i="6"/>
  <c r="AJ675" i="6"/>
  <c r="AJ676" i="6"/>
  <c r="AJ677" i="6"/>
  <c r="AJ678" i="6"/>
  <c r="AJ679" i="6"/>
  <c r="AJ680" i="6"/>
  <c r="AJ681" i="6"/>
  <c r="AJ682" i="6"/>
  <c r="AJ683" i="6"/>
  <c r="AJ684" i="6"/>
  <c r="AJ685" i="6"/>
  <c r="AJ686" i="6"/>
  <c r="AJ687" i="6"/>
  <c r="AJ688" i="6"/>
  <c r="AJ689" i="6"/>
  <c r="AJ690" i="6"/>
  <c r="AJ691" i="6"/>
  <c r="AJ692" i="6"/>
  <c r="AJ693" i="6"/>
  <c r="AJ694" i="6"/>
  <c r="AJ695" i="6"/>
  <c r="AJ696" i="6"/>
  <c r="AJ697" i="6"/>
  <c r="AJ698" i="6"/>
  <c r="AJ699" i="6"/>
  <c r="AJ700" i="6"/>
  <c r="AJ701" i="6"/>
  <c r="AJ702" i="6"/>
  <c r="AJ703" i="6"/>
  <c r="AJ704" i="6"/>
  <c r="AJ705" i="6"/>
  <c r="AJ706" i="6"/>
  <c r="AJ707" i="6"/>
  <c r="AJ708" i="6"/>
  <c r="AJ709" i="6"/>
  <c r="AJ710" i="6"/>
  <c r="AJ711" i="6"/>
  <c r="AJ712" i="6"/>
  <c r="AJ713" i="6"/>
  <c r="AJ714" i="6"/>
  <c r="AJ715" i="6"/>
  <c r="AJ716" i="6"/>
  <c r="AJ717" i="6"/>
  <c r="AJ718" i="6"/>
  <c r="AJ719" i="6"/>
  <c r="AJ720" i="6"/>
  <c r="AJ721" i="6"/>
  <c r="AJ722" i="6"/>
  <c r="AJ723" i="6"/>
  <c r="AJ724" i="6"/>
  <c r="AJ725" i="6"/>
  <c r="AJ726" i="6"/>
  <c r="AJ727" i="6"/>
  <c r="AJ728" i="6"/>
  <c r="AJ729" i="6"/>
  <c r="AJ730" i="6"/>
  <c r="AJ731" i="6"/>
  <c r="AJ732" i="6"/>
  <c r="AJ733" i="6"/>
  <c r="AJ734" i="6"/>
  <c r="AJ735" i="6"/>
  <c r="AJ736" i="6"/>
  <c r="AJ737" i="6"/>
  <c r="AJ738" i="6"/>
  <c r="AJ739" i="6"/>
  <c r="AJ740" i="6"/>
  <c r="AJ741" i="6"/>
  <c r="AJ742" i="6"/>
  <c r="AJ743" i="6"/>
  <c r="AJ744" i="6"/>
  <c r="AJ745" i="6"/>
  <c r="AJ746" i="6"/>
  <c r="AJ747" i="6"/>
  <c r="AJ748" i="6"/>
  <c r="AJ749" i="6"/>
  <c r="AJ750" i="6"/>
  <c r="AJ751" i="6"/>
  <c r="AJ752" i="6"/>
  <c r="AJ753" i="6"/>
  <c r="AJ754" i="6"/>
  <c r="AJ755" i="6"/>
  <c r="AJ756" i="6"/>
  <c r="AJ757" i="6"/>
  <c r="AJ758" i="6"/>
  <c r="AJ759" i="6"/>
  <c r="AJ760" i="6"/>
  <c r="AJ761" i="6"/>
  <c r="AJ762" i="6"/>
  <c r="AJ763" i="6"/>
  <c r="AJ764" i="6"/>
  <c r="AJ765" i="6"/>
  <c r="AJ766" i="6"/>
  <c r="AJ767" i="6"/>
  <c r="AJ768" i="6"/>
  <c r="AJ769" i="6"/>
  <c r="AJ770" i="6"/>
  <c r="AJ771" i="6"/>
  <c r="AJ772" i="6"/>
  <c r="AJ773" i="6"/>
  <c r="AJ774" i="6"/>
  <c r="AJ775" i="6"/>
  <c r="AJ776" i="6"/>
  <c r="AJ777" i="6"/>
  <c r="AJ778" i="6"/>
  <c r="AJ779" i="6"/>
  <c r="AJ780" i="6"/>
  <c r="AJ781" i="6"/>
  <c r="AJ782" i="6"/>
  <c r="AJ783" i="6"/>
  <c r="AJ784" i="6"/>
  <c r="AJ785" i="6"/>
  <c r="AJ786" i="6"/>
  <c r="AJ787" i="6"/>
  <c r="AJ788" i="6"/>
  <c r="AJ789" i="6"/>
  <c r="AJ790" i="6"/>
  <c r="AJ791" i="6"/>
  <c r="AJ792" i="6"/>
  <c r="AJ793" i="6"/>
  <c r="AJ794" i="6"/>
  <c r="AJ795" i="6"/>
  <c r="AJ796" i="6"/>
  <c r="AJ797" i="6"/>
  <c r="AJ798" i="6"/>
  <c r="AJ799" i="6"/>
  <c r="AJ800" i="6"/>
  <c r="AJ801" i="6"/>
  <c r="AJ802" i="6"/>
  <c r="AJ803" i="6"/>
  <c r="AJ804" i="6"/>
  <c r="AJ805" i="6"/>
  <c r="AJ806" i="6"/>
  <c r="AJ807" i="6"/>
  <c r="AJ808" i="6"/>
  <c r="AJ809" i="6"/>
  <c r="AJ810" i="6"/>
  <c r="AJ811" i="6"/>
  <c r="AJ812" i="6"/>
  <c r="AJ813" i="6"/>
  <c r="AJ814" i="6"/>
  <c r="AJ815" i="6"/>
  <c r="AJ816" i="6"/>
  <c r="AJ817" i="6"/>
  <c r="AJ818" i="6"/>
  <c r="AJ819" i="6"/>
  <c r="AJ820" i="6"/>
  <c r="AJ821" i="6"/>
  <c r="AJ822" i="6"/>
  <c r="AJ823" i="6"/>
  <c r="AJ824" i="6"/>
  <c r="AJ825" i="6"/>
  <c r="AJ826" i="6"/>
  <c r="AJ827" i="6"/>
  <c r="AJ828" i="6"/>
  <c r="AJ829" i="6"/>
  <c r="AJ830" i="6"/>
  <c r="AJ831" i="6"/>
  <c r="AJ832" i="6"/>
  <c r="AJ833" i="6"/>
  <c r="AJ834" i="6"/>
  <c r="AJ835" i="6"/>
  <c r="AJ836" i="6"/>
  <c r="AJ837" i="6"/>
  <c r="AJ838" i="6"/>
  <c r="AJ839" i="6"/>
  <c r="AJ840" i="6"/>
  <c r="AJ841" i="6"/>
  <c r="AJ842" i="6"/>
  <c r="AJ843" i="6"/>
  <c r="AJ844" i="6"/>
  <c r="AJ845" i="6"/>
  <c r="AJ846" i="6"/>
  <c r="AJ847" i="6"/>
  <c r="AJ848" i="6"/>
  <c r="AJ849" i="6"/>
  <c r="AJ850" i="6"/>
  <c r="AJ851" i="6"/>
  <c r="AJ852" i="6"/>
  <c r="AJ853" i="6"/>
  <c r="AJ854" i="6"/>
  <c r="AJ855" i="6"/>
  <c r="AJ856" i="6"/>
  <c r="AJ857" i="6"/>
  <c r="AJ858" i="6"/>
  <c r="AJ859" i="6"/>
  <c r="AJ860" i="6"/>
  <c r="AJ861" i="6"/>
  <c r="AJ862" i="6"/>
  <c r="AJ863" i="6"/>
  <c r="AJ864" i="6"/>
  <c r="AJ865" i="6"/>
  <c r="AJ866" i="6"/>
  <c r="AJ867" i="6"/>
  <c r="AJ868" i="6"/>
  <c r="AJ869" i="6"/>
  <c r="AJ870" i="6"/>
  <c r="AJ871" i="6"/>
  <c r="AJ872" i="6"/>
  <c r="AJ873" i="6"/>
  <c r="AJ874" i="6"/>
  <c r="AJ875" i="6"/>
  <c r="AJ876" i="6"/>
  <c r="AJ877" i="6"/>
  <c r="AJ878" i="6"/>
  <c r="AJ879" i="6"/>
  <c r="AJ880" i="6"/>
  <c r="AJ881" i="6"/>
  <c r="AJ882" i="6"/>
  <c r="AJ883" i="6"/>
  <c r="AJ884" i="6"/>
  <c r="AJ885" i="6"/>
  <c r="AJ886" i="6"/>
  <c r="AJ887" i="6"/>
  <c r="AJ888" i="6"/>
  <c r="AJ889" i="6"/>
  <c r="AJ890" i="6"/>
  <c r="AJ891" i="6"/>
  <c r="AJ892" i="6"/>
  <c r="AJ893" i="6"/>
  <c r="AJ894" i="6"/>
  <c r="AJ895" i="6"/>
  <c r="AJ896" i="6"/>
  <c r="AJ897" i="6"/>
  <c r="AJ898" i="6"/>
  <c r="AJ899" i="6"/>
  <c r="AJ900" i="6"/>
  <c r="AJ901" i="6"/>
  <c r="AJ902" i="6"/>
  <c r="AJ903" i="6"/>
  <c r="AJ904" i="6"/>
  <c r="AJ905" i="6"/>
  <c r="AJ906" i="6"/>
  <c r="AJ907" i="6"/>
  <c r="AJ908" i="6"/>
  <c r="AJ909" i="6"/>
  <c r="AJ910" i="6"/>
  <c r="AJ911" i="6"/>
  <c r="AJ912" i="6"/>
  <c r="AJ913" i="6"/>
  <c r="AJ914" i="6"/>
  <c r="AJ915" i="6"/>
  <c r="AJ916" i="6"/>
  <c r="AJ917" i="6"/>
  <c r="AJ918" i="6"/>
  <c r="AJ919" i="6"/>
  <c r="AJ920" i="6"/>
  <c r="AJ921" i="6"/>
  <c r="AJ922" i="6"/>
  <c r="AJ923" i="6"/>
  <c r="AJ924" i="6"/>
  <c r="AJ925" i="6"/>
  <c r="AJ926" i="6"/>
  <c r="AJ927" i="6"/>
  <c r="AJ928" i="6"/>
  <c r="AJ929" i="6"/>
  <c r="AJ930" i="6"/>
  <c r="AJ931" i="6"/>
  <c r="AJ932" i="6"/>
  <c r="AJ933" i="6"/>
  <c r="AJ934" i="6"/>
  <c r="AJ935" i="6"/>
  <c r="AJ936" i="6"/>
  <c r="AJ937" i="6"/>
  <c r="AJ938" i="6"/>
  <c r="AJ939" i="6"/>
  <c r="AJ940" i="6"/>
  <c r="AJ941" i="6"/>
  <c r="AJ942" i="6"/>
  <c r="AJ943" i="6"/>
  <c r="AJ944" i="6"/>
  <c r="AJ945" i="6"/>
  <c r="AJ946" i="6"/>
  <c r="AJ947" i="6"/>
  <c r="AJ948" i="6"/>
  <c r="AJ949" i="6"/>
  <c r="AJ950" i="6"/>
  <c r="AJ951" i="6"/>
  <c r="AJ952" i="6"/>
  <c r="AJ953" i="6"/>
  <c r="AJ954" i="6"/>
  <c r="AJ955" i="6"/>
  <c r="AJ956" i="6"/>
  <c r="AJ957" i="6"/>
  <c r="AJ958" i="6"/>
  <c r="AJ959" i="6"/>
  <c r="AJ960" i="6"/>
  <c r="AJ961" i="6"/>
  <c r="AJ962" i="6"/>
  <c r="AJ963" i="6"/>
  <c r="AJ964" i="6"/>
  <c r="AJ965" i="6"/>
  <c r="AJ966" i="6"/>
  <c r="AJ967" i="6"/>
  <c r="AJ968" i="6"/>
  <c r="AJ969" i="6"/>
  <c r="AJ970" i="6"/>
  <c r="AJ971" i="6"/>
  <c r="AJ972" i="6"/>
  <c r="AJ973" i="6"/>
  <c r="AJ974" i="6"/>
  <c r="AJ975" i="6"/>
  <c r="AJ976" i="6"/>
  <c r="AJ977" i="6"/>
  <c r="AI3" i="6"/>
  <c r="AI4" i="6"/>
  <c r="AI5" i="6"/>
  <c r="AI6" i="6"/>
  <c r="AI7" i="6"/>
  <c r="AI8" i="6"/>
  <c r="AI9" i="6"/>
  <c r="AI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3" i="6"/>
  <c r="AI254" i="6"/>
  <c r="AI255" i="6"/>
  <c r="AI256" i="6"/>
  <c r="AI257" i="6"/>
  <c r="AI258" i="6"/>
  <c r="AI259" i="6"/>
  <c r="AI260" i="6"/>
  <c r="AI261" i="6"/>
  <c r="AI262" i="6"/>
  <c r="AI263" i="6"/>
  <c r="AI264" i="6"/>
  <c r="AI265" i="6"/>
  <c r="AI266" i="6"/>
  <c r="AI267" i="6"/>
  <c r="AI268" i="6"/>
  <c r="AI269" i="6"/>
  <c r="AI270" i="6"/>
  <c r="AI271" i="6"/>
  <c r="AI272" i="6"/>
  <c r="AI273" i="6"/>
  <c r="AI274" i="6"/>
  <c r="AI275" i="6"/>
  <c r="AI276" i="6"/>
  <c r="AI277" i="6"/>
  <c r="AI278" i="6"/>
  <c r="AI279" i="6"/>
  <c r="AI280" i="6"/>
  <c r="AI281" i="6"/>
  <c r="AI282" i="6"/>
  <c r="AI283" i="6"/>
  <c r="AI284" i="6"/>
  <c r="AI285" i="6"/>
  <c r="AI286" i="6"/>
  <c r="AI287" i="6"/>
  <c r="AI288" i="6"/>
  <c r="AI289" i="6"/>
  <c r="AI290" i="6"/>
  <c r="AI291" i="6"/>
  <c r="AI292" i="6"/>
  <c r="AI293" i="6"/>
  <c r="AI294" i="6"/>
  <c r="AI295" i="6"/>
  <c r="AI296" i="6"/>
  <c r="AI297" i="6"/>
  <c r="AI298" i="6"/>
  <c r="AI299" i="6"/>
  <c r="AI300" i="6"/>
  <c r="AI301" i="6"/>
  <c r="AI302" i="6"/>
  <c r="AI303" i="6"/>
  <c r="AI304" i="6"/>
  <c r="AI305" i="6"/>
  <c r="AI306" i="6"/>
  <c r="AI307" i="6"/>
  <c r="AI308" i="6"/>
  <c r="AI309" i="6"/>
  <c r="AI310" i="6"/>
  <c r="AI311" i="6"/>
  <c r="AI312" i="6"/>
  <c r="AI313" i="6"/>
  <c r="AI314" i="6"/>
  <c r="AI315" i="6"/>
  <c r="AI316" i="6"/>
  <c r="AI317" i="6"/>
  <c r="AI318" i="6"/>
  <c r="AI319" i="6"/>
  <c r="AI320" i="6"/>
  <c r="AI321" i="6"/>
  <c r="AI322" i="6"/>
  <c r="AI323" i="6"/>
  <c r="AI324" i="6"/>
  <c r="AI325" i="6"/>
  <c r="AI326" i="6"/>
  <c r="AI327" i="6"/>
  <c r="AI328" i="6"/>
  <c r="AI329" i="6"/>
  <c r="AI330" i="6"/>
  <c r="AI331" i="6"/>
  <c r="AI332" i="6"/>
  <c r="AI333" i="6"/>
  <c r="AI334" i="6"/>
  <c r="AI335" i="6"/>
  <c r="AI336" i="6"/>
  <c r="AI337" i="6"/>
  <c r="AI338" i="6"/>
  <c r="AI339" i="6"/>
  <c r="AI340" i="6"/>
  <c r="AI341" i="6"/>
  <c r="AI342" i="6"/>
  <c r="AI343" i="6"/>
  <c r="AI344" i="6"/>
  <c r="AI345" i="6"/>
  <c r="AI346" i="6"/>
  <c r="AI347" i="6"/>
  <c r="AI348" i="6"/>
  <c r="AI349" i="6"/>
  <c r="AI350" i="6"/>
  <c r="AI351" i="6"/>
  <c r="AI352" i="6"/>
  <c r="AI353" i="6"/>
  <c r="AI354" i="6"/>
  <c r="AI355" i="6"/>
  <c r="AI356" i="6"/>
  <c r="AI357" i="6"/>
  <c r="AI358" i="6"/>
  <c r="AI359" i="6"/>
  <c r="AI360" i="6"/>
  <c r="AI361" i="6"/>
  <c r="AI362" i="6"/>
  <c r="AI363" i="6"/>
  <c r="AI364" i="6"/>
  <c r="AI365" i="6"/>
  <c r="AI366" i="6"/>
  <c r="AI367" i="6"/>
  <c r="AI368" i="6"/>
  <c r="AI369" i="6"/>
  <c r="AI370" i="6"/>
  <c r="AI371" i="6"/>
  <c r="AI372" i="6"/>
  <c r="AI373" i="6"/>
  <c r="AI374" i="6"/>
  <c r="AI375" i="6"/>
  <c r="AI376" i="6"/>
  <c r="AI377" i="6"/>
  <c r="AI378" i="6"/>
  <c r="AI379" i="6"/>
  <c r="AI380" i="6"/>
  <c r="AI381" i="6"/>
  <c r="AI382" i="6"/>
  <c r="AI383" i="6"/>
  <c r="AI384" i="6"/>
  <c r="AI385" i="6"/>
  <c r="AI386" i="6"/>
  <c r="AI387" i="6"/>
  <c r="AI388" i="6"/>
  <c r="AI389" i="6"/>
  <c r="AI390" i="6"/>
  <c r="AI391" i="6"/>
  <c r="AI392" i="6"/>
  <c r="AI393" i="6"/>
  <c r="AI394" i="6"/>
  <c r="AI395" i="6"/>
  <c r="AI396" i="6"/>
  <c r="AI397" i="6"/>
  <c r="AI398" i="6"/>
  <c r="AI399" i="6"/>
  <c r="AI400" i="6"/>
  <c r="AI401" i="6"/>
  <c r="AI402" i="6"/>
  <c r="AI403" i="6"/>
  <c r="AI404" i="6"/>
  <c r="AI405" i="6"/>
  <c r="AI406" i="6"/>
  <c r="AI407" i="6"/>
  <c r="AI408" i="6"/>
  <c r="AI409" i="6"/>
  <c r="AI410" i="6"/>
  <c r="AI411" i="6"/>
  <c r="AI412" i="6"/>
  <c r="AI413" i="6"/>
  <c r="AI414" i="6"/>
  <c r="AI415" i="6"/>
  <c r="AI416" i="6"/>
  <c r="AI417" i="6"/>
  <c r="AI418" i="6"/>
  <c r="AI419" i="6"/>
  <c r="AI420" i="6"/>
  <c r="AI421" i="6"/>
  <c r="AI422" i="6"/>
  <c r="AI423" i="6"/>
  <c r="AI424" i="6"/>
  <c r="AI425" i="6"/>
  <c r="AI426" i="6"/>
  <c r="AI427" i="6"/>
  <c r="AI428" i="6"/>
  <c r="AI429" i="6"/>
  <c r="AI430" i="6"/>
  <c r="AI431" i="6"/>
  <c r="AI432" i="6"/>
  <c r="AI433" i="6"/>
  <c r="AI434" i="6"/>
  <c r="AI435" i="6"/>
  <c r="AI436" i="6"/>
  <c r="AI437" i="6"/>
  <c r="AI438" i="6"/>
  <c r="AI439" i="6"/>
  <c r="AI440" i="6"/>
  <c r="AI441" i="6"/>
  <c r="AI442" i="6"/>
  <c r="AI443" i="6"/>
  <c r="AI444" i="6"/>
  <c r="AI445" i="6"/>
  <c r="AI446" i="6"/>
  <c r="AI447" i="6"/>
  <c r="AI448" i="6"/>
  <c r="AI449" i="6"/>
  <c r="AI450" i="6"/>
  <c r="AI451" i="6"/>
  <c r="AI452" i="6"/>
  <c r="AI453" i="6"/>
  <c r="AI454" i="6"/>
  <c r="AI455" i="6"/>
  <c r="AI456" i="6"/>
  <c r="AI457" i="6"/>
  <c r="AI458" i="6"/>
  <c r="AI459" i="6"/>
  <c r="AI460" i="6"/>
  <c r="AI461" i="6"/>
  <c r="AI462" i="6"/>
  <c r="AI463" i="6"/>
  <c r="AI464" i="6"/>
  <c r="AI465" i="6"/>
  <c r="AI466" i="6"/>
  <c r="AI467" i="6"/>
  <c r="AI468" i="6"/>
  <c r="AI469" i="6"/>
  <c r="AI470" i="6"/>
  <c r="AI471" i="6"/>
  <c r="AI472" i="6"/>
  <c r="AI473" i="6"/>
  <c r="AI474" i="6"/>
  <c r="AI475" i="6"/>
  <c r="AI476" i="6"/>
  <c r="AI477" i="6"/>
  <c r="AI478" i="6"/>
  <c r="AI479" i="6"/>
  <c r="AI480" i="6"/>
  <c r="AI481" i="6"/>
  <c r="AI482" i="6"/>
  <c r="AI483" i="6"/>
  <c r="AI484" i="6"/>
  <c r="AI485" i="6"/>
  <c r="AI486" i="6"/>
  <c r="AI487" i="6"/>
  <c r="AI488" i="6"/>
  <c r="AI489" i="6"/>
  <c r="AI490" i="6"/>
  <c r="AI491" i="6"/>
  <c r="AI492" i="6"/>
  <c r="AI493" i="6"/>
  <c r="AI494" i="6"/>
  <c r="AI495" i="6"/>
  <c r="AI496" i="6"/>
  <c r="AI497" i="6"/>
  <c r="AI498" i="6"/>
  <c r="AI499" i="6"/>
  <c r="AI500" i="6"/>
  <c r="AI501" i="6"/>
  <c r="AI502" i="6"/>
  <c r="AI503" i="6"/>
  <c r="AI504" i="6"/>
  <c r="AI505" i="6"/>
  <c r="AI506" i="6"/>
  <c r="AI507" i="6"/>
  <c r="AI508" i="6"/>
  <c r="AI509" i="6"/>
  <c r="AI510" i="6"/>
  <c r="AI511" i="6"/>
  <c r="AI512" i="6"/>
  <c r="AI513" i="6"/>
  <c r="AI514" i="6"/>
  <c r="AI515" i="6"/>
  <c r="AI516" i="6"/>
  <c r="AI517" i="6"/>
  <c r="AI518" i="6"/>
  <c r="AI519" i="6"/>
  <c r="AI520" i="6"/>
  <c r="AI521" i="6"/>
  <c r="AI522" i="6"/>
  <c r="AI523" i="6"/>
  <c r="AI524" i="6"/>
  <c r="AI525" i="6"/>
  <c r="AI526" i="6"/>
  <c r="AI527" i="6"/>
  <c r="AI528" i="6"/>
  <c r="AI529" i="6"/>
  <c r="AI530" i="6"/>
  <c r="AI531" i="6"/>
  <c r="AI532" i="6"/>
  <c r="AI533" i="6"/>
  <c r="AI534" i="6"/>
  <c r="AI535" i="6"/>
  <c r="AI536" i="6"/>
  <c r="AI537" i="6"/>
  <c r="AI538" i="6"/>
  <c r="AI539" i="6"/>
  <c r="AI540" i="6"/>
  <c r="AI541" i="6"/>
  <c r="AI542" i="6"/>
  <c r="AI543" i="6"/>
  <c r="AI544" i="6"/>
  <c r="AI545" i="6"/>
  <c r="AI546" i="6"/>
  <c r="AI547" i="6"/>
  <c r="AI548" i="6"/>
  <c r="AI549" i="6"/>
  <c r="AI550" i="6"/>
  <c r="AI551" i="6"/>
  <c r="AI552" i="6"/>
  <c r="AI553" i="6"/>
  <c r="AI554" i="6"/>
  <c r="AI555" i="6"/>
  <c r="AI556" i="6"/>
  <c r="AI557" i="6"/>
  <c r="AI558" i="6"/>
  <c r="AI559" i="6"/>
  <c r="AI560" i="6"/>
  <c r="AI561" i="6"/>
  <c r="AI562" i="6"/>
  <c r="AI563" i="6"/>
  <c r="AI564" i="6"/>
  <c r="AI565" i="6"/>
  <c r="AI566" i="6"/>
  <c r="AI567" i="6"/>
  <c r="AI568" i="6"/>
  <c r="AI569" i="6"/>
  <c r="AI570" i="6"/>
  <c r="AI571" i="6"/>
  <c r="AI572" i="6"/>
  <c r="AI573" i="6"/>
  <c r="AI574" i="6"/>
  <c r="AI575" i="6"/>
  <c r="AI576" i="6"/>
  <c r="AI577" i="6"/>
  <c r="AI578" i="6"/>
  <c r="AI579" i="6"/>
  <c r="AI580" i="6"/>
  <c r="AI581" i="6"/>
  <c r="AI582" i="6"/>
  <c r="AI583" i="6"/>
  <c r="AI584" i="6"/>
  <c r="AI585" i="6"/>
  <c r="AI586" i="6"/>
  <c r="AI587" i="6"/>
  <c r="AI588" i="6"/>
  <c r="AI589" i="6"/>
  <c r="AI590" i="6"/>
  <c r="AI591" i="6"/>
  <c r="AI592" i="6"/>
  <c r="AI593" i="6"/>
  <c r="AI594" i="6"/>
  <c r="AI595" i="6"/>
  <c r="AI596" i="6"/>
  <c r="AI597" i="6"/>
  <c r="AI598" i="6"/>
  <c r="AI599" i="6"/>
  <c r="AI600" i="6"/>
  <c r="AI601" i="6"/>
  <c r="AI602" i="6"/>
  <c r="AI603" i="6"/>
  <c r="AI604" i="6"/>
  <c r="AI605" i="6"/>
  <c r="AI606" i="6"/>
  <c r="AI607" i="6"/>
  <c r="AI608" i="6"/>
  <c r="AI609" i="6"/>
  <c r="AI610" i="6"/>
  <c r="AI611" i="6"/>
  <c r="AI612" i="6"/>
  <c r="AI613" i="6"/>
  <c r="AI614" i="6"/>
  <c r="AI615" i="6"/>
  <c r="AI616" i="6"/>
  <c r="AI617" i="6"/>
  <c r="AI618" i="6"/>
  <c r="AI619" i="6"/>
  <c r="AI620" i="6"/>
  <c r="AI621" i="6"/>
  <c r="AI622" i="6"/>
  <c r="AI623" i="6"/>
  <c r="AI624" i="6"/>
  <c r="AI625" i="6"/>
  <c r="AI626" i="6"/>
  <c r="AI627" i="6"/>
  <c r="AI628" i="6"/>
  <c r="AI629" i="6"/>
  <c r="AI630" i="6"/>
  <c r="AI631" i="6"/>
  <c r="AI632" i="6"/>
  <c r="AI633" i="6"/>
  <c r="AI634" i="6"/>
  <c r="AI635" i="6"/>
  <c r="AI636" i="6"/>
  <c r="AI637" i="6"/>
  <c r="AI638" i="6"/>
  <c r="AI639" i="6"/>
  <c r="AI640" i="6"/>
  <c r="AI641" i="6"/>
  <c r="AI642" i="6"/>
  <c r="AI643" i="6"/>
  <c r="AI644" i="6"/>
  <c r="AI645" i="6"/>
  <c r="AI646" i="6"/>
  <c r="AI647" i="6"/>
  <c r="AI648" i="6"/>
  <c r="AI649" i="6"/>
  <c r="AI650" i="6"/>
  <c r="AI651" i="6"/>
  <c r="AI652" i="6"/>
  <c r="AI653" i="6"/>
  <c r="AI654" i="6"/>
  <c r="AI655" i="6"/>
  <c r="AI656" i="6"/>
  <c r="AI657" i="6"/>
  <c r="AI658" i="6"/>
  <c r="AI659" i="6"/>
  <c r="AI660" i="6"/>
  <c r="AI661" i="6"/>
  <c r="AI662" i="6"/>
  <c r="AI663" i="6"/>
  <c r="AI664" i="6"/>
  <c r="AI665" i="6"/>
  <c r="AI666" i="6"/>
  <c r="AI667" i="6"/>
  <c r="AI668" i="6"/>
  <c r="AI669" i="6"/>
  <c r="AI670" i="6"/>
  <c r="AI671" i="6"/>
  <c r="AI672" i="6"/>
  <c r="AI673" i="6"/>
  <c r="AI674" i="6"/>
  <c r="AI675" i="6"/>
  <c r="AI676" i="6"/>
  <c r="AI677" i="6"/>
  <c r="AI678" i="6"/>
  <c r="AI679" i="6"/>
  <c r="AI680" i="6"/>
  <c r="AI681" i="6"/>
  <c r="AI682" i="6"/>
  <c r="AI683" i="6"/>
  <c r="AI684" i="6"/>
  <c r="AI685" i="6"/>
  <c r="AI686" i="6"/>
  <c r="AI687" i="6"/>
  <c r="AI688" i="6"/>
  <c r="AI689" i="6"/>
  <c r="AI690" i="6"/>
  <c r="AI691" i="6"/>
  <c r="AI692" i="6"/>
  <c r="AI693" i="6"/>
  <c r="AI694" i="6"/>
  <c r="AI695" i="6"/>
  <c r="AI696" i="6"/>
  <c r="AI697" i="6"/>
  <c r="AI698" i="6"/>
  <c r="AI699" i="6"/>
  <c r="AI700" i="6"/>
  <c r="AI701" i="6"/>
  <c r="AI702" i="6"/>
  <c r="AI703" i="6"/>
  <c r="AI704" i="6"/>
  <c r="AI705" i="6"/>
  <c r="AI706" i="6"/>
  <c r="AI707" i="6"/>
  <c r="AI708" i="6"/>
  <c r="AI709" i="6"/>
  <c r="AI710" i="6"/>
  <c r="AI711" i="6"/>
  <c r="AI712" i="6"/>
  <c r="AI713" i="6"/>
  <c r="AI714" i="6"/>
  <c r="AI715" i="6"/>
  <c r="AI716" i="6"/>
  <c r="AI717" i="6"/>
  <c r="AI718" i="6"/>
  <c r="AI719" i="6"/>
  <c r="AI720" i="6"/>
  <c r="AI721" i="6"/>
  <c r="AI722" i="6"/>
  <c r="AI723" i="6"/>
  <c r="AI724" i="6"/>
  <c r="AI725" i="6"/>
  <c r="AI726" i="6"/>
  <c r="AI727" i="6"/>
  <c r="AI728" i="6"/>
  <c r="AI729" i="6"/>
  <c r="AI730" i="6"/>
  <c r="AI731" i="6"/>
  <c r="AI732" i="6"/>
  <c r="AI733" i="6"/>
  <c r="AI734" i="6"/>
  <c r="AI735" i="6"/>
  <c r="AI736" i="6"/>
  <c r="AI737" i="6"/>
  <c r="AI738" i="6"/>
  <c r="AI739" i="6"/>
  <c r="AI740" i="6"/>
  <c r="AI741" i="6"/>
  <c r="AI742" i="6"/>
  <c r="AI743" i="6"/>
  <c r="AI744" i="6"/>
  <c r="AI745" i="6"/>
  <c r="AI746" i="6"/>
  <c r="AI747" i="6"/>
  <c r="AI748" i="6"/>
  <c r="AI749" i="6"/>
  <c r="AI750" i="6"/>
  <c r="AI751" i="6"/>
  <c r="AI752" i="6"/>
  <c r="AI753" i="6"/>
  <c r="AI754" i="6"/>
  <c r="AI755" i="6"/>
  <c r="AI756" i="6"/>
  <c r="AI757" i="6"/>
  <c r="AI758" i="6"/>
  <c r="AI759" i="6"/>
  <c r="AI760" i="6"/>
  <c r="AI761" i="6"/>
  <c r="AI762" i="6"/>
  <c r="AI763" i="6"/>
  <c r="AI764" i="6"/>
  <c r="AI765" i="6"/>
  <c r="AI766" i="6"/>
  <c r="AI767" i="6"/>
  <c r="AI768" i="6"/>
  <c r="AI769" i="6"/>
  <c r="AI770" i="6"/>
  <c r="AI771" i="6"/>
  <c r="AI772" i="6"/>
  <c r="AI773" i="6"/>
  <c r="AI774" i="6"/>
  <c r="AI775" i="6"/>
  <c r="AI776" i="6"/>
  <c r="AI777" i="6"/>
  <c r="AI778" i="6"/>
  <c r="AI779" i="6"/>
  <c r="AI780" i="6"/>
  <c r="AI781" i="6"/>
  <c r="AI782" i="6"/>
  <c r="AI783" i="6"/>
  <c r="AI784" i="6"/>
  <c r="AI785" i="6"/>
  <c r="AI786" i="6"/>
  <c r="AI787" i="6"/>
  <c r="AI788" i="6"/>
  <c r="AI789" i="6"/>
  <c r="AI790" i="6"/>
  <c r="AI791" i="6"/>
  <c r="AI792" i="6"/>
  <c r="AI793" i="6"/>
  <c r="AI794" i="6"/>
  <c r="AI795" i="6"/>
  <c r="AI796" i="6"/>
  <c r="AI797" i="6"/>
  <c r="AI798" i="6"/>
  <c r="AI799" i="6"/>
  <c r="AI800" i="6"/>
  <c r="AI801" i="6"/>
  <c r="AI802" i="6"/>
  <c r="AI803" i="6"/>
  <c r="AI804" i="6"/>
  <c r="AI805" i="6"/>
  <c r="AI806" i="6"/>
  <c r="AI807" i="6"/>
  <c r="AI808" i="6"/>
  <c r="AI809" i="6"/>
  <c r="AI810" i="6"/>
  <c r="AI811" i="6"/>
  <c r="AI812" i="6"/>
  <c r="AI813" i="6"/>
  <c r="AI814" i="6"/>
  <c r="AI815" i="6"/>
  <c r="AI816" i="6"/>
  <c r="AI817" i="6"/>
  <c r="AI818" i="6"/>
  <c r="AI819" i="6"/>
  <c r="AI820" i="6"/>
  <c r="AI821" i="6"/>
  <c r="AI822" i="6"/>
  <c r="AI823" i="6"/>
  <c r="AI824" i="6"/>
  <c r="AI825" i="6"/>
  <c r="AI826" i="6"/>
  <c r="AI827" i="6"/>
  <c r="AI828" i="6"/>
  <c r="AI829" i="6"/>
  <c r="AI830" i="6"/>
  <c r="AI831" i="6"/>
  <c r="AI832" i="6"/>
  <c r="AI833" i="6"/>
  <c r="AI834" i="6"/>
  <c r="AI835" i="6"/>
  <c r="AI836" i="6"/>
  <c r="AI837" i="6"/>
  <c r="AI838" i="6"/>
  <c r="AI839" i="6"/>
  <c r="AI840" i="6"/>
  <c r="AI841" i="6"/>
  <c r="AI842" i="6"/>
  <c r="AI843" i="6"/>
  <c r="AI844" i="6"/>
  <c r="AI845" i="6"/>
  <c r="AI846" i="6"/>
  <c r="AI847" i="6"/>
  <c r="AI848" i="6"/>
  <c r="AI849" i="6"/>
  <c r="AI850" i="6"/>
  <c r="AI851" i="6"/>
  <c r="AI852" i="6"/>
  <c r="AI853" i="6"/>
  <c r="AI854" i="6"/>
  <c r="AI855" i="6"/>
  <c r="AI856" i="6"/>
  <c r="AI857" i="6"/>
  <c r="AI858" i="6"/>
  <c r="AI859" i="6"/>
  <c r="AI860" i="6"/>
  <c r="AI861" i="6"/>
  <c r="AI862" i="6"/>
  <c r="AI863" i="6"/>
  <c r="AI864" i="6"/>
  <c r="AI865" i="6"/>
  <c r="AI866" i="6"/>
  <c r="AI867" i="6"/>
  <c r="AI868" i="6"/>
  <c r="AI869" i="6"/>
  <c r="AI870" i="6"/>
  <c r="AI871" i="6"/>
  <c r="AI872" i="6"/>
  <c r="AI873" i="6"/>
  <c r="AI874" i="6"/>
  <c r="AI875" i="6"/>
  <c r="AI876" i="6"/>
  <c r="AI877" i="6"/>
  <c r="AI878" i="6"/>
  <c r="AI879" i="6"/>
  <c r="AI880" i="6"/>
  <c r="AI881" i="6"/>
  <c r="AI882" i="6"/>
  <c r="AI883" i="6"/>
  <c r="AI884" i="6"/>
  <c r="AI885" i="6"/>
  <c r="AI886" i="6"/>
  <c r="AI887" i="6"/>
  <c r="AI888" i="6"/>
  <c r="AI889" i="6"/>
  <c r="AI890" i="6"/>
  <c r="AI891" i="6"/>
  <c r="AI892" i="6"/>
  <c r="AI893" i="6"/>
  <c r="AI894" i="6"/>
  <c r="AI895" i="6"/>
  <c r="AI896" i="6"/>
  <c r="AI897" i="6"/>
  <c r="AI898" i="6"/>
  <c r="AI899" i="6"/>
  <c r="AI900" i="6"/>
  <c r="AI901" i="6"/>
  <c r="AI902" i="6"/>
  <c r="AI903" i="6"/>
  <c r="AI904" i="6"/>
  <c r="AI905" i="6"/>
  <c r="AI906" i="6"/>
  <c r="AI907" i="6"/>
  <c r="AI908" i="6"/>
  <c r="AI909" i="6"/>
  <c r="AI910" i="6"/>
  <c r="AI911" i="6"/>
  <c r="AI912" i="6"/>
  <c r="AI913" i="6"/>
  <c r="AI914" i="6"/>
  <c r="AI915" i="6"/>
  <c r="AI916" i="6"/>
  <c r="AI917" i="6"/>
  <c r="AI918" i="6"/>
  <c r="AI919" i="6"/>
  <c r="AI920" i="6"/>
  <c r="AI921" i="6"/>
  <c r="AI922" i="6"/>
  <c r="AI923" i="6"/>
  <c r="AI924" i="6"/>
  <c r="AI925" i="6"/>
  <c r="AI926" i="6"/>
  <c r="AI927" i="6"/>
  <c r="AI928" i="6"/>
  <c r="AI929" i="6"/>
  <c r="AI930" i="6"/>
  <c r="AI931" i="6"/>
  <c r="AI932" i="6"/>
  <c r="AI933" i="6"/>
  <c r="AI934" i="6"/>
  <c r="AI935" i="6"/>
  <c r="AI936" i="6"/>
  <c r="AI937" i="6"/>
  <c r="AI938" i="6"/>
  <c r="AI939" i="6"/>
  <c r="AI940" i="6"/>
  <c r="AI941" i="6"/>
  <c r="AI942" i="6"/>
  <c r="AI943" i="6"/>
  <c r="AI944" i="6"/>
  <c r="AI945" i="6"/>
  <c r="AI946" i="6"/>
  <c r="AI947" i="6"/>
  <c r="AI948" i="6"/>
  <c r="AI949" i="6"/>
  <c r="AI950" i="6"/>
  <c r="AI951" i="6"/>
  <c r="AI952" i="6"/>
  <c r="AI953" i="6"/>
  <c r="AI954" i="6"/>
  <c r="AI955" i="6"/>
  <c r="AI956" i="6"/>
  <c r="AI957" i="6"/>
  <c r="AI958" i="6"/>
  <c r="AI959" i="6"/>
  <c r="AI960" i="6"/>
  <c r="AI961" i="6"/>
  <c r="AI962" i="6"/>
  <c r="AI963" i="6"/>
  <c r="AI964" i="6"/>
  <c r="AI965" i="6"/>
  <c r="AI966" i="6"/>
  <c r="AI967" i="6"/>
  <c r="AI968" i="6"/>
  <c r="AI969" i="6"/>
  <c r="AI970" i="6"/>
  <c r="AI971" i="6"/>
  <c r="AI972" i="6"/>
  <c r="AI973" i="6"/>
  <c r="AI974" i="6"/>
  <c r="AI975" i="6"/>
  <c r="AI976" i="6"/>
  <c r="AI977" i="6"/>
  <c r="AH3" i="6"/>
  <c r="AH4" i="6"/>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1" i="6"/>
  <c r="AH402" i="6"/>
  <c r="AH403" i="6"/>
  <c r="AH404" i="6"/>
  <c r="AH405" i="6"/>
  <c r="AH406" i="6"/>
  <c r="AH407" i="6"/>
  <c r="AH408" i="6"/>
  <c r="AH409" i="6"/>
  <c r="AH410" i="6"/>
  <c r="AH411" i="6"/>
  <c r="AH412" i="6"/>
  <c r="AH413" i="6"/>
  <c r="AH414" i="6"/>
  <c r="AH415" i="6"/>
  <c r="AH416" i="6"/>
  <c r="AH417" i="6"/>
  <c r="AH418" i="6"/>
  <c r="AH419" i="6"/>
  <c r="AH420" i="6"/>
  <c r="AH421" i="6"/>
  <c r="AH422" i="6"/>
  <c r="AH423" i="6"/>
  <c r="AH424" i="6"/>
  <c r="AH425" i="6"/>
  <c r="AH426" i="6"/>
  <c r="AH427" i="6"/>
  <c r="AH428" i="6"/>
  <c r="AH429" i="6"/>
  <c r="AH430" i="6"/>
  <c r="AH431" i="6"/>
  <c r="AH432" i="6"/>
  <c r="AH433" i="6"/>
  <c r="AH434" i="6"/>
  <c r="AH435" i="6"/>
  <c r="AH436" i="6"/>
  <c r="AH437" i="6"/>
  <c r="AH438" i="6"/>
  <c r="AH439" i="6"/>
  <c r="AH440" i="6"/>
  <c r="AH441" i="6"/>
  <c r="AH442" i="6"/>
  <c r="AH443" i="6"/>
  <c r="AH444" i="6"/>
  <c r="AH445" i="6"/>
  <c r="AH446" i="6"/>
  <c r="AH447" i="6"/>
  <c r="AH448" i="6"/>
  <c r="AH449" i="6"/>
  <c r="AH450" i="6"/>
  <c r="AH451" i="6"/>
  <c r="AH452" i="6"/>
  <c r="AH453" i="6"/>
  <c r="AH454" i="6"/>
  <c r="AH455" i="6"/>
  <c r="AH456" i="6"/>
  <c r="AH457" i="6"/>
  <c r="AH458" i="6"/>
  <c r="AH459" i="6"/>
  <c r="AH460" i="6"/>
  <c r="AH461" i="6"/>
  <c r="AH462" i="6"/>
  <c r="AH463" i="6"/>
  <c r="AH464" i="6"/>
  <c r="AH465" i="6"/>
  <c r="AH466" i="6"/>
  <c r="AH467" i="6"/>
  <c r="AH468" i="6"/>
  <c r="AH469" i="6"/>
  <c r="AH470" i="6"/>
  <c r="AH471" i="6"/>
  <c r="AH472" i="6"/>
  <c r="AH473" i="6"/>
  <c r="AH474" i="6"/>
  <c r="AH475" i="6"/>
  <c r="AH476" i="6"/>
  <c r="AH477" i="6"/>
  <c r="AH478" i="6"/>
  <c r="AH479" i="6"/>
  <c r="AH480" i="6"/>
  <c r="AH481" i="6"/>
  <c r="AH482" i="6"/>
  <c r="AH483" i="6"/>
  <c r="AH484" i="6"/>
  <c r="AH485" i="6"/>
  <c r="AH486" i="6"/>
  <c r="AH487" i="6"/>
  <c r="AH488" i="6"/>
  <c r="AH489" i="6"/>
  <c r="AH490" i="6"/>
  <c r="AH491" i="6"/>
  <c r="AH492" i="6"/>
  <c r="AH493" i="6"/>
  <c r="AH494" i="6"/>
  <c r="AH495" i="6"/>
  <c r="AH496" i="6"/>
  <c r="AH497" i="6"/>
  <c r="AH498" i="6"/>
  <c r="AH499" i="6"/>
  <c r="AH500" i="6"/>
  <c r="AH501" i="6"/>
  <c r="AH502" i="6"/>
  <c r="AH503" i="6"/>
  <c r="AH504" i="6"/>
  <c r="AH505" i="6"/>
  <c r="AH506" i="6"/>
  <c r="AH507" i="6"/>
  <c r="AH508" i="6"/>
  <c r="AH509" i="6"/>
  <c r="AH510" i="6"/>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H536" i="6"/>
  <c r="AH537" i="6"/>
  <c r="AH538" i="6"/>
  <c r="AH539" i="6"/>
  <c r="AH540" i="6"/>
  <c r="AH541" i="6"/>
  <c r="AH542" i="6"/>
  <c r="AH543" i="6"/>
  <c r="AH544" i="6"/>
  <c r="AH545" i="6"/>
  <c r="AH546" i="6"/>
  <c r="AH547" i="6"/>
  <c r="AH548" i="6"/>
  <c r="AH549" i="6"/>
  <c r="AH550" i="6"/>
  <c r="AH551" i="6"/>
  <c r="AH552" i="6"/>
  <c r="AH553" i="6"/>
  <c r="AH554" i="6"/>
  <c r="AH555" i="6"/>
  <c r="AH556" i="6"/>
  <c r="AH557" i="6"/>
  <c r="AH558" i="6"/>
  <c r="AH559" i="6"/>
  <c r="AH560" i="6"/>
  <c r="AH561" i="6"/>
  <c r="AH562" i="6"/>
  <c r="AH563" i="6"/>
  <c r="AH564" i="6"/>
  <c r="AH565" i="6"/>
  <c r="AH566" i="6"/>
  <c r="AH567" i="6"/>
  <c r="AH568" i="6"/>
  <c r="AH569" i="6"/>
  <c r="AH570" i="6"/>
  <c r="AH571" i="6"/>
  <c r="AH572" i="6"/>
  <c r="AH573" i="6"/>
  <c r="AH574" i="6"/>
  <c r="AH575" i="6"/>
  <c r="AH576" i="6"/>
  <c r="AH577" i="6"/>
  <c r="AH578" i="6"/>
  <c r="AH579" i="6"/>
  <c r="AH580" i="6"/>
  <c r="AH581" i="6"/>
  <c r="AH582" i="6"/>
  <c r="AH583" i="6"/>
  <c r="AH584" i="6"/>
  <c r="AH585" i="6"/>
  <c r="AH586"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12" i="6"/>
  <c r="AH613" i="6"/>
  <c r="AH614" i="6"/>
  <c r="AH615" i="6"/>
  <c r="AH616" i="6"/>
  <c r="AH617" i="6"/>
  <c r="AH618" i="6"/>
  <c r="AH619" i="6"/>
  <c r="AH620" i="6"/>
  <c r="AH621" i="6"/>
  <c r="AH622" i="6"/>
  <c r="AH623" i="6"/>
  <c r="AH624" i="6"/>
  <c r="AH625" i="6"/>
  <c r="AH626" i="6"/>
  <c r="AH627" i="6"/>
  <c r="AH628" i="6"/>
  <c r="AH629" i="6"/>
  <c r="AH630" i="6"/>
  <c r="AH631" i="6"/>
  <c r="AH632" i="6"/>
  <c r="AH633" i="6"/>
  <c r="AH634" i="6"/>
  <c r="AH635" i="6"/>
  <c r="AH636" i="6"/>
  <c r="AH637" i="6"/>
  <c r="AH638" i="6"/>
  <c r="AH639" i="6"/>
  <c r="AH640" i="6"/>
  <c r="AH641" i="6"/>
  <c r="AH642" i="6"/>
  <c r="AH643" i="6"/>
  <c r="AH644" i="6"/>
  <c r="AH645" i="6"/>
  <c r="AH646" i="6"/>
  <c r="AH647" i="6"/>
  <c r="AH648" i="6"/>
  <c r="AH649" i="6"/>
  <c r="AH650" i="6"/>
  <c r="AH651" i="6"/>
  <c r="AH652" i="6"/>
  <c r="AH653" i="6"/>
  <c r="AH654" i="6"/>
  <c r="AH655" i="6"/>
  <c r="AH656" i="6"/>
  <c r="AH657" i="6"/>
  <c r="AH658" i="6"/>
  <c r="AH659" i="6"/>
  <c r="AH660" i="6"/>
  <c r="AH661"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0" i="6"/>
  <c r="AH691" i="6"/>
  <c r="AH692" i="6"/>
  <c r="AH693" i="6"/>
  <c r="AH694" i="6"/>
  <c r="AH695" i="6"/>
  <c r="AH696" i="6"/>
  <c r="AH697" i="6"/>
  <c r="AH698" i="6"/>
  <c r="AH699" i="6"/>
  <c r="AH700" i="6"/>
  <c r="AH701" i="6"/>
  <c r="AH702" i="6"/>
  <c r="AH703" i="6"/>
  <c r="AH704" i="6"/>
  <c r="AH705" i="6"/>
  <c r="AH706"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H736" i="6"/>
  <c r="AH737" i="6"/>
  <c r="AH738" i="6"/>
  <c r="AH739" i="6"/>
  <c r="AH740" i="6"/>
  <c r="AH741" i="6"/>
  <c r="AH742" i="6"/>
  <c r="AH743" i="6"/>
  <c r="AH744" i="6"/>
  <c r="AH745" i="6"/>
  <c r="AH746" i="6"/>
  <c r="AH747" i="6"/>
  <c r="AH748" i="6"/>
  <c r="AH749" i="6"/>
  <c r="AH750" i="6"/>
  <c r="AH751" i="6"/>
  <c r="AH752"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H809" i="6"/>
  <c r="AH810" i="6"/>
  <c r="AH811" i="6"/>
  <c r="AH812" i="6"/>
  <c r="AH813" i="6"/>
  <c r="AH814" i="6"/>
  <c r="AH815" i="6"/>
  <c r="AH816" i="6"/>
  <c r="AH817" i="6"/>
  <c r="AH818" i="6"/>
  <c r="AH819" i="6"/>
  <c r="AH820" i="6"/>
  <c r="AH821" i="6"/>
  <c r="AH822" i="6"/>
  <c r="AH823" i="6"/>
  <c r="AH824" i="6"/>
  <c r="AH825" i="6"/>
  <c r="AH826" i="6"/>
  <c r="AH827" i="6"/>
  <c r="AH828" i="6"/>
  <c r="AH829" i="6"/>
  <c r="AH830" i="6"/>
  <c r="AH831" i="6"/>
  <c r="AH832" i="6"/>
  <c r="AH833" i="6"/>
  <c r="AH834" i="6"/>
  <c r="AH835" i="6"/>
  <c r="AH836" i="6"/>
  <c r="AH837" i="6"/>
  <c r="AH838" i="6"/>
  <c r="AH839" i="6"/>
  <c r="AH840" i="6"/>
  <c r="AH841" i="6"/>
  <c r="AH842" i="6"/>
  <c r="AH843" i="6"/>
  <c r="AH844" i="6"/>
  <c r="AH845" i="6"/>
  <c r="AH846" i="6"/>
  <c r="AH847" i="6"/>
  <c r="AH848" i="6"/>
  <c r="AH849" i="6"/>
  <c r="AH850" i="6"/>
  <c r="AH851" i="6"/>
  <c r="AH852" i="6"/>
  <c r="AH853" i="6"/>
  <c r="AH854" i="6"/>
  <c r="AH855" i="6"/>
  <c r="AH856" i="6"/>
  <c r="AH857" i="6"/>
  <c r="AH858" i="6"/>
  <c r="AH859" i="6"/>
  <c r="AH860" i="6"/>
  <c r="AH861" i="6"/>
  <c r="AH862" i="6"/>
  <c r="AH863" i="6"/>
  <c r="AH864" i="6"/>
  <c r="AH865" i="6"/>
  <c r="AH866" i="6"/>
  <c r="AH867" i="6"/>
  <c r="AH868" i="6"/>
  <c r="AH869" i="6"/>
  <c r="AH870" i="6"/>
  <c r="AH871" i="6"/>
  <c r="AH87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H899" i="6"/>
  <c r="AH900" i="6"/>
  <c r="AH901" i="6"/>
  <c r="AH902" i="6"/>
  <c r="AH903" i="6"/>
  <c r="AH904" i="6"/>
  <c r="AH905" i="6"/>
  <c r="AH906" i="6"/>
  <c r="AH907" i="6"/>
  <c r="AH908" i="6"/>
  <c r="AH909" i="6"/>
  <c r="AH910" i="6"/>
  <c r="AH911" i="6"/>
  <c r="AH912" i="6"/>
  <c r="AH913" i="6"/>
  <c r="AH914" i="6"/>
  <c r="AH915"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77" i="6"/>
  <c r="AG3" i="6"/>
  <c r="AG4" i="6"/>
  <c r="AG5" i="6"/>
  <c r="AG6" i="6"/>
  <c r="AG7" i="6"/>
  <c r="AG8" i="6"/>
  <c r="AG9" i="6"/>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90" i="6"/>
  <c r="AG191" i="6"/>
  <c r="AG192" i="6"/>
  <c r="AG193" i="6"/>
  <c r="AG194" i="6"/>
  <c r="AG195" i="6"/>
  <c r="AG196" i="6"/>
  <c r="AG197" i="6"/>
  <c r="AG198" i="6"/>
  <c r="AG199" i="6"/>
  <c r="AG200" i="6"/>
  <c r="AG201" i="6"/>
  <c r="AG202" i="6"/>
  <c r="AG203" i="6"/>
  <c r="AG204" i="6"/>
  <c r="AG205" i="6"/>
  <c r="AG206" i="6"/>
  <c r="AG207" i="6"/>
  <c r="AG208" i="6"/>
  <c r="AG209" i="6"/>
  <c r="AG210" i="6"/>
  <c r="AG211" i="6"/>
  <c r="AG212" i="6"/>
  <c r="AG213" i="6"/>
  <c r="AG214" i="6"/>
  <c r="AG215" i="6"/>
  <c r="AG216" i="6"/>
  <c r="AG217" i="6"/>
  <c r="AG218" i="6"/>
  <c r="AG219" i="6"/>
  <c r="AG220" i="6"/>
  <c r="AG221" i="6"/>
  <c r="AG222" i="6"/>
  <c r="AG223" i="6"/>
  <c r="AG224" i="6"/>
  <c r="AG225" i="6"/>
  <c r="AG226" i="6"/>
  <c r="AG227" i="6"/>
  <c r="AG228" i="6"/>
  <c r="AG229" i="6"/>
  <c r="AG230" i="6"/>
  <c r="AG231" i="6"/>
  <c r="AG232" i="6"/>
  <c r="AG233" i="6"/>
  <c r="AG234" i="6"/>
  <c r="AG235" i="6"/>
  <c r="AG236" i="6"/>
  <c r="AG237" i="6"/>
  <c r="AG238" i="6"/>
  <c r="AG239" i="6"/>
  <c r="AG240" i="6"/>
  <c r="AG241" i="6"/>
  <c r="AG242" i="6"/>
  <c r="AG243" i="6"/>
  <c r="AG244" i="6"/>
  <c r="AG245" i="6"/>
  <c r="AG246" i="6"/>
  <c r="AG247" i="6"/>
  <c r="AG248" i="6"/>
  <c r="AG249" i="6"/>
  <c r="AG250" i="6"/>
  <c r="AG251" i="6"/>
  <c r="AG252" i="6"/>
  <c r="AG253" i="6"/>
  <c r="AG254" i="6"/>
  <c r="AG255" i="6"/>
  <c r="AG256" i="6"/>
  <c r="AG257" i="6"/>
  <c r="AG258" i="6"/>
  <c r="AG259" i="6"/>
  <c r="AG260" i="6"/>
  <c r="AG261" i="6"/>
  <c r="AG262" i="6"/>
  <c r="AG263" i="6"/>
  <c r="AG264" i="6"/>
  <c r="AG265"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AG294" i="6"/>
  <c r="AG295" i="6"/>
  <c r="AG296" i="6"/>
  <c r="AG297" i="6"/>
  <c r="AG298" i="6"/>
  <c r="AG299" i="6"/>
  <c r="AG300" i="6"/>
  <c r="AG301" i="6"/>
  <c r="AG302" i="6"/>
  <c r="AG303"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32" i="6"/>
  <c r="AG333" i="6"/>
  <c r="AG334" i="6"/>
  <c r="AG335" i="6"/>
  <c r="AG336" i="6"/>
  <c r="AG337" i="6"/>
  <c r="AG338" i="6"/>
  <c r="AG339" i="6"/>
  <c r="AG340" i="6"/>
  <c r="AG341" i="6"/>
  <c r="AG342" i="6"/>
  <c r="AG343" i="6"/>
  <c r="AG344" i="6"/>
  <c r="AG345" i="6"/>
  <c r="AG346" i="6"/>
  <c r="AG347" i="6"/>
  <c r="AG348" i="6"/>
  <c r="AG349" i="6"/>
  <c r="AG350" i="6"/>
  <c r="AG351" i="6"/>
  <c r="AG352" i="6"/>
  <c r="AG353" i="6"/>
  <c r="AG354" i="6"/>
  <c r="AG355" i="6"/>
  <c r="AG356" i="6"/>
  <c r="AG357" i="6"/>
  <c r="AG358" i="6"/>
  <c r="AG359" i="6"/>
  <c r="AG360" i="6"/>
  <c r="AG361" i="6"/>
  <c r="AG362" i="6"/>
  <c r="AG363" i="6"/>
  <c r="AG364" i="6"/>
  <c r="AG365" i="6"/>
  <c r="AG366" i="6"/>
  <c r="AG367" i="6"/>
  <c r="AG368" i="6"/>
  <c r="AG369" i="6"/>
  <c r="AG370" i="6"/>
  <c r="AG371" i="6"/>
  <c r="AG372" i="6"/>
  <c r="AG373" i="6"/>
  <c r="AG374" i="6"/>
  <c r="AG375" i="6"/>
  <c r="AG376" i="6"/>
  <c r="AG377" i="6"/>
  <c r="AG378" i="6"/>
  <c r="AG379" i="6"/>
  <c r="AG380" i="6"/>
  <c r="AG381" i="6"/>
  <c r="AG382" i="6"/>
  <c r="AG383" i="6"/>
  <c r="AG384" i="6"/>
  <c r="AG385" i="6"/>
  <c r="AG386" i="6"/>
  <c r="AG387" i="6"/>
  <c r="AG388" i="6"/>
  <c r="AG389" i="6"/>
  <c r="AG390" i="6"/>
  <c r="AG391" i="6"/>
  <c r="AG392" i="6"/>
  <c r="AG393" i="6"/>
  <c r="AG394" i="6"/>
  <c r="AG395" i="6"/>
  <c r="AG396" i="6"/>
  <c r="AG397" i="6"/>
  <c r="AG398" i="6"/>
  <c r="AG399" i="6"/>
  <c r="AG400" i="6"/>
  <c r="AG401" i="6"/>
  <c r="AG402" i="6"/>
  <c r="AG403" i="6"/>
  <c r="AG404" i="6"/>
  <c r="AG405" i="6"/>
  <c r="AG406" i="6"/>
  <c r="AG407" i="6"/>
  <c r="AG408" i="6"/>
  <c r="AG409" i="6"/>
  <c r="AG410" i="6"/>
  <c r="AG411" i="6"/>
  <c r="AG412" i="6"/>
  <c r="AG413" i="6"/>
  <c r="AG414" i="6"/>
  <c r="AG415" i="6"/>
  <c r="AG416" i="6"/>
  <c r="AG417" i="6"/>
  <c r="AG418" i="6"/>
  <c r="AG419" i="6"/>
  <c r="AG420" i="6"/>
  <c r="AG421" i="6"/>
  <c r="AG422" i="6"/>
  <c r="AG423" i="6"/>
  <c r="AG424" i="6"/>
  <c r="AG425" i="6"/>
  <c r="AG426" i="6"/>
  <c r="AG427" i="6"/>
  <c r="AG428" i="6"/>
  <c r="AG429" i="6"/>
  <c r="AG430" i="6"/>
  <c r="AG431" i="6"/>
  <c r="AG432" i="6"/>
  <c r="AG433" i="6"/>
  <c r="AG434" i="6"/>
  <c r="AG435" i="6"/>
  <c r="AG436" i="6"/>
  <c r="AG437" i="6"/>
  <c r="AG438" i="6"/>
  <c r="AG439" i="6"/>
  <c r="AG440" i="6"/>
  <c r="AG441" i="6"/>
  <c r="AG442" i="6"/>
  <c r="AG443" i="6"/>
  <c r="AG444" i="6"/>
  <c r="AG445" i="6"/>
  <c r="AG446" i="6"/>
  <c r="AG447" i="6"/>
  <c r="AG448" i="6"/>
  <c r="AG449" i="6"/>
  <c r="AG450" i="6"/>
  <c r="AG451" i="6"/>
  <c r="AG452" i="6"/>
  <c r="AG453" i="6"/>
  <c r="AG454" i="6"/>
  <c r="AG455" i="6"/>
  <c r="AG456" i="6"/>
  <c r="AG457" i="6"/>
  <c r="AG458" i="6"/>
  <c r="AG459" i="6"/>
  <c r="AG460" i="6"/>
  <c r="AG461" i="6"/>
  <c r="AG462" i="6"/>
  <c r="AG463" i="6"/>
  <c r="AG464" i="6"/>
  <c r="AG465" i="6"/>
  <c r="AG466" i="6"/>
  <c r="AG467" i="6"/>
  <c r="AG468" i="6"/>
  <c r="AG469" i="6"/>
  <c r="AG470" i="6"/>
  <c r="AG471" i="6"/>
  <c r="AG472" i="6"/>
  <c r="AG473" i="6"/>
  <c r="AG474" i="6"/>
  <c r="AG475" i="6"/>
  <c r="AG476" i="6"/>
  <c r="AG477" i="6"/>
  <c r="AG478" i="6"/>
  <c r="AG479" i="6"/>
  <c r="AG480" i="6"/>
  <c r="AG481" i="6"/>
  <c r="AG482" i="6"/>
  <c r="AG483" i="6"/>
  <c r="AG484" i="6"/>
  <c r="AG485" i="6"/>
  <c r="AG486" i="6"/>
  <c r="AG487" i="6"/>
  <c r="AG488" i="6"/>
  <c r="AG489" i="6"/>
  <c r="AG490" i="6"/>
  <c r="AG491" i="6"/>
  <c r="AG492" i="6"/>
  <c r="AG493" i="6"/>
  <c r="AG494" i="6"/>
  <c r="AG495" i="6"/>
  <c r="AG496" i="6"/>
  <c r="AG497" i="6"/>
  <c r="AG498" i="6"/>
  <c r="AG499" i="6"/>
  <c r="AG500" i="6"/>
  <c r="AG501" i="6"/>
  <c r="AG502" i="6"/>
  <c r="AG503" i="6"/>
  <c r="AG504" i="6"/>
  <c r="AG505" i="6"/>
  <c r="AG506" i="6"/>
  <c r="AG507" i="6"/>
  <c r="AG508" i="6"/>
  <c r="AG509" i="6"/>
  <c r="AG510" i="6"/>
  <c r="AG511" i="6"/>
  <c r="AG512" i="6"/>
  <c r="AG513" i="6"/>
  <c r="AG514" i="6"/>
  <c r="AG515" i="6"/>
  <c r="AG516" i="6"/>
  <c r="AG517" i="6"/>
  <c r="AG518" i="6"/>
  <c r="AG519" i="6"/>
  <c r="AG520" i="6"/>
  <c r="AG521" i="6"/>
  <c r="AG522" i="6"/>
  <c r="AG523" i="6"/>
  <c r="AG524" i="6"/>
  <c r="AG525" i="6"/>
  <c r="AG526" i="6"/>
  <c r="AG527" i="6"/>
  <c r="AG528" i="6"/>
  <c r="AG529" i="6"/>
  <c r="AG530" i="6"/>
  <c r="AG531" i="6"/>
  <c r="AG532" i="6"/>
  <c r="AG533" i="6"/>
  <c r="AG534" i="6"/>
  <c r="AG535" i="6"/>
  <c r="AG536" i="6"/>
  <c r="AG537" i="6"/>
  <c r="AG538" i="6"/>
  <c r="AG539" i="6"/>
  <c r="AG540" i="6"/>
  <c r="AG541" i="6"/>
  <c r="AG542" i="6"/>
  <c r="AG543" i="6"/>
  <c r="AG544" i="6"/>
  <c r="AG545" i="6"/>
  <c r="AG546" i="6"/>
  <c r="AG547" i="6"/>
  <c r="AG548" i="6"/>
  <c r="AG549" i="6"/>
  <c r="AG550" i="6"/>
  <c r="AG551" i="6"/>
  <c r="AG552" i="6"/>
  <c r="AG553" i="6"/>
  <c r="AG554" i="6"/>
  <c r="AG555" i="6"/>
  <c r="AG556" i="6"/>
  <c r="AG557" i="6"/>
  <c r="AG558" i="6"/>
  <c r="AG559" i="6"/>
  <c r="AG560" i="6"/>
  <c r="AG561" i="6"/>
  <c r="AG562" i="6"/>
  <c r="AG563" i="6"/>
  <c r="AG564" i="6"/>
  <c r="AG565" i="6"/>
  <c r="AG566" i="6"/>
  <c r="AG567" i="6"/>
  <c r="AG568" i="6"/>
  <c r="AG569" i="6"/>
  <c r="AG570" i="6"/>
  <c r="AG571" i="6"/>
  <c r="AG572" i="6"/>
  <c r="AG573" i="6"/>
  <c r="AG574" i="6"/>
  <c r="AG575" i="6"/>
  <c r="AG576" i="6"/>
  <c r="AG577" i="6"/>
  <c r="AG578" i="6"/>
  <c r="AG579" i="6"/>
  <c r="AG580" i="6"/>
  <c r="AG581" i="6"/>
  <c r="AG582" i="6"/>
  <c r="AG583" i="6"/>
  <c r="AG584" i="6"/>
  <c r="AG585" i="6"/>
  <c r="AG586"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G612" i="6"/>
  <c r="AG613" i="6"/>
  <c r="AG614" i="6"/>
  <c r="AG615" i="6"/>
  <c r="AG616" i="6"/>
  <c r="AG617" i="6"/>
  <c r="AG618" i="6"/>
  <c r="AG619" i="6"/>
  <c r="AG620" i="6"/>
  <c r="AG621" i="6"/>
  <c r="AG622" i="6"/>
  <c r="AG623" i="6"/>
  <c r="AG624" i="6"/>
  <c r="AG625" i="6"/>
  <c r="AG626" i="6"/>
  <c r="AG627" i="6"/>
  <c r="AG628" i="6"/>
  <c r="AG629" i="6"/>
  <c r="AG630" i="6"/>
  <c r="AG631" i="6"/>
  <c r="AG632" i="6"/>
  <c r="AG633" i="6"/>
  <c r="AG634" i="6"/>
  <c r="AG635" i="6"/>
  <c r="AG636" i="6"/>
  <c r="AG637" i="6"/>
  <c r="AG638" i="6"/>
  <c r="AG639" i="6"/>
  <c r="AG640" i="6"/>
  <c r="AG641" i="6"/>
  <c r="AG642" i="6"/>
  <c r="AG643" i="6"/>
  <c r="AG644" i="6"/>
  <c r="AG645" i="6"/>
  <c r="AG646" i="6"/>
  <c r="AG647" i="6"/>
  <c r="AG648" i="6"/>
  <c r="AG649" i="6"/>
  <c r="AG650" i="6"/>
  <c r="AG651" i="6"/>
  <c r="AG652" i="6"/>
  <c r="AG653" i="6"/>
  <c r="AG654" i="6"/>
  <c r="AG655" i="6"/>
  <c r="AG656" i="6"/>
  <c r="AG657" i="6"/>
  <c r="AG658" i="6"/>
  <c r="AG659" i="6"/>
  <c r="AG660" i="6"/>
  <c r="AG661" i="6"/>
  <c r="AG662" i="6"/>
  <c r="AG663" i="6"/>
  <c r="AG66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690" i="6"/>
  <c r="AG691" i="6"/>
  <c r="AG692" i="6"/>
  <c r="AG693" i="6"/>
  <c r="AG694" i="6"/>
  <c r="AG695" i="6"/>
  <c r="AG696" i="6"/>
  <c r="AG697" i="6"/>
  <c r="AG698" i="6"/>
  <c r="AG699" i="6"/>
  <c r="AG700" i="6"/>
  <c r="AG701" i="6"/>
  <c r="AG702" i="6"/>
  <c r="AG703" i="6"/>
  <c r="AG704" i="6"/>
  <c r="AG705" i="6"/>
  <c r="AG706" i="6"/>
  <c r="AG707" i="6"/>
  <c r="AG708" i="6"/>
  <c r="AG709" i="6"/>
  <c r="AG710" i="6"/>
  <c r="AG711" i="6"/>
  <c r="AG712" i="6"/>
  <c r="AG713" i="6"/>
  <c r="AG714" i="6"/>
  <c r="AG715" i="6"/>
  <c r="AG716" i="6"/>
  <c r="AG717" i="6"/>
  <c r="AG718" i="6"/>
  <c r="AG719" i="6"/>
  <c r="AG720" i="6"/>
  <c r="AG721" i="6"/>
  <c r="AG722" i="6"/>
  <c r="AG723" i="6"/>
  <c r="AG724" i="6"/>
  <c r="AG725" i="6"/>
  <c r="AG726" i="6"/>
  <c r="AG727" i="6"/>
  <c r="AG728" i="6"/>
  <c r="AG729" i="6"/>
  <c r="AG730" i="6"/>
  <c r="AG731" i="6"/>
  <c r="AG732" i="6"/>
  <c r="AG733" i="6"/>
  <c r="AG734" i="6"/>
  <c r="AG735" i="6"/>
  <c r="AG736" i="6"/>
  <c r="AG737" i="6"/>
  <c r="AG738" i="6"/>
  <c r="AG739" i="6"/>
  <c r="AG740" i="6"/>
  <c r="AG741" i="6"/>
  <c r="AG742" i="6"/>
  <c r="AG743" i="6"/>
  <c r="AG744" i="6"/>
  <c r="AG745" i="6"/>
  <c r="AG746" i="6"/>
  <c r="AG747" i="6"/>
  <c r="AG748" i="6"/>
  <c r="AG749" i="6"/>
  <c r="AG750" i="6"/>
  <c r="AG751" i="6"/>
  <c r="AG752" i="6"/>
  <c r="AG753" i="6"/>
  <c r="AG754" i="6"/>
  <c r="AG755" i="6"/>
  <c r="AG756" i="6"/>
  <c r="AG757" i="6"/>
  <c r="AG758" i="6"/>
  <c r="AG759" i="6"/>
  <c r="AG760" i="6"/>
  <c r="AG761" i="6"/>
  <c r="AG762" i="6"/>
  <c r="AG763" i="6"/>
  <c r="AG764" i="6"/>
  <c r="AG765" i="6"/>
  <c r="AG766" i="6"/>
  <c r="AG767" i="6"/>
  <c r="AG768" i="6"/>
  <c r="AG769" i="6"/>
  <c r="AG770" i="6"/>
  <c r="AG771" i="6"/>
  <c r="AG772" i="6"/>
  <c r="AG773" i="6"/>
  <c r="AG774" i="6"/>
  <c r="AG775" i="6"/>
  <c r="AG776" i="6"/>
  <c r="AG777" i="6"/>
  <c r="AG778" i="6"/>
  <c r="AG779" i="6"/>
  <c r="AG780" i="6"/>
  <c r="AG781" i="6"/>
  <c r="AG782" i="6"/>
  <c r="AG783" i="6"/>
  <c r="AG784" i="6"/>
  <c r="AG785" i="6"/>
  <c r="AG786" i="6"/>
  <c r="AG787" i="6"/>
  <c r="AG788" i="6"/>
  <c r="AG789" i="6"/>
  <c r="AG790" i="6"/>
  <c r="AG791" i="6"/>
  <c r="AG792" i="6"/>
  <c r="AG793" i="6"/>
  <c r="AG794" i="6"/>
  <c r="AG795" i="6"/>
  <c r="AG796" i="6"/>
  <c r="AG797" i="6"/>
  <c r="AG798" i="6"/>
  <c r="AG799" i="6"/>
  <c r="AG800" i="6"/>
  <c r="AG801" i="6"/>
  <c r="AG802" i="6"/>
  <c r="AG803" i="6"/>
  <c r="AG804" i="6"/>
  <c r="AG805" i="6"/>
  <c r="AG806" i="6"/>
  <c r="AG807" i="6"/>
  <c r="AG808" i="6"/>
  <c r="AG809" i="6"/>
  <c r="AG810" i="6"/>
  <c r="AG811" i="6"/>
  <c r="AG812" i="6"/>
  <c r="AG813" i="6"/>
  <c r="AG814" i="6"/>
  <c r="AG815" i="6"/>
  <c r="AG816" i="6"/>
  <c r="AG817" i="6"/>
  <c r="AG818" i="6"/>
  <c r="AG819" i="6"/>
  <c r="AG820" i="6"/>
  <c r="AG821" i="6"/>
  <c r="AG822" i="6"/>
  <c r="AG823" i="6"/>
  <c r="AG824" i="6"/>
  <c r="AG825" i="6"/>
  <c r="AG826" i="6"/>
  <c r="AG827" i="6"/>
  <c r="AG828" i="6"/>
  <c r="AG829" i="6"/>
  <c r="AG830" i="6"/>
  <c r="AG831" i="6"/>
  <c r="AG832" i="6"/>
  <c r="AG833" i="6"/>
  <c r="AG834" i="6"/>
  <c r="AG835" i="6"/>
  <c r="AG836" i="6"/>
  <c r="AG837" i="6"/>
  <c r="AG838" i="6"/>
  <c r="AG839" i="6"/>
  <c r="AG840" i="6"/>
  <c r="AG841" i="6"/>
  <c r="AG842" i="6"/>
  <c r="AG843" i="6"/>
  <c r="AG844" i="6"/>
  <c r="AG845" i="6"/>
  <c r="AG846" i="6"/>
  <c r="AG847" i="6"/>
  <c r="AG848" i="6"/>
  <c r="AG849" i="6"/>
  <c r="AG850" i="6"/>
  <c r="AG851" i="6"/>
  <c r="AG852" i="6"/>
  <c r="AG853" i="6"/>
  <c r="AG854" i="6"/>
  <c r="AG855" i="6"/>
  <c r="AG856" i="6"/>
  <c r="AG857" i="6"/>
  <c r="AG858" i="6"/>
  <c r="AG859" i="6"/>
  <c r="AG860" i="6"/>
  <c r="AG861" i="6"/>
  <c r="AG862" i="6"/>
  <c r="AG863" i="6"/>
  <c r="AG864" i="6"/>
  <c r="AG865" i="6"/>
  <c r="AG866" i="6"/>
  <c r="AG867" i="6"/>
  <c r="AG868" i="6"/>
  <c r="AG869" i="6"/>
  <c r="AG870" i="6"/>
  <c r="AG871" i="6"/>
  <c r="AG872" i="6"/>
  <c r="AG873"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G899" i="6"/>
  <c r="AG900" i="6"/>
  <c r="AG901" i="6"/>
  <c r="AG902" i="6"/>
  <c r="AG903" i="6"/>
  <c r="AG904" i="6"/>
  <c r="AG905" i="6"/>
  <c r="AG906" i="6"/>
  <c r="AG907" i="6"/>
  <c r="AG908" i="6"/>
  <c r="AG909" i="6"/>
  <c r="AG910" i="6"/>
  <c r="AG911" i="6"/>
  <c r="AG912" i="6"/>
  <c r="AG913" i="6"/>
  <c r="AG914" i="6"/>
  <c r="AG915" i="6"/>
  <c r="AG916" i="6"/>
  <c r="AG917" i="6"/>
  <c r="AG918" i="6"/>
  <c r="AG919" i="6"/>
  <c r="AG920" i="6"/>
  <c r="AG921" i="6"/>
  <c r="AG922" i="6"/>
  <c r="AG923" i="6"/>
  <c r="AG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G977" i="6"/>
  <c r="AF3" i="6"/>
  <c r="AF4" i="6"/>
  <c r="AF5" i="6"/>
  <c r="AF6" i="6"/>
  <c r="AF7" i="6"/>
  <c r="AF8" i="6"/>
  <c r="AF9" i="6"/>
  <c r="AF10" i="6"/>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F226" i="6"/>
  <c r="AF227" i="6"/>
  <c r="AF228" i="6"/>
  <c r="AF229" i="6"/>
  <c r="AF2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7" i="6"/>
  <c r="AF398" i="6"/>
  <c r="AF399" i="6"/>
  <c r="AF400" i="6"/>
  <c r="AF401" i="6"/>
  <c r="AF402" i="6"/>
  <c r="AF403" i="6"/>
  <c r="AF404" i="6"/>
  <c r="AF405" i="6"/>
  <c r="AF406" i="6"/>
  <c r="AF407" i="6"/>
  <c r="AF408" i="6"/>
  <c r="AF409" i="6"/>
  <c r="AF410" i="6"/>
  <c r="AF411" i="6"/>
  <c r="AF412" i="6"/>
  <c r="AF413" i="6"/>
  <c r="AF414" i="6"/>
  <c r="AF415" i="6"/>
  <c r="AF416" i="6"/>
  <c r="AF417" i="6"/>
  <c r="AF418" i="6"/>
  <c r="AF419" i="6"/>
  <c r="AF420" i="6"/>
  <c r="AF421" i="6"/>
  <c r="AF422" i="6"/>
  <c r="AF423" i="6"/>
  <c r="AF424" i="6"/>
  <c r="AF425" i="6"/>
  <c r="AF426" i="6"/>
  <c r="AF427" i="6"/>
  <c r="AF428" i="6"/>
  <c r="AF429" i="6"/>
  <c r="AF430" i="6"/>
  <c r="AF431" i="6"/>
  <c r="AF432" i="6"/>
  <c r="AF433" i="6"/>
  <c r="AF434" i="6"/>
  <c r="AF435" i="6"/>
  <c r="AF436" i="6"/>
  <c r="AF437" i="6"/>
  <c r="AF438" i="6"/>
  <c r="AF439" i="6"/>
  <c r="AF440" i="6"/>
  <c r="AF441" i="6"/>
  <c r="AF442" i="6"/>
  <c r="AF443" i="6"/>
  <c r="AF444" i="6"/>
  <c r="AF445" i="6"/>
  <c r="AF446" i="6"/>
  <c r="AF447" i="6"/>
  <c r="AF448" i="6"/>
  <c r="AF449" i="6"/>
  <c r="AF450" i="6"/>
  <c r="AF451" i="6"/>
  <c r="AF452" i="6"/>
  <c r="AF453" i="6"/>
  <c r="AF454" i="6"/>
  <c r="AF455" i="6"/>
  <c r="AF456" i="6"/>
  <c r="AF457" i="6"/>
  <c r="AF458" i="6"/>
  <c r="AF459" i="6"/>
  <c r="AF460" i="6"/>
  <c r="AF461" i="6"/>
  <c r="AF462" i="6"/>
  <c r="AF463" i="6"/>
  <c r="AF464" i="6"/>
  <c r="AF465" i="6"/>
  <c r="AF466" i="6"/>
  <c r="AF467" i="6"/>
  <c r="AF468" i="6"/>
  <c r="AF469" i="6"/>
  <c r="AF470" i="6"/>
  <c r="AF471" i="6"/>
  <c r="AF472" i="6"/>
  <c r="AF473" i="6"/>
  <c r="AF474" i="6"/>
  <c r="AF475" i="6"/>
  <c r="AF476" i="6"/>
  <c r="AF477" i="6"/>
  <c r="AF478" i="6"/>
  <c r="AF479" i="6"/>
  <c r="AF480" i="6"/>
  <c r="AF481" i="6"/>
  <c r="AF482" i="6"/>
  <c r="AF483" i="6"/>
  <c r="AF484" i="6"/>
  <c r="AF485" i="6"/>
  <c r="AF486"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0" i="6"/>
  <c r="AF691" i="6"/>
  <c r="AF692" i="6"/>
  <c r="AF693" i="6"/>
  <c r="AF694" i="6"/>
  <c r="AF695" i="6"/>
  <c r="AF696" i="6"/>
  <c r="AF697" i="6"/>
  <c r="AF698" i="6"/>
  <c r="AF699" i="6"/>
  <c r="AF700" i="6"/>
  <c r="AF701" i="6"/>
  <c r="AF702" i="6"/>
  <c r="AF703" i="6"/>
  <c r="AF704" i="6"/>
  <c r="AF705" i="6"/>
  <c r="AF706"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36" i="6"/>
  <c r="AF737" i="6"/>
  <c r="AF738" i="6"/>
  <c r="AF739" i="6"/>
  <c r="AF740" i="6"/>
  <c r="AF741" i="6"/>
  <c r="AF742" i="6"/>
  <c r="AF743" i="6"/>
  <c r="AF744" i="6"/>
  <c r="AF745" i="6"/>
  <c r="AF746" i="6"/>
  <c r="AF747" i="6"/>
  <c r="AF748" i="6"/>
  <c r="AF749" i="6"/>
  <c r="AF750" i="6"/>
  <c r="AF751" i="6"/>
  <c r="AF75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09" i="6"/>
  <c r="AF810" i="6"/>
  <c r="AF811" i="6"/>
  <c r="AF812" i="6"/>
  <c r="AF813" i="6"/>
  <c r="AF814" i="6"/>
  <c r="AF815" i="6"/>
  <c r="AF816" i="6"/>
  <c r="AF817" i="6"/>
  <c r="AF818" i="6"/>
  <c r="AF819" i="6"/>
  <c r="AF820" i="6"/>
  <c r="AF821" i="6"/>
  <c r="AF822" i="6"/>
  <c r="AF823" i="6"/>
  <c r="AF824" i="6"/>
  <c r="AF825" i="6"/>
  <c r="AF826" i="6"/>
  <c r="AF827" i="6"/>
  <c r="AF828" i="6"/>
  <c r="AF829" i="6"/>
  <c r="AF830" i="6"/>
  <c r="AF831" i="6"/>
  <c r="AF832" i="6"/>
  <c r="AF833" i="6"/>
  <c r="AF834" i="6"/>
  <c r="AF835" i="6"/>
  <c r="AF836" i="6"/>
  <c r="AF837" i="6"/>
  <c r="AF838" i="6"/>
  <c r="AF839" i="6"/>
  <c r="AF840" i="6"/>
  <c r="AF841" i="6"/>
  <c r="AF842" i="6"/>
  <c r="AF843" i="6"/>
  <c r="AF844" i="6"/>
  <c r="AF845" i="6"/>
  <c r="AF846" i="6"/>
  <c r="AF847" i="6"/>
  <c r="AF848" i="6"/>
  <c r="AF849" i="6"/>
  <c r="AF850" i="6"/>
  <c r="AF851" i="6"/>
  <c r="AF852" i="6"/>
  <c r="AF853"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899" i="6"/>
  <c r="AF900" i="6"/>
  <c r="AF901" i="6"/>
  <c r="AF902" i="6"/>
  <c r="AF903" i="6"/>
  <c r="AF904" i="6"/>
  <c r="AF905" i="6"/>
  <c r="AF906" i="6"/>
  <c r="AF907" i="6"/>
  <c r="AF908" i="6"/>
  <c r="AF909" i="6"/>
  <c r="AF910" i="6"/>
  <c r="AF911" i="6"/>
  <c r="AF912" i="6"/>
  <c r="AF913" i="6"/>
  <c r="AF914" i="6"/>
  <c r="AF915"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77" i="6"/>
  <c r="AE3" i="6"/>
  <c r="AE4" i="6"/>
  <c r="AE5" i="6"/>
  <c r="AE6" i="6"/>
  <c r="AE7" i="6"/>
  <c r="AE8" i="6"/>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77" i="6"/>
  <c r="AE378" i="6"/>
  <c r="AE379" i="6"/>
  <c r="AE380" i="6"/>
  <c r="AE381" i="6"/>
  <c r="AE382" i="6"/>
  <c r="AE383" i="6"/>
  <c r="AE384" i="6"/>
  <c r="AE385" i="6"/>
  <c r="AE386" i="6"/>
  <c r="AE387" i="6"/>
  <c r="AE388" i="6"/>
  <c r="AE389" i="6"/>
  <c r="AE390" i="6"/>
  <c r="AE391" i="6"/>
  <c r="AE392" i="6"/>
  <c r="AE393" i="6"/>
  <c r="AE394" i="6"/>
  <c r="AE395" i="6"/>
  <c r="AE396" i="6"/>
  <c r="AE397" i="6"/>
  <c r="AE398" i="6"/>
  <c r="AE399" i="6"/>
  <c r="AE400" i="6"/>
  <c r="AE401" i="6"/>
  <c r="AE402" i="6"/>
  <c r="AE403" i="6"/>
  <c r="AE404" i="6"/>
  <c r="AE405" i="6"/>
  <c r="AE406" i="6"/>
  <c r="AE407" i="6"/>
  <c r="AE408" i="6"/>
  <c r="AE409" i="6"/>
  <c r="AE410" i="6"/>
  <c r="AE411" i="6"/>
  <c r="AE412" i="6"/>
  <c r="AE413" i="6"/>
  <c r="AE414" i="6"/>
  <c r="AE415" i="6"/>
  <c r="AE416" i="6"/>
  <c r="AE417" i="6"/>
  <c r="AE418" i="6"/>
  <c r="AE419" i="6"/>
  <c r="AE420" i="6"/>
  <c r="AE421" i="6"/>
  <c r="AE422" i="6"/>
  <c r="AE423" i="6"/>
  <c r="AE424" i="6"/>
  <c r="AE425" i="6"/>
  <c r="AE426" i="6"/>
  <c r="AE427" i="6"/>
  <c r="AE428" i="6"/>
  <c r="AE429" i="6"/>
  <c r="AE430" i="6"/>
  <c r="AE431" i="6"/>
  <c r="AE432" i="6"/>
  <c r="AE433" i="6"/>
  <c r="AE434" i="6"/>
  <c r="AE435" i="6"/>
  <c r="AE436" i="6"/>
  <c r="AE437" i="6"/>
  <c r="AE438" i="6"/>
  <c r="AE439" i="6"/>
  <c r="AE440" i="6"/>
  <c r="AE441" i="6"/>
  <c r="AE442" i="6"/>
  <c r="AE443" i="6"/>
  <c r="AE444" i="6"/>
  <c r="AE445" i="6"/>
  <c r="AE446" i="6"/>
  <c r="AE447" i="6"/>
  <c r="AE448" i="6"/>
  <c r="AE449" i="6"/>
  <c r="AE450" i="6"/>
  <c r="AE451" i="6"/>
  <c r="AE452" i="6"/>
  <c r="AE453" i="6"/>
  <c r="AE454" i="6"/>
  <c r="AE455" i="6"/>
  <c r="AE456" i="6"/>
  <c r="AE457" i="6"/>
  <c r="AE458" i="6"/>
  <c r="AE459" i="6"/>
  <c r="AE460" i="6"/>
  <c r="AE461" i="6"/>
  <c r="AE462" i="6"/>
  <c r="AE463" i="6"/>
  <c r="AE464" i="6"/>
  <c r="AE465" i="6"/>
  <c r="AE466" i="6"/>
  <c r="AE467" i="6"/>
  <c r="AE468" i="6"/>
  <c r="AE469" i="6"/>
  <c r="AE470" i="6"/>
  <c r="AE471" i="6"/>
  <c r="AE472" i="6"/>
  <c r="AE473" i="6"/>
  <c r="AE474" i="6"/>
  <c r="AE475" i="6"/>
  <c r="AE476" i="6"/>
  <c r="AE477" i="6"/>
  <c r="AE478" i="6"/>
  <c r="AE479" i="6"/>
  <c r="AE480" i="6"/>
  <c r="AE481" i="6"/>
  <c r="AE482" i="6"/>
  <c r="AE483" i="6"/>
  <c r="AE484" i="6"/>
  <c r="AE485" i="6"/>
  <c r="AE486" i="6"/>
  <c r="AE487" i="6"/>
  <c r="AE488" i="6"/>
  <c r="AE489" i="6"/>
  <c r="AE490" i="6"/>
  <c r="AE491" i="6"/>
  <c r="AE492" i="6"/>
  <c r="AE493" i="6"/>
  <c r="AE494" i="6"/>
  <c r="AE495" i="6"/>
  <c r="AE496" i="6"/>
  <c r="AE497" i="6"/>
  <c r="AE498" i="6"/>
  <c r="AE499" i="6"/>
  <c r="AE500" i="6"/>
  <c r="AE501" i="6"/>
  <c r="AE502" i="6"/>
  <c r="AE503" i="6"/>
  <c r="AE504" i="6"/>
  <c r="AE505" i="6"/>
  <c r="AE506" i="6"/>
  <c r="AE507" i="6"/>
  <c r="AE508" i="6"/>
  <c r="AE509" i="6"/>
  <c r="AE510" i="6"/>
  <c r="AE511" i="6"/>
  <c r="AE512" i="6"/>
  <c r="AE513" i="6"/>
  <c r="AE514" i="6"/>
  <c r="AE515" i="6"/>
  <c r="AE516" i="6"/>
  <c r="AE517" i="6"/>
  <c r="AE518" i="6"/>
  <c r="AE519" i="6"/>
  <c r="AE520" i="6"/>
  <c r="AE521" i="6"/>
  <c r="AE522" i="6"/>
  <c r="AE523" i="6"/>
  <c r="AE524" i="6"/>
  <c r="AE525" i="6"/>
  <c r="AE526" i="6"/>
  <c r="AE527" i="6"/>
  <c r="AE528" i="6"/>
  <c r="AE529" i="6"/>
  <c r="AE530" i="6"/>
  <c r="AE531" i="6"/>
  <c r="AE532" i="6"/>
  <c r="AE533" i="6"/>
  <c r="AE534" i="6"/>
  <c r="AE535" i="6"/>
  <c r="AE536" i="6"/>
  <c r="AE537" i="6"/>
  <c r="AE538" i="6"/>
  <c r="AE539" i="6"/>
  <c r="AE540" i="6"/>
  <c r="AE541" i="6"/>
  <c r="AE542" i="6"/>
  <c r="AE543" i="6"/>
  <c r="AE544" i="6"/>
  <c r="AE545" i="6"/>
  <c r="AE546" i="6"/>
  <c r="AE547" i="6"/>
  <c r="AE548" i="6"/>
  <c r="AE549" i="6"/>
  <c r="AE550" i="6"/>
  <c r="AE551" i="6"/>
  <c r="AE552" i="6"/>
  <c r="AE553" i="6"/>
  <c r="AE554" i="6"/>
  <c r="AE555" i="6"/>
  <c r="AE556" i="6"/>
  <c r="AE557" i="6"/>
  <c r="AE558" i="6"/>
  <c r="AE559" i="6"/>
  <c r="AE560" i="6"/>
  <c r="AE561" i="6"/>
  <c r="AE562" i="6"/>
  <c r="AE563" i="6"/>
  <c r="AE564" i="6"/>
  <c r="AE565" i="6"/>
  <c r="AE566" i="6"/>
  <c r="AE567" i="6"/>
  <c r="AE568" i="6"/>
  <c r="AE569" i="6"/>
  <c r="AE570" i="6"/>
  <c r="AE571" i="6"/>
  <c r="AE572" i="6"/>
  <c r="AE573" i="6"/>
  <c r="AE574" i="6"/>
  <c r="AE575" i="6"/>
  <c r="AE576" i="6"/>
  <c r="AE577" i="6"/>
  <c r="AE578" i="6"/>
  <c r="AE579" i="6"/>
  <c r="AE580" i="6"/>
  <c r="AE581" i="6"/>
  <c r="AE582" i="6"/>
  <c r="AE583" i="6"/>
  <c r="AE584" i="6"/>
  <c r="AE585" i="6"/>
  <c r="AE586"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0" i="6"/>
  <c r="AE661" i="6"/>
  <c r="AE662" i="6"/>
  <c r="AE663" i="6"/>
  <c r="AE664" i="6"/>
  <c r="AE665" i="6"/>
  <c r="AE666" i="6"/>
  <c r="AE667" i="6"/>
  <c r="AE668" i="6"/>
  <c r="AE669" i="6"/>
  <c r="AE670" i="6"/>
  <c r="AE671" i="6"/>
  <c r="AE672" i="6"/>
  <c r="AE673" i="6"/>
  <c r="AE674" i="6"/>
  <c r="AE675" i="6"/>
  <c r="AE676" i="6"/>
  <c r="AE677" i="6"/>
  <c r="AE678" i="6"/>
  <c r="AE679" i="6"/>
  <c r="AE680" i="6"/>
  <c r="AE681" i="6"/>
  <c r="AE682" i="6"/>
  <c r="AE683" i="6"/>
  <c r="AE684" i="6"/>
  <c r="AE685" i="6"/>
  <c r="AE686" i="6"/>
  <c r="AE687" i="6"/>
  <c r="AE688" i="6"/>
  <c r="AE689" i="6"/>
  <c r="AE690" i="6"/>
  <c r="AE691" i="6"/>
  <c r="AE692" i="6"/>
  <c r="AE693" i="6"/>
  <c r="AE694" i="6"/>
  <c r="AE695" i="6"/>
  <c r="AE696" i="6"/>
  <c r="AE697" i="6"/>
  <c r="AE698" i="6"/>
  <c r="AE699" i="6"/>
  <c r="AE700" i="6"/>
  <c r="AE701" i="6"/>
  <c r="AE702" i="6"/>
  <c r="AE703" i="6"/>
  <c r="AE704" i="6"/>
  <c r="AE705" i="6"/>
  <c r="AE706" i="6"/>
  <c r="AE707" i="6"/>
  <c r="AE708" i="6"/>
  <c r="AE709" i="6"/>
  <c r="AE710" i="6"/>
  <c r="AE711" i="6"/>
  <c r="AE712" i="6"/>
  <c r="AE713" i="6"/>
  <c r="AE714" i="6"/>
  <c r="AE715" i="6"/>
  <c r="AE716" i="6"/>
  <c r="AE717" i="6"/>
  <c r="AE718" i="6"/>
  <c r="AE719" i="6"/>
  <c r="AE720" i="6"/>
  <c r="AE721" i="6"/>
  <c r="AE722" i="6"/>
  <c r="AE723" i="6"/>
  <c r="AE724" i="6"/>
  <c r="AE725" i="6"/>
  <c r="AE726" i="6"/>
  <c r="AE727" i="6"/>
  <c r="AE728" i="6"/>
  <c r="AE729" i="6"/>
  <c r="AE730" i="6"/>
  <c r="AE731" i="6"/>
  <c r="AE732" i="6"/>
  <c r="AE733" i="6"/>
  <c r="AE734" i="6"/>
  <c r="AE735" i="6"/>
  <c r="AE736" i="6"/>
  <c r="AE737" i="6"/>
  <c r="AE738" i="6"/>
  <c r="AE739" i="6"/>
  <c r="AE740" i="6"/>
  <c r="AE741" i="6"/>
  <c r="AE742" i="6"/>
  <c r="AE743" i="6"/>
  <c r="AE744" i="6"/>
  <c r="AE745" i="6"/>
  <c r="AE746" i="6"/>
  <c r="AE747" i="6"/>
  <c r="AE748" i="6"/>
  <c r="AE749" i="6"/>
  <c r="AE750" i="6"/>
  <c r="AE751" i="6"/>
  <c r="AE752"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10" i="6"/>
  <c r="AE811" i="6"/>
  <c r="AE812" i="6"/>
  <c r="AE813" i="6"/>
  <c r="AE814" i="6"/>
  <c r="AE815" i="6"/>
  <c r="AE816" i="6"/>
  <c r="AE817" i="6"/>
  <c r="AE818" i="6"/>
  <c r="AE819" i="6"/>
  <c r="AE820" i="6"/>
  <c r="AE821" i="6"/>
  <c r="AE822" i="6"/>
  <c r="AE823" i="6"/>
  <c r="AE824" i="6"/>
  <c r="AE825" i="6"/>
  <c r="AE826" i="6"/>
  <c r="AE827" i="6"/>
  <c r="AE828" i="6"/>
  <c r="AE829" i="6"/>
  <c r="AE830" i="6"/>
  <c r="AE831" i="6"/>
  <c r="AE832" i="6"/>
  <c r="AE833" i="6"/>
  <c r="AE834" i="6"/>
  <c r="AE835" i="6"/>
  <c r="AE836" i="6"/>
  <c r="AE837" i="6"/>
  <c r="AE838" i="6"/>
  <c r="AE839" i="6"/>
  <c r="AE840" i="6"/>
  <c r="AE841" i="6"/>
  <c r="AE842" i="6"/>
  <c r="AE843" i="6"/>
  <c r="AE844" i="6"/>
  <c r="AE845" i="6"/>
  <c r="AE846" i="6"/>
  <c r="AE847" i="6"/>
  <c r="AE848" i="6"/>
  <c r="AE849" i="6"/>
  <c r="AE850" i="6"/>
  <c r="AE851" i="6"/>
  <c r="AE852" i="6"/>
  <c r="AE853" i="6"/>
  <c r="AE854" i="6"/>
  <c r="AE855" i="6"/>
  <c r="AE856" i="6"/>
  <c r="AE857" i="6"/>
  <c r="AE858" i="6"/>
  <c r="AE859" i="6"/>
  <c r="AE860" i="6"/>
  <c r="AE861" i="6"/>
  <c r="AE862" i="6"/>
  <c r="AE863" i="6"/>
  <c r="AE864" i="6"/>
  <c r="AE865" i="6"/>
  <c r="AE866" i="6"/>
  <c r="AE867" i="6"/>
  <c r="AE868" i="6"/>
  <c r="AE869" i="6"/>
  <c r="AE870" i="6"/>
  <c r="AE871" i="6"/>
  <c r="AE872"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E900" i="6"/>
  <c r="AE901" i="6"/>
  <c r="AE902" i="6"/>
  <c r="AE903" i="6"/>
  <c r="AE904" i="6"/>
  <c r="AE905" i="6"/>
  <c r="AE906" i="6"/>
  <c r="AE907" i="6"/>
  <c r="AE908" i="6"/>
  <c r="AE909" i="6"/>
  <c r="AE910" i="6"/>
  <c r="AE911" i="6"/>
  <c r="AE912" i="6"/>
  <c r="AE913" i="6"/>
  <c r="AE914" i="6"/>
  <c r="AE915"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C3" i="6"/>
  <c r="AC4" i="6"/>
  <c r="AC5" i="6"/>
  <c r="AC6" i="6"/>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347" i="6"/>
  <c r="AC348" i="6"/>
  <c r="AC349" i="6"/>
  <c r="AC350" i="6"/>
  <c r="AC351" i="6"/>
  <c r="AC352" i="6"/>
  <c r="AC353" i="6"/>
  <c r="AC354" i="6"/>
  <c r="AC355" i="6"/>
  <c r="AC356" i="6"/>
  <c r="AC357" i="6"/>
  <c r="AC358" i="6"/>
  <c r="AC359"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519" i="6"/>
  <c r="AC520" i="6"/>
  <c r="AC521" i="6"/>
  <c r="AC522" i="6"/>
  <c r="AC523" i="6"/>
  <c r="AC524" i="6"/>
  <c r="AC525" i="6"/>
  <c r="AC526" i="6"/>
  <c r="AC527" i="6"/>
  <c r="AC528" i="6"/>
  <c r="AC529" i="6"/>
  <c r="AC530" i="6"/>
  <c r="AC531"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AC691" i="6"/>
  <c r="AC692" i="6"/>
  <c r="AC693" i="6"/>
  <c r="AC694" i="6"/>
  <c r="AC695" i="6"/>
  <c r="AC696" i="6"/>
  <c r="AC697" i="6"/>
  <c r="AC698" i="6"/>
  <c r="AC699" i="6"/>
  <c r="AC700" i="6"/>
  <c r="AC701" i="6"/>
  <c r="AC702" i="6"/>
  <c r="AC703"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863" i="6"/>
  <c r="AC864" i="6"/>
  <c r="AC865" i="6"/>
  <c r="AC866" i="6"/>
  <c r="AC867" i="6"/>
  <c r="AC868" i="6"/>
  <c r="AC869" i="6"/>
  <c r="AC870" i="6"/>
  <c r="AC871" i="6"/>
  <c r="AC872" i="6"/>
  <c r="AC873" i="6"/>
  <c r="AC874" i="6"/>
  <c r="AC875" i="6"/>
  <c r="AC876" i="6"/>
  <c r="AC877" i="6"/>
  <c r="AC878" i="6"/>
  <c r="AC879" i="6"/>
  <c r="AC880" i="6"/>
  <c r="AC881" i="6"/>
  <c r="AC882" i="6"/>
  <c r="AC883" i="6"/>
  <c r="AC884" i="6"/>
  <c r="AC885" i="6"/>
  <c r="AC886" i="6"/>
  <c r="AC887" i="6"/>
  <c r="AC888" i="6"/>
  <c r="AC889" i="6"/>
  <c r="AC890" i="6"/>
  <c r="AC891" i="6"/>
  <c r="AC892" i="6"/>
  <c r="AC893" i="6"/>
  <c r="AC894" i="6"/>
  <c r="AC895" i="6"/>
  <c r="AC896" i="6"/>
  <c r="AC897" i="6"/>
  <c r="AC898" i="6"/>
  <c r="AC899" i="6"/>
  <c r="AC900" i="6"/>
  <c r="AC901" i="6"/>
  <c r="AC902" i="6"/>
  <c r="AC903" i="6"/>
  <c r="AC904" i="6"/>
  <c r="AC905" i="6"/>
  <c r="AC906" i="6"/>
  <c r="AC907" i="6"/>
  <c r="AC908" i="6"/>
  <c r="AC909" i="6"/>
  <c r="AC910" i="6"/>
  <c r="AC911" i="6"/>
  <c r="AC912" i="6"/>
  <c r="AC913" i="6"/>
  <c r="AC914" i="6"/>
  <c r="AC915" i="6"/>
  <c r="AC916" i="6"/>
  <c r="AC917" i="6"/>
  <c r="AC918" i="6"/>
  <c r="AC919" i="6"/>
  <c r="AC920" i="6"/>
  <c r="AC921" i="6"/>
  <c r="AC922" i="6"/>
  <c r="AC923" i="6"/>
  <c r="AC924" i="6"/>
  <c r="AC925" i="6"/>
  <c r="AC926" i="6"/>
  <c r="AC927" i="6"/>
  <c r="AC928" i="6"/>
  <c r="AC929" i="6"/>
  <c r="AC930" i="6"/>
  <c r="AC931" i="6"/>
  <c r="AC932" i="6"/>
  <c r="AC933" i="6"/>
  <c r="AC934" i="6"/>
  <c r="AC935" i="6"/>
  <c r="AC936" i="6"/>
  <c r="AC937" i="6"/>
  <c r="AC938" i="6"/>
  <c r="AC939" i="6"/>
  <c r="AC940" i="6"/>
  <c r="AC941" i="6"/>
  <c r="AC942" i="6"/>
  <c r="AC943" i="6"/>
  <c r="AC944" i="6"/>
  <c r="AC945" i="6"/>
  <c r="AC946" i="6"/>
  <c r="AC947" i="6"/>
  <c r="AC948" i="6"/>
  <c r="AC949" i="6"/>
  <c r="AC950" i="6"/>
  <c r="AC951" i="6"/>
  <c r="AC952" i="6"/>
  <c r="AC953" i="6"/>
  <c r="AC954" i="6"/>
  <c r="AC955" i="6"/>
  <c r="AC956" i="6"/>
  <c r="AC957" i="6"/>
  <c r="AC958" i="6"/>
  <c r="AC959" i="6"/>
  <c r="AC960" i="6"/>
  <c r="AC961" i="6"/>
  <c r="AC962" i="6"/>
  <c r="AC963" i="6"/>
  <c r="AC964" i="6"/>
  <c r="AC965" i="6"/>
  <c r="AC966" i="6"/>
  <c r="AC967" i="6"/>
  <c r="AC968" i="6"/>
  <c r="AC969" i="6"/>
  <c r="AC970" i="6"/>
  <c r="AC971" i="6"/>
  <c r="AC972" i="6"/>
  <c r="AC973" i="6"/>
  <c r="AC974" i="6"/>
  <c r="AC975" i="6"/>
  <c r="AC976" i="6"/>
  <c r="AC977" i="6"/>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AB505" i="6"/>
  <c r="AB506" i="6"/>
  <c r="AB507" i="6"/>
  <c r="AB508" i="6"/>
  <c r="AB509" i="6"/>
  <c r="AB510" i="6"/>
  <c r="AB511" i="6"/>
  <c r="AB512" i="6"/>
  <c r="AB513" i="6"/>
  <c r="AB514" i="6"/>
  <c r="AB515" i="6"/>
  <c r="AB516" i="6"/>
  <c r="AB517" i="6"/>
  <c r="AB518" i="6"/>
  <c r="AB519" i="6"/>
  <c r="AB520" i="6"/>
  <c r="AB521" i="6"/>
  <c r="AB522" i="6"/>
  <c r="AB523" i="6"/>
  <c r="AB524" i="6"/>
  <c r="AB525" i="6"/>
  <c r="AB526" i="6"/>
  <c r="AB527" i="6"/>
  <c r="AB528" i="6"/>
  <c r="AB529" i="6"/>
  <c r="AB530" i="6"/>
  <c r="AB531" i="6"/>
  <c r="AB532" i="6"/>
  <c r="AB533" i="6"/>
  <c r="AB534" i="6"/>
  <c r="AB535" i="6"/>
  <c r="AB536" i="6"/>
  <c r="AB537" i="6"/>
  <c r="AB538" i="6"/>
  <c r="AB539" i="6"/>
  <c r="AB540" i="6"/>
  <c r="AB541" i="6"/>
  <c r="AB542" i="6"/>
  <c r="AB543" i="6"/>
  <c r="AB544" i="6"/>
  <c r="AB545" i="6"/>
  <c r="AB546" i="6"/>
  <c r="AB547" i="6"/>
  <c r="AB548" i="6"/>
  <c r="AB549" i="6"/>
  <c r="AB550" i="6"/>
  <c r="AB551" i="6"/>
  <c r="AB552" i="6"/>
  <c r="AB553" i="6"/>
  <c r="AB554" i="6"/>
  <c r="AB555" i="6"/>
  <c r="AB556" i="6"/>
  <c r="AB557" i="6"/>
  <c r="AB558" i="6"/>
  <c r="AB559" i="6"/>
  <c r="AB560" i="6"/>
  <c r="AB561" i="6"/>
  <c r="AB562" i="6"/>
  <c r="AB563" i="6"/>
  <c r="AB564" i="6"/>
  <c r="AB565" i="6"/>
  <c r="AB566" i="6"/>
  <c r="AB567" i="6"/>
  <c r="AB568" i="6"/>
  <c r="AB569" i="6"/>
  <c r="AB570" i="6"/>
  <c r="AB571" i="6"/>
  <c r="AB572" i="6"/>
  <c r="AB573" i="6"/>
  <c r="AB574" i="6"/>
  <c r="AB575" i="6"/>
  <c r="AB576" i="6"/>
  <c r="AB577" i="6"/>
  <c r="AB578" i="6"/>
  <c r="AB579" i="6"/>
  <c r="AB580" i="6"/>
  <c r="AB581" i="6"/>
  <c r="AB582" i="6"/>
  <c r="AB583" i="6"/>
  <c r="AB584" i="6"/>
  <c r="AB585" i="6"/>
  <c r="AB586" i="6"/>
  <c r="AB587" i="6"/>
  <c r="AB588" i="6"/>
  <c r="AB589" i="6"/>
  <c r="AB590" i="6"/>
  <c r="AB591" i="6"/>
  <c r="AB592" i="6"/>
  <c r="AB593" i="6"/>
  <c r="AB594" i="6"/>
  <c r="AB595" i="6"/>
  <c r="AB596" i="6"/>
  <c r="AB597" i="6"/>
  <c r="AB598"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AB702" i="6"/>
  <c r="AB703" i="6"/>
  <c r="AB704" i="6"/>
  <c r="AB705" i="6"/>
  <c r="AB706" i="6"/>
  <c r="AB707" i="6"/>
  <c r="AB708" i="6"/>
  <c r="AB709" i="6"/>
  <c r="AB710" i="6"/>
  <c r="AB711" i="6"/>
  <c r="AB712" i="6"/>
  <c r="AB713" i="6"/>
  <c r="AB714" i="6"/>
  <c r="AB715" i="6"/>
  <c r="AB716" i="6"/>
  <c r="AB717" i="6"/>
  <c r="AB718" i="6"/>
  <c r="AB719" i="6"/>
  <c r="AB720" i="6"/>
  <c r="AB721" i="6"/>
  <c r="AB722" i="6"/>
  <c r="AB723" i="6"/>
  <c r="AB724" i="6"/>
  <c r="AB725" i="6"/>
  <c r="AB726" i="6"/>
  <c r="AB727" i="6"/>
  <c r="AB728" i="6"/>
  <c r="AB729" i="6"/>
  <c r="AB730" i="6"/>
  <c r="AB731" i="6"/>
  <c r="AB732" i="6"/>
  <c r="AB733" i="6"/>
  <c r="AB734" i="6"/>
  <c r="AB735" i="6"/>
  <c r="AB736" i="6"/>
  <c r="AB737" i="6"/>
  <c r="AB738" i="6"/>
  <c r="AB739" i="6"/>
  <c r="AB740" i="6"/>
  <c r="AB741" i="6"/>
  <c r="AB742" i="6"/>
  <c r="AB743" i="6"/>
  <c r="AB744" i="6"/>
  <c r="AB745" i="6"/>
  <c r="AB746" i="6"/>
  <c r="AB747" i="6"/>
  <c r="AB748" i="6"/>
  <c r="AB749" i="6"/>
  <c r="AB750" i="6"/>
  <c r="AB751" i="6"/>
  <c r="AB752" i="6"/>
  <c r="AB753" i="6"/>
  <c r="AB754" i="6"/>
  <c r="AB755" i="6"/>
  <c r="AB756" i="6"/>
  <c r="AB757" i="6"/>
  <c r="AB758" i="6"/>
  <c r="AB759" i="6"/>
  <c r="AB760" i="6"/>
  <c r="AB761" i="6"/>
  <c r="AB762" i="6"/>
  <c r="AB763" i="6"/>
  <c r="AB764" i="6"/>
  <c r="AB765" i="6"/>
  <c r="AB766" i="6"/>
  <c r="AB767" i="6"/>
  <c r="AB768" i="6"/>
  <c r="AB769" i="6"/>
  <c r="AB770" i="6"/>
  <c r="AB771" i="6"/>
  <c r="AB772" i="6"/>
  <c r="AB773" i="6"/>
  <c r="AB774" i="6"/>
  <c r="AB775" i="6"/>
  <c r="AB776" i="6"/>
  <c r="AB777" i="6"/>
  <c r="AB778" i="6"/>
  <c r="AB779" i="6"/>
  <c r="AB780" i="6"/>
  <c r="AB781" i="6"/>
  <c r="AB782" i="6"/>
  <c r="AB783" i="6"/>
  <c r="AB784" i="6"/>
  <c r="AB785" i="6"/>
  <c r="AB786" i="6"/>
  <c r="AB787" i="6"/>
  <c r="AB788" i="6"/>
  <c r="AB789" i="6"/>
  <c r="AB790" i="6"/>
  <c r="AB791" i="6"/>
  <c r="AB792" i="6"/>
  <c r="AB793" i="6"/>
  <c r="AB794" i="6"/>
  <c r="AB795" i="6"/>
  <c r="AB796" i="6"/>
  <c r="AB797" i="6"/>
  <c r="AB798" i="6"/>
  <c r="AB799" i="6"/>
  <c r="AB800" i="6"/>
  <c r="AB801" i="6"/>
  <c r="AB802" i="6"/>
  <c r="AB803" i="6"/>
  <c r="AB804" i="6"/>
  <c r="AB805" i="6"/>
  <c r="AB806" i="6"/>
  <c r="AB807" i="6"/>
  <c r="AB808" i="6"/>
  <c r="AB809" i="6"/>
  <c r="AB810" i="6"/>
  <c r="AB811" i="6"/>
  <c r="AB812" i="6"/>
  <c r="AB813" i="6"/>
  <c r="AB814" i="6"/>
  <c r="AB815" i="6"/>
  <c r="AB816" i="6"/>
  <c r="AB817" i="6"/>
  <c r="AB818" i="6"/>
  <c r="AB819" i="6"/>
  <c r="AB820" i="6"/>
  <c r="AB821" i="6"/>
  <c r="AB822" i="6"/>
  <c r="AB823" i="6"/>
  <c r="AB824" i="6"/>
  <c r="AB825" i="6"/>
  <c r="AB826" i="6"/>
  <c r="AB827" i="6"/>
  <c r="AB828" i="6"/>
  <c r="AB829" i="6"/>
  <c r="AB830" i="6"/>
  <c r="AB831" i="6"/>
  <c r="AB832" i="6"/>
  <c r="AB833" i="6"/>
  <c r="AB834" i="6"/>
  <c r="AB835" i="6"/>
  <c r="AB836" i="6"/>
  <c r="AB837" i="6"/>
  <c r="AB838" i="6"/>
  <c r="AB839" i="6"/>
  <c r="AB840" i="6"/>
  <c r="AB841" i="6"/>
  <c r="AB842" i="6"/>
  <c r="AB843" i="6"/>
  <c r="AB844" i="6"/>
  <c r="AB845" i="6"/>
  <c r="AB846" i="6"/>
  <c r="AB847" i="6"/>
  <c r="AB848" i="6"/>
  <c r="AB849" i="6"/>
  <c r="AB850" i="6"/>
  <c r="AB851" i="6"/>
  <c r="AB852" i="6"/>
  <c r="AB853" i="6"/>
  <c r="AB854" i="6"/>
  <c r="AB855" i="6"/>
  <c r="AB856" i="6"/>
  <c r="AB857" i="6"/>
  <c r="AB858" i="6"/>
  <c r="AB859" i="6"/>
  <c r="AB860" i="6"/>
  <c r="AB861" i="6"/>
  <c r="AB862" i="6"/>
  <c r="AB863" i="6"/>
  <c r="AB864" i="6"/>
  <c r="AB865" i="6"/>
  <c r="AB866" i="6"/>
  <c r="AB867" i="6"/>
  <c r="AB868" i="6"/>
  <c r="AB869" i="6"/>
  <c r="AB870" i="6"/>
  <c r="AB871" i="6"/>
  <c r="AB872" i="6"/>
  <c r="AB873" i="6"/>
  <c r="AB874" i="6"/>
  <c r="AB875" i="6"/>
  <c r="AB876" i="6"/>
  <c r="AB877" i="6"/>
  <c r="AB878" i="6"/>
  <c r="AB879" i="6"/>
  <c r="AB880" i="6"/>
  <c r="AB881" i="6"/>
  <c r="AB882" i="6"/>
  <c r="AB883" i="6"/>
  <c r="AB884" i="6"/>
  <c r="AB885" i="6"/>
  <c r="AB886" i="6"/>
  <c r="AB887" i="6"/>
  <c r="AB888" i="6"/>
  <c r="AB889" i="6"/>
  <c r="AB890" i="6"/>
  <c r="AB891" i="6"/>
  <c r="AB892" i="6"/>
  <c r="AB893" i="6"/>
  <c r="AB894" i="6"/>
  <c r="AB895" i="6"/>
  <c r="AB896" i="6"/>
  <c r="AB897" i="6"/>
  <c r="AB898" i="6"/>
  <c r="AB899" i="6"/>
  <c r="AB900" i="6"/>
  <c r="AB901" i="6"/>
  <c r="AB902" i="6"/>
  <c r="AB903" i="6"/>
  <c r="AB904" i="6"/>
  <c r="AB905" i="6"/>
  <c r="AB906" i="6"/>
  <c r="AB907" i="6"/>
  <c r="AB908" i="6"/>
  <c r="AB909" i="6"/>
  <c r="AB910" i="6"/>
  <c r="AB911" i="6"/>
  <c r="AB912" i="6"/>
  <c r="AB913" i="6"/>
  <c r="AB914" i="6"/>
  <c r="AB915" i="6"/>
  <c r="AB916" i="6"/>
  <c r="AB917" i="6"/>
  <c r="AB918" i="6"/>
  <c r="AB919" i="6"/>
  <c r="AB920" i="6"/>
  <c r="AB921" i="6"/>
  <c r="AB922" i="6"/>
  <c r="AB923" i="6"/>
  <c r="AB924" i="6"/>
  <c r="AB925" i="6"/>
  <c r="AB926" i="6"/>
  <c r="AB927" i="6"/>
  <c r="AB928" i="6"/>
  <c r="AB929" i="6"/>
  <c r="AB930" i="6"/>
  <c r="AB931" i="6"/>
  <c r="AB932" i="6"/>
  <c r="AB933" i="6"/>
  <c r="AB934" i="6"/>
  <c r="AB935" i="6"/>
  <c r="AB936" i="6"/>
  <c r="AB937" i="6"/>
  <c r="AB938" i="6"/>
  <c r="AB939" i="6"/>
  <c r="AB940" i="6"/>
  <c r="AB941" i="6"/>
  <c r="AB942" i="6"/>
  <c r="AB943" i="6"/>
  <c r="AB944" i="6"/>
  <c r="AB945" i="6"/>
  <c r="AB946" i="6"/>
  <c r="AB947" i="6"/>
  <c r="AB948" i="6"/>
  <c r="AB949" i="6"/>
  <c r="AB950" i="6"/>
  <c r="AB951" i="6"/>
  <c r="AB952" i="6"/>
  <c r="AB953" i="6"/>
  <c r="AB954" i="6"/>
  <c r="AB955" i="6"/>
  <c r="AB956" i="6"/>
  <c r="AB957" i="6"/>
  <c r="AB958" i="6"/>
  <c r="AB959" i="6"/>
  <c r="AB960" i="6"/>
  <c r="AB961" i="6"/>
  <c r="AB962" i="6"/>
  <c r="AB963" i="6"/>
  <c r="AB964" i="6"/>
  <c r="AB965" i="6"/>
  <c r="AB966" i="6"/>
  <c r="AB967" i="6"/>
  <c r="AB968" i="6"/>
  <c r="AB969" i="6"/>
  <c r="AB970" i="6"/>
  <c r="AB971" i="6"/>
  <c r="AB972" i="6"/>
  <c r="AB973" i="6"/>
  <c r="AB974" i="6"/>
  <c r="AB975" i="6"/>
  <c r="AB976" i="6"/>
  <c r="AB977" i="6"/>
  <c r="AA3" i="6"/>
  <c r="AA4" i="6"/>
  <c r="AA5" i="6"/>
  <c r="AA6" i="6"/>
  <c r="AA7" i="6"/>
  <c r="AA8" i="6"/>
  <c r="AA9" i="6"/>
  <c r="AA10" i="6"/>
  <c r="AA11" i="6"/>
  <c r="AA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212" i="6"/>
  <c r="AA213" i="6"/>
  <c r="AA214" i="6"/>
  <c r="AA215" i="6"/>
  <c r="AA216" i="6"/>
  <c r="AA217" i="6"/>
  <c r="AA218" i="6"/>
  <c r="AA219" i="6"/>
  <c r="AA220" i="6"/>
  <c r="AA221" i="6"/>
  <c r="AA222" i="6"/>
  <c r="AA223" i="6"/>
  <c r="AA224" i="6"/>
  <c r="AA225" i="6"/>
  <c r="AA226" i="6"/>
  <c r="AA227" i="6"/>
  <c r="AA228" i="6"/>
  <c r="AA229" i="6"/>
  <c r="AA230" i="6"/>
  <c r="AA231" i="6"/>
  <c r="AA232" i="6"/>
  <c r="AA233" i="6"/>
  <c r="AA234" i="6"/>
  <c r="AA235" i="6"/>
  <c r="AA236" i="6"/>
  <c r="AA237" i="6"/>
  <c r="AA238" i="6"/>
  <c r="AA239" i="6"/>
  <c r="AA240" i="6"/>
  <c r="AA241" i="6"/>
  <c r="AA242" i="6"/>
  <c r="AA243" i="6"/>
  <c r="AA244" i="6"/>
  <c r="AA245" i="6"/>
  <c r="AA246" i="6"/>
  <c r="AA247" i="6"/>
  <c r="AA248" i="6"/>
  <c r="AA249" i="6"/>
  <c r="AA250" i="6"/>
  <c r="AA251" i="6"/>
  <c r="AA252" i="6"/>
  <c r="AA253" i="6"/>
  <c r="AA254" i="6"/>
  <c r="AA255" i="6"/>
  <c r="AA256" i="6"/>
  <c r="AA257" i="6"/>
  <c r="AA258" i="6"/>
  <c r="AA259" i="6"/>
  <c r="AA260" i="6"/>
  <c r="AA261" i="6"/>
  <c r="AA262" i="6"/>
  <c r="AA263" i="6"/>
  <c r="AA264" i="6"/>
  <c r="AA265" i="6"/>
  <c r="AA266" i="6"/>
  <c r="AA267" i="6"/>
  <c r="AA268" i="6"/>
  <c r="AA269" i="6"/>
  <c r="AA270" i="6"/>
  <c r="AA271" i="6"/>
  <c r="AA272" i="6"/>
  <c r="AA273" i="6"/>
  <c r="AA274" i="6"/>
  <c r="AA275" i="6"/>
  <c r="AA276" i="6"/>
  <c r="AA277" i="6"/>
  <c r="AA278" i="6"/>
  <c r="AA279" i="6"/>
  <c r="AA280" i="6"/>
  <c r="AA281" i="6"/>
  <c r="AA282" i="6"/>
  <c r="AA283" i="6"/>
  <c r="AA284" i="6"/>
  <c r="AA285" i="6"/>
  <c r="AA286" i="6"/>
  <c r="AA287" i="6"/>
  <c r="AA288" i="6"/>
  <c r="AA289" i="6"/>
  <c r="AA290" i="6"/>
  <c r="AA291" i="6"/>
  <c r="AA292" i="6"/>
  <c r="AA293" i="6"/>
  <c r="AA294" i="6"/>
  <c r="AA295" i="6"/>
  <c r="AA296" i="6"/>
  <c r="AA297" i="6"/>
  <c r="AA298" i="6"/>
  <c r="AA299" i="6"/>
  <c r="AA300" i="6"/>
  <c r="AA301" i="6"/>
  <c r="AA302" i="6"/>
  <c r="AA303" i="6"/>
  <c r="AA304" i="6"/>
  <c r="AA305" i="6"/>
  <c r="AA306" i="6"/>
  <c r="AA307" i="6"/>
  <c r="AA308" i="6"/>
  <c r="AA309" i="6"/>
  <c r="AA310" i="6"/>
  <c r="AA311" i="6"/>
  <c r="AA312" i="6"/>
  <c r="AA313" i="6"/>
  <c r="AA314" i="6"/>
  <c r="AA315" i="6"/>
  <c r="AA316" i="6"/>
  <c r="AA317" i="6"/>
  <c r="AA318" i="6"/>
  <c r="AA319" i="6"/>
  <c r="AA320" i="6"/>
  <c r="AA321" i="6"/>
  <c r="AA322" i="6"/>
  <c r="AA323" i="6"/>
  <c r="AA324" i="6"/>
  <c r="AA325" i="6"/>
  <c r="AA326" i="6"/>
  <c r="AA327" i="6"/>
  <c r="AA328" i="6"/>
  <c r="AA329" i="6"/>
  <c r="AA330" i="6"/>
  <c r="AA331" i="6"/>
  <c r="AA332" i="6"/>
  <c r="AA333" i="6"/>
  <c r="AA334" i="6"/>
  <c r="AA335" i="6"/>
  <c r="AA336" i="6"/>
  <c r="AA337" i="6"/>
  <c r="AA338" i="6"/>
  <c r="AA339" i="6"/>
  <c r="AA340" i="6"/>
  <c r="AA341" i="6"/>
  <c r="AA342" i="6"/>
  <c r="AA343" i="6"/>
  <c r="AA344" i="6"/>
  <c r="AA345" i="6"/>
  <c r="AA346" i="6"/>
  <c r="AA347" i="6"/>
  <c r="AA348" i="6"/>
  <c r="AA349" i="6"/>
  <c r="AA350" i="6"/>
  <c r="AA351" i="6"/>
  <c r="AA352" i="6"/>
  <c r="AA353" i="6"/>
  <c r="AA354" i="6"/>
  <c r="AA355" i="6"/>
  <c r="AA356" i="6"/>
  <c r="AA357" i="6"/>
  <c r="AA358" i="6"/>
  <c r="AA359" i="6"/>
  <c r="AA360" i="6"/>
  <c r="AA361" i="6"/>
  <c r="AA362" i="6"/>
  <c r="AA363" i="6"/>
  <c r="AA364" i="6"/>
  <c r="AA365" i="6"/>
  <c r="AA366" i="6"/>
  <c r="AA367" i="6"/>
  <c r="AA368" i="6"/>
  <c r="AA369" i="6"/>
  <c r="AA370" i="6"/>
  <c r="AA371" i="6"/>
  <c r="AA372" i="6"/>
  <c r="AA373" i="6"/>
  <c r="AA374" i="6"/>
  <c r="AA375" i="6"/>
  <c r="AA376" i="6"/>
  <c r="AA377" i="6"/>
  <c r="AA378" i="6"/>
  <c r="AA379" i="6"/>
  <c r="AA380" i="6"/>
  <c r="AA381" i="6"/>
  <c r="AA382" i="6"/>
  <c r="AA383" i="6"/>
  <c r="AA384" i="6"/>
  <c r="AA385" i="6"/>
  <c r="AA386" i="6"/>
  <c r="AA387" i="6"/>
  <c r="AA388" i="6"/>
  <c r="AA389" i="6"/>
  <c r="AA390" i="6"/>
  <c r="AA391" i="6"/>
  <c r="AA392" i="6"/>
  <c r="AA393" i="6"/>
  <c r="AA394" i="6"/>
  <c r="AA395" i="6"/>
  <c r="AA396" i="6"/>
  <c r="AA397" i="6"/>
  <c r="AA398" i="6"/>
  <c r="AA399" i="6"/>
  <c r="AA400" i="6"/>
  <c r="AA401" i="6"/>
  <c r="AA402" i="6"/>
  <c r="AA403" i="6"/>
  <c r="AA404" i="6"/>
  <c r="AA405" i="6"/>
  <c r="AA406" i="6"/>
  <c r="AA407" i="6"/>
  <c r="AA408" i="6"/>
  <c r="AA409" i="6"/>
  <c r="AA410" i="6"/>
  <c r="AA411" i="6"/>
  <c r="AA412" i="6"/>
  <c r="AA413" i="6"/>
  <c r="AA414" i="6"/>
  <c r="AA415" i="6"/>
  <c r="AA416" i="6"/>
  <c r="AA417" i="6"/>
  <c r="AA418" i="6"/>
  <c r="AA419" i="6"/>
  <c r="AA420" i="6"/>
  <c r="AA421" i="6"/>
  <c r="AA422" i="6"/>
  <c r="AA423" i="6"/>
  <c r="AA424" i="6"/>
  <c r="AA425" i="6"/>
  <c r="AA426" i="6"/>
  <c r="AA427" i="6"/>
  <c r="AA428" i="6"/>
  <c r="AA429" i="6"/>
  <c r="AA430" i="6"/>
  <c r="AA431" i="6"/>
  <c r="AA432" i="6"/>
  <c r="AA433" i="6"/>
  <c r="AA434" i="6"/>
  <c r="AA435" i="6"/>
  <c r="AA436" i="6"/>
  <c r="AA437" i="6"/>
  <c r="AA438" i="6"/>
  <c r="AA439" i="6"/>
  <c r="AA440" i="6"/>
  <c r="AA441" i="6"/>
  <c r="AA442" i="6"/>
  <c r="AA443" i="6"/>
  <c r="AA444" i="6"/>
  <c r="AA445" i="6"/>
  <c r="AA446" i="6"/>
  <c r="AA447" i="6"/>
  <c r="AA448" i="6"/>
  <c r="AA449" i="6"/>
  <c r="AA450" i="6"/>
  <c r="AA451" i="6"/>
  <c r="AA452" i="6"/>
  <c r="AA453" i="6"/>
  <c r="AA454" i="6"/>
  <c r="AA455" i="6"/>
  <c r="AA456" i="6"/>
  <c r="AA457" i="6"/>
  <c r="AA458" i="6"/>
  <c r="AA459" i="6"/>
  <c r="AA460" i="6"/>
  <c r="AA461" i="6"/>
  <c r="AA462" i="6"/>
  <c r="AA463" i="6"/>
  <c r="AA464" i="6"/>
  <c r="AA465" i="6"/>
  <c r="AA466" i="6"/>
  <c r="AA467" i="6"/>
  <c r="AA468" i="6"/>
  <c r="AA469" i="6"/>
  <c r="AA470" i="6"/>
  <c r="AA471" i="6"/>
  <c r="AA472" i="6"/>
  <c r="AA473" i="6"/>
  <c r="AA474" i="6"/>
  <c r="AA475" i="6"/>
  <c r="AA476" i="6"/>
  <c r="AA477" i="6"/>
  <c r="AA478" i="6"/>
  <c r="AA479" i="6"/>
  <c r="AA480" i="6"/>
  <c r="AA481" i="6"/>
  <c r="AA482" i="6"/>
  <c r="AA483" i="6"/>
  <c r="AA484" i="6"/>
  <c r="AA485" i="6"/>
  <c r="AA486" i="6"/>
  <c r="AA487" i="6"/>
  <c r="AA488" i="6"/>
  <c r="AA489" i="6"/>
  <c r="AA490" i="6"/>
  <c r="AA491" i="6"/>
  <c r="AA492" i="6"/>
  <c r="AA493" i="6"/>
  <c r="AA494" i="6"/>
  <c r="AA495" i="6"/>
  <c r="AA496" i="6"/>
  <c r="AA497" i="6"/>
  <c r="AA498" i="6"/>
  <c r="AA499" i="6"/>
  <c r="AA500" i="6"/>
  <c r="AA501" i="6"/>
  <c r="AA502" i="6"/>
  <c r="AA503" i="6"/>
  <c r="AA504" i="6"/>
  <c r="AA505" i="6"/>
  <c r="AA506" i="6"/>
  <c r="AA507" i="6"/>
  <c r="AA508" i="6"/>
  <c r="AA509" i="6"/>
  <c r="AA510" i="6"/>
  <c r="AA511" i="6"/>
  <c r="AA512" i="6"/>
  <c r="AA513" i="6"/>
  <c r="AA514" i="6"/>
  <c r="AA515" i="6"/>
  <c r="AA516" i="6"/>
  <c r="AA517" i="6"/>
  <c r="AA518" i="6"/>
  <c r="AA519" i="6"/>
  <c r="AA520" i="6"/>
  <c r="AA521" i="6"/>
  <c r="AA522" i="6"/>
  <c r="AA523" i="6"/>
  <c r="AA524" i="6"/>
  <c r="AA525" i="6"/>
  <c r="AA526" i="6"/>
  <c r="AA527" i="6"/>
  <c r="AA528" i="6"/>
  <c r="AA529" i="6"/>
  <c r="AA530" i="6"/>
  <c r="AA531" i="6"/>
  <c r="AA532" i="6"/>
  <c r="AA533" i="6"/>
  <c r="AA534" i="6"/>
  <c r="AA535" i="6"/>
  <c r="AA536" i="6"/>
  <c r="AA537" i="6"/>
  <c r="AA538" i="6"/>
  <c r="AA539" i="6"/>
  <c r="AA540" i="6"/>
  <c r="AA541" i="6"/>
  <c r="AA542" i="6"/>
  <c r="AA543" i="6"/>
  <c r="AA544" i="6"/>
  <c r="AA545" i="6"/>
  <c r="AA546" i="6"/>
  <c r="AA547" i="6"/>
  <c r="AA548" i="6"/>
  <c r="AA549" i="6"/>
  <c r="AA550" i="6"/>
  <c r="AA551" i="6"/>
  <c r="AA552" i="6"/>
  <c r="AA553" i="6"/>
  <c r="AA554" i="6"/>
  <c r="AA555" i="6"/>
  <c r="AA556" i="6"/>
  <c r="AA557" i="6"/>
  <c r="AA558" i="6"/>
  <c r="AA559" i="6"/>
  <c r="AA560" i="6"/>
  <c r="AA561" i="6"/>
  <c r="AA562" i="6"/>
  <c r="AA563" i="6"/>
  <c r="AA564" i="6"/>
  <c r="AA565" i="6"/>
  <c r="AA566" i="6"/>
  <c r="AA567" i="6"/>
  <c r="AA568" i="6"/>
  <c r="AA569" i="6"/>
  <c r="AA570" i="6"/>
  <c r="AA571" i="6"/>
  <c r="AA572" i="6"/>
  <c r="AA573" i="6"/>
  <c r="AA574" i="6"/>
  <c r="AA575" i="6"/>
  <c r="AA576" i="6"/>
  <c r="AA577" i="6"/>
  <c r="AA578" i="6"/>
  <c r="AA579" i="6"/>
  <c r="AA580" i="6"/>
  <c r="AA581" i="6"/>
  <c r="AA582" i="6"/>
  <c r="AA583" i="6"/>
  <c r="AA584" i="6"/>
  <c r="AA585" i="6"/>
  <c r="AA586" i="6"/>
  <c r="AA587" i="6"/>
  <c r="AA588" i="6"/>
  <c r="AA589" i="6"/>
  <c r="AA590" i="6"/>
  <c r="AA591" i="6"/>
  <c r="AA592" i="6"/>
  <c r="AA593" i="6"/>
  <c r="AA594" i="6"/>
  <c r="AA595" i="6"/>
  <c r="AA596" i="6"/>
  <c r="AA597" i="6"/>
  <c r="AA598" i="6"/>
  <c r="AA599" i="6"/>
  <c r="AA600" i="6"/>
  <c r="AA601" i="6"/>
  <c r="AA602" i="6"/>
  <c r="AA603" i="6"/>
  <c r="AA604" i="6"/>
  <c r="AA605" i="6"/>
  <c r="AA606" i="6"/>
  <c r="AA607" i="6"/>
  <c r="AA608" i="6"/>
  <c r="AA609" i="6"/>
  <c r="AA610" i="6"/>
  <c r="AA611" i="6"/>
  <c r="AA612" i="6"/>
  <c r="AA613" i="6"/>
  <c r="AA614" i="6"/>
  <c r="AA615" i="6"/>
  <c r="AA616" i="6"/>
  <c r="AA617" i="6"/>
  <c r="AA618" i="6"/>
  <c r="AA619" i="6"/>
  <c r="AA620" i="6"/>
  <c r="AA621" i="6"/>
  <c r="AA622" i="6"/>
  <c r="AA623" i="6"/>
  <c r="AA624" i="6"/>
  <c r="AA625" i="6"/>
  <c r="AA626" i="6"/>
  <c r="AA627" i="6"/>
  <c r="AA628" i="6"/>
  <c r="AA629" i="6"/>
  <c r="AA630" i="6"/>
  <c r="AA631" i="6"/>
  <c r="AA632" i="6"/>
  <c r="AA633" i="6"/>
  <c r="AA634" i="6"/>
  <c r="AA635" i="6"/>
  <c r="AA636" i="6"/>
  <c r="AA637" i="6"/>
  <c r="AA638" i="6"/>
  <c r="AA639" i="6"/>
  <c r="AA640" i="6"/>
  <c r="AA641" i="6"/>
  <c r="AA642" i="6"/>
  <c r="AA643" i="6"/>
  <c r="AA644" i="6"/>
  <c r="AA645" i="6"/>
  <c r="AA646" i="6"/>
  <c r="AA647" i="6"/>
  <c r="AA648" i="6"/>
  <c r="AA649" i="6"/>
  <c r="AA650" i="6"/>
  <c r="AA651" i="6"/>
  <c r="AA652" i="6"/>
  <c r="AA653" i="6"/>
  <c r="AA654" i="6"/>
  <c r="AA655" i="6"/>
  <c r="AA656" i="6"/>
  <c r="AA657" i="6"/>
  <c r="AA658" i="6"/>
  <c r="AA659" i="6"/>
  <c r="AA660" i="6"/>
  <c r="AA661" i="6"/>
  <c r="AA662" i="6"/>
  <c r="AA663" i="6"/>
  <c r="AA664" i="6"/>
  <c r="AA665" i="6"/>
  <c r="AA666" i="6"/>
  <c r="AA667" i="6"/>
  <c r="AA668" i="6"/>
  <c r="AA669" i="6"/>
  <c r="AA670" i="6"/>
  <c r="AA671" i="6"/>
  <c r="AA672" i="6"/>
  <c r="AA673" i="6"/>
  <c r="AA674" i="6"/>
  <c r="AA675" i="6"/>
  <c r="AA676" i="6"/>
  <c r="AA677" i="6"/>
  <c r="AA678" i="6"/>
  <c r="AA679" i="6"/>
  <c r="AA680" i="6"/>
  <c r="AA681" i="6"/>
  <c r="AA682" i="6"/>
  <c r="AA683" i="6"/>
  <c r="AA684" i="6"/>
  <c r="AA685" i="6"/>
  <c r="AA686" i="6"/>
  <c r="AA687" i="6"/>
  <c r="AA688" i="6"/>
  <c r="AA689" i="6"/>
  <c r="AA690" i="6"/>
  <c r="AA691" i="6"/>
  <c r="AA692" i="6"/>
  <c r="AA693" i="6"/>
  <c r="AA694" i="6"/>
  <c r="AA695" i="6"/>
  <c r="AA696" i="6"/>
  <c r="AA697" i="6"/>
  <c r="AA698" i="6"/>
  <c r="AA699" i="6"/>
  <c r="AA700" i="6"/>
  <c r="AA701" i="6"/>
  <c r="AA702" i="6"/>
  <c r="AA703" i="6"/>
  <c r="AA704" i="6"/>
  <c r="AA705" i="6"/>
  <c r="AA706" i="6"/>
  <c r="AA707" i="6"/>
  <c r="AA708" i="6"/>
  <c r="AA709" i="6"/>
  <c r="AA710" i="6"/>
  <c r="AA711" i="6"/>
  <c r="AA712" i="6"/>
  <c r="AA713" i="6"/>
  <c r="AA714" i="6"/>
  <c r="AA715" i="6"/>
  <c r="AA716" i="6"/>
  <c r="AA717" i="6"/>
  <c r="AA718" i="6"/>
  <c r="AA719" i="6"/>
  <c r="AA720" i="6"/>
  <c r="AA721" i="6"/>
  <c r="AA722" i="6"/>
  <c r="AA723" i="6"/>
  <c r="AA724" i="6"/>
  <c r="AA725" i="6"/>
  <c r="AA726" i="6"/>
  <c r="AA727" i="6"/>
  <c r="AA728" i="6"/>
  <c r="AA729" i="6"/>
  <c r="AA730" i="6"/>
  <c r="AA731" i="6"/>
  <c r="AA732" i="6"/>
  <c r="AA733" i="6"/>
  <c r="AA734" i="6"/>
  <c r="AA735" i="6"/>
  <c r="AA736" i="6"/>
  <c r="AA737" i="6"/>
  <c r="AA738" i="6"/>
  <c r="AA739" i="6"/>
  <c r="AA740" i="6"/>
  <c r="AA741" i="6"/>
  <c r="AA742" i="6"/>
  <c r="AA743" i="6"/>
  <c r="AA744" i="6"/>
  <c r="AA745" i="6"/>
  <c r="AA746" i="6"/>
  <c r="AA747" i="6"/>
  <c r="AA748" i="6"/>
  <c r="AA749" i="6"/>
  <c r="AA750" i="6"/>
  <c r="AA751" i="6"/>
  <c r="AA752" i="6"/>
  <c r="AA753" i="6"/>
  <c r="AA754" i="6"/>
  <c r="AA755" i="6"/>
  <c r="AA756" i="6"/>
  <c r="AA757" i="6"/>
  <c r="AA758" i="6"/>
  <c r="AA759" i="6"/>
  <c r="AA760" i="6"/>
  <c r="AA761" i="6"/>
  <c r="AA762" i="6"/>
  <c r="AA763" i="6"/>
  <c r="AA764" i="6"/>
  <c r="AA765" i="6"/>
  <c r="AA766" i="6"/>
  <c r="AA767" i="6"/>
  <c r="AA768" i="6"/>
  <c r="AA769" i="6"/>
  <c r="AA770" i="6"/>
  <c r="AA771" i="6"/>
  <c r="AA772" i="6"/>
  <c r="AA773" i="6"/>
  <c r="AA774" i="6"/>
  <c r="AA775" i="6"/>
  <c r="AA776" i="6"/>
  <c r="AA777" i="6"/>
  <c r="AA778" i="6"/>
  <c r="AA779" i="6"/>
  <c r="AA780" i="6"/>
  <c r="AA781" i="6"/>
  <c r="AA782" i="6"/>
  <c r="AA783" i="6"/>
  <c r="AA784" i="6"/>
  <c r="AA785" i="6"/>
  <c r="AA786" i="6"/>
  <c r="AA787" i="6"/>
  <c r="AA788" i="6"/>
  <c r="AA789" i="6"/>
  <c r="AA790" i="6"/>
  <c r="AA791" i="6"/>
  <c r="AA792" i="6"/>
  <c r="AA793" i="6"/>
  <c r="AA794" i="6"/>
  <c r="AA795" i="6"/>
  <c r="AA796" i="6"/>
  <c r="AA797" i="6"/>
  <c r="AA798" i="6"/>
  <c r="AA799" i="6"/>
  <c r="AA800" i="6"/>
  <c r="AA801" i="6"/>
  <c r="AA802" i="6"/>
  <c r="AA803" i="6"/>
  <c r="AA804" i="6"/>
  <c r="AA805" i="6"/>
  <c r="AA806" i="6"/>
  <c r="AA807" i="6"/>
  <c r="AA808" i="6"/>
  <c r="AA809" i="6"/>
  <c r="AA810" i="6"/>
  <c r="AA811" i="6"/>
  <c r="AA812" i="6"/>
  <c r="AA813" i="6"/>
  <c r="AA814" i="6"/>
  <c r="AA815" i="6"/>
  <c r="AA816" i="6"/>
  <c r="AA817" i="6"/>
  <c r="AA818" i="6"/>
  <c r="AA819" i="6"/>
  <c r="AA820" i="6"/>
  <c r="AA821" i="6"/>
  <c r="AA822" i="6"/>
  <c r="AA823" i="6"/>
  <c r="AA824" i="6"/>
  <c r="AA825" i="6"/>
  <c r="AA826" i="6"/>
  <c r="AA827" i="6"/>
  <c r="AA828" i="6"/>
  <c r="AA829" i="6"/>
  <c r="AA830" i="6"/>
  <c r="AA831" i="6"/>
  <c r="AA832" i="6"/>
  <c r="AA833" i="6"/>
  <c r="AA834" i="6"/>
  <c r="AA835" i="6"/>
  <c r="AA836" i="6"/>
  <c r="AA837" i="6"/>
  <c r="AA838" i="6"/>
  <c r="AA839" i="6"/>
  <c r="AA840" i="6"/>
  <c r="AA841" i="6"/>
  <c r="AA842" i="6"/>
  <c r="AA843" i="6"/>
  <c r="AA844" i="6"/>
  <c r="AA845" i="6"/>
  <c r="AA846" i="6"/>
  <c r="AA847" i="6"/>
  <c r="AA848" i="6"/>
  <c r="AA849" i="6"/>
  <c r="AA850" i="6"/>
  <c r="AA851" i="6"/>
  <c r="AA852" i="6"/>
  <c r="AA853" i="6"/>
  <c r="AA854" i="6"/>
  <c r="AA855" i="6"/>
  <c r="AA856" i="6"/>
  <c r="AA857" i="6"/>
  <c r="AA858" i="6"/>
  <c r="AA859" i="6"/>
  <c r="AA860" i="6"/>
  <c r="AA861" i="6"/>
  <c r="AA862" i="6"/>
  <c r="AA863" i="6"/>
  <c r="AA864" i="6"/>
  <c r="AA865" i="6"/>
  <c r="AA866" i="6"/>
  <c r="AA867" i="6"/>
  <c r="AA868" i="6"/>
  <c r="AA869" i="6"/>
  <c r="AA870" i="6"/>
  <c r="AA871" i="6"/>
  <c r="AA872" i="6"/>
  <c r="AA873" i="6"/>
  <c r="AA874" i="6"/>
  <c r="AA875" i="6"/>
  <c r="AA876" i="6"/>
  <c r="AA877" i="6"/>
  <c r="AA878" i="6"/>
  <c r="AA879" i="6"/>
  <c r="AA880" i="6"/>
  <c r="AA881" i="6"/>
  <c r="AA882" i="6"/>
  <c r="AA883" i="6"/>
  <c r="AA884" i="6"/>
  <c r="AA885" i="6"/>
  <c r="AA886" i="6"/>
  <c r="AA887" i="6"/>
  <c r="AA888" i="6"/>
  <c r="AA889" i="6"/>
  <c r="AA890" i="6"/>
  <c r="AA891" i="6"/>
  <c r="AA892" i="6"/>
  <c r="AA893" i="6"/>
  <c r="AA894" i="6"/>
  <c r="AA895" i="6"/>
  <c r="AA896" i="6"/>
  <c r="AA897" i="6"/>
  <c r="AA898" i="6"/>
  <c r="AA899" i="6"/>
  <c r="AA900" i="6"/>
  <c r="AA901" i="6"/>
  <c r="AA902" i="6"/>
  <c r="AA903" i="6"/>
  <c r="AA904" i="6"/>
  <c r="AA905" i="6"/>
  <c r="AA906" i="6"/>
  <c r="AA907" i="6"/>
  <c r="AA908" i="6"/>
  <c r="AA909" i="6"/>
  <c r="AA910" i="6"/>
  <c r="AA911" i="6"/>
  <c r="AA912" i="6"/>
  <c r="AA913" i="6"/>
  <c r="AA914" i="6"/>
  <c r="AA915" i="6"/>
  <c r="AA916" i="6"/>
  <c r="AA917" i="6"/>
  <c r="AA918" i="6"/>
  <c r="AA919" i="6"/>
  <c r="AA920" i="6"/>
  <c r="AA921" i="6"/>
  <c r="AA922" i="6"/>
  <c r="AA923" i="6"/>
  <c r="AA924" i="6"/>
  <c r="AA925" i="6"/>
  <c r="AA926" i="6"/>
  <c r="AA927" i="6"/>
  <c r="AA928" i="6"/>
  <c r="AA929" i="6"/>
  <c r="AA930" i="6"/>
  <c r="AA931" i="6"/>
  <c r="AA932" i="6"/>
  <c r="AA933" i="6"/>
  <c r="AA934" i="6"/>
  <c r="AA935" i="6"/>
  <c r="AA936" i="6"/>
  <c r="AA937" i="6"/>
  <c r="AA938" i="6"/>
  <c r="AA939" i="6"/>
  <c r="AA940" i="6"/>
  <c r="AA941" i="6"/>
  <c r="AA942" i="6"/>
  <c r="AA943" i="6"/>
  <c r="AA944" i="6"/>
  <c r="AA945" i="6"/>
  <c r="AA946" i="6"/>
  <c r="AA947" i="6"/>
  <c r="AA948" i="6"/>
  <c r="AA949" i="6"/>
  <c r="AA950" i="6"/>
  <c r="AA951" i="6"/>
  <c r="AA952" i="6"/>
  <c r="AA953" i="6"/>
  <c r="AA954" i="6"/>
  <c r="AA955" i="6"/>
  <c r="AA956" i="6"/>
  <c r="AA957" i="6"/>
  <c r="AA958" i="6"/>
  <c r="AA959" i="6"/>
  <c r="AA960" i="6"/>
  <c r="AA961" i="6"/>
  <c r="AA962" i="6"/>
  <c r="AA963" i="6"/>
  <c r="AA964" i="6"/>
  <c r="AA965" i="6"/>
  <c r="AA966" i="6"/>
  <c r="AA967" i="6"/>
  <c r="AA968" i="6"/>
  <c r="AA969" i="6"/>
  <c r="AA970" i="6"/>
  <c r="AA971" i="6"/>
  <c r="AA972" i="6"/>
  <c r="AA973" i="6"/>
  <c r="AA974" i="6"/>
  <c r="AA975" i="6"/>
  <c r="AA976" i="6"/>
  <c r="AA977" i="6"/>
  <c r="Z3"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505" i="6"/>
  <c r="Z506" i="6"/>
  <c r="Z507" i="6"/>
  <c r="Z508" i="6"/>
  <c r="Z509" i="6"/>
  <c r="Z510" i="6"/>
  <c r="Z511" i="6"/>
  <c r="Z512" i="6"/>
  <c r="Z513" i="6"/>
  <c r="Z514" i="6"/>
  <c r="Z515" i="6"/>
  <c r="Z516" i="6"/>
  <c r="Z517" i="6"/>
  <c r="Z518" i="6"/>
  <c r="Z519" i="6"/>
  <c r="Z520" i="6"/>
  <c r="Z521" i="6"/>
  <c r="Z522" i="6"/>
  <c r="Z523" i="6"/>
  <c r="Z524" i="6"/>
  <c r="Z525" i="6"/>
  <c r="Z526" i="6"/>
  <c r="Z527" i="6"/>
  <c r="Z528" i="6"/>
  <c r="Z529" i="6"/>
  <c r="Z530" i="6"/>
  <c r="Z531" i="6"/>
  <c r="Z532" i="6"/>
  <c r="Z533" i="6"/>
  <c r="Z534" i="6"/>
  <c r="Z535" i="6"/>
  <c r="Z536" i="6"/>
  <c r="Z537" i="6"/>
  <c r="Z538" i="6"/>
  <c r="Z539" i="6"/>
  <c r="Z540" i="6"/>
  <c r="Z541" i="6"/>
  <c r="Z542" i="6"/>
  <c r="Z543" i="6"/>
  <c r="Z544" i="6"/>
  <c r="Z545" i="6"/>
  <c r="Z546" i="6"/>
  <c r="Z547" i="6"/>
  <c r="Z548" i="6"/>
  <c r="Z549" i="6"/>
  <c r="Z550" i="6"/>
  <c r="Z551" i="6"/>
  <c r="Z552" i="6"/>
  <c r="Z553" i="6"/>
  <c r="Z554" i="6"/>
  <c r="Z555" i="6"/>
  <c r="Z556" i="6"/>
  <c r="Z557" i="6"/>
  <c r="Z558" i="6"/>
  <c r="Z559" i="6"/>
  <c r="Z560" i="6"/>
  <c r="Z561" i="6"/>
  <c r="Z562" i="6"/>
  <c r="Z563" i="6"/>
  <c r="Z564" i="6"/>
  <c r="Z565" i="6"/>
  <c r="Z566" i="6"/>
  <c r="Z567" i="6"/>
  <c r="Z568" i="6"/>
  <c r="Z569" i="6"/>
  <c r="Z570" i="6"/>
  <c r="Z571" i="6"/>
  <c r="Z572" i="6"/>
  <c r="Z573" i="6"/>
  <c r="Z574" i="6"/>
  <c r="Z575" i="6"/>
  <c r="Z576" i="6"/>
  <c r="Z577" i="6"/>
  <c r="Z578" i="6"/>
  <c r="Z579" i="6"/>
  <c r="Z580" i="6"/>
  <c r="Z581" i="6"/>
  <c r="Z582" i="6"/>
  <c r="Z583" i="6"/>
  <c r="Z584" i="6"/>
  <c r="Z585" i="6"/>
  <c r="Z586" i="6"/>
  <c r="Z587" i="6"/>
  <c r="Z588" i="6"/>
  <c r="Z589" i="6"/>
  <c r="Z590" i="6"/>
  <c r="Z591" i="6"/>
  <c r="Z592" i="6"/>
  <c r="Z593" i="6"/>
  <c r="Z594" i="6"/>
  <c r="Z595" i="6"/>
  <c r="Z596" i="6"/>
  <c r="Z597" i="6"/>
  <c r="Z598" i="6"/>
  <c r="Z599" i="6"/>
  <c r="Z600" i="6"/>
  <c r="Z601" i="6"/>
  <c r="Z602" i="6"/>
  <c r="Z603" i="6"/>
  <c r="Z604" i="6"/>
  <c r="Z605" i="6"/>
  <c r="Z606" i="6"/>
  <c r="Z607" i="6"/>
  <c r="Z608" i="6"/>
  <c r="Z609" i="6"/>
  <c r="Z610" i="6"/>
  <c r="Z611" i="6"/>
  <c r="Z612" i="6"/>
  <c r="Z613" i="6"/>
  <c r="Z614" i="6"/>
  <c r="Z615" i="6"/>
  <c r="Z616" i="6"/>
  <c r="Z617" i="6"/>
  <c r="Z618" i="6"/>
  <c r="Z619" i="6"/>
  <c r="Z620" i="6"/>
  <c r="Z621" i="6"/>
  <c r="Z622" i="6"/>
  <c r="Z623" i="6"/>
  <c r="Z624" i="6"/>
  <c r="Z625" i="6"/>
  <c r="Z626" i="6"/>
  <c r="Z627" i="6"/>
  <c r="Z628" i="6"/>
  <c r="Z629" i="6"/>
  <c r="Z630" i="6"/>
  <c r="Z631" i="6"/>
  <c r="Z632" i="6"/>
  <c r="Z633" i="6"/>
  <c r="Z634" i="6"/>
  <c r="Z635" i="6"/>
  <c r="Z636" i="6"/>
  <c r="Z637" i="6"/>
  <c r="Z638" i="6"/>
  <c r="Z639" i="6"/>
  <c r="Z640" i="6"/>
  <c r="Z641" i="6"/>
  <c r="Z642" i="6"/>
  <c r="Z643" i="6"/>
  <c r="Z644" i="6"/>
  <c r="Z645" i="6"/>
  <c r="Z646" i="6"/>
  <c r="Z647" i="6"/>
  <c r="Z648" i="6"/>
  <c r="Z649" i="6"/>
  <c r="Z650" i="6"/>
  <c r="Z651" i="6"/>
  <c r="Z652" i="6"/>
  <c r="Z653" i="6"/>
  <c r="Z654" i="6"/>
  <c r="Z655" i="6"/>
  <c r="Z656" i="6"/>
  <c r="Z657" i="6"/>
  <c r="Z658" i="6"/>
  <c r="Z659" i="6"/>
  <c r="Z660" i="6"/>
  <c r="Z661" i="6"/>
  <c r="Z662" i="6"/>
  <c r="Z663" i="6"/>
  <c r="Z664" i="6"/>
  <c r="Z665" i="6"/>
  <c r="Z666" i="6"/>
  <c r="Z667" i="6"/>
  <c r="Z668" i="6"/>
  <c r="Z669" i="6"/>
  <c r="Z670" i="6"/>
  <c r="Z671" i="6"/>
  <c r="Z672" i="6"/>
  <c r="Z673" i="6"/>
  <c r="Z674" i="6"/>
  <c r="Z675" i="6"/>
  <c r="Z676" i="6"/>
  <c r="Z677" i="6"/>
  <c r="Z678" i="6"/>
  <c r="Z679" i="6"/>
  <c r="Z680" i="6"/>
  <c r="Z681" i="6"/>
  <c r="Z682" i="6"/>
  <c r="Z683" i="6"/>
  <c r="Z684" i="6"/>
  <c r="Z685" i="6"/>
  <c r="Z686" i="6"/>
  <c r="Z687" i="6"/>
  <c r="Z688" i="6"/>
  <c r="Z689" i="6"/>
  <c r="Z690" i="6"/>
  <c r="Z691" i="6"/>
  <c r="Z692" i="6"/>
  <c r="Z693" i="6"/>
  <c r="Z694" i="6"/>
  <c r="Z695" i="6"/>
  <c r="Z696" i="6"/>
  <c r="Z697" i="6"/>
  <c r="Z698" i="6"/>
  <c r="Z699" i="6"/>
  <c r="Z700" i="6"/>
  <c r="Z701" i="6"/>
  <c r="Z702" i="6"/>
  <c r="Z703" i="6"/>
  <c r="Z704" i="6"/>
  <c r="Z705" i="6"/>
  <c r="Z706" i="6"/>
  <c r="Z707" i="6"/>
  <c r="Z708" i="6"/>
  <c r="Z709" i="6"/>
  <c r="Z710" i="6"/>
  <c r="Z711" i="6"/>
  <c r="Z712" i="6"/>
  <c r="Z713" i="6"/>
  <c r="Z714" i="6"/>
  <c r="Z715" i="6"/>
  <c r="Z716" i="6"/>
  <c r="Z717" i="6"/>
  <c r="Z718" i="6"/>
  <c r="Z719" i="6"/>
  <c r="Z720" i="6"/>
  <c r="Z721" i="6"/>
  <c r="Z722" i="6"/>
  <c r="Z723" i="6"/>
  <c r="Z724" i="6"/>
  <c r="Z725" i="6"/>
  <c r="Z726" i="6"/>
  <c r="Z727" i="6"/>
  <c r="Z728" i="6"/>
  <c r="Z729" i="6"/>
  <c r="Z730" i="6"/>
  <c r="Z731" i="6"/>
  <c r="Z732" i="6"/>
  <c r="Z733" i="6"/>
  <c r="Z734" i="6"/>
  <c r="Z735" i="6"/>
  <c r="Z736" i="6"/>
  <c r="Z737" i="6"/>
  <c r="Z738" i="6"/>
  <c r="Z739" i="6"/>
  <c r="Z740" i="6"/>
  <c r="Z741" i="6"/>
  <c r="Z742" i="6"/>
  <c r="Z743" i="6"/>
  <c r="Z744" i="6"/>
  <c r="Z745" i="6"/>
  <c r="Z746" i="6"/>
  <c r="Z747" i="6"/>
  <c r="Z748" i="6"/>
  <c r="Z749" i="6"/>
  <c r="Z750" i="6"/>
  <c r="Z751" i="6"/>
  <c r="Z752" i="6"/>
  <c r="Z753" i="6"/>
  <c r="Z754" i="6"/>
  <c r="Z755" i="6"/>
  <c r="Z756" i="6"/>
  <c r="Z757" i="6"/>
  <c r="Z758" i="6"/>
  <c r="Z759" i="6"/>
  <c r="Z760" i="6"/>
  <c r="Z761" i="6"/>
  <c r="Z762" i="6"/>
  <c r="Z763" i="6"/>
  <c r="Z764" i="6"/>
  <c r="Z765" i="6"/>
  <c r="Z766" i="6"/>
  <c r="Z767" i="6"/>
  <c r="Z768" i="6"/>
  <c r="Z769" i="6"/>
  <c r="Z770" i="6"/>
  <c r="Z771" i="6"/>
  <c r="Z772" i="6"/>
  <c r="Z773" i="6"/>
  <c r="Z774" i="6"/>
  <c r="Z775" i="6"/>
  <c r="Z776" i="6"/>
  <c r="Z777" i="6"/>
  <c r="Z778" i="6"/>
  <c r="Z779" i="6"/>
  <c r="Z780" i="6"/>
  <c r="Z781" i="6"/>
  <c r="Z782" i="6"/>
  <c r="Z783" i="6"/>
  <c r="Z784" i="6"/>
  <c r="Z785" i="6"/>
  <c r="Z786" i="6"/>
  <c r="Z787" i="6"/>
  <c r="Z788" i="6"/>
  <c r="Z789" i="6"/>
  <c r="Z790" i="6"/>
  <c r="Z791" i="6"/>
  <c r="Z792" i="6"/>
  <c r="Z793" i="6"/>
  <c r="Z794" i="6"/>
  <c r="Z795" i="6"/>
  <c r="Z796" i="6"/>
  <c r="Z797" i="6"/>
  <c r="Z798" i="6"/>
  <c r="Z799" i="6"/>
  <c r="Z800" i="6"/>
  <c r="Z801" i="6"/>
  <c r="Z802" i="6"/>
  <c r="Z803" i="6"/>
  <c r="Z804" i="6"/>
  <c r="Z805" i="6"/>
  <c r="Z806" i="6"/>
  <c r="Z807" i="6"/>
  <c r="Z808" i="6"/>
  <c r="Z809" i="6"/>
  <c r="Z810" i="6"/>
  <c r="Z811" i="6"/>
  <c r="Z812" i="6"/>
  <c r="Z813" i="6"/>
  <c r="Z814" i="6"/>
  <c r="Z815" i="6"/>
  <c r="Z816" i="6"/>
  <c r="Z817" i="6"/>
  <c r="Z818" i="6"/>
  <c r="Z819" i="6"/>
  <c r="Z820" i="6"/>
  <c r="Z821" i="6"/>
  <c r="Z822" i="6"/>
  <c r="Z823" i="6"/>
  <c r="Z824" i="6"/>
  <c r="Z825" i="6"/>
  <c r="Z826" i="6"/>
  <c r="Z827" i="6"/>
  <c r="Z828" i="6"/>
  <c r="Z829" i="6"/>
  <c r="Z830" i="6"/>
  <c r="Z831" i="6"/>
  <c r="Z832" i="6"/>
  <c r="Z833" i="6"/>
  <c r="Z834" i="6"/>
  <c r="Z835" i="6"/>
  <c r="Z836" i="6"/>
  <c r="Z837" i="6"/>
  <c r="Z838" i="6"/>
  <c r="Z839" i="6"/>
  <c r="Z840" i="6"/>
  <c r="Z841" i="6"/>
  <c r="Z842" i="6"/>
  <c r="Z843" i="6"/>
  <c r="Z844" i="6"/>
  <c r="Z845" i="6"/>
  <c r="Z846" i="6"/>
  <c r="Z847" i="6"/>
  <c r="Z848" i="6"/>
  <c r="Z849" i="6"/>
  <c r="Z850" i="6"/>
  <c r="Z851" i="6"/>
  <c r="Z852" i="6"/>
  <c r="Z853" i="6"/>
  <c r="Z854" i="6"/>
  <c r="Z855" i="6"/>
  <c r="Z856" i="6"/>
  <c r="Z857" i="6"/>
  <c r="Z858" i="6"/>
  <c r="Z859" i="6"/>
  <c r="Z860" i="6"/>
  <c r="Z861" i="6"/>
  <c r="Z862" i="6"/>
  <c r="Z863" i="6"/>
  <c r="Z864" i="6"/>
  <c r="Z865" i="6"/>
  <c r="Z866" i="6"/>
  <c r="Z867" i="6"/>
  <c r="Z868" i="6"/>
  <c r="Z869" i="6"/>
  <c r="Z870" i="6"/>
  <c r="Z871" i="6"/>
  <c r="Z872" i="6"/>
  <c r="Z873" i="6"/>
  <c r="Z874" i="6"/>
  <c r="Z875" i="6"/>
  <c r="Z876" i="6"/>
  <c r="Z877" i="6"/>
  <c r="Z878" i="6"/>
  <c r="Z879" i="6"/>
  <c r="Z880" i="6"/>
  <c r="Z881" i="6"/>
  <c r="Z882" i="6"/>
  <c r="Z883" i="6"/>
  <c r="Z884" i="6"/>
  <c r="Z885" i="6"/>
  <c r="Z886" i="6"/>
  <c r="Z887" i="6"/>
  <c r="Z888" i="6"/>
  <c r="Z889" i="6"/>
  <c r="Z890" i="6"/>
  <c r="Z891" i="6"/>
  <c r="Z892" i="6"/>
  <c r="Z893" i="6"/>
  <c r="Z894" i="6"/>
  <c r="Z895" i="6"/>
  <c r="Z896" i="6"/>
  <c r="Z897" i="6"/>
  <c r="Z898" i="6"/>
  <c r="Z899" i="6"/>
  <c r="Z900" i="6"/>
  <c r="Z901" i="6"/>
  <c r="Z902" i="6"/>
  <c r="Z903" i="6"/>
  <c r="Z904" i="6"/>
  <c r="Z905" i="6"/>
  <c r="Z906" i="6"/>
  <c r="Z907" i="6"/>
  <c r="Z908" i="6"/>
  <c r="Z909" i="6"/>
  <c r="Z910" i="6"/>
  <c r="Z911" i="6"/>
  <c r="Z912" i="6"/>
  <c r="Z913" i="6"/>
  <c r="Z914" i="6"/>
  <c r="Z915" i="6"/>
  <c r="Z916" i="6"/>
  <c r="Z917" i="6"/>
  <c r="Z918" i="6"/>
  <c r="Z919" i="6"/>
  <c r="Z920" i="6"/>
  <c r="Z921" i="6"/>
  <c r="Z922" i="6"/>
  <c r="Z923" i="6"/>
  <c r="Z924" i="6"/>
  <c r="Z925" i="6"/>
  <c r="Z926" i="6"/>
  <c r="Z927" i="6"/>
  <c r="Z928" i="6"/>
  <c r="Z929" i="6"/>
  <c r="Z930" i="6"/>
  <c r="Z931" i="6"/>
  <c r="Z932" i="6"/>
  <c r="Z933" i="6"/>
  <c r="Z934" i="6"/>
  <c r="Z935" i="6"/>
  <c r="Z936" i="6"/>
  <c r="Z937" i="6"/>
  <c r="Z938" i="6"/>
  <c r="Z939" i="6"/>
  <c r="Z940" i="6"/>
  <c r="Z941" i="6"/>
  <c r="Z942" i="6"/>
  <c r="Z943" i="6"/>
  <c r="Z944" i="6"/>
  <c r="Z945" i="6"/>
  <c r="Z946" i="6"/>
  <c r="Z947" i="6"/>
  <c r="Z948" i="6"/>
  <c r="Z949" i="6"/>
  <c r="Z950" i="6"/>
  <c r="Z951" i="6"/>
  <c r="Z952" i="6"/>
  <c r="Z953" i="6"/>
  <c r="Z954" i="6"/>
  <c r="Z955" i="6"/>
  <c r="Z956" i="6"/>
  <c r="Z957" i="6"/>
  <c r="Z958" i="6"/>
  <c r="Z959" i="6"/>
  <c r="Z960" i="6"/>
  <c r="Z961" i="6"/>
  <c r="Z962" i="6"/>
  <c r="Z963" i="6"/>
  <c r="Z964" i="6"/>
  <c r="Z965" i="6"/>
  <c r="Z966" i="6"/>
  <c r="Z967" i="6"/>
  <c r="Z968" i="6"/>
  <c r="Z969" i="6"/>
  <c r="Z970" i="6"/>
  <c r="Z971" i="6"/>
  <c r="Z972" i="6"/>
  <c r="Z973" i="6"/>
  <c r="Z974" i="6"/>
  <c r="Z975" i="6"/>
  <c r="Z976" i="6"/>
  <c r="Z977" i="6"/>
  <c r="Y3" i="6"/>
  <c r="Y4"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5"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4" i="6"/>
  <c r="Y415" i="6"/>
  <c r="Y416" i="6"/>
  <c r="Y417" i="6"/>
  <c r="Y418" i="6"/>
  <c r="Y419" i="6"/>
  <c r="Y420" i="6"/>
  <c r="Y421" i="6"/>
  <c r="Y422" i="6"/>
  <c r="Y423" i="6"/>
  <c r="Y424" i="6"/>
  <c r="Y425" i="6"/>
  <c r="Y426" i="6"/>
  <c r="Y427" i="6"/>
  <c r="Y428" i="6"/>
  <c r="Y429" i="6"/>
  <c r="Y430" i="6"/>
  <c r="Y431" i="6"/>
  <c r="Y432" i="6"/>
  <c r="Y433" i="6"/>
  <c r="Y434" i="6"/>
  <c r="Y435" i="6"/>
  <c r="Y436" i="6"/>
  <c r="Y437" i="6"/>
  <c r="Y438" i="6"/>
  <c r="Y439" i="6"/>
  <c r="Y440" i="6"/>
  <c r="Y441" i="6"/>
  <c r="Y442" i="6"/>
  <c r="Y443" i="6"/>
  <c r="Y444" i="6"/>
  <c r="Y445" i="6"/>
  <c r="Y446" i="6"/>
  <c r="Y447" i="6"/>
  <c r="Y448" i="6"/>
  <c r="Y449" i="6"/>
  <c r="Y450" i="6"/>
  <c r="Y451" i="6"/>
  <c r="Y452" i="6"/>
  <c r="Y453" i="6"/>
  <c r="Y454" i="6"/>
  <c r="Y455" i="6"/>
  <c r="Y456" i="6"/>
  <c r="Y457" i="6"/>
  <c r="Y458" i="6"/>
  <c r="Y459" i="6"/>
  <c r="Y460" i="6"/>
  <c r="Y461" i="6"/>
  <c r="Y462" i="6"/>
  <c r="Y463" i="6"/>
  <c r="Y464" i="6"/>
  <c r="Y465" i="6"/>
  <c r="Y466" i="6"/>
  <c r="Y467" i="6"/>
  <c r="Y468" i="6"/>
  <c r="Y469" i="6"/>
  <c r="Y470" i="6"/>
  <c r="Y471" i="6"/>
  <c r="Y472" i="6"/>
  <c r="Y473" i="6"/>
  <c r="Y474" i="6"/>
  <c r="Y475" i="6"/>
  <c r="Y476" i="6"/>
  <c r="Y477" i="6"/>
  <c r="Y478" i="6"/>
  <c r="Y479" i="6"/>
  <c r="Y480" i="6"/>
  <c r="Y481" i="6"/>
  <c r="Y482" i="6"/>
  <c r="Y483" i="6"/>
  <c r="Y484" i="6"/>
  <c r="Y485" i="6"/>
  <c r="Y486" i="6"/>
  <c r="Y487" i="6"/>
  <c r="Y488" i="6"/>
  <c r="Y489" i="6"/>
  <c r="Y490" i="6"/>
  <c r="Y491" i="6"/>
  <c r="Y492" i="6"/>
  <c r="Y493" i="6"/>
  <c r="Y494" i="6"/>
  <c r="Y495" i="6"/>
  <c r="Y496" i="6"/>
  <c r="Y497" i="6"/>
  <c r="Y498" i="6"/>
  <c r="Y499" i="6"/>
  <c r="Y500" i="6"/>
  <c r="Y501" i="6"/>
  <c r="Y502" i="6"/>
  <c r="Y503" i="6"/>
  <c r="Y504" i="6"/>
  <c r="Y505" i="6"/>
  <c r="Y506" i="6"/>
  <c r="Y507" i="6"/>
  <c r="Y508" i="6"/>
  <c r="Y509" i="6"/>
  <c r="Y510" i="6"/>
  <c r="Y511" i="6"/>
  <c r="Y512" i="6"/>
  <c r="Y513" i="6"/>
  <c r="Y514" i="6"/>
  <c r="Y515" i="6"/>
  <c r="Y516" i="6"/>
  <c r="Y517" i="6"/>
  <c r="Y518" i="6"/>
  <c r="Y519" i="6"/>
  <c r="Y520" i="6"/>
  <c r="Y521" i="6"/>
  <c r="Y522" i="6"/>
  <c r="Y523" i="6"/>
  <c r="Y524" i="6"/>
  <c r="Y525" i="6"/>
  <c r="Y526" i="6"/>
  <c r="Y527" i="6"/>
  <c r="Y528" i="6"/>
  <c r="Y529" i="6"/>
  <c r="Y530" i="6"/>
  <c r="Y531" i="6"/>
  <c r="Y532" i="6"/>
  <c r="Y533" i="6"/>
  <c r="Y534" i="6"/>
  <c r="Y535" i="6"/>
  <c r="Y536" i="6"/>
  <c r="Y537" i="6"/>
  <c r="Y538" i="6"/>
  <c r="Y539" i="6"/>
  <c r="Y540" i="6"/>
  <c r="Y541" i="6"/>
  <c r="Y542" i="6"/>
  <c r="Y543" i="6"/>
  <c r="Y544" i="6"/>
  <c r="Y545" i="6"/>
  <c r="Y546" i="6"/>
  <c r="Y547" i="6"/>
  <c r="Y548" i="6"/>
  <c r="Y549" i="6"/>
  <c r="Y550" i="6"/>
  <c r="Y551" i="6"/>
  <c r="Y552" i="6"/>
  <c r="Y553" i="6"/>
  <c r="Y554" i="6"/>
  <c r="Y555" i="6"/>
  <c r="Y556" i="6"/>
  <c r="Y557" i="6"/>
  <c r="Y558" i="6"/>
  <c r="Y559" i="6"/>
  <c r="Y560" i="6"/>
  <c r="Y561" i="6"/>
  <c r="Y562" i="6"/>
  <c r="Y563" i="6"/>
  <c r="Y564" i="6"/>
  <c r="Y565" i="6"/>
  <c r="Y566" i="6"/>
  <c r="Y567" i="6"/>
  <c r="Y568" i="6"/>
  <c r="Y569" i="6"/>
  <c r="Y570" i="6"/>
  <c r="Y571" i="6"/>
  <c r="Y572" i="6"/>
  <c r="Y573" i="6"/>
  <c r="Y574" i="6"/>
  <c r="Y575" i="6"/>
  <c r="Y576" i="6"/>
  <c r="Y577" i="6"/>
  <c r="Y578" i="6"/>
  <c r="Y579" i="6"/>
  <c r="Y580" i="6"/>
  <c r="Y581" i="6"/>
  <c r="Y582" i="6"/>
  <c r="Y583" i="6"/>
  <c r="Y584" i="6"/>
  <c r="Y585" i="6"/>
  <c r="Y586" i="6"/>
  <c r="Y587" i="6"/>
  <c r="Y588" i="6"/>
  <c r="Y589" i="6"/>
  <c r="Y590" i="6"/>
  <c r="Y591" i="6"/>
  <c r="Y592" i="6"/>
  <c r="Y593" i="6"/>
  <c r="Y594" i="6"/>
  <c r="Y595" i="6"/>
  <c r="Y596" i="6"/>
  <c r="Y597" i="6"/>
  <c r="Y598" i="6"/>
  <c r="Y599" i="6"/>
  <c r="Y600" i="6"/>
  <c r="Y601" i="6"/>
  <c r="Y602" i="6"/>
  <c r="Y603" i="6"/>
  <c r="Y604" i="6"/>
  <c r="Y605" i="6"/>
  <c r="Y606" i="6"/>
  <c r="Y607" i="6"/>
  <c r="Y608" i="6"/>
  <c r="Y609" i="6"/>
  <c r="Y610" i="6"/>
  <c r="Y611" i="6"/>
  <c r="Y612" i="6"/>
  <c r="Y613" i="6"/>
  <c r="Y614" i="6"/>
  <c r="Y615" i="6"/>
  <c r="Y616" i="6"/>
  <c r="Y617" i="6"/>
  <c r="Y618" i="6"/>
  <c r="Y619" i="6"/>
  <c r="Y620" i="6"/>
  <c r="Y621" i="6"/>
  <c r="Y622" i="6"/>
  <c r="Y623" i="6"/>
  <c r="Y624" i="6"/>
  <c r="Y625" i="6"/>
  <c r="Y626" i="6"/>
  <c r="Y627" i="6"/>
  <c r="Y628" i="6"/>
  <c r="Y629" i="6"/>
  <c r="Y630" i="6"/>
  <c r="Y631" i="6"/>
  <c r="Y632" i="6"/>
  <c r="Y633" i="6"/>
  <c r="Y634" i="6"/>
  <c r="Y635" i="6"/>
  <c r="Y636" i="6"/>
  <c r="Y637" i="6"/>
  <c r="Y638" i="6"/>
  <c r="Y639" i="6"/>
  <c r="Y640" i="6"/>
  <c r="Y641" i="6"/>
  <c r="Y642" i="6"/>
  <c r="Y643" i="6"/>
  <c r="Y644" i="6"/>
  <c r="Y645" i="6"/>
  <c r="Y646" i="6"/>
  <c r="Y647" i="6"/>
  <c r="Y648" i="6"/>
  <c r="Y649" i="6"/>
  <c r="Y650" i="6"/>
  <c r="Y651" i="6"/>
  <c r="Y652" i="6"/>
  <c r="Y653" i="6"/>
  <c r="Y654" i="6"/>
  <c r="Y655" i="6"/>
  <c r="Y656" i="6"/>
  <c r="Y657" i="6"/>
  <c r="Y658" i="6"/>
  <c r="Y659" i="6"/>
  <c r="Y660" i="6"/>
  <c r="Y661" i="6"/>
  <c r="Y662" i="6"/>
  <c r="Y663" i="6"/>
  <c r="Y664" i="6"/>
  <c r="Y665" i="6"/>
  <c r="Y666" i="6"/>
  <c r="Y667" i="6"/>
  <c r="Y668" i="6"/>
  <c r="Y669" i="6"/>
  <c r="Y670" i="6"/>
  <c r="Y671" i="6"/>
  <c r="Y672" i="6"/>
  <c r="Y673" i="6"/>
  <c r="Y674" i="6"/>
  <c r="Y675" i="6"/>
  <c r="Y676" i="6"/>
  <c r="Y677" i="6"/>
  <c r="Y678" i="6"/>
  <c r="Y679" i="6"/>
  <c r="Y680" i="6"/>
  <c r="Y681" i="6"/>
  <c r="Y682" i="6"/>
  <c r="Y683" i="6"/>
  <c r="Y684" i="6"/>
  <c r="Y685" i="6"/>
  <c r="Y686" i="6"/>
  <c r="Y687" i="6"/>
  <c r="Y688" i="6"/>
  <c r="Y689" i="6"/>
  <c r="Y690" i="6"/>
  <c r="Y691" i="6"/>
  <c r="Y692" i="6"/>
  <c r="Y693" i="6"/>
  <c r="Y694" i="6"/>
  <c r="Y695" i="6"/>
  <c r="Y696" i="6"/>
  <c r="Y697" i="6"/>
  <c r="Y698" i="6"/>
  <c r="Y699" i="6"/>
  <c r="Y700" i="6"/>
  <c r="Y701" i="6"/>
  <c r="Y702" i="6"/>
  <c r="Y703" i="6"/>
  <c r="Y704" i="6"/>
  <c r="Y705" i="6"/>
  <c r="Y706" i="6"/>
  <c r="Y707" i="6"/>
  <c r="Y708" i="6"/>
  <c r="Y709" i="6"/>
  <c r="Y710" i="6"/>
  <c r="Y711" i="6"/>
  <c r="Y712" i="6"/>
  <c r="Y713" i="6"/>
  <c r="Y714" i="6"/>
  <c r="Y715" i="6"/>
  <c r="Y716" i="6"/>
  <c r="Y717" i="6"/>
  <c r="Y718" i="6"/>
  <c r="Y719" i="6"/>
  <c r="Y720" i="6"/>
  <c r="Y721" i="6"/>
  <c r="Y722" i="6"/>
  <c r="Y723" i="6"/>
  <c r="Y724" i="6"/>
  <c r="Y725" i="6"/>
  <c r="Y726" i="6"/>
  <c r="Y727" i="6"/>
  <c r="Y728" i="6"/>
  <c r="Y729" i="6"/>
  <c r="Y730" i="6"/>
  <c r="Y731" i="6"/>
  <c r="Y732" i="6"/>
  <c r="Y733" i="6"/>
  <c r="Y734" i="6"/>
  <c r="Y735" i="6"/>
  <c r="Y736" i="6"/>
  <c r="Y737" i="6"/>
  <c r="Y738" i="6"/>
  <c r="Y739" i="6"/>
  <c r="Y740" i="6"/>
  <c r="Y741" i="6"/>
  <c r="Y742" i="6"/>
  <c r="Y743" i="6"/>
  <c r="Y744" i="6"/>
  <c r="Y745" i="6"/>
  <c r="Y746" i="6"/>
  <c r="Y747" i="6"/>
  <c r="Y748" i="6"/>
  <c r="Y749" i="6"/>
  <c r="Y750" i="6"/>
  <c r="Y751" i="6"/>
  <c r="Y752" i="6"/>
  <c r="Y753" i="6"/>
  <c r="Y754" i="6"/>
  <c r="Y755" i="6"/>
  <c r="Y756" i="6"/>
  <c r="Y757" i="6"/>
  <c r="Y758" i="6"/>
  <c r="Y759" i="6"/>
  <c r="Y760" i="6"/>
  <c r="Y761" i="6"/>
  <c r="Y762" i="6"/>
  <c r="Y763" i="6"/>
  <c r="Y764" i="6"/>
  <c r="Y765" i="6"/>
  <c r="Y766" i="6"/>
  <c r="Y767" i="6"/>
  <c r="Y768" i="6"/>
  <c r="Y769" i="6"/>
  <c r="Y770" i="6"/>
  <c r="Y771" i="6"/>
  <c r="Y772" i="6"/>
  <c r="Y773" i="6"/>
  <c r="Y774" i="6"/>
  <c r="Y775" i="6"/>
  <c r="Y776" i="6"/>
  <c r="Y777" i="6"/>
  <c r="Y778" i="6"/>
  <c r="Y779" i="6"/>
  <c r="Y780" i="6"/>
  <c r="Y781" i="6"/>
  <c r="Y782" i="6"/>
  <c r="Y783" i="6"/>
  <c r="Y784" i="6"/>
  <c r="Y785" i="6"/>
  <c r="Y786" i="6"/>
  <c r="Y787" i="6"/>
  <c r="Y788" i="6"/>
  <c r="Y789" i="6"/>
  <c r="Y790" i="6"/>
  <c r="Y791" i="6"/>
  <c r="Y792" i="6"/>
  <c r="Y793" i="6"/>
  <c r="Y794" i="6"/>
  <c r="Y795" i="6"/>
  <c r="Y796" i="6"/>
  <c r="Y797" i="6"/>
  <c r="Y798" i="6"/>
  <c r="Y799" i="6"/>
  <c r="Y800" i="6"/>
  <c r="Y801" i="6"/>
  <c r="Y802" i="6"/>
  <c r="Y803" i="6"/>
  <c r="Y804" i="6"/>
  <c r="Y805" i="6"/>
  <c r="Y806" i="6"/>
  <c r="Y807" i="6"/>
  <c r="Y808" i="6"/>
  <c r="Y809" i="6"/>
  <c r="Y810" i="6"/>
  <c r="Y811" i="6"/>
  <c r="Y812" i="6"/>
  <c r="Y813" i="6"/>
  <c r="Y814" i="6"/>
  <c r="Y815" i="6"/>
  <c r="Y816" i="6"/>
  <c r="Y817" i="6"/>
  <c r="Y818" i="6"/>
  <c r="Y819" i="6"/>
  <c r="Y820" i="6"/>
  <c r="Y821" i="6"/>
  <c r="Y822" i="6"/>
  <c r="Y823" i="6"/>
  <c r="Y824" i="6"/>
  <c r="Y825" i="6"/>
  <c r="Y826" i="6"/>
  <c r="Y827" i="6"/>
  <c r="Y828" i="6"/>
  <c r="Y829" i="6"/>
  <c r="Y830" i="6"/>
  <c r="Y831" i="6"/>
  <c r="Y832" i="6"/>
  <c r="Y833" i="6"/>
  <c r="Y834" i="6"/>
  <c r="Y835" i="6"/>
  <c r="Y836" i="6"/>
  <c r="Y837" i="6"/>
  <c r="Y838" i="6"/>
  <c r="Y839" i="6"/>
  <c r="Y840" i="6"/>
  <c r="Y841" i="6"/>
  <c r="Y842" i="6"/>
  <c r="Y843" i="6"/>
  <c r="Y844" i="6"/>
  <c r="Y845" i="6"/>
  <c r="Y846" i="6"/>
  <c r="Y847" i="6"/>
  <c r="Y848" i="6"/>
  <c r="Y849" i="6"/>
  <c r="Y850" i="6"/>
  <c r="Y851" i="6"/>
  <c r="Y852" i="6"/>
  <c r="Y853" i="6"/>
  <c r="Y854" i="6"/>
  <c r="Y855" i="6"/>
  <c r="Y856" i="6"/>
  <c r="Y857" i="6"/>
  <c r="Y858" i="6"/>
  <c r="Y859" i="6"/>
  <c r="Y860" i="6"/>
  <c r="Y861" i="6"/>
  <c r="Y862" i="6"/>
  <c r="Y863" i="6"/>
  <c r="Y864" i="6"/>
  <c r="Y865" i="6"/>
  <c r="Y866" i="6"/>
  <c r="Y867" i="6"/>
  <c r="Y868" i="6"/>
  <c r="Y869" i="6"/>
  <c r="Y870" i="6"/>
  <c r="Y871" i="6"/>
  <c r="Y872" i="6"/>
  <c r="Y873" i="6"/>
  <c r="Y874" i="6"/>
  <c r="Y875" i="6"/>
  <c r="Y876" i="6"/>
  <c r="Y877" i="6"/>
  <c r="Y878" i="6"/>
  <c r="Y879" i="6"/>
  <c r="Y880" i="6"/>
  <c r="Y881" i="6"/>
  <c r="Y882" i="6"/>
  <c r="Y883" i="6"/>
  <c r="Y884" i="6"/>
  <c r="Y885" i="6"/>
  <c r="Y886" i="6"/>
  <c r="Y887" i="6"/>
  <c r="Y888" i="6"/>
  <c r="Y889" i="6"/>
  <c r="Y890" i="6"/>
  <c r="Y891" i="6"/>
  <c r="Y892" i="6"/>
  <c r="Y893" i="6"/>
  <c r="Y894" i="6"/>
  <c r="Y895" i="6"/>
  <c r="Y896" i="6"/>
  <c r="Y897" i="6"/>
  <c r="Y898" i="6"/>
  <c r="Y899" i="6"/>
  <c r="Y900" i="6"/>
  <c r="Y901" i="6"/>
  <c r="Y902" i="6"/>
  <c r="Y903" i="6"/>
  <c r="Y904" i="6"/>
  <c r="Y905" i="6"/>
  <c r="Y906" i="6"/>
  <c r="Y907" i="6"/>
  <c r="Y908" i="6"/>
  <c r="Y909" i="6"/>
  <c r="Y910" i="6"/>
  <c r="Y911" i="6"/>
  <c r="Y912" i="6"/>
  <c r="Y913" i="6"/>
  <c r="Y914" i="6"/>
  <c r="Y915" i="6"/>
  <c r="Y916" i="6"/>
  <c r="Y917" i="6"/>
  <c r="Y918" i="6"/>
  <c r="Y919" i="6"/>
  <c r="Y920" i="6"/>
  <c r="Y921" i="6"/>
  <c r="Y922" i="6"/>
  <c r="Y923" i="6"/>
  <c r="Y924" i="6"/>
  <c r="Y925" i="6"/>
  <c r="Y926" i="6"/>
  <c r="Y927" i="6"/>
  <c r="Y928" i="6"/>
  <c r="Y929" i="6"/>
  <c r="Y930" i="6"/>
  <c r="Y931" i="6"/>
  <c r="Y932" i="6"/>
  <c r="Y933" i="6"/>
  <c r="Y934" i="6"/>
  <c r="Y935" i="6"/>
  <c r="Y936" i="6"/>
  <c r="Y937" i="6"/>
  <c r="Y938" i="6"/>
  <c r="Y939" i="6"/>
  <c r="Y940" i="6"/>
  <c r="Y941" i="6"/>
  <c r="Y942" i="6"/>
  <c r="Y943" i="6"/>
  <c r="Y944" i="6"/>
  <c r="Y945" i="6"/>
  <c r="Y946" i="6"/>
  <c r="Y947" i="6"/>
  <c r="Y948" i="6"/>
  <c r="Y949" i="6"/>
  <c r="Y950" i="6"/>
  <c r="Y951" i="6"/>
  <c r="Y952" i="6"/>
  <c r="Y953" i="6"/>
  <c r="Y954" i="6"/>
  <c r="Y955" i="6"/>
  <c r="Y956" i="6"/>
  <c r="Y957" i="6"/>
  <c r="Y958" i="6"/>
  <c r="Y959" i="6"/>
  <c r="Y960" i="6"/>
  <c r="Y961" i="6"/>
  <c r="Y962" i="6"/>
  <c r="Y963" i="6"/>
  <c r="Y964" i="6"/>
  <c r="Y965" i="6"/>
  <c r="Y966" i="6"/>
  <c r="Y967" i="6"/>
  <c r="Y968" i="6"/>
  <c r="Y969" i="6"/>
  <c r="Y970" i="6"/>
  <c r="Y971" i="6"/>
  <c r="Y972" i="6"/>
  <c r="Y973" i="6"/>
  <c r="Y974" i="6"/>
  <c r="Y975" i="6"/>
  <c r="Y976" i="6"/>
  <c r="Y977" i="6"/>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474" i="6"/>
  <c r="X475" i="6"/>
  <c r="X476" i="6"/>
  <c r="X477" i="6"/>
  <c r="X478" i="6"/>
  <c r="X479" i="6"/>
  <c r="X480" i="6"/>
  <c r="X481" i="6"/>
  <c r="X482" i="6"/>
  <c r="X483" i="6"/>
  <c r="X484" i="6"/>
  <c r="X485" i="6"/>
  <c r="X486" i="6"/>
  <c r="X487" i="6"/>
  <c r="X488" i="6"/>
  <c r="X489" i="6"/>
  <c r="X490" i="6"/>
  <c r="X491" i="6"/>
  <c r="X492" i="6"/>
  <c r="X493" i="6"/>
  <c r="X494" i="6"/>
  <c r="X495" i="6"/>
  <c r="X496" i="6"/>
  <c r="X497" i="6"/>
  <c r="X498" i="6"/>
  <c r="X499" i="6"/>
  <c r="X500" i="6"/>
  <c r="X501" i="6"/>
  <c r="X502" i="6"/>
  <c r="X503" i="6"/>
  <c r="X504" i="6"/>
  <c r="X505" i="6"/>
  <c r="X506" i="6"/>
  <c r="X507" i="6"/>
  <c r="X508" i="6"/>
  <c r="X509" i="6"/>
  <c r="X510" i="6"/>
  <c r="X511" i="6"/>
  <c r="X512" i="6"/>
  <c r="X513" i="6"/>
  <c r="X514" i="6"/>
  <c r="X515" i="6"/>
  <c r="X516" i="6"/>
  <c r="X517" i="6"/>
  <c r="X518" i="6"/>
  <c r="X519" i="6"/>
  <c r="X520" i="6"/>
  <c r="X521" i="6"/>
  <c r="X522" i="6"/>
  <c r="X523" i="6"/>
  <c r="X524" i="6"/>
  <c r="X525" i="6"/>
  <c r="X526" i="6"/>
  <c r="X527" i="6"/>
  <c r="X528" i="6"/>
  <c r="X529" i="6"/>
  <c r="X530" i="6"/>
  <c r="X531" i="6"/>
  <c r="X532" i="6"/>
  <c r="X533" i="6"/>
  <c r="X534" i="6"/>
  <c r="X535" i="6"/>
  <c r="X536" i="6"/>
  <c r="X537" i="6"/>
  <c r="X538" i="6"/>
  <c r="X539" i="6"/>
  <c r="X540" i="6"/>
  <c r="X541" i="6"/>
  <c r="X542" i="6"/>
  <c r="X543" i="6"/>
  <c r="X544" i="6"/>
  <c r="X545" i="6"/>
  <c r="X546" i="6"/>
  <c r="X547" i="6"/>
  <c r="X548" i="6"/>
  <c r="X549" i="6"/>
  <c r="X550" i="6"/>
  <c r="X551" i="6"/>
  <c r="X552" i="6"/>
  <c r="X553" i="6"/>
  <c r="X554" i="6"/>
  <c r="X555" i="6"/>
  <c r="X556" i="6"/>
  <c r="X557" i="6"/>
  <c r="X558" i="6"/>
  <c r="X559" i="6"/>
  <c r="X560" i="6"/>
  <c r="X561" i="6"/>
  <c r="X562" i="6"/>
  <c r="X563" i="6"/>
  <c r="X564" i="6"/>
  <c r="X565" i="6"/>
  <c r="X566" i="6"/>
  <c r="X567" i="6"/>
  <c r="X568" i="6"/>
  <c r="X569" i="6"/>
  <c r="X570" i="6"/>
  <c r="X571" i="6"/>
  <c r="X572" i="6"/>
  <c r="X573" i="6"/>
  <c r="X574" i="6"/>
  <c r="X575" i="6"/>
  <c r="X576" i="6"/>
  <c r="X577" i="6"/>
  <c r="X578" i="6"/>
  <c r="X579" i="6"/>
  <c r="X580" i="6"/>
  <c r="X581" i="6"/>
  <c r="X582" i="6"/>
  <c r="X583" i="6"/>
  <c r="X584" i="6"/>
  <c r="X585" i="6"/>
  <c r="X586" i="6"/>
  <c r="X587" i="6"/>
  <c r="X588" i="6"/>
  <c r="X589" i="6"/>
  <c r="X590" i="6"/>
  <c r="X591" i="6"/>
  <c r="X592" i="6"/>
  <c r="X593" i="6"/>
  <c r="X594" i="6"/>
  <c r="X595" i="6"/>
  <c r="X596" i="6"/>
  <c r="X597" i="6"/>
  <c r="X598" i="6"/>
  <c r="X599" i="6"/>
  <c r="X600" i="6"/>
  <c r="X601" i="6"/>
  <c r="X602" i="6"/>
  <c r="X603" i="6"/>
  <c r="X604" i="6"/>
  <c r="X605" i="6"/>
  <c r="X606" i="6"/>
  <c r="X607" i="6"/>
  <c r="X608" i="6"/>
  <c r="X609" i="6"/>
  <c r="X610" i="6"/>
  <c r="X611" i="6"/>
  <c r="X612" i="6"/>
  <c r="X613" i="6"/>
  <c r="X614" i="6"/>
  <c r="X615" i="6"/>
  <c r="X616" i="6"/>
  <c r="X617" i="6"/>
  <c r="X618" i="6"/>
  <c r="X619" i="6"/>
  <c r="X620" i="6"/>
  <c r="X621" i="6"/>
  <c r="X622" i="6"/>
  <c r="X623" i="6"/>
  <c r="X624" i="6"/>
  <c r="X625" i="6"/>
  <c r="X626" i="6"/>
  <c r="X627" i="6"/>
  <c r="X628" i="6"/>
  <c r="X629" i="6"/>
  <c r="X630" i="6"/>
  <c r="X631" i="6"/>
  <c r="X632" i="6"/>
  <c r="X633" i="6"/>
  <c r="X634" i="6"/>
  <c r="X635" i="6"/>
  <c r="X636" i="6"/>
  <c r="X637" i="6"/>
  <c r="X638" i="6"/>
  <c r="X639" i="6"/>
  <c r="X640" i="6"/>
  <c r="X641" i="6"/>
  <c r="X642" i="6"/>
  <c r="X643" i="6"/>
  <c r="X644" i="6"/>
  <c r="X645" i="6"/>
  <c r="X646" i="6"/>
  <c r="X647" i="6"/>
  <c r="X648" i="6"/>
  <c r="X649" i="6"/>
  <c r="X650" i="6"/>
  <c r="X651" i="6"/>
  <c r="X652" i="6"/>
  <c r="X653" i="6"/>
  <c r="X654" i="6"/>
  <c r="X655" i="6"/>
  <c r="X656" i="6"/>
  <c r="X657" i="6"/>
  <c r="X658" i="6"/>
  <c r="X659" i="6"/>
  <c r="X660" i="6"/>
  <c r="X661" i="6"/>
  <c r="X662" i="6"/>
  <c r="X663" i="6"/>
  <c r="X664" i="6"/>
  <c r="X665" i="6"/>
  <c r="X666" i="6"/>
  <c r="X667" i="6"/>
  <c r="X668" i="6"/>
  <c r="X669" i="6"/>
  <c r="X670" i="6"/>
  <c r="X671" i="6"/>
  <c r="X672" i="6"/>
  <c r="X673" i="6"/>
  <c r="X674" i="6"/>
  <c r="X675" i="6"/>
  <c r="X676" i="6"/>
  <c r="X677" i="6"/>
  <c r="X678" i="6"/>
  <c r="X679" i="6"/>
  <c r="X680" i="6"/>
  <c r="X681" i="6"/>
  <c r="X682" i="6"/>
  <c r="X683" i="6"/>
  <c r="X684" i="6"/>
  <c r="X685" i="6"/>
  <c r="X686" i="6"/>
  <c r="X687" i="6"/>
  <c r="X688" i="6"/>
  <c r="X689" i="6"/>
  <c r="X690" i="6"/>
  <c r="X691" i="6"/>
  <c r="X692" i="6"/>
  <c r="X693" i="6"/>
  <c r="X694" i="6"/>
  <c r="X695" i="6"/>
  <c r="X696" i="6"/>
  <c r="X697" i="6"/>
  <c r="X698" i="6"/>
  <c r="X699" i="6"/>
  <c r="X700" i="6"/>
  <c r="X701" i="6"/>
  <c r="X702" i="6"/>
  <c r="X703" i="6"/>
  <c r="X704" i="6"/>
  <c r="X705" i="6"/>
  <c r="X706" i="6"/>
  <c r="X707" i="6"/>
  <c r="X708" i="6"/>
  <c r="X709" i="6"/>
  <c r="X710" i="6"/>
  <c r="X711" i="6"/>
  <c r="X712" i="6"/>
  <c r="X713" i="6"/>
  <c r="X714" i="6"/>
  <c r="X715" i="6"/>
  <c r="X716" i="6"/>
  <c r="X717" i="6"/>
  <c r="X718" i="6"/>
  <c r="X719" i="6"/>
  <c r="X720" i="6"/>
  <c r="X721" i="6"/>
  <c r="X722" i="6"/>
  <c r="X723" i="6"/>
  <c r="X724" i="6"/>
  <c r="X725" i="6"/>
  <c r="X726" i="6"/>
  <c r="X727" i="6"/>
  <c r="X728" i="6"/>
  <c r="X729" i="6"/>
  <c r="X730" i="6"/>
  <c r="X731" i="6"/>
  <c r="X732" i="6"/>
  <c r="X733" i="6"/>
  <c r="X734" i="6"/>
  <c r="X735" i="6"/>
  <c r="X736" i="6"/>
  <c r="X737" i="6"/>
  <c r="X738" i="6"/>
  <c r="X739" i="6"/>
  <c r="X740" i="6"/>
  <c r="X741" i="6"/>
  <c r="X742" i="6"/>
  <c r="X743" i="6"/>
  <c r="X744" i="6"/>
  <c r="X745" i="6"/>
  <c r="X746" i="6"/>
  <c r="X747" i="6"/>
  <c r="X748" i="6"/>
  <c r="X749" i="6"/>
  <c r="X750" i="6"/>
  <c r="X751" i="6"/>
  <c r="X752" i="6"/>
  <c r="X753" i="6"/>
  <c r="X754" i="6"/>
  <c r="X755" i="6"/>
  <c r="X756" i="6"/>
  <c r="X757" i="6"/>
  <c r="X758" i="6"/>
  <c r="X759" i="6"/>
  <c r="X760" i="6"/>
  <c r="X761" i="6"/>
  <c r="X762" i="6"/>
  <c r="X763" i="6"/>
  <c r="X764" i="6"/>
  <c r="X765" i="6"/>
  <c r="X766" i="6"/>
  <c r="X767" i="6"/>
  <c r="X768" i="6"/>
  <c r="X769" i="6"/>
  <c r="X770" i="6"/>
  <c r="X771" i="6"/>
  <c r="X772" i="6"/>
  <c r="X773" i="6"/>
  <c r="X774" i="6"/>
  <c r="X775" i="6"/>
  <c r="X776" i="6"/>
  <c r="X777" i="6"/>
  <c r="X778" i="6"/>
  <c r="X779" i="6"/>
  <c r="X780" i="6"/>
  <c r="X781" i="6"/>
  <c r="X782" i="6"/>
  <c r="X783" i="6"/>
  <c r="X784" i="6"/>
  <c r="X785" i="6"/>
  <c r="X786" i="6"/>
  <c r="X787" i="6"/>
  <c r="X788" i="6"/>
  <c r="X789" i="6"/>
  <c r="X790" i="6"/>
  <c r="X791" i="6"/>
  <c r="X792" i="6"/>
  <c r="X793" i="6"/>
  <c r="X794" i="6"/>
  <c r="X795" i="6"/>
  <c r="X796" i="6"/>
  <c r="X797" i="6"/>
  <c r="X798" i="6"/>
  <c r="X799" i="6"/>
  <c r="X800" i="6"/>
  <c r="X801" i="6"/>
  <c r="X802" i="6"/>
  <c r="X803" i="6"/>
  <c r="X804" i="6"/>
  <c r="X805" i="6"/>
  <c r="X806" i="6"/>
  <c r="X807" i="6"/>
  <c r="X808" i="6"/>
  <c r="X809" i="6"/>
  <c r="X810" i="6"/>
  <c r="X811" i="6"/>
  <c r="X812" i="6"/>
  <c r="X813" i="6"/>
  <c r="X814" i="6"/>
  <c r="X815" i="6"/>
  <c r="X816" i="6"/>
  <c r="X817" i="6"/>
  <c r="X818" i="6"/>
  <c r="X819" i="6"/>
  <c r="X820" i="6"/>
  <c r="X821" i="6"/>
  <c r="X822" i="6"/>
  <c r="X823" i="6"/>
  <c r="X824" i="6"/>
  <c r="X825" i="6"/>
  <c r="X826" i="6"/>
  <c r="X827" i="6"/>
  <c r="X828" i="6"/>
  <c r="X829" i="6"/>
  <c r="X830" i="6"/>
  <c r="X831" i="6"/>
  <c r="X832" i="6"/>
  <c r="X833" i="6"/>
  <c r="X834" i="6"/>
  <c r="X835" i="6"/>
  <c r="X836" i="6"/>
  <c r="X837" i="6"/>
  <c r="X838" i="6"/>
  <c r="X839" i="6"/>
  <c r="X840" i="6"/>
  <c r="X841" i="6"/>
  <c r="X842" i="6"/>
  <c r="X843" i="6"/>
  <c r="X844" i="6"/>
  <c r="X845" i="6"/>
  <c r="X846" i="6"/>
  <c r="X847" i="6"/>
  <c r="X848" i="6"/>
  <c r="X849" i="6"/>
  <c r="X850" i="6"/>
  <c r="X851" i="6"/>
  <c r="X852" i="6"/>
  <c r="X853" i="6"/>
  <c r="X854" i="6"/>
  <c r="X855" i="6"/>
  <c r="X856" i="6"/>
  <c r="X857" i="6"/>
  <c r="X858" i="6"/>
  <c r="X859" i="6"/>
  <c r="X860" i="6"/>
  <c r="X861" i="6"/>
  <c r="X862" i="6"/>
  <c r="X863" i="6"/>
  <c r="X864" i="6"/>
  <c r="X865" i="6"/>
  <c r="X866" i="6"/>
  <c r="X867" i="6"/>
  <c r="X868" i="6"/>
  <c r="X869" i="6"/>
  <c r="X870" i="6"/>
  <c r="X871" i="6"/>
  <c r="X872" i="6"/>
  <c r="X873" i="6"/>
  <c r="X874" i="6"/>
  <c r="X875" i="6"/>
  <c r="X876" i="6"/>
  <c r="X877" i="6"/>
  <c r="X878" i="6"/>
  <c r="X879" i="6"/>
  <c r="X880" i="6"/>
  <c r="X881" i="6"/>
  <c r="X882" i="6"/>
  <c r="X883" i="6"/>
  <c r="X884" i="6"/>
  <c r="X885" i="6"/>
  <c r="X886" i="6"/>
  <c r="X887" i="6"/>
  <c r="X888" i="6"/>
  <c r="X889" i="6"/>
  <c r="X890" i="6"/>
  <c r="X891" i="6"/>
  <c r="X892" i="6"/>
  <c r="X893" i="6"/>
  <c r="X894" i="6"/>
  <c r="X895" i="6"/>
  <c r="X896" i="6"/>
  <c r="X897" i="6"/>
  <c r="X898" i="6"/>
  <c r="X899" i="6"/>
  <c r="X900" i="6"/>
  <c r="X901" i="6"/>
  <c r="X902" i="6"/>
  <c r="X903" i="6"/>
  <c r="X904" i="6"/>
  <c r="X905" i="6"/>
  <c r="X906" i="6"/>
  <c r="X907" i="6"/>
  <c r="X908" i="6"/>
  <c r="X909" i="6"/>
  <c r="X910" i="6"/>
  <c r="X911" i="6"/>
  <c r="X912" i="6"/>
  <c r="X913" i="6"/>
  <c r="X914" i="6"/>
  <c r="X915" i="6"/>
  <c r="X916" i="6"/>
  <c r="X917" i="6"/>
  <c r="X918" i="6"/>
  <c r="X919" i="6"/>
  <c r="X920" i="6"/>
  <c r="X921" i="6"/>
  <c r="X922" i="6"/>
  <c r="X923" i="6"/>
  <c r="X924" i="6"/>
  <c r="X925" i="6"/>
  <c r="X926" i="6"/>
  <c r="X927" i="6"/>
  <c r="X928" i="6"/>
  <c r="X929" i="6"/>
  <c r="X930" i="6"/>
  <c r="X931" i="6"/>
  <c r="X932" i="6"/>
  <c r="X933" i="6"/>
  <c r="X934" i="6"/>
  <c r="X935" i="6"/>
  <c r="X936" i="6"/>
  <c r="X937" i="6"/>
  <c r="X938" i="6"/>
  <c r="X939" i="6"/>
  <c r="X940" i="6"/>
  <c r="X941" i="6"/>
  <c r="X942" i="6"/>
  <c r="X943" i="6"/>
  <c r="X944" i="6"/>
  <c r="X945" i="6"/>
  <c r="X946" i="6"/>
  <c r="X947" i="6"/>
  <c r="X948" i="6"/>
  <c r="X949" i="6"/>
  <c r="X950" i="6"/>
  <c r="X951" i="6"/>
  <c r="X952" i="6"/>
  <c r="X953" i="6"/>
  <c r="X954" i="6"/>
  <c r="X955" i="6"/>
  <c r="X956" i="6"/>
  <c r="X957" i="6"/>
  <c r="X958" i="6"/>
  <c r="X959" i="6"/>
  <c r="X960" i="6"/>
  <c r="X961" i="6"/>
  <c r="X962" i="6"/>
  <c r="X963" i="6"/>
  <c r="X964" i="6"/>
  <c r="X965" i="6"/>
  <c r="X966" i="6"/>
  <c r="X967" i="6"/>
  <c r="X968" i="6"/>
  <c r="X969" i="6"/>
  <c r="X970" i="6"/>
  <c r="X971" i="6"/>
  <c r="X972" i="6"/>
  <c r="X973" i="6"/>
  <c r="X974" i="6"/>
  <c r="X975" i="6"/>
  <c r="X976" i="6"/>
  <c r="X977" i="6"/>
  <c r="AO2" i="6"/>
  <c r="AN2" i="6"/>
  <c r="AM2" i="6"/>
  <c r="AL2" i="6"/>
  <c r="AK2" i="6"/>
  <c r="AJ2" i="6"/>
  <c r="AI2" i="6"/>
  <c r="AH2" i="6"/>
  <c r="AG2" i="6"/>
  <c r="AF2" i="6"/>
  <c r="AE2" i="6"/>
  <c r="AD2" i="6"/>
  <c r="AC2" i="6"/>
  <c r="AB2" i="6"/>
  <c r="AA2" i="6"/>
  <c r="Z2" i="6"/>
  <c r="Y2" i="6"/>
  <c r="X2" i="6"/>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481" i="6"/>
  <c r="V482" i="6"/>
  <c r="V483" i="6"/>
  <c r="V484" i="6"/>
  <c r="V485" i="6"/>
  <c r="V486" i="6"/>
  <c r="V487" i="6"/>
  <c r="V488" i="6"/>
  <c r="V489" i="6"/>
  <c r="V490" i="6"/>
  <c r="V491" i="6"/>
  <c r="V492" i="6"/>
  <c r="V493" i="6"/>
  <c r="V494" i="6"/>
  <c r="V495" i="6"/>
  <c r="V496" i="6"/>
  <c r="V497" i="6"/>
  <c r="V498" i="6"/>
  <c r="V499" i="6"/>
  <c r="V500" i="6"/>
  <c r="V501" i="6"/>
  <c r="V502" i="6"/>
  <c r="V503" i="6"/>
  <c r="V504" i="6"/>
  <c r="V505" i="6"/>
  <c r="V506" i="6"/>
  <c r="V507" i="6"/>
  <c r="V508" i="6"/>
  <c r="V509" i="6"/>
  <c r="V510" i="6"/>
  <c r="V511" i="6"/>
  <c r="V512" i="6"/>
  <c r="V513" i="6"/>
  <c r="V514" i="6"/>
  <c r="V515" i="6"/>
  <c r="V516" i="6"/>
  <c r="V517" i="6"/>
  <c r="V518" i="6"/>
  <c r="V519" i="6"/>
  <c r="V520" i="6"/>
  <c r="V521" i="6"/>
  <c r="V522" i="6"/>
  <c r="V523" i="6"/>
  <c r="V524" i="6"/>
  <c r="V525" i="6"/>
  <c r="V526" i="6"/>
  <c r="V527" i="6"/>
  <c r="V528" i="6"/>
  <c r="V529" i="6"/>
  <c r="V530" i="6"/>
  <c r="V531" i="6"/>
  <c r="V532" i="6"/>
  <c r="V533" i="6"/>
  <c r="V534" i="6"/>
  <c r="V535" i="6"/>
  <c r="V536" i="6"/>
  <c r="V537" i="6"/>
  <c r="V538" i="6"/>
  <c r="V539" i="6"/>
  <c r="V540" i="6"/>
  <c r="V541" i="6"/>
  <c r="V542" i="6"/>
  <c r="V543" i="6"/>
  <c r="V544" i="6"/>
  <c r="V545" i="6"/>
  <c r="V546" i="6"/>
  <c r="V547" i="6"/>
  <c r="V548" i="6"/>
  <c r="V549" i="6"/>
  <c r="V550" i="6"/>
  <c r="V551" i="6"/>
  <c r="V552" i="6"/>
  <c r="V553" i="6"/>
  <c r="V554" i="6"/>
  <c r="V555" i="6"/>
  <c r="V556" i="6"/>
  <c r="V557" i="6"/>
  <c r="V558" i="6"/>
  <c r="V559" i="6"/>
  <c r="V560" i="6"/>
  <c r="V561" i="6"/>
  <c r="V562" i="6"/>
  <c r="V563" i="6"/>
  <c r="V564" i="6"/>
  <c r="V565" i="6"/>
  <c r="V566" i="6"/>
  <c r="V567" i="6"/>
  <c r="V568" i="6"/>
  <c r="V569" i="6"/>
  <c r="V570" i="6"/>
  <c r="V571" i="6"/>
  <c r="V572" i="6"/>
  <c r="V573" i="6"/>
  <c r="V574" i="6"/>
  <c r="V575" i="6"/>
  <c r="V576" i="6"/>
  <c r="V577" i="6"/>
  <c r="V578" i="6"/>
  <c r="V579" i="6"/>
  <c r="V580" i="6"/>
  <c r="V581" i="6"/>
  <c r="V582" i="6"/>
  <c r="V583" i="6"/>
  <c r="V584" i="6"/>
  <c r="V585" i="6"/>
  <c r="V586" i="6"/>
  <c r="V587" i="6"/>
  <c r="V588" i="6"/>
  <c r="V589" i="6"/>
  <c r="V590" i="6"/>
  <c r="V591" i="6"/>
  <c r="V592" i="6"/>
  <c r="V593" i="6"/>
  <c r="V594" i="6"/>
  <c r="V595" i="6"/>
  <c r="V596" i="6"/>
  <c r="V597" i="6"/>
  <c r="V598" i="6"/>
  <c r="V599" i="6"/>
  <c r="V600" i="6"/>
  <c r="V601" i="6"/>
  <c r="V602" i="6"/>
  <c r="V603" i="6"/>
  <c r="V604" i="6"/>
  <c r="V605" i="6"/>
  <c r="V606" i="6"/>
  <c r="V607" i="6"/>
  <c r="V608" i="6"/>
  <c r="V609" i="6"/>
  <c r="V610" i="6"/>
  <c r="V611" i="6"/>
  <c r="V612" i="6"/>
  <c r="V613" i="6"/>
  <c r="V614" i="6"/>
  <c r="V615" i="6"/>
  <c r="V616" i="6"/>
  <c r="V617" i="6"/>
  <c r="V618" i="6"/>
  <c r="V619" i="6"/>
  <c r="V620" i="6"/>
  <c r="V621" i="6"/>
  <c r="V622" i="6"/>
  <c r="V623" i="6"/>
  <c r="V624" i="6"/>
  <c r="V625" i="6"/>
  <c r="V626" i="6"/>
  <c r="V627" i="6"/>
  <c r="V628" i="6"/>
  <c r="V629" i="6"/>
  <c r="V630" i="6"/>
  <c r="V631" i="6"/>
  <c r="V632" i="6"/>
  <c r="V633" i="6"/>
  <c r="V634" i="6"/>
  <c r="V635" i="6"/>
  <c r="V636" i="6"/>
  <c r="V637" i="6"/>
  <c r="V638" i="6"/>
  <c r="V639" i="6"/>
  <c r="V640" i="6"/>
  <c r="V641" i="6"/>
  <c r="V642" i="6"/>
  <c r="V643" i="6"/>
  <c r="V644" i="6"/>
  <c r="V645" i="6"/>
  <c r="V646" i="6"/>
  <c r="V647" i="6"/>
  <c r="V648" i="6"/>
  <c r="V649" i="6"/>
  <c r="V650" i="6"/>
  <c r="V651" i="6"/>
  <c r="V652" i="6"/>
  <c r="V653" i="6"/>
  <c r="V654" i="6"/>
  <c r="V655" i="6"/>
  <c r="V656" i="6"/>
  <c r="V657" i="6"/>
  <c r="V658" i="6"/>
  <c r="V659" i="6"/>
  <c r="V660" i="6"/>
  <c r="V661" i="6"/>
  <c r="V662" i="6"/>
  <c r="V663" i="6"/>
  <c r="V664" i="6"/>
  <c r="V665" i="6"/>
  <c r="V666" i="6"/>
  <c r="V667" i="6"/>
  <c r="V668" i="6"/>
  <c r="V669" i="6"/>
  <c r="V670" i="6"/>
  <c r="V671" i="6"/>
  <c r="V672" i="6"/>
  <c r="V673" i="6"/>
  <c r="V674" i="6"/>
  <c r="V675" i="6"/>
  <c r="V676" i="6"/>
  <c r="V677" i="6"/>
  <c r="V678" i="6"/>
  <c r="V679" i="6"/>
  <c r="V680" i="6"/>
  <c r="V681" i="6"/>
  <c r="V682" i="6"/>
  <c r="V683" i="6"/>
  <c r="V684" i="6"/>
  <c r="V685" i="6"/>
  <c r="V686" i="6"/>
  <c r="V687" i="6"/>
  <c r="V688" i="6"/>
  <c r="V689" i="6"/>
  <c r="V690" i="6"/>
  <c r="V691" i="6"/>
  <c r="V692" i="6"/>
  <c r="V693" i="6"/>
  <c r="V694" i="6"/>
  <c r="V695" i="6"/>
  <c r="V696" i="6"/>
  <c r="V697" i="6"/>
  <c r="V698" i="6"/>
  <c r="V699" i="6"/>
  <c r="V700" i="6"/>
  <c r="V701" i="6"/>
  <c r="V702" i="6"/>
  <c r="V703" i="6"/>
  <c r="V704" i="6"/>
  <c r="V705" i="6"/>
  <c r="V706" i="6"/>
  <c r="V707" i="6"/>
  <c r="V708" i="6"/>
  <c r="V709" i="6"/>
  <c r="V710" i="6"/>
  <c r="V711" i="6"/>
  <c r="V712" i="6"/>
  <c r="V713" i="6"/>
  <c r="V714" i="6"/>
  <c r="V715" i="6"/>
  <c r="V716" i="6"/>
  <c r="V717" i="6"/>
  <c r="V718" i="6"/>
  <c r="V719" i="6"/>
  <c r="V720" i="6"/>
  <c r="V721" i="6"/>
  <c r="V722" i="6"/>
  <c r="V723" i="6"/>
  <c r="V724" i="6"/>
  <c r="V725" i="6"/>
  <c r="V726" i="6"/>
  <c r="V727" i="6"/>
  <c r="V728" i="6"/>
  <c r="V729" i="6"/>
  <c r="V730" i="6"/>
  <c r="V731" i="6"/>
  <c r="V732" i="6"/>
  <c r="V733" i="6"/>
  <c r="V734" i="6"/>
  <c r="V735" i="6"/>
  <c r="V736" i="6"/>
  <c r="V737" i="6"/>
  <c r="V738" i="6"/>
  <c r="V739" i="6"/>
  <c r="V740" i="6"/>
  <c r="V741" i="6"/>
  <c r="V742" i="6"/>
  <c r="V743" i="6"/>
  <c r="V744" i="6"/>
  <c r="V745" i="6"/>
  <c r="V746" i="6"/>
  <c r="V747" i="6"/>
  <c r="V748" i="6"/>
  <c r="V749" i="6"/>
  <c r="V750" i="6"/>
  <c r="V751" i="6"/>
  <c r="V752" i="6"/>
  <c r="V753" i="6"/>
  <c r="V754" i="6"/>
  <c r="V755" i="6"/>
  <c r="V756" i="6"/>
  <c r="V757" i="6"/>
  <c r="V758" i="6"/>
  <c r="V759" i="6"/>
  <c r="V760" i="6"/>
  <c r="V761" i="6"/>
  <c r="V762" i="6"/>
  <c r="V763" i="6"/>
  <c r="V764" i="6"/>
  <c r="V765" i="6"/>
  <c r="V766" i="6"/>
  <c r="V767" i="6"/>
  <c r="V768" i="6"/>
  <c r="V769" i="6"/>
  <c r="V770" i="6"/>
  <c r="V771" i="6"/>
  <c r="V772" i="6"/>
  <c r="V773" i="6"/>
  <c r="V774" i="6"/>
  <c r="V775" i="6"/>
  <c r="V776" i="6"/>
  <c r="V777" i="6"/>
  <c r="V778" i="6"/>
  <c r="V779" i="6"/>
  <c r="V780" i="6"/>
  <c r="V781" i="6"/>
  <c r="V782" i="6"/>
  <c r="V783" i="6"/>
  <c r="V784" i="6"/>
  <c r="V785" i="6"/>
  <c r="V786" i="6"/>
  <c r="V787" i="6"/>
  <c r="V788" i="6"/>
  <c r="V789" i="6"/>
  <c r="V790" i="6"/>
  <c r="V791" i="6"/>
  <c r="V792" i="6"/>
  <c r="V793" i="6"/>
  <c r="V794" i="6"/>
  <c r="V795" i="6"/>
  <c r="V796" i="6"/>
  <c r="V797" i="6"/>
  <c r="V798" i="6"/>
  <c r="V799" i="6"/>
  <c r="V800" i="6"/>
  <c r="V801" i="6"/>
  <c r="V802" i="6"/>
  <c r="V803" i="6"/>
  <c r="V804" i="6"/>
  <c r="V805" i="6"/>
  <c r="V806" i="6"/>
  <c r="V807" i="6"/>
  <c r="V808" i="6"/>
  <c r="V809" i="6"/>
  <c r="V810" i="6"/>
  <c r="V811" i="6"/>
  <c r="V812" i="6"/>
  <c r="V813" i="6"/>
  <c r="V814" i="6"/>
  <c r="V815" i="6"/>
  <c r="V816" i="6"/>
  <c r="V817" i="6"/>
  <c r="V818" i="6"/>
  <c r="V819" i="6"/>
  <c r="V820" i="6"/>
  <c r="V821" i="6"/>
  <c r="V822" i="6"/>
  <c r="V823" i="6"/>
  <c r="V824" i="6"/>
  <c r="V825" i="6"/>
  <c r="V826" i="6"/>
  <c r="V827" i="6"/>
  <c r="V828" i="6"/>
  <c r="V829" i="6"/>
  <c r="V830" i="6"/>
  <c r="V831" i="6"/>
  <c r="V832" i="6"/>
  <c r="V833" i="6"/>
  <c r="V834" i="6"/>
  <c r="V835" i="6"/>
  <c r="V836" i="6"/>
  <c r="V837" i="6"/>
  <c r="V838" i="6"/>
  <c r="V839" i="6"/>
  <c r="V840" i="6"/>
  <c r="V841" i="6"/>
  <c r="V842" i="6"/>
  <c r="V843" i="6"/>
  <c r="V844" i="6"/>
  <c r="V845" i="6"/>
  <c r="V846" i="6"/>
  <c r="V847" i="6"/>
  <c r="V848" i="6"/>
  <c r="V849" i="6"/>
  <c r="V850" i="6"/>
  <c r="V851" i="6"/>
  <c r="V852" i="6"/>
  <c r="V853" i="6"/>
  <c r="V854" i="6"/>
  <c r="V855" i="6"/>
  <c r="V856" i="6"/>
  <c r="V857" i="6"/>
  <c r="V858" i="6"/>
  <c r="V859" i="6"/>
  <c r="V860" i="6"/>
  <c r="V861" i="6"/>
  <c r="V862" i="6"/>
  <c r="V863" i="6"/>
  <c r="V864" i="6"/>
  <c r="V865" i="6"/>
  <c r="V866" i="6"/>
  <c r="V867" i="6"/>
  <c r="V868" i="6"/>
  <c r="V869" i="6"/>
  <c r="V870" i="6"/>
  <c r="V871" i="6"/>
  <c r="V872" i="6"/>
  <c r="V873" i="6"/>
  <c r="V874" i="6"/>
  <c r="V875" i="6"/>
  <c r="V876" i="6"/>
  <c r="V877" i="6"/>
  <c r="V878" i="6"/>
  <c r="V879" i="6"/>
  <c r="V880" i="6"/>
  <c r="V881" i="6"/>
  <c r="V882" i="6"/>
  <c r="V883" i="6"/>
  <c r="V884" i="6"/>
  <c r="V885" i="6"/>
  <c r="V886" i="6"/>
  <c r="V887" i="6"/>
  <c r="V888" i="6"/>
  <c r="V889" i="6"/>
  <c r="V890" i="6"/>
  <c r="V891" i="6"/>
  <c r="V892" i="6"/>
  <c r="V893" i="6"/>
  <c r="V894" i="6"/>
  <c r="V895" i="6"/>
  <c r="V896" i="6"/>
  <c r="V897" i="6"/>
  <c r="V898" i="6"/>
  <c r="V899" i="6"/>
  <c r="V900" i="6"/>
  <c r="V901" i="6"/>
  <c r="V902" i="6"/>
  <c r="V903" i="6"/>
  <c r="V904" i="6"/>
  <c r="V905" i="6"/>
  <c r="V906" i="6"/>
  <c r="V907" i="6"/>
  <c r="V908" i="6"/>
  <c r="V909" i="6"/>
  <c r="V910" i="6"/>
  <c r="V911" i="6"/>
  <c r="V912" i="6"/>
  <c r="V913" i="6"/>
  <c r="V914" i="6"/>
  <c r="V915" i="6"/>
  <c r="V916" i="6"/>
  <c r="V917" i="6"/>
  <c r="V918" i="6"/>
  <c r="V919" i="6"/>
  <c r="V920" i="6"/>
  <c r="V921" i="6"/>
  <c r="V922" i="6"/>
  <c r="V923" i="6"/>
  <c r="V924" i="6"/>
  <c r="V925" i="6"/>
  <c r="V926" i="6"/>
  <c r="V927" i="6"/>
  <c r="V928" i="6"/>
  <c r="V929" i="6"/>
  <c r="V930" i="6"/>
  <c r="V931" i="6"/>
  <c r="V932" i="6"/>
  <c r="V933" i="6"/>
  <c r="V934" i="6"/>
  <c r="V935" i="6"/>
  <c r="V936" i="6"/>
  <c r="V937" i="6"/>
  <c r="V938" i="6"/>
  <c r="V939" i="6"/>
  <c r="V940" i="6"/>
  <c r="V941" i="6"/>
  <c r="V942" i="6"/>
  <c r="V943" i="6"/>
  <c r="V944" i="6"/>
  <c r="V945" i="6"/>
  <c r="V946" i="6"/>
  <c r="V947" i="6"/>
  <c r="V948" i="6"/>
  <c r="V949" i="6"/>
  <c r="V950" i="6"/>
  <c r="V951" i="6"/>
  <c r="V952" i="6"/>
  <c r="V953" i="6"/>
  <c r="V954" i="6"/>
  <c r="V955" i="6"/>
  <c r="V956" i="6"/>
  <c r="V957" i="6"/>
  <c r="V958" i="6"/>
  <c r="V959" i="6"/>
  <c r="V960" i="6"/>
  <c r="V961" i="6"/>
  <c r="V962" i="6"/>
  <c r="V963" i="6"/>
  <c r="V964" i="6"/>
  <c r="V965" i="6"/>
  <c r="V966" i="6"/>
  <c r="V967" i="6"/>
  <c r="V968" i="6"/>
  <c r="V969" i="6"/>
  <c r="V970" i="6"/>
  <c r="V971" i="6"/>
  <c r="V972" i="6"/>
  <c r="V973" i="6"/>
  <c r="V974" i="6"/>
  <c r="V975" i="6"/>
  <c r="V976" i="6"/>
  <c r="V977" i="6"/>
  <c r="U3" i="6"/>
  <c r="U4" i="6"/>
  <c r="U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347" i="6"/>
  <c r="U348" i="6"/>
  <c r="U349" i="6"/>
  <c r="U350" i="6"/>
  <c r="U351" i="6"/>
  <c r="U352" i="6"/>
  <c r="U353" i="6"/>
  <c r="U354" i="6"/>
  <c r="U355" i="6"/>
  <c r="U356" i="6"/>
  <c r="U357" i="6"/>
  <c r="U358" i="6"/>
  <c r="U359"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519" i="6"/>
  <c r="U520" i="6"/>
  <c r="U521" i="6"/>
  <c r="U522" i="6"/>
  <c r="U523" i="6"/>
  <c r="U524" i="6"/>
  <c r="U525" i="6"/>
  <c r="U526" i="6"/>
  <c r="U527" i="6"/>
  <c r="U528" i="6"/>
  <c r="U529" i="6"/>
  <c r="U530" i="6"/>
  <c r="U531" i="6"/>
  <c r="U532" i="6"/>
  <c r="U533" i="6"/>
  <c r="U534" i="6"/>
  <c r="U535" i="6"/>
  <c r="U536" i="6"/>
  <c r="U537" i="6"/>
  <c r="U538" i="6"/>
  <c r="U539" i="6"/>
  <c r="U540" i="6"/>
  <c r="U541" i="6"/>
  <c r="U542" i="6"/>
  <c r="U543" i="6"/>
  <c r="U544" i="6"/>
  <c r="U545" i="6"/>
  <c r="U546" i="6"/>
  <c r="U547" i="6"/>
  <c r="U548" i="6"/>
  <c r="U549" i="6"/>
  <c r="U550" i="6"/>
  <c r="U551" i="6"/>
  <c r="U552" i="6"/>
  <c r="U553" i="6"/>
  <c r="U554" i="6"/>
  <c r="U555" i="6"/>
  <c r="U556" i="6"/>
  <c r="U557" i="6"/>
  <c r="U558" i="6"/>
  <c r="U559" i="6"/>
  <c r="U560" i="6"/>
  <c r="U561" i="6"/>
  <c r="U562" i="6"/>
  <c r="U563" i="6"/>
  <c r="U564" i="6"/>
  <c r="U565" i="6"/>
  <c r="U566" i="6"/>
  <c r="U567" i="6"/>
  <c r="U568" i="6"/>
  <c r="U569" i="6"/>
  <c r="U570" i="6"/>
  <c r="U571" i="6"/>
  <c r="U572" i="6"/>
  <c r="U573" i="6"/>
  <c r="U574" i="6"/>
  <c r="U575" i="6"/>
  <c r="U576" i="6"/>
  <c r="U577" i="6"/>
  <c r="U578" i="6"/>
  <c r="U579" i="6"/>
  <c r="U580" i="6"/>
  <c r="U581" i="6"/>
  <c r="U582" i="6"/>
  <c r="U583" i="6"/>
  <c r="U584" i="6"/>
  <c r="U585" i="6"/>
  <c r="U586" i="6"/>
  <c r="U587" i="6"/>
  <c r="U588" i="6"/>
  <c r="U589" i="6"/>
  <c r="U590" i="6"/>
  <c r="U591" i="6"/>
  <c r="U592" i="6"/>
  <c r="U593" i="6"/>
  <c r="U594" i="6"/>
  <c r="U595" i="6"/>
  <c r="U596" i="6"/>
  <c r="U597" i="6"/>
  <c r="U598" i="6"/>
  <c r="U599" i="6"/>
  <c r="U600" i="6"/>
  <c r="U601" i="6"/>
  <c r="U602" i="6"/>
  <c r="U603" i="6"/>
  <c r="U604" i="6"/>
  <c r="U605" i="6"/>
  <c r="U606" i="6"/>
  <c r="U607" i="6"/>
  <c r="U608" i="6"/>
  <c r="U609" i="6"/>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U652" i="6"/>
  <c r="U653" i="6"/>
  <c r="U654" i="6"/>
  <c r="U655" i="6"/>
  <c r="U656" i="6"/>
  <c r="U657" i="6"/>
  <c r="U658" i="6"/>
  <c r="U659" i="6"/>
  <c r="U660" i="6"/>
  <c r="U661" i="6"/>
  <c r="U662" i="6"/>
  <c r="U663" i="6"/>
  <c r="U664" i="6"/>
  <c r="U665" i="6"/>
  <c r="U666" i="6"/>
  <c r="U667" i="6"/>
  <c r="U668" i="6"/>
  <c r="U669" i="6"/>
  <c r="U670" i="6"/>
  <c r="U671" i="6"/>
  <c r="U672" i="6"/>
  <c r="U673" i="6"/>
  <c r="U674" i="6"/>
  <c r="U675" i="6"/>
  <c r="U676" i="6"/>
  <c r="U677" i="6"/>
  <c r="U678" i="6"/>
  <c r="U679" i="6"/>
  <c r="U680" i="6"/>
  <c r="U681" i="6"/>
  <c r="U682" i="6"/>
  <c r="U683" i="6"/>
  <c r="U684" i="6"/>
  <c r="U685" i="6"/>
  <c r="U686" i="6"/>
  <c r="U687" i="6"/>
  <c r="U688" i="6"/>
  <c r="U689" i="6"/>
  <c r="U690" i="6"/>
  <c r="U691" i="6"/>
  <c r="U692" i="6"/>
  <c r="U693" i="6"/>
  <c r="U694" i="6"/>
  <c r="U695" i="6"/>
  <c r="U696" i="6"/>
  <c r="U697" i="6"/>
  <c r="U698" i="6"/>
  <c r="U699" i="6"/>
  <c r="U700" i="6"/>
  <c r="U701" i="6"/>
  <c r="U702" i="6"/>
  <c r="U703" i="6"/>
  <c r="U704" i="6"/>
  <c r="U705" i="6"/>
  <c r="U706" i="6"/>
  <c r="U707" i="6"/>
  <c r="U708" i="6"/>
  <c r="U709" i="6"/>
  <c r="U710" i="6"/>
  <c r="U711" i="6"/>
  <c r="U712" i="6"/>
  <c r="U713" i="6"/>
  <c r="U714" i="6"/>
  <c r="U715" i="6"/>
  <c r="U716" i="6"/>
  <c r="U717" i="6"/>
  <c r="U718" i="6"/>
  <c r="U719" i="6"/>
  <c r="U720" i="6"/>
  <c r="U721" i="6"/>
  <c r="U722" i="6"/>
  <c r="U723" i="6"/>
  <c r="U724" i="6"/>
  <c r="U725" i="6"/>
  <c r="U726" i="6"/>
  <c r="U727" i="6"/>
  <c r="U728" i="6"/>
  <c r="U729" i="6"/>
  <c r="U730" i="6"/>
  <c r="U731" i="6"/>
  <c r="U732" i="6"/>
  <c r="U733" i="6"/>
  <c r="U734" i="6"/>
  <c r="U735" i="6"/>
  <c r="U736" i="6"/>
  <c r="U737" i="6"/>
  <c r="U738" i="6"/>
  <c r="U739" i="6"/>
  <c r="U740" i="6"/>
  <c r="U741" i="6"/>
  <c r="U742" i="6"/>
  <c r="U743" i="6"/>
  <c r="U744" i="6"/>
  <c r="U745" i="6"/>
  <c r="U746" i="6"/>
  <c r="U747" i="6"/>
  <c r="U748" i="6"/>
  <c r="U749" i="6"/>
  <c r="U750" i="6"/>
  <c r="U751" i="6"/>
  <c r="U752" i="6"/>
  <c r="U753" i="6"/>
  <c r="U754" i="6"/>
  <c r="U755" i="6"/>
  <c r="U756" i="6"/>
  <c r="U757" i="6"/>
  <c r="U758" i="6"/>
  <c r="U759" i="6"/>
  <c r="U760" i="6"/>
  <c r="U761" i="6"/>
  <c r="U762" i="6"/>
  <c r="U763" i="6"/>
  <c r="U764" i="6"/>
  <c r="U765" i="6"/>
  <c r="U766" i="6"/>
  <c r="U767" i="6"/>
  <c r="U768" i="6"/>
  <c r="U769" i="6"/>
  <c r="U770" i="6"/>
  <c r="U771" i="6"/>
  <c r="U772" i="6"/>
  <c r="U773" i="6"/>
  <c r="U774" i="6"/>
  <c r="U775" i="6"/>
  <c r="U776" i="6"/>
  <c r="U777" i="6"/>
  <c r="U778" i="6"/>
  <c r="U779" i="6"/>
  <c r="U780" i="6"/>
  <c r="U781" i="6"/>
  <c r="U782" i="6"/>
  <c r="U783" i="6"/>
  <c r="U784" i="6"/>
  <c r="U785" i="6"/>
  <c r="U786" i="6"/>
  <c r="U787" i="6"/>
  <c r="U788" i="6"/>
  <c r="U789" i="6"/>
  <c r="U790" i="6"/>
  <c r="U791" i="6"/>
  <c r="U792" i="6"/>
  <c r="U793" i="6"/>
  <c r="U794" i="6"/>
  <c r="U795" i="6"/>
  <c r="U796" i="6"/>
  <c r="U797" i="6"/>
  <c r="U798" i="6"/>
  <c r="U799" i="6"/>
  <c r="U800" i="6"/>
  <c r="U801" i="6"/>
  <c r="U802" i="6"/>
  <c r="U803" i="6"/>
  <c r="U804" i="6"/>
  <c r="U805" i="6"/>
  <c r="U806" i="6"/>
  <c r="U807" i="6"/>
  <c r="U808" i="6"/>
  <c r="U809" i="6"/>
  <c r="U810" i="6"/>
  <c r="U811" i="6"/>
  <c r="U812" i="6"/>
  <c r="U813" i="6"/>
  <c r="U814" i="6"/>
  <c r="U815" i="6"/>
  <c r="U816" i="6"/>
  <c r="U817" i="6"/>
  <c r="U818" i="6"/>
  <c r="U819" i="6"/>
  <c r="U820" i="6"/>
  <c r="U821" i="6"/>
  <c r="U822" i="6"/>
  <c r="U823" i="6"/>
  <c r="U824" i="6"/>
  <c r="U825" i="6"/>
  <c r="U826" i="6"/>
  <c r="U827" i="6"/>
  <c r="U828" i="6"/>
  <c r="U829" i="6"/>
  <c r="U830" i="6"/>
  <c r="U831" i="6"/>
  <c r="U832" i="6"/>
  <c r="U833" i="6"/>
  <c r="U834" i="6"/>
  <c r="U835" i="6"/>
  <c r="U836" i="6"/>
  <c r="U837" i="6"/>
  <c r="U838" i="6"/>
  <c r="U839" i="6"/>
  <c r="U840" i="6"/>
  <c r="U841" i="6"/>
  <c r="U842" i="6"/>
  <c r="U843" i="6"/>
  <c r="U844" i="6"/>
  <c r="U845" i="6"/>
  <c r="U846" i="6"/>
  <c r="U847" i="6"/>
  <c r="U848" i="6"/>
  <c r="U849" i="6"/>
  <c r="U850" i="6"/>
  <c r="U851" i="6"/>
  <c r="U852" i="6"/>
  <c r="U853" i="6"/>
  <c r="U854" i="6"/>
  <c r="U855" i="6"/>
  <c r="U856" i="6"/>
  <c r="U857" i="6"/>
  <c r="U858" i="6"/>
  <c r="U859" i="6"/>
  <c r="U860" i="6"/>
  <c r="U861" i="6"/>
  <c r="U862" i="6"/>
  <c r="U863" i="6"/>
  <c r="U864" i="6"/>
  <c r="U865" i="6"/>
  <c r="U866" i="6"/>
  <c r="U867" i="6"/>
  <c r="U868" i="6"/>
  <c r="U869" i="6"/>
  <c r="U870" i="6"/>
  <c r="U871" i="6"/>
  <c r="U872" i="6"/>
  <c r="U873" i="6"/>
  <c r="U874" i="6"/>
  <c r="U875" i="6"/>
  <c r="U876" i="6"/>
  <c r="U877" i="6"/>
  <c r="U878" i="6"/>
  <c r="U879" i="6"/>
  <c r="U880" i="6"/>
  <c r="U881" i="6"/>
  <c r="U882" i="6"/>
  <c r="U883" i="6"/>
  <c r="U884" i="6"/>
  <c r="U885" i="6"/>
  <c r="U886" i="6"/>
  <c r="U887" i="6"/>
  <c r="U888" i="6"/>
  <c r="U889" i="6"/>
  <c r="U890" i="6"/>
  <c r="U891" i="6"/>
  <c r="U892" i="6"/>
  <c r="U893" i="6"/>
  <c r="U894" i="6"/>
  <c r="U895" i="6"/>
  <c r="U896" i="6"/>
  <c r="U897" i="6"/>
  <c r="U898" i="6"/>
  <c r="U899" i="6"/>
  <c r="U900" i="6"/>
  <c r="U901" i="6"/>
  <c r="U902" i="6"/>
  <c r="U903" i="6"/>
  <c r="U904" i="6"/>
  <c r="U905" i="6"/>
  <c r="U906" i="6"/>
  <c r="U907" i="6"/>
  <c r="U908" i="6"/>
  <c r="U909" i="6"/>
  <c r="U910" i="6"/>
  <c r="U911" i="6"/>
  <c r="U912" i="6"/>
  <c r="U913" i="6"/>
  <c r="U914" i="6"/>
  <c r="U915" i="6"/>
  <c r="U916" i="6"/>
  <c r="U917" i="6"/>
  <c r="U918" i="6"/>
  <c r="U919" i="6"/>
  <c r="U920" i="6"/>
  <c r="U921" i="6"/>
  <c r="U922" i="6"/>
  <c r="U923" i="6"/>
  <c r="U924" i="6"/>
  <c r="U925" i="6"/>
  <c r="U926" i="6"/>
  <c r="U927" i="6"/>
  <c r="U928" i="6"/>
  <c r="U929" i="6"/>
  <c r="U930" i="6"/>
  <c r="U931" i="6"/>
  <c r="U932" i="6"/>
  <c r="U933" i="6"/>
  <c r="U934" i="6"/>
  <c r="U935" i="6"/>
  <c r="U936" i="6"/>
  <c r="U937" i="6"/>
  <c r="U938" i="6"/>
  <c r="U939" i="6"/>
  <c r="U940" i="6"/>
  <c r="U941" i="6"/>
  <c r="U942" i="6"/>
  <c r="U943" i="6"/>
  <c r="U944" i="6"/>
  <c r="U945" i="6"/>
  <c r="U946" i="6"/>
  <c r="U947" i="6"/>
  <c r="U948" i="6"/>
  <c r="U949" i="6"/>
  <c r="U950" i="6"/>
  <c r="U951" i="6"/>
  <c r="U952" i="6"/>
  <c r="U953" i="6"/>
  <c r="U954" i="6"/>
  <c r="U955" i="6"/>
  <c r="U956" i="6"/>
  <c r="U957" i="6"/>
  <c r="U958" i="6"/>
  <c r="U959" i="6"/>
  <c r="U960" i="6"/>
  <c r="U961" i="6"/>
  <c r="U962" i="6"/>
  <c r="U963" i="6"/>
  <c r="U964" i="6"/>
  <c r="U965" i="6"/>
  <c r="U966" i="6"/>
  <c r="U967" i="6"/>
  <c r="U968" i="6"/>
  <c r="U969" i="6"/>
  <c r="U970" i="6"/>
  <c r="U971" i="6"/>
  <c r="U972" i="6"/>
  <c r="U973" i="6"/>
  <c r="U974" i="6"/>
  <c r="U975" i="6"/>
  <c r="U976" i="6"/>
  <c r="U977" i="6"/>
  <c r="U2" i="6"/>
  <c r="V2" i="6" s="1"/>
  <c r="AG3" i="5"/>
  <c r="AG4" i="5"/>
  <c r="AG5" i="5"/>
  <c r="AG6" i="5"/>
  <c r="AG7" i="5"/>
  <c r="AH7" i="5" s="1"/>
  <c r="AG8" i="5"/>
  <c r="AG9" i="5"/>
  <c r="AG10" i="5"/>
  <c r="AH10" i="5" s="1"/>
  <c r="AG11" i="5"/>
  <c r="AG12" i="5"/>
  <c r="AG13" i="5"/>
  <c r="AG14" i="5"/>
  <c r="AH14" i="5" s="1"/>
  <c r="AG15" i="5"/>
  <c r="AH15" i="5" s="1"/>
  <c r="AG16" i="5"/>
  <c r="AG17" i="5"/>
  <c r="AH17" i="5" s="1"/>
  <c r="AG18" i="5"/>
  <c r="AH18" i="5" s="1"/>
  <c r="AG19" i="5"/>
  <c r="AG20" i="5"/>
  <c r="AG21" i="5"/>
  <c r="AG22" i="5"/>
  <c r="AH22" i="5" s="1"/>
  <c r="AG23" i="5"/>
  <c r="AH23" i="5" s="1"/>
  <c r="AG24" i="5"/>
  <c r="AG25" i="5"/>
  <c r="AH25" i="5" s="1"/>
  <c r="AG26" i="5"/>
  <c r="AH26" i="5" s="1"/>
  <c r="AG27" i="5"/>
  <c r="AG28" i="5"/>
  <c r="AG29" i="5"/>
  <c r="AG30" i="5"/>
  <c r="AG31" i="5"/>
  <c r="AH31" i="5" s="1"/>
  <c r="AG32" i="5"/>
  <c r="AG33" i="5"/>
  <c r="AH33" i="5" s="1"/>
  <c r="AG34" i="5"/>
  <c r="AH34" i="5" s="1"/>
  <c r="AG35" i="5"/>
  <c r="AG36" i="5"/>
  <c r="AG37" i="5"/>
  <c r="AG38" i="5"/>
  <c r="AG39" i="5"/>
  <c r="AH39" i="5" s="1"/>
  <c r="AG40" i="5"/>
  <c r="AG41" i="5"/>
  <c r="AH41" i="5" s="1"/>
  <c r="AG42" i="5"/>
  <c r="AH42" i="5" s="1"/>
  <c r="AG43" i="5"/>
  <c r="AG44" i="5"/>
  <c r="AG45" i="5"/>
  <c r="AG46" i="5"/>
  <c r="AH46" i="5" s="1"/>
  <c r="AG47" i="5"/>
  <c r="AH47" i="5" s="1"/>
  <c r="AG48" i="5"/>
  <c r="AG49" i="5"/>
  <c r="AG50" i="5"/>
  <c r="AH50" i="5" s="1"/>
  <c r="AG51" i="5"/>
  <c r="AG52" i="5"/>
  <c r="AG53" i="5"/>
  <c r="AG54" i="5"/>
  <c r="AH54" i="5" s="1"/>
  <c r="AG55" i="5"/>
  <c r="AH55" i="5" s="1"/>
  <c r="AG56" i="5"/>
  <c r="AG57" i="5"/>
  <c r="AH57" i="5" s="1"/>
  <c r="AG58" i="5"/>
  <c r="AH58" i="5" s="1"/>
  <c r="AG59" i="5"/>
  <c r="AG60" i="5"/>
  <c r="AG61" i="5"/>
  <c r="AG62" i="5"/>
  <c r="AG63" i="5"/>
  <c r="AH63" i="5" s="1"/>
  <c r="AG64" i="5"/>
  <c r="AG65" i="5"/>
  <c r="AH65" i="5" s="1"/>
  <c r="AG66" i="5"/>
  <c r="AH66" i="5" s="1"/>
  <c r="AG67" i="5"/>
  <c r="AG68" i="5"/>
  <c r="AG69" i="5"/>
  <c r="AG70" i="5"/>
  <c r="AG71" i="5"/>
  <c r="AH71" i="5" s="1"/>
  <c r="AG72" i="5"/>
  <c r="AG73" i="5"/>
  <c r="AG74" i="5"/>
  <c r="AH74" i="5" s="1"/>
  <c r="AG75" i="5"/>
  <c r="AG76" i="5"/>
  <c r="AG77" i="5"/>
  <c r="AG78" i="5"/>
  <c r="AH78" i="5" s="1"/>
  <c r="AG79" i="5"/>
  <c r="AH79" i="5" s="1"/>
  <c r="AG80" i="5"/>
  <c r="AG81" i="5"/>
  <c r="AH81" i="5" s="1"/>
  <c r="AG82" i="5"/>
  <c r="AH82" i="5" s="1"/>
  <c r="AG83" i="5"/>
  <c r="AG84" i="5"/>
  <c r="AG85" i="5"/>
  <c r="AG86" i="5"/>
  <c r="AH86" i="5" s="1"/>
  <c r="AG87" i="5"/>
  <c r="AH87" i="5" s="1"/>
  <c r="AG88" i="5"/>
  <c r="AG89" i="5"/>
  <c r="AH89" i="5" s="1"/>
  <c r="AG90" i="5"/>
  <c r="AH90" i="5" s="1"/>
  <c r="AG91" i="5"/>
  <c r="AG92" i="5"/>
  <c r="AG93" i="5"/>
  <c r="AG94" i="5"/>
  <c r="AG95" i="5"/>
  <c r="AH95" i="5" s="1"/>
  <c r="AG96" i="5"/>
  <c r="AG97" i="5"/>
  <c r="AH97" i="5" s="1"/>
  <c r="AG98" i="5"/>
  <c r="AH98" i="5" s="1"/>
  <c r="AG99" i="5"/>
  <c r="AG100" i="5"/>
  <c r="AG101" i="5"/>
  <c r="AG102" i="5"/>
  <c r="AG103" i="5"/>
  <c r="AH103" i="5" s="1"/>
  <c r="AG104" i="5"/>
  <c r="AG105" i="5"/>
  <c r="AH105" i="5" s="1"/>
  <c r="AG106" i="5"/>
  <c r="AH106" i="5" s="1"/>
  <c r="AG107" i="5"/>
  <c r="AG108" i="5"/>
  <c r="AG109" i="5"/>
  <c r="AG110" i="5"/>
  <c r="AH110" i="5" s="1"/>
  <c r="AG111" i="5"/>
  <c r="AH111" i="5" s="1"/>
  <c r="AG112" i="5"/>
  <c r="AG113" i="5"/>
  <c r="AG114" i="5"/>
  <c r="AH114" i="5" s="1"/>
  <c r="AG115" i="5"/>
  <c r="AG116" i="5"/>
  <c r="AG117" i="5"/>
  <c r="AG118" i="5"/>
  <c r="AH118" i="5" s="1"/>
  <c r="AG119" i="5"/>
  <c r="AH119" i="5" s="1"/>
  <c r="AG120" i="5"/>
  <c r="AG121" i="5"/>
  <c r="AH121" i="5" s="1"/>
  <c r="AG122" i="5"/>
  <c r="AH122" i="5" s="1"/>
  <c r="AG123" i="5"/>
  <c r="AG124" i="5"/>
  <c r="AG125" i="5"/>
  <c r="AG126" i="5"/>
  <c r="AG127" i="5"/>
  <c r="AH127" i="5" s="1"/>
  <c r="AG128" i="5"/>
  <c r="AG129" i="5"/>
  <c r="AH129" i="5" s="1"/>
  <c r="AG130" i="5"/>
  <c r="AH130" i="5" s="1"/>
  <c r="AG131" i="5"/>
  <c r="AG132" i="5"/>
  <c r="AG133" i="5"/>
  <c r="AG134" i="5"/>
  <c r="AG135" i="5"/>
  <c r="AH135" i="5" s="1"/>
  <c r="AG136" i="5"/>
  <c r="AG137" i="5"/>
  <c r="AG138" i="5"/>
  <c r="AH138" i="5" s="1"/>
  <c r="AG139" i="5"/>
  <c r="AG140" i="5"/>
  <c r="AG141" i="5"/>
  <c r="AG142" i="5"/>
  <c r="AH142" i="5" s="1"/>
  <c r="AG143" i="5"/>
  <c r="AH143" i="5" s="1"/>
  <c r="AG144" i="5"/>
  <c r="AG145" i="5"/>
  <c r="AH145" i="5" s="1"/>
  <c r="AG146" i="5"/>
  <c r="AH146" i="5" s="1"/>
  <c r="AG147" i="5"/>
  <c r="AG148" i="5"/>
  <c r="AG149" i="5"/>
  <c r="AG150" i="5"/>
  <c r="AH150" i="5" s="1"/>
  <c r="AG151" i="5"/>
  <c r="AH151" i="5" s="1"/>
  <c r="AG152" i="5"/>
  <c r="AG153" i="5"/>
  <c r="AH153" i="5" s="1"/>
  <c r="AG154" i="5"/>
  <c r="AH154" i="5" s="1"/>
  <c r="AG155" i="5"/>
  <c r="AG156" i="5"/>
  <c r="AG157" i="5"/>
  <c r="AG158" i="5"/>
  <c r="AG159" i="5"/>
  <c r="AH159" i="5" s="1"/>
  <c r="AG160" i="5"/>
  <c r="AG161" i="5"/>
  <c r="AH161" i="5" s="1"/>
  <c r="AG162" i="5"/>
  <c r="AH162" i="5" s="1"/>
  <c r="AG163" i="5"/>
  <c r="AG164" i="5"/>
  <c r="AG165" i="5"/>
  <c r="AG166" i="5"/>
  <c r="AG167" i="5"/>
  <c r="AH167" i="5" s="1"/>
  <c r="AG168" i="5"/>
  <c r="AG169" i="5"/>
  <c r="AH169" i="5" s="1"/>
  <c r="AG170" i="5"/>
  <c r="AH170" i="5" s="1"/>
  <c r="AG171" i="5"/>
  <c r="AG172" i="5"/>
  <c r="AG173" i="5"/>
  <c r="AG174" i="5"/>
  <c r="AH174" i="5" s="1"/>
  <c r="AG175" i="5"/>
  <c r="AH175" i="5" s="1"/>
  <c r="AG176" i="5"/>
  <c r="AG177" i="5"/>
  <c r="AG178" i="5"/>
  <c r="AH178" i="5" s="1"/>
  <c r="AG179" i="5"/>
  <c r="AG180" i="5"/>
  <c r="AG181" i="5"/>
  <c r="AG182" i="5"/>
  <c r="AH182" i="5" s="1"/>
  <c r="AG183" i="5"/>
  <c r="AH183" i="5" s="1"/>
  <c r="AG184" i="5"/>
  <c r="AG185" i="5"/>
  <c r="AH185" i="5" s="1"/>
  <c r="AG186" i="5"/>
  <c r="AH186" i="5" s="1"/>
  <c r="AG187" i="5"/>
  <c r="AG188" i="5"/>
  <c r="AG189" i="5"/>
  <c r="AG190" i="5"/>
  <c r="AG191" i="5"/>
  <c r="AH191" i="5" s="1"/>
  <c r="AG192" i="5"/>
  <c r="AG193" i="5"/>
  <c r="AH193" i="5" s="1"/>
  <c r="AG194" i="5"/>
  <c r="AH194" i="5" s="1"/>
  <c r="AG195" i="5"/>
  <c r="AG196" i="5"/>
  <c r="AG197" i="5"/>
  <c r="AG198" i="5"/>
  <c r="AG199" i="5"/>
  <c r="AH199" i="5" s="1"/>
  <c r="AG200" i="5"/>
  <c r="AG201" i="5"/>
  <c r="AG202" i="5"/>
  <c r="AH202" i="5" s="1"/>
  <c r="AG203" i="5"/>
  <c r="AG204" i="5"/>
  <c r="AG205" i="5"/>
  <c r="AG206" i="5"/>
  <c r="AH206" i="5" s="1"/>
  <c r="AG207" i="5"/>
  <c r="AH207" i="5" s="1"/>
  <c r="AG208" i="5"/>
  <c r="AG209" i="5"/>
  <c r="AH209" i="5" s="1"/>
  <c r="AG210" i="5"/>
  <c r="AH210" i="5" s="1"/>
  <c r="AG211" i="5"/>
  <c r="AG212" i="5"/>
  <c r="AG213" i="5"/>
  <c r="AG214" i="5"/>
  <c r="AH214" i="5" s="1"/>
  <c r="AG215" i="5"/>
  <c r="AH215" i="5" s="1"/>
  <c r="AG216" i="5"/>
  <c r="AG217" i="5"/>
  <c r="AH217" i="5" s="1"/>
  <c r="AG218" i="5"/>
  <c r="AH218" i="5" s="1"/>
  <c r="AG219" i="5"/>
  <c r="AG220" i="5"/>
  <c r="AG221" i="5"/>
  <c r="AG222" i="5"/>
  <c r="AG223" i="5"/>
  <c r="AH223" i="5" s="1"/>
  <c r="AG224" i="5"/>
  <c r="AG225" i="5"/>
  <c r="AH225" i="5" s="1"/>
  <c r="AG226" i="5"/>
  <c r="AH226" i="5" s="1"/>
  <c r="AG227" i="5"/>
  <c r="AG228" i="5"/>
  <c r="AG229" i="5"/>
  <c r="AG230" i="5"/>
  <c r="AG231" i="5"/>
  <c r="AH231" i="5" s="1"/>
  <c r="AG232" i="5"/>
  <c r="AG233" i="5"/>
  <c r="AH233" i="5" s="1"/>
  <c r="AG234" i="5"/>
  <c r="AH234" i="5" s="1"/>
  <c r="AG235" i="5"/>
  <c r="AG236" i="5"/>
  <c r="AG237" i="5"/>
  <c r="AG238" i="5"/>
  <c r="AH238" i="5" s="1"/>
  <c r="AG239" i="5"/>
  <c r="AH239" i="5" s="1"/>
  <c r="AG240" i="5"/>
  <c r="AG241" i="5"/>
  <c r="AG242" i="5"/>
  <c r="AH242" i="5" s="1"/>
  <c r="AG243" i="5"/>
  <c r="AG244" i="5"/>
  <c r="AG245" i="5"/>
  <c r="AG246" i="5"/>
  <c r="AH246" i="5" s="1"/>
  <c r="AG247" i="5"/>
  <c r="AH247" i="5" s="1"/>
  <c r="AG248" i="5"/>
  <c r="AG249" i="5"/>
  <c r="AH249" i="5" s="1"/>
  <c r="AG250" i="5"/>
  <c r="AH250" i="5" s="1"/>
  <c r="AG251" i="5"/>
  <c r="AG252" i="5"/>
  <c r="AG253" i="5"/>
  <c r="AG254" i="5"/>
  <c r="AG255" i="5"/>
  <c r="AH255" i="5" s="1"/>
  <c r="AG256" i="5"/>
  <c r="AG257" i="5"/>
  <c r="AH257" i="5" s="1"/>
  <c r="AG258" i="5"/>
  <c r="AH258" i="5" s="1"/>
  <c r="AG259" i="5"/>
  <c r="AG260" i="5"/>
  <c r="AG261" i="5"/>
  <c r="AG262" i="5"/>
  <c r="AG263" i="5"/>
  <c r="AH263" i="5" s="1"/>
  <c r="AG264" i="5"/>
  <c r="AG265" i="5"/>
  <c r="AG266" i="5"/>
  <c r="AH266" i="5" s="1"/>
  <c r="AG267" i="5"/>
  <c r="AG268" i="5"/>
  <c r="AG269" i="5"/>
  <c r="AG270" i="5"/>
  <c r="AH270" i="5" s="1"/>
  <c r="AG271" i="5"/>
  <c r="AH271" i="5" s="1"/>
  <c r="AG272" i="5"/>
  <c r="AG273" i="5"/>
  <c r="AH273" i="5" s="1"/>
  <c r="AG274" i="5"/>
  <c r="AH274" i="5" s="1"/>
  <c r="AG275" i="5"/>
  <c r="AG276" i="5"/>
  <c r="AG277" i="5"/>
  <c r="AG278" i="5"/>
  <c r="AH278" i="5" s="1"/>
  <c r="AG279" i="5"/>
  <c r="AH279" i="5" s="1"/>
  <c r="AG280" i="5"/>
  <c r="AG281" i="5"/>
  <c r="AH281" i="5" s="1"/>
  <c r="AG282" i="5"/>
  <c r="AH282" i="5" s="1"/>
  <c r="AG283" i="5"/>
  <c r="AG284" i="5"/>
  <c r="AG285" i="5"/>
  <c r="AG286" i="5"/>
  <c r="AG287" i="5"/>
  <c r="AH287" i="5" s="1"/>
  <c r="AG288" i="5"/>
  <c r="AG289" i="5"/>
  <c r="AH289" i="5" s="1"/>
  <c r="AG290" i="5"/>
  <c r="AH290" i="5" s="1"/>
  <c r="AG291" i="5"/>
  <c r="AG292" i="5"/>
  <c r="AG293" i="5"/>
  <c r="AG294" i="5"/>
  <c r="AG295" i="5"/>
  <c r="AH295" i="5" s="1"/>
  <c r="AG296" i="5"/>
  <c r="AG297" i="5"/>
  <c r="AH297" i="5" s="1"/>
  <c r="AG298" i="5"/>
  <c r="AH298" i="5" s="1"/>
  <c r="AG299" i="5"/>
  <c r="AG300" i="5"/>
  <c r="AG301" i="5"/>
  <c r="AG302" i="5"/>
  <c r="AH302" i="5" s="1"/>
  <c r="AG303" i="5"/>
  <c r="AH303" i="5" s="1"/>
  <c r="AG304" i="5"/>
  <c r="AG305" i="5"/>
  <c r="AG306" i="5"/>
  <c r="AH306" i="5" s="1"/>
  <c r="AG307" i="5"/>
  <c r="AG308" i="5"/>
  <c r="AG309" i="5"/>
  <c r="AG310" i="5"/>
  <c r="AH310" i="5" s="1"/>
  <c r="AG311" i="5"/>
  <c r="AH311" i="5" s="1"/>
  <c r="AG312" i="5"/>
  <c r="AG313" i="5"/>
  <c r="AH313" i="5" s="1"/>
  <c r="AG314" i="5"/>
  <c r="AH314" i="5" s="1"/>
  <c r="AG315" i="5"/>
  <c r="AG316" i="5"/>
  <c r="AG317" i="5"/>
  <c r="AG318" i="5"/>
  <c r="AG319" i="5"/>
  <c r="AH319" i="5" s="1"/>
  <c r="AG320" i="5"/>
  <c r="AG321" i="5"/>
  <c r="AH321" i="5" s="1"/>
  <c r="AG322" i="5"/>
  <c r="AH322" i="5" s="1"/>
  <c r="AG323" i="5"/>
  <c r="AG324" i="5"/>
  <c r="AG325" i="5"/>
  <c r="AG326" i="5"/>
  <c r="AG327" i="5"/>
  <c r="AH327" i="5" s="1"/>
  <c r="AG328" i="5"/>
  <c r="AG329" i="5"/>
  <c r="AG330" i="5"/>
  <c r="AH330" i="5" s="1"/>
  <c r="AG331" i="5"/>
  <c r="AG332" i="5"/>
  <c r="AG333" i="5"/>
  <c r="AG334" i="5"/>
  <c r="AH334" i="5" s="1"/>
  <c r="AG335" i="5"/>
  <c r="AH335" i="5" s="1"/>
  <c r="AG336" i="5"/>
  <c r="AG337" i="5"/>
  <c r="AH337" i="5" s="1"/>
  <c r="AG338" i="5"/>
  <c r="AH338" i="5" s="1"/>
  <c r="AG339" i="5"/>
  <c r="AG340" i="5"/>
  <c r="AG341" i="5"/>
  <c r="AG342" i="5"/>
  <c r="AH342" i="5" s="1"/>
  <c r="AG343" i="5"/>
  <c r="AH343" i="5" s="1"/>
  <c r="AG344" i="5"/>
  <c r="AG345" i="5"/>
  <c r="AH345" i="5" s="1"/>
  <c r="AG346" i="5"/>
  <c r="AH346" i="5" s="1"/>
  <c r="AG347" i="5"/>
  <c r="AG348" i="5"/>
  <c r="AG349" i="5"/>
  <c r="AG350" i="5"/>
  <c r="AG351" i="5"/>
  <c r="AH351" i="5" s="1"/>
  <c r="AG352" i="5"/>
  <c r="AG353" i="5"/>
  <c r="AH353" i="5" s="1"/>
  <c r="AG354" i="5"/>
  <c r="AH354" i="5" s="1"/>
  <c r="AG355" i="5"/>
  <c r="AG356" i="5"/>
  <c r="AG357" i="5"/>
  <c r="AG358" i="5"/>
  <c r="AG359" i="5"/>
  <c r="AH359" i="5" s="1"/>
  <c r="AG360" i="5"/>
  <c r="AG361" i="5"/>
  <c r="AH361" i="5" s="1"/>
  <c r="AG362" i="5"/>
  <c r="AH362" i="5" s="1"/>
  <c r="AG363" i="5"/>
  <c r="AG364" i="5"/>
  <c r="AG365" i="5"/>
  <c r="AG366" i="5"/>
  <c r="AH366" i="5" s="1"/>
  <c r="AG367" i="5"/>
  <c r="AH367" i="5" s="1"/>
  <c r="AG368" i="5"/>
  <c r="AG369" i="5"/>
  <c r="AG370" i="5"/>
  <c r="AH370" i="5" s="1"/>
  <c r="AG371" i="5"/>
  <c r="AG372" i="5"/>
  <c r="AG373" i="5"/>
  <c r="AG374" i="5"/>
  <c r="AH374" i="5" s="1"/>
  <c r="AG375" i="5"/>
  <c r="AH375" i="5" s="1"/>
  <c r="AG376" i="5"/>
  <c r="AG377" i="5"/>
  <c r="AH377" i="5" s="1"/>
  <c r="AG378" i="5"/>
  <c r="AH378" i="5" s="1"/>
  <c r="AG379" i="5"/>
  <c r="AG380" i="5"/>
  <c r="AG381" i="5"/>
  <c r="AG382" i="5"/>
  <c r="AG383" i="5"/>
  <c r="AH383" i="5" s="1"/>
  <c r="AG384" i="5"/>
  <c r="AG385" i="5"/>
  <c r="AH385" i="5" s="1"/>
  <c r="AG386" i="5"/>
  <c r="AH386" i="5" s="1"/>
  <c r="AG387" i="5"/>
  <c r="AG388" i="5"/>
  <c r="AG389" i="5"/>
  <c r="AG390" i="5"/>
  <c r="AG391" i="5"/>
  <c r="AH391" i="5" s="1"/>
  <c r="AG392" i="5"/>
  <c r="AG393" i="5"/>
  <c r="AG394" i="5"/>
  <c r="AH394" i="5" s="1"/>
  <c r="AG395" i="5"/>
  <c r="AG396" i="5"/>
  <c r="AG397" i="5"/>
  <c r="AG398" i="5"/>
  <c r="AH398" i="5" s="1"/>
  <c r="AG399" i="5"/>
  <c r="AH399" i="5" s="1"/>
  <c r="AG400" i="5"/>
  <c r="AG401" i="5"/>
  <c r="AH401" i="5" s="1"/>
  <c r="AG402" i="5"/>
  <c r="AH402" i="5" s="1"/>
  <c r="AG403" i="5"/>
  <c r="AG404" i="5"/>
  <c r="AG405" i="5"/>
  <c r="AG406" i="5"/>
  <c r="AH406" i="5" s="1"/>
  <c r="AG407" i="5"/>
  <c r="AH407" i="5" s="1"/>
  <c r="AG408" i="5"/>
  <c r="AG409" i="5"/>
  <c r="AH409" i="5" s="1"/>
  <c r="AG410" i="5"/>
  <c r="AH410" i="5" s="1"/>
  <c r="AG411" i="5"/>
  <c r="AG412" i="5"/>
  <c r="AG413" i="5"/>
  <c r="AG414" i="5"/>
  <c r="AG415" i="5"/>
  <c r="AH415" i="5" s="1"/>
  <c r="AG416" i="5"/>
  <c r="AG417" i="5"/>
  <c r="AH417" i="5" s="1"/>
  <c r="AG418" i="5"/>
  <c r="AH418" i="5" s="1"/>
  <c r="AG419" i="5"/>
  <c r="AG420" i="5"/>
  <c r="AG421" i="5"/>
  <c r="AG422" i="5"/>
  <c r="AG423" i="5"/>
  <c r="AH423" i="5" s="1"/>
  <c r="AG424" i="5"/>
  <c r="AG425" i="5"/>
  <c r="AH425" i="5" s="1"/>
  <c r="AG426" i="5"/>
  <c r="AH426" i="5" s="1"/>
  <c r="AG427" i="5"/>
  <c r="AG428" i="5"/>
  <c r="AG429" i="5"/>
  <c r="AG430" i="5"/>
  <c r="AH430" i="5" s="1"/>
  <c r="AG431" i="5"/>
  <c r="AH431" i="5" s="1"/>
  <c r="AG432" i="5"/>
  <c r="AG433" i="5"/>
  <c r="AG434" i="5"/>
  <c r="AH434" i="5" s="1"/>
  <c r="AG435" i="5"/>
  <c r="AG436" i="5"/>
  <c r="AG437" i="5"/>
  <c r="AG438" i="5"/>
  <c r="AH438" i="5" s="1"/>
  <c r="AG439" i="5"/>
  <c r="AH439" i="5" s="1"/>
  <c r="AG440" i="5"/>
  <c r="AG441" i="5"/>
  <c r="AH441" i="5" s="1"/>
  <c r="AG442" i="5"/>
  <c r="AH442" i="5" s="1"/>
  <c r="AG443" i="5"/>
  <c r="AG444" i="5"/>
  <c r="AG445" i="5"/>
  <c r="AG446" i="5"/>
  <c r="AG447" i="5"/>
  <c r="AH447" i="5" s="1"/>
  <c r="AG448" i="5"/>
  <c r="AG449" i="5"/>
  <c r="AH449" i="5" s="1"/>
  <c r="AG450" i="5"/>
  <c r="AH450" i="5" s="1"/>
  <c r="AG451" i="5"/>
  <c r="AG452" i="5"/>
  <c r="AG453" i="5"/>
  <c r="AG454" i="5"/>
  <c r="AG455" i="5"/>
  <c r="AH455" i="5" s="1"/>
  <c r="AG456" i="5"/>
  <c r="AG457" i="5"/>
  <c r="AG458" i="5"/>
  <c r="AH458" i="5" s="1"/>
  <c r="AG459" i="5"/>
  <c r="AG460" i="5"/>
  <c r="AG461" i="5"/>
  <c r="AG462" i="5"/>
  <c r="AH462" i="5" s="1"/>
  <c r="AG463" i="5"/>
  <c r="AH463" i="5" s="1"/>
  <c r="AG464" i="5"/>
  <c r="AG465" i="5"/>
  <c r="AH465" i="5" s="1"/>
  <c r="AG466" i="5"/>
  <c r="AH466" i="5" s="1"/>
  <c r="AG467" i="5"/>
  <c r="AG468" i="5"/>
  <c r="AG469" i="5"/>
  <c r="AG470" i="5"/>
  <c r="AH470" i="5" s="1"/>
  <c r="AG471" i="5"/>
  <c r="AH471" i="5" s="1"/>
  <c r="AG472" i="5"/>
  <c r="AG473" i="5"/>
  <c r="AH473" i="5" s="1"/>
  <c r="AG474" i="5"/>
  <c r="AH474" i="5" s="1"/>
  <c r="AG475" i="5"/>
  <c r="AG476" i="5"/>
  <c r="AG477" i="5"/>
  <c r="AG478" i="5"/>
  <c r="AG479" i="5"/>
  <c r="AH479" i="5" s="1"/>
  <c r="AG480" i="5"/>
  <c r="AG481" i="5"/>
  <c r="AH481" i="5" s="1"/>
  <c r="AG482" i="5"/>
  <c r="AH482" i="5" s="1"/>
  <c r="AG483" i="5"/>
  <c r="AG484" i="5"/>
  <c r="AG485" i="5"/>
  <c r="AG486" i="5"/>
  <c r="AG487" i="5"/>
  <c r="AH487" i="5" s="1"/>
  <c r="AG488" i="5"/>
  <c r="AG489" i="5"/>
  <c r="AH489" i="5" s="1"/>
  <c r="AG490" i="5"/>
  <c r="AH490" i="5" s="1"/>
  <c r="AG491" i="5"/>
  <c r="AG492" i="5"/>
  <c r="AG493" i="5"/>
  <c r="AG494" i="5"/>
  <c r="AH494" i="5" s="1"/>
  <c r="AG495" i="5"/>
  <c r="AH495" i="5" s="1"/>
  <c r="AG496" i="5"/>
  <c r="AG497" i="5"/>
  <c r="AG498" i="5"/>
  <c r="AH498" i="5" s="1"/>
  <c r="AG499" i="5"/>
  <c r="AG500" i="5"/>
  <c r="AG501" i="5"/>
  <c r="AG502" i="5"/>
  <c r="AH502" i="5" s="1"/>
  <c r="AG503" i="5"/>
  <c r="AH503" i="5" s="1"/>
  <c r="AG504" i="5"/>
  <c r="AG505" i="5"/>
  <c r="AH505" i="5" s="1"/>
  <c r="AG506" i="5"/>
  <c r="AH506" i="5" s="1"/>
  <c r="AG507" i="5"/>
  <c r="AG508" i="5"/>
  <c r="AG509" i="5"/>
  <c r="AG510" i="5"/>
  <c r="AG511" i="5"/>
  <c r="AH511" i="5" s="1"/>
  <c r="AG512" i="5"/>
  <c r="AG513" i="5"/>
  <c r="AH513" i="5" s="1"/>
  <c r="AG514" i="5"/>
  <c r="AH514" i="5" s="1"/>
  <c r="AG515" i="5"/>
  <c r="AG516" i="5"/>
  <c r="AG517" i="5"/>
  <c r="AG518" i="5"/>
  <c r="AG519" i="5"/>
  <c r="AH519" i="5" s="1"/>
  <c r="AG520" i="5"/>
  <c r="AG521" i="5"/>
  <c r="AG522" i="5"/>
  <c r="AH522" i="5" s="1"/>
  <c r="AG523" i="5"/>
  <c r="AG524" i="5"/>
  <c r="AG525" i="5"/>
  <c r="AG526" i="5"/>
  <c r="AH526" i="5" s="1"/>
  <c r="AG527" i="5"/>
  <c r="AH527" i="5" s="1"/>
  <c r="AG528" i="5"/>
  <c r="AG529" i="5"/>
  <c r="AH529" i="5" s="1"/>
  <c r="AG530" i="5"/>
  <c r="AH530" i="5" s="1"/>
  <c r="AG531" i="5"/>
  <c r="AG532" i="5"/>
  <c r="AG533" i="5"/>
  <c r="AG534" i="5"/>
  <c r="AH534" i="5" s="1"/>
  <c r="AG535" i="5"/>
  <c r="AH535" i="5" s="1"/>
  <c r="AG536" i="5"/>
  <c r="AG537" i="5"/>
  <c r="AH537" i="5" s="1"/>
  <c r="AG538" i="5"/>
  <c r="AH538" i="5" s="1"/>
  <c r="AG539" i="5"/>
  <c r="AG540" i="5"/>
  <c r="AG541" i="5"/>
  <c r="AG542" i="5"/>
  <c r="AG543" i="5"/>
  <c r="AH543" i="5" s="1"/>
  <c r="AG544" i="5"/>
  <c r="AG545" i="5"/>
  <c r="AH545" i="5" s="1"/>
  <c r="AG546" i="5"/>
  <c r="AH546" i="5" s="1"/>
  <c r="AG547" i="5"/>
  <c r="AG548" i="5"/>
  <c r="AG549" i="5"/>
  <c r="AG550" i="5"/>
  <c r="AG551" i="5"/>
  <c r="AH551" i="5" s="1"/>
  <c r="AG552" i="5"/>
  <c r="AG553" i="5"/>
  <c r="AH553" i="5" s="1"/>
  <c r="AG554" i="5"/>
  <c r="AH554" i="5" s="1"/>
  <c r="AG555" i="5"/>
  <c r="AG556" i="5"/>
  <c r="AG557" i="5"/>
  <c r="AG558" i="5"/>
  <c r="AH558" i="5" s="1"/>
  <c r="AG559" i="5"/>
  <c r="AH559" i="5" s="1"/>
  <c r="AG560" i="5"/>
  <c r="AG561" i="5"/>
  <c r="AG562" i="5"/>
  <c r="AH562" i="5" s="1"/>
  <c r="AG563" i="5"/>
  <c r="AG564" i="5"/>
  <c r="AG565" i="5"/>
  <c r="AG566" i="5"/>
  <c r="AH566" i="5" s="1"/>
  <c r="AG567" i="5"/>
  <c r="AH567" i="5" s="1"/>
  <c r="AG568" i="5"/>
  <c r="AG569" i="5"/>
  <c r="AH569" i="5" s="1"/>
  <c r="AG570" i="5"/>
  <c r="AH570" i="5" s="1"/>
  <c r="AG571" i="5"/>
  <c r="AG572" i="5"/>
  <c r="AG573" i="5"/>
  <c r="AG574" i="5"/>
  <c r="AG575" i="5"/>
  <c r="AH575" i="5" s="1"/>
  <c r="AG576" i="5"/>
  <c r="AG577" i="5"/>
  <c r="AH577" i="5" s="1"/>
  <c r="AG578" i="5"/>
  <c r="AH578" i="5" s="1"/>
  <c r="AG579" i="5"/>
  <c r="AG580" i="5"/>
  <c r="AG581" i="5"/>
  <c r="AG582" i="5"/>
  <c r="AG583" i="5"/>
  <c r="AH583" i="5" s="1"/>
  <c r="AG584" i="5"/>
  <c r="AG585" i="5"/>
  <c r="AG586" i="5"/>
  <c r="AH586" i="5" s="1"/>
  <c r="AG587" i="5"/>
  <c r="AG588" i="5"/>
  <c r="AG589" i="5"/>
  <c r="AG590" i="5"/>
  <c r="AH590" i="5" s="1"/>
  <c r="AG591" i="5"/>
  <c r="AH591" i="5" s="1"/>
  <c r="AG592" i="5"/>
  <c r="AG593" i="5"/>
  <c r="AH593" i="5" s="1"/>
  <c r="AG594" i="5"/>
  <c r="AH594" i="5" s="1"/>
  <c r="AG595" i="5"/>
  <c r="AG596" i="5"/>
  <c r="AG597" i="5"/>
  <c r="AG598" i="5"/>
  <c r="AH598" i="5" s="1"/>
  <c r="AG599" i="5"/>
  <c r="AH599" i="5" s="1"/>
  <c r="AG600" i="5"/>
  <c r="AG601" i="5"/>
  <c r="AH601" i="5" s="1"/>
  <c r="AG602" i="5"/>
  <c r="AH602" i="5" s="1"/>
  <c r="AG603" i="5"/>
  <c r="AG604" i="5"/>
  <c r="AG605" i="5"/>
  <c r="AG606" i="5"/>
  <c r="AG607" i="5"/>
  <c r="AH607" i="5" s="1"/>
  <c r="AG608" i="5"/>
  <c r="AG609" i="5"/>
  <c r="AH609" i="5" s="1"/>
  <c r="AG610" i="5"/>
  <c r="AH610" i="5" s="1"/>
  <c r="AG611" i="5"/>
  <c r="AG612" i="5"/>
  <c r="AG613" i="5"/>
  <c r="AG614" i="5"/>
  <c r="AG615" i="5"/>
  <c r="AH615" i="5" s="1"/>
  <c r="AG616" i="5"/>
  <c r="AG617" i="5"/>
  <c r="AH617" i="5" s="1"/>
  <c r="AG618" i="5"/>
  <c r="AH618" i="5" s="1"/>
  <c r="AG619" i="5"/>
  <c r="AG620" i="5"/>
  <c r="AG621" i="5"/>
  <c r="AG622" i="5"/>
  <c r="AH622" i="5" s="1"/>
  <c r="AG623" i="5"/>
  <c r="AH623" i="5" s="1"/>
  <c r="AG624" i="5"/>
  <c r="AG625" i="5"/>
  <c r="AG626" i="5"/>
  <c r="AH626" i="5" s="1"/>
  <c r="AG627" i="5"/>
  <c r="AG628" i="5"/>
  <c r="AG629" i="5"/>
  <c r="AG630" i="5"/>
  <c r="AH630" i="5" s="1"/>
  <c r="AG631" i="5"/>
  <c r="AH631" i="5" s="1"/>
  <c r="AG632" i="5"/>
  <c r="AG633" i="5"/>
  <c r="AH633" i="5" s="1"/>
  <c r="AG634" i="5"/>
  <c r="AH634" i="5" s="1"/>
  <c r="AG635" i="5"/>
  <c r="AG636" i="5"/>
  <c r="AG637" i="5"/>
  <c r="AG638" i="5"/>
  <c r="AG639" i="5"/>
  <c r="AH639" i="5" s="1"/>
  <c r="AG640" i="5"/>
  <c r="AG641" i="5"/>
  <c r="AH641" i="5" s="1"/>
  <c r="AG642" i="5"/>
  <c r="AH642" i="5" s="1"/>
  <c r="AG643" i="5"/>
  <c r="AG644" i="5"/>
  <c r="AG645" i="5"/>
  <c r="AG646" i="5"/>
  <c r="AG647" i="5"/>
  <c r="AH647" i="5" s="1"/>
  <c r="AG648" i="5"/>
  <c r="AG649" i="5"/>
  <c r="AG650" i="5"/>
  <c r="AH650" i="5" s="1"/>
  <c r="AG651" i="5"/>
  <c r="AG652" i="5"/>
  <c r="AG653" i="5"/>
  <c r="AG654" i="5"/>
  <c r="AH654" i="5" s="1"/>
  <c r="AG655" i="5"/>
  <c r="AH655" i="5" s="1"/>
  <c r="AG656" i="5"/>
  <c r="AG657" i="5"/>
  <c r="AH657" i="5" s="1"/>
  <c r="AG658" i="5"/>
  <c r="AH658" i="5" s="1"/>
  <c r="AG659" i="5"/>
  <c r="AG660" i="5"/>
  <c r="AG661" i="5"/>
  <c r="AG662" i="5"/>
  <c r="AH662" i="5" s="1"/>
  <c r="AG663" i="5"/>
  <c r="AH663" i="5" s="1"/>
  <c r="AG664" i="5"/>
  <c r="AG665" i="5"/>
  <c r="AH665" i="5" s="1"/>
  <c r="AG666" i="5"/>
  <c r="AH666" i="5" s="1"/>
  <c r="AG667" i="5"/>
  <c r="AG668" i="5"/>
  <c r="AG669" i="5"/>
  <c r="AG670" i="5"/>
  <c r="AG671" i="5"/>
  <c r="AH671" i="5" s="1"/>
  <c r="AG672" i="5"/>
  <c r="AG673" i="5"/>
  <c r="AH673" i="5" s="1"/>
  <c r="AG674" i="5"/>
  <c r="AH674" i="5" s="1"/>
  <c r="AG675" i="5"/>
  <c r="AG676" i="5"/>
  <c r="AG677" i="5"/>
  <c r="AG678" i="5"/>
  <c r="AG679" i="5"/>
  <c r="AH679" i="5" s="1"/>
  <c r="AG680" i="5"/>
  <c r="AG681" i="5"/>
  <c r="AH681" i="5" s="1"/>
  <c r="AG682" i="5"/>
  <c r="AH682" i="5" s="1"/>
  <c r="AG683" i="5"/>
  <c r="AG684" i="5"/>
  <c r="AG685" i="5"/>
  <c r="AG686" i="5"/>
  <c r="AH686" i="5" s="1"/>
  <c r="AG687" i="5"/>
  <c r="AH687" i="5" s="1"/>
  <c r="AG688" i="5"/>
  <c r="AG689" i="5"/>
  <c r="AG690" i="5"/>
  <c r="AH690" i="5" s="1"/>
  <c r="AG691" i="5"/>
  <c r="AG692" i="5"/>
  <c r="AG693" i="5"/>
  <c r="AG694" i="5"/>
  <c r="AH694" i="5" s="1"/>
  <c r="AG695" i="5"/>
  <c r="AH695" i="5" s="1"/>
  <c r="AG696" i="5"/>
  <c r="AG697" i="5"/>
  <c r="AH697" i="5" s="1"/>
  <c r="AG698" i="5"/>
  <c r="AH698" i="5" s="1"/>
  <c r="AG699" i="5"/>
  <c r="AG700" i="5"/>
  <c r="AG701" i="5"/>
  <c r="AG702" i="5"/>
  <c r="AH702" i="5" s="1"/>
  <c r="AG703" i="5"/>
  <c r="AH703" i="5" s="1"/>
  <c r="AG704" i="5"/>
  <c r="AG705" i="5"/>
  <c r="AH705" i="5" s="1"/>
  <c r="AG706" i="5"/>
  <c r="AH706" i="5" s="1"/>
  <c r="AG707" i="5"/>
  <c r="AG708" i="5"/>
  <c r="AG709" i="5"/>
  <c r="AG710" i="5"/>
  <c r="AH710" i="5" s="1"/>
  <c r="AG711" i="5"/>
  <c r="AH711" i="5" s="1"/>
  <c r="AG712" i="5"/>
  <c r="AG713" i="5"/>
  <c r="AH713" i="5" s="1"/>
  <c r="AG714" i="5"/>
  <c r="AH714" i="5" s="1"/>
  <c r="AG715" i="5"/>
  <c r="AG716" i="5"/>
  <c r="AG717" i="5"/>
  <c r="AG718" i="5"/>
  <c r="AH718" i="5" s="1"/>
  <c r="AG719" i="5"/>
  <c r="AH719" i="5" s="1"/>
  <c r="AG720" i="5"/>
  <c r="AG721" i="5"/>
  <c r="AG722" i="5"/>
  <c r="AH722" i="5" s="1"/>
  <c r="AG723" i="5"/>
  <c r="AG724" i="5"/>
  <c r="AG725" i="5"/>
  <c r="AG726" i="5"/>
  <c r="AH726" i="5" s="1"/>
  <c r="AG727" i="5"/>
  <c r="AH727" i="5" s="1"/>
  <c r="AG728" i="5"/>
  <c r="AG729" i="5"/>
  <c r="AH729" i="5" s="1"/>
  <c r="AG730" i="5"/>
  <c r="AH730" i="5" s="1"/>
  <c r="AG731" i="5"/>
  <c r="AG732" i="5"/>
  <c r="AG733" i="5"/>
  <c r="AG734" i="5"/>
  <c r="AH734" i="5" s="1"/>
  <c r="AG735" i="5"/>
  <c r="AH735" i="5" s="1"/>
  <c r="AG736" i="5"/>
  <c r="AG737" i="5"/>
  <c r="AH737" i="5" s="1"/>
  <c r="AG738" i="5"/>
  <c r="AH738" i="5" s="1"/>
  <c r="AG739" i="5"/>
  <c r="AG740" i="5"/>
  <c r="AG741" i="5"/>
  <c r="AG742" i="5"/>
  <c r="AH742" i="5" s="1"/>
  <c r="AG743" i="5"/>
  <c r="AH743" i="5" s="1"/>
  <c r="AG744" i="5"/>
  <c r="AG745" i="5"/>
  <c r="AH745" i="5" s="1"/>
  <c r="AG746" i="5"/>
  <c r="AH746" i="5" s="1"/>
  <c r="AG747" i="5"/>
  <c r="AG748" i="5"/>
  <c r="AG749" i="5"/>
  <c r="AG750" i="5"/>
  <c r="AH750" i="5" s="1"/>
  <c r="AG751" i="5"/>
  <c r="AH751" i="5" s="1"/>
  <c r="AG752" i="5"/>
  <c r="AG753" i="5"/>
  <c r="AG754" i="5"/>
  <c r="AH754" i="5" s="1"/>
  <c r="AG755" i="5"/>
  <c r="AG756" i="5"/>
  <c r="AG757" i="5"/>
  <c r="AG758" i="5"/>
  <c r="AH758" i="5" s="1"/>
  <c r="AG759" i="5"/>
  <c r="AH759" i="5" s="1"/>
  <c r="AG760" i="5"/>
  <c r="AG761" i="5"/>
  <c r="AH761" i="5" s="1"/>
  <c r="AG762" i="5"/>
  <c r="AH762" i="5" s="1"/>
  <c r="AG763" i="5"/>
  <c r="AG764" i="5"/>
  <c r="AG765" i="5"/>
  <c r="AG766" i="5"/>
  <c r="AH766" i="5" s="1"/>
  <c r="AG767" i="5"/>
  <c r="AH767" i="5" s="1"/>
  <c r="AG768" i="5"/>
  <c r="AG769" i="5"/>
  <c r="AH769" i="5" s="1"/>
  <c r="AG770" i="5"/>
  <c r="AH770" i="5" s="1"/>
  <c r="AG771" i="5"/>
  <c r="AG772" i="5"/>
  <c r="AG773" i="5"/>
  <c r="AG774" i="5"/>
  <c r="AH774" i="5" s="1"/>
  <c r="AG775" i="5"/>
  <c r="AH775" i="5" s="1"/>
  <c r="AG776" i="5"/>
  <c r="AG777" i="5"/>
  <c r="AH777" i="5" s="1"/>
  <c r="AG778" i="5"/>
  <c r="AH778" i="5" s="1"/>
  <c r="AG779" i="5"/>
  <c r="AG780" i="5"/>
  <c r="AG781" i="5"/>
  <c r="AG782" i="5"/>
  <c r="AH782" i="5" s="1"/>
  <c r="AG783" i="5"/>
  <c r="AH783" i="5" s="1"/>
  <c r="AG784" i="5"/>
  <c r="AG785" i="5"/>
  <c r="AG786" i="5"/>
  <c r="AH786" i="5" s="1"/>
  <c r="AG787" i="5"/>
  <c r="AG788" i="5"/>
  <c r="AG789" i="5"/>
  <c r="AG790" i="5"/>
  <c r="AH790" i="5" s="1"/>
  <c r="AG791" i="5"/>
  <c r="AH791" i="5" s="1"/>
  <c r="AG792" i="5"/>
  <c r="AG793" i="5"/>
  <c r="AH793" i="5" s="1"/>
  <c r="AG794" i="5"/>
  <c r="AH794" i="5" s="1"/>
  <c r="AG795" i="5"/>
  <c r="AG796" i="5"/>
  <c r="AG797" i="5"/>
  <c r="AG798" i="5"/>
  <c r="AH798" i="5" s="1"/>
  <c r="AG799" i="5"/>
  <c r="AH799" i="5" s="1"/>
  <c r="AG800" i="5"/>
  <c r="AG801" i="5"/>
  <c r="AH801" i="5" s="1"/>
  <c r="AG802" i="5"/>
  <c r="AH802" i="5" s="1"/>
  <c r="AG803" i="5"/>
  <c r="AG804" i="5"/>
  <c r="AG805" i="5"/>
  <c r="AG806" i="5"/>
  <c r="AH806" i="5" s="1"/>
  <c r="AG807" i="5"/>
  <c r="AH807" i="5" s="1"/>
  <c r="AG808" i="5"/>
  <c r="AG809" i="5"/>
  <c r="AH809" i="5" s="1"/>
  <c r="AG810" i="5"/>
  <c r="AH810" i="5" s="1"/>
  <c r="AG811" i="5"/>
  <c r="AG812" i="5"/>
  <c r="AG813" i="5"/>
  <c r="AG814" i="5"/>
  <c r="AH814" i="5" s="1"/>
  <c r="AG815" i="5"/>
  <c r="AH815" i="5" s="1"/>
  <c r="AG816" i="5"/>
  <c r="AG817" i="5"/>
  <c r="AG818" i="5"/>
  <c r="AH818" i="5" s="1"/>
  <c r="AG819" i="5"/>
  <c r="AG820" i="5"/>
  <c r="AG821" i="5"/>
  <c r="AG822" i="5"/>
  <c r="AH822" i="5" s="1"/>
  <c r="AG823" i="5"/>
  <c r="AH823" i="5" s="1"/>
  <c r="AG824" i="5"/>
  <c r="AG825" i="5"/>
  <c r="AH825" i="5" s="1"/>
  <c r="AG826" i="5"/>
  <c r="AH826" i="5" s="1"/>
  <c r="AG827" i="5"/>
  <c r="AG828" i="5"/>
  <c r="AG829" i="5"/>
  <c r="AG830" i="5"/>
  <c r="AH830" i="5" s="1"/>
  <c r="AG831" i="5"/>
  <c r="AH831" i="5" s="1"/>
  <c r="AG832" i="5"/>
  <c r="AG833" i="5"/>
  <c r="AH833" i="5" s="1"/>
  <c r="AG834" i="5"/>
  <c r="AH834" i="5" s="1"/>
  <c r="AG835" i="5"/>
  <c r="AG836" i="5"/>
  <c r="AG837" i="5"/>
  <c r="AG838" i="5"/>
  <c r="AH838" i="5" s="1"/>
  <c r="AG839" i="5"/>
  <c r="AH839" i="5" s="1"/>
  <c r="AG840" i="5"/>
  <c r="AG841" i="5"/>
  <c r="AH841" i="5" s="1"/>
  <c r="AG842" i="5"/>
  <c r="AH842" i="5" s="1"/>
  <c r="AG843" i="5"/>
  <c r="AG844" i="5"/>
  <c r="AG845" i="5"/>
  <c r="AG846" i="5"/>
  <c r="AH846" i="5" s="1"/>
  <c r="AG847" i="5"/>
  <c r="AG848" i="5"/>
  <c r="AG849" i="5"/>
  <c r="AH849" i="5" s="1"/>
  <c r="AG850" i="5"/>
  <c r="AH850" i="5" s="1"/>
  <c r="AG851" i="5"/>
  <c r="AG852" i="5"/>
  <c r="AG853" i="5"/>
  <c r="AG854" i="5"/>
  <c r="AH854" i="5" s="1"/>
  <c r="AG855" i="5"/>
  <c r="AG856" i="5"/>
  <c r="AG857" i="5"/>
  <c r="AH857" i="5" s="1"/>
  <c r="AG858" i="5"/>
  <c r="AH858" i="5" s="1"/>
  <c r="AG859" i="5"/>
  <c r="AG860" i="5"/>
  <c r="AG861" i="5"/>
  <c r="AG862" i="5"/>
  <c r="AH862" i="5" s="1"/>
  <c r="AG863" i="5"/>
  <c r="AG864" i="5"/>
  <c r="AG865" i="5"/>
  <c r="AG866" i="5"/>
  <c r="AH866" i="5" s="1"/>
  <c r="AG867" i="5"/>
  <c r="AG868" i="5"/>
  <c r="AG869" i="5"/>
  <c r="AG870" i="5"/>
  <c r="AH870" i="5" s="1"/>
  <c r="AG871" i="5"/>
  <c r="AG872" i="5"/>
  <c r="AG873" i="5"/>
  <c r="AG874" i="5"/>
  <c r="AG875" i="5"/>
  <c r="AG876" i="5"/>
  <c r="AG877" i="5"/>
  <c r="AG878" i="5"/>
  <c r="AH878" i="5" s="1"/>
  <c r="AG879" i="5"/>
  <c r="AH879" i="5" s="1"/>
  <c r="AG880" i="5"/>
  <c r="AG881" i="5"/>
  <c r="AH881" i="5" s="1"/>
  <c r="AG882" i="5"/>
  <c r="AH882" i="5" s="1"/>
  <c r="AG883" i="5"/>
  <c r="AG884" i="5"/>
  <c r="AG885" i="5"/>
  <c r="AG886" i="5"/>
  <c r="AH886" i="5" s="1"/>
  <c r="AG887" i="5"/>
  <c r="AH887" i="5" s="1"/>
  <c r="AG888" i="5"/>
  <c r="AG889" i="5"/>
  <c r="AH889" i="5" s="1"/>
  <c r="AG890" i="5"/>
  <c r="AH890" i="5" s="1"/>
  <c r="AG891" i="5"/>
  <c r="AG892" i="5"/>
  <c r="AG893" i="5"/>
  <c r="AG894" i="5"/>
  <c r="AH894" i="5" s="1"/>
  <c r="AG895" i="5"/>
  <c r="AH895" i="5" s="1"/>
  <c r="AG896" i="5"/>
  <c r="AG897" i="5"/>
  <c r="AH897" i="5" s="1"/>
  <c r="AG898" i="5"/>
  <c r="AH898" i="5" s="1"/>
  <c r="AG899" i="5"/>
  <c r="AG900" i="5"/>
  <c r="AG901" i="5"/>
  <c r="AG902" i="5"/>
  <c r="AH902" i="5" s="1"/>
  <c r="AG903" i="5"/>
  <c r="AH903" i="5" s="1"/>
  <c r="AG904" i="5"/>
  <c r="AG905" i="5"/>
  <c r="AH905" i="5" s="1"/>
  <c r="AG906" i="5"/>
  <c r="AH906" i="5" s="1"/>
  <c r="AG907" i="5"/>
  <c r="AG908" i="5"/>
  <c r="AG909" i="5"/>
  <c r="AG910" i="5"/>
  <c r="AH910" i="5" s="1"/>
  <c r="AG911" i="5"/>
  <c r="AG912" i="5"/>
  <c r="AG913" i="5"/>
  <c r="AH913" i="5" s="1"/>
  <c r="AG914" i="5"/>
  <c r="AH914" i="5" s="1"/>
  <c r="AG915" i="5"/>
  <c r="AG916" i="5"/>
  <c r="AG917" i="5"/>
  <c r="AG918" i="5"/>
  <c r="AH918" i="5" s="1"/>
  <c r="AG919" i="5"/>
  <c r="AG920" i="5"/>
  <c r="AG921" i="5"/>
  <c r="AH921" i="5" s="1"/>
  <c r="AG922" i="5"/>
  <c r="AH922" i="5" s="1"/>
  <c r="AG923" i="5"/>
  <c r="AG924" i="5"/>
  <c r="AG925" i="5"/>
  <c r="AG926" i="5"/>
  <c r="AH926" i="5" s="1"/>
  <c r="AG927" i="5"/>
  <c r="AG928" i="5"/>
  <c r="AG929" i="5"/>
  <c r="AG930" i="5"/>
  <c r="AH930" i="5" s="1"/>
  <c r="AG931" i="5"/>
  <c r="AG932" i="5"/>
  <c r="AG933" i="5"/>
  <c r="AG934" i="5"/>
  <c r="AH934" i="5" s="1"/>
  <c r="AG935" i="5"/>
  <c r="AG936" i="5"/>
  <c r="AG937" i="5"/>
  <c r="AG938" i="5"/>
  <c r="AG939" i="5"/>
  <c r="AG940" i="5"/>
  <c r="AG941" i="5"/>
  <c r="AG942" i="5"/>
  <c r="AH942" i="5" s="1"/>
  <c r="AG943" i="5"/>
  <c r="AH943" i="5" s="1"/>
  <c r="AG944" i="5"/>
  <c r="AG945" i="5"/>
  <c r="AH945" i="5" s="1"/>
  <c r="AG946" i="5"/>
  <c r="AH946" i="5" s="1"/>
  <c r="AG947" i="5"/>
  <c r="AG948" i="5"/>
  <c r="AG949" i="5"/>
  <c r="AG950" i="5"/>
  <c r="AH950" i="5" s="1"/>
  <c r="AG951" i="5"/>
  <c r="AH951" i="5" s="1"/>
  <c r="AG952" i="5"/>
  <c r="AG953" i="5"/>
  <c r="AH953" i="5" s="1"/>
  <c r="AG954" i="5"/>
  <c r="AH954" i="5" s="1"/>
  <c r="AG955" i="5"/>
  <c r="AG956" i="5"/>
  <c r="AG957" i="5"/>
  <c r="AG958" i="5"/>
  <c r="AH958" i="5" s="1"/>
  <c r="AG959" i="5"/>
  <c r="AH959" i="5" s="1"/>
  <c r="AG960" i="5"/>
  <c r="AG961" i="5"/>
  <c r="AH961" i="5" s="1"/>
  <c r="AG962" i="5"/>
  <c r="AH962" i="5" s="1"/>
  <c r="AG963" i="5"/>
  <c r="AG964" i="5"/>
  <c r="AG965" i="5"/>
  <c r="AG966" i="5"/>
  <c r="AH966" i="5" s="1"/>
  <c r="AG967" i="5"/>
  <c r="AH967" i="5" s="1"/>
  <c r="AG968" i="5"/>
  <c r="AG969" i="5"/>
  <c r="AH969" i="5" s="1"/>
  <c r="AG970" i="5"/>
  <c r="AH970" i="5" s="1"/>
  <c r="AG971" i="5"/>
  <c r="AG972" i="5"/>
  <c r="AG973" i="5"/>
  <c r="AG974" i="5"/>
  <c r="AH974" i="5" s="1"/>
  <c r="AG975" i="5"/>
  <c r="AG976" i="5"/>
  <c r="AG977" i="5"/>
  <c r="AH977" i="5" s="1"/>
  <c r="AG2" i="5"/>
  <c r="AH2" i="5" s="1"/>
  <c r="AF2" i="5"/>
  <c r="AH3" i="5"/>
  <c r="AH4" i="5"/>
  <c r="AH5" i="5"/>
  <c r="AH6" i="5"/>
  <c r="AH8" i="5"/>
  <c r="AH9" i="5"/>
  <c r="AH11" i="5"/>
  <c r="AH12" i="5"/>
  <c r="AH13" i="5"/>
  <c r="AH16" i="5"/>
  <c r="AH19" i="5"/>
  <c r="AH20" i="5"/>
  <c r="AH21" i="5"/>
  <c r="AH24" i="5"/>
  <c r="AH27" i="5"/>
  <c r="AH28" i="5"/>
  <c r="AH29" i="5"/>
  <c r="AH30" i="5"/>
  <c r="AH32" i="5"/>
  <c r="AH35" i="5"/>
  <c r="AH36" i="5"/>
  <c r="AH37" i="5"/>
  <c r="AH38" i="5"/>
  <c r="AH40" i="5"/>
  <c r="AH43" i="5"/>
  <c r="AH44" i="5"/>
  <c r="AH45" i="5"/>
  <c r="AH48" i="5"/>
  <c r="AH49" i="5"/>
  <c r="AH51" i="5"/>
  <c r="AH52" i="5"/>
  <c r="AH53" i="5"/>
  <c r="AH56" i="5"/>
  <c r="AH59" i="5"/>
  <c r="AH60" i="5"/>
  <c r="AH61" i="5"/>
  <c r="AH62" i="5"/>
  <c r="AH64" i="5"/>
  <c r="AH67" i="5"/>
  <c r="AH68" i="5"/>
  <c r="AH69" i="5"/>
  <c r="AH70" i="5"/>
  <c r="AH72" i="5"/>
  <c r="AH73" i="5"/>
  <c r="AH75" i="5"/>
  <c r="AH76" i="5"/>
  <c r="AH77" i="5"/>
  <c r="AH80" i="5"/>
  <c r="AH83" i="5"/>
  <c r="AH84" i="5"/>
  <c r="AH85" i="5"/>
  <c r="AH88" i="5"/>
  <c r="AH91" i="5"/>
  <c r="AH92" i="5"/>
  <c r="AH93" i="5"/>
  <c r="AH94" i="5"/>
  <c r="AH96" i="5"/>
  <c r="AH99" i="5"/>
  <c r="AH100" i="5"/>
  <c r="AH101" i="5"/>
  <c r="AH102" i="5"/>
  <c r="AH104" i="5"/>
  <c r="AH107" i="5"/>
  <c r="AH108" i="5"/>
  <c r="AH109" i="5"/>
  <c r="AH112" i="5"/>
  <c r="AH113" i="5"/>
  <c r="AH115" i="5"/>
  <c r="AH116" i="5"/>
  <c r="AH117" i="5"/>
  <c r="AH120" i="5"/>
  <c r="AH123" i="5"/>
  <c r="AH124" i="5"/>
  <c r="AH125" i="5"/>
  <c r="AH126" i="5"/>
  <c r="AH128" i="5"/>
  <c r="AH131" i="5"/>
  <c r="AH132" i="5"/>
  <c r="AH133" i="5"/>
  <c r="AH134" i="5"/>
  <c r="AH136" i="5"/>
  <c r="AH137" i="5"/>
  <c r="AH139" i="5"/>
  <c r="AH140" i="5"/>
  <c r="AH141" i="5"/>
  <c r="AH144" i="5"/>
  <c r="AH147" i="5"/>
  <c r="AH148" i="5"/>
  <c r="AH149" i="5"/>
  <c r="AH152" i="5"/>
  <c r="AH155" i="5"/>
  <c r="AH156" i="5"/>
  <c r="AH157" i="5"/>
  <c r="AH158" i="5"/>
  <c r="AH160" i="5"/>
  <c r="AH163" i="5"/>
  <c r="AH164" i="5"/>
  <c r="AH165" i="5"/>
  <c r="AH166" i="5"/>
  <c r="AH168" i="5"/>
  <c r="AH171" i="5"/>
  <c r="AH172" i="5"/>
  <c r="AH173" i="5"/>
  <c r="AH176" i="5"/>
  <c r="AH177" i="5"/>
  <c r="AH179" i="5"/>
  <c r="AH180" i="5"/>
  <c r="AH181" i="5"/>
  <c r="AH184" i="5"/>
  <c r="AH187" i="5"/>
  <c r="AH188" i="5"/>
  <c r="AH189" i="5"/>
  <c r="AH190" i="5"/>
  <c r="AH192" i="5"/>
  <c r="AH195" i="5"/>
  <c r="AH196" i="5"/>
  <c r="AH197" i="5"/>
  <c r="AH198" i="5"/>
  <c r="AH200" i="5"/>
  <c r="AH201" i="5"/>
  <c r="AH203" i="5"/>
  <c r="AH204" i="5"/>
  <c r="AH205" i="5"/>
  <c r="AH208" i="5"/>
  <c r="AH211" i="5"/>
  <c r="AH212" i="5"/>
  <c r="AH213" i="5"/>
  <c r="AH216" i="5"/>
  <c r="AH219" i="5"/>
  <c r="AH220" i="5"/>
  <c r="AH221" i="5"/>
  <c r="AH222" i="5"/>
  <c r="AH224" i="5"/>
  <c r="AH227" i="5"/>
  <c r="AH228" i="5"/>
  <c r="AH229" i="5"/>
  <c r="AH230" i="5"/>
  <c r="AH232" i="5"/>
  <c r="AH235" i="5"/>
  <c r="AH236" i="5"/>
  <c r="AH237" i="5"/>
  <c r="AH240" i="5"/>
  <c r="AH241" i="5"/>
  <c r="AH243" i="5"/>
  <c r="AH244" i="5"/>
  <c r="AH245" i="5"/>
  <c r="AH248" i="5"/>
  <c r="AH251" i="5"/>
  <c r="AH252" i="5"/>
  <c r="AH253" i="5"/>
  <c r="AH254" i="5"/>
  <c r="AH256" i="5"/>
  <c r="AH259" i="5"/>
  <c r="AH260" i="5"/>
  <c r="AH261" i="5"/>
  <c r="AH262" i="5"/>
  <c r="AH264" i="5"/>
  <c r="AH265" i="5"/>
  <c r="AH267" i="5"/>
  <c r="AH268" i="5"/>
  <c r="AH269" i="5"/>
  <c r="AH272" i="5"/>
  <c r="AH275" i="5"/>
  <c r="AH276" i="5"/>
  <c r="AH277" i="5"/>
  <c r="AH280" i="5"/>
  <c r="AH283" i="5"/>
  <c r="AH284" i="5"/>
  <c r="AH285" i="5"/>
  <c r="AH286" i="5"/>
  <c r="AH288" i="5"/>
  <c r="AH291" i="5"/>
  <c r="AH292" i="5"/>
  <c r="AH293" i="5"/>
  <c r="AH294" i="5"/>
  <c r="AH296" i="5"/>
  <c r="AH299" i="5"/>
  <c r="AH300" i="5"/>
  <c r="AH301" i="5"/>
  <c r="AH304" i="5"/>
  <c r="AH305" i="5"/>
  <c r="AH307" i="5"/>
  <c r="AH308" i="5"/>
  <c r="AH309" i="5"/>
  <c r="AH312" i="5"/>
  <c r="AH315" i="5"/>
  <c r="AH316" i="5"/>
  <c r="AH317" i="5"/>
  <c r="AH318" i="5"/>
  <c r="AH320" i="5"/>
  <c r="AH323" i="5"/>
  <c r="AH324" i="5"/>
  <c r="AH325" i="5"/>
  <c r="AH326" i="5"/>
  <c r="AH328" i="5"/>
  <c r="AH329" i="5"/>
  <c r="AH331" i="5"/>
  <c r="AH332" i="5"/>
  <c r="AH333" i="5"/>
  <c r="AH336" i="5"/>
  <c r="AH339" i="5"/>
  <c r="AH340" i="5"/>
  <c r="AH341" i="5"/>
  <c r="AH344" i="5"/>
  <c r="AH347" i="5"/>
  <c r="AH348" i="5"/>
  <c r="AH349" i="5"/>
  <c r="AH350" i="5"/>
  <c r="AH352" i="5"/>
  <c r="AH355" i="5"/>
  <c r="AH356" i="5"/>
  <c r="AH357" i="5"/>
  <c r="AH358" i="5"/>
  <c r="AH360" i="5"/>
  <c r="AH363" i="5"/>
  <c r="AH364" i="5"/>
  <c r="AH365" i="5"/>
  <c r="AH368" i="5"/>
  <c r="AH369" i="5"/>
  <c r="AH371" i="5"/>
  <c r="AH372" i="5"/>
  <c r="AH373" i="5"/>
  <c r="AH376" i="5"/>
  <c r="AH379" i="5"/>
  <c r="AH380" i="5"/>
  <c r="AH381" i="5"/>
  <c r="AH382" i="5"/>
  <c r="AH384" i="5"/>
  <c r="AH387" i="5"/>
  <c r="AH388" i="5"/>
  <c r="AH389" i="5"/>
  <c r="AH390" i="5"/>
  <c r="AH392" i="5"/>
  <c r="AH393" i="5"/>
  <c r="AH395" i="5"/>
  <c r="AH396" i="5"/>
  <c r="AH397" i="5"/>
  <c r="AH400" i="5"/>
  <c r="AH403" i="5"/>
  <c r="AH404" i="5"/>
  <c r="AH405" i="5"/>
  <c r="AH408" i="5"/>
  <c r="AH411" i="5"/>
  <c r="AH412" i="5"/>
  <c r="AH413" i="5"/>
  <c r="AH414" i="5"/>
  <c r="AH416" i="5"/>
  <c r="AH419" i="5"/>
  <c r="AH420" i="5"/>
  <c r="AH421" i="5"/>
  <c r="AH422" i="5"/>
  <c r="AH424" i="5"/>
  <c r="AH427" i="5"/>
  <c r="AH428" i="5"/>
  <c r="AH429" i="5"/>
  <c r="AH432" i="5"/>
  <c r="AH433" i="5"/>
  <c r="AH435" i="5"/>
  <c r="AH436" i="5"/>
  <c r="AH437" i="5"/>
  <c r="AH440" i="5"/>
  <c r="AH443" i="5"/>
  <c r="AH444" i="5"/>
  <c r="AH445" i="5"/>
  <c r="AH446" i="5"/>
  <c r="AH448" i="5"/>
  <c r="AH451" i="5"/>
  <c r="AH452" i="5"/>
  <c r="AH453" i="5"/>
  <c r="AH454" i="5"/>
  <c r="AH456" i="5"/>
  <c r="AH457" i="5"/>
  <c r="AH459" i="5"/>
  <c r="AH460" i="5"/>
  <c r="AH461" i="5"/>
  <c r="AH464" i="5"/>
  <c r="AH467" i="5"/>
  <c r="AH468" i="5"/>
  <c r="AH469" i="5"/>
  <c r="AH472" i="5"/>
  <c r="AH475" i="5"/>
  <c r="AH476" i="5"/>
  <c r="AH477" i="5"/>
  <c r="AH478" i="5"/>
  <c r="AH480" i="5"/>
  <c r="AH483" i="5"/>
  <c r="AH484" i="5"/>
  <c r="AH485" i="5"/>
  <c r="AH486" i="5"/>
  <c r="AH488" i="5"/>
  <c r="AH491" i="5"/>
  <c r="AH492" i="5"/>
  <c r="AH493" i="5"/>
  <c r="AH496" i="5"/>
  <c r="AH497" i="5"/>
  <c r="AH499" i="5"/>
  <c r="AH500" i="5"/>
  <c r="AH501" i="5"/>
  <c r="AH504" i="5"/>
  <c r="AH507" i="5"/>
  <c r="AH508" i="5"/>
  <c r="AH509" i="5"/>
  <c r="AH510" i="5"/>
  <c r="AH512" i="5"/>
  <c r="AH515" i="5"/>
  <c r="AH516" i="5"/>
  <c r="AH517" i="5"/>
  <c r="AH518" i="5"/>
  <c r="AH520" i="5"/>
  <c r="AH521" i="5"/>
  <c r="AH523" i="5"/>
  <c r="AH524" i="5"/>
  <c r="AH525" i="5"/>
  <c r="AH528" i="5"/>
  <c r="AH531" i="5"/>
  <c r="AH532" i="5"/>
  <c r="AH533" i="5"/>
  <c r="AH536" i="5"/>
  <c r="AH539" i="5"/>
  <c r="AH540" i="5"/>
  <c r="AH541" i="5"/>
  <c r="AH542" i="5"/>
  <c r="AH544" i="5"/>
  <c r="AH547" i="5"/>
  <c r="AH548" i="5"/>
  <c r="AH549" i="5"/>
  <c r="AH550" i="5"/>
  <c r="AH552" i="5"/>
  <c r="AH555" i="5"/>
  <c r="AH556" i="5"/>
  <c r="AH557" i="5"/>
  <c r="AH560" i="5"/>
  <c r="AH561" i="5"/>
  <c r="AH563" i="5"/>
  <c r="AH564" i="5"/>
  <c r="AH565" i="5"/>
  <c r="AH568" i="5"/>
  <c r="AH571" i="5"/>
  <c r="AH572" i="5"/>
  <c r="AH573" i="5"/>
  <c r="AH574" i="5"/>
  <c r="AH576" i="5"/>
  <c r="AH579" i="5"/>
  <c r="AH580" i="5"/>
  <c r="AH581" i="5"/>
  <c r="AH582" i="5"/>
  <c r="AH584" i="5"/>
  <c r="AH585" i="5"/>
  <c r="AH587" i="5"/>
  <c r="AH588" i="5"/>
  <c r="AH589" i="5"/>
  <c r="AH592" i="5"/>
  <c r="AH595" i="5"/>
  <c r="AH596" i="5"/>
  <c r="AH597" i="5"/>
  <c r="AH600" i="5"/>
  <c r="AH603" i="5"/>
  <c r="AH604" i="5"/>
  <c r="AH605" i="5"/>
  <c r="AH606" i="5"/>
  <c r="AH608" i="5"/>
  <c r="AH611" i="5"/>
  <c r="AH612" i="5"/>
  <c r="AH613" i="5"/>
  <c r="AH614" i="5"/>
  <c r="AH616" i="5"/>
  <c r="AH619" i="5"/>
  <c r="AH620" i="5"/>
  <c r="AH621" i="5"/>
  <c r="AH624" i="5"/>
  <c r="AH625" i="5"/>
  <c r="AH627" i="5"/>
  <c r="AH628" i="5"/>
  <c r="AH629" i="5"/>
  <c r="AH632" i="5"/>
  <c r="AH635" i="5"/>
  <c r="AH636" i="5"/>
  <c r="AH637" i="5"/>
  <c r="AH638" i="5"/>
  <c r="AH640" i="5"/>
  <c r="AH643" i="5"/>
  <c r="AH644" i="5"/>
  <c r="AH645" i="5"/>
  <c r="AH646" i="5"/>
  <c r="AH648" i="5"/>
  <c r="AH649" i="5"/>
  <c r="AH651" i="5"/>
  <c r="AH652" i="5"/>
  <c r="AH653" i="5"/>
  <c r="AH656" i="5"/>
  <c r="AH659" i="5"/>
  <c r="AH660" i="5"/>
  <c r="AH661" i="5"/>
  <c r="AH664" i="5"/>
  <c r="AH667" i="5"/>
  <c r="AH668" i="5"/>
  <c r="AH669" i="5"/>
  <c r="AH670" i="5"/>
  <c r="AH672" i="5"/>
  <c r="AH675" i="5"/>
  <c r="AH676" i="5"/>
  <c r="AH677" i="5"/>
  <c r="AH678" i="5"/>
  <c r="AH680" i="5"/>
  <c r="AH683" i="5"/>
  <c r="AH684" i="5"/>
  <c r="AH685" i="5"/>
  <c r="AH688" i="5"/>
  <c r="AH689" i="5"/>
  <c r="AH691" i="5"/>
  <c r="AH692" i="5"/>
  <c r="AH693" i="5"/>
  <c r="AH696" i="5"/>
  <c r="AH699" i="5"/>
  <c r="AH700" i="5"/>
  <c r="AH701" i="5"/>
  <c r="AH704" i="5"/>
  <c r="AH707" i="5"/>
  <c r="AH708" i="5"/>
  <c r="AH709" i="5"/>
  <c r="AH712" i="5"/>
  <c r="AH715" i="5"/>
  <c r="AH716" i="5"/>
  <c r="AH717" i="5"/>
  <c r="AH720" i="5"/>
  <c r="AH721" i="5"/>
  <c r="AH723" i="5"/>
  <c r="AH724" i="5"/>
  <c r="AH725" i="5"/>
  <c r="AH728" i="5"/>
  <c r="AH731" i="5"/>
  <c r="AH732" i="5"/>
  <c r="AH733" i="5"/>
  <c r="AH736" i="5"/>
  <c r="AH739" i="5"/>
  <c r="AH740" i="5"/>
  <c r="AH741" i="5"/>
  <c r="AH744" i="5"/>
  <c r="AH747" i="5"/>
  <c r="AH748" i="5"/>
  <c r="AH749" i="5"/>
  <c r="AH752" i="5"/>
  <c r="AH753" i="5"/>
  <c r="AH755" i="5"/>
  <c r="AH756" i="5"/>
  <c r="AH757" i="5"/>
  <c r="AH760" i="5"/>
  <c r="AH763" i="5"/>
  <c r="AH764" i="5"/>
  <c r="AH765" i="5"/>
  <c r="AH768" i="5"/>
  <c r="AH771" i="5"/>
  <c r="AH772" i="5"/>
  <c r="AH773" i="5"/>
  <c r="AH776" i="5"/>
  <c r="AH779" i="5"/>
  <c r="AH780" i="5"/>
  <c r="AH781" i="5"/>
  <c r="AH784" i="5"/>
  <c r="AH785" i="5"/>
  <c r="AH787" i="5"/>
  <c r="AH788" i="5"/>
  <c r="AH789" i="5"/>
  <c r="AH792" i="5"/>
  <c r="AH795" i="5"/>
  <c r="AH796" i="5"/>
  <c r="AH797" i="5"/>
  <c r="AH800" i="5"/>
  <c r="AH803" i="5"/>
  <c r="AH804" i="5"/>
  <c r="AH805" i="5"/>
  <c r="AH808" i="5"/>
  <c r="AH811" i="5"/>
  <c r="AH812" i="5"/>
  <c r="AH813" i="5"/>
  <c r="AH816" i="5"/>
  <c r="AH817" i="5"/>
  <c r="AH819" i="5"/>
  <c r="AH820" i="5"/>
  <c r="AH821" i="5"/>
  <c r="AH824" i="5"/>
  <c r="AH827" i="5"/>
  <c r="AH828" i="5"/>
  <c r="AH829" i="5"/>
  <c r="AH832" i="5"/>
  <c r="AH835" i="5"/>
  <c r="AH836" i="5"/>
  <c r="AH837" i="5"/>
  <c r="AH840" i="5"/>
  <c r="AH843" i="5"/>
  <c r="AH844" i="5"/>
  <c r="AH845" i="5"/>
  <c r="AH847" i="5"/>
  <c r="AH848" i="5"/>
  <c r="AH851" i="5"/>
  <c r="AH852" i="5"/>
  <c r="AH853" i="5"/>
  <c r="AH855" i="5"/>
  <c r="AH856" i="5"/>
  <c r="AH859" i="5"/>
  <c r="AH860" i="5"/>
  <c r="AH861" i="5"/>
  <c r="AH863" i="5"/>
  <c r="AH864" i="5"/>
  <c r="AH865" i="5"/>
  <c r="AH867" i="5"/>
  <c r="AH868" i="5"/>
  <c r="AH869" i="5"/>
  <c r="AH871" i="5"/>
  <c r="AH872" i="5"/>
  <c r="AH873" i="5"/>
  <c r="AH874" i="5"/>
  <c r="AH875" i="5"/>
  <c r="AH876" i="5"/>
  <c r="AH877" i="5"/>
  <c r="AH880" i="5"/>
  <c r="AH883" i="5"/>
  <c r="AH884" i="5"/>
  <c r="AH885" i="5"/>
  <c r="AH888" i="5"/>
  <c r="AH891" i="5"/>
  <c r="AH892" i="5"/>
  <c r="AH893" i="5"/>
  <c r="AH896" i="5"/>
  <c r="AH899" i="5"/>
  <c r="AH900" i="5"/>
  <c r="AH901" i="5"/>
  <c r="AH904" i="5"/>
  <c r="AH907" i="5"/>
  <c r="AH908" i="5"/>
  <c r="AH909" i="5"/>
  <c r="AH911" i="5"/>
  <c r="AH912" i="5"/>
  <c r="AH915" i="5"/>
  <c r="AH916" i="5"/>
  <c r="AH917" i="5"/>
  <c r="AH919" i="5"/>
  <c r="AH920" i="5"/>
  <c r="AH923" i="5"/>
  <c r="AH924" i="5"/>
  <c r="AH925" i="5"/>
  <c r="AH927" i="5"/>
  <c r="AH928" i="5"/>
  <c r="AH929" i="5"/>
  <c r="AH931" i="5"/>
  <c r="AH932" i="5"/>
  <c r="AH933" i="5"/>
  <c r="AH935" i="5"/>
  <c r="AH936" i="5"/>
  <c r="AH937" i="5"/>
  <c r="AH938" i="5"/>
  <c r="AH939" i="5"/>
  <c r="AH940" i="5"/>
  <c r="AH941" i="5"/>
  <c r="AH944" i="5"/>
  <c r="AH947" i="5"/>
  <c r="AH948" i="5"/>
  <c r="AH949" i="5"/>
  <c r="AH952" i="5"/>
  <c r="AH955" i="5"/>
  <c r="AH956" i="5"/>
  <c r="AH957" i="5"/>
  <c r="AH960" i="5"/>
  <c r="AH963" i="5"/>
  <c r="AH964" i="5"/>
  <c r="AH965" i="5"/>
  <c r="AH968" i="5"/>
  <c r="AH971" i="5"/>
  <c r="AH972" i="5"/>
  <c r="AH973" i="5"/>
  <c r="AH975" i="5"/>
  <c r="AH976" i="5"/>
  <c r="AF3" i="5"/>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C62" i="5"/>
  <c r="AC63" i="5"/>
  <c r="AC64" i="5"/>
  <c r="AC98" i="5"/>
  <c r="AC103" i="5"/>
  <c r="AC104" i="5"/>
  <c r="AC126" i="5"/>
  <c r="AC142" i="5"/>
  <c r="AC158" i="5"/>
  <c r="AC162" i="5"/>
  <c r="AC166" i="5"/>
  <c r="AC167" i="5"/>
  <c r="AC201" i="5"/>
  <c r="AC206" i="5"/>
  <c r="AC222" i="5"/>
  <c r="AC254" i="5"/>
  <c r="AC258" i="5"/>
  <c r="AC265" i="5"/>
  <c r="AC266" i="5"/>
  <c r="AC270" i="5"/>
  <c r="AC304" i="5"/>
  <c r="AC321" i="5"/>
  <c r="AC322" i="5"/>
  <c r="AC329" i="5"/>
  <c r="AC354" i="5"/>
  <c r="AC361" i="5"/>
  <c r="AC368" i="5"/>
  <c r="AC407" i="5"/>
  <c r="AC414" i="5"/>
  <c r="AC424" i="5"/>
  <c r="AC425" i="5"/>
  <c r="AC432" i="5"/>
  <c r="AC464" i="5"/>
  <c r="AC471" i="5"/>
  <c r="AC487" i="5"/>
  <c r="AC488" i="5"/>
  <c r="AC513" i="5"/>
  <c r="AC514" i="5"/>
  <c r="AC527" i="5"/>
  <c r="AC528" i="5"/>
  <c r="AC535" i="5"/>
  <c r="AC560" i="5"/>
  <c r="AC567" i="5"/>
  <c r="AC577" i="5"/>
  <c r="AC590" i="5"/>
  <c r="AC591" i="5"/>
  <c r="AC616" i="5"/>
  <c r="AC630" i="5"/>
  <c r="AC631" i="5"/>
  <c r="AC663" i="5"/>
  <c r="AC679" i="5"/>
  <c r="AC680" i="5"/>
  <c r="AC687" i="5"/>
  <c r="AC688" i="5"/>
  <c r="AC704" i="5"/>
  <c r="AC712" i="5"/>
  <c r="AC719" i="5"/>
  <c r="AC726" i="5"/>
  <c r="AC742" i="5"/>
  <c r="AC743" i="5"/>
  <c r="AC744" i="5"/>
  <c r="AC751" i="5"/>
  <c r="AC752" i="5"/>
  <c r="AC768" i="5"/>
  <c r="AC769" i="5"/>
  <c r="AC782" i="5"/>
  <c r="AC783" i="5"/>
  <c r="AC790" i="5"/>
  <c r="AC806" i="5"/>
  <c r="AC807" i="5"/>
  <c r="AC808" i="5"/>
  <c r="AC815" i="5"/>
  <c r="AC832" i="5"/>
  <c r="AC847" i="5"/>
  <c r="AC871" i="5"/>
  <c r="AC872" i="5"/>
  <c r="AC905" i="5"/>
  <c r="AC935" i="5"/>
  <c r="AC944" i="5"/>
  <c r="AC945" i="5"/>
  <c r="AC967" i="5"/>
  <c r="AC968" i="5"/>
  <c r="AC977" i="5"/>
  <c r="Z566" i="5"/>
  <c r="Z598" i="5"/>
  <c r="Z662" i="5"/>
  <c r="Y415" i="5"/>
  <c r="Y455" i="5"/>
  <c r="Y576" i="5"/>
  <c r="Y646" i="5"/>
  <c r="X7" i="5"/>
  <c r="X71" i="5"/>
  <c r="X151" i="5"/>
  <c r="X425" i="5"/>
  <c r="X468" i="5"/>
  <c r="X600" i="5"/>
  <c r="X647" i="5"/>
  <c r="X904" i="5"/>
  <c r="X952" i="5"/>
  <c r="W15" i="5"/>
  <c r="W151" i="5"/>
  <c r="W237" i="5"/>
  <c r="W310" i="5"/>
  <c r="W318" i="5"/>
  <c r="W335" i="5"/>
  <c r="W343" i="5"/>
  <c r="W513" i="5"/>
  <c r="W514" i="5"/>
  <c r="W535" i="5"/>
  <c r="W615" i="5"/>
  <c r="W630" i="5"/>
  <c r="W727" i="5"/>
  <c r="W774" i="5"/>
  <c r="W799" i="5"/>
  <c r="W807" i="5"/>
  <c r="W970" i="5"/>
  <c r="V56" i="5"/>
  <c r="V64" i="5"/>
  <c r="V86" i="5"/>
  <c r="V216" i="5"/>
  <c r="V255" i="5"/>
  <c r="V256" i="5"/>
  <c r="V262" i="5"/>
  <c r="V326" i="5"/>
  <c r="V392" i="5"/>
  <c r="V422" i="5"/>
  <c r="V479" i="5"/>
  <c r="V487" i="5"/>
  <c r="V610" i="5"/>
  <c r="V648" i="5"/>
  <c r="V661" i="5"/>
  <c r="V783" i="5"/>
  <c r="V815" i="5"/>
  <c r="V824" i="5"/>
  <c r="V832" i="5"/>
  <c r="V911" i="5"/>
  <c r="U54" i="5"/>
  <c r="U144" i="5"/>
  <c r="U160" i="5"/>
  <c r="U198" i="5"/>
  <c r="U200" i="5"/>
  <c r="U264" i="5"/>
  <c r="U302" i="5"/>
  <c r="U344" i="5"/>
  <c r="U352" i="5"/>
  <c r="U382" i="5"/>
  <c r="U384" i="5"/>
  <c r="U448" i="5"/>
  <c r="U454" i="5"/>
  <c r="U512" i="5"/>
  <c r="U536" i="5"/>
  <c r="U625" i="5"/>
  <c r="U638" i="5"/>
  <c r="U639" i="5"/>
  <c r="U662" i="5"/>
  <c r="U663" i="5"/>
  <c r="U718" i="5"/>
  <c r="U751" i="5"/>
  <c r="U758" i="5"/>
  <c r="U831" i="5"/>
  <c r="U844" i="5"/>
  <c r="U959" i="5"/>
  <c r="U975" i="5"/>
  <c r="T60" i="5"/>
  <c r="T64" i="5"/>
  <c r="T154" i="5"/>
  <c r="T160" i="5"/>
  <c r="T164" i="5"/>
  <c r="T167" i="5"/>
  <c r="T239" i="5"/>
  <c r="T279" i="5"/>
  <c r="T328" i="5"/>
  <c r="T343" i="5"/>
  <c r="T367" i="5"/>
  <c r="T392" i="5"/>
  <c r="T423" i="5"/>
  <c r="T487" i="5"/>
  <c r="T519" i="5"/>
  <c r="T576" i="5"/>
  <c r="T583" i="5"/>
  <c r="T584" i="5"/>
  <c r="T647" i="5"/>
  <c r="T648" i="5"/>
  <c r="T679" i="5"/>
  <c r="T686" i="5"/>
  <c r="T726" i="5"/>
  <c r="T734" i="5"/>
  <c r="T735" i="5"/>
  <c r="T759" i="5"/>
  <c r="T806" i="5"/>
  <c r="T808" i="5"/>
  <c r="T814" i="5"/>
  <c r="T840" i="5"/>
  <c r="T863" i="5"/>
  <c r="T864" i="5"/>
  <c r="T895" i="5"/>
  <c r="T896" i="5"/>
  <c r="T927" i="5"/>
  <c r="T928" i="5"/>
  <c r="T945" i="5"/>
  <c r="T951" i="5"/>
  <c r="S6" i="5"/>
  <c r="S7" i="5"/>
  <c r="S8" i="5"/>
  <c r="S24" i="5"/>
  <c r="S34" i="5"/>
  <c r="S47" i="5"/>
  <c r="S56" i="5"/>
  <c r="S62" i="5"/>
  <c r="S63" i="5"/>
  <c r="S87" i="5"/>
  <c r="S96" i="5"/>
  <c r="S97" i="5"/>
  <c r="S119" i="5"/>
  <c r="S120" i="5"/>
  <c r="S151" i="5"/>
  <c r="S160" i="5"/>
  <c r="S167" i="5"/>
  <c r="S168" i="5"/>
  <c r="S198" i="5"/>
  <c r="S206" i="5"/>
  <c r="S215" i="5"/>
  <c r="S222" i="5"/>
  <c r="S223" i="5"/>
  <c r="S255" i="5"/>
  <c r="S256" i="5"/>
  <c r="S264" i="5"/>
  <c r="S282" i="5"/>
  <c r="S289" i="5"/>
  <c r="S304" i="5"/>
  <c r="S311" i="5"/>
  <c r="S320" i="5"/>
  <c r="S326" i="5"/>
  <c r="S350" i="5"/>
  <c r="S352" i="5"/>
  <c r="S360" i="5"/>
  <c r="S374" i="5"/>
  <c r="S383" i="5"/>
  <c r="S408" i="5"/>
  <c r="S422" i="5"/>
  <c r="S423" i="5"/>
  <c r="S449" i="5"/>
  <c r="S454" i="5"/>
  <c r="S471" i="5"/>
  <c r="S472" i="5"/>
  <c r="S480" i="5"/>
  <c r="S496" i="5"/>
  <c r="S502" i="5"/>
  <c r="S503" i="5"/>
  <c r="S504" i="5"/>
  <c r="S513" i="5"/>
  <c r="S521" i="5"/>
  <c r="S535" i="5"/>
  <c r="S536" i="5"/>
  <c r="S552" i="5"/>
  <c r="S559" i="5"/>
  <c r="S560" i="5"/>
  <c r="S574" i="5"/>
  <c r="S576" i="5"/>
  <c r="S592" i="5"/>
  <c r="S598" i="5"/>
  <c r="S599" i="5"/>
  <c r="S600" i="5"/>
  <c r="S601" i="5"/>
  <c r="S614" i="5"/>
  <c r="S615" i="5"/>
  <c r="S630" i="5"/>
  <c r="S631" i="5"/>
  <c r="S648" i="5"/>
  <c r="S649" i="5"/>
  <c r="S654" i="5"/>
  <c r="S664" i="5"/>
  <c r="S687" i="5"/>
  <c r="S688" i="5"/>
  <c r="S694" i="5"/>
  <c r="S695" i="5"/>
  <c r="S711" i="5"/>
  <c r="S712" i="5"/>
  <c r="S713" i="5"/>
  <c r="S727" i="5"/>
  <c r="S728" i="5"/>
  <c r="S743" i="5"/>
  <c r="S744" i="5"/>
  <c r="S751" i="5"/>
  <c r="S752" i="5"/>
  <c r="S758" i="5"/>
  <c r="S775" i="5"/>
  <c r="S776" i="5"/>
  <c r="S784" i="5"/>
  <c r="S791" i="5"/>
  <c r="S793" i="5"/>
  <c r="S808" i="5"/>
  <c r="S814" i="5"/>
  <c r="S815" i="5"/>
  <c r="S816" i="5"/>
  <c r="S839" i="5"/>
  <c r="S847" i="5"/>
  <c r="S855" i="5"/>
  <c r="S856" i="5"/>
  <c r="S857" i="5"/>
  <c r="S879" i="5"/>
  <c r="S880" i="5"/>
  <c r="S921" i="5"/>
  <c r="S922" i="5"/>
  <c r="S927" i="5"/>
  <c r="S929" i="5"/>
  <c r="S952" i="5"/>
  <c r="S967" i="5"/>
  <c r="R23" i="5"/>
  <c r="R24" i="5"/>
  <c r="R25" i="5"/>
  <c r="R31" i="5"/>
  <c r="R40" i="5"/>
  <c r="R63" i="5"/>
  <c r="R64" i="5"/>
  <c r="R71" i="5"/>
  <c r="R72" i="5"/>
  <c r="R97" i="5"/>
  <c r="R104" i="5"/>
  <c r="R111" i="5"/>
  <c r="R119" i="5"/>
  <c r="R120" i="5"/>
  <c r="R143" i="5"/>
  <c r="R147" i="5"/>
  <c r="R151" i="5"/>
  <c r="R152" i="5"/>
  <c r="R176" i="5"/>
  <c r="R191" i="5"/>
  <c r="R223" i="5"/>
  <c r="R224" i="5"/>
  <c r="R231" i="5"/>
  <c r="R249" i="5"/>
  <c r="R263" i="5"/>
  <c r="R264" i="5"/>
  <c r="R272" i="5"/>
  <c r="R280" i="5"/>
  <c r="R304" i="5"/>
  <c r="R312" i="5"/>
  <c r="R327" i="5"/>
  <c r="R352" i="5"/>
  <c r="R353" i="5"/>
  <c r="R359" i="5"/>
  <c r="R360" i="5"/>
  <c r="R367" i="5"/>
  <c r="R383" i="5"/>
  <c r="R384" i="5"/>
  <c r="R408" i="5"/>
  <c r="R415" i="5"/>
  <c r="R416" i="5"/>
  <c r="R434" i="5"/>
  <c r="R440" i="5"/>
  <c r="R456" i="5"/>
  <c r="R479" i="5"/>
  <c r="R495" i="5"/>
  <c r="R496" i="5"/>
  <c r="R503" i="5"/>
  <c r="R504" i="5"/>
  <c r="R535" i="5"/>
  <c r="R536" i="5"/>
  <c r="R543" i="5"/>
  <c r="R552" i="5"/>
  <c r="R559" i="5"/>
  <c r="R570" i="5"/>
  <c r="R576" i="5"/>
  <c r="R583" i="5"/>
  <c r="R584" i="5"/>
  <c r="R609" i="5"/>
  <c r="R615" i="5"/>
  <c r="R631" i="5"/>
  <c r="R632" i="5"/>
  <c r="R633" i="5"/>
  <c r="R656" i="5"/>
  <c r="R664" i="5"/>
  <c r="R672" i="5"/>
  <c r="R687" i="5"/>
  <c r="R695" i="5"/>
  <c r="R703" i="5"/>
  <c r="R704" i="5"/>
  <c r="R711" i="5"/>
  <c r="R712" i="5"/>
  <c r="R744" i="5"/>
  <c r="R751" i="5"/>
  <c r="R752" i="5"/>
  <c r="R761" i="5"/>
  <c r="R767" i="5"/>
  <c r="R792" i="5"/>
  <c r="R799" i="5"/>
  <c r="R826" i="5"/>
  <c r="R831" i="5"/>
  <c r="R848" i="5"/>
  <c r="R855" i="5"/>
  <c r="R856" i="5"/>
  <c r="R880" i="5"/>
  <c r="R887" i="5"/>
  <c r="R888" i="5"/>
  <c r="R903" i="5"/>
  <c r="R919" i="5"/>
  <c r="R928" i="5"/>
  <c r="R936" i="5"/>
  <c r="R960" i="5"/>
  <c r="R975" i="5"/>
  <c r="P10" i="5"/>
  <c r="W10" i="5" s="1"/>
  <c r="P16" i="5"/>
  <c r="U16" i="5" s="1"/>
  <c r="P40" i="5"/>
  <c r="AC40" i="5" s="1"/>
  <c r="P48" i="5"/>
  <c r="P56" i="5"/>
  <c r="P74" i="5"/>
  <c r="P80" i="5"/>
  <c r="V80" i="5" s="1"/>
  <c r="P88" i="5"/>
  <c r="T88" i="5" s="1"/>
  <c r="P96" i="5"/>
  <c r="P120" i="5"/>
  <c r="P121" i="5"/>
  <c r="P128" i="5"/>
  <c r="P138" i="5"/>
  <c r="P144" i="5"/>
  <c r="S144" i="5" s="1"/>
  <c r="P145" i="5"/>
  <c r="P168" i="5"/>
  <c r="P176" i="5"/>
  <c r="P177" i="5"/>
  <c r="P180" i="5"/>
  <c r="P184" i="5"/>
  <c r="P200" i="5"/>
  <c r="P201" i="5"/>
  <c r="P202" i="5"/>
  <c r="P208" i="5"/>
  <c r="P216" i="5"/>
  <c r="P220" i="5"/>
  <c r="P224" i="5"/>
  <c r="P232" i="5"/>
  <c r="P240" i="5"/>
  <c r="P249" i="5"/>
  <c r="P256" i="5"/>
  <c r="P260" i="5"/>
  <c r="P264" i="5"/>
  <c r="P280" i="5"/>
  <c r="P305" i="5"/>
  <c r="P308" i="5"/>
  <c r="P312" i="5"/>
  <c r="P336" i="5"/>
  <c r="S336" i="5" s="1"/>
  <c r="P337" i="5"/>
  <c r="P338" i="5"/>
  <c r="P352" i="5"/>
  <c r="P360" i="5"/>
  <c r="P368" i="5"/>
  <c r="P384" i="5"/>
  <c r="P392" i="5"/>
  <c r="P393" i="5"/>
  <c r="P408" i="5"/>
  <c r="P416" i="5"/>
  <c r="S416" i="5" s="1"/>
  <c r="P424" i="5"/>
  <c r="P440" i="5"/>
  <c r="P441" i="5"/>
  <c r="P448" i="5"/>
  <c r="P464" i="5"/>
  <c r="S464" i="5" s="1"/>
  <c r="P465" i="5"/>
  <c r="P466" i="5"/>
  <c r="P468" i="5"/>
  <c r="P472" i="5"/>
  <c r="U472" i="5" s="1"/>
  <c r="P496" i="5"/>
  <c r="P504" i="5"/>
  <c r="P505" i="5"/>
  <c r="P520" i="5"/>
  <c r="T520" i="5" s="1"/>
  <c r="P521" i="5"/>
  <c r="P522" i="5"/>
  <c r="P528" i="5"/>
  <c r="P544" i="5"/>
  <c r="S544" i="5" s="1"/>
  <c r="P552" i="5"/>
  <c r="P560" i="5"/>
  <c r="P561" i="5"/>
  <c r="P572" i="5"/>
  <c r="P576" i="5"/>
  <c r="X576" i="5" s="1"/>
  <c r="P584" i="5"/>
  <c r="P585" i="5"/>
  <c r="P594" i="5"/>
  <c r="P600" i="5"/>
  <c r="P604" i="5"/>
  <c r="P608" i="5"/>
  <c r="P632" i="5"/>
  <c r="P633" i="5"/>
  <c r="P640" i="5"/>
  <c r="P650" i="5"/>
  <c r="P656" i="5"/>
  <c r="P680" i="5"/>
  <c r="P688" i="5"/>
  <c r="T688" i="5" s="1"/>
  <c r="P689" i="5"/>
  <c r="U689" i="5" s="1"/>
  <c r="P692" i="5"/>
  <c r="P696" i="5"/>
  <c r="P712" i="5"/>
  <c r="P720" i="5"/>
  <c r="R720" i="5" s="1"/>
  <c r="P728" i="5"/>
  <c r="R728" i="5" s="1"/>
  <c r="P732" i="5"/>
  <c r="P736" i="5"/>
  <c r="P744" i="5"/>
  <c r="P752" i="5"/>
  <c r="T752" i="5" s="1"/>
  <c r="P768" i="5"/>
  <c r="P776" i="5"/>
  <c r="P785" i="5"/>
  <c r="P792" i="5"/>
  <c r="S792" i="5" s="1"/>
  <c r="P817" i="5"/>
  <c r="R817" i="5" s="1"/>
  <c r="P824" i="5"/>
  <c r="P825" i="5"/>
  <c r="R825" i="5" s="1"/>
  <c r="P848" i="5"/>
  <c r="S848" i="5" s="1"/>
  <c r="P849" i="5"/>
  <c r="P850" i="5"/>
  <c r="P864" i="5"/>
  <c r="S864" i="5" s="1"/>
  <c r="P872" i="5"/>
  <c r="P880" i="5"/>
  <c r="P896" i="5"/>
  <c r="S896" i="5" s="1"/>
  <c r="P904" i="5"/>
  <c r="P905" i="5"/>
  <c r="P906" i="5"/>
  <c r="P920" i="5"/>
  <c r="S920" i="5" s="1"/>
  <c r="P928" i="5"/>
  <c r="S928" i="5" s="1"/>
  <c r="P936" i="5"/>
  <c r="P952" i="5"/>
  <c r="P953" i="5"/>
  <c r="X953" i="5" s="1"/>
  <c r="P956" i="5"/>
  <c r="P977" i="5"/>
  <c r="O3" i="5"/>
  <c r="AC3" i="5" s="1"/>
  <c r="O4" i="5"/>
  <c r="O5" i="5"/>
  <c r="AC5" i="5" s="1"/>
  <c r="O6" i="5"/>
  <c r="O7" i="5"/>
  <c r="O8" i="5"/>
  <c r="O9" i="5"/>
  <c r="O10" i="5"/>
  <c r="O11" i="5"/>
  <c r="AC11" i="5" s="1"/>
  <c r="O12" i="5"/>
  <c r="O13" i="5"/>
  <c r="O14" i="5"/>
  <c r="O15" i="5"/>
  <c r="O16" i="5"/>
  <c r="O17" i="5"/>
  <c r="O18" i="5"/>
  <c r="O19" i="5"/>
  <c r="AC19" i="5" s="1"/>
  <c r="O20" i="5"/>
  <c r="O21" i="5"/>
  <c r="AC21" i="5" s="1"/>
  <c r="O22" i="5"/>
  <c r="O23" i="5"/>
  <c r="O24" i="5"/>
  <c r="O25" i="5"/>
  <c r="O26" i="5"/>
  <c r="O27" i="5"/>
  <c r="AC27" i="5" s="1"/>
  <c r="O28" i="5"/>
  <c r="O29" i="5"/>
  <c r="AC29" i="5" s="1"/>
  <c r="O30" i="5"/>
  <c r="S30" i="5" s="1"/>
  <c r="O31" i="5"/>
  <c r="O32" i="5"/>
  <c r="O33" i="5"/>
  <c r="O34" i="5"/>
  <c r="O35" i="5"/>
  <c r="AC35" i="5" s="1"/>
  <c r="O36" i="5"/>
  <c r="O37" i="5"/>
  <c r="AC37" i="5" s="1"/>
  <c r="O38" i="5"/>
  <c r="AC38" i="5" s="1"/>
  <c r="O39" i="5"/>
  <c r="O40" i="5"/>
  <c r="S40" i="5" s="1"/>
  <c r="O41" i="5"/>
  <c r="O42" i="5"/>
  <c r="AC42" i="5" s="1"/>
  <c r="O43" i="5"/>
  <c r="O44" i="5"/>
  <c r="AC44" i="5" s="1"/>
  <c r="O45" i="5"/>
  <c r="AC45" i="5" s="1"/>
  <c r="O46" i="5"/>
  <c r="O47" i="5"/>
  <c r="O48" i="5"/>
  <c r="O49" i="5"/>
  <c r="O50" i="5"/>
  <c r="R50" i="5" s="1"/>
  <c r="O51" i="5"/>
  <c r="AC51" i="5" s="1"/>
  <c r="O52" i="5"/>
  <c r="P52" i="5" s="1"/>
  <c r="O53" i="5"/>
  <c r="AC53" i="5" s="1"/>
  <c r="O54" i="5"/>
  <c r="O55" i="5"/>
  <c r="O56" i="5"/>
  <c r="O57" i="5"/>
  <c r="O58" i="5"/>
  <c r="O59" i="5"/>
  <c r="AC59" i="5" s="1"/>
  <c r="O60" i="5"/>
  <c r="O61" i="5"/>
  <c r="AC61" i="5" s="1"/>
  <c r="O62" i="5"/>
  <c r="P62" i="5" s="1"/>
  <c r="O63" i="5"/>
  <c r="P63" i="5" s="1"/>
  <c r="T63" i="5" s="1"/>
  <c r="O64" i="5"/>
  <c r="P64" i="5" s="1"/>
  <c r="U64" i="5" s="1"/>
  <c r="O65" i="5"/>
  <c r="O66" i="5"/>
  <c r="AC66" i="5" s="1"/>
  <c r="O67" i="5"/>
  <c r="O68" i="5"/>
  <c r="O69" i="5"/>
  <c r="AC69" i="5" s="1"/>
  <c r="O70" i="5"/>
  <c r="O71" i="5"/>
  <c r="O72" i="5"/>
  <c r="O73" i="5"/>
  <c r="O74" i="5"/>
  <c r="O75" i="5"/>
  <c r="AC75" i="5" s="1"/>
  <c r="O76" i="5"/>
  <c r="AC76" i="5" s="1"/>
  <c r="O77" i="5"/>
  <c r="AC77" i="5" s="1"/>
  <c r="O78" i="5"/>
  <c r="AC78" i="5" s="1"/>
  <c r="O79" i="5"/>
  <c r="O80" i="5"/>
  <c r="O81" i="5"/>
  <c r="O82" i="5"/>
  <c r="O83" i="5"/>
  <c r="AC83" i="5" s="1"/>
  <c r="O84" i="5"/>
  <c r="O85" i="5"/>
  <c r="AC85" i="5" s="1"/>
  <c r="O86" i="5"/>
  <c r="S86" i="5" s="1"/>
  <c r="O87" i="5"/>
  <c r="O88" i="5"/>
  <c r="O89" i="5"/>
  <c r="O90" i="5"/>
  <c r="O91" i="5"/>
  <c r="AC91" i="5" s="1"/>
  <c r="O92" i="5"/>
  <c r="AC92" i="5" s="1"/>
  <c r="O93" i="5"/>
  <c r="AC93" i="5" s="1"/>
  <c r="O94" i="5"/>
  <c r="O95" i="5"/>
  <c r="O96" i="5"/>
  <c r="O97" i="5"/>
  <c r="O98" i="5"/>
  <c r="O99" i="5"/>
  <c r="AC99" i="5" s="1"/>
  <c r="O100" i="5"/>
  <c r="AC100" i="5" s="1"/>
  <c r="O101" i="5"/>
  <c r="AC101" i="5" s="1"/>
  <c r="O102" i="5"/>
  <c r="O103" i="5"/>
  <c r="O104" i="5"/>
  <c r="S104" i="5" s="1"/>
  <c r="O105" i="5"/>
  <c r="O106" i="5"/>
  <c r="AC106" i="5" s="1"/>
  <c r="O107" i="5"/>
  <c r="AC107" i="5" s="1"/>
  <c r="O108" i="5"/>
  <c r="AC108" i="5" s="1"/>
  <c r="O109" i="5"/>
  <c r="AC109" i="5" s="1"/>
  <c r="O110" i="5"/>
  <c r="O111" i="5"/>
  <c r="O112" i="5"/>
  <c r="O113" i="5"/>
  <c r="O114" i="5"/>
  <c r="O115" i="5"/>
  <c r="AC115" i="5" s="1"/>
  <c r="O116" i="5"/>
  <c r="AC116" i="5" s="1"/>
  <c r="O117" i="5"/>
  <c r="AC117" i="5" s="1"/>
  <c r="O118" i="5"/>
  <c r="O119" i="5"/>
  <c r="O120" i="5"/>
  <c r="O121" i="5"/>
  <c r="O122" i="5"/>
  <c r="O123" i="5"/>
  <c r="AC123" i="5" s="1"/>
  <c r="O124" i="5"/>
  <c r="P124" i="5" s="1"/>
  <c r="O125" i="5"/>
  <c r="AC125" i="5" s="1"/>
  <c r="O126" i="5"/>
  <c r="O127" i="5"/>
  <c r="P127" i="5" s="1"/>
  <c r="V127" i="5" s="1"/>
  <c r="O128" i="5"/>
  <c r="R128" i="5" s="1"/>
  <c r="O129" i="5"/>
  <c r="AC129" i="5" s="1"/>
  <c r="O130" i="5"/>
  <c r="AC130" i="5" s="1"/>
  <c r="O131" i="5"/>
  <c r="AC131" i="5" s="1"/>
  <c r="O132" i="5"/>
  <c r="O133" i="5"/>
  <c r="AC133" i="5" s="1"/>
  <c r="O134" i="5"/>
  <c r="S134" i="5" s="1"/>
  <c r="O135" i="5"/>
  <c r="O136" i="5"/>
  <c r="O137" i="5"/>
  <c r="O138" i="5"/>
  <c r="O139" i="5"/>
  <c r="AC139" i="5" s="1"/>
  <c r="O140" i="5"/>
  <c r="O141" i="5"/>
  <c r="O142" i="5"/>
  <c r="O143" i="5"/>
  <c r="O144" i="5"/>
  <c r="AC144" i="5" s="1"/>
  <c r="O145" i="5"/>
  <c r="AC145" i="5" s="1"/>
  <c r="O146" i="5"/>
  <c r="P146" i="5" s="1"/>
  <c r="O147" i="5"/>
  <c r="AC147" i="5" s="1"/>
  <c r="O148" i="5"/>
  <c r="AC148" i="5" s="1"/>
  <c r="O149" i="5"/>
  <c r="AC149" i="5" s="1"/>
  <c r="O150" i="5"/>
  <c r="O151" i="5"/>
  <c r="O152" i="5"/>
  <c r="O153" i="5"/>
  <c r="AC153" i="5" s="1"/>
  <c r="O154" i="5"/>
  <c r="O155" i="5"/>
  <c r="AC155" i="5" s="1"/>
  <c r="O156" i="5"/>
  <c r="O157" i="5"/>
  <c r="AC157" i="5" s="1"/>
  <c r="O158" i="5"/>
  <c r="O159" i="5"/>
  <c r="O160" i="5"/>
  <c r="O161" i="5"/>
  <c r="O162" i="5"/>
  <c r="R162" i="5" s="1"/>
  <c r="O163" i="5"/>
  <c r="AC163" i="5" s="1"/>
  <c r="O164" i="5"/>
  <c r="AC164" i="5" s="1"/>
  <c r="O165" i="5"/>
  <c r="AC165" i="5" s="1"/>
  <c r="O166" i="5"/>
  <c r="O167" i="5"/>
  <c r="W167" i="5" s="1"/>
  <c r="O168" i="5"/>
  <c r="AC168" i="5" s="1"/>
  <c r="O169" i="5"/>
  <c r="AC169" i="5" s="1"/>
  <c r="O170" i="5"/>
  <c r="O171" i="5"/>
  <c r="AC171" i="5" s="1"/>
  <c r="O172" i="5"/>
  <c r="AC172" i="5" s="1"/>
  <c r="O173" i="5"/>
  <c r="AC173" i="5" s="1"/>
  <c r="O174" i="5"/>
  <c r="O175" i="5"/>
  <c r="R175" i="5" s="1"/>
  <c r="O176" i="5"/>
  <c r="O177" i="5"/>
  <c r="O178" i="5"/>
  <c r="O179" i="5"/>
  <c r="AC179" i="5" s="1"/>
  <c r="O180" i="5"/>
  <c r="O181" i="5"/>
  <c r="O182" i="5"/>
  <c r="O183" i="5"/>
  <c r="O184" i="5"/>
  <c r="O185" i="5"/>
  <c r="O186" i="5"/>
  <c r="O187" i="5"/>
  <c r="AC187" i="5" s="1"/>
  <c r="O188" i="5"/>
  <c r="O189" i="5"/>
  <c r="AC189" i="5" s="1"/>
  <c r="O190" i="5"/>
  <c r="AC190" i="5" s="1"/>
  <c r="O191" i="5"/>
  <c r="AC191" i="5" s="1"/>
  <c r="O192" i="5"/>
  <c r="O193" i="5"/>
  <c r="O194" i="5"/>
  <c r="AC194" i="5" s="1"/>
  <c r="O195" i="5"/>
  <c r="AC195" i="5" s="1"/>
  <c r="O196" i="5"/>
  <c r="AC196" i="5" s="1"/>
  <c r="O197" i="5"/>
  <c r="AC197" i="5" s="1"/>
  <c r="O198" i="5"/>
  <c r="O199" i="5"/>
  <c r="O200" i="5"/>
  <c r="O201" i="5"/>
  <c r="O202" i="5"/>
  <c r="O203" i="5"/>
  <c r="AC203" i="5" s="1"/>
  <c r="O204" i="5"/>
  <c r="O205" i="5"/>
  <c r="O206" i="5"/>
  <c r="O207" i="5"/>
  <c r="O208" i="5"/>
  <c r="O209" i="5"/>
  <c r="O210" i="5"/>
  <c r="O211" i="5"/>
  <c r="AC211" i="5" s="1"/>
  <c r="O212" i="5"/>
  <c r="O213" i="5"/>
  <c r="AC213" i="5" s="1"/>
  <c r="O214" i="5"/>
  <c r="V214" i="5" s="1"/>
  <c r="O215" i="5"/>
  <c r="W215" i="5" s="1"/>
  <c r="O216" i="5"/>
  <c r="O217" i="5"/>
  <c r="O218" i="5"/>
  <c r="O219" i="5"/>
  <c r="AC219" i="5" s="1"/>
  <c r="O220" i="5"/>
  <c r="AC220" i="5" s="1"/>
  <c r="O221" i="5"/>
  <c r="AC221" i="5" s="1"/>
  <c r="O222" i="5"/>
  <c r="P222" i="5" s="1"/>
  <c r="V222" i="5" s="1"/>
  <c r="O223" i="5"/>
  <c r="O224" i="5"/>
  <c r="AC224" i="5" s="1"/>
  <c r="O225" i="5"/>
  <c r="O226" i="5"/>
  <c r="R226" i="5" s="1"/>
  <c r="O227" i="5"/>
  <c r="O228" i="5"/>
  <c r="AC228" i="5" s="1"/>
  <c r="O229" i="5"/>
  <c r="O230" i="5"/>
  <c r="O231" i="5"/>
  <c r="P231" i="5" s="1"/>
  <c r="O232" i="5"/>
  <c r="O233" i="5"/>
  <c r="AC233" i="5" s="1"/>
  <c r="O234" i="5"/>
  <c r="AC234" i="5" s="1"/>
  <c r="O235" i="5"/>
  <c r="AC235" i="5" s="1"/>
  <c r="O236" i="5"/>
  <c r="O237" i="5"/>
  <c r="AC237" i="5" s="1"/>
  <c r="O238" i="5"/>
  <c r="O239" i="5"/>
  <c r="O240" i="5"/>
  <c r="O241" i="5"/>
  <c r="O242" i="5"/>
  <c r="O243" i="5"/>
  <c r="AC243" i="5" s="1"/>
  <c r="O244" i="5"/>
  <c r="O245" i="5"/>
  <c r="AC245" i="5" s="1"/>
  <c r="O246" i="5"/>
  <c r="O247" i="5"/>
  <c r="O248" i="5"/>
  <c r="O249" i="5"/>
  <c r="O250" i="5"/>
  <c r="O251" i="5"/>
  <c r="AC251" i="5" s="1"/>
  <c r="O252" i="5"/>
  <c r="AC252" i="5" s="1"/>
  <c r="O253" i="5"/>
  <c r="AC253" i="5" s="1"/>
  <c r="O254" i="5"/>
  <c r="W254" i="5" s="1"/>
  <c r="O255" i="5"/>
  <c r="O256" i="5"/>
  <c r="O257" i="5"/>
  <c r="O258" i="5"/>
  <c r="O259" i="5"/>
  <c r="AC259" i="5" s="1"/>
  <c r="O260" i="5"/>
  <c r="AC260" i="5" s="1"/>
  <c r="O261" i="5"/>
  <c r="AC261" i="5" s="1"/>
  <c r="O262" i="5"/>
  <c r="O263" i="5"/>
  <c r="O264" i="5"/>
  <c r="O265" i="5"/>
  <c r="O266" i="5"/>
  <c r="T266" i="5" s="1"/>
  <c r="O267" i="5"/>
  <c r="AC267" i="5" s="1"/>
  <c r="O268" i="5"/>
  <c r="AC268" i="5" s="1"/>
  <c r="O269" i="5"/>
  <c r="AC269" i="5" s="1"/>
  <c r="O270" i="5"/>
  <c r="O271" i="5"/>
  <c r="O272" i="5"/>
  <c r="O273" i="5"/>
  <c r="AC273" i="5" s="1"/>
  <c r="O274" i="5"/>
  <c r="AC274" i="5" s="1"/>
  <c r="O275" i="5"/>
  <c r="AC275" i="5" s="1"/>
  <c r="O276" i="5"/>
  <c r="AC276" i="5" s="1"/>
  <c r="O277" i="5"/>
  <c r="O278" i="5"/>
  <c r="O279" i="5"/>
  <c r="O280" i="5"/>
  <c r="O281" i="5"/>
  <c r="O282" i="5"/>
  <c r="O283" i="5"/>
  <c r="AC283" i="5" s="1"/>
  <c r="O284" i="5"/>
  <c r="AC284" i="5" s="1"/>
  <c r="O285" i="5"/>
  <c r="AC285" i="5" s="1"/>
  <c r="O286" i="5"/>
  <c r="O287" i="5"/>
  <c r="O288" i="5"/>
  <c r="O289" i="5"/>
  <c r="O290" i="5"/>
  <c r="O291" i="5"/>
  <c r="AC291" i="5" s="1"/>
  <c r="O292" i="5"/>
  <c r="AC292" i="5" s="1"/>
  <c r="O293" i="5"/>
  <c r="AC293" i="5" s="1"/>
  <c r="O294" i="5"/>
  <c r="AC294" i="5" s="1"/>
  <c r="O295" i="5"/>
  <c r="O296" i="5"/>
  <c r="O297" i="5"/>
  <c r="AC297" i="5" s="1"/>
  <c r="O298" i="5"/>
  <c r="AC298" i="5" s="1"/>
  <c r="O299" i="5"/>
  <c r="AC299" i="5" s="1"/>
  <c r="O300" i="5"/>
  <c r="O301" i="5"/>
  <c r="O302" i="5"/>
  <c r="O303" i="5"/>
  <c r="O304" i="5"/>
  <c r="T304" i="5" s="1"/>
  <c r="O305" i="5"/>
  <c r="O306" i="5"/>
  <c r="O307" i="5"/>
  <c r="AC307" i="5" s="1"/>
  <c r="O308" i="5"/>
  <c r="AC308" i="5" s="1"/>
  <c r="O309" i="5"/>
  <c r="AC309" i="5" s="1"/>
  <c r="O310" i="5"/>
  <c r="O311" i="5"/>
  <c r="O312" i="5"/>
  <c r="O313" i="5"/>
  <c r="O314" i="5"/>
  <c r="O315" i="5"/>
  <c r="AC315" i="5" s="1"/>
  <c r="O316" i="5"/>
  <c r="O317" i="5"/>
  <c r="O318" i="5"/>
  <c r="O319" i="5"/>
  <c r="O320" i="5"/>
  <c r="O321" i="5"/>
  <c r="O322" i="5"/>
  <c r="O323" i="5"/>
  <c r="AC323" i="5" s="1"/>
  <c r="O324" i="5"/>
  <c r="O325" i="5"/>
  <c r="AC325" i="5" s="1"/>
  <c r="O326" i="5"/>
  <c r="O327" i="5"/>
  <c r="T327" i="5" s="1"/>
  <c r="O328" i="5"/>
  <c r="O329" i="5"/>
  <c r="O330" i="5"/>
  <c r="O331" i="5"/>
  <c r="AC331" i="5" s="1"/>
  <c r="O332" i="5"/>
  <c r="O333" i="5"/>
  <c r="AC333" i="5" s="1"/>
  <c r="O334" i="5"/>
  <c r="AC334" i="5" s="1"/>
  <c r="O335" i="5"/>
  <c r="O336" i="5"/>
  <c r="AC336" i="5" s="1"/>
  <c r="O337" i="5"/>
  <c r="AC337" i="5" s="1"/>
  <c r="O338" i="5"/>
  <c r="AC338" i="5" s="1"/>
  <c r="O339" i="5"/>
  <c r="AC339" i="5" s="1"/>
  <c r="O340" i="5"/>
  <c r="O341" i="5"/>
  <c r="O342" i="5"/>
  <c r="O343" i="5"/>
  <c r="O344" i="5"/>
  <c r="O345" i="5"/>
  <c r="AC345" i="5" s="1"/>
  <c r="O346" i="5"/>
  <c r="O347" i="5"/>
  <c r="AC347" i="5" s="1"/>
  <c r="O348" i="5"/>
  <c r="O349" i="5"/>
  <c r="AC349" i="5" s="1"/>
  <c r="O350" i="5"/>
  <c r="P350" i="5" s="1"/>
  <c r="O351" i="5"/>
  <c r="O352" i="5"/>
  <c r="O353" i="5"/>
  <c r="O354" i="5"/>
  <c r="O355" i="5"/>
  <c r="AC355" i="5" s="1"/>
  <c r="O356" i="5"/>
  <c r="O357" i="5"/>
  <c r="O358" i="5"/>
  <c r="V358" i="5" s="1"/>
  <c r="O359" i="5"/>
  <c r="O360" i="5"/>
  <c r="AC360" i="5" s="1"/>
  <c r="O361" i="5"/>
  <c r="U361" i="5" s="1"/>
  <c r="O362" i="5"/>
  <c r="AC362" i="5" s="1"/>
  <c r="O363" i="5"/>
  <c r="AC363" i="5" s="1"/>
  <c r="O364" i="5"/>
  <c r="AC364" i="5" s="1"/>
  <c r="O365" i="5"/>
  <c r="AC365" i="5" s="1"/>
  <c r="O366" i="5"/>
  <c r="O367" i="5"/>
  <c r="O368" i="5"/>
  <c r="O369" i="5"/>
  <c r="O370" i="5"/>
  <c r="O371" i="5"/>
  <c r="AC371" i="5" s="1"/>
  <c r="O372" i="5"/>
  <c r="AC372" i="5" s="1"/>
  <c r="O373" i="5"/>
  <c r="O374" i="5"/>
  <c r="O375" i="5"/>
  <c r="O376" i="5"/>
  <c r="O377" i="5"/>
  <c r="O378" i="5"/>
  <c r="O379" i="5"/>
  <c r="AC379" i="5" s="1"/>
  <c r="O380" i="5"/>
  <c r="O381" i="5"/>
  <c r="O382" i="5"/>
  <c r="O383" i="5"/>
  <c r="O384" i="5"/>
  <c r="O385" i="5"/>
  <c r="O386" i="5"/>
  <c r="AC386" i="5" s="1"/>
  <c r="O387" i="5"/>
  <c r="AC387" i="5" s="1"/>
  <c r="O388" i="5"/>
  <c r="P388" i="5" s="1"/>
  <c r="O389" i="5"/>
  <c r="AC389" i="5" s="1"/>
  <c r="O390" i="5"/>
  <c r="S390" i="5" s="1"/>
  <c r="O391" i="5"/>
  <c r="T391" i="5" s="1"/>
  <c r="O392" i="5"/>
  <c r="O393" i="5"/>
  <c r="O394" i="5"/>
  <c r="O395" i="5"/>
  <c r="AC395" i="5" s="1"/>
  <c r="O396" i="5"/>
  <c r="O397" i="5"/>
  <c r="O398" i="5"/>
  <c r="O399" i="5"/>
  <c r="O400" i="5"/>
  <c r="O401" i="5"/>
  <c r="O402" i="5"/>
  <c r="O403" i="5"/>
  <c r="AC403" i="5" s="1"/>
  <c r="O404" i="5"/>
  <c r="O405" i="5"/>
  <c r="O406" i="5"/>
  <c r="O407" i="5"/>
  <c r="O408" i="5"/>
  <c r="O409" i="5"/>
  <c r="AC409" i="5" s="1"/>
  <c r="O410" i="5"/>
  <c r="S410" i="5" s="1"/>
  <c r="O411" i="5"/>
  <c r="AC411" i="5" s="1"/>
  <c r="O412" i="5"/>
  <c r="AC412" i="5" s="1"/>
  <c r="O413" i="5"/>
  <c r="O414" i="5"/>
  <c r="O415" i="5"/>
  <c r="O416" i="5"/>
  <c r="O417" i="5"/>
  <c r="O418" i="5"/>
  <c r="O419" i="5"/>
  <c r="AC419" i="5" s="1"/>
  <c r="O420" i="5"/>
  <c r="AC420" i="5" s="1"/>
  <c r="O421" i="5"/>
  <c r="AC421" i="5" s="1"/>
  <c r="O422" i="5"/>
  <c r="O423" i="5"/>
  <c r="X423" i="5" s="1"/>
  <c r="O424" i="5"/>
  <c r="O425" i="5"/>
  <c r="U425" i="5" s="1"/>
  <c r="O426" i="5"/>
  <c r="O427" i="5"/>
  <c r="AC427" i="5" s="1"/>
  <c r="O428" i="5"/>
  <c r="AC428" i="5" s="1"/>
  <c r="O429" i="5"/>
  <c r="AC429" i="5" s="1"/>
  <c r="O430" i="5"/>
  <c r="O431" i="5"/>
  <c r="O432" i="5"/>
  <c r="O433" i="5"/>
  <c r="O434" i="5"/>
  <c r="O435" i="5"/>
  <c r="AC435" i="5" s="1"/>
  <c r="O436" i="5"/>
  <c r="O437" i="5"/>
  <c r="AC437" i="5" s="1"/>
  <c r="O438" i="5"/>
  <c r="O439" i="5"/>
  <c r="AC439" i="5" s="1"/>
  <c r="O440" i="5"/>
  <c r="O441" i="5"/>
  <c r="O442" i="5"/>
  <c r="R442" i="5" s="1"/>
  <c r="O443" i="5"/>
  <c r="AC443" i="5" s="1"/>
  <c r="O444" i="5"/>
  <c r="O445" i="5"/>
  <c r="AC445" i="5" s="1"/>
  <c r="O446" i="5"/>
  <c r="W446" i="5" s="1"/>
  <c r="O447" i="5"/>
  <c r="O448" i="5"/>
  <c r="O449" i="5"/>
  <c r="AC449" i="5" s="1"/>
  <c r="O450" i="5"/>
  <c r="O451" i="5"/>
  <c r="AC451" i="5" s="1"/>
  <c r="O452" i="5"/>
  <c r="AC452" i="5" s="1"/>
  <c r="O453" i="5"/>
  <c r="AC453" i="5" s="1"/>
  <c r="O454" i="5"/>
  <c r="O455" i="5"/>
  <c r="O456" i="5"/>
  <c r="O457" i="5"/>
  <c r="O458" i="5"/>
  <c r="O459" i="5"/>
  <c r="AC459" i="5" s="1"/>
  <c r="O460" i="5"/>
  <c r="O461" i="5"/>
  <c r="O462" i="5"/>
  <c r="O463" i="5"/>
  <c r="O464" i="5"/>
  <c r="U464" i="5" s="1"/>
  <c r="O465" i="5"/>
  <c r="AC465" i="5" s="1"/>
  <c r="O466" i="5"/>
  <c r="O467" i="5"/>
  <c r="AC467" i="5" s="1"/>
  <c r="O468" i="5"/>
  <c r="AC468" i="5" s="1"/>
  <c r="O469" i="5"/>
  <c r="O470" i="5"/>
  <c r="O471" i="5"/>
  <c r="W471" i="5" s="1"/>
  <c r="O472" i="5"/>
  <c r="O473" i="5"/>
  <c r="AC473" i="5" s="1"/>
  <c r="O474" i="5"/>
  <c r="V474" i="5" s="1"/>
  <c r="O475" i="5"/>
  <c r="AC475" i="5" s="1"/>
  <c r="O476" i="5"/>
  <c r="O477" i="5"/>
  <c r="AC477" i="5" s="1"/>
  <c r="O478" i="5"/>
  <c r="O479" i="5"/>
  <c r="O480" i="5"/>
  <c r="AC480" i="5" s="1"/>
  <c r="O481" i="5"/>
  <c r="O482" i="5"/>
  <c r="O483" i="5"/>
  <c r="AC483" i="5" s="1"/>
  <c r="O484" i="5"/>
  <c r="AC484" i="5" s="1"/>
  <c r="O485" i="5"/>
  <c r="AC485" i="5" s="1"/>
  <c r="O486" i="5"/>
  <c r="O487" i="5"/>
  <c r="O488" i="5"/>
  <c r="O489" i="5"/>
  <c r="AC489" i="5" s="1"/>
  <c r="O490" i="5"/>
  <c r="AC490" i="5" s="1"/>
  <c r="O491" i="5"/>
  <c r="AC491" i="5" s="1"/>
  <c r="O492" i="5"/>
  <c r="O493" i="5"/>
  <c r="AC493" i="5" s="1"/>
  <c r="O494" i="5"/>
  <c r="O495" i="5"/>
  <c r="S495" i="5" s="1"/>
  <c r="O496" i="5"/>
  <c r="T496" i="5" s="1"/>
  <c r="O497" i="5"/>
  <c r="O498" i="5"/>
  <c r="O499" i="5"/>
  <c r="AC499" i="5" s="1"/>
  <c r="O500" i="5"/>
  <c r="O501" i="5"/>
  <c r="O502" i="5"/>
  <c r="O503" i="5"/>
  <c r="AC503" i="5" s="1"/>
  <c r="O504" i="5"/>
  <c r="AC504" i="5" s="1"/>
  <c r="O505" i="5"/>
  <c r="O506" i="5"/>
  <c r="O507" i="5"/>
  <c r="AC507" i="5" s="1"/>
  <c r="O508" i="5"/>
  <c r="O509" i="5"/>
  <c r="AC509" i="5" s="1"/>
  <c r="O510" i="5"/>
  <c r="O511" i="5"/>
  <c r="O512" i="5"/>
  <c r="O513" i="5"/>
  <c r="O514" i="5"/>
  <c r="O515" i="5"/>
  <c r="AC515" i="5" s="1"/>
  <c r="O516" i="5"/>
  <c r="O517" i="5"/>
  <c r="AC517" i="5" s="1"/>
  <c r="O518" i="5"/>
  <c r="O519" i="5"/>
  <c r="O520" i="5"/>
  <c r="O521" i="5"/>
  <c r="O522" i="5"/>
  <c r="O523" i="5"/>
  <c r="AC523" i="5" s="1"/>
  <c r="O524" i="5"/>
  <c r="O525" i="5"/>
  <c r="O526" i="5"/>
  <c r="O527" i="5"/>
  <c r="O528" i="5"/>
  <c r="O529" i="5"/>
  <c r="AC529" i="5" s="1"/>
  <c r="O530" i="5"/>
  <c r="O531" i="5"/>
  <c r="AC531" i="5" s="1"/>
  <c r="O532" i="5"/>
  <c r="O533" i="5"/>
  <c r="O534" i="5"/>
  <c r="O535" i="5"/>
  <c r="O536" i="5"/>
  <c r="O537" i="5"/>
  <c r="AC537" i="5" s="1"/>
  <c r="O538" i="5"/>
  <c r="AC538" i="5" s="1"/>
  <c r="O539" i="5"/>
  <c r="AC539" i="5" s="1"/>
  <c r="O540" i="5"/>
  <c r="AC540" i="5" s="1"/>
  <c r="O541" i="5"/>
  <c r="AC541" i="5" s="1"/>
  <c r="O542" i="5"/>
  <c r="O543" i="5"/>
  <c r="O544" i="5"/>
  <c r="O545" i="5"/>
  <c r="O546" i="5"/>
  <c r="O547" i="5"/>
  <c r="AC547" i="5" s="1"/>
  <c r="O548" i="5"/>
  <c r="O549" i="5"/>
  <c r="O550" i="5"/>
  <c r="S550" i="5" s="1"/>
  <c r="O551" i="5"/>
  <c r="O552" i="5"/>
  <c r="AC552" i="5" s="1"/>
  <c r="O553" i="5"/>
  <c r="O554" i="5"/>
  <c r="AC554" i="5" s="1"/>
  <c r="O555" i="5"/>
  <c r="AC555" i="5" s="1"/>
  <c r="O556" i="5"/>
  <c r="AC556" i="5" s="1"/>
  <c r="O557" i="5"/>
  <c r="AC557" i="5" s="1"/>
  <c r="O558" i="5"/>
  <c r="O559" i="5"/>
  <c r="O560" i="5"/>
  <c r="T560" i="5" s="1"/>
  <c r="O561" i="5"/>
  <c r="O562" i="5"/>
  <c r="O563" i="5"/>
  <c r="AC563" i="5" s="1"/>
  <c r="O564" i="5"/>
  <c r="O565" i="5"/>
  <c r="AC565" i="5" s="1"/>
  <c r="O566" i="5"/>
  <c r="U566" i="5" s="1"/>
  <c r="O567" i="5"/>
  <c r="O568" i="5"/>
  <c r="O569" i="5"/>
  <c r="O570" i="5"/>
  <c r="O571" i="5"/>
  <c r="AC571" i="5" s="1"/>
  <c r="O572" i="5"/>
  <c r="O573" i="5"/>
  <c r="AC573" i="5" s="1"/>
  <c r="O574" i="5"/>
  <c r="U574" i="5" s="1"/>
  <c r="O575" i="5"/>
  <c r="O576" i="5"/>
  <c r="O577" i="5"/>
  <c r="S577" i="5" s="1"/>
  <c r="O578" i="5"/>
  <c r="AC578" i="5" s="1"/>
  <c r="O579" i="5"/>
  <c r="AC579" i="5" s="1"/>
  <c r="O580" i="5"/>
  <c r="AC580" i="5" s="1"/>
  <c r="O581" i="5"/>
  <c r="AC581" i="5" s="1"/>
  <c r="O582" i="5"/>
  <c r="O583" i="5"/>
  <c r="O584" i="5"/>
  <c r="AC584" i="5" s="1"/>
  <c r="O585" i="5"/>
  <c r="O586" i="5"/>
  <c r="O587" i="5"/>
  <c r="AC587" i="5" s="1"/>
  <c r="O588" i="5"/>
  <c r="AC588" i="5" s="1"/>
  <c r="O589" i="5"/>
  <c r="AC589" i="5" s="1"/>
  <c r="O590" i="5"/>
  <c r="O591" i="5"/>
  <c r="O592" i="5"/>
  <c r="O593" i="5"/>
  <c r="O594" i="5"/>
  <c r="AC594" i="5" s="1"/>
  <c r="O595" i="5"/>
  <c r="AC595" i="5" s="1"/>
  <c r="O596" i="5"/>
  <c r="O597" i="5"/>
  <c r="O598" i="5"/>
  <c r="O599" i="5"/>
  <c r="O600" i="5"/>
  <c r="O601" i="5"/>
  <c r="O602" i="5"/>
  <c r="O603" i="5"/>
  <c r="AC603" i="5" s="1"/>
  <c r="O604" i="5"/>
  <c r="O605" i="5"/>
  <c r="O606" i="5"/>
  <c r="O607" i="5"/>
  <c r="V607" i="5" s="1"/>
  <c r="O608" i="5"/>
  <c r="O609" i="5"/>
  <c r="O610" i="5"/>
  <c r="O611" i="5"/>
  <c r="AC611" i="5" s="1"/>
  <c r="O612" i="5"/>
  <c r="O613" i="5"/>
  <c r="O614" i="5"/>
  <c r="O615" i="5"/>
  <c r="P615" i="5" s="1"/>
  <c r="O616" i="5"/>
  <c r="O617" i="5"/>
  <c r="AC617" i="5" s="1"/>
  <c r="O618" i="5"/>
  <c r="AC618" i="5" s="1"/>
  <c r="O619" i="5"/>
  <c r="AC619" i="5" s="1"/>
  <c r="O620" i="5"/>
  <c r="AC620" i="5" s="1"/>
  <c r="O621" i="5"/>
  <c r="AC621" i="5" s="1"/>
  <c r="O622" i="5"/>
  <c r="O623" i="5"/>
  <c r="O624" i="5"/>
  <c r="O625" i="5"/>
  <c r="O626" i="5"/>
  <c r="O627" i="5"/>
  <c r="AC627" i="5" s="1"/>
  <c r="O628" i="5"/>
  <c r="AC628" i="5" s="1"/>
  <c r="O629" i="5"/>
  <c r="AC629" i="5" s="1"/>
  <c r="O630" i="5"/>
  <c r="P630" i="5" s="1"/>
  <c r="O631" i="5"/>
  <c r="X631" i="5" s="1"/>
  <c r="O632" i="5"/>
  <c r="AC632" i="5" s="1"/>
  <c r="O633" i="5"/>
  <c r="AC633" i="5" s="1"/>
  <c r="O634" i="5"/>
  <c r="O635" i="5"/>
  <c r="AC635" i="5" s="1"/>
  <c r="O636" i="5"/>
  <c r="O637" i="5"/>
  <c r="AC637" i="5" s="1"/>
  <c r="O638" i="5"/>
  <c r="S638" i="5" s="1"/>
  <c r="O639" i="5"/>
  <c r="O640" i="5"/>
  <c r="O641" i="5"/>
  <c r="O642" i="5"/>
  <c r="AC642" i="5" s="1"/>
  <c r="O643" i="5"/>
  <c r="AC643" i="5" s="1"/>
  <c r="O644" i="5"/>
  <c r="O645" i="5"/>
  <c r="AC645" i="5" s="1"/>
  <c r="O646" i="5"/>
  <c r="AC646" i="5" s="1"/>
  <c r="O647" i="5"/>
  <c r="S647" i="5" s="1"/>
  <c r="O648" i="5"/>
  <c r="O649" i="5"/>
  <c r="O650" i="5"/>
  <c r="T650" i="5" s="1"/>
  <c r="O651" i="5"/>
  <c r="AC651" i="5" s="1"/>
  <c r="O652" i="5"/>
  <c r="O653" i="5"/>
  <c r="O654" i="5"/>
  <c r="O655" i="5"/>
  <c r="R655" i="5" s="1"/>
  <c r="O656" i="5"/>
  <c r="S656" i="5" s="1"/>
  <c r="O657" i="5"/>
  <c r="AC657" i="5" s="1"/>
  <c r="O658" i="5"/>
  <c r="AC658" i="5" s="1"/>
  <c r="O659" i="5"/>
  <c r="AC659" i="5" s="1"/>
  <c r="O660" i="5"/>
  <c r="AC660" i="5" s="1"/>
  <c r="O661" i="5"/>
  <c r="AC661" i="5" s="1"/>
  <c r="O662" i="5"/>
  <c r="O663" i="5"/>
  <c r="O664" i="5"/>
  <c r="O665" i="5"/>
  <c r="O666" i="5"/>
  <c r="O667" i="5"/>
  <c r="AC667" i="5" s="1"/>
  <c r="O668" i="5"/>
  <c r="O669" i="5"/>
  <c r="AC669" i="5" s="1"/>
  <c r="O670" i="5"/>
  <c r="O671" i="5"/>
  <c r="O672" i="5"/>
  <c r="O673" i="5"/>
  <c r="O674" i="5"/>
  <c r="AC674" i="5" s="1"/>
  <c r="O675" i="5"/>
  <c r="AC675" i="5" s="1"/>
  <c r="O676" i="5"/>
  <c r="O677" i="5"/>
  <c r="O678" i="5"/>
  <c r="O679" i="5"/>
  <c r="W679" i="5" s="1"/>
  <c r="O680" i="5"/>
  <c r="O681" i="5"/>
  <c r="O682" i="5"/>
  <c r="AC682" i="5" s="1"/>
  <c r="O683" i="5"/>
  <c r="O684" i="5"/>
  <c r="AC684" i="5" s="1"/>
  <c r="O685" i="5"/>
  <c r="AC685" i="5" s="1"/>
  <c r="O686" i="5"/>
  <c r="O687" i="5"/>
  <c r="O688" i="5"/>
  <c r="O689" i="5"/>
  <c r="O690" i="5"/>
  <c r="O691" i="5"/>
  <c r="AC691" i="5" s="1"/>
  <c r="O692" i="5"/>
  <c r="AC692" i="5" s="1"/>
  <c r="O693" i="5"/>
  <c r="AC693" i="5" s="1"/>
  <c r="O694" i="5"/>
  <c r="O695" i="5"/>
  <c r="O696" i="5"/>
  <c r="O697" i="5"/>
  <c r="O698" i="5"/>
  <c r="O699" i="5"/>
  <c r="AC699" i="5" s="1"/>
  <c r="O700" i="5"/>
  <c r="O701" i="5"/>
  <c r="AC701" i="5" s="1"/>
  <c r="O702" i="5"/>
  <c r="AC702" i="5" s="1"/>
  <c r="O703" i="5"/>
  <c r="AC703" i="5" s="1"/>
  <c r="O704" i="5"/>
  <c r="O705" i="5"/>
  <c r="O706" i="5"/>
  <c r="O707" i="5"/>
  <c r="AC707" i="5" s="1"/>
  <c r="O708" i="5"/>
  <c r="AC708" i="5" s="1"/>
  <c r="O709" i="5"/>
  <c r="AC709" i="5" s="1"/>
  <c r="O710" i="5"/>
  <c r="S710" i="5" s="1"/>
  <c r="O711" i="5"/>
  <c r="O712" i="5"/>
  <c r="V712" i="5" s="1"/>
  <c r="O713" i="5"/>
  <c r="O714" i="5"/>
  <c r="P714" i="5" s="1"/>
  <c r="O715" i="5"/>
  <c r="AC715" i="5" s="1"/>
  <c r="O716" i="5"/>
  <c r="O717" i="5"/>
  <c r="AC717" i="5" s="1"/>
  <c r="O718" i="5"/>
  <c r="O719" i="5"/>
  <c r="O720" i="5"/>
  <c r="O721" i="5"/>
  <c r="O722" i="5"/>
  <c r="O723" i="5"/>
  <c r="AC723" i="5" s="1"/>
  <c r="O724" i="5"/>
  <c r="O725" i="5"/>
  <c r="O726" i="5"/>
  <c r="P726" i="5" s="1"/>
  <c r="S726" i="5" s="1"/>
  <c r="O727" i="5"/>
  <c r="V727" i="5" s="1"/>
  <c r="O728" i="5"/>
  <c r="AC728" i="5" s="1"/>
  <c r="O729" i="5"/>
  <c r="O730" i="5"/>
  <c r="AC730" i="5" s="1"/>
  <c r="O731" i="5"/>
  <c r="AC731" i="5" s="1"/>
  <c r="O732" i="5"/>
  <c r="O733" i="5"/>
  <c r="O734" i="5"/>
  <c r="O735" i="5"/>
  <c r="O736" i="5"/>
  <c r="O737" i="5"/>
  <c r="O738" i="5"/>
  <c r="O739" i="5"/>
  <c r="AC739" i="5" s="1"/>
  <c r="O740" i="5"/>
  <c r="O741" i="5"/>
  <c r="AC741" i="5" s="1"/>
  <c r="O742" i="5"/>
  <c r="O743" i="5"/>
  <c r="R743" i="5" s="1"/>
  <c r="O744" i="5"/>
  <c r="O745" i="5"/>
  <c r="AC745" i="5" s="1"/>
  <c r="O746" i="5"/>
  <c r="AC746" i="5" s="1"/>
  <c r="O747" i="5"/>
  <c r="AC747" i="5" s="1"/>
  <c r="O748" i="5"/>
  <c r="AC748" i="5" s="1"/>
  <c r="O749" i="5"/>
  <c r="AC749" i="5" s="1"/>
  <c r="O750" i="5"/>
  <c r="Y750" i="5" s="1"/>
  <c r="O751" i="5"/>
  <c r="O752" i="5"/>
  <c r="V752" i="5" s="1"/>
  <c r="O753" i="5"/>
  <c r="O754" i="5"/>
  <c r="O755" i="5"/>
  <c r="AC755" i="5" s="1"/>
  <c r="O756" i="5"/>
  <c r="O757" i="5"/>
  <c r="AC757" i="5" s="1"/>
  <c r="O758" i="5"/>
  <c r="AA758" i="5" s="1"/>
  <c r="O759" i="5"/>
  <c r="O760" i="5"/>
  <c r="O761" i="5"/>
  <c r="O762" i="5"/>
  <c r="O763" i="5"/>
  <c r="AC763" i="5" s="1"/>
  <c r="O764" i="5"/>
  <c r="O765" i="5"/>
  <c r="AC765" i="5" s="1"/>
  <c r="O766" i="5"/>
  <c r="AC766" i="5" s="1"/>
  <c r="O767" i="5"/>
  <c r="AC767" i="5" s="1"/>
  <c r="O768" i="5"/>
  <c r="O769" i="5"/>
  <c r="O770" i="5"/>
  <c r="AC770" i="5" s="1"/>
  <c r="O771" i="5"/>
  <c r="AC771" i="5" s="1"/>
  <c r="O772" i="5"/>
  <c r="O773" i="5"/>
  <c r="AC773" i="5" s="1"/>
  <c r="O774" i="5"/>
  <c r="O775" i="5"/>
  <c r="O776" i="5"/>
  <c r="O777" i="5"/>
  <c r="O778" i="5"/>
  <c r="W778" i="5" s="1"/>
  <c r="O779" i="5"/>
  <c r="AC779" i="5" s="1"/>
  <c r="O780" i="5"/>
  <c r="O781" i="5"/>
  <c r="AC781" i="5" s="1"/>
  <c r="O782" i="5"/>
  <c r="O783" i="5"/>
  <c r="O784" i="5"/>
  <c r="O785" i="5"/>
  <c r="AC785" i="5" s="1"/>
  <c r="O786" i="5"/>
  <c r="O787" i="5"/>
  <c r="AC787" i="5" s="1"/>
  <c r="O788" i="5"/>
  <c r="AC788" i="5" s="1"/>
  <c r="O789" i="5"/>
  <c r="V789" i="5" s="1"/>
  <c r="O790" i="5"/>
  <c r="P790" i="5" s="1"/>
  <c r="Y790" i="5" s="1"/>
  <c r="O791" i="5"/>
  <c r="O792" i="5"/>
  <c r="AC792" i="5" s="1"/>
  <c r="O793" i="5"/>
  <c r="AC793" i="5" s="1"/>
  <c r="O794" i="5"/>
  <c r="O795" i="5"/>
  <c r="AC795" i="5" s="1"/>
  <c r="O796" i="5"/>
  <c r="O797" i="5"/>
  <c r="AC797" i="5" s="1"/>
  <c r="O798" i="5"/>
  <c r="S798" i="5" s="1"/>
  <c r="O799" i="5"/>
  <c r="O800" i="5"/>
  <c r="AC800" i="5" s="1"/>
  <c r="O801" i="5"/>
  <c r="O802" i="5"/>
  <c r="O803" i="5"/>
  <c r="AC803" i="5" s="1"/>
  <c r="O804" i="5"/>
  <c r="O805" i="5"/>
  <c r="O806" i="5"/>
  <c r="P806" i="5" s="1"/>
  <c r="U806" i="5" s="1"/>
  <c r="O807" i="5"/>
  <c r="O808" i="5"/>
  <c r="O809" i="5"/>
  <c r="O810" i="5"/>
  <c r="AC810" i="5" s="1"/>
  <c r="O811" i="5"/>
  <c r="AC811" i="5" s="1"/>
  <c r="O812" i="5"/>
  <c r="AC812" i="5" s="1"/>
  <c r="O813" i="5"/>
  <c r="AC813" i="5" s="1"/>
  <c r="O814" i="5"/>
  <c r="O815" i="5"/>
  <c r="O816" i="5"/>
  <c r="O817" i="5"/>
  <c r="O818" i="5"/>
  <c r="O819" i="5"/>
  <c r="AC819" i="5" s="1"/>
  <c r="O820" i="5"/>
  <c r="P820" i="5" s="1"/>
  <c r="O821" i="5"/>
  <c r="AC821" i="5" s="1"/>
  <c r="O822" i="5"/>
  <c r="AC822" i="5" s="1"/>
  <c r="O823" i="5"/>
  <c r="O824" i="5"/>
  <c r="O825" i="5"/>
  <c r="AC825" i="5" s="1"/>
  <c r="O826" i="5"/>
  <c r="AC826" i="5" s="1"/>
  <c r="O827" i="5"/>
  <c r="AC827" i="5" s="1"/>
  <c r="O828" i="5"/>
  <c r="AC828" i="5" s="1"/>
  <c r="O829" i="5"/>
  <c r="AC829" i="5" s="1"/>
  <c r="O830" i="5"/>
  <c r="O831" i="5"/>
  <c r="P831" i="5" s="1"/>
  <c r="O832" i="5"/>
  <c r="R832" i="5" s="1"/>
  <c r="O833" i="5"/>
  <c r="O834" i="5"/>
  <c r="AC834" i="5" s="1"/>
  <c r="O835" i="5"/>
  <c r="AC835" i="5" s="1"/>
  <c r="O836" i="5"/>
  <c r="O837" i="5"/>
  <c r="AC837" i="5" s="1"/>
  <c r="O838" i="5"/>
  <c r="O839" i="5"/>
  <c r="O840" i="5"/>
  <c r="O841" i="5"/>
  <c r="O842" i="5"/>
  <c r="P842" i="5" s="1"/>
  <c r="O843" i="5"/>
  <c r="AC843" i="5" s="1"/>
  <c r="O844" i="5"/>
  <c r="AC844" i="5" s="1"/>
  <c r="O845" i="5"/>
  <c r="V845" i="5" s="1"/>
  <c r="O846" i="5"/>
  <c r="O847" i="5"/>
  <c r="O848" i="5"/>
  <c r="O849" i="5"/>
  <c r="O850" i="5"/>
  <c r="O851" i="5"/>
  <c r="AC851" i="5" s="1"/>
  <c r="O852" i="5"/>
  <c r="O853" i="5"/>
  <c r="O854" i="5"/>
  <c r="O855" i="5"/>
  <c r="O856" i="5"/>
  <c r="O857" i="5"/>
  <c r="O858" i="5"/>
  <c r="O859" i="5"/>
  <c r="AC859" i="5" s="1"/>
  <c r="O860" i="5"/>
  <c r="O861" i="5"/>
  <c r="AC861" i="5" s="1"/>
  <c r="O862" i="5"/>
  <c r="O863" i="5"/>
  <c r="O864" i="5"/>
  <c r="O865" i="5"/>
  <c r="O866" i="5"/>
  <c r="O867" i="5"/>
  <c r="AC867" i="5" s="1"/>
  <c r="O868" i="5"/>
  <c r="O869" i="5"/>
  <c r="O870" i="5"/>
  <c r="O871" i="5"/>
  <c r="O872" i="5"/>
  <c r="O873" i="5"/>
  <c r="O874" i="5"/>
  <c r="O875" i="5"/>
  <c r="AC875" i="5" s="1"/>
  <c r="O876" i="5"/>
  <c r="AC876" i="5" s="1"/>
  <c r="O877" i="5"/>
  <c r="AC877" i="5" s="1"/>
  <c r="O878" i="5"/>
  <c r="O879" i="5"/>
  <c r="O880" i="5"/>
  <c r="O881" i="5"/>
  <c r="O882" i="5"/>
  <c r="O883" i="5"/>
  <c r="AC883" i="5" s="1"/>
  <c r="O884" i="5"/>
  <c r="P884" i="5" s="1"/>
  <c r="O885" i="5"/>
  <c r="AC885" i="5" s="1"/>
  <c r="O886" i="5"/>
  <c r="O887" i="5"/>
  <c r="O888" i="5"/>
  <c r="O889" i="5"/>
  <c r="O890" i="5"/>
  <c r="O891" i="5"/>
  <c r="AC891" i="5" s="1"/>
  <c r="O892" i="5"/>
  <c r="O893" i="5"/>
  <c r="AC893" i="5" s="1"/>
  <c r="O894" i="5"/>
  <c r="O895" i="5"/>
  <c r="O896" i="5"/>
  <c r="O897" i="5"/>
  <c r="AC897" i="5" s="1"/>
  <c r="O898" i="5"/>
  <c r="O899" i="5"/>
  <c r="AC899" i="5" s="1"/>
  <c r="O900" i="5"/>
  <c r="AC900" i="5" s="1"/>
  <c r="O901" i="5"/>
  <c r="AC901" i="5" s="1"/>
  <c r="O902" i="5"/>
  <c r="O903" i="5"/>
  <c r="O904" i="5"/>
  <c r="O905" i="5"/>
  <c r="O906" i="5"/>
  <c r="O907" i="5"/>
  <c r="O908" i="5"/>
  <c r="AC908" i="5" s="1"/>
  <c r="O909" i="5"/>
  <c r="O910" i="5"/>
  <c r="O911" i="5"/>
  <c r="AC911" i="5" s="1"/>
  <c r="O912" i="5"/>
  <c r="AC912" i="5" s="1"/>
  <c r="O913" i="5"/>
  <c r="O914" i="5"/>
  <c r="O915" i="5"/>
  <c r="AC915" i="5" s="1"/>
  <c r="O916" i="5"/>
  <c r="AC916" i="5" s="1"/>
  <c r="O917" i="5"/>
  <c r="O918" i="5"/>
  <c r="U918" i="5" s="1"/>
  <c r="O919" i="5"/>
  <c r="O920" i="5"/>
  <c r="O921" i="5"/>
  <c r="O922" i="5"/>
  <c r="AC922" i="5" s="1"/>
  <c r="O923" i="5"/>
  <c r="AC923" i="5" s="1"/>
  <c r="O924" i="5"/>
  <c r="O925" i="5"/>
  <c r="O926" i="5"/>
  <c r="O927" i="5"/>
  <c r="O928" i="5"/>
  <c r="AC928" i="5" s="1"/>
  <c r="O929" i="5"/>
  <c r="O930" i="5"/>
  <c r="O931" i="5"/>
  <c r="AC931" i="5" s="1"/>
  <c r="O932" i="5"/>
  <c r="O933" i="5"/>
  <c r="O934" i="5"/>
  <c r="AC934" i="5" s="1"/>
  <c r="O935" i="5"/>
  <c r="O936" i="5"/>
  <c r="O937" i="5"/>
  <c r="O938" i="5"/>
  <c r="O939" i="5"/>
  <c r="AC939" i="5" s="1"/>
  <c r="O940" i="5"/>
  <c r="AC940" i="5" s="1"/>
  <c r="O941" i="5"/>
  <c r="AC941" i="5" s="1"/>
  <c r="O942" i="5"/>
  <c r="O943" i="5"/>
  <c r="O944" i="5"/>
  <c r="T944" i="5" s="1"/>
  <c r="O945" i="5"/>
  <c r="O946" i="5"/>
  <c r="AC946" i="5" s="1"/>
  <c r="O947" i="5"/>
  <c r="AC947" i="5" s="1"/>
  <c r="O948" i="5"/>
  <c r="O949" i="5"/>
  <c r="AC949" i="5" s="1"/>
  <c r="O950" i="5"/>
  <c r="T950" i="5" s="1"/>
  <c r="O951" i="5"/>
  <c r="O952" i="5"/>
  <c r="O953" i="5"/>
  <c r="O954" i="5"/>
  <c r="O955" i="5"/>
  <c r="AC955" i="5" s="1"/>
  <c r="O956" i="5"/>
  <c r="AC956" i="5" s="1"/>
  <c r="O957" i="5"/>
  <c r="AC957" i="5" s="1"/>
  <c r="O958" i="5"/>
  <c r="O959" i="5"/>
  <c r="O960" i="5"/>
  <c r="O961" i="5"/>
  <c r="O962" i="5"/>
  <c r="AC962" i="5" s="1"/>
  <c r="O963" i="5"/>
  <c r="AC963" i="5" s="1"/>
  <c r="O964" i="5"/>
  <c r="AC964" i="5" s="1"/>
  <c r="O965" i="5"/>
  <c r="T965" i="5" s="1"/>
  <c r="O966" i="5"/>
  <c r="AC966" i="5" s="1"/>
  <c r="O967" i="5"/>
  <c r="O968" i="5"/>
  <c r="O969" i="5"/>
  <c r="O970" i="5"/>
  <c r="O971" i="5"/>
  <c r="AC971" i="5" s="1"/>
  <c r="O972" i="5"/>
  <c r="O973" i="5"/>
  <c r="AC973" i="5" s="1"/>
  <c r="O974" i="5"/>
  <c r="O975" i="5"/>
  <c r="V975" i="5" s="1"/>
  <c r="O976" i="5"/>
  <c r="P976" i="5" s="1"/>
  <c r="S976" i="5" s="1"/>
  <c r="O977" i="5"/>
  <c r="AC2" i="5"/>
  <c r="AB2" i="5"/>
  <c r="AA2" i="5"/>
  <c r="Z2" i="5"/>
  <c r="R2" i="5"/>
  <c r="P2" i="5"/>
  <c r="Y2" i="5" s="1"/>
  <c r="O2" i="5"/>
  <c r="N10" i="4"/>
  <c r="N13" i="4"/>
  <c r="N15" i="4"/>
  <c r="N18" i="4"/>
  <c r="N26" i="4"/>
  <c r="N29" i="4"/>
  <c r="N34" i="4"/>
  <c r="N42" i="4"/>
  <c r="N45" i="4"/>
  <c r="N47" i="4"/>
  <c r="N50" i="4"/>
  <c r="N58" i="4"/>
  <c r="N61" i="4"/>
  <c r="N66" i="4"/>
  <c r="N74" i="4"/>
  <c r="N77" i="4"/>
  <c r="N79" i="4"/>
  <c r="N82" i="4"/>
  <c r="N90" i="4"/>
  <c r="N93" i="4"/>
  <c r="N98" i="4"/>
  <c r="N106" i="4"/>
  <c r="N109" i="4"/>
  <c r="N111" i="4"/>
  <c r="N114" i="4"/>
  <c r="N122" i="4"/>
  <c r="N125" i="4"/>
  <c r="N130" i="4"/>
  <c r="N138" i="4"/>
  <c r="N141" i="4"/>
  <c r="N143" i="4"/>
  <c r="N146" i="4"/>
  <c r="N154" i="4"/>
  <c r="N157" i="4"/>
  <c r="N162" i="4"/>
  <c r="N170" i="4"/>
  <c r="N173" i="4"/>
  <c r="N175" i="4"/>
  <c r="N178" i="4"/>
  <c r="N186" i="4"/>
  <c r="N189" i="4"/>
  <c r="N194" i="4"/>
  <c r="N202" i="4"/>
  <c r="N205" i="4"/>
  <c r="N207" i="4"/>
  <c r="N210" i="4"/>
  <c r="N218" i="4"/>
  <c r="N221" i="4"/>
  <c r="N226" i="4"/>
  <c r="N234" i="4"/>
  <c r="N237" i="4"/>
  <c r="N239" i="4"/>
  <c r="N242" i="4"/>
  <c r="N250" i="4"/>
  <c r="N253" i="4"/>
  <c r="N258" i="4"/>
  <c r="N266" i="4"/>
  <c r="N269" i="4"/>
  <c r="N271" i="4"/>
  <c r="N274" i="4"/>
  <c r="N282" i="4"/>
  <c r="N285" i="4"/>
  <c r="N290" i="4"/>
  <c r="N298" i="4"/>
  <c r="N301" i="4"/>
  <c r="N303" i="4"/>
  <c r="N306" i="4"/>
  <c r="N314" i="4"/>
  <c r="N317" i="4"/>
  <c r="N322" i="4"/>
  <c r="N330" i="4"/>
  <c r="N333" i="4"/>
  <c r="N335" i="4"/>
  <c r="N338" i="4"/>
  <c r="N346" i="4"/>
  <c r="N349" i="4"/>
  <c r="N354" i="4"/>
  <c r="N362" i="4"/>
  <c r="N365" i="4"/>
  <c r="N367" i="4"/>
  <c r="N370" i="4"/>
  <c r="N378" i="4"/>
  <c r="N381" i="4"/>
  <c r="N386" i="4"/>
  <c r="N394" i="4"/>
  <c r="N397" i="4"/>
  <c r="N399" i="4"/>
  <c r="N402" i="4"/>
  <c r="N410" i="4"/>
  <c r="N413" i="4"/>
  <c r="N418" i="4"/>
  <c r="N429" i="4"/>
  <c r="N431" i="4"/>
  <c r="N442" i="4"/>
  <c r="N445" i="4"/>
  <c r="N450" i="4"/>
  <c r="N461" i="4"/>
  <c r="N463" i="4"/>
  <c r="N474" i="4"/>
  <c r="N477" i="4"/>
  <c r="N482" i="4"/>
  <c r="N493" i="4"/>
  <c r="N495" i="4"/>
  <c r="N506" i="4"/>
  <c r="N509" i="4"/>
  <c r="N514" i="4"/>
  <c r="N525" i="4"/>
  <c r="N527" i="4"/>
  <c r="N538" i="4"/>
  <c r="N541" i="4"/>
  <c r="N546" i="4"/>
  <c r="N557" i="4"/>
  <c r="N559" i="4"/>
  <c r="N570" i="4"/>
  <c r="N573" i="4"/>
  <c r="N578" i="4"/>
  <c r="N589" i="4"/>
  <c r="N591" i="4"/>
  <c r="N602" i="4"/>
  <c r="N605" i="4"/>
  <c r="Y605" i="4" s="1"/>
  <c r="N610" i="4"/>
  <c r="N621" i="4"/>
  <c r="N623" i="4"/>
  <c r="N634" i="4"/>
  <c r="N637" i="4"/>
  <c r="S637" i="4" s="1"/>
  <c r="N642" i="4"/>
  <c r="N653" i="4"/>
  <c r="N655" i="4"/>
  <c r="N666" i="4"/>
  <c r="N669" i="4"/>
  <c r="N674" i="4"/>
  <c r="N684" i="4"/>
  <c r="N690" i="4"/>
  <c r="N691" i="4"/>
  <c r="N706" i="4"/>
  <c r="N722" i="4"/>
  <c r="N732" i="4"/>
  <c r="S732" i="4" s="1"/>
  <c r="N738" i="4"/>
  <c r="N748" i="4"/>
  <c r="N754" i="4"/>
  <c r="N755" i="4"/>
  <c r="N770" i="4"/>
  <c r="N786" i="4"/>
  <c r="N787" i="4"/>
  <c r="N796" i="4"/>
  <c r="N802" i="4"/>
  <c r="N812" i="4"/>
  <c r="N818" i="4"/>
  <c r="N834" i="4"/>
  <c r="N844" i="4"/>
  <c r="S844" i="4" s="1"/>
  <c r="N850" i="4"/>
  <c r="N860" i="4"/>
  <c r="N866" i="4"/>
  <c r="N876" i="4"/>
  <c r="N882" i="4"/>
  <c r="N883" i="4"/>
  <c r="N892" i="4"/>
  <c r="N898" i="4"/>
  <c r="N914" i="4"/>
  <c r="N924" i="4"/>
  <c r="N930" i="4"/>
  <c r="N940" i="4"/>
  <c r="N946" i="4"/>
  <c r="N947" i="4"/>
  <c r="N962" i="4"/>
  <c r="M3" i="4"/>
  <c r="M4" i="4"/>
  <c r="M5" i="4"/>
  <c r="M6" i="4"/>
  <c r="N6" i="4" s="1"/>
  <c r="M7" i="4"/>
  <c r="N7" i="4" s="1"/>
  <c r="M8" i="4"/>
  <c r="N8" i="4" s="1"/>
  <c r="M9" i="4"/>
  <c r="N9" i="4" s="1"/>
  <c r="M10" i="4"/>
  <c r="M11" i="4"/>
  <c r="N11" i="4" s="1"/>
  <c r="M12" i="4"/>
  <c r="M13" i="4"/>
  <c r="AC13" i="4" s="1"/>
  <c r="M14" i="4"/>
  <c r="N14" i="4" s="1"/>
  <c r="T14" i="4" s="1"/>
  <c r="M15" i="4"/>
  <c r="M16" i="4"/>
  <c r="R16" i="4" s="1"/>
  <c r="M17" i="4"/>
  <c r="N17" i="4" s="1"/>
  <c r="M18" i="4"/>
  <c r="M19" i="4"/>
  <c r="M20" i="4"/>
  <c r="M21" i="4"/>
  <c r="M22" i="4"/>
  <c r="N22" i="4" s="1"/>
  <c r="M23" i="4"/>
  <c r="N23" i="4" s="1"/>
  <c r="T23" i="4" s="1"/>
  <c r="M24" i="4"/>
  <c r="N24" i="4" s="1"/>
  <c r="M25" i="4"/>
  <c r="N25" i="4" s="1"/>
  <c r="M26" i="4"/>
  <c r="M27" i="4"/>
  <c r="M28" i="4"/>
  <c r="M29" i="4"/>
  <c r="AC29" i="4" s="1"/>
  <c r="M30" i="4"/>
  <c r="N30" i="4" s="1"/>
  <c r="M31" i="4"/>
  <c r="N31" i="4" s="1"/>
  <c r="M32" i="4"/>
  <c r="N32" i="4" s="1"/>
  <c r="M33" i="4"/>
  <c r="N33" i="4" s="1"/>
  <c r="M34" i="4"/>
  <c r="M35" i="4"/>
  <c r="M36" i="4"/>
  <c r="M37" i="4"/>
  <c r="M38" i="4"/>
  <c r="M39" i="4"/>
  <c r="N39" i="4" s="1"/>
  <c r="M40" i="4"/>
  <c r="N40" i="4" s="1"/>
  <c r="M41" i="4"/>
  <c r="N41" i="4" s="1"/>
  <c r="M42" i="4"/>
  <c r="M43" i="4"/>
  <c r="M44" i="4"/>
  <c r="M45" i="4"/>
  <c r="AC45" i="4" s="1"/>
  <c r="M46" i="4"/>
  <c r="N46" i="4" s="1"/>
  <c r="M47" i="4"/>
  <c r="M48" i="4"/>
  <c r="N48" i="4" s="1"/>
  <c r="M49" i="4"/>
  <c r="N49" i="4" s="1"/>
  <c r="M50" i="4"/>
  <c r="M51" i="4"/>
  <c r="M52" i="4"/>
  <c r="M53" i="4"/>
  <c r="M54" i="4"/>
  <c r="M55" i="4"/>
  <c r="N55" i="4" s="1"/>
  <c r="M56" i="4"/>
  <c r="N56" i="4" s="1"/>
  <c r="M57" i="4"/>
  <c r="N57" i="4" s="1"/>
  <c r="M58" i="4"/>
  <c r="M59" i="4"/>
  <c r="Y59" i="4" s="1"/>
  <c r="M60" i="4"/>
  <c r="M61" i="4"/>
  <c r="AC61" i="4" s="1"/>
  <c r="M62" i="4"/>
  <c r="N62" i="4" s="1"/>
  <c r="M63" i="4"/>
  <c r="N63" i="4" s="1"/>
  <c r="M64" i="4"/>
  <c r="N64" i="4" s="1"/>
  <c r="M65" i="4"/>
  <c r="N65" i="4" s="1"/>
  <c r="M66" i="4"/>
  <c r="M67" i="4"/>
  <c r="M68" i="4"/>
  <c r="M69" i="4"/>
  <c r="M70" i="4"/>
  <c r="N70" i="4" s="1"/>
  <c r="M71" i="4"/>
  <c r="N71" i="4" s="1"/>
  <c r="W71" i="4" s="1"/>
  <c r="M72" i="4"/>
  <c r="N72" i="4" s="1"/>
  <c r="M73" i="4"/>
  <c r="N73" i="4" s="1"/>
  <c r="M74" i="4"/>
  <c r="M75" i="4"/>
  <c r="M76" i="4"/>
  <c r="M77" i="4"/>
  <c r="AC77" i="4" s="1"/>
  <c r="M78" i="4"/>
  <c r="N78" i="4" s="1"/>
  <c r="M79" i="4"/>
  <c r="M80" i="4"/>
  <c r="N80" i="4" s="1"/>
  <c r="M81" i="4"/>
  <c r="N81" i="4" s="1"/>
  <c r="M82" i="4"/>
  <c r="M83" i="4"/>
  <c r="M84" i="4"/>
  <c r="M85" i="4"/>
  <c r="M86" i="4"/>
  <c r="M87" i="4"/>
  <c r="N87" i="4" s="1"/>
  <c r="M88" i="4"/>
  <c r="N88" i="4" s="1"/>
  <c r="M89" i="4"/>
  <c r="N89" i="4" s="1"/>
  <c r="M90" i="4"/>
  <c r="M91" i="4"/>
  <c r="M92" i="4"/>
  <c r="M93" i="4"/>
  <c r="AC93" i="4" s="1"/>
  <c r="M94" i="4"/>
  <c r="N94" i="4" s="1"/>
  <c r="S94" i="4" s="1"/>
  <c r="M95" i="4"/>
  <c r="N95" i="4" s="1"/>
  <c r="M96" i="4"/>
  <c r="N96" i="4" s="1"/>
  <c r="M97" i="4"/>
  <c r="N97" i="4" s="1"/>
  <c r="M98" i="4"/>
  <c r="M99" i="4"/>
  <c r="M100" i="4"/>
  <c r="M101" i="4"/>
  <c r="M102" i="4"/>
  <c r="N102" i="4" s="1"/>
  <c r="M103" i="4"/>
  <c r="N103" i="4" s="1"/>
  <c r="M104" i="4"/>
  <c r="N104" i="4" s="1"/>
  <c r="M105" i="4"/>
  <c r="N105" i="4" s="1"/>
  <c r="M106" i="4"/>
  <c r="M107" i="4"/>
  <c r="X107" i="4" s="1"/>
  <c r="M108" i="4"/>
  <c r="M109" i="4"/>
  <c r="AC109" i="4" s="1"/>
  <c r="M110" i="4"/>
  <c r="M111" i="4"/>
  <c r="M112" i="4"/>
  <c r="N112" i="4" s="1"/>
  <c r="M113" i="4"/>
  <c r="N113" i="4" s="1"/>
  <c r="M114" i="4"/>
  <c r="M115" i="4"/>
  <c r="M116" i="4"/>
  <c r="M117" i="4"/>
  <c r="M118" i="4"/>
  <c r="N118" i="4" s="1"/>
  <c r="M119" i="4"/>
  <c r="N119" i="4" s="1"/>
  <c r="M120" i="4"/>
  <c r="N120" i="4" s="1"/>
  <c r="M121" i="4"/>
  <c r="N121" i="4" s="1"/>
  <c r="M122" i="4"/>
  <c r="M123" i="4"/>
  <c r="M124" i="4"/>
  <c r="M125" i="4"/>
  <c r="AC125" i="4" s="1"/>
  <c r="M126" i="4"/>
  <c r="N126" i="4" s="1"/>
  <c r="M127" i="4"/>
  <c r="N127" i="4" s="1"/>
  <c r="U127" i="4" s="1"/>
  <c r="M128" i="4"/>
  <c r="N128" i="4" s="1"/>
  <c r="M129" i="4"/>
  <c r="N129" i="4" s="1"/>
  <c r="M130" i="4"/>
  <c r="M131" i="4"/>
  <c r="M132" i="4"/>
  <c r="M133" i="4"/>
  <c r="M134" i="4"/>
  <c r="N134" i="4" s="1"/>
  <c r="M135" i="4"/>
  <c r="N135" i="4" s="1"/>
  <c r="M136" i="4"/>
  <c r="N136" i="4" s="1"/>
  <c r="M137" i="4"/>
  <c r="N137" i="4" s="1"/>
  <c r="M138" i="4"/>
  <c r="M139" i="4"/>
  <c r="N139" i="4" s="1"/>
  <c r="M140" i="4"/>
  <c r="M141" i="4"/>
  <c r="AC141" i="4" s="1"/>
  <c r="M142" i="4"/>
  <c r="M143" i="4"/>
  <c r="M144" i="4"/>
  <c r="R144" i="4" s="1"/>
  <c r="M145" i="4"/>
  <c r="N145" i="4" s="1"/>
  <c r="M146" i="4"/>
  <c r="M147" i="4"/>
  <c r="M148" i="4"/>
  <c r="M149" i="4"/>
  <c r="M150" i="4"/>
  <c r="N150" i="4" s="1"/>
  <c r="M151" i="4"/>
  <c r="N151" i="4" s="1"/>
  <c r="M152" i="4"/>
  <c r="R152" i="4" s="1"/>
  <c r="M153" i="4"/>
  <c r="N153" i="4" s="1"/>
  <c r="M154" i="4"/>
  <c r="M155" i="4"/>
  <c r="M156" i="4"/>
  <c r="M157" i="4"/>
  <c r="M158" i="4"/>
  <c r="M159" i="4"/>
  <c r="N159" i="4" s="1"/>
  <c r="M160" i="4"/>
  <c r="N160" i="4" s="1"/>
  <c r="M161" i="4"/>
  <c r="N161" i="4" s="1"/>
  <c r="M162" i="4"/>
  <c r="M163" i="4"/>
  <c r="X163" i="4" s="1"/>
  <c r="M164" i="4"/>
  <c r="M165" i="4"/>
  <c r="N165" i="4" s="1"/>
  <c r="M166" i="4"/>
  <c r="M167" i="4"/>
  <c r="N167" i="4" s="1"/>
  <c r="S167" i="4" s="1"/>
  <c r="M168" i="4"/>
  <c r="N168" i="4" s="1"/>
  <c r="M169" i="4"/>
  <c r="N169" i="4" s="1"/>
  <c r="M170" i="4"/>
  <c r="M171" i="4"/>
  <c r="M172" i="4"/>
  <c r="M173" i="4"/>
  <c r="AC173" i="4" s="1"/>
  <c r="M174" i="4"/>
  <c r="M175" i="4"/>
  <c r="M176" i="4"/>
  <c r="N176" i="4" s="1"/>
  <c r="M177" i="4"/>
  <c r="N177" i="4" s="1"/>
  <c r="M178" i="4"/>
  <c r="M179" i="4"/>
  <c r="M180" i="4"/>
  <c r="M181" i="4"/>
  <c r="M182" i="4"/>
  <c r="N182" i="4" s="1"/>
  <c r="M183" i="4"/>
  <c r="N183" i="4" s="1"/>
  <c r="M184" i="4"/>
  <c r="N184" i="4" s="1"/>
  <c r="M185" i="4"/>
  <c r="N185" i="4" s="1"/>
  <c r="M186" i="4"/>
  <c r="M187" i="4"/>
  <c r="X187" i="4" s="1"/>
  <c r="M188" i="4"/>
  <c r="M189" i="4"/>
  <c r="AC189" i="4" s="1"/>
  <c r="M190" i="4"/>
  <c r="N190" i="4" s="1"/>
  <c r="M191" i="4"/>
  <c r="N191" i="4" s="1"/>
  <c r="M192" i="4"/>
  <c r="N192" i="4" s="1"/>
  <c r="M193" i="4"/>
  <c r="N193" i="4" s="1"/>
  <c r="M194" i="4"/>
  <c r="M195" i="4"/>
  <c r="M196" i="4"/>
  <c r="M197" i="4"/>
  <c r="N197" i="4" s="1"/>
  <c r="M198" i="4"/>
  <c r="N198" i="4" s="1"/>
  <c r="M199" i="4"/>
  <c r="N199" i="4" s="1"/>
  <c r="M200" i="4"/>
  <c r="N200" i="4" s="1"/>
  <c r="M201" i="4"/>
  <c r="N201" i="4" s="1"/>
  <c r="M202" i="4"/>
  <c r="M203" i="4"/>
  <c r="V203" i="4" s="1"/>
  <c r="M204" i="4"/>
  <c r="M205" i="4"/>
  <c r="AC205" i="4" s="1"/>
  <c r="M206" i="4"/>
  <c r="N206" i="4" s="1"/>
  <c r="M207" i="4"/>
  <c r="M208" i="4"/>
  <c r="N208" i="4" s="1"/>
  <c r="M209" i="4"/>
  <c r="N209" i="4" s="1"/>
  <c r="M210" i="4"/>
  <c r="M211" i="4"/>
  <c r="N211" i="4" s="1"/>
  <c r="M212" i="4"/>
  <c r="M213" i="4"/>
  <c r="M214" i="4"/>
  <c r="M215" i="4"/>
  <c r="N215" i="4" s="1"/>
  <c r="M216" i="4"/>
  <c r="N216" i="4" s="1"/>
  <c r="M217" i="4"/>
  <c r="N217" i="4" s="1"/>
  <c r="M218" i="4"/>
  <c r="M219" i="4"/>
  <c r="M220" i="4"/>
  <c r="M221" i="4"/>
  <c r="AC221" i="4" s="1"/>
  <c r="M222" i="4"/>
  <c r="M223" i="4"/>
  <c r="N223" i="4" s="1"/>
  <c r="M224" i="4"/>
  <c r="N224" i="4" s="1"/>
  <c r="M225" i="4"/>
  <c r="N225" i="4" s="1"/>
  <c r="M226" i="4"/>
  <c r="M227" i="4"/>
  <c r="M228" i="4"/>
  <c r="M229" i="4"/>
  <c r="M230" i="4"/>
  <c r="N230" i="4" s="1"/>
  <c r="M231" i="4"/>
  <c r="N231" i="4" s="1"/>
  <c r="M232" i="4"/>
  <c r="R232" i="4" s="1"/>
  <c r="M233" i="4"/>
  <c r="N233" i="4" s="1"/>
  <c r="M234" i="4"/>
  <c r="M235" i="4"/>
  <c r="M236" i="4"/>
  <c r="M237" i="4"/>
  <c r="AC237" i="4" s="1"/>
  <c r="M238" i="4"/>
  <c r="M239" i="4"/>
  <c r="M240" i="4"/>
  <c r="N240" i="4" s="1"/>
  <c r="M241" i="4"/>
  <c r="N241" i="4" s="1"/>
  <c r="M242" i="4"/>
  <c r="M243" i="4"/>
  <c r="M244" i="4"/>
  <c r="M245" i="4"/>
  <c r="M246" i="4"/>
  <c r="M247" i="4"/>
  <c r="N247" i="4" s="1"/>
  <c r="M248" i="4"/>
  <c r="N248" i="4" s="1"/>
  <c r="M249" i="4"/>
  <c r="N249" i="4" s="1"/>
  <c r="M250" i="4"/>
  <c r="M251" i="4"/>
  <c r="M252" i="4"/>
  <c r="M253" i="4"/>
  <c r="AC253" i="4" s="1"/>
  <c r="M254" i="4"/>
  <c r="N254" i="4" s="1"/>
  <c r="M255" i="4"/>
  <c r="N255" i="4" s="1"/>
  <c r="M256" i="4"/>
  <c r="N256" i="4" s="1"/>
  <c r="M257" i="4"/>
  <c r="N257" i="4" s="1"/>
  <c r="M258" i="4"/>
  <c r="M259" i="4"/>
  <c r="X259" i="4" s="1"/>
  <c r="M260" i="4"/>
  <c r="M261" i="4"/>
  <c r="M262" i="4"/>
  <c r="N262" i="4" s="1"/>
  <c r="M263" i="4"/>
  <c r="N263" i="4" s="1"/>
  <c r="M264" i="4"/>
  <c r="N264" i="4" s="1"/>
  <c r="M265" i="4"/>
  <c r="N265" i="4" s="1"/>
  <c r="M266" i="4"/>
  <c r="M267" i="4"/>
  <c r="M268" i="4"/>
  <c r="M269" i="4"/>
  <c r="AC269" i="4" s="1"/>
  <c r="M270" i="4"/>
  <c r="M271" i="4"/>
  <c r="M272" i="4"/>
  <c r="N272" i="4" s="1"/>
  <c r="M273" i="4"/>
  <c r="N273" i="4" s="1"/>
  <c r="M274" i="4"/>
  <c r="M275" i="4"/>
  <c r="M276" i="4"/>
  <c r="M277" i="4"/>
  <c r="M278" i="4"/>
  <c r="N278" i="4" s="1"/>
  <c r="M279" i="4"/>
  <c r="N279" i="4" s="1"/>
  <c r="M280" i="4"/>
  <c r="N280" i="4" s="1"/>
  <c r="M281" i="4"/>
  <c r="N281" i="4" s="1"/>
  <c r="M282" i="4"/>
  <c r="M283" i="4"/>
  <c r="M284" i="4"/>
  <c r="M285" i="4"/>
  <c r="AC285" i="4" s="1"/>
  <c r="M286" i="4"/>
  <c r="N286" i="4" s="1"/>
  <c r="M287" i="4"/>
  <c r="N287" i="4" s="1"/>
  <c r="M288" i="4"/>
  <c r="N288" i="4" s="1"/>
  <c r="M289" i="4"/>
  <c r="N289" i="4" s="1"/>
  <c r="M290" i="4"/>
  <c r="M291" i="4"/>
  <c r="M292" i="4"/>
  <c r="M293" i="4"/>
  <c r="M294" i="4"/>
  <c r="M295" i="4"/>
  <c r="N295" i="4" s="1"/>
  <c r="P295" i="4" s="1"/>
  <c r="M296" i="4"/>
  <c r="N296" i="4" s="1"/>
  <c r="M297" i="4"/>
  <c r="N297" i="4" s="1"/>
  <c r="M298" i="4"/>
  <c r="M299" i="4"/>
  <c r="M300" i="4"/>
  <c r="M301" i="4"/>
  <c r="AC301" i="4" s="1"/>
  <c r="M302" i="4"/>
  <c r="N302" i="4" s="1"/>
  <c r="M303" i="4"/>
  <c r="M304" i="4"/>
  <c r="N304" i="4" s="1"/>
  <c r="M305" i="4"/>
  <c r="N305" i="4" s="1"/>
  <c r="M306" i="4"/>
  <c r="M307" i="4"/>
  <c r="AC307" i="4" s="1"/>
  <c r="M308" i="4"/>
  <c r="M309" i="4"/>
  <c r="M310" i="4"/>
  <c r="N310" i="4" s="1"/>
  <c r="M311" i="4"/>
  <c r="N311" i="4" s="1"/>
  <c r="M312" i="4"/>
  <c r="N312" i="4" s="1"/>
  <c r="M313" i="4"/>
  <c r="N313" i="4" s="1"/>
  <c r="M314" i="4"/>
  <c r="M315" i="4"/>
  <c r="M316" i="4"/>
  <c r="M317" i="4"/>
  <c r="AC317" i="4" s="1"/>
  <c r="M318" i="4"/>
  <c r="M319" i="4"/>
  <c r="N319" i="4" s="1"/>
  <c r="R319" i="4" s="1"/>
  <c r="M320" i="4"/>
  <c r="N320" i="4" s="1"/>
  <c r="M321" i="4"/>
  <c r="N321" i="4" s="1"/>
  <c r="M322" i="4"/>
  <c r="M323" i="4"/>
  <c r="W323" i="4" s="1"/>
  <c r="M324" i="4"/>
  <c r="M325" i="4"/>
  <c r="M326" i="4"/>
  <c r="N326" i="4" s="1"/>
  <c r="M327" i="4"/>
  <c r="N327" i="4" s="1"/>
  <c r="M328" i="4"/>
  <c r="N328" i="4" s="1"/>
  <c r="M329" i="4"/>
  <c r="N329" i="4" s="1"/>
  <c r="M330" i="4"/>
  <c r="M331" i="4"/>
  <c r="M332" i="4"/>
  <c r="M333" i="4"/>
  <c r="AC333" i="4" s="1"/>
  <c r="M334" i="4"/>
  <c r="M335" i="4"/>
  <c r="M336" i="4"/>
  <c r="N336" i="4" s="1"/>
  <c r="M337" i="4"/>
  <c r="N337" i="4" s="1"/>
  <c r="M338" i="4"/>
  <c r="M339" i="4"/>
  <c r="X339" i="4" s="1"/>
  <c r="M340" i="4"/>
  <c r="M341" i="4"/>
  <c r="M342" i="4"/>
  <c r="M343" i="4"/>
  <c r="N343" i="4" s="1"/>
  <c r="M344" i="4"/>
  <c r="N344" i="4" s="1"/>
  <c r="M345" i="4"/>
  <c r="N345" i="4" s="1"/>
  <c r="M346" i="4"/>
  <c r="M347" i="4"/>
  <c r="Y347" i="4" s="1"/>
  <c r="M348" i="4"/>
  <c r="M349" i="4"/>
  <c r="AC349" i="4" s="1"/>
  <c r="M350" i="4"/>
  <c r="M351" i="4"/>
  <c r="N351" i="4" s="1"/>
  <c r="M352" i="4"/>
  <c r="N352" i="4" s="1"/>
  <c r="M353" i="4"/>
  <c r="N353" i="4" s="1"/>
  <c r="M354" i="4"/>
  <c r="M355" i="4"/>
  <c r="M356" i="4"/>
  <c r="M357" i="4"/>
  <c r="M358" i="4"/>
  <c r="M359" i="4"/>
  <c r="N359" i="4" s="1"/>
  <c r="M360" i="4"/>
  <c r="N360" i="4" s="1"/>
  <c r="M361" i="4"/>
  <c r="N361" i="4" s="1"/>
  <c r="M362" i="4"/>
  <c r="M363" i="4"/>
  <c r="M364" i="4"/>
  <c r="M365" i="4"/>
  <c r="AC365" i="4" s="1"/>
  <c r="M366" i="4"/>
  <c r="X366" i="4" s="1"/>
  <c r="M367" i="4"/>
  <c r="M368" i="4"/>
  <c r="N368" i="4" s="1"/>
  <c r="M369" i="4"/>
  <c r="N369" i="4" s="1"/>
  <c r="M370" i="4"/>
  <c r="M371" i="4"/>
  <c r="M372" i="4"/>
  <c r="M373" i="4"/>
  <c r="M374" i="4"/>
  <c r="M375" i="4"/>
  <c r="N375" i="4" s="1"/>
  <c r="M376" i="4"/>
  <c r="N376" i="4" s="1"/>
  <c r="M377" i="4"/>
  <c r="N377" i="4" s="1"/>
  <c r="M378" i="4"/>
  <c r="M379" i="4"/>
  <c r="M380" i="4"/>
  <c r="M381" i="4"/>
  <c r="AC381" i="4" s="1"/>
  <c r="M382" i="4"/>
  <c r="M383" i="4"/>
  <c r="N383" i="4" s="1"/>
  <c r="M384" i="4"/>
  <c r="N384" i="4" s="1"/>
  <c r="M385" i="4"/>
  <c r="N385" i="4" s="1"/>
  <c r="M386" i="4"/>
  <c r="M387" i="4"/>
  <c r="M388" i="4"/>
  <c r="M389" i="4"/>
  <c r="M390" i="4"/>
  <c r="M391" i="4"/>
  <c r="N391" i="4" s="1"/>
  <c r="M392" i="4"/>
  <c r="N392" i="4" s="1"/>
  <c r="M393" i="4"/>
  <c r="N393" i="4" s="1"/>
  <c r="M394" i="4"/>
  <c r="M395" i="4"/>
  <c r="M396" i="4"/>
  <c r="M397" i="4"/>
  <c r="AC397" i="4" s="1"/>
  <c r="M398" i="4"/>
  <c r="M399" i="4"/>
  <c r="M400" i="4"/>
  <c r="N400" i="4" s="1"/>
  <c r="M401" i="4"/>
  <c r="N401" i="4" s="1"/>
  <c r="M402" i="4"/>
  <c r="M403" i="4"/>
  <c r="M404" i="4"/>
  <c r="M405" i="4"/>
  <c r="M406" i="4"/>
  <c r="M407" i="4"/>
  <c r="N407" i="4" s="1"/>
  <c r="M408" i="4"/>
  <c r="N408" i="4" s="1"/>
  <c r="M409" i="4"/>
  <c r="N409" i="4" s="1"/>
  <c r="M410" i="4"/>
  <c r="M411" i="4"/>
  <c r="M412" i="4"/>
  <c r="M413" i="4"/>
  <c r="AC413" i="4" s="1"/>
  <c r="M414" i="4"/>
  <c r="M415" i="4"/>
  <c r="N415" i="4" s="1"/>
  <c r="M416" i="4"/>
  <c r="N416" i="4" s="1"/>
  <c r="M417" i="4"/>
  <c r="N417" i="4" s="1"/>
  <c r="M418" i="4"/>
  <c r="M419" i="4"/>
  <c r="AC419" i="4" s="1"/>
  <c r="M420" i="4"/>
  <c r="M421" i="4"/>
  <c r="M422" i="4"/>
  <c r="M423" i="4"/>
  <c r="N423" i="4" s="1"/>
  <c r="M424" i="4"/>
  <c r="N424" i="4" s="1"/>
  <c r="M425" i="4"/>
  <c r="N425" i="4" s="1"/>
  <c r="M426" i="4"/>
  <c r="N426" i="4" s="1"/>
  <c r="M427" i="4"/>
  <c r="M428" i="4"/>
  <c r="M429" i="4"/>
  <c r="AC429" i="4" s="1"/>
  <c r="M430" i="4"/>
  <c r="M431" i="4"/>
  <c r="M432" i="4"/>
  <c r="N432" i="4" s="1"/>
  <c r="M433" i="4"/>
  <c r="N433" i="4" s="1"/>
  <c r="M434" i="4"/>
  <c r="N434" i="4" s="1"/>
  <c r="M435" i="4"/>
  <c r="Y435" i="4" s="1"/>
  <c r="M436" i="4"/>
  <c r="M437" i="4"/>
  <c r="M438" i="4"/>
  <c r="M439" i="4"/>
  <c r="N439" i="4" s="1"/>
  <c r="M440" i="4"/>
  <c r="N440" i="4" s="1"/>
  <c r="M441" i="4"/>
  <c r="N441" i="4" s="1"/>
  <c r="M442" i="4"/>
  <c r="M443" i="4"/>
  <c r="X443" i="4" s="1"/>
  <c r="M444" i="4"/>
  <c r="M445" i="4"/>
  <c r="AC445" i="4" s="1"/>
  <c r="M446" i="4"/>
  <c r="M447" i="4"/>
  <c r="N447" i="4" s="1"/>
  <c r="M448" i="4"/>
  <c r="N448" i="4" s="1"/>
  <c r="M449" i="4"/>
  <c r="N449" i="4" s="1"/>
  <c r="M450" i="4"/>
  <c r="M451" i="4"/>
  <c r="M452" i="4"/>
  <c r="N452" i="4" s="1"/>
  <c r="M453" i="4"/>
  <c r="M454" i="4"/>
  <c r="M455" i="4"/>
  <c r="N455" i="4" s="1"/>
  <c r="M456" i="4"/>
  <c r="N456" i="4" s="1"/>
  <c r="M457" i="4"/>
  <c r="N457" i="4" s="1"/>
  <c r="M458" i="4"/>
  <c r="N458" i="4" s="1"/>
  <c r="M459" i="4"/>
  <c r="M460" i="4"/>
  <c r="N460" i="4" s="1"/>
  <c r="M461" i="4"/>
  <c r="AC461" i="4" s="1"/>
  <c r="M462" i="4"/>
  <c r="M463" i="4"/>
  <c r="M464" i="4"/>
  <c r="N464" i="4" s="1"/>
  <c r="M465" i="4"/>
  <c r="N465" i="4" s="1"/>
  <c r="M466" i="4"/>
  <c r="N466" i="4" s="1"/>
  <c r="M467" i="4"/>
  <c r="M468" i="4"/>
  <c r="M469" i="4"/>
  <c r="M470" i="4"/>
  <c r="N470" i="4" s="1"/>
  <c r="M471" i="4"/>
  <c r="N471" i="4" s="1"/>
  <c r="M472" i="4"/>
  <c r="N472" i="4" s="1"/>
  <c r="M473" i="4"/>
  <c r="N473" i="4" s="1"/>
  <c r="M474" i="4"/>
  <c r="M475" i="4"/>
  <c r="M476" i="4"/>
  <c r="M477" i="4"/>
  <c r="AC477" i="4" s="1"/>
  <c r="M478" i="4"/>
  <c r="M479" i="4"/>
  <c r="N479" i="4" s="1"/>
  <c r="M480" i="4"/>
  <c r="N480" i="4" s="1"/>
  <c r="M481" i="4"/>
  <c r="N481" i="4" s="1"/>
  <c r="M482" i="4"/>
  <c r="M483" i="4"/>
  <c r="AC483" i="4" s="1"/>
  <c r="M484" i="4"/>
  <c r="M485" i="4"/>
  <c r="M486" i="4"/>
  <c r="N486" i="4" s="1"/>
  <c r="Q486" i="4" s="1"/>
  <c r="M487" i="4"/>
  <c r="N487" i="4" s="1"/>
  <c r="M488" i="4"/>
  <c r="N488" i="4" s="1"/>
  <c r="M489" i="4"/>
  <c r="N489" i="4" s="1"/>
  <c r="M490" i="4"/>
  <c r="N490" i="4" s="1"/>
  <c r="M491" i="4"/>
  <c r="M492" i="4"/>
  <c r="M493" i="4"/>
  <c r="AC493" i="4" s="1"/>
  <c r="M494" i="4"/>
  <c r="N494" i="4" s="1"/>
  <c r="M495" i="4"/>
  <c r="M496" i="4"/>
  <c r="N496" i="4" s="1"/>
  <c r="M497" i="4"/>
  <c r="N497" i="4" s="1"/>
  <c r="M498" i="4"/>
  <c r="N498" i="4" s="1"/>
  <c r="M499" i="4"/>
  <c r="Y499" i="4" s="1"/>
  <c r="M500" i="4"/>
  <c r="M501" i="4"/>
  <c r="M502" i="4"/>
  <c r="M503" i="4"/>
  <c r="N503" i="4" s="1"/>
  <c r="M504" i="4"/>
  <c r="N504" i="4" s="1"/>
  <c r="M505" i="4"/>
  <c r="N505" i="4" s="1"/>
  <c r="M506" i="4"/>
  <c r="M507" i="4"/>
  <c r="W507" i="4" s="1"/>
  <c r="M508" i="4"/>
  <c r="M509" i="4"/>
  <c r="AC509" i="4" s="1"/>
  <c r="M510" i="4"/>
  <c r="M511" i="4"/>
  <c r="N511" i="4" s="1"/>
  <c r="M512" i="4"/>
  <c r="N512" i="4" s="1"/>
  <c r="M513" i="4"/>
  <c r="N513" i="4" s="1"/>
  <c r="M514" i="4"/>
  <c r="M515" i="4"/>
  <c r="M516" i="4"/>
  <c r="M517" i="4"/>
  <c r="M518" i="4"/>
  <c r="W518" i="4" s="1"/>
  <c r="M519" i="4"/>
  <c r="N519" i="4" s="1"/>
  <c r="M520" i="4"/>
  <c r="N520" i="4" s="1"/>
  <c r="M521" i="4"/>
  <c r="N521" i="4" s="1"/>
  <c r="M522" i="4"/>
  <c r="N522" i="4" s="1"/>
  <c r="M523" i="4"/>
  <c r="W523" i="4" s="1"/>
  <c r="M524" i="4"/>
  <c r="M525" i="4"/>
  <c r="AC525" i="4" s="1"/>
  <c r="M526" i="4"/>
  <c r="N526" i="4" s="1"/>
  <c r="M527" i="4"/>
  <c r="M528" i="4"/>
  <c r="N528" i="4" s="1"/>
  <c r="M529" i="4"/>
  <c r="N529" i="4" s="1"/>
  <c r="M530" i="4"/>
  <c r="N530" i="4" s="1"/>
  <c r="M531" i="4"/>
  <c r="W531" i="4" s="1"/>
  <c r="M532" i="4"/>
  <c r="M533" i="4"/>
  <c r="M534" i="4"/>
  <c r="M535" i="4"/>
  <c r="N535" i="4" s="1"/>
  <c r="M536" i="4"/>
  <c r="N536" i="4" s="1"/>
  <c r="M537" i="4"/>
  <c r="N537" i="4" s="1"/>
  <c r="M538" i="4"/>
  <c r="M539" i="4"/>
  <c r="M540" i="4"/>
  <c r="M541" i="4"/>
  <c r="AC541" i="4" s="1"/>
  <c r="M542" i="4"/>
  <c r="M543" i="4"/>
  <c r="N543" i="4" s="1"/>
  <c r="M544" i="4"/>
  <c r="N544" i="4" s="1"/>
  <c r="M545" i="4"/>
  <c r="N545" i="4" s="1"/>
  <c r="M546" i="4"/>
  <c r="M547" i="4"/>
  <c r="AC547" i="4" s="1"/>
  <c r="M548" i="4"/>
  <c r="M549" i="4"/>
  <c r="M550" i="4"/>
  <c r="M551" i="4"/>
  <c r="N551" i="4" s="1"/>
  <c r="M552" i="4"/>
  <c r="N552" i="4" s="1"/>
  <c r="M553" i="4"/>
  <c r="N553" i="4" s="1"/>
  <c r="M554" i="4"/>
  <c r="N554" i="4" s="1"/>
  <c r="M555" i="4"/>
  <c r="M556" i="4"/>
  <c r="M557" i="4"/>
  <c r="AC557" i="4" s="1"/>
  <c r="M558" i="4"/>
  <c r="N558" i="4" s="1"/>
  <c r="M559" i="4"/>
  <c r="M560" i="4"/>
  <c r="N560" i="4" s="1"/>
  <c r="M561" i="4"/>
  <c r="N561" i="4" s="1"/>
  <c r="M562" i="4"/>
  <c r="N562" i="4" s="1"/>
  <c r="M563" i="4"/>
  <c r="V563" i="4" s="1"/>
  <c r="M564" i="4"/>
  <c r="M565" i="4"/>
  <c r="M566" i="4"/>
  <c r="M567" i="4"/>
  <c r="N567" i="4" s="1"/>
  <c r="M568" i="4"/>
  <c r="N568" i="4" s="1"/>
  <c r="M569" i="4"/>
  <c r="N569" i="4" s="1"/>
  <c r="M570" i="4"/>
  <c r="M571" i="4"/>
  <c r="M572" i="4"/>
  <c r="M573" i="4"/>
  <c r="AC573" i="4" s="1"/>
  <c r="M574" i="4"/>
  <c r="M575" i="4"/>
  <c r="N575" i="4" s="1"/>
  <c r="M576" i="4"/>
  <c r="N576" i="4" s="1"/>
  <c r="Q576" i="4" s="1"/>
  <c r="M577" i="4"/>
  <c r="N577" i="4" s="1"/>
  <c r="M578" i="4"/>
  <c r="M579" i="4"/>
  <c r="V579" i="4" s="1"/>
  <c r="M580" i="4"/>
  <c r="M581" i="4"/>
  <c r="M582" i="4"/>
  <c r="N582" i="4" s="1"/>
  <c r="M583" i="4"/>
  <c r="N583" i="4" s="1"/>
  <c r="M584" i="4"/>
  <c r="N584" i="4" s="1"/>
  <c r="M585" i="4"/>
  <c r="N585" i="4" s="1"/>
  <c r="M586" i="4"/>
  <c r="N586" i="4" s="1"/>
  <c r="M587" i="4"/>
  <c r="W587" i="4" s="1"/>
  <c r="M588" i="4"/>
  <c r="N588" i="4" s="1"/>
  <c r="M589" i="4"/>
  <c r="AC589" i="4" s="1"/>
  <c r="M590" i="4"/>
  <c r="W590" i="4" s="1"/>
  <c r="M591" i="4"/>
  <c r="M592" i="4"/>
  <c r="N592" i="4" s="1"/>
  <c r="M593" i="4"/>
  <c r="N593" i="4" s="1"/>
  <c r="M594" i="4"/>
  <c r="N594" i="4" s="1"/>
  <c r="M595" i="4"/>
  <c r="W595" i="4" s="1"/>
  <c r="M596" i="4"/>
  <c r="M597" i="4"/>
  <c r="M598" i="4"/>
  <c r="M599" i="4"/>
  <c r="N599" i="4" s="1"/>
  <c r="M600" i="4"/>
  <c r="N600" i="4" s="1"/>
  <c r="M601" i="4"/>
  <c r="N601" i="4" s="1"/>
  <c r="M602" i="4"/>
  <c r="M603" i="4"/>
  <c r="M604" i="4"/>
  <c r="M605" i="4"/>
  <c r="AC605" i="4" s="1"/>
  <c r="M606" i="4"/>
  <c r="M607" i="4"/>
  <c r="N607" i="4" s="1"/>
  <c r="M608" i="4"/>
  <c r="N608" i="4" s="1"/>
  <c r="M609" i="4"/>
  <c r="N609" i="4" s="1"/>
  <c r="M610" i="4"/>
  <c r="M611" i="4"/>
  <c r="AC611" i="4" s="1"/>
  <c r="M612" i="4"/>
  <c r="M613" i="4"/>
  <c r="M614" i="4"/>
  <c r="M615" i="4"/>
  <c r="N615" i="4" s="1"/>
  <c r="M616" i="4"/>
  <c r="N616" i="4" s="1"/>
  <c r="M617" i="4"/>
  <c r="N617" i="4" s="1"/>
  <c r="M618" i="4"/>
  <c r="N618" i="4" s="1"/>
  <c r="M619" i="4"/>
  <c r="M620" i="4"/>
  <c r="M621" i="4"/>
  <c r="AC621" i="4" s="1"/>
  <c r="M622" i="4"/>
  <c r="N622" i="4" s="1"/>
  <c r="W622" i="4" s="1"/>
  <c r="M623" i="4"/>
  <c r="M624" i="4"/>
  <c r="N624" i="4" s="1"/>
  <c r="R624" i="4" s="1"/>
  <c r="M625" i="4"/>
  <c r="N625" i="4" s="1"/>
  <c r="M626" i="4"/>
  <c r="N626" i="4" s="1"/>
  <c r="M627" i="4"/>
  <c r="M628" i="4"/>
  <c r="M629" i="4"/>
  <c r="M630" i="4"/>
  <c r="N630" i="4" s="1"/>
  <c r="M631" i="4"/>
  <c r="N631" i="4" s="1"/>
  <c r="M632" i="4"/>
  <c r="N632" i="4" s="1"/>
  <c r="M633" i="4"/>
  <c r="N633" i="4" s="1"/>
  <c r="M634" i="4"/>
  <c r="M635" i="4"/>
  <c r="M636" i="4"/>
  <c r="M637" i="4"/>
  <c r="AC637" i="4" s="1"/>
  <c r="M638" i="4"/>
  <c r="N638" i="4" s="1"/>
  <c r="M639" i="4"/>
  <c r="N639" i="4" s="1"/>
  <c r="M640" i="4"/>
  <c r="N640" i="4" s="1"/>
  <c r="M641" i="4"/>
  <c r="N641" i="4" s="1"/>
  <c r="M642" i="4"/>
  <c r="M643" i="4"/>
  <c r="M644" i="4"/>
  <c r="N644" i="4" s="1"/>
  <c r="M645" i="4"/>
  <c r="M646" i="4"/>
  <c r="M647" i="4"/>
  <c r="N647" i="4" s="1"/>
  <c r="M648" i="4"/>
  <c r="N648" i="4" s="1"/>
  <c r="M649" i="4"/>
  <c r="N649" i="4" s="1"/>
  <c r="M650" i="4"/>
  <c r="N650" i="4" s="1"/>
  <c r="M651" i="4"/>
  <c r="M652" i="4"/>
  <c r="M653" i="4"/>
  <c r="AC653" i="4" s="1"/>
  <c r="M654" i="4"/>
  <c r="M655" i="4"/>
  <c r="M656" i="4"/>
  <c r="N656" i="4" s="1"/>
  <c r="M657" i="4"/>
  <c r="N657" i="4" s="1"/>
  <c r="M658" i="4"/>
  <c r="N658" i="4" s="1"/>
  <c r="M659" i="4"/>
  <c r="X659" i="4" s="1"/>
  <c r="M660" i="4"/>
  <c r="N660" i="4" s="1"/>
  <c r="M661" i="4"/>
  <c r="M662" i="4"/>
  <c r="M663" i="4"/>
  <c r="N663" i="4" s="1"/>
  <c r="M664" i="4"/>
  <c r="N664" i="4" s="1"/>
  <c r="M665" i="4"/>
  <c r="N665" i="4" s="1"/>
  <c r="M666" i="4"/>
  <c r="M667" i="4"/>
  <c r="M668" i="4"/>
  <c r="M669" i="4"/>
  <c r="AC669" i="4" s="1"/>
  <c r="M670" i="4"/>
  <c r="M671" i="4"/>
  <c r="N671" i="4" s="1"/>
  <c r="M672" i="4"/>
  <c r="N672" i="4" s="1"/>
  <c r="M673" i="4"/>
  <c r="N673" i="4" s="1"/>
  <c r="M674" i="4"/>
  <c r="M675" i="4"/>
  <c r="N675" i="4" s="1"/>
  <c r="M676" i="4"/>
  <c r="M677" i="4"/>
  <c r="M678" i="4"/>
  <c r="N678" i="4" s="1"/>
  <c r="M679" i="4"/>
  <c r="N679" i="4" s="1"/>
  <c r="M680" i="4"/>
  <c r="N680" i="4" s="1"/>
  <c r="M681" i="4"/>
  <c r="N681" i="4" s="1"/>
  <c r="M682" i="4"/>
  <c r="N682" i="4" s="1"/>
  <c r="M683" i="4"/>
  <c r="M684" i="4"/>
  <c r="M685" i="4"/>
  <c r="M686" i="4"/>
  <c r="M687" i="4"/>
  <c r="N687" i="4" s="1"/>
  <c r="M688" i="4"/>
  <c r="N688" i="4" s="1"/>
  <c r="M689" i="4"/>
  <c r="N689" i="4" s="1"/>
  <c r="M690" i="4"/>
  <c r="M691" i="4"/>
  <c r="M692" i="4"/>
  <c r="M693" i="4"/>
  <c r="M694" i="4"/>
  <c r="M695" i="4"/>
  <c r="N695" i="4" s="1"/>
  <c r="M696" i="4"/>
  <c r="N696" i="4" s="1"/>
  <c r="M697" i="4"/>
  <c r="N697" i="4" s="1"/>
  <c r="M698" i="4"/>
  <c r="N698" i="4" s="1"/>
  <c r="M699" i="4"/>
  <c r="M700" i="4"/>
  <c r="N700" i="4" s="1"/>
  <c r="M701" i="4"/>
  <c r="M702" i="4"/>
  <c r="M703" i="4"/>
  <c r="N703" i="4" s="1"/>
  <c r="M704" i="4"/>
  <c r="N704" i="4" s="1"/>
  <c r="M705" i="4"/>
  <c r="N705" i="4" s="1"/>
  <c r="M706" i="4"/>
  <c r="M707" i="4"/>
  <c r="W707" i="4" s="1"/>
  <c r="M708" i="4"/>
  <c r="M709" i="4"/>
  <c r="M710" i="4"/>
  <c r="M711" i="4"/>
  <c r="N711" i="4" s="1"/>
  <c r="M712" i="4"/>
  <c r="N712" i="4" s="1"/>
  <c r="M713" i="4"/>
  <c r="N713" i="4" s="1"/>
  <c r="M714" i="4"/>
  <c r="N714" i="4" s="1"/>
  <c r="M715" i="4"/>
  <c r="M716" i="4"/>
  <c r="Y716" i="4" s="1"/>
  <c r="M717" i="4"/>
  <c r="M718" i="4"/>
  <c r="M719" i="4"/>
  <c r="N719" i="4" s="1"/>
  <c r="M720" i="4"/>
  <c r="N720" i="4" s="1"/>
  <c r="M721" i="4"/>
  <c r="N721" i="4" s="1"/>
  <c r="M722" i="4"/>
  <c r="M723" i="4"/>
  <c r="N723" i="4" s="1"/>
  <c r="M724" i="4"/>
  <c r="Y724" i="4" s="1"/>
  <c r="M725" i="4"/>
  <c r="M726" i="4"/>
  <c r="M727" i="4"/>
  <c r="N727" i="4" s="1"/>
  <c r="M728" i="4"/>
  <c r="N728" i="4" s="1"/>
  <c r="M729" i="4"/>
  <c r="N729" i="4" s="1"/>
  <c r="M730" i="4"/>
  <c r="N730" i="4" s="1"/>
  <c r="M731" i="4"/>
  <c r="X731" i="4" s="1"/>
  <c r="M732" i="4"/>
  <c r="AC732" i="4" s="1"/>
  <c r="M733" i="4"/>
  <c r="M734" i="4"/>
  <c r="N734" i="4" s="1"/>
  <c r="M735" i="4"/>
  <c r="N735" i="4" s="1"/>
  <c r="M736" i="4"/>
  <c r="N736" i="4" s="1"/>
  <c r="M737" i="4"/>
  <c r="N737" i="4" s="1"/>
  <c r="M738" i="4"/>
  <c r="M739" i="4"/>
  <c r="AC739" i="4" s="1"/>
  <c r="M740" i="4"/>
  <c r="M741" i="4"/>
  <c r="M742" i="4"/>
  <c r="M743" i="4"/>
  <c r="N743" i="4" s="1"/>
  <c r="M744" i="4"/>
  <c r="N744" i="4" s="1"/>
  <c r="M745" i="4"/>
  <c r="N745" i="4" s="1"/>
  <c r="M746" i="4"/>
  <c r="N746" i="4" s="1"/>
  <c r="M747" i="4"/>
  <c r="M748" i="4"/>
  <c r="X748" i="4" s="1"/>
  <c r="M749" i="4"/>
  <c r="M750" i="4"/>
  <c r="M751" i="4"/>
  <c r="N751" i="4" s="1"/>
  <c r="M752" i="4"/>
  <c r="N752" i="4" s="1"/>
  <c r="M753" i="4"/>
  <c r="M754" i="4"/>
  <c r="M755" i="4"/>
  <c r="M756" i="4"/>
  <c r="M757" i="4"/>
  <c r="M758" i="4"/>
  <c r="M759" i="4"/>
  <c r="N759" i="4" s="1"/>
  <c r="M760" i="4"/>
  <c r="N760" i="4" s="1"/>
  <c r="M761" i="4"/>
  <c r="N761" i="4" s="1"/>
  <c r="M762" i="4"/>
  <c r="N762" i="4" s="1"/>
  <c r="M763" i="4"/>
  <c r="M764" i="4"/>
  <c r="M765" i="4"/>
  <c r="M766" i="4"/>
  <c r="M767" i="4"/>
  <c r="N767" i="4" s="1"/>
  <c r="M768" i="4"/>
  <c r="N768" i="4" s="1"/>
  <c r="M769" i="4"/>
  <c r="N769" i="4" s="1"/>
  <c r="M770" i="4"/>
  <c r="M771" i="4"/>
  <c r="M772" i="4"/>
  <c r="M773" i="4"/>
  <c r="M774" i="4"/>
  <c r="N774" i="4" s="1"/>
  <c r="M775" i="4"/>
  <c r="N775" i="4" s="1"/>
  <c r="M776" i="4"/>
  <c r="N776" i="4" s="1"/>
  <c r="M777" i="4"/>
  <c r="N777" i="4" s="1"/>
  <c r="M778" i="4"/>
  <c r="N778" i="4" s="1"/>
  <c r="M779" i="4"/>
  <c r="X779" i="4" s="1"/>
  <c r="M780" i="4"/>
  <c r="X780" i="4" s="1"/>
  <c r="M781" i="4"/>
  <c r="M782" i="4"/>
  <c r="V782" i="4" s="1"/>
  <c r="M783" i="4"/>
  <c r="N783" i="4" s="1"/>
  <c r="M784" i="4"/>
  <c r="N784" i="4" s="1"/>
  <c r="M785" i="4"/>
  <c r="N785" i="4" s="1"/>
  <c r="M786" i="4"/>
  <c r="M787" i="4"/>
  <c r="W787" i="4" s="1"/>
  <c r="M788" i="4"/>
  <c r="M789" i="4"/>
  <c r="M790" i="4"/>
  <c r="M791" i="4"/>
  <c r="N791" i="4" s="1"/>
  <c r="M792" i="4"/>
  <c r="N792" i="4" s="1"/>
  <c r="M793" i="4"/>
  <c r="N793" i="4" s="1"/>
  <c r="M794" i="4"/>
  <c r="N794" i="4" s="1"/>
  <c r="M795" i="4"/>
  <c r="M796" i="4"/>
  <c r="M797" i="4"/>
  <c r="M798" i="4"/>
  <c r="M799" i="4"/>
  <c r="N799" i="4" s="1"/>
  <c r="M800" i="4"/>
  <c r="N800" i="4" s="1"/>
  <c r="M801" i="4"/>
  <c r="N801" i="4" s="1"/>
  <c r="M802" i="4"/>
  <c r="M803" i="4"/>
  <c r="AC803" i="4" s="1"/>
  <c r="M804" i="4"/>
  <c r="M805" i="4"/>
  <c r="M806" i="4"/>
  <c r="N806" i="4" s="1"/>
  <c r="M807" i="4"/>
  <c r="N807" i="4" s="1"/>
  <c r="M808" i="4"/>
  <c r="N808" i="4" s="1"/>
  <c r="M809" i="4"/>
  <c r="N809" i="4" s="1"/>
  <c r="M810" i="4"/>
  <c r="N810" i="4" s="1"/>
  <c r="M811" i="4"/>
  <c r="W811" i="4" s="1"/>
  <c r="M812" i="4"/>
  <c r="M813" i="4"/>
  <c r="M814" i="4"/>
  <c r="N814" i="4" s="1"/>
  <c r="M815" i="4"/>
  <c r="N815" i="4" s="1"/>
  <c r="M816" i="4"/>
  <c r="N816" i="4" s="1"/>
  <c r="M817" i="4"/>
  <c r="N817" i="4" s="1"/>
  <c r="M818" i="4"/>
  <c r="M819" i="4"/>
  <c r="W819" i="4" s="1"/>
  <c r="M820" i="4"/>
  <c r="M821" i="4"/>
  <c r="M822" i="4"/>
  <c r="M823" i="4"/>
  <c r="N823" i="4" s="1"/>
  <c r="M824" i="4"/>
  <c r="N824" i="4" s="1"/>
  <c r="M825" i="4"/>
  <c r="N825" i="4" s="1"/>
  <c r="M826" i="4"/>
  <c r="N826" i="4" s="1"/>
  <c r="M827" i="4"/>
  <c r="W827" i="4" s="1"/>
  <c r="M828" i="4"/>
  <c r="Y828" i="4" s="1"/>
  <c r="M829" i="4"/>
  <c r="M830" i="4"/>
  <c r="M831" i="4"/>
  <c r="N831" i="4" s="1"/>
  <c r="M832" i="4"/>
  <c r="N832" i="4" s="1"/>
  <c r="M833" i="4"/>
  <c r="N833" i="4" s="1"/>
  <c r="M834" i="4"/>
  <c r="M835" i="4"/>
  <c r="M836" i="4"/>
  <c r="M837" i="4"/>
  <c r="M838" i="4"/>
  <c r="N838" i="4" s="1"/>
  <c r="M839" i="4"/>
  <c r="N839" i="4" s="1"/>
  <c r="M840" i="4"/>
  <c r="N840" i="4" s="1"/>
  <c r="M841" i="4"/>
  <c r="N841" i="4" s="1"/>
  <c r="M842" i="4"/>
  <c r="N842" i="4" s="1"/>
  <c r="M843" i="4"/>
  <c r="Y843" i="4" s="1"/>
  <c r="M844" i="4"/>
  <c r="M845" i="4"/>
  <c r="M846" i="4"/>
  <c r="M847" i="4"/>
  <c r="N847" i="4" s="1"/>
  <c r="M848" i="4"/>
  <c r="N848" i="4" s="1"/>
  <c r="M849" i="4"/>
  <c r="N849" i="4" s="1"/>
  <c r="M850" i="4"/>
  <c r="M851" i="4"/>
  <c r="N851" i="4" s="1"/>
  <c r="M852" i="4"/>
  <c r="M853" i="4"/>
  <c r="M854" i="4"/>
  <c r="M855" i="4"/>
  <c r="N855" i="4" s="1"/>
  <c r="M856" i="4"/>
  <c r="N856" i="4" s="1"/>
  <c r="M857" i="4"/>
  <c r="N857" i="4" s="1"/>
  <c r="M858" i="4"/>
  <c r="N858" i="4" s="1"/>
  <c r="M859" i="4"/>
  <c r="Y859" i="4" s="1"/>
  <c r="M860" i="4"/>
  <c r="AC860" i="4" s="1"/>
  <c r="M861" i="4"/>
  <c r="M862" i="4"/>
  <c r="N862" i="4" s="1"/>
  <c r="M863" i="4"/>
  <c r="N863" i="4" s="1"/>
  <c r="M864" i="4"/>
  <c r="N864" i="4" s="1"/>
  <c r="M865" i="4"/>
  <c r="N865" i="4" s="1"/>
  <c r="M866" i="4"/>
  <c r="M867" i="4"/>
  <c r="AC867" i="4" s="1"/>
  <c r="M868" i="4"/>
  <c r="M869" i="4"/>
  <c r="M870" i="4"/>
  <c r="M871" i="4"/>
  <c r="N871" i="4" s="1"/>
  <c r="M872" i="4"/>
  <c r="N872" i="4" s="1"/>
  <c r="M873" i="4"/>
  <c r="N873" i="4" s="1"/>
  <c r="M874" i="4"/>
  <c r="N874" i="4" s="1"/>
  <c r="M875" i="4"/>
  <c r="M876" i="4"/>
  <c r="AC876" i="4" s="1"/>
  <c r="M877" i="4"/>
  <c r="M878" i="4"/>
  <c r="M879" i="4"/>
  <c r="N879" i="4" s="1"/>
  <c r="M880" i="4"/>
  <c r="N880" i="4" s="1"/>
  <c r="M881" i="4"/>
  <c r="N881" i="4" s="1"/>
  <c r="M882" i="4"/>
  <c r="M883" i="4"/>
  <c r="M884" i="4"/>
  <c r="M885" i="4"/>
  <c r="M886" i="4"/>
  <c r="M887" i="4"/>
  <c r="N887" i="4" s="1"/>
  <c r="M888" i="4"/>
  <c r="N888" i="4" s="1"/>
  <c r="R888" i="4" s="1"/>
  <c r="M889" i="4"/>
  <c r="N889" i="4" s="1"/>
  <c r="M890" i="4"/>
  <c r="N890" i="4" s="1"/>
  <c r="M891" i="4"/>
  <c r="M892" i="4"/>
  <c r="X892" i="4" s="1"/>
  <c r="M893" i="4"/>
  <c r="M894" i="4"/>
  <c r="N894" i="4" s="1"/>
  <c r="M895" i="4"/>
  <c r="N895" i="4" s="1"/>
  <c r="M896" i="4"/>
  <c r="N896" i="4" s="1"/>
  <c r="M897" i="4"/>
  <c r="N897" i="4" s="1"/>
  <c r="M898" i="4"/>
  <c r="M899" i="4"/>
  <c r="W899" i="4" s="1"/>
  <c r="M900" i="4"/>
  <c r="N900" i="4" s="1"/>
  <c r="M901" i="4"/>
  <c r="M902" i="4"/>
  <c r="M903" i="4"/>
  <c r="N903" i="4" s="1"/>
  <c r="M904" i="4"/>
  <c r="N904" i="4" s="1"/>
  <c r="M905" i="4"/>
  <c r="N905" i="4" s="1"/>
  <c r="M906" i="4"/>
  <c r="N906" i="4" s="1"/>
  <c r="M907" i="4"/>
  <c r="V907" i="4" s="1"/>
  <c r="M908" i="4"/>
  <c r="Y908" i="4" s="1"/>
  <c r="M909" i="4"/>
  <c r="M910" i="4"/>
  <c r="M911" i="4"/>
  <c r="N911" i="4" s="1"/>
  <c r="M912" i="4"/>
  <c r="N912" i="4" s="1"/>
  <c r="M913" i="4"/>
  <c r="N913" i="4" s="1"/>
  <c r="M914" i="4"/>
  <c r="M915" i="4"/>
  <c r="M916" i="4"/>
  <c r="N916" i="4" s="1"/>
  <c r="M917" i="4"/>
  <c r="M918" i="4"/>
  <c r="N918" i="4" s="1"/>
  <c r="M919" i="4"/>
  <c r="N919" i="4" s="1"/>
  <c r="M920" i="4"/>
  <c r="N920" i="4" s="1"/>
  <c r="M921" i="4"/>
  <c r="N921" i="4" s="1"/>
  <c r="M922" i="4"/>
  <c r="N922" i="4" s="1"/>
  <c r="M923" i="4"/>
  <c r="M924" i="4"/>
  <c r="AC924" i="4" s="1"/>
  <c r="M925" i="4"/>
  <c r="M926" i="4"/>
  <c r="M927" i="4"/>
  <c r="N927" i="4" s="1"/>
  <c r="M928" i="4"/>
  <c r="N928" i="4" s="1"/>
  <c r="M929" i="4"/>
  <c r="N929" i="4" s="1"/>
  <c r="M930" i="4"/>
  <c r="M931" i="4"/>
  <c r="AC931" i="4" s="1"/>
  <c r="M932" i="4"/>
  <c r="M933" i="4"/>
  <c r="M934" i="4"/>
  <c r="M935" i="4"/>
  <c r="N935" i="4" s="1"/>
  <c r="M936" i="4"/>
  <c r="N936" i="4" s="1"/>
  <c r="M937" i="4"/>
  <c r="N937" i="4" s="1"/>
  <c r="M938" i="4"/>
  <c r="N938" i="4" s="1"/>
  <c r="M939" i="4"/>
  <c r="W939" i="4" s="1"/>
  <c r="M940" i="4"/>
  <c r="M941" i="4"/>
  <c r="M942" i="4"/>
  <c r="M943" i="4"/>
  <c r="N943" i="4" s="1"/>
  <c r="M944" i="4"/>
  <c r="N944" i="4" s="1"/>
  <c r="M945" i="4"/>
  <c r="N945" i="4" s="1"/>
  <c r="M946" i="4"/>
  <c r="M947" i="4"/>
  <c r="AC947" i="4" s="1"/>
  <c r="M948" i="4"/>
  <c r="M949" i="4"/>
  <c r="M950" i="4"/>
  <c r="M951" i="4"/>
  <c r="N951" i="4" s="1"/>
  <c r="M952" i="4"/>
  <c r="N952" i="4" s="1"/>
  <c r="M953" i="4"/>
  <c r="N953" i="4" s="1"/>
  <c r="M954" i="4"/>
  <c r="N954" i="4" s="1"/>
  <c r="M955" i="4"/>
  <c r="M956" i="4"/>
  <c r="N956" i="4" s="1"/>
  <c r="M957" i="4"/>
  <c r="M958" i="4"/>
  <c r="N958" i="4" s="1"/>
  <c r="M959" i="4"/>
  <c r="N959" i="4" s="1"/>
  <c r="M960" i="4"/>
  <c r="N960" i="4" s="1"/>
  <c r="M961" i="4"/>
  <c r="N961" i="4" s="1"/>
  <c r="M962" i="4"/>
  <c r="M963" i="4"/>
  <c r="M964" i="4"/>
  <c r="N964" i="4" s="1"/>
  <c r="M965" i="4"/>
  <c r="M966" i="4"/>
  <c r="V966" i="4" s="1"/>
  <c r="M967" i="4"/>
  <c r="N967" i="4" s="1"/>
  <c r="M968" i="4"/>
  <c r="N968" i="4" s="1"/>
  <c r="M969" i="4"/>
  <c r="N969" i="4" s="1"/>
  <c r="M970" i="4"/>
  <c r="N970" i="4" s="1"/>
  <c r="M971" i="4"/>
  <c r="M972" i="4"/>
  <c r="Y972" i="4" s="1"/>
  <c r="M973" i="4"/>
  <c r="M974" i="4"/>
  <c r="N974" i="4" s="1"/>
  <c r="M975" i="4"/>
  <c r="N975" i="4" s="1"/>
  <c r="M976" i="4"/>
  <c r="N976" i="4" s="1"/>
  <c r="M977" i="4"/>
  <c r="N977" i="4" s="1"/>
  <c r="M2" i="4"/>
  <c r="N2" i="4" s="1"/>
  <c r="AC3" i="4"/>
  <c r="AC4" i="4"/>
  <c r="AC7" i="4"/>
  <c r="AC11" i="4"/>
  <c r="AC15" i="4"/>
  <c r="AC23" i="4"/>
  <c r="AC27" i="4"/>
  <c r="AC31" i="4"/>
  <c r="AC39" i="4"/>
  <c r="AC47" i="4"/>
  <c r="AC55" i="4"/>
  <c r="AC63" i="4"/>
  <c r="AC67" i="4"/>
  <c r="AC68" i="4"/>
  <c r="AC71" i="4"/>
  <c r="AC79" i="4"/>
  <c r="AC87" i="4"/>
  <c r="AC91" i="4"/>
  <c r="AC95" i="4"/>
  <c r="AC103" i="4"/>
  <c r="AC111" i="4"/>
  <c r="AC119" i="4"/>
  <c r="AC127" i="4"/>
  <c r="AC131" i="4"/>
  <c r="AC132" i="4"/>
  <c r="AC135" i="4"/>
  <c r="AC139" i="4"/>
  <c r="AC143" i="4"/>
  <c r="AC151" i="4"/>
  <c r="AC155" i="4"/>
  <c r="AC157" i="4"/>
  <c r="AC159" i="4"/>
  <c r="AC165" i="4"/>
  <c r="AC167" i="4"/>
  <c r="AC175" i="4"/>
  <c r="AC183" i="4"/>
  <c r="AC188" i="4"/>
  <c r="AC191" i="4"/>
  <c r="AC197" i="4"/>
  <c r="AC199" i="4"/>
  <c r="AC207" i="4"/>
  <c r="AC211" i="4"/>
  <c r="AC215" i="4"/>
  <c r="AC223" i="4"/>
  <c r="AC231" i="4"/>
  <c r="AC239" i="4"/>
  <c r="AC247" i="4"/>
  <c r="AC251" i="4"/>
  <c r="AC252" i="4"/>
  <c r="AC255" i="4"/>
  <c r="AC258" i="4"/>
  <c r="AC263" i="4"/>
  <c r="AC271" i="4"/>
  <c r="AC276" i="4"/>
  <c r="AC279" i="4"/>
  <c r="AC284" i="4"/>
  <c r="AC287" i="4"/>
  <c r="AC291" i="4"/>
  <c r="AC295" i="4"/>
  <c r="AC303" i="4"/>
  <c r="AC311" i="4"/>
  <c r="AC319" i="4"/>
  <c r="AC326" i="4"/>
  <c r="AC327" i="4"/>
  <c r="AC332" i="4"/>
  <c r="AC335" i="4"/>
  <c r="AC339" i="4"/>
  <c r="AC342" i="4"/>
  <c r="AC343" i="4"/>
  <c r="AC351" i="4"/>
  <c r="AC359" i="4"/>
  <c r="AC364" i="4"/>
  <c r="AC367" i="4"/>
  <c r="AC372" i="4"/>
  <c r="AC375" i="4"/>
  <c r="AC383" i="4"/>
  <c r="AC387" i="4"/>
  <c r="AC391" i="4"/>
  <c r="AC395" i="4"/>
  <c r="AC399" i="4"/>
  <c r="AC406" i="4"/>
  <c r="AC407" i="4"/>
  <c r="AC415" i="4"/>
  <c r="AC423" i="4"/>
  <c r="AC431" i="4"/>
  <c r="AC439" i="4"/>
  <c r="AC447" i="4"/>
  <c r="AC452" i="4"/>
  <c r="AC455" i="4"/>
  <c r="AC460" i="4"/>
  <c r="AC463" i="4"/>
  <c r="AC468" i="4"/>
  <c r="AC471" i="4"/>
  <c r="AC479" i="4"/>
  <c r="AC487" i="4"/>
  <c r="AC495" i="4"/>
  <c r="AC503" i="4"/>
  <c r="AC511" i="4"/>
  <c r="AC516" i="4"/>
  <c r="AC519" i="4"/>
  <c r="AC524" i="4"/>
  <c r="AC527" i="4"/>
  <c r="AC532" i="4"/>
  <c r="AC535" i="4"/>
  <c r="AC543" i="4"/>
  <c r="AC551" i="4"/>
  <c r="AC559" i="4"/>
  <c r="AC567" i="4"/>
  <c r="AC575" i="4"/>
  <c r="AC580" i="4"/>
  <c r="AC583" i="4"/>
  <c r="AC588" i="4"/>
  <c r="AC591" i="4"/>
  <c r="AC596" i="4"/>
  <c r="AC599" i="4"/>
  <c r="AC607" i="4"/>
  <c r="AC615" i="4"/>
  <c r="AC623" i="4"/>
  <c r="AC631" i="4"/>
  <c r="AC639" i="4"/>
  <c r="AC644" i="4"/>
  <c r="AC647" i="4"/>
  <c r="AC652" i="4"/>
  <c r="AC655" i="4"/>
  <c r="AC660" i="4"/>
  <c r="AC663" i="4"/>
  <c r="AC671" i="4"/>
  <c r="AC679" i="4"/>
  <c r="AC687" i="4"/>
  <c r="AC695" i="4"/>
  <c r="AC703" i="4"/>
  <c r="AC708" i="4"/>
  <c r="AC711" i="4"/>
  <c r="AC716" i="4"/>
  <c r="AC719" i="4"/>
  <c r="AC724" i="4"/>
  <c r="AC727" i="4"/>
  <c r="AC735" i="4"/>
  <c r="AC743" i="4"/>
  <c r="AC751" i="4"/>
  <c r="AC759" i="4"/>
  <c r="AC767" i="4"/>
  <c r="AC772" i="4"/>
  <c r="AC775" i="4"/>
  <c r="AC780" i="4"/>
  <c r="AC783" i="4"/>
  <c r="AC788" i="4"/>
  <c r="AC791" i="4"/>
  <c r="AC799" i="4"/>
  <c r="AC807" i="4"/>
  <c r="AC815" i="4"/>
  <c r="AC823" i="4"/>
  <c r="AC831" i="4"/>
  <c r="AC836" i="4"/>
  <c r="AC839" i="4"/>
  <c r="AC844" i="4"/>
  <c r="AC847" i="4"/>
  <c r="AC852" i="4"/>
  <c r="AC855" i="4"/>
  <c r="AC863" i="4"/>
  <c r="AC871" i="4"/>
  <c r="AC879" i="4"/>
  <c r="AC887" i="4"/>
  <c r="AC895" i="4"/>
  <c r="AC900" i="4"/>
  <c r="AC903" i="4"/>
  <c r="AC908" i="4"/>
  <c r="AC911" i="4"/>
  <c r="AC916" i="4"/>
  <c r="AC919" i="4"/>
  <c r="AC927" i="4"/>
  <c r="AC935" i="4"/>
  <c r="AC943" i="4"/>
  <c r="AC951" i="4"/>
  <c r="AC959" i="4"/>
  <c r="AC964" i="4"/>
  <c r="AC967" i="4"/>
  <c r="AC972" i="4"/>
  <c r="AC975" i="4"/>
  <c r="Y13" i="4"/>
  <c r="Y21" i="4"/>
  <c r="Y31" i="4"/>
  <c r="Y36" i="4"/>
  <c r="Y39" i="4"/>
  <c r="Y44" i="4"/>
  <c r="Y45" i="4"/>
  <c r="Y47" i="4"/>
  <c r="Y48" i="4"/>
  <c r="Y52" i="4"/>
  <c r="Y55" i="4"/>
  <c r="Y61" i="4"/>
  <c r="Y62" i="4"/>
  <c r="Y63" i="4"/>
  <c r="Y77" i="4"/>
  <c r="Y79" i="4"/>
  <c r="Y80" i="4"/>
  <c r="Y83" i="4"/>
  <c r="Y85" i="4"/>
  <c r="Y87" i="4"/>
  <c r="Y93" i="4"/>
  <c r="Y95" i="4"/>
  <c r="Y101" i="4"/>
  <c r="Y103" i="4"/>
  <c r="Y109" i="4"/>
  <c r="Y116" i="4"/>
  <c r="Y117" i="4"/>
  <c r="Y119" i="4"/>
  <c r="Y125" i="4"/>
  <c r="Y133" i="4"/>
  <c r="Y135" i="4"/>
  <c r="Y139" i="4"/>
  <c r="Y141" i="4"/>
  <c r="Y143" i="4"/>
  <c r="Y149" i="4"/>
  <c r="Y151" i="4"/>
  <c r="Y156" i="4"/>
  <c r="Y157" i="4"/>
  <c r="Y159" i="4"/>
  <c r="Y165" i="4"/>
  <c r="Y167" i="4"/>
  <c r="Y173" i="4"/>
  <c r="Y175" i="4"/>
  <c r="Y176" i="4"/>
  <c r="Y180" i="4"/>
  <c r="Y183" i="4"/>
  <c r="Y189" i="4"/>
  <c r="Y197" i="4"/>
  <c r="Y199" i="4"/>
  <c r="Y207" i="4"/>
  <c r="Y213" i="4"/>
  <c r="Y215" i="4"/>
  <c r="Y221" i="4"/>
  <c r="Y223" i="4"/>
  <c r="Y237" i="4"/>
  <c r="Y239" i="4"/>
  <c r="Y243" i="4"/>
  <c r="Y247" i="4"/>
  <c r="Y253" i="4"/>
  <c r="Y255" i="4"/>
  <c r="Y261" i="4"/>
  <c r="Y263" i="4"/>
  <c r="Y269" i="4"/>
  <c r="Y271" i="4"/>
  <c r="Y276" i="4"/>
  <c r="Y277" i="4"/>
  <c r="Y279" i="4"/>
  <c r="Y285" i="4"/>
  <c r="Y286" i="4"/>
  <c r="Y287" i="4"/>
  <c r="Y291" i="4"/>
  <c r="Y293" i="4"/>
  <c r="Y295" i="4"/>
  <c r="Y301" i="4"/>
  <c r="Y309" i="4"/>
  <c r="Y316" i="4"/>
  <c r="Y317" i="4"/>
  <c r="Y319" i="4"/>
  <c r="Y323" i="4"/>
  <c r="Y325" i="4"/>
  <c r="Y327" i="4"/>
  <c r="Y333" i="4"/>
  <c r="Y335" i="4"/>
  <c r="Y339" i="4"/>
  <c r="Y343" i="4"/>
  <c r="Y349" i="4"/>
  <c r="Y351" i="4"/>
  <c r="Y357" i="4"/>
  <c r="Y359" i="4"/>
  <c r="Y365" i="4"/>
  <c r="Y367" i="4"/>
  <c r="Y373" i="4"/>
  <c r="Y375" i="4"/>
  <c r="Y381" i="4"/>
  <c r="Y383" i="4"/>
  <c r="Y389" i="4"/>
  <c r="Y397" i="4"/>
  <c r="Y399" i="4"/>
  <c r="Y407" i="4"/>
  <c r="Y412" i="4"/>
  <c r="Y413" i="4"/>
  <c r="Y415" i="4"/>
  <c r="Y421" i="4"/>
  <c r="Y423" i="4"/>
  <c r="Y428" i="4"/>
  <c r="Y429" i="4"/>
  <c r="Y431" i="4"/>
  <c r="Y437" i="4"/>
  <c r="Y439" i="4"/>
  <c r="Y445" i="4"/>
  <c r="Y447" i="4"/>
  <c r="Y454" i="4"/>
  <c r="Y455" i="4"/>
  <c r="Y459" i="4"/>
  <c r="Y461" i="4"/>
  <c r="Y463" i="4"/>
  <c r="Y471" i="4"/>
  <c r="Y476" i="4"/>
  <c r="Y477" i="4"/>
  <c r="Y478" i="4"/>
  <c r="Y479" i="4"/>
  <c r="Y485" i="4"/>
  <c r="Y487" i="4"/>
  <c r="Y493" i="4"/>
  <c r="Y495" i="4"/>
  <c r="Y503" i="4"/>
  <c r="Y509" i="4"/>
  <c r="Y515" i="4"/>
  <c r="Y517" i="4"/>
  <c r="Y519" i="4"/>
  <c r="Y527" i="4"/>
  <c r="Y533" i="4"/>
  <c r="Y541" i="4"/>
  <c r="Y543" i="4"/>
  <c r="Y547" i="4"/>
  <c r="Y548" i="4"/>
  <c r="Y549" i="4"/>
  <c r="Y551" i="4"/>
  <c r="Y557" i="4"/>
  <c r="Y559" i="4"/>
  <c r="Y562" i="4"/>
  <c r="Y563" i="4"/>
  <c r="Y565" i="4"/>
  <c r="Y567" i="4"/>
  <c r="Y573" i="4"/>
  <c r="Y575" i="4"/>
  <c r="Y581" i="4"/>
  <c r="Y583" i="4"/>
  <c r="Y589" i="4"/>
  <c r="Y591" i="4"/>
  <c r="Y595" i="4"/>
  <c r="Y597" i="4"/>
  <c r="Y599" i="4"/>
  <c r="Y607" i="4"/>
  <c r="Y612" i="4"/>
  <c r="Y613" i="4"/>
  <c r="Y615" i="4"/>
  <c r="Y621" i="4"/>
  <c r="Y623" i="4"/>
  <c r="Y629" i="4"/>
  <c r="Y631" i="4"/>
  <c r="Y635" i="4"/>
  <c r="Y637" i="4"/>
  <c r="Y644" i="4"/>
  <c r="Y653" i="4"/>
  <c r="Y655" i="4"/>
  <c r="Y660" i="4"/>
  <c r="Y661" i="4"/>
  <c r="Y663" i="4"/>
  <c r="Y666" i="4"/>
  <c r="Y668" i="4"/>
  <c r="Y671" i="4"/>
  <c r="Y679" i="4"/>
  <c r="Y685" i="4"/>
  <c r="Y687" i="4"/>
  <c r="Y693" i="4"/>
  <c r="Y695" i="4"/>
  <c r="Y701" i="4"/>
  <c r="Y703" i="4"/>
  <c r="Y709" i="4"/>
  <c r="Y711" i="4"/>
  <c r="Y719" i="4"/>
  <c r="Y727" i="4"/>
  <c r="Y733" i="4"/>
  <c r="Y741" i="4"/>
  <c r="Y743" i="4"/>
  <c r="Y747" i="4"/>
  <c r="Y749" i="4"/>
  <c r="Y751" i="4"/>
  <c r="Y757" i="4"/>
  <c r="Y759" i="4"/>
  <c r="Y765" i="4"/>
  <c r="Y767" i="4"/>
  <c r="Y772" i="4"/>
  <c r="Y773" i="4"/>
  <c r="Y775" i="4"/>
  <c r="Y779" i="4"/>
  <c r="Y783" i="4"/>
  <c r="Y789" i="4"/>
  <c r="Y791" i="4"/>
  <c r="Y795" i="4"/>
  <c r="Y796" i="4"/>
  <c r="Y797" i="4"/>
  <c r="Y798" i="4"/>
  <c r="Y799" i="4"/>
  <c r="Y805" i="4"/>
  <c r="Y807" i="4"/>
  <c r="Y812" i="4"/>
  <c r="Y813" i="4"/>
  <c r="Y815" i="4"/>
  <c r="Y821" i="4"/>
  <c r="Y823" i="4"/>
  <c r="Y829" i="4"/>
  <c r="Y839" i="4"/>
  <c r="Y845" i="4"/>
  <c r="Y847" i="4"/>
  <c r="Y853" i="4"/>
  <c r="Y860" i="4"/>
  <c r="Y861" i="4"/>
  <c r="Y863" i="4"/>
  <c r="Y869" i="4"/>
  <c r="Y871" i="4"/>
  <c r="Y876" i="4"/>
  <c r="Y877" i="4"/>
  <c r="Y879" i="4"/>
  <c r="Y884" i="4"/>
  <c r="Y885" i="4"/>
  <c r="Y887" i="4"/>
  <c r="Y893" i="4"/>
  <c r="Y895" i="4"/>
  <c r="Y899" i="4"/>
  <c r="Y901" i="4"/>
  <c r="Y903" i="4"/>
  <c r="Y909" i="4"/>
  <c r="Y911" i="4"/>
  <c r="Y916" i="4"/>
  <c r="Y917" i="4"/>
  <c r="Y924" i="4"/>
  <c r="Y925" i="4"/>
  <c r="Y927" i="4"/>
  <c r="Y933" i="4"/>
  <c r="Y941" i="4"/>
  <c r="Y943" i="4"/>
  <c r="Y947" i="4"/>
  <c r="Y949" i="4"/>
  <c r="Y951" i="4"/>
  <c r="Y957" i="4"/>
  <c r="Y964" i="4"/>
  <c r="Y965" i="4"/>
  <c r="Y971" i="4"/>
  <c r="Y973" i="4"/>
  <c r="Y975" i="4"/>
  <c r="X7" i="4"/>
  <c r="X12" i="4"/>
  <c r="X13" i="4"/>
  <c r="X15" i="4"/>
  <c r="X21" i="4"/>
  <c r="X23" i="4"/>
  <c r="X29" i="4"/>
  <c r="X31" i="4"/>
  <c r="X36" i="4"/>
  <c r="X39" i="4"/>
  <c r="X44" i="4"/>
  <c r="X45" i="4"/>
  <c r="X47" i="4"/>
  <c r="X53" i="4"/>
  <c r="X55" i="4"/>
  <c r="X59" i="4"/>
  <c r="X60" i="4"/>
  <c r="X61" i="4"/>
  <c r="X63" i="4"/>
  <c r="X67" i="4"/>
  <c r="X69" i="4"/>
  <c r="X71" i="4"/>
  <c r="X76" i="4"/>
  <c r="X77" i="4"/>
  <c r="X79" i="4"/>
  <c r="X83" i="4"/>
  <c r="X85" i="4"/>
  <c r="X86" i="4"/>
  <c r="X87" i="4"/>
  <c r="X93" i="4"/>
  <c r="X95" i="4"/>
  <c r="X99" i="4"/>
  <c r="X101" i="4"/>
  <c r="X103" i="4"/>
  <c r="X108" i="4"/>
  <c r="X109" i="4"/>
  <c r="X110" i="4"/>
  <c r="X111" i="4"/>
  <c r="X117" i="4"/>
  <c r="X119" i="4"/>
  <c r="X123" i="4"/>
  <c r="X124" i="4"/>
  <c r="X125" i="4"/>
  <c r="X127" i="4"/>
  <c r="X133" i="4"/>
  <c r="X135" i="4"/>
  <c r="X139" i="4"/>
  <c r="X141" i="4"/>
  <c r="X147" i="4"/>
  <c r="X149" i="4"/>
  <c r="X151" i="4"/>
  <c r="X157" i="4"/>
  <c r="X159" i="4"/>
  <c r="X165" i="4"/>
  <c r="X167" i="4"/>
  <c r="X173" i="4"/>
  <c r="X175" i="4"/>
  <c r="X180" i="4"/>
  <c r="X181" i="4"/>
  <c r="X183" i="4"/>
  <c r="X189" i="4"/>
  <c r="X191" i="4"/>
  <c r="X195" i="4"/>
  <c r="X196" i="4"/>
  <c r="X197" i="4"/>
  <c r="X198" i="4"/>
  <c r="X199" i="4"/>
  <c r="X205" i="4"/>
  <c r="X207" i="4"/>
  <c r="X211" i="4"/>
  <c r="X212" i="4"/>
  <c r="X213" i="4"/>
  <c r="X214" i="4"/>
  <c r="X215" i="4"/>
  <c r="X221" i="4"/>
  <c r="X223" i="4"/>
  <c r="X228" i="4"/>
  <c r="X229" i="4"/>
  <c r="X231" i="4"/>
  <c r="X237" i="4"/>
  <c r="X238" i="4"/>
  <c r="X239" i="4"/>
  <c r="X243" i="4"/>
  <c r="X245" i="4"/>
  <c r="X247" i="4"/>
  <c r="X253" i="4"/>
  <c r="X255" i="4"/>
  <c r="X261" i="4"/>
  <c r="X262" i="4"/>
  <c r="X263" i="4"/>
  <c r="X269" i="4"/>
  <c r="X271" i="4"/>
  <c r="X275" i="4"/>
  <c r="X277" i="4"/>
  <c r="X279" i="4"/>
  <c r="X285" i="4"/>
  <c r="X287" i="4"/>
  <c r="X291" i="4"/>
  <c r="X293" i="4"/>
  <c r="X295" i="4"/>
  <c r="X301" i="4"/>
  <c r="X303" i="4"/>
  <c r="X308" i="4"/>
  <c r="X309" i="4"/>
  <c r="X311" i="4"/>
  <c r="X317" i="4"/>
  <c r="X319" i="4"/>
  <c r="X323" i="4"/>
  <c r="X324" i="4"/>
  <c r="X325" i="4"/>
  <c r="X326" i="4"/>
  <c r="X327" i="4"/>
  <c r="X335" i="4"/>
  <c r="X343" i="4"/>
  <c r="X346" i="4"/>
  <c r="X347" i="4"/>
  <c r="X349" i="4"/>
  <c r="X351" i="4"/>
  <c r="X356" i="4"/>
  <c r="X357" i="4"/>
  <c r="X359" i="4"/>
  <c r="X365" i="4"/>
  <c r="X367" i="4"/>
  <c r="X371" i="4"/>
  <c r="X373" i="4"/>
  <c r="X375" i="4"/>
  <c r="X381" i="4"/>
  <c r="X383" i="4"/>
  <c r="X387" i="4"/>
  <c r="X389" i="4"/>
  <c r="X397" i="4"/>
  <c r="X399" i="4"/>
  <c r="X405" i="4"/>
  <c r="X411" i="4"/>
  <c r="X412" i="4"/>
  <c r="X413" i="4"/>
  <c r="X415" i="4"/>
  <c r="X421" i="4"/>
  <c r="X423" i="4"/>
  <c r="X427" i="4"/>
  <c r="X428" i="4"/>
  <c r="X429" i="4"/>
  <c r="X434" i="4"/>
  <c r="X437" i="4"/>
  <c r="X439" i="4"/>
  <c r="X445" i="4"/>
  <c r="X447" i="4"/>
  <c r="X452" i="4"/>
  <c r="X453" i="4"/>
  <c r="X455" i="4"/>
  <c r="X460" i="4"/>
  <c r="X461" i="4"/>
  <c r="X463" i="4"/>
  <c r="X468" i="4"/>
  <c r="X469" i="4"/>
  <c r="X471" i="4"/>
  <c r="X477" i="4"/>
  <c r="X479" i="4"/>
  <c r="X485" i="4"/>
  <c r="X486" i="4"/>
  <c r="X487" i="4"/>
  <c r="X492" i="4"/>
  <c r="X493" i="4"/>
  <c r="X495" i="4"/>
  <c r="X500" i="4"/>
  <c r="X501" i="4"/>
  <c r="X507" i="4"/>
  <c r="X509" i="4"/>
  <c r="X511" i="4"/>
  <c r="X517" i="4"/>
  <c r="X519" i="4"/>
  <c r="X523" i="4"/>
  <c r="X525" i="4"/>
  <c r="X527" i="4"/>
  <c r="X533" i="4"/>
  <c r="X534" i="4"/>
  <c r="X535" i="4"/>
  <c r="X539" i="4"/>
  <c r="X541" i="4"/>
  <c r="X543" i="4"/>
  <c r="X549" i="4"/>
  <c r="X551" i="4"/>
  <c r="X555" i="4"/>
  <c r="X556" i="4"/>
  <c r="X557" i="4"/>
  <c r="X559" i="4"/>
  <c r="X565" i="4"/>
  <c r="X567" i="4"/>
  <c r="X572" i="4"/>
  <c r="X573" i="4"/>
  <c r="X575" i="4"/>
  <c r="X581" i="4"/>
  <c r="X589" i="4"/>
  <c r="X591" i="4"/>
  <c r="X596" i="4"/>
  <c r="X597" i="4"/>
  <c r="X599" i="4"/>
  <c r="X605" i="4"/>
  <c r="X607" i="4"/>
  <c r="X613" i="4"/>
  <c r="X615" i="4"/>
  <c r="X621" i="4"/>
  <c r="X623" i="4"/>
  <c r="X627" i="4"/>
  <c r="X629" i="4"/>
  <c r="X631" i="4"/>
  <c r="X637" i="4"/>
  <c r="X638" i="4"/>
  <c r="X639" i="4"/>
  <c r="X644" i="4"/>
  <c r="X645" i="4"/>
  <c r="X647" i="4"/>
  <c r="X653" i="4"/>
  <c r="X655" i="4"/>
  <c r="X660" i="4"/>
  <c r="X661" i="4"/>
  <c r="X663" i="4"/>
  <c r="X669" i="4"/>
  <c r="X676" i="4"/>
  <c r="X679" i="4"/>
  <c r="X685" i="4"/>
  <c r="X687" i="4"/>
  <c r="X693" i="4"/>
  <c r="X695" i="4"/>
  <c r="X700" i="4"/>
  <c r="X701" i="4"/>
  <c r="X703" i="4"/>
  <c r="X709" i="4"/>
  <c r="X711" i="4"/>
  <c r="X719" i="4"/>
  <c r="X723" i="4"/>
  <c r="X725" i="4"/>
  <c r="X727" i="4"/>
  <c r="X732" i="4"/>
  <c r="X733" i="4"/>
  <c r="X735" i="4"/>
  <c r="X741" i="4"/>
  <c r="X743" i="4"/>
  <c r="X747" i="4"/>
  <c r="X749" i="4"/>
  <c r="X751" i="4"/>
  <c r="X757" i="4"/>
  <c r="X759" i="4"/>
  <c r="X763" i="4"/>
  <c r="X764" i="4"/>
  <c r="X765" i="4"/>
  <c r="X767" i="4"/>
  <c r="X773" i="4"/>
  <c r="X775" i="4"/>
  <c r="X778" i="4"/>
  <c r="X781" i="4"/>
  <c r="X783" i="4"/>
  <c r="X789" i="4"/>
  <c r="X791" i="4"/>
  <c r="X795" i="4"/>
  <c r="X797" i="4"/>
  <c r="X799" i="4"/>
  <c r="X807" i="4"/>
  <c r="X810" i="4"/>
  <c r="X811" i="4"/>
  <c r="X813" i="4"/>
  <c r="X815" i="4"/>
  <c r="X821" i="4"/>
  <c r="X823" i="4"/>
  <c r="X829" i="4"/>
  <c r="X831" i="4"/>
  <c r="X837" i="4"/>
  <c r="X839" i="4"/>
  <c r="X853" i="4"/>
  <c r="X859" i="4"/>
  <c r="X861" i="4"/>
  <c r="X863" i="4"/>
  <c r="X866" i="4"/>
  <c r="X867" i="4"/>
  <c r="X869" i="4"/>
  <c r="X871" i="4"/>
  <c r="X876" i="4"/>
  <c r="X877" i="4"/>
  <c r="X879" i="4"/>
  <c r="X883" i="4"/>
  <c r="X885" i="4"/>
  <c r="X893" i="4"/>
  <c r="X895" i="4"/>
  <c r="X900" i="4"/>
  <c r="X901" i="4"/>
  <c r="X903" i="4"/>
  <c r="X907" i="4"/>
  <c r="X908" i="4"/>
  <c r="X909" i="4"/>
  <c r="X911" i="4"/>
  <c r="X916" i="4"/>
  <c r="X917" i="4"/>
  <c r="X919" i="4"/>
  <c r="X924" i="4"/>
  <c r="X925" i="4"/>
  <c r="X927" i="4"/>
  <c r="X933" i="4"/>
  <c r="X935" i="4"/>
  <c r="X941" i="4"/>
  <c r="X947" i="4"/>
  <c r="X949" i="4"/>
  <c r="X956" i="4"/>
  <c r="X957" i="4"/>
  <c r="X965" i="4"/>
  <c r="X967" i="4"/>
  <c r="X971" i="4"/>
  <c r="X972" i="4"/>
  <c r="X973" i="4"/>
  <c r="X975" i="4"/>
  <c r="W5" i="4"/>
  <c r="W6" i="4"/>
  <c r="W11" i="4"/>
  <c r="W12" i="4"/>
  <c r="W20" i="4"/>
  <c r="W21" i="4"/>
  <c r="W23" i="4"/>
  <c r="W28" i="4"/>
  <c r="W29" i="4"/>
  <c r="W31" i="4"/>
  <c r="W36" i="4"/>
  <c r="W39" i="4"/>
  <c r="W47" i="4"/>
  <c r="W51" i="4"/>
  <c r="W55" i="4"/>
  <c r="W67" i="4"/>
  <c r="W70" i="4"/>
  <c r="W77" i="4"/>
  <c r="W91" i="4"/>
  <c r="W100" i="4"/>
  <c r="W103" i="4"/>
  <c r="W116" i="4"/>
  <c r="W118" i="4"/>
  <c r="W132" i="4"/>
  <c r="W133" i="4"/>
  <c r="W134" i="4"/>
  <c r="W135" i="4"/>
  <c r="W142" i="4"/>
  <c r="W149" i="4"/>
  <c r="W151" i="4"/>
  <c r="W155" i="4"/>
  <c r="W157" i="4"/>
  <c r="W158" i="4"/>
  <c r="W159" i="4"/>
  <c r="W165" i="4"/>
  <c r="W172" i="4"/>
  <c r="W173" i="4"/>
  <c r="W174" i="4"/>
  <c r="W175" i="4"/>
  <c r="W180" i="4"/>
  <c r="W183" i="4"/>
  <c r="W189" i="4"/>
  <c r="W195" i="4"/>
  <c r="W196" i="4"/>
  <c r="W197" i="4"/>
  <c r="W199" i="4"/>
  <c r="W205" i="4"/>
  <c r="W206" i="4"/>
  <c r="W207" i="4"/>
  <c r="W211" i="4"/>
  <c r="W213" i="4"/>
  <c r="W215" i="4"/>
  <c r="W221" i="4"/>
  <c r="W223" i="4"/>
  <c r="W231" i="4"/>
  <c r="W235" i="4"/>
  <c r="W237" i="4"/>
  <c r="W239" i="4"/>
  <c r="W243" i="4"/>
  <c r="W247" i="4"/>
  <c r="W253" i="4"/>
  <c r="W255" i="4"/>
  <c r="W259" i="4"/>
  <c r="W260" i="4"/>
  <c r="W261" i="4"/>
  <c r="W262" i="4"/>
  <c r="W263" i="4"/>
  <c r="W269" i="4"/>
  <c r="W271" i="4"/>
  <c r="W275" i="4"/>
  <c r="W276" i="4"/>
  <c r="W277" i="4"/>
  <c r="W279" i="4"/>
  <c r="W287" i="4"/>
  <c r="W293" i="4"/>
  <c r="W295" i="4"/>
  <c r="W299" i="4"/>
  <c r="W301" i="4"/>
  <c r="W303" i="4"/>
  <c r="W309" i="4"/>
  <c r="W315" i="4"/>
  <c r="W316" i="4"/>
  <c r="W317" i="4"/>
  <c r="W325" i="4"/>
  <c r="W326" i="4"/>
  <c r="W331" i="4"/>
  <c r="W332" i="4"/>
  <c r="W333" i="4"/>
  <c r="W334" i="4"/>
  <c r="W335" i="4"/>
  <c r="W341" i="4"/>
  <c r="W343" i="4"/>
  <c r="W348" i="4"/>
  <c r="W349" i="4"/>
  <c r="W350" i="4"/>
  <c r="W351" i="4"/>
  <c r="W357" i="4"/>
  <c r="W359" i="4"/>
  <c r="W363" i="4"/>
  <c r="W365" i="4"/>
  <c r="W367" i="4"/>
  <c r="W372" i="4"/>
  <c r="W373" i="4"/>
  <c r="W375" i="4"/>
  <c r="W380" i="4"/>
  <c r="W381" i="4"/>
  <c r="W383" i="4"/>
  <c r="W389" i="4"/>
  <c r="W395" i="4"/>
  <c r="W396" i="4"/>
  <c r="W397" i="4"/>
  <c r="W399" i="4"/>
  <c r="W403" i="4"/>
  <c r="W405" i="4"/>
  <c r="W413" i="4"/>
  <c r="W415" i="4"/>
  <c r="W420" i="4"/>
  <c r="W421" i="4"/>
  <c r="W423" i="4"/>
  <c r="W429" i="4"/>
  <c r="W436" i="4"/>
  <c r="W437" i="4"/>
  <c r="W439" i="4"/>
  <c r="W444" i="4"/>
  <c r="W447" i="4"/>
  <c r="W452" i="4"/>
  <c r="W455" i="4"/>
  <c r="W460" i="4"/>
  <c r="W461" i="4"/>
  <c r="W463" i="4"/>
  <c r="W468" i="4"/>
  <c r="W471" i="4"/>
  <c r="W475" i="4"/>
  <c r="W476" i="4"/>
  <c r="W477" i="4"/>
  <c r="W479" i="4"/>
  <c r="W485" i="4"/>
  <c r="W487" i="4"/>
  <c r="W492" i="4"/>
  <c r="W500" i="4"/>
  <c r="W501" i="4"/>
  <c r="W502" i="4"/>
  <c r="W508" i="4"/>
  <c r="W509" i="4"/>
  <c r="W515" i="4"/>
  <c r="W516" i="4"/>
  <c r="W517" i="4"/>
  <c r="W519" i="4"/>
  <c r="W524" i="4"/>
  <c r="W525" i="4"/>
  <c r="W527" i="4"/>
  <c r="W532" i="4"/>
  <c r="W533" i="4"/>
  <c r="W539" i="4"/>
  <c r="W541" i="4"/>
  <c r="W543" i="4"/>
  <c r="W548" i="4"/>
  <c r="W549" i="4"/>
  <c r="W551" i="4"/>
  <c r="W555" i="4"/>
  <c r="W556" i="4"/>
  <c r="W557" i="4"/>
  <c r="W559" i="4"/>
  <c r="W563" i="4"/>
  <c r="W564" i="4"/>
  <c r="W565" i="4"/>
  <c r="W567" i="4"/>
  <c r="W572" i="4"/>
  <c r="W573" i="4"/>
  <c r="W575" i="4"/>
  <c r="W580" i="4"/>
  <c r="W581" i="4"/>
  <c r="W588" i="4"/>
  <c r="W591" i="4"/>
  <c r="W597" i="4"/>
  <c r="W599" i="4"/>
  <c r="W603" i="4"/>
  <c r="W607" i="4"/>
  <c r="W611" i="4"/>
  <c r="W612" i="4"/>
  <c r="W613" i="4"/>
  <c r="W615" i="4"/>
  <c r="W621" i="4"/>
  <c r="W623" i="4"/>
  <c r="W627" i="4"/>
  <c r="W628" i="4"/>
  <c r="W629" i="4"/>
  <c r="W631" i="4"/>
  <c r="W635" i="4"/>
  <c r="W636" i="4"/>
  <c r="W637" i="4"/>
  <c r="W639" i="4"/>
  <c r="W644" i="4"/>
  <c r="W647" i="4"/>
  <c r="W651" i="4"/>
  <c r="W652" i="4"/>
  <c r="W653" i="4"/>
  <c r="W660" i="4"/>
  <c r="W661" i="4"/>
  <c r="W663" i="4"/>
  <c r="W667" i="4"/>
  <c r="W668" i="4"/>
  <c r="W671" i="4"/>
  <c r="W676" i="4"/>
  <c r="W677" i="4"/>
  <c r="W679" i="4"/>
  <c r="W683" i="4"/>
  <c r="W684" i="4"/>
  <c r="W685" i="4"/>
  <c r="W687" i="4"/>
  <c r="W693" i="4"/>
  <c r="W695" i="4"/>
  <c r="W700" i="4"/>
  <c r="W701" i="4"/>
  <c r="W703" i="4"/>
  <c r="W717" i="4"/>
  <c r="W719" i="4"/>
  <c r="W723" i="4"/>
  <c r="W725" i="4"/>
  <c r="W727" i="4"/>
  <c r="W731" i="4"/>
  <c r="W732" i="4"/>
  <c r="W733" i="4"/>
  <c r="W739" i="4"/>
  <c r="W740" i="4"/>
  <c r="W741" i="4"/>
  <c r="W743" i="4"/>
  <c r="W747" i="4"/>
  <c r="W748" i="4"/>
  <c r="W751" i="4"/>
  <c r="W759" i="4"/>
  <c r="W763" i="4"/>
  <c r="W764" i="4"/>
  <c r="W765" i="4"/>
  <c r="W767" i="4"/>
  <c r="W772" i="4"/>
  <c r="W773" i="4"/>
  <c r="W775" i="4"/>
  <c r="W783" i="4"/>
  <c r="W789" i="4"/>
  <c r="W791" i="4"/>
  <c r="W795" i="4"/>
  <c r="W796" i="4"/>
  <c r="W797" i="4"/>
  <c r="W799" i="4"/>
  <c r="W803" i="4"/>
  <c r="W813" i="4"/>
  <c r="W815" i="4"/>
  <c r="W820" i="4"/>
  <c r="W821" i="4"/>
  <c r="W823" i="4"/>
  <c r="W828" i="4"/>
  <c r="W829" i="4"/>
  <c r="W835" i="4"/>
  <c r="W836" i="4"/>
  <c r="W837" i="4"/>
  <c r="W839" i="4"/>
  <c r="W843" i="4"/>
  <c r="W847" i="4"/>
  <c r="W851" i="4"/>
  <c r="W852" i="4"/>
  <c r="W861" i="4"/>
  <c r="W863" i="4"/>
  <c r="W867" i="4"/>
  <c r="W868" i="4"/>
  <c r="W869" i="4"/>
  <c r="W871" i="4"/>
  <c r="W875" i="4"/>
  <c r="W876" i="4"/>
  <c r="W877" i="4"/>
  <c r="W879" i="4"/>
  <c r="W883" i="4"/>
  <c r="W884" i="4"/>
  <c r="W887" i="4"/>
  <c r="W891" i="4"/>
  <c r="W892" i="4"/>
  <c r="W901" i="4"/>
  <c r="W903" i="4"/>
  <c r="W907" i="4"/>
  <c r="W908" i="4"/>
  <c r="W909" i="4"/>
  <c r="W911" i="4"/>
  <c r="W915" i="4"/>
  <c r="W916" i="4"/>
  <c r="W917" i="4"/>
  <c r="W919" i="4"/>
  <c r="W925" i="4"/>
  <c r="W927" i="4"/>
  <c r="W931" i="4"/>
  <c r="W933" i="4"/>
  <c r="W935" i="4"/>
  <c r="W940" i="4"/>
  <c r="W941" i="4"/>
  <c r="W947" i="4"/>
  <c r="W948" i="4"/>
  <c r="W949" i="4"/>
  <c r="W955" i="4"/>
  <c r="W956" i="4"/>
  <c r="W957" i="4"/>
  <c r="W959" i="4"/>
  <c r="W965" i="4"/>
  <c r="W967" i="4"/>
  <c r="W971" i="4"/>
  <c r="W972" i="4"/>
  <c r="W973" i="4"/>
  <c r="W975" i="4"/>
  <c r="V3" i="4"/>
  <c r="V7" i="4"/>
  <c r="V11" i="4"/>
  <c r="V12" i="4"/>
  <c r="V15" i="4"/>
  <c r="V19" i="4"/>
  <c r="V20" i="4"/>
  <c r="V21" i="4"/>
  <c r="V23" i="4"/>
  <c r="V27" i="4"/>
  <c r="V28" i="4"/>
  <c r="V31" i="4"/>
  <c r="V35" i="4"/>
  <c r="V36" i="4"/>
  <c r="V37" i="4"/>
  <c r="V39" i="4"/>
  <c r="V44" i="4"/>
  <c r="V46" i="4"/>
  <c r="V47" i="4"/>
  <c r="V51" i="4"/>
  <c r="V52" i="4"/>
  <c r="V53" i="4"/>
  <c r="V55" i="4"/>
  <c r="V60" i="4"/>
  <c r="V63" i="4"/>
  <c r="V67" i="4"/>
  <c r="V68" i="4"/>
  <c r="V69" i="4"/>
  <c r="V71" i="4"/>
  <c r="V77" i="4"/>
  <c r="V79" i="4"/>
  <c r="V87" i="4"/>
  <c r="V91" i="4"/>
  <c r="V94" i="4"/>
  <c r="V99" i="4"/>
  <c r="V100" i="4"/>
  <c r="V101" i="4"/>
  <c r="V103" i="4"/>
  <c r="V115" i="4"/>
  <c r="V116" i="4"/>
  <c r="V119" i="4"/>
  <c r="V124" i="4"/>
  <c r="V131" i="4"/>
  <c r="V132" i="4"/>
  <c r="V133" i="4"/>
  <c r="V135" i="4"/>
  <c r="V139" i="4"/>
  <c r="V141" i="4"/>
  <c r="V143" i="4"/>
  <c r="V147" i="4"/>
  <c r="V148" i="4"/>
  <c r="V149" i="4"/>
  <c r="V151" i="4"/>
  <c r="V155" i="4"/>
  <c r="V157" i="4"/>
  <c r="V158" i="4"/>
  <c r="V159" i="4"/>
  <c r="V163" i="4"/>
  <c r="V164" i="4"/>
  <c r="V165" i="4"/>
  <c r="V167" i="4"/>
  <c r="V171" i="4"/>
  <c r="V172" i="4"/>
  <c r="V173" i="4"/>
  <c r="V175" i="4"/>
  <c r="V180" i="4"/>
  <c r="V181" i="4"/>
  <c r="V182" i="4"/>
  <c r="V183" i="4"/>
  <c r="V187" i="4"/>
  <c r="V189" i="4"/>
  <c r="V191" i="4"/>
  <c r="V195" i="4"/>
  <c r="V196" i="4"/>
  <c r="V197" i="4"/>
  <c r="V199" i="4"/>
  <c r="V204" i="4"/>
  <c r="V205" i="4"/>
  <c r="V207" i="4"/>
  <c r="V211" i="4"/>
  <c r="V212" i="4"/>
  <c r="V213" i="4"/>
  <c r="V215" i="4"/>
  <c r="V221" i="4"/>
  <c r="V222" i="4"/>
  <c r="V223" i="4"/>
  <c r="V227" i="4"/>
  <c r="V229" i="4"/>
  <c r="V231" i="4"/>
  <c r="V235" i="4"/>
  <c r="V236" i="4"/>
  <c r="V237" i="4"/>
  <c r="V239" i="4"/>
  <c r="V243" i="4"/>
  <c r="V244" i="4"/>
  <c r="V245" i="4"/>
  <c r="V247" i="4"/>
  <c r="V251" i="4"/>
  <c r="V253" i="4"/>
  <c r="V254" i="4"/>
  <c r="V255" i="4"/>
  <c r="V259" i="4"/>
  <c r="V260" i="4"/>
  <c r="V261" i="4"/>
  <c r="V263" i="4"/>
  <c r="V267" i="4"/>
  <c r="V268" i="4"/>
  <c r="V269" i="4"/>
  <c r="V271" i="4"/>
  <c r="V275" i="4"/>
  <c r="V276" i="4"/>
  <c r="V277" i="4"/>
  <c r="V278" i="4"/>
  <c r="V279" i="4"/>
  <c r="V283" i="4"/>
  <c r="V287" i="4"/>
  <c r="V291" i="4"/>
  <c r="V292" i="4"/>
  <c r="V293" i="4"/>
  <c r="V295" i="4"/>
  <c r="V299" i="4"/>
  <c r="V300" i="4"/>
  <c r="V301" i="4"/>
  <c r="V308" i="4"/>
  <c r="V309" i="4"/>
  <c r="V311" i="4"/>
  <c r="V315" i="4"/>
  <c r="V316" i="4"/>
  <c r="V317" i="4"/>
  <c r="V318" i="4"/>
  <c r="V324" i="4"/>
  <c r="V325" i="4"/>
  <c r="V331" i="4"/>
  <c r="V332" i="4"/>
  <c r="V334" i="4"/>
  <c r="V335" i="4"/>
  <c r="V339" i="4"/>
  <c r="V340" i="4"/>
  <c r="V343" i="4"/>
  <c r="V347" i="4"/>
  <c r="V348" i="4"/>
  <c r="V349" i="4"/>
  <c r="V351" i="4"/>
  <c r="V355" i="4"/>
  <c r="V356" i="4"/>
  <c r="V357" i="4"/>
  <c r="V358" i="4"/>
  <c r="V359" i="4"/>
  <c r="V363" i="4"/>
  <c r="V364" i="4"/>
  <c r="V365" i="4"/>
  <c r="V367" i="4"/>
  <c r="V371" i="4"/>
  <c r="V372" i="4"/>
  <c r="V373" i="4"/>
  <c r="V375" i="4"/>
  <c r="V380" i="4"/>
  <c r="V381" i="4"/>
  <c r="V383" i="4"/>
  <c r="V387" i="4"/>
  <c r="V388" i="4"/>
  <c r="V389" i="4"/>
  <c r="V391" i="4"/>
  <c r="V395" i="4"/>
  <c r="V396" i="4"/>
  <c r="V397" i="4"/>
  <c r="V398" i="4"/>
  <c r="V399" i="4"/>
  <c r="V404" i="4"/>
  <c r="V406" i="4"/>
  <c r="V407" i="4"/>
  <c r="V411" i="4"/>
  <c r="V412" i="4"/>
  <c r="V413" i="4"/>
  <c r="V415" i="4"/>
  <c r="V419" i="4"/>
  <c r="V421" i="4"/>
  <c r="V422" i="4"/>
  <c r="V428" i="4"/>
  <c r="V429" i="4"/>
  <c r="V435" i="4"/>
  <c r="V436" i="4"/>
  <c r="V437" i="4"/>
  <c r="V439" i="4"/>
  <c r="V444" i="4"/>
  <c r="V445" i="4"/>
  <c r="V447" i="4"/>
  <c r="V453" i="4"/>
  <c r="V455" i="4"/>
  <c r="V461" i="4"/>
  <c r="V463" i="4"/>
  <c r="V467" i="4"/>
  <c r="V468" i="4"/>
  <c r="V471" i="4"/>
  <c r="V475" i="4"/>
  <c r="V477" i="4"/>
  <c r="V478" i="4"/>
  <c r="V479" i="4"/>
  <c r="V483" i="4"/>
  <c r="V484" i="4"/>
  <c r="V485" i="4"/>
  <c r="V487" i="4"/>
  <c r="V491" i="4"/>
  <c r="V492" i="4"/>
  <c r="V494" i="4"/>
  <c r="V500" i="4"/>
  <c r="V507" i="4"/>
  <c r="V508" i="4"/>
  <c r="V509" i="4"/>
  <c r="V510" i="4"/>
  <c r="V511" i="4"/>
  <c r="V515" i="4"/>
  <c r="V516" i="4"/>
  <c r="V517" i="4"/>
  <c r="V519" i="4"/>
  <c r="V523" i="4"/>
  <c r="V524" i="4"/>
  <c r="V527" i="4"/>
  <c r="V532" i="4"/>
  <c r="V533" i="4"/>
  <c r="V534" i="4"/>
  <c r="V535" i="4"/>
  <c r="V539" i="4"/>
  <c r="V540" i="4"/>
  <c r="V541" i="4"/>
  <c r="V542" i="4"/>
  <c r="V543" i="4"/>
  <c r="V548" i="4"/>
  <c r="V549" i="4"/>
  <c r="V551" i="4"/>
  <c r="V555" i="4"/>
  <c r="V556" i="4"/>
  <c r="V557" i="4"/>
  <c r="V559" i="4"/>
  <c r="V564" i="4"/>
  <c r="V565" i="4"/>
  <c r="V567" i="4"/>
  <c r="V571" i="4"/>
  <c r="V573" i="4"/>
  <c r="V575" i="4"/>
  <c r="V580" i="4"/>
  <c r="V581" i="4"/>
  <c r="V583" i="4"/>
  <c r="V587" i="4"/>
  <c r="V588" i="4"/>
  <c r="V589" i="4"/>
  <c r="V591" i="4"/>
  <c r="V597" i="4"/>
  <c r="V599" i="4"/>
  <c r="V603" i="4"/>
  <c r="V604" i="4"/>
  <c r="V605" i="4"/>
  <c r="V607" i="4"/>
  <c r="V611" i="4"/>
  <c r="V612" i="4"/>
  <c r="V613" i="4"/>
  <c r="V615" i="4"/>
  <c r="V619" i="4"/>
  <c r="V621" i="4"/>
  <c r="V623" i="4"/>
  <c r="V627" i="4"/>
  <c r="V628" i="4"/>
  <c r="V629" i="4"/>
  <c r="V631" i="4"/>
  <c r="V635" i="4"/>
  <c r="V636" i="4"/>
  <c r="V637" i="4"/>
  <c r="V638" i="4"/>
  <c r="V643" i="4"/>
  <c r="V644" i="4"/>
  <c r="V651" i="4"/>
  <c r="V652" i="4"/>
  <c r="V653" i="4"/>
  <c r="V655" i="4"/>
  <c r="V659" i="4"/>
  <c r="V660" i="4"/>
  <c r="V661" i="4"/>
  <c r="V662" i="4"/>
  <c r="V663" i="4"/>
  <c r="V667" i="4"/>
  <c r="V668" i="4"/>
  <c r="V671" i="4"/>
  <c r="V676" i="4"/>
  <c r="V677" i="4"/>
  <c r="V679" i="4"/>
  <c r="V684" i="4"/>
  <c r="V685" i="4"/>
  <c r="V687" i="4"/>
  <c r="V691" i="4"/>
  <c r="V692" i="4"/>
  <c r="V693" i="4"/>
  <c r="V695" i="4"/>
  <c r="V699" i="4"/>
  <c r="V700" i="4"/>
  <c r="V701" i="4"/>
  <c r="V703" i="4"/>
  <c r="V707" i="4"/>
  <c r="V715" i="4"/>
  <c r="V716" i="4"/>
  <c r="V718" i="4"/>
  <c r="V719" i="4"/>
  <c r="V723" i="4"/>
  <c r="V725" i="4"/>
  <c r="V727" i="4"/>
  <c r="V731" i="4"/>
  <c r="V732" i="4"/>
  <c r="V733" i="4"/>
  <c r="V735" i="4"/>
  <c r="V739" i="4"/>
  <c r="V741" i="4"/>
  <c r="V743" i="4"/>
  <c r="V747" i="4"/>
  <c r="V748" i="4"/>
  <c r="V749" i="4"/>
  <c r="V751" i="4"/>
  <c r="V755" i="4"/>
  <c r="V756" i="4"/>
  <c r="V757" i="4"/>
  <c r="V759" i="4"/>
  <c r="V763" i="4"/>
  <c r="V764" i="4"/>
  <c r="V765" i="4"/>
  <c r="V767" i="4"/>
  <c r="V772" i="4"/>
  <c r="V773" i="4"/>
  <c r="V775" i="4"/>
  <c r="V779" i="4"/>
  <c r="V781" i="4"/>
  <c r="V783" i="4"/>
  <c r="V787" i="4"/>
  <c r="V789" i="4"/>
  <c r="V791" i="4"/>
  <c r="V795" i="4"/>
  <c r="V796" i="4"/>
  <c r="V797" i="4"/>
  <c r="V799" i="4"/>
  <c r="V804" i="4"/>
  <c r="V805" i="4"/>
  <c r="V811" i="4"/>
  <c r="V812" i="4"/>
  <c r="V813" i="4"/>
  <c r="V814" i="4"/>
  <c r="V815" i="4"/>
  <c r="V820" i="4"/>
  <c r="V823" i="4"/>
  <c r="V828" i="4"/>
  <c r="V829" i="4"/>
  <c r="V831" i="4"/>
  <c r="V835" i="4"/>
  <c r="V836" i="4"/>
  <c r="V838" i="4"/>
  <c r="V839" i="4"/>
  <c r="V843" i="4"/>
  <c r="V851" i="4"/>
  <c r="V852" i="4"/>
  <c r="V855" i="4"/>
  <c r="V860" i="4"/>
  <c r="V861" i="4"/>
  <c r="V863" i="4"/>
  <c r="V867" i="4"/>
  <c r="V868" i="4"/>
  <c r="V869" i="4"/>
  <c r="V871" i="4"/>
  <c r="V876" i="4"/>
  <c r="V877" i="4"/>
  <c r="V879" i="4"/>
  <c r="V883" i="4"/>
  <c r="V884" i="4"/>
  <c r="V891" i="4"/>
  <c r="V892" i="4"/>
  <c r="V893" i="4"/>
  <c r="V895" i="4"/>
  <c r="V899" i="4"/>
  <c r="V900" i="4"/>
  <c r="V901" i="4"/>
  <c r="V902" i="4"/>
  <c r="V903" i="4"/>
  <c r="V908" i="4"/>
  <c r="V909" i="4"/>
  <c r="V911" i="4"/>
  <c r="V915" i="4"/>
  <c r="V916" i="4"/>
  <c r="V917" i="4"/>
  <c r="V919" i="4"/>
  <c r="V924" i="4"/>
  <c r="V925" i="4"/>
  <c r="V927" i="4"/>
  <c r="V931" i="4"/>
  <c r="V932" i="4"/>
  <c r="V933" i="4"/>
  <c r="V935" i="4"/>
  <c r="V940" i="4"/>
  <c r="V941" i="4"/>
  <c r="V943" i="4"/>
  <c r="V947" i="4"/>
  <c r="V948" i="4"/>
  <c r="V949" i="4"/>
  <c r="V951" i="4"/>
  <c r="V955" i="4"/>
  <c r="V956" i="4"/>
  <c r="V957" i="4"/>
  <c r="V965" i="4"/>
  <c r="V967" i="4"/>
  <c r="V971" i="4"/>
  <c r="V972" i="4"/>
  <c r="V973" i="4"/>
  <c r="V975" i="4"/>
  <c r="U3" i="4"/>
  <c r="U4" i="4"/>
  <c r="U5" i="4"/>
  <c r="U6" i="4"/>
  <c r="U7" i="4"/>
  <c r="U11" i="4"/>
  <c r="U12" i="4"/>
  <c r="U13" i="4"/>
  <c r="U14" i="4"/>
  <c r="U15" i="4"/>
  <c r="U19" i="4"/>
  <c r="U20" i="4"/>
  <c r="U21" i="4"/>
  <c r="U23" i="4"/>
  <c r="U27" i="4"/>
  <c r="U28" i="4"/>
  <c r="U29" i="4"/>
  <c r="U30" i="4"/>
  <c r="U31" i="4"/>
  <c r="U35" i="4"/>
  <c r="U36" i="4"/>
  <c r="U37" i="4"/>
  <c r="U39" i="4"/>
  <c r="U43" i="4"/>
  <c r="U44" i="4"/>
  <c r="U45" i="4"/>
  <c r="U47" i="4"/>
  <c r="U51" i="4"/>
  <c r="U52" i="4"/>
  <c r="U53" i="4"/>
  <c r="U55" i="4"/>
  <c r="U59" i="4"/>
  <c r="U60" i="4"/>
  <c r="U61" i="4"/>
  <c r="U63" i="4"/>
  <c r="U67" i="4"/>
  <c r="U68" i="4"/>
  <c r="U69" i="4"/>
  <c r="U70" i="4"/>
  <c r="U71" i="4"/>
  <c r="U75" i="4"/>
  <c r="U76" i="4"/>
  <c r="U77" i="4"/>
  <c r="U79" i="4"/>
  <c r="U83" i="4"/>
  <c r="U84" i="4"/>
  <c r="U87" i="4"/>
  <c r="U91" i="4"/>
  <c r="U92" i="4"/>
  <c r="U93" i="4"/>
  <c r="U95" i="4"/>
  <c r="U99" i="4"/>
  <c r="U100" i="4"/>
  <c r="U101" i="4"/>
  <c r="U102" i="4"/>
  <c r="U103" i="4"/>
  <c r="U107" i="4"/>
  <c r="U108" i="4"/>
  <c r="U109" i="4"/>
  <c r="U111" i="4"/>
  <c r="U115" i="4"/>
  <c r="U116" i="4"/>
  <c r="U117" i="4"/>
  <c r="U118" i="4"/>
  <c r="U119" i="4"/>
  <c r="U123" i="4"/>
  <c r="U124" i="4"/>
  <c r="U125" i="4"/>
  <c r="U131" i="4"/>
  <c r="U132" i="4"/>
  <c r="U133" i="4"/>
  <c r="U134" i="4"/>
  <c r="U135" i="4"/>
  <c r="U139" i="4"/>
  <c r="U140" i="4"/>
  <c r="U141" i="4"/>
  <c r="U143" i="4"/>
  <c r="U147" i="4"/>
  <c r="U148" i="4"/>
  <c r="U149" i="4"/>
  <c r="U151" i="4"/>
  <c r="U155" i="4"/>
  <c r="U156" i="4"/>
  <c r="U157" i="4"/>
  <c r="U158" i="4"/>
  <c r="U159" i="4"/>
  <c r="U163" i="4"/>
  <c r="U164" i="4"/>
  <c r="U165" i="4"/>
  <c r="U167" i="4"/>
  <c r="U171" i="4"/>
  <c r="U172" i="4"/>
  <c r="U173" i="4"/>
  <c r="U175" i="4"/>
  <c r="U179" i="4"/>
  <c r="U180" i="4"/>
  <c r="U181" i="4"/>
  <c r="U182" i="4"/>
  <c r="U183" i="4"/>
  <c r="U187" i="4"/>
  <c r="U188" i="4"/>
  <c r="U189" i="4"/>
  <c r="U191" i="4"/>
  <c r="U195" i="4"/>
  <c r="U196" i="4"/>
  <c r="U197" i="4"/>
  <c r="U198" i="4"/>
  <c r="U199" i="4"/>
  <c r="U203" i="4"/>
  <c r="U204" i="4"/>
  <c r="U205" i="4"/>
  <c r="U207" i="4"/>
  <c r="U211" i="4"/>
  <c r="U212" i="4"/>
  <c r="U213" i="4"/>
  <c r="U215" i="4"/>
  <c r="U219" i="4"/>
  <c r="U220" i="4"/>
  <c r="U221" i="4"/>
  <c r="U223" i="4"/>
  <c r="U227" i="4"/>
  <c r="U228" i="4"/>
  <c r="U229" i="4"/>
  <c r="U230" i="4"/>
  <c r="U235" i="4"/>
  <c r="U236" i="4"/>
  <c r="U237" i="4"/>
  <c r="U239" i="4"/>
  <c r="U243" i="4"/>
  <c r="U244" i="4"/>
  <c r="U245" i="4"/>
  <c r="U247" i="4"/>
  <c r="U251" i="4"/>
  <c r="U252" i="4"/>
  <c r="U253" i="4"/>
  <c r="U255" i="4"/>
  <c r="U259" i="4"/>
  <c r="U260" i="4"/>
  <c r="U261" i="4"/>
  <c r="U263" i="4"/>
  <c r="U267" i="4"/>
  <c r="U269" i="4"/>
  <c r="U270" i="4"/>
  <c r="U271" i="4"/>
  <c r="U275" i="4"/>
  <c r="U276" i="4"/>
  <c r="U277" i="4"/>
  <c r="U279" i="4"/>
  <c r="U284" i="4"/>
  <c r="U285" i="4"/>
  <c r="U286" i="4"/>
  <c r="U287" i="4"/>
  <c r="U291" i="4"/>
  <c r="U292" i="4"/>
  <c r="U293" i="4"/>
  <c r="U294" i="4"/>
  <c r="U299" i="4"/>
  <c r="U300" i="4"/>
  <c r="U301" i="4"/>
  <c r="U303" i="4"/>
  <c r="U307" i="4"/>
  <c r="U308" i="4"/>
  <c r="U309" i="4"/>
  <c r="U310" i="4"/>
  <c r="U311" i="4"/>
  <c r="U315" i="4"/>
  <c r="U316" i="4"/>
  <c r="U317" i="4"/>
  <c r="U319" i="4"/>
  <c r="U323" i="4"/>
  <c r="U324" i="4"/>
  <c r="U325" i="4"/>
  <c r="U326" i="4"/>
  <c r="U327" i="4"/>
  <c r="U331" i="4"/>
  <c r="U332" i="4"/>
  <c r="U333" i="4"/>
  <c r="U335" i="4"/>
  <c r="U339" i="4"/>
  <c r="U340" i="4"/>
  <c r="U341" i="4"/>
  <c r="U343" i="4"/>
  <c r="U347" i="4"/>
  <c r="U348" i="4"/>
  <c r="U349" i="4"/>
  <c r="U351" i="4"/>
  <c r="U355" i="4"/>
  <c r="U356" i="4"/>
  <c r="U357" i="4"/>
  <c r="U359" i="4"/>
  <c r="U363" i="4"/>
  <c r="U364" i="4"/>
  <c r="U365" i="4"/>
  <c r="U367" i="4"/>
  <c r="U371" i="4"/>
  <c r="U372" i="4"/>
  <c r="U373" i="4"/>
  <c r="U375" i="4"/>
  <c r="U379" i="4"/>
  <c r="U380" i="4"/>
  <c r="U381" i="4"/>
  <c r="U383" i="4"/>
  <c r="U388" i="4"/>
  <c r="U389" i="4"/>
  <c r="U391" i="4"/>
  <c r="U395" i="4"/>
  <c r="U396" i="4"/>
  <c r="U397" i="4"/>
  <c r="U399" i="4"/>
  <c r="U403" i="4"/>
  <c r="U404" i="4"/>
  <c r="U405" i="4"/>
  <c r="U407" i="4"/>
  <c r="U411" i="4"/>
  <c r="U412" i="4"/>
  <c r="U413" i="4"/>
  <c r="U415" i="4"/>
  <c r="U419" i="4"/>
  <c r="U420" i="4"/>
  <c r="U421" i="4"/>
  <c r="U422" i="4"/>
  <c r="U423" i="4"/>
  <c r="U427" i="4"/>
  <c r="U428" i="4"/>
  <c r="U429" i="4"/>
  <c r="U431" i="4"/>
  <c r="U435" i="4"/>
  <c r="U436" i="4"/>
  <c r="U437" i="4"/>
  <c r="U439" i="4"/>
  <c r="U443" i="4"/>
  <c r="U444" i="4"/>
  <c r="U445" i="4"/>
  <c r="U447" i="4"/>
  <c r="U451" i="4"/>
  <c r="U452" i="4"/>
  <c r="U453" i="4"/>
  <c r="U455" i="4"/>
  <c r="U459" i="4"/>
  <c r="U461" i="4"/>
  <c r="U462" i="4"/>
  <c r="U463" i="4"/>
  <c r="U467" i="4"/>
  <c r="U468" i="4"/>
  <c r="U469" i="4"/>
  <c r="U471" i="4"/>
  <c r="U475" i="4"/>
  <c r="U476" i="4"/>
  <c r="U477" i="4"/>
  <c r="U479" i="4"/>
  <c r="U483" i="4"/>
  <c r="U484" i="4"/>
  <c r="U485" i="4"/>
  <c r="U487" i="4"/>
  <c r="U491" i="4"/>
  <c r="U492" i="4"/>
  <c r="U495" i="4"/>
  <c r="U499" i="4"/>
  <c r="U500" i="4"/>
  <c r="U501" i="4"/>
  <c r="U503" i="4"/>
  <c r="U507" i="4"/>
  <c r="U508" i="4"/>
  <c r="U509" i="4"/>
  <c r="U511" i="4"/>
  <c r="U515" i="4"/>
  <c r="U516" i="4"/>
  <c r="U517" i="4"/>
  <c r="U519" i="4"/>
  <c r="U523" i="4"/>
  <c r="U524" i="4"/>
  <c r="U525" i="4"/>
  <c r="U527" i="4"/>
  <c r="U531" i="4"/>
  <c r="U532" i="4"/>
  <c r="U533" i="4"/>
  <c r="U535" i="4"/>
  <c r="U539" i="4"/>
  <c r="U540" i="4"/>
  <c r="U541" i="4"/>
  <c r="U543" i="4"/>
  <c r="U547" i="4"/>
  <c r="U548" i="4"/>
  <c r="U549" i="4"/>
  <c r="U550" i="4"/>
  <c r="U551" i="4"/>
  <c r="U555" i="4"/>
  <c r="U556" i="4"/>
  <c r="U557" i="4"/>
  <c r="U559" i="4"/>
  <c r="U563" i="4"/>
  <c r="U564" i="4"/>
  <c r="U565" i="4"/>
  <c r="U566" i="4"/>
  <c r="U567" i="4"/>
  <c r="U571" i="4"/>
  <c r="U573" i="4"/>
  <c r="U575" i="4"/>
  <c r="U579" i="4"/>
  <c r="U580" i="4"/>
  <c r="U581" i="4"/>
  <c r="U582" i="4"/>
  <c r="U583" i="4"/>
  <c r="U587" i="4"/>
  <c r="U588" i="4"/>
  <c r="U589" i="4"/>
  <c r="U591" i="4"/>
  <c r="U595" i="4"/>
  <c r="U596" i="4"/>
  <c r="U597" i="4"/>
  <c r="U599" i="4"/>
  <c r="U603" i="4"/>
  <c r="U604" i="4"/>
  <c r="U605" i="4"/>
  <c r="U607" i="4"/>
  <c r="U611" i="4"/>
  <c r="U612" i="4"/>
  <c r="U613" i="4"/>
  <c r="U615" i="4"/>
  <c r="U619" i="4"/>
  <c r="U620" i="4"/>
  <c r="U621" i="4"/>
  <c r="U623" i="4"/>
  <c r="U627" i="4"/>
  <c r="U628" i="4"/>
  <c r="U629" i="4"/>
  <c r="U630" i="4"/>
  <c r="U631" i="4"/>
  <c r="U635" i="4"/>
  <c r="U636" i="4"/>
  <c r="U637" i="4"/>
  <c r="U639" i="4"/>
  <c r="U643" i="4"/>
  <c r="U644" i="4"/>
  <c r="U645" i="4"/>
  <c r="U651" i="4"/>
  <c r="U652" i="4"/>
  <c r="U653" i="4"/>
  <c r="U655" i="4"/>
  <c r="U659" i="4"/>
  <c r="U660" i="4"/>
  <c r="U661" i="4"/>
  <c r="U663" i="4"/>
  <c r="U667" i="4"/>
  <c r="U668" i="4"/>
  <c r="U669" i="4"/>
  <c r="U671" i="4"/>
  <c r="U675" i="4"/>
  <c r="U676" i="4"/>
  <c r="U678" i="4"/>
  <c r="U679" i="4"/>
  <c r="U683" i="4"/>
  <c r="U684" i="4"/>
  <c r="U685" i="4"/>
  <c r="U687" i="4"/>
  <c r="U691" i="4"/>
  <c r="U692" i="4"/>
  <c r="U693" i="4"/>
  <c r="U695" i="4"/>
  <c r="U700" i="4"/>
  <c r="U701" i="4"/>
  <c r="U703" i="4"/>
  <c r="U707" i="4"/>
  <c r="U708" i="4"/>
  <c r="U709" i="4"/>
  <c r="U715" i="4"/>
  <c r="U716" i="4"/>
  <c r="U717" i="4"/>
  <c r="U718" i="4"/>
  <c r="U719" i="4"/>
  <c r="U723" i="4"/>
  <c r="U724" i="4"/>
  <c r="U725" i="4"/>
  <c r="U727" i="4"/>
  <c r="U731" i="4"/>
  <c r="U732" i="4"/>
  <c r="U733" i="4"/>
  <c r="U735" i="4"/>
  <c r="U739" i="4"/>
  <c r="U741" i="4"/>
  <c r="U743" i="4"/>
  <c r="U747" i="4"/>
  <c r="U748" i="4"/>
  <c r="U749" i="4"/>
  <c r="U751" i="4"/>
  <c r="U755" i="4"/>
  <c r="U756" i="4"/>
  <c r="U757" i="4"/>
  <c r="U759" i="4"/>
  <c r="U763" i="4"/>
  <c r="U764" i="4"/>
  <c r="U765" i="4"/>
  <c r="U767" i="4"/>
  <c r="U769" i="4"/>
  <c r="U771" i="4"/>
  <c r="U772" i="4"/>
  <c r="U773" i="4"/>
  <c r="U775" i="4"/>
  <c r="U777" i="4"/>
  <c r="U779" i="4"/>
  <c r="U780" i="4"/>
  <c r="U781" i="4"/>
  <c r="U783" i="4"/>
  <c r="U787" i="4"/>
  <c r="U788" i="4"/>
  <c r="U789" i="4"/>
  <c r="U791" i="4"/>
  <c r="U795" i="4"/>
  <c r="U796" i="4"/>
  <c r="U797" i="4"/>
  <c r="U799" i="4"/>
  <c r="U803" i="4"/>
  <c r="U804" i="4"/>
  <c r="U805" i="4"/>
  <c r="U807" i="4"/>
  <c r="U809" i="4"/>
  <c r="U811" i="4"/>
  <c r="U812" i="4"/>
  <c r="U813" i="4"/>
  <c r="U815" i="4"/>
  <c r="U819" i="4"/>
  <c r="U820" i="4"/>
  <c r="U823" i="4"/>
  <c r="U827" i="4"/>
  <c r="U828" i="4"/>
  <c r="U829" i="4"/>
  <c r="U831" i="4"/>
  <c r="U835" i="4"/>
  <c r="U836" i="4"/>
  <c r="U837" i="4"/>
  <c r="U839" i="4"/>
  <c r="U843" i="4"/>
  <c r="U844" i="4"/>
  <c r="U845" i="4"/>
  <c r="U847" i="4"/>
  <c r="U851" i="4"/>
  <c r="U852" i="4"/>
  <c r="U853" i="4"/>
  <c r="U855" i="4"/>
  <c r="U859" i="4"/>
  <c r="U860" i="4"/>
  <c r="U861" i="4"/>
  <c r="U863" i="4"/>
  <c r="U865" i="4"/>
  <c r="U867" i="4"/>
  <c r="U868" i="4"/>
  <c r="U869" i="4"/>
  <c r="U871" i="4"/>
  <c r="U875" i="4"/>
  <c r="U876" i="4"/>
  <c r="U877" i="4"/>
  <c r="U879" i="4"/>
  <c r="U883" i="4"/>
  <c r="U884" i="4"/>
  <c r="U885" i="4"/>
  <c r="U887" i="4"/>
  <c r="U891" i="4"/>
  <c r="U892" i="4"/>
  <c r="U893" i="4"/>
  <c r="U895" i="4"/>
  <c r="U897" i="4"/>
  <c r="U899" i="4"/>
  <c r="U900" i="4"/>
  <c r="U901" i="4"/>
  <c r="U903" i="4"/>
  <c r="U907" i="4"/>
  <c r="U908" i="4"/>
  <c r="U909" i="4"/>
  <c r="U911" i="4"/>
  <c r="U915" i="4"/>
  <c r="U916" i="4"/>
  <c r="U917" i="4"/>
  <c r="U919" i="4"/>
  <c r="U923" i="4"/>
  <c r="U924" i="4"/>
  <c r="U925" i="4"/>
  <c r="U927" i="4"/>
  <c r="U931" i="4"/>
  <c r="U932" i="4"/>
  <c r="U933" i="4"/>
  <c r="U935" i="4"/>
  <c r="U937" i="4"/>
  <c r="U939" i="4"/>
  <c r="U940" i="4"/>
  <c r="U941" i="4"/>
  <c r="U943" i="4"/>
  <c r="U947" i="4"/>
  <c r="U948" i="4"/>
  <c r="U949" i="4"/>
  <c r="U951" i="4"/>
  <c r="U955" i="4"/>
  <c r="U956" i="4"/>
  <c r="U957" i="4"/>
  <c r="U959" i="4"/>
  <c r="U963" i="4"/>
  <c r="U964" i="4"/>
  <c r="U965" i="4"/>
  <c r="U967" i="4"/>
  <c r="U971" i="4"/>
  <c r="U972" i="4"/>
  <c r="U973" i="4"/>
  <c r="U975" i="4"/>
  <c r="T4" i="4"/>
  <c r="T5" i="4"/>
  <c r="T6" i="4"/>
  <c r="T7" i="4"/>
  <c r="T12" i="4"/>
  <c r="T13" i="4"/>
  <c r="T19" i="4"/>
  <c r="T20" i="4"/>
  <c r="T21" i="4"/>
  <c r="T27" i="4"/>
  <c r="T28" i="4"/>
  <c r="T31" i="4"/>
  <c r="T35" i="4"/>
  <c r="T36" i="4"/>
  <c r="T37" i="4"/>
  <c r="T38" i="4"/>
  <c r="T39" i="4"/>
  <c r="T44" i="4"/>
  <c r="T46" i="4"/>
  <c r="T47" i="4"/>
  <c r="T51" i="4"/>
  <c r="T52" i="4"/>
  <c r="T53" i="4"/>
  <c r="T55" i="4"/>
  <c r="T59" i="4"/>
  <c r="T60" i="4"/>
  <c r="T61" i="4"/>
  <c r="T63" i="4"/>
  <c r="T67" i="4"/>
  <c r="T69" i="4"/>
  <c r="T70" i="4"/>
  <c r="T75" i="4"/>
  <c r="T76" i="4"/>
  <c r="T77" i="4"/>
  <c r="T83" i="4"/>
  <c r="T84" i="4"/>
  <c r="T86" i="4"/>
  <c r="T91" i="4"/>
  <c r="T92" i="4"/>
  <c r="T95" i="4"/>
  <c r="T100" i="4"/>
  <c r="T101" i="4"/>
  <c r="T103" i="4"/>
  <c r="T107" i="4"/>
  <c r="T108" i="4"/>
  <c r="T109" i="4"/>
  <c r="T111" i="4"/>
  <c r="T115" i="4"/>
  <c r="T116" i="4"/>
  <c r="T125" i="4"/>
  <c r="T133" i="4"/>
  <c r="T135" i="4"/>
  <c r="T139" i="4"/>
  <c r="T140" i="4"/>
  <c r="T141" i="4"/>
  <c r="T142" i="4"/>
  <c r="T143" i="4"/>
  <c r="T147" i="4"/>
  <c r="T148" i="4"/>
  <c r="T149" i="4"/>
  <c r="T150" i="4"/>
  <c r="T151" i="4"/>
  <c r="T155" i="4"/>
  <c r="T157" i="4"/>
  <c r="T159" i="4"/>
  <c r="T163" i="4"/>
  <c r="T164" i="4"/>
  <c r="T165" i="4"/>
  <c r="T172" i="4"/>
  <c r="T173" i="4"/>
  <c r="T174" i="4"/>
  <c r="T175" i="4"/>
  <c r="T180" i="4"/>
  <c r="T181" i="4"/>
  <c r="T182" i="4"/>
  <c r="T183" i="4"/>
  <c r="T187" i="4"/>
  <c r="T188" i="4"/>
  <c r="T189" i="4"/>
  <c r="T191" i="4"/>
  <c r="T195" i="4"/>
  <c r="T196" i="4"/>
  <c r="T197" i="4"/>
  <c r="T198" i="4"/>
  <c r="T199" i="4"/>
  <c r="T203" i="4"/>
  <c r="T204" i="4"/>
  <c r="T206" i="4"/>
  <c r="T207" i="4"/>
  <c r="T210" i="4"/>
  <c r="T211" i="4"/>
  <c r="T212" i="4"/>
  <c r="T213" i="4"/>
  <c r="T214" i="4"/>
  <c r="T215" i="4"/>
  <c r="T219" i="4"/>
  <c r="T220" i="4"/>
  <c r="T221" i="4"/>
  <c r="T223" i="4"/>
  <c r="T227" i="4"/>
  <c r="T228" i="4"/>
  <c r="T229" i="4"/>
  <c r="T230" i="4"/>
  <c r="T231" i="4"/>
  <c r="T235" i="4"/>
  <c r="T236" i="4"/>
  <c r="T237" i="4"/>
  <c r="T238" i="4"/>
  <c r="T239" i="4"/>
  <c r="T243" i="4"/>
  <c r="T244" i="4"/>
  <c r="T245" i="4"/>
  <c r="T247" i="4"/>
  <c r="T252" i="4"/>
  <c r="T253" i="4"/>
  <c r="T255" i="4"/>
  <c r="T259" i="4"/>
  <c r="T260" i="4"/>
  <c r="T261" i="4"/>
  <c r="T262" i="4"/>
  <c r="T263" i="4"/>
  <c r="T267" i="4"/>
  <c r="T268" i="4"/>
  <c r="T269" i="4"/>
  <c r="T270" i="4"/>
  <c r="T271" i="4"/>
  <c r="T275" i="4"/>
  <c r="T276" i="4"/>
  <c r="T277" i="4"/>
  <c r="T278" i="4"/>
  <c r="T279" i="4"/>
  <c r="T283" i="4"/>
  <c r="T284" i="4"/>
  <c r="T285" i="4"/>
  <c r="T287" i="4"/>
  <c r="T291" i="4"/>
  <c r="T292" i="4"/>
  <c r="T293" i="4"/>
  <c r="T294" i="4"/>
  <c r="T295" i="4"/>
  <c r="T299" i="4"/>
  <c r="T300" i="4"/>
  <c r="T301" i="4"/>
  <c r="T302" i="4"/>
  <c r="T303" i="4"/>
  <c r="T307" i="4"/>
  <c r="T308" i="4"/>
  <c r="T309" i="4"/>
  <c r="T310" i="4"/>
  <c r="T311" i="4"/>
  <c r="T315" i="4"/>
  <c r="T316" i="4"/>
  <c r="T317" i="4"/>
  <c r="T319" i="4"/>
  <c r="T323" i="4"/>
  <c r="T324" i="4"/>
  <c r="T325" i="4"/>
  <c r="T326" i="4"/>
  <c r="T327" i="4"/>
  <c r="T331" i="4"/>
  <c r="T332" i="4"/>
  <c r="T333" i="4"/>
  <c r="T334" i="4"/>
  <c r="T335" i="4"/>
  <c r="T339" i="4"/>
  <c r="T341" i="4"/>
  <c r="T343" i="4"/>
  <c r="T346" i="4"/>
  <c r="T347" i="4"/>
  <c r="T348" i="4"/>
  <c r="T349" i="4"/>
  <c r="T351" i="4"/>
  <c r="T355" i="4"/>
  <c r="T356" i="4"/>
  <c r="T357" i="4"/>
  <c r="T358" i="4"/>
  <c r="T359" i="4"/>
  <c r="T363" i="4"/>
  <c r="T365" i="4"/>
  <c r="T367" i="4"/>
  <c r="T371" i="4"/>
  <c r="T372" i="4"/>
  <c r="T373" i="4"/>
  <c r="T374" i="4"/>
  <c r="T375" i="4"/>
  <c r="T379" i="4"/>
  <c r="T380" i="4"/>
  <c r="T381" i="4"/>
  <c r="T383" i="4"/>
  <c r="T389" i="4"/>
  <c r="T395" i="4"/>
  <c r="T396" i="4"/>
  <c r="T399" i="4"/>
  <c r="T402" i="4"/>
  <c r="T403" i="4"/>
  <c r="T404" i="4"/>
  <c r="T405" i="4"/>
  <c r="T411" i="4"/>
  <c r="T412" i="4"/>
  <c r="T413" i="4"/>
  <c r="T415" i="4"/>
  <c r="T419" i="4"/>
  <c r="T420" i="4"/>
  <c r="T421" i="4"/>
  <c r="T427" i="4"/>
  <c r="T428" i="4"/>
  <c r="T429" i="4"/>
  <c r="T431" i="4"/>
  <c r="T435" i="4"/>
  <c r="T436" i="4"/>
  <c r="T437" i="4"/>
  <c r="T439" i="4"/>
  <c r="T443" i="4"/>
  <c r="T444" i="4"/>
  <c r="T447" i="4"/>
  <c r="T451" i="4"/>
  <c r="T452" i="4"/>
  <c r="T453" i="4"/>
  <c r="T455" i="4"/>
  <c r="T460" i="4"/>
  <c r="T461" i="4"/>
  <c r="T463" i="4"/>
  <c r="T467" i="4"/>
  <c r="T468" i="4"/>
  <c r="T469" i="4"/>
  <c r="T471" i="4"/>
  <c r="T475" i="4"/>
  <c r="T476" i="4"/>
  <c r="T477" i="4"/>
  <c r="T479" i="4"/>
  <c r="T483" i="4"/>
  <c r="T484" i="4"/>
  <c r="T485" i="4"/>
  <c r="T486" i="4"/>
  <c r="T487" i="4"/>
  <c r="T491" i="4"/>
  <c r="T492" i="4"/>
  <c r="T493" i="4"/>
  <c r="T499" i="4"/>
  <c r="T500" i="4"/>
  <c r="T501" i="4"/>
  <c r="T502" i="4"/>
  <c r="T503" i="4"/>
  <c r="T507" i="4"/>
  <c r="T508" i="4"/>
  <c r="T509" i="4"/>
  <c r="T510" i="4"/>
  <c r="T511" i="4"/>
  <c r="T514" i="4"/>
  <c r="T515" i="4"/>
  <c r="T516" i="4"/>
  <c r="T517" i="4"/>
  <c r="T519" i="4"/>
  <c r="T523" i="4"/>
  <c r="T524" i="4"/>
  <c r="T525" i="4"/>
  <c r="T527" i="4"/>
  <c r="T531" i="4"/>
  <c r="T532" i="4"/>
  <c r="T533" i="4"/>
  <c r="T534" i="4"/>
  <c r="T539" i="4"/>
  <c r="T540" i="4"/>
  <c r="T541" i="4"/>
  <c r="T542" i="4"/>
  <c r="T543" i="4"/>
  <c r="T547" i="4"/>
  <c r="T548" i="4"/>
  <c r="T549" i="4"/>
  <c r="T551" i="4"/>
  <c r="T555" i="4"/>
  <c r="T556" i="4"/>
  <c r="T557" i="4"/>
  <c r="T559" i="4"/>
  <c r="T563" i="4"/>
  <c r="T564" i="4"/>
  <c r="T565" i="4"/>
  <c r="T566" i="4"/>
  <c r="T567" i="4"/>
  <c r="T572" i="4"/>
  <c r="T573" i="4"/>
  <c r="T575" i="4"/>
  <c r="T578" i="4"/>
  <c r="T580" i="4"/>
  <c r="T581" i="4"/>
  <c r="T583" i="4"/>
  <c r="T587" i="4"/>
  <c r="T588" i="4"/>
  <c r="T589" i="4"/>
  <c r="T591" i="4"/>
  <c r="T595" i="4"/>
  <c r="T596" i="4"/>
  <c r="T597" i="4"/>
  <c r="T598" i="4"/>
  <c r="T599" i="4"/>
  <c r="T603" i="4"/>
  <c r="T604" i="4"/>
  <c r="T605" i="4"/>
  <c r="T607" i="4"/>
  <c r="T611" i="4"/>
  <c r="T612" i="4"/>
  <c r="T613" i="4"/>
  <c r="T615" i="4"/>
  <c r="T619" i="4"/>
  <c r="T620" i="4"/>
  <c r="T621" i="4"/>
  <c r="T623" i="4"/>
  <c r="T627" i="4"/>
  <c r="T628" i="4"/>
  <c r="T629" i="4"/>
  <c r="T630" i="4"/>
  <c r="T631" i="4"/>
  <c r="T635" i="4"/>
  <c r="T636" i="4"/>
  <c r="T638" i="4"/>
  <c r="T643" i="4"/>
  <c r="T644" i="4"/>
  <c r="T645" i="4"/>
  <c r="T647" i="4"/>
  <c r="T651" i="4"/>
  <c r="T652" i="4"/>
  <c r="T653" i="4"/>
  <c r="T654" i="4"/>
  <c r="T659" i="4"/>
  <c r="T660" i="4"/>
  <c r="T661" i="4"/>
  <c r="T663" i="4"/>
  <c r="T667" i="4"/>
  <c r="T668" i="4"/>
  <c r="T669" i="4"/>
  <c r="T671" i="4"/>
  <c r="T675" i="4"/>
  <c r="T676" i="4"/>
  <c r="T677" i="4"/>
  <c r="T679" i="4"/>
  <c r="T683" i="4"/>
  <c r="T684" i="4"/>
  <c r="T685" i="4"/>
  <c r="T686" i="4"/>
  <c r="T687" i="4"/>
  <c r="T691" i="4"/>
  <c r="T692" i="4"/>
  <c r="T693" i="4"/>
  <c r="T695" i="4"/>
  <c r="T699" i="4"/>
  <c r="T700" i="4"/>
  <c r="T701" i="4"/>
  <c r="T703" i="4"/>
  <c r="T707" i="4"/>
  <c r="T708" i="4"/>
  <c r="T709" i="4"/>
  <c r="T711" i="4"/>
  <c r="T715" i="4"/>
  <c r="T717" i="4"/>
  <c r="T719" i="4"/>
  <c r="T723" i="4"/>
  <c r="T724" i="4"/>
  <c r="T727" i="4"/>
  <c r="T731" i="4"/>
  <c r="T732" i="4"/>
  <c r="T733" i="4"/>
  <c r="T735" i="4"/>
  <c r="T739" i="4"/>
  <c r="T740" i="4"/>
  <c r="T741" i="4"/>
  <c r="T743" i="4"/>
  <c r="T747" i="4"/>
  <c r="T748" i="4"/>
  <c r="T751" i="4"/>
  <c r="T755" i="4"/>
  <c r="T756" i="4"/>
  <c r="T757" i="4"/>
  <c r="T758" i="4"/>
  <c r="T759" i="4"/>
  <c r="T763" i="4"/>
  <c r="T764" i="4"/>
  <c r="T765" i="4"/>
  <c r="T767" i="4"/>
  <c r="T771" i="4"/>
  <c r="T772" i="4"/>
  <c r="T773" i="4"/>
  <c r="T775" i="4"/>
  <c r="T779" i="4"/>
  <c r="T780" i="4"/>
  <c r="T781" i="4"/>
  <c r="T783" i="4"/>
  <c r="T787" i="4"/>
  <c r="T789" i="4"/>
  <c r="T791" i="4"/>
  <c r="T795" i="4"/>
  <c r="T796" i="4"/>
  <c r="T797" i="4"/>
  <c r="T799" i="4"/>
  <c r="T803" i="4"/>
  <c r="T804" i="4"/>
  <c r="T805" i="4"/>
  <c r="T811" i="4"/>
  <c r="T812" i="4"/>
  <c r="T813" i="4"/>
  <c r="T814" i="4"/>
  <c r="T815" i="4"/>
  <c r="T819" i="4"/>
  <c r="T820" i="4"/>
  <c r="T821" i="4"/>
  <c r="T822" i="4"/>
  <c r="T823" i="4"/>
  <c r="T827" i="4"/>
  <c r="T828" i="4"/>
  <c r="T829" i="4"/>
  <c r="T831" i="4"/>
  <c r="T835" i="4"/>
  <c r="T836" i="4"/>
  <c r="T837" i="4"/>
  <c r="T839" i="4"/>
  <c r="T843" i="4"/>
  <c r="T844" i="4"/>
  <c r="T845" i="4"/>
  <c r="T847" i="4"/>
  <c r="T851" i="4"/>
  <c r="T852" i="4"/>
  <c r="T853" i="4"/>
  <c r="T855" i="4"/>
  <c r="T859" i="4"/>
  <c r="T860" i="4"/>
  <c r="T861" i="4"/>
  <c r="T863" i="4"/>
  <c r="T867" i="4"/>
  <c r="T868" i="4"/>
  <c r="T869" i="4"/>
  <c r="T875" i="4"/>
  <c r="T876" i="4"/>
  <c r="T877" i="4"/>
  <c r="T879" i="4"/>
  <c r="T883" i="4"/>
  <c r="T884" i="4"/>
  <c r="T887" i="4"/>
  <c r="T891" i="4"/>
  <c r="T892" i="4"/>
  <c r="T893" i="4"/>
  <c r="T899" i="4"/>
  <c r="T900" i="4"/>
  <c r="T901" i="4"/>
  <c r="T902" i="4"/>
  <c r="T903" i="4"/>
  <c r="T907" i="4"/>
  <c r="T908" i="4"/>
  <c r="T909" i="4"/>
  <c r="T911" i="4"/>
  <c r="T916" i="4"/>
  <c r="T917" i="4"/>
  <c r="T919" i="4"/>
  <c r="T923" i="4"/>
  <c r="T924" i="4"/>
  <c r="T925" i="4"/>
  <c r="T927" i="4"/>
  <c r="T931" i="4"/>
  <c r="T932" i="4"/>
  <c r="T933" i="4"/>
  <c r="T935" i="4"/>
  <c r="T939" i="4"/>
  <c r="T940" i="4"/>
  <c r="T941" i="4"/>
  <c r="T942" i="4"/>
  <c r="T943" i="4"/>
  <c r="T947" i="4"/>
  <c r="T948" i="4"/>
  <c r="T949" i="4"/>
  <c r="T951" i="4"/>
  <c r="T955" i="4"/>
  <c r="T956" i="4"/>
  <c r="T957" i="4"/>
  <c r="T958" i="4"/>
  <c r="T959" i="4"/>
  <c r="T963" i="4"/>
  <c r="T964" i="4"/>
  <c r="T965" i="4"/>
  <c r="T967" i="4"/>
  <c r="T971" i="4"/>
  <c r="T973" i="4"/>
  <c r="T974" i="4"/>
  <c r="T975" i="4"/>
  <c r="S4" i="4"/>
  <c r="S5" i="4"/>
  <c r="S7" i="4"/>
  <c r="S11" i="4"/>
  <c r="S13" i="4"/>
  <c r="S14" i="4"/>
  <c r="S15" i="4"/>
  <c r="S19" i="4"/>
  <c r="S20" i="4"/>
  <c r="S21" i="4"/>
  <c r="S23" i="4"/>
  <c r="S27" i="4"/>
  <c r="S28" i="4"/>
  <c r="S29" i="4"/>
  <c r="S30" i="4"/>
  <c r="S31" i="4"/>
  <c r="S35" i="4"/>
  <c r="S36" i="4"/>
  <c r="S38" i="4"/>
  <c r="S39" i="4"/>
  <c r="S43" i="4"/>
  <c r="S44" i="4"/>
  <c r="S45" i="4"/>
  <c r="S47" i="4"/>
  <c r="S51" i="4"/>
  <c r="S53" i="4"/>
  <c r="S54" i="4"/>
  <c r="S55" i="4"/>
  <c r="S59" i="4"/>
  <c r="S61" i="4"/>
  <c r="S62" i="4"/>
  <c r="S67" i="4"/>
  <c r="S68" i="4"/>
  <c r="S69" i="4"/>
  <c r="S71" i="4"/>
  <c r="S76" i="4"/>
  <c r="S77" i="4"/>
  <c r="S79" i="4"/>
  <c r="S83" i="4"/>
  <c r="S84" i="4"/>
  <c r="S87" i="4"/>
  <c r="S91" i="4"/>
  <c r="S92" i="4"/>
  <c r="S93" i="4"/>
  <c r="S99" i="4"/>
  <c r="S100" i="4"/>
  <c r="S101" i="4"/>
  <c r="S102" i="4"/>
  <c r="S103" i="4"/>
  <c r="S107" i="4"/>
  <c r="S108" i="4"/>
  <c r="S111" i="4"/>
  <c r="S115" i="4"/>
  <c r="S116" i="4"/>
  <c r="S117" i="4"/>
  <c r="S118" i="4"/>
  <c r="S119" i="4"/>
  <c r="S123" i="4"/>
  <c r="S124" i="4"/>
  <c r="S125" i="4"/>
  <c r="S126" i="4"/>
  <c r="S127" i="4"/>
  <c r="S131" i="4"/>
  <c r="S132" i="4"/>
  <c r="S133" i="4"/>
  <c r="S135" i="4"/>
  <c r="S139" i="4"/>
  <c r="S140" i="4"/>
  <c r="S142" i="4"/>
  <c r="S143" i="4"/>
  <c r="S147" i="4"/>
  <c r="S148" i="4"/>
  <c r="S149" i="4"/>
  <c r="S151" i="4"/>
  <c r="S155" i="4"/>
  <c r="S156" i="4"/>
  <c r="S157" i="4"/>
  <c r="S158" i="4"/>
  <c r="S159" i="4"/>
  <c r="S163" i="4"/>
  <c r="S164" i="4"/>
  <c r="S165" i="4"/>
  <c r="S166" i="4"/>
  <c r="S171" i="4"/>
  <c r="S172" i="4"/>
  <c r="S173" i="4"/>
  <c r="S175" i="4"/>
  <c r="S180" i="4"/>
  <c r="S181" i="4"/>
  <c r="S182" i="4"/>
  <c r="S183" i="4"/>
  <c r="S187" i="4"/>
  <c r="S188" i="4"/>
  <c r="S189" i="4"/>
  <c r="S190" i="4"/>
  <c r="S191" i="4"/>
  <c r="S195" i="4"/>
  <c r="S196" i="4"/>
  <c r="S197" i="4"/>
  <c r="S199" i="4"/>
  <c r="S203" i="4"/>
  <c r="S204" i="4"/>
  <c r="S205" i="4"/>
  <c r="S206" i="4"/>
  <c r="S207" i="4"/>
  <c r="S211" i="4"/>
  <c r="S212" i="4"/>
  <c r="S213" i="4"/>
  <c r="S215" i="4"/>
  <c r="S219" i="4"/>
  <c r="S220" i="4"/>
  <c r="S221" i="4"/>
  <c r="S222" i="4"/>
  <c r="S223" i="4"/>
  <c r="S227" i="4"/>
  <c r="S228" i="4"/>
  <c r="S229" i="4"/>
  <c r="S230" i="4"/>
  <c r="S231" i="4"/>
  <c r="S235" i="4"/>
  <c r="S237" i="4"/>
  <c r="S239" i="4"/>
  <c r="S243" i="4"/>
  <c r="S244" i="4"/>
  <c r="S245" i="4"/>
  <c r="S246" i="4"/>
  <c r="S247" i="4"/>
  <c r="S251" i="4"/>
  <c r="S252" i="4"/>
  <c r="S253" i="4"/>
  <c r="S254" i="4"/>
  <c r="S255" i="4"/>
  <c r="S259" i="4"/>
  <c r="S260" i="4"/>
  <c r="S261" i="4"/>
  <c r="S263" i="4"/>
  <c r="S267" i="4"/>
  <c r="S268" i="4"/>
  <c r="S269" i="4"/>
  <c r="S270" i="4"/>
  <c r="S271" i="4"/>
  <c r="S275" i="4"/>
  <c r="S276" i="4"/>
  <c r="S277" i="4"/>
  <c r="S279" i="4"/>
  <c r="S283" i="4"/>
  <c r="S284" i="4"/>
  <c r="S285" i="4"/>
  <c r="S286" i="4"/>
  <c r="S287" i="4"/>
  <c r="S291" i="4"/>
  <c r="S292" i="4"/>
  <c r="S293" i="4"/>
  <c r="S294" i="4"/>
  <c r="S295" i="4"/>
  <c r="S299" i="4"/>
  <c r="S300" i="4"/>
  <c r="S301" i="4"/>
  <c r="S307" i="4"/>
  <c r="S308" i="4"/>
  <c r="S309" i="4"/>
  <c r="S310" i="4"/>
  <c r="S311" i="4"/>
  <c r="S315" i="4"/>
  <c r="S316" i="4"/>
  <c r="S317" i="4"/>
  <c r="S318" i="4"/>
  <c r="S319" i="4"/>
  <c r="S323" i="4"/>
  <c r="S324" i="4"/>
  <c r="S325" i="4"/>
  <c r="S331" i="4"/>
  <c r="S332" i="4"/>
  <c r="S333" i="4"/>
  <c r="S334" i="4"/>
  <c r="S335" i="4"/>
  <c r="S339" i="4"/>
  <c r="S340" i="4"/>
  <c r="S341" i="4"/>
  <c r="S343" i="4"/>
  <c r="S347" i="4"/>
  <c r="S348" i="4"/>
  <c r="S349" i="4"/>
  <c r="S351" i="4"/>
  <c r="S355" i="4"/>
  <c r="S356" i="4"/>
  <c r="S357" i="4"/>
  <c r="S358" i="4"/>
  <c r="S359" i="4"/>
  <c r="S363" i="4"/>
  <c r="S364" i="4"/>
  <c r="S365" i="4"/>
  <c r="S367" i="4"/>
  <c r="S371" i="4"/>
  <c r="S372" i="4"/>
  <c r="S373" i="4"/>
  <c r="S375" i="4"/>
  <c r="S380" i="4"/>
  <c r="S381" i="4"/>
  <c r="S383" i="4"/>
  <c r="S387" i="4"/>
  <c r="S388" i="4"/>
  <c r="S389" i="4"/>
  <c r="S391" i="4"/>
  <c r="S395" i="4"/>
  <c r="S397" i="4"/>
  <c r="S399" i="4"/>
  <c r="S403" i="4"/>
  <c r="S404" i="4"/>
  <c r="S407" i="4"/>
  <c r="S412" i="4"/>
  <c r="S413" i="4"/>
  <c r="S415" i="4"/>
  <c r="S419" i="4"/>
  <c r="S420" i="4"/>
  <c r="S421" i="4"/>
  <c r="S422" i="4"/>
  <c r="S427" i="4"/>
  <c r="S428" i="4"/>
  <c r="S429" i="4"/>
  <c r="S431" i="4"/>
  <c r="S435" i="4"/>
  <c r="S436" i="4"/>
  <c r="S437" i="4"/>
  <c r="S438" i="4"/>
  <c r="S439" i="4"/>
  <c r="S443" i="4"/>
  <c r="S444" i="4"/>
  <c r="S445" i="4"/>
  <c r="S447" i="4"/>
  <c r="S451" i="4"/>
  <c r="S453" i="4"/>
  <c r="S455" i="4"/>
  <c r="S459" i="4"/>
  <c r="S461" i="4"/>
  <c r="S463" i="4"/>
  <c r="S467" i="4"/>
  <c r="S468" i="4"/>
  <c r="S469" i="4"/>
  <c r="S471" i="4"/>
  <c r="S475" i="4"/>
  <c r="S477" i="4"/>
  <c r="S478" i="4"/>
  <c r="S479" i="4"/>
  <c r="S483" i="4"/>
  <c r="S484" i="4"/>
  <c r="S485" i="4"/>
  <c r="S486" i="4"/>
  <c r="S487" i="4"/>
  <c r="S491" i="4"/>
  <c r="S492" i="4"/>
  <c r="S493" i="4"/>
  <c r="S495" i="4"/>
  <c r="S499" i="4"/>
  <c r="S500" i="4"/>
  <c r="S502" i="4"/>
  <c r="S503" i="4"/>
  <c r="S507" i="4"/>
  <c r="S508" i="4"/>
  <c r="S509" i="4"/>
  <c r="S511" i="4"/>
  <c r="S515" i="4"/>
  <c r="S516" i="4"/>
  <c r="S517" i="4"/>
  <c r="S519" i="4"/>
  <c r="S523" i="4"/>
  <c r="S524" i="4"/>
  <c r="S527" i="4"/>
  <c r="S531" i="4"/>
  <c r="S532" i="4"/>
  <c r="S533" i="4"/>
  <c r="S535" i="4"/>
  <c r="S539" i="4"/>
  <c r="S540" i="4"/>
  <c r="S541" i="4"/>
  <c r="S543" i="4"/>
  <c r="S547" i="4"/>
  <c r="S548" i="4"/>
  <c r="S549" i="4"/>
  <c r="S550" i="4"/>
  <c r="S551" i="4"/>
  <c r="S555" i="4"/>
  <c r="S556" i="4"/>
  <c r="S557" i="4"/>
  <c r="S559" i="4"/>
  <c r="S563" i="4"/>
  <c r="S564" i="4"/>
  <c r="S565" i="4"/>
  <c r="S567" i="4"/>
  <c r="S571" i="4"/>
  <c r="S572" i="4"/>
  <c r="S573" i="4"/>
  <c r="S574" i="4"/>
  <c r="S575" i="4"/>
  <c r="S579" i="4"/>
  <c r="S580" i="4"/>
  <c r="S581" i="4"/>
  <c r="S583" i="4"/>
  <c r="S587" i="4"/>
  <c r="S588" i="4"/>
  <c r="S589" i="4"/>
  <c r="S591" i="4"/>
  <c r="S595" i="4"/>
  <c r="S596" i="4"/>
  <c r="S597" i="4"/>
  <c r="S599" i="4"/>
  <c r="S603" i="4"/>
  <c r="S604" i="4"/>
  <c r="S605" i="4"/>
  <c r="S606" i="4"/>
  <c r="S607" i="4"/>
  <c r="S611" i="4"/>
  <c r="S612" i="4"/>
  <c r="S613" i="4"/>
  <c r="S615" i="4"/>
  <c r="S619" i="4"/>
  <c r="S620" i="4"/>
  <c r="S621" i="4"/>
  <c r="S623" i="4"/>
  <c r="S627" i="4"/>
  <c r="S628" i="4"/>
  <c r="S629" i="4"/>
  <c r="S630" i="4"/>
  <c r="S631" i="4"/>
  <c r="S636" i="4"/>
  <c r="S638" i="4"/>
  <c r="S639" i="4"/>
  <c r="S643" i="4"/>
  <c r="S644" i="4"/>
  <c r="S645" i="4"/>
  <c r="S651" i="4"/>
  <c r="S652" i="4"/>
  <c r="S653" i="4"/>
  <c r="S654" i="4"/>
  <c r="S655" i="4"/>
  <c r="S659" i="4"/>
  <c r="S660" i="4"/>
  <c r="S661" i="4"/>
  <c r="S663" i="4"/>
  <c r="S667" i="4"/>
  <c r="S668" i="4"/>
  <c r="S669" i="4"/>
  <c r="S675" i="4"/>
  <c r="S676" i="4"/>
  <c r="S677" i="4"/>
  <c r="S678" i="4"/>
  <c r="S679" i="4"/>
  <c r="S683" i="4"/>
  <c r="S684" i="4"/>
  <c r="S685" i="4"/>
  <c r="S687" i="4"/>
  <c r="S691" i="4"/>
  <c r="S692" i="4"/>
  <c r="S693" i="4"/>
  <c r="S694" i="4"/>
  <c r="S695" i="4"/>
  <c r="S699" i="4"/>
  <c r="S700" i="4"/>
  <c r="S701" i="4"/>
  <c r="S703" i="4"/>
  <c r="S707" i="4"/>
  <c r="S708" i="4"/>
  <c r="S709" i="4"/>
  <c r="S711" i="4"/>
  <c r="S715" i="4"/>
  <c r="S716" i="4"/>
  <c r="S717" i="4"/>
  <c r="S718" i="4"/>
  <c r="S719" i="4"/>
  <c r="S723" i="4"/>
  <c r="S724" i="4"/>
  <c r="S725" i="4"/>
  <c r="S727" i="4"/>
  <c r="S733" i="4"/>
  <c r="S734" i="4"/>
  <c r="S735" i="4"/>
  <c r="S739" i="4"/>
  <c r="S740" i="4"/>
  <c r="S741" i="4"/>
  <c r="S743" i="4"/>
  <c r="S747" i="4"/>
  <c r="S748" i="4"/>
  <c r="S749" i="4"/>
  <c r="S751" i="4"/>
  <c r="S755" i="4"/>
  <c r="S756" i="4"/>
  <c r="S758" i="4"/>
  <c r="S759" i="4"/>
  <c r="S763" i="4"/>
  <c r="S764" i="4"/>
  <c r="S765" i="4"/>
  <c r="S767" i="4"/>
  <c r="S771" i="4"/>
  <c r="S772" i="4"/>
  <c r="S773" i="4"/>
  <c r="S775" i="4"/>
  <c r="S779" i="4"/>
  <c r="S780" i="4"/>
  <c r="S781" i="4"/>
  <c r="S782" i="4"/>
  <c r="S783" i="4"/>
  <c r="S787" i="4"/>
  <c r="S789" i="4"/>
  <c r="S791" i="4"/>
  <c r="S795" i="4"/>
  <c r="S796" i="4"/>
  <c r="S797" i="4"/>
  <c r="S798" i="4"/>
  <c r="S799" i="4"/>
  <c r="S803" i="4"/>
  <c r="S804" i="4"/>
  <c r="S805" i="4"/>
  <c r="S806" i="4"/>
  <c r="S807" i="4"/>
  <c r="S811" i="4"/>
  <c r="S813" i="4"/>
  <c r="S815" i="4"/>
  <c r="S819" i="4"/>
  <c r="S820" i="4"/>
  <c r="S821" i="4"/>
  <c r="S822" i="4"/>
  <c r="S823" i="4"/>
  <c r="S827" i="4"/>
  <c r="S828" i="4"/>
  <c r="S829" i="4"/>
  <c r="S830" i="4"/>
  <c r="S831" i="4"/>
  <c r="S835" i="4"/>
  <c r="S836" i="4"/>
  <c r="S837" i="4"/>
  <c r="S839" i="4"/>
  <c r="S843" i="4"/>
  <c r="S845" i="4"/>
  <c r="S847" i="4"/>
  <c r="S851" i="4"/>
  <c r="S852" i="4"/>
  <c r="S853" i="4"/>
  <c r="S855" i="4"/>
  <c r="S859" i="4"/>
  <c r="S860" i="4"/>
  <c r="S861" i="4"/>
  <c r="S862" i="4"/>
  <c r="S863" i="4"/>
  <c r="S867" i="4"/>
  <c r="S868" i="4"/>
  <c r="S869" i="4"/>
  <c r="S870" i="4"/>
  <c r="S871" i="4"/>
  <c r="S875" i="4"/>
  <c r="S876" i="4"/>
  <c r="S877" i="4"/>
  <c r="S879" i="4"/>
  <c r="S883" i="4"/>
  <c r="S884" i="4"/>
  <c r="S885" i="4"/>
  <c r="S886" i="4"/>
  <c r="S887" i="4"/>
  <c r="S891" i="4"/>
  <c r="S892" i="4"/>
  <c r="S893" i="4"/>
  <c r="S894" i="4"/>
  <c r="S895" i="4"/>
  <c r="S899" i="4"/>
  <c r="S900" i="4"/>
  <c r="S901" i="4"/>
  <c r="S903" i="4"/>
  <c r="S907" i="4"/>
  <c r="S908" i="4"/>
  <c r="S909" i="4"/>
  <c r="S910" i="4"/>
  <c r="S911" i="4"/>
  <c r="S915" i="4"/>
  <c r="S916" i="4"/>
  <c r="S917" i="4"/>
  <c r="S919" i="4"/>
  <c r="S923" i="4"/>
  <c r="S924" i="4"/>
  <c r="S925" i="4"/>
  <c r="S926" i="4"/>
  <c r="S927" i="4"/>
  <c r="S931" i="4"/>
  <c r="S932" i="4"/>
  <c r="S933" i="4"/>
  <c r="S934" i="4"/>
  <c r="S935" i="4"/>
  <c r="S939" i="4"/>
  <c r="S940" i="4"/>
  <c r="S941" i="4"/>
  <c r="S943" i="4"/>
  <c r="S947" i="4"/>
  <c r="S948" i="4"/>
  <c r="S949" i="4"/>
  <c r="S950" i="4"/>
  <c r="S951" i="4"/>
  <c r="S955" i="4"/>
  <c r="S956" i="4"/>
  <c r="S957" i="4"/>
  <c r="S958" i="4"/>
  <c r="S959" i="4"/>
  <c r="S964" i="4"/>
  <c r="S965" i="4"/>
  <c r="S967" i="4"/>
  <c r="S971" i="4"/>
  <c r="S973" i="4"/>
  <c r="S974" i="4"/>
  <c r="S975" i="4"/>
  <c r="R3" i="4"/>
  <c r="R4" i="4"/>
  <c r="R5" i="4"/>
  <c r="R11" i="4"/>
  <c r="R12" i="4"/>
  <c r="R13" i="4"/>
  <c r="R15" i="4"/>
  <c r="R19" i="4"/>
  <c r="R20" i="4"/>
  <c r="R21" i="4"/>
  <c r="R23" i="4"/>
  <c r="R29" i="4"/>
  <c r="R30" i="4"/>
  <c r="R31" i="4"/>
  <c r="R35" i="4"/>
  <c r="R36" i="4"/>
  <c r="R37" i="4"/>
  <c r="R39" i="4"/>
  <c r="R44" i="4"/>
  <c r="R45" i="4"/>
  <c r="R46" i="4"/>
  <c r="R47" i="4"/>
  <c r="R51" i="4"/>
  <c r="R53" i="4"/>
  <c r="R54" i="4"/>
  <c r="R55" i="4"/>
  <c r="R60" i="4"/>
  <c r="R61" i="4"/>
  <c r="R67" i="4"/>
  <c r="R68" i="4"/>
  <c r="R70" i="4"/>
  <c r="R71" i="4"/>
  <c r="R75" i="4"/>
  <c r="R77" i="4"/>
  <c r="R78" i="4"/>
  <c r="R80" i="4"/>
  <c r="R85" i="4"/>
  <c r="R87" i="4"/>
  <c r="R91" i="4"/>
  <c r="R93" i="4"/>
  <c r="R99" i="4"/>
  <c r="R100" i="4"/>
  <c r="R101" i="4"/>
  <c r="R103" i="4"/>
  <c r="R108" i="4"/>
  <c r="R109" i="4"/>
  <c r="R111" i="4"/>
  <c r="R112" i="4"/>
  <c r="R115" i="4"/>
  <c r="R116" i="4"/>
  <c r="R117" i="4"/>
  <c r="R119" i="4"/>
  <c r="R123" i="4"/>
  <c r="R125" i="4"/>
  <c r="R126" i="4"/>
  <c r="R131" i="4"/>
  <c r="R133" i="4"/>
  <c r="R134" i="4"/>
  <c r="R135" i="4"/>
  <c r="R147" i="4"/>
  <c r="R148" i="4"/>
  <c r="R149" i="4"/>
  <c r="R151" i="4"/>
  <c r="R155" i="4"/>
  <c r="R156" i="4"/>
  <c r="R157" i="4"/>
  <c r="R158" i="4"/>
  <c r="R159" i="4"/>
  <c r="R163" i="4"/>
  <c r="R165" i="4"/>
  <c r="R166" i="4"/>
  <c r="R167" i="4"/>
  <c r="R168" i="4"/>
  <c r="R171" i="4"/>
  <c r="R172" i="4"/>
  <c r="R173" i="4"/>
  <c r="R175" i="4"/>
  <c r="R180" i="4"/>
  <c r="R183" i="4"/>
  <c r="R187" i="4"/>
  <c r="R188" i="4"/>
  <c r="R189" i="4"/>
  <c r="R190" i="4"/>
  <c r="R191" i="4"/>
  <c r="R192" i="4"/>
  <c r="R195" i="4"/>
  <c r="R196" i="4"/>
  <c r="R197" i="4"/>
  <c r="R199" i="4"/>
  <c r="R200" i="4"/>
  <c r="R203" i="4"/>
  <c r="R204" i="4"/>
  <c r="R207" i="4"/>
  <c r="R211" i="4"/>
  <c r="R212" i="4"/>
  <c r="R213" i="4"/>
  <c r="R214" i="4"/>
  <c r="R215" i="4"/>
  <c r="R219" i="4"/>
  <c r="R221" i="4"/>
  <c r="R223" i="4"/>
  <c r="R228" i="4"/>
  <c r="R231" i="4"/>
  <c r="R235" i="4"/>
  <c r="R237" i="4"/>
  <c r="R239" i="4"/>
  <c r="R243" i="4"/>
  <c r="R244" i="4"/>
  <c r="R247" i="4"/>
  <c r="R252" i="4"/>
  <c r="R253" i="4"/>
  <c r="R254" i="4"/>
  <c r="R255" i="4"/>
  <c r="R256" i="4"/>
  <c r="R259" i="4"/>
  <c r="R260" i="4"/>
  <c r="R261" i="4"/>
  <c r="R262" i="4"/>
  <c r="R263" i="4"/>
  <c r="R267" i="4"/>
  <c r="R269" i="4"/>
  <c r="R270" i="4"/>
  <c r="R271" i="4"/>
  <c r="R272" i="4"/>
  <c r="R275" i="4"/>
  <c r="R276" i="4"/>
  <c r="R277" i="4"/>
  <c r="R278" i="4"/>
  <c r="R279" i="4"/>
  <c r="R280" i="4"/>
  <c r="R283" i="4"/>
  <c r="R286" i="4"/>
  <c r="R287" i="4"/>
  <c r="R288" i="4"/>
  <c r="R291" i="4"/>
  <c r="R293" i="4"/>
  <c r="R294" i="4"/>
  <c r="R295" i="4"/>
  <c r="R296" i="4"/>
  <c r="R299" i="4"/>
  <c r="R300" i="4"/>
  <c r="R301" i="4"/>
  <c r="R302" i="4"/>
  <c r="R303" i="4"/>
  <c r="R304" i="4"/>
  <c r="R307" i="4"/>
  <c r="R308" i="4"/>
  <c r="R309" i="4"/>
  <c r="R311" i="4"/>
  <c r="R312" i="4"/>
  <c r="R315" i="4"/>
  <c r="R316" i="4"/>
  <c r="R317" i="4"/>
  <c r="R318" i="4"/>
  <c r="R320" i="4"/>
  <c r="R323" i="4"/>
  <c r="R324" i="4"/>
  <c r="R325" i="4"/>
  <c r="R326" i="4"/>
  <c r="R327" i="4"/>
  <c r="R328" i="4"/>
  <c r="R331" i="4"/>
  <c r="R332" i="4"/>
  <c r="R333" i="4"/>
  <c r="R334" i="4"/>
  <c r="R335" i="4"/>
  <c r="R339" i="4"/>
  <c r="R341" i="4"/>
  <c r="R342" i="4"/>
  <c r="R343" i="4"/>
  <c r="R344" i="4"/>
  <c r="R347" i="4"/>
  <c r="R348" i="4"/>
  <c r="R349" i="4"/>
  <c r="R350" i="4"/>
  <c r="R351" i="4"/>
  <c r="R352" i="4"/>
  <c r="R355" i="4"/>
  <c r="R356" i="4"/>
  <c r="R357" i="4"/>
  <c r="R358" i="4"/>
  <c r="R359" i="4"/>
  <c r="R360" i="4"/>
  <c r="R363" i="4"/>
  <c r="R365" i="4"/>
  <c r="R366" i="4"/>
  <c r="R367" i="4"/>
  <c r="R368" i="4"/>
  <c r="R371" i="4"/>
  <c r="R372" i="4"/>
  <c r="R373" i="4"/>
  <c r="R374" i="4"/>
  <c r="R375" i="4"/>
  <c r="R376" i="4"/>
  <c r="R380" i="4"/>
  <c r="R381" i="4"/>
  <c r="R382" i="4"/>
  <c r="R383" i="4"/>
  <c r="R384" i="4"/>
  <c r="R387" i="4"/>
  <c r="R389" i="4"/>
  <c r="R390" i="4"/>
  <c r="R391" i="4"/>
  <c r="R392" i="4"/>
  <c r="R395" i="4"/>
  <c r="R398" i="4"/>
  <c r="R399" i="4"/>
  <c r="R400" i="4"/>
  <c r="R403" i="4"/>
  <c r="R404" i="4"/>
  <c r="R405" i="4"/>
  <c r="R406" i="4"/>
  <c r="R407" i="4"/>
  <c r="R408" i="4"/>
  <c r="R412" i="4"/>
  <c r="R413" i="4"/>
  <c r="R414" i="4"/>
  <c r="R415" i="4"/>
  <c r="R416" i="4"/>
  <c r="R419" i="4"/>
  <c r="R420" i="4"/>
  <c r="R421" i="4"/>
  <c r="R422" i="4"/>
  <c r="R423" i="4"/>
  <c r="R424" i="4"/>
  <c r="R428" i="4"/>
  <c r="R429" i="4"/>
  <c r="R430" i="4"/>
  <c r="R431" i="4"/>
  <c r="R432" i="4"/>
  <c r="R435" i="4"/>
  <c r="R436" i="4"/>
  <c r="R437" i="4"/>
  <c r="R439" i="4"/>
  <c r="R440" i="4"/>
  <c r="R443" i="4"/>
  <c r="R444" i="4"/>
  <c r="R447" i="4"/>
  <c r="R448" i="4"/>
  <c r="R451" i="4"/>
  <c r="R452" i="4"/>
  <c r="R455" i="4"/>
  <c r="R456" i="4"/>
  <c r="R459" i="4"/>
  <c r="R460" i="4"/>
  <c r="R461" i="4"/>
  <c r="R463" i="4"/>
  <c r="R464" i="4"/>
  <c r="R467" i="4"/>
  <c r="R468" i="4"/>
  <c r="R469" i="4"/>
  <c r="R470" i="4"/>
  <c r="R471" i="4"/>
  <c r="R472" i="4"/>
  <c r="R475" i="4"/>
  <c r="R476" i="4"/>
  <c r="R477" i="4"/>
  <c r="R478" i="4"/>
  <c r="R479" i="4"/>
  <c r="R480" i="4"/>
  <c r="R483" i="4"/>
  <c r="R485" i="4"/>
  <c r="R486" i="4"/>
  <c r="R487" i="4"/>
  <c r="R488" i="4"/>
  <c r="R492" i="4"/>
  <c r="R493" i="4"/>
  <c r="R494" i="4"/>
  <c r="R495" i="4"/>
  <c r="R496" i="4"/>
  <c r="R499" i="4"/>
  <c r="R500" i="4"/>
  <c r="R501" i="4"/>
  <c r="R502" i="4"/>
  <c r="R503" i="4"/>
  <c r="R504" i="4"/>
  <c r="R507" i="4"/>
  <c r="R508" i="4"/>
  <c r="R509" i="4"/>
  <c r="R510" i="4"/>
  <c r="R512" i="4"/>
  <c r="R515" i="4"/>
  <c r="R516" i="4"/>
  <c r="R517" i="4"/>
  <c r="R518" i="4"/>
  <c r="R519" i="4"/>
  <c r="R520" i="4"/>
  <c r="R523" i="4"/>
  <c r="R524" i="4"/>
  <c r="R525" i="4"/>
  <c r="R526" i="4"/>
  <c r="R527" i="4"/>
  <c r="R528" i="4"/>
  <c r="R531" i="4"/>
  <c r="R532" i="4"/>
  <c r="R533" i="4"/>
  <c r="R534" i="4"/>
  <c r="R535" i="4"/>
  <c r="R536" i="4"/>
  <c r="R539" i="4"/>
  <c r="R541" i="4"/>
  <c r="R542" i="4"/>
  <c r="R543" i="4"/>
  <c r="R544" i="4"/>
  <c r="R547" i="4"/>
  <c r="R548" i="4"/>
  <c r="R549" i="4"/>
  <c r="R550" i="4"/>
  <c r="R551" i="4"/>
  <c r="R552" i="4"/>
  <c r="R555" i="4"/>
  <c r="R556" i="4"/>
  <c r="R557" i="4"/>
  <c r="R558" i="4"/>
  <c r="R559" i="4"/>
  <c r="R560" i="4"/>
  <c r="R563" i="4"/>
  <c r="R564" i="4"/>
  <c r="R565" i="4"/>
  <c r="R566" i="4"/>
  <c r="R567" i="4"/>
  <c r="R568" i="4"/>
  <c r="R571" i="4"/>
  <c r="R572" i="4"/>
  <c r="R573" i="4"/>
  <c r="R574" i="4"/>
  <c r="R575" i="4"/>
  <c r="R576" i="4"/>
  <c r="R579" i="4"/>
  <c r="R580" i="4"/>
  <c r="R581" i="4"/>
  <c r="R582" i="4"/>
  <c r="R584" i="4"/>
  <c r="R587" i="4"/>
  <c r="R588" i="4"/>
  <c r="R589" i="4"/>
  <c r="R590" i="4"/>
  <c r="R591" i="4"/>
  <c r="R592" i="4"/>
  <c r="R595" i="4"/>
  <c r="R597" i="4"/>
  <c r="R598" i="4"/>
  <c r="R599" i="4"/>
  <c r="R600" i="4"/>
  <c r="R603" i="4"/>
  <c r="R605" i="4"/>
  <c r="R606" i="4"/>
  <c r="R607" i="4"/>
  <c r="R611" i="4"/>
  <c r="R612" i="4"/>
  <c r="R613" i="4"/>
  <c r="R614" i="4"/>
  <c r="R615" i="4"/>
  <c r="R616" i="4"/>
  <c r="R619" i="4"/>
  <c r="R620" i="4"/>
  <c r="R621" i="4"/>
  <c r="R622" i="4"/>
  <c r="R623" i="4"/>
  <c r="R627" i="4"/>
  <c r="R628" i="4"/>
  <c r="R629" i="4"/>
  <c r="R630" i="4"/>
  <c r="R631" i="4"/>
  <c r="R636" i="4"/>
  <c r="R637" i="4"/>
  <c r="R638" i="4"/>
  <c r="R639" i="4"/>
  <c r="R644" i="4"/>
  <c r="R647" i="4"/>
  <c r="R648" i="4"/>
  <c r="R651" i="4"/>
  <c r="R652" i="4"/>
  <c r="R653" i="4"/>
  <c r="R654" i="4"/>
  <c r="R659" i="4"/>
  <c r="R660" i="4"/>
  <c r="R661" i="4"/>
  <c r="R662" i="4"/>
  <c r="R663" i="4"/>
  <c r="R664" i="4"/>
  <c r="R667" i="4"/>
  <c r="R668" i="4"/>
  <c r="R669" i="4"/>
  <c r="R670" i="4"/>
  <c r="R671" i="4"/>
  <c r="R672" i="4"/>
  <c r="R676" i="4"/>
  <c r="R678" i="4"/>
  <c r="R679" i="4"/>
  <c r="R680" i="4"/>
  <c r="R683" i="4"/>
  <c r="R684" i="4"/>
  <c r="R685" i="4"/>
  <c r="R686" i="4"/>
  <c r="R687" i="4"/>
  <c r="R688" i="4"/>
  <c r="R691" i="4"/>
  <c r="R692" i="4"/>
  <c r="R693" i="4"/>
  <c r="R694" i="4"/>
  <c r="R695" i="4"/>
  <c r="R696" i="4"/>
  <c r="R699" i="4"/>
  <c r="R700" i="4"/>
  <c r="R701" i="4"/>
  <c r="R702" i="4"/>
  <c r="R703" i="4"/>
  <c r="R704" i="4"/>
  <c r="R707" i="4"/>
  <c r="R708" i="4"/>
  <c r="R710" i="4"/>
  <c r="R711" i="4"/>
  <c r="R712" i="4"/>
  <c r="R716" i="4"/>
  <c r="R717" i="4"/>
  <c r="R718" i="4"/>
  <c r="R719" i="4"/>
  <c r="R723" i="4"/>
  <c r="R724" i="4"/>
  <c r="R727" i="4"/>
  <c r="R728" i="4"/>
  <c r="R731" i="4"/>
  <c r="R732" i="4"/>
  <c r="R733" i="4"/>
  <c r="R736" i="4"/>
  <c r="R739" i="4"/>
  <c r="R740" i="4"/>
  <c r="R741" i="4"/>
  <c r="R742" i="4"/>
  <c r="R743" i="4"/>
  <c r="R747" i="4"/>
  <c r="R748" i="4"/>
  <c r="R749" i="4"/>
  <c r="R750" i="4"/>
  <c r="R751" i="4"/>
  <c r="R759" i="4"/>
  <c r="R760" i="4"/>
  <c r="R763" i="4"/>
  <c r="R764" i="4"/>
  <c r="R765" i="4"/>
  <c r="R766" i="4"/>
  <c r="R767" i="4"/>
  <c r="R768" i="4"/>
  <c r="R772" i="4"/>
  <c r="R773" i="4"/>
  <c r="R775" i="4"/>
  <c r="R776" i="4"/>
  <c r="R779" i="4"/>
  <c r="R780" i="4"/>
  <c r="R782" i="4"/>
  <c r="R783" i="4"/>
  <c r="R784" i="4"/>
  <c r="R787" i="4"/>
  <c r="R789" i="4"/>
  <c r="R791" i="4"/>
  <c r="R792" i="4"/>
  <c r="R795" i="4"/>
  <c r="R796" i="4"/>
  <c r="R797" i="4"/>
  <c r="R798" i="4"/>
  <c r="R799" i="4"/>
  <c r="R800" i="4"/>
  <c r="R803" i="4"/>
  <c r="R804" i="4"/>
  <c r="R806" i="4"/>
  <c r="R807" i="4"/>
  <c r="R808" i="4"/>
  <c r="R811" i="4"/>
  <c r="R813" i="4"/>
  <c r="R814" i="4"/>
  <c r="R815" i="4"/>
  <c r="R816" i="4"/>
  <c r="R819" i="4"/>
  <c r="R820" i="4"/>
  <c r="R822" i="4"/>
  <c r="R823" i="4"/>
  <c r="R824" i="4"/>
  <c r="R827" i="4"/>
  <c r="R828" i="4"/>
  <c r="R829" i="4"/>
  <c r="R830" i="4"/>
  <c r="R831" i="4"/>
  <c r="R832" i="4"/>
  <c r="R835" i="4"/>
  <c r="R836" i="4"/>
  <c r="R838" i="4"/>
  <c r="R839" i="4"/>
  <c r="R843" i="4"/>
  <c r="R844" i="4"/>
  <c r="R845" i="4"/>
  <c r="R847" i="4"/>
  <c r="R851" i="4"/>
  <c r="R852" i="4"/>
  <c r="R854" i="4"/>
  <c r="R855" i="4"/>
  <c r="R859" i="4"/>
  <c r="R860" i="4"/>
  <c r="R861" i="4"/>
  <c r="R862" i="4"/>
  <c r="R863" i="4"/>
  <c r="R867" i="4"/>
  <c r="R868" i="4"/>
  <c r="R869" i="4"/>
  <c r="R870" i="4"/>
  <c r="R872" i="4"/>
  <c r="R875" i="4"/>
  <c r="R876" i="4"/>
  <c r="R877" i="4"/>
  <c r="R878" i="4"/>
  <c r="R879" i="4"/>
  <c r="R883" i="4"/>
  <c r="R884" i="4"/>
  <c r="R885" i="4"/>
  <c r="R886" i="4"/>
  <c r="R891" i="4"/>
  <c r="R892" i="4"/>
  <c r="R894" i="4"/>
  <c r="R895" i="4"/>
  <c r="R896" i="4"/>
  <c r="R899" i="4"/>
  <c r="R901" i="4"/>
  <c r="R902" i="4"/>
  <c r="R903" i="4"/>
  <c r="R904" i="4"/>
  <c r="R907" i="4"/>
  <c r="R908" i="4"/>
  <c r="R909" i="4"/>
  <c r="R911" i="4"/>
  <c r="R912" i="4"/>
  <c r="R916" i="4"/>
  <c r="R917" i="4"/>
  <c r="R924" i="4"/>
  <c r="R925" i="4"/>
  <c r="R926" i="4"/>
  <c r="R927" i="4"/>
  <c r="R928" i="4"/>
  <c r="R931" i="4"/>
  <c r="R933" i="4"/>
  <c r="R934" i="4"/>
  <c r="R936" i="4"/>
  <c r="R939" i="4"/>
  <c r="R940" i="4"/>
  <c r="R941" i="4"/>
  <c r="R942" i="4"/>
  <c r="R947" i="4"/>
  <c r="R949" i="4"/>
  <c r="R950" i="4"/>
  <c r="R952" i="4"/>
  <c r="R955" i="4"/>
  <c r="R956" i="4"/>
  <c r="R957" i="4"/>
  <c r="R958" i="4"/>
  <c r="R959" i="4"/>
  <c r="R960" i="4"/>
  <c r="R963" i="4"/>
  <c r="R964" i="4"/>
  <c r="R965" i="4"/>
  <c r="R966" i="4"/>
  <c r="R968" i="4"/>
  <c r="R971" i="4"/>
  <c r="R973" i="4"/>
  <c r="R974" i="4"/>
  <c r="R975" i="4"/>
  <c r="R976" i="4"/>
  <c r="Q4" i="4"/>
  <c r="Q5" i="4"/>
  <c r="Q6" i="4"/>
  <c r="Q7" i="4"/>
  <c r="Q8" i="4"/>
  <c r="Q11" i="4"/>
  <c r="Q13" i="4"/>
  <c r="Q14" i="4"/>
  <c r="Q15" i="4"/>
  <c r="Q16" i="4"/>
  <c r="Q17" i="4"/>
  <c r="Q19" i="4"/>
  <c r="Q20" i="4"/>
  <c r="Q21" i="4"/>
  <c r="Q22" i="4"/>
  <c r="Q23" i="4"/>
  <c r="Q24" i="4"/>
  <c r="Q25" i="4"/>
  <c r="Q29" i="4"/>
  <c r="Q31" i="4"/>
  <c r="Q32" i="4"/>
  <c r="Q33" i="4"/>
  <c r="Q35" i="4"/>
  <c r="Q36" i="4"/>
  <c r="Q37" i="4"/>
  <c r="Q38" i="4"/>
  <c r="Q39" i="4"/>
  <c r="Q40" i="4"/>
  <c r="Q43" i="4"/>
  <c r="Q44" i="4"/>
  <c r="Q45" i="4"/>
  <c r="Q46" i="4"/>
  <c r="Q47" i="4"/>
  <c r="Q48" i="4"/>
  <c r="Q49" i="4"/>
  <c r="Q51" i="4"/>
  <c r="Q52" i="4"/>
  <c r="Q54" i="4"/>
  <c r="Q55" i="4"/>
  <c r="Q62" i="4"/>
  <c r="Q63" i="4"/>
  <c r="Q64" i="4"/>
  <c r="Q65" i="4"/>
  <c r="Q67" i="4"/>
  <c r="Q68" i="4"/>
  <c r="Q69" i="4"/>
  <c r="Q70" i="4"/>
  <c r="Q71" i="4"/>
  <c r="Q72" i="4"/>
  <c r="Q75" i="4"/>
  <c r="Q76" i="4"/>
  <c r="Q77" i="4"/>
  <c r="Q80" i="4"/>
  <c r="Q83" i="4"/>
  <c r="Q84" i="4"/>
  <c r="Q86" i="4"/>
  <c r="Q87" i="4"/>
  <c r="Q88" i="4"/>
  <c r="Q91" i="4"/>
  <c r="Q92" i="4"/>
  <c r="Q93" i="4"/>
  <c r="Q94" i="4"/>
  <c r="Q96" i="4"/>
  <c r="Q99" i="4"/>
  <c r="Q100" i="4"/>
  <c r="Q102" i="4"/>
  <c r="Q103" i="4"/>
  <c r="Q104" i="4"/>
  <c r="Q107" i="4"/>
  <c r="Q108" i="4"/>
  <c r="Q109" i="4"/>
  <c r="Q110" i="4"/>
  <c r="Q111" i="4"/>
  <c r="Q112" i="4"/>
  <c r="Q115" i="4"/>
  <c r="Q116" i="4"/>
  <c r="Q117" i="4"/>
  <c r="Q118" i="4"/>
  <c r="Q119" i="4"/>
  <c r="Q120" i="4"/>
  <c r="Q123" i="4"/>
  <c r="Q124" i="4"/>
  <c r="Q125" i="4"/>
  <c r="Q126" i="4"/>
  <c r="Q127" i="4"/>
  <c r="Q128" i="4"/>
  <c r="Q129" i="4"/>
  <c r="Q131" i="4"/>
  <c r="Q132" i="4"/>
  <c r="Q133" i="4"/>
  <c r="Q134" i="4"/>
  <c r="Q135" i="4"/>
  <c r="Q136" i="4"/>
  <c r="Q137" i="4"/>
  <c r="Q139" i="4"/>
  <c r="Q140" i="4"/>
  <c r="Q141" i="4"/>
  <c r="Q142" i="4"/>
  <c r="Q143" i="4"/>
  <c r="Q147" i="4"/>
  <c r="Q148" i="4"/>
  <c r="Q149" i="4"/>
  <c r="Q150" i="4"/>
  <c r="Q151" i="4"/>
  <c r="Q155" i="4"/>
  <c r="Q156" i="4"/>
  <c r="Q157" i="4"/>
  <c r="Q158" i="4"/>
  <c r="Q159" i="4"/>
  <c r="Q160" i="4"/>
  <c r="Q163" i="4"/>
  <c r="Q164" i="4"/>
  <c r="Q165" i="4"/>
  <c r="Q167" i="4"/>
  <c r="Q168" i="4"/>
  <c r="Q171" i="4"/>
  <c r="Q172" i="4"/>
  <c r="Q173" i="4"/>
  <c r="Q174" i="4"/>
  <c r="Q175" i="4"/>
  <c r="Q176" i="4"/>
  <c r="Q180" i="4"/>
  <c r="Q181" i="4"/>
  <c r="Q182" i="4"/>
  <c r="Q183" i="4"/>
  <c r="Q184" i="4"/>
  <c r="Q185" i="4"/>
  <c r="Q187" i="4"/>
  <c r="Q188" i="4"/>
  <c r="Q189" i="4"/>
  <c r="Q190" i="4"/>
  <c r="Q191" i="4"/>
  <c r="Q192" i="4"/>
  <c r="Q195" i="4"/>
  <c r="Q196" i="4"/>
  <c r="Q197" i="4"/>
  <c r="Q198" i="4"/>
  <c r="Q199" i="4"/>
  <c r="Q200" i="4"/>
  <c r="Q203" i="4"/>
  <c r="Q204" i="4"/>
  <c r="Q205" i="4"/>
  <c r="Q206" i="4"/>
  <c r="Q207" i="4"/>
  <c r="Q208" i="4"/>
  <c r="Q209" i="4"/>
  <c r="Q211" i="4"/>
  <c r="Q212" i="4"/>
  <c r="Q213" i="4"/>
  <c r="Q214" i="4"/>
  <c r="Q215" i="4"/>
  <c r="Q216" i="4"/>
  <c r="Q219" i="4"/>
  <c r="Q220" i="4"/>
  <c r="Q221" i="4"/>
  <c r="Q222" i="4"/>
  <c r="Q223" i="4"/>
  <c r="Q224" i="4"/>
  <c r="Q227" i="4"/>
  <c r="Q229" i="4"/>
  <c r="Q230" i="4"/>
  <c r="Q231" i="4"/>
  <c r="Q232" i="4"/>
  <c r="Q235" i="4"/>
  <c r="Q236" i="4"/>
  <c r="Q237" i="4"/>
  <c r="Q238" i="4"/>
  <c r="Q239" i="4"/>
  <c r="Q240" i="4"/>
  <c r="Q241" i="4"/>
  <c r="Q243" i="4"/>
  <c r="Q244" i="4"/>
  <c r="Q245" i="4"/>
  <c r="Q246" i="4"/>
  <c r="Q247" i="4"/>
  <c r="Q248" i="4"/>
  <c r="Q252" i="4"/>
  <c r="Q253" i="4"/>
  <c r="Q254" i="4"/>
  <c r="Q255" i="4"/>
  <c r="Q256" i="4"/>
  <c r="Q259" i="4"/>
  <c r="Q260" i="4"/>
  <c r="Q261" i="4"/>
  <c r="Q262" i="4"/>
  <c r="Q263" i="4"/>
  <c r="Q264" i="4"/>
  <c r="Q265" i="4"/>
  <c r="Q267" i="4"/>
  <c r="Q268" i="4"/>
  <c r="Q269" i="4"/>
  <c r="Q270" i="4"/>
  <c r="Q271" i="4"/>
  <c r="Q272" i="4"/>
  <c r="Q275" i="4"/>
  <c r="Q276" i="4"/>
  <c r="Q277" i="4"/>
  <c r="Q279" i="4"/>
  <c r="Q280" i="4"/>
  <c r="Q281" i="4"/>
  <c r="Q283" i="4"/>
  <c r="Q284" i="4"/>
  <c r="Q285" i="4"/>
  <c r="Q286" i="4"/>
  <c r="Q287" i="4"/>
  <c r="Q288" i="4"/>
  <c r="Q289" i="4"/>
  <c r="Q291" i="4"/>
  <c r="Q293" i="4"/>
  <c r="Q294" i="4"/>
  <c r="Q295" i="4"/>
  <c r="Q296" i="4"/>
  <c r="Q299" i="4"/>
  <c r="Q300" i="4"/>
  <c r="Q301" i="4"/>
  <c r="Q302" i="4"/>
  <c r="Q303" i="4"/>
  <c r="Q304" i="4"/>
  <c r="Q305" i="4"/>
  <c r="Q307" i="4"/>
  <c r="Q308" i="4"/>
  <c r="Q309" i="4"/>
  <c r="Q310" i="4"/>
  <c r="Q311" i="4"/>
  <c r="Q312" i="4"/>
  <c r="Q315" i="4"/>
  <c r="Q316" i="4"/>
  <c r="Q317" i="4"/>
  <c r="Q318" i="4"/>
  <c r="Q319" i="4"/>
  <c r="Q320" i="4"/>
  <c r="Q323" i="4"/>
  <c r="Q324" i="4"/>
  <c r="Q325" i="4"/>
  <c r="Q326" i="4"/>
  <c r="Q327" i="4"/>
  <c r="Q328" i="4"/>
  <c r="Q329" i="4"/>
  <c r="Q331" i="4"/>
  <c r="Q332" i="4"/>
  <c r="Q333" i="4"/>
  <c r="Q334" i="4"/>
  <c r="Q335" i="4"/>
  <c r="Q336" i="4"/>
  <c r="Q339" i="4"/>
  <c r="Q340" i="4"/>
  <c r="Q341" i="4"/>
  <c r="Q342" i="4"/>
  <c r="Q343" i="4"/>
  <c r="Q344" i="4"/>
  <c r="Q347" i="4"/>
  <c r="Q348" i="4"/>
  <c r="Q349" i="4"/>
  <c r="Q350" i="4"/>
  <c r="Q351" i="4"/>
  <c r="Q352" i="4"/>
  <c r="Q355" i="4"/>
  <c r="Q356" i="4"/>
  <c r="Q357" i="4"/>
  <c r="Q358" i="4"/>
  <c r="Q359" i="4"/>
  <c r="Q360" i="4"/>
  <c r="Q363" i="4"/>
  <c r="Q364" i="4"/>
  <c r="Q365" i="4"/>
  <c r="Q366" i="4"/>
  <c r="Q367" i="4"/>
  <c r="Q368" i="4"/>
  <c r="Q369" i="4"/>
  <c r="Q371" i="4"/>
  <c r="Q372" i="4"/>
  <c r="Q373" i="4"/>
  <c r="Q374" i="4"/>
  <c r="Q375" i="4"/>
  <c r="Q376" i="4"/>
  <c r="Q377" i="4"/>
  <c r="Q379" i="4"/>
  <c r="Q380" i="4"/>
  <c r="Q381" i="4"/>
  <c r="Q382" i="4"/>
  <c r="Q383" i="4"/>
  <c r="Q384" i="4"/>
  <c r="Q387" i="4"/>
  <c r="Q388" i="4"/>
  <c r="Q389" i="4"/>
  <c r="Q390" i="4"/>
  <c r="Q391" i="4"/>
  <c r="Q392" i="4"/>
  <c r="Q393" i="4"/>
  <c r="Q395" i="4"/>
  <c r="Q396" i="4"/>
  <c r="Q398" i="4"/>
  <c r="Q399" i="4"/>
  <c r="Q401" i="4"/>
  <c r="Q403" i="4"/>
  <c r="Q404" i="4"/>
  <c r="Q405" i="4"/>
  <c r="Q406" i="4"/>
  <c r="Q407" i="4"/>
  <c r="Q408" i="4"/>
  <c r="Q411" i="4"/>
  <c r="Q412" i="4"/>
  <c r="Q413" i="4"/>
  <c r="Q414" i="4"/>
  <c r="Q415" i="4"/>
  <c r="Q416" i="4"/>
  <c r="Q419" i="4"/>
  <c r="Q420" i="4"/>
  <c r="Q421" i="4"/>
  <c r="Q422" i="4"/>
  <c r="Q423" i="4"/>
  <c r="Q424" i="4"/>
  <c r="Q425" i="4"/>
  <c r="Q427" i="4"/>
  <c r="Q428" i="4"/>
  <c r="Q429" i="4"/>
  <c r="Q430" i="4"/>
  <c r="Q431" i="4"/>
  <c r="Q432" i="4"/>
  <c r="Q433" i="4"/>
  <c r="Q435" i="4"/>
  <c r="Q436" i="4"/>
  <c r="Q437" i="4"/>
  <c r="Q438" i="4"/>
  <c r="Q439" i="4"/>
  <c r="Q440" i="4"/>
  <c r="Q443" i="4"/>
  <c r="Q444" i="4"/>
  <c r="Q446" i="4"/>
  <c r="Q447" i="4"/>
  <c r="Q448" i="4"/>
  <c r="Q449" i="4"/>
  <c r="Q451" i="4"/>
  <c r="Q452" i="4"/>
  <c r="Q453" i="4"/>
  <c r="Q454" i="4"/>
  <c r="Q455" i="4"/>
  <c r="Q456" i="4"/>
  <c r="Q459" i="4"/>
  <c r="Q460" i="4"/>
  <c r="Q461" i="4"/>
  <c r="Q462" i="4"/>
  <c r="Q463" i="4"/>
  <c r="Q464" i="4"/>
  <c r="Q467" i="4"/>
  <c r="Q468" i="4"/>
  <c r="Q469" i="4"/>
  <c r="Q470" i="4"/>
  <c r="Q471" i="4"/>
  <c r="Q472" i="4"/>
  <c r="Q475" i="4"/>
  <c r="Q476" i="4"/>
  <c r="Q477" i="4"/>
  <c r="Q478" i="4"/>
  <c r="Q479" i="4"/>
  <c r="Q480" i="4"/>
  <c r="Q481" i="4"/>
  <c r="Q483" i="4"/>
  <c r="Q484" i="4"/>
  <c r="Q485" i="4"/>
  <c r="Q487" i="4"/>
  <c r="Q488" i="4"/>
  <c r="Q489" i="4"/>
  <c r="Q491" i="4"/>
  <c r="Q492" i="4"/>
  <c r="Q493" i="4"/>
  <c r="Q494" i="4"/>
  <c r="Q495" i="4"/>
  <c r="Q496" i="4"/>
  <c r="Q499" i="4"/>
  <c r="Q500" i="4"/>
  <c r="Q501" i="4"/>
  <c r="Q502" i="4"/>
  <c r="Q503" i="4"/>
  <c r="Q504" i="4"/>
  <c r="Q507" i="4"/>
  <c r="Q508" i="4"/>
  <c r="Q509" i="4"/>
  <c r="Q510" i="4"/>
  <c r="Q511" i="4"/>
  <c r="Q512" i="4"/>
  <c r="Q513" i="4"/>
  <c r="Q515" i="4"/>
  <c r="Q516" i="4"/>
  <c r="Q517" i="4"/>
  <c r="Q518" i="4"/>
  <c r="Q519" i="4"/>
  <c r="Q520" i="4"/>
  <c r="Q521" i="4"/>
  <c r="Q523" i="4"/>
  <c r="Q524" i="4"/>
  <c r="Q525" i="4"/>
  <c r="Q527" i="4"/>
  <c r="Q528" i="4"/>
  <c r="Q531" i="4"/>
  <c r="Q532" i="4"/>
  <c r="Q533" i="4"/>
  <c r="Q534" i="4"/>
  <c r="Q535" i="4"/>
  <c r="Q536" i="4"/>
  <c r="Q537" i="4"/>
  <c r="Q539" i="4"/>
  <c r="Q540" i="4"/>
  <c r="Q541" i="4"/>
  <c r="Q542" i="4"/>
  <c r="Q543" i="4"/>
  <c r="Q544" i="4"/>
  <c r="Q547" i="4"/>
  <c r="Q548" i="4"/>
  <c r="Q549" i="4"/>
  <c r="Q550" i="4"/>
  <c r="Q551" i="4"/>
  <c r="Q552" i="4"/>
  <c r="Q555" i="4"/>
  <c r="Q556" i="4"/>
  <c r="Q557" i="4"/>
  <c r="Q558" i="4"/>
  <c r="Q559" i="4"/>
  <c r="Q560" i="4"/>
  <c r="Q561" i="4"/>
  <c r="Q563" i="4"/>
  <c r="Q564" i="4"/>
  <c r="Q565" i="4"/>
  <c r="Q566" i="4"/>
  <c r="Q567" i="4"/>
  <c r="Q568" i="4"/>
  <c r="Q571" i="4"/>
  <c r="Q572" i="4"/>
  <c r="Q573" i="4"/>
  <c r="Q574" i="4"/>
  <c r="Q575" i="4"/>
  <c r="Q579" i="4"/>
  <c r="Q580" i="4"/>
  <c r="Q581" i="4"/>
  <c r="Q582" i="4"/>
  <c r="Q583" i="4"/>
  <c r="Q584" i="4"/>
  <c r="Q587" i="4"/>
  <c r="Q589" i="4"/>
  <c r="Q590" i="4"/>
  <c r="Q591" i="4"/>
  <c r="Q592" i="4"/>
  <c r="Q593" i="4"/>
  <c r="Q595" i="4"/>
  <c r="Q596" i="4"/>
  <c r="Q597" i="4"/>
  <c r="Q598" i="4"/>
  <c r="Q599" i="4"/>
  <c r="Q600" i="4"/>
  <c r="Q601" i="4"/>
  <c r="Q603" i="4"/>
  <c r="Q604" i="4"/>
  <c r="Q605" i="4"/>
  <c r="Q606" i="4"/>
  <c r="Q607" i="4"/>
  <c r="Q611" i="4"/>
  <c r="Q612" i="4"/>
  <c r="Q613" i="4"/>
  <c r="Q614" i="4"/>
  <c r="Q615" i="4"/>
  <c r="Q616" i="4"/>
  <c r="Q617" i="4"/>
  <c r="Q619" i="4"/>
  <c r="Q620" i="4"/>
  <c r="Q621" i="4"/>
  <c r="Q622" i="4"/>
  <c r="Q623" i="4"/>
  <c r="Q624" i="4"/>
  <c r="Q625" i="4"/>
  <c r="Q627" i="4"/>
  <c r="Q628" i="4"/>
  <c r="Q629" i="4"/>
  <c r="Q630" i="4"/>
  <c r="Q631" i="4"/>
  <c r="Q632" i="4"/>
  <c r="Q635" i="4"/>
  <c r="Q636" i="4"/>
  <c r="Q637" i="4"/>
  <c r="Q638" i="4"/>
  <c r="Q639" i="4"/>
  <c r="Q640" i="4"/>
  <c r="Q643" i="4"/>
  <c r="Q644" i="4"/>
  <c r="Q645" i="4"/>
  <c r="Q646" i="4"/>
  <c r="Q647" i="4"/>
  <c r="Q648" i="4"/>
  <c r="Q651" i="4"/>
  <c r="Q652" i="4"/>
  <c r="Q653" i="4"/>
  <c r="Q654" i="4"/>
  <c r="Q655" i="4"/>
  <c r="Q656" i="4"/>
  <c r="Q657" i="4"/>
  <c r="Q659" i="4"/>
  <c r="Q660" i="4"/>
  <c r="Q661" i="4"/>
  <c r="Q662" i="4"/>
  <c r="Q663" i="4"/>
  <c r="Q664" i="4"/>
  <c r="Q665" i="4"/>
  <c r="Q667" i="4"/>
  <c r="Q668" i="4"/>
  <c r="Q669" i="4"/>
  <c r="Q672" i="4"/>
  <c r="Q675" i="4"/>
  <c r="Q676" i="4"/>
  <c r="Q677" i="4"/>
  <c r="Q678" i="4"/>
  <c r="Q679" i="4"/>
  <c r="Q684" i="4"/>
  <c r="Q685" i="4"/>
  <c r="Q686" i="4"/>
  <c r="Q687" i="4"/>
  <c r="Q688" i="4"/>
  <c r="Q691" i="4"/>
  <c r="Q692" i="4"/>
  <c r="Q693" i="4"/>
  <c r="Q694" i="4"/>
  <c r="Q695" i="4"/>
  <c r="Q696" i="4"/>
  <c r="Q699" i="4"/>
  <c r="Q700" i="4"/>
  <c r="Q701" i="4"/>
  <c r="Q702" i="4"/>
  <c r="Q703" i="4"/>
  <c r="Q704" i="4"/>
  <c r="Q705" i="4"/>
  <c r="Q707" i="4"/>
  <c r="Q708" i="4"/>
  <c r="Q709" i="4"/>
  <c r="Q710" i="4"/>
  <c r="Q711" i="4"/>
  <c r="Q712" i="4"/>
  <c r="Q715" i="4"/>
  <c r="Q716" i="4"/>
  <c r="Q717" i="4"/>
  <c r="Q718" i="4"/>
  <c r="Q719" i="4"/>
  <c r="Q720" i="4"/>
  <c r="Q723" i="4"/>
  <c r="Q724" i="4"/>
  <c r="Q725" i="4"/>
  <c r="Q726" i="4"/>
  <c r="Q727" i="4"/>
  <c r="Q728" i="4"/>
  <c r="Q729" i="4"/>
  <c r="Q731" i="4"/>
  <c r="Q733" i="4"/>
  <c r="Q734" i="4"/>
  <c r="Q735" i="4"/>
  <c r="Q736" i="4"/>
  <c r="Q737" i="4"/>
  <c r="Q739" i="4"/>
  <c r="Q740" i="4"/>
  <c r="Q741" i="4"/>
  <c r="Q742" i="4"/>
  <c r="Q743" i="4"/>
  <c r="Q744" i="4"/>
  <c r="Q747" i="4"/>
  <c r="Q748" i="4"/>
  <c r="Q751" i="4"/>
  <c r="Q752" i="4"/>
  <c r="Q755" i="4"/>
  <c r="Q756" i="4"/>
  <c r="Q757" i="4"/>
  <c r="Q758" i="4"/>
  <c r="Q759" i="4"/>
  <c r="Q760" i="4"/>
  <c r="Q761" i="4"/>
  <c r="Q763" i="4"/>
  <c r="Q764" i="4"/>
  <c r="Q765" i="4"/>
  <c r="Q766" i="4"/>
  <c r="Q767" i="4"/>
  <c r="Q768" i="4"/>
  <c r="Q771" i="4"/>
  <c r="Q772" i="4"/>
  <c r="Q773" i="4"/>
  <c r="Q774" i="4"/>
  <c r="Q775" i="4"/>
  <c r="Q776" i="4"/>
  <c r="Q777" i="4"/>
  <c r="Q779" i="4"/>
  <c r="Q780" i="4"/>
  <c r="Q781" i="4"/>
  <c r="Q782" i="4"/>
  <c r="Q783" i="4"/>
  <c r="Q784" i="4"/>
  <c r="Q785" i="4"/>
  <c r="Q787" i="4"/>
  <c r="Q788" i="4"/>
  <c r="Q789" i="4"/>
  <c r="Q790" i="4"/>
  <c r="Q791" i="4"/>
  <c r="Q792" i="4"/>
  <c r="Q793" i="4"/>
  <c r="Q795" i="4"/>
  <c r="Q796" i="4"/>
  <c r="Q797" i="4"/>
  <c r="Q798" i="4"/>
  <c r="Q799" i="4"/>
  <c r="Q800" i="4"/>
  <c r="Q803" i="4"/>
  <c r="Q804" i="4"/>
  <c r="Q805" i="4"/>
  <c r="Q806" i="4"/>
  <c r="Q807" i="4"/>
  <c r="Q808" i="4"/>
  <c r="Q809" i="4"/>
  <c r="Q811" i="4"/>
  <c r="Q812" i="4"/>
  <c r="Q813" i="4"/>
  <c r="Q814" i="4"/>
  <c r="Q815" i="4"/>
  <c r="Q816" i="4"/>
  <c r="Q817" i="4"/>
  <c r="Q819" i="4"/>
  <c r="Q820" i="4"/>
  <c r="Q821" i="4"/>
  <c r="Q822" i="4"/>
  <c r="Q823" i="4"/>
  <c r="Q824" i="4"/>
  <c r="Q827" i="4"/>
  <c r="Q828" i="4"/>
  <c r="Q829" i="4"/>
  <c r="Q830" i="4"/>
  <c r="Q832" i="4"/>
  <c r="Q835" i="4"/>
  <c r="Q836" i="4"/>
  <c r="Q837" i="4"/>
  <c r="Q838" i="4"/>
  <c r="Q839" i="4"/>
  <c r="Q840" i="4"/>
  <c r="Q841" i="4"/>
  <c r="Q843" i="4"/>
  <c r="Q844" i="4"/>
  <c r="Q845" i="4"/>
  <c r="Q846" i="4"/>
  <c r="Q848" i="4"/>
  <c r="Q851" i="4"/>
  <c r="Q852" i="4"/>
  <c r="Q853" i="4"/>
  <c r="Q854" i="4"/>
  <c r="Q855" i="4"/>
  <c r="Q856" i="4"/>
  <c r="Q857" i="4"/>
  <c r="Q859" i="4"/>
  <c r="Q861" i="4"/>
  <c r="Q862" i="4"/>
  <c r="Q863" i="4"/>
  <c r="Q864" i="4"/>
  <c r="Q867" i="4"/>
  <c r="Q868" i="4"/>
  <c r="Q869" i="4"/>
  <c r="Q870" i="4"/>
  <c r="Q871" i="4"/>
  <c r="Q872" i="4"/>
  <c r="Q875" i="4"/>
  <c r="Q876" i="4"/>
  <c r="Q877" i="4"/>
  <c r="Q878" i="4"/>
  <c r="Q879" i="4"/>
  <c r="Q881" i="4"/>
  <c r="Q883" i="4"/>
  <c r="Q884" i="4"/>
  <c r="Q885" i="4"/>
  <c r="Q886" i="4"/>
  <c r="Q887" i="4"/>
  <c r="Q888" i="4"/>
  <c r="Q891" i="4"/>
  <c r="Q892" i="4"/>
  <c r="Q894" i="4"/>
  <c r="Q895" i="4"/>
  <c r="Q896" i="4"/>
  <c r="Q897" i="4"/>
  <c r="Q899" i="4"/>
  <c r="Q900" i="4"/>
  <c r="Q901" i="4"/>
  <c r="Q902" i="4"/>
  <c r="Q903" i="4"/>
  <c r="Q904" i="4"/>
  <c r="Q905" i="4"/>
  <c r="Q907" i="4"/>
  <c r="Q908" i="4"/>
  <c r="Q909" i="4"/>
  <c r="Q910" i="4"/>
  <c r="Q911" i="4"/>
  <c r="Q912" i="4"/>
  <c r="Q915" i="4"/>
  <c r="Q916" i="4"/>
  <c r="Q917" i="4"/>
  <c r="Q918" i="4"/>
  <c r="Q923" i="4"/>
  <c r="Q925" i="4"/>
  <c r="Q926" i="4"/>
  <c r="Q927" i="4"/>
  <c r="Q928" i="4"/>
  <c r="Q931" i="4"/>
  <c r="Q932" i="4"/>
  <c r="Q933" i="4"/>
  <c r="Q934" i="4"/>
  <c r="Q935" i="4"/>
  <c r="Q936" i="4"/>
  <c r="Q939" i="4"/>
  <c r="Q940" i="4"/>
  <c r="Q941" i="4"/>
  <c r="Q942" i="4"/>
  <c r="Q944" i="4"/>
  <c r="Q947" i="4"/>
  <c r="Q948" i="4"/>
  <c r="Q949" i="4"/>
  <c r="Q950" i="4"/>
  <c r="Q951" i="4"/>
  <c r="Q952" i="4"/>
  <c r="Q955" i="4"/>
  <c r="Q956" i="4"/>
  <c r="Q957" i="4"/>
  <c r="Q958" i="4"/>
  <c r="Q959" i="4"/>
  <c r="Q960" i="4"/>
  <c r="Q961" i="4"/>
  <c r="Q963" i="4"/>
  <c r="Q964" i="4"/>
  <c r="Q965" i="4"/>
  <c r="Q966" i="4"/>
  <c r="Q967" i="4"/>
  <c r="Q968" i="4"/>
  <c r="Q971" i="4"/>
  <c r="Q972" i="4"/>
  <c r="Q973" i="4"/>
  <c r="Q974" i="4"/>
  <c r="Q975" i="4"/>
  <c r="Q976" i="4"/>
  <c r="P3" i="4"/>
  <c r="P4" i="4"/>
  <c r="P5" i="4"/>
  <c r="P6" i="4"/>
  <c r="P7" i="4"/>
  <c r="P8" i="4"/>
  <c r="P11" i="4"/>
  <c r="P12" i="4"/>
  <c r="P13" i="4"/>
  <c r="P14" i="4"/>
  <c r="P15" i="4"/>
  <c r="P16" i="4"/>
  <c r="P17" i="4"/>
  <c r="P19" i="4"/>
  <c r="P20" i="4"/>
  <c r="P21" i="4"/>
  <c r="P22" i="4"/>
  <c r="P23" i="4"/>
  <c r="P24" i="4"/>
  <c r="P25" i="4"/>
  <c r="P27" i="4"/>
  <c r="P28" i="4"/>
  <c r="P29" i="4"/>
  <c r="P30" i="4"/>
  <c r="P31" i="4"/>
  <c r="P32" i="4"/>
  <c r="P35" i="4"/>
  <c r="P36" i="4"/>
  <c r="P37" i="4"/>
  <c r="P38" i="4"/>
  <c r="P39" i="4"/>
  <c r="P41" i="4"/>
  <c r="P43" i="4"/>
  <c r="P44" i="4"/>
  <c r="P45" i="4"/>
  <c r="P46" i="4"/>
  <c r="P47" i="4"/>
  <c r="P48" i="4"/>
  <c r="P49" i="4"/>
  <c r="P51" i="4"/>
  <c r="P52" i="4"/>
  <c r="P53" i="4"/>
  <c r="P54" i="4"/>
  <c r="P55" i="4"/>
  <c r="P56" i="4"/>
  <c r="P57" i="4"/>
  <c r="P59" i="4"/>
  <c r="P60" i="4"/>
  <c r="P61" i="4"/>
  <c r="P62" i="4"/>
  <c r="P63" i="4"/>
  <c r="P67" i="4"/>
  <c r="P69" i="4"/>
  <c r="P70" i="4"/>
  <c r="P71" i="4"/>
  <c r="P72" i="4"/>
  <c r="P73" i="4"/>
  <c r="P75" i="4"/>
  <c r="P76" i="4"/>
  <c r="P77" i="4"/>
  <c r="P78" i="4"/>
  <c r="P79" i="4"/>
  <c r="P80" i="4"/>
  <c r="P81" i="4"/>
  <c r="P83" i="4"/>
  <c r="P84" i="4"/>
  <c r="P85" i="4"/>
  <c r="P86" i="4"/>
  <c r="P91" i="4"/>
  <c r="P92" i="4"/>
  <c r="P93" i="4"/>
  <c r="P94" i="4"/>
  <c r="P95" i="4"/>
  <c r="P96" i="4"/>
  <c r="P99" i="4"/>
  <c r="P100" i="4"/>
  <c r="P102" i="4"/>
  <c r="P103" i="4"/>
  <c r="P104" i="4"/>
  <c r="P107" i="4"/>
  <c r="P109" i="4"/>
  <c r="P111" i="4"/>
  <c r="P112" i="4"/>
  <c r="P115" i="4"/>
  <c r="P116" i="4"/>
  <c r="P117" i="4"/>
  <c r="P120" i="4"/>
  <c r="P123" i="4"/>
  <c r="P128" i="4"/>
  <c r="P130" i="4"/>
  <c r="P131" i="4"/>
  <c r="P132" i="4"/>
  <c r="P133" i="4"/>
  <c r="P134" i="4"/>
  <c r="P135" i="4"/>
  <c r="P136" i="4"/>
  <c r="P137" i="4"/>
  <c r="P138" i="4"/>
  <c r="P141" i="4"/>
  <c r="P142" i="4"/>
  <c r="P143" i="4"/>
  <c r="P144" i="4"/>
  <c r="P147" i="4"/>
  <c r="P148" i="4"/>
  <c r="P149" i="4"/>
  <c r="P150" i="4"/>
  <c r="P151" i="4"/>
  <c r="P152" i="4"/>
  <c r="P155" i="4"/>
  <c r="P156" i="4"/>
  <c r="P157" i="4"/>
  <c r="P158" i="4"/>
  <c r="P159" i="4"/>
  <c r="P160" i="4"/>
  <c r="P161" i="4"/>
  <c r="P163" i="4"/>
  <c r="P164" i="4"/>
  <c r="P165" i="4"/>
  <c r="P166" i="4"/>
  <c r="P167" i="4"/>
  <c r="P168" i="4"/>
  <c r="P169" i="4"/>
  <c r="P171" i="4"/>
  <c r="P172" i="4"/>
  <c r="P173" i="4"/>
  <c r="P174" i="4"/>
  <c r="P175" i="4"/>
  <c r="P176" i="4"/>
  <c r="P177" i="4"/>
  <c r="P178" i="4"/>
  <c r="P180" i="4"/>
  <c r="P181" i="4"/>
  <c r="P182" i="4"/>
  <c r="P183" i="4"/>
  <c r="P184" i="4"/>
  <c r="P187" i="4"/>
  <c r="P189" i="4"/>
  <c r="P190" i="4"/>
  <c r="P192" i="4"/>
  <c r="P195" i="4"/>
  <c r="P196" i="4"/>
  <c r="P197" i="4"/>
  <c r="P198" i="4"/>
  <c r="P199" i="4"/>
  <c r="P200" i="4"/>
  <c r="P203" i="4"/>
  <c r="P204" i="4"/>
  <c r="P205" i="4"/>
  <c r="P206" i="4"/>
  <c r="P207" i="4"/>
  <c r="P208" i="4"/>
  <c r="P211" i="4"/>
  <c r="P212" i="4"/>
  <c r="P213" i="4"/>
  <c r="P214" i="4"/>
  <c r="P215" i="4"/>
  <c r="P216" i="4"/>
  <c r="P219" i="4"/>
  <c r="P220" i="4"/>
  <c r="P221" i="4"/>
  <c r="P222" i="4"/>
  <c r="P223" i="4"/>
  <c r="P224" i="4"/>
  <c r="P226" i="4"/>
  <c r="P227" i="4"/>
  <c r="P228" i="4"/>
  <c r="P229" i="4"/>
  <c r="P230" i="4"/>
  <c r="P231" i="4"/>
  <c r="P235" i="4"/>
  <c r="P236" i="4"/>
  <c r="P237" i="4"/>
  <c r="P238" i="4"/>
  <c r="P239" i="4"/>
  <c r="P240" i="4"/>
  <c r="P243" i="4"/>
  <c r="P244" i="4"/>
  <c r="P245" i="4"/>
  <c r="P246" i="4"/>
  <c r="P247" i="4"/>
  <c r="P248" i="4"/>
  <c r="P251" i="4"/>
  <c r="P252" i="4"/>
  <c r="P253" i="4"/>
  <c r="P254" i="4"/>
  <c r="P255" i="4"/>
  <c r="P256" i="4"/>
  <c r="P259" i="4"/>
  <c r="P261" i="4"/>
  <c r="P262" i="4"/>
  <c r="P263" i="4"/>
  <c r="P267" i="4"/>
  <c r="P268" i="4"/>
  <c r="P269" i="4"/>
  <c r="P270" i="4"/>
  <c r="P271" i="4"/>
  <c r="P272" i="4"/>
  <c r="P275" i="4"/>
  <c r="P276" i="4"/>
  <c r="P277" i="4"/>
  <c r="P279" i="4"/>
  <c r="P280" i="4"/>
  <c r="P281" i="4"/>
  <c r="P283" i="4"/>
  <c r="P284" i="4"/>
  <c r="P285" i="4"/>
  <c r="P286" i="4"/>
  <c r="P287" i="4"/>
  <c r="P288" i="4"/>
  <c r="P289" i="4"/>
  <c r="P291" i="4"/>
  <c r="P292" i="4"/>
  <c r="P293" i="4"/>
  <c r="P294" i="4"/>
  <c r="P296" i="4"/>
  <c r="P297" i="4"/>
  <c r="P299" i="4"/>
  <c r="P300" i="4"/>
  <c r="P301" i="4"/>
  <c r="P302" i="4"/>
  <c r="P303" i="4"/>
  <c r="P304" i="4"/>
  <c r="P305" i="4"/>
  <c r="P307" i="4"/>
  <c r="P308" i="4"/>
  <c r="P309" i="4"/>
  <c r="P310" i="4"/>
  <c r="P312" i="4"/>
  <c r="P315" i="4"/>
  <c r="P316" i="4"/>
  <c r="P317" i="4"/>
  <c r="P318" i="4"/>
  <c r="P319" i="4"/>
  <c r="P320" i="4"/>
  <c r="P323" i="4"/>
  <c r="P324" i="4"/>
  <c r="P325" i="4"/>
  <c r="P326" i="4"/>
  <c r="P327" i="4"/>
  <c r="P328" i="4"/>
  <c r="P330" i="4"/>
  <c r="P331" i="4"/>
  <c r="P332" i="4"/>
  <c r="P333" i="4"/>
  <c r="P334" i="4"/>
  <c r="P335" i="4"/>
  <c r="P336" i="4"/>
  <c r="P338" i="4"/>
  <c r="P339" i="4"/>
  <c r="P340" i="4"/>
  <c r="P341" i="4"/>
  <c r="P342" i="4"/>
  <c r="P343" i="4"/>
  <c r="P344" i="4"/>
  <c r="P347" i="4"/>
  <c r="P348" i="4"/>
  <c r="P349" i="4"/>
  <c r="P350" i="4"/>
  <c r="P351" i="4"/>
  <c r="P352" i="4"/>
  <c r="P355" i="4"/>
  <c r="P356" i="4"/>
  <c r="P357" i="4"/>
  <c r="P358" i="4"/>
  <c r="P359" i="4"/>
  <c r="P363" i="4"/>
  <c r="P365" i="4"/>
  <c r="P366" i="4"/>
  <c r="P367" i="4"/>
  <c r="P368" i="4"/>
  <c r="P369" i="4"/>
  <c r="P371" i="4"/>
  <c r="P372" i="4"/>
  <c r="P373" i="4"/>
  <c r="P374" i="4"/>
  <c r="P375" i="4"/>
  <c r="P376" i="4"/>
  <c r="P379" i="4"/>
  <c r="P380" i="4"/>
  <c r="P381" i="4"/>
  <c r="P382" i="4"/>
  <c r="P383" i="4"/>
  <c r="P384" i="4"/>
  <c r="P385" i="4"/>
  <c r="P388" i="4"/>
  <c r="P389" i="4"/>
  <c r="P390" i="4"/>
  <c r="P391" i="4"/>
  <c r="P392" i="4"/>
  <c r="P393" i="4"/>
  <c r="P394" i="4"/>
  <c r="P395" i="4"/>
  <c r="P396" i="4"/>
  <c r="P397" i="4"/>
  <c r="P398" i="4"/>
  <c r="P399" i="4"/>
  <c r="P401" i="4"/>
  <c r="P403" i="4"/>
  <c r="P405" i="4"/>
  <c r="P407" i="4"/>
  <c r="P408" i="4"/>
  <c r="P411" i="4"/>
  <c r="P412" i="4"/>
  <c r="P413" i="4"/>
  <c r="P414" i="4"/>
  <c r="P415" i="4"/>
  <c r="P416" i="4"/>
  <c r="P419" i="4"/>
  <c r="P421" i="4"/>
  <c r="P422" i="4"/>
  <c r="P423" i="4"/>
  <c r="P424" i="4"/>
  <c r="P427" i="4"/>
  <c r="P428" i="4"/>
  <c r="P429" i="4"/>
  <c r="P430" i="4"/>
  <c r="P431" i="4"/>
  <c r="P432" i="4"/>
  <c r="P435" i="4"/>
  <c r="P436" i="4"/>
  <c r="P437" i="4"/>
  <c r="P438" i="4"/>
  <c r="P439" i="4"/>
  <c r="P440" i="4"/>
  <c r="P442" i="4"/>
  <c r="P443" i="4"/>
  <c r="P444" i="4"/>
  <c r="P445" i="4"/>
  <c r="P446" i="4"/>
  <c r="P447" i="4"/>
  <c r="P448" i="4"/>
  <c r="P451" i="4"/>
  <c r="P452" i="4"/>
  <c r="P453" i="4"/>
  <c r="P454" i="4"/>
  <c r="P455" i="4"/>
  <c r="P456" i="4"/>
  <c r="P458" i="4"/>
  <c r="P459" i="4"/>
  <c r="P460" i="4"/>
  <c r="P461" i="4"/>
  <c r="P462" i="4"/>
  <c r="P463" i="4"/>
  <c r="P464" i="4"/>
  <c r="P466" i="4"/>
  <c r="P467" i="4"/>
  <c r="P468" i="4"/>
  <c r="P469" i="4"/>
  <c r="P470" i="4"/>
  <c r="P471" i="4"/>
  <c r="P472" i="4"/>
  <c r="P475" i="4"/>
  <c r="P476" i="4"/>
  <c r="P477" i="4"/>
  <c r="P478" i="4"/>
  <c r="P479" i="4"/>
  <c r="P480" i="4"/>
  <c r="P483" i="4"/>
  <c r="P484" i="4"/>
  <c r="P485" i="4"/>
  <c r="P487" i="4"/>
  <c r="P488" i="4"/>
  <c r="P489" i="4"/>
  <c r="P491" i="4"/>
  <c r="P492" i="4"/>
  <c r="P493" i="4"/>
  <c r="P494" i="4"/>
  <c r="P495" i="4"/>
  <c r="P496" i="4"/>
  <c r="P497" i="4"/>
  <c r="P499" i="4"/>
  <c r="P500" i="4"/>
  <c r="P501" i="4"/>
  <c r="P502" i="4"/>
  <c r="P503" i="4"/>
  <c r="P504" i="4"/>
  <c r="P507" i="4"/>
  <c r="P508" i="4"/>
  <c r="P509" i="4"/>
  <c r="P510" i="4"/>
  <c r="P511" i="4"/>
  <c r="P512" i="4"/>
  <c r="P513" i="4"/>
  <c r="P515" i="4"/>
  <c r="P516" i="4"/>
  <c r="P517" i="4"/>
  <c r="P518" i="4"/>
  <c r="P519" i="4"/>
  <c r="P520" i="4"/>
  <c r="P521" i="4"/>
  <c r="P523" i="4"/>
  <c r="P524" i="4"/>
  <c r="P525" i="4"/>
  <c r="P526" i="4"/>
  <c r="P527" i="4"/>
  <c r="P528" i="4"/>
  <c r="P529" i="4"/>
  <c r="P531" i="4"/>
  <c r="P532" i="4"/>
  <c r="P533" i="4"/>
  <c r="P534" i="4"/>
  <c r="P535" i="4"/>
  <c r="P536" i="4"/>
  <c r="P539" i="4"/>
  <c r="P540" i="4"/>
  <c r="P541" i="4"/>
  <c r="P542" i="4"/>
  <c r="P543" i="4"/>
  <c r="P544" i="4"/>
  <c r="P547" i="4"/>
  <c r="P548" i="4"/>
  <c r="P549" i="4"/>
  <c r="P550" i="4"/>
  <c r="P551" i="4"/>
  <c r="P552" i="4"/>
  <c r="P553" i="4"/>
  <c r="P555" i="4"/>
  <c r="P556" i="4"/>
  <c r="P557" i="4"/>
  <c r="P558" i="4"/>
  <c r="P559" i="4"/>
  <c r="P560" i="4"/>
  <c r="P561" i="4"/>
  <c r="P563" i="4"/>
  <c r="P564" i="4"/>
  <c r="P565" i="4"/>
  <c r="P566" i="4"/>
  <c r="P567" i="4"/>
  <c r="P568" i="4"/>
  <c r="P571" i="4"/>
  <c r="P572" i="4"/>
  <c r="P573" i="4"/>
  <c r="P574" i="4"/>
  <c r="P575" i="4"/>
  <c r="P576" i="4"/>
  <c r="P577" i="4"/>
  <c r="P579" i="4"/>
  <c r="P580" i="4"/>
  <c r="P581" i="4"/>
  <c r="P582" i="4"/>
  <c r="P583" i="4"/>
  <c r="P584" i="4"/>
  <c r="P585" i="4"/>
  <c r="P587" i="4"/>
  <c r="P588" i="4"/>
  <c r="P589" i="4"/>
  <c r="P590" i="4"/>
  <c r="P591" i="4"/>
  <c r="P592" i="4"/>
  <c r="P593" i="4"/>
  <c r="P595" i="4"/>
  <c r="P596" i="4"/>
  <c r="P597" i="4"/>
  <c r="P599" i="4"/>
  <c r="P600" i="4"/>
  <c r="P603" i="4"/>
  <c r="P604" i="4"/>
  <c r="P605" i="4"/>
  <c r="P606" i="4"/>
  <c r="P607" i="4"/>
  <c r="P608" i="4"/>
  <c r="P611" i="4"/>
  <c r="P612" i="4"/>
  <c r="P613" i="4"/>
  <c r="P615" i="4"/>
  <c r="P616" i="4"/>
  <c r="P617" i="4"/>
  <c r="P619" i="4"/>
  <c r="P621" i="4"/>
  <c r="P622" i="4"/>
  <c r="P623" i="4"/>
  <c r="P624" i="4"/>
  <c r="P625" i="4"/>
  <c r="P626" i="4"/>
  <c r="P627" i="4"/>
  <c r="P628" i="4"/>
  <c r="P629" i="4"/>
  <c r="P630" i="4"/>
  <c r="P631" i="4"/>
  <c r="P632" i="4"/>
  <c r="P633" i="4"/>
  <c r="P635" i="4"/>
  <c r="P636" i="4"/>
  <c r="P637" i="4"/>
  <c r="P638" i="4"/>
  <c r="P643" i="4"/>
  <c r="P644" i="4"/>
  <c r="P645" i="4"/>
  <c r="P646" i="4"/>
  <c r="P647" i="4"/>
  <c r="P648" i="4"/>
  <c r="P651" i="4"/>
  <c r="P652" i="4"/>
  <c r="P653" i="4"/>
  <c r="P654" i="4"/>
  <c r="P655" i="4"/>
  <c r="P656" i="4"/>
  <c r="P659" i="4"/>
  <c r="P660" i="4"/>
  <c r="P661" i="4"/>
  <c r="P662" i="4"/>
  <c r="P663" i="4"/>
  <c r="P664" i="4"/>
  <c r="P666" i="4"/>
  <c r="P667" i="4"/>
  <c r="P668" i="4"/>
  <c r="P669" i="4"/>
  <c r="P670" i="4"/>
  <c r="P672" i="4"/>
  <c r="P673" i="4"/>
  <c r="P675" i="4"/>
  <c r="P676" i="4"/>
  <c r="P677" i="4"/>
  <c r="P678" i="4"/>
  <c r="P679" i="4"/>
  <c r="P680" i="4"/>
  <c r="P681" i="4"/>
  <c r="P683" i="4"/>
  <c r="P684" i="4"/>
  <c r="P685" i="4"/>
  <c r="P686" i="4"/>
  <c r="P687" i="4"/>
  <c r="P688" i="4"/>
  <c r="P689" i="4"/>
  <c r="P691" i="4"/>
  <c r="P692" i="4"/>
  <c r="P693" i="4"/>
  <c r="P694" i="4"/>
  <c r="P695" i="4"/>
  <c r="P696" i="4"/>
  <c r="P697" i="4"/>
  <c r="P699" i="4"/>
  <c r="P700" i="4"/>
  <c r="P701" i="4"/>
  <c r="P702" i="4"/>
  <c r="P703" i="4"/>
  <c r="P704" i="4"/>
  <c r="P705" i="4"/>
  <c r="P707" i="4"/>
  <c r="P708" i="4"/>
  <c r="P709" i="4"/>
  <c r="P710" i="4"/>
  <c r="P711" i="4"/>
  <c r="P712" i="4"/>
  <c r="P715" i="4"/>
  <c r="P716" i="4"/>
  <c r="P717" i="4"/>
  <c r="P718" i="4"/>
  <c r="P719" i="4"/>
  <c r="P720" i="4"/>
  <c r="P721" i="4"/>
  <c r="P723" i="4"/>
  <c r="P725" i="4"/>
  <c r="P726" i="4"/>
  <c r="P727" i="4"/>
  <c r="P728" i="4"/>
  <c r="P729" i="4"/>
  <c r="P732" i="4"/>
  <c r="P733" i="4"/>
  <c r="P734" i="4"/>
  <c r="P735" i="4"/>
  <c r="P736" i="4"/>
  <c r="P739" i="4"/>
  <c r="P740" i="4"/>
  <c r="P741" i="4"/>
  <c r="P742" i="4"/>
  <c r="P743" i="4"/>
  <c r="P744" i="4"/>
  <c r="P747" i="4"/>
  <c r="P748" i="4"/>
  <c r="P749" i="4"/>
  <c r="P750" i="4"/>
  <c r="P751" i="4"/>
  <c r="P752" i="4"/>
  <c r="P755" i="4"/>
  <c r="P756" i="4"/>
  <c r="P757" i="4"/>
  <c r="P758" i="4"/>
  <c r="P759" i="4"/>
  <c r="P760" i="4"/>
  <c r="P763" i="4"/>
  <c r="P764" i="4"/>
  <c r="P765" i="4"/>
  <c r="P766" i="4"/>
  <c r="P767" i="4"/>
  <c r="P768" i="4"/>
  <c r="P771" i="4"/>
  <c r="P772" i="4"/>
  <c r="P773" i="4"/>
  <c r="P774" i="4"/>
  <c r="P775" i="4"/>
  <c r="P776" i="4"/>
  <c r="P779" i="4"/>
  <c r="P780" i="4"/>
  <c r="P781" i="4"/>
  <c r="P782" i="4"/>
  <c r="P783" i="4"/>
  <c r="P784" i="4"/>
  <c r="P787" i="4"/>
  <c r="P788" i="4"/>
  <c r="P789" i="4"/>
  <c r="P791" i="4"/>
  <c r="P792" i="4"/>
  <c r="P793" i="4"/>
  <c r="P795" i="4"/>
  <c r="P796" i="4"/>
  <c r="P797" i="4"/>
  <c r="P798" i="4"/>
  <c r="P799" i="4"/>
  <c r="P800" i="4"/>
  <c r="P803" i="4"/>
  <c r="P804" i="4"/>
  <c r="P805" i="4"/>
  <c r="P806" i="4"/>
  <c r="P807" i="4"/>
  <c r="P808" i="4"/>
  <c r="P811" i="4"/>
  <c r="P812" i="4"/>
  <c r="P813" i="4"/>
  <c r="P814" i="4"/>
  <c r="P815" i="4"/>
  <c r="P816" i="4"/>
  <c r="P817" i="4"/>
  <c r="P819" i="4"/>
  <c r="P820" i="4"/>
  <c r="P821" i="4"/>
  <c r="P822" i="4"/>
  <c r="P823" i="4"/>
  <c r="P824" i="4"/>
  <c r="P825" i="4"/>
  <c r="P827" i="4"/>
  <c r="P828" i="4"/>
  <c r="P829" i="4"/>
  <c r="P830" i="4"/>
  <c r="P831" i="4"/>
  <c r="P832" i="4"/>
  <c r="P835" i="4"/>
  <c r="P836" i="4"/>
  <c r="P837" i="4"/>
  <c r="P838" i="4"/>
  <c r="P839" i="4"/>
  <c r="P840" i="4"/>
  <c r="P841" i="4"/>
  <c r="P843" i="4"/>
  <c r="P844" i="4"/>
  <c r="P845" i="4"/>
  <c r="P846" i="4"/>
  <c r="P847" i="4"/>
  <c r="P848" i="4"/>
  <c r="P849" i="4"/>
  <c r="P851" i="4"/>
  <c r="P852" i="4"/>
  <c r="P853" i="4"/>
  <c r="P854" i="4"/>
  <c r="P855" i="4"/>
  <c r="P856" i="4"/>
  <c r="P857" i="4"/>
  <c r="P859" i="4"/>
  <c r="P860" i="4"/>
  <c r="P861" i="4"/>
  <c r="P862" i="4"/>
  <c r="P863" i="4"/>
  <c r="P864" i="4"/>
  <c r="P867" i="4"/>
  <c r="P868" i="4"/>
  <c r="P869" i="4"/>
  <c r="P870" i="4"/>
  <c r="P872" i="4"/>
  <c r="P873" i="4"/>
  <c r="P875" i="4"/>
  <c r="P876" i="4"/>
  <c r="P877" i="4"/>
  <c r="P878" i="4"/>
  <c r="P879" i="4"/>
  <c r="P880" i="4"/>
  <c r="P881" i="4"/>
  <c r="P883" i="4"/>
  <c r="P884" i="4"/>
  <c r="P885" i="4"/>
  <c r="P886" i="4"/>
  <c r="P887" i="4"/>
  <c r="P888" i="4"/>
  <c r="P889" i="4"/>
  <c r="P891" i="4"/>
  <c r="P892" i="4"/>
  <c r="P893" i="4"/>
  <c r="P894" i="4"/>
  <c r="P896" i="4"/>
  <c r="P899" i="4"/>
  <c r="P900" i="4"/>
  <c r="P901" i="4"/>
  <c r="P902" i="4"/>
  <c r="P903" i="4"/>
  <c r="P904" i="4"/>
  <c r="P905" i="4"/>
  <c r="P907" i="4"/>
  <c r="P908" i="4"/>
  <c r="P909" i="4"/>
  <c r="P910" i="4"/>
  <c r="P911" i="4"/>
  <c r="P912" i="4"/>
  <c r="P913" i="4"/>
  <c r="P915" i="4"/>
  <c r="P916" i="4"/>
  <c r="P917" i="4"/>
  <c r="P918" i="4"/>
  <c r="P919" i="4"/>
  <c r="P920" i="4"/>
  <c r="P923" i="4"/>
  <c r="P924" i="4"/>
  <c r="P925" i="4"/>
  <c r="P927" i="4"/>
  <c r="P928" i="4"/>
  <c r="P930" i="4"/>
  <c r="P931" i="4"/>
  <c r="P932" i="4"/>
  <c r="P933" i="4"/>
  <c r="P934" i="4"/>
  <c r="P936" i="4"/>
  <c r="P937" i="4"/>
  <c r="P939" i="4"/>
  <c r="P940" i="4"/>
  <c r="P941" i="4"/>
  <c r="P942" i="4"/>
  <c r="P943" i="4"/>
  <c r="P944" i="4"/>
  <c r="P945" i="4"/>
  <c r="P947" i="4"/>
  <c r="P948" i="4"/>
  <c r="P949" i="4"/>
  <c r="P950" i="4"/>
  <c r="P951" i="4"/>
  <c r="P952" i="4"/>
  <c r="P953" i="4"/>
  <c r="P955" i="4"/>
  <c r="P956" i="4"/>
  <c r="P957" i="4"/>
  <c r="P958" i="4"/>
  <c r="P959" i="4"/>
  <c r="P960" i="4"/>
  <c r="P961" i="4"/>
  <c r="P963" i="4"/>
  <c r="P964" i="4"/>
  <c r="P965" i="4"/>
  <c r="P966" i="4"/>
  <c r="P968" i="4"/>
  <c r="P969" i="4"/>
  <c r="P971" i="4"/>
  <c r="P972" i="4"/>
  <c r="P973" i="4"/>
  <c r="P974" i="4"/>
  <c r="P975" i="4"/>
  <c r="P976" i="4"/>
  <c r="P977" i="4"/>
  <c r="AC2" i="4"/>
  <c r="Y2" i="4"/>
  <c r="W2" i="4"/>
  <c r="V2" i="4"/>
  <c r="U2" i="4"/>
  <c r="T2" i="4"/>
  <c r="Q2" i="4"/>
  <c r="P2" i="4"/>
  <c r="V6" i="4"/>
  <c r="R198" i="4"/>
  <c r="Y231" i="4"/>
  <c r="W589" i="4"/>
  <c r="Y732" i="4"/>
  <c r="T94" i="4"/>
  <c r="R102" i="4"/>
  <c r="Y205" i="4"/>
  <c r="X333" i="4"/>
  <c r="R336" i="4"/>
  <c r="R656" i="4"/>
  <c r="W924" i="4"/>
  <c r="P3" i="2"/>
  <c r="AI3" i="2" s="1"/>
  <c r="P4" i="2"/>
  <c r="P5" i="2"/>
  <c r="AI5" i="2" s="1"/>
  <c r="P6" i="2"/>
  <c r="AI6" i="2" s="1"/>
  <c r="P7" i="2"/>
  <c r="P8" i="2"/>
  <c r="S8" i="2" s="1"/>
  <c r="P9" i="2"/>
  <c r="S9" i="2" s="1"/>
  <c r="P10" i="2"/>
  <c r="Q10" i="2" s="1"/>
  <c r="P11" i="2"/>
  <c r="P12" i="2"/>
  <c r="P13" i="2"/>
  <c r="AI13" i="2" s="1"/>
  <c r="P14" i="2"/>
  <c r="AI14" i="2" s="1"/>
  <c r="P15" i="2"/>
  <c r="AI15" i="2" s="1"/>
  <c r="P16" i="2"/>
  <c r="P17" i="2"/>
  <c r="AI17" i="2" s="1"/>
  <c r="P18" i="2"/>
  <c r="P19" i="2"/>
  <c r="P20" i="2"/>
  <c r="P21" i="2"/>
  <c r="AI21" i="2" s="1"/>
  <c r="P22" i="2"/>
  <c r="AI22" i="2" s="1"/>
  <c r="P23" i="2"/>
  <c r="S23" i="2" s="1"/>
  <c r="P24" i="2"/>
  <c r="AI24" i="2" s="1"/>
  <c r="P25" i="2"/>
  <c r="P26" i="2"/>
  <c r="P27" i="2"/>
  <c r="P28" i="2"/>
  <c r="P29" i="2"/>
  <c r="P30" i="2"/>
  <c r="AI30" i="2" s="1"/>
  <c r="P31" i="2"/>
  <c r="S31" i="2" s="1"/>
  <c r="P32" i="2"/>
  <c r="P33" i="2"/>
  <c r="P34" i="2"/>
  <c r="P35" i="2"/>
  <c r="AI35" i="2" s="1"/>
  <c r="P36" i="2"/>
  <c r="S36" i="2" s="1"/>
  <c r="P37" i="2"/>
  <c r="P38" i="2"/>
  <c r="AI38" i="2" s="1"/>
  <c r="P39" i="2"/>
  <c r="U39" i="2" s="1"/>
  <c r="P40" i="2"/>
  <c r="S40" i="2" s="1"/>
  <c r="P41" i="2"/>
  <c r="AI41" i="2" s="1"/>
  <c r="P42" i="2"/>
  <c r="P43" i="2"/>
  <c r="AI43" i="2" s="1"/>
  <c r="P44" i="2"/>
  <c r="P45" i="2"/>
  <c r="P47" i="2"/>
  <c r="T47" i="2" s="1"/>
  <c r="P48" i="2"/>
  <c r="P51" i="2"/>
  <c r="U51" i="2" s="1"/>
  <c r="P52" i="2"/>
  <c r="P53" i="2"/>
  <c r="AI53" i="2" s="1"/>
  <c r="P54" i="2"/>
  <c r="P55" i="2"/>
  <c r="AI55" i="2" s="1"/>
  <c r="P57" i="2"/>
  <c r="Y57" i="2" s="1"/>
  <c r="P58" i="2"/>
  <c r="AI58" i="2" s="1"/>
  <c r="P59" i="2"/>
  <c r="P60" i="2"/>
  <c r="P61" i="2"/>
  <c r="AI61" i="2" s="1"/>
  <c r="P62" i="2"/>
  <c r="AI62" i="2" s="1"/>
  <c r="P63" i="2"/>
  <c r="T63" i="2" s="1"/>
  <c r="P64" i="2"/>
  <c r="P65" i="2"/>
  <c r="S65" i="2" s="1"/>
  <c r="P66" i="2"/>
  <c r="P67" i="2"/>
  <c r="P68" i="2"/>
  <c r="AI68" i="2" s="1"/>
  <c r="P69" i="2"/>
  <c r="AI69" i="2" s="1"/>
  <c r="P70" i="2"/>
  <c r="P71" i="2"/>
  <c r="U71" i="2" s="1"/>
  <c r="P72" i="2"/>
  <c r="P73" i="2"/>
  <c r="S73" i="2" s="1"/>
  <c r="P74" i="2"/>
  <c r="P75" i="2"/>
  <c r="P76" i="2"/>
  <c r="P77" i="2"/>
  <c r="P78" i="2"/>
  <c r="AI78" i="2" s="1"/>
  <c r="P79" i="2"/>
  <c r="T79" i="2" s="1"/>
  <c r="P80" i="2"/>
  <c r="AI80" i="2" s="1"/>
  <c r="P81" i="2"/>
  <c r="AI81" i="2" s="1"/>
  <c r="P82" i="2"/>
  <c r="P83" i="2"/>
  <c r="P84" i="2"/>
  <c r="P85" i="2"/>
  <c r="AI85" i="2" s="1"/>
  <c r="P86" i="2"/>
  <c r="AI86" i="2" s="1"/>
  <c r="P87" i="2"/>
  <c r="P88" i="2"/>
  <c r="S88" i="2" s="1"/>
  <c r="P89" i="2"/>
  <c r="P90" i="2"/>
  <c r="T90" i="2" s="1"/>
  <c r="P91" i="2"/>
  <c r="P92" i="2"/>
  <c r="P93" i="2"/>
  <c r="P94" i="2"/>
  <c r="AI94" i="2" s="1"/>
  <c r="P95" i="2"/>
  <c r="P96" i="2"/>
  <c r="P97" i="2"/>
  <c r="AI97" i="2" s="1"/>
  <c r="P98" i="2"/>
  <c r="AI98" i="2" s="1"/>
  <c r="P99" i="2"/>
  <c r="P101" i="2"/>
  <c r="AI101" i="2" s="1"/>
  <c r="P102" i="2"/>
  <c r="AI102" i="2" s="1"/>
  <c r="P103" i="2"/>
  <c r="S103" i="2" s="1"/>
  <c r="P104" i="2"/>
  <c r="S104" i="2" s="1"/>
  <c r="P105" i="2"/>
  <c r="AI105" i="2" s="1"/>
  <c r="P106" i="2"/>
  <c r="AI106" i="2" s="1"/>
  <c r="P108" i="2"/>
  <c r="S108" i="2" s="1"/>
  <c r="P110" i="2"/>
  <c r="AI110" i="2" s="1"/>
  <c r="P111" i="2"/>
  <c r="AI111" i="2" s="1"/>
  <c r="P112" i="2"/>
  <c r="S112" i="2" s="1"/>
  <c r="P113" i="2"/>
  <c r="S113" i="2" s="1"/>
  <c r="P114" i="2"/>
  <c r="P115" i="2"/>
  <c r="P116" i="2"/>
  <c r="P117" i="2"/>
  <c r="AI117" i="2" s="1"/>
  <c r="P118" i="2"/>
  <c r="AI118" i="2" s="1"/>
  <c r="P119" i="2"/>
  <c r="P120" i="2"/>
  <c r="AI120" i="2" s="1"/>
  <c r="P122" i="2"/>
  <c r="P123" i="2"/>
  <c r="P124" i="2"/>
  <c r="V124" i="2" s="1"/>
  <c r="P125" i="2"/>
  <c r="AI125" i="2" s="1"/>
  <c r="P126" i="2"/>
  <c r="AI126" i="2" s="1"/>
  <c r="P127" i="2"/>
  <c r="P128" i="2"/>
  <c r="S128" i="2" s="1"/>
  <c r="P129" i="2"/>
  <c r="AI129" i="2" s="1"/>
  <c r="P130" i="2"/>
  <c r="P131" i="2"/>
  <c r="W131" i="2" s="1"/>
  <c r="P132" i="2"/>
  <c r="P133" i="2"/>
  <c r="AI133" i="2" s="1"/>
  <c r="P134" i="2"/>
  <c r="AI134" i="2" s="1"/>
  <c r="P135" i="2"/>
  <c r="U135" i="2" s="1"/>
  <c r="P136" i="2"/>
  <c r="T136" i="2" s="1"/>
  <c r="P137" i="2"/>
  <c r="AI137" i="2" s="1"/>
  <c r="P138" i="2"/>
  <c r="P139" i="2"/>
  <c r="P140" i="2"/>
  <c r="P141" i="2"/>
  <c r="AI141" i="2" s="1"/>
  <c r="P142" i="2"/>
  <c r="AI142" i="2" s="1"/>
  <c r="P143" i="2"/>
  <c r="S143" i="2" s="1"/>
  <c r="P144" i="2"/>
  <c r="P145" i="2"/>
  <c r="U145" i="2" s="1"/>
  <c r="P146" i="2"/>
  <c r="AI146" i="2" s="1"/>
  <c r="P147" i="2"/>
  <c r="AI147" i="2" s="1"/>
  <c r="P148" i="2"/>
  <c r="S148" i="2" s="1"/>
  <c r="P149" i="2"/>
  <c r="AI149" i="2" s="1"/>
  <c r="P150" i="2"/>
  <c r="AI150" i="2" s="1"/>
  <c r="P151" i="2"/>
  <c r="S151" i="2" s="1"/>
  <c r="P152" i="2"/>
  <c r="S152" i="2" s="1"/>
  <c r="P153" i="2"/>
  <c r="P154" i="2"/>
  <c r="AI154" i="2" s="1"/>
  <c r="P155" i="2"/>
  <c r="P156" i="2"/>
  <c r="P157" i="2"/>
  <c r="AI157" i="2" s="1"/>
  <c r="P158" i="2"/>
  <c r="AI158" i="2" s="1"/>
  <c r="P159" i="2"/>
  <c r="P160" i="2"/>
  <c r="P161" i="2"/>
  <c r="S161" i="2" s="1"/>
  <c r="P162" i="2"/>
  <c r="Q162" i="2" s="1"/>
  <c r="P163" i="2"/>
  <c r="P164" i="2"/>
  <c r="P165" i="2"/>
  <c r="AI165" i="2" s="1"/>
  <c r="P166" i="2"/>
  <c r="P167" i="2"/>
  <c r="U167" i="2" s="1"/>
  <c r="P168" i="2"/>
  <c r="T168" i="2" s="1"/>
  <c r="P169" i="2"/>
  <c r="S169" i="2" s="1"/>
  <c r="P170" i="2"/>
  <c r="P171" i="2"/>
  <c r="AI171" i="2" s="1"/>
  <c r="P172" i="2"/>
  <c r="P173" i="2"/>
  <c r="AI173" i="2" s="1"/>
  <c r="P174" i="2"/>
  <c r="AI174" i="2" s="1"/>
  <c r="P175" i="2"/>
  <c r="AI175" i="2" s="1"/>
  <c r="P176" i="2"/>
  <c r="S176" i="2" s="1"/>
  <c r="P177" i="2"/>
  <c r="S177" i="2" s="1"/>
  <c r="P178" i="2"/>
  <c r="P179" i="2"/>
  <c r="AI179" i="2" s="1"/>
  <c r="P180" i="2"/>
  <c r="W180" i="2" s="1"/>
  <c r="P181" i="2"/>
  <c r="AI181" i="2" s="1"/>
  <c r="P182" i="2"/>
  <c r="AI182" i="2" s="1"/>
  <c r="P183" i="2"/>
  <c r="U183" i="2" s="1"/>
  <c r="P184" i="2"/>
  <c r="AI184" i="2" s="1"/>
  <c r="P185" i="2"/>
  <c r="X185" i="2" s="1"/>
  <c r="P186" i="2"/>
  <c r="P187" i="2"/>
  <c r="P188" i="2"/>
  <c r="P189" i="2"/>
  <c r="P190" i="2"/>
  <c r="P191" i="2"/>
  <c r="P192" i="2"/>
  <c r="W192" i="2" s="1"/>
  <c r="P193" i="2"/>
  <c r="S193" i="2" s="1"/>
  <c r="P194" i="2"/>
  <c r="P195" i="2"/>
  <c r="U195" i="2" s="1"/>
  <c r="P196" i="2"/>
  <c r="P197" i="2"/>
  <c r="AI197" i="2" s="1"/>
  <c r="P198" i="2"/>
  <c r="AI198" i="2" s="1"/>
  <c r="P199" i="2"/>
  <c r="AI199" i="2" s="1"/>
  <c r="P200" i="2"/>
  <c r="S200" i="2" s="1"/>
  <c r="P201" i="2"/>
  <c r="S201" i="2" s="1"/>
  <c r="P202" i="2"/>
  <c r="P203" i="2"/>
  <c r="P204" i="2"/>
  <c r="P205" i="2"/>
  <c r="AI205" i="2" s="1"/>
  <c r="P206" i="2"/>
  <c r="AI206" i="2" s="1"/>
  <c r="P207" i="2"/>
  <c r="T207" i="2" s="1"/>
  <c r="P208" i="2"/>
  <c r="P209" i="2"/>
  <c r="P210" i="2"/>
  <c r="P211" i="2"/>
  <c r="AI211" i="2" s="1"/>
  <c r="P212" i="2"/>
  <c r="P213" i="2"/>
  <c r="AI213" i="2" s="1"/>
  <c r="P214" i="2"/>
  <c r="AI214" i="2" s="1"/>
  <c r="P215" i="2"/>
  <c r="S215" i="2" s="1"/>
  <c r="P216" i="2"/>
  <c r="P217" i="2"/>
  <c r="T217" i="2" s="1"/>
  <c r="P218" i="2"/>
  <c r="P219" i="2"/>
  <c r="P220" i="2"/>
  <c r="P221" i="2"/>
  <c r="P222" i="2"/>
  <c r="P223" i="2"/>
  <c r="P224" i="2"/>
  <c r="P225" i="2"/>
  <c r="V225" i="2" s="1"/>
  <c r="P226" i="2"/>
  <c r="T226" i="2" s="1"/>
  <c r="P227" i="2"/>
  <c r="P228" i="2"/>
  <c r="T228" i="2" s="1"/>
  <c r="P229" i="2"/>
  <c r="AI229" i="2" s="1"/>
  <c r="P230" i="2"/>
  <c r="AI230" i="2" s="1"/>
  <c r="P231" i="2"/>
  <c r="T231" i="2" s="1"/>
  <c r="P232" i="2"/>
  <c r="S232" i="2" s="1"/>
  <c r="P233" i="2"/>
  <c r="AI233" i="2" s="1"/>
  <c r="P234" i="2"/>
  <c r="P235" i="2"/>
  <c r="AI235" i="2" s="1"/>
  <c r="P236" i="2"/>
  <c r="P237" i="2"/>
  <c r="AI237" i="2" s="1"/>
  <c r="P238" i="2"/>
  <c r="AI238" i="2" s="1"/>
  <c r="P239" i="2"/>
  <c r="P240" i="2"/>
  <c r="S240" i="2" s="1"/>
  <c r="P241" i="2"/>
  <c r="V241" i="2" s="1"/>
  <c r="P242" i="2"/>
  <c r="P243" i="2"/>
  <c r="P244" i="2"/>
  <c r="P245" i="2"/>
  <c r="AI245" i="2" s="1"/>
  <c r="P246" i="2"/>
  <c r="AI246" i="2" s="1"/>
  <c r="P247" i="2"/>
  <c r="P248" i="2"/>
  <c r="AI248" i="2" s="1"/>
  <c r="P249" i="2"/>
  <c r="P250" i="2"/>
  <c r="P251" i="2"/>
  <c r="Y251" i="2" s="1"/>
  <c r="P252" i="2"/>
  <c r="P253" i="2"/>
  <c r="AI253" i="2" s="1"/>
  <c r="P254" i="2"/>
  <c r="AI254" i="2" s="1"/>
  <c r="P255" i="2"/>
  <c r="P256" i="2"/>
  <c r="P257" i="2"/>
  <c r="S257" i="2" s="1"/>
  <c r="P258" i="2"/>
  <c r="AI258" i="2" s="1"/>
  <c r="P259" i="2"/>
  <c r="U259" i="2" s="1"/>
  <c r="P260" i="2"/>
  <c r="P261" i="2"/>
  <c r="AI261" i="2" s="1"/>
  <c r="P262" i="2"/>
  <c r="P263" i="2"/>
  <c r="S263" i="2" s="1"/>
  <c r="P264" i="2"/>
  <c r="P265" i="2"/>
  <c r="AI265" i="2" s="1"/>
  <c r="P266" i="2"/>
  <c r="AI266" i="2" s="1"/>
  <c r="P267" i="2"/>
  <c r="P268" i="2"/>
  <c r="P269" i="2"/>
  <c r="AI269" i="2" s="1"/>
  <c r="P270" i="2"/>
  <c r="AI270" i="2" s="1"/>
  <c r="P271" i="2"/>
  <c r="U271" i="2" s="1"/>
  <c r="P272" i="2"/>
  <c r="S272" i="2" s="1"/>
  <c r="P273" i="2"/>
  <c r="W273" i="2" s="1"/>
  <c r="P274" i="2"/>
  <c r="Q274" i="2" s="1"/>
  <c r="P275" i="2"/>
  <c r="P276" i="2"/>
  <c r="X276" i="2" s="1"/>
  <c r="P277" i="2"/>
  <c r="T277" i="2" s="1"/>
  <c r="P278" i="2"/>
  <c r="AI278" i="2" s="1"/>
  <c r="P279" i="2"/>
  <c r="P280" i="2"/>
  <c r="S280" i="2" s="1"/>
  <c r="P281" i="2"/>
  <c r="P282" i="2"/>
  <c r="P283" i="2"/>
  <c r="P284" i="2"/>
  <c r="P285" i="2"/>
  <c r="P286" i="2"/>
  <c r="AI286" i="2" s="1"/>
  <c r="P287" i="2"/>
  <c r="AI287" i="2" s="1"/>
  <c r="P288" i="2"/>
  <c r="AI288" i="2" s="1"/>
  <c r="P289" i="2"/>
  <c r="S289" i="2" s="1"/>
  <c r="P290" i="2"/>
  <c r="P291" i="2"/>
  <c r="S291" i="2" s="1"/>
  <c r="P292" i="2"/>
  <c r="P293" i="2"/>
  <c r="AI293" i="2" s="1"/>
  <c r="P294" i="2"/>
  <c r="AI294" i="2" s="1"/>
  <c r="P295" i="2"/>
  <c r="AI295" i="2" s="1"/>
  <c r="P296" i="2"/>
  <c r="AI296" i="2" s="1"/>
  <c r="P297" i="2"/>
  <c r="S297" i="2" s="1"/>
  <c r="P298" i="2"/>
  <c r="Q298" i="2" s="1"/>
  <c r="P299" i="2"/>
  <c r="AI299" i="2" s="1"/>
  <c r="P300" i="2"/>
  <c r="P301" i="2"/>
  <c r="AI301" i="2" s="1"/>
  <c r="P302" i="2"/>
  <c r="AI302" i="2" s="1"/>
  <c r="P303" i="2"/>
  <c r="S303" i="2" s="1"/>
  <c r="P304" i="2"/>
  <c r="W304" i="2" s="1"/>
  <c r="P305" i="2"/>
  <c r="S305" i="2" s="1"/>
  <c r="P306" i="2"/>
  <c r="P307" i="2"/>
  <c r="P308" i="2"/>
  <c r="P309" i="2"/>
  <c r="AI309" i="2" s="1"/>
  <c r="P310" i="2"/>
  <c r="AI310" i="2" s="1"/>
  <c r="P311" i="2"/>
  <c r="P312" i="2"/>
  <c r="S312" i="2" s="1"/>
  <c r="P313" i="2"/>
  <c r="T313" i="2" s="1"/>
  <c r="P314" i="2"/>
  <c r="P315" i="2"/>
  <c r="P316" i="2"/>
  <c r="P317" i="2"/>
  <c r="AI317" i="2" s="1"/>
  <c r="P318" i="2"/>
  <c r="AI318" i="2" s="1"/>
  <c r="P319" i="2"/>
  <c r="AI319" i="2" s="1"/>
  <c r="P320" i="2"/>
  <c r="S320" i="2" s="1"/>
  <c r="P321" i="2"/>
  <c r="AI321" i="2" s="1"/>
  <c r="P322" i="2"/>
  <c r="P323" i="2"/>
  <c r="AI323" i="2" s="1"/>
  <c r="P324" i="2"/>
  <c r="P325" i="2"/>
  <c r="AI325" i="2" s="1"/>
  <c r="P326" i="2"/>
  <c r="AI326" i="2" s="1"/>
  <c r="P327" i="2"/>
  <c r="P328" i="2"/>
  <c r="S328" i="2" s="1"/>
  <c r="P329" i="2"/>
  <c r="AI329" i="2" s="1"/>
  <c r="P330" i="2"/>
  <c r="P331" i="2"/>
  <c r="P332" i="2"/>
  <c r="P333" i="2"/>
  <c r="P334" i="2"/>
  <c r="AI334" i="2" s="1"/>
  <c r="P335" i="2"/>
  <c r="AI335" i="2" s="1"/>
  <c r="P336" i="2"/>
  <c r="W336" i="2" s="1"/>
  <c r="P337" i="2"/>
  <c r="AI337" i="2" s="1"/>
  <c r="P338" i="2"/>
  <c r="P339" i="2"/>
  <c r="AI339" i="2" s="1"/>
  <c r="P340" i="2"/>
  <c r="V340" i="2" s="1"/>
  <c r="P341" i="2"/>
  <c r="T341" i="2" s="1"/>
  <c r="P342" i="2"/>
  <c r="AI342" i="2" s="1"/>
  <c r="P343" i="2"/>
  <c r="AI343" i="2" s="1"/>
  <c r="P344" i="2"/>
  <c r="W344" i="2" s="1"/>
  <c r="P345" i="2"/>
  <c r="P346" i="2"/>
  <c r="T346" i="2" s="1"/>
  <c r="P347" i="2"/>
  <c r="P348" i="2"/>
  <c r="P349" i="2"/>
  <c r="AI349" i="2" s="1"/>
  <c r="P350" i="2"/>
  <c r="P351" i="2"/>
  <c r="S351" i="2" s="1"/>
  <c r="P352" i="2"/>
  <c r="P353" i="2"/>
  <c r="S353" i="2" s="1"/>
  <c r="P354" i="2"/>
  <c r="AI354" i="2" s="1"/>
  <c r="P355" i="2"/>
  <c r="P356" i="2"/>
  <c r="P357" i="2"/>
  <c r="AI357" i="2" s="1"/>
  <c r="P358" i="2"/>
  <c r="P359" i="2"/>
  <c r="AI359" i="2" s="1"/>
  <c r="P360" i="2"/>
  <c r="P361" i="2"/>
  <c r="AI361" i="2" s="1"/>
  <c r="P362" i="2"/>
  <c r="P363" i="2"/>
  <c r="P364" i="2"/>
  <c r="V364" i="2" s="1"/>
  <c r="P365" i="2"/>
  <c r="P366" i="2"/>
  <c r="AI366" i="2" s="1"/>
  <c r="P367" i="2"/>
  <c r="AA367" i="2" s="1"/>
  <c r="P368" i="2"/>
  <c r="P369" i="2"/>
  <c r="S369" i="2" s="1"/>
  <c r="P370" i="2"/>
  <c r="P371" i="2"/>
  <c r="P372" i="2"/>
  <c r="P373" i="2"/>
  <c r="AI373" i="2" s="1"/>
  <c r="P374" i="2"/>
  <c r="AI374" i="2" s="1"/>
  <c r="P375" i="2"/>
  <c r="U375" i="2" s="1"/>
  <c r="P376" i="2"/>
  <c r="P377" i="2"/>
  <c r="P378" i="2"/>
  <c r="P379" i="2"/>
  <c r="AI379" i="2" s="1"/>
  <c r="P380" i="2"/>
  <c r="AI380" i="2" s="1"/>
  <c r="P381" i="2"/>
  <c r="AI381" i="2" s="1"/>
  <c r="P382" i="2"/>
  <c r="AI382" i="2" s="1"/>
  <c r="P383" i="2"/>
  <c r="T383" i="2" s="1"/>
  <c r="P384" i="2"/>
  <c r="W384" i="2" s="1"/>
  <c r="P385" i="2"/>
  <c r="AI385" i="2" s="1"/>
  <c r="P386" i="2"/>
  <c r="P387" i="2"/>
  <c r="AI387" i="2" s="1"/>
  <c r="P388" i="2"/>
  <c r="P389" i="2"/>
  <c r="AI389" i="2" s="1"/>
  <c r="P390" i="2"/>
  <c r="AI390" i="2" s="1"/>
  <c r="P391" i="2"/>
  <c r="S391" i="2" s="1"/>
  <c r="P392" i="2"/>
  <c r="S392" i="2" s="1"/>
  <c r="P393" i="2"/>
  <c r="AI393" i="2" s="1"/>
  <c r="P394" i="2"/>
  <c r="P395" i="2"/>
  <c r="P396" i="2"/>
  <c r="T396" i="2" s="1"/>
  <c r="P397" i="2"/>
  <c r="P398" i="2"/>
  <c r="AI398" i="2" s="1"/>
  <c r="P399" i="2"/>
  <c r="P400" i="2"/>
  <c r="P401" i="2"/>
  <c r="P402" i="2"/>
  <c r="Q402" i="2" s="1"/>
  <c r="P403" i="2"/>
  <c r="AI403" i="2" s="1"/>
  <c r="P404" i="2"/>
  <c r="T404" i="2" s="1"/>
  <c r="P405" i="2"/>
  <c r="P406" i="2"/>
  <c r="P407" i="2"/>
  <c r="S407" i="2" s="1"/>
  <c r="P408" i="2"/>
  <c r="P409" i="2"/>
  <c r="U409" i="2" s="1"/>
  <c r="P410" i="2"/>
  <c r="P411" i="2"/>
  <c r="S411" i="2" s="1"/>
  <c r="P412" i="2"/>
  <c r="S412" i="2" s="1"/>
  <c r="P413" i="2"/>
  <c r="AI413" i="2" s="1"/>
  <c r="P414" i="2"/>
  <c r="AI414" i="2" s="1"/>
  <c r="P415" i="2"/>
  <c r="AI415" i="2" s="1"/>
  <c r="P416" i="2"/>
  <c r="S416" i="2" s="1"/>
  <c r="P417" i="2"/>
  <c r="S417" i="2" s="1"/>
  <c r="P418" i="2"/>
  <c r="P419" i="2"/>
  <c r="P420" i="2"/>
  <c r="P421" i="2"/>
  <c r="P422" i="2"/>
  <c r="P423" i="2"/>
  <c r="P424" i="2"/>
  <c r="AI424" i="2" s="1"/>
  <c r="P425" i="2"/>
  <c r="S425" i="2" s="1"/>
  <c r="P426" i="2"/>
  <c r="Q426" i="2" s="1"/>
  <c r="P427" i="2"/>
  <c r="P428" i="2"/>
  <c r="P429" i="2"/>
  <c r="P430" i="2"/>
  <c r="AI430" i="2" s="1"/>
  <c r="P431" i="2"/>
  <c r="AI431" i="2" s="1"/>
  <c r="P432" i="2"/>
  <c r="T432" i="2" s="1"/>
  <c r="P433" i="2"/>
  <c r="AI433" i="2" s="1"/>
  <c r="P434" i="2"/>
  <c r="AI434" i="2" s="1"/>
  <c r="P435" i="2"/>
  <c r="P436" i="2"/>
  <c r="P437" i="2"/>
  <c r="AI437" i="2" s="1"/>
  <c r="P438" i="2"/>
  <c r="AI438" i="2" s="1"/>
  <c r="P439" i="2"/>
  <c r="U439" i="2" s="1"/>
  <c r="P440" i="2"/>
  <c r="S440" i="2" s="1"/>
  <c r="P441" i="2"/>
  <c r="P442" i="2"/>
  <c r="P443" i="2"/>
  <c r="P444" i="2"/>
  <c r="T444" i="2" s="1"/>
  <c r="P445" i="2"/>
  <c r="P446" i="2"/>
  <c r="AI446" i="2" s="1"/>
  <c r="P447" i="2"/>
  <c r="S447" i="2" s="1"/>
  <c r="P448" i="2"/>
  <c r="W448" i="2" s="1"/>
  <c r="P449" i="2"/>
  <c r="S449" i="2" s="1"/>
  <c r="P450" i="2"/>
  <c r="P451" i="2"/>
  <c r="P452" i="2"/>
  <c r="P453" i="2"/>
  <c r="P454" i="2"/>
  <c r="P455" i="2"/>
  <c r="AI455" i="2" s="1"/>
  <c r="P456" i="2"/>
  <c r="AI456" i="2" s="1"/>
  <c r="P457" i="2"/>
  <c r="AI457" i="2" s="1"/>
  <c r="P458" i="2"/>
  <c r="P459" i="2"/>
  <c r="P460" i="2"/>
  <c r="AI460" i="2" s="1"/>
  <c r="P461" i="2"/>
  <c r="AI461" i="2" s="1"/>
  <c r="P462" i="2"/>
  <c r="AI462" i="2" s="1"/>
  <c r="P463" i="2"/>
  <c r="P464" i="2"/>
  <c r="S464" i="2" s="1"/>
  <c r="P465" i="2"/>
  <c r="AI465" i="2" s="1"/>
  <c r="P466" i="2"/>
  <c r="P467" i="2"/>
  <c r="P468" i="2"/>
  <c r="P469" i="2"/>
  <c r="AI469" i="2" s="1"/>
  <c r="P470" i="2"/>
  <c r="AI470" i="2" s="1"/>
  <c r="P471" i="2"/>
  <c r="S471" i="2" s="1"/>
  <c r="P472" i="2"/>
  <c r="S472" i="2" s="1"/>
  <c r="P473" i="2"/>
  <c r="AI473" i="2" s="1"/>
  <c r="P474" i="2"/>
  <c r="P475" i="2"/>
  <c r="P476" i="2"/>
  <c r="P477" i="2"/>
  <c r="AI477" i="2" s="1"/>
  <c r="P478" i="2"/>
  <c r="P479" i="2"/>
  <c r="P480" i="2"/>
  <c r="AI480" i="2" s="1"/>
  <c r="P481" i="2"/>
  <c r="Y481" i="2" s="1"/>
  <c r="P482" i="2"/>
  <c r="W482" i="2" s="1"/>
  <c r="P483" i="2"/>
  <c r="S483" i="2" s="1"/>
  <c r="P484" i="2"/>
  <c r="W484" i="2" s="1"/>
  <c r="P485" i="2"/>
  <c r="AI485" i="2" s="1"/>
  <c r="P486" i="2"/>
  <c r="AI486" i="2" s="1"/>
  <c r="P487" i="2"/>
  <c r="X487" i="2" s="1"/>
  <c r="P488" i="2"/>
  <c r="AI488" i="2" s="1"/>
  <c r="P489" i="2"/>
  <c r="S489" i="2" s="1"/>
  <c r="P490" i="2"/>
  <c r="P491" i="2"/>
  <c r="P492" i="2"/>
  <c r="T492" i="2" s="1"/>
  <c r="P493" i="2"/>
  <c r="P494" i="2"/>
  <c r="AI494" i="2" s="1"/>
  <c r="P495" i="2"/>
  <c r="U495" i="2" s="1"/>
  <c r="P496" i="2"/>
  <c r="X496" i="2" s="1"/>
  <c r="P497" i="2"/>
  <c r="S497" i="2" s="1"/>
  <c r="P498" i="2"/>
  <c r="P499" i="2"/>
  <c r="P500" i="2"/>
  <c r="P501" i="2"/>
  <c r="AI501" i="2" s="1"/>
  <c r="P502" i="2"/>
  <c r="AI502" i="2" s="1"/>
  <c r="P503" i="2"/>
  <c r="AI503" i="2" s="1"/>
  <c r="P504" i="2"/>
  <c r="U504" i="2" s="1"/>
  <c r="P505" i="2"/>
  <c r="Z505" i="2" s="1"/>
  <c r="P506" i="2"/>
  <c r="T506" i="2" s="1"/>
  <c r="P507" i="2"/>
  <c r="P508" i="2"/>
  <c r="P509" i="2"/>
  <c r="AI509" i="2" s="1"/>
  <c r="P510" i="2"/>
  <c r="AI510" i="2" s="1"/>
  <c r="P511" i="2"/>
  <c r="AI511" i="2" s="1"/>
  <c r="P512" i="2"/>
  <c r="S512" i="2" s="1"/>
  <c r="P513" i="2"/>
  <c r="AI513" i="2" s="1"/>
  <c r="P514" i="2"/>
  <c r="P515" i="2"/>
  <c r="P516" i="2"/>
  <c r="P517" i="2"/>
  <c r="T517" i="2" s="1"/>
  <c r="P518" i="2"/>
  <c r="AI518" i="2" s="1"/>
  <c r="P519" i="2"/>
  <c r="AI519" i="2" s="1"/>
  <c r="P520" i="2"/>
  <c r="P521" i="2"/>
  <c r="S521" i="2" s="1"/>
  <c r="P522" i="2"/>
  <c r="P523" i="2"/>
  <c r="P524" i="2"/>
  <c r="S524" i="2" s="1"/>
  <c r="P525" i="2"/>
  <c r="AI525" i="2" s="1"/>
  <c r="P526" i="2"/>
  <c r="AI526" i="2" s="1"/>
  <c r="P527" i="2"/>
  <c r="S527" i="2" s="1"/>
  <c r="P528" i="2"/>
  <c r="P529" i="2"/>
  <c r="AI529" i="2" s="1"/>
  <c r="P530" i="2"/>
  <c r="P531" i="2"/>
  <c r="P532" i="2"/>
  <c r="P533" i="2"/>
  <c r="T533" i="2" s="1"/>
  <c r="P534" i="2"/>
  <c r="AI534" i="2" s="1"/>
  <c r="P535" i="2"/>
  <c r="AI535" i="2" s="1"/>
  <c r="P536" i="2"/>
  <c r="S536" i="2" s="1"/>
  <c r="P537" i="2"/>
  <c r="P538" i="2"/>
  <c r="Q538" i="2" s="1"/>
  <c r="P539" i="2"/>
  <c r="P540" i="2"/>
  <c r="P541" i="2"/>
  <c r="P542" i="2"/>
  <c r="AI542" i="2" s="1"/>
  <c r="P543" i="2"/>
  <c r="P544" i="2"/>
  <c r="P545" i="2"/>
  <c r="T545" i="2" s="1"/>
  <c r="P546" i="2"/>
  <c r="Q546" i="2" s="1"/>
  <c r="P547" i="2"/>
  <c r="S547" i="2" s="1"/>
  <c r="P548" i="2"/>
  <c r="P549" i="2"/>
  <c r="AI549" i="2" s="1"/>
  <c r="P550" i="2"/>
  <c r="AI550" i="2" s="1"/>
  <c r="P551" i="2"/>
  <c r="AI551" i="2" s="1"/>
  <c r="P552" i="2"/>
  <c r="T552" i="2" s="1"/>
  <c r="P553" i="2"/>
  <c r="T553" i="2" s="1"/>
  <c r="P554" i="2"/>
  <c r="Q554" i="2" s="1"/>
  <c r="P555" i="2"/>
  <c r="AI555" i="2" s="1"/>
  <c r="P556" i="2"/>
  <c r="T556" i="2" s="1"/>
  <c r="P557" i="2"/>
  <c r="AI557" i="2" s="1"/>
  <c r="P558" i="2"/>
  <c r="AI558" i="2" s="1"/>
  <c r="P559" i="2"/>
  <c r="S559" i="2" s="1"/>
  <c r="P560" i="2"/>
  <c r="AI560" i="2" s="1"/>
  <c r="P561" i="2"/>
  <c r="P562" i="2"/>
  <c r="P563" i="2"/>
  <c r="P564" i="2"/>
  <c r="P565" i="2"/>
  <c r="P566" i="2"/>
  <c r="AI566" i="2" s="1"/>
  <c r="P567" i="2"/>
  <c r="S567" i="2" s="1"/>
  <c r="P568" i="2"/>
  <c r="P569" i="2"/>
  <c r="P570" i="2"/>
  <c r="P571" i="2"/>
  <c r="P572" i="2"/>
  <c r="P573" i="2"/>
  <c r="AI573" i="2" s="1"/>
  <c r="P574" i="2"/>
  <c r="AI574" i="2" s="1"/>
  <c r="P575" i="2"/>
  <c r="P576" i="2"/>
  <c r="Z576" i="2" s="1"/>
  <c r="P577" i="2"/>
  <c r="AI577" i="2" s="1"/>
  <c r="P578" i="2"/>
  <c r="P579" i="2"/>
  <c r="P580" i="2"/>
  <c r="P581" i="2"/>
  <c r="AI581" i="2" s="1"/>
  <c r="P582" i="2"/>
  <c r="AI582" i="2" s="1"/>
  <c r="P583" i="2"/>
  <c r="AI583" i="2" s="1"/>
  <c r="P584" i="2"/>
  <c r="U584" i="2" s="1"/>
  <c r="P585" i="2"/>
  <c r="W585" i="2" s="1"/>
  <c r="P586" i="2"/>
  <c r="AI586" i="2" s="1"/>
  <c r="P587" i="2"/>
  <c r="P588" i="2"/>
  <c r="P589" i="2"/>
  <c r="P590" i="2"/>
  <c r="AI590" i="2" s="1"/>
  <c r="P591" i="2"/>
  <c r="AI591" i="2" s="1"/>
  <c r="P592" i="2"/>
  <c r="S592" i="2" s="1"/>
  <c r="P593" i="2"/>
  <c r="AI593" i="2" s="1"/>
  <c r="P594" i="2"/>
  <c r="AI594" i="2" s="1"/>
  <c r="P595" i="2"/>
  <c r="P596" i="2"/>
  <c r="V596" i="2" s="1"/>
  <c r="P597" i="2"/>
  <c r="P598" i="2"/>
  <c r="AI598" i="2" s="1"/>
  <c r="P599" i="2"/>
  <c r="S599" i="2" s="1"/>
  <c r="P600" i="2"/>
  <c r="W600" i="2" s="1"/>
  <c r="P601" i="2"/>
  <c r="P602" i="2"/>
  <c r="Q602" i="2" s="1"/>
  <c r="P603" i="2"/>
  <c r="P604" i="2"/>
  <c r="P605" i="2"/>
  <c r="AI605" i="2" s="1"/>
  <c r="P606" i="2"/>
  <c r="AI606" i="2" s="1"/>
  <c r="P607" i="2"/>
  <c r="P608" i="2"/>
  <c r="U608" i="2" s="1"/>
  <c r="P609" i="2"/>
  <c r="P610" i="2"/>
  <c r="P611" i="2"/>
  <c r="P612" i="2"/>
  <c r="S612" i="2" s="1"/>
  <c r="P613" i="2"/>
  <c r="P614" i="2"/>
  <c r="AI614" i="2" s="1"/>
  <c r="P615" i="2"/>
  <c r="AI615" i="2" s="1"/>
  <c r="P616" i="2"/>
  <c r="AI616" i="2" s="1"/>
  <c r="P617" i="2"/>
  <c r="AI617" i="2" s="1"/>
  <c r="P618" i="2"/>
  <c r="AI618" i="2" s="1"/>
  <c r="P619" i="2"/>
  <c r="P620" i="2"/>
  <c r="P621" i="2"/>
  <c r="P622" i="2"/>
  <c r="AI622" i="2" s="1"/>
  <c r="P623" i="2"/>
  <c r="P624" i="2"/>
  <c r="AI624" i="2" s="1"/>
  <c r="P625" i="2"/>
  <c r="S625" i="2" s="1"/>
  <c r="P626" i="2"/>
  <c r="P627" i="2"/>
  <c r="AI627" i="2" s="1"/>
  <c r="P628" i="2"/>
  <c r="S628" i="2" s="1"/>
  <c r="P629" i="2"/>
  <c r="AI629" i="2" s="1"/>
  <c r="P630" i="2"/>
  <c r="AI630" i="2" s="1"/>
  <c r="P631" i="2"/>
  <c r="T631" i="2" s="1"/>
  <c r="P632" i="2"/>
  <c r="X632" i="2" s="1"/>
  <c r="P633" i="2"/>
  <c r="P634" i="2"/>
  <c r="AI634" i="2" s="1"/>
  <c r="P635" i="2"/>
  <c r="P636" i="2"/>
  <c r="P637" i="2"/>
  <c r="AI637" i="2" s="1"/>
  <c r="P638" i="2"/>
  <c r="AI638" i="2" s="1"/>
  <c r="P639" i="2"/>
  <c r="X639" i="2" s="1"/>
  <c r="P640" i="2"/>
  <c r="AI640" i="2" s="1"/>
  <c r="P641" i="2"/>
  <c r="T641" i="2" s="1"/>
  <c r="P642" i="2"/>
  <c r="AI642" i="2" s="1"/>
  <c r="P643" i="2"/>
  <c r="P644" i="2"/>
  <c r="T644" i="2" s="1"/>
  <c r="P645" i="2"/>
  <c r="P646" i="2"/>
  <c r="AI646" i="2" s="1"/>
  <c r="P647" i="2"/>
  <c r="AI647" i="2" s="1"/>
  <c r="P648" i="2"/>
  <c r="S648" i="2" s="1"/>
  <c r="P649" i="2"/>
  <c r="S649" i="2" s="1"/>
  <c r="P650" i="2"/>
  <c r="P651" i="2"/>
  <c r="S651" i="2" s="1"/>
  <c r="P652" i="2"/>
  <c r="P653" i="2"/>
  <c r="AI653" i="2" s="1"/>
  <c r="P654" i="2"/>
  <c r="AI654" i="2" s="1"/>
  <c r="P655" i="2"/>
  <c r="P656" i="2"/>
  <c r="X656" i="2" s="1"/>
  <c r="P657" i="2"/>
  <c r="U657" i="2" s="1"/>
  <c r="P658" i="2"/>
  <c r="Q658" i="2" s="1"/>
  <c r="P659" i="2"/>
  <c r="S659" i="2" s="1"/>
  <c r="P660" i="2"/>
  <c r="V660" i="2" s="1"/>
  <c r="P661" i="2"/>
  <c r="AI661" i="2" s="1"/>
  <c r="P662" i="2"/>
  <c r="AI662" i="2" s="1"/>
  <c r="P663" i="2"/>
  <c r="P664" i="2"/>
  <c r="T664" i="2" s="1"/>
  <c r="P665" i="2"/>
  <c r="U665" i="2" s="1"/>
  <c r="P666" i="2"/>
  <c r="P667" i="2"/>
  <c r="P668" i="2"/>
  <c r="T668" i="2" s="1"/>
  <c r="P669" i="2"/>
  <c r="AI669" i="2" s="1"/>
  <c r="P670" i="2"/>
  <c r="AI670" i="2" s="1"/>
  <c r="P671" i="2"/>
  <c r="S671" i="2" s="1"/>
  <c r="P672" i="2"/>
  <c r="T672" i="2" s="1"/>
  <c r="P673" i="2"/>
  <c r="AI673" i="2" s="1"/>
  <c r="P674" i="2"/>
  <c r="AI674" i="2" s="1"/>
  <c r="P675" i="2"/>
  <c r="AI675" i="2" s="1"/>
  <c r="P676" i="2"/>
  <c r="P677" i="2"/>
  <c r="T677" i="2" s="1"/>
  <c r="P678" i="2"/>
  <c r="AI678" i="2" s="1"/>
  <c r="P679" i="2"/>
  <c r="Q679" i="2" s="1"/>
  <c r="P680" i="2"/>
  <c r="S680" i="2" s="1"/>
  <c r="P681" i="2"/>
  <c r="S681" i="2" s="1"/>
  <c r="P682" i="2"/>
  <c r="AI682" i="2" s="1"/>
  <c r="P683" i="2"/>
  <c r="AI683" i="2" s="1"/>
  <c r="P684" i="2"/>
  <c r="S684" i="2" s="1"/>
  <c r="P685" i="2"/>
  <c r="AI685" i="2" s="1"/>
  <c r="P686" i="2"/>
  <c r="AI686" i="2" s="1"/>
  <c r="P687" i="2"/>
  <c r="S687" i="2" s="1"/>
  <c r="P688" i="2"/>
  <c r="Y688" i="2" s="1"/>
  <c r="P689" i="2"/>
  <c r="AI689" i="2" s="1"/>
  <c r="P690" i="2"/>
  <c r="P691" i="2"/>
  <c r="P692" i="2"/>
  <c r="P693" i="2"/>
  <c r="Q693" i="2" s="1"/>
  <c r="P694" i="2"/>
  <c r="AI694" i="2" s="1"/>
  <c r="P695" i="2"/>
  <c r="P696" i="2"/>
  <c r="AI696" i="2" s="1"/>
  <c r="P697" i="2"/>
  <c r="P698" i="2"/>
  <c r="P699" i="2"/>
  <c r="X699" i="2" s="1"/>
  <c r="P700" i="2"/>
  <c r="P701" i="2"/>
  <c r="P702" i="2"/>
  <c r="AI702" i="2" s="1"/>
  <c r="P703" i="2"/>
  <c r="P704" i="2"/>
  <c r="T704" i="2" s="1"/>
  <c r="P705" i="2"/>
  <c r="AI705" i="2" s="1"/>
  <c r="P706" i="2"/>
  <c r="T706" i="2" s="1"/>
  <c r="P707" i="2"/>
  <c r="AI707" i="2" s="1"/>
  <c r="P708" i="2"/>
  <c r="AA708" i="2" s="1"/>
  <c r="P709" i="2"/>
  <c r="AI709" i="2" s="1"/>
  <c r="P710" i="2"/>
  <c r="AI710" i="2" s="1"/>
  <c r="P711" i="2"/>
  <c r="P712" i="2"/>
  <c r="S712" i="2" s="1"/>
  <c r="P713" i="2"/>
  <c r="P714" i="2"/>
  <c r="P715" i="2"/>
  <c r="P716" i="2"/>
  <c r="P717" i="2"/>
  <c r="AI717" i="2" s="1"/>
  <c r="P718" i="2"/>
  <c r="AI718" i="2" s="1"/>
  <c r="P719" i="2"/>
  <c r="S719" i="2" s="1"/>
  <c r="P720" i="2"/>
  <c r="AI720" i="2" s="1"/>
  <c r="P722" i="2"/>
  <c r="Q722" i="2" s="1"/>
  <c r="P723" i="2"/>
  <c r="P724" i="2"/>
  <c r="T724" i="2" s="1"/>
  <c r="P727" i="2"/>
  <c r="S727" i="2" s="1"/>
  <c r="P729" i="2"/>
  <c r="Q729" i="2" s="1"/>
  <c r="P730" i="2"/>
  <c r="T730" i="2" s="1"/>
  <c r="P731" i="2"/>
  <c r="P732" i="2"/>
  <c r="P733" i="2"/>
  <c r="AI733" i="2" s="1"/>
  <c r="P734" i="2"/>
  <c r="AI734" i="2" s="1"/>
  <c r="P735" i="2"/>
  <c r="P736" i="2"/>
  <c r="S736" i="2" s="1"/>
  <c r="P737" i="2"/>
  <c r="S737" i="2" s="1"/>
  <c r="P738" i="2"/>
  <c r="AI738" i="2" s="1"/>
  <c r="P739" i="2"/>
  <c r="S739" i="2" s="1"/>
  <c r="P740" i="2"/>
  <c r="W740" i="2" s="1"/>
  <c r="P741" i="2"/>
  <c r="Q741" i="2" s="1"/>
  <c r="P742" i="2"/>
  <c r="AI742" i="2" s="1"/>
  <c r="P743" i="2"/>
  <c r="S743" i="2" s="1"/>
  <c r="P744" i="2"/>
  <c r="AI744" i="2" s="1"/>
  <c r="P745" i="2"/>
  <c r="W745" i="2" s="1"/>
  <c r="P746" i="2"/>
  <c r="P747" i="2"/>
  <c r="P748" i="2"/>
  <c r="P749" i="2"/>
  <c r="AI749" i="2" s="1"/>
  <c r="P750" i="2"/>
  <c r="AI750" i="2" s="1"/>
  <c r="P751" i="2"/>
  <c r="P752" i="2"/>
  <c r="S752" i="2" s="1"/>
  <c r="P753" i="2"/>
  <c r="P754" i="2"/>
  <c r="P755" i="2"/>
  <c r="P756" i="2"/>
  <c r="S756" i="2" s="1"/>
  <c r="P757" i="2"/>
  <c r="AI757" i="2" s="1"/>
  <c r="P758" i="2"/>
  <c r="AI758" i="2" s="1"/>
  <c r="P759" i="2"/>
  <c r="S759" i="2" s="1"/>
  <c r="P760" i="2"/>
  <c r="AI760" i="2" s="1"/>
  <c r="P761" i="2"/>
  <c r="AI761" i="2" s="1"/>
  <c r="P762" i="2"/>
  <c r="AI762" i="2" s="1"/>
  <c r="P763" i="2"/>
  <c r="V763" i="2" s="1"/>
  <c r="P764" i="2"/>
  <c r="AI764" i="2" s="1"/>
  <c r="P765" i="2"/>
  <c r="AI765" i="2" s="1"/>
  <c r="P766" i="2"/>
  <c r="AI766" i="2" s="1"/>
  <c r="P767" i="2"/>
  <c r="P768" i="2"/>
  <c r="U768" i="2" s="1"/>
  <c r="P769" i="2"/>
  <c r="AI769" i="2" s="1"/>
  <c r="P770" i="2"/>
  <c r="X770" i="2" s="1"/>
  <c r="P771" i="2"/>
  <c r="P772" i="2"/>
  <c r="S772" i="2" s="1"/>
  <c r="P773" i="2"/>
  <c r="AI773" i="2" s="1"/>
  <c r="P774" i="2"/>
  <c r="AI774" i="2" s="1"/>
  <c r="P775" i="2"/>
  <c r="S775" i="2" s="1"/>
  <c r="P776" i="2"/>
  <c r="AI776" i="2" s="1"/>
  <c r="P777" i="2"/>
  <c r="T777" i="2" s="1"/>
  <c r="P778" i="2"/>
  <c r="AI778" i="2" s="1"/>
  <c r="P779" i="2"/>
  <c r="P780" i="2"/>
  <c r="P781" i="2"/>
  <c r="AI781" i="2" s="1"/>
  <c r="P782" i="2"/>
  <c r="AI782" i="2" s="1"/>
  <c r="P783" i="2"/>
  <c r="P784" i="2"/>
  <c r="S784" i="2" s="1"/>
  <c r="P785" i="2"/>
  <c r="T785" i="2" s="1"/>
  <c r="P786" i="2"/>
  <c r="P787" i="2"/>
  <c r="P788" i="2"/>
  <c r="P789" i="2"/>
  <c r="P790" i="2"/>
  <c r="AI790" i="2" s="1"/>
  <c r="P791" i="2"/>
  <c r="S791" i="2" s="1"/>
  <c r="P792" i="2"/>
  <c r="T792" i="2" s="1"/>
  <c r="P793" i="2"/>
  <c r="P794" i="2"/>
  <c r="P795" i="2"/>
  <c r="P796" i="2"/>
  <c r="P797" i="2"/>
  <c r="AI797" i="2" s="1"/>
  <c r="P798" i="2"/>
  <c r="AI798" i="2" s="1"/>
  <c r="P799" i="2"/>
  <c r="P800" i="2"/>
  <c r="P801" i="2"/>
  <c r="P802" i="2"/>
  <c r="P803" i="2"/>
  <c r="AI803" i="2" s="1"/>
  <c r="P804" i="2"/>
  <c r="W804" i="2" s="1"/>
  <c r="P805" i="2"/>
  <c r="AI805" i="2" s="1"/>
  <c r="P806" i="2"/>
  <c r="AI806" i="2" s="1"/>
  <c r="P807" i="2"/>
  <c r="S807" i="2" s="1"/>
  <c r="P808" i="2"/>
  <c r="T808" i="2" s="1"/>
  <c r="P809" i="2"/>
  <c r="AI809" i="2" s="1"/>
  <c r="P810" i="2"/>
  <c r="AI810" i="2" s="1"/>
  <c r="P811" i="2"/>
  <c r="AI811" i="2" s="1"/>
  <c r="P812" i="2"/>
  <c r="T812" i="2" s="1"/>
  <c r="P813" i="2"/>
  <c r="AI813" i="2" s="1"/>
  <c r="P814" i="2"/>
  <c r="AI814" i="2" s="1"/>
  <c r="P815" i="2"/>
  <c r="P816" i="2"/>
  <c r="W816" i="2" s="1"/>
  <c r="P817" i="2"/>
  <c r="P818" i="2"/>
  <c r="AI818" i="2" s="1"/>
  <c r="P819" i="2"/>
  <c r="P820" i="2"/>
  <c r="P821" i="2"/>
  <c r="AI821" i="2" s="1"/>
  <c r="P822" i="2"/>
  <c r="AI822" i="2" s="1"/>
  <c r="P823" i="2"/>
  <c r="S823" i="2" s="1"/>
  <c r="P824" i="2"/>
  <c r="AI824" i="2" s="1"/>
  <c r="P825" i="2"/>
  <c r="P826" i="2"/>
  <c r="P827" i="2"/>
  <c r="W827" i="2" s="1"/>
  <c r="P828" i="2"/>
  <c r="S828" i="2" s="1"/>
  <c r="P829" i="2"/>
  <c r="AI829" i="2" s="1"/>
  <c r="P830" i="2"/>
  <c r="AI830" i="2" s="1"/>
  <c r="P831" i="2"/>
  <c r="P832" i="2"/>
  <c r="S832" i="2" s="1"/>
  <c r="P833" i="2"/>
  <c r="AI833" i="2" s="1"/>
  <c r="P834" i="2"/>
  <c r="AI834" i="2" s="1"/>
  <c r="P835" i="2"/>
  <c r="P836" i="2"/>
  <c r="T836" i="2" s="1"/>
  <c r="P837" i="2"/>
  <c r="P838" i="2"/>
  <c r="AI838" i="2" s="1"/>
  <c r="P839" i="2"/>
  <c r="S839" i="2" s="1"/>
  <c r="P840" i="2"/>
  <c r="AI840" i="2" s="1"/>
  <c r="P841" i="2"/>
  <c r="AI841" i="2" s="1"/>
  <c r="P842" i="2"/>
  <c r="AI842" i="2" s="1"/>
  <c r="P843" i="2"/>
  <c r="P844" i="2"/>
  <c r="P845" i="2"/>
  <c r="AI845" i="2" s="1"/>
  <c r="P846" i="2"/>
  <c r="AI846" i="2" s="1"/>
  <c r="P847" i="2"/>
  <c r="P848" i="2"/>
  <c r="S848" i="2" s="1"/>
  <c r="P849" i="2"/>
  <c r="T849" i="2" s="1"/>
  <c r="P850" i="2"/>
  <c r="Q850" i="2" s="1"/>
  <c r="P851" i="2"/>
  <c r="S851" i="2" s="1"/>
  <c r="P852" i="2"/>
  <c r="P853" i="2"/>
  <c r="P854" i="2"/>
  <c r="AI854" i="2" s="1"/>
  <c r="P855" i="2"/>
  <c r="S855" i="2" s="1"/>
  <c r="P856" i="2"/>
  <c r="T856" i="2" s="1"/>
  <c r="P857" i="2"/>
  <c r="P858" i="2"/>
  <c r="Y858" i="2" s="1"/>
  <c r="P859" i="2"/>
  <c r="P860" i="2"/>
  <c r="S860" i="2" s="1"/>
  <c r="P861" i="2"/>
  <c r="AI861" i="2" s="1"/>
  <c r="P862" i="2"/>
  <c r="AI862" i="2" s="1"/>
  <c r="P863" i="2"/>
  <c r="P864" i="2"/>
  <c r="S864" i="2" s="1"/>
  <c r="P865" i="2"/>
  <c r="AI865" i="2" s="1"/>
  <c r="P866" i="2"/>
  <c r="AI866" i="2" s="1"/>
  <c r="P867" i="2"/>
  <c r="AI867" i="2" s="1"/>
  <c r="P868" i="2"/>
  <c r="W868" i="2" s="1"/>
  <c r="P869" i="2"/>
  <c r="AI869" i="2" s="1"/>
  <c r="P870" i="2"/>
  <c r="AI870" i="2" s="1"/>
  <c r="P871" i="2"/>
  <c r="P872" i="2"/>
  <c r="AI872" i="2" s="1"/>
  <c r="P873" i="2"/>
  <c r="T873" i="2" s="1"/>
  <c r="P874" i="2"/>
  <c r="T874" i="2" s="1"/>
  <c r="P875" i="2"/>
  <c r="P876" i="2"/>
  <c r="S876" i="2" s="1"/>
  <c r="P877" i="2"/>
  <c r="AI877" i="2" s="1"/>
  <c r="P878" i="2"/>
  <c r="AI878" i="2" s="1"/>
  <c r="P879" i="2"/>
  <c r="P880" i="2"/>
  <c r="AI880" i="2" s="1"/>
  <c r="P881" i="2"/>
  <c r="AI881" i="2" s="1"/>
  <c r="P882" i="2"/>
  <c r="AI882" i="2" s="1"/>
  <c r="P883" i="2"/>
  <c r="P884" i="2"/>
  <c r="W884" i="2" s="1"/>
  <c r="P885" i="2"/>
  <c r="T885" i="2" s="1"/>
  <c r="P886" i="2"/>
  <c r="AI886" i="2" s="1"/>
  <c r="P887" i="2"/>
  <c r="AI887" i="2" s="1"/>
  <c r="P888" i="2"/>
  <c r="T888" i="2" s="1"/>
  <c r="P889" i="2"/>
  <c r="P890" i="2"/>
  <c r="T890" i="2" s="1"/>
  <c r="P891" i="2"/>
  <c r="W891" i="2" s="1"/>
  <c r="P892" i="2"/>
  <c r="Q892" i="2" s="1"/>
  <c r="P893" i="2"/>
  <c r="AI893" i="2" s="1"/>
  <c r="P894" i="2"/>
  <c r="AI894" i="2" s="1"/>
  <c r="P895" i="2"/>
  <c r="S895" i="2" s="1"/>
  <c r="P896" i="2"/>
  <c r="T896" i="2" s="1"/>
  <c r="P897" i="2"/>
  <c r="S897" i="2" s="1"/>
  <c r="P898" i="2"/>
  <c r="P900" i="2"/>
  <c r="P901" i="2"/>
  <c r="P902" i="2"/>
  <c r="AI902" i="2" s="1"/>
  <c r="P903" i="2"/>
  <c r="X903" i="2" s="1"/>
  <c r="P904" i="2"/>
  <c r="P905" i="2"/>
  <c r="AI905" i="2" s="1"/>
  <c r="P906" i="2"/>
  <c r="Q906" i="2" s="1"/>
  <c r="P907" i="2"/>
  <c r="AI907" i="2" s="1"/>
  <c r="P908" i="2"/>
  <c r="T908" i="2" s="1"/>
  <c r="P909" i="2"/>
  <c r="AI909" i="2" s="1"/>
  <c r="P910" i="2"/>
  <c r="AI910" i="2" s="1"/>
  <c r="P911" i="2"/>
  <c r="S911" i="2" s="1"/>
  <c r="P912" i="2"/>
  <c r="T912" i="2" s="1"/>
  <c r="P913" i="2"/>
  <c r="AI913" i="2" s="1"/>
  <c r="P914" i="2"/>
  <c r="U914" i="2" s="1"/>
  <c r="P915" i="2"/>
  <c r="AI915" i="2" s="1"/>
  <c r="P916" i="2"/>
  <c r="P917" i="2"/>
  <c r="P918" i="2"/>
  <c r="AI918" i="2" s="1"/>
  <c r="P919" i="2"/>
  <c r="P920" i="2"/>
  <c r="T920" i="2" s="1"/>
  <c r="P921" i="2"/>
  <c r="P922" i="2"/>
  <c r="T922" i="2" s="1"/>
  <c r="P923" i="2"/>
  <c r="P924" i="2"/>
  <c r="P925" i="2"/>
  <c r="P926" i="2"/>
  <c r="AI926" i="2" s="1"/>
  <c r="P927" i="2"/>
  <c r="Z927" i="2" s="1"/>
  <c r="P928" i="2"/>
  <c r="S928" i="2" s="1"/>
  <c r="P929" i="2"/>
  <c r="AI929" i="2" s="1"/>
  <c r="P930" i="2"/>
  <c r="AI930" i="2" s="1"/>
  <c r="P931" i="2"/>
  <c r="AI931" i="2" s="1"/>
  <c r="P932" i="2"/>
  <c r="AI932" i="2" s="1"/>
  <c r="P933" i="2"/>
  <c r="AI933" i="2" s="1"/>
  <c r="P934" i="2"/>
  <c r="AI934" i="2" s="1"/>
  <c r="P935" i="2"/>
  <c r="P936" i="2"/>
  <c r="S936" i="2" s="1"/>
  <c r="P937" i="2"/>
  <c r="S937" i="2" s="1"/>
  <c r="P938" i="2"/>
  <c r="AI938" i="2" s="1"/>
  <c r="P939" i="2"/>
  <c r="P940" i="2"/>
  <c r="S940" i="2" s="1"/>
  <c r="P941" i="2"/>
  <c r="P942" i="2"/>
  <c r="AI942" i="2" s="1"/>
  <c r="P943" i="2"/>
  <c r="AI943" i="2" s="1"/>
  <c r="P944" i="2"/>
  <c r="S944" i="2" s="1"/>
  <c r="P945" i="2"/>
  <c r="S945" i="2" s="1"/>
  <c r="P946" i="2"/>
  <c r="AI946" i="2" s="1"/>
  <c r="P947" i="2"/>
  <c r="P948" i="2"/>
  <c r="T948" i="2" s="1"/>
  <c r="P949" i="2"/>
  <c r="AI949" i="2" s="1"/>
  <c r="P950" i="2"/>
  <c r="AI950" i="2" s="1"/>
  <c r="P951" i="2"/>
  <c r="P952" i="2"/>
  <c r="X952" i="2" s="1"/>
  <c r="P953" i="2"/>
  <c r="P954" i="2"/>
  <c r="P955" i="2"/>
  <c r="AI955" i="2" s="1"/>
  <c r="P956" i="2"/>
  <c r="P957" i="2"/>
  <c r="AI957" i="2" s="1"/>
  <c r="P958" i="2"/>
  <c r="AI958" i="2" s="1"/>
  <c r="P959" i="2"/>
  <c r="S959" i="2" s="1"/>
  <c r="P960" i="2"/>
  <c r="U960" i="2" s="1"/>
  <c r="P961" i="2"/>
  <c r="P962" i="2"/>
  <c r="P963" i="2"/>
  <c r="P964" i="2"/>
  <c r="P965" i="2"/>
  <c r="P966" i="2"/>
  <c r="AI966" i="2" s="1"/>
  <c r="P967" i="2"/>
  <c r="P968" i="2"/>
  <c r="P969" i="2"/>
  <c r="AI969" i="2" s="1"/>
  <c r="P970" i="2"/>
  <c r="P971" i="2"/>
  <c r="P972" i="2"/>
  <c r="AC972" i="2" s="1"/>
  <c r="P973" i="2"/>
  <c r="AI973" i="2" s="1"/>
  <c r="P974" i="2"/>
  <c r="AI974" i="2" s="1"/>
  <c r="P975" i="2"/>
  <c r="S975" i="2" s="1"/>
  <c r="P976" i="2"/>
  <c r="S976" i="2" s="1"/>
  <c r="P977" i="2"/>
  <c r="AI977" i="2" s="1"/>
  <c r="T637" i="4" l="1"/>
  <c r="W844" i="4"/>
  <c r="AB939" i="4"/>
  <c r="AD939" i="4" s="1"/>
  <c r="V894" i="4"/>
  <c r="W814" i="4"/>
  <c r="W558" i="4"/>
  <c r="X966" i="4"/>
  <c r="N966" i="4"/>
  <c r="T966" i="4"/>
  <c r="T950" i="4"/>
  <c r="N950" i="4"/>
  <c r="N942" i="4"/>
  <c r="V942" i="4"/>
  <c r="N934" i="4"/>
  <c r="T934" i="4"/>
  <c r="N926" i="4"/>
  <c r="V926" i="4"/>
  <c r="N910" i="4"/>
  <c r="W910" i="4" s="1"/>
  <c r="T910" i="4"/>
  <c r="X902" i="4"/>
  <c r="N902" i="4"/>
  <c r="X886" i="4"/>
  <c r="N886" i="4"/>
  <c r="S878" i="4"/>
  <c r="N878" i="4"/>
  <c r="V878" i="4"/>
  <c r="X878" i="4"/>
  <c r="T878" i="4"/>
  <c r="N870" i="4"/>
  <c r="T870" i="4"/>
  <c r="S854" i="4"/>
  <c r="N854" i="4"/>
  <c r="T854" i="4" s="1"/>
  <c r="N846" i="4"/>
  <c r="T846" i="4"/>
  <c r="W846" i="4"/>
  <c r="S846" i="4"/>
  <c r="T830" i="4"/>
  <c r="N830" i="4"/>
  <c r="Y830" i="4"/>
  <c r="N822" i="4"/>
  <c r="X822" i="4"/>
  <c r="V822" i="4"/>
  <c r="N798" i="4"/>
  <c r="X798" i="4"/>
  <c r="S790" i="4"/>
  <c r="N790" i="4"/>
  <c r="N782" i="4"/>
  <c r="T782" i="4"/>
  <c r="T766" i="4"/>
  <c r="N766" i="4"/>
  <c r="Y766" i="4"/>
  <c r="S766" i="4"/>
  <c r="N758" i="4"/>
  <c r="V758" i="4"/>
  <c r="V750" i="4"/>
  <c r="N750" i="4"/>
  <c r="X750" i="4"/>
  <c r="W750" i="4"/>
  <c r="N742" i="4"/>
  <c r="S742" i="4"/>
  <c r="N726" i="4"/>
  <c r="R726" i="4" s="1"/>
  <c r="T726" i="4"/>
  <c r="W718" i="4"/>
  <c r="N718" i="4"/>
  <c r="X718" i="4"/>
  <c r="T718" i="4"/>
  <c r="N710" i="4"/>
  <c r="U710" i="4"/>
  <c r="T702" i="4"/>
  <c r="N702" i="4"/>
  <c r="V702" i="4"/>
  <c r="S702" i="4"/>
  <c r="N694" i="4"/>
  <c r="U694" i="4"/>
  <c r="X694" i="4"/>
  <c r="T694" i="4"/>
  <c r="Y694" i="4"/>
  <c r="N686" i="4"/>
  <c r="V686" i="4"/>
  <c r="W686" i="4"/>
  <c r="U670" i="4"/>
  <c r="N670" i="4"/>
  <c r="Q670" i="4" s="1"/>
  <c r="S670" i="4"/>
  <c r="W670" i="4"/>
  <c r="N662" i="4"/>
  <c r="T662" i="4"/>
  <c r="X662" i="4"/>
  <c r="N654" i="4"/>
  <c r="V654" i="4"/>
  <c r="N646" i="4"/>
  <c r="R646" i="4" s="1"/>
  <c r="U646" i="4"/>
  <c r="U614" i="4"/>
  <c r="N614" i="4"/>
  <c r="V614" i="4"/>
  <c r="N606" i="4"/>
  <c r="W606" i="4"/>
  <c r="U606" i="4"/>
  <c r="T606" i="4"/>
  <c r="X598" i="4"/>
  <c r="N598" i="4"/>
  <c r="N590" i="4"/>
  <c r="Y590" i="4"/>
  <c r="U590" i="4"/>
  <c r="S590" i="4"/>
  <c r="N574" i="4"/>
  <c r="Y574" i="4" s="1"/>
  <c r="X574" i="4"/>
  <c r="T574" i="4"/>
  <c r="X566" i="4"/>
  <c r="N566" i="4"/>
  <c r="S566" i="4"/>
  <c r="V566" i="4"/>
  <c r="V550" i="4"/>
  <c r="N550" i="4"/>
  <c r="N542" i="4"/>
  <c r="S542" i="4"/>
  <c r="S534" i="4"/>
  <c r="N534" i="4"/>
  <c r="N518" i="4"/>
  <c r="V518" i="4"/>
  <c r="U518" i="4"/>
  <c r="T518" i="4"/>
  <c r="N510" i="4"/>
  <c r="S510" i="4"/>
  <c r="U502" i="4"/>
  <c r="N502" i="4"/>
  <c r="N478" i="4"/>
  <c r="T478" i="4"/>
  <c r="U478" i="4"/>
  <c r="T462" i="4"/>
  <c r="N462" i="4"/>
  <c r="S462" i="4" s="1"/>
  <c r="V462" i="4"/>
  <c r="N454" i="4"/>
  <c r="U454" i="4"/>
  <c r="T454" i="4"/>
  <c r="N446" i="4"/>
  <c r="X446" i="4"/>
  <c r="V446" i="4"/>
  <c r="T446" i="4"/>
  <c r="N438" i="4"/>
  <c r="U438" i="4"/>
  <c r="V430" i="4"/>
  <c r="N430" i="4"/>
  <c r="X430" i="4"/>
  <c r="N422" i="4"/>
  <c r="Y422" i="4"/>
  <c r="T422" i="4"/>
  <c r="AB422" i="4" s="1"/>
  <c r="AD422" i="4" s="1"/>
  <c r="N414" i="4"/>
  <c r="W414" i="4"/>
  <c r="T406" i="4"/>
  <c r="N406" i="4"/>
  <c r="N398" i="4"/>
  <c r="T398" i="4"/>
  <c r="U398" i="4"/>
  <c r="S398" i="4"/>
  <c r="X390" i="4"/>
  <c r="N390" i="4"/>
  <c r="T390" i="4"/>
  <c r="T382" i="4"/>
  <c r="N382" i="4"/>
  <c r="S382" i="4"/>
  <c r="N374" i="4"/>
  <c r="V374" i="4"/>
  <c r="S374" i="4"/>
  <c r="N366" i="4"/>
  <c r="W366" i="4"/>
  <c r="T366" i="4"/>
  <c r="N358" i="4"/>
  <c r="X358" i="4"/>
  <c r="Y358" i="4"/>
  <c r="N350" i="4"/>
  <c r="S350" i="4"/>
  <c r="U350" i="4"/>
  <c r="V939" i="4"/>
  <c r="V859" i="4"/>
  <c r="V819" i="4"/>
  <c r="V803" i="4"/>
  <c r="V595" i="4"/>
  <c r="V547" i="4"/>
  <c r="AB547" i="4" s="1"/>
  <c r="AD547" i="4" s="1"/>
  <c r="V499" i="4"/>
  <c r="V443" i="4"/>
  <c r="V323" i="4"/>
  <c r="AB323" i="4" s="1"/>
  <c r="AD323" i="4" s="1"/>
  <c r="V307" i="4"/>
  <c r="V107" i="4"/>
  <c r="V59" i="4"/>
  <c r="W859" i="4"/>
  <c r="W435" i="4"/>
  <c r="X843" i="4"/>
  <c r="X611" i="4"/>
  <c r="X587" i="4"/>
  <c r="X307" i="4"/>
  <c r="AC675" i="4"/>
  <c r="N908" i="4"/>
  <c r="W499" i="4"/>
  <c r="AB499" i="4" s="1"/>
  <c r="AD499" i="4" s="1"/>
  <c r="X739" i="4"/>
  <c r="AB739" i="4" s="1"/>
  <c r="AD739" i="4" s="1"/>
  <c r="Y211" i="4"/>
  <c r="AC956" i="4"/>
  <c r="Y956" i="4"/>
  <c r="N948" i="4"/>
  <c r="R948" i="4" s="1"/>
  <c r="AC948" i="4"/>
  <c r="AC940" i="4"/>
  <c r="Y940" i="4"/>
  <c r="X940" i="4"/>
  <c r="AB940" i="4" s="1"/>
  <c r="AD940" i="4" s="1"/>
  <c r="AC932" i="4"/>
  <c r="Y932" i="4"/>
  <c r="N932" i="4"/>
  <c r="AC892" i="4"/>
  <c r="Y892" i="4"/>
  <c r="AB892" i="4" s="1"/>
  <c r="AD892" i="4" s="1"/>
  <c r="N884" i="4"/>
  <c r="AC884" i="4"/>
  <c r="X884" i="4"/>
  <c r="AB884" i="4" s="1"/>
  <c r="AD884" i="4" s="1"/>
  <c r="AC868" i="4"/>
  <c r="N868" i="4"/>
  <c r="Y868" i="4"/>
  <c r="X868" i="4"/>
  <c r="N852" i="4"/>
  <c r="X852" i="4"/>
  <c r="Y852" i="4"/>
  <c r="AB852" i="4" s="1"/>
  <c r="AD852" i="4" s="1"/>
  <c r="Y844" i="4"/>
  <c r="X844" i="4"/>
  <c r="Y836" i="4"/>
  <c r="N836" i="4"/>
  <c r="X836" i="4"/>
  <c r="AC828" i="4"/>
  <c r="X828" i="4"/>
  <c r="N820" i="4"/>
  <c r="AC820" i="4"/>
  <c r="Y820" i="4"/>
  <c r="X820" i="4"/>
  <c r="AB820" i="4" s="1"/>
  <c r="AD820" i="4" s="1"/>
  <c r="AC812" i="4"/>
  <c r="X812" i="4"/>
  <c r="AC804" i="4"/>
  <c r="N804" i="4"/>
  <c r="AC796" i="4"/>
  <c r="X796" i="4"/>
  <c r="AB796" i="4" s="1"/>
  <c r="AD796" i="4" s="1"/>
  <c r="N788" i="4"/>
  <c r="X788" i="4"/>
  <c r="N772" i="4"/>
  <c r="X772" i="4"/>
  <c r="AC764" i="4"/>
  <c r="Y764" i="4"/>
  <c r="N756" i="4"/>
  <c r="Y756" i="4" s="1"/>
  <c r="AC756" i="4"/>
  <c r="X756" i="4"/>
  <c r="Y748" i="4"/>
  <c r="AC748" i="4"/>
  <c r="AC740" i="4"/>
  <c r="N740" i="4"/>
  <c r="X740" i="4"/>
  <c r="N724" i="4"/>
  <c r="X724" i="4"/>
  <c r="N708" i="4"/>
  <c r="X708" i="4"/>
  <c r="Y700" i="4"/>
  <c r="AC700" i="4"/>
  <c r="N692" i="4"/>
  <c r="X692" i="4" s="1"/>
  <c r="AC692" i="4"/>
  <c r="Y684" i="4"/>
  <c r="AC684" i="4"/>
  <c r="X684" i="4"/>
  <c r="N676" i="4"/>
  <c r="AC676" i="4"/>
  <c r="Y676" i="4"/>
  <c r="N668" i="4"/>
  <c r="AC668" i="4"/>
  <c r="X668" i="4"/>
  <c r="N652" i="4"/>
  <c r="Y652" i="4"/>
  <c r="X652" i="4"/>
  <c r="N636" i="4"/>
  <c r="AC636" i="4"/>
  <c r="Y636" i="4"/>
  <c r="AB636" i="4" s="1"/>
  <c r="AD636" i="4" s="1"/>
  <c r="X636" i="4"/>
  <c r="N628" i="4"/>
  <c r="AC628" i="4"/>
  <c r="Y628" i="4"/>
  <c r="X628" i="4"/>
  <c r="N620" i="4"/>
  <c r="AC620" i="4"/>
  <c r="Y620" i="4"/>
  <c r="X620" i="4"/>
  <c r="N612" i="4"/>
  <c r="AC612" i="4"/>
  <c r="X612" i="4"/>
  <c r="N604" i="4"/>
  <c r="Y604" i="4"/>
  <c r="AC604" i="4"/>
  <c r="N596" i="4"/>
  <c r="Y596" i="4"/>
  <c r="N580" i="4"/>
  <c r="Y580" i="4"/>
  <c r="AB580" i="4" s="1"/>
  <c r="AD580" i="4" s="1"/>
  <c r="X580" i="4"/>
  <c r="N572" i="4"/>
  <c r="AC572" i="4"/>
  <c r="N564" i="4"/>
  <c r="AC564" i="4"/>
  <c r="Y564" i="4"/>
  <c r="X564" i="4"/>
  <c r="N556" i="4"/>
  <c r="AC556" i="4"/>
  <c r="Y556" i="4"/>
  <c r="AB556" i="4" s="1"/>
  <c r="AD556" i="4" s="1"/>
  <c r="N548" i="4"/>
  <c r="AC548" i="4"/>
  <c r="X548" i="4"/>
  <c r="AB548" i="4" s="1"/>
  <c r="AD548" i="4" s="1"/>
  <c r="N540" i="4"/>
  <c r="Y540" i="4"/>
  <c r="AC540" i="4"/>
  <c r="N532" i="4"/>
  <c r="Y532" i="4"/>
  <c r="X532" i="4"/>
  <c r="N524" i="4"/>
  <c r="Y524" i="4"/>
  <c r="AB524" i="4" s="1"/>
  <c r="AD524" i="4" s="1"/>
  <c r="X524" i="4"/>
  <c r="N516" i="4"/>
  <c r="Y516" i="4"/>
  <c r="AB516" i="4" s="1"/>
  <c r="AD516" i="4" s="1"/>
  <c r="X516" i="4"/>
  <c r="N508" i="4"/>
  <c r="AC508" i="4"/>
  <c r="Y508" i="4"/>
  <c r="X508" i="4"/>
  <c r="N500" i="4"/>
  <c r="AC500" i="4"/>
  <c r="Y500" i="4"/>
  <c r="AB500" i="4" s="1"/>
  <c r="AD500" i="4" s="1"/>
  <c r="N492" i="4"/>
  <c r="AC492" i="4"/>
  <c r="Y492" i="4"/>
  <c r="N484" i="4"/>
  <c r="AC484" i="4"/>
  <c r="X484" i="4"/>
  <c r="N476" i="4"/>
  <c r="AC476" i="4"/>
  <c r="N468" i="4"/>
  <c r="Y468" i="4"/>
  <c r="AB468" i="4" s="1"/>
  <c r="AD468" i="4" s="1"/>
  <c r="N444" i="4"/>
  <c r="AC444" i="4"/>
  <c r="Y444" i="4"/>
  <c r="AB444" i="4" s="1"/>
  <c r="AD444" i="4" s="1"/>
  <c r="X444" i="4"/>
  <c r="N436" i="4"/>
  <c r="AC436" i="4"/>
  <c r="Y436" i="4"/>
  <c r="X436" i="4"/>
  <c r="AB436" i="4" s="1"/>
  <c r="AD436" i="4" s="1"/>
  <c r="N428" i="4"/>
  <c r="AC428" i="4"/>
  <c r="W428" i="4"/>
  <c r="N420" i="4"/>
  <c r="AC420" i="4"/>
  <c r="X420" i="4"/>
  <c r="N412" i="4"/>
  <c r="AC412" i="4"/>
  <c r="W412" i="4"/>
  <c r="N404" i="4"/>
  <c r="P404" i="4" s="1"/>
  <c r="AC404" i="4"/>
  <c r="W404" i="4"/>
  <c r="N396" i="4"/>
  <c r="AC396" i="4"/>
  <c r="Y396" i="4"/>
  <c r="N388" i="4"/>
  <c r="W388" i="4" s="1"/>
  <c r="AC388" i="4"/>
  <c r="Y388" i="4"/>
  <c r="X388" i="4"/>
  <c r="N380" i="4"/>
  <c r="AC380" i="4"/>
  <c r="Y380" i="4"/>
  <c r="AB380" i="4" s="1"/>
  <c r="AD380" i="4" s="1"/>
  <c r="X380" i="4"/>
  <c r="N372" i="4"/>
  <c r="Y372" i="4"/>
  <c r="X372" i="4"/>
  <c r="N364" i="4"/>
  <c r="X364" i="4"/>
  <c r="Y364" i="4"/>
  <c r="W364" i="4"/>
  <c r="N356" i="4"/>
  <c r="AC356" i="4"/>
  <c r="Y356" i="4"/>
  <c r="W356" i="4"/>
  <c r="N348" i="4"/>
  <c r="Y348" i="4"/>
  <c r="AC348" i="4"/>
  <c r="X348" i="4"/>
  <c r="AB348" i="4" s="1"/>
  <c r="AD348" i="4" s="1"/>
  <c r="N340" i="4"/>
  <c r="AC340" i="4"/>
  <c r="Y340" i="4"/>
  <c r="W340" i="4"/>
  <c r="N332" i="4"/>
  <c r="Y332" i="4"/>
  <c r="X332" i="4"/>
  <c r="AB332" i="4" s="1"/>
  <c r="AD332" i="4" s="1"/>
  <c r="N324" i="4"/>
  <c r="AC324" i="4"/>
  <c r="Y324" i="4"/>
  <c r="AB324" i="4" s="1"/>
  <c r="AD324" i="4" s="1"/>
  <c r="W324" i="4"/>
  <c r="N316" i="4"/>
  <c r="AC316" i="4"/>
  <c r="X316" i="4"/>
  <c r="N308" i="4"/>
  <c r="AC308" i="4"/>
  <c r="Y308" i="4"/>
  <c r="W308" i="4"/>
  <c r="N300" i="4"/>
  <c r="AC300" i="4"/>
  <c r="Y300" i="4"/>
  <c r="X300" i="4"/>
  <c r="W300" i="4"/>
  <c r="AB300" i="4" s="1"/>
  <c r="AD300" i="4" s="1"/>
  <c r="N292" i="4"/>
  <c r="AC292" i="4"/>
  <c r="W292" i="4"/>
  <c r="Y292" i="4"/>
  <c r="N284" i="4"/>
  <c r="Y284" i="4"/>
  <c r="X284" i="4"/>
  <c r="N276" i="4"/>
  <c r="X276" i="4"/>
  <c r="AB276" i="4" s="1"/>
  <c r="AD276" i="4" s="1"/>
  <c r="N268" i="4"/>
  <c r="Y268" i="4"/>
  <c r="AC268" i="4"/>
  <c r="X268" i="4"/>
  <c r="N260" i="4"/>
  <c r="Y260" i="4" s="1"/>
  <c r="AC260" i="4"/>
  <c r="N252" i="4"/>
  <c r="X252" i="4"/>
  <c r="N244" i="4"/>
  <c r="Y244" i="4"/>
  <c r="W244" i="4"/>
  <c r="AC244" i="4"/>
  <c r="X244" i="4"/>
  <c r="AB244" i="4" s="1"/>
  <c r="AD244" i="4" s="1"/>
  <c r="N236" i="4"/>
  <c r="AC236" i="4"/>
  <c r="Y236" i="4"/>
  <c r="X236" i="4"/>
  <c r="N228" i="4"/>
  <c r="W228" i="4" s="1"/>
  <c r="Y228" i="4"/>
  <c r="AC228" i="4"/>
  <c r="N220" i="4"/>
  <c r="AC220" i="4"/>
  <c r="Y220" i="4"/>
  <c r="X220" i="4"/>
  <c r="N212" i="4"/>
  <c r="Y212" i="4"/>
  <c r="AC212" i="4"/>
  <c r="W212" i="4"/>
  <c r="N204" i="4"/>
  <c r="Y204" i="4"/>
  <c r="AC204" i="4"/>
  <c r="X204" i="4"/>
  <c r="AB204" i="4" s="1"/>
  <c r="AD204" i="4" s="1"/>
  <c r="W204" i="4"/>
  <c r="N196" i="4"/>
  <c r="AC196" i="4"/>
  <c r="Y196" i="4"/>
  <c r="N188" i="4"/>
  <c r="X188" i="4"/>
  <c r="W188" i="4"/>
  <c r="N180" i="4"/>
  <c r="AC180" i="4"/>
  <c r="N172" i="4"/>
  <c r="Y172" i="4"/>
  <c r="AC172" i="4"/>
  <c r="X172" i="4"/>
  <c r="AB172" i="4" s="1"/>
  <c r="AD172" i="4" s="1"/>
  <c r="N164" i="4"/>
  <c r="AC164" i="4"/>
  <c r="X164" i="4"/>
  <c r="N156" i="4"/>
  <c r="AC156" i="4"/>
  <c r="X156" i="4"/>
  <c r="N148" i="4"/>
  <c r="Y148" i="4"/>
  <c r="AC148" i="4"/>
  <c r="W148" i="4"/>
  <c r="X148" i="4"/>
  <c r="AB148" i="4" s="1"/>
  <c r="AD148" i="4" s="1"/>
  <c r="N140" i="4"/>
  <c r="P140" i="4" s="1"/>
  <c r="AC140" i="4"/>
  <c r="N132" i="4"/>
  <c r="X132" i="4"/>
  <c r="N124" i="4"/>
  <c r="Y124" i="4"/>
  <c r="AC124" i="4"/>
  <c r="W124" i="4"/>
  <c r="N116" i="4"/>
  <c r="AC116" i="4"/>
  <c r="X116" i="4"/>
  <c r="N108" i="4"/>
  <c r="Y108" i="4"/>
  <c r="AC108" i="4"/>
  <c r="N100" i="4"/>
  <c r="AC100" i="4"/>
  <c r="Y100" i="4"/>
  <c r="X100" i="4"/>
  <c r="N92" i="4"/>
  <c r="AC92" i="4"/>
  <c r="N84" i="4"/>
  <c r="Y84" i="4"/>
  <c r="AC84" i="4"/>
  <c r="X84" i="4"/>
  <c r="N76" i="4"/>
  <c r="R76" i="4" s="1"/>
  <c r="AC76" i="4"/>
  <c r="Y76" i="4"/>
  <c r="N68" i="4"/>
  <c r="Y68" i="4"/>
  <c r="X68" i="4"/>
  <c r="N60" i="4"/>
  <c r="S60" i="4" s="1"/>
  <c r="AC60" i="4"/>
  <c r="W60" i="4"/>
  <c r="N52" i="4"/>
  <c r="X52" i="4"/>
  <c r="AC52" i="4"/>
  <c r="N44" i="4"/>
  <c r="W44" i="4"/>
  <c r="AC44" i="4"/>
  <c r="N36" i="4"/>
  <c r="AC36" i="4"/>
  <c r="N28" i="4"/>
  <c r="AC28" i="4"/>
  <c r="Y28" i="4"/>
  <c r="N20" i="4"/>
  <c r="AC20" i="4"/>
  <c r="X20" i="4"/>
  <c r="AB20" i="4" s="1"/>
  <c r="AD20" i="4" s="1"/>
  <c r="Y20" i="4"/>
  <c r="N12" i="4"/>
  <c r="AC12" i="4"/>
  <c r="N4" i="4"/>
  <c r="W4" i="4"/>
  <c r="N828" i="4"/>
  <c r="N780" i="4"/>
  <c r="N971" i="4"/>
  <c r="AC971" i="4"/>
  <c r="AC963" i="4"/>
  <c r="N963" i="4"/>
  <c r="X963" i="4"/>
  <c r="AC955" i="4"/>
  <c r="N955" i="4"/>
  <c r="Y955" i="4"/>
  <c r="X955" i="4"/>
  <c r="N939" i="4"/>
  <c r="X939" i="4"/>
  <c r="Y939" i="4"/>
  <c r="AC939" i="4"/>
  <c r="Y931" i="4"/>
  <c r="N931" i="4"/>
  <c r="X931" i="4"/>
  <c r="N923" i="4"/>
  <c r="Y923" i="4"/>
  <c r="AC923" i="4"/>
  <c r="X923" i="4"/>
  <c r="AC915" i="4"/>
  <c r="Y915" i="4"/>
  <c r="N907" i="4"/>
  <c r="AC907" i="4"/>
  <c r="Y907" i="4"/>
  <c r="AC899" i="4"/>
  <c r="N899" i="4"/>
  <c r="X899" i="4"/>
  <c r="AB899" i="4" s="1"/>
  <c r="AD899" i="4" s="1"/>
  <c r="AC891" i="4"/>
  <c r="Y891" i="4"/>
  <c r="N891" i="4"/>
  <c r="X891" i="4"/>
  <c r="AC883" i="4"/>
  <c r="Y883" i="4"/>
  <c r="AB883" i="4" s="1"/>
  <c r="AD883" i="4" s="1"/>
  <c r="N875" i="4"/>
  <c r="AC875" i="4"/>
  <c r="Y867" i="4"/>
  <c r="N867" i="4"/>
  <c r="N859" i="4"/>
  <c r="AC859" i="4"/>
  <c r="AC851" i="4"/>
  <c r="Y851" i="4"/>
  <c r="AB851" i="4" s="1"/>
  <c r="AD851" i="4" s="1"/>
  <c r="X851" i="4"/>
  <c r="N843" i="4"/>
  <c r="AC843" i="4"/>
  <c r="AC835" i="4"/>
  <c r="N835" i="4"/>
  <c r="X835" i="4"/>
  <c r="AC827" i="4"/>
  <c r="N827" i="4"/>
  <c r="Y819" i="4"/>
  <c r="AC819" i="4"/>
  <c r="X819" i="4"/>
  <c r="N811" i="4"/>
  <c r="AC811" i="4"/>
  <c r="N803" i="4"/>
  <c r="Y803" i="4"/>
  <c r="X803" i="4"/>
  <c r="AB803" i="4" s="1"/>
  <c r="AD803" i="4" s="1"/>
  <c r="N795" i="4"/>
  <c r="AC795" i="4"/>
  <c r="AC787" i="4"/>
  <c r="Y787" i="4"/>
  <c r="X787" i="4"/>
  <c r="AB787" i="4" s="1"/>
  <c r="AD787" i="4" s="1"/>
  <c r="N779" i="4"/>
  <c r="AC779" i="4"/>
  <c r="AC771" i="4"/>
  <c r="Y771" i="4"/>
  <c r="X771" i="4"/>
  <c r="N771" i="4"/>
  <c r="AC763" i="4"/>
  <c r="N763" i="4"/>
  <c r="Y763" i="4"/>
  <c r="AC755" i="4"/>
  <c r="X755" i="4"/>
  <c r="N747" i="4"/>
  <c r="AC747" i="4"/>
  <c r="Y739" i="4"/>
  <c r="N739" i="4"/>
  <c r="N731" i="4"/>
  <c r="AC731" i="4"/>
  <c r="Y723" i="4"/>
  <c r="AC723" i="4"/>
  <c r="N715" i="4"/>
  <c r="AC715" i="4"/>
  <c r="AC707" i="4"/>
  <c r="Y707" i="4"/>
  <c r="X707" i="4"/>
  <c r="AB707" i="4" s="1"/>
  <c r="AD707" i="4" s="1"/>
  <c r="N707" i="4"/>
  <c r="AC699" i="4"/>
  <c r="N699" i="4"/>
  <c r="Y691" i="4"/>
  <c r="AC691" i="4"/>
  <c r="X691" i="4"/>
  <c r="N683" i="4"/>
  <c r="AC683" i="4"/>
  <c r="N667" i="4"/>
  <c r="Y667" i="4"/>
  <c r="AB667" i="4" s="1"/>
  <c r="AD667" i="4" s="1"/>
  <c r="AC667" i="4"/>
  <c r="X667" i="4"/>
  <c r="N659" i="4"/>
  <c r="AC659" i="4"/>
  <c r="Y659" i="4"/>
  <c r="N651" i="4"/>
  <c r="AC651" i="4"/>
  <c r="Y651" i="4"/>
  <c r="X651" i="4"/>
  <c r="AB651" i="4" s="1"/>
  <c r="AD651" i="4" s="1"/>
  <c r="N643" i="4"/>
  <c r="Y643" i="4"/>
  <c r="AC643" i="4"/>
  <c r="N635" i="4"/>
  <c r="AC635" i="4"/>
  <c r="N627" i="4"/>
  <c r="AC627" i="4"/>
  <c r="Y627" i="4"/>
  <c r="AB627" i="4" s="1"/>
  <c r="AD627" i="4" s="1"/>
  <c r="N619" i="4"/>
  <c r="X619" i="4"/>
  <c r="AC619" i="4"/>
  <c r="Y619" i="4"/>
  <c r="N611" i="4"/>
  <c r="Y611" i="4"/>
  <c r="N603" i="4"/>
  <c r="Y603" i="4"/>
  <c r="AC603" i="4"/>
  <c r="X603" i="4"/>
  <c r="AB603" i="4" s="1"/>
  <c r="AD603" i="4" s="1"/>
  <c r="N595" i="4"/>
  <c r="AC595" i="4"/>
  <c r="X595" i="4"/>
  <c r="N587" i="4"/>
  <c r="AC587" i="4"/>
  <c r="Y587" i="4"/>
  <c r="AB587" i="4" s="1"/>
  <c r="AD587" i="4" s="1"/>
  <c r="N579" i="4"/>
  <c r="AC579" i="4"/>
  <c r="X579" i="4"/>
  <c r="N571" i="4"/>
  <c r="AC571" i="4"/>
  <c r="N563" i="4"/>
  <c r="AC563" i="4"/>
  <c r="X563" i="4"/>
  <c r="AB563" i="4" s="1"/>
  <c r="AD563" i="4" s="1"/>
  <c r="N555" i="4"/>
  <c r="Y555" i="4"/>
  <c r="AC555" i="4"/>
  <c r="N547" i="4"/>
  <c r="X547" i="4"/>
  <c r="N539" i="4"/>
  <c r="Y539" i="4"/>
  <c r="AC539" i="4"/>
  <c r="N531" i="4"/>
  <c r="AC531" i="4"/>
  <c r="N523" i="4"/>
  <c r="Y523" i="4"/>
  <c r="AC523" i="4"/>
  <c r="N515" i="4"/>
  <c r="AC515" i="4"/>
  <c r="X515" i="4"/>
  <c r="AB515" i="4" s="1"/>
  <c r="AD515" i="4" s="1"/>
  <c r="N507" i="4"/>
  <c r="AC507" i="4"/>
  <c r="Y507" i="4"/>
  <c r="N499" i="4"/>
  <c r="AC499" i="4"/>
  <c r="X499" i="4"/>
  <c r="N491" i="4"/>
  <c r="AC491" i="4"/>
  <c r="X491" i="4"/>
  <c r="N483" i="4"/>
  <c r="Y483" i="4"/>
  <c r="W483" i="4"/>
  <c r="X483" i="4"/>
  <c r="AB483" i="4" s="1"/>
  <c r="AD483" i="4" s="1"/>
  <c r="N475" i="4"/>
  <c r="Y475" i="4"/>
  <c r="AC475" i="4"/>
  <c r="X475" i="4"/>
  <c r="N467" i="4"/>
  <c r="AC467" i="4"/>
  <c r="W467" i="4"/>
  <c r="Y467" i="4"/>
  <c r="AB467" i="4" s="1"/>
  <c r="AD467" i="4" s="1"/>
  <c r="X467" i="4"/>
  <c r="N459" i="4"/>
  <c r="AC459" i="4"/>
  <c r="X459" i="4"/>
  <c r="N451" i="4"/>
  <c r="AC451" i="4"/>
  <c r="X451" i="4"/>
  <c r="N443" i="4"/>
  <c r="AC443" i="4"/>
  <c r="Y443" i="4"/>
  <c r="W443" i="4"/>
  <c r="AB443" i="4" s="1"/>
  <c r="AD443" i="4" s="1"/>
  <c r="N435" i="4"/>
  <c r="AC435" i="4"/>
  <c r="X435" i="4"/>
  <c r="N427" i="4"/>
  <c r="Y427" i="4"/>
  <c r="AC427" i="4"/>
  <c r="N419" i="4"/>
  <c r="Y419" i="4"/>
  <c r="X419" i="4"/>
  <c r="W419" i="4"/>
  <c r="AB419" i="4" s="1"/>
  <c r="AD419" i="4" s="1"/>
  <c r="N411" i="4"/>
  <c r="Y411" i="4"/>
  <c r="AC411" i="4"/>
  <c r="N403" i="4"/>
  <c r="AC403" i="4"/>
  <c r="N395" i="4"/>
  <c r="Y395" i="4"/>
  <c r="X395" i="4"/>
  <c r="AB395" i="4" s="1"/>
  <c r="AD395" i="4" s="1"/>
  <c r="N387" i="4"/>
  <c r="Y387" i="4"/>
  <c r="N379" i="4"/>
  <c r="AC379" i="4"/>
  <c r="X379" i="4"/>
  <c r="W379" i="4"/>
  <c r="N371" i="4"/>
  <c r="Y371" i="4"/>
  <c r="W371" i="4"/>
  <c r="AC371" i="4"/>
  <c r="N363" i="4"/>
  <c r="AC363" i="4"/>
  <c r="Y363" i="4"/>
  <c r="X363" i="4"/>
  <c r="AB363" i="4" s="1"/>
  <c r="AD363" i="4" s="1"/>
  <c r="N355" i="4"/>
  <c r="Y355" i="4"/>
  <c r="AC355" i="4"/>
  <c r="W355" i="4"/>
  <c r="N347" i="4"/>
  <c r="AC347" i="4"/>
  <c r="N339" i="4"/>
  <c r="W339" i="4"/>
  <c r="AB339" i="4" s="1"/>
  <c r="AD339" i="4" s="1"/>
  <c r="N331" i="4"/>
  <c r="Y331" i="4"/>
  <c r="AB331" i="4" s="1"/>
  <c r="AD331" i="4" s="1"/>
  <c r="X331" i="4"/>
  <c r="AC331" i="4"/>
  <c r="N323" i="4"/>
  <c r="AC323" i="4"/>
  <c r="N315" i="4"/>
  <c r="Y315" i="4"/>
  <c r="AB315" i="4" s="1"/>
  <c r="AD315" i="4" s="1"/>
  <c r="X315" i="4"/>
  <c r="AC315" i="4"/>
  <c r="N307" i="4"/>
  <c r="Y307" i="4"/>
  <c r="W307" i="4"/>
  <c r="N299" i="4"/>
  <c r="Y299" i="4"/>
  <c r="X299" i="4"/>
  <c r="AB299" i="4" s="1"/>
  <c r="AD299" i="4" s="1"/>
  <c r="AC299" i="4"/>
  <c r="N291" i="4"/>
  <c r="W291" i="4"/>
  <c r="N283" i="4"/>
  <c r="AC283" i="4"/>
  <c r="X283" i="4"/>
  <c r="N275" i="4"/>
  <c r="AC275" i="4"/>
  <c r="Y275" i="4"/>
  <c r="N267" i="4"/>
  <c r="Y267" i="4"/>
  <c r="AC267" i="4"/>
  <c r="X267" i="4"/>
  <c r="AB267" i="4" s="1"/>
  <c r="AD267" i="4" s="1"/>
  <c r="W267" i="4"/>
  <c r="N259" i="4"/>
  <c r="AC259" i="4"/>
  <c r="Y259" i="4"/>
  <c r="N251" i="4"/>
  <c r="X251" i="4"/>
  <c r="Y251" i="4"/>
  <c r="N243" i="4"/>
  <c r="AC243" i="4"/>
  <c r="N235" i="4"/>
  <c r="Y235" i="4"/>
  <c r="AB235" i="4" s="1"/>
  <c r="AD235" i="4" s="1"/>
  <c r="AC235" i="4"/>
  <c r="X235" i="4"/>
  <c r="N227" i="4"/>
  <c r="Y227" i="4"/>
  <c r="AC227" i="4"/>
  <c r="N219" i="4"/>
  <c r="AC219" i="4"/>
  <c r="X219" i="4"/>
  <c r="N203" i="4"/>
  <c r="X203" i="4"/>
  <c r="AB203" i="4" s="1"/>
  <c r="AD203" i="4" s="1"/>
  <c r="W203" i="4"/>
  <c r="AC203" i="4"/>
  <c r="Y203" i="4"/>
  <c r="N195" i="4"/>
  <c r="Y195" i="4"/>
  <c r="AB195" i="4" s="1"/>
  <c r="AD195" i="4" s="1"/>
  <c r="AC195" i="4"/>
  <c r="N187" i="4"/>
  <c r="Y187" i="4"/>
  <c r="AC187" i="4"/>
  <c r="W187" i="4"/>
  <c r="N179" i="4"/>
  <c r="AC179" i="4"/>
  <c r="N171" i="4"/>
  <c r="AC171" i="4"/>
  <c r="W171" i="4"/>
  <c r="N163" i="4"/>
  <c r="Y163" i="4"/>
  <c r="AC163" i="4"/>
  <c r="W163" i="4"/>
  <c r="AB163" i="4" s="1"/>
  <c r="AD163" i="4" s="1"/>
  <c r="N155" i="4"/>
  <c r="X155" i="4"/>
  <c r="AB155" i="4" s="1"/>
  <c r="AD155" i="4" s="1"/>
  <c r="Y155" i="4"/>
  <c r="N147" i="4"/>
  <c r="Y147" i="4"/>
  <c r="AB147" i="4" s="1"/>
  <c r="AD147" i="4" s="1"/>
  <c r="W147" i="4"/>
  <c r="AC147" i="4"/>
  <c r="N131" i="4"/>
  <c r="Y131" i="4"/>
  <c r="N123" i="4"/>
  <c r="AC123" i="4"/>
  <c r="Y123" i="4"/>
  <c r="N115" i="4"/>
  <c r="Y115" i="4"/>
  <c r="AC115" i="4"/>
  <c r="X115" i="4"/>
  <c r="W115" i="4"/>
  <c r="N107" i="4"/>
  <c r="AC107" i="4"/>
  <c r="N99" i="4"/>
  <c r="AC99" i="4"/>
  <c r="N91" i="4"/>
  <c r="Y91" i="4"/>
  <c r="N83" i="4"/>
  <c r="AC83" i="4"/>
  <c r="N75" i="4"/>
  <c r="Y75" i="4"/>
  <c r="N67" i="4"/>
  <c r="Y67" i="4"/>
  <c r="N59" i="4"/>
  <c r="AC59" i="4"/>
  <c r="N51" i="4"/>
  <c r="Y51" i="4"/>
  <c r="AC51" i="4"/>
  <c r="X51" i="4"/>
  <c r="N43" i="4"/>
  <c r="AC43" i="4"/>
  <c r="X43" i="4"/>
  <c r="W43" i="4"/>
  <c r="Y43" i="4"/>
  <c r="N35" i="4"/>
  <c r="AC35" i="4"/>
  <c r="X35" i="4"/>
  <c r="AB35" i="4" s="1"/>
  <c r="AD35" i="4" s="1"/>
  <c r="Y35" i="4"/>
  <c r="W35" i="4"/>
  <c r="N27" i="4"/>
  <c r="Y27" i="4"/>
  <c r="W27" i="4"/>
  <c r="N19" i="4"/>
  <c r="Y19" i="4"/>
  <c r="AC19" i="4"/>
  <c r="X19" i="4"/>
  <c r="W19" i="4"/>
  <c r="N3" i="4"/>
  <c r="Y3" i="4"/>
  <c r="W3" i="4"/>
  <c r="X3" i="4"/>
  <c r="N819" i="4"/>
  <c r="W963" i="4"/>
  <c r="W779" i="4"/>
  <c r="W691" i="4"/>
  <c r="W659" i="4"/>
  <c r="W619" i="4"/>
  <c r="W547" i="4"/>
  <c r="W347" i="4"/>
  <c r="X715" i="4"/>
  <c r="X355" i="4"/>
  <c r="AB355" i="4" s="1"/>
  <c r="AD355" i="4" s="1"/>
  <c r="X91" i="4"/>
  <c r="X75" i="4"/>
  <c r="Y835" i="4"/>
  <c r="Y811" i="4"/>
  <c r="Y699" i="4"/>
  <c r="AC75" i="4"/>
  <c r="N972" i="4"/>
  <c r="T972" i="4" s="1"/>
  <c r="N915" i="4"/>
  <c r="N764" i="4"/>
  <c r="N716" i="4"/>
  <c r="W716" i="4" s="1"/>
  <c r="AB716" i="4" s="1"/>
  <c r="AD716" i="4" s="1"/>
  <c r="N753" i="4"/>
  <c r="Y753" i="4"/>
  <c r="AC973" i="4"/>
  <c r="N973" i="4"/>
  <c r="AC965" i="4"/>
  <c r="N965" i="4"/>
  <c r="AC957" i="4"/>
  <c r="N957" i="4"/>
  <c r="AC949" i="4"/>
  <c r="N949" i="4"/>
  <c r="AC941" i="4"/>
  <c r="N941" i="4"/>
  <c r="AC933" i="4"/>
  <c r="N933" i="4"/>
  <c r="AC925" i="4"/>
  <c r="N925" i="4"/>
  <c r="AC917" i="4"/>
  <c r="N917" i="4"/>
  <c r="AC909" i="4"/>
  <c r="N909" i="4"/>
  <c r="AC901" i="4"/>
  <c r="N901" i="4"/>
  <c r="AC893" i="4"/>
  <c r="N893" i="4"/>
  <c r="AC885" i="4"/>
  <c r="N885" i="4"/>
  <c r="T885" i="4" s="1"/>
  <c r="AC877" i="4"/>
  <c r="N877" i="4"/>
  <c r="AC869" i="4"/>
  <c r="N869" i="4"/>
  <c r="AC861" i="4"/>
  <c r="N861" i="4"/>
  <c r="AC853" i="4"/>
  <c r="N853" i="4"/>
  <c r="R853" i="4" s="1"/>
  <c r="AC845" i="4"/>
  <c r="N845" i="4"/>
  <c r="AC837" i="4"/>
  <c r="N837" i="4"/>
  <c r="AC829" i="4"/>
  <c r="N829" i="4"/>
  <c r="AC821" i="4"/>
  <c r="N821" i="4"/>
  <c r="U821" i="4" s="1"/>
  <c r="AC813" i="4"/>
  <c r="N813" i="4"/>
  <c r="AC805" i="4"/>
  <c r="N805" i="4"/>
  <c r="AC797" i="4"/>
  <c r="N797" i="4"/>
  <c r="AC789" i="4"/>
  <c r="N789" i="4"/>
  <c r="AC781" i="4"/>
  <c r="N781" i="4"/>
  <c r="AC773" i="4"/>
  <c r="N773" i="4"/>
  <c r="AC765" i="4"/>
  <c r="N765" i="4"/>
  <c r="AC757" i="4"/>
  <c r="N757" i="4"/>
  <c r="AC749" i="4"/>
  <c r="N749" i="4"/>
  <c r="AC741" i="4"/>
  <c r="N741" i="4"/>
  <c r="AC733" i="4"/>
  <c r="N733" i="4"/>
  <c r="AC725" i="4"/>
  <c r="N725" i="4"/>
  <c r="AC717" i="4"/>
  <c r="N717" i="4"/>
  <c r="AC709" i="4"/>
  <c r="N709" i="4"/>
  <c r="AC701" i="4"/>
  <c r="N701" i="4"/>
  <c r="AC693" i="4"/>
  <c r="N693" i="4"/>
  <c r="AC685" i="4"/>
  <c r="N685" i="4"/>
  <c r="AC677" i="4"/>
  <c r="N677" i="4"/>
  <c r="AC661" i="4"/>
  <c r="N661" i="4"/>
  <c r="AC645" i="4"/>
  <c r="N645" i="4"/>
  <c r="AC629" i="4"/>
  <c r="N629" i="4"/>
  <c r="AC613" i="4"/>
  <c r="N613" i="4"/>
  <c r="AC597" i="4"/>
  <c r="N597" i="4"/>
  <c r="AC581" i="4"/>
  <c r="N581" i="4"/>
  <c r="AC565" i="4"/>
  <c r="N565" i="4"/>
  <c r="AC549" i="4"/>
  <c r="N549" i="4"/>
  <c r="AC533" i="4"/>
  <c r="N533" i="4"/>
  <c r="AC517" i="4"/>
  <c r="N517" i="4"/>
  <c r="AC501" i="4"/>
  <c r="N501" i="4"/>
  <c r="AC485" i="4"/>
  <c r="N485" i="4"/>
  <c r="AC469" i="4"/>
  <c r="N469" i="4"/>
  <c r="AC453" i="4"/>
  <c r="N453" i="4"/>
  <c r="AC437" i="4"/>
  <c r="N437" i="4"/>
  <c r="AC421" i="4"/>
  <c r="N421" i="4"/>
  <c r="AC405" i="4"/>
  <c r="N405" i="4"/>
  <c r="Y405" i="4" s="1"/>
  <c r="AC389" i="4"/>
  <c r="N389" i="4"/>
  <c r="AC373" i="4"/>
  <c r="N373" i="4"/>
  <c r="AC357" i="4"/>
  <c r="N357" i="4"/>
  <c r="AC341" i="4"/>
  <c r="N341" i="4"/>
  <c r="V341" i="4" s="1"/>
  <c r="AB341" i="4" s="1"/>
  <c r="AD341" i="4" s="1"/>
  <c r="AC325" i="4"/>
  <c r="N325" i="4"/>
  <c r="AC309" i="4"/>
  <c r="N309" i="4"/>
  <c r="AC293" i="4"/>
  <c r="N293" i="4"/>
  <c r="AC277" i="4"/>
  <c r="N277" i="4"/>
  <c r="AC261" i="4"/>
  <c r="N261" i="4"/>
  <c r="AC245" i="4"/>
  <c r="N245" i="4"/>
  <c r="AC229" i="4"/>
  <c r="N229" i="4"/>
  <c r="AC213" i="4"/>
  <c r="N213" i="4"/>
  <c r="AC181" i="4"/>
  <c r="N181" i="4"/>
  <c r="R181" i="4" s="1"/>
  <c r="AC149" i="4"/>
  <c r="N149" i="4"/>
  <c r="AC133" i="4"/>
  <c r="N133" i="4"/>
  <c r="AC117" i="4"/>
  <c r="N117" i="4"/>
  <c r="AC101" i="4"/>
  <c r="N101" i="4"/>
  <c r="AC85" i="4"/>
  <c r="N85" i="4"/>
  <c r="AC69" i="4"/>
  <c r="N69" i="4"/>
  <c r="AC53" i="4"/>
  <c r="N53" i="4"/>
  <c r="Q53" i="4" s="1"/>
  <c r="AC37" i="4"/>
  <c r="N37" i="4"/>
  <c r="X37" i="4" s="1"/>
  <c r="AC21" i="4"/>
  <c r="N21" i="4"/>
  <c r="AC5" i="4"/>
  <c r="N5" i="4"/>
  <c r="V342" i="4"/>
  <c r="N342" i="4"/>
  <c r="U334" i="4"/>
  <c r="N334" i="4"/>
  <c r="T318" i="4"/>
  <c r="N318" i="4"/>
  <c r="X294" i="4"/>
  <c r="N294" i="4"/>
  <c r="X270" i="4"/>
  <c r="N270" i="4"/>
  <c r="V246" i="4"/>
  <c r="N246" i="4"/>
  <c r="W238" i="4"/>
  <c r="N238" i="4"/>
  <c r="T222" i="4"/>
  <c r="N222" i="4"/>
  <c r="Y222" i="4" s="1"/>
  <c r="S214" i="4"/>
  <c r="N214" i="4"/>
  <c r="S174" i="4"/>
  <c r="N174" i="4"/>
  <c r="U166" i="4"/>
  <c r="N166" i="4"/>
  <c r="T158" i="4"/>
  <c r="N158" i="4"/>
  <c r="R142" i="4"/>
  <c r="N142" i="4"/>
  <c r="U142" i="4" s="1"/>
  <c r="S110" i="4"/>
  <c r="N110" i="4"/>
  <c r="S86" i="4"/>
  <c r="N86" i="4"/>
  <c r="T54" i="4"/>
  <c r="N54" i="4"/>
  <c r="U38" i="4"/>
  <c r="N38" i="4"/>
  <c r="N144" i="4"/>
  <c r="N16" i="4"/>
  <c r="N232" i="4"/>
  <c r="Y232" i="4" s="1"/>
  <c r="N152" i="4"/>
  <c r="Q152" i="4" s="1"/>
  <c r="AI699" i="2"/>
  <c r="AI693" i="2"/>
  <c r="T940" i="2"/>
  <c r="T937" i="2"/>
  <c r="Q778" i="2"/>
  <c r="AC778" i="2" s="1"/>
  <c r="T649" i="2"/>
  <c r="S776" i="2"/>
  <c r="Q834" i="2"/>
  <c r="S792" i="2"/>
  <c r="S600" i="2"/>
  <c r="AI851" i="2"/>
  <c r="T648" i="2"/>
  <c r="S707" i="2"/>
  <c r="T841" i="2"/>
  <c r="T618" i="2"/>
  <c r="AA679" i="2"/>
  <c r="S960" i="2"/>
  <c r="X792" i="2"/>
  <c r="S896" i="2"/>
  <c r="S668" i="2"/>
  <c r="T834" i="2"/>
  <c r="U872" i="2"/>
  <c r="AI592" i="2"/>
  <c r="S841" i="2"/>
  <c r="Q842" i="2"/>
  <c r="AD842" i="2" s="1"/>
  <c r="S840" i="2"/>
  <c r="T752" i="2"/>
  <c r="V673" i="2"/>
  <c r="S927" i="2"/>
  <c r="S804" i="2"/>
  <c r="S672" i="2"/>
  <c r="S616" i="2"/>
  <c r="T864" i="2"/>
  <c r="T760" i="2"/>
  <c r="U911" i="2"/>
  <c r="U656" i="2"/>
  <c r="Y659" i="2"/>
  <c r="AI608" i="2"/>
  <c r="AI868" i="2"/>
  <c r="AI740" i="2"/>
  <c r="S615" i="2"/>
  <c r="U887" i="2"/>
  <c r="S943" i="2"/>
  <c r="S892" i="2"/>
  <c r="S824" i="2"/>
  <c r="S705" i="2"/>
  <c r="T913" i="2"/>
  <c r="T810" i="2"/>
  <c r="T720" i="2"/>
  <c r="T616" i="2"/>
  <c r="U760" i="2"/>
  <c r="X648" i="2"/>
  <c r="AI632" i="2"/>
  <c r="AI804" i="2"/>
  <c r="Q674" i="2"/>
  <c r="AA674" i="2" s="1"/>
  <c r="S873" i="2"/>
  <c r="S760" i="2"/>
  <c r="S704" i="2"/>
  <c r="S584" i="2"/>
  <c r="T809" i="2"/>
  <c r="T696" i="2"/>
  <c r="T602" i="2"/>
  <c r="U744" i="2"/>
  <c r="W880" i="2"/>
  <c r="X594" i="2"/>
  <c r="AI631" i="2"/>
  <c r="AI972" i="2"/>
  <c r="Q914" i="2"/>
  <c r="AC914" i="2" s="1"/>
  <c r="S929" i="2"/>
  <c r="S872" i="2"/>
  <c r="S808" i="2"/>
  <c r="S688" i="2"/>
  <c r="S632" i="2"/>
  <c r="S583" i="2"/>
  <c r="T673" i="2"/>
  <c r="T600" i="2"/>
  <c r="W704" i="2"/>
  <c r="X584" i="2"/>
  <c r="S856" i="2"/>
  <c r="S631" i="2"/>
  <c r="T972" i="2"/>
  <c r="T865" i="2"/>
  <c r="T784" i="2"/>
  <c r="T592" i="2"/>
  <c r="X960" i="2"/>
  <c r="Y680" i="2"/>
  <c r="AI741" i="2"/>
  <c r="T965" i="2"/>
  <c r="AI965" i="2"/>
  <c r="Q917" i="2"/>
  <c r="AI917" i="2"/>
  <c r="T645" i="2"/>
  <c r="AI645" i="2"/>
  <c r="AA597" i="2"/>
  <c r="AI597" i="2"/>
  <c r="W956" i="2"/>
  <c r="Q956" i="2"/>
  <c r="S956" i="2"/>
  <c r="T956" i="2"/>
  <c r="Q820" i="2"/>
  <c r="U820" i="2" s="1"/>
  <c r="AI820" i="2"/>
  <c r="S820" i="2"/>
  <c r="T820" i="2"/>
  <c r="Z780" i="2"/>
  <c r="V780" i="2"/>
  <c r="S780" i="2"/>
  <c r="AI756" i="2"/>
  <c r="Q756" i="2"/>
  <c r="T716" i="2"/>
  <c r="S716" i="2"/>
  <c r="AI692" i="2"/>
  <c r="W692" i="2"/>
  <c r="V692" i="2"/>
  <c r="V652" i="2"/>
  <c r="T652" i="2"/>
  <c r="AI620" i="2"/>
  <c r="V620" i="2"/>
  <c r="S620" i="2"/>
  <c r="AI588" i="2"/>
  <c r="T588" i="2"/>
  <c r="S588" i="2"/>
  <c r="V588" i="2"/>
  <c r="S963" i="2"/>
  <c r="AI963" i="2"/>
  <c r="X931" i="2"/>
  <c r="S931" i="2"/>
  <c r="U787" i="2"/>
  <c r="AB787" i="2"/>
  <c r="U771" i="2"/>
  <c r="S771" i="2"/>
  <c r="AI771" i="2"/>
  <c r="X747" i="2"/>
  <c r="AI747" i="2"/>
  <c r="S715" i="2"/>
  <c r="AI715" i="2"/>
  <c r="W651" i="2"/>
  <c r="AI651" i="2"/>
  <c r="X651" i="2"/>
  <c r="V611" i="2"/>
  <c r="AI611" i="2"/>
  <c r="W611" i="2"/>
  <c r="S611" i="2"/>
  <c r="Z962" i="2"/>
  <c r="AI962" i="2"/>
  <c r="U962" i="2"/>
  <c r="V961" i="2"/>
  <c r="AI961" i="2"/>
  <c r="T961" i="2"/>
  <c r="U961" i="2"/>
  <c r="Q908" i="2"/>
  <c r="S908" i="2"/>
  <c r="T692" i="2"/>
  <c r="V876" i="2"/>
  <c r="AA652" i="2"/>
  <c r="AI885" i="2"/>
  <c r="AI827" i="2"/>
  <c r="AI716" i="2"/>
  <c r="Q925" i="2"/>
  <c r="X925" i="2" s="1"/>
  <c r="AI925" i="2"/>
  <c r="V853" i="2"/>
  <c r="AI853" i="2"/>
  <c r="T837" i="2"/>
  <c r="AI837" i="2"/>
  <c r="Q701" i="2"/>
  <c r="Z701" i="2" s="1"/>
  <c r="AI701" i="2"/>
  <c r="AI964" i="2"/>
  <c r="S964" i="2"/>
  <c r="AI924" i="2"/>
  <c r="S924" i="2"/>
  <c r="W924" i="2"/>
  <c r="T852" i="2"/>
  <c r="S852" i="2"/>
  <c r="AI852" i="2"/>
  <c r="S764" i="2"/>
  <c r="W764" i="2"/>
  <c r="W724" i="2"/>
  <c r="AI724" i="2"/>
  <c r="V700" i="2"/>
  <c r="S700" i="2"/>
  <c r="W660" i="2"/>
  <c r="S660" i="2"/>
  <c r="T660" i="2"/>
  <c r="AI660" i="2"/>
  <c r="V636" i="2"/>
  <c r="AI636" i="2"/>
  <c r="T636" i="2"/>
  <c r="S636" i="2"/>
  <c r="AC596" i="2"/>
  <c r="Z596" i="2"/>
  <c r="AI596" i="2"/>
  <c r="W971" i="2"/>
  <c r="AI971" i="2"/>
  <c r="S971" i="2"/>
  <c r="U947" i="2"/>
  <c r="V947" i="2"/>
  <c r="AI947" i="2"/>
  <c r="U923" i="2"/>
  <c r="AI923" i="2"/>
  <c r="U875" i="2"/>
  <c r="AI875" i="2"/>
  <c r="W867" i="2"/>
  <c r="S867" i="2"/>
  <c r="AI843" i="2"/>
  <c r="S843" i="2"/>
  <c r="S819" i="2"/>
  <c r="AI819" i="2"/>
  <c r="W795" i="2"/>
  <c r="V795" i="2"/>
  <c r="AI795" i="2"/>
  <c r="U795" i="2"/>
  <c r="AI779" i="2"/>
  <c r="S779" i="2"/>
  <c r="S755" i="2"/>
  <c r="V755" i="2"/>
  <c r="AI755" i="2"/>
  <c r="S723" i="2"/>
  <c r="V723" i="2"/>
  <c r="S691" i="2"/>
  <c r="AI691" i="2"/>
  <c r="S667" i="2"/>
  <c r="AI667" i="2"/>
  <c r="AI643" i="2"/>
  <c r="S643" i="2"/>
  <c r="W603" i="2"/>
  <c r="AI603" i="2"/>
  <c r="X603" i="2"/>
  <c r="AI970" i="2"/>
  <c r="W970" i="2"/>
  <c r="Q970" i="2"/>
  <c r="S907" i="2"/>
  <c r="S724" i="2"/>
  <c r="T892" i="2"/>
  <c r="T756" i="2"/>
  <c r="W700" i="2"/>
  <c r="AI763" i="2"/>
  <c r="AI700" i="2"/>
  <c r="AI652" i="2"/>
  <c r="T789" i="2"/>
  <c r="AI789" i="2"/>
  <c r="T621" i="2"/>
  <c r="AI621" i="2"/>
  <c r="T932" i="2"/>
  <c r="S932" i="2"/>
  <c r="S884" i="2"/>
  <c r="AI884" i="2"/>
  <c r="T884" i="2"/>
  <c r="AI836" i="2"/>
  <c r="S836" i="2"/>
  <c r="W788" i="2"/>
  <c r="AI788" i="2"/>
  <c r="T788" i="2"/>
  <c r="W732" i="2"/>
  <c r="AI732" i="2"/>
  <c r="T732" i="2"/>
  <c r="S732" i="2"/>
  <c r="T676" i="2"/>
  <c r="S676" i="2"/>
  <c r="Z612" i="2"/>
  <c r="AI612" i="2"/>
  <c r="T612" i="2"/>
  <c r="Q788" i="2"/>
  <c r="AB788" i="2" s="1"/>
  <c r="S972" i="2"/>
  <c r="AI956" i="2"/>
  <c r="AI908" i="2"/>
  <c r="AI787" i="2"/>
  <c r="AI739" i="2"/>
  <c r="AI676" i="2"/>
  <c r="T941" i="2"/>
  <c r="AI941" i="2"/>
  <c r="Q901" i="2"/>
  <c r="AI901" i="2"/>
  <c r="T613" i="2"/>
  <c r="AI613" i="2"/>
  <c r="T589" i="2"/>
  <c r="AI589" i="2"/>
  <c r="AI677" i="2"/>
  <c r="W948" i="2"/>
  <c r="AI948" i="2"/>
  <c r="S948" i="2"/>
  <c r="AI900" i="2"/>
  <c r="S900" i="2"/>
  <c r="Z844" i="2"/>
  <c r="V844" i="2"/>
  <c r="S844" i="2"/>
  <c r="AI796" i="2"/>
  <c r="S796" i="2"/>
  <c r="Q796" i="2"/>
  <c r="T796" i="2" s="1"/>
  <c r="S748" i="2"/>
  <c r="Q748" i="2"/>
  <c r="T748" i="2" s="1"/>
  <c r="AI748" i="2"/>
  <c r="T684" i="2"/>
  <c r="AI684" i="2"/>
  <c r="V628" i="2"/>
  <c r="AI628" i="2"/>
  <c r="W628" i="2"/>
  <c r="T628" i="2"/>
  <c r="S915" i="2"/>
  <c r="U915" i="2"/>
  <c r="AI587" i="2"/>
  <c r="S587" i="2"/>
  <c r="S961" i="2"/>
  <c r="S788" i="2"/>
  <c r="S740" i="2"/>
  <c r="T700" i="2"/>
  <c r="V956" i="2"/>
  <c r="X771" i="2"/>
  <c r="AI892" i="2"/>
  <c r="AI844" i="2"/>
  <c r="AI723" i="2"/>
  <c r="V940" i="2"/>
  <c r="AI940" i="2"/>
  <c r="Q940" i="2"/>
  <c r="V916" i="2"/>
  <c r="W916" i="2"/>
  <c r="AI916" i="2"/>
  <c r="S916" i="2"/>
  <c r="T876" i="2"/>
  <c r="AI876" i="2"/>
  <c r="Q876" i="2"/>
  <c r="AI860" i="2"/>
  <c r="T860" i="2"/>
  <c r="W828" i="2"/>
  <c r="T828" i="2"/>
  <c r="Q828" i="2"/>
  <c r="V812" i="2"/>
  <c r="Q812" i="2"/>
  <c r="AC812" i="2" s="1"/>
  <c r="AI812" i="2"/>
  <c r="S812" i="2"/>
  <c r="AI772" i="2"/>
  <c r="T772" i="2"/>
  <c r="AI708" i="2"/>
  <c r="Z708" i="2"/>
  <c r="W668" i="2"/>
  <c r="Z668" i="2"/>
  <c r="AI668" i="2"/>
  <c r="AI644" i="2"/>
  <c r="S644" i="2"/>
  <c r="AI604" i="2"/>
  <c r="T604" i="2"/>
  <c r="S604" i="2"/>
  <c r="X939" i="2"/>
  <c r="AI939" i="2"/>
  <c r="AB883" i="2"/>
  <c r="AI883" i="2"/>
  <c r="S859" i="2"/>
  <c r="AI859" i="2"/>
  <c r="Y859" i="2"/>
  <c r="W835" i="2"/>
  <c r="S835" i="2"/>
  <c r="AI835" i="2"/>
  <c r="V803" i="2"/>
  <c r="S803" i="2"/>
  <c r="S731" i="2"/>
  <c r="AI731" i="2"/>
  <c r="U635" i="2"/>
  <c r="AI635" i="2"/>
  <c r="U619" i="2"/>
  <c r="AI619" i="2"/>
  <c r="Y595" i="2"/>
  <c r="AI595" i="2"/>
  <c r="Y954" i="2"/>
  <c r="AI954" i="2"/>
  <c r="Q954" i="2"/>
  <c r="T954" i="2" s="1"/>
  <c r="Q764" i="2"/>
  <c r="T764" i="2" s="1"/>
  <c r="S596" i="2"/>
  <c r="T916" i="2"/>
  <c r="T780" i="2"/>
  <c r="T620" i="2"/>
  <c r="V892" i="2"/>
  <c r="AI891" i="2"/>
  <c r="AI828" i="2"/>
  <c r="AI780" i="2"/>
  <c r="AI659" i="2"/>
  <c r="AI968" i="2"/>
  <c r="Y968" i="2"/>
  <c r="Y944" i="2"/>
  <c r="AI944" i="2"/>
  <c r="U928" i="2"/>
  <c r="AI928" i="2"/>
  <c r="X928" i="2"/>
  <c r="X920" i="2"/>
  <c r="AI920" i="2"/>
  <c r="AI904" i="2"/>
  <c r="U904" i="2"/>
  <c r="Y904" i="2"/>
  <c r="U888" i="2"/>
  <c r="AI888" i="2"/>
  <c r="X888" i="2"/>
  <c r="W888" i="2"/>
  <c r="T975" i="2"/>
  <c r="AI975" i="2"/>
  <c r="U975" i="2"/>
  <c r="AI967" i="2"/>
  <c r="U967" i="2"/>
  <c r="AI959" i="2"/>
  <c r="Y959" i="2"/>
  <c r="AI951" i="2"/>
  <c r="U951" i="2"/>
  <c r="Y935" i="2"/>
  <c r="AI935" i="2"/>
  <c r="T927" i="2"/>
  <c r="AI927" i="2"/>
  <c r="T919" i="2"/>
  <c r="AI919" i="2"/>
  <c r="T911" i="2"/>
  <c r="AI911" i="2"/>
  <c r="X911" i="2"/>
  <c r="T903" i="2"/>
  <c r="AI903" i="2"/>
  <c r="U903" i="2"/>
  <c r="U895" i="2"/>
  <c r="AI895" i="2"/>
  <c r="T879" i="2"/>
  <c r="AI879" i="2"/>
  <c r="T871" i="2"/>
  <c r="AI871" i="2"/>
  <c r="X871" i="2"/>
  <c r="T863" i="2"/>
  <c r="AI863" i="2"/>
  <c r="X863" i="2"/>
  <c r="T855" i="2"/>
  <c r="AI855" i="2"/>
  <c r="AI847" i="2"/>
  <c r="U847" i="2"/>
  <c r="X847" i="2"/>
  <c r="T839" i="2"/>
  <c r="AI839" i="2"/>
  <c r="U839" i="2"/>
  <c r="U831" i="2"/>
  <c r="AI831" i="2"/>
  <c r="Y831" i="2"/>
  <c r="T823" i="2"/>
  <c r="AI823" i="2"/>
  <c r="T815" i="2"/>
  <c r="AI815" i="2"/>
  <c r="X815" i="2"/>
  <c r="AI807" i="2"/>
  <c r="Y807" i="2"/>
  <c r="AI799" i="2"/>
  <c r="Z799" i="2"/>
  <c r="T791" i="2"/>
  <c r="AI791" i="2"/>
  <c r="T783" i="2"/>
  <c r="AI783" i="2"/>
  <c r="U783" i="2"/>
  <c r="T775" i="2"/>
  <c r="AI775" i="2"/>
  <c r="Y775" i="2"/>
  <c r="U775" i="2"/>
  <c r="Z767" i="2"/>
  <c r="AI767" i="2"/>
  <c r="Y767" i="2"/>
  <c r="AI759" i="2"/>
  <c r="X759" i="2"/>
  <c r="U759" i="2"/>
  <c r="T751" i="2"/>
  <c r="AI751" i="2"/>
  <c r="U751" i="2"/>
  <c r="Z751" i="2"/>
  <c r="T743" i="2"/>
  <c r="AI743" i="2"/>
  <c r="X743" i="2"/>
  <c r="U735" i="2"/>
  <c r="AI735" i="2"/>
  <c r="X735" i="2"/>
  <c r="T727" i="2"/>
  <c r="AI727" i="2"/>
  <c r="T719" i="2"/>
  <c r="AI719" i="2"/>
  <c r="T711" i="2"/>
  <c r="AI711" i="2"/>
  <c r="U711" i="2"/>
  <c r="T703" i="2"/>
  <c r="AI703" i="2"/>
  <c r="T695" i="2"/>
  <c r="AI695" i="2"/>
  <c r="AI687" i="2"/>
  <c r="X687" i="2"/>
  <c r="T679" i="2"/>
  <c r="AI679" i="2"/>
  <c r="U679" i="2"/>
  <c r="X671" i="2"/>
  <c r="AI671" i="2"/>
  <c r="U671" i="2"/>
  <c r="T663" i="2"/>
  <c r="AI663" i="2"/>
  <c r="X663" i="2"/>
  <c r="T655" i="2"/>
  <c r="AI655" i="2"/>
  <c r="T623" i="2"/>
  <c r="U623" i="2"/>
  <c r="T615" i="2"/>
  <c r="Y615" i="2"/>
  <c r="T607" i="2"/>
  <c r="U607" i="2"/>
  <c r="X599" i="2"/>
  <c r="U599" i="2"/>
  <c r="T591" i="2"/>
  <c r="U591" i="2"/>
  <c r="Q810" i="2"/>
  <c r="S881" i="2"/>
  <c r="S799" i="2"/>
  <c r="S767" i="2"/>
  <c r="S745" i="2"/>
  <c r="S695" i="2"/>
  <c r="S656" i="2"/>
  <c r="S640" i="2"/>
  <c r="S607" i="2"/>
  <c r="T960" i="2"/>
  <c r="T928" i="2"/>
  <c r="T897" i="2"/>
  <c r="T769" i="2"/>
  <c r="T736" i="2"/>
  <c r="T656" i="2"/>
  <c r="T608" i="2"/>
  <c r="U695" i="2"/>
  <c r="U583" i="2"/>
  <c r="V777" i="2"/>
  <c r="W632" i="2"/>
  <c r="X839" i="2"/>
  <c r="AI599" i="2"/>
  <c r="S953" i="2"/>
  <c r="AI953" i="2"/>
  <c r="T921" i="2"/>
  <c r="AI921" i="2"/>
  <c r="W976" i="2"/>
  <c r="AI976" i="2"/>
  <c r="W952" i="2"/>
  <c r="AI952" i="2"/>
  <c r="Q930" i="2"/>
  <c r="T930" i="2" s="1"/>
  <c r="Q866" i="2"/>
  <c r="T866" i="2" s="1"/>
  <c r="Q586" i="2"/>
  <c r="S912" i="2"/>
  <c r="S879" i="2"/>
  <c r="S863" i="2"/>
  <c r="S831" i="2"/>
  <c r="S809" i="2"/>
  <c r="S777" i="2"/>
  <c r="S744" i="2"/>
  <c r="S711" i="2"/>
  <c r="S689" i="2"/>
  <c r="S673" i="2"/>
  <c r="S655" i="2"/>
  <c r="S617" i="2"/>
  <c r="S585" i="2"/>
  <c r="T848" i="2"/>
  <c r="T816" i="2"/>
  <c r="T624" i="2"/>
  <c r="U912" i="2"/>
  <c r="U769" i="2"/>
  <c r="U687" i="2"/>
  <c r="V969" i="2"/>
  <c r="W920" i="2"/>
  <c r="X824" i="2"/>
  <c r="Z694" i="2"/>
  <c r="AI639" i="2"/>
  <c r="U922" i="2"/>
  <c r="AI922" i="2"/>
  <c r="T914" i="2"/>
  <c r="AI914" i="2"/>
  <c r="V906" i="2"/>
  <c r="AI906" i="2"/>
  <c r="V898" i="2"/>
  <c r="AI898" i="2"/>
  <c r="U890" i="2"/>
  <c r="AI890" i="2"/>
  <c r="Y874" i="2"/>
  <c r="AI874" i="2"/>
  <c r="X858" i="2"/>
  <c r="U858" i="2"/>
  <c r="AI858" i="2"/>
  <c r="U850" i="2"/>
  <c r="AI850" i="2"/>
  <c r="U826" i="2"/>
  <c r="AI826" i="2"/>
  <c r="X802" i="2"/>
  <c r="AI802" i="2"/>
  <c r="AI794" i="2"/>
  <c r="U794" i="2"/>
  <c r="T786" i="2"/>
  <c r="AI786" i="2"/>
  <c r="Q770" i="2"/>
  <c r="T770" i="2" s="1"/>
  <c r="AI770" i="2"/>
  <c r="U754" i="2"/>
  <c r="AI754" i="2"/>
  <c r="W746" i="2"/>
  <c r="AI746" i="2"/>
  <c r="Q730" i="2"/>
  <c r="AI730" i="2"/>
  <c r="T722" i="2"/>
  <c r="U722" i="2"/>
  <c r="AI722" i="2"/>
  <c r="W714" i="2"/>
  <c r="V714" i="2"/>
  <c r="AI714" i="2"/>
  <c r="AI706" i="2"/>
  <c r="W706" i="2"/>
  <c r="X698" i="2"/>
  <c r="AI698" i="2"/>
  <c r="U698" i="2"/>
  <c r="Q690" i="2"/>
  <c r="AI690" i="2"/>
  <c r="AI666" i="2"/>
  <c r="U666" i="2"/>
  <c r="T658" i="2"/>
  <c r="AI658" i="2"/>
  <c r="V650" i="2"/>
  <c r="AI650" i="2"/>
  <c r="AI626" i="2"/>
  <c r="X626" i="2"/>
  <c r="V610" i="2"/>
  <c r="AI610" i="2"/>
  <c r="AI602" i="2"/>
  <c r="Y602" i="2"/>
  <c r="Q650" i="2"/>
  <c r="S904" i="2"/>
  <c r="S888" i="2"/>
  <c r="S871" i="2"/>
  <c r="S703" i="2"/>
  <c r="S664" i="2"/>
  <c r="T969" i="2"/>
  <c r="T936" i="2"/>
  <c r="T746" i="2"/>
  <c r="U871" i="2"/>
  <c r="U736" i="2"/>
  <c r="U615" i="2"/>
  <c r="V866" i="2"/>
  <c r="W824" i="2"/>
  <c r="X727" i="2"/>
  <c r="X583" i="2"/>
  <c r="Z914" i="2"/>
  <c r="AI607" i="2"/>
  <c r="AI584" i="2"/>
  <c r="V937" i="2"/>
  <c r="AI937" i="2"/>
  <c r="U937" i="2"/>
  <c r="U897" i="2"/>
  <c r="AI897" i="2"/>
  <c r="V897" i="2"/>
  <c r="S889" i="2"/>
  <c r="AI889" i="2"/>
  <c r="U889" i="2"/>
  <c r="U873" i="2"/>
  <c r="AI873" i="2"/>
  <c r="W857" i="2"/>
  <c r="AI857" i="2"/>
  <c r="X849" i="2"/>
  <c r="AI849" i="2"/>
  <c r="W849" i="2"/>
  <c r="S825" i="2"/>
  <c r="AI825" i="2"/>
  <c r="W817" i="2"/>
  <c r="AI817" i="2"/>
  <c r="Y817" i="2"/>
  <c r="V817" i="2"/>
  <c r="X817" i="2"/>
  <c r="U801" i="2"/>
  <c r="AI801" i="2"/>
  <c r="T793" i="2"/>
  <c r="AI793" i="2"/>
  <c r="X793" i="2"/>
  <c r="Z785" i="2"/>
  <c r="W785" i="2"/>
  <c r="AI785" i="2"/>
  <c r="W777" i="2"/>
  <c r="AI777" i="2"/>
  <c r="AA777" i="2"/>
  <c r="AI753" i="2"/>
  <c r="V753" i="2"/>
  <c r="X745" i="2"/>
  <c r="AI745" i="2"/>
  <c r="U745" i="2"/>
  <c r="V737" i="2"/>
  <c r="AI737" i="2"/>
  <c r="T729" i="2"/>
  <c r="AI729" i="2"/>
  <c r="U729" i="2"/>
  <c r="V713" i="2"/>
  <c r="U713" i="2"/>
  <c r="AI713" i="2"/>
  <c r="S697" i="2"/>
  <c r="AI697" i="2"/>
  <c r="V681" i="2"/>
  <c r="AI681" i="2"/>
  <c r="T665" i="2"/>
  <c r="W665" i="2"/>
  <c r="AI665" i="2"/>
  <c r="Z657" i="2"/>
  <c r="AI657" i="2"/>
  <c r="AI649" i="2"/>
  <c r="U649" i="2"/>
  <c r="U641" i="2"/>
  <c r="AI641" i="2"/>
  <c r="S633" i="2"/>
  <c r="Z633" i="2"/>
  <c r="AI633" i="2"/>
  <c r="W625" i="2"/>
  <c r="AI625" i="2"/>
  <c r="X609" i="2"/>
  <c r="AB609" i="2"/>
  <c r="AI609" i="2"/>
  <c r="W601" i="2"/>
  <c r="AI601" i="2"/>
  <c r="T585" i="2"/>
  <c r="AI585" i="2"/>
  <c r="Q890" i="2"/>
  <c r="AC890" i="2" s="1"/>
  <c r="Q634" i="2"/>
  <c r="U634" i="2" s="1"/>
  <c r="S968" i="2"/>
  <c r="S952" i="2"/>
  <c r="S920" i="2"/>
  <c r="S903" i="2"/>
  <c r="S887" i="2"/>
  <c r="S816" i="2"/>
  <c r="S801" i="2"/>
  <c r="S783" i="2"/>
  <c r="S769" i="2"/>
  <c r="S751" i="2"/>
  <c r="S663" i="2"/>
  <c r="S624" i="2"/>
  <c r="S609" i="2"/>
  <c r="S591" i="2"/>
  <c r="T968" i="2"/>
  <c r="T880" i="2"/>
  <c r="T826" i="2"/>
  <c r="T801" i="2"/>
  <c r="T776" i="2"/>
  <c r="T744" i="2"/>
  <c r="T713" i="2"/>
  <c r="T682" i="2"/>
  <c r="T610" i="2"/>
  <c r="U809" i="2"/>
  <c r="U730" i="2"/>
  <c r="U610" i="2"/>
  <c r="V794" i="2"/>
  <c r="X889" i="2"/>
  <c r="Y903" i="2"/>
  <c r="Z871" i="2"/>
  <c r="X945" i="2"/>
  <c r="AI945" i="2"/>
  <c r="AI960" i="2"/>
  <c r="W960" i="2"/>
  <c r="Z960" i="2"/>
  <c r="AI936" i="2"/>
  <c r="U936" i="2"/>
  <c r="Y912" i="2"/>
  <c r="AI912" i="2"/>
  <c r="W912" i="2"/>
  <c r="AI896" i="2"/>
  <c r="W896" i="2"/>
  <c r="U896" i="2"/>
  <c r="X864" i="2"/>
  <c r="AI864" i="2"/>
  <c r="U864" i="2"/>
  <c r="AI856" i="2"/>
  <c r="W856" i="2"/>
  <c r="AI848" i="2"/>
  <c r="W848" i="2"/>
  <c r="W832" i="2"/>
  <c r="AI832" i="2"/>
  <c r="U832" i="2"/>
  <c r="AI816" i="2"/>
  <c r="X816" i="2"/>
  <c r="AI808" i="2"/>
  <c r="Z808" i="2"/>
  <c r="X800" i="2"/>
  <c r="AI800" i="2"/>
  <c r="W792" i="2"/>
  <c r="AI792" i="2"/>
  <c r="W784" i="2"/>
  <c r="AI784" i="2"/>
  <c r="U784" i="2"/>
  <c r="AI768" i="2"/>
  <c r="W768" i="2"/>
  <c r="W752" i="2"/>
  <c r="AI752" i="2"/>
  <c r="U752" i="2"/>
  <c r="Y736" i="2"/>
  <c r="AI736" i="2"/>
  <c r="U712" i="2"/>
  <c r="AI712" i="2"/>
  <c r="X704" i="2"/>
  <c r="AI704" i="2"/>
  <c r="AI688" i="2"/>
  <c r="W688" i="2"/>
  <c r="AI680" i="2"/>
  <c r="U680" i="2"/>
  <c r="X672" i="2"/>
  <c r="AI672" i="2"/>
  <c r="U672" i="2"/>
  <c r="W664" i="2"/>
  <c r="AI664" i="2"/>
  <c r="AI656" i="2"/>
  <c r="Y656" i="2"/>
  <c r="AI648" i="2"/>
  <c r="U648" i="2"/>
  <c r="U640" i="2"/>
  <c r="X640" i="2"/>
  <c r="U624" i="2"/>
  <c r="W624" i="2"/>
  <c r="U592" i="2"/>
  <c r="W592" i="2"/>
  <c r="Q882" i="2"/>
  <c r="AD882" i="2" s="1"/>
  <c r="Q746" i="2"/>
  <c r="Q626" i="2"/>
  <c r="S967" i="2"/>
  <c r="S951" i="2"/>
  <c r="S935" i="2"/>
  <c r="S919" i="2"/>
  <c r="S865" i="2"/>
  <c r="S847" i="2"/>
  <c r="S833" i="2"/>
  <c r="S815" i="2"/>
  <c r="S800" i="2"/>
  <c r="S768" i="2"/>
  <c r="S735" i="2"/>
  <c r="S713" i="2"/>
  <c r="S696" i="2"/>
  <c r="S679" i="2"/>
  <c r="S641" i="2"/>
  <c r="S623" i="2"/>
  <c r="S608" i="2"/>
  <c r="T929" i="2"/>
  <c r="T904" i="2"/>
  <c r="T824" i="2"/>
  <c r="T794" i="2"/>
  <c r="T738" i="2"/>
  <c r="T712" i="2"/>
  <c r="T680" i="2"/>
  <c r="T657" i="2"/>
  <c r="T634" i="2"/>
  <c r="T609" i="2"/>
  <c r="U953" i="2"/>
  <c r="U808" i="2"/>
  <c r="U696" i="2"/>
  <c r="W930" i="2"/>
  <c r="W809" i="2"/>
  <c r="W640" i="2"/>
  <c r="X842" i="2"/>
  <c r="X720" i="2"/>
  <c r="AI623" i="2"/>
  <c r="AI600" i="2"/>
  <c r="X424" i="2"/>
  <c r="X375" i="2"/>
  <c r="S231" i="2"/>
  <c r="S63" i="2"/>
  <c r="S439" i="2"/>
  <c r="U184" i="2"/>
  <c r="S480" i="2"/>
  <c r="T416" i="2"/>
  <c r="AI277" i="2"/>
  <c r="S577" i="2"/>
  <c r="AI71" i="2"/>
  <c r="S383" i="2"/>
  <c r="S183" i="2"/>
  <c r="V180" i="2"/>
  <c r="AI51" i="2"/>
  <c r="S319" i="2"/>
  <c r="S137" i="2"/>
  <c r="T425" i="2"/>
  <c r="U480" i="2"/>
  <c r="Y105" i="2"/>
  <c r="AI391" i="2"/>
  <c r="V305" i="2"/>
  <c r="S513" i="2"/>
  <c r="S553" i="2"/>
  <c r="S207" i="2"/>
  <c r="T480" i="2"/>
  <c r="T393" i="2"/>
  <c r="T321" i="2"/>
  <c r="T183" i="2"/>
  <c r="U359" i="2"/>
  <c r="W80" i="2"/>
  <c r="X184" i="2"/>
  <c r="AI47" i="2"/>
  <c r="Q146" i="2"/>
  <c r="T146" i="2" s="1"/>
  <c r="S552" i="2"/>
  <c r="S503" i="2"/>
  <c r="S457" i="2"/>
  <c r="S259" i="2"/>
  <c r="T577" i="2"/>
  <c r="T465" i="2"/>
  <c r="T392" i="2"/>
  <c r="T176" i="2"/>
  <c r="U329" i="2"/>
  <c r="W17" i="2"/>
  <c r="AI533" i="2"/>
  <c r="AI341" i="2"/>
  <c r="AI183" i="2"/>
  <c r="S361" i="2"/>
  <c r="S265" i="2"/>
  <c r="S41" i="2"/>
  <c r="T489" i="2"/>
  <c r="T329" i="2"/>
  <c r="T200" i="2"/>
  <c r="T24" i="2"/>
  <c r="V265" i="2"/>
  <c r="W120" i="2"/>
  <c r="S495" i="2"/>
  <c r="S24" i="2"/>
  <c r="T361" i="2"/>
  <c r="T289" i="2"/>
  <c r="W529" i="2"/>
  <c r="AC480" i="2"/>
  <c r="AI483" i="2"/>
  <c r="AI143" i="2"/>
  <c r="S433" i="2"/>
  <c r="T337" i="2"/>
  <c r="T41" i="2"/>
  <c r="S545" i="2"/>
  <c r="S329" i="2"/>
  <c r="S296" i="2"/>
  <c r="T457" i="2"/>
  <c r="T385" i="2"/>
  <c r="T296" i="2"/>
  <c r="U320" i="2"/>
  <c r="AI487" i="2"/>
  <c r="S385" i="2"/>
  <c r="S233" i="2"/>
  <c r="S192" i="2"/>
  <c r="T354" i="2"/>
  <c r="T288" i="2"/>
  <c r="U233" i="2"/>
  <c r="X511" i="2"/>
  <c r="AI478" i="2"/>
  <c r="Z478" i="2"/>
  <c r="AI454" i="2"/>
  <c r="Y454" i="2"/>
  <c r="AI422" i="2"/>
  <c r="Z422" i="2"/>
  <c r="AI406" i="2"/>
  <c r="Y406" i="2"/>
  <c r="AI358" i="2"/>
  <c r="Z358" i="2"/>
  <c r="AI350" i="2"/>
  <c r="Y350" i="2"/>
  <c r="Q266" i="2"/>
  <c r="AC266" i="2" s="1"/>
  <c r="S380" i="2"/>
  <c r="AI580" i="2"/>
  <c r="T580" i="2"/>
  <c r="S580" i="2"/>
  <c r="AI572" i="2"/>
  <c r="S572" i="2"/>
  <c r="AI564" i="2"/>
  <c r="V564" i="2"/>
  <c r="T564" i="2"/>
  <c r="S564" i="2"/>
  <c r="AI556" i="2"/>
  <c r="V556" i="2"/>
  <c r="S556" i="2"/>
  <c r="AI548" i="2"/>
  <c r="Z548" i="2"/>
  <c r="W548" i="2"/>
  <c r="S548" i="2"/>
  <c r="AI540" i="2"/>
  <c r="Z540" i="2"/>
  <c r="W540" i="2"/>
  <c r="T540" i="2"/>
  <c r="S540" i="2"/>
  <c r="AI532" i="2"/>
  <c r="S532" i="2"/>
  <c r="AI524" i="2"/>
  <c r="T524" i="2"/>
  <c r="V524" i="2"/>
  <c r="AI516" i="2"/>
  <c r="T516" i="2"/>
  <c r="S516" i="2"/>
  <c r="AI508" i="2"/>
  <c r="W508" i="2"/>
  <c r="V508" i="2"/>
  <c r="AI500" i="2"/>
  <c r="W500" i="2"/>
  <c r="S500" i="2"/>
  <c r="AI492" i="2"/>
  <c r="S492" i="2"/>
  <c r="AI484" i="2"/>
  <c r="S484" i="2"/>
  <c r="AI476" i="2"/>
  <c r="T476" i="2"/>
  <c r="W476" i="2"/>
  <c r="S476" i="2"/>
  <c r="AI468" i="2"/>
  <c r="W468" i="2"/>
  <c r="V468" i="2"/>
  <c r="S468" i="2"/>
  <c r="AI452" i="2"/>
  <c r="T452" i="2"/>
  <c r="S452" i="2"/>
  <c r="AI444" i="2"/>
  <c r="W444" i="2"/>
  <c r="V444" i="2"/>
  <c r="S444" i="2"/>
  <c r="AI436" i="2"/>
  <c r="S436" i="2"/>
  <c r="W436" i="2"/>
  <c r="AI428" i="2"/>
  <c r="V428" i="2"/>
  <c r="S428" i="2"/>
  <c r="T428" i="2"/>
  <c r="AI420" i="2"/>
  <c r="T420" i="2"/>
  <c r="S420" i="2"/>
  <c r="AI412" i="2"/>
  <c r="T412" i="2"/>
  <c r="W412" i="2"/>
  <c r="AI404" i="2"/>
  <c r="W404" i="2"/>
  <c r="S404" i="2"/>
  <c r="V404" i="2"/>
  <c r="AI396" i="2"/>
  <c r="S396" i="2"/>
  <c r="AI388" i="2"/>
  <c r="S388" i="2"/>
  <c r="T388" i="2"/>
  <c r="X388" i="2"/>
  <c r="Z388" i="2"/>
  <c r="AI372" i="2"/>
  <c r="W372" i="2"/>
  <c r="V372" i="2"/>
  <c r="S372" i="2"/>
  <c r="AI364" i="2"/>
  <c r="T364" i="2"/>
  <c r="S364" i="2"/>
  <c r="AI356" i="2"/>
  <c r="W356" i="2"/>
  <c r="S356" i="2"/>
  <c r="AI348" i="2"/>
  <c r="T348" i="2"/>
  <c r="S348" i="2"/>
  <c r="AI340" i="2"/>
  <c r="S340" i="2"/>
  <c r="AI332" i="2"/>
  <c r="V332" i="2"/>
  <c r="S332" i="2"/>
  <c r="T332" i="2"/>
  <c r="AI324" i="2"/>
  <c r="T324" i="2"/>
  <c r="AI316" i="2"/>
  <c r="W316" i="2"/>
  <c r="S316" i="2"/>
  <c r="T316" i="2"/>
  <c r="AI308" i="2"/>
  <c r="V308" i="2"/>
  <c r="S308" i="2"/>
  <c r="AI300" i="2"/>
  <c r="Z300" i="2"/>
  <c r="V300" i="2"/>
  <c r="S300" i="2"/>
  <c r="AA300" i="2"/>
  <c r="AI292" i="2"/>
  <c r="W292" i="2"/>
  <c r="S292" i="2"/>
  <c r="AI284" i="2"/>
  <c r="S284" i="2"/>
  <c r="AI276" i="2"/>
  <c r="S276" i="2"/>
  <c r="W276" i="2"/>
  <c r="AI268" i="2"/>
  <c r="V268" i="2"/>
  <c r="X268" i="2"/>
  <c r="S268" i="2"/>
  <c r="AI260" i="2"/>
  <c r="T260" i="2"/>
  <c r="S260" i="2"/>
  <c r="AI252" i="2"/>
  <c r="W252" i="2"/>
  <c r="T252" i="2"/>
  <c r="S252" i="2"/>
  <c r="AI244" i="2"/>
  <c r="T244" i="2"/>
  <c r="Z244" i="2"/>
  <c r="S244" i="2"/>
  <c r="AI236" i="2"/>
  <c r="S236" i="2"/>
  <c r="AI228" i="2"/>
  <c r="W228" i="2"/>
  <c r="S228" i="2"/>
  <c r="AI220" i="2"/>
  <c r="X220" i="2"/>
  <c r="W220" i="2"/>
  <c r="S220" i="2"/>
  <c r="AI212" i="2"/>
  <c r="W212" i="2"/>
  <c r="T212" i="2"/>
  <c r="S212" i="2"/>
  <c r="AI204" i="2"/>
  <c r="Z204" i="2"/>
  <c r="X204" i="2"/>
  <c r="S204" i="2"/>
  <c r="T204" i="2"/>
  <c r="AI196" i="2"/>
  <c r="Z196" i="2"/>
  <c r="S196" i="2"/>
  <c r="AI188" i="2"/>
  <c r="V188" i="2"/>
  <c r="S188" i="2"/>
  <c r="AI180" i="2"/>
  <c r="S180" i="2"/>
  <c r="AI172" i="2"/>
  <c r="S172" i="2"/>
  <c r="AI164" i="2"/>
  <c r="S164" i="2"/>
  <c r="AI156" i="2"/>
  <c r="AB156" i="2"/>
  <c r="W156" i="2"/>
  <c r="S156" i="2"/>
  <c r="AI148" i="2"/>
  <c r="V148" i="2"/>
  <c r="W148" i="2"/>
  <c r="AI140" i="2"/>
  <c r="X140" i="2"/>
  <c r="V140" i="2"/>
  <c r="S140" i="2"/>
  <c r="AI132" i="2"/>
  <c r="S132" i="2"/>
  <c r="AI124" i="2"/>
  <c r="S124" i="2"/>
  <c r="AI116" i="2"/>
  <c r="W116" i="2"/>
  <c r="V116" i="2"/>
  <c r="S116" i="2"/>
  <c r="AI108" i="2"/>
  <c r="V108" i="2"/>
  <c r="AI92" i="2"/>
  <c r="S92" i="2"/>
  <c r="AI84" i="2"/>
  <c r="V84" i="2"/>
  <c r="Z84" i="2"/>
  <c r="S84" i="2"/>
  <c r="AI76" i="2"/>
  <c r="V76" i="2"/>
  <c r="S76" i="2"/>
  <c r="AI60" i="2"/>
  <c r="S60" i="2"/>
  <c r="AI52" i="2"/>
  <c r="V52" i="2"/>
  <c r="AI44" i="2"/>
  <c r="S44" i="2"/>
  <c r="AI36" i="2"/>
  <c r="W36" i="2"/>
  <c r="AI28" i="2"/>
  <c r="W28" i="2"/>
  <c r="S28" i="2"/>
  <c r="AI20" i="2"/>
  <c r="S20" i="2"/>
  <c r="AI12" i="2"/>
  <c r="X12" i="2"/>
  <c r="AA12" i="2"/>
  <c r="V12" i="2"/>
  <c r="S12" i="2"/>
  <c r="AI4" i="2"/>
  <c r="S4" i="2"/>
  <c r="S68" i="2"/>
  <c r="W579" i="2"/>
  <c r="S579" i="2"/>
  <c r="AI579" i="2"/>
  <c r="S571" i="2"/>
  <c r="AI571" i="2"/>
  <c r="W571" i="2"/>
  <c r="V571" i="2"/>
  <c r="S563" i="2"/>
  <c r="AI563" i="2"/>
  <c r="W539" i="2"/>
  <c r="AI539" i="2"/>
  <c r="U539" i="2"/>
  <c r="V531" i="2"/>
  <c r="AI531" i="2"/>
  <c r="U531" i="2"/>
  <c r="AI523" i="2"/>
  <c r="S523" i="2"/>
  <c r="S515" i="2"/>
  <c r="AI515" i="2"/>
  <c r="S507" i="2"/>
  <c r="AI507" i="2"/>
  <c r="S499" i="2"/>
  <c r="AI499" i="2"/>
  <c r="U475" i="2"/>
  <c r="AI475" i="2"/>
  <c r="AI467" i="2"/>
  <c r="V467" i="2"/>
  <c r="S459" i="2"/>
  <c r="AI459" i="2"/>
  <c r="X451" i="2"/>
  <c r="AI451" i="2"/>
  <c r="U451" i="2"/>
  <c r="S451" i="2"/>
  <c r="S443" i="2"/>
  <c r="U443" i="2"/>
  <c r="AI443" i="2"/>
  <c r="S435" i="2"/>
  <c r="AI435" i="2"/>
  <c r="Y427" i="2"/>
  <c r="AI427" i="2"/>
  <c r="AI419" i="2"/>
  <c r="S419" i="2"/>
  <c r="AI395" i="2"/>
  <c r="W395" i="2"/>
  <c r="S395" i="2"/>
  <c r="S371" i="2"/>
  <c r="AI371" i="2"/>
  <c r="U363" i="2"/>
  <c r="AI363" i="2"/>
  <c r="W355" i="2"/>
  <c r="AI355" i="2"/>
  <c r="S347" i="2"/>
  <c r="AI347" i="2"/>
  <c r="AI331" i="2"/>
  <c r="S331" i="2"/>
  <c r="W323" i="2"/>
  <c r="S323" i="2"/>
  <c r="S315" i="2"/>
  <c r="X315" i="2"/>
  <c r="W315" i="2"/>
  <c r="AI315" i="2"/>
  <c r="S307" i="2"/>
  <c r="AI307" i="2"/>
  <c r="V291" i="2"/>
  <c r="AI291" i="2"/>
  <c r="W283" i="2"/>
  <c r="AI283" i="2"/>
  <c r="AI275" i="2"/>
  <c r="U275" i="2"/>
  <c r="AI267" i="2"/>
  <c r="S267" i="2"/>
  <c r="AI243" i="2"/>
  <c r="V243" i="2"/>
  <c r="AI227" i="2"/>
  <c r="S227" i="2"/>
  <c r="S219" i="2"/>
  <c r="AI219" i="2"/>
  <c r="V219" i="2"/>
  <c r="U203" i="2"/>
  <c r="AI203" i="2"/>
  <c r="S203" i="2"/>
  <c r="X195" i="2"/>
  <c r="AI195" i="2"/>
  <c r="S195" i="2"/>
  <c r="U187" i="2"/>
  <c r="AI187" i="2"/>
  <c r="S163" i="2"/>
  <c r="AI163" i="2"/>
  <c r="S155" i="2"/>
  <c r="AI155" i="2"/>
  <c r="W139" i="2"/>
  <c r="AI139" i="2"/>
  <c r="Y131" i="2"/>
  <c r="AI131" i="2"/>
  <c r="S131" i="2"/>
  <c r="S123" i="2"/>
  <c r="AC123" i="2"/>
  <c r="S115" i="2"/>
  <c r="AI115" i="2"/>
  <c r="X99" i="2"/>
  <c r="S99" i="2"/>
  <c r="AI99" i="2"/>
  <c r="S91" i="2"/>
  <c r="AI91" i="2"/>
  <c r="W91" i="2"/>
  <c r="S83" i="2"/>
  <c r="AI83" i="2"/>
  <c r="AI75" i="2"/>
  <c r="S75" i="2"/>
  <c r="AI67" i="2"/>
  <c r="W67" i="2"/>
  <c r="S67" i="2"/>
  <c r="W59" i="2"/>
  <c r="AI59" i="2"/>
  <c r="V35" i="2"/>
  <c r="X35" i="2"/>
  <c r="S27" i="2"/>
  <c r="W27" i="2"/>
  <c r="AI27" i="2"/>
  <c r="S19" i="2"/>
  <c r="AI19" i="2"/>
  <c r="V19" i="2"/>
  <c r="AI11" i="2"/>
  <c r="S11" i="2"/>
  <c r="AI411" i="2"/>
  <c r="AI259" i="2"/>
  <c r="AI123" i="2"/>
  <c r="AI491" i="2"/>
  <c r="X491" i="2"/>
  <c r="AI578" i="2"/>
  <c r="T578" i="2"/>
  <c r="Q578" i="2"/>
  <c r="U578" i="2"/>
  <c r="AI570" i="2"/>
  <c r="V570" i="2"/>
  <c r="U562" i="2"/>
  <c r="AI562" i="2"/>
  <c r="W562" i="2"/>
  <c r="AI554" i="2"/>
  <c r="U554" i="2"/>
  <c r="T554" i="2"/>
  <c r="AI546" i="2"/>
  <c r="T546" i="2"/>
  <c r="AI538" i="2"/>
  <c r="U538" i="2"/>
  <c r="T538" i="2"/>
  <c r="T530" i="2"/>
  <c r="AI530" i="2"/>
  <c r="Q530" i="2"/>
  <c r="AB530" i="2" s="1"/>
  <c r="AI522" i="2"/>
  <c r="W522" i="2"/>
  <c r="Q522" i="2"/>
  <c r="Y522" i="2" s="1"/>
  <c r="AI514" i="2"/>
  <c r="Y514" i="2"/>
  <c r="X514" i="2"/>
  <c r="T514" i="2"/>
  <c r="AI506" i="2"/>
  <c r="Q506" i="2"/>
  <c r="U506" i="2" s="1"/>
  <c r="AI498" i="2"/>
  <c r="Q498" i="2"/>
  <c r="W498" i="2"/>
  <c r="Q490" i="2"/>
  <c r="AI490" i="2"/>
  <c r="T490" i="2"/>
  <c r="AI482" i="2"/>
  <c r="T482" i="2"/>
  <c r="Q482" i="2"/>
  <c r="AI474" i="2"/>
  <c r="Q474" i="2"/>
  <c r="U474" i="2" s="1"/>
  <c r="T466" i="2"/>
  <c r="AI466" i="2"/>
  <c r="X466" i="2"/>
  <c r="AI458" i="2"/>
  <c r="W458" i="2"/>
  <c r="AI450" i="2"/>
  <c r="T450" i="2"/>
  <c r="Q450" i="2"/>
  <c r="AC450" i="2" s="1"/>
  <c r="Q442" i="2"/>
  <c r="AC442" i="2" s="1"/>
  <c r="AI442" i="2"/>
  <c r="X442" i="2"/>
  <c r="AI426" i="2"/>
  <c r="T426" i="2"/>
  <c r="W426" i="2"/>
  <c r="AI418" i="2"/>
  <c r="Q418" i="2"/>
  <c r="AA418" i="2" s="1"/>
  <c r="T418" i="2"/>
  <c r="AI410" i="2"/>
  <c r="T410" i="2"/>
  <c r="T402" i="2"/>
  <c r="AI402" i="2"/>
  <c r="X402" i="2"/>
  <c r="AI394" i="2"/>
  <c r="V394" i="2"/>
  <c r="Q394" i="2"/>
  <c r="Q386" i="2"/>
  <c r="T386" i="2" s="1"/>
  <c r="AI386" i="2"/>
  <c r="X386" i="2"/>
  <c r="W386" i="2"/>
  <c r="U386" i="2"/>
  <c r="AI378" i="2"/>
  <c r="T378" i="2"/>
  <c r="Q378" i="2"/>
  <c r="U378" i="2" s="1"/>
  <c r="AI370" i="2"/>
  <c r="Q370" i="2"/>
  <c r="U370" i="2" s="1"/>
  <c r="AI362" i="2"/>
  <c r="U362" i="2"/>
  <c r="T362" i="2"/>
  <c r="AI346" i="2"/>
  <c r="V346" i="2"/>
  <c r="Q346" i="2"/>
  <c r="X338" i="2"/>
  <c r="AI338" i="2"/>
  <c r="AI330" i="2"/>
  <c r="Q330" i="2"/>
  <c r="AA330" i="2" s="1"/>
  <c r="V322" i="2"/>
  <c r="AI322" i="2"/>
  <c r="T322" i="2"/>
  <c r="Q322" i="2"/>
  <c r="AI314" i="2"/>
  <c r="V314" i="2"/>
  <c r="U314" i="2"/>
  <c r="T314" i="2"/>
  <c r="AI306" i="2"/>
  <c r="U306" i="2"/>
  <c r="T298" i="2"/>
  <c r="AI298" i="2"/>
  <c r="AI290" i="2"/>
  <c r="Q290" i="2"/>
  <c r="U290" i="2"/>
  <c r="V282" i="2"/>
  <c r="AI282" i="2"/>
  <c r="Q282" i="2"/>
  <c r="U282" i="2" s="1"/>
  <c r="AI274" i="2"/>
  <c r="U274" i="2"/>
  <c r="T274" i="2"/>
  <c r="AI250" i="2"/>
  <c r="Q250" i="2"/>
  <c r="AI242" i="2"/>
  <c r="X242" i="2"/>
  <c r="W242" i="2"/>
  <c r="Q242" i="2"/>
  <c r="T242" i="2" s="1"/>
  <c r="Q234" i="2"/>
  <c r="AI234" i="2"/>
  <c r="W234" i="2"/>
  <c r="U226" i="2"/>
  <c r="AI226" i="2"/>
  <c r="Q226" i="2"/>
  <c r="AB226" i="2" s="1"/>
  <c r="AI218" i="2"/>
  <c r="T218" i="2"/>
  <c r="Q218" i="2"/>
  <c r="AI210" i="2"/>
  <c r="T210" i="2"/>
  <c r="U210" i="2"/>
  <c r="T202" i="2"/>
  <c r="AI202" i="2"/>
  <c r="AI194" i="2"/>
  <c r="W194" i="2"/>
  <c r="T194" i="2"/>
  <c r="Q194" i="2"/>
  <c r="Q186" i="2"/>
  <c r="AI186" i="2"/>
  <c r="AI178" i="2"/>
  <c r="Q178" i="2"/>
  <c r="V178" i="2" s="1"/>
  <c r="AI170" i="2"/>
  <c r="W170" i="2"/>
  <c r="Q170" i="2"/>
  <c r="Z170" i="2" s="1"/>
  <c r="AI162" i="2"/>
  <c r="W162" i="2"/>
  <c r="V162" i="2"/>
  <c r="T162" i="2"/>
  <c r="AI138" i="2"/>
  <c r="T138" i="2"/>
  <c r="Q130" i="2"/>
  <c r="AA130" i="2" s="1"/>
  <c r="AI130" i="2"/>
  <c r="W130" i="2"/>
  <c r="AI122" i="2"/>
  <c r="V122" i="2"/>
  <c r="Q122" i="2"/>
  <c r="AI114" i="2"/>
  <c r="Q114" i="2"/>
  <c r="AI90" i="2"/>
  <c r="U90" i="2"/>
  <c r="Q90" i="2"/>
  <c r="Q82" i="2"/>
  <c r="AD82" i="2" s="1"/>
  <c r="AI82" i="2"/>
  <c r="U82" i="2"/>
  <c r="AI74" i="2"/>
  <c r="Q74" i="2"/>
  <c r="AC74" i="2" s="1"/>
  <c r="AI66" i="2"/>
  <c r="V66" i="2"/>
  <c r="Q66" i="2"/>
  <c r="T66" i="2" s="1"/>
  <c r="AI42" i="2"/>
  <c r="Q42" i="2"/>
  <c r="Y42" i="2" s="1"/>
  <c r="AI34" i="2"/>
  <c r="Q34" i="2"/>
  <c r="T34" i="2"/>
  <c r="AI26" i="2"/>
  <c r="Q26" i="2"/>
  <c r="AA26" i="2" s="1"/>
  <c r="V26" i="2"/>
  <c r="AI18" i="2"/>
  <c r="Q18" i="2"/>
  <c r="U18" i="2" s="1"/>
  <c r="AI10" i="2"/>
  <c r="T10" i="2"/>
  <c r="W10" i="2"/>
  <c r="Q434" i="2"/>
  <c r="Q138" i="2"/>
  <c r="AD138" i="2" s="1"/>
  <c r="S355" i="2"/>
  <c r="S3" i="2"/>
  <c r="T442" i="2"/>
  <c r="T300" i="2"/>
  <c r="U466" i="2"/>
  <c r="U218" i="2"/>
  <c r="V380" i="2"/>
  <c r="V138" i="2"/>
  <c r="AI547" i="2"/>
  <c r="AI251" i="2"/>
  <c r="S519" i="2"/>
  <c r="S343" i="2"/>
  <c r="T55" i="2"/>
  <c r="AI576" i="2"/>
  <c r="T576" i="2"/>
  <c r="AI568" i="2"/>
  <c r="X568" i="2"/>
  <c r="W568" i="2"/>
  <c r="S568" i="2"/>
  <c r="T568" i="2"/>
  <c r="X560" i="2"/>
  <c r="Y560" i="2"/>
  <c r="S560" i="2"/>
  <c r="U552" i="2"/>
  <c r="AI552" i="2"/>
  <c r="AB552" i="2"/>
  <c r="AI544" i="2"/>
  <c r="Y544" i="2"/>
  <c r="X544" i="2"/>
  <c r="S544" i="2"/>
  <c r="AI536" i="2"/>
  <c r="X536" i="2"/>
  <c r="AI528" i="2"/>
  <c r="W528" i="2"/>
  <c r="S528" i="2"/>
  <c r="AI520" i="2"/>
  <c r="U520" i="2"/>
  <c r="T520" i="2"/>
  <c r="S520" i="2"/>
  <c r="AI512" i="2"/>
  <c r="U512" i="2"/>
  <c r="T512" i="2"/>
  <c r="W504" i="2"/>
  <c r="AI504" i="2"/>
  <c r="Z504" i="2"/>
  <c r="S504" i="2"/>
  <c r="AI496" i="2"/>
  <c r="U496" i="2"/>
  <c r="S496" i="2"/>
  <c r="T496" i="2"/>
  <c r="AI472" i="2"/>
  <c r="X472" i="2"/>
  <c r="T472" i="2"/>
  <c r="W464" i="2"/>
  <c r="AI464" i="2"/>
  <c r="X464" i="2"/>
  <c r="X448" i="2"/>
  <c r="AI448" i="2"/>
  <c r="Z448" i="2"/>
  <c r="S448" i="2"/>
  <c r="AI440" i="2"/>
  <c r="W440" i="2"/>
  <c r="T440" i="2"/>
  <c r="Z432" i="2"/>
  <c r="AI432" i="2"/>
  <c r="AI416" i="2"/>
  <c r="X416" i="2"/>
  <c r="U416" i="2"/>
  <c r="AI408" i="2"/>
  <c r="T408" i="2"/>
  <c r="S408" i="2"/>
  <c r="W408" i="2"/>
  <c r="AI400" i="2"/>
  <c r="U400" i="2"/>
  <c r="T400" i="2"/>
  <c r="AI392" i="2"/>
  <c r="U392" i="2"/>
  <c r="AI384" i="2"/>
  <c r="T384" i="2"/>
  <c r="S384" i="2"/>
  <c r="U376" i="2"/>
  <c r="AI376" i="2"/>
  <c r="W376" i="2"/>
  <c r="S376" i="2"/>
  <c r="X368" i="2"/>
  <c r="AI368" i="2"/>
  <c r="T368" i="2"/>
  <c r="S368" i="2"/>
  <c r="AI360" i="2"/>
  <c r="S360" i="2"/>
  <c r="T360" i="2"/>
  <c r="U360" i="2"/>
  <c r="AI352" i="2"/>
  <c r="S352" i="2"/>
  <c r="T352" i="2"/>
  <c r="AI344" i="2"/>
  <c r="S344" i="2"/>
  <c r="AI336" i="2"/>
  <c r="T336" i="2"/>
  <c r="S336" i="2"/>
  <c r="AI328" i="2"/>
  <c r="T328" i="2"/>
  <c r="U328" i="2"/>
  <c r="W320" i="2"/>
  <c r="AI320" i="2"/>
  <c r="AI312" i="2"/>
  <c r="U312" i="2"/>
  <c r="W312" i="2"/>
  <c r="T312" i="2"/>
  <c r="AI304" i="2"/>
  <c r="U304" i="2"/>
  <c r="T304" i="2"/>
  <c r="S304" i="2"/>
  <c r="W280" i="2"/>
  <c r="AI280" i="2"/>
  <c r="AI272" i="2"/>
  <c r="U272" i="2"/>
  <c r="AI264" i="2"/>
  <c r="S264" i="2"/>
  <c r="AI256" i="2"/>
  <c r="W256" i="2"/>
  <c r="U256" i="2"/>
  <c r="T256" i="2"/>
  <c r="S256" i="2"/>
  <c r="W240" i="2"/>
  <c r="AI240" i="2"/>
  <c r="U240" i="2"/>
  <c r="X232" i="2"/>
  <c r="AI232" i="2"/>
  <c r="U232" i="2"/>
  <c r="T232" i="2"/>
  <c r="AI224" i="2"/>
  <c r="U224" i="2"/>
  <c r="X224" i="2"/>
  <c r="AI216" i="2"/>
  <c r="S216" i="2"/>
  <c r="AI208" i="2"/>
  <c r="T208" i="2"/>
  <c r="S208" i="2"/>
  <c r="U200" i="2"/>
  <c r="AI200" i="2"/>
  <c r="AI192" i="2"/>
  <c r="Z192" i="2"/>
  <c r="AI176" i="2"/>
  <c r="W176" i="2"/>
  <c r="AI168" i="2"/>
  <c r="U168" i="2"/>
  <c r="S168" i="2"/>
  <c r="AI160" i="2"/>
  <c r="U160" i="2"/>
  <c r="AI152" i="2"/>
  <c r="W152" i="2"/>
  <c r="T152" i="2"/>
  <c r="AI144" i="2"/>
  <c r="T144" i="2"/>
  <c r="AI136" i="2"/>
  <c r="S136" i="2"/>
  <c r="U128" i="2"/>
  <c r="AI128" i="2"/>
  <c r="W128" i="2"/>
  <c r="U112" i="2"/>
  <c r="AI112" i="2"/>
  <c r="W112" i="2"/>
  <c r="AI104" i="2"/>
  <c r="Y104" i="2"/>
  <c r="T104" i="2"/>
  <c r="AI96" i="2"/>
  <c r="U96" i="2"/>
  <c r="AI88" i="2"/>
  <c r="W88" i="2"/>
  <c r="AI72" i="2"/>
  <c r="U72" i="2"/>
  <c r="T64" i="2"/>
  <c r="AI64" i="2"/>
  <c r="AI48" i="2"/>
  <c r="W48" i="2"/>
  <c r="X48" i="2"/>
  <c r="U48" i="2"/>
  <c r="T48" i="2"/>
  <c r="S48" i="2"/>
  <c r="AI40" i="2"/>
  <c r="U40" i="2"/>
  <c r="T40" i="2"/>
  <c r="AI32" i="2"/>
  <c r="Y32" i="2"/>
  <c r="S32" i="2"/>
  <c r="AI16" i="2"/>
  <c r="W16" i="2"/>
  <c r="T16" i="2"/>
  <c r="S16" i="2"/>
  <c r="AI8" i="2"/>
  <c r="U8" i="2"/>
  <c r="S488" i="2"/>
  <c r="S456" i="2"/>
  <c r="S432" i="2"/>
  <c r="S400" i="2"/>
  <c r="S248" i="2"/>
  <c r="S224" i="2"/>
  <c r="S167" i="2"/>
  <c r="S55" i="2"/>
  <c r="T216" i="2"/>
  <c r="T151" i="2"/>
  <c r="U432" i="2"/>
  <c r="X151" i="2"/>
  <c r="AI383" i="2"/>
  <c r="AI231" i="2"/>
  <c r="X575" i="2"/>
  <c r="AI575" i="2"/>
  <c r="T567" i="2"/>
  <c r="AI567" i="2"/>
  <c r="U559" i="2"/>
  <c r="AI559" i="2"/>
  <c r="X559" i="2"/>
  <c r="T551" i="2"/>
  <c r="U551" i="2"/>
  <c r="S551" i="2"/>
  <c r="Y543" i="2"/>
  <c r="AI543" i="2"/>
  <c r="T527" i="2"/>
  <c r="Y527" i="2"/>
  <c r="AI527" i="2"/>
  <c r="T519" i="2"/>
  <c r="Y519" i="2"/>
  <c r="U487" i="2"/>
  <c r="S487" i="2"/>
  <c r="X479" i="2"/>
  <c r="AI479" i="2"/>
  <c r="Z479" i="2"/>
  <c r="U471" i="2"/>
  <c r="AI471" i="2"/>
  <c r="T463" i="2"/>
  <c r="U463" i="2"/>
  <c r="S463" i="2"/>
  <c r="AI463" i="2"/>
  <c r="T455" i="2"/>
  <c r="Y455" i="2"/>
  <c r="S455" i="2"/>
  <c r="T447" i="2"/>
  <c r="AI447" i="2"/>
  <c r="Z447" i="2"/>
  <c r="X439" i="2"/>
  <c r="AI439" i="2"/>
  <c r="T431" i="2"/>
  <c r="S431" i="2"/>
  <c r="T423" i="2"/>
  <c r="Y423" i="2"/>
  <c r="S423" i="2"/>
  <c r="T415" i="2"/>
  <c r="U415" i="2"/>
  <c r="S415" i="2"/>
  <c r="X415" i="2"/>
  <c r="X407" i="2"/>
  <c r="Y407" i="2"/>
  <c r="AI407" i="2"/>
  <c r="U399" i="2"/>
  <c r="AI399" i="2"/>
  <c r="T375" i="2"/>
  <c r="AI375" i="2"/>
  <c r="S375" i="2"/>
  <c r="T367" i="2"/>
  <c r="X367" i="2"/>
  <c r="T359" i="2"/>
  <c r="X359" i="2"/>
  <c r="T351" i="2"/>
  <c r="AI351" i="2"/>
  <c r="U351" i="2"/>
  <c r="Y335" i="2"/>
  <c r="U335" i="2"/>
  <c r="T327" i="2"/>
  <c r="S327" i="2"/>
  <c r="U327" i="2"/>
  <c r="AI327" i="2"/>
  <c r="U311" i="2"/>
  <c r="AI311" i="2"/>
  <c r="X303" i="2"/>
  <c r="AI303" i="2"/>
  <c r="T287" i="2"/>
  <c r="S287" i="2"/>
  <c r="U287" i="2"/>
  <c r="T279" i="2"/>
  <c r="Y279" i="2"/>
  <c r="S279" i="2"/>
  <c r="T271" i="2"/>
  <c r="AI271" i="2"/>
  <c r="S271" i="2"/>
  <c r="T263" i="2"/>
  <c r="U263" i="2"/>
  <c r="AI263" i="2"/>
  <c r="T255" i="2"/>
  <c r="S255" i="2"/>
  <c r="AI255" i="2"/>
  <c r="AI247" i="2"/>
  <c r="S247" i="2"/>
  <c r="U247" i="2"/>
  <c r="T239" i="2"/>
  <c r="AI239" i="2"/>
  <c r="U223" i="2"/>
  <c r="AI223" i="2"/>
  <c r="S223" i="2"/>
  <c r="T215" i="2"/>
  <c r="AI215" i="2"/>
  <c r="Y199" i="2"/>
  <c r="S199" i="2"/>
  <c r="Q191" i="2"/>
  <c r="AD191" i="2" s="1"/>
  <c r="AI191" i="2"/>
  <c r="S191" i="2"/>
  <c r="T191" i="2"/>
  <c r="X175" i="2"/>
  <c r="U175" i="2"/>
  <c r="T175" i="2"/>
  <c r="S175" i="2"/>
  <c r="T167" i="2"/>
  <c r="AI167" i="2"/>
  <c r="X167" i="2"/>
  <c r="Q159" i="2"/>
  <c r="W159" i="2" s="1"/>
  <c r="AI159" i="2"/>
  <c r="S159" i="2"/>
  <c r="U159" i="2"/>
  <c r="Q143" i="2"/>
  <c r="AC143" i="2" s="1"/>
  <c r="T143" i="2"/>
  <c r="Q127" i="2"/>
  <c r="AA127" i="2" s="1"/>
  <c r="AI127" i="2"/>
  <c r="T127" i="2"/>
  <c r="S127" i="2"/>
  <c r="AI119" i="2"/>
  <c r="X119" i="2"/>
  <c r="S119" i="2"/>
  <c r="Q111" i="2"/>
  <c r="U111" i="2"/>
  <c r="T111" i="2"/>
  <c r="S111" i="2"/>
  <c r="X103" i="2"/>
  <c r="AI103" i="2"/>
  <c r="Q95" i="2"/>
  <c r="S95" i="2" s="1"/>
  <c r="AI95" i="2"/>
  <c r="U87" i="2"/>
  <c r="AI87" i="2"/>
  <c r="Q79" i="2"/>
  <c r="U79" i="2" s="1"/>
  <c r="AB79" i="2"/>
  <c r="X71" i="2"/>
  <c r="S71" i="2"/>
  <c r="Q63" i="2"/>
  <c r="AC63" i="2" s="1"/>
  <c r="AI63" i="2"/>
  <c r="T39" i="2"/>
  <c r="S39" i="2"/>
  <c r="AI39" i="2"/>
  <c r="Y31" i="2"/>
  <c r="AI31" i="2"/>
  <c r="X23" i="2"/>
  <c r="AI23" i="2"/>
  <c r="Q15" i="2"/>
  <c r="T15" i="2" s="1"/>
  <c r="S15" i="2"/>
  <c r="U7" i="2"/>
  <c r="AI7" i="2"/>
  <c r="S7" i="2"/>
  <c r="S543" i="2"/>
  <c r="S399" i="2"/>
  <c r="S367" i="2"/>
  <c r="S47" i="2"/>
  <c r="T528" i="2"/>
  <c r="T464" i="2"/>
  <c r="T272" i="2"/>
  <c r="U560" i="2"/>
  <c r="U151" i="2"/>
  <c r="W560" i="2"/>
  <c r="W400" i="2"/>
  <c r="W272" i="2"/>
  <c r="X79" i="2"/>
  <c r="Y160" i="2"/>
  <c r="AI517" i="2"/>
  <c r="AI367" i="2"/>
  <c r="AI151" i="2"/>
  <c r="AI79" i="2"/>
  <c r="AI262" i="2"/>
  <c r="AA262" i="2"/>
  <c r="AI222" i="2"/>
  <c r="Y222" i="2"/>
  <c r="AI190" i="2"/>
  <c r="T190" i="2"/>
  <c r="AI166" i="2"/>
  <c r="T166" i="2"/>
  <c r="AI70" i="2"/>
  <c r="Y70" i="2"/>
  <c r="AI54" i="2"/>
  <c r="T54" i="2"/>
  <c r="T565" i="2"/>
  <c r="AI565" i="2"/>
  <c r="Q541" i="2"/>
  <c r="AI541" i="2"/>
  <c r="T493" i="2"/>
  <c r="AI493" i="2"/>
  <c r="T453" i="2"/>
  <c r="AI453" i="2"/>
  <c r="Q445" i="2"/>
  <c r="AB445" i="2" s="1"/>
  <c r="AI445" i="2"/>
  <c r="T429" i="2"/>
  <c r="AI429" i="2"/>
  <c r="T421" i="2"/>
  <c r="AI421" i="2"/>
  <c r="T405" i="2"/>
  <c r="AI405" i="2"/>
  <c r="T397" i="2"/>
  <c r="AI397" i="2"/>
  <c r="Z365" i="2"/>
  <c r="AI365" i="2"/>
  <c r="T333" i="2"/>
  <c r="AI333" i="2"/>
  <c r="T285" i="2"/>
  <c r="AI285" i="2"/>
  <c r="T221" i="2"/>
  <c r="AI221" i="2"/>
  <c r="Q189" i="2"/>
  <c r="V189" i="2" s="1"/>
  <c r="AI189" i="2"/>
  <c r="Q93" i="2"/>
  <c r="AE93" i="2" s="1"/>
  <c r="AI93" i="2"/>
  <c r="V77" i="2"/>
  <c r="AI77" i="2"/>
  <c r="V45" i="2"/>
  <c r="AI45" i="2"/>
  <c r="V37" i="2"/>
  <c r="AI37" i="2"/>
  <c r="Q29" i="2"/>
  <c r="AI29" i="2"/>
  <c r="S535" i="2"/>
  <c r="S511" i="2"/>
  <c r="S479" i="2"/>
  <c r="S359" i="2"/>
  <c r="S239" i="2"/>
  <c r="S184" i="2"/>
  <c r="S160" i="2"/>
  <c r="S120" i="2"/>
  <c r="T560" i="2"/>
  <c r="T456" i="2"/>
  <c r="T248" i="2"/>
  <c r="T112" i="2"/>
  <c r="T8" i="2"/>
  <c r="U527" i="2"/>
  <c r="U248" i="2"/>
  <c r="W368" i="2"/>
  <c r="W216" i="2"/>
  <c r="AI495" i="2"/>
  <c r="AI423" i="2"/>
  <c r="AI279" i="2"/>
  <c r="AI207" i="2"/>
  <c r="AI135" i="2"/>
  <c r="S569" i="2"/>
  <c r="AI569" i="2"/>
  <c r="W561" i="2"/>
  <c r="AI561" i="2"/>
  <c r="S561" i="2"/>
  <c r="AI553" i="2"/>
  <c r="U553" i="2"/>
  <c r="AI545" i="2"/>
  <c r="X545" i="2"/>
  <c r="T537" i="2"/>
  <c r="AI537" i="2"/>
  <c r="W521" i="2"/>
  <c r="AI521" i="2"/>
  <c r="S505" i="2"/>
  <c r="AI505" i="2"/>
  <c r="V497" i="2"/>
  <c r="AI497" i="2"/>
  <c r="AA497" i="2"/>
  <c r="W489" i="2"/>
  <c r="AI489" i="2"/>
  <c r="AI481" i="2"/>
  <c r="U481" i="2"/>
  <c r="S481" i="2"/>
  <c r="AI449" i="2"/>
  <c r="T449" i="2"/>
  <c r="S441" i="2"/>
  <c r="AI441" i="2"/>
  <c r="X441" i="2"/>
  <c r="AI425" i="2"/>
  <c r="V425" i="2"/>
  <c r="V417" i="2"/>
  <c r="AI417" i="2"/>
  <c r="T409" i="2"/>
  <c r="AI409" i="2"/>
  <c r="AI401" i="2"/>
  <c r="U401" i="2"/>
  <c r="S377" i="2"/>
  <c r="AI377" i="2"/>
  <c r="Y369" i="2"/>
  <c r="AI369" i="2"/>
  <c r="AI353" i="2"/>
  <c r="T353" i="2"/>
  <c r="AI345" i="2"/>
  <c r="W345" i="2"/>
  <c r="U345" i="2"/>
  <c r="S313" i="2"/>
  <c r="AI313" i="2"/>
  <c r="T305" i="2"/>
  <c r="AI305" i="2"/>
  <c r="W305" i="2"/>
  <c r="AI297" i="2"/>
  <c r="T297" i="2"/>
  <c r="AI289" i="2"/>
  <c r="U289" i="2"/>
  <c r="S281" i="2"/>
  <c r="AI281" i="2"/>
  <c r="AI273" i="2"/>
  <c r="T273" i="2"/>
  <c r="U257" i="2"/>
  <c r="AI257" i="2"/>
  <c r="S249" i="2"/>
  <c r="AI249" i="2"/>
  <c r="AI241" i="2"/>
  <c r="T241" i="2"/>
  <c r="AI225" i="2"/>
  <c r="U225" i="2"/>
  <c r="U217" i="2"/>
  <c r="AI217" i="2"/>
  <c r="T209" i="2"/>
  <c r="AI209" i="2"/>
  <c r="U201" i="2"/>
  <c r="AI201" i="2"/>
  <c r="T193" i="2"/>
  <c r="AI193" i="2"/>
  <c r="S185" i="2"/>
  <c r="AI185" i="2"/>
  <c r="AI177" i="2"/>
  <c r="T177" i="2"/>
  <c r="T169" i="2"/>
  <c r="AI169" i="2"/>
  <c r="U169" i="2"/>
  <c r="Y161" i="2"/>
  <c r="AI161" i="2"/>
  <c r="V161" i="2"/>
  <c r="S153" i="2"/>
  <c r="AI153" i="2"/>
  <c r="AA145" i="2"/>
  <c r="AI145" i="2"/>
  <c r="X145" i="2"/>
  <c r="AI113" i="2"/>
  <c r="W113" i="2"/>
  <c r="S89" i="2"/>
  <c r="AI89" i="2"/>
  <c r="W89" i="2"/>
  <c r="U73" i="2"/>
  <c r="AI73" i="2"/>
  <c r="AI65" i="2"/>
  <c r="X65" i="2"/>
  <c r="S57" i="2"/>
  <c r="AI57" i="2"/>
  <c r="AI33" i="2"/>
  <c r="S33" i="2"/>
  <c r="S25" i="2"/>
  <c r="AI25" i="2"/>
  <c r="AI9" i="2"/>
  <c r="W9" i="2"/>
  <c r="U9" i="2"/>
  <c r="S241" i="2"/>
  <c r="S225" i="2"/>
  <c r="S105" i="2"/>
  <c r="T529" i="2"/>
  <c r="T417" i="2"/>
  <c r="T281" i="2"/>
  <c r="T233" i="2"/>
  <c r="T201" i="2"/>
  <c r="T105" i="2"/>
  <c r="V449" i="2"/>
  <c r="V129" i="2"/>
  <c r="W265" i="2"/>
  <c r="X465" i="2"/>
  <c r="B6" i="8"/>
  <c r="B7" i="8" s="1"/>
  <c r="P974" i="5"/>
  <c r="S974" i="5" s="1"/>
  <c r="T974" i="5"/>
  <c r="U974" i="5"/>
  <c r="AC974" i="5"/>
  <c r="W974" i="5"/>
  <c r="P958" i="5"/>
  <c r="T958" i="5" s="1"/>
  <c r="Z958" i="5"/>
  <c r="W958" i="5"/>
  <c r="AC958" i="5"/>
  <c r="Y942" i="5"/>
  <c r="T942" i="5"/>
  <c r="W942" i="5"/>
  <c r="AC942" i="5"/>
  <c r="S942" i="5"/>
  <c r="P926" i="5"/>
  <c r="V926" i="5" s="1"/>
  <c r="AC926" i="5"/>
  <c r="T926" i="5"/>
  <c r="P910" i="5"/>
  <c r="W910" i="5" s="1"/>
  <c r="T910" i="5"/>
  <c r="U910" i="5"/>
  <c r="P886" i="5"/>
  <c r="S886" i="5"/>
  <c r="P870" i="5"/>
  <c r="S870" i="5" s="1"/>
  <c r="T870" i="5"/>
  <c r="P862" i="5"/>
  <c r="AC862" i="5"/>
  <c r="S862" i="5"/>
  <c r="T862" i="5"/>
  <c r="P846" i="5"/>
  <c r="X846" i="5" s="1"/>
  <c r="U846" i="5"/>
  <c r="S846" i="5"/>
  <c r="P830" i="5"/>
  <c r="W830" i="5"/>
  <c r="T830" i="5"/>
  <c r="AC830" i="5"/>
  <c r="AC846" i="5"/>
  <c r="AC925" i="5"/>
  <c r="W925" i="5"/>
  <c r="V917" i="5"/>
  <c r="AC917" i="5"/>
  <c r="V853" i="5"/>
  <c r="AC853" i="5"/>
  <c r="W733" i="5"/>
  <c r="AC733" i="5"/>
  <c r="AC653" i="5"/>
  <c r="T653" i="5"/>
  <c r="AC597" i="5"/>
  <c r="U597" i="5"/>
  <c r="AC549" i="5"/>
  <c r="X549" i="5"/>
  <c r="W549" i="5"/>
  <c r="AC525" i="5"/>
  <c r="U525" i="5"/>
  <c r="AC461" i="5"/>
  <c r="T461" i="5"/>
  <c r="AC405" i="5"/>
  <c r="U405" i="5"/>
  <c r="AC397" i="5"/>
  <c r="T397" i="5"/>
  <c r="AC381" i="5"/>
  <c r="T381" i="5"/>
  <c r="AC373" i="5"/>
  <c r="Z373" i="5"/>
  <c r="AC317" i="5"/>
  <c r="T317" i="5"/>
  <c r="AC229" i="5"/>
  <c r="AC181" i="5"/>
  <c r="W181" i="5"/>
  <c r="T886" i="5"/>
  <c r="W966" i="5"/>
  <c r="AC845" i="5"/>
  <c r="AC924" i="5"/>
  <c r="U924" i="5"/>
  <c r="AC860" i="5"/>
  <c r="P860" i="5"/>
  <c r="AC852" i="5"/>
  <c r="P852" i="5"/>
  <c r="AC796" i="5"/>
  <c r="T796" i="5"/>
  <c r="AC780" i="5"/>
  <c r="T780" i="5"/>
  <c r="AC764" i="5"/>
  <c r="U764" i="5"/>
  <c r="X764" i="5"/>
  <c r="AC732" i="5"/>
  <c r="Z732" i="5"/>
  <c r="V732" i="5"/>
  <c r="AC676" i="5"/>
  <c r="U676" i="5"/>
  <c r="AC668" i="5"/>
  <c r="V668" i="5"/>
  <c r="P668" i="5"/>
  <c r="AC652" i="5"/>
  <c r="T652" i="5"/>
  <c r="T636" i="5"/>
  <c r="AC604" i="5"/>
  <c r="V604" i="5"/>
  <c r="AC572" i="5"/>
  <c r="T572" i="5"/>
  <c r="AC564" i="5"/>
  <c r="T564" i="5"/>
  <c r="P564" i="5"/>
  <c r="AC548" i="5"/>
  <c r="Z548" i="5"/>
  <c r="AC532" i="5"/>
  <c r="T532" i="5"/>
  <c r="P532" i="5"/>
  <c r="AC516" i="5"/>
  <c r="P516" i="5"/>
  <c r="T516" i="5" s="1"/>
  <c r="AC500" i="5"/>
  <c r="T500" i="5"/>
  <c r="AC492" i="5"/>
  <c r="Y492" i="5"/>
  <c r="AC460" i="5"/>
  <c r="T460" i="5"/>
  <c r="AC436" i="5"/>
  <c r="T436" i="5"/>
  <c r="P436" i="5"/>
  <c r="T404" i="5"/>
  <c r="AC396" i="5"/>
  <c r="T396" i="5"/>
  <c r="AC356" i="5"/>
  <c r="X356" i="5"/>
  <c r="T356" i="5"/>
  <c r="AC340" i="5"/>
  <c r="P340" i="5"/>
  <c r="T340" i="5" s="1"/>
  <c r="AC324" i="5"/>
  <c r="P324" i="5"/>
  <c r="V324" i="5" s="1"/>
  <c r="AC244" i="5"/>
  <c r="Z244" i="5"/>
  <c r="T244" i="5"/>
  <c r="P244" i="5"/>
  <c r="Y244" i="5" s="1"/>
  <c r="AC212" i="5"/>
  <c r="P212" i="5"/>
  <c r="AC180" i="5"/>
  <c r="T180" i="5"/>
  <c r="AC132" i="5"/>
  <c r="P132" i="5"/>
  <c r="AC84" i="5"/>
  <c r="T84" i="5"/>
  <c r="P84" i="5"/>
  <c r="AC68" i="5"/>
  <c r="P68" i="5"/>
  <c r="AC60" i="5"/>
  <c r="P60" i="5"/>
  <c r="AC36" i="5"/>
  <c r="AC20" i="5"/>
  <c r="P20" i="5"/>
  <c r="T20" i="5" s="1"/>
  <c r="AC4" i="5"/>
  <c r="P4" i="5"/>
  <c r="S926" i="5"/>
  <c r="T421" i="5"/>
  <c r="U830" i="5"/>
  <c r="AC907" i="5"/>
  <c r="U907" i="5"/>
  <c r="AC67" i="5"/>
  <c r="P284" i="5"/>
  <c r="P252" i="5"/>
  <c r="T676" i="5"/>
  <c r="T420" i="5"/>
  <c r="U780" i="5"/>
  <c r="V970" i="5"/>
  <c r="AC970" i="5"/>
  <c r="P970" i="5"/>
  <c r="R898" i="5"/>
  <c r="AC898" i="5"/>
  <c r="S874" i="5"/>
  <c r="AC874" i="5"/>
  <c r="V850" i="5"/>
  <c r="AC850" i="5"/>
  <c r="AC802" i="5"/>
  <c r="S802" i="5"/>
  <c r="S754" i="5"/>
  <c r="AC754" i="5"/>
  <c r="R754" i="5"/>
  <c r="AC706" i="5"/>
  <c r="W706" i="5"/>
  <c r="S690" i="5"/>
  <c r="AC690" i="5"/>
  <c r="R690" i="5"/>
  <c r="AC666" i="5"/>
  <c r="T666" i="5"/>
  <c r="AC602" i="5"/>
  <c r="S602" i="5"/>
  <c r="S586" i="5"/>
  <c r="AC586" i="5"/>
  <c r="P586" i="5"/>
  <c r="S562" i="5"/>
  <c r="AC562" i="5"/>
  <c r="R562" i="5"/>
  <c r="W466" i="5"/>
  <c r="AC466" i="5"/>
  <c r="W450" i="5"/>
  <c r="AC450" i="5"/>
  <c r="V426" i="5"/>
  <c r="AC426" i="5"/>
  <c r="AC402" i="5"/>
  <c r="P402" i="5"/>
  <c r="P378" i="5"/>
  <c r="AC378" i="5"/>
  <c r="R378" i="5"/>
  <c r="R354" i="5"/>
  <c r="S354" i="5"/>
  <c r="S330" i="5"/>
  <c r="AC330" i="5"/>
  <c r="P250" i="5"/>
  <c r="U250" i="5" s="1"/>
  <c r="AC250" i="5"/>
  <c r="R250" i="5"/>
  <c r="S202" i="5"/>
  <c r="W186" i="5"/>
  <c r="AC186" i="5"/>
  <c r="W82" i="5"/>
  <c r="P82" i="5"/>
  <c r="R82" i="5" s="1"/>
  <c r="AC18" i="5"/>
  <c r="V18" i="5"/>
  <c r="P18" i="5"/>
  <c r="X18" i="5" s="1"/>
  <c r="P796" i="5"/>
  <c r="U796" i="5" s="1"/>
  <c r="P330" i="5"/>
  <c r="P148" i="5"/>
  <c r="R186" i="5"/>
  <c r="T101" i="5"/>
  <c r="R969" i="5"/>
  <c r="AC969" i="5"/>
  <c r="U969" i="5"/>
  <c r="S969" i="5"/>
  <c r="P969" i="5"/>
  <c r="T969" i="5"/>
  <c r="T961" i="5"/>
  <c r="AC961" i="5"/>
  <c r="S961" i="5"/>
  <c r="AC953" i="5"/>
  <c r="R953" i="5"/>
  <c r="S945" i="5"/>
  <c r="R945" i="5"/>
  <c r="U945" i="5"/>
  <c r="P945" i="5"/>
  <c r="AC937" i="5"/>
  <c r="W937" i="5"/>
  <c r="W929" i="5"/>
  <c r="R921" i="5"/>
  <c r="AC921" i="5"/>
  <c r="AC913" i="5"/>
  <c r="P913" i="5"/>
  <c r="R905" i="5"/>
  <c r="U905" i="5"/>
  <c r="T905" i="5"/>
  <c r="S905" i="5"/>
  <c r="X889" i="5"/>
  <c r="AC889" i="5"/>
  <c r="P889" i="5"/>
  <c r="R889" i="5" s="1"/>
  <c r="S881" i="5"/>
  <c r="AC881" i="5"/>
  <c r="T881" i="5"/>
  <c r="AC873" i="5"/>
  <c r="T873" i="5"/>
  <c r="P865" i="5"/>
  <c r="S865" i="5" s="1"/>
  <c r="AC865" i="5"/>
  <c r="T857" i="5"/>
  <c r="AC857" i="5"/>
  <c r="R857" i="5"/>
  <c r="X849" i="5"/>
  <c r="AC849" i="5"/>
  <c r="Z849" i="5"/>
  <c r="R841" i="5"/>
  <c r="S841" i="5"/>
  <c r="AC841" i="5"/>
  <c r="T833" i="5"/>
  <c r="AC833" i="5"/>
  <c r="S833" i="5"/>
  <c r="Z817" i="5"/>
  <c r="T817" i="5"/>
  <c r="AC817" i="5"/>
  <c r="AC809" i="5"/>
  <c r="U809" i="5"/>
  <c r="W809" i="5"/>
  <c r="P801" i="5"/>
  <c r="S801" i="5"/>
  <c r="AC801" i="5"/>
  <c r="T777" i="5"/>
  <c r="S777" i="5"/>
  <c r="AC777" i="5"/>
  <c r="X777" i="5"/>
  <c r="P777" i="5"/>
  <c r="W769" i="5"/>
  <c r="U769" i="5"/>
  <c r="S769" i="5"/>
  <c r="T761" i="5"/>
  <c r="W761" i="5"/>
  <c r="AC761" i="5"/>
  <c r="S753" i="5"/>
  <c r="P753" i="5"/>
  <c r="R753" i="5" s="1"/>
  <c r="P737" i="5"/>
  <c r="S737" i="5"/>
  <c r="AC737" i="5"/>
  <c r="R737" i="5"/>
  <c r="X729" i="5"/>
  <c r="U729" i="5"/>
  <c r="R729" i="5"/>
  <c r="S729" i="5"/>
  <c r="AC729" i="5"/>
  <c r="AC721" i="5"/>
  <c r="T721" i="5"/>
  <c r="P721" i="5"/>
  <c r="X721" i="5" s="1"/>
  <c r="R713" i="5"/>
  <c r="AC713" i="5"/>
  <c r="W705" i="5"/>
  <c r="T705" i="5"/>
  <c r="S705" i="5"/>
  <c r="U705" i="5"/>
  <c r="AC697" i="5"/>
  <c r="R697" i="5"/>
  <c r="P697" i="5"/>
  <c r="S689" i="5"/>
  <c r="T689" i="5"/>
  <c r="AC689" i="5"/>
  <c r="R689" i="5"/>
  <c r="U681" i="5"/>
  <c r="AC681" i="5"/>
  <c r="P673" i="5"/>
  <c r="AC673" i="5"/>
  <c r="R673" i="5"/>
  <c r="S673" i="5"/>
  <c r="AC665" i="5"/>
  <c r="U665" i="5"/>
  <c r="X665" i="5"/>
  <c r="R649" i="5"/>
  <c r="U649" i="5"/>
  <c r="AC649" i="5"/>
  <c r="P649" i="5"/>
  <c r="AC641" i="5"/>
  <c r="S641" i="5"/>
  <c r="S625" i="5"/>
  <c r="AC625" i="5"/>
  <c r="P625" i="5"/>
  <c r="R625" i="5" s="1"/>
  <c r="W609" i="5"/>
  <c r="AC609" i="5"/>
  <c r="S609" i="5"/>
  <c r="AC601" i="5"/>
  <c r="R601" i="5"/>
  <c r="AC593" i="5"/>
  <c r="P593" i="5"/>
  <c r="AA593" i="5" s="1"/>
  <c r="R585" i="5"/>
  <c r="AC585" i="5"/>
  <c r="S585" i="5"/>
  <c r="AC569" i="5"/>
  <c r="W569" i="5"/>
  <c r="R569" i="5"/>
  <c r="P569" i="5"/>
  <c r="S561" i="5"/>
  <c r="AC561" i="5"/>
  <c r="R561" i="5"/>
  <c r="U553" i="5"/>
  <c r="AC553" i="5"/>
  <c r="P545" i="5"/>
  <c r="AC545" i="5"/>
  <c r="S545" i="5"/>
  <c r="R545" i="5"/>
  <c r="R521" i="5"/>
  <c r="AC521" i="5"/>
  <c r="AC505" i="5"/>
  <c r="U505" i="5"/>
  <c r="R505" i="5"/>
  <c r="S497" i="5"/>
  <c r="AC497" i="5"/>
  <c r="P481" i="5"/>
  <c r="AC481" i="5"/>
  <c r="R481" i="5"/>
  <c r="S481" i="5"/>
  <c r="R457" i="5"/>
  <c r="S457" i="5"/>
  <c r="P457" i="5"/>
  <c r="AA457" i="5" s="1"/>
  <c r="AC441" i="5"/>
  <c r="W441" i="5"/>
  <c r="S433" i="5"/>
  <c r="AC433" i="5"/>
  <c r="U433" i="5"/>
  <c r="P433" i="5"/>
  <c r="R433" i="5"/>
  <c r="P417" i="5"/>
  <c r="AC417" i="5"/>
  <c r="S417" i="5"/>
  <c r="R417" i="5"/>
  <c r="AC401" i="5"/>
  <c r="P401" i="5"/>
  <c r="R393" i="5"/>
  <c r="S393" i="5"/>
  <c r="AC393" i="5"/>
  <c r="W385" i="5"/>
  <c r="S385" i="5"/>
  <c r="AC377" i="5"/>
  <c r="R377" i="5"/>
  <c r="P377" i="5"/>
  <c r="S369" i="5"/>
  <c r="W369" i="5"/>
  <c r="U369" i="5"/>
  <c r="R369" i="5"/>
  <c r="P353" i="5"/>
  <c r="AC353" i="5"/>
  <c r="R329" i="5"/>
  <c r="S329" i="5"/>
  <c r="AC313" i="5"/>
  <c r="R313" i="5"/>
  <c r="S305" i="5"/>
  <c r="U305" i="5"/>
  <c r="P289" i="5"/>
  <c r="AC289" i="5"/>
  <c r="R289" i="5"/>
  <c r="U289" i="5"/>
  <c r="S281" i="5"/>
  <c r="AC281" i="5"/>
  <c r="R281" i="5"/>
  <c r="R265" i="5"/>
  <c r="X265" i="5"/>
  <c r="P265" i="5"/>
  <c r="S265" i="5" s="1"/>
  <c r="S257" i="5"/>
  <c r="AC257" i="5"/>
  <c r="AC249" i="5"/>
  <c r="W249" i="5"/>
  <c r="S241" i="5"/>
  <c r="U241" i="5"/>
  <c r="W241" i="5"/>
  <c r="P241" i="5"/>
  <c r="AC241" i="5"/>
  <c r="P225" i="5"/>
  <c r="S225" i="5" s="1"/>
  <c r="AC225" i="5"/>
  <c r="Y225" i="5"/>
  <c r="S217" i="5"/>
  <c r="AC217" i="5"/>
  <c r="R217" i="5"/>
  <c r="AC209" i="5"/>
  <c r="P209" i="5"/>
  <c r="R201" i="5"/>
  <c r="S201" i="5"/>
  <c r="AC193" i="5"/>
  <c r="S193" i="5"/>
  <c r="AC185" i="5"/>
  <c r="W185" i="5"/>
  <c r="P185" i="5"/>
  <c r="R185" i="5" s="1"/>
  <c r="S177" i="5"/>
  <c r="U177" i="5"/>
  <c r="AC177" i="5"/>
  <c r="P161" i="5"/>
  <c r="S161" i="5" s="1"/>
  <c r="AC161" i="5"/>
  <c r="R161" i="5"/>
  <c r="R137" i="5"/>
  <c r="AC137" i="5"/>
  <c r="S137" i="5"/>
  <c r="P137" i="5"/>
  <c r="AC121" i="5"/>
  <c r="R121" i="5"/>
  <c r="S113" i="5"/>
  <c r="AC113" i="5"/>
  <c r="R113" i="5"/>
  <c r="P113" i="5"/>
  <c r="U105" i="5"/>
  <c r="AC105" i="5"/>
  <c r="P97" i="5"/>
  <c r="AC97" i="5"/>
  <c r="U97" i="5"/>
  <c r="AC89" i="5"/>
  <c r="R89" i="5"/>
  <c r="AC81" i="5"/>
  <c r="P81" i="5"/>
  <c r="AB81" i="5" s="1"/>
  <c r="AC73" i="5"/>
  <c r="P73" i="5"/>
  <c r="R73" i="5" s="1"/>
  <c r="S65" i="5"/>
  <c r="AC65" i="5"/>
  <c r="AC57" i="5"/>
  <c r="W57" i="5"/>
  <c r="P57" i="5"/>
  <c r="R57" i="5" s="1"/>
  <c r="S49" i="5"/>
  <c r="AC49" i="5"/>
  <c r="R49" i="5"/>
  <c r="AC41" i="5"/>
  <c r="P33" i="5"/>
  <c r="AC33" i="5"/>
  <c r="S33" i="5"/>
  <c r="R33" i="5"/>
  <c r="S25" i="5"/>
  <c r="AC25" i="5"/>
  <c r="AC17" i="5"/>
  <c r="P17" i="5"/>
  <c r="R9" i="5"/>
  <c r="AC9" i="5"/>
  <c r="S9" i="5"/>
  <c r="P9" i="5"/>
  <c r="P924" i="5"/>
  <c r="P761" i="5"/>
  <c r="P713" i="5"/>
  <c r="P660" i="5"/>
  <c r="P540" i="5"/>
  <c r="P500" i="5"/>
  <c r="P452" i="5"/>
  <c r="Y452" i="5" s="1"/>
  <c r="P369" i="5"/>
  <c r="P329" i="5"/>
  <c r="P276" i="5"/>
  <c r="P116" i="5"/>
  <c r="AA116" i="5" s="1"/>
  <c r="P49" i="5"/>
  <c r="R881" i="5"/>
  <c r="R801" i="5"/>
  <c r="R665" i="5"/>
  <c r="R241" i="5"/>
  <c r="R177" i="5"/>
  <c r="S966" i="5"/>
  <c r="S897" i="5"/>
  <c r="S537" i="5"/>
  <c r="T901" i="5"/>
  <c r="T841" i="5"/>
  <c r="T493" i="5"/>
  <c r="T100" i="5"/>
  <c r="U41" i="5"/>
  <c r="AC870" i="5"/>
  <c r="AC705" i="5"/>
  <c r="AC385" i="5"/>
  <c r="AC305" i="5"/>
  <c r="U966" i="5"/>
  <c r="T966" i="5"/>
  <c r="W950" i="5"/>
  <c r="AC950" i="5"/>
  <c r="U950" i="5"/>
  <c r="P934" i="5"/>
  <c r="U934" i="5"/>
  <c r="S934" i="5"/>
  <c r="T934" i="5"/>
  <c r="P918" i="5"/>
  <c r="AB918" i="5" s="1"/>
  <c r="S918" i="5"/>
  <c r="T918" i="5"/>
  <c r="U902" i="5"/>
  <c r="AC902" i="5"/>
  <c r="T902" i="5"/>
  <c r="W902" i="5"/>
  <c r="S902" i="5"/>
  <c r="P894" i="5"/>
  <c r="Y894" i="5" s="1"/>
  <c r="AB894" i="5"/>
  <c r="U894" i="5"/>
  <c r="T894" i="5"/>
  <c r="S894" i="5"/>
  <c r="AC894" i="5"/>
  <c r="P878" i="5"/>
  <c r="Z878" i="5" s="1"/>
  <c r="AC878" i="5"/>
  <c r="T878" i="5"/>
  <c r="P854" i="5"/>
  <c r="S854" i="5" s="1"/>
  <c r="T854" i="5"/>
  <c r="AC838" i="5"/>
  <c r="T838" i="5"/>
  <c r="P822" i="5"/>
  <c r="AB822" i="5"/>
  <c r="T822" i="5"/>
  <c r="S822" i="5"/>
  <c r="U822" i="5"/>
  <c r="T933" i="5"/>
  <c r="AC933" i="5"/>
  <c r="T909" i="5"/>
  <c r="V909" i="5"/>
  <c r="W869" i="5"/>
  <c r="T869" i="5"/>
  <c r="AC869" i="5"/>
  <c r="T805" i="5"/>
  <c r="AC805" i="5"/>
  <c r="AC789" i="5"/>
  <c r="T789" i="5"/>
  <c r="X789" i="5"/>
  <c r="AC725" i="5"/>
  <c r="V725" i="5"/>
  <c r="AC677" i="5"/>
  <c r="W677" i="5"/>
  <c r="AC613" i="5"/>
  <c r="T613" i="5"/>
  <c r="AC605" i="5"/>
  <c r="W605" i="5"/>
  <c r="AC533" i="5"/>
  <c r="T533" i="5"/>
  <c r="U533" i="5"/>
  <c r="AC501" i="5"/>
  <c r="W501" i="5"/>
  <c r="AC469" i="5"/>
  <c r="U469" i="5"/>
  <c r="AC413" i="5"/>
  <c r="W413" i="5"/>
  <c r="AC357" i="5"/>
  <c r="T357" i="5"/>
  <c r="AC341" i="5"/>
  <c r="U341" i="5"/>
  <c r="AC301" i="5"/>
  <c r="T301" i="5"/>
  <c r="AC205" i="5"/>
  <c r="U205" i="5"/>
  <c r="Z205" i="5"/>
  <c r="AC141" i="5"/>
  <c r="T141" i="5"/>
  <c r="U141" i="5"/>
  <c r="AC13" i="5"/>
  <c r="U13" i="5"/>
  <c r="S878" i="5"/>
  <c r="AA797" i="5"/>
  <c r="AC886" i="5"/>
  <c r="AC972" i="5"/>
  <c r="U972" i="5"/>
  <c r="AC948" i="5"/>
  <c r="P948" i="5"/>
  <c r="AC932" i="5"/>
  <c r="V932" i="5"/>
  <c r="AC892" i="5"/>
  <c r="U892" i="5"/>
  <c r="P892" i="5"/>
  <c r="R892" i="5" s="1"/>
  <c r="AC884" i="5"/>
  <c r="X884" i="5"/>
  <c r="U884" i="5"/>
  <c r="AC868" i="5"/>
  <c r="V868" i="5"/>
  <c r="AC836" i="5"/>
  <c r="P836" i="5"/>
  <c r="AC820" i="5"/>
  <c r="U820" i="5"/>
  <c r="AC804" i="5"/>
  <c r="T804" i="5"/>
  <c r="U804" i="5"/>
  <c r="AC772" i="5"/>
  <c r="T772" i="5"/>
  <c r="AC756" i="5"/>
  <c r="P756" i="5"/>
  <c r="U756" i="5" s="1"/>
  <c r="AC740" i="5"/>
  <c r="U740" i="5"/>
  <c r="AC724" i="5"/>
  <c r="X724" i="5"/>
  <c r="P724" i="5"/>
  <c r="AC716" i="5"/>
  <c r="T716" i="5"/>
  <c r="AC700" i="5"/>
  <c r="U700" i="5"/>
  <c r="P700" i="5"/>
  <c r="AC644" i="5"/>
  <c r="P644" i="5"/>
  <c r="AC612" i="5"/>
  <c r="T612" i="5"/>
  <c r="AC596" i="5"/>
  <c r="T596" i="5"/>
  <c r="AC524" i="5"/>
  <c r="T524" i="5"/>
  <c r="AC508" i="5"/>
  <c r="P508" i="5"/>
  <c r="R508" i="5" s="1"/>
  <c r="AC476" i="5"/>
  <c r="P476" i="5"/>
  <c r="AC444" i="5"/>
  <c r="T444" i="5"/>
  <c r="AC388" i="5"/>
  <c r="AC380" i="5"/>
  <c r="T380" i="5"/>
  <c r="Y380" i="5"/>
  <c r="P380" i="5"/>
  <c r="AC348" i="5"/>
  <c r="P348" i="5"/>
  <c r="AC332" i="5"/>
  <c r="Y332" i="5"/>
  <c r="AC316" i="5"/>
  <c r="T316" i="5"/>
  <c r="AC300" i="5"/>
  <c r="Y300" i="5"/>
  <c r="AC236" i="5"/>
  <c r="Y236" i="5"/>
  <c r="AC204" i="5"/>
  <c r="T204" i="5"/>
  <c r="AC188" i="5"/>
  <c r="P188" i="5"/>
  <c r="AC156" i="5"/>
  <c r="P156" i="5"/>
  <c r="AC140" i="5"/>
  <c r="T140" i="5"/>
  <c r="AC124" i="5"/>
  <c r="T124" i="5"/>
  <c r="AC52" i="5"/>
  <c r="T52" i="5"/>
  <c r="AC28" i="5"/>
  <c r="P28" i="5"/>
  <c r="AC12" i="5"/>
  <c r="Z12" i="5"/>
  <c r="T12" i="5"/>
  <c r="P772" i="5"/>
  <c r="P596" i="5"/>
  <c r="T573" i="5"/>
  <c r="AC683" i="5"/>
  <c r="AC227" i="5"/>
  <c r="AC43" i="5"/>
  <c r="P900" i="5"/>
  <c r="U900" i="5" s="1"/>
  <c r="P636" i="5"/>
  <c r="AC636" i="5" s="1"/>
  <c r="T276" i="5"/>
  <c r="U958" i="5"/>
  <c r="S954" i="5"/>
  <c r="AC954" i="5"/>
  <c r="R930" i="5"/>
  <c r="S906" i="5"/>
  <c r="AC906" i="5"/>
  <c r="P890" i="5"/>
  <c r="AC890" i="5"/>
  <c r="R890" i="5"/>
  <c r="W890" i="5"/>
  <c r="P858" i="5"/>
  <c r="S858" i="5"/>
  <c r="S818" i="5"/>
  <c r="AC818" i="5"/>
  <c r="R818" i="5"/>
  <c r="T794" i="5"/>
  <c r="AC794" i="5"/>
  <c r="S794" i="5"/>
  <c r="S778" i="5"/>
  <c r="AC778" i="5"/>
  <c r="P778" i="5"/>
  <c r="S762" i="5"/>
  <c r="AC762" i="5"/>
  <c r="AC738" i="5"/>
  <c r="S738" i="5"/>
  <c r="S722" i="5"/>
  <c r="AC722" i="5"/>
  <c r="T722" i="5"/>
  <c r="P722" i="5"/>
  <c r="P698" i="5"/>
  <c r="AC698" i="5"/>
  <c r="R698" i="5"/>
  <c r="P634" i="5"/>
  <c r="AC634" i="5"/>
  <c r="R634" i="5"/>
  <c r="T610" i="5"/>
  <c r="AC610" i="5"/>
  <c r="S610" i="5"/>
  <c r="AC530" i="5"/>
  <c r="P530" i="5"/>
  <c r="W506" i="5"/>
  <c r="AC506" i="5"/>
  <c r="T506" i="5"/>
  <c r="R482" i="5"/>
  <c r="AC482" i="5"/>
  <c r="S482" i="5"/>
  <c r="S458" i="5"/>
  <c r="AC458" i="5"/>
  <c r="AA458" i="5"/>
  <c r="P458" i="5"/>
  <c r="S434" i="5"/>
  <c r="AC434" i="5"/>
  <c r="AC418" i="5"/>
  <c r="V418" i="5"/>
  <c r="S394" i="5"/>
  <c r="AC394" i="5"/>
  <c r="T346" i="5"/>
  <c r="AC346" i="5"/>
  <c r="S346" i="5"/>
  <c r="S306" i="5"/>
  <c r="AC306" i="5"/>
  <c r="T306" i="5"/>
  <c r="T282" i="5"/>
  <c r="V282" i="5"/>
  <c r="AC282" i="5"/>
  <c r="T242" i="5"/>
  <c r="AC242" i="5"/>
  <c r="R242" i="5"/>
  <c r="T218" i="5"/>
  <c r="S218" i="5"/>
  <c r="AC218" i="5"/>
  <c r="AC178" i="5"/>
  <c r="R178" i="5"/>
  <c r="S154" i="5"/>
  <c r="AC154" i="5"/>
  <c r="V154" i="5"/>
  <c r="T138" i="5"/>
  <c r="W138" i="5"/>
  <c r="AC138" i="5"/>
  <c r="V114" i="5"/>
  <c r="AC114" i="5"/>
  <c r="R114" i="5"/>
  <c r="T114" i="5"/>
  <c r="AC90" i="5"/>
  <c r="S90" i="5"/>
  <c r="W90" i="5"/>
  <c r="S74" i="5"/>
  <c r="AC74" i="5"/>
  <c r="T74" i="5"/>
  <c r="T58" i="5"/>
  <c r="AC58" i="5"/>
  <c r="R58" i="5"/>
  <c r="S50" i="5"/>
  <c r="AC50" i="5"/>
  <c r="R34" i="5"/>
  <c r="T34" i="5"/>
  <c r="AC34" i="5"/>
  <c r="S10" i="5"/>
  <c r="AC10" i="5"/>
  <c r="P764" i="5"/>
  <c r="P412" i="5"/>
  <c r="S538" i="5"/>
  <c r="T846" i="5"/>
  <c r="U956" i="5"/>
  <c r="AC918" i="5"/>
  <c r="AC650" i="5"/>
  <c r="T976" i="5"/>
  <c r="AC976" i="5"/>
  <c r="V968" i="5"/>
  <c r="T968" i="5"/>
  <c r="P968" i="5"/>
  <c r="T960" i="5"/>
  <c r="AC960" i="5"/>
  <c r="Y960" i="5"/>
  <c r="S960" i="5"/>
  <c r="P964" i="5"/>
  <c r="X964" i="5" s="1"/>
  <c r="P881" i="5"/>
  <c r="P841" i="5"/>
  <c r="P788" i="5"/>
  <c r="T788" i="5" s="1"/>
  <c r="P658" i="5"/>
  <c r="S658" i="5" s="1"/>
  <c r="P628" i="5"/>
  <c r="P580" i="5"/>
  <c r="P529" i="5"/>
  <c r="P497" i="5"/>
  <c r="R497" i="5" s="1"/>
  <c r="P404" i="5"/>
  <c r="AC404" i="5" s="1"/>
  <c r="P316" i="5"/>
  <c r="P274" i="5"/>
  <c r="P196" i="5"/>
  <c r="S196" i="5" s="1"/>
  <c r="R441" i="5"/>
  <c r="R305" i="5"/>
  <c r="S958" i="5"/>
  <c r="S409" i="5"/>
  <c r="T897" i="5"/>
  <c r="T586" i="5"/>
  <c r="T237" i="5"/>
  <c r="U886" i="5"/>
  <c r="V709" i="5"/>
  <c r="AC965" i="5"/>
  <c r="AC910" i="5"/>
  <c r="AC854" i="5"/>
  <c r="AC369" i="5"/>
  <c r="S938" i="5"/>
  <c r="AC938" i="5"/>
  <c r="AC914" i="5"/>
  <c r="P914" i="5"/>
  <c r="S882" i="5"/>
  <c r="AC882" i="5"/>
  <c r="R866" i="5"/>
  <c r="AC866" i="5"/>
  <c r="S866" i="5"/>
  <c r="W842" i="5"/>
  <c r="AC842" i="5"/>
  <c r="T786" i="5"/>
  <c r="AC786" i="5"/>
  <c r="S714" i="5"/>
  <c r="AC714" i="5"/>
  <c r="AC626" i="5"/>
  <c r="R626" i="5"/>
  <c r="S570" i="5"/>
  <c r="AC570" i="5"/>
  <c r="R546" i="5"/>
  <c r="AC546" i="5"/>
  <c r="T546" i="5"/>
  <c r="S546" i="5"/>
  <c r="S522" i="5"/>
  <c r="AC522" i="5"/>
  <c r="S498" i="5"/>
  <c r="AC498" i="5"/>
  <c r="S474" i="5"/>
  <c r="AC474" i="5"/>
  <c r="P442" i="5"/>
  <c r="AA442" i="5" s="1"/>
  <c r="AC442" i="5"/>
  <c r="W410" i="5"/>
  <c r="AC410" i="5"/>
  <c r="S370" i="5"/>
  <c r="AC370" i="5"/>
  <c r="P314" i="5"/>
  <c r="AC314" i="5"/>
  <c r="R314" i="5"/>
  <c r="R290" i="5"/>
  <c r="S290" i="5"/>
  <c r="AC290" i="5"/>
  <c r="S266" i="5"/>
  <c r="P266" i="5"/>
  <c r="AC210" i="5"/>
  <c r="P210" i="5"/>
  <c r="AC170" i="5"/>
  <c r="W146" i="5"/>
  <c r="AC146" i="5"/>
  <c r="P122" i="5"/>
  <c r="AC122" i="5"/>
  <c r="R122" i="5"/>
  <c r="T98" i="5"/>
  <c r="S98" i="5"/>
  <c r="V98" i="5"/>
  <c r="AC26" i="5"/>
  <c r="S26" i="5"/>
  <c r="P372" i="5"/>
  <c r="AC226" i="5"/>
  <c r="P975" i="5"/>
  <c r="T975" i="5"/>
  <c r="AC975" i="5"/>
  <c r="S975" i="5"/>
  <c r="U967" i="5"/>
  <c r="T967" i="5"/>
  <c r="P959" i="5"/>
  <c r="AC959" i="5"/>
  <c r="S959" i="5"/>
  <c r="T959" i="5"/>
  <c r="R959" i="5"/>
  <c r="P951" i="5"/>
  <c r="S951" i="5" s="1"/>
  <c r="AC951" i="5"/>
  <c r="R951" i="5"/>
  <c r="P943" i="5"/>
  <c r="R943" i="5" s="1"/>
  <c r="T943" i="5"/>
  <c r="U943" i="5"/>
  <c r="S943" i="5"/>
  <c r="P935" i="5"/>
  <c r="T935" i="5" s="1"/>
  <c r="U935" i="5"/>
  <c r="S935" i="5"/>
  <c r="P927" i="5"/>
  <c r="AC927" i="5"/>
  <c r="V927" i="5"/>
  <c r="R927" i="5"/>
  <c r="P919" i="5"/>
  <c r="U919" i="5" s="1"/>
  <c r="T919" i="5"/>
  <c r="AC919" i="5"/>
  <c r="P911" i="5"/>
  <c r="S911" i="5"/>
  <c r="T911" i="5"/>
  <c r="R911" i="5"/>
  <c r="U911" i="5"/>
  <c r="T903" i="5"/>
  <c r="AC903" i="5"/>
  <c r="W903" i="5"/>
  <c r="P895" i="5"/>
  <c r="U895" i="5" s="1"/>
  <c r="R895" i="5"/>
  <c r="S895" i="5"/>
  <c r="AC895" i="5"/>
  <c r="P887" i="5"/>
  <c r="S887" i="5" s="1"/>
  <c r="AC887" i="5"/>
  <c r="P879" i="5"/>
  <c r="AC879" i="5"/>
  <c r="T879" i="5"/>
  <c r="U879" i="5"/>
  <c r="R879" i="5"/>
  <c r="S807" i="5"/>
  <c r="P960" i="5"/>
  <c r="P916" i="5"/>
  <c r="X916" i="5" s="1"/>
  <c r="P828" i="5"/>
  <c r="P786" i="5"/>
  <c r="P708" i="5"/>
  <c r="Z708" i="5" s="1"/>
  <c r="P657" i="5"/>
  <c r="R657" i="5" s="1"/>
  <c r="P444" i="5"/>
  <c r="P394" i="5"/>
  <c r="P313" i="5"/>
  <c r="P273" i="5"/>
  <c r="P92" i="5"/>
  <c r="S92" i="5" s="1"/>
  <c r="R935" i="5"/>
  <c r="R793" i="5"/>
  <c r="R225" i="5"/>
  <c r="R153" i="5"/>
  <c r="S830" i="5"/>
  <c r="S674" i="5"/>
  <c r="S153" i="5"/>
  <c r="T973" i="5"/>
  <c r="T732" i="5"/>
  <c r="T484" i="5"/>
  <c r="T341" i="5"/>
  <c r="T186" i="5"/>
  <c r="T61" i="5"/>
  <c r="U870" i="5"/>
  <c r="U716" i="5"/>
  <c r="U489" i="5"/>
  <c r="V935" i="5"/>
  <c r="X613" i="5"/>
  <c r="Y967" i="5"/>
  <c r="Z580" i="5"/>
  <c r="AC909" i="5"/>
  <c r="AC457" i="5"/>
  <c r="AC202" i="5"/>
  <c r="V952" i="5"/>
  <c r="R952" i="5"/>
  <c r="AC936" i="5"/>
  <c r="V936" i="5"/>
  <c r="T936" i="5"/>
  <c r="S936" i="5"/>
  <c r="T920" i="5"/>
  <c r="R920" i="5"/>
  <c r="AC920" i="5"/>
  <c r="Y904" i="5"/>
  <c r="T904" i="5"/>
  <c r="AC904" i="5"/>
  <c r="X896" i="5"/>
  <c r="AC896" i="5"/>
  <c r="R896" i="5"/>
  <c r="AC888" i="5"/>
  <c r="T888" i="5"/>
  <c r="AC880" i="5"/>
  <c r="T880" i="5"/>
  <c r="T872" i="5"/>
  <c r="V872" i="5"/>
  <c r="R872" i="5"/>
  <c r="AC864" i="5"/>
  <c r="R864" i="5"/>
  <c r="T856" i="5"/>
  <c r="AC856" i="5"/>
  <c r="AC848" i="5"/>
  <c r="T848" i="5"/>
  <c r="AC840" i="5"/>
  <c r="R840" i="5"/>
  <c r="AC824" i="5"/>
  <c r="Y824" i="5"/>
  <c r="T824" i="5"/>
  <c r="S824" i="5"/>
  <c r="T816" i="5"/>
  <c r="AC816" i="5"/>
  <c r="R816" i="5"/>
  <c r="V808" i="5"/>
  <c r="R808" i="5"/>
  <c r="AC784" i="5"/>
  <c r="R784" i="5"/>
  <c r="T776" i="5"/>
  <c r="AC776" i="5"/>
  <c r="X776" i="5"/>
  <c r="T768" i="5"/>
  <c r="V768" i="5"/>
  <c r="AC760" i="5"/>
  <c r="S760" i="5"/>
  <c r="R760" i="5"/>
  <c r="T744" i="5"/>
  <c r="V744" i="5"/>
  <c r="AC736" i="5"/>
  <c r="R736" i="5"/>
  <c r="AC720" i="5"/>
  <c r="S720" i="5"/>
  <c r="X704" i="5"/>
  <c r="Y704" i="5"/>
  <c r="T704" i="5"/>
  <c r="S704" i="5"/>
  <c r="AC696" i="5"/>
  <c r="R696" i="5"/>
  <c r="V688" i="5"/>
  <c r="V680" i="5"/>
  <c r="S680" i="5"/>
  <c r="R680" i="5"/>
  <c r="AC672" i="5"/>
  <c r="T672" i="5"/>
  <c r="AC664" i="5"/>
  <c r="Y664" i="5"/>
  <c r="T664" i="5"/>
  <c r="AC648" i="5"/>
  <c r="R648" i="5"/>
  <c r="V640" i="5"/>
  <c r="R640" i="5"/>
  <c r="S640" i="5"/>
  <c r="AC640" i="5"/>
  <c r="AC624" i="5"/>
  <c r="V624" i="5"/>
  <c r="S616" i="5"/>
  <c r="R616" i="5"/>
  <c r="AC608" i="5"/>
  <c r="T608" i="5"/>
  <c r="T600" i="5"/>
  <c r="AC600" i="5"/>
  <c r="U592" i="5"/>
  <c r="R592" i="5"/>
  <c r="X592" i="5"/>
  <c r="V576" i="5"/>
  <c r="U576" i="5"/>
  <c r="AC576" i="5"/>
  <c r="AC568" i="5"/>
  <c r="R568" i="5"/>
  <c r="S568" i="5"/>
  <c r="AC544" i="5"/>
  <c r="R544" i="5"/>
  <c r="Y544" i="5"/>
  <c r="Z536" i="5"/>
  <c r="AC536" i="5"/>
  <c r="U528" i="5"/>
  <c r="X528" i="5"/>
  <c r="S528" i="5"/>
  <c r="AC520" i="5"/>
  <c r="R520" i="5"/>
  <c r="AC512" i="5"/>
  <c r="T512" i="5"/>
  <c r="S512" i="5"/>
  <c r="R488" i="5"/>
  <c r="T472" i="5"/>
  <c r="AC472" i="5"/>
  <c r="AC456" i="5"/>
  <c r="S456" i="5"/>
  <c r="T456" i="5"/>
  <c r="V448" i="5"/>
  <c r="T448" i="5"/>
  <c r="R448" i="5"/>
  <c r="AC448" i="5"/>
  <c r="AC440" i="5"/>
  <c r="V440" i="5"/>
  <c r="S440" i="5"/>
  <c r="T432" i="5"/>
  <c r="R432" i="5"/>
  <c r="S424" i="5"/>
  <c r="R424" i="5"/>
  <c r="AC416" i="5"/>
  <c r="T416" i="5"/>
  <c r="U408" i="5"/>
  <c r="X408" i="5"/>
  <c r="T408" i="5"/>
  <c r="AC408" i="5"/>
  <c r="V408" i="5"/>
  <c r="AC400" i="5"/>
  <c r="AA400" i="5"/>
  <c r="Z400" i="5"/>
  <c r="AC392" i="5"/>
  <c r="S392" i="5"/>
  <c r="U392" i="5"/>
  <c r="R392" i="5"/>
  <c r="V384" i="5"/>
  <c r="AC384" i="5"/>
  <c r="AC376" i="5"/>
  <c r="V376" i="5"/>
  <c r="S376" i="5"/>
  <c r="R368" i="5"/>
  <c r="S368" i="5"/>
  <c r="AC352" i="5"/>
  <c r="X352" i="5"/>
  <c r="AA352" i="5"/>
  <c r="Z352" i="5"/>
  <c r="T352" i="5"/>
  <c r="T344" i="5"/>
  <c r="AC344" i="5"/>
  <c r="R344" i="5"/>
  <c r="AC328" i="5"/>
  <c r="S328" i="5"/>
  <c r="U328" i="5"/>
  <c r="AC320" i="5"/>
  <c r="T320" i="5"/>
  <c r="AC312" i="5"/>
  <c r="S312" i="5"/>
  <c r="Y312" i="5"/>
  <c r="AC296" i="5"/>
  <c r="S296" i="5"/>
  <c r="AC288" i="5"/>
  <c r="T288" i="5"/>
  <c r="T280" i="5"/>
  <c r="S280" i="5"/>
  <c r="AC280" i="5"/>
  <c r="AC272" i="5"/>
  <c r="S272" i="5"/>
  <c r="AC264" i="5"/>
  <c r="T264" i="5"/>
  <c r="AC256" i="5"/>
  <c r="T256" i="5"/>
  <c r="R256" i="5"/>
  <c r="AC248" i="5"/>
  <c r="Y248" i="5"/>
  <c r="V248" i="5"/>
  <c r="S248" i="5"/>
  <c r="AC240" i="5"/>
  <c r="S240" i="5"/>
  <c r="T240" i="5"/>
  <c r="R240" i="5"/>
  <c r="AC232" i="5"/>
  <c r="S232" i="5"/>
  <c r="R232" i="5"/>
  <c r="S216" i="5"/>
  <c r="AC216" i="5"/>
  <c r="T216" i="5"/>
  <c r="R216" i="5"/>
  <c r="R208" i="5"/>
  <c r="AC208" i="5"/>
  <c r="U208" i="5"/>
  <c r="S208" i="5"/>
  <c r="AC200" i="5"/>
  <c r="S200" i="5"/>
  <c r="AC192" i="5"/>
  <c r="T192" i="5"/>
  <c r="V192" i="5"/>
  <c r="AC184" i="5"/>
  <c r="S184" i="5"/>
  <c r="R184" i="5"/>
  <c r="S176" i="5"/>
  <c r="AC176" i="5"/>
  <c r="X176" i="5"/>
  <c r="T176" i="5"/>
  <c r="AC160" i="5"/>
  <c r="X160" i="5"/>
  <c r="R160" i="5"/>
  <c r="Z152" i="5"/>
  <c r="AC152" i="5"/>
  <c r="V152" i="5"/>
  <c r="T152" i="5"/>
  <c r="AC136" i="5"/>
  <c r="S136" i="5"/>
  <c r="T136" i="5"/>
  <c r="U136" i="5"/>
  <c r="AC120" i="5"/>
  <c r="V120" i="5"/>
  <c r="AC112" i="5"/>
  <c r="T112" i="5"/>
  <c r="S112" i="5"/>
  <c r="R112" i="5"/>
  <c r="AC96" i="5"/>
  <c r="U96" i="5"/>
  <c r="T96" i="5"/>
  <c r="S88" i="5"/>
  <c r="R88" i="5"/>
  <c r="R80" i="5"/>
  <c r="AC80" i="5"/>
  <c r="AC72" i="5"/>
  <c r="T72" i="5"/>
  <c r="S72" i="5"/>
  <c r="AC56" i="5"/>
  <c r="R56" i="5"/>
  <c r="S48" i="5"/>
  <c r="AC48" i="5"/>
  <c r="AC32" i="5"/>
  <c r="T32" i="5"/>
  <c r="S32" i="5"/>
  <c r="R32" i="5"/>
  <c r="P32" i="5"/>
  <c r="X32" i="5" s="1"/>
  <c r="V24" i="5"/>
  <c r="U24" i="5"/>
  <c r="P24" i="5"/>
  <c r="AA24" i="5" s="1"/>
  <c r="T24" i="5"/>
  <c r="S16" i="5"/>
  <c r="AC16" i="5"/>
  <c r="V16" i="5"/>
  <c r="AC8" i="5"/>
  <c r="R8" i="5"/>
  <c r="P8" i="5"/>
  <c r="P840" i="5"/>
  <c r="S840" i="5" s="1"/>
  <c r="P816" i="5"/>
  <c r="P784" i="5"/>
  <c r="P760" i="5"/>
  <c r="P704" i="5"/>
  <c r="V704" i="5" s="1"/>
  <c r="P672" i="5"/>
  <c r="P536" i="5"/>
  <c r="P488" i="5"/>
  <c r="P328" i="5"/>
  <c r="P304" i="5"/>
  <c r="P272" i="5"/>
  <c r="P248" i="5"/>
  <c r="P192" i="5"/>
  <c r="R192" i="5" s="1"/>
  <c r="P160" i="5"/>
  <c r="R912" i="5"/>
  <c r="R824" i="5"/>
  <c r="R776" i="5"/>
  <c r="R607" i="5"/>
  <c r="R528" i="5"/>
  <c r="R471" i="5"/>
  <c r="R336" i="5"/>
  <c r="R248" i="5"/>
  <c r="R127" i="5"/>
  <c r="R96" i="5"/>
  <c r="R16" i="5"/>
  <c r="S944" i="5"/>
  <c r="S872" i="5"/>
  <c r="S736" i="5"/>
  <c r="S584" i="5"/>
  <c r="S520" i="5"/>
  <c r="S448" i="5"/>
  <c r="S288" i="5"/>
  <c r="S254" i="5"/>
  <c r="T832" i="5"/>
  <c r="T712" i="5"/>
  <c r="T640" i="5"/>
  <c r="T544" i="5"/>
  <c r="T480" i="5"/>
  <c r="T231" i="5"/>
  <c r="T128" i="5"/>
  <c r="U446" i="5"/>
  <c r="X840" i="5"/>
  <c r="AC831" i="5"/>
  <c r="AC656" i="5"/>
  <c r="AC615" i="5"/>
  <c r="AC350" i="5"/>
  <c r="AC88" i="5"/>
  <c r="X871" i="5"/>
  <c r="Y871" i="5"/>
  <c r="T871" i="5"/>
  <c r="U871" i="5"/>
  <c r="R871" i="5"/>
  <c r="Y863" i="5"/>
  <c r="AC863" i="5"/>
  <c r="W863" i="5"/>
  <c r="S863" i="5"/>
  <c r="V855" i="5"/>
  <c r="T855" i="5"/>
  <c r="U855" i="5"/>
  <c r="P847" i="5"/>
  <c r="R847" i="5" s="1"/>
  <c r="T847" i="5"/>
  <c r="V847" i="5"/>
  <c r="U839" i="5"/>
  <c r="W839" i="5"/>
  <c r="AC839" i="5"/>
  <c r="T839" i="5"/>
  <c r="R839" i="5"/>
  <c r="Y839" i="5"/>
  <c r="P823" i="5"/>
  <c r="AC823" i="5"/>
  <c r="T823" i="5"/>
  <c r="S823" i="5"/>
  <c r="P815" i="5"/>
  <c r="U815" i="5"/>
  <c r="R815" i="5"/>
  <c r="P807" i="5"/>
  <c r="U807" i="5"/>
  <c r="V807" i="5"/>
  <c r="Y807" i="5"/>
  <c r="P799" i="5"/>
  <c r="T799" i="5"/>
  <c r="AC799" i="5"/>
  <c r="S799" i="5"/>
  <c r="P791" i="5"/>
  <c r="V791" i="5"/>
  <c r="U791" i="5"/>
  <c r="R791" i="5"/>
  <c r="P783" i="5"/>
  <c r="R783" i="5"/>
  <c r="S783" i="5"/>
  <c r="U775" i="5"/>
  <c r="AC775" i="5"/>
  <c r="P767" i="5"/>
  <c r="U767" i="5"/>
  <c r="P759" i="5"/>
  <c r="AC759" i="5"/>
  <c r="S759" i="5"/>
  <c r="R759" i="5"/>
  <c r="P751" i="5"/>
  <c r="V751" i="5"/>
  <c r="T751" i="5"/>
  <c r="P743" i="5"/>
  <c r="T743" i="5"/>
  <c r="V743" i="5"/>
  <c r="U743" i="5"/>
  <c r="P735" i="5"/>
  <c r="AC735" i="5"/>
  <c r="R735" i="5"/>
  <c r="P727" i="5"/>
  <c r="U727" i="5"/>
  <c r="V719" i="5"/>
  <c r="U719" i="5"/>
  <c r="S719" i="5"/>
  <c r="U711" i="5"/>
  <c r="AC711" i="5"/>
  <c r="W711" i="5"/>
  <c r="P703" i="5"/>
  <c r="U703" i="5" s="1"/>
  <c r="T703" i="5"/>
  <c r="S703" i="5"/>
  <c r="P695" i="5"/>
  <c r="AC695" i="5"/>
  <c r="T695" i="5"/>
  <c r="P687" i="5"/>
  <c r="V687" i="5"/>
  <c r="U687" i="5"/>
  <c r="V679" i="5"/>
  <c r="U679" i="5"/>
  <c r="R679" i="5"/>
  <c r="AC671" i="5"/>
  <c r="W671" i="5"/>
  <c r="V671" i="5"/>
  <c r="P663" i="5"/>
  <c r="R663" i="5" s="1"/>
  <c r="W663" i="5"/>
  <c r="T663" i="5"/>
  <c r="V663" i="5"/>
  <c r="S663" i="5"/>
  <c r="P655" i="5"/>
  <c r="S655" i="5" s="1"/>
  <c r="U647" i="5"/>
  <c r="AC647" i="5"/>
  <c r="R647" i="5"/>
  <c r="P639" i="5"/>
  <c r="T639" i="5"/>
  <c r="S639" i="5"/>
  <c r="P623" i="5"/>
  <c r="AC623" i="5"/>
  <c r="V623" i="5"/>
  <c r="R623" i="5"/>
  <c r="U623" i="5"/>
  <c r="S623" i="5"/>
  <c r="T607" i="5"/>
  <c r="AC607" i="5"/>
  <c r="U607" i="5"/>
  <c r="S607" i="5"/>
  <c r="P599" i="5"/>
  <c r="T599" i="5"/>
  <c r="V599" i="5"/>
  <c r="R599" i="5"/>
  <c r="P591" i="5"/>
  <c r="R591" i="5"/>
  <c r="S591" i="5"/>
  <c r="P583" i="5"/>
  <c r="AC583" i="5"/>
  <c r="V583" i="5"/>
  <c r="P575" i="5"/>
  <c r="AC575" i="5"/>
  <c r="Y575" i="5"/>
  <c r="P567" i="5"/>
  <c r="R567" i="5"/>
  <c r="S567" i="5"/>
  <c r="P559" i="5"/>
  <c r="AC559" i="5"/>
  <c r="T559" i="5"/>
  <c r="P551" i="5"/>
  <c r="V551" i="5"/>
  <c r="T551" i="5"/>
  <c r="X543" i="5"/>
  <c r="Y543" i="5"/>
  <c r="W543" i="5"/>
  <c r="S543" i="5"/>
  <c r="P535" i="5"/>
  <c r="X535" i="5"/>
  <c r="T535" i="5"/>
  <c r="W527" i="5"/>
  <c r="S527" i="5"/>
  <c r="P519" i="5"/>
  <c r="AC519" i="5"/>
  <c r="X519" i="5"/>
  <c r="R519" i="5"/>
  <c r="Z511" i="5"/>
  <c r="AC511" i="5"/>
  <c r="T511" i="5"/>
  <c r="S511" i="5"/>
  <c r="P495" i="5"/>
  <c r="AC495" i="5"/>
  <c r="Y495" i="5"/>
  <c r="T495" i="5"/>
  <c r="P487" i="5"/>
  <c r="S487" i="5"/>
  <c r="R487" i="5"/>
  <c r="T479" i="5"/>
  <c r="AC479" i="5"/>
  <c r="W479" i="5"/>
  <c r="S479" i="5"/>
  <c r="P471" i="5"/>
  <c r="T471" i="5"/>
  <c r="P463" i="5"/>
  <c r="AC463" i="5"/>
  <c r="S463" i="5"/>
  <c r="P455" i="5"/>
  <c r="AC455" i="5"/>
  <c r="S455" i="5"/>
  <c r="T455" i="5"/>
  <c r="R455" i="5"/>
  <c r="P447" i="5"/>
  <c r="R447" i="5" s="1"/>
  <c r="V447" i="5"/>
  <c r="AC447" i="5"/>
  <c r="P431" i="5"/>
  <c r="AC431" i="5"/>
  <c r="R431" i="5"/>
  <c r="P423" i="5"/>
  <c r="AC423" i="5"/>
  <c r="T415" i="5"/>
  <c r="AC415" i="5"/>
  <c r="S415" i="5"/>
  <c r="P407" i="5"/>
  <c r="Y407" i="5" s="1"/>
  <c r="T407" i="5"/>
  <c r="S407" i="5"/>
  <c r="R407" i="5"/>
  <c r="P399" i="5"/>
  <c r="R399" i="5" s="1"/>
  <c r="AC399" i="5"/>
  <c r="W399" i="5"/>
  <c r="S399" i="5"/>
  <c r="P391" i="5"/>
  <c r="AC391" i="5"/>
  <c r="P383" i="5"/>
  <c r="AC383" i="5"/>
  <c r="T383" i="5"/>
  <c r="P375" i="5"/>
  <c r="AC375" i="5"/>
  <c r="S375" i="5"/>
  <c r="R375" i="5"/>
  <c r="Y367" i="5"/>
  <c r="AC367" i="5"/>
  <c r="S367" i="5"/>
  <c r="P359" i="5"/>
  <c r="S359" i="5" s="1"/>
  <c r="V359" i="5"/>
  <c r="AC359" i="5"/>
  <c r="T359" i="5"/>
  <c r="T351" i="5"/>
  <c r="AC351" i="5"/>
  <c r="R351" i="5"/>
  <c r="P343" i="5"/>
  <c r="X343" i="5" s="1"/>
  <c r="AC343" i="5"/>
  <c r="R343" i="5"/>
  <c r="S343" i="5"/>
  <c r="P335" i="5"/>
  <c r="AC335" i="5"/>
  <c r="S335" i="5"/>
  <c r="P327" i="5"/>
  <c r="AC327" i="5"/>
  <c r="P319" i="5"/>
  <c r="AC319" i="5"/>
  <c r="T319" i="5"/>
  <c r="S319" i="5"/>
  <c r="V319" i="5"/>
  <c r="R319" i="5"/>
  <c r="P311" i="5"/>
  <c r="R311" i="5" s="1"/>
  <c r="V311" i="5"/>
  <c r="AC311" i="5"/>
  <c r="P303" i="5"/>
  <c r="AA303" i="5" s="1"/>
  <c r="AC303" i="5"/>
  <c r="S303" i="5"/>
  <c r="P295" i="5"/>
  <c r="AC295" i="5"/>
  <c r="V295" i="5"/>
  <c r="T295" i="5"/>
  <c r="S295" i="5"/>
  <c r="R295" i="5"/>
  <c r="T287" i="5"/>
  <c r="AC287" i="5"/>
  <c r="Y287" i="5"/>
  <c r="W287" i="5"/>
  <c r="R287" i="5"/>
  <c r="P279" i="5"/>
  <c r="X279" i="5" s="1"/>
  <c r="S279" i="5"/>
  <c r="AC279" i="5"/>
  <c r="P271" i="5"/>
  <c r="R271" i="5" s="1"/>
  <c r="AC271" i="5"/>
  <c r="S271" i="5"/>
  <c r="P263" i="5"/>
  <c r="AC263" i="5"/>
  <c r="S263" i="5"/>
  <c r="T263" i="5"/>
  <c r="P255" i="5"/>
  <c r="AC255" i="5"/>
  <c r="T255" i="5"/>
  <c r="X255" i="5"/>
  <c r="P247" i="5"/>
  <c r="X247" i="5"/>
  <c r="S247" i="5"/>
  <c r="AC247" i="5"/>
  <c r="P239" i="5"/>
  <c r="AC239" i="5"/>
  <c r="S239" i="5"/>
  <c r="R239" i="5"/>
  <c r="T223" i="5"/>
  <c r="AC223" i="5"/>
  <c r="V223" i="5"/>
  <c r="P215" i="5"/>
  <c r="AC215" i="5"/>
  <c r="T215" i="5"/>
  <c r="R215" i="5"/>
  <c r="P207" i="5"/>
  <c r="R207" i="5" s="1"/>
  <c r="W207" i="5"/>
  <c r="AC207" i="5"/>
  <c r="S207" i="5"/>
  <c r="Y207" i="5"/>
  <c r="W199" i="5"/>
  <c r="AC199" i="5"/>
  <c r="S199" i="5"/>
  <c r="T199" i="5"/>
  <c r="P191" i="5"/>
  <c r="Z191" i="5"/>
  <c r="T191" i="5"/>
  <c r="P183" i="5"/>
  <c r="X183" i="5"/>
  <c r="V183" i="5"/>
  <c r="R183" i="5"/>
  <c r="AC183" i="5"/>
  <c r="V175" i="5"/>
  <c r="AC175" i="5"/>
  <c r="T175" i="5"/>
  <c r="S175" i="5"/>
  <c r="T159" i="5"/>
  <c r="AC159" i="5"/>
  <c r="S159" i="5"/>
  <c r="V159" i="5"/>
  <c r="R159" i="5"/>
  <c r="P151" i="5"/>
  <c r="T151" i="5"/>
  <c r="AC151" i="5"/>
  <c r="P143" i="5"/>
  <c r="W143" i="5" s="1"/>
  <c r="AC143" i="5"/>
  <c r="S143" i="5"/>
  <c r="P135" i="5"/>
  <c r="AC135" i="5"/>
  <c r="S135" i="5"/>
  <c r="T135" i="5"/>
  <c r="R135" i="5"/>
  <c r="P119" i="5"/>
  <c r="X119" i="5" s="1"/>
  <c r="AC119" i="5"/>
  <c r="V111" i="5"/>
  <c r="AC111" i="5"/>
  <c r="T111" i="5"/>
  <c r="S111" i="5"/>
  <c r="Y111" i="5"/>
  <c r="W103" i="5"/>
  <c r="T103" i="5"/>
  <c r="T95" i="5"/>
  <c r="AC95" i="5"/>
  <c r="S95" i="5"/>
  <c r="P87" i="5"/>
  <c r="R87" i="5" s="1"/>
  <c r="T87" i="5"/>
  <c r="AC87" i="5"/>
  <c r="P79" i="5"/>
  <c r="AB79" i="5" s="1"/>
  <c r="AC79" i="5"/>
  <c r="P71" i="5"/>
  <c r="W71" i="5" s="1"/>
  <c r="S71" i="5"/>
  <c r="P55" i="5"/>
  <c r="X55" i="5" s="1"/>
  <c r="S55" i="5"/>
  <c r="R55" i="5"/>
  <c r="AC55" i="5"/>
  <c r="P47" i="5"/>
  <c r="T47" i="5" s="1"/>
  <c r="P39" i="5"/>
  <c r="AC39" i="5" s="1"/>
  <c r="T39" i="5"/>
  <c r="S39" i="5"/>
  <c r="R39" i="5"/>
  <c r="T31" i="5"/>
  <c r="AC31" i="5"/>
  <c r="S31" i="5"/>
  <c r="V31" i="5"/>
  <c r="P23" i="5"/>
  <c r="W23" i="5" s="1"/>
  <c r="T23" i="5"/>
  <c r="AC23" i="5"/>
  <c r="S23" i="5"/>
  <c r="P15" i="5"/>
  <c r="S15" i="5"/>
  <c r="Y15" i="5"/>
  <c r="AC15" i="5"/>
  <c r="R15" i="5"/>
  <c r="P7" i="5"/>
  <c r="T7" i="5" s="1"/>
  <c r="AC7" i="5"/>
  <c r="R7" i="5"/>
  <c r="P856" i="5"/>
  <c r="P808" i="5"/>
  <c r="P648" i="5"/>
  <c r="P624" i="5"/>
  <c r="T624" i="5" s="1"/>
  <c r="P592" i="5"/>
  <c r="P568" i="5"/>
  <c r="P512" i="5"/>
  <c r="Z512" i="5" s="1"/>
  <c r="P480" i="5"/>
  <c r="P344" i="5"/>
  <c r="P296" i="5"/>
  <c r="P136" i="5"/>
  <c r="R136" i="5" s="1"/>
  <c r="P112" i="5"/>
  <c r="X112" i="5" s="1"/>
  <c r="P72" i="5"/>
  <c r="R863" i="5"/>
  <c r="R823" i="5"/>
  <c r="R775" i="5"/>
  <c r="R527" i="5"/>
  <c r="R464" i="5"/>
  <c r="R423" i="5"/>
  <c r="R335" i="5"/>
  <c r="R296" i="5"/>
  <c r="R247" i="5"/>
  <c r="R200" i="5"/>
  <c r="R168" i="5"/>
  <c r="R95" i="5"/>
  <c r="R48" i="5"/>
  <c r="S904" i="5"/>
  <c r="S871" i="5"/>
  <c r="S832" i="5"/>
  <c r="S768" i="5"/>
  <c r="S735" i="5"/>
  <c r="S672" i="5"/>
  <c r="S583" i="5"/>
  <c r="S519" i="5"/>
  <c r="S447" i="5"/>
  <c r="S344" i="5"/>
  <c r="S287" i="5"/>
  <c r="S231" i="5"/>
  <c r="S192" i="5"/>
  <c r="S128" i="5"/>
  <c r="S79" i="5"/>
  <c r="T912" i="5"/>
  <c r="T831" i="5"/>
  <c r="T767" i="5"/>
  <c r="T696" i="5"/>
  <c r="T623" i="5"/>
  <c r="T536" i="5"/>
  <c r="T384" i="5"/>
  <c r="T303" i="5"/>
  <c r="T224" i="5"/>
  <c r="T48" i="5"/>
  <c r="U783" i="5"/>
  <c r="U702" i="5"/>
  <c r="U288" i="5"/>
  <c r="U80" i="5"/>
  <c r="V896" i="5"/>
  <c r="V351" i="5"/>
  <c r="V119" i="5"/>
  <c r="W646" i="5"/>
  <c r="X336" i="5"/>
  <c r="Y728" i="5"/>
  <c r="AC655" i="5"/>
  <c r="AC599" i="5"/>
  <c r="AC496" i="5"/>
  <c r="AC231" i="5"/>
  <c r="AC128" i="5"/>
  <c r="P814" i="5"/>
  <c r="AC814" i="5"/>
  <c r="P798" i="5"/>
  <c r="AC798" i="5"/>
  <c r="T798" i="5"/>
  <c r="P782" i="5"/>
  <c r="S782" i="5"/>
  <c r="U774" i="5"/>
  <c r="AC774" i="5"/>
  <c r="P766" i="5"/>
  <c r="U766" i="5" s="1"/>
  <c r="W766" i="5"/>
  <c r="S766" i="5"/>
  <c r="P758" i="5"/>
  <c r="T758" i="5"/>
  <c r="P750" i="5"/>
  <c r="S750" i="5" s="1"/>
  <c r="AC750" i="5"/>
  <c r="T750" i="5"/>
  <c r="P742" i="5"/>
  <c r="AA742" i="5" s="1"/>
  <c r="T742" i="5"/>
  <c r="U742" i="5"/>
  <c r="S742" i="5"/>
  <c r="P734" i="5"/>
  <c r="S734" i="5" s="1"/>
  <c r="P718" i="5"/>
  <c r="Y718" i="5"/>
  <c r="S718" i="5"/>
  <c r="AC718" i="5"/>
  <c r="U710" i="5"/>
  <c r="AC710" i="5"/>
  <c r="P702" i="5"/>
  <c r="X702" i="5" s="1"/>
  <c r="S702" i="5"/>
  <c r="P694" i="5"/>
  <c r="AB694" i="5"/>
  <c r="T694" i="5"/>
  <c r="U694" i="5"/>
  <c r="AC694" i="5"/>
  <c r="AC686" i="5"/>
  <c r="S686" i="5"/>
  <c r="P678" i="5"/>
  <c r="S678" i="5"/>
  <c r="AC678" i="5"/>
  <c r="U678" i="5"/>
  <c r="P670" i="5"/>
  <c r="AC670" i="5"/>
  <c r="P662" i="5"/>
  <c r="AC662" i="5"/>
  <c r="S662" i="5"/>
  <c r="P654" i="5"/>
  <c r="U654" i="5"/>
  <c r="P638" i="5"/>
  <c r="AC638" i="5"/>
  <c r="AC622" i="5"/>
  <c r="S622" i="5"/>
  <c r="P614" i="5"/>
  <c r="U614" i="5"/>
  <c r="AC614" i="5"/>
  <c r="P606" i="5"/>
  <c r="AC606" i="5"/>
  <c r="S606" i="5"/>
  <c r="Y598" i="5"/>
  <c r="AC598" i="5"/>
  <c r="W590" i="5"/>
  <c r="S590" i="5"/>
  <c r="U582" i="5"/>
  <c r="AC582" i="5"/>
  <c r="W582" i="5"/>
  <c r="P574" i="5"/>
  <c r="W574" i="5"/>
  <c r="AC574" i="5"/>
  <c r="P566" i="5"/>
  <c r="AC566" i="5"/>
  <c r="S566" i="5"/>
  <c r="P558" i="5"/>
  <c r="S558" i="5" s="1"/>
  <c r="AC558" i="5"/>
  <c r="P550" i="5"/>
  <c r="V550" i="5"/>
  <c r="AC550" i="5"/>
  <c r="P542" i="5"/>
  <c r="AC542" i="5"/>
  <c r="V542" i="5"/>
  <c r="P534" i="5"/>
  <c r="AC534" i="5"/>
  <c r="S534" i="5"/>
  <c r="P526" i="5"/>
  <c r="Y526" i="5" s="1"/>
  <c r="AC526" i="5"/>
  <c r="P518" i="5"/>
  <c r="AC518" i="5"/>
  <c r="P510" i="5"/>
  <c r="AC510" i="5"/>
  <c r="S510" i="5"/>
  <c r="U510" i="5"/>
  <c r="P502" i="5"/>
  <c r="AC502" i="5"/>
  <c r="W502" i="5"/>
  <c r="P494" i="5"/>
  <c r="AC494" i="5"/>
  <c r="U494" i="5"/>
  <c r="S494" i="5"/>
  <c r="P486" i="5"/>
  <c r="AC486" i="5"/>
  <c r="U486" i="5"/>
  <c r="P478" i="5"/>
  <c r="AC478" i="5"/>
  <c r="S478" i="5"/>
  <c r="P470" i="5"/>
  <c r="AC470" i="5"/>
  <c r="Y470" i="5"/>
  <c r="S470" i="5"/>
  <c r="P462" i="5"/>
  <c r="AC462" i="5"/>
  <c r="S462" i="5"/>
  <c r="P454" i="5"/>
  <c r="V454" i="5" s="1"/>
  <c r="AC454" i="5"/>
  <c r="P446" i="5"/>
  <c r="V446" i="5" s="1"/>
  <c r="AC446" i="5"/>
  <c r="U438" i="5"/>
  <c r="AC438" i="5"/>
  <c r="S438" i="5"/>
  <c r="W438" i="5"/>
  <c r="P430" i="5"/>
  <c r="AC430" i="5"/>
  <c r="S430" i="5"/>
  <c r="U430" i="5"/>
  <c r="P422" i="5"/>
  <c r="AC422" i="5"/>
  <c r="U422" i="5"/>
  <c r="P414" i="5"/>
  <c r="S414" i="5"/>
  <c r="V414" i="5"/>
  <c r="P406" i="5"/>
  <c r="S406" i="5" s="1"/>
  <c r="AC406" i="5"/>
  <c r="P398" i="5"/>
  <c r="AC398" i="5"/>
  <c r="S398" i="5"/>
  <c r="P390" i="5"/>
  <c r="AC390" i="5"/>
  <c r="P382" i="5"/>
  <c r="AC382" i="5"/>
  <c r="S382" i="5"/>
  <c r="P374" i="5"/>
  <c r="AC374" i="5"/>
  <c r="P366" i="5"/>
  <c r="AC366" i="5"/>
  <c r="U366" i="5"/>
  <c r="S366" i="5"/>
  <c r="P358" i="5"/>
  <c r="AC358" i="5"/>
  <c r="S358" i="5"/>
  <c r="P342" i="5"/>
  <c r="X342" i="5" s="1"/>
  <c r="AC342" i="5"/>
  <c r="S342" i="5"/>
  <c r="P334" i="5"/>
  <c r="S334" i="5"/>
  <c r="P326" i="5"/>
  <c r="AC326" i="5"/>
  <c r="U326" i="5"/>
  <c r="P318" i="5"/>
  <c r="AC318" i="5"/>
  <c r="S318" i="5"/>
  <c r="P310" i="5"/>
  <c r="S310" i="5" s="1"/>
  <c r="U310" i="5"/>
  <c r="AC310" i="5"/>
  <c r="P302" i="5"/>
  <c r="AC302" i="5"/>
  <c r="W302" i="5"/>
  <c r="S302" i="5"/>
  <c r="U294" i="5"/>
  <c r="S294" i="5"/>
  <c r="P286" i="5"/>
  <c r="V286" i="5"/>
  <c r="P278" i="5"/>
  <c r="AC278" i="5"/>
  <c r="V278" i="5"/>
  <c r="V270" i="5"/>
  <c r="W270" i="5"/>
  <c r="S270" i="5"/>
  <c r="W262" i="5"/>
  <c r="AC262" i="5"/>
  <c r="S262" i="5"/>
  <c r="U262" i="5"/>
  <c r="P246" i="5"/>
  <c r="W246" i="5" s="1"/>
  <c r="U246" i="5"/>
  <c r="AC246" i="5"/>
  <c r="P238" i="5"/>
  <c r="AC238" i="5"/>
  <c r="S238" i="5"/>
  <c r="U238" i="5"/>
  <c r="P230" i="5"/>
  <c r="AA230" i="5" s="1"/>
  <c r="V230" i="5"/>
  <c r="P214" i="5"/>
  <c r="AC214" i="5"/>
  <c r="S214" i="5"/>
  <c r="P206" i="5"/>
  <c r="W206" i="5"/>
  <c r="P198" i="5"/>
  <c r="AC198" i="5"/>
  <c r="P190" i="5"/>
  <c r="S190" i="5"/>
  <c r="P182" i="5"/>
  <c r="S182" i="5"/>
  <c r="U182" i="5"/>
  <c r="AC182" i="5"/>
  <c r="P174" i="5"/>
  <c r="AC174" i="5"/>
  <c r="S174" i="5"/>
  <c r="P166" i="5"/>
  <c r="S166" i="5" s="1"/>
  <c r="U166" i="5"/>
  <c r="P158" i="5"/>
  <c r="S158" i="5"/>
  <c r="P150" i="5"/>
  <c r="V150" i="5" s="1"/>
  <c r="AC150" i="5"/>
  <c r="S150" i="5"/>
  <c r="P142" i="5"/>
  <c r="S142" i="5"/>
  <c r="P134" i="5"/>
  <c r="AC134" i="5"/>
  <c r="P126" i="5"/>
  <c r="U126" i="5"/>
  <c r="P118" i="5"/>
  <c r="W118" i="5" s="1"/>
  <c r="AC118" i="5"/>
  <c r="U110" i="5"/>
  <c r="AC110" i="5"/>
  <c r="S110" i="5"/>
  <c r="W110" i="5"/>
  <c r="P102" i="5"/>
  <c r="AC102" i="5" s="1"/>
  <c r="U102" i="5"/>
  <c r="S102" i="5"/>
  <c r="P94" i="5"/>
  <c r="Z94" i="5" s="1"/>
  <c r="AC94" i="5"/>
  <c r="P86" i="5"/>
  <c r="AC86" i="5"/>
  <c r="P78" i="5"/>
  <c r="W78" i="5" s="1"/>
  <c r="S78" i="5"/>
  <c r="AC70" i="5"/>
  <c r="S70" i="5"/>
  <c r="P54" i="5"/>
  <c r="S54" i="5"/>
  <c r="AC54" i="5"/>
  <c r="P46" i="5"/>
  <c r="S46" i="5" s="1"/>
  <c r="AC46" i="5"/>
  <c r="P38" i="5"/>
  <c r="U38" i="5"/>
  <c r="S38" i="5"/>
  <c r="P30" i="5"/>
  <c r="X30" i="5" s="1"/>
  <c r="AC30" i="5"/>
  <c r="V30" i="5"/>
  <c r="P22" i="5"/>
  <c r="AC22" i="5"/>
  <c r="S22" i="5"/>
  <c r="P14" i="5"/>
  <c r="X14" i="5" s="1"/>
  <c r="Y14" i="5"/>
  <c r="AC14" i="5"/>
  <c r="S14" i="5"/>
  <c r="P6" i="5"/>
  <c r="W6" i="5" s="1"/>
  <c r="AC6" i="5"/>
  <c r="P944" i="5"/>
  <c r="P912" i="5"/>
  <c r="S912" i="5" s="1"/>
  <c r="P888" i="5"/>
  <c r="P832" i="5"/>
  <c r="P800" i="5"/>
  <c r="S800" i="5" s="1"/>
  <c r="P664" i="5"/>
  <c r="P616" i="5"/>
  <c r="P456" i="5"/>
  <c r="P432" i="5"/>
  <c r="S432" i="5" s="1"/>
  <c r="P400" i="5"/>
  <c r="S400" i="5" s="1"/>
  <c r="P376" i="5"/>
  <c r="P320" i="5"/>
  <c r="R320" i="5" s="1"/>
  <c r="P288" i="5"/>
  <c r="R288" i="5" s="1"/>
  <c r="P152" i="5"/>
  <c r="S152" i="5" s="1"/>
  <c r="P104" i="5"/>
  <c r="R944" i="5"/>
  <c r="R904" i="5"/>
  <c r="R768" i="5"/>
  <c r="R727" i="5"/>
  <c r="R688" i="5"/>
  <c r="R600" i="5"/>
  <c r="R560" i="5"/>
  <c r="R463" i="5"/>
  <c r="R376" i="5"/>
  <c r="R328" i="5"/>
  <c r="R199" i="5"/>
  <c r="R167" i="5"/>
  <c r="R79" i="5"/>
  <c r="S831" i="5"/>
  <c r="S767" i="5"/>
  <c r="S696" i="5"/>
  <c r="S670" i="5"/>
  <c r="S632" i="5"/>
  <c r="S608" i="5"/>
  <c r="S542" i="5"/>
  <c r="S518" i="5"/>
  <c r="S446" i="5"/>
  <c r="S384" i="5"/>
  <c r="S327" i="5"/>
  <c r="S286" i="5"/>
  <c r="S230" i="5"/>
  <c r="S191" i="5"/>
  <c r="S126" i="5"/>
  <c r="S64" i="5"/>
  <c r="T952" i="5"/>
  <c r="T815" i="5"/>
  <c r="T760" i="5"/>
  <c r="T687" i="5"/>
  <c r="T615" i="5"/>
  <c r="T447" i="5"/>
  <c r="T368" i="5"/>
  <c r="T200" i="5"/>
  <c r="T8" i="5"/>
  <c r="U782" i="5"/>
  <c r="U390" i="5"/>
  <c r="U280" i="5"/>
  <c r="U62" i="5"/>
  <c r="V520" i="5"/>
  <c r="V344" i="5"/>
  <c r="W638" i="5"/>
  <c r="W351" i="5"/>
  <c r="W174" i="5"/>
  <c r="X319" i="5"/>
  <c r="Y654" i="5"/>
  <c r="Y86" i="5"/>
  <c r="AB534" i="5"/>
  <c r="AC952" i="5"/>
  <c r="AC855" i="5"/>
  <c r="AC791" i="5"/>
  <c r="AC727" i="5"/>
  <c r="AC654" i="5"/>
  <c r="AC592" i="5"/>
  <c r="AC551" i="5"/>
  <c r="AC286" i="5"/>
  <c r="AC127" i="5"/>
  <c r="AC24" i="5"/>
  <c r="AB971" i="5"/>
  <c r="Z971" i="5"/>
  <c r="AA971" i="5"/>
  <c r="X971" i="5"/>
  <c r="Y971" i="5"/>
  <c r="W971" i="5"/>
  <c r="V971" i="5"/>
  <c r="S971" i="5"/>
  <c r="T971" i="5"/>
  <c r="P971" i="5"/>
  <c r="U971" i="5"/>
  <c r="R971" i="5"/>
  <c r="AB963" i="5"/>
  <c r="Z963" i="5"/>
  <c r="X963" i="5"/>
  <c r="Y963" i="5"/>
  <c r="W963" i="5"/>
  <c r="V963" i="5"/>
  <c r="S963" i="5"/>
  <c r="T963" i="5"/>
  <c r="R963" i="5"/>
  <c r="U963" i="5"/>
  <c r="P963" i="5"/>
  <c r="AA963" i="5"/>
  <c r="AB955" i="5"/>
  <c r="AA955" i="5"/>
  <c r="Z955" i="5"/>
  <c r="X955" i="5"/>
  <c r="W955" i="5"/>
  <c r="V955" i="5"/>
  <c r="Y955" i="5"/>
  <c r="T955" i="5"/>
  <c r="U955" i="5"/>
  <c r="P955" i="5"/>
  <c r="S955" i="5" s="1"/>
  <c r="AB947" i="5"/>
  <c r="AA947" i="5"/>
  <c r="Z947" i="5"/>
  <c r="X947" i="5"/>
  <c r="W947" i="5"/>
  <c r="V947" i="5"/>
  <c r="S947" i="5"/>
  <c r="T947" i="5"/>
  <c r="Y947" i="5"/>
  <c r="R947" i="5"/>
  <c r="P947" i="5"/>
  <c r="AB939" i="5"/>
  <c r="AA939" i="5"/>
  <c r="Y939" i="5"/>
  <c r="W939" i="5"/>
  <c r="U939" i="5"/>
  <c r="S939" i="5"/>
  <c r="T939" i="5"/>
  <c r="R939" i="5"/>
  <c r="AB931" i="5"/>
  <c r="AA931" i="5"/>
  <c r="Z931" i="5"/>
  <c r="X931" i="5"/>
  <c r="W931" i="5"/>
  <c r="V931" i="5"/>
  <c r="Y931" i="5"/>
  <c r="S931" i="5"/>
  <c r="T931" i="5"/>
  <c r="U931" i="5"/>
  <c r="R931" i="5"/>
  <c r="P931" i="5"/>
  <c r="Z923" i="5"/>
  <c r="AA923" i="5"/>
  <c r="W923" i="5"/>
  <c r="V923" i="5"/>
  <c r="AB923" i="5"/>
  <c r="S923" i="5"/>
  <c r="T923" i="5"/>
  <c r="P923" i="5"/>
  <c r="X923" i="5" s="1"/>
  <c r="U923" i="5"/>
  <c r="X915" i="5"/>
  <c r="AB915" i="5"/>
  <c r="W915" i="5"/>
  <c r="AA915" i="5"/>
  <c r="V915" i="5"/>
  <c r="T915" i="5"/>
  <c r="Y915" i="5"/>
  <c r="P915" i="5"/>
  <c r="S915" i="5" s="1"/>
  <c r="Z907" i="5"/>
  <c r="X907" i="5"/>
  <c r="Y907" i="5"/>
  <c r="S907" i="5"/>
  <c r="T907" i="5"/>
  <c r="AA907" i="5"/>
  <c r="P907" i="5"/>
  <c r="V907" i="5" s="1"/>
  <c r="R907" i="5"/>
  <c r="AB899" i="5"/>
  <c r="AA899" i="5"/>
  <c r="Z899" i="5"/>
  <c r="X899" i="5"/>
  <c r="Y899" i="5"/>
  <c r="W899" i="5"/>
  <c r="V899" i="5"/>
  <c r="S899" i="5"/>
  <c r="T899" i="5"/>
  <c r="U899" i="5"/>
  <c r="R899" i="5"/>
  <c r="P899" i="5"/>
  <c r="AB891" i="5"/>
  <c r="AA891" i="5"/>
  <c r="Z891" i="5"/>
  <c r="X891" i="5"/>
  <c r="W891" i="5"/>
  <c r="V891" i="5"/>
  <c r="S891" i="5"/>
  <c r="T891" i="5"/>
  <c r="U891" i="5"/>
  <c r="R891" i="5"/>
  <c r="P891" i="5"/>
  <c r="Y891" i="5"/>
  <c r="AB883" i="5"/>
  <c r="AA883" i="5"/>
  <c r="Z883" i="5"/>
  <c r="X883" i="5"/>
  <c r="W883" i="5"/>
  <c r="V883" i="5"/>
  <c r="Y883" i="5"/>
  <c r="S883" i="5"/>
  <c r="T883" i="5"/>
  <c r="R883" i="5"/>
  <c r="P883" i="5"/>
  <c r="U883" i="5"/>
  <c r="Z875" i="5"/>
  <c r="Y875" i="5"/>
  <c r="V875" i="5"/>
  <c r="AA875" i="5"/>
  <c r="U875" i="5"/>
  <c r="S875" i="5"/>
  <c r="T875" i="5"/>
  <c r="R875" i="5"/>
  <c r="AB867" i="5"/>
  <c r="AA867" i="5"/>
  <c r="Z867" i="5"/>
  <c r="W867" i="5"/>
  <c r="Y867" i="5"/>
  <c r="V867" i="5"/>
  <c r="T867" i="5"/>
  <c r="P867" i="5"/>
  <c r="X867" i="5" s="1"/>
  <c r="AB859" i="5"/>
  <c r="Z859" i="5"/>
  <c r="X859" i="5"/>
  <c r="W859" i="5"/>
  <c r="S859" i="5"/>
  <c r="Y859" i="5"/>
  <c r="T859" i="5"/>
  <c r="R859" i="5"/>
  <c r="U859" i="5"/>
  <c r="P859" i="5"/>
  <c r="AA859" i="5" s="1"/>
  <c r="AA851" i="5"/>
  <c r="Z851" i="5"/>
  <c r="X851" i="5"/>
  <c r="AB851" i="5"/>
  <c r="W851" i="5"/>
  <c r="V851" i="5"/>
  <c r="Y851" i="5"/>
  <c r="U851" i="5"/>
  <c r="T851" i="5"/>
  <c r="P851" i="5"/>
  <c r="AB843" i="5"/>
  <c r="AA843" i="5"/>
  <c r="Z843" i="5"/>
  <c r="X843" i="5"/>
  <c r="Y843" i="5"/>
  <c r="W843" i="5"/>
  <c r="V843" i="5"/>
  <c r="S843" i="5"/>
  <c r="T843" i="5"/>
  <c r="P843" i="5"/>
  <c r="U843" i="5"/>
  <c r="R843" i="5"/>
  <c r="AB835" i="5"/>
  <c r="Z835" i="5"/>
  <c r="W835" i="5"/>
  <c r="V835" i="5"/>
  <c r="S835" i="5"/>
  <c r="T835" i="5"/>
  <c r="U835" i="5"/>
  <c r="P835" i="5"/>
  <c r="Y835" i="5" s="1"/>
  <c r="AB827" i="5"/>
  <c r="AA827" i="5"/>
  <c r="Z827" i="5"/>
  <c r="Y827" i="5"/>
  <c r="S827" i="5"/>
  <c r="T827" i="5"/>
  <c r="U827" i="5"/>
  <c r="P827" i="5"/>
  <c r="W827" i="5" s="1"/>
  <c r="AB819" i="5"/>
  <c r="Z819" i="5"/>
  <c r="X819" i="5"/>
  <c r="AA819" i="5"/>
  <c r="W819" i="5"/>
  <c r="V819" i="5"/>
  <c r="Y819" i="5"/>
  <c r="S819" i="5"/>
  <c r="T819" i="5"/>
  <c r="R819" i="5"/>
  <c r="P819" i="5"/>
  <c r="U819" i="5"/>
  <c r="AB811" i="5"/>
  <c r="Z811" i="5"/>
  <c r="AA811" i="5"/>
  <c r="Y811" i="5"/>
  <c r="W811" i="5"/>
  <c r="V811" i="5"/>
  <c r="T811" i="5"/>
  <c r="U811" i="5"/>
  <c r="AA803" i="5"/>
  <c r="Z803" i="5"/>
  <c r="X803" i="5"/>
  <c r="W803" i="5"/>
  <c r="V803" i="5"/>
  <c r="S803" i="5"/>
  <c r="Y803" i="5"/>
  <c r="U803" i="5"/>
  <c r="R803" i="5"/>
  <c r="P803" i="5"/>
  <c r="T803" i="5" s="1"/>
  <c r="AB795" i="5"/>
  <c r="AA795" i="5"/>
  <c r="Z795" i="5"/>
  <c r="X795" i="5"/>
  <c r="W795" i="5"/>
  <c r="Y795" i="5"/>
  <c r="V795" i="5"/>
  <c r="T795" i="5"/>
  <c r="S795" i="5"/>
  <c r="U795" i="5"/>
  <c r="R795" i="5"/>
  <c r="P795" i="5"/>
  <c r="AB787" i="5"/>
  <c r="Z787" i="5"/>
  <c r="AA787" i="5"/>
  <c r="X787" i="5"/>
  <c r="W787" i="5"/>
  <c r="Y787" i="5"/>
  <c r="V787" i="5"/>
  <c r="T787" i="5"/>
  <c r="S787" i="5"/>
  <c r="U787" i="5"/>
  <c r="P787" i="5"/>
  <c r="AA779" i="5"/>
  <c r="Z779" i="5"/>
  <c r="X779" i="5"/>
  <c r="AB779" i="5"/>
  <c r="Y779" i="5"/>
  <c r="W779" i="5"/>
  <c r="V779" i="5"/>
  <c r="T779" i="5"/>
  <c r="S779" i="5"/>
  <c r="P779" i="5"/>
  <c r="U779" i="5"/>
  <c r="R779" i="5"/>
  <c r="AB771" i="5"/>
  <c r="AA771" i="5"/>
  <c r="Y771" i="5"/>
  <c r="W771" i="5"/>
  <c r="V771" i="5"/>
  <c r="T771" i="5"/>
  <c r="S771" i="5"/>
  <c r="U771" i="5"/>
  <c r="R771" i="5"/>
  <c r="P771" i="5"/>
  <c r="Z771" i="5" s="1"/>
  <c r="AB763" i="5"/>
  <c r="AA763" i="5"/>
  <c r="Z763" i="5"/>
  <c r="X763" i="5"/>
  <c r="W763" i="5"/>
  <c r="V763" i="5"/>
  <c r="Y763" i="5"/>
  <c r="T763" i="5"/>
  <c r="S763" i="5"/>
  <c r="U763" i="5"/>
  <c r="R763" i="5"/>
  <c r="P763" i="5"/>
  <c r="AB755" i="5"/>
  <c r="Z755" i="5"/>
  <c r="X755" i="5"/>
  <c r="W755" i="5"/>
  <c r="Y755" i="5"/>
  <c r="V755" i="5"/>
  <c r="T755" i="5"/>
  <c r="S755" i="5"/>
  <c r="P755" i="5"/>
  <c r="R755" i="5" s="1"/>
  <c r="AB747" i="5"/>
  <c r="AA747" i="5"/>
  <c r="W747" i="5"/>
  <c r="V747" i="5"/>
  <c r="T747" i="5"/>
  <c r="U747" i="5"/>
  <c r="S747" i="5"/>
  <c r="AB739" i="5"/>
  <c r="AA739" i="5"/>
  <c r="Z739" i="5"/>
  <c r="X739" i="5"/>
  <c r="W739" i="5"/>
  <c r="V739" i="5"/>
  <c r="T739" i="5"/>
  <c r="S739" i="5"/>
  <c r="Y739" i="5"/>
  <c r="U739" i="5"/>
  <c r="R739" i="5"/>
  <c r="P739" i="5"/>
  <c r="AB731" i="5"/>
  <c r="Z731" i="5"/>
  <c r="X731" i="5"/>
  <c r="Y731" i="5"/>
  <c r="W731" i="5"/>
  <c r="V731" i="5"/>
  <c r="T731" i="5"/>
  <c r="S731" i="5"/>
  <c r="U731" i="5"/>
  <c r="AA731" i="5"/>
  <c r="R731" i="5"/>
  <c r="P731" i="5"/>
  <c r="AB723" i="5"/>
  <c r="Z723" i="5"/>
  <c r="X723" i="5"/>
  <c r="W723" i="5"/>
  <c r="Y723" i="5"/>
  <c r="V723" i="5"/>
  <c r="AA723" i="5"/>
  <c r="T723" i="5"/>
  <c r="S723" i="5"/>
  <c r="U723" i="5"/>
  <c r="P723" i="5"/>
  <c r="AA715" i="5"/>
  <c r="AB715" i="5"/>
  <c r="Z715" i="5"/>
  <c r="Y715" i="5"/>
  <c r="W715" i="5"/>
  <c r="T715" i="5"/>
  <c r="S715" i="5"/>
  <c r="P715" i="5"/>
  <c r="U715" i="5"/>
  <c r="AB707" i="5"/>
  <c r="Z707" i="5"/>
  <c r="X707" i="5"/>
  <c r="Y707" i="5"/>
  <c r="W707" i="5"/>
  <c r="AA707" i="5"/>
  <c r="V707" i="5"/>
  <c r="T707" i="5"/>
  <c r="S707" i="5"/>
  <c r="R707" i="5"/>
  <c r="P707" i="5"/>
  <c r="U707" i="5"/>
  <c r="AB699" i="5"/>
  <c r="AA699" i="5"/>
  <c r="Z699" i="5"/>
  <c r="X699" i="5"/>
  <c r="W699" i="5"/>
  <c r="V699" i="5"/>
  <c r="T699" i="5"/>
  <c r="Y699" i="5"/>
  <c r="R699" i="5"/>
  <c r="P699" i="5"/>
  <c r="S699" i="5" s="1"/>
  <c r="AB691" i="5"/>
  <c r="Z691" i="5"/>
  <c r="X691" i="5"/>
  <c r="Y691" i="5"/>
  <c r="W691" i="5"/>
  <c r="V691" i="5"/>
  <c r="T691" i="5"/>
  <c r="S691" i="5"/>
  <c r="U691" i="5"/>
  <c r="R691" i="5"/>
  <c r="AA691" i="5"/>
  <c r="P691" i="5"/>
  <c r="AB683" i="5"/>
  <c r="AA683" i="5"/>
  <c r="V683" i="5"/>
  <c r="AB675" i="5"/>
  <c r="X675" i="5"/>
  <c r="Y675" i="5"/>
  <c r="T675" i="5"/>
  <c r="S675" i="5"/>
  <c r="R675" i="5"/>
  <c r="P675" i="5"/>
  <c r="AB667" i="5"/>
  <c r="Z667" i="5"/>
  <c r="X667" i="5"/>
  <c r="AA667" i="5"/>
  <c r="V667" i="5"/>
  <c r="Y667" i="5"/>
  <c r="T667" i="5"/>
  <c r="S667" i="5"/>
  <c r="P667" i="5"/>
  <c r="U667" i="5" s="1"/>
  <c r="AB659" i="5"/>
  <c r="Z659" i="5"/>
  <c r="X659" i="5"/>
  <c r="W659" i="5"/>
  <c r="Y659" i="5"/>
  <c r="V659" i="5"/>
  <c r="AA659" i="5"/>
  <c r="T659" i="5"/>
  <c r="S659" i="5"/>
  <c r="U659" i="5"/>
  <c r="P659" i="5"/>
  <c r="AB651" i="5"/>
  <c r="Z651" i="5"/>
  <c r="X651" i="5"/>
  <c r="Y651" i="5"/>
  <c r="W651" i="5"/>
  <c r="V651" i="5"/>
  <c r="T651" i="5"/>
  <c r="P651" i="5"/>
  <c r="R651" i="5"/>
  <c r="AB643" i="5"/>
  <c r="AA643" i="5"/>
  <c r="Z643" i="5"/>
  <c r="X643" i="5"/>
  <c r="Y643" i="5"/>
  <c r="V643" i="5"/>
  <c r="T643" i="5"/>
  <c r="S643" i="5"/>
  <c r="R643" i="5"/>
  <c r="P643" i="5"/>
  <c r="W643" i="5" s="1"/>
  <c r="U643" i="5"/>
  <c r="AB635" i="5"/>
  <c r="X635" i="5"/>
  <c r="AA635" i="5"/>
  <c r="W635" i="5"/>
  <c r="T635" i="5"/>
  <c r="S635" i="5"/>
  <c r="U635" i="5"/>
  <c r="R635" i="5"/>
  <c r="P635" i="5"/>
  <c r="V635" i="5" s="1"/>
  <c r="Z627" i="5"/>
  <c r="X627" i="5"/>
  <c r="AB627" i="5"/>
  <c r="AA627" i="5"/>
  <c r="W627" i="5"/>
  <c r="V627" i="5"/>
  <c r="T627" i="5"/>
  <c r="U627" i="5"/>
  <c r="S627" i="5"/>
  <c r="Y627" i="5"/>
  <c r="R627" i="5"/>
  <c r="P627" i="5"/>
  <c r="AA619" i="5"/>
  <c r="AB619" i="5"/>
  <c r="Z619" i="5"/>
  <c r="X619" i="5"/>
  <c r="Y619" i="5"/>
  <c r="W619" i="5"/>
  <c r="V619" i="5"/>
  <c r="T619" i="5"/>
  <c r="S619" i="5"/>
  <c r="U619" i="5"/>
  <c r="R619" i="5"/>
  <c r="AB611" i="5"/>
  <c r="AA611" i="5"/>
  <c r="Z611" i="5"/>
  <c r="X611" i="5"/>
  <c r="W611" i="5"/>
  <c r="Y611" i="5"/>
  <c r="V611" i="5"/>
  <c r="T611" i="5"/>
  <c r="S611" i="5"/>
  <c r="U611" i="5"/>
  <c r="R611" i="5"/>
  <c r="P611" i="5"/>
  <c r="AB603" i="5"/>
  <c r="AA603" i="5"/>
  <c r="Z603" i="5"/>
  <c r="X603" i="5"/>
  <c r="W603" i="5"/>
  <c r="V603" i="5"/>
  <c r="Y603" i="5"/>
  <c r="U603" i="5"/>
  <c r="T603" i="5"/>
  <c r="S603" i="5"/>
  <c r="R603" i="5"/>
  <c r="P603" i="5"/>
  <c r="AB595" i="5"/>
  <c r="Z595" i="5"/>
  <c r="X595" i="5"/>
  <c r="W595" i="5"/>
  <c r="V595" i="5"/>
  <c r="T595" i="5"/>
  <c r="S595" i="5"/>
  <c r="P595" i="5"/>
  <c r="Y595" i="5" s="1"/>
  <c r="U595" i="5"/>
  <c r="AB587" i="5"/>
  <c r="Z587" i="5"/>
  <c r="AA587" i="5"/>
  <c r="X587" i="5"/>
  <c r="W587" i="5"/>
  <c r="T587" i="5"/>
  <c r="S587" i="5"/>
  <c r="P587" i="5"/>
  <c r="U587" i="5" s="1"/>
  <c r="R587" i="5"/>
  <c r="AB579" i="5"/>
  <c r="Z579" i="5"/>
  <c r="X579" i="5"/>
  <c r="W579" i="5"/>
  <c r="T579" i="5"/>
  <c r="U579" i="5"/>
  <c r="S579" i="5"/>
  <c r="R579" i="5"/>
  <c r="P579" i="5"/>
  <c r="Y579" i="5" s="1"/>
  <c r="AB571" i="5"/>
  <c r="Z571" i="5"/>
  <c r="X571" i="5"/>
  <c r="T571" i="5"/>
  <c r="U571" i="5"/>
  <c r="V571" i="5"/>
  <c r="R571" i="5"/>
  <c r="P571" i="5"/>
  <c r="AA571" i="5" s="1"/>
  <c r="AB563" i="5"/>
  <c r="Z563" i="5"/>
  <c r="X563" i="5"/>
  <c r="W563" i="5"/>
  <c r="T563" i="5"/>
  <c r="S563" i="5"/>
  <c r="V563" i="5"/>
  <c r="U563" i="5"/>
  <c r="R563" i="5"/>
  <c r="P563" i="5"/>
  <c r="AA563" i="5" s="1"/>
  <c r="Y563" i="5"/>
  <c r="AB555" i="5"/>
  <c r="AA555" i="5"/>
  <c r="Z555" i="5"/>
  <c r="X555" i="5"/>
  <c r="Y555" i="5"/>
  <c r="W555" i="5"/>
  <c r="U555" i="5"/>
  <c r="T555" i="5"/>
  <c r="S555" i="5"/>
  <c r="V555" i="5"/>
  <c r="R555" i="5"/>
  <c r="AB547" i="5"/>
  <c r="AA547" i="5"/>
  <c r="Z547" i="5"/>
  <c r="X547" i="5"/>
  <c r="Y547" i="5"/>
  <c r="W547" i="5"/>
  <c r="V547" i="5"/>
  <c r="T547" i="5"/>
  <c r="U547" i="5"/>
  <c r="S547" i="5"/>
  <c r="R547" i="5"/>
  <c r="P547" i="5"/>
  <c r="AB539" i="5"/>
  <c r="AA539" i="5"/>
  <c r="Z539" i="5"/>
  <c r="X539" i="5"/>
  <c r="W539" i="5"/>
  <c r="Y539" i="5"/>
  <c r="V539" i="5"/>
  <c r="U539" i="5"/>
  <c r="T539" i="5"/>
  <c r="S539" i="5"/>
  <c r="R539" i="5"/>
  <c r="P539" i="5"/>
  <c r="AA531" i="5"/>
  <c r="AB531" i="5"/>
  <c r="Z531" i="5"/>
  <c r="X531" i="5"/>
  <c r="W531" i="5"/>
  <c r="Y531" i="5"/>
  <c r="V531" i="5"/>
  <c r="T531" i="5"/>
  <c r="S531" i="5"/>
  <c r="P531" i="5"/>
  <c r="U531" i="5"/>
  <c r="AB523" i="5"/>
  <c r="X523" i="5"/>
  <c r="Y523" i="5"/>
  <c r="AA523" i="5"/>
  <c r="W523" i="5"/>
  <c r="Z523" i="5"/>
  <c r="T523" i="5"/>
  <c r="S523" i="5"/>
  <c r="U523" i="5"/>
  <c r="P523" i="5"/>
  <c r="V523" i="5"/>
  <c r="R523" i="5"/>
  <c r="AB515" i="5"/>
  <c r="Z515" i="5"/>
  <c r="X515" i="5"/>
  <c r="Y515" i="5"/>
  <c r="W515" i="5"/>
  <c r="T515" i="5"/>
  <c r="AA515" i="5"/>
  <c r="S515" i="5"/>
  <c r="R515" i="5"/>
  <c r="V515" i="5"/>
  <c r="U515" i="5"/>
  <c r="P515" i="5"/>
  <c r="AB507" i="5"/>
  <c r="AA507" i="5"/>
  <c r="X507" i="5"/>
  <c r="Y507" i="5"/>
  <c r="W507" i="5"/>
  <c r="T507" i="5"/>
  <c r="V507" i="5"/>
  <c r="R507" i="5"/>
  <c r="P507" i="5"/>
  <c r="AB499" i="5"/>
  <c r="Z499" i="5"/>
  <c r="X499" i="5"/>
  <c r="AA499" i="5"/>
  <c r="W499" i="5"/>
  <c r="Y499" i="5"/>
  <c r="T499" i="5"/>
  <c r="S499" i="5"/>
  <c r="V499" i="5"/>
  <c r="U499" i="5"/>
  <c r="R499" i="5"/>
  <c r="P499" i="5"/>
  <c r="AB491" i="5"/>
  <c r="AA491" i="5"/>
  <c r="Y491" i="5"/>
  <c r="Z491" i="5"/>
  <c r="W491" i="5"/>
  <c r="V491" i="5"/>
  <c r="U491" i="5"/>
  <c r="S491" i="5"/>
  <c r="AB483" i="5"/>
  <c r="Z483" i="5"/>
  <c r="X483" i="5"/>
  <c r="W483" i="5"/>
  <c r="AA483" i="5"/>
  <c r="Y483" i="5"/>
  <c r="V483" i="5"/>
  <c r="T483" i="5"/>
  <c r="U483" i="5"/>
  <c r="S483" i="5"/>
  <c r="R483" i="5"/>
  <c r="P483" i="5"/>
  <c r="AA475" i="5"/>
  <c r="X475" i="5"/>
  <c r="Z475" i="5"/>
  <c r="W475" i="5"/>
  <c r="AB475" i="5"/>
  <c r="V475" i="5"/>
  <c r="U475" i="5"/>
  <c r="T475" i="5"/>
  <c r="S475" i="5"/>
  <c r="Y475" i="5"/>
  <c r="R475" i="5"/>
  <c r="P475" i="5"/>
  <c r="AA467" i="5"/>
  <c r="Y467" i="5"/>
  <c r="W467" i="5"/>
  <c r="V467" i="5"/>
  <c r="T467" i="5"/>
  <c r="S467" i="5"/>
  <c r="P467" i="5"/>
  <c r="AB467" i="5" s="1"/>
  <c r="U467" i="5"/>
  <c r="AB459" i="5"/>
  <c r="AA459" i="5"/>
  <c r="Y459" i="5"/>
  <c r="W459" i="5"/>
  <c r="Z459" i="5"/>
  <c r="S459" i="5"/>
  <c r="U459" i="5"/>
  <c r="P459" i="5"/>
  <c r="T459" i="5" s="1"/>
  <c r="V459" i="5"/>
  <c r="AB451" i="5"/>
  <c r="AA451" i="5"/>
  <c r="Z451" i="5"/>
  <c r="X451" i="5"/>
  <c r="Y451" i="5"/>
  <c r="W451" i="5"/>
  <c r="V451" i="5"/>
  <c r="T451" i="5"/>
  <c r="S451" i="5"/>
  <c r="R451" i="5"/>
  <c r="U451" i="5"/>
  <c r="P451" i="5"/>
  <c r="AA443" i="5"/>
  <c r="AB443" i="5"/>
  <c r="X443" i="5"/>
  <c r="W443" i="5"/>
  <c r="T443" i="5"/>
  <c r="Z443" i="5"/>
  <c r="V443" i="5"/>
  <c r="S443" i="5"/>
  <c r="Y443" i="5"/>
  <c r="U443" i="5"/>
  <c r="R443" i="5"/>
  <c r="P443" i="5"/>
  <c r="AB435" i="5"/>
  <c r="AA435" i="5"/>
  <c r="W435" i="5"/>
  <c r="V435" i="5"/>
  <c r="T435" i="5"/>
  <c r="U435" i="5"/>
  <c r="Y435" i="5"/>
  <c r="R435" i="5"/>
  <c r="P435" i="5"/>
  <c r="AB427" i="5"/>
  <c r="AA427" i="5"/>
  <c r="Z427" i="5"/>
  <c r="X427" i="5"/>
  <c r="Y427" i="5"/>
  <c r="U427" i="5"/>
  <c r="T427" i="5"/>
  <c r="V427" i="5"/>
  <c r="Z419" i="5"/>
  <c r="X419" i="5"/>
  <c r="AA419" i="5"/>
  <c r="W419" i="5"/>
  <c r="Y419" i="5"/>
  <c r="V419" i="5"/>
  <c r="S419" i="5"/>
  <c r="R419" i="5"/>
  <c r="P419" i="5"/>
  <c r="U419" i="5" s="1"/>
  <c r="Z411" i="5"/>
  <c r="AB411" i="5"/>
  <c r="W411" i="5"/>
  <c r="V411" i="5"/>
  <c r="U411" i="5"/>
  <c r="Y411" i="5"/>
  <c r="T411" i="5"/>
  <c r="S411" i="5"/>
  <c r="R411" i="5"/>
  <c r="P411" i="5"/>
  <c r="AA411" i="5" s="1"/>
  <c r="AA403" i="5"/>
  <c r="Z403" i="5"/>
  <c r="V403" i="5"/>
  <c r="T403" i="5"/>
  <c r="S403" i="5"/>
  <c r="Y403" i="5"/>
  <c r="P403" i="5"/>
  <c r="X403" i="5" s="1"/>
  <c r="U403" i="5"/>
  <c r="AB395" i="5"/>
  <c r="AA395" i="5"/>
  <c r="Z395" i="5"/>
  <c r="X395" i="5"/>
  <c r="Y395" i="5"/>
  <c r="W395" i="5"/>
  <c r="V395" i="5"/>
  <c r="T395" i="5"/>
  <c r="U395" i="5"/>
  <c r="S395" i="5"/>
  <c r="P395" i="5"/>
  <c r="R395" i="5"/>
  <c r="AB387" i="5"/>
  <c r="Y387" i="5"/>
  <c r="T387" i="5"/>
  <c r="V387" i="5"/>
  <c r="R387" i="5"/>
  <c r="U387" i="5"/>
  <c r="P387" i="5"/>
  <c r="X387" i="5" s="1"/>
  <c r="AB379" i="5"/>
  <c r="W379" i="5"/>
  <c r="T379" i="5"/>
  <c r="Y379" i="5"/>
  <c r="U379" i="5"/>
  <c r="P379" i="5"/>
  <c r="AA379" i="5" s="1"/>
  <c r="AA371" i="5"/>
  <c r="X371" i="5"/>
  <c r="AB371" i="5"/>
  <c r="Z371" i="5"/>
  <c r="W371" i="5"/>
  <c r="T371" i="5"/>
  <c r="S371" i="5"/>
  <c r="V371" i="5"/>
  <c r="Y371" i="5"/>
  <c r="U371" i="5"/>
  <c r="R371" i="5"/>
  <c r="P371" i="5"/>
  <c r="AB363" i="5"/>
  <c r="X363" i="5"/>
  <c r="AA363" i="5"/>
  <c r="Y363" i="5"/>
  <c r="Z363" i="5"/>
  <c r="W363" i="5"/>
  <c r="U363" i="5"/>
  <c r="T363" i="5"/>
  <c r="V363" i="5"/>
  <c r="S363" i="5"/>
  <c r="R363" i="5"/>
  <c r="AB355" i="5"/>
  <c r="AA355" i="5"/>
  <c r="Z355" i="5"/>
  <c r="X355" i="5"/>
  <c r="W355" i="5"/>
  <c r="Y355" i="5"/>
  <c r="V355" i="5"/>
  <c r="T355" i="5"/>
  <c r="U355" i="5"/>
  <c r="S355" i="5"/>
  <c r="R355" i="5"/>
  <c r="P355" i="5"/>
  <c r="AA347" i="5"/>
  <c r="W347" i="5"/>
  <c r="Z347" i="5"/>
  <c r="U347" i="5"/>
  <c r="S347" i="5"/>
  <c r="R347" i="5"/>
  <c r="P347" i="5"/>
  <c r="AB347" i="5" s="1"/>
  <c r="AA339" i="5"/>
  <c r="AB339" i="5"/>
  <c r="X339" i="5"/>
  <c r="Z339" i="5"/>
  <c r="W339" i="5"/>
  <c r="V339" i="5"/>
  <c r="T339" i="5"/>
  <c r="Y339" i="5"/>
  <c r="S339" i="5"/>
  <c r="U339" i="5"/>
  <c r="P339" i="5"/>
  <c r="AB331" i="5"/>
  <c r="AA331" i="5"/>
  <c r="X331" i="5"/>
  <c r="Y331" i="5"/>
  <c r="W331" i="5"/>
  <c r="T331" i="5"/>
  <c r="V331" i="5"/>
  <c r="S331" i="5"/>
  <c r="Z331" i="5"/>
  <c r="P331" i="5"/>
  <c r="U331" i="5"/>
  <c r="R331" i="5"/>
  <c r="AB323" i="5"/>
  <c r="AA323" i="5"/>
  <c r="Z323" i="5"/>
  <c r="X323" i="5"/>
  <c r="Y323" i="5"/>
  <c r="W323" i="5"/>
  <c r="T323" i="5"/>
  <c r="S323" i="5"/>
  <c r="R323" i="5"/>
  <c r="U323" i="5"/>
  <c r="P323" i="5"/>
  <c r="V323" i="5"/>
  <c r="AA315" i="5"/>
  <c r="X315" i="5"/>
  <c r="Z315" i="5"/>
  <c r="W315" i="5"/>
  <c r="AB315" i="5"/>
  <c r="Y315" i="5"/>
  <c r="T315" i="5"/>
  <c r="S315" i="5"/>
  <c r="U315" i="5"/>
  <c r="R315" i="5"/>
  <c r="P315" i="5"/>
  <c r="AA307" i="5"/>
  <c r="AB307" i="5"/>
  <c r="X307" i="5"/>
  <c r="W307" i="5"/>
  <c r="V307" i="5"/>
  <c r="Y307" i="5"/>
  <c r="T307" i="5"/>
  <c r="S307" i="5"/>
  <c r="Z307" i="5"/>
  <c r="U307" i="5"/>
  <c r="R307" i="5"/>
  <c r="P307" i="5"/>
  <c r="AB299" i="5"/>
  <c r="AA299" i="5"/>
  <c r="X299" i="5"/>
  <c r="Z299" i="5"/>
  <c r="Y299" i="5"/>
  <c r="W299" i="5"/>
  <c r="U299" i="5"/>
  <c r="T299" i="5"/>
  <c r="V299" i="5"/>
  <c r="S299" i="5"/>
  <c r="R299" i="5"/>
  <c r="AB291" i="5"/>
  <c r="AA291" i="5"/>
  <c r="W291" i="5"/>
  <c r="V291" i="5"/>
  <c r="Y291" i="5"/>
  <c r="T291" i="5"/>
  <c r="P291" i="5"/>
  <c r="R291" i="5" s="1"/>
  <c r="AB283" i="5"/>
  <c r="X283" i="5"/>
  <c r="Z283" i="5"/>
  <c r="W283" i="5"/>
  <c r="Y283" i="5"/>
  <c r="U283" i="5"/>
  <c r="T283" i="5"/>
  <c r="S283" i="5"/>
  <c r="R283" i="5"/>
  <c r="P283" i="5"/>
  <c r="V283" i="5" s="1"/>
  <c r="AA283" i="5"/>
  <c r="AB275" i="5"/>
  <c r="Z275" i="5"/>
  <c r="X275" i="5"/>
  <c r="W275" i="5"/>
  <c r="Y275" i="5"/>
  <c r="V275" i="5"/>
  <c r="T275" i="5"/>
  <c r="S275" i="5"/>
  <c r="U275" i="5"/>
  <c r="P275" i="5"/>
  <c r="AA275" i="5" s="1"/>
  <c r="AB267" i="5"/>
  <c r="X267" i="5"/>
  <c r="Y267" i="5"/>
  <c r="W267" i="5"/>
  <c r="AA267" i="5"/>
  <c r="Z267" i="5"/>
  <c r="V267" i="5"/>
  <c r="T267" i="5"/>
  <c r="S267" i="5"/>
  <c r="P267" i="5"/>
  <c r="U267" i="5"/>
  <c r="R267" i="5"/>
  <c r="AB259" i="5"/>
  <c r="Z259" i="5"/>
  <c r="AA259" i="5"/>
  <c r="X259" i="5"/>
  <c r="Y259" i="5"/>
  <c r="W259" i="5"/>
  <c r="T259" i="5"/>
  <c r="V259" i="5"/>
  <c r="S259" i="5"/>
  <c r="R259" i="5"/>
  <c r="U259" i="5"/>
  <c r="P259" i="5"/>
  <c r="AB251" i="5"/>
  <c r="X251" i="5"/>
  <c r="AA251" i="5"/>
  <c r="Z251" i="5"/>
  <c r="Y251" i="5"/>
  <c r="V251" i="5"/>
  <c r="T251" i="5"/>
  <c r="U251" i="5"/>
  <c r="P251" i="5"/>
  <c r="R251" i="5" s="1"/>
  <c r="AB243" i="5"/>
  <c r="AA243" i="5"/>
  <c r="Z243" i="5"/>
  <c r="W243" i="5"/>
  <c r="Y243" i="5"/>
  <c r="T243" i="5"/>
  <c r="U243" i="5"/>
  <c r="R243" i="5"/>
  <c r="V243" i="5"/>
  <c r="P243" i="5"/>
  <c r="X243" i="5" s="1"/>
  <c r="AB235" i="5"/>
  <c r="Z235" i="5"/>
  <c r="X235" i="5"/>
  <c r="Y235" i="5"/>
  <c r="W235" i="5"/>
  <c r="AA235" i="5"/>
  <c r="U235" i="5"/>
  <c r="T235" i="5"/>
  <c r="S235" i="5"/>
  <c r="V235" i="5"/>
  <c r="R235" i="5"/>
  <c r="AB227" i="5"/>
  <c r="Z227" i="5"/>
  <c r="Y227" i="5"/>
  <c r="W227" i="5"/>
  <c r="V227" i="5"/>
  <c r="T227" i="5"/>
  <c r="U227" i="5"/>
  <c r="S227" i="5"/>
  <c r="R227" i="5"/>
  <c r="P227" i="5"/>
  <c r="AA227" i="5" s="1"/>
  <c r="AB219" i="5"/>
  <c r="Z219" i="5"/>
  <c r="AA219" i="5"/>
  <c r="X219" i="5"/>
  <c r="W219" i="5"/>
  <c r="Y219" i="5"/>
  <c r="V219" i="5"/>
  <c r="R219" i="5"/>
  <c r="P219" i="5"/>
  <c r="U219" i="5" s="1"/>
  <c r="AB211" i="5"/>
  <c r="AA211" i="5"/>
  <c r="Z211" i="5"/>
  <c r="Y211" i="5"/>
  <c r="X211" i="5"/>
  <c r="W211" i="5"/>
  <c r="V211" i="5"/>
  <c r="T211" i="5"/>
  <c r="U211" i="5"/>
  <c r="S211" i="5"/>
  <c r="P211" i="5"/>
  <c r="AA203" i="5"/>
  <c r="Z203" i="5"/>
  <c r="AB203" i="5"/>
  <c r="W203" i="5"/>
  <c r="Y203" i="5"/>
  <c r="T203" i="5"/>
  <c r="S203" i="5"/>
  <c r="V203" i="5"/>
  <c r="P203" i="5"/>
  <c r="X203" i="5" s="1"/>
  <c r="U203" i="5"/>
  <c r="R203" i="5"/>
  <c r="AB195" i="5"/>
  <c r="Z195" i="5"/>
  <c r="AA195" i="5"/>
  <c r="X195" i="5"/>
  <c r="Y195" i="5"/>
  <c r="W195" i="5"/>
  <c r="T195" i="5"/>
  <c r="S195" i="5"/>
  <c r="U195" i="5"/>
  <c r="R195" i="5"/>
  <c r="V195" i="5"/>
  <c r="P195" i="5"/>
  <c r="AB187" i="5"/>
  <c r="AA187" i="5"/>
  <c r="Z187" i="5"/>
  <c r="X187" i="5"/>
  <c r="Y187" i="5"/>
  <c r="W187" i="5"/>
  <c r="T187" i="5"/>
  <c r="S187" i="5"/>
  <c r="V187" i="5"/>
  <c r="U187" i="5"/>
  <c r="R187" i="5"/>
  <c r="P187" i="5"/>
  <c r="AA179" i="5"/>
  <c r="Z179" i="5"/>
  <c r="X179" i="5"/>
  <c r="W179" i="5"/>
  <c r="T179" i="5"/>
  <c r="U179" i="5"/>
  <c r="P179" i="5"/>
  <c r="AB179" i="5" s="1"/>
  <c r="Z171" i="5"/>
  <c r="AB171" i="5"/>
  <c r="AA171" i="5"/>
  <c r="Y171" i="5"/>
  <c r="U171" i="5"/>
  <c r="T171" i="5"/>
  <c r="S171" i="5"/>
  <c r="V171" i="5"/>
  <c r="Z163" i="5"/>
  <c r="Y163" i="5"/>
  <c r="W163" i="5"/>
  <c r="V163" i="5"/>
  <c r="T163" i="5"/>
  <c r="U163" i="5"/>
  <c r="S163" i="5"/>
  <c r="R163" i="5"/>
  <c r="P163" i="5"/>
  <c r="X163" i="5" s="1"/>
  <c r="AB155" i="5"/>
  <c r="AA155" i="5"/>
  <c r="Z155" i="5"/>
  <c r="X155" i="5"/>
  <c r="W155" i="5"/>
  <c r="Y155" i="5"/>
  <c r="V155" i="5"/>
  <c r="U155" i="5"/>
  <c r="T155" i="5"/>
  <c r="S155" i="5"/>
  <c r="R155" i="5"/>
  <c r="P155" i="5"/>
  <c r="AB147" i="5"/>
  <c r="AA147" i="5"/>
  <c r="Z147" i="5"/>
  <c r="Y147" i="5"/>
  <c r="X147" i="5"/>
  <c r="W147" i="5"/>
  <c r="V147" i="5"/>
  <c r="T147" i="5"/>
  <c r="S147" i="5"/>
  <c r="U147" i="5"/>
  <c r="P147" i="5"/>
  <c r="AA139" i="5"/>
  <c r="Z139" i="5"/>
  <c r="AB139" i="5"/>
  <c r="X139" i="5"/>
  <c r="W139" i="5"/>
  <c r="T139" i="5"/>
  <c r="V139" i="5"/>
  <c r="P139" i="5"/>
  <c r="S139" i="5" s="1"/>
  <c r="Y139" i="5"/>
  <c r="U139" i="5"/>
  <c r="R139" i="5"/>
  <c r="AB131" i="5"/>
  <c r="AA131" i="5"/>
  <c r="Z131" i="5"/>
  <c r="X131" i="5"/>
  <c r="Y131" i="5"/>
  <c r="W131" i="5"/>
  <c r="T131" i="5"/>
  <c r="S131" i="5"/>
  <c r="U131" i="5"/>
  <c r="V131" i="5"/>
  <c r="R131" i="5"/>
  <c r="P131" i="5"/>
  <c r="AB123" i="5"/>
  <c r="AA123" i="5"/>
  <c r="Z123" i="5"/>
  <c r="X123" i="5"/>
  <c r="Y123" i="5"/>
  <c r="W123" i="5"/>
  <c r="V123" i="5"/>
  <c r="T123" i="5"/>
  <c r="S123" i="5"/>
  <c r="U123" i="5"/>
  <c r="R123" i="5"/>
  <c r="P123" i="5"/>
  <c r="AB115" i="5"/>
  <c r="AA115" i="5"/>
  <c r="Z115" i="5"/>
  <c r="Y115" i="5"/>
  <c r="X115" i="5"/>
  <c r="W115" i="5"/>
  <c r="T115" i="5"/>
  <c r="V115" i="5"/>
  <c r="S115" i="5"/>
  <c r="U115" i="5"/>
  <c r="R115" i="5"/>
  <c r="P115" i="5"/>
  <c r="AB107" i="5"/>
  <c r="AA107" i="5"/>
  <c r="W107" i="5"/>
  <c r="V107" i="5"/>
  <c r="U107" i="5"/>
  <c r="T107" i="5"/>
  <c r="S107" i="5"/>
  <c r="R107" i="5"/>
  <c r="AB99" i="5"/>
  <c r="AA99" i="5"/>
  <c r="X99" i="5"/>
  <c r="Y99" i="5"/>
  <c r="W99" i="5"/>
  <c r="V99" i="5"/>
  <c r="S99" i="5"/>
  <c r="R99" i="5"/>
  <c r="P99" i="5"/>
  <c r="U99" i="5" s="1"/>
  <c r="AB91" i="5"/>
  <c r="AA91" i="5"/>
  <c r="Z91" i="5"/>
  <c r="X91" i="5"/>
  <c r="W91" i="5"/>
  <c r="V91" i="5"/>
  <c r="U91" i="5"/>
  <c r="T91" i="5"/>
  <c r="S91" i="5"/>
  <c r="R91" i="5"/>
  <c r="P91" i="5"/>
  <c r="Y91" i="5"/>
  <c r="AB83" i="5"/>
  <c r="AA83" i="5"/>
  <c r="Z83" i="5"/>
  <c r="Y83" i="5"/>
  <c r="X83" i="5"/>
  <c r="W83" i="5"/>
  <c r="V83" i="5"/>
  <c r="T83" i="5"/>
  <c r="S83" i="5"/>
  <c r="U83" i="5"/>
  <c r="P83" i="5"/>
  <c r="AB75" i="5"/>
  <c r="Z75" i="5"/>
  <c r="X75" i="5"/>
  <c r="W75" i="5"/>
  <c r="AA75" i="5"/>
  <c r="T75" i="5"/>
  <c r="Y75" i="5"/>
  <c r="V75" i="5"/>
  <c r="S75" i="5"/>
  <c r="P75" i="5"/>
  <c r="U75" i="5"/>
  <c r="R75" i="5"/>
  <c r="AA67" i="5"/>
  <c r="Z67" i="5"/>
  <c r="X67" i="5"/>
  <c r="Y67" i="5"/>
  <c r="W67" i="5"/>
  <c r="AB67" i="5"/>
  <c r="V67" i="5"/>
  <c r="T67" i="5"/>
  <c r="U67" i="5"/>
  <c r="S67" i="5"/>
  <c r="R67" i="5"/>
  <c r="P67" i="5"/>
  <c r="AB59" i="5"/>
  <c r="AA59" i="5"/>
  <c r="X59" i="5"/>
  <c r="W59" i="5"/>
  <c r="T59" i="5"/>
  <c r="Y59" i="5"/>
  <c r="R59" i="5"/>
  <c r="V59" i="5"/>
  <c r="P59" i="5"/>
  <c r="S59" i="5" s="1"/>
  <c r="AB51" i="5"/>
  <c r="AA51" i="5"/>
  <c r="Z51" i="5"/>
  <c r="Y51" i="5"/>
  <c r="X51" i="5"/>
  <c r="W51" i="5"/>
  <c r="T51" i="5"/>
  <c r="S51" i="5"/>
  <c r="U51" i="5"/>
  <c r="R51" i="5"/>
  <c r="P51" i="5"/>
  <c r="V51" i="5"/>
  <c r="AA43" i="5"/>
  <c r="AB43" i="5"/>
  <c r="Z43" i="5"/>
  <c r="X43" i="5"/>
  <c r="W43" i="5"/>
  <c r="Y43" i="5"/>
  <c r="U43" i="5"/>
  <c r="S43" i="5"/>
  <c r="V43" i="5"/>
  <c r="AB35" i="5"/>
  <c r="AA35" i="5"/>
  <c r="Z35" i="5"/>
  <c r="X35" i="5"/>
  <c r="Y35" i="5"/>
  <c r="W35" i="5"/>
  <c r="V35" i="5"/>
  <c r="T35" i="5"/>
  <c r="U35" i="5"/>
  <c r="S35" i="5"/>
  <c r="R35" i="5"/>
  <c r="P35" i="5"/>
  <c r="AB27" i="5"/>
  <c r="AA27" i="5"/>
  <c r="Z27" i="5"/>
  <c r="X27" i="5"/>
  <c r="Y27" i="5"/>
  <c r="V27" i="5"/>
  <c r="U27" i="5"/>
  <c r="T27" i="5"/>
  <c r="S27" i="5"/>
  <c r="R27" i="5"/>
  <c r="P27" i="5"/>
  <c r="W27" i="5" s="1"/>
  <c r="AB19" i="5"/>
  <c r="AA19" i="5"/>
  <c r="Z19" i="5"/>
  <c r="Y19" i="5"/>
  <c r="X19" i="5"/>
  <c r="W19" i="5"/>
  <c r="T19" i="5"/>
  <c r="S19" i="5"/>
  <c r="U19" i="5"/>
  <c r="P19" i="5"/>
  <c r="V19" i="5" s="1"/>
  <c r="AB11" i="5"/>
  <c r="AA11" i="5"/>
  <c r="Z11" i="5"/>
  <c r="X11" i="5"/>
  <c r="Y11" i="5"/>
  <c r="T11" i="5"/>
  <c r="U11" i="5"/>
  <c r="P11" i="5"/>
  <c r="R11" i="5"/>
  <c r="AA3" i="5"/>
  <c r="W3" i="5"/>
  <c r="Y3" i="5"/>
  <c r="T3" i="5"/>
  <c r="V3" i="5"/>
  <c r="S3" i="5"/>
  <c r="R3" i="5"/>
  <c r="P3" i="5"/>
  <c r="X3" i="5" s="1"/>
  <c r="U3" i="5"/>
  <c r="R531" i="5"/>
  <c r="U867" i="5"/>
  <c r="V315" i="5"/>
  <c r="S946" i="5"/>
  <c r="W666" i="5"/>
  <c r="R467" i="5"/>
  <c r="R339" i="5"/>
  <c r="R19" i="5"/>
  <c r="U641" i="5"/>
  <c r="P875" i="5"/>
  <c r="AB875" i="5" s="1"/>
  <c r="P747" i="5"/>
  <c r="Y747" i="5" s="1"/>
  <c r="P619" i="5"/>
  <c r="P491" i="5"/>
  <c r="T491" i="5" s="1"/>
  <c r="P363" i="5"/>
  <c r="P235" i="5"/>
  <c r="P107" i="5"/>
  <c r="X107" i="5" s="1"/>
  <c r="R595" i="5"/>
  <c r="R211" i="5"/>
  <c r="R723" i="5"/>
  <c r="R83" i="5"/>
  <c r="U608" i="5"/>
  <c r="R608" i="5"/>
  <c r="S224" i="5"/>
  <c r="U224" i="5"/>
  <c r="R275" i="5"/>
  <c r="P939" i="5"/>
  <c r="V939" i="5" s="1"/>
  <c r="P811" i="5"/>
  <c r="R811" i="5" s="1"/>
  <c r="P683" i="5"/>
  <c r="Z683" i="5" s="1"/>
  <c r="P555" i="5"/>
  <c r="P427" i="5"/>
  <c r="S427" i="5" s="1"/>
  <c r="P299" i="5"/>
  <c r="P171" i="5"/>
  <c r="R171" i="5" s="1"/>
  <c r="P43" i="5"/>
  <c r="R43" i="5" s="1"/>
  <c r="R915" i="5"/>
  <c r="R787" i="5"/>
  <c r="R659" i="5"/>
  <c r="U947" i="5"/>
  <c r="U225" i="5"/>
  <c r="U161" i="5"/>
  <c r="U838" i="5"/>
  <c r="U854" i="5"/>
  <c r="AB973" i="5"/>
  <c r="Y973" i="5"/>
  <c r="W973" i="5"/>
  <c r="U973" i="5"/>
  <c r="P973" i="5"/>
  <c r="V973" i="5" s="1"/>
  <c r="R973" i="5"/>
  <c r="X973" i="5"/>
  <c r="S973" i="5"/>
  <c r="AB965" i="5"/>
  <c r="AA965" i="5"/>
  <c r="Y965" i="5"/>
  <c r="Z965" i="5"/>
  <c r="W965" i="5"/>
  <c r="U965" i="5"/>
  <c r="P965" i="5"/>
  <c r="X965" i="5" s="1"/>
  <c r="R965" i="5"/>
  <c r="V965" i="5"/>
  <c r="S965" i="5"/>
  <c r="AA957" i="5"/>
  <c r="Y957" i="5"/>
  <c r="AB957" i="5"/>
  <c r="X957" i="5"/>
  <c r="W957" i="5"/>
  <c r="U957" i="5"/>
  <c r="P957" i="5"/>
  <c r="R957" i="5"/>
  <c r="S957" i="5"/>
  <c r="AB949" i="5"/>
  <c r="AA949" i="5"/>
  <c r="Y949" i="5"/>
  <c r="X949" i="5"/>
  <c r="Z949" i="5"/>
  <c r="W949" i="5"/>
  <c r="U949" i="5"/>
  <c r="P949" i="5"/>
  <c r="R949" i="5"/>
  <c r="S949" i="5"/>
  <c r="AB941" i="5"/>
  <c r="AA941" i="5"/>
  <c r="Z941" i="5"/>
  <c r="Y941" i="5"/>
  <c r="W941" i="5"/>
  <c r="V941" i="5"/>
  <c r="U941" i="5"/>
  <c r="P941" i="5"/>
  <c r="R941" i="5"/>
  <c r="S941" i="5"/>
  <c r="Y933" i="5"/>
  <c r="Z933" i="5"/>
  <c r="AA933" i="5"/>
  <c r="X933" i="5"/>
  <c r="AB933" i="5"/>
  <c r="V933" i="5"/>
  <c r="U933" i="5"/>
  <c r="P933" i="5"/>
  <c r="R933" i="5"/>
  <c r="S933" i="5"/>
  <c r="AB925" i="5"/>
  <c r="AA925" i="5"/>
  <c r="Z925" i="5"/>
  <c r="V925" i="5"/>
  <c r="U925" i="5"/>
  <c r="P925" i="5"/>
  <c r="R925" i="5"/>
  <c r="S925" i="5"/>
  <c r="AB917" i="5"/>
  <c r="AA917" i="5"/>
  <c r="Z917" i="5"/>
  <c r="Y917" i="5"/>
  <c r="U917" i="5"/>
  <c r="P917" i="5"/>
  <c r="X917" i="5"/>
  <c r="W917" i="5"/>
  <c r="R917" i="5"/>
  <c r="S917" i="5"/>
  <c r="AB909" i="5"/>
  <c r="AA909" i="5"/>
  <c r="Z909" i="5"/>
  <c r="Y909" i="5"/>
  <c r="W909" i="5"/>
  <c r="U909" i="5"/>
  <c r="X909" i="5"/>
  <c r="P909" i="5"/>
  <c r="R909" i="5"/>
  <c r="S909" i="5"/>
  <c r="AB901" i="5"/>
  <c r="AA901" i="5"/>
  <c r="Y901" i="5"/>
  <c r="Z901" i="5"/>
  <c r="X901" i="5"/>
  <c r="P901" i="5"/>
  <c r="W901" i="5" s="1"/>
  <c r="V901" i="5"/>
  <c r="R901" i="5"/>
  <c r="S901" i="5"/>
  <c r="AB893" i="5"/>
  <c r="Y893" i="5"/>
  <c r="Z893" i="5"/>
  <c r="X893" i="5"/>
  <c r="P893" i="5"/>
  <c r="S893" i="5" s="1"/>
  <c r="R893" i="5"/>
  <c r="AA893" i="5"/>
  <c r="AB885" i="5"/>
  <c r="AA885" i="5"/>
  <c r="Y885" i="5"/>
  <c r="X885" i="5"/>
  <c r="U885" i="5"/>
  <c r="Z885" i="5"/>
  <c r="P885" i="5"/>
  <c r="W885" i="5"/>
  <c r="R885" i="5"/>
  <c r="S885" i="5"/>
  <c r="AB877" i="5"/>
  <c r="AA877" i="5"/>
  <c r="Z877" i="5"/>
  <c r="Y877" i="5"/>
  <c r="V877" i="5"/>
  <c r="P877" i="5"/>
  <c r="X877" i="5"/>
  <c r="AB869" i="5"/>
  <c r="Y869" i="5"/>
  <c r="AA869" i="5"/>
  <c r="Z869" i="5"/>
  <c r="X869" i="5"/>
  <c r="V869" i="5"/>
  <c r="U869" i="5"/>
  <c r="P869" i="5"/>
  <c r="R869" i="5"/>
  <c r="S869" i="5"/>
  <c r="AB861" i="5"/>
  <c r="Y861" i="5"/>
  <c r="AA861" i="5"/>
  <c r="Z861" i="5"/>
  <c r="X861" i="5"/>
  <c r="V861" i="5"/>
  <c r="U861" i="5"/>
  <c r="P861" i="5"/>
  <c r="R861" i="5"/>
  <c r="S861" i="5"/>
  <c r="AB853" i="5"/>
  <c r="Z853" i="5"/>
  <c r="Y853" i="5"/>
  <c r="X853" i="5"/>
  <c r="W853" i="5"/>
  <c r="U853" i="5"/>
  <c r="P853" i="5"/>
  <c r="R853" i="5" s="1"/>
  <c r="AB845" i="5"/>
  <c r="AA845" i="5"/>
  <c r="Z845" i="5"/>
  <c r="Y845" i="5"/>
  <c r="U845" i="5"/>
  <c r="P845" i="5"/>
  <c r="T845" i="5" s="1"/>
  <c r="R845" i="5"/>
  <c r="S845" i="5"/>
  <c r="Y837" i="5"/>
  <c r="X837" i="5"/>
  <c r="W837" i="5"/>
  <c r="V837" i="5"/>
  <c r="P837" i="5"/>
  <c r="T837" i="5" s="1"/>
  <c r="R837" i="5"/>
  <c r="S837" i="5"/>
  <c r="AB829" i="5"/>
  <c r="AA829" i="5"/>
  <c r="Y829" i="5"/>
  <c r="X829" i="5"/>
  <c r="W829" i="5"/>
  <c r="U829" i="5"/>
  <c r="P829" i="5"/>
  <c r="R829" i="5"/>
  <c r="S829" i="5"/>
  <c r="AB821" i="5"/>
  <c r="AA821" i="5"/>
  <c r="Y821" i="5"/>
  <c r="X821" i="5"/>
  <c r="P821" i="5"/>
  <c r="S821" i="5" s="1"/>
  <c r="W821" i="5"/>
  <c r="R821" i="5"/>
  <c r="V821" i="5"/>
  <c r="AB813" i="5"/>
  <c r="Z813" i="5"/>
  <c r="Y813" i="5"/>
  <c r="AA813" i="5"/>
  <c r="X813" i="5"/>
  <c r="W813" i="5"/>
  <c r="V813" i="5"/>
  <c r="U813" i="5"/>
  <c r="P813" i="5"/>
  <c r="R813" i="5"/>
  <c r="S813" i="5"/>
  <c r="AB805" i="5"/>
  <c r="AA805" i="5"/>
  <c r="Y805" i="5"/>
  <c r="Z805" i="5"/>
  <c r="X805" i="5"/>
  <c r="W805" i="5"/>
  <c r="V805" i="5"/>
  <c r="U805" i="5"/>
  <c r="P805" i="5"/>
  <c r="R805" i="5"/>
  <c r="S805" i="5"/>
  <c r="AB797" i="5"/>
  <c r="Y797" i="5"/>
  <c r="Z797" i="5"/>
  <c r="X797" i="5"/>
  <c r="V797" i="5"/>
  <c r="W797" i="5"/>
  <c r="U797" i="5"/>
  <c r="P797" i="5"/>
  <c r="R797" i="5"/>
  <c r="S797" i="5"/>
  <c r="AB789" i="5"/>
  <c r="AA789" i="5"/>
  <c r="Z789" i="5"/>
  <c r="Y789" i="5"/>
  <c r="U789" i="5"/>
  <c r="P789" i="5"/>
  <c r="R789" i="5"/>
  <c r="W789" i="5"/>
  <c r="S789" i="5"/>
  <c r="AB781" i="5"/>
  <c r="AA781" i="5"/>
  <c r="Y781" i="5"/>
  <c r="W781" i="5"/>
  <c r="X781" i="5"/>
  <c r="P781" i="5"/>
  <c r="S781" i="5"/>
  <c r="AA773" i="5"/>
  <c r="Y773" i="5"/>
  <c r="X773" i="5"/>
  <c r="Z773" i="5"/>
  <c r="W773" i="5"/>
  <c r="U773" i="5"/>
  <c r="T773" i="5"/>
  <c r="P773" i="5"/>
  <c r="V773" i="5" s="1"/>
  <c r="S773" i="5"/>
  <c r="AA765" i="5"/>
  <c r="Y765" i="5"/>
  <c r="AB765" i="5"/>
  <c r="X765" i="5"/>
  <c r="W765" i="5"/>
  <c r="U765" i="5"/>
  <c r="P765" i="5"/>
  <c r="Z765" i="5"/>
  <c r="T765" i="5"/>
  <c r="R765" i="5"/>
  <c r="S765" i="5"/>
  <c r="AB757" i="5"/>
  <c r="Z757" i="5"/>
  <c r="X757" i="5"/>
  <c r="W757" i="5"/>
  <c r="P757" i="5"/>
  <c r="V757" i="5"/>
  <c r="R757" i="5"/>
  <c r="T757" i="5"/>
  <c r="S757" i="5"/>
  <c r="Z749" i="5"/>
  <c r="Y749" i="5"/>
  <c r="X749" i="5"/>
  <c r="AB749" i="5"/>
  <c r="V749" i="5"/>
  <c r="U749" i="5"/>
  <c r="W749" i="5"/>
  <c r="P749" i="5"/>
  <c r="AA749" i="5" s="1"/>
  <c r="R749" i="5"/>
  <c r="S749" i="5"/>
  <c r="AB741" i="5"/>
  <c r="AA741" i="5"/>
  <c r="Y741" i="5"/>
  <c r="X741" i="5"/>
  <c r="Z741" i="5"/>
  <c r="V741" i="5"/>
  <c r="U741" i="5"/>
  <c r="P741" i="5"/>
  <c r="W741" i="5" s="1"/>
  <c r="R741" i="5"/>
  <c r="S741" i="5"/>
  <c r="AB733" i="5"/>
  <c r="AA733" i="5"/>
  <c r="Y733" i="5"/>
  <c r="Z733" i="5"/>
  <c r="V733" i="5"/>
  <c r="X733" i="5"/>
  <c r="U733" i="5"/>
  <c r="P733" i="5"/>
  <c r="R733" i="5"/>
  <c r="S733" i="5"/>
  <c r="P725" i="5"/>
  <c r="R725" i="5"/>
  <c r="W725" i="5"/>
  <c r="AA717" i="5"/>
  <c r="Z717" i="5"/>
  <c r="Y717" i="5"/>
  <c r="W717" i="5"/>
  <c r="X717" i="5"/>
  <c r="U717" i="5"/>
  <c r="P717" i="5"/>
  <c r="AB717" i="5" s="1"/>
  <c r="V717" i="5"/>
  <c r="AA709" i="5"/>
  <c r="AB709" i="5"/>
  <c r="Y709" i="5"/>
  <c r="Z709" i="5"/>
  <c r="W709" i="5"/>
  <c r="X709" i="5"/>
  <c r="U709" i="5"/>
  <c r="T709" i="5"/>
  <c r="P709" i="5"/>
  <c r="R709" i="5"/>
  <c r="S709" i="5"/>
  <c r="AA701" i="5"/>
  <c r="AB701" i="5"/>
  <c r="Y701" i="5"/>
  <c r="W701" i="5"/>
  <c r="U701" i="5"/>
  <c r="P701" i="5"/>
  <c r="T701" i="5"/>
  <c r="R701" i="5"/>
  <c r="S701" i="5"/>
  <c r="X701" i="5"/>
  <c r="AB693" i="5"/>
  <c r="Y693" i="5"/>
  <c r="Z693" i="5"/>
  <c r="U693" i="5"/>
  <c r="V693" i="5"/>
  <c r="P693" i="5"/>
  <c r="AA693" i="5" s="1"/>
  <c r="W693" i="5"/>
  <c r="T693" i="5"/>
  <c r="S693" i="5"/>
  <c r="AA685" i="5"/>
  <c r="AB685" i="5"/>
  <c r="Z685" i="5"/>
  <c r="Y685" i="5"/>
  <c r="X685" i="5"/>
  <c r="V685" i="5"/>
  <c r="U685" i="5"/>
  <c r="W685" i="5"/>
  <c r="P685" i="5"/>
  <c r="R685" i="5"/>
  <c r="S685" i="5"/>
  <c r="AA677" i="5"/>
  <c r="Y677" i="5"/>
  <c r="Z677" i="5"/>
  <c r="X677" i="5"/>
  <c r="V677" i="5"/>
  <c r="U677" i="5"/>
  <c r="P677" i="5"/>
  <c r="AB677" i="5" s="1"/>
  <c r="R677" i="5"/>
  <c r="S677" i="5"/>
  <c r="AA669" i="5"/>
  <c r="AB669" i="5"/>
  <c r="Y669" i="5"/>
  <c r="Z669" i="5"/>
  <c r="X669" i="5"/>
  <c r="V669" i="5"/>
  <c r="P669" i="5"/>
  <c r="W669" i="5" s="1"/>
  <c r="T669" i="5"/>
  <c r="R669" i="5"/>
  <c r="S669" i="5"/>
  <c r="AB661" i="5"/>
  <c r="AA661" i="5"/>
  <c r="Z661" i="5"/>
  <c r="Y661" i="5"/>
  <c r="W661" i="5"/>
  <c r="U661" i="5"/>
  <c r="P661" i="5"/>
  <c r="R661" i="5"/>
  <c r="S661" i="5"/>
  <c r="AA653" i="5"/>
  <c r="AB653" i="5"/>
  <c r="Z653" i="5"/>
  <c r="Y653" i="5"/>
  <c r="X653" i="5"/>
  <c r="W653" i="5"/>
  <c r="U653" i="5"/>
  <c r="P653" i="5"/>
  <c r="V653" i="5" s="1"/>
  <c r="R653" i="5"/>
  <c r="S653" i="5"/>
  <c r="AA645" i="5"/>
  <c r="Y645" i="5"/>
  <c r="Z645" i="5"/>
  <c r="W645" i="5"/>
  <c r="X645" i="5"/>
  <c r="U645" i="5"/>
  <c r="P645" i="5"/>
  <c r="V645" i="5" s="1"/>
  <c r="T645" i="5"/>
  <c r="AB637" i="5"/>
  <c r="Y637" i="5"/>
  <c r="Z637" i="5"/>
  <c r="W637" i="5"/>
  <c r="U637" i="5"/>
  <c r="P637" i="5"/>
  <c r="R637" i="5" s="1"/>
  <c r="V637" i="5"/>
  <c r="S637" i="5"/>
  <c r="X637" i="5"/>
  <c r="AB629" i="5"/>
  <c r="AA629" i="5"/>
  <c r="Y629" i="5"/>
  <c r="X629" i="5"/>
  <c r="W629" i="5"/>
  <c r="T629" i="5"/>
  <c r="P629" i="5"/>
  <c r="Z629" i="5"/>
  <c r="R629" i="5"/>
  <c r="S629" i="5"/>
  <c r="AA621" i="5"/>
  <c r="AB621" i="5"/>
  <c r="Z621" i="5"/>
  <c r="Y621" i="5"/>
  <c r="V621" i="5"/>
  <c r="X621" i="5"/>
  <c r="W621" i="5"/>
  <c r="P621" i="5"/>
  <c r="R621" i="5"/>
  <c r="S621" i="5"/>
  <c r="AA613" i="5"/>
  <c r="AB613" i="5"/>
  <c r="Y613" i="5"/>
  <c r="Z613" i="5"/>
  <c r="U613" i="5"/>
  <c r="W613" i="5"/>
  <c r="V613" i="5"/>
  <c r="P613" i="5"/>
  <c r="R613" i="5"/>
  <c r="S613" i="5"/>
  <c r="AB605" i="5"/>
  <c r="AA605" i="5"/>
  <c r="Y605" i="5"/>
  <c r="Z605" i="5"/>
  <c r="X605" i="5"/>
  <c r="V605" i="5"/>
  <c r="P605" i="5"/>
  <c r="R605" i="5" s="1"/>
  <c r="T605" i="5"/>
  <c r="U605" i="5"/>
  <c r="AB597" i="5"/>
  <c r="AA597" i="5"/>
  <c r="Z597" i="5"/>
  <c r="Y597" i="5"/>
  <c r="X597" i="5"/>
  <c r="P597" i="5"/>
  <c r="R597" i="5"/>
  <c r="V597" i="5"/>
  <c r="S597" i="5"/>
  <c r="AA589" i="5"/>
  <c r="AB589" i="5"/>
  <c r="Z589" i="5"/>
  <c r="Y589" i="5"/>
  <c r="V589" i="5"/>
  <c r="W589" i="5"/>
  <c r="P589" i="5"/>
  <c r="U589" i="5" s="1"/>
  <c r="R589" i="5"/>
  <c r="S589" i="5"/>
  <c r="AA581" i="5"/>
  <c r="AB581" i="5"/>
  <c r="Y581" i="5"/>
  <c r="U581" i="5"/>
  <c r="P581" i="5"/>
  <c r="R581" i="5"/>
  <c r="T581" i="5"/>
  <c r="AA573" i="5"/>
  <c r="Y573" i="5"/>
  <c r="Z573" i="5"/>
  <c r="V573" i="5"/>
  <c r="AB573" i="5"/>
  <c r="P573" i="5"/>
  <c r="S573" i="5" s="1"/>
  <c r="R573" i="5"/>
  <c r="X573" i="5"/>
  <c r="AB565" i="5"/>
  <c r="AA565" i="5"/>
  <c r="Y565" i="5"/>
  <c r="X565" i="5"/>
  <c r="Z565" i="5"/>
  <c r="V565" i="5"/>
  <c r="U565" i="5"/>
  <c r="T565" i="5"/>
  <c r="P565" i="5"/>
  <c r="R565" i="5"/>
  <c r="S565" i="5"/>
  <c r="AA557" i="5"/>
  <c r="Z557" i="5"/>
  <c r="AB557" i="5"/>
  <c r="Y557" i="5"/>
  <c r="V557" i="5"/>
  <c r="X557" i="5"/>
  <c r="P557" i="5"/>
  <c r="W557" i="5"/>
  <c r="R557" i="5"/>
  <c r="S557" i="5"/>
  <c r="AB549" i="5"/>
  <c r="AA549" i="5"/>
  <c r="Y549" i="5"/>
  <c r="V549" i="5"/>
  <c r="Z549" i="5"/>
  <c r="P549" i="5"/>
  <c r="R549" i="5"/>
  <c r="S549" i="5"/>
  <c r="AB541" i="5"/>
  <c r="AA541" i="5"/>
  <c r="Y541" i="5"/>
  <c r="Z541" i="5"/>
  <c r="V541" i="5"/>
  <c r="X541" i="5"/>
  <c r="P541" i="5"/>
  <c r="U541" i="5"/>
  <c r="T541" i="5"/>
  <c r="R541" i="5"/>
  <c r="S541" i="5"/>
  <c r="AB533" i="5"/>
  <c r="AA533" i="5"/>
  <c r="Y533" i="5"/>
  <c r="Z533" i="5"/>
  <c r="V533" i="5"/>
  <c r="X533" i="5"/>
  <c r="P533" i="5"/>
  <c r="R533" i="5"/>
  <c r="S533" i="5"/>
  <c r="AA525" i="5"/>
  <c r="AB525" i="5"/>
  <c r="Z525" i="5"/>
  <c r="Y525" i="5"/>
  <c r="V525" i="5"/>
  <c r="W525" i="5"/>
  <c r="X525" i="5"/>
  <c r="P525" i="5"/>
  <c r="R525" i="5"/>
  <c r="S525" i="5"/>
  <c r="AA517" i="5"/>
  <c r="AB517" i="5"/>
  <c r="Y517" i="5"/>
  <c r="V517" i="5"/>
  <c r="X517" i="5"/>
  <c r="W517" i="5"/>
  <c r="Z517" i="5"/>
  <c r="U517" i="5"/>
  <c r="P517" i="5"/>
  <c r="R517" i="5"/>
  <c r="T517" i="5"/>
  <c r="S517" i="5"/>
  <c r="AA509" i="5"/>
  <c r="AB509" i="5"/>
  <c r="Y509" i="5"/>
  <c r="X509" i="5"/>
  <c r="V509" i="5"/>
  <c r="W509" i="5"/>
  <c r="Z509" i="5"/>
  <c r="U509" i="5"/>
  <c r="P509" i="5"/>
  <c r="R509" i="5"/>
  <c r="S509" i="5"/>
  <c r="AB501" i="5"/>
  <c r="AA501" i="5"/>
  <c r="Y501" i="5"/>
  <c r="Z501" i="5"/>
  <c r="U501" i="5"/>
  <c r="T501" i="5"/>
  <c r="P501" i="5"/>
  <c r="X501" i="5" s="1"/>
  <c r="S501" i="5"/>
  <c r="AA493" i="5"/>
  <c r="AB493" i="5"/>
  <c r="Y493" i="5"/>
  <c r="X493" i="5"/>
  <c r="V493" i="5"/>
  <c r="P493" i="5"/>
  <c r="S493" i="5" s="1"/>
  <c r="W493" i="5"/>
  <c r="R493" i="5"/>
  <c r="AA485" i="5"/>
  <c r="AB485" i="5"/>
  <c r="Y485" i="5"/>
  <c r="V485" i="5"/>
  <c r="Z485" i="5"/>
  <c r="X485" i="5"/>
  <c r="W485" i="5"/>
  <c r="P485" i="5"/>
  <c r="R485" i="5"/>
  <c r="S485" i="5"/>
  <c r="AB477" i="5"/>
  <c r="Y477" i="5"/>
  <c r="V477" i="5"/>
  <c r="X477" i="5"/>
  <c r="W477" i="5"/>
  <c r="U477" i="5"/>
  <c r="P477" i="5"/>
  <c r="T477" i="5"/>
  <c r="S477" i="5"/>
  <c r="AB469" i="5"/>
  <c r="AA469" i="5"/>
  <c r="Z469" i="5"/>
  <c r="Y469" i="5"/>
  <c r="V469" i="5"/>
  <c r="X469" i="5"/>
  <c r="W469" i="5"/>
  <c r="P469" i="5"/>
  <c r="R469" i="5"/>
  <c r="S469" i="5"/>
  <c r="AA461" i="5"/>
  <c r="AB461" i="5"/>
  <c r="Z461" i="5"/>
  <c r="Y461" i="5"/>
  <c r="V461" i="5"/>
  <c r="X461" i="5"/>
  <c r="W461" i="5"/>
  <c r="P461" i="5"/>
  <c r="R461" i="5"/>
  <c r="U461" i="5"/>
  <c r="S461" i="5"/>
  <c r="AA453" i="5"/>
  <c r="AB453" i="5"/>
  <c r="Z453" i="5"/>
  <c r="Y453" i="5"/>
  <c r="V453" i="5"/>
  <c r="W453" i="5"/>
  <c r="U453" i="5"/>
  <c r="P453" i="5"/>
  <c r="R453" i="5"/>
  <c r="X453" i="5"/>
  <c r="T453" i="5"/>
  <c r="S453" i="5"/>
  <c r="AB445" i="5"/>
  <c r="Z445" i="5"/>
  <c r="Y445" i="5"/>
  <c r="W445" i="5"/>
  <c r="P445" i="5"/>
  <c r="AA445" i="5" s="1"/>
  <c r="R445" i="5"/>
  <c r="AB437" i="5"/>
  <c r="Y437" i="5"/>
  <c r="X437" i="5"/>
  <c r="Z437" i="5"/>
  <c r="V437" i="5"/>
  <c r="W437" i="5"/>
  <c r="T437" i="5"/>
  <c r="P437" i="5"/>
  <c r="AA437" i="5" s="1"/>
  <c r="R437" i="5"/>
  <c r="AA429" i="5"/>
  <c r="Z429" i="5"/>
  <c r="AB429" i="5"/>
  <c r="Y429" i="5"/>
  <c r="V429" i="5"/>
  <c r="X429" i="5"/>
  <c r="W429" i="5"/>
  <c r="P429" i="5"/>
  <c r="R429" i="5"/>
  <c r="S429" i="5"/>
  <c r="AA421" i="5"/>
  <c r="AB421" i="5"/>
  <c r="Y421" i="5"/>
  <c r="Z421" i="5"/>
  <c r="V421" i="5"/>
  <c r="X421" i="5"/>
  <c r="W421" i="5"/>
  <c r="P421" i="5"/>
  <c r="R421" i="5"/>
  <c r="U421" i="5"/>
  <c r="S421" i="5"/>
  <c r="AB413" i="5"/>
  <c r="AA413" i="5"/>
  <c r="Z413" i="5"/>
  <c r="Y413" i="5"/>
  <c r="V413" i="5"/>
  <c r="X413" i="5"/>
  <c r="P413" i="5"/>
  <c r="T413" i="5"/>
  <c r="R413" i="5"/>
  <c r="S413" i="5"/>
  <c r="AB405" i="5"/>
  <c r="AA405" i="5"/>
  <c r="Y405" i="5"/>
  <c r="Z405" i="5"/>
  <c r="V405" i="5"/>
  <c r="P405" i="5"/>
  <c r="S405" i="5"/>
  <c r="AA397" i="5"/>
  <c r="AB397" i="5"/>
  <c r="Y397" i="5"/>
  <c r="V397" i="5"/>
  <c r="W397" i="5"/>
  <c r="P397" i="5"/>
  <c r="X397" i="5" s="1"/>
  <c r="U397" i="5"/>
  <c r="R397" i="5"/>
  <c r="AB389" i="5"/>
  <c r="AA389" i="5"/>
  <c r="Y389" i="5"/>
  <c r="V389" i="5"/>
  <c r="Z389" i="5"/>
  <c r="W389" i="5"/>
  <c r="U389" i="5"/>
  <c r="X389" i="5"/>
  <c r="P389" i="5"/>
  <c r="R389" i="5"/>
  <c r="T389" i="5"/>
  <c r="S389" i="5"/>
  <c r="AA381" i="5"/>
  <c r="AB381" i="5"/>
  <c r="Y381" i="5"/>
  <c r="V381" i="5"/>
  <c r="W381" i="5"/>
  <c r="Z381" i="5"/>
  <c r="U381" i="5"/>
  <c r="P381" i="5"/>
  <c r="R381" i="5"/>
  <c r="X381" i="5"/>
  <c r="S381" i="5"/>
  <c r="AB373" i="5"/>
  <c r="AA373" i="5"/>
  <c r="Y373" i="5"/>
  <c r="X373" i="5"/>
  <c r="V373" i="5"/>
  <c r="U373" i="5"/>
  <c r="T373" i="5"/>
  <c r="P373" i="5"/>
  <c r="R373" i="5"/>
  <c r="S373" i="5"/>
  <c r="AA365" i="5"/>
  <c r="Z365" i="5"/>
  <c r="AB365" i="5"/>
  <c r="Y365" i="5"/>
  <c r="X365" i="5"/>
  <c r="V365" i="5"/>
  <c r="P365" i="5"/>
  <c r="R365" i="5"/>
  <c r="W365" i="5"/>
  <c r="S365" i="5"/>
  <c r="AA357" i="5"/>
  <c r="AB357" i="5"/>
  <c r="Y357" i="5"/>
  <c r="V357" i="5"/>
  <c r="X357" i="5"/>
  <c r="Z357" i="5"/>
  <c r="W357" i="5"/>
  <c r="P357" i="5"/>
  <c r="U357" i="5"/>
  <c r="R357" i="5"/>
  <c r="S357" i="5"/>
  <c r="AB349" i="5"/>
  <c r="AA349" i="5"/>
  <c r="Y349" i="5"/>
  <c r="X349" i="5"/>
  <c r="V349" i="5"/>
  <c r="Z349" i="5"/>
  <c r="P349" i="5"/>
  <c r="T349" i="5"/>
  <c r="R349" i="5"/>
  <c r="S349" i="5"/>
  <c r="AB341" i="5"/>
  <c r="AA341" i="5"/>
  <c r="Z341" i="5"/>
  <c r="Y341" i="5"/>
  <c r="X341" i="5"/>
  <c r="V341" i="5"/>
  <c r="W341" i="5"/>
  <c r="P341" i="5"/>
  <c r="R341" i="5"/>
  <c r="S341" i="5"/>
  <c r="AB333" i="5"/>
  <c r="Z333" i="5"/>
  <c r="X333" i="5"/>
  <c r="V333" i="5"/>
  <c r="U333" i="5"/>
  <c r="P333" i="5"/>
  <c r="R333" i="5"/>
  <c r="S333" i="5"/>
  <c r="AA325" i="5"/>
  <c r="Z325" i="5"/>
  <c r="Y325" i="5"/>
  <c r="V325" i="5"/>
  <c r="AB325" i="5"/>
  <c r="W325" i="5"/>
  <c r="X325" i="5"/>
  <c r="U325" i="5"/>
  <c r="P325" i="5"/>
  <c r="R325" i="5"/>
  <c r="T325" i="5"/>
  <c r="S325" i="5"/>
  <c r="AA317" i="5"/>
  <c r="AB317" i="5"/>
  <c r="Z317" i="5"/>
  <c r="Y317" i="5"/>
  <c r="V317" i="5"/>
  <c r="W317" i="5"/>
  <c r="X317" i="5"/>
  <c r="P317" i="5"/>
  <c r="U317" i="5" s="1"/>
  <c r="R317" i="5"/>
  <c r="S317" i="5"/>
  <c r="AB309" i="5"/>
  <c r="AA309" i="5"/>
  <c r="Z309" i="5"/>
  <c r="Y309" i="5"/>
  <c r="X309" i="5"/>
  <c r="V309" i="5"/>
  <c r="U309" i="5"/>
  <c r="T309" i="5"/>
  <c r="P309" i="5"/>
  <c r="R309" i="5"/>
  <c r="S309" i="5"/>
  <c r="AB301" i="5"/>
  <c r="AA301" i="5"/>
  <c r="Z301" i="5"/>
  <c r="Y301" i="5"/>
  <c r="V301" i="5"/>
  <c r="X301" i="5"/>
  <c r="W301" i="5"/>
  <c r="P301" i="5"/>
  <c r="R301" i="5"/>
  <c r="S301" i="5"/>
  <c r="AA293" i="5"/>
  <c r="Z293" i="5"/>
  <c r="Y293" i="5"/>
  <c r="AB293" i="5"/>
  <c r="V293" i="5"/>
  <c r="X293" i="5"/>
  <c r="W293" i="5"/>
  <c r="U293" i="5"/>
  <c r="P293" i="5"/>
  <c r="R293" i="5"/>
  <c r="S293" i="5"/>
  <c r="AB285" i="5"/>
  <c r="AA285" i="5"/>
  <c r="Y285" i="5"/>
  <c r="Z285" i="5"/>
  <c r="V285" i="5"/>
  <c r="X285" i="5"/>
  <c r="W285" i="5"/>
  <c r="P285" i="5"/>
  <c r="T285" i="5"/>
  <c r="R285" i="5"/>
  <c r="S285" i="5"/>
  <c r="P277" i="5"/>
  <c r="T277" i="5" s="1"/>
  <c r="R277" i="5"/>
  <c r="U277" i="5"/>
  <c r="AB269" i="5"/>
  <c r="Y269" i="5"/>
  <c r="X269" i="5"/>
  <c r="V269" i="5"/>
  <c r="W269" i="5"/>
  <c r="P269" i="5"/>
  <c r="U269" i="5" s="1"/>
  <c r="R269" i="5"/>
  <c r="S269" i="5"/>
  <c r="AA261" i="5"/>
  <c r="AB261" i="5"/>
  <c r="Y261" i="5"/>
  <c r="Z261" i="5"/>
  <c r="V261" i="5"/>
  <c r="X261" i="5"/>
  <c r="W261" i="5"/>
  <c r="U261" i="5"/>
  <c r="P261" i="5"/>
  <c r="R261" i="5"/>
  <c r="T261" i="5"/>
  <c r="S261" i="5"/>
  <c r="AA253" i="5"/>
  <c r="AB253" i="5"/>
  <c r="Y253" i="5"/>
  <c r="V253" i="5"/>
  <c r="W253" i="5"/>
  <c r="X253" i="5"/>
  <c r="U253" i="5"/>
  <c r="P253" i="5"/>
  <c r="R253" i="5"/>
  <c r="S253" i="5"/>
  <c r="AB245" i="5"/>
  <c r="AA245" i="5"/>
  <c r="Y245" i="5"/>
  <c r="Z245" i="5"/>
  <c r="U245" i="5"/>
  <c r="W245" i="5"/>
  <c r="T245" i="5"/>
  <c r="P245" i="5"/>
  <c r="V245" i="5" s="1"/>
  <c r="R245" i="5"/>
  <c r="S245" i="5"/>
  <c r="AA237" i="5"/>
  <c r="AB237" i="5"/>
  <c r="Y237" i="5"/>
  <c r="Z237" i="5"/>
  <c r="V237" i="5"/>
  <c r="X237" i="5"/>
  <c r="P237" i="5"/>
  <c r="R237" i="5"/>
  <c r="U237" i="5"/>
  <c r="S237" i="5"/>
  <c r="AB229" i="5"/>
  <c r="AA229" i="5"/>
  <c r="Z229" i="5"/>
  <c r="X229" i="5"/>
  <c r="V229" i="5"/>
  <c r="Y229" i="5"/>
  <c r="P229" i="5"/>
  <c r="W229" i="5"/>
  <c r="R229" i="5"/>
  <c r="S229" i="5"/>
  <c r="AB221" i="5"/>
  <c r="AA221" i="5"/>
  <c r="Z221" i="5"/>
  <c r="V221" i="5"/>
  <c r="X221" i="5"/>
  <c r="Y221" i="5"/>
  <c r="P221" i="5"/>
  <c r="T221" i="5"/>
  <c r="R221" i="5"/>
  <c r="S221" i="5"/>
  <c r="AA213" i="5"/>
  <c r="AB213" i="5"/>
  <c r="Y213" i="5"/>
  <c r="Z213" i="5"/>
  <c r="X213" i="5"/>
  <c r="V213" i="5"/>
  <c r="P213" i="5"/>
  <c r="U213" i="5"/>
  <c r="R213" i="5"/>
  <c r="S213" i="5"/>
  <c r="AB205" i="5"/>
  <c r="AA205" i="5"/>
  <c r="X205" i="5"/>
  <c r="V205" i="5"/>
  <c r="Y205" i="5"/>
  <c r="W205" i="5"/>
  <c r="P205" i="5"/>
  <c r="R205" i="5"/>
  <c r="S205" i="5"/>
  <c r="AA197" i="5"/>
  <c r="AB197" i="5"/>
  <c r="Z197" i="5"/>
  <c r="V197" i="5"/>
  <c r="W197" i="5"/>
  <c r="P197" i="5"/>
  <c r="S197" i="5" s="1"/>
  <c r="R197" i="5"/>
  <c r="T197" i="5"/>
  <c r="Y197" i="5"/>
  <c r="AB189" i="5"/>
  <c r="AA189" i="5"/>
  <c r="Z189" i="5"/>
  <c r="Y189" i="5"/>
  <c r="X189" i="5"/>
  <c r="W189" i="5"/>
  <c r="P189" i="5"/>
  <c r="U189" i="5" s="1"/>
  <c r="R189" i="5"/>
  <c r="S189" i="5"/>
  <c r="AA181" i="5"/>
  <c r="AB181" i="5"/>
  <c r="Z181" i="5"/>
  <c r="V181" i="5"/>
  <c r="U181" i="5"/>
  <c r="P181" i="5"/>
  <c r="Y181" i="5" s="1"/>
  <c r="R181" i="5"/>
  <c r="S181" i="5"/>
  <c r="AB173" i="5"/>
  <c r="AA173" i="5"/>
  <c r="V173" i="5"/>
  <c r="Y173" i="5"/>
  <c r="X173" i="5"/>
  <c r="Z173" i="5"/>
  <c r="P173" i="5"/>
  <c r="U173" i="5"/>
  <c r="R173" i="5"/>
  <c r="S173" i="5"/>
  <c r="AB165" i="5"/>
  <c r="Y165" i="5"/>
  <c r="X165" i="5"/>
  <c r="V165" i="5"/>
  <c r="P165" i="5"/>
  <c r="AA165" i="5" s="1"/>
  <c r="W165" i="5"/>
  <c r="R165" i="5"/>
  <c r="AB157" i="5"/>
  <c r="AA157" i="5"/>
  <c r="Z157" i="5"/>
  <c r="Y157" i="5"/>
  <c r="V157" i="5"/>
  <c r="X157" i="5"/>
  <c r="W157" i="5"/>
  <c r="P157" i="5"/>
  <c r="T157" i="5"/>
  <c r="R157" i="5"/>
  <c r="S157" i="5"/>
  <c r="AB149" i="5"/>
  <c r="Y149" i="5"/>
  <c r="AA149" i="5"/>
  <c r="Z149" i="5"/>
  <c r="X149" i="5"/>
  <c r="V149" i="5"/>
  <c r="W149" i="5"/>
  <c r="U149" i="5"/>
  <c r="P149" i="5"/>
  <c r="R149" i="5"/>
  <c r="S149" i="5"/>
  <c r="AB141" i="5"/>
  <c r="AA141" i="5"/>
  <c r="Y141" i="5"/>
  <c r="V141" i="5"/>
  <c r="W141" i="5"/>
  <c r="P141" i="5"/>
  <c r="R141" i="5"/>
  <c r="AB133" i="5"/>
  <c r="AA133" i="5"/>
  <c r="Y133" i="5"/>
  <c r="V133" i="5"/>
  <c r="W133" i="5"/>
  <c r="U133" i="5"/>
  <c r="P133" i="5"/>
  <c r="X133" i="5" s="1"/>
  <c r="R133" i="5"/>
  <c r="T133" i="5"/>
  <c r="S133" i="5"/>
  <c r="AB125" i="5"/>
  <c r="AA125" i="5"/>
  <c r="Z125" i="5"/>
  <c r="X125" i="5"/>
  <c r="V125" i="5"/>
  <c r="W125" i="5"/>
  <c r="U125" i="5"/>
  <c r="P125" i="5"/>
  <c r="R125" i="5"/>
  <c r="S125" i="5"/>
  <c r="AB117" i="5"/>
  <c r="Z117" i="5"/>
  <c r="Y117" i="5"/>
  <c r="V117" i="5"/>
  <c r="U117" i="5"/>
  <c r="T117" i="5"/>
  <c r="P117" i="5"/>
  <c r="W117" i="5" s="1"/>
  <c r="R117" i="5"/>
  <c r="S117" i="5"/>
  <c r="AA109" i="5"/>
  <c r="AB109" i="5"/>
  <c r="Y109" i="5"/>
  <c r="Z109" i="5"/>
  <c r="W109" i="5"/>
  <c r="U109" i="5"/>
  <c r="P109" i="5"/>
  <c r="S109" i="5"/>
  <c r="AB101" i="5"/>
  <c r="AA101" i="5"/>
  <c r="Z101" i="5"/>
  <c r="V101" i="5"/>
  <c r="Y101" i="5"/>
  <c r="X101" i="5"/>
  <c r="W101" i="5"/>
  <c r="P101" i="5"/>
  <c r="R101" i="5"/>
  <c r="S101" i="5"/>
  <c r="AB93" i="5"/>
  <c r="Z93" i="5"/>
  <c r="V93" i="5"/>
  <c r="Y93" i="5"/>
  <c r="W93" i="5"/>
  <c r="P93" i="5"/>
  <c r="AA93" i="5" s="1"/>
  <c r="T93" i="5"/>
  <c r="R93" i="5"/>
  <c r="AA85" i="5"/>
  <c r="P85" i="5"/>
  <c r="S85" i="5"/>
  <c r="AB77" i="5"/>
  <c r="Z77" i="5"/>
  <c r="X77" i="5"/>
  <c r="Y77" i="5"/>
  <c r="V77" i="5"/>
  <c r="W77" i="5"/>
  <c r="P77" i="5"/>
  <c r="U77" i="5" s="1"/>
  <c r="R77" i="5"/>
  <c r="S77" i="5"/>
  <c r="AA69" i="5"/>
  <c r="V69" i="5"/>
  <c r="Y69" i="5"/>
  <c r="X69" i="5"/>
  <c r="W69" i="5"/>
  <c r="U69" i="5"/>
  <c r="P69" i="5"/>
  <c r="AB69" i="5" s="1"/>
  <c r="R69" i="5"/>
  <c r="T69" i="5"/>
  <c r="S69" i="5"/>
  <c r="AB61" i="5"/>
  <c r="AA61" i="5"/>
  <c r="Z61" i="5"/>
  <c r="Y61" i="5"/>
  <c r="V61" i="5"/>
  <c r="W61" i="5"/>
  <c r="X61" i="5"/>
  <c r="U61" i="5"/>
  <c r="P61" i="5"/>
  <c r="R61" i="5"/>
  <c r="S61" i="5"/>
  <c r="AB53" i="5"/>
  <c r="AA53" i="5"/>
  <c r="Y53" i="5"/>
  <c r="X53" i="5"/>
  <c r="U53" i="5"/>
  <c r="T53" i="5"/>
  <c r="P53" i="5"/>
  <c r="V53" i="5" s="1"/>
  <c r="R53" i="5"/>
  <c r="S53" i="5"/>
  <c r="AB45" i="5"/>
  <c r="AA45" i="5"/>
  <c r="Z45" i="5"/>
  <c r="Y45" i="5"/>
  <c r="X45" i="5"/>
  <c r="V45" i="5"/>
  <c r="P45" i="5"/>
  <c r="R45" i="5"/>
  <c r="S45" i="5"/>
  <c r="AA37" i="5"/>
  <c r="V37" i="5"/>
  <c r="Y37" i="5"/>
  <c r="X37" i="5"/>
  <c r="P37" i="5"/>
  <c r="AB37" i="5" s="1"/>
  <c r="W37" i="5"/>
  <c r="S37" i="5"/>
  <c r="AB29" i="5"/>
  <c r="Z29" i="5"/>
  <c r="Y29" i="5"/>
  <c r="V29" i="5"/>
  <c r="P29" i="5"/>
  <c r="X29" i="5" s="1"/>
  <c r="U29" i="5"/>
  <c r="T29" i="5"/>
  <c r="R29" i="5"/>
  <c r="S29" i="5"/>
  <c r="AB21" i="5"/>
  <c r="Y21" i="5"/>
  <c r="X21" i="5"/>
  <c r="Z21" i="5"/>
  <c r="P21" i="5"/>
  <c r="T21" i="5" s="1"/>
  <c r="R21" i="5"/>
  <c r="S21" i="5"/>
  <c r="AB13" i="5"/>
  <c r="AA13" i="5"/>
  <c r="Z13" i="5"/>
  <c r="X13" i="5"/>
  <c r="V13" i="5"/>
  <c r="W13" i="5"/>
  <c r="P13" i="5"/>
  <c r="Y13" i="5" s="1"/>
  <c r="R13" i="5"/>
  <c r="S13" i="5"/>
  <c r="Y5" i="5"/>
  <c r="X5" i="5"/>
  <c r="U5" i="5"/>
  <c r="AB5" i="5"/>
  <c r="AA5" i="5"/>
  <c r="P5" i="5"/>
  <c r="W5" i="5" s="1"/>
  <c r="R5" i="5"/>
  <c r="T5" i="5"/>
  <c r="S5" i="5"/>
  <c r="P930" i="5"/>
  <c r="S930" i="5" s="1"/>
  <c r="P866" i="5"/>
  <c r="P802" i="5"/>
  <c r="AB802" i="5" s="1"/>
  <c r="P738" i="5"/>
  <c r="R738" i="5" s="1"/>
  <c r="P674" i="5"/>
  <c r="X674" i="5" s="1"/>
  <c r="P610" i="5"/>
  <c r="P546" i="5"/>
  <c r="P482" i="5"/>
  <c r="P418" i="5"/>
  <c r="S418" i="5" s="1"/>
  <c r="P354" i="5"/>
  <c r="P290" i="5"/>
  <c r="P226" i="5"/>
  <c r="P162" i="5"/>
  <c r="S162" i="5" s="1"/>
  <c r="P98" i="5"/>
  <c r="P34" i="5"/>
  <c r="R970" i="5"/>
  <c r="R906" i="5"/>
  <c r="R842" i="5"/>
  <c r="R778" i="5"/>
  <c r="R714" i="5"/>
  <c r="R650" i="5"/>
  <c r="R586" i="5"/>
  <c r="R522" i="5"/>
  <c r="R472" i="5"/>
  <c r="R458" i="5"/>
  <c r="R394" i="5"/>
  <c r="R330" i="5"/>
  <c r="R202" i="5"/>
  <c r="R138" i="5"/>
  <c r="R74" i="5"/>
  <c r="R10" i="5"/>
  <c r="S910" i="5"/>
  <c r="S242" i="5"/>
  <c r="S178" i="5"/>
  <c r="T861" i="5"/>
  <c r="T778" i="5"/>
  <c r="T762" i="5"/>
  <c r="T674" i="5"/>
  <c r="T589" i="5"/>
  <c r="T549" i="5"/>
  <c r="T509" i="5"/>
  <c r="T469" i="5"/>
  <c r="T429" i="5"/>
  <c r="T202" i="5"/>
  <c r="T162" i="5"/>
  <c r="T122" i="5"/>
  <c r="T37" i="5"/>
  <c r="U790" i="5"/>
  <c r="V949" i="5"/>
  <c r="V914" i="5"/>
  <c r="V885" i="5"/>
  <c r="V786" i="5"/>
  <c r="V722" i="5"/>
  <c r="V650" i="5"/>
  <c r="V482" i="5"/>
  <c r="V162" i="5"/>
  <c r="W933" i="5"/>
  <c r="W877" i="5"/>
  <c r="W309" i="5"/>
  <c r="W21" i="5"/>
  <c r="X661" i="5"/>
  <c r="Z829" i="5"/>
  <c r="AB972" i="5"/>
  <c r="AA972" i="5"/>
  <c r="W972" i="5"/>
  <c r="Z972" i="5"/>
  <c r="Y972" i="5"/>
  <c r="V972" i="5"/>
  <c r="R972" i="5"/>
  <c r="X972" i="5"/>
  <c r="S972" i="5"/>
  <c r="T972" i="5"/>
  <c r="AB964" i="5"/>
  <c r="Y964" i="5"/>
  <c r="W964" i="5"/>
  <c r="AA964" i="5"/>
  <c r="V964" i="5"/>
  <c r="U964" i="5"/>
  <c r="R964" i="5"/>
  <c r="S964" i="5"/>
  <c r="T964" i="5"/>
  <c r="AB956" i="5"/>
  <c r="Z956" i="5"/>
  <c r="Y956" i="5"/>
  <c r="W956" i="5"/>
  <c r="X956" i="5"/>
  <c r="R956" i="5"/>
  <c r="S956" i="5"/>
  <c r="T956" i="5"/>
  <c r="AB948" i="5"/>
  <c r="AA948" i="5"/>
  <c r="Z948" i="5"/>
  <c r="W948" i="5"/>
  <c r="Y948" i="5"/>
  <c r="X948" i="5"/>
  <c r="R948" i="5"/>
  <c r="S948" i="5"/>
  <c r="T948" i="5"/>
  <c r="AB940" i="5"/>
  <c r="AA940" i="5"/>
  <c r="Z940" i="5"/>
  <c r="Y940" i="5"/>
  <c r="W940" i="5"/>
  <c r="V940" i="5"/>
  <c r="R940" i="5"/>
  <c r="U940" i="5"/>
  <c r="S940" i="5"/>
  <c r="T940" i="5"/>
  <c r="AB932" i="5"/>
  <c r="AA932" i="5"/>
  <c r="Y932" i="5"/>
  <c r="Z932" i="5"/>
  <c r="X932" i="5"/>
  <c r="R932" i="5"/>
  <c r="T932" i="5"/>
  <c r="AB924" i="5"/>
  <c r="AA924" i="5"/>
  <c r="Y924" i="5"/>
  <c r="Z924" i="5"/>
  <c r="X924" i="5"/>
  <c r="W924" i="5"/>
  <c r="R924" i="5"/>
  <c r="S924" i="5"/>
  <c r="V924" i="5"/>
  <c r="T924" i="5"/>
  <c r="AB916" i="5"/>
  <c r="AA916" i="5"/>
  <c r="Z916" i="5"/>
  <c r="Y916" i="5"/>
  <c r="W916" i="5"/>
  <c r="V916" i="5"/>
  <c r="R916" i="5"/>
  <c r="S916" i="5"/>
  <c r="U916" i="5"/>
  <c r="T916" i="5"/>
  <c r="AB908" i="5"/>
  <c r="AA908" i="5"/>
  <c r="W908" i="5"/>
  <c r="Y908" i="5"/>
  <c r="X908" i="5"/>
  <c r="V908" i="5"/>
  <c r="R908" i="5"/>
  <c r="Z908" i="5"/>
  <c r="S908" i="5"/>
  <c r="T908" i="5"/>
  <c r="AB900" i="5"/>
  <c r="AA900" i="5"/>
  <c r="Z900" i="5"/>
  <c r="Y900" i="5"/>
  <c r="X900" i="5"/>
  <c r="V900" i="5"/>
  <c r="R900" i="5"/>
  <c r="T900" i="5"/>
  <c r="AB892" i="5"/>
  <c r="Z892" i="5"/>
  <c r="AA892" i="5"/>
  <c r="W892" i="5"/>
  <c r="X892" i="5"/>
  <c r="S892" i="5"/>
  <c r="T892" i="5"/>
  <c r="AB884" i="5"/>
  <c r="Z884" i="5"/>
  <c r="AA884" i="5"/>
  <c r="W884" i="5"/>
  <c r="Y884" i="5"/>
  <c r="R884" i="5"/>
  <c r="S884" i="5"/>
  <c r="V884" i="5"/>
  <c r="T884" i="5"/>
  <c r="AA876" i="5"/>
  <c r="AB876" i="5"/>
  <c r="Y876" i="5"/>
  <c r="W876" i="5"/>
  <c r="Z876" i="5"/>
  <c r="X876" i="5"/>
  <c r="R876" i="5"/>
  <c r="U876" i="5"/>
  <c r="S876" i="5"/>
  <c r="T876" i="5"/>
  <c r="AA868" i="5"/>
  <c r="Y868" i="5"/>
  <c r="Z868" i="5"/>
  <c r="W868" i="5"/>
  <c r="S868" i="5"/>
  <c r="T868" i="5"/>
  <c r="AB860" i="5"/>
  <c r="Z860" i="5"/>
  <c r="Y860" i="5"/>
  <c r="X860" i="5"/>
  <c r="AA860" i="5"/>
  <c r="R860" i="5"/>
  <c r="V860" i="5"/>
  <c r="T860" i="5"/>
  <c r="AB852" i="5"/>
  <c r="AA852" i="5"/>
  <c r="Z852" i="5"/>
  <c r="W852" i="5"/>
  <c r="Y852" i="5"/>
  <c r="X852" i="5"/>
  <c r="V852" i="5"/>
  <c r="R852" i="5"/>
  <c r="S852" i="5"/>
  <c r="U852" i="5"/>
  <c r="T852" i="5"/>
  <c r="AB844" i="5"/>
  <c r="AA844" i="5"/>
  <c r="X844" i="5"/>
  <c r="W844" i="5"/>
  <c r="Y844" i="5"/>
  <c r="Z844" i="5"/>
  <c r="V844" i="5"/>
  <c r="R844" i="5"/>
  <c r="S844" i="5"/>
  <c r="T844" i="5"/>
  <c r="AA836" i="5"/>
  <c r="AB836" i="5"/>
  <c r="Y836" i="5"/>
  <c r="Z836" i="5"/>
  <c r="W836" i="5"/>
  <c r="V836" i="5"/>
  <c r="U836" i="5"/>
  <c r="R836" i="5"/>
  <c r="S836" i="5"/>
  <c r="T836" i="5"/>
  <c r="AB828" i="5"/>
  <c r="Z828" i="5"/>
  <c r="W828" i="5"/>
  <c r="Y828" i="5"/>
  <c r="R828" i="5"/>
  <c r="T828" i="5"/>
  <c r="AB820" i="5"/>
  <c r="Z820" i="5"/>
  <c r="AA820" i="5"/>
  <c r="W820" i="5"/>
  <c r="Y820" i="5"/>
  <c r="X820" i="5"/>
  <c r="R820" i="5"/>
  <c r="V820" i="5"/>
  <c r="S820" i="5"/>
  <c r="T820" i="5"/>
  <c r="AB812" i="5"/>
  <c r="AA812" i="5"/>
  <c r="W812" i="5"/>
  <c r="Z812" i="5"/>
  <c r="Y812" i="5"/>
  <c r="R812" i="5"/>
  <c r="U812" i="5"/>
  <c r="X812" i="5"/>
  <c r="AB804" i="5"/>
  <c r="Y804" i="5"/>
  <c r="Z804" i="5"/>
  <c r="AA804" i="5"/>
  <c r="R804" i="5"/>
  <c r="S804" i="5"/>
  <c r="AB796" i="5"/>
  <c r="Y796" i="5"/>
  <c r="X796" i="5"/>
  <c r="W796" i="5"/>
  <c r="V796" i="5"/>
  <c r="R796" i="5"/>
  <c r="Z796" i="5"/>
  <c r="AB788" i="5"/>
  <c r="Z788" i="5"/>
  <c r="AA788" i="5"/>
  <c r="X788" i="5"/>
  <c r="W788" i="5"/>
  <c r="Y788" i="5"/>
  <c r="V788" i="5"/>
  <c r="R788" i="5"/>
  <c r="S788" i="5"/>
  <c r="U788" i="5"/>
  <c r="AB780" i="5"/>
  <c r="AA780" i="5"/>
  <c r="Z780" i="5"/>
  <c r="W780" i="5"/>
  <c r="X780" i="5"/>
  <c r="Y780" i="5"/>
  <c r="V780" i="5"/>
  <c r="R780" i="5"/>
  <c r="S780" i="5"/>
  <c r="AB772" i="5"/>
  <c r="AA772" i="5"/>
  <c r="Y772" i="5"/>
  <c r="X772" i="5"/>
  <c r="Z772" i="5"/>
  <c r="W772" i="5"/>
  <c r="V772" i="5"/>
  <c r="U772" i="5"/>
  <c r="R772" i="5"/>
  <c r="S772" i="5"/>
  <c r="AB764" i="5"/>
  <c r="AA764" i="5"/>
  <c r="Z764" i="5"/>
  <c r="W764" i="5"/>
  <c r="Y764" i="5"/>
  <c r="T764" i="5"/>
  <c r="R764" i="5"/>
  <c r="S764" i="5"/>
  <c r="AB756" i="5"/>
  <c r="AA756" i="5"/>
  <c r="Z756" i="5"/>
  <c r="W756" i="5"/>
  <c r="Y756" i="5"/>
  <c r="V756" i="5"/>
  <c r="R756" i="5"/>
  <c r="T756" i="5"/>
  <c r="AB748" i="5"/>
  <c r="AA748" i="5"/>
  <c r="W748" i="5"/>
  <c r="Y748" i="5"/>
  <c r="X748" i="5"/>
  <c r="S748" i="5"/>
  <c r="T748" i="5"/>
  <c r="AB740" i="5"/>
  <c r="AA740" i="5"/>
  <c r="Z740" i="5"/>
  <c r="Y740" i="5"/>
  <c r="W740" i="5"/>
  <c r="R740" i="5"/>
  <c r="X740" i="5"/>
  <c r="S740" i="5"/>
  <c r="V740" i="5"/>
  <c r="AB732" i="5"/>
  <c r="Y732" i="5"/>
  <c r="X732" i="5"/>
  <c r="AA732" i="5"/>
  <c r="W732" i="5"/>
  <c r="R732" i="5"/>
  <c r="S732" i="5"/>
  <c r="Z724" i="5"/>
  <c r="AB724" i="5"/>
  <c r="AA724" i="5"/>
  <c r="W724" i="5"/>
  <c r="Y724" i="5"/>
  <c r="V724" i="5"/>
  <c r="R724" i="5"/>
  <c r="S724" i="5"/>
  <c r="U724" i="5"/>
  <c r="AB716" i="5"/>
  <c r="Z716" i="5"/>
  <c r="W716" i="5"/>
  <c r="Y716" i="5"/>
  <c r="R716" i="5"/>
  <c r="AB708" i="5"/>
  <c r="AA708" i="5"/>
  <c r="Y708" i="5"/>
  <c r="W708" i="5"/>
  <c r="X708" i="5"/>
  <c r="V708" i="5"/>
  <c r="U708" i="5"/>
  <c r="R708" i="5"/>
  <c r="S708" i="5"/>
  <c r="AB700" i="5"/>
  <c r="Z700" i="5"/>
  <c r="AA700" i="5"/>
  <c r="X700" i="5"/>
  <c r="W700" i="5"/>
  <c r="Y700" i="5"/>
  <c r="T700" i="5"/>
  <c r="R700" i="5"/>
  <c r="S700" i="5"/>
  <c r="V700" i="5"/>
  <c r="AB692" i="5"/>
  <c r="AA692" i="5"/>
  <c r="Z692" i="5"/>
  <c r="Y692" i="5"/>
  <c r="W692" i="5"/>
  <c r="X692" i="5"/>
  <c r="R692" i="5"/>
  <c r="T692" i="5"/>
  <c r="S692" i="5"/>
  <c r="AB684" i="5"/>
  <c r="AA684" i="5"/>
  <c r="X684" i="5"/>
  <c r="W684" i="5"/>
  <c r="Y684" i="5"/>
  <c r="Z684" i="5"/>
  <c r="R684" i="5"/>
  <c r="U684" i="5"/>
  <c r="S684" i="5"/>
  <c r="T684" i="5"/>
  <c r="AB676" i="5"/>
  <c r="Z676" i="5"/>
  <c r="Y676" i="5"/>
  <c r="W676" i="5"/>
  <c r="AA676" i="5"/>
  <c r="X676" i="5"/>
  <c r="R676" i="5"/>
  <c r="V676" i="5"/>
  <c r="S676" i="5"/>
  <c r="AA668" i="5"/>
  <c r="AB668" i="5"/>
  <c r="Y668" i="5"/>
  <c r="X668" i="5"/>
  <c r="Z668" i="5"/>
  <c r="W668" i="5"/>
  <c r="T668" i="5"/>
  <c r="R668" i="5"/>
  <c r="S668" i="5"/>
  <c r="AB660" i="5"/>
  <c r="Z660" i="5"/>
  <c r="AA660" i="5"/>
  <c r="W660" i="5"/>
  <c r="Y660" i="5"/>
  <c r="V660" i="5"/>
  <c r="X660" i="5"/>
  <c r="R660" i="5"/>
  <c r="S660" i="5"/>
  <c r="U660" i="5"/>
  <c r="AB652" i="5"/>
  <c r="AA652" i="5"/>
  <c r="Y652" i="5"/>
  <c r="W652" i="5"/>
  <c r="Z652" i="5"/>
  <c r="V652" i="5"/>
  <c r="R652" i="5"/>
  <c r="S652" i="5"/>
  <c r="AA644" i="5"/>
  <c r="AB644" i="5"/>
  <c r="Y644" i="5"/>
  <c r="W644" i="5"/>
  <c r="X644" i="5"/>
  <c r="V644" i="5"/>
  <c r="Z644" i="5"/>
  <c r="U644" i="5"/>
  <c r="R644" i="5"/>
  <c r="T644" i="5"/>
  <c r="S644" i="5"/>
  <c r="AB636" i="5"/>
  <c r="AA636" i="5"/>
  <c r="Z636" i="5"/>
  <c r="W636" i="5"/>
  <c r="U636" i="5"/>
  <c r="Y636" i="5"/>
  <c r="X636" i="5"/>
  <c r="R636" i="5"/>
  <c r="V636" i="5"/>
  <c r="S636" i="5"/>
  <c r="AB628" i="5"/>
  <c r="Z628" i="5"/>
  <c r="Y628" i="5"/>
  <c r="AA628" i="5"/>
  <c r="W628" i="5"/>
  <c r="X628" i="5"/>
  <c r="U628" i="5"/>
  <c r="R628" i="5"/>
  <c r="S628" i="5"/>
  <c r="AB620" i="5"/>
  <c r="AA620" i="5"/>
  <c r="W620" i="5"/>
  <c r="X620" i="5"/>
  <c r="U620" i="5"/>
  <c r="Z620" i="5"/>
  <c r="R620" i="5"/>
  <c r="T620" i="5"/>
  <c r="AB612" i="5"/>
  <c r="AA612" i="5"/>
  <c r="Y612" i="5"/>
  <c r="X612" i="5"/>
  <c r="W612" i="5"/>
  <c r="U612" i="5"/>
  <c r="Z612" i="5"/>
  <c r="V612" i="5"/>
  <c r="R612" i="5"/>
  <c r="S612" i="5"/>
  <c r="AA604" i="5"/>
  <c r="AB604" i="5"/>
  <c r="Y604" i="5"/>
  <c r="X604" i="5"/>
  <c r="Z604" i="5"/>
  <c r="W604" i="5"/>
  <c r="U604" i="5"/>
  <c r="T604" i="5"/>
  <c r="R604" i="5"/>
  <c r="S604" i="5"/>
  <c r="AB596" i="5"/>
  <c r="Z596" i="5"/>
  <c r="X596" i="5"/>
  <c r="W596" i="5"/>
  <c r="AA596" i="5"/>
  <c r="U596" i="5"/>
  <c r="V596" i="5"/>
  <c r="Y596" i="5"/>
  <c r="R596" i="5"/>
  <c r="S596" i="5"/>
  <c r="AB588" i="5"/>
  <c r="AA588" i="5"/>
  <c r="Y588" i="5"/>
  <c r="U588" i="5"/>
  <c r="V588" i="5"/>
  <c r="R588" i="5"/>
  <c r="S588" i="5"/>
  <c r="AB580" i="5"/>
  <c r="AA580" i="5"/>
  <c r="Y580" i="5"/>
  <c r="W580" i="5"/>
  <c r="X580" i="5"/>
  <c r="U580" i="5"/>
  <c r="R580" i="5"/>
  <c r="T580" i="5"/>
  <c r="S580" i="5"/>
  <c r="AB572" i="5"/>
  <c r="Z572" i="5"/>
  <c r="V572" i="5"/>
  <c r="W572" i="5"/>
  <c r="U572" i="5"/>
  <c r="Y572" i="5"/>
  <c r="X572" i="5"/>
  <c r="AA572" i="5"/>
  <c r="R572" i="5"/>
  <c r="S572" i="5"/>
  <c r="AB564" i="5"/>
  <c r="AA564" i="5"/>
  <c r="Z564" i="5"/>
  <c r="V564" i="5"/>
  <c r="W564" i="5"/>
  <c r="U564" i="5"/>
  <c r="Y564" i="5"/>
  <c r="R564" i="5"/>
  <c r="X564" i="5"/>
  <c r="S564" i="5"/>
  <c r="AB556" i="5"/>
  <c r="AA556" i="5"/>
  <c r="V556" i="5"/>
  <c r="W556" i="5"/>
  <c r="Y556" i="5"/>
  <c r="Z556" i="5"/>
  <c r="X556" i="5"/>
  <c r="R556" i="5"/>
  <c r="S556" i="5"/>
  <c r="T556" i="5"/>
  <c r="AA548" i="5"/>
  <c r="AB548" i="5"/>
  <c r="Y548" i="5"/>
  <c r="V548" i="5"/>
  <c r="W548" i="5"/>
  <c r="U548" i="5"/>
  <c r="X548" i="5"/>
  <c r="R548" i="5"/>
  <c r="S548" i="5"/>
  <c r="Y540" i="5"/>
  <c r="X540" i="5"/>
  <c r="Z540" i="5"/>
  <c r="V540" i="5"/>
  <c r="W540" i="5"/>
  <c r="U540" i="5"/>
  <c r="AA540" i="5"/>
  <c r="T540" i="5"/>
  <c r="R540" i="5"/>
  <c r="AB532" i="5"/>
  <c r="AA532" i="5"/>
  <c r="Z532" i="5"/>
  <c r="V532" i="5"/>
  <c r="W532" i="5"/>
  <c r="U532" i="5"/>
  <c r="Y532" i="5"/>
  <c r="AB524" i="5"/>
  <c r="AA524" i="5"/>
  <c r="Z524" i="5"/>
  <c r="V524" i="5"/>
  <c r="X524" i="5"/>
  <c r="W524" i="5"/>
  <c r="Y524" i="5"/>
  <c r="U524" i="5"/>
  <c r="R524" i="5"/>
  <c r="S524" i="5"/>
  <c r="AA516" i="5"/>
  <c r="AB516" i="5"/>
  <c r="Y516" i="5"/>
  <c r="V516" i="5"/>
  <c r="W516" i="5"/>
  <c r="X516" i="5"/>
  <c r="U516" i="5"/>
  <c r="R516" i="5"/>
  <c r="S516" i="5"/>
  <c r="AB508" i="5"/>
  <c r="AA508" i="5"/>
  <c r="Z508" i="5"/>
  <c r="X508" i="5"/>
  <c r="V508" i="5"/>
  <c r="Y508" i="5"/>
  <c r="W508" i="5"/>
  <c r="U508" i="5"/>
  <c r="S508" i="5"/>
  <c r="AB500" i="5"/>
  <c r="V500" i="5"/>
  <c r="Z500" i="5"/>
  <c r="W500" i="5"/>
  <c r="U500" i="5"/>
  <c r="X500" i="5"/>
  <c r="Y500" i="5"/>
  <c r="AA500" i="5"/>
  <c r="R500" i="5"/>
  <c r="S500" i="5"/>
  <c r="AB492" i="5"/>
  <c r="AA492" i="5"/>
  <c r="Z492" i="5"/>
  <c r="V492" i="5"/>
  <c r="W492" i="5"/>
  <c r="X492" i="5"/>
  <c r="U492" i="5"/>
  <c r="R492" i="5"/>
  <c r="S492" i="5"/>
  <c r="T492" i="5"/>
  <c r="AB484" i="5"/>
  <c r="AA484" i="5"/>
  <c r="Y484" i="5"/>
  <c r="V484" i="5"/>
  <c r="W484" i="5"/>
  <c r="Z484" i="5"/>
  <c r="U484" i="5"/>
  <c r="X484" i="5"/>
  <c r="R484" i="5"/>
  <c r="S484" i="5"/>
  <c r="AB476" i="5"/>
  <c r="Z476" i="5"/>
  <c r="AA476" i="5"/>
  <c r="Y476" i="5"/>
  <c r="X476" i="5"/>
  <c r="V476" i="5"/>
  <c r="W476" i="5"/>
  <c r="U476" i="5"/>
  <c r="T476" i="5"/>
  <c r="R476" i="5"/>
  <c r="S476" i="5"/>
  <c r="AB468" i="5"/>
  <c r="AA468" i="5"/>
  <c r="V468" i="5"/>
  <c r="Y468" i="5"/>
  <c r="W468" i="5"/>
  <c r="U468" i="5"/>
  <c r="Z468" i="5"/>
  <c r="R468" i="5"/>
  <c r="S468" i="5"/>
  <c r="AA460" i="5"/>
  <c r="Z460" i="5"/>
  <c r="V460" i="5"/>
  <c r="W460" i="5"/>
  <c r="Y460" i="5"/>
  <c r="U460" i="5"/>
  <c r="S460" i="5"/>
  <c r="X460" i="5"/>
  <c r="AB452" i="5"/>
  <c r="AA452" i="5"/>
  <c r="Z452" i="5"/>
  <c r="X452" i="5"/>
  <c r="W452" i="5"/>
  <c r="U452" i="5"/>
  <c r="R452" i="5"/>
  <c r="T452" i="5"/>
  <c r="S452" i="5"/>
  <c r="AA444" i="5"/>
  <c r="Z444" i="5"/>
  <c r="AB444" i="5"/>
  <c r="Y444" i="5"/>
  <c r="V444" i="5"/>
  <c r="W444" i="5"/>
  <c r="X444" i="5"/>
  <c r="U444" i="5"/>
  <c r="R444" i="5"/>
  <c r="S444" i="5"/>
  <c r="AB436" i="5"/>
  <c r="AA436" i="5"/>
  <c r="Z436" i="5"/>
  <c r="V436" i="5"/>
  <c r="X436" i="5"/>
  <c r="W436" i="5"/>
  <c r="Y436" i="5"/>
  <c r="U436" i="5"/>
  <c r="R436" i="5"/>
  <c r="S436" i="5"/>
  <c r="AB428" i="5"/>
  <c r="Z428" i="5"/>
  <c r="V428" i="5"/>
  <c r="Y428" i="5"/>
  <c r="X428" i="5"/>
  <c r="U428" i="5"/>
  <c r="S428" i="5"/>
  <c r="T428" i="5"/>
  <c r="Z420" i="5"/>
  <c r="Y420" i="5"/>
  <c r="V420" i="5"/>
  <c r="W420" i="5"/>
  <c r="U420" i="5"/>
  <c r="R420" i="5"/>
  <c r="S420" i="5"/>
  <c r="AB412" i="5"/>
  <c r="AA412" i="5"/>
  <c r="Z412" i="5"/>
  <c r="Y412" i="5"/>
  <c r="X412" i="5"/>
  <c r="V412" i="5"/>
  <c r="W412" i="5"/>
  <c r="U412" i="5"/>
  <c r="T412" i="5"/>
  <c r="R412" i="5"/>
  <c r="S412" i="5"/>
  <c r="AB404" i="5"/>
  <c r="AA404" i="5"/>
  <c r="Y404" i="5"/>
  <c r="V404" i="5"/>
  <c r="W404" i="5"/>
  <c r="U404" i="5"/>
  <c r="X404" i="5"/>
  <c r="Z404" i="5"/>
  <c r="R404" i="5"/>
  <c r="S404" i="5"/>
  <c r="AA396" i="5"/>
  <c r="Z396" i="5"/>
  <c r="V396" i="5"/>
  <c r="Y396" i="5"/>
  <c r="U396" i="5"/>
  <c r="R396" i="5"/>
  <c r="S396" i="5"/>
  <c r="AB388" i="5"/>
  <c r="AA388" i="5"/>
  <c r="Y388" i="5"/>
  <c r="V388" i="5"/>
  <c r="W388" i="5"/>
  <c r="X388" i="5"/>
  <c r="U388" i="5"/>
  <c r="Z388" i="5"/>
  <c r="R388" i="5"/>
  <c r="T388" i="5"/>
  <c r="S388" i="5"/>
  <c r="AB380" i="5"/>
  <c r="AA380" i="5"/>
  <c r="Z380" i="5"/>
  <c r="X380" i="5"/>
  <c r="V380" i="5"/>
  <c r="W380" i="5"/>
  <c r="U380" i="5"/>
  <c r="R380" i="5"/>
  <c r="S380" i="5"/>
  <c r="AB372" i="5"/>
  <c r="V372" i="5"/>
  <c r="Z372" i="5"/>
  <c r="W372" i="5"/>
  <c r="U372" i="5"/>
  <c r="AA372" i="5"/>
  <c r="Y372" i="5"/>
  <c r="X372" i="5"/>
  <c r="R372" i="5"/>
  <c r="S372" i="5"/>
  <c r="AA364" i="5"/>
  <c r="Z364" i="5"/>
  <c r="Y364" i="5"/>
  <c r="V364" i="5"/>
  <c r="W364" i="5"/>
  <c r="X364" i="5"/>
  <c r="R364" i="5"/>
  <c r="S364" i="5"/>
  <c r="AB356" i="5"/>
  <c r="AA356" i="5"/>
  <c r="Z356" i="5"/>
  <c r="Y356" i="5"/>
  <c r="V356" i="5"/>
  <c r="W356" i="5"/>
  <c r="U356" i="5"/>
  <c r="R356" i="5"/>
  <c r="S356" i="5"/>
  <c r="AB348" i="5"/>
  <c r="AA348" i="5"/>
  <c r="Z348" i="5"/>
  <c r="Y348" i="5"/>
  <c r="X348" i="5"/>
  <c r="V348" i="5"/>
  <c r="W348" i="5"/>
  <c r="U348" i="5"/>
  <c r="T348" i="5"/>
  <c r="R348" i="5"/>
  <c r="S348" i="5"/>
  <c r="AB340" i="5"/>
  <c r="AA340" i="5"/>
  <c r="Z340" i="5"/>
  <c r="V340" i="5"/>
  <c r="W340" i="5"/>
  <c r="U340" i="5"/>
  <c r="Y340" i="5"/>
  <c r="R340" i="5"/>
  <c r="S340" i="5"/>
  <c r="AB332" i="5"/>
  <c r="AA332" i="5"/>
  <c r="Z332" i="5"/>
  <c r="V332" i="5"/>
  <c r="X332" i="5"/>
  <c r="W332" i="5"/>
  <c r="U332" i="5"/>
  <c r="R332" i="5"/>
  <c r="S332" i="5"/>
  <c r="AA324" i="5"/>
  <c r="AB324" i="5"/>
  <c r="Y324" i="5"/>
  <c r="Z324" i="5"/>
  <c r="W324" i="5"/>
  <c r="X324" i="5"/>
  <c r="U324" i="5"/>
  <c r="T324" i="5"/>
  <c r="S324" i="5"/>
  <c r="AB316" i="5"/>
  <c r="Z316" i="5"/>
  <c r="X316" i="5"/>
  <c r="AA316" i="5"/>
  <c r="V316" i="5"/>
  <c r="W316" i="5"/>
  <c r="U316" i="5"/>
  <c r="R316" i="5"/>
  <c r="S316" i="5"/>
  <c r="AB308" i="5"/>
  <c r="AA308" i="5"/>
  <c r="Z308" i="5"/>
  <c r="X308" i="5"/>
  <c r="V308" i="5"/>
  <c r="W308" i="5"/>
  <c r="U308" i="5"/>
  <c r="Y308" i="5"/>
  <c r="R308" i="5"/>
  <c r="S308" i="5"/>
  <c r="AB300" i="5"/>
  <c r="Z300" i="5"/>
  <c r="V300" i="5"/>
  <c r="W300" i="5"/>
  <c r="U300" i="5"/>
  <c r="R300" i="5"/>
  <c r="X300" i="5"/>
  <c r="Z292" i="5"/>
  <c r="AA292" i="5"/>
  <c r="Y292" i="5"/>
  <c r="V292" i="5"/>
  <c r="X292" i="5"/>
  <c r="U292" i="5"/>
  <c r="S292" i="5"/>
  <c r="AB284" i="5"/>
  <c r="AA284" i="5"/>
  <c r="Z284" i="5"/>
  <c r="Y284" i="5"/>
  <c r="X284" i="5"/>
  <c r="V284" i="5"/>
  <c r="W284" i="5"/>
  <c r="U284" i="5"/>
  <c r="T284" i="5"/>
  <c r="R284" i="5"/>
  <c r="S284" i="5"/>
  <c r="AB276" i="5"/>
  <c r="AA276" i="5"/>
  <c r="Z276" i="5"/>
  <c r="V276" i="5"/>
  <c r="W276" i="5"/>
  <c r="U276" i="5"/>
  <c r="Y276" i="5"/>
  <c r="X276" i="5"/>
  <c r="R276" i="5"/>
  <c r="S276" i="5"/>
  <c r="AA268" i="5"/>
  <c r="Z268" i="5"/>
  <c r="X268" i="5"/>
  <c r="U268" i="5"/>
  <c r="R268" i="5"/>
  <c r="Y268" i="5"/>
  <c r="S268" i="5"/>
  <c r="AB260" i="5"/>
  <c r="AA260" i="5"/>
  <c r="Z260" i="5"/>
  <c r="Y260" i="5"/>
  <c r="V260" i="5"/>
  <c r="W260" i="5"/>
  <c r="U260" i="5"/>
  <c r="X260" i="5"/>
  <c r="R260" i="5"/>
  <c r="T260" i="5"/>
  <c r="S260" i="5"/>
  <c r="AB252" i="5"/>
  <c r="Z252" i="5"/>
  <c r="AA252" i="5"/>
  <c r="X252" i="5"/>
  <c r="V252" i="5"/>
  <c r="W252" i="5"/>
  <c r="Y252" i="5"/>
  <c r="U252" i="5"/>
  <c r="R252" i="5"/>
  <c r="S252" i="5"/>
  <c r="AB244" i="5"/>
  <c r="AA244" i="5"/>
  <c r="X244" i="5"/>
  <c r="W244" i="5"/>
  <c r="U244" i="5"/>
  <c r="R244" i="5"/>
  <c r="S244" i="5"/>
  <c r="AB236" i="5"/>
  <c r="Z236" i="5"/>
  <c r="V236" i="5"/>
  <c r="W236" i="5"/>
  <c r="R236" i="5"/>
  <c r="T236" i="5"/>
  <c r="X236" i="5"/>
  <c r="AA228" i="5"/>
  <c r="Z228" i="5"/>
  <c r="Y228" i="5"/>
  <c r="V228" i="5"/>
  <c r="W228" i="5"/>
  <c r="R228" i="5"/>
  <c r="S228" i="5"/>
  <c r="AB220" i="5"/>
  <c r="AA220" i="5"/>
  <c r="Y220" i="5"/>
  <c r="Z220" i="5"/>
  <c r="X220" i="5"/>
  <c r="V220" i="5"/>
  <c r="W220" i="5"/>
  <c r="U220" i="5"/>
  <c r="T220" i="5"/>
  <c r="R220" i="5"/>
  <c r="S220" i="5"/>
  <c r="AB212" i="5"/>
  <c r="AA212" i="5"/>
  <c r="Y212" i="5"/>
  <c r="V212" i="5"/>
  <c r="W212" i="5"/>
  <c r="Z212" i="5"/>
  <c r="U212" i="5"/>
  <c r="X212" i="5"/>
  <c r="R212" i="5"/>
  <c r="S212" i="5"/>
  <c r="AB204" i="5"/>
  <c r="Y204" i="5"/>
  <c r="W204" i="5"/>
  <c r="Z204" i="5"/>
  <c r="R204" i="5"/>
  <c r="S204" i="5"/>
  <c r="AB196" i="5"/>
  <c r="Z196" i="5"/>
  <c r="Y196" i="5"/>
  <c r="AA196" i="5"/>
  <c r="V196" i="5"/>
  <c r="W196" i="5"/>
  <c r="U196" i="5"/>
  <c r="R196" i="5"/>
  <c r="T196" i="5"/>
  <c r="AB188" i="5"/>
  <c r="AA188" i="5"/>
  <c r="Y188" i="5"/>
  <c r="Z188" i="5"/>
  <c r="X188" i="5"/>
  <c r="V188" i="5"/>
  <c r="W188" i="5"/>
  <c r="U188" i="5"/>
  <c r="R188" i="5"/>
  <c r="S188" i="5"/>
  <c r="AB180" i="5"/>
  <c r="AA180" i="5"/>
  <c r="Y180" i="5"/>
  <c r="Z180" i="5"/>
  <c r="X180" i="5"/>
  <c r="V180" i="5"/>
  <c r="W180" i="5"/>
  <c r="U180" i="5"/>
  <c r="R180" i="5"/>
  <c r="S180" i="5"/>
  <c r="AB172" i="5"/>
  <c r="AA172" i="5"/>
  <c r="Z172" i="5"/>
  <c r="Y172" i="5"/>
  <c r="V172" i="5"/>
  <c r="W172" i="5"/>
  <c r="U172" i="5"/>
  <c r="X172" i="5"/>
  <c r="R172" i="5"/>
  <c r="S172" i="5"/>
  <c r="T172" i="5"/>
  <c r="AB164" i="5"/>
  <c r="AA164" i="5"/>
  <c r="Y164" i="5"/>
  <c r="V164" i="5"/>
  <c r="W164" i="5"/>
  <c r="X164" i="5"/>
  <c r="U164" i="5"/>
  <c r="R164" i="5"/>
  <c r="AB156" i="5"/>
  <c r="AA156" i="5"/>
  <c r="Y156" i="5"/>
  <c r="Z156" i="5"/>
  <c r="X156" i="5"/>
  <c r="V156" i="5"/>
  <c r="W156" i="5"/>
  <c r="U156" i="5"/>
  <c r="T156" i="5"/>
  <c r="R156" i="5"/>
  <c r="S156" i="5"/>
  <c r="AB148" i="5"/>
  <c r="AA148" i="5"/>
  <c r="Y148" i="5"/>
  <c r="Z148" i="5"/>
  <c r="V148" i="5"/>
  <c r="X148" i="5"/>
  <c r="W148" i="5"/>
  <c r="U148" i="5"/>
  <c r="R148" i="5"/>
  <c r="S148" i="5"/>
  <c r="AB140" i="5"/>
  <c r="AA140" i="5"/>
  <c r="Y140" i="5"/>
  <c r="Z140" i="5"/>
  <c r="V140" i="5"/>
  <c r="W140" i="5"/>
  <c r="AB132" i="5"/>
  <c r="Z132" i="5"/>
  <c r="Y132" i="5"/>
  <c r="V132" i="5"/>
  <c r="W132" i="5"/>
  <c r="U132" i="5"/>
  <c r="T132" i="5"/>
  <c r="S132" i="5"/>
  <c r="AB124" i="5"/>
  <c r="AA124" i="5"/>
  <c r="Y124" i="5"/>
  <c r="X124" i="5"/>
  <c r="Z124" i="5"/>
  <c r="V124" i="5"/>
  <c r="W124" i="5"/>
  <c r="U124" i="5"/>
  <c r="R124" i="5"/>
  <c r="S124" i="5"/>
  <c r="AB116" i="5"/>
  <c r="Y116" i="5"/>
  <c r="X116" i="5"/>
  <c r="V116" i="5"/>
  <c r="W116" i="5"/>
  <c r="U116" i="5"/>
  <c r="R116" i="5"/>
  <c r="S116" i="5"/>
  <c r="AB108" i="5"/>
  <c r="Y108" i="5"/>
  <c r="X108" i="5"/>
  <c r="W108" i="5"/>
  <c r="U108" i="5"/>
  <c r="R108" i="5"/>
  <c r="S108" i="5"/>
  <c r="T108" i="5"/>
  <c r="AB100" i="5"/>
  <c r="AA100" i="5"/>
  <c r="Z100" i="5"/>
  <c r="Y100" i="5"/>
  <c r="V100" i="5"/>
  <c r="W100" i="5"/>
  <c r="X100" i="5"/>
  <c r="U100" i="5"/>
  <c r="R100" i="5"/>
  <c r="S100" i="5"/>
  <c r="AB92" i="5"/>
  <c r="Z92" i="5"/>
  <c r="V92" i="5"/>
  <c r="W92" i="5"/>
  <c r="U92" i="5"/>
  <c r="T92" i="5"/>
  <c r="R92" i="5"/>
  <c r="AB84" i="5"/>
  <c r="AA84" i="5"/>
  <c r="Y84" i="5"/>
  <c r="Z84" i="5"/>
  <c r="X84" i="5"/>
  <c r="V84" i="5"/>
  <c r="W84" i="5"/>
  <c r="U84" i="5"/>
  <c r="R84" i="5"/>
  <c r="S84" i="5"/>
  <c r="AA76" i="5"/>
  <c r="Z76" i="5"/>
  <c r="V76" i="5"/>
  <c r="W76" i="5"/>
  <c r="U76" i="5"/>
  <c r="R76" i="5"/>
  <c r="S76" i="5"/>
  <c r="AB68" i="5"/>
  <c r="AA68" i="5"/>
  <c r="Z68" i="5"/>
  <c r="Y68" i="5"/>
  <c r="V68" i="5"/>
  <c r="X68" i="5"/>
  <c r="W68" i="5"/>
  <c r="U68" i="5"/>
  <c r="R68" i="5"/>
  <c r="T68" i="5"/>
  <c r="S68" i="5"/>
  <c r="AB60" i="5"/>
  <c r="AA60" i="5"/>
  <c r="Y60" i="5"/>
  <c r="X60" i="5"/>
  <c r="V60" i="5"/>
  <c r="W60" i="5"/>
  <c r="U60" i="5"/>
  <c r="R60" i="5"/>
  <c r="S60" i="5"/>
  <c r="AB52" i="5"/>
  <c r="AA52" i="5"/>
  <c r="Y52" i="5"/>
  <c r="X52" i="5"/>
  <c r="V52" i="5"/>
  <c r="W52" i="5"/>
  <c r="Z52" i="5"/>
  <c r="U52" i="5"/>
  <c r="R52" i="5"/>
  <c r="S52" i="5"/>
  <c r="AB44" i="5"/>
  <c r="Z44" i="5"/>
  <c r="Y44" i="5"/>
  <c r="V44" i="5"/>
  <c r="W44" i="5"/>
  <c r="U44" i="5"/>
  <c r="S44" i="5"/>
  <c r="T44" i="5"/>
  <c r="AB36" i="5"/>
  <c r="AA36" i="5"/>
  <c r="Z36" i="5"/>
  <c r="Y36" i="5"/>
  <c r="V36" i="5"/>
  <c r="X36" i="5"/>
  <c r="U36" i="5"/>
  <c r="R36" i="5"/>
  <c r="AB28" i="5"/>
  <c r="AA28" i="5"/>
  <c r="Y28" i="5"/>
  <c r="X28" i="5"/>
  <c r="U28" i="5"/>
  <c r="T28" i="5"/>
  <c r="R28" i="5"/>
  <c r="S28" i="5"/>
  <c r="AB20" i="5"/>
  <c r="AA20" i="5"/>
  <c r="Y20" i="5"/>
  <c r="Z20" i="5"/>
  <c r="W20" i="5"/>
  <c r="U20" i="5"/>
  <c r="X20" i="5"/>
  <c r="R20" i="5"/>
  <c r="S20" i="5"/>
  <c r="AB12" i="5"/>
  <c r="AA12" i="5"/>
  <c r="Y12" i="5"/>
  <c r="V12" i="5"/>
  <c r="W12" i="5"/>
  <c r="U12" i="5"/>
  <c r="X12" i="5"/>
  <c r="R12" i="5"/>
  <c r="S12" i="5"/>
  <c r="AB4" i="5"/>
  <c r="Z4" i="5"/>
  <c r="Y4" i="5"/>
  <c r="W4" i="5"/>
  <c r="AA4" i="5"/>
  <c r="X4" i="5"/>
  <c r="V4" i="5"/>
  <c r="U4" i="5"/>
  <c r="R4" i="5"/>
  <c r="T4" i="5"/>
  <c r="S4" i="5"/>
  <c r="P954" i="5"/>
  <c r="R954" i="5" s="1"/>
  <c r="P940" i="5"/>
  <c r="P929" i="5"/>
  <c r="R929" i="5" s="1"/>
  <c r="P876" i="5"/>
  <c r="P826" i="5"/>
  <c r="W826" i="5" s="1"/>
  <c r="P812" i="5"/>
  <c r="T812" i="5" s="1"/>
  <c r="P762" i="5"/>
  <c r="R762" i="5" s="1"/>
  <c r="P748" i="5"/>
  <c r="R748" i="5" s="1"/>
  <c r="P684" i="5"/>
  <c r="P620" i="5"/>
  <c r="Y620" i="5" s="1"/>
  <c r="P609" i="5"/>
  <c r="P570" i="5"/>
  <c r="P556" i="5"/>
  <c r="U556" i="5" s="1"/>
  <c r="P506" i="5"/>
  <c r="R506" i="5" s="1"/>
  <c r="P492" i="5"/>
  <c r="P428" i="5"/>
  <c r="R428" i="5" s="1"/>
  <c r="P364" i="5"/>
  <c r="U364" i="5" s="1"/>
  <c r="P300" i="5"/>
  <c r="S300" i="5" s="1"/>
  <c r="P236" i="5"/>
  <c r="U236" i="5" s="1"/>
  <c r="P186" i="5"/>
  <c r="P172" i="5"/>
  <c r="P108" i="5"/>
  <c r="Z108" i="5" s="1"/>
  <c r="P58" i="5"/>
  <c r="P44" i="5"/>
  <c r="AA44" i="5" s="1"/>
  <c r="R777" i="5"/>
  <c r="R610" i="5"/>
  <c r="R98" i="5"/>
  <c r="S970" i="5"/>
  <c r="S842" i="5"/>
  <c r="S817" i="5"/>
  <c r="S806" i="5"/>
  <c r="S650" i="5"/>
  <c r="S575" i="5"/>
  <c r="S138" i="5"/>
  <c r="S127" i="5"/>
  <c r="T949" i="5"/>
  <c r="T885" i="5"/>
  <c r="T821" i="5"/>
  <c r="T790" i="5"/>
  <c r="T749" i="5"/>
  <c r="T733" i="5"/>
  <c r="T717" i="5"/>
  <c r="T628" i="5"/>
  <c r="T588" i="5"/>
  <c r="T570" i="5"/>
  <c r="T548" i="5"/>
  <c r="T525" i="5"/>
  <c r="T508" i="5"/>
  <c r="T485" i="5"/>
  <c r="T468" i="5"/>
  <c r="T445" i="5"/>
  <c r="T405" i="5"/>
  <c r="T365" i="5"/>
  <c r="T116" i="5"/>
  <c r="T76" i="5"/>
  <c r="T36" i="5"/>
  <c r="T13" i="5"/>
  <c r="U948" i="5"/>
  <c r="U908" i="5"/>
  <c r="U868" i="5"/>
  <c r="U726" i="5"/>
  <c r="U621" i="5"/>
  <c r="U557" i="5"/>
  <c r="U493" i="5"/>
  <c r="U429" i="5"/>
  <c r="U365" i="5"/>
  <c r="U301" i="5"/>
  <c r="U229" i="5"/>
  <c r="U101" i="5"/>
  <c r="V948" i="5"/>
  <c r="V876" i="5"/>
  <c r="V812" i="5"/>
  <c r="V748" i="5"/>
  <c r="V684" i="5"/>
  <c r="V580" i="5"/>
  <c r="W565" i="5"/>
  <c r="W349" i="5"/>
  <c r="X652" i="5"/>
  <c r="Z253" i="5"/>
  <c r="AA956" i="5"/>
  <c r="AB962" i="5"/>
  <c r="AA962" i="5"/>
  <c r="X962" i="5"/>
  <c r="Y962" i="5"/>
  <c r="U962" i="5"/>
  <c r="T962" i="5"/>
  <c r="V962" i="5"/>
  <c r="AA946" i="5"/>
  <c r="AB946" i="5"/>
  <c r="X946" i="5"/>
  <c r="Y946" i="5"/>
  <c r="W946" i="5"/>
  <c r="Z946" i="5"/>
  <c r="V946" i="5"/>
  <c r="T946" i="5"/>
  <c r="AB930" i="5"/>
  <c r="X930" i="5"/>
  <c r="Z930" i="5"/>
  <c r="Y930" i="5"/>
  <c r="W930" i="5"/>
  <c r="U930" i="5"/>
  <c r="AA930" i="5"/>
  <c r="T930" i="5"/>
  <c r="AB922" i="5"/>
  <c r="AA922" i="5"/>
  <c r="X922" i="5"/>
  <c r="Y922" i="5"/>
  <c r="Z922" i="5"/>
  <c r="U922" i="5"/>
  <c r="T922" i="5"/>
  <c r="V922" i="5"/>
  <c r="W922" i="5"/>
  <c r="X906" i="5"/>
  <c r="Y906" i="5"/>
  <c r="AB906" i="5"/>
  <c r="AA906" i="5"/>
  <c r="Z906" i="5"/>
  <c r="U906" i="5"/>
  <c r="W906" i="5"/>
  <c r="T906" i="5"/>
  <c r="AB890" i="5"/>
  <c r="AA890" i="5"/>
  <c r="Z890" i="5"/>
  <c r="X890" i="5"/>
  <c r="Y890" i="5"/>
  <c r="V890" i="5"/>
  <c r="U890" i="5"/>
  <c r="T890" i="5"/>
  <c r="AA882" i="5"/>
  <c r="X882" i="5"/>
  <c r="Y882" i="5"/>
  <c r="Z882" i="5"/>
  <c r="W882" i="5"/>
  <c r="U882" i="5"/>
  <c r="T882" i="5"/>
  <c r="AB866" i="5"/>
  <c r="AA866" i="5"/>
  <c r="X866" i="5"/>
  <c r="Z866" i="5"/>
  <c r="Y866" i="5"/>
  <c r="W866" i="5"/>
  <c r="U866" i="5"/>
  <c r="T866" i="5"/>
  <c r="AB850" i="5"/>
  <c r="X850" i="5"/>
  <c r="Y850" i="5"/>
  <c r="Z850" i="5"/>
  <c r="U850" i="5"/>
  <c r="T850" i="5"/>
  <c r="AA850" i="5"/>
  <c r="W850" i="5"/>
  <c r="AB826" i="5"/>
  <c r="AA826" i="5"/>
  <c r="Z826" i="5"/>
  <c r="X826" i="5"/>
  <c r="Y826" i="5"/>
  <c r="V826" i="5"/>
  <c r="U826" i="5"/>
  <c r="T826" i="5"/>
  <c r="AB810" i="5"/>
  <c r="AA810" i="5"/>
  <c r="X810" i="5"/>
  <c r="Y810" i="5"/>
  <c r="W810" i="5"/>
  <c r="V810" i="5"/>
  <c r="U810" i="5"/>
  <c r="T810" i="5"/>
  <c r="AB794" i="5"/>
  <c r="AA794" i="5"/>
  <c r="X794" i="5"/>
  <c r="Y794" i="5"/>
  <c r="Z794" i="5"/>
  <c r="U794" i="5"/>
  <c r="AB778" i="5"/>
  <c r="AA778" i="5"/>
  <c r="X778" i="5"/>
  <c r="Y778" i="5"/>
  <c r="Z778" i="5"/>
  <c r="U778" i="5"/>
  <c r="V778" i="5"/>
  <c r="AB770" i="5"/>
  <c r="AA770" i="5"/>
  <c r="X770" i="5"/>
  <c r="Y770" i="5"/>
  <c r="W770" i="5"/>
  <c r="AA754" i="5"/>
  <c r="X754" i="5"/>
  <c r="Y754" i="5"/>
  <c r="AB754" i="5"/>
  <c r="Z754" i="5"/>
  <c r="W754" i="5"/>
  <c r="U754" i="5"/>
  <c r="V754" i="5"/>
  <c r="T754" i="5"/>
  <c r="AB746" i="5"/>
  <c r="Y746" i="5"/>
  <c r="AA746" i="5"/>
  <c r="W746" i="5"/>
  <c r="V746" i="5"/>
  <c r="Z746" i="5"/>
  <c r="T746" i="5"/>
  <c r="AB730" i="5"/>
  <c r="AA730" i="5"/>
  <c r="X730" i="5"/>
  <c r="Y730" i="5"/>
  <c r="W730" i="5"/>
  <c r="U730" i="5"/>
  <c r="AB714" i="5"/>
  <c r="X714" i="5"/>
  <c r="AA714" i="5"/>
  <c r="Y714" i="5"/>
  <c r="W714" i="5"/>
  <c r="U714" i="5"/>
  <c r="V714" i="5"/>
  <c r="AA706" i="5"/>
  <c r="AB706" i="5"/>
  <c r="Y706" i="5"/>
  <c r="Z706" i="5"/>
  <c r="U706" i="5"/>
  <c r="AB698" i="5"/>
  <c r="Z698" i="5"/>
  <c r="X698" i="5"/>
  <c r="Y698" i="5"/>
  <c r="AA698" i="5"/>
  <c r="V698" i="5"/>
  <c r="U698" i="5"/>
  <c r="AA682" i="5"/>
  <c r="AB682" i="5"/>
  <c r="X682" i="5"/>
  <c r="Y682" i="5"/>
  <c r="W682" i="5"/>
  <c r="V682" i="5"/>
  <c r="U682" i="5"/>
  <c r="T682" i="5"/>
  <c r="AB674" i="5"/>
  <c r="AA674" i="5"/>
  <c r="Z674" i="5"/>
  <c r="Y674" i="5"/>
  <c r="W674" i="5"/>
  <c r="U674" i="5"/>
  <c r="AB666" i="5"/>
  <c r="AA666" i="5"/>
  <c r="Y666" i="5"/>
  <c r="Z666" i="5"/>
  <c r="U666" i="5"/>
  <c r="AA658" i="5"/>
  <c r="AB658" i="5"/>
  <c r="X658" i="5"/>
  <c r="Y658" i="5"/>
  <c r="Z658" i="5"/>
  <c r="U658" i="5"/>
  <c r="W658" i="5"/>
  <c r="V658" i="5"/>
  <c r="T658" i="5"/>
  <c r="AB650" i="5"/>
  <c r="AA650" i="5"/>
  <c r="X650" i="5"/>
  <c r="Y650" i="5"/>
  <c r="U650" i="5"/>
  <c r="W650" i="5"/>
  <c r="Z650" i="5"/>
  <c r="AB642" i="5"/>
  <c r="AA642" i="5"/>
  <c r="X642" i="5"/>
  <c r="Y642" i="5"/>
  <c r="Z642" i="5"/>
  <c r="U642" i="5"/>
  <c r="T642" i="5"/>
  <c r="AB634" i="5"/>
  <c r="AA634" i="5"/>
  <c r="Z634" i="5"/>
  <c r="Y634" i="5"/>
  <c r="V634" i="5"/>
  <c r="U634" i="5"/>
  <c r="AB626" i="5"/>
  <c r="AA626" i="5"/>
  <c r="X626" i="5"/>
  <c r="Y626" i="5"/>
  <c r="W626" i="5"/>
  <c r="V626" i="5"/>
  <c r="AA618" i="5"/>
  <c r="X618" i="5"/>
  <c r="Y618" i="5"/>
  <c r="Z618" i="5"/>
  <c r="W618" i="5"/>
  <c r="AB618" i="5"/>
  <c r="V618" i="5"/>
  <c r="U618" i="5"/>
  <c r="T618" i="5"/>
  <c r="AB610" i="5"/>
  <c r="X610" i="5"/>
  <c r="Z610" i="5"/>
  <c r="Y610" i="5"/>
  <c r="AA610" i="5"/>
  <c r="W610" i="5"/>
  <c r="AA602" i="5"/>
  <c r="Y602" i="5"/>
  <c r="Z602" i="5"/>
  <c r="U602" i="5"/>
  <c r="AB594" i="5"/>
  <c r="X594" i="5"/>
  <c r="Y594" i="5"/>
  <c r="Z594" i="5"/>
  <c r="AA594" i="5"/>
  <c r="U594" i="5"/>
  <c r="V594" i="5"/>
  <c r="W594" i="5"/>
  <c r="T594" i="5"/>
  <c r="AB586" i="5"/>
  <c r="AA586" i="5"/>
  <c r="X586" i="5"/>
  <c r="Y586" i="5"/>
  <c r="Z586" i="5"/>
  <c r="U586" i="5"/>
  <c r="W586" i="5"/>
  <c r="V586" i="5"/>
  <c r="AB578" i="5"/>
  <c r="AA578" i="5"/>
  <c r="X578" i="5"/>
  <c r="Y578" i="5"/>
  <c r="Z578" i="5"/>
  <c r="U578" i="5"/>
  <c r="V578" i="5"/>
  <c r="W578" i="5"/>
  <c r="T578" i="5"/>
  <c r="AB562" i="5"/>
  <c r="AA562" i="5"/>
  <c r="X562" i="5"/>
  <c r="Y562" i="5"/>
  <c r="U562" i="5"/>
  <c r="Z562" i="5"/>
  <c r="W562" i="5"/>
  <c r="V562" i="5"/>
  <c r="AB554" i="5"/>
  <c r="AA554" i="5"/>
  <c r="X554" i="5"/>
  <c r="Y554" i="5"/>
  <c r="Z554" i="5"/>
  <c r="U554" i="5"/>
  <c r="W554" i="5"/>
  <c r="V554" i="5"/>
  <c r="T554" i="5"/>
  <c r="AB546" i="5"/>
  <c r="AA546" i="5"/>
  <c r="X546" i="5"/>
  <c r="Z546" i="5"/>
  <c r="Y546" i="5"/>
  <c r="W546" i="5"/>
  <c r="U546" i="5"/>
  <c r="V546" i="5"/>
  <c r="AB538" i="5"/>
  <c r="Z538" i="5"/>
  <c r="X538" i="5"/>
  <c r="Y538" i="5"/>
  <c r="AA538" i="5"/>
  <c r="U538" i="5"/>
  <c r="V538" i="5"/>
  <c r="W538" i="5"/>
  <c r="AB530" i="5"/>
  <c r="Z530" i="5"/>
  <c r="AA530" i="5"/>
  <c r="X530" i="5"/>
  <c r="Y530" i="5"/>
  <c r="U530" i="5"/>
  <c r="W530" i="5"/>
  <c r="V530" i="5"/>
  <c r="T530" i="5"/>
  <c r="AB522" i="5"/>
  <c r="Z522" i="5"/>
  <c r="AA522" i="5"/>
  <c r="X522" i="5"/>
  <c r="Y522" i="5"/>
  <c r="U522" i="5"/>
  <c r="V522" i="5"/>
  <c r="W522" i="5"/>
  <c r="AB514" i="5"/>
  <c r="Z514" i="5"/>
  <c r="X514" i="5"/>
  <c r="AA514" i="5"/>
  <c r="Y514" i="5"/>
  <c r="U514" i="5"/>
  <c r="V514" i="5"/>
  <c r="T514" i="5"/>
  <c r="AB506" i="5"/>
  <c r="AA506" i="5"/>
  <c r="Z506" i="5"/>
  <c r="X506" i="5"/>
  <c r="Y506" i="5"/>
  <c r="V506" i="5"/>
  <c r="U506" i="5"/>
  <c r="AB498" i="5"/>
  <c r="Z498" i="5"/>
  <c r="AA498" i="5"/>
  <c r="X498" i="5"/>
  <c r="Y498" i="5"/>
  <c r="U498" i="5"/>
  <c r="W498" i="5"/>
  <c r="V498" i="5"/>
  <c r="Z490" i="5"/>
  <c r="AB490" i="5"/>
  <c r="AA490" i="5"/>
  <c r="X490" i="5"/>
  <c r="Y490" i="5"/>
  <c r="U490" i="5"/>
  <c r="W490" i="5"/>
  <c r="T490" i="5"/>
  <c r="Z482" i="5"/>
  <c r="AA482" i="5"/>
  <c r="X482" i="5"/>
  <c r="Y482" i="5"/>
  <c r="W482" i="5"/>
  <c r="U482" i="5"/>
  <c r="AB482" i="5"/>
  <c r="AB474" i="5"/>
  <c r="AA474" i="5"/>
  <c r="Z474" i="5"/>
  <c r="X474" i="5"/>
  <c r="Y474" i="5"/>
  <c r="U474" i="5"/>
  <c r="AB466" i="5"/>
  <c r="Z466" i="5"/>
  <c r="AA466" i="5"/>
  <c r="X466" i="5"/>
  <c r="Y466" i="5"/>
  <c r="U466" i="5"/>
  <c r="V466" i="5"/>
  <c r="T466" i="5"/>
  <c r="AB458" i="5"/>
  <c r="Z458" i="5"/>
  <c r="X458" i="5"/>
  <c r="Y458" i="5"/>
  <c r="U458" i="5"/>
  <c r="W458" i="5"/>
  <c r="AB450" i="5"/>
  <c r="AA450" i="5"/>
  <c r="Y450" i="5"/>
  <c r="V450" i="5"/>
  <c r="T450" i="5"/>
  <c r="AB442" i="5"/>
  <c r="Z442" i="5"/>
  <c r="X442" i="5"/>
  <c r="Y442" i="5"/>
  <c r="V442" i="5"/>
  <c r="U442" i="5"/>
  <c r="W442" i="5"/>
  <c r="AB434" i="5"/>
  <c r="Z434" i="5"/>
  <c r="AA434" i="5"/>
  <c r="X434" i="5"/>
  <c r="Y434" i="5"/>
  <c r="U434" i="5"/>
  <c r="W434" i="5"/>
  <c r="V434" i="5"/>
  <c r="AB426" i="5"/>
  <c r="AA426" i="5"/>
  <c r="Z426" i="5"/>
  <c r="X426" i="5"/>
  <c r="Y426" i="5"/>
  <c r="U426" i="5"/>
  <c r="W426" i="5"/>
  <c r="T426" i="5"/>
  <c r="AB418" i="5"/>
  <c r="Z418" i="5"/>
  <c r="AA418" i="5"/>
  <c r="X418" i="5"/>
  <c r="Y418" i="5"/>
  <c r="W418" i="5"/>
  <c r="U418" i="5"/>
  <c r="AB410" i="5"/>
  <c r="AA410" i="5"/>
  <c r="Z410" i="5"/>
  <c r="Y410" i="5"/>
  <c r="V410" i="5"/>
  <c r="AB402" i="5"/>
  <c r="Z402" i="5"/>
  <c r="X402" i="5"/>
  <c r="Y402" i="5"/>
  <c r="AA402" i="5"/>
  <c r="U402" i="5"/>
  <c r="W402" i="5"/>
  <c r="V402" i="5"/>
  <c r="T402" i="5"/>
  <c r="Z394" i="5"/>
  <c r="AA394" i="5"/>
  <c r="X394" i="5"/>
  <c r="Y394" i="5"/>
  <c r="AB394" i="5"/>
  <c r="U394" i="5"/>
  <c r="V394" i="5"/>
  <c r="W394" i="5"/>
  <c r="AB386" i="5"/>
  <c r="Z386" i="5"/>
  <c r="AA386" i="5"/>
  <c r="X386" i="5"/>
  <c r="Y386" i="5"/>
  <c r="U386" i="5"/>
  <c r="V386" i="5"/>
  <c r="W386" i="5"/>
  <c r="T386" i="5"/>
  <c r="AB378" i="5"/>
  <c r="AA378" i="5"/>
  <c r="Z378" i="5"/>
  <c r="X378" i="5"/>
  <c r="Y378" i="5"/>
  <c r="V378" i="5"/>
  <c r="U378" i="5"/>
  <c r="Z370" i="5"/>
  <c r="AB370" i="5"/>
  <c r="X370" i="5"/>
  <c r="Y370" i="5"/>
  <c r="AA370" i="5"/>
  <c r="U370" i="5"/>
  <c r="AB362" i="5"/>
  <c r="Z362" i="5"/>
  <c r="X362" i="5"/>
  <c r="Y362" i="5"/>
  <c r="AA362" i="5"/>
  <c r="V362" i="5"/>
  <c r="AB354" i="5"/>
  <c r="Z354" i="5"/>
  <c r="AA354" i="5"/>
  <c r="X354" i="5"/>
  <c r="Y354" i="5"/>
  <c r="W354" i="5"/>
  <c r="U354" i="5"/>
  <c r="V354" i="5"/>
  <c r="AB346" i="5"/>
  <c r="AA346" i="5"/>
  <c r="Z346" i="5"/>
  <c r="X346" i="5"/>
  <c r="Y346" i="5"/>
  <c r="U346" i="5"/>
  <c r="W346" i="5"/>
  <c r="Z338" i="5"/>
  <c r="AB338" i="5"/>
  <c r="AA338" i="5"/>
  <c r="X338" i="5"/>
  <c r="Y338" i="5"/>
  <c r="U338" i="5"/>
  <c r="V338" i="5"/>
  <c r="T338" i="5"/>
  <c r="AB330" i="5"/>
  <c r="Z330" i="5"/>
  <c r="AA330" i="5"/>
  <c r="X330" i="5"/>
  <c r="Y330" i="5"/>
  <c r="U330" i="5"/>
  <c r="V330" i="5"/>
  <c r="W330" i="5"/>
  <c r="AB322" i="5"/>
  <c r="Z322" i="5"/>
  <c r="X322" i="5"/>
  <c r="Y322" i="5"/>
  <c r="AA322" i="5"/>
  <c r="U322" i="5"/>
  <c r="V322" i="5"/>
  <c r="W322" i="5"/>
  <c r="T322" i="5"/>
  <c r="AB314" i="5"/>
  <c r="AA314" i="5"/>
  <c r="Z314" i="5"/>
  <c r="X314" i="5"/>
  <c r="Y314" i="5"/>
  <c r="V314" i="5"/>
  <c r="U314" i="5"/>
  <c r="AB306" i="5"/>
  <c r="AA306" i="5"/>
  <c r="Z306" i="5"/>
  <c r="Y306" i="5"/>
  <c r="U306" i="5"/>
  <c r="V306" i="5"/>
  <c r="AA298" i="5"/>
  <c r="X298" i="5"/>
  <c r="Y298" i="5"/>
  <c r="AB298" i="5"/>
  <c r="U298" i="5"/>
  <c r="V298" i="5"/>
  <c r="T298" i="5"/>
  <c r="AB290" i="5"/>
  <c r="AA290" i="5"/>
  <c r="Z290" i="5"/>
  <c r="X290" i="5"/>
  <c r="Y290" i="5"/>
  <c r="W290" i="5"/>
  <c r="U290" i="5"/>
  <c r="AB282" i="5"/>
  <c r="AA282" i="5"/>
  <c r="Z282" i="5"/>
  <c r="X282" i="5"/>
  <c r="Y282" i="5"/>
  <c r="U282" i="5"/>
  <c r="AB274" i="5"/>
  <c r="Z274" i="5"/>
  <c r="AA274" i="5"/>
  <c r="X274" i="5"/>
  <c r="Y274" i="5"/>
  <c r="U274" i="5"/>
  <c r="V274" i="5"/>
  <c r="T274" i="5"/>
  <c r="Z266" i="5"/>
  <c r="X266" i="5"/>
  <c r="Y266" i="5"/>
  <c r="AA266" i="5"/>
  <c r="U266" i="5"/>
  <c r="W266" i="5"/>
  <c r="AB258" i="5"/>
  <c r="Z258" i="5"/>
  <c r="AA258" i="5"/>
  <c r="X258" i="5"/>
  <c r="Y258" i="5"/>
  <c r="U258" i="5"/>
  <c r="V258" i="5"/>
  <c r="W258" i="5"/>
  <c r="T258" i="5"/>
  <c r="AB250" i="5"/>
  <c r="AA250" i="5"/>
  <c r="Z250" i="5"/>
  <c r="Y250" i="5"/>
  <c r="V250" i="5"/>
  <c r="W250" i="5"/>
  <c r="Z242" i="5"/>
  <c r="X242" i="5"/>
  <c r="Y242" i="5"/>
  <c r="U242" i="5"/>
  <c r="W242" i="5"/>
  <c r="AB242" i="5"/>
  <c r="AA242" i="5"/>
  <c r="V242" i="5"/>
  <c r="Z234" i="5"/>
  <c r="X234" i="5"/>
  <c r="Y234" i="5"/>
  <c r="AA234" i="5"/>
  <c r="U234" i="5"/>
  <c r="AB234" i="5"/>
  <c r="W234" i="5"/>
  <c r="V234" i="5"/>
  <c r="T234" i="5"/>
  <c r="AB226" i="5"/>
  <c r="Z226" i="5"/>
  <c r="X226" i="5"/>
  <c r="AA226" i="5"/>
  <c r="Y226" i="5"/>
  <c r="W226" i="5"/>
  <c r="U226" i="5"/>
  <c r="V226" i="5"/>
  <c r="AB218" i="5"/>
  <c r="AA218" i="5"/>
  <c r="Z218" i="5"/>
  <c r="X218" i="5"/>
  <c r="Y218" i="5"/>
  <c r="U218" i="5"/>
  <c r="W218" i="5"/>
  <c r="V218" i="5"/>
  <c r="AB210" i="5"/>
  <c r="Z210" i="5"/>
  <c r="AA210" i="5"/>
  <c r="X210" i="5"/>
  <c r="U210" i="5"/>
  <c r="V210" i="5"/>
  <c r="Y210" i="5"/>
  <c r="W210" i="5"/>
  <c r="T210" i="5"/>
  <c r="AB202" i="5"/>
  <c r="Z202" i="5"/>
  <c r="AA202" i="5"/>
  <c r="X202" i="5"/>
  <c r="Y202" i="5"/>
  <c r="U202" i="5"/>
  <c r="V202" i="5"/>
  <c r="W202" i="5"/>
  <c r="AB194" i="5"/>
  <c r="Z194" i="5"/>
  <c r="AA194" i="5"/>
  <c r="X194" i="5"/>
  <c r="U194" i="5"/>
  <c r="V194" i="5"/>
  <c r="Y194" i="5"/>
  <c r="T194" i="5"/>
  <c r="W194" i="5"/>
  <c r="AA186" i="5"/>
  <c r="AB186" i="5"/>
  <c r="Z186" i="5"/>
  <c r="X186" i="5"/>
  <c r="V186" i="5"/>
  <c r="U186" i="5"/>
  <c r="Y186" i="5"/>
  <c r="AB178" i="5"/>
  <c r="Z178" i="5"/>
  <c r="X178" i="5"/>
  <c r="U178" i="5"/>
  <c r="W178" i="5"/>
  <c r="AA178" i="5"/>
  <c r="Y178" i="5"/>
  <c r="AB170" i="5"/>
  <c r="Z170" i="5"/>
  <c r="AA170" i="5"/>
  <c r="X170" i="5"/>
  <c r="U170" i="5"/>
  <c r="V170" i="5"/>
  <c r="T170" i="5"/>
  <c r="AB162" i="5"/>
  <c r="AA162" i="5"/>
  <c r="Y162" i="5"/>
  <c r="W162" i="5"/>
  <c r="U162" i="5"/>
  <c r="AB154" i="5"/>
  <c r="Z154" i="5"/>
  <c r="AA154" i="5"/>
  <c r="X154" i="5"/>
  <c r="U154" i="5"/>
  <c r="Y154" i="5"/>
  <c r="AB146" i="5"/>
  <c r="AA146" i="5"/>
  <c r="Z146" i="5"/>
  <c r="X146" i="5"/>
  <c r="Y146" i="5"/>
  <c r="U146" i="5"/>
  <c r="T146" i="5"/>
  <c r="AA138" i="5"/>
  <c r="Z138" i="5"/>
  <c r="AB138" i="5"/>
  <c r="X138" i="5"/>
  <c r="Y138" i="5"/>
  <c r="U138" i="5"/>
  <c r="V138" i="5"/>
  <c r="AB130" i="5"/>
  <c r="AA130" i="5"/>
  <c r="Z130" i="5"/>
  <c r="X130" i="5"/>
  <c r="Y130" i="5"/>
  <c r="V130" i="5"/>
  <c r="T130" i="5"/>
  <c r="W130" i="5"/>
  <c r="AB122" i="5"/>
  <c r="Z122" i="5"/>
  <c r="AA122" i="5"/>
  <c r="X122" i="5"/>
  <c r="Y122" i="5"/>
  <c r="V122" i="5"/>
  <c r="U122" i="5"/>
  <c r="AB114" i="5"/>
  <c r="Y114" i="5"/>
  <c r="U114" i="5"/>
  <c r="AA114" i="5"/>
  <c r="W114" i="5"/>
  <c r="AB106" i="5"/>
  <c r="Z106" i="5"/>
  <c r="AA106" i="5"/>
  <c r="X106" i="5"/>
  <c r="Y106" i="5"/>
  <c r="U106" i="5"/>
  <c r="W106" i="5"/>
  <c r="AB98" i="5"/>
  <c r="Z98" i="5"/>
  <c r="AA98" i="5"/>
  <c r="X98" i="5"/>
  <c r="Y98" i="5"/>
  <c r="W98" i="5"/>
  <c r="U98" i="5"/>
  <c r="Z90" i="5"/>
  <c r="X90" i="5"/>
  <c r="AB90" i="5"/>
  <c r="AA90" i="5"/>
  <c r="Y90" i="5"/>
  <c r="U90" i="5"/>
  <c r="AB82" i="5"/>
  <c r="AA82" i="5"/>
  <c r="Z82" i="5"/>
  <c r="X82" i="5"/>
  <c r="Y82" i="5"/>
  <c r="V82" i="5"/>
  <c r="T82" i="5"/>
  <c r="AB74" i="5"/>
  <c r="Z74" i="5"/>
  <c r="AA74" i="5"/>
  <c r="X74" i="5"/>
  <c r="Y74" i="5"/>
  <c r="U74" i="5"/>
  <c r="V74" i="5"/>
  <c r="W74" i="5"/>
  <c r="AB66" i="5"/>
  <c r="Z66" i="5"/>
  <c r="AA66" i="5"/>
  <c r="U66" i="5"/>
  <c r="W66" i="5"/>
  <c r="T66" i="5"/>
  <c r="Y66" i="5"/>
  <c r="AB58" i="5"/>
  <c r="AA58" i="5"/>
  <c r="Z58" i="5"/>
  <c r="X58" i="5"/>
  <c r="V58" i="5"/>
  <c r="U58" i="5"/>
  <c r="Y58" i="5"/>
  <c r="W58" i="5"/>
  <c r="AB50" i="5"/>
  <c r="Z50" i="5"/>
  <c r="X50" i="5"/>
  <c r="U50" i="5"/>
  <c r="AA42" i="5"/>
  <c r="Z42" i="5"/>
  <c r="X42" i="5"/>
  <c r="Y42" i="5"/>
  <c r="AB42" i="5"/>
  <c r="U42" i="5"/>
  <c r="W42" i="5"/>
  <c r="V42" i="5"/>
  <c r="T42" i="5"/>
  <c r="AB34" i="5"/>
  <c r="X34" i="5"/>
  <c r="W34" i="5"/>
  <c r="U34" i="5"/>
  <c r="Y34" i="5"/>
  <c r="V34" i="5"/>
  <c r="AB26" i="5"/>
  <c r="Y26" i="5"/>
  <c r="U26" i="5"/>
  <c r="V26" i="5"/>
  <c r="W26" i="5"/>
  <c r="AB18" i="5"/>
  <c r="AA18" i="5"/>
  <c r="Z18" i="5"/>
  <c r="Y18" i="5"/>
  <c r="U18" i="5"/>
  <c r="W18" i="5"/>
  <c r="T18" i="5"/>
  <c r="AA10" i="5"/>
  <c r="Z10" i="5"/>
  <c r="AB10" i="5"/>
  <c r="X10" i="5"/>
  <c r="Y10" i="5"/>
  <c r="U10" i="5"/>
  <c r="V10" i="5"/>
  <c r="P938" i="5"/>
  <c r="P874" i="5"/>
  <c r="P810" i="5"/>
  <c r="S810" i="5" s="1"/>
  <c r="P746" i="5"/>
  <c r="U746" i="5" s="1"/>
  <c r="P682" i="5"/>
  <c r="P618" i="5"/>
  <c r="P554" i="5"/>
  <c r="P490" i="5"/>
  <c r="P426" i="5"/>
  <c r="P362" i="5"/>
  <c r="T362" i="5" s="1"/>
  <c r="P298" i="5"/>
  <c r="W298" i="5" s="1"/>
  <c r="P234" i="5"/>
  <c r="P170" i="5"/>
  <c r="Y170" i="5" s="1"/>
  <c r="P106" i="5"/>
  <c r="V106" i="5" s="1"/>
  <c r="P42" i="5"/>
  <c r="R914" i="5"/>
  <c r="R850" i="5"/>
  <c r="R786" i="5"/>
  <c r="R722" i="5"/>
  <c r="R658" i="5"/>
  <c r="R594" i="5"/>
  <c r="R530" i="5"/>
  <c r="R466" i="5"/>
  <c r="R402" i="5"/>
  <c r="R338" i="5"/>
  <c r="R274" i="5"/>
  <c r="R210" i="5"/>
  <c r="R146" i="5"/>
  <c r="R18" i="5"/>
  <c r="S890" i="5"/>
  <c r="S826" i="5"/>
  <c r="S790" i="5"/>
  <c r="S698" i="5"/>
  <c r="S634" i="5"/>
  <c r="S506" i="5"/>
  <c r="S442" i="5"/>
  <c r="S378" i="5"/>
  <c r="S314" i="5"/>
  <c r="S250" i="5"/>
  <c r="S186" i="5"/>
  <c r="S122" i="5"/>
  <c r="S58" i="5"/>
  <c r="T730" i="5"/>
  <c r="T714" i="5"/>
  <c r="T698" i="5"/>
  <c r="T602" i="5"/>
  <c r="T562" i="5"/>
  <c r="T522" i="5"/>
  <c r="T482" i="5"/>
  <c r="T442" i="5"/>
  <c r="T90" i="5"/>
  <c r="T50" i="5"/>
  <c r="T10" i="5"/>
  <c r="V906" i="5"/>
  <c r="V834" i="5"/>
  <c r="V770" i="5"/>
  <c r="V706" i="5"/>
  <c r="V642" i="5"/>
  <c r="V50" i="5"/>
  <c r="W602" i="5"/>
  <c r="W338" i="5"/>
  <c r="W282" i="5"/>
  <c r="W122" i="5"/>
  <c r="Z714" i="5"/>
  <c r="AB977" i="5"/>
  <c r="AA977" i="5"/>
  <c r="Y977" i="5"/>
  <c r="V977" i="5"/>
  <c r="X977" i="5"/>
  <c r="W977" i="5"/>
  <c r="Z977" i="5"/>
  <c r="U977" i="5"/>
  <c r="AB969" i="5"/>
  <c r="AA969" i="5"/>
  <c r="Y969" i="5"/>
  <c r="Z969" i="5"/>
  <c r="X969" i="5"/>
  <c r="W969" i="5"/>
  <c r="V969" i="5"/>
  <c r="AB961" i="5"/>
  <c r="AA961" i="5"/>
  <c r="Z961" i="5"/>
  <c r="X961" i="5"/>
  <c r="W961" i="5"/>
  <c r="AB953" i="5"/>
  <c r="AA953" i="5"/>
  <c r="Y953" i="5"/>
  <c r="Z953" i="5"/>
  <c r="V953" i="5"/>
  <c r="U953" i="5"/>
  <c r="W953" i="5"/>
  <c r="AB945" i="5"/>
  <c r="AA945" i="5"/>
  <c r="Y945" i="5"/>
  <c r="Z945" i="5"/>
  <c r="V945" i="5"/>
  <c r="X945" i="5"/>
  <c r="W945" i="5"/>
  <c r="AB937" i="5"/>
  <c r="AA937" i="5"/>
  <c r="Z937" i="5"/>
  <c r="X937" i="5"/>
  <c r="V937" i="5"/>
  <c r="AB929" i="5"/>
  <c r="Z929" i="5"/>
  <c r="Y929" i="5"/>
  <c r="AA929" i="5"/>
  <c r="V929" i="5"/>
  <c r="U929" i="5"/>
  <c r="AB921" i="5"/>
  <c r="Z921" i="5"/>
  <c r="AA921" i="5"/>
  <c r="V921" i="5"/>
  <c r="W921" i="5"/>
  <c r="AB913" i="5"/>
  <c r="AA913" i="5"/>
  <c r="Y913" i="5"/>
  <c r="Z913" i="5"/>
  <c r="V913" i="5"/>
  <c r="W913" i="5"/>
  <c r="X913" i="5"/>
  <c r="U913" i="5"/>
  <c r="AB905" i="5"/>
  <c r="Y905" i="5"/>
  <c r="AA905" i="5"/>
  <c r="Z905" i="5"/>
  <c r="X905" i="5"/>
  <c r="W905" i="5"/>
  <c r="V905" i="5"/>
  <c r="Y897" i="5"/>
  <c r="Z897" i="5"/>
  <c r="AB897" i="5"/>
  <c r="X897" i="5"/>
  <c r="V897" i="5"/>
  <c r="AB889" i="5"/>
  <c r="Y889" i="5"/>
  <c r="AA889" i="5"/>
  <c r="V889" i="5"/>
  <c r="Z889" i="5"/>
  <c r="U889" i="5"/>
  <c r="W889" i="5"/>
  <c r="AB881" i="5"/>
  <c r="AA881" i="5"/>
  <c r="Y881" i="5"/>
  <c r="Z881" i="5"/>
  <c r="X881" i="5"/>
  <c r="V881" i="5"/>
  <c r="W881" i="5"/>
  <c r="AA873" i="5"/>
  <c r="Y873" i="5"/>
  <c r="V873" i="5"/>
  <c r="W873" i="5"/>
  <c r="AB865" i="5"/>
  <c r="Z865" i="5"/>
  <c r="Y865" i="5"/>
  <c r="AA865" i="5"/>
  <c r="V865" i="5"/>
  <c r="X865" i="5"/>
  <c r="W865" i="5"/>
  <c r="U865" i="5"/>
  <c r="AB857" i="5"/>
  <c r="Y857" i="5"/>
  <c r="AA857" i="5"/>
  <c r="X857" i="5"/>
  <c r="V857" i="5"/>
  <c r="W857" i="5"/>
  <c r="Z857" i="5"/>
  <c r="AB849" i="5"/>
  <c r="AA849" i="5"/>
  <c r="Y849" i="5"/>
  <c r="V849" i="5"/>
  <c r="W849" i="5"/>
  <c r="U849" i="5"/>
  <c r="AB841" i="5"/>
  <c r="Y841" i="5"/>
  <c r="Z841" i="5"/>
  <c r="W841" i="5"/>
  <c r="V841" i="5"/>
  <c r="X841" i="5"/>
  <c r="AA841" i="5"/>
  <c r="AB833" i="5"/>
  <c r="Y833" i="5"/>
  <c r="AA833" i="5"/>
  <c r="Z833" i="5"/>
  <c r="X833" i="5"/>
  <c r="AB825" i="5"/>
  <c r="Y825" i="5"/>
  <c r="AA825" i="5"/>
  <c r="V825" i="5"/>
  <c r="Z825" i="5"/>
  <c r="W825" i="5"/>
  <c r="U825" i="5"/>
  <c r="AB817" i="5"/>
  <c r="AA817" i="5"/>
  <c r="Y817" i="5"/>
  <c r="V817" i="5"/>
  <c r="W817" i="5"/>
  <c r="X817" i="5"/>
  <c r="AB809" i="5"/>
  <c r="AA809" i="5"/>
  <c r="Y809" i="5"/>
  <c r="X809" i="5"/>
  <c r="V809" i="5"/>
  <c r="Z809" i="5"/>
  <c r="T809" i="5"/>
  <c r="AA801" i="5"/>
  <c r="AB801" i="5"/>
  <c r="Z801" i="5"/>
  <c r="Y801" i="5"/>
  <c r="X801" i="5"/>
  <c r="V801" i="5"/>
  <c r="T801" i="5"/>
  <c r="U801" i="5"/>
  <c r="AB793" i="5"/>
  <c r="AA793" i="5"/>
  <c r="Y793" i="5"/>
  <c r="X793" i="5"/>
  <c r="W793" i="5"/>
  <c r="Z793" i="5"/>
  <c r="T793" i="5"/>
  <c r="AB785" i="5"/>
  <c r="AA785" i="5"/>
  <c r="Y785" i="5"/>
  <c r="X785" i="5"/>
  <c r="V785" i="5"/>
  <c r="W785" i="5"/>
  <c r="U785" i="5"/>
  <c r="Z785" i="5"/>
  <c r="AB777" i="5"/>
  <c r="Y777" i="5"/>
  <c r="Z777" i="5"/>
  <c r="W777" i="5"/>
  <c r="V777" i="5"/>
  <c r="AA777" i="5"/>
  <c r="AB769" i="5"/>
  <c r="Y769" i="5"/>
  <c r="Z769" i="5"/>
  <c r="X769" i="5"/>
  <c r="AA769" i="5"/>
  <c r="V769" i="5"/>
  <c r="AB761" i="5"/>
  <c r="Y761" i="5"/>
  <c r="AA761" i="5"/>
  <c r="Z761" i="5"/>
  <c r="V761" i="5"/>
  <c r="U761" i="5"/>
  <c r="X761" i="5"/>
  <c r="AB753" i="5"/>
  <c r="AA753" i="5"/>
  <c r="Y753" i="5"/>
  <c r="V753" i="5"/>
  <c r="Z753" i="5"/>
  <c r="X753" i="5"/>
  <c r="W753" i="5"/>
  <c r="AB745" i="5"/>
  <c r="AA745" i="5"/>
  <c r="Y745" i="5"/>
  <c r="X745" i="5"/>
  <c r="V745" i="5"/>
  <c r="Z745" i="5"/>
  <c r="T745" i="5"/>
  <c r="AB737" i="5"/>
  <c r="AA737" i="5"/>
  <c r="Z737" i="5"/>
  <c r="Y737" i="5"/>
  <c r="V737" i="5"/>
  <c r="X737" i="5"/>
  <c r="T737" i="5"/>
  <c r="U737" i="5"/>
  <c r="AB729" i="5"/>
  <c r="Y729" i="5"/>
  <c r="V729" i="5"/>
  <c r="W729" i="5"/>
  <c r="T729" i="5"/>
  <c r="AB721" i="5"/>
  <c r="AA721" i="5"/>
  <c r="Y721" i="5"/>
  <c r="Z721" i="5"/>
  <c r="W721" i="5"/>
  <c r="U721" i="5"/>
  <c r="AB713" i="5"/>
  <c r="AA713" i="5"/>
  <c r="Y713" i="5"/>
  <c r="Z713" i="5"/>
  <c r="X713" i="5"/>
  <c r="W713" i="5"/>
  <c r="V713" i="5"/>
  <c r="AA705" i="5"/>
  <c r="Y705" i="5"/>
  <c r="Z705" i="5"/>
  <c r="X705" i="5"/>
  <c r="AB705" i="5"/>
  <c r="V705" i="5"/>
  <c r="AB697" i="5"/>
  <c r="Y697" i="5"/>
  <c r="Z697" i="5"/>
  <c r="AA697" i="5"/>
  <c r="X697" i="5"/>
  <c r="V697" i="5"/>
  <c r="U697" i="5"/>
  <c r="AB689" i="5"/>
  <c r="AA689" i="5"/>
  <c r="Y689" i="5"/>
  <c r="Z689" i="5"/>
  <c r="V689" i="5"/>
  <c r="W689" i="5"/>
  <c r="X689" i="5"/>
  <c r="AB681" i="5"/>
  <c r="V681" i="5"/>
  <c r="Z681" i="5"/>
  <c r="T681" i="5"/>
  <c r="X681" i="5"/>
  <c r="W681" i="5"/>
  <c r="AB673" i="5"/>
  <c r="Z673" i="5"/>
  <c r="Y673" i="5"/>
  <c r="AA673" i="5"/>
  <c r="X673" i="5"/>
  <c r="V673" i="5"/>
  <c r="T673" i="5"/>
  <c r="W673" i="5"/>
  <c r="U673" i="5"/>
  <c r="Y665" i="5"/>
  <c r="AB665" i="5"/>
  <c r="V665" i="5"/>
  <c r="Z665" i="5"/>
  <c r="W665" i="5"/>
  <c r="AB657" i="5"/>
  <c r="AA657" i="5"/>
  <c r="Y657" i="5"/>
  <c r="Z657" i="5"/>
  <c r="V657" i="5"/>
  <c r="X657" i="5"/>
  <c r="W657" i="5"/>
  <c r="T657" i="5"/>
  <c r="U657" i="5"/>
  <c r="AB649" i="5"/>
  <c r="Y649" i="5"/>
  <c r="Z649" i="5"/>
  <c r="X649" i="5"/>
  <c r="W649" i="5"/>
  <c r="V649" i="5"/>
  <c r="T649" i="5"/>
  <c r="AB641" i="5"/>
  <c r="Y641" i="5"/>
  <c r="Z641" i="5"/>
  <c r="X641" i="5"/>
  <c r="T641" i="5"/>
  <c r="W641" i="5"/>
  <c r="AB633" i="5"/>
  <c r="AA633" i="5"/>
  <c r="Y633" i="5"/>
  <c r="Z633" i="5"/>
  <c r="X633" i="5"/>
  <c r="V633" i="5"/>
  <c r="T633" i="5"/>
  <c r="W633" i="5"/>
  <c r="U633" i="5"/>
  <c r="AB625" i="5"/>
  <c r="AA625" i="5"/>
  <c r="Y625" i="5"/>
  <c r="X625" i="5"/>
  <c r="Z625" i="5"/>
  <c r="V625" i="5"/>
  <c r="W625" i="5"/>
  <c r="AA617" i="5"/>
  <c r="Y617" i="5"/>
  <c r="Z617" i="5"/>
  <c r="V617" i="5"/>
  <c r="X617" i="5"/>
  <c r="T617" i="5"/>
  <c r="W617" i="5"/>
  <c r="AB609" i="5"/>
  <c r="Z609" i="5"/>
  <c r="Y609" i="5"/>
  <c r="X609" i="5"/>
  <c r="V609" i="5"/>
  <c r="T609" i="5"/>
  <c r="U609" i="5"/>
  <c r="AA609" i="5"/>
  <c r="AB601" i="5"/>
  <c r="Y601" i="5"/>
  <c r="Z601" i="5"/>
  <c r="X601" i="5"/>
  <c r="W601" i="5"/>
  <c r="T601" i="5"/>
  <c r="AB593" i="5"/>
  <c r="Y593" i="5"/>
  <c r="Z593" i="5"/>
  <c r="V593" i="5"/>
  <c r="X593" i="5"/>
  <c r="W593" i="5"/>
  <c r="T593" i="5"/>
  <c r="U593" i="5"/>
  <c r="AB585" i="5"/>
  <c r="AA585" i="5"/>
  <c r="Y585" i="5"/>
  <c r="Z585" i="5"/>
  <c r="V585" i="5"/>
  <c r="W585" i="5"/>
  <c r="X585" i="5"/>
  <c r="T585" i="5"/>
  <c r="U585" i="5"/>
  <c r="AB577" i="5"/>
  <c r="Y577" i="5"/>
  <c r="Z577" i="5"/>
  <c r="X577" i="5"/>
  <c r="U577" i="5"/>
  <c r="T577" i="5"/>
  <c r="AB569" i="5"/>
  <c r="AA569" i="5"/>
  <c r="Y569" i="5"/>
  <c r="Z569" i="5"/>
  <c r="V569" i="5"/>
  <c r="T569" i="5"/>
  <c r="AB561" i="5"/>
  <c r="Y561" i="5"/>
  <c r="AA561" i="5"/>
  <c r="Z561" i="5"/>
  <c r="V561" i="5"/>
  <c r="X561" i="5"/>
  <c r="T561" i="5"/>
  <c r="U561" i="5"/>
  <c r="W561" i="5"/>
  <c r="AB553" i="5"/>
  <c r="Y553" i="5"/>
  <c r="AA553" i="5"/>
  <c r="Z553" i="5"/>
  <c r="X553" i="5"/>
  <c r="V553" i="5"/>
  <c r="T553" i="5"/>
  <c r="W553" i="5"/>
  <c r="AA545" i="5"/>
  <c r="AB545" i="5"/>
  <c r="Z545" i="5"/>
  <c r="Y545" i="5"/>
  <c r="X545" i="5"/>
  <c r="V545" i="5"/>
  <c r="W545" i="5"/>
  <c r="T545" i="5"/>
  <c r="AA537" i="5"/>
  <c r="Y537" i="5"/>
  <c r="Z537" i="5"/>
  <c r="V537" i="5"/>
  <c r="W537" i="5"/>
  <c r="T537" i="5"/>
  <c r="U537" i="5"/>
  <c r="AB529" i="5"/>
  <c r="Z529" i="5"/>
  <c r="Y529" i="5"/>
  <c r="AA529" i="5"/>
  <c r="V529" i="5"/>
  <c r="W529" i="5"/>
  <c r="T529" i="5"/>
  <c r="X529" i="5"/>
  <c r="U529" i="5"/>
  <c r="AB521" i="5"/>
  <c r="AA521" i="5"/>
  <c r="Y521" i="5"/>
  <c r="Z521" i="5"/>
  <c r="X521" i="5"/>
  <c r="V521" i="5"/>
  <c r="W521" i="5"/>
  <c r="T521" i="5"/>
  <c r="U521" i="5"/>
  <c r="Z513" i="5"/>
  <c r="AA513" i="5"/>
  <c r="Y513" i="5"/>
  <c r="AB513" i="5"/>
  <c r="X513" i="5"/>
  <c r="V513" i="5"/>
  <c r="U513" i="5"/>
  <c r="T513" i="5"/>
  <c r="AB505" i="5"/>
  <c r="AA505" i="5"/>
  <c r="Y505" i="5"/>
  <c r="Z505" i="5"/>
  <c r="V505" i="5"/>
  <c r="W505" i="5"/>
  <c r="T505" i="5"/>
  <c r="X505" i="5"/>
  <c r="AB497" i="5"/>
  <c r="AA497" i="5"/>
  <c r="Z497" i="5"/>
  <c r="Y497" i="5"/>
  <c r="V497" i="5"/>
  <c r="T497" i="5"/>
  <c r="W497" i="5"/>
  <c r="X497" i="5"/>
  <c r="U497" i="5"/>
  <c r="AB489" i="5"/>
  <c r="AA489" i="5"/>
  <c r="Y489" i="5"/>
  <c r="V489" i="5"/>
  <c r="Z489" i="5"/>
  <c r="T489" i="5"/>
  <c r="W489" i="5"/>
  <c r="AB481" i="5"/>
  <c r="AA481" i="5"/>
  <c r="Z481" i="5"/>
  <c r="Y481" i="5"/>
  <c r="V481" i="5"/>
  <c r="T481" i="5"/>
  <c r="U481" i="5"/>
  <c r="AB473" i="5"/>
  <c r="AA473" i="5"/>
  <c r="Y473" i="5"/>
  <c r="W473" i="5"/>
  <c r="T473" i="5"/>
  <c r="Z473" i="5"/>
  <c r="AB465" i="5"/>
  <c r="AA465" i="5"/>
  <c r="Z465" i="5"/>
  <c r="Y465" i="5"/>
  <c r="X465" i="5"/>
  <c r="V465" i="5"/>
  <c r="W465" i="5"/>
  <c r="T465" i="5"/>
  <c r="U465" i="5"/>
  <c r="AB457" i="5"/>
  <c r="Y457" i="5"/>
  <c r="Z457" i="5"/>
  <c r="X457" i="5"/>
  <c r="V457" i="5"/>
  <c r="W457" i="5"/>
  <c r="T457" i="5"/>
  <c r="U457" i="5"/>
  <c r="AB449" i="5"/>
  <c r="AA449" i="5"/>
  <c r="Z449" i="5"/>
  <c r="Y449" i="5"/>
  <c r="X449" i="5"/>
  <c r="V449" i="5"/>
  <c r="U449" i="5"/>
  <c r="T449" i="5"/>
  <c r="W449" i="5"/>
  <c r="AB441" i="5"/>
  <c r="Y441" i="5"/>
  <c r="AA441" i="5"/>
  <c r="V441" i="5"/>
  <c r="T441" i="5"/>
  <c r="X441" i="5"/>
  <c r="U441" i="5"/>
  <c r="AB433" i="5"/>
  <c r="Z433" i="5"/>
  <c r="Y433" i="5"/>
  <c r="AA433" i="5"/>
  <c r="X433" i="5"/>
  <c r="V433" i="5"/>
  <c r="T433" i="5"/>
  <c r="Y425" i="5"/>
  <c r="AA425" i="5"/>
  <c r="AB425" i="5"/>
  <c r="V425" i="5"/>
  <c r="T425" i="5"/>
  <c r="W425" i="5"/>
  <c r="AA417" i="5"/>
  <c r="AB417" i="5"/>
  <c r="Z417" i="5"/>
  <c r="Y417" i="5"/>
  <c r="X417" i="5"/>
  <c r="V417" i="5"/>
  <c r="T417" i="5"/>
  <c r="U417" i="5"/>
  <c r="AB409" i="5"/>
  <c r="Y409" i="5"/>
  <c r="Z409" i="5"/>
  <c r="V409" i="5"/>
  <c r="W409" i="5"/>
  <c r="T409" i="5"/>
  <c r="AB401" i="5"/>
  <c r="AA401" i="5"/>
  <c r="Z401" i="5"/>
  <c r="Y401" i="5"/>
  <c r="X401" i="5"/>
  <c r="V401" i="5"/>
  <c r="W401" i="5"/>
  <c r="T401" i="5"/>
  <c r="U401" i="5"/>
  <c r="AB393" i="5"/>
  <c r="AA393" i="5"/>
  <c r="Z393" i="5"/>
  <c r="Y393" i="5"/>
  <c r="X393" i="5"/>
  <c r="V393" i="5"/>
  <c r="W393" i="5"/>
  <c r="T393" i="5"/>
  <c r="U393" i="5"/>
  <c r="AA385" i="5"/>
  <c r="Z385" i="5"/>
  <c r="Y385" i="5"/>
  <c r="X385" i="5"/>
  <c r="V385" i="5"/>
  <c r="U385" i="5"/>
  <c r="T385" i="5"/>
  <c r="AB385" i="5"/>
  <c r="AB377" i="5"/>
  <c r="AA377" i="5"/>
  <c r="Z377" i="5"/>
  <c r="Y377" i="5"/>
  <c r="V377" i="5"/>
  <c r="T377" i="5"/>
  <c r="X377" i="5"/>
  <c r="U377" i="5"/>
  <c r="AB369" i="5"/>
  <c r="AA369" i="5"/>
  <c r="Z369" i="5"/>
  <c r="Y369" i="5"/>
  <c r="V369" i="5"/>
  <c r="T369" i="5"/>
  <c r="X369" i="5"/>
  <c r="AB361" i="5"/>
  <c r="AA361" i="5"/>
  <c r="Y361" i="5"/>
  <c r="Z361" i="5"/>
  <c r="V361" i="5"/>
  <c r="X361" i="5"/>
  <c r="W361" i="5"/>
  <c r="T361" i="5"/>
  <c r="Z353" i="5"/>
  <c r="AB353" i="5"/>
  <c r="Y353" i="5"/>
  <c r="X353" i="5"/>
  <c r="T353" i="5"/>
  <c r="W353" i="5"/>
  <c r="U353" i="5"/>
  <c r="AB345" i="5"/>
  <c r="AA345" i="5"/>
  <c r="Y345" i="5"/>
  <c r="Z345" i="5"/>
  <c r="V345" i="5"/>
  <c r="W345" i="5"/>
  <c r="T345" i="5"/>
  <c r="AB337" i="5"/>
  <c r="Z337" i="5"/>
  <c r="Y337" i="5"/>
  <c r="V337" i="5"/>
  <c r="X337" i="5"/>
  <c r="W337" i="5"/>
  <c r="T337" i="5"/>
  <c r="U337" i="5"/>
  <c r="AA337" i="5"/>
  <c r="AB329" i="5"/>
  <c r="AA329" i="5"/>
  <c r="Y329" i="5"/>
  <c r="Z329" i="5"/>
  <c r="X329" i="5"/>
  <c r="V329" i="5"/>
  <c r="W329" i="5"/>
  <c r="T329" i="5"/>
  <c r="U329" i="5"/>
  <c r="AB321" i="5"/>
  <c r="AA321" i="5"/>
  <c r="Z321" i="5"/>
  <c r="Y321" i="5"/>
  <c r="X321" i="5"/>
  <c r="W321" i="5"/>
  <c r="U321" i="5"/>
  <c r="T321" i="5"/>
  <c r="AB313" i="5"/>
  <c r="AA313" i="5"/>
  <c r="Y313" i="5"/>
  <c r="Z313" i="5"/>
  <c r="V313" i="5"/>
  <c r="X313" i="5"/>
  <c r="T313" i="5"/>
  <c r="W313" i="5"/>
  <c r="U313" i="5"/>
  <c r="AB305" i="5"/>
  <c r="Z305" i="5"/>
  <c r="Y305" i="5"/>
  <c r="AA305" i="5"/>
  <c r="V305" i="5"/>
  <c r="T305" i="5"/>
  <c r="W305" i="5"/>
  <c r="X305" i="5"/>
  <c r="AB297" i="5"/>
  <c r="AA297" i="5"/>
  <c r="Y297" i="5"/>
  <c r="V297" i="5"/>
  <c r="X297" i="5"/>
  <c r="T297" i="5"/>
  <c r="Z297" i="5"/>
  <c r="W297" i="5"/>
  <c r="U297" i="5"/>
  <c r="AB289" i="5"/>
  <c r="AA289" i="5"/>
  <c r="Z289" i="5"/>
  <c r="Y289" i="5"/>
  <c r="X289" i="5"/>
  <c r="V289" i="5"/>
  <c r="T289" i="5"/>
  <c r="W289" i="5"/>
  <c r="AB281" i="5"/>
  <c r="AA281" i="5"/>
  <c r="Y281" i="5"/>
  <c r="X281" i="5"/>
  <c r="Z281" i="5"/>
  <c r="V281" i="5"/>
  <c r="W281" i="5"/>
  <c r="T281" i="5"/>
  <c r="AB273" i="5"/>
  <c r="AA273" i="5"/>
  <c r="Z273" i="5"/>
  <c r="Y273" i="5"/>
  <c r="V273" i="5"/>
  <c r="X273" i="5"/>
  <c r="W273" i="5"/>
  <c r="T273" i="5"/>
  <c r="U273" i="5"/>
  <c r="AB265" i="5"/>
  <c r="Y265" i="5"/>
  <c r="Z265" i="5"/>
  <c r="V265" i="5"/>
  <c r="W265" i="5"/>
  <c r="T265" i="5"/>
  <c r="U265" i="5"/>
  <c r="AB257" i="5"/>
  <c r="AA257" i="5"/>
  <c r="Z257" i="5"/>
  <c r="Y257" i="5"/>
  <c r="X257" i="5"/>
  <c r="V257" i="5"/>
  <c r="U257" i="5"/>
  <c r="T257" i="5"/>
  <c r="W257" i="5"/>
  <c r="AB249" i="5"/>
  <c r="AA249" i="5"/>
  <c r="Y249" i="5"/>
  <c r="Z249" i="5"/>
  <c r="X249" i="5"/>
  <c r="V249" i="5"/>
  <c r="T249" i="5"/>
  <c r="AB241" i="5"/>
  <c r="AA241" i="5"/>
  <c r="Y241" i="5"/>
  <c r="Z241" i="5"/>
  <c r="V241" i="5"/>
  <c r="T241" i="5"/>
  <c r="X241" i="5"/>
  <c r="AB233" i="5"/>
  <c r="Z233" i="5"/>
  <c r="AA233" i="5"/>
  <c r="Y233" i="5"/>
  <c r="V233" i="5"/>
  <c r="X233" i="5"/>
  <c r="T233" i="5"/>
  <c r="W233" i="5"/>
  <c r="AB225" i="5"/>
  <c r="AA225" i="5"/>
  <c r="Z225" i="5"/>
  <c r="X225" i="5"/>
  <c r="V225" i="5"/>
  <c r="T225" i="5"/>
  <c r="W225" i="5"/>
  <c r="AB217" i="5"/>
  <c r="AA217" i="5"/>
  <c r="Z217" i="5"/>
  <c r="Y217" i="5"/>
  <c r="X217" i="5"/>
  <c r="V217" i="5"/>
  <c r="W217" i="5"/>
  <c r="T217" i="5"/>
  <c r="AB209" i="5"/>
  <c r="Z209" i="5"/>
  <c r="Y209" i="5"/>
  <c r="AA209" i="5"/>
  <c r="X209" i="5"/>
  <c r="V209" i="5"/>
  <c r="W209" i="5"/>
  <c r="T209" i="5"/>
  <c r="U209" i="5"/>
  <c r="Z201" i="5"/>
  <c r="Y201" i="5"/>
  <c r="AB201" i="5"/>
  <c r="AA201" i="5"/>
  <c r="V201" i="5"/>
  <c r="W201" i="5"/>
  <c r="T201" i="5"/>
  <c r="U201" i="5"/>
  <c r="X201" i="5"/>
  <c r="AB193" i="5"/>
  <c r="AA193" i="5"/>
  <c r="Z193" i="5"/>
  <c r="X193" i="5"/>
  <c r="Y193" i="5"/>
  <c r="V193" i="5"/>
  <c r="U193" i="5"/>
  <c r="T193" i="5"/>
  <c r="W193" i="5"/>
  <c r="AA185" i="5"/>
  <c r="Y185" i="5"/>
  <c r="X185" i="5"/>
  <c r="Z185" i="5"/>
  <c r="V185" i="5"/>
  <c r="T185" i="5"/>
  <c r="AB177" i="5"/>
  <c r="AA177" i="5"/>
  <c r="Z177" i="5"/>
  <c r="Y177" i="5"/>
  <c r="X177" i="5"/>
  <c r="V177" i="5"/>
  <c r="W177" i="5"/>
  <c r="T177" i="5"/>
  <c r="AA169" i="5"/>
  <c r="Z169" i="5"/>
  <c r="Y169" i="5"/>
  <c r="AB169" i="5"/>
  <c r="X169" i="5"/>
  <c r="V169" i="5"/>
  <c r="W169" i="5"/>
  <c r="AB161" i="5"/>
  <c r="AA161" i="5"/>
  <c r="Z161" i="5"/>
  <c r="X161" i="5"/>
  <c r="Y161" i="5"/>
  <c r="V161" i="5"/>
  <c r="T161" i="5"/>
  <c r="W161" i="5"/>
  <c r="AB153" i="5"/>
  <c r="Y153" i="5"/>
  <c r="Z153" i="5"/>
  <c r="W153" i="5"/>
  <c r="T153" i="5"/>
  <c r="U153" i="5"/>
  <c r="AB145" i="5"/>
  <c r="AA145" i="5"/>
  <c r="Z145" i="5"/>
  <c r="X145" i="5"/>
  <c r="V145" i="5"/>
  <c r="W145" i="5"/>
  <c r="T145" i="5"/>
  <c r="U145" i="5"/>
  <c r="Y145" i="5"/>
  <c r="AB137" i="5"/>
  <c r="AA137" i="5"/>
  <c r="Z137" i="5"/>
  <c r="Y137" i="5"/>
  <c r="X137" i="5"/>
  <c r="V137" i="5"/>
  <c r="W137" i="5"/>
  <c r="T137" i="5"/>
  <c r="U137" i="5"/>
  <c r="AA129" i="5"/>
  <c r="AB129" i="5"/>
  <c r="Z129" i="5"/>
  <c r="X129" i="5"/>
  <c r="Y129" i="5"/>
  <c r="T129" i="5"/>
  <c r="W129" i="5"/>
  <c r="AA121" i="5"/>
  <c r="AB121" i="5"/>
  <c r="Y121" i="5"/>
  <c r="V121" i="5"/>
  <c r="T121" i="5"/>
  <c r="W121" i="5"/>
  <c r="X121" i="5"/>
  <c r="Z121" i="5"/>
  <c r="AB113" i="5"/>
  <c r="AA113" i="5"/>
  <c r="Y113" i="5"/>
  <c r="Z113" i="5"/>
  <c r="V113" i="5"/>
  <c r="T113" i="5"/>
  <c r="X113" i="5"/>
  <c r="U113" i="5"/>
  <c r="AB105" i="5"/>
  <c r="AA105" i="5"/>
  <c r="Z105" i="5"/>
  <c r="Y105" i="5"/>
  <c r="X105" i="5"/>
  <c r="V105" i="5"/>
  <c r="T105" i="5"/>
  <c r="W105" i="5"/>
  <c r="AB97" i="5"/>
  <c r="AA97" i="5"/>
  <c r="Z97" i="5"/>
  <c r="Y97" i="5"/>
  <c r="X97" i="5"/>
  <c r="V97" i="5"/>
  <c r="T97" i="5"/>
  <c r="W97" i="5"/>
  <c r="AA89" i="5"/>
  <c r="AB89" i="5"/>
  <c r="Y89" i="5"/>
  <c r="X89" i="5"/>
  <c r="T89" i="5"/>
  <c r="Z89" i="5"/>
  <c r="U89" i="5"/>
  <c r="AA81" i="5"/>
  <c r="Y81" i="5"/>
  <c r="V81" i="5"/>
  <c r="W81" i="5"/>
  <c r="T81" i="5"/>
  <c r="U81" i="5"/>
  <c r="Z73" i="5"/>
  <c r="Y73" i="5"/>
  <c r="V73" i="5"/>
  <c r="W73" i="5"/>
  <c r="X73" i="5"/>
  <c r="U73" i="5"/>
  <c r="AB65" i="5"/>
  <c r="Z65" i="5"/>
  <c r="Y65" i="5"/>
  <c r="X65" i="5"/>
  <c r="AA65" i="5"/>
  <c r="V65" i="5"/>
  <c r="U65" i="5"/>
  <c r="AB57" i="5"/>
  <c r="AA57" i="5"/>
  <c r="Z57" i="5"/>
  <c r="Y57" i="5"/>
  <c r="V57" i="5"/>
  <c r="T57" i="5"/>
  <c r="X57" i="5"/>
  <c r="Z49" i="5"/>
  <c r="V49" i="5"/>
  <c r="X49" i="5"/>
  <c r="T49" i="5"/>
  <c r="Y49" i="5"/>
  <c r="AA41" i="5"/>
  <c r="Z41" i="5"/>
  <c r="Y41" i="5"/>
  <c r="X41" i="5"/>
  <c r="T41" i="5"/>
  <c r="W41" i="5"/>
  <c r="AB33" i="5"/>
  <c r="AA33" i="5"/>
  <c r="Z33" i="5"/>
  <c r="V33" i="5"/>
  <c r="Y33" i="5"/>
  <c r="W33" i="5"/>
  <c r="T33" i="5"/>
  <c r="AA25" i="5"/>
  <c r="AB25" i="5"/>
  <c r="Y25" i="5"/>
  <c r="X25" i="5"/>
  <c r="Z25" i="5"/>
  <c r="V25" i="5"/>
  <c r="W25" i="5"/>
  <c r="T25" i="5"/>
  <c r="U25" i="5"/>
  <c r="AB17" i="5"/>
  <c r="Z17" i="5"/>
  <c r="Y17" i="5"/>
  <c r="V17" i="5"/>
  <c r="W17" i="5"/>
  <c r="T17" i="5"/>
  <c r="U17" i="5"/>
  <c r="AB9" i="5"/>
  <c r="AA9" i="5"/>
  <c r="Y9" i="5"/>
  <c r="Z9" i="5"/>
  <c r="V9" i="5"/>
  <c r="W9" i="5"/>
  <c r="X9" i="5"/>
  <c r="T9" i="5"/>
  <c r="U9" i="5"/>
  <c r="P962" i="5"/>
  <c r="Z962" i="5" s="1"/>
  <c r="P937" i="5"/>
  <c r="T937" i="5" s="1"/>
  <c r="P898" i="5"/>
  <c r="P873" i="5"/>
  <c r="AB873" i="5" s="1"/>
  <c r="P834" i="5"/>
  <c r="W834" i="5" s="1"/>
  <c r="P809" i="5"/>
  <c r="P770" i="5"/>
  <c r="U770" i="5" s="1"/>
  <c r="P745" i="5"/>
  <c r="U745" i="5" s="1"/>
  <c r="P706" i="5"/>
  <c r="T706" i="5" s="1"/>
  <c r="P681" i="5"/>
  <c r="AA681" i="5" s="1"/>
  <c r="P642" i="5"/>
  <c r="P617" i="5"/>
  <c r="R617" i="5" s="1"/>
  <c r="P578" i="5"/>
  <c r="P553" i="5"/>
  <c r="P514" i="5"/>
  <c r="P489" i="5"/>
  <c r="P450" i="5"/>
  <c r="Z450" i="5" s="1"/>
  <c r="P425" i="5"/>
  <c r="P386" i="5"/>
  <c r="P361" i="5"/>
  <c r="P322" i="5"/>
  <c r="P297" i="5"/>
  <c r="P258" i="5"/>
  <c r="P233" i="5"/>
  <c r="U233" i="5" s="1"/>
  <c r="P194" i="5"/>
  <c r="P169" i="5"/>
  <c r="T169" i="5" s="1"/>
  <c r="P130" i="5"/>
  <c r="P105" i="5"/>
  <c r="P66" i="5"/>
  <c r="V66" i="5" s="1"/>
  <c r="P41" i="5"/>
  <c r="V41" i="5" s="1"/>
  <c r="R977" i="5"/>
  <c r="R938" i="5"/>
  <c r="R913" i="5"/>
  <c r="R874" i="5"/>
  <c r="R849" i="5"/>
  <c r="R810" i="5"/>
  <c r="R785" i="5"/>
  <c r="R746" i="5"/>
  <c r="R682" i="5"/>
  <c r="R618" i="5"/>
  <c r="R593" i="5"/>
  <c r="R554" i="5"/>
  <c r="R529" i="5"/>
  <c r="R490" i="5"/>
  <c r="R465" i="5"/>
  <c r="R426" i="5"/>
  <c r="R401" i="5"/>
  <c r="R362" i="5"/>
  <c r="R337" i="5"/>
  <c r="R273" i="5"/>
  <c r="R234" i="5"/>
  <c r="R209" i="5"/>
  <c r="R170" i="5"/>
  <c r="R145" i="5"/>
  <c r="R106" i="5"/>
  <c r="R81" i="5"/>
  <c r="R42" i="5"/>
  <c r="R17" i="5"/>
  <c r="S953" i="5"/>
  <c r="S889" i="5"/>
  <c r="S850" i="5"/>
  <c r="S825" i="5"/>
  <c r="S786" i="5"/>
  <c r="S761" i="5"/>
  <c r="S697" i="5"/>
  <c r="S633" i="5"/>
  <c r="S594" i="5"/>
  <c r="S530" i="5"/>
  <c r="S505" i="5"/>
  <c r="S466" i="5"/>
  <c r="S441" i="5"/>
  <c r="S402" i="5"/>
  <c r="S377" i="5"/>
  <c r="S338" i="5"/>
  <c r="S313" i="5"/>
  <c r="S274" i="5"/>
  <c r="S249" i="5"/>
  <c r="S210" i="5"/>
  <c r="S185" i="5"/>
  <c r="S146" i="5"/>
  <c r="S121" i="5"/>
  <c r="S82" i="5"/>
  <c r="S57" i="5"/>
  <c r="T957" i="5"/>
  <c r="T929" i="5"/>
  <c r="T893" i="5"/>
  <c r="T865" i="5"/>
  <c r="T829" i="5"/>
  <c r="T770" i="5"/>
  <c r="T713" i="5"/>
  <c r="T697" i="5"/>
  <c r="T685" i="5"/>
  <c r="T538" i="5"/>
  <c r="T498" i="5"/>
  <c r="T418" i="5"/>
  <c r="T378" i="5"/>
  <c r="T333" i="5"/>
  <c r="T293" i="5"/>
  <c r="T253" i="5"/>
  <c r="T213" i="5"/>
  <c r="T173" i="5"/>
  <c r="T26" i="5"/>
  <c r="U961" i="5"/>
  <c r="U921" i="5"/>
  <c r="U881" i="5"/>
  <c r="U841" i="5"/>
  <c r="U610" i="5"/>
  <c r="U549" i="5"/>
  <c r="U485" i="5"/>
  <c r="U413" i="5"/>
  <c r="U349" i="5"/>
  <c r="U285" i="5"/>
  <c r="U249" i="5"/>
  <c r="U221" i="5"/>
  <c r="U185" i="5"/>
  <c r="U157" i="5"/>
  <c r="U121" i="5"/>
  <c r="U57" i="5"/>
  <c r="U21" i="5"/>
  <c r="V146" i="5"/>
  <c r="V90" i="5"/>
  <c r="W962" i="5"/>
  <c r="W861" i="5"/>
  <c r="W801" i="5"/>
  <c r="W745" i="5"/>
  <c r="W698" i="5"/>
  <c r="W642" i="5"/>
  <c r="W597" i="5"/>
  <c r="W541" i="5"/>
  <c r="W481" i="5"/>
  <c r="W378" i="5"/>
  <c r="W277" i="5"/>
  <c r="W221" i="5"/>
  <c r="W53" i="5"/>
  <c r="X489" i="5"/>
  <c r="X93" i="5"/>
  <c r="Z701" i="5"/>
  <c r="Z441" i="5"/>
  <c r="X2" i="5"/>
  <c r="U2" i="5"/>
  <c r="T2" i="5"/>
  <c r="S2" i="5"/>
  <c r="P972" i="5"/>
  <c r="P961" i="5"/>
  <c r="Y961" i="5" s="1"/>
  <c r="P922" i="5"/>
  <c r="P908" i="5"/>
  <c r="P897" i="5"/>
  <c r="AA897" i="5" s="1"/>
  <c r="P844" i="5"/>
  <c r="P833" i="5"/>
  <c r="V833" i="5" s="1"/>
  <c r="P794" i="5"/>
  <c r="P780" i="5"/>
  <c r="P769" i="5"/>
  <c r="P730" i="5"/>
  <c r="S730" i="5" s="1"/>
  <c r="P716" i="5"/>
  <c r="S716" i="5" s="1"/>
  <c r="P705" i="5"/>
  <c r="P666" i="5"/>
  <c r="S666" i="5" s="1"/>
  <c r="P652" i="5"/>
  <c r="P641" i="5"/>
  <c r="AA641" i="5" s="1"/>
  <c r="P602" i="5"/>
  <c r="X602" i="5" s="1"/>
  <c r="P588" i="5"/>
  <c r="P577" i="5"/>
  <c r="V577" i="5" s="1"/>
  <c r="P538" i="5"/>
  <c r="P524" i="5"/>
  <c r="P513" i="5"/>
  <c r="P474" i="5"/>
  <c r="P460" i="5"/>
  <c r="AB460" i="5" s="1"/>
  <c r="P449" i="5"/>
  <c r="P410" i="5"/>
  <c r="R410" i="5" s="1"/>
  <c r="P396" i="5"/>
  <c r="W396" i="5" s="1"/>
  <c r="P385" i="5"/>
  <c r="P346" i="5"/>
  <c r="P332" i="5"/>
  <c r="P321" i="5"/>
  <c r="S321" i="5" s="1"/>
  <c r="P282" i="5"/>
  <c r="P268" i="5"/>
  <c r="W268" i="5" s="1"/>
  <c r="P257" i="5"/>
  <c r="P218" i="5"/>
  <c r="P204" i="5"/>
  <c r="AA204" i="5" s="1"/>
  <c r="P193" i="5"/>
  <c r="P154" i="5"/>
  <c r="P140" i="5"/>
  <c r="U140" i="5" s="1"/>
  <c r="P129" i="5"/>
  <c r="S129" i="5" s="1"/>
  <c r="P90" i="5"/>
  <c r="P76" i="5"/>
  <c r="P65" i="5"/>
  <c r="W65" i="5" s="1"/>
  <c r="P26" i="5"/>
  <c r="AA26" i="5" s="1"/>
  <c r="P12" i="5"/>
  <c r="R976" i="5"/>
  <c r="R962" i="5"/>
  <c r="R937" i="5"/>
  <c r="R873" i="5"/>
  <c r="R809" i="5"/>
  <c r="R770" i="5"/>
  <c r="R745" i="5"/>
  <c r="R706" i="5"/>
  <c r="R681" i="5"/>
  <c r="R642" i="5"/>
  <c r="R578" i="5"/>
  <c r="R553" i="5"/>
  <c r="R514" i="5"/>
  <c r="R489" i="5"/>
  <c r="R450" i="5"/>
  <c r="R425" i="5"/>
  <c r="R386" i="5"/>
  <c r="R361" i="5"/>
  <c r="R322" i="5"/>
  <c r="R297" i="5"/>
  <c r="R258" i="5"/>
  <c r="R233" i="5"/>
  <c r="R194" i="5"/>
  <c r="R169" i="5"/>
  <c r="R144" i="5"/>
  <c r="R105" i="5"/>
  <c r="R66" i="5"/>
  <c r="R41" i="5"/>
  <c r="S977" i="5"/>
  <c r="S913" i="5"/>
  <c r="S849" i="5"/>
  <c r="S785" i="5"/>
  <c r="S746" i="5"/>
  <c r="S721" i="5"/>
  <c r="S682" i="5"/>
  <c r="S657" i="5"/>
  <c r="S618" i="5"/>
  <c r="S593" i="5"/>
  <c r="S554" i="5"/>
  <c r="S529" i="5"/>
  <c r="S490" i="5"/>
  <c r="S465" i="5"/>
  <c r="S426" i="5"/>
  <c r="S401" i="5"/>
  <c r="S337" i="5"/>
  <c r="S298" i="5"/>
  <c r="S273" i="5"/>
  <c r="S234" i="5"/>
  <c r="S209" i="5"/>
  <c r="S170" i="5"/>
  <c r="S145" i="5"/>
  <c r="S106" i="5"/>
  <c r="S81" i="5"/>
  <c r="S42" i="5"/>
  <c r="S17" i="5"/>
  <c r="T953" i="5"/>
  <c r="T917" i="5"/>
  <c r="T889" i="5"/>
  <c r="T853" i="5"/>
  <c r="T825" i="5"/>
  <c r="T785" i="5"/>
  <c r="T769" i="5"/>
  <c r="T753" i="5"/>
  <c r="T741" i="5"/>
  <c r="T725" i="5"/>
  <c r="T661" i="5"/>
  <c r="T621" i="5"/>
  <c r="T474" i="5"/>
  <c r="T434" i="5"/>
  <c r="T394" i="5"/>
  <c r="T372" i="5"/>
  <c r="T354" i="5"/>
  <c r="T332" i="5"/>
  <c r="T314" i="5"/>
  <c r="T292" i="5"/>
  <c r="T269" i="5"/>
  <c r="T252" i="5"/>
  <c r="T229" i="5"/>
  <c r="T212" i="5"/>
  <c r="T189" i="5"/>
  <c r="T149" i="5"/>
  <c r="T127" i="5"/>
  <c r="T109" i="5"/>
  <c r="U897" i="5"/>
  <c r="U857" i="5"/>
  <c r="U817" i="5"/>
  <c r="U777" i="5"/>
  <c r="U732" i="5"/>
  <c r="U692" i="5"/>
  <c r="U652" i="5"/>
  <c r="U629" i="5"/>
  <c r="U545" i="5"/>
  <c r="U473" i="5"/>
  <c r="U345" i="5"/>
  <c r="U281" i="5"/>
  <c r="U217" i="5"/>
  <c r="V957" i="5"/>
  <c r="V930" i="5"/>
  <c r="V893" i="5"/>
  <c r="V866" i="5"/>
  <c r="V829" i="5"/>
  <c r="V794" i="5"/>
  <c r="V765" i="5"/>
  <c r="V701" i="5"/>
  <c r="V666" i="5"/>
  <c r="V629" i="5"/>
  <c r="V602" i="5"/>
  <c r="V346" i="5"/>
  <c r="V290" i="5"/>
  <c r="W697" i="5"/>
  <c r="W433" i="5"/>
  <c r="W377" i="5"/>
  <c r="W274" i="5"/>
  <c r="W173" i="5"/>
  <c r="W113" i="5"/>
  <c r="W49" i="5"/>
  <c r="X941" i="5"/>
  <c r="X836" i="5"/>
  <c r="X716" i="5"/>
  <c r="X481" i="5"/>
  <c r="X196" i="5"/>
  <c r="X80" i="5"/>
  <c r="Y316" i="5"/>
  <c r="Z957" i="5"/>
  <c r="Z682" i="5"/>
  <c r="Z425" i="5"/>
  <c r="AA970" i="5"/>
  <c r="AB970" i="5"/>
  <c r="X970" i="5"/>
  <c r="Y970" i="5"/>
  <c r="Z970" i="5"/>
  <c r="U970" i="5"/>
  <c r="T970" i="5"/>
  <c r="AA954" i="5"/>
  <c r="X954" i="5"/>
  <c r="Y954" i="5"/>
  <c r="W954" i="5"/>
  <c r="V954" i="5"/>
  <c r="U954" i="5"/>
  <c r="T954" i="5"/>
  <c r="AB938" i="5"/>
  <c r="X938" i="5"/>
  <c r="Y938" i="5"/>
  <c r="AA938" i="5"/>
  <c r="W938" i="5"/>
  <c r="V938" i="5"/>
  <c r="U938" i="5"/>
  <c r="T938" i="5"/>
  <c r="Z938" i="5"/>
  <c r="AB914" i="5"/>
  <c r="X914" i="5"/>
  <c r="Y914" i="5"/>
  <c r="AA914" i="5"/>
  <c r="Z914" i="5"/>
  <c r="W914" i="5"/>
  <c r="T914" i="5"/>
  <c r="AB898" i="5"/>
  <c r="Y898" i="5"/>
  <c r="AA898" i="5"/>
  <c r="Z898" i="5"/>
  <c r="U898" i="5"/>
  <c r="T898" i="5"/>
  <c r="AA874" i="5"/>
  <c r="AB874" i="5"/>
  <c r="X874" i="5"/>
  <c r="Y874" i="5"/>
  <c r="W874" i="5"/>
  <c r="V874" i="5"/>
  <c r="U874" i="5"/>
  <c r="T874" i="5"/>
  <c r="AA858" i="5"/>
  <c r="X858" i="5"/>
  <c r="Y858" i="5"/>
  <c r="Z858" i="5"/>
  <c r="W858" i="5"/>
  <c r="U858" i="5"/>
  <c r="V858" i="5"/>
  <c r="T858" i="5"/>
  <c r="AB842" i="5"/>
  <c r="X842" i="5"/>
  <c r="Y842" i="5"/>
  <c r="AA842" i="5"/>
  <c r="Z842" i="5"/>
  <c r="U842" i="5"/>
  <c r="T842" i="5"/>
  <c r="V842" i="5"/>
  <c r="Y834" i="5"/>
  <c r="AB834" i="5"/>
  <c r="Z834" i="5"/>
  <c r="AA834" i="5"/>
  <c r="U834" i="5"/>
  <c r="T834" i="5"/>
  <c r="AB818" i="5"/>
  <c r="AA818" i="5"/>
  <c r="X818" i="5"/>
  <c r="Y818" i="5"/>
  <c r="Z818" i="5"/>
  <c r="W818" i="5"/>
  <c r="U818" i="5"/>
  <c r="V818" i="5"/>
  <c r="T818" i="5"/>
  <c r="X802" i="5"/>
  <c r="Y802" i="5"/>
  <c r="AA802" i="5"/>
  <c r="W802" i="5"/>
  <c r="U802" i="5"/>
  <c r="V802" i="5"/>
  <c r="T802" i="5"/>
  <c r="AB786" i="5"/>
  <c r="AA786" i="5"/>
  <c r="X786" i="5"/>
  <c r="Y786" i="5"/>
  <c r="Z786" i="5"/>
  <c r="U786" i="5"/>
  <c r="W786" i="5"/>
  <c r="AA762" i="5"/>
  <c r="Z762" i="5"/>
  <c r="X762" i="5"/>
  <c r="Y762" i="5"/>
  <c r="V762" i="5"/>
  <c r="U762" i="5"/>
  <c r="W762" i="5"/>
  <c r="AB738" i="5"/>
  <c r="AA738" i="5"/>
  <c r="X738" i="5"/>
  <c r="Z738" i="5"/>
  <c r="Y738" i="5"/>
  <c r="W738" i="5"/>
  <c r="U738" i="5"/>
  <c r="V738" i="5"/>
  <c r="T738" i="5"/>
  <c r="AB722" i="5"/>
  <c r="AA722" i="5"/>
  <c r="X722" i="5"/>
  <c r="Y722" i="5"/>
  <c r="Z722" i="5"/>
  <c r="U722" i="5"/>
  <c r="W722" i="5"/>
  <c r="AB690" i="5"/>
  <c r="X690" i="5"/>
  <c r="AA690" i="5"/>
  <c r="Y690" i="5"/>
  <c r="Z690" i="5"/>
  <c r="W690" i="5"/>
  <c r="U690" i="5"/>
  <c r="V690" i="5"/>
  <c r="T690" i="5"/>
  <c r="AB570" i="5"/>
  <c r="AA570" i="5"/>
  <c r="Z570" i="5"/>
  <c r="X570" i="5"/>
  <c r="Y570" i="5"/>
  <c r="V570" i="5"/>
  <c r="U570" i="5"/>
  <c r="W570" i="5"/>
  <c r="P946" i="5"/>
  <c r="R946" i="5" s="1"/>
  <c r="P932" i="5"/>
  <c r="U932" i="5" s="1"/>
  <c r="P921" i="5"/>
  <c r="Y921" i="5" s="1"/>
  <c r="P882" i="5"/>
  <c r="R882" i="5" s="1"/>
  <c r="P868" i="5"/>
  <c r="P857" i="5"/>
  <c r="P818" i="5"/>
  <c r="P804" i="5"/>
  <c r="V804" i="5" s="1"/>
  <c r="P793" i="5"/>
  <c r="V793" i="5" s="1"/>
  <c r="P754" i="5"/>
  <c r="P740" i="5"/>
  <c r="P729" i="5"/>
  <c r="Z729" i="5" s="1"/>
  <c r="P690" i="5"/>
  <c r="P676" i="5"/>
  <c r="P665" i="5"/>
  <c r="S665" i="5" s="1"/>
  <c r="P626" i="5"/>
  <c r="T626" i="5" s="1"/>
  <c r="P612" i="5"/>
  <c r="P601" i="5"/>
  <c r="V601" i="5" s="1"/>
  <c r="P562" i="5"/>
  <c r="P548" i="5"/>
  <c r="P537" i="5"/>
  <c r="R537" i="5" s="1"/>
  <c r="P498" i="5"/>
  <c r="R498" i="5" s="1"/>
  <c r="P484" i="5"/>
  <c r="P473" i="5"/>
  <c r="V473" i="5" s="1"/>
  <c r="P434" i="5"/>
  <c r="P420" i="5"/>
  <c r="AB420" i="5" s="1"/>
  <c r="P409" i="5"/>
  <c r="R409" i="5" s="1"/>
  <c r="P370" i="5"/>
  <c r="R370" i="5" s="1"/>
  <c r="P356" i="5"/>
  <c r="P345" i="5"/>
  <c r="P306" i="5"/>
  <c r="R306" i="5" s="1"/>
  <c r="P292" i="5"/>
  <c r="R292" i="5" s="1"/>
  <c r="P281" i="5"/>
  <c r="P242" i="5"/>
  <c r="P228" i="5"/>
  <c r="U228" i="5" s="1"/>
  <c r="P217" i="5"/>
  <c r="P178" i="5"/>
  <c r="P164" i="5"/>
  <c r="S164" i="5" s="1"/>
  <c r="P153" i="5"/>
  <c r="V153" i="5" s="1"/>
  <c r="P114" i="5"/>
  <c r="X114" i="5" s="1"/>
  <c r="P100" i="5"/>
  <c r="P89" i="5"/>
  <c r="S89" i="5" s="1"/>
  <c r="P50" i="5"/>
  <c r="AA50" i="5" s="1"/>
  <c r="P36" i="5"/>
  <c r="S36" i="5" s="1"/>
  <c r="P25" i="5"/>
  <c r="R922" i="5"/>
  <c r="R897" i="5"/>
  <c r="R858" i="5"/>
  <c r="R833" i="5"/>
  <c r="R794" i="5"/>
  <c r="R769" i="5"/>
  <c r="R730" i="5"/>
  <c r="R705" i="5"/>
  <c r="R666" i="5"/>
  <c r="R641" i="5"/>
  <c r="R577" i="5"/>
  <c r="R538" i="5"/>
  <c r="R513" i="5"/>
  <c r="R474" i="5"/>
  <c r="R449" i="5"/>
  <c r="R385" i="5"/>
  <c r="R346" i="5"/>
  <c r="R321" i="5"/>
  <c r="R282" i="5"/>
  <c r="R257" i="5"/>
  <c r="R218" i="5"/>
  <c r="R193" i="5"/>
  <c r="R154" i="5"/>
  <c r="R129" i="5"/>
  <c r="R90" i="5"/>
  <c r="R65" i="5"/>
  <c r="R26" i="5"/>
  <c r="S962" i="5"/>
  <c r="S937" i="5"/>
  <c r="S898" i="5"/>
  <c r="S873" i="5"/>
  <c r="S834" i="5"/>
  <c r="S809" i="5"/>
  <c r="S770" i="5"/>
  <c r="S745" i="5"/>
  <c r="S706" i="5"/>
  <c r="S642" i="5"/>
  <c r="S617" i="5"/>
  <c r="S578" i="5"/>
  <c r="S553" i="5"/>
  <c r="S514" i="5"/>
  <c r="S489" i="5"/>
  <c r="S450" i="5"/>
  <c r="S425" i="5"/>
  <c r="S386" i="5"/>
  <c r="S361" i="5"/>
  <c r="S322" i="5"/>
  <c r="S297" i="5"/>
  <c r="S258" i="5"/>
  <c r="S233" i="5"/>
  <c r="S194" i="5"/>
  <c r="S130" i="5"/>
  <c r="S105" i="5"/>
  <c r="S80" i="5"/>
  <c r="S66" i="5"/>
  <c r="T977" i="5"/>
  <c r="T941" i="5"/>
  <c r="T913" i="5"/>
  <c r="T877" i="5"/>
  <c r="T849" i="5"/>
  <c r="T813" i="5"/>
  <c r="T797" i="5"/>
  <c r="T781" i="5"/>
  <c r="T740" i="5"/>
  <c r="T724" i="5"/>
  <c r="T677" i="5"/>
  <c r="T660" i="5"/>
  <c r="T637" i="5"/>
  <c r="T597" i="5"/>
  <c r="T557" i="5"/>
  <c r="T410" i="5"/>
  <c r="T370" i="5"/>
  <c r="T330" i="5"/>
  <c r="T308" i="5"/>
  <c r="T290" i="5"/>
  <c r="T268" i="5"/>
  <c r="T250" i="5"/>
  <c r="T228" i="5"/>
  <c r="T205" i="5"/>
  <c r="T188" i="5"/>
  <c r="T165" i="5"/>
  <c r="T148" i="5"/>
  <c r="T125" i="5"/>
  <c r="T85" i="5"/>
  <c r="T45" i="5"/>
  <c r="U873" i="5"/>
  <c r="U833" i="5"/>
  <c r="U793" i="5"/>
  <c r="U713" i="5"/>
  <c r="U668" i="5"/>
  <c r="U626" i="5"/>
  <c r="U45" i="5"/>
  <c r="V956" i="5"/>
  <c r="V892" i="5"/>
  <c r="V828" i="5"/>
  <c r="V764" i="5"/>
  <c r="V692" i="5"/>
  <c r="V628" i="5"/>
  <c r="V490" i="5"/>
  <c r="W897" i="5"/>
  <c r="W794" i="5"/>
  <c r="W737" i="5"/>
  <c r="W634" i="5"/>
  <c r="W577" i="5"/>
  <c r="W533" i="5"/>
  <c r="W474" i="5"/>
  <c r="W417" i="5"/>
  <c r="W373" i="5"/>
  <c r="W314" i="5"/>
  <c r="W213" i="5"/>
  <c r="W154" i="5"/>
  <c r="W45" i="5"/>
  <c r="X940" i="5"/>
  <c r="X825" i="5"/>
  <c r="X473" i="5"/>
  <c r="X340" i="5"/>
  <c r="Y892" i="5"/>
  <c r="Y125" i="5"/>
  <c r="Z874" i="5"/>
  <c r="Z60" i="5"/>
  <c r="AA649" i="5"/>
  <c r="AB976" i="5"/>
  <c r="Z976" i="5"/>
  <c r="AA976" i="5"/>
  <c r="Y976" i="5"/>
  <c r="X976" i="5"/>
  <c r="W976" i="5"/>
  <c r="V976" i="5"/>
  <c r="U976" i="5"/>
  <c r="AB968" i="5"/>
  <c r="Z968" i="5"/>
  <c r="AA968" i="5"/>
  <c r="Y968" i="5"/>
  <c r="W968" i="5"/>
  <c r="X968" i="5"/>
  <c r="U968" i="5"/>
  <c r="Z960" i="5"/>
  <c r="AB960" i="5"/>
  <c r="AA960" i="5"/>
  <c r="W960" i="5"/>
  <c r="U960" i="5"/>
  <c r="AB952" i="5"/>
  <c r="AA952" i="5"/>
  <c r="Z952" i="5"/>
  <c r="W952" i="5"/>
  <c r="Y952" i="5"/>
  <c r="U952" i="5"/>
  <c r="AB944" i="5"/>
  <c r="Z944" i="5"/>
  <c r="Y944" i="5"/>
  <c r="AA944" i="5"/>
  <c r="X944" i="5"/>
  <c r="W944" i="5"/>
  <c r="U944" i="5"/>
  <c r="AB936" i="5"/>
  <c r="AA936" i="5"/>
  <c r="Z936" i="5"/>
  <c r="Y936" i="5"/>
  <c r="X936" i="5"/>
  <c r="W936" i="5"/>
  <c r="U936" i="5"/>
  <c r="AA928" i="5"/>
  <c r="AB928" i="5"/>
  <c r="Z928" i="5"/>
  <c r="Y928" i="5"/>
  <c r="W928" i="5"/>
  <c r="X928" i="5"/>
  <c r="U928" i="5"/>
  <c r="V928" i="5"/>
  <c r="AB920" i="5"/>
  <c r="Z920" i="5"/>
  <c r="AA920" i="5"/>
  <c r="W920" i="5"/>
  <c r="Y920" i="5"/>
  <c r="U920" i="5"/>
  <c r="V920" i="5"/>
  <c r="AB912" i="5"/>
  <c r="AA912" i="5"/>
  <c r="Z912" i="5"/>
  <c r="Y912" i="5"/>
  <c r="X912" i="5"/>
  <c r="W912" i="5"/>
  <c r="V912" i="5"/>
  <c r="U912" i="5"/>
  <c r="AB904" i="5"/>
  <c r="AA904" i="5"/>
  <c r="Z904" i="5"/>
  <c r="W904" i="5"/>
  <c r="U904" i="5"/>
  <c r="AB896" i="5"/>
  <c r="AA896" i="5"/>
  <c r="Z896" i="5"/>
  <c r="Y896" i="5"/>
  <c r="W896" i="5"/>
  <c r="U896" i="5"/>
  <c r="AB888" i="5"/>
  <c r="AA888" i="5"/>
  <c r="Y888" i="5"/>
  <c r="W888" i="5"/>
  <c r="X888" i="5"/>
  <c r="U888" i="5"/>
  <c r="AB880" i="5"/>
  <c r="AA880" i="5"/>
  <c r="Z880" i="5"/>
  <c r="Y880" i="5"/>
  <c r="X880" i="5"/>
  <c r="W880" i="5"/>
  <c r="U880" i="5"/>
  <c r="AB872" i="5"/>
  <c r="AA872" i="5"/>
  <c r="Z872" i="5"/>
  <c r="Y872" i="5"/>
  <c r="X872" i="5"/>
  <c r="W872" i="5"/>
  <c r="U872" i="5"/>
  <c r="AA864" i="5"/>
  <c r="Z864" i="5"/>
  <c r="AB864" i="5"/>
  <c r="W864" i="5"/>
  <c r="Y864" i="5"/>
  <c r="U864" i="5"/>
  <c r="V864" i="5"/>
  <c r="AB856" i="5"/>
  <c r="Z856" i="5"/>
  <c r="AA856" i="5"/>
  <c r="Y856" i="5"/>
  <c r="W856" i="5"/>
  <c r="X856" i="5"/>
  <c r="U856" i="5"/>
  <c r="V856" i="5"/>
  <c r="AB848" i="5"/>
  <c r="Z848" i="5"/>
  <c r="Y848" i="5"/>
  <c r="AA848" i="5"/>
  <c r="W848" i="5"/>
  <c r="V848" i="5"/>
  <c r="U848" i="5"/>
  <c r="X848" i="5"/>
  <c r="AB840" i="5"/>
  <c r="AA840" i="5"/>
  <c r="Z840" i="5"/>
  <c r="W840" i="5"/>
  <c r="U840" i="5"/>
  <c r="AB832" i="5"/>
  <c r="Z832" i="5"/>
  <c r="AA832" i="5"/>
  <c r="Y832" i="5"/>
  <c r="W832" i="5"/>
  <c r="U832" i="5"/>
  <c r="X832" i="5"/>
  <c r="AB824" i="5"/>
  <c r="AA824" i="5"/>
  <c r="Z824" i="5"/>
  <c r="X824" i="5"/>
  <c r="W824" i="5"/>
  <c r="U824" i="5"/>
  <c r="AB816" i="5"/>
  <c r="Z816" i="5"/>
  <c r="Y816" i="5"/>
  <c r="X816" i="5"/>
  <c r="W816" i="5"/>
  <c r="AA816" i="5"/>
  <c r="U816" i="5"/>
  <c r="AB808" i="5"/>
  <c r="AA808" i="5"/>
  <c r="Z808" i="5"/>
  <c r="Y808" i="5"/>
  <c r="X808" i="5"/>
  <c r="W808" i="5"/>
  <c r="U808" i="5"/>
  <c r="AB800" i="5"/>
  <c r="AA800" i="5"/>
  <c r="Z800" i="5"/>
  <c r="X800" i="5"/>
  <c r="W800" i="5"/>
  <c r="Y800" i="5"/>
  <c r="U800" i="5"/>
  <c r="V800" i="5"/>
  <c r="AB792" i="5"/>
  <c r="Z792" i="5"/>
  <c r="AA792" i="5"/>
  <c r="Y792" i="5"/>
  <c r="W792" i="5"/>
  <c r="U792" i="5"/>
  <c r="X792" i="5"/>
  <c r="V792" i="5"/>
  <c r="AB784" i="5"/>
  <c r="Z784" i="5"/>
  <c r="AA784" i="5"/>
  <c r="Y784" i="5"/>
  <c r="W784" i="5"/>
  <c r="X784" i="5"/>
  <c r="V784" i="5"/>
  <c r="U784" i="5"/>
  <c r="AB776" i="5"/>
  <c r="AA776" i="5"/>
  <c r="Z776" i="5"/>
  <c r="W776" i="5"/>
  <c r="U776" i="5"/>
  <c r="Y776" i="5"/>
  <c r="AB768" i="5"/>
  <c r="Z768" i="5"/>
  <c r="AA768" i="5"/>
  <c r="W768" i="5"/>
  <c r="U768" i="5"/>
  <c r="X768" i="5"/>
  <c r="AB760" i="5"/>
  <c r="Z760" i="5"/>
  <c r="AA760" i="5"/>
  <c r="W760" i="5"/>
  <c r="X760" i="5"/>
  <c r="U760" i="5"/>
  <c r="AB752" i="5"/>
  <c r="Z752" i="5"/>
  <c r="AA752" i="5"/>
  <c r="Y752" i="5"/>
  <c r="W752" i="5"/>
  <c r="U752" i="5"/>
  <c r="AB744" i="5"/>
  <c r="AA744" i="5"/>
  <c r="Z744" i="5"/>
  <c r="Y744" i="5"/>
  <c r="X744" i="5"/>
  <c r="W744" i="5"/>
  <c r="U744" i="5"/>
  <c r="AB736" i="5"/>
  <c r="AA736" i="5"/>
  <c r="Z736" i="5"/>
  <c r="X736" i="5"/>
  <c r="W736" i="5"/>
  <c r="Y736" i="5"/>
  <c r="U736" i="5"/>
  <c r="V736" i="5"/>
  <c r="AB728" i="5"/>
  <c r="Z728" i="5"/>
  <c r="AA728" i="5"/>
  <c r="X728" i="5"/>
  <c r="W728" i="5"/>
  <c r="U728" i="5"/>
  <c r="V728" i="5"/>
  <c r="AB720" i="5"/>
  <c r="AA720" i="5"/>
  <c r="Z720" i="5"/>
  <c r="Y720" i="5"/>
  <c r="W720" i="5"/>
  <c r="X720" i="5"/>
  <c r="V720" i="5"/>
  <c r="U720" i="5"/>
  <c r="AB712" i="5"/>
  <c r="Z712" i="5"/>
  <c r="AA712" i="5"/>
  <c r="X712" i="5"/>
  <c r="Y712" i="5"/>
  <c r="W712" i="5"/>
  <c r="U712" i="5"/>
  <c r="AB704" i="5"/>
  <c r="AA704" i="5"/>
  <c r="Z704" i="5"/>
  <c r="W704" i="5"/>
  <c r="U704" i="5"/>
  <c r="AB696" i="5"/>
  <c r="AA696" i="5"/>
  <c r="Z696" i="5"/>
  <c r="W696" i="5"/>
  <c r="X696" i="5"/>
  <c r="U696" i="5"/>
  <c r="Y696" i="5"/>
  <c r="AB688" i="5"/>
  <c r="AA688" i="5"/>
  <c r="Z688" i="5"/>
  <c r="Y688" i="5"/>
  <c r="W688" i="5"/>
  <c r="X688" i="5"/>
  <c r="U688" i="5"/>
  <c r="AB680" i="5"/>
  <c r="Z680" i="5"/>
  <c r="Y680" i="5"/>
  <c r="X680" i="5"/>
  <c r="W680" i="5"/>
  <c r="AA680" i="5"/>
  <c r="U680" i="5"/>
  <c r="AB672" i="5"/>
  <c r="AA672" i="5"/>
  <c r="Z672" i="5"/>
  <c r="Y672" i="5"/>
  <c r="W672" i="5"/>
  <c r="X672" i="5"/>
  <c r="U672" i="5"/>
  <c r="V672" i="5"/>
  <c r="AB664" i="5"/>
  <c r="AA664" i="5"/>
  <c r="Z664" i="5"/>
  <c r="W664" i="5"/>
  <c r="X664" i="5"/>
  <c r="U664" i="5"/>
  <c r="V664" i="5"/>
  <c r="Z656" i="5"/>
  <c r="AA656" i="5"/>
  <c r="AB656" i="5"/>
  <c r="Y656" i="5"/>
  <c r="X656" i="5"/>
  <c r="W656" i="5"/>
  <c r="V656" i="5"/>
  <c r="U656" i="5"/>
  <c r="AB648" i="5"/>
  <c r="AA648" i="5"/>
  <c r="Z648" i="5"/>
  <c r="Y648" i="5"/>
  <c r="X648" i="5"/>
  <c r="W648" i="5"/>
  <c r="U648" i="5"/>
  <c r="AB640" i="5"/>
  <c r="Z640" i="5"/>
  <c r="X640" i="5"/>
  <c r="Y640" i="5"/>
  <c r="W640" i="5"/>
  <c r="AA640" i="5"/>
  <c r="U640" i="5"/>
  <c r="AB632" i="5"/>
  <c r="AA632" i="5"/>
  <c r="Z632" i="5"/>
  <c r="Y632" i="5"/>
  <c r="W632" i="5"/>
  <c r="X632" i="5"/>
  <c r="AB624" i="5"/>
  <c r="AA624" i="5"/>
  <c r="Z624" i="5"/>
  <c r="Y624" i="5"/>
  <c r="X624" i="5"/>
  <c r="W624" i="5"/>
  <c r="U624" i="5"/>
  <c r="AB616" i="5"/>
  <c r="Z616" i="5"/>
  <c r="Y616" i="5"/>
  <c r="AA616" i="5"/>
  <c r="X616" i="5"/>
  <c r="W616" i="5"/>
  <c r="AA608" i="5"/>
  <c r="Z608" i="5"/>
  <c r="AB608" i="5"/>
  <c r="Y608" i="5"/>
  <c r="W608" i="5"/>
  <c r="X608" i="5"/>
  <c r="V608" i="5"/>
  <c r="AA600" i="5"/>
  <c r="Z600" i="5"/>
  <c r="AB600" i="5"/>
  <c r="Y600" i="5"/>
  <c r="W600" i="5"/>
  <c r="V600" i="5"/>
  <c r="AA592" i="5"/>
  <c r="Z592" i="5"/>
  <c r="AB592" i="5"/>
  <c r="Y592" i="5"/>
  <c r="W592" i="5"/>
  <c r="V592" i="5"/>
  <c r="AB584" i="5"/>
  <c r="AA584" i="5"/>
  <c r="Z584" i="5"/>
  <c r="W584" i="5"/>
  <c r="V584" i="5"/>
  <c r="Y584" i="5"/>
  <c r="X584" i="5"/>
  <c r="AB576" i="5"/>
  <c r="Z576" i="5"/>
  <c r="AA576" i="5"/>
  <c r="W576" i="5"/>
  <c r="AB568" i="5"/>
  <c r="Z568" i="5"/>
  <c r="AA568" i="5"/>
  <c r="Y568" i="5"/>
  <c r="X568" i="5"/>
  <c r="W568" i="5"/>
  <c r="U568" i="5"/>
  <c r="AB560" i="5"/>
  <c r="AA560" i="5"/>
  <c r="Z560" i="5"/>
  <c r="Y560" i="5"/>
  <c r="X560" i="5"/>
  <c r="W560" i="5"/>
  <c r="V560" i="5"/>
  <c r="U560" i="5"/>
  <c r="AB552" i="5"/>
  <c r="Z552" i="5"/>
  <c r="AA552" i="5"/>
  <c r="Y552" i="5"/>
  <c r="X552" i="5"/>
  <c r="W552" i="5"/>
  <c r="V552" i="5"/>
  <c r="U552" i="5"/>
  <c r="AB544" i="5"/>
  <c r="Z544" i="5"/>
  <c r="AA544" i="5"/>
  <c r="W544" i="5"/>
  <c r="V544" i="5"/>
  <c r="X544" i="5"/>
  <c r="AB536" i="5"/>
  <c r="AA536" i="5"/>
  <c r="X536" i="5"/>
  <c r="W536" i="5"/>
  <c r="Y536" i="5"/>
  <c r="AB528" i="5"/>
  <c r="AA528" i="5"/>
  <c r="Z528" i="5"/>
  <c r="Y528" i="5"/>
  <c r="W528" i="5"/>
  <c r="AB520" i="5"/>
  <c r="AA520" i="5"/>
  <c r="Z520" i="5"/>
  <c r="W520" i="5"/>
  <c r="X520" i="5"/>
  <c r="AB512" i="5"/>
  <c r="AA512" i="5"/>
  <c r="W512" i="5"/>
  <c r="V512" i="5"/>
  <c r="Y512" i="5"/>
  <c r="AB504" i="5"/>
  <c r="AA504" i="5"/>
  <c r="Z504" i="5"/>
  <c r="W504" i="5"/>
  <c r="Y504" i="5"/>
  <c r="U504" i="5"/>
  <c r="V504" i="5"/>
  <c r="AB496" i="5"/>
  <c r="Z496" i="5"/>
  <c r="AA496" i="5"/>
  <c r="Y496" i="5"/>
  <c r="W496" i="5"/>
  <c r="V496" i="5"/>
  <c r="X496" i="5"/>
  <c r="U496" i="5"/>
  <c r="AB488" i="5"/>
  <c r="AA488" i="5"/>
  <c r="Z488" i="5"/>
  <c r="Y488" i="5"/>
  <c r="X488" i="5"/>
  <c r="U488" i="5"/>
  <c r="Z480" i="5"/>
  <c r="X480" i="5"/>
  <c r="V480" i="5"/>
  <c r="AA480" i="5"/>
  <c r="Y480" i="5"/>
  <c r="AB472" i="5"/>
  <c r="Z472" i="5"/>
  <c r="AA472" i="5"/>
  <c r="X472" i="5"/>
  <c r="W472" i="5"/>
  <c r="Y472" i="5"/>
  <c r="V472" i="5"/>
  <c r="AB464" i="5"/>
  <c r="AA464" i="5"/>
  <c r="Z464" i="5"/>
  <c r="Y464" i="5"/>
  <c r="X464" i="5"/>
  <c r="W464" i="5"/>
  <c r="V464" i="5"/>
  <c r="AB456" i="5"/>
  <c r="AA456" i="5"/>
  <c r="Z456" i="5"/>
  <c r="Y456" i="5"/>
  <c r="W456" i="5"/>
  <c r="X456" i="5"/>
  <c r="V456" i="5"/>
  <c r="AB448" i="5"/>
  <c r="Z448" i="5"/>
  <c r="X448" i="5"/>
  <c r="AA448" i="5"/>
  <c r="W448" i="5"/>
  <c r="Y448" i="5"/>
  <c r="AA440" i="5"/>
  <c r="Z440" i="5"/>
  <c r="AB440" i="5"/>
  <c r="W440" i="5"/>
  <c r="X440" i="5"/>
  <c r="Y440" i="5"/>
  <c r="U440" i="5"/>
  <c r="AB432" i="5"/>
  <c r="AA432" i="5"/>
  <c r="Y432" i="5"/>
  <c r="W432" i="5"/>
  <c r="Z432" i="5"/>
  <c r="V432" i="5"/>
  <c r="X432" i="5"/>
  <c r="U432" i="5"/>
  <c r="AB424" i="5"/>
  <c r="AA424" i="5"/>
  <c r="Y424" i="5"/>
  <c r="Z424" i="5"/>
  <c r="X424" i="5"/>
  <c r="W424" i="5"/>
  <c r="V424" i="5"/>
  <c r="U424" i="5"/>
  <c r="AB416" i="5"/>
  <c r="X416" i="5"/>
  <c r="Y416" i="5"/>
  <c r="W416" i="5"/>
  <c r="Z416" i="5"/>
  <c r="V416" i="5"/>
  <c r="AA416" i="5"/>
  <c r="AB408" i="5"/>
  <c r="AA408" i="5"/>
  <c r="Z408" i="5"/>
  <c r="W408" i="5"/>
  <c r="Y408" i="5"/>
  <c r="AB400" i="5"/>
  <c r="Y400" i="5"/>
  <c r="X400" i="5"/>
  <c r="W400" i="5"/>
  <c r="AB392" i="5"/>
  <c r="AA392" i="5"/>
  <c r="Z392" i="5"/>
  <c r="X392" i="5"/>
  <c r="W392" i="5"/>
  <c r="Y392" i="5"/>
  <c r="AB384" i="5"/>
  <c r="AA384" i="5"/>
  <c r="Z384" i="5"/>
  <c r="Y384" i="5"/>
  <c r="X384" i="5"/>
  <c r="W384" i="5"/>
  <c r="AB376" i="5"/>
  <c r="AA376" i="5"/>
  <c r="Z376" i="5"/>
  <c r="Y376" i="5"/>
  <c r="X376" i="5"/>
  <c r="W376" i="5"/>
  <c r="U376" i="5"/>
  <c r="AB368" i="5"/>
  <c r="AA368" i="5"/>
  <c r="Z368" i="5"/>
  <c r="Y368" i="5"/>
  <c r="X368" i="5"/>
  <c r="W368" i="5"/>
  <c r="V368" i="5"/>
  <c r="U368" i="5"/>
  <c r="AB360" i="5"/>
  <c r="AA360" i="5"/>
  <c r="Z360" i="5"/>
  <c r="Y360" i="5"/>
  <c r="X360" i="5"/>
  <c r="W360" i="5"/>
  <c r="V360" i="5"/>
  <c r="U360" i="5"/>
  <c r="AB352" i="5"/>
  <c r="W352" i="5"/>
  <c r="Y352" i="5"/>
  <c r="V352" i="5"/>
  <c r="AB344" i="5"/>
  <c r="AA344" i="5"/>
  <c r="Z344" i="5"/>
  <c r="Y344" i="5"/>
  <c r="W344" i="5"/>
  <c r="X344" i="5"/>
  <c r="AB336" i="5"/>
  <c r="Y336" i="5"/>
  <c r="AA336" i="5"/>
  <c r="W336" i="5"/>
  <c r="Z336" i="5"/>
  <c r="AB328" i="5"/>
  <c r="AA328" i="5"/>
  <c r="Z328" i="5"/>
  <c r="X328" i="5"/>
  <c r="W328" i="5"/>
  <c r="Y328" i="5"/>
  <c r="V328" i="5"/>
  <c r="AA320" i="5"/>
  <c r="X320" i="5"/>
  <c r="Z320" i="5"/>
  <c r="Y320" i="5"/>
  <c r="W320" i="5"/>
  <c r="V320" i="5"/>
  <c r="Z312" i="5"/>
  <c r="AB312" i="5"/>
  <c r="X312" i="5"/>
  <c r="W312" i="5"/>
  <c r="AA312" i="5"/>
  <c r="V312" i="5"/>
  <c r="U312" i="5"/>
  <c r="AB304" i="5"/>
  <c r="AA304" i="5"/>
  <c r="Y304" i="5"/>
  <c r="Z304" i="5"/>
  <c r="W304" i="5"/>
  <c r="X304" i="5"/>
  <c r="V304" i="5"/>
  <c r="U304" i="5"/>
  <c r="AB296" i="5"/>
  <c r="AA296" i="5"/>
  <c r="Y296" i="5"/>
  <c r="X296" i="5"/>
  <c r="W296" i="5"/>
  <c r="Z296" i="5"/>
  <c r="V296" i="5"/>
  <c r="U296" i="5"/>
  <c r="AB288" i="5"/>
  <c r="AA288" i="5"/>
  <c r="X288" i="5"/>
  <c r="W288" i="5"/>
  <c r="Y288" i="5"/>
  <c r="V288" i="5"/>
  <c r="AB280" i="5"/>
  <c r="Z280" i="5"/>
  <c r="AA280" i="5"/>
  <c r="Y280" i="5"/>
  <c r="X280" i="5"/>
  <c r="W280" i="5"/>
  <c r="V280" i="5"/>
  <c r="AB272" i="5"/>
  <c r="AA272" i="5"/>
  <c r="Y272" i="5"/>
  <c r="Z272" i="5"/>
  <c r="X272" i="5"/>
  <c r="W272" i="5"/>
  <c r="V272" i="5"/>
  <c r="AB264" i="5"/>
  <c r="AA264" i="5"/>
  <c r="X264" i="5"/>
  <c r="Z264" i="5"/>
  <c r="W264" i="5"/>
  <c r="Y264" i="5"/>
  <c r="AA256" i="5"/>
  <c r="Z256" i="5"/>
  <c r="AB256" i="5"/>
  <c r="X256" i="5"/>
  <c r="W256" i="5"/>
  <c r="AB248" i="5"/>
  <c r="AA248" i="5"/>
  <c r="Z248" i="5"/>
  <c r="X248" i="5"/>
  <c r="W248" i="5"/>
  <c r="U248" i="5"/>
  <c r="AB240" i="5"/>
  <c r="AA240" i="5"/>
  <c r="Z240" i="5"/>
  <c r="Y240" i="5"/>
  <c r="X240" i="5"/>
  <c r="W240" i="5"/>
  <c r="V240" i="5"/>
  <c r="U240" i="5"/>
  <c r="AB232" i="5"/>
  <c r="AA232" i="5"/>
  <c r="Y232" i="5"/>
  <c r="X232" i="5"/>
  <c r="Z232" i="5"/>
  <c r="W232" i="5"/>
  <c r="V232" i="5"/>
  <c r="U232" i="5"/>
  <c r="AB224" i="5"/>
  <c r="AA224" i="5"/>
  <c r="Y224" i="5"/>
  <c r="W224" i="5"/>
  <c r="V224" i="5"/>
  <c r="Z224" i="5"/>
  <c r="AB216" i="5"/>
  <c r="Y216" i="5"/>
  <c r="AA216" i="5"/>
  <c r="W216" i="5"/>
  <c r="Z216" i="5"/>
  <c r="X216" i="5"/>
  <c r="AB208" i="5"/>
  <c r="AA208" i="5"/>
  <c r="Z208" i="5"/>
  <c r="Y208" i="5"/>
  <c r="X208" i="5"/>
  <c r="W208" i="5"/>
  <c r="AB200" i="5"/>
  <c r="AA200" i="5"/>
  <c r="Y200" i="5"/>
  <c r="Z200" i="5"/>
  <c r="X200" i="5"/>
  <c r="W200" i="5"/>
  <c r="AB192" i="5"/>
  <c r="AA192" i="5"/>
  <c r="Y192" i="5"/>
  <c r="Z192" i="5"/>
  <c r="X192" i="5"/>
  <c r="W192" i="5"/>
  <c r="AB184" i="5"/>
  <c r="Y184" i="5"/>
  <c r="Z184" i="5"/>
  <c r="W184" i="5"/>
  <c r="AA184" i="5"/>
  <c r="X184" i="5"/>
  <c r="V184" i="5"/>
  <c r="U184" i="5"/>
  <c r="AB176" i="5"/>
  <c r="Y176" i="5"/>
  <c r="AA176" i="5"/>
  <c r="Z176" i="5"/>
  <c r="W176" i="5"/>
  <c r="V176" i="5"/>
  <c r="U176" i="5"/>
  <c r="AB168" i="5"/>
  <c r="AA168" i="5"/>
  <c r="Y168" i="5"/>
  <c r="X168" i="5"/>
  <c r="W168" i="5"/>
  <c r="Z168" i="5"/>
  <c r="V168" i="5"/>
  <c r="U168" i="5"/>
  <c r="AB160" i="5"/>
  <c r="Y160" i="5"/>
  <c r="AA160" i="5"/>
  <c r="Z160" i="5"/>
  <c r="W160" i="5"/>
  <c r="V160" i="5"/>
  <c r="AB152" i="5"/>
  <c r="Y152" i="5"/>
  <c r="W152" i="5"/>
  <c r="X152" i="5"/>
  <c r="AB144" i="5"/>
  <c r="AA144" i="5"/>
  <c r="Z144" i="5"/>
  <c r="Y144" i="5"/>
  <c r="W144" i="5"/>
  <c r="V144" i="5"/>
  <c r="AB136" i="5"/>
  <c r="AA136" i="5"/>
  <c r="Y136" i="5"/>
  <c r="Z136" i="5"/>
  <c r="X136" i="5"/>
  <c r="W136" i="5"/>
  <c r="V136" i="5"/>
  <c r="AB128" i="5"/>
  <c r="AA128" i="5"/>
  <c r="Y128" i="5"/>
  <c r="Z128" i="5"/>
  <c r="X128" i="5"/>
  <c r="W128" i="5"/>
  <c r="V128" i="5"/>
  <c r="AB120" i="5"/>
  <c r="AA120" i="5"/>
  <c r="Y120" i="5"/>
  <c r="Z120" i="5"/>
  <c r="W120" i="5"/>
  <c r="X120" i="5"/>
  <c r="U120" i="5"/>
  <c r="AB112" i="5"/>
  <c r="Y112" i="5"/>
  <c r="Z112" i="5"/>
  <c r="AA112" i="5"/>
  <c r="W112" i="5"/>
  <c r="V112" i="5"/>
  <c r="U112" i="5"/>
  <c r="AB104" i="5"/>
  <c r="Y104" i="5"/>
  <c r="AA104" i="5"/>
  <c r="Z104" i="5"/>
  <c r="X104" i="5"/>
  <c r="W104" i="5"/>
  <c r="V104" i="5"/>
  <c r="U104" i="5"/>
  <c r="AB96" i="5"/>
  <c r="AA96" i="5"/>
  <c r="Y96" i="5"/>
  <c r="Z96" i="5"/>
  <c r="X96" i="5"/>
  <c r="W96" i="5"/>
  <c r="V96" i="5"/>
  <c r="AB88" i="5"/>
  <c r="AA88" i="5"/>
  <c r="Y88" i="5"/>
  <c r="W88" i="5"/>
  <c r="Z88" i="5"/>
  <c r="X88" i="5"/>
  <c r="V88" i="5"/>
  <c r="AB80" i="5"/>
  <c r="AA80" i="5"/>
  <c r="Z80" i="5"/>
  <c r="Y80" i="5"/>
  <c r="W80" i="5"/>
  <c r="AB72" i="5"/>
  <c r="AA72" i="5"/>
  <c r="Y72" i="5"/>
  <c r="X72" i="5"/>
  <c r="Z72" i="5"/>
  <c r="W72" i="5"/>
  <c r="AB64" i="5"/>
  <c r="AA64" i="5"/>
  <c r="Y64" i="5"/>
  <c r="Z64" i="5"/>
  <c r="X64" i="5"/>
  <c r="W64" i="5"/>
  <c r="AB56" i="5"/>
  <c r="AA56" i="5"/>
  <c r="Y56" i="5"/>
  <c r="Z56" i="5"/>
  <c r="X56" i="5"/>
  <c r="W56" i="5"/>
  <c r="U56" i="5"/>
  <c r="AB48" i="5"/>
  <c r="AA48" i="5"/>
  <c r="Y48" i="5"/>
  <c r="Z48" i="5"/>
  <c r="W48" i="5"/>
  <c r="V48" i="5"/>
  <c r="U48" i="5"/>
  <c r="AB40" i="5"/>
  <c r="AA40" i="5"/>
  <c r="Y40" i="5"/>
  <c r="X40" i="5"/>
  <c r="W40" i="5"/>
  <c r="V40" i="5"/>
  <c r="U40" i="5"/>
  <c r="Z40" i="5"/>
  <c r="AB32" i="5"/>
  <c r="AA32" i="5"/>
  <c r="Y32" i="5"/>
  <c r="Z32" i="5"/>
  <c r="W32" i="5"/>
  <c r="V32" i="5"/>
  <c r="AB24" i="5"/>
  <c r="Y24" i="5"/>
  <c r="Z24" i="5"/>
  <c r="X24" i="5"/>
  <c r="W24" i="5"/>
  <c r="AB16" i="5"/>
  <c r="AA16" i="5"/>
  <c r="Z16" i="5"/>
  <c r="Y16" i="5"/>
  <c r="X16" i="5"/>
  <c r="W16" i="5"/>
  <c r="AB8" i="5"/>
  <c r="AA8" i="5"/>
  <c r="Y8" i="5"/>
  <c r="X8" i="5"/>
  <c r="Z8" i="5"/>
  <c r="P967" i="5"/>
  <c r="R967" i="5" s="1"/>
  <c r="P903" i="5"/>
  <c r="S903" i="5" s="1"/>
  <c r="P871" i="5"/>
  <c r="P863" i="5"/>
  <c r="AA863" i="5" s="1"/>
  <c r="P855" i="5"/>
  <c r="W855" i="5" s="1"/>
  <c r="P839" i="5"/>
  <c r="P775" i="5"/>
  <c r="P719" i="5"/>
  <c r="R719" i="5" s="1"/>
  <c r="P711" i="5"/>
  <c r="P679" i="5"/>
  <c r="S679" i="5" s="1"/>
  <c r="P671" i="5"/>
  <c r="P647" i="5"/>
  <c r="P631" i="5"/>
  <c r="P607" i="5"/>
  <c r="P543" i="5"/>
  <c r="V543" i="5" s="1"/>
  <c r="P527" i="5"/>
  <c r="P511" i="5"/>
  <c r="P503" i="5"/>
  <c r="V503" i="5" s="1"/>
  <c r="P479" i="5"/>
  <c r="Z479" i="5" s="1"/>
  <c r="P439" i="5"/>
  <c r="U439" i="5" s="1"/>
  <c r="P415" i="5"/>
  <c r="P367" i="5"/>
  <c r="P351" i="5"/>
  <c r="S351" i="5" s="1"/>
  <c r="P287" i="5"/>
  <c r="P223" i="5"/>
  <c r="P199" i="5"/>
  <c r="P175" i="5"/>
  <c r="P167" i="5"/>
  <c r="X167" i="5" s="1"/>
  <c r="P159" i="5"/>
  <c r="P111" i="5"/>
  <c r="X111" i="5" s="1"/>
  <c r="P103" i="5"/>
  <c r="P95" i="5"/>
  <c r="X95" i="5" s="1"/>
  <c r="P31" i="5"/>
  <c r="R974" i="5"/>
  <c r="R966" i="5"/>
  <c r="R958" i="5"/>
  <c r="R950" i="5"/>
  <c r="R942" i="5"/>
  <c r="R934" i="5"/>
  <c r="R926" i="5"/>
  <c r="R918" i="5"/>
  <c r="R910" i="5"/>
  <c r="R902" i="5"/>
  <c r="R894" i="5"/>
  <c r="R878" i="5"/>
  <c r="R870" i="5"/>
  <c r="R862" i="5"/>
  <c r="R854" i="5"/>
  <c r="R846" i="5"/>
  <c r="R838" i="5"/>
  <c r="R830" i="5"/>
  <c r="R822" i="5"/>
  <c r="R814" i="5"/>
  <c r="R806" i="5"/>
  <c r="R798" i="5"/>
  <c r="R790" i="5"/>
  <c r="R782" i="5"/>
  <c r="R774" i="5"/>
  <c r="R766" i="5"/>
  <c r="R758" i="5"/>
  <c r="R750" i="5"/>
  <c r="R742" i="5"/>
  <c r="R734" i="5"/>
  <c r="R726" i="5"/>
  <c r="R718" i="5"/>
  <c r="R710" i="5"/>
  <c r="R702" i="5"/>
  <c r="R694" i="5"/>
  <c r="R686" i="5"/>
  <c r="R678" i="5"/>
  <c r="R670" i="5"/>
  <c r="R662" i="5"/>
  <c r="R654" i="5"/>
  <c r="R638" i="5"/>
  <c r="R630" i="5"/>
  <c r="R622" i="5"/>
  <c r="R614" i="5"/>
  <c r="R606" i="5"/>
  <c r="R598" i="5"/>
  <c r="R590" i="5"/>
  <c r="R582" i="5"/>
  <c r="R574" i="5"/>
  <c r="R566" i="5"/>
  <c r="R558" i="5"/>
  <c r="R542" i="5"/>
  <c r="R534" i="5"/>
  <c r="R526" i="5"/>
  <c r="R518" i="5"/>
  <c r="R510" i="5"/>
  <c r="R502" i="5"/>
  <c r="R494" i="5"/>
  <c r="R478" i="5"/>
  <c r="R470" i="5"/>
  <c r="R462" i="5"/>
  <c r="R454" i="5"/>
  <c r="R446" i="5"/>
  <c r="R438" i="5"/>
  <c r="R430" i="5"/>
  <c r="R422" i="5"/>
  <c r="R414" i="5"/>
  <c r="R406" i="5"/>
  <c r="R398" i="5"/>
  <c r="R390" i="5"/>
  <c r="R382" i="5"/>
  <c r="R374" i="5"/>
  <c r="R366" i="5"/>
  <c r="R358" i="5"/>
  <c r="R350" i="5"/>
  <c r="R342" i="5"/>
  <c r="R334" i="5"/>
  <c r="R326" i="5"/>
  <c r="R318" i="5"/>
  <c r="R310" i="5"/>
  <c r="R302" i="5"/>
  <c r="R294" i="5"/>
  <c r="R286" i="5"/>
  <c r="R278" i="5"/>
  <c r="R270" i="5"/>
  <c r="R262" i="5"/>
  <c r="R254" i="5"/>
  <c r="R246" i="5"/>
  <c r="R238" i="5"/>
  <c r="R230" i="5"/>
  <c r="R222" i="5"/>
  <c r="R214" i="5"/>
  <c r="R206" i="5"/>
  <c r="R198" i="5"/>
  <c r="R190" i="5"/>
  <c r="R182" i="5"/>
  <c r="R174" i="5"/>
  <c r="R166" i="5"/>
  <c r="R158" i="5"/>
  <c r="R142" i="5"/>
  <c r="R134" i="5"/>
  <c r="R126" i="5"/>
  <c r="R118" i="5"/>
  <c r="R110" i="5"/>
  <c r="R102" i="5"/>
  <c r="R86" i="5"/>
  <c r="R78" i="5"/>
  <c r="R70" i="5"/>
  <c r="R62" i="5"/>
  <c r="R54" i="5"/>
  <c r="R46" i="5"/>
  <c r="R38" i="5"/>
  <c r="R30" i="5"/>
  <c r="R22" i="5"/>
  <c r="R14" i="5"/>
  <c r="R6" i="5"/>
  <c r="T784" i="5"/>
  <c r="T775" i="5"/>
  <c r="T766" i="5"/>
  <c r="T720" i="5"/>
  <c r="T711" i="5"/>
  <c r="T702" i="5"/>
  <c r="T632" i="5"/>
  <c r="T568" i="5"/>
  <c r="T504" i="5"/>
  <c r="T440" i="5"/>
  <c r="T376" i="5"/>
  <c r="T312" i="5"/>
  <c r="T248" i="5"/>
  <c r="T184" i="5"/>
  <c r="T120" i="5"/>
  <c r="T56" i="5"/>
  <c r="U942" i="5"/>
  <c r="U878" i="5"/>
  <c r="U814" i="5"/>
  <c r="U750" i="5"/>
  <c r="U584" i="5"/>
  <c r="U544" i="5"/>
  <c r="U502" i="5"/>
  <c r="U400" i="5"/>
  <c r="U358" i="5"/>
  <c r="U318" i="5"/>
  <c r="U256" i="5"/>
  <c r="U216" i="5"/>
  <c r="U174" i="5"/>
  <c r="U134" i="5"/>
  <c r="U72" i="5"/>
  <c r="U32" i="5"/>
  <c r="V944" i="5"/>
  <c r="V904" i="5"/>
  <c r="V863" i="5"/>
  <c r="V760" i="5"/>
  <c r="V616" i="5"/>
  <c r="V568" i="5"/>
  <c r="V536" i="5"/>
  <c r="V470" i="5"/>
  <c r="V406" i="5"/>
  <c r="V208" i="5"/>
  <c r="V142" i="5"/>
  <c r="V78" i="5"/>
  <c r="W822" i="5"/>
  <c r="W758" i="5"/>
  <c r="W494" i="5"/>
  <c r="W462" i="5"/>
  <c r="W430" i="5"/>
  <c r="W398" i="5"/>
  <c r="W134" i="5"/>
  <c r="W70" i="5"/>
  <c r="X920" i="5"/>
  <c r="X752" i="5"/>
  <c r="X512" i="5"/>
  <c r="X224" i="5"/>
  <c r="X144" i="5"/>
  <c r="Y782" i="5"/>
  <c r="Y614" i="5"/>
  <c r="Z910" i="5"/>
  <c r="AB278" i="5"/>
  <c r="AB975" i="5"/>
  <c r="Z975" i="5"/>
  <c r="Y975" i="5"/>
  <c r="AA975" i="5"/>
  <c r="X975" i="5"/>
  <c r="W975" i="5"/>
  <c r="AB967" i="5"/>
  <c r="Z967" i="5"/>
  <c r="AA967" i="5"/>
  <c r="W967" i="5"/>
  <c r="AB959" i="5"/>
  <c r="Z959" i="5"/>
  <c r="AA959" i="5"/>
  <c r="Y959" i="5"/>
  <c r="W959" i="5"/>
  <c r="X959" i="5"/>
  <c r="V959" i="5"/>
  <c r="AB951" i="5"/>
  <c r="Z951" i="5"/>
  <c r="Y951" i="5"/>
  <c r="AA951" i="5"/>
  <c r="X951" i="5"/>
  <c r="W951" i="5"/>
  <c r="V951" i="5"/>
  <c r="AB943" i="5"/>
  <c r="AA943" i="5"/>
  <c r="Y943" i="5"/>
  <c r="W943" i="5"/>
  <c r="AB935" i="5"/>
  <c r="AA935" i="5"/>
  <c r="Z935" i="5"/>
  <c r="Y935" i="5"/>
  <c r="X935" i="5"/>
  <c r="W935" i="5"/>
  <c r="AB927" i="5"/>
  <c r="AA927" i="5"/>
  <c r="Z927" i="5"/>
  <c r="X927" i="5"/>
  <c r="W927" i="5"/>
  <c r="AB919" i="5"/>
  <c r="Z919" i="5"/>
  <c r="Y919" i="5"/>
  <c r="X919" i="5"/>
  <c r="W919" i="5"/>
  <c r="AB911" i="5"/>
  <c r="AA911" i="5"/>
  <c r="Z911" i="5"/>
  <c r="Y911" i="5"/>
  <c r="X911" i="5"/>
  <c r="AB903" i="5"/>
  <c r="Z903" i="5"/>
  <c r="X903" i="5"/>
  <c r="V903" i="5"/>
  <c r="Y903" i="5"/>
  <c r="AA895" i="5"/>
  <c r="Z895" i="5"/>
  <c r="Y895" i="5"/>
  <c r="W895" i="5"/>
  <c r="X895" i="5"/>
  <c r="V895" i="5"/>
  <c r="AB887" i="5"/>
  <c r="AA887" i="5"/>
  <c r="Z887" i="5"/>
  <c r="Y887" i="5"/>
  <c r="X887" i="5"/>
  <c r="W887" i="5"/>
  <c r="V887" i="5"/>
  <c r="AB879" i="5"/>
  <c r="AA879" i="5"/>
  <c r="Z879" i="5"/>
  <c r="Y879" i="5"/>
  <c r="W879" i="5"/>
  <c r="X879" i="5"/>
  <c r="AB871" i="5"/>
  <c r="Z871" i="5"/>
  <c r="AB863" i="5"/>
  <c r="Z863" i="5"/>
  <c r="AB855" i="5"/>
  <c r="AA855" i="5"/>
  <c r="Z855" i="5"/>
  <c r="AB847" i="5"/>
  <c r="AA847" i="5"/>
  <c r="Z847" i="5"/>
  <c r="Y847" i="5"/>
  <c r="X847" i="5"/>
  <c r="AB839" i="5"/>
  <c r="AA839" i="5"/>
  <c r="Z839" i="5"/>
  <c r="X839" i="5"/>
  <c r="V839" i="5"/>
  <c r="AB831" i="5"/>
  <c r="AA831" i="5"/>
  <c r="Z831" i="5"/>
  <c r="X831" i="5"/>
  <c r="W831" i="5"/>
  <c r="Y831" i="5"/>
  <c r="V831" i="5"/>
  <c r="AB823" i="5"/>
  <c r="AA823" i="5"/>
  <c r="Z823" i="5"/>
  <c r="Y823" i="5"/>
  <c r="W823" i="5"/>
  <c r="X823" i="5"/>
  <c r="V823" i="5"/>
  <c r="AB815" i="5"/>
  <c r="AA815" i="5"/>
  <c r="Z815" i="5"/>
  <c r="X815" i="5"/>
  <c r="Y815" i="5"/>
  <c r="W815" i="5"/>
  <c r="AB807" i="5"/>
  <c r="AA807" i="5"/>
  <c r="Z807" i="5"/>
  <c r="X807" i="5"/>
  <c r="AB799" i="5"/>
  <c r="AA799" i="5"/>
  <c r="Z799" i="5"/>
  <c r="Y799" i="5"/>
  <c r="AB791" i="5"/>
  <c r="AA791" i="5"/>
  <c r="Z791" i="5"/>
  <c r="Y791" i="5"/>
  <c r="X791" i="5"/>
  <c r="W791" i="5"/>
  <c r="AB783" i="5"/>
  <c r="AA783" i="5"/>
  <c r="Z783" i="5"/>
  <c r="Y783" i="5"/>
  <c r="X783" i="5"/>
  <c r="W783" i="5"/>
  <c r="AB775" i="5"/>
  <c r="AA775" i="5"/>
  <c r="Z775" i="5"/>
  <c r="Y775" i="5"/>
  <c r="X775" i="5"/>
  <c r="W775" i="5"/>
  <c r="V775" i="5"/>
  <c r="AB767" i="5"/>
  <c r="AA767" i="5"/>
  <c r="Z767" i="5"/>
  <c r="X767" i="5"/>
  <c r="W767" i="5"/>
  <c r="Y767" i="5"/>
  <c r="V767" i="5"/>
  <c r="AB759" i="5"/>
  <c r="AA759" i="5"/>
  <c r="Z759" i="5"/>
  <c r="Y759" i="5"/>
  <c r="X759" i="5"/>
  <c r="W759" i="5"/>
  <c r="V759" i="5"/>
  <c r="AB751" i="5"/>
  <c r="AA751" i="5"/>
  <c r="Z751" i="5"/>
  <c r="Y751" i="5"/>
  <c r="X751" i="5"/>
  <c r="W751" i="5"/>
  <c r="AB743" i="5"/>
  <c r="AA743" i="5"/>
  <c r="Z743" i="5"/>
  <c r="X743" i="5"/>
  <c r="Y743" i="5"/>
  <c r="W743" i="5"/>
  <c r="AB735" i="5"/>
  <c r="AA735" i="5"/>
  <c r="Z735" i="5"/>
  <c r="Y735" i="5"/>
  <c r="X735" i="5"/>
  <c r="W735" i="5"/>
  <c r="AB727" i="5"/>
  <c r="AA727" i="5"/>
  <c r="Z727" i="5"/>
  <c r="Y727" i="5"/>
  <c r="X727" i="5"/>
  <c r="AB719" i="5"/>
  <c r="AA719" i="5"/>
  <c r="Z719" i="5"/>
  <c r="Y719" i="5"/>
  <c r="X719" i="5"/>
  <c r="AB711" i="5"/>
  <c r="AA711" i="5"/>
  <c r="Z711" i="5"/>
  <c r="Y711" i="5"/>
  <c r="X711" i="5"/>
  <c r="V711" i="5"/>
  <c r="AB703" i="5"/>
  <c r="AA703" i="5"/>
  <c r="Z703" i="5"/>
  <c r="X703" i="5"/>
  <c r="W703" i="5"/>
  <c r="V703" i="5"/>
  <c r="AB695" i="5"/>
  <c r="AA695" i="5"/>
  <c r="Z695" i="5"/>
  <c r="Y695" i="5"/>
  <c r="W695" i="5"/>
  <c r="V695" i="5"/>
  <c r="X695" i="5"/>
  <c r="AB687" i="5"/>
  <c r="AA687" i="5"/>
  <c r="Z687" i="5"/>
  <c r="W687" i="5"/>
  <c r="Y687" i="5"/>
  <c r="Z679" i="5"/>
  <c r="Y679" i="5"/>
  <c r="X679" i="5"/>
  <c r="Z671" i="5"/>
  <c r="Y671" i="5"/>
  <c r="AB663" i="5"/>
  <c r="AA663" i="5"/>
  <c r="Z663" i="5"/>
  <c r="Y663" i="5"/>
  <c r="X663" i="5"/>
  <c r="AB655" i="5"/>
  <c r="Z655" i="5"/>
  <c r="Y655" i="5"/>
  <c r="X655" i="5"/>
  <c r="AB647" i="5"/>
  <c r="AA647" i="5"/>
  <c r="Z647" i="5"/>
  <c r="Y647" i="5"/>
  <c r="W647" i="5"/>
  <c r="V647" i="5"/>
  <c r="AB639" i="5"/>
  <c r="AA639" i="5"/>
  <c r="W639" i="5"/>
  <c r="Y639" i="5"/>
  <c r="V639" i="5"/>
  <c r="AB631" i="5"/>
  <c r="AA631" i="5"/>
  <c r="Z631" i="5"/>
  <c r="Y631" i="5"/>
  <c r="W631" i="5"/>
  <c r="V631" i="5"/>
  <c r="U631" i="5"/>
  <c r="AB623" i="5"/>
  <c r="AA623" i="5"/>
  <c r="Z623" i="5"/>
  <c r="W623" i="5"/>
  <c r="Y623" i="5"/>
  <c r="AB615" i="5"/>
  <c r="AA615" i="5"/>
  <c r="Z615" i="5"/>
  <c r="Y615" i="5"/>
  <c r="U615" i="5"/>
  <c r="AB607" i="5"/>
  <c r="AA607" i="5"/>
  <c r="Z607" i="5"/>
  <c r="Y607" i="5"/>
  <c r="W607" i="5"/>
  <c r="X607" i="5"/>
  <c r="AB599" i="5"/>
  <c r="AA599" i="5"/>
  <c r="Z599" i="5"/>
  <c r="Y599" i="5"/>
  <c r="U599" i="5"/>
  <c r="X599" i="5"/>
  <c r="W599" i="5"/>
  <c r="AB591" i="5"/>
  <c r="AA591" i="5"/>
  <c r="Z591" i="5"/>
  <c r="Y591" i="5"/>
  <c r="X591" i="5"/>
  <c r="U591" i="5"/>
  <c r="V591" i="5"/>
  <c r="W591" i="5"/>
  <c r="AB583" i="5"/>
  <c r="AA583" i="5"/>
  <c r="Z583" i="5"/>
  <c r="X583" i="5"/>
  <c r="Y583" i="5"/>
  <c r="U583" i="5"/>
  <c r="AB575" i="5"/>
  <c r="AA575" i="5"/>
  <c r="Z575" i="5"/>
  <c r="W575" i="5"/>
  <c r="U575" i="5"/>
  <c r="V575" i="5"/>
  <c r="AB567" i="5"/>
  <c r="AA567" i="5"/>
  <c r="Z567" i="5"/>
  <c r="Y567" i="5"/>
  <c r="X567" i="5"/>
  <c r="W567" i="5"/>
  <c r="U567" i="5"/>
  <c r="V567" i="5"/>
  <c r="AB559" i="5"/>
  <c r="AA559" i="5"/>
  <c r="Z559" i="5"/>
  <c r="Y559" i="5"/>
  <c r="W559" i="5"/>
  <c r="U559" i="5"/>
  <c r="X559" i="5"/>
  <c r="V559" i="5"/>
  <c r="AB551" i="5"/>
  <c r="AA551" i="5"/>
  <c r="Z551" i="5"/>
  <c r="Y551" i="5"/>
  <c r="U551" i="5"/>
  <c r="W551" i="5"/>
  <c r="AB543" i="5"/>
  <c r="AA543" i="5"/>
  <c r="Z543" i="5"/>
  <c r="U543" i="5"/>
  <c r="AB535" i="5"/>
  <c r="AA535" i="5"/>
  <c r="Z535" i="5"/>
  <c r="Y535" i="5"/>
  <c r="V535" i="5"/>
  <c r="U535" i="5"/>
  <c r="AB527" i="5"/>
  <c r="AA527" i="5"/>
  <c r="Y527" i="5"/>
  <c r="X527" i="5"/>
  <c r="Z527" i="5"/>
  <c r="V527" i="5"/>
  <c r="U527" i="5"/>
  <c r="AB519" i="5"/>
  <c r="AA519" i="5"/>
  <c r="Z519" i="5"/>
  <c r="Y519" i="5"/>
  <c r="V519" i="5"/>
  <c r="U519" i="5"/>
  <c r="AB511" i="5"/>
  <c r="AA511" i="5"/>
  <c r="X511" i="5"/>
  <c r="W511" i="5"/>
  <c r="U511" i="5"/>
  <c r="AB503" i="5"/>
  <c r="AA503" i="5"/>
  <c r="Y503" i="5"/>
  <c r="X503" i="5"/>
  <c r="W503" i="5"/>
  <c r="AB495" i="5"/>
  <c r="AA495" i="5"/>
  <c r="Z495" i="5"/>
  <c r="X495" i="5"/>
  <c r="W495" i="5"/>
  <c r="U495" i="5"/>
  <c r="AB487" i="5"/>
  <c r="AA487" i="5"/>
  <c r="Z487" i="5"/>
  <c r="Y487" i="5"/>
  <c r="X487" i="5"/>
  <c r="U487" i="5"/>
  <c r="AB479" i="5"/>
  <c r="AA479" i="5"/>
  <c r="Y479" i="5"/>
  <c r="U479" i="5"/>
  <c r="AB471" i="5"/>
  <c r="AA471" i="5"/>
  <c r="Z471" i="5"/>
  <c r="Y471" i="5"/>
  <c r="V471" i="5"/>
  <c r="U471" i="5"/>
  <c r="X471" i="5"/>
  <c r="AB463" i="5"/>
  <c r="AA463" i="5"/>
  <c r="Z463" i="5"/>
  <c r="Y463" i="5"/>
  <c r="X463" i="5"/>
  <c r="V463" i="5"/>
  <c r="U463" i="5"/>
  <c r="W463" i="5"/>
  <c r="AB455" i="5"/>
  <c r="AA455" i="5"/>
  <c r="Z455" i="5"/>
  <c r="V455" i="5"/>
  <c r="X455" i="5"/>
  <c r="U455" i="5"/>
  <c r="W455" i="5"/>
  <c r="AB447" i="5"/>
  <c r="AA447" i="5"/>
  <c r="Z447" i="5"/>
  <c r="Y447" i="5"/>
  <c r="W447" i="5"/>
  <c r="U447" i="5"/>
  <c r="X447" i="5"/>
  <c r="AA439" i="5"/>
  <c r="Z439" i="5"/>
  <c r="Y439" i="5"/>
  <c r="W439" i="5"/>
  <c r="AB431" i="5"/>
  <c r="AA431" i="5"/>
  <c r="Z431" i="5"/>
  <c r="X431" i="5"/>
  <c r="W431" i="5"/>
  <c r="V431" i="5"/>
  <c r="Y431" i="5"/>
  <c r="AB423" i="5"/>
  <c r="AA423" i="5"/>
  <c r="Z423" i="5"/>
  <c r="Y423" i="5"/>
  <c r="U423" i="5"/>
  <c r="W423" i="5"/>
  <c r="V423" i="5"/>
  <c r="AB415" i="5"/>
  <c r="AA415" i="5"/>
  <c r="Z415" i="5"/>
  <c r="U415" i="5"/>
  <c r="X415" i="5"/>
  <c r="V415" i="5"/>
  <c r="W415" i="5"/>
  <c r="AB407" i="5"/>
  <c r="AA407" i="5"/>
  <c r="Z407" i="5"/>
  <c r="V407" i="5"/>
  <c r="U407" i="5"/>
  <c r="X407" i="5"/>
  <c r="W407" i="5"/>
  <c r="AB399" i="5"/>
  <c r="AA399" i="5"/>
  <c r="Y399" i="5"/>
  <c r="Z399" i="5"/>
  <c r="X399" i="5"/>
  <c r="V399" i="5"/>
  <c r="U399" i="5"/>
  <c r="AB391" i="5"/>
  <c r="AA391" i="5"/>
  <c r="Z391" i="5"/>
  <c r="X391" i="5"/>
  <c r="AB383" i="5"/>
  <c r="AA383" i="5"/>
  <c r="Z383" i="5"/>
  <c r="Y383" i="5"/>
  <c r="X383" i="5"/>
  <c r="W383" i="5"/>
  <c r="U383" i="5"/>
  <c r="V383" i="5"/>
  <c r="AB375" i="5"/>
  <c r="AA375" i="5"/>
  <c r="Z375" i="5"/>
  <c r="Y375" i="5"/>
  <c r="X375" i="5"/>
  <c r="W375" i="5"/>
  <c r="U375" i="5"/>
  <c r="V375" i="5"/>
  <c r="AB367" i="5"/>
  <c r="AA367" i="5"/>
  <c r="Z367" i="5"/>
  <c r="X367" i="5"/>
  <c r="W367" i="5"/>
  <c r="U367" i="5"/>
  <c r="AB359" i="5"/>
  <c r="AA359" i="5"/>
  <c r="Z359" i="5"/>
  <c r="X359" i="5"/>
  <c r="Y359" i="5"/>
  <c r="U359" i="5"/>
  <c r="AB351" i="5"/>
  <c r="AA351" i="5"/>
  <c r="Z351" i="5"/>
  <c r="X351" i="5"/>
  <c r="U351" i="5"/>
  <c r="AB343" i="5"/>
  <c r="AA343" i="5"/>
  <c r="Y343" i="5"/>
  <c r="V343" i="5"/>
  <c r="U343" i="5"/>
  <c r="AB335" i="5"/>
  <c r="AA335" i="5"/>
  <c r="Z335" i="5"/>
  <c r="Y335" i="5"/>
  <c r="X335" i="5"/>
  <c r="V335" i="5"/>
  <c r="U335" i="5"/>
  <c r="AB327" i="5"/>
  <c r="AA327" i="5"/>
  <c r="Z327" i="5"/>
  <c r="X327" i="5"/>
  <c r="V327" i="5"/>
  <c r="U327" i="5"/>
  <c r="Y327" i="5"/>
  <c r="Y319" i="5"/>
  <c r="W319" i="5"/>
  <c r="Z319" i="5"/>
  <c r="AB311" i="5"/>
  <c r="AA311" i="5"/>
  <c r="Z311" i="5"/>
  <c r="Y311" i="5"/>
  <c r="X311" i="5"/>
  <c r="W311" i="5"/>
  <c r="U311" i="5"/>
  <c r="AB303" i="5"/>
  <c r="Z303" i="5"/>
  <c r="X303" i="5"/>
  <c r="Y303" i="5"/>
  <c r="U303" i="5"/>
  <c r="AB295" i="5"/>
  <c r="AA295" i="5"/>
  <c r="Z295" i="5"/>
  <c r="X295" i="5"/>
  <c r="Y295" i="5"/>
  <c r="U295" i="5"/>
  <c r="AB287" i="5"/>
  <c r="AA287" i="5"/>
  <c r="Z287" i="5"/>
  <c r="U287" i="5"/>
  <c r="V287" i="5"/>
  <c r="AB279" i="5"/>
  <c r="AA279" i="5"/>
  <c r="Z279" i="5"/>
  <c r="Y279" i="5"/>
  <c r="V279" i="5"/>
  <c r="U279" i="5"/>
  <c r="W279" i="5"/>
  <c r="AB271" i="5"/>
  <c r="AA271" i="5"/>
  <c r="Y271" i="5"/>
  <c r="X271" i="5"/>
  <c r="Z271" i="5"/>
  <c r="V271" i="5"/>
  <c r="U271" i="5"/>
  <c r="W271" i="5"/>
  <c r="AB263" i="5"/>
  <c r="AA263" i="5"/>
  <c r="Z263" i="5"/>
  <c r="Y263" i="5"/>
  <c r="X263" i="5"/>
  <c r="V263" i="5"/>
  <c r="U263" i="5"/>
  <c r="W263" i="5"/>
  <c r="AB255" i="5"/>
  <c r="AA255" i="5"/>
  <c r="Z255" i="5"/>
  <c r="W255" i="5"/>
  <c r="AB247" i="5"/>
  <c r="AA247" i="5"/>
  <c r="Z247" i="5"/>
  <c r="Y247" i="5"/>
  <c r="W247" i="5"/>
  <c r="U247" i="5"/>
  <c r="V247" i="5"/>
  <c r="AB239" i="5"/>
  <c r="AA239" i="5"/>
  <c r="Z239" i="5"/>
  <c r="X239" i="5"/>
  <c r="Y239" i="5"/>
  <c r="W239" i="5"/>
  <c r="U239" i="5"/>
  <c r="V239" i="5"/>
  <c r="AB231" i="5"/>
  <c r="AA231" i="5"/>
  <c r="Y231" i="5"/>
  <c r="X231" i="5"/>
  <c r="Z231" i="5"/>
  <c r="U231" i="5"/>
  <c r="V231" i="5"/>
  <c r="W231" i="5"/>
  <c r="AA223" i="5"/>
  <c r="AB223" i="5"/>
  <c r="Z223" i="5"/>
  <c r="Y223" i="5"/>
  <c r="U223" i="5"/>
  <c r="X223" i="5"/>
  <c r="W223" i="5"/>
  <c r="AB215" i="5"/>
  <c r="AA215" i="5"/>
  <c r="Z215" i="5"/>
  <c r="Y215" i="5"/>
  <c r="V215" i="5"/>
  <c r="U215" i="5"/>
  <c r="AA207" i="5"/>
  <c r="AB207" i="5"/>
  <c r="Z207" i="5"/>
  <c r="X207" i="5"/>
  <c r="V207" i="5"/>
  <c r="U207" i="5"/>
  <c r="AB199" i="5"/>
  <c r="AA199" i="5"/>
  <c r="Z199" i="5"/>
  <c r="Y199" i="5"/>
  <c r="X199" i="5"/>
  <c r="V199" i="5"/>
  <c r="U199" i="5"/>
  <c r="AA191" i="5"/>
  <c r="Y191" i="5"/>
  <c r="AB191" i="5"/>
  <c r="W191" i="5"/>
  <c r="U191" i="5"/>
  <c r="V191" i="5"/>
  <c r="X191" i="5"/>
  <c r="AB183" i="5"/>
  <c r="AA183" i="5"/>
  <c r="Z183" i="5"/>
  <c r="W183" i="5"/>
  <c r="AB175" i="5"/>
  <c r="AA175" i="5"/>
  <c r="Y175" i="5"/>
  <c r="X175" i="5"/>
  <c r="Z175" i="5"/>
  <c r="W175" i="5"/>
  <c r="U175" i="5"/>
  <c r="AA167" i="5"/>
  <c r="U167" i="5"/>
  <c r="AB159" i="5"/>
  <c r="AA159" i="5"/>
  <c r="Z159" i="5"/>
  <c r="Y159" i="5"/>
  <c r="X159" i="5"/>
  <c r="U159" i="5"/>
  <c r="AA151" i="5"/>
  <c r="AB151" i="5"/>
  <c r="Z151" i="5"/>
  <c r="Y151" i="5"/>
  <c r="V151" i="5"/>
  <c r="U151" i="5"/>
  <c r="Y143" i="5"/>
  <c r="V143" i="5"/>
  <c r="U143" i="5"/>
  <c r="Z143" i="5"/>
  <c r="AB135" i="5"/>
  <c r="AA135" i="5"/>
  <c r="Z135" i="5"/>
  <c r="Y135" i="5"/>
  <c r="V135" i="5"/>
  <c r="U135" i="5"/>
  <c r="W135" i="5"/>
  <c r="X135" i="5"/>
  <c r="AB127" i="5"/>
  <c r="AA127" i="5"/>
  <c r="Y127" i="5"/>
  <c r="Z127" i="5"/>
  <c r="X127" i="5"/>
  <c r="W127" i="5"/>
  <c r="U127" i="5"/>
  <c r="AA119" i="5"/>
  <c r="AB119" i="5"/>
  <c r="Z119" i="5"/>
  <c r="W119" i="5"/>
  <c r="U119" i="5"/>
  <c r="Y119" i="5"/>
  <c r="AB111" i="5"/>
  <c r="AA111" i="5"/>
  <c r="W111" i="5"/>
  <c r="AB103" i="5"/>
  <c r="AA103" i="5"/>
  <c r="X103" i="5"/>
  <c r="Y103" i="5"/>
  <c r="U103" i="5"/>
  <c r="V103" i="5"/>
  <c r="AA95" i="5"/>
  <c r="Z95" i="5"/>
  <c r="Y95" i="5"/>
  <c r="AB95" i="5"/>
  <c r="U95" i="5"/>
  <c r="W95" i="5"/>
  <c r="V95" i="5"/>
  <c r="AB87" i="5"/>
  <c r="Z87" i="5"/>
  <c r="X87" i="5"/>
  <c r="Y87" i="5"/>
  <c r="V87" i="5"/>
  <c r="U87" i="5"/>
  <c r="W87" i="5"/>
  <c r="AA79" i="5"/>
  <c r="Y79" i="5"/>
  <c r="V79" i="5"/>
  <c r="U79" i="5"/>
  <c r="W79" i="5"/>
  <c r="AB71" i="5"/>
  <c r="AA71" i="5"/>
  <c r="Y71" i="5"/>
  <c r="V71" i="5"/>
  <c r="U71" i="5"/>
  <c r="AB63" i="5"/>
  <c r="AA63" i="5"/>
  <c r="Y63" i="5"/>
  <c r="Z63" i="5"/>
  <c r="X63" i="5"/>
  <c r="W63" i="5"/>
  <c r="U63" i="5"/>
  <c r="V63" i="5"/>
  <c r="AB55" i="5"/>
  <c r="AA55" i="5"/>
  <c r="Z55" i="5"/>
  <c r="Y55" i="5"/>
  <c r="W55" i="5"/>
  <c r="V55" i="5"/>
  <c r="AB47" i="5"/>
  <c r="AA47" i="5"/>
  <c r="Y47" i="5"/>
  <c r="X47" i="5"/>
  <c r="V47" i="5"/>
  <c r="AB39" i="5"/>
  <c r="AA39" i="5"/>
  <c r="X39" i="5"/>
  <c r="Y39" i="5"/>
  <c r="Z39" i="5"/>
  <c r="U39" i="5"/>
  <c r="W39" i="5"/>
  <c r="AB31" i="5"/>
  <c r="AA31" i="5"/>
  <c r="Z31" i="5"/>
  <c r="Y31" i="5"/>
  <c r="U31" i="5"/>
  <c r="X31" i="5"/>
  <c r="AB23" i="5"/>
  <c r="Z23" i="5"/>
  <c r="Y23" i="5"/>
  <c r="AA23" i="5"/>
  <c r="X23" i="5"/>
  <c r="V23" i="5"/>
  <c r="U23" i="5"/>
  <c r="AA15" i="5"/>
  <c r="AB15" i="5"/>
  <c r="Z15" i="5"/>
  <c r="X15" i="5"/>
  <c r="V15" i="5"/>
  <c r="U15" i="5"/>
  <c r="AB7" i="5"/>
  <c r="AA7" i="5"/>
  <c r="Y7" i="5"/>
  <c r="Z7" i="5"/>
  <c r="V7" i="5"/>
  <c r="U7" i="5"/>
  <c r="P966" i="5"/>
  <c r="P950" i="5"/>
  <c r="S950" i="5" s="1"/>
  <c r="P942" i="5"/>
  <c r="P902" i="5"/>
  <c r="P838" i="5"/>
  <c r="S838" i="5" s="1"/>
  <c r="P774" i="5"/>
  <c r="S774" i="5" s="1"/>
  <c r="P710" i="5"/>
  <c r="AA710" i="5" s="1"/>
  <c r="P686" i="5"/>
  <c r="X686" i="5" s="1"/>
  <c r="P646" i="5"/>
  <c r="S646" i="5" s="1"/>
  <c r="P622" i="5"/>
  <c r="W622" i="5" s="1"/>
  <c r="P598" i="5"/>
  <c r="P590" i="5"/>
  <c r="P582" i="5"/>
  <c r="S582" i="5" s="1"/>
  <c r="P438" i="5"/>
  <c r="Z438" i="5" s="1"/>
  <c r="P294" i="5"/>
  <c r="P270" i="5"/>
  <c r="P262" i="5"/>
  <c r="P254" i="5"/>
  <c r="X254" i="5" s="1"/>
  <c r="P110" i="5"/>
  <c r="P70" i="5"/>
  <c r="AB70" i="5" s="1"/>
  <c r="T792" i="5"/>
  <c r="T783" i="5"/>
  <c r="T774" i="5"/>
  <c r="T728" i="5"/>
  <c r="T719" i="5"/>
  <c r="T710" i="5"/>
  <c r="T656" i="5"/>
  <c r="T631" i="5"/>
  <c r="T592" i="5"/>
  <c r="T567" i="5"/>
  <c r="T528" i="5"/>
  <c r="T503" i="5"/>
  <c r="T464" i="5"/>
  <c r="T439" i="5"/>
  <c r="T400" i="5"/>
  <c r="T375" i="5"/>
  <c r="T336" i="5"/>
  <c r="T311" i="5"/>
  <c r="T272" i="5"/>
  <c r="T247" i="5"/>
  <c r="T208" i="5"/>
  <c r="T183" i="5"/>
  <c r="T144" i="5"/>
  <c r="T119" i="5"/>
  <c r="T80" i="5"/>
  <c r="T55" i="5"/>
  <c r="T16" i="5"/>
  <c r="U927" i="5"/>
  <c r="U799" i="5"/>
  <c r="U735" i="5"/>
  <c r="U671" i="5"/>
  <c r="U632" i="5"/>
  <c r="U520" i="5"/>
  <c r="U480" i="5"/>
  <c r="U336" i="5"/>
  <c r="U192" i="5"/>
  <c r="U152" i="5"/>
  <c r="V943" i="5"/>
  <c r="V880" i="5"/>
  <c r="V799" i="5"/>
  <c r="V696" i="5"/>
  <c r="V655" i="5"/>
  <c r="V615" i="5"/>
  <c r="V400" i="5"/>
  <c r="V367" i="5"/>
  <c r="V336" i="5"/>
  <c r="V303" i="5"/>
  <c r="V72" i="5"/>
  <c r="V39" i="5"/>
  <c r="V8" i="5"/>
  <c r="W719" i="5"/>
  <c r="W686" i="5"/>
  <c r="W655" i="5"/>
  <c r="W359" i="5"/>
  <c r="W327" i="5"/>
  <c r="W295" i="5"/>
  <c r="W31" i="5"/>
  <c r="X864" i="5"/>
  <c r="X687" i="5"/>
  <c r="X623" i="5"/>
  <c r="X504" i="5"/>
  <c r="X215" i="5"/>
  <c r="X48" i="5"/>
  <c r="Y768" i="5"/>
  <c r="Y520" i="5"/>
  <c r="Y351" i="5"/>
  <c r="Y167" i="5"/>
  <c r="Z103" i="5"/>
  <c r="AA87" i="5"/>
  <c r="AB974" i="5"/>
  <c r="X974" i="5"/>
  <c r="AA974" i="5"/>
  <c r="Z974" i="5"/>
  <c r="Y974" i="5"/>
  <c r="V974" i="5"/>
  <c r="AB966" i="5"/>
  <c r="AA966" i="5"/>
  <c r="Z966" i="5"/>
  <c r="X966" i="5"/>
  <c r="Y966" i="5"/>
  <c r="V966" i="5"/>
  <c r="AB958" i="5"/>
  <c r="AA958" i="5"/>
  <c r="X958" i="5"/>
  <c r="Y958" i="5"/>
  <c r="AB950" i="5"/>
  <c r="AA950" i="5"/>
  <c r="X950" i="5"/>
  <c r="Y950" i="5"/>
  <c r="V950" i="5"/>
  <c r="AB942" i="5"/>
  <c r="Z942" i="5"/>
  <c r="X942" i="5"/>
  <c r="AA942" i="5"/>
  <c r="V942" i="5"/>
  <c r="AB934" i="5"/>
  <c r="AA934" i="5"/>
  <c r="Z934" i="5"/>
  <c r="X934" i="5"/>
  <c r="W934" i="5"/>
  <c r="V934" i="5"/>
  <c r="Y934" i="5"/>
  <c r="AB926" i="5"/>
  <c r="AA926" i="5"/>
  <c r="X926" i="5"/>
  <c r="Y926" i="5"/>
  <c r="Z926" i="5"/>
  <c r="W926" i="5"/>
  <c r="AA918" i="5"/>
  <c r="X918" i="5"/>
  <c r="Y918" i="5"/>
  <c r="Z918" i="5"/>
  <c r="W918" i="5"/>
  <c r="V918" i="5"/>
  <c r="AB910" i="5"/>
  <c r="AA910" i="5"/>
  <c r="X910" i="5"/>
  <c r="Y910" i="5"/>
  <c r="V910" i="5"/>
  <c r="AB902" i="5"/>
  <c r="AA902" i="5"/>
  <c r="Z902" i="5"/>
  <c r="X902" i="5"/>
  <c r="Y902" i="5"/>
  <c r="V902" i="5"/>
  <c r="AA894" i="5"/>
  <c r="X894" i="5"/>
  <c r="Z894" i="5"/>
  <c r="V894" i="5"/>
  <c r="W894" i="5"/>
  <c r="Y886" i="5"/>
  <c r="AA886" i="5"/>
  <c r="Z886" i="5"/>
  <c r="V886" i="5"/>
  <c r="W886" i="5"/>
  <c r="AB878" i="5"/>
  <c r="AA878" i="5"/>
  <c r="V878" i="5"/>
  <c r="W878" i="5"/>
  <c r="AB870" i="5"/>
  <c r="X870" i="5"/>
  <c r="W870" i="5"/>
  <c r="V870" i="5"/>
  <c r="Y870" i="5"/>
  <c r="AB862" i="5"/>
  <c r="AA862" i="5"/>
  <c r="X862" i="5"/>
  <c r="Y862" i="5"/>
  <c r="Z862" i="5"/>
  <c r="W862" i="5"/>
  <c r="V862" i="5"/>
  <c r="AB854" i="5"/>
  <c r="AA854" i="5"/>
  <c r="X854" i="5"/>
  <c r="Y854" i="5"/>
  <c r="Z854" i="5"/>
  <c r="W854" i="5"/>
  <c r="V854" i="5"/>
  <c r="AB846" i="5"/>
  <c r="Y846" i="5"/>
  <c r="AA846" i="5"/>
  <c r="W846" i="5"/>
  <c r="AB838" i="5"/>
  <c r="AA838" i="5"/>
  <c r="Z838" i="5"/>
  <c r="X838" i="5"/>
  <c r="V838" i="5"/>
  <c r="W838" i="5"/>
  <c r="AB830" i="5"/>
  <c r="AA830" i="5"/>
  <c r="X830" i="5"/>
  <c r="Z830" i="5"/>
  <c r="Y830" i="5"/>
  <c r="V830" i="5"/>
  <c r="AA822" i="5"/>
  <c r="X822" i="5"/>
  <c r="Y822" i="5"/>
  <c r="Z822" i="5"/>
  <c r="V822" i="5"/>
  <c r="AA814" i="5"/>
  <c r="Z814" i="5"/>
  <c r="X814" i="5"/>
  <c r="Y814" i="5"/>
  <c r="AB814" i="5"/>
  <c r="V814" i="5"/>
  <c r="AB806" i="5"/>
  <c r="AA806" i="5"/>
  <c r="Z806" i="5"/>
  <c r="X806" i="5"/>
  <c r="Y806" i="5"/>
  <c r="W806" i="5"/>
  <c r="V806" i="5"/>
  <c r="AB798" i="5"/>
  <c r="AA798" i="5"/>
  <c r="X798" i="5"/>
  <c r="Z798" i="5"/>
  <c r="Y798" i="5"/>
  <c r="W798" i="5"/>
  <c r="V798" i="5"/>
  <c r="AB790" i="5"/>
  <c r="AA790" i="5"/>
  <c r="X790" i="5"/>
  <c r="Z790" i="5"/>
  <c r="W790" i="5"/>
  <c r="V790" i="5"/>
  <c r="AB782" i="5"/>
  <c r="X782" i="5"/>
  <c r="AA782" i="5"/>
  <c r="V782" i="5"/>
  <c r="Z782" i="5"/>
  <c r="Z774" i="5"/>
  <c r="AB774" i="5"/>
  <c r="AA774" i="5"/>
  <c r="Y774" i="5"/>
  <c r="V774" i="5"/>
  <c r="AB766" i="5"/>
  <c r="AA766" i="5"/>
  <c r="X766" i="5"/>
  <c r="Y766" i="5"/>
  <c r="Z766" i="5"/>
  <c r="V766" i="5"/>
  <c r="AB758" i="5"/>
  <c r="Y758" i="5"/>
  <c r="V758" i="5"/>
  <c r="AB750" i="5"/>
  <c r="AA750" i="5"/>
  <c r="Z750" i="5"/>
  <c r="X750" i="5"/>
  <c r="V750" i="5"/>
  <c r="W750" i="5"/>
  <c r="AB742" i="5"/>
  <c r="Z742" i="5"/>
  <c r="X742" i="5"/>
  <c r="W742" i="5"/>
  <c r="V742" i="5"/>
  <c r="Y742" i="5"/>
  <c r="AA734" i="5"/>
  <c r="X734" i="5"/>
  <c r="Z734" i="5"/>
  <c r="Y734" i="5"/>
  <c r="W734" i="5"/>
  <c r="V734" i="5"/>
  <c r="AA726" i="5"/>
  <c r="X726" i="5"/>
  <c r="AB726" i="5"/>
  <c r="W726" i="5"/>
  <c r="V726" i="5"/>
  <c r="Y726" i="5"/>
  <c r="Z726" i="5"/>
  <c r="AB718" i="5"/>
  <c r="X718" i="5"/>
  <c r="AA718" i="5"/>
  <c r="Z718" i="5"/>
  <c r="V718" i="5"/>
  <c r="AB710" i="5"/>
  <c r="Z710" i="5"/>
  <c r="X710" i="5"/>
  <c r="V710" i="5"/>
  <c r="Y710" i="5"/>
  <c r="W710" i="5"/>
  <c r="AB702" i="5"/>
  <c r="AA702" i="5"/>
  <c r="Y702" i="5"/>
  <c r="Z702" i="5"/>
  <c r="V702" i="5"/>
  <c r="W702" i="5"/>
  <c r="AA694" i="5"/>
  <c r="X694" i="5"/>
  <c r="Z694" i="5"/>
  <c r="Y694" i="5"/>
  <c r="V694" i="5"/>
  <c r="W694" i="5"/>
  <c r="AA686" i="5"/>
  <c r="AB686" i="5"/>
  <c r="Z686" i="5"/>
  <c r="V686" i="5"/>
  <c r="AA678" i="5"/>
  <c r="Z678" i="5"/>
  <c r="X678" i="5"/>
  <c r="AB678" i="5"/>
  <c r="W678" i="5"/>
  <c r="V678" i="5"/>
  <c r="T678" i="5"/>
  <c r="AB670" i="5"/>
  <c r="X670" i="5"/>
  <c r="Y670" i="5"/>
  <c r="Z670" i="5"/>
  <c r="V670" i="5"/>
  <c r="T670" i="5"/>
  <c r="AA662" i="5"/>
  <c r="AB662" i="5"/>
  <c r="X662" i="5"/>
  <c r="Y662" i="5"/>
  <c r="W662" i="5"/>
  <c r="V662" i="5"/>
  <c r="T662" i="5"/>
  <c r="AA654" i="5"/>
  <c r="AB654" i="5"/>
  <c r="X654" i="5"/>
  <c r="Z654" i="5"/>
  <c r="V654" i="5"/>
  <c r="W654" i="5"/>
  <c r="T654" i="5"/>
  <c r="AB646" i="5"/>
  <c r="AA646" i="5"/>
  <c r="Z646" i="5"/>
  <c r="X646" i="5"/>
  <c r="V646" i="5"/>
  <c r="T646" i="5"/>
  <c r="AB638" i="5"/>
  <c r="AA638" i="5"/>
  <c r="X638" i="5"/>
  <c r="Y638" i="5"/>
  <c r="Z638" i="5"/>
  <c r="V638" i="5"/>
  <c r="T638" i="5"/>
  <c r="AA630" i="5"/>
  <c r="AB630" i="5"/>
  <c r="X630" i="5"/>
  <c r="Y630" i="5"/>
  <c r="Z630" i="5"/>
  <c r="V630" i="5"/>
  <c r="T630" i="5"/>
  <c r="AB622" i="5"/>
  <c r="X622" i="5"/>
  <c r="Y622" i="5"/>
  <c r="U622" i="5"/>
  <c r="T622" i="5"/>
  <c r="AB614" i="5"/>
  <c r="AA614" i="5"/>
  <c r="Z614" i="5"/>
  <c r="X614" i="5"/>
  <c r="W614" i="5"/>
  <c r="V614" i="5"/>
  <c r="T614" i="5"/>
  <c r="AB606" i="5"/>
  <c r="AA606" i="5"/>
  <c r="X606" i="5"/>
  <c r="Y606" i="5"/>
  <c r="Z606" i="5"/>
  <c r="W606" i="5"/>
  <c r="V606" i="5"/>
  <c r="U606" i="5"/>
  <c r="T606" i="5"/>
  <c r="AA598" i="5"/>
  <c r="AB598" i="5"/>
  <c r="X598" i="5"/>
  <c r="W598" i="5"/>
  <c r="V598" i="5"/>
  <c r="U598" i="5"/>
  <c r="T598" i="5"/>
  <c r="AA590" i="5"/>
  <c r="AB590" i="5"/>
  <c r="X590" i="5"/>
  <c r="Y590" i="5"/>
  <c r="Z590" i="5"/>
  <c r="U590" i="5"/>
  <c r="T590" i="5"/>
  <c r="AB582" i="5"/>
  <c r="Z582" i="5"/>
  <c r="X582" i="5"/>
  <c r="Y582" i="5"/>
  <c r="V582" i="5"/>
  <c r="T582" i="5"/>
  <c r="AB574" i="5"/>
  <c r="AA574" i="5"/>
  <c r="X574" i="5"/>
  <c r="Y574" i="5"/>
  <c r="T574" i="5"/>
  <c r="AB566" i="5"/>
  <c r="AA566" i="5"/>
  <c r="X566" i="5"/>
  <c r="Y566" i="5"/>
  <c r="V566" i="5"/>
  <c r="W566" i="5"/>
  <c r="T566" i="5"/>
  <c r="AA558" i="5"/>
  <c r="Z558" i="5"/>
  <c r="X558" i="5"/>
  <c r="AB558" i="5"/>
  <c r="V558" i="5"/>
  <c r="Y558" i="5"/>
  <c r="W558" i="5"/>
  <c r="T558" i="5"/>
  <c r="AB550" i="5"/>
  <c r="AA550" i="5"/>
  <c r="Z550" i="5"/>
  <c r="Y550" i="5"/>
  <c r="W550" i="5"/>
  <c r="T550" i="5"/>
  <c r="AB542" i="5"/>
  <c r="AA542" i="5"/>
  <c r="X542" i="5"/>
  <c r="Y542" i="5"/>
  <c r="Z542" i="5"/>
  <c r="W542" i="5"/>
  <c r="U542" i="5"/>
  <c r="T542" i="5"/>
  <c r="AA534" i="5"/>
  <c r="Z534" i="5"/>
  <c r="X534" i="5"/>
  <c r="W534" i="5"/>
  <c r="V534" i="5"/>
  <c r="Y534" i="5"/>
  <c r="U534" i="5"/>
  <c r="T534" i="5"/>
  <c r="AA526" i="5"/>
  <c r="Z526" i="5"/>
  <c r="AB526" i="5"/>
  <c r="U526" i="5"/>
  <c r="V526" i="5"/>
  <c r="T526" i="5"/>
  <c r="AA518" i="5"/>
  <c r="AB518" i="5"/>
  <c r="Z518" i="5"/>
  <c r="X518" i="5"/>
  <c r="Y518" i="5"/>
  <c r="V518" i="5"/>
  <c r="W518" i="5"/>
  <c r="T518" i="5"/>
  <c r="AB510" i="5"/>
  <c r="AA510" i="5"/>
  <c r="Z510" i="5"/>
  <c r="X510" i="5"/>
  <c r="Y510" i="5"/>
  <c r="V510" i="5"/>
  <c r="W510" i="5"/>
  <c r="T510" i="5"/>
  <c r="AA502" i="5"/>
  <c r="Z502" i="5"/>
  <c r="X502" i="5"/>
  <c r="AB502" i="5"/>
  <c r="Y502" i="5"/>
  <c r="V502" i="5"/>
  <c r="T502" i="5"/>
  <c r="AA494" i="5"/>
  <c r="AB494" i="5"/>
  <c r="Z494" i="5"/>
  <c r="X494" i="5"/>
  <c r="V494" i="5"/>
  <c r="Y494" i="5"/>
  <c r="T494" i="5"/>
  <c r="AB486" i="5"/>
  <c r="Z486" i="5"/>
  <c r="X486" i="5"/>
  <c r="Y486" i="5"/>
  <c r="W486" i="5"/>
  <c r="V486" i="5"/>
  <c r="T486" i="5"/>
  <c r="AB478" i="5"/>
  <c r="AA478" i="5"/>
  <c r="Z478" i="5"/>
  <c r="X478" i="5"/>
  <c r="Y478" i="5"/>
  <c r="W478" i="5"/>
  <c r="V478" i="5"/>
  <c r="U478" i="5"/>
  <c r="T478" i="5"/>
  <c r="AA470" i="5"/>
  <c r="AB470" i="5"/>
  <c r="Z470" i="5"/>
  <c r="X470" i="5"/>
  <c r="W470" i="5"/>
  <c r="U470" i="5"/>
  <c r="T470" i="5"/>
  <c r="AB462" i="5"/>
  <c r="AA462" i="5"/>
  <c r="Z462" i="5"/>
  <c r="X462" i="5"/>
  <c r="U462" i="5"/>
  <c r="Y462" i="5"/>
  <c r="T462" i="5"/>
  <c r="AA454" i="5"/>
  <c r="AB454" i="5"/>
  <c r="Z454" i="5"/>
  <c r="X454" i="5"/>
  <c r="Y454" i="5"/>
  <c r="T454" i="5"/>
  <c r="AB446" i="5"/>
  <c r="AA446" i="5"/>
  <c r="Z446" i="5"/>
  <c r="X446" i="5"/>
  <c r="Y446" i="5"/>
  <c r="T446" i="5"/>
  <c r="AA438" i="5"/>
  <c r="AB438" i="5"/>
  <c r="X438" i="5"/>
  <c r="Y438" i="5"/>
  <c r="V438" i="5"/>
  <c r="T438" i="5"/>
  <c r="AA430" i="5"/>
  <c r="AB430" i="5"/>
  <c r="Z430" i="5"/>
  <c r="X430" i="5"/>
  <c r="V430" i="5"/>
  <c r="Y430" i="5"/>
  <c r="T430" i="5"/>
  <c r="AB422" i="5"/>
  <c r="AA422" i="5"/>
  <c r="Z422" i="5"/>
  <c r="X422" i="5"/>
  <c r="W422" i="5"/>
  <c r="T422" i="5"/>
  <c r="AB414" i="5"/>
  <c r="AA414" i="5"/>
  <c r="Z414" i="5"/>
  <c r="X414" i="5"/>
  <c r="Y414" i="5"/>
  <c r="W414" i="5"/>
  <c r="U414" i="5"/>
  <c r="T414" i="5"/>
  <c r="AB406" i="5"/>
  <c r="AA406" i="5"/>
  <c r="X406" i="5"/>
  <c r="Y406" i="5"/>
  <c r="W406" i="5"/>
  <c r="U406" i="5"/>
  <c r="T406" i="5"/>
  <c r="AA398" i="5"/>
  <c r="Z398" i="5"/>
  <c r="AB398" i="5"/>
  <c r="X398" i="5"/>
  <c r="Y398" i="5"/>
  <c r="U398" i="5"/>
  <c r="T398" i="5"/>
  <c r="AB390" i="5"/>
  <c r="AA390" i="5"/>
  <c r="Z390" i="5"/>
  <c r="X390" i="5"/>
  <c r="Y390" i="5"/>
  <c r="V390" i="5"/>
  <c r="T390" i="5"/>
  <c r="AB382" i="5"/>
  <c r="AA382" i="5"/>
  <c r="Z382" i="5"/>
  <c r="X382" i="5"/>
  <c r="Y382" i="5"/>
  <c r="V382" i="5"/>
  <c r="W382" i="5"/>
  <c r="T382" i="5"/>
  <c r="AB374" i="5"/>
  <c r="AA374" i="5"/>
  <c r="Z374" i="5"/>
  <c r="X374" i="5"/>
  <c r="Y374" i="5"/>
  <c r="V374" i="5"/>
  <c r="W374" i="5"/>
  <c r="T374" i="5"/>
  <c r="AA366" i="5"/>
  <c r="AB366" i="5"/>
  <c r="Z366" i="5"/>
  <c r="X366" i="5"/>
  <c r="Y366" i="5"/>
  <c r="V366" i="5"/>
  <c r="W366" i="5"/>
  <c r="T366" i="5"/>
  <c r="AB358" i="5"/>
  <c r="AA358" i="5"/>
  <c r="Z358" i="5"/>
  <c r="X358" i="5"/>
  <c r="W358" i="5"/>
  <c r="Y358" i="5"/>
  <c r="T358" i="5"/>
  <c r="AB350" i="5"/>
  <c r="AA350" i="5"/>
  <c r="Z350" i="5"/>
  <c r="X350" i="5"/>
  <c r="Y350" i="5"/>
  <c r="W350" i="5"/>
  <c r="V350" i="5"/>
  <c r="U350" i="5"/>
  <c r="T350" i="5"/>
  <c r="AA342" i="5"/>
  <c r="AB342" i="5"/>
  <c r="Z342" i="5"/>
  <c r="W342" i="5"/>
  <c r="V342" i="5"/>
  <c r="U342" i="5"/>
  <c r="T342" i="5"/>
  <c r="AA334" i="5"/>
  <c r="AB334" i="5"/>
  <c r="Z334" i="5"/>
  <c r="X334" i="5"/>
  <c r="Y334" i="5"/>
  <c r="U334" i="5"/>
  <c r="V334" i="5"/>
  <c r="W334" i="5"/>
  <c r="T334" i="5"/>
  <c r="AA326" i="5"/>
  <c r="Z326" i="5"/>
  <c r="X326" i="5"/>
  <c r="AB326" i="5"/>
  <c r="Y326" i="5"/>
  <c r="W326" i="5"/>
  <c r="T326" i="5"/>
  <c r="AB318" i="5"/>
  <c r="AA318" i="5"/>
  <c r="Z318" i="5"/>
  <c r="X318" i="5"/>
  <c r="Y318" i="5"/>
  <c r="V318" i="5"/>
  <c r="T318" i="5"/>
  <c r="AA310" i="5"/>
  <c r="AB310" i="5"/>
  <c r="Z310" i="5"/>
  <c r="X310" i="5"/>
  <c r="Y310" i="5"/>
  <c r="V310" i="5"/>
  <c r="T310" i="5"/>
  <c r="AB302" i="5"/>
  <c r="AA302" i="5"/>
  <c r="Z302" i="5"/>
  <c r="X302" i="5"/>
  <c r="Y302" i="5"/>
  <c r="V302" i="5"/>
  <c r="T302" i="5"/>
  <c r="AB294" i="5"/>
  <c r="AA294" i="5"/>
  <c r="Z294" i="5"/>
  <c r="X294" i="5"/>
  <c r="Y294" i="5"/>
  <c r="W294" i="5"/>
  <c r="V294" i="5"/>
  <c r="T294" i="5"/>
  <c r="AB286" i="5"/>
  <c r="AA286" i="5"/>
  <c r="Z286" i="5"/>
  <c r="X286" i="5"/>
  <c r="Y286" i="5"/>
  <c r="W286" i="5"/>
  <c r="U286" i="5"/>
  <c r="T286" i="5"/>
  <c r="Z278" i="5"/>
  <c r="X278" i="5"/>
  <c r="W278" i="5"/>
  <c r="U278" i="5"/>
  <c r="T278" i="5"/>
  <c r="Z270" i="5"/>
  <c r="X270" i="5"/>
  <c r="U270" i="5"/>
  <c r="Y270" i="5"/>
  <c r="T270" i="5"/>
  <c r="AA262" i="5"/>
  <c r="AB262" i="5"/>
  <c r="Z262" i="5"/>
  <c r="X262" i="5"/>
  <c r="Y262" i="5"/>
  <c r="T262" i="5"/>
  <c r="AB254" i="5"/>
  <c r="AA254" i="5"/>
  <c r="Y254" i="5"/>
  <c r="V254" i="5"/>
  <c r="T254" i="5"/>
  <c r="AA246" i="5"/>
  <c r="AB246" i="5"/>
  <c r="Z246" i="5"/>
  <c r="X246" i="5"/>
  <c r="Y246" i="5"/>
  <c r="V246" i="5"/>
  <c r="T246" i="5"/>
  <c r="AA238" i="5"/>
  <c r="AB238" i="5"/>
  <c r="Z238" i="5"/>
  <c r="X238" i="5"/>
  <c r="V238" i="5"/>
  <c r="Y238" i="5"/>
  <c r="W238" i="5"/>
  <c r="T238" i="5"/>
  <c r="Z230" i="5"/>
  <c r="X230" i="5"/>
  <c r="Y230" i="5"/>
  <c r="W230" i="5"/>
  <c r="T230" i="5"/>
  <c r="AA222" i="5"/>
  <c r="Z222" i="5"/>
  <c r="AB222" i="5"/>
  <c r="Y222" i="5"/>
  <c r="X222" i="5"/>
  <c r="W222" i="5"/>
  <c r="U222" i="5"/>
  <c r="T222" i="5"/>
  <c r="AA214" i="5"/>
  <c r="AB214" i="5"/>
  <c r="Z214" i="5"/>
  <c r="X214" i="5"/>
  <c r="Y214" i="5"/>
  <c r="W214" i="5"/>
  <c r="U214" i="5"/>
  <c r="T214" i="5"/>
  <c r="AA206" i="5"/>
  <c r="Z206" i="5"/>
  <c r="Y206" i="5"/>
  <c r="X206" i="5"/>
  <c r="AB206" i="5"/>
  <c r="V206" i="5"/>
  <c r="U206" i="5"/>
  <c r="T206" i="5"/>
  <c r="AB198" i="5"/>
  <c r="AA198" i="5"/>
  <c r="Z198" i="5"/>
  <c r="X198" i="5"/>
  <c r="Y198" i="5"/>
  <c r="W198" i="5"/>
  <c r="V198" i="5"/>
  <c r="T198" i="5"/>
  <c r="AA190" i="5"/>
  <c r="AB190" i="5"/>
  <c r="Z190" i="5"/>
  <c r="Y190" i="5"/>
  <c r="X190" i="5"/>
  <c r="V190" i="5"/>
  <c r="W190" i="5"/>
  <c r="T190" i="5"/>
  <c r="AA182" i="5"/>
  <c r="AB182" i="5"/>
  <c r="Z182" i="5"/>
  <c r="X182" i="5"/>
  <c r="Y182" i="5"/>
  <c r="V182" i="5"/>
  <c r="W182" i="5"/>
  <c r="T182" i="5"/>
  <c r="AB174" i="5"/>
  <c r="AA174" i="5"/>
  <c r="Z174" i="5"/>
  <c r="Y174" i="5"/>
  <c r="X174" i="5"/>
  <c r="V174" i="5"/>
  <c r="T174" i="5"/>
  <c r="AB166" i="5"/>
  <c r="Z166" i="5"/>
  <c r="X166" i="5"/>
  <c r="Y166" i="5"/>
  <c r="W166" i="5"/>
  <c r="V166" i="5"/>
  <c r="T166" i="5"/>
  <c r="AB158" i="5"/>
  <c r="Z158" i="5"/>
  <c r="AA158" i="5"/>
  <c r="Y158" i="5"/>
  <c r="X158" i="5"/>
  <c r="W158" i="5"/>
  <c r="U158" i="5"/>
  <c r="V158" i="5"/>
  <c r="T158" i="5"/>
  <c r="AB150" i="5"/>
  <c r="Z150" i="5"/>
  <c r="X150" i="5"/>
  <c r="Y150" i="5"/>
  <c r="W150" i="5"/>
  <c r="U150" i="5"/>
  <c r="T150" i="5"/>
  <c r="AA142" i="5"/>
  <c r="Z142" i="5"/>
  <c r="AB142" i="5"/>
  <c r="Y142" i="5"/>
  <c r="X142" i="5"/>
  <c r="U142" i="5"/>
  <c r="W142" i="5"/>
  <c r="T142" i="5"/>
  <c r="AB134" i="5"/>
  <c r="Z134" i="5"/>
  <c r="AA134" i="5"/>
  <c r="X134" i="5"/>
  <c r="Y134" i="5"/>
  <c r="T134" i="5"/>
  <c r="AB126" i="5"/>
  <c r="Z126" i="5"/>
  <c r="Y126" i="5"/>
  <c r="X126" i="5"/>
  <c r="V126" i="5"/>
  <c r="AA126" i="5"/>
  <c r="T126" i="5"/>
  <c r="AA118" i="5"/>
  <c r="Y118" i="5"/>
  <c r="AB110" i="5"/>
  <c r="Y110" i="5"/>
  <c r="X110" i="5"/>
  <c r="V110" i="5"/>
  <c r="AB102" i="5"/>
  <c r="AA102" i="5"/>
  <c r="Z102" i="5"/>
  <c r="X102" i="5"/>
  <c r="W102" i="5"/>
  <c r="Y102" i="5"/>
  <c r="T102" i="5"/>
  <c r="AA94" i="5"/>
  <c r="Y94" i="5"/>
  <c r="U94" i="5"/>
  <c r="AB86" i="5"/>
  <c r="Z86" i="5"/>
  <c r="AA86" i="5"/>
  <c r="X86" i="5"/>
  <c r="W86" i="5"/>
  <c r="U86" i="5"/>
  <c r="T86" i="5"/>
  <c r="AB78" i="5"/>
  <c r="Z78" i="5"/>
  <c r="AA78" i="5"/>
  <c r="Y78" i="5"/>
  <c r="X78" i="5"/>
  <c r="U78" i="5"/>
  <c r="T78" i="5"/>
  <c r="AA70" i="5"/>
  <c r="Z70" i="5"/>
  <c r="X70" i="5"/>
  <c r="Y70" i="5"/>
  <c r="T70" i="5"/>
  <c r="AB62" i="5"/>
  <c r="AA62" i="5"/>
  <c r="Z62" i="5"/>
  <c r="Y62" i="5"/>
  <c r="X62" i="5"/>
  <c r="V62" i="5"/>
  <c r="T62" i="5"/>
  <c r="AB54" i="5"/>
  <c r="Z54" i="5"/>
  <c r="X54" i="5"/>
  <c r="AA54" i="5"/>
  <c r="Y54" i="5"/>
  <c r="V54" i="5"/>
  <c r="W54" i="5"/>
  <c r="T54" i="5"/>
  <c r="AB46" i="5"/>
  <c r="AA46" i="5"/>
  <c r="Z46" i="5"/>
  <c r="Y46" i="5"/>
  <c r="X46" i="5"/>
  <c r="V46" i="5"/>
  <c r="W46" i="5"/>
  <c r="T46" i="5"/>
  <c r="AB38" i="5"/>
  <c r="AA38" i="5"/>
  <c r="Z38" i="5"/>
  <c r="X38" i="5"/>
  <c r="Y38" i="5"/>
  <c r="W38" i="5"/>
  <c r="T38" i="5"/>
  <c r="AB30" i="5"/>
  <c r="AA30" i="5"/>
  <c r="Z30" i="5"/>
  <c r="Y30" i="5"/>
  <c r="W30" i="5"/>
  <c r="U30" i="5"/>
  <c r="T30" i="5"/>
  <c r="AB22" i="5"/>
  <c r="Z22" i="5"/>
  <c r="X22" i="5"/>
  <c r="Y22" i="5"/>
  <c r="AA22" i="5"/>
  <c r="W22" i="5"/>
  <c r="V22" i="5"/>
  <c r="U22" i="5"/>
  <c r="T22" i="5"/>
  <c r="AB14" i="5"/>
  <c r="AA14" i="5"/>
  <c r="Z14" i="5"/>
  <c r="W14" i="5"/>
  <c r="U14" i="5"/>
  <c r="AB6" i="5"/>
  <c r="AA6" i="5"/>
  <c r="Z6" i="5"/>
  <c r="Y6" i="5"/>
  <c r="X6" i="5"/>
  <c r="V6" i="5"/>
  <c r="T6" i="5"/>
  <c r="T800" i="5"/>
  <c r="T791" i="5"/>
  <c r="T782" i="5"/>
  <c r="T736" i="5"/>
  <c r="T727" i="5"/>
  <c r="T718" i="5"/>
  <c r="T680" i="5"/>
  <c r="T655" i="5"/>
  <c r="T616" i="5"/>
  <c r="T591" i="5"/>
  <c r="T552" i="5"/>
  <c r="T527" i="5"/>
  <c r="T488" i="5"/>
  <c r="T463" i="5"/>
  <c r="T424" i="5"/>
  <c r="T399" i="5"/>
  <c r="T360" i="5"/>
  <c r="T335" i="5"/>
  <c r="T296" i="5"/>
  <c r="T271" i="5"/>
  <c r="T232" i="5"/>
  <c r="T207" i="5"/>
  <c r="T168" i="5"/>
  <c r="T143" i="5"/>
  <c r="T104" i="5"/>
  <c r="T79" i="5"/>
  <c r="T40" i="5"/>
  <c r="T15" i="5"/>
  <c r="U951" i="5"/>
  <c r="U887" i="5"/>
  <c r="U862" i="5"/>
  <c r="U823" i="5"/>
  <c r="U798" i="5"/>
  <c r="U759" i="5"/>
  <c r="U695" i="5"/>
  <c r="U630" i="5"/>
  <c r="U616" i="5"/>
  <c r="U600" i="5"/>
  <c r="U558" i="5"/>
  <c r="U518" i="5"/>
  <c r="U456" i="5"/>
  <c r="U416" i="5"/>
  <c r="U374" i="5"/>
  <c r="U272" i="5"/>
  <c r="U230" i="5"/>
  <c r="U190" i="5"/>
  <c r="U128" i="5"/>
  <c r="U88" i="5"/>
  <c r="U46" i="5"/>
  <c r="U6" i="5"/>
  <c r="V960" i="5"/>
  <c r="V919" i="5"/>
  <c r="V879" i="5"/>
  <c r="V816" i="5"/>
  <c r="V776" i="5"/>
  <c r="V735" i="5"/>
  <c r="V632" i="5"/>
  <c r="V590" i="5"/>
  <c r="V528" i="5"/>
  <c r="V495" i="5"/>
  <c r="V462" i="5"/>
  <c r="V398" i="5"/>
  <c r="V264" i="5"/>
  <c r="V200" i="5"/>
  <c r="V167" i="5"/>
  <c r="V134" i="5"/>
  <c r="V102" i="5"/>
  <c r="V70" i="5"/>
  <c r="V38" i="5"/>
  <c r="W911" i="5"/>
  <c r="W847" i="5"/>
  <c r="W814" i="5"/>
  <c r="W782" i="5"/>
  <c r="W718" i="5"/>
  <c r="W583" i="5"/>
  <c r="W519" i="5"/>
  <c r="W487" i="5"/>
  <c r="W454" i="5"/>
  <c r="W390" i="5"/>
  <c r="W159" i="5"/>
  <c r="W126" i="5"/>
  <c r="W62" i="5"/>
  <c r="X960" i="5"/>
  <c r="X855" i="5"/>
  <c r="X799" i="5"/>
  <c r="X615" i="5"/>
  <c r="X439" i="5"/>
  <c r="X287" i="5"/>
  <c r="Y927" i="5"/>
  <c r="Y840" i="5"/>
  <c r="Y760" i="5"/>
  <c r="Y678" i="5"/>
  <c r="Y511" i="5"/>
  <c r="Y422" i="5"/>
  <c r="Y256" i="5"/>
  <c r="Z288" i="5"/>
  <c r="Z71" i="5"/>
  <c r="V2" i="5"/>
  <c r="W2" i="5"/>
  <c r="AB783" i="4"/>
  <c r="AD783" i="4" s="1"/>
  <c r="Y23" i="4"/>
  <c r="AB23" i="4" s="1"/>
  <c r="AD23" i="4" s="1"/>
  <c r="AB799" i="4"/>
  <c r="AD799" i="4" s="1"/>
  <c r="U295" i="4"/>
  <c r="AB295" i="4" s="1"/>
  <c r="AD295" i="4" s="1"/>
  <c r="V726" i="4"/>
  <c r="V574" i="4"/>
  <c r="V486" i="4"/>
  <c r="T102" i="4"/>
  <c r="V70" i="4"/>
  <c r="S46" i="4"/>
  <c r="Y14" i="4"/>
  <c r="AB347" i="4"/>
  <c r="AD347" i="4" s="1"/>
  <c r="P127" i="4"/>
  <c r="AB901" i="4"/>
  <c r="AD901" i="4" s="1"/>
  <c r="AB839" i="4"/>
  <c r="AD839" i="4" s="1"/>
  <c r="P486" i="4"/>
  <c r="AC970" i="4"/>
  <c r="S970" i="4"/>
  <c r="Q970" i="4"/>
  <c r="X970" i="4"/>
  <c r="R970" i="4"/>
  <c r="Y970" i="4"/>
  <c r="W970" i="4"/>
  <c r="T970" i="4"/>
  <c r="V970" i="4"/>
  <c r="U970" i="4"/>
  <c r="Y962" i="4"/>
  <c r="X962" i="4"/>
  <c r="V962" i="4"/>
  <c r="S962" i="4"/>
  <c r="W962" i="4"/>
  <c r="U962" i="4"/>
  <c r="Q962" i="4"/>
  <c r="AC962" i="4"/>
  <c r="T962" i="4"/>
  <c r="R962" i="4"/>
  <c r="P962" i="4"/>
  <c r="AC954" i="4"/>
  <c r="X954" i="4"/>
  <c r="S954" i="4"/>
  <c r="Q954" i="4"/>
  <c r="U954" i="4"/>
  <c r="T954" i="4"/>
  <c r="Y954" i="4"/>
  <c r="P954" i="4"/>
  <c r="X946" i="4"/>
  <c r="S946" i="4"/>
  <c r="Y946" i="4"/>
  <c r="Q946" i="4"/>
  <c r="AC946" i="4"/>
  <c r="V946" i="4"/>
  <c r="R946" i="4"/>
  <c r="U946" i="4"/>
  <c r="T946" i="4"/>
  <c r="W946" i="4"/>
  <c r="P946" i="4"/>
  <c r="AC938" i="4"/>
  <c r="X938" i="4"/>
  <c r="Y938" i="4"/>
  <c r="S938" i="4"/>
  <c r="Q938" i="4"/>
  <c r="R938" i="4"/>
  <c r="V938" i="4"/>
  <c r="W938" i="4"/>
  <c r="P938" i="4"/>
  <c r="AC930" i="4"/>
  <c r="X930" i="4"/>
  <c r="W930" i="4"/>
  <c r="V930" i="4"/>
  <c r="S930" i="4"/>
  <c r="U930" i="4"/>
  <c r="Q930" i="4"/>
  <c r="T930" i="4"/>
  <c r="R930" i="4"/>
  <c r="Y930" i="4"/>
  <c r="AC922" i="4"/>
  <c r="Y922" i="4"/>
  <c r="X922" i="4"/>
  <c r="W922" i="4"/>
  <c r="S922" i="4"/>
  <c r="V922" i="4"/>
  <c r="Q922" i="4"/>
  <c r="R922" i="4"/>
  <c r="U922" i="4"/>
  <c r="T922" i="4"/>
  <c r="AC914" i="4"/>
  <c r="S914" i="4"/>
  <c r="Q914" i="4"/>
  <c r="V914" i="4"/>
  <c r="R914" i="4"/>
  <c r="U914" i="4"/>
  <c r="X914" i="4"/>
  <c r="W914" i="4"/>
  <c r="T914" i="4"/>
  <c r="AC906" i="4"/>
  <c r="X906" i="4"/>
  <c r="S906" i="4"/>
  <c r="Q906" i="4"/>
  <c r="Y906" i="4"/>
  <c r="R906" i="4"/>
  <c r="V906" i="4"/>
  <c r="T906" i="4"/>
  <c r="U906" i="4"/>
  <c r="AC898" i="4"/>
  <c r="X898" i="4"/>
  <c r="W898" i="4"/>
  <c r="V898" i="4"/>
  <c r="Y898" i="4"/>
  <c r="S898" i="4"/>
  <c r="U898" i="4"/>
  <c r="Q898" i="4"/>
  <c r="T898" i="4"/>
  <c r="R898" i="4"/>
  <c r="AC890" i="4"/>
  <c r="S890" i="4"/>
  <c r="Q890" i="4"/>
  <c r="X890" i="4"/>
  <c r="U890" i="4"/>
  <c r="T890" i="4"/>
  <c r="P890" i="4"/>
  <c r="W890" i="4"/>
  <c r="AC882" i="4"/>
  <c r="Y882" i="4"/>
  <c r="X882" i="4"/>
  <c r="S882" i="4"/>
  <c r="Q882" i="4"/>
  <c r="U882" i="4"/>
  <c r="W882" i="4"/>
  <c r="R882" i="4"/>
  <c r="P882" i="4"/>
  <c r="AC874" i="4"/>
  <c r="X874" i="4"/>
  <c r="S874" i="4"/>
  <c r="T874" i="4"/>
  <c r="Q874" i="4"/>
  <c r="W874" i="4"/>
  <c r="U874" i="4"/>
  <c r="P874" i="4"/>
  <c r="AC866" i="4"/>
  <c r="W866" i="4"/>
  <c r="V866" i="4"/>
  <c r="S866" i="4"/>
  <c r="U866" i="4"/>
  <c r="Q866" i="4"/>
  <c r="T866" i="4"/>
  <c r="R866" i="4"/>
  <c r="Y866" i="4"/>
  <c r="P866" i="4"/>
  <c r="AC858" i="4"/>
  <c r="X858" i="4"/>
  <c r="S858" i="4"/>
  <c r="Q858" i="4"/>
  <c r="R858" i="4"/>
  <c r="Y858" i="4"/>
  <c r="U858" i="4"/>
  <c r="P858" i="4"/>
  <c r="T858" i="4"/>
  <c r="AC850" i="4"/>
  <c r="X850" i="4"/>
  <c r="Y850" i="4"/>
  <c r="S850" i="4"/>
  <c r="Q850" i="4"/>
  <c r="R850" i="4"/>
  <c r="U850" i="4"/>
  <c r="P850" i="4"/>
  <c r="W850" i="4"/>
  <c r="T850" i="4"/>
  <c r="AC842" i="4"/>
  <c r="X842" i="4"/>
  <c r="V842" i="4"/>
  <c r="S842" i="4"/>
  <c r="Q842" i="4"/>
  <c r="U842" i="4"/>
  <c r="AC834" i="4"/>
  <c r="W834" i="4"/>
  <c r="Y834" i="4"/>
  <c r="S834" i="4"/>
  <c r="Q834" i="4"/>
  <c r="R834" i="4"/>
  <c r="T834" i="4"/>
  <c r="P834" i="4"/>
  <c r="AC826" i="4"/>
  <c r="W826" i="4"/>
  <c r="Y826" i="4"/>
  <c r="S826" i="4"/>
  <c r="Q826" i="4"/>
  <c r="X826" i="4"/>
  <c r="R826" i="4"/>
  <c r="U826" i="4"/>
  <c r="V826" i="4"/>
  <c r="T826" i="4"/>
  <c r="P826" i="4"/>
  <c r="AC818" i="4"/>
  <c r="Y818" i="4"/>
  <c r="W818" i="4"/>
  <c r="X818" i="4"/>
  <c r="S818" i="4"/>
  <c r="Q818" i="4"/>
  <c r="V818" i="4"/>
  <c r="R818" i="4"/>
  <c r="U818" i="4"/>
  <c r="P818" i="4"/>
  <c r="T818" i="4"/>
  <c r="AC810" i="4"/>
  <c r="Y810" i="4"/>
  <c r="W810" i="4"/>
  <c r="V810" i="4"/>
  <c r="S810" i="4"/>
  <c r="Q810" i="4"/>
  <c r="T810" i="4"/>
  <c r="R810" i="4"/>
  <c r="P810" i="4"/>
  <c r="U810" i="4"/>
  <c r="Y802" i="4"/>
  <c r="W802" i="4"/>
  <c r="X802" i="4"/>
  <c r="AC802" i="4"/>
  <c r="V802" i="4"/>
  <c r="U802" i="4"/>
  <c r="Q802" i="4"/>
  <c r="R802" i="4"/>
  <c r="T802" i="4"/>
  <c r="P802" i="4"/>
  <c r="AC794" i="4"/>
  <c r="W794" i="4"/>
  <c r="Y794" i="4"/>
  <c r="X794" i="4"/>
  <c r="S794" i="4"/>
  <c r="Q794" i="4"/>
  <c r="R794" i="4"/>
  <c r="V794" i="4"/>
  <c r="U794" i="4"/>
  <c r="P794" i="4"/>
  <c r="T794" i="4"/>
  <c r="W786" i="4"/>
  <c r="X786" i="4"/>
  <c r="V786" i="4"/>
  <c r="S786" i="4"/>
  <c r="T786" i="4"/>
  <c r="Q786" i="4"/>
  <c r="AC786" i="4"/>
  <c r="R786" i="4"/>
  <c r="U786" i="4"/>
  <c r="Y786" i="4"/>
  <c r="AC778" i="4"/>
  <c r="W778" i="4"/>
  <c r="Y778" i="4"/>
  <c r="V778" i="4"/>
  <c r="S778" i="4"/>
  <c r="Q778" i="4"/>
  <c r="R778" i="4"/>
  <c r="T778" i="4"/>
  <c r="U778" i="4"/>
  <c r="P778" i="4"/>
  <c r="AC770" i="4"/>
  <c r="Y770" i="4"/>
  <c r="X770" i="4"/>
  <c r="S770" i="4"/>
  <c r="U770" i="4"/>
  <c r="Q770" i="4"/>
  <c r="V770" i="4"/>
  <c r="W762" i="4"/>
  <c r="AC762" i="4"/>
  <c r="S762" i="4"/>
  <c r="V762" i="4"/>
  <c r="Q762" i="4"/>
  <c r="Y762" i="4"/>
  <c r="R762" i="4"/>
  <c r="U762" i="4"/>
  <c r="X762" i="4"/>
  <c r="T762" i="4"/>
  <c r="AC754" i="4"/>
  <c r="Y754" i="4"/>
  <c r="W754" i="4"/>
  <c r="X754" i="4"/>
  <c r="V754" i="4"/>
  <c r="S754" i="4"/>
  <c r="T754" i="4"/>
  <c r="Q754" i="4"/>
  <c r="R754" i="4"/>
  <c r="U754" i="4"/>
  <c r="P754" i="4"/>
  <c r="AC746" i="4"/>
  <c r="Y746" i="4"/>
  <c r="X746" i="4"/>
  <c r="V746" i="4"/>
  <c r="S746" i="4"/>
  <c r="Q746" i="4"/>
  <c r="R746" i="4"/>
  <c r="T746" i="4"/>
  <c r="U746" i="4"/>
  <c r="AC738" i="4"/>
  <c r="S738" i="4"/>
  <c r="Q738" i="4"/>
  <c r="R738" i="4"/>
  <c r="T738" i="4"/>
  <c r="X738" i="4"/>
  <c r="P738" i="4"/>
  <c r="W730" i="4"/>
  <c r="Y730" i="4"/>
  <c r="U730" i="4"/>
  <c r="S730" i="4"/>
  <c r="Q730" i="4"/>
  <c r="AC730" i="4"/>
  <c r="R730" i="4"/>
  <c r="X730" i="4"/>
  <c r="V730" i="4"/>
  <c r="T730" i="4"/>
  <c r="AC722" i="4"/>
  <c r="W722" i="4"/>
  <c r="X722" i="4"/>
  <c r="U722" i="4"/>
  <c r="V722" i="4"/>
  <c r="S722" i="4"/>
  <c r="Y722" i="4"/>
  <c r="T722" i="4"/>
  <c r="Q722" i="4"/>
  <c r="R722" i="4"/>
  <c r="P722" i="4"/>
  <c r="AC714" i="4"/>
  <c r="W714" i="4"/>
  <c r="U714" i="4"/>
  <c r="Y714" i="4"/>
  <c r="V714" i="4"/>
  <c r="S714" i="4"/>
  <c r="Q714" i="4"/>
  <c r="T714" i="4"/>
  <c r="X714" i="4"/>
  <c r="P714" i="4"/>
  <c r="AC706" i="4"/>
  <c r="W706" i="4"/>
  <c r="Y706" i="4"/>
  <c r="U706" i="4"/>
  <c r="S706" i="4"/>
  <c r="Q706" i="4"/>
  <c r="T706" i="4"/>
  <c r="R706" i="4"/>
  <c r="X706" i="4"/>
  <c r="AC698" i="4"/>
  <c r="Y698" i="4"/>
  <c r="W698" i="4"/>
  <c r="U698" i="4"/>
  <c r="X698" i="4"/>
  <c r="S698" i="4"/>
  <c r="Q698" i="4"/>
  <c r="R698" i="4"/>
  <c r="V698" i="4"/>
  <c r="T698" i="4"/>
  <c r="P698" i="4"/>
  <c r="AC690" i="4"/>
  <c r="Y690" i="4"/>
  <c r="W690" i="4"/>
  <c r="X690" i="4"/>
  <c r="U690" i="4"/>
  <c r="V690" i="4"/>
  <c r="S690" i="4"/>
  <c r="T690" i="4"/>
  <c r="Q690" i="4"/>
  <c r="R690" i="4"/>
  <c r="P690" i="4"/>
  <c r="AC682" i="4"/>
  <c r="Y682" i="4"/>
  <c r="W682" i="4"/>
  <c r="U682" i="4"/>
  <c r="S682" i="4"/>
  <c r="Q682" i="4"/>
  <c r="X682" i="4"/>
  <c r="R682" i="4"/>
  <c r="T682" i="4"/>
  <c r="V682" i="4"/>
  <c r="P682" i="4"/>
  <c r="AC674" i="4"/>
  <c r="W674" i="4"/>
  <c r="Y674" i="4"/>
  <c r="U674" i="4"/>
  <c r="X674" i="4"/>
  <c r="S674" i="4"/>
  <c r="Q674" i="4"/>
  <c r="T674" i="4"/>
  <c r="R674" i="4"/>
  <c r="V674" i="4"/>
  <c r="P674" i="4"/>
  <c r="AC666" i="4"/>
  <c r="W666" i="4"/>
  <c r="X666" i="4"/>
  <c r="U666" i="4"/>
  <c r="S666" i="4"/>
  <c r="Q666" i="4"/>
  <c r="R666" i="4"/>
  <c r="T666" i="4"/>
  <c r="V666" i="4"/>
  <c r="AC658" i="4"/>
  <c r="W658" i="4"/>
  <c r="U658" i="4"/>
  <c r="S658" i="4"/>
  <c r="T658" i="4"/>
  <c r="Q658" i="4"/>
  <c r="Y658" i="4"/>
  <c r="R658" i="4"/>
  <c r="AC650" i="4"/>
  <c r="W650" i="4"/>
  <c r="Y650" i="4"/>
  <c r="U650" i="4"/>
  <c r="S650" i="4"/>
  <c r="Q650" i="4"/>
  <c r="R650" i="4"/>
  <c r="T650" i="4"/>
  <c r="V650" i="4"/>
  <c r="X650" i="4"/>
  <c r="AC642" i="4"/>
  <c r="Y642" i="4"/>
  <c r="W642" i="4"/>
  <c r="U642" i="4"/>
  <c r="S642" i="4"/>
  <c r="X642" i="4"/>
  <c r="Q642" i="4"/>
  <c r="R642" i="4"/>
  <c r="V642" i="4"/>
  <c r="T642" i="4"/>
  <c r="Y634" i="4"/>
  <c r="AC634" i="4"/>
  <c r="X634" i="4"/>
  <c r="U634" i="4"/>
  <c r="S634" i="4"/>
  <c r="Q634" i="4"/>
  <c r="AC626" i="4"/>
  <c r="W626" i="4"/>
  <c r="Y626" i="4"/>
  <c r="X626" i="4"/>
  <c r="U626" i="4"/>
  <c r="S626" i="4"/>
  <c r="Q626" i="4"/>
  <c r="R626" i="4"/>
  <c r="T626" i="4"/>
  <c r="V626" i="4"/>
  <c r="AC618" i="4"/>
  <c r="U618" i="4"/>
  <c r="X618" i="4"/>
  <c r="S618" i="4"/>
  <c r="V618" i="4"/>
  <c r="Q618" i="4"/>
  <c r="R618" i="4"/>
  <c r="T618" i="4"/>
  <c r="Y618" i="4"/>
  <c r="AC610" i="4"/>
  <c r="U610" i="4"/>
  <c r="S610" i="4"/>
  <c r="Q610" i="4"/>
  <c r="V610" i="4"/>
  <c r="T610" i="4"/>
  <c r="P610" i="4"/>
  <c r="X610" i="4"/>
  <c r="AC602" i="4"/>
  <c r="W602" i="4"/>
  <c r="Y602" i="4"/>
  <c r="X602" i="4"/>
  <c r="U602" i="4"/>
  <c r="V602" i="4"/>
  <c r="S602" i="4"/>
  <c r="T602" i="4"/>
  <c r="Q602" i="4"/>
  <c r="R602" i="4"/>
  <c r="P602" i="4"/>
  <c r="AC594" i="4"/>
  <c r="W594" i="4"/>
  <c r="Y594" i="4"/>
  <c r="X594" i="4"/>
  <c r="U594" i="4"/>
  <c r="S594" i="4"/>
  <c r="Q594" i="4"/>
  <c r="R594" i="4"/>
  <c r="T594" i="4"/>
  <c r="P594" i="4"/>
  <c r="V594" i="4"/>
  <c r="AC586" i="4"/>
  <c r="Y586" i="4"/>
  <c r="W586" i="4"/>
  <c r="U586" i="4"/>
  <c r="S586" i="4"/>
  <c r="Q586" i="4"/>
  <c r="T586" i="4"/>
  <c r="R586" i="4"/>
  <c r="X586" i="4"/>
  <c r="V586" i="4"/>
  <c r="P586" i="4"/>
  <c r="AC578" i="4"/>
  <c r="Y578" i="4"/>
  <c r="W578" i="4"/>
  <c r="U578" i="4"/>
  <c r="X578" i="4"/>
  <c r="S578" i="4"/>
  <c r="Q578" i="4"/>
  <c r="R578" i="4"/>
  <c r="V578" i="4"/>
  <c r="P578" i="4"/>
  <c r="AC570" i="4"/>
  <c r="Y570" i="4"/>
  <c r="W570" i="4"/>
  <c r="X570" i="4"/>
  <c r="U570" i="4"/>
  <c r="V570" i="4"/>
  <c r="S570" i="4"/>
  <c r="T570" i="4"/>
  <c r="Q570" i="4"/>
  <c r="R570" i="4"/>
  <c r="P570" i="4"/>
  <c r="AC562" i="4"/>
  <c r="W562" i="4"/>
  <c r="U562" i="4"/>
  <c r="S562" i="4"/>
  <c r="Q562" i="4"/>
  <c r="V562" i="4"/>
  <c r="R562" i="4"/>
  <c r="T562" i="4"/>
  <c r="X562" i="4"/>
  <c r="P562" i="4"/>
  <c r="AC554" i="4"/>
  <c r="W554" i="4"/>
  <c r="U554" i="4"/>
  <c r="Y554" i="4"/>
  <c r="X554" i="4"/>
  <c r="S554" i="4"/>
  <c r="Q554" i="4"/>
  <c r="V554" i="4"/>
  <c r="T554" i="4"/>
  <c r="R554" i="4"/>
  <c r="P554" i="4"/>
  <c r="AC546" i="4"/>
  <c r="W546" i="4"/>
  <c r="Y546" i="4"/>
  <c r="U546" i="4"/>
  <c r="S546" i="4"/>
  <c r="Q546" i="4"/>
  <c r="R546" i="4"/>
  <c r="X546" i="4"/>
  <c r="T546" i="4"/>
  <c r="P546" i="4"/>
  <c r="AC538" i="4"/>
  <c r="W538" i="4"/>
  <c r="X538" i="4"/>
  <c r="U538" i="4"/>
  <c r="V538" i="4"/>
  <c r="S538" i="4"/>
  <c r="T538" i="4"/>
  <c r="Q538" i="4"/>
  <c r="Y538" i="4"/>
  <c r="R538" i="4"/>
  <c r="P538" i="4"/>
  <c r="AC530" i="4"/>
  <c r="Y530" i="4"/>
  <c r="U530" i="4"/>
  <c r="X530" i="4"/>
  <c r="S530" i="4"/>
  <c r="Q530" i="4"/>
  <c r="T530" i="4"/>
  <c r="R530" i="4"/>
  <c r="V530" i="4"/>
  <c r="P530" i="4"/>
  <c r="AC522" i="4"/>
  <c r="W522" i="4"/>
  <c r="U522" i="4"/>
  <c r="S522" i="4"/>
  <c r="X522" i="4"/>
  <c r="Q522" i="4"/>
  <c r="R522" i="4"/>
  <c r="V522" i="4"/>
  <c r="T522" i="4"/>
  <c r="Y514" i="4"/>
  <c r="W514" i="4"/>
  <c r="U514" i="4"/>
  <c r="S514" i="4"/>
  <c r="Q514" i="4"/>
  <c r="V514" i="4"/>
  <c r="R514" i="4"/>
  <c r="X514" i="4"/>
  <c r="P514" i="4"/>
  <c r="AC514" i="4"/>
  <c r="AC506" i="4"/>
  <c r="W506" i="4"/>
  <c r="Y506" i="4"/>
  <c r="X506" i="4"/>
  <c r="U506" i="4"/>
  <c r="V506" i="4"/>
  <c r="S506" i="4"/>
  <c r="Q506" i="4"/>
  <c r="T506" i="4"/>
  <c r="R506" i="4"/>
  <c r="P506" i="4"/>
  <c r="AC498" i="4"/>
  <c r="W498" i="4"/>
  <c r="U498" i="4"/>
  <c r="S498" i="4"/>
  <c r="V498" i="4"/>
  <c r="Q498" i="4"/>
  <c r="T498" i="4"/>
  <c r="R498" i="4"/>
  <c r="X498" i="4"/>
  <c r="AC490" i="4"/>
  <c r="W490" i="4"/>
  <c r="U490" i="4"/>
  <c r="X490" i="4"/>
  <c r="S490" i="4"/>
  <c r="Q490" i="4"/>
  <c r="R490" i="4"/>
  <c r="V490" i="4"/>
  <c r="Y490" i="4"/>
  <c r="P490" i="4"/>
  <c r="T490" i="4"/>
  <c r="AC482" i="4"/>
  <c r="W482" i="4"/>
  <c r="X482" i="4"/>
  <c r="U482" i="4"/>
  <c r="Y482" i="4"/>
  <c r="V482" i="4"/>
  <c r="S482" i="4"/>
  <c r="T482" i="4"/>
  <c r="Q482" i="4"/>
  <c r="R482" i="4"/>
  <c r="P482" i="4"/>
  <c r="U474" i="4"/>
  <c r="S474" i="4"/>
  <c r="Q474" i="4"/>
  <c r="V474" i="4"/>
  <c r="T474" i="4"/>
  <c r="AC474" i="4"/>
  <c r="P474" i="4"/>
  <c r="Y466" i="4"/>
  <c r="AC466" i="4"/>
  <c r="W466" i="4"/>
  <c r="U466" i="4"/>
  <c r="X466" i="4"/>
  <c r="S466" i="4"/>
  <c r="Q466" i="4"/>
  <c r="R466" i="4"/>
  <c r="T466" i="4"/>
  <c r="AC458" i="4"/>
  <c r="U458" i="4"/>
  <c r="S458" i="4"/>
  <c r="Q458" i="4"/>
  <c r="X458" i="4"/>
  <c r="V458" i="4"/>
  <c r="T458" i="4"/>
  <c r="AC450" i="4"/>
  <c r="W450" i="4"/>
  <c r="Y450" i="4"/>
  <c r="X450" i="4"/>
  <c r="U450" i="4"/>
  <c r="V450" i="4"/>
  <c r="S450" i="4"/>
  <c r="T450" i="4"/>
  <c r="Q450" i="4"/>
  <c r="P450" i="4"/>
  <c r="AC442" i="4"/>
  <c r="W442" i="4"/>
  <c r="X442" i="4"/>
  <c r="U442" i="4"/>
  <c r="Y442" i="4"/>
  <c r="S442" i="4"/>
  <c r="Q442" i="4"/>
  <c r="T442" i="4"/>
  <c r="V442" i="4"/>
  <c r="AC434" i="4"/>
  <c r="W434" i="4"/>
  <c r="U434" i="4"/>
  <c r="S434" i="4"/>
  <c r="Q434" i="4"/>
  <c r="T434" i="4"/>
  <c r="R434" i="4"/>
  <c r="V434" i="4"/>
  <c r="Y434" i="4"/>
  <c r="AC426" i="4"/>
  <c r="W426" i="4"/>
  <c r="U426" i="4"/>
  <c r="X426" i="4"/>
  <c r="V426" i="4"/>
  <c r="S426" i="4"/>
  <c r="Q426" i="4"/>
  <c r="R426" i="4"/>
  <c r="T426" i="4"/>
  <c r="P426" i="4"/>
  <c r="AC418" i="4"/>
  <c r="W418" i="4"/>
  <c r="Y418" i="4"/>
  <c r="X418" i="4"/>
  <c r="U418" i="4"/>
  <c r="S418" i="4"/>
  <c r="Q418" i="4"/>
  <c r="T418" i="4"/>
  <c r="AC410" i="4"/>
  <c r="Y410" i="4"/>
  <c r="W410" i="4"/>
  <c r="U410" i="4"/>
  <c r="S410" i="4"/>
  <c r="X410" i="4"/>
  <c r="Q410" i="4"/>
  <c r="R410" i="4"/>
  <c r="V410" i="4"/>
  <c r="P410" i="4"/>
  <c r="AC402" i="4"/>
  <c r="Y402" i="4"/>
  <c r="W402" i="4"/>
  <c r="U402" i="4"/>
  <c r="X402" i="4"/>
  <c r="S402" i="4"/>
  <c r="Q402" i="4"/>
  <c r="V402" i="4"/>
  <c r="R402" i="4"/>
  <c r="AC394" i="4"/>
  <c r="Y394" i="4"/>
  <c r="W394" i="4"/>
  <c r="X394" i="4"/>
  <c r="U394" i="4"/>
  <c r="V394" i="4"/>
  <c r="S394" i="4"/>
  <c r="T394" i="4"/>
  <c r="Q394" i="4"/>
  <c r="R394" i="4"/>
  <c r="AC386" i="4"/>
  <c r="W386" i="4"/>
  <c r="U386" i="4"/>
  <c r="Y386" i="4"/>
  <c r="X386" i="4"/>
  <c r="S386" i="4"/>
  <c r="Q386" i="4"/>
  <c r="R386" i="4"/>
  <c r="T386" i="4"/>
  <c r="V386" i="4"/>
  <c r="P386" i="4"/>
  <c r="AC378" i="4"/>
  <c r="W378" i="4"/>
  <c r="U378" i="4"/>
  <c r="S378" i="4"/>
  <c r="Q378" i="4"/>
  <c r="V378" i="4"/>
  <c r="R378" i="4"/>
  <c r="X378" i="4"/>
  <c r="Y378" i="4"/>
  <c r="P378" i="4"/>
  <c r="W370" i="4"/>
  <c r="Y370" i="4"/>
  <c r="U370" i="4"/>
  <c r="S370" i="4"/>
  <c r="Q370" i="4"/>
  <c r="R370" i="4"/>
  <c r="AC370" i="4"/>
  <c r="T370" i="4"/>
  <c r="P370" i="4"/>
  <c r="AC362" i="4"/>
  <c r="W362" i="4"/>
  <c r="U362" i="4"/>
  <c r="S362" i="4"/>
  <c r="Q362" i="4"/>
  <c r="T362" i="4"/>
  <c r="R362" i="4"/>
  <c r="Y354" i="4"/>
  <c r="W354" i="4"/>
  <c r="U354" i="4"/>
  <c r="S354" i="4"/>
  <c r="V354" i="4"/>
  <c r="Q354" i="4"/>
  <c r="T354" i="4"/>
  <c r="R354" i="4"/>
  <c r="X354" i="4"/>
  <c r="AC354" i="4"/>
  <c r="AC346" i="4"/>
  <c r="Y346" i="4"/>
  <c r="W346" i="4"/>
  <c r="U346" i="4"/>
  <c r="S346" i="4"/>
  <c r="Q346" i="4"/>
  <c r="R346" i="4"/>
  <c r="V346" i="4"/>
  <c r="Y338" i="4"/>
  <c r="W338" i="4"/>
  <c r="U338" i="4"/>
  <c r="X338" i="4"/>
  <c r="S338" i="4"/>
  <c r="Q338" i="4"/>
  <c r="R338" i="4"/>
  <c r="AC338" i="4"/>
  <c r="AC330" i="4"/>
  <c r="X330" i="4"/>
  <c r="U330" i="4"/>
  <c r="V330" i="4"/>
  <c r="S330" i="4"/>
  <c r="Q330" i="4"/>
  <c r="T330" i="4"/>
  <c r="AC322" i="4"/>
  <c r="W322" i="4"/>
  <c r="U322" i="4"/>
  <c r="S322" i="4"/>
  <c r="X322" i="4"/>
  <c r="Q322" i="4"/>
  <c r="T322" i="4"/>
  <c r="R322" i="4"/>
  <c r="Y322" i="4"/>
  <c r="AC314" i="4"/>
  <c r="W314" i="4"/>
  <c r="Y314" i="4"/>
  <c r="U314" i="4"/>
  <c r="X314" i="4"/>
  <c r="S314" i="4"/>
  <c r="V314" i="4"/>
  <c r="Q314" i="4"/>
  <c r="R314" i="4"/>
  <c r="P314" i="4"/>
  <c r="AC306" i="4"/>
  <c r="W306" i="4"/>
  <c r="Y306" i="4"/>
  <c r="U306" i="4"/>
  <c r="V306" i="4"/>
  <c r="S306" i="4"/>
  <c r="Q306" i="4"/>
  <c r="R306" i="4"/>
  <c r="X306" i="4"/>
  <c r="T306" i="4"/>
  <c r="AC298" i="4"/>
  <c r="Y298" i="4"/>
  <c r="W298" i="4"/>
  <c r="X298" i="4"/>
  <c r="U298" i="4"/>
  <c r="S298" i="4"/>
  <c r="Q298" i="4"/>
  <c r="T298" i="4"/>
  <c r="R298" i="4"/>
  <c r="V298" i="4"/>
  <c r="Y290" i="4"/>
  <c r="W290" i="4"/>
  <c r="U290" i="4"/>
  <c r="X290" i="4"/>
  <c r="S290" i="4"/>
  <c r="Q290" i="4"/>
  <c r="T290" i="4"/>
  <c r="R290" i="4"/>
  <c r="V290" i="4"/>
  <c r="AC290" i="4"/>
  <c r="AC282" i="4"/>
  <c r="W282" i="4"/>
  <c r="Y282" i="4"/>
  <c r="U282" i="4"/>
  <c r="V282" i="4"/>
  <c r="S282" i="4"/>
  <c r="Q282" i="4"/>
  <c r="X282" i="4"/>
  <c r="R282" i="4"/>
  <c r="T282" i="4"/>
  <c r="W274" i="4"/>
  <c r="U274" i="4"/>
  <c r="V274" i="4"/>
  <c r="S274" i="4"/>
  <c r="Q274" i="4"/>
  <c r="R274" i="4"/>
  <c r="X274" i="4"/>
  <c r="P274" i="4"/>
  <c r="AC274" i="4"/>
  <c r="T274" i="4"/>
  <c r="AC266" i="4"/>
  <c r="W266" i="4"/>
  <c r="X266" i="4"/>
  <c r="U266" i="4"/>
  <c r="S266" i="4"/>
  <c r="Q266" i="4"/>
  <c r="T266" i="4"/>
  <c r="V266" i="4"/>
  <c r="P266" i="4"/>
  <c r="W258" i="4"/>
  <c r="Y258" i="4"/>
  <c r="U258" i="4"/>
  <c r="S258" i="4"/>
  <c r="Q258" i="4"/>
  <c r="X258" i="4"/>
  <c r="R258" i="4"/>
  <c r="T258" i="4"/>
  <c r="V258" i="4"/>
  <c r="AC250" i="4"/>
  <c r="Y250" i="4"/>
  <c r="U250" i="4"/>
  <c r="V250" i="4"/>
  <c r="S250" i="4"/>
  <c r="Q250" i="4"/>
  <c r="X250" i="4"/>
  <c r="T250" i="4"/>
  <c r="AC242" i="4"/>
  <c r="Y242" i="4"/>
  <c r="W242" i="4"/>
  <c r="U242" i="4"/>
  <c r="X242" i="4"/>
  <c r="R242" i="4"/>
  <c r="V242" i="4"/>
  <c r="S242" i="4"/>
  <c r="Q242" i="4"/>
  <c r="T242" i="4"/>
  <c r="P242" i="4"/>
  <c r="AC234" i="4"/>
  <c r="W234" i="4"/>
  <c r="X234" i="4"/>
  <c r="U234" i="4"/>
  <c r="R234" i="4"/>
  <c r="S234" i="4"/>
  <c r="Q234" i="4"/>
  <c r="V234" i="4"/>
  <c r="T234" i="4"/>
  <c r="Y234" i="4"/>
  <c r="P234" i="4"/>
  <c r="AC226" i="4"/>
  <c r="Y226" i="4"/>
  <c r="U226" i="4"/>
  <c r="Q226" i="4"/>
  <c r="T226" i="4"/>
  <c r="V226" i="4"/>
  <c r="X226" i="4"/>
  <c r="AC218" i="4"/>
  <c r="Y218" i="4"/>
  <c r="W218" i="4"/>
  <c r="U218" i="4"/>
  <c r="X218" i="4"/>
  <c r="V218" i="4"/>
  <c r="R218" i="4"/>
  <c r="S218" i="4"/>
  <c r="Q218" i="4"/>
  <c r="T218" i="4"/>
  <c r="P218" i="4"/>
  <c r="W210" i="4"/>
  <c r="AC210" i="4"/>
  <c r="U210" i="4"/>
  <c r="Y210" i="4"/>
  <c r="R210" i="4"/>
  <c r="X210" i="4"/>
  <c r="V210" i="4"/>
  <c r="S210" i="4"/>
  <c r="Q210" i="4"/>
  <c r="P210" i="4"/>
  <c r="AC202" i="4"/>
  <c r="X202" i="4"/>
  <c r="U202" i="4"/>
  <c r="S202" i="4"/>
  <c r="V202" i="4"/>
  <c r="Q202" i="4"/>
  <c r="Y202" i="4"/>
  <c r="P202" i="4"/>
  <c r="AC194" i="4"/>
  <c r="W194" i="4"/>
  <c r="U194" i="4"/>
  <c r="R194" i="4"/>
  <c r="S194" i="4"/>
  <c r="Q194" i="4"/>
  <c r="V194" i="4"/>
  <c r="X194" i="4"/>
  <c r="T194" i="4"/>
  <c r="Y194" i="4"/>
  <c r="AC186" i="4"/>
  <c r="Y186" i="4"/>
  <c r="W186" i="4"/>
  <c r="U186" i="4"/>
  <c r="V186" i="4"/>
  <c r="R186" i="4"/>
  <c r="X186" i="4"/>
  <c r="S186" i="4"/>
  <c r="Q186" i="4"/>
  <c r="T186" i="4"/>
  <c r="P186" i="4"/>
  <c r="AC178" i="4"/>
  <c r="W178" i="4"/>
  <c r="Y178" i="4"/>
  <c r="R178" i="4"/>
  <c r="V178" i="4"/>
  <c r="S178" i="4"/>
  <c r="Q178" i="4"/>
  <c r="X178" i="4"/>
  <c r="T178" i="4"/>
  <c r="AC170" i="4"/>
  <c r="W170" i="4"/>
  <c r="U170" i="4"/>
  <c r="R170" i="4"/>
  <c r="Y170" i="4"/>
  <c r="S170" i="4"/>
  <c r="Q170" i="4"/>
  <c r="V170" i="4"/>
  <c r="AC162" i="4"/>
  <c r="Y162" i="4"/>
  <c r="U162" i="4"/>
  <c r="S162" i="4"/>
  <c r="X162" i="4"/>
  <c r="V162" i="4"/>
  <c r="Q162" i="4"/>
  <c r="T162" i="4"/>
  <c r="AC154" i="4"/>
  <c r="Y154" i="4"/>
  <c r="W154" i="4"/>
  <c r="U154" i="4"/>
  <c r="V154" i="4"/>
  <c r="R154" i="4"/>
  <c r="S154" i="4"/>
  <c r="Q154" i="4"/>
  <c r="X154" i="4"/>
  <c r="T154" i="4"/>
  <c r="P154" i="4"/>
  <c r="AC146" i="4"/>
  <c r="Y146" i="4"/>
  <c r="U146" i="4"/>
  <c r="X146" i="4"/>
  <c r="R146" i="4"/>
  <c r="T146" i="4"/>
  <c r="Q146" i="4"/>
  <c r="P146" i="4"/>
  <c r="AC138" i="4"/>
  <c r="X138" i="4"/>
  <c r="U138" i="4"/>
  <c r="R138" i="4"/>
  <c r="S138" i="4"/>
  <c r="Q138" i="4"/>
  <c r="V138" i="4"/>
  <c r="AC130" i="4"/>
  <c r="W130" i="4"/>
  <c r="U130" i="4"/>
  <c r="S130" i="4"/>
  <c r="Y130" i="4"/>
  <c r="Q130" i="4"/>
  <c r="T130" i="4"/>
  <c r="V130" i="4"/>
  <c r="AC122" i="4"/>
  <c r="Y122" i="4"/>
  <c r="U122" i="4"/>
  <c r="V122" i="4"/>
  <c r="R122" i="4"/>
  <c r="X122" i="4"/>
  <c r="S122" i="4"/>
  <c r="Q122" i="4"/>
  <c r="T122" i="4"/>
  <c r="AC114" i="4"/>
  <c r="Y114" i="4"/>
  <c r="U114" i="4"/>
  <c r="R114" i="4"/>
  <c r="S114" i="4"/>
  <c r="Q114" i="4"/>
  <c r="T114" i="4"/>
  <c r="V114" i="4"/>
  <c r="P114" i="4"/>
  <c r="AC106" i="4"/>
  <c r="W106" i="4"/>
  <c r="X106" i="4"/>
  <c r="U106" i="4"/>
  <c r="R106" i="4"/>
  <c r="S106" i="4"/>
  <c r="Q106" i="4"/>
  <c r="V106" i="4"/>
  <c r="Y106" i="4"/>
  <c r="AC98" i="4"/>
  <c r="Y98" i="4"/>
  <c r="W98" i="4"/>
  <c r="U98" i="4"/>
  <c r="V98" i="4"/>
  <c r="S98" i="4"/>
  <c r="Q98" i="4"/>
  <c r="X98" i="4"/>
  <c r="T98" i="4"/>
  <c r="P98" i="4"/>
  <c r="AC90" i="4"/>
  <c r="Y90" i="4"/>
  <c r="W90" i="4"/>
  <c r="U90" i="4"/>
  <c r="R90" i="4"/>
  <c r="S90" i="4"/>
  <c r="X90" i="4"/>
  <c r="V90" i="4"/>
  <c r="T90" i="4"/>
  <c r="Q90" i="4"/>
  <c r="P90" i="4"/>
  <c r="AC82" i="4"/>
  <c r="Y82" i="4"/>
  <c r="W82" i="4"/>
  <c r="X82" i="4"/>
  <c r="U82" i="4"/>
  <c r="V82" i="4"/>
  <c r="P82" i="4"/>
  <c r="Y74" i="4"/>
  <c r="AC74" i="4"/>
  <c r="W74" i="4"/>
  <c r="X74" i="4"/>
  <c r="U74" i="4"/>
  <c r="R74" i="4"/>
  <c r="S74" i="4"/>
  <c r="V74" i="4"/>
  <c r="Q74" i="4"/>
  <c r="T74" i="4"/>
  <c r="P74" i="4"/>
  <c r="AC66" i="4"/>
  <c r="Y66" i="4"/>
  <c r="U66" i="4"/>
  <c r="X66" i="4"/>
  <c r="V66" i="4"/>
  <c r="R66" i="4"/>
  <c r="Q66" i="4"/>
  <c r="P66" i="4"/>
  <c r="AC58" i="4"/>
  <c r="Y58" i="4"/>
  <c r="W58" i="4"/>
  <c r="U58" i="4"/>
  <c r="R58" i="4"/>
  <c r="S58" i="4"/>
  <c r="Q58" i="4"/>
  <c r="T58" i="4"/>
  <c r="X58" i="4"/>
  <c r="P58" i="4"/>
  <c r="V58" i="4"/>
  <c r="Y50" i="4"/>
  <c r="W50" i="4"/>
  <c r="X50" i="4"/>
  <c r="U50" i="4"/>
  <c r="AC50" i="4"/>
  <c r="R50" i="4"/>
  <c r="S50" i="4"/>
  <c r="V50" i="4"/>
  <c r="Q50" i="4"/>
  <c r="T50" i="4"/>
  <c r="P50" i="4"/>
  <c r="Y42" i="4"/>
  <c r="AC42" i="4"/>
  <c r="W42" i="4"/>
  <c r="X42" i="4"/>
  <c r="U42" i="4"/>
  <c r="R42" i="4"/>
  <c r="S42" i="4"/>
  <c r="Q42" i="4"/>
  <c r="V42" i="4"/>
  <c r="P42" i="4"/>
  <c r="T42" i="4"/>
  <c r="AC34" i="4"/>
  <c r="Y34" i="4"/>
  <c r="W34" i="4"/>
  <c r="U34" i="4"/>
  <c r="V34" i="4"/>
  <c r="R34" i="4"/>
  <c r="S34" i="4"/>
  <c r="X34" i="4"/>
  <c r="Q34" i="4"/>
  <c r="T34" i="4"/>
  <c r="P34" i="4"/>
  <c r="AC26" i="4"/>
  <c r="W26" i="4"/>
  <c r="U26" i="4"/>
  <c r="X26" i="4"/>
  <c r="R26" i="4"/>
  <c r="S26" i="4"/>
  <c r="Q26" i="4"/>
  <c r="V26" i="4"/>
  <c r="P26" i="4"/>
  <c r="AC18" i="4"/>
  <c r="Y18" i="4"/>
  <c r="W18" i="4"/>
  <c r="X18" i="4"/>
  <c r="U18" i="4"/>
  <c r="R18" i="4"/>
  <c r="V18" i="4"/>
  <c r="P18" i="4"/>
  <c r="T18" i="4"/>
  <c r="AC10" i="4"/>
  <c r="Y10" i="4"/>
  <c r="U10" i="4"/>
  <c r="R10" i="4"/>
  <c r="S10" i="4"/>
  <c r="Q10" i="4"/>
  <c r="V10" i="4"/>
  <c r="P10" i="4"/>
  <c r="X671" i="4"/>
  <c r="S671" i="4"/>
  <c r="P671" i="4"/>
  <c r="W45" i="4"/>
  <c r="V45" i="4"/>
  <c r="T45" i="4"/>
  <c r="Y60" i="4"/>
  <c r="Q60" i="4"/>
  <c r="P970" i="4"/>
  <c r="P922" i="4"/>
  <c r="P914" i="4"/>
  <c r="P906" i="4"/>
  <c r="P898" i="4"/>
  <c r="P762" i="4"/>
  <c r="P730" i="4"/>
  <c r="P194" i="4"/>
  <c r="P122" i="4"/>
  <c r="V338" i="4"/>
  <c r="V322" i="4"/>
  <c r="R110" i="4"/>
  <c r="P110" i="4"/>
  <c r="Y53" i="4"/>
  <c r="W53" i="4"/>
  <c r="P770" i="4"/>
  <c r="P322" i="4"/>
  <c r="P106" i="4"/>
  <c r="T882" i="4"/>
  <c r="X130" i="4"/>
  <c r="Q30" i="4"/>
  <c r="T30" i="4"/>
  <c r="T22" i="4"/>
  <c r="P786" i="4"/>
  <c r="P642" i="4"/>
  <c r="P402" i="4"/>
  <c r="P346" i="4"/>
  <c r="AB727" i="4"/>
  <c r="AD727" i="4" s="1"/>
  <c r="T938" i="4"/>
  <c r="V466" i="4"/>
  <c r="Y274" i="4"/>
  <c r="Q228" i="4"/>
  <c r="X142" i="4"/>
  <c r="T871" i="4"/>
  <c r="P871" i="4"/>
  <c r="R871" i="4"/>
  <c r="W780" i="4"/>
  <c r="Y780" i="4"/>
  <c r="V780" i="4"/>
  <c r="AB780" i="4" s="1"/>
  <c r="AD780" i="4" s="1"/>
  <c r="T716" i="4"/>
  <c r="X716" i="4"/>
  <c r="P650" i="4"/>
  <c r="P354" i="4"/>
  <c r="P306" i="4"/>
  <c r="P298" i="4"/>
  <c r="P290" i="4"/>
  <c r="P282" i="4"/>
  <c r="P250" i="4"/>
  <c r="T314" i="4"/>
  <c r="V546" i="4"/>
  <c r="R972" i="4"/>
  <c r="V821" i="4"/>
  <c r="R821" i="4"/>
  <c r="P658" i="4"/>
  <c r="P434" i="4"/>
  <c r="P362" i="4"/>
  <c r="P258" i="4"/>
  <c r="Q671" i="4"/>
  <c r="T378" i="4"/>
  <c r="T338" i="4"/>
  <c r="U938" i="4"/>
  <c r="V882" i="4"/>
  <c r="V850" i="4"/>
  <c r="V30" i="4"/>
  <c r="X834" i="4"/>
  <c r="Y426" i="4"/>
  <c r="AB271" i="4"/>
  <c r="AD271" i="4" s="1"/>
  <c r="X977" i="4"/>
  <c r="V977" i="4"/>
  <c r="Y977" i="4"/>
  <c r="W977" i="4"/>
  <c r="S977" i="4"/>
  <c r="T977" i="4"/>
  <c r="AC977" i="4"/>
  <c r="R977" i="4"/>
  <c r="U977" i="4"/>
  <c r="Q977" i="4"/>
  <c r="AC969" i="4"/>
  <c r="X969" i="4"/>
  <c r="V969" i="4"/>
  <c r="S969" i="4"/>
  <c r="T969" i="4"/>
  <c r="R969" i="4"/>
  <c r="W969" i="4"/>
  <c r="Y969" i="4"/>
  <c r="U969" i="4"/>
  <c r="X961" i="4"/>
  <c r="Y961" i="4"/>
  <c r="V961" i="4"/>
  <c r="S961" i="4"/>
  <c r="T961" i="4"/>
  <c r="AC961" i="4"/>
  <c r="R961" i="4"/>
  <c r="AC953" i="4"/>
  <c r="V953" i="4"/>
  <c r="S953" i="4"/>
  <c r="T953" i="4"/>
  <c r="R953" i="4"/>
  <c r="U953" i="4"/>
  <c r="Y953" i="4"/>
  <c r="AC945" i="4"/>
  <c r="X945" i="4"/>
  <c r="V945" i="4"/>
  <c r="S945" i="4"/>
  <c r="W945" i="4"/>
  <c r="T945" i="4"/>
  <c r="R945" i="4"/>
  <c r="U945" i="4"/>
  <c r="Q945" i="4"/>
  <c r="AC937" i="4"/>
  <c r="X937" i="4"/>
  <c r="Y937" i="4"/>
  <c r="V937" i="4"/>
  <c r="S937" i="4"/>
  <c r="T937" i="4"/>
  <c r="R937" i="4"/>
  <c r="W937" i="4"/>
  <c r="AC929" i="4"/>
  <c r="X929" i="4"/>
  <c r="V929" i="4"/>
  <c r="S929" i="4"/>
  <c r="T929" i="4"/>
  <c r="R929" i="4"/>
  <c r="U929" i="4"/>
  <c r="W929" i="4"/>
  <c r="AC921" i="4"/>
  <c r="X921" i="4"/>
  <c r="W921" i="4"/>
  <c r="S921" i="4"/>
  <c r="T921" i="4"/>
  <c r="R921" i="4"/>
  <c r="U921" i="4"/>
  <c r="Q921" i="4"/>
  <c r="AC913" i="4"/>
  <c r="V913" i="4"/>
  <c r="S913" i="4"/>
  <c r="T913" i="4"/>
  <c r="W913" i="4"/>
  <c r="U913" i="4"/>
  <c r="AC905" i="4"/>
  <c r="X905" i="4"/>
  <c r="Y905" i="4"/>
  <c r="V905" i="4"/>
  <c r="S905" i="4"/>
  <c r="T905" i="4"/>
  <c r="R905" i="4"/>
  <c r="W905" i="4"/>
  <c r="AC897" i="4"/>
  <c r="X897" i="4"/>
  <c r="V897" i="4"/>
  <c r="S897" i="4"/>
  <c r="T897" i="4"/>
  <c r="R897" i="4"/>
  <c r="W897" i="4"/>
  <c r="AC889" i="4"/>
  <c r="X889" i="4"/>
  <c r="V889" i="4"/>
  <c r="S889" i="4"/>
  <c r="T889" i="4"/>
  <c r="R889" i="4"/>
  <c r="U889" i="4"/>
  <c r="Q889" i="4"/>
  <c r="AC881" i="4"/>
  <c r="X881" i="4"/>
  <c r="Y881" i="4"/>
  <c r="V881" i="4"/>
  <c r="S881" i="4"/>
  <c r="T881" i="4"/>
  <c r="W881" i="4"/>
  <c r="R881" i="4"/>
  <c r="U881" i="4"/>
  <c r="AC873" i="4"/>
  <c r="X873" i="4"/>
  <c r="V873" i="4"/>
  <c r="S873" i="4"/>
  <c r="T873" i="4"/>
  <c r="R873" i="4"/>
  <c r="W873" i="4"/>
  <c r="U873" i="4"/>
  <c r="AC865" i="4"/>
  <c r="X865" i="4"/>
  <c r="S865" i="4"/>
  <c r="T865" i="4"/>
  <c r="R865" i="4"/>
  <c r="Y865" i="4"/>
  <c r="AC857" i="4"/>
  <c r="X857" i="4"/>
  <c r="V857" i="4"/>
  <c r="S857" i="4"/>
  <c r="W857" i="4"/>
  <c r="T857" i="4"/>
  <c r="R857" i="4"/>
  <c r="Y857" i="4"/>
  <c r="U857" i="4"/>
  <c r="AC849" i="4"/>
  <c r="W849" i="4"/>
  <c r="X849" i="4"/>
  <c r="Y849" i="4"/>
  <c r="V849" i="4"/>
  <c r="S849" i="4"/>
  <c r="T849" i="4"/>
  <c r="R849" i="4"/>
  <c r="U849" i="4"/>
  <c r="AC841" i="4"/>
  <c r="W841" i="4"/>
  <c r="X841" i="4"/>
  <c r="V841" i="4"/>
  <c r="S841" i="4"/>
  <c r="T841" i="4"/>
  <c r="R841" i="4"/>
  <c r="Y841" i="4"/>
  <c r="U841" i="4"/>
  <c r="AC833" i="4"/>
  <c r="W833" i="4"/>
  <c r="X833" i="4"/>
  <c r="V833" i="4"/>
  <c r="Y833" i="4"/>
  <c r="S833" i="4"/>
  <c r="T833" i="4"/>
  <c r="R833" i="4"/>
  <c r="U833" i="4"/>
  <c r="Q833" i="4"/>
  <c r="AC825" i="4"/>
  <c r="W825" i="4"/>
  <c r="X825" i="4"/>
  <c r="Y825" i="4"/>
  <c r="V825" i="4"/>
  <c r="S825" i="4"/>
  <c r="T825" i="4"/>
  <c r="R825" i="4"/>
  <c r="U825" i="4"/>
  <c r="AC817" i="4"/>
  <c r="W817" i="4"/>
  <c r="X817" i="4"/>
  <c r="Y817" i="4"/>
  <c r="V817" i="4"/>
  <c r="S817" i="4"/>
  <c r="T817" i="4"/>
  <c r="R817" i="4"/>
  <c r="U817" i="4"/>
  <c r="AC809" i="4"/>
  <c r="Y809" i="4"/>
  <c r="X809" i="4"/>
  <c r="S809" i="4"/>
  <c r="T809" i="4"/>
  <c r="R809" i="4"/>
  <c r="AC801" i="4"/>
  <c r="Y801" i="4"/>
  <c r="W801" i="4"/>
  <c r="X801" i="4"/>
  <c r="V801" i="4"/>
  <c r="S801" i="4"/>
  <c r="T801" i="4"/>
  <c r="R801" i="4"/>
  <c r="Q801" i="4"/>
  <c r="U801" i="4"/>
  <c r="AC793" i="4"/>
  <c r="W793" i="4"/>
  <c r="Y793" i="4"/>
  <c r="X793" i="4"/>
  <c r="V793" i="4"/>
  <c r="S793" i="4"/>
  <c r="T793" i="4"/>
  <c r="R793" i="4"/>
  <c r="U793" i="4"/>
  <c r="AC785" i="4"/>
  <c r="V785" i="4"/>
  <c r="S785" i="4"/>
  <c r="T785" i="4"/>
  <c r="R785" i="4"/>
  <c r="U785" i="4"/>
  <c r="P785" i="4"/>
  <c r="AC777" i="4"/>
  <c r="W777" i="4"/>
  <c r="X777" i="4"/>
  <c r="V777" i="4"/>
  <c r="Y777" i="4"/>
  <c r="S777" i="4"/>
  <c r="T777" i="4"/>
  <c r="R777" i="4"/>
  <c r="P777" i="4"/>
  <c r="AC769" i="4"/>
  <c r="W769" i="4"/>
  <c r="X769" i="4"/>
  <c r="Y769" i="4"/>
  <c r="V769" i="4"/>
  <c r="S769" i="4"/>
  <c r="T769" i="4"/>
  <c r="R769" i="4"/>
  <c r="P769" i="4"/>
  <c r="Q769" i="4"/>
  <c r="AC761" i="4"/>
  <c r="W761" i="4"/>
  <c r="X761" i="4"/>
  <c r="Y761" i="4"/>
  <c r="V761" i="4"/>
  <c r="S761" i="4"/>
  <c r="T761" i="4"/>
  <c r="R761" i="4"/>
  <c r="U761" i="4"/>
  <c r="P761" i="4"/>
  <c r="AC753" i="4"/>
  <c r="X753" i="4"/>
  <c r="V753" i="4"/>
  <c r="S753" i="4"/>
  <c r="T753" i="4"/>
  <c r="R753" i="4"/>
  <c r="U753" i="4"/>
  <c r="P753" i="4"/>
  <c r="AC745" i="4"/>
  <c r="X745" i="4"/>
  <c r="V745" i="4"/>
  <c r="S745" i="4"/>
  <c r="T745" i="4"/>
  <c r="Q745" i="4"/>
  <c r="P745" i="4"/>
  <c r="AC737" i="4"/>
  <c r="Y737" i="4"/>
  <c r="W737" i="4"/>
  <c r="X737" i="4"/>
  <c r="V737" i="4"/>
  <c r="S737" i="4"/>
  <c r="T737" i="4"/>
  <c r="R737" i="4"/>
  <c r="U737" i="4"/>
  <c r="P737" i="4"/>
  <c r="AC729" i="4"/>
  <c r="W729" i="4"/>
  <c r="X729" i="4"/>
  <c r="V729" i="4"/>
  <c r="Y729" i="4"/>
  <c r="S729" i="4"/>
  <c r="T729" i="4"/>
  <c r="R729" i="4"/>
  <c r="U729" i="4"/>
  <c r="AC721" i="4"/>
  <c r="W721" i="4"/>
  <c r="X721" i="4"/>
  <c r="U721" i="4"/>
  <c r="Y721" i="4"/>
  <c r="V721" i="4"/>
  <c r="S721" i="4"/>
  <c r="T721" i="4"/>
  <c r="R721" i="4"/>
  <c r="Q721" i="4"/>
  <c r="AC713" i="4"/>
  <c r="X713" i="4"/>
  <c r="U713" i="4"/>
  <c r="V713" i="4"/>
  <c r="S713" i="4"/>
  <c r="T713" i="4"/>
  <c r="R713" i="4"/>
  <c r="AC705" i="4"/>
  <c r="W705" i="4"/>
  <c r="X705" i="4"/>
  <c r="U705" i="4"/>
  <c r="V705" i="4"/>
  <c r="S705" i="4"/>
  <c r="Y705" i="4"/>
  <c r="T705" i="4"/>
  <c r="R705" i="4"/>
  <c r="AC697" i="4"/>
  <c r="W697" i="4"/>
  <c r="X697" i="4"/>
  <c r="Y697" i="4"/>
  <c r="U697" i="4"/>
  <c r="V697" i="4"/>
  <c r="S697" i="4"/>
  <c r="T697" i="4"/>
  <c r="R697" i="4"/>
  <c r="Q697" i="4"/>
  <c r="AC689" i="4"/>
  <c r="Y689" i="4"/>
  <c r="W689" i="4"/>
  <c r="X689" i="4"/>
  <c r="U689" i="4"/>
  <c r="S689" i="4"/>
  <c r="R689" i="4"/>
  <c r="Q689" i="4"/>
  <c r="AC681" i="4"/>
  <c r="Y681" i="4"/>
  <c r="W681" i="4"/>
  <c r="X681" i="4"/>
  <c r="U681" i="4"/>
  <c r="V681" i="4"/>
  <c r="S681" i="4"/>
  <c r="T681" i="4"/>
  <c r="R681" i="4"/>
  <c r="AC673" i="4"/>
  <c r="X673" i="4"/>
  <c r="U673" i="4"/>
  <c r="V673" i="4"/>
  <c r="S673" i="4"/>
  <c r="T673" i="4"/>
  <c r="R673" i="4"/>
  <c r="AC665" i="4"/>
  <c r="W665" i="4"/>
  <c r="X665" i="4"/>
  <c r="U665" i="4"/>
  <c r="T665" i="4"/>
  <c r="R665" i="4"/>
  <c r="AC657" i="4"/>
  <c r="X657" i="4"/>
  <c r="U657" i="4"/>
  <c r="S657" i="4"/>
  <c r="Y657" i="4"/>
  <c r="R657" i="4"/>
  <c r="AC649" i="4"/>
  <c r="W649" i="4"/>
  <c r="X649" i="4"/>
  <c r="U649" i="4"/>
  <c r="V649" i="4"/>
  <c r="S649" i="4"/>
  <c r="R649" i="4"/>
  <c r="Y649" i="4"/>
  <c r="Q649" i="4"/>
  <c r="AC641" i="4"/>
  <c r="W641" i="4"/>
  <c r="X641" i="4"/>
  <c r="U641" i="4"/>
  <c r="V641" i="4"/>
  <c r="S641" i="4"/>
  <c r="T641" i="4"/>
  <c r="R641" i="4"/>
  <c r="Q641" i="4"/>
  <c r="AC633" i="4"/>
  <c r="Y633" i="4"/>
  <c r="W633" i="4"/>
  <c r="X633" i="4"/>
  <c r="U633" i="4"/>
  <c r="V633" i="4"/>
  <c r="S633" i="4"/>
  <c r="T633" i="4"/>
  <c r="R633" i="4"/>
  <c r="AC625" i="4"/>
  <c r="W625" i="4"/>
  <c r="Y625" i="4"/>
  <c r="X625" i="4"/>
  <c r="U625" i="4"/>
  <c r="V625" i="4"/>
  <c r="S625" i="4"/>
  <c r="T625" i="4"/>
  <c r="R625" i="4"/>
  <c r="AC617" i="4"/>
  <c r="X617" i="4"/>
  <c r="U617" i="4"/>
  <c r="V617" i="4"/>
  <c r="S617" i="4"/>
  <c r="T617" i="4"/>
  <c r="R617" i="4"/>
  <c r="AC609" i="4"/>
  <c r="W609" i="4"/>
  <c r="X609" i="4"/>
  <c r="U609" i="4"/>
  <c r="V609" i="4"/>
  <c r="Y609" i="4"/>
  <c r="S609" i="4"/>
  <c r="T609" i="4"/>
  <c r="R609" i="4"/>
  <c r="Q609" i="4"/>
  <c r="AC601" i="4"/>
  <c r="W601" i="4"/>
  <c r="X601" i="4"/>
  <c r="U601" i="4"/>
  <c r="V601" i="4"/>
  <c r="S601" i="4"/>
  <c r="T601" i="4"/>
  <c r="R601" i="4"/>
  <c r="Y601" i="4"/>
  <c r="AC593" i="4"/>
  <c r="X593" i="4"/>
  <c r="U593" i="4"/>
  <c r="V593" i="4"/>
  <c r="S593" i="4"/>
  <c r="T593" i="4"/>
  <c r="AC585" i="4"/>
  <c r="W585" i="4"/>
  <c r="X585" i="4"/>
  <c r="U585" i="4"/>
  <c r="V585" i="4"/>
  <c r="S585" i="4"/>
  <c r="Y585" i="4"/>
  <c r="T585" i="4"/>
  <c r="R585" i="4"/>
  <c r="Q585" i="4"/>
  <c r="AC577" i="4"/>
  <c r="W577" i="4"/>
  <c r="X577" i="4"/>
  <c r="U577" i="4"/>
  <c r="V577" i="4"/>
  <c r="S577" i="4"/>
  <c r="T577" i="4"/>
  <c r="R577" i="4"/>
  <c r="AC569" i="4"/>
  <c r="Y569" i="4"/>
  <c r="X569" i="4"/>
  <c r="U569" i="4"/>
  <c r="V569" i="4"/>
  <c r="S569" i="4"/>
  <c r="T569" i="4"/>
  <c r="R569" i="4"/>
  <c r="Y561" i="4"/>
  <c r="U561" i="4"/>
  <c r="V561" i="4"/>
  <c r="S561" i="4"/>
  <c r="T561" i="4"/>
  <c r="AC561" i="4"/>
  <c r="AC553" i="4"/>
  <c r="W553" i="4"/>
  <c r="X553" i="4"/>
  <c r="U553" i="4"/>
  <c r="V553" i="4"/>
  <c r="Y553" i="4"/>
  <c r="S553" i="4"/>
  <c r="T553" i="4"/>
  <c r="R553" i="4"/>
  <c r="Q553" i="4"/>
  <c r="W545" i="4"/>
  <c r="X545" i="4"/>
  <c r="Y545" i="4"/>
  <c r="U545" i="4"/>
  <c r="V545" i="4"/>
  <c r="S545" i="4"/>
  <c r="T545" i="4"/>
  <c r="R545" i="4"/>
  <c r="AC545" i="4"/>
  <c r="AC537" i="4"/>
  <c r="W537" i="4"/>
  <c r="X537" i="4"/>
  <c r="S537" i="4"/>
  <c r="T537" i="4"/>
  <c r="R537" i="4"/>
  <c r="W529" i="4"/>
  <c r="X529" i="4"/>
  <c r="U529" i="4"/>
  <c r="V529" i="4"/>
  <c r="S529" i="4"/>
  <c r="T529" i="4"/>
  <c r="R529" i="4"/>
  <c r="Q529" i="4"/>
  <c r="AC529" i="4"/>
  <c r="AC521" i="4"/>
  <c r="Y521" i="4"/>
  <c r="W521" i="4"/>
  <c r="X521" i="4"/>
  <c r="U521" i="4"/>
  <c r="V521" i="4"/>
  <c r="S521" i="4"/>
  <c r="T521" i="4"/>
  <c r="R521" i="4"/>
  <c r="X513" i="4"/>
  <c r="U513" i="4"/>
  <c r="V513" i="4"/>
  <c r="S513" i="4"/>
  <c r="T513" i="4"/>
  <c r="R513" i="4"/>
  <c r="AC513" i="4"/>
  <c r="AC505" i="4"/>
  <c r="W505" i="4"/>
  <c r="X505" i="4"/>
  <c r="U505" i="4"/>
  <c r="V505" i="4"/>
  <c r="S505" i="4"/>
  <c r="T505" i="4"/>
  <c r="R505" i="4"/>
  <c r="Y505" i="4"/>
  <c r="AC497" i="4"/>
  <c r="X497" i="4"/>
  <c r="U497" i="4"/>
  <c r="Y497" i="4"/>
  <c r="V497" i="4"/>
  <c r="S497" i="4"/>
  <c r="T497" i="4"/>
  <c r="Q497" i="4"/>
  <c r="AC489" i="4"/>
  <c r="W489" i="4"/>
  <c r="X489" i="4"/>
  <c r="U489" i="4"/>
  <c r="V489" i="4"/>
  <c r="S489" i="4"/>
  <c r="T489" i="4"/>
  <c r="R489" i="4"/>
  <c r="Y489" i="4"/>
  <c r="AC481" i="4"/>
  <c r="W481" i="4"/>
  <c r="X481" i="4"/>
  <c r="U481" i="4"/>
  <c r="V481" i="4"/>
  <c r="S481" i="4"/>
  <c r="T481" i="4"/>
  <c r="R481" i="4"/>
  <c r="Y481" i="4"/>
  <c r="P481" i="4"/>
  <c r="AC473" i="4"/>
  <c r="W473" i="4"/>
  <c r="U473" i="4"/>
  <c r="S473" i="4"/>
  <c r="T473" i="4"/>
  <c r="R473" i="4"/>
  <c r="Q473" i="4"/>
  <c r="P473" i="4"/>
  <c r="Y465" i="4"/>
  <c r="AC465" i="4"/>
  <c r="W465" i="4"/>
  <c r="X465" i="4"/>
  <c r="U465" i="4"/>
  <c r="V465" i="4"/>
  <c r="S465" i="4"/>
  <c r="T465" i="4"/>
  <c r="R465" i="4"/>
  <c r="Q465" i="4"/>
  <c r="P465" i="4"/>
  <c r="AC457" i="4"/>
  <c r="Y457" i="4"/>
  <c r="W457" i="4"/>
  <c r="U457" i="4"/>
  <c r="S457" i="4"/>
  <c r="T457" i="4"/>
  <c r="R457" i="4"/>
  <c r="P457" i="4"/>
  <c r="AC449" i="4"/>
  <c r="W449" i="4"/>
  <c r="Y449" i="4"/>
  <c r="X449" i="4"/>
  <c r="U449" i="4"/>
  <c r="V449" i="4"/>
  <c r="S449" i="4"/>
  <c r="T449" i="4"/>
  <c r="R449" i="4"/>
  <c r="P449" i="4"/>
  <c r="AC441" i="4"/>
  <c r="X441" i="4"/>
  <c r="U441" i="4"/>
  <c r="Y441" i="4"/>
  <c r="V441" i="4"/>
  <c r="S441" i="4"/>
  <c r="T441" i="4"/>
  <c r="P441" i="4"/>
  <c r="Q441" i="4"/>
  <c r="AC433" i="4"/>
  <c r="W433" i="4"/>
  <c r="X433" i="4"/>
  <c r="U433" i="4"/>
  <c r="T433" i="4"/>
  <c r="R433" i="4"/>
  <c r="Y433" i="4"/>
  <c r="P433" i="4"/>
  <c r="AC425" i="4"/>
  <c r="W425" i="4"/>
  <c r="X425" i="4"/>
  <c r="U425" i="4"/>
  <c r="V425" i="4"/>
  <c r="S425" i="4"/>
  <c r="T425" i="4"/>
  <c r="R425" i="4"/>
  <c r="P425" i="4"/>
  <c r="AC417" i="4"/>
  <c r="W417" i="4"/>
  <c r="X417" i="4"/>
  <c r="Y417" i="4"/>
  <c r="U417" i="4"/>
  <c r="V417" i="4"/>
  <c r="S417" i="4"/>
  <c r="T417" i="4"/>
  <c r="R417" i="4"/>
  <c r="Q417" i="4"/>
  <c r="AC409" i="4"/>
  <c r="W409" i="4"/>
  <c r="X409" i="4"/>
  <c r="U409" i="4"/>
  <c r="Y409" i="4"/>
  <c r="V409" i="4"/>
  <c r="S409" i="4"/>
  <c r="T409" i="4"/>
  <c r="R409" i="4"/>
  <c r="Q409" i="4"/>
  <c r="AC401" i="4"/>
  <c r="Y401" i="4"/>
  <c r="X401" i="4"/>
  <c r="U401" i="4"/>
  <c r="S401" i="4"/>
  <c r="T401" i="4"/>
  <c r="AC393" i="4"/>
  <c r="Y393" i="4"/>
  <c r="W393" i="4"/>
  <c r="X393" i="4"/>
  <c r="U393" i="4"/>
  <c r="V393" i="4"/>
  <c r="S393" i="4"/>
  <c r="T393" i="4"/>
  <c r="R393" i="4"/>
  <c r="W385" i="4"/>
  <c r="X385" i="4"/>
  <c r="U385" i="4"/>
  <c r="V385" i="4"/>
  <c r="S385" i="4"/>
  <c r="T385" i="4"/>
  <c r="R385" i="4"/>
  <c r="Y385" i="4"/>
  <c r="AC385" i="4"/>
  <c r="Q385" i="4"/>
  <c r="AC377" i="4"/>
  <c r="W377" i="4"/>
  <c r="X377" i="4"/>
  <c r="U377" i="4"/>
  <c r="V377" i="4"/>
  <c r="S377" i="4"/>
  <c r="Y377" i="4"/>
  <c r="T377" i="4"/>
  <c r="R377" i="4"/>
  <c r="W369" i="4"/>
  <c r="X369" i="4"/>
  <c r="Y369" i="4"/>
  <c r="U369" i="4"/>
  <c r="V369" i="4"/>
  <c r="S369" i="4"/>
  <c r="T369" i="4"/>
  <c r="R369" i="4"/>
  <c r="AC369" i="4"/>
  <c r="AC361" i="4"/>
  <c r="W361" i="4"/>
  <c r="X361" i="4"/>
  <c r="Y361" i="4"/>
  <c r="U361" i="4"/>
  <c r="V361" i="4"/>
  <c r="S361" i="4"/>
  <c r="T361" i="4"/>
  <c r="R361" i="4"/>
  <c r="Q361" i="4"/>
  <c r="X353" i="4"/>
  <c r="U353" i="4"/>
  <c r="V353" i="4"/>
  <c r="S353" i="4"/>
  <c r="T353" i="4"/>
  <c r="R353" i="4"/>
  <c r="AC353" i="4"/>
  <c r="Q353" i="4"/>
  <c r="AC345" i="4"/>
  <c r="Y345" i="4"/>
  <c r="W345" i="4"/>
  <c r="X345" i="4"/>
  <c r="U345" i="4"/>
  <c r="V345" i="4"/>
  <c r="S345" i="4"/>
  <c r="T345" i="4"/>
  <c r="R345" i="4"/>
  <c r="AC337" i="4"/>
  <c r="Y337" i="4"/>
  <c r="W337" i="4"/>
  <c r="X337" i="4"/>
  <c r="U337" i="4"/>
  <c r="V337" i="4"/>
  <c r="S337" i="4"/>
  <c r="T337" i="4"/>
  <c r="R337" i="4"/>
  <c r="AC329" i="4"/>
  <c r="Y329" i="4"/>
  <c r="X329" i="4"/>
  <c r="U329" i="4"/>
  <c r="V329" i="4"/>
  <c r="S329" i="4"/>
  <c r="T329" i="4"/>
  <c r="R329" i="4"/>
  <c r="AC321" i="4"/>
  <c r="X321" i="4"/>
  <c r="U321" i="4"/>
  <c r="V321" i="4"/>
  <c r="S321" i="4"/>
  <c r="T321" i="4"/>
  <c r="R321" i="4"/>
  <c r="Y321" i="4"/>
  <c r="Q321" i="4"/>
  <c r="AC313" i="4"/>
  <c r="W313" i="4"/>
  <c r="X313" i="4"/>
  <c r="U313" i="4"/>
  <c r="V313" i="4"/>
  <c r="Y313" i="4"/>
  <c r="S313" i="4"/>
  <c r="T313" i="4"/>
  <c r="R313" i="4"/>
  <c r="W305" i="4"/>
  <c r="X305" i="4"/>
  <c r="Y305" i="4"/>
  <c r="U305" i="4"/>
  <c r="V305" i="4"/>
  <c r="S305" i="4"/>
  <c r="T305" i="4"/>
  <c r="R305" i="4"/>
  <c r="AC305" i="4"/>
  <c r="AC297" i="4"/>
  <c r="Y297" i="4"/>
  <c r="W297" i="4"/>
  <c r="X297" i="4"/>
  <c r="U297" i="4"/>
  <c r="V297" i="4"/>
  <c r="S297" i="4"/>
  <c r="T297" i="4"/>
  <c r="R297" i="4"/>
  <c r="Q297" i="4"/>
  <c r="Y289" i="4"/>
  <c r="W289" i="4"/>
  <c r="X289" i="4"/>
  <c r="U289" i="4"/>
  <c r="V289" i="4"/>
  <c r="S289" i="4"/>
  <c r="R289" i="4"/>
  <c r="AC289" i="4"/>
  <c r="AC281" i="4"/>
  <c r="W281" i="4"/>
  <c r="Y281" i="4"/>
  <c r="X281" i="4"/>
  <c r="U281" i="4"/>
  <c r="V281" i="4"/>
  <c r="S281" i="4"/>
  <c r="T281" i="4"/>
  <c r="R281" i="4"/>
  <c r="W273" i="4"/>
  <c r="X273" i="4"/>
  <c r="U273" i="4"/>
  <c r="V273" i="4"/>
  <c r="S273" i="4"/>
  <c r="Y273" i="4"/>
  <c r="T273" i="4"/>
  <c r="R273" i="4"/>
  <c r="AC273" i="4"/>
  <c r="Q273" i="4"/>
  <c r="AC265" i="4"/>
  <c r="W265" i="4"/>
  <c r="X265" i="4"/>
  <c r="U265" i="4"/>
  <c r="V265" i="4"/>
  <c r="S265" i="4"/>
  <c r="T265" i="4"/>
  <c r="Y265" i="4"/>
  <c r="W257" i="4"/>
  <c r="X257" i="4"/>
  <c r="Y257" i="4"/>
  <c r="U257" i="4"/>
  <c r="V257" i="4"/>
  <c r="S257" i="4"/>
  <c r="T257" i="4"/>
  <c r="R257" i="4"/>
  <c r="AC257" i="4"/>
  <c r="P257" i="4"/>
  <c r="AC249" i="4"/>
  <c r="W249" i="4"/>
  <c r="X249" i="4"/>
  <c r="U249" i="4"/>
  <c r="S249" i="4"/>
  <c r="T249" i="4"/>
  <c r="Y249" i="4"/>
  <c r="R249" i="4"/>
  <c r="Q249" i="4"/>
  <c r="P249" i="4"/>
  <c r="AC241" i="4"/>
  <c r="Y241" i="4"/>
  <c r="W241" i="4"/>
  <c r="X241" i="4"/>
  <c r="U241" i="4"/>
  <c r="V241" i="4"/>
  <c r="R241" i="4"/>
  <c r="S241" i="4"/>
  <c r="T241" i="4"/>
  <c r="P241" i="4"/>
  <c r="AC233" i="4"/>
  <c r="X233" i="4"/>
  <c r="U233" i="4"/>
  <c r="V233" i="4"/>
  <c r="R233" i="4"/>
  <c r="S233" i="4"/>
  <c r="T233" i="4"/>
  <c r="P233" i="4"/>
  <c r="AC225" i="4"/>
  <c r="X225" i="4"/>
  <c r="U225" i="4"/>
  <c r="Y225" i="4"/>
  <c r="S225" i="4"/>
  <c r="T225" i="4"/>
  <c r="P225" i="4"/>
  <c r="Q225" i="4"/>
  <c r="AC217" i="4"/>
  <c r="Y217" i="4"/>
  <c r="W217" i="4"/>
  <c r="X217" i="4"/>
  <c r="U217" i="4"/>
  <c r="V217" i="4"/>
  <c r="R217" i="4"/>
  <c r="S217" i="4"/>
  <c r="T217" i="4"/>
  <c r="P217" i="4"/>
  <c r="W209" i="4"/>
  <c r="Y209" i="4"/>
  <c r="X209" i="4"/>
  <c r="U209" i="4"/>
  <c r="V209" i="4"/>
  <c r="R209" i="4"/>
  <c r="S209" i="4"/>
  <c r="AC209" i="4"/>
  <c r="T209" i="4"/>
  <c r="P209" i="4"/>
  <c r="AC201" i="4"/>
  <c r="W201" i="4"/>
  <c r="X201" i="4"/>
  <c r="U201" i="4"/>
  <c r="Y201" i="4"/>
  <c r="V201" i="4"/>
  <c r="R201" i="4"/>
  <c r="S201" i="4"/>
  <c r="T201" i="4"/>
  <c r="Q201" i="4"/>
  <c r="P201" i="4"/>
  <c r="AC193" i="4"/>
  <c r="W193" i="4"/>
  <c r="U193" i="4"/>
  <c r="V193" i="4"/>
  <c r="R193" i="4"/>
  <c r="S193" i="4"/>
  <c r="T193" i="4"/>
  <c r="Y193" i="4"/>
  <c r="Q193" i="4"/>
  <c r="P193" i="4"/>
  <c r="AC185" i="4"/>
  <c r="W185" i="4"/>
  <c r="X185" i="4"/>
  <c r="U185" i="4"/>
  <c r="V185" i="4"/>
  <c r="R185" i="4"/>
  <c r="S185" i="4"/>
  <c r="T185" i="4"/>
  <c r="AC177" i="4"/>
  <c r="W177" i="4"/>
  <c r="X177" i="4"/>
  <c r="U177" i="4"/>
  <c r="V177" i="4"/>
  <c r="R177" i="4"/>
  <c r="S177" i="4"/>
  <c r="T177" i="4"/>
  <c r="Y177" i="4"/>
  <c r="AC169" i="4"/>
  <c r="W169" i="4"/>
  <c r="X169" i="4"/>
  <c r="U169" i="4"/>
  <c r="V169" i="4"/>
  <c r="R169" i="4"/>
  <c r="Y169" i="4"/>
  <c r="S169" i="4"/>
  <c r="T169" i="4"/>
  <c r="Q169" i="4"/>
  <c r="AC161" i="4"/>
  <c r="Y161" i="4"/>
  <c r="W161" i="4"/>
  <c r="X161" i="4"/>
  <c r="U161" i="4"/>
  <c r="V161" i="4"/>
  <c r="R161" i="4"/>
  <c r="AC153" i="4"/>
  <c r="Y153" i="4"/>
  <c r="X153" i="4"/>
  <c r="U153" i="4"/>
  <c r="V153" i="4"/>
  <c r="T153" i="4"/>
  <c r="Q153" i="4"/>
  <c r="AC145" i="4"/>
  <c r="W145" i="4"/>
  <c r="X145" i="4"/>
  <c r="U145" i="4"/>
  <c r="R145" i="4"/>
  <c r="S145" i="4"/>
  <c r="Q145" i="4"/>
  <c r="AC137" i="4"/>
  <c r="W137" i="4"/>
  <c r="X137" i="4"/>
  <c r="U137" i="4"/>
  <c r="V137" i="4"/>
  <c r="Y137" i="4"/>
  <c r="R137" i="4"/>
  <c r="S137" i="4"/>
  <c r="T137" i="4"/>
  <c r="AC129" i="4"/>
  <c r="W129" i="4"/>
  <c r="X129" i="4"/>
  <c r="U129" i="4"/>
  <c r="V129" i="4"/>
  <c r="S129" i="4"/>
  <c r="T129" i="4"/>
  <c r="AC121" i="4"/>
  <c r="W121" i="4"/>
  <c r="X121" i="4"/>
  <c r="U121" i="4"/>
  <c r="V121" i="4"/>
  <c r="R121" i="4"/>
  <c r="S121" i="4"/>
  <c r="T121" i="4"/>
  <c r="Y121" i="4"/>
  <c r="P121" i="4"/>
  <c r="AC113" i="4"/>
  <c r="Y113" i="4"/>
  <c r="W113" i="4"/>
  <c r="X113" i="4"/>
  <c r="U113" i="4"/>
  <c r="V113" i="4"/>
  <c r="S113" i="4"/>
  <c r="T113" i="4"/>
  <c r="Q113" i="4"/>
  <c r="AC105" i="4"/>
  <c r="W105" i="4"/>
  <c r="Y105" i="4"/>
  <c r="X105" i="4"/>
  <c r="U105" i="4"/>
  <c r="V105" i="4"/>
  <c r="R105" i="4"/>
  <c r="S105" i="4"/>
  <c r="T105" i="4"/>
  <c r="P105" i="4"/>
  <c r="AC97" i="4"/>
  <c r="X97" i="4"/>
  <c r="Y97" i="4"/>
  <c r="U97" i="4"/>
  <c r="V97" i="4"/>
  <c r="R97" i="4"/>
  <c r="T97" i="4"/>
  <c r="Q97" i="4"/>
  <c r="AC89" i="4"/>
  <c r="W89" i="4"/>
  <c r="X89" i="4"/>
  <c r="U89" i="4"/>
  <c r="V89" i="4"/>
  <c r="R89" i="4"/>
  <c r="S89" i="4"/>
  <c r="Y89" i="4"/>
  <c r="AC81" i="4"/>
  <c r="W81" i="4"/>
  <c r="U81" i="4"/>
  <c r="AC73" i="4"/>
  <c r="Y73" i="4"/>
  <c r="W73" i="4"/>
  <c r="X73" i="4"/>
  <c r="R73" i="4"/>
  <c r="S73" i="4"/>
  <c r="T73" i="4"/>
  <c r="Q73" i="4"/>
  <c r="AC65" i="4"/>
  <c r="X65" i="4"/>
  <c r="U65" i="4"/>
  <c r="V65" i="4"/>
  <c r="R65" i="4"/>
  <c r="S65" i="4"/>
  <c r="T65" i="4"/>
  <c r="AC57" i="4"/>
  <c r="U57" i="4"/>
  <c r="V57" i="4"/>
  <c r="Y57" i="4"/>
  <c r="R57" i="4"/>
  <c r="S57" i="4"/>
  <c r="AC49" i="4"/>
  <c r="X49" i="4"/>
  <c r="U49" i="4"/>
  <c r="V49" i="4"/>
  <c r="R49" i="4"/>
  <c r="S49" i="4"/>
  <c r="AC41" i="4"/>
  <c r="W41" i="4"/>
  <c r="X41" i="4"/>
  <c r="Y41" i="4"/>
  <c r="U41" i="4"/>
  <c r="V41" i="4"/>
  <c r="R41" i="4"/>
  <c r="S41" i="4"/>
  <c r="T41" i="4"/>
  <c r="Q41" i="4"/>
  <c r="AC33" i="4"/>
  <c r="X33" i="4"/>
  <c r="U33" i="4"/>
  <c r="V33" i="4"/>
  <c r="S33" i="4"/>
  <c r="T33" i="4"/>
  <c r="AC25" i="4"/>
  <c r="W25" i="4"/>
  <c r="U25" i="4"/>
  <c r="V25" i="4"/>
  <c r="R25" i="4"/>
  <c r="S25" i="4"/>
  <c r="AC17" i="4"/>
  <c r="Y17" i="4"/>
  <c r="W17" i="4"/>
  <c r="X17" i="4"/>
  <c r="U17" i="4"/>
  <c r="S17" i="4"/>
  <c r="AC9" i="4"/>
  <c r="Y9" i="4"/>
  <c r="W9" i="4"/>
  <c r="U9" i="4"/>
  <c r="V9" i="4"/>
  <c r="R9" i="4"/>
  <c r="S9" i="4"/>
  <c r="T9" i="4"/>
  <c r="Q9" i="4"/>
  <c r="W900" i="4"/>
  <c r="R900" i="4"/>
  <c r="Y900" i="4"/>
  <c r="P929" i="4"/>
  <c r="AB843" i="4"/>
  <c r="AD843" i="4" s="1"/>
  <c r="P833" i="4"/>
  <c r="P665" i="4"/>
  <c r="P657" i="4"/>
  <c r="P649" i="4"/>
  <c r="P641" i="4"/>
  <c r="P569" i="4"/>
  <c r="AB551" i="4"/>
  <c r="AD551" i="4" s="1"/>
  <c r="P505" i="4"/>
  <c r="AB487" i="4"/>
  <c r="AD487" i="4" s="1"/>
  <c r="P361" i="4"/>
  <c r="P353" i="4"/>
  <c r="P345" i="4"/>
  <c r="P337" i="4"/>
  <c r="P329" i="4"/>
  <c r="P321" i="4"/>
  <c r="P313" i="4"/>
  <c r="P185" i="4"/>
  <c r="P97" i="4"/>
  <c r="P33" i="4"/>
  <c r="Q953" i="4"/>
  <c r="Q913" i="4"/>
  <c r="Q865" i="4"/>
  <c r="Q825" i="4"/>
  <c r="Q569" i="4"/>
  <c r="Q313" i="4"/>
  <c r="Q233" i="4"/>
  <c r="Q121" i="4"/>
  <c r="Y529" i="4"/>
  <c r="V95" i="4"/>
  <c r="W95" i="4"/>
  <c r="S95" i="4"/>
  <c r="R95" i="4"/>
  <c r="V525" i="4"/>
  <c r="Y525" i="4"/>
  <c r="S525" i="4"/>
  <c r="Y164" i="4"/>
  <c r="W164" i="4"/>
  <c r="R164" i="4"/>
  <c r="V109" i="4"/>
  <c r="AB109" i="4" s="1"/>
  <c r="AD109" i="4" s="1"/>
  <c r="S109" i="4"/>
  <c r="W109" i="4"/>
  <c r="Y945" i="4"/>
  <c r="V711" i="4"/>
  <c r="U711" i="4"/>
  <c r="AB711" i="4" s="1"/>
  <c r="AD711" i="4" s="1"/>
  <c r="W711" i="4"/>
  <c r="X431" i="4"/>
  <c r="W431" i="4"/>
  <c r="V431" i="4"/>
  <c r="P865" i="4"/>
  <c r="P801" i="4"/>
  <c r="P537" i="4"/>
  <c r="P417" i="4"/>
  <c r="P409" i="4"/>
  <c r="P145" i="4"/>
  <c r="P113" i="4"/>
  <c r="P65" i="4"/>
  <c r="Q929" i="4"/>
  <c r="AB879" i="4"/>
  <c r="AD879" i="4" s="1"/>
  <c r="Q713" i="4"/>
  <c r="Q633" i="4"/>
  <c r="Q545" i="4"/>
  <c r="Q457" i="4"/>
  <c r="Q337" i="4"/>
  <c r="Q217" i="4"/>
  <c r="Q177" i="4"/>
  <c r="Q95" i="4"/>
  <c r="U961" i="4"/>
  <c r="U905" i="4"/>
  <c r="U745" i="4"/>
  <c r="Y929" i="4"/>
  <c r="X540" i="4"/>
  <c r="W540" i="4"/>
  <c r="R540" i="4"/>
  <c r="V423" i="4"/>
  <c r="T423" i="4"/>
  <c r="S423" i="4"/>
  <c r="X932" i="4"/>
  <c r="W932" i="4"/>
  <c r="R932" i="4"/>
  <c r="Y781" i="4"/>
  <c r="W781" i="4"/>
  <c r="R781" i="4"/>
  <c r="Y725" i="4"/>
  <c r="T725" i="4"/>
  <c r="R725" i="4"/>
  <c r="V460" i="4"/>
  <c r="Y460" i="4"/>
  <c r="U460" i="4"/>
  <c r="S460" i="4"/>
  <c r="R388" i="4"/>
  <c r="P809" i="4"/>
  <c r="AB652" i="4"/>
  <c r="AD652" i="4" s="1"/>
  <c r="P609" i="4"/>
  <c r="P601" i="4"/>
  <c r="P545" i="4"/>
  <c r="P273" i="4"/>
  <c r="P153" i="4"/>
  <c r="P9" i="4"/>
  <c r="AB975" i="4"/>
  <c r="AD975" i="4" s="1"/>
  <c r="Q937" i="4"/>
  <c r="Q849" i="4"/>
  <c r="Q753" i="4"/>
  <c r="Q681" i="4"/>
  <c r="Q505" i="4"/>
  <c r="Q345" i="4"/>
  <c r="Q257" i="4"/>
  <c r="Q105" i="4"/>
  <c r="Q57" i="4"/>
  <c r="AB668" i="4"/>
  <c r="AD668" i="4" s="1"/>
  <c r="W961" i="4"/>
  <c r="AC976" i="4"/>
  <c r="X976" i="4"/>
  <c r="Y976" i="4"/>
  <c r="V976" i="4"/>
  <c r="W976" i="4"/>
  <c r="S976" i="4"/>
  <c r="T976" i="4"/>
  <c r="U976" i="4"/>
  <c r="AC968" i="4"/>
  <c r="X968" i="4"/>
  <c r="Y968" i="4"/>
  <c r="V968" i="4"/>
  <c r="W968" i="4"/>
  <c r="S968" i="4"/>
  <c r="T968" i="4"/>
  <c r="U968" i="4"/>
  <c r="AC960" i="4"/>
  <c r="X960" i="4"/>
  <c r="Y960" i="4"/>
  <c r="V960" i="4"/>
  <c r="W960" i="4"/>
  <c r="S960" i="4"/>
  <c r="T960" i="4"/>
  <c r="U960" i="4"/>
  <c r="AC952" i="4"/>
  <c r="X952" i="4"/>
  <c r="Y952" i="4"/>
  <c r="V952" i="4"/>
  <c r="W952" i="4"/>
  <c r="S952" i="4"/>
  <c r="T952" i="4"/>
  <c r="U952" i="4"/>
  <c r="AC944" i="4"/>
  <c r="X944" i="4"/>
  <c r="V944" i="4"/>
  <c r="S944" i="4"/>
  <c r="T944" i="4"/>
  <c r="U944" i="4"/>
  <c r="AC936" i="4"/>
  <c r="X936" i="4"/>
  <c r="Y936" i="4"/>
  <c r="V936" i="4"/>
  <c r="W936" i="4"/>
  <c r="S936" i="4"/>
  <c r="T936" i="4"/>
  <c r="U936" i="4"/>
  <c r="AC928" i="4"/>
  <c r="X928" i="4"/>
  <c r="Y928" i="4"/>
  <c r="V928" i="4"/>
  <c r="W928" i="4"/>
  <c r="S928" i="4"/>
  <c r="T928" i="4"/>
  <c r="U928" i="4"/>
  <c r="AC920" i="4"/>
  <c r="X920" i="4"/>
  <c r="Y920" i="4"/>
  <c r="V920" i="4"/>
  <c r="S920" i="4"/>
  <c r="T920" i="4"/>
  <c r="U920" i="4"/>
  <c r="AC912" i="4"/>
  <c r="X912" i="4"/>
  <c r="Y912" i="4"/>
  <c r="V912" i="4"/>
  <c r="W912" i="4"/>
  <c r="S912" i="4"/>
  <c r="T912" i="4"/>
  <c r="U912" i="4"/>
  <c r="AC904" i="4"/>
  <c r="X904" i="4"/>
  <c r="W904" i="4"/>
  <c r="T904" i="4"/>
  <c r="U904" i="4"/>
  <c r="AC896" i="4"/>
  <c r="X896" i="4"/>
  <c r="Y896" i="4"/>
  <c r="V896" i="4"/>
  <c r="W896" i="4"/>
  <c r="S896" i="4"/>
  <c r="T896" i="4"/>
  <c r="U896" i="4"/>
  <c r="AC888" i="4"/>
  <c r="X888" i="4"/>
  <c r="Y888" i="4"/>
  <c r="V888" i="4"/>
  <c r="W888" i="4"/>
  <c r="S888" i="4"/>
  <c r="T888" i="4"/>
  <c r="U888" i="4"/>
  <c r="AC880" i="4"/>
  <c r="X880" i="4"/>
  <c r="Y880" i="4"/>
  <c r="V880" i="4"/>
  <c r="W880" i="4"/>
  <c r="T880" i="4"/>
  <c r="U880" i="4"/>
  <c r="AC872" i="4"/>
  <c r="X872" i="4"/>
  <c r="S872" i="4"/>
  <c r="T872" i="4"/>
  <c r="U872" i="4"/>
  <c r="AC864" i="4"/>
  <c r="Y864" i="4"/>
  <c r="V864" i="4"/>
  <c r="S864" i="4"/>
  <c r="T864" i="4"/>
  <c r="U864" i="4"/>
  <c r="AC856" i="4"/>
  <c r="W856" i="4"/>
  <c r="Y856" i="4"/>
  <c r="V856" i="4"/>
  <c r="S856" i="4"/>
  <c r="T856" i="4"/>
  <c r="U856" i="4"/>
  <c r="R856" i="4"/>
  <c r="AC848" i="4"/>
  <c r="Y848" i="4"/>
  <c r="X848" i="4"/>
  <c r="V848" i="4"/>
  <c r="S848" i="4"/>
  <c r="T848" i="4"/>
  <c r="U848" i="4"/>
  <c r="AC840" i="4"/>
  <c r="W840" i="4"/>
  <c r="X840" i="4"/>
  <c r="V840" i="4"/>
  <c r="S840" i="4"/>
  <c r="T840" i="4"/>
  <c r="U840" i="4"/>
  <c r="AC832" i="4"/>
  <c r="Y832" i="4"/>
  <c r="W832" i="4"/>
  <c r="X832" i="4"/>
  <c r="V832" i="4"/>
  <c r="S832" i="4"/>
  <c r="T832" i="4"/>
  <c r="U832" i="4"/>
  <c r="AC824" i="4"/>
  <c r="Y824" i="4"/>
  <c r="W824" i="4"/>
  <c r="X824" i="4"/>
  <c r="V824" i="4"/>
  <c r="S824" i="4"/>
  <c r="T824" i="4"/>
  <c r="U824" i="4"/>
  <c r="AC816" i="4"/>
  <c r="Y816" i="4"/>
  <c r="W816" i="4"/>
  <c r="X816" i="4"/>
  <c r="V816" i="4"/>
  <c r="S816" i="4"/>
  <c r="T816" i="4"/>
  <c r="U816" i="4"/>
  <c r="AC808" i="4"/>
  <c r="Y808" i="4"/>
  <c r="W808" i="4"/>
  <c r="X808" i="4"/>
  <c r="V808" i="4"/>
  <c r="S808" i="4"/>
  <c r="T808" i="4"/>
  <c r="U808" i="4"/>
  <c r="AC800" i="4"/>
  <c r="Y800" i="4"/>
  <c r="W800" i="4"/>
  <c r="X800" i="4"/>
  <c r="V800" i="4"/>
  <c r="S800" i="4"/>
  <c r="T800" i="4"/>
  <c r="U800" i="4"/>
  <c r="AC792" i="4"/>
  <c r="Y792" i="4"/>
  <c r="W792" i="4"/>
  <c r="X792" i="4"/>
  <c r="V792" i="4"/>
  <c r="S792" i="4"/>
  <c r="T792" i="4"/>
  <c r="U792" i="4"/>
  <c r="AC784" i="4"/>
  <c r="Y784" i="4"/>
  <c r="W784" i="4"/>
  <c r="X784" i="4"/>
  <c r="V784" i="4"/>
  <c r="S784" i="4"/>
  <c r="T784" i="4"/>
  <c r="U784" i="4"/>
  <c r="AC776" i="4"/>
  <c r="Y776" i="4"/>
  <c r="W776" i="4"/>
  <c r="X776" i="4"/>
  <c r="V776" i="4"/>
  <c r="S776" i="4"/>
  <c r="T776" i="4"/>
  <c r="U776" i="4"/>
  <c r="AC768" i="4"/>
  <c r="Y768" i="4"/>
  <c r="W768" i="4"/>
  <c r="X768" i="4"/>
  <c r="V768" i="4"/>
  <c r="S768" i="4"/>
  <c r="T768" i="4"/>
  <c r="U768" i="4"/>
  <c r="AC760" i="4"/>
  <c r="Y760" i="4"/>
  <c r="W760" i="4"/>
  <c r="X760" i="4"/>
  <c r="V760" i="4"/>
  <c r="S760" i="4"/>
  <c r="T760" i="4"/>
  <c r="U760" i="4"/>
  <c r="AC752" i="4"/>
  <c r="Y752" i="4"/>
  <c r="W752" i="4"/>
  <c r="X752" i="4"/>
  <c r="V752" i="4"/>
  <c r="S752" i="4"/>
  <c r="U752" i="4"/>
  <c r="R752" i="4"/>
  <c r="AC744" i="4"/>
  <c r="Y744" i="4"/>
  <c r="W744" i="4"/>
  <c r="X744" i="4"/>
  <c r="V744" i="4"/>
  <c r="S744" i="4"/>
  <c r="T744" i="4"/>
  <c r="U744" i="4"/>
  <c r="AC736" i="4"/>
  <c r="Y736" i="4"/>
  <c r="W736" i="4"/>
  <c r="X736" i="4"/>
  <c r="V736" i="4"/>
  <c r="S736" i="4"/>
  <c r="T736" i="4"/>
  <c r="U736" i="4"/>
  <c r="AC728" i="4"/>
  <c r="Y728" i="4"/>
  <c r="W728" i="4"/>
  <c r="X728" i="4"/>
  <c r="V728" i="4"/>
  <c r="S728" i="4"/>
  <c r="T728" i="4"/>
  <c r="U728" i="4"/>
  <c r="AC720" i="4"/>
  <c r="W720" i="4"/>
  <c r="U720" i="4"/>
  <c r="V720" i="4"/>
  <c r="S720" i="4"/>
  <c r="T720" i="4"/>
  <c r="R240" i="4"/>
  <c r="R176" i="4"/>
  <c r="Y588" i="4"/>
  <c r="X588" i="4"/>
  <c r="Q588" i="4"/>
  <c r="T397" i="4"/>
  <c r="Q397" i="4"/>
  <c r="R397" i="4"/>
  <c r="W141" i="4"/>
  <c r="R141" i="4"/>
  <c r="S141" i="4"/>
  <c r="W101" i="4"/>
  <c r="P101" i="4"/>
  <c r="Q101" i="4"/>
  <c r="AC696" i="4"/>
  <c r="Y696" i="4"/>
  <c r="W696" i="4"/>
  <c r="X696" i="4"/>
  <c r="U696" i="4"/>
  <c r="V696" i="4"/>
  <c r="S696" i="4"/>
  <c r="T696" i="4"/>
  <c r="AC672" i="4"/>
  <c r="Y672" i="4"/>
  <c r="W672" i="4"/>
  <c r="X672" i="4"/>
  <c r="U672" i="4"/>
  <c r="V672" i="4"/>
  <c r="S672" i="4"/>
  <c r="T672" i="4"/>
  <c r="AC648" i="4"/>
  <c r="Y648" i="4"/>
  <c r="X648" i="4"/>
  <c r="U648" i="4"/>
  <c r="V648" i="4"/>
  <c r="S648" i="4"/>
  <c r="AC632" i="4"/>
  <c r="Y632" i="4"/>
  <c r="U632" i="4"/>
  <c r="V632" i="4"/>
  <c r="S632" i="4"/>
  <c r="T632" i="4"/>
  <c r="AC608" i="4"/>
  <c r="Y608" i="4"/>
  <c r="X608" i="4"/>
  <c r="U608" i="4"/>
  <c r="V608" i="4"/>
  <c r="S608" i="4"/>
  <c r="T608" i="4"/>
  <c r="AC584" i="4"/>
  <c r="Y584" i="4"/>
  <c r="W584" i="4"/>
  <c r="X584" i="4"/>
  <c r="U584" i="4"/>
  <c r="V584" i="4"/>
  <c r="S584" i="4"/>
  <c r="T584" i="4"/>
  <c r="AC560" i="4"/>
  <c r="Y560" i="4"/>
  <c r="W560" i="4"/>
  <c r="X560" i="4"/>
  <c r="U560" i="4"/>
  <c r="V560" i="4"/>
  <c r="S560" i="4"/>
  <c r="T560" i="4"/>
  <c r="AC528" i="4"/>
  <c r="Y528" i="4"/>
  <c r="W528" i="4"/>
  <c r="X528" i="4"/>
  <c r="U528" i="4"/>
  <c r="V528" i="4"/>
  <c r="S528" i="4"/>
  <c r="T528" i="4"/>
  <c r="AC496" i="4"/>
  <c r="Y496" i="4"/>
  <c r="W496" i="4"/>
  <c r="X496" i="4"/>
  <c r="U496" i="4"/>
  <c r="V496" i="4"/>
  <c r="S496" i="4"/>
  <c r="T496" i="4"/>
  <c r="AC464" i="4"/>
  <c r="Y464" i="4"/>
  <c r="W464" i="4"/>
  <c r="X464" i="4"/>
  <c r="U464" i="4"/>
  <c r="V464" i="4"/>
  <c r="S464" i="4"/>
  <c r="T464" i="4"/>
  <c r="AC440" i="4"/>
  <c r="Y440" i="4"/>
  <c r="W440" i="4"/>
  <c r="X440" i="4"/>
  <c r="U440" i="4"/>
  <c r="V440" i="4"/>
  <c r="S440" i="4"/>
  <c r="T440" i="4"/>
  <c r="AC408" i="4"/>
  <c r="Y408" i="4"/>
  <c r="W408" i="4"/>
  <c r="X408" i="4"/>
  <c r="U408" i="4"/>
  <c r="V408" i="4"/>
  <c r="S408" i="4"/>
  <c r="T408" i="4"/>
  <c r="AC384" i="4"/>
  <c r="Y384" i="4"/>
  <c r="W384" i="4"/>
  <c r="X384" i="4"/>
  <c r="U384" i="4"/>
  <c r="V384" i="4"/>
  <c r="S384" i="4"/>
  <c r="T384" i="4"/>
  <c r="AC352" i="4"/>
  <c r="Y352" i="4"/>
  <c r="W352" i="4"/>
  <c r="X352" i="4"/>
  <c r="U352" i="4"/>
  <c r="V352" i="4"/>
  <c r="S352" i="4"/>
  <c r="T352" i="4"/>
  <c r="AC328" i="4"/>
  <c r="Y328" i="4"/>
  <c r="W328" i="4"/>
  <c r="X328" i="4"/>
  <c r="U328" i="4"/>
  <c r="V328" i="4"/>
  <c r="S328" i="4"/>
  <c r="T328" i="4"/>
  <c r="AC304" i="4"/>
  <c r="Y304" i="4"/>
  <c r="X304" i="4"/>
  <c r="U304" i="4"/>
  <c r="V304" i="4"/>
  <c r="S304" i="4"/>
  <c r="T304" i="4"/>
  <c r="AC288" i="4"/>
  <c r="Y288" i="4"/>
  <c r="U288" i="4"/>
  <c r="V288" i="4"/>
  <c r="S288" i="4"/>
  <c r="T288" i="4"/>
  <c r="AC272" i="4"/>
  <c r="Y272" i="4"/>
  <c r="W272" i="4"/>
  <c r="X272" i="4"/>
  <c r="U272" i="4"/>
  <c r="V272" i="4"/>
  <c r="S272" i="4"/>
  <c r="T272" i="4"/>
  <c r="AC248" i="4"/>
  <c r="Y248" i="4"/>
  <c r="W248" i="4"/>
  <c r="X248" i="4"/>
  <c r="U248" i="4"/>
  <c r="V248" i="4"/>
  <c r="S248" i="4"/>
  <c r="T248" i="4"/>
  <c r="AC224" i="4"/>
  <c r="X224" i="4"/>
  <c r="U224" i="4"/>
  <c r="V224" i="4"/>
  <c r="S224" i="4"/>
  <c r="T224" i="4"/>
  <c r="AC208" i="4"/>
  <c r="Y208" i="4"/>
  <c r="W208" i="4"/>
  <c r="X208" i="4"/>
  <c r="U208" i="4"/>
  <c r="V208" i="4"/>
  <c r="S208" i="4"/>
  <c r="T208" i="4"/>
  <c r="AC184" i="4"/>
  <c r="Y184" i="4"/>
  <c r="W184" i="4"/>
  <c r="X184" i="4"/>
  <c r="U184" i="4"/>
  <c r="V184" i="4"/>
  <c r="S184" i="4"/>
  <c r="T184" i="4"/>
  <c r="W160" i="4"/>
  <c r="X160" i="4"/>
  <c r="U160" i="4"/>
  <c r="AC160" i="4"/>
  <c r="Y160" i="4"/>
  <c r="V160" i="4"/>
  <c r="S160" i="4"/>
  <c r="T160" i="4"/>
  <c r="AC136" i="4"/>
  <c r="W136" i="4"/>
  <c r="U136" i="4"/>
  <c r="V136" i="4"/>
  <c r="Y136" i="4"/>
  <c r="S136" i="4"/>
  <c r="T136" i="4"/>
  <c r="AC112" i="4"/>
  <c r="W112" i="4"/>
  <c r="X112" i="4"/>
  <c r="U112" i="4"/>
  <c r="S112" i="4"/>
  <c r="T112" i="4"/>
  <c r="AC96" i="4"/>
  <c r="W96" i="4"/>
  <c r="X96" i="4"/>
  <c r="U96" i="4"/>
  <c r="Y96" i="4"/>
  <c r="T96" i="4"/>
  <c r="W72" i="4"/>
  <c r="AC72" i="4"/>
  <c r="X72" i="4"/>
  <c r="U72" i="4"/>
  <c r="V72" i="4"/>
  <c r="S72" i="4"/>
  <c r="Y72" i="4"/>
  <c r="T72" i="4"/>
  <c r="AC48" i="4"/>
  <c r="W48" i="4"/>
  <c r="X48" i="4"/>
  <c r="U48" i="4"/>
  <c r="V48" i="4"/>
  <c r="S48" i="4"/>
  <c r="T48" i="4"/>
  <c r="AC8" i="4"/>
  <c r="W8" i="4"/>
  <c r="X8" i="4"/>
  <c r="U8" i="4"/>
  <c r="Y8" i="4"/>
  <c r="S8" i="4"/>
  <c r="T8" i="4"/>
  <c r="W648" i="4"/>
  <c r="AB911" i="4"/>
  <c r="AD911" i="4" s="1"/>
  <c r="AB863" i="4"/>
  <c r="AD863" i="4" s="1"/>
  <c r="AB815" i="4"/>
  <c r="AD815" i="4" s="1"/>
  <c r="AB791" i="4"/>
  <c r="AD791" i="4" s="1"/>
  <c r="AB759" i="4"/>
  <c r="AD759" i="4" s="1"/>
  <c r="AB687" i="4"/>
  <c r="AD687" i="4" s="1"/>
  <c r="AB663" i="4"/>
  <c r="AD663" i="4" s="1"/>
  <c r="AB607" i="4"/>
  <c r="AD607" i="4" s="1"/>
  <c r="AB559" i="4"/>
  <c r="AD559" i="4" s="1"/>
  <c r="AB463" i="4"/>
  <c r="AD463" i="4" s="1"/>
  <c r="AB439" i="4"/>
  <c r="AD439" i="4" s="1"/>
  <c r="AB415" i="4"/>
  <c r="AD415" i="4" s="1"/>
  <c r="AB375" i="4"/>
  <c r="AD375" i="4" s="1"/>
  <c r="AB351" i="4"/>
  <c r="AD351" i="4" s="1"/>
  <c r="AB239" i="4"/>
  <c r="AD239" i="4" s="1"/>
  <c r="AB215" i="4"/>
  <c r="AD215" i="4" s="1"/>
  <c r="AB159" i="4"/>
  <c r="AD159" i="4" s="1"/>
  <c r="AB135" i="4"/>
  <c r="AD135" i="4" s="1"/>
  <c r="AB39" i="4"/>
  <c r="AD39" i="4" s="1"/>
  <c r="R757" i="4"/>
  <c r="V140" i="4"/>
  <c r="W756" i="4"/>
  <c r="AB478" i="4"/>
  <c r="AD478" i="4" s="1"/>
  <c r="X140" i="4"/>
  <c r="AC974" i="4"/>
  <c r="Y974" i="4"/>
  <c r="W974" i="4"/>
  <c r="X974" i="4"/>
  <c r="U974" i="4"/>
  <c r="V974" i="4"/>
  <c r="AB974" i="4" s="1"/>
  <c r="AD974" i="4" s="1"/>
  <c r="AC958" i="4"/>
  <c r="Y958" i="4"/>
  <c r="W958" i="4"/>
  <c r="U958" i="4"/>
  <c r="AC942" i="4"/>
  <c r="Y942" i="4"/>
  <c r="W942" i="4"/>
  <c r="U942" i="4"/>
  <c r="Y918" i="4"/>
  <c r="AC918" i="4"/>
  <c r="X918" i="4"/>
  <c r="U918" i="4"/>
  <c r="V918" i="4"/>
  <c r="AC894" i="4"/>
  <c r="Y894" i="4"/>
  <c r="X894" i="4"/>
  <c r="W894" i="4"/>
  <c r="U894" i="4"/>
  <c r="AC870" i="4"/>
  <c r="Y870" i="4"/>
  <c r="W870" i="4"/>
  <c r="U870" i="4"/>
  <c r="AC846" i="4"/>
  <c r="Y846" i="4"/>
  <c r="U846" i="4"/>
  <c r="U822" i="4"/>
  <c r="Y822" i="4"/>
  <c r="W822" i="4"/>
  <c r="AC798" i="4"/>
  <c r="U798" i="4"/>
  <c r="V798" i="4"/>
  <c r="AC782" i="4"/>
  <c r="Y782" i="4"/>
  <c r="U782" i="4"/>
  <c r="AC758" i="4"/>
  <c r="U758" i="4"/>
  <c r="W758" i="4"/>
  <c r="X758" i="4"/>
  <c r="AC734" i="4"/>
  <c r="Y734" i="4"/>
  <c r="U734" i="4"/>
  <c r="X734" i="4"/>
  <c r="V734" i="4"/>
  <c r="AC710" i="4"/>
  <c r="X710" i="4"/>
  <c r="W710" i="4"/>
  <c r="V710" i="4"/>
  <c r="AC686" i="4"/>
  <c r="Y686" i="4"/>
  <c r="U686" i="4"/>
  <c r="X686" i="4"/>
  <c r="AC662" i="4"/>
  <c r="Y662" i="4"/>
  <c r="W662" i="4"/>
  <c r="U662" i="4"/>
  <c r="AC646" i="4"/>
  <c r="AC630" i="4"/>
  <c r="X630" i="4"/>
  <c r="AC606" i="4"/>
  <c r="Y606" i="4"/>
  <c r="X606" i="4"/>
  <c r="AC582" i="4"/>
  <c r="Y582" i="4"/>
  <c r="W582" i="4"/>
  <c r="AC558" i="4"/>
  <c r="Y558" i="4"/>
  <c r="X558" i="4"/>
  <c r="U558" i="4"/>
  <c r="V558" i="4"/>
  <c r="AC542" i="4"/>
  <c r="Y542" i="4"/>
  <c r="X542" i="4"/>
  <c r="W542" i="4"/>
  <c r="AC518" i="4"/>
  <c r="X518" i="4"/>
  <c r="AC494" i="4"/>
  <c r="Y494" i="4"/>
  <c r="X494" i="4"/>
  <c r="U494" i="4"/>
  <c r="W494" i="4"/>
  <c r="AC470" i="4"/>
  <c r="X470" i="4"/>
  <c r="W470" i="4"/>
  <c r="Y470" i="4"/>
  <c r="V470" i="4"/>
  <c r="U470" i="4"/>
  <c r="AC446" i="4"/>
  <c r="Y446" i="4"/>
  <c r="W446" i="4"/>
  <c r="AC422" i="4"/>
  <c r="W422" i="4"/>
  <c r="AC398" i="4"/>
  <c r="X398" i="4"/>
  <c r="W398" i="4"/>
  <c r="AC374" i="4"/>
  <c r="Y374" i="4"/>
  <c r="X374" i="4"/>
  <c r="W374" i="4"/>
  <c r="AC350" i="4"/>
  <c r="Y350" i="4"/>
  <c r="X350" i="4"/>
  <c r="V350" i="4"/>
  <c r="Y326" i="4"/>
  <c r="V326" i="4"/>
  <c r="AC302" i="4"/>
  <c r="Y302" i="4"/>
  <c r="V302" i="4"/>
  <c r="U302" i="4"/>
  <c r="W302" i="4"/>
  <c r="X302" i="4"/>
  <c r="AC278" i="4"/>
  <c r="W278" i="4"/>
  <c r="U278" i="4"/>
  <c r="X278" i="4"/>
  <c r="AC254" i="4"/>
  <c r="Y254" i="4"/>
  <c r="X254" i="4"/>
  <c r="W254" i="4"/>
  <c r="U254" i="4"/>
  <c r="Y230" i="4"/>
  <c r="AC230" i="4"/>
  <c r="W230" i="4"/>
  <c r="X230" i="4"/>
  <c r="V230" i="4"/>
  <c r="AC206" i="4"/>
  <c r="Y206" i="4"/>
  <c r="X206" i="4"/>
  <c r="V206" i="4"/>
  <c r="AC182" i="4"/>
  <c r="Y182" i="4"/>
  <c r="X182" i="4"/>
  <c r="W182" i="4"/>
  <c r="AC150" i="4"/>
  <c r="Y150" i="4"/>
  <c r="W150" i="4"/>
  <c r="U150" i="4"/>
  <c r="AC126" i="4"/>
  <c r="Y126" i="4"/>
  <c r="W126" i="4"/>
  <c r="X126" i="4"/>
  <c r="U126" i="4"/>
  <c r="AC94" i="4"/>
  <c r="Y94" i="4"/>
  <c r="X94" i="4"/>
  <c r="W94" i="4"/>
  <c r="AC6" i="4"/>
  <c r="Y6" i="4"/>
  <c r="X6" i="4"/>
  <c r="R758" i="4"/>
  <c r="V319" i="4"/>
  <c r="W319" i="4"/>
  <c r="AB319" i="4" s="1"/>
  <c r="AD319" i="4" s="1"/>
  <c r="V127" i="4"/>
  <c r="W127" i="4"/>
  <c r="T127" i="4"/>
  <c r="Y127" i="4"/>
  <c r="W804" i="4"/>
  <c r="Y804" i="4"/>
  <c r="X804" i="4"/>
  <c r="W669" i="4"/>
  <c r="V669" i="4"/>
  <c r="AB669" i="4" s="1"/>
  <c r="AD669" i="4" s="1"/>
  <c r="W181" i="4"/>
  <c r="Y181" i="4"/>
  <c r="W76" i="4"/>
  <c r="V76" i="4"/>
  <c r="AB973" i="4"/>
  <c r="AD973" i="4" s="1"/>
  <c r="AB965" i="4"/>
  <c r="AB957" i="4"/>
  <c r="AD957" i="4" s="1"/>
  <c r="AB949" i="4"/>
  <c r="AD949" i="4" s="1"/>
  <c r="AB941" i="4"/>
  <c r="AB933" i="4"/>
  <c r="AD933" i="4" s="1"/>
  <c r="AB925" i="4"/>
  <c r="AD925" i="4" s="1"/>
  <c r="AB917" i="4"/>
  <c r="AD917" i="4" s="1"/>
  <c r="AB909" i="4"/>
  <c r="AD909" i="4" s="1"/>
  <c r="AB877" i="4"/>
  <c r="AD877" i="4" s="1"/>
  <c r="AB869" i="4"/>
  <c r="AD869" i="4" s="1"/>
  <c r="AB861" i="4"/>
  <c r="AD861" i="4" s="1"/>
  <c r="AB829" i="4"/>
  <c r="AD829" i="4" s="1"/>
  <c r="AB813" i="4"/>
  <c r="AB797" i="4"/>
  <c r="AD797" i="4" s="1"/>
  <c r="AB789" i="4"/>
  <c r="AD789" i="4" s="1"/>
  <c r="AB773" i="4"/>
  <c r="AD773" i="4" s="1"/>
  <c r="AB765" i="4"/>
  <c r="AD765" i="4" s="1"/>
  <c r="AB741" i="4"/>
  <c r="AB733" i="4"/>
  <c r="AD733" i="4" s="1"/>
  <c r="AB725" i="4"/>
  <c r="AD725" i="4" s="1"/>
  <c r="AB701" i="4"/>
  <c r="AD701" i="4" s="1"/>
  <c r="AB693" i="4"/>
  <c r="AD693" i="4" s="1"/>
  <c r="AB685" i="4"/>
  <c r="AD685" i="4" s="1"/>
  <c r="AB661" i="4"/>
  <c r="AD661" i="4" s="1"/>
  <c r="AB653" i="4"/>
  <c r="AD653" i="4" s="1"/>
  <c r="AB637" i="4"/>
  <c r="AD637" i="4" s="1"/>
  <c r="AB629" i="4"/>
  <c r="AB621" i="4"/>
  <c r="AD621" i="4" s="1"/>
  <c r="AB613" i="4"/>
  <c r="AB597" i="4"/>
  <c r="AD597" i="4" s="1"/>
  <c r="AB589" i="4"/>
  <c r="AD589" i="4" s="1"/>
  <c r="AB581" i="4"/>
  <c r="AD581" i="4" s="1"/>
  <c r="AB573" i="4"/>
  <c r="AD573" i="4" s="1"/>
  <c r="AB565" i="4"/>
  <c r="AB557" i="4"/>
  <c r="AD557" i="4" s="1"/>
  <c r="AB549" i="4"/>
  <c r="AD549" i="4" s="1"/>
  <c r="AB541" i="4"/>
  <c r="AD541" i="4" s="1"/>
  <c r="AB533" i="4"/>
  <c r="AD533" i="4" s="1"/>
  <c r="AB517" i="4"/>
  <c r="AD517" i="4" s="1"/>
  <c r="AB509" i="4"/>
  <c r="AD509" i="4" s="1"/>
  <c r="AB485" i="4"/>
  <c r="AD485" i="4" s="1"/>
  <c r="AB477" i="4"/>
  <c r="AD477" i="4" s="1"/>
  <c r="AB461" i="4"/>
  <c r="AD461" i="4" s="1"/>
  <c r="AB437" i="4"/>
  <c r="AB429" i="4"/>
  <c r="AD429" i="4" s="1"/>
  <c r="AB421" i="4"/>
  <c r="AD421" i="4" s="1"/>
  <c r="AB413" i="4"/>
  <c r="AD413" i="4" s="1"/>
  <c r="AB389" i="4"/>
  <c r="AD389" i="4" s="1"/>
  <c r="AB381" i="4"/>
  <c r="AD381" i="4" s="1"/>
  <c r="AB373" i="4"/>
  <c r="AB365" i="4"/>
  <c r="AD365" i="4" s="1"/>
  <c r="AB357" i="4"/>
  <c r="AB349" i="4"/>
  <c r="AD349" i="4" s="1"/>
  <c r="AB325" i="4"/>
  <c r="AD325" i="4" s="1"/>
  <c r="AB317" i="4"/>
  <c r="AD317" i="4" s="1"/>
  <c r="AB309" i="4"/>
  <c r="AD309" i="4" s="1"/>
  <c r="AB301" i="4"/>
  <c r="AD301" i="4" s="1"/>
  <c r="AB293" i="4"/>
  <c r="AB277" i="4"/>
  <c r="AD277" i="4" s="1"/>
  <c r="AB269" i="4"/>
  <c r="AD269" i="4" s="1"/>
  <c r="AB261" i="4"/>
  <c r="AD261" i="4" s="1"/>
  <c r="AB253" i="4"/>
  <c r="AD253" i="4" s="1"/>
  <c r="AB237" i="4"/>
  <c r="AD237" i="4" s="1"/>
  <c r="AB221" i="4"/>
  <c r="AD221" i="4" s="1"/>
  <c r="AB213" i="4"/>
  <c r="AD213" i="4" s="1"/>
  <c r="AB197" i="4"/>
  <c r="AD197" i="4" s="1"/>
  <c r="AB189" i="4"/>
  <c r="AD189" i="4" s="1"/>
  <c r="AB173" i="4"/>
  <c r="AD173" i="4" s="1"/>
  <c r="AB165" i="4"/>
  <c r="AD165" i="4" s="1"/>
  <c r="AB157" i="4"/>
  <c r="AD157" i="4" s="1"/>
  <c r="AB149" i="4"/>
  <c r="AB133" i="4"/>
  <c r="AD133" i="4" s="1"/>
  <c r="AB77" i="4"/>
  <c r="AD77" i="4" s="1"/>
  <c r="AB21" i="4"/>
  <c r="AD21" i="4" s="1"/>
  <c r="Q924" i="4"/>
  <c r="AB924" i="4" s="1"/>
  <c r="AD924" i="4" s="1"/>
  <c r="Q732" i="4"/>
  <c r="AB732" i="4" s="1"/>
  <c r="AD732" i="4" s="1"/>
  <c r="Q12" i="4"/>
  <c r="R230" i="4"/>
  <c r="R174" i="4"/>
  <c r="R86" i="4"/>
  <c r="R6" i="4"/>
  <c r="S918" i="4"/>
  <c r="S726" i="4"/>
  <c r="S662" i="4"/>
  <c r="S598" i="4"/>
  <c r="S470" i="4"/>
  <c r="S406" i="4"/>
  <c r="S342" i="4"/>
  <c r="S278" i="4"/>
  <c r="S150" i="4"/>
  <c r="S22" i="4"/>
  <c r="T886" i="4"/>
  <c r="T798" i="4"/>
  <c r="T734" i="4"/>
  <c r="T670" i="4"/>
  <c r="T582" i="4"/>
  <c r="T550" i="4"/>
  <c r="T494" i="4"/>
  <c r="T430" i="4"/>
  <c r="T78" i="4"/>
  <c r="U390" i="4"/>
  <c r="U222" i="4"/>
  <c r="U54" i="4"/>
  <c r="V844" i="4"/>
  <c r="V390" i="4"/>
  <c r="V150" i="4"/>
  <c r="V38" i="4"/>
  <c r="V14" i="4"/>
  <c r="W630" i="4"/>
  <c r="W85" i="4"/>
  <c r="X782" i="4"/>
  <c r="X582" i="4"/>
  <c r="X246" i="4"/>
  <c r="Y646" i="4"/>
  <c r="Y630" i="4"/>
  <c r="Y398" i="4"/>
  <c r="Y120" i="4"/>
  <c r="AC712" i="4"/>
  <c r="Y712" i="4"/>
  <c r="W712" i="4"/>
  <c r="X712" i="4"/>
  <c r="U712" i="4"/>
  <c r="V712" i="4"/>
  <c r="S712" i="4"/>
  <c r="T712" i="4"/>
  <c r="AC688" i="4"/>
  <c r="Y688" i="4"/>
  <c r="W688" i="4"/>
  <c r="X688" i="4"/>
  <c r="U688" i="4"/>
  <c r="V688" i="4"/>
  <c r="S688" i="4"/>
  <c r="T688" i="4"/>
  <c r="AC664" i="4"/>
  <c r="Y664" i="4"/>
  <c r="W664" i="4"/>
  <c r="X664" i="4"/>
  <c r="U664" i="4"/>
  <c r="V664" i="4"/>
  <c r="S664" i="4"/>
  <c r="T664" i="4"/>
  <c r="AC640" i="4"/>
  <c r="Y640" i="4"/>
  <c r="W640" i="4"/>
  <c r="X640" i="4"/>
  <c r="S640" i="4"/>
  <c r="T640" i="4"/>
  <c r="AC616" i="4"/>
  <c r="Y616" i="4"/>
  <c r="W616" i="4"/>
  <c r="X616" i="4"/>
  <c r="U616" i="4"/>
  <c r="V616" i="4"/>
  <c r="S616" i="4"/>
  <c r="T616" i="4"/>
  <c r="AC592" i="4"/>
  <c r="Y592" i="4"/>
  <c r="W592" i="4"/>
  <c r="X592" i="4"/>
  <c r="U592" i="4"/>
  <c r="V592" i="4"/>
  <c r="S592" i="4"/>
  <c r="T592" i="4"/>
  <c r="AC568" i="4"/>
  <c r="Y568" i="4"/>
  <c r="W568" i="4"/>
  <c r="X568" i="4"/>
  <c r="U568" i="4"/>
  <c r="V568" i="4"/>
  <c r="S568" i="4"/>
  <c r="T568" i="4"/>
  <c r="AC544" i="4"/>
  <c r="Y544" i="4"/>
  <c r="W544" i="4"/>
  <c r="X544" i="4"/>
  <c r="U544" i="4"/>
  <c r="V544" i="4"/>
  <c r="S544" i="4"/>
  <c r="T544" i="4"/>
  <c r="AC536" i="4"/>
  <c r="Y536" i="4"/>
  <c r="W536" i="4"/>
  <c r="X536" i="4"/>
  <c r="U536" i="4"/>
  <c r="V536" i="4"/>
  <c r="S536" i="4"/>
  <c r="T536" i="4"/>
  <c r="AC512" i="4"/>
  <c r="Y512" i="4"/>
  <c r="W512" i="4"/>
  <c r="X512" i="4"/>
  <c r="U512" i="4"/>
  <c r="V512" i="4"/>
  <c r="S512" i="4"/>
  <c r="T512" i="4"/>
  <c r="AC488" i="4"/>
  <c r="Y488" i="4"/>
  <c r="W488" i="4"/>
  <c r="X488" i="4"/>
  <c r="U488" i="4"/>
  <c r="V488" i="4"/>
  <c r="S488" i="4"/>
  <c r="T488" i="4"/>
  <c r="AC472" i="4"/>
  <c r="Y472" i="4"/>
  <c r="W472" i="4"/>
  <c r="X472" i="4"/>
  <c r="U472" i="4"/>
  <c r="V472" i="4"/>
  <c r="S472" i="4"/>
  <c r="T472" i="4"/>
  <c r="AC448" i="4"/>
  <c r="Y448" i="4"/>
  <c r="W448" i="4"/>
  <c r="X448" i="4"/>
  <c r="U448" i="4"/>
  <c r="V448" i="4"/>
  <c r="S448" i="4"/>
  <c r="T448" i="4"/>
  <c r="AC424" i="4"/>
  <c r="Y424" i="4"/>
  <c r="W424" i="4"/>
  <c r="X424" i="4"/>
  <c r="U424" i="4"/>
  <c r="V424" i="4"/>
  <c r="S424" i="4"/>
  <c r="T424" i="4"/>
  <c r="AC400" i="4"/>
  <c r="Y400" i="4"/>
  <c r="W400" i="4"/>
  <c r="X400" i="4"/>
  <c r="U400" i="4"/>
  <c r="V400" i="4"/>
  <c r="S400" i="4"/>
  <c r="AC376" i="4"/>
  <c r="Y376" i="4"/>
  <c r="W376" i="4"/>
  <c r="X376" i="4"/>
  <c r="U376" i="4"/>
  <c r="V376" i="4"/>
  <c r="S376" i="4"/>
  <c r="T376" i="4"/>
  <c r="AC360" i="4"/>
  <c r="Y360" i="4"/>
  <c r="W360" i="4"/>
  <c r="X360" i="4"/>
  <c r="V360" i="4"/>
  <c r="S360" i="4"/>
  <c r="AC344" i="4"/>
  <c r="Y344" i="4"/>
  <c r="W344" i="4"/>
  <c r="X344" i="4"/>
  <c r="U344" i="4"/>
  <c r="V344" i="4"/>
  <c r="S344" i="4"/>
  <c r="T344" i="4"/>
  <c r="AC320" i="4"/>
  <c r="Y320" i="4"/>
  <c r="W320" i="4"/>
  <c r="X320" i="4"/>
  <c r="U320" i="4"/>
  <c r="V320" i="4"/>
  <c r="S320" i="4"/>
  <c r="T320" i="4"/>
  <c r="AC296" i="4"/>
  <c r="Y296" i="4"/>
  <c r="W296" i="4"/>
  <c r="X296" i="4"/>
  <c r="U296" i="4"/>
  <c r="V296" i="4"/>
  <c r="S296" i="4"/>
  <c r="T296" i="4"/>
  <c r="AC264" i="4"/>
  <c r="Y264" i="4"/>
  <c r="W264" i="4"/>
  <c r="X264" i="4"/>
  <c r="U264" i="4"/>
  <c r="S264" i="4"/>
  <c r="T264" i="4"/>
  <c r="AC240" i="4"/>
  <c r="Y240" i="4"/>
  <c r="W240" i="4"/>
  <c r="X240" i="4"/>
  <c r="U240" i="4"/>
  <c r="V240" i="4"/>
  <c r="S240" i="4"/>
  <c r="T240" i="4"/>
  <c r="AC216" i="4"/>
  <c r="Y216" i="4"/>
  <c r="W216" i="4"/>
  <c r="X216" i="4"/>
  <c r="U216" i="4"/>
  <c r="V216" i="4"/>
  <c r="S216" i="4"/>
  <c r="T216" i="4"/>
  <c r="Y192" i="4"/>
  <c r="W192" i="4"/>
  <c r="X192" i="4"/>
  <c r="U192" i="4"/>
  <c r="V192" i="4"/>
  <c r="S192" i="4"/>
  <c r="T192" i="4"/>
  <c r="AC192" i="4"/>
  <c r="AC168" i="4"/>
  <c r="W168" i="4"/>
  <c r="X168" i="4"/>
  <c r="U168" i="4"/>
  <c r="S168" i="4"/>
  <c r="T168" i="4"/>
  <c r="AC152" i="4"/>
  <c r="Y152" i="4"/>
  <c r="W152" i="4"/>
  <c r="X152" i="4"/>
  <c r="U152" i="4"/>
  <c r="V152" i="4"/>
  <c r="S152" i="4"/>
  <c r="T152" i="4"/>
  <c r="AC128" i="4"/>
  <c r="W128" i="4"/>
  <c r="X128" i="4"/>
  <c r="U128" i="4"/>
  <c r="V128" i="4"/>
  <c r="S128" i="4"/>
  <c r="T128" i="4"/>
  <c r="Y128" i="4"/>
  <c r="AC104" i="4"/>
  <c r="W104" i="4"/>
  <c r="Y104" i="4"/>
  <c r="X104" i="4"/>
  <c r="U104" i="4"/>
  <c r="V104" i="4"/>
  <c r="S104" i="4"/>
  <c r="T104" i="4"/>
  <c r="W80" i="4"/>
  <c r="X80" i="4"/>
  <c r="AC80" i="4"/>
  <c r="U80" i="4"/>
  <c r="V80" i="4"/>
  <c r="S80" i="4"/>
  <c r="T80" i="4"/>
  <c r="X56" i="4"/>
  <c r="AC56" i="4"/>
  <c r="Y56" i="4"/>
  <c r="U56" i="4"/>
  <c r="V56" i="4"/>
  <c r="S56" i="4"/>
  <c r="AC40" i="4"/>
  <c r="X40" i="4"/>
  <c r="U40" i="4"/>
  <c r="V40" i="4"/>
  <c r="S40" i="4"/>
  <c r="AC32" i="4"/>
  <c r="W32" i="4"/>
  <c r="U32" i="4"/>
  <c r="V32" i="4"/>
  <c r="Y32" i="4"/>
  <c r="S32" i="4"/>
  <c r="AC24" i="4"/>
  <c r="W24" i="4"/>
  <c r="X24" i="4"/>
  <c r="U24" i="4"/>
  <c r="V24" i="4"/>
  <c r="S24" i="4"/>
  <c r="AB903" i="4"/>
  <c r="AD903" i="4" s="1"/>
  <c r="AB823" i="4"/>
  <c r="AD823" i="4" s="1"/>
  <c r="AB767" i="4"/>
  <c r="AD767" i="4" s="1"/>
  <c r="AB743" i="4"/>
  <c r="AD743" i="4" s="1"/>
  <c r="AB703" i="4"/>
  <c r="AD703" i="4" s="1"/>
  <c r="AB679" i="4"/>
  <c r="AD679" i="4" s="1"/>
  <c r="AB631" i="4"/>
  <c r="AD631" i="4" s="1"/>
  <c r="AB615" i="4"/>
  <c r="AD615" i="4" s="1"/>
  <c r="AB599" i="4"/>
  <c r="AD599" i="4" s="1"/>
  <c r="AB575" i="4"/>
  <c r="AD575" i="4" s="1"/>
  <c r="AB543" i="4"/>
  <c r="AD543" i="4" s="1"/>
  <c r="AB519" i="4"/>
  <c r="AD519" i="4" s="1"/>
  <c r="AB471" i="4"/>
  <c r="AD471" i="4" s="1"/>
  <c r="AB447" i="4"/>
  <c r="AD447" i="4" s="1"/>
  <c r="AB399" i="4"/>
  <c r="AD399" i="4" s="1"/>
  <c r="AB359" i="4"/>
  <c r="AD359" i="4" s="1"/>
  <c r="AB335" i="4"/>
  <c r="AD335" i="4" s="1"/>
  <c r="AB287" i="4"/>
  <c r="AD287" i="4" s="1"/>
  <c r="AB263" i="4"/>
  <c r="AD263" i="4" s="1"/>
  <c r="AB247" i="4"/>
  <c r="AD247" i="4" s="1"/>
  <c r="AB223" i="4"/>
  <c r="AD223" i="4" s="1"/>
  <c r="AB199" i="4"/>
  <c r="AD199" i="4" s="1"/>
  <c r="AB175" i="4"/>
  <c r="AD175" i="4" s="1"/>
  <c r="AB55" i="4"/>
  <c r="AD55" i="4" s="1"/>
  <c r="AB31" i="4"/>
  <c r="AD31" i="4" s="1"/>
  <c r="T205" i="4"/>
  <c r="Y647" i="4"/>
  <c r="V647" i="4"/>
  <c r="U647" i="4"/>
  <c r="W853" i="4"/>
  <c r="V853" i="4"/>
  <c r="AB853" i="4" s="1"/>
  <c r="AD853" i="4" s="1"/>
  <c r="V807" i="4"/>
  <c r="T807" i="4"/>
  <c r="W807" i="4"/>
  <c r="Q85" i="4"/>
  <c r="R120" i="4"/>
  <c r="S37" i="4"/>
  <c r="W605" i="4"/>
  <c r="AB605" i="4" s="1"/>
  <c r="AD605" i="4" s="1"/>
  <c r="AC966" i="4"/>
  <c r="Y966" i="4"/>
  <c r="W966" i="4"/>
  <c r="U966" i="4"/>
  <c r="Y934" i="4"/>
  <c r="AC934" i="4"/>
  <c r="W934" i="4"/>
  <c r="U934" i="4"/>
  <c r="X934" i="4"/>
  <c r="AC910" i="4"/>
  <c r="Y910" i="4"/>
  <c r="U910" i="4"/>
  <c r="AC886" i="4"/>
  <c r="Y886" i="4"/>
  <c r="W886" i="4"/>
  <c r="U886" i="4"/>
  <c r="V886" i="4"/>
  <c r="AC862" i="4"/>
  <c r="Y862" i="4"/>
  <c r="W862" i="4"/>
  <c r="X862" i="4"/>
  <c r="V862" i="4"/>
  <c r="U862" i="4"/>
  <c r="Y838" i="4"/>
  <c r="U838" i="4"/>
  <c r="AC814" i="4"/>
  <c r="Y814" i="4"/>
  <c r="X814" i="4"/>
  <c r="U814" i="4"/>
  <c r="AC790" i="4"/>
  <c r="Y790" i="4"/>
  <c r="W790" i="4"/>
  <c r="X790" i="4"/>
  <c r="U790" i="4"/>
  <c r="AC766" i="4"/>
  <c r="W766" i="4"/>
  <c r="X766" i="4"/>
  <c r="U766" i="4"/>
  <c r="V766" i="4"/>
  <c r="X742" i="4"/>
  <c r="V742" i="4"/>
  <c r="U742" i="4"/>
  <c r="AC742" i="4"/>
  <c r="AC718" i="4"/>
  <c r="Y718" i="4"/>
  <c r="AC694" i="4"/>
  <c r="W694" i="4"/>
  <c r="AC678" i="4"/>
  <c r="X678" i="4"/>
  <c r="W678" i="4"/>
  <c r="V678" i="4"/>
  <c r="Y678" i="4"/>
  <c r="AC654" i="4"/>
  <c r="Y654" i="4"/>
  <c r="X654" i="4"/>
  <c r="W654" i="4"/>
  <c r="AC622" i="4"/>
  <c r="Y622" i="4"/>
  <c r="X622" i="4"/>
  <c r="U622" i="4"/>
  <c r="V622" i="4"/>
  <c r="AC598" i="4"/>
  <c r="W598" i="4"/>
  <c r="U598" i="4"/>
  <c r="AC574" i="4"/>
  <c r="U574" i="4"/>
  <c r="AC550" i="4"/>
  <c r="Y550" i="4"/>
  <c r="W550" i="4"/>
  <c r="X550" i="4"/>
  <c r="AC526" i="4"/>
  <c r="X526" i="4"/>
  <c r="V526" i="4"/>
  <c r="Y526" i="4"/>
  <c r="AC510" i="4"/>
  <c r="Y510" i="4"/>
  <c r="W510" i="4"/>
  <c r="U510" i="4"/>
  <c r="AC486" i="4"/>
  <c r="Y486" i="4"/>
  <c r="W486" i="4"/>
  <c r="AC462" i="4"/>
  <c r="X462" i="4"/>
  <c r="W462" i="4"/>
  <c r="AC438" i="4"/>
  <c r="Y438" i="4"/>
  <c r="X438" i="4"/>
  <c r="V438" i="4"/>
  <c r="AC414" i="4"/>
  <c r="V414" i="4"/>
  <c r="AC390" i="4"/>
  <c r="Y390" i="4"/>
  <c r="AC366" i="4"/>
  <c r="U366" i="4"/>
  <c r="AC334" i="4"/>
  <c r="Y334" i="4"/>
  <c r="X334" i="4"/>
  <c r="AB334" i="4" s="1"/>
  <c r="AC310" i="4"/>
  <c r="Y310" i="4"/>
  <c r="X310" i="4"/>
  <c r="AC286" i="4"/>
  <c r="X286" i="4"/>
  <c r="W286" i="4"/>
  <c r="AC262" i="4"/>
  <c r="Y262" i="4"/>
  <c r="V262" i="4"/>
  <c r="AC238" i="4"/>
  <c r="Y238" i="4"/>
  <c r="V238" i="4"/>
  <c r="U238" i="4"/>
  <c r="AC214" i="4"/>
  <c r="Y214" i="4"/>
  <c r="W214" i="4"/>
  <c r="U214" i="4"/>
  <c r="AB214" i="4" s="1"/>
  <c r="AD214" i="4" s="1"/>
  <c r="AC190" i="4"/>
  <c r="Y190" i="4"/>
  <c r="X190" i="4"/>
  <c r="W190" i="4"/>
  <c r="U190" i="4"/>
  <c r="AC166" i="4"/>
  <c r="Y166" i="4"/>
  <c r="W166" i="4"/>
  <c r="V166" i="4"/>
  <c r="AC142" i="4"/>
  <c r="Y142" i="4"/>
  <c r="V142" i="4"/>
  <c r="AC118" i="4"/>
  <c r="Y118" i="4"/>
  <c r="X118" i="4"/>
  <c r="AC102" i="4"/>
  <c r="X102" i="4"/>
  <c r="W102" i="4"/>
  <c r="AC78" i="4"/>
  <c r="Y78" i="4"/>
  <c r="X78" i="4"/>
  <c r="W78" i="4"/>
  <c r="AC14" i="4"/>
  <c r="X14" i="4"/>
  <c r="W14" i="4"/>
  <c r="T167" i="4"/>
  <c r="W167" i="4"/>
  <c r="Y948" i="4"/>
  <c r="X948" i="4"/>
  <c r="X341" i="4"/>
  <c r="W13" i="4"/>
  <c r="V13" i="4"/>
  <c r="AB956" i="4"/>
  <c r="AB948" i="4"/>
  <c r="AD948" i="4" s="1"/>
  <c r="AB916" i="4"/>
  <c r="AD916" i="4" s="1"/>
  <c r="AB908" i="4"/>
  <c r="AD908" i="4" s="1"/>
  <c r="AB876" i="4"/>
  <c r="AD876" i="4" s="1"/>
  <c r="AB868" i="4"/>
  <c r="AD868" i="4" s="1"/>
  <c r="AB836" i="4"/>
  <c r="AD836" i="4" s="1"/>
  <c r="AB828" i="4"/>
  <c r="AB772" i="4"/>
  <c r="AD772" i="4" s="1"/>
  <c r="AB764" i="4"/>
  <c r="AD764" i="4" s="1"/>
  <c r="AB748" i="4"/>
  <c r="AD748" i="4" s="1"/>
  <c r="AB700" i="4"/>
  <c r="AD700" i="4" s="1"/>
  <c r="AB684" i="4"/>
  <c r="AB676" i="4"/>
  <c r="AD676" i="4" s="1"/>
  <c r="AB660" i="4"/>
  <c r="AD660" i="4" s="1"/>
  <c r="AB644" i="4"/>
  <c r="AD644" i="4" s="1"/>
  <c r="AB628" i="4"/>
  <c r="AB612" i="4"/>
  <c r="AD612" i="4" s="1"/>
  <c r="AB564" i="4"/>
  <c r="AD564" i="4" s="1"/>
  <c r="AB532" i="4"/>
  <c r="AD532" i="4" s="1"/>
  <c r="AB508" i="4"/>
  <c r="AD508" i="4" s="1"/>
  <c r="AB492" i="4"/>
  <c r="AD492" i="4" s="1"/>
  <c r="AB428" i="4"/>
  <c r="AD428" i="4" s="1"/>
  <c r="AB412" i="4"/>
  <c r="AB372" i="4"/>
  <c r="AD372" i="4" s="1"/>
  <c r="AB356" i="4"/>
  <c r="AB316" i="4"/>
  <c r="AB308" i="4"/>
  <c r="P260" i="4"/>
  <c r="AB212" i="4"/>
  <c r="AD212" i="4" s="1"/>
  <c r="AB196" i="4"/>
  <c r="AD196" i="4" s="1"/>
  <c r="AB180" i="4"/>
  <c r="AD180" i="4" s="1"/>
  <c r="AB116" i="4"/>
  <c r="AB100" i="4"/>
  <c r="AB76" i="4"/>
  <c r="AB44" i="4"/>
  <c r="AB36" i="4"/>
  <c r="AD36" i="4" s="1"/>
  <c r="R216" i="4"/>
  <c r="AB216" i="4" s="1"/>
  <c r="AD216" i="4" s="1"/>
  <c r="R206" i="4"/>
  <c r="R184" i="4"/>
  <c r="R128" i="4"/>
  <c r="R72" i="4"/>
  <c r="R38" i="4"/>
  <c r="S942" i="4"/>
  <c r="S814" i="4"/>
  <c r="S750" i="4"/>
  <c r="S686" i="4"/>
  <c r="S647" i="4"/>
  <c r="AB647" i="4" s="1"/>
  <c r="AD647" i="4" s="1"/>
  <c r="S622" i="4"/>
  <c r="S558" i="4"/>
  <c r="S494" i="4"/>
  <c r="S430" i="4"/>
  <c r="S405" i="4"/>
  <c r="S366" i="4"/>
  <c r="AB366" i="4" s="1"/>
  <c r="AD366" i="4" s="1"/>
  <c r="S302" i="4"/>
  <c r="S238" i="4"/>
  <c r="T918" i="4"/>
  <c r="T862" i="4"/>
  <c r="T646" i="4"/>
  <c r="T526" i="4"/>
  <c r="T350" i="4"/>
  <c r="AB350" i="4" s="1"/>
  <c r="AD350" i="4" s="1"/>
  <c r="T340" i="4"/>
  <c r="T286" i="4"/>
  <c r="T254" i="4"/>
  <c r="T190" i="4"/>
  <c r="U542" i="4"/>
  <c r="U486" i="4"/>
  <c r="U374" i="4"/>
  <c r="U262" i="4"/>
  <c r="AB262" i="4" s="1"/>
  <c r="AD262" i="4" s="1"/>
  <c r="U206" i="4"/>
  <c r="AB206" i="4" s="1"/>
  <c r="AD206" i="4" s="1"/>
  <c r="V934" i="4"/>
  <c r="V910" i="4"/>
  <c r="V870" i="4"/>
  <c r="V790" i="4"/>
  <c r="V630" i="4"/>
  <c r="V366" i="4"/>
  <c r="V190" i="4"/>
  <c r="X942" i="4"/>
  <c r="X870" i="4"/>
  <c r="X510" i="4"/>
  <c r="X150" i="4"/>
  <c r="Y669" i="4"/>
  <c r="Y518" i="4"/>
  <c r="Y366" i="4"/>
  <c r="Y341" i="4"/>
  <c r="Y102" i="4"/>
  <c r="AC822" i="4"/>
  <c r="AC704" i="4"/>
  <c r="W704" i="4"/>
  <c r="X704" i="4"/>
  <c r="U704" i="4"/>
  <c r="S704" i="4"/>
  <c r="AC680" i="4"/>
  <c r="Y680" i="4"/>
  <c r="W680" i="4"/>
  <c r="X680" i="4"/>
  <c r="U680" i="4"/>
  <c r="V680" i="4"/>
  <c r="S680" i="4"/>
  <c r="T680" i="4"/>
  <c r="AC656" i="4"/>
  <c r="Y656" i="4"/>
  <c r="W656" i="4"/>
  <c r="X656" i="4"/>
  <c r="U656" i="4"/>
  <c r="V656" i="4"/>
  <c r="S656" i="4"/>
  <c r="T656" i="4"/>
  <c r="AC624" i="4"/>
  <c r="Y624" i="4"/>
  <c r="W624" i="4"/>
  <c r="X624" i="4"/>
  <c r="U624" i="4"/>
  <c r="V624" i="4"/>
  <c r="S624" i="4"/>
  <c r="T624" i="4"/>
  <c r="AC600" i="4"/>
  <c r="Y600" i="4"/>
  <c r="W600" i="4"/>
  <c r="X600" i="4"/>
  <c r="U600" i="4"/>
  <c r="V600" i="4"/>
  <c r="S600" i="4"/>
  <c r="T600" i="4"/>
  <c r="AC576" i="4"/>
  <c r="Y576" i="4"/>
  <c r="W576" i="4"/>
  <c r="X576" i="4"/>
  <c r="U576" i="4"/>
  <c r="V576" i="4"/>
  <c r="S576" i="4"/>
  <c r="T576" i="4"/>
  <c r="AC552" i="4"/>
  <c r="Y552" i="4"/>
  <c r="W552" i="4"/>
  <c r="X552" i="4"/>
  <c r="U552" i="4"/>
  <c r="V552" i="4"/>
  <c r="S552" i="4"/>
  <c r="T552" i="4"/>
  <c r="AC520" i="4"/>
  <c r="Y520" i="4"/>
  <c r="W520" i="4"/>
  <c r="X520" i="4"/>
  <c r="U520" i="4"/>
  <c r="V520" i="4"/>
  <c r="S520" i="4"/>
  <c r="T520" i="4"/>
  <c r="AC504" i="4"/>
  <c r="Y504" i="4"/>
  <c r="W504" i="4"/>
  <c r="X504" i="4"/>
  <c r="U504" i="4"/>
  <c r="V504" i="4"/>
  <c r="S504" i="4"/>
  <c r="T504" i="4"/>
  <c r="AC480" i="4"/>
  <c r="Y480" i="4"/>
  <c r="W480" i="4"/>
  <c r="X480" i="4"/>
  <c r="U480" i="4"/>
  <c r="S480" i="4"/>
  <c r="AC456" i="4"/>
  <c r="Y456" i="4"/>
  <c r="W456" i="4"/>
  <c r="X456" i="4"/>
  <c r="U456" i="4"/>
  <c r="V456" i="4"/>
  <c r="S456" i="4"/>
  <c r="T456" i="4"/>
  <c r="AC432" i="4"/>
  <c r="Y432" i="4"/>
  <c r="W432" i="4"/>
  <c r="X432" i="4"/>
  <c r="U432" i="4"/>
  <c r="V432" i="4"/>
  <c r="S432" i="4"/>
  <c r="T432" i="4"/>
  <c r="AC416" i="4"/>
  <c r="Y416" i="4"/>
  <c r="W416" i="4"/>
  <c r="X416" i="4"/>
  <c r="U416" i="4"/>
  <c r="V416" i="4"/>
  <c r="S416" i="4"/>
  <c r="T416" i="4"/>
  <c r="AC392" i="4"/>
  <c r="Y392" i="4"/>
  <c r="W392" i="4"/>
  <c r="X392" i="4"/>
  <c r="U392" i="4"/>
  <c r="V392" i="4"/>
  <c r="S392" i="4"/>
  <c r="T392" i="4"/>
  <c r="AC368" i="4"/>
  <c r="Y368" i="4"/>
  <c r="W368" i="4"/>
  <c r="X368" i="4"/>
  <c r="U368" i="4"/>
  <c r="V368" i="4"/>
  <c r="S368" i="4"/>
  <c r="T368" i="4"/>
  <c r="AC336" i="4"/>
  <c r="Y336" i="4"/>
  <c r="W336" i="4"/>
  <c r="X336" i="4"/>
  <c r="U336" i="4"/>
  <c r="V336" i="4"/>
  <c r="S336" i="4"/>
  <c r="T336" i="4"/>
  <c r="AC312" i="4"/>
  <c r="Y312" i="4"/>
  <c r="W312" i="4"/>
  <c r="X312" i="4"/>
  <c r="U312" i="4"/>
  <c r="V312" i="4"/>
  <c r="S312" i="4"/>
  <c r="T312" i="4"/>
  <c r="AC280" i="4"/>
  <c r="Y280" i="4"/>
  <c r="W280" i="4"/>
  <c r="X280" i="4"/>
  <c r="U280" i="4"/>
  <c r="V280" i="4"/>
  <c r="S280" i="4"/>
  <c r="T280" i="4"/>
  <c r="AC256" i="4"/>
  <c r="Y256" i="4"/>
  <c r="W256" i="4"/>
  <c r="X256" i="4"/>
  <c r="U256" i="4"/>
  <c r="V256" i="4"/>
  <c r="S256" i="4"/>
  <c r="T256" i="4"/>
  <c r="AC232" i="4"/>
  <c r="W232" i="4"/>
  <c r="X232" i="4"/>
  <c r="U232" i="4"/>
  <c r="S232" i="4"/>
  <c r="T232" i="4"/>
  <c r="AC200" i="4"/>
  <c r="Y200" i="4"/>
  <c r="W200" i="4"/>
  <c r="X200" i="4"/>
  <c r="U200" i="4"/>
  <c r="AB200" i="4" s="1"/>
  <c r="AD200" i="4" s="1"/>
  <c r="V200" i="4"/>
  <c r="S200" i="4"/>
  <c r="T200" i="4"/>
  <c r="AC176" i="4"/>
  <c r="X176" i="4"/>
  <c r="U176" i="4"/>
  <c r="V176" i="4"/>
  <c r="S176" i="4"/>
  <c r="T176" i="4"/>
  <c r="W144" i="4"/>
  <c r="X144" i="4"/>
  <c r="U144" i="4"/>
  <c r="AC144" i="4"/>
  <c r="V144" i="4"/>
  <c r="S144" i="4"/>
  <c r="T144" i="4"/>
  <c r="AC120" i="4"/>
  <c r="W120" i="4"/>
  <c r="X120" i="4"/>
  <c r="U120" i="4"/>
  <c r="V120" i="4"/>
  <c r="S120" i="4"/>
  <c r="T120" i="4"/>
  <c r="AC88" i="4"/>
  <c r="X88" i="4"/>
  <c r="U88" i="4"/>
  <c r="Y88" i="4"/>
  <c r="S88" i="4"/>
  <c r="T88" i="4"/>
  <c r="AC64" i="4"/>
  <c r="Y64" i="4"/>
  <c r="W64" i="4"/>
  <c r="X64" i="4"/>
  <c r="U64" i="4"/>
  <c r="V64" i="4"/>
  <c r="S64" i="4"/>
  <c r="T64" i="4"/>
  <c r="AC16" i="4"/>
  <c r="W16" i="4"/>
  <c r="X16" i="4"/>
  <c r="U16" i="4"/>
  <c r="V16" i="4"/>
  <c r="Y16" i="4"/>
  <c r="S16" i="4"/>
  <c r="T16" i="4"/>
  <c r="V85" i="4"/>
  <c r="U85" i="4"/>
  <c r="W692" i="4"/>
  <c r="Y140" i="4"/>
  <c r="W140" i="4"/>
  <c r="AB927" i="4"/>
  <c r="AD927" i="4" s="1"/>
  <c r="AB775" i="4"/>
  <c r="AD775" i="4" s="1"/>
  <c r="AB751" i="4"/>
  <c r="AD751" i="4" s="1"/>
  <c r="AB719" i="4"/>
  <c r="AD719" i="4" s="1"/>
  <c r="AB695" i="4"/>
  <c r="AD695" i="4" s="1"/>
  <c r="AB623" i="4"/>
  <c r="AD623" i="4" s="1"/>
  <c r="AB591" i="4"/>
  <c r="AD591" i="4" s="1"/>
  <c r="AB567" i="4"/>
  <c r="AD567" i="4" s="1"/>
  <c r="AB527" i="4"/>
  <c r="AD527" i="4" s="1"/>
  <c r="AB479" i="4"/>
  <c r="AD479" i="4" s="1"/>
  <c r="AB455" i="4"/>
  <c r="AD455" i="4" s="1"/>
  <c r="AB431" i="4"/>
  <c r="AD431" i="4" s="1"/>
  <c r="AB383" i="4"/>
  <c r="AD383" i="4" s="1"/>
  <c r="AB367" i="4"/>
  <c r="AD367" i="4" s="1"/>
  <c r="AB343" i="4"/>
  <c r="AD343" i="4" s="1"/>
  <c r="AB279" i="4"/>
  <c r="AD279" i="4" s="1"/>
  <c r="AB255" i="4"/>
  <c r="AD255" i="4" s="1"/>
  <c r="AB207" i="4"/>
  <c r="AD207" i="4" s="1"/>
  <c r="AB183" i="4"/>
  <c r="AD183" i="4" s="1"/>
  <c r="AB151" i="4"/>
  <c r="AD151" i="4" s="1"/>
  <c r="AB103" i="4"/>
  <c r="AD103" i="4" s="1"/>
  <c r="AB47" i="4"/>
  <c r="AD47" i="4" s="1"/>
  <c r="R88" i="4"/>
  <c r="R8" i="4"/>
  <c r="Y37" i="4"/>
  <c r="W37" i="4"/>
  <c r="R208" i="4"/>
  <c r="R64" i="4"/>
  <c r="R40" i="4"/>
  <c r="V501" i="4"/>
  <c r="V333" i="4"/>
  <c r="AB333" i="4" s="1"/>
  <c r="AD333" i="4" s="1"/>
  <c r="Y950" i="4"/>
  <c r="AC950" i="4"/>
  <c r="W950" i="4"/>
  <c r="X950" i="4"/>
  <c r="U950" i="4"/>
  <c r="V950" i="4"/>
  <c r="AC926" i="4"/>
  <c r="X926" i="4"/>
  <c r="W926" i="4"/>
  <c r="U926" i="4"/>
  <c r="Y902" i="4"/>
  <c r="W902" i="4"/>
  <c r="AC902" i="4"/>
  <c r="U902" i="4"/>
  <c r="AC878" i="4"/>
  <c r="Y878" i="4"/>
  <c r="W878" i="4"/>
  <c r="U878" i="4"/>
  <c r="AB878" i="4" s="1"/>
  <c r="AD878" i="4" s="1"/>
  <c r="Y854" i="4"/>
  <c r="W854" i="4"/>
  <c r="U854" i="4"/>
  <c r="X854" i="4"/>
  <c r="AC854" i="4"/>
  <c r="V854" i="4"/>
  <c r="AC830" i="4"/>
  <c r="W830" i="4"/>
  <c r="U830" i="4"/>
  <c r="V830" i="4"/>
  <c r="X830" i="4"/>
  <c r="AC806" i="4"/>
  <c r="X806" i="4"/>
  <c r="W806" i="4"/>
  <c r="V806" i="4"/>
  <c r="U806" i="4"/>
  <c r="Y806" i="4"/>
  <c r="AC774" i="4"/>
  <c r="Y774" i="4"/>
  <c r="X774" i="4"/>
  <c r="V774" i="4"/>
  <c r="U774" i="4"/>
  <c r="W774" i="4"/>
  <c r="AC750" i="4"/>
  <c r="U750" i="4"/>
  <c r="Y750" i="4"/>
  <c r="AC726" i="4"/>
  <c r="Y726" i="4"/>
  <c r="W726" i="4"/>
  <c r="U726" i="4"/>
  <c r="AC702" i="4"/>
  <c r="W702" i="4"/>
  <c r="Y702" i="4"/>
  <c r="U702" i="4"/>
  <c r="AC670" i="4"/>
  <c r="AC638" i="4"/>
  <c r="Y638" i="4"/>
  <c r="W638" i="4"/>
  <c r="U638" i="4"/>
  <c r="AB638" i="4" s="1"/>
  <c r="AD638" i="4" s="1"/>
  <c r="AC614" i="4"/>
  <c r="Y614" i="4"/>
  <c r="X614" i="4"/>
  <c r="W614" i="4"/>
  <c r="AC590" i="4"/>
  <c r="X590" i="4"/>
  <c r="AB590" i="4" s="1"/>
  <c r="AD590" i="4" s="1"/>
  <c r="V590" i="4"/>
  <c r="AC566" i="4"/>
  <c r="Y566" i="4"/>
  <c r="W566" i="4"/>
  <c r="AC534" i="4"/>
  <c r="W534" i="4"/>
  <c r="Y534" i="4"/>
  <c r="U534" i="4"/>
  <c r="AB534" i="4" s="1"/>
  <c r="AD534" i="4" s="1"/>
  <c r="AC502" i="4"/>
  <c r="Y502" i="4"/>
  <c r="X502" i="4"/>
  <c r="V502" i="4"/>
  <c r="AC478" i="4"/>
  <c r="X478" i="4"/>
  <c r="W478" i="4"/>
  <c r="AC454" i="4"/>
  <c r="X454" i="4"/>
  <c r="AC430" i="4"/>
  <c r="Y430" i="4"/>
  <c r="W430" i="4"/>
  <c r="U430" i="4"/>
  <c r="W406" i="4"/>
  <c r="U406" i="4"/>
  <c r="AC382" i="4"/>
  <c r="Y382" i="4"/>
  <c r="X382" i="4"/>
  <c r="W382" i="4"/>
  <c r="V382" i="4"/>
  <c r="U382" i="4"/>
  <c r="AC358" i="4"/>
  <c r="W358" i="4"/>
  <c r="U342" i="4"/>
  <c r="AC318" i="4"/>
  <c r="Y318" i="4"/>
  <c r="X318" i="4"/>
  <c r="W318" i="4"/>
  <c r="U318" i="4"/>
  <c r="AC294" i="4"/>
  <c r="W294" i="4"/>
  <c r="Y294" i="4"/>
  <c r="V294" i="4"/>
  <c r="AC270" i="4"/>
  <c r="Y270" i="4"/>
  <c r="W270" i="4"/>
  <c r="V270" i="4"/>
  <c r="Y246" i="4"/>
  <c r="AC246" i="4"/>
  <c r="AC222" i="4"/>
  <c r="X222" i="4"/>
  <c r="AC198" i="4"/>
  <c r="Y198" i="4"/>
  <c r="W198" i="4"/>
  <c r="V198" i="4"/>
  <c r="AC174" i="4"/>
  <c r="Y174" i="4"/>
  <c r="V174" i="4"/>
  <c r="U174" i="4"/>
  <c r="AC158" i="4"/>
  <c r="Y158" i="4"/>
  <c r="X158" i="4"/>
  <c r="AC134" i="4"/>
  <c r="Y134" i="4"/>
  <c r="X134" i="4"/>
  <c r="V134" i="4"/>
  <c r="AC110" i="4"/>
  <c r="Y110" i="4"/>
  <c r="W110" i="4"/>
  <c r="U110" i="4"/>
  <c r="V110" i="4"/>
  <c r="AC86" i="4"/>
  <c r="Y86" i="4"/>
  <c r="W86" i="4"/>
  <c r="U86" i="4"/>
  <c r="AC70" i="4"/>
  <c r="X70" i="4"/>
  <c r="AC62" i="4"/>
  <c r="W62" i="4"/>
  <c r="X62" i="4"/>
  <c r="U62" i="4"/>
  <c r="AC54" i="4"/>
  <c r="Y54" i="4"/>
  <c r="X54" i="4"/>
  <c r="V54" i="4"/>
  <c r="AC46" i="4"/>
  <c r="Y46" i="4"/>
  <c r="U46" i="4"/>
  <c r="W46" i="4"/>
  <c r="AC38" i="4"/>
  <c r="Y38" i="4"/>
  <c r="X38" i="4"/>
  <c r="W38" i="4"/>
  <c r="AC30" i="4"/>
  <c r="Y30" i="4"/>
  <c r="X30" i="4"/>
  <c r="W30" i="4"/>
  <c r="AC22" i="4"/>
  <c r="W22" i="4"/>
  <c r="Y22" i="4"/>
  <c r="V22" i="4"/>
  <c r="U22" i="4"/>
  <c r="R632" i="4"/>
  <c r="Y71" i="4"/>
  <c r="T71" i="4"/>
  <c r="AB71" i="4" s="1"/>
  <c r="AD71" i="4" s="1"/>
  <c r="W885" i="4"/>
  <c r="V885" i="4"/>
  <c r="AB885" i="4" s="1"/>
  <c r="AD885" i="4" s="1"/>
  <c r="W788" i="4"/>
  <c r="V788" i="4"/>
  <c r="X404" i="4"/>
  <c r="AB404" i="4" s="1"/>
  <c r="AD404" i="4" s="1"/>
  <c r="Y404" i="4"/>
  <c r="AB971" i="4"/>
  <c r="AB955" i="4"/>
  <c r="AD955" i="4" s="1"/>
  <c r="AB947" i="4"/>
  <c r="AD947" i="4" s="1"/>
  <c r="AB931" i="4"/>
  <c r="AD931" i="4" s="1"/>
  <c r="AB907" i="4"/>
  <c r="AD907" i="4" s="1"/>
  <c r="AB891" i="4"/>
  <c r="AD891" i="4" s="1"/>
  <c r="AB867" i="4"/>
  <c r="AD867" i="4" s="1"/>
  <c r="AB859" i="4"/>
  <c r="AD859" i="4" s="1"/>
  <c r="AB835" i="4"/>
  <c r="AD835" i="4" s="1"/>
  <c r="AB819" i="4"/>
  <c r="AD819" i="4" s="1"/>
  <c r="AB811" i="4"/>
  <c r="AB795" i="4"/>
  <c r="AB779" i="4"/>
  <c r="AD779" i="4" s="1"/>
  <c r="AB763" i="4"/>
  <c r="AD763" i="4" s="1"/>
  <c r="AB747" i="4"/>
  <c r="AD747" i="4" s="1"/>
  <c r="AB723" i="4"/>
  <c r="AD723" i="4" s="1"/>
  <c r="AB691" i="4"/>
  <c r="AD691" i="4" s="1"/>
  <c r="AB659" i="4"/>
  <c r="AD659" i="4" s="1"/>
  <c r="AB619" i="4"/>
  <c r="AD619" i="4" s="1"/>
  <c r="AB611" i="4"/>
  <c r="AD611" i="4" s="1"/>
  <c r="AB595" i="4"/>
  <c r="AD595" i="4" s="1"/>
  <c r="AB555" i="4"/>
  <c r="AD555" i="4" s="1"/>
  <c r="AB539" i="4"/>
  <c r="AB523" i="4"/>
  <c r="AD523" i="4" s="1"/>
  <c r="AB507" i="4"/>
  <c r="AD507" i="4" s="1"/>
  <c r="AB475" i="4"/>
  <c r="AB435" i="4"/>
  <c r="AD435" i="4" s="1"/>
  <c r="AB371" i="4"/>
  <c r="AD371" i="4" s="1"/>
  <c r="AB307" i="4"/>
  <c r="AD307" i="4" s="1"/>
  <c r="AB291" i="4"/>
  <c r="AD291" i="4" s="1"/>
  <c r="AB275" i="4"/>
  <c r="AB259" i="4"/>
  <c r="AB243" i="4"/>
  <c r="AD243" i="4" s="1"/>
  <c r="AB211" i="4"/>
  <c r="AD211" i="4" s="1"/>
  <c r="AB187" i="4"/>
  <c r="AD187" i="4" s="1"/>
  <c r="AB115" i="4"/>
  <c r="AD115" i="4" s="1"/>
  <c r="AB91" i="4"/>
  <c r="AD91" i="4" s="1"/>
  <c r="AB67" i="4"/>
  <c r="AD67" i="4" s="1"/>
  <c r="AB51" i="4"/>
  <c r="AD51" i="4" s="1"/>
  <c r="AB19" i="4"/>
  <c r="R248" i="4"/>
  <c r="R238" i="4"/>
  <c r="R205" i="4"/>
  <c r="R160" i="4"/>
  <c r="R150" i="4"/>
  <c r="R140" i="4"/>
  <c r="AB140" i="4" s="1"/>
  <c r="AD140" i="4" s="1"/>
  <c r="R127" i="4"/>
  <c r="R104" i="4"/>
  <c r="R94" i="4"/>
  <c r="R48" i="4"/>
  <c r="R14" i="4"/>
  <c r="S966" i="4"/>
  <c r="S902" i="4"/>
  <c r="S838" i="4"/>
  <c r="S788" i="4"/>
  <c r="S774" i="4"/>
  <c r="S710" i="4"/>
  <c r="S646" i="4"/>
  <c r="S582" i="4"/>
  <c r="S518" i="4"/>
  <c r="S454" i="4"/>
  <c r="S390" i="4"/>
  <c r="AB390" i="4" s="1"/>
  <c r="AD390" i="4" s="1"/>
  <c r="S326" i="4"/>
  <c r="S262" i="4"/>
  <c r="S198" i="4"/>
  <c r="S134" i="4"/>
  <c r="S70" i="4"/>
  <c r="S6" i="4"/>
  <c r="AB6" i="4" s="1"/>
  <c r="T894" i="4"/>
  <c r="T806" i="4"/>
  <c r="T774" i="4"/>
  <c r="T742" i="4"/>
  <c r="T710" i="4"/>
  <c r="T678" i="4"/>
  <c r="T622" i="4"/>
  <c r="T590" i="4"/>
  <c r="T558" i="4"/>
  <c r="T470" i="4"/>
  <c r="T438" i="4"/>
  <c r="T166" i="4"/>
  <c r="T134" i="4"/>
  <c r="T110" i="4"/>
  <c r="U654" i="4"/>
  <c r="U526" i="4"/>
  <c r="U414" i="4"/>
  <c r="U358" i="4"/>
  <c r="AB358" i="4" s="1"/>
  <c r="AD358" i="4" s="1"/>
  <c r="U246" i="4"/>
  <c r="U231" i="4"/>
  <c r="AB231" i="4" s="1"/>
  <c r="AD231" i="4" s="1"/>
  <c r="U94" i="4"/>
  <c r="U78" i="4"/>
  <c r="V694" i="4"/>
  <c r="V670" i="4"/>
  <c r="V606" i="4"/>
  <c r="V582" i="4"/>
  <c r="AB582" i="4" s="1"/>
  <c r="AD582" i="4" s="1"/>
  <c r="V286" i="4"/>
  <c r="V214" i="4"/>
  <c r="V118" i="4"/>
  <c r="V102" i="4"/>
  <c r="W798" i="4"/>
  <c r="W782" i="4"/>
  <c r="W390" i="4"/>
  <c r="W54" i="4"/>
  <c r="X726" i="4"/>
  <c r="X702" i="4"/>
  <c r="X422" i="4"/>
  <c r="X174" i="4"/>
  <c r="X46" i="4"/>
  <c r="Y788" i="4"/>
  <c r="Y742" i="4"/>
  <c r="Y414" i="4"/>
  <c r="Y70" i="4"/>
  <c r="Y40" i="4"/>
  <c r="Y24" i="4"/>
  <c r="AC838" i="4"/>
  <c r="X2" i="4"/>
  <c r="S2" i="4"/>
  <c r="R2" i="4"/>
  <c r="R918" i="4"/>
  <c r="W742" i="4"/>
  <c r="R774" i="4"/>
  <c r="R874" i="4"/>
  <c r="V738" i="4"/>
  <c r="R714" i="4"/>
  <c r="W618" i="4"/>
  <c r="R442" i="4"/>
  <c r="W250" i="4"/>
  <c r="W226" i="4"/>
  <c r="W162" i="4"/>
  <c r="V146" i="4"/>
  <c r="R130" i="4"/>
  <c r="T106" i="4"/>
  <c r="R98" i="4"/>
  <c r="W10" i="4"/>
  <c r="T838" i="4"/>
  <c r="V954" i="4"/>
  <c r="W906" i="4"/>
  <c r="T842" i="4"/>
  <c r="W530" i="4"/>
  <c r="R330" i="4"/>
  <c r="R82" i="4"/>
  <c r="X958" i="4"/>
  <c r="Y710" i="4"/>
  <c r="Y914" i="4"/>
  <c r="Y890" i="4"/>
  <c r="S802" i="4"/>
  <c r="X658" i="4"/>
  <c r="P634" i="4"/>
  <c r="W610" i="4"/>
  <c r="P522" i="4"/>
  <c r="R450" i="4"/>
  <c r="P170" i="4"/>
  <c r="W138" i="4"/>
  <c r="V86" i="4"/>
  <c r="T62" i="4"/>
  <c r="R118" i="4"/>
  <c r="X414" i="4"/>
  <c r="R182" i="4"/>
  <c r="P406" i="4"/>
  <c r="Y278" i="4"/>
  <c r="V704" i="4"/>
  <c r="P64" i="4"/>
  <c r="P88" i="4"/>
  <c r="V8" i="4"/>
  <c r="R224" i="4"/>
  <c r="T56" i="4"/>
  <c r="V640" i="4"/>
  <c r="T24" i="4"/>
  <c r="W176" i="4"/>
  <c r="R840" i="4"/>
  <c r="R864" i="4"/>
  <c r="R848" i="4"/>
  <c r="R720" i="4"/>
  <c r="Q144" i="4"/>
  <c r="W920" i="4"/>
  <c r="R944" i="4"/>
  <c r="S880" i="4"/>
  <c r="W304" i="4"/>
  <c r="V112" i="4"/>
  <c r="V904" i="4"/>
  <c r="R136" i="4"/>
  <c r="V480" i="4"/>
  <c r="W288" i="4"/>
  <c r="R96" i="4"/>
  <c r="R32" i="4"/>
  <c r="Q969" i="4"/>
  <c r="W953" i="4"/>
  <c r="P921" i="4"/>
  <c r="X913" i="4"/>
  <c r="P897" i="4"/>
  <c r="Y889" i="4"/>
  <c r="Q873" i="4"/>
  <c r="V865" i="4"/>
  <c r="V809" i="4"/>
  <c r="Y785" i="4"/>
  <c r="W753" i="4"/>
  <c r="Y745" i="4"/>
  <c r="W713" i="4"/>
  <c r="V689" i="4"/>
  <c r="W673" i="4"/>
  <c r="V665" i="4"/>
  <c r="V657" i="4"/>
  <c r="T649" i="4"/>
  <c r="Y641" i="4"/>
  <c r="Y617" i="4"/>
  <c r="Y593" i="4"/>
  <c r="Q577" i="4"/>
  <c r="W569" i="4"/>
  <c r="R561" i="4"/>
  <c r="U537" i="4"/>
  <c r="Y513" i="4"/>
  <c r="W497" i="4"/>
  <c r="X473" i="4"/>
  <c r="X457" i="4"/>
  <c r="R441" i="4"/>
  <c r="V433" i="4"/>
  <c r="Y425" i="4"/>
  <c r="V401" i="4"/>
  <c r="P377" i="4"/>
  <c r="Y353" i="4"/>
  <c r="W329" i="4"/>
  <c r="W321" i="4"/>
  <c r="T289" i="4"/>
  <c r="R265" i="4"/>
  <c r="V249" i="4"/>
  <c r="Y233" i="4"/>
  <c r="V225" i="4"/>
  <c r="X193" i="4"/>
  <c r="Y185" i="4"/>
  <c r="T161" i="4"/>
  <c r="W153" i="4"/>
  <c r="T145" i="4"/>
  <c r="R113" i="4"/>
  <c r="S97" i="4"/>
  <c r="P89" i="4"/>
  <c r="U73" i="4"/>
  <c r="Y65" i="4"/>
  <c r="T57" i="4"/>
  <c r="T49" i="4"/>
  <c r="R33" i="4"/>
  <c r="X25" i="4"/>
  <c r="R17" i="4"/>
  <c r="X9" i="4"/>
  <c r="V872" i="4"/>
  <c r="R744" i="4"/>
  <c r="Q680" i="4"/>
  <c r="P360" i="4"/>
  <c r="P232" i="4"/>
  <c r="V168" i="4"/>
  <c r="P40" i="4"/>
  <c r="W858" i="4"/>
  <c r="V834" i="4"/>
  <c r="R770" i="4"/>
  <c r="W746" i="4"/>
  <c r="P706" i="4"/>
  <c r="P498" i="4"/>
  <c r="W474" i="4"/>
  <c r="W458" i="4"/>
  <c r="R418" i="4"/>
  <c r="T410" i="4"/>
  <c r="X370" i="4"/>
  <c r="X362" i="4"/>
  <c r="Y266" i="4"/>
  <c r="T202" i="4"/>
  <c r="U178" i="4"/>
  <c r="W122" i="4"/>
  <c r="X114" i="4"/>
  <c r="S66" i="4"/>
  <c r="Y26" i="4"/>
  <c r="S18" i="4"/>
  <c r="AE957" i="2"/>
  <c r="AD957" i="2"/>
  <c r="AB957" i="2"/>
  <c r="Z957" i="2"/>
  <c r="Y957" i="2"/>
  <c r="AA957" i="2"/>
  <c r="W957" i="2"/>
  <c r="X957" i="2"/>
  <c r="U957" i="2"/>
  <c r="AC957" i="2"/>
  <c r="V957" i="2"/>
  <c r="S957" i="2"/>
  <c r="AC933" i="2"/>
  <c r="AE933" i="2"/>
  <c r="AD933" i="2"/>
  <c r="Y933" i="2"/>
  <c r="AB933" i="2"/>
  <c r="W933" i="2"/>
  <c r="X933" i="2"/>
  <c r="U933" i="2"/>
  <c r="Z933" i="2"/>
  <c r="S933" i="2"/>
  <c r="V933" i="2"/>
  <c r="AB909" i="2"/>
  <c r="AC909" i="2"/>
  <c r="Y909" i="2"/>
  <c r="AA909" i="2"/>
  <c r="W909" i="2"/>
  <c r="X909" i="2"/>
  <c r="U909" i="2"/>
  <c r="Z909" i="2"/>
  <c r="S909" i="2"/>
  <c r="V909" i="2"/>
  <c r="Q909" i="2"/>
  <c r="AE877" i="2"/>
  <c r="AC877" i="2"/>
  <c r="AB877" i="2"/>
  <c r="AD877" i="2"/>
  <c r="Y877" i="2"/>
  <c r="AA877" i="2"/>
  <c r="W877" i="2"/>
  <c r="X877" i="2"/>
  <c r="U877" i="2"/>
  <c r="Z877" i="2"/>
  <c r="S877" i="2"/>
  <c r="AC861" i="2"/>
  <c r="AD861" i="2"/>
  <c r="AE861" i="2"/>
  <c r="AB861" i="2"/>
  <c r="Y861" i="2"/>
  <c r="AA861" i="2"/>
  <c r="W861" i="2"/>
  <c r="X861" i="2"/>
  <c r="Z861" i="2"/>
  <c r="S861" i="2"/>
  <c r="AD845" i="2"/>
  <c r="AB845" i="2"/>
  <c r="AC845" i="2"/>
  <c r="AA845" i="2"/>
  <c r="Y845" i="2"/>
  <c r="W845" i="2"/>
  <c r="X845" i="2"/>
  <c r="Z845" i="2"/>
  <c r="S845" i="2"/>
  <c r="Q845" i="2"/>
  <c r="AE845" i="2" s="1"/>
  <c r="AD829" i="2"/>
  <c r="AC829" i="2"/>
  <c r="AE829" i="2"/>
  <c r="Z829" i="2"/>
  <c r="Y829" i="2"/>
  <c r="AB829" i="2"/>
  <c r="AA829" i="2"/>
  <c r="W829" i="2"/>
  <c r="X829" i="2"/>
  <c r="S829" i="2"/>
  <c r="AD805" i="2"/>
  <c r="AE805" i="2"/>
  <c r="Y805" i="2"/>
  <c r="AB805" i="2"/>
  <c r="Z805" i="2"/>
  <c r="W805" i="2"/>
  <c r="X805" i="2"/>
  <c r="U805" i="2"/>
  <c r="S805" i="2"/>
  <c r="AE781" i="2"/>
  <c r="AD781" i="2"/>
  <c r="AB781" i="2"/>
  <c r="AC781" i="2"/>
  <c r="Y781" i="2"/>
  <c r="AA781" i="2"/>
  <c r="W781" i="2"/>
  <c r="X781" i="2"/>
  <c r="U781" i="2"/>
  <c r="Z781" i="2"/>
  <c r="S781" i="2"/>
  <c r="Q781" i="2"/>
  <c r="AE757" i="2"/>
  <c r="AD757" i="2"/>
  <c r="AC757" i="2"/>
  <c r="AA757" i="2"/>
  <c r="Z757" i="2"/>
  <c r="Y757" i="2"/>
  <c r="AB757" i="2"/>
  <c r="W757" i="2"/>
  <c r="X757" i="2"/>
  <c r="U757" i="2"/>
  <c r="V757" i="2"/>
  <c r="S757" i="2"/>
  <c r="Q757" i="2"/>
  <c r="AE733" i="2"/>
  <c r="AD733" i="2"/>
  <c r="AC733" i="2"/>
  <c r="AA733" i="2"/>
  <c r="Y733" i="2"/>
  <c r="W733" i="2"/>
  <c r="Z733" i="2"/>
  <c r="X733" i="2"/>
  <c r="U733" i="2"/>
  <c r="V733" i="2"/>
  <c r="S733" i="2"/>
  <c r="Q733" i="2"/>
  <c r="AE709" i="2"/>
  <c r="AC709" i="2"/>
  <c r="AA709" i="2"/>
  <c r="Z709" i="2"/>
  <c r="Y709" i="2"/>
  <c r="AB709" i="2"/>
  <c r="W709" i="2"/>
  <c r="X709" i="2"/>
  <c r="U709" i="2"/>
  <c r="AD709" i="2"/>
  <c r="S709" i="2"/>
  <c r="V709" i="2"/>
  <c r="Q709" i="2"/>
  <c r="AE685" i="2"/>
  <c r="AD685" i="2"/>
  <c r="AC685" i="2"/>
  <c r="AB685" i="2"/>
  <c r="AA685" i="2"/>
  <c r="Y685" i="2"/>
  <c r="W685" i="2"/>
  <c r="X685" i="2"/>
  <c r="U685" i="2"/>
  <c r="S685" i="2"/>
  <c r="V685" i="2"/>
  <c r="Z685" i="2"/>
  <c r="Q661" i="2"/>
  <c r="AE661" i="2"/>
  <c r="AD661" i="2"/>
  <c r="AA661" i="2"/>
  <c r="Y661" i="2"/>
  <c r="AC661" i="2"/>
  <c r="W661" i="2"/>
  <c r="X661" i="2"/>
  <c r="U661" i="2"/>
  <c r="Z661" i="2"/>
  <c r="AB661" i="2"/>
  <c r="V661" i="2"/>
  <c r="S661" i="2"/>
  <c r="AD637" i="2"/>
  <c r="AE637" i="2"/>
  <c r="AC637" i="2"/>
  <c r="AB637" i="2"/>
  <c r="Z637" i="2"/>
  <c r="Y637" i="2"/>
  <c r="W637" i="2"/>
  <c r="X637" i="2"/>
  <c r="U637" i="2"/>
  <c r="AA637" i="2"/>
  <c r="Y605" i="2"/>
  <c r="W605" i="2"/>
  <c r="X605" i="2"/>
  <c r="U605" i="2"/>
  <c r="Z605" i="2"/>
  <c r="AB605" i="2"/>
  <c r="V605" i="2"/>
  <c r="AA605" i="2"/>
  <c r="S605" i="2"/>
  <c r="Q581" i="2"/>
  <c r="AE581" i="2" s="1"/>
  <c r="AD581" i="2"/>
  <c r="Z581" i="2"/>
  <c r="Y581" i="2"/>
  <c r="W581" i="2"/>
  <c r="X581" i="2"/>
  <c r="U581" i="2"/>
  <c r="V581" i="2"/>
  <c r="S581" i="2"/>
  <c r="AE557" i="2"/>
  <c r="AD557" i="2"/>
  <c r="AB557" i="2"/>
  <c r="AA557" i="2"/>
  <c r="AC557" i="2"/>
  <c r="Y557" i="2"/>
  <c r="Z557" i="2"/>
  <c r="W557" i="2"/>
  <c r="X557" i="2"/>
  <c r="U557" i="2"/>
  <c r="S557" i="2"/>
  <c r="Q557" i="2"/>
  <c r="AE525" i="2"/>
  <c r="AB525" i="2"/>
  <c r="AD525" i="2"/>
  <c r="AC525" i="2"/>
  <c r="Z525" i="2"/>
  <c r="W525" i="2"/>
  <c r="X525" i="2"/>
  <c r="U525" i="2"/>
  <c r="Y525" i="2"/>
  <c r="Q525" i="2"/>
  <c r="S525" i="2" s="1"/>
  <c r="Q501" i="2"/>
  <c r="S501" i="2" s="1"/>
  <c r="AA501" i="2"/>
  <c r="AE501" i="2"/>
  <c r="AC501" i="2"/>
  <c r="Z501" i="2"/>
  <c r="W501" i="2"/>
  <c r="X501" i="2"/>
  <c r="U501" i="2"/>
  <c r="AB501" i="2"/>
  <c r="V501" i="2"/>
  <c r="AD477" i="2"/>
  <c r="AE477" i="2"/>
  <c r="AC477" i="2"/>
  <c r="AB477" i="2"/>
  <c r="Y477" i="2"/>
  <c r="W477" i="2"/>
  <c r="X477" i="2"/>
  <c r="Z477" i="2"/>
  <c r="V477" i="2"/>
  <c r="AD461" i="2"/>
  <c r="AC461" i="2"/>
  <c r="AB461" i="2"/>
  <c r="Y461" i="2"/>
  <c r="W461" i="2"/>
  <c r="X461" i="2"/>
  <c r="Z461" i="2"/>
  <c r="S461" i="2"/>
  <c r="Q461" i="2"/>
  <c r="AA461" i="2" s="1"/>
  <c r="V461" i="2"/>
  <c r="Q437" i="2"/>
  <c r="U437" i="2" s="1"/>
  <c r="AD437" i="2"/>
  <c r="AA437" i="2"/>
  <c r="AE437" i="2"/>
  <c r="Z437" i="2"/>
  <c r="W437" i="2"/>
  <c r="Y437" i="2"/>
  <c r="X437" i="2"/>
  <c r="AB437" i="2"/>
  <c r="V437" i="2"/>
  <c r="S437" i="2"/>
  <c r="AE413" i="2"/>
  <c r="AD413" i="2"/>
  <c r="AC413" i="2"/>
  <c r="AB413" i="2"/>
  <c r="AA413" i="2"/>
  <c r="Y413" i="2"/>
  <c r="W413" i="2"/>
  <c r="X413" i="2"/>
  <c r="V413" i="2"/>
  <c r="S413" i="2"/>
  <c r="Q389" i="2"/>
  <c r="AA389" i="2" s="1"/>
  <c r="AE389" i="2"/>
  <c r="AD389" i="2"/>
  <c r="AB389" i="2"/>
  <c r="Z389" i="2"/>
  <c r="X389" i="2"/>
  <c r="W389" i="2"/>
  <c r="Y389" i="2"/>
  <c r="AC389" i="2"/>
  <c r="S389" i="2"/>
  <c r="V389" i="2"/>
  <c r="Q373" i="2"/>
  <c r="Y373" i="2" s="1"/>
  <c r="AE373" i="2"/>
  <c r="AA373" i="2"/>
  <c r="AB373" i="2"/>
  <c r="Z373" i="2"/>
  <c r="AC373" i="2"/>
  <c r="W373" i="2"/>
  <c r="U373" i="2"/>
  <c r="X373" i="2"/>
  <c r="S373" i="2"/>
  <c r="AD349" i="2"/>
  <c r="AC349" i="2"/>
  <c r="AB349" i="2"/>
  <c r="Y349" i="2"/>
  <c r="Z349" i="2"/>
  <c r="W349" i="2"/>
  <c r="U349" i="2"/>
  <c r="V349" i="2"/>
  <c r="S349" i="2"/>
  <c r="Q325" i="2"/>
  <c r="AE325" i="2"/>
  <c r="AD325" i="2"/>
  <c r="AC325" i="2"/>
  <c r="AA325" i="2"/>
  <c r="AB325" i="2"/>
  <c r="X325" i="2"/>
  <c r="W325" i="2"/>
  <c r="U325" i="2"/>
  <c r="S325" i="2"/>
  <c r="Y325" i="2"/>
  <c r="AD301" i="2"/>
  <c r="AE301" i="2"/>
  <c r="AB301" i="2"/>
  <c r="AC301" i="2"/>
  <c r="Z301" i="2"/>
  <c r="Y301" i="2"/>
  <c r="AA301" i="2"/>
  <c r="W301" i="2"/>
  <c r="U301" i="2"/>
  <c r="S301" i="2"/>
  <c r="Q301" i="2"/>
  <c r="AD269" i="2"/>
  <c r="AA269" i="2"/>
  <c r="Z269" i="2"/>
  <c r="Y269" i="2"/>
  <c r="W269" i="2"/>
  <c r="U269" i="2"/>
  <c r="S269" i="2"/>
  <c r="Q269" i="2"/>
  <c r="AC269" i="2" s="1"/>
  <c r="X269" i="2"/>
  <c r="AD253" i="2"/>
  <c r="AC253" i="2"/>
  <c r="AE253" i="2"/>
  <c r="AA253" i="2"/>
  <c r="AB253" i="2"/>
  <c r="Y253" i="2"/>
  <c r="W253" i="2"/>
  <c r="X253" i="2"/>
  <c r="U253" i="2"/>
  <c r="Z253" i="2"/>
  <c r="V253" i="2"/>
  <c r="S253" i="2"/>
  <c r="Q229" i="2"/>
  <c r="AE229" i="2"/>
  <c r="AD229" i="2"/>
  <c r="AC229" i="2"/>
  <c r="AB229" i="2"/>
  <c r="AA229" i="2"/>
  <c r="Y229" i="2"/>
  <c r="W229" i="2"/>
  <c r="U229" i="2"/>
  <c r="Z229" i="2"/>
  <c r="S229" i="2"/>
  <c r="AE205" i="2"/>
  <c r="AD205" i="2"/>
  <c r="AC205" i="2"/>
  <c r="AA205" i="2"/>
  <c r="U205" i="2"/>
  <c r="X205" i="2"/>
  <c r="Y205" i="2"/>
  <c r="S205" i="2"/>
  <c r="Q205" i="2"/>
  <c r="Z205" i="2" s="1"/>
  <c r="V205" i="2"/>
  <c r="Q181" i="2"/>
  <c r="AD181" i="2" s="1"/>
  <c r="AA181" i="2"/>
  <c r="AC181" i="2"/>
  <c r="AB181" i="2"/>
  <c r="X181" i="2"/>
  <c r="W181" i="2"/>
  <c r="Y181" i="2"/>
  <c r="V181" i="2"/>
  <c r="Z181" i="2"/>
  <c r="S181" i="2"/>
  <c r="AE157" i="2"/>
  <c r="AD157" i="2"/>
  <c r="AB157" i="2"/>
  <c r="AA157" i="2"/>
  <c r="AC157" i="2"/>
  <c r="X157" i="2"/>
  <c r="Y157" i="2"/>
  <c r="Z157" i="2"/>
  <c r="W157" i="2"/>
  <c r="U157" i="2"/>
  <c r="T157" i="2"/>
  <c r="V157" i="2"/>
  <c r="S157" i="2"/>
  <c r="Q133" i="2"/>
  <c r="S133" i="2" s="1"/>
  <c r="AD133" i="2"/>
  <c r="AB133" i="2"/>
  <c r="AA133" i="2"/>
  <c r="X133" i="2"/>
  <c r="W133" i="2"/>
  <c r="U133" i="2"/>
  <c r="Y133" i="2"/>
  <c r="V133" i="2"/>
  <c r="Q85" i="2"/>
  <c r="AC85" i="2" s="1"/>
  <c r="AE85" i="2"/>
  <c r="AD85" i="2"/>
  <c r="AB85" i="2"/>
  <c r="X85" i="2"/>
  <c r="W85" i="2"/>
  <c r="U85" i="2"/>
  <c r="Z85" i="2"/>
  <c r="S85" i="2"/>
  <c r="Q53" i="2"/>
  <c r="AD53" i="2"/>
  <c r="AC53" i="2"/>
  <c r="AB53" i="2"/>
  <c r="Z53" i="2"/>
  <c r="X53" i="2"/>
  <c r="W53" i="2"/>
  <c r="T53" i="2"/>
  <c r="Y53" i="2"/>
  <c r="V53" i="2"/>
  <c r="S53" i="2"/>
  <c r="AE13" i="2"/>
  <c r="AB13" i="2"/>
  <c r="X13" i="2"/>
  <c r="AC13" i="2"/>
  <c r="AA13" i="2"/>
  <c r="W13" i="2"/>
  <c r="Z13" i="2"/>
  <c r="S13" i="2"/>
  <c r="Q13" i="2"/>
  <c r="AD13" i="2" s="1"/>
  <c r="Y13" i="2"/>
  <c r="Q605" i="2"/>
  <c r="AE605" i="2" s="1"/>
  <c r="Q349" i="2"/>
  <c r="T917" i="2"/>
  <c r="T661" i="2"/>
  <c r="T597" i="2"/>
  <c r="T301" i="2"/>
  <c r="T205" i="2"/>
  <c r="V917" i="2"/>
  <c r="V85" i="2"/>
  <c r="Q965" i="2"/>
  <c r="Q773" i="2"/>
  <c r="S923" i="2"/>
  <c r="S795" i="2"/>
  <c r="S603" i="2"/>
  <c r="S539" i="2"/>
  <c r="S475" i="2"/>
  <c r="S283" i="2"/>
  <c r="T877" i="2"/>
  <c r="T685" i="2"/>
  <c r="T557" i="2"/>
  <c r="U851" i="2"/>
  <c r="U563" i="2"/>
  <c r="U507" i="2"/>
  <c r="U59" i="2"/>
  <c r="U19" i="2"/>
  <c r="V773" i="2"/>
  <c r="V525" i="2"/>
  <c r="V475" i="2"/>
  <c r="V325" i="2"/>
  <c r="X349" i="2"/>
  <c r="Q974" i="2"/>
  <c r="AE974" i="2"/>
  <c r="AB974" i="2"/>
  <c r="AC974" i="2"/>
  <c r="AD974" i="2"/>
  <c r="Z974" i="2"/>
  <c r="AA974" i="2"/>
  <c r="V974" i="2"/>
  <c r="Y974" i="2"/>
  <c r="W974" i="2"/>
  <c r="X974" i="2"/>
  <c r="U974" i="2"/>
  <c r="T974" i="2"/>
  <c r="S974" i="2"/>
  <c r="Q966" i="2"/>
  <c r="AE966" i="2"/>
  <c r="AD966" i="2"/>
  <c r="AB966" i="2"/>
  <c r="AA966" i="2"/>
  <c r="Z966" i="2"/>
  <c r="V966" i="2"/>
  <c r="W966" i="2"/>
  <c r="X966" i="2"/>
  <c r="U966" i="2"/>
  <c r="Y966" i="2"/>
  <c r="T966" i="2"/>
  <c r="S966" i="2"/>
  <c r="AC966" i="2"/>
  <c r="Q958" i="2"/>
  <c r="AA958" i="2" s="1"/>
  <c r="AD958" i="2"/>
  <c r="AB958" i="2"/>
  <c r="AC958" i="2"/>
  <c r="Z958" i="2"/>
  <c r="V958" i="2"/>
  <c r="W958" i="2"/>
  <c r="X958" i="2"/>
  <c r="Y958" i="2"/>
  <c r="T958" i="2"/>
  <c r="S958" i="2"/>
  <c r="Q950" i="2"/>
  <c r="AE950" i="2"/>
  <c r="AB950" i="2"/>
  <c r="AC950" i="2"/>
  <c r="AD950" i="2"/>
  <c r="V950" i="2"/>
  <c r="W950" i="2"/>
  <c r="X950" i="2"/>
  <c r="U950" i="2"/>
  <c r="AA950" i="2"/>
  <c r="Y950" i="2"/>
  <c r="T950" i="2"/>
  <c r="S950" i="2"/>
  <c r="Z950" i="2"/>
  <c r="Q942" i="2"/>
  <c r="AE942" i="2"/>
  <c r="AC942" i="2"/>
  <c r="AB942" i="2"/>
  <c r="AD942" i="2"/>
  <c r="AA942" i="2"/>
  <c r="V942" i="2"/>
  <c r="Y942" i="2"/>
  <c r="W942" i="2"/>
  <c r="X942" i="2"/>
  <c r="U942" i="2"/>
  <c r="Z942" i="2"/>
  <c r="T942" i="2"/>
  <c r="S942" i="2"/>
  <c r="Q934" i="2"/>
  <c r="V934" i="2" s="1"/>
  <c r="AE934" i="2"/>
  <c r="AB934" i="2"/>
  <c r="AC934" i="2"/>
  <c r="AD934" i="2"/>
  <c r="W934" i="2"/>
  <c r="X934" i="2"/>
  <c r="Y934" i="2"/>
  <c r="Z934" i="2"/>
  <c r="S934" i="2"/>
  <c r="AA934" i="2"/>
  <c r="Q926" i="2"/>
  <c r="AB926" i="2" s="1"/>
  <c r="AE926" i="2"/>
  <c r="AC926" i="2"/>
  <c r="AA926" i="2"/>
  <c r="V926" i="2"/>
  <c r="W926" i="2"/>
  <c r="X926" i="2"/>
  <c r="U926" i="2"/>
  <c r="Z926" i="2"/>
  <c r="T926" i="2"/>
  <c r="S926" i="2"/>
  <c r="Q918" i="2"/>
  <c r="AC918" i="2" s="1"/>
  <c r="AE918" i="2"/>
  <c r="AB918" i="2"/>
  <c r="AD918" i="2"/>
  <c r="AA918" i="2"/>
  <c r="W918" i="2"/>
  <c r="X918" i="2"/>
  <c r="U918" i="2"/>
  <c r="Z918" i="2"/>
  <c r="Y918" i="2"/>
  <c r="S918" i="2"/>
  <c r="Q910" i="2"/>
  <c r="Z910" i="2" s="1"/>
  <c r="AE910" i="2"/>
  <c r="AC910" i="2"/>
  <c r="AA910" i="2"/>
  <c r="V910" i="2"/>
  <c r="Y910" i="2"/>
  <c r="W910" i="2"/>
  <c r="X910" i="2"/>
  <c r="U910" i="2"/>
  <c r="T910" i="2"/>
  <c r="S910" i="2"/>
  <c r="Q902" i="2"/>
  <c r="AD902" i="2"/>
  <c r="AE902" i="2"/>
  <c r="Z902" i="2"/>
  <c r="W902" i="2"/>
  <c r="X902" i="2"/>
  <c r="U902" i="2"/>
  <c r="AA902" i="2"/>
  <c r="T902" i="2"/>
  <c r="S902" i="2"/>
  <c r="Y902" i="2"/>
  <c r="Q894" i="2"/>
  <c r="T894" i="2" s="1"/>
  <c r="AD894" i="2"/>
  <c r="AE894" i="2"/>
  <c r="AB894" i="2"/>
  <c r="AA894" i="2"/>
  <c r="V894" i="2"/>
  <c r="W894" i="2"/>
  <c r="X894" i="2"/>
  <c r="U894" i="2"/>
  <c r="AC894" i="2"/>
  <c r="Y894" i="2"/>
  <c r="S894" i="2"/>
  <c r="Q886" i="2"/>
  <c r="AE886" i="2"/>
  <c r="AB886" i="2"/>
  <c r="AD886" i="2"/>
  <c r="AC886" i="2"/>
  <c r="V886" i="2"/>
  <c r="W886" i="2"/>
  <c r="AA886" i="2"/>
  <c r="X886" i="2"/>
  <c r="U886" i="2"/>
  <c r="Z886" i="2"/>
  <c r="T886" i="2"/>
  <c r="Y886" i="2"/>
  <c r="S886" i="2"/>
  <c r="Q878" i="2"/>
  <c r="AC878" i="2"/>
  <c r="AB878" i="2"/>
  <c r="AE878" i="2"/>
  <c r="AD878" i="2"/>
  <c r="AA878" i="2"/>
  <c r="Z878" i="2"/>
  <c r="V878" i="2"/>
  <c r="Y878" i="2"/>
  <c r="W878" i="2"/>
  <c r="X878" i="2"/>
  <c r="U878" i="2"/>
  <c r="T878" i="2"/>
  <c r="S878" i="2"/>
  <c r="Q870" i="2"/>
  <c r="AB870" i="2" s="1"/>
  <c r="AE870" i="2"/>
  <c r="AD870" i="2"/>
  <c r="AC870" i="2"/>
  <c r="AA870" i="2"/>
  <c r="V870" i="2"/>
  <c r="W870" i="2"/>
  <c r="X870" i="2"/>
  <c r="Z870" i="2"/>
  <c r="T870" i="2"/>
  <c r="S870" i="2"/>
  <c r="Q862" i="2"/>
  <c r="AA862" i="2" s="1"/>
  <c r="AE862" i="2"/>
  <c r="AD862" i="2"/>
  <c r="Z862" i="2"/>
  <c r="V862" i="2"/>
  <c r="W862" i="2"/>
  <c r="X862" i="2"/>
  <c r="U862" i="2"/>
  <c r="Y862" i="2"/>
  <c r="T862" i="2"/>
  <c r="S862" i="2"/>
  <c r="Q854" i="2"/>
  <c r="AC854" i="2" s="1"/>
  <c r="AE854" i="2"/>
  <c r="AD854" i="2"/>
  <c r="V854" i="2"/>
  <c r="W854" i="2"/>
  <c r="X854" i="2"/>
  <c r="U854" i="2"/>
  <c r="AA854" i="2"/>
  <c r="Y854" i="2"/>
  <c r="T854" i="2"/>
  <c r="S854" i="2"/>
  <c r="Z854" i="2"/>
  <c r="Q846" i="2"/>
  <c r="AE846" i="2" s="1"/>
  <c r="AB846" i="2"/>
  <c r="AD846" i="2"/>
  <c r="Z846" i="2"/>
  <c r="V846" i="2"/>
  <c r="Y846" i="2"/>
  <c r="W846" i="2"/>
  <c r="X846" i="2"/>
  <c r="T846" i="2"/>
  <c r="AC846" i="2"/>
  <c r="S846" i="2"/>
  <c r="Q838" i="2"/>
  <c r="AE838" i="2" s="1"/>
  <c r="AD838" i="2"/>
  <c r="AB838" i="2"/>
  <c r="Z838" i="2"/>
  <c r="V838" i="2"/>
  <c r="W838" i="2"/>
  <c r="X838" i="2"/>
  <c r="U838" i="2"/>
  <c r="Y838" i="2"/>
  <c r="T838" i="2"/>
  <c r="S838" i="2"/>
  <c r="Q830" i="2"/>
  <c r="AE830" i="2"/>
  <c r="AD830" i="2"/>
  <c r="AC830" i="2"/>
  <c r="AB830" i="2"/>
  <c r="AA830" i="2"/>
  <c r="Z830" i="2"/>
  <c r="V830" i="2"/>
  <c r="W830" i="2"/>
  <c r="X830" i="2"/>
  <c r="U830" i="2"/>
  <c r="Y830" i="2"/>
  <c r="T830" i="2"/>
  <c r="S830" i="2"/>
  <c r="Q822" i="2"/>
  <c r="AE822" i="2"/>
  <c r="AB822" i="2"/>
  <c r="AD822" i="2"/>
  <c r="AC822" i="2"/>
  <c r="AA822" i="2"/>
  <c r="V822" i="2"/>
  <c r="Z822" i="2"/>
  <c r="W822" i="2"/>
  <c r="X822" i="2"/>
  <c r="U822" i="2"/>
  <c r="T822" i="2"/>
  <c r="S822" i="2"/>
  <c r="Y822" i="2"/>
  <c r="Q814" i="2"/>
  <c r="AE814" i="2"/>
  <c r="AB814" i="2"/>
  <c r="AD814" i="2"/>
  <c r="AC814" i="2"/>
  <c r="AA814" i="2"/>
  <c r="V814" i="2"/>
  <c r="Y814" i="2"/>
  <c r="W814" i="2"/>
  <c r="X814" i="2"/>
  <c r="U814" i="2"/>
  <c r="Z814" i="2"/>
  <c r="T814" i="2"/>
  <c r="S814" i="2"/>
  <c r="Q806" i="2"/>
  <c r="AB806" i="2" s="1"/>
  <c r="AD806" i="2"/>
  <c r="AE806" i="2"/>
  <c r="AA806" i="2"/>
  <c r="V806" i="2"/>
  <c r="Z806" i="2"/>
  <c r="W806" i="2"/>
  <c r="X806" i="2"/>
  <c r="U806" i="2"/>
  <c r="Y806" i="2"/>
  <c r="S806" i="2"/>
  <c r="Q798" i="2"/>
  <c r="AE798" i="2"/>
  <c r="AD798" i="2"/>
  <c r="AC798" i="2"/>
  <c r="AB798" i="2"/>
  <c r="V798" i="2"/>
  <c r="W798" i="2"/>
  <c r="X798" i="2"/>
  <c r="U798" i="2"/>
  <c r="AA798" i="2"/>
  <c r="Y798" i="2"/>
  <c r="T798" i="2"/>
  <c r="S798" i="2"/>
  <c r="Z798" i="2"/>
  <c r="Q790" i="2"/>
  <c r="V790" i="2" s="1"/>
  <c r="AE790" i="2"/>
  <c r="AB790" i="2"/>
  <c r="AD790" i="2"/>
  <c r="Z790" i="2"/>
  <c r="W790" i="2"/>
  <c r="X790" i="2"/>
  <c r="T790" i="2"/>
  <c r="Q782" i="2"/>
  <c r="AE782" i="2" s="1"/>
  <c r="AB782" i="2"/>
  <c r="AC782" i="2"/>
  <c r="AD782" i="2"/>
  <c r="AA782" i="2"/>
  <c r="V782" i="2"/>
  <c r="Y782" i="2"/>
  <c r="W782" i="2"/>
  <c r="X782" i="2"/>
  <c r="U782" i="2"/>
  <c r="S782" i="2"/>
  <c r="Q774" i="2"/>
  <c r="U774" i="2" s="1"/>
  <c r="AD774" i="2"/>
  <c r="AC774" i="2"/>
  <c r="AB774" i="2"/>
  <c r="AE774" i="2"/>
  <c r="Z774" i="2"/>
  <c r="V774" i="2"/>
  <c r="W774" i="2"/>
  <c r="X774" i="2"/>
  <c r="Y774" i="2"/>
  <c r="S774" i="2"/>
  <c r="Q766" i="2"/>
  <c r="AC766" i="2" s="1"/>
  <c r="AE766" i="2"/>
  <c r="AD766" i="2"/>
  <c r="Z766" i="2"/>
  <c r="V766" i="2"/>
  <c r="W766" i="2"/>
  <c r="X766" i="2"/>
  <c r="U766" i="2"/>
  <c r="T766" i="2"/>
  <c r="AA766" i="2"/>
  <c r="S766" i="2"/>
  <c r="Q758" i="2"/>
  <c r="AE758" i="2"/>
  <c r="AD758" i="2"/>
  <c r="AC758" i="2"/>
  <c r="V758" i="2"/>
  <c r="W758" i="2"/>
  <c r="X758" i="2"/>
  <c r="U758" i="2"/>
  <c r="Y758" i="2"/>
  <c r="Z758" i="2"/>
  <c r="T758" i="2"/>
  <c r="S758" i="2"/>
  <c r="Q750" i="2"/>
  <c r="AB750" i="2" s="1"/>
  <c r="AD750" i="2"/>
  <c r="AC750" i="2"/>
  <c r="V750" i="2"/>
  <c r="Y750" i="2"/>
  <c r="W750" i="2"/>
  <c r="Z750" i="2"/>
  <c r="AA750" i="2"/>
  <c r="T750" i="2"/>
  <c r="S750" i="2"/>
  <c r="Q742" i="2"/>
  <c r="Z742" i="2" s="1"/>
  <c r="AE742" i="2"/>
  <c r="AD742" i="2"/>
  <c r="AB742" i="2"/>
  <c r="AA742" i="2"/>
  <c r="X742" i="2"/>
  <c r="U742" i="2"/>
  <c r="T742" i="2"/>
  <c r="S742" i="2"/>
  <c r="Y742" i="2"/>
  <c r="Q734" i="2"/>
  <c r="AC734" i="2" s="1"/>
  <c r="W734" i="2"/>
  <c r="Q718" i="2"/>
  <c r="AE718" i="2"/>
  <c r="AB718" i="2"/>
  <c r="AC718" i="2"/>
  <c r="AD718" i="2"/>
  <c r="Z718" i="2"/>
  <c r="AA718" i="2"/>
  <c r="V718" i="2"/>
  <c r="Y718" i="2"/>
  <c r="W718" i="2"/>
  <c r="X718" i="2"/>
  <c r="U718" i="2"/>
  <c r="T718" i="2"/>
  <c r="S718" i="2"/>
  <c r="Q710" i="2"/>
  <c r="AE710" i="2"/>
  <c r="AD710" i="2"/>
  <c r="AB710" i="2"/>
  <c r="Z710" i="2"/>
  <c r="V710" i="2"/>
  <c r="W710" i="2"/>
  <c r="X710" i="2"/>
  <c r="U710" i="2"/>
  <c r="Y710" i="2"/>
  <c r="S710" i="2"/>
  <c r="Q702" i="2"/>
  <c r="AD702" i="2"/>
  <c r="AE702" i="2"/>
  <c r="AB702" i="2"/>
  <c r="AC702" i="2"/>
  <c r="Z702" i="2"/>
  <c r="AA702" i="2"/>
  <c r="V702" i="2"/>
  <c r="W702" i="2"/>
  <c r="X702" i="2"/>
  <c r="U702" i="2"/>
  <c r="Y702" i="2"/>
  <c r="T702" i="2"/>
  <c r="S702" i="2"/>
  <c r="Q694" i="2"/>
  <c r="AE694" i="2"/>
  <c r="AC694" i="2"/>
  <c r="AB694" i="2"/>
  <c r="AD694" i="2"/>
  <c r="AA694" i="2"/>
  <c r="V694" i="2"/>
  <c r="W694" i="2"/>
  <c r="X694" i="2"/>
  <c r="U694" i="2"/>
  <c r="T694" i="2"/>
  <c r="S694" i="2"/>
  <c r="Y694" i="2"/>
  <c r="Q686" i="2"/>
  <c r="AA686" i="2" s="1"/>
  <c r="AB686" i="2"/>
  <c r="AE686" i="2"/>
  <c r="AD686" i="2"/>
  <c r="V686" i="2"/>
  <c r="Y686" i="2"/>
  <c r="W686" i="2"/>
  <c r="X686" i="2"/>
  <c r="U686" i="2"/>
  <c r="Z686" i="2"/>
  <c r="T686" i="2"/>
  <c r="Q678" i="2"/>
  <c r="AE678" i="2"/>
  <c r="AB678" i="2"/>
  <c r="AD678" i="2"/>
  <c r="AC678" i="2"/>
  <c r="V678" i="2"/>
  <c r="W678" i="2"/>
  <c r="X678" i="2"/>
  <c r="U678" i="2"/>
  <c r="Z678" i="2"/>
  <c r="Y678" i="2"/>
  <c r="AA678" i="2"/>
  <c r="T678" i="2"/>
  <c r="S678" i="2"/>
  <c r="Q670" i="2"/>
  <c r="AB670" i="2"/>
  <c r="AC670" i="2"/>
  <c r="AE670" i="2"/>
  <c r="AD670" i="2"/>
  <c r="AA670" i="2"/>
  <c r="V670" i="2"/>
  <c r="W670" i="2"/>
  <c r="X670" i="2"/>
  <c r="U670" i="2"/>
  <c r="Z670" i="2"/>
  <c r="T670" i="2"/>
  <c r="Y670" i="2"/>
  <c r="S670" i="2"/>
  <c r="Q662" i="2"/>
  <c r="AE662" i="2"/>
  <c r="AC662" i="2"/>
  <c r="AB662" i="2"/>
  <c r="AD662" i="2"/>
  <c r="AA662" i="2"/>
  <c r="V662" i="2"/>
  <c r="W662" i="2"/>
  <c r="X662" i="2"/>
  <c r="U662" i="2"/>
  <c r="Z662" i="2"/>
  <c r="Y662" i="2"/>
  <c r="T662" i="2"/>
  <c r="S662" i="2"/>
  <c r="Q654" i="2"/>
  <c r="AE654" i="2"/>
  <c r="AB654" i="2"/>
  <c r="AD654" i="2"/>
  <c r="AC654" i="2"/>
  <c r="Z654" i="2"/>
  <c r="AA654" i="2"/>
  <c r="V654" i="2"/>
  <c r="Y654" i="2"/>
  <c r="W654" i="2"/>
  <c r="X654" i="2"/>
  <c r="U654" i="2"/>
  <c r="T654" i="2"/>
  <c r="S654" i="2"/>
  <c r="Q646" i="2"/>
  <c r="AA646" i="2" s="1"/>
  <c r="AE646" i="2"/>
  <c r="AD646" i="2"/>
  <c r="AC646" i="2"/>
  <c r="W646" i="2"/>
  <c r="X646" i="2"/>
  <c r="Q638" i="2"/>
  <c r="AD638" i="2"/>
  <c r="AE638" i="2"/>
  <c r="AB638" i="2"/>
  <c r="AA638" i="2"/>
  <c r="AC638" i="2"/>
  <c r="Z638" i="2"/>
  <c r="V638" i="2"/>
  <c r="W638" i="2"/>
  <c r="X638" i="2"/>
  <c r="U638" i="2"/>
  <c r="T638" i="2"/>
  <c r="S638" i="2"/>
  <c r="Q630" i="2"/>
  <c r="AE630" i="2"/>
  <c r="AB630" i="2"/>
  <c r="AC630" i="2"/>
  <c r="AD630" i="2"/>
  <c r="AA630" i="2"/>
  <c r="Z630" i="2"/>
  <c r="V630" i="2"/>
  <c r="W630" i="2"/>
  <c r="X630" i="2"/>
  <c r="U630" i="2"/>
  <c r="T630" i="2"/>
  <c r="Y630" i="2"/>
  <c r="S630" i="2"/>
  <c r="Q622" i="2"/>
  <c r="AE622" i="2"/>
  <c r="AB622" i="2"/>
  <c r="AD622" i="2"/>
  <c r="V622" i="2"/>
  <c r="W622" i="2"/>
  <c r="X622" i="2"/>
  <c r="T622" i="2"/>
  <c r="Q614" i="2"/>
  <c r="AE614" i="2" s="1"/>
  <c r="AD614" i="2"/>
  <c r="AB614" i="2"/>
  <c r="AC614" i="2"/>
  <c r="Z614" i="2"/>
  <c r="V614" i="2"/>
  <c r="W614" i="2"/>
  <c r="X614" i="2"/>
  <c r="U614" i="2"/>
  <c r="S614" i="2"/>
  <c r="Y614" i="2"/>
  <c r="Q606" i="2"/>
  <c r="AE606" i="2"/>
  <c r="AB606" i="2"/>
  <c r="AD606" i="2"/>
  <c r="AC606" i="2"/>
  <c r="AA606" i="2"/>
  <c r="V606" i="2"/>
  <c r="W606" i="2"/>
  <c r="X606" i="2"/>
  <c r="U606" i="2"/>
  <c r="Y606" i="2"/>
  <c r="Z606" i="2"/>
  <c r="T606" i="2"/>
  <c r="S606" i="2"/>
  <c r="Q598" i="2"/>
  <c r="AE598" i="2"/>
  <c r="AD598" i="2"/>
  <c r="AB598" i="2"/>
  <c r="AA598" i="2"/>
  <c r="Z598" i="2"/>
  <c r="V598" i="2"/>
  <c r="W598" i="2"/>
  <c r="X598" i="2"/>
  <c r="U598" i="2"/>
  <c r="AC598" i="2"/>
  <c r="Y598" i="2"/>
  <c r="T598" i="2"/>
  <c r="S598" i="2"/>
  <c r="Q590" i="2"/>
  <c r="AE590" i="2"/>
  <c r="AB590" i="2"/>
  <c r="AC590" i="2"/>
  <c r="AD590" i="2"/>
  <c r="AA590" i="2"/>
  <c r="Z590" i="2"/>
  <c r="V590" i="2"/>
  <c r="Y590" i="2"/>
  <c r="W590" i="2"/>
  <c r="X590" i="2"/>
  <c r="U590" i="2"/>
  <c r="T590" i="2"/>
  <c r="S590" i="2"/>
  <c r="Q582" i="2"/>
  <c r="AE582" i="2"/>
  <c r="AC582" i="2"/>
  <c r="AB582" i="2"/>
  <c r="AD582" i="2"/>
  <c r="AA582" i="2"/>
  <c r="Z582" i="2"/>
  <c r="V582" i="2"/>
  <c r="W582" i="2"/>
  <c r="X582" i="2"/>
  <c r="U582" i="2"/>
  <c r="Y582" i="2"/>
  <c r="T582" i="2"/>
  <c r="S582" i="2"/>
  <c r="Q574" i="2"/>
  <c r="AB574" i="2" s="1"/>
  <c r="AE574" i="2"/>
  <c r="AD574" i="2"/>
  <c r="Z574" i="2"/>
  <c r="V574" i="2"/>
  <c r="W574" i="2"/>
  <c r="X574" i="2"/>
  <c r="U574" i="2"/>
  <c r="Y574" i="2"/>
  <c r="T574" i="2"/>
  <c r="S574" i="2"/>
  <c r="Q566" i="2"/>
  <c r="AE566" i="2"/>
  <c r="AD566" i="2"/>
  <c r="AB566" i="2"/>
  <c r="AA566" i="2"/>
  <c r="AC566" i="2"/>
  <c r="V566" i="2"/>
  <c r="W566" i="2"/>
  <c r="X566" i="2"/>
  <c r="U566" i="2"/>
  <c r="Z566" i="2"/>
  <c r="Y566" i="2"/>
  <c r="T566" i="2"/>
  <c r="S566" i="2"/>
  <c r="Q558" i="2"/>
  <c r="AC558" i="2"/>
  <c r="AB558" i="2"/>
  <c r="AD558" i="2"/>
  <c r="AE558" i="2"/>
  <c r="AA558" i="2"/>
  <c r="V558" i="2"/>
  <c r="Z558" i="2"/>
  <c r="Y558" i="2"/>
  <c r="W558" i="2"/>
  <c r="X558" i="2"/>
  <c r="U558" i="2"/>
  <c r="T558" i="2"/>
  <c r="S558" i="2"/>
  <c r="Q550" i="2"/>
  <c r="Y550" i="2" s="1"/>
  <c r="AE550" i="2"/>
  <c r="AD550" i="2"/>
  <c r="AB550" i="2"/>
  <c r="AC550" i="2"/>
  <c r="V550" i="2"/>
  <c r="W550" i="2"/>
  <c r="X550" i="2"/>
  <c r="U550" i="2"/>
  <c r="Z550" i="2"/>
  <c r="S550" i="2"/>
  <c r="Q542" i="2"/>
  <c r="S542" i="2" s="1"/>
  <c r="AB542" i="2"/>
  <c r="AE542" i="2"/>
  <c r="AD542" i="2"/>
  <c r="AA542" i="2"/>
  <c r="V542" i="2"/>
  <c r="Z542" i="2"/>
  <c r="W542" i="2"/>
  <c r="X542" i="2"/>
  <c r="U542" i="2"/>
  <c r="Y542" i="2"/>
  <c r="Q534" i="2"/>
  <c r="AB534" i="2" s="1"/>
  <c r="AE534" i="2"/>
  <c r="AD534" i="2"/>
  <c r="AA534" i="2"/>
  <c r="Y534" i="2"/>
  <c r="V534" i="2"/>
  <c r="W534" i="2"/>
  <c r="X534" i="2"/>
  <c r="U534" i="2"/>
  <c r="Z534" i="2"/>
  <c r="S534" i="2"/>
  <c r="Q526" i="2"/>
  <c r="AA526" i="2" s="1"/>
  <c r="AE526" i="2"/>
  <c r="AC526" i="2"/>
  <c r="AB526" i="2"/>
  <c r="AD526" i="2"/>
  <c r="V526" i="2"/>
  <c r="W526" i="2"/>
  <c r="X526" i="2"/>
  <c r="U526" i="2"/>
  <c r="Y526" i="2"/>
  <c r="S526" i="2"/>
  <c r="Q518" i="2"/>
  <c r="AE518" i="2"/>
  <c r="AC518" i="2"/>
  <c r="AB518" i="2"/>
  <c r="AD518" i="2"/>
  <c r="Z518" i="2"/>
  <c r="V518" i="2"/>
  <c r="W518" i="2"/>
  <c r="X518" i="2"/>
  <c r="U518" i="2"/>
  <c r="Y518" i="2"/>
  <c r="T518" i="2"/>
  <c r="S518" i="2"/>
  <c r="AA518" i="2"/>
  <c r="Q510" i="2"/>
  <c r="AE510" i="2"/>
  <c r="AD510" i="2"/>
  <c r="AB510" i="2"/>
  <c r="AA510" i="2"/>
  <c r="AC510" i="2"/>
  <c r="Z510" i="2"/>
  <c r="V510" i="2"/>
  <c r="Y510" i="2"/>
  <c r="W510" i="2"/>
  <c r="X510" i="2"/>
  <c r="U510" i="2"/>
  <c r="T510" i="2"/>
  <c r="S510" i="2"/>
  <c r="Q502" i="2"/>
  <c r="AE502" i="2"/>
  <c r="AD502" i="2"/>
  <c r="AB502" i="2"/>
  <c r="AA502" i="2"/>
  <c r="AC502" i="2"/>
  <c r="V502" i="2"/>
  <c r="W502" i="2"/>
  <c r="Z502" i="2"/>
  <c r="X502" i="2"/>
  <c r="U502" i="2"/>
  <c r="T502" i="2"/>
  <c r="S502" i="2"/>
  <c r="Q494" i="2"/>
  <c r="AE494" i="2" s="1"/>
  <c r="AD494" i="2"/>
  <c r="AB494" i="2"/>
  <c r="Y494" i="2"/>
  <c r="V494" i="2"/>
  <c r="W494" i="2"/>
  <c r="X494" i="2"/>
  <c r="U494" i="2"/>
  <c r="Z494" i="2"/>
  <c r="T494" i="2"/>
  <c r="S494" i="2"/>
  <c r="Q486" i="2"/>
  <c r="AB486" i="2" s="1"/>
  <c r="AE486" i="2"/>
  <c r="AD486" i="2"/>
  <c r="AC486" i="2"/>
  <c r="Y486" i="2"/>
  <c r="V486" i="2"/>
  <c r="W486" i="2"/>
  <c r="Z486" i="2"/>
  <c r="X486" i="2"/>
  <c r="U486" i="2"/>
  <c r="S486" i="2"/>
  <c r="Q478" i="2"/>
  <c r="AE478" i="2"/>
  <c r="AB478" i="2"/>
  <c r="AD478" i="2"/>
  <c r="AC478" i="2"/>
  <c r="AA478" i="2"/>
  <c r="V478" i="2"/>
  <c r="W478" i="2"/>
  <c r="X478" i="2"/>
  <c r="U478" i="2"/>
  <c r="Y478" i="2"/>
  <c r="T478" i="2"/>
  <c r="S478" i="2"/>
  <c r="Q470" i="2"/>
  <c r="AE470" i="2"/>
  <c r="AB470" i="2"/>
  <c r="AC470" i="2"/>
  <c r="AA470" i="2"/>
  <c r="V470" i="2"/>
  <c r="W470" i="2"/>
  <c r="Z470" i="2"/>
  <c r="X470" i="2"/>
  <c r="U470" i="2"/>
  <c r="Y470" i="2"/>
  <c r="AD470" i="2"/>
  <c r="T470" i="2"/>
  <c r="S470" i="2"/>
  <c r="Q462" i="2"/>
  <c r="AE462" i="2"/>
  <c r="AD462" i="2"/>
  <c r="AB462" i="2"/>
  <c r="AC462" i="2"/>
  <c r="Z462" i="2"/>
  <c r="V462" i="2"/>
  <c r="Y462" i="2"/>
  <c r="W462" i="2"/>
  <c r="X462" i="2"/>
  <c r="U462" i="2"/>
  <c r="AA462" i="2"/>
  <c r="T462" i="2"/>
  <c r="S462" i="2"/>
  <c r="Q454" i="2"/>
  <c r="AE454" i="2" s="1"/>
  <c r="AD454" i="2"/>
  <c r="AC454" i="2"/>
  <c r="Z454" i="2"/>
  <c r="AA454" i="2"/>
  <c r="V454" i="2"/>
  <c r="W454" i="2"/>
  <c r="X454" i="2"/>
  <c r="T454" i="2"/>
  <c r="S454" i="2"/>
  <c r="Q446" i="2"/>
  <c r="V446" i="2" s="1"/>
  <c r="AE446" i="2"/>
  <c r="AA446" i="2"/>
  <c r="AC446" i="2"/>
  <c r="Z446" i="2"/>
  <c r="W446" i="2"/>
  <c r="X446" i="2"/>
  <c r="U446" i="2"/>
  <c r="T446" i="2"/>
  <c r="S446" i="2"/>
  <c r="Y446" i="2"/>
  <c r="Q438" i="2"/>
  <c r="Y438" i="2" s="1"/>
  <c r="AD438" i="2"/>
  <c r="AB438" i="2"/>
  <c r="AA438" i="2"/>
  <c r="AC438" i="2"/>
  <c r="X438" i="2"/>
  <c r="W438" i="2"/>
  <c r="U438" i="2"/>
  <c r="Z438" i="2"/>
  <c r="T438" i="2"/>
  <c r="S438" i="2"/>
  <c r="Q430" i="2"/>
  <c r="AE430" i="2"/>
  <c r="AB430" i="2"/>
  <c r="AD430" i="2"/>
  <c r="AC430" i="2"/>
  <c r="Y430" i="2"/>
  <c r="X430" i="2"/>
  <c r="V430" i="2"/>
  <c r="W430" i="2"/>
  <c r="S430" i="2"/>
  <c r="Q422" i="2"/>
  <c r="AC422" i="2" s="1"/>
  <c r="AD422" i="2"/>
  <c r="AB422" i="2"/>
  <c r="Y422" i="2"/>
  <c r="X422" i="2"/>
  <c r="V422" i="2"/>
  <c r="W422" i="2"/>
  <c r="U422" i="2"/>
  <c r="AA422" i="2"/>
  <c r="S422" i="2"/>
  <c r="Q414" i="2"/>
  <c r="AC414" i="2"/>
  <c r="AA414" i="2"/>
  <c r="X414" i="2"/>
  <c r="V414" i="2"/>
  <c r="Y414" i="2"/>
  <c r="W414" i="2"/>
  <c r="U414" i="2"/>
  <c r="Z414" i="2"/>
  <c r="T414" i="2"/>
  <c r="S414" i="2"/>
  <c r="Q406" i="2"/>
  <c r="T406" i="2" s="1"/>
  <c r="AE406" i="2"/>
  <c r="AD406" i="2"/>
  <c r="AB406" i="2"/>
  <c r="AC406" i="2"/>
  <c r="X406" i="2"/>
  <c r="V406" i="2"/>
  <c r="W406" i="2"/>
  <c r="U406" i="2"/>
  <c r="Z406" i="2"/>
  <c r="Q398" i="2"/>
  <c r="AE398" i="2"/>
  <c r="AD398" i="2"/>
  <c r="AB398" i="2"/>
  <c r="AC398" i="2"/>
  <c r="Z398" i="2"/>
  <c r="X398" i="2"/>
  <c r="V398" i="2"/>
  <c r="W398" i="2"/>
  <c r="U398" i="2"/>
  <c r="Y398" i="2"/>
  <c r="AA398" i="2"/>
  <c r="T398" i="2"/>
  <c r="S398" i="2"/>
  <c r="Q390" i="2"/>
  <c r="AE390" i="2"/>
  <c r="AD390" i="2"/>
  <c r="AC390" i="2"/>
  <c r="AB390" i="2"/>
  <c r="AA390" i="2"/>
  <c r="Z390" i="2"/>
  <c r="X390" i="2"/>
  <c r="V390" i="2"/>
  <c r="W390" i="2"/>
  <c r="U390" i="2"/>
  <c r="T390" i="2"/>
  <c r="Y390" i="2"/>
  <c r="S390" i="2"/>
  <c r="Q382" i="2"/>
  <c r="AE382" i="2"/>
  <c r="AD382" i="2"/>
  <c r="AB382" i="2"/>
  <c r="AC382" i="2"/>
  <c r="AA382" i="2"/>
  <c r="Z382" i="2"/>
  <c r="X382" i="2"/>
  <c r="V382" i="2"/>
  <c r="W382" i="2"/>
  <c r="U382" i="2"/>
  <c r="Y382" i="2"/>
  <c r="T382" i="2"/>
  <c r="S382" i="2"/>
  <c r="Q374" i="2"/>
  <c r="AE374" i="2"/>
  <c r="AD374" i="2"/>
  <c r="AB374" i="2"/>
  <c r="AA374" i="2"/>
  <c r="AC374" i="2"/>
  <c r="Y374" i="2"/>
  <c r="X374" i="2"/>
  <c r="V374" i="2"/>
  <c r="W374" i="2"/>
  <c r="U374" i="2"/>
  <c r="Z374" i="2"/>
  <c r="T374" i="2"/>
  <c r="S374" i="2"/>
  <c r="Q366" i="2"/>
  <c r="AB366" i="2"/>
  <c r="AC366" i="2"/>
  <c r="AA366" i="2"/>
  <c r="Y366" i="2"/>
  <c r="X366" i="2"/>
  <c r="Z366" i="2"/>
  <c r="V366" i="2"/>
  <c r="W366" i="2"/>
  <c r="T366" i="2"/>
  <c r="S366" i="2"/>
  <c r="Q358" i="2"/>
  <c r="AB358" i="2" s="1"/>
  <c r="AE358" i="2"/>
  <c r="AD358" i="2"/>
  <c r="X358" i="2"/>
  <c r="V358" i="2"/>
  <c r="U358" i="2"/>
  <c r="T358" i="2"/>
  <c r="Q350" i="2"/>
  <c r="AD350" i="2"/>
  <c r="AE350" i="2"/>
  <c r="AB350" i="2"/>
  <c r="AC350" i="2"/>
  <c r="X350" i="2"/>
  <c r="Z350" i="2"/>
  <c r="V350" i="2"/>
  <c r="W350" i="2"/>
  <c r="U350" i="2"/>
  <c r="AA350" i="2"/>
  <c r="T350" i="2"/>
  <c r="S350" i="2"/>
  <c r="Q342" i="2"/>
  <c r="U342" i="2" s="1"/>
  <c r="AD342" i="2"/>
  <c r="AB342" i="2"/>
  <c r="AC342" i="2"/>
  <c r="AE342" i="2"/>
  <c r="X342" i="2"/>
  <c r="Y342" i="2"/>
  <c r="V342" i="2"/>
  <c r="W342" i="2"/>
  <c r="S342" i="2"/>
  <c r="Q334" i="2"/>
  <c r="AE334" i="2"/>
  <c r="AD334" i="2"/>
  <c r="AB334" i="2"/>
  <c r="AC334" i="2"/>
  <c r="AA334" i="2"/>
  <c r="Z334" i="2"/>
  <c r="X334" i="2"/>
  <c r="V334" i="2"/>
  <c r="W334" i="2"/>
  <c r="U334" i="2"/>
  <c r="Y334" i="2"/>
  <c r="T334" i="2"/>
  <c r="S334" i="2"/>
  <c r="Q326" i="2"/>
  <c r="AE326" i="2"/>
  <c r="AC326" i="2"/>
  <c r="AB326" i="2"/>
  <c r="AA326" i="2"/>
  <c r="AD326" i="2"/>
  <c r="Z326" i="2"/>
  <c r="X326" i="2"/>
  <c r="Y326" i="2"/>
  <c r="V326" i="2"/>
  <c r="W326" i="2"/>
  <c r="U326" i="2"/>
  <c r="T326" i="2"/>
  <c r="S326" i="2"/>
  <c r="Q318" i="2"/>
  <c r="AD318" i="2"/>
  <c r="AE318" i="2"/>
  <c r="AC318" i="2"/>
  <c r="AB318" i="2"/>
  <c r="AA318" i="2"/>
  <c r="X318" i="2"/>
  <c r="V318" i="2"/>
  <c r="W318" i="2"/>
  <c r="Z318" i="2"/>
  <c r="U318" i="2"/>
  <c r="Y318" i="2"/>
  <c r="T318" i="2"/>
  <c r="S318" i="2"/>
  <c r="Q310" i="2"/>
  <c r="AB310" i="2" s="1"/>
  <c r="AE310" i="2"/>
  <c r="AD310" i="2"/>
  <c r="AC310" i="2"/>
  <c r="Y310" i="2"/>
  <c r="X310" i="2"/>
  <c r="V310" i="2"/>
  <c r="W310" i="2"/>
  <c r="S310" i="2"/>
  <c r="Q302" i="2"/>
  <c r="V302" i="2" s="1"/>
  <c r="AE302" i="2"/>
  <c r="AB302" i="2"/>
  <c r="Z302" i="2"/>
  <c r="Y302" i="2"/>
  <c r="X302" i="2"/>
  <c r="W302" i="2"/>
  <c r="AA302" i="2"/>
  <c r="S302" i="2"/>
  <c r="Q294" i="2"/>
  <c r="AE294" i="2"/>
  <c r="AD294" i="2"/>
  <c r="AB294" i="2"/>
  <c r="AC294" i="2"/>
  <c r="AA294" i="2"/>
  <c r="Y294" i="2"/>
  <c r="X294" i="2"/>
  <c r="Z294" i="2"/>
  <c r="V294" i="2"/>
  <c r="W294" i="2"/>
  <c r="U294" i="2"/>
  <c r="T294" i="2"/>
  <c r="S294" i="2"/>
  <c r="Q286" i="2"/>
  <c r="AE286" i="2" s="1"/>
  <c r="AD286" i="2"/>
  <c r="AC286" i="2"/>
  <c r="AB286" i="2"/>
  <c r="X286" i="2"/>
  <c r="V286" i="2"/>
  <c r="Y286" i="2"/>
  <c r="W286" i="2"/>
  <c r="U286" i="2"/>
  <c r="Z286" i="2"/>
  <c r="S286" i="2"/>
  <c r="Q278" i="2"/>
  <c r="AB278" i="2" s="1"/>
  <c r="AE278" i="2"/>
  <c r="AD278" i="2"/>
  <c r="AA278" i="2"/>
  <c r="X278" i="2"/>
  <c r="V278" i="2"/>
  <c r="W278" i="2"/>
  <c r="U278" i="2"/>
  <c r="T278" i="2"/>
  <c r="S278" i="2"/>
  <c r="Q270" i="2"/>
  <c r="U270" i="2" s="1"/>
  <c r="AE270" i="2"/>
  <c r="AB270" i="2"/>
  <c r="AC270" i="2"/>
  <c r="AA270" i="2"/>
  <c r="Z270" i="2"/>
  <c r="X270" i="2"/>
  <c r="V270" i="2"/>
  <c r="Y270" i="2"/>
  <c r="W270" i="2"/>
  <c r="S270" i="2"/>
  <c r="Q262" i="2"/>
  <c r="AC262" i="2" s="1"/>
  <c r="AE262" i="2"/>
  <c r="AD262" i="2"/>
  <c r="AB262" i="2"/>
  <c r="Z262" i="2"/>
  <c r="X262" i="2"/>
  <c r="V262" i="2"/>
  <c r="W262" i="2"/>
  <c r="Y262" i="2"/>
  <c r="S262" i="2"/>
  <c r="Q254" i="2"/>
  <c r="AC254" i="2" s="1"/>
  <c r="AE254" i="2"/>
  <c r="AD254" i="2"/>
  <c r="AA254" i="2"/>
  <c r="X254" i="2"/>
  <c r="Z254" i="2"/>
  <c r="V254" i="2"/>
  <c r="W254" i="2"/>
  <c r="U254" i="2"/>
  <c r="T254" i="2"/>
  <c r="S254" i="2"/>
  <c r="Q246" i="2"/>
  <c r="T246" i="2" s="1"/>
  <c r="AD246" i="2"/>
  <c r="AB246" i="2"/>
  <c r="AA246" i="2"/>
  <c r="Z246" i="2"/>
  <c r="Y246" i="2"/>
  <c r="X246" i="2"/>
  <c r="V246" i="2"/>
  <c r="W246" i="2"/>
  <c r="U246" i="2"/>
  <c r="S246" i="2"/>
  <c r="Q238" i="2"/>
  <c r="AA238" i="2" s="1"/>
  <c r="AE238" i="2"/>
  <c r="X238" i="2"/>
  <c r="AD238" i="2"/>
  <c r="V238" i="2"/>
  <c r="W238" i="2"/>
  <c r="Z238" i="2"/>
  <c r="U238" i="2"/>
  <c r="AB238" i="2"/>
  <c r="S238" i="2"/>
  <c r="Q230" i="2"/>
  <c r="V230" i="2" s="1"/>
  <c r="AE230" i="2"/>
  <c r="AD230" i="2"/>
  <c r="AB230" i="2"/>
  <c r="Z230" i="2"/>
  <c r="Y230" i="2"/>
  <c r="X230" i="2"/>
  <c r="AA230" i="2"/>
  <c r="W230" i="2"/>
  <c r="U230" i="2"/>
  <c r="S230" i="2"/>
  <c r="Q222" i="2"/>
  <c r="T222" i="2" s="1"/>
  <c r="AD222" i="2"/>
  <c r="AA222" i="2"/>
  <c r="AB222" i="2"/>
  <c r="Z222" i="2"/>
  <c r="X222" i="2"/>
  <c r="V222" i="2"/>
  <c r="W222" i="2"/>
  <c r="U222" i="2"/>
  <c r="S222" i="2"/>
  <c r="Q214" i="2"/>
  <c r="AD214" i="2"/>
  <c r="AB214" i="2"/>
  <c r="AC214" i="2"/>
  <c r="AE214" i="2"/>
  <c r="X214" i="2"/>
  <c r="AA214" i="2"/>
  <c r="V214" i="2"/>
  <c r="Z214" i="2"/>
  <c r="W214" i="2"/>
  <c r="Y214" i="2"/>
  <c r="U214" i="2"/>
  <c r="T214" i="2"/>
  <c r="S214" i="2"/>
  <c r="Q206" i="2"/>
  <c r="AC206" i="2" s="1"/>
  <c r="AB206" i="2"/>
  <c r="AD206" i="2"/>
  <c r="X206" i="2"/>
  <c r="AA206" i="2"/>
  <c r="Z206" i="2"/>
  <c r="W206" i="2"/>
  <c r="U206" i="2"/>
  <c r="T206" i="2"/>
  <c r="Y206" i="2"/>
  <c r="S206" i="2"/>
  <c r="Q198" i="2"/>
  <c r="Y198" i="2" s="1"/>
  <c r="AE198" i="2"/>
  <c r="AD198" i="2"/>
  <c r="Z198" i="2"/>
  <c r="AA198" i="2"/>
  <c r="X198" i="2"/>
  <c r="V198" i="2"/>
  <c r="W198" i="2"/>
  <c r="U198" i="2"/>
  <c r="T198" i="2"/>
  <c r="S198" i="2"/>
  <c r="Q190" i="2"/>
  <c r="AE190" i="2"/>
  <c r="AD190" i="2"/>
  <c r="AA190" i="2"/>
  <c r="AC190" i="2"/>
  <c r="AB190" i="2"/>
  <c r="X190" i="2"/>
  <c r="Z190" i="2"/>
  <c r="V190" i="2"/>
  <c r="W190" i="2"/>
  <c r="U190" i="2"/>
  <c r="Y190" i="2"/>
  <c r="S190" i="2"/>
  <c r="Q182" i="2"/>
  <c r="Y182" i="2" s="1"/>
  <c r="AE182" i="2"/>
  <c r="AB182" i="2"/>
  <c r="AA182" i="2"/>
  <c r="X182" i="2"/>
  <c r="Z182" i="2"/>
  <c r="V182" i="2"/>
  <c r="W182" i="2"/>
  <c r="U182" i="2"/>
  <c r="S182" i="2"/>
  <c r="Q174" i="2"/>
  <c r="AE174" i="2"/>
  <c r="AD174" i="2"/>
  <c r="AC174" i="2"/>
  <c r="AA174" i="2"/>
  <c r="AB174" i="2"/>
  <c r="Z174" i="2"/>
  <c r="Y174" i="2"/>
  <c r="X174" i="2"/>
  <c r="V174" i="2"/>
  <c r="W174" i="2"/>
  <c r="U174" i="2"/>
  <c r="T174" i="2"/>
  <c r="S174" i="2"/>
  <c r="Q166" i="2"/>
  <c r="AC166" i="2" s="1"/>
  <c r="AD166" i="2"/>
  <c r="Z166" i="2"/>
  <c r="Y166" i="2"/>
  <c r="X166" i="2"/>
  <c r="AA166" i="2"/>
  <c r="V166" i="2"/>
  <c r="W166" i="2"/>
  <c r="U166" i="2"/>
  <c r="S166" i="2"/>
  <c r="Q158" i="2"/>
  <c r="AD158" i="2"/>
  <c r="AE158" i="2"/>
  <c r="AB158" i="2"/>
  <c r="AA158" i="2"/>
  <c r="AC158" i="2"/>
  <c r="X158" i="2"/>
  <c r="Z158" i="2"/>
  <c r="V158" i="2"/>
  <c r="W158" i="2"/>
  <c r="U158" i="2"/>
  <c r="Y158" i="2"/>
  <c r="S158" i="2"/>
  <c r="Q150" i="2"/>
  <c r="AA150" i="2" s="1"/>
  <c r="AD150" i="2"/>
  <c r="AC150" i="2"/>
  <c r="AB150" i="2"/>
  <c r="Z150" i="2"/>
  <c r="X150" i="2"/>
  <c r="V150" i="2"/>
  <c r="W150" i="2"/>
  <c r="Y150" i="2"/>
  <c r="S150" i="2"/>
  <c r="Q142" i="2"/>
  <c r="AD142" i="2"/>
  <c r="AB142" i="2"/>
  <c r="AC142" i="2"/>
  <c r="X142" i="2"/>
  <c r="V142" i="2"/>
  <c r="W142" i="2"/>
  <c r="U142" i="2"/>
  <c r="Z142" i="2"/>
  <c r="Y142" i="2"/>
  <c r="S142" i="2"/>
  <c r="Q134" i="2"/>
  <c r="AE134" i="2"/>
  <c r="AD134" i="2"/>
  <c r="AC134" i="2"/>
  <c r="AB134" i="2"/>
  <c r="Z134" i="2"/>
  <c r="AA134" i="2"/>
  <c r="X134" i="2"/>
  <c r="V134" i="2"/>
  <c r="W134" i="2"/>
  <c r="U134" i="2"/>
  <c r="Y134" i="2"/>
  <c r="T134" i="2"/>
  <c r="S134" i="2"/>
  <c r="Q126" i="2"/>
  <c r="AA126" i="2" s="1"/>
  <c r="AD126" i="2"/>
  <c r="AE126" i="2"/>
  <c r="AC126" i="2"/>
  <c r="Z126" i="2"/>
  <c r="X126" i="2"/>
  <c r="V126" i="2"/>
  <c r="W126" i="2"/>
  <c r="U126" i="2"/>
  <c r="S126" i="2"/>
  <c r="Y126" i="2"/>
  <c r="Q118" i="2"/>
  <c r="T118" i="2" s="1"/>
  <c r="AE118" i="2"/>
  <c r="AD118" i="2"/>
  <c r="AC118" i="2"/>
  <c r="AA118" i="2"/>
  <c r="X118" i="2"/>
  <c r="Z118" i="2"/>
  <c r="V118" i="2"/>
  <c r="W118" i="2"/>
  <c r="U118" i="2"/>
  <c r="S118" i="2"/>
  <c r="Q110" i="2"/>
  <c r="T110" i="2" s="1"/>
  <c r="AC110" i="2"/>
  <c r="AD110" i="2"/>
  <c r="Y110" i="2"/>
  <c r="X110" i="2"/>
  <c r="V110" i="2"/>
  <c r="W110" i="2"/>
  <c r="Z110" i="2"/>
  <c r="Q102" i="2"/>
  <c r="AE102" i="2"/>
  <c r="AD102" i="2"/>
  <c r="AC102" i="2"/>
  <c r="Y102" i="2"/>
  <c r="X102" i="2"/>
  <c r="V102" i="2"/>
  <c r="W102" i="2"/>
  <c r="U102" i="2"/>
  <c r="S102" i="2"/>
  <c r="Q94" i="2"/>
  <c r="T94" i="2" s="1"/>
  <c r="AC94" i="2"/>
  <c r="AD94" i="2"/>
  <c r="AB94" i="2"/>
  <c r="Y94" i="2"/>
  <c r="Q86" i="2"/>
  <c r="AE86" i="2"/>
  <c r="AD86" i="2"/>
  <c r="AB86" i="2"/>
  <c r="AC86" i="2"/>
  <c r="X86" i="2"/>
  <c r="Z86" i="2"/>
  <c r="V86" i="2"/>
  <c r="W86" i="2"/>
  <c r="U86" i="2"/>
  <c r="Y86" i="2"/>
  <c r="S86" i="2"/>
  <c r="T86" i="2"/>
  <c r="AA86" i="2"/>
  <c r="Q78" i="2"/>
  <c r="S78" i="2" s="1"/>
  <c r="AE78" i="2"/>
  <c r="AD78" i="2"/>
  <c r="AB78" i="2"/>
  <c r="AC78" i="2"/>
  <c r="Z78" i="2"/>
  <c r="X78" i="2"/>
  <c r="Y78" i="2"/>
  <c r="V78" i="2"/>
  <c r="W78" i="2"/>
  <c r="U78" i="2"/>
  <c r="Q70" i="2"/>
  <c r="AE70" i="2"/>
  <c r="AD70" i="2"/>
  <c r="AC70" i="2"/>
  <c r="AB70" i="2"/>
  <c r="AA70" i="2"/>
  <c r="Z70" i="2"/>
  <c r="X70" i="2"/>
  <c r="V70" i="2"/>
  <c r="W70" i="2"/>
  <c r="U70" i="2"/>
  <c r="T70" i="2"/>
  <c r="S70" i="2"/>
  <c r="Q62" i="2"/>
  <c r="AE62" i="2"/>
  <c r="AC62" i="2"/>
  <c r="AA62" i="2"/>
  <c r="AD62" i="2"/>
  <c r="X62" i="2"/>
  <c r="Y62" i="2"/>
  <c r="V62" i="2"/>
  <c r="Z62" i="2"/>
  <c r="W62" i="2"/>
  <c r="S62" i="2"/>
  <c r="Q54" i="2"/>
  <c r="AE54" i="2"/>
  <c r="AD54" i="2"/>
  <c r="AC54" i="2"/>
  <c r="AA54" i="2"/>
  <c r="Y54" i="2"/>
  <c r="Z54" i="2"/>
  <c r="X54" i="2"/>
  <c r="AB54" i="2"/>
  <c r="V54" i="2"/>
  <c r="W54" i="2"/>
  <c r="U54" i="2"/>
  <c r="S54" i="2"/>
  <c r="Q38" i="2"/>
  <c r="AC38" i="2" s="1"/>
  <c r="AD38" i="2"/>
  <c r="AB38" i="2"/>
  <c r="Z38" i="2"/>
  <c r="Y38" i="2"/>
  <c r="X38" i="2"/>
  <c r="W38" i="2"/>
  <c r="U38" i="2"/>
  <c r="S38" i="2"/>
  <c r="Q30" i="2"/>
  <c r="T30" i="2" s="1"/>
  <c r="AD30" i="2"/>
  <c r="AC30" i="2"/>
  <c r="X30" i="2"/>
  <c r="V30" i="2"/>
  <c r="W30" i="2"/>
  <c r="U30" i="2"/>
  <c r="Y30" i="2"/>
  <c r="S30" i="2"/>
  <c r="Q22" i="2"/>
  <c r="AA22" i="2" s="1"/>
  <c r="AB22" i="2"/>
  <c r="AD22" i="2"/>
  <c r="AC22" i="2"/>
  <c r="X22" i="2"/>
  <c r="Z22" i="2"/>
  <c r="V22" i="2"/>
  <c r="Y22" i="2"/>
  <c r="W22" i="2"/>
  <c r="U22" i="2"/>
  <c r="T22" i="2"/>
  <c r="Q14" i="2"/>
  <c r="AE14" i="2"/>
  <c r="AD14" i="2"/>
  <c r="AC14" i="2"/>
  <c r="AB14" i="2"/>
  <c r="AA14" i="2"/>
  <c r="Z14" i="2"/>
  <c r="X14" i="2"/>
  <c r="V14" i="2"/>
  <c r="W14" i="2"/>
  <c r="U14" i="2"/>
  <c r="S14" i="2"/>
  <c r="T14" i="2"/>
  <c r="Q6" i="2"/>
  <c r="T6" i="2" s="1"/>
  <c r="AE6" i="2"/>
  <c r="AD6" i="2"/>
  <c r="AC6" i="2"/>
  <c r="X6" i="2"/>
  <c r="V6" i="2"/>
  <c r="Y6" i="2"/>
  <c r="W6" i="2"/>
  <c r="AA6" i="2"/>
  <c r="U6" i="2"/>
  <c r="S6" i="2"/>
  <c r="Q957" i="2"/>
  <c r="Q877" i="2"/>
  <c r="Q837" i="2"/>
  <c r="Q805" i="2"/>
  <c r="AC805" i="2" s="1"/>
  <c r="Q642" i="2"/>
  <c r="T642" i="2" s="1"/>
  <c r="Q594" i="2"/>
  <c r="T594" i="2" s="1"/>
  <c r="Q338" i="2"/>
  <c r="AD338" i="2" s="1"/>
  <c r="Q285" i="2"/>
  <c r="S947" i="2"/>
  <c r="S921" i="2"/>
  <c r="S883" i="2"/>
  <c r="S857" i="2"/>
  <c r="S793" i="2"/>
  <c r="S729" i="2"/>
  <c r="S665" i="2"/>
  <c r="S627" i="2"/>
  <c r="S601" i="2"/>
  <c r="S537" i="2"/>
  <c r="S473" i="2"/>
  <c r="S409" i="2"/>
  <c r="S345" i="2"/>
  <c r="S217" i="2"/>
  <c r="S179" i="2"/>
  <c r="S51" i="2"/>
  <c r="T953" i="2"/>
  <c r="T901" i="2"/>
  <c r="T889" i="2"/>
  <c r="T850" i="2"/>
  <c r="T709" i="2"/>
  <c r="T697" i="2"/>
  <c r="T633" i="2"/>
  <c r="T569" i="2"/>
  <c r="T505" i="2"/>
  <c r="T441" i="2"/>
  <c r="T377" i="2"/>
  <c r="T338" i="2"/>
  <c r="T325" i="2"/>
  <c r="T257" i="2"/>
  <c r="T229" i="2"/>
  <c r="T182" i="2"/>
  <c r="T158" i="2"/>
  <c r="U723" i="2"/>
  <c r="U505" i="2"/>
  <c r="U417" i="2"/>
  <c r="U313" i="2"/>
  <c r="V858" i="2"/>
  <c r="V365" i="2"/>
  <c r="V229" i="2"/>
  <c r="W233" i="2"/>
  <c r="W99" i="2"/>
  <c r="X265" i="2"/>
  <c r="Y681" i="2"/>
  <c r="Y502" i="2"/>
  <c r="AA805" i="2"/>
  <c r="AD965" i="2"/>
  <c r="AC965" i="2"/>
  <c r="AE965" i="2"/>
  <c r="AA965" i="2"/>
  <c r="Z965" i="2"/>
  <c r="Y965" i="2"/>
  <c r="AB965" i="2"/>
  <c r="W965" i="2"/>
  <c r="X965" i="2"/>
  <c r="U965" i="2"/>
  <c r="S965" i="2"/>
  <c r="V965" i="2"/>
  <c r="AE941" i="2"/>
  <c r="AD941" i="2"/>
  <c r="AB941" i="2"/>
  <c r="AC941" i="2"/>
  <c r="AA941" i="2"/>
  <c r="Y941" i="2"/>
  <c r="W941" i="2"/>
  <c r="X941" i="2"/>
  <c r="U941" i="2"/>
  <c r="Z941" i="2"/>
  <c r="S941" i="2"/>
  <c r="V941" i="2"/>
  <c r="AE917" i="2"/>
  <c r="AD917" i="2"/>
  <c r="AC917" i="2"/>
  <c r="AB917" i="2"/>
  <c r="AA917" i="2"/>
  <c r="Y917" i="2"/>
  <c r="W917" i="2"/>
  <c r="X917" i="2"/>
  <c r="U917" i="2"/>
  <c r="S917" i="2"/>
  <c r="Z917" i="2"/>
  <c r="AD893" i="2"/>
  <c r="AE893" i="2"/>
  <c r="AC893" i="2"/>
  <c r="AA893" i="2"/>
  <c r="W893" i="2"/>
  <c r="X893" i="2"/>
  <c r="U893" i="2"/>
  <c r="V893" i="2"/>
  <c r="S893" i="2"/>
  <c r="Q893" i="2"/>
  <c r="Y893" i="2" s="1"/>
  <c r="AE869" i="2"/>
  <c r="AD869" i="2"/>
  <c r="AC869" i="2"/>
  <c r="AA869" i="2"/>
  <c r="Y869" i="2"/>
  <c r="W869" i="2"/>
  <c r="X869" i="2"/>
  <c r="U869" i="2"/>
  <c r="Z869" i="2"/>
  <c r="S869" i="2"/>
  <c r="Q869" i="2"/>
  <c r="V869" i="2"/>
  <c r="AB869" i="2"/>
  <c r="AE837" i="2"/>
  <c r="AC837" i="2"/>
  <c r="Z837" i="2"/>
  <c r="Y837" i="2"/>
  <c r="W837" i="2"/>
  <c r="AB837" i="2"/>
  <c r="X837" i="2"/>
  <c r="U837" i="2"/>
  <c r="AD837" i="2"/>
  <c r="S837" i="2"/>
  <c r="AA837" i="2"/>
  <c r="AE813" i="2"/>
  <c r="AD813" i="2"/>
  <c r="Y813" i="2"/>
  <c r="W813" i="2"/>
  <c r="X813" i="2"/>
  <c r="Z813" i="2"/>
  <c r="S813" i="2"/>
  <c r="Q813" i="2"/>
  <c r="V813" i="2" s="1"/>
  <c r="AC789" i="2"/>
  <c r="AE789" i="2"/>
  <c r="AD789" i="2"/>
  <c r="AB789" i="2"/>
  <c r="AA789" i="2"/>
  <c r="Y789" i="2"/>
  <c r="Z789" i="2"/>
  <c r="W789" i="2"/>
  <c r="X789" i="2"/>
  <c r="U789" i="2"/>
  <c r="S789" i="2"/>
  <c r="V789" i="2"/>
  <c r="AE765" i="2"/>
  <c r="AD765" i="2"/>
  <c r="AC765" i="2"/>
  <c r="Z765" i="2"/>
  <c r="Y765" i="2"/>
  <c r="AB765" i="2"/>
  <c r="W765" i="2"/>
  <c r="X765" i="2"/>
  <c r="U765" i="2"/>
  <c r="S765" i="2"/>
  <c r="AC741" i="2"/>
  <c r="AE741" i="2"/>
  <c r="AB741" i="2"/>
  <c r="Y741" i="2"/>
  <c r="AA741" i="2"/>
  <c r="W741" i="2"/>
  <c r="X741" i="2"/>
  <c r="U741" i="2"/>
  <c r="AD741" i="2"/>
  <c r="S741" i="2"/>
  <c r="Z741" i="2"/>
  <c r="AE717" i="2"/>
  <c r="AD717" i="2"/>
  <c r="AC717" i="2"/>
  <c r="Y717" i="2"/>
  <c r="W717" i="2"/>
  <c r="Z717" i="2"/>
  <c r="X717" i="2"/>
  <c r="V717" i="2"/>
  <c r="AE693" i="2"/>
  <c r="AD693" i="2"/>
  <c r="AC693" i="2"/>
  <c r="AA693" i="2"/>
  <c r="AB693" i="2"/>
  <c r="Z693" i="2"/>
  <c r="Y693" i="2"/>
  <c r="W693" i="2"/>
  <c r="X693" i="2"/>
  <c r="U693" i="2"/>
  <c r="V693" i="2"/>
  <c r="S693" i="2"/>
  <c r="AE669" i="2"/>
  <c r="AC669" i="2"/>
  <c r="AD669" i="2"/>
  <c r="AB669" i="2"/>
  <c r="Y669" i="2"/>
  <c r="W669" i="2"/>
  <c r="X669" i="2"/>
  <c r="U669" i="2"/>
  <c r="AA669" i="2"/>
  <c r="V669" i="2"/>
  <c r="S669" i="2"/>
  <c r="Z669" i="2"/>
  <c r="Q645" i="2"/>
  <c r="U645" i="2" s="1"/>
  <c r="AD645" i="2"/>
  <c r="Y645" i="2"/>
  <c r="X645" i="2"/>
  <c r="S645" i="2"/>
  <c r="AE621" i="2"/>
  <c r="AD621" i="2"/>
  <c r="AC621" i="2"/>
  <c r="AB621" i="2"/>
  <c r="Y621" i="2"/>
  <c r="AA621" i="2"/>
  <c r="W621" i="2"/>
  <c r="X621" i="2"/>
  <c r="U621" i="2"/>
  <c r="Z621" i="2"/>
  <c r="V621" i="2"/>
  <c r="S621" i="2"/>
  <c r="Q621" i="2"/>
  <c r="Q597" i="2"/>
  <c r="AE597" i="2"/>
  <c r="AD597" i="2"/>
  <c r="AC597" i="2"/>
  <c r="Y597" i="2"/>
  <c r="AB597" i="2"/>
  <c r="W597" i="2"/>
  <c r="X597" i="2"/>
  <c r="U597" i="2"/>
  <c r="Z597" i="2"/>
  <c r="S597" i="2"/>
  <c r="AD573" i="2"/>
  <c r="AC573" i="2"/>
  <c r="Z573" i="2"/>
  <c r="Y573" i="2"/>
  <c r="W573" i="2"/>
  <c r="X573" i="2"/>
  <c r="U573" i="2"/>
  <c r="V573" i="2"/>
  <c r="S573" i="2"/>
  <c r="Q549" i="2"/>
  <c r="AE549" i="2"/>
  <c r="AC549" i="2"/>
  <c r="AD549" i="2"/>
  <c r="AA549" i="2"/>
  <c r="AB549" i="2"/>
  <c r="Y549" i="2"/>
  <c r="W549" i="2"/>
  <c r="X549" i="2"/>
  <c r="U549" i="2"/>
  <c r="Z549" i="2"/>
  <c r="S549" i="2"/>
  <c r="Q533" i="2"/>
  <c r="AE533" i="2"/>
  <c r="AD533" i="2"/>
  <c r="AC533" i="2"/>
  <c r="AB533" i="2"/>
  <c r="AA533" i="2"/>
  <c r="W533" i="2"/>
  <c r="X533" i="2"/>
  <c r="U533" i="2"/>
  <c r="Z533" i="2"/>
  <c r="Y533" i="2"/>
  <c r="S533" i="2"/>
  <c r="V533" i="2"/>
  <c r="AE509" i="2"/>
  <c r="AC509" i="2"/>
  <c r="AD509" i="2"/>
  <c r="AB509" i="2"/>
  <c r="AA509" i="2"/>
  <c r="Z509" i="2"/>
  <c r="Y509" i="2"/>
  <c r="W509" i="2"/>
  <c r="X509" i="2"/>
  <c r="U509" i="2"/>
  <c r="V509" i="2"/>
  <c r="S509" i="2"/>
  <c r="Q485" i="2"/>
  <c r="AC485" i="2"/>
  <c r="AA485" i="2"/>
  <c r="AB485" i="2"/>
  <c r="Y485" i="2"/>
  <c r="W485" i="2"/>
  <c r="Z485" i="2"/>
  <c r="X485" i="2"/>
  <c r="U485" i="2"/>
  <c r="S485" i="2"/>
  <c r="Q453" i="2"/>
  <c r="AE453" i="2"/>
  <c r="AD453" i="2"/>
  <c r="AC453" i="2"/>
  <c r="AB453" i="2"/>
  <c r="Z453" i="2"/>
  <c r="W453" i="2"/>
  <c r="X453" i="2"/>
  <c r="U453" i="2"/>
  <c r="Y453" i="2"/>
  <c r="AA453" i="2"/>
  <c r="S453" i="2"/>
  <c r="V453" i="2"/>
  <c r="AE429" i="2"/>
  <c r="AB429" i="2"/>
  <c r="AA429" i="2"/>
  <c r="W429" i="2"/>
  <c r="U429" i="2"/>
  <c r="Z429" i="2"/>
  <c r="X429" i="2"/>
  <c r="Y429" i="2"/>
  <c r="S429" i="2"/>
  <c r="Q429" i="2"/>
  <c r="AD429" i="2" s="1"/>
  <c r="Q405" i="2"/>
  <c r="AE405" i="2"/>
  <c r="AD405" i="2"/>
  <c r="AC405" i="2"/>
  <c r="AB405" i="2"/>
  <c r="AA405" i="2"/>
  <c r="W405" i="2"/>
  <c r="U405" i="2"/>
  <c r="Y405" i="2"/>
  <c r="Z405" i="2"/>
  <c r="X405" i="2"/>
  <c r="S405" i="2"/>
  <c r="AE381" i="2"/>
  <c r="AD381" i="2"/>
  <c r="AC381" i="2"/>
  <c r="AB381" i="2"/>
  <c r="AA381" i="2"/>
  <c r="W381" i="2"/>
  <c r="X381" i="2"/>
  <c r="Y381" i="2"/>
  <c r="S381" i="2"/>
  <c r="Q357" i="2"/>
  <c r="T357" i="2" s="1"/>
  <c r="AE357" i="2"/>
  <c r="AD357" i="2"/>
  <c r="AA357" i="2"/>
  <c r="W357" i="2"/>
  <c r="U357" i="2"/>
  <c r="AB357" i="2"/>
  <c r="S357" i="2"/>
  <c r="Z357" i="2"/>
  <c r="V357" i="2"/>
  <c r="X357" i="2"/>
  <c r="Q341" i="2"/>
  <c r="AD341" i="2"/>
  <c r="AE341" i="2"/>
  <c r="AC341" i="2"/>
  <c r="AB341" i="2"/>
  <c r="W341" i="2"/>
  <c r="U341" i="2"/>
  <c r="AA341" i="2"/>
  <c r="Z341" i="2"/>
  <c r="Y341" i="2"/>
  <c r="S341" i="2"/>
  <c r="X341" i="2"/>
  <c r="Q309" i="2"/>
  <c r="AE309" i="2" s="1"/>
  <c r="AD309" i="2"/>
  <c r="AB309" i="2"/>
  <c r="W309" i="2"/>
  <c r="U309" i="2"/>
  <c r="X309" i="2"/>
  <c r="Z309" i="2"/>
  <c r="V309" i="2"/>
  <c r="S309" i="2"/>
  <c r="Y309" i="2"/>
  <c r="AE285" i="2"/>
  <c r="AD285" i="2"/>
  <c r="AA285" i="2"/>
  <c r="Y285" i="2"/>
  <c r="AC285" i="2"/>
  <c r="AB285" i="2"/>
  <c r="W285" i="2"/>
  <c r="U285" i="2"/>
  <c r="Z285" i="2"/>
  <c r="X285" i="2"/>
  <c r="V285" i="2"/>
  <c r="S285" i="2"/>
  <c r="Q261" i="2"/>
  <c r="Y261" i="2" s="1"/>
  <c r="AE261" i="2"/>
  <c r="AD261" i="2"/>
  <c r="AB261" i="2"/>
  <c r="Z261" i="2"/>
  <c r="AA261" i="2"/>
  <c r="W261" i="2"/>
  <c r="U261" i="2"/>
  <c r="S261" i="2"/>
  <c r="AE237" i="2"/>
  <c r="Y237" i="2"/>
  <c r="AB237" i="2"/>
  <c r="Z237" i="2"/>
  <c r="W237" i="2"/>
  <c r="U237" i="2"/>
  <c r="X237" i="2"/>
  <c r="S237" i="2"/>
  <c r="Q237" i="2"/>
  <c r="T237" i="2" s="1"/>
  <c r="AA237" i="2"/>
  <c r="V237" i="2"/>
  <c r="Q213" i="2"/>
  <c r="AD213" i="2"/>
  <c r="AC213" i="2"/>
  <c r="AA213" i="2"/>
  <c r="Z213" i="2"/>
  <c r="W213" i="2"/>
  <c r="Y213" i="2"/>
  <c r="U213" i="2"/>
  <c r="X213" i="2"/>
  <c r="V213" i="2"/>
  <c r="AD189" i="2"/>
  <c r="AE189" i="2"/>
  <c r="AA189" i="2"/>
  <c r="AB189" i="2"/>
  <c r="Z189" i="2"/>
  <c r="W189" i="2"/>
  <c r="X189" i="2"/>
  <c r="U189" i="2"/>
  <c r="Y189" i="2"/>
  <c r="S189" i="2"/>
  <c r="Q165" i="2"/>
  <c r="AB165" i="2" s="1"/>
  <c r="AD165" i="2"/>
  <c r="Y165" i="2"/>
  <c r="X165" i="2"/>
  <c r="W165" i="2"/>
  <c r="AA165" i="2"/>
  <c r="U165" i="2"/>
  <c r="T165" i="2"/>
  <c r="S165" i="2"/>
  <c r="Z165" i="2"/>
  <c r="V165" i="2"/>
  <c r="AD141" i="2"/>
  <c r="AE141" i="2"/>
  <c r="AB141" i="2"/>
  <c r="AC141" i="2"/>
  <c r="AA141" i="2"/>
  <c r="X141" i="2"/>
  <c r="Z141" i="2"/>
  <c r="W141" i="2"/>
  <c r="U141" i="2"/>
  <c r="Y141" i="2"/>
  <c r="T141" i="2"/>
  <c r="S141" i="2"/>
  <c r="Q141" i="2"/>
  <c r="V141" i="2"/>
  <c r="AD125" i="2"/>
  <c r="AE125" i="2"/>
  <c r="AB125" i="2"/>
  <c r="Z125" i="2"/>
  <c r="X125" i="2"/>
  <c r="W125" i="2"/>
  <c r="Y125" i="2"/>
  <c r="T125" i="2"/>
  <c r="V125" i="2"/>
  <c r="S125" i="2"/>
  <c r="Q101" i="2"/>
  <c r="AE101" i="2"/>
  <c r="AD101" i="2"/>
  <c r="AC101" i="2"/>
  <c r="AB101" i="2"/>
  <c r="Z101" i="2"/>
  <c r="Y101" i="2"/>
  <c r="X101" i="2"/>
  <c r="AA101" i="2"/>
  <c r="W101" i="2"/>
  <c r="U101" i="2"/>
  <c r="T101" i="2"/>
  <c r="S101" i="2"/>
  <c r="V101" i="2"/>
  <c r="AE77" i="2"/>
  <c r="AD77" i="2"/>
  <c r="AB77" i="2"/>
  <c r="Z77" i="2"/>
  <c r="X77" i="2"/>
  <c r="U77" i="2"/>
  <c r="T77" i="2"/>
  <c r="S77" i="2"/>
  <c r="Q77" i="2"/>
  <c r="AD61" i="2"/>
  <c r="AE61" i="2"/>
  <c r="AB61" i="2"/>
  <c r="X61" i="2"/>
  <c r="Z61" i="2"/>
  <c r="W61" i="2"/>
  <c r="U61" i="2"/>
  <c r="Y61" i="2"/>
  <c r="V61" i="2"/>
  <c r="S61" i="2"/>
  <c r="Q37" i="2"/>
  <c r="S37" i="2" s="1"/>
  <c r="AE37" i="2"/>
  <c r="AD37" i="2"/>
  <c r="AB37" i="2"/>
  <c r="Y37" i="2"/>
  <c r="X37" i="2"/>
  <c r="Z37" i="2"/>
  <c r="W37" i="2"/>
  <c r="U37" i="2"/>
  <c r="AD29" i="2"/>
  <c r="AE29" i="2"/>
  <c r="AC29" i="2"/>
  <c r="AA29" i="2"/>
  <c r="Z29" i="2"/>
  <c r="X29" i="2"/>
  <c r="Y29" i="2"/>
  <c r="W29" i="2"/>
  <c r="U29" i="2"/>
  <c r="T29" i="2"/>
  <c r="AB29" i="2"/>
  <c r="V29" i="2"/>
  <c r="S29" i="2"/>
  <c r="Q5" i="2"/>
  <c r="U5" i="2" s="1"/>
  <c r="AE5" i="2"/>
  <c r="AD5" i="2"/>
  <c r="AC5" i="2"/>
  <c r="AB5" i="2"/>
  <c r="X5" i="2"/>
  <c r="Z5" i="2"/>
  <c r="Y5" i="2"/>
  <c r="W5" i="2"/>
  <c r="S5" i="2"/>
  <c r="Q765" i="2"/>
  <c r="V765" i="2" s="1"/>
  <c r="Q685" i="2"/>
  <c r="Q125" i="2"/>
  <c r="U125" i="2" s="1"/>
  <c r="T477" i="2"/>
  <c r="T213" i="2"/>
  <c r="V269" i="2"/>
  <c r="X333" i="2"/>
  <c r="Z133" i="2"/>
  <c r="Q477" i="2"/>
  <c r="U477" i="2" s="1"/>
  <c r="Q221" i="2"/>
  <c r="Q963" i="2"/>
  <c r="AA963" i="2" s="1"/>
  <c r="AC963" i="2"/>
  <c r="AB963" i="2"/>
  <c r="Z963" i="2"/>
  <c r="AD963" i="2"/>
  <c r="Y963" i="2"/>
  <c r="W963" i="2"/>
  <c r="Q955" i="2"/>
  <c r="AE955" i="2"/>
  <c r="AD955" i="2"/>
  <c r="Z955" i="2"/>
  <c r="AA955" i="2"/>
  <c r="AB955" i="2"/>
  <c r="AC955" i="2"/>
  <c r="X955" i="2"/>
  <c r="U955" i="2"/>
  <c r="V955" i="2"/>
  <c r="Y955" i="2"/>
  <c r="W955" i="2"/>
  <c r="T955" i="2"/>
  <c r="Q939" i="2"/>
  <c r="U939" i="2" s="1"/>
  <c r="AD939" i="2"/>
  <c r="AC939" i="2"/>
  <c r="Z939" i="2"/>
  <c r="AA939" i="2"/>
  <c r="Y939" i="2"/>
  <c r="AB939" i="2"/>
  <c r="W939" i="2"/>
  <c r="Q923" i="2"/>
  <c r="AE923" i="2"/>
  <c r="Z923" i="2"/>
  <c r="AC923" i="2"/>
  <c r="AB923" i="2"/>
  <c r="AD923" i="2"/>
  <c r="Y923" i="2"/>
  <c r="AA923" i="2"/>
  <c r="X923" i="2"/>
  <c r="W923" i="2"/>
  <c r="T923" i="2"/>
  <c r="V923" i="2"/>
  <c r="Q907" i="2"/>
  <c r="Z907" i="2" s="1"/>
  <c r="AE907" i="2"/>
  <c r="AC907" i="2"/>
  <c r="AD907" i="2"/>
  <c r="AA907" i="2"/>
  <c r="Y907" i="2"/>
  <c r="V907" i="2"/>
  <c r="U907" i="2"/>
  <c r="T907" i="2"/>
  <c r="Q891" i="2"/>
  <c r="AE891" i="2"/>
  <c r="AD891" i="2"/>
  <c r="AC891" i="2"/>
  <c r="Z891" i="2"/>
  <c r="Y891" i="2"/>
  <c r="X891" i="2"/>
  <c r="AB891" i="2"/>
  <c r="U891" i="2"/>
  <c r="AA891" i="2"/>
  <c r="V891" i="2"/>
  <c r="T891" i="2"/>
  <c r="Q875" i="2"/>
  <c r="AE875" i="2" s="1"/>
  <c r="AD875" i="2"/>
  <c r="AC875" i="2"/>
  <c r="AA875" i="2"/>
  <c r="Y875" i="2"/>
  <c r="W875" i="2"/>
  <c r="V875" i="2"/>
  <c r="X875" i="2"/>
  <c r="T875" i="2"/>
  <c r="Q859" i="2"/>
  <c r="T859" i="2" s="1"/>
  <c r="AE859" i="2"/>
  <c r="Z859" i="2"/>
  <c r="AA859" i="2"/>
  <c r="AB859" i="2"/>
  <c r="X859" i="2"/>
  <c r="W859" i="2"/>
  <c r="V859" i="2"/>
  <c r="Q843" i="2"/>
  <c r="AE843" i="2"/>
  <c r="AD843" i="2"/>
  <c r="AC843" i="2"/>
  <c r="Z843" i="2"/>
  <c r="AA843" i="2"/>
  <c r="AB843" i="2"/>
  <c r="Y843" i="2"/>
  <c r="V843" i="2"/>
  <c r="U843" i="2"/>
  <c r="W843" i="2"/>
  <c r="X843" i="2"/>
  <c r="T843" i="2"/>
  <c r="Q827" i="2"/>
  <c r="T827" i="2" s="1"/>
  <c r="AE827" i="2"/>
  <c r="AD827" i="2"/>
  <c r="AC827" i="2"/>
  <c r="Z827" i="2"/>
  <c r="AB827" i="2"/>
  <c r="Y827" i="2"/>
  <c r="V827" i="2"/>
  <c r="Q811" i="2"/>
  <c r="AE811" i="2"/>
  <c r="AD811" i="2"/>
  <c r="AC811" i="2"/>
  <c r="Z811" i="2"/>
  <c r="AB811" i="2"/>
  <c r="AA811" i="2"/>
  <c r="Y811" i="2"/>
  <c r="W811" i="2"/>
  <c r="X811" i="2"/>
  <c r="V811" i="2"/>
  <c r="T811" i="2"/>
  <c r="Q795" i="2"/>
  <c r="AE795" i="2"/>
  <c r="AD795" i="2"/>
  <c r="Z795" i="2"/>
  <c r="AC795" i="2"/>
  <c r="AA795" i="2"/>
  <c r="Y795" i="2"/>
  <c r="X795" i="2"/>
  <c r="AB795" i="2"/>
  <c r="T795" i="2"/>
  <c r="Q779" i="2"/>
  <c r="T779" i="2" s="1"/>
  <c r="AE779" i="2"/>
  <c r="Z779" i="2"/>
  <c r="AD779" i="2"/>
  <c r="AA779" i="2"/>
  <c r="Y779" i="2"/>
  <c r="X779" i="2"/>
  <c r="V779" i="2"/>
  <c r="W779" i="2"/>
  <c r="U779" i="2"/>
  <c r="Q763" i="2"/>
  <c r="AD763" i="2" s="1"/>
  <c r="AE763" i="2"/>
  <c r="AA763" i="2"/>
  <c r="X763" i="2"/>
  <c r="U763" i="2"/>
  <c r="W763" i="2"/>
  <c r="T763" i="2"/>
  <c r="Q747" i="2"/>
  <c r="U747" i="2" s="1"/>
  <c r="AD747" i="2"/>
  <c r="AC747" i="2"/>
  <c r="AA747" i="2"/>
  <c r="AB747" i="2"/>
  <c r="Y747" i="2"/>
  <c r="W747" i="2"/>
  <c r="V747" i="2"/>
  <c r="T747" i="2"/>
  <c r="Q731" i="2"/>
  <c r="AE731" i="2"/>
  <c r="AD731" i="2"/>
  <c r="Z731" i="2"/>
  <c r="AB731" i="2"/>
  <c r="AA731" i="2"/>
  <c r="Y731" i="2"/>
  <c r="X731" i="2"/>
  <c r="W731" i="2"/>
  <c r="Q715" i="2"/>
  <c r="U715" i="2" s="1"/>
  <c r="AE715" i="2"/>
  <c r="AD715" i="2"/>
  <c r="AC715" i="2"/>
  <c r="Z715" i="2"/>
  <c r="AB715" i="2"/>
  <c r="Y715" i="2"/>
  <c r="X715" i="2"/>
  <c r="W715" i="2"/>
  <c r="T715" i="2"/>
  <c r="Q691" i="2"/>
  <c r="AE691" i="2"/>
  <c r="Z691" i="2"/>
  <c r="AD691" i="2"/>
  <c r="AA691" i="2"/>
  <c r="Y691" i="2"/>
  <c r="AB691" i="2"/>
  <c r="X691" i="2"/>
  <c r="W691" i="2"/>
  <c r="AC691" i="2"/>
  <c r="U691" i="2"/>
  <c r="T691" i="2"/>
  <c r="Q675" i="2"/>
  <c r="S675" i="2" s="1"/>
  <c r="AD675" i="2"/>
  <c r="AE675" i="2"/>
  <c r="AB675" i="2"/>
  <c r="W675" i="2"/>
  <c r="V675" i="2"/>
  <c r="T675" i="2"/>
  <c r="Q667" i="2"/>
  <c r="AE667" i="2"/>
  <c r="Z667" i="2"/>
  <c r="AC667" i="2"/>
  <c r="AB667" i="2"/>
  <c r="AD667" i="2"/>
  <c r="AA667" i="2"/>
  <c r="Y667" i="2"/>
  <c r="X667" i="2"/>
  <c r="V667" i="2"/>
  <c r="W667" i="2"/>
  <c r="U667" i="2"/>
  <c r="T667" i="2"/>
  <c r="Q651" i="2"/>
  <c r="AB651" i="2" s="1"/>
  <c r="AE651" i="2"/>
  <c r="Z651" i="2"/>
  <c r="AD651" i="2"/>
  <c r="Y651" i="2"/>
  <c r="AA651" i="2"/>
  <c r="T651" i="2"/>
  <c r="Q635" i="2"/>
  <c r="AE635" i="2"/>
  <c r="AD635" i="2"/>
  <c r="AC635" i="2"/>
  <c r="AB635" i="2"/>
  <c r="X635" i="2"/>
  <c r="W635" i="2"/>
  <c r="V635" i="2"/>
  <c r="T635" i="2"/>
  <c r="Q611" i="2"/>
  <c r="AC611" i="2" s="1"/>
  <c r="AD611" i="2"/>
  <c r="AB611" i="2"/>
  <c r="Y611" i="2"/>
  <c r="U611" i="2"/>
  <c r="AA611" i="2"/>
  <c r="T611" i="2"/>
  <c r="X611" i="2"/>
  <c r="Q595" i="2"/>
  <c r="AD595" i="2"/>
  <c r="AE595" i="2"/>
  <c r="Z595" i="2"/>
  <c r="AA595" i="2"/>
  <c r="AB595" i="2"/>
  <c r="AC595" i="2"/>
  <c r="W595" i="2"/>
  <c r="X595" i="2"/>
  <c r="V595" i="2"/>
  <c r="T595" i="2"/>
  <c r="Q579" i="2"/>
  <c r="AC579" i="2" s="1"/>
  <c r="AE579" i="2"/>
  <c r="AD579" i="2"/>
  <c r="AB579" i="2"/>
  <c r="Z579" i="2"/>
  <c r="Y579" i="2"/>
  <c r="V579" i="2"/>
  <c r="X579" i="2"/>
  <c r="T579" i="2"/>
  <c r="Q563" i="2"/>
  <c r="AE563" i="2"/>
  <c r="AD563" i="2"/>
  <c r="AC563" i="2"/>
  <c r="Z563" i="2"/>
  <c r="AB563" i="2"/>
  <c r="AA563" i="2"/>
  <c r="Y563" i="2"/>
  <c r="X563" i="2"/>
  <c r="W563" i="2"/>
  <c r="V563" i="2"/>
  <c r="T563" i="2"/>
  <c r="Q547" i="2"/>
  <c r="AE547" i="2"/>
  <c r="AA547" i="2"/>
  <c r="AD547" i="2"/>
  <c r="AC547" i="2"/>
  <c r="AB547" i="2"/>
  <c r="Z547" i="2"/>
  <c r="Y547" i="2"/>
  <c r="X547" i="2"/>
  <c r="U547" i="2"/>
  <c r="T547" i="2"/>
  <c r="W547" i="2"/>
  <c r="Q531" i="2"/>
  <c r="AE531" i="2"/>
  <c r="AD531" i="2"/>
  <c r="AA531" i="2"/>
  <c r="Z531" i="2"/>
  <c r="AC531" i="2"/>
  <c r="Y531" i="2"/>
  <c r="AB531" i="2"/>
  <c r="X531" i="2"/>
  <c r="W531" i="2"/>
  <c r="T531" i="2"/>
  <c r="Q515" i="2"/>
  <c r="AE515" i="2"/>
  <c r="AD515" i="2"/>
  <c r="AB515" i="2"/>
  <c r="Z515" i="2"/>
  <c r="AC515" i="2"/>
  <c r="V515" i="2"/>
  <c r="AA515" i="2"/>
  <c r="W515" i="2"/>
  <c r="U515" i="2"/>
  <c r="Y515" i="2"/>
  <c r="X515" i="2"/>
  <c r="T515" i="2"/>
  <c r="Q499" i="2"/>
  <c r="AE499" i="2"/>
  <c r="AD499" i="2"/>
  <c r="Z499" i="2"/>
  <c r="AC499" i="2"/>
  <c r="AB499" i="2"/>
  <c r="AA499" i="2"/>
  <c r="Y499" i="2"/>
  <c r="X499" i="2"/>
  <c r="W499" i="2"/>
  <c r="V499" i="2"/>
  <c r="U499" i="2"/>
  <c r="T499" i="2"/>
  <c r="Q483" i="2"/>
  <c r="AE483" i="2"/>
  <c r="AD483" i="2"/>
  <c r="AA483" i="2"/>
  <c r="AB483" i="2"/>
  <c r="Z483" i="2"/>
  <c r="AC483" i="2"/>
  <c r="Y483" i="2"/>
  <c r="U483" i="2"/>
  <c r="X483" i="2"/>
  <c r="V483" i="2"/>
  <c r="W483" i="2"/>
  <c r="T483" i="2"/>
  <c r="Q467" i="2"/>
  <c r="AE467" i="2"/>
  <c r="AC467" i="2"/>
  <c r="AA467" i="2"/>
  <c r="Z467" i="2"/>
  <c r="AB467" i="2"/>
  <c r="Y467" i="2"/>
  <c r="AD467" i="2"/>
  <c r="W467" i="2"/>
  <c r="X467" i="2"/>
  <c r="U467" i="2"/>
  <c r="T467" i="2"/>
  <c r="Q451" i="2"/>
  <c r="Y451" i="2" s="1"/>
  <c r="AE451" i="2"/>
  <c r="AD451" i="2"/>
  <c r="Z451" i="2"/>
  <c r="AA451" i="2"/>
  <c r="V451" i="2"/>
  <c r="W451" i="2"/>
  <c r="T451" i="2"/>
  <c r="Q435" i="2"/>
  <c r="AD435" i="2"/>
  <c r="AE435" i="2"/>
  <c r="AC435" i="2"/>
  <c r="Z435" i="2"/>
  <c r="AB435" i="2"/>
  <c r="Y435" i="2"/>
  <c r="X435" i="2"/>
  <c r="AA435" i="2"/>
  <c r="W435" i="2"/>
  <c r="T435" i="2"/>
  <c r="Q419" i="2"/>
  <c r="V419" i="2" s="1"/>
  <c r="AD419" i="2"/>
  <c r="AA419" i="2"/>
  <c r="AB419" i="2"/>
  <c r="X419" i="2"/>
  <c r="Y419" i="2"/>
  <c r="U419" i="2"/>
  <c r="T419" i="2"/>
  <c r="Q403" i="2"/>
  <c r="AE403" i="2"/>
  <c r="AD403" i="2"/>
  <c r="AC403" i="2"/>
  <c r="Z403" i="2"/>
  <c r="Y403" i="2"/>
  <c r="W403" i="2"/>
  <c r="X403" i="2"/>
  <c r="AB403" i="2"/>
  <c r="V403" i="2"/>
  <c r="Q387" i="2"/>
  <c r="AE387" i="2" s="1"/>
  <c r="AD387" i="2"/>
  <c r="AC387" i="2"/>
  <c r="X387" i="2"/>
  <c r="W387" i="2"/>
  <c r="Q371" i="2"/>
  <c r="U371" i="2" s="1"/>
  <c r="AE371" i="2"/>
  <c r="AC371" i="2"/>
  <c r="Z371" i="2"/>
  <c r="AA371" i="2"/>
  <c r="X371" i="2"/>
  <c r="Y371" i="2"/>
  <c r="W371" i="2"/>
  <c r="T371" i="2"/>
  <c r="V371" i="2"/>
  <c r="Q355" i="2"/>
  <c r="AA355" i="2"/>
  <c r="AD355" i="2"/>
  <c r="Z355" i="2"/>
  <c r="Y355" i="2"/>
  <c r="X355" i="2"/>
  <c r="U355" i="2"/>
  <c r="V355" i="2"/>
  <c r="T355" i="2"/>
  <c r="Q339" i="2"/>
  <c r="AC339" i="2" s="1"/>
  <c r="AE339" i="2"/>
  <c r="AD339" i="2"/>
  <c r="AA339" i="2"/>
  <c r="Z339" i="2"/>
  <c r="Y339" i="2"/>
  <c r="W339" i="2"/>
  <c r="X339" i="2"/>
  <c r="V339" i="2"/>
  <c r="Q323" i="2"/>
  <c r="AE323" i="2"/>
  <c r="AD323" i="2"/>
  <c r="AC323" i="2"/>
  <c r="AB323" i="2"/>
  <c r="Z323" i="2"/>
  <c r="V323" i="2"/>
  <c r="AA323" i="2"/>
  <c r="Y323" i="2"/>
  <c r="X323" i="2"/>
  <c r="U323" i="2"/>
  <c r="T323" i="2"/>
  <c r="Q307" i="2"/>
  <c r="AE307" i="2"/>
  <c r="AD307" i="2"/>
  <c r="AC307" i="2"/>
  <c r="AA307" i="2"/>
  <c r="Z307" i="2"/>
  <c r="AB307" i="2"/>
  <c r="X307" i="2"/>
  <c r="Y307" i="2"/>
  <c r="W307" i="2"/>
  <c r="U307" i="2"/>
  <c r="V307" i="2"/>
  <c r="T307" i="2"/>
  <c r="Q291" i="2"/>
  <c r="AD291" i="2"/>
  <c r="AA291" i="2"/>
  <c r="Y291" i="2"/>
  <c r="AC291" i="2"/>
  <c r="X291" i="2"/>
  <c r="U291" i="2"/>
  <c r="W291" i="2"/>
  <c r="Q275" i="2"/>
  <c r="AC275" i="2" s="1"/>
  <c r="AE275" i="2"/>
  <c r="AD275" i="2"/>
  <c r="AA275" i="2"/>
  <c r="Z275" i="2"/>
  <c r="Y275" i="2"/>
  <c r="X275" i="2"/>
  <c r="W275" i="2"/>
  <c r="V275" i="2"/>
  <c r="Q259" i="2"/>
  <c r="Y259" i="2" s="1"/>
  <c r="AE259" i="2"/>
  <c r="AD259" i="2"/>
  <c r="Z259" i="2"/>
  <c r="AB259" i="2"/>
  <c r="AA259" i="2"/>
  <c r="X259" i="2"/>
  <c r="T259" i="2"/>
  <c r="W259" i="2"/>
  <c r="Q243" i="2"/>
  <c r="AB243" i="2" s="1"/>
  <c r="AE243" i="2"/>
  <c r="AD243" i="2"/>
  <c r="AA243" i="2"/>
  <c r="Z243" i="2"/>
  <c r="AC243" i="2"/>
  <c r="X243" i="2"/>
  <c r="W243" i="2"/>
  <c r="Y243" i="2"/>
  <c r="U243" i="2"/>
  <c r="Q227" i="2"/>
  <c r="AE227" i="2"/>
  <c r="AD227" i="2"/>
  <c r="AC227" i="2"/>
  <c r="Y227" i="2"/>
  <c r="X227" i="2"/>
  <c r="U227" i="2"/>
  <c r="W227" i="2"/>
  <c r="T227" i="2"/>
  <c r="V227" i="2"/>
  <c r="Q211" i="2"/>
  <c r="AC211" i="2" s="1"/>
  <c r="AE211" i="2"/>
  <c r="AD211" i="2"/>
  <c r="AA211" i="2"/>
  <c r="Z211" i="2"/>
  <c r="AB211" i="2"/>
  <c r="W211" i="2"/>
  <c r="X211" i="2"/>
  <c r="T211" i="2"/>
  <c r="Q195" i="2"/>
  <c r="AC195" i="2" s="1"/>
  <c r="AE195" i="2"/>
  <c r="AD195" i="2"/>
  <c r="Z195" i="2"/>
  <c r="AA195" i="2"/>
  <c r="Y195" i="2"/>
  <c r="V195" i="2"/>
  <c r="W195" i="2"/>
  <c r="Q179" i="2"/>
  <c r="AC179" i="2" s="1"/>
  <c r="AE179" i="2"/>
  <c r="AB179" i="2"/>
  <c r="AA179" i="2"/>
  <c r="Z179" i="2"/>
  <c r="T179" i="2"/>
  <c r="X179" i="2"/>
  <c r="W179" i="2"/>
  <c r="U179" i="2"/>
  <c r="Q163" i="2"/>
  <c r="U163" i="2" s="1"/>
  <c r="AE163" i="2"/>
  <c r="AD163" i="2"/>
  <c r="AC163" i="2"/>
  <c r="AA163" i="2"/>
  <c r="AB163" i="2"/>
  <c r="T163" i="2"/>
  <c r="X163" i="2"/>
  <c r="W163" i="2"/>
  <c r="V163" i="2"/>
  <c r="Q147" i="2"/>
  <c r="AE147" i="2"/>
  <c r="AD147" i="2"/>
  <c r="AA147" i="2"/>
  <c r="AB147" i="2"/>
  <c r="Z147" i="2"/>
  <c r="AC147" i="2"/>
  <c r="Y147" i="2"/>
  <c r="T147" i="2"/>
  <c r="X147" i="2"/>
  <c r="W147" i="2"/>
  <c r="U147" i="2"/>
  <c r="V147" i="2"/>
  <c r="Q131" i="2"/>
  <c r="AD131" i="2"/>
  <c r="AE131" i="2"/>
  <c r="AC131" i="2"/>
  <c r="Z131" i="2"/>
  <c r="AA131" i="2"/>
  <c r="T131" i="2"/>
  <c r="V131" i="2"/>
  <c r="U131" i="2"/>
  <c r="X131" i="2"/>
  <c r="AB131" i="2"/>
  <c r="Q115" i="2"/>
  <c r="AE115" i="2"/>
  <c r="AD115" i="2"/>
  <c r="AB115" i="2"/>
  <c r="AA115" i="2"/>
  <c r="Z115" i="2"/>
  <c r="AC115" i="2"/>
  <c r="T115" i="2"/>
  <c r="X115" i="2"/>
  <c r="Y115" i="2"/>
  <c r="W115" i="2"/>
  <c r="V115" i="2"/>
  <c r="Q99" i="2"/>
  <c r="T99" i="2" s="1"/>
  <c r="AD99" i="2"/>
  <c r="AC99" i="2"/>
  <c r="AE99" i="2"/>
  <c r="AB99" i="2"/>
  <c r="Z99" i="2"/>
  <c r="Y99" i="2"/>
  <c r="Q91" i="2"/>
  <c r="AE91" i="2"/>
  <c r="AD91" i="2"/>
  <c r="AC91" i="2"/>
  <c r="Z91" i="2"/>
  <c r="AB91" i="2"/>
  <c r="AA91" i="2"/>
  <c r="Y91" i="2"/>
  <c r="T91" i="2"/>
  <c r="X91" i="2"/>
  <c r="U91" i="2"/>
  <c r="V91" i="2"/>
  <c r="Q75" i="2"/>
  <c r="AE75" i="2"/>
  <c r="AD75" i="2"/>
  <c r="AC75" i="2"/>
  <c r="AB75" i="2"/>
  <c r="AA75" i="2"/>
  <c r="Z75" i="2"/>
  <c r="T75" i="2"/>
  <c r="X75" i="2"/>
  <c r="Y75" i="2"/>
  <c r="V75" i="2"/>
  <c r="U75" i="2"/>
  <c r="W75" i="2"/>
  <c r="Q59" i="2"/>
  <c r="AA59" i="2" s="1"/>
  <c r="AE59" i="2"/>
  <c r="AB59" i="2"/>
  <c r="Z59" i="2"/>
  <c r="AC59" i="2"/>
  <c r="T59" i="2"/>
  <c r="Y59" i="2"/>
  <c r="Q43" i="2"/>
  <c r="AE43" i="2"/>
  <c r="AD43" i="2"/>
  <c r="AA43" i="2"/>
  <c r="Z43" i="2"/>
  <c r="AC43" i="2"/>
  <c r="T43" i="2"/>
  <c r="AB43" i="2"/>
  <c r="X43" i="2"/>
  <c r="W43" i="2"/>
  <c r="V43" i="2"/>
  <c r="U43" i="2"/>
  <c r="Q27" i="2"/>
  <c r="Z27" i="2" s="1"/>
  <c r="AE27" i="2"/>
  <c r="AB27" i="2"/>
  <c r="AC27" i="2"/>
  <c r="AA27" i="2"/>
  <c r="T27" i="2"/>
  <c r="U27" i="2"/>
  <c r="X27" i="2"/>
  <c r="V27" i="2"/>
  <c r="Q11" i="2"/>
  <c r="AA11" i="2" s="1"/>
  <c r="AD11" i="2"/>
  <c r="AC11" i="2"/>
  <c r="AE11" i="2"/>
  <c r="AB11" i="2"/>
  <c r="Z11" i="2"/>
  <c r="Y11" i="2"/>
  <c r="V11" i="2"/>
  <c r="X11" i="2"/>
  <c r="W11" i="2"/>
  <c r="Q941" i="2"/>
  <c r="Q861" i="2"/>
  <c r="Q789" i="2"/>
  <c r="Q717" i="2"/>
  <c r="U717" i="2" s="1"/>
  <c r="Q317" i="2"/>
  <c r="T317" i="2" s="1"/>
  <c r="S955" i="2"/>
  <c r="S59" i="2"/>
  <c r="T781" i="2"/>
  <c r="T461" i="2"/>
  <c r="V837" i="2"/>
  <c r="V741" i="2"/>
  <c r="V549" i="2"/>
  <c r="V13" i="2"/>
  <c r="Y43" i="2"/>
  <c r="AE970" i="2"/>
  <c r="AC970" i="2"/>
  <c r="AA970" i="2"/>
  <c r="AD970" i="2"/>
  <c r="AB970" i="2"/>
  <c r="Z970" i="2"/>
  <c r="Y970" i="2"/>
  <c r="V970" i="2"/>
  <c r="U970" i="2"/>
  <c r="S970" i="2"/>
  <c r="X970" i="2"/>
  <c r="AE962" i="2"/>
  <c r="AC962" i="2"/>
  <c r="AB962" i="2"/>
  <c r="AD962" i="2"/>
  <c r="Y962" i="2"/>
  <c r="X962" i="2"/>
  <c r="W962" i="2"/>
  <c r="V962" i="2"/>
  <c r="Q962" i="2"/>
  <c r="T962" i="2" s="1"/>
  <c r="AD954" i="2"/>
  <c r="AC954" i="2"/>
  <c r="AB954" i="2"/>
  <c r="Z954" i="2"/>
  <c r="X954" i="2"/>
  <c r="W954" i="2"/>
  <c r="V954" i="2"/>
  <c r="S954" i="2"/>
  <c r="AE946" i="2"/>
  <c r="AA946" i="2"/>
  <c r="AB946" i="2"/>
  <c r="Z946" i="2"/>
  <c r="Y946" i="2"/>
  <c r="V946" i="2"/>
  <c r="Q946" i="2"/>
  <c r="AC946" i="2" s="1"/>
  <c r="W946" i="2"/>
  <c r="U946" i="2"/>
  <c r="X946" i="2"/>
  <c r="S946" i="2"/>
  <c r="AD938" i="2"/>
  <c r="AE938" i="2"/>
  <c r="AB938" i="2"/>
  <c r="Z938" i="2"/>
  <c r="Y938" i="2"/>
  <c r="V938" i="2"/>
  <c r="X938" i="2"/>
  <c r="U938" i="2"/>
  <c r="Q938" i="2"/>
  <c r="AD930" i="2"/>
  <c r="AE930" i="2"/>
  <c r="AB930" i="2"/>
  <c r="AC930" i="2"/>
  <c r="Z930" i="2"/>
  <c r="Y930" i="2"/>
  <c r="X930" i="2"/>
  <c r="V930" i="2"/>
  <c r="U930" i="2"/>
  <c r="AE922" i="2"/>
  <c r="AD922" i="2"/>
  <c r="AB922" i="2"/>
  <c r="AA922" i="2"/>
  <c r="AC922" i="2"/>
  <c r="Z922" i="2"/>
  <c r="Y922" i="2"/>
  <c r="W922" i="2"/>
  <c r="Q922" i="2"/>
  <c r="V922" i="2"/>
  <c r="S922" i="2"/>
  <c r="AA914" i="2"/>
  <c r="AE914" i="2"/>
  <c r="AD914" i="2"/>
  <c r="Y914" i="2"/>
  <c r="W914" i="2"/>
  <c r="V914" i="2"/>
  <c r="X914" i="2"/>
  <c r="S914" i="2"/>
  <c r="AE906" i="2"/>
  <c r="AC906" i="2"/>
  <c r="AA906" i="2"/>
  <c r="AD906" i="2"/>
  <c r="Z906" i="2"/>
  <c r="AB906" i="2"/>
  <c r="Y906" i="2"/>
  <c r="U906" i="2"/>
  <c r="W906" i="2"/>
  <c r="X906" i="2"/>
  <c r="S906" i="2"/>
  <c r="AE898" i="2"/>
  <c r="AD898" i="2"/>
  <c r="AB898" i="2"/>
  <c r="AA898" i="2"/>
  <c r="Y898" i="2"/>
  <c r="Z898" i="2"/>
  <c r="X898" i="2"/>
  <c r="Q898" i="2"/>
  <c r="AC898" i="2" s="1"/>
  <c r="S898" i="2"/>
  <c r="AA890" i="2"/>
  <c r="AD890" i="2"/>
  <c r="Z890" i="2"/>
  <c r="Y890" i="2"/>
  <c r="X890" i="2"/>
  <c r="W890" i="2"/>
  <c r="V890" i="2"/>
  <c r="S890" i="2"/>
  <c r="AE882" i="2"/>
  <c r="AA882" i="2"/>
  <c r="AB882" i="2"/>
  <c r="Z882" i="2"/>
  <c r="AC882" i="2"/>
  <c r="V882" i="2"/>
  <c r="W882" i="2"/>
  <c r="U882" i="2"/>
  <c r="AE874" i="2"/>
  <c r="AA874" i="2"/>
  <c r="AD874" i="2"/>
  <c r="AC874" i="2"/>
  <c r="Z874" i="2"/>
  <c r="AB874" i="2"/>
  <c r="V874" i="2"/>
  <c r="X874" i="2"/>
  <c r="Q874" i="2"/>
  <c r="U874" i="2"/>
  <c r="S874" i="2"/>
  <c r="W874" i="2"/>
  <c r="AE866" i="2"/>
  <c r="AD866" i="2"/>
  <c r="AC866" i="2"/>
  <c r="Z866" i="2"/>
  <c r="Y866" i="2"/>
  <c r="X866" i="2"/>
  <c r="U866" i="2"/>
  <c r="W866" i="2"/>
  <c r="S866" i="2"/>
  <c r="AD858" i="2"/>
  <c r="AE858" i="2"/>
  <c r="AA858" i="2"/>
  <c r="W858" i="2"/>
  <c r="S858" i="2"/>
  <c r="Z858" i="2"/>
  <c r="AE850" i="2"/>
  <c r="AA850" i="2"/>
  <c r="AD850" i="2"/>
  <c r="AB850" i="2"/>
  <c r="AC850" i="2"/>
  <c r="Z850" i="2"/>
  <c r="W850" i="2"/>
  <c r="V850" i="2"/>
  <c r="X850" i="2"/>
  <c r="Y850" i="2"/>
  <c r="S850" i="2"/>
  <c r="AB842" i="2"/>
  <c r="AE842" i="2"/>
  <c r="Y842" i="2"/>
  <c r="W842" i="2"/>
  <c r="S842" i="2"/>
  <c r="V842" i="2"/>
  <c r="AE834" i="2"/>
  <c r="AB834" i="2"/>
  <c r="AA834" i="2"/>
  <c r="AC834" i="2"/>
  <c r="AD834" i="2"/>
  <c r="Z834" i="2"/>
  <c r="Y834" i="2"/>
  <c r="X834" i="2"/>
  <c r="S834" i="2"/>
  <c r="W834" i="2"/>
  <c r="AE826" i="2"/>
  <c r="AD826" i="2"/>
  <c r="AC826" i="2"/>
  <c r="AB826" i="2"/>
  <c r="AA826" i="2"/>
  <c r="Z826" i="2"/>
  <c r="X826" i="2"/>
  <c r="W826" i="2"/>
  <c r="Y826" i="2"/>
  <c r="Q826" i="2"/>
  <c r="S826" i="2"/>
  <c r="AE818" i="2"/>
  <c r="AD818" i="2"/>
  <c r="AA818" i="2"/>
  <c r="AC818" i="2"/>
  <c r="X818" i="2"/>
  <c r="W818" i="2"/>
  <c r="U818" i="2"/>
  <c r="S818" i="2"/>
  <c r="AE810" i="2"/>
  <c r="AC810" i="2"/>
  <c r="AA810" i="2"/>
  <c r="AD810" i="2"/>
  <c r="Z810" i="2"/>
  <c r="Y810" i="2"/>
  <c r="AB810" i="2"/>
  <c r="X810" i="2"/>
  <c r="V810" i="2"/>
  <c r="W810" i="2"/>
  <c r="U810" i="2"/>
  <c r="S810" i="2"/>
  <c r="AD802" i="2"/>
  <c r="AA802" i="2"/>
  <c r="Z802" i="2"/>
  <c r="Y802" i="2"/>
  <c r="Q802" i="2"/>
  <c r="W802" i="2"/>
  <c r="S802" i="2"/>
  <c r="V802" i="2"/>
  <c r="AD794" i="2"/>
  <c r="AE794" i="2"/>
  <c r="AB794" i="2"/>
  <c r="AA794" i="2"/>
  <c r="AC794" i="2"/>
  <c r="Z794" i="2"/>
  <c r="Y794" i="2"/>
  <c r="X794" i="2"/>
  <c r="W794" i="2"/>
  <c r="S794" i="2"/>
  <c r="Q794" i="2"/>
  <c r="AE786" i="2"/>
  <c r="AD786" i="2"/>
  <c r="AC786" i="2"/>
  <c r="AA786" i="2"/>
  <c r="AB786" i="2"/>
  <c r="Y786" i="2"/>
  <c r="Z786" i="2"/>
  <c r="W786" i="2"/>
  <c r="V786" i="2"/>
  <c r="X786" i="2"/>
  <c r="S786" i="2"/>
  <c r="AA778" i="2"/>
  <c r="AD778" i="2"/>
  <c r="AB778" i="2"/>
  <c r="Z778" i="2"/>
  <c r="U778" i="2"/>
  <c r="W778" i="2"/>
  <c r="S778" i="2"/>
  <c r="AD770" i="2"/>
  <c r="AC770" i="2"/>
  <c r="AB770" i="2"/>
  <c r="AA770" i="2"/>
  <c r="Y770" i="2"/>
  <c r="Z770" i="2"/>
  <c r="W770" i="2"/>
  <c r="S770" i="2"/>
  <c r="AE762" i="2"/>
  <c r="AB762" i="2"/>
  <c r="AD762" i="2"/>
  <c r="Z762" i="2"/>
  <c r="W762" i="2"/>
  <c r="X762" i="2"/>
  <c r="U762" i="2"/>
  <c r="Q762" i="2"/>
  <c r="S762" i="2"/>
  <c r="AE754" i="2"/>
  <c r="AA754" i="2"/>
  <c r="AD754" i="2"/>
  <c r="Z754" i="2"/>
  <c r="AB754" i="2"/>
  <c r="Y754" i="2"/>
  <c r="V754" i="2"/>
  <c r="S754" i="2"/>
  <c r="X754" i="2"/>
  <c r="AE746" i="2"/>
  <c r="AC746" i="2"/>
  <c r="AD746" i="2"/>
  <c r="AB746" i="2"/>
  <c r="V746" i="2"/>
  <c r="X746" i="2"/>
  <c r="S746" i="2"/>
  <c r="AE738" i="2"/>
  <c r="AC738" i="2"/>
  <c r="AB738" i="2"/>
  <c r="Z738" i="2"/>
  <c r="Y738" i="2"/>
  <c r="X738" i="2"/>
  <c r="W738" i="2"/>
  <c r="Q738" i="2"/>
  <c r="U738" i="2" s="1"/>
  <c r="V738" i="2"/>
  <c r="AE730" i="2"/>
  <c r="AD730" i="2"/>
  <c r="AC730" i="2"/>
  <c r="AB730" i="2"/>
  <c r="AA730" i="2"/>
  <c r="X730" i="2"/>
  <c r="Y730" i="2"/>
  <c r="W730" i="2"/>
  <c r="V730" i="2"/>
  <c r="Z730" i="2"/>
  <c r="S730" i="2"/>
  <c r="AE722" i="2"/>
  <c r="AD722" i="2"/>
  <c r="AA722" i="2"/>
  <c r="AC722" i="2"/>
  <c r="AB722" i="2"/>
  <c r="Z722" i="2"/>
  <c r="X722" i="2"/>
  <c r="W722" i="2"/>
  <c r="V722" i="2"/>
  <c r="S722" i="2"/>
  <c r="AD714" i="2"/>
  <c r="AC714" i="2"/>
  <c r="AA714" i="2"/>
  <c r="AB714" i="2"/>
  <c r="U714" i="2"/>
  <c r="X714" i="2"/>
  <c r="S714" i="2"/>
  <c r="AE706" i="2"/>
  <c r="AC706" i="2"/>
  <c r="AB706" i="2"/>
  <c r="AA706" i="2"/>
  <c r="AD706" i="2"/>
  <c r="Y706" i="2"/>
  <c r="Z706" i="2"/>
  <c r="V706" i="2"/>
  <c r="U706" i="2"/>
  <c r="S706" i="2"/>
  <c r="X706" i="2"/>
  <c r="AE698" i="2"/>
  <c r="AD698" i="2"/>
  <c r="AB698" i="2"/>
  <c r="AA698" i="2"/>
  <c r="AC698" i="2"/>
  <c r="W698" i="2"/>
  <c r="S698" i="2"/>
  <c r="Q698" i="2"/>
  <c r="T698" i="2" s="1"/>
  <c r="Y698" i="2"/>
  <c r="AE690" i="2"/>
  <c r="AA690" i="2"/>
  <c r="AD690" i="2"/>
  <c r="AC690" i="2"/>
  <c r="AB690" i="2"/>
  <c r="Z690" i="2"/>
  <c r="Y690" i="2"/>
  <c r="V690" i="2"/>
  <c r="X690" i="2"/>
  <c r="U690" i="2"/>
  <c r="S690" i="2"/>
  <c r="W690" i="2"/>
  <c r="AE682" i="2"/>
  <c r="AA682" i="2"/>
  <c r="AC682" i="2"/>
  <c r="Z682" i="2"/>
  <c r="AD682" i="2"/>
  <c r="AB682" i="2"/>
  <c r="Y682" i="2"/>
  <c r="V682" i="2"/>
  <c r="Q682" i="2"/>
  <c r="X682" i="2"/>
  <c r="U682" i="2"/>
  <c r="S682" i="2"/>
  <c r="AD674" i="2"/>
  <c r="AE674" i="2"/>
  <c r="AC674" i="2"/>
  <c r="AB674" i="2"/>
  <c r="Z674" i="2"/>
  <c r="Y674" i="2"/>
  <c r="S674" i="2"/>
  <c r="AD666" i="2"/>
  <c r="AB666" i="2"/>
  <c r="AC666" i="2"/>
  <c r="Z666" i="2"/>
  <c r="X666" i="2"/>
  <c r="W666" i="2"/>
  <c r="Y666" i="2"/>
  <c r="V666" i="2"/>
  <c r="S666" i="2"/>
  <c r="AE658" i="2"/>
  <c r="AD658" i="2"/>
  <c r="AC658" i="2"/>
  <c r="AA658" i="2"/>
  <c r="AB658" i="2"/>
  <c r="Z658" i="2"/>
  <c r="Y658" i="2"/>
  <c r="W658" i="2"/>
  <c r="V658" i="2"/>
  <c r="X658" i="2"/>
  <c r="U658" i="2"/>
  <c r="S658" i="2"/>
  <c r="AE650" i="2"/>
  <c r="AA650" i="2"/>
  <c r="AC650" i="2"/>
  <c r="AD650" i="2"/>
  <c r="AB650" i="2"/>
  <c r="Z650" i="2"/>
  <c r="X650" i="2"/>
  <c r="U650" i="2"/>
  <c r="Y650" i="2"/>
  <c r="S650" i="2"/>
  <c r="W650" i="2"/>
  <c r="AE642" i="2"/>
  <c r="AD642" i="2"/>
  <c r="AC642" i="2"/>
  <c r="AB642" i="2"/>
  <c r="Z642" i="2"/>
  <c r="Y642" i="2"/>
  <c r="X642" i="2"/>
  <c r="V642" i="2"/>
  <c r="S642" i="2"/>
  <c r="AD634" i="2"/>
  <c r="AC634" i="2"/>
  <c r="AB634" i="2"/>
  <c r="Y634" i="2"/>
  <c r="X634" i="2"/>
  <c r="W634" i="2"/>
  <c r="Z634" i="2"/>
  <c r="S634" i="2"/>
  <c r="AE626" i="2"/>
  <c r="AD626" i="2"/>
  <c r="AA626" i="2"/>
  <c r="AC626" i="2"/>
  <c r="Z626" i="2"/>
  <c r="AB626" i="2"/>
  <c r="V626" i="2"/>
  <c r="Y626" i="2"/>
  <c r="W626" i="2"/>
  <c r="S626" i="2"/>
  <c r="AE618" i="2"/>
  <c r="AC618" i="2"/>
  <c r="AA618" i="2"/>
  <c r="AD618" i="2"/>
  <c r="AB618" i="2"/>
  <c r="Z618" i="2"/>
  <c r="V618" i="2"/>
  <c r="Y618" i="2"/>
  <c r="X618" i="2"/>
  <c r="U618" i="2"/>
  <c r="W618" i="2"/>
  <c r="S618" i="2"/>
  <c r="AD610" i="2"/>
  <c r="AE610" i="2"/>
  <c r="AC610" i="2"/>
  <c r="AB610" i="2"/>
  <c r="AA610" i="2"/>
  <c r="Z610" i="2"/>
  <c r="Y610" i="2"/>
  <c r="X610" i="2"/>
  <c r="S610" i="2"/>
  <c r="W610" i="2"/>
  <c r="AE602" i="2"/>
  <c r="AD602" i="2"/>
  <c r="AC602" i="2"/>
  <c r="AB602" i="2"/>
  <c r="AA602" i="2"/>
  <c r="Z602" i="2"/>
  <c r="X602" i="2"/>
  <c r="W602" i="2"/>
  <c r="V602" i="2"/>
  <c r="U602" i="2"/>
  <c r="S602" i="2"/>
  <c r="AE594" i="2"/>
  <c r="AD594" i="2"/>
  <c r="AC594" i="2"/>
  <c r="AB594" i="2"/>
  <c r="Z594" i="2"/>
  <c r="W594" i="2"/>
  <c r="Y594" i="2"/>
  <c r="V594" i="2"/>
  <c r="S594" i="2"/>
  <c r="AD586" i="2"/>
  <c r="AA586" i="2"/>
  <c r="AC586" i="2"/>
  <c r="AB586" i="2"/>
  <c r="AE586" i="2"/>
  <c r="Z586" i="2"/>
  <c r="Y586" i="2"/>
  <c r="U586" i="2"/>
  <c r="V586" i="2"/>
  <c r="X586" i="2"/>
  <c r="W586" i="2"/>
  <c r="S586" i="2"/>
  <c r="AE578" i="2"/>
  <c r="AD578" i="2"/>
  <c r="AB578" i="2"/>
  <c r="AC578" i="2"/>
  <c r="AA578" i="2"/>
  <c r="Y578" i="2"/>
  <c r="Z578" i="2"/>
  <c r="X578" i="2"/>
  <c r="W578" i="2"/>
  <c r="S578" i="2"/>
  <c r="AE570" i="2"/>
  <c r="AD570" i="2"/>
  <c r="Z570" i="2"/>
  <c r="AA570" i="2"/>
  <c r="W570" i="2"/>
  <c r="X570" i="2"/>
  <c r="U570" i="2"/>
  <c r="S570" i="2"/>
  <c r="Y570" i="2"/>
  <c r="AE562" i="2"/>
  <c r="AC562" i="2"/>
  <c r="AA562" i="2"/>
  <c r="AB562" i="2"/>
  <c r="Z562" i="2"/>
  <c r="Y562" i="2"/>
  <c r="X562" i="2"/>
  <c r="V562" i="2"/>
  <c r="AD562" i="2"/>
  <c r="S562" i="2"/>
  <c r="AE554" i="2"/>
  <c r="AD554" i="2"/>
  <c r="AC554" i="2"/>
  <c r="AB554" i="2"/>
  <c r="Z554" i="2"/>
  <c r="Y554" i="2"/>
  <c r="AA554" i="2"/>
  <c r="V554" i="2"/>
  <c r="W554" i="2"/>
  <c r="X554" i="2"/>
  <c r="S554" i="2"/>
  <c r="AE546" i="2"/>
  <c r="AD546" i="2"/>
  <c r="AC546" i="2"/>
  <c r="AB546" i="2"/>
  <c r="AA546" i="2"/>
  <c r="Z546" i="2"/>
  <c r="Y546" i="2"/>
  <c r="X546" i="2"/>
  <c r="V546" i="2"/>
  <c r="W546" i="2"/>
  <c r="S546" i="2"/>
  <c r="AE538" i="2"/>
  <c r="AC538" i="2"/>
  <c r="AD538" i="2"/>
  <c r="AA538" i="2"/>
  <c r="AB538" i="2"/>
  <c r="Y538" i="2"/>
  <c r="X538" i="2"/>
  <c r="W538" i="2"/>
  <c r="Z538" i="2"/>
  <c r="S538" i="2"/>
  <c r="AE530" i="2"/>
  <c r="AD530" i="2"/>
  <c r="AC530" i="2"/>
  <c r="Y530" i="2"/>
  <c r="Z530" i="2"/>
  <c r="W530" i="2"/>
  <c r="V530" i="2"/>
  <c r="X530" i="2"/>
  <c r="U530" i="2"/>
  <c r="AD522" i="2"/>
  <c r="AC522" i="2"/>
  <c r="AA522" i="2"/>
  <c r="AE522" i="2"/>
  <c r="AB522" i="2"/>
  <c r="Z522" i="2"/>
  <c r="U522" i="2"/>
  <c r="V522" i="2"/>
  <c r="AE514" i="2"/>
  <c r="AD514" i="2"/>
  <c r="AB514" i="2"/>
  <c r="AC514" i="2"/>
  <c r="Z514" i="2"/>
  <c r="AA514" i="2"/>
  <c r="W514" i="2"/>
  <c r="U514" i="2"/>
  <c r="S514" i="2"/>
  <c r="V514" i="2"/>
  <c r="AD506" i="2"/>
  <c r="AC506" i="2"/>
  <c r="AB506" i="2"/>
  <c r="Z506" i="2"/>
  <c r="Y506" i="2"/>
  <c r="W506" i="2"/>
  <c r="V506" i="2"/>
  <c r="X506" i="2"/>
  <c r="S506" i="2"/>
  <c r="AE498" i="2"/>
  <c r="AD498" i="2"/>
  <c r="AC498" i="2"/>
  <c r="AB498" i="2"/>
  <c r="V498" i="2"/>
  <c r="U498" i="2"/>
  <c r="AE490" i="2"/>
  <c r="AC490" i="2"/>
  <c r="AD490" i="2"/>
  <c r="AB490" i="2"/>
  <c r="Z490" i="2"/>
  <c r="AA490" i="2"/>
  <c r="Y490" i="2"/>
  <c r="V490" i="2"/>
  <c r="X490" i="2"/>
  <c r="W490" i="2"/>
  <c r="S490" i="2"/>
  <c r="AE482" i="2"/>
  <c r="AD482" i="2"/>
  <c r="AC482" i="2"/>
  <c r="AB482" i="2"/>
  <c r="Z482" i="2"/>
  <c r="AA482" i="2"/>
  <c r="X482" i="2"/>
  <c r="Y482" i="2"/>
  <c r="U482" i="2"/>
  <c r="V482" i="2"/>
  <c r="S482" i="2"/>
  <c r="AE474" i="2"/>
  <c r="AD474" i="2"/>
  <c r="AA474" i="2"/>
  <c r="AB474" i="2"/>
  <c r="Y474" i="2"/>
  <c r="W474" i="2"/>
  <c r="Z474" i="2"/>
  <c r="S474" i="2"/>
  <c r="V474" i="2"/>
  <c r="AE466" i="2"/>
  <c r="AC466" i="2"/>
  <c r="AA466" i="2"/>
  <c r="Y466" i="2"/>
  <c r="AD466" i="2"/>
  <c r="AB466" i="2"/>
  <c r="W466" i="2"/>
  <c r="V466" i="2"/>
  <c r="Z466" i="2"/>
  <c r="S466" i="2"/>
  <c r="AD458" i="2"/>
  <c r="AA458" i="2"/>
  <c r="AC458" i="2"/>
  <c r="AB458" i="2"/>
  <c r="Y458" i="2"/>
  <c r="X458" i="2"/>
  <c r="Z458" i="2"/>
  <c r="U458" i="2"/>
  <c r="AD450" i="2"/>
  <c r="AB450" i="2"/>
  <c r="AA450" i="2"/>
  <c r="Y450" i="2"/>
  <c r="Z450" i="2"/>
  <c r="W450" i="2"/>
  <c r="V450" i="2"/>
  <c r="S450" i="2"/>
  <c r="X450" i="2"/>
  <c r="AD442" i="2"/>
  <c r="AB442" i="2"/>
  <c r="AE442" i="2"/>
  <c r="Z442" i="2"/>
  <c r="W442" i="2"/>
  <c r="U442" i="2"/>
  <c r="V442" i="2"/>
  <c r="S442" i="2"/>
  <c r="AE434" i="2"/>
  <c r="AD434" i="2"/>
  <c r="AC434" i="2"/>
  <c r="AB434" i="2"/>
  <c r="Z434" i="2"/>
  <c r="AA434" i="2"/>
  <c r="X434" i="2"/>
  <c r="V434" i="2"/>
  <c r="W434" i="2"/>
  <c r="Y434" i="2"/>
  <c r="U434" i="2"/>
  <c r="S434" i="2"/>
  <c r="AD426" i="2"/>
  <c r="AE426" i="2"/>
  <c r="AB426" i="2"/>
  <c r="AA426" i="2"/>
  <c r="AC426" i="2"/>
  <c r="Z426" i="2"/>
  <c r="X426" i="2"/>
  <c r="Y426" i="2"/>
  <c r="V426" i="2"/>
  <c r="U426" i="2"/>
  <c r="S426" i="2"/>
  <c r="AE418" i="2"/>
  <c r="AC418" i="2"/>
  <c r="AD418" i="2"/>
  <c r="Z418" i="2"/>
  <c r="X418" i="2"/>
  <c r="Y418" i="2"/>
  <c r="V418" i="2"/>
  <c r="U418" i="2"/>
  <c r="AD410" i="2"/>
  <c r="AB410" i="2"/>
  <c r="Z410" i="2"/>
  <c r="Y410" i="2"/>
  <c r="X410" i="2"/>
  <c r="W410" i="2"/>
  <c r="U410" i="2"/>
  <c r="V410" i="2"/>
  <c r="S410" i="2"/>
  <c r="AE402" i="2"/>
  <c r="AC402" i="2"/>
  <c r="AA402" i="2"/>
  <c r="AD402" i="2"/>
  <c r="Y402" i="2"/>
  <c r="AB402" i="2"/>
  <c r="W402" i="2"/>
  <c r="V402" i="2"/>
  <c r="Z402" i="2"/>
  <c r="S402" i="2"/>
  <c r="AD394" i="2"/>
  <c r="AE394" i="2"/>
  <c r="AC394" i="2"/>
  <c r="AA394" i="2"/>
  <c r="Y394" i="2"/>
  <c r="Z394" i="2"/>
  <c r="AB394" i="2"/>
  <c r="U394" i="2"/>
  <c r="W394" i="2"/>
  <c r="X394" i="2"/>
  <c r="S394" i="2"/>
  <c r="AE386" i="2"/>
  <c r="AD386" i="2"/>
  <c r="AB386" i="2"/>
  <c r="AC386" i="2"/>
  <c r="Y386" i="2"/>
  <c r="S386" i="2"/>
  <c r="AE378" i="2"/>
  <c r="AD378" i="2"/>
  <c r="AA378" i="2"/>
  <c r="Z378" i="2"/>
  <c r="Y378" i="2"/>
  <c r="X378" i="2"/>
  <c r="W378" i="2"/>
  <c r="V378" i="2"/>
  <c r="S378" i="2"/>
  <c r="AE370" i="2"/>
  <c r="AD370" i="2"/>
  <c r="AC370" i="2"/>
  <c r="AA370" i="2"/>
  <c r="Z370" i="2"/>
  <c r="Y370" i="2"/>
  <c r="X370" i="2"/>
  <c r="V370" i="2"/>
  <c r="W370" i="2"/>
  <c r="S370" i="2"/>
  <c r="AD362" i="2"/>
  <c r="Z362" i="2"/>
  <c r="X362" i="2"/>
  <c r="V362" i="2"/>
  <c r="Y362" i="2"/>
  <c r="S362" i="2"/>
  <c r="AA362" i="2"/>
  <c r="W362" i="2"/>
  <c r="AE354" i="2"/>
  <c r="AD354" i="2"/>
  <c r="AB354" i="2"/>
  <c r="AA354" i="2"/>
  <c r="Z354" i="2"/>
  <c r="X354" i="2"/>
  <c r="W354" i="2"/>
  <c r="U354" i="2"/>
  <c r="S354" i="2"/>
  <c r="AD346" i="2"/>
  <c r="AA346" i="2"/>
  <c r="AB346" i="2"/>
  <c r="AE346" i="2"/>
  <c r="AC346" i="2"/>
  <c r="Y346" i="2"/>
  <c r="X346" i="2"/>
  <c r="Z346" i="2"/>
  <c r="W346" i="2"/>
  <c r="U346" i="2"/>
  <c r="S346" i="2"/>
  <c r="AE338" i="2"/>
  <c r="AC338" i="2"/>
  <c r="AA338" i="2"/>
  <c r="Y338" i="2"/>
  <c r="Z338" i="2"/>
  <c r="W338" i="2"/>
  <c r="V338" i="2"/>
  <c r="U338" i="2"/>
  <c r="AE330" i="2"/>
  <c r="AC330" i="2"/>
  <c r="AD330" i="2"/>
  <c r="AB330" i="2"/>
  <c r="Y330" i="2"/>
  <c r="X330" i="2"/>
  <c r="W330" i="2"/>
  <c r="S330" i="2"/>
  <c r="V330" i="2"/>
  <c r="AE322" i="2"/>
  <c r="AD322" i="2"/>
  <c r="AB322" i="2"/>
  <c r="AC322" i="2"/>
  <c r="Z322" i="2"/>
  <c r="AA322" i="2"/>
  <c r="Y322" i="2"/>
  <c r="X322" i="2"/>
  <c r="U322" i="2"/>
  <c r="S322" i="2"/>
  <c r="W322" i="2"/>
  <c r="AE314" i="2"/>
  <c r="AD314" i="2"/>
  <c r="AB314" i="2"/>
  <c r="AC314" i="2"/>
  <c r="AA314" i="2"/>
  <c r="Z314" i="2"/>
  <c r="Y314" i="2"/>
  <c r="W314" i="2"/>
  <c r="S314" i="2"/>
  <c r="X314" i="2"/>
  <c r="AC306" i="2"/>
  <c r="AD306" i="2"/>
  <c r="AB306" i="2"/>
  <c r="Y306" i="2"/>
  <c r="X306" i="2"/>
  <c r="V306" i="2"/>
  <c r="W306" i="2"/>
  <c r="S306" i="2"/>
  <c r="Z306" i="2"/>
  <c r="AE298" i="2"/>
  <c r="AD298" i="2"/>
  <c r="AC298" i="2"/>
  <c r="AA298" i="2"/>
  <c r="AB298" i="2"/>
  <c r="Z298" i="2"/>
  <c r="X298" i="2"/>
  <c r="Y298" i="2"/>
  <c r="V298" i="2"/>
  <c r="W298" i="2"/>
  <c r="S298" i="2"/>
  <c r="AE290" i="2"/>
  <c r="AD290" i="2"/>
  <c r="AC290" i="2"/>
  <c r="AB290" i="2"/>
  <c r="AA290" i="2"/>
  <c r="Z290" i="2"/>
  <c r="X290" i="2"/>
  <c r="W290" i="2"/>
  <c r="S290" i="2"/>
  <c r="V290" i="2"/>
  <c r="AC282" i="2"/>
  <c r="AB282" i="2"/>
  <c r="AE282" i="2"/>
  <c r="Y282" i="2"/>
  <c r="Z282" i="2"/>
  <c r="AA282" i="2"/>
  <c r="X282" i="2"/>
  <c r="W282" i="2"/>
  <c r="S282" i="2"/>
  <c r="AB274" i="2"/>
  <c r="AC274" i="2"/>
  <c r="AE274" i="2"/>
  <c r="AD274" i="2"/>
  <c r="Y274" i="2"/>
  <c r="AA274" i="2"/>
  <c r="Z274" i="2"/>
  <c r="W274" i="2"/>
  <c r="V274" i="2"/>
  <c r="X274" i="2"/>
  <c r="S274" i="2"/>
  <c r="AE266" i="2"/>
  <c r="AB266" i="2"/>
  <c r="AA266" i="2"/>
  <c r="Y266" i="2"/>
  <c r="X266" i="2"/>
  <c r="Z266" i="2"/>
  <c r="U266" i="2"/>
  <c r="W266" i="2"/>
  <c r="V266" i="2"/>
  <c r="S266" i="2"/>
  <c r="AD258" i="2"/>
  <c r="AB258" i="2"/>
  <c r="AC258" i="2"/>
  <c r="Z258" i="2"/>
  <c r="Y258" i="2"/>
  <c r="X258" i="2"/>
  <c r="V258" i="2"/>
  <c r="W258" i="2"/>
  <c r="U258" i="2"/>
  <c r="S258" i="2"/>
  <c r="AB250" i="2"/>
  <c r="AD250" i="2"/>
  <c r="AC250" i="2"/>
  <c r="AA250" i="2"/>
  <c r="Z250" i="2"/>
  <c r="X250" i="2"/>
  <c r="Y250" i="2"/>
  <c r="W250" i="2"/>
  <c r="S250" i="2"/>
  <c r="V250" i="2"/>
  <c r="AB242" i="2"/>
  <c r="AC242" i="2"/>
  <c r="AA242" i="2"/>
  <c r="Y242" i="2"/>
  <c r="Z242" i="2"/>
  <c r="V242" i="2"/>
  <c r="S242" i="2"/>
  <c r="AE234" i="2"/>
  <c r="AB234" i="2"/>
  <c r="AD234" i="2"/>
  <c r="AC234" i="2"/>
  <c r="AA234" i="2"/>
  <c r="Z234" i="2"/>
  <c r="X234" i="2"/>
  <c r="Y234" i="2"/>
  <c r="V234" i="2"/>
  <c r="U234" i="2"/>
  <c r="S234" i="2"/>
  <c r="AE226" i="2"/>
  <c r="AD226" i="2"/>
  <c r="AC226" i="2"/>
  <c r="AA226" i="2"/>
  <c r="X226" i="2"/>
  <c r="Y226" i="2"/>
  <c r="V226" i="2"/>
  <c r="S226" i="2"/>
  <c r="AB218" i="2"/>
  <c r="AE218" i="2"/>
  <c r="AD218" i="2"/>
  <c r="Y218" i="2"/>
  <c r="AC218" i="2"/>
  <c r="AA218" i="2"/>
  <c r="X218" i="2"/>
  <c r="Z218" i="2"/>
  <c r="W218" i="2"/>
  <c r="V218" i="2"/>
  <c r="S218" i="2"/>
  <c r="AB210" i="2"/>
  <c r="AD210" i="2"/>
  <c r="AE210" i="2"/>
  <c r="AC210" i="2"/>
  <c r="AA210" i="2"/>
  <c r="Z210" i="2"/>
  <c r="Y210" i="2"/>
  <c r="X210" i="2"/>
  <c r="W210" i="2"/>
  <c r="V210" i="2"/>
  <c r="S210" i="2"/>
  <c r="AE202" i="2"/>
  <c r="AD202" i="2"/>
  <c r="AA202" i="2"/>
  <c r="Z202" i="2"/>
  <c r="X202" i="2"/>
  <c r="U202" i="2"/>
  <c r="S202" i="2"/>
  <c r="AE194" i="2"/>
  <c r="AD194" i="2"/>
  <c r="AA194" i="2"/>
  <c r="Z194" i="2"/>
  <c r="X194" i="2"/>
  <c r="U194" i="2"/>
  <c r="V194" i="2"/>
  <c r="S194" i="2"/>
  <c r="AE186" i="2"/>
  <c r="AD186" i="2"/>
  <c r="AB186" i="2"/>
  <c r="AC186" i="2"/>
  <c r="Z186" i="2"/>
  <c r="AA186" i="2"/>
  <c r="X186" i="2"/>
  <c r="W186" i="2"/>
  <c r="T186" i="2"/>
  <c r="V186" i="2"/>
  <c r="S186" i="2"/>
  <c r="Y186" i="2"/>
  <c r="U186" i="2"/>
  <c r="AD178" i="2"/>
  <c r="AB178" i="2"/>
  <c r="AA178" i="2"/>
  <c r="Z178" i="2"/>
  <c r="X178" i="2"/>
  <c r="Y178" i="2"/>
  <c r="U178" i="2"/>
  <c r="T178" i="2"/>
  <c r="S178" i="2"/>
  <c r="W178" i="2"/>
  <c r="AE170" i="2"/>
  <c r="AD170" i="2"/>
  <c r="AB170" i="2"/>
  <c r="AC170" i="2"/>
  <c r="AA170" i="2"/>
  <c r="V170" i="2"/>
  <c r="T170" i="2"/>
  <c r="U170" i="2"/>
  <c r="S170" i="2"/>
  <c r="AE162" i="2"/>
  <c r="AB162" i="2"/>
  <c r="AD162" i="2"/>
  <c r="AC162" i="2"/>
  <c r="AA162" i="2"/>
  <c r="Z162" i="2"/>
  <c r="Y162" i="2"/>
  <c r="X162" i="2"/>
  <c r="U162" i="2"/>
  <c r="S162" i="2"/>
  <c r="AE154" i="2"/>
  <c r="AD154" i="2"/>
  <c r="AC154" i="2"/>
  <c r="Y154" i="2"/>
  <c r="Z154" i="2"/>
  <c r="W154" i="2"/>
  <c r="V154" i="2"/>
  <c r="X154" i="2"/>
  <c r="S154" i="2"/>
  <c r="AB146" i="2"/>
  <c r="AD146" i="2"/>
  <c r="AC146" i="2"/>
  <c r="Y146" i="2"/>
  <c r="X146" i="2"/>
  <c r="Z146" i="2"/>
  <c r="W146" i="2"/>
  <c r="V146" i="2"/>
  <c r="U146" i="2"/>
  <c r="S146" i="2"/>
  <c r="AE138" i="2"/>
  <c r="AA138" i="2"/>
  <c r="AC138" i="2"/>
  <c r="Z138" i="2"/>
  <c r="Y138" i="2"/>
  <c r="X138" i="2"/>
  <c r="U138" i="2"/>
  <c r="W138" i="2"/>
  <c r="AD130" i="2"/>
  <c r="AB130" i="2"/>
  <c r="AC130" i="2"/>
  <c r="Z130" i="2"/>
  <c r="V130" i="2"/>
  <c r="S130" i="2"/>
  <c r="Y130" i="2"/>
  <c r="AE122" i="2"/>
  <c r="AB122" i="2"/>
  <c r="AD122" i="2"/>
  <c r="AC122" i="2"/>
  <c r="AA122" i="2"/>
  <c r="Y122" i="2"/>
  <c r="Z122" i="2"/>
  <c r="W122" i="2"/>
  <c r="X122" i="2"/>
  <c r="T122" i="2"/>
  <c r="S122" i="2"/>
  <c r="AE114" i="2"/>
  <c r="AD114" i="2"/>
  <c r="AB114" i="2"/>
  <c r="AC114" i="2"/>
  <c r="AA114" i="2"/>
  <c r="Z114" i="2"/>
  <c r="X114" i="2"/>
  <c r="Y114" i="2"/>
  <c r="V114" i="2"/>
  <c r="W114" i="2"/>
  <c r="T114" i="2"/>
  <c r="S114" i="2"/>
  <c r="U114" i="2"/>
  <c r="AE106" i="2"/>
  <c r="AD106" i="2"/>
  <c r="Y106" i="2"/>
  <c r="X106" i="2"/>
  <c r="Z106" i="2"/>
  <c r="V106" i="2"/>
  <c r="T106" i="2"/>
  <c r="W106" i="2"/>
  <c r="U106" i="2"/>
  <c r="S106" i="2"/>
  <c r="AD98" i="2"/>
  <c r="AB98" i="2"/>
  <c r="AE98" i="2"/>
  <c r="AA98" i="2"/>
  <c r="Z98" i="2"/>
  <c r="Y98" i="2"/>
  <c r="AC98" i="2"/>
  <c r="X98" i="2"/>
  <c r="S98" i="2"/>
  <c r="W98" i="2"/>
  <c r="U98" i="2"/>
  <c r="AE90" i="2"/>
  <c r="AD90" i="2"/>
  <c r="AB90" i="2"/>
  <c r="AC90" i="2"/>
  <c r="AA90" i="2"/>
  <c r="Y90" i="2"/>
  <c r="Z90" i="2"/>
  <c r="X90" i="2"/>
  <c r="W90" i="2"/>
  <c r="V90" i="2"/>
  <c r="S90" i="2"/>
  <c r="AB82" i="2"/>
  <c r="Z82" i="2"/>
  <c r="X82" i="2"/>
  <c r="W82" i="2"/>
  <c r="V82" i="2"/>
  <c r="T82" i="2"/>
  <c r="S82" i="2"/>
  <c r="AD74" i="2"/>
  <c r="Y74" i="2"/>
  <c r="X74" i="2"/>
  <c r="Z74" i="2"/>
  <c r="U74" i="2"/>
  <c r="V74" i="2"/>
  <c r="AC66" i="2"/>
  <c r="AB66" i="2"/>
  <c r="AD66" i="2"/>
  <c r="Y66" i="2"/>
  <c r="W66" i="2"/>
  <c r="X66" i="2"/>
  <c r="AE58" i="2"/>
  <c r="AB58" i="2"/>
  <c r="AD58" i="2"/>
  <c r="AC58" i="2"/>
  <c r="Z58" i="2"/>
  <c r="AA58" i="2"/>
  <c r="X58" i="2"/>
  <c r="W58" i="2"/>
  <c r="T58" i="2"/>
  <c r="Y58" i="2"/>
  <c r="S58" i="2"/>
  <c r="U58" i="2"/>
  <c r="AE42" i="2"/>
  <c r="AB42" i="2"/>
  <c r="AD42" i="2"/>
  <c r="AA42" i="2"/>
  <c r="Z42" i="2"/>
  <c r="X42" i="2"/>
  <c r="V42" i="2"/>
  <c r="U42" i="2"/>
  <c r="T42" i="2"/>
  <c r="W42" i="2"/>
  <c r="AE34" i="2"/>
  <c r="AB34" i="2"/>
  <c r="AC34" i="2"/>
  <c r="AD34" i="2"/>
  <c r="AA34" i="2"/>
  <c r="Y34" i="2"/>
  <c r="Z34" i="2"/>
  <c r="X34" i="2"/>
  <c r="V34" i="2"/>
  <c r="W34" i="2"/>
  <c r="U34" i="2"/>
  <c r="S34" i="2"/>
  <c r="AD26" i="2"/>
  <c r="AB26" i="2"/>
  <c r="AC26" i="2"/>
  <c r="Z26" i="2"/>
  <c r="Y26" i="2"/>
  <c r="X26" i="2"/>
  <c r="W26" i="2"/>
  <c r="U26" i="2"/>
  <c r="S26" i="2"/>
  <c r="AE18" i="2"/>
  <c r="AB18" i="2"/>
  <c r="AC18" i="2"/>
  <c r="AD18" i="2"/>
  <c r="Y18" i="2"/>
  <c r="Z18" i="2"/>
  <c r="X18" i="2"/>
  <c r="W18" i="2"/>
  <c r="V18" i="2"/>
  <c r="S18" i="2"/>
  <c r="AE10" i="2"/>
  <c r="AD10" i="2"/>
  <c r="AC10" i="2"/>
  <c r="AB10" i="2"/>
  <c r="AA10" i="2"/>
  <c r="Y10" i="2"/>
  <c r="X10" i="2"/>
  <c r="Z10" i="2"/>
  <c r="U10" i="2"/>
  <c r="V10" i="2"/>
  <c r="S10" i="2"/>
  <c r="Q858" i="2"/>
  <c r="T858" i="2" s="1"/>
  <c r="Q754" i="2"/>
  <c r="W754" i="2" s="1"/>
  <c r="Q714" i="2"/>
  <c r="Z714" i="2" s="1"/>
  <c r="Q669" i="2"/>
  <c r="Q618" i="2"/>
  <c r="Q570" i="2"/>
  <c r="T570" i="2" s="1"/>
  <c r="Q514" i="2"/>
  <c r="Q466" i="2"/>
  <c r="Q413" i="2"/>
  <c r="T413" i="2" s="1"/>
  <c r="Q362" i="2"/>
  <c r="Q314" i="2"/>
  <c r="Q258" i="2"/>
  <c r="Q210" i="2"/>
  <c r="Q157" i="2"/>
  <c r="Q106" i="2"/>
  <c r="AA106" i="2" s="1"/>
  <c r="Q58" i="2"/>
  <c r="S787" i="2"/>
  <c r="S595" i="2"/>
  <c r="S531" i="2"/>
  <c r="S467" i="2"/>
  <c r="S403" i="2"/>
  <c r="S339" i="2"/>
  <c r="S275" i="2"/>
  <c r="S211" i="2"/>
  <c r="S147" i="2"/>
  <c r="T933" i="2"/>
  <c r="T882" i="2"/>
  <c r="T869" i="2"/>
  <c r="T818" i="2"/>
  <c r="T741" i="2"/>
  <c r="T690" i="2"/>
  <c r="T626" i="2"/>
  <c r="T562" i="2"/>
  <c r="T549" i="2"/>
  <c r="T498" i="2"/>
  <c r="T485" i="2"/>
  <c r="T434" i="2"/>
  <c r="T102" i="2"/>
  <c r="U737" i="2"/>
  <c r="U490" i="2"/>
  <c r="U242" i="2"/>
  <c r="U122" i="2"/>
  <c r="V834" i="2"/>
  <c r="V781" i="2"/>
  <c r="V634" i="2"/>
  <c r="V547" i="2"/>
  <c r="V341" i="2"/>
  <c r="V301" i="2"/>
  <c r="V261" i="2"/>
  <c r="V202" i="2"/>
  <c r="V99" i="2"/>
  <c r="V58" i="2"/>
  <c r="W938" i="2"/>
  <c r="W898" i="2"/>
  <c r="W682" i="2"/>
  <c r="W642" i="2"/>
  <c r="W419" i="2"/>
  <c r="X963" i="2"/>
  <c r="X922" i="2"/>
  <c r="X882" i="2"/>
  <c r="X675" i="2"/>
  <c r="X301" i="2"/>
  <c r="X59" i="2"/>
  <c r="Z278" i="2"/>
  <c r="AD973" i="2"/>
  <c r="AB973" i="2"/>
  <c r="AE973" i="2"/>
  <c r="AC973" i="2"/>
  <c r="Y973" i="2"/>
  <c r="W973" i="2"/>
  <c r="X973" i="2"/>
  <c r="Z973" i="2"/>
  <c r="S973" i="2"/>
  <c r="V973" i="2"/>
  <c r="Q973" i="2"/>
  <c r="T973" i="2" s="1"/>
  <c r="AD949" i="2"/>
  <c r="AC949" i="2"/>
  <c r="AA949" i="2"/>
  <c r="AB949" i="2"/>
  <c r="Z949" i="2"/>
  <c r="Y949" i="2"/>
  <c r="W949" i="2"/>
  <c r="X949" i="2"/>
  <c r="V949" i="2"/>
  <c r="S949" i="2"/>
  <c r="Q949" i="2"/>
  <c r="AE949" i="2" s="1"/>
  <c r="AE925" i="2"/>
  <c r="AD925" i="2"/>
  <c r="AB925" i="2"/>
  <c r="Y925" i="2"/>
  <c r="W925" i="2"/>
  <c r="U925" i="2"/>
  <c r="Z925" i="2"/>
  <c r="AA925" i="2"/>
  <c r="S925" i="2"/>
  <c r="AC901" i="2"/>
  <c r="AD901" i="2"/>
  <c r="AB901" i="2"/>
  <c r="AE901" i="2"/>
  <c r="Z901" i="2"/>
  <c r="Y901" i="2"/>
  <c r="W901" i="2"/>
  <c r="X901" i="2"/>
  <c r="U901" i="2"/>
  <c r="AA901" i="2"/>
  <c r="S901" i="2"/>
  <c r="V901" i="2"/>
  <c r="AD885" i="2"/>
  <c r="AA885" i="2"/>
  <c r="AC885" i="2"/>
  <c r="Y885" i="2"/>
  <c r="AB885" i="2"/>
  <c r="W885" i="2"/>
  <c r="X885" i="2"/>
  <c r="U885" i="2"/>
  <c r="S885" i="2"/>
  <c r="Q885" i="2"/>
  <c r="Z885" i="2" s="1"/>
  <c r="AE853" i="2"/>
  <c r="AB853" i="2"/>
  <c r="AA853" i="2"/>
  <c r="Y853" i="2"/>
  <c r="W853" i="2"/>
  <c r="X853" i="2"/>
  <c r="U853" i="2"/>
  <c r="Z853" i="2"/>
  <c r="S853" i="2"/>
  <c r="AE821" i="2"/>
  <c r="AD821" i="2"/>
  <c r="AA821" i="2"/>
  <c r="AB821" i="2"/>
  <c r="Z821" i="2"/>
  <c r="Y821" i="2"/>
  <c r="W821" i="2"/>
  <c r="X821" i="2"/>
  <c r="V821" i="2"/>
  <c r="S821" i="2"/>
  <c r="Q821" i="2"/>
  <c r="T821" i="2" s="1"/>
  <c r="AC797" i="2"/>
  <c r="AD797" i="2"/>
  <c r="AB797" i="2"/>
  <c r="AA797" i="2"/>
  <c r="Y797" i="2"/>
  <c r="W797" i="2"/>
  <c r="X797" i="2"/>
  <c r="Z797" i="2"/>
  <c r="V797" i="2"/>
  <c r="S797" i="2"/>
  <c r="AD773" i="2"/>
  <c r="Z773" i="2"/>
  <c r="AB773" i="2"/>
  <c r="Y773" i="2"/>
  <c r="AC773" i="2"/>
  <c r="W773" i="2"/>
  <c r="X773" i="2"/>
  <c r="U773" i="2"/>
  <c r="S773" i="2"/>
  <c r="AE749" i="2"/>
  <c r="AD749" i="2"/>
  <c r="AA749" i="2"/>
  <c r="Y749" i="2"/>
  <c r="W749" i="2"/>
  <c r="Z749" i="2"/>
  <c r="X749" i="2"/>
  <c r="U749" i="2"/>
  <c r="S749" i="2"/>
  <c r="V749" i="2"/>
  <c r="Q749" i="2"/>
  <c r="AC701" i="2"/>
  <c r="AE701" i="2"/>
  <c r="Y701" i="2"/>
  <c r="AB701" i="2"/>
  <c r="W701" i="2"/>
  <c r="X701" i="2"/>
  <c r="U701" i="2"/>
  <c r="AA701" i="2"/>
  <c r="S701" i="2"/>
  <c r="Q677" i="2"/>
  <c r="AD677" i="2" s="1"/>
  <c r="AE677" i="2"/>
  <c r="AC677" i="2"/>
  <c r="Y677" i="2"/>
  <c r="W677" i="2"/>
  <c r="X677" i="2"/>
  <c r="U677" i="2"/>
  <c r="Z677" i="2"/>
  <c r="AB677" i="2"/>
  <c r="V677" i="2"/>
  <c r="AE653" i="2"/>
  <c r="AD653" i="2"/>
  <c r="Y653" i="2"/>
  <c r="AA653" i="2"/>
  <c r="W653" i="2"/>
  <c r="X653" i="2"/>
  <c r="U653" i="2"/>
  <c r="S653" i="2"/>
  <c r="Q653" i="2"/>
  <c r="AC653" i="2" s="1"/>
  <c r="Z653" i="2"/>
  <c r="V653" i="2"/>
  <c r="Q629" i="2"/>
  <c r="AE629" i="2"/>
  <c r="AD629" i="2"/>
  <c r="AC629" i="2"/>
  <c r="Z629" i="2"/>
  <c r="Y629" i="2"/>
  <c r="AA629" i="2"/>
  <c r="AB629" i="2"/>
  <c r="W629" i="2"/>
  <c r="X629" i="2"/>
  <c r="U629" i="2"/>
  <c r="V629" i="2"/>
  <c r="S629" i="2"/>
  <c r="Q613" i="2"/>
  <c r="AE613" i="2"/>
  <c r="AC613" i="2"/>
  <c r="AB613" i="2"/>
  <c r="AD613" i="2"/>
  <c r="Y613" i="2"/>
  <c r="AA613" i="2"/>
  <c r="W613" i="2"/>
  <c r="X613" i="2"/>
  <c r="U613" i="2"/>
  <c r="S613" i="2"/>
  <c r="Z613" i="2"/>
  <c r="V613" i="2"/>
  <c r="AE589" i="2"/>
  <c r="Y589" i="2"/>
  <c r="AA589" i="2"/>
  <c r="AD589" i="2"/>
  <c r="W589" i="2"/>
  <c r="X589" i="2"/>
  <c r="U589" i="2"/>
  <c r="Z589" i="2"/>
  <c r="S589" i="2"/>
  <c r="Q589" i="2"/>
  <c r="AC589" i="2" s="1"/>
  <c r="Q565" i="2"/>
  <c r="AE565" i="2"/>
  <c r="AD565" i="2"/>
  <c r="AA565" i="2"/>
  <c r="AC565" i="2"/>
  <c r="AB565" i="2"/>
  <c r="Z565" i="2"/>
  <c r="Y565" i="2"/>
  <c r="W565" i="2"/>
  <c r="X565" i="2"/>
  <c r="U565" i="2"/>
  <c r="V565" i="2"/>
  <c r="S565" i="2"/>
  <c r="AD541" i="2"/>
  <c r="AE541" i="2"/>
  <c r="AC541" i="2"/>
  <c r="AB541" i="2"/>
  <c r="Y541" i="2"/>
  <c r="Z541" i="2"/>
  <c r="W541" i="2"/>
  <c r="X541" i="2"/>
  <c r="U541" i="2"/>
  <c r="V541" i="2"/>
  <c r="Q517" i="2"/>
  <c r="AD517" i="2"/>
  <c r="AC517" i="2"/>
  <c r="AA517" i="2"/>
  <c r="AB517" i="2"/>
  <c r="Z517" i="2"/>
  <c r="AE517" i="2"/>
  <c r="W517" i="2"/>
  <c r="X517" i="2"/>
  <c r="U517" i="2"/>
  <c r="Y517" i="2"/>
  <c r="S517" i="2"/>
  <c r="AE493" i="2"/>
  <c r="AD493" i="2"/>
  <c r="AB493" i="2"/>
  <c r="AA493" i="2"/>
  <c r="W493" i="2"/>
  <c r="X493" i="2"/>
  <c r="Z493" i="2"/>
  <c r="Q493" i="2"/>
  <c r="S493" i="2" s="1"/>
  <c r="Y493" i="2"/>
  <c r="V493" i="2"/>
  <c r="Q469" i="2"/>
  <c r="AC469" i="2" s="1"/>
  <c r="AE469" i="2"/>
  <c r="AD469" i="2"/>
  <c r="AB469" i="2"/>
  <c r="AA469" i="2"/>
  <c r="W469" i="2"/>
  <c r="Z469" i="2"/>
  <c r="X469" i="2"/>
  <c r="U469" i="2"/>
  <c r="S469" i="2"/>
  <c r="V469" i="2"/>
  <c r="Y469" i="2"/>
  <c r="AE445" i="2"/>
  <c r="AD445" i="2"/>
  <c r="Z445" i="2"/>
  <c r="X445" i="2"/>
  <c r="U445" i="2"/>
  <c r="AA445" i="2"/>
  <c r="Y445" i="2"/>
  <c r="V445" i="2"/>
  <c r="S445" i="2"/>
  <c r="Q421" i="2"/>
  <c r="AE421" i="2"/>
  <c r="AD421" i="2"/>
  <c r="AC421" i="2"/>
  <c r="AA421" i="2"/>
  <c r="Y421" i="2"/>
  <c r="AB421" i="2"/>
  <c r="W421" i="2"/>
  <c r="U421" i="2"/>
  <c r="X421" i="2"/>
  <c r="Z421" i="2"/>
  <c r="S421" i="2"/>
  <c r="V421" i="2"/>
  <c r="AE397" i="2"/>
  <c r="AD397" i="2"/>
  <c r="AB397" i="2"/>
  <c r="AC397" i="2"/>
  <c r="AA397" i="2"/>
  <c r="W397" i="2"/>
  <c r="U397" i="2"/>
  <c r="Z397" i="2"/>
  <c r="Y397" i="2"/>
  <c r="S397" i="2"/>
  <c r="Q397" i="2"/>
  <c r="V397" i="2"/>
  <c r="X397" i="2"/>
  <c r="AE365" i="2"/>
  <c r="AD365" i="2"/>
  <c r="AC365" i="2"/>
  <c r="AB365" i="2"/>
  <c r="AA365" i="2"/>
  <c r="Y365" i="2"/>
  <c r="W365" i="2"/>
  <c r="X365" i="2"/>
  <c r="Q365" i="2"/>
  <c r="U365" i="2" s="1"/>
  <c r="AD333" i="2"/>
  <c r="AE333" i="2"/>
  <c r="AB333" i="2"/>
  <c r="Z333" i="2"/>
  <c r="W333" i="2"/>
  <c r="Y333" i="2"/>
  <c r="V333" i="2"/>
  <c r="S333" i="2"/>
  <c r="Q333" i="2"/>
  <c r="AA333" i="2" s="1"/>
  <c r="S317" i="2"/>
  <c r="Q293" i="2"/>
  <c r="U293" i="2" s="1"/>
  <c r="AE293" i="2"/>
  <c r="AD293" i="2"/>
  <c r="AC293" i="2"/>
  <c r="AA293" i="2"/>
  <c r="AB293" i="2"/>
  <c r="Y293" i="2"/>
  <c r="Z293" i="2"/>
  <c r="W293" i="2"/>
  <c r="S293" i="2"/>
  <c r="X293" i="2"/>
  <c r="Q277" i="2"/>
  <c r="AD277" i="2"/>
  <c r="AE277" i="2"/>
  <c r="AC277" i="2"/>
  <c r="AA277" i="2"/>
  <c r="AB277" i="2"/>
  <c r="W277" i="2"/>
  <c r="U277" i="2"/>
  <c r="Z277" i="2"/>
  <c r="Y277" i="2"/>
  <c r="S277" i="2"/>
  <c r="V277" i="2"/>
  <c r="Q245" i="2"/>
  <c r="U245" i="2" s="1"/>
  <c r="AE245" i="2"/>
  <c r="Z245" i="2"/>
  <c r="W245" i="2"/>
  <c r="X245" i="2"/>
  <c r="V245" i="2"/>
  <c r="S245" i="2"/>
  <c r="AE221" i="2"/>
  <c r="AD221" i="2"/>
  <c r="AA221" i="2"/>
  <c r="Y221" i="2"/>
  <c r="W221" i="2"/>
  <c r="X221" i="2"/>
  <c r="V221" i="2"/>
  <c r="S221" i="2"/>
  <c r="Z221" i="2"/>
  <c r="Q197" i="2"/>
  <c r="T197" i="2" s="1"/>
  <c r="AE197" i="2"/>
  <c r="AD197" i="2"/>
  <c r="Z197" i="2"/>
  <c r="X197" i="2"/>
  <c r="W197" i="2"/>
  <c r="Y197" i="2"/>
  <c r="U197" i="2"/>
  <c r="S197" i="2"/>
  <c r="AA197" i="2"/>
  <c r="V197" i="2"/>
  <c r="AD173" i="2"/>
  <c r="AE173" i="2"/>
  <c r="AC173" i="2"/>
  <c r="AB173" i="2"/>
  <c r="Z173" i="2"/>
  <c r="Y173" i="2"/>
  <c r="X173" i="2"/>
  <c r="AA173" i="2"/>
  <c r="W173" i="2"/>
  <c r="U173" i="2"/>
  <c r="T173" i="2"/>
  <c r="S173" i="2"/>
  <c r="Q173" i="2"/>
  <c r="V173" i="2"/>
  <c r="Q149" i="2"/>
  <c r="AE149" i="2"/>
  <c r="AD149" i="2"/>
  <c r="AA149" i="2"/>
  <c r="AB149" i="2"/>
  <c r="AC149" i="2"/>
  <c r="Z149" i="2"/>
  <c r="X149" i="2"/>
  <c r="W149" i="2"/>
  <c r="U149" i="2"/>
  <c r="T149" i="2"/>
  <c r="V149" i="2"/>
  <c r="S149" i="2"/>
  <c r="Y149" i="2"/>
  <c r="Q117" i="2"/>
  <c r="T117" i="2" s="1"/>
  <c r="AE117" i="2"/>
  <c r="AD117" i="2"/>
  <c r="AC117" i="2"/>
  <c r="X117" i="2"/>
  <c r="W117" i="2"/>
  <c r="Z117" i="2"/>
  <c r="V117" i="2"/>
  <c r="S117" i="2"/>
  <c r="AD93" i="2"/>
  <c r="AC93" i="2"/>
  <c r="AA93" i="2"/>
  <c r="AB93" i="2"/>
  <c r="X93" i="2"/>
  <c r="Y93" i="2"/>
  <c r="Z93" i="2"/>
  <c r="W93" i="2"/>
  <c r="V93" i="2"/>
  <c r="S93" i="2"/>
  <c r="Q69" i="2"/>
  <c r="AA69" i="2" s="1"/>
  <c r="AE69" i="2"/>
  <c r="AB69" i="2"/>
  <c r="AC69" i="2"/>
  <c r="X69" i="2"/>
  <c r="W69" i="2"/>
  <c r="U69" i="2"/>
  <c r="V69" i="2"/>
  <c r="S69" i="2"/>
  <c r="Y69" i="2"/>
  <c r="AD45" i="2"/>
  <c r="AE45" i="2"/>
  <c r="AC45" i="2"/>
  <c r="AB45" i="2"/>
  <c r="AA45" i="2"/>
  <c r="Y45" i="2"/>
  <c r="X45" i="2"/>
  <c r="W45" i="2"/>
  <c r="U45" i="2"/>
  <c r="T45" i="2"/>
  <c r="S45" i="2"/>
  <c r="Q45" i="2"/>
  <c r="Z45" i="2"/>
  <c r="Q21" i="2"/>
  <c r="AE21" i="2"/>
  <c r="AD21" i="2"/>
  <c r="AC21" i="2"/>
  <c r="AA21" i="2"/>
  <c r="X21" i="2"/>
  <c r="Z21" i="2"/>
  <c r="AB21" i="2"/>
  <c r="Y21" i="2"/>
  <c r="W21" i="2"/>
  <c r="U21" i="2"/>
  <c r="T21" i="2"/>
  <c r="S21" i="2"/>
  <c r="V21" i="2"/>
  <c r="Q797" i="2"/>
  <c r="AE797" i="2" s="1"/>
  <c r="Q637" i="2"/>
  <c r="V637" i="2" s="1"/>
  <c r="Q381" i="2"/>
  <c r="T925" i="2"/>
  <c r="T733" i="2"/>
  <c r="T669" i="2"/>
  <c r="T605" i="2"/>
  <c r="T309" i="2"/>
  <c r="T269" i="2"/>
  <c r="V597" i="2"/>
  <c r="V557" i="2"/>
  <c r="V517" i="2"/>
  <c r="V405" i="2"/>
  <c r="Q829" i="2"/>
  <c r="T757" i="2"/>
  <c r="T693" i="2"/>
  <c r="T629" i="2"/>
  <c r="T501" i="2"/>
  <c r="T373" i="2"/>
  <c r="T253" i="2"/>
  <c r="X229" i="2"/>
  <c r="Z325" i="2"/>
  <c r="AA717" i="2"/>
  <c r="AB733" i="2"/>
  <c r="Q971" i="2"/>
  <c r="AE971" i="2"/>
  <c r="AC971" i="2"/>
  <c r="Z971" i="2"/>
  <c r="AD971" i="2"/>
  <c r="AA971" i="2"/>
  <c r="AB971" i="2"/>
  <c r="Y971" i="2"/>
  <c r="V971" i="2"/>
  <c r="U971" i="2"/>
  <c r="T971" i="2"/>
  <c r="Q947" i="2"/>
  <c r="AE947" i="2"/>
  <c r="Z947" i="2"/>
  <c r="AC947" i="2"/>
  <c r="AB947" i="2"/>
  <c r="AD947" i="2"/>
  <c r="AA947" i="2"/>
  <c r="Y947" i="2"/>
  <c r="W947" i="2"/>
  <c r="T947" i="2"/>
  <c r="X947" i="2"/>
  <c r="Q931" i="2"/>
  <c r="AE931" i="2"/>
  <c r="AD931" i="2"/>
  <c r="AB931" i="2"/>
  <c r="Z931" i="2"/>
  <c r="AC931" i="2"/>
  <c r="AA931" i="2"/>
  <c r="Y931" i="2"/>
  <c r="V931" i="2"/>
  <c r="U931" i="2"/>
  <c r="T931" i="2"/>
  <c r="Q915" i="2"/>
  <c r="V915" i="2" s="1"/>
  <c r="AE915" i="2"/>
  <c r="Z915" i="2"/>
  <c r="AD915" i="2"/>
  <c r="AA915" i="2"/>
  <c r="X915" i="2"/>
  <c r="W915" i="2"/>
  <c r="T915" i="2"/>
  <c r="Y915" i="2"/>
  <c r="Q883" i="2"/>
  <c r="T883" i="2" s="1"/>
  <c r="AE883" i="2"/>
  <c r="AD883" i="2"/>
  <c r="Z883" i="2"/>
  <c r="AA883" i="2"/>
  <c r="W883" i="2"/>
  <c r="Y883" i="2"/>
  <c r="X883" i="2"/>
  <c r="Q867" i="2"/>
  <c r="Z867" i="2" s="1"/>
  <c r="AE867" i="2"/>
  <c r="AC867" i="2"/>
  <c r="Y867" i="2"/>
  <c r="AA867" i="2"/>
  <c r="V867" i="2"/>
  <c r="U867" i="2"/>
  <c r="T867" i="2"/>
  <c r="X867" i="2"/>
  <c r="Q851" i="2"/>
  <c r="AC851" i="2" s="1"/>
  <c r="AE851" i="2"/>
  <c r="Z851" i="2"/>
  <c r="AD851" i="2"/>
  <c r="AA851" i="2"/>
  <c r="X851" i="2"/>
  <c r="W851" i="2"/>
  <c r="Y851" i="2"/>
  <c r="V851" i="2"/>
  <c r="Q835" i="2"/>
  <c r="AB835" i="2"/>
  <c r="Z835" i="2"/>
  <c r="AC835" i="2"/>
  <c r="AA835" i="2"/>
  <c r="AE835" i="2"/>
  <c r="Y835" i="2"/>
  <c r="V835" i="2"/>
  <c r="AD835" i="2"/>
  <c r="X835" i="2"/>
  <c r="U835" i="2"/>
  <c r="T835" i="2"/>
  <c r="Q819" i="2"/>
  <c r="U819" i="2" s="1"/>
  <c r="AE819" i="2"/>
  <c r="AC819" i="2"/>
  <c r="Z819" i="2"/>
  <c r="AD819" i="2"/>
  <c r="AA819" i="2"/>
  <c r="Y819" i="2"/>
  <c r="X819" i="2"/>
  <c r="W819" i="2"/>
  <c r="V819" i="2"/>
  <c r="Q803" i="2"/>
  <c r="AE803" i="2"/>
  <c r="AD803" i="2"/>
  <c r="AB803" i="2"/>
  <c r="Z803" i="2"/>
  <c r="AC803" i="2"/>
  <c r="AA803" i="2"/>
  <c r="Y803" i="2"/>
  <c r="X803" i="2"/>
  <c r="U803" i="2"/>
  <c r="W803" i="2"/>
  <c r="T803" i="2"/>
  <c r="Q787" i="2"/>
  <c r="AE787" i="2"/>
  <c r="AD787" i="2"/>
  <c r="Z787" i="2"/>
  <c r="AC787" i="2"/>
  <c r="AA787" i="2"/>
  <c r="W787" i="2"/>
  <c r="V787" i="2"/>
  <c r="X787" i="2"/>
  <c r="T787" i="2"/>
  <c r="Y787" i="2"/>
  <c r="Q771" i="2"/>
  <c r="AE771" i="2"/>
  <c r="AD771" i="2"/>
  <c r="AC771" i="2"/>
  <c r="AB771" i="2"/>
  <c r="Z771" i="2"/>
  <c r="AA771" i="2"/>
  <c r="Y771" i="2"/>
  <c r="V771" i="2"/>
  <c r="T771" i="2"/>
  <c r="W771" i="2"/>
  <c r="Q755" i="2"/>
  <c r="U755" i="2" s="1"/>
  <c r="AE755" i="2"/>
  <c r="AD755" i="2"/>
  <c r="Z755" i="2"/>
  <c r="AA755" i="2"/>
  <c r="X755" i="2"/>
  <c r="Y755" i="2"/>
  <c r="W755" i="2"/>
  <c r="T755" i="2"/>
  <c r="Q739" i="2"/>
  <c r="AD739" i="2"/>
  <c r="Z739" i="2"/>
  <c r="AE739" i="2"/>
  <c r="Y739" i="2"/>
  <c r="U739" i="2"/>
  <c r="AA739" i="2"/>
  <c r="X739" i="2"/>
  <c r="W739" i="2"/>
  <c r="V739" i="2"/>
  <c r="Q723" i="2"/>
  <c r="AE723" i="2"/>
  <c r="Z723" i="2"/>
  <c r="AD723" i="2"/>
  <c r="AB723" i="2"/>
  <c r="AC723" i="2"/>
  <c r="AA723" i="2"/>
  <c r="Y723" i="2"/>
  <c r="X723" i="2"/>
  <c r="W723" i="2"/>
  <c r="T723" i="2"/>
  <c r="Q707" i="2"/>
  <c r="AE707" i="2"/>
  <c r="AB707" i="2"/>
  <c r="Z707" i="2"/>
  <c r="AD707" i="2"/>
  <c r="AC707" i="2"/>
  <c r="Y707" i="2"/>
  <c r="AA707" i="2"/>
  <c r="X707" i="2"/>
  <c r="V707" i="2"/>
  <c r="W707" i="2"/>
  <c r="T707" i="2"/>
  <c r="Q699" i="2"/>
  <c r="U699" i="2" s="1"/>
  <c r="AE699" i="2"/>
  <c r="AC699" i="2"/>
  <c r="Z699" i="2"/>
  <c r="AD699" i="2"/>
  <c r="Y699" i="2"/>
  <c r="W699" i="2"/>
  <c r="T699" i="2"/>
  <c r="V699" i="2"/>
  <c r="Q683" i="2"/>
  <c r="V683" i="2" s="1"/>
  <c r="AE683" i="2"/>
  <c r="AD683" i="2"/>
  <c r="AC683" i="2"/>
  <c r="AB683" i="2"/>
  <c r="AA683" i="2"/>
  <c r="Y683" i="2"/>
  <c r="W683" i="2"/>
  <c r="T683" i="2"/>
  <c r="X683" i="2"/>
  <c r="Q659" i="2"/>
  <c r="AE659" i="2"/>
  <c r="AD659" i="2"/>
  <c r="Z659" i="2"/>
  <c r="AA659" i="2"/>
  <c r="AB659" i="2"/>
  <c r="W659" i="2"/>
  <c r="T659" i="2"/>
  <c r="X659" i="2"/>
  <c r="Q643" i="2"/>
  <c r="X643" i="2" s="1"/>
  <c r="AE643" i="2"/>
  <c r="AD643" i="2"/>
  <c r="Z643" i="2"/>
  <c r="Y643" i="2"/>
  <c r="AA643" i="2"/>
  <c r="V643" i="2"/>
  <c r="U643" i="2"/>
  <c r="T643" i="2"/>
  <c r="Q627" i="2"/>
  <c r="T627" i="2" s="1"/>
  <c r="AE627" i="2"/>
  <c r="Z627" i="2"/>
  <c r="AC627" i="2"/>
  <c r="AB627" i="2"/>
  <c r="AD627" i="2"/>
  <c r="X627" i="2"/>
  <c r="W627" i="2"/>
  <c r="V627" i="2"/>
  <c r="Y627" i="2"/>
  <c r="Q619" i="2"/>
  <c r="AD619" i="2"/>
  <c r="AC619" i="2"/>
  <c r="Z619" i="2"/>
  <c r="AE619" i="2"/>
  <c r="AB619" i="2"/>
  <c r="AA619" i="2"/>
  <c r="Y619" i="2"/>
  <c r="X619" i="2"/>
  <c r="W619" i="2"/>
  <c r="V619" i="2"/>
  <c r="T619" i="2"/>
  <c r="Q603" i="2"/>
  <c r="AC603" i="2" s="1"/>
  <c r="AE603" i="2"/>
  <c r="AD603" i="2"/>
  <c r="Z603" i="2"/>
  <c r="AA603" i="2"/>
  <c r="AB603" i="2"/>
  <c r="V603" i="2"/>
  <c r="Y603" i="2"/>
  <c r="Q587" i="2"/>
  <c r="AC587" i="2" s="1"/>
  <c r="AD587" i="2"/>
  <c r="Z587" i="2"/>
  <c r="AB587" i="2"/>
  <c r="AA587" i="2"/>
  <c r="AE587" i="2"/>
  <c r="U587" i="2"/>
  <c r="T587" i="2"/>
  <c r="X587" i="2"/>
  <c r="W587" i="2"/>
  <c r="Q571" i="2"/>
  <c r="AE571" i="2"/>
  <c r="Z571" i="2"/>
  <c r="AD571" i="2"/>
  <c r="AB571" i="2"/>
  <c r="AC571" i="2"/>
  <c r="AA571" i="2"/>
  <c r="Y571" i="2"/>
  <c r="X571" i="2"/>
  <c r="U571" i="2"/>
  <c r="T571" i="2"/>
  <c r="Q555" i="2"/>
  <c r="AE555" i="2"/>
  <c r="AD555" i="2"/>
  <c r="AC555" i="2"/>
  <c r="Z555" i="2"/>
  <c r="AB555" i="2"/>
  <c r="AA555" i="2"/>
  <c r="Y555" i="2"/>
  <c r="W555" i="2"/>
  <c r="V555" i="2"/>
  <c r="X555" i="2"/>
  <c r="U555" i="2"/>
  <c r="T555" i="2"/>
  <c r="Q539" i="2"/>
  <c r="AE539" i="2"/>
  <c r="AC539" i="2"/>
  <c r="AA539" i="2"/>
  <c r="Z539" i="2"/>
  <c r="AD539" i="2"/>
  <c r="Y539" i="2"/>
  <c r="AB539" i="2"/>
  <c r="V539" i="2"/>
  <c r="X539" i="2"/>
  <c r="T539" i="2"/>
  <c r="Q523" i="2"/>
  <c r="AD523" i="2"/>
  <c r="AE523" i="2"/>
  <c r="Z523" i="2"/>
  <c r="AB523" i="2"/>
  <c r="AA523" i="2"/>
  <c r="Y523" i="2"/>
  <c r="V523" i="2"/>
  <c r="X523" i="2"/>
  <c r="W523" i="2"/>
  <c r="Q507" i="2"/>
  <c r="AE507" i="2" s="1"/>
  <c r="AD507" i="2"/>
  <c r="Z507" i="2"/>
  <c r="AA507" i="2"/>
  <c r="Y507" i="2"/>
  <c r="X507" i="2"/>
  <c r="T507" i="2"/>
  <c r="W507" i="2"/>
  <c r="Q491" i="2"/>
  <c r="AD491" i="2"/>
  <c r="AE491" i="2"/>
  <c r="AC491" i="2"/>
  <c r="Z491" i="2"/>
  <c r="AB491" i="2"/>
  <c r="AA491" i="2"/>
  <c r="W491" i="2"/>
  <c r="V491" i="2"/>
  <c r="Y491" i="2"/>
  <c r="U491" i="2"/>
  <c r="T491" i="2"/>
  <c r="Q475" i="2"/>
  <c r="AD475" i="2"/>
  <c r="AE475" i="2"/>
  <c r="AC475" i="2"/>
  <c r="AA475" i="2"/>
  <c r="Z475" i="2"/>
  <c r="AB475" i="2"/>
  <c r="Y475" i="2"/>
  <c r="X475" i="2"/>
  <c r="W475" i="2"/>
  <c r="T475" i="2"/>
  <c r="Q459" i="2"/>
  <c r="AD459" i="2"/>
  <c r="AE459" i="2"/>
  <c r="Z459" i="2"/>
  <c r="AC459" i="2"/>
  <c r="Y459" i="2"/>
  <c r="AB459" i="2"/>
  <c r="X459" i="2"/>
  <c r="V459" i="2"/>
  <c r="AA459" i="2"/>
  <c r="T459" i="2"/>
  <c r="Q443" i="2"/>
  <c r="AE443" i="2"/>
  <c r="AC443" i="2"/>
  <c r="AD443" i="2"/>
  <c r="Z443" i="2"/>
  <c r="AA443" i="2"/>
  <c r="AB443" i="2"/>
  <c r="Y443" i="2"/>
  <c r="X443" i="2"/>
  <c r="V443" i="2"/>
  <c r="W443" i="2"/>
  <c r="T443" i="2"/>
  <c r="Q427" i="2"/>
  <c r="X427" i="2" s="1"/>
  <c r="AD427" i="2"/>
  <c r="Z427" i="2"/>
  <c r="AB427" i="2"/>
  <c r="AA427" i="2"/>
  <c r="W427" i="2"/>
  <c r="V427" i="2"/>
  <c r="U427" i="2"/>
  <c r="T427" i="2"/>
  <c r="Q411" i="2"/>
  <c r="AE411" i="2"/>
  <c r="AD411" i="2"/>
  <c r="AA411" i="2"/>
  <c r="Y411" i="2"/>
  <c r="W411" i="2"/>
  <c r="U411" i="2"/>
  <c r="X411" i="2"/>
  <c r="T411" i="2"/>
  <c r="V411" i="2"/>
  <c r="Q395" i="2"/>
  <c r="T395" i="2" s="1"/>
  <c r="AD395" i="2"/>
  <c r="AE395" i="2"/>
  <c r="AC395" i="2"/>
  <c r="Z395" i="2"/>
  <c r="AB395" i="2"/>
  <c r="X395" i="2"/>
  <c r="V395" i="2"/>
  <c r="Y395" i="2"/>
  <c r="Q379" i="2"/>
  <c r="V379" i="2" s="1"/>
  <c r="AC379" i="2"/>
  <c r="Z379" i="2"/>
  <c r="Y379" i="2"/>
  <c r="X379" i="2"/>
  <c r="U379" i="2"/>
  <c r="Q363" i="2"/>
  <c r="AE363" i="2"/>
  <c r="Z363" i="2"/>
  <c r="AB363" i="2"/>
  <c r="AA363" i="2"/>
  <c r="X363" i="2"/>
  <c r="W363" i="2"/>
  <c r="V363" i="2"/>
  <c r="Y363" i="2"/>
  <c r="Q347" i="2"/>
  <c r="AE347" i="2"/>
  <c r="AD347" i="2"/>
  <c r="AA347" i="2"/>
  <c r="Z347" i="2"/>
  <c r="AC347" i="2"/>
  <c r="AB347" i="2"/>
  <c r="Y347" i="2"/>
  <c r="X347" i="2"/>
  <c r="W347" i="2"/>
  <c r="V347" i="2"/>
  <c r="T347" i="2"/>
  <c r="Q331" i="2"/>
  <c r="U331" i="2" s="1"/>
  <c r="AE331" i="2"/>
  <c r="AD331" i="2"/>
  <c r="Z331" i="2"/>
  <c r="AC331" i="2"/>
  <c r="Y331" i="2"/>
  <c r="V331" i="2"/>
  <c r="X331" i="2"/>
  <c r="W331" i="2"/>
  <c r="T331" i="2"/>
  <c r="Q315" i="2"/>
  <c r="U315" i="2" s="1"/>
  <c r="AE315" i="2"/>
  <c r="AD315" i="2"/>
  <c r="AC315" i="2"/>
  <c r="AA315" i="2"/>
  <c r="Y315" i="2"/>
  <c r="T315" i="2"/>
  <c r="Q299" i="2"/>
  <c r="AA299" i="2" s="1"/>
  <c r="AD299" i="2"/>
  <c r="AE299" i="2"/>
  <c r="AC299" i="2"/>
  <c r="Z299" i="2"/>
  <c r="X299" i="2"/>
  <c r="Y299" i="2"/>
  <c r="W299" i="2"/>
  <c r="V299" i="2"/>
  <c r="T299" i="2"/>
  <c r="Q283" i="2"/>
  <c r="X283" i="2" s="1"/>
  <c r="AE283" i="2"/>
  <c r="AB283" i="2"/>
  <c r="AA283" i="2"/>
  <c r="T283" i="2"/>
  <c r="Q267" i="2"/>
  <c r="AE267" i="2"/>
  <c r="AD267" i="2"/>
  <c r="AC267" i="2"/>
  <c r="AB267" i="2"/>
  <c r="AA267" i="2"/>
  <c r="Z267" i="2"/>
  <c r="X267" i="2"/>
  <c r="Y267" i="2"/>
  <c r="V267" i="2"/>
  <c r="U267" i="2"/>
  <c r="W267" i="2"/>
  <c r="T267" i="2"/>
  <c r="Q251" i="2"/>
  <c r="AE251" i="2"/>
  <c r="AD251" i="2"/>
  <c r="AC251" i="2"/>
  <c r="AA251" i="2"/>
  <c r="X251" i="2"/>
  <c r="U251" i="2"/>
  <c r="W251" i="2"/>
  <c r="Q235" i="2"/>
  <c r="AE235" i="2"/>
  <c r="AC235" i="2"/>
  <c r="AD235" i="2"/>
  <c r="AB235" i="2"/>
  <c r="AA235" i="2"/>
  <c r="Z235" i="2"/>
  <c r="X235" i="2"/>
  <c r="Y235" i="2"/>
  <c r="W235" i="2"/>
  <c r="V235" i="2"/>
  <c r="U235" i="2"/>
  <c r="T235" i="2"/>
  <c r="Q219" i="2"/>
  <c r="AB219" i="2" s="1"/>
  <c r="AD219" i="2"/>
  <c r="Z219" i="2"/>
  <c r="Y219" i="2"/>
  <c r="AA219" i="2"/>
  <c r="U219" i="2"/>
  <c r="X219" i="2"/>
  <c r="T219" i="2"/>
  <c r="W219" i="2"/>
  <c r="Q203" i="2"/>
  <c r="AE203" i="2"/>
  <c r="AD203" i="2"/>
  <c r="Z203" i="2"/>
  <c r="AB203" i="2"/>
  <c r="X203" i="2"/>
  <c r="V203" i="2"/>
  <c r="Y203" i="2"/>
  <c r="W203" i="2"/>
  <c r="Q187" i="2"/>
  <c r="AD187" i="2"/>
  <c r="AE187" i="2"/>
  <c r="AB187" i="2"/>
  <c r="AC187" i="2"/>
  <c r="Z187" i="2"/>
  <c r="T187" i="2"/>
  <c r="Y187" i="2"/>
  <c r="X187" i="2"/>
  <c r="AA187" i="2"/>
  <c r="W187" i="2"/>
  <c r="V187" i="2"/>
  <c r="Q171" i="2"/>
  <c r="AC171" i="2" s="1"/>
  <c r="AD171" i="2"/>
  <c r="AB171" i="2"/>
  <c r="AA171" i="2"/>
  <c r="Z171" i="2"/>
  <c r="T171" i="2"/>
  <c r="X171" i="2"/>
  <c r="W171" i="2"/>
  <c r="V171" i="2"/>
  <c r="U171" i="2"/>
  <c r="Q155" i="2"/>
  <c r="AD155" i="2"/>
  <c r="AE155" i="2"/>
  <c r="Z155" i="2"/>
  <c r="AC155" i="2"/>
  <c r="AA155" i="2"/>
  <c r="Y155" i="2"/>
  <c r="AB155" i="2"/>
  <c r="T155" i="2"/>
  <c r="V155" i="2"/>
  <c r="W155" i="2"/>
  <c r="U155" i="2"/>
  <c r="X155" i="2"/>
  <c r="Q139" i="2"/>
  <c r="AE139" i="2" s="1"/>
  <c r="AD139" i="2"/>
  <c r="Z139" i="2"/>
  <c r="Y139" i="2"/>
  <c r="Q123" i="2"/>
  <c r="AE123" i="2"/>
  <c r="AB123" i="2"/>
  <c r="Z123" i="2"/>
  <c r="AD123" i="2"/>
  <c r="Y123" i="2"/>
  <c r="X123" i="2"/>
  <c r="W123" i="2"/>
  <c r="V123" i="2"/>
  <c r="Q83" i="2"/>
  <c r="AA83" i="2" s="1"/>
  <c r="AE83" i="2"/>
  <c r="AD83" i="2"/>
  <c r="AC83" i="2"/>
  <c r="Z83" i="2"/>
  <c r="AB83" i="2"/>
  <c r="Y83" i="2"/>
  <c r="X83" i="2"/>
  <c r="W83" i="2"/>
  <c r="V83" i="2"/>
  <c r="Q67" i="2"/>
  <c r="AE67" i="2"/>
  <c r="AD67" i="2"/>
  <c r="Z67" i="2"/>
  <c r="AC67" i="2"/>
  <c r="AB67" i="2"/>
  <c r="AA67" i="2"/>
  <c r="T67" i="2"/>
  <c r="Y67" i="2"/>
  <c r="X67" i="2"/>
  <c r="V67" i="2"/>
  <c r="U67" i="2"/>
  <c r="Q51" i="2"/>
  <c r="AE51" i="2"/>
  <c r="AD51" i="2"/>
  <c r="AC51" i="2"/>
  <c r="AB51" i="2"/>
  <c r="AA51" i="2"/>
  <c r="Z51" i="2"/>
  <c r="T51" i="2"/>
  <c r="X51" i="2"/>
  <c r="Y51" i="2"/>
  <c r="W51" i="2"/>
  <c r="V51" i="2"/>
  <c r="Q35" i="2"/>
  <c r="T35" i="2" s="1"/>
  <c r="AD35" i="2"/>
  <c r="AC35" i="2"/>
  <c r="Z35" i="2"/>
  <c r="AB35" i="2"/>
  <c r="AA35" i="2"/>
  <c r="Y35" i="2"/>
  <c r="U35" i="2"/>
  <c r="W35" i="2"/>
  <c r="Q19" i="2"/>
  <c r="AE19" i="2"/>
  <c r="AC19" i="2"/>
  <c r="AD19" i="2"/>
  <c r="AA19" i="2"/>
  <c r="Z19" i="2"/>
  <c r="AB19" i="2"/>
  <c r="Y19" i="2"/>
  <c r="T19" i="2"/>
  <c r="X19" i="2"/>
  <c r="W19" i="2"/>
  <c r="Q3" i="2"/>
  <c r="AD3" i="2"/>
  <c r="AC3" i="2"/>
  <c r="AE3" i="2"/>
  <c r="AB3" i="2"/>
  <c r="T3" i="2"/>
  <c r="Y3" i="2"/>
  <c r="V3" i="2"/>
  <c r="U3" i="2"/>
  <c r="X3" i="2"/>
  <c r="W3" i="2"/>
  <c r="Q573" i="2"/>
  <c r="AA573" i="2" s="1"/>
  <c r="Q61" i="2"/>
  <c r="T61" i="2" s="1"/>
  <c r="S891" i="2"/>
  <c r="S827" i="2"/>
  <c r="S763" i="2"/>
  <c r="S699" i="2"/>
  <c r="S635" i="2"/>
  <c r="S379" i="2"/>
  <c r="S251" i="2"/>
  <c r="S187" i="2"/>
  <c r="T717" i="2"/>
  <c r="U435" i="2"/>
  <c r="V691" i="2"/>
  <c r="V507" i="2"/>
  <c r="V211" i="2"/>
  <c r="W907" i="2"/>
  <c r="W643" i="2"/>
  <c r="X971" i="2"/>
  <c r="Z69" i="2"/>
  <c r="Q977" i="2"/>
  <c r="T977" i="2" s="1"/>
  <c r="AD977" i="2"/>
  <c r="AC977" i="2"/>
  <c r="AA977" i="2"/>
  <c r="AB977" i="2"/>
  <c r="Z977" i="2"/>
  <c r="V977" i="2"/>
  <c r="Y977" i="2"/>
  <c r="X977" i="2"/>
  <c r="W977" i="2"/>
  <c r="Q969" i="2"/>
  <c r="S969" i="2" s="1"/>
  <c r="AC969" i="2"/>
  <c r="Z969" i="2"/>
  <c r="X969" i="2"/>
  <c r="Y969" i="2"/>
  <c r="W969" i="2"/>
  <c r="Q961" i="2"/>
  <c r="AE961" i="2"/>
  <c r="AC961" i="2"/>
  <c r="AD961" i="2"/>
  <c r="AB961" i="2"/>
  <c r="Y961" i="2"/>
  <c r="AA961" i="2"/>
  <c r="Z961" i="2"/>
  <c r="W961" i="2"/>
  <c r="Q953" i="2"/>
  <c r="AC953" i="2"/>
  <c r="AE953" i="2"/>
  <c r="AD953" i="2"/>
  <c r="AB953" i="2"/>
  <c r="AA953" i="2"/>
  <c r="Z953" i="2"/>
  <c r="Y953" i="2"/>
  <c r="W953" i="2"/>
  <c r="V953" i="2"/>
  <c r="X953" i="2"/>
  <c r="Q945" i="2"/>
  <c r="AC945" i="2" s="1"/>
  <c r="AD945" i="2"/>
  <c r="AE945" i="2"/>
  <c r="AB945" i="2"/>
  <c r="AA945" i="2"/>
  <c r="Y945" i="2"/>
  <c r="Z945" i="2"/>
  <c r="W945" i="2"/>
  <c r="V945" i="2"/>
  <c r="Q937" i="2"/>
  <c r="AC937" i="2"/>
  <c r="AD937" i="2"/>
  <c r="AE937" i="2"/>
  <c r="Z937" i="2"/>
  <c r="AA937" i="2"/>
  <c r="X937" i="2"/>
  <c r="Y937" i="2"/>
  <c r="AB937" i="2"/>
  <c r="W937" i="2"/>
  <c r="Q929" i="2"/>
  <c r="AE929" i="2"/>
  <c r="AC929" i="2"/>
  <c r="AD929" i="2"/>
  <c r="AA929" i="2"/>
  <c r="Z929" i="2"/>
  <c r="AB929" i="2"/>
  <c r="Y929" i="2"/>
  <c r="X929" i="2"/>
  <c r="W929" i="2"/>
  <c r="Q921" i="2"/>
  <c r="AE921" i="2" s="1"/>
  <c r="AD921" i="2"/>
  <c r="AC921" i="2"/>
  <c r="AB921" i="2"/>
  <c r="Z921" i="2"/>
  <c r="AA921" i="2"/>
  <c r="W921" i="2"/>
  <c r="U921" i="2"/>
  <c r="Q913" i="2"/>
  <c r="AB913" i="2" s="1"/>
  <c r="AE913" i="2"/>
  <c r="AC913" i="2"/>
  <c r="AA913" i="2"/>
  <c r="Y913" i="2"/>
  <c r="Z913" i="2"/>
  <c r="X913" i="2"/>
  <c r="W913" i="2"/>
  <c r="U913" i="2"/>
  <c r="Q905" i="2"/>
  <c r="AD905" i="2" s="1"/>
  <c r="AC905" i="2"/>
  <c r="AE905" i="2"/>
  <c r="AA905" i="2"/>
  <c r="AB905" i="2"/>
  <c r="Z905" i="2"/>
  <c r="Y905" i="2"/>
  <c r="X905" i="2"/>
  <c r="U905" i="2"/>
  <c r="W905" i="2"/>
  <c r="V905" i="2"/>
  <c r="Q897" i="2"/>
  <c r="Z897" i="2" s="1"/>
  <c r="AE897" i="2"/>
  <c r="AD897" i="2"/>
  <c r="AB897" i="2"/>
  <c r="AA897" i="2"/>
  <c r="W897" i="2"/>
  <c r="X897" i="2"/>
  <c r="Q889" i="2"/>
  <c r="AC889" i="2" s="1"/>
  <c r="AE889" i="2"/>
  <c r="AB889" i="2"/>
  <c r="AA889" i="2"/>
  <c r="Y889" i="2"/>
  <c r="V889" i="2"/>
  <c r="Z889" i="2"/>
  <c r="Q881" i="2"/>
  <c r="AE881" i="2"/>
  <c r="AC881" i="2"/>
  <c r="AD881" i="2"/>
  <c r="AB881" i="2"/>
  <c r="AA881" i="2"/>
  <c r="Y881" i="2"/>
  <c r="W881" i="2"/>
  <c r="Z881" i="2"/>
  <c r="U881" i="2"/>
  <c r="V881" i="2"/>
  <c r="Q873" i="2"/>
  <c r="AB873" i="2" s="1"/>
  <c r="AD873" i="2"/>
  <c r="Z873" i="2"/>
  <c r="AA873" i="2"/>
  <c r="X873" i="2"/>
  <c r="V873" i="2"/>
  <c r="W873" i="2"/>
  <c r="Y873" i="2"/>
  <c r="Q865" i="2"/>
  <c r="U865" i="2" s="1"/>
  <c r="AE865" i="2"/>
  <c r="AC865" i="2"/>
  <c r="Z865" i="2"/>
  <c r="Y865" i="2"/>
  <c r="X865" i="2"/>
  <c r="W865" i="2"/>
  <c r="AA865" i="2"/>
  <c r="V865" i="2"/>
  <c r="Q857" i="2"/>
  <c r="T857" i="2" s="1"/>
  <c r="AE857" i="2"/>
  <c r="AD857" i="2"/>
  <c r="AA857" i="2"/>
  <c r="Z857" i="2"/>
  <c r="Y857" i="2"/>
  <c r="V857" i="2"/>
  <c r="X857" i="2"/>
  <c r="U857" i="2"/>
  <c r="Q849" i="2"/>
  <c r="AE849" i="2"/>
  <c r="AD849" i="2"/>
  <c r="AC849" i="2"/>
  <c r="AB849" i="2"/>
  <c r="Z849" i="2"/>
  <c r="AA849" i="2"/>
  <c r="V849" i="2"/>
  <c r="Y849" i="2"/>
  <c r="U849" i="2"/>
  <c r="Q841" i="2"/>
  <c r="AE841" i="2"/>
  <c r="AC841" i="2"/>
  <c r="AD841" i="2"/>
  <c r="AB841" i="2"/>
  <c r="AA841" i="2"/>
  <c r="Z841" i="2"/>
  <c r="X841" i="2"/>
  <c r="Y841" i="2"/>
  <c r="W841" i="2"/>
  <c r="U841" i="2"/>
  <c r="V841" i="2"/>
  <c r="Q833" i="2"/>
  <c r="AA833" i="2" s="1"/>
  <c r="AE833" i="2"/>
  <c r="AC833" i="2"/>
  <c r="AD833" i="2"/>
  <c r="AB833" i="2"/>
  <c r="Z833" i="2"/>
  <c r="Y833" i="2"/>
  <c r="X833" i="2"/>
  <c r="W833" i="2"/>
  <c r="V833" i="2"/>
  <c r="Q825" i="2"/>
  <c r="U825" i="2" s="1"/>
  <c r="AE825" i="2"/>
  <c r="AC825" i="2"/>
  <c r="AD825" i="2"/>
  <c r="AB825" i="2"/>
  <c r="Y825" i="2"/>
  <c r="X825" i="2"/>
  <c r="W825" i="2"/>
  <c r="Q817" i="2"/>
  <c r="S817" i="2" s="1"/>
  <c r="AE817" i="2"/>
  <c r="AC817" i="2"/>
  <c r="AD817" i="2"/>
  <c r="AA817" i="2"/>
  <c r="Z817" i="2"/>
  <c r="AB817" i="2"/>
  <c r="Q809" i="2"/>
  <c r="AE809" i="2"/>
  <c r="AC809" i="2"/>
  <c r="AD809" i="2"/>
  <c r="AB809" i="2"/>
  <c r="Z809" i="2"/>
  <c r="AA809" i="2"/>
  <c r="Y809" i="2"/>
  <c r="X809" i="2"/>
  <c r="V809" i="2"/>
  <c r="Q801" i="2"/>
  <c r="AE801" i="2"/>
  <c r="AC801" i="2"/>
  <c r="AB801" i="2"/>
  <c r="AD801" i="2"/>
  <c r="Z801" i="2"/>
  <c r="AA801" i="2"/>
  <c r="Y801" i="2"/>
  <c r="W801" i="2"/>
  <c r="V801" i="2"/>
  <c r="X801" i="2"/>
  <c r="Q793" i="2"/>
  <c r="AB793" i="2" s="1"/>
  <c r="AE793" i="2"/>
  <c r="AC793" i="2"/>
  <c r="Y793" i="2"/>
  <c r="V793" i="2"/>
  <c r="U793" i="2"/>
  <c r="W793" i="2"/>
  <c r="Q785" i="2"/>
  <c r="AE785" i="2"/>
  <c r="AD785" i="2"/>
  <c r="AC785" i="2"/>
  <c r="AB785" i="2"/>
  <c r="AA785" i="2"/>
  <c r="V785" i="2"/>
  <c r="Y785" i="2"/>
  <c r="X785" i="2"/>
  <c r="U785" i="2"/>
  <c r="Q777" i="2"/>
  <c r="AE777" i="2"/>
  <c r="AC777" i="2"/>
  <c r="AD777" i="2"/>
  <c r="AB777" i="2"/>
  <c r="Z777" i="2"/>
  <c r="Y777" i="2"/>
  <c r="U777" i="2"/>
  <c r="X777" i="2"/>
  <c r="Q769" i="2"/>
  <c r="AE769" i="2"/>
  <c r="AC769" i="2"/>
  <c r="AD769" i="2"/>
  <c r="AB769" i="2"/>
  <c r="Y769" i="2"/>
  <c r="Z769" i="2"/>
  <c r="X769" i="2"/>
  <c r="W769" i="2"/>
  <c r="AA769" i="2"/>
  <c r="V769" i="2"/>
  <c r="Q761" i="2"/>
  <c r="AC761" i="2"/>
  <c r="AB761" i="2"/>
  <c r="AD761" i="2"/>
  <c r="Z761" i="2"/>
  <c r="W761" i="2"/>
  <c r="V761" i="2"/>
  <c r="U761" i="2"/>
  <c r="Q753" i="2"/>
  <c r="S753" i="2" s="1"/>
  <c r="AE753" i="2"/>
  <c r="AD753" i="2"/>
  <c r="AB753" i="2"/>
  <c r="AA753" i="2"/>
  <c r="Y753" i="2"/>
  <c r="Z753" i="2"/>
  <c r="X753" i="2"/>
  <c r="W753" i="2"/>
  <c r="Q745" i="2"/>
  <c r="T745" i="2" s="1"/>
  <c r="AE745" i="2"/>
  <c r="AC745" i="2"/>
  <c r="AD745" i="2"/>
  <c r="Z745" i="2"/>
  <c r="Y745" i="2"/>
  <c r="V745" i="2"/>
  <c r="Q737" i="2"/>
  <c r="T737" i="2" s="1"/>
  <c r="AE737" i="2"/>
  <c r="AD737" i="2"/>
  <c r="Z737" i="2"/>
  <c r="AA737" i="2"/>
  <c r="Y737" i="2"/>
  <c r="X737" i="2"/>
  <c r="W737" i="2"/>
  <c r="AE729" i="2"/>
  <c r="AD729" i="2"/>
  <c r="AC729" i="2"/>
  <c r="AB729" i="2"/>
  <c r="Z729" i="2"/>
  <c r="AA729" i="2"/>
  <c r="Y729" i="2"/>
  <c r="V729" i="2"/>
  <c r="W729" i="2"/>
  <c r="X729" i="2"/>
  <c r="Q713" i="2"/>
  <c r="AE713" i="2"/>
  <c r="AC713" i="2"/>
  <c r="AD713" i="2"/>
  <c r="AB713" i="2"/>
  <c r="Z713" i="2"/>
  <c r="AA713" i="2"/>
  <c r="X713" i="2"/>
  <c r="Y713" i="2"/>
  <c r="W713" i="2"/>
  <c r="Q705" i="2"/>
  <c r="T705" i="2" s="1"/>
  <c r="AE705" i="2"/>
  <c r="AC705" i="2"/>
  <c r="AD705" i="2"/>
  <c r="AA705" i="2"/>
  <c r="Y705" i="2"/>
  <c r="Z705" i="2"/>
  <c r="X705" i="2"/>
  <c r="W705" i="2"/>
  <c r="U705" i="2"/>
  <c r="Q697" i="2"/>
  <c r="AE697" i="2"/>
  <c r="AC697" i="2"/>
  <c r="AD697" i="2"/>
  <c r="AB697" i="2"/>
  <c r="AA697" i="2"/>
  <c r="Y697" i="2"/>
  <c r="Z697" i="2"/>
  <c r="W697" i="2"/>
  <c r="V697" i="2"/>
  <c r="X697" i="2"/>
  <c r="U697" i="2"/>
  <c r="Q689" i="2"/>
  <c r="AE689" i="2"/>
  <c r="AC689" i="2"/>
  <c r="AD689" i="2"/>
  <c r="Z689" i="2"/>
  <c r="Y689" i="2"/>
  <c r="U689" i="2"/>
  <c r="X689" i="2"/>
  <c r="AB689" i="2"/>
  <c r="V689" i="2"/>
  <c r="AA689" i="2"/>
  <c r="W689" i="2"/>
  <c r="Q681" i="2"/>
  <c r="T681" i="2" s="1"/>
  <c r="AE681" i="2"/>
  <c r="AC681" i="2"/>
  <c r="Z681" i="2"/>
  <c r="AB681" i="2"/>
  <c r="AA681" i="2"/>
  <c r="X681" i="2"/>
  <c r="W681" i="2"/>
  <c r="Q673" i="2"/>
  <c r="AC673" i="2" s="1"/>
  <c r="AA673" i="2"/>
  <c r="Z673" i="2"/>
  <c r="AB673" i="2"/>
  <c r="Y673" i="2"/>
  <c r="W673" i="2"/>
  <c r="X673" i="2"/>
  <c r="U673" i="2"/>
  <c r="Q665" i="2"/>
  <c r="AE665" i="2"/>
  <c r="AD665" i="2"/>
  <c r="AC665" i="2"/>
  <c r="AB665" i="2"/>
  <c r="Z665" i="2"/>
  <c r="AA665" i="2"/>
  <c r="Y665" i="2"/>
  <c r="X665" i="2"/>
  <c r="V665" i="2"/>
  <c r="Q657" i="2"/>
  <c r="AE657" i="2" s="1"/>
  <c r="AD657" i="2"/>
  <c r="AB657" i="2"/>
  <c r="Y657" i="2"/>
  <c r="V657" i="2"/>
  <c r="W657" i="2"/>
  <c r="X657" i="2"/>
  <c r="Q649" i="2"/>
  <c r="AA649" i="2" s="1"/>
  <c r="AE649" i="2"/>
  <c r="AB649" i="2"/>
  <c r="Y649" i="2"/>
  <c r="X649" i="2"/>
  <c r="Z649" i="2"/>
  <c r="V649" i="2"/>
  <c r="W649" i="2"/>
  <c r="Q641" i="2"/>
  <c r="V641" i="2" s="1"/>
  <c r="AE641" i="2"/>
  <c r="AD641" i="2"/>
  <c r="AB641" i="2"/>
  <c r="AA641" i="2"/>
  <c r="Y641" i="2"/>
  <c r="X641" i="2"/>
  <c r="W641" i="2"/>
  <c r="Q633" i="2"/>
  <c r="AE633" i="2"/>
  <c r="AC633" i="2"/>
  <c r="AD633" i="2"/>
  <c r="AB633" i="2"/>
  <c r="AA633" i="2"/>
  <c r="Y633" i="2"/>
  <c r="W633" i="2"/>
  <c r="V633" i="2"/>
  <c r="U633" i="2"/>
  <c r="X633" i="2"/>
  <c r="Q625" i="2"/>
  <c r="AE625" i="2"/>
  <c r="AC625" i="2"/>
  <c r="AD625" i="2"/>
  <c r="AB625" i="2"/>
  <c r="AA625" i="2"/>
  <c r="Z625" i="2"/>
  <c r="Y625" i="2"/>
  <c r="U625" i="2"/>
  <c r="X625" i="2"/>
  <c r="V625" i="2"/>
  <c r="Q617" i="2"/>
  <c r="AE617" i="2"/>
  <c r="AC617" i="2"/>
  <c r="AD617" i="2"/>
  <c r="AA617" i="2"/>
  <c r="AB617" i="2"/>
  <c r="Y617" i="2"/>
  <c r="W617" i="2"/>
  <c r="U617" i="2"/>
  <c r="V617" i="2"/>
  <c r="Q609" i="2"/>
  <c r="AE609" i="2"/>
  <c r="AD609" i="2"/>
  <c r="AC609" i="2"/>
  <c r="AA609" i="2"/>
  <c r="Z609" i="2"/>
  <c r="Y609" i="2"/>
  <c r="W609" i="2"/>
  <c r="V609" i="2"/>
  <c r="U609" i="2"/>
  <c r="Q601" i="2"/>
  <c r="AE601" i="2"/>
  <c r="AD601" i="2"/>
  <c r="AB601" i="2"/>
  <c r="AA601" i="2"/>
  <c r="Z601" i="2"/>
  <c r="Y601" i="2"/>
  <c r="V601" i="2"/>
  <c r="X601" i="2"/>
  <c r="Q593" i="2"/>
  <c r="AE593" i="2" s="1"/>
  <c r="AC593" i="2"/>
  <c r="AA593" i="2"/>
  <c r="AD593" i="2"/>
  <c r="AB593" i="2"/>
  <c r="Y593" i="2"/>
  <c r="V593" i="2"/>
  <c r="X593" i="2"/>
  <c r="W593" i="2"/>
  <c r="Z593" i="2"/>
  <c r="Q585" i="2"/>
  <c r="AE585" i="2"/>
  <c r="AC585" i="2"/>
  <c r="AD585" i="2"/>
  <c r="AA585" i="2"/>
  <c r="AB585" i="2"/>
  <c r="Z585" i="2"/>
  <c r="X585" i="2"/>
  <c r="U585" i="2"/>
  <c r="V585" i="2"/>
  <c r="Y585" i="2"/>
  <c r="Q577" i="2"/>
  <c r="AA577" i="2" s="1"/>
  <c r="AE577" i="2"/>
  <c r="AD577" i="2"/>
  <c r="AC577" i="2"/>
  <c r="Y577" i="2"/>
  <c r="X577" i="2"/>
  <c r="W577" i="2"/>
  <c r="Z577" i="2"/>
  <c r="V577" i="2"/>
  <c r="Q569" i="2"/>
  <c r="AE569" i="2"/>
  <c r="AC569" i="2"/>
  <c r="AB569" i="2"/>
  <c r="AA569" i="2"/>
  <c r="AD569" i="2"/>
  <c r="Z569" i="2"/>
  <c r="Y569" i="2"/>
  <c r="W569" i="2"/>
  <c r="V569" i="2"/>
  <c r="Q561" i="2"/>
  <c r="AE561" i="2" s="1"/>
  <c r="AC561" i="2"/>
  <c r="AD561" i="2"/>
  <c r="AA561" i="2"/>
  <c r="AB561" i="2"/>
  <c r="X561" i="2"/>
  <c r="V561" i="2"/>
  <c r="Y561" i="2"/>
  <c r="Z561" i="2"/>
  <c r="Q553" i="2"/>
  <c r="AE553" i="2"/>
  <c r="AC553" i="2"/>
  <c r="AD553" i="2"/>
  <c r="AB553" i="2"/>
  <c r="Z553" i="2"/>
  <c r="Y553" i="2"/>
  <c r="AA553" i="2"/>
  <c r="W553" i="2"/>
  <c r="X553" i="2"/>
  <c r="V553" i="2"/>
  <c r="Q545" i="2"/>
  <c r="AE545" i="2"/>
  <c r="AD545" i="2"/>
  <c r="AC545" i="2"/>
  <c r="AA545" i="2"/>
  <c r="Z545" i="2"/>
  <c r="AB545" i="2"/>
  <c r="Y545" i="2"/>
  <c r="W545" i="2"/>
  <c r="V545" i="2"/>
  <c r="U545" i="2"/>
  <c r="Q537" i="2"/>
  <c r="AE537" i="2"/>
  <c r="AC537" i="2"/>
  <c r="Z537" i="2"/>
  <c r="AA537" i="2"/>
  <c r="Y537" i="2"/>
  <c r="V537" i="2"/>
  <c r="W537" i="2"/>
  <c r="U537" i="2"/>
  <c r="Q529" i="2"/>
  <c r="AE529" i="2"/>
  <c r="AC529" i="2"/>
  <c r="AA529" i="2"/>
  <c r="AD529" i="2"/>
  <c r="AB529" i="2"/>
  <c r="Z529" i="2"/>
  <c r="V529" i="2"/>
  <c r="Y529" i="2"/>
  <c r="X529" i="2"/>
  <c r="U529" i="2"/>
  <c r="Q521" i="2"/>
  <c r="AE521" i="2" s="1"/>
  <c r="AC521" i="2"/>
  <c r="AA521" i="2"/>
  <c r="AB521" i="2"/>
  <c r="Y521" i="2"/>
  <c r="Z521" i="2"/>
  <c r="U521" i="2"/>
  <c r="X521" i="2"/>
  <c r="Q513" i="2"/>
  <c r="AD513" i="2"/>
  <c r="AA513" i="2"/>
  <c r="AB513" i="2"/>
  <c r="Z513" i="2"/>
  <c r="X513" i="2"/>
  <c r="W513" i="2"/>
  <c r="V513" i="2"/>
  <c r="Q505" i="2"/>
  <c r="AE505" i="2"/>
  <c r="AC505" i="2"/>
  <c r="AB505" i="2"/>
  <c r="AA505" i="2"/>
  <c r="AD505" i="2"/>
  <c r="Y505" i="2"/>
  <c r="W505" i="2"/>
  <c r="X505" i="2"/>
  <c r="V505" i="2"/>
  <c r="Q497" i="2"/>
  <c r="T497" i="2" s="1"/>
  <c r="AE497" i="2"/>
  <c r="AB497" i="2"/>
  <c r="Y497" i="2"/>
  <c r="Z497" i="2"/>
  <c r="X497" i="2"/>
  <c r="U497" i="2"/>
  <c r="W497" i="2"/>
  <c r="Q489" i="2"/>
  <c r="AE489" i="2"/>
  <c r="AC489" i="2"/>
  <c r="AD489" i="2"/>
  <c r="AA489" i="2"/>
  <c r="Z489" i="2"/>
  <c r="AB489" i="2"/>
  <c r="X489" i="2"/>
  <c r="Y489" i="2"/>
  <c r="Q481" i="2"/>
  <c r="AE481" i="2"/>
  <c r="AD481" i="2"/>
  <c r="AB481" i="2"/>
  <c r="AA481" i="2"/>
  <c r="W481" i="2"/>
  <c r="V481" i="2"/>
  <c r="X481" i="2"/>
  <c r="Q473" i="2"/>
  <c r="AD473" i="2" s="1"/>
  <c r="AE473" i="2"/>
  <c r="AC473" i="2"/>
  <c r="AA473" i="2"/>
  <c r="Z473" i="2"/>
  <c r="Y473" i="2"/>
  <c r="X473" i="2"/>
  <c r="V473" i="2"/>
  <c r="U473" i="2"/>
  <c r="W473" i="2"/>
  <c r="Q465" i="2"/>
  <c r="U465" i="2" s="1"/>
  <c r="AD465" i="2"/>
  <c r="AC465" i="2"/>
  <c r="AB465" i="2"/>
  <c r="Z465" i="2"/>
  <c r="V465" i="2"/>
  <c r="Y465" i="2"/>
  <c r="W465" i="2"/>
  <c r="Q457" i="2"/>
  <c r="V457" i="2" s="1"/>
  <c r="AD457" i="2"/>
  <c r="AA457" i="2"/>
  <c r="AB457" i="2"/>
  <c r="Y457" i="2"/>
  <c r="Z457" i="2"/>
  <c r="W457" i="2"/>
  <c r="X457" i="2"/>
  <c r="U457" i="2"/>
  <c r="Q449" i="2"/>
  <c r="AE449" i="2"/>
  <c r="AC449" i="2"/>
  <c r="AA449" i="2"/>
  <c r="AB449" i="2"/>
  <c r="AD449" i="2"/>
  <c r="Y449" i="2"/>
  <c r="X449" i="2"/>
  <c r="Z449" i="2"/>
  <c r="W449" i="2"/>
  <c r="U449" i="2"/>
  <c r="Q441" i="2"/>
  <c r="AB441" i="2" s="1"/>
  <c r="AE441" i="2"/>
  <c r="AC441" i="2"/>
  <c r="AD441" i="2"/>
  <c r="AA441" i="2"/>
  <c r="Y441" i="2"/>
  <c r="W441" i="2"/>
  <c r="U441" i="2"/>
  <c r="Q433" i="2"/>
  <c r="AA433" i="2" s="1"/>
  <c r="AD433" i="2"/>
  <c r="AB433" i="2"/>
  <c r="Z433" i="2"/>
  <c r="U433" i="2"/>
  <c r="Y433" i="2"/>
  <c r="X433" i="2"/>
  <c r="W433" i="2"/>
  <c r="V433" i="2"/>
  <c r="Q425" i="2"/>
  <c r="AE425" i="2"/>
  <c r="AD425" i="2"/>
  <c r="AC425" i="2"/>
  <c r="Z425" i="2"/>
  <c r="AB425" i="2"/>
  <c r="AA425" i="2"/>
  <c r="Y425" i="2"/>
  <c r="U425" i="2"/>
  <c r="W425" i="2"/>
  <c r="Q417" i="2"/>
  <c r="AE417" i="2"/>
  <c r="AC417" i="2"/>
  <c r="AD417" i="2"/>
  <c r="AB417" i="2"/>
  <c r="Z417" i="2"/>
  <c r="X417" i="2"/>
  <c r="W417" i="2"/>
  <c r="AA417" i="2"/>
  <c r="Y417" i="2"/>
  <c r="Q409" i="2"/>
  <c r="AE409" i="2"/>
  <c r="AD409" i="2"/>
  <c r="AC409" i="2"/>
  <c r="AB409" i="2"/>
  <c r="AA409" i="2"/>
  <c r="Z409" i="2"/>
  <c r="X409" i="2"/>
  <c r="Y409" i="2"/>
  <c r="V409" i="2"/>
  <c r="W409" i="2"/>
  <c r="Q401" i="2"/>
  <c r="AE401" i="2"/>
  <c r="AD401" i="2"/>
  <c r="AB401" i="2"/>
  <c r="Y401" i="2"/>
  <c r="X401" i="2"/>
  <c r="V401" i="2"/>
  <c r="Z401" i="2"/>
  <c r="W401" i="2"/>
  <c r="Q393" i="2"/>
  <c r="S393" i="2" s="1"/>
  <c r="AE393" i="2"/>
  <c r="AD393" i="2"/>
  <c r="AC393" i="2"/>
  <c r="AB393" i="2"/>
  <c r="Y393" i="2"/>
  <c r="Z393" i="2"/>
  <c r="X393" i="2"/>
  <c r="W393" i="2"/>
  <c r="V393" i="2"/>
  <c r="Q385" i="2"/>
  <c r="AE385" i="2"/>
  <c r="AC385" i="2"/>
  <c r="AD385" i="2"/>
  <c r="AA385" i="2"/>
  <c r="AB385" i="2"/>
  <c r="Y385" i="2"/>
  <c r="Z385" i="2"/>
  <c r="W385" i="2"/>
  <c r="X385" i="2"/>
  <c r="U385" i="2"/>
  <c r="Q377" i="2"/>
  <c r="Y377" i="2" s="1"/>
  <c r="AC377" i="2"/>
  <c r="AD377" i="2"/>
  <c r="AB377" i="2"/>
  <c r="X377" i="2"/>
  <c r="W377" i="2"/>
  <c r="V377" i="2"/>
  <c r="Q369" i="2"/>
  <c r="U369" i="2" s="1"/>
  <c r="AC369" i="2"/>
  <c r="AB369" i="2"/>
  <c r="Z369" i="2"/>
  <c r="W369" i="2"/>
  <c r="V369" i="2"/>
  <c r="X369" i="2"/>
  <c r="Q361" i="2"/>
  <c r="AE361" i="2"/>
  <c r="AD361" i="2"/>
  <c r="AC361" i="2"/>
  <c r="AB361" i="2"/>
  <c r="AA361" i="2"/>
  <c r="Z361" i="2"/>
  <c r="X361" i="2"/>
  <c r="V361" i="2"/>
  <c r="Y361" i="2"/>
  <c r="W361" i="2"/>
  <c r="U361" i="2"/>
  <c r="Q353" i="2"/>
  <c r="Y353" i="2" s="1"/>
  <c r="AE353" i="2"/>
  <c r="AD353" i="2"/>
  <c r="AA353" i="2"/>
  <c r="Z353" i="2"/>
  <c r="X353" i="2"/>
  <c r="W353" i="2"/>
  <c r="U353" i="2"/>
  <c r="V353" i="2"/>
  <c r="Q345" i="2"/>
  <c r="T345" i="2" s="1"/>
  <c r="AE345" i="2"/>
  <c r="AC345" i="2"/>
  <c r="Z345" i="2"/>
  <c r="AA345" i="2"/>
  <c r="X345" i="2"/>
  <c r="Y345" i="2"/>
  <c r="V345" i="2"/>
  <c r="Q337" i="2"/>
  <c r="AD337" i="2" s="1"/>
  <c r="AE337" i="2"/>
  <c r="AC337" i="2"/>
  <c r="AA337" i="2"/>
  <c r="Y337" i="2"/>
  <c r="Z337" i="2"/>
  <c r="X337" i="2"/>
  <c r="V337" i="2"/>
  <c r="U337" i="2"/>
  <c r="Q329" i="2"/>
  <c r="AC329" i="2" s="1"/>
  <c r="AD329" i="2"/>
  <c r="AA329" i="2"/>
  <c r="Y329" i="2"/>
  <c r="Z329" i="2"/>
  <c r="X329" i="2"/>
  <c r="W329" i="2"/>
  <c r="V329" i="2"/>
  <c r="Q321" i="2"/>
  <c r="S321" i="2" s="1"/>
  <c r="AE321" i="2"/>
  <c r="AC321" i="2"/>
  <c r="AA321" i="2"/>
  <c r="AD321" i="2"/>
  <c r="Z321" i="2"/>
  <c r="Y321" i="2"/>
  <c r="X321" i="2"/>
  <c r="W321" i="2"/>
  <c r="Q313" i="2"/>
  <c r="AE313" i="2"/>
  <c r="AC313" i="2"/>
  <c r="AD313" i="2"/>
  <c r="AB313" i="2"/>
  <c r="AA313" i="2"/>
  <c r="Z313" i="2"/>
  <c r="Y313" i="2"/>
  <c r="W313" i="2"/>
  <c r="V313" i="2"/>
  <c r="X313" i="2"/>
  <c r="Q305" i="2"/>
  <c r="AE305" i="2"/>
  <c r="AC305" i="2"/>
  <c r="AD305" i="2"/>
  <c r="AB305" i="2"/>
  <c r="AA305" i="2"/>
  <c r="X305" i="2"/>
  <c r="Y305" i="2"/>
  <c r="U305" i="2"/>
  <c r="Z305" i="2"/>
  <c r="Q297" i="2"/>
  <c r="AE297" i="2" s="1"/>
  <c r="AD297" i="2"/>
  <c r="AA297" i="2"/>
  <c r="AB297" i="2"/>
  <c r="Z297" i="2"/>
  <c r="X297" i="2"/>
  <c r="V297" i="2"/>
  <c r="U297" i="2"/>
  <c r="Q289" i="2"/>
  <c r="AE289" i="2"/>
  <c r="AC289" i="2"/>
  <c r="AD289" i="2"/>
  <c r="AA289" i="2"/>
  <c r="Z289" i="2"/>
  <c r="X289" i="2"/>
  <c r="AB289" i="2"/>
  <c r="W289" i="2"/>
  <c r="Y289" i="2"/>
  <c r="V289" i="2"/>
  <c r="Q281" i="2"/>
  <c r="AE281" i="2"/>
  <c r="AD281" i="2"/>
  <c r="AC281" i="2"/>
  <c r="AB281" i="2"/>
  <c r="Z281" i="2"/>
  <c r="AA281" i="2"/>
  <c r="Y281" i="2"/>
  <c r="X281" i="2"/>
  <c r="V281" i="2"/>
  <c r="U281" i="2"/>
  <c r="W281" i="2"/>
  <c r="Q273" i="2"/>
  <c r="AE273" i="2"/>
  <c r="AD273" i="2"/>
  <c r="AC273" i="2"/>
  <c r="AB273" i="2"/>
  <c r="Y273" i="2"/>
  <c r="AA273" i="2"/>
  <c r="X273" i="2"/>
  <c r="V273" i="2"/>
  <c r="Z273" i="2"/>
  <c r="U273" i="2"/>
  <c r="Q265" i="2"/>
  <c r="AE265" i="2"/>
  <c r="AD265" i="2"/>
  <c r="AA265" i="2"/>
  <c r="Y265" i="2"/>
  <c r="Z265" i="2"/>
  <c r="U265" i="2"/>
  <c r="Q257" i="2"/>
  <c r="AE257" i="2"/>
  <c r="Z257" i="2"/>
  <c r="AB257" i="2"/>
  <c r="AA257" i="2"/>
  <c r="Y257" i="2"/>
  <c r="W257" i="2"/>
  <c r="X257" i="2"/>
  <c r="Q249" i="2"/>
  <c r="AC249" i="2" s="1"/>
  <c r="AE249" i="2"/>
  <c r="AD249" i="2"/>
  <c r="Z249" i="2"/>
  <c r="AA249" i="2"/>
  <c r="W249" i="2"/>
  <c r="Y249" i="2"/>
  <c r="X249" i="2"/>
  <c r="U249" i="2"/>
  <c r="Q241" i="2"/>
  <c r="AE241" i="2"/>
  <c r="AC241" i="2"/>
  <c r="AB241" i="2"/>
  <c r="Z241" i="2"/>
  <c r="AD241" i="2"/>
  <c r="AA241" i="2"/>
  <c r="Y241" i="2"/>
  <c r="U241" i="2"/>
  <c r="X241" i="2"/>
  <c r="W241" i="2"/>
  <c r="Q233" i="2"/>
  <c r="AC233" i="2" s="1"/>
  <c r="AE233" i="2"/>
  <c r="AD233" i="2"/>
  <c r="AB233" i="2"/>
  <c r="AA233" i="2"/>
  <c r="Z233" i="2"/>
  <c r="X233" i="2"/>
  <c r="Q225" i="2"/>
  <c r="T225" i="2" s="1"/>
  <c r="AE225" i="2"/>
  <c r="AD225" i="2"/>
  <c r="Z225" i="2"/>
  <c r="AA225" i="2"/>
  <c r="X225" i="2"/>
  <c r="Y225" i="2"/>
  <c r="W225" i="2"/>
  <c r="Q217" i="2"/>
  <c r="AE217" i="2"/>
  <c r="AD217" i="2"/>
  <c r="AC217" i="2"/>
  <c r="Z217" i="2"/>
  <c r="AB217" i="2"/>
  <c r="X217" i="2"/>
  <c r="AA217" i="2"/>
  <c r="V217" i="2"/>
  <c r="Y217" i="2"/>
  <c r="W217" i="2"/>
  <c r="Q209" i="2"/>
  <c r="AE209" i="2"/>
  <c r="AD209" i="2"/>
  <c r="AC209" i="2"/>
  <c r="Z209" i="2"/>
  <c r="AB209" i="2"/>
  <c r="AA209" i="2"/>
  <c r="Y209" i="2"/>
  <c r="X209" i="2"/>
  <c r="V209" i="2"/>
  <c r="W209" i="2"/>
  <c r="U209" i="2"/>
  <c r="Q201" i="2"/>
  <c r="AE201" i="2" s="1"/>
  <c r="AD201" i="2"/>
  <c r="AC201" i="2"/>
  <c r="Z201" i="2"/>
  <c r="AB201" i="2"/>
  <c r="X201" i="2"/>
  <c r="W201" i="2"/>
  <c r="Q193" i="2"/>
  <c r="AA193" i="2" s="1"/>
  <c r="AC193" i="2"/>
  <c r="AB193" i="2"/>
  <c r="Z193" i="2"/>
  <c r="AD193" i="2"/>
  <c r="Y193" i="2"/>
  <c r="X193" i="2"/>
  <c r="V193" i="2"/>
  <c r="U193" i="2"/>
  <c r="Q185" i="2"/>
  <c r="T185" i="2" s="1"/>
  <c r="AE185" i="2"/>
  <c r="AD185" i="2"/>
  <c r="Z185" i="2"/>
  <c r="AB185" i="2"/>
  <c r="AA185" i="2"/>
  <c r="W185" i="2"/>
  <c r="V185" i="2"/>
  <c r="U185" i="2"/>
  <c r="Q177" i="2"/>
  <c r="AE177" i="2" s="1"/>
  <c r="AC177" i="2"/>
  <c r="AB177" i="2"/>
  <c r="AD177" i="2"/>
  <c r="AA177" i="2"/>
  <c r="X177" i="2"/>
  <c r="U177" i="2"/>
  <c r="V177" i="2"/>
  <c r="Y177" i="2"/>
  <c r="Q169" i="2"/>
  <c r="V169" i="2" s="1"/>
  <c r="AE169" i="2"/>
  <c r="AD169" i="2"/>
  <c r="AA169" i="2"/>
  <c r="Z169" i="2"/>
  <c r="X169" i="2"/>
  <c r="Y169" i="2"/>
  <c r="W169" i="2"/>
  <c r="Q161" i="2"/>
  <c r="AE161" i="2"/>
  <c r="AC161" i="2"/>
  <c r="AD161" i="2"/>
  <c r="Z161" i="2"/>
  <c r="AB161" i="2"/>
  <c r="AA161" i="2"/>
  <c r="X161" i="2"/>
  <c r="W161" i="2"/>
  <c r="U161" i="2"/>
  <c r="T161" i="2"/>
  <c r="Q153" i="2"/>
  <c r="AA153" i="2" s="1"/>
  <c r="AD153" i="2"/>
  <c r="AC153" i="2"/>
  <c r="Z153" i="2"/>
  <c r="AB153" i="2"/>
  <c r="Y153" i="2"/>
  <c r="X153" i="2"/>
  <c r="V153" i="2"/>
  <c r="T153" i="2"/>
  <c r="Q145" i="2"/>
  <c r="AE145" i="2"/>
  <c r="AC145" i="2"/>
  <c r="AD145" i="2"/>
  <c r="AB145" i="2"/>
  <c r="Z145" i="2"/>
  <c r="Y145" i="2"/>
  <c r="V145" i="2"/>
  <c r="T145" i="2"/>
  <c r="W145" i="2"/>
  <c r="Q137" i="2"/>
  <c r="AE137" i="2" s="1"/>
  <c r="Z137" i="2"/>
  <c r="X137" i="2"/>
  <c r="AB137" i="2"/>
  <c r="V137" i="2"/>
  <c r="W137" i="2"/>
  <c r="Q129" i="2"/>
  <c r="AC129" i="2" s="1"/>
  <c r="AE129" i="2"/>
  <c r="AD129" i="2"/>
  <c r="Z129" i="2"/>
  <c r="Y129" i="2"/>
  <c r="X129" i="2"/>
  <c r="W129" i="2"/>
  <c r="U129" i="2"/>
  <c r="Q113" i="2"/>
  <c r="AE113" i="2"/>
  <c r="AD113" i="2"/>
  <c r="AC113" i="2"/>
  <c r="Z113" i="2"/>
  <c r="Y113" i="2"/>
  <c r="U113" i="2"/>
  <c r="V113" i="2"/>
  <c r="X113" i="2"/>
  <c r="Q105" i="2"/>
  <c r="AE105" i="2"/>
  <c r="AC105" i="2"/>
  <c r="AD105" i="2"/>
  <c r="AB105" i="2"/>
  <c r="AA105" i="2"/>
  <c r="Z105" i="2"/>
  <c r="X105" i="2"/>
  <c r="W105" i="2"/>
  <c r="U105" i="2"/>
  <c r="V105" i="2"/>
  <c r="Q97" i="2"/>
  <c r="S97" i="2" s="1"/>
  <c r="AE97" i="2"/>
  <c r="AD97" i="2"/>
  <c r="AC97" i="2"/>
  <c r="Z97" i="2"/>
  <c r="AA97" i="2"/>
  <c r="Y97" i="2"/>
  <c r="W97" i="2"/>
  <c r="X97" i="2"/>
  <c r="V97" i="2"/>
  <c r="T97" i="2"/>
  <c r="Q89" i="2"/>
  <c r="V89" i="2" s="1"/>
  <c r="AD89" i="2"/>
  <c r="AE89" i="2"/>
  <c r="AC89" i="2"/>
  <c r="Z89" i="2"/>
  <c r="U89" i="2"/>
  <c r="X89" i="2"/>
  <c r="Y89" i="2"/>
  <c r="T89" i="2"/>
  <c r="Q81" i="2"/>
  <c r="AE81" i="2" s="1"/>
  <c r="Z81" i="2"/>
  <c r="AB81" i="2"/>
  <c r="U81" i="2"/>
  <c r="W81" i="2"/>
  <c r="T81" i="2"/>
  <c r="Q73" i="2"/>
  <c r="AE73" i="2" s="1"/>
  <c r="AC73" i="2"/>
  <c r="AD73" i="2"/>
  <c r="Z73" i="2"/>
  <c r="AB73" i="2"/>
  <c r="X73" i="2"/>
  <c r="V73" i="2"/>
  <c r="Q65" i="2"/>
  <c r="AE65" i="2"/>
  <c r="AC65" i="2"/>
  <c r="AD65" i="2"/>
  <c r="Z65" i="2"/>
  <c r="AB65" i="2"/>
  <c r="Y65" i="2"/>
  <c r="W65" i="2"/>
  <c r="U65" i="2"/>
  <c r="Q57" i="2"/>
  <c r="AD57" i="2" s="1"/>
  <c r="AE57" i="2"/>
  <c r="Z57" i="2"/>
  <c r="AA57" i="2"/>
  <c r="AB57" i="2"/>
  <c r="W57" i="2"/>
  <c r="V57" i="2"/>
  <c r="T57" i="2"/>
  <c r="U57" i="2"/>
  <c r="Q41" i="2"/>
  <c r="AE41" i="2"/>
  <c r="AD41" i="2"/>
  <c r="AC41" i="2"/>
  <c r="AB41" i="2"/>
  <c r="AA41" i="2"/>
  <c r="Z41" i="2"/>
  <c r="X41" i="2"/>
  <c r="Y41" i="2"/>
  <c r="U41" i="2"/>
  <c r="W41" i="2"/>
  <c r="V41" i="2"/>
  <c r="Q33" i="2"/>
  <c r="AA33" i="2" s="1"/>
  <c r="AE33" i="2"/>
  <c r="AD33" i="2"/>
  <c r="Z33" i="2"/>
  <c r="AB33" i="2"/>
  <c r="Y33" i="2"/>
  <c r="W33" i="2"/>
  <c r="V33" i="2"/>
  <c r="X33" i="2"/>
  <c r="Q25" i="2"/>
  <c r="AA25" i="2" s="1"/>
  <c r="AD25" i="2"/>
  <c r="AC25" i="2"/>
  <c r="Z25" i="2"/>
  <c r="AB25" i="2"/>
  <c r="Y25" i="2"/>
  <c r="X25" i="2"/>
  <c r="V25" i="2"/>
  <c r="W25" i="2"/>
  <c r="U25" i="2"/>
  <c r="Q17" i="2"/>
  <c r="AE17" i="2"/>
  <c r="AC17" i="2"/>
  <c r="AD17" i="2"/>
  <c r="Z17" i="2"/>
  <c r="Y17" i="2"/>
  <c r="AB17" i="2"/>
  <c r="AA17" i="2"/>
  <c r="V17" i="2"/>
  <c r="Q9" i="2"/>
  <c r="T9" i="2" s="1"/>
  <c r="AE9" i="2"/>
  <c r="AD9" i="2"/>
  <c r="AC9" i="2"/>
  <c r="Z9" i="2"/>
  <c r="Y9" i="2"/>
  <c r="X9" i="2"/>
  <c r="V9" i="2"/>
  <c r="Q933" i="2"/>
  <c r="Q853" i="2"/>
  <c r="AD853" i="2" s="1"/>
  <c r="Q818" i="2"/>
  <c r="Q786" i="2"/>
  <c r="Q706" i="2"/>
  <c r="Q666" i="2"/>
  <c r="T666" i="2" s="1"/>
  <c r="Q610" i="2"/>
  <c r="Q562" i="2"/>
  <c r="Q509" i="2"/>
  <c r="Q458" i="2"/>
  <c r="S458" i="2" s="1"/>
  <c r="Q410" i="2"/>
  <c r="Q354" i="2"/>
  <c r="Q306" i="2"/>
  <c r="Q253" i="2"/>
  <c r="Q202" i="2"/>
  <c r="AC202" i="2" s="1"/>
  <c r="Q154" i="2"/>
  <c r="T154" i="2" s="1"/>
  <c r="Q98" i="2"/>
  <c r="S977" i="2"/>
  <c r="S939" i="2"/>
  <c r="S913" i="2"/>
  <c r="S875" i="2"/>
  <c r="S849" i="2"/>
  <c r="S811" i="2"/>
  <c r="S785" i="2"/>
  <c r="S747" i="2"/>
  <c r="S683" i="2"/>
  <c r="S657" i="2"/>
  <c r="S619" i="2"/>
  <c r="S593" i="2"/>
  <c r="S555" i="2"/>
  <c r="S529" i="2"/>
  <c r="S491" i="2"/>
  <c r="S465" i="2"/>
  <c r="S427" i="2"/>
  <c r="S401" i="2"/>
  <c r="S363" i="2"/>
  <c r="S299" i="2"/>
  <c r="S273" i="2"/>
  <c r="S235" i="2"/>
  <c r="S209" i="2"/>
  <c r="S171" i="2"/>
  <c r="S145" i="2"/>
  <c r="S81" i="2"/>
  <c r="S43" i="2"/>
  <c r="S17" i="2"/>
  <c r="T970" i="2"/>
  <c r="T957" i="2"/>
  <c r="T906" i="2"/>
  <c r="T893" i="2"/>
  <c r="T881" i="2"/>
  <c r="T778" i="2"/>
  <c r="T753" i="2"/>
  <c r="T714" i="2"/>
  <c r="T701" i="2"/>
  <c r="T689" i="2"/>
  <c r="T650" i="2"/>
  <c r="T625" i="2"/>
  <c r="T586" i="2"/>
  <c r="T573" i="2"/>
  <c r="T509" i="2"/>
  <c r="T458" i="2"/>
  <c r="T445" i="2"/>
  <c r="T433" i="2"/>
  <c r="T394" i="2"/>
  <c r="T381" i="2"/>
  <c r="T330" i="2"/>
  <c r="T290" i="2"/>
  <c r="T261" i="2"/>
  <c r="T249" i="2"/>
  <c r="T234" i="2"/>
  <c r="T98" i="2"/>
  <c r="T73" i="2"/>
  <c r="U954" i="2"/>
  <c r="U929" i="2"/>
  <c r="U883" i="2"/>
  <c r="U859" i="2"/>
  <c r="U834" i="2"/>
  <c r="U811" i="2"/>
  <c r="U786" i="2"/>
  <c r="U707" i="2"/>
  <c r="U651" i="2"/>
  <c r="U626" i="2"/>
  <c r="U595" i="2"/>
  <c r="U569" i="2"/>
  <c r="U546" i="2"/>
  <c r="U489" i="2"/>
  <c r="U459" i="2"/>
  <c r="U402" i="2"/>
  <c r="U377" i="2"/>
  <c r="U347" i="2"/>
  <c r="U321" i="2"/>
  <c r="U298" i="2"/>
  <c r="U211" i="2"/>
  <c r="U115" i="2"/>
  <c r="V929" i="2"/>
  <c r="V877" i="2"/>
  <c r="V826" i="2"/>
  <c r="V731" i="2"/>
  <c r="V674" i="2"/>
  <c r="V578" i="2"/>
  <c r="V538" i="2"/>
  <c r="V489" i="2"/>
  <c r="V435" i="2"/>
  <c r="V385" i="2"/>
  <c r="V201" i="2"/>
  <c r="V98" i="2"/>
  <c r="V5" i="2"/>
  <c r="W931" i="2"/>
  <c r="W674" i="2"/>
  <c r="W459" i="2"/>
  <c r="W418" i="2"/>
  <c r="W379" i="2"/>
  <c r="W337" i="2"/>
  <c r="W297" i="2"/>
  <c r="W202" i="2"/>
  <c r="W153" i="2"/>
  <c r="W73" i="2"/>
  <c r="X961" i="2"/>
  <c r="X921" i="2"/>
  <c r="X881" i="2"/>
  <c r="X827" i="2"/>
  <c r="X778" i="2"/>
  <c r="X674" i="2"/>
  <c r="X569" i="2"/>
  <c r="X522" i="2"/>
  <c r="X425" i="2"/>
  <c r="X277" i="2"/>
  <c r="Y818" i="2"/>
  <c r="Y722" i="2"/>
  <c r="Y638" i="2"/>
  <c r="Y290" i="2"/>
  <c r="Y14" i="2"/>
  <c r="Z430" i="2"/>
  <c r="AA933" i="2"/>
  <c r="AA77" i="2"/>
  <c r="AE972" i="2"/>
  <c r="AD972" i="2"/>
  <c r="AB972" i="2"/>
  <c r="Y972" i="2"/>
  <c r="AA972" i="2"/>
  <c r="X972" i="2"/>
  <c r="U972" i="2"/>
  <c r="W972" i="2"/>
  <c r="Q964" i="2"/>
  <c r="AC964" i="2" s="1"/>
  <c r="AE964" i="2"/>
  <c r="AD964" i="2"/>
  <c r="AB964" i="2"/>
  <c r="Z964" i="2"/>
  <c r="X964" i="2"/>
  <c r="U964" i="2"/>
  <c r="W964" i="2"/>
  <c r="V964" i="2"/>
  <c r="AE956" i="2"/>
  <c r="AD956" i="2"/>
  <c r="Z956" i="2"/>
  <c r="Y956" i="2"/>
  <c r="AA956" i="2"/>
  <c r="AC956" i="2"/>
  <c r="X956" i="2"/>
  <c r="U956" i="2"/>
  <c r="AB956" i="2"/>
  <c r="Q948" i="2"/>
  <c r="AA948" i="2" s="1"/>
  <c r="AE948" i="2"/>
  <c r="AD948" i="2"/>
  <c r="AB948" i="2"/>
  <c r="Z948" i="2"/>
  <c r="Y948" i="2"/>
  <c r="X948" i="2"/>
  <c r="AE940" i="2"/>
  <c r="AD940" i="2"/>
  <c r="AB940" i="2"/>
  <c r="AC940" i="2"/>
  <c r="Y940" i="2"/>
  <c r="Z940" i="2"/>
  <c r="AA940" i="2"/>
  <c r="X940" i="2"/>
  <c r="U940" i="2"/>
  <c r="W940" i="2"/>
  <c r="Q932" i="2"/>
  <c r="AA932" i="2" s="1"/>
  <c r="AE932" i="2"/>
  <c r="AB932" i="2"/>
  <c r="Y932" i="2"/>
  <c r="AC932" i="2"/>
  <c r="X932" i="2"/>
  <c r="AD932" i="2"/>
  <c r="V932" i="2"/>
  <c r="AE924" i="2"/>
  <c r="AC924" i="2"/>
  <c r="AB924" i="2"/>
  <c r="Y924" i="2"/>
  <c r="X924" i="2"/>
  <c r="U924" i="2"/>
  <c r="Z924" i="2"/>
  <c r="V924" i="2"/>
  <c r="Q916" i="2"/>
  <c r="AB916" i="2" s="1"/>
  <c r="AE916" i="2"/>
  <c r="AD916" i="2"/>
  <c r="AC916" i="2"/>
  <c r="Y916" i="2"/>
  <c r="X916" i="2"/>
  <c r="AE908" i="2"/>
  <c r="AB908" i="2"/>
  <c r="AD908" i="2"/>
  <c r="AC908" i="2"/>
  <c r="Y908" i="2"/>
  <c r="AA908" i="2"/>
  <c r="X908" i="2"/>
  <c r="U908" i="2"/>
  <c r="Z908" i="2"/>
  <c r="W908" i="2"/>
  <c r="Q900" i="2"/>
  <c r="T900" i="2" s="1"/>
  <c r="AE900" i="2"/>
  <c r="AD900" i="2"/>
  <c r="Y900" i="2"/>
  <c r="AA900" i="2"/>
  <c r="X900" i="2"/>
  <c r="U900" i="2"/>
  <c r="Z900" i="2"/>
  <c r="W900" i="2"/>
  <c r="V900" i="2"/>
  <c r="AE892" i="2"/>
  <c r="AC892" i="2"/>
  <c r="AD892" i="2"/>
  <c r="AA892" i="2"/>
  <c r="Z892" i="2"/>
  <c r="Y892" i="2"/>
  <c r="AB892" i="2"/>
  <c r="X892" i="2"/>
  <c r="U892" i="2"/>
  <c r="Q884" i="2"/>
  <c r="V884" i="2" s="1"/>
  <c r="AE884" i="2"/>
  <c r="AD884" i="2"/>
  <c r="AC884" i="2"/>
  <c r="Y884" i="2"/>
  <c r="AB884" i="2"/>
  <c r="U884" i="2"/>
  <c r="AA884" i="2"/>
  <c r="AD876" i="2"/>
  <c r="AE876" i="2"/>
  <c r="AC876" i="2"/>
  <c r="AB876" i="2"/>
  <c r="Y876" i="2"/>
  <c r="Z876" i="2"/>
  <c r="AA876" i="2"/>
  <c r="X876" i="2"/>
  <c r="U876" i="2"/>
  <c r="W876" i="2"/>
  <c r="Q868" i="2"/>
  <c r="AE868" i="2"/>
  <c r="AD868" i="2"/>
  <c r="AB868" i="2"/>
  <c r="AA868" i="2"/>
  <c r="Y868" i="2"/>
  <c r="X868" i="2"/>
  <c r="U868" i="2"/>
  <c r="Z868" i="2"/>
  <c r="V868" i="2"/>
  <c r="AE860" i="2"/>
  <c r="AC860" i="2"/>
  <c r="AB860" i="2"/>
  <c r="AD860" i="2"/>
  <c r="Y860" i="2"/>
  <c r="AA860" i="2"/>
  <c r="X860" i="2"/>
  <c r="U860" i="2"/>
  <c r="Z860" i="2"/>
  <c r="V860" i="2"/>
  <c r="Q852" i="2"/>
  <c r="V852" i="2" s="1"/>
  <c r="AE852" i="2"/>
  <c r="AC852" i="2"/>
  <c r="AD852" i="2"/>
  <c r="Y852" i="2"/>
  <c r="X852" i="2"/>
  <c r="AB852" i="2"/>
  <c r="AA852" i="2"/>
  <c r="Z852" i="2"/>
  <c r="AB844" i="2"/>
  <c r="AC844" i="2"/>
  <c r="Y844" i="2"/>
  <c r="X844" i="2"/>
  <c r="U844" i="2"/>
  <c r="W844" i="2"/>
  <c r="AD836" i="2"/>
  <c r="AC836" i="2"/>
  <c r="X836" i="2"/>
  <c r="U836" i="2"/>
  <c r="W836" i="2"/>
  <c r="AA836" i="2"/>
  <c r="V836" i="2"/>
  <c r="AE828" i="2"/>
  <c r="AD828" i="2"/>
  <c r="AC828" i="2"/>
  <c r="Z828" i="2"/>
  <c r="Y828" i="2"/>
  <c r="AB828" i="2"/>
  <c r="X828" i="2"/>
  <c r="U828" i="2"/>
  <c r="AA828" i="2"/>
  <c r="AD820" i="2"/>
  <c r="AE820" i="2"/>
  <c r="AC820" i="2"/>
  <c r="AB820" i="2"/>
  <c r="Z820" i="2"/>
  <c r="Y820" i="2"/>
  <c r="X820" i="2"/>
  <c r="AD812" i="2"/>
  <c r="AE812" i="2"/>
  <c r="AB812" i="2"/>
  <c r="Y812" i="2"/>
  <c r="Z812" i="2"/>
  <c r="X812" i="2"/>
  <c r="W812" i="2"/>
  <c r="AE804" i="2"/>
  <c r="AB804" i="2"/>
  <c r="AD804" i="2"/>
  <c r="AC804" i="2"/>
  <c r="Y804" i="2"/>
  <c r="U804" i="2"/>
  <c r="AA804" i="2"/>
  <c r="V804" i="2"/>
  <c r="AC796" i="2"/>
  <c r="AD796" i="2"/>
  <c r="AA796" i="2"/>
  <c r="Y796" i="2"/>
  <c r="X796" i="2"/>
  <c r="Z796" i="2"/>
  <c r="V796" i="2"/>
  <c r="AD788" i="2"/>
  <c r="Y788" i="2"/>
  <c r="X788" i="2"/>
  <c r="Z788" i="2"/>
  <c r="AE780" i="2"/>
  <c r="AB780" i="2"/>
  <c r="Y780" i="2"/>
  <c r="AA780" i="2"/>
  <c r="X780" i="2"/>
  <c r="U780" i="2"/>
  <c r="AC780" i="2"/>
  <c r="W780" i="2"/>
  <c r="AE772" i="2"/>
  <c r="AD772" i="2"/>
  <c r="AC772" i="2"/>
  <c r="AB772" i="2"/>
  <c r="AA772" i="2"/>
  <c r="Y772" i="2"/>
  <c r="X772" i="2"/>
  <c r="U772" i="2"/>
  <c r="W772" i="2"/>
  <c r="V772" i="2"/>
  <c r="Z772" i="2"/>
  <c r="AE764" i="2"/>
  <c r="AD764" i="2"/>
  <c r="AB764" i="2"/>
  <c r="Z764" i="2"/>
  <c r="Y764" i="2"/>
  <c r="AA764" i="2"/>
  <c r="X764" i="2"/>
  <c r="U764" i="2"/>
  <c r="AD756" i="2"/>
  <c r="Z756" i="2"/>
  <c r="Y756" i="2"/>
  <c r="X756" i="2"/>
  <c r="U756" i="2"/>
  <c r="AA756" i="2"/>
  <c r="AE748" i="2"/>
  <c r="AD748" i="2"/>
  <c r="AB748" i="2"/>
  <c r="Y748" i="2"/>
  <c r="Z748" i="2"/>
  <c r="X748" i="2"/>
  <c r="U748" i="2"/>
  <c r="W748" i="2"/>
  <c r="Q740" i="2"/>
  <c r="T740" i="2" s="1"/>
  <c r="AE740" i="2"/>
  <c r="AB740" i="2"/>
  <c r="AC740" i="2"/>
  <c r="AD740" i="2"/>
  <c r="Y740" i="2"/>
  <c r="X740" i="2"/>
  <c r="Z740" i="2"/>
  <c r="V740" i="2"/>
  <c r="Q732" i="2"/>
  <c r="AE732" i="2" s="1"/>
  <c r="AD732" i="2"/>
  <c r="Y732" i="2"/>
  <c r="X732" i="2"/>
  <c r="Q724" i="2"/>
  <c r="AE724" i="2"/>
  <c r="AB724" i="2"/>
  <c r="AD724" i="2"/>
  <c r="AC724" i="2"/>
  <c r="Y724" i="2"/>
  <c r="AA724" i="2"/>
  <c r="X724" i="2"/>
  <c r="U724" i="2"/>
  <c r="Z724" i="2"/>
  <c r="Q716" i="2"/>
  <c r="AA716" i="2" s="1"/>
  <c r="AE716" i="2"/>
  <c r="AD716" i="2"/>
  <c r="Y716" i="2"/>
  <c r="Z716" i="2"/>
  <c r="X716" i="2"/>
  <c r="U716" i="2"/>
  <c r="W716" i="2"/>
  <c r="AD708" i="2"/>
  <c r="X708" i="2"/>
  <c r="W708" i="2"/>
  <c r="V708" i="2"/>
  <c r="Q700" i="2"/>
  <c r="AE700" i="2"/>
  <c r="AD700" i="2"/>
  <c r="AC700" i="2"/>
  <c r="AB700" i="2"/>
  <c r="Z700" i="2"/>
  <c r="Y700" i="2"/>
  <c r="AA700" i="2"/>
  <c r="X700" i="2"/>
  <c r="U700" i="2"/>
  <c r="Q692" i="2"/>
  <c r="S692" i="2" s="1"/>
  <c r="AD692" i="2"/>
  <c r="AE692" i="2"/>
  <c r="Z692" i="2"/>
  <c r="Y692" i="2"/>
  <c r="X692" i="2"/>
  <c r="U692" i="2"/>
  <c r="AA692" i="2"/>
  <c r="AD684" i="2"/>
  <c r="AE684" i="2"/>
  <c r="AC684" i="2"/>
  <c r="AB684" i="2"/>
  <c r="Y684" i="2"/>
  <c r="Z684" i="2"/>
  <c r="AA684" i="2"/>
  <c r="X684" i="2"/>
  <c r="U684" i="2"/>
  <c r="W684" i="2"/>
  <c r="Q676" i="2"/>
  <c r="AE676" i="2"/>
  <c r="AD676" i="2"/>
  <c r="AC676" i="2"/>
  <c r="AB676" i="2"/>
  <c r="Y676" i="2"/>
  <c r="AA676" i="2"/>
  <c r="X676" i="2"/>
  <c r="U676" i="2"/>
  <c r="Z676" i="2"/>
  <c r="V676" i="2"/>
  <c r="Q668" i="2"/>
  <c r="AE668" i="2"/>
  <c r="AD668" i="2"/>
  <c r="AC668" i="2"/>
  <c r="AB668" i="2"/>
  <c r="Y668" i="2"/>
  <c r="X668" i="2"/>
  <c r="U668" i="2"/>
  <c r="AA668" i="2"/>
  <c r="V668" i="2"/>
  <c r="Q660" i="2"/>
  <c r="AD660" i="2"/>
  <c r="AC660" i="2"/>
  <c r="AE660" i="2"/>
  <c r="AA660" i="2"/>
  <c r="Y660" i="2"/>
  <c r="AB660" i="2"/>
  <c r="X660" i="2"/>
  <c r="U660" i="2"/>
  <c r="Z660" i="2"/>
  <c r="Q652" i="2"/>
  <c r="AC652" i="2"/>
  <c r="AB652" i="2"/>
  <c r="AE652" i="2"/>
  <c r="X652" i="2"/>
  <c r="U652" i="2"/>
  <c r="Z652" i="2"/>
  <c r="W652" i="2"/>
  <c r="Q644" i="2"/>
  <c r="AA644" i="2" s="1"/>
  <c r="AE644" i="2"/>
  <c r="AD644" i="2"/>
  <c r="AB644" i="2"/>
  <c r="Y644" i="2"/>
  <c r="X644" i="2"/>
  <c r="Z644" i="2"/>
  <c r="W644" i="2"/>
  <c r="V644" i="2"/>
  <c r="Q636" i="2"/>
  <c r="AE636" i="2" s="1"/>
  <c r="AD636" i="2"/>
  <c r="AC636" i="2"/>
  <c r="Z636" i="2"/>
  <c r="Y636" i="2"/>
  <c r="AB636" i="2"/>
  <c r="X636" i="2"/>
  <c r="Q628" i="2"/>
  <c r="AD628" i="2"/>
  <c r="AC628" i="2"/>
  <c r="AE628" i="2"/>
  <c r="AA628" i="2"/>
  <c r="Z628" i="2"/>
  <c r="Y628" i="2"/>
  <c r="X628" i="2"/>
  <c r="U628" i="2"/>
  <c r="AB628" i="2"/>
  <c r="Q620" i="2"/>
  <c r="AE620" i="2"/>
  <c r="AD620" i="2"/>
  <c r="AB620" i="2"/>
  <c r="AC620" i="2"/>
  <c r="Y620" i="2"/>
  <c r="AA620" i="2"/>
  <c r="Z620" i="2"/>
  <c r="X620" i="2"/>
  <c r="U620" i="2"/>
  <c r="W620" i="2"/>
  <c r="Q612" i="2"/>
  <c r="AE612" i="2"/>
  <c r="AC612" i="2"/>
  <c r="AD612" i="2"/>
  <c r="AB612" i="2"/>
  <c r="Y612" i="2"/>
  <c r="X612" i="2"/>
  <c r="U612" i="2"/>
  <c r="AA612" i="2"/>
  <c r="V612" i="2"/>
  <c r="Q604" i="2"/>
  <c r="AE604" i="2"/>
  <c r="AD604" i="2"/>
  <c r="AC604" i="2"/>
  <c r="AB604" i="2"/>
  <c r="AA604" i="2"/>
  <c r="Y604" i="2"/>
  <c r="X604" i="2"/>
  <c r="U604" i="2"/>
  <c r="Z604" i="2"/>
  <c r="V604" i="2"/>
  <c r="Q596" i="2"/>
  <c r="T596" i="2" s="1"/>
  <c r="AE596" i="2"/>
  <c r="AD596" i="2"/>
  <c r="Y596" i="2"/>
  <c r="AB596" i="2"/>
  <c r="X596" i="2"/>
  <c r="Q588" i="2"/>
  <c r="AC588" i="2" s="1"/>
  <c r="AD588" i="2"/>
  <c r="AB588" i="2"/>
  <c r="Y588" i="2"/>
  <c r="X588" i="2"/>
  <c r="U588" i="2"/>
  <c r="Z588" i="2"/>
  <c r="W588" i="2"/>
  <c r="Q580" i="2"/>
  <c r="AE580" i="2"/>
  <c r="AD580" i="2"/>
  <c r="AC580" i="2"/>
  <c r="AB580" i="2"/>
  <c r="X580" i="2"/>
  <c r="AA580" i="2"/>
  <c r="W580" i="2"/>
  <c r="V580" i="2"/>
  <c r="Q572" i="2"/>
  <c r="T572" i="2" s="1"/>
  <c r="AE572" i="2"/>
  <c r="AD572" i="2"/>
  <c r="Z572" i="2"/>
  <c r="AB572" i="2"/>
  <c r="AA572" i="2"/>
  <c r="X572" i="2"/>
  <c r="U572" i="2"/>
  <c r="Q564" i="2"/>
  <c r="AE564" i="2"/>
  <c r="AD564" i="2"/>
  <c r="AC564" i="2"/>
  <c r="AB564" i="2"/>
  <c r="AA564" i="2"/>
  <c r="Z564" i="2"/>
  <c r="Y564" i="2"/>
  <c r="X564" i="2"/>
  <c r="U564" i="2"/>
  <c r="Q556" i="2"/>
  <c r="AE556" i="2"/>
  <c r="AD556" i="2"/>
  <c r="AB556" i="2"/>
  <c r="AA556" i="2"/>
  <c r="AC556" i="2"/>
  <c r="Y556" i="2"/>
  <c r="Z556" i="2"/>
  <c r="X556" i="2"/>
  <c r="U556" i="2"/>
  <c r="W556" i="2"/>
  <c r="Q548" i="2"/>
  <c r="AD548" i="2"/>
  <c r="AC548" i="2"/>
  <c r="AB548" i="2"/>
  <c r="Y548" i="2"/>
  <c r="X548" i="2"/>
  <c r="U548" i="2"/>
  <c r="V548" i="2"/>
  <c r="Q540" i="2"/>
  <c r="AE540" i="2"/>
  <c r="AA540" i="2"/>
  <c r="Y540" i="2"/>
  <c r="AC540" i="2"/>
  <c r="AD540" i="2"/>
  <c r="AB540" i="2"/>
  <c r="X540" i="2"/>
  <c r="U540" i="2"/>
  <c r="V540" i="2"/>
  <c r="Q532" i="2"/>
  <c r="T532" i="2" s="1"/>
  <c r="AE532" i="2"/>
  <c r="AD532" i="2"/>
  <c r="AC532" i="2"/>
  <c r="Y532" i="2"/>
  <c r="AA532" i="2"/>
  <c r="X532" i="2"/>
  <c r="Z532" i="2"/>
  <c r="Q524" i="2"/>
  <c r="AE524" i="2"/>
  <c r="AD524" i="2"/>
  <c r="AB524" i="2"/>
  <c r="Y524" i="2"/>
  <c r="AA524" i="2"/>
  <c r="X524" i="2"/>
  <c r="U524" i="2"/>
  <c r="AC524" i="2"/>
  <c r="Z524" i="2"/>
  <c r="W524" i="2"/>
  <c r="Q516" i="2"/>
  <c r="AD516" i="2"/>
  <c r="AE516" i="2"/>
  <c r="AB516" i="2"/>
  <c r="Y516" i="2"/>
  <c r="AA516" i="2"/>
  <c r="X516" i="2"/>
  <c r="V516" i="2"/>
  <c r="Z516" i="2"/>
  <c r="Q508" i="2"/>
  <c r="U508" i="2" s="1"/>
  <c r="AD508" i="2"/>
  <c r="AE508" i="2"/>
  <c r="AC508" i="2"/>
  <c r="Y508" i="2"/>
  <c r="Z508" i="2"/>
  <c r="AA508" i="2"/>
  <c r="X508" i="2"/>
  <c r="AB508" i="2"/>
  <c r="Q500" i="2"/>
  <c r="T500" i="2" s="1"/>
  <c r="AD500" i="2"/>
  <c r="AE500" i="2"/>
  <c r="AC500" i="2"/>
  <c r="Y500" i="2"/>
  <c r="AB500" i="2"/>
  <c r="Z500" i="2"/>
  <c r="X500" i="2"/>
  <c r="U500" i="2"/>
  <c r="Q492" i="2"/>
  <c r="AE492" i="2"/>
  <c r="AD492" i="2"/>
  <c r="AB492" i="2"/>
  <c r="AA492" i="2"/>
  <c r="AC492" i="2"/>
  <c r="Y492" i="2"/>
  <c r="Z492" i="2"/>
  <c r="X492" i="2"/>
  <c r="U492" i="2"/>
  <c r="W492" i="2"/>
  <c r="Q484" i="2"/>
  <c r="AD484" i="2"/>
  <c r="AA484" i="2"/>
  <c r="AB484" i="2"/>
  <c r="Y484" i="2"/>
  <c r="AC484" i="2"/>
  <c r="Z484" i="2"/>
  <c r="X484" i="2"/>
  <c r="U484" i="2"/>
  <c r="V484" i="2"/>
  <c r="Q476" i="2"/>
  <c r="AD476" i="2" s="1"/>
  <c r="AE476" i="2"/>
  <c r="AA476" i="2"/>
  <c r="Y476" i="2"/>
  <c r="AB476" i="2"/>
  <c r="X476" i="2"/>
  <c r="V476" i="2"/>
  <c r="Z476" i="2"/>
  <c r="Q468" i="2"/>
  <c r="T468" i="2" s="1"/>
  <c r="AD468" i="2"/>
  <c r="Y468" i="2"/>
  <c r="AA468" i="2"/>
  <c r="Z468" i="2"/>
  <c r="X468" i="2"/>
  <c r="U468" i="2"/>
  <c r="AB468" i="2"/>
  <c r="Q460" i="2"/>
  <c r="AB460" i="2" s="1"/>
  <c r="AE460" i="2"/>
  <c r="AC460" i="2"/>
  <c r="Q452" i="2"/>
  <c r="AE452" i="2" s="1"/>
  <c r="AD452" i="2"/>
  <c r="AB452" i="2"/>
  <c r="Y452" i="2"/>
  <c r="AC452" i="2"/>
  <c r="Z452" i="2"/>
  <c r="X452" i="2"/>
  <c r="U452" i="2"/>
  <c r="V452" i="2"/>
  <c r="Q444" i="2"/>
  <c r="AD444" i="2"/>
  <c r="AE444" i="2"/>
  <c r="AC444" i="2"/>
  <c r="Y444" i="2"/>
  <c r="AA444" i="2"/>
  <c r="AB444" i="2"/>
  <c r="Z444" i="2"/>
  <c r="X444" i="2"/>
  <c r="U444" i="2"/>
  <c r="Q436" i="2"/>
  <c r="T436" i="2" s="1"/>
  <c r="AD436" i="2"/>
  <c r="AC436" i="2"/>
  <c r="Y436" i="2"/>
  <c r="AE436" i="2"/>
  <c r="Z436" i="2"/>
  <c r="AA436" i="2"/>
  <c r="X436" i="2"/>
  <c r="Q428" i="2"/>
  <c r="AE428" i="2"/>
  <c r="AD428" i="2"/>
  <c r="AB428" i="2"/>
  <c r="AA428" i="2"/>
  <c r="Y428" i="2"/>
  <c r="AC428" i="2"/>
  <c r="Z428" i="2"/>
  <c r="U428" i="2"/>
  <c r="X428" i="2"/>
  <c r="W428" i="2"/>
  <c r="Q420" i="2"/>
  <c r="U420" i="2" s="1"/>
  <c r="AD420" i="2"/>
  <c r="AE420" i="2"/>
  <c r="AB420" i="2"/>
  <c r="Y420" i="2"/>
  <c r="Z420" i="2"/>
  <c r="V420" i="2"/>
  <c r="Q412" i="2"/>
  <c r="AD412" i="2"/>
  <c r="AE412" i="2"/>
  <c r="AC412" i="2"/>
  <c r="AA412" i="2"/>
  <c r="Y412" i="2"/>
  <c r="AB412" i="2"/>
  <c r="U412" i="2"/>
  <c r="Z412" i="2"/>
  <c r="X412" i="2"/>
  <c r="V412" i="2"/>
  <c r="Q404" i="2"/>
  <c r="AB404" i="2" s="1"/>
  <c r="AD404" i="2"/>
  <c r="AE404" i="2"/>
  <c r="Y404" i="2"/>
  <c r="X404" i="2"/>
  <c r="Q396" i="2"/>
  <c r="AD396" i="2"/>
  <c r="AE396" i="2"/>
  <c r="AB396" i="2"/>
  <c r="AC396" i="2"/>
  <c r="Y396" i="2"/>
  <c r="AA396" i="2"/>
  <c r="U396" i="2"/>
  <c r="Z396" i="2"/>
  <c r="X396" i="2"/>
  <c r="W396" i="2"/>
  <c r="Q388" i="2"/>
  <c r="AD388" i="2"/>
  <c r="AE388" i="2"/>
  <c r="AB388" i="2"/>
  <c r="Y388" i="2"/>
  <c r="AC388" i="2"/>
  <c r="U388" i="2"/>
  <c r="AA388" i="2"/>
  <c r="W388" i="2"/>
  <c r="V388" i="2"/>
  <c r="Q380" i="2"/>
  <c r="T380" i="2" s="1"/>
  <c r="AD380" i="2"/>
  <c r="AC380" i="2"/>
  <c r="AE380" i="2"/>
  <c r="Y380" i="2"/>
  <c r="Z380" i="2"/>
  <c r="X380" i="2"/>
  <c r="U380" i="2"/>
  <c r="Q372" i="2"/>
  <c r="AD372" i="2"/>
  <c r="AE372" i="2"/>
  <c r="AC372" i="2"/>
  <c r="Y372" i="2"/>
  <c r="AB372" i="2"/>
  <c r="Z372" i="2"/>
  <c r="X372" i="2"/>
  <c r="Q364" i="2"/>
  <c r="AE364" i="2"/>
  <c r="AD364" i="2"/>
  <c r="AB364" i="2"/>
  <c r="AA364" i="2"/>
  <c r="Y364" i="2"/>
  <c r="AC364" i="2"/>
  <c r="Z364" i="2"/>
  <c r="U364" i="2"/>
  <c r="X364" i="2"/>
  <c r="W364" i="2"/>
  <c r="Q356" i="2"/>
  <c r="T356" i="2" s="1"/>
  <c r="AD356" i="2"/>
  <c r="AE356" i="2"/>
  <c r="AA356" i="2"/>
  <c r="AB356" i="2"/>
  <c r="Y356" i="2"/>
  <c r="Z356" i="2"/>
  <c r="X356" i="2"/>
  <c r="V356" i="2"/>
  <c r="Q348" i="2"/>
  <c r="AE348" i="2"/>
  <c r="AD348" i="2"/>
  <c r="AA348" i="2"/>
  <c r="Y348" i="2"/>
  <c r="AB348" i="2"/>
  <c r="AC348" i="2"/>
  <c r="U348" i="2"/>
  <c r="X348" i="2"/>
  <c r="V348" i="2"/>
  <c r="Q340" i="2"/>
  <c r="AE340" i="2"/>
  <c r="AD340" i="2"/>
  <c r="AC340" i="2"/>
  <c r="AA340" i="2"/>
  <c r="Q332" i="2"/>
  <c r="AD332" i="2"/>
  <c r="AE332" i="2"/>
  <c r="AB332" i="2"/>
  <c r="Y332" i="2"/>
  <c r="AC332" i="2"/>
  <c r="Z332" i="2"/>
  <c r="AA332" i="2"/>
  <c r="U332" i="2"/>
  <c r="X332" i="2"/>
  <c r="W332" i="2"/>
  <c r="Q324" i="2"/>
  <c r="S324" i="2" s="1"/>
  <c r="AD324" i="2"/>
  <c r="AE324" i="2"/>
  <c r="AC324" i="2"/>
  <c r="AB324" i="2"/>
  <c r="Y324" i="2"/>
  <c r="Z324" i="2"/>
  <c r="X324" i="2"/>
  <c r="W324" i="2"/>
  <c r="V324" i="2"/>
  <c r="Q316" i="2"/>
  <c r="AE316" i="2"/>
  <c r="AD316" i="2"/>
  <c r="Y316" i="2"/>
  <c r="AC316" i="2"/>
  <c r="AB316" i="2"/>
  <c r="AA316" i="2"/>
  <c r="Z316" i="2"/>
  <c r="X316" i="2"/>
  <c r="U316" i="2"/>
  <c r="Q308" i="2"/>
  <c r="T308" i="2" s="1"/>
  <c r="AC308" i="2"/>
  <c r="Y308" i="2"/>
  <c r="Z308" i="2"/>
  <c r="X308" i="2"/>
  <c r="Q300" i="2"/>
  <c r="AD300" i="2"/>
  <c r="AE300" i="2"/>
  <c r="AB300" i="2"/>
  <c r="AC300" i="2"/>
  <c r="Y300" i="2"/>
  <c r="U300" i="2"/>
  <c r="X300" i="2"/>
  <c r="W300" i="2"/>
  <c r="Q292" i="2"/>
  <c r="AE292" i="2"/>
  <c r="AD292" i="2"/>
  <c r="AB292" i="2"/>
  <c r="Y292" i="2"/>
  <c r="AC292" i="2"/>
  <c r="Z292" i="2"/>
  <c r="V292" i="2"/>
  <c r="Q284" i="2"/>
  <c r="T284" i="2" s="1"/>
  <c r="AD284" i="2"/>
  <c r="AC284" i="2"/>
  <c r="Y284" i="2"/>
  <c r="Z284" i="2"/>
  <c r="AA284" i="2"/>
  <c r="X284" i="2"/>
  <c r="V284" i="2"/>
  <c r="Q276" i="2"/>
  <c r="T276" i="2" s="1"/>
  <c r="AE276" i="2"/>
  <c r="AD276" i="2"/>
  <c r="AA276" i="2"/>
  <c r="Y276" i="2"/>
  <c r="AB276" i="2"/>
  <c r="Z276" i="2"/>
  <c r="Q268" i="2"/>
  <c r="AD268" i="2" s="1"/>
  <c r="AE268" i="2"/>
  <c r="AC268" i="2"/>
  <c r="AB268" i="2"/>
  <c r="Y268" i="2"/>
  <c r="U268" i="2"/>
  <c r="Z268" i="2"/>
  <c r="W268" i="2"/>
  <c r="Q260" i="2"/>
  <c r="AD260" i="2"/>
  <c r="AE260" i="2"/>
  <c r="AB260" i="2"/>
  <c r="Y260" i="2"/>
  <c r="AA260" i="2"/>
  <c r="AC260" i="2"/>
  <c r="Z260" i="2"/>
  <c r="U260" i="2"/>
  <c r="W260" i="2"/>
  <c r="X260" i="2"/>
  <c r="V260" i="2"/>
  <c r="Q252" i="2"/>
  <c r="AB252" i="2" s="1"/>
  <c r="AD252" i="2"/>
  <c r="AC252" i="2"/>
  <c r="Y252" i="2"/>
  <c r="Z252" i="2"/>
  <c r="X252" i="2"/>
  <c r="Q244" i="2"/>
  <c r="AD244" i="2"/>
  <c r="AE244" i="2"/>
  <c r="AB244" i="2"/>
  <c r="AA244" i="2"/>
  <c r="U244" i="2"/>
  <c r="X244" i="2"/>
  <c r="Q236" i="2"/>
  <c r="T236" i="2" s="1"/>
  <c r="AD236" i="2"/>
  <c r="AE236" i="2"/>
  <c r="AC236" i="2"/>
  <c r="Y236" i="2"/>
  <c r="AB236" i="2"/>
  <c r="Z236" i="2"/>
  <c r="U236" i="2"/>
  <c r="X236" i="2"/>
  <c r="W236" i="2"/>
  <c r="Q228" i="2"/>
  <c r="Y228" i="2" s="1"/>
  <c r="AD228" i="2"/>
  <c r="AE228" i="2"/>
  <c r="AC228" i="2"/>
  <c r="AB228" i="2"/>
  <c r="Z228" i="2"/>
  <c r="U228" i="2"/>
  <c r="X228" i="2"/>
  <c r="Q220" i="2"/>
  <c r="T220" i="2" s="1"/>
  <c r="AE220" i="2"/>
  <c r="AD220" i="2"/>
  <c r="AB220" i="2"/>
  <c r="Y220" i="2"/>
  <c r="Z220" i="2"/>
  <c r="AA220" i="2"/>
  <c r="U220" i="2"/>
  <c r="Q212" i="2"/>
  <c r="AE212" i="2" s="1"/>
  <c r="AD212" i="2"/>
  <c r="AA212" i="2"/>
  <c r="Y212" i="2"/>
  <c r="Z212" i="2"/>
  <c r="U212" i="2"/>
  <c r="X212" i="2"/>
  <c r="Q204" i="2"/>
  <c r="AD204" i="2"/>
  <c r="AE204" i="2"/>
  <c r="AC204" i="2"/>
  <c r="Y204" i="2"/>
  <c r="AA204" i="2"/>
  <c r="U204" i="2"/>
  <c r="AB204" i="2"/>
  <c r="W204" i="2"/>
  <c r="Q196" i="2"/>
  <c r="Y196" i="2" s="1"/>
  <c r="AD196" i="2"/>
  <c r="AE196" i="2"/>
  <c r="AC196" i="2"/>
  <c r="U196" i="2"/>
  <c r="W196" i="2"/>
  <c r="V196" i="2"/>
  <c r="Q188" i="2"/>
  <c r="W188" i="2" s="1"/>
  <c r="AD188" i="2"/>
  <c r="AB188" i="2"/>
  <c r="Y188" i="2"/>
  <c r="Z188" i="2"/>
  <c r="X188" i="2"/>
  <c r="U188" i="2"/>
  <c r="Q180" i="2"/>
  <c r="T180" i="2" s="1"/>
  <c r="AD180" i="2"/>
  <c r="AC180" i="2"/>
  <c r="AA180" i="2"/>
  <c r="Y180" i="2"/>
  <c r="AB180" i="2"/>
  <c r="U180" i="2"/>
  <c r="X180" i="2"/>
  <c r="Q172" i="2"/>
  <c r="AD172" i="2"/>
  <c r="AE172" i="2"/>
  <c r="AC172" i="2"/>
  <c r="AB172" i="2"/>
  <c r="Y172" i="2"/>
  <c r="AA172" i="2"/>
  <c r="U172" i="2"/>
  <c r="T172" i="2"/>
  <c r="Z172" i="2"/>
  <c r="W172" i="2"/>
  <c r="Q164" i="2"/>
  <c r="T164" i="2" s="1"/>
  <c r="AD164" i="2"/>
  <c r="AE164" i="2"/>
  <c r="Y164" i="2"/>
  <c r="AC164" i="2"/>
  <c r="Z164" i="2"/>
  <c r="U164" i="2"/>
  <c r="X164" i="2"/>
  <c r="V164" i="2"/>
  <c r="Q156" i="2"/>
  <c r="AE156" i="2"/>
  <c r="AD156" i="2"/>
  <c r="AC156" i="2"/>
  <c r="Y156" i="2"/>
  <c r="AA156" i="2"/>
  <c r="Z156" i="2"/>
  <c r="X156" i="2"/>
  <c r="U156" i="2"/>
  <c r="T156" i="2"/>
  <c r="V156" i="2"/>
  <c r="Q148" i="2"/>
  <c r="AE148" i="2"/>
  <c r="AD148" i="2"/>
  <c r="AA148" i="2"/>
  <c r="AB148" i="2"/>
  <c r="Y148" i="2"/>
  <c r="AC148" i="2"/>
  <c r="Z148" i="2"/>
  <c r="U148" i="2"/>
  <c r="T148" i="2"/>
  <c r="X148" i="2"/>
  <c r="Q140" i="2"/>
  <c r="T140" i="2" s="1"/>
  <c r="AD140" i="2"/>
  <c r="Q132" i="2"/>
  <c r="AE132" i="2"/>
  <c r="AD132" i="2"/>
  <c r="AB132" i="2"/>
  <c r="AC132" i="2"/>
  <c r="Y132" i="2"/>
  <c r="AA132" i="2"/>
  <c r="U132" i="2"/>
  <c r="T132" i="2"/>
  <c r="Z132" i="2"/>
  <c r="X132" i="2"/>
  <c r="W132" i="2"/>
  <c r="V132" i="2"/>
  <c r="Q124" i="2"/>
  <c r="AA124" i="2" s="1"/>
  <c r="AD124" i="2"/>
  <c r="AC124" i="2"/>
  <c r="AB124" i="2"/>
  <c r="Y124" i="2"/>
  <c r="Z124" i="2"/>
  <c r="X124" i="2"/>
  <c r="T124" i="2"/>
  <c r="Q116" i="2"/>
  <c r="AB116" i="2" s="1"/>
  <c r="AD116" i="2"/>
  <c r="AE116" i="2"/>
  <c r="AC116" i="2"/>
  <c r="Y116" i="2"/>
  <c r="Z116" i="2"/>
  <c r="U116" i="2"/>
  <c r="X116" i="2"/>
  <c r="Q108" i="2"/>
  <c r="U108" i="2" s="1"/>
  <c r="AD108" i="2"/>
  <c r="AC108" i="2"/>
  <c r="AE108" i="2"/>
  <c r="Y108" i="2"/>
  <c r="AB108" i="2"/>
  <c r="X108" i="2"/>
  <c r="W108" i="2"/>
  <c r="Q92" i="2"/>
  <c r="AC92" i="2" s="1"/>
  <c r="AD92" i="2"/>
  <c r="Y92" i="2"/>
  <c r="Z92" i="2"/>
  <c r="X92" i="2"/>
  <c r="U92" i="2"/>
  <c r="V92" i="2"/>
  <c r="Q84" i="2"/>
  <c r="X84" i="2" s="1"/>
  <c r="AE84" i="2"/>
  <c r="AD84" i="2"/>
  <c r="AC84" i="2"/>
  <c r="AB84" i="2"/>
  <c r="AA84" i="2"/>
  <c r="Y84" i="2"/>
  <c r="Q76" i="2"/>
  <c r="AA76" i="2" s="1"/>
  <c r="AE76" i="2"/>
  <c r="AD76" i="2"/>
  <c r="Y76" i="2"/>
  <c r="Z76" i="2"/>
  <c r="AB76" i="2"/>
  <c r="T76" i="2"/>
  <c r="X76" i="2"/>
  <c r="W76" i="2"/>
  <c r="Q68" i="2"/>
  <c r="AE68" i="2"/>
  <c r="AD68" i="2"/>
  <c r="AB68" i="2"/>
  <c r="Y68" i="2"/>
  <c r="AC68" i="2"/>
  <c r="AA68" i="2"/>
  <c r="U68" i="2"/>
  <c r="T68" i="2"/>
  <c r="Z68" i="2"/>
  <c r="W68" i="2"/>
  <c r="V68" i="2"/>
  <c r="X68" i="2"/>
  <c r="Q60" i="2"/>
  <c r="AA60" i="2" s="1"/>
  <c r="AD60" i="2"/>
  <c r="AE60" i="2"/>
  <c r="AB60" i="2"/>
  <c r="Y60" i="2"/>
  <c r="Z60" i="2"/>
  <c r="X60" i="2"/>
  <c r="U60" i="2"/>
  <c r="T60" i="2"/>
  <c r="Q52" i="2"/>
  <c r="S52" i="2" s="1"/>
  <c r="AE52" i="2"/>
  <c r="AD52" i="2"/>
  <c r="AB52" i="2"/>
  <c r="Y52" i="2"/>
  <c r="AC52" i="2"/>
  <c r="Z52" i="2"/>
  <c r="T52" i="2"/>
  <c r="X52" i="2"/>
  <c r="Q44" i="2"/>
  <c r="V44" i="2" s="1"/>
  <c r="AE44" i="2"/>
  <c r="Y44" i="2"/>
  <c r="AB44" i="2"/>
  <c r="AC44" i="2"/>
  <c r="Z44" i="2"/>
  <c r="AA44" i="2"/>
  <c r="U44" i="2"/>
  <c r="T44" i="2"/>
  <c r="W44" i="2"/>
  <c r="Q36" i="2"/>
  <c r="U36" i="2" s="1"/>
  <c r="AD36" i="2"/>
  <c r="AE36" i="2"/>
  <c r="AB36" i="2"/>
  <c r="AC36" i="2"/>
  <c r="T36" i="2"/>
  <c r="AA36" i="2"/>
  <c r="V36" i="2"/>
  <c r="Q28" i="2"/>
  <c r="AD28" i="2" s="1"/>
  <c r="AE28" i="2"/>
  <c r="AC28" i="2"/>
  <c r="AB28" i="2"/>
  <c r="AA28" i="2"/>
  <c r="X28" i="2"/>
  <c r="U28" i="2"/>
  <c r="T28" i="2"/>
  <c r="V28" i="2"/>
  <c r="Q20" i="2"/>
  <c r="AD20" i="2"/>
  <c r="AE20" i="2"/>
  <c r="AC20" i="2"/>
  <c r="AA20" i="2"/>
  <c r="Y20" i="2"/>
  <c r="AB20" i="2"/>
  <c r="U20" i="2"/>
  <c r="T20" i="2"/>
  <c r="X20" i="2"/>
  <c r="Z20" i="2"/>
  <c r="Q12" i="2"/>
  <c r="AE12" i="2"/>
  <c r="AD12" i="2"/>
  <c r="AB12" i="2"/>
  <c r="Y12" i="2"/>
  <c r="AC12" i="2"/>
  <c r="Z12" i="2"/>
  <c r="U12" i="2"/>
  <c r="T12" i="2"/>
  <c r="W12" i="2"/>
  <c r="Q4" i="2"/>
  <c r="T4" i="2" s="1"/>
  <c r="AD4" i="2"/>
  <c r="AB4" i="2"/>
  <c r="Y4" i="2"/>
  <c r="AE4" i="2"/>
  <c r="AC4" i="2"/>
  <c r="Z4" i="2"/>
  <c r="X4" i="2"/>
  <c r="W4" i="2"/>
  <c r="V4" i="2"/>
  <c r="Q860" i="2"/>
  <c r="Q836" i="2"/>
  <c r="AB836" i="2" s="1"/>
  <c r="Q772" i="2"/>
  <c r="Q671" i="2"/>
  <c r="Q639" i="2"/>
  <c r="S639" i="2" s="1"/>
  <c r="Q607" i="2"/>
  <c r="Q575" i="2"/>
  <c r="U575" i="2" s="1"/>
  <c r="Q543" i="2"/>
  <c r="AA543" i="2" s="1"/>
  <c r="Q511" i="2"/>
  <c r="V511" i="2" s="1"/>
  <c r="Q479" i="2"/>
  <c r="AA479" i="2" s="1"/>
  <c r="Q447" i="2"/>
  <c r="Q415" i="2"/>
  <c r="Q383" i="2"/>
  <c r="Q351" i="2"/>
  <c r="Y351" i="2" s="1"/>
  <c r="Q319" i="2"/>
  <c r="T319" i="2" s="1"/>
  <c r="Q287" i="2"/>
  <c r="Q255" i="2"/>
  <c r="Q223" i="2"/>
  <c r="Q31" i="2"/>
  <c r="T128" i="2"/>
  <c r="U927" i="2"/>
  <c r="U863" i="2"/>
  <c r="U743" i="2"/>
  <c r="U727" i="2"/>
  <c r="U655" i="2"/>
  <c r="U567" i="2"/>
  <c r="U479" i="2"/>
  <c r="U391" i="2"/>
  <c r="U231" i="2"/>
  <c r="U215" i="2"/>
  <c r="U143" i="2"/>
  <c r="U15" i="2"/>
  <c r="V756" i="2"/>
  <c r="V716" i="2"/>
  <c r="V572" i="2"/>
  <c r="V532" i="2"/>
  <c r="V492" i="2"/>
  <c r="V204" i="2"/>
  <c r="V60" i="2"/>
  <c r="V20" i="2"/>
  <c r="W932" i="2"/>
  <c r="W892" i="2"/>
  <c r="W852" i="2"/>
  <c r="W604" i="2"/>
  <c r="W564" i="2"/>
  <c r="W420" i="2"/>
  <c r="W380" i="2"/>
  <c r="W340" i="2"/>
  <c r="W92" i="2"/>
  <c r="W52" i="2"/>
  <c r="X967" i="2"/>
  <c r="X927" i="2"/>
  <c r="X823" i="2"/>
  <c r="X775" i="2"/>
  <c r="X751" i="2"/>
  <c r="X567" i="2"/>
  <c r="X495" i="2"/>
  <c r="X471" i="2"/>
  <c r="X420" i="2"/>
  <c r="X340" i="2"/>
  <c r="X196" i="2"/>
  <c r="Y871" i="2"/>
  <c r="Y295" i="2"/>
  <c r="Z972" i="2"/>
  <c r="Z916" i="2"/>
  <c r="Z551" i="2"/>
  <c r="Z375" i="2"/>
  <c r="Z108" i="2"/>
  <c r="Q976" i="2"/>
  <c r="AE976" i="2" s="1"/>
  <c r="AD976" i="2"/>
  <c r="AA976" i="2"/>
  <c r="AC976" i="2"/>
  <c r="AB976" i="2"/>
  <c r="Z976" i="2"/>
  <c r="V976" i="2"/>
  <c r="Y976" i="2"/>
  <c r="X976" i="2"/>
  <c r="Q968" i="2"/>
  <c r="U968" i="2" s="1"/>
  <c r="AD968" i="2"/>
  <c r="AA968" i="2"/>
  <c r="AC968" i="2"/>
  <c r="Z968" i="2"/>
  <c r="V968" i="2"/>
  <c r="X968" i="2"/>
  <c r="W968" i="2"/>
  <c r="Q960" i="2"/>
  <c r="AD960" i="2"/>
  <c r="AC960" i="2"/>
  <c r="AA960" i="2"/>
  <c r="AE960" i="2"/>
  <c r="AB960" i="2"/>
  <c r="V960" i="2"/>
  <c r="Y960" i="2"/>
  <c r="Q952" i="2"/>
  <c r="T952" i="2" s="1"/>
  <c r="AD952" i="2"/>
  <c r="AE952" i="2"/>
  <c r="AC952" i="2"/>
  <c r="AB952" i="2"/>
  <c r="Z952" i="2"/>
  <c r="Y952" i="2"/>
  <c r="V952" i="2"/>
  <c r="Q944" i="2"/>
  <c r="T944" i="2" s="1"/>
  <c r="AD944" i="2"/>
  <c r="AB944" i="2"/>
  <c r="AC944" i="2"/>
  <c r="V944" i="2"/>
  <c r="Z944" i="2"/>
  <c r="X944" i="2"/>
  <c r="Q936" i="2"/>
  <c r="AE936" i="2"/>
  <c r="AD936" i="2"/>
  <c r="AA936" i="2"/>
  <c r="AC936" i="2"/>
  <c r="Z936" i="2"/>
  <c r="V936" i="2"/>
  <c r="AB936" i="2"/>
  <c r="Y936" i="2"/>
  <c r="W936" i="2"/>
  <c r="Q928" i="2"/>
  <c r="AE928" i="2"/>
  <c r="AD928" i="2"/>
  <c r="AA928" i="2"/>
  <c r="AC928" i="2"/>
  <c r="AB928" i="2"/>
  <c r="Z928" i="2"/>
  <c r="V928" i="2"/>
  <c r="Y928" i="2"/>
  <c r="W928" i="2"/>
  <c r="Q920" i="2"/>
  <c r="AD920" i="2"/>
  <c r="AE920" i="2"/>
  <c r="AB920" i="2"/>
  <c r="AA920" i="2"/>
  <c r="Z920" i="2"/>
  <c r="AC920" i="2"/>
  <c r="Y920" i="2"/>
  <c r="V920" i="2"/>
  <c r="Q912" i="2"/>
  <c r="AC912" i="2" s="1"/>
  <c r="AD912" i="2"/>
  <c r="AA912" i="2"/>
  <c r="Z912" i="2"/>
  <c r="V912" i="2"/>
  <c r="X912" i="2"/>
  <c r="Q904" i="2"/>
  <c r="AB904" i="2" s="1"/>
  <c r="AD904" i="2"/>
  <c r="AE904" i="2"/>
  <c r="AA904" i="2"/>
  <c r="V904" i="2"/>
  <c r="X904" i="2"/>
  <c r="W904" i="2"/>
  <c r="Q896" i="2"/>
  <c r="AC896" i="2" s="1"/>
  <c r="AD896" i="2"/>
  <c r="AA896" i="2"/>
  <c r="AB896" i="2"/>
  <c r="Z896" i="2"/>
  <c r="V896" i="2"/>
  <c r="Q888" i="2"/>
  <c r="Z888" i="2" s="1"/>
  <c r="AD888" i="2"/>
  <c r="AC888" i="2"/>
  <c r="AA888" i="2"/>
  <c r="Y888" i="2"/>
  <c r="V888" i="2"/>
  <c r="Q880" i="2"/>
  <c r="AD880" i="2"/>
  <c r="AA880" i="2"/>
  <c r="AC880" i="2"/>
  <c r="AB880" i="2"/>
  <c r="V880" i="2"/>
  <c r="Y880" i="2"/>
  <c r="X880" i="2"/>
  <c r="Q872" i="2"/>
  <c r="T872" i="2" s="1"/>
  <c r="AE872" i="2"/>
  <c r="AD872" i="2"/>
  <c r="AA872" i="2"/>
  <c r="V872" i="2"/>
  <c r="Z872" i="2"/>
  <c r="Y872" i="2"/>
  <c r="W872" i="2"/>
  <c r="Q864" i="2"/>
  <c r="AC864" i="2" s="1"/>
  <c r="AE864" i="2"/>
  <c r="AD864" i="2"/>
  <c r="AA864" i="2"/>
  <c r="Z864" i="2"/>
  <c r="V864" i="2"/>
  <c r="Y864" i="2"/>
  <c r="Q856" i="2"/>
  <c r="AB856" i="2" s="1"/>
  <c r="AD856" i="2"/>
  <c r="AE856" i="2"/>
  <c r="Z856" i="2"/>
  <c r="Y856" i="2"/>
  <c r="V856" i="2"/>
  <c r="Q848" i="2"/>
  <c r="U848" i="2" s="1"/>
  <c r="AE848" i="2"/>
  <c r="AD848" i="2"/>
  <c r="AC848" i="2"/>
  <c r="Z848" i="2"/>
  <c r="V848" i="2"/>
  <c r="Y848" i="2"/>
  <c r="X848" i="2"/>
  <c r="Q840" i="2"/>
  <c r="AA840" i="2" s="1"/>
  <c r="AE840" i="2"/>
  <c r="AD840" i="2"/>
  <c r="AC840" i="2"/>
  <c r="AB840" i="2"/>
  <c r="V840" i="2"/>
  <c r="Z840" i="2"/>
  <c r="X840" i="2"/>
  <c r="Y840" i="2"/>
  <c r="W840" i="2"/>
  <c r="Q832" i="2"/>
  <c r="Q824" i="2"/>
  <c r="U824" i="2" s="1"/>
  <c r="AE824" i="2"/>
  <c r="AC824" i="2"/>
  <c r="AB824" i="2"/>
  <c r="AA824" i="2"/>
  <c r="Y824" i="2"/>
  <c r="Q816" i="2"/>
  <c r="U816" i="2" s="1"/>
  <c r="AD816" i="2"/>
  <c r="AE816" i="2"/>
  <c r="AA816" i="2"/>
  <c r="AC816" i="2"/>
  <c r="Y816" i="2"/>
  <c r="Q808" i="2"/>
  <c r="AE808" i="2"/>
  <c r="AD808" i="2"/>
  <c r="AC808" i="2"/>
  <c r="AA808" i="2"/>
  <c r="AB808" i="2"/>
  <c r="V808" i="2"/>
  <c r="X808" i="2"/>
  <c r="Y808" i="2"/>
  <c r="W808" i="2"/>
  <c r="Q800" i="2"/>
  <c r="AA800" i="2" s="1"/>
  <c r="AE800" i="2"/>
  <c r="AD800" i="2"/>
  <c r="AC800" i="2"/>
  <c r="Z800" i="2"/>
  <c r="AB800" i="2"/>
  <c r="V800" i="2"/>
  <c r="W800" i="2"/>
  <c r="Q792" i="2"/>
  <c r="AE792" i="2" s="1"/>
  <c r="AD792" i="2"/>
  <c r="AC792" i="2"/>
  <c r="AA792" i="2"/>
  <c r="Z792" i="2"/>
  <c r="Y792" i="2"/>
  <c r="V792" i="2"/>
  <c r="Q784" i="2"/>
  <c r="AD784" i="2"/>
  <c r="AE784" i="2"/>
  <c r="AA784" i="2"/>
  <c r="AC784" i="2"/>
  <c r="AB784" i="2"/>
  <c r="Z784" i="2"/>
  <c r="V784" i="2"/>
  <c r="Y784" i="2"/>
  <c r="X784" i="2"/>
  <c r="Q776" i="2"/>
  <c r="AE776" i="2"/>
  <c r="AD776" i="2"/>
  <c r="AA776" i="2"/>
  <c r="AC776" i="2"/>
  <c r="AB776" i="2"/>
  <c r="Z776" i="2"/>
  <c r="V776" i="2"/>
  <c r="Y776" i="2"/>
  <c r="W776" i="2"/>
  <c r="X776" i="2"/>
  <c r="Q768" i="2"/>
  <c r="T768" i="2" s="1"/>
  <c r="AD768" i="2"/>
  <c r="AC768" i="2"/>
  <c r="AA768" i="2"/>
  <c r="AB768" i="2"/>
  <c r="V768" i="2"/>
  <c r="Z768" i="2"/>
  <c r="X768" i="2"/>
  <c r="Q760" i="2"/>
  <c r="AD760" i="2"/>
  <c r="AB760" i="2"/>
  <c r="AA760" i="2"/>
  <c r="AE760" i="2"/>
  <c r="AC760" i="2"/>
  <c r="Z760" i="2"/>
  <c r="Y760" i="2"/>
  <c r="V760" i="2"/>
  <c r="Q752" i="2"/>
  <c r="AD752" i="2"/>
  <c r="AE752" i="2"/>
  <c r="AA752" i="2"/>
  <c r="AB752" i="2"/>
  <c r="AC752" i="2"/>
  <c r="V752" i="2"/>
  <c r="Z752" i="2"/>
  <c r="X752" i="2"/>
  <c r="Q744" i="2"/>
  <c r="AA744" i="2" s="1"/>
  <c r="AE744" i="2"/>
  <c r="AD744" i="2"/>
  <c r="AC744" i="2"/>
  <c r="Z744" i="2"/>
  <c r="V744" i="2"/>
  <c r="X744" i="2"/>
  <c r="W744" i="2"/>
  <c r="Q736" i="2"/>
  <c r="AE736" i="2"/>
  <c r="AD736" i="2"/>
  <c r="AC736" i="2"/>
  <c r="AA736" i="2"/>
  <c r="Z736" i="2"/>
  <c r="V736" i="2"/>
  <c r="AB736" i="2"/>
  <c r="W736" i="2"/>
  <c r="Q720" i="2"/>
  <c r="S720" i="2" s="1"/>
  <c r="AE720" i="2"/>
  <c r="AB720" i="2"/>
  <c r="AC720" i="2"/>
  <c r="Z720" i="2"/>
  <c r="V720" i="2"/>
  <c r="Y720" i="2"/>
  <c r="Q712" i="2"/>
  <c r="X712" i="2" s="1"/>
  <c r="AE712" i="2"/>
  <c r="AD712" i="2"/>
  <c r="AC712" i="2"/>
  <c r="AA712" i="2"/>
  <c r="AB712" i="2"/>
  <c r="W712" i="2"/>
  <c r="Q704" i="2"/>
  <c r="AD704" i="2"/>
  <c r="AC704" i="2"/>
  <c r="AA704" i="2"/>
  <c r="AB704" i="2"/>
  <c r="Z704" i="2"/>
  <c r="Q696" i="2"/>
  <c r="AE696" i="2"/>
  <c r="AD696" i="2"/>
  <c r="AB696" i="2"/>
  <c r="AA696" i="2"/>
  <c r="AC696" i="2"/>
  <c r="Y696" i="2"/>
  <c r="V696" i="2"/>
  <c r="Z696" i="2"/>
  <c r="X696" i="2"/>
  <c r="Q688" i="2"/>
  <c r="T688" i="2" s="1"/>
  <c r="AD688" i="2"/>
  <c r="AA688" i="2"/>
  <c r="AC688" i="2"/>
  <c r="AB688" i="2"/>
  <c r="Z688" i="2"/>
  <c r="V688" i="2"/>
  <c r="X688" i="2"/>
  <c r="Q680" i="2"/>
  <c r="AC680" i="2" s="1"/>
  <c r="AA680" i="2"/>
  <c r="AB680" i="2"/>
  <c r="V680" i="2"/>
  <c r="X680" i="2"/>
  <c r="Z680" i="2"/>
  <c r="W680" i="2"/>
  <c r="Q672" i="2"/>
  <c r="AE672" i="2"/>
  <c r="AD672" i="2"/>
  <c r="AC672" i="2"/>
  <c r="AA672" i="2"/>
  <c r="AB672" i="2"/>
  <c r="Z672" i="2"/>
  <c r="V672" i="2"/>
  <c r="Y672" i="2"/>
  <c r="W672" i="2"/>
  <c r="Q664" i="2"/>
  <c r="AE664" i="2"/>
  <c r="AD664" i="2"/>
  <c r="AC664" i="2"/>
  <c r="AB664" i="2"/>
  <c r="AA664" i="2"/>
  <c r="Z664" i="2"/>
  <c r="Y664" i="2"/>
  <c r="V664" i="2"/>
  <c r="X664" i="2"/>
  <c r="U664" i="2"/>
  <c r="Q656" i="2"/>
  <c r="AD656" i="2"/>
  <c r="AE656" i="2"/>
  <c r="AA656" i="2"/>
  <c r="AB656" i="2"/>
  <c r="Z656" i="2"/>
  <c r="V656" i="2"/>
  <c r="AC656" i="2"/>
  <c r="Q648" i="2"/>
  <c r="AE648" i="2"/>
  <c r="AD648" i="2"/>
  <c r="AA648" i="2"/>
  <c r="AB648" i="2"/>
  <c r="AC648" i="2"/>
  <c r="Z648" i="2"/>
  <c r="V648" i="2"/>
  <c r="Y648" i="2"/>
  <c r="W648" i="2"/>
  <c r="Q640" i="2"/>
  <c r="T640" i="2" s="1"/>
  <c r="AD640" i="2"/>
  <c r="AE640" i="2"/>
  <c r="AA640" i="2"/>
  <c r="V640" i="2"/>
  <c r="Y640" i="2"/>
  <c r="Z640" i="2"/>
  <c r="Q632" i="2"/>
  <c r="T632" i="2" s="1"/>
  <c r="AB632" i="2"/>
  <c r="AA632" i="2"/>
  <c r="AE632" i="2"/>
  <c r="Y632" i="2"/>
  <c r="Z632" i="2"/>
  <c r="Q624" i="2"/>
  <c r="AD624" i="2"/>
  <c r="AE624" i="2"/>
  <c r="AA624" i="2"/>
  <c r="AB624" i="2"/>
  <c r="AC624" i="2"/>
  <c r="V624" i="2"/>
  <c r="Z624" i="2"/>
  <c r="Y624" i="2"/>
  <c r="Q616" i="2"/>
  <c r="AE616" i="2"/>
  <c r="AD616" i="2"/>
  <c r="AA616" i="2"/>
  <c r="AC616" i="2"/>
  <c r="Z616" i="2"/>
  <c r="V616" i="2"/>
  <c r="Y616" i="2"/>
  <c r="X616" i="2"/>
  <c r="W616" i="2"/>
  <c r="Q608" i="2"/>
  <c r="V608" i="2" s="1"/>
  <c r="AD608" i="2"/>
  <c r="AA608" i="2"/>
  <c r="AB608" i="2"/>
  <c r="Z608" i="2"/>
  <c r="W608" i="2"/>
  <c r="X608" i="2"/>
  <c r="Y608" i="2"/>
  <c r="Q600" i="2"/>
  <c r="AD600" i="2"/>
  <c r="AE600" i="2"/>
  <c r="AC600" i="2"/>
  <c r="AB600" i="2"/>
  <c r="AA600" i="2"/>
  <c r="Z600" i="2"/>
  <c r="Y600" i="2"/>
  <c r="V600" i="2"/>
  <c r="X600" i="2"/>
  <c r="U600" i="2"/>
  <c r="Q592" i="2"/>
  <c r="AD592" i="2"/>
  <c r="AA592" i="2"/>
  <c r="Z592" i="2"/>
  <c r="V592" i="2"/>
  <c r="Y592" i="2"/>
  <c r="X592" i="2"/>
  <c r="Q584" i="2"/>
  <c r="T584" i="2" s="1"/>
  <c r="AE584" i="2"/>
  <c r="AD584" i="2"/>
  <c r="AA584" i="2"/>
  <c r="V584" i="2"/>
  <c r="W584" i="2"/>
  <c r="Q576" i="2"/>
  <c r="AC576" i="2" s="1"/>
  <c r="AE576" i="2"/>
  <c r="AD576" i="2"/>
  <c r="AB576" i="2"/>
  <c r="V576" i="2"/>
  <c r="X576" i="2"/>
  <c r="Q568" i="2"/>
  <c r="U568" i="2" s="1"/>
  <c r="AD568" i="2"/>
  <c r="AE568" i="2"/>
  <c r="AA568" i="2"/>
  <c r="Y568" i="2"/>
  <c r="V568" i="2"/>
  <c r="Z568" i="2"/>
  <c r="Q560" i="2"/>
  <c r="AE560" i="2"/>
  <c r="AD560" i="2"/>
  <c r="AA560" i="2"/>
  <c r="AC560" i="2"/>
  <c r="AB560" i="2"/>
  <c r="V560" i="2"/>
  <c r="Z560" i="2"/>
  <c r="Q552" i="2"/>
  <c r="AE552" i="2"/>
  <c r="AD552" i="2"/>
  <c r="AA552" i="2"/>
  <c r="AC552" i="2"/>
  <c r="V552" i="2"/>
  <c r="Z552" i="2"/>
  <c r="X552" i="2"/>
  <c r="Y552" i="2"/>
  <c r="W552" i="2"/>
  <c r="Q544" i="2"/>
  <c r="AD544" i="2"/>
  <c r="AC544" i="2"/>
  <c r="AB544" i="2"/>
  <c r="Z544" i="2"/>
  <c r="V544" i="2"/>
  <c r="W544" i="2"/>
  <c r="Q536" i="2"/>
  <c r="T536" i="2" s="1"/>
  <c r="AD536" i="2"/>
  <c r="AE536" i="2"/>
  <c r="AC536" i="2"/>
  <c r="AB536" i="2"/>
  <c r="Z536" i="2"/>
  <c r="Y536" i="2"/>
  <c r="V536" i="2"/>
  <c r="Q528" i="2"/>
  <c r="AE528" i="2"/>
  <c r="AD528" i="2"/>
  <c r="AC528" i="2"/>
  <c r="AA528" i="2"/>
  <c r="AB528" i="2"/>
  <c r="Z528" i="2"/>
  <c r="V528" i="2"/>
  <c r="Y528" i="2"/>
  <c r="X528" i="2"/>
  <c r="Q520" i="2"/>
  <c r="AD520" i="2"/>
  <c r="AA520" i="2"/>
  <c r="AC520" i="2"/>
  <c r="AE520" i="2"/>
  <c r="AB520" i="2"/>
  <c r="Y520" i="2"/>
  <c r="V520" i="2"/>
  <c r="X520" i="2"/>
  <c r="W520" i="2"/>
  <c r="Q512" i="2"/>
  <c r="AD512" i="2"/>
  <c r="AA512" i="2"/>
  <c r="AE512" i="2"/>
  <c r="Y512" i="2"/>
  <c r="AC512" i="2"/>
  <c r="AB512" i="2"/>
  <c r="Z512" i="2"/>
  <c r="V512" i="2"/>
  <c r="X512" i="2"/>
  <c r="Q504" i="2"/>
  <c r="T504" i="2" s="1"/>
  <c r="AA504" i="2"/>
  <c r="AB504" i="2"/>
  <c r="AC504" i="2"/>
  <c r="AD504" i="2"/>
  <c r="Y504" i="2"/>
  <c r="X504" i="2"/>
  <c r="Q496" i="2"/>
  <c r="AD496" i="2"/>
  <c r="AE496" i="2"/>
  <c r="AC496" i="2"/>
  <c r="AA496" i="2"/>
  <c r="AB496" i="2"/>
  <c r="Z496" i="2"/>
  <c r="V496" i="2"/>
  <c r="Y496" i="2"/>
  <c r="Q488" i="2"/>
  <c r="AA488" i="2" s="1"/>
  <c r="AD488" i="2"/>
  <c r="AE488" i="2"/>
  <c r="AC488" i="2"/>
  <c r="AB488" i="2"/>
  <c r="Y488" i="2"/>
  <c r="V488" i="2"/>
  <c r="Z488" i="2"/>
  <c r="X488" i="2"/>
  <c r="W488" i="2"/>
  <c r="Q480" i="2"/>
  <c r="AE480" i="2"/>
  <c r="AA480" i="2"/>
  <c r="AD480" i="2"/>
  <c r="Z480" i="2"/>
  <c r="AB480" i="2"/>
  <c r="V480" i="2"/>
  <c r="Y480" i="2"/>
  <c r="W480" i="2"/>
  <c r="Q472" i="2"/>
  <c r="AE472" i="2"/>
  <c r="AD472" i="2"/>
  <c r="AC472" i="2"/>
  <c r="AA472" i="2"/>
  <c r="AB472" i="2"/>
  <c r="Z472" i="2"/>
  <c r="Y472" i="2"/>
  <c r="V472" i="2"/>
  <c r="U472" i="2"/>
  <c r="Q464" i="2"/>
  <c r="AB464" i="2" s="1"/>
  <c r="AE464" i="2"/>
  <c r="AD464" i="2"/>
  <c r="AA464" i="2"/>
  <c r="Z464" i="2"/>
  <c r="V464" i="2"/>
  <c r="Y464" i="2"/>
  <c r="Q456" i="2"/>
  <c r="AD456" i="2"/>
  <c r="AE456" i="2"/>
  <c r="AA456" i="2"/>
  <c r="AC456" i="2"/>
  <c r="AB456" i="2"/>
  <c r="Z456" i="2"/>
  <c r="V456" i="2"/>
  <c r="Y456" i="2"/>
  <c r="W456" i="2"/>
  <c r="Q448" i="2"/>
  <c r="V448" i="2" s="1"/>
  <c r="AD448" i="2"/>
  <c r="AE448" i="2"/>
  <c r="AA448" i="2"/>
  <c r="AC448" i="2"/>
  <c r="AB448" i="2"/>
  <c r="Y448" i="2"/>
  <c r="Q440" i="2"/>
  <c r="AE440" i="2"/>
  <c r="AD440" i="2"/>
  <c r="AA440" i="2"/>
  <c r="AB440" i="2"/>
  <c r="AC440" i="2"/>
  <c r="Y440" i="2"/>
  <c r="Z440" i="2"/>
  <c r="V440" i="2"/>
  <c r="X440" i="2"/>
  <c r="Q432" i="2"/>
  <c r="AE432" i="2"/>
  <c r="AD432" i="2"/>
  <c r="AC432" i="2"/>
  <c r="AA432" i="2"/>
  <c r="AB432" i="2"/>
  <c r="V432" i="2"/>
  <c r="Y432" i="2"/>
  <c r="Q424" i="2"/>
  <c r="AC424" i="2" s="1"/>
  <c r="V424" i="2"/>
  <c r="W424" i="2"/>
  <c r="Q416" i="2"/>
  <c r="AC416" i="2" s="1"/>
  <c r="AD416" i="2"/>
  <c r="AA416" i="2"/>
  <c r="Z416" i="2"/>
  <c r="V416" i="2"/>
  <c r="W416" i="2"/>
  <c r="Y416" i="2"/>
  <c r="Q408" i="2"/>
  <c r="AE408" i="2"/>
  <c r="AC408" i="2"/>
  <c r="AA408" i="2"/>
  <c r="AB408" i="2"/>
  <c r="AD408" i="2"/>
  <c r="Z408" i="2"/>
  <c r="X408" i="2"/>
  <c r="V408" i="2"/>
  <c r="Y408" i="2"/>
  <c r="U408" i="2"/>
  <c r="Q400" i="2"/>
  <c r="AE400" i="2"/>
  <c r="AA400" i="2"/>
  <c r="AD400" i="2"/>
  <c r="AB400" i="2"/>
  <c r="Z400" i="2"/>
  <c r="Y400" i="2"/>
  <c r="X400" i="2"/>
  <c r="V400" i="2"/>
  <c r="AC400" i="2"/>
  <c r="Q392" i="2"/>
  <c r="AB392" i="2" s="1"/>
  <c r="AD392" i="2"/>
  <c r="AA392" i="2"/>
  <c r="Y392" i="2"/>
  <c r="X392" i="2"/>
  <c r="V392" i="2"/>
  <c r="Z392" i="2"/>
  <c r="W392" i="2"/>
  <c r="Q384" i="2"/>
  <c r="AE384" i="2"/>
  <c r="AD384" i="2"/>
  <c r="AA384" i="2"/>
  <c r="AC384" i="2"/>
  <c r="AB384" i="2"/>
  <c r="Y384" i="2"/>
  <c r="Z384" i="2"/>
  <c r="V384" i="2"/>
  <c r="Q376" i="2"/>
  <c r="T376" i="2" s="1"/>
  <c r="AA376" i="2"/>
  <c r="AB376" i="2"/>
  <c r="AE376" i="2"/>
  <c r="Y376" i="2"/>
  <c r="V376" i="2"/>
  <c r="Z376" i="2"/>
  <c r="Q368" i="2"/>
  <c r="AE368" i="2"/>
  <c r="AD368" i="2"/>
  <c r="AA368" i="2"/>
  <c r="AB368" i="2"/>
  <c r="AC368" i="2"/>
  <c r="Z368" i="2"/>
  <c r="V368" i="2"/>
  <c r="Y368" i="2"/>
  <c r="Q360" i="2"/>
  <c r="AE360" i="2" s="1"/>
  <c r="AD360" i="2"/>
  <c r="Y360" i="2"/>
  <c r="V360" i="2"/>
  <c r="AB360" i="2"/>
  <c r="X360" i="2"/>
  <c r="Z360" i="2"/>
  <c r="W360" i="2"/>
  <c r="Q352" i="2"/>
  <c r="Z352" i="2" s="1"/>
  <c r="AE352" i="2"/>
  <c r="AA352" i="2"/>
  <c r="AC352" i="2"/>
  <c r="AB352" i="2"/>
  <c r="V352" i="2"/>
  <c r="W352" i="2"/>
  <c r="Q344" i="2"/>
  <c r="T344" i="2" s="1"/>
  <c r="AE344" i="2"/>
  <c r="AD344" i="2"/>
  <c r="AC344" i="2"/>
  <c r="AB344" i="2"/>
  <c r="Z344" i="2"/>
  <c r="X344" i="2"/>
  <c r="Y344" i="2"/>
  <c r="V344" i="2"/>
  <c r="Q336" i="2"/>
  <c r="U336" i="2" s="1"/>
  <c r="AD336" i="2"/>
  <c r="AA336" i="2"/>
  <c r="Z336" i="2"/>
  <c r="X336" i="2"/>
  <c r="V336" i="2"/>
  <c r="Y336" i="2"/>
  <c r="Q328" i="2"/>
  <c r="AE328" i="2"/>
  <c r="AD328" i="2"/>
  <c r="AC328" i="2"/>
  <c r="AA328" i="2"/>
  <c r="Y328" i="2"/>
  <c r="X328" i="2"/>
  <c r="V328" i="2"/>
  <c r="AB328" i="2"/>
  <c r="Z328" i="2"/>
  <c r="W328" i="2"/>
  <c r="Q320" i="2"/>
  <c r="T320" i="2" s="1"/>
  <c r="AE320" i="2"/>
  <c r="AD320" i="2"/>
  <c r="AA320" i="2"/>
  <c r="AC320" i="2"/>
  <c r="AB320" i="2"/>
  <c r="Y320" i="2"/>
  <c r="X320" i="2"/>
  <c r="Q312" i="2"/>
  <c r="AE312" i="2"/>
  <c r="AD312" i="2"/>
  <c r="AA312" i="2"/>
  <c r="AB312" i="2"/>
  <c r="AC312" i="2"/>
  <c r="Z312" i="2"/>
  <c r="Y312" i="2"/>
  <c r="V312" i="2"/>
  <c r="X312" i="2"/>
  <c r="Q304" i="2"/>
  <c r="AD304" i="2"/>
  <c r="AE304" i="2"/>
  <c r="AA304" i="2"/>
  <c r="AB304" i="2"/>
  <c r="AC304" i="2"/>
  <c r="V304" i="2"/>
  <c r="Z304" i="2"/>
  <c r="X304" i="2"/>
  <c r="Y304" i="2"/>
  <c r="Q296" i="2"/>
  <c r="AD296" i="2"/>
  <c r="AE296" i="2"/>
  <c r="AC296" i="2"/>
  <c r="AA296" i="2"/>
  <c r="AB296" i="2"/>
  <c r="Z296" i="2"/>
  <c r="V296" i="2"/>
  <c r="X296" i="2"/>
  <c r="Y296" i="2"/>
  <c r="W296" i="2"/>
  <c r="Q288" i="2"/>
  <c r="AE288" i="2"/>
  <c r="AD288" i="2"/>
  <c r="AC288" i="2"/>
  <c r="AB288" i="2"/>
  <c r="V288" i="2"/>
  <c r="Y288" i="2"/>
  <c r="X288" i="2"/>
  <c r="W288" i="2"/>
  <c r="Z288" i="2"/>
  <c r="Q280" i="2"/>
  <c r="T280" i="2" s="1"/>
  <c r="AD280" i="2"/>
  <c r="AC280" i="2"/>
  <c r="AB280" i="2"/>
  <c r="Z280" i="2"/>
  <c r="X280" i="2"/>
  <c r="V280" i="2"/>
  <c r="Y280" i="2"/>
  <c r="U280" i="2"/>
  <c r="Q272" i="2"/>
  <c r="AD272" i="2"/>
  <c r="AA272" i="2"/>
  <c r="AE272" i="2"/>
  <c r="AC272" i="2"/>
  <c r="AB272" i="2"/>
  <c r="Z272" i="2"/>
  <c r="X272" i="2"/>
  <c r="V272" i="2"/>
  <c r="Q264" i="2"/>
  <c r="T264" i="2" s="1"/>
  <c r="AD264" i="2"/>
  <c r="AC264" i="2"/>
  <c r="AB264" i="2"/>
  <c r="Y264" i="2"/>
  <c r="X264" i="2"/>
  <c r="V264" i="2"/>
  <c r="W264" i="2"/>
  <c r="Q256" i="2"/>
  <c r="AE256" i="2"/>
  <c r="AD256" i="2"/>
  <c r="AC256" i="2"/>
  <c r="AA256" i="2"/>
  <c r="AB256" i="2"/>
  <c r="Y256" i="2"/>
  <c r="Z256" i="2"/>
  <c r="V256" i="2"/>
  <c r="Q248" i="2"/>
  <c r="AE248" i="2"/>
  <c r="AD248" i="2"/>
  <c r="AA248" i="2"/>
  <c r="AC248" i="2"/>
  <c r="AB248" i="2"/>
  <c r="Z248" i="2"/>
  <c r="Y248" i="2"/>
  <c r="V248" i="2"/>
  <c r="Q240" i="2"/>
  <c r="AD240" i="2"/>
  <c r="AE240" i="2"/>
  <c r="Z240" i="2"/>
  <c r="Y240" i="2"/>
  <c r="V240" i="2"/>
  <c r="AB240" i="2"/>
  <c r="X240" i="2"/>
  <c r="Q232" i="2"/>
  <c r="AB232" i="2" s="1"/>
  <c r="AD232" i="2"/>
  <c r="AA232" i="2"/>
  <c r="Z232" i="2"/>
  <c r="V232" i="2"/>
  <c r="Y232" i="2"/>
  <c r="W232" i="2"/>
  <c r="Q224" i="2"/>
  <c r="T224" i="2" s="1"/>
  <c r="AD224" i="2"/>
  <c r="AB224" i="2"/>
  <c r="AA224" i="2"/>
  <c r="Z224" i="2"/>
  <c r="Y224" i="2"/>
  <c r="V224" i="2"/>
  <c r="W224" i="2"/>
  <c r="Q216" i="2"/>
  <c r="AD216" i="2"/>
  <c r="AE216" i="2"/>
  <c r="AC216" i="2"/>
  <c r="AA216" i="2"/>
  <c r="AB216" i="2"/>
  <c r="X216" i="2"/>
  <c r="V216" i="2"/>
  <c r="Z216" i="2"/>
  <c r="Y216" i="2"/>
  <c r="U216" i="2"/>
  <c r="Q208" i="2"/>
  <c r="AD208" i="2"/>
  <c r="AE208" i="2"/>
  <c r="AA208" i="2"/>
  <c r="AB208" i="2"/>
  <c r="AC208" i="2"/>
  <c r="Z208" i="2"/>
  <c r="Y208" i="2"/>
  <c r="X208" i="2"/>
  <c r="V208" i="2"/>
  <c r="Q200" i="2"/>
  <c r="AA200" i="2" s="1"/>
  <c r="AD200" i="2"/>
  <c r="AE200" i="2"/>
  <c r="AB200" i="2"/>
  <c r="Z200" i="2"/>
  <c r="X200" i="2"/>
  <c r="V200" i="2"/>
  <c r="W200" i="2"/>
  <c r="Q192" i="2"/>
  <c r="AD192" i="2"/>
  <c r="AA192" i="2"/>
  <c r="AB192" i="2"/>
  <c r="Y192" i="2"/>
  <c r="V192" i="2"/>
  <c r="X192" i="2"/>
  <c r="Q184" i="2"/>
  <c r="V184" i="2" s="1"/>
  <c r="AE184" i="2"/>
  <c r="AD184" i="2"/>
  <c r="AA184" i="2"/>
  <c r="AB184" i="2"/>
  <c r="Z184" i="2"/>
  <c r="Y184" i="2"/>
  <c r="Q176" i="2"/>
  <c r="AE176" i="2"/>
  <c r="AD176" i="2"/>
  <c r="AA176" i="2"/>
  <c r="AC176" i="2"/>
  <c r="Z176" i="2"/>
  <c r="AB176" i="2"/>
  <c r="V176" i="2"/>
  <c r="X176" i="2"/>
  <c r="Y176" i="2"/>
  <c r="Q168" i="2"/>
  <c r="AC168" i="2" s="1"/>
  <c r="AD168" i="2"/>
  <c r="AB168" i="2"/>
  <c r="AA168" i="2"/>
  <c r="Z168" i="2"/>
  <c r="X168" i="2"/>
  <c r="V168" i="2"/>
  <c r="W168" i="2"/>
  <c r="Q160" i="2"/>
  <c r="AE160" i="2"/>
  <c r="AD160" i="2"/>
  <c r="AC160" i="2"/>
  <c r="AB160" i="2"/>
  <c r="AA160" i="2"/>
  <c r="Z160" i="2"/>
  <c r="X160" i="2"/>
  <c r="V160" i="2"/>
  <c r="W160" i="2"/>
  <c r="Q152" i="2"/>
  <c r="AD152" i="2"/>
  <c r="AC152" i="2"/>
  <c r="Z152" i="2"/>
  <c r="Y152" i="2"/>
  <c r="V152" i="2"/>
  <c r="X152" i="2"/>
  <c r="U152" i="2"/>
  <c r="Q144" i="2"/>
  <c r="AD144" i="2"/>
  <c r="AE144" i="2"/>
  <c r="AC144" i="2"/>
  <c r="AB144" i="2"/>
  <c r="Z144" i="2"/>
  <c r="V144" i="2"/>
  <c r="Y144" i="2"/>
  <c r="X144" i="2"/>
  <c r="Q136" i="2"/>
  <c r="U136" i="2" s="1"/>
  <c r="AD136" i="2"/>
  <c r="AB136" i="2"/>
  <c r="X136" i="2"/>
  <c r="W136" i="2"/>
  <c r="Q128" i="2"/>
  <c r="AE128" i="2"/>
  <c r="AD128" i="2"/>
  <c r="AC128" i="2"/>
  <c r="AA128" i="2"/>
  <c r="Y128" i="2"/>
  <c r="AB128" i="2"/>
  <c r="Z128" i="2"/>
  <c r="X128" i="2"/>
  <c r="V128" i="2"/>
  <c r="Q120" i="2"/>
  <c r="AB120" i="2" s="1"/>
  <c r="AD120" i="2"/>
  <c r="AC120" i="2"/>
  <c r="AA120" i="2"/>
  <c r="Z120" i="2"/>
  <c r="V120" i="2"/>
  <c r="X120" i="2"/>
  <c r="Q112" i="2"/>
  <c r="AE112" i="2" s="1"/>
  <c r="AD112" i="2"/>
  <c r="Z112" i="2"/>
  <c r="AB112" i="2"/>
  <c r="Y112" i="2"/>
  <c r="V112" i="2"/>
  <c r="X112" i="2"/>
  <c r="Q104" i="2"/>
  <c r="AE104" i="2"/>
  <c r="AD104" i="2"/>
  <c r="AB104" i="2"/>
  <c r="AC104" i="2"/>
  <c r="AA104" i="2"/>
  <c r="X104" i="2"/>
  <c r="V104" i="2"/>
  <c r="Z104" i="2"/>
  <c r="W104" i="2"/>
  <c r="Q96" i="2"/>
  <c r="S96" i="2" s="1"/>
  <c r="AE96" i="2"/>
  <c r="AD96" i="2"/>
  <c r="AB96" i="2"/>
  <c r="AA96" i="2"/>
  <c r="AC96" i="2"/>
  <c r="Y96" i="2"/>
  <c r="X96" i="2"/>
  <c r="V96" i="2"/>
  <c r="W96" i="2"/>
  <c r="Q88" i="2"/>
  <c r="T88" i="2" s="1"/>
  <c r="AD88" i="2"/>
  <c r="AC88" i="2"/>
  <c r="AB88" i="2"/>
  <c r="Z88" i="2"/>
  <c r="V88" i="2"/>
  <c r="U88" i="2"/>
  <c r="Q80" i="2"/>
  <c r="AE80" i="2"/>
  <c r="AD80" i="2"/>
  <c r="AC80" i="2"/>
  <c r="Z80" i="2"/>
  <c r="AB80" i="2"/>
  <c r="Y80" i="2"/>
  <c r="V80" i="2"/>
  <c r="X80" i="2"/>
  <c r="U80" i="2"/>
  <c r="Q72" i="2"/>
  <c r="AD72" i="2" s="1"/>
  <c r="AC72" i="2"/>
  <c r="AB72" i="2"/>
  <c r="Y72" i="2"/>
  <c r="X72" i="2"/>
  <c r="V72" i="2"/>
  <c r="W72" i="2"/>
  <c r="Q64" i="2"/>
  <c r="AE64" i="2"/>
  <c r="AD64" i="2"/>
  <c r="AB64" i="2"/>
  <c r="Z64" i="2"/>
  <c r="Y64" i="2"/>
  <c r="X64" i="2"/>
  <c r="V64" i="2"/>
  <c r="Q48" i="2"/>
  <c r="AE48" i="2"/>
  <c r="AD48" i="2"/>
  <c r="AC48" i="2"/>
  <c r="AA48" i="2"/>
  <c r="AB48" i="2"/>
  <c r="Z48" i="2"/>
  <c r="V48" i="2"/>
  <c r="Y48" i="2"/>
  <c r="Q40" i="2"/>
  <c r="AE40" i="2"/>
  <c r="AD40" i="2"/>
  <c r="AB40" i="2"/>
  <c r="AA40" i="2"/>
  <c r="AC40" i="2"/>
  <c r="Z40" i="2"/>
  <c r="X40" i="2"/>
  <c r="V40" i="2"/>
  <c r="Y40" i="2"/>
  <c r="W40" i="2"/>
  <c r="Q32" i="2"/>
  <c r="U32" i="2" s="1"/>
  <c r="AE32" i="2"/>
  <c r="AD32" i="2"/>
  <c r="AC32" i="2"/>
  <c r="Z32" i="2"/>
  <c r="X32" i="2"/>
  <c r="V32" i="2"/>
  <c r="W32" i="2"/>
  <c r="Q24" i="2"/>
  <c r="AE24" i="2" s="1"/>
  <c r="AD24" i="2"/>
  <c r="AB24" i="2"/>
  <c r="AC24" i="2"/>
  <c r="V24" i="2"/>
  <c r="X24" i="2"/>
  <c r="Y24" i="2"/>
  <c r="U24" i="2"/>
  <c r="Q16" i="2"/>
  <c r="Z16" i="2" s="1"/>
  <c r="AE16" i="2"/>
  <c r="AD16" i="2"/>
  <c r="AB16" i="2"/>
  <c r="V16" i="2"/>
  <c r="X16" i="2"/>
  <c r="U16" i="2"/>
  <c r="Q8" i="2"/>
  <c r="AE8" i="2"/>
  <c r="AD8" i="2"/>
  <c r="Y8" i="2"/>
  <c r="X8" i="2"/>
  <c r="V8" i="2"/>
  <c r="Z8" i="2"/>
  <c r="W8" i="2"/>
  <c r="Q924" i="2"/>
  <c r="Q804" i="2"/>
  <c r="Q684" i="2"/>
  <c r="Q655" i="2"/>
  <c r="AC655" i="2" s="1"/>
  <c r="Q623" i="2"/>
  <c r="Q591" i="2"/>
  <c r="Q559" i="2"/>
  <c r="Q527" i="2"/>
  <c r="Q495" i="2"/>
  <c r="AB495" i="2" s="1"/>
  <c r="Q463" i="2"/>
  <c r="Q431" i="2"/>
  <c r="U431" i="2" s="1"/>
  <c r="Q399" i="2"/>
  <c r="Q367" i="2"/>
  <c r="U367" i="2" s="1"/>
  <c r="Q335" i="2"/>
  <c r="S335" i="2" s="1"/>
  <c r="Q303" i="2"/>
  <c r="T303" i="2" s="1"/>
  <c r="Q271" i="2"/>
  <c r="Q239" i="2"/>
  <c r="U239" i="2" s="1"/>
  <c r="Q207" i="2"/>
  <c r="AC207" i="2" s="1"/>
  <c r="Q175" i="2"/>
  <c r="Q47" i="2"/>
  <c r="X47" i="2" s="1"/>
  <c r="T895" i="2"/>
  <c r="T887" i="2"/>
  <c r="T831" i="2"/>
  <c r="T767" i="2"/>
  <c r="T735" i="2"/>
  <c r="T671" i="2"/>
  <c r="T599" i="2"/>
  <c r="T559" i="2"/>
  <c r="T487" i="2"/>
  <c r="T471" i="2"/>
  <c r="T407" i="2"/>
  <c r="T399" i="2"/>
  <c r="T223" i="2"/>
  <c r="T160" i="2"/>
  <c r="T135" i="2"/>
  <c r="T32" i="2"/>
  <c r="T7" i="2"/>
  <c r="U920" i="2"/>
  <c r="U856" i="2"/>
  <c r="U720" i="2"/>
  <c r="U632" i="2"/>
  <c r="U544" i="2"/>
  <c r="U456" i="2"/>
  <c r="U384" i="2"/>
  <c r="U368" i="2"/>
  <c r="U296" i="2"/>
  <c r="U208" i="2"/>
  <c r="U120" i="2"/>
  <c r="U47" i="2"/>
  <c r="V972" i="2"/>
  <c r="V828" i="2"/>
  <c r="V748" i="2"/>
  <c r="V500" i="2"/>
  <c r="V316" i="2"/>
  <c r="V276" i="2"/>
  <c r="W860" i="2"/>
  <c r="W820" i="2"/>
  <c r="W760" i="2"/>
  <c r="W720" i="2"/>
  <c r="W676" i="2"/>
  <c r="W636" i="2"/>
  <c r="W596" i="2"/>
  <c r="W576" i="2"/>
  <c r="W536" i="2"/>
  <c r="W496" i="2"/>
  <c r="W348" i="2"/>
  <c r="W308" i="2"/>
  <c r="W248" i="2"/>
  <c r="W208" i="2"/>
  <c r="W164" i="2"/>
  <c r="W124" i="2"/>
  <c r="W84" i="2"/>
  <c r="W24" i="2"/>
  <c r="X936" i="2"/>
  <c r="X896" i="2"/>
  <c r="X856" i="2"/>
  <c r="X832" i="2"/>
  <c r="X624" i="2"/>
  <c r="X384" i="2"/>
  <c r="X352" i="2"/>
  <c r="X292" i="2"/>
  <c r="X256" i="2"/>
  <c r="Y800" i="2"/>
  <c r="Y584" i="2"/>
  <c r="Y272" i="2"/>
  <c r="Y88" i="2"/>
  <c r="Z824" i="2"/>
  <c r="Z584" i="2"/>
  <c r="Z404" i="2"/>
  <c r="Z348" i="2"/>
  <c r="Z264" i="2"/>
  <c r="AD780" i="2"/>
  <c r="Q975" i="2"/>
  <c r="AE975" i="2"/>
  <c r="AD975" i="2"/>
  <c r="AB975" i="2"/>
  <c r="AC975" i="2"/>
  <c r="Z975" i="2"/>
  <c r="AA975" i="2"/>
  <c r="V975" i="2"/>
  <c r="Y975" i="2"/>
  <c r="W975" i="2"/>
  <c r="Q967" i="2"/>
  <c r="AD967" i="2"/>
  <c r="AB967" i="2"/>
  <c r="AC967" i="2"/>
  <c r="Z967" i="2"/>
  <c r="V967" i="2"/>
  <c r="W967" i="2"/>
  <c r="Y967" i="2"/>
  <c r="Q959" i="2"/>
  <c r="T959" i="2" s="1"/>
  <c r="AE959" i="2"/>
  <c r="AB959" i="2"/>
  <c r="AD959" i="2"/>
  <c r="AC959" i="2"/>
  <c r="AA959" i="2"/>
  <c r="V959" i="2"/>
  <c r="W959" i="2"/>
  <c r="Z959" i="2"/>
  <c r="Q951" i="2"/>
  <c r="Z951" i="2" s="1"/>
  <c r="AD951" i="2"/>
  <c r="AC951" i="2"/>
  <c r="AB951" i="2"/>
  <c r="Y951" i="2"/>
  <c r="V951" i="2"/>
  <c r="W951" i="2"/>
  <c r="AA951" i="2"/>
  <c r="X951" i="2"/>
  <c r="Q943" i="2"/>
  <c r="U943" i="2" s="1"/>
  <c r="AC943" i="2"/>
  <c r="AB943" i="2"/>
  <c r="AA943" i="2"/>
  <c r="V943" i="2"/>
  <c r="Y943" i="2"/>
  <c r="W943" i="2"/>
  <c r="X943" i="2"/>
  <c r="Z943" i="2"/>
  <c r="Q935" i="2"/>
  <c r="U935" i="2" s="1"/>
  <c r="AE935" i="2"/>
  <c r="AB935" i="2"/>
  <c r="AD935" i="2"/>
  <c r="AC935" i="2"/>
  <c r="AA935" i="2"/>
  <c r="V935" i="2"/>
  <c r="W935" i="2"/>
  <c r="Q927" i="2"/>
  <c r="AE927" i="2"/>
  <c r="AD927" i="2"/>
  <c r="AB927" i="2"/>
  <c r="AC927" i="2"/>
  <c r="AA927" i="2"/>
  <c r="V927" i="2"/>
  <c r="W927" i="2"/>
  <c r="Q919" i="2"/>
  <c r="U919" i="2" s="1"/>
  <c r="AE919" i="2"/>
  <c r="AD919" i="2"/>
  <c r="Z919" i="2"/>
  <c r="AA919" i="2"/>
  <c r="Y919" i="2"/>
  <c r="V919" i="2"/>
  <c r="W919" i="2"/>
  <c r="X919" i="2"/>
  <c r="Q911" i="2"/>
  <c r="AE911" i="2"/>
  <c r="AD911" i="2"/>
  <c r="AB911" i="2"/>
  <c r="AC911" i="2"/>
  <c r="Z911" i="2"/>
  <c r="AA911" i="2"/>
  <c r="V911" i="2"/>
  <c r="Y911" i="2"/>
  <c r="W911" i="2"/>
  <c r="Q903" i="2"/>
  <c r="AE903" i="2"/>
  <c r="AD903" i="2"/>
  <c r="AB903" i="2"/>
  <c r="AC903" i="2"/>
  <c r="AA903" i="2"/>
  <c r="Z903" i="2"/>
  <c r="V903" i="2"/>
  <c r="W903" i="2"/>
  <c r="Q895" i="2"/>
  <c r="AE895" i="2" s="1"/>
  <c r="AD895" i="2"/>
  <c r="AA895" i="2"/>
  <c r="Z895" i="2"/>
  <c r="V895" i="2"/>
  <c r="W895" i="2"/>
  <c r="Y895" i="2"/>
  <c r="Q887" i="2"/>
  <c r="AB887" i="2" s="1"/>
  <c r="AE887" i="2"/>
  <c r="AD887" i="2"/>
  <c r="Y887" i="2"/>
  <c r="V887" i="2"/>
  <c r="W887" i="2"/>
  <c r="Z887" i="2"/>
  <c r="X887" i="2"/>
  <c r="Q879" i="2"/>
  <c r="U879" i="2" s="1"/>
  <c r="AE879" i="2"/>
  <c r="AD879" i="2"/>
  <c r="AC879" i="2"/>
  <c r="Z879" i="2"/>
  <c r="V879" i="2"/>
  <c r="Y879" i="2"/>
  <c r="W879" i="2"/>
  <c r="X879" i="2"/>
  <c r="Q871" i="2"/>
  <c r="AB871" i="2"/>
  <c r="AE871" i="2"/>
  <c r="AC871" i="2"/>
  <c r="AD871" i="2"/>
  <c r="AA871" i="2"/>
  <c r="V871" i="2"/>
  <c r="W871" i="2"/>
  <c r="Q863" i="2"/>
  <c r="AE863" i="2"/>
  <c r="AB863" i="2"/>
  <c r="AD863" i="2"/>
  <c r="AC863" i="2"/>
  <c r="AA863" i="2"/>
  <c r="Z863" i="2"/>
  <c r="V863" i="2"/>
  <c r="W863" i="2"/>
  <c r="Y863" i="2"/>
  <c r="Q855" i="2"/>
  <c r="AC855" i="2" s="1"/>
  <c r="AD855" i="2"/>
  <c r="AA855" i="2"/>
  <c r="Z855" i="2"/>
  <c r="Y855" i="2"/>
  <c r="V855" i="2"/>
  <c r="W855" i="2"/>
  <c r="X855" i="2"/>
  <c r="Q847" i="2"/>
  <c r="W847" i="2" s="1"/>
  <c r="AE847" i="2"/>
  <c r="AD847" i="2"/>
  <c r="AB847" i="2"/>
  <c r="Z847" i="2"/>
  <c r="AA847" i="2"/>
  <c r="V847" i="2"/>
  <c r="Y847" i="2"/>
  <c r="Q839" i="2"/>
  <c r="AE839" i="2" s="1"/>
  <c r="Z839" i="2"/>
  <c r="AA839" i="2"/>
  <c r="V839" i="2"/>
  <c r="W839" i="2"/>
  <c r="Y839" i="2"/>
  <c r="Q831" i="2"/>
  <c r="AE831" i="2"/>
  <c r="AD831" i="2"/>
  <c r="AC831" i="2"/>
  <c r="AB831" i="2"/>
  <c r="AA831" i="2"/>
  <c r="V831" i="2"/>
  <c r="W831" i="2"/>
  <c r="Z831" i="2"/>
  <c r="Q823" i="2"/>
  <c r="U823" i="2" s="1"/>
  <c r="AE823" i="2"/>
  <c r="AB823" i="2"/>
  <c r="AA823" i="2"/>
  <c r="Y823" i="2"/>
  <c r="Z823" i="2"/>
  <c r="W823" i="2"/>
  <c r="AC823" i="2"/>
  <c r="Q815" i="2"/>
  <c r="U815" i="2" s="1"/>
  <c r="AE815" i="2"/>
  <c r="AD815" i="2"/>
  <c r="AC815" i="2"/>
  <c r="AA815" i="2"/>
  <c r="Y815" i="2"/>
  <c r="W815" i="2"/>
  <c r="Z815" i="2"/>
  <c r="Q807" i="2"/>
  <c r="AB807" i="2"/>
  <c r="AE807" i="2"/>
  <c r="AA807" i="2"/>
  <c r="AC807" i="2"/>
  <c r="V807" i="2"/>
  <c r="Z807" i="2"/>
  <c r="W807" i="2"/>
  <c r="Q799" i="2"/>
  <c r="U799" i="2" s="1"/>
  <c r="AE799" i="2"/>
  <c r="AD799" i="2"/>
  <c r="AB799" i="2"/>
  <c r="AA799" i="2"/>
  <c r="V799" i="2"/>
  <c r="W799" i="2"/>
  <c r="X799" i="2"/>
  <c r="Y799" i="2"/>
  <c r="Q791" i="2"/>
  <c r="AE791" i="2"/>
  <c r="AB791" i="2"/>
  <c r="AD791" i="2"/>
  <c r="AC791" i="2"/>
  <c r="Z791" i="2"/>
  <c r="AA791" i="2"/>
  <c r="Y791" i="2"/>
  <c r="V791" i="2"/>
  <c r="W791" i="2"/>
  <c r="X791" i="2"/>
  <c r="Q783" i="2"/>
  <c r="AE783" i="2"/>
  <c r="AD783" i="2"/>
  <c r="AC783" i="2"/>
  <c r="AB783" i="2"/>
  <c r="AA783" i="2"/>
  <c r="Z783" i="2"/>
  <c r="V783" i="2"/>
  <c r="Y783" i="2"/>
  <c r="W783" i="2"/>
  <c r="X783" i="2"/>
  <c r="Q775" i="2"/>
  <c r="AE775" i="2"/>
  <c r="AD775" i="2"/>
  <c r="AB775" i="2"/>
  <c r="Z775" i="2"/>
  <c r="AC775" i="2"/>
  <c r="V775" i="2"/>
  <c r="W775" i="2"/>
  <c r="AA775" i="2"/>
  <c r="Q767" i="2"/>
  <c r="AE767" i="2"/>
  <c r="AC767" i="2"/>
  <c r="AB767" i="2"/>
  <c r="AD767" i="2"/>
  <c r="AA767" i="2"/>
  <c r="V767" i="2"/>
  <c r="W767" i="2"/>
  <c r="X767" i="2"/>
  <c r="U767" i="2"/>
  <c r="Q759" i="2"/>
  <c r="T759" i="2" s="1"/>
  <c r="AD759" i="2"/>
  <c r="AE759" i="2"/>
  <c r="AA759" i="2"/>
  <c r="Y759" i="2"/>
  <c r="V759" i="2"/>
  <c r="W759" i="2"/>
  <c r="Q751" i="2"/>
  <c r="AC751" i="2" s="1"/>
  <c r="AB751" i="2"/>
  <c r="AD751" i="2"/>
  <c r="V751" i="2"/>
  <c r="Y751" i="2"/>
  <c r="W751" i="2"/>
  <c r="Q743" i="2"/>
  <c r="AE743" i="2"/>
  <c r="AD743" i="2"/>
  <c r="AB743" i="2"/>
  <c r="AC743" i="2"/>
  <c r="V743" i="2"/>
  <c r="W743" i="2"/>
  <c r="AA743" i="2"/>
  <c r="Y743" i="2"/>
  <c r="Z743" i="2"/>
  <c r="Q735" i="2"/>
  <c r="AE735" i="2" s="1"/>
  <c r="AB735" i="2"/>
  <c r="AD735" i="2"/>
  <c r="V735" i="2"/>
  <c r="W735" i="2"/>
  <c r="Z735" i="2"/>
  <c r="Y735" i="2"/>
  <c r="Q727" i="2"/>
  <c r="AE727" i="2"/>
  <c r="AD727" i="2"/>
  <c r="AB727" i="2"/>
  <c r="AC727" i="2"/>
  <c r="Z727" i="2"/>
  <c r="Y727" i="2"/>
  <c r="AA727" i="2"/>
  <c r="V727" i="2"/>
  <c r="W727" i="2"/>
  <c r="Q719" i="2"/>
  <c r="AD719" i="2"/>
  <c r="AE719" i="2"/>
  <c r="AC719" i="2"/>
  <c r="AB719" i="2"/>
  <c r="Z719" i="2"/>
  <c r="AA719" i="2"/>
  <c r="V719" i="2"/>
  <c r="Y719" i="2"/>
  <c r="W719" i="2"/>
  <c r="X719" i="2"/>
  <c r="Q711" i="2"/>
  <c r="AE711" i="2"/>
  <c r="AD711" i="2"/>
  <c r="AB711" i="2"/>
  <c r="AC711" i="2"/>
  <c r="AA711" i="2"/>
  <c r="Z711" i="2"/>
  <c r="V711" i="2"/>
  <c r="W711" i="2"/>
  <c r="Y711" i="2"/>
  <c r="X711" i="2"/>
  <c r="Q703" i="2"/>
  <c r="AE703" i="2"/>
  <c r="AD703" i="2"/>
  <c r="AB703" i="2"/>
  <c r="AA703" i="2"/>
  <c r="Z703" i="2"/>
  <c r="V703" i="2"/>
  <c r="W703" i="2"/>
  <c r="AC703" i="2"/>
  <c r="Y703" i="2"/>
  <c r="X703" i="2"/>
  <c r="U703" i="2"/>
  <c r="Q695" i="2"/>
  <c r="AC695" i="2"/>
  <c r="AB695" i="2"/>
  <c r="AE695" i="2"/>
  <c r="AD695" i="2"/>
  <c r="Y695" i="2"/>
  <c r="V695" i="2"/>
  <c r="AA695" i="2"/>
  <c r="W695" i="2"/>
  <c r="X695" i="2"/>
  <c r="Q687" i="2"/>
  <c r="T687" i="2" s="1"/>
  <c r="AE687" i="2"/>
  <c r="AD687" i="2"/>
  <c r="AC687" i="2"/>
  <c r="Z687" i="2"/>
  <c r="V687" i="2"/>
  <c r="Y687" i="2"/>
  <c r="W687" i="2"/>
  <c r="AE679" i="2"/>
  <c r="AB679" i="2"/>
  <c r="AD679" i="2"/>
  <c r="AC679" i="2"/>
  <c r="V679" i="2"/>
  <c r="W679" i="2"/>
  <c r="Z679" i="2"/>
  <c r="X679" i="2"/>
  <c r="Y679" i="2"/>
  <c r="AE671" i="2"/>
  <c r="AD671" i="2"/>
  <c r="AB671" i="2"/>
  <c r="AC671" i="2"/>
  <c r="AA671" i="2"/>
  <c r="Z671" i="2"/>
  <c r="V671" i="2"/>
  <c r="W671" i="2"/>
  <c r="Y671" i="2"/>
  <c r="Q663" i="2"/>
  <c r="U663" i="2" s="1"/>
  <c r="AB663" i="2"/>
  <c r="AD663" i="2"/>
  <c r="Z663" i="2"/>
  <c r="AA663" i="2"/>
  <c r="Y663" i="2"/>
  <c r="V663" i="2"/>
  <c r="W663" i="2"/>
  <c r="AD655" i="2"/>
  <c r="AE655" i="2"/>
  <c r="AA655" i="2"/>
  <c r="V655" i="2"/>
  <c r="Y655" i="2"/>
  <c r="W655" i="2"/>
  <c r="X655" i="2"/>
  <c r="Q647" i="2"/>
  <c r="S647" i="2" s="1"/>
  <c r="AE647" i="2"/>
  <c r="AC647" i="2"/>
  <c r="AE639" i="2"/>
  <c r="AB639" i="2"/>
  <c r="AD639" i="2"/>
  <c r="AC639" i="2"/>
  <c r="V639" i="2"/>
  <c r="W639" i="2"/>
  <c r="Y639" i="2"/>
  <c r="Z639" i="2"/>
  <c r="U639" i="2"/>
  <c r="Q631" i="2"/>
  <c r="AB631" i="2" s="1"/>
  <c r="AE631" i="2"/>
  <c r="AD631" i="2"/>
  <c r="AA631" i="2"/>
  <c r="Z631" i="2"/>
  <c r="V631" i="2"/>
  <c r="W631" i="2"/>
  <c r="X631" i="2"/>
  <c r="AE623" i="2"/>
  <c r="AD623" i="2"/>
  <c r="AB623" i="2"/>
  <c r="AC623" i="2"/>
  <c r="AA623" i="2"/>
  <c r="V623" i="2"/>
  <c r="Y623" i="2"/>
  <c r="W623" i="2"/>
  <c r="X623" i="2"/>
  <c r="Z623" i="2"/>
  <c r="Q615" i="2"/>
  <c r="AD615" i="2"/>
  <c r="AE615" i="2"/>
  <c r="AB615" i="2"/>
  <c r="AC615" i="2"/>
  <c r="AA615" i="2"/>
  <c r="Z615" i="2"/>
  <c r="V615" i="2"/>
  <c r="W615" i="2"/>
  <c r="X615" i="2"/>
  <c r="AE607" i="2"/>
  <c r="AD607" i="2"/>
  <c r="AB607" i="2"/>
  <c r="AC607" i="2"/>
  <c r="AA607" i="2"/>
  <c r="V607" i="2"/>
  <c r="W607" i="2"/>
  <c r="Y607" i="2"/>
  <c r="X607" i="2"/>
  <c r="Z607" i="2"/>
  <c r="Q599" i="2"/>
  <c r="AE599" i="2"/>
  <c r="AD599" i="2"/>
  <c r="AC599" i="2"/>
  <c r="AB599" i="2"/>
  <c r="Z599" i="2"/>
  <c r="AA599" i="2"/>
  <c r="Y599" i="2"/>
  <c r="V599" i="2"/>
  <c r="W599" i="2"/>
  <c r="AE591" i="2"/>
  <c r="AD591" i="2"/>
  <c r="AC591" i="2"/>
  <c r="AB591" i="2"/>
  <c r="Z591" i="2"/>
  <c r="AA591" i="2"/>
  <c r="V591" i="2"/>
  <c r="Y591" i="2"/>
  <c r="W591" i="2"/>
  <c r="X591" i="2"/>
  <c r="Q583" i="2"/>
  <c r="AD583" i="2"/>
  <c r="AC583" i="2"/>
  <c r="AE583" i="2"/>
  <c r="Z583" i="2"/>
  <c r="V583" i="2"/>
  <c r="W583" i="2"/>
  <c r="Y583" i="2"/>
  <c r="AE575" i="2"/>
  <c r="AC575" i="2"/>
  <c r="V575" i="2"/>
  <c r="Z575" i="2"/>
  <c r="W575" i="2"/>
  <c r="Q567" i="2"/>
  <c r="AD567" i="2"/>
  <c r="AE567" i="2"/>
  <c r="AB567" i="2"/>
  <c r="AA567" i="2"/>
  <c r="AC567" i="2"/>
  <c r="Y567" i="2"/>
  <c r="V567" i="2"/>
  <c r="W567" i="2"/>
  <c r="Z567" i="2"/>
  <c r="AD559" i="2"/>
  <c r="AC559" i="2"/>
  <c r="AB559" i="2"/>
  <c r="AE559" i="2"/>
  <c r="AA559" i="2"/>
  <c r="V559" i="2"/>
  <c r="Z559" i="2"/>
  <c r="Y559" i="2"/>
  <c r="W559" i="2"/>
  <c r="Q551" i="2"/>
  <c r="Y551" i="2" s="1"/>
  <c r="AB551" i="2"/>
  <c r="AE551" i="2"/>
  <c r="AA551" i="2"/>
  <c r="V551" i="2"/>
  <c r="W551" i="2"/>
  <c r="AE543" i="2"/>
  <c r="AD543" i="2"/>
  <c r="AB543" i="2"/>
  <c r="AC543" i="2"/>
  <c r="V543" i="2"/>
  <c r="W543" i="2"/>
  <c r="X543" i="2"/>
  <c r="Q535" i="2"/>
  <c r="U535" i="2" s="1"/>
  <c r="AE535" i="2"/>
  <c r="AD535" i="2"/>
  <c r="AB535" i="2"/>
  <c r="AC535" i="2"/>
  <c r="AA535" i="2"/>
  <c r="Y535" i="2"/>
  <c r="V535" i="2"/>
  <c r="W535" i="2"/>
  <c r="X535" i="2"/>
  <c r="AD527" i="2"/>
  <c r="AE527" i="2"/>
  <c r="AC527" i="2"/>
  <c r="AB527" i="2"/>
  <c r="Z527" i="2"/>
  <c r="AA527" i="2"/>
  <c r="V527" i="2"/>
  <c r="W527" i="2"/>
  <c r="X527" i="2"/>
  <c r="Q519" i="2"/>
  <c r="U519" i="2" s="1"/>
  <c r="AE519" i="2"/>
  <c r="AD519" i="2"/>
  <c r="AB519" i="2"/>
  <c r="Z519" i="2"/>
  <c r="V519" i="2"/>
  <c r="W519" i="2"/>
  <c r="X519" i="2"/>
  <c r="AE511" i="2"/>
  <c r="AD511" i="2"/>
  <c r="AB511" i="2"/>
  <c r="AA511" i="2"/>
  <c r="AC511" i="2"/>
  <c r="Y511" i="2"/>
  <c r="W511" i="2"/>
  <c r="Z511" i="2"/>
  <c r="Q503" i="2"/>
  <c r="AE503" i="2"/>
  <c r="AC503" i="2"/>
  <c r="AA503" i="2"/>
  <c r="AD503" i="2"/>
  <c r="Y503" i="2"/>
  <c r="V503" i="2"/>
  <c r="W503" i="2"/>
  <c r="Z503" i="2"/>
  <c r="AE495" i="2"/>
  <c r="AC495" i="2"/>
  <c r="AD495" i="2"/>
  <c r="AA495" i="2"/>
  <c r="Y495" i="2"/>
  <c r="V495" i="2"/>
  <c r="W495" i="2"/>
  <c r="Q487" i="2"/>
  <c r="AE487" i="2"/>
  <c r="AD487" i="2"/>
  <c r="AB487" i="2"/>
  <c r="AC487" i="2"/>
  <c r="AA487" i="2"/>
  <c r="Y487" i="2"/>
  <c r="V487" i="2"/>
  <c r="W487" i="2"/>
  <c r="Z487" i="2"/>
  <c r="AD479" i="2"/>
  <c r="AC479" i="2"/>
  <c r="V479" i="2"/>
  <c r="W479" i="2"/>
  <c r="Y479" i="2"/>
  <c r="Q471" i="2"/>
  <c r="AE471" i="2"/>
  <c r="AD471" i="2"/>
  <c r="AB471" i="2"/>
  <c r="AC471" i="2"/>
  <c r="Z471" i="2"/>
  <c r="AA471" i="2"/>
  <c r="V471" i="2"/>
  <c r="W471" i="2"/>
  <c r="Y471" i="2"/>
  <c r="AD463" i="2"/>
  <c r="AC463" i="2"/>
  <c r="AB463" i="2"/>
  <c r="AE463" i="2"/>
  <c r="Z463" i="2"/>
  <c r="AA463" i="2"/>
  <c r="V463" i="2"/>
  <c r="Y463" i="2"/>
  <c r="W463" i="2"/>
  <c r="X463" i="2"/>
  <c r="Q455" i="2"/>
  <c r="AE455" i="2"/>
  <c r="AD455" i="2"/>
  <c r="AC455" i="2"/>
  <c r="AB455" i="2"/>
  <c r="AA455" i="2"/>
  <c r="Z455" i="2"/>
  <c r="V455" i="2"/>
  <c r="W455" i="2"/>
  <c r="X455" i="2"/>
  <c r="AE447" i="2"/>
  <c r="AD447" i="2"/>
  <c r="AB447" i="2"/>
  <c r="AA447" i="2"/>
  <c r="AC447" i="2"/>
  <c r="Y447" i="2"/>
  <c r="V447" i="2"/>
  <c r="W447" i="2"/>
  <c r="X447" i="2"/>
  <c r="U447" i="2"/>
  <c r="Q439" i="2"/>
  <c r="AE439" i="2"/>
  <c r="AD439" i="2"/>
  <c r="AB439" i="2"/>
  <c r="Y439" i="2"/>
  <c r="Z439" i="2"/>
  <c r="V439" i="2"/>
  <c r="W439" i="2"/>
  <c r="AE431" i="2"/>
  <c r="AB431" i="2"/>
  <c r="AD431" i="2"/>
  <c r="AA431" i="2"/>
  <c r="Y431" i="2"/>
  <c r="W431" i="2"/>
  <c r="Z431" i="2"/>
  <c r="X431" i="2"/>
  <c r="Q423" i="2"/>
  <c r="AE423" i="2"/>
  <c r="AD423" i="2"/>
  <c r="AB423" i="2"/>
  <c r="Z423" i="2"/>
  <c r="V423" i="2"/>
  <c r="W423" i="2"/>
  <c r="X423" i="2"/>
  <c r="AD415" i="2"/>
  <c r="AE415" i="2"/>
  <c r="AB415" i="2"/>
  <c r="AA415" i="2"/>
  <c r="AC415" i="2"/>
  <c r="V415" i="2"/>
  <c r="Y415" i="2"/>
  <c r="W415" i="2"/>
  <c r="Z415" i="2"/>
  <c r="Q407" i="2"/>
  <c r="U407" i="2" s="1"/>
  <c r="AD407" i="2"/>
  <c r="AB407" i="2"/>
  <c r="AC407" i="2"/>
  <c r="Z407" i="2"/>
  <c r="V407" i="2"/>
  <c r="W407" i="2"/>
  <c r="AE399" i="2"/>
  <c r="AC399" i="2"/>
  <c r="AB399" i="2"/>
  <c r="AD399" i="2"/>
  <c r="AA399" i="2"/>
  <c r="Z399" i="2"/>
  <c r="Y399" i="2"/>
  <c r="X399" i="2"/>
  <c r="V399" i="2"/>
  <c r="W399" i="2"/>
  <c r="Q391" i="2"/>
  <c r="T391" i="2" s="1"/>
  <c r="AA391" i="2"/>
  <c r="X391" i="2"/>
  <c r="W391" i="2"/>
  <c r="Y391" i="2"/>
  <c r="AD383" i="2"/>
  <c r="AB383" i="2"/>
  <c r="AA383" i="2"/>
  <c r="AC383" i="2"/>
  <c r="AE383" i="2"/>
  <c r="Y383" i="2"/>
  <c r="Z383" i="2"/>
  <c r="V383" i="2"/>
  <c r="X383" i="2"/>
  <c r="W383" i="2"/>
  <c r="U383" i="2"/>
  <c r="Q375" i="2"/>
  <c r="AB375" i="2"/>
  <c r="AE375" i="2"/>
  <c r="AA375" i="2"/>
  <c r="AC375" i="2"/>
  <c r="AD375" i="2"/>
  <c r="Y375" i="2"/>
  <c r="V375" i="2"/>
  <c r="W375" i="2"/>
  <c r="AD367" i="2"/>
  <c r="AC367" i="2"/>
  <c r="Y367" i="2"/>
  <c r="Z367" i="2"/>
  <c r="V367" i="2"/>
  <c r="W367" i="2"/>
  <c r="Q359" i="2"/>
  <c r="AE359" i="2"/>
  <c r="AC359" i="2"/>
  <c r="AB359" i="2"/>
  <c r="AD359" i="2"/>
  <c r="Y359" i="2"/>
  <c r="V359" i="2"/>
  <c r="W359" i="2"/>
  <c r="AA359" i="2"/>
  <c r="Z359" i="2"/>
  <c r="AD351" i="2"/>
  <c r="AA351" i="2"/>
  <c r="Z351" i="2"/>
  <c r="V351" i="2"/>
  <c r="W351" i="2"/>
  <c r="Q343" i="2"/>
  <c r="U343" i="2" s="1"/>
  <c r="AE343" i="2"/>
  <c r="AC343" i="2"/>
  <c r="AA343" i="2"/>
  <c r="V343" i="2"/>
  <c r="W343" i="2"/>
  <c r="X343" i="2"/>
  <c r="AE335" i="2"/>
  <c r="AD335" i="2"/>
  <c r="AC335" i="2"/>
  <c r="Z335" i="2"/>
  <c r="AA335" i="2"/>
  <c r="X335" i="2"/>
  <c r="V335" i="2"/>
  <c r="W335" i="2"/>
  <c r="Q327" i="2"/>
  <c r="AE327" i="2"/>
  <c r="AB327" i="2"/>
  <c r="AA327" i="2"/>
  <c r="AD327" i="2"/>
  <c r="AC327" i="2"/>
  <c r="Y327" i="2"/>
  <c r="X327" i="2"/>
  <c r="V327" i="2"/>
  <c r="W327" i="2"/>
  <c r="AE319" i="2"/>
  <c r="AC319" i="2"/>
  <c r="AB319" i="2"/>
  <c r="Y319" i="2"/>
  <c r="V319" i="2"/>
  <c r="X319" i="2"/>
  <c r="W319" i="2"/>
  <c r="Z319" i="2"/>
  <c r="U319" i="2"/>
  <c r="Q311" i="2"/>
  <c r="S311" i="2" s="1"/>
  <c r="AB311" i="2"/>
  <c r="Z311" i="2"/>
  <c r="Y311" i="2"/>
  <c r="V311" i="2"/>
  <c r="X311" i="2"/>
  <c r="AE303" i="2"/>
  <c r="AD303" i="2"/>
  <c r="AB303" i="2"/>
  <c r="Z303" i="2"/>
  <c r="Y303" i="2"/>
  <c r="V303" i="2"/>
  <c r="AC303" i="2"/>
  <c r="W303" i="2"/>
  <c r="Q295" i="2"/>
  <c r="AE295" i="2"/>
  <c r="AA295" i="2"/>
  <c r="AB295" i="2"/>
  <c r="AC295" i="2"/>
  <c r="AD295" i="2"/>
  <c r="Z295" i="2"/>
  <c r="V295" i="2"/>
  <c r="W295" i="2"/>
  <c r="X295" i="2"/>
  <c r="AE287" i="2"/>
  <c r="AD287" i="2"/>
  <c r="AA287" i="2"/>
  <c r="AC287" i="2"/>
  <c r="AB287" i="2"/>
  <c r="V287" i="2"/>
  <c r="Y287" i="2"/>
  <c r="W287" i="2"/>
  <c r="Z287" i="2"/>
  <c r="Q279" i="2"/>
  <c r="AE279" i="2" s="1"/>
  <c r="AB279" i="2"/>
  <c r="AD279" i="2"/>
  <c r="Z279" i="2"/>
  <c r="AC279" i="2"/>
  <c r="V279" i="2"/>
  <c r="W279" i="2"/>
  <c r="X279" i="2"/>
  <c r="AE271" i="2"/>
  <c r="AD271" i="2"/>
  <c r="AC271" i="2"/>
  <c r="AA271" i="2"/>
  <c r="AB271" i="2"/>
  <c r="Z271" i="2"/>
  <c r="X271" i="2"/>
  <c r="V271" i="2"/>
  <c r="Y271" i="2"/>
  <c r="W271" i="2"/>
  <c r="Q263" i="2"/>
  <c r="AB263" i="2" s="1"/>
  <c r="AD263" i="2"/>
  <c r="AA263" i="2"/>
  <c r="X263" i="2"/>
  <c r="V263" i="2"/>
  <c r="W263" i="2"/>
  <c r="Y263" i="2"/>
  <c r="AE255" i="2"/>
  <c r="AD255" i="2"/>
  <c r="AC255" i="2"/>
  <c r="AA255" i="2"/>
  <c r="AB255" i="2"/>
  <c r="Y255" i="2"/>
  <c r="Z255" i="2"/>
  <c r="V255" i="2"/>
  <c r="X255" i="2"/>
  <c r="W255" i="2"/>
  <c r="U255" i="2"/>
  <c r="Q247" i="2"/>
  <c r="T247" i="2" s="1"/>
  <c r="AE247" i="2"/>
  <c r="AD247" i="2"/>
  <c r="AB247" i="2"/>
  <c r="AC247" i="2"/>
  <c r="Y247" i="2"/>
  <c r="V247" i="2"/>
  <c r="W247" i="2"/>
  <c r="X247" i="2"/>
  <c r="AD239" i="2"/>
  <c r="AA239" i="2"/>
  <c r="AB239" i="2"/>
  <c r="Y239" i="2"/>
  <c r="V239" i="2"/>
  <c r="W239" i="2"/>
  <c r="X239" i="2"/>
  <c r="Z239" i="2"/>
  <c r="Q231" i="2"/>
  <c r="AC231" i="2" s="1"/>
  <c r="AD231" i="2"/>
  <c r="AA231" i="2"/>
  <c r="AB231" i="2"/>
  <c r="Z231" i="2"/>
  <c r="V231" i="2"/>
  <c r="W231" i="2"/>
  <c r="X231" i="2"/>
  <c r="AE223" i="2"/>
  <c r="AD223" i="2"/>
  <c r="AC223" i="2"/>
  <c r="AB223" i="2"/>
  <c r="AA223" i="2"/>
  <c r="Z223" i="2"/>
  <c r="V223" i="2"/>
  <c r="W223" i="2"/>
  <c r="X223" i="2"/>
  <c r="Y223" i="2"/>
  <c r="Q215" i="2"/>
  <c r="AE215" i="2"/>
  <c r="AD215" i="2"/>
  <c r="AA215" i="2"/>
  <c r="AB215" i="2"/>
  <c r="AC215" i="2"/>
  <c r="V215" i="2"/>
  <c r="Z215" i="2"/>
  <c r="W215" i="2"/>
  <c r="Y215" i="2"/>
  <c r="X215" i="2"/>
  <c r="AE207" i="2"/>
  <c r="AD207" i="2"/>
  <c r="Z207" i="2"/>
  <c r="X207" i="2"/>
  <c r="V207" i="2"/>
  <c r="W207" i="2"/>
  <c r="Y207" i="2"/>
  <c r="Q199" i="2"/>
  <c r="AD199" i="2"/>
  <c r="AC199" i="2"/>
  <c r="AE199" i="2"/>
  <c r="AB199" i="2"/>
  <c r="Z199" i="2"/>
  <c r="X199" i="2"/>
  <c r="V199" i="2"/>
  <c r="W199" i="2"/>
  <c r="AE191" i="2"/>
  <c r="Y191" i="2"/>
  <c r="AB191" i="2"/>
  <c r="V191" i="2"/>
  <c r="Z191" i="2"/>
  <c r="X191" i="2"/>
  <c r="W191" i="2"/>
  <c r="U191" i="2"/>
  <c r="Q183" i="2"/>
  <c r="AE183" i="2"/>
  <c r="AA183" i="2"/>
  <c r="AC183" i="2"/>
  <c r="AB183" i="2"/>
  <c r="Y183" i="2"/>
  <c r="Z183" i="2"/>
  <c r="V183" i="2"/>
  <c r="W183" i="2"/>
  <c r="AD183" i="2"/>
  <c r="X183" i="2"/>
  <c r="AE175" i="2"/>
  <c r="AA175" i="2"/>
  <c r="AD175" i="2"/>
  <c r="AC175" i="2"/>
  <c r="AB175" i="2"/>
  <c r="Z175" i="2"/>
  <c r="Y175" i="2"/>
  <c r="V175" i="2"/>
  <c r="W175" i="2"/>
  <c r="Q167" i="2"/>
  <c r="AA167" i="2" s="1"/>
  <c r="AD167" i="2"/>
  <c r="AB167" i="2"/>
  <c r="AC167" i="2"/>
  <c r="Y167" i="2"/>
  <c r="V167" i="2"/>
  <c r="Z167" i="2"/>
  <c r="AE159" i="2"/>
  <c r="AB159" i="2"/>
  <c r="AA159" i="2"/>
  <c r="AC159" i="2"/>
  <c r="X159" i="2"/>
  <c r="V159" i="2"/>
  <c r="Z159" i="2"/>
  <c r="Y159" i="2"/>
  <c r="Q151" i="2"/>
  <c r="AE151" i="2"/>
  <c r="AA151" i="2"/>
  <c r="AC151" i="2"/>
  <c r="AB151" i="2"/>
  <c r="AD151" i="2"/>
  <c r="Z151" i="2"/>
  <c r="Y151" i="2"/>
  <c r="V151" i="2"/>
  <c r="W151" i="2"/>
  <c r="AD143" i="2"/>
  <c r="AA143" i="2"/>
  <c r="Y143" i="2"/>
  <c r="X143" i="2"/>
  <c r="Q135" i="2"/>
  <c r="S135" i="2" s="1"/>
  <c r="AD135" i="2"/>
  <c r="Z135" i="2"/>
  <c r="Y135" i="2"/>
  <c r="V135" i="2"/>
  <c r="W135" i="2"/>
  <c r="X135" i="2"/>
  <c r="AD127" i="2"/>
  <c r="Y127" i="2"/>
  <c r="V127" i="2"/>
  <c r="W127" i="2"/>
  <c r="Q119" i="2"/>
  <c r="T119" i="2" s="1"/>
  <c r="AE119" i="2"/>
  <c r="AC119" i="2"/>
  <c r="AD119" i="2"/>
  <c r="AB119" i="2"/>
  <c r="Y119" i="2"/>
  <c r="Z119" i="2"/>
  <c r="V119" i="2"/>
  <c r="W119" i="2"/>
  <c r="AE111" i="2"/>
  <c r="AD111" i="2"/>
  <c r="AC111" i="2"/>
  <c r="AA111" i="2"/>
  <c r="AB111" i="2"/>
  <c r="Z111" i="2"/>
  <c r="Y111" i="2"/>
  <c r="V111" i="2"/>
  <c r="W111" i="2"/>
  <c r="X111" i="2"/>
  <c r="Q103" i="2"/>
  <c r="U103" i="2" s="1"/>
  <c r="AE103" i="2"/>
  <c r="AD103" i="2"/>
  <c r="AC103" i="2"/>
  <c r="AB103" i="2"/>
  <c r="Z103" i="2"/>
  <c r="V103" i="2"/>
  <c r="W103" i="2"/>
  <c r="Y103" i="2"/>
  <c r="AE95" i="2"/>
  <c r="AB95" i="2"/>
  <c r="AA95" i="2"/>
  <c r="AC95" i="2"/>
  <c r="AD95" i="2"/>
  <c r="Y95" i="2"/>
  <c r="X95" i="2"/>
  <c r="W95" i="2"/>
  <c r="U95" i="2"/>
  <c r="Q87" i="2"/>
  <c r="AC87" i="2" s="1"/>
  <c r="AE87" i="2"/>
  <c r="AB87" i="2"/>
  <c r="AD87" i="2"/>
  <c r="Z87" i="2"/>
  <c r="V87" i="2"/>
  <c r="W87" i="2"/>
  <c r="Y87" i="2"/>
  <c r="X87" i="2"/>
  <c r="AE79" i="2"/>
  <c r="AA79" i="2"/>
  <c r="AD79" i="2"/>
  <c r="AC79" i="2"/>
  <c r="Z79" i="2"/>
  <c r="V79" i="2"/>
  <c r="W79" i="2"/>
  <c r="Q71" i="2"/>
  <c r="T71" i="2" s="1"/>
  <c r="AE71" i="2"/>
  <c r="AD71" i="2"/>
  <c r="AC71" i="2"/>
  <c r="AB71" i="2"/>
  <c r="Z71" i="2"/>
  <c r="W71" i="2"/>
  <c r="Y71" i="2"/>
  <c r="AE63" i="2"/>
  <c r="AD63" i="2"/>
  <c r="AA63" i="2"/>
  <c r="Z63" i="2"/>
  <c r="Y63" i="2"/>
  <c r="X63" i="2"/>
  <c r="V63" i="2"/>
  <c r="W63" i="2"/>
  <c r="Q55" i="2"/>
  <c r="AE55" i="2"/>
  <c r="AD55" i="2"/>
  <c r="AC55" i="2"/>
  <c r="AA55" i="2"/>
  <c r="AB55" i="2"/>
  <c r="Y55" i="2"/>
  <c r="V55" i="2"/>
  <c r="W55" i="2"/>
  <c r="X55" i="2"/>
  <c r="U55" i="2"/>
  <c r="Z55" i="2"/>
  <c r="AA47" i="2"/>
  <c r="AB47" i="2"/>
  <c r="AD47" i="2"/>
  <c r="Y47" i="2"/>
  <c r="W47" i="2"/>
  <c r="Q39" i="2"/>
  <c r="AE39" i="2"/>
  <c r="AD39" i="2"/>
  <c r="AC39" i="2"/>
  <c r="AA39" i="2"/>
  <c r="AB39" i="2"/>
  <c r="Z39" i="2"/>
  <c r="V39" i="2"/>
  <c r="Y39" i="2"/>
  <c r="W39" i="2"/>
  <c r="X39" i="2"/>
  <c r="AD31" i="2"/>
  <c r="AB31" i="2"/>
  <c r="AA31" i="2"/>
  <c r="AC31" i="2"/>
  <c r="Z31" i="2"/>
  <c r="X31" i="2"/>
  <c r="V31" i="2"/>
  <c r="W31" i="2"/>
  <c r="Q23" i="2"/>
  <c r="T23" i="2" s="1"/>
  <c r="AE23" i="2"/>
  <c r="AD23" i="2"/>
  <c r="AC23" i="2"/>
  <c r="V23" i="2"/>
  <c r="Y23" i="2"/>
  <c r="W23" i="2"/>
  <c r="Z23" i="2"/>
  <c r="AE15" i="2"/>
  <c r="AD15" i="2"/>
  <c r="AB15" i="2"/>
  <c r="Z15" i="2"/>
  <c r="V15" i="2"/>
  <c r="W15" i="2"/>
  <c r="Y15" i="2"/>
  <c r="X15" i="2"/>
  <c r="Q7" i="2"/>
  <c r="AE7" i="2"/>
  <c r="AD7" i="2"/>
  <c r="AA7" i="2"/>
  <c r="AB7" i="2"/>
  <c r="AC7" i="2"/>
  <c r="V7" i="2"/>
  <c r="Z7" i="2"/>
  <c r="Y7" i="2"/>
  <c r="W7" i="2"/>
  <c r="X7" i="2"/>
  <c r="Q972" i="2"/>
  <c r="Q844" i="2"/>
  <c r="T844" i="2" s="1"/>
  <c r="Q780" i="2"/>
  <c r="Q708" i="2"/>
  <c r="AE708" i="2" s="1"/>
  <c r="T120" i="2"/>
  <c r="U944" i="2"/>
  <c r="U880" i="2"/>
  <c r="U855" i="2"/>
  <c r="U791" i="2"/>
  <c r="U776" i="2"/>
  <c r="U719" i="2"/>
  <c r="U704" i="2"/>
  <c r="U631" i="2"/>
  <c r="U616" i="2"/>
  <c r="U543" i="2"/>
  <c r="U528" i="2"/>
  <c r="U455" i="2"/>
  <c r="U440" i="2"/>
  <c r="U352" i="2"/>
  <c r="U264" i="2"/>
  <c r="U207" i="2"/>
  <c r="U192" i="2"/>
  <c r="U176" i="2"/>
  <c r="U104" i="2"/>
  <c r="U64" i="2"/>
  <c r="U23" i="2"/>
  <c r="V948" i="2"/>
  <c r="V908" i="2"/>
  <c r="V724" i="2"/>
  <c r="V684" i="2"/>
  <c r="V436" i="2"/>
  <c r="V396" i="2"/>
  <c r="V252" i="2"/>
  <c r="V212" i="2"/>
  <c r="V172" i="2"/>
  <c r="W944" i="2"/>
  <c r="W796" i="2"/>
  <c r="W756" i="2"/>
  <c r="W696" i="2"/>
  <c r="W656" i="2"/>
  <c r="W612" i="2"/>
  <c r="W572" i="2"/>
  <c r="W532" i="2"/>
  <c r="W512" i="2"/>
  <c r="W472" i="2"/>
  <c r="W432" i="2"/>
  <c r="W284" i="2"/>
  <c r="W244" i="2"/>
  <c r="W184" i="2"/>
  <c r="W144" i="2"/>
  <c r="W60" i="2"/>
  <c r="W20" i="2"/>
  <c r="X975" i="2"/>
  <c r="X935" i="2"/>
  <c r="X895" i="2"/>
  <c r="X872" i="2"/>
  <c r="X831" i="2"/>
  <c r="X807" i="2"/>
  <c r="X760" i="2"/>
  <c r="X736" i="2"/>
  <c r="X551" i="2"/>
  <c r="X503" i="2"/>
  <c r="X480" i="2"/>
  <c r="X456" i="2"/>
  <c r="X432" i="2"/>
  <c r="X376" i="2"/>
  <c r="X351" i="2"/>
  <c r="X287" i="2"/>
  <c r="X248" i="2"/>
  <c r="X172" i="2"/>
  <c r="X88" i="2"/>
  <c r="X36" i="2"/>
  <c r="Y927" i="2"/>
  <c r="Y752" i="2"/>
  <c r="Y712" i="2"/>
  <c r="Y576" i="2"/>
  <c r="Y16" i="2"/>
  <c r="Z816" i="2"/>
  <c r="Z759" i="2"/>
  <c r="Z695" i="2"/>
  <c r="Z520" i="2"/>
  <c r="Z327" i="2"/>
  <c r="Z263" i="2"/>
  <c r="AA404" i="2"/>
  <c r="AA196" i="2"/>
  <c r="AB616" i="2"/>
  <c r="AB284" i="2"/>
  <c r="W69" i="4" l="1"/>
  <c r="R69" i="4"/>
  <c r="Y69" i="4"/>
  <c r="AD19" i="4"/>
  <c r="AD100" i="4"/>
  <c r="AD684" i="4"/>
  <c r="AB798" i="4"/>
  <c r="AD798" i="4" s="1"/>
  <c r="AB60" i="4"/>
  <c r="AD60" i="4" s="1"/>
  <c r="W117" i="4"/>
  <c r="V117" i="4"/>
  <c r="T117" i="4"/>
  <c r="AB117" i="4" s="1"/>
  <c r="AD117" i="4" s="1"/>
  <c r="W469" i="4"/>
  <c r="Y469" i="4"/>
  <c r="V469" i="4"/>
  <c r="AB469" i="4" s="1"/>
  <c r="AD469" i="4" s="1"/>
  <c r="R893" i="4"/>
  <c r="W893" i="4"/>
  <c r="Q893" i="4"/>
  <c r="AB893" i="4" s="1"/>
  <c r="AD893" i="4" s="1"/>
  <c r="X604" i="4"/>
  <c r="R604" i="4"/>
  <c r="AB442" i="4"/>
  <c r="AD442" i="4" s="1"/>
  <c r="X910" i="4"/>
  <c r="AB326" i="4"/>
  <c r="AD326" i="4" s="1"/>
  <c r="AB127" i="4"/>
  <c r="AD127" i="4" s="1"/>
  <c r="AD811" i="4"/>
  <c r="AB54" i="4"/>
  <c r="AD54" i="4" s="1"/>
  <c r="AB158" i="4"/>
  <c r="AD158" i="4" s="1"/>
  <c r="AB198" i="4"/>
  <c r="AD198" i="4" s="1"/>
  <c r="AB502" i="4"/>
  <c r="AD502" i="4" s="1"/>
  <c r="AB566" i="4"/>
  <c r="AD566" i="4" s="1"/>
  <c r="R756" i="4"/>
  <c r="AB756" i="4" s="1"/>
  <c r="AD756" i="4" s="1"/>
  <c r="Y692" i="4"/>
  <c r="AB692" i="4" s="1"/>
  <c r="AD692" i="4" s="1"/>
  <c r="AB686" i="4"/>
  <c r="AD116" i="4"/>
  <c r="AD356" i="4"/>
  <c r="AD956" i="4"/>
  <c r="AB886" i="4"/>
  <c r="AD886" i="4" s="1"/>
  <c r="AD149" i="4"/>
  <c r="AD941" i="4"/>
  <c r="AB181" i="4"/>
  <c r="AD181" i="4" s="1"/>
  <c r="X260" i="4"/>
  <c r="AB397" i="4"/>
  <c r="AD397" i="4" s="1"/>
  <c r="T388" i="4"/>
  <c r="AB388" i="4" s="1"/>
  <c r="AD388" i="4" s="1"/>
  <c r="AB932" i="4"/>
  <c r="AD932" i="4" s="1"/>
  <c r="S12" i="4"/>
  <c r="Y12" i="4"/>
  <c r="X340" i="4"/>
  <c r="R340" i="4"/>
  <c r="R788" i="4"/>
  <c r="AB788" i="4" s="1"/>
  <c r="AD788" i="4" s="1"/>
  <c r="T788" i="4"/>
  <c r="W438" i="4"/>
  <c r="R438" i="4"/>
  <c r="AB438" i="4" s="1"/>
  <c r="AD438" i="4" s="1"/>
  <c r="AB340" i="4"/>
  <c r="AD340" i="4" s="1"/>
  <c r="AB2" i="4"/>
  <c r="AD2" i="4" s="1"/>
  <c r="AB606" i="4"/>
  <c r="AD606" i="4" s="1"/>
  <c r="AD539" i="4"/>
  <c r="AD628" i="4"/>
  <c r="AB167" i="4"/>
  <c r="AD167" i="4" s="1"/>
  <c r="AB662" i="4"/>
  <c r="AD662" i="4" s="1"/>
  <c r="AB710" i="4"/>
  <c r="AD710" i="4" s="1"/>
  <c r="AD6" i="4"/>
  <c r="AB518" i="4"/>
  <c r="AD518" i="4" s="1"/>
  <c r="AB134" i="4"/>
  <c r="AD134" i="4" s="1"/>
  <c r="AB294" i="4"/>
  <c r="AD294" i="4" s="1"/>
  <c r="AD412" i="4"/>
  <c r="AB510" i="4"/>
  <c r="AD510" i="4" s="1"/>
  <c r="AB718" i="4"/>
  <c r="AD718" i="4" s="1"/>
  <c r="AB120" i="4"/>
  <c r="AD120" i="4" s="1"/>
  <c r="AD357" i="4"/>
  <c r="AD437" i="4"/>
  <c r="AD613" i="4"/>
  <c r="AD965" i="4"/>
  <c r="AB870" i="4"/>
  <c r="AD870" i="4" s="1"/>
  <c r="AB588" i="4"/>
  <c r="AD588" i="4" s="1"/>
  <c r="AB41" i="4"/>
  <c r="AD41" i="4" s="1"/>
  <c r="AB529" i="4"/>
  <c r="AD529" i="4" s="1"/>
  <c r="AB821" i="4"/>
  <c r="AD821" i="4" s="1"/>
  <c r="AB466" i="4"/>
  <c r="AD466" i="4" s="1"/>
  <c r="S85" i="4"/>
  <c r="T85" i="4"/>
  <c r="Y501" i="4"/>
  <c r="S501" i="4"/>
  <c r="AB501" i="4" s="1"/>
  <c r="AD501" i="4" s="1"/>
  <c r="T749" i="4"/>
  <c r="W749" i="4"/>
  <c r="Q749" i="4"/>
  <c r="AB749" i="4" s="1"/>
  <c r="AD749" i="4" s="1"/>
  <c r="V845" i="4"/>
  <c r="X845" i="4"/>
  <c r="W845" i="4"/>
  <c r="S236" i="4"/>
  <c r="W236" i="4"/>
  <c r="R236" i="4"/>
  <c r="AB236" i="4" s="1"/>
  <c r="AD236" i="4" s="1"/>
  <c r="AB694" i="4"/>
  <c r="AD694" i="4" s="1"/>
  <c r="AB654" i="4"/>
  <c r="AD654" i="4" s="1"/>
  <c r="AD259" i="4"/>
  <c r="AD475" i="4"/>
  <c r="AB486" i="4"/>
  <c r="AD486" i="4" s="1"/>
  <c r="AD308" i="4"/>
  <c r="Y462" i="4"/>
  <c r="AB462" i="4" s="1"/>
  <c r="AD462" i="4" s="1"/>
  <c r="AB844" i="4"/>
  <c r="AD844" i="4" s="1"/>
  <c r="T364" i="4"/>
  <c r="P364" i="4"/>
  <c r="R364" i="4"/>
  <c r="R910" i="4"/>
  <c r="AD971" i="4"/>
  <c r="AD44" i="4"/>
  <c r="AD316" i="4"/>
  <c r="V405" i="4"/>
  <c r="AB405" i="4" s="1"/>
  <c r="AD405" i="4" s="1"/>
  <c r="AD334" i="4"/>
  <c r="AB448" i="4"/>
  <c r="AD448" i="4" s="1"/>
  <c r="AB174" i="4"/>
  <c r="AD174" i="4" s="1"/>
  <c r="AD293" i="4"/>
  <c r="AD373" i="4"/>
  <c r="AD629" i="4"/>
  <c r="AD813" i="4"/>
  <c r="AB141" i="4"/>
  <c r="AD141" i="4" s="1"/>
  <c r="AB896" i="4"/>
  <c r="AD896" i="4" s="1"/>
  <c r="AB781" i="4"/>
  <c r="AD781" i="4" s="1"/>
  <c r="AB423" i="4"/>
  <c r="AD423" i="4" s="1"/>
  <c r="R462" i="4"/>
  <c r="AB525" i="4"/>
  <c r="AD525" i="4" s="1"/>
  <c r="AB793" i="4"/>
  <c r="AD793" i="4" s="1"/>
  <c r="S972" i="4"/>
  <c r="AB972" i="4" s="1"/>
  <c r="AD972" i="4" s="1"/>
  <c r="V228" i="4"/>
  <c r="AB228" i="4" s="1"/>
  <c r="AD228" i="4" s="1"/>
  <c r="S757" i="4"/>
  <c r="AB757" i="4" s="1"/>
  <c r="AD757" i="4" s="1"/>
  <c r="W757" i="4"/>
  <c r="AD275" i="4"/>
  <c r="AD795" i="4"/>
  <c r="AD76" i="4"/>
  <c r="AD828" i="4"/>
  <c r="W574" i="4"/>
  <c r="AB574" i="4" s="1"/>
  <c r="AD574" i="4" s="1"/>
  <c r="AB807" i="4"/>
  <c r="AD807" i="4" s="1"/>
  <c r="W604" i="4"/>
  <c r="AB230" i="4"/>
  <c r="AD230" i="4" s="1"/>
  <c r="AD565" i="4"/>
  <c r="AD741" i="4"/>
  <c r="AB384" i="4"/>
  <c r="AD384" i="4" s="1"/>
  <c r="AB408" i="4"/>
  <c r="AD408" i="4" s="1"/>
  <c r="AB528" i="4"/>
  <c r="AD528" i="4" s="1"/>
  <c r="AB460" i="4"/>
  <c r="AD460" i="4" s="1"/>
  <c r="AB540" i="4"/>
  <c r="AD540" i="4" s="1"/>
  <c r="AB95" i="4"/>
  <c r="AD95" i="4" s="1"/>
  <c r="R132" i="4"/>
  <c r="T132" i="4"/>
  <c r="Y132" i="4"/>
  <c r="AE855" i="2"/>
  <c r="V883" i="2"/>
  <c r="U812" i="2"/>
  <c r="U790" i="2"/>
  <c r="Z782" i="2"/>
  <c r="X750" i="2"/>
  <c r="AB766" i="2"/>
  <c r="T782" i="2"/>
  <c r="AA647" i="2"/>
  <c r="U870" i="2"/>
  <c r="Y647" i="2"/>
  <c r="AB759" i="2"/>
  <c r="U395" i="2"/>
  <c r="Y763" i="2"/>
  <c r="AC763" i="2"/>
  <c r="Z763" i="2"/>
  <c r="AE873" i="2"/>
  <c r="AE778" i="2"/>
  <c r="T805" i="2"/>
  <c r="Z893" i="2"/>
  <c r="Y85" i="2"/>
  <c r="Y778" i="2"/>
  <c r="AE750" i="2"/>
  <c r="AD701" i="2"/>
  <c r="V778" i="2"/>
  <c r="V701" i="2"/>
  <c r="AB914" i="2"/>
  <c r="U963" i="2"/>
  <c r="AB647" i="2"/>
  <c r="AE751" i="2"/>
  <c r="AA748" i="2"/>
  <c r="AC753" i="2"/>
  <c r="T945" i="2"/>
  <c r="AE963" i="2"/>
  <c r="T674" i="2"/>
  <c r="Z647" i="2"/>
  <c r="AE969" i="2"/>
  <c r="S930" i="2"/>
  <c r="W647" i="2"/>
  <c r="V647" i="2"/>
  <c r="U674" i="2"/>
  <c r="V715" i="2"/>
  <c r="U753" i="2"/>
  <c r="AB687" i="2"/>
  <c r="AB919" i="2"/>
  <c r="AE663" i="2"/>
  <c r="AA687" i="2"/>
  <c r="U644" i="2"/>
  <c r="Z655" i="2"/>
  <c r="AE912" i="2"/>
  <c r="AB655" i="2"/>
  <c r="AB716" i="2"/>
  <c r="AC716" i="2"/>
  <c r="AC759" i="2"/>
  <c r="AH759" i="2" s="1"/>
  <c r="AJ759" i="2" s="1"/>
  <c r="AB895" i="2"/>
  <c r="AE951" i="2"/>
  <c r="T603" i="2"/>
  <c r="AC915" i="2"/>
  <c r="AE890" i="2"/>
  <c r="AA930" i="2"/>
  <c r="AE954" i="2"/>
  <c r="U603" i="2"/>
  <c r="AB755" i="2"/>
  <c r="Y744" i="2"/>
  <c r="AH744" i="2" s="1"/>
  <c r="AJ744" i="2" s="1"/>
  <c r="AC856" i="2"/>
  <c r="V589" i="2"/>
  <c r="AB643" i="2"/>
  <c r="W864" i="2"/>
  <c r="AC887" i="2"/>
  <c r="AC643" i="2"/>
  <c r="AC663" i="2"/>
  <c r="AC649" i="2"/>
  <c r="AC657" i="2"/>
  <c r="AE977" i="2"/>
  <c r="AE645" i="2"/>
  <c r="AC686" i="2"/>
  <c r="AD734" i="2"/>
  <c r="AA634" i="2"/>
  <c r="AC925" i="2"/>
  <c r="T734" i="2"/>
  <c r="V632" i="2"/>
  <c r="AB744" i="2"/>
  <c r="V925" i="2"/>
  <c r="X734" i="2"/>
  <c r="AC608" i="2"/>
  <c r="Z884" i="2"/>
  <c r="T845" i="2"/>
  <c r="Z734" i="2"/>
  <c r="AD943" i="2"/>
  <c r="T842" i="2"/>
  <c r="T653" i="2"/>
  <c r="U842" i="2"/>
  <c r="AB890" i="2"/>
  <c r="T614" i="2"/>
  <c r="Y870" i="2"/>
  <c r="AH870" i="2" s="1"/>
  <c r="AJ870" i="2" s="1"/>
  <c r="AD910" i="2"/>
  <c r="V587" i="2"/>
  <c r="AB839" i="2"/>
  <c r="AE588" i="2"/>
  <c r="AD913" i="2"/>
  <c r="S738" i="2"/>
  <c r="AB866" i="2"/>
  <c r="AB910" i="2"/>
  <c r="AA639" i="2"/>
  <c r="AA588" i="2"/>
  <c r="AC764" i="2"/>
  <c r="Z842" i="2"/>
  <c r="Y587" i="2"/>
  <c r="V651" i="2"/>
  <c r="AA842" i="2"/>
  <c r="V764" i="2"/>
  <c r="AE634" i="2"/>
  <c r="AC842" i="2"/>
  <c r="AA614" i="2"/>
  <c r="U948" i="2"/>
  <c r="AA866" i="2"/>
  <c r="AA954" i="2"/>
  <c r="AE143" i="2"/>
  <c r="AC839" i="2"/>
  <c r="U796" i="2"/>
  <c r="AC948" i="2"/>
  <c r="AD649" i="2"/>
  <c r="AA657" i="2"/>
  <c r="AE673" i="2"/>
  <c r="AC873" i="2"/>
  <c r="U945" i="2"/>
  <c r="AD867" i="2"/>
  <c r="AC883" i="2"/>
  <c r="AH883" i="2" s="1"/>
  <c r="AJ883" i="2" s="1"/>
  <c r="AA642" i="2"/>
  <c r="AA962" i="2"/>
  <c r="AC651" i="2"/>
  <c r="AC675" i="2"/>
  <c r="Z875" i="2"/>
  <c r="V939" i="2"/>
  <c r="AE939" i="2"/>
  <c r="T963" i="2"/>
  <c r="AB854" i="2"/>
  <c r="AH854" i="2" s="1"/>
  <c r="AJ854" i="2" s="1"/>
  <c r="AD680" i="2"/>
  <c r="AB796" i="2"/>
  <c r="Y921" i="2"/>
  <c r="T93" i="2"/>
  <c r="U594" i="2"/>
  <c r="AA594" i="2"/>
  <c r="U675" i="2"/>
  <c r="AB907" i="2"/>
  <c r="T646" i="2"/>
  <c r="U827" i="2"/>
  <c r="AB708" i="2"/>
  <c r="V963" i="2"/>
  <c r="S646" i="2"/>
  <c r="AE680" i="2"/>
  <c r="AB848" i="2"/>
  <c r="AE896" i="2"/>
  <c r="AB915" i="2"/>
  <c r="V885" i="2"/>
  <c r="AE885" i="2"/>
  <c r="Y675" i="2"/>
  <c r="AE747" i="2"/>
  <c r="AB734" i="2"/>
  <c r="AD823" i="2"/>
  <c r="AA848" i="2"/>
  <c r="AD673" i="2"/>
  <c r="Z675" i="2"/>
  <c r="AA715" i="2"/>
  <c r="AB875" i="2"/>
  <c r="T951" i="2"/>
  <c r="AC605" i="2"/>
  <c r="V921" i="2"/>
  <c r="Y896" i="2"/>
  <c r="AH896" i="2" s="1"/>
  <c r="AJ896" i="2" s="1"/>
  <c r="AH612" i="2"/>
  <c r="AJ612" i="2" s="1"/>
  <c r="AE796" i="2"/>
  <c r="AD793" i="2"/>
  <c r="AB867" i="2"/>
  <c r="X907" i="2"/>
  <c r="T939" i="2"/>
  <c r="AA813" i="2"/>
  <c r="V825" i="2"/>
  <c r="AH911" i="2"/>
  <c r="AJ911" i="2" s="1"/>
  <c r="U792" i="2"/>
  <c r="AB792" i="2"/>
  <c r="AD824" i="2"/>
  <c r="AC708" i="2"/>
  <c r="AD969" i="2"/>
  <c r="S138" i="2"/>
  <c r="AH650" i="2"/>
  <c r="AJ650" i="2" s="1"/>
  <c r="Y882" i="2"/>
  <c r="AA675" i="2"/>
  <c r="AB893" i="2"/>
  <c r="AH893" i="2" s="1"/>
  <c r="AJ893" i="2" s="1"/>
  <c r="U846" i="2"/>
  <c r="AA812" i="2"/>
  <c r="AH812" i="2" s="1"/>
  <c r="AJ812" i="2" s="1"/>
  <c r="AH810" i="2"/>
  <c r="AJ810" i="2" s="1"/>
  <c r="AH693" i="2"/>
  <c r="AJ693" i="2" s="1"/>
  <c r="U646" i="2"/>
  <c r="X959" i="2"/>
  <c r="AH933" i="2"/>
  <c r="AJ933" i="2" s="1"/>
  <c r="AA856" i="2"/>
  <c r="Z932" i="2"/>
  <c r="U934" i="2"/>
  <c r="AA720" i="2"/>
  <c r="AC644" i="2"/>
  <c r="T754" i="2"/>
  <c r="AH654" i="2"/>
  <c r="AJ654" i="2" s="1"/>
  <c r="AH662" i="2"/>
  <c r="AJ662" i="2" s="1"/>
  <c r="AA846" i="2"/>
  <c r="AH600" i="2"/>
  <c r="AJ600" i="2" s="1"/>
  <c r="AC631" i="2"/>
  <c r="AE688" i="2"/>
  <c r="U636" i="2"/>
  <c r="AH595" i="2"/>
  <c r="AJ595" i="2" s="1"/>
  <c r="AH841" i="2"/>
  <c r="AJ841" i="2" s="1"/>
  <c r="V913" i="2"/>
  <c r="Z747" i="2"/>
  <c r="AB646" i="2"/>
  <c r="AA735" i="2"/>
  <c r="AB855" i="2"/>
  <c r="AH855" i="2" s="1"/>
  <c r="AJ855" i="2" s="1"/>
  <c r="AC584" i="2"/>
  <c r="AD720" i="2"/>
  <c r="AE968" i="2"/>
  <c r="AH676" i="2"/>
  <c r="AJ676" i="2" s="1"/>
  <c r="Y708" i="2"/>
  <c r="AH724" i="2"/>
  <c r="AJ724" i="2" s="1"/>
  <c r="T817" i="2"/>
  <c r="Z683" i="2"/>
  <c r="AB138" i="2"/>
  <c r="AH682" i="2"/>
  <c r="AJ682" i="2" s="1"/>
  <c r="AH606" i="2"/>
  <c r="AJ606" i="2" s="1"/>
  <c r="AH733" i="2"/>
  <c r="AJ733" i="2" s="1"/>
  <c r="AH960" i="2"/>
  <c r="AJ960" i="2" s="1"/>
  <c r="AC659" i="2"/>
  <c r="U659" i="2"/>
  <c r="AA622" i="2"/>
  <c r="AC622" i="2"/>
  <c r="S622" i="2"/>
  <c r="AE756" i="2"/>
  <c r="AC756" i="2"/>
  <c r="AB756" i="2"/>
  <c r="AH620" i="2"/>
  <c r="AJ620" i="2" s="1"/>
  <c r="AC601" i="2"/>
  <c r="U601" i="2"/>
  <c r="T851" i="2"/>
  <c r="AB851" i="2"/>
  <c r="U829" i="2"/>
  <c r="V829" i="2"/>
  <c r="T829" i="2"/>
  <c r="AH597" i="2"/>
  <c r="AJ597" i="2" s="1"/>
  <c r="AE592" i="2"/>
  <c r="AC592" i="2"/>
  <c r="AB592" i="2"/>
  <c r="AH664" i="2"/>
  <c r="AJ664" i="2" s="1"/>
  <c r="S652" i="2"/>
  <c r="AD652" i="2"/>
  <c r="Y652" i="2"/>
  <c r="AH629" i="2"/>
  <c r="AJ629" i="2" s="1"/>
  <c r="AH906" i="2"/>
  <c r="AJ906" i="2" s="1"/>
  <c r="AH914" i="2"/>
  <c r="AJ914" i="2" s="1"/>
  <c r="T938" i="2"/>
  <c r="AA938" i="2"/>
  <c r="T710" i="2"/>
  <c r="AC710" i="2"/>
  <c r="AH798" i="2"/>
  <c r="AJ798" i="2" s="1"/>
  <c r="AH722" i="2"/>
  <c r="AJ722" i="2" s="1"/>
  <c r="AH711" i="2"/>
  <c r="AJ711" i="2" s="1"/>
  <c r="AH975" i="2"/>
  <c r="AJ975" i="2" s="1"/>
  <c r="AC832" i="2"/>
  <c r="AE832" i="2"/>
  <c r="T601" i="2"/>
  <c r="AH658" i="2"/>
  <c r="AJ658" i="2" s="1"/>
  <c r="T762" i="2"/>
  <c r="AC762" i="2"/>
  <c r="V762" i="2"/>
  <c r="AA762" i="2"/>
  <c r="T583" i="2"/>
  <c r="AA583" i="2"/>
  <c r="AB583" i="2"/>
  <c r="T799" i="2"/>
  <c r="AC799" i="2"/>
  <c r="U807" i="2"/>
  <c r="T807" i="2"/>
  <c r="T804" i="2"/>
  <c r="Z804" i="2"/>
  <c r="AH760" i="2"/>
  <c r="AJ760" i="2" s="1"/>
  <c r="AB732" i="2"/>
  <c r="AC732" i="2"/>
  <c r="V732" i="2"/>
  <c r="U732" i="2"/>
  <c r="AC857" i="2"/>
  <c r="AB857" i="2"/>
  <c r="T819" i="2"/>
  <c r="AB819" i="2"/>
  <c r="U821" i="2"/>
  <c r="AC821" i="2"/>
  <c r="AH723" i="2"/>
  <c r="AJ723" i="2" s="1"/>
  <c r="AB758" i="2"/>
  <c r="AA758" i="2"/>
  <c r="AA773" i="2"/>
  <c r="AE773" i="2"/>
  <c r="T773" i="2"/>
  <c r="AH781" i="2"/>
  <c r="AJ781" i="2" s="1"/>
  <c r="U788" i="2"/>
  <c r="AC788" i="2"/>
  <c r="AA788" i="2"/>
  <c r="V788" i="2"/>
  <c r="AE788" i="2"/>
  <c r="T731" i="2"/>
  <c r="AC731" i="2"/>
  <c r="U731" i="2"/>
  <c r="Y746" i="2"/>
  <c r="U746" i="2"/>
  <c r="AA746" i="2"/>
  <c r="Z746" i="2"/>
  <c r="AH863" i="2"/>
  <c r="AJ863" i="2" s="1"/>
  <c r="V438" i="2"/>
  <c r="AE438" i="2"/>
  <c r="AH928" i="2"/>
  <c r="AJ928" i="2" s="1"/>
  <c r="AH633" i="2"/>
  <c r="AJ633" i="2" s="1"/>
  <c r="AB888" i="2"/>
  <c r="AE888" i="2"/>
  <c r="AB818" i="2"/>
  <c r="Z818" i="2"/>
  <c r="V818" i="2"/>
  <c r="AA635" i="2"/>
  <c r="Z635" i="2"/>
  <c r="Y635" i="2"/>
  <c r="AB902" i="2"/>
  <c r="AC902" i="2"/>
  <c r="V902" i="2"/>
  <c r="AH791" i="2"/>
  <c r="AJ791" i="2" s="1"/>
  <c r="AA967" i="2"/>
  <c r="T967" i="2"/>
  <c r="AE967" i="2"/>
  <c r="Y704" i="2"/>
  <c r="V704" i="2"/>
  <c r="AE704" i="2"/>
  <c r="S880" i="2"/>
  <c r="Z880" i="2"/>
  <c r="AE880" i="2"/>
  <c r="T765" i="2"/>
  <c r="T739" i="2"/>
  <c r="AC739" i="2"/>
  <c r="AB739" i="2"/>
  <c r="AC749" i="2"/>
  <c r="T749" i="2"/>
  <c r="U861" i="2"/>
  <c r="T861" i="2"/>
  <c r="V861" i="2"/>
  <c r="AB645" i="2"/>
  <c r="Z645" i="2"/>
  <c r="W645" i="2"/>
  <c r="AC645" i="2"/>
  <c r="V645" i="2"/>
  <c r="AH789" i="2"/>
  <c r="AJ789" i="2" s="1"/>
  <c r="AH965" i="2"/>
  <c r="AJ965" i="2" s="1"/>
  <c r="AH656" i="2"/>
  <c r="AJ656" i="2" s="1"/>
  <c r="V820" i="2"/>
  <c r="AA820" i="2"/>
  <c r="AA236" i="2"/>
  <c r="AH697" i="2"/>
  <c r="AJ697" i="2" s="1"/>
  <c r="U622" i="2"/>
  <c r="AH767" i="2"/>
  <c r="AJ767" i="2" s="1"/>
  <c r="T544" i="2"/>
  <c r="AE544" i="2"/>
  <c r="AH609" i="2"/>
  <c r="AJ609" i="2" s="1"/>
  <c r="AH776" i="2"/>
  <c r="AJ776" i="2" s="1"/>
  <c r="AH703" i="2"/>
  <c r="AJ703" i="2" s="1"/>
  <c r="AH956" i="2"/>
  <c r="AJ956" i="2" s="1"/>
  <c r="AH626" i="2"/>
  <c r="AJ626" i="2" s="1"/>
  <c r="AH929" i="2"/>
  <c r="AJ929" i="2" s="1"/>
  <c r="X761" i="2"/>
  <c r="AE761" i="2"/>
  <c r="T802" i="2"/>
  <c r="AC802" i="2"/>
  <c r="AB802" i="2"/>
  <c r="AE909" i="2"/>
  <c r="AD909" i="2"/>
  <c r="T909" i="2"/>
  <c r="AH672" i="2"/>
  <c r="AJ672" i="2" s="1"/>
  <c r="AH871" i="2"/>
  <c r="AJ871" i="2" s="1"/>
  <c r="AH736" i="2"/>
  <c r="AJ736" i="2" s="1"/>
  <c r="AH599" i="2"/>
  <c r="AJ599" i="2" s="1"/>
  <c r="AH679" i="2"/>
  <c r="AJ679" i="2" s="1"/>
  <c r="AH775" i="2"/>
  <c r="AJ775" i="2" s="1"/>
  <c r="AH706" i="2"/>
  <c r="AJ706" i="2" s="1"/>
  <c r="AH719" i="2"/>
  <c r="AJ719" i="2" s="1"/>
  <c r="T647" i="2"/>
  <c r="AH743" i="2"/>
  <c r="AJ743" i="2" s="1"/>
  <c r="AH892" i="2"/>
  <c r="AJ892" i="2" s="1"/>
  <c r="AA916" i="2"/>
  <c r="AH625" i="2"/>
  <c r="AJ625" i="2" s="1"/>
  <c r="AH931" i="2"/>
  <c r="AJ931" i="2" s="1"/>
  <c r="AH602" i="2"/>
  <c r="AJ602" i="2" s="1"/>
  <c r="AH837" i="2"/>
  <c r="AJ837" i="2" s="1"/>
  <c r="AH670" i="2"/>
  <c r="AJ670" i="2" s="1"/>
  <c r="S790" i="2"/>
  <c r="AH814" i="2"/>
  <c r="AJ814" i="2" s="1"/>
  <c r="T934" i="2"/>
  <c r="AH685" i="2"/>
  <c r="AJ685" i="2" s="1"/>
  <c r="AH877" i="2"/>
  <c r="AJ877" i="2" s="1"/>
  <c r="AH624" i="2"/>
  <c r="AJ624" i="2" s="1"/>
  <c r="AH752" i="2"/>
  <c r="AJ752" i="2" s="1"/>
  <c r="AH936" i="2"/>
  <c r="AJ936" i="2" s="1"/>
  <c r="AH801" i="2"/>
  <c r="AJ801" i="2" s="1"/>
  <c r="AH903" i="2"/>
  <c r="AJ903" i="2" s="1"/>
  <c r="AH947" i="2"/>
  <c r="AJ947" i="2" s="1"/>
  <c r="AH828" i="2"/>
  <c r="AJ828" i="2" s="1"/>
  <c r="AH917" i="2"/>
  <c r="AJ917" i="2" s="1"/>
  <c r="AH598" i="2"/>
  <c r="AJ598" i="2" s="1"/>
  <c r="AH648" i="2"/>
  <c r="AJ648" i="2" s="1"/>
  <c r="AH826" i="2"/>
  <c r="AJ826" i="2" s="1"/>
  <c r="AH607" i="2"/>
  <c r="AJ607" i="2" s="1"/>
  <c r="AH920" i="2"/>
  <c r="AJ920" i="2" s="1"/>
  <c r="Z712" i="2"/>
  <c r="Y768" i="2"/>
  <c r="AH660" i="2"/>
  <c r="AJ660" i="2" s="1"/>
  <c r="AH700" i="2"/>
  <c r="AJ700" i="2" s="1"/>
  <c r="AC748" i="2"/>
  <c r="AH772" i="2"/>
  <c r="AJ772" i="2" s="1"/>
  <c r="AH972" i="2"/>
  <c r="AJ972" i="2" s="1"/>
  <c r="AH707" i="2"/>
  <c r="AJ707" i="2" s="1"/>
  <c r="AC897" i="2"/>
  <c r="AH835" i="2"/>
  <c r="AJ835" i="2" s="1"/>
  <c r="AH586" i="2"/>
  <c r="AJ586" i="2" s="1"/>
  <c r="AE714" i="2"/>
  <c r="U770" i="2"/>
  <c r="AE770" i="2"/>
  <c r="AH874" i="2"/>
  <c r="AJ874" i="2" s="1"/>
  <c r="AH970" i="2"/>
  <c r="AJ970" i="2" s="1"/>
  <c r="AH891" i="2"/>
  <c r="AJ891" i="2" s="1"/>
  <c r="AH955" i="2"/>
  <c r="AJ955" i="2" s="1"/>
  <c r="AH665" i="2"/>
  <c r="AJ665" i="2" s="1"/>
  <c r="AH702" i="2"/>
  <c r="AJ702" i="2" s="1"/>
  <c r="AA790" i="2"/>
  <c r="AH830" i="2"/>
  <c r="AJ830" i="2" s="1"/>
  <c r="X647" i="2"/>
  <c r="AD605" i="2"/>
  <c r="AH661" i="2"/>
  <c r="AJ661" i="2" s="1"/>
  <c r="AH957" i="2"/>
  <c r="AJ957" i="2" s="1"/>
  <c r="AH808" i="2"/>
  <c r="AJ808" i="2" s="1"/>
  <c r="AH696" i="2"/>
  <c r="AJ696" i="2" s="1"/>
  <c r="AH610" i="2"/>
  <c r="AJ610" i="2" s="1"/>
  <c r="AH729" i="2"/>
  <c r="AJ729" i="2" s="1"/>
  <c r="AH922" i="2"/>
  <c r="AJ922" i="2" s="1"/>
  <c r="AH771" i="2"/>
  <c r="AJ771" i="2" s="1"/>
  <c r="AH860" i="2"/>
  <c r="AJ860" i="2" s="1"/>
  <c r="AH689" i="2"/>
  <c r="AJ689" i="2" s="1"/>
  <c r="AH843" i="2"/>
  <c r="AJ843" i="2" s="1"/>
  <c r="AH638" i="2"/>
  <c r="AJ638" i="2" s="1"/>
  <c r="AH616" i="2"/>
  <c r="AJ616" i="2" s="1"/>
  <c r="AD839" i="2"/>
  <c r="AC895" i="2"/>
  <c r="AE608" i="2"/>
  <c r="V712" i="2"/>
  <c r="Z904" i="2"/>
  <c r="AH628" i="2"/>
  <c r="AJ628" i="2" s="1"/>
  <c r="AA740" i="2"/>
  <c r="AH908" i="2"/>
  <c r="AJ908" i="2" s="1"/>
  <c r="U916" i="2"/>
  <c r="AH786" i="2"/>
  <c r="AJ786" i="2" s="1"/>
  <c r="Z641" i="2"/>
  <c r="U817" i="2"/>
  <c r="AH849" i="2"/>
  <c r="AJ849" i="2" s="1"/>
  <c r="U969" i="2"/>
  <c r="AH803" i="2"/>
  <c r="AJ803" i="2" s="1"/>
  <c r="AH613" i="2"/>
  <c r="AJ613" i="2" s="1"/>
  <c r="AB653" i="2"/>
  <c r="AH869" i="2"/>
  <c r="AJ869" i="2" s="1"/>
  <c r="AE22" i="2"/>
  <c r="AH718" i="2"/>
  <c r="AJ718" i="2" s="1"/>
  <c r="AE734" i="2"/>
  <c r="AH709" i="2"/>
  <c r="AJ709" i="2" s="1"/>
  <c r="AH757" i="2"/>
  <c r="AJ757" i="2" s="1"/>
  <c r="AH953" i="2"/>
  <c r="AJ953" i="2" s="1"/>
  <c r="AH713" i="2"/>
  <c r="AJ713" i="2" s="1"/>
  <c r="AH784" i="2"/>
  <c r="AJ784" i="2" s="1"/>
  <c r="AH937" i="2"/>
  <c r="AJ937" i="2" s="1"/>
  <c r="AH850" i="2"/>
  <c r="AJ850" i="2" s="1"/>
  <c r="AH783" i="2"/>
  <c r="AJ783" i="2" s="1"/>
  <c r="AH831" i="2"/>
  <c r="AJ831" i="2" s="1"/>
  <c r="AH795" i="2"/>
  <c r="AJ795" i="2" s="1"/>
  <c r="AH923" i="2"/>
  <c r="AJ923" i="2" s="1"/>
  <c r="AH927" i="2"/>
  <c r="AJ927" i="2" s="1"/>
  <c r="AH684" i="2"/>
  <c r="AJ684" i="2" s="1"/>
  <c r="AH585" i="2"/>
  <c r="AJ585" i="2" s="1"/>
  <c r="AH590" i="2"/>
  <c r="AJ590" i="2" s="1"/>
  <c r="AH974" i="2"/>
  <c r="AJ974" i="2" s="1"/>
  <c r="AH769" i="2"/>
  <c r="AJ769" i="2" s="1"/>
  <c r="AH604" i="2"/>
  <c r="AJ604" i="2" s="1"/>
  <c r="AH780" i="2"/>
  <c r="AJ780" i="2" s="1"/>
  <c r="AH876" i="2"/>
  <c r="AJ876" i="2" s="1"/>
  <c r="AH811" i="2"/>
  <c r="AJ811" i="2" s="1"/>
  <c r="AH619" i="2"/>
  <c r="AJ619" i="2" s="1"/>
  <c r="AH777" i="2"/>
  <c r="AJ777" i="2" s="1"/>
  <c r="AH785" i="2"/>
  <c r="AJ785" i="2" s="1"/>
  <c r="AH881" i="2"/>
  <c r="AJ881" i="2" s="1"/>
  <c r="AH971" i="2"/>
  <c r="AJ971" i="2" s="1"/>
  <c r="AH901" i="2"/>
  <c r="AJ901" i="2" s="1"/>
  <c r="AH618" i="2"/>
  <c r="AJ618" i="2" s="1"/>
  <c r="AE666" i="2"/>
  <c r="AH690" i="2"/>
  <c r="AJ690" i="2" s="1"/>
  <c r="V770" i="2"/>
  <c r="S882" i="2"/>
  <c r="AH667" i="2"/>
  <c r="AJ667" i="2" s="1"/>
  <c r="AH741" i="2"/>
  <c r="AJ741" i="2" s="1"/>
  <c r="AH630" i="2"/>
  <c r="AJ630" i="2" s="1"/>
  <c r="AH822" i="2"/>
  <c r="AJ822" i="2" s="1"/>
  <c r="T797" i="2"/>
  <c r="AH809" i="2"/>
  <c r="AJ809" i="2" s="1"/>
  <c r="AH794" i="2"/>
  <c r="AJ794" i="2" s="1"/>
  <c r="AH695" i="2"/>
  <c r="AJ695" i="2" s="1"/>
  <c r="AH671" i="2"/>
  <c r="AJ671" i="2" s="1"/>
  <c r="AH787" i="2"/>
  <c r="AJ787" i="2" s="1"/>
  <c r="AH727" i="2"/>
  <c r="AJ727" i="2" s="1"/>
  <c r="AH668" i="2"/>
  <c r="AJ668" i="2" s="1"/>
  <c r="AH940" i="2"/>
  <c r="AJ940" i="2" s="1"/>
  <c r="AH834" i="2"/>
  <c r="AJ834" i="2" s="1"/>
  <c r="Y714" i="2"/>
  <c r="AH730" i="2"/>
  <c r="AJ730" i="2" s="1"/>
  <c r="AH691" i="2"/>
  <c r="AJ691" i="2" s="1"/>
  <c r="AH621" i="2"/>
  <c r="AJ621" i="2" s="1"/>
  <c r="AH669" i="2"/>
  <c r="AJ669" i="2" s="1"/>
  <c r="AH941" i="2"/>
  <c r="AJ941" i="2" s="1"/>
  <c r="Y790" i="2"/>
  <c r="AH678" i="2"/>
  <c r="AJ678" i="2" s="1"/>
  <c r="AH694" i="2"/>
  <c r="AJ694" i="2" s="1"/>
  <c r="U734" i="2"/>
  <c r="AC790" i="2"/>
  <c r="AH878" i="2"/>
  <c r="AJ878" i="2" s="1"/>
  <c r="AH886" i="2"/>
  <c r="AJ886" i="2" s="1"/>
  <c r="AH942" i="2"/>
  <c r="AJ942" i="2" s="1"/>
  <c r="AH950" i="2"/>
  <c r="AJ950" i="2" s="1"/>
  <c r="AH966" i="2"/>
  <c r="AJ966" i="2" s="1"/>
  <c r="T949" i="2"/>
  <c r="AH615" i="2"/>
  <c r="AJ615" i="2" s="1"/>
  <c r="AH591" i="2"/>
  <c r="AJ591" i="2" s="1"/>
  <c r="AH623" i="2"/>
  <c r="AJ623" i="2" s="1"/>
  <c r="AH961" i="2"/>
  <c r="AJ961" i="2" s="1"/>
  <c r="V228" i="2"/>
  <c r="Z140" i="2"/>
  <c r="AE94" i="2"/>
  <c r="T195" i="2"/>
  <c r="AE416" i="2"/>
  <c r="AB195" i="2"/>
  <c r="S406" i="2"/>
  <c r="U140" i="2"/>
  <c r="V249" i="2"/>
  <c r="AE422" i="2"/>
  <c r="AE407" i="2"/>
  <c r="AE92" i="2"/>
  <c r="W140" i="2"/>
  <c r="AC137" i="2"/>
  <c r="AE38" i="2"/>
  <c r="V38" i="2"/>
  <c r="Y140" i="2"/>
  <c r="AB507" i="2"/>
  <c r="AC140" i="2"/>
  <c r="AD137" i="2"/>
  <c r="AB140" i="2"/>
  <c r="AE457" i="2"/>
  <c r="AC507" i="2"/>
  <c r="U110" i="2"/>
  <c r="AE140" i="2"/>
  <c r="AE206" i="2"/>
  <c r="X261" i="2"/>
  <c r="AC261" i="2"/>
  <c r="AA309" i="2"/>
  <c r="AE232" i="2"/>
  <c r="AA140" i="2"/>
  <c r="AC309" i="2"/>
  <c r="AE88" i="2"/>
  <c r="AE188" i="2"/>
  <c r="AE110" i="2"/>
  <c r="U579" i="2"/>
  <c r="V47" i="2"/>
  <c r="U117" i="2"/>
  <c r="AC37" i="2"/>
  <c r="T37" i="2"/>
  <c r="T370" i="2"/>
  <c r="AE120" i="2"/>
  <c r="U150" i="2"/>
  <c r="AE150" i="2"/>
  <c r="AC57" i="2"/>
  <c r="T69" i="2"/>
  <c r="AC376" i="2"/>
  <c r="X44" i="2"/>
  <c r="AD44" i="2"/>
  <c r="Y231" i="2"/>
  <c r="S530" i="2"/>
  <c r="Y572" i="2"/>
  <c r="AA530" i="2"/>
  <c r="AA66" i="2"/>
  <c r="AB370" i="2"/>
  <c r="AA386" i="2"/>
  <c r="AC572" i="2"/>
  <c r="Z66" i="2"/>
  <c r="W193" i="2"/>
  <c r="V206" i="2"/>
  <c r="Z47" i="2"/>
  <c r="AE47" i="2"/>
  <c r="W167" i="2"/>
  <c r="AE231" i="2"/>
  <c r="AE391" i="2"/>
  <c r="AE280" i="2"/>
  <c r="AE308" i="2"/>
  <c r="AD283" i="2"/>
  <c r="AE82" i="2"/>
  <c r="Z386" i="2"/>
  <c r="U339" i="2"/>
  <c r="AE66" i="2"/>
  <c r="S66" i="2"/>
  <c r="Y82" i="2"/>
  <c r="U99" i="2"/>
  <c r="AB339" i="2"/>
  <c r="U389" i="2"/>
  <c r="T159" i="2"/>
  <c r="T561" i="2"/>
  <c r="AE25" i="2"/>
  <c r="AC427" i="2"/>
  <c r="AC82" i="2"/>
  <c r="V429" i="2"/>
  <c r="S243" i="2"/>
  <c r="AA82" i="2"/>
  <c r="AD159" i="2"/>
  <c r="AA9" i="2"/>
  <c r="V386" i="2"/>
  <c r="T339" i="2"/>
  <c r="AC47" i="2"/>
  <c r="AE367" i="2"/>
  <c r="U66" i="2"/>
  <c r="AD59" i="2"/>
  <c r="T189" i="2"/>
  <c r="V431" i="2"/>
  <c r="U302" i="2"/>
  <c r="AE146" i="2"/>
  <c r="U63" i="2"/>
  <c r="AA119" i="2"/>
  <c r="V236" i="2"/>
  <c r="AE252" i="2"/>
  <c r="AC178" i="2"/>
  <c r="V81" i="2"/>
  <c r="AE153" i="2"/>
  <c r="AE193" i="2"/>
  <c r="AE465" i="2"/>
  <c r="Z317" i="2"/>
  <c r="AE506" i="2"/>
  <c r="T275" i="2"/>
  <c r="U262" i="2"/>
  <c r="V233" i="2"/>
  <c r="Z143" i="2"/>
  <c r="Y201" i="2"/>
  <c r="AB249" i="2"/>
  <c r="V441" i="2"/>
  <c r="U93" i="2"/>
  <c r="AA18" i="2"/>
  <c r="AA146" i="2"/>
  <c r="AA506" i="2"/>
  <c r="AA252" i="2"/>
  <c r="S522" i="2"/>
  <c r="AE263" i="2"/>
  <c r="AE168" i="2"/>
  <c r="AB225" i="2"/>
  <c r="AB63" i="2"/>
  <c r="Z95" i="2"/>
  <c r="AB575" i="2"/>
  <c r="T543" i="2"/>
  <c r="U153" i="2"/>
  <c r="T525" i="2"/>
  <c r="W226" i="2"/>
  <c r="AC246" i="2"/>
  <c r="T262" i="2"/>
  <c r="T365" i="2"/>
  <c r="Z460" i="2"/>
  <c r="AA71" i="2"/>
  <c r="V95" i="2"/>
  <c r="T116" i="2"/>
  <c r="AA201" i="2"/>
  <c r="AE246" i="2"/>
  <c r="W311" i="2"/>
  <c r="AE127" i="2"/>
  <c r="Y79" i="2"/>
  <c r="AE311" i="2"/>
  <c r="AB367" i="2"/>
  <c r="U511" i="2"/>
  <c r="AE336" i="2"/>
  <c r="AD352" i="2"/>
  <c r="AC212" i="2"/>
  <c r="AD460" i="2"/>
  <c r="AA137" i="2"/>
  <c r="AB329" i="2"/>
  <c r="AE329" i="2"/>
  <c r="AC445" i="2"/>
  <c r="AE165" i="2"/>
  <c r="AA78" i="2"/>
  <c r="S358" i="2"/>
  <c r="T133" i="2"/>
  <c r="AE133" i="2"/>
  <c r="AA525" i="2"/>
  <c r="AC378" i="2"/>
  <c r="Y168" i="2"/>
  <c r="W460" i="2"/>
  <c r="W445" i="2"/>
  <c r="X170" i="2"/>
  <c r="AE130" i="2"/>
  <c r="U4" i="2"/>
  <c r="AA116" i="2"/>
  <c r="U460" i="2"/>
  <c r="AE219" i="2"/>
  <c r="AE427" i="2"/>
  <c r="AA486" i="2"/>
  <c r="S79" i="2"/>
  <c r="AC133" i="2"/>
  <c r="Y170" i="2"/>
  <c r="AB378" i="2"/>
  <c r="V315" i="2"/>
  <c r="U299" i="2"/>
  <c r="Z543" i="2"/>
  <c r="V460" i="2"/>
  <c r="U97" i="2"/>
  <c r="AB97" i="2"/>
  <c r="Y137" i="2"/>
  <c r="AB315" i="2"/>
  <c r="T78" i="2"/>
  <c r="AC358" i="2"/>
  <c r="AB446" i="2"/>
  <c r="T486" i="2"/>
  <c r="AA311" i="2"/>
  <c r="AA576" i="2"/>
  <c r="AA393" i="2"/>
  <c r="AD69" i="2"/>
  <c r="AB74" i="2"/>
  <c r="AD446" i="2"/>
  <c r="AA81" i="2"/>
  <c r="X127" i="2"/>
  <c r="AA191" i="2"/>
  <c r="AH400" i="2"/>
  <c r="AJ400" i="2" s="1"/>
  <c r="AE178" i="2"/>
  <c r="T13" i="2"/>
  <c r="V143" i="2"/>
  <c r="AA207" i="2"/>
  <c r="AD319" i="2"/>
  <c r="AE351" i="2"/>
  <c r="AH304" i="2"/>
  <c r="AJ304" i="2" s="1"/>
  <c r="AB336" i="2"/>
  <c r="Y352" i="2"/>
  <c r="T92" i="2"/>
  <c r="AB212" i="2"/>
  <c r="AC356" i="2"/>
  <c r="U476" i="2"/>
  <c r="S337" i="2"/>
  <c r="AB337" i="2"/>
  <c r="AH361" i="2"/>
  <c r="AJ361" i="2" s="1"/>
  <c r="T83" i="2"/>
  <c r="AB117" i="2"/>
  <c r="AE242" i="2"/>
  <c r="AB338" i="2"/>
  <c r="T389" i="2"/>
  <c r="W94" i="2"/>
  <c r="U13" i="2"/>
  <c r="T130" i="2"/>
  <c r="U52" i="2"/>
  <c r="W74" i="2"/>
  <c r="AA99" i="2"/>
  <c r="AC302" i="2"/>
  <c r="T85" i="2"/>
  <c r="AB207" i="2"/>
  <c r="AA319" i="2"/>
  <c r="U76" i="2"/>
  <c r="AE74" i="2"/>
  <c r="AB371" i="2"/>
  <c r="T95" i="2"/>
  <c r="AC15" i="2"/>
  <c r="AB127" i="2"/>
  <c r="AB143" i="2"/>
  <c r="AH383" i="2"/>
  <c r="AJ383" i="2" s="1"/>
  <c r="V391" i="2"/>
  <c r="Z535" i="2"/>
  <c r="T575" i="2"/>
  <c r="Z96" i="2"/>
  <c r="AC336" i="2"/>
  <c r="AC392" i="2"/>
  <c r="AC568" i="2"/>
  <c r="Z28" i="2"/>
  <c r="AC468" i="2"/>
  <c r="T522" i="2"/>
  <c r="AH41" i="2"/>
  <c r="AJ41" i="2" s="1"/>
  <c r="AD81" i="2"/>
  <c r="AD369" i="2"/>
  <c r="Z441" i="2"/>
  <c r="AD497" i="2"/>
  <c r="T437" i="2"/>
  <c r="AA117" i="2"/>
  <c r="AA110" i="2"/>
  <c r="AB126" i="2"/>
  <c r="T270" i="2"/>
  <c r="AD270" i="2"/>
  <c r="Z310" i="2"/>
  <c r="AC437" i="2"/>
  <c r="U130" i="2"/>
  <c r="Z127" i="2"/>
  <c r="AC191" i="2"/>
  <c r="T84" i="2"/>
  <c r="Y81" i="2"/>
  <c r="X130" i="2"/>
  <c r="AA15" i="2"/>
  <c r="AC127" i="2"/>
  <c r="AC311" i="2"/>
  <c r="AA575" i="2"/>
  <c r="AA16" i="2"/>
  <c r="AA4" i="2"/>
  <c r="AB196" i="2"/>
  <c r="AA308" i="2"/>
  <c r="T369" i="2"/>
  <c r="T25" i="2"/>
  <c r="AC81" i="2"/>
  <c r="AC433" i="2"/>
  <c r="AC497" i="2"/>
  <c r="T126" i="2"/>
  <c r="T18" i="2"/>
  <c r="AC42" i="2"/>
  <c r="Z226" i="2"/>
  <c r="S338" i="2"/>
  <c r="S110" i="2"/>
  <c r="AB110" i="2"/>
  <c r="AB166" i="2"/>
  <c r="T302" i="2"/>
  <c r="T526" i="2"/>
  <c r="AA85" i="2"/>
  <c r="T181" i="2"/>
  <c r="AE181" i="2"/>
  <c r="AD575" i="2"/>
  <c r="W143" i="2"/>
  <c r="AH567" i="2"/>
  <c r="AJ567" i="2" s="1"/>
  <c r="T96" i="2"/>
  <c r="U356" i="2"/>
  <c r="AD242" i="2"/>
  <c r="U127" i="2"/>
  <c r="AH151" i="2"/>
  <c r="AJ151" i="2" s="1"/>
  <c r="AC263" i="2"/>
  <c r="AH216" i="2"/>
  <c r="AJ216" i="2" s="1"/>
  <c r="AA280" i="2"/>
  <c r="AE392" i="2"/>
  <c r="Y28" i="2"/>
  <c r="AC60" i="2"/>
  <c r="AH60" i="2" s="1"/>
  <c r="AJ60" i="2" s="1"/>
  <c r="AC76" i="2"/>
  <c r="AE180" i="2"/>
  <c r="AE468" i="2"/>
  <c r="AH115" i="2"/>
  <c r="AJ115" i="2" s="1"/>
  <c r="X81" i="2"/>
  <c r="AE369" i="2"/>
  <c r="AE433" i="2"/>
  <c r="AC457" i="2"/>
  <c r="AA465" i="2"/>
  <c r="AC219" i="2"/>
  <c r="Y117" i="2"/>
  <c r="AC333" i="2"/>
  <c r="AC493" i="2"/>
  <c r="S42" i="2"/>
  <c r="T243" i="2"/>
  <c r="AD371" i="2"/>
  <c r="AC165" i="2"/>
  <c r="AE166" i="2"/>
  <c r="AE222" i="2"/>
  <c r="AD302" i="2"/>
  <c r="U181" i="2"/>
  <c r="W205" i="2"/>
  <c r="T65" i="2"/>
  <c r="AA65" i="2"/>
  <c r="V65" i="2"/>
  <c r="AD257" i="2"/>
  <c r="V257" i="2"/>
  <c r="AC257" i="2"/>
  <c r="AB414" i="2"/>
  <c r="AD414" i="2"/>
  <c r="AE414" i="2"/>
  <c r="AH364" i="2"/>
  <c r="AJ364" i="2" s="1"/>
  <c r="X17" i="2"/>
  <c r="U17" i="2"/>
  <c r="AE72" i="2"/>
  <c r="AA72" i="2"/>
  <c r="AH312" i="2"/>
  <c r="AJ312" i="2" s="1"/>
  <c r="U124" i="2"/>
  <c r="U366" i="2"/>
  <c r="AE366" i="2"/>
  <c r="AD366" i="2"/>
  <c r="AH440" i="2"/>
  <c r="AJ440" i="2" s="1"/>
  <c r="AH175" i="2"/>
  <c r="AJ175" i="2" s="1"/>
  <c r="T240" i="2"/>
  <c r="AA240" i="2"/>
  <c r="AC240" i="2"/>
  <c r="S288" i="2"/>
  <c r="U288" i="2"/>
  <c r="AA288" i="2"/>
  <c r="AH328" i="2"/>
  <c r="AJ328" i="2" s="1"/>
  <c r="AH132" i="2"/>
  <c r="AJ132" i="2" s="1"/>
  <c r="V354" i="2"/>
  <c r="AC354" i="2"/>
  <c r="T379" i="2"/>
  <c r="U523" i="2"/>
  <c r="T523" i="2"/>
  <c r="AC523" i="2"/>
  <c r="AH435" i="2"/>
  <c r="AJ435" i="2" s="1"/>
  <c r="Z330" i="2"/>
  <c r="U330" i="2"/>
  <c r="Z498" i="2"/>
  <c r="X498" i="2"/>
  <c r="AA498" i="2"/>
  <c r="Y498" i="2"/>
  <c r="AH255" i="2"/>
  <c r="AJ255" i="2" s="1"/>
  <c r="S295" i="2"/>
  <c r="T295" i="2"/>
  <c r="AH327" i="2"/>
  <c r="AJ327" i="2" s="1"/>
  <c r="AH415" i="2"/>
  <c r="AJ415" i="2" s="1"/>
  <c r="AH48" i="2"/>
  <c r="AJ48" i="2" s="1"/>
  <c r="U31" i="2"/>
  <c r="AE31" i="2"/>
  <c r="T31" i="2"/>
  <c r="AH12" i="2"/>
  <c r="AJ12" i="2" s="1"/>
  <c r="U84" i="2"/>
  <c r="AE284" i="2"/>
  <c r="T548" i="2"/>
  <c r="AA548" i="2"/>
  <c r="U580" i="2"/>
  <c r="Z580" i="2"/>
  <c r="AH489" i="2"/>
  <c r="AJ489" i="2" s="1"/>
  <c r="AE410" i="2"/>
  <c r="AA410" i="2"/>
  <c r="S35" i="2"/>
  <c r="AE35" i="2"/>
  <c r="AA203" i="2"/>
  <c r="T203" i="2"/>
  <c r="AC203" i="2"/>
  <c r="T251" i="2"/>
  <c r="Z251" i="2"/>
  <c r="V251" i="2"/>
  <c r="AB251" i="2"/>
  <c r="AH571" i="2"/>
  <c r="AJ571" i="2" s="1"/>
  <c r="U381" i="2"/>
  <c r="Z381" i="2"/>
  <c r="AC259" i="2"/>
  <c r="V259" i="2"/>
  <c r="T142" i="2"/>
  <c r="AE142" i="2"/>
  <c r="AE250" i="2"/>
  <c r="U250" i="2"/>
  <c r="T250" i="2"/>
  <c r="AH463" i="2"/>
  <c r="AJ463" i="2" s="1"/>
  <c r="U221" i="2"/>
  <c r="AB221" i="2"/>
  <c r="T268" i="2"/>
  <c r="AA268" i="2"/>
  <c r="T292" i="2"/>
  <c r="U292" i="2"/>
  <c r="S498" i="2"/>
  <c r="V485" i="2"/>
  <c r="AE485" i="2"/>
  <c r="AB102" i="2"/>
  <c r="Z102" i="2"/>
  <c r="AA102" i="2"/>
  <c r="U503" i="2"/>
  <c r="T503" i="2"/>
  <c r="T340" i="2"/>
  <c r="Z340" i="2"/>
  <c r="S64" i="2"/>
  <c r="AC64" i="2"/>
  <c r="W64" i="2"/>
  <c r="AH104" i="2"/>
  <c r="AJ104" i="2" s="1"/>
  <c r="AA360" i="2"/>
  <c r="AC360" i="2"/>
  <c r="AH172" i="2"/>
  <c r="AJ172" i="2" s="1"/>
  <c r="T306" i="2"/>
  <c r="AE306" i="2"/>
  <c r="AA303" i="2"/>
  <c r="AH471" i="2"/>
  <c r="AJ471" i="2" s="1"/>
  <c r="AC8" i="2"/>
  <c r="AA8" i="2"/>
  <c r="AE192" i="2"/>
  <c r="T192" i="2"/>
  <c r="AC192" i="2"/>
  <c r="AA424" i="2"/>
  <c r="AC420" i="2"/>
  <c r="AA420" i="2"/>
  <c r="AA349" i="2"/>
  <c r="AE349" i="2"/>
  <c r="T349" i="2"/>
  <c r="Y501" i="2"/>
  <c r="V244" i="2"/>
  <c r="Y244" i="2"/>
  <c r="AC244" i="2"/>
  <c r="Y77" i="2"/>
  <c r="AC77" i="2"/>
  <c r="U423" i="2"/>
  <c r="AC423" i="2"/>
  <c r="AA423" i="2"/>
  <c r="AA152" i="2"/>
  <c r="AB152" i="2"/>
  <c r="T372" i="2"/>
  <c r="U372" i="2"/>
  <c r="T481" i="2"/>
  <c r="AC481" i="2"/>
  <c r="AA439" i="2"/>
  <c r="T439" i="2"/>
  <c r="AH148" i="2"/>
  <c r="AJ148" i="2" s="1"/>
  <c r="AE379" i="2"/>
  <c r="AB379" i="2"/>
  <c r="AA379" i="2"/>
  <c r="AD379" i="2"/>
  <c r="AC419" i="2"/>
  <c r="AE419" i="2"/>
  <c r="AH271" i="2"/>
  <c r="AJ271" i="2" s="1"/>
  <c r="AH287" i="2"/>
  <c r="AJ287" i="2" s="1"/>
  <c r="AH456" i="2"/>
  <c r="AJ456" i="2" s="1"/>
  <c r="AH487" i="2"/>
  <c r="AJ487" i="2" s="1"/>
  <c r="AE152" i="2"/>
  <c r="AC184" i="2"/>
  <c r="T184" i="2"/>
  <c r="AD424" i="2"/>
  <c r="T521" i="2"/>
  <c r="V521" i="2"/>
  <c r="AD521" i="2"/>
  <c r="Z3" i="2"/>
  <c r="AA3" i="2"/>
  <c r="AC410" i="2"/>
  <c r="AH549" i="2"/>
  <c r="AJ549" i="2" s="1"/>
  <c r="AH505" i="2"/>
  <c r="AJ505" i="2" s="1"/>
  <c r="AE53" i="2"/>
  <c r="U53" i="2"/>
  <c r="AA53" i="2"/>
  <c r="AH157" i="2"/>
  <c r="AJ157" i="2" s="1"/>
  <c r="AD501" i="2"/>
  <c r="AH455" i="2"/>
  <c r="AJ455" i="2" s="1"/>
  <c r="AH528" i="2"/>
  <c r="AJ528" i="2" s="1"/>
  <c r="AH556" i="2"/>
  <c r="AJ556" i="2" s="1"/>
  <c r="T401" i="2"/>
  <c r="AA401" i="2"/>
  <c r="T258" i="2"/>
  <c r="AA258" i="2"/>
  <c r="AH569" i="2"/>
  <c r="AJ569" i="2" s="1"/>
  <c r="Y194" i="2"/>
  <c r="AB194" i="2"/>
  <c r="AA103" i="2"/>
  <c r="AB335" i="2"/>
  <c r="AH527" i="2"/>
  <c r="AJ527" i="2" s="1"/>
  <c r="AH384" i="2"/>
  <c r="AJ384" i="2" s="1"/>
  <c r="AH7" i="2"/>
  <c r="AJ7" i="2" s="1"/>
  <c r="AC16" i="2"/>
  <c r="AD376" i="2"/>
  <c r="AH432" i="2"/>
  <c r="AJ432" i="2" s="1"/>
  <c r="AH332" i="2"/>
  <c r="AJ332" i="2" s="1"/>
  <c r="AB265" i="2"/>
  <c r="AC265" i="2"/>
  <c r="AC353" i="2"/>
  <c r="AB353" i="2"/>
  <c r="AH385" i="2"/>
  <c r="AJ385" i="2" s="1"/>
  <c r="T513" i="2"/>
  <c r="AE513" i="2"/>
  <c r="U513" i="2"/>
  <c r="AC513" i="2"/>
  <c r="U561" i="2"/>
  <c r="AC363" i="2"/>
  <c r="T363" i="2"/>
  <c r="AD363" i="2"/>
  <c r="AH149" i="2"/>
  <c r="AJ149" i="2" s="1"/>
  <c r="AE258" i="2"/>
  <c r="AH323" i="2"/>
  <c r="AJ323" i="2" s="1"/>
  <c r="U403" i="2"/>
  <c r="AA403" i="2"/>
  <c r="T403" i="2"/>
  <c r="AH563" i="2"/>
  <c r="AJ563" i="2" s="1"/>
  <c r="AC189" i="2"/>
  <c r="AE26" i="2"/>
  <c r="T26" i="2"/>
  <c r="T282" i="2"/>
  <c r="AD282" i="2"/>
  <c r="AB418" i="2"/>
  <c r="S418" i="2"/>
  <c r="U450" i="2"/>
  <c r="AE450" i="2"/>
  <c r="T474" i="2"/>
  <c r="AC474" i="2"/>
  <c r="X474" i="2"/>
  <c r="T266" i="2"/>
  <c r="AD266" i="2"/>
  <c r="AH375" i="2"/>
  <c r="AJ375" i="2" s="1"/>
  <c r="AH272" i="2"/>
  <c r="AJ272" i="2" s="1"/>
  <c r="AH412" i="2"/>
  <c r="AJ412" i="2" s="1"/>
  <c r="Z227" i="2"/>
  <c r="AA227" i="2"/>
  <c r="AB227" i="2"/>
  <c r="AB355" i="2"/>
  <c r="AE355" i="2"/>
  <c r="AH111" i="2"/>
  <c r="AJ111" i="2" s="1"/>
  <c r="AH248" i="2"/>
  <c r="AJ248" i="2" s="1"/>
  <c r="AH208" i="2"/>
  <c r="AJ208" i="2" s="1"/>
  <c r="AH223" i="2"/>
  <c r="AJ223" i="2" s="1"/>
  <c r="AH128" i="2"/>
  <c r="AJ128" i="2" s="1"/>
  <c r="AH408" i="2"/>
  <c r="AJ408" i="2" s="1"/>
  <c r="AH20" i="2"/>
  <c r="AJ20" i="2" s="1"/>
  <c r="AH68" i="2"/>
  <c r="AJ68" i="2" s="1"/>
  <c r="AH156" i="2"/>
  <c r="AJ156" i="2" s="1"/>
  <c r="Z180" i="2"/>
  <c r="U252" i="2"/>
  <c r="AH260" i="2"/>
  <c r="AJ260" i="2" s="1"/>
  <c r="AH348" i="2"/>
  <c r="AJ348" i="2" s="1"/>
  <c r="AH428" i="2"/>
  <c r="AJ428" i="2" s="1"/>
  <c r="T484" i="2"/>
  <c r="AE484" i="2"/>
  <c r="W516" i="2"/>
  <c r="AC516" i="2"/>
  <c r="W177" i="2"/>
  <c r="Z177" i="2"/>
  <c r="AH241" i="2"/>
  <c r="AJ241" i="2" s="1"/>
  <c r="AE377" i="2"/>
  <c r="AA377" i="2"/>
  <c r="AH425" i="2"/>
  <c r="AJ425" i="2" s="1"/>
  <c r="Z411" i="2"/>
  <c r="AC411" i="2"/>
  <c r="AB411" i="2"/>
  <c r="AH443" i="2"/>
  <c r="AJ443" i="2" s="1"/>
  <c r="AH459" i="2"/>
  <c r="AJ459" i="2" s="1"/>
  <c r="AC194" i="2"/>
  <c r="AB291" i="2"/>
  <c r="AE291" i="2"/>
  <c r="T291" i="2"/>
  <c r="Z291" i="2"/>
  <c r="AA494" i="2"/>
  <c r="AC494" i="2"/>
  <c r="S74" i="2"/>
  <c r="AA74" i="2"/>
  <c r="T74" i="2"/>
  <c r="AH39" i="2"/>
  <c r="AJ39" i="2" s="1"/>
  <c r="AH447" i="2"/>
  <c r="AJ447" i="2" s="1"/>
  <c r="AH160" i="2"/>
  <c r="AJ160" i="2" s="1"/>
  <c r="AH520" i="2"/>
  <c r="AJ520" i="2" s="1"/>
  <c r="S139" i="2"/>
  <c r="X139" i="2"/>
  <c r="V139" i="2"/>
  <c r="AE171" i="2"/>
  <c r="Y171" i="2"/>
  <c r="AB213" i="2"/>
  <c r="AE213" i="2"/>
  <c r="S213" i="2"/>
  <c r="AC238" i="2"/>
  <c r="Y238" i="2"/>
  <c r="T238" i="2"/>
  <c r="T550" i="2"/>
  <c r="AA550" i="2"/>
  <c r="AH176" i="2"/>
  <c r="AJ176" i="2" s="1"/>
  <c r="AH55" i="2"/>
  <c r="AJ55" i="2" s="1"/>
  <c r="V71" i="2"/>
  <c r="AH256" i="2"/>
  <c r="AJ256" i="2" s="1"/>
  <c r="AH296" i="2"/>
  <c r="AJ296" i="2" s="1"/>
  <c r="T311" i="2"/>
  <c r="AH368" i="2"/>
  <c r="AJ368" i="2" s="1"/>
  <c r="AH480" i="2"/>
  <c r="AJ480" i="2" s="1"/>
  <c r="AH496" i="2"/>
  <c r="AJ496" i="2" s="1"/>
  <c r="AH512" i="2"/>
  <c r="AJ512" i="2" s="1"/>
  <c r="AH560" i="2"/>
  <c r="AJ560" i="2" s="1"/>
  <c r="AH215" i="2"/>
  <c r="AJ215" i="2" s="1"/>
  <c r="AH300" i="2"/>
  <c r="AJ300" i="2" s="1"/>
  <c r="U308" i="2"/>
  <c r="AH316" i="2"/>
  <c r="AJ316" i="2" s="1"/>
  <c r="U516" i="2"/>
  <c r="X537" i="2"/>
  <c r="AD537" i="2"/>
  <c r="AB537" i="2"/>
  <c r="U283" i="2"/>
  <c r="AC283" i="2"/>
  <c r="Z283" i="2"/>
  <c r="Y283" i="2"/>
  <c r="T245" i="2"/>
  <c r="AD245" i="2"/>
  <c r="V293" i="2"/>
  <c r="T293" i="2"/>
  <c r="AE362" i="2"/>
  <c r="AC362" i="2"/>
  <c r="AB362" i="2"/>
  <c r="AH307" i="2"/>
  <c r="AJ307" i="2" s="1"/>
  <c r="Z387" i="2"/>
  <c r="V387" i="2"/>
  <c r="AA358" i="2"/>
  <c r="W358" i="2"/>
  <c r="U430" i="2"/>
  <c r="T430" i="2"/>
  <c r="AA430" i="2"/>
  <c r="S541" i="2"/>
  <c r="T541" i="2"/>
  <c r="AA541" i="2"/>
  <c r="AH359" i="2"/>
  <c r="AJ359" i="2" s="1"/>
  <c r="AH559" i="2"/>
  <c r="AJ559" i="2" s="1"/>
  <c r="AH347" i="2"/>
  <c r="AJ347" i="2" s="1"/>
  <c r="AH183" i="2"/>
  <c r="AJ183" i="2" s="1"/>
  <c r="U199" i="2"/>
  <c r="T199" i="2"/>
  <c r="AH399" i="2"/>
  <c r="AJ399" i="2" s="1"/>
  <c r="AH40" i="2"/>
  <c r="AJ40" i="2" s="1"/>
  <c r="AH472" i="2"/>
  <c r="AJ472" i="2" s="1"/>
  <c r="AH552" i="2"/>
  <c r="AJ552" i="2" s="1"/>
  <c r="T108" i="2"/>
  <c r="AH204" i="2"/>
  <c r="AJ204" i="2" s="1"/>
  <c r="AB308" i="2"/>
  <c r="AH388" i="2"/>
  <c r="AJ388" i="2" s="1"/>
  <c r="AH396" i="2"/>
  <c r="AJ396" i="2" s="1"/>
  <c r="U436" i="2"/>
  <c r="AH444" i="2"/>
  <c r="AJ444" i="2" s="1"/>
  <c r="T113" i="2"/>
  <c r="AB113" i="2"/>
  <c r="AH161" i="2"/>
  <c r="AJ161" i="2" s="1"/>
  <c r="AA123" i="2"/>
  <c r="T123" i="2"/>
  <c r="U123" i="2"/>
  <c r="AH578" i="2"/>
  <c r="AJ578" i="2" s="1"/>
  <c r="W317" i="2"/>
  <c r="AA317" i="2"/>
  <c r="AE317" i="2"/>
  <c r="AB317" i="2"/>
  <c r="AD27" i="2"/>
  <c r="Y27" i="2"/>
  <c r="AH131" i="2"/>
  <c r="AJ131" i="2" s="1"/>
  <c r="AD179" i="2"/>
  <c r="T62" i="2"/>
  <c r="AB62" i="2"/>
  <c r="U62" i="2"/>
  <c r="AD182" i="2"/>
  <c r="AC182" i="2"/>
  <c r="Y254" i="2"/>
  <c r="AA442" i="2"/>
  <c r="Y442" i="2"/>
  <c r="AH540" i="2"/>
  <c r="AJ540" i="2" s="1"/>
  <c r="AH564" i="2"/>
  <c r="AJ564" i="2" s="1"/>
  <c r="AH235" i="2"/>
  <c r="AJ235" i="2" s="1"/>
  <c r="AC225" i="2"/>
  <c r="AH305" i="2"/>
  <c r="AJ305" i="2" s="1"/>
  <c r="AH545" i="2"/>
  <c r="AJ545" i="2" s="1"/>
  <c r="AH267" i="2"/>
  <c r="AJ267" i="2" s="1"/>
  <c r="Z315" i="2"/>
  <c r="U333" i="2"/>
  <c r="AB202" i="2"/>
  <c r="AH554" i="2"/>
  <c r="AJ554" i="2" s="1"/>
  <c r="AH91" i="2"/>
  <c r="AJ91" i="2" s="1"/>
  <c r="AH281" i="2"/>
  <c r="AJ281" i="2" s="1"/>
  <c r="AH289" i="2"/>
  <c r="AJ289" i="2" s="1"/>
  <c r="AH553" i="2"/>
  <c r="AJ553" i="2" s="1"/>
  <c r="AH75" i="2"/>
  <c r="AJ75" i="2" s="1"/>
  <c r="AH499" i="2"/>
  <c r="AJ499" i="2" s="1"/>
  <c r="AH515" i="2"/>
  <c r="AJ515" i="2" s="1"/>
  <c r="AH547" i="2"/>
  <c r="AJ547" i="2" s="1"/>
  <c r="AC429" i="2"/>
  <c r="AH313" i="2"/>
  <c r="AJ313" i="2" s="1"/>
  <c r="Z94" i="2"/>
  <c r="T469" i="2"/>
  <c r="AH469" i="2" s="1"/>
  <c r="AJ469" i="2" s="1"/>
  <c r="AH492" i="2"/>
  <c r="AJ492" i="2" s="1"/>
  <c r="AH524" i="2"/>
  <c r="AJ524" i="2" s="1"/>
  <c r="AH555" i="2"/>
  <c r="AJ555" i="2" s="1"/>
  <c r="AH105" i="2"/>
  <c r="AJ105" i="2" s="1"/>
  <c r="AH449" i="2"/>
  <c r="AJ449" i="2" s="1"/>
  <c r="AH19" i="2"/>
  <c r="AJ19" i="2" s="1"/>
  <c r="AH67" i="2"/>
  <c r="AJ67" i="2" s="1"/>
  <c r="AH397" i="2"/>
  <c r="AJ397" i="2" s="1"/>
  <c r="AB106" i="2"/>
  <c r="AH483" i="2"/>
  <c r="AJ483" i="2" s="1"/>
  <c r="AA61" i="2"/>
  <c r="AH417" i="2"/>
  <c r="AJ417" i="2" s="1"/>
  <c r="V94" i="2"/>
  <c r="AA406" i="2"/>
  <c r="AH229" i="2"/>
  <c r="AJ229" i="2" s="1"/>
  <c r="U393" i="2"/>
  <c r="AH155" i="2"/>
  <c r="AJ155" i="2" s="1"/>
  <c r="U154" i="2"/>
  <c r="AA154" i="2"/>
  <c r="AH134" i="2"/>
  <c r="AJ134" i="2" s="1"/>
  <c r="AH214" i="2"/>
  <c r="AJ214" i="2" s="1"/>
  <c r="X94" i="5"/>
  <c r="R646" i="5"/>
  <c r="AB320" i="5"/>
  <c r="Z954" i="5"/>
  <c r="X405" i="5"/>
  <c r="W405" i="5"/>
  <c r="R405" i="5"/>
  <c r="U757" i="5"/>
  <c r="AA757" i="5"/>
  <c r="Y757" i="5"/>
  <c r="U877" i="5"/>
  <c r="S877" i="5"/>
  <c r="AA675" i="5"/>
  <c r="W675" i="5"/>
  <c r="V675" i="5"/>
  <c r="V715" i="5"/>
  <c r="X715" i="5"/>
  <c r="R715" i="5"/>
  <c r="R480" i="5"/>
  <c r="W480" i="5"/>
  <c r="Y391" i="5"/>
  <c r="R391" i="5"/>
  <c r="V391" i="5"/>
  <c r="W391" i="5"/>
  <c r="U391" i="5"/>
  <c r="S391" i="5"/>
  <c r="T431" i="5"/>
  <c r="S431" i="5"/>
  <c r="U320" i="5"/>
  <c r="V266" i="5"/>
  <c r="R266" i="5"/>
  <c r="AB266" i="5"/>
  <c r="AB480" i="5"/>
  <c r="V178" i="5"/>
  <c r="T178" i="5"/>
  <c r="X868" i="5"/>
  <c r="AB868" i="5"/>
  <c r="W89" i="5"/>
  <c r="X537" i="5"/>
  <c r="Y92" i="5"/>
  <c r="X227" i="5"/>
  <c r="S851" i="5"/>
  <c r="R851" i="5"/>
  <c r="Z758" i="5"/>
  <c r="X758" i="5"/>
  <c r="AC758" i="5"/>
  <c r="S488" i="5"/>
  <c r="W488" i="5"/>
  <c r="V488" i="5"/>
  <c r="W8" i="5"/>
  <c r="U8" i="5"/>
  <c r="Z846" i="5"/>
  <c r="V846" i="5"/>
  <c r="Z110" i="5"/>
  <c r="T110" i="5"/>
  <c r="U431" i="5"/>
  <c r="AA34" i="5"/>
  <c r="Z34" i="5"/>
  <c r="V109" i="5"/>
  <c r="X109" i="5"/>
  <c r="R109" i="5"/>
  <c r="V781" i="5"/>
  <c r="R781" i="5"/>
  <c r="W11" i="5"/>
  <c r="S11" i="5"/>
  <c r="V11" i="5"/>
  <c r="S179" i="5"/>
  <c r="Y179" i="5"/>
  <c r="V179" i="5"/>
  <c r="Z507" i="5"/>
  <c r="S507" i="5"/>
  <c r="U507" i="5"/>
  <c r="S353" i="5"/>
  <c r="AA353" i="5"/>
  <c r="V353" i="5"/>
  <c r="X76" i="5"/>
  <c r="Y76" i="5"/>
  <c r="Z588" i="5"/>
  <c r="W588" i="5"/>
  <c r="V620" i="5"/>
  <c r="S620" i="5"/>
  <c r="S435" i="5"/>
  <c r="Z435" i="5"/>
  <c r="S94" i="5"/>
  <c r="V94" i="5"/>
  <c r="W94" i="5"/>
  <c r="R94" i="5"/>
  <c r="AB94" i="5"/>
  <c r="T94" i="5"/>
  <c r="AB230" i="5"/>
  <c r="AC230" i="5"/>
  <c r="S526" i="5"/>
  <c r="X526" i="5"/>
  <c r="R255" i="5"/>
  <c r="Y255" i="5"/>
  <c r="R303" i="5"/>
  <c r="W303" i="5"/>
  <c r="U569" i="5"/>
  <c r="X569" i="5"/>
  <c r="S569" i="5"/>
  <c r="Z111" i="5"/>
  <c r="U111" i="5"/>
  <c r="T364" i="5"/>
  <c r="Z85" i="5"/>
  <c r="AB85" i="5"/>
  <c r="R85" i="5"/>
  <c r="U85" i="5"/>
  <c r="X581" i="5"/>
  <c r="S581" i="5"/>
  <c r="V581" i="5"/>
  <c r="Z581" i="5"/>
  <c r="W581" i="5"/>
  <c r="AB725" i="5"/>
  <c r="AA725" i="5"/>
  <c r="S725" i="5"/>
  <c r="X725" i="5"/>
  <c r="Z725" i="5"/>
  <c r="Y725" i="5"/>
  <c r="AA651" i="5"/>
  <c r="U651" i="5"/>
  <c r="S651" i="5"/>
  <c r="X835" i="5"/>
  <c r="R835" i="5"/>
  <c r="AA835" i="5"/>
  <c r="U118" i="5"/>
  <c r="Z118" i="5"/>
  <c r="S118" i="5"/>
  <c r="AB118" i="5"/>
  <c r="X118" i="5"/>
  <c r="T118" i="5"/>
  <c r="S278" i="5"/>
  <c r="Y278" i="5"/>
  <c r="AA278" i="5"/>
  <c r="S486" i="5"/>
  <c r="R486" i="5"/>
  <c r="AA486" i="5"/>
  <c r="U550" i="5"/>
  <c r="R550" i="5"/>
  <c r="V574" i="5"/>
  <c r="Z574" i="5"/>
  <c r="W670" i="5"/>
  <c r="U670" i="5"/>
  <c r="AA670" i="5"/>
  <c r="Z79" i="5"/>
  <c r="X79" i="5"/>
  <c r="S183" i="5"/>
  <c r="Y183" i="5"/>
  <c r="U183" i="5"/>
  <c r="AB319" i="5"/>
  <c r="AA319" i="5"/>
  <c r="U319" i="5"/>
  <c r="S551" i="5"/>
  <c r="R551" i="5"/>
  <c r="X551" i="5"/>
  <c r="R639" i="5"/>
  <c r="Z639" i="5"/>
  <c r="AC639" i="5"/>
  <c r="AB540" i="5"/>
  <c r="S540" i="5"/>
  <c r="U33" i="5"/>
  <c r="X33" i="5"/>
  <c r="AA270" i="5"/>
  <c r="AB270" i="5"/>
  <c r="Y686" i="5"/>
  <c r="U686" i="5"/>
  <c r="U255" i="5"/>
  <c r="X639" i="5"/>
  <c r="U130" i="5"/>
  <c r="R130" i="5"/>
  <c r="X898" i="5"/>
  <c r="W898" i="5"/>
  <c r="Y85" i="5"/>
  <c r="U725" i="5"/>
  <c r="S888" i="5"/>
  <c r="Z888" i="5"/>
  <c r="T575" i="5"/>
  <c r="R575" i="5"/>
  <c r="X575" i="5"/>
  <c r="X92" i="5"/>
  <c r="AA92" i="5"/>
  <c r="AA828" i="5"/>
  <c r="U828" i="5"/>
  <c r="X828" i="5"/>
  <c r="S828" i="5"/>
  <c r="AB858" i="5"/>
  <c r="AC858" i="5"/>
  <c r="V28" i="5"/>
  <c r="W28" i="5"/>
  <c r="Z28" i="5"/>
  <c r="U49" i="5"/>
  <c r="AB49" i="5"/>
  <c r="AA49" i="5"/>
  <c r="X17" i="5"/>
  <c r="AA17" i="5"/>
  <c r="X532" i="5"/>
  <c r="S532" i="5"/>
  <c r="R532" i="5"/>
  <c r="U860" i="5"/>
  <c r="W860" i="5"/>
  <c r="S860" i="5"/>
  <c r="T14" i="5"/>
  <c r="Y878" i="5"/>
  <c r="X588" i="5"/>
  <c r="R298" i="5"/>
  <c r="AA333" i="5"/>
  <c r="W333" i="5"/>
  <c r="Y333" i="5"/>
  <c r="Y925" i="5"/>
  <c r="X925" i="5"/>
  <c r="T925" i="5"/>
  <c r="Z675" i="5"/>
  <c r="V888" i="5"/>
  <c r="R512" i="5"/>
  <c r="V458" i="5"/>
  <c r="T458" i="5"/>
  <c r="R132" i="5"/>
  <c r="AA132" i="5"/>
  <c r="X132" i="5"/>
  <c r="X886" i="5"/>
  <c r="AB886" i="5"/>
  <c r="R886" i="5"/>
  <c r="V14" i="5"/>
  <c r="V118" i="5"/>
  <c r="W526" i="5"/>
  <c r="X550" i="5"/>
  <c r="X878" i="5"/>
  <c r="AA601" i="5"/>
  <c r="Z298" i="5"/>
  <c r="Z141" i="5"/>
  <c r="S141" i="5"/>
  <c r="X141" i="5"/>
  <c r="R477" i="5"/>
  <c r="AA477" i="5"/>
  <c r="R877" i="5"/>
  <c r="Y107" i="5"/>
  <c r="U914" i="5"/>
  <c r="S914" i="5"/>
  <c r="X634" i="5"/>
  <c r="T634" i="5"/>
  <c r="AA387" i="5"/>
  <c r="R747" i="5"/>
  <c r="AA150" i="5"/>
  <c r="AA870" i="5"/>
  <c r="Z343" i="5"/>
  <c r="U503" i="5"/>
  <c r="AA679" i="5"/>
  <c r="Y703" i="5"/>
  <c r="AB895" i="5"/>
  <c r="AA919" i="5"/>
  <c r="Z943" i="5"/>
  <c r="AA152" i="5"/>
  <c r="X250" i="5"/>
  <c r="V882" i="5"/>
  <c r="R279" i="5"/>
  <c r="W36" i="5"/>
  <c r="V244" i="5"/>
  <c r="R324" i="5"/>
  <c r="W900" i="5"/>
  <c r="Z964" i="5"/>
  <c r="W29" i="5"/>
  <c r="X181" i="5"/>
  <c r="S277" i="5"/>
  <c r="U573" i="5"/>
  <c r="Z837" i="5"/>
  <c r="R834" i="5"/>
  <c r="S379" i="5"/>
  <c r="Z387" i="5"/>
  <c r="R667" i="5"/>
  <c r="W683" i="5"/>
  <c r="R47" i="5"/>
  <c r="AC943" i="5"/>
  <c r="AC930" i="5"/>
  <c r="AC929" i="5"/>
  <c r="Z397" i="5"/>
  <c r="Y347" i="5"/>
  <c r="S571" i="5"/>
  <c r="U926" i="5"/>
  <c r="AA166" i="5"/>
  <c r="AB734" i="5"/>
  <c r="U47" i="5"/>
  <c r="U55" i="5"/>
  <c r="X143" i="5"/>
  <c r="AA655" i="5"/>
  <c r="R150" i="5"/>
  <c r="U903" i="5"/>
  <c r="V730" i="5"/>
  <c r="S18" i="5"/>
  <c r="AA73" i="5"/>
  <c r="Z81" i="5"/>
  <c r="AB185" i="5"/>
  <c r="W833" i="5"/>
  <c r="U82" i="5"/>
  <c r="U450" i="5"/>
  <c r="V20" i="5"/>
  <c r="AA108" i="5"/>
  <c r="Z116" i="5"/>
  <c r="V452" i="5"/>
  <c r="X756" i="5"/>
  <c r="AA796" i="5"/>
  <c r="S900" i="5"/>
  <c r="AA29" i="5"/>
  <c r="Z69" i="5"/>
  <c r="T181" i="5"/>
  <c r="Y277" i="5"/>
  <c r="S397" i="5"/>
  <c r="AA637" i="5"/>
  <c r="X171" i="5"/>
  <c r="S243" i="5"/>
  <c r="V379" i="5"/>
  <c r="X379" i="5"/>
  <c r="S683" i="5"/>
  <c r="T807" i="5"/>
  <c r="R807" i="5"/>
  <c r="U847" i="5"/>
  <c r="S919" i="5"/>
  <c r="S968" i="5"/>
  <c r="R968" i="5"/>
  <c r="S73" i="5"/>
  <c r="AC753" i="5"/>
  <c r="AC82" i="5"/>
  <c r="AC277" i="5"/>
  <c r="Z635" i="5"/>
  <c r="Y342" i="5"/>
  <c r="Z622" i="5"/>
  <c r="Z870" i="5"/>
  <c r="V958" i="5"/>
  <c r="V840" i="5"/>
  <c r="Z47" i="5"/>
  <c r="AB143" i="5"/>
  <c r="Y855" i="5"/>
  <c r="AA903" i="5"/>
  <c r="U753" i="5"/>
  <c r="T708" i="5"/>
  <c r="R400" i="5"/>
  <c r="T65" i="5"/>
  <c r="AB73" i="5"/>
  <c r="AA265" i="5"/>
  <c r="T625" i="5"/>
  <c r="V721" i="5"/>
  <c r="AA729" i="5"/>
  <c r="X306" i="5"/>
  <c r="Z770" i="5"/>
  <c r="X140" i="5"/>
  <c r="Z516" i="5"/>
  <c r="S812" i="5"/>
  <c r="Z53" i="5"/>
  <c r="X245" i="5"/>
  <c r="AA277" i="5"/>
  <c r="S717" i="5"/>
  <c r="U837" i="5"/>
  <c r="S246" i="5"/>
  <c r="R800" i="5"/>
  <c r="AA163" i="5"/>
  <c r="R379" i="5"/>
  <c r="Z379" i="5"/>
  <c r="W387" i="5"/>
  <c r="R491" i="5"/>
  <c r="W571" i="5"/>
  <c r="W667" i="5"/>
  <c r="U683" i="5"/>
  <c r="S811" i="5"/>
  <c r="X939" i="5"/>
  <c r="R624" i="5"/>
  <c r="S624" i="5"/>
  <c r="T71" i="5"/>
  <c r="AC543" i="5"/>
  <c r="T887" i="5"/>
  <c r="S387" i="5"/>
  <c r="U734" i="5"/>
  <c r="Z254" i="5"/>
  <c r="Z406" i="5"/>
  <c r="AA622" i="5"/>
  <c r="W7" i="5"/>
  <c r="W47" i="5"/>
  <c r="AA143" i="5"/>
  <c r="X943" i="5"/>
  <c r="R721" i="5"/>
  <c r="T73" i="5"/>
  <c r="X81" i="5"/>
  <c r="AA153" i="5"/>
  <c r="V321" i="5"/>
  <c r="X450" i="5"/>
  <c r="AB882" i="5"/>
  <c r="X396" i="5"/>
  <c r="S756" i="5"/>
  <c r="S796" i="5"/>
  <c r="T77" i="5"/>
  <c r="Z133" i="5"/>
  <c r="AB277" i="5"/>
  <c r="R645" i="5"/>
  <c r="R773" i="5"/>
  <c r="U70" i="5"/>
  <c r="R865" i="5"/>
  <c r="R418" i="5"/>
  <c r="AB163" i="5"/>
  <c r="T683" i="5"/>
  <c r="X747" i="5"/>
  <c r="Z939" i="5"/>
  <c r="AC734" i="5"/>
  <c r="AC47" i="5"/>
  <c r="AC71" i="5"/>
  <c r="U655" i="5"/>
  <c r="AB439" i="5"/>
  <c r="S671" i="5"/>
  <c r="R671" i="5"/>
  <c r="V871" i="5"/>
  <c r="W871" i="5"/>
  <c r="S41" i="5"/>
  <c r="V898" i="5"/>
  <c r="V89" i="5"/>
  <c r="X409" i="5"/>
  <c r="X66" i="5"/>
  <c r="X44" i="5"/>
  <c r="U204" i="5"/>
  <c r="AB268" i="5"/>
  <c r="AB396" i="5"/>
  <c r="V716" i="5"/>
  <c r="W804" i="5"/>
  <c r="Z5" i="5"/>
  <c r="V21" i="5"/>
  <c r="AA117" i="5"/>
  <c r="S437" i="5"/>
  <c r="U445" i="5"/>
  <c r="R717" i="5"/>
  <c r="U893" i="5"/>
  <c r="Z3" i="5"/>
  <c r="Z59" i="5"/>
  <c r="Z99" i="5"/>
  <c r="V347" i="5"/>
  <c r="AB403" i="5"/>
  <c r="R459" i="5"/>
  <c r="Z747" i="5"/>
  <c r="R827" i="5"/>
  <c r="V859" i="5"/>
  <c r="R867" i="5"/>
  <c r="AB907" i="5"/>
  <c r="R923" i="5"/>
  <c r="X671" i="5"/>
  <c r="AA871" i="5"/>
  <c r="R602" i="5"/>
  <c r="X834" i="5"/>
  <c r="U601" i="5"/>
  <c r="X929" i="5"/>
  <c r="V961" i="5"/>
  <c r="X26" i="5"/>
  <c r="W50" i="5"/>
  <c r="V674" i="5"/>
  <c r="X746" i="5"/>
  <c r="Z810" i="5"/>
  <c r="U37" i="5"/>
  <c r="AB76" i="5"/>
  <c r="X204" i="5"/>
  <c r="AB228" i="5"/>
  <c r="AA420" i="5"/>
  <c r="W428" i="5"/>
  <c r="S932" i="5"/>
  <c r="S114" i="5"/>
  <c r="T226" i="5"/>
  <c r="S226" i="5"/>
  <c r="U197" i="5"/>
  <c r="X445" i="5"/>
  <c r="R501" i="5"/>
  <c r="U781" i="5"/>
  <c r="W893" i="5"/>
  <c r="S626" i="5"/>
  <c r="AB3" i="5"/>
  <c r="T43" i="5"/>
  <c r="W171" i="5"/>
  <c r="R179" i="5"/>
  <c r="S219" i="5"/>
  <c r="W427" i="5"/>
  <c r="X435" i="5"/>
  <c r="X459" i="5"/>
  <c r="Y571" i="5"/>
  <c r="AA579" i="5"/>
  <c r="W875" i="5"/>
  <c r="R955" i="5"/>
  <c r="S473" i="5"/>
  <c r="R473" i="5"/>
  <c r="U409" i="5"/>
  <c r="AB41" i="5"/>
  <c r="Z26" i="5"/>
  <c r="W170" i="5"/>
  <c r="AB292" i="5"/>
  <c r="U59" i="5"/>
  <c r="T219" i="5"/>
  <c r="X291" i="5"/>
  <c r="AB419" i="5"/>
  <c r="S867" i="5"/>
  <c r="X162" i="5"/>
  <c r="U410" i="5"/>
  <c r="U165" i="5"/>
  <c r="S93" i="5"/>
  <c r="X197" i="5"/>
  <c r="V445" i="5"/>
  <c r="U669" i="5"/>
  <c r="U901" i="5"/>
  <c r="U254" i="5"/>
  <c r="W251" i="5"/>
  <c r="Z291" i="5"/>
  <c r="T419" i="5"/>
  <c r="V622" i="5"/>
  <c r="U863" i="5"/>
  <c r="Z167" i="5"/>
  <c r="Z503" i="5"/>
  <c r="AA671" i="5"/>
  <c r="AB679" i="5"/>
  <c r="V967" i="5"/>
  <c r="S103" i="5"/>
  <c r="R103" i="5"/>
  <c r="R961" i="5"/>
  <c r="S345" i="5"/>
  <c r="R345" i="5"/>
  <c r="T543" i="5"/>
  <c r="AB954" i="5"/>
  <c r="U129" i="5"/>
  <c r="X345" i="5"/>
  <c r="AA409" i="5"/>
  <c r="U617" i="5"/>
  <c r="AB617" i="5"/>
  <c r="V641" i="5"/>
  <c r="Y681" i="5"/>
  <c r="Z873" i="5"/>
  <c r="Y937" i="5"/>
  <c r="Z114" i="5"/>
  <c r="W362" i="5"/>
  <c r="V370" i="5"/>
  <c r="Z730" i="5"/>
  <c r="R44" i="5"/>
  <c r="V108" i="5"/>
  <c r="S140" i="5"/>
  <c r="V204" i="5"/>
  <c r="V268" i="5"/>
  <c r="W292" i="5"/>
  <c r="T300" i="5"/>
  <c r="AA300" i="5"/>
  <c r="AB364" i="5"/>
  <c r="R460" i="5"/>
  <c r="AA716" i="5"/>
  <c r="R868" i="5"/>
  <c r="W932" i="5"/>
  <c r="W85" i="5"/>
  <c r="AA21" i="5"/>
  <c r="V85" i="5"/>
  <c r="U93" i="5"/>
  <c r="Z165" i="5"/>
  <c r="Z269" i="5"/>
  <c r="V277" i="5"/>
  <c r="Z493" i="5"/>
  <c r="W573" i="5"/>
  <c r="S605" i="5"/>
  <c r="AB773" i="5"/>
  <c r="AA973" i="5"/>
  <c r="Z107" i="5"/>
  <c r="S251" i="5"/>
  <c r="S291" i="5"/>
  <c r="W403" i="5"/>
  <c r="R427" i="5"/>
  <c r="Z467" i="5"/>
  <c r="X491" i="5"/>
  <c r="V579" i="5"/>
  <c r="Y683" i="5"/>
  <c r="U755" i="5"/>
  <c r="AB803" i="5"/>
  <c r="V827" i="5"/>
  <c r="W907" i="5"/>
  <c r="Z915" i="5"/>
  <c r="U169" i="5"/>
  <c r="AA577" i="5"/>
  <c r="Y50" i="5"/>
  <c r="U946" i="5"/>
  <c r="AA236" i="5"/>
  <c r="Z37" i="5"/>
  <c r="X589" i="5"/>
  <c r="R403" i="5"/>
  <c r="T921" i="5"/>
  <c r="T99" i="5"/>
  <c r="X347" i="5"/>
  <c r="X411" i="5"/>
  <c r="Y635" i="5"/>
  <c r="U675" i="5"/>
  <c r="U699" i="5"/>
  <c r="AA755" i="5"/>
  <c r="X875" i="5"/>
  <c r="Y923" i="5"/>
  <c r="AA110" i="5"/>
  <c r="AA582" i="5"/>
  <c r="Y838" i="5"/>
  <c r="AB167" i="5"/>
  <c r="X479" i="5"/>
  <c r="AB671" i="5"/>
  <c r="X967" i="5"/>
  <c r="S169" i="5"/>
  <c r="S681" i="5"/>
  <c r="T671" i="5"/>
  <c r="Z802" i="5"/>
  <c r="U937" i="5"/>
  <c r="S362" i="5"/>
  <c r="X153" i="5"/>
  <c r="T665" i="5"/>
  <c r="T106" i="5"/>
  <c r="W306" i="5"/>
  <c r="U362" i="5"/>
  <c r="W370" i="5"/>
  <c r="X410" i="5"/>
  <c r="AB602" i="5"/>
  <c r="X666" i="5"/>
  <c r="R140" i="5"/>
  <c r="Z164" i="5"/>
  <c r="X228" i="5"/>
  <c r="S236" i="5"/>
  <c r="X420" i="5"/>
  <c r="AA428" i="5"/>
  <c r="U748" i="5"/>
  <c r="X804" i="5"/>
  <c r="V5" i="5"/>
  <c r="X85" i="5"/>
  <c r="X117" i="5"/>
  <c r="V189" i="5"/>
  <c r="Z277" i="5"/>
  <c r="U437" i="5"/>
  <c r="S445" i="5"/>
  <c r="Z477" i="5"/>
  <c r="V501" i="5"/>
  <c r="S645" i="5"/>
  <c r="Z781" i="5"/>
  <c r="Z821" i="5"/>
  <c r="AA837" i="5"/>
  <c r="W845" i="5"/>
  <c r="S853" i="5"/>
  <c r="AA853" i="5"/>
  <c r="U646" i="5"/>
  <c r="R802" i="5"/>
  <c r="U291" i="5"/>
  <c r="T347" i="5"/>
  <c r="X467" i="5"/>
  <c r="V587" i="5"/>
  <c r="X683" i="5"/>
  <c r="X771" i="5"/>
  <c r="X811" i="5"/>
  <c r="U915" i="5"/>
  <c r="S439" i="5"/>
  <c r="R439" i="5"/>
  <c r="X827" i="5"/>
  <c r="V511" i="5"/>
  <c r="R511" i="5"/>
  <c r="V439" i="5"/>
  <c r="Z626" i="5"/>
  <c r="Z748" i="5"/>
  <c r="AA595" i="5"/>
  <c r="X863" i="5"/>
  <c r="AA665" i="5"/>
  <c r="X873" i="5"/>
  <c r="X921" i="5"/>
  <c r="X693" i="5"/>
  <c r="U821" i="5"/>
  <c r="Z973" i="5"/>
  <c r="R674" i="5"/>
  <c r="Y587" i="5"/>
  <c r="X774" i="5"/>
  <c r="Z950" i="5"/>
  <c r="AB762" i="5"/>
  <c r="V129" i="5"/>
  <c r="AB537" i="5"/>
  <c r="Z162" i="5"/>
  <c r="X706" i="5"/>
  <c r="R37" i="5"/>
  <c r="AA77" i="5"/>
  <c r="S165" i="5"/>
  <c r="AA269" i="5"/>
  <c r="X277" i="5"/>
  <c r="AB645" i="5"/>
  <c r="R693" i="5"/>
  <c r="AB837" i="5"/>
  <c r="X845" i="5"/>
  <c r="R683" i="5"/>
  <c r="AB625" i="4"/>
  <c r="AD625" i="4" s="1"/>
  <c r="AB902" i="4"/>
  <c r="AD902" i="4" s="1"/>
  <c r="AB382" i="4"/>
  <c r="AD382" i="4" s="1"/>
  <c r="AB430" i="4"/>
  <c r="AD430" i="4" s="1"/>
  <c r="AB152" i="4"/>
  <c r="AD152" i="4" s="1"/>
  <c r="AB440" i="4"/>
  <c r="AD440" i="4" s="1"/>
  <c r="AB584" i="4"/>
  <c r="AD584" i="4" s="1"/>
  <c r="AB728" i="4"/>
  <c r="AD728" i="4" s="1"/>
  <c r="AB792" i="4"/>
  <c r="AD792" i="4" s="1"/>
  <c r="AB816" i="4"/>
  <c r="AD816" i="4" s="1"/>
  <c r="AB966" i="4"/>
  <c r="AD966" i="4" s="1"/>
  <c r="AB504" i="4"/>
  <c r="AD504" i="4" s="1"/>
  <c r="AB600" i="4"/>
  <c r="AD600" i="4" s="1"/>
  <c r="AB38" i="4"/>
  <c r="AD38" i="4" s="1"/>
  <c r="AB768" i="4"/>
  <c r="AD768" i="4" s="1"/>
  <c r="AB960" i="4"/>
  <c r="AD960" i="4" s="1"/>
  <c r="AB281" i="4"/>
  <c r="AD281" i="4" s="1"/>
  <c r="AB14" i="4"/>
  <c r="AD14" i="4" s="1"/>
  <c r="AB862" i="4"/>
  <c r="AD862" i="4" s="1"/>
  <c r="AB240" i="4"/>
  <c r="AD240" i="4" s="1"/>
  <c r="AB424" i="4"/>
  <c r="AD424" i="4" s="1"/>
  <c r="AB488" i="4"/>
  <c r="AD488" i="4" s="1"/>
  <c r="AB544" i="4"/>
  <c r="AD544" i="4" s="1"/>
  <c r="AB726" i="4"/>
  <c r="AD726" i="4" s="1"/>
  <c r="AB398" i="4"/>
  <c r="AD398" i="4" s="1"/>
  <c r="AB248" i="4"/>
  <c r="AD248" i="4" s="1"/>
  <c r="AB137" i="4"/>
  <c r="AD137" i="4" s="1"/>
  <c r="AB169" i="4"/>
  <c r="AD169" i="4" s="1"/>
  <c r="AB297" i="4"/>
  <c r="AD297" i="4" s="1"/>
  <c r="AB729" i="4"/>
  <c r="AD729" i="4" s="1"/>
  <c r="AB945" i="4"/>
  <c r="AD945" i="4" s="1"/>
  <c r="AB102" i="4"/>
  <c r="AD102" i="4" s="1"/>
  <c r="AB46" i="4"/>
  <c r="AD46" i="4" s="1"/>
  <c r="AB256" i="4"/>
  <c r="AD256" i="4" s="1"/>
  <c r="AB312" i="4"/>
  <c r="AD312" i="4" s="1"/>
  <c r="AB520" i="4"/>
  <c r="AD520" i="4" s="1"/>
  <c r="AB552" i="4"/>
  <c r="AD552" i="4" s="1"/>
  <c r="AB576" i="4"/>
  <c r="AD576" i="4" s="1"/>
  <c r="AB680" i="4"/>
  <c r="AD680" i="4" s="1"/>
  <c r="AB622" i="4"/>
  <c r="AD622" i="4" s="1"/>
  <c r="AB128" i="4"/>
  <c r="AD128" i="4" s="1"/>
  <c r="AB142" i="4"/>
  <c r="AD142" i="4" s="1"/>
  <c r="AB190" i="4"/>
  <c r="AD190" i="4" s="1"/>
  <c r="AB238" i="4"/>
  <c r="AD238" i="4" s="1"/>
  <c r="AB286" i="4"/>
  <c r="AD286" i="4" s="1"/>
  <c r="AB664" i="4"/>
  <c r="AD664" i="4" s="1"/>
  <c r="AB712" i="4"/>
  <c r="AD712" i="4" s="1"/>
  <c r="AB804" i="4"/>
  <c r="AD804" i="4" s="1"/>
  <c r="AB182" i="4"/>
  <c r="AD182" i="4" s="1"/>
  <c r="AB254" i="4"/>
  <c r="AD254" i="4" s="1"/>
  <c r="AB48" i="4"/>
  <c r="AD48" i="4" s="1"/>
  <c r="AB672" i="4"/>
  <c r="AD672" i="4" s="1"/>
  <c r="AB696" i="4"/>
  <c r="AD696" i="4" s="1"/>
  <c r="AB744" i="4"/>
  <c r="AD744" i="4" s="1"/>
  <c r="AB313" i="4"/>
  <c r="AD313" i="4" s="1"/>
  <c r="AB289" i="4"/>
  <c r="AD289" i="4" s="1"/>
  <c r="AB705" i="4"/>
  <c r="AD705" i="4" s="1"/>
  <c r="AB817" i="4"/>
  <c r="AD817" i="4" s="1"/>
  <c r="AB30" i="4"/>
  <c r="AD30" i="4" s="1"/>
  <c r="AB53" i="4"/>
  <c r="AD53" i="4" s="1"/>
  <c r="AB394" i="4"/>
  <c r="AD394" i="4" s="1"/>
  <c r="AB666" i="4"/>
  <c r="AD666" i="4" s="1"/>
  <c r="AB814" i="4"/>
  <c r="AD814" i="4" s="1"/>
  <c r="AB85" i="4"/>
  <c r="AD85" i="4" s="1"/>
  <c r="AB192" i="4"/>
  <c r="AD192" i="4" s="1"/>
  <c r="AB470" i="4"/>
  <c r="AD470" i="4" s="1"/>
  <c r="AB633" i="4"/>
  <c r="AD633" i="4" s="1"/>
  <c r="AB894" i="4"/>
  <c r="AD894" i="4" s="1"/>
  <c r="AB150" i="4"/>
  <c r="AD150" i="4" s="1"/>
  <c r="AB86" i="4"/>
  <c r="AD86" i="4" s="1"/>
  <c r="AB374" i="4"/>
  <c r="AD374" i="4" s="1"/>
  <c r="AB942" i="4"/>
  <c r="AD942" i="4" s="1"/>
  <c r="AB560" i="4"/>
  <c r="AD560" i="4" s="1"/>
  <c r="AB736" i="4"/>
  <c r="AD736" i="4" s="1"/>
  <c r="AB784" i="4"/>
  <c r="AD784" i="4" s="1"/>
  <c r="AB808" i="4"/>
  <c r="AD808" i="4" s="1"/>
  <c r="AB832" i="4"/>
  <c r="AD832" i="4" s="1"/>
  <c r="AB968" i="4"/>
  <c r="AD968" i="4" s="1"/>
  <c r="AB905" i="4"/>
  <c r="AD905" i="4" s="1"/>
  <c r="AB937" i="4"/>
  <c r="AD937" i="4" s="1"/>
  <c r="AB322" i="4"/>
  <c r="AD322" i="4" s="1"/>
  <c r="AB624" i="4"/>
  <c r="AD624" i="4" s="1"/>
  <c r="AB742" i="4"/>
  <c r="AD742" i="4" s="1"/>
  <c r="AB320" i="4"/>
  <c r="AD320" i="4" s="1"/>
  <c r="AB568" i="4"/>
  <c r="AD568" i="4" s="1"/>
  <c r="AB760" i="4"/>
  <c r="AD760" i="4" s="1"/>
  <c r="AB930" i="4"/>
  <c r="AD930" i="4" s="1"/>
  <c r="AB70" i="4"/>
  <c r="AD70" i="4" s="1"/>
  <c r="AB16" i="4"/>
  <c r="AD16" i="4" s="1"/>
  <c r="AB558" i="4"/>
  <c r="AD558" i="4" s="1"/>
  <c r="AB376" i="4"/>
  <c r="AD376" i="4" s="1"/>
  <c r="AB512" i="4"/>
  <c r="AD512" i="4" s="1"/>
  <c r="AB609" i="4"/>
  <c r="AD609" i="4" s="1"/>
  <c r="AB721" i="4"/>
  <c r="AD721" i="4" s="1"/>
  <c r="AB841" i="4"/>
  <c r="AD841" i="4" s="1"/>
  <c r="AB354" i="4"/>
  <c r="AD354" i="4" s="1"/>
  <c r="AB154" i="4"/>
  <c r="AD154" i="4" s="1"/>
  <c r="AB850" i="4"/>
  <c r="AD850" i="4" s="1"/>
  <c r="AB774" i="4"/>
  <c r="AD774" i="4" s="1"/>
  <c r="AB94" i="4"/>
  <c r="AD94" i="4" s="1"/>
  <c r="AB830" i="4"/>
  <c r="AD830" i="4" s="1"/>
  <c r="AB854" i="4"/>
  <c r="AD854" i="4" s="1"/>
  <c r="AB950" i="4"/>
  <c r="AD950" i="4" s="1"/>
  <c r="AB13" i="4"/>
  <c r="AD13" i="4" s="1"/>
  <c r="AB688" i="4"/>
  <c r="AD688" i="4" s="1"/>
  <c r="AB550" i="4"/>
  <c r="AD550" i="4" s="1"/>
  <c r="AB928" i="4"/>
  <c r="AD928" i="4" s="1"/>
  <c r="AB936" i="4"/>
  <c r="AD936" i="4" s="1"/>
  <c r="AB825" i="4"/>
  <c r="AD825" i="4" s="1"/>
  <c r="AB369" i="4"/>
  <c r="AD369" i="4" s="1"/>
  <c r="AB521" i="4"/>
  <c r="AD521" i="4" s="1"/>
  <c r="AB697" i="4"/>
  <c r="AD697" i="4" s="1"/>
  <c r="AB806" i="4"/>
  <c r="AD806" i="4" s="1"/>
  <c r="AB766" i="4"/>
  <c r="AD766" i="4" s="1"/>
  <c r="AB393" i="4"/>
  <c r="AD393" i="4" s="1"/>
  <c r="AB338" i="4"/>
  <c r="AD338" i="4" s="1"/>
  <c r="AB626" i="4"/>
  <c r="AD626" i="4" s="1"/>
  <c r="AB969" i="4"/>
  <c r="AD969" i="4" s="1"/>
  <c r="AB352" i="4"/>
  <c r="AD352" i="4" s="1"/>
  <c r="AB776" i="4"/>
  <c r="AD776" i="4" s="1"/>
  <c r="AB800" i="4"/>
  <c r="AD800" i="4" s="1"/>
  <c r="AB824" i="4"/>
  <c r="AD824" i="4" s="1"/>
  <c r="AB888" i="4"/>
  <c r="AD888" i="4" s="1"/>
  <c r="AB681" i="4"/>
  <c r="AD681" i="4" s="1"/>
  <c r="AB489" i="4"/>
  <c r="AD489" i="4" s="1"/>
  <c r="AB881" i="4"/>
  <c r="AD881" i="4" s="1"/>
  <c r="AB178" i="4"/>
  <c r="AD178" i="4" s="1"/>
  <c r="AB782" i="4"/>
  <c r="AD782" i="4" s="1"/>
  <c r="AB160" i="4"/>
  <c r="AD160" i="4" s="1"/>
  <c r="AB656" i="4"/>
  <c r="AD656" i="4" s="1"/>
  <c r="AB630" i="4"/>
  <c r="AD630" i="4" s="1"/>
  <c r="AB494" i="4"/>
  <c r="AD494" i="4" s="1"/>
  <c r="AB80" i="4"/>
  <c r="AD80" i="4" s="1"/>
  <c r="AB592" i="4"/>
  <c r="AD592" i="4" s="1"/>
  <c r="AB976" i="4"/>
  <c r="AD976" i="4" s="1"/>
  <c r="AB553" i="4"/>
  <c r="AD553" i="4" s="1"/>
  <c r="AB205" i="4"/>
  <c r="AD205" i="4" s="1"/>
  <c r="AB542" i="4"/>
  <c r="AD542" i="4" s="1"/>
  <c r="AB72" i="4"/>
  <c r="AD72" i="4" s="1"/>
  <c r="AB536" i="4"/>
  <c r="AD536" i="4" s="1"/>
  <c r="AB616" i="4"/>
  <c r="AD616" i="4" s="1"/>
  <c r="AB184" i="4"/>
  <c r="AD184" i="4" s="1"/>
  <c r="AB272" i="4"/>
  <c r="AD272" i="4" s="1"/>
  <c r="AB952" i="4"/>
  <c r="AD952" i="4" s="1"/>
  <c r="AB849" i="4"/>
  <c r="AD849" i="4" s="1"/>
  <c r="AB177" i="4"/>
  <c r="AD177" i="4" s="1"/>
  <c r="AB857" i="4"/>
  <c r="AD857" i="4" s="1"/>
  <c r="AB104" i="4"/>
  <c r="AD104" i="4" s="1"/>
  <c r="AB270" i="4"/>
  <c r="AD270" i="4" s="1"/>
  <c r="AB318" i="4"/>
  <c r="AD318" i="4" s="1"/>
  <c r="AB702" i="4"/>
  <c r="AD702" i="4" s="1"/>
  <c r="AB208" i="4"/>
  <c r="AD208" i="4" s="1"/>
  <c r="AB280" i="4"/>
  <c r="AD280" i="4" s="1"/>
  <c r="AB336" i="4"/>
  <c r="AD336" i="4" s="1"/>
  <c r="AB368" i="4"/>
  <c r="AD368" i="4" s="1"/>
  <c r="AB392" i="4"/>
  <c r="AD392" i="4" s="1"/>
  <c r="AB416" i="4"/>
  <c r="AD416" i="4" s="1"/>
  <c r="AB432" i="4"/>
  <c r="AD432" i="4" s="1"/>
  <c r="AB456" i="4"/>
  <c r="AD456" i="4" s="1"/>
  <c r="AB302" i="4"/>
  <c r="AD302" i="4" s="1"/>
  <c r="AB934" i="4"/>
  <c r="AD934" i="4" s="1"/>
  <c r="AB37" i="4"/>
  <c r="AD37" i="4" s="1"/>
  <c r="AB296" i="4"/>
  <c r="AD296" i="4" s="1"/>
  <c r="AB344" i="4"/>
  <c r="AD344" i="4" s="1"/>
  <c r="AB472" i="4"/>
  <c r="AD472" i="4" s="1"/>
  <c r="AB822" i="4"/>
  <c r="AD822" i="4" s="1"/>
  <c r="AB328" i="4"/>
  <c r="AD328" i="4" s="1"/>
  <c r="AB464" i="4"/>
  <c r="AD464" i="4" s="1"/>
  <c r="AB496" i="4"/>
  <c r="AD496" i="4" s="1"/>
  <c r="AB912" i="4"/>
  <c r="AD912" i="4" s="1"/>
  <c r="AB164" i="4"/>
  <c r="AD164" i="4" s="1"/>
  <c r="AB305" i="4"/>
  <c r="AD305" i="4" s="1"/>
  <c r="AB385" i="4"/>
  <c r="AD385" i="4" s="1"/>
  <c r="AB585" i="4"/>
  <c r="AD585" i="4" s="1"/>
  <c r="AB961" i="4"/>
  <c r="AD961" i="4" s="1"/>
  <c r="AB977" i="4"/>
  <c r="AD977" i="4" s="1"/>
  <c r="AB110" i="4"/>
  <c r="AD110" i="4" s="1"/>
  <c r="AB45" i="4"/>
  <c r="AD45" i="4" s="1"/>
  <c r="AB34" i="4"/>
  <c r="AD34" i="4" s="1"/>
  <c r="AB754" i="4"/>
  <c r="AD754" i="4" s="1"/>
  <c r="AB882" i="4"/>
  <c r="AD882" i="4" s="1"/>
  <c r="AB8" i="4"/>
  <c r="AD8" i="4" s="1"/>
  <c r="AB176" i="4"/>
  <c r="AD176" i="4" s="1"/>
  <c r="AB112" i="4"/>
  <c r="AD112" i="4" s="1"/>
  <c r="AB918" i="4"/>
  <c r="AD918" i="4" s="1"/>
  <c r="AB840" i="4"/>
  <c r="AD840" i="4" s="1"/>
  <c r="AB130" i="4"/>
  <c r="AD130" i="4" s="1"/>
  <c r="AB304" i="4"/>
  <c r="AD304" i="4" s="1"/>
  <c r="W387" i="4"/>
  <c r="P387" i="4"/>
  <c r="T387" i="4"/>
  <c r="U387" i="4"/>
  <c r="Q81" i="4"/>
  <c r="Y81" i="4"/>
  <c r="Y579" i="4"/>
  <c r="W579" i="4"/>
  <c r="T579" i="4"/>
  <c r="AB579" i="4" s="1"/>
  <c r="AD579" i="4" s="1"/>
  <c r="W61" i="4"/>
  <c r="V61" i="4"/>
  <c r="Q61" i="4"/>
  <c r="X81" i="4"/>
  <c r="T657" i="4"/>
  <c r="Y138" i="4"/>
  <c r="W202" i="4"/>
  <c r="AB370" i="4"/>
  <c r="AD370" i="4" s="1"/>
  <c r="Y535" i="4"/>
  <c r="W535" i="4"/>
  <c r="T535" i="4"/>
  <c r="AB535" i="4" s="1"/>
  <c r="AD535" i="4" s="1"/>
  <c r="V327" i="4"/>
  <c r="S327" i="4"/>
  <c r="W327" i="4"/>
  <c r="X342" i="4"/>
  <c r="T342" i="4"/>
  <c r="V645" i="4"/>
  <c r="Y645" i="4"/>
  <c r="W645" i="4"/>
  <c r="R645" i="4"/>
  <c r="V846" i="4"/>
  <c r="X846" i="4"/>
  <c r="R846" i="4"/>
  <c r="T10" i="4"/>
  <c r="AB234" i="4"/>
  <c r="AD234" i="4" s="1"/>
  <c r="R458" i="4"/>
  <c r="AB586" i="4"/>
  <c r="AD586" i="4" s="1"/>
  <c r="T119" i="4"/>
  <c r="P119" i="4"/>
  <c r="W119" i="4"/>
  <c r="Y708" i="4"/>
  <c r="W708" i="4"/>
  <c r="V708" i="4"/>
  <c r="Y171" i="4"/>
  <c r="X171" i="4"/>
  <c r="T171" i="4"/>
  <c r="Y963" i="4"/>
  <c r="V963" i="4"/>
  <c r="S963" i="4"/>
  <c r="P926" i="4"/>
  <c r="T926" i="4"/>
  <c r="X22" i="4"/>
  <c r="R22" i="4"/>
  <c r="S904" i="4"/>
  <c r="Q673" i="4"/>
  <c r="AB329" i="4"/>
  <c r="AD329" i="4" s="1"/>
  <c r="T17" i="4"/>
  <c r="AB17" i="4" s="1"/>
  <c r="AD17" i="4" s="1"/>
  <c r="S153" i="4"/>
  <c r="W593" i="4"/>
  <c r="AB730" i="4"/>
  <c r="AD730" i="4" s="1"/>
  <c r="W330" i="4"/>
  <c r="V362" i="4"/>
  <c r="AB410" i="4"/>
  <c r="AD410" i="4" s="1"/>
  <c r="AB538" i="4"/>
  <c r="AD538" i="4" s="1"/>
  <c r="AB562" i="4"/>
  <c r="AD562" i="4" s="1"/>
  <c r="W738" i="4"/>
  <c r="Y919" i="4"/>
  <c r="Q919" i="4"/>
  <c r="R919" i="4"/>
  <c r="Y11" i="4"/>
  <c r="T11" i="4"/>
  <c r="X11" i="4"/>
  <c r="Y92" i="4"/>
  <c r="X92" i="4"/>
  <c r="W92" i="4"/>
  <c r="V92" i="4"/>
  <c r="R92" i="4"/>
  <c r="AB92" i="4" s="1"/>
  <c r="AD92" i="4" s="1"/>
  <c r="Y704" i="4"/>
  <c r="AD686" i="4"/>
  <c r="W40" i="4"/>
  <c r="S96" i="4"/>
  <c r="AB185" i="4"/>
  <c r="AD185" i="4" s="1"/>
  <c r="Y25" i="4"/>
  <c r="T81" i="4"/>
  <c r="S161" i="4"/>
  <c r="AB257" i="4"/>
  <c r="AD257" i="4" s="1"/>
  <c r="V473" i="4"/>
  <c r="R593" i="4"/>
  <c r="AB777" i="4"/>
  <c r="AD777" i="4" s="1"/>
  <c r="W865" i="4"/>
  <c r="AB865" i="4" s="1"/>
  <c r="AD865" i="4" s="1"/>
  <c r="AB282" i="4"/>
  <c r="AD282" i="4" s="1"/>
  <c r="T138" i="4"/>
  <c r="AB138" i="4" s="1"/>
  <c r="AD138" i="4" s="1"/>
  <c r="P162" i="4"/>
  <c r="S226" i="4"/>
  <c r="X474" i="4"/>
  <c r="Y107" i="4"/>
  <c r="R107" i="4"/>
  <c r="W107" i="4"/>
  <c r="V427" i="4"/>
  <c r="W427" i="4"/>
  <c r="R427" i="4"/>
  <c r="W715" i="4"/>
  <c r="Y715" i="4"/>
  <c r="R715" i="4"/>
  <c r="X406" i="4"/>
  <c r="Y144" i="4"/>
  <c r="AB144" i="4" s="1"/>
  <c r="AD144" i="4" s="1"/>
  <c r="T360" i="4"/>
  <c r="AB809" i="4"/>
  <c r="AD809" i="4" s="1"/>
  <c r="Q161" i="4"/>
  <c r="W233" i="4"/>
  <c r="R401" i="4"/>
  <c r="X561" i="4"/>
  <c r="R913" i="4"/>
  <c r="AB786" i="4"/>
  <c r="AD786" i="4" s="1"/>
  <c r="AB42" i="4"/>
  <c r="AD42" i="4" s="1"/>
  <c r="W66" i="4"/>
  <c r="R226" i="4"/>
  <c r="AB226" i="4" s="1"/>
  <c r="AD226" i="4" s="1"/>
  <c r="R266" i="4"/>
  <c r="Y362" i="4"/>
  <c r="AB794" i="4"/>
  <c r="AD794" i="4" s="1"/>
  <c r="W459" i="4"/>
  <c r="V459" i="4"/>
  <c r="T459" i="4"/>
  <c r="AB377" i="4"/>
  <c r="AD377" i="4" s="1"/>
  <c r="Y391" i="4"/>
  <c r="X391" i="4"/>
  <c r="T391" i="4"/>
  <c r="W391" i="4"/>
  <c r="P264" i="4"/>
  <c r="R264" i="4"/>
  <c r="W63" i="4"/>
  <c r="R63" i="4"/>
  <c r="S63" i="4"/>
  <c r="W831" i="4"/>
  <c r="Q831" i="4"/>
  <c r="Y831" i="4"/>
  <c r="W812" i="4"/>
  <c r="R812" i="4"/>
  <c r="S812" i="4"/>
  <c r="V123" i="4"/>
  <c r="W123" i="4"/>
  <c r="T123" i="4"/>
  <c r="Y531" i="4"/>
  <c r="X531" i="4"/>
  <c r="V531" i="4"/>
  <c r="X635" i="4"/>
  <c r="S635" i="4"/>
  <c r="R635" i="4"/>
  <c r="AB635" i="4" s="1"/>
  <c r="AD635" i="4" s="1"/>
  <c r="Y827" i="4"/>
  <c r="X827" i="4"/>
  <c r="V827" i="4"/>
  <c r="X915" i="4"/>
  <c r="R915" i="4"/>
  <c r="T915" i="4"/>
  <c r="W222" i="4"/>
  <c r="R222" i="4"/>
  <c r="AB222" i="4" s="1"/>
  <c r="AD222" i="4" s="1"/>
  <c r="V220" i="4"/>
  <c r="R220" i="4"/>
  <c r="W220" i="4"/>
  <c r="Y837" i="4"/>
  <c r="R837" i="4"/>
  <c r="V837" i="4"/>
  <c r="R84" i="4"/>
  <c r="W84" i="4"/>
  <c r="V84" i="4"/>
  <c r="R292" i="4"/>
  <c r="Q292" i="4"/>
  <c r="X292" i="4"/>
  <c r="V476" i="4"/>
  <c r="X476" i="4"/>
  <c r="S476" i="4"/>
  <c r="V724" i="4"/>
  <c r="P724" i="4"/>
  <c r="W724" i="4"/>
  <c r="R454" i="4"/>
  <c r="W454" i="4"/>
  <c r="V454" i="4"/>
  <c r="X964" i="4"/>
  <c r="W964" i="4"/>
  <c r="V964" i="4"/>
  <c r="AB964" i="4" s="1"/>
  <c r="AD964" i="4" s="1"/>
  <c r="Y229" i="4"/>
  <c r="W229" i="4"/>
  <c r="R229" i="4"/>
  <c r="R453" i="4"/>
  <c r="Y453" i="4"/>
  <c r="W453" i="4"/>
  <c r="W734" i="4"/>
  <c r="R734" i="4"/>
  <c r="AB734" i="4" s="1"/>
  <c r="AD734" i="4" s="1"/>
  <c r="P790" i="4"/>
  <c r="T790" i="4"/>
  <c r="R790" i="4"/>
  <c r="Q526" i="4"/>
  <c r="S526" i="4"/>
  <c r="X166" i="4"/>
  <c r="Q166" i="4"/>
  <c r="W88" i="4"/>
  <c r="T480" i="4"/>
  <c r="AB480" i="4" s="1"/>
  <c r="AD480" i="4" s="1"/>
  <c r="T704" i="4"/>
  <c r="X838" i="4"/>
  <c r="Y342" i="4"/>
  <c r="V958" i="4"/>
  <c r="AB958" i="4" s="1"/>
  <c r="AD958" i="4" s="1"/>
  <c r="Q78" i="4"/>
  <c r="S78" i="4"/>
  <c r="Y758" i="4"/>
  <c r="AB758" i="4" s="1"/>
  <c r="AD758" i="4" s="1"/>
  <c r="V96" i="4"/>
  <c r="Y112" i="4"/>
  <c r="Y840" i="4"/>
  <c r="X856" i="4"/>
  <c r="AB856" i="4" s="1"/>
  <c r="AD856" i="4" s="1"/>
  <c r="Y872" i="4"/>
  <c r="Y904" i="4"/>
  <c r="P265" i="4"/>
  <c r="AB265" i="4" s="1"/>
  <c r="AD265" i="4" s="1"/>
  <c r="AB569" i="4"/>
  <c r="AD569" i="4" s="1"/>
  <c r="V17" i="4"/>
  <c r="Y33" i="4"/>
  <c r="W49" i="4"/>
  <c r="X57" i="4"/>
  <c r="V73" i="4"/>
  <c r="AB73" i="4" s="1"/>
  <c r="AD73" i="4" s="1"/>
  <c r="R81" i="4"/>
  <c r="T89" i="4"/>
  <c r="W97" i="4"/>
  <c r="AB97" i="4" s="1"/>
  <c r="AD97" i="4" s="1"/>
  <c r="Y145" i="4"/>
  <c r="AB209" i="4"/>
  <c r="AD209" i="4" s="1"/>
  <c r="R225" i="4"/>
  <c r="AB233" i="4"/>
  <c r="AD233" i="4" s="1"/>
  <c r="W441" i="4"/>
  <c r="AB441" i="4" s="1"/>
  <c r="AD441" i="4" s="1"/>
  <c r="V457" i="4"/>
  <c r="AB457" i="4" s="1"/>
  <c r="AD457" i="4" s="1"/>
  <c r="Y473" i="4"/>
  <c r="AB473" i="4" s="1"/>
  <c r="AD473" i="4" s="1"/>
  <c r="R497" i="4"/>
  <c r="AB497" i="4" s="1"/>
  <c r="AD497" i="4" s="1"/>
  <c r="V537" i="4"/>
  <c r="W657" i="4"/>
  <c r="W809" i="4"/>
  <c r="Y873" i="4"/>
  <c r="AB873" i="4" s="1"/>
  <c r="AD873" i="4" s="1"/>
  <c r="W889" i="4"/>
  <c r="AB889" i="4" s="1"/>
  <c r="AD889" i="4" s="1"/>
  <c r="Y921" i="4"/>
  <c r="X953" i="4"/>
  <c r="AB953" i="4" s="1"/>
  <c r="AD953" i="4" s="1"/>
  <c r="AB298" i="4"/>
  <c r="AD298" i="4" s="1"/>
  <c r="V78" i="4"/>
  <c r="Q18" i="4"/>
  <c r="AB18" i="4" s="1"/>
  <c r="AD18" i="4" s="1"/>
  <c r="T66" i="4"/>
  <c r="Q82" i="4"/>
  <c r="AB90" i="4"/>
  <c r="AD90" i="4" s="1"/>
  <c r="W114" i="4"/>
  <c r="AB114" i="4" s="1"/>
  <c r="AD114" i="4" s="1"/>
  <c r="X170" i="4"/>
  <c r="R202" i="4"/>
  <c r="P418" i="4"/>
  <c r="AB450" i="4"/>
  <c r="AD450" i="4" s="1"/>
  <c r="Y474" i="4"/>
  <c r="Y522" i="4"/>
  <c r="AB522" i="4" s="1"/>
  <c r="AD522" i="4" s="1"/>
  <c r="AB546" i="4"/>
  <c r="AD546" i="4" s="1"/>
  <c r="AB594" i="4"/>
  <c r="AD594" i="4" s="1"/>
  <c r="P618" i="4"/>
  <c r="AB618" i="4" s="1"/>
  <c r="AD618" i="4" s="1"/>
  <c r="V658" i="4"/>
  <c r="AB722" i="4"/>
  <c r="AD722" i="4" s="1"/>
  <c r="P746" i="4"/>
  <c r="AB746" i="4" s="1"/>
  <c r="AD746" i="4" s="1"/>
  <c r="W770" i="4"/>
  <c r="Y842" i="4"/>
  <c r="V858" i="4"/>
  <c r="AB858" i="4" s="1"/>
  <c r="AD858" i="4" s="1"/>
  <c r="V874" i="4"/>
  <c r="V890" i="4"/>
  <c r="AB938" i="4"/>
  <c r="AD938" i="4" s="1"/>
  <c r="W227" i="4"/>
  <c r="R227" i="4"/>
  <c r="X227" i="4"/>
  <c r="T15" i="4"/>
  <c r="W15" i="4"/>
  <c r="Y15" i="4"/>
  <c r="Q400" i="4"/>
  <c r="P400" i="4"/>
  <c r="W251" i="4"/>
  <c r="Q251" i="4"/>
  <c r="R251" i="4"/>
  <c r="T251" i="4"/>
  <c r="P598" i="4"/>
  <c r="V598" i="4"/>
  <c r="X720" i="4"/>
  <c r="AB113" i="4"/>
  <c r="AD113" i="4" s="1"/>
  <c r="AB641" i="4"/>
  <c r="AD641" i="4" s="1"/>
  <c r="AB249" i="4"/>
  <c r="AD249" i="4" s="1"/>
  <c r="Y913" i="4"/>
  <c r="AB906" i="4"/>
  <c r="AD906" i="4" s="1"/>
  <c r="S146" i="4"/>
  <c r="AB426" i="4"/>
  <c r="AD426" i="4" s="1"/>
  <c r="U738" i="4"/>
  <c r="X27" i="4"/>
  <c r="R27" i="4"/>
  <c r="Q27" i="4"/>
  <c r="Y403" i="4"/>
  <c r="V403" i="4"/>
  <c r="X403" i="4"/>
  <c r="W87" i="4"/>
  <c r="T87" i="4"/>
  <c r="P87" i="4"/>
  <c r="Y639" i="4"/>
  <c r="V639" i="4"/>
  <c r="T639" i="4"/>
  <c r="P639" i="4"/>
  <c r="AB639" i="4" s="1"/>
  <c r="AD639" i="4" s="1"/>
  <c r="Y491" i="4"/>
  <c r="R491" i="4"/>
  <c r="W491" i="4"/>
  <c r="X875" i="4"/>
  <c r="V875" i="4"/>
  <c r="Y875" i="4"/>
  <c r="P614" i="4"/>
  <c r="S614" i="4"/>
  <c r="Y4" i="4"/>
  <c r="V4" i="4"/>
  <c r="X4" i="4"/>
  <c r="X396" i="4"/>
  <c r="S396" i="4"/>
  <c r="R396" i="4"/>
  <c r="W125" i="4"/>
  <c r="P125" i="4"/>
  <c r="V125" i="4"/>
  <c r="X805" i="4"/>
  <c r="W805" i="4"/>
  <c r="R805" i="4"/>
  <c r="AB649" i="4"/>
  <c r="AD649" i="4" s="1"/>
  <c r="AB425" i="4"/>
  <c r="AD425" i="4" s="1"/>
  <c r="Y665" i="4"/>
  <c r="R162" i="4"/>
  <c r="Y610" i="4"/>
  <c r="AB690" i="4"/>
  <c r="AD690" i="4" s="1"/>
  <c r="T79" i="4"/>
  <c r="W79" i="4"/>
  <c r="Q79" i="4"/>
  <c r="R79" i="4"/>
  <c r="X847" i="4"/>
  <c r="V847" i="4"/>
  <c r="Q847" i="4"/>
  <c r="X959" i="4"/>
  <c r="Y959" i="4"/>
  <c r="V959" i="4"/>
  <c r="Q3" i="4"/>
  <c r="T3" i="4"/>
  <c r="S3" i="4"/>
  <c r="X699" i="4"/>
  <c r="W699" i="4"/>
  <c r="U699" i="4"/>
  <c r="S446" i="4"/>
  <c r="R446" i="4"/>
  <c r="Q750" i="4"/>
  <c r="T750" i="4"/>
  <c r="W342" i="4"/>
  <c r="R62" i="4"/>
  <c r="AB62" i="4" s="1"/>
  <c r="AD62" i="4" s="1"/>
  <c r="AB657" i="4"/>
  <c r="AD657" i="4" s="1"/>
  <c r="V145" i="4"/>
  <c r="AB145" i="4" s="1"/>
  <c r="AD145" i="4" s="1"/>
  <c r="AB201" i="4"/>
  <c r="AD201" i="4" s="1"/>
  <c r="AB737" i="4"/>
  <c r="AD737" i="4" s="1"/>
  <c r="X785" i="4"/>
  <c r="V921" i="4"/>
  <c r="AB922" i="4"/>
  <c r="AD922" i="4" s="1"/>
  <c r="AB186" i="4"/>
  <c r="AD186" i="4" s="1"/>
  <c r="AB266" i="4"/>
  <c r="AD266" i="4" s="1"/>
  <c r="Y330" i="4"/>
  <c r="V370" i="4"/>
  <c r="AB490" i="4"/>
  <c r="AD490" i="4" s="1"/>
  <c r="R634" i="4"/>
  <c r="AB810" i="4"/>
  <c r="AD810" i="4" s="1"/>
  <c r="W283" i="4"/>
  <c r="Y283" i="4"/>
  <c r="U283" i="4"/>
  <c r="X943" i="4"/>
  <c r="W943" i="4"/>
  <c r="Q943" i="4"/>
  <c r="R943" i="4"/>
  <c r="W895" i="4"/>
  <c r="T895" i="4"/>
  <c r="P895" i="4"/>
  <c r="Y99" i="4"/>
  <c r="W99" i="4"/>
  <c r="T99" i="4"/>
  <c r="W445" i="4"/>
  <c r="R445" i="4"/>
  <c r="Q445" i="4"/>
  <c r="T445" i="4"/>
  <c r="Y252" i="4"/>
  <c r="V252" i="4"/>
  <c r="W252" i="4"/>
  <c r="W620" i="4"/>
  <c r="P620" i="4"/>
  <c r="V620" i="4"/>
  <c r="W838" i="4"/>
  <c r="AB838" i="4" s="1"/>
  <c r="AD838" i="4" s="1"/>
  <c r="X32" i="4"/>
  <c r="W872" i="4"/>
  <c r="AB337" i="4"/>
  <c r="AD337" i="4" s="1"/>
  <c r="R153" i="4"/>
  <c r="W745" i="4"/>
  <c r="W785" i="4"/>
  <c r="AB258" i="4"/>
  <c r="AD258" i="4" s="1"/>
  <c r="AB122" i="4"/>
  <c r="AD122" i="4" s="1"/>
  <c r="R250" i="4"/>
  <c r="AB250" i="4" s="1"/>
  <c r="AD250" i="4" s="1"/>
  <c r="Y498" i="4"/>
  <c r="AB498" i="4" s="1"/>
  <c r="AD498" i="4" s="1"/>
  <c r="Y738" i="4"/>
  <c r="T655" i="4"/>
  <c r="R655" i="4"/>
  <c r="W655" i="4"/>
  <c r="X887" i="4"/>
  <c r="V887" i="4"/>
  <c r="R887" i="4"/>
  <c r="W68" i="4"/>
  <c r="P68" i="4"/>
  <c r="T68" i="4"/>
  <c r="S414" i="4"/>
  <c r="T414" i="4"/>
  <c r="AB678" i="4"/>
  <c r="AD678" i="4" s="1"/>
  <c r="R24" i="4"/>
  <c r="AB24" i="4" s="1"/>
  <c r="AD24" i="4" s="1"/>
  <c r="W848" i="4"/>
  <c r="AB848" i="4" s="1"/>
  <c r="AD848" i="4" s="1"/>
  <c r="AB929" i="4"/>
  <c r="AD929" i="4" s="1"/>
  <c r="T25" i="4"/>
  <c r="W353" i="4"/>
  <c r="AB353" i="4" s="1"/>
  <c r="AD353" i="4" s="1"/>
  <c r="T689" i="4"/>
  <c r="AB689" i="4" s="1"/>
  <c r="AD689" i="4" s="1"/>
  <c r="AB871" i="4"/>
  <c r="AD871" i="4" s="1"/>
  <c r="V62" i="4"/>
  <c r="AB671" i="4"/>
  <c r="AD671" i="4" s="1"/>
  <c r="T82" i="4"/>
  <c r="AB218" i="4"/>
  <c r="AD218" i="4" s="1"/>
  <c r="T634" i="4"/>
  <c r="V706" i="4"/>
  <c r="AB706" i="4" s="1"/>
  <c r="AD706" i="4" s="1"/>
  <c r="Y179" i="4"/>
  <c r="X179" i="4"/>
  <c r="W179" i="4"/>
  <c r="R179" i="4"/>
  <c r="T179" i="4"/>
  <c r="P179" i="4"/>
  <c r="S179" i="4"/>
  <c r="Q179" i="4"/>
  <c r="V179" i="4"/>
  <c r="P129" i="4"/>
  <c r="Y129" i="4"/>
  <c r="Y511" i="4"/>
  <c r="W511" i="4"/>
  <c r="R511" i="4"/>
  <c r="Y311" i="4"/>
  <c r="P311" i="4"/>
  <c r="W311" i="4"/>
  <c r="X951" i="4"/>
  <c r="W951" i="4"/>
  <c r="R951" i="4"/>
  <c r="R608" i="4"/>
  <c r="Q608" i="4"/>
  <c r="X407" i="4"/>
  <c r="W407" i="4"/>
  <c r="T407" i="4"/>
  <c r="Y191" i="4"/>
  <c r="W191" i="4"/>
  <c r="P191" i="4"/>
  <c r="Y303" i="4"/>
  <c r="V303" i="4"/>
  <c r="S303" i="4"/>
  <c r="AB64" i="4"/>
  <c r="AD64" i="4" s="1"/>
  <c r="V43" i="4"/>
  <c r="R43" i="4"/>
  <c r="T43" i="4"/>
  <c r="X131" i="4"/>
  <c r="W131" i="4"/>
  <c r="T131" i="4"/>
  <c r="Y451" i="4"/>
  <c r="W451" i="4"/>
  <c r="V451" i="4"/>
  <c r="X643" i="4"/>
  <c r="W643" i="4"/>
  <c r="R643" i="4"/>
  <c r="V126" i="4"/>
  <c r="T126" i="4"/>
  <c r="P126" i="4"/>
  <c r="W860" i="4"/>
  <c r="X860" i="4"/>
  <c r="Q860" i="4"/>
  <c r="V108" i="4"/>
  <c r="W108" i="4"/>
  <c r="P108" i="4"/>
  <c r="U740" i="4"/>
  <c r="V740" i="4"/>
  <c r="Y740" i="4"/>
  <c r="R285" i="4"/>
  <c r="W285" i="4"/>
  <c r="V285" i="4"/>
  <c r="Y5" i="4"/>
  <c r="X5" i="4"/>
  <c r="V5" i="4"/>
  <c r="W245" i="4"/>
  <c r="Y245" i="4"/>
  <c r="R245" i="4"/>
  <c r="X677" i="4"/>
  <c r="Y677" i="4"/>
  <c r="U677" i="4"/>
  <c r="R677" i="4"/>
  <c r="Y935" i="4"/>
  <c r="P935" i="4"/>
  <c r="R935" i="4"/>
  <c r="W310" i="4"/>
  <c r="R310" i="4"/>
  <c r="V310" i="4"/>
  <c r="Y406" i="4"/>
  <c r="X670" i="4"/>
  <c r="Y926" i="4"/>
  <c r="W526" i="4"/>
  <c r="T32" i="4"/>
  <c r="T40" i="4"/>
  <c r="AB40" i="4" s="1"/>
  <c r="AD40" i="4" s="1"/>
  <c r="Y168" i="4"/>
  <c r="AB168" i="4" s="1"/>
  <c r="AD168" i="4" s="1"/>
  <c r="V264" i="4"/>
  <c r="T614" i="4"/>
  <c r="V646" i="4"/>
  <c r="X288" i="4"/>
  <c r="AB288" i="4" s="1"/>
  <c r="AD288" i="4" s="1"/>
  <c r="X632" i="4"/>
  <c r="T752" i="4"/>
  <c r="AB752" i="4" s="1"/>
  <c r="AD752" i="4" s="1"/>
  <c r="X864" i="4"/>
  <c r="Y944" i="4"/>
  <c r="AB9" i="4"/>
  <c r="AD9" i="4" s="1"/>
  <c r="AB545" i="4"/>
  <c r="AD545" i="4" s="1"/>
  <c r="AB409" i="4"/>
  <c r="AD409" i="4" s="1"/>
  <c r="AB361" i="4"/>
  <c r="AD361" i="4" s="1"/>
  <c r="AB833" i="4"/>
  <c r="AD833" i="4" s="1"/>
  <c r="AB900" i="4"/>
  <c r="AD900" i="4" s="1"/>
  <c r="W57" i="4"/>
  <c r="AB57" i="4" s="1"/>
  <c r="AD57" i="4" s="1"/>
  <c r="W65" i="4"/>
  <c r="AB65" i="4" s="1"/>
  <c r="AD65" i="4" s="1"/>
  <c r="V81" i="4"/>
  <c r="AB241" i="4"/>
  <c r="AD241" i="4" s="1"/>
  <c r="S433" i="4"/>
  <c r="AB433" i="4" s="1"/>
  <c r="AD433" i="4" s="1"/>
  <c r="W513" i="4"/>
  <c r="AB513" i="4" s="1"/>
  <c r="AD513" i="4" s="1"/>
  <c r="Y537" i="4"/>
  <c r="AB537" i="4" s="1"/>
  <c r="AD537" i="4" s="1"/>
  <c r="W561" i="4"/>
  <c r="AB561" i="4" s="1"/>
  <c r="AD561" i="4" s="1"/>
  <c r="W617" i="4"/>
  <c r="AB617" i="4" s="1"/>
  <c r="AD617" i="4" s="1"/>
  <c r="Y673" i="4"/>
  <c r="R745" i="4"/>
  <c r="AB745" i="4" s="1"/>
  <c r="AD745" i="4" s="1"/>
  <c r="AB753" i="4"/>
  <c r="AD753" i="4" s="1"/>
  <c r="Y897" i="4"/>
  <c r="AB897" i="4" s="1"/>
  <c r="AD897" i="4" s="1"/>
  <c r="AB434" i="4"/>
  <c r="AD434" i="4" s="1"/>
  <c r="AB306" i="4"/>
  <c r="AD306" i="4" s="1"/>
  <c r="AB650" i="4"/>
  <c r="AD650" i="4" s="1"/>
  <c r="AB402" i="4"/>
  <c r="AD402" i="4" s="1"/>
  <c r="AB106" i="4"/>
  <c r="AD106" i="4" s="1"/>
  <c r="X10" i="4"/>
  <c r="T26" i="4"/>
  <c r="AB26" i="4" s="1"/>
  <c r="AD26" i="4" s="1"/>
  <c r="AB50" i="4"/>
  <c r="AD50" i="4" s="1"/>
  <c r="S82" i="4"/>
  <c r="W146" i="4"/>
  <c r="V418" i="4"/>
  <c r="R474" i="4"/>
  <c r="AB482" i="4"/>
  <c r="AD482" i="4" s="1"/>
  <c r="R610" i="4"/>
  <c r="V634" i="4"/>
  <c r="AB682" i="4"/>
  <c r="AD682" i="4" s="1"/>
  <c r="T770" i="4"/>
  <c r="AB802" i="4"/>
  <c r="AD802" i="4" s="1"/>
  <c r="AB826" i="4"/>
  <c r="AD826" i="4" s="1"/>
  <c r="U834" i="4"/>
  <c r="AB834" i="4" s="1"/>
  <c r="AD834" i="4" s="1"/>
  <c r="R842" i="4"/>
  <c r="R890" i="4"/>
  <c r="AB946" i="4"/>
  <c r="AD946" i="4" s="1"/>
  <c r="R954" i="4"/>
  <c r="Y731" i="4"/>
  <c r="P731" i="4"/>
  <c r="S731" i="4"/>
  <c r="Q880" i="4"/>
  <c r="R880" i="4"/>
  <c r="Y7" i="4"/>
  <c r="R7" i="4"/>
  <c r="W7" i="4"/>
  <c r="Q56" i="4"/>
  <c r="R56" i="4"/>
  <c r="V683" i="4"/>
  <c r="Q683" i="4"/>
  <c r="Y683" i="4"/>
  <c r="X683" i="4"/>
  <c r="Y224" i="4"/>
  <c r="AB98" i="4"/>
  <c r="AD98" i="4" s="1"/>
  <c r="Y458" i="4"/>
  <c r="Y967" i="4"/>
  <c r="P967" i="4"/>
  <c r="R967" i="4"/>
  <c r="R920" i="4"/>
  <c r="Q920" i="4"/>
  <c r="W52" i="4"/>
  <c r="S52" i="4"/>
  <c r="R52" i="4"/>
  <c r="AB52" i="4" s="1"/>
  <c r="AD52" i="4" s="1"/>
  <c r="W75" i="4"/>
  <c r="V75" i="4"/>
  <c r="S75" i="4"/>
  <c r="W771" i="4"/>
  <c r="R771" i="4"/>
  <c r="V771" i="4"/>
  <c r="Y188" i="4"/>
  <c r="V188" i="4"/>
  <c r="P188" i="4"/>
  <c r="Y29" i="4"/>
  <c r="V29" i="4"/>
  <c r="T29" i="4"/>
  <c r="AB321" i="4"/>
  <c r="AD321" i="4" s="1"/>
  <c r="AB481" i="4"/>
  <c r="AD481" i="4" s="1"/>
  <c r="AB642" i="4"/>
  <c r="AD642" i="4" s="1"/>
  <c r="AB914" i="4"/>
  <c r="AD914" i="4" s="1"/>
  <c r="W954" i="4"/>
  <c r="W411" i="4"/>
  <c r="S411" i="4"/>
  <c r="R411" i="4"/>
  <c r="Y111" i="4"/>
  <c r="W111" i="4"/>
  <c r="V111" i="4"/>
  <c r="X503" i="4"/>
  <c r="V503" i="4"/>
  <c r="W503" i="4"/>
  <c r="W83" i="4"/>
  <c r="R83" i="4"/>
  <c r="V83" i="4"/>
  <c r="Y420" i="4"/>
  <c r="P420" i="4"/>
  <c r="V420" i="4"/>
  <c r="X28" i="4"/>
  <c r="R28" i="4"/>
  <c r="Q28" i="4"/>
  <c r="W596" i="4"/>
  <c r="V596" i="4"/>
  <c r="R596" i="4"/>
  <c r="V93" i="4"/>
  <c r="T93" i="4"/>
  <c r="W93" i="4"/>
  <c r="V88" i="4"/>
  <c r="AB88" i="4" s="1"/>
  <c r="AD88" i="4" s="1"/>
  <c r="AB260" i="4"/>
  <c r="AD260" i="4" s="1"/>
  <c r="Y598" i="4"/>
  <c r="T648" i="4"/>
  <c r="AB648" i="4" s="1"/>
  <c r="AD648" i="4" s="1"/>
  <c r="Y720" i="4"/>
  <c r="AB505" i="4"/>
  <c r="AD505" i="4" s="1"/>
  <c r="W225" i="4"/>
  <c r="W401" i="4"/>
  <c r="S665" i="4"/>
  <c r="AB665" i="4" s="1"/>
  <c r="AD665" i="4" s="1"/>
  <c r="AB769" i="4"/>
  <c r="AD769" i="4" s="1"/>
  <c r="AB658" i="4"/>
  <c r="AD658" i="4" s="1"/>
  <c r="AB58" i="4"/>
  <c r="AD58" i="4" s="1"/>
  <c r="AB210" i="4"/>
  <c r="AD210" i="4" s="1"/>
  <c r="AB378" i="4"/>
  <c r="AD378" i="4" s="1"/>
  <c r="W634" i="4"/>
  <c r="AB714" i="4"/>
  <c r="AD714" i="4" s="1"/>
  <c r="AB738" i="4"/>
  <c r="AD738" i="4" s="1"/>
  <c r="W709" i="4"/>
  <c r="V709" i="4"/>
  <c r="R709" i="4"/>
  <c r="P118" i="4"/>
  <c r="T118" i="4"/>
  <c r="W864" i="4"/>
  <c r="AB864" i="4" s="1"/>
  <c r="AD864" i="4" s="1"/>
  <c r="AB273" i="4"/>
  <c r="AD273" i="4" s="1"/>
  <c r="W33" i="4"/>
  <c r="AB33" i="4" s="1"/>
  <c r="AD33" i="4" s="1"/>
  <c r="Q89" i="4"/>
  <c r="AB121" i="4"/>
  <c r="AD121" i="4" s="1"/>
  <c r="AB465" i="4"/>
  <c r="AD465" i="4" s="1"/>
  <c r="AB762" i="4"/>
  <c r="AD762" i="4" s="1"/>
  <c r="AB514" i="4"/>
  <c r="AD514" i="4" s="1"/>
  <c r="AB674" i="4"/>
  <c r="AD674" i="4" s="1"/>
  <c r="AB866" i="4"/>
  <c r="AD866" i="4" s="1"/>
  <c r="X143" i="4"/>
  <c r="R143" i="4"/>
  <c r="W143" i="4"/>
  <c r="Y735" i="4"/>
  <c r="W735" i="4"/>
  <c r="R735" i="4"/>
  <c r="AB735" i="4" s="1"/>
  <c r="AD735" i="4" s="1"/>
  <c r="V156" i="4"/>
  <c r="T156" i="4"/>
  <c r="W156" i="4"/>
  <c r="Y484" i="4"/>
  <c r="W484" i="4"/>
  <c r="R484" i="4"/>
  <c r="W268" i="4"/>
  <c r="U268" i="4"/>
  <c r="R268" i="4"/>
  <c r="AB268" i="4" s="1"/>
  <c r="AD268" i="4" s="1"/>
  <c r="Y452" i="4"/>
  <c r="S452" i="4"/>
  <c r="V452" i="4"/>
  <c r="T246" i="4"/>
  <c r="W246" i="4"/>
  <c r="R246" i="4"/>
  <c r="W56" i="4"/>
  <c r="T400" i="4"/>
  <c r="U446" i="4"/>
  <c r="W944" i="4"/>
  <c r="AB345" i="4"/>
  <c r="AD345" i="4" s="1"/>
  <c r="S81" i="4"/>
  <c r="AB290" i="4"/>
  <c r="AD290" i="4" s="1"/>
  <c r="AB346" i="4"/>
  <c r="AD346" i="4" s="1"/>
  <c r="AB194" i="4"/>
  <c r="AD194" i="4" s="1"/>
  <c r="AB970" i="4"/>
  <c r="AD970" i="4" s="1"/>
  <c r="AB66" i="4"/>
  <c r="AD66" i="4" s="1"/>
  <c r="AB242" i="4"/>
  <c r="AD242" i="4" s="1"/>
  <c r="AB386" i="4"/>
  <c r="AD386" i="4" s="1"/>
  <c r="AB570" i="4"/>
  <c r="AD570" i="4" s="1"/>
  <c r="AB698" i="4"/>
  <c r="AD698" i="4" s="1"/>
  <c r="AB818" i="4"/>
  <c r="AD818" i="4" s="1"/>
  <c r="P842" i="4"/>
  <c r="W842" i="4"/>
  <c r="Y874" i="4"/>
  <c r="AB962" i="4"/>
  <c r="AD962" i="4" s="1"/>
  <c r="Y219" i="4"/>
  <c r="W219" i="4"/>
  <c r="V219" i="4"/>
  <c r="AB219" i="4" s="1"/>
  <c r="AD219" i="4" s="1"/>
  <c r="Y379" i="4"/>
  <c r="S379" i="4"/>
  <c r="V379" i="4"/>
  <c r="R379" i="4"/>
  <c r="AB379" i="4" s="1"/>
  <c r="AD379" i="4" s="1"/>
  <c r="Y675" i="4"/>
  <c r="W675" i="4"/>
  <c r="X675" i="4"/>
  <c r="V675" i="4"/>
  <c r="R675" i="4"/>
  <c r="W923" i="4"/>
  <c r="V923" i="4"/>
  <c r="R923" i="4"/>
  <c r="AB923" i="4" s="1"/>
  <c r="AD923" i="4" s="1"/>
  <c r="P713" i="4"/>
  <c r="AB713" i="4" s="1"/>
  <c r="AD713" i="4" s="1"/>
  <c r="Y713" i="4"/>
  <c r="X583" i="4"/>
  <c r="W583" i="4"/>
  <c r="R583" i="4"/>
  <c r="W495" i="4"/>
  <c r="V495" i="4"/>
  <c r="T495" i="4"/>
  <c r="X855" i="4"/>
  <c r="Y855" i="4"/>
  <c r="W855" i="4"/>
  <c r="R640" i="4"/>
  <c r="P640" i="4"/>
  <c r="P278" i="4"/>
  <c r="Q278" i="4"/>
  <c r="U572" i="4"/>
  <c r="V572" i="4"/>
  <c r="Y572" i="4"/>
  <c r="W59" i="4"/>
  <c r="R59" i="4"/>
  <c r="Q59" i="4"/>
  <c r="W139" i="4"/>
  <c r="R139" i="4"/>
  <c r="P139" i="4"/>
  <c r="Y571" i="4"/>
  <c r="X571" i="4"/>
  <c r="W571" i="4"/>
  <c r="T571" i="4"/>
  <c r="Y755" i="4"/>
  <c r="W755" i="4"/>
  <c r="R755" i="4"/>
  <c r="AB755" i="4" s="1"/>
  <c r="AD755" i="4" s="1"/>
  <c r="V284" i="4"/>
  <c r="W284" i="4"/>
  <c r="R284" i="4"/>
  <c r="T124" i="4"/>
  <c r="P124" i="4"/>
  <c r="R124" i="4"/>
  <c r="W493" i="4"/>
  <c r="V493" i="4"/>
  <c r="U493" i="4"/>
  <c r="Y717" i="4"/>
  <c r="X717" i="4"/>
  <c r="V717" i="4"/>
  <c r="Y670" i="4"/>
  <c r="V232" i="4"/>
  <c r="AB232" i="4" s="1"/>
  <c r="AD232" i="4" s="1"/>
  <c r="U360" i="4"/>
  <c r="U640" i="4"/>
  <c r="W646" i="4"/>
  <c r="X646" i="4"/>
  <c r="W918" i="4"/>
  <c r="X136" i="4"/>
  <c r="AB136" i="4" s="1"/>
  <c r="AD136" i="4" s="1"/>
  <c r="W224" i="4"/>
  <c r="AB224" i="4" s="1"/>
  <c r="AD224" i="4" s="1"/>
  <c r="W608" i="4"/>
  <c r="W632" i="4"/>
  <c r="AB101" i="4"/>
  <c r="AD101" i="4" s="1"/>
  <c r="Y49" i="4"/>
  <c r="AB49" i="4" s="1"/>
  <c r="AD49" i="4" s="1"/>
  <c r="AB601" i="4"/>
  <c r="AD601" i="4" s="1"/>
  <c r="AB417" i="4"/>
  <c r="AD417" i="4" s="1"/>
  <c r="AB801" i="4"/>
  <c r="AD801" i="4" s="1"/>
  <c r="AB105" i="4"/>
  <c r="AD105" i="4" s="1"/>
  <c r="R129" i="4"/>
  <c r="AB193" i="4"/>
  <c r="AD193" i="4" s="1"/>
  <c r="AB217" i="4"/>
  <c r="AD217" i="4" s="1"/>
  <c r="AB449" i="4"/>
  <c r="AD449" i="4" s="1"/>
  <c r="Y577" i="4"/>
  <c r="AB577" i="4" s="1"/>
  <c r="AD577" i="4" s="1"/>
  <c r="AB761" i="4"/>
  <c r="AD761" i="4" s="1"/>
  <c r="AB898" i="4"/>
  <c r="AD898" i="4" s="1"/>
  <c r="AB74" i="4"/>
  <c r="AD74" i="4" s="1"/>
  <c r="T170" i="4"/>
  <c r="AB170" i="4" s="1"/>
  <c r="AD170" i="4" s="1"/>
  <c r="AB274" i="4"/>
  <c r="AD274" i="4" s="1"/>
  <c r="AB314" i="4"/>
  <c r="AD314" i="4" s="1"/>
  <c r="AB506" i="4"/>
  <c r="AD506" i="4" s="1"/>
  <c r="AB530" i="4"/>
  <c r="AD530" i="4" s="1"/>
  <c r="AB554" i="4"/>
  <c r="AD554" i="4" s="1"/>
  <c r="AB578" i="4"/>
  <c r="AD578" i="4" s="1"/>
  <c r="AB602" i="4"/>
  <c r="AD602" i="4" s="1"/>
  <c r="AB778" i="4"/>
  <c r="AD778" i="4" s="1"/>
  <c r="AB573" i="2"/>
  <c r="AE269" i="2"/>
  <c r="T80" i="2"/>
  <c r="S80" i="2"/>
  <c r="Y136" i="2"/>
  <c r="V320" i="2"/>
  <c r="AE844" i="2"/>
  <c r="U932" i="2"/>
  <c r="AH145" i="2"/>
  <c r="AJ145" i="2" s="1"/>
  <c r="Y73" i="2"/>
  <c r="T593" i="2"/>
  <c r="U593" i="2"/>
  <c r="AH10" i="2"/>
  <c r="AJ10" i="2" s="1"/>
  <c r="AH402" i="2"/>
  <c r="AJ402" i="2" s="1"/>
  <c r="AC858" i="2"/>
  <c r="AH341" i="2"/>
  <c r="AJ341" i="2" s="1"/>
  <c r="AH462" i="2"/>
  <c r="AJ462" i="2" s="1"/>
  <c r="S87" i="2"/>
  <c r="T87" i="2"/>
  <c r="Z343" i="2"/>
  <c r="Z136" i="2"/>
  <c r="U340" i="2"/>
  <c r="W889" i="2"/>
  <c r="AD738" i="2"/>
  <c r="Y387" i="2"/>
  <c r="AA827" i="2"/>
  <c r="AH29" i="2"/>
  <c r="AJ29" i="2" s="1"/>
  <c r="AH141" i="2"/>
  <c r="AJ141" i="2" s="1"/>
  <c r="AH14" i="2"/>
  <c r="AJ14" i="2" s="1"/>
  <c r="AA838" i="2"/>
  <c r="T853" i="2"/>
  <c r="T473" i="2"/>
  <c r="Z391" i="2"/>
  <c r="T935" i="2"/>
  <c r="AC136" i="2"/>
  <c r="T424" i="2"/>
  <c r="S424" i="2"/>
  <c r="AB424" i="2"/>
  <c r="U424" i="2"/>
  <c r="V832" i="2"/>
  <c r="Z495" i="2"/>
  <c r="AB164" i="2"/>
  <c r="AA452" i="2"/>
  <c r="AH491" i="2"/>
  <c r="AJ491" i="2" s="1"/>
  <c r="AB737" i="2"/>
  <c r="AA793" i="2"/>
  <c r="AB699" i="2"/>
  <c r="S365" i="2"/>
  <c r="AC853" i="2"/>
  <c r="AH531" i="2"/>
  <c r="AJ531" i="2" s="1"/>
  <c r="AH114" i="2"/>
  <c r="AJ114" i="2" s="1"/>
  <c r="AH290" i="2"/>
  <c r="AJ290" i="2" s="1"/>
  <c r="Y163" i="2"/>
  <c r="Y211" i="2"/>
  <c r="AH211" i="2" s="1"/>
  <c r="AJ211" i="2" s="1"/>
  <c r="AC859" i="2"/>
  <c r="AC125" i="2"/>
  <c r="AH54" i="2"/>
  <c r="AJ54" i="2" s="1"/>
  <c r="AH510" i="2"/>
  <c r="AJ510" i="2" s="1"/>
  <c r="AH253" i="2"/>
  <c r="AJ253" i="2" s="1"/>
  <c r="U461" i="2"/>
  <c r="AB23" i="2"/>
  <c r="AC919" i="2"/>
  <c r="U959" i="2"/>
  <c r="AB640" i="2"/>
  <c r="AB832" i="2"/>
  <c r="U840" i="2"/>
  <c r="T840" i="2"/>
  <c r="Y36" i="2"/>
  <c r="AA108" i="2"/>
  <c r="T196" i="2"/>
  <c r="AA372" i="2"/>
  <c r="AB436" i="2"/>
  <c r="Y580" i="2"/>
  <c r="Y836" i="2"/>
  <c r="AB345" i="2"/>
  <c r="AB865" i="2"/>
  <c r="AB299" i="2"/>
  <c r="AA699" i="2"/>
  <c r="AC221" i="2"/>
  <c r="V317" i="2"/>
  <c r="U973" i="2"/>
  <c r="AH147" i="2"/>
  <c r="AJ147" i="2" s="1"/>
  <c r="AH234" i="2"/>
  <c r="AJ234" i="2" s="1"/>
  <c r="AH274" i="2"/>
  <c r="AJ274" i="2" s="1"/>
  <c r="S962" i="2"/>
  <c r="T11" i="2"/>
  <c r="AC355" i="2"/>
  <c r="AA579" i="2"/>
  <c r="Y357" i="2"/>
  <c r="AB6" i="2"/>
  <c r="AH174" i="2"/>
  <c r="AJ174" i="2" s="1"/>
  <c r="AB254" i="2"/>
  <c r="T286" i="2"/>
  <c r="Z342" i="2"/>
  <c r="AB454" i="2"/>
  <c r="T542" i="2"/>
  <c r="AC542" i="2"/>
  <c r="AA574" i="2"/>
  <c r="T806" i="2"/>
  <c r="Z894" i="2"/>
  <c r="AH894" i="2" s="1"/>
  <c r="AJ894" i="2" s="1"/>
  <c r="AD926" i="2"/>
  <c r="T813" i="2"/>
  <c r="AH539" i="2"/>
  <c r="AJ539" i="2" s="1"/>
  <c r="T511" i="2"/>
  <c r="U952" i="2"/>
  <c r="AH301" i="2"/>
  <c r="AJ301" i="2" s="1"/>
  <c r="S477" i="2"/>
  <c r="U295" i="2"/>
  <c r="AA23" i="2"/>
  <c r="AB135" i="2"/>
  <c r="AE167" i="2"/>
  <c r="AE239" i="2"/>
  <c r="AA247" i="2"/>
  <c r="AD311" i="2"/>
  <c r="AB343" i="2"/>
  <c r="AC351" i="2"/>
  <c r="AB391" i="2"/>
  <c r="AC431" i="2"/>
  <c r="AB503" i="2"/>
  <c r="Y631" i="2"/>
  <c r="AD647" i="2"/>
  <c r="AC735" i="2"/>
  <c r="AA751" i="2"/>
  <c r="AD807" i="2"/>
  <c r="V823" i="2"/>
  <c r="AC847" i="2"/>
  <c r="Z935" i="2"/>
  <c r="AE943" i="2"/>
  <c r="AA24" i="2"/>
  <c r="AA32" i="2"/>
  <c r="Z72" i="2"/>
  <c r="AA112" i="2"/>
  <c r="Y120" i="2"/>
  <c r="AA136" i="2"/>
  <c r="AC200" i="2"/>
  <c r="AC224" i="2"/>
  <c r="AC232" i="2"/>
  <c r="AA264" i="2"/>
  <c r="Z424" i="2"/>
  <c r="T448" i="2"/>
  <c r="U448" i="2"/>
  <c r="AC464" i="2"/>
  <c r="AC640" i="2"/>
  <c r="AC904" i="2"/>
  <c r="AB912" i="2"/>
  <c r="AA944" i="2"/>
  <c r="T976" i="2"/>
  <c r="U976" i="2"/>
  <c r="U464" i="2"/>
  <c r="AA52" i="2"/>
  <c r="AB92" i="2"/>
  <c r="AE124" i="2"/>
  <c r="AA228" i="2"/>
  <c r="AC276" i="2"/>
  <c r="AD308" i="2"/>
  <c r="U324" i="2"/>
  <c r="AA380" i="2"/>
  <c r="AC404" i="2"/>
  <c r="AC476" i="2"/>
  <c r="AE548" i="2"/>
  <c r="AA596" i="2"/>
  <c r="AB692" i="2"/>
  <c r="Z732" i="2"/>
  <c r="X804" i="2"/>
  <c r="AA844" i="2"/>
  <c r="U852" i="2"/>
  <c r="AH852" i="2" s="1"/>
  <c r="AJ852" i="2" s="1"/>
  <c r="X884" i="2"/>
  <c r="AC900" i="2"/>
  <c r="T17" i="2"/>
  <c r="AA73" i="2"/>
  <c r="AC169" i="2"/>
  <c r="AC185" i="2"/>
  <c r="AC297" i="2"/>
  <c r="AD345" i="2"/>
  <c r="AA369" i="2"/>
  <c r="Z377" i="2"/>
  <c r="AC401" i="2"/>
  <c r="AB473" i="2"/>
  <c r="AB577" i="2"/>
  <c r="AA745" i="2"/>
  <c r="Z793" i="2"/>
  <c r="AA825" i="2"/>
  <c r="T833" i="2"/>
  <c r="U833" i="2"/>
  <c r="AD889" i="2"/>
  <c r="Y897" i="2"/>
  <c r="U977" i="2"/>
  <c r="V59" i="2"/>
  <c r="U683" i="2"/>
  <c r="U83" i="2"/>
  <c r="AC139" i="2"/>
  <c r="AA331" i="2"/>
  <c r="AA395" i="2"/>
  <c r="AH21" i="2"/>
  <c r="AJ21" i="2" s="1"/>
  <c r="AB197" i="2"/>
  <c r="Y245" i="2"/>
  <c r="AB245" i="2"/>
  <c r="U317" i="2"/>
  <c r="AD317" i="2"/>
  <c r="U493" i="2"/>
  <c r="AH517" i="2"/>
  <c r="AJ517" i="2" s="1"/>
  <c r="AH565" i="2"/>
  <c r="AJ565" i="2" s="1"/>
  <c r="AB749" i="2"/>
  <c r="U797" i="2"/>
  <c r="AC106" i="2"/>
  <c r="AB154" i="2"/>
  <c r="Y202" i="2"/>
  <c r="AH322" i="2"/>
  <c r="AJ322" i="2" s="1"/>
  <c r="Y354" i="2"/>
  <c r="AH434" i="2"/>
  <c r="AJ434" i="2" s="1"/>
  <c r="AH546" i="2"/>
  <c r="AJ546" i="2" s="1"/>
  <c r="AC570" i="2"/>
  <c r="U802" i="2"/>
  <c r="AD946" i="2"/>
  <c r="AB275" i="2"/>
  <c r="Z419" i="2"/>
  <c r="AB451" i="2"/>
  <c r="AB763" i="2"/>
  <c r="AD859" i="2"/>
  <c r="AA125" i="2"/>
  <c r="AC237" i="2"/>
  <c r="AH405" i="2"/>
  <c r="AJ405" i="2" s="1"/>
  <c r="AD485" i="2"/>
  <c r="AA765" i="2"/>
  <c r="AH70" i="2"/>
  <c r="AJ70" i="2" s="1"/>
  <c r="Y118" i="2"/>
  <c r="AA142" i="2"/>
  <c r="T150" i="2"/>
  <c r="AB198" i="2"/>
  <c r="AC278" i="2"/>
  <c r="AA342" i="2"/>
  <c r="AH398" i="2"/>
  <c r="AJ398" i="2" s="1"/>
  <c r="AH478" i="2"/>
  <c r="AJ478" i="2" s="1"/>
  <c r="AH566" i="2"/>
  <c r="AJ566" i="2" s="1"/>
  <c r="AC574" i="2"/>
  <c r="Y622" i="2"/>
  <c r="V646" i="2"/>
  <c r="S686" i="2"/>
  <c r="V734" i="2"/>
  <c r="AC742" i="2"/>
  <c r="U750" i="2"/>
  <c r="T774" i="2"/>
  <c r="AC806" i="2"/>
  <c r="AC838" i="2"/>
  <c r="AC862" i="2"/>
  <c r="V918" i="2"/>
  <c r="T335" i="2"/>
  <c r="T535" i="2"/>
  <c r="T847" i="2"/>
  <c r="AB205" i="2"/>
  <c r="V373" i="2"/>
  <c r="AA581" i="2"/>
  <c r="V805" i="2"/>
  <c r="AH805" i="2" s="1"/>
  <c r="AJ805" i="2" s="1"/>
  <c r="V845" i="2"/>
  <c r="U577" i="2"/>
  <c r="U11" i="2"/>
  <c r="U627" i="2"/>
  <c r="T924" i="2"/>
  <c r="AA924" i="2"/>
  <c r="U800" i="2"/>
  <c r="T800" i="2"/>
  <c r="AE836" i="2"/>
  <c r="T868" i="2"/>
  <c r="S868" i="2"/>
  <c r="Z832" i="2"/>
  <c r="Y832" i="2"/>
  <c r="T832" i="2"/>
  <c r="AA164" i="2"/>
  <c r="Z836" i="2"/>
  <c r="Y185" i="2"/>
  <c r="T617" i="2"/>
  <c r="X617" i="2"/>
  <c r="AE458" i="2"/>
  <c r="U387" i="2"/>
  <c r="S387" i="2"/>
  <c r="AH326" i="2"/>
  <c r="AJ326" i="2" s="1"/>
  <c r="AH382" i="2"/>
  <c r="AJ382" i="2" s="1"/>
  <c r="AH582" i="2"/>
  <c r="AJ582" i="2" s="1"/>
  <c r="T479" i="2"/>
  <c r="AB269" i="2"/>
  <c r="AH557" i="2"/>
  <c r="AJ557" i="2" s="1"/>
  <c r="Y233" i="2"/>
  <c r="Z247" i="2"/>
  <c r="Z24" i="2"/>
  <c r="AB864" i="2"/>
  <c r="Y761" i="2"/>
  <c r="AH426" i="2"/>
  <c r="AJ426" i="2" s="1"/>
  <c r="AH466" i="2"/>
  <c r="AJ466" i="2" s="1"/>
  <c r="AH490" i="2"/>
  <c r="AJ490" i="2" s="1"/>
  <c r="AD237" i="2"/>
  <c r="V381" i="2"/>
  <c r="T581" i="2"/>
  <c r="Z30" i="2"/>
  <c r="AH86" i="2"/>
  <c r="AJ86" i="2" s="1"/>
  <c r="W742" i="2"/>
  <c r="T495" i="2"/>
  <c r="U413" i="2"/>
  <c r="V815" i="2"/>
  <c r="Y200" i="2"/>
  <c r="V824" i="2"/>
  <c r="U303" i="2"/>
  <c r="AA188" i="2"/>
  <c r="AB340" i="2"/>
  <c r="U404" i="2"/>
  <c r="T460" i="2"/>
  <c r="S460" i="2"/>
  <c r="U532" i="2"/>
  <c r="AB89" i="2"/>
  <c r="T129" i="2"/>
  <c r="S129" i="2"/>
  <c r="AH187" i="2"/>
  <c r="AJ187" i="2" s="1"/>
  <c r="T139" i="2"/>
  <c r="AB331" i="2"/>
  <c r="AH421" i="2"/>
  <c r="AJ421" i="2" s="1"/>
  <c r="AB589" i="2"/>
  <c r="AH186" i="2"/>
  <c r="AJ186" i="2" s="1"/>
  <c r="AH314" i="2"/>
  <c r="AJ314" i="2" s="1"/>
  <c r="AH538" i="2"/>
  <c r="AJ538" i="2" s="1"/>
  <c r="AB858" i="2"/>
  <c r="AA387" i="2"/>
  <c r="AA5" i="2"/>
  <c r="AC357" i="2"/>
  <c r="AB813" i="2"/>
  <c r="AA310" i="2"/>
  <c r="AH350" i="2"/>
  <c r="AJ350" i="2" s="1"/>
  <c r="AH374" i="2"/>
  <c r="AJ374" i="2" s="1"/>
  <c r="V742" i="2"/>
  <c r="AA774" i="2"/>
  <c r="T265" i="2"/>
  <c r="AC135" i="2"/>
  <c r="AB879" i="2"/>
  <c r="AA344" i="2"/>
  <c r="AA536" i="2"/>
  <c r="V816" i="2"/>
  <c r="AA92" i="2"/>
  <c r="AC188" i="2"/>
  <c r="AC868" i="2"/>
  <c r="Y926" i="2"/>
  <c r="X57" i="2"/>
  <c r="AA89" i="2"/>
  <c r="AB129" i="2"/>
  <c r="AB169" i="2"/>
  <c r="AA761" i="2"/>
  <c r="AB139" i="2"/>
  <c r="AA627" i="2"/>
  <c r="AC197" i="2"/>
  <c r="AC317" i="2"/>
  <c r="AA677" i="2"/>
  <c r="U681" i="2"/>
  <c r="AH34" i="2"/>
  <c r="AJ34" i="2" s="1"/>
  <c r="AH98" i="2"/>
  <c r="AJ98" i="2" s="1"/>
  <c r="AH298" i="2"/>
  <c r="AJ298" i="2" s="1"/>
  <c r="AE802" i="2"/>
  <c r="T898" i="2"/>
  <c r="U898" i="2"/>
  <c r="Z163" i="2"/>
  <c r="AC451" i="2"/>
  <c r="AH533" i="2"/>
  <c r="AJ533" i="2" s="1"/>
  <c r="AB30" i="2"/>
  <c r="X94" i="2"/>
  <c r="AC230" i="2"/>
  <c r="Z36" i="2"/>
  <c r="U688" i="2"/>
  <c r="S708" i="2"/>
  <c r="T708" i="2"/>
  <c r="AA135" i="2"/>
  <c r="AA279" i="2"/>
  <c r="AD343" i="2"/>
  <c r="AB351" i="2"/>
  <c r="AC391" i="2"/>
  <c r="AC439" i="2"/>
  <c r="AA519" i="2"/>
  <c r="AB8" i="2"/>
  <c r="AB32" i="2"/>
  <c r="T72" i="2"/>
  <c r="S72" i="2"/>
  <c r="AA80" i="2"/>
  <c r="AA88" i="2"/>
  <c r="AC112" i="2"/>
  <c r="AE136" i="2"/>
  <c r="U344" i="2"/>
  <c r="AB416" i="2"/>
  <c r="Y424" i="2"/>
  <c r="U488" i="2"/>
  <c r="T488" i="2"/>
  <c r="AA544" i="2"/>
  <c r="AC632" i="2"/>
  <c r="AB816" i="2"/>
  <c r="AA832" i="2"/>
  <c r="AB872" i="2"/>
  <c r="AE944" i="2"/>
  <c r="AB968" i="2"/>
  <c r="AB532" i="2"/>
  <c r="AA292" i="2"/>
  <c r="AB380" i="2"/>
  <c r="AA460" i="2"/>
  <c r="U596" i="2"/>
  <c r="U708" i="2"/>
  <c r="AA732" i="2"/>
  <c r="AB900" i="2"/>
  <c r="T637" i="2"/>
  <c r="AH209" i="2"/>
  <c r="AJ209" i="2" s="1"/>
  <c r="AH529" i="2"/>
  <c r="AJ529" i="2" s="1"/>
  <c r="AB9" i="2"/>
  <c r="T33" i="2"/>
  <c r="AC33" i="2"/>
  <c r="AA113" i="2"/>
  <c r="AA129" i="2"/>
  <c r="U137" i="2"/>
  <c r="T137" i="2"/>
  <c r="V321" i="2"/>
  <c r="Z481" i="2"/>
  <c r="Y513" i="2"/>
  <c r="AD681" i="2"/>
  <c r="V705" i="2"/>
  <c r="AB745" i="2"/>
  <c r="AD865" i="2"/>
  <c r="S905" i="2"/>
  <c r="T905" i="2"/>
  <c r="AA969" i="2"/>
  <c r="AC755" i="2"/>
  <c r="AC245" i="2"/>
  <c r="X317" i="2"/>
  <c r="S677" i="2"/>
  <c r="U949" i="2"/>
  <c r="AA973" i="2"/>
  <c r="Y646" i="2"/>
  <c r="T946" i="2"/>
  <c r="AH218" i="2"/>
  <c r="AJ218" i="2" s="1"/>
  <c r="AA306" i="2"/>
  <c r="AH346" i="2"/>
  <c r="AJ346" i="2" s="1"/>
  <c r="AH394" i="2"/>
  <c r="AJ394" i="2" s="1"/>
  <c r="AA666" i="2"/>
  <c r="V698" i="2"/>
  <c r="AC754" i="2"/>
  <c r="Y762" i="2"/>
  <c r="Y179" i="2"/>
  <c r="T387" i="2"/>
  <c r="AB387" i="2"/>
  <c r="AC779" i="2"/>
  <c r="T5" i="2"/>
  <c r="AA37" i="2"/>
  <c r="AC61" i="2"/>
  <c r="W77" i="2"/>
  <c r="AH101" i="2"/>
  <c r="AJ101" i="2" s="1"/>
  <c r="AE573" i="2"/>
  <c r="AA645" i="2"/>
  <c r="S717" i="2"/>
  <c r="AB717" i="2"/>
  <c r="U813" i="2"/>
  <c r="T761" i="2"/>
  <c r="AH51" i="2"/>
  <c r="AJ51" i="2" s="1"/>
  <c r="S22" i="2"/>
  <c r="AA30" i="2"/>
  <c r="S94" i="2"/>
  <c r="AB118" i="2"/>
  <c r="AC198" i="2"/>
  <c r="AC222" i="2"/>
  <c r="Y278" i="2"/>
  <c r="T310" i="2"/>
  <c r="T342" i="2"/>
  <c r="Y358" i="2"/>
  <c r="U454" i="2"/>
  <c r="AH502" i="2"/>
  <c r="AJ502" i="2" s="1"/>
  <c r="Z526" i="2"/>
  <c r="T534" i="2"/>
  <c r="AC534" i="2"/>
  <c r="Z646" i="2"/>
  <c r="AA710" i="2"/>
  <c r="AA734" i="2"/>
  <c r="Y766" i="2"/>
  <c r="U958" i="2"/>
  <c r="AE958" i="2"/>
  <c r="V283" i="2"/>
  <c r="T343" i="2"/>
  <c r="AA887" i="2"/>
  <c r="AD373" i="2"/>
  <c r="AB581" i="2"/>
  <c r="S637" i="2"/>
  <c r="S761" i="2"/>
  <c r="U642" i="2"/>
  <c r="V179" i="2"/>
  <c r="Y317" i="2"/>
  <c r="AD844" i="2"/>
  <c r="AA964" i="2"/>
  <c r="T964" i="2"/>
  <c r="V458" i="2"/>
  <c r="Y343" i="2"/>
  <c r="AB479" i="2"/>
  <c r="V504" i="2"/>
  <c r="U276" i="2"/>
  <c r="U33" i="2"/>
  <c r="Y297" i="2"/>
  <c r="AH58" i="2"/>
  <c r="AJ58" i="2" s="1"/>
  <c r="S938" i="2"/>
  <c r="AB779" i="2"/>
  <c r="AH409" i="2"/>
  <c r="AJ409" i="2" s="1"/>
  <c r="AH294" i="2"/>
  <c r="AJ294" i="2" s="1"/>
  <c r="Z413" i="2"/>
  <c r="AC239" i="2"/>
  <c r="U144" i="2"/>
  <c r="S144" i="2"/>
  <c r="S508" i="2"/>
  <c r="T508" i="2"/>
  <c r="AH43" i="2"/>
  <c r="AJ43" i="2" s="1"/>
  <c r="AC938" i="2"/>
  <c r="U139" i="2"/>
  <c r="AH158" i="2"/>
  <c r="AJ158" i="2" s="1"/>
  <c r="AH518" i="2"/>
  <c r="AJ518" i="2" s="1"/>
  <c r="AC581" i="2"/>
  <c r="AE479" i="2"/>
  <c r="AA879" i="2"/>
  <c r="Y575" i="2"/>
  <c r="S575" i="2"/>
  <c r="AC220" i="2"/>
  <c r="Y964" i="2"/>
  <c r="AH273" i="2"/>
  <c r="AJ273" i="2" s="1"/>
  <c r="AB321" i="2"/>
  <c r="Z617" i="2"/>
  <c r="Z825" i="2"/>
  <c r="AH277" i="2"/>
  <c r="AJ277" i="2" s="1"/>
  <c r="AH210" i="2"/>
  <c r="AJ210" i="2" s="1"/>
  <c r="AH562" i="2"/>
  <c r="AJ562" i="2" s="1"/>
  <c r="AE611" i="2"/>
  <c r="Z6" i="2"/>
  <c r="AA286" i="2"/>
  <c r="AH318" i="2"/>
  <c r="AJ318" i="2" s="1"/>
  <c r="AE461" i="2"/>
  <c r="U279" i="2"/>
  <c r="AC551" i="2"/>
  <c r="U576" i="2"/>
  <c r="S576" i="2"/>
  <c r="AA952" i="2"/>
  <c r="U284" i="2"/>
  <c r="Y340" i="2"/>
  <c r="X460" i="2"/>
  <c r="AD924" i="2"/>
  <c r="AB705" i="2"/>
  <c r="AH45" i="2"/>
  <c r="AJ45" i="2" s="1"/>
  <c r="AA245" i="2"/>
  <c r="AH514" i="2"/>
  <c r="AJ514" i="2" s="1"/>
  <c r="AB570" i="2"/>
  <c r="Z611" i="2"/>
  <c r="AC813" i="2"/>
  <c r="T38" i="2"/>
  <c r="AA38" i="2"/>
  <c r="T230" i="2"/>
  <c r="U119" i="2"/>
  <c r="AA87" i="2"/>
  <c r="AE135" i="2"/>
  <c r="AA199" i="2"/>
  <c r="AD391" i="2"/>
  <c r="AA407" i="2"/>
  <c r="AC519" i="2"/>
  <c r="AD551" i="2"/>
  <c r="AB815" i="2"/>
  <c r="U647" i="2"/>
  <c r="AA64" i="2"/>
  <c r="V136" i="2"/>
  <c r="AA144" i="2"/>
  <c r="AE224" i="2"/>
  <c r="AE264" i="2"/>
  <c r="Z320" i="2"/>
  <c r="AE424" i="2"/>
  <c r="AE504" i="2"/>
  <c r="U536" i="2"/>
  <c r="AB568" i="2"/>
  <c r="AB584" i="2"/>
  <c r="AD632" i="2"/>
  <c r="AE768" i="2"/>
  <c r="AD832" i="2"/>
  <c r="AC872" i="2"/>
  <c r="AA324" i="2"/>
  <c r="T188" i="2"/>
  <c r="V220" i="2"/>
  <c r="W452" i="2"/>
  <c r="Y460" i="2"/>
  <c r="AA500" i="2"/>
  <c r="AH500" i="2" s="1"/>
  <c r="AJ500" i="2" s="1"/>
  <c r="AA636" i="2"/>
  <c r="AC692" i="2"/>
  <c r="U740" i="2"/>
  <c r="AC641" i="2"/>
  <c r="AC737" i="2"/>
  <c r="AB969" i="2"/>
  <c r="AA139" i="2"/>
  <c r="V659" i="2"/>
  <c r="AH173" i="2"/>
  <c r="AJ173" i="2" s="1"/>
  <c r="Y734" i="2"/>
  <c r="AH467" i="2"/>
  <c r="AJ467" i="2" s="1"/>
  <c r="AH90" i="2"/>
  <c r="AJ90" i="2" s="1"/>
  <c r="AH122" i="2"/>
  <c r="AJ122" i="2" s="1"/>
  <c r="AH162" i="2"/>
  <c r="AJ162" i="2" s="1"/>
  <c r="AH482" i="2"/>
  <c r="AJ482" i="2" s="1"/>
  <c r="Z698" i="2"/>
  <c r="AA738" i="2"/>
  <c r="AH285" i="2"/>
  <c r="AJ285" i="2" s="1"/>
  <c r="AH453" i="2"/>
  <c r="AJ453" i="2" s="1"/>
  <c r="AH509" i="2"/>
  <c r="AJ509" i="2" s="1"/>
  <c r="AA477" i="2"/>
  <c r="T825" i="2"/>
  <c r="AH217" i="2"/>
  <c r="AJ217" i="2" s="1"/>
  <c r="AE30" i="2"/>
  <c r="U94" i="2"/>
  <c r="AA94" i="2"/>
  <c r="AH190" i="2"/>
  <c r="AJ190" i="2" s="1"/>
  <c r="U310" i="2"/>
  <c r="AH334" i="2"/>
  <c r="AJ334" i="2" s="1"/>
  <c r="AH390" i="2"/>
  <c r="AJ390" i="2" s="1"/>
  <c r="T422" i="2"/>
  <c r="AH470" i="2"/>
  <c r="AJ470" i="2" s="1"/>
  <c r="AH558" i="2"/>
  <c r="AJ558" i="2" s="1"/>
  <c r="Z622" i="2"/>
  <c r="S734" i="2"/>
  <c r="AB862" i="2"/>
  <c r="AH862" i="2" s="1"/>
  <c r="AJ862" i="2" s="1"/>
  <c r="T918" i="2"/>
  <c r="AH918" i="2" s="1"/>
  <c r="AJ918" i="2" s="1"/>
  <c r="AH475" i="2"/>
  <c r="AJ475" i="2" s="1"/>
  <c r="T103" i="2"/>
  <c r="T639" i="2"/>
  <c r="T943" i="2"/>
  <c r="AH325" i="2"/>
  <c r="AJ325" i="2" s="1"/>
  <c r="U845" i="2"/>
  <c r="AB330" i="4" l="1"/>
  <c r="AD330" i="4" s="1"/>
  <c r="AB474" i="4"/>
  <c r="AD474" i="4" s="1"/>
  <c r="AB245" i="4"/>
  <c r="AD245" i="4" s="1"/>
  <c r="AB451" i="4"/>
  <c r="AD451" i="4" s="1"/>
  <c r="AB407" i="4"/>
  <c r="AD407" i="4" s="1"/>
  <c r="AB99" i="4"/>
  <c r="AD99" i="4" s="1"/>
  <c r="AB604" i="4"/>
  <c r="AD604" i="4" s="1"/>
  <c r="AB845" i="4"/>
  <c r="AD845" i="4" s="1"/>
  <c r="AB632" i="4"/>
  <c r="AD632" i="4" s="1"/>
  <c r="AB59" i="4"/>
  <c r="AD59" i="4" s="1"/>
  <c r="AB583" i="4"/>
  <c r="AD583" i="4" s="1"/>
  <c r="AB675" i="4"/>
  <c r="AD675" i="4" s="1"/>
  <c r="AB246" i="4"/>
  <c r="AD246" i="4" s="1"/>
  <c r="AB872" i="4"/>
  <c r="AD872" i="4" s="1"/>
  <c r="AB531" i="4"/>
  <c r="AD531" i="4" s="1"/>
  <c r="AB96" i="4"/>
  <c r="AD96" i="4" s="1"/>
  <c r="AB846" i="4"/>
  <c r="AD846" i="4" s="1"/>
  <c r="AB910" i="4"/>
  <c r="AD910" i="4" s="1"/>
  <c r="AB69" i="4"/>
  <c r="AD69" i="4" s="1"/>
  <c r="AB12" i="4"/>
  <c r="AD12" i="4" s="1"/>
  <c r="AB82" i="4"/>
  <c r="AD82" i="4" s="1"/>
  <c r="AB571" i="4"/>
  <c r="AD571" i="4" s="1"/>
  <c r="AB610" i="4"/>
  <c r="AD610" i="4" s="1"/>
  <c r="AB10" i="4"/>
  <c r="AD10" i="4" s="1"/>
  <c r="AB132" i="4"/>
  <c r="AD132" i="4" s="1"/>
  <c r="AB153" i="4"/>
  <c r="AD153" i="4" s="1"/>
  <c r="AB83" i="4"/>
  <c r="AD83" i="4" s="1"/>
  <c r="AB29" i="4"/>
  <c r="AD29" i="4" s="1"/>
  <c r="AB785" i="4"/>
  <c r="AD785" i="4" s="1"/>
  <c r="AB805" i="4"/>
  <c r="AD805" i="4" s="1"/>
  <c r="AB87" i="4"/>
  <c r="AD87" i="4" s="1"/>
  <c r="AB364" i="4"/>
  <c r="AD364" i="4" s="1"/>
  <c r="AH782" i="2"/>
  <c r="AJ782" i="2" s="1"/>
  <c r="AH637" i="2"/>
  <c r="AJ637" i="2" s="1"/>
  <c r="AH766" i="2"/>
  <c r="AJ766" i="2" s="1"/>
  <c r="AH376" i="2"/>
  <c r="AJ376" i="2" s="1"/>
  <c r="AH395" i="2"/>
  <c r="AJ395" i="2" s="1"/>
  <c r="AH747" i="2"/>
  <c r="AJ747" i="2" s="1"/>
  <c r="AH742" i="2"/>
  <c r="AJ742" i="2" s="1"/>
  <c r="AH748" i="2"/>
  <c r="AJ748" i="2" s="1"/>
  <c r="AH763" i="2"/>
  <c r="AJ763" i="2" s="1"/>
  <c r="AH873" i="2"/>
  <c r="AJ873" i="2" s="1"/>
  <c r="AH765" i="2"/>
  <c r="AJ765" i="2" s="1"/>
  <c r="AH644" i="2"/>
  <c r="AJ644" i="2" s="1"/>
  <c r="AH750" i="2"/>
  <c r="AJ750" i="2" s="1"/>
  <c r="AH919" i="2"/>
  <c r="AJ919" i="2" s="1"/>
  <c r="AH751" i="2"/>
  <c r="AJ751" i="2" s="1"/>
  <c r="AH930" i="2"/>
  <c r="AJ930" i="2" s="1"/>
  <c r="AH701" i="2"/>
  <c r="AJ701" i="2" s="1"/>
  <c r="AH666" i="2"/>
  <c r="AJ666" i="2" s="1"/>
  <c r="AH778" i="2"/>
  <c r="AJ778" i="2" s="1"/>
  <c r="AH486" i="2"/>
  <c r="AJ486" i="2" s="1"/>
  <c r="AH631" i="2"/>
  <c r="AJ631" i="2" s="1"/>
  <c r="AH753" i="2"/>
  <c r="AJ753" i="2" s="1"/>
  <c r="AH674" i="2"/>
  <c r="AJ674" i="2" s="1"/>
  <c r="AH907" i="2"/>
  <c r="AJ907" i="2" s="1"/>
  <c r="AH603" i="2"/>
  <c r="AJ603" i="2" s="1"/>
  <c r="AH939" i="2"/>
  <c r="AJ939" i="2" s="1"/>
  <c r="AH663" i="2"/>
  <c r="AJ663" i="2" s="1"/>
  <c r="AH949" i="2"/>
  <c r="AJ949" i="2" s="1"/>
  <c r="AH195" i="2"/>
  <c r="AJ195" i="2" s="1"/>
  <c r="AH649" i="2"/>
  <c r="AJ649" i="2" s="1"/>
  <c r="AH915" i="2"/>
  <c r="AJ915" i="2" s="1"/>
  <c r="AH687" i="2"/>
  <c r="AJ687" i="2" s="1"/>
  <c r="AH945" i="2"/>
  <c r="AJ945" i="2" s="1"/>
  <c r="AH653" i="2"/>
  <c r="AJ653" i="2" s="1"/>
  <c r="AH642" i="2"/>
  <c r="AJ642" i="2" s="1"/>
  <c r="AH912" i="2"/>
  <c r="AJ912" i="2" s="1"/>
  <c r="AH138" i="2"/>
  <c r="AJ138" i="2" s="1"/>
  <c r="AH657" i="2"/>
  <c r="AJ657" i="2" s="1"/>
  <c r="AH948" i="2"/>
  <c r="AJ948" i="2" s="1"/>
  <c r="AH588" i="2"/>
  <c r="AJ588" i="2" s="1"/>
  <c r="AH655" i="2"/>
  <c r="AJ655" i="2" s="1"/>
  <c r="AH589" i="2"/>
  <c r="AJ589" i="2" s="1"/>
  <c r="AH764" i="2"/>
  <c r="AJ764" i="2" s="1"/>
  <c r="AH910" i="2"/>
  <c r="AJ910" i="2" s="1"/>
  <c r="AH848" i="2"/>
  <c r="AJ848" i="2" s="1"/>
  <c r="AH977" i="2"/>
  <c r="AJ977" i="2" s="1"/>
  <c r="AH962" i="2"/>
  <c r="AJ962" i="2" s="1"/>
  <c r="AH934" i="2"/>
  <c r="AJ934" i="2" s="1"/>
  <c r="AH951" i="2"/>
  <c r="AJ951" i="2" s="1"/>
  <c r="AH614" i="2"/>
  <c r="AJ614" i="2" s="1"/>
  <c r="AH856" i="2"/>
  <c r="AJ856" i="2" s="1"/>
  <c r="AH715" i="2"/>
  <c r="AJ715" i="2" s="1"/>
  <c r="AH587" i="2"/>
  <c r="AJ587" i="2" s="1"/>
  <c r="AH867" i="2"/>
  <c r="AJ867" i="2" s="1"/>
  <c r="AH954" i="2"/>
  <c r="AJ954" i="2" s="1"/>
  <c r="AH884" i="2"/>
  <c r="AJ884" i="2" s="1"/>
  <c r="AH634" i="2"/>
  <c r="AJ634" i="2" s="1"/>
  <c r="AH895" i="2"/>
  <c r="AJ895" i="2" s="1"/>
  <c r="AH605" i="2"/>
  <c r="AJ605" i="2" s="1"/>
  <c r="AH866" i="2"/>
  <c r="AJ866" i="2" s="1"/>
  <c r="AH842" i="2"/>
  <c r="AJ842" i="2" s="1"/>
  <c r="AH716" i="2"/>
  <c r="AJ716" i="2" s="1"/>
  <c r="AH839" i="2"/>
  <c r="AJ839" i="2" s="1"/>
  <c r="AH925" i="2"/>
  <c r="AJ925" i="2" s="1"/>
  <c r="AH643" i="2"/>
  <c r="AJ643" i="2" s="1"/>
  <c r="AH755" i="2"/>
  <c r="AJ755" i="2" s="1"/>
  <c r="AH916" i="2"/>
  <c r="AJ916" i="2" s="1"/>
  <c r="AH909" i="2"/>
  <c r="AJ909" i="2" s="1"/>
  <c r="AH890" i="2"/>
  <c r="AJ890" i="2" s="1"/>
  <c r="AH635" i="2"/>
  <c r="AJ635" i="2" s="1"/>
  <c r="AH864" i="2"/>
  <c r="AJ864" i="2" s="1"/>
  <c r="AH887" i="2"/>
  <c r="AJ887" i="2" s="1"/>
  <c r="AH714" i="2"/>
  <c r="AJ714" i="2" s="1"/>
  <c r="AH756" i="2"/>
  <c r="AJ756" i="2" s="1"/>
  <c r="AH875" i="2"/>
  <c r="AJ875" i="2" s="1"/>
  <c r="AH857" i="2"/>
  <c r="AJ857" i="2" s="1"/>
  <c r="AH596" i="2"/>
  <c r="AJ596" i="2" s="1"/>
  <c r="AH749" i="2"/>
  <c r="AJ749" i="2" s="1"/>
  <c r="AH888" i="2"/>
  <c r="AJ888" i="2" s="1"/>
  <c r="AH913" i="2"/>
  <c r="AJ913" i="2" s="1"/>
  <c r="AH824" i="2"/>
  <c r="AJ824" i="2" s="1"/>
  <c r="AH608" i="2"/>
  <c r="AJ608" i="2" s="1"/>
  <c r="AH686" i="2"/>
  <c r="AJ686" i="2" s="1"/>
  <c r="AH900" i="2"/>
  <c r="AJ900" i="2" s="1"/>
  <c r="AH968" i="2"/>
  <c r="AJ968" i="2" s="1"/>
  <c r="AH905" i="2"/>
  <c r="AJ905" i="2" s="1"/>
  <c r="AH963" i="2"/>
  <c r="AJ963" i="2" s="1"/>
  <c r="AH799" i="2"/>
  <c r="AJ799" i="2" s="1"/>
  <c r="AH851" i="2"/>
  <c r="AJ851" i="2" s="1"/>
  <c r="AH792" i="2"/>
  <c r="AJ792" i="2" s="1"/>
  <c r="AH885" i="2"/>
  <c r="AJ885" i="2" s="1"/>
  <c r="AH651" i="2"/>
  <c r="AJ651" i="2" s="1"/>
  <c r="AH641" i="2"/>
  <c r="AJ641" i="2" s="1"/>
  <c r="AH636" i="2"/>
  <c r="AJ636" i="2" s="1"/>
  <c r="AH93" i="2"/>
  <c r="AJ93" i="2" s="1"/>
  <c r="AH880" i="2"/>
  <c r="AJ880" i="2" s="1"/>
  <c r="AH902" i="2"/>
  <c r="AJ902" i="2" s="1"/>
  <c r="AH846" i="2"/>
  <c r="AJ846" i="2" s="1"/>
  <c r="AH594" i="2"/>
  <c r="AJ594" i="2" s="1"/>
  <c r="AH898" i="2"/>
  <c r="AJ898" i="2" s="1"/>
  <c r="AH652" i="2"/>
  <c r="AJ652" i="2" s="1"/>
  <c r="AH705" i="2"/>
  <c r="AJ705" i="2" s="1"/>
  <c r="AH745" i="2"/>
  <c r="AJ745" i="2" s="1"/>
  <c r="AH699" i="2"/>
  <c r="AJ699" i="2" s="1"/>
  <c r="AH889" i="2"/>
  <c r="AJ889" i="2" s="1"/>
  <c r="AH932" i="2"/>
  <c r="AJ932" i="2" s="1"/>
  <c r="AH738" i="2"/>
  <c r="AJ738" i="2" s="1"/>
  <c r="AH823" i="2"/>
  <c r="AJ823" i="2" s="1"/>
  <c r="AH967" i="2"/>
  <c r="AJ967" i="2" s="1"/>
  <c r="AH921" i="2"/>
  <c r="AJ921" i="2" s="1"/>
  <c r="AH673" i="2"/>
  <c r="AJ673" i="2" s="1"/>
  <c r="AH639" i="2"/>
  <c r="AJ639" i="2" s="1"/>
  <c r="AH675" i="2"/>
  <c r="AJ675" i="2" s="1"/>
  <c r="AH796" i="2"/>
  <c r="AJ796" i="2" s="1"/>
  <c r="AH879" i="2"/>
  <c r="AJ879" i="2" s="1"/>
  <c r="AH438" i="2"/>
  <c r="AJ438" i="2" s="1"/>
  <c r="AH680" i="2"/>
  <c r="AJ680" i="2" s="1"/>
  <c r="AH22" i="2"/>
  <c r="AJ22" i="2" s="1"/>
  <c r="AH416" i="2"/>
  <c r="AJ416" i="2" s="1"/>
  <c r="AH847" i="2"/>
  <c r="AJ847" i="2" s="1"/>
  <c r="AH882" i="2"/>
  <c r="AJ882" i="2" s="1"/>
  <c r="AH740" i="2"/>
  <c r="AJ740" i="2" s="1"/>
  <c r="AH926" i="2"/>
  <c r="AJ926" i="2" s="1"/>
  <c r="AH683" i="2"/>
  <c r="AJ683" i="2" s="1"/>
  <c r="AH793" i="2"/>
  <c r="AJ793" i="2" s="1"/>
  <c r="AH959" i="2"/>
  <c r="AJ959" i="2" s="1"/>
  <c r="AH720" i="2"/>
  <c r="AJ720" i="2" s="1"/>
  <c r="AH858" i="2"/>
  <c r="AJ858" i="2" s="1"/>
  <c r="AH754" i="2"/>
  <c r="AJ754" i="2" s="1"/>
  <c r="AH584" i="2"/>
  <c r="AJ584" i="2" s="1"/>
  <c r="AH735" i="2"/>
  <c r="AJ735" i="2" s="1"/>
  <c r="AH840" i="2"/>
  <c r="AJ840" i="2" s="1"/>
  <c r="AH632" i="2"/>
  <c r="AJ632" i="2" s="1"/>
  <c r="AH688" i="2"/>
  <c r="AJ688" i="2" s="1"/>
  <c r="AH952" i="2"/>
  <c r="AJ952" i="2" s="1"/>
  <c r="AH827" i="2"/>
  <c r="AJ827" i="2" s="1"/>
  <c r="AH817" i="2"/>
  <c r="AJ817" i="2" s="1"/>
  <c r="AH790" i="2"/>
  <c r="AJ790" i="2" s="1"/>
  <c r="AH611" i="2"/>
  <c r="AJ611" i="2" s="1"/>
  <c r="AH938" i="2"/>
  <c r="AJ938" i="2" s="1"/>
  <c r="AH964" i="2"/>
  <c r="AJ964" i="2" s="1"/>
  <c r="AH943" i="2"/>
  <c r="AJ943" i="2" s="1"/>
  <c r="AH579" i="2"/>
  <c r="AJ579" i="2" s="1"/>
  <c r="AH640" i="2"/>
  <c r="AJ640" i="2" s="1"/>
  <c r="AH768" i="2"/>
  <c r="AJ768" i="2" s="1"/>
  <c r="AH592" i="2"/>
  <c r="AJ592" i="2" s="1"/>
  <c r="AH825" i="2"/>
  <c r="AJ825" i="2" s="1"/>
  <c r="AH779" i="2"/>
  <c r="AJ779" i="2" s="1"/>
  <c r="AH761" i="2"/>
  <c r="AJ761" i="2" s="1"/>
  <c r="AH698" i="2"/>
  <c r="AJ698" i="2" s="1"/>
  <c r="AH646" i="2"/>
  <c r="AJ646" i="2" s="1"/>
  <c r="AH681" i="2"/>
  <c r="AJ681" i="2" s="1"/>
  <c r="AH617" i="2"/>
  <c r="AJ617" i="2" s="1"/>
  <c r="AH868" i="2"/>
  <c r="AJ868" i="2" s="1"/>
  <c r="AH833" i="2"/>
  <c r="AJ833" i="2" s="1"/>
  <c r="AH836" i="2"/>
  <c r="AJ836" i="2" s="1"/>
  <c r="AH935" i="2"/>
  <c r="AJ935" i="2" s="1"/>
  <c r="AH593" i="2"/>
  <c r="AJ593" i="2" s="1"/>
  <c r="AH645" i="2"/>
  <c r="AJ645" i="2" s="1"/>
  <c r="AH818" i="2"/>
  <c r="AJ818" i="2" s="1"/>
  <c r="AH904" i="2"/>
  <c r="AJ904" i="2" s="1"/>
  <c r="AH677" i="2"/>
  <c r="AJ677" i="2" s="1"/>
  <c r="AH844" i="2"/>
  <c r="AJ844" i="2" s="1"/>
  <c r="AH859" i="2"/>
  <c r="AJ859" i="2" s="1"/>
  <c r="AH712" i="2"/>
  <c r="AJ712" i="2" s="1"/>
  <c r="AH820" i="2"/>
  <c r="AJ820" i="2" s="1"/>
  <c r="AH704" i="2"/>
  <c r="AJ704" i="2" s="1"/>
  <c r="AH773" i="2"/>
  <c r="AJ773" i="2" s="1"/>
  <c r="AH804" i="2"/>
  <c r="AJ804" i="2" s="1"/>
  <c r="AH601" i="2"/>
  <c r="AJ601" i="2" s="1"/>
  <c r="AH815" i="2"/>
  <c r="AJ815" i="2" s="1"/>
  <c r="AH832" i="2"/>
  <c r="AJ832" i="2" s="1"/>
  <c r="AH853" i="2"/>
  <c r="AJ853" i="2" s="1"/>
  <c r="AH739" i="2"/>
  <c r="AJ739" i="2" s="1"/>
  <c r="AH758" i="2"/>
  <c r="AJ758" i="2" s="1"/>
  <c r="AH872" i="2"/>
  <c r="AJ872" i="2" s="1"/>
  <c r="AH924" i="2"/>
  <c r="AJ924" i="2" s="1"/>
  <c r="AH774" i="2"/>
  <c r="AJ774" i="2" s="1"/>
  <c r="AH737" i="2"/>
  <c r="AJ737" i="2" s="1"/>
  <c r="AH838" i="2"/>
  <c r="AJ838" i="2" s="1"/>
  <c r="AH627" i="2"/>
  <c r="AJ627" i="2" s="1"/>
  <c r="AH897" i="2"/>
  <c r="AJ897" i="2" s="1"/>
  <c r="AH692" i="2"/>
  <c r="AJ692" i="2" s="1"/>
  <c r="AH865" i="2"/>
  <c r="AJ865" i="2" s="1"/>
  <c r="AH236" i="2"/>
  <c r="AJ236" i="2" s="1"/>
  <c r="AH762" i="2"/>
  <c r="AJ762" i="2" s="1"/>
  <c r="AH710" i="2"/>
  <c r="AJ710" i="2" s="1"/>
  <c r="AH717" i="2"/>
  <c r="AJ717" i="2" s="1"/>
  <c r="AH819" i="2"/>
  <c r="AJ819" i="2" s="1"/>
  <c r="AH946" i="2"/>
  <c r="AJ946" i="2" s="1"/>
  <c r="AH816" i="2"/>
  <c r="AJ816" i="2" s="1"/>
  <c r="AH944" i="2"/>
  <c r="AJ944" i="2" s="1"/>
  <c r="AH806" i="2"/>
  <c r="AJ806" i="2" s="1"/>
  <c r="AH731" i="2"/>
  <c r="AJ731" i="2" s="1"/>
  <c r="AH969" i="2"/>
  <c r="AJ969" i="2" s="1"/>
  <c r="AH422" i="2"/>
  <c r="AJ422" i="2" s="1"/>
  <c r="AH407" i="2"/>
  <c r="AJ407" i="2" s="1"/>
  <c r="AH278" i="2"/>
  <c r="AJ278" i="2" s="1"/>
  <c r="AH228" i="2"/>
  <c r="AJ228" i="2" s="1"/>
  <c r="AH800" i="2"/>
  <c r="AJ800" i="2" s="1"/>
  <c r="AH125" i="2"/>
  <c r="AJ125" i="2" s="1"/>
  <c r="AH309" i="2"/>
  <c r="AJ309" i="2" s="1"/>
  <c r="AH622" i="2"/>
  <c r="AJ622" i="2" s="1"/>
  <c r="AH732" i="2"/>
  <c r="AJ732" i="2" s="1"/>
  <c r="AH544" i="2"/>
  <c r="AJ544" i="2" s="1"/>
  <c r="AH802" i="2"/>
  <c r="AJ802" i="2" s="1"/>
  <c r="AH583" i="2"/>
  <c r="AJ583" i="2" s="1"/>
  <c r="AH845" i="2"/>
  <c r="AJ845" i="2" s="1"/>
  <c r="AH647" i="2"/>
  <c r="AJ647" i="2" s="1"/>
  <c r="AH797" i="2"/>
  <c r="AJ797" i="2" s="1"/>
  <c r="AH734" i="2"/>
  <c r="AJ734" i="2" s="1"/>
  <c r="AH861" i="2"/>
  <c r="AJ861" i="2" s="1"/>
  <c r="AH746" i="2"/>
  <c r="AJ746" i="2" s="1"/>
  <c r="AH788" i="2"/>
  <c r="AJ788" i="2" s="1"/>
  <c r="AH659" i="2"/>
  <c r="AJ659" i="2" s="1"/>
  <c r="AH708" i="2"/>
  <c r="AJ708" i="2" s="1"/>
  <c r="AH976" i="2"/>
  <c r="AJ976" i="2" s="1"/>
  <c r="AH807" i="2"/>
  <c r="AJ807" i="2" s="1"/>
  <c r="AH829" i="2"/>
  <c r="AJ829" i="2" s="1"/>
  <c r="AH813" i="2"/>
  <c r="AJ813" i="2" s="1"/>
  <c r="AH973" i="2"/>
  <c r="AJ973" i="2" s="1"/>
  <c r="AH958" i="2"/>
  <c r="AJ958" i="2" s="1"/>
  <c r="AH770" i="2"/>
  <c r="AJ770" i="2" s="1"/>
  <c r="AH821" i="2"/>
  <c r="AJ821" i="2" s="1"/>
  <c r="AH23" i="2"/>
  <c r="AJ23" i="2" s="1"/>
  <c r="AH249" i="2"/>
  <c r="AJ249" i="2" s="1"/>
  <c r="AH103" i="2"/>
  <c r="AJ103" i="2" s="1"/>
  <c r="AH353" i="2"/>
  <c r="AJ353" i="2" s="1"/>
  <c r="AH140" i="2"/>
  <c r="AJ140" i="2" s="1"/>
  <c r="AH406" i="2"/>
  <c r="AJ406" i="2" s="1"/>
  <c r="AH232" i="2"/>
  <c r="AJ232" i="2" s="1"/>
  <c r="AH268" i="2"/>
  <c r="AJ268" i="2" s="1"/>
  <c r="AH468" i="2"/>
  <c r="AJ468" i="2" s="1"/>
  <c r="AH178" i="2"/>
  <c r="AJ178" i="2" s="1"/>
  <c r="AH457" i="2"/>
  <c r="AJ457" i="2" s="1"/>
  <c r="AH225" i="2"/>
  <c r="AJ225" i="2" s="1"/>
  <c r="AH243" i="2"/>
  <c r="AJ243" i="2" s="1"/>
  <c r="AH261" i="2"/>
  <c r="AJ261" i="2" s="1"/>
  <c r="AH206" i="2"/>
  <c r="AJ206" i="2" s="1"/>
  <c r="AH507" i="2"/>
  <c r="AJ507" i="2" s="1"/>
  <c r="AH88" i="2"/>
  <c r="AJ88" i="2" s="1"/>
  <c r="AH133" i="2"/>
  <c r="AJ133" i="2" s="1"/>
  <c r="AH370" i="2"/>
  <c r="AJ370" i="2" s="1"/>
  <c r="AH429" i="2"/>
  <c r="AJ429" i="2" s="1"/>
  <c r="AH85" i="2"/>
  <c r="AJ85" i="2" s="1"/>
  <c r="AH476" i="2"/>
  <c r="AJ476" i="2" s="1"/>
  <c r="AH280" i="2"/>
  <c r="AJ280" i="2" s="1"/>
  <c r="AH99" i="2"/>
  <c r="AJ99" i="2" s="1"/>
  <c r="AH367" i="2"/>
  <c r="AJ367" i="2" s="1"/>
  <c r="AH193" i="2"/>
  <c r="AJ193" i="2" s="1"/>
  <c r="AH116" i="2"/>
  <c r="AJ116" i="2" s="1"/>
  <c r="AH525" i="2"/>
  <c r="AJ525" i="2" s="1"/>
  <c r="AH231" i="2"/>
  <c r="AJ231" i="2" s="1"/>
  <c r="AH44" i="2"/>
  <c r="AJ44" i="2" s="1"/>
  <c r="AH381" i="2"/>
  <c r="AJ381" i="2" s="1"/>
  <c r="AH150" i="2"/>
  <c r="AJ150" i="2" s="1"/>
  <c r="AH263" i="2"/>
  <c r="AJ263" i="2" s="1"/>
  <c r="AH219" i="2"/>
  <c r="AJ219" i="2" s="1"/>
  <c r="AH130" i="2"/>
  <c r="AJ130" i="2" s="1"/>
  <c r="AH47" i="2"/>
  <c r="AJ47" i="2" s="1"/>
  <c r="AH120" i="2"/>
  <c r="AJ120" i="2" s="1"/>
  <c r="AH465" i="2"/>
  <c r="AJ465" i="2" s="1"/>
  <c r="AH63" i="2"/>
  <c r="AJ63" i="2" s="1"/>
  <c r="AH530" i="2"/>
  <c r="AJ530" i="2" s="1"/>
  <c r="AH27" i="2"/>
  <c r="AJ27" i="2" s="1"/>
  <c r="AH184" i="2"/>
  <c r="AJ184" i="2" s="1"/>
  <c r="AH69" i="2"/>
  <c r="AJ69" i="2" s="1"/>
  <c r="AH37" i="2"/>
  <c r="AJ37" i="2" s="1"/>
  <c r="AH15" i="2"/>
  <c r="AJ15" i="2" s="1"/>
  <c r="AH279" i="2"/>
  <c r="AJ279" i="2" s="1"/>
  <c r="AH458" i="2"/>
  <c r="AJ458" i="2" s="1"/>
  <c r="AH82" i="2"/>
  <c r="AJ82" i="2" s="1"/>
  <c r="AH118" i="2"/>
  <c r="AJ118" i="2" s="1"/>
  <c r="AH57" i="2"/>
  <c r="AJ57" i="2" s="1"/>
  <c r="AH182" i="2"/>
  <c r="AJ182" i="2" s="1"/>
  <c r="AH541" i="2"/>
  <c r="AJ541" i="2" s="1"/>
  <c r="AH561" i="2"/>
  <c r="AJ561" i="2" s="1"/>
  <c r="AH62" i="2"/>
  <c r="AJ62" i="2" s="1"/>
  <c r="AH286" i="2"/>
  <c r="AJ286" i="2" s="1"/>
  <c r="AH159" i="2"/>
  <c r="AJ159" i="2" s="1"/>
  <c r="AH59" i="2"/>
  <c r="AJ59" i="2" s="1"/>
  <c r="AH329" i="2"/>
  <c r="AJ329" i="2" s="1"/>
  <c r="AH153" i="2"/>
  <c r="AJ153" i="2" s="1"/>
  <c r="AH66" i="2"/>
  <c r="AJ66" i="2" s="1"/>
  <c r="AH572" i="2"/>
  <c r="AJ572" i="2" s="1"/>
  <c r="AH95" i="2"/>
  <c r="AJ95" i="2" s="1"/>
  <c r="AH146" i="2"/>
  <c r="AJ146" i="2" s="1"/>
  <c r="AH339" i="2"/>
  <c r="AJ339" i="2" s="1"/>
  <c r="AH357" i="2"/>
  <c r="AJ357" i="2" s="1"/>
  <c r="AH418" i="2"/>
  <c r="AJ418" i="2" s="1"/>
  <c r="AH403" i="2"/>
  <c r="AJ403" i="2" s="1"/>
  <c r="AH4" i="2"/>
  <c r="AJ4" i="2" s="1"/>
  <c r="AH378" i="2"/>
  <c r="AJ378" i="2" s="1"/>
  <c r="AH386" i="2"/>
  <c r="AJ386" i="2" s="1"/>
  <c r="AH9" i="2"/>
  <c r="AJ9" i="2" s="1"/>
  <c r="AH222" i="2"/>
  <c r="AJ222" i="2" s="1"/>
  <c r="AH164" i="2"/>
  <c r="AJ164" i="2" s="1"/>
  <c r="AH167" i="2"/>
  <c r="AJ167" i="2" s="1"/>
  <c r="AH431" i="2"/>
  <c r="AJ431" i="2" s="1"/>
  <c r="AH365" i="2"/>
  <c r="AJ365" i="2" s="1"/>
  <c r="AH315" i="2"/>
  <c r="AJ315" i="2" s="1"/>
  <c r="AH28" i="2"/>
  <c r="AJ28" i="2" s="1"/>
  <c r="AH389" i="2"/>
  <c r="AJ389" i="2" s="1"/>
  <c r="AH442" i="2"/>
  <c r="AJ442" i="2" s="1"/>
  <c r="AH189" i="2"/>
  <c r="AJ189" i="2" s="1"/>
  <c r="AH464" i="2"/>
  <c r="AJ464" i="2" s="1"/>
  <c r="AH265" i="2"/>
  <c r="AJ265" i="2" s="1"/>
  <c r="AH252" i="2"/>
  <c r="AJ252" i="2" s="1"/>
  <c r="AH450" i="2"/>
  <c r="AJ450" i="2" s="1"/>
  <c r="AH42" i="2"/>
  <c r="AJ42" i="2" s="1"/>
  <c r="AH126" i="2"/>
  <c r="AJ126" i="2" s="1"/>
  <c r="AH233" i="2"/>
  <c r="AJ233" i="2" s="1"/>
  <c r="AH266" i="2"/>
  <c r="AJ266" i="2" s="1"/>
  <c r="AH25" i="2"/>
  <c r="AJ25" i="2" s="1"/>
  <c r="AH522" i="2"/>
  <c r="AJ522" i="2" s="1"/>
  <c r="AH97" i="2"/>
  <c r="AJ97" i="2" s="1"/>
  <c r="AH79" i="2"/>
  <c r="AJ79" i="2" s="1"/>
  <c r="AH170" i="2"/>
  <c r="AJ170" i="2" s="1"/>
  <c r="AH212" i="2"/>
  <c r="AJ212" i="2" s="1"/>
  <c r="AH262" i="2"/>
  <c r="AJ262" i="2" s="1"/>
  <c r="AH410" i="2"/>
  <c r="AJ410" i="2" s="1"/>
  <c r="AH196" i="2"/>
  <c r="AJ196" i="2" s="1"/>
  <c r="AH254" i="2"/>
  <c r="AJ254" i="2" s="1"/>
  <c r="AH497" i="2"/>
  <c r="AJ497" i="2" s="1"/>
  <c r="AH127" i="2"/>
  <c r="AJ127" i="2" s="1"/>
  <c r="AH246" i="2"/>
  <c r="AJ246" i="2" s="1"/>
  <c r="AH506" i="2"/>
  <c r="AJ506" i="2" s="1"/>
  <c r="AH493" i="2"/>
  <c r="AJ493" i="2" s="1"/>
  <c r="AH393" i="2"/>
  <c r="AJ393" i="2" s="1"/>
  <c r="AH71" i="2"/>
  <c r="AJ71" i="2" s="1"/>
  <c r="AH227" i="2"/>
  <c r="AJ227" i="2" s="1"/>
  <c r="AH474" i="2"/>
  <c r="AJ474" i="2" s="1"/>
  <c r="AH501" i="2"/>
  <c r="AJ501" i="2" s="1"/>
  <c r="AH366" i="2"/>
  <c r="AJ366" i="2" s="1"/>
  <c r="AH392" i="2"/>
  <c r="AJ392" i="2" s="1"/>
  <c r="AH446" i="2"/>
  <c r="AJ446" i="2" s="1"/>
  <c r="AH543" i="2"/>
  <c r="AJ543" i="2" s="1"/>
  <c r="AH427" i="2"/>
  <c r="AJ427" i="2" s="1"/>
  <c r="AH201" i="2"/>
  <c r="AJ201" i="2" s="1"/>
  <c r="AH441" i="2"/>
  <c r="AJ441" i="2" s="1"/>
  <c r="AH18" i="2"/>
  <c r="AJ18" i="2" s="1"/>
  <c r="AH306" i="2"/>
  <c r="AJ306" i="2" s="1"/>
  <c r="AH574" i="2"/>
  <c r="AJ574" i="2" s="1"/>
  <c r="AH230" i="2"/>
  <c r="AJ230" i="2" s="1"/>
  <c r="AH144" i="2"/>
  <c r="AJ144" i="2" s="1"/>
  <c r="AH526" i="2"/>
  <c r="AJ526" i="2" s="1"/>
  <c r="AH485" i="2"/>
  <c r="AJ485" i="2" s="1"/>
  <c r="AH275" i="2"/>
  <c r="AJ275" i="2" s="1"/>
  <c r="AH293" i="2"/>
  <c r="AJ293" i="2" s="1"/>
  <c r="AH226" i="2"/>
  <c r="AJ226" i="2" s="1"/>
  <c r="AH437" i="2"/>
  <c r="AJ437" i="2" s="1"/>
  <c r="AH319" i="2"/>
  <c r="AJ319" i="2" s="1"/>
  <c r="AH337" i="2"/>
  <c r="AJ337" i="2" s="1"/>
  <c r="AH340" i="2"/>
  <c r="AJ340" i="2" s="1"/>
  <c r="AH205" i="2"/>
  <c r="AJ205" i="2" s="1"/>
  <c r="AH324" i="2"/>
  <c r="AJ324" i="2" s="1"/>
  <c r="AH580" i="2"/>
  <c r="AJ580" i="2" s="1"/>
  <c r="AH270" i="2"/>
  <c r="AJ270" i="2" s="1"/>
  <c r="AH96" i="2"/>
  <c r="AJ96" i="2" s="1"/>
  <c r="AH143" i="2"/>
  <c r="AJ143" i="2" s="1"/>
  <c r="AH168" i="2"/>
  <c r="AJ168" i="2" s="1"/>
  <c r="AH445" i="2"/>
  <c r="AJ445" i="2" s="1"/>
  <c r="AH207" i="2"/>
  <c r="AJ207" i="2" s="1"/>
  <c r="AH194" i="2"/>
  <c r="AJ194" i="2" s="1"/>
  <c r="AH35" i="2"/>
  <c r="AJ35" i="2" s="1"/>
  <c r="AH330" i="2"/>
  <c r="AJ330" i="2" s="1"/>
  <c r="AH302" i="2"/>
  <c r="AJ302" i="2" s="1"/>
  <c r="AH433" i="2"/>
  <c r="AJ433" i="2" s="1"/>
  <c r="AH84" i="2"/>
  <c r="AJ84" i="2" s="1"/>
  <c r="AH371" i="2"/>
  <c r="AJ371" i="2" s="1"/>
  <c r="AH13" i="2"/>
  <c r="AJ13" i="2" s="1"/>
  <c r="AH78" i="2"/>
  <c r="AJ78" i="2" s="1"/>
  <c r="AH221" i="2"/>
  <c r="AJ221" i="2" s="1"/>
  <c r="AH295" i="2"/>
  <c r="AJ295" i="2" s="1"/>
  <c r="AH81" i="2"/>
  <c r="AJ81" i="2" s="1"/>
  <c r="AH352" i="2"/>
  <c r="AJ352" i="2" s="1"/>
  <c r="AH65" i="2"/>
  <c r="AJ65" i="2" s="1"/>
  <c r="AH351" i="2"/>
  <c r="AJ351" i="2" s="1"/>
  <c r="AH119" i="2"/>
  <c r="AJ119" i="2" s="1"/>
  <c r="AH534" i="2"/>
  <c r="AJ534" i="2" s="1"/>
  <c r="AH213" i="2"/>
  <c r="AJ213" i="2" s="1"/>
  <c r="AH3" i="2"/>
  <c r="AJ3" i="2" s="1"/>
  <c r="AH102" i="2"/>
  <c r="AJ102" i="2" s="1"/>
  <c r="AH166" i="2"/>
  <c r="AJ166" i="2" s="1"/>
  <c r="AH338" i="2"/>
  <c r="AJ338" i="2" s="1"/>
  <c r="AH488" i="2"/>
  <c r="AJ488" i="2" s="1"/>
  <c r="AH404" i="2"/>
  <c r="AJ404" i="2" s="1"/>
  <c r="AH299" i="2"/>
  <c r="AJ299" i="2" s="1"/>
  <c r="AH333" i="2"/>
  <c r="AJ333" i="2" s="1"/>
  <c r="AH430" i="2"/>
  <c r="AJ430" i="2" s="1"/>
  <c r="AH362" i="2"/>
  <c r="AJ362" i="2" s="1"/>
  <c r="AH26" i="2"/>
  <c r="AJ26" i="2" s="1"/>
  <c r="AH354" i="2"/>
  <c r="AJ354" i="2" s="1"/>
  <c r="AH308" i="2"/>
  <c r="AJ308" i="2" s="1"/>
  <c r="AH135" i="2"/>
  <c r="AJ135" i="2" s="1"/>
  <c r="AH61" i="2"/>
  <c r="AJ61" i="2" s="1"/>
  <c r="AH288" i="2"/>
  <c r="AJ288" i="2" s="1"/>
  <c r="AH165" i="2"/>
  <c r="AJ165" i="2" s="1"/>
  <c r="AH181" i="2"/>
  <c r="AJ181" i="2" s="1"/>
  <c r="AH117" i="2"/>
  <c r="AJ117" i="2" s="1"/>
  <c r="AH76" i="2"/>
  <c r="AJ76" i="2" s="1"/>
  <c r="AH511" i="2"/>
  <c r="AJ511" i="2" s="1"/>
  <c r="AH297" i="2"/>
  <c r="AJ297" i="2" s="1"/>
  <c r="AH284" i="2"/>
  <c r="AJ284" i="2" s="1"/>
  <c r="AH335" i="2"/>
  <c r="AJ335" i="2" s="1"/>
  <c r="AH401" i="2"/>
  <c r="AJ401" i="2" s="1"/>
  <c r="AH550" i="2"/>
  <c r="AJ550" i="2" s="1"/>
  <c r="AH171" i="2"/>
  <c r="AJ171" i="2" s="1"/>
  <c r="AH494" i="2"/>
  <c r="AJ494" i="2" s="1"/>
  <c r="AH259" i="2"/>
  <c r="AJ259" i="2" s="1"/>
  <c r="AH242" i="2"/>
  <c r="AJ242" i="2" s="1"/>
  <c r="AH336" i="2"/>
  <c r="AJ336" i="2" s="1"/>
  <c r="AH24" i="2"/>
  <c r="AJ24" i="2" s="1"/>
  <c r="AH356" i="2"/>
  <c r="AJ356" i="2" s="1"/>
  <c r="AH191" i="2"/>
  <c r="AJ191" i="2" s="1"/>
  <c r="AH244" i="2"/>
  <c r="AJ244" i="2" s="1"/>
  <c r="AH110" i="2"/>
  <c r="AJ110" i="2" s="1"/>
  <c r="AH52" i="2"/>
  <c r="AJ52" i="2" s="1"/>
  <c r="AH247" i="2"/>
  <c r="AJ247" i="2" s="1"/>
  <c r="AH238" i="2"/>
  <c r="AJ238" i="2" s="1"/>
  <c r="AH180" i="2"/>
  <c r="AJ180" i="2" s="1"/>
  <c r="AH282" i="2"/>
  <c r="AJ282" i="2" s="1"/>
  <c r="AH16" i="2"/>
  <c r="AJ16" i="2" s="1"/>
  <c r="AH124" i="2"/>
  <c r="AJ124" i="2" s="1"/>
  <c r="AH414" i="2"/>
  <c r="AJ414" i="2" s="1"/>
  <c r="AH380" i="2"/>
  <c r="AJ380" i="2" s="1"/>
  <c r="AH239" i="2"/>
  <c r="AJ239" i="2" s="1"/>
  <c r="AH303" i="2"/>
  <c r="AJ303" i="2" s="1"/>
  <c r="AH154" i="2"/>
  <c r="AJ154" i="2" s="1"/>
  <c r="AH123" i="2"/>
  <c r="AJ123" i="2" s="1"/>
  <c r="AH568" i="2"/>
  <c r="AJ568" i="2" s="1"/>
  <c r="AH551" i="2"/>
  <c r="AJ551" i="2" s="1"/>
  <c r="AH454" i="2"/>
  <c r="AJ454" i="2" s="1"/>
  <c r="AH5" i="2"/>
  <c r="AJ5" i="2" s="1"/>
  <c r="AH513" i="2"/>
  <c r="AJ513" i="2" s="1"/>
  <c r="AH89" i="2"/>
  <c r="AJ89" i="2" s="1"/>
  <c r="AH200" i="2"/>
  <c r="AJ200" i="2" s="1"/>
  <c r="AH581" i="2"/>
  <c r="AJ581" i="2" s="1"/>
  <c r="AH198" i="2"/>
  <c r="AJ198" i="2" s="1"/>
  <c r="AH331" i="2"/>
  <c r="AJ331" i="2" s="1"/>
  <c r="AH377" i="2"/>
  <c r="AJ377" i="2" s="1"/>
  <c r="AH291" i="2"/>
  <c r="AJ291" i="2" s="1"/>
  <c r="AH177" i="2"/>
  <c r="AJ177" i="2" s="1"/>
  <c r="AH53" i="2"/>
  <c r="AJ53" i="2" s="1"/>
  <c r="AH251" i="2"/>
  <c r="AJ251" i="2" s="1"/>
  <c r="AH31" i="2"/>
  <c r="AJ31" i="2" s="1"/>
  <c r="AH292" i="2"/>
  <c r="AJ292" i="2" s="1"/>
  <c r="AH523" i="2"/>
  <c r="AJ523" i="2" s="1"/>
  <c r="AH575" i="2"/>
  <c r="AJ575" i="2" s="1"/>
  <c r="AH113" i="2"/>
  <c r="AJ113" i="2" s="1"/>
  <c r="AH169" i="2"/>
  <c r="AJ169" i="2" s="1"/>
  <c r="AH258" i="2"/>
  <c r="AJ258" i="2" s="1"/>
  <c r="AH17" i="2"/>
  <c r="AJ17" i="2" s="1"/>
  <c r="AH363" i="2"/>
  <c r="AJ363" i="2" s="1"/>
  <c r="AH423" i="2"/>
  <c r="AJ423" i="2" s="1"/>
  <c r="AH199" i="2"/>
  <c r="AJ199" i="2" s="1"/>
  <c r="AH276" i="2"/>
  <c r="AJ276" i="2" s="1"/>
  <c r="AH358" i="2"/>
  <c r="AJ358" i="2" s="1"/>
  <c r="AH94" i="2"/>
  <c r="AJ94" i="2" s="1"/>
  <c r="AH481" i="2"/>
  <c r="AJ481" i="2" s="1"/>
  <c r="AH369" i="2"/>
  <c r="AJ369" i="2" s="1"/>
  <c r="AH473" i="2"/>
  <c r="AJ473" i="2" s="1"/>
  <c r="AH411" i="2"/>
  <c r="AJ411" i="2" s="1"/>
  <c r="AH372" i="2"/>
  <c r="AJ372" i="2" s="1"/>
  <c r="AH349" i="2"/>
  <c r="AJ349" i="2" s="1"/>
  <c r="AH92" i="2"/>
  <c r="AJ92" i="2" s="1"/>
  <c r="AH360" i="2"/>
  <c r="AJ360" i="2" s="1"/>
  <c r="AH439" i="2"/>
  <c r="AJ439" i="2" s="1"/>
  <c r="AH452" i="2"/>
  <c r="AJ452" i="2" s="1"/>
  <c r="AH436" i="2"/>
  <c r="AJ436" i="2" s="1"/>
  <c r="AH504" i="2"/>
  <c r="AJ504" i="2" s="1"/>
  <c r="AH342" i="2"/>
  <c r="AJ342" i="2" s="1"/>
  <c r="AH185" i="2"/>
  <c r="AJ185" i="2" s="1"/>
  <c r="AH535" i="2"/>
  <c r="AJ535" i="2" s="1"/>
  <c r="AH142" i="2"/>
  <c r="AJ142" i="2" s="1"/>
  <c r="AH106" i="2"/>
  <c r="AJ106" i="2" s="1"/>
  <c r="AH83" i="2"/>
  <c r="AJ83" i="2" s="1"/>
  <c r="AH108" i="2"/>
  <c r="AJ108" i="2" s="1"/>
  <c r="AH537" i="2"/>
  <c r="AJ537" i="2" s="1"/>
  <c r="AH74" i="2"/>
  <c r="AJ74" i="2" s="1"/>
  <c r="AH379" i="2"/>
  <c r="AJ379" i="2" s="1"/>
  <c r="AH77" i="2"/>
  <c r="AJ77" i="2" s="1"/>
  <c r="AH257" i="2"/>
  <c r="AJ257" i="2" s="1"/>
  <c r="AH451" i="2"/>
  <c r="AJ451" i="2" s="1"/>
  <c r="AH503" i="2"/>
  <c r="AJ503" i="2" s="1"/>
  <c r="AH269" i="2"/>
  <c r="AJ269" i="2" s="1"/>
  <c r="AH179" i="2"/>
  <c r="AJ179" i="2" s="1"/>
  <c r="AH310" i="2"/>
  <c r="AJ310" i="2" s="1"/>
  <c r="AH461" i="2"/>
  <c r="AJ461" i="2" s="1"/>
  <c r="AH163" i="2"/>
  <c r="AJ163" i="2" s="1"/>
  <c r="AH420" i="2"/>
  <c r="AJ420" i="2" s="1"/>
  <c r="AH498" i="2"/>
  <c r="AJ498" i="2" s="1"/>
  <c r="AH250" i="2"/>
  <c r="AJ250" i="2" s="1"/>
  <c r="AH542" i="2"/>
  <c r="AJ542" i="2" s="1"/>
  <c r="AH570" i="2"/>
  <c r="AJ570" i="2" s="1"/>
  <c r="AH202" i="2"/>
  <c r="AJ202" i="2" s="1"/>
  <c r="AH521" i="2"/>
  <c r="AJ521" i="2" s="1"/>
  <c r="AH197" i="2"/>
  <c r="AJ197" i="2" s="1"/>
  <c r="AH152" i="2"/>
  <c r="AJ152" i="2" s="1"/>
  <c r="AH38" i="2"/>
  <c r="AJ38" i="2" s="1"/>
  <c r="AH321" i="2"/>
  <c r="AJ321" i="2" s="1"/>
  <c r="AH548" i="2"/>
  <c r="AJ548" i="2" s="1"/>
  <c r="AH264" i="2"/>
  <c r="AJ264" i="2" s="1"/>
  <c r="AH516" i="2"/>
  <c r="AJ516" i="2" s="1"/>
  <c r="AH484" i="2"/>
  <c r="AJ484" i="2" s="1"/>
  <c r="AH73" i="2"/>
  <c r="AJ73" i="2" s="1"/>
  <c r="AH577" i="2"/>
  <c r="AJ577" i="2" s="1"/>
  <c r="AH139" i="2"/>
  <c r="AJ139" i="2" s="1"/>
  <c r="AH283" i="2"/>
  <c r="AJ283" i="2" s="1"/>
  <c r="AH30" i="2"/>
  <c r="AJ30" i="2" s="1"/>
  <c r="AH419" i="2"/>
  <c r="AJ419" i="2" s="1"/>
  <c r="AH345" i="2"/>
  <c r="AJ345" i="2" s="1"/>
  <c r="AH32" i="2"/>
  <c r="AJ32" i="2" s="1"/>
  <c r="AH311" i="2"/>
  <c r="AJ311" i="2" s="1"/>
  <c r="AH477" i="2"/>
  <c r="AJ477" i="2" s="1"/>
  <c r="AH355" i="2"/>
  <c r="AJ355" i="2" s="1"/>
  <c r="AH573" i="2"/>
  <c r="AJ573" i="2" s="1"/>
  <c r="AH6" i="2"/>
  <c r="AJ6" i="2" s="1"/>
  <c r="AH391" i="2"/>
  <c r="AJ391" i="2" s="1"/>
  <c r="AH220" i="2"/>
  <c r="AJ220" i="2" s="1"/>
  <c r="AH188" i="2"/>
  <c r="AJ188" i="2" s="1"/>
  <c r="AH536" i="2"/>
  <c r="AJ536" i="2" s="1"/>
  <c r="AH344" i="2"/>
  <c r="AJ344" i="2" s="1"/>
  <c r="AH8" i="2"/>
  <c r="AJ8" i="2" s="1"/>
  <c r="AH413" i="2"/>
  <c r="AJ413" i="2" s="1"/>
  <c r="AH237" i="2"/>
  <c r="AJ237" i="2" s="1"/>
  <c r="AH373" i="2"/>
  <c r="AJ373" i="2" s="1"/>
  <c r="AH224" i="2"/>
  <c r="AJ224" i="2" s="1"/>
  <c r="AH136" i="2"/>
  <c r="AJ136" i="2" s="1"/>
  <c r="AH320" i="2"/>
  <c r="AJ320" i="2" s="1"/>
  <c r="AH192" i="2"/>
  <c r="AJ192" i="2" s="1"/>
  <c r="AH36" i="2"/>
  <c r="AJ36" i="2" s="1"/>
  <c r="AH240" i="2"/>
  <c r="AJ240" i="2" s="1"/>
  <c r="AH112" i="2"/>
  <c r="AJ112" i="2" s="1"/>
  <c r="AH203" i="2"/>
  <c r="AJ203" i="2" s="1"/>
  <c r="AH64" i="2"/>
  <c r="AJ64" i="2" s="1"/>
  <c r="AH317" i="2"/>
  <c r="AJ317" i="2" s="1"/>
  <c r="AH519" i="2"/>
  <c r="AJ519" i="2" s="1"/>
  <c r="AH495" i="2"/>
  <c r="AJ495" i="2" s="1"/>
  <c r="AH245" i="2"/>
  <c r="AJ245" i="2" s="1"/>
  <c r="AB445" i="4"/>
  <c r="AD445" i="4" s="1"/>
  <c r="AB842" i="4"/>
  <c r="AD842" i="4" s="1"/>
  <c r="AB921" i="4"/>
  <c r="AD921" i="4" s="1"/>
  <c r="AB750" i="4"/>
  <c r="AD750" i="4" s="1"/>
  <c r="AB812" i="4"/>
  <c r="AD812" i="4" s="1"/>
  <c r="AB926" i="4"/>
  <c r="AD926" i="4" s="1"/>
  <c r="AB342" i="4"/>
  <c r="AD342" i="4" s="1"/>
  <c r="AB118" i="4"/>
  <c r="AD118" i="4" s="1"/>
  <c r="AB655" i="4"/>
  <c r="AD655" i="4" s="1"/>
  <c r="AB418" i="4"/>
  <c r="AD418" i="4" s="1"/>
  <c r="AB913" i="4"/>
  <c r="AD913" i="4" s="1"/>
  <c r="AB717" i="4"/>
  <c r="AD717" i="4" s="1"/>
  <c r="AB855" i="4"/>
  <c r="AD855" i="4" s="1"/>
  <c r="AB770" i="4"/>
  <c r="AD770" i="4" s="1"/>
  <c r="AB935" i="4"/>
  <c r="AD935" i="4" s="1"/>
  <c r="AB126" i="4"/>
  <c r="AD126" i="4" s="1"/>
  <c r="AB303" i="4"/>
  <c r="AD303" i="4" s="1"/>
  <c r="AB202" i="4"/>
  <c r="AD202" i="4" s="1"/>
  <c r="AB225" i="4"/>
  <c r="AD225" i="4" s="1"/>
  <c r="AB715" i="4"/>
  <c r="AD715" i="4" s="1"/>
  <c r="AB593" i="4"/>
  <c r="AD593" i="4" s="1"/>
  <c r="AB967" i="4"/>
  <c r="AD967" i="4" s="1"/>
  <c r="AB634" i="4"/>
  <c r="AD634" i="4" s="1"/>
  <c r="AB360" i="4"/>
  <c r="AD360" i="4" s="1"/>
  <c r="AB285" i="4"/>
  <c r="AD285" i="4" s="1"/>
  <c r="AB414" i="4"/>
  <c r="AD414" i="4" s="1"/>
  <c r="AB406" i="4"/>
  <c r="AD406" i="4" s="1"/>
  <c r="AB411" i="4"/>
  <c r="AD411" i="4" s="1"/>
  <c r="AB954" i="4"/>
  <c r="AD954" i="4" s="1"/>
  <c r="AB5" i="4"/>
  <c r="AD5" i="4" s="1"/>
  <c r="AB131" i="4"/>
  <c r="AD131" i="4" s="1"/>
  <c r="AB511" i="4"/>
  <c r="AD511" i="4" s="1"/>
  <c r="AB4" i="4"/>
  <c r="AD4" i="4" s="1"/>
  <c r="AB491" i="4"/>
  <c r="AD491" i="4" s="1"/>
  <c r="AB720" i="4"/>
  <c r="AD720" i="4" s="1"/>
  <c r="AB890" i="4"/>
  <c r="AD890" i="4" s="1"/>
  <c r="AB11" i="4"/>
  <c r="AD11" i="4" s="1"/>
  <c r="AB673" i="4"/>
  <c r="AD673" i="4" s="1"/>
  <c r="AB327" i="4"/>
  <c r="AD327" i="4" s="1"/>
  <c r="AB162" i="4"/>
  <c r="AD162" i="4" s="1"/>
  <c r="AB63" i="4"/>
  <c r="AD63" i="4" s="1"/>
  <c r="AB880" i="4"/>
  <c r="AD880" i="4" s="1"/>
  <c r="AB620" i="4"/>
  <c r="AD620" i="4" s="1"/>
  <c r="AB78" i="4"/>
  <c r="AD78" i="4" s="1"/>
  <c r="AB731" i="4"/>
  <c r="AD731" i="4" s="1"/>
  <c r="AB32" i="4"/>
  <c r="AD32" i="4" s="1"/>
  <c r="AB944" i="4"/>
  <c r="AD944" i="4" s="1"/>
  <c r="AB452" i="4"/>
  <c r="AD452" i="4" s="1"/>
  <c r="AB89" i="4"/>
  <c r="AD89" i="4" s="1"/>
  <c r="AB920" i="4"/>
  <c r="AD920" i="4" s="1"/>
  <c r="AB646" i="4"/>
  <c r="AD646" i="4" s="1"/>
  <c r="AB670" i="4"/>
  <c r="AD670" i="4" s="1"/>
  <c r="AB677" i="4"/>
  <c r="AD677" i="4" s="1"/>
  <c r="AB108" i="4"/>
  <c r="AD108" i="4" s="1"/>
  <c r="AB847" i="4"/>
  <c r="AD847" i="4" s="1"/>
  <c r="AB146" i="4"/>
  <c r="AD146" i="4" s="1"/>
  <c r="AB874" i="4"/>
  <c r="AD874" i="4" s="1"/>
  <c r="AB220" i="4"/>
  <c r="AD220" i="4" s="1"/>
  <c r="AB362" i="4"/>
  <c r="AD362" i="4" s="1"/>
  <c r="AB171" i="4"/>
  <c r="AD171" i="4" s="1"/>
  <c r="AB278" i="4"/>
  <c r="AD278" i="4" s="1"/>
  <c r="AB156" i="4"/>
  <c r="AD156" i="4" s="1"/>
  <c r="AB28" i="4"/>
  <c r="AD28" i="4" s="1"/>
  <c r="AB56" i="4"/>
  <c r="AD56" i="4" s="1"/>
  <c r="AB311" i="4"/>
  <c r="AD311" i="4" s="1"/>
  <c r="AB699" i="4"/>
  <c r="AD699" i="4" s="1"/>
  <c r="AB400" i="4"/>
  <c r="AD400" i="4" s="1"/>
  <c r="AB166" i="4"/>
  <c r="AD166" i="4" s="1"/>
  <c r="AB476" i="4"/>
  <c r="AD476" i="4" s="1"/>
  <c r="AB84" i="4"/>
  <c r="AD84" i="4" s="1"/>
  <c r="AB459" i="4"/>
  <c r="AD459" i="4" s="1"/>
  <c r="AB963" i="4"/>
  <c r="AD963" i="4" s="1"/>
  <c r="AB61" i="4"/>
  <c r="AD61" i="4" s="1"/>
  <c r="AB81" i="4"/>
  <c r="AD81" i="4" s="1"/>
  <c r="AB640" i="4"/>
  <c r="AD640" i="4" s="1"/>
  <c r="AB503" i="4"/>
  <c r="AD503" i="4" s="1"/>
  <c r="AB771" i="4"/>
  <c r="AD771" i="4" s="1"/>
  <c r="AB7" i="4"/>
  <c r="AD7" i="4" s="1"/>
  <c r="AB608" i="4"/>
  <c r="AD608" i="4" s="1"/>
  <c r="AB915" i="4"/>
  <c r="AD915" i="4" s="1"/>
  <c r="AB119" i="4"/>
  <c r="AD119" i="4" s="1"/>
  <c r="AB68" i="4"/>
  <c r="AD68" i="4" s="1"/>
  <c r="AB598" i="4"/>
  <c r="AD598" i="4" s="1"/>
  <c r="AB284" i="4"/>
  <c r="AD284" i="4" s="1"/>
  <c r="AB484" i="4"/>
  <c r="AD484" i="4" s="1"/>
  <c r="AB420" i="4"/>
  <c r="AD420" i="4" s="1"/>
  <c r="AB111" i="4"/>
  <c r="AD111" i="4" s="1"/>
  <c r="AB75" i="4"/>
  <c r="AD75" i="4" s="1"/>
  <c r="AB643" i="4"/>
  <c r="AD643" i="4" s="1"/>
  <c r="AB191" i="4"/>
  <c r="AD191" i="4" s="1"/>
  <c r="AB951" i="4"/>
  <c r="AD951" i="4" s="1"/>
  <c r="AB252" i="4"/>
  <c r="AD252" i="4" s="1"/>
  <c r="AB614" i="4"/>
  <c r="AD614" i="4" s="1"/>
  <c r="AB15" i="4"/>
  <c r="AD15" i="4" s="1"/>
  <c r="AB229" i="4"/>
  <c r="AD229" i="4" s="1"/>
  <c r="AB454" i="4"/>
  <c r="AD454" i="4" s="1"/>
  <c r="AB292" i="4"/>
  <c r="AD292" i="4" s="1"/>
  <c r="AB827" i="4"/>
  <c r="AD827" i="4" s="1"/>
  <c r="AB831" i="4"/>
  <c r="AD831" i="4" s="1"/>
  <c r="AB391" i="4"/>
  <c r="AD391" i="4" s="1"/>
  <c r="AB401" i="4"/>
  <c r="AD401" i="4" s="1"/>
  <c r="AB22" i="4"/>
  <c r="AD22" i="4" s="1"/>
  <c r="AB129" i="4"/>
  <c r="AD129" i="4" s="1"/>
  <c r="AB124" i="4"/>
  <c r="AD124" i="4" s="1"/>
  <c r="AB740" i="4"/>
  <c r="AD740" i="4" s="1"/>
  <c r="AB943" i="4"/>
  <c r="AD943" i="4" s="1"/>
  <c r="AB837" i="4"/>
  <c r="AD837" i="4" s="1"/>
  <c r="AB264" i="4"/>
  <c r="AD264" i="4" s="1"/>
  <c r="AB919" i="4"/>
  <c r="AD919" i="4" s="1"/>
  <c r="AB93" i="4"/>
  <c r="AD93" i="4" s="1"/>
  <c r="AB403" i="4"/>
  <c r="AD403" i="4" s="1"/>
  <c r="AB526" i="4"/>
  <c r="AD526" i="4" s="1"/>
  <c r="AB904" i="4"/>
  <c r="AD904" i="4" s="1"/>
  <c r="AB387" i="4"/>
  <c r="AD387" i="4" s="1"/>
  <c r="AB596" i="4"/>
  <c r="AD596" i="4" s="1"/>
  <c r="AB683" i="4"/>
  <c r="AD683" i="4" s="1"/>
  <c r="AB887" i="4"/>
  <c r="AD887" i="4" s="1"/>
  <c r="AB283" i="4"/>
  <c r="AD283" i="4" s="1"/>
  <c r="AB3" i="4"/>
  <c r="AD3" i="4" s="1"/>
  <c r="AB79" i="4"/>
  <c r="AD79" i="4" s="1"/>
  <c r="AB396" i="4"/>
  <c r="AD396" i="4" s="1"/>
  <c r="AB27" i="4"/>
  <c r="AD27" i="4" s="1"/>
  <c r="AB704" i="4"/>
  <c r="AD704" i="4" s="1"/>
  <c r="AB123" i="4"/>
  <c r="AD123" i="4" s="1"/>
  <c r="AB107" i="4"/>
  <c r="AD107" i="4" s="1"/>
  <c r="AB179" i="4"/>
  <c r="AD179" i="4" s="1"/>
  <c r="AB25" i="4"/>
  <c r="AD25" i="4" s="1"/>
  <c r="AB125" i="4"/>
  <c r="AD125" i="4" s="1"/>
  <c r="AB453" i="4"/>
  <c r="AD453" i="4" s="1"/>
  <c r="AB493" i="4"/>
  <c r="AD493" i="4" s="1"/>
  <c r="AB139" i="4"/>
  <c r="AD139" i="4" s="1"/>
  <c r="AB572" i="4"/>
  <c r="AD572" i="4" s="1"/>
  <c r="AB495" i="4"/>
  <c r="AD495" i="4" s="1"/>
  <c r="AB143" i="4"/>
  <c r="AD143" i="4" s="1"/>
  <c r="AB709" i="4"/>
  <c r="AD709" i="4" s="1"/>
  <c r="AB188" i="4"/>
  <c r="AD188" i="4" s="1"/>
  <c r="AB310" i="4"/>
  <c r="AD310" i="4" s="1"/>
  <c r="AB860" i="4"/>
  <c r="AD860" i="4" s="1"/>
  <c r="AB43" i="4"/>
  <c r="AD43" i="4" s="1"/>
  <c r="AB895" i="4"/>
  <c r="AD895" i="4" s="1"/>
  <c r="AB446" i="4"/>
  <c r="AD446" i="4" s="1"/>
  <c r="AB959" i="4"/>
  <c r="AD959" i="4" s="1"/>
  <c r="AB875" i="4"/>
  <c r="AD875" i="4" s="1"/>
  <c r="AB251" i="4"/>
  <c r="AD251" i="4" s="1"/>
  <c r="AB227" i="4"/>
  <c r="AD227" i="4" s="1"/>
  <c r="AB790" i="4"/>
  <c r="AD790" i="4" s="1"/>
  <c r="AB724" i="4"/>
  <c r="AD724" i="4" s="1"/>
  <c r="AB161" i="4"/>
  <c r="AD161" i="4" s="1"/>
  <c r="AB427" i="4"/>
  <c r="AD427" i="4" s="1"/>
  <c r="AB708" i="4"/>
  <c r="AD708" i="4" s="1"/>
  <c r="AB458" i="4"/>
  <c r="AD458" i="4" s="1"/>
  <c r="AB645" i="4"/>
  <c r="AD645" i="4" s="1"/>
  <c r="AH129" i="2"/>
  <c r="AJ129" i="2" s="1"/>
  <c r="AH448" i="2"/>
  <c r="AJ448" i="2" s="1"/>
  <c r="AH87" i="2"/>
  <c r="AJ87" i="2" s="1"/>
  <c r="AH508" i="2"/>
  <c r="AJ508" i="2" s="1"/>
  <c r="AH343" i="2"/>
  <c r="AJ343" i="2" s="1"/>
  <c r="AH576" i="2"/>
  <c r="AJ576" i="2" s="1"/>
  <c r="AH33" i="2"/>
  <c r="AJ33" i="2" s="1"/>
  <c r="AH72" i="2"/>
  <c r="AJ72" i="2" s="1"/>
  <c r="AH532" i="2"/>
  <c r="AJ532" i="2" s="1"/>
  <c r="AH387" i="2"/>
  <c r="AJ387" i="2" s="1"/>
  <c r="AH460" i="2"/>
  <c r="AJ460" i="2" s="1"/>
  <c r="AH479" i="2"/>
  <c r="AJ479" i="2" s="1"/>
  <c r="AH11" i="2"/>
  <c r="AJ11" i="2" s="1"/>
  <c r="AH424" i="2"/>
  <c r="AJ424" i="2" s="1"/>
  <c r="AH80" i="2"/>
  <c r="AJ80" i="2" s="1"/>
  <c r="AH137" i="2"/>
  <c r="AJ137" i="2" s="1"/>
</calcChain>
</file>

<file path=xl/connections.xml><?xml version="1.0" encoding="utf-8"?>
<connections xmlns="http://schemas.openxmlformats.org/spreadsheetml/2006/main">
  <connection id="1" name="LinkedTable_Table1" type="102" refreshedVersion="5" minRefreshableVersion="5">
    <extLst>
      <ext xmlns:x15="http://schemas.microsoft.com/office/spreadsheetml/2010/11/main" uri="{DE250136-89BD-433C-8126-D09CA5730AF9}">
        <x15:connection id="Table1-158693f2-bfab-4e5c-80ce-0bbb27aaf0d3">
          <x15:rangePr sourceName="_xlcn.LinkedTable_Table11"/>
        </x15:connection>
      </ext>
    </extLst>
  </connection>
  <connection id="2" name="LinkedTable_Table4" type="102" refreshedVersion="5" minRefreshableVersion="5">
    <extLst>
      <ext xmlns:x15="http://schemas.microsoft.com/office/spreadsheetml/2010/11/main" uri="{DE250136-89BD-433C-8126-D09CA5730AF9}">
        <x15:connection id="PT Q4-2b6466a0-ef1a-4ce2-8cf8-8964969107a6">
          <x15:rangePr sourceName="_xlcn.LinkedTable_Table41"/>
        </x15:connection>
      </ext>
    </extLst>
  </connection>
  <connection id="3"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<sst xmlns="http://schemas.openxmlformats.org/spreadsheetml/2006/main" count="104977" uniqueCount="548">
  <si>
    <t>What are the biggest ongoing health concerns in THE COMMUNITY WHERE YOU LIVE? (Please check up to 3)</t>
  </si>
  <si>
    <t>What are the biggest ongoing health concerns for YOURSELF? (Please check up to 3)</t>
  </si>
  <si>
    <t>What prevents people in your community from getting medical treatment? (Please check up to 3)</t>
  </si>
  <si>
    <t>Which of the following is MOST needed to improve the health of your community? (Please check up to 3)</t>
  </si>
  <si>
    <t>What health screenings or education/information services are needed in your community? (Please check up to 3)</t>
  </si>
  <si>
    <t>Where do you and your family get most of your health information? (Check all that apply)</t>
  </si>
  <si>
    <t>I identify as:</t>
  </si>
  <si>
    <t>What is your age?</t>
  </si>
  <si>
    <t>County where you live:</t>
  </si>
  <si>
    <t>Town and ZIP code where you live:</t>
  </si>
  <si>
    <t>What race do you consider yourself?</t>
  </si>
  <si>
    <t>Are you Hispanic or Latino?</t>
  </si>
  <si>
    <t>What language do you speak when you are at home (select all that apply)</t>
  </si>
  <si>
    <t>What is your annual household income from all sources?</t>
  </si>
  <si>
    <t>What is your highest level of education?</t>
  </si>
  <si>
    <t>What is your current employment status?</t>
  </si>
  <si>
    <t>Do you currently have health insurance?</t>
  </si>
  <si>
    <t>What type of insurance do you have? (select all that apply)</t>
  </si>
  <si>
    <t>Do you have a smart phone?</t>
  </si>
  <si>
    <t>Asthma/lung disease</t>
  </si>
  <si>
    <t>Cancer</t>
  </si>
  <si>
    <t>Heart disease &amp; stroke</t>
  </si>
  <si>
    <t>Safety</t>
  </si>
  <si>
    <t>HIV/AIDS &amp; Sexually Transmitted Diseases (STDs)</t>
  </si>
  <si>
    <t>Vaccine preventable diseases</t>
  </si>
  <si>
    <t>Child health &amp; wellness</t>
  </si>
  <si>
    <t>Diabetes</t>
  </si>
  <si>
    <t>Mental health depression/suicide</t>
  </si>
  <si>
    <t>Drugs &amp; alcohol abuse</t>
  </si>
  <si>
    <t>Environmental hazards</t>
  </si>
  <si>
    <t>Obesity/weight loss issues</t>
  </si>
  <si>
    <t>Cultural/religious beliefs</t>
  </si>
  <si>
    <t>Lack of availability of doctors</t>
  </si>
  <si>
    <t>Unable to pay co-pays/deductibles</t>
  </si>
  <si>
    <t>Language barriers</t>
  </si>
  <si>
    <t>There are no barriers</t>
  </si>
  <si>
    <t>No insurance</t>
  </si>
  <si>
    <t>Transportation</t>
  </si>
  <si>
    <t>Fear (e.g. not ready to face/discuss health problem)</t>
  </si>
  <si>
    <t>Clean air &amp; water</t>
  </si>
  <si>
    <t>Mental health services</t>
  </si>
  <si>
    <t>Smoking cessation programs</t>
  </si>
  <si>
    <t>Drug &amp; alcohol rehabilitation services</t>
  </si>
  <si>
    <t>Recreation facilities</t>
  </si>
  <si>
    <t>Healthier food choices</t>
  </si>
  <si>
    <t>Safe childcare options</t>
  </si>
  <si>
    <t>Weight loss programs</t>
  </si>
  <si>
    <t>Job opportunities</t>
  </si>
  <si>
    <t>Safe places to walk/play</t>
  </si>
  <si>
    <t>Safe worksites</t>
  </si>
  <si>
    <t>Blood pressure</t>
  </si>
  <si>
    <t>Eating disorders</t>
  </si>
  <si>
    <t>Mental health/depression</t>
  </si>
  <si>
    <t>Emergency preparedness</t>
  </si>
  <si>
    <t>Nutrition</t>
  </si>
  <si>
    <t>Cholesterol</t>
  </si>
  <si>
    <t>Exercise/physical activity</t>
  </si>
  <si>
    <t>Prenatal care</t>
  </si>
  <si>
    <t>Dental screenings</t>
  </si>
  <si>
    <t>Heart disease</t>
  </si>
  <si>
    <t>Suicide prevention</t>
  </si>
  <si>
    <t>Vaccination/immunizations</t>
  </si>
  <si>
    <t>Disease outbreak information</t>
  </si>
  <si>
    <t>Importance of routine well checkups</t>
  </si>
  <si>
    <t>Drug and alcohol</t>
  </si>
  <si>
    <t>Doctor/health professional</t>
  </si>
  <si>
    <t>Library</t>
  </si>
  <si>
    <t>Social Media (Facebook, Twitter, etc.)</t>
  </si>
  <si>
    <t>Family or friends</t>
  </si>
  <si>
    <t>Newspaper/magazines</t>
  </si>
  <si>
    <t>Television</t>
  </si>
  <si>
    <t>Health Department</t>
  </si>
  <si>
    <t>Radio</t>
  </si>
  <si>
    <t>Worksite</t>
  </si>
  <si>
    <t>Hospital</t>
  </si>
  <si>
    <t>Religious organization</t>
  </si>
  <si>
    <t>Internet</t>
  </si>
  <si>
    <t>School/college</t>
  </si>
  <si>
    <t>Response</t>
  </si>
  <si>
    <t>Open-Ended Response</t>
  </si>
  <si>
    <t>English</t>
  </si>
  <si>
    <t>Spanish</t>
  </si>
  <si>
    <t>Italian</t>
  </si>
  <si>
    <t>Farsi</t>
  </si>
  <si>
    <t>Polish</t>
  </si>
  <si>
    <t>Chinese</t>
  </si>
  <si>
    <t>Korean</t>
  </si>
  <si>
    <t>Hindi</t>
  </si>
  <si>
    <t>French Creole</t>
  </si>
  <si>
    <t>Other</t>
  </si>
  <si>
    <t>Medicaid</t>
  </si>
  <si>
    <t>Medicare</t>
  </si>
  <si>
    <t>Private/Commercial</t>
  </si>
  <si>
    <t>No Insurance</t>
  </si>
  <si>
    <t>Female</t>
  </si>
  <si>
    <t>Nassau</t>
  </si>
  <si>
    <t>Uniondale, 11553</t>
  </si>
  <si>
    <t>Black/African American</t>
  </si>
  <si>
    <t>No</t>
  </si>
  <si>
    <t>$20,000 to $34,999</t>
  </si>
  <si>
    <t>Graduate school</t>
  </si>
  <si>
    <t>Employed for wages</t>
  </si>
  <si>
    <t>Yes</t>
  </si>
  <si>
    <t>High school graduate</t>
  </si>
  <si>
    <t>Retired</t>
  </si>
  <si>
    <t>Male</t>
  </si>
  <si>
    <t>Levittown, 11756</t>
  </si>
  <si>
    <t>White/Caucasian</t>
  </si>
  <si>
    <t>$50,000 to $74,999</t>
  </si>
  <si>
    <t>$0-$19,999</t>
  </si>
  <si>
    <t>College graduate</t>
  </si>
  <si>
    <t>No, but I did in the past</t>
  </si>
  <si>
    <t>$35,000 to $49,999</t>
  </si>
  <si>
    <t>Port Washington, 11050</t>
  </si>
  <si>
    <t>$75,000 to $125,000</t>
  </si>
  <si>
    <t>Queens</t>
  </si>
  <si>
    <t>Manhasset, 11030</t>
  </si>
  <si>
    <t>Baldwin, 11510</t>
  </si>
  <si>
    <t>Syosset, 11791</t>
  </si>
  <si>
    <t>Sag Harbor, 11963</t>
  </si>
  <si>
    <t>Some college</t>
  </si>
  <si>
    <t>Suffolk</t>
  </si>
  <si>
    <t>Bay Shore, 11706</t>
  </si>
  <si>
    <t>Out of work, but not currently looking</t>
  </si>
  <si>
    <t>West Islip, 11795</t>
  </si>
  <si>
    <t>Out of work and looking for work</t>
  </si>
  <si>
    <t>Over $125,000</t>
  </si>
  <si>
    <t>Jericho, 11753</t>
  </si>
  <si>
    <t>Asian/Pacific Islander</t>
  </si>
  <si>
    <t>North Massapequa, 11758</t>
  </si>
  <si>
    <t>Franklin Square, 11010</t>
  </si>
  <si>
    <t>Elmont, 11003</t>
  </si>
  <si>
    <t>K-8 grade</t>
  </si>
  <si>
    <t>Some high school</t>
  </si>
  <si>
    <t>Multi-racial</t>
  </si>
  <si>
    <t>Self-employed</t>
  </si>
  <si>
    <t>Student</t>
  </si>
  <si>
    <t>Technical school</t>
  </si>
  <si>
    <t>Floral Park, 11001</t>
  </si>
  <si>
    <t>Freeport, 11520</t>
  </si>
  <si>
    <t>Hempstead, 11549</t>
  </si>
  <si>
    <t>Rockville Centre, 11570</t>
  </si>
  <si>
    <t>Bellmore, 11710</t>
  </si>
  <si>
    <t>Native American</t>
  </si>
  <si>
    <t>Lynbrook, 11563</t>
  </si>
  <si>
    <t>Massapequa, 11758</t>
  </si>
  <si>
    <t>Merrick, 11566</t>
  </si>
  <si>
    <t>Garden City, 11530</t>
  </si>
  <si>
    <t>North Bellmore, 11710</t>
  </si>
  <si>
    <t>Oceanside, 11572</t>
  </si>
  <si>
    <t>Island Park, 11558</t>
  </si>
  <si>
    <t>East Rockaway, 11518</t>
  </si>
  <si>
    <t>Lido Beach, 11561</t>
  </si>
  <si>
    <t>Doctorate</t>
  </si>
  <si>
    <t>Woodbury, 11797</t>
  </si>
  <si>
    <t>Farmingdale, 11735</t>
  </si>
  <si>
    <t>Plainview, 11803</t>
  </si>
  <si>
    <t>Hempstead, 11550</t>
  </si>
  <si>
    <t>Valley Stream, 11580</t>
  </si>
  <si>
    <t>Coram, 11727</t>
  </si>
  <si>
    <t>Haitian</t>
  </si>
  <si>
    <t>Deer Park, 11729</t>
  </si>
  <si>
    <t>Westbury, 11590</t>
  </si>
  <si>
    <t>New Hyde Park, 11040</t>
  </si>
  <si>
    <t>Valley Stream, 11581</t>
  </si>
  <si>
    <t>Trinidadian</t>
  </si>
  <si>
    <t>Alden Manor, 11003</t>
  </si>
  <si>
    <t>Kings Park, 11754</t>
  </si>
  <si>
    <t>Huntington Station, 11746</t>
  </si>
  <si>
    <t>Manorville, 11949</t>
  </si>
  <si>
    <t>Greenlawn, 11740</t>
  </si>
  <si>
    <t>Lloyd Harbor, 11743</t>
  </si>
  <si>
    <t>East Northport, 11731</t>
  </si>
  <si>
    <t>Sound Beach, 11789</t>
  </si>
  <si>
    <t>Northport, 11768</t>
  </si>
  <si>
    <t>Huntington, 11743</t>
  </si>
  <si>
    <t>Copiague, 11726</t>
  </si>
  <si>
    <t>Patchogue, 11772</t>
  </si>
  <si>
    <t>Commack, 11725</t>
  </si>
  <si>
    <t>Farmingdale, 11737</t>
  </si>
  <si>
    <t>Smithtown, 11787</t>
  </si>
  <si>
    <t>Lindenhurst, 11757</t>
  </si>
  <si>
    <t>Garden City Park, 11040</t>
  </si>
  <si>
    <t>Port Jefferson Station, 11776</t>
  </si>
  <si>
    <t>Nesconset, 11767</t>
  </si>
  <si>
    <t>Saint James, 11780</t>
  </si>
  <si>
    <t>Long Beach, 11561</t>
  </si>
  <si>
    <t>Lake Grove, 11755</t>
  </si>
  <si>
    <t>Nissequogue, 11780</t>
  </si>
  <si>
    <t>South Setauket, 11720</t>
  </si>
  <si>
    <t>Hauppauge, 11788</t>
  </si>
  <si>
    <t>East Islip, 11730</t>
  </si>
  <si>
    <t>South Huntington, 11746</t>
  </si>
  <si>
    <t>West Babylon, 11704</t>
  </si>
  <si>
    <t>Stony Brook, 11790</t>
  </si>
  <si>
    <t>East Meadow, 11554</t>
  </si>
  <si>
    <t>Islip Terrace, 11752</t>
  </si>
  <si>
    <t>Oakdale, 11769</t>
  </si>
  <si>
    <t>Dix Hills, 11746</t>
  </si>
  <si>
    <t>Miller Place, 11764</t>
  </si>
  <si>
    <t>Huntington Bay, 11743</t>
  </si>
  <si>
    <t>Hicksville, 11801</t>
  </si>
  <si>
    <t>Fort Salonga, 11768</t>
  </si>
  <si>
    <t>GED</t>
  </si>
  <si>
    <t>Glen Cove, 11542</t>
  </si>
  <si>
    <t>Locust Valley, 11560</t>
  </si>
  <si>
    <t>Bayville, 11709</t>
  </si>
  <si>
    <t>Melville, 11747</t>
  </si>
  <si>
    <t>Sea Cliff, 11579</t>
  </si>
  <si>
    <t>Roslyn, 11576</t>
  </si>
  <si>
    <t>East Indian</t>
  </si>
  <si>
    <t>Brentwood, 11717</t>
  </si>
  <si>
    <t>Brightwaters, 11718</t>
  </si>
  <si>
    <t>Amityville, 11701</t>
  </si>
  <si>
    <t>Medford, 11763</t>
  </si>
  <si>
    <t>Middle Island, 11953</t>
  </si>
  <si>
    <t>Centereach, 11720</t>
  </si>
  <si>
    <t>Greenport, 11944</t>
  </si>
  <si>
    <t>Farmingville, 11738</t>
  </si>
  <si>
    <t>Selden, 11784</t>
  </si>
  <si>
    <t>Rockville Centre, 11571</t>
  </si>
  <si>
    <t>North Merrick, 11566</t>
  </si>
  <si>
    <t>Great Neck, 11023</t>
  </si>
  <si>
    <t>Oyster Bay, 11771</t>
  </si>
  <si>
    <t>Syosset, 11773</t>
  </si>
  <si>
    <t>Glen Head, 11545</t>
  </si>
  <si>
    <t>Uniondale, 11555</t>
  </si>
  <si>
    <t>Westbury, 11568</t>
  </si>
  <si>
    <t>Center Moriches, 11934</t>
  </si>
  <si>
    <t>Huntington Station, 11747</t>
  </si>
  <si>
    <t>Kings Point, 11024</t>
  </si>
  <si>
    <t>Middle Eastern</t>
  </si>
  <si>
    <t>Great Neck, 11020</t>
  </si>
  <si>
    <t>Malverne, 11565</t>
  </si>
  <si>
    <t>Albertson, 11507</t>
  </si>
  <si>
    <t>Seaford, 11783</t>
  </si>
  <si>
    <t>Great Neck, 11021</t>
  </si>
  <si>
    <t>Mineola, 11501</t>
  </si>
  <si>
    <t>Bethpage, 11714</t>
  </si>
  <si>
    <t>Bohemia, 11716</t>
  </si>
  <si>
    <t>West Hempstead, 11552</t>
  </si>
  <si>
    <t>Old Bethpage, 11804</t>
  </si>
  <si>
    <t>Babylon, 11702</t>
  </si>
  <si>
    <t>Wantagh, 11793</t>
  </si>
  <si>
    <t>Sayville, 11782</t>
  </si>
  <si>
    <t>Bayport, 11705</t>
  </si>
  <si>
    <t>Central Islip, 11722</t>
  </si>
  <si>
    <t>Shirley, 11967</t>
  </si>
  <si>
    <t>Centerport, 11721</t>
  </si>
  <si>
    <t>Oyster Bay Cove, 11771</t>
  </si>
  <si>
    <t>Brookhaven, 11719</t>
  </si>
  <si>
    <t>East Williston, 11596</t>
  </si>
  <si>
    <t>Southampton, 11968</t>
  </si>
  <si>
    <t>Mastic Beach, 11951</t>
  </si>
  <si>
    <t>Wheatley Heights, 11798</t>
  </si>
  <si>
    <t>South Hempstead, 11550</t>
  </si>
  <si>
    <t>Great Neck, 11024</t>
  </si>
  <si>
    <t>Roosevelt, 11575</t>
  </si>
  <si>
    <t>First Jamaica Evaluations</t>
  </si>
  <si>
    <t>EMG Health</t>
  </si>
  <si>
    <t>NQP?</t>
  </si>
  <si>
    <t>Gateway Youth Outreach</t>
  </si>
  <si>
    <t>HAFALI 1</t>
  </si>
  <si>
    <t>Hispanic Brotherhood</t>
  </si>
  <si>
    <t>Peace Valley</t>
  </si>
  <si>
    <t>Race Track</t>
  </si>
  <si>
    <t>Don’t know how to find doctors</t>
  </si>
  <si>
    <t>Women’s health &amp; wellness</t>
  </si>
  <si>
    <t>Lake Success, 11020</t>
  </si>
  <si>
    <t>Don’t understand need to see a doctor</t>
  </si>
  <si>
    <t>Muttontown, 11771</t>
  </si>
  <si>
    <t>West Indian</t>
  </si>
  <si>
    <t>HAFALI 2</t>
  </si>
  <si>
    <t>Massapequa Park, 11762</t>
  </si>
  <si>
    <t>Ronkonkoma, 11779</t>
  </si>
  <si>
    <t>Babylon, 11707</t>
  </si>
  <si>
    <t>Wyandanch, 11798</t>
  </si>
  <si>
    <t>East Norwich, 11732</t>
  </si>
  <si>
    <t>Atlantic Beach, 11509</t>
  </si>
  <si>
    <t>North Bay Shore, 11706</t>
  </si>
  <si>
    <t>North Babylon, 11703</t>
  </si>
  <si>
    <t>Cutchogue, 11935</t>
  </si>
  <si>
    <t>Southold, 11971</t>
  </si>
  <si>
    <t>Mattituck, 11952</t>
  </si>
  <si>
    <t>New Suffolk, 11956</t>
  </si>
  <si>
    <t>East Marion, 11939</t>
  </si>
  <si>
    <t>Jamesport, 11947</t>
  </si>
  <si>
    <t>Riverhead, 11901</t>
  </si>
  <si>
    <t>Babylon, 11704</t>
  </si>
  <si>
    <t>Ridge, 11961</t>
  </si>
  <si>
    <t>Port Washington, 11051</t>
  </si>
  <si>
    <t>Latin American</t>
  </si>
  <si>
    <t>IEP diploma</t>
  </si>
  <si>
    <t>Deer Wells, 11780</t>
  </si>
  <si>
    <t>East Setauket, 11733</t>
  </si>
  <si>
    <t>Williston Park, 11596</t>
  </si>
  <si>
    <t>East Patchogue, 11772</t>
  </si>
  <si>
    <t>Smithtown, 11788</t>
  </si>
  <si>
    <t>Setauket, 11733</t>
  </si>
  <si>
    <t>Port Jefferson, 11777</t>
  </si>
  <si>
    <t>Rocky Point, 11778</t>
  </si>
  <si>
    <t>Brookville, 11548</t>
  </si>
  <si>
    <t>Speonk, 11972</t>
  </si>
  <si>
    <t>Blue Point, 11715</t>
  </si>
  <si>
    <t>Bellport, 11713</t>
  </si>
  <si>
    <t>Beach Hampton, 11930</t>
  </si>
  <si>
    <t xml:space="preserve">Filipino </t>
  </si>
  <si>
    <t>RespondentID</t>
  </si>
  <si>
    <t xml:space="preserve"> </t>
  </si>
  <si>
    <t>Queens, 11431</t>
  </si>
  <si>
    <t>Queens, 11429</t>
  </si>
  <si>
    <t>Queens, 11427</t>
  </si>
  <si>
    <t>Queens. 11427</t>
  </si>
  <si>
    <t>Queens, 11420</t>
  </si>
  <si>
    <t>Queens, 11421</t>
  </si>
  <si>
    <t>Queens, 11422</t>
  </si>
  <si>
    <t>Queens, 11423</t>
  </si>
  <si>
    <t>Queens, 11691</t>
  </si>
  <si>
    <t>Queens, 11433</t>
  </si>
  <si>
    <t>Queens, 11003</t>
  </si>
  <si>
    <t>Queens, 11367</t>
  </si>
  <si>
    <t>Queens, 11412</t>
  </si>
  <si>
    <t>Queens, 11434</t>
  </si>
  <si>
    <t>Queens, 11432</t>
  </si>
  <si>
    <t>Queens, 11223</t>
  </si>
  <si>
    <t>Queens, 11375</t>
  </si>
  <si>
    <t>Queens, 11413</t>
  </si>
  <si>
    <t>Queens, 11411</t>
  </si>
  <si>
    <t>Queens, 11101</t>
  </si>
  <si>
    <t>Queens, 11362</t>
  </si>
  <si>
    <t>Queens, 11366</t>
  </si>
  <si>
    <t>Queens, 11360</t>
  </si>
  <si>
    <t>Queens, 11004</t>
  </si>
  <si>
    <t>Queens, 11379</t>
  </si>
  <si>
    <t>Queens, 11361</t>
  </si>
  <si>
    <t>Queens, 11385</t>
  </si>
  <si>
    <t>Queens, 11001</t>
  </si>
  <si>
    <t>Queens, 11376</t>
  </si>
  <si>
    <t>Queens, 11428</t>
  </si>
  <si>
    <t>Queens, 11026</t>
  </si>
  <si>
    <t>Queens, 11370</t>
  </si>
  <si>
    <t>Queens, 11378</t>
  </si>
  <si>
    <t>Queens, 11105</t>
  </si>
  <si>
    <t>Queens, 11358</t>
  </si>
  <si>
    <t>Queens, 11363</t>
  </si>
  <si>
    <t>Queens, 11518</t>
  </si>
  <si>
    <t>Hispanic/Latino</t>
  </si>
  <si>
    <t>Puerto Rican</t>
  </si>
  <si>
    <t>Canadian</t>
  </si>
  <si>
    <t>English, Hatian Creole</t>
  </si>
  <si>
    <t>English, French Creole</t>
  </si>
  <si>
    <t>Hatian Creole</t>
  </si>
  <si>
    <t>Hatian Creole, French Creole</t>
  </si>
  <si>
    <t>EnglishHatian Creole, French Creole</t>
  </si>
  <si>
    <t>Spanish, Italian</t>
  </si>
  <si>
    <t>English, Spanish</t>
  </si>
  <si>
    <t>English, Spanish, Italian</t>
  </si>
  <si>
    <t>English, Spanish, Hatian Creole</t>
  </si>
  <si>
    <t>Spanish, Hatian Creole</t>
  </si>
  <si>
    <t>English, Spanish, Haitian Creole, French Creole</t>
  </si>
  <si>
    <t>English, Hindi, Other</t>
  </si>
  <si>
    <t>English, Spanish, Farsi</t>
  </si>
  <si>
    <t>English, Other</t>
  </si>
  <si>
    <t>English, Chinese</t>
  </si>
  <si>
    <t>English, Korean</t>
  </si>
  <si>
    <t>English, Italian</t>
  </si>
  <si>
    <t>EnglishPolish</t>
  </si>
  <si>
    <t>English, Portuguese, Spanish</t>
  </si>
  <si>
    <t>English, Spanish, Chinese</t>
  </si>
  <si>
    <t>English, Hindi</t>
  </si>
  <si>
    <t>English, Portuguese</t>
  </si>
  <si>
    <t>Language</t>
  </si>
  <si>
    <t>Medicaid, Medicare</t>
  </si>
  <si>
    <t>Medicare, Private/Commerical</t>
  </si>
  <si>
    <t>Insurance</t>
  </si>
  <si>
    <t>Count of Selection</t>
  </si>
  <si>
    <t>Weight</t>
  </si>
  <si>
    <t>Asthma/lung disease3</t>
  </si>
  <si>
    <t>Cancer4</t>
  </si>
  <si>
    <t>Heart disease &amp; stroke5</t>
  </si>
  <si>
    <t>Safety6</t>
  </si>
  <si>
    <t>HIV/AIDS &amp; Sexually Transmitted Diseases (STDs)7</t>
  </si>
  <si>
    <t>Vaccine preventable diseases8</t>
  </si>
  <si>
    <t>Child health &amp; wellness9</t>
  </si>
  <si>
    <t>Women’s health &amp; wellness10</t>
  </si>
  <si>
    <t>Diabetes11</t>
  </si>
  <si>
    <t>Mental health depression/suicide12</t>
  </si>
  <si>
    <t>Drugs &amp; alcohol abuse13</t>
  </si>
  <si>
    <t>Environmental hazards14</t>
  </si>
  <si>
    <t>Obesity/weight loss issues15</t>
  </si>
  <si>
    <t>Observed</t>
  </si>
  <si>
    <t>Expected</t>
  </si>
  <si>
    <t>Cultural/religious beliefs5</t>
  </si>
  <si>
    <t>Lack of availability of doctors6</t>
  </si>
  <si>
    <t>Unable to pay co-pays/deductibles7</t>
  </si>
  <si>
    <t>Don’t know how to find doctors8</t>
  </si>
  <si>
    <t>Language barriers9</t>
  </si>
  <si>
    <t>There are no barriers10</t>
  </si>
  <si>
    <t>Don’t understand need to see a doctor11</t>
  </si>
  <si>
    <t>No insurance12</t>
  </si>
  <si>
    <t>Transportation13</t>
  </si>
  <si>
    <t>Fear (e.g. not ready to face/discuss health problem)14</t>
  </si>
  <si>
    <t>Clean air &amp; water5</t>
  </si>
  <si>
    <t>Mental health services6</t>
  </si>
  <si>
    <t>Smoking cessation programs7</t>
  </si>
  <si>
    <t>Drug &amp; alcohol rehabilitation services8</t>
  </si>
  <si>
    <t>Recreation facilities9</t>
  </si>
  <si>
    <t>Transportation10</t>
  </si>
  <si>
    <t>Healthier food choices11</t>
  </si>
  <si>
    <t>Safe childcare options12</t>
  </si>
  <si>
    <t>Weight loss programs13</t>
  </si>
  <si>
    <t>Job opportunities14</t>
  </si>
  <si>
    <t>Safe places to walk/play15</t>
  </si>
  <si>
    <t>Safe worksites16</t>
  </si>
  <si>
    <t>Blood pressure5</t>
  </si>
  <si>
    <t>Eating disorders6</t>
  </si>
  <si>
    <t>Mental health/depression7</t>
  </si>
  <si>
    <t>Cancer8</t>
  </si>
  <si>
    <t>Emergency preparedness9</t>
  </si>
  <si>
    <t>Nutrition10</t>
  </si>
  <si>
    <t>Cholesterol11</t>
  </si>
  <si>
    <t>Exercise/physical activity12</t>
  </si>
  <si>
    <t>Prenatal care13</t>
  </si>
  <si>
    <t>Dental screenings14</t>
  </si>
  <si>
    <t>Heart disease15</t>
  </si>
  <si>
    <t>Suicide prevention16</t>
  </si>
  <si>
    <t>Diabetes17</t>
  </si>
  <si>
    <t>HIV/AIDS &amp; Sexually Transmitted Diseases (STDs)18</t>
  </si>
  <si>
    <t>Vaccination/immunizations19</t>
  </si>
  <si>
    <t>Disease outbreak information20</t>
  </si>
  <si>
    <t>Importance of routine well checkups21</t>
  </si>
  <si>
    <t>Drug and alcohol22</t>
  </si>
  <si>
    <t>County Count</t>
  </si>
  <si>
    <t>Gender Count</t>
  </si>
  <si>
    <t>Insurance Count</t>
  </si>
  <si>
    <t>Employment Count</t>
  </si>
  <si>
    <t>Employed for Wages</t>
  </si>
  <si>
    <t>Total</t>
  </si>
  <si>
    <t>No, but did in past</t>
  </si>
  <si>
    <t>Percent of those who responded</t>
  </si>
  <si>
    <t>Military</t>
  </si>
  <si>
    <t>(For 2014 the NY uninsured rate was 8.7%)</t>
  </si>
  <si>
    <t>Out of work and looking</t>
  </si>
  <si>
    <t>Out of work, but not looking</t>
  </si>
  <si>
    <t>Income Count</t>
  </si>
  <si>
    <t>Age Group Count</t>
  </si>
  <si>
    <t>Race Count</t>
  </si>
  <si>
    <t>Education Count</t>
  </si>
  <si>
    <t>18-24</t>
  </si>
  <si>
    <t>K-8th</t>
  </si>
  <si>
    <t>25-34</t>
  </si>
  <si>
    <t>35-44</t>
  </si>
  <si>
    <t>45-54</t>
  </si>
  <si>
    <t>55-64</t>
  </si>
  <si>
    <t>65+</t>
  </si>
  <si>
    <t>(National poverty level for a family of 4 is $24,250. The NYS rate in 2014 was 15.7%)</t>
  </si>
  <si>
    <t>30.04% of those surveyed were Hispanic or Latino</t>
  </si>
  <si>
    <t>26.55% of those surveyed were Hispanic or Latino</t>
  </si>
  <si>
    <t>Household Income Count</t>
  </si>
  <si>
    <t>Insurance Type Count</t>
  </si>
  <si>
    <t>There were 595 Nassau County/Queens respondents. Of those who took the survey, a general description of their demographic characteristics are found below:</t>
  </si>
  <si>
    <t>There were 370 Suffolk County respondents. Of those who took the survey, a general description of their demographic characteristics are found below:</t>
  </si>
  <si>
    <t>There were a total of 976 respondents during January-June of 2018. Of those who took the survey, a general description of their demographic characteristics are found below:</t>
  </si>
  <si>
    <t>*Blanks represent no response</t>
  </si>
  <si>
    <t>Count of Respondents</t>
  </si>
  <si>
    <t>Average Age</t>
  </si>
  <si>
    <t>(blank)</t>
  </si>
  <si>
    <t>Grand Total</t>
  </si>
  <si>
    <t>Column1</t>
  </si>
  <si>
    <t>Column2</t>
  </si>
  <si>
    <t>Column3</t>
  </si>
  <si>
    <t>Column4</t>
  </si>
  <si>
    <t>Column5</t>
  </si>
  <si>
    <t>Column6</t>
  </si>
  <si>
    <t xml:space="preserve">Asthma/lung disease </t>
  </si>
  <si>
    <t xml:space="preserve">Cancer </t>
  </si>
  <si>
    <t xml:space="preserve">Child health &amp; wellness </t>
  </si>
  <si>
    <t xml:space="preserve">Diabetes </t>
  </si>
  <si>
    <t xml:space="preserve">Environmental hazards </t>
  </si>
  <si>
    <t xml:space="preserve">Heart disease &amp; stroke </t>
  </si>
  <si>
    <t xml:space="preserve">HIV/AIDS &amp; Sexually Transmitted Diseases (STDs) </t>
  </si>
  <si>
    <t xml:space="preserve">Mental health depression/suicide </t>
  </si>
  <si>
    <t xml:space="preserve">Obesity/weight loss issues </t>
  </si>
  <si>
    <t xml:space="preserve">Safety </t>
  </si>
  <si>
    <t xml:space="preserve">Vaccine preventable diseases </t>
  </si>
  <si>
    <t xml:space="preserve">Women’s health &amp; wellness </t>
  </si>
  <si>
    <t>Medicaid, Medicare, Private/Commerical</t>
  </si>
  <si>
    <t>Medicaid, Private/Commercial</t>
  </si>
  <si>
    <t>Column7</t>
  </si>
  <si>
    <t xml:space="preserve">Drugs &amp; alcohol abuse </t>
  </si>
  <si>
    <t>Town, Zip Code</t>
  </si>
  <si>
    <t xml:space="preserve">Cultural/religious beliefs </t>
  </si>
  <si>
    <t xml:space="preserve">Don’t know how to find doctors </t>
  </si>
  <si>
    <t xml:space="preserve">Don’t understand need to see a doctor </t>
  </si>
  <si>
    <t xml:space="preserve">Fear (e.g. not ready to face/discuss health problem) </t>
  </si>
  <si>
    <t xml:space="preserve">Language barriers </t>
  </si>
  <si>
    <t xml:space="preserve">Availability of doctors </t>
  </si>
  <si>
    <t xml:space="preserve">No insurance </t>
  </si>
  <si>
    <t xml:space="preserve">There are no barriers </t>
  </si>
  <si>
    <t xml:space="preserve">Transportation </t>
  </si>
  <si>
    <t xml:space="preserve">Unable to pay co-pays/deductibles </t>
  </si>
  <si>
    <t xml:space="preserve">Clean air &amp; water </t>
  </si>
  <si>
    <t xml:space="preserve">Drug &amp; alcohol rehabilitation services </t>
  </si>
  <si>
    <t xml:space="preserve">Healthier food choices </t>
  </si>
  <si>
    <t xml:space="preserve">Job opportunities </t>
  </si>
  <si>
    <t xml:space="preserve">Mental health services </t>
  </si>
  <si>
    <t xml:space="preserve">Recreation facilities </t>
  </si>
  <si>
    <t xml:space="preserve">Safe childcare options </t>
  </si>
  <si>
    <t xml:space="preserve">Safe places to walk/play </t>
  </si>
  <si>
    <t xml:space="preserve">Safe worksites </t>
  </si>
  <si>
    <t xml:space="preserve">Smoking cessation programs </t>
  </si>
  <si>
    <t xml:space="preserve">Weight loss programs </t>
  </si>
  <si>
    <t xml:space="preserve">Blood pressure </t>
  </si>
  <si>
    <t xml:space="preserve">Cholesterol </t>
  </si>
  <si>
    <t xml:space="preserve">Dental screenings </t>
  </si>
  <si>
    <t xml:space="preserve">Disease outbreak information </t>
  </si>
  <si>
    <t xml:space="preserve">Drug and alcohol </t>
  </si>
  <si>
    <t xml:space="preserve">Eating disorders </t>
  </si>
  <si>
    <t xml:space="preserve">Emergency preparedness </t>
  </si>
  <si>
    <t xml:space="preserve">Exercise/physical activity </t>
  </si>
  <si>
    <t xml:space="preserve">Heart disease </t>
  </si>
  <si>
    <t xml:space="preserve">Importance of routine well checkups </t>
  </si>
  <si>
    <t xml:space="preserve">Mental health/depression </t>
  </si>
  <si>
    <t xml:space="preserve">Nutrition </t>
  </si>
  <si>
    <t xml:space="preserve">Prenatal care </t>
  </si>
  <si>
    <t xml:space="preserve">Suicide prevention </t>
  </si>
  <si>
    <t xml:space="preserve">Vaccination/immunizations </t>
  </si>
  <si>
    <t>Where do you and your family get most of your health information?</t>
  </si>
  <si>
    <t xml:space="preserve">Doctor/health professional </t>
  </si>
  <si>
    <t xml:space="preserve">Family or friends </t>
  </si>
  <si>
    <t xml:space="preserve">Health Department  </t>
  </si>
  <si>
    <t xml:space="preserve">Hospital </t>
  </si>
  <si>
    <t xml:space="preserve">Internet </t>
  </si>
  <si>
    <t xml:space="preserve">Library </t>
  </si>
  <si>
    <t xml:space="preserve">Newspaper/magazines </t>
  </si>
  <si>
    <t xml:space="preserve">Radio </t>
  </si>
  <si>
    <t xml:space="preserve">Religious organization </t>
  </si>
  <si>
    <t xml:space="preserve">School/college </t>
  </si>
  <si>
    <t xml:space="preserve">Social Media (Facebook, Twitter, etc.) </t>
  </si>
  <si>
    <t xml:space="preserve">Television </t>
  </si>
  <si>
    <t xml:space="preserve">Worksite </t>
  </si>
  <si>
    <t>Question</t>
  </si>
  <si>
    <t>Answer</t>
  </si>
  <si>
    <t>Value</t>
  </si>
  <si>
    <t>Percentage</t>
  </si>
  <si>
    <t>Rank</t>
  </si>
  <si>
    <t>Suffolk County Ranking</t>
  </si>
  <si>
    <t>Nassau/Queens County Ranking</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</si>
</sst>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Segoe UI"/>
      <family val="2"/>
    </font>
    <font>
      <b/>
      <sz val="10"/>
      <color theme="0"/>
      <name val="Segoe UI"/>
      <family val="2"/>
    </font>
    <font>
      <sz val="10"/>
      <name val="Segoe UI"/>
      <family val="2"/>
    </font>
    <font>
      <b/>
      <sz val="16"/>
      <name val="Segoe UI"/>
      <family val="2"/>
    </font>
    <font>
      <b/>
      <sz val="10"/>
      <name val="Segoe UI"/>
      <family val="2"/>
    </font>
    <font>
      <i/>
      <sz val="10"/>
      <name val="Segoe UI"/>
      <family val="2"/>
    </font>
    <font>
      <b/>
      <sz val="10"/>
      <color theme="1"/>
      <name val="Segoe UI"/>
      <family val="2"/>
    </font>
    <font>
      <b/>
      <sz val="24"/>
      <name val="Segoe UI"/>
      <family val="2"/>
    </font>
    <font>
      <sz val="10"/>
      <color theme="0"/>
      <name val="Segoe UI"/>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4" tint="0.79998168889431442"/>
        <bgColor theme="4" tint="0.79998168889431442"/>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0" fillId="0" borderId="0"/>
    <xf numFmtId="0" fontId="20" fillId="0" borderId="0"/>
  </cellStyleXfs>
  <cellXfs count="127">
    <xf numFmtId="0" fontId="0" fillId="0" borderId="0" xfId="0"/>
    <xf numFmtId="0" fontId="0" fillId="0" borderId="0" xfId="0" applyFill="1"/>
    <xf numFmtId="0" fontId="19" fillId="33" borderId="0" xfId="0" applyFont="1" applyFill="1" applyBorder="1"/>
    <xf numFmtId="0" fontId="13" fillId="33" borderId="10" xfId="0" applyFont="1" applyFill="1" applyBorder="1"/>
    <xf numFmtId="0" fontId="19" fillId="33" borderId="10" xfId="0" applyFont="1" applyFill="1" applyBorder="1"/>
    <xf numFmtId="0" fontId="0" fillId="34" borderId="10" xfId="0" applyFont="1" applyFill="1" applyBorder="1"/>
    <xf numFmtId="0" fontId="0" fillId="0" borderId="11" xfId="0" applyBorder="1"/>
    <xf numFmtId="0" fontId="19" fillId="33" borderId="11" xfId="0" applyFont="1" applyFill="1" applyBorder="1"/>
    <xf numFmtId="0" fontId="0" fillId="0" borderId="11" xfId="0" applyFill="1" applyBorder="1"/>
    <xf numFmtId="0" fontId="0" fillId="0" borderId="0" xfId="0" applyFill="1" applyBorder="1"/>
    <xf numFmtId="0" fontId="19" fillId="33" borderId="10" xfId="43" applyNumberFormat="1" applyFont="1" applyFill="1" applyBorder="1" applyAlignment="1"/>
    <xf numFmtId="0" fontId="13" fillId="33" borderId="0" xfId="0" applyFont="1" applyFill="1" applyBorder="1"/>
    <xf numFmtId="0" fontId="13" fillId="33" borderId="11" xfId="0" applyFont="1" applyFill="1" applyBorder="1"/>
    <xf numFmtId="0" fontId="18" fillId="34" borderId="10" xfId="44" applyNumberFormat="1" applyFont="1" applyFill="1" applyBorder="1" applyAlignment="1"/>
    <xf numFmtId="0" fontId="19" fillId="33" borderId="10" xfId="44" applyNumberFormat="1" applyFont="1" applyFill="1" applyBorder="1" applyAlignment="1"/>
    <xf numFmtId="0" fontId="19" fillId="33" borderId="0" xfId="44" applyNumberFormat="1" applyFont="1" applyFill="1" applyBorder="1" applyAlignment="1"/>
    <xf numFmtId="0" fontId="0" fillId="34" borderId="0" xfId="0" applyFont="1" applyFill="1" applyBorder="1"/>
    <xf numFmtId="0" fontId="19" fillId="33" borderId="0" xfId="43" applyNumberFormat="1" applyFont="1" applyFill="1" applyBorder="1" applyAlignment="1"/>
    <xf numFmtId="0" fontId="18" fillId="0" borderId="0" xfId="0" applyFont="1"/>
    <xf numFmtId="0" fontId="20" fillId="0" borderId="12" xfId="0" applyFont="1" applyBorder="1"/>
    <xf numFmtId="0" fontId="18" fillId="0" borderId="11" xfId="0" applyFont="1" applyBorder="1"/>
    <xf numFmtId="0" fontId="20" fillId="0" borderId="15" xfId="0" applyFont="1" applyBorder="1"/>
    <xf numFmtId="0" fontId="18" fillId="0" borderId="16" xfId="0" applyFont="1" applyBorder="1"/>
    <xf numFmtId="0" fontId="18" fillId="0" borderId="17" xfId="0" applyFont="1" applyBorder="1"/>
    <xf numFmtId="0" fontId="20" fillId="0" borderId="18" xfId="0" applyFont="1" applyBorder="1"/>
    <xf numFmtId="0" fontId="18" fillId="0" borderId="19" xfId="0" applyFont="1" applyBorder="1"/>
    <xf numFmtId="0" fontId="20" fillId="0" borderId="18" xfId="0" applyFont="1" applyFill="1" applyBorder="1"/>
    <xf numFmtId="9" fontId="22" fillId="0" borderId="19" xfId="42" applyFont="1" applyBorder="1"/>
    <xf numFmtId="0" fontId="20" fillId="0" borderId="20" xfId="0" applyFont="1" applyFill="1" applyBorder="1"/>
    <xf numFmtId="9" fontId="22" fillId="0" borderId="21" xfId="42" applyFont="1" applyBorder="1"/>
    <xf numFmtId="0" fontId="20" fillId="0" borderId="20" xfId="0" applyFont="1" applyBorder="1"/>
    <xf numFmtId="0" fontId="18" fillId="0" borderId="15" xfId="0" applyFont="1" applyBorder="1"/>
    <xf numFmtId="0" fontId="18" fillId="0" borderId="12" xfId="0" applyFont="1" applyBorder="1"/>
    <xf numFmtId="0" fontId="20" fillId="0" borderId="12" xfId="0" applyFont="1" applyFill="1" applyBorder="1"/>
    <xf numFmtId="0" fontId="18" fillId="0" borderId="12" xfId="0" applyFont="1" applyFill="1" applyBorder="1"/>
    <xf numFmtId="0" fontId="18" fillId="0" borderId="18" xfId="0" applyFont="1" applyFill="1" applyBorder="1"/>
    <xf numFmtId="0" fontId="0" fillId="0" borderId="0" xfId="0" applyBorder="1"/>
    <xf numFmtId="0" fontId="0" fillId="34" borderId="11" xfId="0" applyFont="1" applyFill="1" applyBorder="1"/>
    <xf numFmtId="0" fontId="20" fillId="0" borderId="0" xfId="0" applyFont="1" applyBorder="1"/>
    <xf numFmtId="0" fontId="0" fillId="0" borderId="12" xfId="0" applyBorder="1"/>
    <xf numFmtId="0" fontId="0" fillId="0" borderId="18" xfId="0" applyBorder="1"/>
    <xf numFmtId="0" fontId="0" fillId="0" borderId="19" xfId="0" applyBorder="1"/>
    <xf numFmtId="1" fontId="20" fillId="0" borderId="19" xfId="42" applyNumberFormat="1" applyFont="1" applyBorder="1"/>
    <xf numFmtId="9" fontId="24" fillId="0" borderId="19" xfId="42" applyFont="1" applyBorder="1"/>
    <xf numFmtId="2" fontId="0" fillId="0" borderId="0" xfId="0" applyNumberFormat="1"/>
    <xf numFmtId="0" fontId="0" fillId="0" borderId="0" xfId="0" applyNumberFormat="1"/>
    <xf numFmtId="1" fontId="0" fillId="0" borderId="11" xfId="0" applyNumberFormat="1" applyBorder="1"/>
    <xf numFmtId="0" fontId="0" fillId="0" borderId="0" xfId="0" applyAlignment="1">
      <alignment horizontal="left"/>
    </xf>
    <xf numFmtId="1" fontId="0" fillId="0" borderId="0" xfId="0" applyNumberFormat="1"/>
    <xf numFmtId="0" fontId="0" fillId="0" borderId="0" xfId="0" applyNumberFormat="1" applyBorder="1"/>
    <xf numFmtId="2" fontId="0" fillId="0" borderId="0" xfId="0" applyNumberFormat="1" applyBorder="1"/>
    <xf numFmtId="0" fontId="0" fillId="0" borderId="26" xfId="0" applyBorder="1" applyAlignment="1">
      <alignment horizontal="left"/>
    </xf>
    <xf numFmtId="0" fontId="0" fillId="0" borderId="0" xfId="0" applyBorder="1" applyAlignment="1">
      <alignment horizontal="left"/>
    </xf>
    <xf numFmtId="0" fontId="0" fillId="0" borderId="10" xfId="0" applyFont="1" applyBorder="1"/>
    <xf numFmtId="0" fontId="0" fillId="34" borderId="28" xfId="0" applyFont="1" applyFill="1" applyBorder="1"/>
    <xf numFmtId="0" fontId="0" fillId="0" borderId="28" xfId="0" applyFont="1" applyBorder="1"/>
    <xf numFmtId="0" fontId="0" fillId="0" borderId="0" xfId="0" applyFont="1"/>
    <xf numFmtId="0" fontId="0" fillId="0" borderId="30" xfId="0" applyBorder="1"/>
    <xf numFmtId="2" fontId="0" fillId="0" borderId="31" xfId="0" applyNumberFormat="1" applyBorder="1"/>
    <xf numFmtId="2" fontId="0" fillId="0" borderId="19" xfId="0" applyNumberFormat="1" applyBorder="1"/>
    <xf numFmtId="0" fontId="25" fillId="0" borderId="0" xfId="0" applyFont="1" applyAlignment="1"/>
    <xf numFmtId="0" fontId="22" fillId="0" borderId="0" xfId="0" applyFont="1" applyAlignment="1">
      <alignment vertical="center"/>
    </xf>
    <xf numFmtId="0" fontId="0" fillId="0" borderId="31" xfId="0" applyBorder="1"/>
    <xf numFmtId="0" fontId="0" fillId="0" borderId="29" xfId="0" pivotButton="1" applyBorder="1"/>
    <xf numFmtId="0" fontId="0" fillId="0" borderId="27" xfId="0" applyBorder="1" applyAlignment="1">
      <alignment horizontal="left"/>
    </xf>
    <xf numFmtId="1" fontId="0" fillId="0" borderId="14" xfId="0" applyNumberFormat="1" applyBorder="1"/>
    <xf numFmtId="2" fontId="0" fillId="0" borderId="32" xfId="0" applyNumberFormat="1" applyBorder="1"/>
    <xf numFmtId="2" fontId="0" fillId="0" borderId="14" xfId="0" applyNumberFormat="1" applyBorder="1"/>
    <xf numFmtId="0" fontId="0" fillId="0" borderId="14" xfId="0" applyNumberFormat="1" applyBorder="1"/>
    <xf numFmtId="0" fontId="0" fillId="0" borderId="13" xfId="0" applyNumberFormat="1" applyBorder="1"/>
    <xf numFmtId="0" fontId="0" fillId="0" borderId="32" xfId="0" applyNumberFormat="1" applyBorder="1"/>
    <xf numFmtId="1" fontId="0" fillId="0" borderId="30" xfId="0" applyNumberFormat="1" applyBorder="1"/>
    <xf numFmtId="0" fontId="22" fillId="0" borderId="13" xfId="0" applyFont="1" applyBorder="1"/>
    <xf numFmtId="0" fontId="22" fillId="0" borderId="32" xfId="0" applyFont="1" applyBorder="1"/>
    <xf numFmtId="2" fontId="22" fillId="0" borderId="32" xfId="0" applyNumberFormat="1" applyFont="1" applyBorder="1"/>
    <xf numFmtId="0" fontId="22" fillId="0" borderId="14" xfId="0" applyFont="1" applyBorder="1"/>
    <xf numFmtId="0" fontId="23" fillId="0" borderId="13" xfId="0" applyFont="1" applyBorder="1"/>
    <xf numFmtId="0" fontId="18" fillId="0" borderId="32" xfId="0" applyFont="1" applyBorder="1"/>
    <xf numFmtId="2" fontId="18" fillId="0" borderId="32" xfId="0" applyNumberFormat="1" applyFont="1" applyBorder="1"/>
    <xf numFmtId="0" fontId="20" fillId="0" borderId="14" xfId="0" applyFont="1" applyBorder="1"/>
    <xf numFmtId="10" fontId="18" fillId="0" borderId="0" xfId="42" applyNumberFormat="1" applyFont="1"/>
    <xf numFmtId="0" fontId="18" fillId="0" borderId="14" xfId="0" applyFont="1" applyBorder="1"/>
    <xf numFmtId="0" fontId="20" fillId="0" borderId="0" xfId="0" applyFont="1" applyFill="1" applyBorder="1"/>
    <xf numFmtId="2" fontId="20" fillId="0" borderId="0" xfId="0" applyNumberFormat="1" applyFont="1" applyFill="1" applyBorder="1"/>
    <xf numFmtId="0" fontId="18" fillId="0" borderId="11" xfId="0" applyFont="1" applyFill="1" applyBorder="1"/>
    <xf numFmtId="0" fontId="18" fillId="0" borderId="23" xfId="0" applyFont="1" applyBorder="1"/>
    <xf numFmtId="0" fontId="23" fillId="0" borderId="13" xfId="0" applyFont="1" applyBorder="1" applyAlignment="1"/>
    <xf numFmtId="10" fontId="22" fillId="0" borderId="32" xfId="42" applyNumberFormat="1" applyFont="1" applyBorder="1"/>
    <xf numFmtId="10" fontId="18" fillId="0" borderId="32" xfId="42" applyNumberFormat="1" applyFont="1" applyBorder="1"/>
    <xf numFmtId="10" fontId="0" fillId="0" borderId="0" xfId="42" applyNumberFormat="1" applyFont="1"/>
    <xf numFmtId="0" fontId="0" fillId="0" borderId="0" xfId="0" applyFont="1" applyFill="1" applyBorder="1"/>
    <xf numFmtId="0" fontId="26" fillId="0" borderId="0" xfId="43" applyFont="1" applyFill="1" applyBorder="1"/>
    <xf numFmtId="0" fontId="26" fillId="0" borderId="0" xfId="0" applyFont="1" applyFill="1" applyBorder="1"/>
    <xf numFmtId="1" fontId="0" fillId="0" borderId="31" xfId="0" applyNumberFormat="1" applyBorder="1"/>
    <xf numFmtId="2" fontId="0" fillId="0" borderId="18" xfId="0" applyNumberFormat="1" applyBorder="1"/>
    <xf numFmtId="0" fontId="0" fillId="34" borderId="33" xfId="0" applyNumberFormat="1" applyFont="1" applyFill="1" applyBorder="1"/>
    <xf numFmtId="10" fontId="0" fillId="0" borderId="0" xfId="0" applyNumberFormat="1"/>
    <xf numFmtId="0" fontId="20" fillId="0" borderId="16" xfId="0" applyFont="1" applyFill="1" applyBorder="1"/>
    <xf numFmtId="0" fontId="20" fillId="0" borderId="11" xfId="0" applyFont="1" applyFill="1" applyBorder="1"/>
    <xf numFmtId="0" fontId="20" fillId="0" borderId="25" xfId="0" applyFont="1" applyFill="1" applyBorder="1"/>
    <xf numFmtId="0" fontId="20" fillId="0" borderId="32" xfId="0" applyFont="1" applyFill="1" applyBorder="1"/>
    <xf numFmtId="2" fontId="20" fillId="0" borderId="32" xfId="0" applyNumberFormat="1" applyFont="1" applyFill="1" applyBorder="1"/>
    <xf numFmtId="10" fontId="0" fillId="0" borderId="32" xfId="0" applyNumberFormat="1" applyBorder="1"/>
    <xf numFmtId="0" fontId="20" fillId="0" borderId="14" xfId="0" applyFont="1" applyFill="1" applyBorder="1"/>
    <xf numFmtId="0" fontId="20" fillId="0" borderId="24" xfId="0" applyFont="1" applyFill="1" applyBorder="1"/>
    <xf numFmtId="2" fontId="20" fillId="0" borderId="24" xfId="0" applyNumberFormat="1" applyFont="1" applyFill="1" applyBorder="1"/>
    <xf numFmtId="10" fontId="0" fillId="0" borderId="24" xfId="0" applyNumberFormat="1" applyBorder="1"/>
    <xf numFmtId="0" fontId="18" fillId="0" borderId="32" xfId="0" applyFont="1" applyFill="1" applyBorder="1"/>
    <xf numFmtId="2" fontId="18" fillId="0" borderId="32" xfId="0" applyNumberFormat="1" applyFont="1" applyFill="1" applyBorder="1"/>
    <xf numFmtId="0" fontId="18" fillId="0" borderId="14" xfId="0" applyFont="1" applyFill="1" applyBorder="1"/>
    <xf numFmtId="0" fontId="23" fillId="0" borderId="32" xfId="0" applyFont="1" applyFill="1" applyBorder="1" applyAlignment="1"/>
    <xf numFmtId="2" fontId="23" fillId="0" borderId="32" xfId="0" applyNumberFormat="1" applyFont="1" applyFill="1" applyBorder="1" applyAlignment="1"/>
    <xf numFmtId="0" fontId="23" fillId="0" borderId="14" xfId="0" applyFont="1" applyFill="1" applyBorder="1" applyAlignment="1"/>
    <xf numFmtId="10" fontId="0" fillId="0" borderId="24" xfId="42" applyNumberFormat="1" applyFont="1" applyBorder="1"/>
    <xf numFmtId="0" fontId="18" fillId="0" borderId="25" xfId="0" applyFont="1" applyBorder="1"/>
    <xf numFmtId="0" fontId="23" fillId="0" borderId="0" xfId="0" applyFont="1" applyFill="1" applyBorder="1" applyAlignment="1"/>
    <xf numFmtId="0" fontId="22" fillId="0" borderId="13" xfId="0" applyFont="1" applyBorder="1" applyAlignment="1">
      <alignment horizontal="center"/>
    </xf>
    <xf numFmtId="0" fontId="22" fillId="0" borderId="14" xfId="0" applyFont="1" applyBorder="1" applyAlignment="1">
      <alignment horizontal="center"/>
    </xf>
    <xf numFmtId="0" fontId="23" fillId="0" borderId="22" xfId="0" applyFont="1" applyFill="1" applyBorder="1" applyAlignment="1">
      <alignment horizontal="center" wrapText="1"/>
    </xf>
    <xf numFmtId="0" fontId="23" fillId="0" borderId="0" xfId="0" applyFont="1" applyFill="1" applyBorder="1" applyAlignment="1">
      <alignment horizontal="center" wrapText="1"/>
    </xf>
    <xf numFmtId="0" fontId="23" fillId="0" borderId="22" xfId="0" applyFont="1" applyBorder="1" applyAlignment="1">
      <alignment horizontal="center"/>
    </xf>
    <xf numFmtId="0" fontId="23" fillId="0" borderId="22" xfId="0" applyFont="1" applyFill="1" applyBorder="1" applyAlignment="1">
      <alignment horizontal="center"/>
    </xf>
    <xf numFmtId="0" fontId="21" fillId="0" borderId="0" xfId="0" applyFont="1" applyAlignment="1">
      <alignment horizontal="center"/>
    </xf>
    <xf numFmtId="0" fontId="22" fillId="0" borderId="16" xfId="0" applyFont="1" applyBorder="1" applyAlignment="1">
      <alignment horizontal="center"/>
    </xf>
    <xf numFmtId="0" fontId="22" fillId="0" borderId="0" xfId="0" applyFont="1" applyAlignment="1">
      <alignment horizontal="center" vertical="center"/>
    </xf>
    <xf numFmtId="0" fontId="25" fillId="0" borderId="0" xfId="0" applyFont="1" applyAlignment="1">
      <alignment horizontal="center"/>
    </xf>
    <xf numFmtId="0" fontId="22" fillId="0" borderId="0" xfId="0" applyFont="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 3" xfId="43"/>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327">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2" formatCode="0.00"/>
    </dxf>
    <dxf>
      <numFmt numFmtId="2" formatCode="0.00"/>
    </dxf>
    <dxf>
      <numFmt numFmtId="2" formatCode="0.00"/>
    </dxf>
    <dxf>
      <numFmt numFmtId="2" formatCode="0.00"/>
    </dxf>
    <dxf>
      <numFmt numFmtId="2" formatCode="0.00"/>
    </dxf>
    <dxf>
      <numFmt numFmtId="2" formatCode="0.00"/>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 formatCode="0"/>
    </dxf>
    <dxf>
      <numFmt numFmtId="1" formatCode="0"/>
    </dxf>
    <dxf>
      <border>
        <bottom/>
      </border>
    </dxf>
    <dxf>
      <border>
        <bottom/>
      </border>
    </dxf>
    <dxf>
      <border>
        <bottom/>
      </border>
    </dxf>
    <dxf>
      <border>
        <bottom/>
      </border>
    </dxf>
    <dxf>
      <border>
        <right style="thin">
          <color indexed="64"/>
        </right>
      </border>
    </dxf>
    <dxf>
      <border>
        <right style="thin">
          <color indexed="64"/>
        </right>
      </border>
    </dxf>
    <dxf>
      <border>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numFmt numFmtId="2" formatCode="0.00"/>
    </dxf>
    <dxf>
      <numFmt numFmtId="2" formatCode="0.00"/>
    </dxf>
    <dxf>
      <border>
        <top style="medium">
          <color indexed="64"/>
        </top>
      </border>
    </dxf>
    <dxf>
      <border>
        <bottom style="medium">
          <color indexed="64"/>
        </bottom>
      </border>
    </dxf>
    <dxf>
      <border>
        <top style="thin">
          <color indexed="64"/>
        </top>
        <bottom style="thin">
          <color indexed="64"/>
        </bottom>
      </border>
    </dxf>
    <dxf>
      <border>
        <right/>
        <top/>
        <bottom/>
      </border>
    </dxf>
    <dxf>
      <border>
        <bottom style="medium">
          <color indexed="64"/>
        </bottom>
      </border>
    </dxf>
    <dxf>
      <border>
        <left/>
        <right/>
        <top/>
        <vertical/>
      </border>
    </dxf>
    <dxf>
      <border>
        <left/>
        <right/>
        <top/>
        <vertical/>
      </border>
    </dxf>
    <dxf>
      <border>
        <left/>
        <right/>
        <top/>
        <vertical/>
      </border>
    </dxf>
    <dxf>
      <border>
        <left/>
        <right/>
        <bottom/>
        <vertical/>
      </border>
    </dxf>
    <dxf>
      <border>
        <left/>
        <right/>
        <bottom/>
        <vertical/>
      </border>
    </dxf>
    <dxf>
      <border>
        <left/>
        <right/>
        <bottom/>
        <vertical/>
      </border>
    </dxf>
    <dxf>
      <border>
        <left/>
        <right/>
        <bottom/>
        <vertical/>
      </border>
    </dxf>
    <dxf>
      <border>
        <left/>
        <right/>
        <bottom/>
        <vertical/>
      </border>
    </dxf>
    <dxf>
      <border>
        <left/>
        <right/>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right style="thin">
          <color indexed="64"/>
        </right>
      </border>
    </dxf>
    <dxf>
      <border>
        <left/>
        <right/>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medium">
          <color indexed="64"/>
        </top>
        <bottom style="medium">
          <color indexed="64"/>
        </bottom>
      </border>
    </dxf>
    <dxf>
      <border>
        <top style="medium">
          <color indexed="64"/>
        </top>
        <bottom style="medium">
          <color indexed="64"/>
        </bottom>
      </border>
    </dxf>
    <dxf>
      <border>
        <left/>
        <right/>
        <top/>
        <bottom/>
      </border>
    </dxf>
    <dxf>
      <border>
        <right style="thin">
          <color indexed="64"/>
        </right>
      </border>
    </dxf>
    <dxf>
      <border>
        <left style="medium">
          <color indexed="64"/>
        </lef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2" formatCode="0.00"/>
    </dxf>
    <dxf>
      <numFmt numFmtId="2" formatCode="0.00"/>
    </dxf>
    <dxf>
      <border>
        <right style="thin">
          <color indexed="64"/>
        </right>
      </border>
    </dxf>
    <dxf>
      <border>
        <bottom style="medium">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numFmt numFmtId="2" formatCode="0.00"/>
    </dxf>
    <dxf>
      <numFmt numFmtId="2" formatCode="0.00"/>
    </dxf>
    <dxf>
      <numFmt numFmtId="1" formatCode="0"/>
    </dxf>
    <dxf>
      <numFmt numFmtId="1" formatCode="0"/>
    </dxf>
    <dxf>
      <border>
        <right style="thin">
          <color indexed="64"/>
        </right>
      </border>
    </dxf>
    <dxf>
      <border>
        <right style="thin">
          <color indexed="64"/>
        </right>
      </border>
    </dxf>
    <dxf>
      <border>
        <top/>
      </border>
    </dxf>
    <dxf>
      <border>
        <top style="medium">
          <color indexed="64"/>
        </top>
      </border>
    </dxf>
    <dxf>
      <border>
        <top style="medium">
          <color indexed="64"/>
        </top>
      </border>
    </dxf>
    <dxf>
      <border>
        <bottom style="medium">
          <color indexed="64"/>
        </bottom>
      </border>
    </dxf>
    <dxf>
      <border>
        <top style="thin">
          <color indexed="64"/>
        </top>
        <bottom style="thin">
          <color indexed="64"/>
        </bottom>
      </border>
    </dxf>
    <dxf>
      <border>
        <right/>
        <top/>
        <bottom/>
      </border>
    </dxf>
    <dxf>
      <border>
        <bottom style="medium">
          <color indexed="64"/>
        </bottom>
      </border>
    </dxf>
    <dxf>
      <border>
        <bottom style="medium">
          <color indexed="64"/>
        </bottom>
      </border>
    </dxf>
    <dxf>
      <border>
        <left/>
        <right/>
        <top/>
        <vertical/>
      </border>
    </dxf>
    <dxf>
      <border>
        <left/>
        <right/>
        <top/>
        <vertical/>
      </border>
    </dxf>
    <dxf>
      <border>
        <left/>
        <right/>
        <top/>
        <vertical/>
      </border>
    </dxf>
    <dxf>
      <border>
        <left/>
        <right/>
        <bottom/>
        <vertical/>
      </border>
    </dxf>
    <dxf>
      <border>
        <left/>
        <right/>
        <bottom/>
        <vertical/>
      </border>
    </dxf>
    <dxf>
      <border>
        <left/>
        <right/>
        <bottom/>
        <vertical/>
      </border>
    </dxf>
    <dxf>
      <border>
        <left/>
        <right/>
        <bottom/>
        <vertical/>
      </border>
    </dxf>
    <dxf>
      <border>
        <left/>
        <right/>
        <bottom/>
        <vertical/>
      </border>
    </dxf>
    <dxf>
      <border>
        <left/>
        <right/>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right style="thin">
          <color indexed="64"/>
        </right>
      </border>
    </dxf>
    <dxf>
      <border>
        <left/>
        <right/>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scheme val="minor"/>
      </font>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diagonalUp="0" diagonalDown="0">
        <left/>
        <right style="thin">
          <color indexed="64"/>
        </right>
        <top/>
        <bottom/>
        <vertical/>
        <horizontal/>
      </border>
    </dxf>
    <dxf>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Segoe UI"/>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border diagonalUp="0" diagonalDown="0" outline="0">
        <left/>
        <right/>
        <top/>
        <bottom/>
      </border>
    </dxf>
    <dxf>
      <fill>
        <patternFill patternType="none">
          <fgColor indexed="64"/>
          <bgColor indexed="65"/>
        </patternFill>
      </fill>
      <border diagonalUp="0" diagonalDown="0" outline="0">
        <left/>
        <right/>
        <top/>
        <bottom/>
      </border>
    </dxf>
    <dxf>
      <fill>
        <patternFill patternType="none">
          <fgColor indexed="64"/>
          <bgColor indexed="65"/>
        </patternFill>
      </fill>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fill>
        <patternFill patternType="none">
          <fgColor indexed="64"/>
          <bgColor indexed="65"/>
        </patternFill>
      </fill>
      <border diagonalUp="0" diagonalDown="0" outline="0">
        <left/>
        <right/>
        <top/>
        <bottom/>
      </border>
    </dxf>
    <dxf>
      <fill>
        <patternFill patternType="none">
          <fgColor indexed="64"/>
          <bgColor indexed="65"/>
        </patternFill>
      </fill>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style="thin">
          <color indexed="64"/>
        </right>
        <top style="thin">
          <color theme="4" tint="0.39997558519241921"/>
        </top>
        <bottom style="thin">
          <color theme="4" tint="0.39997558519241921"/>
        </bottom>
        <vertical/>
        <horizontal/>
      </border>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numFmt numFmtId="0" formatCode="General"/>
      <border diagonalUp="0" diagonalDown="0" outline="0">
        <left/>
        <right/>
        <top/>
        <bottom/>
      </border>
    </dxf>
    <dxf>
      <numFmt numFmtId="0" formatCode="General"/>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fill>
        <patternFill patternType="none">
          <fgColor indexed="64"/>
          <bgColor indexed="65"/>
        </patternFill>
      </fill>
      <border diagonalUp="0" diagonalDown="0" outline="0">
        <left/>
        <right/>
        <top/>
        <bottom/>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s>
  <tableStyles count="0" defaultTableStyle="TableStyleMedium2" defaultPivotStyle="PivotStyleLight16"/>
  <colors>
    <mruColors>
      <color rgb="FFFBCB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xml"/><Relationship Id="rId21" Type="http://schemas.openxmlformats.org/officeDocument/2006/relationships/pivotCacheDefinition" Target="pivotCache/pivotCacheDefinition2.xml"/><Relationship Id="rId42" Type="http://schemas.microsoft.com/office/2007/relationships/slicerCache" Target="slicerCaches/slicerCache17.xml"/><Relationship Id="rId47" Type="http://schemas.microsoft.com/office/2007/relationships/slicerCache" Target="slicerCaches/slicerCache22.xml"/><Relationship Id="rId63" Type="http://schemas.microsoft.com/office/2007/relationships/slicerCache" Target="slicerCaches/slicerCache38.xml"/><Relationship Id="rId68" Type="http://schemas.microsoft.com/office/2007/relationships/slicerCache" Target="slicerCaches/slicerCache43.xml"/><Relationship Id="rId84" Type="http://schemas.openxmlformats.org/officeDocument/2006/relationships/powerPivotData" Target="model/item.data"/><Relationship Id="rId89"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microsoft.com/office/2007/relationships/slicerCache" Target="slicerCaches/slicerCache7.xml"/><Relationship Id="rId37" Type="http://schemas.microsoft.com/office/2007/relationships/slicerCache" Target="slicerCaches/slicerCache12.xml"/><Relationship Id="rId53" Type="http://schemas.microsoft.com/office/2007/relationships/slicerCache" Target="slicerCaches/slicerCache28.xml"/><Relationship Id="rId58" Type="http://schemas.microsoft.com/office/2007/relationships/slicerCache" Target="slicerCaches/slicerCache33.xml"/><Relationship Id="rId74" Type="http://schemas.microsoft.com/office/2007/relationships/slicerCache" Target="slicerCaches/slicerCache49.xml"/><Relationship Id="rId79" Type="http://schemas.microsoft.com/office/2007/relationships/slicerCache" Target="slicerCaches/slicerCache54.xml"/><Relationship Id="rId5" Type="http://schemas.openxmlformats.org/officeDocument/2006/relationships/worksheet" Target="worksheets/sheet5.xml"/><Relationship Id="rId90" Type="http://schemas.openxmlformats.org/officeDocument/2006/relationships/customXml" Target="../customXml/item5.xml"/><Relationship Id="rId95" Type="http://schemas.openxmlformats.org/officeDocument/2006/relationships/customXml" Target="../customXml/item10.xml"/><Relationship Id="rId22" Type="http://schemas.openxmlformats.org/officeDocument/2006/relationships/pivotCacheDefinition" Target="pivotCache/pivotCacheDefinition3.xml"/><Relationship Id="rId27" Type="http://schemas.microsoft.com/office/2007/relationships/slicerCache" Target="slicerCaches/slicerCache2.xml"/><Relationship Id="rId43" Type="http://schemas.microsoft.com/office/2007/relationships/slicerCache" Target="slicerCaches/slicerCache18.xml"/><Relationship Id="rId48" Type="http://schemas.microsoft.com/office/2007/relationships/slicerCache" Target="slicerCaches/slicerCache23.xml"/><Relationship Id="rId64" Type="http://schemas.microsoft.com/office/2007/relationships/slicerCache" Target="slicerCaches/slicerCache39.xml"/><Relationship Id="rId69" Type="http://schemas.microsoft.com/office/2007/relationships/slicerCache" Target="slicerCaches/slicerCache44.xml"/><Relationship Id="rId80" Type="http://schemas.openxmlformats.org/officeDocument/2006/relationships/theme" Target="theme/theme1.xml"/><Relationship Id="rId8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microsoft.com/office/2007/relationships/slicerCache" Target="slicerCaches/slicerCache8.xml"/><Relationship Id="rId38" Type="http://schemas.microsoft.com/office/2007/relationships/slicerCache" Target="slicerCaches/slicerCache13.xml"/><Relationship Id="rId46" Type="http://schemas.microsoft.com/office/2007/relationships/slicerCache" Target="slicerCaches/slicerCache21.xml"/><Relationship Id="rId59" Type="http://schemas.microsoft.com/office/2007/relationships/slicerCache" Target="slicerCaches/slicerCache34.xml"/><Relationship Id="rId67" Type="http://schemas.microsoft.com/office/2007/relationships/slicerCache" Target="slicerCaches/slicerCache42.xml"/><Relationship Id="rId20" Type="http://schemas.openxmlformats.org/officeDocument/2006/relationships/pivotCacheDefinition" Target="pivotCache/pivotCacheDefinition1.xml"/><Relationship Id="rId41" Type="http://schemas.microsoft.com/office/2007/relationships/slicerCache" Target="slicerCaches/slicerCache16.xml"/><Relationship Id="rId54" Type="http://schemas.microsoft.com/office/2007/relationships/slicerCache" Target="slicerCaches/slicerCache29.xml"/><Relationship Id="rId62" Type="http://schemas.microsoft.com/office/2007/relationships/slicerCache" Target="slicerCaches/slicerCache37.xml"/><Relationship Id="rId70" Type="http://schemas.microsoft.com/office/2007/relationships/slicerCache" Target="slicerCaches/slicerCache45.xml"/><Relationship Id="rId75" Type="http://schemas.microsoft.com/office/2007/relationships/slicerCache" Target="slicerCaches/slicerCache50.xml"/><Relationship Id="rId83" Type="http://schemas.openxmlformats.org/officeDocument/2006/relationships/sharedStrings" Target="sharedStrings.xml"/><Relationship Id="rId88" Type="http://schemas.openxmlformats.org/officeDocument/2006/relationships/customXml" Target="../customXml/item3.xml"/><Relationship Id="rId91" Type="http://schemas.openxmlformats.org/officeDocument/2006/relationships/customXml" Target="../customXml/item6.xml"/><Relationship Id="rId96"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07/relationships/slicerCache" Target="slicerCaches/slicerCache3.xml"/><Relationship Id="rId36" Type="http://schemas.microsoft.com/office/2007/relationships/slicerCache" Target="slicerCaches/slicerCache11.xml"/><Relationship Id="rId49" Type="http://schemas.microsoft.com/office/2007/relationships/slicerCache" Target="slicerCaches/slicerCache24.xml"/><Relationship Id="rId57" Type="http://schemas.microsoft.com/office/2007/relationships/slicerCache" Target="slicerCaches/slicerCache32.xml"/><Relationship Id="rId10" Type="http://schemas.openxmlformats.org/officeDocument/2006/relationships/worksheet" Target="worksheets/sheet10.xml"/><Relationship Id="rId31" Type="http://schemas.microsoft.com/office/2007/relationships/slicerCache" Target="slicerCaches/slicerCache6.xml"/><Relationship Id="rId44" Type="http://schemas.microsoft.com/office/2007/relationships/slicerCache" Target="slicerCaches/slicerCache19.xml"/><Relationship Id="rId52" Type="http://schemas.microsoft.com/office/2007/relationships/slicerCache" Target="slicerCaches/slicerCache27.xml"/><Relationship Id="rId60" Type="http://schemas.microsoft.com/office/2007/relationships/slicerCache" Target="slicerCaches/slicerCache35.xml"/><Relationship Id="rId65" Type="http://schemas.microsoft.com/office/2007/relationships/slicerCache" Target="slicerCaches/slicerCache40.xml"/><Relationship Id="rId73" Type="http://schemas.microsoft.com/office/2007/relationships/slicerCache" Target="slicerCaches/slicerCache48.xml"/><Relationship Id="rId78" Type="http://schemas.microsoft.com/office/2007/relationships/slicerCache" Target="slicerCaches/slicerCache53.xml"/><Relationship Id="rId81" Type="http://schemas.openxmlformats.org/officeDocument/2006/relationships/connections" Target="connections.xml"/><Relationship Id="rId86" Type="http://schemas.openxmlformats.org/officeDocument/2006/relationships/customXml" Target="../customXml/item1.xml"/><Relationship Id="rId94" Type="http://schemas.openxmlformats.org/officeDocument/2006/relationships/customXml" Target="../customXml/item9.xml"/><Relationship Id="rId99" Type="http://schemas.openxmlformats.org/officeDocument/2006/relationships/customXml" Target="../customXml/item14.xml"/><Relationship Id="rId10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14.xml"/><Relationship Id="rId34" Type="http://schemas.microsoft.com/office/2007/relationships/slicerCache" Target="slicerCaches/slicerCache9.xml"/><Relationship Id="rId50" Type="http://schemas.microsoft.com/office/2007/relationships/slicerCache" Target="slicerCaches/slicerCache25.xml"/><Relationship Id="rId55" Type="http://schemas.microsoft.com/office/2007/relationships/slicerCache" Target="slicerCaches/slicerCache30.xml"/><Relationship Id="rId76" Type="http://schemas.microsoft.com/office/2007/relationships/slicerCache" Target="slicerCaches/slicerCache51.xml"/><Relationship Id="rId97" Type="http://schemas.openxmlformats.org/officeDocument/2006/relationships/customXml" Target="../customXml/item12.xml"/><Relationship Id="rId7" Type="http://schemas.openxmlformats.org/officeDocument/2006/relationships/worksheet" Target="worksheets/sheet7.xml"/><Relationship Id="rId71" Type="http://schemas.microsoft.com/office/2007/relationships/slicerCache" Target="slicerCaches/slicerCache46.xml"/><Relationship Id="rId92" Type="http://schemas.openxmlformats.org/officeDocument/2006/relationships/customXml" Target="../customXml/item7.xml"/><Relationship Id="rId2" Type="http://schemas.openxmlformats.org/officeDocument/2006/relationships/worksheet" Target="worksheets/sheet2.xml"/><Relationship Id="rId29" Type="http://schemas.microsoft.com/office/2007/relationships/slicerCache" Target="slicerCaches/slicerCache4.xml"/><Relationship Id="rId24" Type="http://schemas.openxmlformats.org/officeDocument/2006/relationships/pivotCacheDefinition" Target="pivotCache/pivotCacheDefinition5.xml"/><Relationship Id="rId40" Type="http://schemas.microsoft.com/office/2007/relationships/slicerCache" Target="slicerCaches/slicerCache15.xml"/><Relationship Id="rId45" Type="http://schemas.microsoft.com/office/2007/relationships/slicerCache" Target="slicerCaches/slicerCache20.xml"/><Relationship Id="rId66" Type="http://schemas.microsoft.com/office/2007/relationships/slicerCache" Target="slicerCaches/slicerCache41.xml"/><Relationship Id="rId87" Type="http://schemas.openxmlformats.org/officeDocument/2006/relationships/customXml" Target="../customXml/item2.xml"/><Relationship Id="rId61" Type="http://schemas.microsoft.com/office/2007/relationships/slicerCache" Target="slicerCaches/slicerCache36.xml"/><Relationship Id="rId82" Type="http://schemas.openxmlformats.org/officeDocument/2006/relationships/styles" Target="styles.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microsoft.com/office/2007/relationships/slicerCache" Target="slicerCaches/slicerCache5.xml"/><Relationship Id="rId35" Type="http://schemas.microsoft.com/office/2007/relationships/slicerCache" Target="slicerCaches/slicerCache10.xml"/><Relationship Id="rId56" Type="http://schemas.microsoft.com/office/2007/relationships/slicerCache" Target="slicerCaches/slicerCache31.xml"/><Relationship Id="rId77" Type="http://schemas.microsoft.com/office/2007/relationships/slicerCache" Target="slicerCaches/slicerCache52.xml"/><Relationship Id="rId100" Type="http://schemas.openxmlformats.org/officeDocument/2006/relationships/customXml" Target="../customXml/item15.xml"/><Relationship Id="rId8" Type="http://schemas.openxmlformats.org/officeDocument/2006/relationships/worksheet" Target="worksheets/sheet8.xml"/><Relationship Id="rId51" Type="http://schemas.microsoft.com/office/2007/relationships/slicerCache" Target="slicerCaches/slicerCache26.xml"/><Relationship Id="rId72" Type="http://schemas.microsoft.com/office/2007/relationships/slicerCache" Target="slicerCaches/slicerCache47.xml"/><Relationship Id="rId93" Type="http://schemas.openxmlformats.org/officeDocument/2006/relationships/customXml" Target="../customXml/item8.xml"/><Relationship Id="rId98" Type="http://schemas.openxmlformats.org/officeDocument/2006/relationships/customXml" Target="../customXml/item1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County</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9468460192475939"/>
          <c:y val="0.18111535027193765"/>
          <c:w val="0.4328530183727034"/>
          <c:h val="0.71398436020239742"/>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General!$A$3:$A$5</c:f>
              <c:strCache>
                <c:ptCount val="3"/>
                <c:pt idx="0">
                  <c:v>Nassau</c:v>
                </c:pt>
                <c:pt idx="1">
                  <c:v>Suffolk</c:v>
                </c:pt>
                <c:pt idx="2">
                  <c:v>Queens</c:v>
                </c:pt>
              </c:strCache>
            </c:strRef>
          </c:cat>
          <c:val>
            <c:numRef>
              <c:f>General!$B$3:$B$5</c:f>
              <c:numCache>
                <c:formatCode>General</c:formatCode>
                <c:ptCount val="3"/>
                <c:pt idx="0">
                  <c:v>521</c:v>
                </c:pt>
                <c:pt idx="1">
                  <c:v>370</c:v>
                </c:pt>
                <c:pt idx="2">
                  <c:v>74</c:v>
                </c:pt>
              </c:numCache>
            </c:numRef>
          </c:val>
        </c:ser>
        <c:dLbls>
          <c:dLblPos val="ctr"/>
          <c:showLegendKey val="0"/>
          <c:showVal val="0"/>
          <c:showCatName val="0"/>
          <c:showSerName val="0"/>
          <c:showPercent val="1"/>
          <c:showBubbleSize val="0"/>
          <c:showLeaderLines val="0"/>
        </c:dLbls>
        <c:firstSliceAng val="0"/>
      </c:pieChart>
      <c:spPr>
        <a:noFill/>
        <a:ln>
          <a:noFill/>
        </a:ln>
        <a:effectLst/>
      </c:spPr>
    </c:plotArea>
    <c:legend>
      <c:legendPos val="r"/>
      <c:layout>
        <c:manualLayout>
          <c:xMode val="edge"/>
          <c:yMode val="edge"/>
          <c:x val="0.82255118110236225"/>
          <c:y val="0.33585265759305866"/>
          <c:w val="0.12189326334208224"/>
          <c:h val="0.2319603863949996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Gender</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Nassau.Queens!$A$3:$A$5</c:f>
              <c:strCache>
                <c:ptCount val="3"/>
                <c:pt idx="0">
                  <c:v>Male</c:v>
                </c:pt>
                <c:pt idx="1">
                  <c:v>Female</c:v>
                </c:pt>
                <c:pt idx="2">
                  <c:v>Other</c:v>
                </c:pt>
              </c:strCache>
            </c:strRef>
          </c:cat>
          <c:val>
            <c:numRef>
              <c:f>Nassau.Queens!$B$3:$B$5</c:f>
              <c:numCache>
                <c:formatCode>General</c:formatCode>
                <c:ptCount val="3"/>
                <c:pt idx="0">
                  <c:v>217</c:v>
                </c:pt>
                <c:pt idx="1">
                  <c:v>367</c:v>
                </c:pt>
                <c:pt idx="2">
                  <c:v>2</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Houshold Income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Nassau.Queens!$A$19:$A$24</c:f>
              <c:strCache>
                <c:ptCount val="6"/>
                <c:pt idx="0">
                  <c:v>$0-$19,999</c:v>
                </c:pt>
                <c:pt idx="1">
                  <c:v>$20,000 to $34,999</c:v>
                </c:pt>
                <c:pt idx="2">
                  <c:v>$35,000 to $49,999</c:v>
                </c:pt>
                <c:pt idx="3">
                  <c:v>$50,000 to $74,999</c:v>
                </c:pt>
                <c:pt idx="4">
                  <c:v>$75,000 to $125,000</c:v>
                </c:pt>
                <c:pt idx="5">
                  <c:v>Over $125,000</c:v>
                </c:pt>
              </c:strCache>
            </c:strRef>
          </c:cat>
          <c:val>
            <c:numRef>
              <c:f>Nassau.Queens!$B$19:$B$24</c:f>
              <c:numCache>
                <c:formatCode>General</c:formatCode>
                <c:ptCount val="6"/>
                <c:pt idx="0">
                  <c:v>74</c:v>
                </c:pt>
                <c:pt idx="1">
                  <c:v>91</c:v>
                </c:pt>
                <c:pt idx="2">
                  <c:v>56</c:v>
                </c:pt>
                <c:pt idx="3">
                  <c:v>76</c:v>
                </c:pt>
                <c:pt idx="4">
                  <c:v>101</c:v>
                </c:pt>
                <c:pt idx="5">
                  <c:v>83</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Age Range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Nassau.Queens!$K$3:$K$8</c:f>
              <c:strCache>
                <c:ptCount val="6"/>
                <c:pt idx="0">
                  <c:v>18-24</c:v>
                </c:pt>
                <c:pt idx="1">
                  <c:v>25-34</c:v>
                </c:pt>
                <c:pt idx="2">
                  <c:v>35-44</c:v>
                </c:pt>
                <c:pt idx="3">
                  <c:v>45-54</c:v>
                </c:pt>
                <c:pt idx="4">
                  <c:v>55-64</c:v>
                </c:pt>
                <c:pt idx="5">
                  <c:v>65+</c:v>
                </c:pt>
              </c:strCache>
            </c:strRef>
          </c:cat>
          <c:val>
            <c:numRef>
              <c:f>Nassau.Queens!$L$3:$L$8</c:f>
              <c:numCache>
                <c:formatCode>General</c:formatCode>
                <c:ptCount val="6"/>
                <c:pt idx="0">
                  <c:v>36</c:v>
                </c:pt>
                <c:pt idx="1">
                  <c:v>69</c:v>
                </c:pt>
                <c:pt idx="2">
                  <c:v>67</c:v>
                </c:pt>
                <c:pt idx="3">
                  <c:v>90</c:v>
                </c:pt>
                <c:pt idx="4">
                  <c:v>102</c:v>
                </c:pt>
                <c:pt idx="5">
                  <c:v>207</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Employment</a:t>
            </a:r>
            <a:r>
              <a:rPr lang="en-US" baseline="0"/>
              <a:t> Status</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3132064741907262"/>
          <c:y val="0.18768081073199183"/>
          <c:w val="0.42471369203849513"/>
          <c:h val="0.70785615339749186"/>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Nassau.Queens!$K$19:$K$25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Nassau.Queens!$L$19:$L$25</c:f>
              <c:numCache>
                <c:formatCode>General</c:formatCode>
                <c:ptCount val="7"/>
                <c:pt idx="0">
                  <c:v>237</c:v>
                </c:pt>
                <c:pt idx="1">
                  <c:v>52</c:v>
                </c:pt>
                <c:pt idx="2">
                  <c:v>29</c:v>
                </c:pt>
                <c:pt idx="3">
                  <c:v>205</c:v>
                </c:pt>
                <c:pt idx="4">
                  <c:v>0</c:v>
                </c:pt>
                <c:pt idx="5">
                  <c:v>23</c:v>
                </c:pt>
                <c:pt idx="6">
                  <c:v>17</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 Status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2070297462817148"/>
          <c:y val="0.18768081073199183"/>
          <c:w val="0.43582480314960631"/>
          <c:h val="0.72637467191601046"/>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Nassau.Queens!$U$3:$U$5</c:f>
              <c:strCache>
                <c:ptCount val="3"/>
                <c:pt idx="0">
                  <c:v>Yes</c:v>
                </c:pt>
                <c:pt idx="1">
                  <c:v>No</c:v>
                </c:pt>
                <c:pt idx="2">
                  <c:v>No, but did in past</c:v>
                </c:pt>
              </c:strCache>
            </c:strRef>
          </c:cat>
          <c:val>
            <c:numRef>
              <c:f>Nassau.Queens!$V$3:$V$5</c:f>
              <c:numCache>
                <c:formatCode>General</c:formatCode>
                <c:ptCount val="3"/>
                <c:pt idx="0">
                  <c:v>511</c:v>
                </c:pt>
                <c:pt idx="1">
                  <c:v>43</c:v>
                </c:pt>
                <c:pt idx="2">
                  <c:v>6</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0778630796150477"/>
          <c:y val="0.31562408865558478"/>
          <c:w val="0.23110258092738409"/>
          <c:h val="0.2621544181977252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a:t>
            </a:r>
            <a:r>
              <a:rPr lang="en-US" baseline="0"/>
              <a:t> Type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Nassau.Queens!$U$19:$U$22</c:f>
              <c:strCache>
                <c:ptCount val="4"/>
                <c:pt idx="0">
                  <c:v>Medicaid</c:v>
                </c:pt>
                <c:pt idx="1">
                  <c:v>Medicare</c:v>
                </c:pt>
                <c:pt idx="2">
                  <c:v>Private/Commercial</c:v>
                </c:pt>
                <c:pt idx="3">
                  <c:v>No Insurance</c:v>
                </c:pt>
              </c:strCache>
            </c:strRef>
          </c:cat>
          <c:val>
            <c:numRef>
              <c:f>Nassau.Queens!$V$19:$V$22</c:f>
              <c:numCache>
                <c:formatCode>General</c:formatCode>
                <c:ptCount val="4"/>
                <c:pt idx="0">
                  <c:v>78</c:v>
                </c:pt>
                <c:pt idx="1">
                  <c:v>129</c:v>
                </c:pt>
                <c:pt idx="2">
                  <c:v>127</c:v>
                </c:pt>
                <c:pt idx="3">
                  <c:v>25</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0311986001749782"/>
          <c:y val="0.29507983377077868"/>
          <c:w val="0.24688013998250219"/>
          <c:h val="0.3125021872265966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3139741907261593"/>
          <c:y val="0.16453266258384366"/>
          <c:w val="0.4636025809273841"/>
          <c:h val="0.7726709682123067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Nassau.Queens!$AE$3:$AE$8</c:f>
              <c:strCache>
                <c:ptCount val="6"/>
                <c:pt idx="0">
                  <c:v>White/Caucasian</c:v>
                </c:pt>
                <c:pt idx="1">
                  <c:v>Black/African American</c:v>
                </c:pt>
                <c:pt idx="2">
                  <c:v>Asian/Pacific Islander</c:v>
                </c:pt>
                <c:pt idx="3">
                  <c:v>Native American</c:v>
                </c:pt>
                <c:pt idx="4">
                  <c:v>Multi-racial</c:v>
                </c:pt>
                <c:pt idx="5">
                  <c:v>Other</c:v>
                </c:pt>
              </c:strCache>
            </c:strRef>
          </c:cat>
          <c:val>
            <c:numRef>
              <c:f>Nassau.Queens!$AF$3:$AF$8</c:f>
              <c:numCache>
                <c:formatCode>General</c:formatCode>
                <c:ptCount val="6"/>
                <c:pt idx="0">
                  <c:v>295</c:v>
                </c:pt>
                <c:pt idx="1">
                  <c:v>134</c:v>
                </c:pt>
                <c:pt idx="2">
                  <c:v>56</c:v>
                </c:pt>
                <c:pt idx="3">
                  <c:v>2</c:v>
                </c:pt>
                <c:pt idx="4">
                  <c:v>13</c:v>
                </c:pt>
                <c:pt idx="5">
                  <c:v>31</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Education Level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8.387095363079615E-2"/>
          <c:y val="0.17379192184310294"/>
          <c:w val="0.47905818022747154"/>
          <c:h val="0.79843030037911933"/>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Pt>
            <c:idx val="7"/>
            <c:bubble3D val="0"/>
            <c:spPr>
              <a:solidFill>
                <a:srgbClr val="C00000"/>
              </a:solidFill>
              <a:ln>
                <a:noFill/>
              </a:ln>
              <a:effectLst>
                <a:outerShdw blurRad="254000" sx="102000" sy="102000" algn="ctr" rotWithShape="0">
                  <a:prstClr val="black">
                    <a:alpha val="20000"/>
                  </a:prstClr>
                </a:outerShdw>
              </a:effectLst>
            </c:spPr>
          </c:dPt>
          <c:dPt>
            <c:idx val="8"/>
            <c:bubble3D val="0"/>
            <c:spPr>
              <a:solidFill>
                <a:schemeClr val="accent6">
                  <a:lumMod val="50000"/>
                </a:schemeClr>
              </a:solidFill>
              <a:ln>
                <a:noFill/>
              </a:ln>
              <a:effectLst>
                <a:outerShdw blurRad="254000" sx="102000" sy="102000" algn="ctr" rotWithShape="0">
                  <a:prstClr val="black">
                    <a:alpha val="20000"/>
                  </a:prstClr>
                </a:outerShdw>
              </a:effectLst>
            </c:spPr>
          </c:dPt>
          <c:dPt>
            <c:idx val="9"/>
            <c:bubble3D val="0"/>
            <c:spPr>
              <a:solidFill>
                <a:schemeClr val="accent4">
                  <a:lumMod val="60000"/>
                </a:schemeClr>
              </a:solidFill>
              <a:ln>
                <a:noFill/>
              </a:ln>
              <a:effectLst>
                <a:outerShdw blurRad="254000" sx="102000" sy="102000" algn="ctr" rotWithShape="0">
                  <a:prstClr val="black">
                    <a:alpha val="20000"/>
                  </a:prstClr>
                </a:outerShdw>
              </a:effectLst>
            </c:spPr>
          </c:dPt>
          <c:dPt>
            <c:idx val="10"/>
            <c:bubble3D val="0"/>
            <c:spPr>
              <a:solidFill>
                <a:schemeClr val="accent5">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Nassau.Queens!$AE$19:$AE$27</c:f>
              <c:strCache>
                <c:ptCount val="9"/>
                <c:pt idx="0">
                  <c:v>K-8th</c:v>
                </c:pt>
                <c:pt idx="1">
                  <c:v>Some high school</c:v>
                </c:pt>
                <c:pt idx="2">
                  <c:v>High school graduate</c:v>
                </c:pt>
                <c:pt idx="3">
                  <c:v>Technical school</c:v>
                </c:pt>
                <c:pt idx="4">
                  <c:v>Some college</c:v>
                </c:pt>
                <c:pt idx="5">
                  <c:v>College graduate</c:v>
                </c:pt>
                <c:pt idx="6">
                  <c:v>Graduate school</c:v>
                </c:pt>
                <c:pt idx="7">
                  <c:v>Doctorate</c:v>
                </c:pt>
                <c:pt idx="8">
                  <c:v>GED</c:v>
                </c:pt>
              </c:strCache>
            </c:strRef>
          </c:cat>
          <c:val>
            <c:numRef>
              <c:f>Nassau.Queens!$AF$19:$AF$27</c:f>
              <c:numCache>
                <c:formatCode>General</c:formatCode>
                <c:ptCount val="9"/>
                <c:pt idx="0">
                  <c:v>14</c:v>
                </c:pt>
                <c:pt idx="1">
                  <c:v>46</c:v>
                </c:pt>
                <c:pt idx="2">
                  <c:v>97</c:v>
                </c:pt>
                <c:pt idx="3">
                  <c:v>19</c:v>
                </c:pt>
                <c:pt idx="4">
                  <c:v>93</c:v>
                </c:pt>
                <c:pt idx="5">
                  <c:v>186</c:v>
                </c:pt>
                <c:pt idx="6">
                  <c:v>86</c:v>
                </c:pt>
                <c:pt idx="7">
                  <c:v>20</c:v>
                </c:pt>
                <c:pt idx="8">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Age Range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Suffolk!$K$3:$K$8</c:f>
              <c:strCache>
                <c:ptCount val="6"/>
                <c:pt idx="0">
                  <c:v>18-24</c:v>
                </c:pt>
                <c:pt idx="1">
                  <c:v>25-34</c:v>
                </c:pt>
                <c:pt idx="2">
                  <c:v>35-44</c:v>
                </c:pt>
                <c:pt idx="3">
                  <c:v>45-54</c:v>
                </c:pt>
                <c:pt idx="4">
                  <c:v>55-64</c:v>
                </c:pt>
                <c:pt idx="5">
                  <c:v>65+</c:v>
                </c:pt>
              </c:strCache>
            </c:strRef>
          </c:cat>
          <c:val>
            <c:numRef>
              <c:f>Suffolk!$L$3:$L$8</c:f>
              <c:numCache>
                <c:formatCode>General</c:formatCode>
                <c:ptCount val="6"/>
                <c:pt idx="0">
                  <c:v>30</c:v>
                </c:pt>
                <c:pt idx="1">
                  <c:v>39</c:v>
                </c:pt>
                <c:pt idx="2">
                  <c:v>58</c:v>
                </c:pt>
                <c:pt idx="3">
                  <c:v>72</c:v>
                </c:pt>
                <c:pt idx="4">
                  <c:v>69</c:v>
                </c:pt>
                <c:pt idx="5">
                  <c:v>91</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Employment</a:t>
            </a:r>
            <a:r>
              <a:rPr lang="en-US" baseline="0"/>
              <a:t> Status</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3132064741907262"/>
          <c:y val="0.18768081073199183"/>
          <c:w val="0.42471369203849513"/>
          <c:h val="0.70785615339749186"/>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Suffolk!$K$19:$K$25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Suffolk!$L$19:$L$25</c:f>
              <c:numCache>
                <c:formatCode>General</c:formatCode>
                <c:ptCount val="7"/>
                <c:pt idx="0">
                  <c:v>159</c:v>
                </c:pt>
                <c:pt idx="1">
                  <c:v>40</c:v>
                </c:pt>
                <c:pt idx="2">
                  <c:v>21</c:v>
                </c:pt>
                <c:pt idx="3">
                  <c:v>101</c:v>
                </c:pt>
                <c:pt idx="4">
                  <c:v>0</c:v>
                </c:pt>
                <c:pt idx="5">
                  <c:v>17</c:v>
                </c:pt>
                <c:pt idx="6">
                  <c:v>13</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Household Income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5170188101487314"/>
          <c:y val="0.18332223935925537"/>
          <c:w val="0.45215201224846902"/>
          <c:h val="0.74581775216242308"/>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General!$A$19:$A$24</c:f>
              <c:strCache>
                <c:ptCount val="6"/>
                <c:pt idx="0">
                  <c:v>$0-$19,999</c:v>
                </c:pt>
                <c:pt idx="1">
                  <c:v>$20,000 to $34,999</c:v>
                </c:pt>
                <c:pt idx="2">
                  <c:v>$35,000 to $49,999</c:v>
                </c:pt>
                <c:pt idx="3">
                  <c:v>$50,000 to $74,999</c:v>
                </c:pt>
                <c:pt idx="4">
                  <c:v>$75,000 to $125,000</c:v>
                </c:pt>
                <c:pt idx="5">
                  <c:v>Over $125,000</c:v>
                </c:pt>
              </c:strCache>
            </c:strRef>
          </c:cat>
          <c:val>
            <c:numRef>
              <c:f>General!$B$19:$B$24</c:f>
              <c:numCache>
                <c:formatCode>General</c:formatCode>
                <c:ptCount val="6"/>
                <c:pt idx="0">
                  <c:v>103</c:v>
                </c:pt>
                <c:pt idx="1">
                  <c:v>138</c:v>
                </c:pt>
                <c:pt idx="2">
                  <c:v>79</c:v>
                </c:pt>
                <c:pt idx="3">
                  <c:v>133</c:v>
                </c:pt>
                <c:pt idx="4">
                  <c:v>178</c:v>
                </c:pt>
                <c:pt idx="5">
                  <c:v>167</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 Status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9.014741907261592E-2"/>
          <c:y val="0.19231044036162145"/>
          <c:w val="0.44138035870516185"/>
          <c:h val="0.73563393117526976"/>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dLbl>
              <c:idx val="1"/>
              <c:layout>
                <c:manualLayout>
                  <c:x val="-7.727723097112861E-2"/>
                  <c:y val="-7.991032370953631E-3"/>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2.1957567804024497E-2"/>
                  <c:y val="-2.1617089530475368E-2"/>
                </c:manualLayout>
              </c:layout>
              <c:dLblPos val="bestFit"/>
              <c:showLegendKey val="0"/>
              <c:showVal val="0"/>
              <c:showCatName val="0"/>
              <c:showSerName val="0"/>
              <c:showPercent val="1"/>
              <c:showBubbleSize val="0"/>
              <c:extLs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Suffolk!$U$3:$U$5</c:f>
              <c:strCache>
                <c:ptCount val="3"/>
                <c:pt idx="0">
                  <c:v>Yes</c:v>
                </c:pt>
                <c:pt idx="1">
                  <c:v>No</c:v>
                </c:pt>
                <c:pt idx="2">
                  <c:v>No, but did in past</c:v>
                </c:pt>
              </c:strCache>
            </c:strRef>
          </c:cat>
          <c:val>
            <c:numRef>
              <c:f>Suffolk!$V$3:$V$5</c:f>
              <c:numCache>
                <c:formatCode>General</c:formatCode>
                <c:ptCount val="3"/>
                <c:pt idx="0">
                  <c:v>335</c:v>
                </c:pt>
                <c:pt idx="1">
                  <c:v>14</c:v>
                </c:pt>
                <c:pt idx="2">
                  <c:v>2</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44529746281716"/>
          <c:y val="0.39895742198891815"/>
          <c:w val="0.23110258092738409"/>
          <c:h val="0.2343766404199475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a:t>
            </a:r>
            <a:r>
              <a:rPr lang="en-US" baseline="0"/>
              <a:t> Type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2579155730533684"/>
          <c:y val="0.17802032531400702"/>
          <c:w val="0.4515367454068242"/>
          <c:h val="0.74995722420510591"/>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Suffolk!$U$19:$U$22</c:f>
              <c:strCache>
                <c:ptCount val="4"/>
                <c:pt idx="0">
                  <c:v>Medicaid</c:v>
                </c:pt>
                <c:pt idx="1">
                  <c:v>Medicare</c:v>
                </c:pt>
                <c:pt idx="2">
                  <c:v>Private/Commercial</c:v>
                </c:pt>
                <c:pt idx="3">
                  <c:v>No Insurance</c:v>
                </c:pt>
              </c:strCache>
            </c:strRef>
          </c:cat>
          <c:val>
            <c:numRef>
              <c:f>Suffolk!$V$19:$V$22</c:f>
              <c:numCache>
                <c:formatCode>General</c:formatCode>
                <c:ptCount val="4"/>
                <c:pt idx="0">
                  <c:v>33</c:v>
                </c:pt>
                <c:pt idx="1">
                  <c:v>33</c:v>
                </c:pt>
                <c:pt idx="2">
                  <c:v>94</c:v>
                </c:pt>
                <c:pt idx="3">
                  <c:v>5</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0084186351706037"/>
          <c:y val="0.18768081073199183"/>
          <c:w val="0.43860258092738408"/>
          <c:h val="0.73100430154564011"/>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Suffolk!$AE$3:$AE$8</c:f>
              <c:strCache>
                <c:ptCount val="6"/>
                <c:pt idx="0">
                  <c:v>White/Caucasian</c:v>
                </c:pt>
                <c:pt idx="1">
                  <c:v>Black/African American</c:v>
                </c:pt>
                <c:pt idx="2">
                  <c:v>Asian/Pacific Islander</c:v>
                </c:pt>
                <c:pt idx="3">
                  <c:v>Native American</c:v>
                </c:pt>
                <c:pt idx="4">
                  <c:v>Multi-racial</c:v>
                </c:pt>
                <c:pt idx="5">
                  <c:v>Other</c:v>
                </c:pt>
              </c:strCache>
            </c:strRef>
          </c:cat>
          <c:val>
            <c:numRef>
              <c:f>Suffolk!$AF$3:$AF$8</c:f>
              <c:numCache>
                <c:formatCode>General</c:formatCode>
                <c:ptCount val="6"/>
                <c:pt idx="0">
                  <c:v>283</c:v>
                </c:pt>
                <c:pt idx="1">
                  <c:v>28</c:v>
                </c:pt>
                <c:pt idx="2">
                  <c:v>16</c:v>
                </c:pt>
                <c:pt idx="3">
                  <c:v>4</c:v>
                </c:pt>
                <c:pt idx="4">
                  <c:v>5</c:v>
                </c:pt>
                <c:pt idx="5">
                  <c:v>3</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Education Level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3.3870953630796154E-2"/>
          <c:y val="0.15809970120516942"/>
          <c:w val="0.47905818022747154"/>
          <c:h val="0.79843030037911933"/>
        </c:manualLayout>
      </c:layout>
      <c:pieChart>
        <c:varyColors val="1"/>
        <c:ser>
          <c:idx val="0"/>
          <c:order val="0"/>
          <c:dPt>
            <c:idx val="0"/>
            <c:bubble3D val="0"/>
            <c:spPr>
              <a:solidFill>
                <a:schemeClr val="accent1">
                  <a:lumMod val="40000"/>
                  <a:lumOff val="60000"/>
                </a:schemeClr>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1"/>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50000"/>
                </a:schemeClr>
              </a:solidFill>
              <a:ln>
                <a:noFill/>
              </a:ln>
              <a:effectLst>
                <a:outerShdw blurRad="254000" sx="102000" sy="102000" algn="ctr" rotWithShape="0">
                  <a:prstClr val="black">
                    <a:alpha val="20000"/>
                  </a:prstClr>
                </a:outerShdw>
              </a:effectLst>
            </c:spPr>
          </c:dPt>
          <c:dPt>
            <c:idx val="7"/>
            <c:bubble3D val="0"/>
            <c:spPr>
              <a:solidFill>
                <a:srgbClr val="C00000"/>
              </a:solidFill>
              <a:ln>
                <a:noFill/>
              </a:ln>
              <a:effectLst>
                <a:outerShdw blurRad="254000" sx="102000" sy="102000" algn="ctr" rotWithShape="0">
                  <a:prstClr val="black">
                    <a:alpha val="20000"/>
                  </a:prstClr>
                </a:outerShdw>
              </a:effectLst>
            </c:spPr>
          </c:dPt>
          <c:dPt>
            <c:idx val="8"/>
            <c:bubble3D val="0"/>
            <c:spPr>
              <a:solidFill>
                <a:schemeClr val="accent6">
                  <a:lumMod val="50000"/>
                </a:schemeClr>
              </a:solidFill>
              <a:ln>
                <a:noFill/>
              </a:ln>
              <a:effectLst>
                <a:outerShdw blurRad="254000" sx="102000" sy="102000" algn="ctr" rotWithShape="0">
                  <a:prstClr val="black">
                    <a:alpha val="20000"/>
                  </a:prstClr>
                </a:outerShdw>
              </a:effectLst>
            </c:spPr>
          </c:dPt>
          <c:dPt>
            <c:idx val="9"/>
            <c:bubble3D val="0"/>
            <c:spPr>
              <a:solidFill>
                <a:srgbClr val="FFFF00"/>
              </a:solidFill>
              <a:ln>
                <a:noFill/>
              </a:ln>
              <a:effectLst>
                <a:outerShdw blurRad="254000" sx="102000" sy="102000" algn="ctr" rotWithShape="0">
                  <a:prstClr val="black">
                    <a:alpha val="20000"/>
                  </a:prstClr>
                </a:outerShdw>
              </a:effectLst>
            </c:spPr>
          </c:dPt>
          <c:dPt>
            <c:idx val="10"/>
            <c:bubble3D val="0"/>
            <c:spPr>
              <a:solidFill>
                <a:schemeClr val="accent5">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Suffolk!$AE$19:$AE$27</c:f>
              <c:strCache>
                <c:ptCount val="9"/>
                <c:pt idx="0">
                  <c:v>K-8th</c:v>
                </c:pt>
                <c:pt idx="1">
                  <c:v>Some high school</c:v>
                </c:pt>
                <c:pt idx="2">
                  <c:v>High school graduate</c:v>
                </c:pt>
                <c:pt idx="3">
                  <c:v>Technical school</c:v>
                </c:pt>
                <c:pt idx="4">
                  <c:v>Some college</c:v>
                </c:pt>
                <c:pt idx="5">
                  <c:v>College graduate</c:v>
                </c:pt>
                <c:pt idx="6">
                  <c:v>Graduate school</c:v>
                </c:pt>
                <c:pt idx="7">
                  <c:v>Doctorate</c:v>
                </c:pt>
                <c:pt idx="8">
                  <c:v>GED</c:v>
                </c:pt>
              </c:strCache>
            </c:strRef>
          </c:cat>
          <c:val>
            <c:numRef>
              <c:f>Suffolk!$AF$19:$AF$27</c:f>
              <c:numCache>
                <c:formatCode>General</c:formatCode>
                <c:ptCount val="9"/>
                <c:pt idx="0">
                  <c:v>2</c:v>
                </c:pt>
                <c:pt idx="1">
                  <c:v>12</c:v>
                </c:pt>
                <c:pt idx="2">
                  <c:v>54</c:v>
                </c:pt>
                <c:pt idx="3">
                  <c:v>13</c:v>
                </c:pt>
                <c:pt idx="4">
                  <c:v>76</c:v>
                </c:pt>
                <c:pt idx="5">
                  <c:v>118</c:v>
                </c:pt>
                <c:pt idx="6">
                  <c:v>60</c:v>
                </c:pt>
                <c:pt idx="7">
                  <c:v>12</c:v>
                </c:pt>
                <c:pt idx="8">
                  <c:v>2</c:v>
                </c:pt>
              </c:numCache>
            </c:numRef>
          </c:val>
        </c:ser>
        <c:dLbls>
          <c:dLblPos val="ctr"/>
          <c:showLegendKey val="0"/>
          <c:showVal val="0"/>
          <c:showCatName val="0"/>
          <c:showSerName val="0"/>
          <c:showPercent val="1"/>
          <c:showBubbleSize val="0"/>
          <c:showLeaderLines val="1"/>
        </c:dLbls>
        <c:firstSliceAng val="74"/>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Gender</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Suffolk!$A$3:$A$5</c:f>
              <c:strCache>
                <c:ptCount val="3"/>
                <c:pt idx="0">
                  <c:v>Male</c:v>
                </c:pt>
                <c:pt idx="1">
                  <c:v>Female</c:v>
                </c:pt>
                <c:pt idx="2">
                  <c:v>Other</c:v>
                </c:pt>
              </c:strCache>
            </c:strRef>
          </c:cat>
          <c:val>
            <c:numRef>
              <c:f>Suffolk!$B$3:$B$5</c:f>
              <c:numCache>
                <c:formatCode>General</c:formatCode>
                <c:ptCount val="3"/>
                <c:pt idx="0">
                  <c:v>130</c:v>
                </c:pt>
                <c:pt idx="1">
                  <c:v>235</c:v>
                </c:pt>
                <c:pt idx="2">
                  <c:v>2</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Household Income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Suffolk!$A$19:$A$24</c:f>
              <c:strCache>
                <c:ptCount val="6"/>
                <c:pt idx="0">
                  <c:v>$0-$19,999</c:v>
                </c:pt>
                <c:pt idx="1">
                  <c:v>$20,000 to $34,999</c:v>
                </c:pt>
                <c:pt idx="2">
                  <c:v>$35,000 to $49,999</c:v>
                </c:pt>
                <c:pt idx="3">
                  <c:v>$50,000 to $74,999</c:v>
                </c:pt>
                <c:pt idx="4">
                  <c:v>$75,000 to $125,000</c:v>
                </c:pt>
                <c:pt idx="5">
                  <c:v>Over $125,000</c:v>
                </c:pt>
              </c:strCache>
            </c:strRef>
          </c:cat>
          <c:val>
            <c:numRef>
              <c:f>Suffolk!$B$19:$B$24</c:f>
              <c:numCache>
                <c:formatCode>General</c:formatCode>
                <c:ptCount val="6"/>
                <c:pt idx="0">
                  <c:v>27</c:v>
                </c:pt>
                <c:pt idx="1">
                  <c:v>47</c:v>
                </c:pt>
                <c:pt idx="2">
                  <c:v>23</c:v>
                </c:pt>
                <c:pt idx="3">
                  <c:v>57</c:v>
                </c:pt>
                <c:pt idx="4">
                  <c:v>76</c:v>
                </c:pt>
                <c:pt idx="5">
                  <c:v>83</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Gender</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9826093613298337"/>
          <c:y val="0.19471060962740483"/>
          <c:w val="0.42014479440069985"/>
          <c:h val="0.69302234127950491"/>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General!$K$3:$K$5</c:f>
              <c:strCache>
                <c:ptCount val="3"/>
                <c:pt idx="0">
                  <c:v>Male</c:v>
                </c:pt>
                <c:pt idx="1">
                  <c:v>Female</c:v>
                </c:pt>
                <c:pt idx="2">
                  <c:v>Other</c:v>
                </c:pt>
              </c:strCache>
            </c:strRef>
          </c:cat>
          <c:val>
            <c:numRef>
              <c:f>General!$L$3:$L$5</c:f>
              <c:numCache>
                <c:formatCode>General</c:formatCode>
                <c:ptCount val="3"/>
                <c:pt idx="0">
                  <c:v>350</c:v>
                </c:pt>
                <c:pt idx="1">
                  <c:v>604</c:v>
                </c:pt>
                <c:pt idx="2">
                  <c:v>4</c:v>
                </c:pt>
              </c:numCache>
            </c:numRef>
          </c:val>
        </c:ser>
        <c:dLbls>
          <c:dLblPos val="ctr"/>
          <c:showLegendKey val="0"/>
          <c:showVal val="0"/>
          <c:showCatName val="0"/>
          <c:showSerName val="0"/>
          <c:showPercent val="1"/>
          <c:showBubbleSize val="0"/>
          <c:showLeaderLines val="1"/>
        </c:dLbls>
        <c:firstSliceAng val="37"/>
      </c:pieChart>
      <c:spPr>
        <a:noFill/>
        <a:ln>
          <a:noFill/>
        </a:ln>
        <a:effectLst/>
      </c:spPr>
    </c:plotArea>
    <c:legend>
      <c:legendPos val="r"/>
      <c:layout>
        <c:manualLayout>
          <c:xMode val="edge"/>
          <c:yMode val="edge"/>
          <c:x val="0.79014829396325459"/>
          <c:y val="0.36792596801688449"/>
          <c:w val="0.11818503937007874"/>
          <c:h val="0.2319603863949996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Age Range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9340660542432195"/>
          <c:y val="0.16348080201315041"/>
          <c:w val="0.4440713035870516"/>
          <c:h val="0.73248874818482745"/>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General!$K$19:$K$24</c:f>
              <c:strCache>
                <c:ptCount val="6"/>
                <c:pt idx="0">
                  <c:v>18-24</c:v>
                </c:pt>
                <c:pt idx="1">
                  <c:v>25-34</c:v>
                </c:pt>
                <c:pt idx="2">
                  <c:v>35-44</c:v>
                </c:pt>
                <c:pt idx="3">
                  <c:v>45-54</c:v>
                </c:pt>
                <c:pt idx="4">
                  <c:v>55-64</c:v>
                </c:pt>
                <c:pt idx="5">
                  <c:v>65+</c:v>
                </c:pt>
              </c:strCache>
            </c:strRef>
          </c:cat>
          <c:val>
            <c:numRef>
              <c:f>General!$L$19:$L$24</c:f>
              <c:numCache>
                <c:formatCode>General</c:formatCode>
                <c:ptCount val="6"/>
                <c:pt idx="0">
                  <c:v>66</c:v>
                </c:pt>
                <c:pt idx="1">
                  <c:v>109</c:v>
                </c:pt>
                <c:pt idx="2">
                  <c:v>125</c:v>
                </c:pt>
                <c:pt idx="3">
                  <c:v>163</c:v>
                </c:pt>
                <c:pt idx="4">
                  <c:v>171</c:v>
                </c:pt>
                <c:pt idx="5">
                  <c:v>300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 Status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2443569553805774"/>
          <c:y val="0.1960130328536519"/>
          <c:w val="0.43113713910761159"/>
          <c:h val="0.71360629921259855"/>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General!$U$3:$U$5</c:f>
              <c:strCache>
                <c:ptCount val="3"/>
                <c:pt idx="0">
                  <c:v>Yes</c:v>
                </c:pt>
                <c:pt idx="1">
                  <c:v>No</c:v>
                </c:pt>
                <c:pt idx="2">
                  <c:v>No, but did in past</c:v>
                </c:pt>
              </c:strCache>
            </c:strRef>
          </c:cat>
          <c:val>
            <c:numRef>
              <c:f>General!$V$3:$V$5</c:f>
              <c:numCache>
                <c:formatCode>General</c:formatCode>
                <c:ptCount val="3"/>
                <c:pt idx="0">
                  <c:v>850</c:v>
                </c:pt>
                <c:pt idx="1">
                  <c:v>57</c:v>
                </c:pt>
                <c:pt idx="2">
                  <c:v>8</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2978127734033246"/>
          <c:y val="0.19958005249343835"/>
          <c:w val="0.44599300087489063"/>
          <c:h val="0.73565855814414949"/>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General!$U$19:$U$24</c:f>
              <c:strCache>
                <c:ptCount val="6"/>
                <c:pt idx="0">
                  <c:v>White/Caucasian</c:v>
                </c:pt>
                <c:pt idx="1">
                  <c:v>Black/African American</c:v>
                </c:pt>
                <c:pt idx="2">
                  <c:v>Asian/Pacific Islander</c:v>
                </c:pt>
                <c:pt idx="3">
                  <c:v>Native American</c:v>
                </c:pt>
                <c:pt idx="4">
                  <c:v>Multi-racial</c:v>
                </c:pt>
                <c:pt idx="5">
                  <c:v>Other</c:v>
                </c:pt>
              </c:strCache>
            </c:strRef>
          </c:cat>
          <c:val>
            <c:numRef>
              <c:f>General!$V$19:$V$24</c:f>
              <c:numCache>
                <c:formatCode>General</c:formatCode>
                <c:ptCount val="6"/>
                <c:pt idx="0">
                  <c:v>580</c:v>
                </c:pt>
                <c:pt idx="1">
                  <c:v>163</c:v>
                </c:pt>
                <c:pt idx="2">
                  <c:v>72</c:v>
                </c:pt>
                <c:pt idx="3">
                  <c:v>6</c:v>
                </c:pt>
                <c:pt idx="4">
                  <c:v>18</c:v>
                </c:pt>
                <c:pt idx="5">
                  <c:v>34</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Employment Status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9.9949693788276464E-2"/>
          <c:y val="0.17625174901917745"/>
          <c:w val="0.41518416447944001"/>
          <c:h val="0.69438466533146759"/>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General!$AO$3:$AO$9</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General!$AP$3:$AP$9</c:f>
              <c:numCache>
                <c:formatCode>General</c:formatCode>
                <c:ptCount val="7"/>
                <c:pt idx="0">
                  <c:v>397</c:v>
                </c:pt>
                <c:pt idx="1">
                  <c:v>92</c:v>
                </c:pt>
                <c:pt idx="2">
                  <c:v>50</c:v>
                </c:pt>
                <c:pt idx="3">
                  <c:v>309</c:v>
                </c:pt>
                <c:pt idx="4">
                  <c:v>0</c:v>
                </c:pt>
                <c:pt idx="5">
                  <c:v>40</c:v>
                </c:pt>
                <c:pt idx="6">
                  <c:v>30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Education Level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1084273840769905"/>
          <c:y val="0.20821777486147564"/>
          <c:w val="0.44220363079615049"/>
          <c:h val="0.73700605132691743"/>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Pt>
            <c:idx val="7"/>
            <c:bubble3D val="0"/>
            <c:spPr>
              <a:solidFill>
                <a:schemeClr val="accent2">
                  <a:lumMod val="60000"/>
                </a:schemeClr>
              </a:solidFill>
              <a:ln>
                <a:noFill/>
              </a:ln>
              <a:effectLst>
                <a:outerShdw blurRad="254000" sx="102000" sy="102000" algn="ctr" rotWithShape="0">
                  <a:prstClr val="black">
                    <a:alpha val="20000"/>
                  </a:prstClr>
                </a:outerShdw>
              </a:effectLst>
            </c:spPr>
          </c:dPt>
          <c:dPt>
            <c:idx val="8"/>
            <c:bubble3D val="0"/>
            <c:spPr>
              <a:solidFill>
                <a:schemeClr val="accent3">
                  <a:lumMod val="60000"/>
                </a:schemeClr>
              </a:solidFill>
              <a:ln>
                <a:noFill/>
              </a:ln>
              <a:effectLst>
                <a:outerShdw blurRad="254000" sx="102000" sy="102000" algn="ctr" rotWithShape="0">
                  <a:prstClr val="black">
                    <a:alpha val="20000"/>
                  </a:prstClr>
                </a:outerShdw>
              </a:effectLst>
            </c:spPr>
          </c:dPt>
          <c:dPt>
            <c:idx val="9"/>
            <c:bubble3D val="0"/>
            <c:spPr>
              <a:solidFill>
                <a:schemeClr val="accent4">
                  <a:lumMod val="60000"/>
                </a:schemeClr>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General!$AE$19:$AE$27</c:f>
              <c:strCache>
                <c:ptCount val="9"/>
                <c:pt idx="0">
                  <c:v>K-8th</c:v>
                </c:pt>
                <c:pt idx="1">
                  <c:v>Some high school</c:v>
                </c:pt>
                <c:pt idx="2">
                  <c:v>High school graduate</c:v>
                </c:pt>
                <c:pt idx="3">
                  <c:v>Technical school</c:v>
                </c:pt>
                <c:pt idx="4">
                  <c:v>Some college</c:v>
                </c:pt>
                <c:pt idx="5">
                  <c:v>College graduate</c:v>
                </c:pt>
                <c:pt idx="6">
                  <c:v>Graduate school</c:v>
                </c:pt>
                <c:pt idx="7">
                  <c:v>Doctorate</c:v>
                </c:pt>
                <c:pt idx="8">
                  <c:v>GED</c:v>
                </c:pt>
              </c:strCache>
            </c:strRef>
          </c:cat>
          <c:val>
            <c:numRef>
              <c:f>General!$AF$19:$AF$27</c:f>
              <c:numCache>
                <c:formatCode>General</c:formatCode>
                <c:ptCount val="9"/>
                <c:pt idx="0">
                  <c:v>16</c:v>
                </c:pt>
                <c:pt idx="1">
                  <c:v>59</c:v>
                </c:pt>
                <c:pt idx="2">
                  <c:v>152</c:v>
                </c:pt>
                <c:pt idx="3">
                  <c:v>32</c:v>
                </c:pt>
                <c:pt idx="4">
                  <c:v>170</c:v>
                </c:pt>
                <c:pt idx="5">
                  <c:v>305</c:v>
                </c:pt>
                <c:pt idx="6">
                  <c:v>147</c:v>
                </c:pt>
                <c:pt idx="7">
                  <c:v>32</c:v>
                </c:pt>
                <c:pt idx="8">
                  <c:v>2</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Insurance</a:t>
            </a:r>
            <a:r>
              <a:rPr lang="en-US" baseline="0"/>
              <a:t> Type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General!$AE$4:$AE$7</c:f>
              <c:strCache>
                <c:ptCount val="4"/>
                <c:pt idx="0">
                  <c:v>Medicaid</c:v>
                </c:pt>
                <c:pt idx="1">
                  <c:v>Medicare</c:v>
                </c:pt>
                <c:pt idx="2">
                  <c:v>Private/Commercial</c:v>
                </c:pt>
                <c:pt idx="3">
                  <c:v>No Insurance</c:v>
                </c:pt>
              </c:strCache>
            </c:strRef>
          </c:cat>
          <c:val>
            <c:numRef>
              <c:f>General!$AF$4:$AF$7</c:f>
              <c:numCache>
                <c:formatCode>General</c:formatCode>
                <c:ptCount val="4"/>
                <c:pt idx="0">
                  <c:v>111</c:v>
                </c:pt>
                <c:pt idx="1">
                  <c:v>164</c:v>
                </c:pt>
                <c:pt idx="2">
                  <c:v>221</c:v>
                </c:pt>
                <c:pt idx="3">
                  <c:v>30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2</xdr:col>
      <xdr:colOff>161925</xdr:colOff>
      <xdr:row>1</xdr:row>
      <xdr:rowOff>4762</xdr:rowOff>
    </xdr:from>
    <xdr:to>
      <xdr:col>9</xdr:col>
      <xdr:colOff>466725</xdr:colOff>
      <xdr:row>15</xdr:row>
      <xdr:rowOff>52387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52387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61912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147637</xdr:colOff>
      <xdr:row>17</xdr:row>
      <xdr:rowOff>4762</xdr:rowOff>
    </xdr:from>
    <xdr:to>
      <xdr:col>19</xdr:col>
      <xdr:colOff>452437</xdr:colOff>
      <xdr:row>31</xdr:row>
      <xdr:rowOff>52387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185737</xdr:colOff>
      <xdr:row>1</xdr:row>
      <xdr:rowOff>4762</xdr:rowOff>
    </xdr:from>
    <xdr:to>
      <xdr:col>29</xdr:col>
      <xdr:colOff>490537</xdr:colOff>
      <xdr:row>15</xdr:row>
      <xdr:rowOff>42862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52387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195262</xdr:colOff>
      <xdr:row>1</xdr:row>
      <xdr:rowOff>14287</xdr:rowOff>
    </xdr:from>
    <xdr:to>
      <xdr:col>49</xdr:col>
      <xdr:colOff>500062</xdr:colOff>
      <xdr:row>15</xdr:row>
      <xdr:rowOff>23812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176212</xdr:colOff>
      <xdr:row>17</xdr:row>
      <xdr:rowOff>4762</xdr:rowOff>
    </xdr:from>
    <xdr:to>
      <xdr:col>39</xdr:col>
      <xdr:colOff>481012</xdr:colOff>
      <xdr:row>31</xdr:row>
      <xdr:rowOff>23812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133350</xdr:colOff>
      <xdr:row>2</xdr:row>
      <xdr:rowOff>4762</xdr:rowOff>
    </xdr:from>
    <xdr:to>
      <xdr:col>39</xdr:col>
      <xdr:colOff>438150</xdr:colOff>
      <xdr:row>16</xdr:row>
      <xdr:rowOff>33337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166687</xdr:colOff>
      <xdr:row>1</xdr:row>
      <xdr:rowOff>4762</xdr:rowOff>
    </xdr:from>
    <xdr:to>
      <xdr:col>9</xdr:col>
      <xdr:colOff>471487</xdr:colOff>
      <xdr:row>15</xdr:row>
      <xdr:rowOff>52387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147637</xdr:colOff>
      <xdr:row>17</xdr:row>
      <xdr:rowOff>4762</xdr:rowOff>
    </xdr:from>
    <xdr:to>
      <xdr:col>9</xdr:col>
      <xdr:colOff>452437</xdr:colOff>
      <xdr:row>31</xdr:row>
      <xdr:rowOff>52387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128587</xdr:colOff>
      <xdr:row>1</xdr:row>
      <xdr:rowOff>4762</xdr:rowOff>
    </xdr:from>
    <xdr:to>
      <xdr:col>19</xdr:col>
      <xdr:colOff>433387</xdr:colOff>
      <xdr:row>15</xdr:row>
      <xdr:rowOff>23812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157162</xdr:colOff>
      <xdr:row>17</xdr:row>
      <xdr:rowOff>14287</xdr:rowOff>
    </xdr:from>
    <xdr:to>
      <xdr:col>19</xdr:col>
      <xdr:colOff>461962</xdr:colOff>
      <xdr:row>31</xdr:row>
      <xdr:rowOff>14287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128587</xdr:colOff>
      <xdr:row>1</xdr:row>
      <xdr:rowOff>4762</xdr:rowOff>
    </xdr:from>
    <xdr:to>
      <xdr:col>29</xdr:col>
      <xdr:colOff>433387</xdr:colOff>
      <xdr:row>15</xdr:row>
      <xdr:rowOff>23812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157162</xdr:colOff>
      <xdr:row>17</xdr:row>
      <xdr:rowOff>4762</xdr:rowOff>
    </xdr:from>
    <xdr:to>
      <xdr:col>29</xdr:col>
      <xdr:colOff>461962</xdr:colOff>
      <xdr:row>31</xdr:row>
      <xdr:rowOff>4762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166687</xdr:colOff>
      <xdr:row>1</xdr:row>
      <xdr:rowOff>4762</xdr:rowOff>
    </xdr:from>
    <xdr:to>
      <xdr:col>39</xdr:col>
      <xdr:colOff>471487</xdr:colOff>
      <xdr:row>15</xdr:row>
      <xdr:rowOff>23812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195262</xdr:colOff>
      <xdr:row>17</xdr:row>
      <xdr:rowOff>14287</xdr:rowOff>
    </xdr:from>
    <xdr:to>
      <xdr:col>39</xdr:col>
      <xdr:colOff>500062</xdr:colOff>
      <xdr:row>31</xdr:row>
      <xdr:rowOff>14287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128587</xdr:colOff>
      <xdr:row>1</xdr:row>
      <xdr:rowOff>4762</xdr:rowOff>
    </xdr:from>
    <xdr:to>
      <xdr:col>19</xdr:col>
      <xdr:colOff>433387</xdr:colOff>
      <xdr:row>15</xdr:row>
      <xdr:rowOff>23812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157162</xdr:colOff>
      <xdr:row>17</xdr:row>
      <xdr:rowOff>14287</xdr:rowOff>
    </xdr:from>
    <xdr:to>
      <xdr:col>19</xdr:col>
      <xdr:colOff>461962</xdr:colOff>
      <xdr:row>31</xdr:row>
      <xdr:rowOff>14287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128587</xdr:colOff>
      <xdr:row>1</xdr:row>
      <xdr:rowOff>4762</xdr:rowOff>
    </xdr:from>
    <xdr:to>
      <xdr:col>29</xdr:col>
      <xdr:colOff>433387</xdr:colOff>
      <xdr:row>15</xdr:row>
      <xdr:rowOff>23812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157162</xdr:colOff>
      <xdr:row>17</xdr:row>
      <xdr:rowOff>4762</xdr:rowOff>
    </xdr:from>
    <xdr:to>
      <xdr:col>29</xdr:col>
      <xdr:colOff>461962</xdr:colOff>
      <xdr:row>31</xdr:row>
      <xdr:rowOff>4762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166687</xdr:colOff>
      <xdr:row>1</xdr:row>
      <xdr:rowOff>4762</xdr:rowOff>
    </xdr:from>
    <xdr:to>
      <xdr:col>39</xdr:col>
      <xdr:colOff>471487</xdr:colOff>
      <xdr:row>15</xdr:row>
      <xdr:rowOff>23812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195262</xdr:colOff>
      <xdr:row>17</xdr:row>
      <xdr:rowOff>14287</xdr:rowOff>
    </xdr:from>
    <xdr:to>
      <xdr:col>39</xdr:col>
      <xdr:colOff>500062</xdr:colOff>
      <xdr:row>31</xdr:row>
      <xdr:rowOff>14287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142875</xdr:colOff>
      <xdr:row>1</xdr:row>
      <xdr:rowOff>4762</xdr:rowOff>
    </xdr:from>
    <xdr:to>
      <xdr:col>9</xdr:col>
      <xdr:colOff>447675</xdr:colOff>
      <xdr:row>15</xdr:row>
      <xdr:rowOff>23812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119062</xdr:colOff>
      <xdr:row>17</xdr:row>
      <xdr:rowOff>4762</xdr:rowOff>
    </xdr:from>
    <xdr:to>
      <xdr:col>9</xdr:col>
      <xdr:colOff>423862</xdr:colOff>
      <xdr:row>30</xdr:row>
      <xdr:rowOff>195262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11</xdr:row>
      <xdr:rowOff>57150</xdr:rowOff>
    </xdr:from>
    <xdr:to>
      <xdr:col>1</xdr:col>
      <xdr:colOff>1866900</xdr:colOff>
      <xdr:row>23</xdr:row>
      <xdr:rowOff>47625</xdr:rowOff>
    </xdr:to>
    <mc:AlternateContent xmlns:mc="http://schemas.openxmlformats.org/markup-compatibility/2006" xmlns:a14="http://schemas.microsoft.com/office/drawing/2010/main">
      <mc:Choice Requires="a14">
        <xdr:graphicFrame macro="">
          <xdr:nvGraphicFramePr>
            <xdr:cNvPr id="2" name="What is your annual household income from all sources? 1"/>
            <xdr:cNvGraphicFramePr/>
          </xdr:nvGraphicFramePr>
          <xdr:xfrm>
            <a:off x="0" y="0"/>
            <a:ext cx="0" cy="0"/>
          </xdr:xfrm>
          <a:graphic>
            <a:graphicData uri="http://schemas.microsoft.com/office/drawing/2010/slicer">
              <sle:slicer xmlns:sle="http://schemas.microsoft.com/office/drawing/2010/slicer" name="What is your annual household income from all sources? 1"/>
            </a:graphicData>
          </a:graphic>
        </xdr:graphicFrame>
      </mc:Choice>
      <mc:Fallback xmlns="">
        <xdr:sp macro="" textlink="">
          <xdr:nvSpPr>
            <xdr:cNvPr id="0" name=""/>
            <xdr:cNvSpPr>
              <a:spLocks noTextEdit="1"/>
            </xdr:cNvSpPr>
          </xdr:nvSpPr>
          <xdr:spPr>
            <a:xfrm>
              <a:off x="114300" y="2438400"/>
              <a:ext cx="23622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23</xdr:row>
      <xdr:rowOff>142875</xdr:rowOff>
    </xdr:from>
    <xdr:to>
      <xdr:col>1</xdr:col>
      <xdr:colOff>1809750</xdr:colOff>
      <xdr:row>35</xdr:row>
      <xdr:rowOff>171450</xdr:rowOff>
    </xdr:to>
    <mc:AlternateContent xmlns:mc="http://schemas.openxmlformats.org/markup-compatibility/2006" xmlns:a14="http://schemas.microsoft.com/office/drawing/2010/main">
      <mc:Choice Requires="a14">
        <xdr:graphicFrame macro="">
          <xdr:nvGraphicFramePr>
            <xdr:cNvPr id="3" name="What is your current employment status? 1"/>
            <xdr:cNvGraphicFramePr/>
          </xdr:nvGraphicFramePr>
          <xdr:xfrm>
            <a:off x="0" y="0"/>
            <a:ext cx="0" cy="0"/>
          </xdr:xfrm>
          <a:graphic>
            <a:graphicData uri="http://schemas.microsoft.com/office/drawing/2010/slicer">
              <sle:slicer xmlns:sle="http://schemas.microsoft.com/office/drawing/2010/slicer" name="What is your current employment status? 1"/>
            </a:graphicData>
          </a:graphic>
        </xdr:graphicFrame>
      </mc:Choice>
      <mc:Fallback xmlns="">
        <xdr:sp macro="" textlink="">
          <xdr:nvSpPr>
            <xdr:cNvPr id="0" name=""/>
            <xdr:cNvSpPr>
              <a:spLocks noTextEdit="1"/>
            </xdr:cNvSpPr>
          </xdr:nvSpPr>
          <xdr:spPr>
            <a:xfrm>
              <a:off x="133350" y="4810125"/>
              <a:ext cx="2286000" cy="2314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142874</xdr:colOff>
      <xdr:row>36</xdr:row>
      <xdr:rowOff>104775</xdr:rowOff>
    </xdr:from>
    <xdr:to>
      <xdr:col>1</xdr:col>
      <xdr:colOff>1809749</xdr:colOff>
      <xdr:row>53</xdr:row>
      <xdr:rowOff>171450</xdr:rowOff>
    </xdr:to>
    <mc:AlternateContent xmlns:mc="http://schemas.openxmlformats.org/markup-compatibility/2006" xmlns:a14="http://schemas.microsoft.com/office/drawing/2010/main">
      <mc:Choice Requires="a14">
        <xdr:graphicFrame macro="">
          <xdr:nvGraphicFramePr>
            <xdr:cNvPr id="4" name="What is your highest level of education? 1"/>
            <xdr:cNvGraphicFramePr/>
          </xdr:nvGraphicFramePr>
          <xdr:xfrm>
            <a:off x="0" y="0"/>
            <a:ext cx="0" cy="0"/>
          </xdr:xfrm>
          <a:graphic>
            <a:graphicData uri="http://schemas.microsoft.com/office/drawing/2010/slicer">
              <sle:slicer xmlns:sle="http://schemas.microsoft.com/office/drawing/2010/slicer" name="What is your highest level of education? 1"/>
            </a:graphicData>
          </a:graphic>
        </xdr:graphicFrame>
      </mc:Choice>
      <mc:Fallback xmlns="">
        <xdr:sp macro="" textlink="">
          <xdr:nvSpPr>
            <xdr:cNvPr id="0" name=""/>
            <xdr:cNvSpPr>
              <a:spLocks noTextEdit="1"/>
            </xdr:cNvSpPr>
          </xdr:nvSpPr>
          <xdr:spPr>
            <a:xfrm>
              <a:off x="142874" y="7248525"/>
              <a:ext cx="2276475" cy="3619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1</xdr:row>
      <xdr:rowOff>38100</xdr:rowOff>
    </xdr:from>
    <xdr:to>
      <xdr:col>4</xdr:col>
      <xdr:colOff>76199</xdr:colOff>
      <xdr:row>8</xdr:row>
      <xdr:rowOff>161925</xdr:rowOff>
    </xdr:to>
    <mc:AlternateContent xmlns:mc="http://schemas.openxmlformats.org/markup-compatibility/2006" xmlns:a14="http://schemas.microsoft.com/office/drawing/2010/main">
      <mc:Choice Requires="a14">
        <xdr:graphicFrame macro="">
          <xdr:nvGraphicFramePr>
            <xdr:cNvPr id="6" name="I identify as: 1"/>
            <xdr:cNvGraphicFramePr/>
          </xdr:nvGraphicFramePr>
          <xdr:xfrm>
            <a:off x="0" y="0"/>
            <a:ext cx="0" cy="0"/>
          </xdr:xfrm>
          <a:graphic>
            <a:graphicData uri="http://schemas.microsoft.com/office/drawing/2010/slicer">
              <sle:slicer xmlns:sle="http://schemas.microsoft.com/office/drawing/2010/slicer" name="I identify as: 1"/>
            </a:graphicData>
          </a:graphic>
        </xdr:graphicFrame>
      </mc:Choice>
      <mc:Fallback xmlns="">
        <xdr:sp macro="" textlink="">
          <xdr:nvSpPr>
            <xdr:cNvPr id="0" name=""/>
            <xdr:cNvSpPr>
              <a:spLocks noTextEdit="1"/>
            </xdr:cNvSpPr>
          </xdr:nvSpPr>
          <xdr:spPr>
            <a:xfrm>
              <a:off x="4600575" y="514350"/>
              <a:ext cx="1828800"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257175</xdr:colOff>
      <xdr:row>1</xdr:row>
      <xdr:rowOff>38100</xdr:rowOff>
    </xdr:from>
    <xdr:to>
      <xdr:col>5</xdr:col>
      <xdr:colOff>1247775</xdr:colOff>
      <xdr:row>8</xdr:row>
      <xdr:rowOff>161925</xdr:rowOff>
    </xdr:to>
    <mc:AlternateContent xmlns:mc="http://schemas.openxmlformats.org/markup-compatibility/2006" xmlns:a14="http://schemas.microsoft.com/office/drawing/2010/main">
      <mc:Choice Requires="a14">
        <xdr:graphicFrame macro="">
          <xdr:nvGraphicFramePr>
            <xdr:cNvPr id="7" name="County where you live: 1"/>
            <xdr:cNvGraphicFramePr/>
          </xdr:nvGraphicFramePr>
          <xdr:xfrm>
            <a:off x="0" y="0"/>
            <a:ext cx="0" cy="0"/>
          </xdr:xfrm>
          <a:graphic>
            <a:graphicData uri="http://schemas.microsoft.com/office/drawing/2010/slicer">
              <sle:slicer xmlns:sle="http://schemas.microsoft.com/office/drawing/2010/slicer" name="County where you live: 1"/>
            </a:graphicData>
          </a:graphic>
        </xdr:graphicFrame>
      </mc:Choice>
      <mc:Fallback xmlns="">
        <xdr:sp macro="" textlink="">
          <xdr:nvSpPr>
            <xdr:cNvPr id="0" name=""/>
            <xdr:cNvSpPr>
              <a:spLocks noTextEdit="1"/>
            </xdr:cNvSpPr>
          </xdr:nvSpPr>
          <xdr:spPr>
            <a:xfrm>
              <a:off x="6174581" y="514350"/>
              <a:ext cx="1824038"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152400</xdr:colOff>
      <xdr:row>1</xdr:row>
      <xdr:rowOff>152400</xdr:rowOff>
    </xdr:from>
    <xdr:to>
      <xdr:col>8</xdr:col>
      <xdr:colOff>100012</xdr:colOff>
      <xdr:row>8</xdr:row>
      <xdr:rowOff>9525</xdr:rowOff>
    </xdr:to>
    <mc:AlternateContent xmlns:mc="http://schemas.openxmlformats.org/markup-compatibility/2006" xmlns:a14="http://schemas.microsoft.com/office/drawing/2010/main">
      <mc:Choice Requires="a14">
        <xdr:graphicFrame macro="">
          <xdr:nvGraphicFramePr>
            <xdr:cNvPr id="8" name="Are you Hispanic or Latino? 1"/>
            <xdr:cNvGraphicFramePr/>
          </xdr:nvGraphicFramePr>
          <xdr:xfrm>
            <a:off x="0" y="0"/>
            <a:ext cx="0" cy="0"/>
          </xdr:xfrm>
          <a:graphic>
            <a:graphicData uri="http://schemas.microsoft.com/office/drawing/2010/slicer">
              <sle:slicer xmlns:sle="http://schemas.microsoft.com/office/drawing/2010/slicer" name="Are you Hispanic or Latino? 1"/>
            </a:graphicData>
          </a:graphic>
        </xdr:graphicFrame>
      </mc:Choice>
      <mc:Fallback xmlns="">
        <xdr:sp macro="" textlink="">
          <xdr:nvSpPr>
            <xdr:cNvPr id="0" name=""/>
            <xdr:cNvSpPr>
              <a:spLocks noTextEdit="1"/>
            </xdr:cNvSpPr>
          </xdr:nvSpPr>
          <xdr:spPr>
            <a:xfrm>
              <a:off x="8284369" y="628650"/>
              <a:ext cx="1983581"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89</xdr:row>
      <xdr:rowOff>114301</xdr:rowOff>
    </xdr:from>
    <xdr:to>
      <xdr:col>1</xdr:col>
      <xdr:colOff>1809749</xdr:colOff>
      <xdr:row>104</xdr:row>
      <xdr:rowOff>57150</xdr:rowOff>
    </xdr:to>
    <mc:AlternateContent xmlns:mc="http://schemas.openxmlformats.org/markup-compatibility/2006" xmlns:a14="http://schemas.microsoft.com/office/drawing/2010/main">
      <mc:Choice Requires="a14">
        <xdr:graphicFrame macro="">
          <xdr:nvGraphicFramePr>
            <xdr:cNvPr id="9" name="What type of insurance do you have? (select all that apply) 1"/>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1"/>
            </a:graphicData>
          </a:graphic>
        </xdr:graphicFrame>
      </mc:Choice>
      <mc:Fallback xmlns="">
        <xdr:sp macro="" textlink="">
          <xdr:nvSpPr>
            <xdr:cNvPr id="0" name=""/>
            <xdr:cNvSpPr>
              <a:spLocks noTextEdit="1"/>
            </xdr:cNvSpPr>
          </xdr:nvSpPr>
          <xdr:spPr>
            <a:xfrm>
              <a:off x="180974" y="17378364"/>
              <a:ext cx="2235994" cy="28003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171450</xdr:colOff>
      <xdr:row>54</xdr:row>
      <xdr:rowOff>171450</xdr:rowOff>
    </xdr:from>
    <xdr:to>
      <xdr:col>1</xdr:col>
      <xdr:colOff>1790700</xdr:colOff>
      <xdr:row>80</xdr:row>
      <xdr:rowOff>152400</xdr:rowOff>
    </xdr:to>
    <mc:AlternateContent xmlns:mc="http://schemas.openxmlformats.org/markup-compatibility/2006" xmlns:a14="http://schemas.microsoft.com/office/drawing/2010/main">
      <mc:Choice Requires="a14">
        <xdr:graphicFrame macro="">
          <xdr:nvGraphicFramePr>
            <xdr:cNvPr id="5" name="What race do you consider yourself?"/>
            <xdr:cNvGraphicFramePr/>
          </xdr:nvGraphicFramePr>
          <xdr:xfrm>
            <a:off x="0" y="0"/>
            <a:ext cx="0" cy="0"/>
          </xdr:xfrm>
          <a:graphic>
            <a:graphicData uri="http://schemas.microsoft.com/office/drawing/2010/slicer">
              <sle:slicer xmlns:sle="http://schemas.microsoft.com/office/drawing/2010/slicer" name="What race do you consider yourself?"/>
            </a:graphicData>
          </a:graphic>
        </xdr:graphicFrame>
      </mc:Choice>
      <mc:Fallback xmlns="">
        <xdr:sp macro="" textlink="">
          <xdr:nvSpPr>
            <xdr:cNvPr id="0" name=""/>
            <xdr:cNvSpPr>
              <a:spLocks noTextEdit="1"/>
            </xdr:cNvSpPr>
          </xdr:nvSpPr>
          <xdr:spPr>
            <a:xfrm>
              <a:off x="171450" y="10744200"/>
              <a:ext cx="2228850" cy="6019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81</xdr:row>
      <xdr:rowOff>76200</xdr:rowOff>
    </xdr:from>
    <xdr:to>
      <xdr:col>1</xdr:col>
      <xdr:colOff>1771649</xdr:colOff>
      <xdr:row>88</xdr:row>
      <xdr:rowOff>180975</xdr:rowOff>
    </xdr:to>
    <mc:AlternateContent xmlns:mc="http://schemas.openxmlformats.org/markup-compatibility/2006" xmlns:a14="http://schemas.microsoft.com/office/drawing/2010/main">
      <mc:Choice Requires="a14">
        <xdr:graphicFrame macro="">
          <xdr:nvGraphicFramePr>
            <xdr:cNvPr id="10" name="Do you currently have health insurance?"/>
            <xdr:cNvGraphicFramePr/>
          </xdr:nvGraphicFramePr>
          <xdr:xfrm>
            <a:off x="0" y="0"/>
            <a:ext cx="0" cy="0"/>
          </xdr:xfrm>
          <a:graphic>
            <a:graphicData uri="http://schemas.microsoft.com/office/drawing/2010/slicer">
              <sle:slicer xmlns:sle="http://schemas.microsoft.com/office/drawing/2010/slicer" name="Do you currently have health insurance?"/>
            </a:graphicData>
          </a:graphic>
        </xdr:graphicFrame>
      </mc:Choice>
      <mc:Fallback xmlns="">
        <xdr:sp macro="" textlink="">
          <xdr:nvSpPr>
            <xdr:cNvPr id="0" name=""/>
            <xdr:cNvSpPr>
              <a:spLocks noTextEdit="1"/>
            </xdr:cNvSpPr>
          </xdr:nvSpPr>
          <xdr:spPr>
            <a:xfrm>
              <a:off x="180974" y="15816263"/>
              <a:ext cx="2197894"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114301</xdr:colOff>
      <xdr:row>1</xdr:row>
      <xdr:rowOff>66676</xdr:rowOff>
    </xdr:from>
    <xdr:to>
      <xdr:col>3</xdr:col>
      <xdr:colOff>1276351</xdr:colOff>
      <xdr:row>9</xdr:row>
      <xdr:rowOff>0</xdr:rowOff>
    </xdr:to>
    <mc:AlternateContent xmlns:mc="http://schemas.openxmlformats.org/markup-compatibility/2006" xmlns:a14="http://schemas.microsoft.com/office/drawing/2010/main">
      <mc:Choice Requires="a14">
        <xdr:graphicFrame macro="">
          <xdr:nvGraphicFramePr>
            <xdr:cNvPr id="10" name="I identify as:"/>
            <xdr:cNvGraphicFramePr/>
          </xdr:nvGraphicFramePr>
          <xdr:xfrm>
            <a:off x="0" y="0"/>
            <a:ext cx="0" cy="0"/>
          </xdr:xfrm>
          <a:graphic>
            <a:graphicData uri="http://schemas.microsoft.com/office/drawing/2010/slicer">
              <sle:slicer xmlns:sle="http://schemas.microsoft.com/office/drawing/2010/slicer" name="I identify as:"/>
            </a:graphicData>
          </a:graphic>
        </xdr:graphicFrame>
      </mc:Choice>
      <mc:Fallback xmlns="">
        <xdr:sp macro="" textlink="">
          <xdr:nvSpPr>
            <xdr:cNvPr id="0" name=""/>
            <xdr:cNvSpPr>
              <a:spLocks noTextEdit="1"/>
            </xdr:cNvSpPr>
          </xdr:nvSpPr>
          <xdr:spPr>
            <a:xfrm>
              <a:off x="4483895" y="542926"/>
              <a:ext cx="1162050" cy="14573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76200</xdr:colOff>
      <xdr:row>1</xdr:row>
      <xdr:rowOff>76200</xdr:rowOff>
    </xdr:from>
    <xdr:to>
      <xdr:col>5</xdr:col>
      <xdr:colOff>1066799</xdr:colOff>
      <xdr:row>9</xdr:row>
      <xdr:rowOff>19050</xdr:rowOff>
    </xdr:to>
    <mc:AlternateContent xmlns:mc="http://schemas.openxmlformats.org/markup-compatibility/2006" xmlns:a14="http://schemas.microsoft.com/office/drawing/2010/main">
      <mc:Choice Requires="a14">
        <xdr:graphicFrame macro="">
          <xdr:nvGraphicFramePr>
            <xdr:cNvPr id="11" name="County where you live:"/>
            <xdr:cNvGraphicFramePr/>
          </xdr:nvGraphicFramePr>
          <xdr:xfrm>
            <a:off x="0" y="0"/>
            <a:ext cx="0" cy="0"/>
          </xdr:xfrm>
          <a:graphic>
            <a:graphicData uri="http://schemas.microsoft.com/office/drawing/2010/slicer">
              <sle:slicer xmlns:sle="http://schemas.microsoft.com/office/drawing/2010/slicer" name="County where you live:"/>
            </a:graphicData>
          </a:graphic>
        </xdr:graphicFrame>
      </mc:Choice>
      <mc:Fallback xmlns="">
        <xdr:sp macro="" textlink="">
          <xdr:nvSpPr>
            <xdr:cNvPr id="0" name=""/>
            <xdr:cNvSpPr>
              <a:spLocks noTextEdit="1"/>
            </xdr:cNvSpPr>
          </xdr:nvSpPr>
          <xdr:spPr>
            <a:xfrm>
              <a:off x="5838825" y="552450"/>
              <a:ext cx="1824037"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1238250</xdr:colOff>
      <xdr:row>1</xdr:row>
      <xdr:rowOff>76200</xdr:rowOff>
    </xdr:from>
    <xdr:to>
      <xdr:col>7</xdr:col>
      <xdr:colOff>1375360</xdr:colOff>
      <xdr:row>7</xdr:row>
      <xdr:rowOff>104775</xdr:rowOff>
    </xdr:to>
    <mc:AlternateContent xmlns:mc="http://schemas.openxmlformats.org/markup-compatibility/2006" xmlns:a14="http://schemas.microsoft.com/office/drawing/2010/main">
      <mc:Choice Requires="a14">
        <xdr:graphicFrame macro="">
          <xdr:nvGraphicFramePr>
            <xdr:cNvPr id="12" name="Are you Hispanic or Latino?"/>
            <xdr:cNvGraphicFramePr/>
          </xdr:nvGraphicFramePr>
          <xdr:xfrm>
            <a:off x="0" y="0"/>
            <a:ext cx="0" cy="0"/>
          </xdr:xfrm>
          <a:graphic>
            <a:graphicData uri="http://schemas.microsoft.com/office/drawing/2010/slicer">
              <sle:slicer xmlns:sle="http://schemas.microsoft.com/office/drawing/2010/slicer" name="Are you Hispanic or Latino?"/>
            </a:graphicData>
          </a:graphic>
        </xdr:graphicFrame>
      </mc:Choice>
      <mc:Fallback xmlns="">
        <xdr:sp macro="" textlink="">
          <xdr:nvSpPr>
            <xdr:cNvPr id="0" name=""/>
            <xdr:cNvSpPr>
              <a:spLocks noTextEdit="1"/>
            </xdr:cNvSpPr>
          </xdr:nvSpPr>
          <xdr:spPr>
            <a:xfrm>
              <a:off x="7810500" y="552450"/>
              <a:ext cx="2030204" cy="1171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11</xdr:row>
      <xdr:rowOff>57150</xdr:rowOff>
    </xdr:from>
    <xdr:to>
      <xdr:col>1</xdr:col>
      <xdr:colOff>1838325</xdr:colOff>
      <xdr:row>23</xdr:row>
      <xdr:rowOff>76199</xdr:rowOff>
    </xdr:to>
    <mc:AlternateContent xmlns:mc="http://schemas.openxmlformats.org/markup-compatibility/2006" xmlns:a14="http://schemas.microsoft.com/office/drawing/2010/main">
      <mc:Choice Requires="a14">
        <xdr:graphicFrame macro="">
          <xdr:nvGraphicFramePr>
            <xdr:cNvPr id="13" name="What is your annual household income from all sources?"/>
            <xdr:cNvGraphicFramePr/>
          </xdr:nvGraphicFramePr>
          <xdr:xfrm>
            <a:off x="0" y="0"/>
            <a:ext cx="0" cy="0"/>
          </xdr:xfrm>
          <a:graphic>
            <a:graphicData uri="http://schemas.microsoft.com/office/drawing/2010/slicer">
              <sle:slicer xmlns:sle="http://schemas.microsoft.com/office/drawing/2010/slicer" name="What is your annual household income from all sources?"/>
            </a:graphicData>
          </a:graphic>
        </xdr:graphicFrame>
      </mc:Choice>
      <mc:Fallback xmlns="">
        <xdr:sp macro="" textlink="">
          <xdr:nvSpPr>
            <xdr:cNvPr id="0" name=""/>
            <xdr:cNvSpPr>
              <a:spLocks noTextEdit="1"/>
            </xdr:cNvSpPr>
          </xdr:nvSpPr>
          <xdr:spPr>
            <a:xfrm>
              <a:off x="114300" y="2462213"/>
              <a:ext cx="2331244" cy="23050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121820</xdr:colOff>
      <xdr:row>36</xdr:row>
      <xdr:rowOff>108284</xdr:rowOff>
    </xdr:from>
    <xdr:to>
      <xdr:col>1</xdr:col>
      <xdr:colOff>1804737</xdr:colOff>
      <xdr:row>54</xdr:row>
      <xdr:rowOff>50131</xdr:rowOff>
    </xdr:to>
    <mc:AlternateContent xmlns:mc="http://schemas.openxmlformats.org/markup-compatibility/2006" xmlns:a14="http://schemas.microsoft.com/office/drawing/2010/main">
      <mc:Choice Requires="a14">
        <xdr:graphicFrame macro="">
          <xdr:nvGraphicFramePr>
            <xdr:cNvPr id="14" name="What is your highest level of education?"/>
            <xdr:cNvGraphicFramePr/>
          </xdr:nvGraphicFramePr>
          <xdr:xfrm>
            <a:off x="0" y="0"/>
            <a:ext cx="0" cy="0"/>
          </xdr:xfrm>
          <a:graphic>
            <a:graphicData uri="http://schemas.microsoft.com/office/drawing/2010/slicer">
              <sle:slicer xmlns:sle="http://schemas.microsoft.com/office/drawing/2010/slicer" name="What is your highest level of education?"/>
            </a:graphicData>
          </a:graphic>
        </xdr:graphicFrame>
      </mc:Choice>
      <mc:Fallback xmlns="">
        <xdr:sp macro="" textlink="">
          <xdr:nvSpPr>
            <xdr:cNvPr id="0" name=""/>
            <xdr:cNvSpPr>
              <a:spLocks noTextEdit="1"/>
            </xdr:cNvSpPr>
          </xdr:nvSpPr>
          <xdr:spPr>
            <a:xfrm>
              <a:off x="121820" y="7275847"/>
              <a:ext cx="2290136" cy="33708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100263</xdr:colOff>
      <xdr:row>23</xdr:row>
      <xdr:rowOff>173456</xdr:rowOff>
    </xdr:from>
    <xdr:to>
      <xdr:col>1</xdr:col>
      <xdr:colOff>1834816</xdr:colOff>
      <xdr:row>35</xdr:row>
      <xdr:rowOff>150396</xdr:rowOff>
    </xdr:to>
    <mc:AlternateContent xmlns:mc="http://schemas.openxmlformats.org/markup-compatibility/2006" xmlns:a14="http://schemas.microsoft.com/office/drawing/2010/main">
      <mc:Choice Requires="a14">
        <xdr:graphicFrame macro="">
          <xdr:nvGraphicFramePr>
            <xdr:cNvPr id="15" name="What is your current employment status?"/>
            <xdr:cNvGraphicFramePr/>
          </xdr:nvGraphicFramePr>
          <xdr:xfrm>
            <a:off x="0" y="0"/>
            <a:ext cx="0" cy="0"/>
          </xdr:xfrm>
          <a:graphic>
            <a:graphicData uri="http://schemas.microsoft.com/office/drawing/2010/slicer">
              <sle:slicer xmlns:sle="http://schemas.microsoft.com/office/drawing/2010/slicer" name="What is your current employment status?"/>
            </a:graphicData>
          </a:graphic>
        </xdr:graphicFrame>
      </mc:Choice>
      <mc:Fallback xmlns="">
        <xdr:sp macro="" textlink="">
          <xdr:nvSpPr>
            <xdr:cNvPr id="0" name=""/>
            <xdr:cNvSpPr>
              <a:spLocks noTextEdit="1"/>
            </xdr:cNvSpPr>
          </xdr:nvSpPr>
          <xdr:spPr>
            <a:xfrm>
              <a:off x="100263" y="4864519"/>
              <a:ext cx="2341772" cy="226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159919</xdr:colOff>
      <xdr:row>89</xdr:row>
      <xdr:rowOff>168943</xdr:rowOff>
    </xdr:from>
    <xdr:to>
      <xdr:col>1</xdr:col>
      <xdr:colOff>1812758</xdr:colOff>
      <xdr:row>105</xdr:row>
      <xdr:rowOff>10527</xdr:rowOff>
    </xdr:to>
    <mc:AlternateContent xmlns:mc="http://schemas.openxmlformats.org/markup-compatibility/2006" xmlns:a14="http://schemas.microsoft.com/office/drawing/2010/main">
      <mc:Choice Requires="a14">
        <xdr:graphicFrame macro="">
          <xdr:nvGraphicFramePr>
            <xdr:cNvPr id="16" name="What type of insurance do you have? (select all that apply)"/>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a:graphicData>
          </a:graphic>
        </xdr:graphicFrame>
      </mc:Choice>
      <mc:Fallback xmlns="">
        <xdr:sp macro="" textlink="">
          <xdr:nvSpPr>
            <xdr:cNvPr id="0" name=""/>
            <xdr:cNvSpPr>
              <a:spLocks noTextEdit="1"/>
            </xdr:cNvSpPr>
          </xdr:nvSpPr>
          <xdr:spPr>
            <a:xfrm>
              <a:off x="159919" y="17433006"/>
              <a:ext cx="2260058" cy="28895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136858</xdr:colOff>
      <xdr:row>55</xdr:row>
      <xdr:rowOff>14537</xdr:rowOff>
    </xdr:from>
    <xdr:to>
      <xdr:col>1</xdr:col>
      <xdr:colOff>1804736</xdr:colOff>
      <xdr:row>81</xdr:row>
      <xdr:rowOff>30078</xdr:rowOff>
    </xdr:to>
    <mc:AlternateContent xmlns:mc="http://schemas.openxmlformats.org/markup-compatibility/2006" xmlns:a14="http://schemas.microsoft.com/office/drawing/2010/main">
      <mc:Choice Requires="a14">
        <xdr:graphicFrame macro="">
          <xdr:nvGraphicFramePr>
            <xdr:cNvPr id="17" name="What race do you consider yourself? 2"/>
            <xdr:cNvGraphicFramePr/>
          </xdr:nvGraphicFramePr>
          <xdr:xfrm>
            <a:off x="0" y="0"/>
            <a:ext cx="0" cy="0"/>
          </xdr:xfrm>
          <a:graphic>
            <a:graphicData uri="http://schemas.microsoft.com/office/drawing/2010/slicer">
              <sle:slicer xmlns:sle="http://schemas.microsoft.com/office/drawing/2010/slicer" name="What race do you consider yourself? 2"/>
            </a:graphicData>
          </a:graphic>
        </xdr:graphicFrame>
      </mc:Choice>
      <mc:Fallback xmlns="">
        <xdr:sp macro="" textlink="">
          <xdr:nvSpPr>
            <xdr:cNvPr id="0" name=""/>
            <xdr:cNvSpPr>
              <a:spLocks noTextEdit="1"/>
            </xdr:cNvSpPr>
          </xdr:nvSpPr>
          <xdr:spPr>
            <a:xfrm>
              <a:off x="136858" y="10801600"/>
              <a:ext cx="2275097" cy="49685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81</xdr:row>
      <xdr:rowOff>114300</xdr:rowOff>
    </xdr:from>
    <xdr:to>
      <xdr:col>1</xdr:col>
      <xdr:colOff>1800225</xdr:colOff>
      <xdr:row>89</xdr:row>
      <xdr:rowOff>47625</xdr:rowOff>
    </xdr:to>
    <mc:AlternateContent xmlns:mc="http://schemas.openxmlformats.org/markup-compatibility/2006" xmlns:a14="http://schemas.microsoft.com/office/drawing/2010/main">
      <mc:Choice Requires="a14">
        <xdr:graphicFrame macro="">
          <xdr:nvGraphicFramePr>
            <xdr:cNvPr id="18" name="Do you currently have health insurance? 1"/>
            <xdr:cNvGraphicFramePr/>
          </xdr:nvGraphicFramePr>
          <xdr:xfrm>
            <a:off x="0" y="0"/>
            <a:ext cx="0" cy="0"/>
          </xdr:xfrm>
          <a:graphic>
            <a:graphicData uri="http://schemas.microsoft.com/office/drawing/2010/slicer">
              <sle:slicer xmlns:sle="http://schemas.microsoft.com/office/drawing/2010/slicer" name="Do you currently have health insurance? 1"/>
            </a:graphicData>
          </a:graphic>
        </xdr:graphicFrame>
      </mc:Choice>
      <mc:Fallback xmlns="">
        <xdr:sp macro="" textlink="">
          <xdr:nvSpPr>
            <xdr:cNvPr id="0" name=""/>
            <xdr:cNvSpPr>
              <a:spLocks noTextEdit="1"/>
            </xdr:cNvSpPr>
          </xdr:nvSpPr>
          <xdr:spPr>
            <a:xfrm>
              <a:off x="142875" y="15854363"/>
              <a:ext cx="2264569"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11</xdr:row>
      <xdr:rowOff>57150</xdr:rowOff>
    </xdr:from>
    <xdr:to>
      <xdr:col>1</xdr:col>
      <xdr:colOff>1866900</xdr:colOff>
      <xdr:row>23</xdr:row>
      <xdr:rowOff>47625</xdr:rowOff>
    </xdr:to>
    <mc:AlternateContent xmlns:mc="http://schemas.openxmlformats.org/markup-compatibility/2006" xmlns:a14="http://schemas.microsoft.com/office/drawing/2010/main">
      <mc:Choice Requires="a14">
        <xdr:graphicFrame macro="">
          <xdr:nvGraphicFramePr>
            <xdr:cNvPr id="2" name="What is your annual household income from all sources? 2"/>
            <xdr:cNvGraphicFramePr/>
          </xdr:nvGraphicFramePr>
          <xdr:xfrm>
            <a:off x="0" y="0"/>
            <a:ext cx="0" cy="0"/>
          </xdr:xfrm>
          <a:graphic>
            <a:graphicData uri="http://schemas.microsoft.com/office/drawing/2010/slicer">
              <sle:slicer xmlns:sle="http://schemas.microsoft.com/office/drawing/2010/slicer" name="What is your annual household income from all sources? 2"/>
            </a:graphicData>
          </a:graphic>
        </xdr:graphicFrame>
      </mc:Choice>
      <mc:Fallback xmlns="">
        <xdr:sp macro="" textlink="">
          <xdr:nvSpPr>
            <xdr:cNvPr id="0" name=""/>
            <xdr:cNvSpPr>
              <a:spLocks noTextEdit="1"/>
            </xdr:cNvSpPr>
          </xdr:nvSpPr>
          <xdr:spPr>
            <a:xfrm>
              <a:off x="114300" y="2462213"/>
              <a:ext cx="2359819"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23</xdr:row>
      <xdr:rowOff>142875</xdr:rowOff>
    </xdr:from>
    <xdr:to>
      <xdr:col>1</xdr:col>
      <xdr:colOff>1809750</xdr:colOff>
      <xdr:row>35</xdr:row>
      <xdr:rowOff>171450</xdr:rowOff>
    </xdr:to>
    <mc:AlternateContent xmlns:mc="http://schemas.openxmlformats.org/markup-compatibility/2006" xmlns:a14="http://schemas.microsoft.com/office/drawing/2010/main">
      <mc:Choice Requires="a14">
        <xdr:graphicFrame macro="">
          <xdr:nvGraphicFramePr>
            <xdr:cNvPr id="3" name="What is your current employment status? 2"/>
            <xdr:cNvGraphicFramePr/>
          </xdr:nvGraphicFramePr>
          <xdr:xfrm>
            <a:off x="0" y="0"/>
            <a:ext cx="0" cy="0"/>
          </xdr:xfrm>
          <a:graphic>
            <a:graphicData uri="http://schemas.microsoft.com/office/drawing/2010/slicer">
              <sle:slicer xmlns:sle="http://schemas.microsoft.com/office/drawing/2010/slicer" name="What is your current employment status? 2"/>
            </a:graphicData>
          </a:graphic>
        </xdr:graphicFrame>
      </mc:Choice>
      <mc:Fallback xmlns="">
        <xdr:sp macro="" textlink="">
          <xdr:nvSpPr>
            <xdr:cNvPr id="0" name=""/>
            <xdr:cNvSpPr>
              <a:spLocks noTextEdit="1"/>
            </xdr:cNvSpPr>
          </xdr:nvSpPr>
          <xdr:spPr>
            <a:xfrm>
              <a:off x="133350" y="4833938"/>
              <a:ext cx="2283619" cy="2314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142874</xdr:colOff>
      <xdr:row>36</xdr:row>
      <xdr:rowOff>104775</xdr:rowOff>
    </xdr:from>
    <xdr:to>
      <xdr:col>1</xdr:col>
      <xdr:colOff>1809749</xdr:colOff>
      <xdr:row>53</xdr:row>
      <xdr:rowOff>171450</xdr:rowOff>
    </xdr:to>
    <mc:AlternateContent xmlns:mc="http://schemas.openxmlformats.org/markup-compatibility/2006" xmlns:a14="http://schemas.microsoft.com/office/drawing/2010/main">
      <mc:Choice Requires="a14">
        <xdr:graphicFrame macro="">
          <xdr:nvGraphicFramePr>
            <xdr:cNvPr id="4" name="What is your highest level of education? 2"/>
            <xdr:cNvGraphicFramePr/>
          </xdr:nvGraphicFramePr>
          <xdr:xfrm>
            <a:off x="0" y="0"/>
            <a:ext cx="0" cy="0"/>
          </xdr:xfrm>
          <a:graphic>
            <a:graphicData uri="http://schemas.microsoft.com/office/drawing/2010/slicer">
              <sle:slicer xmlns:sle="http://schemas.microsoft.com/office/drawing/2010/slicer" name="What is your highest level of education? 2"/>
            </a:graphicData>
          </a:graphic>
        </xdr:graphicFrame>
      </mc:Choice>
      <mc:Fallback xmlns="">
        <xdr:sp macro="" textlink="">
          <xdr:nvSpPr>
            <xdr:cNvPr id="0" name=""/>
            <xdr:cNvSpPr>
              <a:spLocks noTextEdit="1"/>
            </xdr:cNvSpPr>
          </xdr:nvSpPr>
          <xdr:spPr>
            <a:xfrm>
              <a:off x="142874" y="7272338"/>
              <a:ext cx="2274094" cy="3305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1</xdr:row>
      <xdr:rowOff>38100</xdr:rowOff>
    </xdr:from>
    <xdr:to>
      <xdr:col>4</xdr:col>
      <xdr:colOff>76199</xdr:colOff>
      <xdr:row>8</xdr:row>
      <xdr:rowOff>161925</xdr:rowOff>
    </xdr:to>
    <mc:AlternateContent xmlns:mc="http://schemas.openxmlformats.org/markup-compatibility/2006" xmlns:a14="http://schemas.microsoft.com/office/drawing/2010/main">
      <mc:Choice Requires="a14">
        <xdr:graphicFrame macro="">
          <xdr:nvGraphicFramePr>
            <xdr:cNvPr id="5" name="I identify as: 2"/>
            <xdr:cNvGraphicFramePr/>
          </xdr:nvGraphicFramePr>
          <xdr:xfrm>
            <a:off x="0" y="0"/>
            <a:ext cx="0" cy="0"/>
          </xdr:xfrm>
          <a:graphic>
            <a:graphicData uri="http://schemas.microsoft.com/office/drawing/2010/slicer">
              <sle:slicer xmlns:sle="http://schemas.microsoft.com/office/drawing/2010/slicer" name="I identify as: 2"/>
            </a:graphicData>
          </a:graphic>
        </xdr:graphicFrame>
      </mc:Choice>
      <mc:Fallback xmlns="">
        <xdr:sp macro="" textlink="">
          <xdr:nvSpPr>
            <xdr:cNvPr id="0" name=""/>
            <xdr:cNvSpPr>
              <a:spLocks noTextEdit="1"/>
            </xdr:cNvSpPr>
          </xdr:nvSpPr>
          <xdr:spPr>
            <a:xfrm>
              <a:off x="4598194" y="514350"/>
              <a:ext cx="1240630"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257175</xdr:colOff>
      <xdr:row>1</xdr:row>
      <xdr:rowOff>38100</xdr:rowOff>
    </xdr:from>
    <xdr:to>
      <xdr:col>5</xdr:col>
      <xdr:colOff>1243013</xdr:colOff>
      <xdr:row>8</xdr:row>
      <xdr:rowOff>161925</xdr:rowOff>
    </xdr:to>
    <mc:AlternateContent xmlns:mc="http://schemas.openxmlformats.org/markup-compatibility/2006" xmlns:a14="http://schemas.microsoft.com/office/drawing/2010/main">
      <mc:Choice Requires="a14">
        <xdr:graphicFrame macro="">
          <xdr:nvGraphicFramePr>
            <xdr:cNvPr id="6" name="County where you live: 2"/>
            <xdr:cNvGraphicFramePr/>
          </xdr:nvGraphicFramePr>
          <xdr:xfrm>
            <a:off x="0" y="0"/>
            <a:ext cx="0" cy="0"/>
          </xdr:xfrm>
          <a:graphic>
            <a:graphicData uri="http://schemas.microsoft.com/office/drawing/2010/slicer">
              <sle:slicer xmlns:sle="http://schemas.microsoft.com/office/drawing/2010/slicer" name="County where you live: 2"/>
            </a:graphicData>
          </a:graphic>
        </xdr:graphicFrame>
      </mc:Choice>
      <mc:Fallback xmlns="">
        <xdr:sp macro="" textlink="">
          <xdr:nvSpPr>
            <xdr:cNvPr id="0" name=""/>
            <xdr:cNvSpPr>
              <a:spLocks noTextEdit="1"/>
            </xdr:cNvSpPr>
          </xdr:nvSpPr>
          <xdr:spPr>
            <a:xfrm>
              <a:off x="6019800" y="514350"/>
              <a:ext cx="1819276"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152400</xdr:colOff>
      <xdr:row>1</xdr:row>
      <xdr:rowOff>152400</xdr:rowOff>
    </xdr:from>
    <xdr:to>
      <xdr:col>7</xdr:col>
      <xdr:colOff>111916</xdr:colOff>
      <xdr:row>8</xdr:row>
      <xdr:rowOff>9525</xdr:rowOff>
    </xdr:to>
    <mc:AlternateContent xmlns:mc="http://schemas.openxmlformats.org/markup-compatibility/2006" xmlns:a14="http://schemas.microsoft.com/office/drawing/2010/main">
      <mc:Choice Requires="a14">
        <xdr:graphicFrame macro="">
          <xdr:nvGraphicFramePr>
            <xdr:cNvPr id="7" name="Are you Hispanic or Latino? 2"/>
            <xdr:cNvGraphicFramePr/>
          </xdr:nvGraphicFramePr>
          <xdr:xfrm>
            <a:off x="0" y="0"/>
            <a:ext cx="0" cy="0"/>
          </xdr:xfrm>
          <a:graphic>
            <a:graphicData uri="http://schemas.microsoft.com/office/drawing/2010/slicer">
              <sle:slicer xmlns:sle="http://schemas.microsoft.com/office/drawing/2010/slicer" name="Are you Hispanic or Latino? 2"/>
            </a:graphicData>
          </a:graphic>
        </xdr:graphicFrame>
      </mc:Choice>
      <mc:Fallback xmlns="">
        <xdr:sp macro="" textlink="">
          <xdr:nvSpPr>
            <xdr:cNvPr id="0" name=""/>
            <xdr:cNvSpPr>
              <a:spLocks noTextEdit="1"/>
            </xdr:cNvSpPr>
          </xdr:nvSpPr>
          <xdr:spPr>
            <a:xfrm>
              <a:off x="8320088" y="628650"/>
              <a:ext cx="1971673"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90</xdr:row>
      <xdr:rowOff>35720</xdr:rowOff>
    </xdr:from>
    <xdr:to>
      <xdr:col>1</xdr:col>
      <xdr:colOff>1838324</xdr:colOff>
      <xdr:row>104</xdr:row>
      <xdr:rowOff>169069</xdr:rowOff>
    </xdr:to>
    <mc:AlternateContent xmlns:mc="http://schemas.openxmlformats.org/markup-compatibility/2006" xmlns:a14="http://schemas.microsoft.com/office/drawing/2010/main">
      <mc:Choice Requires="a14">
        <xdr:graphicFrame macro="">
          <xdr:nvGraphicFramePr>
            <xdr:cNvPr id="8" name="What type of insurance do you have? (select all that apply) 2"/>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2"/>
            </a:graphicData>
          </a:graphic>
        </xdr:graphicFrame>
      </mc:Choice>
      <mc:Fallback xmlns="">
        <xdr:sp macro="" textlink="">
          <xdr:nvSpPr>
            <xdr:cNvPr id="0" name=""/>
            <xdr:cNvSpPr>
              <a:spLocks noTextEdit="1"/>
            </xdr:cNvSpPr>
          </xdr:nvSpPr>
          <xdr:spPr>
            <a:xfrm>
              <a:off x="209549" y="17490283"/>
              <a:ext cx="2235994" cy="28003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171450</xdr:colOff>
      <xdr:row>54</xdr:row>
      <xdr:rowOff>171450</xdr:rowOff>
    </xdr:from>
    <xdr:to>
      <xdr:col>1</xdr:col>
      <xdr:colOff>1790700</xdr:colOff>
      <xdr:row>80</xdr:row>
      <xdr:rowOff>152400</xdr:rowOff>
    </xdr:to>
    <mc:AlternateContent xmlns:mc="http://schemas.openxmlformats.org/markup-compatibility/2006" xmlns:a14="http://schemas.microsoft.com/office/drawing/2010/main">
      <mc:Choice Requires="a14">
        <xdr:graphicFrame macro="">
          <xdr:nvGraphicFramePr>
            <xdr:cNvPr id="9" name="What race do you consider yourself? 1"/>
            <xdr:cNvGraphicFramePr/>
          </xdr:nvGraphicFramePr>
          <xdr:xfrm>
            <a:off x="0" y="0"/>
            <a:ext cx="0" cy="0"/>
          </xdr:xfrm>
          <a:graphic>
            <a:graphicData uri="http://schemas.microsoft.com/office/drawing/2010/slicer">
              <sle:slicer xmlns:sle="http://schemas.microsoft.com/office/drawing/2010/slicer" name="What race do you consider yourself? 1"/>
            </a:graphicData>
          </a:graphic>
        </xdr:graphicFrame>
      </mc:Choice>
      <mc:Fallback xmlns="">
        <xdr:sp macro="" textlink="">
          <xdr:nvSpPr>
            <xdr:cNvPr id="0" name=""/>
            <xdr:cNvSpPr>
              <a:spLocks noTextEdit="1"/>
            </xdr:cNvSpPr>
          </xdr:nvSpPr>
          <xdr:spPr>
            <a:xfrm>
              <a:off x="171450" y="10768013"/>
              <a:ext cx="2226469" cy="493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178594</xdr:colOff>
      <xdr:row>81</xdr:row>
      <xdr:rowOff>95251</xdr:rowOff>
    </xdr:from>
    <xdr:to>
      <xdr:col>1</xdr:col>
      <xdr:colOff>1785937</xdr:colOff>
      <xdr:row>89</xdr:row>
      <xdr:rowOff>57151</xdr:rowOff>
    </xdr:to>
    <mc:AlternateContent xmlns:mc="http://schemas.openxmlformats.org/markup-compatibility/2006" xmlns:a14="http://schemas.microsoft.com/office/drawing/2010/main">
      <mc:Choice Requires="a14">
        <xdr:graphicFrame macro="">
          <xdr:nvGraphicFramePr>
            <xdr:cNvPr id="13" name="Do you currently have health insurance? 2"/>
            <xdr:cNvGraphicFramePr/>
          </xdr:nvGraphicFramePr>
          <xdr:xfrm>
            <a:off x="0" y="0"/>
            <a:ext cx="0" cy="0"/>
          </xdr:xfrm>
          <a:graphic>
            <a:graphicData uri="http://schemas.microsoft.com/office/drawing/2010/slicer">
              <sle:slicer xmlns:sle="http://schemas.microsoft.com/office/drawing/2010/slicer" name="Do you currently have health insurance? 2"/>
            </a:graphicData>
          </a:graphic>
        </xdr:graphicFrame>
      </mc:Choice>
      <mc:Fallback xmlns="">
        <xdr:sp macro="" textlink="">
          <xdr:nvSpPr>
            <xdr:cNvPr id="0" name=""/>
            <xdr:cNvSpPr>
              <a:spLocks noTextEdit="1"/>
            </xdr:cNvSpPr>
          </xdr:nvSpPr>
          <xdr:spPr>
            <a:xfrm>
              <a:off x="178594" y="15835314"/>
              <a:ext cx="2214562"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142875</xdr:colOff>
      <xdr:row>1</xdr:row>
      <xdr:rowOff>114300</xdr:rowOff>
    </xdr:from>
    <xdr:to>
      <xdr:col>4</xdr:col>
      <xdr:colOff>95250</xdr:colOff>
      <xdr:row>9</xdr:row>
      <xdr:rowOff>66675</xdr:rowOff>
    </xdr:to>
    <mc:AlternateContent xmlns:mc="http://schemas.openxmlformats.org/markup-compatibility/2006" xmlns:a14="http://schemas.microsoft.com/office/drawing/2010/main">
      <mc:Choice Requires="a14">
        <xdr:graphicFrame macro="">
          <xdr:nvGraphicFramePr>
            <xdr:cNvPr id="10" name="I identify as: 4"/>
            <xdr:cNvGraphicFramePr/>
          </xdr:nvGraphicFramePr>
          <xdr:xfrm>
            <a:off x="0" y="0"/>
            <a:ext cx="0" cy="0"/>
          </xdr:xfrm>
          <a:graphic>
            <a:graphicData uri="http://schemas.microsoft.com/office/drawing/2010/slicer">
              <sle:slicer xmlns:sle="http://schemas.microsoft.com/office/drawing/2010/slicer" name="I identify as: 4"/>
            </a:graphicData>
          </a:graphic>
        </xdr:graphicFrame>
      </mc:Choice>
      <mc:Fallback xmlns="">
        <xdr:sp macro="" textlink="">
          <xdr:nvSpPr>
            <xdr:cNvPr id="0" name=""/>
            <xdr:cNvSpPr>
              <a:spLocks noTextEdit="1"/>
            </xdr:cNvSpPr>
          </xdr:nvSpPr>
          <xdr:spPr>
            <a:xfrm>
              <a:off x="4667250" y="590550"/>
              <a:ext cx="1345406"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219075</xdr:colOff>
      <xdr:row>1</xdr:row>
      <xdr:rowOff>114300</xdr:rowOff>
    </xdr:from>
    <xdr:to>
      <xdr:col>6</xdr:col>
      <xdr:colOff>54769</xdr:colOff>
      <xdr:row>9</xdr:row>
      <xdr:rowOff>66675</xdr:rowOff>
    </xdr:to>
    <mc:AlternateContent xmlns:mc="http://schemas.openxmlformats.org/markup-compatibility/2006" xmlns:a14="http://schemas.microsoft.com/office/drawing/2010/main">
      <mc:Choice Requires="a14">
        <xdr:graphicFrame macro="">
          <xdr:nvGraphicFramePr>
            <xdr:cNvPr id="11" name="County where you live: 4"/>
            <xdr:cNvGraphicFramePr/>
          </xdr:nvGraphicFramePr>
          <xdr:xfrm>
            <a:off x="0" y="0"/>
            <a:ext cx="0" cy="0"/>
          </xdr:xfrm>
          <a:graphic>
            <a:graphicData uri="http://schemas.microsoft.com/office/drawing/2010/slicer">
              <sle:slicer xmlns:sle="http://schemas.microsoft.com/office/drawing/2010/slicer" name="County where you live: 4"/>
            </a:graphicData>
          </a:graphic>
        </xdr:graphicFrame>
      </mc:Choice>
      <mc:Fallback xmlns="">
        <xdr:sp macro="" textlink="">
          <xdr:nvSpPr>
            <xdr:cNvPr id="0" name=""/>
            <xdr:cNvSpPr>
              <a:spLocks noTextEdit="1"/>
            </xdr:cNvSpPr>
          </xdr:nvSpPr>
          <xdr:spPr>
            <a:xfrm>
              <a:off x="6136481" y="590550"/>
              <a:ext cx="1824038"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247650</xdr:colOff>
      <xdr:row>1</xdr:row>
      <xdr:rowOff>114300</xdr:rowOff>
    </xdr:from>
    <xdr:to>
      <xdr:col>6</xdr:col>
      <xdr:colOff>2257425</xdr:colOff>
      <xdr:row>7</xdr:row>
      <xdr:rowOff>161925</xdr:rowOff>
    </xdr:to>
    <mc:AlternateContent xmlns:mc="http://schemas.openxmlformats.org/markup-compatibility/2006" xmlns:a14="http://schemas.microsoft.com/office/drawing/2010/main">
      <mc:Choice Requires="a14">
        <xdr:graphicFrame macro="">
          <xdr:nvGraphicFramePr>
            <xdr:cNvPr id="12" name="Are you Hispanic or Latino? 4"/>
            <xdr:cNvGraphicFramePr/>
          </xdr:nvGraphicFramePr>
          <xdr:xfrm>
            <a:off x="0" y="0"/>
            <a:ext cx="0" cy="0"/>
          </xdr:xfrm>
          <a:graphic>
            <a:graphicData uri="http://schemas.microsoft.com/office/drawing/2010/slicer">
              <sle:slicer xmlns:sle="http://schemas.microsoft.com/office/drawing/2010/slicer" name="Are you Hispanic or Latino? 4"/>
            </a:graphicData>
          </a:graphic>
        </xdr:graphicFrame>
      </mc:Choice>
      <mc:Fallback xmlns="">
        <xdr:sp macro="" textlink="">
          <xdr:nvSpPr>
            <xdr:cNvPr id="0" name=""/>
            <xdr:cNvSpPr>
              <a:spLocks noTextEdit="1"/>
            </xdr:cNvSpPr>
          </xdr:nvSpPr>
          <xdr:spPr>
            <a:xfrm>
              <a:off x="8153400" y="590550"/>
              <a:ext cx="2009775"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11</xdr:row>
      <xdr:rowOff>85726</xdr:rowOff>
    </xdr:from>
    <xdr:to>
      <xdr:col>1</xdr:col>
      <xdr:colOff>1819274</xdr:colOff>
      <xdr:row>23</xdr:row>
      <xdr:rowOff>28576</xdr:rowOff>
    </xdr:to>
    <mc:AlternateContent xmlns:mc="http://schemas.openxmlformats.org/markup-compatibility/2006" xmlns:a14="http://schemas.microsoft.com/office/drawing/2010/main">
      <mc:Choice Requires="a14">
        <xdr:graphicFrame macro="">
          <xdr:nvGraphicFramePr>
            <xdr:cNvPr id="13" name="What is your annual household income from all sources? 3"/>
            <xdr:cNvGraphicFramePr/>
          </xdr:nvGraphicFramePr>
          <xdr:xfrm>
            <a:off x="0" y="0"/>
            <a:ext cx="0" cy="0"/>
          </xdr:xfrm>
          <a:graphic>
            <a:graphicData uri="http://schemas.microsoft.com/office/drawing/2010/slicer">
              <sle:slicer xmlns:sle="http://schemas.microsoft.com/office/drawing/2010/slicer" name="What is your annual household income from all sources? 3"/>
            </a:graphicData>
          </a:graphic>
        </xdr:graphicFrame>
      </mc:Choice>
      <mc:Fallback xmlns="">
        <xdr:sp macro="" textlink="">
          <xdr:nvSpPr>
            <xdr:cNvPr id="0" name=""/>
            <xdr:cNvSpPr>
              <a:spLocks noTextEdit="1"/>
            </xdr:cNvSpPr>
          </xdr:nvSpPr>
          <xdr:spPr>
            <a:xfrm>
              <a:off x="152399" y="2490789"/>
              <a:ext cx="2274094" cy="2228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23</xdr:row>
      <xdr:rowOff>123825</xdr:rowOff>
    </xdr:from>
    <xdr:to>
      <xdr:col>1</xdr:col>
      <xdr:colOff>1809750</xdr:colOff>
      <xdr:row>35</xdr:row>
      <xdr:rowOff>95250</xdr:rowOff>
    </xdr:to>
    <mc:AlternateContent xmlns:mc="http://schemas.openxmlformats.org/markup-compatibility/2006" xmlns:a14="http://schemas.microsoft.com/office/drawing/2010/main">
      <mc:Choice Requires="a14">
        <xdr:graphicFrame macro="">
          <xdr:nvGraphicFramePr>
            <xdr:cNvPr id="14" name="What is your current employment status? 3"/>
            <xdr:cNvGraphicFramePr/>
          </xdr:nvGraphicFramePr>
          <xdr:xfrm>
            <a:off x="0" y="0"/>
            <a:ext cx="0" cy="0"/>
          </xdr:xfrm>
          <a:graphic>
            <a:graphicData uri="http://schemas.microsoft.com/office/drawing/2010/slicer">
              <sle:slicer xmlns:sle="http://schemas.microsoft.com/office/drawing/2010/slicer" name="What is your current employment status? 3"/>
            </a:graphicData>
          </a:graphic>
        </xdr:graphicFrame>
      </mc:Choice>
      <mc:Fallback xmlns="">
        <xdr:sp macro="" textlink="">
          <xdr:nvSpPr>
            <xdr:cNvPr id="0" name=""/>
            <xdr:cNvSpPr>
              <a:spLocks noTextEdit="1"/>
            </xdr:cNvSpPr>
          </xdr:nvSpPr>
          <xdr:spPr>
            <a:xfrm>
              <a:off x="152400" y="4814888"/>
              <a:ext cx="2264569"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36</xdr:row>
      <xdr:rowOff>57150</xdr:rowOff>
    </xdr:from>
    <xdr:to>
      <xdr:col>1</xdr:col>
      <xdr:colOff>1819275</xdr:colOff>
      <xdr:row>53</xdr:row>
      <xdr:rowOff>161926</xdr:rowOff>
    </xdr:to>
    <mc:AlternateContent xmlns:mc="http://schemas.openxmlformats.org/markup-compatibility/2006" xmlns:a14="http://schemas.microsoft.com/office/drawing/2010/main">
      <mc:Choice Requires="a14">
        <xdr:graphicFrame macro="">
          <xdr:nvGraphicFramePr>
            <xdr:cNvPr id="15" name="What is your highest level of education? 4"/>
            <xdr:cNvGraphicFramePr/>
          </xdr:nvGraphicFramePr>
          <xdr:xfrm>
            <a:off x="0" y="0"/>
            <a:ext cx="0" cy="0"/>
          </xdr:xfrm>
          <a:graphic>
            <a:graphicData uri="http://schemas.microsoft.com/office/drawing/2010/slicer">
              <sle:slicer xmlns:sle="http://schemas.microsoft.com/office/drawing/2010/slicer" name="What is your highest level of education? 4"/>
            </a:graphicData>
          </a:graphic>
        </xdr:graphicFrame>
      </mc:Choice>
      <mc:Fallback xmlns="">
        <xdr:sp macro="" textlink="">
          <xdr:nvSpPr>
            <xdr:cNvPr id="0" name=""/>
            <xdr:cNvSpPr>
              <a:spLocks noTextEdit="1"/>
            </xdr:cNvSpPr>
          </xdr:nvSpPr>
          <xdr:spPr>
            <a:xfrm>
              <a:off x="161925" y="7224713"/>
              <a:ext cx="2264569" cy="33432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54</xdr:row>
      <xdr:rowOff>104775</xdr:rowOff>
    </xdr:from>
    <xdr:to>
      <xdr:col>1</xdr:col>
      <xdr:colOff>1800225</xdr:colOff>
      <xdr:row>80</xdr:row>
      <xdr:rowOff>76201</xdr:rowOff>
    </xdr:to>
    <mc:AlternateContent xmlns:mc="http://schemas.openxmlformats.org/markup-compatibility/2006" xmlns:a14="http://schemas.microsoft.com/office/drawing/2010/main">
      <mc:Choice Requires="a14">
        <xdr:graphicFrame macro="">
          <xdr:nvGraphicFramePr>
            <xdr:cNvPr id="16" name="What race do you consider yourself? 3"/>
            <xdr:cNvGraphicFramePr/>
          </xdr:nvGraphicFramePr>
          <xdr:xfrm>
            <a:off x="0" y="0"/>
            <a:ext cx="0" cy="0"/>
          </xdr:xfrm>
          <a:graphic>
            <a:graphicData uri="http://schemas.microsoft.com/office/drawing/2010/slicer">
              <sle:slicer xmlns:sle="http://schemas.microsoft.com/office/drawing/2010/slicer" name="What race do you consider yourself? 3"/>
            </a:graphicData>
          </a:graphic>
        </xdr:graphicFrame>
      </mc:Choice>
      <mc:Fallback xmlns="">
        <xdr:sp macro="" textlink="">
          <xdr:nvSpPr>
            <xdr:cNvPr id="0" name=""/>
            <xdr:cNvSpPr>
              <a:spLocks noTextEdit="1"/>
            </xdr:cNvSpPr>
          </xdr:nvSpPr>
          <xdr:spPr>
            <a:xfrm>
              <a:off x="161925" y="10701338"/>
              <a:ext cx="2245519" cy="49244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192882</xdr:colOff>
      <xdr:row>89</xdr:row>
      <xdr:rowOff>80962</xdr:rowOff>
    </xdr:from>
    <xdr:to>
      <xdr:col>1</xdr:col>
      <xdr:colOff>1754982</xdr:colOff>
      <xdr:row>104</xdr:row>
      <xdr:rowOff>14287</xdr:rowOff>
    </xdr:to>
    <mc:AlternateContent xmlns:mc="http://schemas.openxmlformats.org/markup-compatibility/2006" xmlns:a14="http://schemas.microsoft.com/office/drawing/2010/main">
      <mc:Choice Requires="a14">
        <xdr:graphicFrame macro="">
          <xdr:nvGraphicFramePr>
            <xdr:cNvPr id="17" name="What type of insurance do you have? (select all that apply) 3"/>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3"/>
            </a:graphicData>
          </a:graphic>
        </xdr:graphicFrame>
      </mc:Choice>
      <mc:Fallback xmlns="">
        <xdr:sp macro="" textlink="">
          <xdr:nvSpPr>
            <xdr:cNvPr id="0" name=""/>
            <xdr:cNvSpPr>
              <a:spLocks noTextEdit="1"/>
            </xdr:cNvSpPr>
          </xdr:nvSpPr>
          <xdr:spPr>
            <a:xfrm>
              <a:off x="192882" y="17345025"/>
              <a:ext cx="2169319" cy="2790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173830</xdr:colOff>
      <xdr:row>81</xdr:row>
      <xdr:rowOff>11907</xdr:rowOff>
    </xdr:from>
    <xdr:to>
      <xdr:col>1</xdr:col>
      <xdr:colOff>1797842</xdr:colOff>
      <xdr:row>88</xdr:row>
      <xdr:rowOff>119063</xdr:rowOff>
    </xdr:to>
    <mc:AlternateContent xmlns:mc="http://schemas.openxmlformats.org/markup-compatibility/2006" xmlns:a14="http://schemas.microsoft.com/office/drawing/2010/main">
      <mc:Choice Requires="a14">
        <xdr:graphicFrame macro="">
          <xdr:nvGraphicFramePr>
            <xdr:cNvPr id="18" name="Do you currently have health insurance? 3"/>
            <xdr:cNvGraphicFramePr/>
          </xdr:nvGraphicFramePr>
          <xdr:xfrm>
            <a:off x="0" y="0"/>
            <a:ext cx="0" cy="0"/>
          </xdr:xfrm>
          <a:graphic>
            <a:graphicData uri="http://schemas.microsoft.com/office/drawing/2010/slicer">
              <sle:slicer xmlns:sle="http://schemas.microsoft.com/office/drawing/2010/slicer" name="Do you currently have health insurance? 3"/>
            </a:graphicData>
          </a:graphic>
        </xdr:graphicFrame>
      </mc:Choice>
      <mc:Fallback xmlns="">
        <xdr:sp macro="" textlink="">
          <xdr:nvSpPr>
            <xdr:cNvPr id="0" name=""/>
            <xdr:cNvSpPr>
              <a:spLocks noTextEdit="1"/>
            </xdr:cNvSpPr>
          </xdr:nvSpPr>
          <xdr:spPr>
            <a:xfrm>
              <a:off x="173830" y="15751970"/>
              <a:ext cx="2231231" cy="14406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123825</xdr:colOff>
      <xdr:row>1</xdr:row>
      <xdr:rowOff>95250</xdr:rowOff>
    </xdr:from>
    <xdr:to>
      <xdr:col>4</xdr:col>
      <xdr:colOff>554831</xdr:colOff>
      <xdr:row>9</xdr:row>
      <xdr:rowOff>9525</xdr:rowOff>
    </xdr:to>
    <mc:AlternateContent xmlns:mc="http://schemas.openxmlformats.org/markup-compatibility/2006" xmlns:a14="http://schemas.microsoft.com/office/drawing/2010/main">
      <mc:Choice Requires="a14">
        <xdr:graphicFrame macro="">
          <xdr:nvGraphicFramePr>
            <xdr:cNvPr id="2" name="I identify as: 5"/>
            <xdr:cNvGraphicFramePr/>
          </xdr:nvGraphicFramePr>
          <xdr:xfrm>
            <a:off x="0" y="0"/>
            <a:ext cx="0" cy="0"/>
          </xdr:xfrm>
          <a:graphic>
            <a:graphicData uri="http://schemas.microsoft.com/office/drawing/2010/slicer">
              <sle:slicer xmlns:sle="http://schemas.microsoft.com/office/drawing/2010/slicer" name="I identify as: 5"/>
            </a:graphicData>
          </a:graphic>
        </xdr:graphicFrame>
      </mc:Choice>
      <mc:Fallback xmlns="">
        <xdr:sp macro="" textlink="">
          <xdr:nvSpPr>
            <xdr:cNvPr id="0" name=""/>
            <xdr:cNvSpPr>
              <a:spLocks noTextEdit="1"/>
            </xdr:cNvSpPr>
          </xdr:nvSpPr>
          <xdr:spPr>
            <a:xfrm>
              <a:off x="4648200" y="571500"/>
              <a:ext cx="1824037"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676275</xdr:colOff>
      <xdr:row>1</xdr:row>
      <xdr:rowOff>104776</xdr:rowOff>
    </xdr:from>
    <xdr:to>
      <xdr:col>7</xdr:col>
      <xdr:colOff>161925</xdr:colOff>
      <xdr:row>9</xdr:row>
      <xdr:rowOff>9526</xdr:rowOff>
    </xdr:to>
    <mc:AlternateContent xmlns:mc="http://schemas.openxmlformats.org/markup-compatibility/2006" xmlns:a14="http://schemas.microsoft.com/office/drawing/2010/main">
      <mc:Choice Requires="a14">
        <xdr:graphicFrame macro="">
          <xdr:nvGraphicFramePr>
            <xdr:cNvPr id="3" name="County where you live: 5"/>
            <xdr:cNvGraphicFramePr/>
          </xdr:nvGraphicFramePr>
          <xdr:xfrm>
            <a:off x="0" y="0"/>
            <a:ext cx="0" cy="0"/>
          </xdr:xfrm>
          <a:graphic>
            <a:graphicData uri="http://schemas.microsoft.com/office/drawing/2010/slicer">
              <sle:slicer xmlns:sle="http://schemas.microsoft.com/office/drawing/2010/slicer" name="County where you live: 5"/>
            </a:graphicData>
          </a:graphic>
        </xdr:graphicFrame>
      </mc:Choice>
      <mc:Fallback xmlns="">
        <xdr:sp macro="" textlink="">
          <xdr:nvSpPr>
            <xdr:cNvPr id="0" name=""/>
            <xdr:cNvSpPr>
              <a:spLocks noTextEdit="1"/>
            </xdr:cNvSpPr>
          </xdr:nvSpPr>
          <xdr:spPr>
            <a:xfrm>
              <a:off x="6593681" y="581026"/>
              <a:ext cx="1831182" cy="1428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381000</xdr:colOff>
      <xdr:row>1</xdr:row>
      <xdr:rowOff>123826</xdr:rowOff>
    </xdr:from>
    <xdr:to>
      <xdr:col>9</xdr:col>
      <xdr:colOff>254794</xdr:colOff>
      <xdr:row>7</xdr:row>
      <xdr:rowOff>161926</xdr:rowOff>
    </xdr:to>
    <mc:AlternateContent xmlns:mc="http://schemas.openxmlformats.org/markup-compatibility/2006" xmlns:a14="http://schemas.microsoft.com/office/drawing/2010/main">
      <mc:Choice Requires="a14">
        <xdr:graphicFrame macro="">
          <xdr:nvGraphicFramePr>
            <xdr:cNvPr id="4" name="Are you Hispanic or Latino? 5"/>
            <xdr:cNvGraphicFramePr/>
          </xdr:nvGraphicFramePr>
          <xdr:xfrm>
            <a:off x="0" y="0"/>
            <a:ext cx="0" cy="0"/>
          </xdr:xfrm>
          <a:graphic>
            <a:graphicData uri="http://schemas.microsoft.com/office/drawing/2010/slicer">
              <sle:slicer xmlns:sle="http://schemas.microsoft.com/office/drawing/2010/slicer" name="Are you Hispanic or Latino? 5"/>
            </a:graphicData>
          </a:graphic>
        </xdr:graphicFrame>
      </mc:Choice>
      <mc:Fallback xmlns="">
        <xdr:sp macro="" textlink="">
          <xdr:nvSpPr>
            <xdr:cNvPr id="0" name=""/>
            <xdr:cNvSpPr>
              <a:spLocks noTextEdit="1"/>
            </xdr:cNvSpPr>
          </xdr:nvSpPr>
          <xdr:spPr>
            <a:xfrm>
              <a:off x="8643938" y="600076"/>
              <a:ext cx="1838325"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55</xdr:row>
      <xdr:rowOff>38100</xdr:rowOff>
    </xdr:from>
    <xdr:to>
      <xdr:col>1</xdr:col>
      <xdr:colOff>1762124</xdr:colOff>
      <xdr:row>81</xdr:row>
      <xdr:rowOff>28575</xdr:rowOff>
    </xdr:to>
    <mc:AlternateContent xmlns:mc="http://schemas.openxmlformats.org/markup-compatibility/2006" xmlns:a14="http://schemas.microsoft.com/office/drawing/2010/main">
      <mc:Choice Requires="a14">
        <xdr:graphicFrame macro="">
          <xdr:nvGraphicFramePr>
            <xdr:cNvPr id="5" name="What race do you consider yourself? 4"/>
            <xdr:cNvGraphicFramePr/>
          </xdr:nvGraphicFramePr>
          <xdr:xfrm>
            <a:off x="0" y="0"/>
            <a:ext cx="0" cy="0"/>
          </xdr:xfrm>
          <a:graphic>
            <a:graphicData uri="http://schemas.microsoft.com/office/drawing/2010/slicer">
              <sle:slicer xmlns:sle="http://schemas.microsoft.com/office/drawing/2010/slicer" name="What race do you consider yourself? 4"/>
            </a:graphicData>
          </a:graphic>
        </xdr:graphicFrame>
      </mc:Choice>
      <mc:Fallback xmlns="">
        <xdr:sp macro="" textlink="">
          <xdr:nvSpPr>
            <xdr:cNvPr id="0" name=""/>
            <xdr:cNvSpPr>
              <a:spLocks noTextEdit="1"/>
            </xdr:cNvSpPr>
          </xdr:nvSpPr>
          <xdr:spPr>
            <a:xfrm>
              <a:off x="209549" y="10825163"/>
              <a:ext cx="2159794" cy="494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11</xdr:row>
      <xdr:rowOff>104775</xdr:rowOff>
    </xdr:from>
    <xdr:to>
      <xdr:col>1</xdr:col>
      <xdr:colOff>1819274</xdr:colOff>
      <xdr:row>23</xdr:row>
      <xdr:rowOff>76200</xdr:rowOff>
    </xdr:to>
    <mc:AlternateContent xmlns:mc="http://schemas.openxmlformats.org/markup-compatibility/2006" xmlns:a14="http://schemas.microsoft.com/office/drawing/2010/main">
      <mc:Choice Requires="a14">
        <xdr:graphicFrame macro="">
          <xdr:nvGraphicFramePr>
            <xdr:cNvPr id="6" name="What is your annual household income from all sources? 4"/>
            <xdr:cNvGraphicFramePr/>
          </xdr:nvGraphicFramePr>
          <xdr:xfrm>
            <a:off x="0" y="0"/>
            <a:ext cx="0" cy="0"/>
          </xdr:xfrm>
          <a:graphic>
            <a:graphicData uri="http://schemas.microsoft.com/office/drawing/2010/slicer">
              <sle:slicer xmlns:sle="http://schemas.microsoft.com/office/drawing/2010/slicer" name="What is your annual household income from all sources? 4"/>
            </a:graphicData>
          </a:graphic>
        </xdr:graphicFrame>
      </mc:Choice>
      <mc:Fallback xmlns="">
        <xdr:sp macro="" textlink="">
          <xdr:nvSpPr>
            <xdr:cNvPr id="0" name=""/>
            <xdr:cNvSpPr>
              <a:spLocks noTextEdit="1"/>
            </xdr:cNvSpPr>
          </xdr:nvSpPr>
          <xdr:spPr>
            <a:xfrm>
              <a:off x="152399" y="2509838"/>
              <a:ext cx="2274094"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180975</xdr:colOff>
      <xdr:row>36</xdr:row>
      <xdr:rowOff>152400</xdr:rowOff>
    </xdr:from>
    <xdr:to>
      <xdr:col>1</xdr:col>
      <xdr:colOff>1781175</xdr:colOff>
      <xdr:row>54</xdr:row>
      <xdr:rowOff>66675</xdr:rowOff>
    </xdr:to>
    <mc:AlternateContent xmlns:mc="http://schemas.openxmlformats.org/markup-compatibility/2006" xmlns:a14="http://schemas.microsoft.com/office/drawing/2010/main">
      <mc:Choice Requires="a14">
        <xdr:graphicFrame macro="">
          <xdr:nvGraphicFramePr>
            <xdr:cNvPr id="7" name="What is your highest level of education? 5"/>
            <xdr:cNvGraphicFramePr/>
          </xdr:nvGraphicFramePr>
          <xdr:xfrm>
            <a:off x="0" y="0"/>
            <a:ext cx="0" cy="0"/>
          </xdr:xfrm>
          <a:graphic>
            <a:graphicData uri="http://schemas.microsoft.com/office/drawing/2010/slicer">
              <sle:slicer xmlns:sle="http://schemas.microsoft.com/office/drawing/2010/slicer" name="What is your highest level of education? 5"/>
            </a:graphicData>
          </a:graphic>
        </xdr:graphicFrame>
      </mc:Choice>
      <mc:Fallback xmlns="">
        <xdr:sp macro="" textlink="">
          <xdr:nvSpPr>
            <xdr:cNvPr id="0" name=""/>
            <xdr:cNvSpPr>
              <a:spLocks noTextEdit="1"/>
            </xdr:cNvSpPr>
          </xdr:nvSpPr>
          <xdr:spPr>
            <a:xfrm>
              <a:off x="180975" y="7319963"/>
              <a:ext cx="2207419" cy="3343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24</xdr:row>
      <xdr:rowOff>38100</xdr:rowOff>
    </xdr:from>
    <xdr:to>
      <xdr:col>1</xdr:col>
      <xdr:colOff>1781175</xdr:colOff>
      <xdr:row>36</xdr:row>
      <xdr:rowOff>9525</xdr:rowOff>
    </xdr:to>
    <mc:AlternateContent xmlns:mc="http://schemas.openxmlformats.org/markup-compatibility/2006" xmlns:a14="http://schemas.microsoft.com/office/drawing/2010/main">
      <mc:Choice Requires="a14">
        <xdr:graphicFrame macro="">
          <xdr:nvGraphicFramePr>
            <xdr:cNvPr id="8" name="What is your current employment status? 4"/>
            <xdr:cNvGraphicFramePr/>
          </xdr:nvGraphicFramePr>
          <xdr:xfrm>
            <a:off x="0" y="0"/>
            <a:ext cx="0" cy="0"/>
          </xdr:xfrm>
          <a:graphic>
            <a:graphicData uri="http://schemas.microsoft.com/office/drawing/2010/slicer">
              <sle:slicer xmlns:sle="http://schemas.microsoft.com/office/drawing/2010/slicer" name="What is your current employment status? 4"/>
            </a:graphicData>
          </a:graphic>
        </xdr:graphicFrame>
      </mc:Choice>
      <mc:Fallback xmlns="">
        <xdr:sp macro="" textlink="">
          <xdr:nvSpPr>
            <xdr:cNvPr id="0" name=""/>
            <xdr:cNvSpPr>
              <a:spLocks noTextEdit="1"/>
            </xdr:cNvSpPr>
          </xdr:nvSpPr>
          <xdr:spPr>
            <a:xfrm>
              <a:off x="161925" y="4919663"/>
              <a:ext cx="2226469"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219074</xdr:colOff>
      <xdr:row>90</xdr:row>
      <xdr:rowOff>123825</xdr:rowOff>
    </xdr:from>
    <xdr:to>
      <xdr:col>1</xdr:col>
      <xdr:colOff>1771649</xdr:colOff>
      <xdr:row>105</xdr:row>
      <xdr:rowOff>28575</xdr:rowOff>
    </xdr:to>
    <mc:AlternateContent xmlns:mc="http://schemas.openxmlformats.org/markup-compatibility/2006" xmlns:a14="http://schemas.microsoft.com/office/drawing/2010/main">
      <mc:Choice Requires="a14">
        <xdr:graphicFrame macro="">
          <xdr:nvGraphicFramePr>
            <xdr:cNvPr id="9" name="What type of insurance do you have? (select all that apply) 4"/>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4"/>
            </a:graphicData>
          </a:graphic>
        </xdr:graphicFrame>
      </mc:Choice>
      <mc:Fallback xmlns="">
        <xdr:sp macro="" textlink="">
          <xdr:nvSpPr>
            <xdr:cNvPr id="0" name=""/>
            <xdr:cNvSpPr>
              <a:spLocks noTextEdit="1"/>
            </xdr:cNvSpPr>
          </xdr:nvSpPr>
          <xdr:spPr>
            <a:xfrm>
              <a:off x="219074" y="17578388"/>
              <a:ext cx="2159794" cy="2762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81</xdr:row>
      <xdr:rowOff>152400</xdr:rowOff>
    </xdr:from>
    <xdr:to>
      <xdr:col>1</xdr:col>
      <xdr:colOff>1762124</xdr:colOff>
      <xdr:row>89</xdr:row>
      <xdr:rowOff>104775</xdr:rowOff>
    </xdr:to>
    <mc:AlternateContent xmlns:mc="http://schemas.openxmlformats.org/markup-compatibility/2006" xmlns:a14="http://schemas.microsoft.com/office/drawing/2010/main">
      <mc:Choice Requires="a14">
        <xdr:graphicFrame macro="">
          <xdr:nvGraphicFramePr>
            <xdr:cNvPr id="10" name="Do you currently have health insurance? 4"/>
            <xdr:cNvGraphicFramePr/>
          </xdr:nvGraphicFramePr>
          <xdr:xfrm>
            <a:off x="0" y="0"/>
            <a:ext cx="0" cy="0"/>
          </xdr:xfrm>
          <a:graphic>
            <a:graphicData uri="http://schemas.microsoft.com/office/drawing/2010/slicer">
              <sle:slicer xmlns:sle="http://schemas.microsoft.com/office/drawing/2010/slicer" name="Do you currently have health insurance? 4"/>
            </a:graphicData>
          </a:graphic>
        </xdr:graphicFrame>
      </mc:Choice>
      <mc:Fallback xmlns="">
        <xdr:sp macro="" textlink="">
          <xdr:nvSpPr>
            <xdr:cNvPr id="0" name=""/>
            <xdr:cNvSpPr>
              <a:spLocks noTextEdit="1"/>
            </xdr:cNvSpPr>
          </xdr:nvSpPr>
          <xdr:spPr>
            <a:xfrm>
              <a:off x="209549" y="15892463"/>
              <a:ext cx="2159794"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247650</xdr:colOff>
      <xdr:row>1</xdr:row>
      <xdr:rowOff>104775</xdr:rowOff>
    </xdr:from>
    <xdr:to>
      <xdr:col>4</xdr:col>
      <xdr:colOff>685800</xdr:colOff>
      <xdr:row>9</xdr:row>
      <xdr:rowOff>47625</xdr:rowOff>
    </xdr:to>
    <mc:AlternateContent xmlns:mc="http://schemas.openxmlformats.org/markup-compatibility/2006" xmlns:a14="http://schemas.microsoft.com/office/drawing/2010/main">
      <mc:Choice Requires="a14">
        <xdr:graphicFrame macro="">
          <xdr:nvGraphicFramePr>
            <xdr:cNvPr id="2" name="I identify as: 6"/>
            <xdr:cNvGraphicFramePr/>
          </xdr:nvGraphicFramePr>
          <xdr:xfrm>
            <a:off x="0" y="0"/>
            <a:ext cx="0" cy="0"/>
          </xdr:xfrm>
          <a:graphic>
            <a:graphicData uri="http://schemas.microsoft.com/office/drawing/2010/slicer">
              <sle:slicer xmlns:sle="http://schemas.microsoft.com/office/drawing/2010/slicer" name="I identify as: 6"/>
            </a:graphicData>
          </a:graphic>
        </xdr:graphicFrame>
      </mc:Choice>
      <mc:Fallback xmlns="">
        <xdr:sp macro="" textlink="">
          <xdr:nvSpPr>
            <xdr:cNvPr id="0" name=""/>
            <xdr:cNvSpPr>
              <a:spLocks noTextEdit="1"/>
            </xdr:cNvSpPr>
          </xdr:nvSpPr>
          <xdr:spPr>
            <a:xfrm>
              <a:off x="4617244" y="581025"/>
              <a:ext cx="1831181"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95250</xdr:colOff>
      <xdr:row>1</xdr:row>
      <xdr:rowOff>123825</xdr:rowOff>
    </xdr:from>
    <xdr:to>
      <xdr:col>6</xdr:col>
      <xdr:colOff>200025</xdr:colOff>
      <xdr:row>9</xdr:row>
      <xdr:rowOff>76200</xdr:rowOff>
    </xdr:to>
    <mc:AlternateContent xmlns:mc="http://schemas.openxmlformats.org/markup-compatibility/2006" xmlns:a14="http://schemas.microsoft.com/office/drawing/2010/main">
      <mc:Choice Requires="a14">
        <xdr:graphicFrame macro="">
          <xdr:nvGraphicFramePr>
            <xdr:cNvPr id="3" name="County where you live: 6"/>
            <xdr:cNvGraphicFramePr/>
          </xdr:nvGraphicFramePr>
          <xdr:xfrm>
            <a:off x="0" y="0"/>
            <a:ext cx="0" cy="0"/>
          </xdr:xfrm>
          <a:graphic>
            <a:graphicData uri="http://schemas.microsoft.com/office/drawing/2010/slicer">
              <sle:slicer xmlns:sle="http://schemas.microsoft.com/office/drawing/2010/slicer" name="County where you live: 6"/>
            </a:graphicData>
          </a:graphic>
        </xdr:graphicFrame>
      </mc:Choice>
      <mc:Fallback xmlns="">
        <xdr:sp macro="" textlink="">
          <xdr:nvSpPr>
            <xdr:cNvPr id="0" name=""/>
            <xdr:cNvSpPr>
              <a:spLocks noTextEdit="1"/>
            </xdr:cNvSpPr>
          </xdr:nvSpPr>
          <xdr:spPr>
            <a:xfrm>
              <a:off x="6667500" y="600075"/>
              <a:ext cx="1831181"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371475</xdr:colOff>
      <xdr:row>1</xdr:row>
      <xdr:rowOff>114301</xdr:rowOff>
    </xdr:from>
    <xdr:to>
      <xdr:col>7</xdr:col>
      <xdr:colOff>1069181</xdr:colOff>
      <xdr:row>7</xdr:row>
      <xdr:rowOff>171451</xdr:rowOff>
    </xdr:to>
    <mc:AlternateContent xmlns:mc="http://schemas.openxmlformats.org/markup-compatibility/2006" xmlns:a14="http://schemas.microsoft.com/office/drawing/2010/main">
      <mc:Choice Requires="a14">
        <xdr:graphicFrame macro="">
          <xdr:nvGraphicFramePr>
            <xdr:cNvPr id="4" name="Are you Hispanic or Latino? 6"/>
            <xdr:cNvGraphicFramePr/>
          </xdr:nvGraphicFramePr>
          <xdr:xfrm>
            <a:off x="0" y="0"/>
            <a:ext cx="0" cy="0"/>
          </xdr:xfrm>
          <a:graphic>
            <a:graphicData uri="http://schemas.microsoft.com/office/drawing/2010/slicer">
              <sle:slicer xmlns:sle="http://schemas.microsoft.com/office/drawing/2010/slicer" name="Are you Hispanic or Latino? 6"/>
            </a:graphicData>
          </a:graphic>
        </xdr:graphicFrame>
      </mc:Choice>
      <mc:Fallback xmlns="">
        <xdr:sp macro="" textlink="">
          <xdr:nvSpPr>
            <xdr:cNvPr id="0" name=""/>
            <xdr:cNvSpPr>
              <a:spLocks noTextEdit="1"/>
            </xdr:cNvSpPr>
          </xdr:nvSpPr>
          <xdr:spPr>
            <a:xfrm>
              <a:off x="8670131" y="590551"/>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123825</xdr:rowOff>
    </xdr:from>
    <xdr:to>
      <xdr:col>1</xdr:col>
      <xdr:colOff>1724024</xdr:colOff>
      <xdr:row>81</xdr:row>
      <xdr:rowOff>76200</xdr:rowOff>
    </xdr:to>
    <mc:AlternateContent xmlns:mc="http://schemas.openxmlformats.org/markup-compatibility/2006" xmlns:a14="http://schemas.microsoft.com/office/drawing/2010/main">
      <mc:Choice Requires="a14">
        <xdr:graphicFrame macro="">
          <xdr:nvGraphicFramePr>
            <xdr:cNvPr id="5" name="What race do you consider yourself? 5"/>
            <xdr:cNvGraphicFramePr/>
          </xdr:nvGraphicFramePr>
          <xdr:xfrm>
            <a:off x="0" y="0"/>
            <a:ext cx="0" cy="0"/>
          </xdr:xfrm>
          <a:graphic>
            <a:graphicData uri="http://schemas.microsoft.com/office/drawing/2010/slicer">
              <sle:slicer xmlns:sle="http://schemas.microsoft.com/office/drawing/2010/slicer" name="What race do you consider yourself? 5"/>
            </a:graphicData>
          </a:graphic>
        </xdr:graphicFrame>
      </mc:Choice>
      <mc:Fallback xmlns="">
        <xdr:sp macro="" textlink="">
          <xdr:nvSpPr>
            <xdr:cNvPr id="0" name=""/>
            <xdr:cNvSpPr>
              <a:spLocks noTextEdit="1"/>
            </xdr:cNvSpPr>
          </xdr:nvSpPr>
          <xdr:spPr>
            <a:xfrm>
              <a:off x="152399" y="10910888"/>
              <a:ext cx="2178844" cy="4905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142874</xdr:colOff>
      <xdr:row>11</xdr:row>
      <xdr:rowOff>114300</xdr:rowOff>
    </xdr:from>
    <xdr:to>
      <xdr:col>1</xdr:col>
      <xdr:colOff>1752599</xdr:colOff>
      <xdr:row>23</xdr:row>
      <xdr:rowOff>85725</xdr:rowOff>
    </xdr:to>
    <mc:AlternateContent xmlns:mc="http://schemas.openxmlformats.org/markup-compatibility/2006" xmlns:a14="http://schemas.microsoft.com/office/drawing/2010/main">
      <mc:Choice Requires="a14">
        <xdr:graphicFrame macro="">
          <xdr:nvGraphicFramePr>
            <xdr:cNvPr id="6" name="What is your annual household income from all sources? 5"/>
            <xdr:cNvGraphicFramePr/>
          </xdr:nvGraphicFramePr>
          <xdr:xfrm>
            <a:off x="0" y="0"/>
            <a:ext cx="0" cy="0"/>
          </xdr:xfrm>
          <a:graphic>
            <a:graphicData uri="http://schemas.microsoft.com/office/drawing/2010/slicer">
              <sle:slicer xmlns:sle="http://schemas.microsoft.com/office/drawing/2010/slicer" name="What is your annual household income from all sources? 5"/>
            </a:graphicData>
          </a:graphic>
        </xdr:graphicFrame>
      </mc:Choice>
      <mc:Fallback xmlns="">
        <xdr:sp macro="" textlink="">
          <xdr:nvSpPr>
            <xdr:cNvPr id="0" name=""/>
            <xdr:cNvSpPr>
              <a:spLocks noTextEdit="1"/>
            </xdr:cNvSpPr>
          </xdr:nvSpPr>
          <xdr:spPr>
            <a:xfrm>
              <a:off x="142874" y="2519363"/>
              <a:ext cx="2216944"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37</xdr:row>
      <xdr:rowOff>47626</xdr:rowOff>
    </xdr:from>
    <xdr:to>
      <xdr:col>1</xdr:col>
      <xdr:colOff>1743074</xdr:colOff>
      <xdr:row>54</xdr:row>
      <xdr:rowOff>142876</xdr:rowOff>
    </xdr:to>
    <mc:AlternateContent xmlns:mc="http://schemas.openxmlformats.org/markup-compatibility/2006" xmlns:a14="http://schemas.microsoft.com/office/drawing/2010/main">
      <mc:Choice Requires="a14">
        <xdr:graphicFrame macro="">
          <xdr:nvGraphicFramePr>
            <xdr:cNvPr id="7" name="What is your highest level of education? 6"/>
            <xdr:cNvGraphicFramePr/>
          </xdr:nvGraphicFramePr>
          <xdr:xfrm>
            <a:off x="0" y="0"/>
            <a:ext cx="0" cy="0"/>
          </xdr:xfrm>
          <a:graphic>
            <a:graphicData uri="http://schemas.microsoft.com/office/drawing/2010/slicer">
              <sle:slicer xmlns:sle="http://schemas.microsoft.com/office/drawing/2010/slicer" name="What is your highest level of education? 6"/>
            </a:graphicData>
          </a:graphic>
        </xdr:graphicFrame>
      </mc:Choice>
      <mc:Fallback xmlns="">
        <xdr:sp macro="" textlink="">
          <xdr:nvSpPr>
            <xdr:cNvPr id="0" name=""/>
            <xdr:cNvSpPr>
              <a:spLocks noTextEdit="1"/>
            </xdr:cNvSpPr>
          </xdr:nvSpPr>
          <xdr:spPr>
            <a:xfrm>
              <a:off x="133349" y="7405689"/>
              <a:ext cx="2216944" cy="3333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24</xdr:row>
      <xdr:rowOff>57150</xdr:rowOff>
    </xdr:from>
    <xdr:to>
      <xdr:col>1</xdr:col>
      <xdr:colOff>1724024</xdr:colOff>
      <xdr:row>36</xdr:row>
      <xdr:rowOff>47625</xdr:rowOff>
    </xdr:to>
    <mc:AlternateContent xmlns:mc="http://schemas.openxmlformats.org/markup-compatibility/2006" xmlns:a14="http://schemas.microsoft.com/office/drawing/2010/main">
      <mc:Choice Requires="a14">
        <xdr:graphicFrame macro="">
          <xdr:nvGraphicFramePr>
            <xdr:cNvPr id="8" name="What is your current employment status? 5"/>
            <xdr:cNvGraphicFramePr/>
          </xdr:nvGraphicFramePr>
          <xdr:xfrm>
            <a:off x="0" y="0"/>
            <a:ext cx="0" cy="0"/>
          </xdr:xfrm>
          <a:graphic>
            <a:graphicData uri="http://schemas.microsoft.com/office/drawing/2010/slicer">
              <sle:slicer xmlns:sle="http://schemas.microsoft.com/office/drawing/2010/slicer" name="What is your current employment status? 5"/>
            </a:graphicData>
          </a:graphic>
        </xdr:graphicFrame>
      </mc:Choice>
      <mc:Fallback xmlns="">
        <xdr:sp macro="" textlink="">
          <xdr:nvSpPr>
            <xdr:cNvPr id="0" name=""/>
            <xdr:cNvSpPr>
              <a:spLocks noTextEdit="1"/>
            </xdr:cNvSpPr>
          </xdr:nvSpPr>
          <xdr:spPr>
            <a:xfrm>
              <a:off x="133349" y="4938713"/>
              <a:ext cx="2197894"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171450</xdr:colOff>
      <xdr:row>90</xdr:row>
      <xdr:rowOff>123825</xdr:rowOff>
    </xdr:from>
    <xdr:to>
      <xdr:col>1</xdr:col>
      <xdr:colOff>1752600</xdr:colOff>
      <xdr:row>105</xdr:row>
      <xdr:rowOff>85725</xdr:rowOff>
    </xdr:to>
    <mc:AlternateContent xmlns:mc="http://schemas.openxmlformats.org/markup-compatibility/2006" xmlns:a14="http://schemas.microsoft.com/office/drawing/2010/main">
      <mc:Choice Requires="a14">
        <xdr:graphicFrame macro="">
          <xdr:nvGraphicFramePr>
            <xdr:cNvPr id="9" name="What type of insurance do you have? (select all that apply) 5"/>
            <xdr:cNvGraphicFramePr/>
          </xdr:nvGraphicFramePr>
          <xdr:xfrm>
            <a:off x="0" y="0"/>
            <a:ext cx="0" cy="0"/>
          </xdr:xfrm>
          <a:graphic>
            <a:graphicData uri="http://schemas.microsoft.com/office/drawing/2010/slicer">
              <sle:slicer xmlns:sle="http://schemas.microsoft.com/office/drawing/2010/slicer" name="What type of insurance do you have? (select all that apply) 5"/>
            </a:graphicData>
          </a:graphic>
        </xdr:graphicFrame>
      </mc:Choice>
      <mc:Fallback xmlns="">
        <xdr:sp macro="" textlink="">
          <xdr:nvSpPr>
            <xdr:cNvPr id="0" name=""/>
            <xdr:cNvSpPr>
              <a:spLocks noTextEdit="1"/>
            </xdr:cNvSpPr>
          </xdr:nvSpPr>
          <xdr:spPr>
            <a:xfrm>
              <a:off x="171450" y="17578388"/>
              <a:ext cx="2188369" cy="2819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180975</xdr:colOff>
      <xdr:row>82</xdr:row>
      <xdr:rowOff>38101</xdr:rowOff>
    </xdr:from>
    <xdr:to>
      <xdr:col>1</xdr:col>
      <xdr:colOff>1704975</xdr:colOff>
      <xdr:row>89</xdr:row>
      <xdr:rowOff>171451</xdr:rowOff>
    </xdr:to>
    <mc:AlternateContent xmlns:mc="http://schemas.openxmlformats.org/markup-compatibility/2006" xmlns:a14="http://schemas.microsoft.com/office/drawing/2010/main">
      <mc:Choice Requires="a14">
        <xdr:graphicFrame macro="">
          <xdr:nvGraphicFramePr>
            <xdr:cNvPr id="10" name="Do you currently have health insurance? 5"/>
            <xdr:cNvGraphicFramePr/>
          </xdr:nvGraphicFramePr>
          <xdr:xfrm>
            <a:off x="0" y="0"/>
            <a:ext cx="0" cy="0"/>
          </xdr:xfrm>
          <a:graphic>
            <a:graphicData uri="http://schemas.microsoft.com/office/drawing/2010/slicer">
              <sle:slicer xmlns:sle="http://schemas.microsoft.com/office/drawing/2010/slicer" name="Do you currently have health insurance? 5"/>
            </a:graphicData>
          </a:graphic>
        </xdr:graphicFrame>
      </mc:Choice>
      <mc:Fallback xmlns="">
        <xdr:sp macro="" textlink="">
          <xdr:nvSpPr>
            <xdr:cNvPr id="0" name=""/>
            <xdr:cNvSpPr>
              <a:spLocks noTextEdit="1"/>
            </xdr:cNvSpPr>
          </xdr:nvSpPr>
          <xdr:spPr>
            <a:xfrm>
              <a:off x="180975" y="15968664"/>
              <a:ext cx="2131219"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Communications%20Dept/PHIP/Data/Community%20Health%20Assessment%20Survey/2017%20Jan-Jun%20Analysis/Final%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Q1"/>
      <sheetName val="Q2"/>
      <sheetName val="Q3"/>
      <sheetName val="Q4"/>
      <sheetName val="Q5"/>
      <sheetName val="Q6"/>
      <sheetName val="General"/>
      <sheetName val="Nassau Demo"/>
      <sheetName val="Suffolk Demo"/>
      <sheetName val="PT Q1"/>
      <sheetName val="PT Q2"/>
      <sheetName val="PT Q3"/>
      <sheetName val="PT Q4"/>
      <sheetName val="PT Q5"/>
      <sheetName val="PT Q6"/>
      <sheetName val="Nassau Rank"/>
      <sheetName val="Suffolk Rank"/>
      <sheetName val="Final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Admin" refreshedDate="43276.528279050923" createdVersion="5" refreshedVersion="5" minRefreshableVersion="3" recordCount="976">
  <cacheSource type="worksheet">
    <worksheetSource name="Table1"/>
  </cacheSource>
  <cacheFields count="51">
    <cacheField name="RespondentID" numFmtId="0">
      <sharedItems containsString="0" containsBlank="1" containsNumber="1" containsInteger="1" minValue="1" maxValue="976"/>
    </cacheField>
    <cacheField name="Asthma/lung disease" numFmtId="0">
      <sharedItems containsBlank="1"/>
    </cacheField>
    <cacheField name="Cancer" numFmtId="0">
      <sharedItems containsBlank="1"/>
    </cacheField>
    <cacheField name="Heart disease &amp; stroke" numFmtId="0">
      <sharedItems containsBlank="1"/>
    </cacheField>
    <cacheField name="Safety" numFmtId="0">
      <sharedItems containsBlank="1"/>
    </cacheField>
    <cacheField name="HIV/AIDS &amp; Sexually Transmitted Diseases (STDs)" numFmtId="0">
      <sharedItems containsBlank="1"/>
    </cacheField>
    <cacheField name="Vaccine preventable diseases" numFmtId="0">
      <sharedItems containsBlank="1"/>
    </cacheField>
    <cacheField name="Child health &amp; wellness" numFmtId="0">
      <sharedItems containsBlank="1"/>
    </cacheField>
    <cacheField name="Women’s health &amp; wellness" numFmtId="0">
      <sharedItems containsBlank="1"/>
    </cacheField>
    <cacheField name="Diabetes" numFmtId="0">
      <sharedItems containsBlank="1"/>
    </cacheField>
    <cacheField name="Mental health depression/suicide" numFmtId="0">
      <sharedItems containsBlank="1"/>
    </cacheField>
    <cacheField name="Drugs &amp; alcohol abuse" numFmtId="0">
      <sharedItems containsBlank="1"/>
    </cacheField>
    <cacheField name="Environmental hazards" numFmtId="0">
      <sharedItems containsBlank="1"/>
    </cacheField>
    <cacheField name="Obesity/weight loss issues" numFmtId="0">
      <sharedItems containsBlank="1"/>
    </cacheField>
    <cacheField name="Column1" numFmtId="0">
      <sharedItems containsNonDate="0" containsString="0" containsBlank="1"/>
    </cacheField>
    <cacheField name="Count of Selection" numFmtId="0">
      <sharedItems containsString="0" containsBlank="1" containsNumber="1" containsInteger="1" minValue="0" maxValue="12"/>
    </cacheField>
    <cacheField name="Weight" numFmtId="0">
      <sharedItems containsBlank="1" containsMixedTypes="1" containsNumber="1" minValue="0.25" maxValue="3"/>
    </cacheField>
    <cacheField name="Column2" numFmtId="0">
      <sharedItems containsNonDate="0" containsString="0" containsBlank="1"/>
    </cacheField>
    <cacheField name="Asthma/lung disease3" numFmtId="0">
      <sharedItems containsString="0" containsBlank="1" containsNumber="1" minValue="0" maxValue="1"/>
    </cacheField>
    <cacheField name="Cancer4" numFmtId="0">
      <sharedItems containsString="0" containsBlank="1" containsNumber="1" minValue="0" maxValue="1"/>
    </cacheField>
    <cacheField name="Heart disease &amp; stroke5" numFmtId="0">
      <sharedItems containsString="0" containsBlank="1" containsNumber="1" minValue="0" maxValue="1"/>
    </cacheField>
    <cacheField name="Safety6" numFmtId="0">
      <sharedItems containsString="0" containsBlank="1" containsNumber="1" minValue="0" maxValue="1"/>
    </cacheField>
    <cacheField name="HIV/AIDS &amp; Sexually Transmitted Diseases (STDs)7" numFmtId="0">
      <sharedItems containsString="0" containsBlank="1" containsNumber="1" minValue="0" maxValue="1"/>
    </cacheField>
    <cacheField name="Vaccine preventable diseases8" numFmtId="0">
      <sharedItems containsString="0" containsBlank="1" containsNumber="1" minValue="0" maxValue="1"/>
    </cacheField>
    <cacheField name="Child health &amp; wellness9" numFmtId="0">
      <sharedItems containsString="0" containsBlank="1" containsNumber="1" minValue="0" maxValue="1"/>
    </cacheField>
    <cacheField name="Women’s health &amp; wellness10" numFmtId="0">
      <sharedItems containsString="0" containsBlank="1" containsNumber="1" minValue="0" maxValue="1"/>
    </cacheField>
    <cacheField name="Diabetes11" numFmtId="0">
      <sharedItems containsString="0" containsBlank="1" containsNumber="1" minValue="0" maxValue="1"/>
    </cacheField>
    <cacheField name="Mental health depression/suicide12" numFmtId="0">
      <sharedItems containsString="0" containsBlank="1" containsNumber="1" minValue="0" maxValue="1"/>
    </cacheField>
    <cacheField name="Drugs &amp; alcohol abuse13" numFmtId="0">
      <sharedItems containsString="0" containsBlank="1" containsNumber="1" minValue="0" maxValue="1"/>
    </cacheField>
    <cacheField name="Environmental hazards14" numFmtId="0">
      <sharedItems containsString="0" containsBlank="1" containsNumber="1" minValue="0" maxValue="1"/>
    </cacheField>
    <cacheField name="Obesity/weight loss issues15" numFmtId="0">
      <sharedItems containsString="0" containsBlank="1" containsNumber="1" minValue="0" maxValue="1"/>
    </cacheField>
    <cacheField name="Column3" numFmtId="0">
      <sharedItems containsNonDate="0" containsString="0" containsBlank="1"/>
    </cacheField>
    <cacheField name="Column4" numFmtId="0">
      <sharedItems containsNonDate="0" containsString="0" containsBlank="1"/>
    </cacheField>
    <cacheField name="Observed" numFmtId="0">
      <sharedItems containsString="0" containsBlank="1" containsNumber="1" minValue="0" maxValue="3"/>
    </cacheField>
    <cacheField name="Expected" numFmtId="0">
      <sharedItems containsString="0" containsBlank="1" containsNumber="1" containsInteger="1" minValue="0" maxValue="12"/>
    </cacheField>
    <cacheField name="Column5" numFmtId="0">
      <sharedItems containsBlank="1"/>
    </cacheField>
    <cacheField name="Column6" numFmtId="0">
      <sharedItems containsNonDate="0" containsString="0" containsBlank="1"/>
    </cacheField>
    <cacheField name="I identify as:" numFmtId="0">
      <sharedItems containsBlank="1" count="4">
        <s v="Female"/>
        <s v="Male"/>
        <m/>
        <s v="Other"/>
      </sharedItems>
    </cacheField>
    <cacheField name="What is your age?" numFmtId="0">
      <sharedItems containsString="0" containsBlank="1" containsNumber="1" containsInteger="1" minValue="6" maxValue="101"/>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21">
        <s v="Black/African American"/>
        <s v="White/Caucasian"/>
        <m/>
        <s v="Multi-racial"/>
        <s v="Hispanic/Latino"/>
        <s v="Asian/Pacific Islander"/>
        <s v="West Indian"/>
        <s v="Native American"/>
        <s v="Haitian"/>
        <s v="Trinidadian"/>
        <s v="Middle Eastern"/>
        <s v="East Indian"/>
        <s v="Spanish"/>
        <s v="Puerto Rican"/>
        <s v="Other"/>
        <s v="Latin American"/>
        <s v="Canadian"/>
        <s v="Other (please specify)" u="1"/>
        <s v="Hispanic" u="1"/>
        <s v="Transgender" u="1"/>
        <s v="Latino" u="1"/>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2">
        <s v="Some college"/>
        <s v="Graduate school"/>
        <m/>
        <s v="Some high school"/>
        <s v="High school graduate"/>
        <s v="K-8 grade"/>
        <s v="Technical school"/>
        <s v="College graduate"/>
        <s v="Doctorate"/>
        <s v="GED"/>
        <s v="IEP diploma"/>
        <s v="" u="1"/>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11">
        <s v="Private/Commercial"/>
        <s v="No Insurance"/>
        <s v="Medicaid, Medicare"/>
        <m/>
        <s v="Medicaid"/>
        <s v="Medicare"/>
        <s v="Medicare, Private/Commerical"/>
        <s v="Medicaid, Medicare, Private/Commerical"/>
        <s v="Medicaid, Private/Commercial"/>
        <s v="MedicaidPrivate/Commercial" u="1"/>
        <s v="MedicaidMedicare, Private/Commerical" u="1"/>
      </sharedItems>
    </cacheField>
    <cacheField name="Do you have a smart phone?" numFmtId="0">
      <sharedItems containsBlank="1"/>
    </cacheField>
    <cacheField name="NQP?"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2.xml><?xml version="1.0" encoding="utf-8"?>
<pivotCacheDefinition xmlns="http://schemas.openxmlformats.org/spreadsheetml/2006/main" xmlns:r="http://schemas.openxmlformats.org/officeDocument/2006/relationships" r:id="rId1" refreshedBy="Admin" refreshedDate="43276.578649074072" createdVersion="5" refreshedVersion="5" minRefreshableVersion="3" recordCount="976">
  <cacheSource type="worksheet">
    <worksheetSource name="Table4"/>
  </cacheSource>
  <cacheFields count="43">
    <cacheField name="RespondentID" numFmtId="0">
      <sharedItems containsSemiMixedTypes="0" containsString="0" containsNumber="1" containsInteger="1" minValue="1" maxValue="976"/>
    </cacheField>
    <cacheField name="Cultural/religious beliefs" numFmtId="0">
      <sharedItems containsBlank="1"/>
    </cacheField>
    <cacheField name="Lack of availability of doctors" numFmtId="0">
      <sharedItems containsBlank="1"/>
    </cacheField>
    <cacheField name="Unable to pay co-pays/deductibles" numFmtId="0">
      <sharedItems containsBlank="1"/>
    </cacheField>
    <cacheField name="Don’t know how to find doctors" numFmtId="0">
      <sharedItems containsBlank="1"/>
    </cacheField>
    <cacheField name="Language barriers" numFmtId="0">
      <sharedItems containsBlank="1"/>
    </cacheField>
    <cacheField name="There are no barriers" numFmtId="0">
      <sharedItems containsBlank="1"/>
    </cacheField>
    <cacheField name="Don’t understand need to see a doctor" numFmtId="0">
      <sharedItems containsBlank="1"/>
    </cacheField>
    <cacheField name="No insurance" numFmtId="0">
      <sharedItems containsBlank="1"/>
    </cacheField>
    <cacheField name="Transportation" numFmtId="0">
      <sharedItems containsBlank="1"/>
    </cacheField>
    <cacheField name="Fear (e.g. not ready to face/discuss health problem)" numFmtId="0">
      <sharedItems containsBlank="1"/>
    </cacheField>
    <cacheField name="Column1" numFmtId="0">
      <sharedItems containsNonDate="0" containsString="0" containsBlank="1"/>
    </cacheField>
    <cacheField name="Count of Selection" numFmtId="0">
      <sharedItems containsSemiMixedTypes="0" containsString="0" containsNumber="1" containsInteger="1" minValue="0" maxValue="9"/>
    </cacheField>
    <cacheField name="Weight" numFmtId="0">
      <sharedItems containsMixedTypes="1" containsNumber="1" minValue="0.33333333333333331" maxValue="3"/>
    </cacheField>
    <cacheField name="Column2" numFmtId="0">
      <sharedItems containsNonDate="0" containsString="0" containsBlank="1"/>
    </cacheField>
    <cacheField name="Cultural/religious beliefs5" numFmtId="0">
      <sharedItems containsSemiMixedTypes="0" containsString="0" containsNumber="1" minValue="0" maxValue="1"/>
    </cacheField>
    <cacheField name="Lack of availability of doctors6" numFmtId="0">
      <sharedItems containsSemiMixedTypes="0" containsString="0" containsNumber="1" minValue="0" maxValue="1"/>
    </cacheField>
    <cacheField name="Unable to pay co-pays/deductibles7" numFmtId="0">
      <sharedItems containsSemiMixedTypes="0" containsString="0" containsNumber="1" minValue="0" maxValue="1"/>
    </cacheField>
    <cacheField name="Don’t know how to find doctors8" numFmtId="0">
      <sharedItems containsSemiMixedTypes="0" containsString="0" containsNumber="1" minValue="0" maxValue="1"/>
    </cacheField>
    <cacheField name="Language barriers9" numFmtId="0">
      <sharedItems containsSemiMixedTypes="0" containsString="0" containsNumber="1" minValue="0" maxValue="1"/>
    </cacheField>
    <cacheField name="There are no barriers10" numFmtId="0">
      <sharedItems containsSemiMixedTypes="0" containsString="0" containsNumber="1" minValue="0" maxValue="1"/>
    </cacheField>
    <cacheField name="Don’t understand need to see a doctor11" numFmtId="0">
      <sharedItems containsSemiMixedTypes="0" containsString="0" containsNumber="1" minValue="0" maxValue="1"/>
    </cacheField>
    <cacheField name="No insurance12" numFmtId="0">
      <sharedItems containsSemiMixedTypes="0" containsString="0" containsNumber="1" minValue="0" maxValue="1"/>
    </cacheField>
    <cacheField name="Transportation13" numFmtId="0">
      <sharedItems containsSemiMixedTypes="0" containsString="0" containsNumber="1" minValue="0" maxValue="1"/>
    </cacheField>
    <cacheField name="Fear (e.g. not ready to face/discuss health problem)14" numFmtId="0">
      <sharedItems containsSemiMixedTypes="0" containsString="0" containsNumber="1" minValue="0" maxValue="1"/>
    </cacheField>
    <cacheField name="Column3" numFmtId="0">
      <sharedItems containsNonDate="0" containsString="0" containsBlank="1"/>
    </cacheField>
    <cacheField name="Column4" numFmtId="0">
      <sharedItems containsNonDate="0" containsString="0" containsBlank="1"/>
    </cacheField>
    <cacheField name="Observed" numFmtId="0">
      <sharedItems containsSemiMixedTypes="0" containsString="0" containsNumber="1" minValue="0" maxValue="3"/>
    </cacheField>
    <cacheField name="Expected" numFmtId="0">
      <sharedItems containsSemiMixedTypes="0" containsString="0" containsNumber="1" containsInteger="1" minValue="0" maxValue="9"/>
    </cacheField>
    <cacheField name="Column5" numFmtId="0">
      <sharedItems/>
    </cacheField>
    <cacheField name="I identify as:" numFmtId="0">
      <sharedItems containsBlank="1" count="4">
        <s v="Female"/>
        <s v="Male"/>
        <m/>
        <s v="Other"/>
      </sharedItems>
    </cacheField>
    <cacheField name="What is your age?" numFmtId="0">
      <sharedItems containsString="0" containsBlank="1" containsNumber="1" containsInteger="1" minValue="6" maxValue="101"/>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21">
        <s v="Black/African American"/>
        <s v="White/Caucasian"/>
        <m/>
        <s v="Multi-racial"/>
        <s v="Hispanic/Latino"/>
        <s v="Asian/Pacific Islander"/>
        <s v="West Indian"/>
        <s v="Native American"/>
        <s v="Haitian"/>
        <s v="Trinidadian"/>
        <s v="Middle Eastern"/>
        <s v="East Indian"/>
        <s v="Spanish"/>
        <s v="Puerto Rican"/>
        <s v="Other"/>
        <s v="Latin American"/>
        <s v="Canadian"/>
        <s v="Other (please specify)" u="1"/>
        <s v="Hispanic" u="1"/>
        <s v="Transgender" u="1"/>
        <s v="Latino" u="1"/>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2">
        <s v="Some college"/>
        <s v="Graduate school"/>
        <m/>
        <s v="Some high school"/>
        <s v="High school graduate"/>
        <s v="K-8 grade"/>
        <s v="Technical school"/>
        <s v="College graduate"/>
        <s v="Doctorate"/>
        <s v="GED"/>
        <s v="IEP diploma"/>
        <s v="" u="1"/>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11">
        <s v="Private/Commercial"/>
        <s v="No Insurance"/>
        <s v="Medicaid, Medicare"/>
        <m/>
        <s v="Medicaid"/>
        <s v="Medicare"/>
        <s v="Medicare, Private/Commerical"/>
        <s v="Medicaid, Medicare, Private/Commerical"/>
        <s v="Medicaid, Private/Commercial"/>
        <s v="MedicaidPrivate/Commercial" u="1"/>
        <s v="MedicaidMedicare, Private/Commerical" u="1"/>
      </sharedItems>
    </cacheField>
    <cacheField name="Do you have a smart phone?" numFmtId="0">
      <sharedItems containsBlank="1"/>
    </cacheField>
  </cacheFields>
  <extLst>
    <ext xmlns:x14="http://schemas.microsoft.com/office/spreadsheetml/2009/9/main" uri="{725AE2AE-9491-48be-B2B4-4EB974FC3084}">
      <x14:pivotCacheDefinition pivotCacheId="5"/>
    </ext>
  </extLst>
</pivotCacheDefinition>
</file>

<file path=xl/pivotCache/pivotCacheDefinition3.xml><?xml version="1.0" encoding="utf-8"?>
<pivotCacheDefinition xmlns="http://schemas.openxmlformats.org/spreadsheetml/2006/main" xmlns:r="http://schemas.openxmlformats.org/officeDocument/2006/relationships" r:id="rId1" refreshedBy="Admin" refreshedDate="43276.583872106479" createdVersion="5" refreshedVersion="5" minRefreshableVersion="3" recordCount="976">
  <cacheSource type="worksheet">
    <worksheetSource name="Table5"/>
  </cacheSource>
  <cacheFields count="48">
    <cacheField name="RespondentID" numFmtId="0">
      <sharedItems containsSemiMixedTypes="0" containsString="0" containsNumber="1" containsInteger="1" minValue="1" maxValue="976"/>
    </cacheField>
    <cacheField name="Clean air &amp; water" numFmtId="0">
      <sharedItems containsBlank="1"/>
    </cacheField>
    <cacheField name="Mental health services" numFmtId="0">
      <sharedItems containsBlank="1"/>
    </cacheField>
    <cacheField name="Smoking cessation programs" numFmtId="0">
      <sharedItems containsBlank="1"/>
    </cacheField>
    <cacheField name="Drug &amp; alcohol rehabilitation services" numFmtId="0">
      <sharedItems containsBlank="1"/>
    </cacheField>
    <cacheField name="Recreation facilities" numFmtId="0">
      <sharedItems containsBlank="1"/>
    </cacheField>
    <cacheField name="Transportation" numFmtId="0">
      <sharedItems containsBlank="1"/>
    </cacheField>
    <cacheField name="Healthier food choices" numFmtId="0">
      <sharedItems containsBlank="1"/>
    </cacheField>
    <cacheField name="Safe childcare options" numFmtId="0">
      <sharedItems containsBlank="1"/>
    </cacheField>
    <cacheField name="Weight loss programs" numFmtId="0">
      <sharedItems containsBlank="1"/>
    </cacheField>
    <cacheField name="Job opportunities" numFmtId="0">
      <sharedItems containsBlank="1"/>
    </cacheField>
    <cacheField name="Safe places to walk/play" numFmtId="0">
      <sharedItems containsBlank="1"/>
    </cacheField>
    <cacheField name="Safe worksites" numFmtId="0">
      <sharedItems containsBlank="1"/>
    </cacheField>
    <cacheField name="Column1" numFmtId="0">
      <sharedItems containsNonDate="0" containsString="0" containsBlank="1"/>
    </cacheField>
    <cacheField name="Count of Selection" numFmtId="0">
      <sharedItems containsSemiMixedTypes="0" containsString="0" containsNumber="1" containsInteger="1" minValue="0" maxValue="12"/>
    </cacheField>
    <cacheField name="Weight" numFmtId="0">
      <sharedItems containsMixedTypes="1" containsNumber="1" minValue="0.25" maxValue="3"/>
    </cacheField>
    <cacheField name="Column2" numFmtId="0">
      <sharedItems containsNonDate="0" containsString="0" containsBlank="1"/>
    </cacheField>
    <cacheField name="Clean air &amp; water5" numFmtId="0">
      <sharedItems containsSemiMixedTypes="0" containsString="0" containsNumber="1" minValue="0" maxValue="1"/>
    </cacheField>
    <cacheField name="Mental health services6" numFmtId="0">
      <sharedItems containsSemiMixedTypes="0" containsString="0" containsNumber="1" minValue="0" maxValue="1"/>
    </cacheField>
    <cacheField name="Smoking cessation programs7" numFmtId="0">
      <sharedItems containsSemiMixedTypes="0" containsString="0" containsNumber="1" minValue="0" maxValue="1"/>
    </cacheField>
    <cacheField name="Drug &amp; alcohol rehabilitation services8" numFmtId="0">
      <sharedItems containsSemiMixedTypes="0" containsString="0" containsNumber="1" minValue="0" maxValue="1"/>
    </cacheField>
    <cacheField name="Recreation facilities9" numFmtId="0">
      <sharedItems containsSemiMixedTypes="0" containsString="0" containsNumber="1" minValue="0" maxValue="1"/>
    </cacheField>
    <cacheField name="Transportation10" numFmtId="0">
      <sharedItems containsSemiMixedTypes="0" containsString="0" containsNumber="1" minValue="0" maxValue="1"/>
    </cacheField>
    <cacheField name="Healthier food choices11" numFmtId="0">
      <sharedItems containsSemiMixedTypes="0" containsString="0" containsNumber="1" minValue="0" maxValue="1"/>
    </cacheField>
    <cacheField name="Safe childcare options12" numFmtId="0">
      <sharedItems containsSemiMixedTypes="0" containsString="0" containsNumber="1" minValue="0" maxValue="1"/>
    </cacheField>
    <cacheField name="Weight loss programs13" numFmtId="0">
      <sharedItems containsSemiMixedTypes="0" containsString="0" containsNumber="1" minValue="0" maxValue="1"/>
    </cacheField>
    <cacheField name="Job opportunities14" numFmtId="0">
      <sharedItems containsSemiMixedTypes="0" containsString="0" containsNumber="1" minValue="0" maxValue="1"/>
    </cacheField>
    <cacheField name="Safe places to walk/play15" numFmtId="0">
      <sharedItems containsSemiMixedTypes="0" containsString="0" containsNumber="1" minValue="0" maxValue="1"/>
    </cacheField>
    <cacheField name="Safe worksites16" numFmtId="0">
      <sharedItems containsSemiMixedTypes="0" containsString="0" containsNumber="1" minValue="0" maxValue="1"/>
    </cacheField>
    <cacheField name="Column3" numFmtId="0">
      <sharedItems containsNonDate="0" containsString="0" containsBlank="1"/>
    </cacheField>
    <cacheField name="Column4" numFmtId="0">
      <sharedItems containsNonDate="0" containsString="0" containsBlank="1"/>
    </cacheField>
    <cacheField name="Observed" numFmtId="0">
      <sharedItems containsSemiMixedTypes="0" containsString="0" containsNumber="1" minValue="0" maxValue="3"/>
    </cacheField>
    <cacheField name="Expected" numFmtId="0">
      <sharedItems containsSemiMixedTypes="0" containsString="0" containsNumber="1" containsInteger="1" minValue="0" maxValue="12"/>
    </cacheField>
    <cacheField name="Column5" numFmtId="0">
      <sharedItems/>
    </cacheField>
    <cacheField name="I identify as:" numFmtId="0">
      <sharedItems containsBlank="1" count="4">
        <s v="Female"/>
        <s v="Male"/>
        <m/>
        <s v="Other"/>
      </sharedItems>
    </cacheField>
    <cacheField name="What is your age?" numFmtId="0">
      <sharedItems containsString="0" containsBlank="1" containsNumber="1" containsInteger="1" minValue="6" maxValue="101" count="88">
        <n v="28"/>
        <n v="58"/>
        <n v="72"/>
        <n v="53"/>
        <n v="47"/>
        <n v="48"/>
        <n v="38"/>
        <n v="56"/>
        <n v="92"/>
        <n v="60"/>
        <n v="42"/>
        <n v="70"/>
        <n v="49"/>
        <n v="62"/>
        <n v="35"/>
        <n v="34"/>
        <n v="46"/>
        <n v="23"/>
        <n v="63"/>
        <n v="69"/>
        <n v="32"/>
        <n v="94"/>
        <m/>
        <n v="59"/>
        <n v="40"/>
        <n v="45"/>
        <n v="33"/>
        <n v="29"/>
        <n v="36"/>
        <n v="61"/>
        <n v="51"/>
        <n v="13"/>
        <n v="31"/>
        <n v="27"/>
        <n v="17"/>
        <n v="16"/>
        <n v="39"/>
        <n v="25"/>
        <n v="65"/>
        <n v="26"/>
        <n v="43"/>
        <n v="18"/>
        <n v="52"/>
        <n v="30"/>
        <n v="67"/>
        <n v="78"/>
        <n v="55"/>
        <n v="44"/>
        <n v="76"/>
        <n v="83"/>
        <n v="73"/>
        <n v="86"/>
        <n v="20"/>
        <n v="50"/>
        <n v="6"/>
        <n v="57"/>
        <n v="15"/>
        <n v="37"/>
        <n v="68"/>
        <n v="24"/>
        <n v="74"/>
        <n v="41"/>
        <n v="66"/>
        <n v="19"/>
        <n v="22"/>
        <n v="21"/>
        <n v="71"/>
        <n v="87"/>
        <n v="85"/>
        <n v="75"/>
        <n v="79"/>
        <n v="82"/>
        <n v="77"/>
        <n v="64"/>
        <n v="91"/>
        <n v="81"/>
        <n v="89"/>
        <n v="54"/>
        <n v="80"/>
        <n v="88"/>
        <n v="90"/>
        <n v="95"/>
        <n v="97"/>
        <n v="84"/>
        <n v="98"/>
        <n v="9"/>
        <n v="101"/>
        <n v="100"/>
      </sharedItems>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17">
        <s v="Black/African American"/>
        <s v="White/Caucasian"/>
        <m/>
        <s v="Multi-racial"/>
        <s v="Hispanic/Latino"/>
        <s v="Asian/Pacific Islander"/>
        <s v="West Indian"/>
        <s v="Native American"/>
        <s v="Haitian"/>
        <s v="Trinidadian"/>
        <s v="Middle Eastern"/>
        <s v="East Indian"/>
        <s v="Spanish"/>
        <s v="Puerto Rican"/>
        <s v="Other"/>
        <s v="Latin American"/>
        <s v="Canadian"/>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1">
        <s v="Some college"/>
        <s v="Graduate school"/>
        <m/>
        <s v="Some high school"/>
        <s v="High school graduate"/>
        <s v="K-8 grade"/>
        <s v="Technical school"/>
        <s v="College graduate"/>
        <s v="Doctorate"/>
        <s v="GED"/>
        <s v="IEP diploma"/>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9">
        <s v="Private/Commercial"/>
        <s v="No Insurance"/>
        <s v="Medicaid, Medicare"/>
        <m/>
        <s v="Medicaid"/>
        <s v="Medicare"/>
        <s v="Medicare, Private/Commerical"/>
        <s v="Medicaid, Medicare, Private/Commerical"/>
        <s v="Medicaid, Private/Commercial"/>
      </sharedItems>
    </cacheField>
    <cacheField name="Do you have a smart phone?" numFmtId="0">
      <sharedItems containsBlank="1"/>
    </cacheField>
    <cacheField name="NQP?" numFmtId="0">
      <sharedItems containsBlank="1"/>
    </cacheField>
  </cacheFields>
  <extLst>
    <ext xmlns:x14="http://schemas.microsoft.com/office/spreadsheetml/2009/9/main" uri="{725AE2AE-9491-48be-B2B4-4EB974FC3084}">
      <x14:pivotCacheDefinition pivotCacheId="84"/>
    </ext>
  </extLst>
</pivotCacheDefinition>
</file>

<file path=xl/pivotCache/pivotCacheDefinition4.xml><?xml version="1.0" encoding="utf-8"?>
<pivotCacheDefinition xmlns="http://schemas.openxmlformats.org/spreadsheetml/2006/main" xmlns:r="http://schemas.openxmlformats.org/officeDocument/2006/relationships" r:id="rId1" refreshedBy="Admin" refreshedDate="43276.625999537035" createdVersion="5" refreshedVersion="5" minRefreshableVersion="3" recordCount="976">
  <cacheSource type="worksheet">
    <worksheetSource name="Table7"/>
  </cacheSource>
  <cacheFields count="28">
    <cacheField name="RespondentID" numFmtId="0">
      <sharedItems containsSemiMixedTypes="0" containsString="0" containsNumber="1" containsInteger="1" minValue="1" maxValue="976"/>
    </cacheField>
    <cacheField name="Doctor/health professional" numFmtId="0">
      <sharedItems containsBlank="1" count="2">
        <m/>
        <s v="Doctor/health professional"/>
      </sharedItems>
    </cacheField>
    <cacheField name="Library" numFmtId="0">
      <sharedItems containsBlank="1" count="2">
        <m/>
        <s v="Library"/>
      </sharedItems>
    </cacheField>
    <cacheField name="Social Media (Facebook, Twitter, etc.)" numFmtId="0">
      <sharedItems containsBlank="1" count="2">
        <s v="Social Media (Facebook, Twitter, etc.)"/>
        <m/>
      </sharedItems>
    </cacheField>
    <cacheField name="Family or friends" numFmtId="0">
      <sharedItems containsBlank="1" count="2">
        <s v="Family or friends"/>
        <m/>
      </sharedItems>
    </cacheField>
    <cacheField name="Newspaper/magazines" numFmtId="0">
      <sharedItems containsBlank="1" count="2">
        <m/>
        <s v="Newspaper/magazines"/>
      </sharedItems>
    </cacheField>
    <cacheField name="Television" numFmtId="0">
      <sharedItems containsBlank="1" count="2">
        <m/>
        <s v="Television"/>
      </sharedItems>
    </cacheField>
    <cacheField name="Health Department" numFmtId="0">
      <sharedItems containsBlank="1" count="2">
        <m/>
        <s v="Health Department"/>
      </sharedItems>
    </cacheField>
    <cacheField name="Radio" numFmtId="0">
      <sharedItems containsBlank="1" count="2">
        <m/>
        <s v="Radio"/>
      </sharedItems>
    </cacheField>
    <cacheField name="Worksite" numFmtId="0">
      <sharedItems containsBlank="1" count="2">
        <m/>
        <s v="Worksite"/>
      </sharedItems>
    </cacheField>
    <cacheField name="Hospital" numFmtId="0">
      <sharedItems containsBlank="1" count="2">
        <m/>
        <s v="Hospital"/>
      </sharedItems>
    </cacheField>
    <cacheField name="Religious organization" numFmtId="0">
      <sharedItems containsBlank="1" count="2">
        <m/>
        <s v="Religious organization"/>
      </sharedItems>
    </cacheField>
    <cacheField name="Internet" numFmtId="0">
      <sharedItems containsBlank="1" count="2">
        <s v="Internet"/>
        <m/>
      </sharedItems>
    </cacheField>
    <cacheField name="School/college" numFmtId="0">
      <sharedItems containsBlank="1" count="2">
        <m/>
        <s v="School/college"/>
      </sharedItems>
    </cacheField>
    <cacheField name="I identify as:" numFmtId="0">
      <sharedItems containsBlank="1" count="4">
        <s v="Female"/>
        <s v="Male"/>
        <m/>
        <s v="Other"/>
      </sharedItems>
    </cacheField>
    <cacheField name="What is your age?" numFmtId="0">
      <sharedItems containsString="0" containsBlank="1" containsNumber="1" containsInteger="1" minValue="6" maxValue="101"/>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17">
        <s v="Black/African American"/>
        <s v="White/Caucasian"/>
        <m/>
        <s v="Multi-racial"/>
        <s v="Hispanic/Latino"/>
        <s v="Asian/Pacific Islander"/>
        <s v="West Indian"/>
        <s v="Native American"/>
        <s v="Haitian"/>
        <s v="Trinidadian"/>
        <s v="Middle Eastern"/>
        <s v="East Indian"/>
        <s v="Spanish"/>
        <s v="Puerto Rican"/>
        <s v="Other"/>
        <s v="Latin American"/>
        <s v="Canadian"/>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1">
        <s v="Some college"/>
        <s v="Graduate school"/>
        <m/>
        <s v="Some high school"/>
        <s v="High school graduate"/>
        <s v="K-8 grade"/>
        <s v="Technical school"/>
        <s v="College graduate"/>
        <s v="Doctorate"/>
        <s v="GED"/>
        <s v="IEP diploma"/>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9">
        <s v="Private/Commercial"/>
        <s v="No Insurance"/>
        <s v="Medicaid, Medicare"/>
        <m/>
        <s v="Medicaid"/>
        <s v="Medicare"/>
        <s v="Medicare, Private/Commerical"/>
        <s v="Medicaid, Medicare, Private/Commerical"/>
        <s v="Medicaid, Private/Commercial"/>
      </sharedItems>
    </cacheField>
    <cacheField name="Do you have a smart phone?" numFmtId="0">
      <sharedItems containsBlank="1"/>
    </cacheField>
    <cacheField name="NQP?" numFmtId="0">
      <sharedItems containsBlank="1"/>
    </cacheField>
  </cacheFields>
  <extLst>
    <ext xmlns:x14="http://schemas.microsoft.com/office/spreadsheetml/2009/9/main" uri="{725AE2AE-9491-48be-B2B4-4EB974FC3084}">
      <x14:pivotCacheDefinition pivotCacheId="89"/>
    </ext>
  </extLst>
</pivotCacheDefinition>
</file>

<file path=xl/pivotCache/pivotCacheDefinition5.xml><?xml version="1.0" encoding="utf-8"?>
<pivotCacheDefinition xmlns="http://schemas.openxmlformats.org/spreadsheetml/2006/main" xmlns:r="http://schemas.openxmlformats.org/officeDocument/2006/relationships" r:id="rId1" refreshedBy="Admin" refreshedDate="43276.689527893519" createdVersion="5" refreshedVersion="5" minRefreshableVersion="3" recordCount="976">
  <cacheSource type="worksheet">
    <worksheetSource name="Table2"/>
  </cacheSource>
  <cacheFields count="49">
    <cacheField name="RespondentID" numFmtId="0">
      <sharedItems containsSemiMixedTypes="0" containsString="0" containsNumber="1" containsInteger="1" minValue="1" maxValue="976"/>
    </cacheField>
    <cacheField name="Asthma/lung disease" numFmtId="0">
      <sharedItems containsBlank="1"/>
    </cacheField>
    <cacheField name="Cancer" numFmtId="0">
      <sharedItems containsBlank="1"/>
    </cacheField>
    <cacheField name="Heart disease &amp; stroke" numFmtId="0">
      <sharedItems containsBlank="1"/>
    </cacheField>
    <cacheField name="Safety" numFmtId="0">
      <sharedItems containsBlank="1"/>
    </cacheField>
    <cacheField name="HIV/AIDS &amp; Sexually Transmitted Diseases (STDs)" numFmtId="0">
      <sharedItems containsBlank="1"/>
    </cacheField>
    <cacheField name="Vaccine preventable diseases" numFmtId="0">
      <sharedItems containsBlank="1"/>
    </cacheField>
    <cacheField name="Child health &amp; wellness" numFmtId="0">
      <sharedItems containsBlank="1"/>
    </cacheField>
    <cacheField name="Women’s health &amp; wellness" numFmtId="0">
      <sharedItems containsBlank="1"/>
    </cacheField>
    <cacheField name="Diabetes" numFmtId="0">
      <sharedItems containsBlank="1"/>
    </cacheField>
    <cacheField name="Mental health depression/suicide" numFmtId="0">
      <sharedItems containsBlank="1"/>
    </cacheField>
    <cacheField name="Drugs &amp; alcohol abuse" numFmtId="0">
      <sharedItems containsBlank="1"/>
    </cacheField>
    <cacheField name="Environmental hazards" numFmtId="0">
      <sharedItems containsBlank="1"/>
    </cacheField>
    <cacheField name="Obesity/weight loss issues" numFmtId="0">
      <sharedItems containsBlank="1"/>
    </cacheField>
    <cacheField name="Column3" numFmtId="0">
      <sharedItems containsNonDate="0" containsString="0" containsBlank="1"/>
    </cacheField>
    <cacheField name="Count of Selection" numFmtId="0">
      <sharedItems containsSemiMixedTypes="0" containsString="0" containsNumber="1" containsInteger="1" minValue="0" maxValue="10"/>
    </cacheField>
    <cacheField name="Weight" numFmtId="0">
      <sharedItems containsMixedTypes="1" containsNumber="1" minValue="0.3" maxValue="3"/>
    </cacheField>
    <cacheField name="Column4" numFmtId="0">
      <sharedItems containsNonDate="0" containsString="0" containsBlank="1"/>
    </cacheField>
    <cacheField name="Asthma/lung disease3" numFmtId="0">
      <sharedItems containsSemiMixedTypes="0" containsString="0" containsNumber="1" minValue="0" maxValue="1"/>
    </cacheField>
    <cacheField name="Cancer4" numFmtId="0">
      <sharedItems containsSemiMixedTypes="0" containsString="0" containsNumber="1" minValue="0" maxValue="1"/>
    </cacheField>
    <cacheField name="Heart disease &amp; stroke5" numFmtId="0">
      <sharedItems containsSemiMixedTypes="0" containsString="0" containsNumber="1" minValue="0" maxValue="1"/>
    </cacheField>
    <cacheField name="Safety6" numFmtId="0">
      <sharedItems containsSemiMixedTypes="0" containsString="0" containsNumber="1" minValue="0" maxValue="1"/>
    </cacheField>
    <cacheField name="HIV/AIDS &amp; Sexually Transmitted Diseases (STDs)7" numFmtId="0">
      <sharedItems containsSemiMixedTypes="0" containsString="0" containsNumber="1" minValue="0" maxValue="1"/>
    </cacheField>
    <cacheField name="Vaccine preventable diseases8" numFmtId="0">
      <sharedItems containsSemiMixedTypes="0" containsString="0" containsNumber="1" minValue="0" maxValue="1"/>
    </cacheField>
    <cacheField name="Child health &amp; wellness9" numFmtId="0">
      <sharedItems containsSemiMixedTypes="0" containsString="0" containsNumber="1" minValue="0" maxValue="1"/>
    </cacheField>
    <cacheField name="Women’s health &amp; wellness10" numFmtId="0">
      <sharedItems containsSemiMixedTypes="0" containsString="0" containsNumber="1" minValue="0" maxValue="1"/>
    </cacheField>
    <cacheField name="Diabetes11" numFmtId="0">
      <sharedItems containsSemiMixedTypes="0" containsString="0" containsNumber="1" minValue="0" maxValue="1"/>
    </cacheField>
    <cacheField name="Mental health depression/suicide12" numFmtId="0">
      <sharedItems containsSemiMixedTypes="0" containsString="0" containsNumber="1" minValue="0" maxValue="1"/>
    </cacheField>
    <cacheField name="Drugs &amp; alcohol abuse13" numFmtId="0">
      <sharedItems containsSemiMixedTypes="0" containsString="0" containsNumber="1" minValue="0" maxValue="1"/>
    </cacheField>
    <cacheField name="Environmental hazards14" numFmtId="0">
      <sharedItems containsSemiMixedTypes="0" containsString="0" containsNumber="1" minValue="0" maxValue="1"/>
    </cacheField>
    <cacheField name="Obesity/weight loss issues15" numFmtId="0">
      <sharedItems containsSemiMixedTypes="0" containsString="0" containsNumber="1" minValue="0" maxValue="1"/>
    </cacheField>
    <cacheField name="Column1" numFmtId="0">
      <sharedItems containsNonDate="0" containsString="0" containsBlank="1"/>
    </cacheField>
    <cacheField name="Column2" numFmtId="0">
      <sharedItems containsNonDate="0" containsString="0" containsBlank="1"/>
    </cacheField>
    <cacheField name="Observed" numFmtId="0">
      <sharedItems containsSemiMixedTypes="0" containsString="0" containsNumber="1" minValue="0" maxValue="3"/>
    </cacheField>
    <cacheField name="Expected" numFmtId="0">
      <sharedItems containsSemiMixedTypes="0" containsString="0" containsNumber="1" containsInteger="1" minValue="0" maxValue="10"/>
    </cacheField>
    <cacheField name="Column7" numFmtId="0">
      <sharedItems/>
    </cacheField>
    <cacheField name="I identify as:" numFmtId="0">
      <sharedItems containsBlank="1" count="4">
        <s v="Female"/>
        <s v="Male"/>
        <m/>
        <s v="Other"/>
      </sharedItems>
    </cacheField>
    <cacheField name="What is your age?" numFmtId="0">
      <sharedItems containsString="0" containsBlank="1" containsNumber="1" containsInteger="1" minValue="6" maxValue="101"/>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21">
        <s v="Black/African American"/>
        <s v="White/Caucasian"/>
        <m/>
        <s v="Multi-racial"/>
        <s v="Hispanic/Latino"/>
        <s v="Asian/Pacific Islander"/>
        <s v="West Indian"/>
        <s v="Native American"/>
        <s v="Haitian"/>
        <s v="Trinidadian"/>
        <s v="Middle Eastern"/>
        <s v="East Indian"/>
        <s v="Spanish"/>
        <s v="Puerto Rican"/>
        <s v="Other"/>
        <s v="Latin American"/>
        <s v="Canadian"/>
        <s v="Other (please specify)" u="1"/>
        <s v="Hispanic" u="1"/>
        <s v="Transgender" u="1"/>
        <s v="Latino" u="1"/>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2">
        <s v="Some college"/>
        <s v="Graduate school"/>
        <m/>
        <s v="Some high school"/>
        <s v="High school graduate"/>
        <s v="K-8 grade"/>
        <s v="Technical school"/>
        <s v="College graduate"/>
        <s v="Doctorate"/>
        <s v="GED"/>
        <s v="IEP diploma"/>
        <s v="" u="1"/>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11">
        <s v="Private/Commercial"/>
        <s v="No Insurance"/>
        <s v="Medicaid, Medicare"/>
        <m/>
        <s v="Medicaid"/>
        <s v="Medicare"/>
        <s v="Medicare, Private/Commerical"/>
        <s v="Medicaid, Medicare, Private/Commerical"/>
        <s v="Medicaid, Private/Commercial"/>
        <s v="MedicaidPrivate/Commercial" u="1"/>
        <s v="MedicaidMedicare, Private/Commerical" u="1"/>
      </sharedItems>
    </cacheField>
    <cacheField name="Do you have a smart phone?" numFmtId="0">
      <sharedItems containsBlank="1"/>
    </cacheField>
  </cacheFields>
  <extLst>
    <ext xmlns:x14="http://schemas.microsoft.com/office/spreadsheetml/2009/9/main" uri="{725AE2AE-9491-48be-B2B4-4EB974FC3084}">
      <x14:pivotCacheDefinition pivotCacheId="4"/>
    </ext>
  </extLst>
</pivotCacheDefinition>
</file>

<file path=xl/pivotCache/pivotCacheDefinition6.xml><?xml version="1.0" encoding="utf-8"?>
<pivotCacheDefinition xmlns="http://schemas.openxmlformats.org/spreadsheetml/2006/main" xmlns:r="http://schemas.openxmlformats.org/officeDocument/2006/relationships" r:id="rId1" refreshedBy="Admin" refreshedDate="43277.519124189814" createdVersion="5" refreshedVersion="5" minRefreshableVersion="3" recordCount="976">
  <cacheSource type="worksheet">
    <worksheetSource name="Table6"/>
  </cacheSource>
  <cacheFields count="60">
    <cacheField name="RespondentID" numFmtId="0">
      <sharedItems containsSemiMixedTypes="0" containsString="0" containsNumber="1" containsInteger="1" minValue="1" maxValue="976"/>
    </cacheField>
    <cacheField name="Blood pressure" numFmtId="0">
      <sharedItems containsBlank="1"/>
    </cacheField>
    <cacheField name="Eating disorders" numFmtId="0">
      <sharedItems containsBlank="1"/>
    </cacheField>
    <cacheField name="Mental health/depression" numFmtId="0">
      <sharedItems containsBlank="1"/>
    </cacheField>
    <cacheField name="Cancer" numFmtId="0">
      <sharedItems containsBlank="1"/>
    </cacheField>
    <cacheField name="Emergency preparedness" numFmtId="0">
      <sharedItems containsBlank="1"/>
    </cacheField>
    <cacheField name="Nutrition" numFmtId="0">
      <sharedItems containsBlank="1"/>
    </cacheField>
    <cacheField name="Cholesterol" numFmtId="0">
      <sharedItems containsBlank="1"/>
    </cacheField>
    <cacheField name="Exercise/physical activity" numFmtId="0">
      <sharedItems containsBlank="1"/>
    </cacheField>
    <cacheField name="Prenatal care" numFmtId="0">
      <sharedItems containsBlank="1"/>
    </cacheField>
    <cacheField name="Dental screenings" numFmtId="0">
      <sharedItems containsBlank="1"/>
    </cacheField>
    <cacheField name="Heart disease" numFmtId="0">
      <sharedItems containsBlank="1"/>
    </cacheField>
    <cacheField name="Suicide prevention" numFmtId="0">
      <sharedItems containsBlank="1"/>
    </cacheField>
    <cacheField name="Diabetes" numFmtId="0">
      <sharedItems containsBlank="1"/>
    </cacheField>
    <cacheField name="HIV/AIDS &amp; Sexually Transmitted Diseases (STDs)" numFmtId="0">
      <sharedItems containsBlank="1"/>
    </cacheField>
    <cacheField name="Vaccination/immunizations" numFmtId="0">
      <sharedItems containsBlank="1"/>
    </cacheField>
    <cacheField name="Disease outbreak information" numFmtId="0">
      <sharedItems containsBlank="1"/>
    </cacheField>
    <cacheField name="Importance of routine well checkups" numFmtId="0">
      <sharedItems containsBlank="1"/>
    </cacheField>
    <cacheField name="Drug and alcohol" numFmtId="0">
      <sharedItems containsBlank="1"/>
    </cacheField>
    <cacheField name="Column1" numFmtId="0">
      <sharedItems containsNonDate="0" containsString="0" containsBlank="1"/>
    </cacheField>
    <cacheField name="Count of Selection" numFmtId="0">
      <sharedItems containsSemiMixedTypes="0" containsString="0" containsNumber="1" containsInteger="1" minValue="0" maxValue="18"/>
    </cacheField>
    <cacheField name="Weight" numFmtId="0">
      <sharedItems containsMixedTypes="1" containsNumber="1" minValue="0.16666666666666666" maxValue="3"/>
    </cacheField>
    <cacheField name="Column2" numFmtId="0">
      <sharedItems containsNonDate="0" containsString="0" containsBlank="1"/>
    </cacheField>
    <cacheField name="Blood pressure5" numFmtId="0">
      <sharedItems containsSemiMixedTypes="0" containsString="0" containsNumber="1" minValue="0" maxValue="1"/>
    </cacheField>
    <cacheField name="Eating disorders6" numFmtId="0">
      <sharedItems containsSemiMixedTypes="0" containsString="0" containsNumber="1" minValue="0" maxValue="1"/>
    </cacheField>
    <cacheField name="Mental health/depression7" numFmtId="0">
      <sharedItems containsSemiMixedTypes="0" containsString="0" containsNumber="1" minValue="0" maxValue="1"/>
    </cacheField>
    <cacheField name="Cancer8" numFmtId="0">
      <sharedItems containsSemiMixedTypes="0" containsString="0" containsNumber="1" minValue="0" maxValue="1"/>
    </cacheField>
    <cacheField name="Emergency preparedness9" numFmtId="0">
      <sharedItems containsSemiMixedTypes="0" containsString="0" containsNumber="1" minValue="0" maxValue="1"/>
    </cacheField>
    <cacheField name="Nutrition10" numFmtId="0">
      <sharedItems containsSemiMixedTypes="0" containsString="0" containsNumber="1" minValue="0" maxValue="1"/>
    </cacheField>
    <cacheField name="Cholesterol11" numFmtId="0">
      <sharedItems containsSemiMixedTypes="0" containsString="0" containsNumber="1" minValue="0" maxValue="1"/>
    </cacheField>
    <cacheField name="Exercise/physical activity12" numFmtId="0">
      <sharedItems containsSemiMixedTypes="0" containsString="0" containsNumber="1" minValue="0" maxValue="1"/>
    </cacheField>
    <cacheField name="Prenatal care13" numFmtId="0">
      <sharedItems containsSemiMixedTypes="0" containsString="0" containsNumber="1" minValue="0" maxValue="1"/>
    </cacheField>
    <cacheField name="Dental screenings14" numFmtId="0">
      <sharedItems containsSemiMixedTypes="0" containsString="0" containsNumber="1" minValue="0" maxValue="1"/>
    </cacheField>
    <cacheField name="Heart disease15" numFmtId="0">
      <sharedItems containsSemiMixedTypes="0" containsString="0" containsNumber="1" minValue="0" maxValue="1"/>
    </cacheField>
    <cacheField name="Suicide prevention16" numFmtId="0">
      <sharedItems containsSemiMixedTypes="0" containsString="0" containsNumber="1" minValue="0" maxValue="1"/>
    </cacheField>
    <cacheField name="Diabetes17" numFmtId="0">
      <sharedItems containsSemiMixedTypes="0" containsString="0" containsNumber="1" minValue="0" maxValue="1"/>
    </cacheField>
    <cacheField name="HIV/AIDS &amp; Sexually Transmitted Diseases (STDs)18" numFmtId="0">
      <sharedItems containsSemiMixedTypes="0" containsString="0" containsNumber="1" minValue="0" maxValue="1"/>
    </cacheField>
    <cacheField name="Vaccination/immunizations19" numFmtId="0">
      <sharedItems containsSemiMixedTypes="0" containsString="0" containsNumber="1" minValue="0" maxValue="1"/>
    </cacheField>
    <cacheField name="Disease outbreak information20" numFmtId="0">
      <sharedItems containsSemiMixedTypes="0" containsString="0" containsNumber="1" minValue="0" maxValue="1"/>
    </cacheField>
    <cacheField name="Importance of routine well checkups21" numFmtId="0">
      <sharedItems containsSemiMixedTypes="0" containsString="0" containsNumber="1" minValue="0" maxValue="1"/>
    </cacheField>
    <cacheField name="Drug and alcohol22" numFmtId="0">
      <sharedItems containsSemiMixedTypes="0" containsString="0" containsNumber="1" minValue="0" maxValue="1"/>
    </cacheField>
    <cacheField name="Column3" numFmtId="0">
      <sharedItems containsNonDate="0" containsString="0" containsBlank="1"/>
    </cacheField>
    <cacheField name="Column4" numFmtId="0">
      <sharedItems containsNonDate="0" containsString="0" containsBlank="1"/>
    </cacheField>
    <cacheField name="Observed" numFmtId="0">
      <sharedItems containsSemiMixedTypes="0" containsString="0" containsNumber="1" minValue="0" maxValue="3.0000000000000004"/>
    </cacheField>
    <cacheField name="Expected" numFmtId="0">
      <sharedItems containsSemiMixedTypes="0" containsString="0" containsNumber="1" containsInteger="1" minValue="0" maxValue="18"/>
    </cacheField>
    <cacheField name="Column5" numFmtId="0">
      <sharedItems/>
    </cacheField>
    <cacheField name="I identify as:" numFmtId="0">
      <sharedItems containsBlank="1" count="4">
        <s v="Female"/>
        <s v="Male"/>
        <m/>
        <s v="Other"/>
      </sharedItems>
    </cacheField>
    <cacheField name="What is your age?" numFmtId="0">
      <sharedItems containsString="0" containsBlank="1" containsNumber="1" containsInteger="1" minValue="6" maxValue="101"/>
    </cacheField>
    <cacheField name="County where you live:" numFmtId="0">
      <sharedItems containsBlank="1" count="4">
        <s v="Nassau"/>
        <s v="Queens"/>
        <s v="Suffolk"/>
        <m/>
      </sharedItems>
    </cacheField>
    <cacheField name="Town and ZIP code where you live:" numFmtId="0">
      <sharedItems containsBlank="1" count="197">
        <s v="Baldwin, 11510"/>
        <s v="Lake Success, 11020"/>
        <s v="Elmont, 11003"/>
        <s v="Westbury, 11590"/>
        <s v="Hempstead, 11550"/>
        <s v="Uniondale, 11553"/>
        <s v="Rockville Centre, 11570"/>
        <s v="Massapequa, 11758"/>
        <s v="Queens, 11431"/>
        <s v="Farmingdale, 11735"/>
        <s v="Valley Stream, 11580"/>
        <m/>
        <s v="Queens, 11429"/>
        <s v="Floral Park, 11001"/>
        <s v="Oyster Bay, 11771"/>
        <s v="Queens. 11427"/>
        <s v="Muttontown, 11771"/>
        <s v="New Hyde Park, 11040"/>
        <s v="Queens, 11420"/>
        <s v="Queens, 11421"/>
        <s v="Queens, 11422"/>
        <s v="Queens, 11423"/>
        <s v="Freeport, 11520"/>
        <s v="Hempstead, 11549"/>
        <s v="Bellmore, 11710"/>
        <s v="Lynbrook, 11563"/>
        <s v="Coram, 11727"/>
        <s v="Queens, 11691"/>
        <s v="Deer Park, 11729"/>
        <s v="Queens, 11433"/>
        <s v="Queens, 11003"/>
        <s v="Queens, 11367"/>
        <s v="Queens, 11412"/>
        <s v="Queens, 11434"/>
        <s v="Queens, 11432"/>
        <s v="Queens, 11223"/>
        <s v="Queens, 11375"/>
        <s v="Queens, 11413"/>
        <s v="Queens, 11427"/>
        <s v="Queens, 11411"/>
        <s v="Valley Stream, 11581"/>
        <s v="Alden Manor, 11003"/>
        <s v="Kings Park, 11754"/>
        <s v="Huntington Station, 11746"/>
        <s v="Manorville, 11949"/>
        <s v="Greenlawn, 11740"/>
        <s v="Lloyd Harbor, 11743"/>
        <s v="East Northport, 11731"/>
        <s v="Sound Beach, 11789"/>
        <s v="Northport, 11768"/>
        <s v="Huntington, 11743"/>
        <s v="West Islip, 11795"/>
        <s v="Copiague, 11726"/>
        <s v="Patchogue, 11772"/>
        <s v="Commack, 11725"/>
        <s v="Levittown, 11756"/>
        <s v="Farmingdale, 11737"/>
        <s v="Bay Shore, 11706"/>
        <s v="Smithtown, 11787"/>
        <s v="Lindenhurst, 11757"/>
        <s v="Garden City Park, 11040"/>
        <s v="Port Jefferson Station, 11776"/>
        <s v="Nesconset, 11767"/>
        <s v="Saint James, 11780"/>
        <s v="Long Beach, 11561"/>
        <s v="Lake Grove, 11755"/>
        <s v="Nissequogue, 11780"/>
        <s v="South Setauket, 11720"/>
        <s v="Hauppauge, 11788"/>
        <s v="East Islip, 11730"/>
        <s v="South Huntington, 11746"/>
        <s v="West Babylon, 11704"/>
        <s v="Stony Brook, 11790"/>
        <s v="East Meadow, 11554"/>
        <s v="Islip Terrace, 11752"/>
        <s v="Oakdale, 11769"/>
        <s v="Dix Hills, 11746"/>
        <s v="Queens, 11101"/>
        <s v="Miller Place, 11764"/>
        <s v="Huntington Bay, 11743"/>
        <s v="Hicksville, 11801"/>
        <s v="Queens, 11362"/>
        <s v="Fort Salonga, 11768"/>
        <s v="Glen Cove, 11542"/>
        <s v="Merrick, 11566"/>
        <s v="Jericho, 11753"/>
        <s v="Locust Valley, 11560"/>
        <s v="Plainview, 11803"/>
        <s v="Woodbury, 11797"/>
        <s v="Syosset, 11791"/>
        <s v="Bayville, 11709"/>
        <s v="Melville, 11747"/>
        <s v="Sea Cliff, 11579"/>
        <s v="Roslyn, 11576"/>
        <s v="Queens, 11366"/>
        <s v="Queens, 11360"/>
        <s v="Brentwood, 11717"/>
        <s v="Brightwaters, 11718"/>
        <s v="Amityville, 11701"/>
        <s v="Medford, 11763"/>
        <s v="Middle Island, 11953"/>
        <s v="Centereach, 11720"/>
        <s v="Greenport, 11944"/>
        <s v="Queens, 11004"/>
        <s v="Farmingville, 11738"/>
        <s v="Selden, 11784"/>
        <s v="Queens, 11379"/>
        <s v="Queens, 11361"/>
        <s v="Rockville Centre, 11571"/>
        <s v="Franklin Square, 11010"/>
        <s v="North Merrick, 11566"/>
        <s v="Great Neck, 11023"/>
        <s v="Port Washington, 11050"/>
        <s v="Syosset, 11773"/>
        <s v="Queens, 11385"/>
        <s v="Queens, 11001"/>
        <s v="Glen Head, 11545"/>
        <s v="Manhasset, 11030"/>
        <s v="Queens, 11376"/>
        <s v="Queens, 11428"/>
        <s v="Uniondale, 11555"/>
        <s v="Lido Beach, 11561"/>
        <s v="Westbury, 11568"/>
        <s v="Center Moriches, 11934"/>
        <s v="Huntington Station, 11747"/>
        <s v="Queens, 11026"/>
        <s v="Great Neck, 11020"/>
        <s v="Malverne, 11565"/>
        <s v="Albertson, 11507"/>
        <s v="Seaford, 11783"/>
        <s v="Great Neck, 11021"/>
        <s v="Queens, 11370"/>
        <s v="Mineola, 11501"/>
        <s v="Oceanside, 11572"/>
        <s v="Bethpage, 11714"/>
        <s v="Bohemia, 11716"/>
        <s v="East Rockaway, 11518"/>
        <s v="West Hempstead, 11552"/>
        <s v="Old Bethpage, 11804"/>
        <s v="Babylon, 11702"/>
        <s v="Wantagh, 11793"/>
        <s v="Sayville, 11782"/>
        <s v="Bayport, 11705"/>
        <s v="Central Islip, 11722"/>
        <s v="Shirley, 11967"/>
        <s v="Centerport, 11721"/>
        <s v="Brookhaven, 11719"/>
        <s v="East Williston, 11596"/>
        <s v="Southampton, 11968"/>
        <s v="Mastic Beach, 11951"/>
        <s v="Wheatley Heights, 11798"/>
        <s v="Queens, 11378"/>
        <s v="Queens, 11105"/>
        <s v="Queens, 11358"/>
        <s v="South Hempstead, 11550"/>
        <s v="North Bellmore, 11710"/>
        <s v="Great Neck, 11024"/>
        <s v="Kings Point, 11024"/>
        <s v="Roosevelt, 11575"/>
        <s v="Massapequa Park, 11762"/>
        <s v="Ronkonkoma, 11779"/>
        <s v="Babylon, 11707"/>
        <s v="Wyandanch, 11798"/>
        <s v="East Norwich, 11732"/>
        <s v="Atlantic Beach, 11509"/>
        <s v="Garden City, 11530"/>
        <s v="Oyster Bay Cove, 11771"/>
        <s v="North Bay Shore, 11706"/>
        <s v="North Babylon, 11703"/>
        <s v="Cutchogue, 11935"/>
        <s v="Southold, 11971"/>
        <s v="Mattituck, 11952"/>
        <s v="New Suffolk, 11956"/>
        <s v="East Marion, 11939"/>
        <s v="Jamesport, 11947"/>
        <s v="Riverhead, 11901"/>
        <s v="Babylon, 11704"/>
        <s v="Ridge, 11961"/>
        <s v="Port Washington, 11051"/>
        <s v="Deer Wells, 11780"/>
        <s v="East Setauket, 11733"/>
        <s v="Williston Park, 11596"/>
        <s v="East Patchogue, 11772"/>
        <s v="Smithtown, 11788"/>
        <s v="Setauket, 11733"/>
        <s v="Port Jefferson, 11777"/>
        <s v="Rocky Point, 11778"/>
        <s v="Brookville, 11548"/>
        <s v="Speonk, 11972"/>
        <s v="Blue Point, 11715"/>
        <s v="Bellport, 11713"/>
        <s v="Sag Harbor, 11963"/>
        <s v="Beach Hampton, 11930"/>
        <s v="Queens, 11363"/>
        <s v="North Massapequa, 11758"/>
        <s v="Queens, 11518"/>
        <s v="Island Park, 11558"/>
      </sharedItems>
    </cacheField>
    <cacheField name="What race do you consider yourself?" numFmtId="0">
      <sharedItems containsBlank="1" count="17">
        <s v="Black/African American"/>
        <s v="White/Caucasian"/>
        <m/>
        <s v="Multi-racial"/>
        <s v="Hispanic/Latino"/>
        <s v="Asian/Pacific Islander"/>
        <s v="West Indian"/>
        <s v="Native American"/>
        <s v="Haitian"/>
        <s v="Trinidadian"/>
        <s v="Middle Eastern"/>
        <s v="East Indian"/>
        <s v="Spanish"/>
        <s v="Puerto Rican"/>
        <s v="Other"/>
        <s v="Latin American"/>
        <s v="Canadian"/>
      </sharedItems>
    </cacheField>
    <cacheField name="Are you Hispanic or Latino?" numFmtId="0">
      <sharedItems containsBlank="1" count="3">
        <m/>
        <s v="No"/>
        <s v="Yes"/>
      </sharedItems>
    </cacheField>
    <cacheField name="What language do you speak when you are at home (select all that apply)" numFmtId="0">
      <sharedItems containsBlank="1"/>
    </cacheField>
    <cacheField name="What is your annual household income from all sources?" numFmtId="0">
      <sharedItems containsBlank="1" count="7">
        <s v="$50,000 to $74,999"/>
        <s v="$0-$19,999"/>
        <s v="$35,000 to $49,999"/>
        <m/>
        <s v="$20,000 to $34,999"/>
        <s v="$75,000 to $125,000"/>
        <s v="Over $125,000"/>
      </sharedItems>
    </cacheField>
    <cacheField name="What is your highest level of education?" numFmtId="0">
      <sharedItems containsBlank="1" count="11">
        <s v="Some college"/>
        <s v="Graduate school"/>
        <m/>
        <s v="Some high school"/>
        <s v="High school graduate"/>
        <s v="K-8 grade"/>
        <s v="Technical school"/>
        <s v="College graduate"/>
        <s v="Doctorate"/>
        <s v="GED"/>
        <s v="IEP diploma"/>
      </sharedItems>
    </cacheField>
    <cacheField name="What is your current employment status?" numFmtId="0">
      <sharedItems containsBlank="1" count="7">
        <s v="Employed for wages"/>
        <s v="Out of work and looking for work"/>
        <s v="Retired"/>
        <m/>
        <s v="Out of work, but not currently looking"/>
        <s v="Student"/>
        <s v="Self-employed"/>
      </sharedItems>
    </cacheField>
    <cacheField name="Do you currently have health insurance?" numFmtId="0">
      <sharedItems containsBlank="1" count="4">
        <m/>
        <s v="No"/>
        <s v="Yes"/>
        <s v="No, but I did in the past"/>
      </sharedItems>
    </cacheField>
    <cacheField name="What type of insurance do you have? (select all that apply)" numFmtId="0">
      <sharedItems containsBlank="1" count="9">
        <s v="Private/Commercial"/>
        <s v="No Insurance"/>
        <s v="Medicaid, Medicare"/>
        <m/>
        <s v="Medicaid"/>
        <s v="Medicare"/>
        <s v="Medicare, Private/Commerical"/>
        <s v="Medicaid, Medicare, Private/Commerical"/>
        <s v="Medicaid, Private/Commercial"/>
      </sharedItems>
    </cacheField>
    <cacheField name="Do you have a smart phone?" numFmtId="0">
      <sharedItems containsBlank="1"/>
    </cacheField>
    <cacheField name="NQP?" numFmtId="0">
      <sharedItems containsBlank="1"/>
    </cacheField>
  </cacheFields>
  <extLst>
    <ext xmlns:x14="http://schemas.microsoft.com/office/spreadsheetml/2009/9/main" uri="{725AE2AE-9491-48be-B2B4-4EB974FC3084}">
      <x14:pivotCacheDefinition pivotCacheId="86"/>
    </ext>
  </extLst>
</pivotCacheDefinition>
</file>

<file path=xl/pivotCache/pivotCacheRecords1.xml><?xml version="1.0" encoding="utf-8"?>
<pivotCacheRecords xmlns="http://schemas.openxmlformats.org/spreadsheetml/2006/main" xmlns:r="http://schemas.openxmlformats.org/officeDocument/2006/relationships" count="976">
  <r>
    <n v="1"/>
    <m/>
    <m/>
    <s v="Heart disease &amp; stroke"/>
    <m/>
    <m/>
    <m/>
    <m/>
    <m/>
    <m/>
    <s v="Mental health depression/suicide"/>
    <s v="Drugs &amp; alcohol abuse"/>
    <m/>
    <m/>
    <m/>
    <n v="3"/>
    <n v="1"/>
    <m/>
    <n v="0"/>
    <n v="0"/>
    <n v="1"/>
    <n v="0"/>
    <n v="0"/>
    <n v="0"/>
    <n v="0"/>
    <n v="0"/>
    <n v="0"/>
    <n v="1"/>
    <n v="1"/>
    <n v="0"/>
    <n v="0"/>
    <m/>
    <m/>
    <n v="3"/>
    <n v="3"/>
    <s v="Correct"/>
    <m/>
    <x v="0"/>
    <n v="28"/>
    <x v="0"/>
    <x v="0"/>
    <x v="0"/>
    <x v="0"/>
    <s v="English, French Creole"/>
    <x v="0"/>
    <x v="0"/>
    <x v="0"/>
    <x v="0"/>
    <x v="0"/>
    <m/>
    <s v="HAFALI 2"/>
  </r>
  <r>
    <n v="2"/>
    <m/>
    <m/>
    <s v="Heart disease &amp; stroke"/>
    <m/>
    <m/>
    <m/>
    <m/>
    <s v="Women’s health &amp; wellness"/>
    <s v="Diabetes"/>
    <m/>
    <m/>
    <m/>
    <m/>
    <m/>
    <n v="3"/>
    <n v="1"/>
    <m/>
    <n v="0"/>
    <n v="0"/>
    <n v="1"/>
    <n v="0"/>
    <n v="0"/>
    <n v="0"/>
    <n v="0"/>
    <n v="1"/>
    <n v="1"/>
    <n v="0"/>
    <n v="0"/>
    <n v="0"/>
    <n v="0"/>
    <m/>
    <m/>
    <n v="3"/>
    <n v="3"/>
    <s v="Correct"/>
    <m/>
    <x v="0"/>
    <n v="58"/>
    <x v="0"/>
    <x v="1"/>
    <x v="0"/>
    <x v="1"/>
    <s v="English, Hatian Creole"/>
    <x v="1"/>
    <x v="1"/>
    <x v="1"/>
    <x v="1"/>
    <x v="1"/>
    <s v="Yes"/>
    <s v="HAFALI 2"/>
  </r>
  <r>
    <n v="3"/>
    <m/>
    <s v="Cancer"/>
    <s v="Heart disease &amp; stroke"/>
    <m/>
    <m/>
    <m/>
    <m/>
    <m/>
    <s v="Diabetes"/>
    <m/>
    <m/>
    <m/>
    <m/>
    <m/>
    <n v="3"/>
    <n v="1"/>
    <m/>
    <n v="0"/>
    <n v="1"/>
    <n v="1"/>
    <n v="0"/>
    <n v="0"/>
    <n v="0"/>
    <n v="0"/>
    <n v="0"/>
    <n v="1"/>
    <n v="0"/>
    <n v="0"/>
    <n v="0"/>
    <n v="0"/>
    <m/>
    <m/>
    <n v="3"/>
    <n v="3"/>
    <s v="Correct"/>
    <m/>
    <x v="0"/>
    <n v="72"/>
    <x v="0"/>
    <x v="2"/>
    <x v="0"/>
    <x v="0"/>
    <s v="English, Hatian Creole"/>
    <x v="1"/>
    <x v="2"/>
    <x v="2"/>
    <x v="2"/>
    <x v="2"/>
    <m/>
    <s v="HAFALI 2"/>
  </r>
  <r>
    <n v="4"/>
    <m/>
    <s v="Cancer"/>
    <s v="Heart disease &amp; stroke"/>
    <m/>
    <m/>
    <m/>
    <m/>
    <m/>
    <s v="Diabetes"/>
    <m/>
    <m/>
    <m/>
    <m/>
    <m/>
    <n v="3"/>
    <n v="1"/>
    <m/>
    <n v="0"/>
    <n v="1"/>
    <n v="1"/>
    <n v="0"/>
    <n v="0"/>
    <n v="0"/>
    <n v="0"/>
    <n v="0"/>
    <n v="1"/>
    <n v="0"/>
    <n v="0"/>
    <n v="0"/>
    <n v="0"/>
    <m/>
    <m/>
    <n v="3"/>
    <n v="3"/>
    <s v="Correct"/>
    <m/>
    <x v="0"/>
    <n v="53"/>
    <x v="0"/>
    <x v="3"/>
    <x v="0"/>
    <x v="0"/>
    <s v="English, Hatian Creole"/>
    <x v="2"/>
    <x v="3"/>
    <x v="0"/>
    <x v="2"/>
    <x v="0"/>
    <m/>
    <s v="HAFALI 2"/>
  </r>
  <r>
    <n v="5"/>
    <m/>
    <s v="Cancer"/>
    <m/>
    <m/>
    <m/>
    <m/>
    <m/>
    <s v="Women’s health &amp; wellness"/>
    <m/>
    <s v="Mental health depression/suicide"/>
    <m/>
    <m/>
    <m/>
    <m/>
    <n v="3"/>
    <n v="1"/>
    <m/>
    <n v="0"/>
    <n v="1"/>
    <n v="0"/>
    <n v="0"/>
    <n v="0"/>
    <n v="0"/>
    <n v="0"/>
    <n v="1"/>
    <n v="0"/>
    <n v="1"/>
    <n v="0"/>
    <n v="0"/>
    <n v="0"/>
    <m/>
    <m/>
    <n v="3"/>
    <n v="3"/>
    <s v="Correct"/>
    <m/>
    <x v="0"/>
    <n v="53"/>
    <x v="0"/>
    <x v="3"/>
    <x v="0"/>
    <x v="0"/>
    <s v="English, Hatian Creole"/>
    <x v="2"/>
    <x v="3"/>
    <x v="0"/>
    <x v="2"/>
    <x v="0"/>
    <m/>
    <s v="HAFALI 2"/>
  </r>
  <r>
    <n v="6"/>
    <m/>
    <s v="Cancer"/>
    <m/>
    <m/>
    <m/>
    <m/>
    <m/>
    <m/>
    <s v="Diabetes"/>
    <m/>
    <m/>
    <m/>
    <m/>
    <m/>
    <n v="2"/>
    <n v="1.5"/>
    <m/>
    <n v="0"/>
    <n v="1"/>
    <n v="0"/>
    <n v="0"/>
    <n v="0"/>
    <n v="0"/>
    <n v="0"/>
    <n v="0"/>
    <n v="1"/>
    <n v="0"/>
    <n v="0"/>
    <n v="0"/>
    <n v="0"/>
    <m/>
    <m/>
    <n v="2"/>
    <n v="2"/>
    <s v="Correct"/>
    <m/>
    <x v="1"/>
    <n v="47"/>
    <x v="0"/>
    <x v="3"/>
    <x v="0"/>
    <x v="0"/>
    <s v="Hatian Creole"/>
    <x v="3"/>
    <x v="0"/>
    <x v="1"/>
    <x v="1"/>
    <x v="3"/>
    <m/>
    <s v="HAFALI 2"/>
  </r>
  <r>
    <n v="7"/>
    <m/>
    <m/>
    <m/>
    <m/>
    <m/>
    <m/>
    <m/>
    <m/>
    <s v="Diabetes"/>
    <s v="Mental health depression/suicide"/>
    <s v="Drugs &amp; alcohol abuse"/>
    <m/>
    <m/>
    <m/>
    <n v="3"/>
    <n v="1"/>
    <m/>
    <n v="0"/>
    <n v="0"/>
    <n v="0"/>
    <n v="0"/>
    <n v="0"/>
    <n v="0"/>
    <n v="0"/>
    <n v="0"/>
    <n v="1"/>
    <n v="1"/>
    <n v="1"/>
    <n v="0"/>
    <n v="0"/>
    <m/>
    <m/>
    <n v="3"/>
    <n v="3"/>
    <s v="Correct"/>
    <m/>
    <x v="1"/>
    <n v="48"/>
    <x v="0"/>
    <x v="4"/>
    <x v="0"/>
    <x v="0"/>
    <s v="English, Hatian Creole"/>
    <x v="3"/>
    <x v="0"/>
    <x v="0"/>
    <x v="0"/>
    <x v="0"/>
    <m/>
    <s v="HAFALI 2"/>
  </r>
  <r>
    <n v="8"/>
    <m/>
    <s v="Cancer"/>
    <m/>
    <m/>
    <m/>
    <m/>
    <m/>
    <m/>
    <s v="Diabetes"/>
    <s v="Mental health depression/suicide"/>
    <m/>
    <m/>
    <m/>
    <m/>
    <n v="3"/>
    <n v="1"/>
    <m/>
    <n v="0"/>
    <n v="1"/>
    <n v="0"/>
    <n v="0"/>
    <n v="0"/>
    <n v="0"/>
    <n v="0"/>
    <n v="0"/>
    <n v="1"/>
    <n v="1"/>
    <n v="0"/>
    <n v="0"/>
    <n v="0"/>
    <m/>
    <m/>
    <n v="3"/>
    <n v="3"/>
    <s v="Correct"/>
    <m/>
    <x v="0"/>
    <n v="38"/>
    <x v="0"/>
    <x v="3"/>
    <x v="0"/>
    <x v="0"/>
    <s v="English, Hatian Creole"/>
    <x v="4"/>
    <x v="4"/>
    <x v="3"/>
    <x v="2"/>
    <x v="4"/>
    <m/>
    <s v="HAFALI 2"/>
  </r>
  <r>
    <n v="9"/>
    <m/>
    <m/>
    <m/>
    <m/>
    <m/>
    <m/>
    <s v="Child health &amp; wellness"/>
    <s v="Women’s health &amp; wellness"/>
    <m/>
    <m/>
    <m/>
    <m/>
    <s v="Obesity/weight loss issues"/>
    <m/>
    <n v="3"/>
    <n v="1"/>
    <m/>
    <n v="0"/>
    <n v="0"/>
    <n v="0"/>
    <n v="0"/>
    <n v="0"/>
    <n v="0"/>
    <n v="1"/>
    <n v="1"/>
    <n v="0"/>
    <n v="0"/>
    <n v="0"/>
    <n v="0"/>
    <n v="1"/>
    <m/>
    <m/>
    <n v="3"/>
    <n v="3"/>
    <s v="Correct"/>
    <m/>
    <x v="0"/>
    <n v="56"/>
    <x v="0"/>
    <x v="0"/>
    <x v="0"/>
    <x v="0"/>
    <s v="English, Hatian Creole"/>
    <x v="3"/>
    <x v="0"/>
    <x v="4"/>
    <x v="2"/>
    <x v="4"/>
    <m/>
    <s v="HAFALI 2"/>
  </r>
  <r>
    <n v="10"/>
    <m/>
    <s v="Cancer"/>
    <s v="Heart disease &amp; stroke"/>
    <m/>
    <m/>
    <m/>
    <m/>
    <m/>
    <s v="Diabetes"/>
    <m/>
    <m/>
    <m/>
    <m/>
    <m/>
    <n v="3"/>
    <n v="1"/>
    <m/>
    <n v="0"/>
    <n v="1"/>
    <n v="1"/>
    <n v="0"/>
    <n v="0"/>
    <n v="0"/>
    <n v="0"/>
    <n v="0"/>
    <n v="1"/>
    <n v="0"/>
    <n v="0"/>
    <n v="0"/>
    <n v="0"/>
    <m/>
    <m/>
    <n v="3"/>
    <n v="3"/>
    <s v="Correct"/>
    <m/>
    <x v="0"/>
    <n v="92"/>
    <x v="0"/>
    <x v="5"/>
    <x v="0"/>
    <x v="0"/>
    <s v="Hatian Creole"/>
    <x v="1"/>
    <x v="5"/>
    <x v="2"/>
    <x v="2"/>
    <x v="2"/>
    <m/>
    <s v="HAFALI 2"/>
  </r>
  <r>
    <n v="11"/>
    <m/>
    <m/>
    <m/>
    <m/>
    <m/>
    <m/>
    <m/>
    <m/>
    <m/>
    <s v="Mental health depression/suicide"/>
    <m/>
    <m/>
    <m/>
    <m/>
    <n v="1"/>
    <n v="3"/>
    <m/>
    <n v="0"/>
    <n v="0"/>
    <n v="0"/>
    <n v="0"/>
    <n v="0"/>
    <n v="0"/>
    <n v="0"/>
    <n v="0"/>
    <n v="0"/>
    <n v="1"/>
    <n v="0"/>
    <n v="0"/>
    <n v="0"/>
    <m/>
    <m/>
    <n v="1"/>
    <n v="1"/>
    <s v="Correct"/>
    <m/>
    <x v="2"/>
    <n v="60"/>
    <x v="0"/>
    <x v="0"/>
    <x v="0"/>
    <x v="0"/>
    <s v="Hatian Creole"/>
    <x v="5"/>
    <x v="0"/>
    <x v="3"/>
    <x v="1"/>
    <x v="3"/>
    <m/>
    <s v="HAFALI 2"/>
  </r>
  <r>
    <n v="12"/>
    <m/>
    <s v="Cancer"/>
    <s v="Heart disease &amp; stroke"/>
    <m/>
    <m/>
    <m/>
    <m/>
    <m/>
    <m/>
    <m/>
    <m/>
    <s v="Environmental hazards"/>
    <m/>
    <m/>
    <n v="3"/>
    <n v="1"/>
    <m/>
    <n v="0"/>
    <n v="1"/>
    <n v="1"/>
    <n v="0"/>
    <n v="0"/>
    <n v="0"/>
    <n v="0"/>
    <n v="0"/>
    <n v="0"/>
    <n v="0"/>
    <n v="0"/>
    <n v="1"/>
    <n v="0"/>
    <m/>
    <m/>
    <n v="3"/>
    <n v="3"/>
    <s v="Correct"/>
    <m/>
    <x v="0"/>
    <n v="42"/>
    <x v="0"/>
    <x v="3"/>
    <x v="0"/>
    <x v="0"/>
    <s v="French Creole"/>
    <x v="2"/>
    <x v="4"/>
    <x v="0"/>
    <x v="2"/>
    <x v="0"/>
    <m/>
    <s v="HAFALI 2"/>
  </r>
  <r>
    <n v="13"/>
    <m/>
    <m/>
    <m/>
    <m/>
    <m/>
    <m/>
    <m/>
    <m/>
    <s v="Diabetes"/>
    <s v="Mental health depression/suicide"/>
    <m/>
    <m/>
    <m/>
    <m/>
    <n v="2"/>
    <n v="1.5"/>
    <m/>
    <n v="0"/>
    <n v="0"/>
    <n v="0"/>
    <n v="0"/>
    <n v="0"/>
    <n v="0"/>
    <n v="0"/>
    <n v="0"/>
    <n v="1"/>
    <n v="1"/>
    <n v="0"/>
    <n v="0"/>
    <n v="0"/>
    <m/>
    <m/>
    <n v="2"/>
    <n v="2"/>
    <s v="Correct"/>
    <m/>
    <x v="2"/>
    <n v="70"/>
    <x v="0"/>
    <x v="3"/>
    <x v="0"/>
    <x v="0"/>
    <s v="Hatian Creole"/>
    <x v="2"/>
    <x v="6"/>
    <x v="0"/>
    <x v="2"/>
    <x v="3"/>
    <s v="No"/>
    <s v="HAFALI 2"/>
  </r>
  <r>
    <n v="14"/>
    <m/>
    <s v="Cancer"/>
    <m/>
    <m/>
    <m/>
    <m/>
    <m/>
    <m/>
    <s v="Diabetes"/>
    <m/>
    <s v="Drugs &amp; alcohol abuse"/>
    <m/>
    <m/>
    <m/>
    <n v="3"/>
    <n v="1"/>
    <m/>
    <n v="0"/>
    <n v="1"/>
    <n v="0"/>
    <n v="0"/>
    <n v="0"/>
    <n v="0"/>
    <n v="0"/>
    <n v="0"/>
    <n v="1"/>
    <n v="0"/>
    <n v="1"/>
    <n v="0"/>
    <n v="0"/>
    <m/>
    <m/>
    <n v="3"/>
    <n v="3"/>
    <s v="Correct"/>
    <m/>
    <x v="0"/>
    <n v="49"/>
    <x v="0"/>
    <x v="6"/>
    <x v="0"/>
    <x v="0"/>
    <s v="Hatian Creole"/>
    <x v="3"/>
    <x v="0"/>
    <x v="0"/>
    <x v="0"/>
    <x v="4"/>
    <m/>
    <s v="HAFALI 2"/>
  </r>
  <r>
    <n v="15"/>
    <m/>
    <m/>
    <m/>
    <m/>
    <m/>
    <m/>
    <m/>
    <s v="Women’s health &amp; wellness"/>
    <s v="Diabetes"/>
    <m/>
    <s v="Drugs &amp; alcohol abuse"/>
    <m/>
    <m/>
    <m/>
    <n v="3"/>
    <n v="1"/>
    <m/>
    <n v="0"/>
    <n v="0"/>
    <n v="0"/>
    <n v="0"/>
    <n v="0"/>
    <n v="0"/>
    <n v="0"/>
    <n v="1"/>
    <n v="1"/>
    <n v="0"/>
    <n v="1"/>
    <n v="0"/>
    <n v="0"/>
    <m/>
    <m/>
    <n v="3"/>
    <n v="3"/>
    <s v="Correct"/>
    <m/>
    <x v="1"/>
    <n v="62"/>
    <x v="0"/>
    <x v="7"/>
    <x v="0"/>
    <x v="0"/>
    <m/>
    <x v="1"/>
    <x v="7"/>
    <x v="4"/>
    <x v="0"/>
    <x v="4"/>
    <m/>
    <s v="HAFALI 2"/>
  </r>
  <r>
    <n v="16"/>
    <m/>
    <s v="Cancer"/>
    <s v="Heart disease &amp; stroke"/>
    <m/>
    <m/>
    <s v="Vaccine preventable diseases"/>
    <m/>
    <m/>
    <m/>
    <m/>
    <m/>
    <m/>
    <m/>
    <m/>
    <n v="3"/>
    <n v="1"/>
    <m/>
    <n v="0"/>
    <n v="1"/>
    <n v="1"/>
    <n v="0"/>
    <n v="0"/>
    <n v="1"/>
    <n v="0"/>
    <n v="0"/>
    <n v="0"/>
    <n v="0"/>
    <n v="0"/>
    <n v="0"/>
    <n v="0"/>
    <m/>
    <m/>
    <n v="3"/>
    <n v="3"/>
    <s v="Correct"/>
    <m/>
    <x v="0"/>
    <n v="35"/>
    <x v="0"/>
    <x v="5"/>
    <x v="0"/>
    <x v="0"/>
    <s v="English, Hatian Creole"/>
    <x v="3"/>
    <x v="7"/>
    <x v="0"/>
    <x v="2"/>
    <x v="0"/>
    <s v="Yes"/>
    <s v="HAFALI 2"/>
  </r>
  <r>
    <n v="17"/>
    <m/>
    <s v="Cancer"/>
    <s v="Heart disease &amp; stroke"/>
    <m/>
    <m/>
    <m/>
    <m/>
    <m/>
    <s v="Diabetes"/>
    <m/>
    <m/>
    <m/>
    <m/>
    <m/>
    <n v="3"/>
    <n v="1"/>
    <m/>
    <n v="0"/>
    <n v="1"/>
    <n v="1"/>
    <n v="0"/>
    <n v="0"/>
    <n v="0"/>
    <n v="0"/>
    <n v="0"/>
    <n v="1"/>
    <n v="0"/>
    <n v="0"/>
    <n v="0"/>
    <n v="0"/>
    <m/>
    <m/>
    <n v="3"/>
    <n v="3"/>
    <s v="Correct"/>
    <m/>
    <x v="0"/>
    <n v="34"/>
    <x v="0"/>
    <x v="3"/>
    <x v="0"/>
    <x v="0"/>
    <m/>
    <x v="6"/>
    <x v="8"/>
    <x v="0"/>
    <x v="0"/>
    <x v="4"/>
    <m/>
    <s v="HAFALI 2"/>
  </r>
  <r>
    <n v="18"/>
    <m/>
    <m/>
    <m/>
    <m/>
    <m/>
    <m/>
    <m/>
    <m/>
    <m/>
    <m/>
    <s v="Drugs &amp; alcohol abuse"/>
    <m/>
    <m/>
    <m/>
    <n v="1"/>
    <n v="3"/>
    <m/>
    <n v="0"/>
    <n v="0"/>
    <n v="0"/>
    <n v="0"/>
    <n v="0"/>
    <n v="0"/>
    <n v="0"/>
    <n v="0"/>
    <n v="0"/>
    <n v="0"/>
    <n v="1"/>
    <n v="0"/>
    <n v="0"/>
    <m/>
    <m/>
    <n v="1"/>
    <n v="1"/>
    <s v="Correct"/>
    <m/>
    <x v="1"/>
    <n v="53"/>
    <x v="0"/>
    <x v="3"/>
    <x v="0"/>
    <x v="0"/>
    <s v="Hatian Creole"/>
    <x v="5"/>
    <x v="7"/>
    <x v="0"/>
    <x v="2"/>
    <x v="4"/>
    <m/>
    <s v="HAFALI 2"/>
  </r>
  <r>
    <n v="19"/>
    <s v="Asthma/lung disease"/>
    <m/>
    <m/>
    <m/>
    <m/>
    <m/>
    <s v="Child health &amp; wellness"/>
    <m/>
    <m/>
    <m/>
    <m/>
    <m/>
    <m/>
    <m/>
    <n v="2"/>
    <n v="1.5"/>
    <m/>
    <n v="1"/>
    <n v="0"/>
    <n v="0"/>
    <n v="0"/>
    <n v="0"/>
    <n v="0"/>
    <n v="1"/>
    <n v="0"/>
    <n v="0"/>
    <n v="0"/>
    <n v="0"/>
    <n v="0"/>
    <n v="0"/>
    <m/>
    <m/>
    <n v="2"/>
    <n v="2"/>
    <s v="Correct"/>
    <m/>
    <x v="0"/>
    <n v="46"/>
    <x v="1"/>
    <x v="8"/>
    <x v="1"/>
    <x v="0"/>
    <s v="English"/>
    <x v="4"/>
    <x v="3"/>
    <x v="0"/>
    <x v="0"/>
    <x v="4"/>
    <s v="Yes"/>
    <s v="HAFALI 2"/>
  </r>
  <r>
    <n v="20"/>
    <m/>
    <m/>
    <m/>
    <m/>
    <m/>
    <s v="Vaccine preventable diseases"/>
    <s v="Child health &amp; wellness"/>
    <m/>
    <m/>
    <m/>
    <m/>
    <m/>
    <m/>
    <m/>
    <n v="2"/>
    <n v="1.5"/>
    <m/>
    <n v="0"/>
    <n v="0"/>
    <n v="0"/>
    <n v="0"/>
    <n v="0"/>
    <n v="1"/>
    <n v="1"/>
    <n v="0"/>
    <n v="0"/>
    <n v="0"/>
    <n v="0"/>
    <n v="0"/>
    <n v="0"/>
    <m/>
    <m/>
    <n v="2"/>
    <n v="2"/>
    <s v="Correct"/>
    <m/>
    <x v="1"/>
    <n v="23"/>
    <x v="0"/>
    <x v="9"/>
    <x v="2"/>
    <x v="1"/>
    <s v="English"/>
    <x v="0"/>
    <x v="5"/>
    <x v="5"/>
    <x v="2"/>
    <x v="4"/>
    <s v="Yes"/>
    <s v="HAFALI 2"/>
  </r>
  <r>
    <n v="21"/>
    <s v="Asthma/lung disease"/>
    <m/>
    <m/>
    <m/>
    <m/>
    <m/>
    <m/>
    <m/>
    <s v="Diabetes"/>
    <m/>
    <m/>
    <m/>
    <s v="Obesity/weight loss issues"/>
    <m/>
    <n v="3"/>
    <n v="1"/>
    <m/>
    <n v="1"/>
    <n v="0"/>
    <n v="0"/>
    <n v="0"/>
    <n v="0"/>
    <n v="0"/>
    <n v="0"/>
    <n v="0"/>
    <n v="1"/>
    <n v="0"/>
    <n v="0"/>
    <n v="0"/>
    <n v="1"/>
    <m/>
    <m/>
    <n v="3"/>
    <n v="3"/>
    <s v="Correct"/>
    <m/>
    <x v="0"/>
    <n v="70"/>
    <x v="0"/>
    <x v="4"/>
    <x v="0"/>
    <x v="0"/>
    <s v="English, Hatian Creole"/>
    <x v="3"/>
    <x v="0"/>
    <x v="2"/>
    <x v="2"/>
    <x v="5"/>
    <s v="Yes"/>
    <s v="HAFALI 2"/>
  </r>
  <r>
    <n v="22"/>
    <m/>
    <s v="Cancer"/>
    <m/>
    <m/>
    <m/>
    <m/>
    <m/>
    <m/>
    <s v="Diabetes"/>
    <s v="Mental health depression/suicide"/>
    <m/>
    <m/>
    <m/>
    <m/>
    <n v="3"/>
    <n v="1"/>
    <m/>
    <n v="0"/>
    <n v="1"/>
    <n v="0"/>
    <n v="0"/>
    <n v="0"/>
    <n v="0"/>
    <n v="0"/>
    <n v="0"/>
    <n v="1"/>
    <n v="1"/>
    <n v="0"/>
    <n v="0"/>
    <n v="0"/>
    <m/>
    <m/>
    <n v="3"/>
    <n v="3"/>
    <s v="Correct"/>
    <m/>
    <x v="1"/>
    <n v="72"/>
    <x v="0"/>
    <x v="5"/>
    <x v="3"/>
    <x v="1"/>
    <s v="English"/>
    <x v="4"/>
    <x v="5"/>
    <x v="6"/>
    <x v="0"/>
    <x v="5"/>
    <s v="Yes"/>
    <s v="HAFALI 2"/>
  </r>
  <r>
    <n v="23"/>
    <m/>
    <m/>
    <m/>
    <m/>
    <m/>
    <m/>
    <m/>
    <s v="Women’s health &amp; wellness"/>
    <s v="Diabetes"/>
    <m/>
    <m/>
    <m/>
    <s v="Obesity/weight loss issues"/>
    <m/>
    <n v="3"/>
    <n v="1"/>
    <m/>
    <n v="0"/>
    <n v="0"/>
    <n v="0"/>
    <n v="0"/>
    <n v="0"/>
    <n v="0"/>
    <n v="0"/>
    <n v="1"/>
    <n v="1"/>
    <n v="0"/>
    <n v="0"/>
    <n v="0"/>
    <n v="1"/>
    <m/>
    <m/>
    <n v="3"/>
    <n v="3"/>
    <s v="Correct"/>
    <m/>
    <x v="0"/>
    <n v="63"/>
    <x v="0"/>
    <x v="4"/>
    <x v="2"/>
    <x v="1"/>
    <s v="English, Hatian Creole"/>
    <x v="3"/>
    <x v="2"/>
    <x v="0"/>
    <x v="2"/>
    <x v="0"/>
    <s v="Yes"/>
    <s v="HAFALI 2"/>
  </r>
  <r>
    <n v="24"/>
    <m/>
    <s v="Cancer"/>
    <m/>
    <m/>
    <m/>
    <m/>
    <m/>
    <m/>
    <s v="Diabetes"/>
    <m/>
    <m/>
    <m/>
    <s v="Obesity/weight loss issues"/>
    <m/>
    <n v="3"/>
    <n v="1"/>
    <m/>
    <n v="0"/>
    <n v="1"/>
    <n v="0"/>
    <n v="0"/>
    <n v="0"/>
    <n v="0"/>
    <n v="0"/>
    <n v="0"/>
    <n v="1"/>
    <n v="0"/>
    <n v="0"/>
    <n v="0"/>
    <n v="1"/>
    <m/>
    <m/>
    <n v="3"/>
    <n v="3"/>
    <s v="Correct"/>
    <m/>
    <x v="0"/>
    <n v="46"/>
    <x v="0"/>
    <x v="3"/>
    <x v="0"/>
    <x v="0"/>
    <s v="English, Hatian Creole"/>
    <x v="3"/>
    <x v="3"/>
    <x v="0"/>
    <x v="2"/>
    <x v="3"/>
    <m/>
    <s v="HAFALI 2"/>
  </r>
  <r>
    <n v="25"/>
    <m/>
    <s v="Cancer"/>
    <m/>
    <m/>
    <m/>
    <m/>
    <m/>
    <m/>
    <s v="Diabetes"/>
    <m/>
    <m/>
    <m/>
    <s v="Obesity/weight loss issues"/>
    <m/>
    <n v="3"/>
    <n v="1"/>
    <m/>
    <n v="0"/>
    <n v="1"/>
    <n v="0"/>
    <n v="0"/>
    <n v="0"/>
    <n v="0"/>
    <n v="0"/>
    <n v="0"/>
    <n v="1"/>
    <n v="0"/>
    <n v="0"/>
    <n v="0"/>
    <n v="1"/>
    <m/>
    <m/>
    <n v="3"/>
    <n v="3"/>
    <s v="Correct"/>
    <m/>
    <x v="1"/>
    <n v="69"/>
    <x v="0"/>
    <x v="4"/>
    <x v="0"/>
    <x v="2"/>
    <s v="English, Hatian Creole"/>
    <x v="3"/>
    <x v="7"/>
    <x v="0"/>
    <x v="2"/>
    <x v="6"/>
    <s v="No"/>
    <s v="HAFALI 2"/>
  </r>
  <r>
    <n v="26"/>
    <m/>
    <m/>
    <m/>
    <m/>
    <m/>
    <m/>
    <s v="Child health &amp; wellness"/>
    <s v="Women’s health &amp; wellness"/>
    <m/>
    <m/>
    <m/>
    <s v="Environmental hazards"/>
    <m/>
    <m/>
    <n v="3"/>
    <n v="1"/>
    <m/>
    <n v="0"/>
    <n v="0"/>
    <n v="0"/>
    <n v="0"/>
    <n v="0"/>
    <n v="0"/>
    <n v="1"/>
    <n v="1"/>
    <n v="0"/>
    <n v="0"/>
    <n v="0"/>
    <n v="1"/>
    <n v="0"/>
    <m/>
    <m/>
    <n v="3"/>
    <n v="3"/>
    <s v="Correct"/>
    <m/>
    <x v="0"/>
    <n v="32"/>
    <x v="0"/>
    <x v="10"/>
    <x v="0"/>
    <x v="0"/>
    <s v="English, Hatian Creole"/>
    <x v="0"/>
    <x v="7"/>
    <x v="4"/>
    <x v="2"/>
    <x v="3"/>
    <s v="Yes"/>
    <s v="HAFALI 2"/>
  </r>
  <r>
    <n v="27"/>
    <m/>
    <m/>
    <m/>
    <m/>
    <m/>
    <m/>
    <s v="Child health &amp; wellness"/>
    <s v="Women’s health &amp; wellness"/>
    <m/>
    <m/>
    <m/>
    <s v="Environmental hazards"/>
    <m/>
    <m/>
    <n v="3"/>
    <n v="1"/>
    <m/>
    <n v="0"/>
    <n v="0"/>
    <n v="0"/>
    <n v="0"/>
    <n v="0"/>
    <n v="0"/>
    <n v="1"/>
    <n v="1"/>
    <n v="0"/>
    <n v="0"/>
    <n v="0"/>
    <n v="1"/>
    <n v="0"/>
    <m/>
    <m/>
    <n v="3"/>
    <n v="3"/>
    <s v="Correct"/>
    <m/>
    <x v="0"/>
    <n v="32"/>
    <x v="0"/>
    <x v="11"/>
    <x v="2"/>
    <x v="0"/>
    <m/>
    <x v="3"/>
    <x v="2"/>
    <x v="3"/>
    <x v="0"/>
    <x v="3"/>
    <m/>
    <s v="HAFALI 2"/>
  </r>
  <r>
    <n v="28"/>
    <m/>
    <s v="Cancer"/>
    <m/>
    <m/>
    <m/>
    <m/>
    <m/>
    <m/>
    <s v="Diabetes"/>
    <m/>
    <m/>
    <m/>
    <m/>
    <m/>
    <n v="2"/>
    <n v="1.5"/>
    <m/>
    <n v="0"/>
    <n v="1"/>
    <n v="0"/>
    <n v="0"/>
    <n v="0"/>
    <n v="0"/>
    <n v="0"/>
    <n v="0"/>
    <n v="1"/>
    <n v="0"/>
    <n v="0"/>
    <n v="0"/>
    <n v="0"/>
    <m/>
    <m/>
    <n v="2"/>
    <n v="2"/>
    <s v="Correct"/>
    <m/>
    <x v="0"/>
    <n v="94"/>
    <x v="0"/>
    <x v="4"/>
    <x v="1"/>
    <x v="0"/>
    <s v="Hatian Creole, French Creole"/>
    <x v="3"/>
    <x v="7"/>
    <x v="2"/>
    <x v="2"/>
    <x v="2"/>
    <s v="No"/>
    <s v="HAFALI 2"/>
  </r>
  <r>
    <n v="29"/>
    <m/>
    <s v="Cancer"/>
    <m/>
    <m/>
    <m/>
    <m/>
    <m/>
    <s v="Women’s health &amp; wellness"/>
    <s v="Diabetes"/>
    <s v="Mental health depression/suicide"/>
    <m/>
    <m/>
    <s v="Obesity/weight loss issues"/>
    <m/>
    <n v="5"/>
    <n v="0.6"/>
    <m/>
    <n v="0"/>
    <n v="0.6"/>
    <n v="0"/>
    <n v="0"/>
    <n v="0"/>
    <n v="0"/>
    <n v="0"/>
    <n v="0.6"/>
    <n v="0.6"/>
    <n v="0.6"/>
    <n v="0"/>
    <n v="0"/>
    <n v="0.6"/>
    <m/>
    <m/>
    <n v="3"/>
    <n v="5"/>
    <s v="Correct"/>
    <m/>
    <x v="0"/>
    <m/>
    <x v="0"/>
    <x v="4"/>
    <x v="0"/>
    <x v="1"/>
    <s v="English, Hatian Creole"/>
    <x v="3"/>
    <x v="7"/>
    <x v="0"/>
    <x v="2"/>
    <x v="3"/>
    <s v="Yes"/>
    <s v="HAFALI 2"/>
  </r>
  <r>
    <n v="30"/>
    <m/>
    <s v="Cancer"/>
    <s v="Heart disease &amp; stroke"/>
    <m/>
    <m/>
    <m/>
    <m/>
    <m/>
    <m/>
    <m/>
    <m/>
    <m/>
    <s v="Obesity/weight loss issues"/>
    <m/>
    <n v="3"/>
    <n v="1"/>
    <m/>
    <n v="0"/>
    <n v="1"/>
    <n v="1"/>
    <n v="0"/>
    <n v="0"/>
    <n v="0"/>
    <n v="0"/>
    <n v="0"/>
    <n v="0"/>
    <n v="0"/>
    <n v="0"/>
    <n v="0"/>
    <n v="1"/>
    <m/>
    <m/>
    <n v="3"/>
    <n v="3"/>
    <s v="Correct"/>
    <m/>
    <x v="0"/>
    <n v="59"/>
    <x v="0"/>
    <x v="0"/>
    <x v="0"/>
    <x v="0"/>
    <s v="English, Hatian Creole"/>
    <x v="3"/>
    <x v="4"/>
    <x v="2"/>
    <x v="2"/>
    <x v="4"/>
    <s v="Yes"/>
    <s v="HAFALI 2"/>
  </r>
  <r>
    <n v="31"/>
    <m/>
    <m/>
    <s v="Heart disease &amp; stroke"/>
    <m/>
    <m/>
    <m/>
    <m/>
    <m/>
    <s v="Diabetes"/>
    <s v="Mental health depression/suicide"/>
    <m/>
    <m/>
    <m/>
    <m/>
    <n v="3"/>
    <n v="1"/>
    <m/>
    <n v="0"/>
    <n v="0"/>
    <n v="1"/>
    <n v="0"/>
    <n v="0"/>
    <n v="0"/>
    <n v="0"/>
    <n v="0"/>
    <n v="1"/>
    <n v="1"/>
    <n v="0"/>
    <n v="0"/>
    <n v="0"/>
    <m/>
    <m/>
    <n v="3"/>
    <n v="3"/>
    <s v="Correct"/>
    <m/>
    <x v="0"/>
    <n v="63"/>
    <x v="0"/>
    <x v="2"/>
    <x v="1"/>
    <x v="2"/>
    <s v="Spanish"/>
    <x v="3"/>
    <x v="3"/>
    <x v="2"/>
    <x v="2"/>
    <x v="4"/>
    <s v="Yes"/>
    <s v="Race Track"/>
  </r>
  <r>
    <n v="32"/>
    <m/>
    <s v="Cancer"/>
    <s v="Heart disease &amp; stroke"/>
    <m/>
    <m/>
    <m/>
    <m/>
    <m/>
    <s v="Diabetes"/>
    <m/>
    <s v="Drugs &amp; alcohol abuse"/>
    <m/>
    <m/>
    <m/>
    <n v="4"/>
    <n v="0.75"/>
    <m/>
    <n v="0"/>
    <n v="0.75"/>
    <n v="0.75"/>
    <n v="0"/>
    <n v="0"/>
    <n v="0"/>
    <n v="0"/>
    <n v="0"/>
    <n v="0.75"/>
    <n v="0"/>
    <n v="0.75"/>
    <n v="0"/>
    <n v="0"/>
    <m/>
    <m/>
    <n v="3"/>
    <n v="4"/>
    <s v="Correct"/>
    <m/>
    <x v="1"/>
    <n v="40"/>
    <x v="0"/>
    <x v="2"/>
    <x v="1"/>
    <x v="2"/>
    <s v="Spanish"/>
    <x v="2"/>
    <x v="4"/>
    <x v="0"/>
    <x v="1"/>
    <x v="1"/>
    <s v="Yes"/>
    <s v="Race Track"/>
  </r>
  <r>
    <n v="33"/>
    <m/>
    <s v="Cancer"/>
    <m/>
    <m/>
    <m/>
    <m/>
    <m/>
    <m/>
    <m/>
    <m/>
    <m/>
    <m/>
    <s v="Obesity/weight loss issues"/>
    <m/>
    <n v="2"/>
    <n v="1.5"/>
    <m/>
    <n v="0"/>
    <n v="1"/>
    <n v="0"/>
    <n v="0"/>
    <n v="0"/>
    <n v="0"/>
    <n v="0"/>
    <n v="0"/>
    <n v="0"/>
    <n v="0"/>
    <n v="0"/>
    <n v="0"/>
    <n v="1"/>
    <m/>
    <m/>
    <n v="2"/>
    <n v="2"/>
    <s v="Correct"/>
    <m/>
    <x v="0"/>
    <n v="45"/>
    <x v="0"/>
    <x v="2"/>
    <x v="1"/>
    <x v="2"/>
    <s v="Spanish, Italian"/>
    <x v="1"/>
    <x v="6"/>
    <x v="1"/>
    <x v="1"/>
    <x v="1"/>
    <s v="Yes"/>
    <s v="Race Track"/>
  </r>
  <r>
    <n v="34"/>
    <s v="Asthma/lung disease"/>
    <s v="Cancer"/>
    <m/>
    <m/>
    <m/>
    <m/>
    <m/>
    <m/>
    <m/>
    <m/>
    <m/>
    <m/>
    <s v="Obesity/weight loss issues"/>
    <m/>
    <n v="3"/>
    <n v="1"/>
    <m/>
    <n v="1"/>
    <n v="1"/>
    <n v="0"/>
    <n v="0"/>
    <n v="0"/>
    <n v="0"/>
    <n v="0"/>
    <n v="0"/>
    <n v="0"/>
    <n v="0"/>
    <n v="0"/>
    <n v="0"/>
    <n v="1"/>
    <m/>
    <m/>
    <n v="3"/>
    <n v="3"/>
    <s v="Correct"/>
    <m/>
    <x v="0"/>
    <n v="23"/>
    <x v="0"/>
    <x v="2"/>
    <x v="2"/>
    <x v="2"/>
    <s v="English, Spanish"/>
    <x v="1"/>
    <x v="4"/>
    <x v="0"/>
    <x v="2"/>
    <x v="5"/>
    <s v="Yes"/>
    <s v="Race Track"/>
  </r>
  <r>
    <n v="35"/>
    <m/>
    <m/>
    <s v="Heart disease &amp; stroke"/>
    <m/>
    <m/>
    <m/>
    <s v="Child health &amp; wellness"/>
    <s v="Women’s health &amp; wellness"/>
    <m/>
    <m/>
    <m/>
    <m/>
    <m/>
    <m/>
    <n v="3"/>
    <n v="1"/>
    <m/>
    <n v="0"/>
    <n v="0"/>
    <n v="1"/>
    <n v="0"/>
    <n v="0"/>
    <n v="0"/>
    <n v="1"/>
    <n v="1"/>
    <n v="0"/>
    <n v="0"/>
    <n v="0"/>
    <n v="0"/>
    <n v="0"/>
    <m/>
    <m/>
    <n v="3"/>
    <n v="3"/>
    <s v="Correct"/>
    <m/>
    <x v="1"/>
    <n v="33"/>
    <x v="0"/>
    <x v="2"/>
    <x v="2"/>
    <x v="2"/>
    <s v="Spanish"/>
    <x v="4"/>
    <x v="3"/>
    <x v="6"/>
    <x v="2"/>
    <x v="5"/>
    <s v="Yes"/>
    <s v="Race Track"/>
  </r>
  <r>
    <n v="36"/>
    <s v="Asthma/lung disease"/>
    <s v="Cancer"/>
    <m/>
    <m/>
    <m/>
    <m/>
    <m/>
    <m/>
    <s v="Diabetes"/>
    <m/>
    <s v="Drugs &amp; alcohol abuse"/>
    <m/>
    <m/>
    <m/>
    <n v="4"/>
    <n v="0.75"/>
    <m/>
    <n v="0.75"/>
    <n v="0.75"/>
    <n v="0"/>
    <n v="0"/>
    <n v="0"/>
    <n v="0"/>
    <n v="0"/>
    <n v="0"/>
    <n v="0.75"/>
    <n v="0"/>
    <n v="0.75"/>
    <n v="0"/>
    <n v="0"/>
    <m/>
    <m/>
    <n v="3"/>
    <n v="4"/>
    <s v="Correct"/>
    <m/>
    <x v="1"/>
    <n v="32"/>
    <x v="0"/>
    <x v="2"/>
    <x v="2"/>
    <x v="0"/>
    <s v="Spanish"/>
    <x v="1"/>
    <x v="4"/>
    <x v="3"/>
    <x v="1"/>
    <x v="1"/>
    <m/>
    <s v="Race Track"/>
  </r>
  <r>
    <n v="37"/>
    <m/>
    <s v="Cancer"/>
    <m/>
    <s v="Safety"/>
    <m/>
    <m/>
    <m/>
    <m/>
    <s v="Diabetes"/>
    <m/>
    <s v="Drugs &amp; alcohol abuse"/>
    <m/>
    <s v="Obesity/weight loss issues"/>
    <m/>
    <n v="5"/>
    <n v="0.6"/>
    <m/>
    <n v="0"/>
    <n v="0.6"/>
    <n v="0"/>
    <n v="0.6"/>
    <n v="0"/>
    <n v="0"/>
    <n v="0"/>
    <n v="0"/>
    <n v="0.6"/>
    <n v="0"/>
    <n v="0.6"/>
    <n v="0"/>
    <n v="0.6"/>
    <m/>
    <m/>
    <n v="3"/>
    <n v="5"/>
    <s v="Correct"/>
    <m/>
    <x v="0"/>
    <n v="35"/>
    <x v="1"/>
    <x v="12"/>
    <x v="2"/>
    <x v="2"/>
    <s v="Spanish"/>
    <x v="1"/>
    <x v="3"/>
    <x v="0"/>
    <x v="2"/>
    <x v="5"/>
    <m/>
    <s v="Race Track"/>
  </r>
  <r>
    <n v="38"/>
    <m/>
    <s v="Cancer"/>
    <m/>
    <m/>
    <m/>
    <m/>
    <m/>
    <m/>
    <m/>
    <m/>
    <m/>
    <m/>
    <m/>
    <m/>
    <n v="1"/>
    <n v="3"/>
    <m/>
    <n v="0"/>
    <n v="1"/>
    <n v="0"/>
    <n v="0"/>
    <n v="0"/>
    <n v="0"/>
    <n v="0"/>
    <n v="0"/>
    <n v="0"/>
    <n v="0"/>
    <n v="0"/>
    <n v="0"/>
    <n v="0"/>
    <m/>
    <m/>
    <n v="1"/>
    <n v="1"/>
    <s v="Correct"/>
    <m/>
    <x v="0"/>
    <m/>
    <x v="0"/>
    <x v="13"/>
    <x v="4"/>
    <x v="0"/>
    <s v="Spanish"/>
    <x v="1"/>
    <x v="2"/>
    <x v="6"/>
    <x v="0"/>
    <x v="1"/>
    <m/>
    <s v="Race Track"/>
  </r>
  <r>
    <n v="39"/>
    <s v="Asthma/lung disease"/>
    <m/>
    <m/>
    <s v="Safety"/>
    <m/>
    <m/>
    <m/>
    <m/>
    <m/>
    <m/>
    <m/>
    <m/>
    <m/>
    <m/>
    <n v="2"/>
    <n v="1.5"/>
    <m/>
    <n v="1"/>
    <n v="0"/>
    <n v="0"/>
    <n v="1"/>
    <n v="0"/>
    <n v="0"/>
    <n v="0"/>
    <n v="0"/>
    <n v="0"/>
    <n v="0"/>
    <n v="0"/>
    <n v="0"/>
    <n v="0"/>
    <m/>
    <m/>
    <n v="2"/>
    <n v="2"/>
    <s v="Correct"/>
    <m/>
    <x v="0"/>
    <n v="33"/>
    <x v="0"/>
    <x v="14"/>
    <x v="4"/>
    <x v="2"/>
    <s v="Spanish"/>
    <x v="2"/>
    <x v="7"/>
    <x v="0"/>
    <x v="2"/>
    <x v="4"/>
    <s v="Yes"/>
    <s v="Race Track"/>
  </r>
  <r>
    <n v="40"/>
    <m/>
    <m/>
    <m/>
    <m/>
    <m/>
    <m/>
    <m/>
    <m/>
    <m/>
    <m/>
    <m/>
    <m/>
    <s v="Obesity/weight loss issues"/>
    <m/>
    <n v="1"/>
    <n v="3"/>
    <m/>
    <n v="0"/>
    <n v="0"/>
    <n v="0"/>
    <n v="0"/>
    <n v="0"/>
    <n v="0"/>
    <n v="0"/>
    <n v="0"/>
    <n v="0"/>
    <n v="0"/>
    <n v="0"/>
    <n v="0"/>
    <n v="1"/>
    <m/>
    <m/>
    <n v="1"/>
    <n v="1"/>
    <s v="Correct"/>
    <m/>
    <x v="0"/>
    <n v="29"/>
    <x v="1"/>
    <x v="15"/>
    <x v="4"/>
    <x v="2"/>
    <s v="English, Spanish"/>
    <x v="2"/>
    <x v="7"/>
    <x v="0"/>
    <x v="2"/>
    <x v="0"/>
    <s v="Yes"/>
    <s v="Race Track"/>
  </r>
  <r>
    <n v="41"/>
    <s v="Asthma/lung disease"/>
    <m/>
    <m/>
    <m/>
    <m/>
    <m/>
    <s v="Child health &amp; wellness"/>
    <m/>
    <m/>
    <m/>
    <s v="Drugs &amp; alcohol abuse"/>
    <m/>
    <m/>
    <m/>
    <n v="3"/>
    <n v="1"/>
    <m/>
    <n v="1"/>
    <n v="0"/>
    <n v="0"/>
    <n v="0"/>
    <n v="0"/>
    <n v="0"/>
    <n v="1"/>
    <n v="0"/>
    <n v="0"/>
    <n v="0"/>
    <n v="1"/>
    <n v="0"/>
    <n v="0"/>
    <m/>
    <m/>
    <n v="3"/>
    <n v="3"/>
    <s v="Correct"/>
    <m/>
    <x v="2"/>
    <n v="36"/>
    <x v="0"/>
    <x v="14"/>
    <x v="2"/>
    <x v="0"/>
    <s v="Spanish"/>
    <x v="4"/>
    <x v="2"/>
    <x v="3"/>
    <x v="0"/>
    <x v="3"/>
    <m/>
    <s v="Race Track"/>
  </r>
  <r>
    <n v="42"/>
    <m/>
    <m/>
    <m/>
    <m/>
    <m/>
    <m/>
    <m/>
    <m/>
    <m/>
    <m/>
    <m/>
    <s v="Environmental hazards"/>
    <m/>
    <m/>
    <n v="1"/>
    <n v="3"/>
    <m/>
    <n v="0"/>
    <n v="0"/>
    <n v="0"/>
    <n v="0"/>
    <n v="0"/>
    <n v="0"/>
    <n v="0"/>
    <n v="0"/>
    <n v="0"/>
    <n v="0"/>
    <n v="0"/>
    <n v="1"/>
    <n v="0"/>
    <m/>
    <m/>
    <n v="1"/>
    <n v="1"/>
    <s v="Correct"/>
    <m/>
    <x v="1"/>
    <n v="36"/>
    <x v="0"/>
    <x v="16"/>
    <x v="4"/>
    <x v="2"/>
    <s v="Spanish"/>
    <x v="4"/>
    <x v="7"/>
    <x v="3"/>
    <x v="2"/>
    <x v="3"/>
    <s v="Yes"/>
    <s v="Race Track"/>
  </r>
  <r>
    <n v="43"/>
    <m/>
    <m/>
    <m/>
    <s v="Safety"/>
    <m/>
    <s v="Vaccine preventable diseases"/>
    <m/>
    <m/>
    <m/>
    <m/>
    <m/>
    <s v="Environmental hazards"/>
    <m/>
    <m/>
    <n v="3"/>
    <n v="1"/>
    <m/>
    <n v="0"/>
    <n v="0"/>
    <n v="0"/>
    <n v="1"/>
    <n v="0"/>
    <n v="1"/>
    <n v="0"/>
    <n v="0"/>
    <n v="0"/>
    <n v="0"/>
    <n v="0"/>
    <n v="1"/>
    <n v="0"/>
    <m/>
    <m/>
    <n v="3"/>
    <n v="3"/>
    <s v="Correct"/>
    <m/>
    <x v="2"/>
    <n v="61"/>
    <x v="0"/>
    <x v="17"/>
    <x v="4"/>
    <x v="2"/>
    <s v="English, Spanish"/>
    <x v="1"/>
    <x v="3"/>
    <x v="0"/>
    <x v="1"/>
    <x v="1"/>
    <m/>
    <s v="Race Track"/>
  </r>
  <r>
    <n v="44"/>
    <s v="Asthma/lung disease"/>
    <m/>
    <m/>
    <m/>
    <m/>
    <m/>
    <m/>
    <m/>
    <m/>
    <m/>
    <m/>
    <m/>
    <m/>
    <m/>
    <n v="1"/>
    <n v="3"/>
    <m/>
    <n v="1"/>
    <n v="0"/>
    <n v="0"/>
    <n v="0"/>
    <n v="0"/>
    <n v="0"/>
    <n v="0"/>
    <n v="0"/>
    <n v="0"/>
    <n v="0"/>
    <n v="0"/>
    <n v="0"/>
    <n v="0"/>
    <m/>
    <m/>
    <n v="1"/>
    <n v="1"/>
    <s v="Correct"/>
    <m/>
    <x v="1"/>
    <n v="51"/>
    <x v="0"/>
    <x v="2"/>
    <x v="2"/>
    <x v="2"/>
    <s v="Spanish"/>
    <x v="4"/>
    <x v="4"/>
    <x v="0"/>
    <x v="2"/>
    <x v="0"/>
    <s v="Yes"/>
    <s v="Race Track"/>
  </r>
  <r>
    <m/>
    <m/>
    <m/>
    <m/>
    <m/>
    <m/>
    <m/>
    <m/>
    <m/>
    <m/>
    <m/>
    <m/>
    <m/>
    <m/>
    <m/>
    <m/>
    <m/>
    <m/>
    <m/>
    <m/>
    <m/>
    <m/>
    <m/>
    <m/>
    <m/>
    <m/>
    <m/>
    <m/>
    <m/>
    <m/>
    <m/>
    <m/>
    <m/>
    <m/>
    <m/>
    <m/>
    <m/>
    <x v="1"/>
    <n v="13"/>
    <x v="0"/>
    <x v="2"/>
    <x v="1"/>
    <x v="1"/>
    <s v="English"/>
    <x v="1"/>
    <x v="3"/>
    <x v="5"/>
    <x v="2"/>
    <x v="4"/>
    <s v="Yes"/>
    <s v="Race Track"/>
  </r>
  <r>
    <n v="46"/>
    <m/>
    <m/>
    <m/>
    <s v="Safety"/>
    <m/>
    <s v="Vaccine preventable diseases"/>
    <m/>
    <s v="Women’s health &amp; wellness"/>
    <m/>
    <m/>
    <s v="Drugs &amp; alcohol abuse"/>
    <m/>
    <s v="Obesity/weight loss issues"/>
    <m/>
    <n v="5"/>
    <n v="0.6"/>
    <m/>
    <n v="0"/>
    <n v="0"/>
    <n v="0"/>
    <n v="0.6"/>
    <n v="0"/>
    <n v="0.6"/>
    <n v="0"/>
    <n v="0.6"/>
    <n v="0"/>
    <n v="0"/>
    <n v="0.6"/>
    <n v="0"/>
    <n v="0.6"/>
    <m/>
    <m/>
    <n v="3"/>
    <n v="5"/>
    <s v="Correct"/>
    <m/>
    <x v="0"/>
    <n v="31"/>
    <x v="0"/>
    <x v="2"/>
    <x v="2"/>
    <x v="2"/>
    <s v="English, Spanish"/>
    <x v="2"/>
    <x v="3"/>
    <x v="0"/>
    <x v="2"/>
    <x v="4"/>
    <m/>
    <s v="Race Track"/>
  </r>
  <r>
    <n v="47"/>
    <m/>
    <m/>
    <m/>
    <m/>
    <s v="HIV/AIDS &amp; Sexually Transmitted Diseases (STDs)"/>
    <m/>
    <m/>
    <m/>
    <m/>
    <m/>
    <m/>
    <m/>
    <m/>
    <m/>
    <n v="1"/>
    <n v="3"/>
    <m/>
    <n v="0"/>
    <n v="0"/>
    <n v="0"/>
    <n v="0"/>
    <n v="1"/>
    <n v="0"/>
    <n v="0"/>
    <n v="0"/>
    <n v="0"/>
    <n v="0"/>
    <n v="0"/>
    <n v="0"/>
    <n v="0"/>
    <m/>
    <m/>
    <n v="1"/>
    <n v="1"/>
    <s v="Correct"/>
    <m/>
    <x v="0"/>
    <n v="27"/>
    <x v="0"/>
    <x v="2"/>
    <x v="4"/>
    <x v="0"/>
    <s v="English, Spanish"/>
    <x v="4"/>
    <x v="4"/>
    <x v="0"/>
    <x v="2"/>
    <x v="4"/>
    <s v="Yes"/>
    <s v="Race Track"/>
  </r>
  <r>
    <m/>
    <m/>
    <m/>
    <m/>
    <m/>
    <m/>
    <m/>
    <m/>
    <m/>
    <m/>
    <m/>
    <m/>
    <m/>
    <m/>
    <m/>
    <m/>
    <m/>
    <m/>
    <m/>
    <m/>
    <m/>
    <m/>
    <m/>
    <m/>
    <m/>
    <m/>
    <m/>
    <m/>
    <m/>
    <m/>
    <m/>
    <m/>
    <m/>
    <m/>
    <m/>
    <m/>
    <m/>
    <x v="0"/>
    <n v="17"/>
    <x v="1"/>
    <x v="12"/>
    <x v="2"/>
    <x v="2"/>
    <s v="English, Spanish"/>
    <x v="3"/>
    <x v="3"/>
    <x v="5"/>
    <x v="2"/>
    <x v="5"/>
    <s v="Yes"/>
    <s v="Race Track"/>
  </r>
  <r>
    <m/>
    <m/>
    <m/>
    <m/>
    <m/>
    <m/>
    <m/>
    <m/>
    <m/>
    <m/>
    <m/>
    <m/>
    <m/>
    <m/>
    <m/>
    <m/>
    <m/>
    <m/>
    <m/>
    <m/>
    <m/>
    <m/>
    <m/>
    <m/>
    <m/>
    <m/>
    <m/>
    <m/>
    <m/>
    <m/>
    <m/>
    <m/>
    <m/>
    <m/>
    <m/>
    <m/>
    <m/>
    <x v="0"/>
    <n v="16"/>
    <x v="0"/>
    <x v="2"/>
    <x v="2"/>
    <x v="2"/>
    <s v="English, Spanish"/>
    <x v="1"/>
    <x v="3"/>
    <x v="0"/>
    <x v="2"/>
    <x v="5"/>
    <s v="Yes"/>
    <s v="Race Track"/>
  </r>
  <r>
    <n v="50"/>
    <m/>
    <m/>
    <m/>
    <m/>
    <m/>
    <m/>
    <m/>
    <m/>
    <m/>
    <m/>
    <s v="Drugs &amp; alcohol abuse"/>
    <m/>
    <m/>
    <m/>
    <n v="1"/>
    <n v="3"/>
    <m/>
    <n v="0"/>
    <n v="0"/>
    <n v="0"/>
    <n v="0"/>
    <n v="0"/>
    <n v="0"/>
    <n v="0"/>
    <n v="0"/>
    <n v="0"/>
    <n v="0"/>
    <n v="1"/>
    <n v="0"/>
    <n v="0"/>
    <m/>
    <m/>
    <n v="1"/>
    <n v="1"/>
    <s v="Correct"/>
    <m/>
    <x v="0"/>
    <n v="47"/>
    <x v="1"/>
    <x v="18"/>
    <x v="5"/>
    <x v="1"/>
    <s v="English"/>
    <x v="4"/>
    <x v="3"/>
    <x v="0"/>
    <x v="0"/>
    <x v="4"/>
    <m/>
    <s v="Race Track"/>
  </r>
  <r>
    <n v="51"/>
    <s v="Asthma/lung disease"/>
    <m/>
    <s v="Heart disease &amp; stroke"/>
    <m/>
    <m/>
    <m/>
    <m/>
    <m/>
    <s v="Diabetes"/>
    <m/>
    <m/>
    <m/>
    <m/>
    <m/>
    <n v="3"/>
    <n v="1"/>
    <m/>
    <n v="1"/>
    <n v="0"/>
    <n v="1"/>
    <n v="0"/>
    <n v="0"/>
    <n v="0"/>
    <n v="0"/>
    <n v="0"/>
    <n v="1"/>
    <n v="0"/>
    <n v="0"/>
    <n v="0"/>
    <n v="0"/>
    <m/>
    <m/>
    <n v="3"/>
    <n v="3"/>
    <s v="Correct"/>
    <m/>
    <x v="0"/>
    <n v="39"/>
    <x v="1"/>
    <x v="19"/>
    <x v="6"/>
    <x v="1"/>
    <s v="English"/>
    <x v="4"/>
    <x v="3"/>
    <x v="1"/>
    <x v="2"/>
    <x v="4"/>
    <s v="No"/>
    <s v="Race Track"/>
  </r>
  <r>
    <n v="52"/>
    <m/>
    <m/>
    <s v="Heart disease &amp; stroke"/>
    <m/>
    <m/>
    <m/>
    <m/>
    <m/>
    <s v="Diabetes"/>
    <m/>
    <m/>
    <m/>
    <s v="Obesity/weight loss issues"/>
    <m/>
    <n v="3"/>
    <n v="1"/>
    <m/>
    <n v="0"/>
    <n v="0"/>
    <n v="1"/>
    <n v="0"/>
    <n v="0"/>
    <n v="0"/>
    <n v="0"/>
    <n v="0"/>
    <n v="1"/>
    <n v="0"/>
    <n v="0"/>
    <n v="0"/>
    <n v="1"/>
    <m/>
    <m/>
    <n v="3"/>
    <n v="3"/>
    <s v="Correct"/>
    <m/>
    <x v="0"/>
    <n v="39"/>
    <x v="1"/>
    <x v="20"/>
    <x v="6"/>
    <x v="1"/>
    <s v="English"/>
    <x v="4"/>
    <x v="3"/>
    <x v="4"/>
    <x v="2"/>
    <x v="4"/>
    <s v="No"/>
    <s v="Race Track"/>
  </r>
  <r>
    <n v="53"/>
    <m/>
    <m/>
    <m/>
    <m/>
    <m/>
    <m/>
    <m/>
    <m/>
    <s v="Diabetes"/>
    <m/>
    <m/>
    <m/>
    <m/>
    <m/>
    <n v="1"/>
    <n v="3"/>
    <m/>
    <n v="0"/>
    <n v="0"/>
    <n v="0"/>
    <n v="0"/>
    <n v="0"/>
    <n v="0"/>
    <n v="0"/>
    <n v="0"/>
    <n v="1"/>
    <n v="0"/>
    <n v="0"/>
    <n v="0"/>
    <n v="0"/>
    <m/>
    <m/>
    <n v="1"/>
    <n v="1"/>
    <s v="Correct"/>
    <m/>
    <x v="1"/>
    <n v="48"/>
    <x v="1"/>
    <x v="21"/>
    <x v="5"/>
    <x v="1"/>
    <s v="English"/>
    <x v="4"/>
    <x v="4"/>
    <x v="0"/>
    <x v="2"/>
    <x v="4"/>
    <s v="No"/>
    <s v="Race Track"/>
  </r>
  <r>
    <n v="54"/>
    <m/>
    <m/>
    <m/>
    <m/>
    <m/>
    <m/>
    <m/>
    <m/>
    <m/>
    <s v="Mental health depression/suicide"/>
    <s v="Drugs &amp; alcohol abuse"/>
    <m/>
    <m/>
    <m/>
    <n v="2"/>
    <n v="1.5"/>
    <m/>
    <n v="0"/>
    <n v="0"/>
    <n v="0"/>
    <n v="0"/>
    <n v="0"/>
    <n v="0"/>
    <n v="0"/>
    <n v="0"/>
    <n v="0"/>
    <n v="1"/>
    <n v="1"/>
    <n v="0"/>
    <n v="0"/>
    <m/>
    <m/>
    <n v="2"/>
    <n v="2"/>
    <s v="Correct"/>
    <m/>
    <x v="0"/>
    <n v="25"/>
    <x v="0"/>
    <x v="13"/>
    <x v="3"/>
    <x v="2"/>
    <s v="Spanish"/>
    <x v="4"/>
    <x v="1"/>
    <x v="0"/>
    <x v="2"/>
    <x v="4"/>
    <s v="Yes"/>
    <s v="Race Track"/>
  </r>
  <r>
    <m/>
    <m/>
    <m/>
    <m/>
    <m/>
    <m/>
    <m/>
    <m/>
    <m/>
    <m/>
    <m/>
    <m/>
    <m/>
    <m/>
    <m/>
    <m/>
    <m/>
    <m/>
    <m/>
    <m/>
    <m/>
    <m/>
    <m/>
    <m/>
    <m/>
    <m/>
    <m/>
    <m/>
    <m/>
    <m/>
    <m/>
    <m/>
    <m/>
    <m/>
    <m/>
    <m/>
    <m/>
    <x v="0"/>
    <n v="13"/>
    <x v="0"/>
    <x v="2"/>
    <x v="4"/>
    <x v="2"/>
    <s v="English, Spanish"/>
    <x v="4"/>
    <x v="5"/>
    <x v="4"/>
    <x v="2"/>
    <x v="4"/>
    <s v="Yes"/>
    <s v="Race Track"/>
  </r>
  <r>
    <n v="56"/>
    <m/>
    <m/>
    <m/>
    <m/>
    <m/>
    <s v="Vaccine preventable diseases"/>
    <m/>
    <m/>
    <m/>
    <m/>
    <s v="Drugs &amp; alcohol abuse"/>
    <s v="Environmental hazards"/>
    <m/>
    <m/>
    <n v="3"/>
    <n v="1"/>
    <m/>
    <n v="0"/>
    <n v="0"/>
    <n v="0"/>
    <n v="0"/>
    <n v="0"/>
    <n v="1"/>
    <n v="0"/>
    <n v="0"/>
    <n v="0"/>
    <n v="0"/>
    <n v="1"/>
    <n v="1"/>
    <n v="0"/>
    <m/>
    <m/>
    <n v="3"/>
    <n v="3"/>
    <s v="Correct"/>
    <m/>
    <x v="1"/>
    <n v="49"/>
    <x v="0"/>
    <x v="2"/>
    <x v="1"/>
    <x v="0"/>
    <s v="English"/>
    <x v="4"/>
    <x v="5"/>
    <x v="0"/>
    <x v="2"/>
    <x v="4"/>
    <s v="Yes"/>
    <s v="Race Track"/>
  </r>
  <r>
    <n v="57"/>
    <m/>
    <m/>
    <m/>
    <m/>
    <m/>
    <m/>
    <m/>
    <m/>
    <m/>
    <m/>
    <s v="Drugs &amp; alcohol abuse"/>
    <s v="Environmental hazards"/>
    <m/>
    <m/>
    <n v="2"/>
    <n v="1.5"/>
    <m/>
    <n v="0"/>
    <n v="0"/>
    <n v="0"/>
    <n v="0"/>
    <n v="0"/>
    <n v="0"/>
    <n v="0"/>
    <n v="0"/>
    <n v="0"/>
    <n v="0"/>
    <n v="1"/>
    <n v="1"/>
    <n v="0"/>
    <m/>
    <m/>
    <n v="2"/>
    <n v="2"/>
    <s v="Correct"/>
    <m/>
    <x v="0"/>
    <n v="42"/>
    <x v="0"/>
    <x v="2"/>
    <x v="1"/>
    <x v="2"/>
    <s v="English, Spanish"/>
    <x v="4"/>
    <x v="5"/>
    <x v="0"/>
    <x v="2"/>
    <x v="4"/>
    <s v="Yes"/>
    <s v="Race Track"/>
  </r>
  <r>
    <n v="58"/>
    <m/>
    <m/>
    <m/>
    <s v="Safety"/>
    <m/>
    <m/>
    <m/>
    <m/>
    <s v="Diabetes"/>
    <m/>
    <m/>
    <s v="Environmental hazards"/>
    <m/>
    <m/>
    <n v="3"/>
    <n v="1"/>
    <m/>
    <n v="0"/>
    <n v="0"/>
    <n v="0"/>
    <n v="1"/>
    <n v="0"/>
    <n v="0"/>
    <n v="0"/>
    <n v="0"/>
    <n v="1"/>
    <n v="0"/>
    <n v="0"/>
    <n v="1"/>
    <n v="0"/>
    <m/>
    <m/>
    <n v="3"/>
    <n v="3"/>
    <s v="Correct"/>
    <m/>
    <x v="1"/>
    <n v="65"/>
    <x v="0"/>
    <x v="2"/>
    <x v="2"/>
    <x v="2"/>
    <s v="Spanish"/>
    <x v="1"/>
    <x v="5"/>
    <x v="0"/>
    <x v="0"/>
    <x v="1"/>
    <m/>
    <s v="Race Track"/>
  </r>
  <r>
    <n v="59"/>
    <m/>
    <s v="Cancer"/>
    <m/>
    <m/>
    <m/>
    <m/>
    <m/>
    <m/>
    <s v="Diabetes"/>
    <m/>
    <s v="Drugs &amp; alcohol abuse"/>
    <m/>
    <m/>
    <m/>
    <n v="3"/>
    <n v="1"/>
    <m/>
    <n v="0"/>
    <n v="1"/>
    <n v="0"/>
    <n v="0"/>
    <n v="0"/>
    <n v="0"/>
    <n v="0"/>
    <n v="0"/>
    <n v="1"/>
    <n v="0"/>
    <n v="1"/>
    <n v="0"/>
    <n v="0"/>
    <m/>
    <m/>
    <n v="3"/>
    <n v="3"/>
    <s v="Correct"/>
    <m/>
    <x v="1"/>
    <n v="47"/>
    <x v="0"/>
    <x v="2"/>
    <x v="2"/>
    <x v="0"/>
    <s v="Spanish"/>
    <x v="4"/>
    <x v="3"/>
    <x v="3"/>
    <x v="1"/>
    <x v="1"/>
    <m/>
    <s v="Race Track"/>
  </r>
  <r>
    <n v="60"/>
    <m/>
    <s v="Cancer"/>
    <m/>
    <m/>
    <m/>
    <m/>
    <m/>
    <m/>
    <s v="Diabetes"/>
    <m/>
    <s v="Drugs &amp; alcohol abuse"/>
    <m/>
    <m/>
    <m/>
    <n v="3"/>
    <n v="1"/>
    <m/>
    <n v="0"/>
    <n v="1"/>
    <n v="0"/>
    <n v="0"/>
    <n v="0"/>
    <n v="0"/>
    <n v="0"/>
    <n v="0"/>
    <n v="1"/>
    <n v="0"/>
    <n v="1"/>
    <n v="0"/>
    <n v="0"/>
    <m/>
    <m/>
    <n v="3"/>
    <n v="3"/>
    <s v="Correct"/>
    <m/>
    <x v="1"/>
    <n v="26"/>
    <x v="0"/>
    <x v="2"/>
    <x v="2"/>
    <x v="0"/>
    <s v="Spanish"/>
    <x v="4"/>
    <x v="3"/>
    <x v="0"/>
    <x v="1"/>
    <x v="1"/>
    <m/>
    <s v="Race Track"/>
  </r>
  <r>
    <n v="61"/>
    <m/>
    <s v="Cancer"/>
    <s v="Heart disease &amp; stroke"/>
    <m/>
    <m/>
    <m/>
    <m/>
    <m/>
    <m/>
    <s v="Mental health depression/suicide"/>
    <m/>
    <m/>
    <m/>
    <m/>
    <n v="3"/>
    <n v="1"/>
    <m/>
    <n v="0"/>
    <n v="1"/>
    <n v="1"/>
    <n v="0"/>
    <n v="0"/>
    <n v="0"/>
    <n v="0"/>
    <n v="0"/>
    <n v="0"/>
    <n v="1"/>
    <n v="0"/>
    <n v="0"/>
    <n v="0"/>
    <m/>
    <m/>
    <n v="3"/>
    <n v="3"/>
    <s v="Correct"/>
    <m/>
    <x v="0"/>
    <n v="31"/>
    <x v="0"/>
    <x v="2"/>
    <x v="1"/>
    <x v="2"/>
    <s v="Spanish"/>
    <x v="3"/>
    <x v="3"/>
    <x v="3"/>
    <x v="2"/>
    <x v="5"/>
    <s v="Yes"/>
    <s v="Race Track"/>
  </r>
  <r>
    <n v="62"/>
    <m/>
    <m/>
    <s v="Heart disease &amp; stroke"/>
    <m/>
    <m/>
    <m/>
    <m/>
    <m/>
    <m/>
    <s v="Mental health depression/suicide"/>
    <s v="Drugs &amp; alcohol abuse"/>
    <m/>
    <m/>
    <m/>
    <n v="3"/>
    <n v="1"/>
    <m/>
    <n v="0"/>
    <n v="0"/>
    <n v="1"/>
    <n v="0"/>
    <n v="0"/>
    <n v="0"/>
    <n v="0"/>
    <n v="0"/>
    <n v="0"/>
    <n v="1"/>
    <n v="1"/>
    <n v="0"/>
    <n v="0"/>
    <m/>
    <m/>
    <n v="3"/>
    <n v="3"/>
    <s v="Correct"/>
    <m/>
    <x v="0"/>
    <n v="25"/>
    <x v="0"/>
    <x v="2"/>
    <x v="1"/>
    <x v="2"/>
    <s v="Spanish"/>
    <x v="4"/>
    <x v="7"/>
    <x v="1"/>
    <x v="1"/>
    <x v="1"/>
    <s v="Yes"/>
    <s v="Race Track"/>
  </r>
  <r>
    <n v="63"/>
    <s v="Asthma/lung disease"/>
    <m/>
    <m/>
    <m/>
    <s v="HIV/AIDS &amp; Sexually Transmitted Diseases (STDs)"/>
    <m/>
    <m/>
    <m/>
    <s v="Diabetes"/>
    <m/>
    <s v="Drugs &amp; alcohol abuse"/>
    <m/>
    <m/>
    <m/>
    <n v="4"/>
    <n v="0.75"/>
    <m/>
    <n v="0.75"/>
    <n v="0"/>
    <n v="0"/>
    <n v="0"/>
    <n v="0.75"/>
    <n v="0"/>
    <n v="0"/>
    <n v="0"/>
    <n v="0.75"/>
    <n v="0"/>
    <n v="0.75"/>
    <n v="0"/>
    <n v="0"/>
    <m/>
    <m/>
    <n v="3"/>
    <n v="4"/>
    <s v="Correct"/>
    <m/>
    <x v="0"/>
    <n v="43"/>
    <x v="0"/>
    <x v="2"/>
    <x v="3"/>
    <x v="2"/>
    <s v="English, Spanish"/>
    <x v="4"/>
    <x v="7"/>
    <x v="2"/>
    <x v="2"/>
    <x v="7"/>
    <s v="Yes"/>
    <s v="Race Track"/>
  </r>
  <r>
    <n v="64"/>
    <m/>
    <s v="Cancer"/>
    <m/>
    <s v="Safety"/>
    <m/>
    <m/>
    <m/>
    <m/>
    <s v="Diabetes"/>
    <m/>
    <m/>
    <m/>
    <m/>
    <m/>
    <n v="3"/>
    <n v="1"/>
    <m/>
    <n v="0"/>
    <n v="1"/>
    <n v="0"/>
    <n v="1"/>
    <n v="0"/>
    <n v="0"/>
    <n v="0"/>
    <n v="0"/>
    <n v="1"/>
    <n v="0"/>
    <n v="0"/>
    <n v="0"/>
    <n v="0"/>
    <m/>
    <m/>
    <n v="3"/>
    <n v="3"/>
    <s v="Correct"/>
    <m/>
    <x v="1"/>
    <n v="36"/>
    <x v="0"/>
    <x v="2"/>
    <x v="2"/>
    <x v="2"/>
    <s v="Spanish"/>
    <x v="3"/>
    <x v="3"/>
    <x v="6"/>
    <x v="2"/>
    <x v="5"/>
    <s v="Yes"/>
    <m/>
  </r>
  <r>
    <n v="65"/>
    <s v="Asthma/lung disease"/>
    <s v="Cancer"/>
    <s v="Heart disease &amp; stroke"/>
    <m/>
    <m/>
    <m/>
    <m/>
    <s v="Women’s health &amp; wellness"/>
    <s v="Diabetes"/>
    <m/>
    <m/>
    <m/>
    <s v="Obesity/weight loss issues"/>
    <m/>
    <n v="6"/>
    <n v="0.5"/>
    <m/>
    <n v="0.5"/>
    <n v="0.5"/>
    <n v="0.5"/>
    <n v="0"/>
    <n v="0"/>
    <n v="0"/>
    <n v="0"/>
    <n v="0.5"/>
    <n v="0.5"/>
    <n v="0"/>
    <n v="0"/>
    <n v="0"/>
    <n v="0.5"/>
    <m/>
    <m/>
    <n v="3"/>
    <n v="6"/>
    <s v="Correct"/>
    <m/>
    <x v="0"/>
    <n v="40"/>
    <x v="0"/>
    <x v="2"/>
    <x v="1"/>
    <x v="2"/>
    <s v="Spanish"/>
    <x v="4"/>
    <x v="3"/>
    <x v="0"/>
    <x v="1"/>
    <x v="3"/>
    <s v="Yes"/>
    <m/>
  </r>
  <r>
    <n v="66"/>
    <m/>
    <s v="Cancer"/>
    <m/>
    <m/>
    <m/>
    <m/>
    <m/>
    <s v="Women’s health &amp; wellness"/>
    <m/>
    <m/>
    <m/>
    <m/>
    <m/>
    <m/>
    <n v="2"/>
    <n v="1.5"/>
    <m/>
    <n v="0"/>
    <n v="1"/>
    <n v="0"/>
    <n v="0"/>
    <n v="0"/>
    <n v="0"/>
    <n v="0"/>
    <n v="1"/>
    <n v="0"/>
    <n v="0"/>
    <n v="0"/>
    <n v="0"/>
    <n v="0"/>
    <m/>
    <m/>
    <n v="2"/>
    <n v="2"/>
    <s v="Correct"/>
    <m/>
    <x v="0"/>
    <n v="18"/>
    <x v="0"/>
    <x v="2"/>
    <x v="2"/>
    <x v="2"/>
    <s v="English, Spanish"/>
    <x v="1"/>
    <x v="3"/>
    <x v="5"/>
    <x v="2"/>
    <x v="5"/>
    <s v="Yes"/>
    <s v="Race Track"/>
  </r>
  <r>
    <n v="67"/>
    <m/>
    <m/>
    <m/>
    <m/>
    <m/>
    <m/>
    <m/>
    <s v="Women’s health &amp; wellness"/>
    <m/>
    <m/>
    <m/>
    <m/>
    <s v="Obesity/weight loss issues"/>
    <m/>
    <n v="2"/>
    <n v="1.5"/>
    <m/>
    <n v="0"/>
    <n v="0"/>
    <n v="0"/>
    <n v="0"/>
    <n v="0"/>
    <n v="0"/>
    <n v="0"/>
    <n v="1"/>
    <n v="0"/>
    <n v="0"/>
    <n v="0"/>
    <n v="0"/>
    <n v="1"/>
    <m/>
    <m/>
    <n v="2"/>
    <n v="2"/>
    <s v="Correct"/>
    <m/>
    <x v="0"/>
    <n v="29"/>
    <x v="0"/>
    <x v="2"/>
    <x v="1"/>
    <x v="2"/>
    <s v="Spanish"/>
    <x v="1"/>
    <x v="6"/>
    <x v="1"/>
    <x v="2"/>
    <x v="3"/>
    <s v="Yes"/>
    <s v="Race Track"/>
  </r>
  <r>
    <n v="68"/>
    <m/>
    <s v="Cancer"/>
    <m/>
    <m/>
    <m/>
    <m/>
    <m/>
    <m/>
    <s v="Diabetes"/>
    <m/>
    <m/>
    <s v="Environmental hazards"/>
    <m/>
    <m/>
    <n v="3"/>
    <n v="1"/>
    <m/>
    <n v="0"/>
    <n v="1"/>
    <n v="0"/>
    <n v="0"/>
    <n v="0"/>
    <n v="0"/>
    <n v="0"/>
    <n v="0"/>
    <n v="1"/>
    <n v="0"/>
    <n v="0"/>
    <n v="1"/>
    <n v="0"/>
    <m/>
    <m/>
    <n v="3"/>
    <n v="3"/>
    <s v="Correct"/>
    <m/>
    <x v="0"/>
    <n v="52"/>
    <x v="0"/>
    <x v="13"/>
    <x v="3"/>
    <x v="2"/>
    <s v="Spanish"/>
    <x v="2"/>
    <x v="7"/>
    <x v="0"/>
    <x v="2"/>
    <x v="4"/>
    <s v="No"/>
    <s v="Race Track"/>
  </r>
  <r>
    <n v="69"/>
    <m/>
    <s v="Cancer"/>
    <m/>
    <m/>
    <m/>
    <m/>
    <m/>
    <m/>
    <s v="Diabetes"/>
    <m/>
    <m/>
    <m/>
    <m/>
    <m/>
    <n v="2"/>
    <n v="1.5"/>
    <m/>
    <n v="0"/>
    <n v="1"/>
    <n v="0"/>
    <n v="0"/>
    <n v="0"/>
    <n v="0"/>
    <n v="0"/>
    <n v="0"/>
    <n v="1"/>
    <n v="0"/>
    <n v="0"/>
    <n v="0"/>
    <n v="0"/>
    <m/>
    <m/>
    <n v="2"/>
    <n v="2"/>
    <s v="Correct"/>
    <m/>
    <x v="0"/>
    <n v="35"/>
    <x v="0"/>
    <x v="2"/>
    <x v="2"/>
    <x v="2"/>
    <s v="Spanish"/>
    <x v="3"/>
    <x v="2"/>
    <x v="3"/>
    <x v="2"/>
    <x v="5"/>
    <s v="Yes"/>
    <s v="Race Track"/>
  </r>
  <r>
    <n v="70"/>
    <m/>
    <s v="Cancer"/>
    <m/>
    <s v="Safety"/>
    <m/>
    <m/>
    <m/>
    <m/>
    <s v="Diabetes"/>
    <m/>
    <m/>
    <m/>
    <m/>
    <m/>
    <n v="3"/>
    <n v="1"/>
    <m/>
    <n v="0"/>
    <n v="1"/>
    <n v="0"/>
    <n v="1"/>
    <n v="0"/>
    <n v="0"/>
    <n v="0"/>
    <n v="0"/>
    <n v="1"/>
    <n v="0"/>
    <n v="0"/>
    <n v="0"/>
    <n v="0"/>
    <m/>
    <m/>
    <n v="3"/>
    <n v="3"/>
    <s v="Correct"/>
    <m/>
    <x v="1"/>
    <n v="36"/>
    <x v="0"/>
    <x v="2"/>
    <x v="2"/>
    <x v="2"/>
    <s v="Spanish"/>
    <x v="3"/>
    <x v="3"/>
    <x v="6"/>
    <x v="0"/>
    <x v="5"/>
    <s v="Yes"/>
    <s v="Race Track"/>
  </r>
  <r>
    <n v="71"/>
    <s v="Asthma/lung disease"/>
    <s v="Cancer"/>
    <m/>
    <m/>
    <m/>
    <m/>
    <m/>
    <s v="Women’s health &amp; wellness"/>
    <s v="Diabetes"/>
    <m/>
    <m/>
    <s v="Environmental hazards"/>
    <s v="Obesity/weight loss issues"/>
    <m/>
    <n v="6"/>
    <n v="0.5"/>
    <m/>
    <n v="0.5"/>
    <n v="0.5"/>
    <n v="0"/>
    <n v="0"/>
    <n v="0"/>
    <n v="0"/>
    <n v="0"/>
    <n v="0.5"/>
    <n v="0.5"/>
    <n v="0"/>
    <n v="0"/>
    <n v="0.5"/>
    <n v="0.5"/>
    <m/>
    <m/>
    <n v="3"/>
    <n v="6"/>
    <s v="Correct"/>
    <m/>
    <x v="0"/>
    <n v="40"/>
    <x v="0"/>
    <x v="2"/>
    <x v="1"/>
    <x v="2"/>
    <s v="Spanish"/>
    <x v="4"/>
    <x v="3"/>
    <x v="0"/>
    <x v="1"/>
    <x v="3"/>
    <s v="Yes"/>
    <s v="Race Track"/>
  </r>
  <r>
    <n v="72"/>
    <m/>
    <m/>
    <m/>
    <m/>
    <m/>
    <m/>
    <s v="Child health &amp; wellness"/>
    <m/>
    <s v="Diabetes"/>
    <m/>
    <m/>
    <m/>
    <s v="Obesity/weight loss issues"/>
    <m/>
    <n v="3"/>
    <n v="1"/>
    <m/>
    <n v="0"/>
    <n v="0"/>
    <n v="0"/>
    <n v="0"/>
    <n v="0"/>
    <n v="0"/>
    <n v="1"/>
    <n v="0"/>
    <n v="1"/>
    <n v="0"/>
    <n v="0"/>
    <n v="0"/>
    <n v="1"/>
    <m/>
    <m/>
    <n v="3"/>
    <n v="3"/>
    <s v="Correct"/>
    <m/>
    <x v="0"/>
    <n v="30"/>
    <x v="0"/>
    <x v="5"/>
    <x v="0"/>
    <x v="1"/>
    <s v="English"/>
    <x v="4"/>
    <x v="0"/>
    <x v="5"/>
    <x v="2"/>
    <x v="4"/>
    <s v="Yes"/>
    <s v="Peace Valley"/>
  </r>
  <r>
    <n v="73"/>
    <s v="Asthma/lung disease"/>
    <s v="Cancer"/>
    <m/>
    <m/>
    <s v="HIV/AIDS &amp; Sexually Transmitted Diseases (STDs)"/>
    <m/>
    <m/>
    <m/>
    <s v="Diabetes"/>
    <s v="Mental health depression/suicide"/>
    <s v="Drugs &amp; alcohol abuse"/>
    <m/>
    <s v="Obesity/weight loss issues"/>
    <m/>
    <n v="7"/>
    <n v="0.42857142857142855"/>
    <m/>
    <n v="0.42857142857142855"/>
    <n v="0.42857142857142855"/>
    <n v="0"/>
    <n v="0"/>
    <n v="0.42857142857142855"/>
    <n v="0"/>
    <n v="0"/>
    <n v="0"/>
    <n v="0.42857142857142855"/>
    <n v="0.42857142857142855"/>
    <n v="0.42857142857142855"/>
    <n v="0"/>
    <n v="0.42857142857142855"/>
    <m/>
    <m/>
    <n v="2.9999999999999996"/>
    <n v="7"/>
    <s v="Correct"/>
    <m/>
    <x v="2"/>
    <n v="70"/>
    <x v="0"/>
    <x v="22"/>
    <x v="0"/>
    <x v="1"/>
    <s v="English"/>
    <x v="4"/>
    <x v="2"/>
    <x v="3"/>
    <x v="2"/>
    <x v="0"/>
    <s v="No"/>
    <s v="Peace Valley"/>
  </r>
  <r>
    <n v="74"/>
    <m/>
    <m/>
    <m/>
    <m/>
    <m/>
    <m/>
    <m/>
    <m/>
    <m/>
    <m/>
    <s v="Drugs &amp; alcohol abuse"/>
    <m/>
    <m/>
    <m/>
    <n v="1"/>
    <n v="3"/>
    <m/>
    <n v="0"/>
    <n v="0"/>
    <n v="0"/>
    <n v="0"/>
    <n v="0"/>
    <n v="0"/>
    <n v="0"/>
    <n v="0"/>
    <n v="0"/>
    <n v="0"/>
    <n v="1"/>
    <n v="0"/>
    <n v="0"/>
    <m/>
    <m/>
    <n v="1"/>
    <n v="1"/>
    <s v="Correct"/>
    <m/>
    <x v="0"/>
    <n v="32"/>
    <x v="0"/>
    <x v="23"/>
    <x v="2"/>
    <x v="2"/>
    <s v="Spanish"/>
    <x v="3"/>
    <x v="2"/>
    <x v="3"/>
    <x v="1"/>
    <x v="1"/>
    <s v="Yes"/>
    <s v="Peace Valley"/>
  </r>
  <r>
    <n v="75"/>
    <m/>
    <m/>
    <s v="Heart disease &amp; stroke"/>
    <m/>
    <m/>
    <m/>
    <m/>
    <m/>
    <s v="Diabetes"/>
    <m/>
    <s v="Drugs &amp; alcohol abuse"/>
    <m/>
    <m/>
    <m/>
    <n v="3"/>
    <n v="1"/>
    <m/>
    <n v="0"/>
    <n v="0"/>
    <n v="1"/>
    <n v="0"/>
    <n v="0"/>
    <n v="0"/>
    <n v="0"/>
    <n v="0"/>
    <n v="1"/>
    <n v="0"/>
    <n v="1"/>
    <n v="0"/>
    <n v="0"/>
    <m/>
    <m/>
    <n v="3"/>
    <n v="3"/>
    <s v="Correct"/>
    <m/>
    <x v="0"/>
    <n v="27"/>
    <x v="0"/>
    <x v="5"/>
    <x v="0"/>
    <x v="1"/>
    <s v="English"/>
    <x v="2"/>
    <x v="6"/>
    <x v="5"/>
    <x v="2"/>
    <x v="4"/>
    <m/>
    <s v="Peace Valley"/>
  </r>
  <r>
    <n v="76"/>
    <m/>
    <m/>
    <m/>
    <m/>
    <s v="HIV/AIDS &amp; Sexually Transmitted Diseases (STDs)"/>
    <m/>
    <s v="Child health &amp; wellness"/>
    <m/>
    <m/>
    <m/>
    <s v="Drugs &amp; alcohol abuse"/>
    <m/>
    <m/>
    <m/>
    <n v="3"/>
    <n v="1"/>
    <m/>
    <n v="0"/>
    <n v="0"/>
    <n v="0"/>
    <n v="0"/>
    <n v="1"/>
    <n v="0"/>
    <n v="1"/>
    <n v="0"/>
    <n v="0"/>
    <n v="0"/>
    <n v="1"/>
    <n v="0"/>
    <n v="0"/>
    <m/>
    <m/>
    <n v="3"/>
    <n v="3"/>
    <s v="Correct"/>
    <m/>
    <x v="0"/>
    <n v="67"/>
    <x v="0"/>
    <x v="5"/>
    <x v="0"/>
    <x v="0"/>
    <s v="English"/>
    <x v="4"/>
    <x v="4"/>
    <x v="4"/>
    <x v="2"/>
    <x v="5"/>
    <m/>
    <s v="Peace Valley"/>
  </r>
  <r>
    <n v="77"/>
    <s v="Asthma/lung disease"/>
    <s v="Cancer"/>
    <m/>
    <m/>
    <m/>
    <m/>
    <m/>
    <m/>
    <s v="Diabetes"/>
    <m/>
    <m/>
    <m/>
    <m/>
    <m/>
    <n v="3"/>
    <n v="1"/>
    <m/>
    <n v="1"/>
    <n v="1"/>
    <n v="0"/>
    <n v="0"/>
    <n v="0"/>
    <n v="0"/>
    <n v="0"/>
    <n v="0"/>
    <n v="1"/>
    <n v="0"/>
    <n v="0"/>
    <n v="0"/>
    <n v="0"/>
    <m/>
    <m/>
    <n v="3"/>
    <n v="3"/>
    <s v="Correct"/>
    <m/>
    <x v="0"/>
    <n v="78"/>
    <x v="0"/>
    <x v="22"/>
    <x v="2"/>
    <x v="2"/>
    <s v="English, Spanish"/>
    <x v="1"/>
    <x v="7"/>
    <x v="2"/>
    <x v="0"/>
    <x v="3"/>
    <s v="Yes"/>
    <s v="Hispanic Brotherhood"/>
  </r>
  <r>
    <n v="78"/>
    <s v="Asthma/lung disease"/>
    <m/>
    <s v="Heart disease &amp; stroke"/>
    <m/>
    <m/>
    <m/>
    <s v="Child health &amp; wellness"/>
    <m/>
    <m/>
    <m/>
    <m/>
    <m/>
    <m/>
    <m/>
    <n v="3"/>
    <n v="1"/>
    <m/>
    <n v="1"/>
    <n v="0"/>
    <n v="1"/>
    <n v="0"/>
    <n v="0"/>
    <n v="0"/>
    <n v="1"/>
    <n v="0"/>
    <n v="0"/>
    <n v="0"/>
    <n v="0"/>
    <n v="0"/>
    <n v="0"/>
    <m/>
    <m/>
    <n v="3"/>
    <n v="3"/>
    <s v="Correct"/>
    <m/>
    <x v="2"/>
    <n v="55"/>
    <x v="0"/>
    <x v="6"/>
    <x v="2"/>
    <x v="2"/>
    <s v="English, Spanish"/>
    <x v="4"/>
    <x v="7"/>
    <x v="3"/>
    <x v="1"/>
    <x v="1"/>
    <m/>
    <s v="Hispanic Brotherhood"/>
  </r>
  <r>
    <n v="79"/>
    <s v="Asthma/lung disease"/>
    <s v="Cancer"/>
    <m/>
    <m/>
    <m/>
    <m/>
    <m/>
    <m/>
    <s v="Diabetes"/>
    <m/>
    <m/>
    <m/>
    <m/>
    <m/>
    <n v="3"/>
    <n v="1"/>
    <m/>
    <n v="1"/>
    <n v="1"/>
    <n v="0"/>
    <n v="0"/>
    <n v="0"/>
    <n v="0"/>
    <n v="0"/>
    <n v="0"/>
    <n v="1"/>
    <n v="0"/>
    <n v="0"/>
    <n v="0"/>
    <n v="0"/>
    <m/>
    <m/>
    <n v="3"/>
    <n v="3"/>
    <s v="Correct"/>
    <m/>
    <x v="2"/>
    <n v="44"/>
    <x v="0"/>
    <x v="6"/>
    <x v="2"/>
    <x v="2"/>
    <s v="Spanish"/>
    <x v="1"/>
    <x v="5"/>
    <x v="2"/>
    <x v="0"/>
    <x v="2"/>
    <s v="No"/>
    <s v="Hispanic Brotherhood"/>
  </r>
  <r>
    <n v="80"/>
    <m/>
    <m/>
    <m/>
    <s v="Safety"/>
    <m/>
    <s v="Vaccine preventable diseases"/>
    <s v="Child health &amp; wellness"/>
    <m/>
    <s v="Diabetes"/>
    <m/>
    <s v="Drugs &amp; alcohol abuse"/>
    <s v="Environmental hazards"/>
    <s v="Obesity/weight loss issues"/>
    <m/>
    <n v="7"/>
    <n v="0.42857142857142855"/>
    <m/>
    <n v="0"/>
    <n v="0"/>
    <n v="0"/>
    <n v="0.42857142857142855"/>
    <n v="0"/>
    <n v="0.42857142857142855"/>
    <n v="0.42857142857142855"/>
    <n v="0"/>
    <n v="0.42857142857142855"/>
    <n v="0"/>
    <n v="0.42857142857142855"/>
    <n v="0.42857142857142855"/>
    <n v="0.42857142857142855"/>
    <m/>
    <m/>
    <n v="2.9999999999999996"/>
    <n v="7"/>
    <s v="Correct"/>
    <m/>
    <x v="0"/>
    <n v="76"/>
    <x v="0"/>
    <x v="24"/>
    <x v="2"/>
    <x v="2"/>
    <m/>
    <x v="1"/>
    <x v="7"/>
    <x v="2"/>
    <x v="2"/>
    <x v="6"/>
    <s v="Yes"/>
    <s v="Hispanic Brotherhood"/>
  </r>
  <r>
    <n v="81"/>
    <m/>
    <m/>
    <m/>
    <m/>
    <m/>
    <m/>
    <s v="Child health &amp; wellness"/>
    <m/>
    <s v="Diabetes"/>
    <m/>
    <s v="Drugs &amp; alcohol abuse"/>
    <s v="Environmental hazards"/>
    <s v="Obesity/weight loss issues"/>
    <m/>
    <n v="5"/>
    <n v="0.6"/>
    <m/>
    <n v="0"/>
    <n v="0"/>
    <n v="0"/>
    <n v="0"/>
    <n v="0"/>
    <n v="0"/>
    <n v="0.6"/>
    <n v="0"/>
    <n v="0.6"/>
    <n v="0"/>
    <n v="0.6"/>
    <n v="0.6"/>
    <n v="0.6"/>
    <m/>
    <m/>
    <n v="3"/>
    <n v="5"/>
    <s v="Correct"/>
    <m/>
    <x v="1"/>
    <n v="83"/>
    <x v="0"/>
    <x v="6"/>
    <x v="2"/>
    <x v="0"/>
    <m/>
    <x v="4"/>
    <x v="2"/>
    <x v="3"/>
    <x v="0"/>
    <x v="5"/>
    <m/>
    <s v="Hispanic Brotherhood"/>
  </r>
  <r>
    <n v="82"/>
    <m/>
    <s v="Cancer"/>
    <s v="Heart disease &amp; stroke"/>
    <m/>
    <m/>
    <m/>
    <m/>
    <m/>
    <s v="Diabetes"/>
    <m/>
    <m/>
    <m/>
    <m/>
    <m/>
    <n v="3"/>
    <n v="1"/>
    <m/>
    <n v="0"/>
    <n v="1"/>
    <n v="1"/>
    <n v="0"/>
    <n v="0"/>
    <n v="0"/>
    <n v="0"/>
    <n v="0"/>
    <n v="1"/>
    <n v="0"/>
    <n v="0"/>
    <n v="0"/>
    <n v="0"/>
    <m/>
    <m/>
    <n v="3"/>
    <n v="3"/>
    <s v="Correct"/>
    <m/>
    <x v="0"/>
    <n v="76"/>
    <x v="0"/>
    <x v="5"/>
    <x v="7"/>
    <x v="2"/>
    <s v="English, Spanish"/>
    <x v="3"/>
    <x v="4"/>
    <x v="2"/>
    <x v="2"/>
    <x v="5"/>
    <s v="No"/>
    <s v="Hispanic Brotherhood"/>
  </r>
  <r>
    <n v="83"/>
    <m/>
    <s v="Cancer"/>
    <s v="Heart disease &amp; stroke"/>
    <m/>
    <m/>
    <s v="Vaccine preventable diseases"/>
    <m/>
    <m/>
    <m/>
    <m/>
    <m/>
    <m/>
    <m/>
    <m/>
    <n v="3"/>
    <n v="1"/>
    <m/>
    <n v="0"/>
    <n v="1"/>
    <n v="1"/>
    <n v="0"/>
    <n v="0"/>
    <n v="1"/>
    <n v="0"/>
    <n v="0"/>
    <n v="0"/>
    <n v="0"/>
    <n v="0"/>
    <n v="0"/>
    <n v="0"/>
    <m/>
    <m/>
    <n v="3"/>
    <n v="3"/>
    <s v="Correct"/>
    <m/>
    <x v="0"/>
    <m/>
    <x v="0"/>
    <x v="25"/>
    <x v="4"/>
    <x v="2"/>
    <s v="English, Spanish"/>
    <x v="4"/>
    <x v="4"/>
    <x v="2"/>
    <x v="2"/>
    <x v="5"/>
    <m/>
    <s v="Hispanic Brotherhood"/>
  </r>
  <r>
    <n v="84"/>
    <m/>
    <s v="Cancer"/>
    <m/>
    <m/>
    <m/>
    <m/>
    <s v="Child health &amp; wellness"/>
    <m/>
    <s v="Diabetes"/>
    <m/>
    <s v="Drugs &amp; alcohol abuse"/>
    <m/>
    <m/>
    <m/>
    <n v="4"/>
    <n v="0.75"/>
    <m/>
    <n v="0"/>
    <n v="0.75"/>
    <n v="0"/>
    <n v="0"/>
    <n v="0"/>
    <n v="0"/>
    <n v="0.75"/>
    <n v="0"/>
    <n v="0.75"/>
    <n v="0"/>
    <n v="0.75"/>
    <n v="0"/>
    <n v="0"/>
    <m/>
    <m/>
    <n v="3"/>
    <n v="4"/>
    <s v="Correct"/>
    <m/>
    <x v="0"/>
    <n v="73"/>
    <x v="0"/>
    <x v="6"/>
    <x v="2"/>
    <x v="0"/>
    <s v="English, Spanish"/>
    <x v="3"/>
    <x v="2"/>
    <x v="5"/>
    <x v="2"/>
    <x v="2"/>
    <m/>
    <s v="Hispanic Brotherhood"/>
  </r>
  <r>
    <n v="85"/>
    <m/>
    <s v="Cancer"/>
    <m/>
    <m/>
    <m/>
    <m/>
    <m/>
    <m/>
    <m/>
    <m/>
    <m/>
    <m/>
    <m/>
    <m/>
    <n v="1"/>
    <n v="3"/>
    <m/>
    <n v="0"/>
    <n v="1"/>
    <n v="0"/>
    <n v="0"/>
    <n v="0"/>
    <n v="0"/>
    <n v="0"/>
    <n v="0"/>
    <n v="0"/>
    <n v="0"/>
    <n v="0"/>
    <n v="0"/>
    <n v="0"/>
    <m/>
    <m/>
    <n v="1"/>
    <n v="1"/>
    <s v="Correct"/>
    <m/>
    <x v="1"/>
    <n v="46"/>
    <x v="0"/>
    <x v="4"/>
    <x v="0"/>
    <x v="1"/>
    <s v="Hatian Creole"/>
    <x v="4"/>
    <x v="7"/>
    <x v="0"/>
    <x v="2"/>
    <x v="0"/>
    <m/>
    <s v="HAFALI 1"/>
  </r>
  <r>
    <n v="86"/>
    <s v="Asthma/lung disease"/>
    <s v="Cancer"/>
    <m/>
    <m/>
    <m/>
    <m/>
    <m/>
    <m/>
    <s v="Diabetes"/>
    <m/>
    <s v="Drugs &amp; alcohol abuse"/>
    <m/>
    <m/>
    <m/>
    <n v="4"/>
    <n v="0.75"/>
    <m/>
    <n v="0.75"/>
    <n v="0.75"/>
    <n v="0"/>
    <n v="0"/>
    <n v="0"/>
    <n v="0"/>
    <n v="0"/>
    <n v="0"/>
    <n v="0.75"/>
    <n v="0"/>
    <n v="0.75"/>
    <n v="0"/>
    <n v="0"/>
    <m/>
    <m/>
    <n v="3"/>
    <n v="4"/>
    <s v="Correct"/>
    <m/>
    <x v="1"/>
    <n v="48"/>
    <x v="0"/>
    <x v="5"/>
    <x v="0"/>
    <x v="0"/>
    <s v="Hatian Creole"/>
    <x v="1"/>
    <x v="7"/>
    <x v="0"/>
    <x v="2"/>
    <x v="0"/>
    <s v="Yes"/>
    <s v="HAFALI 1"/>
  </r>
  <r>
    <n v="87"/>
    <m/>
    <s v="Cancer"/>
    <m/>
    <m/>
    <m/>
    <m/>
    <m/>
    <m/>
    <s v="Diabetes"/>
    <m/>
    <m/>
    <m/>
    <s v="Obesity/weight loss issues"/>
    <m/>
    <n v="3"/>
    <n v="1"/>
    <m/>
    <n v="0"/>
    <n v="1"/>
    <n v="0"/>
    <n v="0"/>
    <n v="0"/>
    <n v="0"/>
    <n v="0"/>
    <n v="0"/>
    <n v="1"/>
    <n v="0"/>
    <n v="0"/>
    <n v="0"/>
    <n v="1"/>
    <m/>
    <m/>
    <n v="3"/>
    <n v="3"/>
    <s v="Correct"/>
    <m/>
    <x v="0"/>
    <n v="52"/>
    <x v="0"/>
    <x v="5"/>
    <x v="0"/>
    <x v="1"/>
    <s v="English, Hatian Creole"/>
    <x v="1"/>
    <x v="4"/>
    <x v="3"/>
    <x v="2"/>
    <x v="4"/>
    <s v="Yes"/>
    <s v="HAFALI 1"/>
  </r>
  <r>
    <n v="88"/>
    <m/>
    <m/>
    <m/>
    <s v="Safety"/>
    <m/>
    <m/>
    <m/>
    <m/>
    <s v="Diabetes"/>
    <s v="Mental health depression/suicide"/>
    <m/>
    <m/>
    <m/>
    <m/>
    <n v="3"/>
    <n v="1"/>
    <m/>
    <n v="0"/>
    <n v="0"/>
    <n v="0"/>
    <n v="1"/>
    <n v="0"/>
    <n v="0"/>
    <n v="0"/>
    <n v="0"/>
    <n v="1"/>
    <n v="1"/>
    <n v="0"/>
    <n v="0"/>
    <n v="0"/>
    <m/>
    <m/>
    <n v="3"/>
    <n v="3"/>
    <s v="Correct"/>
    <m/>
    <x v="1"/>
    <n v="86"/>
    <x v="0"/>
    <x v="5"/>
    <x v="0"/>
    <x v="0"/>
    <m/>
    <x v="1"/>
    <x v="5"/>
    <x v="2"/>
    <x v="2"/>
    <x v="2"/>
    <s v="No"/>
    <s v="HAFALI 1"/>
  </r>
  <r>
    <n v="89"/>
    <m/>
    <s v="Cancer"/>
    <m/>
    <m/>
    <m/>
    <m/>
    <m/>
    <m/>
    <s v="Diabetes"/>
    <m/>
    <m/>
    <m/>
    <m/>
    <m/>
    <n v="2"/>
    <n v="1.5"/>
    <m/>
    <n v="0"/>
    <n v="1"/>
    <n v="0"/>
    <n v="0"/>
    <n v="0"/>
    <n v="0"/>
    <n v="0"/>
    <n v="0"/>
    <n v="1"/>
    <n v="0"/>
    <n v="0"/>
    <n v="0"/>
    <n v="0"/>
    <m/>
    <m/>
    <n v="2"/>
    <n v="2"/>
    <s v="Correct"/>
    <m/>
    <x v="0"/>
    <n v="56"/>
    <x v="0"/>
    <x v="10"/>
    <x v="0"/>
    <x v="0"/>
    <s v="EnglishHatian Creole, French Creole"/>
    <x v="5"/>
    <x v="1"/>
    <x v="0"/>
    <x v="2"/>
    <x v="0"/>
    <s v="No"/>
    <s v="HAFALI 1"/>
  </r>
  <r>
    <n v="90"/>
    <m/>
    <m/>
    <m/>
    <m/>
    <m/>
    <m/>
    <m/>
    <m/>
    <s v="Diabetes"/>
    <m/>
    <m/>
    <m/>
    <m/>
    <m/>
    <n v="1"/>
    <n v="3"/>
    <m/>
    <n v="0"/>
    <n v="0"/>
    <n v="0"/>
    <n v="0"/>
    <n v="0"/>
    <n v="0"/>
    <n v="0"/>
    <n v="0"/>
    <n v="1"/>
    <n v="0"/>
    <n v="0"/>
    <n v="0"/>
    <n v="0"/>
    <m/>
    <m/>
    <n v="1"/>
    <n v="1"/>
    <s v="Correct"/>
    <m/>
    <x v="1"/>
    <n v="58"/>
    <x v="0"/>
    <x v="10"/>
    <x v="0"/>
    <x v="0"/>
    <s v="EnglishHatian Creole, French Creole"/>
    <x v="5"/>
    <x v="1"/>
    <x v="0"/>
    <x v="2"/>
    <x v="0"/>
    <m/>
    <s v="HAFALI 1"/>
  </r>
  <r>
    <n v="91"/>
    <m/>
    <s v="Cancer"/>
    <m/>
    <m/>
    <m/>
    <m/>
    <m/>
    <m/>
    <s v="Diabetes"/>
    <s v="Mental health depression/suicide"/>
    <s v="Drugs &amp; alcohol abuse"/>
    <m/>
    <s v="Obesity/weight loss issues"/>
    <m/>
    <n v="5"/>
    <n v="0.6"/>
    <m/>
    <n v="0"/>
    <n v="0.6"/>
    <n v="0"/>
    <n v="0"/>
    <n v="0"/>
    <n v="0"/>
    <n v="0"/>
    <n v="0"/>
    <n v="0.6"/>
    <n v="0.6"/>
    <n v="0.6"/>
    <n v="0"/>
    <n v="0.6"/>
    <m/>
    <m/>
    <n v="3"/>
    <n v="5"/>
    <s v="Correct"/>
    <m/>
    <x v="0"/>
    <n v="30"/>
    <x v="0"/>
    <x v="2"/>
    <x v="0"/>
    <x v="1"/>
    <s v="English"/>
    <x v="0"/>
    <x v="8"/>
    <x v="0"/>
    <x v="2"/>
    <x v="0"/>
    <s v="Yes"/>
    <s v="HAFALI 1"/>
  </r>
  <r>
    <n v="92"/>
    <m/>
    <s v="Cancer"/>
    <s v="Heart disease &amp; stroke"/>
    <m/>
    <m/>
    <m/>
    <m/>
    <m/>
    <m/>
    <m/>
    <m/>
    <m/>
    <s v="Obesity/weight loss issues"/>
    <m/>
    <n v="3"/>
    <n v="1"/>
    <m/>
    <n v="0"/>
    <n v="1"/>
    <n v="1"/>
    <n v="0"/>
    <n v="0"/>
    <n v="0"/>
    <n v="0"/>
    <n v="0"/>
    <n v="0"/>
    <n v="0"/>
    <n v="0"/>
    <n v="0"/>
    <n v="1"/>
    <m/>
    <m/>
    <n v="3"/>
    <n v="3"/>
    <s v="Correct"/>
    <m/>
    <x v="0"/>
    <n v="20"/>
    <x v="0"/>
    <x v="2"/>
    <x v="0"/>
    <x v="0"/>
    <s v="EnglishHatian Creole, French Creole"/>
    <x v="3"/>
    <x v="7"/>
    <x v="5"/>
    <x v="2"/>
    <x v="4"/>
    <s v="Yes"/>
    <s v="HAFALI 1"/>
  </r>
  <r>
    <n v="93"/>
    <s v="Asthma/lung disease"/>
    <s v="Cancer"/>
    <s v="Heart disease &amp; stroke"/>
    <s v="Safety"/>
    <s v="HIV/AIDS &amp; Sexually Transmitted Diseases (STDs)"/>
    <s v="Vaccine preventable diseases"/>
    <m/>
    <s v="Women’s health &amp; wellness"/>
    <s v="Diabetes"/>
    <m/>
    <m/>
    <m/>
    <s v="Obesity/weight loss issues"/>
    <m/>
    <n v="9"/>
    <n v="0.33333333333333331"/>
    <m/>
    <n v="0.33333333333333331"/>
    <n v="0.33333333333333331"/>
    <n v="0.33333333333333331"/>
    <n v="0.33333333333333331"/>
    <n v="0.33333333333333331"/>
    <n v="0.33333333333333331"/>
    <n v="0"/>
    <n v="0.33333333333333331"/>
    <n v="0.33333333333333331"/>
    <n v="0"/>
    <n v="0"/>
    <n v="0"/>
    <n v="0.33333333333333331"/>
    <m/>
    <m/>
    <n v="3"/>
    <n v="9"/>
    <s v="Correct"/>
    <m/>
    <x v="0"/>
    <m/>
    <x v="0"/>
    <x v="5"/>
    <x v="2"/>
    <x v="0"/>
    <s v="Hatian Creole"/>
    <x v="4"/>
    <x v="7"/>
    <x v="0"/>
    <x v="2"/>
    <x v="3"/>
    <s v="Yes"/>
    <s v="HAFALI 1"/>
  </r>
  <r>
    <n v="94"/>
    <s v="Asthma/lung disease"/>
    <s v="Cancer"/>
    <m/>
    <s v="Safety"/>
    <m/>
    <m/>
    <m/>
    <s v="Women’s health &amp; wellness"/>
    <m/>
    <m/>
    <m/>
    <m/>
    <m/>
    <m/>
    <n v="4"/>
    <n v="0.75"/>
    <m/>
    <n v="0.75"/>
    <n v="0.75"/>
    <n v="0"/>
    <n v="0.75"/>
    <n v="0"/>
    <n v="0"/>
    <n v="0"/>
    <n v="0.75"/>
    <n v="0"/>
    <n v="0"/>
    <n v="0"/>
    <n v="0"/>
    <n v="0"/>
    <m/>
    <m/>
    <n v="3"/>
    <n v="4"/>
    <s v="Correct"/>
    <m/>
    <x v="0"/>
    <n v="50"/>
    <x v="0"/>
    <x v="10"/>
    <x v="0"/>
    <x v="0"/>
    <s v="Hatian Creole, French Creole"/>
    <x v="1"/>
    <x v="7"/>
    <x v="1"/>
    <x v="2"/>
    <x v="4"/>
    <m/>
    <s v="HAFALI 1"/>
  </r>
  <r>
    <n v="95"/>
    <s v="Asthma/lung disease"/>
    <s v="Cancer"/>
    <m/>
    <s v="Safety"/>
    <m/>
    <m/>
    <m/>
    <s v="Women’s health &amp; wellness"/>
    <m/>
    <m/>
    <m/>
    <m/>
    <m/>
    <m/>
    <n v="4"/>
    <n v="0.75"/>
    <m/>
    <n v="0.75"/>
    <n v="0.75"/>
    <n v="0"/>
    <n v="0.75"/>
    <n v="0"/>
    <n v="0"/>
    <n v="0"/>
    <n v="0.75"/>
    <n v="0"/>
    <n v="0"/>
    <n v="0"/>
    <n v="0"/>
    <n v="0"/>
    <m/>
    <m/>
    <n v="3"/>
    <n v="4"/>
    <s v="Correct"/>
    <m/>
    <x v="0"/>
    <n v="50"/>
    <x v="0"/>
    <x v="11"/>
    <x v="2"/>
    <x v="0"/>
    <m/>
    <x v="3"/>
    <x v="2"/>
    <x v="3"/>
    <x v="0"/>
    <x v="3"/>
    <m/>
    <s v="HAFALI 1"/>
  </r>
  <r>
    <n v="96"/>
    <s v="Asthma/lung disease"/>
    <m/>
    <s v="Heart disease &amp; stroke"/>
    <m/>
    <m/>
    <m/>
    <m/>
    <m/>
    <m/>
    <s v="Mental health depression/suicide"/>
    <m/>
    <m/>
    <m/>
    <m/>
    <n v="3"/>
    <n v="1"/>
    <m/>
    <n v="1"/>
    <n v="0"/>
    <n v="1"/>
    <n v="0"/>
    <n v="0"/>
    <n v="0"/>
    <n v="0"/>
    <n v="0"/>
    <n v="0"/>
    <n v="1"/>
    <n v="0"/>
    <n v="0"/>
    <n v="0"/>
    <m/>
    <m/>
    <n v="3"/>
    <n v="3"/>
    <s v="Correct"/>
    <m/>
    <x v="1"/>
    <n v="67"/>
    <x v="0"/>
    <x v="5"/>
    <x v="0"/>
    <x v="1"/>
    <s v="English, Spanish, Hatian Creole"/>
    <x v="2"/>
    <x v="1"/>
    <x v="2"/>
    <x v="2"/>
    <x v="5"/>
    <s v="Yes"/>
    <s v="HAFALI 1"/>
  </r>
  <r>
    <n v="97"/>
    <m/>
    <m/>
    <m/>
    <s v="Safety"/>
    <m/>
    <m/>
    <m/>
    <m/>
    <m/>
    <m/>
    <s v="Drugs &amp; alcohol abuse"/>
    <m/>
    <m/>
    <m/>
    <n v="2"/>
    <n v="1.5"/>
    <m/>
    <n v="0"/>
    <n v="0"/>
    <n v="0"/>
    <n v="1"/>
    <n v="0"/>
    <n v="0"/>
    <n v="0"/>
    <n v="0"/>
    <n v="0"/>
    <n v="0"/>
    <n v="1"/>
    <n v="0"/>
    <n v="0"/>
    <m/>
    <m/>
    <n v="2"/>
    <n v="2"/>
    <s v="Correct"/>
    <m/>
    <x v="0"/>
    <n v="40"/>
    <x v="2"/>
    <x v="26"/>
    <x v="0"/>
    <x v="2"/>
    <s v="English"/>
    <x v="5"/>
    <x v="0"/>
    <x v="0"/>
    <x v="2"/>
    <x v="0"/>
    <s v="Yes"/>
    <s v="HAFALI 1"/>
  </r>
  <r>
    <n v="98"/>
    <m/>
    <s v="Cancer"/>
    <s v="Heart disease &amp; stroke"/>
    <m/>
    <m/>
    <m/>
    <m/>
    <m/>
    <s v="Diabetes"/>
    <m/>
    <m/>
    <m/>
    <m/>
    <m/>
    <n v="3"/>
    <n v="1"/>
    <m/>
    <n v="0"/>
    <n v="1"/>
    <n v="1"/>
    <n v="0"/>
    <n v="0"/>
    <n v="0"/>
    <n v="0"/>
    <n v="0"/>
    <n v="1"/>
    <n v="0"/>
    <n v="0"/>
    <n v="0"/>
    <n v="0"/>
    <m/>
    <m/>
    <n v="3"/>
    <n v="3"/>
    <s v="Correct"/>
    <m/>
    <x v="0"/>
    <m/>
    <x v="0"/>
    <x v="5"/>
    <x v="0"/>
    <x v="0"/>
    <s v="English, Hatian Creole"/>
    <x v="4"/>
    <x v="4"/>
    <x v="0"/>
    <x v="2"/>
    <x v="4"/>
    <m/>
    <s v="HAFALI 1"/>
  </r>
  <r>
    <m/>
    <m/>
    <m/>
    <m/>
    <m/>
    <m/>
    <m/>
    <m/>
    <m/>
    <m/>
    <m/>
    <m/>
    <m/>
    <m/>
    <m/>
    <m/>
    <m/>
    <m/>
    <m/>
    <m/>
    <m/>
    <m/>
    <m/>
    <m/>
    <m/>
    <m/>
    <m/>
    <m/>
    <m/>
    <m/>
    <m/>
    <m/>
    <m/>
    <m/>
    <m/>
    <m/>
    <m/>
    <x v="2"/>
    <n v="6"/>
    <x v="0"/>
    <x v="5"/>
    <x v="3"/>
    <x v="0"/>
    <s v="Hatian Creole"/>
    <x v="3"/>
    <x v="4"/>
    <x v="3"/>
    <x v="2"/>
    <x v="3"/>
    <m/>
    <s v="HAFALI 1"/>
  </r>
  <r>
    <n v="100"/>
    <m/>
    <m/>
    <m/>
    <m/>
    <m/>
    <m/>
    <m/>
    <m/>
    <s v="Diabetes"/>
    <s v="Mental health depression/suicide"/>
    <m/>
    <m/>
    <m/>
    <m/>
    <n v="2"/>
    <n v="1.5"/>
    <m/>
    <n v="0"/>
    <n v="0"/>
    <n v="0"/>
    <n v="0"/>
    <n v="0"/>
    <n v="0"/>
    <n v="0"/>
    <n v="0"/>
    <n v="1"/>
    <n v="1"/>
    <n v="0"/>
    <n v="0"/>
    <n v="0"/>
    <m/>
    <m/>
    <n v="2"/>
    <n v="2"/>
    <s v="Correct"/>
    <m/>
    <x v="0"/>
    <m/>
    <x v="0"/>
    <x v="5"/>
    <x v="8"/>
    <x v="0"/>
    <s v="English, Hatian Creole"/>
    <x v="1"/>
    <x v="3"/>
    <x v="3"/>
    <x v="2"/>
    <x v="4"/>
    <s v="Yes"/>
    <s v="HAFALI 1"/>
  </r>
  <r>
    <n v="101"/>
    <m/>
    <m/>
    <m/>
    <m/>
    <m/>
    <m/>
    <m/>
    <s v="Women’s health &amp; wellness"/>
    <s v="Diabetes"/>
    <s v="Mental health depression/suicide"/>
    <m/>
    <m/>
    <m/>
    <m/>
    <n v="3"/>
    <n v="1"/>
    <m/>
    <n v="0"/>
    <n v="0"/>
    <n v="0"/>
    <n v="0"/>
    <n v="0"/>
    <n v="0"/>
    <n v="0"/>
    <n v="1"/>
    <n v="1"/>
    <n v="1"/>
    <n v="0"/>
    <n v="0"/>
    <n v="0"/>
    <m/>
    <m/>
    <n v="3"/>
    <n v="3"/>
    <s v="Correct"/>
    <m/>
    <x v="1"/>
    <n v="61"/>
    <x v="1"/>
    <x v="27"/>
    <x v="0"/>
    <x v="1"/>
    <s v="Hatian Creole"/>
    <x v="0"/>
    <x v="1"/>
    <x v="4"/>
    <x v="1"/>
    <x v="3"/>
    <s v="Yes"/>
    <s v="HAFALI 1"/>
  </r>
  <r>
    <n v="102"/>
    <m/>
    <s v="Cancer"/>
    <s v="Heart disease &amp; stroke"/>
    <m/>
    <m/>
    <m/>
    <m/>
    <m/>
    <s v="Diabetes"/>
    <m/>
    <m/>
    <m/>
    <m/>
    <m/>
    <n v="3"/>
    <n v="1"/>
    <m/>
    <n v="0"/>
    <n v="1"/>
    <n v="1"/>
    <n v="0"/>
    <n v="0"/>
    <n v="0"/>
    <n v="0"/>
    <n v="0"/>
    <n v="1"/>
    <n v="0"/>
    <n v="0"/>
    <n v="0"/>
    <n v="0"/>
    <m/>
    <m/>
    <n v="3"/>
    <n v="3"/>
    <s v="Correct"/>
    <m/>
    <x v="1"/>
    <n v="57"/>
    <x v="0"/>
    <x v="0"/>
    <x v="0"/>
    <x v="0"/>
    <s v="English, Hatian Creole"/>
    <x v="0"/>
    <x v="0"/>
    <x v="0"/>
    <x v="2"/>
    <x v="0"/>
    <s v="Yes"/>
    <s v="HAFALI 1"/>
  </r>
  <r>
    <n v="103"/>
    <m/>
    <m/>
    <m/>
    <m/>
    <m/>
    <m/>
    <m/>
    <m/>
    <m/>
    <m/>
    <s v="Drugs &amp; alcohol abuse"/>
    <m/>
    <m/>
    <m/>
    <n v="1"/>
    <n v="3"/>
    <m/>
    <n v="0"/>
    <n v="0"/>
    <n v="0"/>
    <n v="0"/>
    <n v="0"/>
    <n v="0"/>
    <n v="0"/>
    <n v="0"/>
    <n v="0"/>
    <n v="0"/>
    <n v="1"/>
    <n v="0"/>
    <n v="0"/>
    <m/>
    <m/>
    <n v="1"/>
    <n v="1"/>
    <s v="Correct"/>
    <m/>
    <x v="0"/>
    <n v="52"/>
    <x v="0"/>
    <x v="5"/>
    <x v="0"/>
    <x v="1"/>
    <s v="English, Spanish, Hatian Creole"/>
    <x v="5"/>
    <x v="1"/>
    <x v="0"/>
    <x v="2"/>
    <x v="0"/>
    <s v="Yes"/>
    <s v="HAFALI 1"/>
  </r>
  <r>
    <n v="104"/>
    <m/>
    <m/>
    <m/>
    <m/>
    <m/>
    <m/>
    <m/>
    <m/>
    <m/>
    <m/>
    <s v="Drugs &amp; alcohol abuse"/>
    <m/>
    <s v="Obesity/weight loss issues"/>
    <m/>
    <n v="2"/>
    <n v="1.5"/>
    <m/>
    <n v="0"/>
    <n v="0"/>
    <n v="0"/>
    <n v="0"/>
    <n v="0"/>
    <n v="0"/>
    <n v="0"/>
    <n v="0"/>
    <n v="0"/>
    <n v="0"/>
    <n v="1"/>
    <n v="0"/>
    <n v="1"/>
    <m/>
    <m/>
    <n v="2"/>
    <n v="2"/>
    <s v="Correct"/>
    <m/>
    <x v="1"/>
    <n v="28"/>
    <x v="0"/>
    <x v="5"/>
    <x v="0"/>
    <x v="1"/>
    <s v="English"/>
    <x v="1"/>
    <x v="0"/>
    <x v="4"/>
    <x v="2"/>
    <x v="3"/>
    <s v="No"/>
    <s v="HAFALI 1"/>
  </r>
  <r>
    <n v="105"/>
    <m/>
    <m/>
    <m/>
    <m/>
    <m/>
    <m/>
    <m/>
    <m/>
    <s v="Diabetes"/>
    <s v="Mental health depression/suicide"/>
    <s v="Drugs &amp; alcohol abuse"/>
    <m/>
    <m/>
    <m/>
    <n v="3"/>
    <n v="1"/>
    <m/>
    <n v="0"/>
    <n v="0"/>
    <n v="0"/>
    <n v="0"/>
    <n v="0"/>
    <n v="0"/>
    <n v="0"/>
    <n v="0"/>
    <n v="1"/>
    <n v="1"/>
    <n v="1"/>
    <n v="0"/>
    <n v="0"/>
    <m/>
    <m/>
    <n v="3"/>
    <n v="3"/>
    <s v="Correct"/>
    <m/>
    <x v="1"/>
    <m/>
    <x v="2"/>
    <x v="28"/>
    <x v="0"/>
    <x v="1"/>
    <s v="English, Hatian Creole"/>
    <x v="1"/>
    <x v="8"/>
    <x v="6"/>
    <x v="2"/>
    <x v="0"/>
    <s v="No"/>
    <s v="HAFALI 1"/>
  </r>
  <r>
    <m/>
    <m/>
    <m/>
    <m/>
    <m/>
    <m/>
    <m/>
    <m/>
    <m/>
    <m/>
    <m/>
    <m/>
    <m/>
    <m/>
    <m/>
    <m/>
    <m/>
    <m/>
    <m/>
    <m/>
    <m/>
    <m/>
    <m/>
    <m/>
    <m/>
    <m/>
    <m/>
    <m/>
    <m/>
    <m/>
    <m/>
    <m/>
    <m/>
    <m/>
    <m/>
    <m/>
    <m/>
    <x v="0"/>
    <n v="13"/>
    <x v="0"/>
    <x v="0"/>
    <x v="0"/>
    <x v="1"/>
    <s v="English"/>
    <x v="3"/>
    <x v="3"/>
    <x v="5"/>
    <x v="2"/>
    <x v="0"/>
    <s v="Yes"/>
    <s v="HAFALI 1"/>
  </r>
  <r>
    <n v="107"/>
    <m/>
    <s v="Cancer"/>
    <s v="Heart disease &amp; stroke"/>
    <m/>
    <m/>
    <m/>
    <m/>
    <m/>
    <s v="Diabetes"/>
    <m/>
    <m/>
    <m/>
    <m/>
    <m/>
    <n v="3"/>
    <n v="1"/>
    <m/>
    <n v="0"/>
    <n v="1"/>
    <n v="1"/>
    <n v="0"/>
    <n v="0"/>
    <n v="0"/>
    <n v="0"/>
    <n v="0"/>
    <n v="1"/>
    <n v="0"/>
    <n v="0"/>
    <n v="0"/>
    <n v="0"/>
    <m/>
    <m/>
    <n v="3"/>
    <n v="3"/>
    <s v="Correct"/>
    <m/>
    <x v="0"/>
    <n v="63"/>
    <x v="0"/>
    <x v="2"/>
    <x v="8"/>
    <x v="1"/>
    <s v="EnglishHatian Creole, French Creole"/>
    <x v="5"/>
    <x v="7"/>
    <x v="0"/>
    <x v="2"/>
    <x v="5"/>
    <s v="Yes"/>
    <s v="HAFALI 1"/>
  </r>
  <r>
    <m/>
    <m/>
    <m/>
    <m/>
    <m/>
    <m/>
    <m/>
    <m/>
    <m/>
    <m/>
    <m/>
    <m/>
    <m/>
    <m/>
    <m/>
    <m/>
    <m/>
    <m/>
    <m/>
    <m/>
    <m/>
    <m/>
    <m/>
    <m/>
    <m/>
    <m/>
    <m/>
    <m/>
    <m/>
    <m/>
    <m/>
    <m/>
    <m/>
    <m/>
    <m/>
    <m/>
    <m/>
    <x v="1"/>
    <n v="16"/>
    <x v="0"/>
    <x v="0"/>
    <x v="0"/>
    <x v="1"/>
    <s v="English"/>
    <x v="3"/>
    <x v="3"/>
    <x v="5"/>
    <x v="2"/>
    <x v="3"/>
    <s v="Yes"/>
    <s v="HAFALI 1"/>
  </r>
  <r>
    <n v="109"/>
    <s v="Asthma/lung disease"/>
    <s v="Cancer"/>
    <s v="Heart disease &amp; stroke"/>
    <m/>
    <m/>
    <m/>
    <m/>
    <m/>
    <s v="Diabetes"/>
    <s v="Mental health depression/suicide"/>
    <m/>
    <m/>
    <s v="Obesity/weight loss issues"/>
    <m/>
    <n v="6"/>
    <n v="0.5"/>
    <m/>
    <n v="0.5"/>
    <n v="0.5"/>
    <n v="0.5"/>
    <n v="0"/>
    <n v="0"/>
    <n v="0"/>
    <n v="0"/>
    <n v="0"/>
    <n v="0.5"/>
    <n v="0.5"/>
    <n v="0"/>
    <n v="0"/>
    <n v="0.5"/>
    <m/>
    <m/>
    <n v="3"/>
    <n v="6"/>
    <s v="Correct"/>
    <m/>
    <x v="0"/>
    <n v="55"/>
    <x v="0"/>
    <x v="0"/>
    <x v="0"/>
    <x v="0"/>
    <s v="French Creole"/>
    <x v="3"/>
    <x v="1"/>
    <x v="0"/>
    <x v="2"/>
    <x v="3"/>
    <s v="Yes"/>
    <s v="HAFALI 1"/>
  </r>
  <r>
    <n v="110"/>
    <m/>
    <m/>
    <m/>
    <m/>
    <m/>
    <m/>
    <m/>
    <m/>
    <s v="Diabetes"/>
    <m/>
    <m/>
    <m/>
    <s v="Obesity/weight loss issues"/>
    <m/>
    <n v="2"/>
    <n v="1.5"/>
    <m/>
    <n v="0"/>
    <n v="0"/>
    <n v="0"/>
    <n v="0"/>
    <n v="0"/>
    <n v="0"/>
    <n v="0"/>
    <n v="0"/>
    <n v="1"/>
    <n v="0"/>
    <n v="0"/>
    <n v="0"/>
    <n v="1"/>
    <m/>
    <m/>
    <n v="2"/>
    <n v="2"/>
    <s v="Correct"/>
    <m/>
    <x v="0"/>
    <n v="48"/>
    <x v="0"/>
    <x v="5"/>
    <x v="0"/>
    <x v="1"/>
    <s v="English, Hatian Creole"/>
    <x v="1"/>
    <x v="7"/>
    <x v="4"/>
    <x v="1"/>
    <x v="1"/>
    <s v="No"/>
    <s v="HAFALI 1"/>
  </r>
  <r>
    <n v="111"/>
    <m/>
    <m/>
    <m/>
    <m/>
    <m/>
    <m/>
    <m/>
    <m/>
    <s v="Diabetes"/>
    <m/>
    <s v="Drugs &amp; alcohol abuse"/>
    <m/>
    <s v="Obesity/weight loss issues"/>
    <m/>
    <n v="3"/>
    <n v="1"/>
    <m/>
    <n v="0"/>
    <n v="0"/>
    <n v="0"/>
    <n v="0"/>
    <n v="0"/>
    <n v="0"/>
    <n v="0"/>
    <n v="0"/>
    <n v="1"/>
    <n v="0"/>
    <n v="1"/>
    <n v="0"/>
    <n v="1"/>
    <m/>
    <m/>
    <n v="3"/>
    <n v="3"/>
    <s v="Correct"/>
    <m/>
    <x v="0"/>
    <n v="48"/>
    <x v="0"/>
    <x v="11"/>
    <x v="2"/>
    <x v="0"/>
    <m/>
    <x v="3"/>
    <x v="2"/>
    <x v="3"/>
    <x v="0"/>
    <x v="3"/>
    <m/>
    <s v="HAFALI 1"/>
  </r>
  <r>
    <n v="112"/>
    <m/>
    <s v="Cancer"/>
    <m/>
    <m/>
    <m/>
    <m/>
    <m/>
    <m/>
    <s v="Diabetes"/>
    <s v="Mental health depression/suicide"/>
    <m/>
    <m/>
    <m/>
    <m/>
    <n v="3"/>
    <n v="1"/>
    <m/>
    <n v="0"/>
    <n v="1"/>
    <n v="0"/>
    <n v="0"/>
    <n v="0"/>
    <n v="0"/>
    <n v="0"/>
    <n v="0"/>
    <n v="1"/>
    <n v="1"/>
    <n v="0"/>
    <n v="0"/>
    <n v="0"/>
    <m/>
    <m/>
    <n v="3"/>
    <n v="3"/>
    <s v="Correct"/>
    <m/>
    <x v="0"/>
    <m/>
    <x v="0"/>
    <x v="0"/>
    <x v="0"/>
    <x v="1"/>
    <s v="English, Hatian Creole"/>
    <x v="3"/>
    <x v="7"/>
    <x v="0"/>
    <x v="2"/>
    <x v="4"/>
    <s v="No"/>
    <s v="HAFALI 1"/>
  </r>
  <r>
    <n v="113"/>
    <m/>
    <s v="Cancer"/>
    <s v="Heart disease &amp; stroke"/>
    <m/>
    <m/>
    <m/>
    <m/>
    <m/>
    <m/>
    <m/>
    <m/>
    <m/>
    <m/>
    <m/>
    <n v="2"/>
    <n v="1.5"/>
    <m/>
    <n v="0"/>
    <n v="1"/>
    <n v="1"/>
    <n v="0"/>
    <n v="0"/>
    <n v="0"/>
    <n v="0"/>
    <n v="0"/>
    <n v="0"/>
    <n v="0"/>
    <n v="0"/>
    <n v="0"/>
    <n v="0"/>
    <m/>
    <m/>
    <n v="2"/>
    <n v="2"/>
    <s v="Correct"/>
    <m/>
    <x v="0"/>
    <n v="73"/>
    <x v="0"/>
    <x v="5"/>
    <x v="8"/>
    <x v="0"/>
    <s v="English, Hatian Creole"/>
    <x v="2"/>
    <x v="7"/>
    <x v="2"/>
    <x v="2"/>
    <x v="5"/>
    <s v="No"/>
    <s v="HAFALI 1"/>
  </r>
  <r>
    <n v="114"/>
    <m/>
    <m/>
    <m/>
    <m/>
    <m/>
    <m/>
    <m/>
    <m/>
    <m/>
    <s v="Mental health depression/suicide"/>
    <m/>
    <m/>
    <m/>
    <m/>
    <n v="1"/>
    <n v="3"/>
    <m/>
    <n v="0"/>
    <n v="0"/>
    <n v="0"/>
    <n v="0"/>
    <n v="0"/>
    <n v="0"/>
    <n v="0"/>
    <n v="0"/>
    <n v="0"/>
    <n v="1"/>
    <n v="0"/>
    <n v="0"/>
    <n v="0"/>
    <m/>
    <m/>
    <n v="1"/>
    <n v="1"/>
    <s v="Correct"/>
    <m/>
    <x v="0"/>
    <n v="31"/>
    <x v="0"/>
    <x v="0"/>
    <x v="0"/>
    <x v="1"/>
    <s v="English, Hatian Creole"/>
    <x v="3"/>
    <x v="7"/>
    <x v="1"/>
    <x v="1"/>
    <x v="3"/>
    <s v="Yes"/>
    <s v="HAFALI 1"/>
  </r>
  <r>
    <n v="115"/>
    <m/>
    <s v="Cancer"/>
    <m/>
    <m/>
    <m/>
    <m/>
    <m/>
    <m/>
    <s v="Diabetes"/>
    <s v="Mental health depression/suicide"/>
    <m/>
    <m/>
    <m/>
    <m/>
    <n v="3"/>
    <n v="1"/>
    <m/>
    <n v="0"/>
    <n v="1"/>
    <n v="0"/>
    <n v="0"/>
    <n v="0"/>
    <n v="0"/>
    <n v="0"/>
    <n v="0"/>
    <n v="1"/>
    <n v="1"/>
    <n v="0"/>
    <n v="0"/>
    <n v="0"/>
    <m/>
    <m/>
    <n v="3"/>
    <n v="3"/>
    <s v="Correct"/>
    <m/>
    <x v="0"/>
    <n v="47"/>
    <x v="0"/>
    <x v="5"/>
    <x v="0"/>
    <x v="0"/>
    <s v="English, Hatian Creole"/>
    <x v="1"/>
    <x v="4"/>
    <x v="1"/>
    <x v="1"/>
    <x v="3"/>
    <m/>
    <s v="HAFALI 1"/>
  </r>
  <r>
    <n v="116"/>
    <m/>
    <s v="Cancer"/>
    <s v="Heart disease &amp; stroke"/>
    <m/>
    <m/>
    <m/>
    <s v="Child health &amp; wellness"/>
    <m/>
    <s v="Diabetes"/>
    <s v="Mental health depression/suicide"/>
    <m/>
    <m/>
    <m/>
    <m/>
    <n v="5"/>
    <n v="0.6"/>
    <m/>
    <n v="0"/>
    <n v="0.6"/>
    <n v="0.6"/>
    <n v="0"/>
    <n v="0"/>
    <n v="0"/>
    <n v="0.6"/>
    <n v="0"/>
    <n v="0.6"/>
    <n v="0.6"/>
    <n v="0"/>
    <n v="0"/>
    <n v="0"/>
    <m/>
    <m/>
    <n v="3"/>
    <n v="5"/>
    <s v="Correct"/>
    <m/>
    <x v="0"/>
    <n v="60"/>
    <x v="0"/>
    <x v="5"/>
    <x v="0"/>
    <x v="1"/>
    <s v="Hatian Creole"/>
    <x v="1"/>
    <x v="7"/>
    <x v="0"/>
    <x v="2"/>
    <x v="0"/>
    <s v="Yes"/>
    <s v="HAFALI 1"/>
  </r>
  <r>
    <n v="117"/>
    <m/>
    <s v="Cancer"/>
    <m/>
    <m/>
    <m/>
    <m/>
    <s v="Child health &amp; wellness"/>
    <m/>
    <m/>
    <s v="Mental health depression/suicide"/>
    <m/>
    <m/>
    <m/>
    <m/>
    <n v="3"/>
    <n v="1"/>
    <m/>
    <n v="0"/>
    <n v="1"/>
    <n v="0"/>
    <n v="0"/>
    <n v="0"/>
    <n v="0"/>
    <n v="1"/>
    <n v="0"/>
    <n v="0"/>
    <n v="1"/>
    <n v="0"/>
    <n v="0"/>
    <n v="0"/>
    <m/>
    <m/>
    <n v="3"/>
    <n v="3"/>
    <s v="Correct"/>
    <m/>
    <x v="0"/>
    <n v="55"/>
    <x v="0"/>
    <x v="2"/>
    <x v="0"/>
    <x v="1"/>
    <s v="Hatian Creole"/>
    <x v="0"/>
    <x v="7"/>
    <x v="2"/>
    <x v="2"/>
    <x v="2"/>
    <s v="No"/>
    <s v="HAFALI 1"/>
  </r>
  <r>
    <n v="118"/>
    <m/>
    <s v="Cancer"/>
    <s v="Heart disease &amp; stroke"/>
    <m/>
    <m/>
    <m/>
    <m/>
    <m/>
    <s v="Diabetes"/>
    <m/>
    <m/>
    <m/>
    <m/>
    <m/>
    <n v="3"/>
    <n v="1"/>
    <m/>
    <n v="0"/>
    <n v="1"/>
    <n v="1"/>
    <n v="0"/>
    <n v="0"/>
    <n v="0"/>
    <n v="0"/>
    <n v="0"/>
    <n v="1"/>
    <n v="0"/>
    <n v="0"/>
    <n v="0"/>
    <n v="0"/>
    <m/>
    <m/>
    <n v="3"/>
    <n v="3"/>
    <s v="Correct"/>
    <m/>
    <x v="1"/>
    <n v="62"/>
    <x v="0"/>
    <x v="10"/>
    <x v="0"/>
    <x v="0"/>
    <s v="Spanish, Hatian Creole"/>
    <x v="5"/>
    <x v="7"/>
    <x v="2"/>
    <x v="2"/>
    <x v="0"/>
    <s v="No"/>
    <s v="HAFALI 1"/>
  </r>
  <r>
    <n v="119"/>
    <m/>
    <m/>
    <m/>
    <m/>
    <m/>
    <m/>
    <s v="Child health &amp; wellness"/>
    <m/>
    <m/>
    <s v="Mental health depression/suicide"/>
    <m/>
    <m/>
    <s v="Obesity/weight loss issues"/>
    <m/>
    <n v="3"/>
    <n v="1"/>
    <m/>
    <n v="0"/>
    <n v="0"/>
    <n v="0"/>
    <n v="0"/>
    <n v="0"/>
    <n v="0"/>
    <n v="1"/>
    <n v="0"/>
    <n v="0"/>
    <n v="1"/>
    <n v="0"/>
    <n v="0"/>
    <n v="1"/>
    <m/>
    <m/>
    <n v="3"/>
    <n v="3"/>
    <s v="Correct"/>
    <m/>
    <x v="0"/>
    <n v="20"/>
    <x v="0"/>
    <x v="2"/>
    <x v="8"/>
    <x v="1"/>
    <s v="English, Hatian Creole"/>
    <x v="2"/>
    <x v="0"/>
    <x v="0"/>
    <x v="2"/>
    <x v="2"/>
    <s v="Yes"/>
    <s v="HAFALI 1"/>
  </r>
  <r>
    <m/>
    <m/>
    <m/>
    <m/>
    <m/>
    <m/>
    <m/>
    <m/>
    <m/>
    <m/>
    <m/>
    <m/>
    <m/>
    <m/>
    <m/>
    <m/>
    <m/>
    <m/>
    <m/>
    <m/>
    <m/>
    <m/>
    <m/>
    <m/>
    <m/>
    <m/>
    <m/>
    <m/>
    <m/>
    <m/>
    <m/>
    <m/>
    <m/>
    <m/>
    <m/>
    <m/>
    <m/>
    <x v="0"/>
    <n v="15"/>
    <x v="0"/>
    <x v="2"/>
    <x v="0"/>
    <x v="1"/>
    <s v="English, Hatian Creole"/>
    <x v="2"/>
    <x v="3"/>
    <x v="5"/>
    <x v="2"/>
    <x v="4"/>
    <s v="Yes"/>
    <s v="HAFALI 1"/>
  </r>
  <r>
    <n v="121"/>
    <s v="Asthma/lung disease"/>
    <m/>
    <m/>
    <m/>
    <m/>
    <m/>
    <m/>
    <m/>
    <s v="Diabetes"/>
    <m/>
    <m/>
    <m/>
    <m/>
    <m/>
    <n v="2"/>
    <n v="1.5"/>
    <m/>
    <n v="1"/>
    <n v="0"/>
    <n v="0"/>
    <n v="0"/>
    <n v="0"/>
    <n v="0"/>
    <n v="0"/>
    <n v="0"/>
    <n v="1"/>
    <n v="0"/>
    <n v="0"/>
    <n v="0"/>
    <n v="0"/>
    <m/>
    <m/>
    <n v="2"/>
    <n v="2"/>
    <s v="Correct"/>
    <m/>
    <x v="0"/>
    <n v="57"/>
    <x v="0"/>
    <x v="0"/>
    <x v="0"/>
    <x v="1"/>
    <s v="EnglishHatian Creole, French Creole"/>
    <x v="2"/>
    <x v="0"/>
    <x v="0"/>
    <x v="2"/>
    <x v="5"/>
    <s v="No"/>
    <s v="HAFALI 1"/>
  </r>
  <r>
    <n v="122"/>
    <m/>
    <s v="Cancer"/>
    <s v="Heart disease &amp; stroke"/>
    <m/>
    <m/>
    <m/>
    <m/>
    <m/>
    <s v="Diabetes"/>
    <m/>
    <m/>
    <m/>
    <m/>
    <m/>
    <n v="3"/>
    <n v="1"/>
    <m/>
    <n v="0"/>
    <n v="1"/>
    <n v="1"/>
    <n v="0"/>
    <n v="0"/>
    <n v="0"/>
    <n v="0"/>
    <n v="0"/>
    <n v="1"/>
    <n v="0"/>
    <n v="0"/>
    <n v="0"/>
    <n v="0"/>
    <m/>
    <m/>
    <n v="3"/>
    <n v="3"/>
    <s v="Correct"/>
    <m/>
    <x v="0"/>
    <n v="73"/>
    <x v="0"/>
    <x v="22"/>
    <x v="0"/>
    <x v="0"/>
    <s v="Hatian Creole"/>
    <x v="1"/>
    <x v="0"/>
    <x v="0"/>
    <x v="2"/>
    <x v="0"/>
    <s v="No"/>
    <s v="HAFALI 1"/>
  </r>
  <r>
    <n v="123"/>
    <m/>
    <m/>
    <s v="Heart disease &amp; stroke"/>
    <m/>
    <m/>
    <m/>
    <m/>
    <m/>
    <s v="Diabetes"/>
    <m/>
    <m/>
    <m/>
    <s v="Obesity/weight loss issues"/>
    <m/>
    <n v="3"/>
    <n v="1"/>
    <m/>
    <n v="0"/>
    <n v="0"/>
    <n v="1"/>
    <n v="0"/>
    <n v="0"/>
    <n v="0"/>
    <n v="0"/>
    <n v="0"/>
    <n v="1"/>
    <n v="0"/>
    <n v="0"/>
    <n v="0"/>
    <n v="1"/>
    <m/>
    <m/>
    <n v="3"/>
    <n v="3"/>
    <s v="Correct"/>
    <m/>
    <x v="0"/>
    <n v="36"/>
    <x v="0"/>
    <x v="3"/>
    <x v="8"/>
    <x v="1"/>
    <s v="Hatian Creole, French Creole"/>
    <x v="5"/>
    <x v="1"/>
    <x v="0"/>
    <x v="2"/>
    <x v="0"/>
    <s v="Yes"/>
    <s v="HAFALI 1"/>
  </r>
  <r>
    <n v="124"/>
    <m/>
    <m/>
    <s v="Heart disease &amp; stroke"/>
    <m/>
    <m/>
    <m/>
    <m/>
    <m/>
    <s v="Diabetes"/>
    <m/>
    <s v="Drugs &amp; alcohol abuse"/>
    <m/>
    <m/>
    <m/>
    <n v="3"/>
    <n v="1"/>
    <m/>
    <n v="0"/>
    <n v="0"/>
    <n v="1"/>
    <n v="0"/>
    <n v="0"/>
    <n v="0"/>
    <n v="0"/>
    <n v="0"/>
    <n v="1"/>
    <n v="0"/>
    <n v="1"/>
    <n v="0"/>
    <n v="0"/>
    <m/>
    <m/>
    <n v="3"/>
    <n v="3"/>
    <s v="Correct"/>
    <m/>
    <x v="0"/>
    <n v="50"/>
    <x v="1"/>
    <x v="29"/>
    <x v="0"/>
    <x v="1"/>
    <s v="English"/>
    <x v="6"/>
    <x v="8"/>
    <x v="0"/>
    <x v="2"/>
    <x v="0"/>
    <s v="Yes"/>
    <s v="HAFALI 1"/>
  </r>
  <r>
    <n v="125"/>
    <m/>
    <s v="Cancer"/>
    <m/>
    <m/>
    <m/>
    <m/>
    <m/>
    <m/>
    <s v="Diabetes"/>
    <s v="Mental health depression/suicide"/>
    <m/>
    <m/>
    <m/>
    <m/>
    <n v="3"/>
    <n v="1"/>
    <m/>
    <n v="0"/>
    <n v="1"/>
    <n v="0"/>
    <n v="0"/>
    <n v="0"/>
    <n v="0"/>
    <n v="0"/>
    <n v="0"/>
    <n v="1"/>
    <n v="1"/>
    <n v="0"/>
    <n v="0"/>
    <n v="0"/>
    <m/>
    <m/>
    <n v="3"/>
    <n v="3"/>
    <s v="Correct"/>
    <m/>
    <x v="0"/>
    <n v="65"/>
    <x v="0"/>
    <x v="10"/>
    <x v="0"/>
    <x v="0"/>
    <s v="Hatian Creole"/>
    <x v="2"/>
    <x v="1"/>
    <x v="2"/>
    <x v="2"/>
    <x v="5"/>
    <s v="No"/>
    <s v="HAFALI 1"/>
  </r>
  <r>
    <n v="126"/>
    <m/>
    <m/>
    <s v="Heart disease &amp; stroke"/>
    <m/>
    <m/>
    <s v="Vaccine preventable diseases"/>
    <m/>
    <s v="Women’s health &amp; wellness"/>
    <s v="Diabetes"/>
    <s v="Mental health depression/suicide"/>
    <s v="Drugs &amp; alcohol abuse"/>
    <m/>
    <s v="Obesity/weight loss issues"/>
    <m/>
    <n v="7"/>
    <n v="0.42857142857142855"/>
    <m/>
    <n v="0"/>
    <n v="0"/>
    <n v="0.42857142857142855"/>
    <n v="0"/>
    <n v="0"/>
    <n v="0.42857142857142855"/>
    <n v="0"/>
    <n v="0.42857142857142855"/>
    <n v="0.42857142857142855"/>
    <n v="0.42857142857142855"/>
    <n v="0.42857142857142855"/>
    <n v="0"/>
    <n v="0.42857142857142855"/>
    <m/>
    <m/>
    <n v="2.9999999999999996"/>
    <n v="7"/>
    <s v="Correct"/>
    <m/>
    <x v="1"/>
    <n v="65"/>
    <x v="0"/>
    <x v="0"/>
    <x v="2"/>
    <x v="1"/>
    <s v="EnglishHatian Creole, French Creole"/>
    <x v="5"/>
    <x v="7"/>
    <x v="6"/>
    <x v="2"/>
    <x v="6"/>
    <s v="Yes"/>
    <s v="HAFALI 1"/>
  </r>
  <r>
    <n v="127"/>
    <m/>
    <m/>
    <m/>
    <m/>
    <m/>
    <m/>
    <m/>
    <m/>
    <m/>
    <m/>
    <m/>
    <s v="Environmental hazards"/>
    <s v="Obesity/weight loss issues"/>
    <m/>
    <n v="2"/>
    <n v="1.5"/>
    <m/>
    <n v="0"/>
    <n v="0"/>
    <n v="0"/>
    <n v="0"/>
    <n v="0"/>
    <n v="0"/>
    <n v="0"/>
    <n v="0"/>
    <n v="0"/>
    <n v="0"/>
    <n v="0"/>
    <n v="1"/>
    <n v="1"/>
    <m/>
    <m/>
    <n v="2"/>
    <n v="2"/>
    <s v="Correct"/>
    <m/>
    <x v="0"/>
    <n v="38"/>
    <x v="0"/>
    <x v="2"/>
    <x v="0"/>
    <x v="1"/>
    <s v="English"/>
    <x v="5"/>
    <x v="1"/>
    <x v="0"/>
    <x v="2"/>
    <x v="0"/>
    <s v="Yes"/>
    <s v="Gateway Youth Outreach"/>
  </r>
  <r>
    <n v="128"/>
    <s v="Asthma/lung disease"/>
    <s v="Cancer"/>
    <m/>
    <m/>
    <m/>
    <m/>
    <m/>
    <m/>
    <s v="Diabetes"/>
    <s v="Mental health depression/suicide"/>
    <s v="Drugs &amp; alcohol abuse"/>
    <m/>
    <m/>
    <m/>
    <n v="5"/>
    <n v="0.6"/>
    <m/>
    <n v="0.6"/>
    <n v="0.6"/>
    <n v="0"/>
    <n v="0"/>
    <n v="0"/>
    <n v="0"/>
    <n v="0"/>
    <n v="0"/>
    <n v="0.6"/>
    <n v="0.6"/>
    <n v="0.6"/>
    <n v="0"/>
    <n v="0"/>
    <m/>
    <m/>
    <n v="3"/>
    <n v="5"/>
    <s v="Correct"/>
    <m/>
    <x v="0"/>
    <n v="35"/>
    <x v="0"/>
    <x v="2"/>
    <x v="3"/>
    <x v="1"/>
    <s v="English"/>
    <x v="5"/>
    <x v="1"/>
    <x v="0"/>
    <x v="2"/>
    <x v="0"/>
    <s v="Yes"/>
    <s v="Gateway Youth Outreach"/>
  </r>
  <r>
    <n v="129"/>
    <m/>
    <s v="Cancer"/>
    <s v="Heart disease &amp; stroke"/>
    <m/>
    <m/>
    <s v="Vaccine preventable diseases"/>
    <m/>
    <m/>
    <s v="Diabetes"/>
    <m/>
    <m/>
    <m/>
    <s v="Obesity/weight loss issues"/>
    <m/>
    <n v="5"/>
    <n v="0.6"/>
    <m/>
    <n v="0"/>
    <n v="0.6"/>
    <n v="0.6"/>
    <n v="0"/>
    <n v="0"/>
    <n v="0.6"/>
    <n v="0"/>
    <n v="0"/>
    <n v="0.6"/>
    <n v="0"/>
    <n v="0"/>
    <n v="0"/>
    <n v="0.6"/>
    <m/>
    <m/>
    <n v="3"/>
    <n v="5"/>
    <s v="Correct"/>
    <m/>
    <x v="0"/>
    <n v="36"/>
    <x v="0"/>
    <x v="2"/>
    <x v="2"/>
    <x v="2"/>
    <s v="English, Spanish"/>
    <x v="0"/>
    <x v="7"/>
    <x v="0"/>
    <x v="2"/>
    <x v="0"/>
    <s v="Yes"/>
    <s v="Gateway Youth Outreach"/>
  </r>
  <r>
    <n v="130"/>
    <m/>
    <m/>
    <m/>
    <s v="Safety"/>
    <m/>
    <m/>
    <m/>
    <m/>
    <m/>
    <m/>
    <m/>
    <m/>
    <m/>
    <m/>
    <n v="1"/>
    <n v="3"/>
    <m/>
    <n v="0"/>
    <n v="0"/>
    <n v="0"/>
    <n v="1"/>
    <n v="0"/>
    <n v="0"/>
    <n v="0"/>
    <n v="0"/>
    <n v="0"/>
    <n v="0"/>
    <n v="0"/>
    <n v="0"/>
    <n v="0"/>
    <m/>
    <m/>
    <n v="1"/>
    <n v="1"/>
    <s v="Correct"/>
    <m/>
    <x v="0"/>
    <n v="43"/>
    <x v="0"/>
    <x v="2"/>
    <x v="0"/>
    <x v="1"/>
    <s v="French Creole"/>
    <x v="4"/>
    <x v="7"/>
    <x v="1"/>
    <x v="2"/>
    <x v="3"/>
    <s v="Yes"/>
    <s v="Gateway Youth Outreach"/>
  </r>
  <r>
    <n v="131"/>
    <m/>
    <m/>
    <m/>
    <m/>
    <m/>
    <m/>
    <m/>
    <m/>
    <s v="Diabetes"/>
    <m/>
    <m/>
    <m/>
    <s v="Obesity/weight loss issues"/>
    <m/>
    <n v="2"/>
    <n v="1.5"/>
    <m/>
    <n v="0"/>
    <n v="0"/>
    <n v="0"/>
    <n v="0"/>
    <n v="0"/>
    <n v="0"/>
    <n v="0"/>
    <n v="0"/>
    <n v="1"/>
    <n v="0"/>
    <n v="0"/>
    <n v="0"/>
    <n v="1"/>
    <m/>
    <m/>
    <n v="2"/>
    <n v="2"/>
    <s v="Correct"/>
    <m/>
    <x v="0"/>
    <n v="32"/>
    <x v="0"/>
    <x v="2"/>
    <x v="0"/>
    <x v="1"/>
    <s v="English"/>
    <x v="5"/>
    <x v="7"/>
    <x v="0"/>
    <x v="2"/>
    <x v="0"/>
    <s v="Yes"/>
    <s v="Gateway Youth Outreach"/>
  </r>
  <r>
    <n v="132"/>
    <s v="Asthma/lung disease"/>
    <s v="Cancer"/>
    <m/>
    <m/>
    <m/>
    <m/>
    <m/>
    <m/>
    <m/>
    <m/>
    <s v="Drugs &amp; alcohol abuse"/>
    <m/>
    <s v="Obesity/weight loss issues"/>
    <m/>
    <n v="4"/>
    <n v="0.75"/>
    <m/>
    <n v="0.75"/>
    <n v="0.75"/>
    <n v="0"/>
    <n v="0"/>
    <n v="0"/>
    <n v="0"/>
    <n v="0"/>
    <n v="0"/>
    <n v="0"/>
    <n v="0"/>
    <n v="0.75"/>
    <n v="0"/>
    <n v="0.75"/>
    <m/>
    <m/>
    <n v="3"/>
    <n v="4"/>
    <s v="Correct"/>
    <m/>
    <x v="0"/>
    <n v="30"/>
    <x v="0"/>
    <x v="2"/>
    <x v="0"/>
    <x v="1"/>
    <s v="English"/>
    <x v="4"/>
    <x v="4"/>
    <x v="0"/>
    <x v="2"/>
    <x v="0"/>
    <s v="Yes"/>
    <s v="Gateway Youth Outreach"/>
  </r>
  <r>
    <n v="133"/>
    <m/>
    <m/>
    <m/>
    <s v="Safety"/>
    <m/>
    <m/>
    <m/>
    <m/>
    <m/>
    <m/>
    <s v="Drugs &amp; alcohol abuse"/>
    <m/>
    <m/>
    <m/>
    <n v="2"/>
    <n v="1.5"/>
    <m/>
    <n v="0"/>
    <n v="0"/>
    <n v="0"/>
    <n v="1"/>
    <n v="0"/>
    <n v="0"/>
    <n v="0"/>
    <n v="0"/>
    <n v="0"/>
    <n v="0"/>
    <n v="1"/>
    <n v="0"/>
    <n v="0"/>
    <m/>
    <m/>
    <n v="2"/>
    <n v="2"/>
    <s v="Correct"/>
    <m/>
    <x v="1"/>
    <n v="40"/>
    <x v="0"/>
    <x v="2"/>
    <x v="0"/>
    <x v="1"/>
    <s v="English"/>
    <x v="5"/>
    <x v="0"/>
    <x v="0"/>
    <x v="2"/>
    <x v="0"/>
    <m/>
    <s v="Gateway Youth Outreach"/>
  </r>
  <r>
    <n v="134"/>
    <s v="Asthma/lung disease"/>
    <m/>
    <m/>
    <m/>
    <m/>
    <m/>
    <m/>
    <m/>
    <s v="Diabetes"/>
    <s v="Mental health depression/suicide"/>
    <s v="Drugs &amp; alcohol abuse"/>
    <m/>
    <s v="Obesity/weight loss issues"/>
    <m/>
    <n v="5"/>
    <n v="0.6"/>
    <m/>
    <n v="0.6"/>
    <n v="0"/>
    <n v="0"/>
    <n v="0"/>
    <n v="0"/>
    <n v="0"/>
    <n v="0"/>
    <n v="0"/>
    <n v="0.6"/>
    <n v="0.6"/>
    <n v="0.6"/>
    <n v="0"/>
    <n v="0.6"/>
    <m/>
    <m/>
    <n v="3"/>
    <n v="5"/>
    <s v="Correct"/>
    <m/>
    <x v="1"/>
    <n v="50"/>
    <x v="0"/>
    <x v="2"/>
    <x v="0"/>
    <x v="1"/>
    <s v="English"/>
    <x v="2"/>
    <x v="0"/>
    <x v="6"/>
    <x v="2"/>
    <x v="0"/>
    <s v="Yes"/>
    <s v="Gateway Youth Outreach"/>
  </r>
  <r>
    <n v="135"/>
    <m/>
    <m/>
    <s v="Heart disease &amp; stroke"/>
    <s v="Safety"/>
    <m/>
    <m/>
    <s v="Child health &amp; wellness"/>
    <s v="Women’s health &amp; wellness"/>
    <s v="Diabetes"/>
    <m/>
    <s v="Drugs &amp; alcohol abuse"/>
    <m/>
    <s v="Obesity/weight loss issues"/>
    <m/>
    <n v="7"/>
    <n v="0.42857142857142855"/>
    <m/>
    <n v="0"/>
    <n v="0"/>
    <n v="0.42857142857142855"/>
    <n v="0.42857142857142855"/>
    <n v="0"/>
    <n v="0"/>
    <n v="0.42857142857142855"/>
    <n v="0.42857142857142855"/>
    <n v="0.42857142857142855"/>
    <n v="0"/>
    <n v="0.42857142857142855"/>
    <n v="0"/>
    <n v="0.42857142857142855"/>
    <m/>
    <m/>
    <n v="2.9999999999999996"/>
    <n v="7"/>
    <s v="Correct"/>
    <m/>
    <x v="0"/>
    <n v="62"/>
    <x v="0"/>
    <x v="2"/>
    <x v="0"/>
    <x v="1"/>
    <s v="EnglishHatian Creole, French Creole"/>
    <x v="0"/>
    <x v="7"/>
    <x v="6"/>
    <x v="2"/>
    <x v="0"/>
    <s v="Yes"/>
    <s v="Gateway Youth Outreach"/>
  </r>
  <r>
    <n v="136"/>
    <m/>
    <s v="Cancer"/>
    <s v="Heart disease &amp; stroke"/>
    <m/>
    <m/>
    <m/>
    <s v="Child health &amp; wellness"/>
    <m/>
    <s v="Diabetes"/>
    <m/>
    <s v="Drugs &amp; alcohol abuse"/>
    <s v="Environmental hazards"/>
    <s v="Obesity/weight loss issues"/>
    <m/>
    <n v="7"/>
    <n v="0.42857142857142855"/>
    <m/>
    <n v="0"/>
    <n v="0.42857142857142855"/>
    <n v="0.42857142857142855"/>
    <n v="0"/>
    <n v="0"/>
    <n v="0"/>
    <n v="0.42857142857142855"/>
    <n v="0"/>
    <n v="0.42857142857142855"/>
    <n v="0"/>
    <n v="0.42857142857142855"/>
    <n v="0.42857142857142855"/>
    <n v="0.42857142857142855"/>
    <m/>
    <m/>
    <n v="2.9999999999999996"/>
    <n v="7"/>
    <s v="Correct"/>
    <m/>
    <x v="1"/>
    <n v="37"/>
    <x v="1"/>
    <x v="30"/>
    <x v="0"/>
    <x v="1"/>
    <s v="English, French Creole"/>
    <x v="0"/>
    <x v="0"/>
    <x v="0"/>
    <x v="2"/>
    <x v="0"/>
    <s v="Yes"/>
    <s v="Gateway Youth Outreach"/>
  </r>
  <r>
    <n v="137"/>
    <s v="Asthma/lung disease"/>
    <m/>
    <m/>
    <s v="Safety"/>
    <m/>
    <m/>
    <m/>
    <m/>
    <m/>
    <s v="Mental health depression/suicide"/>
    <m/>
    <s v="Environmental hazards"/>
    <m/>
    <m/>
    <n v="4"/>
    <n v="0.75"/>
    <m/>
    <n v="0.75"/>
    <n v="0"/>
    <n v="0"/>
    <n v="0.75"/>
    <n v="0"/>
    <n v="0"/>
    <n v="0"/>
    <n v="0"/>
    <n v="0"/>
    <n v="0.75"/>
    <n v="0"/>
    <n v="0.75"/>
    <n v="0"/>
    <m/>
    <m/>
    <n v="3"/>
    <n v="4"/>
    <s v="Correct"/>
    <m/>
    <x v="0"/>
    <n v="38"/>
    <x v="1"/>
    <x v="27"/>
    <x v="0"/>
    <x v="1"/>
    <s v="English"/>
    <x v="2"/>
    <x v="7"/>
    <x v="0"/>
    <x v="2"/>
    <x v="0"/>
    <s v="Yes"/>
    <s v="First Jamaica Evaluations"/>
  </r>
  <r>
    <n v="138"/>
    <s v="Asthma/lung disease"/>
    <s v="Cancer"/>
    <s v="Heart disease &amp; stroke"/>
    <s v="Safety"/>
    <m/>
    <s v="Vaccine preventable diseases"/>
    <m/>
    <m/>
    <s v="Diabetes"/>
    <s v="Mental health depression/suicide"/>
    <s v="Drugs &amp; alcohol abuse"/>
    <m/>
    <s v="Obesity/weight loss issues"/>
    <m/>
    <n v="9"/>
    <n v="0.33333333333333331"/>
    <m/>
    <n v="0.33333333333333331"/>
    <n v="0.33333333333333331"/>
    <n v="0.33333333333333331"/>
    <n v="0.33333333333333331"/>
    <n v="0"/>
    <n v="0.33333333333333331"/>
    <n v="0"/>
    <n v="0"/>
    <n v="0.33333333333333331"/>
    <n v="0.33333333333333331"/>
    <n v="0.33333333333333331"/>
    <n v="0"/>
    <n v="0.33333333333333331"/>
    <m/>
    <m/>
    <n v="3"/>
    <n v="9"/>
    <s v="Correct"/>
    <m/>
    <x v="1"/>
    <n v="68"/>
    <x v="1"/>
    <x v="11"/>
    <x v="2"/>
    <x v="0"/>
    <m/>
    <x v="3"/>
    <x v="2"/>
    <x v="3"/>
    <x v="0"/>
    <x v="3"/>
    <m/>
    <s v="First Jamaica Evaluations"/>
  </r>
  <r>
    <n v="139"/>
    <m/>
    <s v="Cancer"/>
    <s v="Heart disease &amp; stroke"/>
    <m/>
    <s v="HIV/AIDS &amp; Sexually Transmitted Diseases (STDs)"/>
    <m/>
    <s v="Child health &amp; wellness"/>
    <s v="Women’s health &amp; wellness"/>
    <s v="Diabetes"/>
    <s v="Mental health depression/suicide"/>
    <s v="Drugs &amp; alcohol abuse"/>
    <m/>
    <s v="Obesity/weight loss issues"/>
    <m/>
    <n v="9"/>
    <n v="0.33333333333333331"/>
    <m/>
    <n v="0"/>
    <n v="0.33333333333333331"/>
    <n v="0.33333333333333331"/>
    <n v="0"/>
    <n v="0.33333333333333331"/>
    <n v="0"/>
    <n v="0.33333333333333331"/>
    <n v="0.33333333333333331"/>
    <n v="0.33333333333333331"/>
    <n v="0.33333333333333331"/>
    <n v="0.33333333333333331"/>
    <n v="0"/>
    <n v="0.33333333333333331"/>
    <m/>
    <m/>
    <n v="3"/>
    <n v="9"/>
    <s v="Correct"/>
    <m/>
    <x v="0"/>
    <n v="24"/>
    <x v="1"/>
    <x v="31"/>
    <x v="0"/>
    <x v="1"/>
    <s v="English"/>
    <x v="0"/>
    <x v="7"/>
    <x v="0"/>
    <x v="2"/>
    <x v="4"/>
    <s v="Yes"/>
    <s v="First Jamaica Evaluations"/>
  </r>
  <r>
    <n v="140"/>
    <m/>
    <s v="Cancer"/>
    <m/>
    <m/>
    <m/>
    <m/>
    <m/>
    <m/>
    <m/>
    <s v="Mental health depression/suicide"/>
    <m/>
    <m/>
    <m/>
    <m/>
    <n v="2"/>
    <n v="1.5"/>
    <m/>
    <n v="0"/>
    <n v="1"/>
    <n v="0"/>
    <n v="0"/>
    <n v="0"/>
    <n v="0"/>
    <n v="0"/>
    <n v="0"/>
    <n v="0"/>
    <n v="1"/>
    <n v="0"/>
    <n v="0"/>
    <n v="0"/>
    <m/>
    <m/>
    <n v="2"/>
    <n v="2"/>
    <s v="Correct"/>
    <m/>
    <x v="0"/>
    <n v="50"/>
    <x v="1"/>
    <x v="32"/>
    <x v="0"/>
    <x v="1"/>
    <s v="English"/>
    <x v="2"/>
    <x v="4"/>
    <x v="6"/>
    <x v="2"/>
    <x v="5"/>
    <s v="Yes"/>
    <s v="First Jamaica Evaluations"/>
  </r>
  <r>
    <n v="141"/>
    <m/>
    <s v="Cancer"/>
    <m/>
    <m/>
    <m/>
    <m/>
    <m/>
    <m/>
    <s v="Diabetes"/>
    <m/>
    <m/>
    <m/>
    <s v="Obesity/weight loss issues"/>
    <m/>
    <n v="3"/>
    <n v="1"/>
    <m/>
    <n v="0"/>
    <n v="1"/>
    <n v="0"/>
    <n v="0"/>
    <n v="0"/>
    <n v="0"/>
    <n v="0"/>
    <n v="0"/>
    <n v="1"/>
    <n v="0"/>
    <n v="0"/>
    <n v="0"/>
    <n v="1"/>
    <m/>
    <m/>
    <n v="3"/>
    <n v="3"/>
    <s v="Correct"/>
    <m/>
    <x v="1"/>
    <n v="36"/>
    <x v="1"/>
    <x v="27"/>
    <x v="0"/>
    <x v="1"/>
    <s v="English"/>
    <x v="1"/>
    <x v="3"/>
    <x v="4"/>
    <x v="0"/>
    <x v="2"/>
    <s v="Yes"/>
    <s v="First Jamaica Evaluations"/>
  </r>
  <r>
    <n v="142"/>
    <m/>
    <m/>
    <m/>
    <s v="Safety"/>
    <s v="HIV/AIDS &amp; Sexually Transmitted Diseases (STDs)"/>
    <m/>
    <m/>
    <s v="Women’s health &amp; wellness"/>
    <m/>
    <s v="Mental health depression/suicide"/>
    <s v="Drugs &amp; alcohol abuse"/>
    <m/>
    <s v="Obesity/weight loss issues"/>
    <m/>
    <n v="6"/>
    <n v="0.5"/>
    <m/>
    <n v="0"/>
    <n v="0"/>
    <n v="0"/>
    <n v="0.5"/>
    <n v="0.5"/>
    <n v="0"/>
    <n v="0"/>
    <n v="0.5"/>
    <n v="0"/>
    <n v="0.5"/>
    <n v="0.5"/>
    <n v="0"/>
    <n v="0.5"/>
    <m/>
    <m/>
    <n v="3"/>
    <n v="6"/>
    <s v="Correct"/>
    <m/>
    <x v="1"/>
    <n v="56"/>
    <x v="1"/>
    <x v="33"/>
    <x v="0"/>
    <x v="0"/>
    <s v="English, Spanish"/>
    <x v="4"/>
    <x v="4"/>
    <x v="6"/>
    <x v="1"/>
    <x v="3"/>
    <s v="Yes"/>
    <s v="First Jamaica Evaluations"/>
  </r>
  <r>
    <n v="143"/>
    <s v="Asthma/lung disease"/>
    <m/>
    <s v="Heart disease &amp; stroke"/>
    <m/>
    <m/>
    <m/>
    <m/>
    <m/>
    <s v="Diabetes"/>
    <m/>
    <m/>
    <m/>
    <m/>
    <m/>
    <n v="3"/>
    <n v="1"/>
    <m/>
    <n v="1"/>
    <n v="0"/>
    <n v="1"/>
    <n v="0"/>
    <n v="0"/>
    <n v="0"/>
    <n v="0"/>
    <n v="0"/>
    <n v="1"/>
    <n v="0"/>
    <n v="0"/>
    <n v="0"/>
    <n v="0"/>
    <m/>
    <m/>
    <n v="3"/>
    <n v="3"/>
    <s v="Correct"/>
    <m/>
    <x v="1"/>
    <n v="73"/>
    <x v="1"/>
    <x v="21"/>
    <x v="5"/>
    <x v="0"/>
    <s v="English"/>
    <x v="3"/>
    <x v="7"/>
    <x v="2"/>
    <x v="2"/>
    <x v="3"/>
    <s v="Yes"/>
    <s v="First Jamaica Evaluations"/>
  </r>
  <r>
    <n v="144"/>
    <m/>
    <m/>
    <s v="Heart disease &amp; stroke"/>
    <m/>
    <m/>
    <m/>
    <m/>
    <m/>
    <m/>
    <m/>
    <m/>
    <m/>
    <m/>
    <m/>
    <n v="1"/>
    <n v="3"/>
    <m/>
    <n v="0"/>
    <n v="0"/>
    <n v="1"/>
    <n v="0"/>
    <n v="0"/>
    <n v="0"/>
    <n v="0"/>
    <n v="0"/>
    <n v="0"/>
    <n v="0"/>
    <n v="0"/>
    <n v="0"/>
    <n v="0"/>
    <m/>
    <m/>
    <n v="1"/>
    <n v="1"/>
    <s v="Correct"/>
    <m/>
    <x v="1"/>
    <n v="57"/>
    <x v="1"/>
    <x v="34"/>
    <x v="5"/>
    <x v="1"/>
    <s v="Other"/>
    <x v="1"/>
    <x v="1"/>
    <x v="1"/>
    <x v="2"/>
    <x v="4"/>
    <s v="No"/>
    <s v="First Jamaica Evaluations"/>
  </r>
  <r>
    <n v="145"/>
    <m/>
    <s v="Cancer"/>
    <m/>
    <m/>
    <m/>
    <m/>
    <m/>
    <m/>
    <s v="Diabetes"/>
    <m/>
    <m/>
    <m/>
    <s v="Obesity/weight loss issues"/>
    <m/>
    <n v="3"/>
    <n v="1"/>
    <m/>
    <n v="0"/>
    <n v="1"/>
    <n v="0"/>
    <n v="0"/>
    <n v="0"/>
    <n v="0"/>
    <n v="0"/>
    <n v="0"/>
    <n v="1"/>
    <n v="0"/>
    <n v="0"/>
    <n v="0"/>
    <n v="1"/>
    <m/>
    <m/>
    <n v="3"/>
    <n v="3"/>
    <s v="Correct"/>
    <m/>
    <x v="1"/>
    <n v="74"/>
    <x v="1"/>
    <x v="35"/>
    <x v="1"/>
    <x v="0"/>
    <s v="English"/>
    <x v="3"/>
    <x v="7"/>
    <x v="2"/>
    <x v="0"/>
    <x v="3"/>
    <m/>
    <s v="First Jamaica Evaluations"/>
  </r>
  <r>
    <n v="146"/>
    <m/>
    <m/>
    <m/>
    <s v="Safety"/>
    <m/>
    <m/>
    <m/>
    <m/>
    <m/>
    <m/>
    <m/>
    <m/>
    <m/>
    <m/>
    <n v="1"/>
    <n v="3"/>
    <m/>
    <n v="0"/>
    <n v="0"/>
    <n v="0"/>
    <n v="1"/>
    <n v="0"/>
    <n v="0"/>
    <n v="0"/>
    <n v="0"/>
    <n v="0"/>
    <n v="0"/>
    <n v="0"/>
    <n v="0"/>
    <n v="0"/>
    <m/>
    <m/>
    <n v="1"/>
    <n v="1"/>
    <s v="Correct"/>
    <m/>
    <x v="1"/>
    <n v="68"/>
    <x v="1"/>
    <x v="36"/>
    <x v="5"/>
    <x v="1"/>
    <s v="Chinese"/>
    <x v="0"/>
    <x v="7"/>
    <x v="6"/>
    <x v="2"/>
    <x v="5"/>
    <s v="Yes"/>
    <s v="First Jamaica Evaluations"/>
  </r>
  <r>
    <n v="147"/>
    <m/>
    <m/>
    <m/>
    <m/>
    <m/>
    <m/>
    <m/>
    <m/>
    <m/>
    <m/>
    <s v="Drugs &amp; alcohol abuse"/>
    <m/>
    <m/>
    <m/>
    <n v="1"/>
    <n v="3"/>
    <m/>
    <n v="0"/>
    <n v="0"/>
    <n v="0"/>
    <n v="0"/>
    <n v="0"/>
    <n v="0"/>
    <n v="0"/>
    <n v="0"/>
    <n v="0"/>
    <n v="0"/>
    <n v="1"/>
    <n v="0"/>
    <n v="0"/>
    <m/>
    <m/>
    <n v="1"/>
    <n v="1"/>
    <s v="Correct"/>
    <m/>
    <x v="1"/>
    <n v="41"/>
    <x v="1"/>
    <x v="21"/>
    <x v="0"/>
    <x v="1"/>
    <s v="English"/>
    <x v="2"/>
    <x v="7"/>
    <x v="6"/>
    <x v="1"/>
    <x v="1"/>
    <s v="Yes"/>
    <s v="First Jamaica Evaluations"/>
  </r>
  <r>
    <n v="148"/>
    <m/>
    <m/>
    <m/>
    <m/>
    <m/>
    <m/>
    <m/>
    <m/>
    <m/>
    <s v="Mental health depression/suicide"/>
    <m/>
    <m/>
    <m/>
    <m/>
    <n v="1"/>
    <n v="3"/>
    <m/>
    <n v="0"/>
    <n v="0"/>
    <n v="0"/>
    <n v="0"/>
    <n v="0"/>
    <n v="0"/>
    <n v="0"/>
    <n v="0"/>
    <n v="0"/>
    <n v="1"/>
    <n v="0"/>
    <n v="0"/>
    <n v="0"/>
    <m/>
    <m/>
    <n v="1"/>
    <n v="1"/>
    <s v="Correct"/>
    <m/>
    <x v="1"/>
    <n v="42"/>
    <x v="1"/>
    <x v="37"/>
    <x v="0"/>
    <x v="1"/>
    <s v="English"/>
    <x v="1"/>
    <x v="4"/>
    <x v="1"/>
    <x v="2"/>
    <x v="4"/>
    <s v="Yes"/>
    <s v="First Jamaica Evaluations"/>
  </r>
  <r>
    <n v="149"/>
    <m/>
    <s v="Cancer"/>
    <s v="Heart disease &amp; stroke"/>
    <m/>
    <m/>
    <m/>
    <m/>
    <m/>
    <s v="Diabetes"/>
    <m/>
    <m/>
    <m/>
    <s v="Obesity/weight loss issues"/>
    <m/>
    <n v="4"/>
    <n v="0.75"/>
    <m/>
    <n v="0"/>
    <n v="0.75"/>
    <n v="0.75"/>
    <n v="0"/>
    <n v="0"/>
    <n v="0"/>
    <n v="0"/>
    <n v="0"/>
    <n v="0.75"/>
    <n v="0"/>
    <n v="0"/>
    <n v="0"/>
    <n v="0.75"/>
    <m/>
    <m/>
    <n v="3"/>
    <n v="4"/>
    <s v="Correct"/>
    <m/>
    <x v="1"/>
    <n v="30"/>
    <x v="1"/>
    <x v="34"/>
    <x v="0"/>
    <x v="1"/>
    <s v="English"/>
    <x v="5"/>
    <x v="7"/>
    <x v="0"/>
    <x v="2"/>
    <x v="0"/>
    <s v="Yes"/>
    <s v="First Jamaica Evaluations"/>
  </r>
  <r>
    <n v="150"/>
    <m/>
    <s v="Cancer"/>
    <m/>
    <m/>
    <m/>
    <m/>
    <m/>
    <m/>
    <m/>
    <m/>
    <m/>
    <m/>
    <m/>
    <m/>
    <n v="1"/>
    <n v="3"/>
    <m/>
    <n v="0"/>
    <n v="1"/>
    <n v="0"/>
    <n v="0"/>
    <n v="0"/>
    <n v="0"/>
    <n v="0"/>
    <n v="0"/>
    <n v="0"/>
    <n v="0"/>
    <n v="0"/>
    <n v="0"/>
    <n v="0"/>
    <m/>
    <m/>
    <n v="1"/>
    <n v="1"/>
    <s v="Correct"/>
    <m/>
    <x v="1"/>
    <n v="72"/>
    <x v="1"/>
    <x v="38"/>
    <x v="5"/>
    <x v="1"/>
    <s v="English"/>
    <x v="1"/>
    <x v="5"/>
    <x v="2"/>
    <x v="2"/>
    <x v="5"/>
    <m/>
    <s v="First Jamaica Evaluations"/>
  </r>
  <r>
    <n v="151"/>
    <m/>
    <m/>
    <m/>
    <m/>
    <m/>
    <m/>
    <m/>
    <m/>
    <s v="Diabetes"/>
    <s v="Mental health depression/suicide"/>
    <m/>
    <m/>
    <s v="Obesity/weight loss issues"/>
    <m/>
    <n v="3"/>
    <n v="1"/>
    <m/>
    <n v="0"/>
    <n v="0"/>
    <n v="0"/>
    <n v="0"/>
    <n v="0"/>
    <n v="0"/>
    <n v="0"/>
    <n v="0"/>
    <n v="1"/>
    <n v="1"/>
    <n v="0"/>
    <n v="0"/>
    <n v="1"/>
    <m/>
    <m/>
    <n v="3"/>
    <n v="3"/>
    <s v="Correct"/>
    <m/>
    <x v="1"/>
    <n v="45"/>
    <x v="1"/>
    <x v="37"/>
    <x v="0"/>
    <x v="2"/>
    <s v="English"/>
    <x v="0"/>
    <x v="7"/>
    <x v="0"/>
    <x v="2"/>
    <x v="0"/>
    <s v="Yes"/>
    <s v="First Jamaica Evaluations"/>
  </r>
  <r>
    <n v="152"/>
    <m/>
    <m/>
    <s v="Heart disease &amp; stroke"/>
    <m/>
    <m/>
    <m/>
    <m/>
    <m/>
    <s v="Diabetes"/>
    <m/>
    <m/>
    <m/>
    <s v="Obesity/weight loss issues"/>
    <m/>
    <n v="3"/>
    <n v="1"/>
    <m/>
    <n v="0"/>
    <n v="0"/>
    <n v="1"/>
    <n v="0"/>
    <n v="0"/>
    <n v="0"/>
    <n v="0"/>
    <n v="0"/>
    <n v="1"/>
    <n v="0"/>
    <n v="0"/>
    <n v="0"/>
    <n v="1"/>
    <m/>
    <m/>
    <n v="3"/>
    <n v="3"/>
    <s v="Correct"/>
    <m/>
    <x v="1"/>
    <n v="68"/>
    <x v="1"/>
    <x v="39"/>
    <x v="0"/>
    <x v="1"/>
    <s v="English"/>
    <x v="0"/>
    <x v="0"/>
    <x v="2"/>
    <x v="2"/>
    <x v="5"/>
    <s v="Yes"/>
    <s v="First Jamaica Evaluations"/>
  </r>
  <r>
    <n v="153"/>
    <m/>
    <s v="Cancer"/>
    <s v="Heart disease &amp; stroke"/>
    <m/>
    <m/>
    <m/>
    <m/>
    <m/>
    <s v="Diabetes"/>
    <s v="Mental health depression/suicide"/>
    <m/>
    <m/>
    <m/>
    <m/>
    <n v="4"/>
    <n v="0.75"/>
    <m/>
    <n v="0"/>
    <n v="0.75"/>
    <n v="0.75"/>
    <n v="0"/>
    <n v="0"/>
    <n v="0"/>
    <n v="0"/>
    <n v="0"/>
    <n v="0.75"/>
    <n v="0.75"/>
    <n v="0"/>
    <n v="0"/>
    <n v="0"/>
    <m/>
    <m/>
    <n v="3"/>
    <n v="4"/>
    <s v="Correct"/>
    <m/>
    <x v="1"/>
    <n v="53"/>
    <x v="1"/>
    <x v="32"/>
    <x v="0"/>
    <x v="1"/>
    <s v="English"/>
    <x v="0"/>
    <x v="0"/>
    <x v="0"/>
    <x v="2"/>
    <x v="0"/>
    <s v="Yes"/>
    <s v="First Jamaica Evaluations"/>
  </r>
  <r>
    <n v="154"/>
    <m/>
    <s v="Cancer"/>
    <m/>
    <m/>
    <m/>
    <m/>
    <s v="Child health &amp; wellness"/>
    <m/>
    <m/>
    <m/>
    <m/>
    <m/>
    <m/>
    <m/>
    <n v="2"/>
    <n v="1.5"/>
    <m/>
    <n v="0"/>
    <n v="1"/>
    <n v="0"/>
    <n v="0"/>
    <n v="0"/>
    <n v="0"/>
    <n v="1"/>
    <n v="0"/>
    <n v="0"/>
    <n v="0"/>
    <n v="0"/>
    <n v="0"/>
    <n v="0"/>
    <m/>
    <m/>
    <n v="2"/>
    <n v="2"/>
    <s v="Correct"/>
    <m/>
    <x v="0"/>
    <n v="45"/>
    <x v="0"/>
    <x v="13"/>
    <x v="0"/>
    <x v="2"/>
    <s v="English"/>
    <x v="5"/>
    <x v="0"/>
    <x v="0"/>
    <x v="2"/>
    <x v="0"/>
    <s v="Yes"/>
    <s v="EMG Health"/>
  </r>
  <r>
    <n v="155"/>
    <m/>
    <s v="Cancer"/>
    <s v="Heart disease &amp; stroke"/>
    <m/>
    <m/>
    <m/>
    <m/>
    <m/>
    <m/>
    <m/>
    <m/>
    <m/>
    <m/>
    <m/>
    <n v="2"/>
    <n v="1.5"/>
    <m/>
    <n v="0"/>
    <n v="1"/>
    <n v="1"/>
    <n v="0"/>
    <n v="0"/>
    <n v="0"/>
    <n v="0"/>
    <n v="0"/>
    <n v="0"/>
    <n v="0"/>
    <n v="0"/>
    <n v="0"/>
    <n v="0"/>
    <m/>
    <m/>
    <n v="2"/>
    <n v="2"/>
    <s v="Correct"/>
    <m/>
    <x v="1"/>
    <n v="27"/>
    <x v="0"/>
    <x v="2"/>
    <x v="2"/>
    <x v="2"/>
    <s v="Spanish"/>
    <x v="1"/>
    <x v="4"/>
    <x v="1"/>
    <x v="1"/>
    <x v="1"/>
    <s v="No"/>
    <s v="EMG Health"/>
  </r>
  <r>
    <n v="156"/>
    <m/>
    <s v="Cancer"/>
    <s v="Heart disease &amp; stroke"/>
    <m/>
    <m/>
    <m/>
    <m/>
    <m/>
    <m/>
    <m/>
    <m/>
    <m/>
    <m/>
    <m/>
    <n v="2"/>
    <n v="1.5"/>
    <m/>
    <n v="0"/>
    <n v="1"/>
    <n v="1"/>
    <n v="0"/>
    <n v="0"/>
    <n v="0"/>
    <n v="0"/>
    <n v="0"/>
    <n v="0"/>
    <n v="0"/>
    <n v="0"/>
    <n v="0"/>
    <n v="0"/>
    <m/>
    <m/>
    <n v="2"/>
    <n v="2"/>
    <s v="Correct"/>
    <m/>
    <x v="0"/>
    <n v="66"/>
    <x v="0"/>
    <x v="10"/>
    <x v="0"/>
    <x v="0"/>
    <s v="English"/>
    <x v="4"/>
    <x v="0"/>
    <x v="2"/>
    <x v="1"/>
    <x v="3"/>
    <s v="No"/>
    <s v="EMG Health"/>
  </r>
  <r>
    <n v="157"/>
    <m/>
    <s v="Cancer"/>
    <m/>
    <m/>
    <m/>
    <m/>
    <m/>
    <m/>
    <s v="Diabetes"/>
    <m/>
    <m/>
    <m/>
    <m/>
    <m/>
    <n v="2"/>
    <n v="1.5"/>
    <m/>
    <n v="0"/>
    <n v="1"/>
    <n v="0"/>
    <n v="0"/>
    <n v="0"/>
    <n v="0"/>
    <n v="0"/>
    <n v="0"/>
    <n v="1"/>
    <n v="0"/>
    <n v="0"/>
    <n v="0"/>
    <n v="0"/>
    <m/>
    <m/>
    <n v="2"/>
    <n v="2"/>
    <s v="Correct"/>
    <m/>
    <x v="0"/>
    <n v="72"/>
    <x v="0"/>
    <x v="2"/>
    <x v="8"/>
    <x v="0"/>
    <s v="Hatian Creole, French Creole"/>
    <x v="1"/>
    <x v="3"/>
    <x v="2"/>
    <x v="2"/>
    <x v="5"/>
    <s v="No"/>
    <s v="EMG Health"/>
  </r>
  <r>
    <n v="158"/>
    <m/>
    <s v="Cancer"/>
    <m/>
    <m/>
    <s v="HIV/AIDS &amp; Sexually Transmitted Diseases (STDs)"/>
    <m/>
    <m/>
    <m/>
    <m/>
    <m/>
    <m/>
    <s v="Environmental hazards"/>
    <m/>
    <m/>
    <n v="3"/>
    <n v="1"/>
    <m/>
    <n v="0"/>
    <n v="1"/>
    <n v="0"/>
    <n v="0"/>
    <n v="1"/>
    <n v="0"/>
    <n v="0"/>
    <n v="0"/>
    <n v="0"/>
    <n v="0"/>
    <n v="0"/>
    <n v="1"/>
    <n v="0"/>
    <m/>
    <m/>
    <n v="3"/>
    <n v="3"/>
    <s v="Correct"/>
    <m/>
    <x v="1"/>
    <n v="26"/>
    <x v="1"/>
    <x v="33"/>
    <x v="0"/>
    <x v="1"/>
    <s v="English"/>
    <x v="1"/>
    <x v="3"/>
    <x v="4"/>
    <x v="2"/>
    <x v="4"/>
    <s v="No"/>
    <s v="EMG Health"/>
  </r>
  <r>
    <n v="159"/>
    <m/>
    <s v="Cancer"/>
    <m/>
    <m/>
    <m/>
    <m/>
    <m/>
    <m/>
    <m/>
    <m/>
    <m/>
    <m/>
    <m/>
    <m/>
    <n v="1"/>
    <n v="3"/>
    <m/>
    <n v="0"/>
    <n v="1"/>
    <n v="0"/>
    <n v="0"/>
    <n v="0"/>
    <n v="0"/>
    <n v="0"/>
    <n v="0"/>
    <n v="0"/>
    <n v="0"/>
    <n v="0"/>
    <n v="0"/>
    <n v="0"/>
    <m/>
    <m/>
    <n v="1"/>
    <n v="1"/>
    <s v="Correct"/>
    <m/>
    <x v="0"/>
    <n v="52"/>
    <x v="0"/>
    <x v="17"/>
    <x v="0"/>
    <x v="1"/>
    <s v="French Creole"/>
    <x v="4"/>
    <x v="0"/>
    <x v="1"/>
    <x v="2"/>
    <x v="4"/>
    <s v="No"/>
    <s v="EMG Health"/>
  </r>
  <r>
    <n v="160"/>
    <m/>
    <m/>
    <s v="Heart disease &amp; stroke"/>
    <m/>
    <m/>
    <m/>
    <s v="Child health &amp; wellness"/>
    <m/>
    <m/>
    <m/>
    <m/>
    <m/>
    <m/>
    <m/>
    <n v="2"/>
    <n v="1.5"/>
    <m/>
    <n v="0"/>
    <n v="0"/>
    <n v="1"/>
    <n v="0"/>
    <n v="0"/>
    <n v="0"/>
    <n v="1"/>
    <n v="0"/>
    <n v="0"/>
    <n v="0"/>
    <n v="0"/>
    <n v="0"/>
    <n v="0"/>
    <m/>
    <m/>
    <n v="2"/>
    <n v="2"/>
    <s v="Correct"/>
    <m/>
    <x v="0"/>
    <n v="46"/>
    <x v="0"/>
    <x v="40"/>
    <x v="1"/>
    <x v="1"/>
    <s v="English"/>
    <x v="0"/>
    <x v="0"/>
    <x v="6"/>
    <x v="2"/>
    <x v="4"/>
    <s v="Yes"/>
    <s v="EMG Health"/>
  </r>
  <r>
    <n v="161"/>
    <m/>
    <m/>
    <m/>
    <s v="Safety"/>
    <m/>
    <m/>
    <m/>
    <s v="Women’s health &amp; wellness"/>
    <m/>
    <s v="Mental health depression/suicide"/>
    <m/>
    <m/>
    <m/>
    <m/>
    <n v="3"/>
    <n v="1"/>
    <m/>
    <n v="0"/>
    <n v="0"/>
    <n v="0"/>
    <n v="1"/>
    <n v="0"/>
    <n v="0"/>
    <n v="0"/>
    <n v="1"/>
    <n v="0"/>
    <n v="1"/>
    <n v="0"/>
    <n v="0"/>
    <n v="0"/>
    <m/>
    <m/>
    <n v="3"/>
    <n v="3"/>
    <s v="Correct"/>
    <m/>
    <x v="0"/>
    <n v="19"/>
    <x v="1"/>
    <x v="38"/>
    <x v="0"/>
    <x v="1"/>
    <s v="English, Hatian Creole"/>
    <x v="0"/>
    <x v="0"/>
    <x v="6"/>
    <x v="2"/>
    <x v="4"/>
    <s v="Yes"/>
    <s v="EMG Health"/>
  </r>
  <r>
    <n v="162"/>
    <m/>
    <m/>
    <s v="Heart disease &amp; stroke"/>
    <m/>
    <m/>
    <m/>
    <s v="Child health &amp; wellness"/>
    <s v="Women’s health &amp; wellness"/>
    <m/>
    <m/>
    <m/>
    <m/>
    <m/>
    <m/>
    <n v="3"/>
    <n v="1"/>
    <m/>
    <n v="0"/>
    <n v="0"/>
    <n v="1"/>
    <n v="0"/>
    <n v="0"/>
    <n v="0"/>
    <n v="1"/>
    <n v="1"/>
    <n v="0"/>
    <n v="0"/>
    <n v="0"/>
    <n v="0"/>
    <n v="0"/>
    <m/>
    <m/>
    <n v="3"/>
    <n v="3"/>
    <s v="Correct"/>
    <m/>
    <x v="0"/>
    <n v="34"/>
    <x v="0"/>
    <x v="10"/>
    <x v="0"/>
    <x v="1"/>
    <s v="English"/>
    <x v="0"/>
    <x v="1"/>
    <x v="0"/>
    <x v="2"/>
    <x v="0"/>
    <s v="Yes"/>
    <s v="EMG Health"/>
  </r>
  <r>
    <n v="163"/>
    <m/>
    <s v="Cancer"/>
    <m/>
    <m/>
    <m/>
    <m/>
    <m/>
    <m/>
    <s v="Diabetes"/>
    <s v="Mental health depression/suicide"/>
    <m/>
    <m/>
    <m/>
    <m/>
    <n v="3"/>
    <n v="1"/>
    <m/>
    <n v="0"/>
    <n v="1"/>
    <n v="0"/>
    <n v="0"/>
    <n v="0"/>
    <n v="0"/>
    <n v="0"/>
    <n v="0"/>
    <n v="1"/>
    <n v="1"/>
    <n v="0"/>
    <n v="0"/>
    <n v="0"/>
    <m/>
    <m/>
    <n v="3"/>
    <n v="3"/>
    <s v="Correct"/>
    <m/>
    <x v="0"/>
    <n v="46"/>
    <x v="0"/>
    <x v="25"/>
    <x v="9"/>
    <x v="1"/>
    <s v="English"/>
    <x v="0"/>
    <x v="7"/>
    <x v="0"/>
    <x v="2"/>
    <x v="0"/>
    <s v="Yes"/>
    <s v="EMG Health"/>
  </r>
  <r>
    <n v="164"/>
    <m/>
    <m/>
    <m/>
    <m/>
    <m/>
    <m/>
    <m/>
    <m/>
    <m/>
    <s v="Mental health depression/suicide"/>
    <s v="Drugs &amp; alcohol abuse"/>
    <m/>
    <s v="Obesity/weight loss issues"/>
    <m/>
    <n v="3"/>
    <n v="1"/>
    <m/>
    <n v="0"/>
    <n v="0"/>
    <n v="0"/>
    <n v="0"/>
    <n v="0"/>
    <n v="0"/>
    <n v="0"/>
    <n v="0"/>
    <n v="0"/>
    <n v="1"/>
    <n v="1"/>
    <n v="0"/>
    <n v="1"/>
    <m/>
    <m/>
    <n v="3"/>
    <n v="3"/>
    <s v="Correct"/>
    <m/>
    <x v="1"/>
    <n v="34"/>
    <x v="0"/>
    <x v="2"/>
    <x v="1"/>
    <x v="1"/>
    <s v="English"/>
    <x v="0"/>
    <x v="0"/>
    <x v="0"/>
    <x v="2"/>
    <x v="0"/>
    <s v="Yes"/>
    <s v="EMG Health"/>
  </r>
  <r>
    <n v="165"/>
    <m/>
    <m/>
    <m/>
    <m/>
    <m/>
    <m/>
    <m/>
    <m/>
    <m/>
    <s v="Mental health depression/suicide"/>
    <s v="Drugs &amp; alcohol abuse"/>
    <m/>
    <s v="Obesity/weight loss issues"/>
    <m/>
    <n v="3"/>
    <n v="1"/>
    <m/>
    <n v="0"/>
    <n v="0"/>
    <n v="0"/>
    <n v="0"/>
    <n v="0"/>
    <n v="0"/>
    <n v="0"/>
    <n v="0"/>
    <n v="0"/>
    <n v="1"/>
    <n v="1"/>
    <n v="0"/>
    <n v="1"/>
    <m/>
    <m/>
    <n v="3"/>
    <n v="3"/>
    <s v="Correct"/>
    <m/>
    <x v="1"/>
    <n v="31"/>
    <x v="0"/>
    <x v="2"/>
    <x v="1"/>
    <x v="1"/>
    <s v="English"/>
    <x v="0"/>
    <x v="4"/>
    <x v="0"/>
    <x v="2"/>
    <x v="0"/>
    <s v="Yes"/>
    <s v="EMG Health"/>
  </r>
  <r>
    <n v="166"/>
    <m/>
    <m/>
    <m/>
    <m/>
    <s v="HIV/AIDS &amp; Sexually Transmitted Diseases (STDs)"/>
    <m/>
    <m/>
    <m/>
    <s v="Diabetes"/>
    <m/>
    <m/>
    <m/>
    <s v="Obesity/weight loss issues"/>
    <m/>
    <n v="3"/>
    <n v="1"/>
    <m/>
    <n v="0"/>
    <n v="0"/>
    <n v="0"/>
    <n v="0"/>
    <n v="1"/>
    <n v="0"/>
    <n v="0"/>
    <n v="0"/>
    <n v="1"/>
    <n v="0"/>
    <n v="0"/>
    <n v="0"/>
    <n v="1"/>
    <m/>
    <m/>
    <n v="3"/>
    <n v="3"/>
    <s v="Correct"/>
    <m/>
    <x v="1"/>
    <n v="32"/>
    <x v="0"/>
    <x v="2"/>
    <x v="0"/>
    <x v="1"/>
    <s v="Hatian Creole"/>
    <x v="4"/>
    <x v="4"/>
    <x v="0"/>
    <x v="2"/>
    <x v="0"/>
    <s v="Yes"/>
    <s v="EMG Health"/>
  </r>
  <r>
    <n v="167"/>
    <m/>
    <m/>
    <m/>
    <m/>
    <m/>
    <m/>
    <s v="Child health &amp; wellness"/>
    <m/>
    <m/>
    <m/>
    <s v="Drugs &amp; alcohol abuse"/>
    <m/>
    <s v="Obesity/weight loss issues"/>
    <m/>
    <n v="3"/>
    <n v="1"/>
    <m/>
    <n v="0"/>
    <n v="0"/>
    <n v="0"/>
    <n v="0"/>
    <n v="0"/>
    <n v="0"/>
    <n v="1"/>
    <n v="0"/>
    <n v="0"/>
    <n v="0"/>
    <n v="1"/>
    <n v="0"/>
    <n v="1"/>
    <m/>
    <m/>
    <n v="3"/>
    <n v="3"/>
    <s v="Correct"/>
    <m/>
    <x v="0"/>
    <n v="47"/>
    <x v="0"/>
    <x v="2"/>
    <x v="0"/>
    <x v="1"/>
    <s v="English, French Creole"/>
    <x v="2"/>
    <x v="0"/>
    <x v="0"/>
    <x v="2"/>
    <x v="0"/>
    <s v="Yes"/>
    <s v="EMG Health"/>
  </r>
  <r>
    <n v="168"/>
    <m/>
    <m/>
    <m/>
    <s v="Safety"/>
    <m/>
    <m/>
    <m/>
    <m/>
    <m/>
    <s v="Mental health depression/suicide"/>
    <s v="Drugs &amp; alcohol abuse"/>
    <m/>
    <m/>
    <m/>
    <n v="3"/>
    <n v="1"/>
    <m/>
    <n v="0"/>
    <n v="0"/>
    <n v="0"/>
    <n v="1"/>
    <n v="0"/>
    <n v="0"/>
    <n v="0"/>
    <n v="0"/>
    <n v="0"/>
    <n v="1"/>
    <n v="1"/>
    <n v="0"/>
    <n v="0"/>
    <m/>
    <m/>
    <n v="3"/>
    <n v="3"/>
    <s v="Correct"/>
    <m/>
    <x v="1"/>
    <n v="22"/>
    <x v="0"/>
    <x v="40"/>
    <x v="3"/>
    <x v="2"/>
    <s v="English, Spanish, Haitian Creole, French Creole"/>
    <x v="5"/>
    <x v="6"/>
    <x v="0"/>
    <x v="2"/>
    <x v="0"/>
    <s v="Yes"/>
    <s v="EMG Health"/>
  </r>
  <r>
    <n v="169"/>
    <m/>
    <m/>
    <m/>
    <m/>
    <m/>
    <s v="Vaccine preventable diseases"/>
    <s v="Child health &amp; wellness"/>
    <s v="Women’s health &amp; wellness"/>
    <m/>
    <m/>
    <m/>
    <m/>
    <m/>
    <m/>
    <n v="3"/>
    <n v="1"/>
    <m/>
    <n v="0"/>
    <n v="0"/>
    <n v="0"/>
    <n v="0"/>
    <n v="0"/>
    <n v="1"/>
    <n v="1"/>
    <n v="1"/>
    <n v="0"/>
    <n v="0"/>
    <n v="0"/>
    <n v="0"/>
    <n v="0"/>
    <m/>
    <m/>
    <n v="3"/>
    <n v="3"/>
    <s v="Correct"/>
    <m/>
    <x v="0"/>
    <n v="39"/>
    <x v="0"/>
    <x v="2"/>
    <x v="10"/>
    <x v="0"/>
    <s v="English, Hindi, Other"/>
    <x v="2"/>
    <x v="7"/>
    <x v="0"/>
    <x v="2"/>
    <x v="0"/>
    <s v="No"/>
    <s v="EMG Health"/>
  </r>
  <r>
    <n v="170"/>
    <m/>
    <m/>
    <m/>
    <m/>
    <m/>
    <m/>
    <s v="Child health &amp; wellness"/>
    <m/>
    <m/>
    <m/>
    <s v="Drugs &amp; alcohol abuse"/>
    <m/>
    <s v="Obesity/weight loss issues"/>
    <m/>
    <n v="3"/>
    <n v="1"/>
    <m/>
    <n v="0"/>
    <n v="0"/>
    <n v="0"/>
    <n v="0"/>
    <n v="0"/>
    <n v="0"/>
    <n v="1"/>
    <n v="0"/>
    <n v="0"/>
    <n v="0"/>
    <n v="1"/>
    <n v="0"/>
    <n v="1"/>
    <m/>
    <m/>
    <n v="3"/>
    <n v="3"/>
    <s v="Correct"/>
    <m/>
    <x v="0"/>
    <n v="36"/>
    <x v="0"/>
    <x v="41"/>
    <x v="0"/>
    <x v="1"/>
    <s v="English"/>
    <x v="4"/>
    <x v="7"/>
    <x v="0"/>
    <x v="2"/>
    <x v="3"/>
    <s v="Yes"/>
    <s v="EMG Health"/>
  </r>
  <r>
    <n v="171"/>
    <m/>
    <m/>
    <m/>
    <m/>
    <s v="HIV/AIDS &amp; Sexually Transmitted Diseases (STDs)"/>
    <m/>
    <m/>
    <m/>
    <m/>
    <s v="Mental health depression/suicide"/>
    <m/>
    <m/>
    <m/>
    <m/>
    <n v="2"/>
    <n v="1.5"/>
    <m/>
    <n v="0"/>
    <n v="0"/>
    <n v="0"/>
    <n v="0"/>
    <n v="1"/>
    <n v="0"/>
    <n v="0"/>
    <n v="0"/>
    <n v="0"/>
    <n v="1"/>
    <n v="0"/>
    <n v="0"/>
    <n v="0"/>
    <m/>
    <m/>
    <n v="2"/>
    <n v="2"/>
    <s v="Correct"/>
    <m/>
    <x v="1"/>
    <n v="22"/>
    <x v="2"/>
    <x v="42"/>
    <x v="1"/>
    <x v="1"/>
    <s v="English"/>
    <x v="0"/>
    <x v="4"/>
    <x v="0"/>
    <x v="2"/>
    <x v="3"/>
    <s v="Yes"/>
    <m/>
  </r>
  <r>
    <n v="172"/>
    <m/>
    <m/>
    <m/>
    <m/>
    <m/>
    <m/>
    <m/>
    <m/>
    <m/>
    <s v="Mental health depression/suicide"/>
    <s v="Drugs &amp; alcohol abuse"/>
    <m/>
    <m/>
    <m/>
    <n v="2"/>
    <n v="1.5"/>
    <m/>
    <n v="0"/>
    <n v="0"/>
    <n v="0"/>
    <n v="0"/>
    <n v="0"/>
    <n v="0"/>
    <n v="0"/>
    <n v="0"/>
    <n v="0"/>
    <n v="1"/>
    <n v="1"/>
    <n v="0"/>
    <n v="0"/>
    <m/>
    <m/>
    <n v="2"/>
    <n v="2"/>
    <s v="Correct"/>
    <m/>
    <x v="0"/>
    <n v="21"/>
    <x v="2"/>
    <x v="43"/>
    <x v="1"/>
    <x v="0"/>
    <s v="English"/>
    <x v="4"/>
    <x v="0"/>
    <x v="5"/>
    <x v="2"/>
    <x v="3"/>
    <s v="Yes"/>
    <m/>
  </r>
  <r>
    <n v="173"/>
    <m/>
    <m/>
    <m/>
    <m/>
    <m/>
    <m/>
    <m/>
    <m/>
    <m/>
    <s v="Mental health depression/suicide"/>
    <m/>
    <m/>
    <m/>
    <m/>
    <n v="1"/>
    <n v="3"/>
    <m/>
    <n v="0"/>
    <n v="0"/>
    <n v="0"/>
    <n v="0"/>
    <n v="0"/>
    <n v="0"/>
    <n v="0"/>
    <n v="0"/>
    <n v="0"/>
    <n v="1"/>
    <n v="0"/>
    <n v="0"/>
    <n v="0"/>
    <m/>
    <m/>
    <n v="1"/>
    <n v="1"/>
    <s v="Correct"/>
    <m/>
    <x v="1"/>
    <n v="52"/>
    <x v="2"/>
    <x v="44"/>
    <x v="1"/>
    <x v="1"/>
    <s v="English"/>
    <x v="5"/>
    <x v="7"/>
    <x v="0"/>
    <x v="2"/>
    <x v="3"/>
    <s v="Yes"/>
    <m/>
  </r>
  <r>
    <n v="174"/>
    <m/>
    <m/>
    <m/>
    <m/>
    <m/>
    <m/>
    <m/>
    <m/>
    <m/>
    <m/>
    <s v="Drugs &amp; alcohol abuse"/>
    <m/>
    <s v="Obesity/weight loss issues"/>
    <m/>
    <n v="2"/>
    <n v="1.5"/>
    <m/>
    <n v="0"/>
    <n v="0"/>
    <n v="0"/>
    <n v="0"/>
    <n v="0"/>
    <n v="0"/>
    <n v="0"/>
    <n v="0"/>
    <n v="0"/>
    <n v="0"/>
    <n v="1"/>
    <n v="0"/>
    <n v="1"/>
    <m/>
    <m/>
    <n v="2"/>
    <n v="2"/>
    <s v="Correct"/>
    <m/>
    <x v="0"/>
    <n v="24"/>
    <x v="2"/>
    <x v="45"/>
    <x v="2"/>
    <x v="2"/>
    <s v="English, Spanish"/>
    <x v="0"/>
    <x v="3"/>
    <x v="0"/>
    <x v="2"/>
    <x v="3"/>
    <s v="Yes"/>
    <m/>
  </r>
  <r>
    <n v="175"/>
    <m/>
    <m/>
    <m/>
    <m/>
    <s v="HIV/AIDS &amp; Sexually Transmitted Diseases (STDs)"/>
    <m/>
    <m/>
    <m/>
    <m/>
    <m/>
    <s v="Drugs &amp; alcohol abuse"/>
    <m/>
    <m/>
    <m/>
    <n v="2"/>
    <n v="1.5"/>
    <m/>
    <n v="0"/>
    <n v="0"/>
    <n v="0"/>
    <n v="0"/>
    <n v="1"/>
    <n v="0"/>
    <n v="0"/>
    <n v="0"/>
    <n v="0"/>
    <n v="0"/>
    <n v="1"/>
    <n v="0"/>
    <n v="0"/>
    <m/>
    <m/>
    <n v="2"/>
    <n v="2"/>
    <s v="Correct"/>
    <m/>
    <x v="1"/>
    <n v="49"/>
    <x v="2"/>
    <x v="46"/>
    <x v="1"/>
    <x v="1"/>
    <s v="English"/>
    <x v="6"/>
    <x v="8"/>
    <x v="6"/>
    <x v="2"/>
    <x v="3"/>
    <s v="Yes"/>
    <m/>
  </r>
  <r>
    <n v="176"/>
    <m/>
    <m/>
    <m/>
    <m/>
    <s v="HIV/AIDS &amp; Sexually Transmitted Diseases (STDs)"/>
    <m/>
    <m/>
    <s v="Women’s health &amp; wellness"/>
    <m/>
    <m/>
    <m/>
    <m/>
    <s v="Obesity/weight loss issues"/>
    <m/>
    <n v="3"/>
    <n v="1"/>
    <m/>
    <n v="0"/>
    <n v="0"/>
    <n v="0"/>
    <n v="0"/>
    <n v="1"/>
    <n v="0"/>
    <n v="0"/>
    <n v="1"/>
    <n v="0"/>
    <n v="0"/>
    <n v="0"/>
    <n v="0"/>
    <n v="1"/>
    <m/>
    <m/>
    <n v="3"/>
    <n v="3"/>
    <s v="Correct"/>
    <m/>
    <x v="0"/>
    <n v="37"/>
    <x v="2"/>
    <x v="47"/>
    <x v="3"/>
    <x v="2"/>
    <s v="English, Spanish"/>
    <x v="6"/>
    <x v="7"/>
    <x v="6"/>
    <x v="2"/>
    <x v="3"/>
    <s v="Yes"/>
    <m/>
  </r>
  <r>
    <n v="177"/>
    <m/>
    <m/>
    <m/>
    <s v="Safety"/>
    <m/>
    <m/>
    <m/>
    <m/>
    <m/>
    <m/>
    <s v="Drugs &amp; alcohol abuse"/>
    <m/>
    <s v="Obesity/weight loss issues"/>
    <m/>
    <n v="3"/>
    <n v="1"/>
    <m/>
    <n v="0"/>
    <n v="0"/>
    <n v="0"/>
    <n v="1"/>
    <n v="0"/>
    <n v="0"/>
    <n v="0"/>
    <n v="0"/>
    <n v="0"/>
    <n v="0"/>
    <n v="1"/>
    <n v="0"/>
    <n v="1"/>
    <m/>
    <m/>
    <n v="3"/>
    <n v="3"/>
    <s v="Correct"/>
    <m/>
    <x v="1"/>
    <n v="42"/>
    <x v="2"/>
    <x v="48"/>
    <x v="1"/>
    <x v="1"/>
    <s v="English"/>
    <x v="6"/>
    <x v="7"/>
    <x v="0"/>
    <x v="2"/>
    <x v="3"/>
    <s v="Yes"/>
    <m/>
  </r>
  <r>
    <n v="178"/>
    <m/>
    <m/>
    <m/>
    <s v="Safety"/>
    <m/>
    <m/>
    <s v="Child health &amp; wellness"/>
    <m/>
    <m/>
    <m/>
    <s v="Drugs &amp; alcohol abuse"/>
    <s v="Environmental hazards"/>
    <m/>
    <m/>
    <n v="4"/>
    <n v="0.75"/>
    <m/>
    <n v="0"/>
    <n v="0"/>
    <n v="0"/>
    <n v="0.75"/>
    <n v="0"/>
    <n v="0"/>
    <n v="0.75"/>
    <n v="0"/>
    <n v="0"/>
    <n v="0"/>
    <n v="0.75"/>
    <n v="0.75"/>
    <n v="0"/>
    <m/>
    <m/>
    <n v="3"/>
    <n v="4"/>
    <s v="Correct"/>
    <m/>
    <x v="0"/>
    <n v="30"/>
    <x v="2"/>
    <x v="49"/>
    <x v="1"/>
    <x v="1"/>
    <s v="English"/>
    <x v="5"/>
    <x v="0"/>
    <x v="0"/>
    <x v="2"/>
    <x v="3"/>
    <s v="Yes"/>
    <m/>
  </r>
  <r>
    <n v="179"/>
    <m/>
    <s v="Cancer"/>
    <m/>
    <m/>
    <m/>
    <m/>
    <m/>
    <s v="Women’s health &amp; wellness"/>
    <m/>
    <m/>
    <m/>
    <m/>
    <s v="Obesity/weight loss issues"/>
    <m/>
    <n v="3"/>
    <n v="1"/>
    <m/>
    <n v="0"/>
    <n v="1"/>
    <n v="0"/>
    <n v="0"/>
    <n v="0"/>
    <n v="0"/>
    <n v="0"/>
    <n v="1"/>
    <n v="0"/>
    <n v="0"/>
    <n v="0"/>
    <n v="0"/>
    <n v="1"/>
    <m/>
    <m/>
    <n v="3"/>
    <n v="3"/>
    <s v="Correct"/>
    <m/>
    <x v="0"/>
    <n v="56"/>
    <x v="2"/>
    <x v="50"/>
    <x v="1"/>
    <x v="1"/>
    <s v="English"/>
    <x v="0"/>
    <x v="7"/>
    <x v="0"/>
    <x v="2"/>
    <x v="3"/>
    <s v="Yes"/>
    <m/>
  </r>
  <r>
    <n v="180"/>
    <m/>
    <s v="Cancer"/>
    <s v="Heart disease &amp; stroke"/>
    <m/>
    <m/>
    <m/>
    <m/>
    <m/>
    <m/>
    <m/>
    <m/>
    <s v="Environmental hazards"/>
    <s v="Obesity/weight loss issues"/>
    <m/>
    <n v="4"/>
    <n v="0.75"/>
    <m/>
    <n v="0"/>
    <n v="0.75"/>
    <n v="0.75"/>
    <n v="0"/>
    <n v="0"/>
    <n v="0"/>
    <n v="0"/>
    <n v="0"/>
    <n v="0"/>
    <n v="0"/>
    <n v="0"/>
    <n v="0.75"/>
    <n v="0.75"/>
    <m/>
    <m/>
    <n v="3"/>
    <n v="4"/>
    <s v="Correct"/>
    <m/>
    <x v="0"/>
    <n v="50"/>
    <x v="2"/>
    <x v="43"/>
    <x v="1"/>
    <x v="1"/>
    <s v="English"/>
    <x v="5"/>
    <x v="7"/>
    <x v="0"/>
    <x v="2"/>
    <x v="3"/>
    <s v="No"/>
    <m/>
  </r>
  <r>
    <n v="181"/>
    <m/>
    <m/>
    <m/>
    <m/>
    <m/>
    <m/>
    <s v="Child health &amp; wellness"/>
    <m/>
    <m/>
    <m/>
    <s v="Drugs &amp; alcohol abuse"/>
    <s v="Environmental hazards"/>
    <m/>
    <m/>
    <n v="3"/>
    <n v="1"/>
    <m/>
    <n v="0"/>
    <n v="0"/>
    <n v="0"/>
    <n v="0"/>
    <n v="0"/>
    <n v="0"/>
    <n v="1"/>
    <n v="0"/>
    <n v="0"/>
    <n v="0"/>
    <n v="1"/>
    <n v="1"/>
    <n v="0"/>
    <m/>
    <m/>
    <n v="3"/>
    <n v="3"/>
    <s v="Correct"/>
    <m/>
    <x v="0"/>
    <n v="50"/>
    <x v="2"/>
    <x v="51"/>
    <x v="1"/>
    <x v="1"/>
    <s v="English"/>
    <x v="5"/>
    <x v="2"/>
    <x v="0"/>
    <x v="2"/>
    <x v="3"/>
    <s v="Yes"/>
    <m/>
  </r>
  <r>
    <n v="182"/>
    <m/>
    <m/>
    <m/>
    <m/>
    <m/>
    <m/>
    <m/>
    <m/>
    <m/>
    <m/>
    <s v="Drugs &amp; alcohol abuse"/>
    <m/>
    <m/>
    <m/>
    <n v="1"/>
    <n v="3"/>
    <m/>
    <n v="0"/>
    <n v="0"/>
    <n v="0"/>
    <n v="0"/>
    <n v="0"/>
    <n v="0"/>
    <n v="0"/>
    <n v="0"/>
    <n v="0"/>
    <n v="0"/>
    <n v="1"/>
    <n v="0"/>
    <n v="0"/>
    <m/>
    <m/>
    <n v="1"/>
    <n v="1"/>
    <s v="Correct"/>
    <m/>
    <x v="0"/>
    <n v="21"/>
    <x v="0"/>
    <x v="22"/>
    <x v="1"/>
    <x v="1"/>
    <s v="English"/>
    <x v="5"/>
    <x v="0"/>
    <x v="0"/>
    <x v="0"/>
    <x v="3"/>
    <m/>
    <m/>
  </r>
  <r>
    <n v="183"/>
    <m/>
    <s v="Cancer"/>
    <m/>
    <s v="Safety"/>
    <m/>
    <m/>
    <m/>
    <m/>
    <m/>
    <m/>
    <s v="Drugs &amp; alcohol abuse"/>
    <m/>
    <m/>
    <m/>
    <n v="3"/>
    <n v="1"/>
    <m/>
    <n v="0"/>
    <n v="1"/>
    <n v="0"/>
    <n v="1"/>
    <n v="0"/>
    <n v="0"/>
    <n v="0"/>
    <n v="0"/>
    <n v="0"/>
    <n v="0"/>
    <n v="1"/>
    <n v="0"/>
    <n v="0"/>
    <m/>
    <m/>
    <n v="3"/>
    <n v="3"/>
    <s v="Correct"/>
    <m/>
    <x v="0"/>
    <n v="29"/>
    <x v="2"/>
    <x v="52"/>
    <x v="1"/>
    <x v="0"/>
    <s v="English"/>
    <x v="5"/>
    <x v="2"/>
    <x v="0"/>
    <x v="2"/>
    <x v="3"/>
    <s v="Yes"/>
    <m/>
  </r>
  <r>
    <n v="184"/>
    <m/>
    <s v="Cancer"/>
    <m/>
    <m/>
    <m/>
    <m/>
    <s v="Child health &amp; wellness"/>
    <m/>
    <m/>
    <m/>
    <s v="Drugs &amp; alcohol abuse"/>
    <m/>
    <m/>
    <m/>
    <n v="3"/>
    <n v="1"/>
    <m/>
    <n v="0"/>
    <n v="1"/>
    <n v="0"/>
    <n v="0"/>
    <n v="0"/>
    <n v="0"/>
    <n v="1"/>
    <n v="0"/>
    <n v="0"/>
    <n v="0"/>
    <n v="1"/>
    <n v="0"/>
    <n v="0"/>
    <m/>
    <m/>
    <n v="3"/>
    <n v="3"/>
    <s v="Correct"/>
    <m/>
    <x v="0"/>
    <n v="55"/>
    <x v="2"/>
    <x v="53"/>
    <x v="1"/>
    <x v="0"/>
    <s v="English"/>
    <x v="5"/>
    <x v="7"/>
    <x v="0"/>
    <x v="2"/>
    <x v="3"/>
    <s v="Yes"/>
    <m/>
  </r>
  <r>
    <n v="185"/>
    <m/>
    <m/>
    <m/>
    <m/>
    <m/>
    <m/>
    <m/>
    <m/>
    <m/>
    <m/>
    <s v="Drugs &amp; alcohol abuse"/>
    <m/>
    <m/>
    <m/>
    <n v="1"/>
    <n v="3"/>
    <m/>
    <n v="0"/>
    <n v="0"/>
    <n v="0"/>
    <n v="0"/>
    <n v="0"/>
    <n v="0"/>
    <n v="0"/>
    <n v="0"/>
    <n v="0"/>
    <n v="0"/>
    <n v="1"/>
    <n v="0"/>
    <n v="0"/>
    <m/>
    <m/>
    <n v="1"/>
    <n v="1"/>
    <s v="Correct"/>
    <m/>
    <x v="1"/>
    <n v="30"/>
    <x v="2"/>
    <x v="47"/>
    <x v="1"/>
    <x v="0"/>
    <s v="English"/>
    <x v="5"/>
    <x v="7"/>
    <x v="0"/>
    <x v="1"/>
    <x v="3"/>
    <s v="Yes"/>
    <m/>
  </r>
  <r>
    <n v="186"/>
    <m/>
    <m/>
    <m/>
    <m/>
    <s v="HIV/AIDS &amp; Sexually Transmitted Diseases (STDs)"/>
    <m/>
    <m/>
    <m/>
    <m/>
    <m/>
    <s v="Drugs &amp; alcohol abuse"/>
    <m/>
    <m/>
    <m/>
    <n v="2"/>
    <n v="1.5"/>
    <m/>
    <n v="0"/>
    <n v="0"/>
    <n v="0"/>
    <n v="0"/>
    <n v="1"/>
    <n v="0"/>
    <n v="0"/>
    <n v="0"/>
    <n v="0"/>
    <n v="0"/>
    <n v="1"/>
    <n v="0"/>
    <n v="0"/>
    <m/>
    <m/>
    <n v="2"/>
    <n v="2"/>
    <s v="Correct"/>
    <m/>
    <x v="0"/>
    <n v="29"/>
    <x v="2"/>
    <x v="43"/>
    <x v="1"/>
    <x v="1"/>
    <s v="English, Spanish"/>
    <x v="5"/>
    <x v="7"/>
    <x v="0"/>
    <x v="2"/>
    <x v="3"/>
    <s v="Yes"/>
    <m/>
  </r>
  <r>
    <n v="187"/>
    <m/>
    <s v="Cancer"/>
    <m/>
    <m/>
    <s v="HIV/AIDS &amp; Sexually Transmitted Diseases (STDs)"/>
    <m/>
    <m/>
    <m/>
    <s v="Diabetes"/>
    <m/>
    <s v="Drugs &amp; alcohol abuse"/>
    <m/>
    <s v="Obesity/weight loss issues"/>
    <m/>
    <n v="5"/>
    <n v="0.6"/>
    <m/>
    <n v="0"/>
    <n v="0.6"/>
    <n v="0"/>
    <n v="0"/>
    <n v="0.6"/>
    <n v="0"/>
    <n v="0"/>
    <n v="0"/>
    <n v="0.6"/>
    <n v="0"/>
    <n v="0.6"/>
    <n v="0"/>
    <n v="0.6"/>
    <m/>
    <m/>
    <n v="3"/>
    <n v="5"/>
    <s v="Correct"/>
    <m/>
    <x v="1"/>
    <n v="40"/>
    <x v="2"/>
    <x v="54"/>
    <x v="1"/>
    <x v="1"/>
    <s v="English"/>
    <x v="6"/>
    <x v="7"/>
    <x v="0"/>
    <x v="2"/>
    <x v="3"/>
    <s v="Yes"/>
    <m/>
  </r>
  <r>
    <n v="188"/>
    <m/>
    <s v="Cancer"/>
    <m/>
    <s v="Safety"/>
    <m/>
    <m/>
    <m/>
    <m/>
    <m/>
    <m/>
    <s v="Drugs &amp; alcohol abuse"/>
    <m/>
    <m/>
    <m/>
    <n v="3"/>
    <n v="1"/>
    <m/>
    <n v="0"/>
    <n v="1"/>
    <n v="0"/>
    <n v="1"/>
    <n v="0"/>
    <n v="0"/>
    <n v="0"/>
    <n v="0"/>
    <n v="0"/>
    <n v="0"/>
    <n v="1"/>
    <n v="0"/>
    <n v="0"/>
    <m/>
    <m/>
    <n v="3"/>
    <n v="3"/>
    <s v="Correct"/>
    <m/>
    <x v="0"/>
    <n v="43"/>
    <x v="2"/>
    <x v="43"/>
    <x v="1"/>
    <x v="1"/>
    <s v="English"/>
    <x v="6"/>
    <x v="0"/>
    <x v="0"/>
    <x v="2"/>
    <x v="3"/>
    <s v="Yes"/>
    <m/>
  </r>
  <r>
    <n v="189"/>
    <m/>
    <m/>
    <m/>
    <m/>
    <m/>
    <s v="Vaccine preventable diseases"/>
    <m/>
    <m/>
    <m/>
    <s v="Mental health depression/suicide"/>
    <m/>
    <m/>
    <m/>
    <m/>
    <n v="2"/>
    <n v="1.5"/>
    <m/>
    <n v="0"/>
    <n v="0"/>
    <n v="0"/>
    <n v="0"/>
    <n v="0"/>
    <n v="1"/>
    <n v="0"/>
    <n v="0"/>
    <n v="0"/>
    <n v="1"/>
    <n v="0"/>
    <n v="0"/>
    <n v="0"/>
    <m/>
    <m/>
    <n v="2"/>
    <n v="2"/>
    <s v="Correct"/>
    <m/>
    <x v="0"/>
    <n v="30"/>
    <x v="0"/>
    <x v="55"/>
    <x v="2"/>
    <x v="2"/>
    <s v="Spanish"/>
    <x v="1"/>
    <x v="3"/>
    <x v="6"/>
    <x v="3"/>
    <x v="3"/>
    <s v="Yes"/>
    <m/>
  </r>
  <r>
    <n v="190"/>
    <m/>
    <m/>
    <m/>
    <m/>
    <m/>
    <m/>
    <m/>
    <m/>
    <s v="Diabetes"/>
    <m/>
    <s v="Drugs &amp; alcohol abuse"/>
    <s v="Environmental hazards"/>
    <m/>
    <m/>
    <n v="3"/>
    <n v="1"/>
    <m/>
    <n v="0"/>
    <n v="0"/>
    <n v="0"/>
    <n v="0"/>
    <n v="0"/>
    <n v="0"/>
    <n v="0"/>
    <n v="0"/>
    <n v="1"/>
    <n v="0"/>
    <n v="1"/>
    <n v="1"/>
    <n v="0"/>
    <m/>
    <m/>
    <n v="3"/>
    <n v="3"/>
    <s v="Correct"/>
    <m/>
    <x v="0"/>
    <n v="53"/>
    <x v="0"/>
    <x v="56"/>
    <x v="2"/>
    <x v="2"/>
    <s v="English, Spanish"/>
    <x v="4"/>
    <x v="4"/>
    <x v="6"/>
    <x v="2"/>
    <x v="3"/>
    <s v="Yes"/>
    <m/>
  </r>
  <r>
    <n v="191"/>
    <m/>
    <s v="Cancer"/>
    <m/>
    <m/>
    <m/>
    <m/>
    <m/>
    <m/>
    <m/>
    <m/>
    <s v="Drugs &amp; alcohol abuse"/>
    <m/>
    <s v="Obesity/weight loss issues"/>
    <m/>
    <n v="3"/>
    <n v="1"/>
    <m/>
    <n v="0"/>
    <n v="1"/>
    <n v="0"/>
    <n v="0"/>
    <n v="0"/>
    <n v="0"/>
    <n v="0"/>
    <n v="0"/>
    <n v="0"/>
    <n v="0"/>
    <n v="1"/>
    <n v="0"/>
    <n v="1"/>
    <m/>
    <m/>
    <n v="3"/>
    <n v="3"/>
    <s v="Correct"/>
    <m/>
    <x v="1"/>
    <n v="45"/>
    <x v="2"/>
    <x v="43"/>
    <x v="1"/>
    <x v="2"/>
    <s v="English, Spanish, Farsi"/>
    <x v="2"/>
    <x v="4"/>
    <x v="6"/>
    <x v="2"/>
    <x v="3"/>
    <s v="Yes"/>
    <m/>
  </r>
  <r>
    <n v="192"/>
    <m/>
    <m/>
    <m/>
    <m/>
    <s v="HIV/AIDS &amp; Sexually Transmitted Diseases (STDs)"/>
    <m/>
    <m/>
    <m/>
    <s v="Diabetes"/>
    <m/>
    <m/>
    <m/>
    <s v="Obesity/weight loss issues"/>
    <m/>
    <n v="3"/>
    <n v="1"/>
    <m/>
    <n v="0"/>
    <n v="0"/>
    <n v="0"/>
    <n v="0"/>
    <n v="1"/>
    <n v="0"/>
    <n v="0"/>
    <n v="0"/>
    <n v="1"/>
    <n v="0"/>
    <n v="0"/>
    <n v="0"/>
    <n v="1"/>
    <m/>
    <m/>
    <n v="3"/>
    <n v="3"/>
    <s v="Correct"/>
    <m/>
    <x v="0"/>
    <n v="62"/>
    <x v="2"/>
    <x v="57"/>
    <x v="1"/>
    <x v="2"/>
    <s v="English, Spanish"/>
    <x v="1"/>
    <x v="3"/>
    <x v="6"/>
    <x v="2"/>
    <x v="3"/>
    <s v="Yes"/>
    <m/>
  </r>
  <r>
    <n v="193"/>
    <m/>
    <m/>
    <m/>
    <m/>
    <m/>
    <m/>
    <s v="Child health &amp; wellness"/>
    <m/>
    <m/>
    <s v="Mental health depression/suicide"/>
    <s v="Drugs &amp; alcohol abuse"/>
    <m/>
    <m/>
    <m/>
    <n v="3"/>
    <n v="1"/>
    <m/>
    <n v="0"/>
    <n v="0"/>
    <n v="0"/>
    <n v="0"/>
    <n v="0"/>
    <n v="0"/>
    <n v="1"/>
    <n v="0"/>
    <n v="0"/>
    <n v="1"/>
    <n v="1"/>
    <n v="0"/>
    <n v="0"/>
    <m/>
    <m/>
    <n v="3"/>
    <n v="3"/>
    <s v="Correct"/>
    <m/>
    <x v="1"/>
    <n v="33"/>
    <x v="2"/>
    <x v="43"/>
    <x v="1"/>
    <x v="1"/>
    <s v="English"/>
    <x v="6"/>
    <x v="4"/>
    <x v="0"/>
    <x v="2"/>
    <x v="3"/>
    <s v="Yes"/>
    <m/>
  </r>
  <r>
    <n v="194"/>
    <m/>
    <s v="Cancer"/>
    <m/>
    <m/>
    <m/>
    <m/>
    <m/>
    <m/>
    <m/>
    <s v="Mental health depression/suicide"/>
    <s v="Drugs &amp; alcohol abuse"/>
    <m/>
    <m/>
    <m/>
    <n v="3"/>
    <n v="1"/>
    <m/>
    <n v="0"/>
    <n v="1"/>
    <n v="0"/>
    <n v="0"/>
    <n v="0"/>
    <n v="0"/>
    <n v="0"/>
    <n v="0"/>
    <n v="0"/>
    <n v="1"/>
    <n v="1"/>
    <n v="0"/>
    <n v="0"/>
    <m/>
    <m/>
    <n v="3"/>
    <n v="3"/>
    <s v="Correct"/>
    <m/>
    <x v="0"/>
    <n v="18"/>
    <x v="2"/>
    <x v="58"/>
    <x v="1"/>
    <x v="1"/>
    <s v="English"/>
    <x v="0"/>
    <x v="3"/>
    <x v="5"/>
    <x v="2"/>
    <x v="3"/>
    <s v="Yes"/>
    <m/>
  </r>
  <r>
    <n v="195"/>
    <m/>
    <s v="Cancer"/>
    <m/>
    <m/>
    <m/>
    <m/>
    <s v="Child health &amp; wellness"/>
    <m/>
    <m/>
    <s v="Mental health depression/suicide"/>
    <m/>
    <m/>
    <m/>
    <m/>
    <n v="3"/>
    <n v="1"/>
    <m/>
    <n v="0"/>
    <n v="1"/>
    <n v="0"/>
    <n v="0"/>
    <n v="0"/>
    <n v="0"/>
    <n v="1"/>
    <n v="0"/>
    <n v="0"/>
    <n v="1"/>
    <n v="0"/>
    <n v="0"/>
    <n v="0"/>
    <m/>
    <m/>
    <n v="3"/>
    <n v="3"/>
    <s v="Correct"/>
    <m/>
    <x v="0"/>
    <n v="50"/>
    <x v="2"/>
    <x v="58"/>
    <x v="1"/>
    <x v="1"/>
    <s v="English"/>
    <x v="5"/>
    <x v="1"/>
    <x v="4"/>
    <x v="2"/>
    <x v="3"/>
    <s v="Yes"/>
    <m/>
  </r>
  <r>
    <n v="196"/>
    <m/>
    <s v="Cancer"/>
    <m/>
    <m/>
    <m/>
    <m/>
    <m/>
    <m/>
    <m/>
    <s v="Mental health depression/suicide"/>
    <s v="Drugs &amp; alcohol abuse"/>
    <m/>
    <m/>
    <m/>
    <n v="3"/>
    <n v="1"/>
    <m/>
    <n v="0"/>
    <n v="1"/>
    <n v="0"/>
    <n v="0"/>
    <n v="0"/>
    <n v="0"/>
    <n v="0"/>
    <n v="0"/>
    <n v="0"/>
    <n v="1"/>
    <n v="1"/>
    <n v="0"/>
    <n v="0"/>
    <m/>
    <m/>
    <n v="3"/>
    <n v="3"/>
    <s v="Correct"/>
    <m/>
    <x v="1"/>
    <n v="53"/>
    <x v="2"/>
    <x v="58"/>
    <x v="1"/>
    <x v="1"/>
    <s v="English"/>
    <x v="5"/>
    <x v="7"/>
    <x v="2"/>
    <x v="2"/>
    <x v="3"/>
    <s v="Yes"/>
    <m/>
  </r>
  <r>
    <n v="197"/>
    <m/>
    <m/>
    <m/>
    <m/>
    <m/>
    <m/>
    <s v="Child health &amp; wellness"/>
    <m/>
    <m/>
    <s v="Mental health depression/suicide"/>
    <s v="Drugs &amp; alcohol abuse"/>
    <m/>
    <m/>
    <m/>
    <n v="3"/>
    <n v="1"/>
    <m/>
    <n v="0"/>
    <n v="0"/>
    <n v="0"/>
    <n v="0"/>
    <n v="0"/>
    <n v="0"/>
    <n v="1"/>
    <n v="0"/>
    <n v="0"/>
    <n v="1"/>
    <n v="1"/>
    <n v="0"/>
    <n v="0"/>
    <m/>
    <m/>
    <n v="3"/>
    <n v="3"/>
    <s v="Correct"/>
    <m/>
    <x v="1"/>
    <n v="30"/>
    <x v="2"/>
    <x v="58"/>
    <x v="1"/>
    <x v="1"/>
    <s v="English"/>
    <x v="0"/>
    <x v="1"/>
    <x v="0"/>
    <x v="2"/>
    <x v="3"/>
    <s v="Yes"/>
    <m/>
  </r>
  <r>
    <n v="198"/>
    <m/>
    <s v="Cancer"/>
    <s v="Heart disease &amp; stroke"/>
    <m/>
    <m/>
    <m/>
    <m/>
    <m/>
    <s v="Diabetes"/>
    <m/>
    <m/>
    <m/>
    <m/>
    <m/>
    <n v="3"/>
    <n v="1"/>
    <m/>
    <n v="0"/>
    <n v="1"/>
    <n v="1"/>
    <n v="0"/>
    <n v="0"/>
    <n v="0"/>
    <n v="0"/>
    <n v="0"/>
    <n v="1"/>
    <n v="0"/>
    <n v="0"/>
    <n v="0"/>
    <n v="0"/>
    <m/>
    <m/>
    <n v="3"/>
    <n v="3"/>
    <s v="Correct"/>
    <m/>
    <x v="0"/>
    <n v="32"/>
    <x v="2"/>
    <x v="59"/>
    <x v="1"/>
    <x v="1"/>
    <s v="English"/>
    <x v="0"/>
    <x v="7"/>
    <x v="0"/>
    <x v="2"/>
    <x v="3"/>
    <s v="Yes"/>
    <m/>
  </r>
  <r>
    <n v="199"/>
    <m/>
    <m/>
    <m/>
    <m/>
    <m/>
    <m/>
    <s v="Child health &amp; wellness"/>
    <m/>
    <s v="Diabetes"/>
    <m/>
    <s v="Drugs &amp; alcohol abuse"/>
    <m/>
    <m/>
    <m/>
    <n v="3"/>
    <n v="1"/>
    <m/>
    <n v="0"/>
    <n v="0"/>
    <n v="0"/>
    <n v="0"/>
    <n v="0"/>
    <n v="0"/>
    <n v="1"/>
    <n v="0"/>
    <n v="1"/>
    <n v="0"/>
    <n v="1"/>
    <n v="0"/>
    <n v="0"/>
    <m/>
    <m/>
    <n v="3"/>
    <n v="3"/>
    <s v="Correct"/>
    <m/>
    <x v="1"/>
    <n v="33"/>
    <x v="0"/>
    <x v="60"/>
    <x v="1"/>
    <x v="1"/>
    <s v="English"/>
    <x v="5"/>
    <x v="1"/>
    <x v="0"/>
    <x v="0"/>
    <x v="3"/>
    <m/>
    <m/>
  </r>
  <r>
    <n v="200"/>
    <m/>
    <m/>
    <m/>
    <m/>
    <m/>
    <m/>
    <s v="Child health &amp; wellness"/>
    <m/>
    <s v="Diabetes"/>
    <m/>
    <m/>
    <m/>
    <s v="Obesity/weight loss issues"/>
    <m/>
    <n v="3"/>
    <n v="1"/>
    <m/>
    <n v="0"/>
    <n v="0"/>
    <n v="0"/>
    <n v="0"/>
    <n v="0"/>
    <n v="0"/>
    <n v="1"/>
    <n v="0"/>
    <n v="1"/>
    <n v="0"/>
    <n v="0"/>
    <n v="0"/>
    <n v="1"/>
    <m/>
    <m/>
    <n v="3"/>
    <n v="3"/>
    <s v="Correct"/>
    <m/>
    <x v="0"/>
    <n v="34"/>
    <x v="0"/>
    <x v="60"/>
    <x v="1"/>
    <x v="1"/>
    <s v="English"/>
    <x v="5"/>
    <x v="1"/>
    <x v="0"/>
    <x v="2"/>
    <x v="3"/>
    <s v="Yes"/>
    <m/>
  </r>
  <r>
    <n v="201"/>
    <m/>
    <m/>
    <m/>
    <m/>
    <m/>
    <m/>
    <s v="Child health &amp; wellness"/>
    <m/>
    <m/>
    <s v="Mental health depression/suicide"/>
    <s v="Drugs &amp; alcohol abuse"/>
    <m/>
    <m/>
    <m/>
    <n v="3"/>
    <n v="1"/>
    <m/>
    <n v="0"/>
    <n v="0"/>
    <n v="0"/>
    <n v="0"/>
    <n v="0"/>
    <n v="0"/>
    <n v="1"/>
    <n v="0"/>
    <n v="0"/>
    <n v="1"/>
    <n v="1"/>
    <n v="0"/>
    <n v="0"/>
    <m/>
    <m/>
    <n v="3"/>
    <n v="3"/>
    <s v="Correct"/>
    <m/>
    <x v="1"/>
    <n v="29"/>
    <x v="3"/>
    <x v="11"/>
    <x v="2"/>
    <x v="0"/>
    <m/>
    <x v="3"/>
    <x v="2"/>
    <x v="3"/>
    <x v="0"/>
    <x v="3"/>
    <m/>
    <m/>
  </r>
  <r>
    <n v="202"/>
    <m/>
    <s v="Cancer"/>
    <m/>
    <m/>
    <m/>
    <m/>
    <m/>
    <m/>
    <s v="Diabetes"/>
    <m/>
    <s v="Drugs &amp; alcohol abuse"/>
    <m/>
    <m/>
    <m/>
    <n v="3"/>
    <n v="1"/>
    <m/>
    <n v="0"/>
    <n v="1"/>
    <n v="0"/>
    <n v="0"/>
    <n v="0"/>
    <n v="0"/>
    <n v="0"/>
    <n v="0"/>
    <n v="1"/>
    <n v="0"/>
    <n v="1"/>
    <n v="0"/>
    <n v="0"/>
    <m/>
    <m/>
    <n v="3"/>
    <n v="3"/>
    <s v="Correct"/>
    <m/>
    <x v="0"/>
    <n v="59"/>
    <x v="2"/>
    <x v="58"/>
    <x v="1"/>
    <x v="1"/>
    <s v="English"/>
    <x v="0"/>
    <x v="7"/>
    <x v="2"/>
    <x v="2"/>
    <x v="3"/>
    <s v="Yes"/>
    <m/>
  </r>
  <r>
    <n v="203"/>
    <m/>
    <s v="Cancer"/>
    <m/>
    <m/>
    <m/>
    <m/>
    <m/>
    <s v="Women’s health &amp; wellness"/>
    <m/>
    <m/>
    <m/>
    <m/>
    <m/>
    <m/>
    <n v="2"/>
    <n v="1.5"/>
    <m/>
    <n v="0"/>
    <n v="1"/>
    <n v="0"/>
    <n v="0"/>
    <n v="0"/>
    <n v="0"/>
    <n v="0"/>
    <n v="1"/>
    <n v="0"/>
    <n v="0"/>
    <n v="0"/>
    <n v="0"/>
    <n v="0"/>
    <m/>
    <m/>
    <n v="2"/>
    <n v="2"/>
    <s v="Correct"/>
    <m/>
    <x v="0"/>
    <n v="18"/>
    <x v="2"/>
    <x v="58"/>
    <x v="1"/>
    <x v="2"/>
    <s v="English, Spanish"/>
    <x v="6"/>
    <x v="4"/>
    <x v="5"/>
    <x v="2"/>
    <x v="3"/>
    <s v="Yes"/>
    <m/>
  </r>
  <r>
    <n v="204"/>
    <m/>
    <m/>
    <m/>
    <m/>
    <s v="HIV/AIDS &amp; Sexually Transmitted Diseases (STDs)"/>
    <m/>
    <m/>
    <s v="Women’s health &amp; wellness"/>
    <m/>
    <s v="Mental health depression/suicide"/>
    <m/>
    <m/>
    <m/>
    <m/>
    <n v="3"/>
    <n v="1"/>
    <m/>
    <n v="0"/>
    <n v="0"/>
    <n v="0"/>
    <n v="0"/>
    <n v="1"/>
    <n v="0"/>
    <n v="0"/>
    <n v="1"/>
    <n v="0"/>
    <n v="1"/>
    <n v="0"/>
    <n v="0"/>
    <n v="0"/>
    <m/>
    <m/>
    <n v="3"/>
    <n v="3"/>
    <s v="Correct"/>
    <m/>
    <x v="0"/>
    <n v="34"/>
    <x v="2"/>
    <x v="47"/>
    <x v="0"/>
    <x v="1"/>
    <s v="English"/>
    <x v="6"/>
    <x v="4"/>
    <x v="6"/>
    <x v="2"/>
    <x v="3"/>
    <s v="Yes"/>
    <m/>
  </r>
  <r>
    <n v="205"/>
    <m/>
    <m/>
    <m/>
    <s v="Safety"/>
    <m/>
    <m/>
    <m/>
    <m/>
    <m/>
    <m/>
    <s v="Drugs &amp; alcohol abuse"/>
    <m/>
    <s v="Obesity/weight loss issues"/>
    <m/>
    <n v="3"/>
    <n v="1"/>
    <m/>
    <n v="0"/>
    <n v="0"/>
    <n v="0"/>
    <n v="1"/>
    <n v="0"/>
    <n v="0"/>
    <n v="0"/>
    <n v="0"/>
    <n v="0"/>
    <n v="0"/>
    <n v="1"/>
    <n v="0"/>
    <n v="1"/>
    <m/>
    <m/>
    <n v="3"/>
    <n v="3"/>
    <s v="Correct"/>
    <m/>
    <x v="0"/>
    <n v="67"/>
    <x v="2"/>
    <x v="47"/>
    <x v="1"/>
    <x v="1"/>
    <s v="English"/>
    <x v="1"/>
    <x v="4"/>
    <x v="2"/>
    <x v="2"/>
    <x v="3"/>
    <s v="Yes"/>
    <m/>
  </r>
  <r>
    <n v="206"/>
    <m/>
    <m/>
    <m/>
    <m/>
    <m/>
    <m/>
    <m/>
    <m/>
    <s v="Diabetes"/>
    <s v="Mental health depression/suicide"/>
    <s v="Drugs &amp; alcohol abuse"/>
    <m/>
    <m/>
    <m/>
    <n v="3"/>
    <n v="1"/>
    <m/>
    <n v="0"/>
    <n v="0"/>
    <n v="0"/>
    <n v="0"/>
    <n v="0"/>
    <n v="0"/>
    <n v="0"/>
    <n v="0"/>
    <n v="1"/>
    <n v="1"/>
    <n v="1"/>
    <n v="0"/>
    <n v="0"/>
    <m/>
    <m/>
    <n v="3"/>
    <n v="3"/>
    <s v="Correct"/>
    <m/>
    <x v="0"/>
    <n v="52"/>
    <x v="2"/>
    <x v="61"/>
    <x v="1"/>
    <x v="2"/>
    <s v="English"/>
    <x v="0"/>
    <x v="4"/>
    <x v="0"/>
    <x v="2"/>
    <x v="3"/>
    <s v="Yes"/>
    <m/>
  </r>
  <r>
    <n v="207"/>
    <m/>
    <m/>
    <m/>
    <m/>
    <m/>
    <m/>
    <m/>
    <m/>
    <m/>
    <m/>
    <s v="Drugs &amp; alcohol abuse"/>
    <m/>
    <m/>
    <m/>
    <n v="1"/>
    <n v="3"/>
    <m/>
    <n v="0"/>
    <n v="0"/>
    <n v="0"/>
    <n v="0"/>
    <n v="0"/>
    <n v="0"/>
    <n v="0"/>
    <n v="0"/>
    <n v="0"/>
    <n v="0"/>
    <n v="1"/>
    <n v="0"/>
    <n v="0"/>
    <m/>
    <m/>
    <n v="1"/>
    <n v="1"/>
    <s v="Correct"/>
    <m/>
    <x v="0"/>
    <n v="18"/>
    <x v="2"/>
    <x v="62"/>
    <x v="1"/>
    <x v="0"/>
    <s v="English"/>
    <x v="6"/>
    <x v="4"/>
    <x v="0"/>
    <x v="2"/>
    <x v="3"/>
    <s v="Yes"/>
    <m/>
  </r>
  <r>
    <n v="208"/>
    <m/>
    <m/>
    <m/>
    <m/>
    <m/>
    <m/>
    <m/>
    <m/>
    <m/>
    <m/>
    <s v="Drugs &amp; alcohol abuse"/>
    <m/>
    <m/>
    <m/>
    <n v="1"/>
    <n v="3"/>
    <m/>
    <n v="0"/>
    <n v="0"/>
    <n v="0"/>
    <n v="0"/>
    <n v="0"/>
    <n v="0"/>
    <n v="0"/>
    <n v="0"/>
    <n v="0"/>
    <n v="0"/>
    <n v="1"/>
    <n v="0"/>
    <n v="0"/>
    <m/>
    <m/>
    <n v="1"/>
    <n v="1"/>
    <s v="Correct"/>
    <m/>
    <x v="0"/>
    <n v="18"/>
    <x v="2"/>
    <x v="62"/>
    <x v="1"/>
    <x v="1"/>
    <s v="English"/>
    <x v="6"/>
    <x v="4"/>
    <x v="0"/>
    <x v="2"/>
    <x v="3"/>
    <s v="Yes"/>
    <m/>
  </r>
  <r>
    <n v="209"/>
    <m/>
    <s v="Cancer"/>
    <m/>
    <m/>
    <m/>
    <m/>
    <m/>
    <m/>
    <m/>
    <m/>
    <m/>
    <m/>
    <m/>
    <m/>
    <n v="1"/>
    <n v="3"/>
    <m/>
    <n v="0"/>
    <n v="1"/>
    <n v="0"/>
    <n v="0"/>
    <n v="0"/>
    <n v="0"/>
    <n v="0"/>
    <n v="0"/>
    <n v="0"/>
    <n v="0"/>
    <n v="0"/>
    <n v="0"/>
    <n v="0"/>
    <m/>
    <m/>
    <n v="1"/>
    <n v="1"/>
    <s v="Correct"/>
    <m/>
    <x v="0"/>
    <n v="51"/>
    <x v="2"/>
    <x v="63"/>
    <x v="1"/>
    <x v="1"/>
    <s v="English"/>
    <x v="6"/>
    <x v="1"/>
    <x v="0"/>
    <x v="2"/>
    <x v="3"/>
    <s v="Yes"/>
    <m/>
  </r>
  <r>
    <n v="210"/>
    <m/>
    <s v="Cancer"/>
    <m/>
    <m/>
    <m/>
    <m/>
    <s v="Child health &amp; wellness"/>
    <m/>
    <m/>
    <m/>
    <s v="Drugs &amp; alcohol abuse"/>
    <m/>
    <m/>
    <m/>
    <n v="3"/>
    <n v="1"/>
    <m/>
    <n v="0"/>
    <n v="1"/>
    <n v="0"/>
    <n v="0"/>
    <n v="0"/>
    <n v="0"/>
    <n v="1"/>
    <n v="0"/>
    <n v="0"/>
    <n v="0"/>
    <n v="1"/>
    <n v="0"/>
    <n v="0"/>
    <m/>
    <m/>
    <n v="3"/>
    <n v="3"/>
    <s v="Correct"/>
    <m/>
    <x v="1"/>
    <n v="46"/>
    <x v="2"/>
    <x v="58"/>
    <x v="1"/>
    <x v="1"/>
    <s v="English"/>
    <x v="6"/>
    <x v="1"/>
    <x v="0"/>
    <x v="2"/>
    <x v="3"/>
    <s v="Yes"/>
    <m/>
  </r>
  <r>
    <n v="211"/>
    <m/>
    <m/>
    <m/>
    <m/>
    <m/>
    <m/>
    <m/>
    <m/>
    <m/>
    <s v="Mental health depression/suicide"/>
    <s v="Drugs &amp; alcohol abuse"/>
    <m/>
    <s v="Obesity/weight loss issues"/>
    <m/>
    <n v="3"/>
    <n v="1"/>
    <m/>
    <n v="0"/>
    <n v="0"/>
    <n v="0"/>
    <n v="0"/>
    <n v="0"/>
    <n v="0"/>
    <n v="0"/>
    <n v="0"/>
    <n v="0"/>
    <n v="1"/>
    <n v="1"/>
    <n v="0"/>
    <n v="1"/>
    <m/>
    <m/>
    <n v="3"/>
    <n v="3"/>
    <s v="Correct"/>
    <m/>
    <x v="1"/>
    <n v="44"/>
    <x v="0"/>
    <x v="64"/>
    <x v="1"/>
    <x v="0"/>
    <s v="English"/>
    <x v="6"/>
    <x v="1"/>
    <x v="0"/>
    <x v="2"/>
    <x v="3"/>
    <s v="Yes"/>
    <m/>
  </r>
  <r>
    <n v="212"/>
    <s v="Asthma/lung disease"/>
    <m/>
    <m/>
    <m/>
    <m/>
    <m/>
    <m/>
    <m/>
    <m/>
    <s v="Mental health depression/suicide"/>
    <m/>
    <m/>
    <s v="Obesity/weight loss issues"/>
    <m/>
    <n v="3"/>
    <n v="1"/>
    <m/>
    <n v="1"/>
    <n v="0"/>
    <n v="0"/>
    <n v="0"/>
    <n v="0"/>
    <n v="0"/>
    <n v="0"/>
    <n v="0"/>
    <n v="0"/>
    <n v="1"/>
    <n v="0"/>
    <n v="0"/>
    <n v="1"/>
    <m/>
    <m/>
    <n v="3"/>
    <n v="3"/>
    <s v="Correct"/>
    <m/>
    <x v="0"/>
    <n v="32"/>
    <x v="2"/>
    <x v="54"/>
    <x v="1"/>
    <x v="1"/>
    <s v="English"/>
    <x v="4"/>
    <x v="7"/>
    <x v="0"/>
    <x v="2"/>
    <x v="3"/>
    <s v="Yes"/>
    <m/>
  </r>
  <r>
    <n v="213"/>
    <m/>
    <m/>
    <m/>
    <m/>
    <m/>
    <m/>
    <m/>
    <m/>
    <m/>
    <s v="Mental health depression/suicide"/>
    <m/>
    <m/>
    <m/>
    <m/>
    <n v="1"/>
    <n v="3"/>
    <m/>
    <n v="0"/>
    <n v="0"/>
    <n v="0"/>
    <n v="0"/>
    <n v="0"/>
    <n v="0"/>
    <n v="0"/>
    <n v="0"/>
    <n v="0"/>
    <n v="1"/>
    <n v="0"/>
    <n v="0"/>
    <n v="0"/>
    <m/>
    <m/>
    <n v="1"/>
    <n v="1"/>
    <s v="Correct"/>
    <m/>
    <x v="1"/>
    <n v="40"/>
    <x v="2"/>
    <x v="54"/>
    <x v="1"/>
    <x v="0"/>
    <s v="English"/>
    <x v="4"/>
    <x v="1"/>
    <x v="0"/>
    <x v="2"/>
    <x v="3"/>
    <s v="Yes"/>
    <m/>
  </r>
  <r>
    <n v="214"/>
    <m/>
    <m/>
    <m/>
    <m/>
    <m/>
    <m/>
    <m/>
    <m/>
    <m/>
    <s v="Mental health depression/suicide"/>
    <m/>
    <m/>
    <m/>
    <m/>
    <n v="1"/>
    <n v="3"/>
    <m/>
    <n v="0"/>
    <n v="0"/>
    <n v="0"/>
    <n v="0"/>
    <n v="0"/>
    <n v="0"/>
    <n v="0"/>
    <n v="0"/>
    <n v="0"/>
    <n v="1"/>
    <n v="0"/>
    <n v="0"/>
    <n v="0"/>
    <m/>
    <m/>
    <n v="1"/>
    <n v="1"/>
    <s v="Correct"/>
    <m/>
    <x v="0"/>
    <n v="37"/>
    <x v="2"/>
    <x v="54"/>
    <x v="1"/>
    <x v="1"/>
    <m/>
    <x v="4"/>
    <x v="0"/>
    <x v="0"/>
    <x v="2"/>
    <x v="3"/>
    <s v="Yes"/>
    <m/>
  </r>
  <r>
    <n v="215"/>
    <m/>
    <m/>
    <m/>
    <m/>
    <m/>
    <m/>
    <m/>
    <m/>
    <m/>
    <m/>
    <s v="Drugs &amp; alcohol abuse"/>
    <m/>
    <m/>
    <m/>
    <n v="1"/>
    <n v="3"/>
    <m/>
    <n v="0"/>
    <n v="0"/>
    <n v="0"/>
    <n v="0"/>
    <n v="0"/>
    <n v="0"/>
    <n v="0"/>
    <n v="0"/>
    <n v="0"/>
    <n v="0"/>
    <n v="1"/>
    <n v="0"/>
    <n v="0"/>
    <m/>
    <m/>
    <n v="1"/>
    <n v="1"/>
    <s v="Correct"/>
    <m/>
    <x v="1"/>
    <n v="40"/>
    <x v="2"/>
    <x v="54"/>
    <x v="1"/>
    <x v="1"/>
    <s v="English"/>
    <x v="4"/>
    <x v="1"/>
    <x v="0"/>
    <x v="2"/>
    <x v="3"/>
    <s v="Yes"/>
    <m/>
  </r>
  <r>
    <n v="216"/>
    <m/>
    <m/>
    <m/>
    <m/>
    <m/>
    <m/>
    <m/>
    <m/>
    <m/>
    <m/>
    <m/>
    <m/>
    <m/>
    <m/>
    <n v="0"/>
    <e v="#DIV/0!"/>
    <m/>
    <n v="0"/>
    <n v="0"/>
    <n v="0"/>
    <n v="0"/>
    <n v="0"/>
    <n v="0"/>
    <n v="0"/>
    <n v="0"/>
    <n v="0"/>
    <n v="0"/>
    <n v="0"/>
    <n v="0"/>
    <n v="0"/>
    <m/>
    <m/>
    <n v="0"/>
    <n v="0"/>
    <s v="Correct"/>
    <m/>
    <x v="0"/>
    <n v="39"/>
    <x v="2"/>
    <x v="54"/>
    <x v="0"/>
    <x v="0"/>
    <s v="English"/>
    <x v="4"/>
    <x v="0"/>
    <x v="6"/>
    <x v="0"/>
    <x v="3"/>
    <m/>
    <m/>
  </r>
  <r>
    <n v="217"/>
    <m/>
    <m/>
    <s v="Heart disease &amp; stroke"/>
    <m/>
    <m/>
    <m/>
    <m/>
    <m/>
    <m/>
    <m/>
    <m/>
    <s v="Environmental hazards"/>
    <m/>
    <m/>
    <n v="2"/>
    <n v="1.5"/>
    <m/>
    <n v="0"/>
    <n v="0"/>
    <n v="1"/>
    <n v="0"/>
    <n v="0"/>
    <n v="0"/>
    <n v="0"/>
    <n v="0"/>
    <n v="0"/>
    <n v="0"/>
    <n v="0"/>
    <n v="1"/>
    <n v="0"/>
    <m/>
    <m/>
    <n v="2"/>
    <n v="2"/>
    <s v="Correct"/>
    <m/>
    <x v="1"/>
    <n v="52"/>
    <x v="2"/>
    <x v="58"/>
    <x v="1"/>
    <x v="1"/>
    <s v="English"/>
    <x v="6"/>
    <x v="1"/>
    <x v="0"/>
    <x v="2"/>
    <x v="3"/>
    <s v="Yes"/>
    <m/>
  </r>
  <r>
    <n v="218"/>
    <m/>
    <m/>
    <m/>
    <m/>
    <m/>
    <m/>
    <m/>
    <m/>
    <m/>
    <s v="Mental health depression/suicide"/>
    <s v="Drugs &amp; alcohol abuse"/>
    <m/>
    <s v="Obesity/weight loss issues"/>
    <m/>
    <n v="3"/>
    <n v="1"/>
    <m/>
    <n v="0"/>
    <n v="0"/>
    <n v="0"/>
    <n v="0"/>
    <n v="0"/>
    <n v="0"/>
    <n v="0"/>
    <n v="0"/>
    <n v="0"/>
    <n v="1"/>
    <n v="1"/>
    <n v="0"/>
    <n v="1"/>
    <m/>
    <m/>
    <n v="3"/>
    <n v="3"/>
    <s v="Correct"/>
    <m/>
    <x v="0"/>
    <n v="39"/>
    <x v="2"/>
    <x v="65"/>
    <x v="1"/>
    <x v="1"/>
    <s v="English"/>
    <x v="5"/>
    <x v="1"/>
    <x v="0"/>
    <x v="2"/>
    <x v="3"/>
    <s v="Yes"/>
    <m/>
  </r>
  <r>
    <n v="219"/>
    <m/>
    <s v="Cancer"/>
    <m/>
    <s v="Safety"/>
    <m/>
    <m/>
    <m/>
    <m/>
    <m/>
    <m/>
    <s v="Drugs &amp; alcohol abuse"/>
    <m/>
    <m/>
    <m/>
    <n v="3"/>
    <n v="1"/>
    <m/>
    <n v="0"/>
    <n v="1"/>
    <n v="0"/>
    <n v="1"/>
    <n v="0"/>
    <n v="0"/>
    <n v="0"/>
    <n v="0"/>
    <n v="0"/>
    <n v="0"/>
    <n v="1"/>
    <n v="0"/>
    <n v="0"/>
    <m/>
    <m/>
    <n v="3"/>
    <n v="3"/>
    <s v="Correct"/>
    <m/>
    <x v="0"/>
    <n v="18"/>
    <x v="2"/>
    <x v="62"/>
    <x v="1"/>
    <x v="1"/>
    <m/>
    <x v="4"/>
    <x v="4"/>
    <x v="6"/>
    <x v="2"/>
    <x v="3"/>
    <s v="Yes"/>
    <m/>
  </r>
  <r>
    <n v="220"/>
    <m/>
    <m/>
    <s v="Heart disease &amp; stroke"/>
    <m/>
    <m/>
    <m/>
    <m/>
    <m/>
    <m/>
    <s v="Mental health depression/suicide"/>
    <s v="Drugs &amp; alcohol abuse"/>
    <m/>
    <m/>
    <m/>
    <n v="3"/>
    <n v="1"/>
    <m/>
    <n v="0"/>
    <n v="0"/>
    <n v="1"/>
    <n v="0"/>
    <n v="0"/>
    <n v="0"/>
    <n v="0"/>
    <n v="0"/>
    <n v="0"/>
    <n v="1"/>
    <n v="1"/>
    <n v="0"/>
    <n v="0"/>
    <m/>
    <m/>
    <n v="3"/>
    <n v="3"/>
    <s v="Correct"/>
    <m/>
    <x v="0"/>
    <n v="47"/>
    <x v="2"/>
    <x v="62"/>
    <x v="1"/>
    <x v="1"/>
    <s v="English"/>
    <x v="6"/>
    <x v="7"/>
    <x v="0"/>
    <x v="2"/>
    <x v="3"/>
    <s v="Yes"/>
    <m/>
  </r>
  <r>
    <n v="221"/>
    <m/>
    <s v="Cancer"/>
    <m/>
    <m/>
    <m/>
    <m/>
    <m/>
    <m/>
    <m/>
    <m/>
    <s v="Drugs &amp; alcohol abuse"/>
    <m/>
    <s v="Obesity/weight loss issues"/>
    <m/>
    <n v="3"/>
    <n v="1"/>
    <m/>
    <n v="0"/>
    <n v="1"/>
    <n v="0"/>
    <n v="0"/>
    <n v="0"/>
    <n v="0"/>
    <n v="0"/>
    <n v="0"/>
    <n v="0"/>
    <n v="0"/>
    <n v="1"/>
    <n v="0"/>
    <n v="1"/>
    <m/>
    <m/>
    <n v="3"/>
    <n v="3"/>
    <s v="Correct"/>
    <m/>
    <x v="1"/>
    <n v="47"/>
    <x v="2"/>
    <x v="66"/>
    <x v="1"/>
    <x v="1"/>
    <s v="English"/>
    <x v="6"/>
    <x v="1"/>
    <x v="0"/>
    <x v="2"/>
    <x v="3"/>
    <s v="Yes"/>
    <m/>
  </r>
  <r>
    <n v="222"/>
    <m/>
    <m/>
    <m/>
    <m/>
    <m/>
    <m/>
    <m/>
    <m/>
    <m/>
    <s v="Mental health depression/suicide"/>
    <s v="Drugs &amp; alcohol abuse"/>
    <m/>
    <m/>
    <m/>
    <n v="2"/>
    <n v="1.5"/>
    <m/>
    <n v="0"/>
    <n v="0"/>
    <n v="0"/>
    <n v="0"/>
    <n v="0"/>
    <n v="0"/>
    <n v="0"/>
    <n v="0"/>
    <n v="0"/>
    <n v="1"/>
    <n v="1"/>
    <n v="0"/>
    <n v="0"/>
    <m/>
    <m/>
    <n v="2"/>
    <n v="2"/>
    <s v="Correct"/>
    <m/>
    <x v="1"/>
    <n v="47"/>
    <x v="2"/>
    <x v="62"/>
    <x v="1"/>
    <x v="1"/>
    <s v="English"/>
    <x v="6"/>
    <x v="1"/>
    <x v="0"/>
    <x v="2"/>
    <x v="3"/>
    <s v="Yes"/>
    <m/>
  </r>
  <r>
    <n v="223"/>
    <m/>
    <s v="Cancer"/>
    <m/>
    <m/>
    <m/>
    <m/>
    <m/>
    <m/>
    <m/>
    <m/>
    <s v="Drugs &amp; alcohol abuse"/>
    <m/>
    <s v="Obesity/weight loss issues"/>
    <m/>
    <n v="3"/>
    <n v="1"/>
    <m/>
    <n v="0"/>
    <n v="1"/>
    <n v="0"/>
    <n v="0"/>
    <n v="0"/>
    <n v="0"/>
    <n v="0"/>
    <n v="0"/>
    <n v="0"/>
    <n v="0"/>
    <n v="1"/>
    <n v="0"/>
    <n v="1"/>
    <m/>
    <m/>
    <n v="3"/>
    <n v="3"/>
    <s v="Correct"/>
    <m/>
    <x v="0"/>
    <n v="35"/>
    <x v="2"/>
    <x v="62"/>
    <x v="1"/>
    <x v="1"/>
    <s v="English"/>
    <x v="6"/>
    <x v="1"/>
    <x v="0"/>
    <x v="2"/>
    <x v="3"/>
    <s v="Yes"/>
    <m/>
  </r>
  <r>
    <n v="224"/>
    <m/>
    <s v="Cancer"/>
    <m/>
    <m/>
    <m/>
    <m/>
    <m/>
    <m/>
    <m/>
    <s v="Mental health depression/suicide"/>
    <s v="Drugs &amp; alcohol abuse"/>
    <m/>
    <m/>
    <m/>
    <n v="3"/>
    <n v="1"/>
    <m/>
    <n v="0"/>
    <n v="1"/>
    <n v="0"/>
    <n v="0"/>
    <n v="0"/>
    <n v="0"/>
    <n v="0"/>
    <n v="0"/>
    <n v="0"/>
    <n v="1"/>
    <n v="1"/>
    <n v="0"/>
    <n v="0"/>
    <m/>
    <m/>
    <n v="3"/>
    <n v="3"/>
    <s v="Correct"/>
    <m/>
    <x v="0"/>
    <n v="18"/>
    <x v="2"/>
    <x v="54"/>
    <x v="1"/>
    <x v="1"/>
    <s v="English"/>
    <x v="6"/>
    <x v="3"/>
    <x v="5"/>
    <x v="2"/>
    <x v="3"/>
    <s v="Yes"/>
    <m/>
  </r>
  <r>
    <n v="225"/>
    <m/>
    <m/>
    <m/>
    <m/>
    <s v="HIV/AIDS &amp; Sexually Transmitted Diseases (STDs)"/>
    <m/>
    <m/>
    <s v="Women’s health &amp; wellness"/>
    <m/>
    <s v="Mental health depression/suicide"/>
    <m/>
    <m/>
    <m/>
    <m/>
    <n v="3"/>
    <n v="1"/>
    <m/>
    <n v="0"/>
    <n v="0"/>
    <n v="0"/>
    <n v="0"/>
    <n v="1"/>
    <n v="0"/>
    <n v="0"/>
    <n v="1"/>
    <n v="0"/>
    <n v="1"/>
    <n v="0"/>
    <n v="0"/>
    <n v="0"/>
    <m/>
    <m/>
    <n v="3"/>
    <n v="3"/>
    <s v="Correct"/>
    <m/>
    <x v="0"/>
    <n v="47"/>
    <x v="2"/>
    <x v="63"/>
    <x v="1"/>
    <x v="1"/>
    <s v="English"/>
    <x v="2"/>
    <x v="0"/>
    <x v="0"/>
    <x v="2"/>
    <x v="3"/>
    <s v="Yes"/>
    <m/>
  </r>
  <r>
    <n v="226"/>
    <m/>
    <m/>
    <m/>
    <m/>
    <m/>
    <m/>
    <m/>
    <s v="Women’s health &amp; wellness"/>
    <s v="Diabetes"/>
    <s v="Mental health depression/suicide"/>
    <m/>
    <m/>
    <m/>
    <m/>
    <n v="3"/>
    <n v="1"/>
    <m/>
    <n v="0"/>
    <n v="0"/>
    <n v="0"/>
    <n v="0"/>
    <n v="0"/>
    <n v="0"/>
    <n v="0"/>
    <n v="1"/>
    <n v="1"/>
    <n v="1"/>
    <n v="0"/>
    <n v="0"/>
    <n v="0"/>
    <m/>
    <m/>
    <n v="3"/>
    <n v="3"/>
    <s v="Correct"/>
    <m/>
    <x v="0"/>
    <n v="37"/>
    <x v="2"/>
    <x v="54"/>
    <x v="1"/>
    <x v="1"/>
    <s v="English"/>
    <x v="5"/>
    <x v="1"/>
    <x v="0"/>
    <x v="2"/>
    <x v="3"/>
    <s v="Yes"/>
    <m/>
  </r>
  <r>
    <n v="227"/>
    <m/>
    <m/>
    <m/>
    <s v="Safety"/>
    <m/>
    <m/>
    <s v="Child health &amp; wellness"/>
    <m/>
    <s v="Diabetes"/>
    <m/>
    <m/>
    <m/>
    <m/>
    <m/>
    <n v="3"/>
    <n v="1"/>
    <m/>
    <n v="0"/>
    <n v="0"/>
    <n v="0"/>
    <n v="1"/>
    <n v="0"/>
    <n v="0"/>
    <n v="1"/>
    <n v="0"/>
    <n v="1"/>
    <n v="0"/>
    <n v="0"/>
    <n v="0"/>
    <n v="0"/>
    <m/>
    <m/>
    <n v="3"/>
    <n v="3"/>
    <s v="Correct"/>
    <m/>
    <x v="1"/>
    <n v="23"/>
    <x v="2"/>
    <x v="63"/>
    <x v="1"/>
    <x v="1"/>
    <s v="English"/>
    <x v="2"/>
    <x v="7"/>
    <x v="5"/>
    <x v="2"/>
    <x v="3"/>
    <s v="Yes"/>
    <m/>
  </r>
  <r>
    <n v="228"/>
    <m/>
    <m/>
    <m/>
    <s v="Safety"/>
    <m/>
    <m/>
    <m/>
    <m/>
    <m/>
    <m/>
    <s v="Drugs &amp; alcohol abuse"/>
    <m/>
    <m/>
    <m/>
    <n v="2"/>
    <n v="1.5"/>
    <m/>
    <n v="0"/>
    <n v="0"/>
    <n v="0"/>
    <n v="1"/>
    <n v="0"/>
    <n v="0"/>
    <n v="0"/>
    <n v="0"/>
    <n v="0"/>
    <n v="0"/>
    <n v="1"/>
    <n v="0"/>
    <n v="0"/>
    <m/>
    <m/>
    <n v="2"/>
    <n v="2"/>
    <s v="Correct"/>
    <m/>
    <x v="0"/>
    <m/>
    <x v="2"/>
    <x v="54"/>
    <x v="2"/>
    <x v="0"/>
    <s v="English"/>
    <x v="3"/>
    <x v="6"/>
    <x v="0"/>
    <x v="2"/>
    <x v="3"/>
    <s v="Yes"/>
    <m/>
  </r>
  <r>
    <n v="229"/>
    <m/>
    <s v="Cancer"/>
    <m/>
    <s v="Safety"/>
    <m/>
    <m/>
    <m/>
    <m/>
    <m/>
    <m/>
    <s v="Drugs &amp; alcohol abuse"/>
    <m/>
    <m/>
    <m/>
    <n v="3"/>
    <n v="1"/>
    <m/>
    <n v="0"/>
    <n v="1"/>
    <n v="0"/>
    <n v="1"/>
    <n v="0"/>
    <n v="0"/>
    <n v="0"/>
    <n v="0"/>
    <n v="0"/>
    <n v="0"/>
    <n v="1"/>
    <n v="0"/>
    <n v="0"/>
    <m/>
    <m/>
    <n v="3"/>
    <n v="3"/>
    <s v="Correct"/>
    <m/>
    <x v="0"/>
    <m/>
    <x v="2"/>
    <x v="54"/>
    <x v="1"/>
    <x v="1"/>
    <s v="English"/>
    <x v="3"/>
    <x v="6"/>
    <x v="0"/>
    <x v="2"/>
    <x v="3"/>
    <s v="Yes"/>
    <m/>
  </r>
  <r>
    <n v="230"/>
    <m/>
    <m/>
    <m/>
    <m/>
    <m/>
    <m/>
    <s v="Child health &amp; wellness"/>
    <m/>
    <m/>
    <m/>
    <s v="Drugs &amp; alcohol abuse"/>
    <m/>
    <s v="Obesity/weight loss issues"/>
    <m/>
    <n v="3"/>
    <n v="1"/>
    <m/>
    <n v="0"/>
    <n v="0"/>
    <n v="0"/>
    <n v="0"/>
    <n v="0"/>
    <n v="0"/>
    <n v="1"/>
    <n v="0"/>
    <n v="0"/>
    <n v="0"/>
    <n v="1"/>
    <n v="0"/>
    <n v="1"/>
    <m/>
    <m/>
    <n v="3"/>
    <n v="3"/>
    <s v="Correct"/>
    <m/>
    <x v="0"/>
    <n v="38"/>
    <x v="0"/>
    <x v="9"/>
    <x v="1"/>
    <x v="1"/>
    <s v="English"/>
    <x v="6"/>
    <x v="1"/>
    <x v="0"/>
    <x v="2"/>
    <x v="3"/>
    <s v="Yes"/>
    <m/>
  </r>
  <r>
    <n v="231"/>
    <m/>
    <m/>
    <m/>
    <m/>
    <m/>
    <m/>
    <m/>
    <m/>
    <m/>
    <s v="Mental health depression/suicide"/>
    <s v="Drugs &amp; alcohol abuse"/>
    <m/>
    <s v="Obesity/weight loss issues"/>
    <m/>
    <n v="3"/>
    <n v="1"/>
    <m/>
    <n v="0"/>
    <n v="0"/>
    <n v="0"/>
    <n v="0"/>
    <n v="0"/>
    <n v="0"/>
    <n v="0"/>
    <n v="0"/>
    <n v="0"/>
    <n v="1"/>
    <n v="1"/>
    <n v="0"/>
    <n v="1"/>
    <m/>
    <m/>
    <n v="3"/>
    <n v="3"/>
    <s v="Correct"/>
    <m/>
    <x v="0"/>
    <n v="48"/>
    <x v="2"/>
    <x v="58"/>
    <x v="1"/>
    <x v="1"/>
    <s v="English"/>
    <x v="6"/>
    <x v="1"/>
    <x v="0"/>
    <x v="2"/>
    <x v="3"/>
    <s v="Yes"/>
    <m/>
  </r>
  <r>
    <n v="232"/>
    <m/>
    <m/>
    <m/>
    <s v="Safety"/>
    <m/>
    <m/>
    <s v="Child health &amp; wellness"/>
    <m/>
    <m/>
    <m/>
    <s v="Drugs &amp; alcohol abuse"/>
    <m/>
    <m/>
    <m/>
    <n v="3"/>
    <n v="1"/>
    <m/>
    <n v="0"/>
    <n v="0"/>
    <n v="0"/>
    <n v="1"/>
    <n v="0"/>
    <n v="0"/>
    <n v="1"/>
    <n v="0"/>
    <n v="0"/>
    <n v="0"/>
    <n v="1"/>
    <n v="0"/>
    <n v="0"/>
    <m/>
    <m/>
    <n v="3"/>
    <n v="3"/>
    <s v="Correct"/>
    <m/>
    <x v="0"/>
    <n v="35"/>
    <x v="2"/>
    <x v="47"/>
    <x v="5"/>
    <x v="1"/>
    <s v="English"/>
    <x v="4"/>
    <x v="7"/>
    <x v="1"/>
    <x v="2"/>
    <x v="3"/>
    <s v="Yes"/>
    <m/>
  </r>
  <r>
    <n v="233"/>
    <m/>
    <m/>
    <m/>
    <m/>
    <m/>
    <m/>
    <m/>
    <m/>
    <s v="Diabetes"/>
    <m/>
    <m/>
    <m/>
    <s v="Obesity/weight loss issues"/>
    <m/>
    <n v="2"/>
    <n v="1.5"/>
    <m/>
    <n v="0"/>
    <n v="0"/>
    <n v="0"/>
    <n v="0"/>
    <n v="0"/>
    <n v="0"/>
    <n v="0"/>
    <n v="0"/>
    <n v="1"/>
    <n v="0"/>
    <n v="0"/>
    <n v="0"/>
    <n v="1"/>
    <m/>
    <m/>
    <n v="2"/>
    <n v="2"/>
    <s v="Correct"/>
    <m/>
    <x v="1"/>
    <n v="40"/>
    <x v="2"/>
    <x v="47"/>
    <x v="5"/>
    <x v="1"/>
    <s v="English, Other"/>
    <x v="0"/>
    <x v="7"/>
    <x v="0"/>
    <x v="2"/>
    <x v="3"/>
    <s v="Yes"/>
    <m/>
  </r>
  <r>
    <n v="234"/>
    <m/>
    <s v="Cancer"/>
    <s v="Heart disease &amp; stroke"/>
    <m/>
    <m/>
    <m/>
    <m/>
    <m/>
    <m/>
    <m/>
    <m/>
    <m/>
    <m/>
    <m/>
    <n v="2"/>
    <n v="1.5"/>
    <m/>
    <n v="0"/>
    <n v="1"/>
    <n v="1"/>
    <n v="0"/>
    <n v="0"/>
    <n v="0"/>
    <n v="0"/>
    <n v="0"/>
    <n v="0"/>
    <n v="0"/>
    <n v="0"/>
    <n v="0"/>
    <n v="0"/>
    <m/>
    <m/>
    <n v="2"/>
    <n v="2"/>
    <s v="Correct"/>
    <m/>
    <x v="1"/>
    <n v="57"/>
    <x v="2"/>
    <x v="28"/>
    <x v="1"/>
    <x v="1"/>
    <s v="English"/>
    <x v="6"/>
    <x v="7"/>
    <x v="0"/>
    <x v="2"/>
    <x v="3"/>
    <s v="Yes"/>
    <m/>
  </r>
  <r>
    <n v="235"/>
    <m/>
    <s v="Cancer"/>
    <m/>
    <s v="Safety"/>
    <m/>
    <m/>
    <m/>
    <m/>
    <s v="Diabetes"/>
    <m/>
    <m/>
    <m/>
    <m/>
    <m/>
    <n v="3"/>
    <n v="1"/>
    <m/>
    <n v="0"/>
    <n v="1"/>
    <n v="0"/>
    <n v="1"/>
    <n v="0"/>
    <n v="0"/>
    <n v="0"/>
    <n v="0"/>
    <n v="1"/>
    <n v="0"/>
    <n v="0"/>
    <n v="0"/>
    <n v="0"/>
    <m/>
    <m/>
    <n v="3"/>
    <n v="3"/>
    <s v="Correct"/>
    <m/>
    <x v="1"/>
    <n v="55"/>
    <x v="2"/>
    <x v="67"/>
    <x v="2"/>
    <x v="0"/>
    <m/>
    <x v="3"/>
    <x v="2"/>
    <x v="3"/>
    <x v="0"/>
    <x v="3"/>
    <m/>
    <m/>
  </r>
  <r>
    <n v="236"/>
    <m/>
    <s v="Cancer"/>
    <m/>
    <m/>
    <m/>
    <m/>
    <m/>
    <m/>
    <m/>
    <m/>
    <s v="Drugs &amp; alcohol abuse"/>
    <s v="Environmental hazards"/>
    <m/>
    <m/>
    <n v="3"/>
    <n v="1"/>
    <m/>
    <n v="0"/>
    <n v="1"/>
    <n v="0"/>
    <n v="0"/>
    <n v="0"/>
    <n v="0"/>
    <n v="0"/>
    <n v="0"/>
    <n v="0"/>
    <n v="0"/>
    <n v="1"/>
    <n v="1"/>
    <n v="0"/>
    <m/>
    <m/>
    <n v="3"/>
    <n v="3"/>
    <s v="Correct"/>
    <m/>
    <x v="1"/>
    <n v="52"/>
    <x v="2"/>
    <x v="68"/>
    <x v="5"/>
    <x v="1"/>
    <s v="English, Chinese"/>
    <x v="0"/>
    <x v="8"/>
    <x v="0"/>
    <x v="2"/>
    <x v="3"/>
    <s v="Yes"/>
    <m/>
  </r>
  <r>
    <n v="237"/>
    <m/>
    <s v="Cancer"/>
    <m/>
    <m/>
    <m/>
    <m/>
    <s v="Child health &amp; wellness"/>
    <m/>
    <s v="Diabetes"/>
    <m/>
    <s v="Drugs &amp; alcohol abuse"/>
    <m/>
    <m/>
    <m/>
    <n v="4"/>
    <n v="0.75"/>
    <m/>
    <n v="0"/>
    <n v="0.75"/>
    <n v="0"/>
    <n v="0"/>
    <n v="0"/>
    <n v="0"/>
    <n v="0.75"/>
    <n v="0"/>
    <n v="0.75"/>
    <n v="0"/>
    <n v="0.75"/>
    <n v="0"/>
    <n v="0"/>
    <m/>
    <m/>
    <n v="3"/>
    <n v="4"/>
    <s v="Correct"/>
    <m/>
    <x v="0"/>
    <n v="37"/>
    <x v="0"/>
    <x v="3"/>
    <x v="2"/>
    <x v="2"/>
    <s v="English"/>
    <x v="5"/>
    <x v="7"/>
    <x v="0"/>
    <x v="2"/>
    <x v="3"/>
    <s v="Yes"/>
    <m/>
  </r>
  <r>
    <n v="238"/>
    <m/>
    <m/>
    <s v="Heart disease &amp; stroke"/>
    <m/>
    <m/>
    <m/>
    <m/>
    <m/>
    <m/>
    <m/>
    <s v="Drugs &amp; alcohol abuse"/>
    <m/>
    <s v="Obesity/weight loss issues"/>
    <m/>
    <n v="3"/>
    <n v="1"/>
    <m/>
    <n v="0"/>
    <n v="0"/>
    <n v="1"/>
    <n v="0"/>
    <n v="0"/>
    <n v="0"/>
    <n v="0"/>
    <n v="0"/>
    <n v="0"/>
    <n v="0"/>
    <n v="1"/>
    <n v="0"/>
    <n v="1"/>
    <m/>
    <m/>
    <n v="3"/>
    <n v="3"/>
    <s v="Correct"/>
    <m/>
    <x v="1"/>
    <n v="26"/>
    <x v="2"/>
    <x v="53"/>
    <x v="1"/>
    <x v="1"/>
    <s v="English"/>
    <x v="5"/>
    <x v="7"/>
    <x v="0"/>
    <x v="2"/>
    <x v="3"/>
    <s v="Yes"/>
    <m/>
  </r>
  <r>
    <n v="239"/>
    <m/>
    <s v="Cancer"/>
    <m/>
    <m/>
    <m/>
    <m/>
    <m/>
    <m/>
    <s v="Diabetes"/>
    <m/>
    <s v="Drugs &amp; alcohol abuse"/>
    <m/>
    <m/>
    <m/>
    <n v="3"/>
    <n v="1"/>
    <m/>
    <n v="0"/>
    <n v="1"/>
    <n v="0"/>
    <n v="0"/>
    <n v="0"/>
    <n v="0"/>
    <n v="0"/>
    <n v="0"/>
    <n v="1"/>
    <n v="0"/>
    <n v="1"/>
    <n v="0"/>
    <n v="0"/>
    <m/>
    <m/>
    <n v="3"/>
    <n v="3"/>
    <s v="Correct"/>
    <m/>
    <x v="0"/>
    <n v="27"/>
    <x v="2"/>
    <x v="43"/>
    <x v="2"/>
    <x v="1"/>
    <s v="English"/>
    <x v="5"/>
    <x v="7"/>
    <x v="0"/>
    <x v="2"/>
    <x v="3"/>
    <s v="Yes"/>
    <m/>
  </r>
  <r>
    <n v="240"/>
    <m/>
    <m/>
    <m/>
    <m/>
    <m/>
    <m/>
    <m/>
    <m/>
    <m/>
    <m/>
    <s v="Drugs &amp; alcohol abuse"/>
    <s v="Environmental hazards"/>
    <m/>
    <m/>
    <n v="2"/>
    <n v="1.5"/>
    <m/>
    <n v="0"/>
    <n v="0"/>
    <n v="0"/>
    <n v="0"/>
    <n v="0"/>
    <n v="0"/>
    <n v="0"/>
    <n v="0"/>
    <n v="0"/>
    <n v="0"/>
    <n v="1"/>
    <n v="1"/>
    <n v="0"/>
    <m/>
    <m/>
    <n v="2"/>
    <n v="2"/>
    <s v="Correct"/>
    <m/>
    <x v="1"/>
    <m/>
    <x v="2"/>
    <x v="69"/>
    <x v="1"/>
    <x v="1"/>
    <s v="English"/>
    <x v="3"/>
    <x v="1"/>
    <x v="0"/>
    <x v="2"/>
    <x v="3"/>
    <s v="Yes"/>
    <m/>
  </r>
  <r>
    <n v="241"/>
    <m/>
    <s v="Cancer"/>
    <m/>
    <m/>
    <m/>
    <m/>
    <m/>
    <m/>
    <m/>
    <m/>
    <m/>
    <s v="Environmental hazards"/>
    <s v="Obesity/weight loss issues"/>
    <m/>
    <n v="3"/>
    <n v="1"/>
    <m/>
    <n v="0"/>
    <n v="1"/>
    <n v="0"/>
    <n v="0"/>
    <n v="0"/>
    <n v="0"/>
    <n v="0"/>
    <n v="0"/>
    <n v="0"/>
    <n v="0"/>
    <n v="0"/>
    <n v="1"/>
    <n v="1"/>
    <m/>
    <m/>
    <n v="3"/>
    <n v="3"/>
    <s v="Correct"/>
    <m/>
    <x v="0"/>
    <n v="26"/>
    <x v="2"/>
    <x v="50"/>
    <x v="1"/>
    <x v="1"/>
    <s v="English"/>
    <x v="0"/>
    <x v="7"/>
    <x v="0"/>
    <x v="2"/>
    <x v="3"/>
    <s v="Yes"/>
    <m/>
  </r>
  <r>
    <n v="242"/>
    <s v="Asthma/lung disease"/>
    <s v="Cancer"/>
    <m/>
    <m/>
    <m/>
    <m/>
    <m/>
    <m/>
    <m/>
    <s v="Mental health depression/suicide"/>
    <m/>
    <m/>
    <m/>
    <m/>
    <n v="3"/>
    <n v="1"/>
    <m/>
    <n v="1"/>
    <n v="1"/>
    <n v="0"/>
    <n v="0"/>
    <n v="0"/>
    <n v="0"/>
    <n v="0"/>
    <n v="0"/>
    <n v="0"/>
    <n v="1"/>
    <n v="0"/>
    <n v="0"/>
    <n v="0"/>
    <m/>
    <m/>
    <n v="3"/>
    <n v="3"/>
    <s v="Correct"/>
    <m/>
    <x v="0"/>
    <n v="43"/>
    <x v="2"/>
    <x v="70"/>
    <x v="1"/>
    <x v="1"/>
    <s v="English"/>
    <x v="6"/>
    <x v="1"/>
    <x v="0"/>
    <x v="2"/>
    <x v="3"/>
    <s v="Yes"/>
    <m/>
  </r>
  <r>
    <n v="243"/>
    <m/>
    <m/>
    <m/>
    <s v="Safety"/>
    <m/>
    <m/>
    <s v="Child health &amp; wellness"/>
    <m/>
    <m/>
    <m/>
    <s v="Drugs &amp; alcohol abuse"/>
    <m/>
    <m/>
    <m/>
    <n v="3"/>
    <n v="1"/>
    <m/>
    <n v="0"/>
    <n v="0"/>
    <n v="0"/>
    <n v="1"/>
    <n v="0"/>
    <n v="0"/>
    <n v="1"/>
    <n v="0"/>
    <n v="0"/>
    <n v="0"/>
    <n v="1"/>
    <n v="0"/>
    <n v="0"/>
    <m/>
    <m/>
    <n v="3"/>
    <n v="3"/>
    <s v="Correct"/>
    <m/>
    <x v="0"/>
    <n v="37"/>
    <x v="2"/>
    <x v="71"/>
    <x v="1"/>
    <x v="1"/>
    <s v="English"/>
    <x v="6"/>
    <x v="1"/>
    <x v="0"/>
    <x v="2"/>
    <x v="3"/>
    <s v="Yes"/>
    <m/>
  </r>
  <r>
    <n v="244"/>
    <m/>
    <s v="Cancer"/>
    <s v="Heart disease &amp; stroke"/>
    <m/>
    <m/>
    <m/>
    <s v="Child health &amp; wellness"/>
    <m/>
    <s v="Diabetes"/>
    <s v="Mental health depression/suicide"/>
    <s v="Drugs &amp; alcohol abuse"/>
    <s v="Environmental hazards"/>
    <m/>
    <m/>
    <n v="7"/>
    <n v="0.42857142857142855"/>
    <m/>
    <n v="0"/>
    <n v="0.42857142857142855"/>
    <n v="0.42857142857142855"/>
    <n v="0"/>
    <n v="0"/>
    <n v="0"/>
    <n v="0.42857142857142855"/>
    <n v="0"/>
    <n v="0.42857142857142855"/>
    <n v="0.42857142857142855"/>
    <n v="0.42857142857142855"/>
    <n v="0.42857142857142855"/>
    <n v="0"/>
    <m/>
    <m/>
    <n v="2.9999999999999996"/>
    <n v="7"/>
    <s v="Correct"/>
    <m/>
    <x v="1"/>
    <n v="48"/>
    <x v="2"/>
    <x v="72"/>
    <x v="1"/>
    <x v="1"/>
    <s v="English"/>
    <x v="5"/>
    <x v="8"/>
    <x v="6"/>
    <x v="2"/>
    <x v="3"/>
    <s v="Yes"/>
    <m/>
  </r>
  <r>
    <n v="245"/>
    <m/>
    <s v="Cancer"/>
    <m/>
    <m/>
    <m/>
    <m/>
    <m/>
    <m/>
    <m/>
    <m/>
    <s v="Drugs &amp; alcohol abuse"/>
    <m/>
    <s v="Obesity/weight loss issues"/>
    <m/>
    <n v="3"/>
    <n v="1"/>
    <m/>
    <n v="0"/>
    <n v="1"/>
    <n v="0"/>
    <n v="0"/>
    <n v="0"/>
    <n v="0"/>
    <n v="0"/>
    <n v="0"/>
    <n v="0"/>
    <n v="0"/>
    <n v="1"/>
    <n v="0"/>
    <n v="1"/>
    <m/>
    <m/>
    <n v="3"/>
    <n v="3"/>
    <s v="Correct"/>
    <m/>
    <x v="0"/>
    <n v="38"/>
    <x v="2"/>
    <x v="54"/>
    <x v="1"/>
    <x v="1"/>
    <s v="English"/>
    <x v="6"/>
    <x v="1"/>
    <x v="6"/>
    <x v="2"/>
    <x v="3"/>
    <s v="Yes"/>
    <m/>
  </r>
  <r>
    <n v="246"/>
    <m/>
    <s v="Cancer"/>
    <m/>
    <m/>
    <m/>
    <m/>
    <m/>
    <s v="Women’s health &amp; wellness"/>
    <s v="Diabetes"/>
    <m/>
    <m/>
    <m/>
    <m/>
    <m/>
    <n v="3"/>
    <n v="1"/>
    <m/>
    <n v="0"/>
    <n v="1"/>
    <n v="0"/>
    <n v="0"/>
    <n v="0"/>
    <n v="0"/>
    <n v="0"/>
    <n v="1"/>
    <n v="1"/>
    <n v="0"/>
    <n v="0"/>
    <n v="0"/>
    <n v="0"/>
    <m/>
    <m/>
    <n v="3"/>
    <n v="3"/>
    <s v="Correct"/>
    <m/>
    <x v="0"/>
    <n v="18"/>
    <x v="2"/>
    <x v="68"/>
    <x v="1"/>
    <x v="1"/>
    <s v="English"/>
    <x v="3"/>
    <x v="4"/>
    <x v="5"/>
    <x v="2"/>
    <x v="3"/>
    <s v="Yes"/>
    <m/>
  </r>
  <r>
    <n v="247"/>
    <m/>
    <m/>
    <m/>
    <m/>
    <m/>
    <m/>
    <m/>
    <m/>
    <m/>
    <m/>
    <m/>
    <m/>
    <m/>
    <m/>
    <n v="0"/>
    <e v="#DIV/0!"/>
    <m/>
    <n v="0"/>
    <n v="0"/>
    <n v="0"/>
    <n v="0"/>
    <n v="0"/>
    <n v="0"/>
    <n v="0"/>
    <n v="0"/>
    <n v="0"/>
    <n v="0"/>
    <n v="0"/>
    <n v="0"/>
    <n v="0"/>
    <m/>
    <m/>
    <n v="0"/>
    <n v="0"/>
    <s v="Correct"/>
    <m/>
    <x v="0"/>
    <n v="55"/>
    <x v="2"/>
    <x v="58"/>
    <x v="1"/>
    <x v="1"/>
    <s v="English"/>
    <x v="6"/>
    <x v="7"/>
    <x v="0"/>
    <x v="2"/>
    <x v="3"/>
    <s v="Yes"/>
    <m/>
  </r>
  <r>
    <n v="248"/>
    <m/>
    <m/>
    <m/>
    <s v="Safety"/>
    <m/>
    <m/>
    <m/>
    <m/>
    <m/>
    <s v="Mental health depression/suicide"/>
    <s v="Drugs &amp; alcohol abuse"/>
    <m/>
    <m/>
    <m/>
    <n v="3"/>
    <n v="1"/>
    <m/>
    <n v="0"/>
    <n v="0"/>
    <n v="0"/>
    <n v="1"/>
    <n v="0"/>
    <n v="0"/>
    <n v="0"/>
    <n v="0"/>
    <n v="0"/>
    <n v="1"/>
    <n v="1"/>
    <n v="0"/>
    <n v="0"/>
    <m/>
    <m/>
    <n v="3"/>
    <n v="3"/>
    <s v="Correct"/>
    <m/>
    <x v="0"/>
    <n v="59"/>
    <x v="2"/>
    <x v="68"/>
    <x v="1"/>
    <x v="1"/>
    <s v="English"/>
    <x v="6"/>
    <x v="7"/>
    <x v="0"/>
    <x v="2"/>
    <x v="3"/>
    <s v="Yes"/>
    <m/>
  </r>
  <r>
    <n v="249"/>
    <m/>
    <s v="Cancer"/>
    <s v="Heart disease &amp; stroke"/>
    <m/>
    <m/>
    <m/>
    <m/>
    <m/>
    <m/>
    <m/>
    <m/>
    <m/>
    <s v="Obesity/weight loss issues"/>
    <m/>
    <n v="3"/>
    <n v="1"/>
    <m/>
    <n v="0"/>
    <n v="1"/>
    <n v="1"/>
    <n v="0"/>
    <n v="0"/>
    <n v="0"/>
    <n v="0"/>
    <n v="0"/>
    <n v="0"/>
    <n v="0"/>
    <n v="0"/>
    <n v="0"/>
    <n v="1"/>
    <m/>
    <m/>
    <n v="3"/>
    <n v="3"/>
    <s v="Correct"/>
    <m/>
    <x v="0"/>
    <n v="18"/>
    <x v="2"/>
    <x v="68"/>
    <x v="1"/>
    <x v="1"/>
    <s v="English"/>
    <x v="3"/>
    <x v="4"/>
    <x v="5"/>
    <x v="2"/>
    <x v="3"/>
    <s v="Yes"/>
    <m/>
  </r>
  <r>
    <n v="250"/>
    <m/>
    <s v="Cancer"/>
    <m/>
    <s v="Safety"/>
    <m/>
    <m/>
    <m/>
    <s v="Women’s health &amp; wellness"/>
    <m/>
    <s v="Mental health depression/suicide"/>
    <m/>
    <m/>
    <m/>
    <m/>
    <n v="4"/>
    <n v="0.75"/>
    <m/>
    <n v="0"/>
    <n v="0.75"/>
    <n v="0"/>
    <n v="0.75"/>
    <n v="0"/>
    <n v="0"/>
    <n v="0"/>
    <n v="0.75"/>
    <n v="0"/>
    <n v="0.75"/>
    <n v="0"/>
    <n v="0"/>
    <n v="0"/>
    <m/>
    <m/>
    <n v="3"/>
    <n v="4"/>
    <s v="Correct"/>
    <m/>
    <x v="0"/>
    <n v="25"/>
    <x v="2"/>
    <x v="54"/>
    <x v="1"/>
    <x v="1"/>
    <s v="English"/>
    <x v="6"/>
    <x v="7"/>
    <x v="0"/>
    <x v="2"/>
    <x v="3"/>
    <s v="Yes"/>
    <m/>
  </r>
  <r>
    <n v="251"/>
    <m/>
    <m/>
    <s v="Heart disease &amp; stroke"/>
    <m/>
    <m/>
    <m/>
    <m/>
    <m/>
    <s v="Diabetes"/>
    <s v="Mental health depression/suicide"/>
    <m/>
    <m/>
    <s v="Obesity/weight loss issues"/>
    <m/>
    <n v="4"/>
    <n v="0.75"/>
    <m/>
    <n v="0"/>
    <n v="0"/>
    <n v="0.75"/>
    <n v="0"/>
    <n v="0"/>
    <n v="0"/>
    <n v="0"/>
    <n v="0"/>
    <n v="0.75"/>
    <n v="0.75"/>
    <n v="0"/>
    <n v="0"/>
    <n v="0.75"/>
    <m/>
    <m/>
    <n v="3"/>
    <n v="4"/>
    <s v="Correct"/>
    <m/>
    <x v="1"/>
    <n v="49"/>
    <x v="2"/>
    <x v="71"/>
    <x v="1"/>
    <x v="1"/>
    <s v="English"/>
    <x v="6"/>
    <x v="8"/>
    <x v="6"/>
    <x v="2"/>
    <x v="3"/>
    <s v="Yes"/>
    <m/>
  </r>
  <r>
    <n v="252"/>
    <m/>
    <m/>
    <m/>
    <m/>
    <m/>
    <m/>
    <m/>
    <m/>
    <m/>
    <m/>
    <s v="Drugs &amp; alcohol abuse"/>
    <m/>
    <m/>
    <m/>
    <n v="1"/>
    <n v="3"/>
    <m/>
    <n v="0"/>
    <n v="0"/>
    <n v="0"/>
    <n v="0"/>
    <n v="0"/>
    <n v="0"/>
    <n v="0"/>
    <n v="0"/>
    <n v="0"/>
    <n v="0"/>
    <n v="1"/>
    <n v="0"/>
    <n v="0"/>
    <m/>
    <m/>
    <n v="1"/>
    <n v="1"/>
    <s v="Correct"/>
    <m/>
    <x v="1"/>
    <n v="41"/>
    <x v="0"/>
    <x v="73"/>
    <x v="2"/>
    <x v="2"/>
    <s v="English"/>
    <x v="6"/>
    <x v="8"/>
    <x v="0"/>
    <x v="2"/>
    <x v="3"/>
    <s v="Yes"/>
    <m/>
  </r>
  <r>
    <n v="253"/>
    <m/>
    <m/>
    <m/>
    <m/>
    <m/>
    <m/>
    <s v="Child health &amp; wellness"/>
    <m/>
    <m/>
    <s v="Mental health depression/suicide"/>
    <s v="Drugs &amp; alcohol abuse"/>
    <m/>
    <m/>
    <m/>
    <n v="3"/>
    <n v="1"/>
    <m/>
    <n v="0"/>
    <n v="0"/>
    <n v="0"/>
    <n v="0"/>
    <n v="0"/>
    <n v="0"/>
    <n v="1"/>
    <n v="0"/>
    <n v="0"/>
    <n v="1"/>
    <n v="1"/>
    <n v="0"/>
    <n v="0"/>
    <m/>
    <m/>
    <n v="3"/>
    <n v="3"/>
    <s v="Correct"/>
    <m/>
    <x v="0"/>
    <n v="34"/>
    <x v="2"/>
    <x v="74"/>
    <x v="1"/>
    <x v="0"/>
    <s v="English"/>
    <x v="5"/>
    <x v="6"/>
    <x v="0"/>
    <x v="2"/>
    <x v="3"/>
    <s v="Yes"/>
    <m/>
  </r>
  <r>
    <n v="254"/>
    <m/>
    <s v="Cancer"/>
    <m/>
    <m/>
    <m/>
    <m/>
    <m/>
    <m/>
    <s v="Diabetes"/>
    <m/>
    <m/>
    <m/>
    <m/>
    <m/>
    <n v="2"/>
    <n v="1.5"/>
    <m/>
    <n v="0"/>
    <n v="1"/>
    <n v="0"/>
    <n v="0"/>
    <n v="0"/>
    <n v="0"/>
    <n v="0"/>
    <n v="0"/>
    <n v="1"/>
    <n v="0"/>
    <n v="0"/>
    <n v="0"/>
    <n v="0"/>
    <m/>
    <m/>
    <n v="2"/>
    <n v="2"/>
    <s v="Correct"/>
    <m/>
    <x v="0"/>
    <n v="70"/>
    <x v="2"/>
    <x v="75"/>
    <x v="1"/>
    <x v="1"/>
    <s v="English"/>
    <x v="3"/>
    <x v="0"/>
    <x v="0"/>
    <x v="0"/>
    <x v="3"/>
    <m/>
    <m/>
  </r>
  <r>
    <n v="255"/>
    <m/>
    <m/>
    <m/>
    <s v="Safety"/>
    <m/>
    <m/>
    <m/>
    <m/>
    <m/>
    <m/>
    <m/>
    <m/>
    <s v="Obesity/weight loss issues"/>
    <m/>
    <n v="2"/>
    <n v="1.5"/>
    <m/>
    <n v="0"/>
    <n v="0"/>
    <n v="0"/>
    <n v="1"/>
    <n v="0"/>
    <n v="0"/>
    <n v="0"/>
    <n v="0"/>
    <n v="0"/>
    <n v="0"/>
    <n v="0"/>
    <n v="0"/>
    <n v="1"/>
    <m/>
    <m/>
    <n v="2"/>
    <n v="2"/>
    <s v="Correct"/>
    <m/>
    <x v="1"/>
    <n v="47"/>
    <x v="2"/>
    <x v="54"/>
    <x v="1"/>
    <x v="1"/>
    <s v="English"/>
    <x v="3"/>
    <x v="7"/>
    <x v="0"/>
    <x v="2"/>
    <x v="3"/>
    <s v="Yes"/>
    <m/>
  </r>
  <r>
    <n v="256"/>
    <m/>
    <m/>
    <m/>
    <s v="Safety"/>
    <m/>
    <m/>
    <m/>
    <m/>
    <m/>
    <m/>
    <s v="Drugs &amp; alcohol abuse"/>
    <s v="Environmental hazards"/>
    <m/>
    <m/>
    <n v="3"/>
    <n v="1"/>
    <m/>
    <n v="0"/>
    <n v="0"/>
    <n v="0"/>
    <n v="1"/>
    <n v="0"/>
    <n v="0"/>
    <n v="0"/>
    <n v="0"/>
    <n v="0"/>
    <n v="0"/>
    <n v="1"/>
    <n v="1"/>
    <n v="0"/>
    <m/>
    <m/>
    <n v="3"/>
    <n v="3"/>
    <s v="Correct"/>
    <m/>
    <x v="1"/>
    <n v="43"/>
    <x v="2"/>
    <x v="28"/>
    <x v="1"/>
    <x v="1"/>
    <s v="Italian"/>
    <x v="0"/>
    <x v="6"/>
    <x v="0"/>
    <x v="2"/>
    <x v="3"/>
    <s v="Yes"/>
    <m/>
  </r>
  <r>
    <n v="257"/>
    <m/>
    <s v="Cancer"/>
    <m/>
    <m/>
    <m/>
    <m/>
    <m/>
    <m/>
    <s v="Diabetes"/>
    <m/>
    <m/>
    <m/>
    <s v="Obesity/weight loss issues"/>
    <m/>
    <n v="3"/>
    <n v="1"/>
    <m/>
    <n v="0"/>
    <n v="1"/>
    <n v="0"/>
    <n v="0"/>
    <n v="0"/>
    <n v="0"/>
    <n v="0"/>
    <n v="0"/>
    <n v="1"/>
    <n v="0"/>
    <n v="0"/>
    <n v="0"/>
    <n v="1"/>
    <m/>
    <m/>
    <n v="3"/>
    <n v="3"/>
    <s v="Correct"/>
    <m/>
    <x v="0"/>
    <n v="53"/>
    <x v="2"/>
    <x v="58"/>
    <x v="1"/>
    <x v="2"/>
    <s v="English, Spanish"/>
    <x v="6"/>
    <x v="0"/>
    <x v="0"/>
    <x v="2"/>
    <x v="3"/>
    <s v="Yes"/>
    <m/>
  </r>
  <r>
    <n v="258"/>
    <m/>
    <m/>
    <m/>
    <s v="Safety"/>
    <m/>
    <m/>
    <s v="Child health &amp; wellness"/>
    <m/>
    <m/>
    <m/>
    <s v="Drugs &amp; alcohol abuse"/>
    <m/>
    <m/>
    <m/>
    <n v="3"/>
    <n v="1"/>
    <m/>
    <n v="0"/>
    <n v="0"/>
    <n v="0"/>
    <n v="1"/>
    <n v="0"/>
    <n v="0"/>
    <n v="1"/>
    <n v="0"/>
    <n v="0"/>
    <n v="0"/>
    <n v="1"/>
    <n v="0"/>
    <n v="0"/>
    <m/>
    <m/>
    <n v="3"/>
    <n v="3"/>
    <s v="Correct"/>
    <m/>
    <x v="1"/>
    <n v="58"/>
    <x v="2"/>
    <x v="68"/>
    <x v="1"/>
    <x v="1"/>
    <s v="English"/>
    <x v="3"/>
    <x v="0"/>
    <x v="0"/>
    <x v="2"/>
    <x v="3"/>
    <s v="Yes"/>
    <m/>
  </r>
  <r>
    <n v="259"/>
    <m/>
    <m/>
    <m/>
    <m/>
    <s v="HIV/AIDS &amp; Sexually Transmitted Diseases (STDs)"/>
    <m/>
    <m/>
    <m/>
    <m/>
    <s v="Mental health depression/suicide"/>
    <m/>
    <m/>
    <m/>
    <m/>
    <n v="2"/>
    <n v="1.5"/>
    <m/>
    <n v="0"/>
    <n v="0"/>
    <n v="0"/>
    <n v="0"/>
    <n v="1"/>
    <n v="0"/>
    <n v="0"/>
    <n v="0"/>
    <n v="0"/>
    <n v="1"/>
    <n v="0"/>
    <n v="0"/>
    <n v="0"/>
    <m/>
    <m/>
    <n v="2"/>
    <n v="2"/>
    <s v="Correct"/>
    <m/>
    <x v="0"/>
    <n v="36"/>
    <x v="2"/>
    <x v="46"/>
    <x v="1"/>
    <x v="1"/>
    <s v="English, Spanish"/>
    <x v="5"/>
    <x v="7"/>
    <x v="0"/>
    <x v="2"/>
    <x v="3"/>
    <s v="Yes"/>
    <m/>
  </r>
  <r>
    <n v="260"/>
    <m/>
    <m/>
    <m/>
    <m/>
    <m/>
    <s v="Vaccine preventable diseases"/>
    <s v="Child health &amp; wellness"/>
    <m/>
    <m/>
    <m/>
    <s v="Drugs &amp; alcohol abuse"/>
    <m/>
    <m/>
    <m/>
    <n v="3"/>
    <n v="1"/>
    <m/>
    <n v="0"/>
    <n v="0"/>
    <n v="0"/>
    <n v="0"/>
    <n v="0"/>
    <n v="1"/>
    <n v="1"/>
    <n v="0"/>
    <n v="0"/>
    <n v="0"/>
    <n v="1"/>
    <n v="0"/>
    <n v="0"/>
    <m/>
    <m/>
    <n v="3"/>
    <n v="3"/>
    <s v="Correct"/>
    <m/>
    <x v="0"/>
    <n v="74"/>
    <x v="2"/>
    <x v="76"/>
    <x v="1"/>
    <x v="1"/>
    <s v="English"/>
    <x v="6"/>
    <x v="7"/>
    <x v="2"/>
    <x v="2"/>
    <x v="3"/>
    <s v="Yes"/>
    <m/>
  </r>
  <r>
    <n v="261"/>
    <m/>
    <s v="Cancer"/>
    <s v="Heart disease &amp; stroke"/>
    <m/>
    <m/>
    <m/>
    <m/>
    <m/>
    <m/>
    <m/>
    <s v="Drugs &amp; alcohol abuse"/>
    <m/>
    <m/>
    <m/>
    <n v="3"/>
    <n v="1"/>
    <m/>
    <n v="0"/>
    <n v="1"/>
    <n v="1"/>
    <n v="0"/>
    <n v="0"/>
    <n v="0"/>
    <n v="0"/>
    <n v="0"/>
    <n v="0"/>
    <n v="0"/>
    <n v="1"/>
    <n v="0"/>
    <n v="0"/>
    <m/>
    <m/>
    <n v="3"/>
    <n v="3"/>
    <s v="Correct"/>
    <m/>
    <x v="1"/>
    <n v="29"/>
    <x v="2"/>
    <x v="43"/>
    <x v="1"/>
    <x v="1"/>
    <s v="English"/>
    <x v="6"/>
    <x v="1"/>
    <x v="0"/>
    <x v="2"/>
    <x v="3"/>
    <s v="Yes"/>
    <m/>
  </r>
  <r>
    <n v="262"/>
    <m/>
    <m/>
    <m/>
    <m/>
    <m/>
    <m/>
    <m/>
    <m/>
    <m/>
    <s v="Mental health depression/suicide"/>
    <s v="Drugs &amp; alcohol abuse"/>
    <m/>
    <s v="Obesity/weight loss issues"/>
    <m/>
    <n v="3"/>
    <n v="1"/>
    <m/>
    <n v="0"/>
    <n v="0"/>
    <n v="0"/>
    <n v="0"/>
    <n v="0"/>
    <n v="0"/>
    <n v="0"/>
    <n v="0"/>
    <n v="0"/>
    <n v="1"/>
    <n v="1"/>
    <n v="0"/>
    <n v="1"/>
    <m/>
    <m/>
    <n v="3"/>
    <n v="3"/>
    <s v="Correct"/>
    <m/>
    <x v="1"/>
    <n v="28"/>
    <x v="0"/>
    <x v="7"/>
    <x v="1"/>
    <x v="1"/>
    <s v="English"/>
    <x v="6"/>
    <x v="1"/>
    <x v="0"/>
    <x v="2"/>
    <x v="3"/>
    <s v="Yes"/>
    <m/>
  </r>
  <r>
    <n v="263"/>
    <m/>
    <s v="Cancer"/>
    <m/>
    <m/>
    <m/>
    <m/>
    <m/>
    <m/>
    <s v="Diabetes"/>
    <m/>
    <m/>
    <m/>
    <s v="Obesity/weight loss issues"/>
    <m/>
    <n v="3"/>
    <n v="1"/>
    <m/>
    <n v="0"/>
    <n v="1"/>
    <n v="0"/>
    <n v="0"/>
    <n v="0"/>
    <n v="0"/>
    <n v="0"/>
    <n v="0"/>
    <n v="1"/>
    <n v="0"/>
    <n v="0"/>
    <n v="0"/>
    <n v="1"/>
    <m/>
    <m/>
    <n v="3"/>
    <n v="3"/>
    <s v="Correct"/>
    <m/>
    <x v="0"/>
    <n v="29"/>
    <x v="1"/>
    <x v="77"/>
    <x v="5"/>
    <x v="1"/>
    <s v="English, Korean"/>
    <x v="5"/>
    <x v="7"/>
    <x v="0"/>
    <x v="2"/>
    <x v="3"/>
    <s v="Yes"/>
    <m/>
  </r>
  <r>
    <n v="264"/>
    <m/>
    <s v="Cancer"/>
    <m/>
    <m/>
    <m/>
    <m/>
    <m/>
    <m/>
    <m/>
    <s v="Mental health depression/suicide"/>
    <s v="Drugs &amp; alcohol abuse"/>
    <m/>
    <m/>
    <m/>
    <n v="3"/>
    <n v="1"/>
    <m/>
    <n v="0"/>
    <n v="1"/>
    <n v="0"/>
    <n v="0"/>
    <n v="0"/>
    <n v="0"/>
    <n v="0"/>
    <n v="0"/>
    <n v="0"/>
    <n v="1"/>
    <n v="1"/>
    <n v="0"/>
    <n v="0"/>
    <m/>
    <m/>
    <n v="3"/>
    <n v="3"/>
    <s v="Correct"/>
    <m/>
    <x v="0"/>
    <n v="29"/>
    <x v="2"/>
    <x v="78"/>
    <x v="1"/>
    <x v="1"/>
    <s v="English"/>
    <x v="5"/>
    <x v="1"/>
    <x v="0"/>
    <x v="2"/>
    <x v="3"/>
    <s v="Yes"/>
    <m/>
  </r>
  <r>
    <n v="265"/>
    <m/>
    <s v="Cancer"/>
    <m/>
    <m/>
    <m/>
    <m/>
    <m/>
    <m/>
    <m/>
    <m/>
    <s v="Drugs &amp; alcohol abuse"/>
    <s v="Environmental hazards"/>
    <m/>
    <m/>
    <n v="3"/>
    <n v="1"/>
    <m/>
    <n v="0"/>
    <n v="1"/>
    <n v="0"/>
    <n v="0"/>
    <n v="0"/>
    <n v="0"/>
    <n v="0"/>
    <n v="0"/>
    <n v="0"/>
    <n v="0"/>
    <n v="1"/>
    <n v="1"/>
    <n v="0"/>
    <m/>
    <m/>
    <n v="3"/>
    <n v="3"/>
    <s v="Correct"/>
    <m/>
    <x v="0"/>
    <n v="35"/>
    <x v="2"/>
    <x v="79"/>
    <x v="1"/>
    <x v="1"/>
    <s v="English"/>
    <x v="6"/>
    <x v="7"/>
    <x v="0"/>
    <x v="2"/>
    <x v="3"/>
    <s v="Yes"/>
    <m/>
  </r>
  <r>
    <n v="266"/>
    <m/>
    <m/>
    <m/>
    <m/>
    <m/>
    <m/>
    <m/>
    <m/>
    <m/>
    <m/>
    <m/>
    <m/>
    <s v="Obesity/weight loss issues"/>
    <m/>
    <n v="1"/>
    <n v="3"/>
    <m/>
    <n v="0"/>
    <n v="0"/>
    <n v="0"/>
    <n v="0"/>
    <n v="0"/>
    <n v="0"/>
    <n v="0"/>
    <n v="0"/>
    <n v="0"/>
    <n v="0"/>
    <n v="0"/>
    <n v="0"/>
    <n v="1"/>
    <m/>
    <m/>
    <n v="1"/>
    <n v="1"/>
    <s v="Correct"/>
    <m/>
    <x v="1"/>
    <n v="29"/>
    <x v="0"/>
    <x v="80"/>
    <x v="1"/>
    <x v="1"/>
    <s v="English"/>
    <x v="0"/>
    <x v="1"/>
    <x v="0"/>
    <x v="2"/>
    <x v="3"/>
    <s v="Yes"/>
    <m/>
  </r>
  <r>
    <n v="267"/>
    <m/>
    <s v="Cancer"/>
    <m/>
    <m/>
    <m/>
    <m/>
    <m/>
    <m/>
    <s v="Diabetes"/>
    <m/>
    <m/>
    <s v="Environmental hazards"/>
    <m/>
    <m/>
    <n v="3"/>
    <n v="1"/>
    <m/>
    <n v="0"/>
    <n v="1"/>
    <n v="0"/>
    <n v="0"/>
    <n v="0"/>
    <n v="0"/>
    <n v="0"/>
    <n v="0"/>
    <n v="1"/>
    <n v="0"/>
    <n v="0"/>
    <n v="1"/>
    <n v="0"/>
    <m/>
    <m/>
    <n v="3"/>
    <n v="3"/>
    <s v="Correct"/>
    <m/>
    <x v="0"/>
    <n v="53"/>
    <x v="1"/>
    <x v="81"/>
    <x v="2"/>
    <x v="2"/>
    <s v="English, Spanish"/>
    <x v="5"/>
    <x v="1"/>
    <x v="0"/>
    <x v="2"/>
    <x v="3"/>
    <s v="Yes"/>
    <m/>
  </r>
  <r>
    <n v="268"/>
    <m/>
    <m/>
    <m/>
    <m/>
    <m/>
    <m/>
    <m/>
    <m/>
    <m/>
    <s v="Mental health depression/suicide"/>
    <s v="Drugs &amp; alcohol abuse"/>
    <m/>
    <s v="Obesity/weight loss issues"/>
    <m/>
    <n v="3"/>
    <n v="1"/>
    <m/>
    <n v="0"/>
    <n v="0"/>
    <n v="0"/>
    <n v="0"/>
    <n v="0"/>
    <n v="0"/>
    <n v="0"/>
    <n v="0"/>
    <n v="0"/>
    <n v="1"/>
    <n v="1"/>
    <n v="0"/>
    <n v="1"/>
    <m/>
    <m/>
    <n v="3"/>
    <n v="3"/>
    <s v="Correct"/>
    <m/>
    <x v="0"/>
    <n v="37"/>
    <x v="2"/>
    <x v="82"/>
    <x v="1"/>
    <x v="2"/>
    <s v="English"/>
    <x v="2"/>
    <x v="7"/>
    <x v="0"/>
    <x v="2"/>
    <x v="3"/>
    <s v="Yes"/>
    <m/>
  </r>
  <r>
    <n v="269"/>
    <m/>
    <s v="Cancer"/>
    <s v="Heart disease &amp; stroke"/>
    <m/>
    <m/>
    <m/>
    <m/>
    <m/>
    <m/>
    <m/>
    <m/>
    <s v="Environmental hazards"/>
    <m/>
    <m/>
    <n v="3"/>
    <n v="1"/>
    <m/>
    <n v="0"/>
    <n v="1"/>
    <n v="1"/>
    <n v="0"/>
    <n v="0"/>
    <n v="0"/>
    <n v="0"/>
    <n v="0"/>
    <n v="0"/>
    <n v="0"/>
    <n v="0"/>
    <n v="1"/>
    <n v="0"/>
    <m/>
    <m/>
    <n v="3"/>
    <n v="3"/>
    <s v="Correct"/>
    <m/>
    <x v="0"/>
    <n v="44"/>
    <x v="2"/>
    <x v="58"/>
    <x v="5"/>
    <x v="1"/>
    <s v="English"/>
    <x v="6"/>
    <x v="1"/>
    <x v="0"/>
    <x v="2"/>
    <x v="3"/>
    <s v="Yes"/>
    <m/>
  </r>
  <r>
    <n v="270"/>
    <m/>
    <s v="Cancer"/>
    <m/>
    <m/>
    <m/>
    <m/>
    <m/>
    <m/>
    <m/>
    <m/>
    <m/>
    <m/>
    <m/>
    <m/>
    <n v="1"/>
    <n v="3"/>
    <m/>
    <n v="0"/>
    <n v="1"/>
    <n v="0"/>
    <n v="0"/>
    <n v="0"/>
    <n v="0"/>
    <n v="0"/>
    <n v="0"/>
    <n v="0"/>
    <n v="0"/>
    <n v="0"/>
    <n v="0"/>
    <n v="0"/>
    <m/>
    <m/>
    <n v="1"/>
    <n v="1"/>
    <s v="Correct"/>
    <m/>
    <x v="0"/>
    <n v="18"/>
    <x v="2"/>
    <x v="58"/>
    <x v="1"/>
    <x v="1"/>
    <s v="English"/>
    <x v="0"/>
    <x v="3"/>
    <x v="5"/>
    <x v="2"/>
    <x v="3"/>
    <s v="Yes"/>
    <m/>
  </r>
  <r>
    <n v="271"/>
    <m/>
    <m/>
    <s v="Heart disease &amp; stroke"/>
    <m/>
    <m/>
    <m/>
    <m/>
    <m/>
    <s v="Diabetes"/>
    <m/>
    <m/>
    <m/>
    <m/>
    <m/>
    <n v="2"/>
    <n v="1.5"/>
    <m/>
    <n v="0"/>
    <n v="0"/>
    <n v="1"/>
    <n v="0"/>
    <n v="0"/>
    <n v="0"/>
    <n v="0"/>
    <n v="0"/>
    <n v="1"/>
    <n v="0"/>
    <n v="0"/>
    <n v="0"/>
    <n v="0"/>
    <m/>
    <m/>
    <n v="2"/>
    <n v="2"/>
    <s v="Correct"/>
    <m/>
    <x v="1"/>
    <n v="48"/>
    <x v="2"/>
    <x v="54"/>
    <x v="1"/>
    <x v="1"/>
    <s v="English"/>
    <x v="2"/>
    <x v="0"/>
    <x v="1"/>
    <x v="2"/>
    <x v="4"/>
    <s v="Yes"/>
    <m/>
  </r>
  <r>
    <n v="272"/>
    <m/>
    <m/>
    <m/>
    <m/>
    <m/>
    <m/>
    <m/>
    <m/>
    <m/>
    <m/>
    <s v="Drugs &amp; alcohol abuse"/>
    <m/>
    <m/>
    <m/>
    <n v="1"/>
    <n v="3"/>
    <m/>
    <n v="0"/>
    <n v="0"/>
    <n v="0"/>
    <n v="0"/>
    <n v="0"/>
    <n v="0"/>
    <n v="0"/>
    <n v="0"/>
    <n v="0"/>
    <n v="0"/>
    <n v="1"/>
    <n v="0"/>
    <n v="0"/>
    <m/>
    <m/>
    <n v="1"/>
    <n v="1"/>
    <s v="Correct"/>
    <m/>
    <x v="1"/>
    <n v="24"/>
    <x v="2"/>
    <x v="65"/>
    <x v="1"/>
    <x v="1"/>
    <s v="English"/>
    <x v="3"/>
    <x v="4"/>
    <x v="0"/>
    <x v="2"/>
    <x v="0"/>
    <s v="Yes"/>
    <m/>
  </r>
  <r>
    <n v="273"/>
    <m/>
    <m/>
    <m/>
    <m/>
    <m/>
    <m/>
    <m/>
    <m/>
    <m/>
    <m/>
    <s v="Drugs &amp; alcohol abuse"/>
    <m/>
    <m/>
    <m/>
    <n v="1"/>
    <n v="3"/>
    <m/>
    <n v="0"/>
    <n v="0"/>
    <n v="0"/>
    <n v="0"/>
    <n v="0"/>
    <n v="0"/>
    <n v="0"/>
    <n v="0"/>
    <n v="0"/>
    <n v="0"/>
    <n v="1"/>
    <n v="0"/>
    <n v="0"/>
    <m/>
    <m/>
    <n v="1"/>
    <n v="1"/>
    <s v="Correct"/>
    <m/>
    <x v="0"/>
    <n v="42"/>
    <x v="2"/>
    <x v="72"/>
    <x v="1"/>
    <x v="1"/>
    <s v="English"/>
    <x v="3"/>
    <x v="0"/>
    <x v="1"/>
    <x v="2"/>
    <x v="4"/>
    <s v="Yes"/>
    <m/>
  </r>
  <r>
    <n v="274"/>
    <m/>
    <s v="Cancer"/>
    <m/>
    <m/>
    <m/>
    <m/>
    <m/>
    <m/>
    <m/>
    <s v="Mental health depression/suicide"/>
    <s v="Drugs &amp; alcohol abuse"/>
    <m/>
    <m/>
    <m/>
    <n v="3"/>
    <n v="1"/>
    <m/>
    <n v="0"/>
    <n v="1"/>
    <n v="0"/>
    <n v="0"/>
    <n v="0"/>
    <n v="0"/>
    <n v="0"/>
    <n v="0"/>
    <n v="0"/>
    <n v="1"/>
    <n v="1"/>
    <n v="0"/>
    <n v="0"/>
    <m/>
    <m/>
    <n v="3"/>
    <n v="3"/>
    <s v="Correct"/>
    <m/>
    <x v="0"/>
    <n v="48"/>
    <x v="2"/>
    <x v="54"/>
    <x v="1"/>
    <x v="1"/>
    <s v="English"/>
    <x v="5"/>
    <x v="7"/>
    <x v="0"/>
    <x v="2"/>
    <x v="0"/>
    <s v="Yes"/>
    <m/>
  </r>
  <r>
    <n v="275"/>
    <m/>
    <s v="Cancer"/>
    <s v="Heart disease &amp; stroke"/>
    <m/>
    <m/>
    <m/>
    <m/>
    <m/>
    <m/>
    <m/>
    <s v="Drugs &amp; alcohol abuse"/>
    <m/>
    <m/>
    <m/>
    <n v="3"/>
    <n v="1"/>
    <m/>
    <n v="0"/>
    <n v="1"/>
    <n v="1"/>
    <n v="0"/>
    <n v="0"/>
    <n v="0"/>
    <n v="0"/>
    <n v="0"/>
    <n v="0"/>
    <n v="0"/>
    <n v="1"/>
    <n v="0"/>
    <n v="0"/>
    <m/>
    <m/>
    <n v="3"/>
    <n v="3"/>
    <s v="Correct"/>
    <m/>
    <x v="1"/>
    <n v="57"/>
    <x v="2"/>
    <x v="58"/>
    <x v="1"/>
    <x v="1"/>
    <s v="English"/>
    <x v="6"/>
    <x v="7"/>
    <x v="0"/>
    <x v="2"/>
    <x v="0"/>
    <s v="Yes"/>
    <m/>
  </r>
  <r>
    <n v="276"/>
    <m/>
    <m/>
    <m/>
    <m/>
    <m/>
    <m/>
    <m/>
    <m/>
    <m/>
    <m/>
    <m/>
    <m/>
    <m/>
    <m/>
    <n v="0"/>
    <e v="#DIV/0!"/>
    <m/>
    <n v="0"/>
    <n v="0"/>
    <n v="0"/>
    <n v="0"/>
    <n v="0"/>
    <n v="0"/>
    <n v="0"/>
    <n v="0"/>
    <n v="0"/>
    <n v="0"/>
    <n v="0"/>
    <n v="0"/>
    <n v="0"/>
    <m/>
    <m/>
    <n v="0"/>
    <n v="0"/>
    <s v="Correct"/>
    <m/>
    <x v="1"/>
    <n v="58"/>
    <x v="2"/>
    <x v="58"/>
    <x v="1"/>
    <x v="0"/>
    <s v="English"/>
    <x v="3"/>
    <x v="0"/>
    <x v="3"/>
    <x v="2"/>
    <x v="4"/>
    <s v="No"/>
    <m/>
  </r>
  <r>
    <n v="277"/>
    <m/>
    <m/>
    <m/>
    <m/>
    <m/>
    <m/>
    <s v="Child health &amp; wellness"/>
    <m/>
    <m/>
    <s v="Mental health depression/suicide"/>
    <s v="Drugs &amp; alcohol abuse"/>
    <m/>
    <m/>
    <m/>
    <n v="3"/>
    <n v="1"/>
    <m/>
    <n v="0"/>
    <n v="0"/>
    <n v="0"/>
    <n v="0"/>
    <n v="0"/>
    <n v="0"/>
    <n v="1"/>
    <n v="0"/>
    <n v="0"/>
    <n v="1"/>
    <n v="1"/>
    <n v="0"/>
    <n v="0"/>
    <m/>
    <m/>
    <n v="3"/>
    <n v="3"/>
    <s v="Correct"/>
    <m/>
    <x v="0"/>
    <n v="44"/>
    <x v="2"/>
    <x v="63"/>
    <x v="1"/>
    <x v="1"/>
    <s v="English"/>
    <x v="0"/>
    <x v="9"/>
    <x v="0"/>
    <x v="2"/>
    <x v="0"/>
    <s v="Yes"/>
    <m/>
  </r>
  <r>
    <n v="278"/>
    <m/>
    <m/>
    <s v="Heart disease &amp; stroke"/>
    <m/>
    <m/>
    <m/>
    <m/>
    <m/>
    <s v="Diabetes"/>
    <m/>
    <m/>
    <m/>
    <s v="Obesity/weight loss issues"/>
    <m/>
    <n v="3"/>
    <n v="1"/>
    <m/>
    <n v="0"/>
    <n v="0"/>
    <n v="1"/>
    <n v="0"/>
    <n v="0"/>
    <n v="0"/>
    <n v="0"/>
    <n v="0"/>
    <n v="1"/>
    <n v="0"/>
    <n v="0"/>
    <n v="0"/>
    <n v="1"/>
    <m/>
    <m/>
    <n v="3"/>
    <n v="3"/>
    <s v="Correct"/>
    <m/>
    <x v="1"/>
    <n v="70"/>
    <x v="0"/>
    <x v="83"/>
    <x v="5"/>
    <x v="0"/>
    <s v="English"/>
    <x v="3"/>
    <x v="7"/>
    <x v="2"/>
    <x v="2"/>
    <x v="5"/>
    <s v="Yes"/>
    <m/>
  </r>
  <r>
    <n v="279"/>
    <m/>
    <s v="Cancer"/>
    <m/>
    <m/>
    <m/>
    <m/>
    <m/>
    <m/>
    <s v="Diabetes"/>
    <m/>
    <m/>
    <m/>
    <s v="Obesity/weight loss issues"/>
    <m/>
    <n v="3"/>
    <n v="1"/>
    <m/>
    <n v="0"/>
    <n v="1"/>
    <n v="0"/>
    <n v="0"/>
    <n v="0"/>
    <n v="0"/>
    <n v="0"/>
    <n v="0"/>
    <n v="1"/>
    <n v="0"/>
    <n v="0"/>
    <n v="0"/>
    <n v="1"/>
    <m/>
    <m/>
    <n v="3"/>
    <n v="3"/>
    <s v="Correct"/>
    <m/>
    <x v="1"/>
    <n v="73"/>
    <x v="0"/>
    <x v="83"/>
    <x v="1"/>
    <x v="2"/>
    <s v="English"/>
    <x v="5"/>
    <x v="1"/>
    <x v="2"/>
    <x v="2"/>
    <x v="6"/>
    <s v="No"/>
    <m/>
  </r>
  <r>
    <n v="280"/>
    <m/>
    <s v="Cancer"/>
    <m/>
    <m/>
    <m/>
    <m/>
    <m/>
    <m/>
    <m/>
    <m/>
    <m/>
    <m/>
    <m/>
    <m/>
    <n v="1"/>
    <n v="3"/>
    <m/>
    <n v="0"/>
    <n v="1"/>
    <n v="0"/>
    <n v="0"/>
    <n v="0"/>
    <n v="0"/>
    <n v="0"/>
    <n v="0"/>
    <n v="0"/>
    <n v="0"/>
    <n v="0"/>
    <n v="0"/>
    <n v="0"/>
    <m/>
    <m/>
    <n v="1"/>
    <n v="1"/>
    <s v="Correct"/>
    <m/>
    <x v="0"/>
    <n v="76"/>
    <x v="0"/>
    <x v="83"/>
    <x v="1"/>
    <x v="1"/>
    <s v="English"/>
    <x v="0"/>
    <x v="0"/>
    <x v="0"/>
    <x v="2"/>
    <x v="5"/>
    <s v="Yes"/>
    <m/>
  </r>
  <r>
    <n v="281"/>
    <m/>
    <s v="Cancer"/>
    <s v="Heart disease &amp; stroke"/>
    <m/>
    <m/>
    <m/>
    <m/>
    <m/>
    <m/>
    <m/>
    <m/>
    <s v="Environmental hazards"/>
    <m/>
    <m/>
    <n v="3"/>
    <n v="1"/>
    <m/>
    <n v="0"/>
    <n v="1"/>
    <n v="1"/>
    <n v="0"/>
    <n v="0"/>
    <n v="0"/>
    <n v="0"/>
    <n v="0"/>
    <n v="0"/>
    <n v="0"/>
    <n v="0"/>
    <n v="1"/>
    <n v="0"/>
    <m/>
    <m/>
    <n v="3"/>
    <n v="3"/>
    <s v="Correct"/>
    <m/>
    <x v="0"/>
    <n v="71"/>
    <x v="0"/>
    <x v="13"/>
    <x v="1"/>
    <x v="0"/>
    <s v="English"/>
    <x v="4"/>
    <x v="4"/>
    <x v="2"/>
    <x v="2"/>
    <x v="5"/>
    <s v="No"/>
    <m/>
  </r>
  <r>
    <n v="282"/>
    <m/>
    <m/>
    <s v="Heart disease &amp; stroke"/>
    <s v="Safety"/>
    <m/>
    <s v="Vaccine preventable diseases"/>
    <s v="Child health &amp; wellness"/>
    <s v="Women’s health &amp; wellness"/>
    <m/>
    <m/>
    <s v="Drugs &amp; alcohol abuse"/>
    <s v="Environmental hazards"/>
    <m/>
    <m/>
    <n v="7"/>
    <n v="0.42857142857142855"/>
    <m/>
    <n v="0"/>
    <n v="0"/>
    <n v="0.42857142857142855"/>
    <n v="0.42857142857142855"/>
    <n v="0"/>
    <n v="0.42857142857142855"/>
    <n v="0.42857142857142855"/>
    <n v="0.42857142857142855"/>
    <n v="0"/>
    <n v="0"/>
    <n v="0.42857142857142855"/>
    <n v="0.42857142857142855"/>
    <n v="0"/>
    <m/>
    <m/>
    <n v="2.9999999999999996"/>
    <n v="7"/>
    <s v="Correct"/>
    <m/>
    <x v="0"/>
    <n v="87"/>
    <x v="0"/>
    <x v="55"/>
    <x v="1"/>
    <x v="1"/>
    <s v="English"/>
    <x v="4"/>
    <x v="4"/>
    <x v="2"/>
    <x v="2"/>
    <x v="5"/>
    <s v="No"/>
    <m/>
  </r>
  <r>
    <n v="283"/>
    <m/>
    <s v="Cancer"/>
    <s v="Heart disease &amp; stroke"/>
    <m/>
    <m/>
    <m/>
    <m/>
    <m/>
    <m/>
    <m/>
    <m/>
    <m/>
    <s v="Obesity/weight loss issues"/>
    <m/>
    <n v="3"/>
    <n v="1"/>
    <m/>
    <n v="0"/>
    <n v="1"/>
    <n v="1"/>
    <n v="0"/>
    <n v="0"/>
    <n v="0"/>
    <n v="0"/>
    <n v="0"/>
    <n v="0"/>
    <n v="0"/>
    <n v="0"/>
    <n v="0"/>
    <n v="1"/>
    <m/>
    <m/>
    <n v="3"/>
    <n v="3"/>
    <s v="Correct"/>
    <m/>
    <x v="1"/>
    <n v="74"/>
    <x v="0"/>
    <x v="84"/>
    <x v="1"/>
    <x v="1"/>
    <s v="English"/>
    <x v="0"/>
    <x v="6"/>
    <x v="2"/>
    <x v="2"/>
    <x v="8"/>
    <s v="Yes"/>
    <m/>
  </r>
  <r>
    <n v="284"/>
    <m/>
    <m/>
    <s v="Heart disease &amp; stroke"/>
    <m/>
    <m/>
    <m/>
    <m/>
    <m/>
    <m/>
    <m/>
    <m/>
    <m/>
    <m/>
    <m/>
    <n v="1"/>
    <n v="3"/>
    <m/>
    <n v="0"/>
    <n v="0"/>
    <n v="1"/>
    <n v="0"/>
    <n v="0"/>
    <n v="0"/>
    <n v="0"/>
    <n v="0"/>
    <n v="0"/>
    <n v="0"/>
    <n v="0"/>
    <n v="0"/>
    <n v="0"/>
    <m/>
    <m/>
    <n v="1"/>
    <n v="1"/>
    <s v="Correct"/>
    <m/>
    <x v="0"/>
    <n v="85"/>
    <x v="0"/>
    <x v="3"/>
    <x v="0"/>
    <x v="0"/>
    <s v="English"/>
    <x v="3"/>
    <x v="6"/>
    <x v="2"/>
    <x v="2"/>
    <x v="5"/>
    <s v="No"/>
    <m/>
  </r>
  <r>
    <n v="285"/>
    <m/>
    <s v="Cancer"/>
    <m/>
    <m/>
    <m/>
    <m/>
    <m/>
    <m/>
    <s v="Diabetes"/>
    <m/>
    <m/>
    <m/>
    <s v="Obesity/weight loss issues"/>
    <m/>
    <n v="3"/>
    <n v="1"/>
    <m/>
    <n v="0"/>
    <n v="1"/>
    <n v="0"/>
    <n v="0"/>
    <n v="0"/>
    <n v="0"/>
    <n v="0"/>
    <n v="0"/>
    <n v="1"/>
    <n v="0"/>
    <n v="0"/>
    <n v="0"/>
    <n v="1"/>
    <m/>
    <m/>
    <n v="3"/>
    <n v="3"/>
    <s v="Correct"/>
    <m/>
    <x v="0"/>
    <n v="68"/>
    <x v="3"/>
    <x v="3"/>
    <x v="0"/>
    <x v="1"/>
    <s v="English"/>
    <x v="1"/>
    <x v="3"/>
    <x v="2"/>
    <x v="2"/>
    <x v="5"/>
    <s v="No"/>
    <m/>
  </r>
  <r>
    <n v="286"/>
    <m/>
    <m/>
    <s v="Heart disease &amp; stroke"/>
    <m/>
    <m/>
    <m/>
    <m/>
    <s v="Women’s health &amp; wellness"/>
    <m/>
    <m/>
    <m/>
    <m/>
    <m/>
    <m/>
    <n v="2"/>
    <n v="1.5"/>
    <m/>
    <n v="0"/>
    <n v="0"/>
    <n v="1"/>
    <n v="0"/>
    <n v="0"/>
    <n v="0"/>
    <n v="0"/>
    <n v="1"/>
    <n v="0"/>
    <n v="0"/>
    <n v="0"/>
    <n v="0"/>
    <n v="0"/>
    <m/>
    <m/>
    <n v="2"/>
    <n v="2"/>
    <s v="Correct"/>
    <m/>
    <x v="0"/>
    <n v="57"/>
    <x v="0"/>
    <x v="85"/>
    <x v="1"/>
    <x v="1"/>
    <s v="English"/>
    <x v="3"/>
    <x v="7"/>
    <x v="6"/>
    <x v="2"/>
    <x v="0"/>
    <s v="No"/>
    <m/>
  </r>
  <r>
    <n v="287"/>
    <s v="Asthma/lung disease"/>
    <m/>
    <s v="Heart disease &amp; stroke"/>
    <m/>
    <m/>
    <m/>
    <m/>
    <m/>
    <s v="Diabetes"/>
    <m/>
    <m/>
    <m/>
    <m/>
    <m/>
    <n v="3"/>
    <n v="1"/>
    <m/>
    <n v="1"/>
    <n v="0"/>
    <n v="1"/>
    <n v="0"/>
    <n v="0"/>
    <n v="0"/>
    <n v="0"/>
    <n v="0"/>
    <n v="1"/>
    <n v="0"/>
    <n v="0"/>
    <n v="0"/>
    <n v="0"/>
    <m/>
    <m/>
    <n v="3"/>
    <n v="3"/>
    <s v="Correct"/>
    <m/>
    <x v="0"/>
    <n v="62"/>
    <x v="0"/>
    <x v="85"/>
    <x v="1"/>
    <x v="0"/>
    <s v="English"/>
    <x v="6"/>
    <x v="0"/>
    <x v="0"/>
    <x v="2"/>
    <x v="0"/>
    <s v="Yes"/>
    <m/>
  </r>
  <r>
    <n v="288"/>
    <m/>
    <s v="Cancer"/>
    <m/>
    <m/>
    <m/>
    <m/>
    <m/>
    <m/>
    <m/>
    <m/>
    <m/>
    <m/>
    <m/>
    <m/>
    <n v="1"/>
    <n v="3"/>
    <m/>
    <n v="0"/>
    <n v="1"/>
    <n v="0"/>
    <n v="0"/>
    <n v="0"/>
    <n v="0"/>
    <n v="0"/>
    <n v="0"/>
    <n v="0"/>
    <n v="0"/>
    <n v="0"/>
    <n v="0"/>
    <n v="0"/>
    <m/>
    <m/>
    <n v="1"/>
    <n v="1"/>
    <s v="Correct"/>
    <m/>
    <x v="0"/>
    <n v="60"/>
    <x v="0"/>
    <x v="80"/>
    <x v="1"/>
    <x v="1"/>
    <s v="English"/>
    <x v="0"/>
    <x v="4"/>
    <x v="0"/>
    <x v="2"/>
    <x v="0"/>
    <s v="No"/>
    <m/>
  </r>
  <r>
    <n v="289"/>
    <m/>
    <s v="Cancer"/>
    <m/>
    <m/>
    <m/>
    <m/>
    <m/>
    <m/>
    <m/>
    <m/>
    <m/>
    <m/>
    <m/>
    <m/>
    <n v="1"/>
    <n v="3"/>
    <m/>
    <n v="0"/>
    <n v="1"/>
    <n v="0"/>
    <n v="0"/>
    <n v="0"/>
    <n v="0"/>
    <n v="0"/>
    <n v="0"/>
    <n v="0"/>
    <n v="0"/>
    <n v="0"/>
    <n v="0"/>
    <n v="0"/>
    <m/>
    <m/>
    <n v="1"/>
    <n v="1"/>
    <s v="Correct"/>
    <m/>
    <x v="0"/>
    <n v="52"/>
    <x v="0"/>
    <x v="85"/>
    <x v="5"/>
    <x v="1"/>
    <s v="Chinese"/>
    <x v="3"/>
    <x v="2"/>
    <x v="3"/>
    <x v="0"/>
    <x v="3"/>
    <m/>
    <m/>
  </r>
  <r>
    <n v="290"/>
    <m/>
    <s v="Cancer"/>
    <m/>
    <m/>
    <m/>
    <m/>
    <m/>
    <s v="Women’s health &amp; wellness"/>
    <m/>
    <s v="Mental health depression/suicide"/>
    <m/>
    <m/>
    <s v="Obesity/weight loss issues"/>
    <m/>
    <n v="4"/>
    <n v="0.75"/>
    <m/>
    <n v="0"/>
    <n v="0.75"/>
    <n v="0"/>
    <n v="0"/>
    <n v="0"/>
    <n v="0"/>
    <n v="0"/>
    <n v="0.75"/>
    <n v="0"/>
    <n v="0.75"/>
    <n v="0"/>
    <n v="0"/>
    <n v="0.75"/>
    <m/>
    <m/>
    <n v="3"/>
    <n v="4"/>
    <s v="Correct"/>
    <m/>
    <x v="1"/>
    <n v="86"/>
    <x v="0"/>
    <x v="86"/>
    <x v="5"/>
    <x v="1"/>
    <s v="English"/>
    <x v="6"/>
    <x v="8"/>
    <x v="2"/>
    <x v="2"/>
    <x v="5"/>
    <s v="Yes"/>
    <m/>
  </r>
  <r>
    <n v="291"/>
    <m/>
    <s v="Cancer"/>
    <s v="Heart disease &amp; stroke"/>
    <m/>
    <m/>
    <m/>
    <m/>
    <m/>
    <s v="Diabetes"/>
    <m/>
    <m/>
    <m/>
    <m/>
    <m/>
    <n v="3"/>
    <n v="1"/>
    <m/>
    <n v="0"/>
    <n v="1"/>
    <n v="1"/>
    <n v="0"/>
    <n v="0"/>
    <n v="0"/>
    <n v="0"/>
    <n v="0"/>
    <n v="1"/>
    <n v="0"/>
    <n v="0"/>
    <n v="0"/>
    <n v="0"/>
    <m/>
    <m/>
    <n v="3"/>
    <n v="3"/>
    <s v="Correct"/>
    <m/>
    <x v="0"/>
    <m/>
    <x v="2"/>
    <x v="50"/>
    <x v="2"/>
    <x v="1"/>
    <s v="English"/>
    <x v="4"/>
    <x v="0"/>
    <x v="2"/>
    <x v="2"/>
    <x v="3"/>
    <m/>
    <m/>
  </r>
  <r>
    <n v="292"/>
    <m/>
    <s v="Cancer"/>
    <s v="Heart disease &amp; stroke"/>
    <s v="Safety"/>
    <m/>
    <m/>
    <m/>
    <m/>
    <m/>
    <m/>
    <m/>
    <m/>
    <m/>
    <m/>
    <n v="3"/>
    <n v="1"/>
    <m/>
    <n v="0"/>
    <n v="1"/>
    <n v="1"/>
    <n v="1"/>
    <n v="0"/>
    <n v="0"/>
    <n v="0"/>
    <n v="0"/>
    <n v="0"/>
    <n v="0"/>
    <n v="0"/>
    <n v="0"/>
    <n v="0"/>
    <m/>
    <m/>
    <n v="3"/>
    <n v="3"/>
    <s v="Correct"/>
    <m/>
    <x v="0"/>
    <n v="83"/>
    <x v="0"/>
    <x v="87"/>
    <x v="1"/>
    <x v="1"/>
    <s v="English"/>
    <x v="3"/>
    <x v="4"/>
    <x v="2"/>
    <x v="2"/>
    <x v="5"/>
    <s v="Yes"/>
    <m/>
  </r>
  <r>
    <n v="293"/>
    <m/>
    <s v="Cancer"/>
    <m/>
    <m/>
    <m/>
    <m/>
    <m/>
    <m/>
    <m/>
    <m/>
    <m/>
    <m/>
    <m/>
    <m/>
    <n v="1"/>
    <n v="3"/>
    <m/>
    <n v="0"/>
    <n v="1"/>
    <n v="0"/>
    <n v="0"/>
    <n v="0"/>
    <n v="0"/>
    <n v="0"/>
    <n v="0"/>
    <n v="0"/>
    <n v="0"/>
    <n v="0"/>
    <n v="0"/>
    <n v="0"/>
    <m/>
    <m/>
    <n v="1"/>
    <n v="1"/>
    <s v="Correct"/>
    <m/>
    <x v="0"/>
    <n v="75"/>
    <x v="0"/>
    <x v="80"/>
    <x v="1"/>
    <x v="1"/>
    <s v="English"/>
    <x v="0"/>
    <x v="7"/>
    <x v="0"/>
    <x v="2"/>
    <x v="5"/>
    <s v="Yes"/>
    <m/>
  </r>
  <r>
    <n v="294"/>
    <s v="Asthma/lung disease"/>
    <s v="Cancer"/>
    <s v="Heart disease &amp; stroke"/>
    <m/>
    <m/>
    <m/>
    <m/>
    <m/>
    <m/>
    <m/>
    <m/>
    <m/>
    <m/>
    <m/>
    <n v="3"/>
    <n v="1"/>
    <m/>
    <n v="1"/>
    <n v="1"/>
    <n v="1"/>
    <n v="0"/>
    <n v="0"/>
    <n v="0"/>
    <n v="0"/>
    <n v="0"/>
    <n v="0"/>
    <n v="0"/>
    <n v="0"/>
    <n v="0"/>
    <n v="0"/>
    <m/>
    <m/>
    <n v="3"/>
    <n v="3"/>
    <s v="Correct"/>
    <m/>
    <x v="0"/>
    <n v="79"/>
    <x v="0"/>
    <x v="88"/>
    <x v="1"/>
    <x v="1"/>
    <s v="English"/>
    <x v="3"/>
    <x v="0"/>
    <x v="2"/>
    <x v="2"/>
    <x v="4"/>
    <s v="Yes"/>
    <m/>
  </r>
  <r>
    <n v="295"/>
    <m/>
    <m/>
    <m/>
    <m/>
    <m/>
    <m/>
    <m/>
    <m/>
    <m/>
    <m/>
    <m/>
    <m/>
    <m/>
    <m/>
    <n v="0"/>
    <e v="#DIV/0!"/>
    <m/>
    <n v="0"/>
    <n v="0"/>
    <n v="0"/>
    <n v="0"/>
    <n v="0"/>
    <n v="0"/>
    <n v="0"/>
    <n v="0"/>
    <n v="0"/>
    <n v="0"/>
    <n v="0"/>
    <n v="0"/>
    <n v="0"/>
    <m/>
    <m/>
    <n v="0"/>
    <n v="0"/>
    <s v="Correct"/>
    <m/>
    <x v="0"/>
    <n v="74"/>
    <x v="0"/>
    <x v="80"/>
    <x v="1"/>
    <x v="1"/>
    <s v="English"/>
    <x v="5"/>
    <x v="0"/>
    <x v="2"/>
    <x v="2"/>
    <x v="5"/>
    <s v="Yes"/>
    <m/>
  </r>
  <r>
    <n v="296"/>
    <m/>
    <m/>
    <m/>
    <m/>
    <m/>
    <m/>
    <s v="Child health &amp; wellness"/>
    <m/>
    <m/>
    <m/>
    <s v="Drugs &amp; alcohol abuse"/>
    <m/>
    <s v="Obesity/weight loss issues"/>
    <m/>
    <n v="3"/>
    <n v="1"/>
    <m/>
    <n v="0"/>
    <n v="0"/>
    <n v="0"/>
    <n v="0"/>
    <n v="0"/>
    <n v="0"/>
    <n v="1"/>
    <n v="0"/>
    <n v="0"/>
    <n v="0"/>
    <n v="1"/>
    <n v="0"/>
    <n v="1"/>
    <m/>
    <m/>
    <n v="3"/>
    <n v="3"/>
    <s v="Correct"/>
    <m/>
    <x v="0"/>
    <n v="50"/>
    <x v="2"/>
    <x v="47"/>
    <x v="1"/>
    <x v="1"/>
    <s v="English"/>
    <x v="6"/>
    <x v="7"/>
    <x v="0"/>
    <x v="2"/>
    <x v="0"/>
    <s v="Yes"/>
    <m/>
  </r>
  <r>
    <n v="297"/>
    <m/>
    <s v="Cancer"/>
    <m/>
    <m/>
    <m/>
    <m/>
    <m/>
    <m/>
    <m/>
    <m/>
    <s v="Drugs &amp; alcohol abuse"/>
    <m/>
    <s v="Obesity/weight loss issues"/>
    <m/>
    <n v="3"/>
    <n v="1"/>
    <m/>
    <n v="0"/>
    <n v="1"/>
    <n v="0"/>
    <n v="0"/>
    <n v="0"/>
    <n v="0"/>
    <n v="0"/>
    <n v="0"/>
    <n v="0"/>
    <n v="0"/>
    <n v="1"/>
    <n v="0"/>
    <n v="1"/>
    <m/>
    <m/>
    <n v="3"/>
    <n v="3"/>
    <s v="Correct"/>
    <m/>
    <x v="0"/>
    <n v="73"/>
    <x v="0"/>
    <x v="87"/>
    <x v="1"/>
    <x v="1"/>
    <s v="English"/>
    <x v="4"/>
    <x v="0"/>
    <x v="1"/>
    <x v="2"/>
    <x v="6"/>
    <s v="No"/>
    <m/>
  </r>
  <r>
    <n v="298"/>
    <m/>
    <m/>
    <s v="Heart disease &amp; stroke"/>
    <m/>
    <m/>
    <m/>
    <m/>
    <m/>
    <s v="Diabetes"/>
    <s v="Mental health depression/suicide"/>
    <m/>
    <m/>
    <m/>
    <m/>
    <n v="3"/>
    <n v="1"/>
    <m/>
    <n v="0"/>
    <n v="0"/>
    <n v="1"/>
    <n v="0"/>
    <n v="0"/>
    <n v="0"/>
    <n v="0"/>
    <n v="0"/>
    <n v="1"/>
    <n v="1"/>
    <n v="0"/>
    <n v="0"/>
    <n v="0"/>
    <m/>
    <m/>
    <n v="3"/>
    <n v="3"/>
    <s v="Correct"/>
    <m/>
    <x v="0"/>
    <n v="68"/>
    <x v="0"/>
    <x v="89"/>
    <x v="1"/>
    <x v="1"/>
    <s v="English"/>
    <x v="6"/>
    <x v="7"/>
    <x v="2"/>
    <x v="2"/>
    <x v="5"/>
    <s v="Yes"/>
    <m/>
  </r>
  <r>
    <n v="299"/>
    <m/>
    <s v="Cancer"/>
    <m/>
    <m/>
    <m/>
    <m/>
    <m/>
    <m/>
    <m/>
    <m/>
    <m/>
    <m/>
    <m/>
    <m/>
    <n v="1"/>
    <n v="3"/>
    <m/>
    <n v="0"/>
    <n v="1"/>
    <n v="0"/>
    <n v="0"/>
    <n v="0"/>
    <n v="0"/>
    <n v="0"/>
    <n v="0"/>
    <n v="0"/>
    <n v="0"/>
    <n v="0"/>
    <n v="0"/>
    <n v="0"/>
    <m/>
    <m/>
    <n v="1"/>
    <n v="1"/>
    <s v="Correct"/>
    <m/>
    <x v="0"/>
    <n v="66"/>
    <x v="0"/>
    <x v="90"/>
    <x v="1"/>
    <x v="1"/>
    <s v="English"/>
    <x v="1"/>
    <x v="0"/>
    <x v="2"/>
    <x v="2"/>
    <x v="5"/>
    <s v="No"/>
    <m/>
  </r>
  <r>
    <n v="300"/>
    <m/>
    <m/>
    <m/>
    <m/>
    <m/>
    <m/>
    <m/>
    <m/>
    <m/>
    <m/>
    <s v="Drugs &amp; alcohol abuse"/>
    <m/>
    <m/>
    <m/>
    <n v="1"/>
    <n v="3"/>
    <m/>
    <n v="0"/>
    <n v="0"/>
    <n v="0"/>
    <n v="0"/>
    <n v="0"/>
    <n v="0"/>
    <n v="0"/>
    <n v="0"/>
    <n v="0"/>
    <n v="0"/>
    <n v="1"/>
    <n v="0"/>
    <n v="0"/>
    <m/>
    <m/>
    <n v="1"/>
    <n v="1"/>
    <s v="Correct"/>
    <m/>
    <x v="0"/>
    <n v="79"/>
    <x v="2"/>
    <x v="91"/>
    <x v="1"/>
    <x v="1"/>
    <s v="English"/>
    <x v="3"/>
    <x v="2"/>
    <x v="2"/>
    <x v="2"/>
    <x v="5"/>
    <s v="No"/>
    <m/>
  </r>
  <r>
    <n v="301"/>
    <m/>
    <s v="Cancer"/>
    <s v="Heart disease &amp; stroke"/>
    <s v="Safety"/>
    <m/>
    <m/>
    <m/>
    <m/>
    <m/>
    <m/>
    <s v="Drugs &amp; alcohol abuse"/>
    <s v="Environmental hazards"/>
    <m/>
    <m/>
    <n v="5"/>
    <n v="0.6"/>
    <m/>
    <n v="0"/>
    <n v="0.6"/>
    <n v="0.6"/>
    <n v="0.6"/>
    <n v="0"/>
    <n v="0"/>
    <n v="0"/>
    <n v="0"/>
    <n v="0"/>
    <n v="0"/>
    <n v="0.6"/>
    <n v="0.6"/>
    <n v="0"/>
    <m/>
    <m/>
    <n v="3"/>
    <n v="5"/>
    <s v="Correct"/>
    <m/>
    <x v="0"/>
    <n v="72"/>
    <x v="2"/>
    <x v="91"/>
    <x v="1"/>
    <x v="1"/>
    <s v="English"/>
    <x v="3"/>
    <x v="7"/>
    <x v="2"/>
    <x v="2"/>
    <x v="5"/>
    <s v="Yes"/>
    <m/>
  </r>
  <r>
    <n v="302"/>
    <m/>
    <s v="Cancer"/>
    <s v="Heart disease &amp; stroke"/>
    <m/>
    <m/>
    <m/>
    <m/>
    <m/>
    <s v="Diabetes"/>
    <m/>
    <m/>
    <m/>
    <m/>
    <m/>
    <n v="3"/>
    <n v="1"/>
    <m/>
    <n v="0"/>
    <n v="1"/>
    <n v="1"/>
    <n v="0"/>
    <n v="0"/>
    <n v="0"/>
    <n v="0"/>
    <n v="0"/>
    <n v="1"/>
    <n v="0"/>
    <n v="0"/>
    <n v="0"/>
    <n v="0"/>
    <m/>
    <m/>
    <n v="3"/>
    <n v="3"/>
    <s v="Correct"/>
    <m/>
    <x v="1"/>
    <n v="82"/>
    <x v="2"/>
    <x v="91"/>
    <x v="1"/>
    <x v="1"/>
    <s v="English"/>
    <x v="1"/>
    <x v="4"/>
    <x v="2"/>
    <x v="2"/>
    <x v="5"/>
    <s v="No"/>
    <m/>
  </r>
  <r>
    <n v="303"/>
    <m/>
    <m/>
    <m/>
    <m/>
    <m/>
    <m/>
    <m/>
    <m/>
    <m/>
    <m/>
    <s v="Drugs &amp; alcohol abuse"/>
    <m/>
    <m/>
    <m/>
    <n v="1"/>
    <n v="3"/>
    <m/>
    <n v="0"/>
    <n v="0"/>
    <n v="0"/>
    <n v="0"/>
    <n v="0"/>
    <n v="0"/>
    <n v="0"/>
    <n v="0"/>
    <n v="0"/>
    <n v="0"/>
    <n v="1"/>
    <n v="0"/>
    <n v="0"/>
    <m/>
    <m/>
    <n v="1"/>
    <n v="1"/>
    <s v="Correct"/>
    <m/>
    <x v="0"/>
    <n v="68"/>
    <x v="0"/>
    <x v="24"/>
    <x v="1"/>
    <x v="1"/>
    <s v="English"/>
    <x v="6"/>
    <x v="0"/>
    <x v="2"/>
    <x v="2"/>
    <x v="4"/>
    <s v="Yes"/>
    <m/>
  </r>
  <r>
    <n v="304"/>
    <m/>
    <m/>
    <m/>
    <m/>
    <m/>
    <m/>
    <m/>
    <m/>
    <m/>
    <s v="Mental health depression/suicide"/>
    <m/>
    <m/>
    <s v="Obesity/weight loss issues"/>
    <m/>
    <n v="2"/>
    <n v="1.5"/>
    <m/>
    <n v="0"/>
    <n v="0"/>
    <n v="0"/>
    <n v="0"/>
    <n v="0"/>
    <n v="0"/>
    <n v="0"/>
    <n v="0"/>
    <n v="0"/>
    <n v="1"/>
    <n v="0"/>
    <n v="0"/>
    <n v="1"/>
    <m/>
    <m/>
    <n v="2"/>
    <n v="2"/>
    <s v="Correct"/>
    <m/>
    <x v="0"/>
    <n v="70"/>
    <x v="0"/>
    <x v="0"/>
    <x v="0"/>
    <x v="1"/>
    <s v="English"/>
    <x v="0"/>
    <x v="1"/>
    <x v="2"/>
    <x v="2"/>
    <x v="6"/>
    <s v="Yes"/>
    <m/>
  </r>
  <r>
    <n v="305"/>
    <m/>
    <s v="Cancer"/>
    <m/>
    <m/>
    <m/>
    <m/>
    <m/>
    <m/>
    <s v="Diabetes"/>
    <m/>
    <m/>
    <m/>
    <s v="Obesity/weight loss issues"/>
    <m/>
    <n v="3"/>
    <n v="1"/>
    <m/>
    <n v="0"/>
    <n v="1"/>
    <n v="0"/>
    <n v="0"/>
    <n v="0"/>
    <n v="0"/>
    <n v="0"/>
    <n v="0"/>
    <n v="1"/>
    <n v="0"/>
    <n v="0"/>
    <n v="0"/>
    <n v="1"/>
    <m/>
    <m/>
    <n v="3"/>
    <n v="3"/>
    <s v="Correct"/>
    <m/>
    <x v="1"/>
    <n v="77"/>
    <x v="0"/>
    <x v="24"/>
    <x v="1"/>
    <x v="1"/>
    <s v="English"/>
    <x v="5"/>
    <x v="0"/>
    <x v="2"/>
    <x v="2"/>
    <x v="6"/>
    <s v="No"/>
    <m/>
  </r>
  <r>
    <n v="306"/>
    <m/>
    <s v="Cancer"/>
    <m/>
    <m/>
    <m/>
    <m/>
    <m/>
    <m/>
    <m/>
    <m/>
    <m/>
    <m/>
    <m/>
    <m/>
    <n v="1"/>
    <n v="3"/>
    <m/>
    <n v="0"/>
    <n v="1"/>
    <n v="0"/>
    <n v="0"/>
    <n v="0"/>
    <n v="0"/>
    <n v="0"/>
    <n v="0"/>
    <n v="0"/>
    <n v="0"/>
    <n v="0"/>
    <n v="0"/>
    <n v="0"/>
    <m/>
    <m/>
    <n v="1"/>
    <n v="1"/>
    <s v="Correct"/>
    <m/>
    <x v="0"/>
    <n v="59"/>
    <x v="0"/>
    <x v="24"/>
    <x v="1"/>
    <x v="1"/>
    <s v="English"/>
    <x v="6"/>
    <x v="0"/>
    <x v="2"/>
    <x v="2"/>
    <x v="0"/>
    <s v="Yes"/>
    <m/>
  </r>
  <r>
    <n v="307"/>
    <m/>
    <s v="Cancer"/>
    <s v="Heart disease &amp; stroke"/>
    <m/>
    <m/>
    <m/>
    <m/>
    <m/>
    <s v="Diabetes"/>
    <s v="Mental health depression/suicide"/>
    <m/>
    <s v="Environmental hazards"/>
    <s v="Obesity/weight loss issues"/>
    <m/>
    <n v="6"/>
    <n v="0.5"/>
    <m/>
    <n v="0"/>
    <n v="0.5"/>
    <n v="0.5"/>
    <n v="0"/>
    <n v="0"/>
    <n v="0"/>
    <n v="0"/>
    <n v="0"/>
    <n v="0.5"/>
    <n v="0.5"/>
    <n v="0"/>
    <n v="0.5"/>
    <n v="0.5"/>
    <m/>
    <m/>
    <n v="3"/>
    <n v="6"/>
    <s v="Correct"/>
    <m/>
    <x v="0"/>
    <n v="57"/>
    <x v="0"/>
    <x v="83"/>
    <x v="1"/>
    <x v="1"/>
    <s v="English"/>
    <x v="3"/>
    <x v="4"/>
    <x v="0"/>
    <x v="2"/>
    <x v="0"/>
    <s v="Yes"/>
    <m/>
  </r>
  <r>
    <n v="308"/>
    <m/>
    <m/>
    <m/>
    <m/>
    <m/>
    <m/>
    <m/>
    <m/>
    <s v="Diabetes"/>
    <m/>
    <s v="Drugs &amp; alcohol abuse"/>
    <m/>
    <s v="Obesity/weight loss issues"/>
    <m/>
    <n v="3"/>
    <n v="1"/>
    <m/>
    <n v="0"/>
    <n v="0"/>
    <n v="0"/>
    <n v="0"/>
    <n v="0"/>
    <n v="0"/>
    <n v="0"/>
    <n v="0"/>
    <n v="1"/>
    <n v="0"/>
    <n v="1"/>
    <n v="0"/>
    <n v="1"/>
    <m/>
    <m/>
    <n v="3"/>
    <n v="3"/>
    <s v="Correct"/>
    <m/>
    <x v="0"/>
    <n v="76"/>
    <x v="0"/>
    <x v="92"/>
    <x v="1"/>
    <x v="1"/>
    <s v="English"/>
    <x v="2"/>
    <x v="7"/>
    <x v="0"/>
    <x v="2"/>
    <x v="5"/>
    <s v="Yes"/>
    <m/>
  </r>
  <r>
    <n v="309"/>
    <m/>
    <s v="Cancer"/>
    <s v="Heart disease &amp; stroke"/>
    <m/>
    <m/>
    <m/>
    <m/>
    <s v="Women’s health &amp; wellness"/>
    <s v="Diabetes"/>
    <s v="Mental health depression/suicide"/>
    <m/>
    <m/>
    <m/>
    <m/>
    <n v="5"/>
    <n v="0.6"/>
    <m/>
    <n v="0"/>
    <n v="0.6"/>
    <n v="0.6"/>
    <n v="0"/>
    <n v="0"/>
    <n v="0"/>
    <n v="0"/>
    <n v="0.6"/>
    <n v="0.6"/>
    <n v="0.6"/>
    <n v="0"/>
    <n v="0"/>
    <n v="0"/>
    <m/>
    <m/>
    <n v="3"/>
    <n v="5"/>
    <s v="Correct"/>
    <m/>
    <x v="0"/>
    <n v="51"/>
    <x v="0"/>
    <x v="83"/>
    <x v="5"/>
    <x v="1"/>
    <s v="English"/>
    <x v="3"/>
    <x v="7"/>
    <x v="6"/>
    <x v="1"/>
    <x v="1"/>
    <s v="No"/>
    <m/>
  </r>
  <r>
    <n v="310"/>
    <s v="Asthma/lung disease"/>
    <s v="Cancer"/>
    <m/>
    <m/>
    <s v="HIV/AIDS &amp; Sexually Transmitted Diseases (STDs)"/>
    <m/>
    <m/>
    <m/>
    <s v="Diabetes"/>
    <m/>
    <s v="Drugs &amp; alcohol abuse"/>
    <s v="Environmental hazards"/>
    <s v="Obesity/weight loss issues"/>
    <m/>
    <n v="7"/>
    <n v="0.42857142857142855"/>
    <m/>
    <n v="0.42857142857142855"/>
    <n v="0.42857142857142855"/>
    <n v="0"/>
    <n v="0"/>
    <n v="0.42857142857142855"/>
    <n v="0"/>
    <n v="0"/>
    <n v="0"/>
    <n v="0.42857142857142855"/>
    <n v="0"/>
    <n v="0.42857142857142855"/>
    <n v="0.42857142857142855"/>
    <n v="0.42857142857142855"/>
    <m/>
    <m/>
    <n v="2.9999999999999996"/>
    <n v="7"/>
    <s v="Correct"/>
    <m/>
    <x v="0"/>
    <n v="47"/>
    <x v="0"/>
    <x v="83"/>
    <x v="1"/>
    <x v="1"/>
    <s v="English"/>
    <x v="3"/>
    <x v="7"/>
    <x v="6"/>
    <x v="1"/>
    <x v="1"/>
    <m/>
    <m/>
  </r>
  <r>
    <n v="311"/>
    <m/>
    <m/>
    <m/>
    <m/>
    <m/>
    <m/>
    <m/>
    <m/>
    <m/>
    <m/>
    <m/>
    <m/>
    <m/>
    <m/>
    <n v="0"/>
    <e v="#DIV/0!"/>
    <m/>
    <n v="0"/>
    <n v="0"/>
    <n v="0"/>
    <n v="0"/>
    <n v="0"/>
    <n v="0"/>
    <n v="0"/>
    <n v="0"/>
    <n v="0"/>
    <n v="0"/>
    <n v="0"/>
    <n v="0"/>
    <n v="0"/>
    <m/>
    <m/>
    <n v="0"/>
    <n v="0"/>
    <s v="Correct"/>
    <m/>
    <x v="0"/>
    <n v="68"/>
    <x v="0"/>
    <x v="10"/>
    <x v="1"/>
    <x v="1"/>
    <s v="English, Italian"/>
    <x v="0"/>
    <x v="4"/>
    <x v="2"/>
    <x v="2"/>
    <x v="5"/>
    <s v="Yes"/>
    <m/>
  </r>
  <r>
    <n v="312"/>
    <m/>
    <m/>
    <m/>
    <m/>
    <m/>
    <m/>
    <m/>
    <m/>
    <m/>
    <m/>
    <s v="Drugs &amp; alcohol abuse"/>
    <m/>
    <m/>
    <m/>
    <n v="1"/>
    <n v="3"/>
    <m/>
    <n v="0"/>
    <n v="0"/>
    <n v="0"/>
    <n v="0"/>
    <n v="0"/>
    <n v="0"/>
    <n v="0"/>
    <n v="0"/>
    <n v="0"/>
    <n v="0"/>
    <n v="1"/>
    <n v="0"/>
    <n v="0"/>
    <m/>
    <m/>
    <n v="1"/>
    <n v="1"/>
    <s v="Correct"/>
    <m/>
    <x v="0"/>
    <n v="56"/>
    <x v="0"/>
    <x v="83"/>
    <x v="1"/>
    <x v="1"/>
    <s v="English"/>
    <x v="1"/>
    <x v="2"/>
    <x v="0"/>
    <x v="2"/>
    <x v="4"/>
    <s v="No"/>
    <m/>
  </r>
  <r>
    <n v="313"/>
    <m/>
    <m/>
    <m/>
    <m/>
    <m/>
    <m/>
    <m/>
    <m/>
    <m/>
    <m/>
    <m/>
    <m/>
    <m/>
    <m/>
    <n v="0"/>
    <e v="#DIV/0!"/>
    <m/>
    <n v="0"/>
    <n v="0"/>
    <n v="0"/>
    <n v="0"/>
    <n v="0"/>
    <n v="0"/>
    <n v="0"/>
    <n v="0"/>
    <n v="0"/>
    <n v="0"/>
    <n v="0"/>
    <n v="0"/>
    <n v="0"/>
    <m/>
    <m/>
    <n v="0"/>
    <n v="0"/>
    <s v="Correct"/>
    <m/>
    <x v="0"/>
    <n v="64"/>
    <x v="0"/>
    <x v="93"/>
    <x v="1"/>
    <x v="0"/>
    <s v="English"/>
    <x v="6"/>
    <x v="1"/>
    <x v="0"/>
    <x v="2"/>
    <x v="0"/>
    <s v="Yes"/>
    <m/>
  </r>
  <r>
    <n v="314"/>
    <m/>
    <m/>
    <s v="Heart disease &amp; stroke"/>
    <s v="Safety"/>
    <m/>
    <m/>
    <m/>
    <s v="Women’s health &amp; wellness"/>
    <m/>
    <s v="Mental health depression/suicide"/>
    <m/>
    <m/>
    <m/>
    <m/>
    <n v="4"/>
    <n v="0.75"/>
    <m/>
    <n v="0"/>
    <n v="0"/>
    <n v="0.75"/>
    <n v="0.75"/>
    <n v="0"/>
    <n v="0"/>
    <n v="0"/>
    <n v="0.75"/>
    <n v="0"/>
    <n v="0.75"/>
    <n v="0"/>
    <n v="0"/>
    <n v="0"/>
    <m/>
    <m/>
    <n v="3"/>
    <n v="4"/>
    <s v="Correct"/>
    <m/>
    <x v="0"/>
    <n v="79"/>
    <x v="0"/>
    <x v="83"/>
    <x v="1"/>
    <x v="1"/>
    <s v="English"/>
    <x v="3"/>
    <x v="4"/>
    <x v="2"/>
    <x v="2"/>
    <x v="5"/>
    <s v="Yes"/>
    <m/>
  </r>
  <r>
    <n v="315"/>
    <m/>
    <m/>
    <m/>
    <m/>
    <m/>
    <m/>
    <m/>
    <m/>
    <m/>
    <m/>
    <m/>
    <m/>
    <m/>
    <m/>
    <n v="0"/>
    <e v="#DIV/0!"/>
    <m/>
    <n v="0"/>
    <n v="0"/>
    <n v="0"/>
    <n v="0"/>
    <n v="0"/>
    <n v="0"/>
    <n v="0"/>
    <n v="0"/>
    <n v="0"/>
    <n v="0"/>
    <n v="0"/>
    <n v="0"/>
    <n v="0"/>
    <m/>
    <m/>
    <n v="0"/>
    <n v="0"/>
    <s v="Correct"/>
    <m/>
    <x v="1"/>
    <n v="91"/>
    <x v="0"/>
    <x v="6"/>
    <x v="1"/>
    <x v="1"/>
    <s v="English"/>
    <x v="2"/>
    <x v="7"/>
    <x v="2"/>
    <x v="2"/>
    <x v="3"/>
    <s v="Yes"/>
    <m/>
  </r>
  <r>
    <n v="316"/>
    <m/>
    <s v="Cancer"/>
    <s v="Heart disease &amp; stroke"/>
    <s v="Safety"/>
    <s v="HIV/AIDS &amp; Sexually Transmitted Diseases (STDs)"/>
    <s v="Vaccine preventable diseases"/>
    <s v="Child health &amp; wellness"/>
    <s v="Women’s health &amp; wellness"/>
    <s v="Diabetes"/>
    <s v="Mental health depression/suicide"/>
    <s v="Drugs &amp; alcohol abuse"/>
    <s v="Environmental hazards"/>
    <s v="Obesity/weight loss issues"/>
    <m/>
    <n v="12"/>
    <n v="0.25"/>
    <m/>
    <n v="0"/>
    <n v="0.25"/>
    <n v="0.25"/>
    <n v="0.25"/>
    <n v="0.25"/>
    <n v="0.25"/>
    <n v="0.25"/>
    <n v="0.25"/>
    <n v="0.25"/>
    <n v="0.25"/>
    <n v="0.25"/>
    <n v="0.25"/>
    <n v="0.25"/>
    <m/>
    <m/>
    <n v="3"/>
    <n v="12"/>
    <s v="Correct"/>
    <m/>
    <x v="1"/>
    <n v="63"/>
    <x v="0"/>
    <x v="6"/>
    <x v="1"/>
    <x v="1"/>
    <s v="English"/>
    <x v="1"/>
    <x v="2"/>
    <x v="2"/>
    <x v="2"/>
    <x v="3"/>
    <m/>
    <m/>
  </r>
  <r>
    <n v="317"/>
    <m/>
    <s v="Cancer"/>
    <s v="Heart disease &amp; stroke"/>
    <m/>
    <m/>
    <m/>
    <m/>
    <m/>
    <m/>
    <m/>
    <m/>
    <m/>
    <m/>
    <m/>
    <n v="2"/>
    <n v="1.5"/>
    <m/>
    <n v="0"/>
    <n v="1"/>
    <n v="1"/>
    <n v="0"/>
    <n v="0"/>
    <n v="0"/>
    <n v="0"/>
    <n v="0"/>
    <n v="0"/>
    <n v="0"/>
    <n v="0"/>
    <n v="0"/>
    <n v="0"/>
    <m/>
    <m/>
    <n v="2"/>
    <n v="2"/>
    <s v="Correct"/>
    <m/>
    <x v="0"/>
    <n v="44"/>
    <x v="0"/>
    <x v="80"/>
    <x v="11"/>
    <x v="1"/>
    <s v="English"/>
    <x v="1"/>
    <x v="4"/>
    <x v="0"/>
    <x v="2"/>
    <x v="4"/>
    <s v="Yes"/>
    <m/>
  </r>
  <r>
    <n v="318"/>
    <m/>
    <s v="Cancer"/>
    <m/>
    <m/>
    <m/>
    <m/>
    <m/>
    <m/>
    <s v="Diabetes"/>
    <m/>
    <m/>
    <s v="Environmental hazards"/>
    <m/>
    <m/>
    <n v="3"/>
    <n v="1"/>
    <m/>
    <n v="0"/>
    <n v="1"/>
    <n v="0"/>
    <n v="0"/>
    <n v="0"/>
    <n v="0"/>
    <n v="0"/>
    <n v="0"/>
    <n v="1"/>
    <n v="0"/>
    <n v="0"/>
    <n v="1"/>
    <n v="0"/>
    <m/>
    <m/>
    <n v="3"/>
    <n v="3"/>
    <s v="Correct"/>
    <m/>
    <x v="3"/>
    <n v="71"/>
    <x v="0"/>
    <x v="22"/>
    <x v="3"/>
    <x v="0"/>
    <s v="English"/>
    <x v="2"/>
    <x v="7"/>
    <x v="2"/>
    <x v="2"/>
    <x v="6"/>
    <s v="Yes"/>
    <m/>
  </r>
  <r>
    <n v="319"/>
    <m/>
    <s v="Cancer"/>
    <m/>
    <s v="Safety"/>
    <m/>
    <m/>
    <m/>
    <s v="Women’s health &amp; wellness"/>
    <m/>
    <m/>
    <m/>
    <m/>
    <m/>
    <m/>
    <n v="3"/>
    <n v="1"/>
    <m/>
    <n v="0"/>
    <n v="1"/>
    <n v="0"/>
    <n v="1"/>
    <n v="0"/>
    <n v="0"/>
    <n v="0"/>
    <n v="1"/>
    <n v="0"/>
    <n v="0"/>
    <n v="0"/>
    <n v="0"/>
    <n v="0"/>
    <m/>
    <m/>
    <n v="3"/>
    <n v="3"/>
    <s v="Correct"/>
    <m/>
    <x v="0"/>
    <n v="58"/>
    <x v="0"/>
    <x v="73"/>
    <x v="1"/>
    <x v="1"/>
    <m/>
    <x v="1"/>
    <x v="7"/>
    <x v="3"/>
    <x v="1"/>
    <x v="1"/>
    <s v="No"/>
    <m/>
  </r>
  <r>
    <n v="320"/>
    <s v="Asthma/lung disease"/>
    <m/>
    <m/>
    <s v="Safety"/>
    <m/>
    <m/>
    <m/>
    <m/>
    <m/>
    <s v="Mental health depression/suicide"/>
    <m/>
    <m/>
    <m/>
    <m/>
    <n v="3"/>
    <n v="1"/>
    <m/>
    <n v="1"/>
    <n v="0"/>
    <n v="0"/>
    <n v="1"/>
    <n v="0"/>
    <n v="0"/>
    <n v="0"/>
    <n v="0"/>
    <n v="0"/>
    <n v="1"/>
    <n v="0"/>
    <n v="0"/>
    <n v="0"/>
    <m/>
    <m/>
    <n v="3"/>
    <n v="3"/>
    <s v="Correct"/>
    <m/>
    <x v="1"/>
    <n v="81"/>
    <x v="0"/>
    <x v="17"/>
    <x v="1"/>
    <x v="0"/>
    <s v="English"/>
    <x v="3"/>
    <x v="0"/>
    <x v="2"/>
    <x v="2"/>
    <x v="6"/>
    <s v="No"/>
    <m/>
  </r>
  <r>
    <n v="321"/>
    <m/>
    <m/>
    <m/>
    <m/>
    <m/>
    <m/>
    <m/>
    <m/>
    <m/>
    <m/>
    <m/>
    <m/>
    <m/>
    <m/>
    <n v="0"/>
    <e v="#DIV/0!"/>
    <m/>
    <n v="0"/>
    <n v="0"/>
    <n v="0"/>
    <n v="0"/>
    <n v="0"/>
    <n v="0"/>
    <n v="0"/>
    <n v="0"/>
    <n v="0"/>
    <n v="0"/>
    <n v="0"/>
    <n v="0"/>
    <n v="0"/>
    <m/>
    <m/>
    <n v="0"/>
    <n v="0"/>
    <s v="Correct"/>
    <m/>
    <x v="0"/>
    <n v="83"/>
    <x v="0"/>
    <x v="17"/>
    <x v="1"/>
    <x v="0"/>
    <s v="English"/>
    <x v="3"/>
    <x v="4"/>
    <x v="2"/>
    <x v="2"/>
    <x v="5"/>
    <s v="No"/>
    <m/>
  </r>
  <r>
    <n v="322"/>
    <m/>
    <m/>
    <m/>
    <m/>
    <m/>
    <m/>
    <m/>
    <m/>
    <m/>
    <m/>
    <m/>
    <m/>
    <m/>
    <m/>
    <n v="0"/>
    <e v="#DIV/0!"/>
    <m/>
    <n v="0"/>
    <n v="0"/>
    <n v="0"/>
    <n v="0"/>
    <n v="0"/>
    <n v="0"/>
    <n v="0"/>
    <n v="0"/>
    <n v="0"/>
    <n v="0"/>
    <n v="0"/>
    <n v="0"/>
    <n v="0"/>
    <m/>
    <m/>
    <n v="0"/>
    <n v="0"/>
    <s v="Correct"/>
    <m/>
    <x v="1"/>
    <n v="83"/>
    <x v="0"/>
    <x v="17"/>
    <x v="1"/>
    <x v="1"/>
    <s v="English"/>
    <x v="4"/>
    <x v="4"/>
    <x v="2"/>
    <x v="2"/>
    <x v="3"/>
    <s v="No"/>
    <m/>
  </r>
  <r>
    <n v="323"/>
    <s v="Asthma/lung disease"/>
    <m/>
    <s v="Heart disease &amp; stroke"/>
    <m/>
    <m/>
    <m/>
    <m/>
    <m/>
    <s v="Diabetes"/>
    <m/>
    <m/>
    <m/>
    <m/>
    <m/>
    <n v="3"/>
    <n v="1"/>
    <m/>
    <n v="1"/>
    <n v="0"/>
    <n v="1"/>
    <n v="0"/>
    <n v="0"/>
    <n v="0"/>
    <n v="0"/>
    <n v="0"/>
    <n v="1"/>
    <n v="0"/>
    <n v="0"/>
    <n v="0"/>
    <n v="0"/>
    <m/>
    <m/>
    <n v="3"/>
    <n v="3"/>
    <s v="Correct"/>
    <m/>
    <x v="0"/>
    <n v="66"/>
    <x v="1"/>
    <x v="94"/>
    <x v="5"/>
    <x v="1"/>
    <s v="English"/>
    <x v="6"/>
    <x v="2"/>
    <x v="6"/>
    <x v="2"/>
    <x v="5"/>
    <s v="Yes"/>
    <m/>
  </r>
  <r>
    <n v="324"/>
    <m/>
    <s v="Cancer"/>
    <m/>
    <m/>
    <m/>
    <m/>
    <m/>
    <m/>
    <m/>
    <s v="Mental health depression/suicide"/>
    <m/>
    <m/>
    <m/>
    <m/>
    <n v="2"/>
    <n v="1.5"/>
    <m/>
    <n v="0"/>
    <n v="1"/>
    <n v="0"/>
    <n v="0"/>
    <n v="0"/>
    <n v="0"/>
    <n v="0"/>
    <n v="0"/>
    <n v="0"/>
    <n v="1"/>
    <n v="0"/>
    <n v="0"/>
    <n v="0"/>
    <m/>
    <m/>
    <n v="2"/>
    <n v="2"/>
    <s v="Correct"/>
    <m/>
    <x v="0"/>
    <n v="58"/>
    <x v="0"/>
    <x v="17"/>
    <x v="1"/>
    <x v="1"/>
    <s v="English"/>
    <x v="5"/>
    <x v="7"/>
    <x v="0"/>
    <x v="2"/>
    <x v="0"/>
    <s v="Yes"/>
    <m/>
  </r>
  <r>
    <n v="325"/>
    <m/>
    <m/>
    <m/>
    <m/>
    <m/>
    <m/>
    <m/>
    <m/>
    <m/>
    <m/>
    <m/>
    <m/>
    <m/>
    <m/>
    <n v="0"/>
    <e v="#DIV/0!"/>
    <m/>
    <n v="0"/>
    <n v="0"/>
    <n v="0"/>
    <n v="0"/>
    <n v="0"/>
    <n v="0"/>
    <n v="0"/>
    <n v="0"/>
    <n v="0"/>
    <n v="0"/>
    <n v="0"/>
    <n v="0"/>
    <n v="0"/>
    <m/>
    <m/>
    <n v="0"/>
    <n v="0"/>
    <s v="Correct"/>
    <m/>
    <x v="0"/>
    <n v="69"/>
    <x v="0"/>
    <x v="17"/>
    <x v="5"/>
    <x v="1"/>
    <s v="English"/>
    <x v="3"/>
    <x v="7"/>
    <x v="2"/>
    <x v="2"/>
    <x v="5"/>
    <s v="Yes"/>
    <m/>
  </r>
  <r>
    <n v="326"/>
    <m/>
    <s v="Cancer"/>
    <m/>
    <m/>
    <m/>
    <m/>
    <m/>
    <m/>
    <s v="Diabetes"/>
    <m/>
    <m/>
    <m/>
    <m/>
    <m/>
    <n v="2"/>
    <n v="1.5"/>
    <m/>
    <n v="0"/>
    <n v="1"/>
    <n v="0"/>
    <n v="0"/>
    <n v="0"/>
    <n v="0"/>
    <n v="0"/>
    <n v="0"/>
    <n v="1"/>
    <n v="0"/>
    <n v="0"/>
    <n v="0"/>
    <n v="0"/>
    <m/>
    <m/>
    <n v="2"/>
    <n v="2"/>
    <s v="Correct"/>
    <m/>
    <x v="1"/>
    <n v="68"/>
    <x v="1"/>
    <x v="95"/>
    <x v="1"/>
    <x v="0"/>
    <s v="English"/>
    <x v="6"/>
    <x v="7"/>
    <x v="2"/>
    <x v="2"/>
    <x v="3"/>
    <s v="Yes"/>
    <m/>
  </r>
  <r>
    <n v="327"/>
    <m/>
    <m/>
    <m/>
    <m/>
    <m/>
    <m/>
    <m/>
    <m/>
    <m/>
    <m/>
    <m/>
    <m/>
    <m/>
    <m/>
    <n v="0"/>
    <e v="#DIV/0!"/>
    <m/>
    <n v="0"/>
    <n v="0"/>
    <n v="0"/>
    <n v="0"/>
    <n v="0"/>
    <n v="0"/>
    <n v="0"/>
    <n v="0"/>
    <n v="0"/>
    <n v="0"/>
    <n v="0"/>
    <n v="0"/>
    <n v="0"/>
    <m/>
    <m/>
    <n v="0"/>
    <n v="0"/>
    <s v="Correct"/>
    <m/>
    <x v="0"/>
    <n v="51"/>
    <x v="0"/>
    <x v="0"/>
    <x v="8"/>
    <x v="1"/>
    <s v="English, Hatian Creole"/>
    <x v="4"/>
    <x v="7"/>
    <x v="0"/>
    <x v="3"/>
    <x v="1"/>
    <s v="Yes"/>
    <m/>
  </r>
  <r>
    <n v="328"/>
    <m/>
    <m/>
    <m/>
    <m/>
    <m/>
    <m/>
    <m/>
    <m/>
    <m/>
    <s v="Mental health depression/suicide"/>
    <s v="Drugs &amp; alcohol abuse"/>
    <m/>
    <s v="Obesity/weight loss issues"/>
    <m/>
    <n v="3"/>
    <n v="1"/>
    <m/>
    <n v="0"/>
    <n v="0"/>
    <n v="0"/>
    <n v="0"/>
    <n v="0"/>
    <n v="0"/>
    <n v="0"/>
    <n v="0"/>
    <n v="0"/>
    <n v="1"/>
    <n v="1"/>
    <n v="0"/>
    <n v="1"/>
    <m/>
    <m/>
    <n v="3"/>
    <n v="3"/>
    <s v="Correct"/>
    <m/>
    <x v="0"/>
    <n v="70"/>
    <x v="0"/>
    <x v="5"/>
    <x v="0"/>
    <x v="0"/>
    <m/>
    <x v="3"/>
    <x v="4"/>
    <x v="2"/>
    <x v="2"/>
    <x v="4"/>
    <s v="No"/>
    <m/>
  </r>
  <r>
    <n v="329"/>
    <m/>
    <m/>
    <s v="Heart disease &amp; stroke"/>
    <m/>
    <m/>
    <m/>
    <m/>
    <s v="Women’s health &amp; wellness"/>
    <s v="Diabetes"/>
    <m/>
    <m/>
    <m/>
    <m/>
    <m/>
    <n v="3"/>
    <n v="1"/>
    <m/>
    <n v="0"/>
    <n v="0"/>
    <n v="1"/>
    <n v="0"/>
    <n v="0"/>
    <n v="0"/>
    <n v="0"/>
    <n v="1"/>
    <n v="1"/>
    <n v="0"/>
    <n v="0"/>
    <n v="0"/>
    <n v="0"/>
    <m/>
    <m/>
    <n v="3"/>
    <n v="3"/>
    <s v="Correct"/>
    <m/>
    <x v="0"/>
    <n v="53"/>
    <x v="0"/>
    <x v="5"/>
    <x v="0"/>
    <x v="1"/>
    <s v="English"/>
    <x v="1"/>
    <x v="6"/>
    <x v="1"/>
    <x v="1"/>
    <x v="1"/>
    <s v="Yes"/>
    <m/>
  </r>
  <r>
    <n v="330"/>
    <m/>
    <m/>
    <s v="Heart disease &amp; stroke"/>
    <m/>
    <m/>
    <m/>
    <m/>
    <m/>
    <s v="Diabetes"/>
    <s v="Mental health depression/suicide"/>
    <m/>
    <m/>
    <m/>
    <m/>
    <n v="3"/>
    <n v="1"/>
    <m/>
    <n v="0"/>
    <n v="0"/>
    <n v="1"/>
    <n v="0"/>
    <n v="0"/>
    <n v="0"/>
    <n v="0"/>
    <n v="0"/>
    <n v="1"/>
    <n v="1"/>
    <n v="0"/>
    <n v="0"/>
    <n v="0"/>
    <m/>
    <m/>
    <n v="3"/>
    <n v="3"/>
    <s v="Correct"/>
    <m/>
    <x v="0"/>
    <n v="69"/>
    <x v="0"/>
    <x v="4"/>
    <x v="0"/>
    <x v="1"/>
    <s v="English"/>
    <x v="3"/>
    <x v="0"/>
    <x v="2"/>
    <x v="2"/>
    <x v="5"/>
    <m/>
    <m/>
  </r>
  <r>
    <n v="331"/>
    <m/>
    <m/>
    <s v="Heart disease &amp; stroke"/>
    <m/>
    <m/>
    <m/>
    <m/>
    <m/>
    <m/>
    <m/>
    <m/>
    <m/>
    <s v="Obesity/weight loss issues"/>
    <m/>
    <n v="2"/>
    <n v="1.5"/>
    <m/>
    <n v="0"/>
    <n v="0"/>
    <n v="1"/>
    <n v="0"/>
    <n v="0"/>
    <n v="0"/>
    <n v="0"/>
    <n v="0"/>
    <n v="0"/>
    <n v="0"/>
    <n v="0"/>
    <n v="0"/>
    <n v="1"/>
    <m/>
    <m/>
    <n v="2"/>
    <n v="2"/>
    <s v="Correct"/>
    <m/>
    <x v="0"/>
    <n v="33"/>
    <x v="0"/>
    <x v="5"/>
    <x v="0"/>
    <x v="1"/>
    <s v="English"/>
    <x v="6"/>
    <x v="1"/>
    <x v="6"/>
    <x v="2"/>
    <x v="0"/>
    <s v="Yes"/>
    <m/>
  </r>
  <r>
    <n v="332"/>
    <m/>
    <m/>
    <s v="Heart disease &amp; stroke"/>
    <m/>
    <m/>
    <m/>
    <m/>
    <m/>
    <s v="Diabetes"/>
    <m/>
    <s v="Drugs &amp; alcohol abuse"/>
    <m/>
    <m/>
    <m/>
    <n v="3"/>
    <n v="1"/>
    <m/>
    <n v="0"/>
    <n v="0"/>
    <n v="1"/>
    <n v="0"/>
    <n v="0"/>
    <n v="0"/>
    <n v="0"/>
    <n v="0"/>
    <n v="1"/>
    <n v="0"/>
    <n v="1"/>
    <n v="0"/>
    <n v="0"/>
    <m/>
    <m/>
    <n v="3"/>
    <n v="3"/>
    <s v="Correct"/>
    <m/>
    <x v="1"/>
    <n v="59"/>
    <x v="2"/>
    <x v="96"/>
    <x v="0"/>
    <x v="1"/>
    <s v="English"/>
    <x v="0"/>
    <x v="0"/>
    <x v="0"/>
    <x v="2"/>
    <x v="0"/>
    <s v="Yes"/>
    <m/>
  </r>
  <r>
    <n v="333"/>
    <m/>
    <m/>
    <m/>
    <m/>
    <m/>
    <m/>
    <m/>
    <m/>
    <m/>
    <s v="Mental health depression/suicide"/>
    <s v="Drugs &amp; alcohol abuse"/>
    <m/>
    <m/>
    <m/>
    <n v="2"/>
    <n v="1.5"/>
    <m/>
    <n v="0"/>
    <n v="0"/>
    <n v="0"/>
    <n v="0"/>
    <n v="0"/>
    <n v="0"/>
    <n v="0"/>
    <n v="0"/>
    <n v="0"/>
    <n v="1"/>
    <n v="1"/>
    <n v="0"/>
    <n v="0"/>
    <m/>
    <m/>
    <n v="2"/>
    <n v="2"/>
    <s v="Correct"/>
    <m/>
    <x v="0"/>
    <n v="49"/>
    <x v="2"/>
    <x v="97"/>
    <x v="1"/>
    <x v="1"/>
    <s v="English"/>
    <x v="3"/>
    <x v="1"/>
    <x v="0"/>
    <x v="2"/>
    <x v="0"/>
    <s v="Yes"/>
    <m/>
  </r>
  <r>
    <n v="334"/>
    <s v="Asthma/lung disease"/>
    <s v="Cancer"/>
    <m/>
    <m/>
    <m/>
    <m/>
    <m/>
    <m/>
    <m/>
    <s v="Mental health depression/suicide"/>
    <m/>
    <m/>
    <m/>
    <m/>
    <n v="3"/>
    <n v="1"/>
    <m/>
    <n v="1"/>
    <n v="1"/>
    <n v="0"/>
    <n v="0"/>
    <n v="0"/>
    <n v="0"/>
    <n v="0"/>
    <n v="0"/>
    <n v="0"/>
    <n v="1"/>
    <n v="0"/>
    <n v="0"/>
    <n v="0"/>
    <m/>
    <m/>
    <n v="3"/>
    <n v="3"/>
    <s v="Correct"/>
    <m/>
    <x v="1"/>
    <n v="67"/>
    <x v="2"/>
    <x v="98"/>
    <x v="0"/>
    <x v="0"/>
    <s v="English"/>
    <x v="4"/>
    <x v="4"/>
    <x v="2"/>
    <x v="2"/>
    <x v="5"/>
    <m/>
    <m/>
  </r>
  <r>
    <n v="335"/>
    <m/>
    <m/>
    <s v="Heart disease &amp; stroke"/>
    <m/>
    <m/>
    <m/>
    <m/>
    <m/>
    <m/>
    <s v="Mental health depression/suicide"/>
    <s v="Drugs &amp; alcohol abuse"/>
    <m/>
    <s v="Obesity/weight loss issues"/>
    <m/>
    <n v="4"/>
    <n v="0.75"/>
    <m/>
    <n v="0"/>
    <n v="0"/>
    <n v="0.75"/>
    <n v="0"/>
    <n v="0"/>
    <n v="0"/>
    <n v="0"/>
    <n v="0"/>
    <n v="0"/>
    <n v="0.75"/>
    <n v="0.75"/>
    <n v="0"/>
    <n v="0.75"/>
    <m/>
    <m/>
    <n v="3"/>
    <n v="4"/>
    <s v="Correct"/>
    <m/>
    <x v="1"/>
    <n v="36"/>
    <x v="2"/>
    <x v="99"/>
    <x v="2"/>
    <x v="0"/>
    <m/>
    <x v="3"/>
    <x v="2"/>
    <x v="3"/>
    <x v="0"/>
    <x v="3"/>
    <m/>
    <m/>
  </r>
  <r>
    <n v="336"/>
    <s v="Asthma/lung disease"/>
    <m/>
    <m/>
    <m/>
    <m/>
    <m/>
    <m/>
    <m/>
    <m/>
    <s v="Mental health depression/suicide"/>
    <m/>
    <s v="Environmental hazards"/>
    <m/>
    <m/>
    <n v="3"/>
    <n v="1"/>
    <m/>
    <n v="1"/>
    <n v="0"/>
    <n v="0"/>
    <n v="0"/>
    <n v="0"/>
    <n v="0"/>
    <n v="0"/>
    <n v="0"/>
    <n v="0"/>
    <n v="1"/>
    <n v="0"/>
    <n v="1"/>
    <n v="0"/>
    <m/>
    <m/>
    <n v="3"/>
    <n v="3"/>
    <s v="Correct"/>
    <m/>
    <x v="0"/>
    <n v="60"/>
    <x v="2"/>
    <x v="71"/>
    <x v="0"/>
    <x v="0"/>
    <s v="English"/>
    <x v="6"/>
    <x v="1"/>
    <x v="6"/>
    <x v="2"/>
    <x v="0"/>
    <s v="Yes"/>
    <m/>
  </r>
  <r>
    <n v="337"/>
    <s v="Asthma/lung disease"/>
    <m/>
    <m/>
    <m/>
    <m/>
    <m/>
    <m/>
    <m/>
    <m/>
    <s v="Mental health depression/suicide"/>
    <m/>
    <s v="Environmental hazards"/>
    <m/>
    <m/>
    <n v="3"/>
    <n v="1"/>
    <m/>
    <n v="1"/>
    <n v="0"/>
    <n v="0"/>
    <n v="0"/>
    <n v="0"/>
    <n v="0"/>
    <n v="0"/>
    <n v="0"/>
    <n v="0"/>
    <n v="1"/>
    <n v="0"/>
    <n v="1"/>
    <n v="0"/>
    <m/>
    <m/>
    <n v="3"/>
    <n v="3"/>
    <s v="Correct"/>
    <m/>
    <x v="0"/>
    <n v="60"/>
    <x v="2"/>
    <x v="11"/>
    <x v="2"/>
    <x v="0"/>
    <m/>
    <x v="3"/>
    <x v="2"/>
    <x v="3"/>
    <x v="0"/>
    <x v="3"/>
    <m/>
    <m/>
  </r>
  <r>
    <n v="338"/>
    <m/>
    <s v="Cancer"/>
    <s v="Heart disease &amp; stroke"/>
    <m/>
    <m/>
    <m/>
    <m/>
    <m/>
    <m/>
    <s v="Mental health depression/suicide"/>
    <s v="Drugs &amp; alcohol abuse"/>
    <m/>
    <m/>
    <m/>
    <n v="4"/>
    <n v="0.75"/>
    <m/>
    <n v="0"/>
    <n v="0.75"/>
    <n v="0.75"/>
    <n v="0"/>
    <n v="0"/>
    <n v="0"/>
    <n v="0"/>
    <n v="0"/>
    <n v="0"/>
    <n v="0.75"/>
    <n v="0.75"/>
    <n v="0"/>
    <n v="0"/>
    <m/>
    <m/>
    <n v="3"/>
    <n v="4"/>
    <s v="Correct"/>
    <m/>
    <x v="1"/>
    <n v="38"/>
    <x v="2"/>
    <x v="54"/>
    <x v="1"/>
    <x v="0"/>
    <m/>
    <x v="3"/>
    <x v="2"/>
    <x v="3"/>
    <x v="0"/>
    <x v="3"/>
    <m/>
    <m/>
  </r>
  <r>
    <n v="339"/>
    <m/>
    <s v="Cancer"/>
    <s v="Heart disease &amp; stroke"/>
    <m/>
    <m/>
    <m/>
    <s v="Child health &amp; wellness"/>
    <s v="Women’s health &amp; wellness"/>
    <m/>
    <s v="Mental health depression/suicide"/>
    <m/>
    <m/>
    <m/>
    <m/>
    <n v="5"/>
    <n v="0.6"/>
    <m/>
    <n v="0"/>
    <n v="0.6"/>
    <n v="0.6"/>
    <n v="0"/>
    <n v="0"/>
    <n v="0"/>
    <n v="0.6"/>
    <n v="0.6"/>
    <n v="0"/>
    <n v="0.6"/>
    <n v="0"/>
    <n v="0"/>
    <n v="0"/>
    <m/>
    <m/>
    <n v="3"/>
    <n v="5"/>
    <s v="Correct"/>
    <m/>
    <x v="1"/>
    <n v="52"/>
    <x v="2"/>
    <x v="100"/>
    <x v="0"/>
    <x v="1"/>
    <m/>
    <x v="0"/>
    <x v="0"/>
    <x v="2"/>
    <x v="2"/>
    <x v="6"/>
    <s v="Yes"/>
    <m/>
  </r>
  <r>
    <n v="340"/>
    <m/>
    <m/>
    <m/>
    <m/>
    <m/>
    <m/>
    <m/>
    <m/>
    <m/>
    <s v="Mental health depression/suicide"/>
    <s v="Drugs &amp; alcohol abuse"/>
    <m/>
    <m/>
    <m/>
    <n v="2"/>
    <n v="1.5"/>
    <m/>
    <n v="0"/>
    <n v="0"/>
    <n v="0"/>
    <n v="0"/>
    <n v="0"/>
    <n v="0"/>
    <n v="0"/>
    <n v="0"/>
    <n v="0"/>
    <n v="1"/>
    <n v="1"/>
    <n v="0"/>
    <n v="0"/>
    <m/>
    <m/>
    <n v="2"/>
    <n v="2"/>
    <s v="Correct"/>
    <m/>
    <x v="0"/>
    <n v="72"/>
    <x v="2"/>
    <x v="101"/>
    <x v="0"/>
    <x v="1"/>
    <s v="English"/>
    <x v="5"/>
    <x v="1"/>
    <x v="6"/>
    <x v="2"/>
    <x v="3"/>
    <s v="Yes"/>
    <m/>
  </r>
  <r>
    <n v="341"/>
    <m/>
    <s v="Cancer"/>
    <s v="Heart disease &amp; stroke"/>
    <m/>
    <m/>
    <m/>
    <m/>
    <s v="Women’s health &amp; wellness"/>
    <s v="Diabetes"/>
    <m/>
    <m/>
    <m/>
    <m/>
    <m/>
    <n v="4"/>
    <n v="0.75"/>
    <m/>
    <n v="0"/>
    <n v="0.75"/>
    <n v="0.75"/>
    <n v="0"/>
    <n v="0"/>
    <n v="0"/>
    <n v="0"/>
    <n v="0.75"/>
    <n v="0.75"/>
    <n v="0"/>
    <n v="0"/>
    <n v="0"/>
    <n v="0"/>
    <m/>
    <m/>
    <n v="3"/>
    <n v="4"/>
    <s v="Correct"/>
    <m/>
    <x v="1"/>
    <n v="52"/>
    <x v="2"/>
    <x v="57"/>
    <x v="0"/>
    <x v="1"/>
    <m/>
    <x v="5"/>
    <x v="1"/>
    <x v="0"/>
    <x v="2"/>
    <x v="0"/>
    <s v="Yes"/>
    <m/>
  </r>
  <r>
    <n v="342"/>
    <m/>
    <s v="Cancer"/>
    <s v="Heart disease &amp; stroke"/>
    <m/>
    <m/>
    <m/>
    <s v="Child health &amp; wellness"/>
    <s v="Women’s health &amp; wellness"/>
    <m/>
    <s v="Mental health depression/suicide"/>
    <m/>
    <s v="Environmental hazards"/>
    <m/>
    <m/>
    <n v="6"/>
    <n v="0.5"/>
    <m/>
    <n v="0"/>
    <n v="0.5"/>
    <n v="0.5"/>
    <n v="0"/>
    <n v="0"/>
    <n v="0"/>
    <n v="0.5"/>
    <n v="0.5"/>
    <n v="0"/>
    <n v="0.5"/>
    <n v="0"/>
    <n v="0.5"/>
    <n v="0"/>
    <m/>
    <m/>
    <n v="3"/>
    <n v="6"/>
    <s v="Correct"/>
    <m/>
    <x v="0"/>
    <n v="89"/>
    <x v="2"/>
    <x v="102"/>
    <x v="1"/>
    <x v="0"/>
    <s v="English"/>
    <x v="3"/>
    <x v="7"/>
    <x v="2"/>
    <x v="2"/>
    <x v="3"/>
    <s v="No"/>
    <m/>
  </r>
  <r>
    <n v="343"/>
    <m/>
    <s v="Cancer"/>
    <s v="Heart disease &amp; stroke"/>
    <m/>
    <m/>
    <m/>
    <m/>
    <m/>
    <s v="Diabetes"/>
    <m/>
    <m/>
    <m/>
    <m/>
    <m/>
    <n v="3"/>
    <n v="1"/>
    <m/>
    <n v="0"/>
    <n v="1"/>
    <n v="1"/>
    <n v="0"/>
    <n v="0"/>
    <n v="0"/>
    <n v="0"/>
    <n v="0"/>
    <n v="1"/>
    <n v="0"/>
    <n v="0"/>
    <n v="0"/>
    <n v="0"/>
    <m/>
    <m/>
    <n v="3"/>
    <n v="3"/>
    <s v="Correct"/>
    <m/>
    <x v="0"/>
    <n v="70"/>
    <x v="1"/>
    <x v="103"/>
    <x v="5"/>
    <x v="1"/>
    <s v="English"/>
    <x v="5"/>
    <x v="7"/>
    <x v="2"/>
    <x v="2"/>
    <x v="3"/>
    <s v="Yes"/>
    <m/>
  </r>
  <r>
    <n v="344"/>
    <m/>
    <s v="Cancer"/>
    <m/>
    <m/>
    <m/>
    <m/>
    <m/>
    <m/>
    <m/>
    <s v="Mental health depression/suicide"/>
    <m/>
    <s v="Environmental hazards"/>
    <m/>
    <m/>
    <n v="3"/>
    <n v="1"/>
    <m/>
    <n v="0"/>
    <n v="1"/>
    <n v="0"/>
    <n v="0"/>
    <n v="0"/>
    <n v="0"/>
    <n v="0"/>
    <n v="0"/>
    <n v="0"/>
    <n v="1"/>
    <n v="0"/>
    <n v="1"/>
    <n v="0"/>
    <m/>
    <m/>
    <n v="3"/>
    <n v="3"/>
    <s v="Correct"/>
    <m/>
    <x v="0"/>
    <n v="71"/>
    <x v="0"/>
    <x v="13"/>
    <x v="1"/>
    <x v="0"/>
    <s v="English"/>
    <x v="4"/>
    <x v="4"/>
    <x v="2"/>
    <x v="2"/>
    <x v="3"/>
    <s v="No"/>
    <m/>
  </r>
  <r>
    <n v="345"/>
    <m/>
    <m/>
    <m/>
    <m/>
    <m/>
    <m/>
    <m/>
    <m/>
    <m/>
    <s v="Mental health depression/suicide"/>
    <s v="Drugs &amp; alcohol abuse"/>
    <m/>
    <m/>
    <m/>
    <n v="2"/>
    <n v="1.5"/>
    <m/>
    <n v="0"/>
    <n v="0"/>
    <n v="0"/>
    <n v="0"/>
    <n v="0"/>
    <n v="0"/>
    <n v="0"/>
    <n v="0"/>
    <n v="0"/>
    <n v="1"/>
    <n v="1"/>
    <n v="0"/>
    <n v="0"/>
    <m/>
    <m/>
    <n v="2"/>
    <n v="2"/>
    <s v="Correct"/>
    <m/>
    <x v="1"/>
    <n v="68"/>
    <x v="0"/>
    <x v="93"/>
    <x v="1"/>
    <x v="1"/>
    <s v="English"/>
    <x v="5"/>
    <x v="7"/>
    <x v="2"/>
    <x v="2"/>
    <x v="5"/>
    <s v="Yes"/>
    <m/>
  </r>
  <r>
    <n v="346"/>
    <m/>
    <m/>
    <m/>
    <m/>
    <m/>
    <m/>
    <m/>
    <m/>
    <m/>
    <m/>
    <m/>
    <m/>
    <m/>
    <m/>
    <n v="0"/>
    <e v="#DIV/0!"/>
    <m/>
    <n v="0"/>
    <n v="0"/>
    <n v="0"/>
    <n v="0"/>
    <n v="0"/>
    <n v="0"/>
    <n v="0"/>
    <n v="0"/>
    <n v="0"/>
    <n v="0"/>
    <n v="0"/>
    <n v="0"/>
    <n v="0"/>
    <m/>
    <m/>
    <n v="0"/>
    <n v="0"/>
    <s v="Correct"/>
    <m/>
    <x v="2"/>
    <n v="44"/>
    <x v="2"/>
    <x v="104"/>
    <x v="5"/>
    <x v="0"/>
    <s v="Other"/>
    <x v="5"/>
    <x v="0"/>
    <x v="0"/>
    <x v="0"/>
    <x v="3"/>
    <s v="Yes"/>
    <m/>
  </r>
  <r>
    <n v="347"/>
    <m/>
    <m/>
    <m/>
    <m/>
    <m/>
    <m/>
    <m/>
    <m/>
    <m/>
    <m/>
    <m/>
    <m/>
    <m/>
    <m/>
    <n v="0"/>
    <e v="#DIV/0!"/>
    <m/>
    <n v="0"/>
    <n v="0"/>
    <n v="0"/>
    <n v="0"/>
    <n v="0"/>
    <n v="0"/>
    <n v="0"/>
    <n v="0"/>
    <n v="0"/>
    <n v="0"/>
    <n v="0"/>
    <n v="0"/>
    <n v="0"/>
    <m/>
    <m/>
    <n v="0"/>
    <n v="0"/>
    <s v="Correct"/>
    <m/>
    <x v="0"/>
    <n v="62"/>
    <x v="2"/>
    <x v="105"/>
    <x v="1"/>
    <x v="1"/>
    <s v="English"/>
    <x v="4"/>
    <x v="4"/>
    <x v="0"/>
    <x v="1"/>
    <x v="3"/>
    <s v="No"/>
    <m/>
  </r>
  <r>
    <n v="348"/>
    <m/>
    <s v="Cancer"/>
    <m/>
    <m/>
    <m/>
    <m/>
    <m/>
    <m/>
    <s v="Diabetes"/>
    <m/>
    <m/>
    <m/>
    <s v="Obesity/weight loss issues"/>
    <m/>
    <n v="3"/>
    <n v="1"/>
    <m/>
    <n v="0"/>
    <n v="1"/>
    <n v="0"/>
    <n v="0"/>
    <n v="0"/>
    <n v="0"/>
    <n v="0"/>
    <n v="0"/>
    <n v="1"/>
    <n v="0"/>
    <n v="0"/>
    <n v="0"/>
    <n v="1"/>
    <m/>
    <m/>
    <n v="3"/>
    <n v="3"/>
    <s v="Correct"/>
    <m/>
    <x v="0"/>
    <n v="49"/>
    <x v="1"/>
    <x v="95"/>
    <x v="1"/>
    <x v="2"/>
    <s v="English"/>
    <x v="6"/>
    <x v="7"/>
    <x v="0"/>
    <x v="2"/>
    <x v="3"/>
    <s v="Yes"/>
    <m/>
  </r>
  <r>
    <n v="349"/>
    <m/>
    <m/>
    <s v="Heart disease &amp; stroke"/>
    <m/>
    <m/>
    <m/>
    <m/>
    <m/>
    <m/>
    <m/>
    <m/>
    <m/>
    <m/>
    <m/>
    <n v="1"/>
    <n v="3"/>
    <m/>
    <n v="0"/>
    <n v="0"/>
    <n v="1"/>
    <n v="0"/>
    <n v="0"/>
    <n v="0"/>
    <n v="0"/>
    <n v="0"/>
    <n v="0"/>
    <n v="0"/>
    <n v="0"/>
    <n v="0"/>
    <n v="0"/>
    <m/>
    <m/>
    <n v="1"/>
    <n v="1"/>
    <s v="Correct"/>
    <m/>
    <x v="0"/>
    <n v="48"/>
    <x v="1"/>
    <x v="106"/>
    <x v="1"/>
    <x v="1"/>
    <s v="Polish"/>
    <x v="5"/>
    <x v="4"/>
    <x v="0"/>
    <x v="2"/>
    <x v="3"/>
    <s v="Yes"/>
    <m/>
  </r>
  <r>
    <n v="350"/>
    <m/>
    <m/>
    <m/>
    <m/>
    <m/>
    <m/>
    <s v="Child health &amp; wellness"/>
    <m/>
    <m/>
    <s v="Mental health depression/suicide"/>
    <s v="Drugs &amp; alcohol abuse"/>
    <m/>
    <s v="Obesity/weight loss issues"/>
    <m/>
    <n v="4"/>
    <n v="0.75"/>
    <m/>
    <n v="0"/>
    <n v="0"/>
    <n v="0"/>
    <n v="0"/>
    <n v="0"/>
    <n v="0"/>
    <n v="0.75"/>
    <n v="0"/>
    <n v="0"/>
    <n v="0.75"/>
    <n v="0.75"/>
    <n v="0"/>
    <n v="0.75"/>
    <m/>
    <m/>
    <n v="3"/>
    <n v="4"/>
    <s v="Correct"/>
    <m/>
    <x v="0"/>
    <n v="52"/>
    <x v="2"/>
    <x v="79"/>
    <x v="5"/>
    <x v="1"/>
    <s v="English"/>
    <x v="6"/>
    <x v="1"/>
    <x v="0"/>
    <x v="2"/>
    <x v="3"/>
    <s v="Yes"/>
    <m/>
  </r>
  <r>
    <n v="351"/>
    <m/>
    <m/>
    <m/>
    <m/>
    <m/>
    <m/>
    <s v="Child health &amp; wellness"/>
    <s v="Women’s health &amp; wellness"/>
    <m/>
    <m/>
    <m/>
    <s v="Environmental hazards"/>
    <m/>
    <m/>
    <n v="3"/>
    <n v="1"/>
    <m/>
    <n v="0"/>
    <n v="0"/>
    <n v="0"/>
    <n v="0"/>
    <n v="0"/>
    <n v="0"/>
    <n v="1"/>
    <n v="1"/>
    <n v="0"/>
    <n v="0"/>
    <n v="0"/>
    <n v="1"/>
    <n v="0"/>
    <m/>
    <m/>
    <n v="3"/>
    <n v="3"/>
    <s v="Correct"/>
    <m/>
    <x v="1"/>
    <n v="64"/>
    <x v="0"/>
    <x v="85"/>
    <x v="1"/>
    <x v="2"/>
    <s v="English"/>
    <x v="6"/>
    <x v="8"/>
    <x v="0"/>
    <x v="2"/>
    <x v="3"/>
    <s v="Yes"/>
    <m/>
  </r>
  <r>
    <n v="352"/>
    <m/>
    <m/>
    <m/>
    <m/>
    <m/>
    <m/>
    <s v="Child health &amp; wellness"/>
    <m/>
    <m/>
    <s v="Mental health depression/suicide"/>
    <s v="Drugs &amp; alcohol abuse"/>
    <m/>
    <m/>
    <m/>
    <n v="3"/>
    <n v="1"/>
    <m/>
    <n v="0"/>
    <n v="0"/>
    <n v="0"/>
    <n v="0"/>
    <n v="0"/>
    <n v="0"/>
    <n v="1"/>
    <n v="0"/>
    <n v="0"/>
    <n v="1"/>
    <n v="1"/>
    <n v="0"/>
    <n v="0"/>
    <m/>
    <m/>
    <n v="3"/>
    <n v="3"/>
    <s v="Correct"/>
    <m/>
    <x v="1"/>
    <n v="47"/>
    <x v="0"/>
    <x v="2"/>
    <x v="0"/>
    <x v="1"/>
    <s v="English"/>
    <x v="6"/>
    <x v="8"/>
    <x v="0"/>
    <x v="2"/>
    <x v="3"/>
    <s v="Yes"/>
    <m/>
  </r>
  <r>
    <n v="353"/>
    <m/>
    <m/>
    <m/>
    <s v="Safety"/>
    <m/>
    <m/>
    <s v="Child health &amp; wellness"/>
    <m/>
    <m/>
    <m/>
    <s v="Drugs &amp; alcohol abuse"/>
    <m/>
    <m/>
    <m/>
    <n v="3"/>
    <n v="1"/>
    <m/>
    <n v="0"/>
    <n v="0"/>
    <n v="0"/>
    <n v="1"/>
    <n v="0"/>
    <n v="0"/>
    <n v="1"/>
    <n v="0"/>
    <n v="0"/>
    <n v="0"/>
    <n v="1"/>
    <n v="0"/>
    <n v="0"/>
    <m/>
    <m/>
    <n v="3"/>
    <n v="3"/>
    <s v="Correct"/>
    <m/>
    <x v="0"/>
    <n v="52"/>
    <x v="1"/>
    <x v="107"/>
    <x v="1"/>
    <x v="1"/>
    <s v="English"/>
    <x v="5"/>
    <x v="0"/>
    <x v="6"/>
    <x v="2"/>
    <x v="3"/>
    <s v="Yes"/>
    <m/>
  </r>
  <r>
    <n v="354"/>
    <m/>
    <m/>
    <m/>
    <m/>
    <m/>
    <m/>
    <m/>
    <m/>
    <m/>
    <s v="Mental health depression/suicide"/>
    <s v="Drugs &amp; alcohol abuse"/>
    <m/>
    <s v="Obesity/weight loss issues"/>
    <m/>
    <n v="3"/>
    <n v="1"/>
    <m/>
    <n v="0"/>
    <n v="0"/>
    <n v="0"/>
    <n v="0"/>
    <n v="0"/>
    <n v="0"/>
    <n v="0"/>
    <n v="0"/>
    <n v="0"/>
    <n v="1"/>
    <n v="1"/>
    <n v="0"/>
    <n v="1"/>
    <m/>
    <m/>
    <n v="3"/>
    <n v="3"/>
    <s v="Correct"/>
    <m/>
    <x v="0"/>
    <n v="54"/>
    <x v="2"/>
    <x v="58"/>
    <x v="1"/>
    <x v="1"/>
    <s v="English"/>
    <x v="3"/>
    <x v="0"/>
    <x v="2"/>
    <x v="2"/>
    <x v="3"/>
    <s v="Yes"/>
    <m/>
  </r>
  <r>
    <n v="355"/>
    <m/>
    <s v="Cancer"/>
    <s v="Heart disease &amp; stroke"/>
    <m/>
    <m/>
    <m/>
    <m/>
    <m/>
    <m/>
    <m/>
    <s v="Drugs &amp; alcohol abuse"/>
    <m/>
    <m/>
    <m/>
    <n v="3"/>
    <n v="1"/>
    <m/>
    <n v="0"/>
    <n v="1"/>
    <n v="1"/>
    <n v="0"/>
    <n v="0"/>
    <n v="0"/>
    <n v="0"/>
    <n v="0"/>
    <n v="0"/>
    <n v="0"/>
    <n v="1"/>
    <n v="0"/>
    <n v="0"/>
    <m/>
    <m/>
    <n v="3"/>
    <n v="3"/>
    <s v="Correct"/>
    <m/>
    <x v="1"/>
    <n v="57"/>
    <x v="0"/>
    <x v="7"/>
    <x v="1"/>
    <x v="1"/>
    <s v="English"/>
    <x v="6"/>
    <x v="1"/>
    <x v="2"/>
    <x v="2"/>
    <x v="3"/>
    <s v="Yes"/>
    <m/>
  </r>
  <r>
    <n v="356"/>
    <m/>
    <s v="Cancer"/>
    <m/>
    <m/>
    <m/>
    <m/>
    <s v="Child health &amp; wellness"/>
    <m/>
    <m/>
    <m/>
    <s v="Drugs &amp; alcohol abuse"/>
    <m/>
    <m/>
    <m/>
    <n v="3"/>
    <n v="1"/>
    <m/>
    <n v="0"/>
    <n v="1"/>
    <n v="0"/>
    <n v="0"/>
    <n v="0"/>
    <n v="0"/>
    <n v="1"/>
    <n v="0"/>
    <n v="0"/>
    <n v="0"/>
    <n v="1"/>
    <n v="0"/>
    <n v="0"/>
    <m/>
    <m/>
    <n v="3"/>
    <n v="3"/>
    <s v="Correct"/>
    <m/>
    <x v="0"/>
    <n v="52"/>
    <x v="2"/>
    <x v="79"/>
    <x v="1"/>
    <x v="1"/>
    <s v="English"/>
    <x v="6"/>
    <x v="7"/>
    <x v="0"/>
    <x v="2"/>
    <x v="3"/>
    <s v="Yes"/>
    <m/>
  </r>
  <r>
    <n v="357"/>
    <s v="Asthma/lung disease"/>
    <m/>
    <m/>
    <m/>
    <s v="HIV/AIDS &amp; Sexually Transmitted Diseases (STDs)"/>
    <m/>
    <s v="Child health &amp; wellness"/>
    <m/>
    <s v="Diabetes"/>
    <s v="Mental health depression/suicide"/>
    <s v="Drugs &amp; alcohol abuse"/>
    <m/>
    <m/>
    <m/>
    <n v="6"/>
    <n v="0.5"/>
    <m/>
    <n v="0.5"/>
    <n v="0"/>
    <n v="0"/>
    <n v="0"/>
    <n v="0.5"/>
    <n v="0"/>
    <n v="0.5"/>
    <n v="0"/>
    <n v="0.5"/>
    <n v="0.5"/>
    <n v="0.5"/>
    <n v="0"/>
    <n v="0"/>
    <m/>
    <m/>
    <n v="3"/>
    <n v="6"/>
    <s v="Correct"/>
    <m/>
    <x v="0"/>
    <n v="42"/>
    <x v="0"/>
    <x v="85"/>
    <x v="0"/>
    <x v="1"/>
    <s v="English"/>
    <x v="6"/>
    <x v="8"/>
    <x v="0"/>
    <x v="2"/>
    <x v="3"/>
    <s v="Yes"/>
    <m/>
  </r>
  <r>
    <n v="358"/>
    <m/>
    <s v="Cancer"/>
    <s v="Heart disease &amp; stroke"/>
    <m/>
    <m/>
    <m/>
    <m/>
    <m/>
    <m/>
    <m/>
    <m/>
    <m/>
    <m/>
    <m/>
    <n v="2"/>
    <n v="1.5"/>
    <m/>
    <n v="0"/>
    <n v="1"/>
    <n v="1"/>
    <n v="0"/>
    <n v="0"/>
    <n v="0"/>
    <n v="0"/>
    <n v="0"/>
    <n v="0"/>
    <n v="0"/>
    <n v="0"/>
    <n v="0"/>
    <n v="0"/>
    <m/>
    <m/>
    <n v="2"/>
    <n v="2"/>
    <s v="Correct"/>
    <m/>
    <x v="1"/>
    <n v="63"/>
    <x v="0"/>
    <x v="108"/>
    <x v="1"/>
    <x v="1"/>
    <s v="English"/>
    <x v="6"/>
    <x v="1"/>
    <x v="0"/>
    <x v="2"/>
    <x v="3"/>
    <s v="Yes"/>
    <m/>
  </r>
  <r>
    <n v="359"/>
    <m/>
    <m/>
    <m/>
    <m/>
    <m/>
    <m/>
    <m/>
    <m/>
    <s v="Diabetes"/>
    <m/>
    <s v="Drugs &amp; alcohol abuse"/>
    <m/>
    <s v="Obesity/weight loss issues"/>
    <m/>
    <n v="3"/>
    <n v="1"/>
    <m/>
    <n v="0"/>
    <n v="0"/>
    <n v="0"/>
    <n v="0"/>
    <n v="0"/>
    <n v="0"/>
    <n v="0"/>
    <n v="0"/>
    <n v="1"/>
    <n v="0"/>
    <n v="1"/>
    <n v="0"/>
    <n v="1"/>
    <m/>
    <m/>
    <n v="3"/>
    <n v="3"/>
    <s v="Correct"/>
    <m/>
    <x v="0"/>
    <n v="32"/>
    <x v="0"/>
    <x v="0"/>
    <x v="4"/>
    <x v="2"/>
    <s v="English"/>
    <x v="6"/>
    <x v="7"/>
    <x v="5"/>
    <x v="2"/>
    <x v="4"/>
    <s v="Yes"/>
    <m/>
  </r>
  <r>
    <n v="360"/>
    <m/>
    <m/>
    <m/>
    <m/>
    <m/>
    <m/>
    <m/>
    <m/>
    <s v="Diabetes"/>
    <m/>
    <m/>
    <m/>
    <m/>
    <m/>
    <n v="1"/>
    <n v="3"/>
    <m/>
    <n v="0"/>
    <n v="0"/>
    <n v="0"/>
    <n v="0"/>
    <n v="0"/>
    <n v="0"/>
    <n v="0"/>
    <n v="0"/>
    <n v="1"/>
    <n v="0"/>
    <n v="0"/>
    <n v="0"/>
    <n v="0"/>
    <m/>
    <m/>
    <n v="1"/>
    <n v="1"/>
    <s v="Correct"/>
    <m/>
    <x v="1"/>
    <n v="64"/>
    <x v="2"/>
    <x v="59"/>
    <x v="1"/>
    <x v="1"/>
    <s v="English"/>
    <x v="6"/>
    <x v="0"/>
    <x v="0"/>
    <x v="2"/>
    <x v="0"/>
    <s v="Yes"/>
    <m/>
  </r>
  <r>
    <n v="361"/>
    <m/>
    <m/>
    <m/>
    <m/>
    <m/>
    <m/>
    <m/>
    <m/>
    <m/>
    <s v="Mental health depression/suicide"/>
    <s v="Drugs &amp; alcohol abuse"/>
    <m/>
    <s v="Obesity/weight loss issues"/>
    <m/>
    <n v="3"/>
    <n v="1"/>
    <m/>
    <n v="0"/>
    <n v="0"/>
    <n v="0"/>
    <n v="0"/>
    <n v="0"/>
    <n v="0"/>
    <n v="0"/>
    <n v="0"/>
    <n v="0"/>
    <n v="1"/>
    <n v="1"/>
    <n v="0"/>
    <n v="1"/>
    <m/>
    <m/>
    <n v="3"/>
    <n v="3"/>
    <s v="Correct"/>
    <m/>
    <x v="0"/>
    <n v="29"/>
    <x v="0"/>
    <x v="13"/>
    <x v="1"/>
    <x v="1"/>
    <s v="English"/>
    <x v="1"/>
    <x v="7"/>
    <x v="0"/>
    <x v="2"/>
    <x v="4"/>
    <s v="Yes"/>
    <m/>
  </r>
  <r>
    <n v="362"/>
    <m/>
    <s v="Cancer"/>
    <m/>
    <m/>
    <m/>
    <m/>
    <m/>
    <m/>
    <m/>
    <m/>
    <s v="Drugs &amp; alcohol abuse"/>
    <s v="Environmental hazards"/>
    <m/>
    <m/>
    <n v="3"/>
    <n v="1"/>
    <m/>
    <n v="0"/>
    <n v="1"/>
    <n v="0"/>
    <n v="0"/>
    <n v="0"/>
    <n v="0"/>
    <n v="0"/>
    <n v="0"/>
    <n v="0"/>
    <n v="0"/>
    <n v="1"/>
    <n v="1"/>
    <n v="0"/>
    <m/>
    <m/>
    <n v="3"/>
    <n v="3"/>
    <s v="Correct"/>
    <m/>
    <x v="0"/>
    <n v="64"/>
    <x v="2"/>
    <x v="59"/>
    <x v="1"/>
    <x v="1"/>
    <s v="English"/>
    <x v="4"/>
    <x v="4"/>
    <x v="3"/>
    <x v="2"/>
    <x v="0"/>
    <s v="No"/>
    <m/>
  </r>
  <r>
    <n v="363"/>
    <s v="Asthma/lung disease"/>
    <m/>
    <s v="Heart disease &amp; stroke"/>
    <m/>
    <m/>
    <m/>
    <m/>
    <m/>
    <m/>
    <m/>
    <m/>
    <m/>
    <m/>
    <m/>
    <n v="2"/>
    <n v="1.5"/>
    <m/>
    <n v="1"/>
    <n v="0"/>
    <n v="1"/>
    <n v="0"/>
    <n v="0"/>
    <n v="0"/>
    <n v="0"/>
    <n v="0"/>
    <n v="0"/>
    <n v="0"/>
    <n v="0"/>
    <n v="0"/>
    <n v="0"/>
    <m/>
    <m/>
    <n v="2"/>
    <n v="2"/>
    <s v="Correct"/>
    <m/>
    <x v="0"/>
    <n v="24"/>
    <x v="0"/>
    <x v="109"/>
    <x v="1"/>
    <x v="0"/>
    <s v="English, Italian"/>
    <x v="3"/>
    <x v="7"/>
    <x v="5"/>
    <x v="2"/>
    <x v="3"/>
    <s v="Yes"/>
    <m/>
  </r>
  <r>
    <n v="364"/>
    <s v="Asthma/lung disease"/>
    <s v="Cancer"/>
    <s v="Heart disease &amp; stroke"/>
    <m/>
    <m/>
    <m/>
    <m/>
    <m/>
    <m/>
    <m/>
    <m/>
    <m/>
    <m/>
    <m/>
    <n v="3"/>
    <n v="1"/>
    <m/>
    <n v="1"/>
    <n v="1"/>
    <n v="1"/>
    <n v="0"/>
    <n v="0"/>
    <n v="0"/>
    <n v="0"/>
    <n v="0"/>
    <n v="0"/>
    <n v="0"/>
    <n v="0"/>
    <n v="0"/>
    <n v="0"/>
    <m/>
    <m/>
    <n v="3"/>
    <n v="3"/>
    <s v="Correct"/>
    <m/>
    <x v="0"/>
    <n v="63"/>
    <x v="2"/>
    <x v="59"/>
    <x v="1"/>
    <x v="1"/>
    <s v="English"/>
    <x v="0"/>
    <x v="0"/>
    <x v="0"/>
    <x v="2"/>
    <x v="0"/>
    <s v="Yes"/>
    <m/>
  </r>
  <r>
    <n v="365"/>
    <m/>
    <m/>
    <s v="Heart disease &amp; stroke"/>
    <m/>
    <m/>
    <m/>
    <m/>
    <m/>
    <m/>
    <m/>
    <m/>
    <s v="Environmental hazards"/>
    <s v="Obesity/weight loss issues"/>
    <m/>
    <n v="3"/>
    <n v="1"/>
    <m/>
    <n v="0"/>
    <n v="0"/>
    <n v="1"/>
    <n v="0"/>
    <n v="0"/>
    <n v="0"/>
    <n v="0"/>
    <n v="0"/>
    <n v="0"/>
    <n v="0"/>
    <n v="0"/>
    <n v="1"/>
    <n v="1"/>
    <m/>
    <m/>
    <n v="3"/>
    <n v="3"/>
    <s v="Correct"/>
    <m/>
    <x v="1"/>
    <n v="64"/>
    <x v="0"/>
    <x v="110"/>
    <x v="2"/>
    <x v="1"/>
    <s v="English, Italian"/>
    <x v="6"/>
    <x v="1"/>
    <x v="2"/>
    <x v="2"/>
    <x v="3"/>
    <s v="Yes"/>
    <m/>
  </r>
  <r>
    <n v="366"/>
    <m/>
    <m/>
    <s v="Heart disease &amp; stroke"/>
    <m/>
    <m/>
    <m/>
    <m/>
    <m/>
    <m/>
    <s v="Mental health depression/suicide"/>
    <m/>
    <m/>
    <s v="Obesity/weight loss issues"/>
    <m/>
    <n v="3"/>
    <n v="1"/>
    <m/>
    <n v="0"/>
    <n v="0"/>
    <n v="1"/>
    <n v="0"/>
    <n v="0"/>
    <n v="0"/>
    <n v="0"/>
    <n v="0"/>
    <n v="0"/>
    <n v="1"/>
    <n v="0"/>
    <n v="0"/>
    <n v="1"/>
    <m/>
    <m/>
    <n v="3"/>
    <n v="3"/>
    <s v="Correct"/>
    <m/>
    <x v="1"/>
    <n v="70"/>
    <x v="0"/>
    <x v="111"/>
    <x v="1"/>
    <x v="0"/>
    <s v="English"/>
    <x v="6"/>
    <x v="1"/>
    <x v="2"/>
    <x v="2"/>
    <x v="3"/>
    <s v="Yes"/>
    <m/>
  </r>
  <r>
    <n v="367"/>
    <m/>
    <m/>
    <m/>
    <m/>
    <m/>
    <m/>
    <m/>
    <m/>
    <m/>
    <m/>
    <m/>
    <m/>
    <m/>
    <m/>
    <n v="0"/>
    <e v="#DIV/0!"/>
    <m/>
    <n v="0"/>
    <n v="0"/>
    <n v="0"/>
    <n v="0"/>
    <n v="0"/>
    <n v="0"/>
    <n v="0"/>
    <n v="0"/>
    <n v="0"/>
    <n v="0"/>
    <n v="0"/>
    <n v="0"/>
    <n v="0"/>
    <m/>
    <m/>
    <n v="0"/>
    <n v="0"/>
    <s v="Correct"/>
    <m/>
    <x v="0"/>
    <n v="72"/>
    <x v="0"/>
    <x v="64"/>
    <x v="0"/>
    <x v="1"/>
    <s v="English"/>
    <x v="3"/>
    <x v="2"/>
    <x v="2"/>
    <x v="2"/>
    <x v="5"/>
    <s v="Yes"/>
    <m/>
  </r>
  <r>
    <n v="368"/>
    <m/>
    <s v="Cancer"/>
    <s v="Heart disease &amp; stroke"/>
    <m/>
    <m/>
    <m/>
    <m/>
    <m/>
    <s v="Diabetes"/>
    <m/>
    <m/>
    <s v="Environmental hazards"/>
    <s v="Obesity/weight loss issues"/>
    <m/>
    <n v="5"/>
    <n v="0.6"/>
    <m/>
    <n v="0"/>
    <n v="0.6"/>
    <n v="0.6"/>
    <n v="0"/>
    <n v="0"/>
    <n v="0"/>
    <n v="0"/>
    <n v="0"/>
    <n v="0.6"/>
    <n v="0"/>
    <n v="0"/>
    <n v="0.6"/>
    <n v="0.6"/>
    <m/>
    <m/>
    <n v="3"/>
    <n v="5"/>
    <s v="Correct"/>
    <m/>
    <x v="1"/>
    <n v="76"/>
    <x v="0"/>
    <x v="89"/>
    <x v="1"/>
    <x v="1"/>
    <s v="English"/>
    <x v="3"/>
    <x v="8"/>
    <x v="2"/>
    <x v="2"/>
    <x v="3"/>
    <s v="Yes"/>
    <m/>
  </r>
  <r>
    <n v="369"/>
    <m/>
    <s v="Cancer"/>
    <s v="Heart disease &amp; stroke"/>
    <m/>
    <m/>
    <m/>
    <m/>
    <m/>
    <m/>
    <s v="Mental health depression/suicide"/>
    <m/>
    <m/>
    <m/>
    <m/>
    <n v="3"/>
    <n v="1"/>
    <m/>
    <n v="0"/>
    <n v="1"/>
    <n v="1"/>
    <n v="0"/>
    <n v="0"/>
    <n v="0"/>
    <n v="0"/>
    <n v="0"/>
    <n v="0"/>
    <n v="1"/>
    <n v="0"/>
    <n v="0"/>
    <n v="0"/>
    <m/>
    <m/>
    <n v="3"/>
    <n v="3"/>
    <s v="Correct"/>
    <m/>
    <x v="1"/>
    <n v="74"/>
    <x v="1"/>
    <x v="81"/>
    <x v="1"/>
    <x v="1"/>
    <s v="English"/>
    <x v="3"/>
    <x v="2"/>
    <x v="3"/>
    <x v="2"/>
    <x v="3"/>
    <s v="Yes"/>
    <m/>
  </r>
  <r>
    <n v="370"/>
    <m/>
    <m/>
    <s v="Heart disease &amp; stroke"/>
    <m/>
    <m/>
    <m/>
    <m/>
    <m/>
    <m/>
    <s v="Mental health depression/suicide"/>
    <m/>
    <s v="Environmental hazards"/>
    <m/>
    <m/>
    <n v="3"/>
    <n v="1"/>
    <m/>
    <n v="0"/>
    <n v="0"/>
    <n v="1"/>
    <n v="0"/>
    <n v="0"/>
    <n v="0"/>
    <n v="0"/>
    <n v="0"/>
    <n v="0"/>
    <n v="1"/>
    <n v="0"/>
    <n v="1"/>
    <n v="0"/>
    <m/>
    <m/>
    <n v="3"/>
    <n v="3"/>
    <s v="Correct"/>
    <m/>
    <x v="0"/>
    <n v="77"/>
    <x v="0"/>
    <x v="14"/>
    <x v="1"/>
    <x v="0"/>
    <s v="English"/>
    <x v="3"/>
    <x v="0"/>
    <x v="2"/>
    <x v="2"/>
    <x v="3"/>
    <m/>
    <m/>
  </r>
  <r>
    <n v="371"/>
    <m/>
    <s v="Cancer"/>
    <s v="Heart disease &amp; stroke"/>
    <m/>
    <m/>
    <m/>
    <m/>
    <m/>
    <s v="Diabetes"/>
    <m/>
    <m/>
    <m/>
    <m/>
    <m/>
    <n v="3"/>
    <n v="1"/>
    <m/>
    <n v="0"/>
    <n v="1"/>
    <n v="1"/>
    <n v="0"/>
    <n v="0"/>
    <n v="0"/>
    <n v="0"/>
    <n v="0"/>
    <n v="1"/>
    <n v="0"/>
    <n v="0"/>
    <n v="0"/>
    <n v="0"/>
    <m/>
    <m/>
    <n v="3"/>
    <n v="3"/>
    <s v="Correct"/>
    <m/>
    <x v="1"/>
    <n v="80"/>
    <x v="0"/>
    <x v="83"/>
    <x v="1"/>
    <x v="1"/>
    <s v="English"/>
    <x v="5"/>
    <x v="7"/>
    <x v="2"/>
    <x v="2"/>
    <x v="3"/>
    <s v="No"/>
    <m/>
  </r>
  <r>
    <n v="372"/>
    <m/>
    <m/>
    <m/>
    <s v="Safety"/>
    <m/>
    <m/>
    <s v="Child health &amp; wellness"/>
    <m/>
    <m/>
    <m/>
    <m/>
    <s v="Environmental hazards"/>
    <m/>
    <m/>
    <n v="3"/>
    <n v="1"/>
    <m/>
    <n v="0"/>
    <n v="0"/>
    <n v="0"/>
    <n v="1"/>
    <n v="0"/>
    <n v="0"/>
    <n v="1"/>
    <n v="0"/>
    <n v="0"/>
    <n v="0"/>
    <n v="0"/>
    <n v="1"/>
    <n v="0"/>
    <m/>
    <m/>
    <n v="3"/>
    <n v="3"/>
    <s v="Correct"/>
    <m/>
    <x v="0"/>
    <n v="77"/>
    <x v="0"/>
    <x v="83"/>
    <x v="1"/>
    <x v="1"/>
    <s v="English"/>
    <x v="3"/>
    <x v="0"/>
    <x v="2"/>
    <x v="2"/>
    <x v="3"/>
    <s v="No"/>
    <m/>
  </r>
  <r>
    <n v="373"/>
    <m/>
    <s v="Cancer"/>
    <m/>
    <m/>
    <m/>
    <m/>
    <m/>
    <m/>
    <m/>
    <m/>
    <m/>
    <m/>
    <s v="Obesity/weight loss issues"/>
    <m/>
    <n v="2"/>
    <n v="1.5"/>
    <m/>
    <n v="0"/>
    <n v="1"/>
    <n v="0"/>
    <n v="0"/>
    <n v="0"/>
    <n v="0"/>
    <n v="0"/>
    <n v="0"/>
    <n v="0"/>
    <n v="0"/>
    <n v="0"/>
    <n v="0"/>
    <n v="1"/>
    <m/>
    <m/>
    <n v="2"/>
    <n v="2"/>
    <s v="Correct"/>
    <m/>
    <x v="1"/>
    <n v="32"/>
    <x v="2"/>
    <x v="98"/>
    <x v="1"/>
    <x v="1"/>
    <s v="English"/>
    <x v="0"/>
    <x v="7"/>
    <x v="6"/>
    <x v="2"/>
    <x v="3"/>
    <s v="Yes"/>
    <m/>
  </r>
  <r>
    <n v="374"/>
    <m/>
    <m/>
    <m/>
    <m/>
    <m/>
    <m/>
    <m/>
    <m/>
    <m/>
    <m/>
    <m/>
    <s v="Environmental hazards"/>
    <m/>
    <m/>
    <n v="1"/>
    <n v="3"/>
    <m/>
    <n v="0"/>
    <n v="0"/>
    <n v="0"/>
    <n v="0"/>
    <n v="0"/>
    <n v="0"/>
    <n v="0"/>
    <n v="0"/>
    <n v="0"/>
    <n v="0"/>
    <n v="0"/>
    <n v="1"/>
    <n v="0"/>
    <m/>
    <m/>
    <n v="1"/>
    <n v="1"/>
    <s v="Correct"/>
    <m/>
    <x v="1"/>
    <n v="67"/>
    <x v="0"/>
    <x v="112"/>
    <x v="1"/>
    <x v="1"/>
    <s v="English"/>
    <x v="5"/>
    <x v="7"/>
    <x v="6"/>
    <x v="2"/>
    <x v="3"/>
    <s v="Yes"/>
    <m/>
  </r>
  <r>
    <n v="375"/>
    <m/>
    <s v="Cancer"/>
    <m/>
    <m/>
    <m/>
    <m/>
    <m/>
    <m/>
    <m/>
    <m/>
    <s v="Drugs &amp; alcohol abuse"/>
    <s v="Environmental hazards"/>
    <m/>
    <m/>
    <n v="3"/>
    <n v="1"/>
    <m/>
    <n v="0"/>
    <n v="1"/>
    <n v="0"/>
    <n v="0"/>
    <n v="0"/>
    <n v="0"/>
    <n v="0"/>
    <n v="0"/>
    <n v="0"/>
    <n v="0"/>
    <n v="1"/>
    <n v="1"/>
    <n v="0"/>
    <m/>
    <m/>
    <n v="3"/>
    <n v="3"/>
    <s v="Correct"/>
    <m/>
    <x v="0"/>
    <n v="66"/>
    <x v="0"/>
    <x v="83"/>
    <x v="1"/>
    <x v="1"/>
    <s v="Farsi"/>
    <x v="3"/>
    <x v="4"/>
    <x v="3"/>
    <x v="2"/>
    <x v="3"/>
    <s v="Yes"/>
    <m/>
  </r>
  <r>
    <n v="376"/>
    <m/>
    <m/>
    <m/>
    <m/>
    <m/>
    <m/>
    <s v="Child health &amp; wellness"/>
    <s v="Women’s health &amp; wellness"/>
    <s v="Diabetes"/>
    <m/>
    <m/>
    <m/>
    <s v="Obesity/weight loss issues"/>
    <m/>
    <n v="4"/>
    <n v="0.75"/>
    <m/>
    <n v="0"/>
    <n v="0"/>
    <n v="0"/>
    <n v="0"/>
    <n v="0"/>
    <n v="0"/>
    <n v="0.75"/>
    <n v="0.75"/>
    <n v="0.75"/>
    <n v="0"/>
    <n v="0"/>
    <n v="0"/>
    <n v="0.75"/>
    <m/>
    <m/>
    <n v="3"/>
    <n v="4"/>
    <s v="Correct"/>
    <m/>
    <x v="0"/>
    <n v="54"/>
    <x v="0"/>
    <x v="7"/>
    <x v="0"/>
    <x v="1"/>
    <s v="English"/>
    <x v="3"/>
    <x v="4"/>
    <x v="0"/>
    <x v="1"/>
    <x v="3"/>
    <s v="No"/>
    <m/>
  </r>
  <r>
    <n v="377"/>
    <m/>
    <m/>
    <s v="Heart disease &amp; stroke"/>
    <m/>
    <m/>
    <m/>
    <m/>
    <m/>
    <m/>
    <s v="Mental health depression/suicide"/>
    <s v="Drugs &amp; alcohol abuse"/>
    <m/>
    <m/>
    <m/>
    <n v="3"/>
    <n v="1"/>
    <m/>
    <n v="0"/>
    <n v="0"/>
    <n v="1"/>
    <n v="0"/>
    <n v="0"/>
    <n v="0"/>
    <n v="0"/>
    <n v="0"/>
    <n v="0"/>
    <n v="1"/>
    <n v="1"/>
    <n v="0"/>
    <n v="0"/>
    <m/>
    <m/>
    <n v="3"/>
    <n v="3"/>
    <s v="Correct"/>
    <m/>
    <x v="1"/>
    <n v="86"/>
    <x v="0"/>
    <x v="113"/>
    <x v="1"/>
    <x v="1"/>
    <s v="English"/>
    <x v="5"/>
    <x v="0"/>
    <x v="2"/>
    <x v="2"/>
    <x v="3"/>
    <s v="Yes"/>
    <m/>
  </r>
  <r>
    <n v="378"/>
    <m/>
    <s v="Cancer"/>
    <m/>
    <s v="Safety"/>
    <m/>
    <m/>
    <m/>
    <m/>
    <s v="Diabetes"/>
    <s v="Mental health depression/suicide"/>
    <m/>
    <s v="Environmental hazards"/>
    <s v="Obesity/weight loss issues"/>
    <m/>
    <n v="6"/>
    <n v="0.5"/>
    <m/>
    <n v="0"/>
    <n v="0.5"/>
    <n v="0"/>
    <n v="0.5"/>
    <n v="0"/>
    <n v="0"/>
    <n v="0"/>
    <n v="0"/>
    <n v="0.5"/>
    <n v="0.5"/>
    <n v="0"/>
    <n v="0.5"/>
    <n v="0.5"/>
    <m/>
    <m/>
    <n v="3"/>
    <n v="6"/>
    <s v="Correct"/>
    <m/>
    <x v="0"/>
    <n v="25"/>
    <x v="1"/>
    <x v="81"/>
    <x v="1"/>
    <x v="1"/>
    <s v="English"/>
    <x v="4"/>
    <x v="7"/>
    <x v="0"/>
    <x v="0"/>
    <x v="3"/>
    <m/>
    <m/>
  </r>
  <r>
    <n v="379"/>
    <m/>
    <s v="Cancer"/>
    <m/>
    <m/>
    <m/>
    <m/>
    <m/>
    <m/>
    <s v="Diabetes"/>
    <s v="Mental health depression/suicide"/>
    <m/>
    <m/>
    <m/>
    <m/>
    <n v="3"/>
    <n v="1"/>
    <m/>
    <n v="0"/>
    <n v="1"/>
    <n v="0"/>
    <n v="0"/>
    <n v="0"/>
    <n v="0"/>
    <n v="0"/>
    <n v="0"/>
    <n v="1"/>
    <n v="1"/>
    <n v="0"/>
    <n v="0"/>
    <n v="0"/>
    <m/>
    <m/>
    <n v="3"/>
    <n v="3"/>
    <s v="Correct"/>
    <m/>
    <x v="1"/>
    <n v="89"/>
    <x v="1"/>
    <x v="114"/>
    <x v="1"/>
    <x v="1"/>
    <s v="English"/>
    <x v="0"/>
    <x v="0"/>
    <x v="2"/>
    <x v="2"/>
    <x v="3"/>
    <s v="No"/>
    <m/>
  </r>
  <r>
    <n v="380"/>
    <m/>
    <m/>
    <s v="Heart disease &amp; stroke"/>
    <s v="Safety"/>
    <m/>
    <m/>
    <m/>
    <s v="Women’s health &amp; wellness"/>
    <m/>
    <m/>
    <m/>
    <m/>
    <m/>
    <m/>
    <n v="3"/>
    <n v="1"/>
    <m/>
    <n v="0"/>
    <n v="0"/>
    <n v="1"/>
    <n v="1"/>
    <n v="0"/>
    <n v="0"/>
    <n v="0"/>
    <n v="1"/>
    <n v="0"/>
    <n v="0"/>
    <n v="0"/>
    <n v="0"/>
    <n v="0"/>
    <m/>
    <m/>
    <n v="3"/>
    <n v="3"/>
    <s v="Correct"/>
    <m/>
    <x v="0"/>
    <n v="63"/>
    <x v="0"/>
    <x v="112"/>
    <x v="1"/>
    <x v="1"/>
    <s v="English"/>
    <x v="3"/>
    <x v="7"/>
    <x v="2"/>
    <x v="2"/>
    <x v="3"/>
    <s v="Yes"/>
    <m/>
  </r>
  <r>
    <n v="381"/>
    <m/>
    <m/>
    <s v="Heart disease &amp; stroke"/>
    <m/>
    <m/>
    <m/>
    <m/>
    <m/>
    <m/>
    <m/>
    <m/>
    <s v="Environmental hazards"/>
    <m/>
    <m/>
    <n v="2"/>
    <n v="1.5"/>
    <m/>
    <n v="0"/>
    <n v="0"/>
    <n v="1"/>
    <n v="0"/>
    <n v="0"/>
    <n v="0"/>
    <n v="0"/>
    <n v="0"/>
    <n v="0"/>
    <n v="0"/>
    <n v="0"/>
    <n v="1"/>
    <n v="0"/>
    <m/>
    <m/>
    <n v="2"/>
    <n v="2"/>
    <s v="Correct"/>
    <m/>
    <x v="0"/>
    <n v="59"/>
    <x v="0"/>
    <x v="23"/>
    <x v="3"/>
    <x v="1"/>
    <s v="English"/>
    <x v="3"/>
    <x v="7"/>
    <x v="2"/>
    <x v="2"/>
    <x v="3"/>
    <s v="Yes"/>
    <m/>
  </r>
  <r>
    <n v="382"/>
    <m/>
    <m/>
    <s v="Heart disease &amp; stroke"/>
    <s v="Safety"/>
    <m/>
    <m/>
    <m/>
    <m/>
    <m/>
    <m/>
    <m/>
    <m/>
    <m/>
    <m/>
    <n v="2"/>
    <n v="1.5"/>
    <m/>
    <n v="0"/>
    <n v="0"/>
    <n v="1"/>
    <n v="1"/>
    <n v="0"/>
    <n v="0"/>
    <n v="0"/>
    <n v="0"/>
    <n v="0"/>
    <n v="0"/>
    <n v="0"/>
    <n v="0"/>
    <n v="0"/>
    <m/>
    <m/>
    <n v="2"/>
    <n v="2"/>
    <s v="Correct"/>
    <m/>
    <x v="0"/>
    <n v="79"/>
    <x v="0"/>
    <x v="83"/>
    <x v="1"/>
    <x v="0"/>
    <s v="English"/>
    <x v="3"/>
    <x v="1"/>
    <x v="2"/>
    <x v="2"/>
    <x v="3"/>
    <s v="Yes"/>
    <m/>
  </r>
  <r>
    <n v="383"/>
    <m/>
    <m/>
    <m/>
    <m/>
    <m/>
    <m/>
    <m/>
    <m/>
    <m/>
    <m/>
    <s v="Drugs &amp; alcohol abuse"/>
    <m/>
    <m/>
    <m/>
    <n v="1"/>
    <n v="3"/>
    <m/>
    <n v="0"/>
    <n v="0"/>
    <n v="0"/>
    <n v="0"/>
    <n v="0"/>
    <n v="0"/>
    <n v="0"/>
    <n v="0"/>
    <n v="0"/>
    <n v="0"/>
    <n v="1"/>
    <n v="0"/>
    <n v="0"/>
    <m/>
    <m/>
    <n v="1"/>
    <n v="1"/>
    <s v="Correct"/>
    <m/>
    <x v="0"/>
    <n v="57"/>
    <x v="1"/>
    <x v="115"/>
    <x v="1"/>
    <x v="1"/>
    <s v="English"/>
    <x v="6"/>
    <x v="1"/>
    <x v="2"/>
    <x v="2"/>
    <x v="3"/>
    <s v="Yes"/>
    <m/>
  </r>
  <r>
    <n v="384"/>
    <m/>
    <s v="Cancer"/>
    <m/>
    <m/>
    <m/>
    <m/>
    <m/>
    <m/>
    <m/>
    <m/>
    <m/>
    <m/>
    <m/>
    <m/>
    <n v="1"/>
    <n v="3"/>
    <m/>
    <n v="0"/>
    <n v="1"/>
    <n v="0"/>
    <n v="0"/>
    <n v="0"/>
    <n v="0"/>
    <n v="0"/>
    <n v="0"/>
    <n v="0"/>
    <n v="0"/>
    <n v="0"/>
    <n v="0"/>
    <n v="0"/>
    <m/>
    <m/>
    <n v="1"/>
    <n v="1"/>
    <s v="Correct"/>
    <m/>
    <x v="1"/>
    <n v="69"/>
    <x v="0"/>
    <x v="116"/>
    <x v="1"/>
    <x v="1"/>
    <s v="English"/>
    <x v="3"/>
    <x v="7"/>
    <x v="2"/>
    <x v="2"/>
    <x v="3"/>
    <s v="Yes"/>
    <m/>
  </r>
  <r>
    <n v="385"/>
    <m/>
    <s v="Cancer"/>
    <m/>
    <s v="Safety"/>
    <m/>
    <m/>
    <m/>
    <s v="Women’s health &amp; wellness"/>
    <s v="Diabetes"/>
    <m/>
    <m/>
    <m/>
    <m/>
    <m/>
    <n v="4"/>
    <n v="0.75"/>
    <m/>
    <n v="0"/>
    <n v="0.75"/>
    <n v="0"/>
    <n v="0.75"/>
    <n v="0"/>
    <n v="0"/>
    <n v="0"/>
    <n v="0.75"/>
    <n v="0.75"/>
    <n v="0"/>
    <n v="0"/>
    <n v="0"/>
    <n v="0"/>
    <m/>
    <m/>
    <n v="3"/>
    <n v="4"/>
    <s v="Correct"/>
    <m/>
    <x v="0"/>
    <n v="72"/>
    <x v="0"/>
    <x v="117"/>
    <x v="1"/>
    <x v="1"/>
    <s v="English"/>
    <x v="3"/>
    <x v="4"/>
    <x v="2"/>
    <x v="2"/>
    <x v="3"/>
    <s v="No"/>
    <m/>
  </r>
  <r>
    <n v="386"/>
    <s v="Asthma/lung disease"/>
    <s v="Cancer"/>
    <s v="Heart disease &amp; stroke"/>
    <s v="Safety"/>
    <m/>
    <m/>
    <s v="Child health &amp; wellness"/>
    <s v="Women’s health &amp; wellness"/>
    <s v="Diabetes"/>
    <s v="Mental health depression/suicide"/>
    <m/>
    <m/>
    <s v="Obesity/weight loss issues"/>
    <m/>
    <n v="9"/>
    <n v="0.33333333333333331"/>
    <m/>
    <n v="0.33333333333333331"/>
    <n v="0.33333333333333331"/>
    <n v="0.33333333333333331"/>
    <n v="0.33333333333333331"/>
    <n v="0"/>
    <n v="0"/>
    <n v="0.33333333333333331"/>
    <n v="0.33333333333333331"/>
    <n v="0.33333333333333331"/>
    <n v="0.33333333333333331"/>
    <n v="0"/>
    <n v="0"/>
    <n v="0.33333333333333331"/>
    <m/>
    <m/>
    <n v="3"/>
    <n v="9"/>
    <s v="Correct"/>
    <m/>
    <x v="0"/>
    <n v="43"/>
    <x v="0"/>
    <x v="112"/>
    <x v="1"/>
    <x v="1"/>
    <s v="English"/>
    <x v="0"/>
    <x v="4"/>
    <x v="0"/>
    <x v="2"/>
    <x v="3"/>
    <s v="Yes"/>
    <m/>
  </r>
  <r>
    <n v="387"/>
    <m/>
    <m/>
    <m/>
    <m/>
    <m/>
    <m/>
    <m/>
    <m/>
    <s v="Diabetes"/>
    <m/>
    <m/>
    <m/>
    <s v="Obesity/weight loss issues"/>
    <m/>
    <n v="2"/>
    <n v="1.5"/>
    <m/>
    <n v="0"/>
    <n v="0"/>
    <n v="0"/>
    <n v="0"/>
    <n v="0"/>
    <n v="0"/>
    <n v="0"/>
    <n v="0"/>
    <n v="1"/>
    <n v="0"/>
    <n v="0"/>
    <n v="0"/>
    <n v="1"/>
    <m/>
    <m/>
    <n v="2"/>
    <n v="2"/>
    <s v="Correct"/>
    <m/>
    <x v="0"/>
    <n v="26"/>
    <x v="1"/>
    <x v="107"/>
    <x v="4"/>
    <x v="2"/>
    <s v="English"/>
    <x v="0"/>
    <x v="1"/>
    <x v="5"/>
    <x v="2"/>
    <x v="3"/>
    <s v="Yes"/>
    <m/>
  </r>
  <r>
    <n v="388"/>
    <m/>
    <s v="Cancer"/>
    <s v="Heart disease &amp; stroke"/>
    <m/>
    <m/>
    <m/>
    <m/>
    <m/>
    <s v="Diabetes"/>
    <m/>
    <m/>
    <m/>
    <m/>
    <m/>
    <n v="3"/>
    <n v="1"/>
    <m/>
    <n v="0"/>
    <n v="1"/>
    <n v="1"/>
    <n v="0"/>
    <n v="0"/>
    <n v="0"/>
    <n v="0"/>
    <n v="0"/>
    <n v="1"/>
    <n v="0"/>
    <n v="0"/>
    <n v="0"/>
    <n v="0"/>
    <m/>
    <m/>
    <n v="3"/>
    <n v="3"/>
    <s v="Correct"/>
    <m/>
    <x v="1"/>
    <n v="73"/>
    <x v="0"/>
    <x v="117"/>
    <x v="1"/>
    <x v="1"/>
    <s v="English"/>
    <x v="0"/>
    <x v="6"/>
    <x v="2"/>
    <x v="2"/>
    <x v="3"/>
    <s v="No"/>
    <m/>
  </r>
  <r>
    <n v="389"/>
    <m/>
    <m/>
    <s v="Heart disease &amp; stroke"/>
    <m/>
    <m/>
    <m/>
    <m/>
    <m/>
    <m/>
    <m/>
    <m/>
    <m/>
    <m/>
    <m/>
    <n v="1"/>
    <n v="3"/>
    <m/>
    <n v="0"/>
    <n v="0"/>
    <n v="1"/>
    <n v="0"/>
    <n v="0"/>
    <n v="0"/>
    <n v="0"/>
    <n v="0"/>
    <n v="0"/>
    <n v="0"/>
    <n v="0"/>
    <n v="0"/>
    <n v="0"/>
    <m/>
    <m/>
    <n v="1"/>
    <n v="1"/>
    <s v="Correct"/>
    <m/>
    <x v="0"/>
    <n v="83"/>
    <x v="1"/>
    <x v="118"/>
    <x v="1"/>
    <x v="1"/>
    <s v="English"/>
    <x v="0"/>
    <x v="0"/>
    <x v="2"/>
    <x v="2"/>
    <x v="3"/>
    <s v="Yes"/>
    <m/>
  </r>
  <r>
    <n v="390"/>
    <m/>
    <s v="Cancer"/>
    <m/>
    <s v="Safety"/>
    <m/>
    <m/>
    <m/>
    <s v="Women’s health &amp; wellness"/>
    <m/>
    <s v="Mental health depression/suicide"/>
    <s v="Drugs &amp; alcohol abuse"/>
    <s v="Environmental hazards"/>
    <s v="Obesity/weight loss issues"/>
    <m/>
    <n v="7"/>
    <n v="0.42857142857142855"/>
    <m/>
    <n v="0"/>
    <n v="0.42857142857142855"/>
    <n v="0"/>
    <n v="0.42857142857142855"/>
    <n v="0"/>
    <n v="0"/>
    <n v="0"/>
    <n v="0.42857142857142855"/>
    <n v="0"/>
    <n v="0.42857142857142855"/>
    <n v="0.42857142857142855"/>
    <n v="0.42857142857142855"/>
    <n v="0.42857142857142855"/>
    <m/>
    <m/>
    <n v="2.9999999999999996"/>
    <n v="7"/>
    <s v="Correct"/>
    <m/>
    <x v="0"/>
    <n v="78"/>
    <x v="0"/>
    <x v="86"/>
    <x v="1"/>
    <x v="0"/>
    <s v="English"/>
    <x v="0"/>
    <x v="4"/>
    <x v="2"/>
    <x v="2"/>
    <x v="3"/>
    <s v="Yes"/>
    <m/>
  </r>
  <r>
    <n v="391"/>
    <m/>
    <m/>
    <m/>
    <m/>
    <m/>
    <m/>
    <m/>
    <m/>
    <m/>
    <s v="Mental health depression/suicide"/>
    <s v="Drugs &amp; alcohol abuse"/>
    <m/>
    <s v="Obesity/weight loss issues"/>
    <m/>
    <n v="3"/>
    <n v="1"/>
    <m/>
    <n v="0"/>
    <n v="0"/>
    <n v="0"/>
    <n v="0"/>
    <n v="0"/>
    <n v="0"/>
    <n v="0"/>
    <n v="0"/>
    <n v="0"/>
    <n v="1"/>
    <n v="1"/>
    <n v="0"/>
    <n v="1"/>
    <m/>
    <m/>
    <n v="3"/>
    <n v="3"/>
    <s v="Correct"/>
    <m/>
    <x v="1"/>
    <n v="71"/>
    <x v="0"/>
    <x v="14"/>
    <x v="1"/>
    <x v="1"/>
    <s v="English"/>
    <x v="5"/>
    <x v="8"/>
    <x v="0"/>
    <x v="2"/>
    <x v="3"/>
    <s v="Yes"/>
    <m/>
  </r>
  <r>
    <n v="392"/>
    <s v="Asthma/lung disease"/>
    <m/>
    <s v="Heart disease &amp; stroke"/>
    <m/>
    <m/>
    <m/>
    <m/>
    <m/>
    <s v="Diabetes"/>
    <m/>
    <m/>
    <m/>
    <m/>
    <m/>
    <n v="3"/>
    <n v="1"/>
    <m/>
    <n v="1"/>
    <n v="0"/>
    <n v="1"/>
    <n v="0"/>
    <n v="0"/>
    <n v="0"/>
    <n v="0"/>
    <n v="0"/>
    <n v="1"/>
    <n v="0"/>
    <n v="0"/>
    <n v="0"/>
    <n v="0"/>
    <m/>
    <m/>
    <n v="3"/>
    <n v="3"/>
    <s v="Correct"/>
    <m/>
    <x v="1"/>
    <n v="72"/>
    <x v="0"/>
    <x v="3"/>
    <x v="1"/>
    <x v="1"/>
    <s v="English"/>
    <x v="0"/>
    <x v="1"/>
    <x v="2"/>
    <x v="2"/>
    <x v="3"/>
    <s v="Yes"/>
    <m/>
  </r>
  <r>
    <n v="393"/>
    <m/>
    <m/>
    <m/>
    <m/>
    <m/>
    <m/>
    <m/>
    <m/>
    <s v="Diabetes"/>
    <m/>
    <m/>
    <m/>
    <s v="Obesity/weight loss issues"/>
    <m/>
    <n v="2"/>
    <n v="1.5"/>
    <m/>
    <n v="0"/>
    <n v="0"/>
    <n v="0"/>
    <n v="0"/>
    <n v="0"/>
    <n v="0"/>
    <n v="0"/>
    <n v="0"/>
    <n v="1"/>
    <n v="0"/>
    <n v="0"/>
    <n v="0"/>
    <n v="1"/>
    <m/>
    <m/>
    <n v="2"/>
    <n v="2"/>
    <s v="Correct"/>
    <m/>
    <x v="1"/>
    <n v="66"/>
    <x v="0"/>
    <x v="86"/>
    <x v="1"/>
    <x v="1"/>
    <s v="English"/>
    <x v="6"/>
    <x v="0"/>
    <x v="2"/>
    <x v="2"/>
    <x v="6"/>
    <s v="Yes"/>
    <m/>
  </r>
  <r>
    <n v="394"/>
    <m/>
    <s v="Cancer"/>
    <s v="Heart disease &amp; stroke"/>
    <m/>
    <m/>
    <m/>
    <m/>
    <m/>
    <s v="Diabetes"/>
    <m/>
    <m/>
    <m/>
    <m/>
    <m/>
    <n v="3"/>
    <n v="1"/>
    <m/>
    <n v="0"/>
    <n v="1"/>
    <n v="1"/>
    <n v="0"/>
    <n v="0"/>
    <n v="0"/>
    <n v="0"/>
    <n v="0"/>
    <n v="1"/>
    <n v="0"/>
    <n v="0"/>
    <n v="0"/>
    <n v="0"/>
    <m/>
    <m/>
    <n v="3"/>
    <n v="3"/>
    <s v="Correct"/>
    <m/>
    <x v="1"/>
    <n v="80"/>
    <x v="0"/>
    <x v="86"/>
    <x v="1"/>
    <x v="1"/>
    <s v="English"/>
    <x v="0"/>
    <x v="4"/>
    <x v="2"/>
    <x v="2"/>
    <x v="3"/>
    <s v="Yes"/>
    <m/>
  </r>
  <r>
    <n v="395"/>
    <m/>
    <m/>
    <m/>
    <s v="Safety"/>
    <m/>
    <m/>
    <s v="Child health &amp; wellness"/>
    <m/>
    <m/>
    <m/>
    <m/>
    <m/>
    <m/>
    <m/>
    <n v="2"/>
    <n v="1.5"/>
    <m/>
    <n v="0"/>
    <n v="0"/>
    <n v="0"/>
    <n v="1"/>
    <n v="0"/>
    <n v="0"/>
    <n v="1"/>
    <n v="0"/>
    <n v="0"/>
    <n v="0"/>
    <n v="0"/>
    <n v="0"/>
    <n v="0"/>
    <m/>
    <m/>
    <n v="2"/>
    <n v="2"/>
    <s v="Correct"/>
    <m/>
    <x v="0"/>
    <n v="82"/>
    <x v="0"/>
    <x v="3"/>
    <x v="1"/>
    <x v="1"/>
    <s v="Other"/>
    <x v="4"/>
    <x v="4"/>
    <x v="2"/>
    <x v="2"/>
    <x v="3"/>
    <s v="No"/>
    <m/>
  </r>
  <r>
    <n v="396"/>
    <m/>
    <m/>
    <m/>
    <m/>
    <m/>
    <m/>
    <m/>
    <m/>
    <s v="Diabetes"/>
    <m/>
    <s v="Drugs &amp; alcohol abuse"/>
    <m/>
    <m/>
    <m/>
    <n v="2"/>
    <n v="1.5"/>
    <m/>
    <n v="0"/>
    <n v="0"/>
    <n v="0"/>
    <n v="0"/>
    <n v="0"/>
    <n v="0"/>
    <n v="0"/>
    <n v="0"/>
    <n v="1"/>
    <n v="0"/>
    <n v="1"/>
    <n v="0"/>
    <n v="0"/>
    <m/>
    <m/>
    <n v="2"/>
    <n v="2"/>
    <s v="Correct"/>
    <m/>
    <x v="1"/>
    <n v="68"/>
    <x v="0"/>
    <x v="17"/>
    <x v="1"/>
    <x v="1"/>
    <s v="English"/>
    <x v="0"/>
    <x v="7"/>
    <x v="2"/>
    <x v="2"/>
    <x v="3"/>
    <s v="Yes"/>
    <m/>
  </r>
  <r>
    <n v="397"/>
    <m/>
    <m/>
    <m/>
    <m/>
    <m/>
    <m/>
    <m/>
    <m/>
    <m/>
    <m/>
    <m/>
    <m/>
    <m/>
    <m/>
    <n v="0"/>
    <e v="#DIV/0!"/>
    <m/>
    <n v="0"/>
    <n v="0"/>
    <n v="0"/>
    <n v="0"/>
    <n v="0"/>
    <n v="0"/>
    <n v="0"/>
    <n v="0"/>
    <n v="0"/>
    <n v="0"/>
    <n v="0"/>
    <n v="0"/>
    <n v="0"/>
    <m/>
    <m/>
    <n v="0"/>
    <n v="0"/>
    <s v="Correct"/>
    <m/>
    <x v="0"/>
    <n v="46"/>
    <x v="0"/>
    <x v="10"/>
    <x v="3"/>
    <x v="1"/>
    <s v="English"/>
    <x v="6"/>
    <x v="1"/>
    <x v="0"/>
    <x v="2"/>
    <x v="0"/>
    <s v="Yes"/>
    <m/>
  </r>
  <r>
    <n v="398"/>
    <m/>
    <s v="Cancer"/>
    <m/>
    <s v="Safety"/>
    <m/>
    <m/>
    <m/>
    <m/>
    <m/>
    <m/>
    <m/>
    <m/>
    <m/>
    <m/>
    <n v="2"/>
    <n v="1.5"/>
    <m/>
    <n v="0"/>
    <n v="1"/>
    <n v="0"/>
    <n v="1"/>
    <n v="0"/>
    <n v="0"/>
    <n v="0"/>
    <n v="0"/>
    <n v="0"/>
    <n v="0"/>
    <n v="0"/>
    <n v="0"/>
    <n v="0"/>
    <m/>
    <m/>
    <n v="2"/>
    <n v="2"/>
    <s v="Correct"/>
    <m/>
    <x v="0"/>
    <n v="80"/>
    <x v="0"/>
    <x v="85"/>
    <x v="1"/>
    <x v="0"/>
    <s v="English"/>
    <x v="6"/>
    <x v="4"/>
    <x v="2"/>
    <x v="2"/>
    <x v="3"/>
    <s v="Yes"/>
    <m/>
  </r>
  <r>
    <n v="399"/>
    <m/>
    <m/>
    <m/>
    <m/>
    <m/>
    <m/>
    <m/>
    <m/>
    <m/>
    <m/>
    <m/>
    <m/>
    <m/>
    <m/>
    <n v="0"/>
    <e v="#DIV/0!"/>
    <m/>
    <n v="0"/>
    <n v="0"/>
    <n v="0"/>
    <n v="0"/>
    <n v="0"/>
    <n v="0"/>
    <n v="0"/>
    <n v="0"/>
    <n v="0"/>
    <n v="0"/>
    <n v="0"/>
    <n v="0"/>
    <n v="0"/>
    <m/>
    <m/>
    <n v="0"/>
    <n v="0"/>
    <s v="Correct"/>
    <m/>
    <x v="0"/>
    <n v="54"/>
    <x v="2"/>
    <x v="43"/>
    <x v="0"/>
    <x v="1"/>
    <s v="English"/>
    <x v="6"/>
    <x v="8"/>
    <x v="0"/>
    <x v="2"/>
    <x v="0"/>
    <s v="Yes"/>
    <m/>
  </r>
  <r>
    <n v="400"/>
    <m/>
    <s v="Cancer"/>
    <m/>
    <m/>
    <m/>
    <m/>
    <m/>
    <m/>
    <s v="Diabetes"/>
    <m/>
    <s v="Drugs &amp; alcohol abuse"/>
    <m/>
    <m/>
    <m/>
    <n v="3"/>
    <n v="1"/>
    <m/>
    <n v="0"/>
    <n v="1"/>
    <n v="0"/>
    <n v="0"/>
    <n v="0"/>
    <n v="0"/>
    <n v="0"/>
    <n v="0"/>
    <n v="1"/>
    <n v="0"/>
    <n v="1"/>
    <n v="0"/>
    <n v="0"/>
    <m/>
    <m/>
    <n v="3"/>
    <n v="3"/>
    <s v="Correct"/>
    <m/>
    <x v="1"/>
    <n v="22"/>
    <x v="1"/>
    <x v="119"/>
    <x v="3"/>
    <x v="2"/>
    <s v="English"/>
    <x v="5"/>
    <x v="0"/>
    <x v="0"/>
    <x v="2"/>
    <x v="0"/>
    <s v="Yes"/>
    <m/>
  </r>
  <r>
    <n v="401"/>
    <s v="Asthma/lung disease"/>
    <m/>
    <m/>
    <m/>
    <m/>
    <m/>
    <m/>
    <m/>
    <s v="Diabetes"/>
    <m/>
    <s v="Drugs &amp; alcohol abuse"/>
    <m/>
    <m/>
    <m/>
    <n v="3"/>
    <n v="1"/>
    <m/>
    <n v="1"/>
    <n v="0"/>
    <n v="0"/>
    <n v="0"/>
    <n v="0"/>
    <n v="0"/>
    <n v="0"/>
    <n v="0"/>
    <n v="1"/>
    <n v="0"/>
    <n v="1"/>
    <n v="0"/>
    <n v="0"/>
    <m/>
    <m/>
    <n v="3"/>
    <n v="3"/>
    <s v="Correct"/>
    <m/>
    <x v="1"/>
    <n v="70"/>
    <x v="0"/>
    <x v="64"/>
    <x v="1"/>
    <x v="1"/>
    <s v="English"/>
    <x v="6"/>
    <x v="8"/>
    <x v="2"/>
    <x v="2"/>
    <x v="6"/>
    <s v="Yes"/>
    <m/>
  </r>
  <r>
    <n v="402"/>
    <m/>
    <s v="Cancer"/>
    <s v="Heart disease &amp; stroke"/>
    <m/>
    <m/>
    <m/>
    <m/>
    <m/>
    <s v="Diabetes"/>
    <m/>
    <m/>
    <m/>
    <m/>
    <m/>
    <n v="3"/>
    <n v="1"/>
    <m/>
    <n v="0"/>
    <n v="1"/>
    <n v="1"/>
    <n v="0"/>
    <n v="0"/>
    <n v="0"/>
    <n v="0"/>
    <n v="0"/>
    <n v="1"/>
    <n v="0"/>
    <n v="0"/>
    <n v="0"/>
    <n v="0"/>
    <m/>
    <m/>
    <n v="3"/>
    <n v="3"/>
    <s v="Correct"/>
    <m/>
    <x v="0"/>
    <n v="88"/>
    <x v="0"/>
    <x v="83"/>
    <x v="1"/>
    <x v="0"/>
    <s v="English"/>
    <x v="5"/>
    <x v="1"/>
    <x v="2"/>
    <x v="2"/>
    <x v="3"/>
    <s v="Yes"/>
    <m/>
  </r>
  <r>
    <n v="403"/>
    <m/>
    <m/>
    <s v="Heart disease &amp; stroke"/>
    <m/>
    <m/>
    <m/>
    <m/>
    <m/>
    <m/>
    <s v="Mental health depression/suicide"/>
    <s v="Drugs &amp; alcohol abuse"/>
    <m/>
    <m/>
    <m/>
    <n v="3"/>
    <n v="1"/>
    <m/>
    <n v="0"/>
    <n v="0"/>
    <n v="1"/>
    <n v="0"/>
    <n v="0"/>
    <n v="0"/>
    <n v="0"/>
    <n v="0"/>
    <n v="0"/>
    <n v="1"/>
    <n v="1"/>
    <n v="0"/>
    <n v="0"/>
    <m/>
    <m/>
    <n v="3"/>
    <n v="3"/>
    <s v="Correct"/>
    <m/>
    <x v="1"/>
    <n v="29"/>
    <x v="2"/>
    <x v="57"/>
    <x v="1"/>
    <x v="1"/>
    <s v="English"/>
    <x v="0"/>
    <x v="0"/>
    <x v="0"/>
    <x v="2"/>
    <x v="0"/>
    <s v="Yes"/>
    <m/>
  </r>
  <r>
    <n v="404"/>
    <s v="Asthma/lung disease"/>
    <s v="Cancer"/>
    <m/>
    <m/>
    <m/>
    <m/>
    <m/>
    <m/>
    <m/>
    <m/>
    <m/>
    <m/>
    <m/>
    <m/>
    <n v="2"/>
    <n v="1.5"/>
    <m/>
    <n v="1"/>
    <n v="1"/>
    <n v="0"/>
    <n v="0"/>
    <n v="0"/>
    <n v="0"/>
    <n v="0"/>
    <n v="0"/>
    <n v="0"/>
    <n v="0"/>
    <n v="0"/>
    <n v="0"/>
    <n v="0"/>
    <m/>
    <m/>
    <n v="2"/>
    <n v="2"/>
    <s v="Correct"/>
    <m/>
    <x v="0"/>
    <n v="75"/>
    <x v="0"/>
    <x v="89"/>
    <x v="1"/>
    <x v="1"/>
    <s v="English"/>
    <x v="5"/>
    <x v="1"/>
    <x v="2"/>
    <x v="2"/>
    <x v="3"/>
    <s v="No"/>
    <m/>
  </r>
  <r>
    <n v="405"/>
    <s v="Asthma/lung disease"/>
    <s v="Cancer"/>
    <m/>
    <m/>
    <m/>
    <m/>
    <m/>
    <m/>
    <s v="Diabetes"/>
    <m/>
    <m/>
    <m/>
    <m/>
    <m/>
    <n v="3"/>
    <n v="1"/>
    <m/>
    <n v="1"/>
    <n v="1"/>
    <n v="0"/>
    <n v="0"/>
    <n v="0"/>
    <n v="0"/>
    <n v="0"/>
    <n v="0"/>
    <n v="1"/>
    <n v="0"/>
    <n v="0"/>
    <n v="0"/>
    <n v="0"/>
    <m/>
    <m/>
    <n v="3"/>
    <n v="3"/>
    <s v="Correct"/>
    <m/>
    <x v="0"/>
    <n v="55"/>
    <x v="0"/>
    <x v="120"/>
    <x v="0"/>
    <x v="1"/>
    <s v="English"/>
    <x v="5"/>
    <x v="1"/>
    <x v="0"/>
    <x v="2"/>
    <x v="0"/>
    <s v="Yes"/>
    <m/>
  </r>
  <r>
    <n v="406"/>
    <m/>
    <m/>
    <s v="Heart disease &amp; stroke"/>
    <m/>
    <m/>
    <m/>
    <m/>
    <m/>
    <s v="Diabetes"/>
    <m/>
    <m/>
    <m/>
    <s v="Obesity/weight loss issues"/>
    <m/>
    <n v="3"/>
    <n v="1"/>
    <m/>
    <n v="0"/>
    <n v="0"/>
    <n v="1"/>
    <n v="0"/>
    <n v="0"/>
    <n v="0"/>
    <n v="0"/>
    <n v="0"/>
    <n v="1"/>
    <n v="0"/>
    <n v="0"/>
    <n v="0"/>
    <n v="1"/>
    <m/>
    <m/>
    <n v="3"/>
    <n v="3"/>
    <s v="Correct"/>
    <m/>
    <x v="0"/>
    <n v="20"/>
    <x v="1"/>
    <x v="30"/>
    <x v="5"/>
    <x v="1"/>
    <s v="English"/>
    <x v="2"/>
    <x v="0"/>
    <x v="5"/>
    <x v="1"/>
    <x v="1"/>
    <s v="Yes"/>
    <m/>
  </r>
  <r>
    <n v="407"/>
    <m/>
    <m/>
    <m/>
    <s v="Safety"/>
    <m/>
    <m/>
    <m/>
    <m/>
    <m/>
    <m/>
    <m/>
    <m/>
    <m/>
    <m/>
    <n v="1"/>
    <n v="3"/>
    <m/>
    <n v="0"/>
    <n v="0"/>
    <n v="0"/>
    <n v="1"/>
    <n v="0"/>
    <n v="0"/>
    <n v="0"/>
    <n v="0"/>
    <n v="0"/>
    <n v="0"/>
    <n v="0"/>
    <n v="0"/>
    <n v="0"/>
    <m/>
    <m/>
    <n v="1"/>
    <n v="1"/>
    <s v="Correct"/>
    <m/>
    <x v="0"/>
    <n v="77"/>
    <x v="0"/>
    <x v="90"/>
    <x v="1"/>
    <x v="1"/>
    <s v="English"/>
    <x v="6"/>
    <x v="1"/>
    <x v="2"/>
    <x v="2"/>
    <x v="3"/>
    <s v="No"/>
    <m/>
  </r>
  <r>
    <n v="408"/>
    <m/>
    <m/>
    <m/>
    <m/>
    <m/>
    <m/>
    <m/>
    <m/>
    <m/>
    <m/>
    <m/>
    <m/>
    <m/>
    <m/>
    <n v="0"/>
    <e v="#DIV/0!"/>
    <m/>
    <n v="0"/>
    <n v="0"/>
    <n v="0"/>
    <n v="0"/>
    <n v="0"/>
    <n v="0"/>
    <n v="0"/>
    <n v="0"/>
    <n v="0"/>
    <n v="0"/>
    <n v="0"/>
    <n v="0"/>
    <n v="0"/>
    <m/>
    <m/>
    <n v="0"/>
    <n v="0"/>
    <s v="Correct"/>
    <m/>
    <x v="1"/>
    <n v="74"/>
    <x v="2"/>
    <x v="28"/>
    <x v="1"/>
    <x v="1"/>
    <s v="English"/>
    <x v="3"/>
    <x v="0"/>
    <x v="2"/>
    <x v="2"/>
    <x v="3"/>
    <s v="Yes"/>
    <m/>
  </r>
  <r>
    <n v="409"/>
    <m/>
    <m/>
    <m/>
    <m/>
    <m/>
    <m/>
    <m/>
    <m/>
    <s v="Diabetes"/>
    <m/>
    <s v="Drugs &amp; alcohol abuse"/>
    <m/>
    <s v="Obesity/weight loss issues"/>
    <m/>
    <n v="3"/>
    <n v="1"/>
    <m/>
    <n v="0"/>
    <n v="0"/>
    <n v="0"/>
    <n v="0"/>
    <n v="0"/>
    <n v="0"/>
    <n v="0"/>
    <n v="0"/>
    <n v="1"/>
    <n v="0"/>
    <n v="1"/>
    <n v="0"/>
    <n v="1"/>
    <m/>
    <m/>
    <n v="3"/>
    <n v="3"/>
    <s v="Correct"/>
    <m/>
    <x v="0"/>
    <n v="25"/>
    <x v="0"/>
    <x v="0"/>
    <x v="4"/>
    <x v="2"/>
    <s v="English, Spanish"/>
    <x v="3"/>
    <x v="0"/>
    <x v="0"/>
    <x v="2"/>
    <x v="4"/>
    <s v="Yes"/>
    <m/>
  </r>
  <r>
    <n v="410"/>
    <m/>
    <m/>
    <m/>
    <m/>
    <m/>
    <m/>
    <m/>
    <s v="Women’s health &amp; wellness"/>
    <m/>
    <s v="Mental health depression/suicide"/>
    <s v="Drugs &amp; alcohol abuse"/>
    <m/>
    <m/>
    <m/>
    <n v="3"/>
    <n v="1"/>
    <m/>
    <n v="0"/>
    <n v="0"/>
    <n v="0"/>
    <n v="0"/>
    <n v="0"/>
    <n v="0"/>
    <n v="0"/>
    <n v="1"/>
    <n v="0"/>
    <n v="1"/>
    <n v="1"/>
    <n v="0"/>
    <n v="0"/>
    <m/>
    <m/>
    <n v="3"/>
    <n v="3"/>
    <s v="Correct"/>
    <m/>
    <x v="0"/>
    <n v="19"/>
    <x v="0"/>
    <x v="5"/>
    <x v="0"/>
    <x v="1"/>
    <s v="English"/>
    <x v="1"/>
    <x v="0"/>
    <x v="5"/>
    <x v="2"/>
    <x v="4"/>
    <s v="Yes"/>
    <m/>
  </r>
  <r>
    <n v="411"/>
    <m/>
    <m/>
    <m/>
    <m/>
    <m/>
    <m/>
    <m/>
    <m/>
    <m/>
    <m/>
    <m/>
    <m/>
    <m/>
    <m/>
    <n v="0"/>
    <e v="#DIV/0!"/>
    <m/>
    <n v="0"/>
    <n v="0"/>
    <n v="0"/>
    <n v="0"/>
    <n v="0"/>
    <n v="0"/>
    <n v="0"/>
    <n v="0"/>
    <n v="0"/>
    <n v="0"/>
    <n v="0"/>
    <n v="0"/>
    <n v="0"/>
    <m/>
    <m/>
    <n v="0"/>
    <n v="0"/>
    <s v="Correct"/>
    <m/>
    <x v="0"/>
    <n v="83"/>
    <x v="2"/>
    <x v="28"/>
    <x v="1"/>
    <x v="1"/>
    <s v="English"/>
    <x v="3"/>
    <x v="4"/>
    <x v="2"/>
    <x v="0"/>
    <x v="3"/>
    <m/>
    <m/>
  </r>
  <r>
    <n v="412"/>
    <m/>
    <s v="Cancer"/>
    <s v="Heart disease &amp; stroke"/>
    <m/>
    <m/>
    <m/>
    <m/>
    <s v="Women’s health &amp; wellness"/>
    <m/>
    <m/>
    <m/>
    <m/>
    <m/>
    <m/>
    <n v="3"/>
    <n v="1"/>
    <m/>
    <n v="0"/>
    <n v="1"/>
    <n v="1"/>
    <n v="0"/>
    <n v="0"/>
    <n v="0"/>
    <n v="0"/>
    <n v="1"/>
    <n v="0"/>
    <n v="0"/>
    <n v="0"/>
    <n v="0"/>
    <n v="0"/>
    <m/>
    <m/>
    <n v="3"/>
    <n v="3"/>
    <s v="Correct"/>
    <m/>
    <x v="0"/>
    <n v="78"/>
    <x v="0"/>
    <x v="116"/>
    <x v="1"/>
    <x v="1"/>
    <s v="English"/>
    <x v="3"/>
    <x v="0"/>
    <x v="2"/>
    <x v="2"/>
    <x v="3"/>
    <s v="No"/>
    <m/>
  </r>
  <r>
    <n v="413"/>
    <m/>
    <m/>
    <m/>
    <m/>
    <m/>
    <m/>
    <m/>
    <m/>
    <m/>
    <s v="Mental health depression/suicide"/>
    <m/>
    <s v="Environmental hazards"/>
    <s v="Obesity/weight loss issues"/>
    <m/>
    <n v="3"/>
    <n v="1"/>
    <m/>
    <n v="0"/>
    <n v="0"/>
    <n v="0"/>
    <n v="0"/>
    <n v="0"/>
    <n v="0"/>
    <n v="0"/>
    <n v="0"/>
    <n v="0"/>
    <n v="1"/>
    <n v="0"/>
    <n v="1"/>
    <n v="1"/>
    <m/>
    <m/>
    <n v="3"/>
    <n v="3"/>
    <s v="Correct"/>
    <m/>
    <x v="0"/>
    <n v="82"/>
    <x v="0"/>
    <x v="3"/>
    <x v="1"/>
    <x v="0"/>
    <s v="English"/>
    <x v="1"/>
    <x v="1"/>
    <x v="2"/>
    <x v="1"/>
    <x v="3"/>
    <s v="Yes"/>
    <m/>
  </r>
  <r>
    <n v="414"/>
    <m/>
    <m/>
    <m/>
    <m/>
    <m/>
    <m/>
    <m/>
    <m/>
    <m/>
    <m/>
    <m/>
    <m/>
    <m/>
    <m/>
    <n v="0"/>
    <e v="#DIV/0!"/>
    <m/>
    <n v="0"/>
    <n v="0"/>
    <n v="0"/>
    <n v="0"/>
    <n v="0"/>
    <n v="0"/>
    <n v="0"/>
    <n v="0"/>
    <n v="0"/>
    <n v="0"/>
    <n v="0"/>
    <n v="0"/>
    <n v="0"/>
    <m/>
    <m/>
    <n v="0"/>
    <n v="0"/>
    <s v="Correct"/>
    <m/>
    <x v="0"/>
    <n v="80"/>
    <x v="0"/>
    <x v="117"/>
    <x v="1"/>
    <x v="1"/>
    <s v="English"/>
    <x v="4"/>
    <x v="7"/>
    <x v="2"/>
    <x v="2"/>
    <x v="3"/>
    <s v="No"/>
    <m/>
  </r>
  <r>
    <n v="415"/>
    <m/>
    <m/>
    <m/>
    <m/>
    <m/>
    <m/>
    <m/>
    <m/>
    <m/>
    <s v="Mental health depression/suicide"/>
    <s v="Drugs &amp; alcohol abuse"/>
    <m/>
    <s v="Obesity/weight loss issues"/>
    <m/>
    <n v="3"/>
    <n v="1"/>
    <m/>
    <n v="0"/>
    <n v="0"/>
    <n v="0"/>
    <n v="0"/>
    <n v="0"/>
    <n v="0"/>
    <n v="0"/>
    <n v="0"/>
    <n v="0"/>
    <n v="1"/>
    <n v="1"/>
    <n v="0"/>
    <n v="1"/>
    <m/>
    <m/>
    <n v="3"/>
    <n v="3"/>
    <s v="Correct"/>
    <m/>
    <x v="0"/>
    <n v="26"/>
    <x v="0"/>
    <x v="64"/>
    <x v="1"/>
    <x v="1"/>
    <s v="English"/>
    <x v="6"/>
    <x v="1"/>
    <x v="0"/>
    <x v="2"/>
    <x v="0"/>
    <s v="Yes"/>
    <m/>
  </r>
  <r>
    <n v="416"/>
    <m/>
    <m/>
    <s v="Heart disease &amp; stroke"/>
    <m/>
    <m/>
    <m/>
    <m/>
    <m/>
    <m/>
    <m/>
    <s v="Drugs &amp; alcohol abuse"/>
    <m/>
    <m/>
    <m/>
    <n v="2"/>
    <n v="1.5"/>
    <m/>
    <n v="0"/>
    <n v="0"/>
    <n v="1"/>
    <n v="0"/>
    <n v="0"/>
    <n v="0"/>
    <n v="0"/>
    <n v="0"/>
    <n v="0"/>
    <n v="0"/>
    <n v="1"/>
    <n v="0"/>
    <n v="0"/>
    <m/>
    <m/>
    <n v="2"/>
    <n v="2"/>
    <s v="Correct"/>
    <m/>
    <x v="1"/>
    <n v="71"/>
    <x v="0"/>
    <x v="83"/>
    <x v="0"/>
    <x v="0"/>
    <s v="English"/>
    <x v="5"/>
    <x v="4"/>
    <x v="2"/>
    <x v="1"/>
    <x v="3"/>
    <s v="Yes"/>
    <m/>
  </r>
  <r>
    <n v="417"/>
    <s v="Asthma/lung disease"/>
    <m/>
    <m/>
    <m/>
    <m/>
    <m/>
    <m/>
    <m/>
    <s v="Diabetes"/>
    <s v="Mental health depression/suicide"/>
    <m/>
    <m/>
    <m/>
    <m/>
    <n v="3"/>
    <n v="1"/>
    <m/>
    <n v="1"/>
    <n v="0"/>
    <n v="0"/>
    <n v="0"/>
    <n v="0"/>
    <n v="0"/>
    <n v="0"/>
    <n v="0"/>
    <n v="1"/>
    <n v="1"/>
    <n v="0"/>
    <n v="0"/>
    <n v="0"/>
    <m/>
    <m/>
    <n v="3"/>
    <n v="3"/>
    <s v="Correct"/>
    <m/>
    <x v="0"/>
    <n v="24"/>
    <x v="1"/>
    <x v="18"/>
    <x v="4"/>
    <x v="2"/>
    <s v="English"/>
    <x v="5"/>
    <x v="0"/>
    <x v="5"/>
    <x v="2"/>
    <x v="0"/>
    <s v="Yes"/>
    <m/>
  </r>
  <r>
    <n v="418"/>
    <m/>
    <m/>
    <m/>
    <s v="Safety"/>
    <m/>
    <m/>
    <m/>
    <s v="Women’s health &amp; wellness"/>
    <m/>
    <m/>
    <s v="Drugs &amp; alcohol abuse"/>
    <m/>
    <s v="Obesity/weight loss issues"/>
    <m/>
    <n v="4"/>
    <n v="0.75"/>
    <m/>
    <n v="0"/>
    <n v="0"/>
    <n v="0"/>
    <n v="0.75"/>
    <n v="0"/>
    <n v="0"/>
    <n v="0"/>
    <n v="0.75"/>
    <n v="0"/>
    <n v="0"/>
    <n v="0.75"/>
    <n v="0"/>
    <n v="0.75"/>
    <m/>
    <m/>
    <n v="3"/>
    <n v="4"/>
    <s v="Correct"/>
    <m/>
    <x v="0"/>
    <n v="86"/>
    <x v="0"/>
    <x v="117"/>
    <x v="1"/>
    <x v="1"/>
    <s v="English"/>
    <x v="3"/>
    <x v="7"/>
    <x v="2"/>
    <x v="2"/>
    <x v="3"/>
    <s v="Yes"/>
    <m/>
  </r>
  <r>
    <n v="419"/>
    <m/>
    <m/>
    <s v="Heart disease &amp; stroke"/>
    <m/>
    <m/>
    <m/>
    <m/>
    <m/>
    <s v="Diabetes"/>
    <m/>
    <s v="Drugs &amp; alcohol abuse"/>
    <m/>
    <m/>
    <m/>
    <n v="3"/>
    <n v="1"/>
    <m/>
    <n v="0"/>
    <n v="0"/>
    <n v="1"/>
    <n v="0"/>
    <n v="0"/>
    <n v="0"/>
    <n v="0"/>
    <n v="0"/>
    <n v="1"/>
    <n v="0"/>
    <n v="1"/>
    <n v="0"/>
    <n v="0"/>
    <m/>
    <m/>
    <n v="3"/>
    <n v="3"/>
    <s v="Correct"/>
    <m/>
    <x v="0"/>
    <n v="30"/>
    <x v="0"/>
    <x v="4"/>
    <x v="0"/>
    <x v="1"/>
    <s v="English"/>
    <x v="1"/>
    <x v="0"/>
    <x v="0"/>
    <x v="2"/>
    <x v="2"/>
    <s v="Yes"/>
    <m/>
  </r>
  <r>
    <n v="420"/>
    <m/>
    <m/>
    <m/>
    <m/>
    <m/>
    <m/>
    <m/>
    <s v="Women’s health &amp; wellness"/>
    <m/>
    <m/>
    <m/>
    <m/>
    <m/>
    <m/>
    <n v="1"/>
    <n v="3"/>
    <m/>
    <n v="0"/>
    <n v="0"/>
    <n v="0"/>
    <n v="0"/>
    <n v="0"/>
    <n v="0"/>
    <n v="0"/>
    <n v="1"/>
    <n v="0"/>
    <n v="0"/>
    <n v="0"/>
    <n v="0"/>
    <n v="0"/>
    <m/>
    <m/>
    <n v="1"/>
    <n v="1"/>
    <s v="Correct"/>
    <m/>
    <x v="0"/>
    <n v="22"/>
    <x v="0"/>
    <x v="89"/>
    <x v="5"/>
    <x v="1"/>
    <s v="Other"/>
    <x v="5"/>
    <x v="0"/>
    <x v="5"/>
    <x v="2"/>
    <x v="0"/>
    <s v="Yes"/>
    <m/>
  </r>
  <r>
    <n v="421"/>
    <m/>
    <s v="Cancer"/>
    <m/>
    <m/>
    <m/>
    <m/>
    <m/>
    <m/>
    <m/>
    <m/>
    <s v="Drugs &amp; alcohol abuse"/>
    <m/>
    <s v="Obesity/weight loss issues"/>
    <m/>
    <n v="3"/>
    <n v="1"/>
    <m/>
    <n v="0"/>
    <n v="1"/>
    <n v="0"/>
    <n v="0"/>
    <n v="0"/>
    <n v="0"/>
    <n v="0"/>
    <n v="0"/>
    <n v="0"/>
    <n v="0"/>
    <n v="1"/>
    <n v="0"/>
    <n v="1"/>
    <m/>
    <m/>
    <n v="3"/>
    <n v="3"/>
    <s v="Correct"/>
    <m/>
    <x v="0"/>
    <n v="60"/>
    <x v="0"/>
    <x v="109"/>
    <x v="1"/>
    <x v="1"/>
    <s v="English"/>
    <x v="5"/>
    <x v="4"/>
    <x v="0"/>
    <x v="2"/>
    <x v="0"/>
    <s v="Yes"/>
    <m/>
  </r>
  <r>
    <n v="422"/>
    <m/>
    <m/>
    <s v="Heart disease &amp; stroke"/>
    <m/>
    <m/>
    <m/>
    <m/>
    <m/>
    <s v="Diabetes"/>
    <m/>
    <s v="Drugs &amp; alcohol abuse"/>
    <m/>
    <m/>
    <m/>
    <n v="3"/>
    <n v="1"/>
    <m/>
    <n v="0"/>
    <n v="0"/>
    <n v="1"/>
    <n v="0"/>
    <n v="0"/>
    <n v="0"/>
    <n v="0"/>
    <n v="0"/>
    <n v="1"/>
    <n v="0"/>
    <n v="1"/>
    <n v="0"/>
    <n v="0"/>
    <m/>
    <m/>
    <n v="3"/>
    <n v="3"/>
    <s v="Correct"/>
    <m/>
    <x v="0"/>
    <n v="34"/>
    <x v="0"/>
    <x v="3"/>
    <x v="0"/>
    <x v="1"/>
    <s v="English"/>
    <x v="6"/>
    <x v="8"/>
    <x v="6"/>
    <x v="2"/>
    <x v="0"/>
    <s v="Yes"/>
    <m/>
  </r>
  <r>
    <n v="423"/>
    <s v="Asthma/lung disease"/>
    <s v="Cancer"/>
    <s v="Heart disease &amp; stroke"/>
    <m/>
    <m/>
    <m/>
    <s v="Child health &amp; wellness"/>
    <s v="Women’s health &amp; wellness"/>
    <s v="Diabetes"/>
    <s v="Mental health depression/suicide"/>
    <s v="Drugs &amp; alcohol abuse"/>
    <s v="Environmental hazards"/>
    <s v="Obesity/weight loss issues"/>
    <m/>
    <n v="10"/>
    <n v="0.3"/>
    <m/>
    <n v="0.3"/>
    <n v="0.3"/>
    <n v="0.3"/>
    <n v="0"/>
    <n v="0"/>
    <n v="0"/>
    <n v="0.3"/>
    <n v="0.3"/>
    <n v="0.3"/>
    <n v="0.3"/>
    <n v="0.3"/>
    <n v="0.3"/>
    <n v="0.3"/>
    <m/>
    <m/>
    <n v="2.9999999999999996"/>
    <n v="10"/>
    <s v="Correct"/>
    <m/>
    <x v="0"/>
    <n v="69"/>
    <x v="0"/>
    <x v="121"/>
    <x v="1"/>
    <x v="2"/>
    <s v="English, Spanish"/>
    <x v="2"/>
    <x v="7"/>
    <x v="2"/>
    <x v="2"/>
    <x v="5"/>
    <m/>
    <m/>
  </r>
  <r>
    <n v="424"/>
    <m/>
    <m/>
    <m/>
    <m/>
    <m/>
    <m/>
    <m/>
    <m/>
    <s v="Diabetes"/>
    <m/>
    <m/>
    <m/>
    <m/>
    <m/>
    <n v="1"/>
    <n v="3"/>
    <m/>
    <n v="0"/>
    <n v="0"/>
    <n v="0"/>
    <n v="0"/>
    <n v="0"/>
    <n v="0"/>
    <n v="0"/>
    <n v="0"/>
    <n v="1"/>
    <n v="0"/>
    <n v="0"/>
    <n v="0"/>
    <n v="0"/>
    <m/>
    <m/>
    <n v="1"/>
    <n v="1"/>
    <s v="Correct"/>
    <m/>
    <x v="0"/>
    <n v="65"/>
    <x v="0"/>
    <x v="122"/>
    <x v="0"/>
    <x v="1"/>
    <s v="English"/>
    <x v="6"/>
    <x v="8"/>
    <x v="0"/>
    <x v="2"/>
    <x v="0"/>
    <s v="Yes"/>
    <m/>
  </r>
  <r>
    <n v="425"/>
    <m/>
    <s v="Cancer"/>
    <s v="Heart disease &amp; stroke"/>
    <m/>
    <m/>
    <m/>
    <m/>
    <m/>
    <m/>
    <m/>
    <m/>
    <m/>
    <m/>
    <m/>
    <n v="2"/>
    <n v="1.5"/>
    <m/>
    <n v="0"/>
    <n v="1"/>
    <n v="1"/>
    <n v="0"/>
    <n v="0"/>
    <n v="0"/>
    <n v="0"/>
    <n v="0"/>
    <n v="0"/>
    <n v="0"/>
    <n v="0"/>
    <n v="0"/>
    <n v="0"/>
    <m/>
    <m/>
    <n v="2"/>
    <n v="2"/>
    <s v="Correct"/>
    <m/>
    <x v="0"/>
    <n v="70"/>
    <x v="0"/>
    <x v="2"/>
    <x v="1"/>
    <x v="1"/>
    <s v="English"/>
    <x v="0"/>
    <x v="7"/>
    <x v="2"/>
    <x v="2"/>
    <x v="5"/>
    <s v="No"/>
    <m/>
  </r>
  <r>
    <n v="426"/>
    <m/>
    <m/>
    <m/>
    <m/>
    <m/>
    <s v="Vaccine preventable diseases"/>
    <m/>
    <m/>
    <m/>
    <m/>
    <s v="Drugs &amp; alcohol abuse"/>
    <m/>
    <s v="Obesity/weight loss issues"/>
    <m/>
    <n v="3"/>
    <n v="1"/>
    <m/>
    <n v="0"/>
    <n v="0"/>
    <n v="0"/>
    <n v="0"/>
    <n v="0"/>
    <n v="1"/>
    <n v="0"/>
    <n v="0"/>
    <n v="0"/>
    <n v="0"/>
    <n v="1"/>
    <n v="0"/>
    <n v="1"/>
    <m/>
    <m/>
    <n v="3"/>
    <n v="3"/>
    <s v="Correct"/>
    <m/>
    <x v="0"/>
    <n v="24"/>
    <x v="1"/>
    <x v="107"/>
    <x v="5"/>
    <x v="1"/>
    <s v="English, Korean"/>
    <x v="4"/>
    <x v="0"/>
    <x v="1"/>
    <x v="2"/>
    <x v="4"/>
    <s v="Yes"/>
    <m/>
  </r>
  <r>
    <n v="427"/>
    <m/>
    <m/>
    <s v="Heart disease &amp; stroke"/>
    <m/>
    <m/>
    <m/>
    <m/>
    <m/>
    <m/>
    <m/>
    <m/>
    <m/>
    <m/>
    <m/>
    <n v="1"/>
    <n v="3"/>
    <m/>
    <n v="0"/>
    <n v="0"/>
    <n v="1"/>
    <n v="0"/>
    <n v="0"/>
    <n v="0"/>
    <n v="0"/>
    <n v="0"/>
    <n v="0"/>
    <n v="0"/>
    <n v="0"/>
    <n v="0"/>
    <n v="0"/>
    <m/>
    <m/>
    <n v="1"/>
    <n v="1"/>
    <s v="Correct"/>
    <m/>
    <x v="0"/>
    <n v="75"/>
    <x v="2"/>
    <x v="76"/>
    <x v="1"/>
    <x v="1"/>
    <m/>
    <x v="2"/>
    <x v="0"/>
    <x v="2"/>
    <x v="2"/>
    <x v="5"/>
    <s v="No"/>
    <m/>
  </r>
  <r>
    <n v="428"/>
    <m/>
    <m/>
    <m/>
    <s v="Safety"/>
    <m/>
    <m/>
    <m/>
    <m/>
    <m/>
    <m/>
    <s v="Drugs &amp; alcohol abuse"/>
    <s v="Environmental hazards"/>
    <m/>
    <m/>
    <n v="3"/>
    <n v="1"/>
    <m/>
    <n v="0"/>
    <n v="0"/>
    <n v="0"/>
    <n v="1"/>
    <n v="0"/>
    <n v="0"/>
    <n v="0"/>
    <n v="0"/>
    <n v="0"/>
    <n v="0"/>
    <n v="1"/>
    <n v="1"/>
    <n v="0"/>
    <m/>
    <m/>
    <n v="3"/>
    <n v="3"/>
    <s v="Correct"/>
    <m/>
    <x v="1"/>
    <n v="62"/>
    <x v="0"/>
    <x v="10"/>
    <x v="0"/>
    <x v="1"/>
    <s v="English"/>
    <x v="0"/>
    <x v="7"/>
    <x v="6"/>
    <x v="2"/>
    <x v="0"/>
    <s v="Yes"/>
    <m/>
  </r>
  <r>
    <n v="429"/>
    <m/>
    <s v="Cancer"/>
    <s v="Heart disease &amp; stroke"/>
    <m/>
    <m/>
    <m/>
    <m/>
    <m/>
    <s v="Diabetes"/>
    <m/>
    <m/>
    <m/>
    <m/>
    <m/>
    <n v="3"/>
    <n v="1"/>
    <m/>
    <n v="0"/>
    <n v="1"/>
    <n v="1"/>
    <n v="0"/>
    <n v="0"/>
    <n v="0"/>
    <n v="0"/>
    <n v="0"/>
    <n v="1"/>
    <n v="0"/>
    <n v="0"/>
    <n v="0"/>
    <n v="0"/>
    <m/>
    <m/>
    <n v="3"/>
    <n v="3"/>
    <s v="Correct"/>
    <m/>
    <x v="0"/>
    <n v="78"/>
    <x v="2"/>
    <x v="76"/>
    <x v="1"/>
    <x v="1"/>
    <s v="English"/>
    <x v="3"/>
    <x v="1"/>
    <x v="2"/>
    <x v="2"/>
    <x v="5"/>
    <s v="No"/>
    <m/>
  </r>
  <r>
    <n v="430"/>
    <m/>
    <m/>
    <s v="Heart disease &amp; stroke"/>
    <s v="Safety"/>
    <m/>
    <m/>
    <m/>
    <m/>
    <m/>
    <m/>
    <s v="Drugs &amp; alcohol abuse"/>
    <m/>
    <m/>
    <m/>
    <n v="3"/>
    <n v="1"/>
    <m/>
    <n v="0"/>
    <n v="0"/>
    <n v="1"/>
    <n v="1"/>
    <n v="0"/>
    <n v="0"/>
    <n v="0"/>
    <n v="0"/>
    <n v="0"/>
    <n v="0"/>
    <n v="1"/>
    <n v="0"/>
    <n v="0"/>
    <m/>
    <m/>
    <n v="3"/>
    <n v="3"/>
    <s v="Correct"/>
    <m/>
    <x v="1"/>
    <n v="37"/>
    <x v="0"/>
    <x v="4"/>
    <x v="1"/>
    <x v="1"/>
    <s v="English, Hatian Creole"/>
    <x v="1"/>
    <x v="4"/>
    <x v="6"/>
    <x v="2"/>
    <x v="5"/>
    <s v="Yes"/>
    <m/>
  </r>
  <r>
    <n v="431"/>
    <m/>
    <m/>
    <s v="Heart disease &amp; stroke"/>
    <m/>
    <m/>
    <m/>
    <m/>
    <m/>
    <m/>
    <m/>
    <m/>
    <m/>
    <m/>
    <m/>
    <n v="1"/>
    <n v="3"/>
    <m/>
    <n v="0"/>
    <n v="0"/>
    <n v="1"/>
    <n v="0"/>
    <n v="0"/>
    <n v="0"/>
    <n v="0"/>
    <n v="0"/>
    <n v="0"/>
    <n v="0"/>
    <n v="0"/>
    <n v="0"/>
    <n v="0"/>
    <m/>
    <m/>
    <n v="1"/>
    <n v="1"/>
    <s v="Correct"/>
    <m/>
    <x v="1"/>
    <n v="81"/>
    <x v="2"/>
    <x v="91"/>
    <x v="1"/>
    <x v="1"/>
    <m/>
    <x v="3"/>
    <x v="7"/>
    <x v="2"/>
    <x v="3"/>
    <x v="3"/>
    <m/>
    <m/>
  </r>
  <r>
    <n v="432"/>
    <m/>
    <m/>
    <m/>
    <m/>
    <m/>
    <m/>
    <m/>
    <m/>
    <s v="Diabetes"/>
    <m/>
    <s v="Drugs &amp; alcohol abuse"/>
    <m/>
    <s v="Obesity/weight loss issues"/>
    <m/>
    <n v="3"/>
    <n v="1"/>
    <m/>
    <n v="0"/>
    <n v="0"/>
    <n v="0"/>
    <n v="0"/>
    <n v="0"/>
    <n v="0"/>
    <n v="0"/>
    <n v="0"/>
    <n v="1"/>
    <n v="0"/>
    <n v="1"/>
    <n v="0"/>
    <n v="1"/>
    <m/>
    <m/>
    <n v="3"/>
    <n v="3"/>
    <s v="Correct"/>
    <m/>
    <x v="0"/>
    <n v="21"/>
    <x v="0"/>
    <x v="80"/>
    <x v="4"/>
    <x v="2"/>
    <s v="English, Spanish"/>
    <x v="0"/>
    <x v="7"/>
    <x v="5"/>
    <x v="1"/>
    <x v="1"/>
    <s v="Yes"/>
    <m/>
  </r>
  <r>
    <n v="433"/>
    <m/>
    <m/>
    <s v="Heart disease &amp; stroke"/>
    <m/>
    <m/>
    <m/>
    <m/>
    <m/>
    <m/>
    <m/>
    <m/>
    <m/>
    <m/>
    <m/>
    <n v="1"/>
    <n v="3"/>
    <m/>
    <n v="0"/>
    <n v="0"/>
    <n v="1"/>
    <n v="0"/>
    <n v="0"/>
    <n v="0"/>
    <n v="0"/>
    <n v="0"/>
    <n v="0"/>
    <n v="0"/>
    <n v="0"/>
    <n v="0"/>
    <n v="0"/>
    <m/>
    <m/>
    <n v="1"/>
    <n v="1"/>
    <s v="Correct"/>
    <m/>
    <x v="0"/>
    <n v="57"/>
    <x v="2"/>
    <x v="91"/>
    <x v="5"/>
    <x v="1"/>
    <s v="English, Chinese"/>
    <x v="5"/>
    <x v="7"/>
    <x v="2"/>
    <x v="2"/>
    <x v="0"/>
    <s v="Yes"/>
    <m/>
  </r>
  <r>
    <n v="434"/>
    <m/>
    <m/>
    <m/>
    <m/>
    <m/>
    <s v="Vaccine preventable diseases"/>
    <m/>
    <m/>
    <m/>
    <m/>
    <m/>
    <m/>
    <m/>
    <m/>
    <n v="1"/>
    <n v="3"/>
    <m/>
    <n v="0"/>
    <n v="0"/>
    <n v="0"/>
    <n v="0"/>
    <n v="0"/>
    <n v="1"/>
    <n v="0"/>
    <n v="0"/>
    <n v="0"/>
    <n v="0"/>
    <n v="0"/>
    <n v="0"/>
    <n v="0"/>
    <m/>
    <m/>
    <n v="1"/>
    <n v="1"/>
    <s v="Correct"/>
    <m/>
    <x v="0"/>
    <n v="62"/>
    <x v="2"/>
    <x v="123"/>
    <x v="1"/>
    <x v="1"/>
    <s v="English"/>
    <x v="5"/>
    <x v="1"/>
    <x v="0"/>
    <x v="2"/>
    <x v="0"/>
    <s v="Yes"/>
    <m/>
  </r>
  <r>
    <n v="435"/>
    <m/>
    <s v="Cancer"/>
    <s v="Heart disease &amp; stroke"/>
    <m/>
    <m/>
    <m/>
    <m/>
    <m/>
    <m/>
    <s v="Mental health depression/suicide"/>
    <m/>
    <m/>
    <m/>
    <m/>
    <n v="3"/>
    <n v="1"/>
    <m/>
    <n v="0"/>
    <n v="1"/>
    <n v="1"/>
    <n v="0"/>
    <n v="0"/>
    <n v="0"/>
    <n v="0"/>
    <n v="0"/>
    <n v="0"/>
    <n v="1"/>
    <n v="0"/>
    <n v="0"/>
    <n v="0"/>
    <m/>
    <m/>
    <n v="3"/>
    <n v="3"/>
    <s v="Correct"/>
    <m/>
    <x v="0"/>
    <n v="63"/>
    <x v="2"/>
    <x v="124"/>
    <x v="1"/>
    <x v="1"/>
    <s v="English"/>
    <x v="5"/>
    <x v="7"/>
    <x v="2"/>
    <x v="2"/>
    <x v="0"/>
    <s v="Yes"/>
    <m/>
  </r>
  <r>
    <n v="436"/>
    <m/>
    <s v="Cancer"/>
    <s v="Heart disease &amp; stroke"/>
    <m/>
    <m/>
    <m/>
    <m/>
    <m/>
    <m/>
    <m/>
    <s v="Drugs &amp; alcohol abuse"/>
    <m/>
    <m/>
    <m/>
    <n v="3"/>
    <n v="1"/>
    <m/>
    <n v="0"/>
    <n v="1"/>
    <n v="1"/>
    <n v="0"/>
    <n v="0"/>
    <n v="0"/>
    <n v="0"/>
    <n v="0"/>
    <n v="0"/>
    <n v="0"/>
    <n v="1"/>
    <n v="0"/>
    <n v="0"/>
    <m/>
    <m/>
    <n v="3"/>
    <n v="3"/>
    <s v="Correct"/>
    <m/>
    <x v="1"/>
    <n v="85"/>
    <x v="2"/>
    <x v="43"/>
    <x v="1"/>
    <x v="1"/>
    <s v="English"/>
    <x v="4"/>
    <x v="0"/>
    <x v="2"/>
    <x v="2"/>
    <x v="6"/>
    <s v="No"/>
    <m/>
  </r>
  <r>
    <n v="437"/>
    <m/>
    <m/>
    <m/>
    <s v="Safety"/>
    <m/>
    <m/>
    <s v="Child health &amp; wellness"/>
    <m/>
    <m/>
    <m/>
    <m/>
    <m/>
    <s v="Obesity/weight loss issues"/>
    <m/>
    <n v="3"/>
    <n v="1"/>
    <m/>
    <n v="0"/>
    <n v="0"/>
    <n v="0"/>
    <n v="1"/>
    <n v="0"/>
    <n v="0"/>
    <n v="1"/>
    <n v="0"/>
    <n v="0"/>
    <n v="0"/>
    <n v="0"/>
    <n v="0"/>
    <n v="1"/>
    <m/>
    <m/>
    <n v="3"/>
    <n v="3"/>
    <s v="Correct"/>
    <m/>
    <x v="1"/>
    <n v="44"/>
    <x v="1"/>
    <x v="125"/>
    <x v="4"/>
    <x v="2"/>
    <s v="English, Spanish"/>
    <x v="0"/>
    <x v="7"/>
    <x v="0"/>
    <x v="2"/>
    <x v="0"/>
    <s v="Yes"/>
    <m/>
  </r>
  <r>
    <n v="438"/>
    <m/>
    <s v="Cancer"/>
    <m/>
    <m/>
    <m/>
    <m/>
    <m/>
    <m/>
    <s v="Diabetes"/>
    <m/>
    <s v="Drugs &amp; alcohol abuse"/>
    <m/>
    <m/>
    <m/>
    <n v="3"/>
    <n v="1"/>
    <m/>
    <n v="0"/>
    <n v="1"/>
    <n v="0"/>
    <n v="0"/>
    <n v="0"/>
    <n v="0"/>
    <n v="0"/>
    <n v="0"/>
    <n v="1"/>
    <n v="0"/>
    <n v="1"/>
    <n v="0"/>
    <n v="0"/>
    <m/>
    <m/>
    <n v="3"/>
    <n v="3"/>
    <s v="Correct"/>
    <m/>
    <x v="0"/>
    <n v="54"/>
    <x v="2"/>
    <x v="43"/>
    <x v="1"/>
    <x v="1"/>
    <s v="English"/>
    <x v="5"/>
    <x v="7"/>
    <x v="0"/>
    <x v="2"/>
    <x v="0"/>
    <s v="Yes"/>
    <m/>
  </r>
  <r>
    <n v="439"/>
    <m/>
    <m/>
    <m/>
    <m/>
    <m/>
    <m/>
    <m/>
    <m/>
    <m/>
    <m/>
    <m/>
    <m/>
    <m/>
    <m/>
    <n v="0"/>
    <e v="#DIV/0!"/>
    <m/>
    <n v="0"/>
    <n v="0"/>
    <n v="0"/>
    <n v="0"/>
    <n v="0"/>
    <n v="0"/>
    <n v="0"/>
    <n v="0"/>
    <n v="0"/>
    <n v="0"/>
    <n v="0"/>
    <n v="0"/>
    <n v="0"/>
    <m/>
    <m/>
    <n v="0"/>
    <n v="0"/>
    <s v="Correct"/>
    <m/>
    <x v="1"/>
    <n v="75"/>
    <x v="2"/>
    <x v="76"/>
    <x v="1"/>
    <x v="1"/>
    <s v="English"/>
    <x v="3"/>
    <x v="0"/>
    <x v="2"/>
    <x v="1"/>
    <x v="6"/>
    <s v="Yes"/>
    <m/>
  </r>
  <r>
    <n v="440"/>
    <m/>
    <m/>
    <m/>
    <s v="Safety"/>
    <m/>
    <m/>
    <m/>
    <s v="Women’s health &amp; wellness"/>
    <m/>
    <s v="Mental health depression/suicide"/>
    <m/>
    <m/>
    <m/>
    <m/>
    <n v="3"/>
    <n v="1"/>
    <m/>
    <n v="0"/>
    <n v="0"/>
    <n v="0"/>
    <n v="1"/>
    <n v="0"/>
    <n v="0"/>
    <n v="0"/>
    <n v="1"/>
    <n v="0"/>
    <n v="1"/>
    <n v="0"/>
    <n v="0"/>
    <n v="0"/>
    <m/>
    <m/>
    <n v="3"/>
    <n v="3"/>
    <s v="Correct"/>
    <m/>
    <x v="0"/>
    <n v="26"/>
    <x v="0"/>
    <x v="55"/>
    <x v="1"/>
    <x v="0"/>
    <s v="English"/>
    <x v="5"/>
    <x v="0"/>
    <x v="0"/>
    <x v="2"/>
    <x v="0"/>
    <s v="Yes"/>
    <m/>
  </r>
  <r>
    <n v="441"/>
    <m/>
    <m/>
    <m/>
    <m/>
    <m/>
    <m/>
    <s v="Child health &amp; wellness"/>
    <m/>
    <s v="Diabetes"/>
    <m/>
    <s v="Drugs &amp; alcohol abuse"/>
    <m/>
    <m/>
    <m/>
    <n v="3"/>
    <n v="1"/>
    <m/>
    <n v="0"/>
    <n v="0"/>
    <n v="0"/>
    <n v="0"/>
    <n v="0"/>
    <n v="0"/>
    <n v="1"/>
    <n v="0"/>
    <n v="1"/>
    <n v="0"/>
    <n v="1"/>
    <n v="0"/>
    <n v="0"/>
    <m/>
    <m/>
    <n v="3"/>
    <n v="3"/>
    <s v="Correct"/>
    <m/>
    <x v="1"/>
    <n v="54"/>
    <x v="2"/>
    <x v="104"/>
    <x v="10"/>
    <x v="1"/>
    <s v="English"/>
    <x v="6"/>
    <x v="7"/>
    <x v="0"/>
    <x v="2"/>
    <x v="0"/>
    <s v="Yes"/>
    <m/>
  </r>
  <r>
    <n v="442"/>
    <m/>
    <m/>
    <m/>
    <m/>
    <m/>
    <m/>
    <m/>
    <m/>
    <m/>
    <m/>
    <s v="Drugs &amp; alcohol abuse"/>
    <m/>
    <m/>
    <m/>
    <n v="1"/>
    <n v="3"/>
    <m/>
    <n v="0"/>
    <n v="0"/>
    <n v="0"/>
    <n v="0"/>
    <n v="0"/>
    <n v="0"/>
    <n v="0"/>
    <n v="0"/>
    <n v="0"/>
    <n v="0"/>
    <n v="1"/>
    <n v="0"/>
    <n v="0"/>
    <m/>
    <m/>
    <n v="1"/>
    <n v="1"/>
    <s v="Correct"/>
    <m/>
    <x v="0"/>
    <n v="53"/>
    <x v="0"/>
    <x v="112"/>
    <x v="1"/>
    <x v="1"/>
    <s v="English"/>
    <x v="6"/>
    <x v="7"/>
    <x v="6"/>
    <x v="2"/>
    <x v="0"/>
    <s v="Yes"/>
    <m/>
  </r>
  <r>
    <n v="443"/>
    <m/>
    <m/>
    <m/>
    <m/>
    <m/>
    <m/>
    <m/>
    <m/>
    <m/>
    <m/>
    <s v="Drugs &amp; alcohol abuse"/>
    <m/>
    <m/>
    <m/>
    <n v="1"/>
    <n v="3"/>
    <m/>
    <n v="0"/>
    <n v="0"/>
    <n v="0"/>
    <n v="0"/>
    <n v="0"/>
    <n v="0"/>
    <n v="0"/>
    <n v="0"/>
    <n v="0"/>
    <n v="0"/>
    <n v="1"/>
    <n v="0"/>
    <n v="0"/>
    <m/>
    <m/>
    <n v="1"/>
    <n v="1"/>
    <s v="Correct"/>
    <m/>
    <x v="1"/>
    <n v="65"/>
    <x v="0"/>
    <x v="23"/>
    <x v="2"/>
    <x v="0"/>
    <m/>
    <x v="6"/>
    <x v="0"/>
    <x v="6"/>
    <x v="2"/>
    <x v="5"/>
    <s v="Yes"/>
    <m/>
  </r>
  <r>
    <n v="444"/>
    <m/>
    <m/>
    <m/>
    <m/>
    <s v="HIV/AIDS &amp; Sexually Transmitted Diseases (STDs)"/>
    <m/>
    <m/>
    <m/>
    <m/>
    <s v="Mental health depression/suicide"/>
    <s v="Drugs &amp; alcohol abuse"/>
    <m/>
    <m/>
    <m/>
    <n v="3"/>
    <n v="1"/>
    <m/>
    <n v="0"/>
    <n v="0"/>
    <n v="0"/>
    <n v="0"/>
    <n v="1"/>
    <n v="0"/>
    <n v="0"/>
    <n v="0"/>
    <n v="0"/>
    <n v="1"/>
    <n v="1"/>
    <n v="0"/>
    <n v="0"/>
    <m/>
    <m/>
    <n v="3"/>
    <n v="3"/>
    <s v="Correct"/>
    <m/>
    <x v="1"/>
    <n v="39"/>
    <x v="0"/>
    <x v="13"/>
    <x v="1"/>
    <x v="1"/>
    <s v="English"/>
    <x v="6"/>
    <x v="7"/>
    <x v="0"/>
    <x v="2"/>
    <x v="0"/>
    <s v="Yes"/>
    <m/>
  </r>
  <r>
    <n v="445"/>
    <m/>
    <m/>
    <m/>
    <s v="Safety"/>
    <m/>
    <m/>
    <m/>
    <m/>
    <m/>
    <s v="Mental health depression/suicide"/>
    <m/>
    <s v="Environmental hazards"/>
    <m/>
    <m/>
    <n v="3"/>
    <n v="1"/>
    <m/>
    <n v="0"/>
    <n v="0"/>
    <n v="0"/>
    <n v="1"/>
    <n v="0"/>
    <n v="0"/>
    <n v="0"/>
    <n v="0"/>
    <n v="0"/>
    <n v="1"/>
    <n v="0"/>
    <n v="1"/>
    <n v="0"/>
    <m/>
    <m/>
    <n v="3"/>
    <n v="3"/>
    <s v="Correct"/>
    <m/>
    <x v="1"/>
    <n v="25"/>
    <x v="0"/>
    <x v="126"/>
    <x v="5"/>
    <x v="1"/>
    <s v="English, Korean"/>
    <x v="3"/>
    <x v="7"/>
    <x v="0"/>
    <x v="2"/>
    <x v="0"/>
    <s v="Yes"/>
    <m/>
  </r>
  <r>
    <n v="446"/>
    <m/>
    <m/>
    <m/>
    <m/>
    <m/>
    <m/>
    <m/>
    <m/>
    <s v="Diabetes"/>
    <m/>
    <m/>
    <m/>
    <s v="Obesity/weight loss issues"/>
    <m/>
    <n v="2"/>
    <n v="1.5"/>
    <m/>
    <n v="0"/>
    <n v="0"/>
    <n v="0"/>
    <n v="0"/>
    <n v="0"/>
    <n v="0"/>
    <n v="0"/>
    <n v="0"/>
    <n v="1"/>
    <n v="0"/>
    <n v="0"/>
    <n v="0"/>
    <n v="1"/>
    <m/>
    <m/>
    <n v="2"/>
    <n v="2"/>
    <s v="Correct"/>
    <m/>
    <x v="1"/>
    <n v="41"/>
    <x v="0"/>
    <x v="22"/>
    <x v="1"/>
    <x v="2"/>
    <s v="English, Spanish"/>
    <x v="0"/>
    <x v="4"/>
    <x v="6"/>
    <x v="1"/>
    <x v="1"/>
    <s v="Yes"/>
    <m/>
  </r>
  <r>
    <n v="447"/>
    <m/>
    <s v="Cancer"/>
    <s v="Heart disease &amp; stroke"/>
    <s v="Safety"/>
    <m/>
    <m/>
    <m/>
    <m/>
    <m/>
    <m/>
    <m/>
    <m/>
    <m/>
    <m/>
    <n v="3"/>
    <n v="1"/>
    <m/>
    <n v="0"/>
    <n v="1"/>
    <n v="1"/>
    <n v="1"/>
    <n v="0"/>
    <n v="0"/>
    <n v="0"/>
    <n v="0"/>
    <n v="0"/>
    <n v="0"/>
    <n v="0"/>
    <n v="0"/>
    <n v="0"/>
    <m/>
    <m/>
    <n v="3"/>
    <n v="3"/>
    <s v="Correct"/>
    <m/>
    <x v="1"/>
    <n v="33"/>
    <x v="0"/>
    <x v="127"/>
    <x v="1"/>
    <x v="1"/>
    <s v="English"/>
    <x v="5"/>
    <x v="0"/>
    <x v="0"/>
    <x v="2"/>
    <x v="5"/>
    <s v="Yes"/>
    <m/>
  </r>
  <r>
    <n v="448"/>
    <m/>
    <m/>
    <m/>
    <m/>
    <m/>
    <m/>
    <m/>
    <m/>
    <m/>
    <m/>
    <m/>
    <m/>
    <m/>
    <m/>
    <n v="0"/>
    <e v="#DIV/0!"/>
    <m/>
    <n v="0"/>
    <n v="0"/>
    <n v="0"/>
    <n v="0"/>
    <n v="0"/>
    <n v="0"/>
    <n v="0"/>
    <n v="0"/>
    <n v="0"/>
    <n v="0"/>
    <n v="0"/>
    <n v="0"/>
    <n v="0"/>
    <m/>
    <m/>
    <n v="0"/>
    <n v="0"/>
    <s v="Correct"/>
    <m/>
    <x v="0"/>
    <n v="42"/>
    <x v="0"/>
    <x v="55"/>
    <x v="5"/>
    <x v="1"/>
    <s v="Other"/>
    <x v="5"/>
    <x v="7"/>
    <x v="0"/>
    <x v="2"/>
    <x v="0"/>
    <s v="Yes"/>
    <m/>
  </r>
  <r>
    <n v="449"/>
    <m/>
    <m/>
    <s v="Heart disease &amp; stroke"/>
    <m/>
    <m/>
    <m/>
    <m/>
    <m/>
    <m/>
    <m/>
    <s v="Drugs &amp; alcohol abuse"/>
    <m/>
    <s v="Obesity/weight loss issues"/>
    <m/>
    <n v="3"/>
    <n v="1"/>
    <m/>
    <n v="0"/>
    <n v="0"/>
    <n v="1"/>
    <n v="0"/>
    <n v="0"/>
    <n v="0"/>
    <n v="0"/>
    <n v="0"/>
    <n v="0"/>
    <n v="0"/>
    <n v="1"/>
    <n v="0"/>
    <n v="1"/>
    <m/>
    <m/>
    <n v="3"/>
    <n v="3"/>
    <s v="Correct"/>
    <m/>
    <x v="1"/>
    <n v="25"/>
    <x v="0"/>
    <x v="64"/>
    <x v="4"/>
    <x v="2"/>
    <s v="English, Portuguese, Spanish"/>
    <x v="4"/>
    <x v="7"/>
    <x v="6"/>
    <x v="1"/>
    <x v="1"/>
    <s v="Yes"/>
    <m/>
  </r>
  <r>
    <n v="450"/>
    <m/>
    <m/>
    <m/>
    <m/>
    <m/>
    <m/>
    <s v="Child health &amp; wellness"/>
    <m/>
    <m/>
    <s v="Mental health depression/suicide"/>
    <s v="Drugs &amp; alcohol abuse"/>
    <m/>
    <m/>
    <m/>
    <n v="3"/>
    <n v="1"/>
    <m/>
    <n v="0"/>
    <n v="0"/>
    <n v="0"/>
    <n v="0"/>
    <n v="0"/>
    <n v="0"/>
    <n v="1"/>
    <n v="0"/>
    <n v="0"/>
    <n v="1"/>
    <n v="1"/>
    <n v="0"/>
    <n v="0"/>
    <m/>
    <m/>
    <n v="3"/>
    <n v="3"/>
    <s v="Correct"/>
    <m/>
    <x v="1"/>
    <n v="30"/>
    <x v="0"/>
    <x v="55"/>
    <x v="1"/>
    <x v="1"/>
    <s v="English"/>
    <x v="5"/>
    <x v="0"/>
    <x v="0"/>
    <x v="2"/>
    <x v="0"/>
    <s v="Yes"/>
    <m/>
  </r>
  <r>
    <n v="451"/>
    <m/>
    <m/>
    <m/>
    <m/>
    <s v="HIV/AIDS &amp; Sexually Transmitted Diseases (STDs)"/>
    <m/>
    <m/>
    <m/>
    <s v="Diabetes"/>
    <m/>
    <m/>
    <m/>
    <s v="Obesity/weight loss issues"/>
    <m/>
    <n v="3"/>
    <n v="1"/>
    <m/>
    <n v="0"/>
    <n v="0"/>
    <n v="0"/>
    <n v="0"/>
    <n v="1"/>
    <n v="0"/>
    <n v="0"/>
    <n v="0"/>
    <n v="1"/>
    <n v="0"/>
    <n v="0"/>
    <n v="0"/>
    <n v="1"/>
    <m/>
    <m/>
    <n v="3"/>
    <n v="3"/>
    <s v="Correct"/>
    <m/>
    <x v="1"/>
    <m/>
    <x v="1"/>
    <x v="29"/>
    <x v="0"/>
    <x v="1"/>
    <s v="English"/>
    <x v="1"/>
    <x v="5"/>
    <x v="4"/>
    <x v="2"/>
    <x v="4"/>
    <s v="Yes"/>
    <m/>
  </r>
  <r>
    <n v="452"/>
    <m/>
    <s v="Cancer"/>
    <m/>
    <m/>
    <m/>
    <m/>
    <m/>
    <m/>
    <m/>
    <m/>
    <s v="Drugs &amp; alcohol abuse"/>
    <m/>
    <m/>
    <m/>
    <n v="2"/>
    <n v="1.5"/>
    <m/>
    <n v="0"/>
    <n v="1"/>
    <n v="0"/>
    <n v="0"/>
    <n v="0"/>
    <n v="0"/>
    <n v="0"/>
    <n v="0"/>
    <n v="0"/>
    <n v="0"/>
    <n v="1"/>
    <n v="0"/>
    <n v="0"/>
    <m/>
    <m/>
    <n v="2"/>
    <n v="2"/>
    <s v="Correct"/>
    <m/>
    <x v="0"/>
    <n v="51"/>
    <x v="2"/>
    <x v="100"/>
    <x v="1"/>
    <x v="1"/>
    <s v="English"/>
    <x v="6"/>
    <x v="1"/>
    <x v="0"/>
    <x v="2"/>
    <x v="0"/>
    <s v="Yes"/>
    <m/>
  </r>
  <r>
    <n v="453"/>
    <m/>
    <m/>
    <s v="Heart disease &amp; stroke"/>
    <m/>
    <m/>
    <m/>
    <m/>
    <m/>
    <m/>
    <s v="Mental health depression/suicide"/>
    <m/>
    <m/>
    <s v="Obesity/weight loss issues"/>
    <m/>
    <n v="3"/>
    <n v="1"/>
    <m/>
    <n v="0"/>
    <n v="0"/>
    <n v="1"/>
    <n v="0"/>
    <n v="0"/>
    <n v="0"/>
    <n v="0"/>
    <n v="0"/>
    <n v="0"/>
    <n v="1"/>
    <n v="0"/>
    <n v="0"/>
    <n v="1"/>
    <m/>
    <m/>
    <n v="3"/>
    <n v="3"/>
    <s v="Correct"/>
    <m/>
    <x v="0"/>
    <n v="42"/>
    <x v="0"/>
    <x v="128"/>
    <x v="5"/>
    <x v="1"/>
    <s v="English, Spanish, Chinese"/>
    <x v="5"/>
    <x v="6"/>
    <x v="0"/>
    <x v="2"/>
    <x v="0"/>
    <s v="Yes"/>
    <m/>
  </r>
  <r>
    <n v="454"/>
    <m/>
    <m/>
    <m/>
    <s v="Safety"/>
    <m/>
    <m/>
    <m/>
    <m/>
    <m/>
    <m/>
    <m/>
    <m/>
    <m/>
    <m/>
    <n v="1"/>
    <n v="3"/>
    <m/>
    <n v="0"/>
    <n v="0"/>
    <n v="0"/>
    <n v="1"/>
    <n v="0"/>
    <n v="0"/>
    <n v="0"/>
    <n v="0"/>
    <n v="0"/>
    <n v="0"/>
    <n v="0"/>
    <n v="0"/>
    <n v="0"/>
    <m/>
    <m/>
    <n v="1"/>
    <n v="1"/>
    <s v="Correct"/>
    <m/>
    <x v="0"/>
    <n v="35"/>
    <x v="0"/>
    <x v="129"/>
    <x v="5"/>
    <x v="1"/>
    <s v="Chinese"/>
    <x v="1"/>
    <x v="2"/>
    <x v="6"/>
    <x v="2"/>
    <x v="3"/>
    <m/>
    <m/>
  </r>
  <r>
    <n v="455"/>
    <m/>
    <s v="Cancer"/>
    <m/>
    <m/>
    <m/>
    <m/>
    <m/>
    <m/>
    <m/>
    <m/>
    <m/>
    <m/>
    <m/>
    <m/>
    <n v="1"/>
    <n v="3"/>
    <m/>
    <n v="0"/>
    <n v="1"/>
    <n v="0"/>
    <n v="0"/>
    <n v="0"/>
    <n v="0"/>
    <n v="0"/>
    <n v="0"/>
    <n v="0"/>
    <n v="0"/>
    <n v="0"/>
    <n v="0"/>
    <n v="0"/>
    <m/>
    <m/>
    <n v="1"/>
    <n v="1"/>
    <s v="Correct"/>
    <m/>
    <x v="0"/>
    <n v="40"/>
    <x v="0"/>
    <x v="130"/>
    <x v="5"/>
    <x v="1"/>
    <s v="Chinese"/>
    <x v="2"/>
    <x v="4"/>
    <x v="0"/>
    <x v="2"/>
    <x v="3"/>
    <m/>
    <m/>
  </r>
  <r>
    <n v="456"/>
    <m/>
    <m/>
    <m/>
    <s v="Safety"/>
    <m/>
    <m/>
    <m/>
    <m/>
    <m/>
    <m/>
    <s v="Drugs &amp; alcohol abuse"/>
    <m/>
    <s v="Obesity/weight loss issues"/>
    <m/>
    <n v="3"/>
    <n v="1"/>
    <m/>
    <n v="0"/>
    <n v="0"/>
    <n v="0"/>
    <n v="1"/>
    <n v="0"/>
    <n v="0"/>
    <n v="0"/>
    <n v="0"/>
    <n v="0"/>
    <n v="0"/>
    <n v="1"/>
    <n v="0"/>
    <n v="1"/>
    <m/>
    <m/>
    <n v="3"/>
    <n v="3"/>
    <s v="Correct"/>
    <m/>
    <x v="1"/>
    <n v="32"/>
    <x v="0"/>
    <x v="93"/>
    <x v="1"/>
    <x v="2"/>
    <s v="English"/>
    <x v="0"/>
    <x v="4"/>
    <x v="0"/>
    <x v="2"/>
    <x v="0"/>
    <s v="Yes"/>
    <m/>
  </r>
  <r>
    <n v="457"/>
    <s v="Asthma/lung disease"/>
    <m/>
    <m/>
    <s v="Safety"/>
    <m/>
    <m/>
    <m/>
    <m/>
    <m/>
    <m/>
    <m/>
    <m/>
    <s v="Obesity/weight loss issues"/>
    <m/>
    <n v="3"/>
    <n v="1"/>
    <m/>
    <n v="1"/>
    <n v="0"/>
    <n v="0"/>
    <n v="1"/>
    <n v="0"/>
    <n v="0"/>
    <n v="0"/>
    <n v="0"/>
    <n v="0"/>
    <n v="0"/>
    <n v="0"/>
    <n v="0"/>
    <n v="1"/>
    <m/>
    <m/>
    <n v="3"/>
    <n v="3"/>
    <s v="Correct"/>
    <m/>
    <x v="1"/>
    <n v="44"/>
    <x v="0"/>
    <x v="6"/>
    <x v="1"/>
    <x v="1"/>
    <s v="English"/>
    <x v="5"/>
    <x v="6"/>
    <x v="0"/>
    <x v="2"/>
    <x v="0"/>
    <s v="Yes"/>
    <m/>
  </r>
  <r>
    <n v="458"/>
    <m/>
    <m/>
    <s v="Heart disease &amp; stroke"/>
    <m/>
    <m/>
    <m/>
    <m/>
    <m/>
    <m/>
    <m/>
    <m/>
    <m/>
    <m/>
    <m/>
    <n v="1"/>
    <n v="3"/>
    <m/>
    <n v="0"/>
    <n v="0"/>
    <n v="1"/>
    <n v="0"/>
    <n v="0"/>
    <n v="0"/>
    <n v="0"/>
    <n v="0"/>
    <n v="0"/>
    <n v="0"/>
    <n v="0"/>
    <n v="0"/>
    <n v="0"/>
    <m/>
    <m/>
    <n v="1"/>
    <n v="1"/>
    <s v="Correct"/>
    <m/>
    <x v="1"/>
    <n v="22"/>
    <x v="0"/>
    <x v="17"/>
    <x v="5"/>
    <x v="1"/>
    <s v="Other"/>
    <x v="1"/>
    <x v="7"/>
    <x v="0"/>
    <x v="2"/>
    <x v="0"/>
    <s v="Yes"/>
    <m/>
  </r>
  <r>
    <n v="459"/>
    <s v="Asthma/lung disease"/>
    <s v="Cancer"/>
    <s v="Heart disease &amp; stroke"/>
    <s v="Safety"/>
    <s v="HIV/AIDS &amp; Sexually Transmitted Diseases (STDs)"/>
    <s v="Vaccine preventable diseases"/>
    <s v="Child health &amp; wellness"/>
    <s v="Women’s health &amp; wellness"/>
    <s v="Diabetes"/>
    <s v="Mental health depression/suicide"/>
    <m/>
    <s v="Environmental hazards"/>
    <m/>
    <m/>
    <n v="11"/>
    <n v="0.27272727272727271"/>
    <m/>
    <n v="0.27272727272727271"/>
    <n v="0.27272727272727271"/>
    <n v="0.27272727272727271"/>
    <n v="0.27272727272727271"/>
    <n v="0.27272727272727271"/>
    <n v="0.27272727272727271"/>
    <n v="0.27272727272727271"/>
    <n v="0.27272727272727271"/>
    <n v="0.27272727272727271"/>
    <n v="0.27272727272727271"/>
    <n v="0"/>
    <n v="0.27272727272727271"/>
    <n v="0"/>
    <m/>
    <m/>
    <n v="2.9999999999999991"/>
    <n v="11"/>
    <s v="Correct"/>
    <m/>
    <x v="0"/>
    <n v="29"/>
    <x v="1"/>
    <x v="32"/>
    <x v="0"/>
    <x v="1"/>
    <s v="English"/>
    <x v="0"/>
    <x v="7"/>
    <x v="0"/>
    <x v="2"/>
    <x v="0"/>
    <s v="Yes"/>
    <m/>
  </r>
  <r>
    <n v="460"/>
    <m/>
    <m/>
    <s v="Heart disease &amp; stroke"/>
    <m/>
    <m/>
    <m/>
    <m/>
    <m/>
    <s v="Diabetes"/>
    <m/>
    <m/>
    <m/>
    <s v="Obesity/weight loss issues"/>
    <m/>
    <n v="3"/>
    <n v="1"/>
    <m/>
    <n v="0"/>
    <n v="0"/>
    <n v="1"/>
    <n v="0"/>
    <n v="0"/>
    <n v="0"/>
    <n v="0"/>
    <n v="0"/>
    <n v="1"/>
    <n v="0"/>
    <n v="0"/>
    <n v="0"/>
    <n v="1"/>
    <m/>
    <m/>
    <n v="3"/>
    <n v="3"/>
    <s v="Correct"/>
    <m/>
    <x v="1"/>
    <n v="52"/>
    <x v="1"/>
    <x v="131"/>
    <x v="1"/>
    <x v="1"/>
    <s v="English"/>
    <x v="2"/>
    <x v="6"/>
    <x v="0"/>
    <x v="2"/>
    <x v="0"/>
    <s v="Yes"/>
    <m/>
  </r>
  <r>
    <n v="461"/>
    <m/>
    <m/>
    <s v="Heart disease &amp; stroke"/>
    <m/>
    <m/>
    <m/>
    <m/>
    <m/>
    <m/>
    <m/>
    <m/>
    <m/>
    <s v="Obesity/weight loss issues"/>
    <m/>
    <n v="2"/>
    <n v="1.5"/>
    <m/>
    <n v="0"/>
    <n v="0"/>
    <n v="1"/>
    <n v="0"/>
    <n v="0"/>
    <n v="0"/>
    <n v="0"/>
    <n v="0"/>
    <n v="0"/>
    <n v="0"/>
    <n v="0"/>
    <n v="0"/>
    <n v="1"/>
    <m/>
    <m/>
    <n v="2"/>
    <n v="2"/>
    <s v="Correct"/>
    <m/>
    <x v="1"/>
    <n v="62"/>
    <x v="0"/>
    <x v="132"/>
    <x v="1"/>
    <x v="1"/>
    <s v="English"/>
    <x v="6"/>
    <x v="1"/>
    <x v="2"/>
    <x v="2"/>
    <x v="4"/>
    <s v="No"/>
    <m/>
  </r>
  <r>
    <n v="462"/>
    <m/>
    <m/>
    <m/>
    <m/>
    <m/>
    <m/>
    <m/>
    <m/>
    <s v="Diabetes"/>
    <m/>
    <m/>
    <s v="Environmental hazards"/>
    <m/>
    <m/>
    <n v="2"/>
    <n v="1.5"/>
    <m/>
    <n v="0"/>
    <n v="0"/>
    <n v="0"/>
    <n v="0"/>
    <n v="0"/>
    <n v="0"/>
    <n v="0"/>
    <n v="0"/>
    <n v="1"/>
    <n v="0"/>
    <n v="0"/>
    <n v="1"/>
    <n v="0"/>
    <m/>
    <m/>
    <n v="2"/>
    <n v="2"/>
    <s v="Correct"/>
    <m/>
    <x v="1"/>
    <n v="64"/>
    <x v="0"/>
    <x v="113"/>
    <x v="1"/>
    <x v="1"/>
    <s v="English"/>
    <x v="5"/>
    <x v="7"/>
    <x v="0"/>
    <x v="2"/>
    <x v="0"/>
    <s v="Yes"/>
    <m/>
  </r>
  <r>
    <n v="463"/>
    <m/>
    <m/>
    <s v="Heart disease &amp; stroke"/>
    <m/>
    <m/>
    <m/>
    <m/>
    <m/>
    <m/>
    <s v="Mental health depression/suicide"/>
    <s v="Drugs &amp; alcohol abuse"/>
    <m/>
    <m/>
    <m/>
    <n v="3"/>
    <n v="1"/>
    <m/>
    <n v="0"/>
    <n v="0"/>
    <n v="1"/>
    <n v="0"/>
    <n v="0"/>
    <n v="0"/>
    <n v="0"/>
    <n v="0"/>
    <n v="0"/>
    <n v="1"/>
    <n v="1"/>
    <n v="0"/>
    <n v="0"/>
    <m/>
    <m/>
    <n v="3"/>
    <n v="3"/>
    <s v="Correct"/>
    <m/>
    <x v="0"/>
    <n v="71"/>
    <x v="0"/>
    <x v="0"/>
    <x v="0"/>
    <x v="1"/>
    <s v="English"/>
    <x v="5"/>
    <x v="1"/>
    <x v="2"/>
    <x v="2"/>
    <x v="5"/>
    <s v="Yes"/>
    <m/>
  </r>
  <r>
    <n v="464"/>
    <m/>
    <m/>
    <s v="Heart disease &amp; stroke"/>
    <m/>
    <m/>
    <m/>
    <m/>
    <m/>
    <s v="Diabetes"/>
    <m/>
    <m/>
    <m/>
    <s v="Obesity/weight loss issues"/>
    <m/>
    <n v="3"/>
    <n v="1"/>
    <m/>
    <n v="0"/>
    <n v="0"/>
    <n v="1"/>
    <n v="0"/>
    <n v="0"/>
    <n v="0"/>
    <n v="0"/>
    <n v="0"/>
    <n v="1"/>
    <n v="0"/>
    <n v="0"/>
    <n v="0"/>
    <n v="1"/>
    <m/>
    <m/>
    <n v="3"/>
    <n v="3"/>
    <s v="Correct"/>
    <m/>
    <x v="1"/>
    <n v="62"/>
    <x v="0"/>
    <x v="132"/>
    <x v="1"/>
    <x v="1"/>
    <s v="English"/>
    <x v="5"/>
    <x v="7"/>
    <x v="2"/>
    <x v="2"/>
    <x v="0"/>
    <s v="Yes"/>
    <m/>
  </r>
  <r>
    <n v="465"/>
    <m/>
    <s v="Cancer"/>
    <s v="Heart disease &amp; stroke"/>
    <m/>
    <m/>
    <m/>
    <m/>
    <m/>
    <m/>
    <m/>
    <m/>
    <m/>
    <m/>
    <m/>
    <n v="2"/>
    <n v="1.5"/>
    <m/>
    <n v="0"/>
    <n v="1"/>
    <n v="1"/>
    <n v="0"/>
    <n v="0"/>
    <n v="0"/>
    <n v="0"/>
    <n v="0"/>
    <n v="0"/>
    <n v="0"/>
    <n v="0"/>
    <n v="0"/>
    <n v="0"/>
    <m/>
    <m/>
    <n v="2"/>
    <n v="2"/>
    <s v="Correct"/>
    <m/>
    <x v="0"/>
    <n v="71"/>
    <x v="1"/>
    <x v="115"/>
    <x v="1"/>
    <x v="1"/>
    <s v="English"/>
    <x v="4"/>
    <x v="4"/>
    <x v="2"/>
    <x v="2"/>
    <x v="5"/>
    <s v="No"/>
    <m/>
  </r>
  <r>
    <n v="466"/>
    <m/>
    <m/>
    <m/>
    <s v="Safety"/>
    <m/>
    <m/>
    <m/>
    <m/>
    <m/>
    <m/>
    <s v="Drugs &amp; alcohol abuse"/>
    <m/>
    <m/>
    <m/>
    <n v="2"/>
    <n v="1.5"/>
    <m/>
    <n v="0"/>
    <n v="0"/>
    <n v="0"/>
    <n v="1"/>
    <n v="0"/>
    <n v="0"/>
    <n v="0"/>
    <n v="0"/>
    <n v="0"/>
    <n v="0"/>
    <n v="1"/>
    <n v="0"/>
    <n v="0"/>
    <m/>
    <m/>
    <n v="2"/>
    <n v="2"/>
    <s v="Correct"/>
    <m/>
    <x v="0"/>
    <n v="53"/>
    <x v="2"/>
    <x v="43"/>
    <x v="12"/>
    <x v="2"/>
    <s v="English, Spanish"/>
    <x v="1"/>
    <x v="0"/>
    <x v="0"/>
    <x v="1"/>
    <x v="1"/>
    <s v="Yes"/>
    <m/>
  </r>
  <r>
    <n v="467"/>
    <m/>
    <s v="Cancer"/>
    <m/>
    <m/>
    <m/>
    <m/>
    <m/>
    <m/>
    <m/>
    <m/>
    <s v="Drugs &amp; alcohol abuse"/>
    <m/>
    <s v="Obesity/weight loss issues"/>
    <m/>
    <n v="3"/>
    <n v="1"/>
    <m/>
    <n v="0"/>
    <n v="1"/>
    <n v="0"/>
    <n v="0"/>
    <n v="0"/>
    <n v="0"/>
    <n v="0"/>
    <n v="0"/>
    <n v="0"/>
    <n v="0"/>
    <n v="1"/>
    <n v="0"/>
    <n v="1"/>
    <m/>
    <m/>
    <n v="3"/>
    <n v="3"/>
    <s v="Correct"/>
    <m/>
    <x v="0"/>
    <n v="47"/>
    <x v="0"/>
    <x v="14"/>
    <x v="1"/>
    <x v="1"/>
    <s v="English"/>
    <x v="6"/>
    <x v="1"/>
    <x v="0"/>
    <x v="2"/>
    <x v="3"/>
    <s v="Yes"/>
    <m/>
  </r>
  <r>
    <n v="468"/>
    <m/>
    <s v="Cancer"/>
    <s v="Heart disease &amp; stroke"/>
    <m/>
    <m/>
    <m/>
    <m/>
    <m/>
    <m/>
    <m/>
    <s v="Drugs &amp; alcohol abuse"/>
    <m/>
    <m/>
    <m/>
    <n v="3"/>
    <n v="1"/>
    <m/>
    <n v="0"/>
    <n v="1"/>
    <n v="1"/>
    <n v="0"/>
    <n v="0"/>
    <n v="0"/>
    <n v="0"/>
    <n v="0"/>
    <n v="0"/>
    <n v="0"/>
    <n v="1"/>
    <n v="0"/>
    <n v="0"/>
    <m/>
    <m/>
    <n v="3"/>
    <n v="3"/>
    <s v="Correct"/>
    <m/>
    <x v="0"/>
    <n v="67"/>
    <x v="2"/>
    <x v="43"/>
    <x v="1"/>
    <x v="1"/>
    <s v="English"/>
    <x v="5"/>
    <x v="4"/>
    <x v="0"/>
    <x v="2"/>
    <x v="5"/>
    <s v="Yes"/>
    <m/>
  </r>
  <r>
    <n v="469"/>
    <m/>
    <m/>
    <s v="Heart disease &amp; stroke"/>
    <m/>
    <m/>
    <m/>
    <m/>
    <m/>
    <m/>
    <m/>
    <m/>
    <m/>
    <m/>
    <m/>
    <n v="1"/>
    <n v="3"/>
    <m/>
    <n v="0"/>
    <n v="0"/>
    <n v="1"/>
    <n v="0"/>
    <n v="0"/>
    <n v="0"/>
    <n v="0"/>
    <n v="0"/>
    <n v="0"/>
    <n v="0"/>
    <n v="0"/>
    <n v="0"/>
    <n v="0"/>
    <m/>
    <m/>
    <n v="1"/>
    <n v="1"/>
    <s v="Correct"/>
    <m/>
    <x v="1"/>
    <n v="44"/>
    <x v="0"/>
    <x v="80"/>
    <x v="5"/>
    <x v="1"/>
    <s v="English"/>
    <x v="6"/>
    <x v="7"/>
    <x v="0"/>
    <x v="2"/>
    <x v="0"/>
    <s v="Yes"/>
    <m/>
  </r>
  <r>
    <n v="470"/>
    <m/>
    <m/>
    <m/>
    <m/>
    <m/>
    <m/>
    <m/>
    <m/>
    <s v="Diabetes"/>
    <m/>
    <m/>
    <m/>
    <m/>
    <m/>
    <n v="1"/>
    <n v="3"/>
    <m/>
    <n v="0"/>
    <n v="0"/>
    <n v="0"/>
    <n v="0"/>
    <n v="0"/>
    <n v="0"/>
    <n v="0"/>
    <n v="0"/>
    <n v="1"/>
    <n v="0"/>
    <n v="0"/>
    <n v="0"/>
    <n v="0"/>
    <m/>
    <m/>
    <n v="1"/>
    <n v="1"/>
    <s v="Correct"/>
    <m/>
    <x v="1"/>
    <n v="57"/>
    <x v="1"/>
    <x v="32"/>
    <x v="1"/>
    <x v="1"/>
    <s v="English"/>
    <x v="5"/>
    <x v="4"/>
    <x v="0"/>
    <x v="2"/>
    <x v="0"/>
    <s v="Yes"/>
    <m/>
  </r>
  <r>
    <n v="471"/>
    <m/>
    <s v="Cancer"/>
    <m/>
    <m/>
    <m/>
    <m/>
    <m/>
    <m/>
    <m/>
    <m/>
    <m/>
    <m/>
    <m/>
    <m/>
    <n v="1"/>
    <n v="3"/>
    <m/>
    <n v="0"/>
    <n v="1"/>
    <n v="0"/>
    <n v="0"/>
    <n v="0"/>
    <n v="0"/>
    <n v="0"/>
    <n v="0"/>
    <n v="0"/>
    <n v="0"/>
    <n v="0"/>
    <n v="0"/>
    <n v="0"/>
    <m/>
    <m/>
    <n v="1"/>
    <n v="1"/>
    <s v="Correct"/>
    <m/>
    <x v="0"/>
    <n v="71"/>
    <x v="2"/>
    <x v="91"/>
    <x v="1"/>
    <x v="1"/>
    <s v="English"/>
    <x v="0"/>
    <x v="4"/>
    <x v="0"/>
    <x v="2"/>
    <x v="5"/>
    <s v="Yes"/>
    <m/>
  </r>
  <r>
    <n v="472"/>
    <m/>
    <s v="Cancer"/>
    <m/>
    <m/>
    <m/>
    <m/>
    <m/>
    <m/>
    <m/>
    <s v="Mental health depression/suicide"/>
    <m/>
    <s v="Environmental hazards"/>
    <m/>
    <m/>
    <n v="3"/>
    <n v="1"/>
    <m/>
    <n v="0"/>
    <n v="1"/>
    <n v="0"/>
    <n v="0"/>
    <n v="0"/>
    <n v="0"/>
    <n v="0"/>
    <n v="0"/>
    <n v="0"/>
    <n v="1"/>
    <n v="0"/>
    <n v="1"/>
    <n v="0"/>
    <m/>
    <m/>
    <n v="3"/>
    <n v="3"/>
    <s v="Correct"/>
    <m/>
    <x v="0"/>
    <n v="74"/>
    <x v="0"/>
    <x v="17"/>
    <x v="1"/>
    <x v="1"/>
    <s v="English"/>
    <x v="4"/>
    <x v="7"/>
    <x v="2"/>
    <x v="2"/>
    <x v="6"/>
    <s v="No"/>
    <m/>
  </r>
  <r>
    <n v="473"/>
    <m/>
    <s v="Cancer"/>
    <s v="Heart disease &amp; stroke"/>
    <m/>
    <m/>
    <s v="Vaccine preventable diseases"/>
    <m/>
    <m/>
    <m/>
    <m/>
    <s v="Drugs &amp; alcohol abuse"/>
    <m/>
    <m/>
    <m/>
    <n v="4"/>
    <n v="0.75"/>
    <m/>
    <n v="0"/>
    <n v="0.75"/>
    <n v="0.75"/>
    <n v="0"/>
    <n v="0"/>
    <n v="0.75"/>
    <n v="0"/>
    <n v="0"/>
    <n v="0"/>
    <n v="0"/>
    <n v="0.75"/>
    <n v="0"/>
    <n v="0"/>
    <m/>
    <m/>
    <n v="3"/>
    <n v="4"/>
    <s v="Correct"/>
    <m/>
    <x v="1"/>
    <n v="66"/>
    <x v="0"/>
    <x v="17"/>
    <x v="1"/>
    <x v="1"/>
    <s v="English"/>
    <x v="3"/>
    <x v="8"/>
    <x v="2"/>
    <x v="2"/>
    <x v="5"/>
    <s v="No"/>
    <m/>
  </r>
  <r>
    <n v="474"/>
    <m/>
    <m/>
    <m/>
    <m/>
    <m/>
    <m/>
    <m/>
    <m/>
    <m/>
    <m/>
    <m/>
    <m/>
    <m/>
    <m/>
    <n v="0"/>
    <e v="#DIV/0!"/>
    <m/>
    <n v="0"/>
    <n v="0"/>
    <n v="0"/>
    <n v="0"/>
    <n v="0"/>
    <n v="0"/>
    <n v="0"/>
    <n v="0"/>
    <n v="0"/>
    <n v="0"/>
    <n v="0"/>
    <n v="0"/>
    <n v="0"/>
    <m/>
    <m/>
    <n v="0"/>
    <n v="0"/>
    <s v="Correct"/>
    <m/>
    <x v="1"/>
    <n v="75"/>
    <x v="0"/>
    <x v="17"/>
    <x v="5"/>
    <x v="1"/>
    <s v="English"/>
    <x v="5"/>
    <x v="7"/>
    <x v="2"/>
    <x v="2"/>
    <x v="6"/>
    <s v="Yes"/>
    <m/>
  </r>
  <r>
    <n v="475"/>
    <m/>
    <m/>
    <s v="Heart disease &amp; stroke"/>
    <m/>
    <m/>
    <m/>
    <m/>
    <m/>
    <m/>
    <m/>
    <s v="Drugs &amp; alcohol abuse"/>
    <s v="Environmental hazards"/>
    <m/>
    <m/>
    <n v="3"/>
    <n v="1"/>
    <m/>
    <n v="0"/>
    <n v="0"/>
    <n v="1"/>
    <n v="0"/>
    <n v="0"/>
    <n v="0"/>
    <n v="0"/>
    <n v="0"/>
    <n v="0"/>
    <n v="0"/>
    <n v="1"/>
    <n v="1"/>
    <n v="0"/>
    <m/>
    <m/>
    <n v="3"/>
    <n v="3"/>
    <s v="Correct"/>
    <m/>
    <x v="1"/>
    <n v="64"/>
    <x v="0"/>
    <x v="17"/>
    <x v="5"/>
    <x v="1"/>
    <s v="English"/>
    <x v="1"/>
    <x v="7"/>
    <x v="2"/>
    <x v="2"/>
    <x v="0"/>
    <s v="Yes"/>
    <m/>
  </r>
  <r>
    <n v="476"/>
    <s v="Asthma/lung disease"/>
    <m/>
    <s v="Heart disease &amp; stroke"/>
    <m/>
    <m/>
    <m/>
    <m/>
    <m/>
    <s v="Diabetes"/>
    <m/>
    <m/>
    <m/>
    <m/>
    <m/>
    <n v="3"/>
    <n v="1"/>
    <m/>
    <n v="1"/>
    <n v="0"/>
    <n v="1"/>
    <n v="0"/>
    <n v="0"/>
    <n v="0"/>
    <n v="0"/>
    <n v="0"/>
    <n v="1"/>
    <n v="0"/>
    <n v="0"/>
    <n v="0"/>
    <n v="0"/>
    <m/>
    <m/>
    <n v="3"/>
    <n v="3"/>
    <s v="Correct"/>
    <m/>
    <x v="0"/>
    <n v="42"/>
    <x v="0"/>
    <x v="83"/>
    <x v="5"/>
    <x v="1"/>
    <s v="English"/>
    <x v="0"/>
    <x v="8"/>
    <x v="0"/>
    <x v="2"/>
    <x v="3"/>
    <s v="Yes"/>
    <m/>
  </r>
  <r>
    <n v="477"/>
    <m/>
    <s v="Cancer"/>
    <m/>
    <m/>
    <m/>
    <m/>
    <m/>
    <m/>
    <m/>
    <s v="Mental health depression/suicide"/>
    <m/>
    <m/>
    <m/>
    <m/>
    <n v="2"/>
    <n v="1.5"/>
    <m/>
    <n v="0"/>
    <n v="1"/>
    <n v="0"/>
    <n v="0"/>
    <n v="0"/>
    <n v="0"/>
    <n v="0"/>
    <n v="0"/>
    <n v="0"/>
    <n v="1"/>
    <n v="0"/>
    <n v="0"/>
    <n v="0"/>
    <m/>
    <m/>
    <n v="2"/>
    <n v="2"/>
    <s v="Correct"/>
    <m/>
    <x v="0"/>
    <n v="72"/>
    <x v="0"/>
    <x v="13"/>
    <x v="1"/>
    <x v="1"/>
    <s v="English"/>
    <x v="4"/>
    <x v="4"/>
    <x v="2"/>
    <x v="2"/>
    <x v="5"/>
    <m/>
    <m/>
  </r>
  <r>
    <n v="478"/>
    <m/>
    <s v="Cancer"/>
    <m/>
    <m/>
    <m/>
    <m/>
    <m/>
    <m/>
    <s v="Diabetes"/>
    <s v="Mental health depression/suicide"/>
    <m/>
    <m/>
    <s v="Obesity/weight loss issues"/>
    <m/>
    <n v="4"/>
    <n v="0.75"/>
    <m/>
    <n v="0"/>
    <n v="0.75"/>
    <n v="0"/>
    <n v="0"/>
    <n v="0"/>
    <n v="0"/>
    <n v="0"/>
    <n v="0"/>
    <n v="0.75"/>
    <n v="0.75"/>
    <n v="0"/>
    <n v="0"/>
    <n v="0.75"/>
    <m/>
    <m/>
    <n v="3"/>
    <n v="4"/>
    <s v="Correct"/>
    <m/>
    <x v="0"/>
    <n v="49"/>
    <x v="0"/>
    <x v="17"/>
    <x v="1"/>
    <x v="1"/>
    <s v="English"/>
    <x v="3"/>
    <x v="6"/>
    <x v="0"/>
    <x v="2"/>
    <x v="4"/>
    <m/>
    <m/>
  </r>
  <r>
    <n v="479"/>
    <m/>
    <m/>
    <m/>
    <s v="Safety"/>
    <m/>
    <m/>
    <m/>
    <m/>
    <m/>
    <m/>
    <m/>
    <m/>
    <m/>
    <m/>
    <n v="1"/>
    <n v="3"/>
    <m/>
    <n v="0"/>
    <n v="0"/>
    <n v="0"/>
    <n v="1"/>
    <n v="0"/>
    <n v="0"/>
    <n v="0"/>
    <n v="0"/>
    <n v="0"/>
    <n v="0"/>
    <n v="0"/>
    <n v="0"/>
    <n v="0"/>
    <m/>
    <m/>
    <n v="1"/>
    <n v="1"/>
    <s v="Correct"/>
    <m/>
    <x v="0"/>
    <n v="71"/>
    <x v="0"/>
    <x v="17"/>
    <x v="1"/>
    <x v="1"/>
    <m/>
    <x v="3"/>
    <x v="7"/>
    <x v="1"/>
    <x v="0"/>
    <x v="3"/>
    <s v="No"/>
    <m/>
  </r>
  <r>
    <n v="480"/>
    <m/>
    <s v="Cancer"/>
    <m/>
    <m/>
    <m/>
    <m/>
    <m/>
    <s v="Women’s health &amp; wellness"/>
    <m/>
    <m/>
    <s v="Drugs &amp; alcohol abuse"/>
    <m/>
    <m/>
    <m/>
    <n v="3"/>
    <n v="1"/>
    <m/>
    <n v="0"/>
    <n v="1"/>
    <n v="0"/>
    <n v="0"/>
    <n v="0"/>
    <n v="0"/>
    <n v="0"/>
    <n v="1"/>
    <n v="0"/>
    <n v="0"/>
    <n v="1"/>
    <n v="0"/>
    <n v="0"/>
    <m/>
    <m/>
    <n v="3"/>
    <n v="3"/>
    <s v="Correct"/>
    <m/>
    <x v="0"/>
    <n v="44"/>
    <x v="0"/>
    <x v="133"/>
    <x v="1"/>
    <x v="1"/>
    <s v="English"/>
    <x v="6"/>
    <x v="1"/>
    <x v="0"/>
    <x v="2"/>
    <x v="3"/>
    <s v="Yes"/>
    <m/>
  </r>
  <r>
    <n v="481"/>
    <m/>
    <s v="Cancer"/>
    <m/>
    <m/>
    <m/>
    <m/>
    <m/>
    <m/>
    <m/>
    <m/>
    <m/>
    <m/>
    <m/>
    <m/>
    <n v="1"/>
    <n v="3"/>
    <m/>
    <n v="0"/>
    <n v="1"/>
    <n v="0"/>
    <n v="0"/>
    <n v="0"/>
    <n v="0"/>
    <n v="0"/>
    <n v="0"/>
    <n v="0"/>
    <n v="0"/>
    <n v="0"/>
    <n v="0"/>
    <n v="0"/>
    <m/>
    <m/>
    <n v="1"/>
    <n v="1"/>
    <s v="Correct"/>
    <m/>
    <x v="1"/>
    <n v="73"/>
    <x v="0"/>
    <x v="17"/>
    <x v="1"/>
    <x v="0"/>
    <s v="Italian"/>
    <x v="6"/>
    <x v="7"/>
    <x v="2"/>
    <x v="2"/>
    <x v="4"/>
    <s v="Yes"/>
    <m/>
  </r>
  <r>
    <n v="482"/>
    <m/>
    <m/>
    <m/>
    <m/>
    <m/>
    <m/>
    <m/>
    <m/>
    <m/>
    <m/>
    <m/>
    <m/>
    <m/>
    <m/>
    <n v="0"/>
    <e v="#DIV/0!"/>
    <m/>
    <n v="0"/>
    <n v="0"/>
    <n v="0"/>
    <n v="0"/>
    <n v="0"/>
    <n v="0"/>
    <n v="0"/>
    <n v="0"/>
    <n v="0"/>
    <n v="0"/>
    <n v="0"/>
    <n v="0"/>
    <n v="0"/>
    <m/>
    <m/>
    <n v="0"/>
    <n v="0"/>
    <s v="Correct"/>
    <m/>
    <x v="1"/>
    <n v="62"/>
    <x v="0"/>
    <x v="112"/>
    <x v="1"/>
    <x v="1"/>
    <s v="English"/>
    <x v="6"/>
    <x v="1"/>
    <x v="2"/>
    <x v="2"/>
    <x v="3"/>
    <s v="No"/>
    <m/>
  </r>
  <r>
    <n v="483"/>
    <m/>
    <s v="Cancer"/>
    <s v="Heart disease &amp; stroke"/>
    <m/>
    <m/>
    <m/>
    <m/>
    <m/>
    <m/>
    <m/>
    <m/>
    <m/>
    <s v="Obesity/weight loss issues"/>
    <m/>
    <n v="3"/>
    <n v="1"/>
    <m/>
    <n v="0"/>
    <n v="1"/>
    <n v="1"/>
    <n v="0"/>
    <n v="0"/>
    <n v="0"/>
    <n v="0"/>
    <n v="0"/>
    <n v="0"/>
    <n v="0"/>
    <n v="0"/>
    <n v="0"/>
    <n v="1"/>
    <m/>
    <m/>
    <n v="3"/>
    <n v="3"/>
    <s v="Correct"/>
    <m/>
    <x v="0"/>
    <n v="50"/>
    <x v="0"/>
    <x v="127"/>
    <x v="1"/>
    <x v="1"/>
    <s v="English"/>
    <x v="6"/>
    <x v="7"/>
    <x v="0"/>
    <x v="2"/>
    <x v="3"/>
    <s v="Yes"/>
    <m/>
  </r>
  <r>
    <n v="484"/>
    <m/>
    <m/>
    <m/>
    <s v="Safety"/>
    <m/>
    <m/>
    <m/>
    <m/>
    <m/>
    <m/>
    <m/>
    <s v="Environmental hazards"/>
    <s v="Obesity/weight loss issues"/>
    <m/>
    <n v="3"/>
    <n v="1"/>
    <m/>
    <n v="0"/>
    <n v="0"/>
    <n v="0"/>
    <n v="1"/>
    <n v="0"/>
    <n v="0"/>
    <n v="0"/>
    <n v="0"/>
    <n v="0"/>
    <n v="0"/>
    <n v="0"/>
    <n v="1"/>
    <n v="1"/>
    <m/>
    <m/>
    <n v="3"/>
    <n v="3"/>
    <s v="Correct"/>
    <m/>
    <x v="0"/>
    <n v="67"/>
    <x v="0"/>
    <x v="17"/>
    <x v="5"/>
    <x v="1"/>
    <s v="English"/>
    <x v="3"/>
    <x v="1"/>
    <x v="2"/>
    <x v="2"/>
    <x v="3"/>
    <s v="Yes"/>
    <m/>
  </r>
  <r>
    <n v="485"/>
    <m/>
    <s v="Cancer"/>
    <m/>
    <m/>
    <m/>
    <m/>
    <m/>
    <m/>
    <s v="Diabetes"/>
    <s v="Mental health depression/suicide"/>
    <m/>
    <m/>
    <m/>
    <m/>
    <n v="3"/>
    <n v="1"/>
    <m/>
    <n v="0"/>
    <n v="1"/>
    <n v="0"/>
    <n v="0"/>
    <n v="0"/>
    <n v="0"/>
    <n v="0"/>
    <n v="0"/>
    <n v="1"/>
    <n v="1"/>
    <n v="0"/>
    <n v="0"/>
    <n v="0"/>
    <m/>
    <m/>
    <n v="3"/>
    <n v="3"/>
    <s v="Correct"/>
    <m/>
    <x v="1"/>
    <n v="80"/>
    <x v="0"/>
    <x v="17"/>
    <x v="5"/>
    <x v="1"/>
    <s v="Chinese"/>
    <x v="0"/>
    <x v="7"/>
    <x v="2"/>
    <x v="2"/>
    <x v="3"/>
    <s v="No"/>
    <m/>
  </r>
  <r>
    <n v="486"/>
    <m/>
    <m/>
    <m/>
    <m/>
    <m/>
    <m/>
    <m/>
    <m/>
    <m/>
    <m/>
    <m/>
    <m/>
    <m/>
    <m/>
    <n v="0"/>
    <e v="#DIV/0!"/>
    <m/>
    <n v="0"/>
    <n v="0"/>
    <n v="0"/>
    <n v="0"/>
    <n v="0"/>
    <n v="0"/>
    <n v="0"/>
    <n v="0"/>
    <n v="0"/>
    <n v="0"/>
    <n v="0"/>
    <n v="0"/>
    <n v="0"/>
    <m/>
    <m/>
    <n v="0"/>
    <n v="0"/>
    <s v="Correct"/>
    <m/>
    <x v="0"/>
    <n v="59"/>
    <x v="0"/>
    <x v="134"/>
    <x v="1"/>
    <x v="1"/>
    <s v="English"/>
    <x v="6"/>
    <x v="4"/>
    <x v="0"/>
    <x v="2"/>
    <x v="0"/>
    <s v="Yes"/>
    <m/>
  </r>
  <r>
    <n v="487"/>
    <m/>
    <s v="Cancer"/>
    <s v="Heart disease &amp; stroke"/>
    <m/>
    <m/>
    <m/>
    <m/>
    <m/>
    <s v="Diabetes"/>
    <m/>
    <m/>
    <m/>
    <m/>
    <m/>
    <n v="3"/>
    <n v="1"/>
    <m/>
    <n v="0"/>
    <n v="1"/>
    <n v="1"/>
    <n v="0"/>
    <n v="0"/>
    <n v="0"/>
    <n v="0"/>
    <n v="0"/>
    <n v="1"/>
    <n v="0"/>
    <n v="0"/>
    <n v="0"/>
    <n v="0"/>
    <m/>
    <m/>
    <n v="3"/>
    <n v="3"/>
    <s v="Correct"/>
    <m/>
    <x v="0"/>
    <n v="74"/>
    <x v="0"/>
    <x v="17"/>
    <x v="5"/>
    <x v="1"/>
    <s v="English, Chinese"/>
    <x v="4"/>
    <x v="7"/>
    <x v="2"/>
    <x v="2"/>
    <x v="3"/>
    <s v="Yes"/>
    <m/>
  </r>
  <r>
    <n v="488"/>
    <m/>
    <m/>
    <m/>
    <m/>
    <m/>
    <m/>
    <m/>
    <m/>
    <m/>
    <m/>
    <s v="Drugs &amp; alcohol abuse"/>
    <m/>
    <m/>
    <m/>
    <n v="1"/>
    <n v="3"/>
    <m/>
    <n v="0"/>
    <n v="0"/>
    <n v="0"/>
    <n v="0"/>
    <n v="0"/>
    <n v="0"/>
    <n v="0"/>
    <n v="0"/>
    <n v="0"/>
    <n v="0"/>
    <n v="1"/>
    <n v="0"/>
    <n v="0"/>
    <m/>
    <m/>
    <n v="1"/>
    <n v="1"/>
    <s v="Correct"/>
    <m/>
    <x v="0"/>
    <n v="60"/>
    <x v="2"/>
    <x v="135"/>
    <x v="1"/>
    <x v="1"/>
    <s v="English"/>
    <x v="6"/>
    <x v="7"/>
    <x v="0"/>
    <x v="2"/>
    <x v="0"/>
    <s v="Yes"/>
    <m/>
  </r>
  <r>
    <n v="489"/>
    <s v="Asthma/lung disease"/>
    <m/>
    <m/>
    <m/>
    <m/>
    <m/>
    <m/>
    <m/>
    <m/>
    <m/>
    <m/>
    <m/>
    <s v="Obesity/weight loss issues"/>
    <m/>
    <n v="2"/>
    <n v="1.5"/>
    <m/>
    <n v="1"/>
    <n v="0"/>
    <n v="0"/>
    <n v="0"/>
    <n v="0"/>
    <n v="0"/>
    <n v="0"/>
    <n v="0"/>
    <n v="0"/>
    <n v="0"/>
    <n v="0"/>
    <n v="0"/>
    <n v="1"/>
    <m/>
    <m/>
    <n v="2"/>
    <n v="2"/>
    <s v="Correct"/>
    <m/>
    <x v="1"/>
    <n v="70"/>
    <x v="0"/>
    <x v="136"/>
    <x v="1"/>
    <x v="0"/>
    <s v="English"/>
    <x v="3"/>
    <x v="2"/>
    <x v="2"/>
    <x v="2"/>
    <x v="3"/>
    <m/>
    <m/>
  </r>
  <r>
    <n v="490"/>
    <m/>
    <s v="Cancer"/>
    <s v="Heart disease &amp; stroke"/>
    <m/>
    <m/>
    <m/>
    <m/>
    <m/>
    <m/>
    <m/>
    <m/>
    <m/>
    <m/>
    <m/>
    <n v="2"/>
    <n v="1.5"/>
    <m/>
    <n v="0"/>
    <n v="1"/>
    <n v="1"/>
    <n v="0"/>
    <n v="0"/>
    <n v="0"/>
    <n v="0"/>
    <n v="0"/>
    <n v="0"/>
    <n v="0"/>
    <n v="0"/>
    <n v="0"/>
    <n v="0"/>
    <m/>
    <m/>
    <n v="2"/>
    <n v="2"/>
    <s v="Correct"/>
    <m/>
    <x v="0"/>
    <n v="62"/>
    <x v="2"/>
    <x v="91"/>
    <x v="1"/>
    <x v="1"/>
    <s v="English"/>
    <x v="4"/>
    <x v="7"/>
    <x v="2"/>
    <x v="2"/>
    <x v="0"/>
    <s v="No"/>
    <m/>
  </r>
  <r>
    <n v="491"/>
    <m/>
    <m/>
    <m/>
    <m/>
    <m/>
    <m/>
    <m/>
    <m/>
    <m/>
    <m/>
    <m/>
    <m/>
    <m/>
    <m/>
    <n v="0"/>
    <e v="#DIV/0!"/>
    <m/>
    <n v="0"/>
    <n v="0"/>
    <n v="0"/>
    <n v="0"/>
    <n v="0"/>
    <n v="0"/>
    <n v="0"/>
    <n v="0"/>
    <n v="0"/>
    <n v="0"/>
    <n v="0"/>
    <n v="0"/>
    <n v="0"/>
    <m/>
    <m/>
    <n v="0"/>
    <n v="0"/>
    <s v="Correct"/>
    <m/>
    <x v="0"/>
    <n v="60"/>
    <x v="0"/>
    <x v="136"/>
    <x v="1"/>
    <x v="1"/>
    <s v="English"/>
    <x v="3"/>
    <x v="2"/>
    <x v="2"/>
    <x v="2"/>
    <x v="3"/>
    <m/>
    <m/>
  </r>
  <r>
    <n v="492"/>
    <s v="Asthma/lung disease"/>
    <m/>
    <s v="Heart disease &amp; stroke"/>
    <m/>
    <m/>
    <m/>
    <m/>
    <m/>
    <m/>
    <m/>
    <s v="Drugs &amp; alcohol abuse"/>
    <m/>
    <m/>
    <m/>
    <n v="3"/>
    <n v="1"/>
    <m/>
    <n v="1"/>
    <n v="0"/>
    <n v="1"/>
    <n v="0"/>
    <n v="0"/>
    <n v="0"/>
    <n v="0"/>
    <n v="0"/>
    <n v="0"/>
    <n v="0"/>
    <n v="1"/>
    <n v="0"/>
    <n v="0"/>
    <m/>
    <m/>
    <n v="3"/>
    <n v="3"/>
    <s v="Correct"/>
    <m/>
    <x v="0"/>
    <n v="83"/>
    <x v="0"/>
    <x v="83"/>
    <x v="5"/>
    <x v="1"/>
    <s v="Chinese"/>
    <x v="0"/>
    <x v="7"/>
    <x v="2"/>
    <x v="3"/>
    <x v="3"/>
    <s v="No"/>
    <m/>
  </r>
  <r>
    <n v="493"/>
    <m/>
    <m/>
    <m/>
    <m/>
    <m/>
    <m/>
    <m/>
    <m/>
    <s v="Diabetes"/>
    <m/>
    <s v="Drugs &amp; alcohol abuse"/>
    <m/>
    <s v="Obesity/weight loss issues"/>
    <m/>
    <n v="3"/>
    <n v="1"/>
    <m/>
    <n v="0"/>
    <n v="0"/>
    <n v="0"/>
    <n v="0"/>
    <n v="0"/>
    <n v="0"/>
    <n v="0"/>
    <n v="0"/>
    <n v="1"/>
    <n v="0"/>
    <n v="1"/>
    <n v="0"/>
    <n v="1"/>
    <m/>
    <m/>
    <n v="3"/>
    <n v="3"/>
    <s v="Correct"/>
    <m/>
    <x v="0"/>
    <n v="65"/>
    <x v="2"/>
    <x v="28"/>
    <x v="1"/>
    <x v="1"/>
    <s v="English"/>
    <x v="5"/>
    <x v="1"/>
    <x v="0"/>
    <x v="2"/>
    <x v="0"/>
    <s v="Yes"/>
    <m/>
  </r>
  <r>
    <n v="494"/>
    <m/>
    <s v="Cancer"/>
    <m/>
    <m/>
    <m/>
    <m/>
    <m/>
    <s v="Women’s health &amp; wellness"/>
    <m/>
    <s v="Mental health depression/suicide"/>
    <m/>
    <m/>
    <m/>
    <m/>
    <n v="3"/>
    <n v="1"/>
    <m/>
    <n v="0"/>
    <n v="1"/>
    <n v="0"/>
    <n v="0"/>
    <n v="0"/>
    <n v="0"/>
    <n v="0"/>
    <n v="1"/>
    <n v="0"/>
    <n v="1"/>
    <n v="0"/>
    <n v="0"/>
    <n v="0"/>
    <m/>
    <m/>
    <n v="3"/>
    <n v="3"/>
    <s v="Correct"/>
    <m/>
    <x v="0"/>
    <n v="91"/>
    <x v="0"/>
    <x v="83"/>
    <x v="1"/>
    <x v="1"/>
    <s v="English"/>
    <x v="3"/>
    <x v="1"/>
    <x v="2"/>
    <x v="2"/>
    <x v="5"/>
    <s v="No"/>
    <m/>
  </r>
  <r>
    <n v="495"/>
    <m/>
    <m/>
    <m/>
    <m/>
    <m/>
    <m/>
    <m/>
    <m/>
    <m/>
    <m/>
    <m/>
    <m/>
    <m/>
    <m/>
    <n v="0"/>
    <e v="#DIV/0!"/>
    <m/>
    <n v="0"/>
    <n v="0"/>
    <n v="0"/>
    <n v="0"/>
    <n v="0"/>
    <n v="0"/>
    <n v="0"/>
    <n v="0"/>
    <n v="0"/>
    <n v="0"/>
    <n v="0"/>
    <n v="0"/>
    <n v="0"/>
    <m/>
    <m/>
    <n v="0"/>
    <n v="0"/>
    <s v="Correct"/>
    <m/>
    <x v="0"/>
    <n v="82"/>
    <x v="0"/>
    <x v="137"/>
    <x v="1"/>
    <x v="1"/>
    <s v="English"/>
    <x v="3"/>
    <x v="7"/>
    <x v="2"/>
    <x v="2"/>
    <x v="5"/>
    <s v="No"/>
    <m/>
  </r>
  <r>
    <n v="496"/>
    <m/>
    <s v="Cancer"/>
    <m/>
    <m/>
    <m/>
    <m/>
    <m/>
    <m/>
    <m/>
    <m/>
    <s v="Drugs &amp; alcohol abuse"/>
    <s v="Environmental hazards"/>
    <m/>
    <m/>
    <n v="3"/>
    <n v="1"/>
    <m/>
    <n v="0"/>
    <n v="1"/>
    <n v="0"/>
    <n v="0"/>
    <n v="0"/>
    <n v="0"/>
    <n v="0"/>
    <n v="0"/>
    <n v="0"/>
    <n v="0"/>
    <n v="1"/>
    <n v="1"/>
    <n v="0"/>
    <m/>
    <m/>
    <n v="3"/>
    <n v="3"/>
    <s v="Correct"/>
    <m/>
    <x v="0"/>
    <n v="54"/>
    <x v="0"/>
    <x v="138"/>
    <x v="5"/>
    <x v="1"/>
    <s v="English"/>
    <x v="5"/>
    <x v="7"/>
    <x v="0"/>
    <x v="2"/>
    <x v="0"/>
    <s v="Yes"/>
    <m/>
  </r>
  <r>
    <n v="497"/>
    <s v="Asthma/lung disease"/>
    <m/>
    <m/>
    <m/>
    <m/>
    <s v="Vaccine preventable diseases"/>
    <s v="Child health &amp; wellness"/>
    <s v="Women’s health &amp; wellness"/>
    <s v="Diabetes"/>
    <m/>
    <m/>
    <m/>
    <m/>
    <m/>
    <n v="5"/>
    <n v="0.6"/>
    <m/>
    <n v="0.6"/>
    <n v="0"/>
    <n v="0"/>
    <n v="0"/>
    <n v="0"/>
    <n v="0.6"/>
    <n v="0.6"/>
    <n v="0.6"/>
    <n v="0.6"/>
    <n v="0"/>
    <n v="0"/>
    <n v="0"/>
    <n v="0"/>
    <m/>
    <m/>
    <n v="3"/>
    <n v="5"/>
    <s v="Correct"/>
    <m/>
    <x v="0"/>
    <n v="57"/>
    <x v="0"/>
    <x v="130"/>
    <x v="13"/>
    <x v="2"/>
    <s v="English, Spanish"/>
    <x v="5"/>
    <x v="7"/>
    <x v="0"/>
    <x v="2"/>
    <x v="0"/>
    <s v="Yes"/>
    <m/>
  </r>
  <r>
    <n v="498"/>
    <m/>
    <m/>
    <m/>
    <m/>
    <m/>
    <m/>
    <m/>
    <m/>
    <m/>
    <m/>
    <m/>
    <m/>
    <m/>
    <m/>
    <n v="0"/>
    <e v="#DIV/0!"/>
    <m/>
    <n v="0"/>
    <n v="0"/>
    <n v="0"/>
    <n v="0"/>
    <n v="0"/>
    <n v="0"/>
    <n v="0"/>
    <n v="0"/>
    <n v="0"/>
    <n v="0"/>
    <n v="0"/>
    <n v="0"/>
    <n v="0"/>
    <m/>
    <m/>
    <n v="0"/>
    <n v="0"/>
    <s v="Correct"/>
    <m/>
    <x v="1"/>
    <n v="70"/>
    <x v="0"/>
    <x v="64"/>
    <x v="1"/>
    <x v="1"/>
    <s v="English"/>
    <x v="3"/>
    <x v="7"/>
    <x v="2"/>
    <x v="2"/>
    <x v="5"/>
    <s v="No"/>
    <m/>
  </r>
  <r>
    <n v="499"/>
    <m/>
    <s v="Cancer"/>
    <s v="Heart disease &amp; stroke"/>
    <m/>
    <m/>
    <m/>
    <m/>
    <m/>
    <s v="Diabetes"/>
    <m/>
    <m/>
    <m/>
    <m/>
    <m/>
    <n v="3"/>
    <n v="1"/>
    <m/>
    <n v="0"/>
    <n v="1"/>
    <n v="1"/>
    <n v="0"/>
    <n v="0"/>
    <n v="0"/>
    <n v="0"/>
    <n v="0"/>
    <n v="1"/>
    <n v="0"/>
    <n v="0"/>
    <n v="0"/>
    <n v="0"/>
    <m/>
    <m/>
    <n v="3"/>
    <n v="3"/>
    <s v="Correct"/>
    <m/>
    <x v="0"/>
    <n v="73"/>
    <x v="0"/>
    <x v="87"/>
    <x v="1"/>
    <x v="1"/>
    <s v="English"/>
    <x v="4"/>
    <x v="0"/>
    <x v="0"/>
    <x v="2"/>
    <x v="5"/>
    <s v="No"/>
    <m/>
  </r>
  <r>
    <n v="500"/>
    <s v="Asthma/lung disease"/>
    <m/>
    <m/>
    <m/>
    <m/>
    <m/>
    <s v="Child health &amp; wellness"/>
    <m/>
    <m/>
    <m/>
    <m/>
    <s v="Environmental hazards"/>
    <m/>
    <m/>
    <n v="3"/>
    <n v="1"/>
    <m/>
    <n v="1"/>
    <n v="0"/>
    <n v="0"/>
    <n v="0"/>
    <n v="0"/>
    <n v="0"/>
    <n v="1"/>
    <n v="0"/>
    <n v="0"/>
    <n v="0"/>
    <n v="0"/>
    <n v="1"/>
    <n v="0"/>
    <m/>
    <m/>
    <n v="3"/>
    <n v="3"/>
    <s v="Correct"/>
    <m/>
    <x v="0"/>
    <n v="77"/>
    <x v="0"/>
    <x v="64"/>
    <x v="1"/>
    <x v="1"/>
    <s v="English"/>
    <x v="3"/>
    <x v="7"/>
    <x v="2"/>
    <x v="2"/>
    <x v="5"/>
    <s v="Yes"/>
    <m/>
  </r>
  <r>
    <n v="501"/>
    <m/>
    <m/>
    <m/>
    <m/>
    <m/>
    <m/>
    <m/>
    <m/>
    <s v="Diabetes"/>
    <m/>
    <m/>
    <m/>
    <m/>
    <m/>
    <n v="1"/>
    <n v="3"/>
    <m/>
    <n v="0"/>
    <n v="0"/>
    <n v="0"/>
    <n v="0"/>
    <n v="0"/>
    <n v="0"/>
    <n v="0"/>
    <n v="0"/>
    <n v="1"/>
    <n v="0"/>
    <n v="0"/>
    <n v="0"/>
    <n v="0"/>
    <m/>
    <m/>
    <n v="1"/>
    <n v="1"/>
    <s v="Correct"/>
    <m/>
    <x v="1"/>
    <n v="72"/>
    <x v="0"/>
    <x v="134"/>
    <x v="5"/>
    <x v="1"/>
    <s v="English"/>
    <x v="0"/>
    <x v="7"/>
    <x v="2"/>
    <x v="2"/>
    <x v="5"/>
    <s v="Yes"/>
    <m/>
  </r>
  <r>
    <n v="502"/>
    <m/>
    <s v="Cancer"/>
    <s v="Heart disease &amp; stroke"/>
    <m/>
    <m/>
    <m/>
    <m/>
    <m/>
    <m/>
    <s v="Mental health depression/suicide"/>
    <m/>
    <m/>
    <m/>
    <m/>
    <n v="3"/>
    <n v="1"/>
    <m/>
    <n v="0"/>
    <n v="1"/>
    <n v="1"/>
    <n v="0"/>
    <n v="0"/>
    <n v="0"/>
    <n v="0"/>
    <n v="0"/>
    <n v="0"/>
    <n v="1"/>
    <n v="0"/>
    <n v="0"/>
    <n v="0"/>
    <m/>
    <m/>
    <n v="3"/>
    <n v="3"/>
    <s v="Correct"/>
    <m/>
    <x v="1"/>
    <n v="56"/>
    <x v="0"/>
    <x v="64"/>
    <x v="0"/>
    <x v="2"/>
    <s v="English, Spanish"/>
    <x v="1"/>
    <x v="7"/>
    <x v="2"/>
    <x v="0"/>
    <x v="2"/>
    <s v="No"/>
    <m/>
  </r>
  <r>
    <n v="503"/>
    <m/>
    <s v="Cancer"/>
    <m/>
    <s v="Safety"/>
    <m/>
    <m/>
    <m/>
    <m/>
    <m/>
    <m/>
    <m/>
    <m/>
    <s v="Obesity/weight loss issues"/>
    <m/>
    <n v="3"/>
    <n v="1"/>
    <m/>
    <n v="0"/>
    <n v="1"/>
    <n v="0"/>
    <n v="1"/>
    <n v="0"/>
    <n v="0"/>
    <n v="0"/>
    <n v="0"/>
    <n v="0"/>
    <n v="0"/>
    <n v="0"/>
    <n v="0"/>
    <n v="1"/>
    <m/>
    <m/>
    <n v="3"/>
    <n v="3"/>
    <s v="Correct"/>
    <m/>
    <x v="1"/>
    <n v="69"/>
    <x v="0"/>
    <x v="87"/>
    <x v="1"/>
    <x v="1"/>
    <s v="English"/>
    <x v="5"/>
    <x v="0"/>
    <x v="2"/>
    <x v="2"/>
    <x v="5"/>
    <s v="Yes"/>
    <m/>
  </r>
  <r>
    <n v="504"/>
    <m/>
    <s v="Cancer"/>
    <m/>
    <m/>
    <m/>
    <m/>
    <m/>
    <m/>
    <m/>
    <m/>
    <m/>
    <m/>
    <m/>
    <m/>
    <n v="1"/>
    <n v="3"/>
    <m/>
    <n v="0"/>
    <n v="1"/>
    <n v="0"/>
    <n v="0"/>
    <n v="0"/>
    <n v="0"/>
    <n v="0"/>
    <n v="0"/>
    <n v="0"/>
    <n v="0"/>
    <n v="0"/>
    <n v="0"/>
    <n v="0"/>
    <m/>
    <m/>
    <n v="1"/>
    <n v="1"/>
    <s v="Correct"/>
    <m/>
    <x v="0"/>
    <n v="35"/>
    <x v="0"/>
    <x v="129"/>
    <x v="1"/>
    <x v="1"/>
    <s v="English"/>
    <x v="0"/>
    <x v="7"/>
    <x v="0"/>
    <x v="2"/>
    <x v="0"/>
    <s v="Yes"/>
    <m/>
  </r>
  <r>
    <n v="505"/>
    <m/>
    <m/>
    <s v="Heart disease &amp; stroke"/>
    <m/>
    <m/>
    <m/>
    <m/>
    <m/>
    <s v="Diabetes"/>
    <m/>
    <m/>
    <m/>
    <s v="Obesity/weight loss issues"/>
    <m/>
    <n v="3"/>
    <n v="1"/>
    <m/>
    <n v="0"/>
    <n v="0"/>
    <n v="1"/>
    <n v="0"/>
    <n v="0"/>
    <n v="0"/>
    <n v="0"/>
    <n v="0"/>
    <n v="1"/>
    <n v="0"/>
    <n v="0"/>
    <n v="0"/>
    <n v="1"/>
    <m/>
    <m/>
    <n v="3"/>
    <n v="3"/>
    <s v="Correct"/>
    <m/>
    <x v="1"/>
    <n v="73"/>
    <x v="2"/>
    <x v="139"/>
    <x v="1"/>
    <x v="1"/>
    <s v="English"/>
    <x v="0"/>
    <x v="7"/>
    <x v="2"/>
    <x v="2"/>
    <x v="5"/>
    <s v="Yes"/>
    <m/>
  </r>
  <r>
    <n v="506"/>
    <m/>
    <m/>
    <m/>
    <m/>
    <m/>
    <m/>
    <m/>
    <m/>
    <m/>
    <s v="Mental health depression/suicide"/>
    <s v="Drugs &amp; alcohol abuse"/>
    <m/>
    <s v="Obesity/weight loss issues"/>
    <m/>
    <n v="3"/>
    <n v="1"/>
    <m/>
    <n v="0"/>
    <n v="0"/>
    <n v="0"/>
    <n v="0"/>
    <n v="0"/>
    <n v="0"/>
    <n v="0"/>
    <n v="0"/>
    <n v="0"/>
    <n v="1"/>
    <n v="1"/>
    <n v="0"/>
    <n v="1"/>
    <m/>
    <m/>
    <n v="3"/>
    <n v="3"/>
    <s v="Correct"/>
    <m/>
    <x v="0"/>
    <n v="80"/>
    <x v="2"/>
    <x v="139"/>
    <x v="1"/>
    <x v="1"/>
    <s v="English"/>
    <x v="2"/>
    <x v="1"/>
    <x v="2"/>
    <x v="2"/>
    <x v="5"/>
    <s v="No"/>
    <m/>
  </r>
  <r>
    <n v="507"/>
    <s v="Asthma/lung disease"/>
    <s v="Cancer"/>
    <s v="Heart disease &amp; stroke"/>
    <m/>
    <m/>
    <m/>
    <m/>
    <m/>
    <m/>
    <m/>
    <m/>
    <m/>
    <m/>
    <m/>
    <n v="3"/>
    <n v="1"/>
    <m/>
    <n v="1"/>
    <n v="1"/>
    <n v="1"/>
    <n v="0"/>
    <n v="0"/>
    <n v="0"/>
    <n v="0"/>
    <n v="0"/>
    <n v="0"/>
    <n v="0"/>
    <n v="0"/>
    <n v="0"/>
    <n v="0"/>
    <m/>
    <m/>
    <n v="3"/>
    <n v="3"/>
    <s v="Correct"/>
    <m/>
    <x v="0"/>
    <n v="62"/>
    <x v="2"/>
    <x v="28"/>
    <x v="1"/>
    <x v="1"/>
    <s v="English"/>
    <x v="5"/>
    <x v="0"/>
    <x v="0"/>
    <x v="2"/>
    <x v="0"/>
    <s v="Yes"/>
    <m/>
  </r>
  <r>
    <n v="508"/>
    <m/>
    <m/>
    <m/>
    <m/>
    <m/>
    <m/>
    <m/>
    <m/>
    <m/>
    <m/>
    <s v="Drugs &amp; alcohol abuse"/>
    <m/>
    <m/>
    <m/>
    <n v="1"/>
    <n v="3"/>
    <m/>
    <n v="0"/>
    <n v="0"/>
    <n v="0"/>
    <n v="0"/>
    <n v="0"/>
    <n v="0"/>
    <n v="0"/>
    <n v="0"/>
    <n v="0"/>
    <n v="0"/>
    <n v="1"/>
    <n v="0"/>
    <n v="0"/>
    <m/>
    <m/>
    <n v="1"/>
    <n v="1"/>
    <s v="Correct"/>
    <m/>
    <x v="1"/>
    <n v="53"/>
    <x v="0"/>
    <x v="64"/>
    <x v="1"/>
    <x v="1"/>
    <s v="English"/>
    <x v="4"/>
    <x v="1"/>
    <x v="6"/>
    <x v="2"/>
    <x v="0"/>
    <s v="Yes"/>
    <m/>
  </r>
  <r>
    <n v="509"/>
    <m/>
    <m/>
    <m/>
    <m/>
    <m/>
    <m/>
    <m/>
    <m/>
    <m/>
    <m/>
    <m/>
    <m/>
    <m/>
    <m/>
    <n v="0"/>
    <e v="#DIV/0!"/>
    <m/>
    <n v="0"/>
    <n v="0"/>
    <n v="0"/>
    <n v="0"/>
    <n v="0"/>
    <n v="0"/>
    <n v="0"/>
    <n v="0"/>
    <n v="0"/>
    <n v="0"/>
    <n v="0"/>
    <n v="0"/>
    <n v="0"/>
    <m/>
    <m/>
    <n v="0"/>
    <n v="0"/>
    <s v="Correct"/>
    <m/>
    <x v="1"/>
    <n v="58"/>
    <x v="2"/>
    <x v="139"/>
    <x v="1"/>
    <x v="1"/>
    <s v="English"/>
    <x v="0"/>
    <x v="0"/>
    <x v="2"/>
    <x v="1"/>
    <x v="1"/>
    <s v="No"/>
    <m/>
  </r>
  <r>
    <n v="510"/>
    <m/>
    <s v="Cancer"/>
    <s v="Heart disease &amp; stroke"/>
    <s v="Safety"/>
    <m/>
    <m/>
    <m/>
    <m/>
    <m/>
    <m/>
    <m/>
    <m/>
    <m/>
    <m/>
    <n v="3"/>
    <n v="1"/>
    <m/>
    <n v="0"/>
    <n v="1"/>
    <n v="1"/>
    <n v="1"/>
    <n v="0"/>
    <n v="0"/>
    <n v="0"/>
    <n v="0"/>
    <n v="0"/>
    <n v="0"/>
    <n v="0"/>
    <n v="0"/>
    <n v="0"/>
    <m/>
    <m/>
    <n v="3"/>
    <n v="3"/>
    <s v="Correct"/>
    <m/>
    <x v="0"/>
    <n v="61"/>
    <x v="0"/>
    <x v="14"/>
    <x v="5"/>
    <x v="1"/>
    <s v="English"/>
    <x v="2"/>
    <x v="7"/>
    <x v="2"/>
    <x v="2"/>
    <x v="0"/>
    <s v="Yes"/>
    <m/>
  </r>
  <r>
    <n v="511"/>
    <m/>
    <m/>
    <s v="Heart disease &amp; stroke"/>
    <m/>
    <m/>
    <m/>
    <m/>
    <m/>
    <m/>
    <m/>
    <m/>
    <m/>
    <s v="Obesity/weight loss issues"/>
    <m/>
    <n v="2"/>
    <n v="1.5"/>
    <m/>
    <n v="0"/>
    <n v="0"/>
    <n v="1"/>
    <n v="0"/>
    <n v="0"/>
    <n v="0"/>
    <n v="0"/>
    <n v="0"/>
    <n v="0"/>
    <n v="0"/>
    <n v="0"/>
    <n v="0"/>
    <n v="1"/>
    <m/>
    <m/>
    <n v="2"/>
    <n v="2"/>
    <s v="Correct"/>
    <m/>
    <x v="1"/>
    <n v="66"/>
    <x v="0"/>
    <x v="14"/>
    <x v="5"/>
    <x v="1"/>
    <s v="English, Chinese"/>
    <x v="0"/>
    <x v="7"/>
    <x v="2"/>
    <x v="2"/>
    <x v="5"/>
    <s v="Yes"/>
    <m/>
  </r>
  <r>
    <n v="512"/>
    <m/>
    <s v="Cancer"/>
    <s v="Heart disease &amp; stroke"/>
    <m/>
    <m/>
    <m/>
    <s v="Child health &amp; wellness"/>
    <m/>
    <m/>
    <m/>
    <s v="Drugs &amp; alcohol abuse"/>
    <m/>
    <s v="Obesity/weight loss issues"/>
    <m/>
    <n v="5"/>
    <n v="0.6"/>
    <m/>
    <n v="0"/>
    <n v="0.6"/>
    <n v="0.6"/>
    <n v="0"/>
    <n v="0"/>
    <n v="0"/>
    <n v="0.6"/>
    <n v="0"/>
    <n v="0"/>
    <n v="0"/>
    <n v="0.6"/>
    <n v="0"/>
    <n v="0.6"/>
    <m/>
    <m/>
    <n v="3"/>
    <n v="5"/>
    <s v="Correct"/>
    <m/>
    <x v="0"/>
    <n v="61"/>
    <x v="0"/>
    <x v="64"/>
    <x v="1"/>
    <x v="1"/>
    <s v="English"/>
    <x v="1"/>
    <x v="1"/>
    <x v="1"/>
    <x v="2"/>
    <x v="4"/>
    <s v="Yes"/>
    <m/>
  </r>
  <r>
    <n v="513"/>
    <s v="Asthma/lung disease"/>
    <m/>
    <m/>
    <m/>
    <m/>
    <m/>
    <m/>
    <m/>
    <m/>
    <m/>
    <m/>
    <m/>
    <m/>
    <m/>
    <n v="1"/>
    <n v="3"/>
    <m/>
    <n v="1"/>
    <n v="0"/>
    <n v="0"/>
    <n v="0"/>
    <n v="0"/>
    <n v="0"/>
    <n v="0"/>
    <n v="0"/>
    <n v="0"/>
    <n v="0"/>
    <n v="0"/>
    <n v="0"/>
    <n v="0"/>
    <m/>
    <m/>
    <n v="1"/>
    <n v="1"/>
    <s v="Correct"/>
    <m/>
    <x v="1"/>
    <m/>
    <x v="0"/>
    <x v="64"/>
    <x v="0"/>
    <x v="0"/>
    <m/>
    <x v="0"/>
    <x v="7"/>
    <x v="2"/>
    <x v="2"/>
    <x v="2"/>
    <m/>
    <m/>
  </r>
  <r>
    <n v="514"/>
    <m/>
    <s v="Cancer"/>
    <m/>
    <m/>
    <m/>
    <m/>
    <m/>
    <m/>
    <m/>
    <m/>
    <m/>
    <m/>
    <m/>
    <m/>
    <n v="1"/>
    <n v="3"/>
    <m/>
    <n v="0"/>
    <n v="1"/>
    <n v="0"/>
    <n v="0"/>
    <n v="0"/>
    <n v="0"/>
    <n v="0"/>
    <n v="0"/>
    <n v="0"/>
    <n v="0"/>
    <n v="0"/>
    <n v="0"/>
    <n v="0"/>
    <m/>
    <m/>
    <n v="1"/>
    <n v="1"/>
    <s v="Correct"/>
    <m/>
    <x v="0"/>
    <n v="57"/>
    <x v="2"/>
    <x v="47"/>
    <x v="1"/>
    <x v="1"/>
    <s v="English"/>
    <x v="6"/>
    <x v="7"/>
    <x v="0"/>
    <x v="2"/>
    <x v="3"/>
    <s v="Yes"/>
    <m/>
  </r>
  <r>
    <n v="515"/>
    <m/>
    <m/>
    <s v="Heart disease &amp; stroke"/>
    <m/>
    <s v="HIV/AIDS &amp; Sexually Transmitted Diseases (STDs)"/>
    <m/>
    <m/>
    <m/>
    <m/>
    <m/>
    <s v="Drugs &amp; alcohol abuse"/>
    <m/>
    <m/>
    <m/>
    <n v="3"/>
    <n v="1"/>
    <m/>
    <n v="0"/>
    <n v="0"/>
    <n v="1"/>
    <n v="0"/>
    <n v="1"/>
    <n v="0"/>
    <n v="0"/>
    <n v="0"/>
    <n v="0"/>
    <n v="0"/>
    <n v="1"/>
    <n v="0"/>
    <n v="0"/>
    <m/>
    <m/>
    <n v="3"/>
    <n v="3"/>
    <s v="Correct"/>
    <m/>
    <x v="1"/>
    <n v="64"/>
    <x v="0"/>
    <x v="64"/>
    <x v="1"/>
    <x v="0"/>
    <s v="English"/>
    <x v="1"/>
    <x v="4"/>
    <x v="4"/>
    <x v="2"/>
    <x v="7"/>
    <s v="No"/>
    <m/>
  </r>
  <r>
    <n v="516"/>
    <m/>
    <m/>
    <m/>
    <m/>
    <m/>
    <m/>
    <m/>
    <m/>
    <s v="Diabetes"/>
    <m/>
    <m/>
    <m/>
    <m/>
    <m/>
    <n v="1"/>
    <n v="3"/>
    <m/>
    <n v="0"/>
    <n v="0"/>
    <n v="0"/>
    <n v="0"/>
    <n v="0"/>
    <n v="0"/>
    <n v="0"/>
    <n v="0"/>
    <n v="1"/>
    <n v="0"/>
    <n v="0"/>
    <n v="0"/>
    <n v="0"/>
    <m/>
    <m/>
    <n v="1"/>
    <n v="1"/>
    <s v="Correct"/>
    <m/>
    <x v="1"/>
    <n v="66"/>
    <x v="0"/>
    <x v="92"/>
    <x v="1"/>
    <x v="1"/>
    <s v="English"/>
    <x v="0"/>
    <x v="7"/>
    <x v="0"/>
    <x v="2"/>
    <x v="5"/>
    <s v="No"/>
    <m/>
  </r>
  <r>
    <n v="517"/>
    <m/>
    <m/>
    <m/>
    <m/>
    <m/>
    <m/>
    <m/>
    <m/>
    <m/>
    <m/>
    <m/>
    <s v="Environmental hazards"/>
    <s v="Obesity/weight loss issues"/>
    <m/>
    <n v="2"/>
    <n v="1.5"/>
    <m/>
    <n v="0"/>
    <n v="0"/>
    <n v="0"/>
    <n v="0"/>
    <n v="0"/>
    <n v="0"/>
    <n v="0"/>
    <n v="0"/>
    <n v="0"/>
    <n v="0"/>
    <n v="0"/>
    <n v="1"/>
    <n v="1"/>
    <m/>
    <m/>
    <n v="2"/>
    <n v="2"/>
    <s v="Correct"/>
    <m/>
    <x v="0"/>
    <n v="71"/>
    <x v="2"/>
    <x v="47"/>
    <x v="1"/>
    <x v="1"/>
    <s v="English"/>
    <x v="5"/>
    <x v="1"/>
    <x v="0"/>
    <x v="2"/>
    <x v="0"/>
    <s v="Yes"/>
    <m/>
  </r>
  <r>
    <n v="518"/>
    <m/>
    <m/>
    <s v="Heart disease &amp; stroke"/>
    <m/>
    <m/>
    <m/>
    <m/>
    <m/>
    <s v="Diabetes"/>
    <m/>
    <s v="Drugs &amp; alcohol abuse"/>
    <m/>
    <m/>
    <m/>
    <n v="3"/>
    <n v="1"/>
    <m/>
    <n v="0"/>
    <n v="0"/>
    <n v="1"/>
    <n v="0"/>
    <n v="0"/>
    <n v="0"/>
    <n v="0"/>
    <n v="0"/>
    <n v="1"/>
    <n v="0"/>
    <n v="1"/>
    <n v="0"/>
    <n v="0"/>
    <m/>
    <m/>
    <n v="3"/>
    <n v="3"/>
    <s v="Correct"/>
    <m/>
    <x v="0"/>
    <n v="65"/>
    <x v="2"/>
    <x v="54"/>
    <x v="1"/>
    <x v="1"/>
    <s v="English"/>
    <x v="2"/>
    <x v="7"/>
    <x v="0"/>
    <x v="2"/>
    <x v="5"/>
    <s v="No"/>
    <m/>
  </r>
  <r>
    <n v="519"/>
    <m/>
    <m/>
    <m/>
    <m/>
    <m/>
    <m/>
    <m/>
    <m/>
    <m/>
    <m/>
    <m/>
    <m/>
    <s v="Obesity/weight loss issues"/>
    <m/>
    <n v="1"/>
    <n v="3"/>
    <m/>
    <n v="0"/>
    <n v="0"/>
    <n v="0"/>
    <n v="0"/>
    <n v="0"/>
    <n v="0"/>
    <n v="0"/>
    <n v="0"/>
    <n v="0"/>
    <n v="0"/>
    <n v="0"/>
    <n v="0"/>
    <n v="1"/>
    <m/>
    <m/>
    <n v="1"/>
    <n v="1"/>
    <s v="Correct"/>
    <m/>
    <x v="0"/>
    <n v="65"/>
    <x v="0"/>
    <x v="80"/>
    <x v="5"/>
    <x v="1"/>
    <s v="English"/>
    <x v="6"/>
    <x v="1"/>
    <x v="0"/>
    <x v="2"/>
    <x v="6"/>
    <s v="Yes"/>
    <m/>
  </r>
  <r>
    <n v="520"/>
    <m/>
    <s v="Cancer"/>
    <m/>
    <s v="Safety"/>
    <m/>
    <m/>
    <m/>
    <m/>
    <m/>
    <m/>
    <m/>
    <s v="Environmental hazards"/>
    <s v="Obesity/weight loss issues"/>
    <m/>
    <n v="4"/>
    <n v="0.75"/>
    <m/>
    <n v="0"/>
    <n v="0.75"/>
    <n v="0"/>
    <n v="0.75"/>
    <n v="0"/>
    <n v="0"/>
    <n v="0"/>
    <n v="0"/>
    <n v="0"/>
    <n v="0"/>
    <n v="0"/>
    <n v="0.75"/>
    <n v="0.75"/>
    <m/>
    <m/>
    <n v="3"/>
    <n v="4"/>
    <s v="Correct"/>
    <m/>
    <x v="0"/>
    <n v="74"/>
    <x v="2"/>
    <x v="28"/>
    <x v="1"/>
    <x v="1"/>
    <s v="English"/>
    <x v="0"/>
    <x v="0"/>
    <x v="2"/>
    <x v="2"/>
    <x v="5"/>
    <s v="No"/>
    <m/>
  </r>
  <r>
    <n v="521"/>
    <s v="Asthma/lung disease"/>
    <s v="Cancer"/>
    <m/>
    <m/>
    <m/>
    <m/>
    <s v="Child health &amp; wellness"/>
    <m/>
    <m/>
    <m/>
    <m/>
    <m/>
    <m/>
    <m/>
    <n v="3"/>
    <n v="1"/>
    <m/>
    <n v="1"/>
    <n v="1"/>
    <n v="0"/>
    <n v="0"/>
    <n v="0"/>
    <n v="0"/>
    <n v="1"/>
    <n v="0"/>
    <n v="0"/>
    <n v="0"/>
    <n v="0"/>
    <n v="0"/>
    <n v="0"/>
    <m/>
    <m/>
    <n v="3"/>
    <n v="3"/>
    <s v="Correct"/>
    <m/>
    <x v="0"/>
    <n v="58"/>
    <x v="0"/>
    <x v="14"/>
    <x v="1"/>
    <x v="1"/>
    <s v="English"/>
    <x v="6"/>
    <x v="7"/>
    <x v="6"/>
    <x v="2"/>
    <x v="0"/>
    <s v="Yes"/>
    <m/>
  </r>
  <r>
    <n v="522"/>
    <m/>
    <s v="Cancer"/>
    <s v="Heart disease &amp; stroke"/>
    <m/>
    <m/>
    <m/>
    <m/>
    <m/>
    <m/>
    <m/>
    <s v="Drugs &amp; alcohol abuse"/>
    <m/>
    <m/>
    <m/>
    <n v="3"/>
    <n v="1"/>
    <m/>
    <n v="0"/>
    <n v="1"/>
    <n v="1"/>
    <n v="0"/>
    <n v="0"/>
    <n v="0"/>
    <n v="0"/>
    <n v="0"/>
    <n v="0"/>
    <n v="0"/>
    <n v="1"/>
    <n v="0"/>
    <n v="0"/>
    <m/>
    <m/>
    <n v="3"/>
    <n v="3"/>
    <s v="Correct"/>
    <m/>
    <x v="1"/>
    <n v="62"/>
    <x v="2"/>
    <x v="28"/>
    <x v="1"/>
    <x v="1"/>
    <s v="English"/>
    <x v="1"/>
    <x v="8"/>
    <x v="2"/>
    <x v="2"/>
    <x v="0"/>
    <s v="No"/>
    <m/>
  </r>
  <r>
    <n v="523"/>
    <m/>
    <m/>
    <m/>
    <m/>
    <m/>
    <m/>
    <m/>
    <m/>
    <m/>
    <m/>
    <m/>
    <m/>
    <m/>
    <m/>
    <n v="0"/>
    <e v="#DIV/0!"/>
    <m/>
    <n v="0"/>
    <n v="0"/>
    <n v="0"/>
    <n v="0"/>
    <n v="0"/>
    <n v="0"/>
    <n v="0"/>
    <n v="0"/>
    <n v="0"/>
    <n v="0"/>
    <n v="0"/>
    <n v="0"/>
    <n v="0"/>
    <m/>
    <m/>
    <n v="0"/>
    <n v="0"/>
    <s v="Correct"/>
    <m/>
    <x v="0"/>
    <n v="40"/>
    <x v="2"/>
    <x v="28"/>
    <x v="0"/>
    <x v="1"/>
    <s v="English, Hatian Creole"/>
    <x v="5"/>
    <x v="7"/>
    <x v="6"/>
    <x v="2"/>
    <x v="0"/>
    <s v="Yes"/>
    <m/>
  </r>
  <r>
    <n v="524"/>
    <s v="Asthma/lung disease"/>
    <s v="Cancer"/>
    <m/>
    <m/>
    <m/>
    <m/>
    <m/>
    <m/>
    <s v="Diabetes"/>
    <m/>
    <m/>
    <m/>
    <m/>
    <m/>
    <n v="3"/>
    <n v="1"/>
    <m/>
    <n v="1"/>
    <n v="1"/>
    <n v="0"/>
    <n v="0"/>
    <n v="0"/>
    <n v="0"/>
    <n v="0"/>
    <n v="0"/>
    <n v="1"/>
    <n v="0"/>
    <n v="0"/>
    <n v="0"/>
    <n v="0"/>
    <m/>
    <m/>
    <n v="3"/>
    <n v="3"/>
    <s v="Correct"/>
    <m/>
    <x v="0"/>
    <n v="81"/>
    <x v="0"/>
    <x v="85"/>
    <x v="1"/>
    <x v="1"/>
    <s v="English"/>
    <x v="5"/>
    <x v="0"/>
    <x v="2"/>
    <x v="2"/>
    <x v="5"/>
    <s v="No"/>
    <m/>
  </r>
  <r>
    <n v="525"/>
    <m/>
    <s v="Cancer"/>
    <s v="Heart disease &amp; stroke"/>
    <m/>
    <m/>
    <m/>
    <m/>
    <s v="Women’s health &amp; wellness"/>
    <s v="Diabetes"/>
    <m/>
    <m/>
    <m/>
    <m/>
    <m/>
    <n v="4"/>
    <n v="0.75"/>
    <m/>
    <n v="0"/>
    <n v="0.75"/>
    <n v="0.75"/>
    <n v="0"/>
    <n v="0"/>
    <n v="0"/>
    <n v="0"/>
    <n v="0.75"/>
    <n v="0.75"/>
    <n v="0"/>
    <n v="0"/>
    <n v="0"/>
    <n v="0"/>
    <m/>
    <m/>
    <n v="3"/>
    <n v="4"/>
    <s v="Correct"/>
    <m/>
    <x v="0"/>
    <n v="33"/>
    <x v="0"/>
    <x v="140"/>
    <x v="1"/>
    <x v="1"/>
    <s v="English"/>
    <x v="5"/>
    <x v="7"/>
    <x v="5"/>
    <x v="2"/>
    <x v="4"/>
    <s v="Yes"/>
    <m/>
  </r>
  <r>
    <n v="526"/>
    <m/>
    <m/>
    <m/>
    <m/>
    <m/>
    <m/>
    <m/>
    <m/>
    <m/>
    <m/>
    <m/>
    <m/>
    <m/>
    <m/>
    <n v="0"/>
    <e v="#DIV/0!"/>
    <m/>
    <n v="0"/>
    <n v="0"/>
    <n v="0"/>
    <n v="0"/>
    <n v="0"/>
    <n v="0"/>
    <n v="0"/>
    <n v="0"/>
    <n v="0"/>
    <n v="0"/>
    <n v="0"/>
    <n v="0"/>
    <n v="0"/>
    <m/>
    <m/>
    <n v="0"/>
    <n v="0"/>
    <s v="Correct"/>
    <m/>
    <x v="0"/>
    <n v="87"/>
    <x v="0"/>
    <x v="134"/>
    <x v="1"/>
    <x v="1"/>
    <s v="English"/>
    <x v="2"/>
    <x v="7"/>
    <x v="2"/>
    <x v="2"/>
    <x v="0"/>
    <s v="No"/>
    <m/>
  </r>
  <r>
    <n v="527"/>
    <m/>
    <m/>
    <m/>
    <s v="Safety"/>
    <m/>
    <m/>
    <m/>
    <m/>
    <m/>
    <m/>
    <m/>
    <m/>
    <m/>
    <m/>
    <n v="1"/>
    <n v="3"/>
    <m/>
    <n v="0"/>
    <n v="0"/>
    <n v="0"/>
    <n v="1"/>
    <n v="0"/>
    <n v="0"/>
    <n v="0"/>
    <n v="0"/>
    <n v="0"/>
    <n v="0"/>
    <n v="0"/>
    <n v="0"/>
    <n v="0"/>
    <m/>
    <m/>
    <n v="1"/>
    <n v="1"/>
    <s v="Correct"/>
    <m/>
    <x v="0"/>
    <n v="68"/>
    <x v="0"/>
    <x v="10"/>
    <x v="1"/>
    <x v="1"/>
    <s v="English, Italian"/>
    <x v="4"/>
    <x v="4"/>
    <x v="2"/>
    <x v="2"/>
    <x v="5"/>
    <s v="Yes"/>
    <m/>
  </r>
  <r>
    <n v="528"/>
    <m/>
    <s v="Cancer"/>
    <m/>
    <m/>
    <m/>
    <m/>
    <m/>
    <m/>
    <m/>
    <m/>
    <m/>
    <m/>
    <m/>
    <m/>
    <n v="1"/>
    <n v="3"/>
    <m/>
    <n v="0"/>
    <n v="1"/>
    <n v="0"/>
    <n v="0"/>
    <n v="0"/>
    <n v="0"/>
    <n v="0"/>
    <n v="0"/>
    <n v="0"/>
    <n v="0"/>
    <n v="0"/>
    <n v="0"/>
    <n v="0"/>
    <m/>
    <m/>
    <n v="1"/>
    <n v="1"/>
    <s v="Correct"/>
    <m/>
    <x v="1"/>
    <n v="69"/>
    <x v="0"/>
    <x v="138"/>
    <x v="1"/>
    <x v="1"/>
    <s v="English"/>
    <x v="3"/>
    <x v="7"/>
    <x v="2"/>
    <x v="2"/>
    <x v="6"/>
    <s v="No"/>
    <m/>
  </r>
  <r>
    <n v="529"/>
    <s v="Asthma/lung disease"/>
    <m/>
    <m/>
    <m/>
    <m/>
    <m/>
    <m/>
    <m/>
    <s v="Diabetes"/>
    <s v="Mental health depression/suicide"/>
    <m/>
    <m/>
    <m/>
    <m/>
    <n v="3"/>
    <n v="1"/>
    <m/>
    <n v="1"/>
    <n v="0"/>
    <n v="0"/>
    <n v="0"/>
    <n v="0"/>
    <n v="0"/>
    <n v="0"/>
    <n v="0"/>
    <n v="1"/>
    <n v="1"/>
    <n v="0"/>
    <n v="0"/>
    <n v="0"/>
    <m/>
    <m/>
    <n v="3"/>
    <n v="3"/>
    <s v="Correct"/>
    <m/>
    <x v="0"/>
    <n v="24"/>
    <x v="0"/>
    <x v="10"/>
    <x v="1"/>
    <x v="0"/>
    <s v="English"/>
    <x v="4"/>
    <x v="0"/>
    <x v="1"/>
    <x v="2"/>
    <x v="0"/>
    <m/>
    <m/>
  </r>
  <r>
    <n v="530"/>
    <m/>
    <m/>
    <m/>
    <m/>
    <m/>
    <m/>
    <m/>
    <m/>
    <s v="Diabetes"/>
    <m/>
    <m/>
    <m/>
    <m/>
    <m/>
    <n v="1"/>
    <n v="3"/>
    <m/>
    <n v="0"/>
    <n v="0"/>
    <n v="0"/>
    <n v="0"/>
    <n v="0"/>
    <n v="0"/>
    <n v="0"/>
    <n v="0"/>
    <n v="1"/>
    <n v="0"/>
    <n v="0"/>
    <n v="0"/>
    <n v="0"/>
    <m/>
    <m/>
    <n v="1"/>
    <n v="1"/>
    <s v="Correct"/>
    <m/>
    <x v="0"/>
    <n v="65"/>
    <x v="0"/>
    <x v="87"/>
    <x v="1"/>
    <x v="1"/>
    <s v="English"/>
    <x v="5"/>
    <x v="0"/>
    <x v="0"/>
    <x v="2"/>
    <x v="0"/>
    <s v="Yes"/>
    <m/>
  </r>
  <r>
    <n v="531"/>
    <m/>
    <s v="Cancer"/>
    <s v="Heart disease &amp; stroke"/>
    <m/>
    <m/>
    <m/>
    <m/>
    <m/>
    <m/>
    <s v="Mental health depression/suicide"/>
    <m/>
    <m/>
    <m/>
    <m/>
    <n v="3"/>
    <n v="1"/>
    <m/>
    <n v="0"/>
    <n v="1"/>
    <n v="1"/>
    <n v="0"/>
    <n v="0"/>
    <n v="0"/>
    <n v="0"/>
    <n v="0"/>
    <n v="0"/>
    <n v="1"/>
    <n v="0"/>
    <n v="0"/>
    <n v="0"/>
    <m/>
    <m/>
    <n v="3"/>
    <n v="3"/>
    <s v="Correct"/>
    <m/>
    <x v="1"/>
    <n v="91"/>
    <x v="0"/>
    <x v="87"/>
    <x v="1"/>
    <x v="1"/>
    <s v="English"/>
    <x v="4"/>
    <x v="7"/>
    <x v="2"/>
    <x v="2"/>
    <x v="5"/>
    <s v="No"/>
    <m/>
  </r>
  <r>
    <n v="532"/>
    <m/>
    <m/>
    <m/>
    <m/>
    <m/>
    <m/>
    <m/>
    <m/>
    <s v="Diabetes"/>
    <m/>
    <m/>
    <m/>
    <m/>
    <m/>
    <n v="1"/>
    <n v="3"/>
    <m/>
    <n v="0"/>
    <n v="0"/>
    <n v="0"/>
    <n v="0"/>
    <n v="0"/>
    <n v="0"/>
    <n v="0"/>
    <n v="0"/>
    <n v="1"/>
    <n v="0"/>
    <n v="0"/>
    <n v="0"/>
    <n v="0"/>
    <m/>
    <m/>
    <n v="1"/>
    <n v="1"/>
    <s v="Correct"/>
    <m/>
    <x v="0"/>
    <n v="71"/>
    <x v="1"/>
    <x v="39"/>
    <x v="14"/>
    <x v="1"/>
    <s v="Other"/>
    <x v="3"/>
    <x v="7"/>
    <x v="2"/>
    <x v="2"/>
    <x v="5"/>
    <m/>
    <m/>
  </r>
  <r>
    <n v="533"/>
    <m/>
    <s v="Cancer"/>
    <m/>
    <m/>
    <m/>
    <m/>
    <m/>
    <m/>
    <m/>
    <s v="Mental health depression/suicide"/>
    <s v="Drugs &amp; alcohol abuse"/>
    <m/>
    <m/>
    <m/>
    <n v="3"/>
    <n v="1"/>
    <m/>
    <n v="0"/>
    <n v="1"/>
    <n v="0"/>
    <n v="0"/>
    <n v="0"/>
    <n v="0"/>
    <n v="0"/>
    <n v="0"/>
    <n v="0"/>
    <n v="1"/>
    <n v="1"/>
    <n v="0"/>
    <n v="0"/>
    <m/>
    <m/>
    <n v="3"/>
    <n v="3"/>
    <s v="Correct"/>
    <m/>
    <x v="0"/>
    <n v="20"/>
    <x v="0"/>
    <x v="24"/>
    <x v="1"/>
    <x v="1"/>
    <s v="English"/>
    <x v="0"/>
    <x v="0"/>
    <x v="0"/>
    <x v="2"/>
    <x v="0"/>
    <s v="Yes"/>
    <m/>
  </r>
  <r>
    <n v="534"/>
    <m/>
    <s v="Cancer"/>
    <s v="Heart disease &amp; stroke"/>
    <m/>
    <m/>
    <m/>
    <m/>
    <s v="Women’s health &amp; wellness"/>
    <m/>
    <m/>
    <m/>
    <m/>
    <m/>
    <m/>
    <n v="3"/>
    <n v="1"/>
    <m/>
    <n v="0"/>
    <n v="1"/>
    <n v="1"/>
    <n v="0"/>
    <n v="0"/>
    <n v="0"/>
    <n v="0"/>
    <n v="1"/>
    <n v="0"/>
    <n v="0"/>
    <n v="0"/>
    <n v="0"/>
    <n v="0"/>
    <m/>
    <m/>
    <n v="3"/>
    <n v="3"/>
    <s v="Correct"/>
    <m/>
    <x v="0"/>
    <n v="61"/>
    <x v="0"/>
    <x v="80"/>
    <x v="1"/>
    <x v="1"/>
    <s v="English"/>
    <x v="1"/>
    <x v="4"/>
    <x v="0"/>
    <x v="2"/>
    <x v="4"/>
    <s v="Yes"/>
    <m/>
  </r>
  <r>
    <n v="535"/>
    <m/>
    <s v="Cancer"/>
    <s v="Heart disease &amp; stroke"/>
    <m/>
    <m/>
    <m/>
    <m/>
    <m/>
    <s v="Diabetes"/>
    <m/>
    <m/>
    <m/>
    <m/>
    <m/>
    <n v="3"/>
    <n v="1"/>
    <m/>
    <n v="0"/>
    <n v="1"/>
    <n v="1"/>
    <n v="0"/>
    <n v="0"/>
    <n v="0"/>
    <n v="0"/>
    <n v="0"/>
    <n v="1"/>
    <n v="0"/>
    <n v="0"/>
    <n v="0"/>
    <n v="0"/>
    <m/>
    <m/>
    <n v="3"/>
    <n v="3"/>
    <s v="Correct"/>
    <m/>
    <x v="0"/>
    <n v="20"/>
    <x v="1"/>
    <x v="33"/>
    <x v="0"/>
    <x v="0"/>
    <s v="English"/>
    <x v="4"/>
    <x v="0"/>
    <x v="5"/>
    <x v="2"/>
    <x v="3"/>
    <s v="Yes"/>
    <m/>
  </r>
  <r>
    <n v="536"/>
    <m/>
    <m/>
    <m/>
    <m/>
    <m/>
    <s v="Vaccine preventable diseases"/>
    <m/>
    <m/>
    <m/>
    <s v="Mental health depression/suicide"/>
    <m/>
    <s v="Environmental hazards"/>
    <m/>
    <m/>
    <n v="3"/>
    <n v="1"/>
    <m/>
    <n v="0"/>
    <n v="0"/>
    <n v="0"/>
    <n v="0"/>
    <n v="0"/>
    <n v="1"/>
    <n v="0"/>
    <n v="0"/>
    <n v="0"/>
    <n v="1"/>
    <n v="0"/>
    <n v="1"/>
    <n v="0"/>
    <m/>
    <m/>
    <n v="3"/>
    <n v="3"/>
    <s v="Correct"/>
    <m/>
    <x v="1"/>
    <n v="67"/>
    <x v="0"/>
    <x v="87"/>
    <x v="5"/>
    <x v="1"/>
    <s v="English, Chinese"/>
    <x v="4"/>
    <x v="1"/>
    <x v="2"/>
    <x v="2"/>
    <x v="5"/>
    <s v="Yes"/>
    <m/>
  </r>
  <r>
    <n v="537"/>
    <m/>
    <m/>
    <m/>
    <m/>
    <m/>
    <m/>
    <m/>
    <m/>
    <m/>
    <m/>
    <m/>
    <m/>
    <m/>
    <m/>
    <n v="0"/>
    <e v="#DIV/0!"/>
    <m/>
    <n v="0"/>
    <n v="0"/>
    <n v="0"/>
    <n v="0"/>
    <n v="0"/>
    <n v="0"/>
    <n v="0"/>
    <n v="0"/>
    <n v="0"/>
    <n v="0"/>
    <n v="0"/>
    <n v="0"/>
    <n v="0"/>
    <m/>
    <m/>
    <n v="0"/>
    <n v="0"/>
    <s v="Correct"/>
    <m/>
    <x v="0"/>
    <n v="65"/>
    <x v="0"/>
    <x v="10"/>
    <x v="5"/>
    <x v="1"/>
    <s v="English"/>
    <x v="5"/>
    <x v="1"/>
    <x v="2"/>
    <x v="2"/>
    <x v="5"/>
    <s v="Yes"/>
    <m/>
  </r>
  <r>
    <n v="538"/>
    <m/>
    <m/>
    <m/>
    <m/>
    <m/>
    <m/>
    <m/>
    <m/>
    <m/>
    <m/>
    <m/>
    <m/>
    <m/>
    <m/>
    <n v="0"/>
    <e v="#DIV/0!"/>
    <m/>
    <n v="0"/>
    <n v="0"/>
    <n v="0"/>
    <n v="0"/>
    <n v="0"/>
    <n v="0"/>
    <n v="0"/>
    <n v="0"/>
    <n v="0"/>
    <n v="0"/>
    <n v="0"/>
    <n v="0"/>
    <n v="0"/>
    <m/>
    <m/>
    <n v="0"/>
    <n v="0"/>
    <s v="Correct"/>
    <m/>
    <x v="0"/>
    <n v="91"/>
    <x v="2"/>
    <x v="102"/>
    <x v="1"/>
    <x v="1"/>
    <s v="English"/>
    <x v="0"/>
    <x v="1"/>
    <x v="2"/>
    <x v="2"/>
    <x v="5"/>
    <s v="No"/>
    <m/>
  </r>
  <r>
    <n v="539"/>
    <m/>
    <m/>
    <m/>
    <m/>
    <m/>
    <m/>
    <m/>
    <m/>
    <m/>
    <s v="Mental health depression/suicide"/>
    <m/>
    <m/>
    <m/>
    <m/>
    <n v="1"/>
    <n v="3"/>
    <m/>
    <n v="0"/>
    <n v="0"/>
    <n v="0"/>
    <n v="0"/>
    <n v="0"/>
    <n v="0"/>
    <n v="0"/>
    <n v="0"/>
    <n v="0"/>
    <n v="1"/>
    <n v="0"/>
    <n v="0"/>
    <n v="0"/>
    <m/>
    <m/>
    <n v="1"/>
    <n v="1"/>
    <s v="Correct"/>
    <m/>
    <x v="0"/>
    <n v="76"/>
    <x v="0"/>
    <x v="80"/>
    <x v="1"/>
    <x v="1"/>
    <s v="English"/>
    <x v="1"/>
    <x v="4"/>
    <x v="2"/>
    <x v="1"/>
    <x v="3"/>
    <s v="No"/>
    <m/>
  </r>
  <r>
    <n v="540"/>
    <s v="Asthma/lung disease"/>
    <s v="Cancer"/>
    <m/>
    <m/>
    <m/>
    <m/>
    <m/>
    <m/>
    <s v="Diabetes"/>
    <m/>
    <m/>
    <m/>
    <m/>
    <m/>
    <n v="3"/>
    <n v="1"/>
    <m/>
    <n v="1"/>
    <n v="1"/>
    <n v="0"/>
    <n v="0"/>
    <n v="0"/>
    <n v="0"/>
    <n v="0"/>
    <n v="0"/>
    <n v="1"/>
    <n v="0"/>
    <n v="0"/>
    <n v="0"/>
    <n v="0"/>
    <m/>
    <m/>
    <n v="3"/>
    <n v="3"/>
    <s v="Correct"/>
    <m/>
    <x v="1"/>
    <n v="58"/>
    <x v="0"/>
    <x v="10"/>
    <x v="5"/>
    <x v="1"/>
    <s v="English, Other"/>
    <x v="4"/>
    <x v="1"/>
    <x v="6"/>
    <x v="2"/>
    <x v="0"/>
    <s v="Yes"/>
    <m/>
  </r>
  <r>
    <n v="541"/>
    <s v="Asthma/lung disease"/>
    <s v="Cancer"/>
    <m/>
    <m/>
    <m/>
    <m/>
    <m/>
    <m/>
    <m/>
    <m/>
    <s v="Drugs &amp; alcohol abuse"/>
    <m/>
    <m/>
    <m/>
    <n v="3"/>
    <n v="1"/>
    <m/>
    <n v="1"/>
    <n v="1"/>
    <n v="0"/>
    <n v="0"/>
    <n v="0"/>
    <n v="0"/>
    <n v="0"/>
    <n v="0"/>
    <n v="0"/>
    <n v="0"/>
    <n v="1"/>
    <n v="0"/>
    <n v="0"/>
    <m/>
    <m/>
    <n v="3"/>
    <n v="3"/>
    <s v="Correct"/>
    <m/>
    <x v="1"/>
    <n v="90"/>
    <x v="0"/>
    <x v="80"/>
    <x v="1"/>
    <x v="1"/>
    <s v="English"/>
    <x v="4"/>
    <x v="4"/>
    <x v="2"/>
    <x v="1"/>
    <x v="3"/>
    <s v="No"/>
    <m/>
  </r>
  <r>
    <n v="542"/>
    <m/>
    <s v="Cancer"/>
    <m/>
    <m/>
    <m/>
    <m/>
    <m/>
    <s v="Women’s health &amp; wellness"/>
    <s v="Diabetes"/>
    <m/>
    <m/>
    <m/>
    <m/>
    <m/>
    <n v="3"/>
    <n v="1"/>
    <m/>
    <n v="0"/>
    <n v="1"/>
    <n v="0"/>
    <n v="0"/>
    <n v="0"/>
    <n v="0"/>
    <n v="0"/>
    <n v="1"/>
    <n v="1"/>
    <n v="0"/>
    <n v="0"/>
    <n v="0"/>
    <n v="0"/>
    <m/>
    <m/>
    <n v="3"/>
    <n v="3"/>
    <s v="Correct"/>
    <m/>
    <x v="1"/>
    <n v="75"/>
    <x v="2"/>
    <x v="102"/>
    <x v="1"/>
    <x v="1"/>
    <s v="English"/>
    <x v="0"/>
    <x v="1"/>
    <x v="2"/>
    <x v="2"/>
    <x v="5"/>
    <s v="No"/>
    <m/>
  </r>
  <r>
    <n v="543"/>
    <m/>
    <s v="Cancer"/>
    <m/>
    <m/>
    <m/>
    <m/>
    <m/>
    <m/>
    <s v="Diabetes"/>
    <m/>
    <m/>
    <m/>
    <s v="Obesity/weight loss issues"/>
    <m/>
    <n v="3"/>
    <n v="1"/>
    <m/>
    <n v="0"/>
    <n v="1"/>
    <n v="0"/>
    <n v="0"/>
    <n v="0"/>
    <n v="0"/>
    <n v="0"/>
    <n v="0"/>
    <n v="1"/>
    <n v="0"/>
    <n v="0"/>
    <n v="0"/>
    <n v="1"/>
    <m/>
    <m/>
    <n v="3"/>
    <n v="3"/>
    <s v="Correct"/>
    <m/>
    <x v="1"/>
    <n v="41"/>
    <x v="0"/>
    <x v="10"/>
    <x v="1"/>
    <x v="1"/>
    <s v="English"/>
    <x v="1"/>
    <x v="4"/>
    <x v="0"/>
    <x v="2"/>
    <x v="4"/>
    <s v="Yes"/>
    <m/>
  </r>
  <r>
    <n v="544"/>
    <m/>
    <m/>
    <m/>
    <m/>
    <m/>
    <m/>
    <m/>
    <m/>
    <m/>
    <m/>
    <m/>
    <m/>
    <m/>
    <m/>
    <n v="0"/>
    <e v="#DIV/0!"/>
    <m/>
    <n v="0"/>
    <n v="0"/>
    <n v="0"/>
    <n v="0"/>
    <n v="0"/>
    <n v="0"/>
    <n v="0"/>
    <n v="0"/>
    <n v="0"/>
    <n v="0"/>
    <n v="0"/>
    <n v="0"/>
    <n v="0"/>
    <m/>
    <m/>
    <n v="0"/>
    <n v="0"/>
    <s v="Correct"/>
    <m/>
    <x v="0"/>
    <n v="68"/>
    <x v="0"/>
    <x v="10"/>
    <x v="2"/>
    <x v="1"/>
    <s v="English"/>
    <x v="3"/>
    <x v="0"/>
    <x v="2"/>
    <x v="2"/>
    <x v="5"/>
    <s v="Yes"/>
    <m/>
  </r>
  <r>
    <n v="545"/>
    <m/>
    <s v="Cancer"/>
    <s v="Heart disease &amp; stroke"/>
    <m/>
    <m/>
    <m/>
    <m/>
    <m/>
    <s v="Diabetes"/>
    <m/>
    <m/>
    <m/>
    <m/>
    <m/>
    <n v="3"/>
    <n v="1"/>
    <m/>
    <n v="0"/>
    <n v="1"/>
    <n v="1"/>
    <n v="0"/>
    <n v="0"/>
    <n v="0"/>
    <n v="0"/>
    <n v="0"/>
    <n v="1"/>
    <n v="0"/>
    <n v="0"/>
    <n v="0"/>
    <n v="0"/>
    <m/>
    <m/>
    <n v="3"/>
    <n v="3"/>
    <s v="Correct"/>
    <m/>
    <x v="0"/>
    <n v="59"/>
    <x v="0"/>
    <x v="10"/>
    <x v="5"/>
    <x v="1"/>
    <s v="English, Other"/>
    <x v="0"/>
    <x v="7"/>
    <x v="2"/>
    <x v="2"/>
    <x v="0"/>
    <s v="Yes"/>
    <m/>
  </r>
  <r>
    <n v="546"/>
    <m/>
    <m/>
    <m/>
    <m/>
    <m/>
    <m/>
    <m/>
    <m/>
    <m/>
    <m/>
    <m/>
    <m/>
    <m/>
    <m/>
    <n v="0"/>
    <e v="#DIV/0!"/>
    <m/>
    <n v="0"/>
    <n v="0"/>
    <n v="0"/>
    <n v="0"/>
    <n v="0"/>
    <n v="0"/>
    <n v="0"/>
    <n v="0"/>
    <n v="0"/>
    <n v="0"/>
    <n v="0"/>
    <n v="0"/>
    <n v="0"/>
    <m/>
    <m/>
    <n v="0"/>
    <n v="0"/>
    <s v="Correct"/>
    <m/>
    <x v="0"/>
    <n v="67"/>
    <x v="0"/>
    <x v="10"/>
    <x v="1"/>
    <x v="1"/>
    <m/>
    <x v="5"/>
    <x v="7"/>
    <x v="2"/>
    <x v="2"/>
    <x v="0"/>
    <s v="Yes"/>
    <m/>
  </r>
  <r>
    <n v="547"/>
    <m/>
    <s v="Cancer"/>
    <m/>
    <m/>
    <m/>
    <m/>
    <m/>
    <m/>
    <s v="Diabetes"/>
    <m/>
    <m/>
    <m/>
    <s v="Obesity/weight loss issues"/>
    <m/>
    <n v="3"/>
    <n v="1"/>
    <m/>
    <n v="0"/>
    <n v="1"/>
    <n v="0"/>
    <n v="0"/>
    <n v="0"/>
    <n v="0"/>
    <n v="0"/>
    <n v="0"/>
    <n v="1"/>
    <n v="0"/>
    <n v="0"/>
    <n v="0"/>
    <n v="1"/>
    <m/>
    <m/>
    <n v="3"/>
    <n v="3"/>
    <s v="Correct"/>
    <m/>
    <x v="1"/>
    <n v="60"/>
    <x v="2"/>
    <x v="141"/>
    <x v="1"/>
    <x v="1"/>
    <s v="English"/>
    <x v="5"/>
    <x v="1"/>
    <x v="0"/>
    <x v="2"/>
    <x v="0"/>
    <s v="No"/>
    <m/>
  </r>
  <r>
    <n v="548"/>
    <m/>
    <m/>
    <m/>
    <m/>
    <m/>
    <m/>
    <m/>
    <m/>
    <m/>
    <s v="Mental health depression/suicide"/>
    <s v="Drugs &amp; alcohol abuse"/>
    <m/>
    <m/>
    <m/>
    <n v="2"/>
    <n v="1.5"/>
    <m/>
    <n v="0"/>
    <n v="0"/>
    <n v="0"/>
    <n v="0"/>
    <n v="0"/>
    <n v="0"/>
    <n v="0"/>
    <n v="0"/>
    <n v="0"/>
    <n v="1"/>
    <n v="1"/>
    <n v="0"/>
    <n v="0"/>
    <m/>
    <m/>
    <n v="2"/>
    <n v="2"/>
    <s v="Correct"/>
    <m/>
    <x v="0"/>
    <n v="41"/>
    <x v="2"/>
    <x v="58"/>
    <x v="3"/>
    <x v="2"/>
    <s v="English"/>
    <x v="6"/>
    <x v="1"/>
    <x v="0"/>
    <x v="2"/>
    <x v="3"/>
    <s v="Yes"/>
    <m/>
  </r>
  <r>
    <n v="549"/>
    <m/>
    <s v="Cancer"/>
    <m/>
    <m/>
    <m/>
    <m/>
    <s v="Child health &amp; wellness"/>
    <m/>
    <s v="Diabetes"/>
    <m/>
    <m/>
    <m/>
    <m/>
    <m/>
    <n v="3"/>
    <n v="1"/>
    <m/>
    <n v="0"/>
    <n v="1"/>
    <n v="0"/>
    <n v="0"/>
    <n v="0"/>
    <n v="0"/>
    <n v="1"/>
    <n v="0"/>
    <n v="1"/>
    <n v="0"/>
    <n v="0"/>
    <n v="0"/>
    <n v="0"/>
    <m/>
    <m/>
    <n v="3"/>
    <n v="3"/>
    <s v="Correct"/>
    <m/>
    <x v="0"/>
    <n v="46"/>
    <x v="2"/>
    <x v="54"/>
    <x v="1"/>
    <x v="1"/>
    <s v="English"/>
    <x v="6"/>
    <x v="7"/>
    <x v="6"/>
    <x v="2"/>
    <x v="3"/>
    <s v="Yes"/>
    <m/>
  </r>
  <r>
    <n v="550"/>
    <m/>
    <m/>
    <m/>
    <m/>
    <m/>
    <m/>
    <s v="Child health &amp; wellness"/>
    <m/>
    <m/>
    <m/>
    <s v="Drugs &amp; alcohol abuse"/>
    <s v="Environmental hazards"/>
    <m/>
    <m/>
    <n v="3"/>
    <n v="1"/>
    <m/>
    <n v="0"/>
    <n v="0"/>
    <n v="0"/>
    <n v="0"/>
    <n v="0"/>
    <n v="0"/>
    <n v="1"/>
    <n v="0"/>
    <n v="0"/>
    <n v="0"/>
    <n v="1"/>
    <n v="1"/>
    <n v="0"/>
    <m/>
    <m/>
    <n v="3"/>
    <n v="3"/>
    <s v="Correct"/>
    <m/>
    <x v="1"/>
    <n v="27"/>
    <x v="2"/>
    <x v="99"/>
    <x v="1"/>
    <x v="1"/>
    <s v="English"/>
    <x v="4"/>
    <x v="1"/>
    <x v="0"/>
    <x v="2"/>
    <x v="4"/>
    <s v="Yes"/>
    <m/>
  </r>
  <r>
    <n v="551"/>
    <m/>
    <m/>
    <m/>
    <m/>
    <m/>
    <m/>
    <m/>
    <m/>
    <m/>
    <m/>
    <m/>
    <m/>
    <m/>
    <m/>
    <n v="0"/>
    <e v="#DIV/0!"/>
    <m/>
    <n v="0"/>
    <n v="0"/>
    <n v="0"/>
    <n v="0"/>
    <n v="0"/>
    <n v="0"/>
    <n v="0"/>
    <n v="0"/>
    <n v="0"/>
    <n v="0"/>
    <n v="0"/>
    <n v="0"/>
    <n v="0"/>
    <m/>
    <m/>
    <n v="0"/>
    <n v="0"/>
    <s v="Correct"/>
    <m/>
    <x v="1"/>
    <n v="21"/>
    <x v="2"/>
    <x v="68"/>
    <x v="0"/>
    <x v="1"/>
    <s v="English"/>
    <x v="0"/>
    <x v="7"/>
    <x v="6"/>
    <x v="2"/>
    <x v="4"/>
    <s v="Yes"/>
    <m/>
  </r>
  <r>
    <n v="552"/>
    <m/>
    <m/>
    <m/>
    <m/>
    <m/>
    <m/>
    <m/>
    <m/>
    <m/>
    <m/>
    <m/>
    <m/>
    <m/>
    <m/>
    <n v="0"/>
    <e v="#DIV/0!"/>
    <m/>
    <n v="0"/>
    <n v="0"/>
    <n v="0"/>
    <n v="0"/>
    <n v="0"/>
    <n v="0"/>
    <n v="0"/>
    <n v="0"/>
    <n v="0"/>
    <n v="0"/>
    <n v="0"/>
    <n v="0"/>
    <n v="0"/>
    <m/>
    <m/>
    <n v="0"/>
    <n v="0"/>
    <s v="Correct"/>
    <m/>
    <x v="0"/>
    <n v="36"/>
    <x v="2"/>
    <x v="63"/>
    <x v="1"/>
    <x v="1"/>
    <s v="English"/>
    <x v="0"/>
    <x v="0"/>
    <x v="1"/>
    <x v="1"/>
    <x v="1"/>
    <s v="Yes"/>
    <m/>
  </r>
  <r>
    <n v="553"/>
    <m/>
    <s v="Cancer"/>
    <m/>
    <m/>
    <m/>
    <m/>
    <m/>
    <m/>
    <m/>
    <m/>
    <s v="Drugs &amp; alcohol abuse"/>
    <m/>
    <m/>
    <m/>
    <n v="2"/>
    <n v="1.5"/>
    <m/>
    <n v="0"/>
    <n v="1"/>
    <n v="0"/>
    <n v="0"/>
    <n v="0"/>
    <n v="0"/>
    <n v="0"/>
    <n v="0"/>
    <n v="0"/>
    <n v="0"/>
    <n v="1"/>
    <n v="0"/>
    <n v="0"/>
    <m/>
    <m/>
    <n v="2"/>
    <n v="2"/>
    <s v="Correct"/>
    <m/>
    <x v="0"/>
    <n v="52"/>
    <x v="2"/>
    <x v="63"/>
    <x v="1"/>
    <x v="0"/>
    <s v="English"/>
    <x v="1"/>
    <x v="4"/>
    <x v="0"/>
    <x v="2"/>
    <x v="4"/>
    <s v="Yes"/>
    <m/>
  </r>
  <r>
    <n v="554"/>
    <m/>
    <m/>
    <m/>
    <m/>
    <m/>
    <m/>
    <m/>
    <m/>
    <m/>
    <m/>
    <m/>
    <m/>
    <m/>
    <m/>
    <n v="0"/>
    <e v="#DIV/0!"/>
    <m/>
    <n v="0"/>
    <n v="0"/>
    <n v="0"/>
    <n v="0"/>
    <n v="0"/>
    <n v="0"/>
    <n v="0"/>
    <n v="0"/>
    <n v="0"/>
    <n v="0"/>
    <n v="0"/>
    <n v="0"/>
    <n v="0"/>
    <m/>
    <m/>
    <n v="0"/>
    <n v="0"/>
    <s v="Correct"/>
    <m/>
    <x v="0"/>
    <n v="26"/>
    <x v="2"/>
    <x v="58"/>
    <x v="1"/>
    <x v="1"/>
    <s v="English"/>
    <x v="1"/>
    <x v="3"/>
    <x v="4"/>
    <x v="2"/>
    <x v="4"/>
    <s v="Yes"/>
    <m/>
  </r>
  <r>
    <n v="555"/>
    <m/>
    <m/>
    <m/>
    <m/>
    <m/>
    <m/>
    <m/>
    <m/>
    <m/>
    <s v="Mental health depression/suicide"/>
    <s v="Drugs &amp; alcohol abuse"/>
    <m/>
    <m/>
    <m/>
    <n v="2"/>
    <n v="1.5"/>
    <m/>
    <n v="0"/>
    <n v="0"/>
    <n v="0"/>
    <n v="0"/>
    <n v="0"/>
    <n v="0"/>
    <n v="0"/>
    <n v="0"/>
    <n v="0"/>
    <n v="1"/>
    <n v="1"/>
    <n v="0"/>
    <n v="0"/>
    <m/>
    <m/>
    <n v="2"/>
    <n v="2"/>
    <s v="Correct"/>
    <m/>
    <x v="1"/>
    <n v="27"/>
    <x v="2"/>
    <x v="63"/>
    <x v="4"/>
    <x v="2"/>
    <s v="Spanish"/>
    <x v="4"/>
    <x v="0"/>
    <x v="0"/>
    <x v="2"/>
    <x v="4"/>
    <s v="Yes"/>
    <m/>
  </r>
  <r>
    <n v="556"/>
    <m/>
    <m/>
    <m/>
    <m/>
    <m/>
    <m/>
    <m/>
    <m/>
    <m/>
    <m/>
    <s v="Drugs &amp; alcohol abuse"/>
    <m/>
    <m/>
    <m/>
    <n v="1"/>
    <n v="3"/>
    <m/>
    <n v="0"/>
    <n v="0"/>
    <n v="0"/>
    <n v="0"/>
    <n v="0"/>
    <n v="0"/>
    <n v="0"/>
    <n v="0"/>
    <n v="0"/>
    <n v="0"/>
    <n v="1"/>
    <n v="0"/>
    <n v="0"/>
    <m/>
    <m/>
    <n v="1"/>
    <n v="1"/>
    <s v="Correct"/>
    <m/>
    <x v="1"/>
    <n v="19"/>
    <x v="2"/>
    <x v="42"/>
    <x v="3"/>
    <x v="2"/>
    <s v="English"/>
    <x v="1"/>
    <x v="0"/>
    <x v="0"/>
    <x v="2"/>
    <x v="4"/>
    <s v="Yes"/>
    <m/>
  </r>
  <r>
    <n v="557"/>
    <m/>
    <m/>
    <m/>
    <m/>
    <m/>
    <m/>
    <m/>
    <m/>
    <m/>
    <s v="Mental health depression/suicide"/>
    <s v="Drugs &amp; alcohol abuse"/>
    <m/>
    <m/>
    <m/>
    <n v="2"/>
    <n v="1.5"/>
    <m/>
    <n v="0"/>
    <n v="0"/>
    <n v="0"/>
    <n v="0"/>
    <n v="0"/>
    <n v="0"/>
    <n v="0"/>
    <n v="0"/>
    <n v="0"/>
    <n v="1"/>
    <n v="1"/>
    <n v="0"/>
    <n v="0"/>
    <m/>
    <m/>
    <n v="2"/>
    <n v="2"/>
    <s v="Correct"/>
    <m/>
    <x v="0"/>
    <n v="41"/>
    <x v="2"/>
    <x v="63"/>
    <x v="1"/>
    <x v="1"/>
    <s v="English"/>
    <x v="5"/>
    <x v="8"/>
    <x v="0"/>
    <x v="2"/>
    <x v="0"/>
    <s v="Yes"/>
    <m/>
  </r>
  <r>
    <n v="558"/>
    <m/>
    <s v="Cancer"/>
    <m/>
    <m/>
    <m/>
    <m/>
    <m/>
    <m/>
    <m/>
    <m/>
    <m/>
    <m/>
    <m/>
    <m/>
    <n v="1"/>
    <n v="3"/>
    <m/>
    <n v="0"/>
    <n v="1"/>
    <n v="0"/>
    <n v="0"/>
    <n v="0"/>
    <n v="0"/>
    <n v="0"/>
    <n v="0"/>
    <n v="0"/>
    <n v="0"/>
    <n v="0"/>
    <n v="0"/>
    <n v="0"/>
    <m/>
    <m/>
    <n v="1"/>
    <n v="1"/>
    <s v="Correct"/>
    <m/>
    <x v="1"/>
    <n v="51"/>
    <x v="2"/>
    <x v="58"/>
    <x v="1"/>
    <x v="1"/>
    <s v="English"/>
    <x v="2"/>
    <x v="0"/>
    <x v="6"/>
    <x v="2"/>
    <x v="0"/>
    <s v="Yes"/>
    <m/>
  </r>
  <r>
    <n v="559"/>
    <m/>
    <m/>
    <m/>
    <m/>
    <m/>
    <m/>
    <m/>
    <m/>
    <m/>
    <m/>
    <s v="Drugs &amp; alcohol abuse"/>
    <m/>
    <m/>
    <m/>
    <n v="1"/>
    <n v="3"/>
    <m/>
    <n v="0"/>
    <n v="0"/>
    <n v="0"/>
    <n v="0"/>
    <n v="0"/>
    <n v="0"/>
    <n v="0"/>
    <n v="0"/>
    <n v="0"/>
    <n v="0"/>
    <n v="1"/>
    <n v="0"/>
    <n v="0"/>
    <m/>
    <m/>
    <n v="1"/>
    <n v="1"/>
    <s v="Correct"/>
    <m/>
    <x v="1"/>
    <n v="27"/>
    <x v="2"/>
    <x v="142"/>
    <x v="1"/>
    <x v="1"/>
    <s v="English"/>
    <x v="6"/>
    <x v="7"/>
    <x v="6"/>
    <x v="2"/>
    <x v="4"/>
    <s v="Yes"/>
    <m/>
  </r>
  <r>
    <n v="560"/>
    <m/>
    <s v="Cancer"/>
    <s v="Heart disease &amp; stroke"/>
    <m/>
    <m/>
    <m/>
    <m/>
    <m/>
    <m/>
    <m/>
    <m/>
    <m/>
    <s v="Obesity/weight loss issues"/>
    <m/>
    <n v="3"/>
    <n v="1"/>
    <m/>
    <n v="0"/>
    <n v="1"/>
    <n v="1"/>
    <n v="0"/>
    <n v="0"/>
    <n v="0"/>
    <n v="0"/>
    <n v="0"/>
    <n v="0"/>
    <n v="0"/>
    <n v="0"/>
    <n v="0"/>
    <n v="1"/>
    <m/>
    <m/>
    <n v="3"/>
    <n v="3"/>
    <s v="Correct"/>
    <m/>
    <x v="1"/>
    <n v="22"/>
    <x v="2"/>
    <x v="42"/>
    <x v="1"/>
    <x v="1"/>
    <s v="English"/>
    <x v="4"/>
    <x v="4"/>
    <x v="0"/>
    <x v="2"/>
    <x v="0"/>
    <s v="Yes"/>
    <m/>
  </r>
  <r>
    <n v="561"/>
    <m/>
    <m/>
    <m/>
    <s v="Safety"/>
    <m/>
    <m/>
    <m/>
    <m/>
    <m/>
    <m/>
    <s v="Drugs &amp; alcohol abuse"/>
    <m/>
    <m/>
    <m/>
    <n v="2"/>
    <n v="1.5"/>
    <m/>
    <n v="0"/>
    <n v="0"/>
    <n v="0"/>
    <n v="1"/>
    <n v="0"/>
    <n v="0"/>
    <n v="0"/>
    <n v="0"/>
    <n v="0"/>
    <n v="0"/>
    <n v="1"/>
    <n v="0"/>
    <n v="0"/>
    <m/>
    <m/>
    <n v="2"/>
    <n v="2"/>
    <s v="Correct"/>
    <m/>
    <x v="0"/>
    <n v="53"/>
    <x v="2"/>
    <x v="143"/>
    <x v="1"/>
    <x v="1"/>
    <s v="English"/>
    <x v="1"/>
    <x v="4"/>
    <x v="4"/>
    <x v="1"/>
    <x v="3"/>
    <s v="No"/>
    <m/>
  </r>
  <r>
    <n v="562"/>
    <m/>
    <m/>
    <m/>
    <m/>
    <m/>
    <m/>
    <m/>
    <m/>
    <m/>
    <m/>
    <s v="Drugs &amp; alcohol abuse"/>
    <m/>
    <m/>
    <m/>
    <n v="1"/>
    <n v="3"/>
    <m/>
    <n v="0"/>
    <n v="0"/>
    <n v="0"/>
    <n v="0"/>
    <n v="0"/>
    <n v="0"/>
    <n v="0"/>
    <n v="0"/>
    <n v="0"/>
    <n v="0"/>
    <n v="1"/>
    <n v="0"/>
    <n v="0"/>
    <m/>
    <m/>
    <n v="1"/>
    <n v="1"/>
    <s v="Correct"/>
    <m/>
    <x v="1"/>
    <n v="25"/>
    <x v="2"/>
    <x v="62"/>
    <x v="1"/>
    <x v="1"/>
    <s v="English"/>
    <x v="4"/>
    <x v="4"/>
    <x v="6"/>
    <x v="2"/>
    <x v="3"/>
    <s v="Yes"/>
    <m/>
  </r>
  <r>
    <n v="563"/>
    <m/>
    <m/>
    <m/>
    <m/>
    <m/>
    <m/>
    <m/>
    <m/>
    <s v="Diabetes"/>
    <m/>
    <m/>
    <m/>
    <m/>
    <m/>
    <n v="1"/>
    <n v="3"/>
    <m/>
    <n v="0"/>
    <n v="0"/>
    <n v="0"/>
    <n v="0"/>
    <n v="0"/>
    <n v="0"/>
    <n v="0"/>
    <n v="0"/>
    <n v="1"/>
    <n v="0"/>
    <n v="0"/>
    <n v="0"/>
    <n v="0"/>
    <m/>
    <m/>
    <n v="1"/>
    <n v="1"/>
    <s v="Correct"/>
    <m/>
    <x v="1"/>
    <n v="21"/>
    <x v="2"/>
    <x v="54"/>
    <x v="5"/>
    <x v="1"/>
    <s v="English"/>
    <x v="0"/>
    <x v="7"/>
    <x v="5"/>
    <x v="2"/>
    <x v="0"/>
    <s v="Yes"/>
    <m/>
  </r>
  <r>
    <n v="564"/>
    <m/>
    <m/>
    <m/>
    <m/>
    <m/>
    <m/>
    <m/>
    <m/>
    <m/>
    <m/>
    <s v="Drugs &amp; alcohol abuse"/>
    <m/>
    <m/>
    <m/>
    <n v="1"/>
    <n v="3"/>
    <m/>
    <n v="0"/>
    <n v="0"/>
    <n v="0"/>
    <n v="0"/>
    <n v="0"/>
    <n v="0"/>
    <n v="0"/>
    <n v="0"/>
    <n v="0"/>
    <n v="0"/>
    <n v="1"/>
    <n v="0"/>
    <n v="0"/>
    <m/>
    <m/>
    <n v="1"/>
    <n v="1"/>
    <s v="Correct"/>
    <m/>
    <x v="0"/>
    <n v="28"/>
    <x v="2"/>
    <x v="62"/>
    <x v="1"/>
    <x v="1"/>
    <s v="English"/>
    <x v="0"/>
    <x v="4"/>
    <x v="1"/>
    <x v="2"/>
    <x v="4"/>
    <s v="Yes"/>
    <m/>
  </r>
  <r>
    <n v="565"/>
    <m/>
    <m/>
    <m/>
    <m/>
    <m/>
    <m/>
    <m/>
    <m/>
    <m/>
    <m/>
    <s v="Drugs &amp; alcohol abuse"/>
    <m/>
    <m/>
    <m/>
    <n v="1"/>
    <n v="3"/>
    <m/>
    <n v="0"/>
    <n v="0"/>
    <n v="0"/>
    <n v="0"/>
    <n v="0"/>
    <n v="0"/>
    <n v="0"/>
    <n v="0"/>
    <n v="0"/>
    <n v="0"/>
    <n v="1"/>
    <n v="0"/>
    <n v="0"/>
    <m/>
    <m/>
    <n v="1"/>
    <n v="1"/>
    <s v="Correct"/>
    <m/>
    <x v="0"/>
    <n v="49"/>
    <x v="2"/>
    <x v="45"/>
    <x v="1"/>
    <x v="1"/>
    <s v="English"/>
    <x v="6"/>
    <x v="7"/>
    <x v="4"/>
    <x v="2"/>
    <x v="3"/>
    <s v="Yes"/>
    <m/>
  </r>
  <r>
    <n v="566"/>
    <m/>
    <s v="Cancer"/>
    <m/>
    <m/>
    <m/>
    <m/>
    <m/>
    <m/>
    <m/>
    <m/>
    <m/>
    <m/>
    <s v="Obesity/weight loss issues"/>
    <m/>
    <n v="2"/>
    <n v="1.5"/>
    <m/>
    <n v="0"/>
    <n v="1"/>
    <n v="0"/>
    <n v="0"/>
    <n v="0"/>
    <n v="0"/>
    <n v="0"/>
    <n v="0"/>
    <n v="0"/>
    <n v="0"/>
    <n v="0"/>
    <n v="0"/>
    <n v="1"/>
    <m/>
    <m/>
    <n v="2"/>
    <n v="2"/>
    <s v="Correct"/>
    <m/>
    <x v="0"/>
    <n v="47"/>
    <x v="1"/>
    <x v="106"/>
    <x v="4"/>
    <x v="2"/>
    <s v="English"/>
    <x v="6"/>
    <x v="7"/>
    <x v="6"/>
    <x v="2"/>
    <x v="3"/>
    <s v="Yes"/>
    <m/>
  </r>
  <r>
    <n v="567"/>
    <m/>
    <m/>
    <s v="Heart disease &amp; stroke"/>
    <m/>
    <m/>
    <m/>
    <m/>
    <m/>
    <m/>
    <s v="Mental health depression/suicide"/>
    <s v="Drugs &amp; alcohol abuse"/>
    <m/>
    <m/>
    <m/>
    <n v="3"/>
    <n v="1"/>
    <m/>
    <n v="0"/>
    <n v="0"/>
    <n v="1"/>
    <n v="0"/>
    <n v="0"/>
    <n v="0"/>
    <n v="0"/>
    <n v="0"/>
    <n v="0"/>
    <n v="1"/>
    <n v="1"/>
    <n v="0"/>
    <n v="0"/>
    <m/>
    <m/>
    <n v="3"/>
    <n v="3"/>
    <s v="Correct"/>
    <m/>
    <x v="1"/>
    <n v="49"/>
    <x v="2"/>
    <x v="45"/>
    <x v="0"/>
    <x v="1"/>
    <s v="English"/>
    <x v="3"/>
    <x v="1"/>
    <x v="0"/>
    <x v="2"/>
    <x v="0"/>
    <s v="Yes"/>
    <m/>
  </r>
  <r>
    <n v="568"/>
    <m/>
    <m/>
    <m/>
    <m/>
    <m/>
    <m/>
    <m/>
    <m/>
    <m/>
    <s v="Mental health depression/suicide"/>
    <s v="Drugs &amp; alcohol abuse"/>
    <m/>
    <m/>
    <m/>
    <n v="2"/>
    <n v="1.5"/>
    <m/>
    <n v="0"/>
    <n v="0"/>
    <n v="0"/>
    <n v="0"/>
    <n v="0"/>
    <n v="0"/>
    <n v="0"/>
    <n v="0"/>
    <n v="0"/>
    <n v="1"/>
    <n v="1"/>
    <n v="0"/>
    <n v="0"/>
    <m/>
    <m/>
    <n v="2"/>
    <n v="2"/>
    <s v="Correct"/>
    <m/>
    <x v="1"/>
    <n v="59"/>
    <x v="2"/>
    <x v="50"/>
    <x v="1"/>
    <x v="1"/>
    <s v="English"/>
    <x v="5"/>
    <x v="7"/>
    <x v="6"/>
    <x v="2"/>
    <x v="0"/>
    <s v="Yes"/>
    <m/>
  </r>
  <r>
    <n v="569"/>
    <m/>
    <s v="Cancer"/>
    <m/>
    <m/>
    <m/>
    <m/>
    <m/>
    <m/>
    <m/>
    <s v="Mental health depression/suicide"/>
    <s v="Drugs &amp; alcohol abuse"/>
    <m/>
    <m/>
    <m/>
    <n v="3"/>
    <n v="1"/>
    <m/>
    <n v="0"/>
    <n v="1"/>
    <n v="0"/>
    <n v="0"/>
    <n v="0"/>
    <n v="0"/>
    <n v="0"/>
    <n v="0"/>
    <n v="0"/>
    <n v="1"/>
    <n v="1"/>
    <n v="0"/>
    <n v="0"/>
    <m/>
    <m/>
    <n v="3"/>
    <n v="3"/>
    <s v="Correct"/>
    <m/>
    <x v="0"/>
    <n v="44"/>
    <x v="0"/>
    <x v="109"/>
    <x v="1"/>
    <x v="1"/>
    <s v="English"/>
    <x v="6"/>
    <x v="1"/>
    <x v="0"/>
    <x v="2"/>
    <x v="3"/>
    <s v="Yes"/>
    <m/>
  </r>
  <r>
    <n v="570"/>
    <m/>
    <m/>
    <m/>
    <s v="Safety"/>
    <m/>
    <m/>
    <m/>
    <m/>
    <m/>
    <m/>
    <s v="Drugs &amp; alcohol abuse"/>
    <m/>
    <m/>
    <m/>
    <n v="2"/>
    <n v="1.5"/>
    <m/>
    <n v="0"/>
    <n v="0"/>
    <n v="0"/>
    <n v="1"/>
    <n v="0"/>
    <n v="0"/>
    <n v="0"/>
    <n v="0"/>
    <n v="0"/>
    <n v="0"/>
    <n v="1"/>
    <n v="0"/>
    <n v="0"/>
    <m/>
    <m/>
    <n v="2"/>
    <n v="2"/>
    <s v="Correct"/>
    <m/>
    <x v="2"/>
    <m/>
    <x v="2"/>
    <x v="144"/>
    <x v="2"/>
    <x v="0"/>
    <m/>
    <x v="3"/>
    <x v="2"/>
    <x v="3"/>
    <x v="0"/>
    <x v="3"/>
    <m/>
    <m/>
  </r>
  <r>
    <n v="571"/>
    <m/>
    <s v="Cancer"/>
    <m/>
    <m/>
    <m/>
    <m/>
    <s v="Child health &amp; wellness"/>
    <m/>
    <m/>
    <m/>
    <s v="Drugs &amp; alcohol abuse"/>
    <m/>
    <m/>
    <m/>
    <n v="3"/>
    <n v="1"/>
    <m/>
    <n v="0"/>
    <n v="1"/>
    <n v="0"/>
    <n v="0"/>
    <n v="0"/>
    <n v="0"/>
    <n v="1"/>
    <n v="0"/>
    <n v="0"/>
    <n v="0"/>
    <n v="1"/>
    <n v="0"/>
    <n v="0"/>
    <m/>
    <m/>
    <n v="3"/>
    <n v="3"/>
    <s v="Correct"/>
    <m/>
    <x v="0"/>
    <n v="51"/>
    <x v="2"/>
    <x v="145"/>
    <x v="1"/>
    <x v="1"/>
    <s v="English"/>
    <x v="6"/>
    <x v="1"/>
    <x v="0"/>
    <x v="2"/>
    <x v="3"/>
    <s v="Yes"/>
    <m/>
  </r>
  <r>
    <n v="572"/>
    <m/>
    <m/>
    <m/>
    <m/>
    <m/>
    <m/>
    <m/>
    <m/>
    <s v="Diabetes"/>
    <s v="Mental health depression/suicide"/>
    <m/>
    <m/>
    <s v="Obesity/weight loss issues"/>
    <m/>
    <n v="3"/>
    <n v="1"/>
    <m/>
    <n v="0"/>
    <n v="0"/>
    <n v="0"/>
    <n v="0"/>
    <n v="0"/>
    <n v="0"/>
    <n v="0"/>
    <n v="0"/>
    <n v="1"/>
    <n v="1"/>
    <n v="0"/>
    <n v="0"/>
    <n v="1"/>
    <m/>
    <m/>
    <n v="3"/>
    <n v="3"/>
    <s v="Correct"/>
    <m/>
    <x v="0"/>
    <n v="40"/>
    <x v="2"/>
    <x v="52"/>
    <x v="0"/>
    <x v="1"/>
    <s v="English"/>
    <x v="5"/>
    <x v="7"/>
    <x v="6"/>
    <x v="2"/>
    <x v="4"/>
    <s v="Yes"/>
    <m/>
  </r>
  <r>
    <n v="573"/>
    <m/>
    <m/>
    <m/>
    <m/>
    <m/>
    <m/>
    <m/>
    <m/>
    <s v="Diabetes"/>
    <s v="Mental health depression/suicide"/>
    <s v="Drugs &amp; alcohol abuse"/>
    <m/>
    <m/>
    <m/>
    <n v="3"/>
    <n v="1"/>
    <m/>
    <n v="0"/>
    <n v="0"/>
    <n v="0"/>
    <n v="0"/>
    <n v="0"/>
    <n v="0"/>
    <n v="0"/>
    <n v="0"/>
    <n v="1"/>
    <n v="1"/>
    <n v="1"/>
    <n v="0"/>
    <n v="0"/>
    <m/>
    <m/>
    <n v="3"/>
    <n v="3"/>
    <s v="Correct"/>
    <m/>
    <x v="1"/>
    <n v="39"/>
    <x v="2"/>
    <x v="52"/>
    <x v="0"/>
    <x v="1"/>
    <s v="English"/>
    <x v="5"/>
    <x v="8"/>
    <x v="6"/>
    <x v="2"/>
    <x v="0"/>
    <s v="Yes"/>
    <m/>
  </r>
  <r>
    <n v="574"/>
    <s v="Asthma/lung disease"/>
    <s v="Cancer"/>
    <s v="Heart disease &amp; stroke"/>
    <m/>
    <m/>
    <m/>
    <s v="Child health &amp; wellness"/>
    <m/>
    <s v="Diabetes"/>
    <s v="Mental health depression/suicide"/>
    <m/>
    <s v="Environmental hazards"/>
    <m/>
    <m/>
    <n v="7"/>
    <n v="0.42857142857142855"/>
    <m/>
    <n v="0.42857142857142855"/>
    <n v="0.42857142857142855"/>
    <n v="0.42857142857142855"/>
    <n v="0"/>
    <n v="0"/>
    <n v="0"/>
    <n v="0.42857142857142855"/>
    <n v="0"/>
    <n v="0.42857142857142855"/>
    <n v="0.42857142857142855"/>
    <n v="0"/>
    <n v="0.42857142857142855"/>
    <n v="0"/>
    <m/>
    <m/>
    <n v="2.9999999999999996"/>
    <n v="7"/>
    <s v="Correct"/>
    <m/>
    <x v="0"/>
    <n v="48"/>
    <x v="1"/>
    <x v="114"/>
    <x v="1"/>
    <x v="1"/>
    <s v="EnglishPolish"/>
    <x v="5"/>
    <x v="7"/>
    <x v="0"/>
    <x v="2"/>
    <x v="3"/>
    <s v="Yes"/>
    <m/>
  </r>
  <r>
    <n v="575"/>
    <s v="Asthma/lung disease"/>
    <m/>
    <s v="Heart disease &amp; stroke"/>
    <m/>
    <m/>
    <m/>
    <m/>
    <m/>
    <s v="Diabetes"/>
    <m/>
    <s v="Drugs &amp; alcohol abuse"/>
    <m/>
    <m/>
    <m/>
    <n v="4"/>
    <n v="0.75"/>
    <m/>
    <n v="0.75"/>
    <n v="0"/>
    <n v="0.75"/>
    <n v="0"/>
    <n v="0"/>
    <n v="0"/>
    <n v="0"/>
    <n v="0"/>
    <n v="0.75"/>
    <n v="0"/>
    <n v="0.75"/>
    <n v="0"/>
    <n v="0"/>
    <m/>
    <m/>
    <n v="3"/>
    <n v="4"/>
    <s v="Correct"/>
    <m/>
    <x v="1"/>
    <n v="79"/>
    <x v="2"/>
    <x v="146"/>
    <x v="0"/>
    <x v="1"/>
    <s v="English"/>
    <x v="0"/>
    <x v="4"/>
    <x v="2"/>
    <x v="2"/>
    <x v="4"/>
    <s v="Yes"/>
    <m/>
  </r>
  <r>
    <n v="576"/>
    <m/>
    <m/>
    <s v="Heart disease &amp; stroke"/>
    <m/>
    <m/>
    <m/>
    <m/>
    <m/>
    <s v="Diabetes"/>
    <s v="Mental health depression/suicide"/>
    <m/>
    <m/>
    <m/>
    <m/>
    <n v="3"/>
    <n v="1"/>
    <m/>
    <n v="0"/>
    <n v="0"/>
    <n v="1"/>
    <n v="0"/>
    <n v="0"/>
    <n v="0"/>
    <n v="0"/>
    <n v="0"/>
    <n v="1"/>
    <n v="1"/>
    <n v="0"/>
    <n v="0"/>
    <n v="0"/>
    <m/>
    <m/>
    <n v="3"/>
    <n v="3"/>
    <s v="Correct"/>
    <m/>
    <x v="1"/>
    <n v="60"/>
    <x v="2"/>
    <x v="57"/>
    <x v="0"/>
    <x v="1"/>
    <s v="English"/>
    <x v="5"/>
    <x v="7"/>
    <x v="0"/>
    <x v="2"/>
    <x v="0"/>
    <s v="Yes"/>
    <m/>
  </r>
  <r>
    <n v="577"/>
    <m/>
    <m/>
    <m/>
    <m/>
    <m/>
    <m/>
    <m/>
    <m/>
    <m/>
    <m/>
    <s v="Drugs &amp; alcohol abuse"/>
    <m/>
    <m/>
    <m/>
    <n v="1"/>
    <n v="3"/>
    <m/>
    <n v="0"/>
    <n v="0"/>
    <n v="0"/>
    <n v="0"/>
    <n v="0"/>
    <n v="0"/>
    <n v="0"/>
    <n v="0"/>
    <n v="0"/>
    <n v="0"/>
    <n v="1"/>
    <n v="0"/>
    <n v="0"/>
    <m/>
    <m/>
    <n v="1"/>
    <n v="1"/>
    <s v="Correct"/>
    <m/>
    <x v="0"/>
    <n v="55"/>
    <x v="0"/>
    <x v="116"/>
    <x v="1"/>
    <x v="1"/>
    <s v="English"/>
    <x v="6"/>
    <x v="1"/>
    <x v="0"/>
    <x v="2"/>
    <x v="3"/>
    <s v="Yes"/>
    <m/>
  </r>
  <r>
    <n v="578"/>
    <m/>
    <m/>
    <s v="Heart disease &amp; stroke"/>
    <m/>
    <m/>
    <m/>
    <m/>
    <m/>
    <s v="Diabetes"/>
    <m/>
    <s v="Drugs &amp; alcohol abuse"/>
    <m/>
    <m/>
    <m/>
    <n v="3"/>
    <n v="1"/>
    <m/>
    <n v="0"/>
    <n v="0"/>
    <n v="1"/>
    <n v="0"/>
    <n v="0"/>
    <n v="0"/>
    <n v="0"/>
    <n v="0"/>
    <n v="1"/>
    <n v="0"/>
    <n v="1"/>
    <n v="0"/>
    <n v="0"/>
    <m/>
    <m/>
    <n v="3"/>
    <n v="3"/>
    <s v="Correct"/>
    <m/>
    <x v="1"/>
    <n v="35"/>
    <x v="0"/>
    <x v="73"/>
    <x v="4"/>
    <x v="2"/>
    <s v="Chinese"/>
    <x v="0"/>
    <x v="7"/>
    <x v="0"/>
    <x v="2"/>
    <x v="3"/>
    <s v="Yes"/>
    <m/>
  </r>
  <r>
    <n v="579"/>
    <m/>
    <m/>
    <s v="Heart disease &amp; stroke"/>
    <m/>
    <m/>
    <m/>
    <s v="Child health &amp; wellness"/>
    <s v="Women’s health &amp; wellness"/>
    <m/>
    <m/>
    <m/>
    <m/>
    <m/>
    <m/>
    <n v="3"/>
    <n v="1"/>
    <m/>
    <n v="0"/>
    <n v="0"/>
    <n v="1"/>
    <n v="0"/>
    <n v="0"/>
    <n v="0"/>
    <n v="1"/>
    <n v="1"/>
    <n v="0"/>
    <n v="0"/>
    <n v="0"/>
    <n v="0"/>
    <n v="0"/>
    <m/>
    <m/>
    <n v="3"/>
    <n v="3"/>
    <s v="Correct"/>
    <m/>
    <x v="0"/>
    <n v="55"/>
    <x v="0"/>
    <x v="147"/>
    <x v="1"/>
    <x v="1"/>
    <s v="English"/>
    <x v="5"/>
    <x v="4"/>
    <x v="4"/>
    <x v="2"/>
    <x v="3"/>
    <s v="Yes"/>
    <m/>
  </r>
  <r>
    <n v="580"/>
    <m/>
    <s v="Cancer"/>
    <m/>
    <m/>
    <m/>
    <m/>
    <m/>
    <m/>
    <s v="Diabetes"/>
    <s v="Mental health depression/suicide"/>
    <s v="Drugs &amp; alcohol abuse"/>
    <m/>
    <s v="Obesity/weight loss issues"/>
    <m/>
    <n v="5"/>
    <n v="0.6"/>
    <m/>
    <n v="0"/>
    <n v="0.6"/>
    <n v="0"/>
    <n v="0"/>
    <n v="0"/>
    <n v="0"/>
    <n v="0"/>
    <n v="0"/>
    <n v="0.6"/>
    <n v="0.6"/>
    <n v="0.6"/>
    <n v="0"/>
    <n v="0.6"/>
    <m/>
    <m/>
    <n v="3"/>
    <n v="5"/>
    <s v="Correct"/>
    <m/>
    <x v="1"/>
    <n v="67"/>
    <x v="2"/>
    <x v="148"/>
    <x v="3"/>
    <x v="1"/>
    <s v="English"/>
    <x v="4"/>
    <x v="7"/>
    <x v="2"/>
    <x v="2"/>
    <x v="0"/>
    <s v="Yes"/>
    <m/>
  </r>
  <r>
    <n v="581"/>
    <s v="Asthma/lung disease"/>
    <m/>
    <m/>
    <m/>
    <m/>
    <m/>
    <m/>
    <m/>
    <m/>
    <m/>
    <m/>
    <m/>
    <m/>
    <m/>
    <n v="1"/>
    <n v="3"/>
    <m/>
    <n v="1"/>
    <n v="0"/>
    <n v="0"/>
    <n v="0"/>
    <n v="0"/>
    <n v="0"/>
    <n v="0"/>
    <n v="0"/>
    <n v="0"/>
    <n v="0"/>
    <n v="0"/>
    <n v="0"/>
    <n v="0"/>
    <m/>
    <m/>
    <n v="1"/>
    <n v="1"/>
    <s v="Correct"/>
    <m/>
    <x v="1"/>
    <n v="60"/>
    <x v="2"/>
    <x v="146"/>
    <x v="5"/>
    <x v="1"/>
    <s v="Hindi"/>
    <x v="6"/>
    <x v="8"/>
    <x v="0"/>
    <x v="2"/>
    <x v="3"/>
    <s v="Yes"/>
    <m/>
  </r>
  <r>
    <n v="582"/>
    <m/>
    <s v="Cancer"/>
    <m/>
    <m/>
    <m/>
    <m/>
    <m/>
    <m/>
    <s v="Diabetes"/>
    <s v="Mental health depression/suicide"/>
    <m/>
    <m/>
    <m/>
    <m/>
    <n v="3"/>
    <n v="1"/>
    <m/>
    <n v="0"/>
    <n v="1"/>
    <n v="0"/>
    <n v="0"/>
    <n v="0"/>
    <n v="0"/>
    <n v="0"/>
    <n v="0"/>
    <n v="1"/>
    <n v="1"/>
    <n v="0"/>
    <n v="0"/>
    <n v="0"/>
    <m/>
    <m/>
    <n v="3"/>
    <n v="3"/>
    <s v="Correct"/>
    <m/>
    <x v="2"/>
    <m/>
    <x v="3"/>
    <x v="11"/>
    <x v="2"/>
    <x v="0"/>
    <m/>
    <x v="3"/>
    <x v="2"/>
    <x v="3"/>
    <x v="0"/>
    <x v="3"/>
    <m/>
    <m/>
  </r>
  <r>
    <n v="583"/>
    <m/>
    <s v="Cancer"/>
    <m/>
    <m/>
    <m/>
    <m/>
    <m/>
    <m/>
    <m/>
    <s v="Mental health depression/suicide"/>
    <s v="Drugs &amp; alcohol abuse"/>
    <m/>
    <m/>
    <m/>
    <n v="3"/>
    <n v="1"/>
    <m/>
    <n v="0"/>
    <n v="1"/>
    <n v="0"/>
    <n v="0"/>
    <n v="0"/>
    <n v="0"/>
    <n v="0"/>
    <n v="0"/>
    <n v="0"/>
    <n v="1"/>
    <n v="1"/>
    <n v="0"/>
    <n v="0"/>
    <m/>
    <m/>
    <n v="3"/>
    <n v="3"/>
    <s v="Correct"/>
    <m/>
    <x v="0"/>
    <n v="52"/>
    <x v="0"/>
    <x v="116"/>
    <x v="1"/>
    <x v="1"/>
    <s v="English"/>
    <x v="6"/>
    <x v="1"/>
    <x v="0"/>
    <x v="2"/>
    <x v="3"/>
    <s v="Yes"/>
    <m/>
  </r>
  <r>
    <n v="584"/>
    <m/>
    <m/>
    <m/>
    <m/>
    <m/>
    <m/>
    <m/>
    <s v="Women’s health &amp; wellness"/>
    <m/>
    <m/>
    <m/>
    <m/>
    <m/>
    <m/>
    <n v="1"/>
    <n v="3"/>
    <m/>
    <n v="0"/>
    <n v="0"/>
    <n v="0"/>
    <n v="0"/>
    <n v="0"/>
    <n v="0"/>
    <n v="0"/>
    <n v="1"/>
    <n v="0"/>
    <n v="0"/>
    <n v="0"/>
    <n v="0"/>
    <n v="0"/>
    <m/>
    <m/>
    <n v="1"/>
    <n v="1"/>
    <s v="Correct"/>
    <m/>
    <x v="1"/>
    <n v="48"/>
    <x v="2"/>
    <x v="143"/>
    <x v="0"/>
    <x v="1"/>
    <s v="English"/>
    <x v="0"/>
    <x v="1"/>
    <x v="1"/>
    <x v="2"/>
    <x v="3"/>
    <s v="Yes"/>
    <m/>
  </r>
  <r>
    <n v="585"/>
    <m/>
    <m/>
    <m/>
    <m/>
    <m/>
    <m/>
    <m/>
    <m/>
    <m/>
    <m/>
    <s v="Drugs &amp; alcohol abuse"/>
    <m/>
    <s v="Obesity/weight loss issues"/>
    <m/>
    <n v="2"/>
    <n v="1.5"/>
    <m/>
    <n v="0"/>
    <n v="0"/>
    <n v="0"/>
    <n v="0"/>
    <n v="0"/>
    <n v="0"/>
    <n v="0"/>
    <n v="0"/>
    <n v="0"/>
    <n v="0"/>
    <n v="1"/>
    <n v="0"/>
    <n v="1"/>
    <m/>
    <m/>
    <n v="2"/>
    <n v="2"/>
    <s v="Correct"/>
    <m/>
    <x v="0"/>
    <n v="79"/>
    <x v="2"/>
    <x v="102"/>
    <x v="1"/>
    <x v="1"/>
    <s v="English"/>
    <x v="6"/>
    <x v="1"/>
    <x v="2"/>
    <x v="2"/>
    <x v="6"/>
    <s v="Yes"/>
    <m/>
  </r>
  <r>
    <n v="586"/>
    <m/>
    <m/>
    <m/>
    <s v="Safety"/>
    <m/>
    <m/>
    <s v="Child health &amp; wellness"/>
    <m/>
    <m/>
    <m/>
    <s v="Drugs &amp; alcohol abuse"/>
    <m/>
    <m/>
    <m/>
    <n v="3"/>
    <n v="1"/>
    <m/>
    <n v="0"/>
    <n v="0"/>
    <n v="0"/>
    <n v="1"/>
    <n v="0"/>
    <n v="0"/>
    <n v="1"/>
    <n v="0"/>
    <n v="0"/>
    <n v="0"/>
    <n v="1"/>
    <n v="0"/>
    <n v="0"/>
    <m/>
    <m/>
    <n v="3"/>
    <n v="3"/>
    <s v="Correct"/>
    <m/>
    <x v="1"/>
    <n v="23"/>
    <x v="2"/>
    <x v="96"/>
    <x v="2"/>
    <x v="2"/>
    <s v="English"/>
    <x v="0"/>
    <x v="0"/>
    <x v="0"/>
    <x v="2"/>
    <x v="3"/>
    <s v="Yes"/>
    <m/>
  </r>
  <r>
    <n v="587"/>
    <m/>
    <m/>
    <m/>
    <m/>
    <m/>
    <m/>
    <m/>
    <m/>
    <s v="Diabetes"/>
    <m/>
    <s v="Drugs &amp; alcohol abuse"/>
    <m/>
    <s v="Obesity/weight loss issues"/>
    <m/>
    <n v="3"/>
    <n v="1"/>
    <m/>
    <n v="0"/>
    <n v="0"/>
    <n v="0"/>
    <n v="0"/>
    <n v="0"/>
    <n v="0"/>
    <n v="0"/>
    <n v="0"/>
    <n v="1"/>
    <n v="0"/>
    <n v="1"/>
    <n v="0"/>
    <n v="1"/>
    <m/>
    <m/>
    <n v="3"/>
    <n v="3"/>
    <s v="Correct"/>
    <m/>
    <x v="1"/>
    <n v="54"/>
    <x v="2"/>
    <x v="149"/>
    <x v="1"/>
    <x v="1"/>
    <s v="English"/>
    <x v="0"/>
    <x v="1"/>
    <x v="0"/>
    <x v="2"/>
    <x v="3"/>
    <s v="Yes"/>
    <m/>
  </r>
  <r>
    <n v="588"/>
    <m/>
    <m/>
    <m/>
    <s v="Safety"/>
    <m/>
    <m/>
    <m/>
    <m/>
    <m/>
    <s v="Mental health depression/suicide"/>
    <s v="Drugs &amp; alcohol abuse"/>
    <m/>
    <m/>
    <m/>
    <n v="3"/>
    <n v="1"/>
    <m/>
    <n v="0"/>
    <n v="0"/>
    <n v="0"/>
    <n v="1"/>
    <n v="0"/>
    <n v="0"/>
    <n v="0"/>
    <n v="0"/>
    <n v="0"/>
    <n v="1"/>
    <n v="1"/>
    <n v="0"/>
    <n v="0"/>
    <m/>
    <m/>
    <n v="3"/>
    <n v="3"/>
    <s v="Correct"/>
    <m/>
    <x v="1"/>
    <n v="56"/>
    <x v="2"/>
    <x v="49"/>
    <x v="1"/>
    <x v="0"/>
    <s v="English"/>
    <x v="2"/>
    <x v="2"/>
    <x v="6"/>
    <x v="1"/>
    <x v="3"/>
    <s v="Yes"/>
    <m/>
  </r>
  <r>
    <n v="589"/>
    <m/>
    <m/>
    <m/>
    <m/>
    <m/>
    <m/>
    <m/>
    <m/>
    <m/>
    <m/>
    <s v="Drugs &amp; alcohol abuse"/>
    <m/>
    <m/>
    <m/>
    <n v="1"/>
    <n v="3"/>
    <m/>
    <n v="0"/>
    <n v="0"/>
    <n v="0"/>
    <n v="0"/>
    <n v="0"/>
    <n v="0"/>
    <n v="0"/>
    <n v="0"/>
    <n v="0"/>
    <n v="0"/>
    <n v="1"/>
    <n v="0"/>
    <n v="0"/>
    <m/>
    <m/>
    <n v="1"/>
    <n v="1"/>
    <s v="Correct"/>
    <m/>
    <x v="1"/>
    <n v="54"/>
    <x v="2"/>
    <x v="144"/>
    <x v="1"/>
    <x v="0"/>
    <s v="English"/>
    <x v="5"/>
    <x v="0"/>
    <x v="6"/>
    <x v="2"/>
    <x v="0"/>
    <s v="Yes"/>
    <m/>
  </r>
  <r>
    <n v="590"/>
    <m/>
    <m/>
    <m/>
    <m/>
    <m/>
    <m/>
    <m/>
    <m/>
    <s v="Diabetes"/>
    <m/>
    <m/>
    <m/>
    <m/>
    <m/>
    <n v="1"/>
    <n v="3"/>
    <m/>
    <n v="0"/>
    <n v="0"/>
    <n v="0"/>
    <n v="0"/>
    <n v="0"/>
    <n v="0"/>
    <n v="0"/>
    <n v="0"/>
    <n v="1"/>
    <n v="0"/>
    <n v="0"/>
    <n v="0"/>
    <n v="0"/>
    <m/>
    <m/>
    <n v="1"/>
    <n v="1"/>
    <s v="Correct"/>
    <m/>
    <x v="1"/>
    <n v="67"/>
    <x v="0"/>
    <x v="4"/>
    <x v="1"/>
    <x v="1"/>
    <s v="English"/>
    <x v="1"/>
    <x v="4"/>
    <x v="2"/>
    <x v="2"/>
    <x v="3"/>
    <s v="Yes"/>
    <m/>
  </r>
  <r>
    <n v="591"/>
    <m/>
    <m/>
    <m/>
    <m/>
    <m/>
    <m/>
    <m/>
    <m/>
    <m/>
    <s v="Mental health depression/suicide"/>
    <s v="Drugs &amp; alcohol abuse"/>
    <m/>
    <s v="Obesity/weight loss issues"/>
    <m/>
    <n v="3"/>
    <n v="1"/>
    <m/>
    <n v="0"/>
    <n v="0"/>
    <n v="0"/>
    <n v="0"/>
    <n v="0"/>
    <n v="0"/>
    <n v="0"/>
    <n v="0"/>
    <n v="0"/>
    <n v="1"/>
    <n v="1"/>
    <n v="0"/>
    <n v="1"/>
    <m/>
    <m/>
    <n v="3"/>
    <n v="3"/>
    <s v="Correct"/>
    <m/>
    <x v="1"/>
    <n v="50"/>
    <x v="0"/>
    <x v="64"/>
    <x v="1"/>
    <x v="1"/>
    <s v="English"/>
    <x v="0"/>
    <x v="7"/>
    <x v="6"/>
    <x v="2"/>
    <x v="3"/>
    <s v="Yes"/>
    <m/>
  </r>
  <r>
    <n v="592"/>
    <m/>
    <s v="Cancer"/>
    <s v="Heart disease &amp; stroke"/>
    <m/>
    <m/>
    <m/>
    <m/>
    <m/>
    <m/>
    <m/>
    <m/>
    <m/>
    <s v="Obesity/weight loss issues"/>
    <m/>
    <n v="3"/>
    <n v="1"/>
    <m/>
    <n v="0"/>
    <n v="1"/>
    <n v="1"/>
    <n v="0"/>
    <n v="0"/>
    <n v="0"/>
    <n v="0"/>
    <n v="0"/>
    <n v="0"/>
    <n v="0"/>
    <n v="0"/>
    <n v="0"/>
    <n v="1"/>
    <m/>
    <m/>
    <n v="3"/>
    <n v="3"/>
    <s v="Correct"/>
    <m/>
    <x v="1"/>
    <n v="55"/>
    <x v="2"/>
    <x v="47"/>
    <x v="1"/>
    <x v="1"/>
    <s v="English"/>
    <x v="2"/>
    <x v="0"/>
    <x v="6"/>
    <x v="1"/>
    <x v="3"/>
    <m/>
    <m/>
  </r>
  <r>
    <n v="593"/>
    <m/>
    <s v="Cancer"/>
    <s v="Heart disease &amp; stroke"/>
    <m/>
    <m/>
    <m/>
    <m/>
    <m/>
    <s v="Diabetes"/>
    <m/>
    <m/>
    <m/>
    <m/>
    <m/>
    <n v="3"/>
    <n v="1"/>
    <m/>
    <n v="0"/>
    <n v="1"/>
    <n v="1"/>
    <n v="0"/>
    <n v="0"/>
    <n v="0"/>
    <n v="0"/>
    <n v="0"/>
    <n v="1"/>
    <n v="0"/>
    <n v="0"/>
    <n v="0"/>
    <n v="0"/>
    <m/>
    <m/>
    <n v="3"/>
    <n v="3"/>
    <s v="Correct"/>
    <m/>
    <x v="1"/>
    <n v="55"/>
    <x v="2"/>
    <x v="150"/>
    <x v="0"/>
    <x v="1"/>
    <s v="English"/>
    <x v="6"/>
    <x v="1"/>
    <x v="2"/>
    <x v="2"/>
    <x v="0"/>
    <s v="Yes"/>
    <m/>
  </r>
  <r>
    <n v="594"/>
    <m/>
    <m/>
    <m/>
    <s v="Safety"/>
    <m/>
    <m/>
    <m/>
    <m/>
    <m/>
    <m/>
    <m/>
    <m/>
    <m/>
    <m/>
    <n v="1"/>
    <n v="3"/>
    <m/>
    <n v="0"/>
    <n v="0"/>
    <n v="0"/>
    <n v="1"/>
    <n v="0"/>
    <n v="0"/>
    <n v="0"/>
    <n v="0"/>
    <n v="0"/>
    <n v="0"/>
    <n v="0"/>
    <n v="0"/>
    <n v="0"/>
    <m/>
    <m/>
    <n v="1"/>
    <n v="1"/>
    <s v="Correct"/>
    <m/>
    <x v="1"/>
    <n v="64"/>
    <x v="1"/>
    <x v="151"/>
    <x v="1"/>
    <x v="1"/>
    <s v="English"/>
    <x v="1"/>
    <x v="5"/>
    <x v="0"/>
    <x v="1"/>
    <x v="3"/>
    <s v="Yes"/>
    <m/>
  </r>
  <r>
    <n v="595"/>
    <m/>
    <s v="Cancer"/>
    <s v="Heart disease &amp; stroke"/>
    <m/>
    <m/>
    <m/>
    <m/>
    <m/>
    <s v="Diabetes"/>
    <m/>
    <m/>
    <m/>
    <m/>
    <m/>
    <n v="3"/>
    <n v="1"/>
    <m/>
    <n v="0"/>
    <n v="1"/>
    <n v="1"/>
    <n v="0"/>
    <n v="0"/>
    <n v="0"/>
    <n v="0"/>
    <n v="0"/>
    <n v="1"/>
    <n v="0"/>
    <n v="0"/>
    <n v="0"/>
    <n v="0"/>
    <m/>
    <m/>
    <n v="3"/>
    <n v="3"/>
    <s v="Correct"/>
    <m/>
    <x v="1"/>
    <n v="72"/>
    <x v="0"/>
    <x v="22"/>
    <x v="0"/>
    <x v="1"/>
    <s v="English"/>
    <x v="2"/>
    <x v="0"/>
    <x v="0"/>
    <x v="2"/>
    <x v="5"/>
    <m/>
    <m/>
  </r>
  <r>
    <n v="596"/>
    <m/>
    <m/>
    <m/>
    <m/>
    <m/>
    <m/>
    <m/>
    <m/>
    <m/>
    <m/>
    <m/>
    <m/>
    <m/>
    <m/>
    <n v="0"/>
    <e v="#DIV/0!"/>
    <m/>
    <n v="0"/>
    <n v="0"/>
    <n v="0"/>
    <n v="0"/>
    <n v="0"/>
    <n v="0"/>
    <n v="0"/>
    <n v="0"/>
    <n v="0"/>
    <n v="0"/>
    <n v="0"/>
    <n v="0"/>
    <n v="0"/>
    <m/>
    <m/>
    <n v="0"/>
    <n v="0"/>
    <s v="Correct"/>
    <m/>
    <x v="0"/>
    <n v="55"/>
    <x v="2"/>
    <x v="58"/>
    <x v="1"/>
    <x v="1"/>
    <s v="English"/>
    <x v="6"/>
    <x v="7"/>
    <x v="2"/>
    <x v="2"/>
    <x v="0"/>
    <s v="Yes"/>
    <m/>
  </r>
  <r>
    <n v="597"/>
    <m/>
    <s v="Cancer"/>
    <m/>
    <m/>
    <m/>
    <m/>
    <s v="Child health &amp; wellness"/>
    <m/>
    <m/>
    <m/>
    <m/>
    <m/>
    <m/>
    <m/>
    <n v="2"/>
    <n v="1.5"/>
    <m/>
    <n v="0"/>
    <n v="1"/>
    <n v="0"/>
    <n v="0"/>
    <n v="0"/>
    <n v="0"/>
    <n v="1"/>
    <n v="0"/>
    <n v="0"/>
    <n v="0"/>
    <n v="0"/>
    <n v="0"/>
    <n v="0"/>
    <m/>
    <m/>
    <n v="2"/>
    <n v="2"/>
    <s v="Correct"/>
    <m/>
    <x v="0"/>
    <n v="59"/>
    <x v="1"/>
    <x v="115"/>
    <x v="1"/>
    <x v="1"/>
    <s v="English"/>
    <x v="0"/>
    <x v="4"/>
    <x v="0"/>
    <x v="2"/>
    <x v="3"/>
    <s v="No"/>
    <m/>
  </r>
  <r>
    <n v="598"/>
    <m/>
    <m/>
    <m/>
    <m/>
    <m/>
    <m/>
    <m/>
    <m/>
    <m/>
    <s v="Mental health depression/suicide"/>
    <s v="Drugs &amp; alcohol abuse"/>
    <m/>
    <m/>
    <m/>
    <n v="2"/>
    <n v="1.5"/>
    <m/>
    <n v="0"/>
    <n v="0"/>
    <n v="0"/>
    <n v="0"/>
    <n v="0"/>
    <n v="0"/>
    <n v="0"/>
    <n v="0"/>
    <n v="0"/>
    <n v="1"/>
    <n v="1"/>
    <n v="0"/>
    <n v="0"/>
    <m/>
    <m/>
    <n v="2"/>
    <n v="2"/>
    <s v="Correct"/>
    <m/>
    <x v="0"/>
    <n v="19"/>
    <x v="2"/>
    <x v="101"/>
    <x v="1"/>
    <x v="1"/>
    <s v="English"/>
    <x v="1"/>
    <x v="4"/>
    <x v="6"/>
    <x v="2"/>
    <x v="4"/>
    <s v="Yes"/>
    <m/>
  </r>
  <r>
    <n v="599"/>
    <m/>
    <m/>
    <m/>
    <m/>
    <m/>
    <m/>
    <m/>
    <m/>
    <m/>
    <s v="Mental health depression/suicide"/>
    <s v="Drugs &amp; alcohol abuse"/>
    <m/>
    <m/>
    <m/>
    <n v="2"/>
    <n v="1.5"/>
    <m/>
    <n v="0"/>
    <n v="0"/>
    <n v="0"/>
    <n v="0"/>
    <n v="0"/>
    <n v="0"/>
    <n v="0"/>
    <n v="0"/>
    <n v="0"/>
    <n v="1"/>
    <n v="1"/>
    <n v="0"/>
    <n v="0"/>
    <m/>
    <m/>
    <n v="2"/>
    <n v="2"/>
    <s v="Correct"/>
    <m/>
    <x v="1"/>
    <n v="30"/>
    <x v="1"/>
    <x v="152"/>
    <x v="1"/>
    <x v="0"/>
    <s v="Other"/>
    <x v="2"/>
    <x v="7"/>
    <x v="0"/>
    <x v="3"/>
    <x v="3"/>
    <s v="Yes"/>
    <m/>
  </r>
  <r>
    <n v="600"/>
    <m/>
    <s v="Cancer"/>
    <s v="Heart disease &amp; stroke"/>
    <m/>
    <m/>
    <m/>
    <m/>
    <m/>
    <m/>
    <m/>
    <s v="Drugs &amp; alcohol abuse"/>
    <m/>
    <m/>
    <m/>
    <n v="3"/>
    <n v="1"/>
    <m/>
    <n v="0"/>
    <n v="1"/>
    <n v="1"/>
    <n v="0"/>
    <n v="0"/>
    <n v="0"/>
    <n v="0"/>
    <n v="0"/>
    <n v="0"/>
    <n v="0"/>
    <n v="1"/>
    <n v="0"/>
    <n v="0"/>
    <m/>
    <m/>
    <n v="3"/>
    <n v="3"/>
    <s v="Correct"/>
    <m/>
    <x v="0"/>
    <n v="47"/>
    <x v="0"/>
    <x v="17"/>
    <x v="1"/>
    <x v="1"/>
    <s v="English"/>
    <x v="5"/>
    <x v="4"/>
    <x v="0"/>
    <x v="2"/>
    <x v="3"/>
    <s v="Yes"/>
    <m/>
  </r>
  <r>
    <n v="601"/>
    <m/>
    <m/>
    <m/>
    <m/>
    <m/>
    <m/>
    <m/>
    <m/>
    <m/>
    <s v="Mental health depression/suicide"/>
    <s v="Drugs &amp; alcohol abuse"/>
    <m/>
    <m/>
    <m/>
    <n v="2"/>
    <n v="1.5"/>
    <m/>
    <n v="0"/>
    <n v="0"/>
    <n v="0"/>
    <n v="0"/>
    <n v="0"/>
    <n v="0"/>
    <n v="0"/>
    <n v="0"/>
    <n v="0"/>
    <n v="1"/>
    <n v="1"/>
    <n v="0"/>
    <n v="0"/>
    <m/>
    <m/>
    <n v="2"/>
    <n v="2"/>
    <s v="Correct"/>
    <m/>
    <x v="1"/>
    <n v="40"/>
    <x v="2"/>
    <x v="63"/>
    <x v="2"/>
    <x v="1"/>
    <s v="English, Spanish, Italian"/>
    <x v="6"/>
    <x v="7"/>
    <x v="6"/>
    <x v="2"/>
    <x v="3"/>
    <s v="Yes"/>
    <m/>
  </r>
  <r>
    <n v="602"/>
    <m/>
    <s v="Cancer"/>
    <s v="Heart disease &amp; stroke"/>
    <m/>
    <m/>
    <m/>
    <m/>
    <m/>
    <m/>
    <m/>
    <s v="Drugs &amp; alcohol abuse"/>
    <m/>
    <m/>
    <m/>
    <n v="3"/>
    <n v="1"/>
    <m/>
    <n v="0"/>
    <n v="1"/>
    <n v="1"/>
    <n v="0"/>
    <n v="0"/>
    <n v="0"/>
    <n v="0"/>
    <n v="0"/>
    <n v="0"/>
    <n v="0"/>
    <n v="1"/>
    <n v="0"/>
    <n v="0"/>
    <m/>
    <m/>
    <n v="3"/>
    <n v="3"/>
    <s v="Correct"/>
    <m/>
    <x v="0"/>
    <n v="52"/>
    <x v="1"/>
    <x v="115"/>
    <x v="1"/>
    <x v="1"/>
    <s v="English"/>
    <x v="1"/>
    <x v="4"/>
    <x v="0"/>
    <x v="2"/>
    <x v="3"/>
    <s v="No"/>
    <m/>
  </r>
  <r>
    <n v="603"/>
    <m/>
    <s v="Cancer"/>
    <m/>
    <m/>
    <m/>
    <m/>
    <m/>
    <m/>
    <m/>
    <s v="Mental health depression/suicide"/>
    <m/>
    <m/>
    <m/>
    <m/>
    <n v="2"/>
    <n v="1.5"/>
    <m/>
    <n v="0"/>
    <n v="1"/>
    <n v="0"/>
    <n v="0"/>
    <n v="0"/>
    <n v="0"/>
    <n v="0"/>
    <n v="0"/>
    <n v="0"/>
    <n v="1"/>
    <n v="0"/>
    <n v="0"/>
    <n v="0"/>
    <m/>
    <m/>
    <n v="2"/>
    <n v="2"/>
    <s v="Correct"/>
    <m/>
    <x v="0"/>
    <n v="65"/>
    <x v="0"/>
    <x v="23"/>
    <x v="0"/>
    <x v="1"/>
    <s v="English"/>
    <x v="2"/>
    <x v="3"/>
    <x v="0"/>
    <x v="2"/>
    <x v="3"/>
    <s v="No"/>
    <m/>
  </r>
  <r>
    <n v="604"/>
    <m/>
    <m/>
    <m/>
    <m/>
    <m/>
    <m/>
    <m/>
    <m/>
    <m/>
    <m/>
    <s v="Drugs &amp; alcohol abuse"/>
    <s v="Environmental hazards"/>
    <s v="Obesity/weight loss issues"/>
    <m/>
    <n v="3"/>
    <n v="1"/>
    <m/>
    <n v="0"/>
    <n v="0"/>
    <n v="0"/>
    <n v="0"/>
    <n v="0"/>
    <n v="0"/>
    <n v="0"/>
    <n v="0"/>
    <n v="0"/>
    <n v="0"/>
    <n v="1"/>
    <n v="1"/>
    <n v="1"/>
    <m/>
    <m/>
    <n v="3"/>
    <n v="3"/>
    <s v="Correct"/>
    <m/>
    <x v="0"/>
    <n v="45"/>
    <x v="1"/>
    <x v="153"/>
    <x v="12"/>
    <x v="2"/>
    <s v="English"/>
    <x v="5"/>
    <x v="0"/>
    <x v="0"/>
    <x v="2"/>
    <x v="3"/>
    <s v="Yes"/>
    <m/>
  </r>
  <r>
    <n v="605"/>
    <m/>
    <m/>
    <m/>
    <m/>
    <m/>
    <m/>
    <m/>
    <m/>
    <m/>
    <m/>
    <s v="Drugs &amp; alcohol abuse"/>
    <m/>
    <m/>
    <m/>
    <n v="1"/>
    <n v="3"/>
    <m/>
    <n v="0"/>
    <n v="0"/>
    <n v="0"/>
    <n v="0"/>
    <n v="0"/>
    <n v="0"/>
    <n v="0"/>
    <n v="0"/>
    <n v="0"/>
    <n v="0"/>
    <n v="1"/>
    <n v="0"/>
    <n v="0"/>
    <m/>
    <m/>
    <n v="1"/>
    <n v="1"/>
    <s v="Correct"/>
    <m/>
    <x v="1"/>
    <n v="38"/>
    <x v="2"/>
    <x v="58"/>
    <x v="1"/>
    <x v="1"/>
    <s v="English"/>
    <x v="0"/>
    <x v="7"/>
    <x v="0"/>
    <x v="2"/>
    <x v="0"/>
    <s v="Yes"/>
    <m/>
  </r>
  <r>
    <n v="606"/>
    <m/>
    <m/>
    <m/>
    <m/>
    <m/>
    <m/>
    <m/>
    <m/>
    <s v="Diabetes"/>
    <m/>
    <m/>
    <m/>
    <m/>
    <m/>
    <n v="1"/>
    <n v="3"/>
    <m/>
    <n v="0"/>
    <n v="0"/>
    <n v="0"/>
    <n v="0"/>
    <n v="0"/>
    <n v="0"/>
    <n v="0"/>
    <n v="0"/>
    <n v="1"/>
    <n v="0"/>
    <n v="0"/>
    <n v="0"/>
    <n v="0"/>
    <m/>
    <m/>
    <n v="1"/>
    <n v="1"/>
    <s v="Correct"/>
    <m/>
    <x v="1"/>
    <n v="53"/>
    <x v="1"/>
    <x v="153"/>
    <x v="5"/>
    <x v="1"/>
    <s v="Korean"/>
    <x v="4"/>
    <x v="0"/>
    <x v="6"/>
    <x v="2"/>
    <x v="3"/>
    <s v="Yes"/>
    <m/>
  </r>
  <r>
    <n v="607"/>
    <m/>
    <m/>
    <m/>
    <s v="Safety"/>
    <m/>
    <m/>
    <m/>
    <m/>
    <m/>
    <m/>
    <s v="Drugs &amp; alcohol abuse"/>
    <m/>
    <s v="Obesity/weight loss issues"/>
    <m/>
    <n v="3"/>
    <n v="1"/>
    <m/>
    <n v="0"/>
    <n v="0"/>
    <n v="0"/>
    <n v="1"/>
    <n v="0"/>
    <n v="0"/>
    <n v="0"/>
    <n v="0"/>
    <n v="0"/>
    <n v="0"/>
    <n v="1"/>
    <n v="0"/>
    <n v="1"/>
    <m/>
    <m/>
    <n v="3"/>
    <n v="3"/>
    <s v="Correct"/>
    <m/>
    <x v="1"/>
    <n v="31"/>
    <x v="0"/>
    <x v="4"/>
    <x v="1"/>
    <x v="1"/>
    <s v="English"/>
    <x v="6"/>
    <x v="7"/>
    <x v="0"/>
    <x v="2"/>
    <x v="3"/>
    <s v="Yes"/>
    <m/>
  </r>
  <r>
    <n v="608"/>
    <m/>
    <m/>
    <m/>
    <m/>
    <m/>
    <m/>
    <m/>
    <m/>
    <m/>
    <m/>
    <m/>
    <m/>
    <m/>
    <m/>
    <n v="0"/>
    <e v="#DIV/0!"/>
    <m/>
    <n v="0"/>
    <n v="0"/>
    <n v="0"/>
    <n v="0"/>
    <n v="0"/>
    <n v="0"/>
    <n v="0"/>
    <n v="0"/>
    <n v="0"/>
    <n v="0"/>
    <n v="0"/>
    <n v="0"/>
    <n v="0"/>
    <m/>
    <m/>
    <n v="0"/>
    <n v="0"/>
    <s v="Correct"/>
    <m/>
    <x v="1"/>
    <n v="54"/>
    <x v="2"/>
    <x v="63"/>
    <x v="1"/>
    <x v="1"/>
    <s v="English"/>
    <x v="1"/>
    <x v="1"/>
    <x v="1"/>
    <x v="2"/>
    <x v="4"/>
    <m/>
    <m/>
  </r>
  <r>
    <n v="609"/>
    <m/>
    <m/>
    <m/>
    <m/>
    <m/>
    <m/>
    <m/>
    <m/>
    <m/>
    <m/>
    <s v="Drugs &amp; alcohol abuse"/>
    <m/>
    <s v="Obesity/weight loss issues"/>
    <m/>
    <n v="2"/>
    <n v="1.5"/>
    <m/>
    <n v="0"/>
    <n v="0"/>
    <n v="0"/>
    <n v="0"/>
    <n v="0"/>
    <n v="0"/>
    <n v="0"/>
    <n v="0"/>
    <n v="0"/>
    <n v="0"/>
    <n v="1"/>
    <n v="0"/>
    <n v="1"/>
    <m/>
    <m/>
    <n v="2"/>
    <n v="2"/>
    <s v="Correct"/>
    <m/>
    <x v="1"/>
    <n v="53"/>
    <x v="0"/>
    <x v="154"/>
    <x v="1"/>
    <x v="1"/>
    <s v="English"/>
    <x v="5"/>
    <x v="1"/>
    <x v="6"/>
    <x v="2"/>
    <x v="3"/>
    <s v="Yes"/>
    <m/>
  </r>
  <r>
    <n v="610"/>
    <m/>
    <m/>
    <m/>
    <m/>
    <m/>
    <m/>
    <m/>
    <s v="Women’s health &amp; wellness"/>
    <m/>
    <m/>
    <s v="Drugs &amp; alcohol abuse"/>
    <m/>
    <s v="Obesity/weight loss issues"/>
    <m/>
    <n v="3"/>
    <n v="1"/>
    <m/>
    <n v="0"/>
    <n v="0"/>
    <n v="0"/>
    <n v="0"/>
    <n v="0"/>
    <n v="0"/>
    <n v="0"/>
    <n v="1"/>
    <n v="0"/>
    <n v="0"/>
    <n v="1"/>
    <n v="0"/>
    <n v="1"/>
    <m/>
    <m/>
    <n v="3"/>
    <n v="3"/>
    <s v="Correct"/>
    <m/>
    <x v="0"/>
    <n v="43"/>
    <x v="0"/>
    <x v="155"/>
    <x v="1"/>
    <x v="1"/>
    <s v="English"/>
    <x v="0"/>
    <x v="4"/>
    <x v="0"/>
    <x v="2"/>
    <x v="3"/>
    <s v="Yes"/>
    <m/>
  </r>
  <r>
    <n v="611"/>
    <m/>
    <m/>
    <m/>
    <m/>
    <m/>
    <m/>
    <m/>
    <m/>
    <m/>
    <m/>
    <s v="Drugs &amp; alcohol abuse"/>
    <m/>
    <m/>
    <m/>
    <n v="1"/>
    <n v="3"/>
    <m/>
    <n v="0"/>
    <n v="0"/>
    <n v="0"/>
    <n v="0"/>
    <n v="0"/>
    <n v="0"/>
    <n v="0"/>
    <n v="0"/>
    <n v="0"/>
    <n v="0"/>
    <n v="1"/>
    <n v="0"/>
    <n v="0"/>
    <m/>
    <m/>
    <n v="1"/>
    <n v="1"/>
    <s v="Correct"/>
    <m/>
    <x v="0"/>
    <n v="42"/>
    <x v="1"/>
    <x v="30"/>
    <x v="2"/>
    <x v="2"/>
    <s v="Spanish"/>
    <x v="3"/>
    <x v="3"/>
    <x v="3"/>
    <x v="2"/>
    <x v="3"/>
    <s v="Yes"/>
    <m/>
  </r>
  <r>
    <n v="612"/>
    <m/>
    <m/>
    <m/>
    <m/>
    <m/>
    <m/>
    <m/>
    <m/>
    <m/>
    <m/>
    <m/>
    <m/>
    <m/>
    <m/>
    <n v="0"/>
    <e v="#DIV/0!"/>
    <m/>
    <n v="0"/>
    <n v="0"/>
    <n v="0"/>
    <n v="0"/>
    <n v="0"/>
    <n v="0"/>
    <n v="0"/>
    <n v="0"/>
    <n v="0"/>
    <n v="0"/>
    <n v="0"/>
    <n v="0"/>
    <n v="0"/>
    <m/>
    <m/>
    <n v="0"/>
    <n v="0"/>
    <s v="Correct"/>
    <m/>
    <x v="0"/>
    <n v="47"/>
    <x v="2"/>
    <x v="62"/>
    <x v="1"/>
    <x v="1"/>
    <s v="English"/>
    <x v="6"/>
    <x v="0"/>
    <x v="0"/>
    <x v="2"/>
    <x v="0"/>
    <s v="Yes"/>
    <m/>
  </r>
  <r>
    <n v="613"/>
    <m/>
    <s v="Cancer"/>
    <m/>
    <m/>
    <m/>
    <m/>
    <m/>
    <m/>
    <s v="Diabetes"/>
    <m/>
    <m/>
    <m/>
    <s v="Obesity/weight loss issues"/>
    <m/>
    <n v="3"/>
    <n v="1"/>
    <m/>
    <n v="0"/>
    <n v="1"/>
    <n v="0"/>
    <n v="0"/>
    <n v="0"/>
    <n v="0"/>
    <n v="0"/>
    <n v="0"/>
    <n v="1"/>
    <n v="0"/>
    <n v="0"/>
    <n v="0"/>
    <n v="1"/>
    <m/>
    <m/>
    <n v="3"/>
    <n v="3"/>
    <s v="Correct"/>
    <m/>
    <x v="1"/>
    <n v="59"/>
    <x v="0"/>
    <x v="17"/>
    <x v="2"/>
    <x v="2"/>
    <s v="Spanish"/>
    <x v="0"/>
    <x v="7"/>
    <x v="0"/>
    <x v="2"/>
    <x v="3"/>
    <s v="Yes"/>
    <m/>
  </r>
  <r>
    <n v="614"/>
    <m/>
    <m/>
    <m/>
    <m/>
    <m/>
    <m/>
    <m/>
    <m/>
    <m/>
    <m/>
    <m/>
    <s v="Environmental hazards"/>
    <m/>
    <m/>
    <n v="1"/>
    <n v="3"/>
    <m/>
    <n v="0"/>
    <n v="0"/>
    <n v="0"/>
    <n v="0"/>
    <n v="0"/>
    <n v="0"/>
    <n v="0"/>
    <n v="0"/>
    <n v="0"/>
    <n v="0"/>
    <n v="0"/>
    <n v="1"/>
    <n v="0"/>
    <m/>
    <m/>
    <n v="1"/>
    <n v="1"/>
    <s v="Correct"/>
    <m/>
    <x v="0"/>
    <n v="59"/>
    <x v="2"/>
    <x v="28"/>
    <x v="0"/>
    <x v="1"/>
    <s v="English"/>
    <x v="4"/>
    <x v="4"/>
    <x v="0"/>
    <x v="2"/>
    <x v="4"/>
    <s v="No"/>
    <m/>
  </r>
  <r>
    <n v="615"/>
    <m/>
    <m/>
    <m/>
    <m/>
    <m/>
    <m/>
    <m/>
    <m/>
    <m/>
    <s v="Mental health depression/suicide"/>
    <s v="Drugs &amp; alcohol abuse"/>
    <m/>
    <m/>
    <m/>
    <n v="2"/>
    <n v="1.5"/>
    <m/>
    <n v="0"/>
    <n v="0"/>
    <n v="0"/>
    <n v="0"/>
    <n v="0"/>
    <n v="0"/>
    <n v="0"/>
    <n v="0"/>
    <n v="0"/>
    <n v="1"/>
    <n v="1"/>
    <n v="0"/>
    <n v="0"/>
    <m/>
    <m/>
    <n v="2"/>
    <n v="2"/>
    <s v="Correct"/>
    <m/>
    <x v="1"/>
    <n v="20"/>
    <x v="2"/>
    <x v="54"/>
    <x v="1"/>
    <x v="1"/>
    <s v="English"/>
    <x v="6"/>
    <x v="0"/>
    <x v="5"/>
    <x v="2"/>
    <x v="0"/>
    <s v="Yes"/>
    <m/>
  </r>
  <r>
    <n v="616"/>
    <m/>
    <s v="Cancer"/>
    <m/>
    <m/>
    <m/>
    <s v="Vaccine preventable diseases"/>
    <m/>
    <s v="Women’s health &amp; wellness"/>
    <m/>
    <m/>
    <m/>
    <m/>
    <m/>
    <m/>
    <n v="3"/>
    <n v="1"/>
    <m/>
    <n v="0"/>
    <n v="1"/>
    <n v="0"/>
    <n v="0"/>
    <n v="0"/>
    <n v="1"/>
    <n v="0"/>
    <n v="1"/>
    <n v="0"/>
    <n v="0"/>
    <n v="0"/>
    <n v="0"/>
    <n v="0"/>
    <m/>
    <m/>
    <n v="3"/>
    <n v="3"/>
    <s v="Correct"/>
    <m/>
    <x v="0"/>
    <n v="48"/>
    <x v="1"/>
    <x v="30"/>
    <x v="1"/>
    <x v="1"/>
    <s v="English"/>
    <x v="6"/>
    <x v="6"/>
    <x v="0"/>
    <x v="2"/>
    <x v="3"/>
    <s v="Yes"/>
    <m/>
  </r>
  <r>
    <n v="617"/>
    <m/>
    <s v="Cancer"/>
    <s v="Heart disease &amp; stroke"/>
    <m/>
    <m/>
    <m/>
    <m/>
    <m/>
    <m/>
    <m/>
    <m/>
    <m/>
    <m/>
    <m/>
    <n v="2"/>
    <n v="1.5"/>
    <m/>
    <n v="0"/>
    <n v="1"/>
    <n v="1"/>
    <n v="0"/>
    <n v="0"/>
    <n v="0"/>
    <n v="0"/>
    <n v="0"/>
    <n v="0"/>
    <n v="0"/>
    <n v="0"/>
    <n v="0"/>
    <n v="0"/>
    <m/>
    <m/>
    <n v="2"/>
    <n v="2"/>
    <s v="Correct"/>
    <m/>
    <x v="0"/>
    <n v="70"/>
    <x v="2"/>
    <x v="57"/>
    <x v="5"/>
    <x v="1"/>
    <s v="English, Chinese"/>
    <x v="4"/>
    <x v="4"/>
    <x v="2"/>
    <x v="2"/>
    <x v="4"/>
    <s v="Yes"/>
    <m/>
  </r>
  <r>
    <n v="618"/>
    <m/>
    <m/>
    <m/>
    <m/>
    <m/>
    <m/>
    <m/>
    <m/>
    <m/>
    <s v="Mental health depression/suicide"/>
    <s v="Drugs &amp; alcohol abuse"/>
    <m/>
    <m/>
    <m/>
    <n v="2"/>
    <n v="1.5"/>
    <m/>
    <n v="0"/>
    <n v="0"/>
    <n v="0"/>
    <n v="0"/>
    <n v="0"/>
    <n v="0"/>
    <n v="0"/>
    <n v="0"/>
    <n v="0"/>
    <n v="1"/>
    <n v="1"/>
    <n v="0"/>
    <n v="0"/>
    <m/>
    <m/>
    <n v="2"/>
    <n v="2"/>
    <s v="Correct"/>
    <m/>
    <x v="1"/>
    <n v="44"/>
    <x v="2"/>
    <x v="58"/>
    <x v="1"/>
    <x v="1"/>
    <s v="English"/>
    <x v="5"/>
    <x v="7"/>
    <x v="0"/>
    <x v="2"/>
    <x v="0"/>
    <s v="Yes"/>
    <m/>
  </r>
  <r>
    <n v="619"/>
    <m/>
    <s v="Cancer"/>
    <m/>
    <m/>
    <m/>
    <m/>
    <m/>
    <m/>
    <s v="Diabetes"/>
    <m/>
    <m/>
    <m/>
    <m/>
    <m/>
    <n v="2"/>
    <n v="1.5"/>
    <m/>
    <n v="0"/>
    <n v="1"/>
    <n v="0"/>
    <n v="0"/>
    <n v="0"/>
    <n v="0"/>
    <n v="0"/>
    <n v="0"/>
    <n v="1"/>
    <n v="0"/>
    <n v="0"/>
    <n v="0"/>
    <n v="0"/>
    <m/>
    <m/>
    <n v="2"/>
    <n v="2"/>
    <s v="Correct"/>
    <m/>
    <x v="0"/>
    <m/>
    <x v="0"/>
    <x v="132"/>
    <x v="1"/>
    <x v="1"/>
    <s v="English, Portuguese"/>
    <x v="0"/>
    <x v="3"/>
    <x v="0"/>
    <x v="2"/>
    <x v="3"/>
    <s v="Yes"/>
    <m/>
  </r>
  <r>
    <n v="620"/>
    <m/>
    <s v="Cancer"/>
    <m/>
    <m/>
    <m/>
    <m/>
    <m/>
    <m/>
    <m/>
    <m/>
    <m/>
    <m/>
    <m/>
    <m/>
    <n v="1"/>
    <n v="3"/>
    <m/>
    <n v="0"/>
    <n v="1"/>
    <n v="0"/>
    <n v="0"/>
    <n v="0"/>
    <n v="0"/>
    <n v="0"/>
    <n v="0"/>
    <n v="0"/>
    <n v="0"/>
    <n v="0"/>
    <n v="0"/>
    <n v="0"/>
    <m/>
    <m/>
    <n v="1"/>
    <n v="1"/>
    <s v="Correct"/>
    <m/>
    <x v="0"/>
    <n v="45"/>
    <x v="2"/>
    <x v="96"/>
    <x v="4"/>
    <x v="2"/>
    <s v="English"/>
    <x v="4"/>
    <x v="4"/>
    <x v="6"/>
    <x v="2"/>
    <x v="4"/>
    <s v="Yes"/>
    <m/>
  </r>
  <r>
    <n v="621"/>
    <s v="Asthma/lung disease"/>
    <m/>
    <s v="Heart disease &amp; stroke"/>
    <m/>
    <m/>
    <m/>
    <s v="Child health &amp; wellness"/>
    <s v="Women’s health &amp; wellness"/>
    <s v="Diabetes"/>
    <m/>
    <s v="Drugs &amp; alcohol abuse"/>
    <m/>
    <m/>
    <m/>
    <n v="6"/>
    <n v="0.5"/>
    <m/>
    <n v="0.5"/>
    <n v="0"/>
    <n v="0.5"/>
    <n v="0"/>
    <n v="0"/>
    <n v="0"/>
    <n v="0.5"/>
    <n v="0.5"/>
    <n v="0.5"/>
    <n v="0"/>
    <n v="0.5"/>
    <n v="0"/>
    <n v="0"/>
    <m/>
    <m/>
    <n v="3"/>
    <n v="6"/>
    <s v="Correct"/>
    <m/>
    <x v="0"/>
    <m/>
    <x v="1"/>
    <x v="33"/>
    <x v="0"/>
    <x v="0"/>
    <m/>
    <x v="3"/>
    <x v="0"/>
    <x v="0"/>
    <x v="2"/>
    <x v="3"/>
    <s v="Yes"/>
    <m/>
  </r>
  <r>
    <n v="622"/>
    <s v="Asthma/lung disease"/>
    <m/>
    <m/>
    <m/>
    <m/>
    <m/>
    <m/>
    <m/>
    <m/>
    <m/>
    <s v="Drugs &amp; alcohol abuse"/>
    <m/>
    <m/>
    <m/>
    <n v="2"/>
    <n v="1.5"/>
    <m/>
    <n v="1"/>
    <n v="0"/>
    <n v="0"/>
    <n v="0"/>
    <n v="0"/>
    <n v="0"/>
    <n v="0"/>
    <n v="0"/>
    <n v="0"/>
    <n v="0"/>
    <n v="1"/>
    <n v="0"/>
    <n v="0"/>
    <m/>
    <m/>
    <n v="2"/>
    <n v="2"/>
    <s v="Correct"/>
    <m/>
    <x v="1"/>
    <n v="36"/>
    <x v="2"/>
    <x v="100"/>
    <x v="2"/>
    <x v="2"/>
    <s v="English, Spanish"/>
    <x v="3"/>
    <x v="9"/>
    <x v="1"/>
    <x v="2"/>
    <x v="4"/>
    <s v="Yes"/>
    <m/>
  </r>
  <r>
    <n v="623"/>
    <m/>
    <m/>
    <m/>
    <m/>
    <m/>
    <m/>
    <m/>
    <m/>
    <m/>
    <m/>
    <m/>
    <m/>
    <m/>
    <m/>
    <n v="0"/>
    <e v="#DIV/0!"/>
    <m/>
    <n v="0"/>
    <n v="0"/>
    <n v="0"/>
    <n v="0"/>
    <n v="0"/>
    <n v="0"/>
    <n v="0"/>
    <n v="0"/>
    <n v="0"/>
    <n v="0"/>
    <n v="0"/>
    <n v="0"/>
    <n v="0"/>
    <m/>
    <m/>
    <n v="0"/>
    <n v="0"/>
    <s v="Correct"/>
    <m/>
    <x v="1"/>
    <n v="62"/>
    <x v="0"/>
    <x v="132"/>
    <x v="1"/>
    <x v="0"/>
    <s v="English"/>
    <x v="3"/>
    <x v="1"/>
    <x v="2"/>
    <x v="2"/>
    <x v="3"/>
    <s v="No"/>
    <m/>
  </r>
  <r>
    <n v="624"/>
    <m/>
    <m/>
    <m/>
    <m/>
    <m/>
    <m/>
    <m/>
    <m/>
    <m/>
    <m/>
    <m/>
    <m/>
    <m/>
    <m/>
    <n v="0"/>
    <e v="#DIV/0!"/>
    <m/>
    <n v="0"/>
    <n v="0"/>
    <n v="0"/>
    <n v="0"/>
    <n v="0"/>
    <n v="0"/>
    <n v="0"/>
    <n v="0"/>
    <n v="0"/>
    <n v="0"/>
    <n v="0"/>
    <n v="0"/>
    <n v="0"/>
    <m/>
    <m/>
    <n v="0"/>
    <n v="0"/>
    <s v="Correct"/>
    <m/>
    <x v="0"/>
    <n v="60"/>
    <x v="2"/>
    <x v="28"/>
    <x v="2"/>
    <x v="0"/>
    <m/>
    <x v="3"/>
    <x v="2"/>
    <x v="3"/>
    <x v="0"/>
    <x v="3"/>
    <m/>
    <m/>
  </r>
  <r>
    <n v="625"/>
    <m/>
    <m/>
    <s v="Heart disease &amp; stroke"/>
    <m/>
    <m/>
    <m/>
    <m/>
    <m/>
    <m/>
    <m/>
    <m/>
    <m/>
    <m/>
    <m/>
    <n v="1"/>
    <n v="3"/>
    <m/>
    <n v="0"/>
    <n v="0"/>
    <n v="1"/>
    <n v="0"/>
    <n v="0"/>
    <n v="0"/>
    <n v="0"/>
    <n v="0"/>
    <n v="0"/>
    <n v="0"/>
    <n v="0"/>
    <n v="0"/>
    <n v="0"/>
    <m/>
    <m/>
    <n v="1"/>
    <n v="1"/>
    <s v="Correct"/>
    <m/>
    <x v="1"/>
    <n v="58"/>
    <x v="0"/>
    <x v="112"/>
    <x v="1"/>
    <x v="1"/>
    <s v="English"/>
    <x v="5"/>
    <x v="2"/>
    <x v="0"/>
    <x v="2"/>
    <x v="3"/>
    <s v="Yes"/>
    <m/>
  </r>
  <r>
    <n v="626"/>
    <m/>
    <s v="Cancer"/>
    <s v="Heart disease &amp; stroke"/>
    <m/>
    <m/>
    <m/>
    <m/>
    <m/>
    <s v="Diabetes"/>
    <m/>
    <m/>
    <m/>
    <m/>
    <m/>
    <n v="3"/>
    <n v="1"/>
    <m/>
    <n v="0"/>
    <n v="1"/>
    <n v="1"/>
    <n v="0"/>
    <n v="0"/>
    <n v="0"/>
    <n v="0"/>
    <n v="0"/>
    <n v="1"/>
    <n v="0"/>
    <n v="0"/>
    <n v="0"/>
    <n v="0"/>
    <m/>
    <m/>
    <n v="3"/>
    <n v="3"/>
    <s v="Correct"/>
    <m/>
    <x v="0"/>
    <n v="77"/>
    <x v="0"/>
    <x v="130"/>
    <x v="1"/>
    <x v="1"/>
    <s v="English"/>
    <x v="3"/>
    <x v="4"/>
    <x v="0"/>
    <x v="2"/>
    <x v="3"/>
    <s v="No"/>
    <m/>
  </r>
  <r>
    <n v="627"/>
    <m/>
    <m/>
    <m/>
    <m/>
    <m/>
    <m/>
    <m/>
    <m/>
    <s v="Diabetes"/>
    <m/>
    <m/>
    <m/>
    <m/>
    <m/>
    <n v="1"/>
    <n v="3"/>
    <m/>
    <n v="0"/>
    <n v="0"/>
    <n v="0"/>
    <n v="0"/>
    <n v="0"/>
    <n v="0"/>
    <n v="0"/>
    <n v="0"/>
    <n v="1"/>
    <n v="0"/>
    <n v="0"/>
    <n v="0"/>
    <n v="0"/>
    <m/>
    <m/>
    <n v="1"/>
    <n v="1"/>
    <s v="Correct"/>
    <m/>
    <x v="1"/>
    <n v="82"/>
    <x v="0"/>
    <x v="156"/>
    <x v="1"/>
    <x v="0"/>
    <s v="English"/>
    <x v="3"/>
    <x v="7"/>
    <x v="2"/>
    <x v="2"/>
    <x v="3"/>
    <s v="No"/>
    <m/>
  </r>
  <r>
    <n v="628"/>
    <m/>
    <s v="Cancer"/>
    <s v="Heart disease &amp; stroke"/>
    <m/>
    <m/>
    <m/>
    <m/>
    <m/>
    <m/>
    <m/>
    <m/>
    <m/>
    <m/>
    <m/>
    <n v="2"/>
    <n v="1.5"/>
    <m/>
    <n v="0"/>
    <n v="1"/>
    <n v="1"/>
    <n v="0"/>
    <n v="0"/>
    <n v="0"/>
    <n v="0"/>
    <n v="0"/>
    <n v="0"/>
    <n v="0"/>
    <n v="0"/>
    <n v="0"/>
    <n v="0"/>
    <m/>
    <m/>
    <n v="2"/>
    <n v="2"/>
    <s v="Correct"/>
    <m/>
    <x v="0"/>
    <n v="83"/>
    <x v="0"/>
    <x v="111"/>
    <x v="1"/>
    <x v="0"/>
    <s v="English"/>
    <x v="5"/>
    <x v="1"/>
    <x v="2"/>
    <x v="2"/>
    <x v="3"/>
    <s v="Yes"/>
    <m/>
  </r>
  <r>
    <n v="629"/>
    <m/>
    <m/>
    <m/>
    <m/>
    <m/>
    <m/>
    <m/>
    <m/>
    <m/>
    <m/>
    <m/>
    <m/>
    <m/>
    <m/>
    <n v="0"/>
    <e v="#DIV/0!"/>
    <m/>
    <n v="0"/>
    <n v="0"/>
    <n v="0"/>
    <n v="0"/>
    <n v="0"/>
    <n v="0"/>
    <n v="0"/>
    <n v="0"/>
    <n v="0"/>
    <n v="0"/>
    <n v="0"/>
    <n v="0"/>
    <n v="0"/>
    <m/>
    <m/>
    <n v="0"/>
    <n v="0"/>
    <s v="Correct"/>
    <m/>
    <x v="0"/>
    <n v="39"/>
    <x v="0"/>
    <x v="130"/>
    <x v="5"/>
    <x v="1"/>
    <s v="English, Korean"/>
    <x v="2"/>
    <x v="0"/>
    <x v="0"/>
    <x v="3"/>
    <x v="3"/>
    <s v="Yes"/>
    <m/>
  </r>
  <r>
    <n v="630"/>
    <m/>
    <m/>
    <m/>
    <m/>
    <m/>
    <m/>
    <s v="Child health &amp; wellness"/>
    <m/>
    <m/>
    <s v="Mental health depression/suicide"/>
    <s v="Drugs &amp; alcohol abuse"/>
    <m/>
    <m/>
    <m/>
    <n v="3"/>
    <n v="1"/>
    <m/>
    <n v="0"/>
    <n v="0"/>
    <n v="0"/>
    <n v="0"/>
    <n v="0"/>
    <n v="0"/>
    <n v="1"/>
    <n v="0"/>
    <n v="0"/>
    <n v="1"/>
    <n v="1"/>
    <n v="0"/>
    <n v="0"/>
    <m/>
    <m/>
    <n v="3"/>
    <n v="3"/>
    <s v="Correct"/>
    <m/>
    <x v="1"/>
    <n v="27"/>
    <x v="0"/>
    <x v="112"/>
    <x v="5"/>
    <x v="1"/>
    <s v="English, Korean"/>
    <x v="5"/>
    <x v="0"/>
    <x v="0"/>
    <x v="2"/>
    <x v="3"/>
    <s v="Yes"/>
    <m/>
  </r>
  <r>
    <n v="631"/>
    <m/>
    <s v="Cancer"/>
    <m/>
    <s v="Safety"/>
    <m/>
    <m/>
    <m/>
    <m/>
    <m/>
    <m/>
    <s v="Drugs &amp; alcohol abuse"/>
    <s v="Environmental hazards"/>
    <m/>
    <m/>
    <n v="4"/>
    <n v="0.75"/>
    <m/>
    <n v="0"/>
    <n v="0.75"/>
    <n v="0"/>
    <n v="0.75"/>
    <n v="0"/>
    <n v="0"/>
    <n v="0"/>
    <n v="0"/>
    <n v="0"/>
    <n v="0"/>
    <n v="0.75"/>
    <n v="0.75"/>
    <n v="0"/>
    <m/>
    <m/>
    <n v="3"/>
    <n v="4"/>
    <s v="Correct"/>
    <m/>
    <x v="0"/>
    <n v="77"/>
    <x v="0"/>
    <x v="157"/>
    <x v="1"/>
    <x v="1"/>
    <s v="English"/>
    <x v="4"/>
    <x v="5"/>
    <x v="2"/>
    <x v="2"/>
    <x v="3"/>
    <s v="No"/>
    <m/>
  </r>
  <r>
    <n v="632"/>
    <m/>
    <m/>
    <m/>
    <m/>
    <m/>
    <m/>
    <m/>
    <m/>
    <m/>
    <m/>
    <m/>
    <m/>
    <m/>
    <m/>
    <n v="0"/>
    <e v="#DIV/0!"/>
    <m/>
    <n v="0"/>
    <n v="0"/>
    <n v="0"/>
    <n v="0"/>
    <n v="0"/>
    <n v="0"/>
    <n v="0"/>
    <n v="0"/>
    <n v="0"/>
    <n v="0"/>
    <n v="0"/>
    <n v="0"/>
    <n v="0"/>
    <m/>
    <m/>
    <n v="0"/>
    <n v="0"/>
    <s v="Correct"/>
    <m/>
    <x v="0"/>
    <n v="53"/>
    <x v="0"/>
    <x v="158"/>
    <x v="2"/>
    <x v="2"/>
    <s v="English, Spanish"/>
    <x v="4"/>
    <x v="4"/>
    <x v="0"/>
    <x v="2"/>
    <x v="3"/>
    <s v="No"/>
    <m/>
  </r>
  <r>
    <n v="633"/>
    <m/>
    <m/>
    <s v="Heart disease &amp; stroke"/>
    <m/>
    <m/>
    <m/>
    <m/>
    <m/>
    <s v="Diabetes"/>
    <m/>
    <m/>
    <m/>
    <s v="Obesity/weight loss issues"/>
    <m/>
    <n v="3"/>
    <n v="1"/>
    <m/>
    <n v="0"/>
    <n v="0"/>
    <n v="1"/>
    <n v="0"/>
    <n v="0"/>
    <n v="0"/>
    <n v="0"/>
    <n v="0"/>
    <n v="1"/>
    <n v="0"/>
    <n v="0"/>
    <n v="0"/>
    <n v="1"/>
    <m/>
    <m/>
    <n v="3"/>
    <n v="3"/>
    <s v="Correct"/>
    <m/>
    <x v="0"/>
    <n v="28"/>
    <x v="1"/>
    <x v="12"/>
    <x v="0"/>
    <x v="1"/>
    <s v="English"/>
    <x v="6"/>
    <x v="1"/>
    <x v="0"/>
    <x v="2"/>
    <x v="3"/>
    <s v="Yes"/>
    <m/>
  </r>
  <r>
    <n v="634"/>
    <m/>
    <m/>
    <m/>
    <m/>
    <m/>
    <m/>
    <s v="Child health &amp; wellness"/>
    <s v="Women’s health &amp; wellness"/>
    <s v="Diabetes"/>
    <m/>
    <m/>
    <m/>
    <m/>
    <m/>
    <n v="3"/>
    <n v="1"/>
    <m/>
    <n v="0"/>
    <n v="0"/>
    <n v="0"/>
    <n v="0"/>
    <n v="0"/>
    <n v="0"/>
    <n v="1"/>
    <n v="1"/>
    <n v="1"/>
    <n v="0"/>
    <n v="0"/>
    <n v="0"/>
    <n v="0"/>
    <m/>
    <m/>
    <n v="3"/>
    <n v="3"/>
    <s v="Correct"/>
    <m/>
    <x v="0"/>
    <n v="60"/>
    <x v="0"/>
    <x v="80"/>
    <x v="14"/>
    <x v="2"/>
    <s v="Spanish"/>
    <x v="4"/>
    <x v="0"/>
    <x v="0"/>
    <x v="2"/>
    <x v="3"/>
    <s v="Yes"/>
    <m/>
  </r>
  <r>
    <n v="635"/>
    <m/>
    <m/>
    <s v="Heart disease &amp; stroke"/>
    <m/>
    <m/>
    <m/>
    <m/>
    <m/>
    <s v="Diabetes"/>
    <m/>
    <m/>
    <m/>
    <s v="Obesity/weight loss issues"/>
    <m/>
    <n v="3"/>
    <n v="1"/>
    <m/>
    <n v="0"/>
    <n v="0"/>
    <n v="1"/>
    <n v="0"/>
    <n v="0"/>
    <n v="0"/>
    <n v="0"/>
    <n v="0"/>
    <n v="1"/>
    <n v="0"/>
    <n v="0"/>
    <n v="0"/>
    <n v="1"/>
    <m/>
    <m/>
    <n v="3"/>
    <n v="3"/>
    <s v="Correct"/>
    <m/>
    <x v="0"/>
    <n v="25"/>
    <x v="0"/>
    <x v="89"/>
    <x v="3"/>
    <x v="1"/>
    <s v="English, Other"/>
    <x v="2"/>
    <x v="7"/>
    <x v="0"/>
    <x v="2"/>
    <x v="3"/>
    <m/>
    <m/>
  </r>
  <r>
    <n v="636"/>
    <s v="Asthma/lung disease"/>
    <s v="Cancer"/>
    <m/>
    <s v="Safety"/>
    <m/>
    <m/>
    <m/>
    <m/>
    <m/>
    <m/>
    <m/>
    <m/>
    <m/>
    <m/>
    <n v="3"/>
    <n v="1"/>
    <m/>
    <n v="1"/>
    <n v="1"/>
    <n v="0"/>
    <n v="1"/>
    <n v="0"/>
    <n v="0"/>
    <n v="0"/>
    <n v="0"/>
    <n v="0"/>
    <n v="0"/>
    <n v="0"/>
    <n v="0"/>
    <n v="0"/>
    <m/>
    <m/>
    <n v="3"/>
    <n v="3"/>
    <s v="Correct"/>
    <m/>
    <x v="0"/>
    <n v="68"/>
    <x v="1"/>
    <x v="32"/>
    <x v="0"/>
    <x v="0"/>
    <s v="English"/>
    <x v="0"/>
    <x v="4"/>
    <x v="0"/>
    <x v="2"/>
    <x v="3"/>
    <m/>
    <m/>
  </r>
  <r>
    <n v="637"/>
    <m/>
    <m/>
    <s v="Heart disease &amp; stroke"/>
    <m/>
    <m/>
    <m/>
    <m/>
    <m/>
    <m/>
    <m/>
    <m/>
    <m/>
    <m/>
    <m/>
    <n v="1"/>
    <n v="3"/>
    <m/>
    <n v="0"/>
    <n v="0"/>
    <n v="1"/>
    <n v="0"/>
    <n v="0"/>
    <n v="0"/>
    <n v="0"/>
    <n v="0"/>
    <n v="0"/>
    <n v="0"/>
    <n v="0"/>
    <n v="0"/>
    <n v="0"/>
    <m/>
    <m/>
    <n v="1"/>
    <n v="1"/>
    <s v="Correct"/>
    <m/>
    <x v="1"/>
    <n v="47"/>
    <x v="0"/>
    <x v="5"/>
    <x v="0"/>
    <x v="0"/>
    <s v="English"/>
    <x v="2"/>
    <x v="4"/>
    <x v="0"/>
    <x v="2"/>
    <x v="3"/>
    <s v="Yes"/>
    <m/>
  </r>
  <r>
    <n v="638"/>
    <s v="Asthma/lung disease"/>
    <s v="Cancer"/>
    <m/>
    <m/>
    <m/>
    <m/>
    <m/>
    <m/>
    <s v="Diabetes"/>
    <m/>
    <m/>
    <m/>
    <m/>
    <m/>
    <n v="3"/>
    <n v="1"/>
    <m/>
    <n v="1"/>
    <n v="1"/>
    <n v="0"/>
    <n v="0"/>
    <n v="0"/>
    <n v="0"/>
    <n v="0"/>
    <n v="0"/>
    <n v="1"/>
    <n v="0"/>
    <n v="0"/>
    <n v="0"/>
    <n v="0"/>
    <m/>
    <m/>
    <n v="3"/>
    <n v="3"/>
    <s v="Correct"/>
    <m/>
    <x v="0"/>
    <n v="53"/>
    <x v="2"/>
    <x v="43"/>
    <x v="0"/>
    <x v="0"/>
    <s v="English"/>
    <x v="2"/>
    <x v="0"/>
    <x v="0"/>
    <x v="2"/>
    <x v="3"/>
    <s v="Yes"/>
    <m/>
  </r>
  <r>
    <n v="639"/>
    <m/>
    <s v="Cancer"/>
    <m/>
    <m/>
    <m/>
    <m/>
    <m/>
    <m/>
    <m/>
    <s v="Mental health depression/suicide"/>
    <s v="Drugs &amp; alcohol abuse"/>
    <m/>
    <m/>
    <m/>
    <n v="3"/>
    <n v="1"/>
    <m/>
    <n v="0"/>
    <n v="1"/>
    <n v="0"/>
    <n v="0"/>
    <n v="0"/>
    <n v="0"/>
    <n v="0"/>
    <n v="0"/>
    <n v="0"/>
    <n v="1"/>
    <n v="1"/>
    <n v="0"/>
    <n v="0"/>
    <m/>
    <m/>
    <n v="3"/>
    <n v="3"/>
    <s v="Correct"/>
    <m/>
    <x v="0"/>
    <n v="39"/>
    <x v="2"/>
    <x v="150"/>
    <x v="0"/>
    <x v="1"/>
    <s v="English"/>
    <x v="4"/>
    <x v="4"/>
    <x v="0"/>
    <x v="2"/>
    <x v="3"/>
    <s v="Yes"/>
    <m/>
  </r>
  <r>
    <n v="640"/>
    <m/>
    <m/>
    <m/>
    <s v="Safety"/>
    <m/>
    <m/>
    <m/>
    <s v="Women’s health &amp; wellness"/>
    <m/>
    <m/>
    <s v="Drugs &amp; alcohol abuse"/>
    <m/>
    <m/>
    <m/>
    <n v="3"/>
    <n v="1"/>
    <m/>
    <n v="0"/>
    <n v="0"/>
    <n v="0"/>
    <n v="1"/>
    <n v="0"/>
    <n v="0"/>
    <n v="0"/>
    <n v="1"/>
    <n v="0"/>
    <n v="0"/>
    <n v="1"/>
    <n v="0"/>
    <n v="0"/>
    <m/>
    <m/>
    <n v="3"/>
    <n v="3"/>
    <s v="Correct"/>
    <m/>
    <x v="0"/>
    <n v="35"/>
    <x v="0"/>
    <x v="4"/>
    <x v="0"/>
    <x v="1"/>
    <s v="English"/>
    <x v="4"/>
    <x v="6"/>
    <x v="0"/>
    <x v="1"/>
    <x v="3"/>
    <s v="Yes"/>
    <m/>
  </r>
  <r>
    <n v="641"/>
    <m/>
    <s v="Cancer"/>
    <s v="Heart disease &amp; stroke"/>
    <m/>
    <m/>
    <m/>
    <m/>
    <m/>
    <s v="Diabetes"/>
    <m/>
    <m/>
    <m/>
    <m/>
    <m/>
    <n v="3"/>
    <n v="1"/>
    <m/>
    <n v="0"/>
    <n v="1"/>
    <n v="1"/>
    <n v="0"/>
    <n v="0"/>
    <n v="0"/>
    <n v="0"/>
    <n v="0"/>
    <n v="1"/>
    <n v="0"/>
    <n v="0"/>
    <n v="0"/>
    <n v="0"/>
    <m/>
    <m/>
    <n v="3"/>
    <n v="3"/>
    <s v="Correct"/>
    <m/>
    <x v="0"/>
    <n v="55"/>
    <x v="0"/>
    <x v="73"/>
    <x v="2"/>
    <x v="0"/>
    <s v="English"/>
    <x v="4"/>
    <x v="0"/>
    <x v="0"/>
    <x v="2"/>
    <x v="3"/>
    <s v="No"/>
    <m/>
  </r>
  <r>
    <n v="642"/>
    <m/>
    <m/>
    <m/>
    <m/>
    <m/>
    <s v="Vaccine preventable diseases"/>
    <m/>
    <m/>
    <m/>
    <s v="Mental health depression/suicide"/>
    <s v="Drugs &amp; alcohol abuse"/>
    <m/>
    <m/>
    <m/>
    <n v="3"/>
    <n v="1"/>
    <m/>
    <n v="0"/>
    <n v="0"/>
    <n v="0"/>
    <n v="0"/>
    <n v="0"/>
    <n v="1"/>
    <n v="0"/>
    <n v="0"/>
    <n v="0"/>
    <n v="1"/>
    <n v="1"/>
    <n v="0"/>
    <n v="0"/>
    <m/>
    <m/>
    <n v="3"/>
    <n v="3"/>
    <s v="Correct"/>
    <m/>
    <x v="0"/>
    <m/>
    <x v="2"/>
    <x v="47"/>
    <x v="1"/>
    <x v="1"/>
    <s v="English"/>
    <x v="3"/>
    <x v="0"/>
    <x v="0"/>
    <x v="2"/>
    <x v="3"/>
    <s v="Yes"/>
    <m/>
  </r>
  <r>
    <n v="643"/>
    <m/>
    <m/>
    <s v="Heart disease &amp; stroke"/>
    <m/>
    <m/>
    <m/>
    <m/>
    <m/>
    <s v="Diabetes"/>
    <m/>
    <s v="Drugs &amp; alcohol abuse"/>
    <m/>
    <m/>
    <m/>
    <n v="3"/>
    <n v="1"/>
    <m/>
    <n v="0"/>
    <n v="0"/>
    <n v="1"/>
    <n v="0"/>
    <n v="0"/>
    <n v="0"/>
    <n v="0"/>
    <n v="0"/>
    <n v="1"/>
    <n v="0"/>
    <n v="1"/>
    <n v="0"/>
    <n v="0"/>
    <m/>
    <m/>
    <n v="3"/>
    <n v="3"/>
    <s v="Correct"/>
    <m/>
    <x v="0"/>
    <n v="50"/>
    <x v="2"/>
    <x v="49"/>
    <x v="0"/>
    <x v="1"/>
    <s v="English"/>
    <x v="4"/>
    <x v="7"/>
    <x v="0"/>
    <x v="2"/>
    <x v="3"/>
    <s v="No"/>
    <m/>
  </r>
  <r>
    <n v="644"/>
    <m/>
    <m/>
    <s v="Heart disease &amp; stroke"/>
    <s v="Safety"/>
    <s v="HIV/AIDS &amp; Sexually Transmitted Diseases (STDs)"/>
    <m/>
    <m/>
    <s v="Women’s health &amp; wellness"/>
    <s v="Diabetes"/>
    <s v="Mental health depression/suicide"/>
    <s v="Drugs &amp; alcohol abuse"/>
    <m/>
    <s v="Obesity/weight loss issues"/>
    <m/>
    <n v="8"/>
    <n v="0.375"/>
    <m/>
    <n v="0"/>
    <n v="0"/>
    <n v="0.375"/>
    <n v="0.375"/>
    <n v="0.375"/>
    <n v="0"/>
    <n v="0"/>
    <n v="0.375"/>
    <n v="0.375"/>
    <n v="0.375"/>
    <n v="0.375"/>
    <n v="0"/>
    <n v="0.375"/>
    <m/>
    <m/>
    <n v="3"/>
    <n v="8"/>
    <s v="Correct"/>
    <m/>
    <x v="1"/>
    <n v="53"/>
    <x v="2"/>
    <x v="47"/>
    <x v="1"/>
    <x v="1"/>
    <s v="English"/>
    <x v="4"/>
    <x v="7"/>
    <x v="1"/>
    <x v="2"/>
    <x v="3"/>
    <s v="Yes"/>
    <m/>
  </r>
  <r>
    <n v="645"/>
    <s v="Asthma/lung disease"/>
    <s v="Cancer"/>
    <s v="Heart disease &amp; stroke"/>
    <s v="Safety"/>
    <m/>
    <m/>
    <s v="Child health &amp; wellness"/>
    <s v="Women’s health &amp; wellness"/>
    <s v="Diabetes"/>
    <s v="Mental health depression/suicide"/>
    <m/>
    <m/>
    <s v="Obesity/weight loss issues"/>
    <m/>
    <n v="9"/>
    <n v="0.33333333333333331"/>
    <m/>
    <n v="0.33333333333333331"/>
    <n v="0.33333333333333331"/>
    <n v="0.33333333333333331"/>
    <n v="0.33333333333333331"/>
    <n v="0"/>
    <n v="0"/>
    <n v="0.33333333333333331"/>
    <n v="0.33333333333333331"/>
    <n v="0.33333333333333331"/>
    <n v="0.33333333333333331"/>
    <n v="0"/>
    <n v="0"/>
    <n v="0.33333333333333331"/>
    <m/>
    <m/>
    <n v="3"/>
    <n v="9"/>
    <s v="Correct"/>
    <m/>
    <x v="0"/>
    <n v="62"/>
    <x v="2"/>
    <x v="47"/>
    <x v="1"/>
    <x v="1"/>
    <s v="English"/>
    <x v="1"/>
    <x v="0"/>
    <x v="0"/>
    <x v="2"/>
    <x v="3"/>
    <s v="No"/>
    <m/>
  </r>
  <r>
    <n v="646"/>
    <s v="Asthma/lung disease"/>
    <s v="Cancer"/>
    <s v="Heart disease &amp; stroke"/>
    <s v="Safety"/>
    <s v="HIV/AIDS &amp; Sexually Transmitted Diseases (STDs)"/>
    <s v="Vaccine preventable diseases"/>
    <s v="Child health &amp; wellness"/>
    <s v="Women’s health &amp; wellness"/>
    <s v="Diabetes"/>
    <s v="Mental health depression/suicide"/>
    <m/>
    <s v="Environmental hazards"/>
    <m/>
    <m/>
    <n v="11"/>
    <n v="0.27272727272727271"/>
    <m/>
    <n v="0.27272727272727271"/>
    <n v="0.27272727272727271"/>
    <n v="0.27272727272727271"/>
    <n v="0.27272727272727271"/>
    <n v="0.27272727272727271"/>
    <n v="0.27272727272727271"/>
    <n v="0.27272727272727271"/>
    <n v="0.27272727272727271"/>
    <n v="0.27272727272727271"/>
    <n v="0.27272727272727271"/>
    <n v="0"/>
    <n v="0.27272727272727271"/>
    <n v="0"/>
    <m/>
    <m/>
    <n v="2.9999999999999991"/>
    <n v="11"/>
    <s v="Correct"/>
    <m/>
    <x v="2"/>
    <m/>
    <x v="3"/>
    <x v="11"/>
    <x v="2"/>
    <x v="0"/>
    <m/>
    <x v="3"/>
    <x v="2"/>
    <x v="3"/>
    <x v="0"/>
    <x v="3"/>
    <m/>
    <m/>
  </r>
  <r>
    <n v="647"/>
    <m/>
    <m/>
    <m/>
    <m/>
    <m/>
    <m/>
    <s v="Child health &amp; wellness"/>
    <m/>
    <m/>
    <m/>
    <m/>
    <m/>
    <m/>
    <m/>
    <n v="1"/>
    <n v="3"/>
    <m/>
    <n v="0"/>
    <n v="0"/>
    <n v="0"/>
    <n v="0"/>
    <n v="0"/>
    <n v="0"/>
    <n v="1"/>
    <n v="0"/>
    <n v="0"/>
    <n v="0"/>
    <n v="0"/>
    <n v="0"/>
    <n v="0"/>
    <m/>
    <m/>
    <n v="1"/>
    <n v="1"/>
    <s v="Correct"/>
    <m/>
    <x v="1"/>
    <n v="36"/>
    <x v="0"/>
    <x v="73"/>
    <x v="5"/>
    <x v="1"/>
    <s v="English"/>
    <x v="5"/>
    <x v="0"/>
    <x v="0"/>
    <x v="2"/>
    <x v="0"/>
    <s v="No"/>
    <m/>
  </r>
  <r>
    <n v="648"/>
    <m/>
    <m/>
    <m/>
    <m/>
    <m/>
    <m/>
    <m/>
    <m/>
    <s v="Diabetes"/>
    <m/>
    <s v="Drugs &amp; alcohol abuse"/>
    <s v="Environmental hazards"/>
    <m/>
    <m/>
    <n v="3"/>
    <n v="1"/>
    <m/>
    <n v="0"/>
    <n v="0"/>
    <n v="0"/>
    <n v="0"/>
    <n v="0"/>
    <n v="0"/>
    <n v="0"/>
    <n v="0"/>
    <n v="1"/>
    <n v="0"/>
    <n v="1"/>
    <n v="1"/>
    <n v="0"/>
    <m/>
    <m/>
    <n v="3"/>
    <n v="3"/>
    <s v="Correct"/>
    <m/>
    <x v="1"/>
    <n v="34"/>
    <x v="0"/>
    <x v="90"/>
    <x v="2"/>
    <x v="2"/>
    <s v="English, Spanish"/>
    <x v="2"/>
    <x v="4"/>
    <x v="0"/>
    <x v="1"/>
    <x v="1"/>
    <s v="Yes"/>
    <m/>
  </r>
  <r>
    <n v="649"/>
    <m/>
    <m/>
    <m/>
    <m/>
    <m/>
    <m/>
    <m/>
    <m/>
    <m/>
    <m/>
    <m/>
    <m/>
    <m/>
    <m/>
    <n v="0"/>
    <e v="#DIV/0!"/>
    <m/>
    <n v="0"/>
    <n v="0"/>
    <n v="0"/>
    <n v="0"/>
    <n v="0"/>
    <n v="0"/>
    <n v="0"/>
    <n v="0"/>
    <n v="0"/>
    <n v="0"/>
    <n v="0"/>
    <n v="0"/>
    <n v="0"/>
    <m/>
    <m/>
    <n v="0"/>
    <n v="0"/>
    <s v="Correct"/>
    <m/>
    <x v="1"/>
    <n v="25"/>
    <x v="2"/>
    <x v="61"/>
    <x v="4"/>
    <x v="2"/>
    <s v="Spanish"/>
    <x v="1"/>
    <x v="4"/>
    <x v="6"/>
    <x v="2"/>
    <x v="4"/>
    <s v="Yes"/>
    <m/>
  </r>
  <r>
    <n v="650"/>
    <m/>
    <m/>
    <m/>
    <s v="Safety"/>
    <m/>
    <m/>
    <m/>
    <m/>
    <m/>
    <s v="Mental health depression/suicide"/>
    <s v="Drugs &amp; alcohol abuse"/>
    <m/>
    <m/>
    <m/>
    <n v="3"/>
    <n v="1"/>
    <m/>
    <n v="0"/>
    <n v="0"/>
    <n v="0"/>
    <n v="1"/>
    <n v="0"/>
    <n v="0"/>
    <n v="0"/>
    <n v="0"/>
    <n v="0"/>
    <n v="1"/>
    <n v="1"/>
    <n v="0"/>
    <n v="0"/>
    <m/>
    <m/>
    <n v="3"/>
    <n v="3"/>
    <s v="Correct"/>
    <m/>
    <x v="0"/>
    <n v="56"/>
    <x v="0"/>
    <x v="64"/>
    <x v="1"/>
    <x v="1"/>
    <s v="English"/>
    <x v="6"/>
    <x v="7"/>
    <x v="0"/>
    <x v="2"/>
    <x v="0"/>
    <s v="Yes"/>
    <m/>
  </r>
  <r>
    <n v="651"/>
    <s v="Asthma/lung disease"/>
    <m/>
    <m/>
    <m/>
    <m/>
    <m/>
    <s v="Child health &amp; wellness"/>
    <m/>
    <m/>
    <m/>
    <m/>
    <s v="Environmental hazards"/>
    <m/>
    <m/>
    <n v="3"/>
    <n v="1"/>
    <m/>
    <n v="1"/>
    <n v="0"/>
    <n v="0"/>
    <n v="0"/>
    <n v="0"/>
    <n v="0"/>
    <n v="1"/>
    <n v="0"/>
    <n v="0"/>
    <n v="0"/>
    <n v="0"/>
    <n v="1"/>
    <n v="0"/>
    <m/>
    <m/>
    <n v="3"/>
    <n v="3"/>
    <s v="Correct"/>
    <m/>
    <x v="0"/>
    <n v="21"/>
    <x v="0"/>
    <x v="134"/>
    <x v="1"/>
    <x v="0"/>
    <s v="English"/>
    <x v="3"/>
    <x v="0"/>
    <x v="0"/>
    <x v="0"/>
    <x v="3"/>
    <m/>
    <m/>
  </r>
  <r>
    <n v="652"/>
    <m/>
    <s v="Cancer"/>
    <m/>
    <m/>
    <m/>
    <m/>
    <m/>
    <m/>
    <m/>
    <s v="Mental health depression/suicide"/>
    <s v="Drugs &amp; alcohol abuse"/>
    <m/>
    <m/>
    <m/>
    <n v="3"/>
    <n v="1"/>
    <m/>
    <n v="0"/>
    <n v="1"/>
    <n v="0"/>
    <n v="0"/>
    <n v="0"/>
    <n v="0"/>
    <n v="0"/>
    <n v="0"/>
    <n v="0"/>
    <n v="1"/>
    <n v="1"/>
    <n v="0"/>
    <n v="0"/>
    <m/>
    <m/>
    <n v="3"/>
    <n v="3"/>
    <s v="Correct"/>
    <m/>
    <x v="1"/>
    <n v="19"/>
    <x v="0"/>
    <x v="7"/>
    <x v="1"/>
    <x v="1"/>
    <m/>
    <x v="3"/>
    <x v="2"/>
    <x v="0"/>
    <x v="2"/>
    <x v="3"/>
    <m/>
    <m/>
  </r>
  <r>
    <n v="653"/>
    <m/>
    <s v="Cancer"/>
    <m/>
    <m/>
    <m/>
    <m/>
    <m/>
    <m/>
    <s v="Diabetes"/>
    <m/>
    <m/>
    <m/>
    <m/>
    <m/>
    <n v="2"/>
    <n v="1.5"/>
    <m/>
    <n v="0"/>
    <n v="1"/>
    <n v="0"/>
    <n v="0"/>
    <n v="0"/>
    <n v="0"/>
    <n v="0"/>
    <n v="0"/>
    <n v="1"/>
    <n v="0"/>
    <n v="0"/>
    <n v="0"/>
    <n v="0"/>
    <m/>
    <m/>
    <n v="2"/>
    <n v="2"/>
    <s v="Correct"/>
    <m/>
    <x v="0"/>
    <n v="28"/>
    <x v="0"/>
    <x v="159"/>
    <x v="2"/>
    <x v="0"/>
    <s v="English"/>
    <x v="2"/>
    <x v="0"/>
    <x v="0"/>
    <x v="2"/>
    <x v="0"/>
    <s v="Yes"/>
    <m/>
  </r>
  <r>
    <n v="654"/>
    <m/>
    <m/>
    <m/>
    <m/>
    <m/>
    <m/>
    <m/>
    <s v="Women’s health &amp; wellness"/>
    <m/>
    <s v="Mental health depression/suicide"/>
    <s v="Drugs &amp; alcohol abuse"/>
    <m/>
    <m/>
    <m/>
    <n v="3"/>
    <n v="1"/>
    <m/>
    <n v="0"/>
    <n v="0"/>
    <n v="0"/>
    <n v="0"/>
    <n v="0"/>
    <n v="0"/>
    <n v="0"/>
    <n v="1"/>
    <n v="0"/>
    <n v="1"/>
    <n v="1"/>
    <n v="0"/>
    <n v="0"/>
    <m/>
    <m/>
    <n v="3"/>
    <n v="3"/>
    <s v="Correct"/>
    <m/>
    <x v="0"/>
    <n v="24"/>
    <x v="0"/>
    <x v="90"/>
    <x v="1"/>
    <x v="1"/>
    <s v="English"/>
    <x v="5"/>
    <x v="7"/>
    <x v="5"/>
    <x v="2"/>
    <x v="0"/>
    <s v="Yes"/>
    <m/>
  </r>
  <r>
    <n v="655"/>
    <s v="Asthma/lung disease"/>
    <m/>
    <m/>
    <m/>
    <m/>
    <m/>
    <m/>
    <m/>
    <m/>
    <m/>
    <m/>
    <m/>
    <m/>
    <m/>
    <n v="1"/>
    <n v="3"/>
    <m/>
    <n v="1"/>
    <n v="0"/>
    <n v="0"/>
    <n v="0"/>
    <n v="0"/>
    <n v="0"/>
    <n v="0"/>
    <n v="0"/>
    <n v="0"/>
    <n v="0"/>
    <n v="0"/>
    <n v="0"/>
    <n v="0"/>
    <m/>
    <m/>
    <n v="1"/>
    <n v="1"/>
    <s v="Correct"/>
    <m/>
    <x v="0"/>
    <n v="54"/>
    <x v="3"/>
    <x v="4"/>
    <x v="2"/>
    <x v="2"/>
    <s v="English, Spanish"/>
    <x v="1"/>
    <x v="7"/>
    <x v="0"/>
    <x v="2"/>
    <x v="3"/>
    <s v="No"/>
    <m/>
  </r>
  <r>
    <n v="656"/>
    <m/>
    <m/>
    <m/>
    <m/>
    <m/>
    <m/>
    <m/>
    <m/>
    <s v="Diabetes"/>
    <m/>
    <s v="Drugs &amp; alcohol abuse"/>
    <m/>
    <s v="Obesity/weight loss issues"/>
    <m/>
    <n v="3"/>
    <n v="1"/>
    <m/>
    <n v="0"/>
    <n v="0"/>
    <n v="0"/>
    <n v="0"/>
    <n v="0"/>
    <n v="0"/>
    <n v="0"/>
    <n v="0"/>
    <n v="1"/>
    <n v="0"/>
    <n v="1"/>
    <n v="0"/>
    <n v="1"/>
    <m/>
    <m/>
    <n v="3"/>
    <n v="3"/>
    <s v="Correct"/>
    <m/>
    <x v="1"/>
    <n v="52"/>
    <x v="0"/>
    <x v="3"/>
    <x v="1"/>
    <x v="1"/>
    <s v="English, Portuguese"/>
    <x v="5"/>
    <x v="3"/>
    <x v="0"/>
    <x v="2"/>
    <x v="0"/>
    <s v="No"/>
    <m/>
  </r>
  <r>
    <n v="657"/>
    <s v="Asthma/lung disease"/>
    <m/>
    <m/>
    <m/>
    <m/>
    <m/>
    <m/>
    <m/>
    <s v="Diabetes"/>
    <s v="Mental health depression/suicide"/>
    <m/>
    <m/>
    <m/>
    <m/>
    <n v="3"/>
    <n v="1"/>
    <m/>
    <n v="1"/>
    <n v="0"/>
    <n v="0"/>
    <n v="0"/>
    <n v="0"/>
    <n v="0"/>
    <n v="0"/>
    <n v="0"/>
    <n v="1"/>
    <n v="1"/>
    <n v="0"/>
    <n v="0"/>
    <n v="0"/>
    <m/>
    <m/>
    <n v="3"/>
    <n v="3"/>
    <s v="Correct"/>
    <m/>
    <x v="0"/>
    <n v="56"/>
    <x v="0"/>
    <x v="64"/>
    <x v="0"/>
    <x v="0"/>
    <s v="English"/>
    <x v="4"/>
    <x v="4"/>
    <x v="0"/>
    <x v="2"/>
    <x v="0"/>
    <s v="Yes"/>
    <m/>
  </r>
  <r>
    <n v="658"/>
    <m/>
    <m/>
    <s v="Heart disease &amp; stroke"/>
    <s v="Safety"/>
    <m/>
    <m/>
    <m/>
    <m/>
    <m/>
    <m/>
    <s v="Drugs &amp; alcohol abuse"/>
    <m/>
    <m/>
    <m/>
    <n v="3"/>
    <n v="1"/>
    <m/>
    <n v="0"/>
    <n v="0"/>
    <n v="1"/>
    <n v="1"/>
    <n v="0"/>
    <n v="0"/>
    <n v="0"/>
    <n v="0"/>
    <n v="0"/>
    <n v="0"/>
    <n v="1"/>
    <n v="0"/>
    <n v="0"/>
    <m/>
    <m/>
    <n v="3"/>
    <n v="3"/>
    <s v="Correct"/>
    <m/>
    <x v="0"/>
    <n v="88"/>
    <x v="0"/>
    <x v="112"/>
    <x v="1"/>
    <x v="0"/>
    <s v="English"/>
    <x v="3"/>
    <x v="7"/>
    <x v="2"/>
    <x v="2"/>
    <x v="3"/>
    <s v="No"/>
    <m/>
  </r>
  <r>
    <n v="659"/>
    <m/>
    <m/>
    <m/>
    <m/>
    <m/>
    <m/>
    <m/>
    <m/>
    <m/>
    <m/>
    <m/>
    <m/>
    <m/>
    <m/>
    <n v="0"/>
    <e v="#DIV/0!"/>
    <m/>
    <n v="0"/>
    <n v="0"/>
    <n v="0"/>
    <n v="0"/>
    <n v="0"/>
    <n v="0"/>
    <n v="0"/>
    <n v="0"/>
    <n v="0"/>
    <n v="0"/>
    <n v="0"/>
    <n v="0"/>
    <n v="0"/>
    <m/>
    <m/>
    <n v="0"/>
    <n v="0"/>
    <s v="Correct"/>
    <m/>
    <x v="0"/>
    <n v="66"/>
    <x v="0"/>
    <x v="112"/>
    <x v="1"/>
    <x v="0"/>
    <s v="English"/>
    <x v="3"/>
    <x v="7"/>
    <x v="2"/>
    <x v="2"/>
    <x v="5"/>
    <s v="No"/>
    <m/>
  </r>
  <r>
    <n v="660"/>
    <m/>
    <m/>
    <m/>
    <m/>
    <m/>
    <m/>
    <m/>
    <m/>
    <m/>
    <m/>
    <m/>
    <m/>
    <m/>
    <m/>
    <n v="0"/>
    <e v="#DIV/0!"/>
    <m/>
    <n v="0"/>
    <n v="0"/>
    <n v="0"/>
    <n v="0"/>
    <n v="0"/>
    <n v="0"/>
    <n v="0"/>
    <n v="0"/>
    <n v="0"/>
    <n v="0"/>
    <n v="0"/>
    <n v="0"/>
    <n v="0"/>
    <m/>
    <m/>
    <n v="0"/>
    <n v="0"/>
    <s v="Correct"/>
    <m/>
    <x v="0"/>
    <n v="81"/>
    <x v="0"/>
    <x v="112"/>
    <x v="1"/>
    <x v="0"/>
    <s v="English"/>
    <x v="4"/>
    <x v="7"/>
    <x v="2"/>
    <x v="2"/>
    <x v="6"/>
    <s v="No"/>
    <m/>
  </r>
  <r>
    <n v="661"/>
    <m/>
    <m/>
    <s v="Heart disease &amp; stroke"/>
    <m/>
    <m/>
    <m/>
    <m/>
    <m/>
    <m/>
    <m/>
    <m/>
    <m/>
    <m/>
    <m/>
    <n v="1"/>
    <n v="3"/>
    <m/>
    <n v="0"/>
    <n v="0"/>
    <n v="1"/>
    <n v="0"/>
    <n v="0"/>
    <n v="0"/>
    <n v="0"/>
    <n v="0"/>
    <n v="0"/>
    <n v="0"/>
    <n v="0"/>
    <n v="0"/>
    <n v="0"/>
    <m/>
    <m/>
    <n v="1"/>
    <n v="1"/>
    <s v="Correct"/>
    <m/>
    <x v="0"/>
    <n v="95"/>
    <x v="0"/>
    <x v="112"/>
    <x v="1"/>
    <x v="1"/>
    <s v="English"/>
    <x v="3"/>
    <x v="7"/>
    <x v="2"/>
    <x v="2"/>
    <x v="3"/>
    <s v="No"/>
    <m/>
  </r>
  <r>
    <n v="662"/>
    <m/>
    <m/>
    <s v="Heart disease &amp; stroke"/>
    <m/>
    <m/>
    <m/>
    <m/>
    <m/>
    <m/>
    <m/>
    <s v="Drugs &amp; alcohol abuse"/>
    <m/>
    <s v="Obesity/weight loss issues"/>
    <m/>
    <n v="3"/>
    <n v="1"/>
    <m/>
    <n v="0"/>
    <n v="0"/>
    <n v="1"/>
    <n v="0"/>
    <n v="0"/>
    <n v="0"/>
    <n v="0"/>
    <n v="0"/>
    <n v="0"/>
    <n v="0"/>
    <n v="1"/>
    <n v="0"/>
    <n v="1"/>
    <m/>
    <m/>
    <n v="3"/>
    <n v="3"/>
    <s v="Correct"/>
    <m/>
    <x v="0"/>
    <n v="68"/>
    <x v="0"/>
    <x v="117"/>
    <x v="1"/>
    <x v="0"/>
    <s v="English"/>
    <x v="3"/>
    <x v="1"/>
    <x v="2"/>
    <x v="2"/>
    <x v="5"/>
    <s v="Yes"/>
    <m/>
  </r>
  <r>
    <n v="663"/>
    <m/>
    <m/>
    <m/>
    <m/>
    <m/>
    <m/>
    <m/>
    <m/>
    <m/>
    <m/>
    <m/>
    <m/>
    <m/>
    <m/>
    <n v="0"/>
    <e v="#DIV/0!"/>
    <m/>
    <n v="0"/>
    <n v="0"/>
    <n v="0"/>
    <n v="0"/>
    <n v="0"/>
    <n v="0"/>
    <n v="0"/>
    <n v="0"/>
    <n v="0"/>
    <n v="0"/>
    <n v="0"/>
    <n v="0"/>
    <n v="0"/>
    <m/>
    <m/>
    <n v="0"/>
    <n v="0"/>
    <s v="Correct"/>
    <m/>
    <x v="1"/>
    <n v="70"/>
    <x v="0"/>
    <x v="112"/>
    <x v="1"/>
    <x v="1"/>
    <s v="English"/>
    <x v="2"/>
    <x v="7"/>
    <x v="2"/>
    <x v="2"/>
    <x v="3"/>
    <s v="No"/>
    <m/>
  </r>
  <r>
    <n v="664"/>
    <m/>
    <m/>
    <m/>
    <m/>
    <m/>
    <m/>
    <m/>
    <m/>
    <m/>
    <s v="Mental health depression/suicide"/>
    <s v="Drugs &amp; alcohol abuse"/>
    <m/>
    <m/>
    <m/>
    <n v="2"/>
    <n v="1.5"/>
    <m/>
    <n v="0"/>
    <n v="0"/>
    <n v="0"/>
    <n v="0"/>
    <n v="0"/>
    <n v="0"/>
    <n v="0"/>
    <n v="0"/>
    <n v="0"/>
    <n v="1"/>
    <n v="1"/>
    <n v="0"/>
    <n v="0"/>
    <m/>
    <m/>
    <n v="2"/>
    <n v="2"/>
    <s v="Correct"/>
    <m/>
    <x v="1"/>
    <n v="18"/>
    <x v="2"/>
    <x v="58"/>
    <x v="7"/>
    <x v="1"/>
    <s v="English"/>
    <x v="3"/>
    <x v="3"/>
    <x v="5"/>
    <x v="2"/>
    <x v="4"/>
    <s v="No"/>
    <m/>
  </r>
  <r>
    <n v="665"/>
    <m/>
    <s v="Cancer"/>
    <m/>
    <m/>
    <m/>
    <m/>
    <m/>
    <m/>
    <s v="Diabetes"/>
    <m/>
    <m/>
    <m/>
    <s v="Obesity/weight loss issues"/>
    <m/>
    <n v="3"/>
    <n v="1"/>
    <m/>
    <n v="0"/>
    <n v="1"/>
    <n v="0"/>
    <n v="0"/>
    <n v="0"/>
    <n v="0"/>
    <n v="0"/>
    <n v="0"/>
    <n v="1"/>
    <n v="0"/>
    <n v="0"/>
    <n v="0"/>
    <n v="1"/>
    <m/>
    <m/>
    <n v="3"/>
    <n v="3"/>
    <s v="Correct"/>
    <m/>
    <x v="1"/>
    <n v="31"/>
    <x v="2"/>
    <x v="160"/>
    <x v="1"/>
    <x v="1"/>
    <s v="English"/>
    <x v="5"/>
    <x v="7"/>
    <x v="4"/>
    <x v="2"/>
    <x v="4"/>
    <s v="Yes"/>
    <m/>
  </r>
  <r>
    <n v="666"/>
    <m/>
    <m/>
    <m/>
    <m/>
    <m/>
    <m/>
    <m/>
    <m/>
    <m/>
    <m/>
    <s v="Drugs &amp; alcohol abuse"/>
    <m/>
    <m/>
    <m/>
    <n v="1"/>
    <n v="3"/>
    <m/>
    <n v="0"/>
    <n v="0"/>
    <n v="0"/>
    <n v="0"/>
    <n v="0"/>
    <n v="0"/>
    <n v="0"/>
    <n v="0"/>
    <n v="0"/>
    <n v="0"/>
    <n v="1"/>
    <n v="0"/>
    <n v="0"/>
    <m/>
    <m/>
    <n v="1"/>
    <n v="1"/>
    <s v="Correct"/>
    <m/>
    <x v="0"/>
    <n v="40"/>
    <x v="2"/>
    <x v="68"/>
    <x v="1"/>
    <x v="1"/>
    <s v="English"/>
    <x v="0"/>
    <x v="1"/>
    <x v="0"/>
    <x v="2"/>
    <x v="0"/>
    <s v="Yes"/>
    <m/>
  </r>
  <r>
    <n v="667"/>
    <m/>
    <s v="Cancer"/>
    <m/>
    <m/>
    <m/>
    <m/>
    <m/>
    <m/>
    <m/>
    <m/>
    <m/>
    <m/>
    <m/>
    <m/>
    <n v="1"/>
    <n v="3"/>
    <m/>
    <n v="0"/>
    <n v="1"/>
    <n v="0"/>
    <n v="0"/>
    <n v="0"/>
    <n v="0"/>
    <n v="0"/>
    <n v="0"/>
    <n v="0"/>
    <n v="0"/>
    <n v="0"/>
    <n v="0"/>
    <n v="0"/>
    <m/>
    <m/>
    <n v="1"/>
    <n v="1"/>
    <s v="Correct"/>
    <m/>
    <x v="1"/>
    <n v="19"/>
    <x v="2"/>
    <x v="58"/>
    <x v="1"/>
    <x v="1"/>
    <s v="English"/>
    <x v="4"/>
    <x v="0"/>
    <x v="0"/>
    <x v="2"/>
    <x v="0"/>
    <s v="Yes"/>
    <m/>
  </r>
  <r>
    <n v="668"/>
    <m/>
    <m/>
    <m/>
    <m/>
    <m/>
    <m/>
    <m/>
    <m/>
    <m/>
    <m/>
    <s v="Drugs &amp; alcohol abuse"/>
    <m/>
    <m/>
    <m/>
    <n v="1"/>
    <n v="3"/>
    <m/>
    <n v="0"/>
    <n v="0"/>
    <n v="0"/>
    <n v="0"/>
    <n v="0"/>
    <n v="0"/>
    <n v="0"/>
    <n v="0"/>
    <n v="0"/>
    <n v="0"/>
    <n v="1"/>
    <n v="0"/>
    <n v="0"/>
    <m/>
    <m/>
    <n v="1"/>
    <n v="1"/>
    <s v="Correct"/>
    <m/>
    <x v="1"/>
    <n v="33"/>
    <x v="2"/>
    <x v="58"/>
    <x v="1"/>
    <x v="1"/>
    <s v="English"/>
    <x v="0"/>
    <x v="3"/>
    <x v="6"/>
    <x v="2"/>
    <x v="4"/>
    <m/>
    <m/>
  </r>
  <r>
    <n v="669"/>
    <m/>
    <s v="Cancer"/>
    <m/>
    <m/>
    <m/>
    <m/>
    <m/>
    <m/>
    <m/>
    <m/>
    <s v="Drugs &amp; alcohol abuse"/>
    <m/>
    <m/>
    <m/>
    <n v="2"/>
    <n v="1.5"/>
    <m/>
    <n v="0"/>
    <n v="1"/>
    <n v="0"/>
    <n v="0"/>
    <n v="0"/>
    <n v="0"/>
    <n v="0"/>
    <n v="0"/>
    <n v="0"/>
    <n v="0"/>
    <n v="1"/>
    <n v="0"/>
    <n v="0"/>
    <m/>
    <m/>
    <n v="2"/>
    <n v="2"/>
    <s v="Correct"/>
    <m/>
    <x v="1"/>
    <n v="36"/>
    <x v="2"/>
    <x v="161"/>
    <x v="1"/>
    <x v="1"/>
    <s v="English"/>
    <x v="3"/>
    <x v="0"/>
    <x v="1"/>
    <x v="2"/>
    <x v="4"/>
    <s v="Yes"/>
    <m/>
  </r>
  <r>
    <n v="670"/>
    <m/>
    <m/>
    <m/>
    <m/>
    <m/>
    <m/>
    <m/>
    <m/>
    <m/>
    <s v="Mental health depression/suicide"/>
    <m/>
    <m/>
    <m/>
    <m/>
    <n v="1"/>
    <n v="3"/>
    <m/>
    <n v="0"/>
    <n v="0"/>
    <n v="0"/>
    <n v="0"/>
    <n v="0"/>
    <n v="0"/>
    <n v="0"/>
    <n v="0"/>
    <n v="0"/>
    <n v="1"/>
    <n v="0"/>
    <n v="0"/>
    <n v="0"/>
    <m/>
    <m/>
    <n v="1"/>
    <n v="1"/>
    <s v="Correct"/>
    <m/>
    <x v="0"/>
    <n v="21"/>
    <x v="2"/>
    <x v="68"/>
    <x v="1"/>
    <x v="1"/>
    <s v="English"/>
    <x v="4"/>
    <x v="0"/>
    <x v="1"/>
    <x v="2"/>
    <x v="4"/>
    <s v="Yes"/>
    <m/>
  </r>
  <r>
    <n v="671"/>
    <m/>
    <s v="Cancer"/>
    <m/>
    <m/>
    <m/>
    <m/>
    <m/>
    <m/>
    <m/>
    <m/>
    <m/>
    <m/>
    <m/>
    <m/>
    <n v="1"/>
    <n v="3"/>
    <m/>
    <n v="0"/>
    <n v="1"/>
    <n v="0"/>
    <n v="0"/>
    <n v="0"/>
    <n v="0"/>
    <n v="0"/>
    <n v="0"/>
    <n v="0"/>
    <n v="0"/>
    <n v="0"/>
    <n v="0"/>
    <n v="0"/>
    <m/>
    <m/>
    <n v="1"/>
    <n v="1"/>
    <s v="Correct"/>
    <m/>
    <x v="0"/>
    <n v="52"/>
    <x v="2"/>
    <x v="143"/>
    <x v="1"/>
    <x v="1"/>
    <s v="English"/>
    <x v="0"/>
    <x v="7"/>
    <x v="2"/>
    <x v="2"/>
    <x v="0"/>
    <s v="No"/>
    <m/>
  </r>
  <r>
    <n v="672"/>
    <m/>
    <m/>
    <m/>
    <m/>
    <m/>
    <m/>
    <m/>
    <m/>
    <m/>
    <m/>
    <s v="Drugs &amp; alcohol abuse"/>
    <s v="Environmental hazards"/>
    <s v="Obesity/weight loss issues"/>
    <m/>
    <n v="3"/>
    <n v="1"/>
    <m/>
    <n v="0"/>
    <n v="0"/>
    <n v="0"/>
    <n v="0"/>
    <n v="0"/>
    <n v="0"/>
    <n v="0"/>
    <n v="0"/>
    <n v="0"/>
    <n v="0"/>
    <n v="1"/>
    <n v="1"/>
    <n v="1"/>
    <m/>
    <m/>
    <n v="3"/>
    <n v="3"/>
    <s v="Correct"/>
    <m/>
    <x v="0"/>
    <n v="28"/>
    <x v="2"/>
    <x v="63"/>
    <x v="1"/>
    <x v="1"/>
    <s v="English"/>
    <x v="6"/>
    <x v="0"/>
    <x v="0"/>
    <x v="2"/>
    <x v="0"/>
    <s v="Yes"/>
    <m/>
  </r>
  <r>
    <n v="673"/>
    <m/>
    <s v="Cancer"/>
    <s v="Heart disease &amp; stroke"/>
    <m/>
    <m/>
    <m/>
    <m/>
    <m/>
    <s v="Diabetes"/>
    <m/>
    <m/>
    <m/>
    <m/>
    <m/>
    <n v="3"/>
    <n v="1"/>
    <m/>
    <n v="0"/>
    <n v="1"/>
    <n v="1"/>
    <n v="0"/>
    <n v="0"/>
    <n v="0"/>
    <n v="0"/>
    <n v="0"/>
    <n v="1"/>
    <n v="0"/>
    <n v="0"/>
    <n v="0"/>
    <n v="0"/>
    <m/>
    <m/>
    <n v="3"/>
    <n v="3"/>
    <s v="Correct"/>
    <m/>
    <x v="1"/>
    <n v="18"/>
    <x v="2"/>
    <x v="28"/>
    <x v="1"/>
    <x v="1"/>
    <s v="English"/>
    <x v="5"/>
    <x v="4"/>
    <x v="0"/>
    <x v="2"/>
    <x v="0"/>
    <s v="Yes"/>
    <m/>
  </r>
  <r>
    <n v="674"/>
    <s v="Asthma/lung disease"/>
    <m/>
    <s v="Heart disease &amp; stroke"/>
    <m/>
    <m/>
    <m/>
    <s v="Child health &amp; wellness"/>
    <s v="Women’s health &amp; wellness"/>
    <s v="Diabetes"/>
    <m/>
    <s v="Drugs &amp; alcohol abuse"/>
    <m/>
    <m/>
    <m/>
    <n v="6"/>
    <n v="0.5"/>
    <m/>
    <n v="0.5"/>
    <n v="0"/>
    <n v="0.5"/>
    <n v="0"/>
    <n v="0"/>
    <n v="0"/>
    <n v="0.5"/>
    <n v="0.5"/>
    <n v="0.5"/>
    <n v="0"/>
    <n v="0.5"/>
    <n v="0"/>
    <n v="0"/>
    <m/>
    <m/>
    <n v="3"/>
    <n v="6"/>
    <s v="Correct"/>
    <m/>
    <x v="2"/>
    <m/>
    <x v="3"/>
    <x v="11"/>
    <x v="2"/>
    <x v="0"/>
    <m/>
    <x v="3"/>
    <x v="2"/>
    <x v="3"/>
    <x v="0"/>
    <x v="3"/>
    <m/>
    <m/>
  </r>
  <r>
    <n v="675"/>
    <m/>
    <m/>
    <m/>
    <m/>
    <m/>
    <m/>
    <m/>
    <m/>
    <m/>
    <m/>
    <s v="Drugs &amp; alcohol abuse"/>
    <m/>
    <m/>
    <m/>
    <n v="1"/>
    <n v="3"/>
    <m/>
    <n v="0"/>
    <n v="0"/>
    <n v="0"/>
    <n v="0"/>
    <n v="0"/>
    <n v="0"/>
    <n v="0"/>
    <n v="0"/>
    <n v="0"/>
    <n v="0"/>
    <n v="1"/>
    <n v="0"/>
    <n v="0"/>
    <m/>
    <m/>
    <n v="1"/>
    <n v="1"/>
    <s v="Correct"/>
    <m/>
    <x v="0"/>
    <n v="52"/>
    <x v="2"/>
    <x v="61"/>
    <x v="1"/>
    <x v="1"/>
    <s v="English"/>
    <x v="6"/>
    <x v="0"/>
    <x v="4"/>
    <x v="2"/>
    <x v="0"/>
    <s v="Yes"/>
    <m/>
  </r>
  <r>
    <n v="676"/>
    <s v="Asthma/lung disease"/>
    <m/>
    <m/>
    <m/>
    <m/>
    <m/>
    <m/>
    <m/>
    <s v="Diabetes"/>
    <m/>
    <m/>
    <s v="Environmental hazards"/>
    <m/>
    <m/>
    <n v="3"/>
    <n v="1"/>
    <m/>
    <n v="1"/>
    <n v="0"/>
    <n v="0"/>
    <n v="0"/>
    <n v="0"/>
    <n v="0"/>
    <n v="0"/>
    <n v="0"/>
    <n v="1"/>
    <n v="0"/>
    <n v="0"/>
    <n v="1"/>
    <n v="0"/>
    <m/>
    <m/>
    <n v="3"/>
    <n v="3"/>
    <s v="Correct"/>
    <m/>
    <x v="0"/>
    <n v="64"/>
    <x v="2"/>
    <x v="57"/>
    <x v="1"/>
    <x v="1"/>
    <s v="English, Spanish"/>
    <x v="1"/>
    <x v="0"/>
    <x v="3"/>
    <x v="2"/>
    <x v="4"/>
    <s v="No"/>
    <m/>
  </r>
  <r>
    <n v="677"/>
    <m/>
    <s v="Cancer"/>
    <m/>
    <m/>
    <m/>
    <m/>
    <m/>
    <m/>
    <s v="Diabetes"/>
    <m/>
    <m/>
    <m/>
    <m/>
    <m/>
    <n v="2"/>
    <n v="1.5"/>
    <m/>
    <n v="0"/>
    <n v="1"/>
    <n v="0"/>
    <n v="0"/>
    <n v="0"/>
    <n v="0"/>
    <n v="0"/>
    <n v="0"/>
    <n v="1"/>
    <n v="0"/>
    <n v="0"/>
    <n v="0"/>
    <n v="0"/>
    <m/>
    <m/>
    <n v="2"/>
    <n v="2"/>
    <s v="Correct"/>
    <m/>
    <x v="1"/>
    <n v="48"/>
    <x v="0"/>
    <x v="4"/>
    <x v="2"/>
    <x v="2"/>
    <s v="Spanish"/>
    <x v="2"/>
    <x v="7"/>
    <x v="0"/>
    <x v="2"/>
    <x v="3"/>
    <s v="Yes"/>
    <m/>
  </r>
  <r>
    <n v="678"/>
    <m/>
    <m/>
    <m/>
    <m/>
    <m/>
    <m/>
    <m/>
    <m/>
    <m/>
    <s v="Mental health depression/suicide"/>
    <m/>
    <m/>
    <m/>
    <m/>
    <n v="1"/>
    <n v="3"/>
    <m/>
    <n v="0"/>
    <n v="0"/>
    <n v="0"/>
    <n v="0"/>
    <n v="0"/>
    <n v="0"/>
    <n v="0"/>
    <n v="0"/>
    <n v="0"/>
    <n v="1"/>
    <n v="0"/>
    <n v="0"/>
    <n v="0"/>
    <m/>
    <m/>
    <n v="1"/>
    <n v="1"/>
    <s v="Correct"/>
    <m/>
    <x v="0"/>
    <n v="33"/>
    <x v="2"/>
    <x v="28"/>
    <x v="1"/>
    <x v="1"/>
    <s v="English, Other"/>
    <x v="2"/>
    <x v="6"/>
    <x v="0"/>
    <x v="2"/>
    <x v="0"/>
    <s v="Yes"/>
    <m/>
  </r>
  <r>
    <n v="679"/>
    <m/>
    <m/>
    <m/>
    <m/>
    <m/>
    <m/>
    <m/>
    <m/>
    <m/>
    <m/>
    <s v="Drugs &amp; alcohol abuse"/>
    <s v="Environmental hazards"/>
    <s v="Obesity/weight loss issues"/>
    <m/>
    <n v="3"/>
    <n v="1"/>
    <m/>
    <n v="0"/>
    <n v="0"/>
    <n v="0"/>
    <n v="0"/>
    <n v="0"/>
    <n v="0"/>
    <n v="0"/>
    <n v="0"/>
    <n v="0"/>
    <n v="0"/>
    <n v="1"/>
    <n v="1"/>
    <n v="1"/>
    <m/>
    <m/>
    <n v="3"/>
    <n v="3"/>
    <s v="Correct"/>
    <m/>
    <x v="0"/>
    <n v="28"/>
    <x v="2"/>
    <x v="63"/>
    <x v="2"/>
    <x v="0"/>
    <m/>
    <x v="3"/>
    <x v="0"/>
    <x v="3"/>
    <x v="0"/>
    <x v="3"/>
    <m/>
    <m/>
  </r>
  <r>
    <n v="680"/>
    <m/>
    <s v="Cancer"/>
    <s v="Heart disease &amp; stroke"/>
    <m/>
    <m/>
    <m/>
    <m/>
    <m/>
    <m/>
    <m/>
    <m/>
    <s v="Environmental hazards"/>
    <m/>
    <m/>
    <n v="3"/>
    <n v="1"/>
    <m/>
    <n v="0"/>
    <n v="1"/>
    <n v="1"/>
    <n v="0"/>
    <n v="0"/>
    <n v="0"/>
    <n v="0"/>
    <n v="0"/>
    <n v="0"/>
    <n v="0"/>
    <n v="0"/>
    <n v="1"/>
    <n v="0"/>
    <m/>
    <m/>
    <n v="3"/>
    <n v="3"/>
    <s v="Correct"/>
    <m/>
    <x v="0"/>
    <n v="75"/>
    <x v="2"/>
    <x v="102"/>
    <x v="1"/>
    <x v="1"/>
    <s v="English"/>
    <x v="6"/>
    <x v="4"/>
    <x v="2"/>
    <x v="2"/>
    <x v="5"/>
    <s v="Yes"/>
    <m/>
  </r>
  <r>
    <n v="681"/>
    <m/>
    <m/>
    <m/>
    <m/>
    <m/>
    <m/>
    <m/>
    <m/>
    <m/>
    <m/>
    <m/>
    <s v="Environmental hazards"/>
    <m/>
    <m/>
    <n v="1"/>
    <n v="3"/>
    <m/>
    <n v="0"/>
    <n v="0"/>
    <n v="0"/>
    <n v="0"/>
    <n v="0"/>
    <n v="0"/>
    <n v="0"/>
    <n v="0"/>
    <n v="0"/>
    <n v="0"/>
    <n v="0"/>
    <n v="1"/>
    <n v="0"/>
    <m/>
    <m/>
    <n v="1"/>
    <n v="1"/>
    <s v="Correct"/>
    <m/>
    <x v="1"/>
    <n v="31"/>
    <x v="2"/>
    <x v="42"/>
    <x v="1"/>
    <x v="1"/>
    <s v="English"/>
    <x v="2"/>
    <x v="6"/>
    <x v="0"/>
    <x v="2"/>
    <x v="4"/>
    <s v="Yes"/>
    <m/>
  </r>
  <r>
    <n v="682"/>
    <m/>
    <m/>
    <s v="Heart disease &amp; stroke"/>
    <s v="Safety"/>
    <m/>
    <s v="Vaccine preventable diseases"/>
    <m/>
    <s v="Women’s health &amp; wellness"/>
    <m/>
    <m/>
    <m/>
    <m/>
    <m/>
    <m/>
    <n v="4"/>
    <n v="0.75"/>
    <m/>
    <n v="0"/>
    <n v="0"/>
    <n v="0.75"/>
    <n v="0.75"/>
    <n v="0"/>
    <n v="0.75"/>
    <n v="0"/>
    <n v="0.75"/>
    <n v="0"/>
    <n v="0"/>
    <n v="0"/>
    <n v="0"/>
    <n v="0"/>
    <m/>
    <m/>
    <n v="3"/>
    <n v="4"/>
    <s v="Correct"/>
    <m/>
    <x v="0"/>
    <n v="95"/>
    <x v="2"/>
    <x v="102"/>
    <x v="1"/>
    <x v="1"/>
    <s v="English"/>
    <x v="3"/>
    <x v="0"/>
    <x v="2"/>
    <x v="2"/>
    <x v="6"/>
    <s v="No"/>
    <m/>
  </r>
  <r>
    <n v="683"/>
    <m/>
    <m/>
    <m/>
    <m/>
    <m/>
    <m/>
    <m/>
    <m/>
    <m/>
    <m/>
    <m/>
    <m/>
    <m/>
    <m/>
    <n v="0"/>
    <e v="#DIV/0!"/>
    <m/>
    <n v="0"/>
    <n v="0"/>
    <n v="0"/>
    <n v="0"/>
    <n v="0"/>
    <n v="0"/>
    <n v="0"/>
    <n v="0"/>
    <n v="0"/>
    <n v="0"/>
    <n v="0"/>
    <n v="0"/>
    <n v="0"/>
    <m/>
    <m/>
    <n v="0"/>
    <n v="0"/>
    <s v="Correct"/>
    <m/>
    <x v="1"/>
    <n v="25"/>
    <x v="2"/>
    <x v="54"/>
    <x v="1"/>
    <x v="1"/>
    <s v="English"/>
    <x v="3"/>
    <x v="4"/>
    <x v="5"/>
    <x v="2"/>
    <x v="3"/>
    <s v="Yes"/>
    <m/>
  </r>
  <r>
    <n v="684"/>
    <m/>
    <m/>
    <m/>
    <m/>
    <m/>
    <m/>
    <m/>
    <m/>
    <m/>
    <m/>
    <s v="Drugs &amp; alcohol abuse"/>
    <m/>
    <m/>
    <m/>
    <n v="1"/>
    <n v="3"/>
    <m/>
    <n v="0"/>
    <n v="0"/>
    <n v="0"/>
    <n v="0"/>
    <n v="0"/>
    <n v="0"/>
    <n v="0"/>
    <n v="0"/>
    <n v="0"/>
    <n v="0"/>
    <n v="1"/>
    <n v="0"/>
    <n v="0"/>
    <m/>
    <m/>
    <n v="1"/>
    <n v="1"/>
    <s v="Correct"/>
    <m/>
    <x v="0"/>
    <n v="24"/>
    <x v="2"/>
    <x v="63"/>
    <x v="1"/>
    <x v="1"/>
    <s v="English"/>
    <x v="2"/>
    <x v="4"/>
    <x v="0"/>
    <x v="1"/>
    <x v="1"/>
    <s v="Yes"/>
    <m/>
  </r>
  <r>
    <n v="685"/>
    <s v="Asthma/lung disease"/>
    <m/>
    <m/>
    <m/>
    <m/>
    <m/>
    <m/>
    <m/>
    <s v="Diabetes"/>
    <m/>
    <s v="Drugs &amp; alcohol abuse"/>
    <m/>
    <m/>
    <m/>
    <n v="3"/>
    <n v="1"/>
    <m/>
    <n v="1"/>
    <n v="0"/>
    <n v="0"/>
    <n v="0"/>
    <n v="0"/>
    <n v="0"/>
    <n v="0"/>
    <n v="0"/>
    <n v="1"/>
    <n v="0"/>
    <n v="1"/>
    <n v="0"/>
    <n v="0"/>
    <m/>
    <m/>
    <n v="3"/>
    <n v="3"/>
    <s v="Correct"/>
    <m/>
    <x v="0"/>
    <n v="40"/>
    <x v="2"/>
    <x v="57"/>
    <x v="1"/>
    <x v="1"/>
    <s v="English"/>
    <x v="5"/>
    <x v="7"/>
    <x v="0"/>
    <x v="2"/>
    <x v="0"/>
    <s v="Yes"/>
    <m/>
  </r>
  <r>
    <n v="686"/>
    <m/>
    <s v="Cancer"/>
    <m/>
    <m/>
    <m/>
    <m/>
    <m/>
    <m/>
    <s v="Diabetes"/>
    <s v="Mental health depression/suicide"/>
    <m/>
    <m/>
    <m/>
    <m/>
    <n v="3"/>
    <n v="1"/>
    <m/>
    <n v="0"/>
    <n v="1"/>
    <n v="0"/>
    <n v="0"/>
    <n v="0"/>
    <n v="0"/>
    <n v="0"/>
    <n v="0"/>
    <n v="1"/>
    <n v="1"/>
    <n v="0"/>
    <n v="0"/>
    <n v="0"/>
    <m/>
    <m/>
    <n v="3"/>
    <n v="3"/>
    <s v="Correct"/>
    <m/>
    <x v="1"/>
    <n v="91"/>
    <x v="2"/>
    <x v="102"/>
    <x v="1"/>
    <x v="1"/>
    <s v="English"/>
    <x v="6"/>
    <x v="0"/>
    <x v="2"/>
    <x v="2"/>
    <x v="5"/>
    <s v="No"/>
    <m/>
  </r>
  <r>
    <n v="687"/>
    <m/>
    <s v="Cancer"/>
    <s v="Heart disease &amp; stroke"/>
    <m/>
    <m/>
    <m/>
    <m/>
    <m/>
    <m/>
    <m/>
    <m/>
    <m/>
    <s v="Obesity/weight loss issues"/>
    <m/>
    <n v="3"/>
    <n v="1"/>
    <m/>
    <n v="0"/>
    <n v="1"/>
    <n v="1"/>
    <n v="0"/>
    <n v="0"/>
    <n v="0"/>
    <n v="0"/>
    <n v="0"/>
    <n v="0"/>
    <n v="0"/>
    <n v="0"/>
    <n v="0"/>
    <n v="1"/>
    <m/>
    <m/>
    <n v="3"/>
    <n v="3"/>
    <s v="Correct"/>
    <m/>
    <x v="1"/>
    <n v="38"/>
    <x v="2"/>
    <x v="53"/>
    <x v="1"/>
    <x v="1"/>
    <s v="English"/>
    <x v="2"/>
    <x v="2"/>
    <x v="6"/>
    <x v="2"/>
    <x v="3"/>
    <s v="Yes"/>
    <m/>
  </r>
  <r>
    <n v="688"/>
    <m/>
    <m/>
    <m/>
    <m/>
    <m/>
    <m/>
    <s v="Child health &amp; wellness"/>
    <m/>
    <m/>
    <m/>
    <m/>
    <m/>
    <m/>
    <m/>
    <n v="1"/>
    <n v="3"/>
    <m/>
    <n v="0"/>
    <n v="0"/>
    <n v="0"/>
    <n v="0"/>
    <n v="0"/>
    <n v="0"/>
    <n v="1"/>
    <n v="0"/>
    <n v="0"/>
    <n v="0"/>
    <n v="0"/>
    <n v="0"/>
    <n v="0"/>
    <m/>
    <m/>
    <n v="1"/>
    <n v="1"/>
    <s v="Correct"/>
    <m/>
    <x v="1"/>
    <n v="43"/>
    <x v="2"/>
    <x v="57"/>
    <x v="4"/>
    <x v="2"/>
    <s v="Spanish"/>
    <x v="4"/>
    <x v="0"/>
    <x v="6"/>
    <x v="2"/>
    <x v="3"/>
    <s v="Yes"/>
    <m/>
  </r>
  <r>
    <n v="689"/>
    <m/>
    <m/>
    <m/>
    <m/>
    <m/>
    <m/>
    <m/>
    <m/>
    <m/>
    <s v="Mental health depression/suicide"/>
    <m/>
    <m/>
    <m/>
    <m/>
    <n v="1"/>
    <n v="3"/>
    <m/>
    <n v="0"/>
    <n v="0"/>
    <n v="0"/>
    <n v="0"/>
    <n v="0"/>
    <n v="0"/>
    <n v="0"/>
    <n v="0"/>
    <n v="0"/>
    <n v="1"/>
    <n v="0"/>
    <n v="0"/>
    <n v="0"/>
    <m/>
    <m/>
    <n v="1"/>
    <n v="1"/>
    <s v="Correct"/>
    <m/>
    <x v="0"/>
    <n v="64"/>
    <x v="2"/>
    <x v="102"/>
    <x v="1"/>
    <x v="1"/>
    <s v="English"/>
    <x v="3"/>
    <x v="7"/>
    <x v="2"/>
    <x v="2"/>
    <x v="3"/>
    <s v="Yes"/>
    <m/>
  </r>
  <r>
    <n v="690"/>
    <m/>
    <m/>
    <m/>
    <m/>
    <m/>
    <m/>
    <m/>
    <s v="Women’s health &amp; wellness"/>
    <m/>
    <m/>
    <m/>
    <m/>
    <m/>
    <m/>
    <n v="1"/>
    <n v="3"/>
    <m/>
    <n v="0"/>
    <n v="0"/>
    <n v="0"/>
    <n v="0"/>
    <n v="0"/>
    <n v="0"/>
    <n v="0"/>
    <n v="1"/>
    <n v="0"/>
    <n v="0"/>
    <n v="0"/>
    <n v="0"/>
    <n v="0"/>
    <m/>
    <m/>
    <n v="1"/>
    <n v="1"/>
    <s v="Correct"/>
    <m/>
    <x v="0"/>
    <n v="89"/>
    <x v="2"/>
    <x v="102"/>
    <x v="1"/>
    <x v="1"/>
    <s v="English"/>
    <x v="3"/>
    <x v="7"/>
    <x v="2"/>
    <x v="2"/>
    <x v="3"/>
    <s v="No"/>
    <m/>
  </r>
  <r>
    <n v="691"/>
    <s v="Asthma/lung disease"/>
    <m/>
    <m/>
    <m/>
    <m/>
    <m/>
    <m/>
    <m/>
    <m/>
    <s v="Mental health depression/suicide"/>
    <s v="Drugs &amp; alcohol abuse"/>
    <m/>
    <m/>
    <m/>
    <n v="3"/>
    <n v="1"/>
    <m/>
    <n v="1"/>
    <n v="0"/>
    <n v="0"/>
    <n v="0"/>
    <n v="0"/>
    <n v="0"/>
    <n v="0"/>
    <n v="0"/>
    <n v="0"/>
    <n v="1"/>
    <n v="1"/>
    <n v="0"/>
    <n v="0"/>
    <m/>
    <m/>
    <n v="3"/>
    <n v="3"/>
    <s v="Correct"/>
    <m/>
    <x v="1"/>
    <n v="39"/>
    <x v="2"/>
    <x v="58"/>
    <x v="1"/>
    <x v="1"/>
    <s v="English"/>
    <x v="1"/>
    <x v="6"/>
    <x v="1"/>
    <x v="2"/>
    <x v="3"/>
    <s v="Yes"/>
    <m/>
  </r>
  <r>
    <n v="692"/>
    <m/>
    <m/>
    <s v="Heart disease &amp; stroke"/>
    <s v="Safety"/>
    <m/>
    <m/>
    <m/>
    <m/>
    <m/>
    <m/>
    <m/>
    <m/>
    <s v="Obesity/weight loss issues"/>
    <m/>
    <n v="3"/>
    <n v="1"/>
    <m/>
    <n v="0"/>
    <n v="0"/>
    <n v="1"/>
    <n v="1"/>
    <n v="0"/>
    <n v="0"/>
    <n v="0"/>
    <n v="0"/>
    <n v="0"/>
    <n v="0"/>
    <n v="0"/>
    <n v="0"/>
    <n v="1"/>
    <m/>
    <m/>
    <n v="3"/>
    <n v="3"/>
    <s v="Correct"/>
    <m/>
    <x v="0"/>
    <n v="87"/>
    <x v="2"/>
    <x v="102"/>
    <x v="1"/>
    <x v="1"/>
    <s v="English"/>
    <x v="0"/>
    <x v="0"/>
    <x v="2"/>
    <x v="2"/>
    <x v="3"/>
    <s v="Yes"/>
    <m/>
  </r>
  <r>
    <n v="693"/>
    <s v="Asthma/lung disease"/>
    <m/>
    <m/>
    <m/>
    <m/>
    <m/>
    <m/>
    <m/>
    <m/>
    <m/>
    <m/>
    <m/>
    <m/>
    <m/>
    <n v="1"/>
    <n v="3"/>
    <m/>
    <n v="1"/>
    <n v="0"/>
    <n v="0"/>
    <n v="0"/>
    <n v="0"/>
    <n v="0"/>
    <n v="0"/>
    <n v="0"/>
    <n v="0"/>
    <n v="0"/>
    <n v="0"/>
    <n v="0"/>
    <n v="0"/>
    <m/>
    <m/>
    <n v="1"/>
    <n v="1"/>
    <s v="Correct"/>
    <m/>
    <x v="2"/>
    <m/>
    <x v="3"/>
    <x v="11"/>
    <x v="2"/>
    <x v="0"/>
    <m/>
    <x v="3"/>
    <x v="4"/>
    <x v="3"/>
    <x v="0"/>
    <x v="3"/>
    <m/>
    <m/>
  </r>
  <r>
    <n v="694"/>
    <m/>
    <m/>
    <s v="Heart disease &amp; stroke"/>
    <m/>
    <m/>
    <m/>
    <m/>
    <m/>
    <m/>
    <s v="Mental health depression/suicide"/>
    <m/>
    <m/>
    <m/>
    <m/>
    <n v="2"/>
    <n v="1.5"/>
    <m/>
    <n v="0"/>
    <n v="0"/>
    <n v="1"/>
    <n v="0"/>
    <n v="0"/>
    <n v="0"/>
    <n v="0"/>
    <n v="0"/>
    <n v="0"/>
    <n v="1"/>
    <n v="0"/>
    <n v="0"/>
    <n v="0"/>
    <m/>
    <m/>
    <n v="2"/>
    <n v="2"/>
    <s v="Correct"/>
    <m/>
    <x v="0"/>
    <n v="97"/>
    <x v="2"/>
    <x v="102"/>
    <x v="1"/>
    <x v="1"/>
    <s v="English"/>
    <x v="4"/>
    <x v="4"/>
    <x v="2"/>
    <x v="2"/>
    <x v="3"/>
    <s v="No"/>
    <m/>
  </r>
  <r>
    <n v="695"/>
    <m/>
    <s v="Cancer"/>
    <m/>
    <m/>
    <m/>
    <m/>
    <m/>
    <m/>
    <m/>
    <m/>
    <s v="Drugs &amp; alcohol abuse"/>
    <m/>
    <m/>
    <m/>
    <n v="2"/>
    <n v="1.5"/>
    <m/>
    <n v="0"/>
    <n v="1"/>
    <n v="0"/>
    <n v="0"/>
    <n v="0"/>
    <n v="0"/>
    <n v="0"/>
    <n v="0"/>
    <n v="0"/>
    <n v="0"/>
    <n v="1"/>
    <n v="0"/>
    <n v="0"/>
    <m/>
    <m/>
    <n v="2"/>
    <n v="2"/>
    <s v="Correct"/>
    <m/>
    <x v="0"/>
    <n v="60"/>
    <x v="2"/>
    <x v="11"/>
    <x v="2"/>
    <x v="0"/>
    <m/>
    <x v="3"/>
    <x v="7"/>
    <x v="3"/>
    <x v="0"/>
    <x v="3"/>
    <m/>
    <m/>
  </r>
  <r>
    <n v="696"/>
    <s v="Asthma/lung disease"/>
    <m/>
    <m/>
    <m/>
    <m/>
    <m/>
    <m/>
    <m/>
    <m/>
    <m/>
    <m/>
    <m/>
    <m/>
    <m/>
    <n v="1"/>
    <n v="3"/>
    <m/>
    <n v="1"/>
    <n v="0"/>
    <n v="0"/>
    <n v="0"/>
    <n v="0"/>
    <n v="0"/>
    <n v="0"/>
    <n v="0"/>
    <n v="0"/>
    <n v="0"/>
    <n v="0"/>
    <n v="0"/>
    <n v="0"/>
    <m/>
    <m/>
    <n v="1"/>
    <n v="1"/>
    <s v="Correct"/>
    <m/>
    <x v="0"/>
    <n v="67"/>
    <x v="2"/>
    <x v="162"/>
    <x v="5"/>
    <x v="1"/>
    <s v="English"/>
    <x v="4"/>
    <x v="0"/>
    <x v="2"/>
    <x v="2"/>
    <x v="3"/>
    <s v="Yes"/>
    <m/>
  </r>
  <r>
    <n v="697"/>
    <m/>
    <s v="Cancer"/>
    <m/>
    <s v="Safety"/>
    <m/>
    <m/>
    <m/>
    <s v="Women’s health &amp; wellness"/>
    <m/>
    <m/>
    <m/>
    <m/>
    <m/>
    <m/>
    <n v="3"/>
    <n v="1"/>
    <m/>
    <n v="0"/>
    <n v="1"/>
    <n v="0"/>
    <n v="1"/>
    <n v="0"/>
    <n v="0"/>
    <n v="0"/>
    <n v="1"/>
    <n v="0"/>
    <n v="0"/>
    <n v="0"/>
    <n v="0"/>
    <n v="0"/>
    <m/>
    <m/>
    <n v="3"/>
    <n v="3"/>
    <s v="Correct"/>
    <m/>
    <x v="1"/>
    <n v="71"/>
    <x v="0"/>
    <x v="133"/>
    <x v="1"/>
    <x v="1"/>
    <s v="English"/>
    <x v="3"/>
    <x v="2"/>
    <x v="2"/>
    <x v="2"/>
    <x v="3"/>
    <s v="No"/>
    <m/>
  </r>
  <r>
    <n v="698"/>
    <m/>
    <m/>
    <s v="Heart disease &amp; stroke"/>
    <m/>
    <m/>
    <m/>
    <m/>
    <m/>
    <s v="Diabetes"/>
    <s v="Mental health depression/suicide"/>
    <m/>
    <m/>
    <m/>
    <m/>
    <n v="3"/>
    <n v="1"/>
    <m/>
    <n v="0"/>
    <n v="0"/>
    <n v="1"/>
    <n v="0"/>
    <n v="0"/>
    <n v="0"/>
    <n v="0"/>
    <n v="0"/>
    <n v="1"/>
    <n v="1"/>
    <n v="0"/>
    <n v="0"/>
    <n v="0"/>
    <m/>
    <m/>
    <n v="3"/>
    <n v="3"/>
    <s v="Correct"/>
    <m/>
    <x v="1"/>
    <n v="65"/>
    <x v="3"/>
    <x v="13"/>
    <x v="1"/>
    <x v="0"/>
    <s v="English"/>
    <x v="6"/>
    <x v="0"/>
    <x v="2"/>
    <x v="2"/>
    <x v="3"/>
    <s v="No"/>
    <m/>
  </r>
  <r>
    <n v="699"/>
    <m/>
    <s v="Cancer"/>
    <m/>
    <m/>
    <m/>
    <m/>
    <m/>
    <m/>
    <m/>
    <m/>
    <m/>
    <m/>
    <m/>
    <m/>
    <n v="1"/>
    <n v="3"/>
    <m/>
    <n v="0"/>
    <n v="1"/>
    <n v="0"/>
    <n v="0"/>
    <n v="0"/>
    <n v="0"/>
    <n v="0"/>
    <n v="0"/>
    <n v="0"/>
    <n v="0"/>
    <n v="0"/>
    <n v="0"/>
    <n v="0"/>
    <m/>
    <m/>
    <n v="1"/>
    <n v="1"/>
    <s v="Correct"/>
    <m/>
    <x v="0"/>
    <n v="82"/>
    <x v="0"/>
    <x v="85"/>
    <x v="1"/>
    <x v="1"/>
    <s v="English"/>
    <x v="3"/>
    <x v="7"/>
    <x v="2"/>
    <x v="2"/>
    <x v="3"/>
    <s v="No"/>
    <m/>
  </r>
  <r>
    <n v="700"/>
    <m/>
    <m/>
    <m/>
    <s v="Safety"/>
    <m/>
    <m/>
    <m/>
    <s v="Women’s health &amp; wellness"/>
    <m/>
    <m/>
    <m/>
    <s v="Environmental hazards"/>
    <m/>
    <m/>
    <n v="3"/>
    <n v="1"/>
    <m/>
    <n v="0"/>
    <n v="0"/>
    <n v="0"/>
    <n v="1"/>
    <n v="0"/>
    <n v="0"/>
    <n v="0"/>
    <n v="1"/>
    <n v="0"/>
    <n v="0"/>
    <n v="0"/>
    <n v="1"/>
    <n v="0"/>
    <m/>
    <m/>
    <n v="3"/>
    <n v="3"/>
    <s v="Correct"/>
    <m/>
    <x v="2"/>
    <n v="87"/>
    <x v="0"/>
    <x v="85"/>
    <x v="1"/>
    <x v="1"/>
    <s v="English"/>
    <x v="1"/>
    <x v="7"/>
    <x v="2"/>
    <x v="2"/>
    <x v="3"/>
    <s v="Yes"/>
    <m/>
  </r>
  <r>
    <n v="701"/>
    <m/>
    <m/>
    <m/>
    <m/>
    <m/>
    <m/>
    <m/>
    <m/>
    <m/>
    <m/>
    <m/>
    <m/>
    <m/>
    <m/>
    <n v="0"/>
    <e v="#DIV/0!"/>
    <m/>
    <n v="0"/>
    <n v="0"/>
    <n v="0"/>
    <n v="0"/>
    <n v="0"/>
    <n v="0"/>
    <n v="0"/>
    <n v="0"/>
    <n v="0"/>
    <n v="0"/>
    <n v="0"/>
    <n v="0"/>
    <n v="0"/>
    <m/>
    <m/>
    <n v="0"/>
    <n v="0"/>
    <s v="Correct"/>
    <m/>
    <x v="1"/>
    <n v="68"/>
    <x v="0"/>
    <x v="128"/>
    <x v="5"/>
    <x v="1"/>
    <s v="English"/>
    <x v="6"/>
    <x v="3"/>
    <x v="0"/>
    <x v="2"/>
    <x v="3"/>
    <s v="Yes"/>
    <m/>
  </r>
  <r>
    <n v="702"/>
    <s v="Asthma/lung disease"/>
    <m/>
    <m/>
    <m/>
    <m/>
    <m/>
    <m/>
    <m/>
    <m/>
    <m/>
    <m/>
    <m/>
    <m/>
    <m/>
    <n v="1"/>
    <n v="3"/>
    <m/>
    <n v="1"/>
    <n v="0"/>
    <n v="0"/>
    <n v="0"/>
    <n v="0"/>
    <n v="0"/>
    <n v="0"/>
    <n v="0"/>
    <n v="0"/>
    <n v="0"/>
    <n v="0"/>
    <n v="0"/>
    <n v="0"/>
    <m/>
    <m/>
    <n v="1"/>
    <n v="1"/>
    <s v="Correct"/>
    <m/>
    <x v="0"/>
    <n v="40"/>
    <x v="2"/>
    <x v="57"/>
    <x v="1"/>
    <x v="1"/>
    <s v="English"/>
    <x v="5"/>
    <x v="4"/>
    <x v="0"/>
    <x v="2"/>
    <x v="3"/>
    <s v="Yes"/>
    <m/>
  </r>
  <r>
    <n v="703"/>
    <m/>
    <m/>
    <m/>
    <s v="Safety"/>
    <m/>
    <m/>
    <s v="Child health &amp; wellness"/>
    <m/>
    <m/>
    <m/>
    <m/>
    <m/>
    <s v="Obesity/weight loss issues"/>
    <m/>
    <n v="3"/>
    <n v="1"/>
    <m/>
    <n v="0"/>
    <n v="0"/>
    <n v="0"/>
    <n v="1"/>
    <n v="0"/>
    <n v="0"/>
    <n v="1"/>
    <n v="0"/>
    <n v="0"/>
    <n v="0"/>
    <n v="0"/>
    <n v="0"/>
    <n v="1"/>
    <m/>
    <m/>
    <n v="3"/>
    <n v="3"/>
    <s v="Correct"/>
    <m/>
    <x v="1"/>
    <n v="43"/>
    <x v="2"/>
    <x v="57"/>
    <x v="4"/>
    <x v="1"/>
    <s v="Spanish"/>
    <x v="4"/>
    <x v="7"/>
    <x v="6"/>
    <x v="2"/>
    <x v="3"/>
    <s v="Yes"/>
    <m/>
  </r>
  <r>
    <n v="704"/>
    <m/>
    <s v="Cancer"/>
    <m/>
    <s v="Safety"/>
    <m/>
    <m/>
    <m/>
    <m/>
    <m/>
    <s v="Mental health depression/suicide"/>
    <m/>
    <m/>
    <m/>
    <m/>
    <n v="3"/>
    <n v="1"/>
    <m/>
    <n v="0"/>
    <n v="1"/>
    <n v="0"/>
    <n v="1"/>
    <n v="0"/>
    <n v="0"/>
    <n v="0"/>
    <n v="0"/>
    <n v="0"/>
    <n v="1"/>
    <n v="0"/>
    <n v="0"/>
    <n v="0"/>
    <m/>
    <m/>
    <n v="3"/>
    <n v="3"/>
    <s v="Correct"/>
    <m/>
    <x v="1"/>
    <n v="64"/>
    <x v="0"/>
    <x v="163"/>
    <x v="1"/>
    <x v="0"/>
    <s v="English"/>
    <x v="5"/>
    <x v="7"/>
    <x v="2"/>
    <x v="2"/>
    <x v="3"/>
    <s v="Yes"/>
    <m/>
  </r>
  <r>
    <n v="705"/>
    <m/>
    <m/>
    <m/>
    <m/>
    <m/>
    <m/>
    <m/>
    <m/>
    <m/>
    <m/>
    <m/>
    <m/>
    <s v="Obesity/weight loss issues"/>
    <m/>
    <n v="1"/>
    <n v="3"/>
    <m/>
    <n v="0"/>
    <n v="0"/>
    <n v="0"/>
    <n v="0"/>
    <n v="0"/>
    <n v="0"/>
    <n v="0"/>
    <n v="0"/>
    <n v="0"/>
    <n v="0"/>
    <n v="0"/>
    <n v="0"/>
    <n v="1"/>
    <m/>
    <m/>
    <n v="1"/>
    <n v="1"/>
    <s v="Correct"/>
    <m/>
    <x v="1"/>
    <n v="66"/>
    <x v="0"/>
    <x v="164"/>
    <x v="5"/>
    <x v="1"/>
    <s v="English, Chinese"/>
    <x v="2"/>
    <x v="7"/>
    <x v="2"/>
    <x v="2"/>
    <x v="3"/>
    <s v="Yes"/>
    <m/>
  </r>
  <r>
    <n v="706"/>
    <m/>
    <s v="Cancer"/>
    <s v="Heart disease &amp; stroke"/>
    <m/>
    <m/>
    <m/>
    <m/>
    <m/>
    <m/>
    <m/>
    <m/>
    <m/>
    <m/>
    <m/>
    <n v="2"/>
    <n v="1.5"/>
    <m/>
    <n v="0"/>
    <n v="1"/>
    <n v="1"/>
    <n v="0"/>
    <n v="0"/>
    <n v="0"/>
    <n v="0"/>
    <n v="0"/>
    <n v="0"/>
    <n v="0"/>
    <n v="0"/>
    <n v="0"/>
    <n v="0"/>
    <m/>
    <m/>
    <n v="2"/>
    <n v="2"/>
    <s v="Correct"/>
    <m/>
    <x v="1"/>
    <n v="72"/>
    <x v="0"/>
    <x v="165"/>
    <x v="1"/>
    <x v="1"/>
    <s v="English"/>
    <x v="5"/>
    <x v="7"/>
    <x v="2"/>
    <x v="2"/>
    <x v="3"/>
    <s v="No"/>
    <m/>
  </r>
  <r>
    <n v="707"/>
    <s v="Asthma/lung disease"/>
    <s v="Cancer"/>
    <s v="Heart disease &amp; stroke"/>
    <m/>
    <m/>
    <m/>
    <s v="Child health &amp; wellness"/>
    <m/>
    <m/>
    <s v="Mental health depression/suicide"/>
    <s v="Drugs &amp; alcohol abuse"/>
    <m/>
    <s v="Obesity/weight loss issues"/>
    <m/>
    <n v="7"/>
    <n v="0.42857142857142855"/>
    <m/>
    <n v="0.42857142857142855"/>
    <n v="0.42857142857142855"/>
    <n v="0.42857142857142855"/>
    <n v="0"/>
    <n v="0"/>
    <n v="0"/>
    <n v="0.42857142857142855"/>
    <n v="0"/>
    <n v="0"/>
    <n v="0.42857142857142855"/>
    <n v="0.42857142857142855"/>
    <n v="0"/>
    <n v="0.42857142857142855"/>
    <m/>
    <m/>
    <n v="2.9999999999999996"/>
    <n v="7"/>
    <s v="Correct"/>
    <m/>
    <x v="0"/>
    <n v="58"/>
    <x v="0"/>
    <x v="166"/>
    <x v="1"/>
    <x v="1"/>
    <s v="English"/>
    <x v="4"/>
    <x v="1"/>
    <x v="0"/>
    <x v="2"/>
    <x v="3"/>
    <s v="Yes"/>
    <m/>
  </r>
  <r>
    <n v="708"/>
    <m/>
    <m/>
    <m/>
    <m/>
    <m/>
    <m/>
    <m/>
    <m/>
    <m/>
    <s v="Mental health depression/suicide"/>
    <s v="Drugs &amp; alcohol abuse"/>
    <m/>
    <m/>
    <m/>
    <n v="2"/>
    <n v="1.5"/>
    <m/>
    <n v="0"/>
    <n v="0"/>
    <n v="0"/>
    <n v="0"/>
    <n v="0"/>
    <n v="0"/>
    <n v="0"/>
    <n v="0"/>
    <n v="0"/>
    <n v="1"/>
    <n v="1"/>
    <n v="0"/>
    <n v="0"/>
    <m/>
    <m/>
    <n v="2"/>
    <n v="2"/>
    <s v="Correct"/>
    <m/>
    <x v="0"/>
    <n v="62"/>
    <x v="0"/>
    <x v="163"/>
    <x v="1"/>
    <x v="1"/>
    <s v="English"/>
    <x v="6"/>
    <x v="7"/>
    <x v="0"/>
    <x v="2"/>
    <x v="3"/>
    <s v="Yes"/>
    <m/>
  </r>
  <r>
    <n v="709"/>
    <m/>
    <s v="Cancer"/>
    <m/>
    <m/>
    <m/>
    <m/>
    <m/>
    <m/>
    <s v="Diabetes"/>
    <m/>
    <s v="Drugs &amp; alcohol abuse"/>
    <m/>
    <m/>
    <m/>
    <n v="3"/>
    <n v="1"/>
    <m/>
    <n v="0"/>
    <n v="1"/>
    <n v="0"/>
    <n v="0"/>
    <n v="0"/>
    <n v="0"/>
    <n v="0"/>
    <n v="0"/>
    <n v="1"/>
    <n v="0"/>
    <n v="1"/>
    <n v="0"/>
    <n v="0"/>
    <m/>
    <m/>
    <n v="3"/>
    <n v="3"/>
    <s v="Correct"/>
    <m/>
    <x v="1"/>
    <n v="38"/>
    <x v="0"/>
    <x v="5"/>
    <x v="1"/>
    <x v="1"/>
    <s v="English"/>
    <x v="4"/>
    <x v="3"/>
    <x v="0"/>
    <x v="2"/>
    <x v="3"/>
    <s v="Yes"/>
    <m/>
  </r>
  <r>
    <n v="710"/>
    <m/>
    <m/>
    <m/>
    <m/>
    <m/>
    <m/>
    <m/>
    <m/>
    <m/>
    <m/>
    <m/>
    <m/>
    <m/>
    <m/>
    <n v="0"/>
    <e v="#DIV/0!"/>
    <m/>
    <n v="0"/>
    <n v="0"/>
    <n v="0"/>
    <n v="0"/>
    <n v="0"/>
    <n v="0"/>
    <n v="0"/>
    <n v="0"/>
    <n v="0"/>
    <n v="0"/>
    <n v="0"/>
    <n v="0"/>
    <n v="0"/>
    <m/>
    <m/>
    <n v="0"/>
    <n v="0"/>
    <s v="Correct"/>
    <m/>
    <x v="0"/>
    <n v="78"/>
    <x v="0"/>
    <x v="4"/>
    <x v="0"/>
    <x v="1"/>
    <s v="English"/>
    <x v="2"/>
    <x v="7"/>
    <x v="2"/>
    <x v="2"/>
    <x v="3"/>
    <s v="Yes"/>
    <m/>
  </r>
  <r>
    <n v="711"/>
    <m/>
    <m/>
    <m/>
    <s v="Safety"/>
    <m/>
    <s v="Vaccine preventable diseases"/>
    <m/>
    <s v="Women’s health &amp; wellness"/>
    <m/>
    <m/>
    <m/>
    <m/>
    <m/>
    <m/>
    <n v="3"/>
    <n v="1"/>
    <m/>
    <n v="0"/>
    <n v="0"/>
    <n v="0"/>
    <n v="1"/>
    <n v="0"/>
    <n v="1"/>
    <n v="0"/>
    <n v="1"/>
    <n v="0"/>
    <n v="0"/>
    <n v="0"/>
    <n v="0"/>
    <n v="0"/>
    <m/>
    <m/>
    <n v="3"/>
    <n v="3"/>
    <s v="Correct"/>
    <m/>
    <x v="0"/>
    <n v="74"/>
    <x v="0"/>
    <x v="5"/>
    <x v="1"/>
    <x v="0"/>
    <s v="English"/>
    <x v="3"/>
    <x v="1"/>
    <x v="2"/>
    <x v="2"/>
    <x v="3"/>
    <s v="No"/>
    <m/>
  </r>
  <r>
    <n v="712"/>
    <m/>
    <m/>
    <m/>
    <m/>
    <m/>
    <m/>
    <m/>
    <m/>
    <m/>
    <m/>
    <s v="Drugs &amp; alcohol abuse"/>
    <m/>
    <m/>
    <m/>
    <n v="1"/>
    <n v="3"/>
    <m/>
    <n v="0"/>
    <n v="0"/>
    <n v="0"/>
    <n v="0"/>
    <n v="0"/>
    <n v="0"/>
    <n v="0"/>
    <n v="0"/>
    <n v="0"/>
    <n v="0"/>
    <n v="1"/>
    <n v="0"/>
    <n v="0"/>
    <m/>
    <m/>
    <n v="1"/>
    <n v="1"/>
    <s v="Correct"/>
    <m/>
    <x v="0"/>
    <n v="56"/>
    <x v="0"/>
    <x v="5"/>
    <x v="0"/>
    <x v="0"/>
    <s v="English"/>
    <x v="2"/>
    <x v="0"/>
    <x v="0"/>
    <x v="2"/>
    <x v="3"/>
    <s v="Yes"/>
    <m/>
  </r>
  <r>
    <n v="713"/>
    <m/>
    <m/>
    <m/>
    <m/>
    <m/>
    <m/>
    <s v="Child health &amp; wellness"/>
    <s v="Women’s health &amp; wellness"/>
    <m/>
    <m/>
    <m/>
    <m/>
    <s v="Obesity/weight loss issues"/>
    <m/>
    <n v="3"/>
    <n v="1"/>
    <m/>
    <n v="0"/>
    <n v="0"/>
    <n v="0"/>
    <n v="0"/>
    <n v="0"/>
    <n v="0"/>
    <n v="1"/>
    <n v="1"/>
    <n v="0"/>
    <n v="0"/>
    <n v="0"/>
    <n v="0"/>
    <n v="1"/>
    <m/>
    <m/>
    <n v="3"/>
    <n v="3"/>
    <s v="Correct"/>
    <m/>
    <x v="0"/>
    <n v="72"/>
    <x v="0"/>
    <x v="73"/>
    <x v="0"/>
    <x v="1"/>
    <s v="English"/>
    <x v="3"/>
    <x v="3"/>
    <x v="2"/>
    <x v="2"/>
    <x v="3"/>
    <s v="Yes"/>
    <m/>
  </r>
  <r>
    <n v="714"/>
    <m/>
    <m/>
    <s v="Heart disease &amp; stroke"/>
    <s v="Safety"/>
    <m/>
    <m/>
    <m/>
    <m/>
    <s v="Diabetes"/>
    <m/>
    <m/>
    <m/>
    <m/>
    <m/>
    <n v="3"/>
    <n v="1"/>
    <m/>
    <n v="0"/>
    <n v="0"/>
    <n v="1"/>
    <n v="1"/>
    <n v="0"/>
    <n v="0"/>
    <n v="0"/>
    <n v="0"/>
    <n v="1"/>
    <n v="0"/>
    <n v="0"/>
    <n v="0"/>
    <n v="0"/>
    <m/>
    <m/>
    <n v="3"/>
    <n v="3"/>
    <s v="Correct"/>
    <m/>
    <x v="1"/>
    <n v="68"/>
    <x v="0"/>
    <x v="109"/>
    <x v="1"/>
    <x v="0"/>
    <s v="English"/>
    <x v="1"/>
    <x v="0"/>
    <x v="2"/>
    <x v="2"/>
    <x v="3"/>
    <s v="Yes"/>
    <m/>
  </r>
  <r>
    <n v="715"/>
    <m/>
    <m/>
    <m/>
    <m/>
    <m/>
    <m/>
    <m/>
    <m/>
    <s v="Diabetes"/>
    <s v="Mental health depression/suicide"/>
    <s v="Drugs &amp; alcohol abuse"/>
    <m/>
    <m/>
    <m/>
    <n v="3"/>
    <n v="1"/>
    <m/>
    <n v="0"/>
    <n v="0"/>
    <n v="0"/>
    <n v="0"/>
    <n v="0"/>
    <n v="0"/>
    <n v="0"/>
    <n v="0"/>
    <n v="1"/>
    <n v="1"/>
    <n v="1"/>
    <n v="0"/>
    <n v="0"/>
    <m/>
    <m/>
    <n v="3"/>
    <n v="3"/>
    <s v="Correct"/>
    <m/>
    <x v="0"/>
    <n v="49"/>
    <x v="0"/>
    <x v="23"/>
    <x v="0"/>
    <x v="1"/>
    <s v="English"/>
    <x v="2"/>
    <x v="0"/>
    <x v="0"/>
    <x v="2"/>
    <x v="3"/>
    <s v="Yes"/>
    <m/>
  </r>
  <r>
    <n v="716"/>
    <s v="Asthma/lung disease"/>
    <m/>
    <s v="Heart disease &amp; stroke"/>
    <m/>
    <m/>
    <m/>
    <m/>
    <m/>
    <m/>
    <s v="Mental health depression/suicide"/>
    <m/>
    <m/>
    <m/>
    <m/>
    <n v="3"/>
    <n v="1"/>
    <m/>
    <n v="1"/>
    <n v="0"/>
    <n v="1"/>
    <n v="0"/>
    <n v="0"/>
    <n v="0"/>
    <n v="0"/>
    <n v="0"/>
    <n v="0"/>
    <n v="1"/>
    <n v="0"/>
    <n v="0"/>
    <n v="0"/>
    <m/>
    <m/>
    <n v="3"/>
    <n v="3"/>
    <s v="Correct"/>
    <m/>
    <x v="1"/>
    <n v="63"/>
    <x v="0"/>
    <x v="132"/>
    <x v="1"/>
    <x v="1"/>
    <s v="English"/>
    <x v="3"/>
    <x v="7"/>
    <x v="2"/>
    <x v="2"/>
    <x v="3"/>
    <s v="No"/>
    <m/>
  </r>
  <r>
    <n v="717"/>
    <m/>
    <m/>
    <m/>
    <m/>
    <m/>
    <m/>
    <m/>
    <m/>
    <m/>
    <m/>
    <m/>
    <m/>
    <m/>
    <m/>
    <n v="0"/>
    <e v="#DIV/0!"/>
    <m/>
    <n v="0"/>
    <n v="0"/>
    <n v="0"/>
    <n v="0"/>
    <n v="0"/>
    <n v="0"/>
    <n v="0"/>
    <n v="0"/>
    <n v="0"/>
    <n v="0"/>
    <n v="0"/>
    <n v="0"/>
    <n v="0"/>
    <m/>
    <m/>
    <n v="0"/>
    <n v="0"/>
    <s v="Correct"/>
    <m/>
    <x v="0"/>
    <n v="84"/>
    <x v="0"/>
    <x v="132"/>
    <x v="1"/>
    <x v="1"/>
    <s v="English"/>
    <x v="2"/>
    <x v="0"/>
    <x v="2"/>
    <x v="2"/>
    <x v="3"/>
    <s v="No"/>
    <m/>
  </r>
  <r>
    <n v="718"/>
    <m/>
    <m/>
    <m/>
    <m/>
    <m/>
    <m/>
    <m/>
    <m/>
    <m/>
    <m/>
    <m/>
    <m/>
    <m/>
    <m/>
    <n v="0"/>
    <e v="#DIV/0!"/>
    <m/>
    <n v="0"/>
    <n v="0"/>
    <n v="0"/>
    <n v="0"/>
    <n v="0"/>
    <n v="0"/>
    <n v="0"/>
    <n v="0"/>
    <n v="0"/>
    <n v="0"/>
    <n v="0"/>
    <n v="0"/>
    <n v="0"/>
    <m/>
    <m/>
    <n v="0"/>
    <n v="0"/>
    <s v="Correct"/>
    <m/>
    <x v="0"/>
    <n v="92"/>
    <x v="0"/>
    <x v="132"/>
    <x v="1"/>
    <x v="1"/>
    <s v="English"/>
    <x v="4"/>
    <x v="4"/>
    <x v="2"/>
    <x v="2"/>
    <x v="3"/>
    <s v="No"/>
    <m/>
  </r>
  <r>
    <n v="719"/>
    <s v="Asthma/lung disease"/>
    <m/>
    <m/>
    <m/>
    <m/>
    <m/>
    <m/>
    <m/>
    <s v="Diabetes"/>
    <m/>
    <m/>
    <s v="Environmental hazards"/>
    <m/>
    <m/>
    <n v="3"/>
    <n v="1"/>
    <m/>
    <n v="1"/>
    <n v="0"/>
    <n v="0"/>
    <n v="0"/>
    <n v="0"/>
    <n v="0"/>
    <n v="0"/>
    <n v="0"/>
    <n v="1"/>
    <n v="0"/>
    <n v="0"/>
    <n v="1"/>
    <n v="0"/>
    <m/>
    <m/>
    <n v="3"/>
    <n v="3"/>
    <s v="Correct"/>
    <m/>
    <x v="0"/>
    <n v="64"/>
    <x v="2"/>
    <x v="167"/>
    <x v="1"/>
    <x v="0"/>
    <s v="English, Spanish, Italian"/>
    <x v="1"/>
    <x v="6"/>
    <x v="3"/>
    <x v="2"/>
    <x v="3"/>
    <s v="No"/>
    <m/>
  </r>
  <r>
    <m/>
    <m/>
    <m/>
    <m/>
    <m/>
    <m/>
    <m/>
    <m/>
    <m/>
    <m/>
    <m/>
    <m/>
    <m/>
    <m/>
    <m/>
    <m/>
    <m/>
    <m/>
    <m/>
    <m/>
    <m/>
    <m/>
    <m/>
    <m/>
    <m/>
    <m/>
    <m/>
    <m/>
    <m/>
    <m/>
    <m/>
    <m/>
    <m/>
    <m/>
    <m/>
    <m/>
    <m/>
    <x v="1"/>
    <n v="17"/>
    <x v="2"/>
    <x v="28"/>
    <x v="1"/>
    <x v="1"/>
    <s v="English"/>
    <x v="5"/>
    <x v="0"/>
    <x v="0"/>
    <x v="2"/>
    <x v="3"/>
    <s v="Yes"/>
    <m/>
  </r>
  <r>
    <n v="721"/>
    <m/>
    <s v="Cancer"/>
    <m/>
    <m/>
    <m/>
    <m/>
    <m/>
    <m/>
    <m/>
    <m/>
    <m/>
    <m/>
    <m/>
    <m/>
    <n v="1"/>
    <n v="3"/>
    <m/>
    <n v="0"/>
    <n v="1"/>
    <n v="0"/>
    <n v="0"/>
    <n v="0"/>
    <n v="0"/>
    <n v="0"/>
    <n v="0"/>
    <n v="0"/>
    <n v="0"/>
    <n v="0"/>
    <n v="0"/>
    <n v="0"/>
    <m/>
    <m/>
    <n v="1"/>
    <n v="1"/>
    <s v="Correct"/>
    <m/>
    <x v="0"/>
    <n v="52"/>
    <x v="2"/>
    <x v="145"/>
    <x v="1"/>
    <x v="1"/>
    <s v="English"/>
    <x v="0"/>
    <x v="4"/>
    <x v="2"/>
    <x v="2"/>
    <x v="3"/>
    <s v="No"/>
    <m/>
  </r>
  <r>
    <n v="722"/>
    <m/>
    <s v="Cancer"/>
    <m/>
    <m/>
    <m/>
    <m/>
    <m/>
    <m/>
    <m/>
    <m/>
    <m/>
    <m/>
    <m/>
    <m/>
    <n v="1"/>
    <n v="3"/>
    <m/>
    <n v="0"/>
    <n v="1"/>
    <n v="0"/>
    <n v="0"/>
    <n v="0"/>
    <n v="0"/>
    <n v="0"/>
    <n v="0"/>
    <n v="0"/>
    <n v="0"/>
    <n v="0"/>
    <n v="0"/>
    <n v="0"/>
    <m/>
    <m/>
    <n v="1"/>
    <n v="1"/>
    <s v="Correct"/>
    <m/>
    <x v="0"/>
    <n v="45"/>
    <x v="2"/>
    <x v="96"/>
    <x v="2"/>
    <x v="2"/>
    <s v="English"/>
    <x v="4"/>
    <x v="4"/>
    <x v="6"/>
    <x v="2"/>
    <x v="3"/>
    <s v="Yes"/>
    <m/>
  </r>
  <r>
    <n v="723"/>
    <m/>
    <s v="Cancer"/>
    <s v="Heart disease &amp; stroke"/>
    <m/>
    <m/>
    <m/>
    <m/>
    <m/>
    <m/>
    <m/>
    <m/>
    <m/>
    <m/>
    <m/>
    <n v="2"/>
    <n v="1.5"/>
    <m/>
    <n v="0"/>
    <n v="1"/>
    <n v="1"/>
    <n v="0"/>
    <n v="0"/>
    <n v="0"/>
    <n v="0"/>
    <n v="0"/>
    <n v="0"/>
    <n v="0"/>
    <n v="0"/>
    <n v="0"/>
    <n v="0"/>
    <m/>
    <m/>
    <n v="2"/>
    <n v="2"/>
    <s v="Correct"/>
    <m/>
    <x v="0"/>
    <n v="70"/>
    <x v="2"/>
    <x v="57"/>
    <x v="5"/>
    <x v="1"/>
    <s v="English, Chinese"/>
    <x v="4"/>
    <x v="7"/>
    <x v="2"/>
    <x v="2"/>
    <x v="3"/>
    <m/>
    <m/>
  </r>
  <r>
    <m/>
    <m/>
    <m/>
    <m/>
    <m/>
    <m/>
    <m/>
    <m/>
    <m/>
    <m/>
    <m/>
    <m/>
    <m/>
    <m/>
    <m/>
    <m/>
    <m/>
    <m/>
    <m/>
    <m/>
    <m/>
    <m/>
    <m/>
    <m/>
    <m/>
    <m/>
    <m/>
    <m/>
    <m/>
    <m/>
    <m/>
    <m/>
    <m/>
    <m/>
    <m/>
    <m/>
    <m/>
    <x v="0"/>
    <n v="16"/>
    <x v="2"/>
    <x v="168"/>
    <x v="5"/>
    <x v="1"/>
    <s v="English, Hindi"/>
    <x v="1"/>
    <x v="0"/>
    <x v="5"/>
    <x v="2"/>
    <x v="3"/>
    <s v="Yes"/>
    <m/>
  </r>
  <r>
    <m/>
    <m/>
    <m/>
    <m/>
    <m/>
    <m/>
    <m/>
    <m/>
    <m/>
    <m/>
    <m/>
    <m/>
    <m/>
    <m/>
    <m/>
    <m/>
    <m/>
    <m/>
    <m/>
    <m/>
    <m/>
    <m/>
    <m/>
    <m/>
    <m/>
    <m/>
    <m/>
    <m/>
    <m/>
    <m/>
    <m/>
    <m/>
    <m/>
    <m/>
    <m/>
    <m/>
    <m/>
    <x v="0"/>
    <n v="17"/>
    <x v="2"/>
    <x v="168"/>
    <x v="5"/>
    <x v="1"/>
    <s v="English"/>
    <x v="4"/>
    <x v="2"/>
    <x v="5"/>
    <x v="2"/>
    <x v="3"/>
    <s v="Yes"/>
    <m/>
  </r>
  <r>
    <n v="726"/>
    <m/>
    <m/>
    <m/>
    <m/>
    <m/>
    <m/>
    <m/>
    <m/>
    <m/>
    <m/>
    <m/>
    <s v="Environmental hazards"/>
    <m/>
    <m/>
    <n v="1"/>
    <n v="3"/>
    <m/>
    <n v="0"/>
    <n v="0"/>
    <n v="0"/>
    <n v="0"/>
    <n v="0"/>
    <n v="0"/>
    <n v="0"/>
    <n v="0"/>
    <n v="0"/>
    <n v="0"/>
    <n v="0"/>
    <n v="1"/>
    <n v="0"/>
    <m/>
    <m/>
    <n v="1"/>
    <n v="1"/>
    <s v="Correct"/>
    <m/>
    <x v="0"/>
    <n v="59"/>
    <x v="2"/>
    <x v="28"/>
    <x v="0"/>
    <x v="1"/>
    <s v="English"/>
    <x v="4"/>
    <x v="0"/>
    <x v="0"/>
    <x v="2"/>
    <x v="3"/>
    <s v="No"/>
    <m/>
  </r>
  <r>
    <m/>
    <m/>
    <m/>
    <m/>
    <m/>
    <m/>
    <m/>
    <m/>
    <m/>
    <m/>
    <m/>
    <m/>
    <m/>
    <m/>
    <m/>
    <m/>
    <m/>
    <m/>
    <m/>
    <m/>
    <m/>
    <m/>
    <m/>
    <m/>
    <m/>
    <m/>
    <m/>
    <m/>
    <m/>
    <m/>
    <m/>
    <m/>
    <m/>
    <m/>
    <m/>
    <m/>
    <m/>
    <x v="1"/>
    <n v="17"/>
    <x v="2"/>
    <x v="28"/>
    <x v="1"/>
    <x v="0"/>
    <s v="English, Spanish"/>
    <x v="5"/>
    <x v="7"/>
    <x v="0"/>
    <x v="2"/>
    <x v="3"/>
    <s v="Yes"/>
    <m/>
  </r>
  <r>
    <n v="728"/>
    <m/>
    <m/>
    <m/>
    <m/>
    <m/>
    <m/>
    <m/>
    <m/>
    <s v="Diabetes"/>
    <m/>
    <s v="Drugs &amp; alcohol abuse"/>
    <m/>
    <m/>
    <m/>
    <n v="2"/>
    <n v="1.5"/>
    <m/>
    <n v="0"/>
    <n v="0"/>
    <n v="0"/>
    <n v="0"/>
    <n v="0"/>
    <n v="0"/>
    <n v="0"/>
    <n v="0"/>
    <n v="1"/>
    <n v="0"/>
    <n v="1"/>
    <n v="0"/>
    <n v="0"/>
    <m/>
    <m/>
    <n v="2"/>
    <n v="2"/>
    <s v="Correct"/>
    <m/>
    <x v="0"/>
    <n v="60"/>
    <x v="0"/>
    <x v="159"/>
    <x v="1"/>
    <x v="1"/>
    <s v="English"/>
    <x v="5"/>
    <x v="7"/>
    <x v="2"/>
    <x v="2"/>
    <x v="3"/>
    <s v="No"/>
    <m/>
  </r>
  <r>
    <n v="729"/>
    <m/>
    <m/>
    <s v="Heart disease &amp; stroke"/>
    <m/>
    <m/>
    <m/>
    <m/>
    <s v="Women’s health &amp; wellness"/>
    <m/>
    <m/>
    <m/>
    <m/>
    <m/>
    <m/>
    <n v="2"/>
    <n v="1.5"/>
    <m/>
    <n v="0"/>
    <n v="0"/>
    <n v="1"/>
    <n v="0"/>
    <n v="0"/>
    <n v="0"/>
    <n v="0"/>
    <n v="1"/>
    <n v="0"/>
    <n v="0"/>
    <n v="0"/>
    <n v="0"/>
    <n v="0"/>
    <m/>
    <m/>
    <n v="2"/>
    <n v="2"/>
    <s v="Correct"/>
    <m/>
    <x v="0"/>
    <n v="53"/>
    <x v="0"/>
    <x v="55"/>
    <x v="2"/>
    <x v="0"/>
    <s v="English"/>
    <x v="4"/>
    <x v="3"/>
    <x v="4"/>
    <x v="1"/>
    <x v="3"/>
    <m/>
    <m/>
  </r>
  <r>
    <n v="730"/>
    <m/>
    <s v="Cancer"/>
    <s v="Heart disease &amp; stroke"/>
    <m/>
    <m/>
    <m/>
    <m/>
    <m/>
    <m/>
    <m/>
    <s v="Drugs &amp; alcohol abuse"/>
    <m/>
    <m/>
    <m/>
    <n v="3"/>
    <n v="1"/>
    <m/>
    <n v="0"/>
    <n v="1"/>
    <n v="1"/>
    <n v="0"/>
    <n v="0"/>
    <n v="0"/>
    <n v="0"/>
    <n v="0"/>
    <n v="0"/>
    <n v="0"/>
    <n v="1"/>
    <n v="0"/>
    <n v="0"/>
    <m/>
    <m/>
    <n v="3"/>
    <n v="3"/>
    <s v="Correct"/>
    <m/>
    <x v="0"/>
    <n v="64"/>
    <x v="0"/>
    <x v="80"/>
    <x v="1"/>
    <x v="0"/>
    <s v="English"/>
    <x v="2"/>
    <x v="4"/>
    <x v="2"/>
    <x v="1"/>
    <x v="3"/>
    <s v="No"/>
    <m/>
  </r>
  <r>
    <n v="731"/>
    <m/>
    <m/>
    <s v="Heart disease &amp; stroke"/>
    <s v="Safety"/>
    <m/>
    <m/>
    <m/>
    <s v="Women’s health &amp; wellness"/>
    <s v="Diabetes"/>
    <s v="Mental health depression/suicide"/>
    <s v="Drugs &amp; alcohol abuse"/>
    <m/>
    <s v="Obesity/weight loss issues"/>
    <m/>
    <n v="7"/>
    <n v="0.42857142857142855"/>
    <m/>
    <n v="0"/>
    <n v="0"/>
    <n v="0.42857142857142855"/>
    <n v="0.42857142857142855"/>
    <n v="0"/>
    <n v="0"/>
    <n v="0"/>
    <n v="0.42857142857142855"/>
    <n v="0.42857142857142855"/>
    <n v="0.42857142857142855"/>
    <n v="0.42857142857142855"/>
    <n v="0"/>
    <n v="0.42857142857142855"/>
    <m/>
    <m/>
    <n v="2.9999999999999996"/>
    <n v="7"/>
    <s v="Correct"/>
    <m/>
    <x v="0"/>
    <n v="20"/>
    <x v="2"/>
    <x v="76"/>
    <x v="1"/>
    <x v="1"/>
    <s v="English"/>
    <x v="4"/>
    <x v="7"/>
    <x v="5"/>
    <x v="2"/>
    <x v="3"/>
    <s v="Yes"/>
    <m/>
  </r>
  <r>
    <n v="732"/>
    <m/>
    <m/>
    <m/>
    <m/>
    <m/>
    <m/>
    <m/>
    <m/>
    <s v="Diabetes"/>
    <m/>
    <m/>
    <m/>
    <m/>
    <m/>
    <n v="1"/>
    <n v="3"/>
    <m/>
    <n v="0"/>
    <n v="0"/>
    <n v="0"/>
    <n v="0"/>
    <n v="0"/>
    <n v="0"/>
    <n v="0"/>
    <n v="0"/>
    <n v="1"/>
    <n v="0"/>
    <n v="0"/>
    <n v="0"/>
    <n v="0"/>
    <m/>
    <m/>
    <n v="1"/>
    <n v="1"/>
    <s v="Correct"/>
    <m/>
    <x v="0"/>
    <n v="39"/>
    <x v="2"/>
    <x v="28"/>
    <x v="2"/>
    <x v="1"/>
    <s v="English"/>
    <x v="5"/>
    <x v="7"/>
    <x v="1"/>
    <x v="2"/>
    <x v="3"/>
    <m/>
    <m/>
  </r>
  <r>
    <n v="733"/>
    <s v="Asthma/lung disease"/>
    <s v="Cancer"/>
    <s v="Heart disease &amp; stroke"/>
    <s v="Safety"/>
    <m/>
    <s v="Vaccine preventable diseases"/>
    <s v="Child health &amp; wellness"/>
    <s v="Women’s health &amp; wellness"/>
    <s v="Diabetes"/>
    <s v="Mental health depression/suicide"/>
    <s v="Drugs &amp; alcohol abuse"/>
    <s v="Environmental hazards"/>
    <s v="Obesity/weight loss issues"/>
    <m/>
    <n v="12"/>
    <n v="0.25"/>
    <m/>
    <n v="0.25"/>
    <n v="0.25"/>
    <n v="0.25"/>
    <n v="0.25"/>
    <n v="0"/>
    <n v="0.25"/>
    <n v="0.25"/>
    <n v="0.25"/>
    <n v="0.25"/>
    <n v="0.25"/>
    <n v="0.25"/>
    <n v="0.25"/>
    <n v="0.25"/>
    <m/>
    <m/>
    <n v="3"/>
    <n v="12"/>
    <s v="Correct"/>
    <m/>
    <x v="0"/>
    <n v="47"/>
    <x v="2"/>
    <x v="57"/>
    <x v="1"/>
    <x v="2"/>
    <s v="English, Spanish"/>
    <x v="4"/>
    <x v="7"/>
    <x v="6"/>
    <x v="2"/>
    <x v="3"/>
    <s v="Yes"/>
    <m/>
  </r>
  <r>
    <n v="734"/>
    <m/>
    <m/>
    <m/>
    <m/>
    <m/>
    <m/>
    <m/>
    <m/>
    <s v="Diabetes"/>
    <m/>
    <s v="Drugs &amp; alcohol abuse"/>
    <m/>
    <s v="Obesity/weight loss issues"/>
    <m/>
    <n v="3"/>
    <n v="1"/>
    <m/>
    <n v="0"/>
    <n v="0"/>
    <n v="0"/>
    <n v="0"/>
    <n v="0"/>
    <n v="0"/>
    <n v="0"/>
    <n v="0"/>
    <n v="1"/>
    <n v="0"/>
    <n v="1"/>
    <n v="0"/>
    <n v="1"/>
    <m/>
    <m/>
    <n v="3"/>
    <n v="3"/>
    <s v="Correct"/>
    <m/>
    <x v="0"/>
    <n v="66"/>
    <x v="0"/>
    <x v="25"/>
    <x v="1"/>
    <x v="1"/>
    <s v="English"/>
    <x v="6"/>
    <x v="7"/>
    <x v="2"/>
    <x v="2"/>
    <x v="3"/>
    <s v="Yes"/>
    <m/>
  </r>
  <r>
    <n v="735"/>
    <m/>
    <m/>
    <m/>
    <s v="Safety"/>
    <m/>
    <m/>
    <m/>
    <m/>
    <m/>
    <m/>
    <m/>
    <m/>
    <m/>
    <m/>
    <n v="1"/>
    <n v="3"/>
    <m/>
    <n v="0"/>
    <n v="0"/>
    <n v="0"/>
    <n v="1"/>
    <n v="0"/>
    <n v="0"/>
    <n v="0"/>
    <n v="0"/>
    <n v="0"/>
    <n v="0"/>
    <n v="0"/>
    <n v="0"/>
    <n v="0"/>
    <m/>
    <m/>
    <n v="1"/>
    <n v="1"/>
    <s v="Correct"/>
    <m/>
    <x v="1"/>
    <n v="31"/>
    <x v="0"/>
    <x v="55"/>
    <x v="5"/>
    <x v="1"/>
    <s v="Chinese"/>
    <x v="4"/>
    <x v="1"/>
    <x v="0"/>
    <x v="1"/>
    <x v="3"/>
    <s v="Yes"/>
    <m/>
  </r>
  <r>
    <n v="736"/>
    <m/>
    <s v="Cancer"/>
    <m/>
    <m/>
    <m/>
    <m/>
    <m/>
    <m/>
    <m/>
    <s v="Mental health depression/suicide"/>
    <s v="Drugs &amp; alcohol abuse"/>
    <m/>
    <m/>
    <m/>
    <n v="3"/>
    <n v="1"/>
    <m/>
    <n v="0"/>
    <n v="1"/>
    <n v="0"/>
    <n v="0"/>
    <n v="0"/>
    <n v="0"/>
    <n v="0"/>
    <n v="0"/>
    <n v="0"/>
    <n v="1"/>
    <n v="1"/>
    <n v="0"/>
    <n v="0"/>
    <m/>
    <m/>
    <n v="3"/>
    <n v="3"/>
    <s v="Correct"/>
    <m/>
    <x v="1"/>
    <n v="42"/>
    <x v="0"/>
    <x v="83"/>
    <x v="1"/>
    <x v="1"/>
    <s v="English"/>
    <x v="0"/>
    <x v="7"/>
    <x v="0"/>
    <x v="2"/>
    <x v="3"/>
    <s v="Yes"/>
    <m/>
  </r>
  <r>
    <n v="737"/>
    <s v="Asthma/lung disease"/>
    <m/>
    <s v="Heart disease &amp; stroke"/>
    <m/>
    <m/>
    <m/>
    <m/>
    <m/>
    <s v="Diabetes"/>
    <m/>
    <m/>
    <s v="Environmental hazards"/>
    <m/>
    <m/>
    <n v="4"/>
    <n v="0.75"/>
    <m/>
    <n v="0.75"/>
    <n v="0"/>
    <n v="0.75"/>
    <n v="0"/>
    <n v="0"/>
    <n v="0"/>
    <n v="0"/>
    <n v="0"/>
    <n v="0.75"/>
    <n v="0"/>
    <n v="0"/>
    <n v="0.75"/>
    <n v="0"/>
    <m/>
    <m/>
    <n v="3"/>
    <n v="4"/>
    <s v="Correct"/>
    <m/>
    <x v="1"/>
    <n v="28"/>
    <x v="0"/>
    <x v="80"/>
    <x v="1"/>
    <x v="1"/>
    <s v="English"/>
    <x v="6"/>
    <x v="3"/>
    <x v="6"/>
    <x v="2"/>
    <x v="3"/>
    <s v="Yes"/>
    <m/>
  </r>
  <r>
    <n v="738"/>
    <m/>
    <s v="Cancer"/>
    <m/>
    <m/>
    <m/>
    <m/>
    <m/>
    <m/>
    <m/>
    <s v="Mental health depression/suicide"/>
    <s v="Drugs &amp; alcohol abuse"/>
    <m/>
    <m/>
    <m/>
    <n v="3"/>
    <n v="1"/>
    <m/>
    <n v="0"/>
    <n v="1"/>
    <n v="0"/>
    <n v="0"/>
    <n v="0"/>
    <n v="0"/>
    <n v="0"/>
    <n v="0"/>
    <n v="0"/>
    <n v="1"/>
    <n v="1"/>
    <n v="0"/>
    <n v="0"/>
    <m/>
    <m/>
    <n v="3"/>
    <n v="3"/>
    <s v="Correct"/>
    <m/>
    <x v="0"/>
    <n v="57"/>
    <x v="0"/>
    <x v="140"/>
    <x v="1"/>
    <x v="1"/>
    <s v="English"/>
    <x v="6"/>
    <x v="7"/>
    <x v="0"/>
    <x v="2"/>
    <x v="3"/>
    <s v="Yes"/>
    <m/>
  </r>
  <r>
    <n v="739"/>
    <m/>
    <s v="Cancer"/>
    <s v="Heart disease &amp; stroke"/>
    <m/>
    <m/>
    <m/>
    <m/>
    <m/>
    <s v="Diabetes"/>
    <m/>
    <m/>
    <m/>
    <m/>
    <m/>
    <n v="3"/>
    <n v="1"/>
    <m/>
    <n v="0"/>
    <n v="1"/>
    <n v="1"/>
    <n v="0"/>
    <n v="0"/>
    <n v="0"/>
    <n v="0"/>
    <n v="0"/>
    <n v="1"/>
    <n v="0"/>
    <n v="0"/>
    <n v="0"/>
    <n v="0"/>
    <m/>
    <m/>
    <n v="3"/>
    <n v="3"/>
    <s v="Correct"/>
    <m/>
    <x v="1"/>
    <n v="57"/>
    <x v="0"/>
    <x v="10"/>
    <x v="1"/>
    <x v="1"/>
    <s v="English"/>
    <x v="2"/>
    <x v="6"/>
    <x v="0"/>
    <x v="2"/>
    <x v="3"/>
    <m/>
    <m/>
  </r>
  <r>
    <n v="740"/>
    <m/>
    <m/>
    <m/>
    <m/>
    <m/>
    <m/>
    <m/>
    <m/>
    <s v="Diabetes"/>
    <m/>
    <m/>
    <m/>
    <m/>
    <m/>
    <n v="1"/>
    <n v="3"/>
    <m/>
    <n v="0"/>
    <n v="0"/>
    <n v="0"/>
    <n v="0"/>
    <n v="0"/>
    <n v="0"/>
    <n v="0"/>
    <n v="0"/>
    <n v="1"/>
    <n v="0"/>
    <n v="0"/>
    <n v="0"/>
    <n v="0"/>
    <m/>
    <m/>
    <n v="1"/>
    <n v="1"/>
    <s v="Correct"/>
    <m/>
    <x v="0"/>
    <n v="30"/>
    <x v="0"/>
    <x v="5"/>
    <x v="2"/>
    <x v="2"/>
    <s v="English, Spanish"/>
    <x v="1"/>
    <x v="0"/>
    <x v="0"/>
    <x v="2"/>
    <x v="3"/>
    <s v="Yes"/>
    <m/>
  </r>
  <r>
    <n v="741"/>
    <m/>
    <m/>
    <m/>
    <s v="Safety"/>
    <s v="HIV/AIDS &amp; Sexually Transmitted Diseases (STDs)"/>
    <m/>
    <m/>
    <s v="Women’s health &amp; wellness"/>
    <m/>
    <m/>
    <s v="Drugs &amp; alcohol abuse"/>
    <m/>
    <m/>
    <m/>
    <n v="4"/>
    <n v="0.75"/>
    <m/>
    <n v="0"/>
    <n v="0"/>
    <n v="0"/>
    <n v="0.75"/>
    <n v="0.75"/>
    <n v="0"/>
    <n v="0"/>
    <n v="0.75"/>
    <n v="0"/>
    <n v="0"/>
    <n v="0.75"/>
    <n v="0"/>
    <n v="0"/>
    <m/>
    <m/>
    <n v="3"/>
    <n v="4"/>
    <s v="Correct"/>
    <m/>
    <x v="0"/>
    <n v="21"/>
    <x v="0"/>
    <x v="4"/>
    <x v="3"/>
    <x v="0"/>
    <s v="English, Spanish"/>
    <x v="4"/>
    <x v="4"/>
    <x v="0"/>
    <x v="2"/>
    <x v="3"/>
    <s v="Yes"/>
    <m/>
  </r>
  <r>
    <n v="742"/>
    <m/>
    <m/>
    <m/>
    <m/>
    <m/>
    <m/>
    <m/>
    <m/>
    <m/>
    <m/>
    <s v="Drugs &amp; alcohol abuse"/>
    <m/>
    <m/>
    <m/>
    <n v="1"/>
    <n v="3"/>
    <m/>
    <n v="0"/>
    <n v="0"/>
    <n v="0"/>
    <n v="0"/>
    <n v="0"/>
    <n v="0"/>
    <n v="0"/>
    <n v="0"/>
    <n v="0"/>
    <n v="0"/>
    <n v="1"/>
    <n v="0"/>
    <n v="0"/>
    <m/>
    <m/>
    <n v="1"/>
    <n v="1"/>
    <s v="Correct"/>
    <m/>
    <x v="1"/>
    <n v="61"/>
    <x v="0"/>
    <x v="165"/>
    <x v="1"/>
    <x v="1"/>
    <s v="English"/>
    <x v="5"/>
    <x v="4"/>
    <x v="0"/>
    <x v="2"/>
    <x v="3"/>
    <s v="Yes"/>
    <m/>
  </r>
  <r>
    <n v="743"/>
    <m/>
    <m/>
    <m/>
    <m/>
    <m/>
    <m/>
    <s v="Child health &amp; wellness"/>
    <m/>
    <s v="Diabetes"/>
    <s v="Mental health depression/suicide"/>
    <m/>
    <m/>
    <m/>
    <m/>
    <n v="3"/>
    <n v="1"/>
    <m/>
    <n v="0"/>
    <n v="0"/>
    <n v="0"/>
    <n v="0"/>
    <n v="0"/>
    <n v="0"/>
    <n v="1"/>
    <n v="0"/>
    <n v="1"/>
    <n v="1"/>
    <n v="0"/>
    <n v="0"/>
    <n v="0"/>
    <m/>
    <m/>
    <n v="3"/>
    <n v="3"/>
    <s v="Correct"/>
    <m/>
    <x v="0"/>
    <n v="50"/>
    <x v="0"/>
    <x v="23"/>
    <x v="0"/>
    <x v="0"/>
    <s v="English"/>
    <x v="5"/>
    <x v="7"/>
    <x v="6"/>
    <x v="2"/>
    <x v="3"/>
    <s v="Yes"/>
    <m/>
  </r>
  <r>
    <n v="744"/>
    <m/>
    <s v="Cancer"/>
    <m/>
    <m/>
    <m/>
    <m/>
    <m/>
    <m/>
    <s v="Diabetes"/>
    <s v="Mental health depression/suicide"/>
    <m/>
    <m/>
    <m/>
    <m/>
    <n v="3"/>
    <n v="1"/>
    <m/>
    <n v="0"/>
    <n v="1"/>
    <n v="0"/>
    <n v="0"/>
    <n v="0"/>
    <n v="0"/>
    <n v="0"/>
    <n v="0"/>
    <n v="1"/>
    <n v="1"/>
    <n v="0"/>
    <n v="0"/>
    <n v="0"/>
    <m/>
    <m/>
    <n v="3"/>
    <n v="3"/>
    <s v="Correct"/>
    <m/>
    <x v="0"/>
    <n v="66"/>
    <x v="0"/>
    <x v="5"/>
    <x v="0"/>
    <x v="0"/>
    <s v="English"/>
    <x v="0"/>
    <x v="0"/>
    <x v="2"/>
    <x v="2"/>
    <x v="3"/>
    <s v="Yes"/>
    <m/>
  </r>
  <r>
    <n v="745"/>
    <m/>
    <m/>
    <s v="Heart disease &amp; stroke"/>
    <m/>
    <m/>
    <m/>
    <s v="Child health &amp; wellness"/>
    <s v="Women’s health &amp; wellness"/>
    <s v="Diabetes"/>
    <m/>
    <m/>
    <m/>
    <m/>
    <m/>
    <n v="4"/>
    <n v="0.75"/>
    <m/>
    <n v="0"/>
    <n v="0"/>
    <n v="0.75"/>
    <n v="0"/>
    <n v="0"/>
    <n v="0"/>
    <n v="0.75"/>
    <n v="0.75"/>
    <n v="0.75"/>
    <n v="0"/>
    <n v="0"/>
    <n v="0"/>
    <n v="0"/>
    <m/>
    <m/>
    <n v="3"/>
    <n v="4"/>
    <s v="Correct"/>
    <m/>
    <x v="0"/>
    <m/>
    <x v="0"/>
    <x v="3"/>
    <x v="0"/>
    <x v="1"/>
    <s v="English"/>
    <x v="3"/>
    <x v="2"/>
    <x v="2"/>
    <x v="2"/>
    <x v="3"/>
    <s v="Yes"/>
    <m/>
  </r>
  <r>
    <n v="746"/>
    <m/>
    <m/>
    <s v="Heart disease &amp; stroke"/>
    <m/>
    <m/>
    <m/>
    <m/>
    <s v="Women’s health &amp; wellness"/>
    <m/>
    <m/>
    <m/>
    <m/>
    <s v="Obesity/weight loss issues"/>
    <m/>
    <n v="3"/>
    <n v="1"/>
    <m/>
    <n v="0"/>
    <n v="0"/>
    <n v="1"/>
    <n v="0"/>
    <n v="0"/>
    <n v="0"/>
    <n v="0"/>
    <n v="1"/>
    <n v="0"/>
    <n v="0"/>
    <n v="0"/>
    <n v="0"/>
    <n v="1"/>
    <m/>
    <m/>
    <n v="3"/>
    <n v="3"/>
    <s v="Correct"/>
    <m/>
    <x v="0"/>
    <n v="29"/>
    <x v="0"/>
    <x v="13"/>
    <x v="5"/>
    <x v="1"/>
    <s v="English, Hindi"/>
    <x v="2"/>
    <x v="0"/>
    <x v="6"/>
    <x v="2"/>
    <x v="3"/>
    <s v="Yes"/>
    <m/>
  </r>
  <r>
    <n v="747"/>
    <m/>
    <s v="Cancer"/>
    <m/>
    <m/>
    <m/>
    <m/>
    <m/>
    <m/>
    <s v="Diabetes"/>
    <m/>
    <s v="Drugs &amp; alcohol abuse"/>
    <m/>
    <m/>
    <m/>
    <n v="3"/>
    <n v="1"/>
    <m/>
    <n v="0"/>
    <n v="1"/>
    <n v="0"/>
    <n v="0"/>
    <n v="0"/>
    <n v="0"/>
    <n v="0"/>
    <n v="0"/>
    <n v="1"/>
    <n v="0"/>
    <n v="1"/>
    <n v="0"/>
    <n v="0"/>
    <m/>
    <m/>
    <n v="3"/>
    <n v="3"/>
    <s v="Correct"/>
    <m/>
    <x v="1"/>
    <n v="36"/>
    <x v="0"/>
    <x v="128"/>
    <x v="1"/>
    <x v="0"/>
    <s v="Farsi"/>
    <x v="0"/>
    <x v="7"/>
    <x v="0"/>
    <x v="1"/>
    <x v="3"/>
    <s v="Yes"/>
    <m/>
  </r>
  <r>
    <n v="748"/>
    <m/>
    <s v="Cancer"/>
    <m/>
    <m/>
    <m/>
    <m/>
    <m/>
    <m/>
    <m/>
    <s v="Mental health depression/suicide"/>
    <s v="Drugs &amp; alcohol abuse"/>
    <m/>
    <m/>
    <m/>
    <n v="3"/>
    <n v="1"/>
    <m/>
    <n v="0"/>
    <n v="1"/>
    <n v="0"/>
    <n v="0"/>
    <n v="0"/>
    <n v="0"/>
    <n v="0"/>
    <n v="0"/>
    <n v="0"/>
    <n v="1"/>
    <n v="1"/>
    <n v="0"/>
    <n v="0"/>
    <m/>
    <m/>
    <n v="3"/>
    <n v="3"/>
    <s v="Correct"/>
    <m/>
    <x v="1"/>
    <n v="64"/>
    <x v="0"/>
    <x v="112"/>
    <x v="5"/>
    <x v="1"/>
    <s v="Korean"/>
    <x v="2"/>
    <x v="7"/>
    <x v="6"/>
    <x v="2"/>
    <x v="3"/>
    <s v="Yes"/>
    <m/>
  </r>
  <r>
    <n v="749"/>
    <m/>
    <m/>
    <s v="Heart disease &amp; stroke"/>
    <m/>
    <m/>
    <s v="Vaccine preventable diseases"/>
    <m/>
    <m/>
    <s v="Diabetes"/>
    <s v="Mental health depression/suicide"/>
    <m/>
    <m/>
    <s v="Obesity/weight loss issues"/>
    <m/>
    <n v="5"/>
    <n v="0.6"/>
    <m/>
    <n v="0"/>
    <n v="0"/>
    <n v="0.6"/>
    <n v="0"/>
    <n v="0"/>
    <n v="0.6"/>
    <n v="0"/>
    <n v="0"/>
    <n v="0.6"/>
    <n v="0.6"/>
    <n v="0"/>
    <n v="0"/>
    <n v="0.6"/>
    <m/>
    <m/>
    <n v="3"/>
    <n v="5"/>
    <s v="Correct"/>
    <m/>
    <x v="0"/>
    <n v="63"/>
    <x v="0"/>
    <x v="112"/>
    <x v="5"/>
    <x v="1"/>
    <s v="Korean"/>
    <x v="3"/>
    <x v="3"/>
    <x v="6"/>
    <x v="2"/>
    <x v="3"/>
    <s v="Yes"/>
    <m/>
  </r>
  <r>
    <n v="750"/>
    <m/>
    <m/>
    <m/>
    <m/>
    <m/>
    <m/>
    <m/>
    <m/>
    <s v="Diabetes"/>
    <m/>
    <s v="Drugs &amp; alcohol abuse"/>
    <m/>
    <s v="Obesity/weight loss issues"/>
    <m/>
    <n v="3"/>
    <n v="1"/>
    <m/>
    <n v="0"/>
    <n v="0"/>
    <n v="0"/>
    <n v="0"/>
    <n v="0"/>
    <n v="0"/>
    <n v="0"/>
    <n v="0"/>
    <n v="1"/>
    <n v="0"/>
    <n v="1"/>
    <n v="0"/>
    <n v="1"/>
    <m/>
    <m/>
    <n v="3"/>
    <n v="3"/>
    <s v="Correct"/>
    <m/>
    <x v="0"/>
    <n v="60"/>
    <x v="0"/>
    <x v="83"/>
    <x v="1"/>
    <x v="2"/>
    <s v="Spanish"/>
    <x v="4"/>
    <x v="4"/>
    <x v="6"/>
    <x v="2"/>
    <x v="3"/>
    <m/>
    <m/>
  </r>
  <r>
    <n v="751"/>
    <m/>
    <m/>
    <m/>
    <m/>
    <m/>
    <m/>
    <m/>
    <m/>
    <m/>
    <s v="Mental health depression/suicide"/>
    <m/>
    <m/>
    <s v="Obesity/weight loss issues"/>
    <m/>
    <n v="2"/>
    <n v="1.5"/>
    <m/>
    <n v="0"/>
    <n v="0"/>
    <n v="0"/>
    <n v="0"/>
    <n v="0"/>
    <n v="0"/>
    <n v="0"/>
    <n v="0"/>
    <n v="0"/>
    <n v="1"/>
    <n v="0"/>
    <n v="0"/>
    <n v="1"/>
    <m/>
    <m/>
    <n v="2"/>
    <n v="2"/>
    <s v="Correct"/>
    <m/>
    <x v="1"/>
    <n v="24"/>
    <x v="0"/>
    <x v="10"/>
    <x v="2"/>
    <x v="2"/>
    <s v="English, Spanish"/>
    <x v="0"/>
    <x v="7"/>
    <x v="0"/>
    <x v="2"/>
    <x v="3"/>
    <s v="Yes"/>
    <m/>
  </r>
  <r>
    <n v="752"/>
    <s v="Asthma/lung disease"/>
    <m/>
    <s v="Heart disease &amp; stroke"/>
    <m/>
    <m/>
    <m/>
    <m/>
    <m/>
    <m/>
    <m/>
    <s v="Drugs &amp; alcohol abuse"/>
    <m/>
    <m/>
    <m/>
    <n v="3"/>
    <n v="1"/>
    <m/>
    <n v="1"/>
    <n v="0"/>
    <n v="1"/>
    <n v="0"/>
    <n v="0"/>
    <n v="0"/>
    <n v="0"/>
    <n v="0"/>
    <n v="0"/>
    <n v="0"/>
    <n v="1"/>
    <n v="0"/>
    <n v="0"/>
    <m/>
    <m/>
    <n v="3"/>
    <n v="3"/>
    <s v="Correct"/>
    <m/>
    <x v="1"/>
    <n v="53"/>
    <x v="0"/>
    <x v="7"/>
    <x v="1"/>
    <x v="1"/>
    <s v="English"/>
    <x v="0"/>
    <x v="6"/>
    <x v="0"/>
    <x v="2"/>
    <x v="3"/>
    <s v="Yes"/>
    <m/>
  </r>
  <r>
    <n v="753"/>
    <m/>
    <s v="Cancer"/>
    <m/>
    <m/>
    <s v="HIV/AIDS &amp; Sexually Transmitted Diseases (STDs)"/>
    <m/>
    <m/>
    <m/>
    <m/>
    <m/>
    <s v="Drugs &amp; alcohol abuse"/>
    <m/>
    <m/>
    <m/>
    <n v="3"/>
    <n v="1"/>
    <m/>
    <n v="0"/>
    <n v="1"/>
    <n v="0"/>
    <n v="0"/>
    <n v="1"/>
    <n v="0"/>
    <n v="0"/>
    <n v="0"/>
    <n v="0"/>
    <n v="0"/>
    <n v="1"/>
    <n v="0"/>
    <n v="0"/>
    <m/>
    <m/>
    <n v="3"/>
    <n v="3"/>
    <s v="Correct"/>
    <m/>
    <x v="1"/>
    <n v="19"/>
    <x v="0"/>
    <x v="159"/>
    <x v="1"/>
    <x v="1"/>
    <s v="English"/>
    <x v="6"/>
    <x v="0"/>
    <x v="0"/>
    <x v="2"/>
    <x v="3"/>
    <s v="Yes"/>
    <m/>
  </r>
  <r>
    <n v="754"/>
    <m/>
    <m/>
    <s v="Heart disease &amp; stroke"/>
    <m/>
    <m/>
    <m/>
    <m/>
    <m/>
    <m/>
    <s v="Mental health depression/suicide"/>
    <s v="Drugs &amp; alcohol abuse"/>
    <m/>
    <m/>
    <m/>
    <n v="3"/>
    <n v="1"/>
    <m/>
    <n v="0"/>
    <n v="0"/>
    <n v="1"/>
    <n v="0"/>
    <n v="0"/>
    <n v="0"/>
    <n v="0"/>
    <n v="0"/>
    <n v="0"/>
    <n v="1"/>
    <n v="1"/>
    <n v="0"/>
    <n v="0"/>
    <m/>
    <m/>
    <n v="3"/>
    <n v="3"/>
    <s v="Correct"/>
    <m/>
    <x v="0"/>
    <n v="24"/>
    <x v="0"/>
    <x v="7"/>
    <x v="1"/>
    <x v="1"/>
    <s v="English"/>
    <x v="5"/>
    <x v="4"/>
    <x v="0"/>
    <x v="2"/>
    <x v="3"/>
    <s v="Yes"/>
    <m/>
  </r>
  <r>
    <n v="755"/>
    <m/>
    <m/>
    <m/>
    <m/>
    <m/>
    <m/>
    <m/>
    <m/>
    <m/>
    <s v="Mental health depression/suicide"/>
    <s v="Drugs &amp; alcohol abuse"/>
    <m/>
    <s v="Obesity/weight loss issues"/>
    <m/>
    <n v="3"/>
    <n v="1"/>
    <m/>
    <n v="0"/>
    <n v="0"/>
    <n v="0"/>
    <n v="0"/>
    <n v="0"/>
    <n v="0"/>
    <n v="0"/>
    <n v="0"/>
    <n v="0"/>
    <n v="1"/>
    <n v="1"/>
    <n v="0"/>
    <n v="1"/>
    <m/>
    <m/>
    <n v="3"/>
    <n v="3"/>
    <s v="Correct"/>
    <m/>
    <x v="1"/>
    <n v="30"/>
    <x v="0"/>
    <x v="132"/>
    <x v="1"/>
    <x v="0"/>
    <s v="English"/>
    <x v="6"/>
    <x v="4"/>
    <x v="6"/>
    <x v="2"/>
    <x v="3"/>
    <s v="Yes"/>
    <m/>
  </r>
  <r>
    <n v="756"/>
    <m/>
    <s v="Cancer"/>
    <m/>
    <s v="Safety"/>
    <m/>
    <m/>
    <m/>
    <m/>
    <m/>
    <m/>
    <m/>
    <m/>
    <m/>
    <m/>
    <n v="2"/>
    <n v="1.5"/>
    <m/>
    <n v="0"/>
    <n v="1"/>
    <n v="0"/>
    <n v="1"/>
    <n v="0"/>
    <n v="0"/>
    <n v="0"/>
    <n v="0"/>
    <n v="0"/>
    <n v="0"/>
    <n v="0"/>
    <n v="0"/>
    <n v="0"/>
    <m/>
    <m/>
    <n v="2"/>
    <n v="2"/>
    <s v="Correct"/>
    <m/>
    <x v="0"/>
    <n v="32"/>
    <x v="0"/>
    <x v="22"/>
    <x v="2"/>
    <x v="2"/>
    <s v="English, Spanish"/>
    <x v="4"/>
    <x v="7"/>
    <x v="0"/>
    <x v="2"/>
    <x v="3"/>
    <s v="Yes"/>
    <m/>
  </r>
  <r>
    <n v="757"/>
    <m/>
    <m/>
    <m/>
    <m/>
    <m/>
    <m/>
    <m/>
    <m/>
    <s v="Diabetes"/>
    <s v="Mental health depression/suicide"/>
    <m/>
    <m/>
    <s v="Obesity/weight loss issues"/>
    <m/>
    <n v="3"/>
    <n v="1"/>
    <m/>
    <n v="0"/>
    <n v="0"/>
    <n v="0"/>
    <n v="0"/>
    <n v="0"/>
    <n v="0"/>
    <n v="0"/>
    <n v="0"/>
    <n v="1"/>
    <n v="1"/>
    <n v="0"/>
    <n v="0"/>
    <n v="1"/>
    <m/>
    <m/>
    <n v="3"/>
    <n v="3"/>
    <s v="Correct"/>
    <m/>
    <x v="0"/>
    <n v="28"/>
    <x v="0"/>
    <x v="0"/>
    <x v="1"/>
    <x v="1"/>
    <s v="English"/>
    <x v="5"/>
    <x v="0"/>
    <x v="0"/>
    <x v="2"/>
    <x v="3"/>
    <s v="Yes"/>
    <m/>
  </r>
  <r>
    <n v="758"/>
    <m/>
    <s v="Cancer"/>
    <m/>
    <m/>
    <m/>
    <m/>
    <m/>
    <m/>
    <m/>
    <s v="Mental health depression/suicide"/>
    <s v="Drugs &amp; alcohol abuse"/>
    <m/>
    <m/>
    <m/>
    <n v="3"/>
    <n v="1"/>
    <m/>
    <n v="0"/>
    <n v="1"/>
    <n v="0"/>
    <n v="0"/>
    <n v="0"/>
    <n v="0"/>
    <n v="0"/>
    <n v="0"/>
    <n v="0"/>
    <n v="1"/>
    <n v="1"/>
    <n v="0"/>
    <n v="0"/>
    <m/>
    <m/>
    <n v="3"/>
    <n v="3"/>
    <s v="Correct"/>
    <m/>
    <x v="0"/>
    <n v="47"/>
    <x v="0"/>
    <x v="89"/>
    <x v="1"/>
    <x v="1"/>
    <s v="Chinese"/>
    <x v="6"/>
    <x v="2"/>
    <x v="6"/>
    <x v="2"/>
    <x v="3"/>
    <s v="Yes"/>
    <m/>
  </r>
  <r>
    <n v="759"/>
    <m/>
    <m/>
    <m/>
    <m/>
    <m/>
    <m/>
    <m/>
    <m/>
    <m/>
    <m/>
    <s v="Drugs &amp; alcohol abuse"/>
    <m/>
    <m/>
    <m/>
    <n v="1"/>
    <n v="3"/>
    <m/>
    <n v="0"/>
    <n v="0"/>
    <n v="0"/>
    <n v="0"/>
    <n v="0"/>
    <n v="0"/>
    <n v="0"/>
    <n v="0"/>
    <n v="0"/>
    <n v="0"/>
    <n v="1"/>
    <n v="0"/>
    <n v="0"/>
    <m/>
    <m/>
    <n v="1"/>
    <n v="1"/>
    <s v="Correct"/>
    <m/>
    <x v="0"/>
    <n v="54"/>
    <x v="0"/>
    <x v="88"/>
    <x v="1"/>
    <x v="1"/>
    <s v="English"/>
    <x v="6"/>
    <x v="0"/>
    <x v="4"/>
    <x v="2"/>
    <x v="3"/>
    <s v="Yes"/>
    <m/>
  </r>
  <r>
    <n v="760"/>
    <s v="Asthma/lung disease"/>
    <s v="Cancer"/>
    <m/>
    <m/>
    <m/>
    <s v="Vaccine preventable diseases"/>
    <s v="Child health &amp; wellness"/>
    <m/>
    <s v="Diabetes"/>
    <m/>
    <m/>
    <m/>
    <s v="Obesity/weight loss issues"/>
    <m/>
    <n v="6"/>
    <n v="0.5"/>
    <m/>
    <n v="0.5"/>
    <n v="0.5"/>
    <n v="0"/>
    <n v="0"/>
    <n v="0"/>
    <n v="0.5"/>
    <n v="0.5"/>
    <n v="0"/>
    <n v="0.5"/>
    <n v="0"/>
    <n v="0"/>
    <n v="0"/>
    <n v="0.5"/>
    <m/>
    <m/>
    <n v="3"/>
    <n v="6"/>
    <s v="Correct"/>
    <m/>
    <x v="0"/>
    <n v="52"/>
    <x v="0"/>
    <x v="6"/>
    <x v="1"/>
    <x v="1"/>
    <s v="English"/>
    <x v="6"/>
    <x v="7"/>
    <x v="0"/>
    <x v="2"/>
    <x v="3"/>
    <s v="Yes"/>
    <m/>
  </r>
  <r>
    <n v="761"/>
    <m/>
    <s v="Cancer"/>
    <m/>
    <s v="Safety"/>
    <m/>
    <m/>
    <s v="Child health &amp; wellness"/>
    <m/>
    <s v="Diabetes"/>
    <m/>
    <s v="Drugs &amp; alcohol abuse"/>
    <m/>
    <m/>
    <m/>
    <n v="5"/>
    <n v="0.6"/>
    <m/>
    <n v="0"/>
    <n v="0.6"/>
    <n v="0"/>
    <n v="0.6"/>
    <n v="0"/>
    <n v="0"/>
    <n v="0.6"/>
    <n v="0"/>
    <n v="0.6"/>
    <n v="0"/>
    <n v="0.6"/>
    <n v="0"/>
    <n v="0"/>
    <m/>
    <m/>
    <n v="3"/>
    <n v="5"/>
    <s v="Correct"/>
    <m/>
    <x v="1"/>
    <n v="54"/>
    <x v="0"/>
    <x v="117"/>
    <x v="1"/>
    <x v="1"/>
    <s v="English"/>
    <x v="6"/>
    <x v="7"/>
    <x v="6"/>
    <x v="2"/>
    <x v="3"/>
    <s v="Yes"/>
    <m/>
  </r>
  <r>
    <n v="762"/>
    <m/>
    <m/>
    <m/>
    <m/>
    <m/>
    <m/>
    <s v="Child health &amp; wellness"/>
    <s v="Women’s health &amp; wellness"/>
    <m/>
    <s v="Mental health depression/suicide"/>
    <s v="Drugs &amp; alcohol abuse"/>
    <s v="Environmental hazards"/>
    <m/>
    <m/>
    <n v="5"/>
    <n v="0.6"/>
    <m/>
    <n v="0"/>
    <n v="0"/>
    <n v="0"/>
    <n v="0"/>
    <n v="0"/>
    <n v="0"/>
    <n v="0.6"/>
    <n v="0.6"/>
    <n v="0"/>
    <n v="0.6"/>
    <n v="0.6"/>
    <n v="0.6"/>
    <n v="0"/>
    <m/>
    <m/>
    <n v="3"/>
    <n v="5"/>
    <s v="Correct"/>
    <m/>
    <x v="0"/>
    <n v="48"/>
    <x v="0"/>
    <x v="117"/>
    <x v="1"/>
    <x v="1"/>
    <s v="English"/>
    <x v="5"/>
    <x v="3"/>
    <x v="6"/>
    <x v="2"/>
    <x v="3"/>
    <s v="Yes"/>
    <m/>
  </r>
  <r>
    <n v="763"/>
    <m/>
    <s v="Cancer"/>
    <m/>
    <s v="Safety"/>
    <m/>
    <m/>
    <m/>
    <m/>
    <m/>
    <m/>
    <s v="Drugs &amp; alcohol abuse"/>
    <m/>
    <m/>
    <m/>
    <n v="3"/>
    <n v="1"/>
    <m/>
    <n v="0"/>
    <n v="1"/>
    <n v="0"/>
    <n v="1"/>
    <n v="0"/>
    <n v="0"/>
    <n v="0"/>
    <n v="0"/>
    <n v="0"/>
    <n v="0"/>
    <n v="1"/>
    <n v="0"/>
    <n v="0"/>
    <m/>
    <m/>
    <n v="3"/>
    <n v="3"/>
    <s v="Correct"/>
    <m/>
    <x v="0"/>
    <n v="52"/>
    <x v="0"/>
    <x v="116"/>
    <x v="1"/>
    <x v="1"/>
    <s v="English"/>
    <x v="6"/>
    <x v="4"/>
    <x v="0"/>
    <x v="2"/>
    <x v="3"/>
    <s v="Yes"/>
    <m/>
  </r>
  <r>
    <n v="764"/>
    <m/>
    <s v="Cancer"/>
    <m/>
    <s v="Safety"/>
    <m/>
    <m/>
    <m/>
    <m/>
    <s v="Diabetes"/>
    <m/>
    <m/>
    <m/>
    <m/>
    <m/>
    <n v="3"/>
    <n v="1"/>
    <m/>
    <n v="0"/>
    <n v="1"/>
    <n v="0"/>
    <n v="1"/>
    <n v="0"/>
    <n v="0"/>
    <n v="0"/>
    <n v="0"/>
    <n v="1"/>
    <n v="0"/>
    <n v="0"/>
    <n v="0"/>
    <n v="0"/>
    <m/>
    <m/>
    <n v="3"/>
    <n v="3"/>
    <s v="Correct"/>
    <m/>
    <x v="0"/>
    <n v="51"/>
    <x v="2"/>
    <x v="50"/>
    <x v="1"/>
    <x v="1"/>
    <s v="English"/>
    <x v="6"/>
    <x v="7"/>
    <x v="6"/>
    <x v="2"/>
    <x v="3"/>
    <s v="Yes"/>
    <m/>
  </r>
  <r>
    <n v="765"/>
    <m/>
    <m/>
    <m/>
    <m/>
    <m/>
    <m/>
    <s v="Child health &amp; wellness"/>
    <m/>
    <m/>
    <s v="Mental health depression/suicide"/>
    <s v="Drugs &amp; alcohol abuse"/>
    <m/>
    <m/>
    <m/>
    <n v="3"/>
    <n v="1"/>
    <m/>
    <n v="0"/>
    <n v="0"/>
    <n v="0"/>
    <n v="0"/>
    <n v="0"/>
    <n v="0"/>
    <n v="1"/>
    <n v="0"/>
    <n v="0"/>
    <n v="1"/>
    <n v="1"/>
    <n v="0"/>
    <n v="0"/>
    <m/>
    <m/>
    <n v="3"/>
    <n v="3"/>
    <s v="Correct"/>
    <m/>
    <x v="0"/>
    <n v="52"/>
    <x v="0"/>
    <x v="93"/>
    <x v="1"/>
    <x v="1"/>
    <s v="English"/>
    <x v="6"/>
    <x v="7"/>
    <x v="6"/>
    <x v="2"/>
    <x v="3"/>
    <s v="Yes"/>
    <m/>
  </r>
  <r>
    <n v="766"/>
    <m/>
    <m/>
    <m/>
    <m/>
    <m/>
    <m/>
    <s v="Child health &amp; wellness"/>
    <m/>
    <m/>
    <m/>
    <s v="Drugs &amp; alcohol abuse"/>
    <m/>
    <m/>
    <m/>
    <n v="2"/>
    <n v="1.5"/>
    <m/>
    <n v="0"/>
    <n v="0"/>
    <n v="0"/>
    <n v="0"/>
    <n v="0"/>
    <n v="0"/>
    <n v="1"/>
    <n v="0"/>
    <n v="0"/>
    <n v="0"/>
    <n v="1"/>
    <n v="0"/>
    <n v="0"/>
    <m/>
    <m/>
    <n v="2"/>
    <n v="2"/>
    <s v="Correct"/>
    <m/>
    <x v="1"/>
    <n v="49"/>
    <x v="0"/>
    <x v="116"/>
    <x v="1"/>
    <x v="0"/>
    <s v="English"/>
    <x v="5"/>
    <x v="7"/>
    <x v="6"/>
    <x v="2"/>
    <x v="3"/>
    <s v="Yes"/>
    <m/>
  </r>
  <r>
    <n v="767"/>
    <m/>
    <s v="Cancer"/>
    <m/>
    <m/>
    <m/>
    <m/>
    <s v="Child health &amp; wellness"/>
    <m/>
    <m/>
    <m/>
    <m/>
    <m/>
    <s v="Obesity/weight loss issues"/>
    <m/>
    <n v="3"/>
    <n v="1"/>
    <m/>
    <n v="0"/>
    <n v="1"/>
    <n v="0"/>
    <n v="0"/>
    <n v="0"/>
    <n v="0"/>
    <n v="1"/>
    <n v="0"/>
    <n v="0"/>
    <n v="0"/>
    <n v="0"/>
    <n v="0"/>
    <n v="1"/>
    <m/>
    <m/>
    <n v="3"/>
    <n v="3"/>
    <s v="Correct"/>
    <m/>
    <x v="0"/>
    <n v="47"/>
    <x v="0"/>
    <x v="14"/>
    <x v="1"/>
    <x v="1"/>
    <s v="English"/>
    <x v="6"/>
    <x v="7"/>
    <x v="5"/>
    <x v="2"/>
    <x v="3"/>
    <s v="Yes"/>
    <m/>
  </r>
  <r>
    <n v="768"/>
    <m/>
    <m/>
    <m/>
    <m/>
    <m/>
    <m/>
    <m/>
    <m/>
    <m/>
    <s v="Mental health depression/suicide"/>
    <s v="Drugs &amp; alcohol abuse"/>
    <m/>
    <m/>
    <m/>
    <n v="2"/>
    <n v="1.5"/>
    <m/>
    <n v="0"/>
    <n v="0"/>
    <n v="0"/>
    <n v="0"/>
    <n v="0"/>
    <n v="0"/>
    <n v="0"/>
    <n v="0"/>
    <n v="0"/>
    <n v="1"/>
    <n v="1"/>
    <n v="0"/>
    <n v="0"/>
    <m/>
    <m/>
    <n v="2"/>
    <n v="2"/>
    <s v="Correct"/>
    <m/>
    <x v="1"/>
    <n v="64"/>
    <x v="2"/>
    <x v="58"/>
    <x v="1"/>
    <x v="0"/>
    <s v="English"/>
    <x v="6"/>
    <x v="1"/>
    <x v="2"/>
    <x v="2"/>
    <x v="3"/>
    <s v="Yes"/>
    <m/>
  </r>
  <r>
    <n v="769"/>
    <m/>
    <s v="Cancer"/>
    <s v="Heart disease &amp; stroke"/>
    <s v="Safety"/>
    <m/>
    <m/>
    <m/>
    <m/>
    <m/>
    <m/>
    <m/>
    <m/>
    <s v="Obesity/weight loss issues"/>
    <m/>
    <n v="4"/>
    <n v="0.75"/>
    <m/>
    <n v="0"/>
    <n v="0.75"/>
    <n v="0.75"/>
    <n v="0.75"/>
    <n v="0"/>
    <n v="0"/>
    <n v="0"/>
    <n v="0"/>
    <n v="0"/>
    <n v="0"/>
    <n v="0"/>
    <n v="0"/>
    <n v="0.75"/>
    <m/>
    <m/>
    <n v="3"/>
    <n v="4"/>
    <s v="Correct"/>
    <m/>
    <x v="1"/>
    <n v="74"/>
    <x v="0"/>
    <x v="2"/>
    <x v="1"/>
    <x v="0"/>
    <s v="English"/>
    <x v="5"/>
    <x v="7"/>
    <x v="2"/>
    <x v="2"/>
    <x v="3"/>
    <s v="No"/>
    <m/>
  </r>
  <r>
    <n v="770"/>
    <m/>
    <m/>
    <m/>
    <m/>
    <m/>
    <m/>
    <m/>
    <m/>
    <m/>
    <m/>
    <m/>
    <m/>
    <m/>
    <m/>
    <n v="0"/>
    <e v="#DIV/0!"/>
    <m/>
    <n v="0"/>
    <n v="0"/>
    <n v="0"/>
    <n v="0"/>
    <n v="0"/>
    <n v="0"/>
    <n v="0"/>
    <n v="0"/>
    <n v="0"/>
    <n v="0"/>
    <n v="0"/>
    <n v="0"/>
    <n v="0"/>
    <m/>
    <m/>
    <n v="0"/>
    <n v="0"/>
    <s v="Correct"/>
    <m/>
    <x v="1"/>
    <n v="80"/>
    <x v="0"/>
    <x v="17"/>
    <x v="1"/>
    <x v="1"/>
    <s v="English"/>
    <x v="0"/>
    <x v="3"/>
    <x v="6"/>
    <x v="2"/>
    <x v="3"/>
    <s v="Yes"/>
    <m/>
  </r>
  <r>
    <n v="771"/>
    <m/>
    <m/>
    <m/>
    <s v="Safety"/>
    <m/>
    <m/>
    <m/>
    <m/>
    <m/>
    <m/>
    <m/>
    <m/>
    <m/>
    <m/>
    <n v="1"/>
    <n v="3"/>
    <m/>
    <n v="0"/>
    <n v="0"/>
    <n v="0"/>
    <n v="1"/>
    <n v="0"/>
    <n v="0"/>
    <n v="0"/>
    <n v="0"/>
    <n v="0"/>
    <n v="0"/>
    <n v="0"/>
    <n v="0"/>
    <n v="0"/>
    <m/>
    <m/>
    <n v="1"/>
    <n v="1"/>
    <s v="Correct"/>
    <m/>
    <x v="1"/>
    <n v="89"/>
    <x v="0"/>
    <x v="10"/>
    <x v="1"/>
    <x v="1"/>
    <s v="English"/>
    <x v="3"/>
    <x v="7"/>
    <x v="2"/>
    <x v="0"/>
    <x v="3"/>
    <s v="No"/>
    <m/>
  </r>
  <r>
    <n v="772"/>
    <m/>
    <s v="Cancer"/>
    <m/>
    <m/>
    <m/>
    <m/>
    <m/>
    <m/>
    <s v="Diabetes"/>
    <m/>
    <m/>
    <m/>
    <s v="Obesity/weight loss issues"/>
    <m/>
    <n v="3"/>
    <n v="1"/>
    <m/>
    <n v="0"/>
    <n v="1"/>
    <n v="0"/>
    <n v="0"/>
    <n v="0"/>
    <n v="0"/>
    <n v="0"/>
    <n v="0"/>
    <n v="1"/>
    <n v="0"/>
    <n v="0"/>
    <n v="0"/>
    <n v="1"/>
    <m/>
    <m/>
    <n v="3"/>
    <n v="3"/>
    <s v="Correct"/>
    <m/>
    <x v="0"/>
    <m/>
    <x v="0"/>
    <x v="137"/>
    <x v="1"/>
    <x v="1"/>
    <s v="English"/>
    <x v="6"/>
    <x v="1"/>
    <x v="0"/>
    <x v="2"/>
    <x v="3"/>
    <s v="Yes"/>
    <m/>
  </r>
  <r>
    <n v="773"/>
    <m/>
    <s v="Cancer"/>
    <s v="Heart disease &amp; stroke"/>
    <m/>
    <m/>
    <m/>
    <m/>
    <m/>
    <s v="Diabetes"/>
    <m/>
    <m/>
    <m/>
    <m/>
    <m/>
    <n v="3"/>
    <n v="1"/>
    <m/>
    <n v="0"/>
    <n v="1"/>
    <n v="1"/>
    <n v="0"/>
    <n v="0"/>
    <n v="0"/>
    <n v="0"/>
    <n v="0"/>
    <n v="1"/>
    <n v="0"/>
    <n v="0"/>
    <n v="0"/>
    <n v="0"/>
    <m/>
    <m/>
    <n v="3"/>
    <n v="3"/>
    <s v="Correct"/>
    <m/>
    <x v="1"/>
    <n v="76"/>
    <x v="0"/>
    <x v="17"/>
    <x v="1"/>
    <x v="1"/>
    <s v="English"/>
    <x v="6"/>
    <x v="0"/>
    <x v="2"/>
    <x v="2"/>
    <x v="3"/>
    <s v="Yes"/>
    <m/>
  </r>
  <r>
    <n v="774"/>
    <m/>
    <m/>
    <m/>
    <m/>
    <m/>
    <m/>
    <m/>
    <m/>
    <s v="Diabetes"/>
    <m/>
    <m/>
    <m/>
    <m/>
    <m/>
    <n v="1"/>
    <n v="3"/>
    <m/>
    <n v="0"/>
    <n v="0"/>
    <n v="0"/>
    <n v="0"/>
    <n v="0"/>
    <n v="0"/>
    <n v="0"/>
    <n v="0"/>
    <n v="1"/>
    <n v="0"/>
    <n v="0"/>
    <n v="0"/>
    <n v="0"/>
    <m/>
    <m/>
    <n v="1"/>
    <n v="1"/>
    <s v="Correct"/>
    <m/>
    <x v="0"/>
    <n v="75"/>
    <x v="0"/>
    <x v="2"/>
    <x v="12"/>
    <x v="2"/>
    <s v="English, Spanish"/>
    <x v="4"/>
    <x v="3"/>
    <x v="2"/>
    <x v="2"/>
    <x v="3"/>
    <s v="No"/>
    <m/>
  </r>
  <r>
    <n v="775"/>
    <m/>
    <s v="Cancer"/>
    <s v="Heart disease &amp; stroke"/>
    <m/>
    <m/>
    <m/>
    <m/>
    <m/>
    <m/>
    <m/>
    <m/>
    <m/>
    <m/>
    <m/>
    <n v="2"/>
    <n v="1.5"/>
    <m/>
    <n v="0"/>
    <n v="1"/>
    <n v="1"/>
    <n v="0"/>
    <n v="0"/>
    <n v="0"/>
    <n v="0"/>
    <n v="0"/>
    <n v="0"/>
    <n v="0"/>
    <n v="0"/>
    <n v="0"/>
    <n v="0"/>
    <m/>
    <m/>
    <n v="2"/>
    <n v="2"/>
    <s v="Correct"/>
    <m/>
    <x v="1"/>
    <n v="76"/>
    <x v="0"/>
    <x v="17"/>
    <x v="5"/>
    <x v="0"/>
    <s v="English, Hindi"/>
    <x v="1"/>
    <x v="6"/>
    <x v="2"/>
    <x v="2"/>
    <x v="3"/>
    <m/>
    <m/>
  </r>
  <r>
    <n v="776"/>
    <m/>
    <m/>
    <s v="Heart disease &amp; stroke"/>
    <m/>
    <m/>
    <m/>
    <m/>
    <m/>
    <m/>
    <s v="Mental health depression/suicide"/>
    <m/>
    <m/>
    <m/>
    <m/>
    <n v="2"/>
    <n v="1.5"/>
    <m/>
    <n v="0"/>
    <n v="0"/>
    <n v="1"/>
    <n v="0"/>
    <n v="0"/>
    <n v="0"/>
    <n v="0"/>
    <n v="0"/>
    <n v="0"/>
    <n v="1"/>
    <n v="0"/>
    <n v="0"/>
    <n v="0"/>
    <m/>
    <m/>
    <n v="2"/>
    <n v="2"/>
    <s v="Correct"/>
    <m/>
    <x v="0"/>
    <n v="74"/>
    <x v="2"/>
    <x v="47"/>
    <x v="1"/>
    <x v="1"/>
    <s v="English"/>
    <x v="5"/>
    <x v="0"/>
    <x v="2"/>
    <x v="2"/>
    <x v="3"/>
    <s v="Yes"/>
    <m/>
  </r>
  <r>
    <n v="777"/>
    <m/>
    <m/>
    <m/>
    <s v="Safety"/>
    <m/>
    <m/>
    <s v="Child health &amp; wellness"/>
    <m/>
    <m/>
    <m/>
    <s v="Drugs &amp; alcohol abuse"/>
    <m/>
    <s v="Obesity/weight loss issues"/>
    <m/>
    <n v="4"/>
    <n v="0.75"/>
    <m/>
    <n v="0"/>
    <n v="0"/>
    <n v="0"/>
    <n v="0.75"/>
    <n v="0"/>
    <n v="0"/>
    <n v="0.75"/>
    <n v="0"/>
    <n v="0"/>
    <n v="0"/>
    <n v="0.75"/>
    <n v="0"/>
    <n v="0.75"/>
    <m/>
    <m/>
    <n v="3"/>
    <n v="4"/>
    <s v="Correct"/>
    <m/>
    <x v="1"/>
    <n v="53"/>
    <x v="0"/>
    <x v="117"/>
    <x v="1"/>
    <x v="1"/>
    <s v="English"/>
    <x v="6"/>
    <x v="4"/>
    <x v="0"/>
    <x v="2"/>
    <x v="3"/>
    <s v="Yes"/>
    <m/>
  </r>
  <r>
    <n v="778"/>
    <m/>
    <s v="Cancer"/>
    <m/>
    <m/>
    <m/>
    <m/>
    <m/>
    <m/>
    <m/>
    <s v="Mental health depression/suicide"/>
    <s v="Drugs &amp; alcohol abuse"/>
    <m/>
    <m/>
    <m/>
    <n v="3"/>
    <n v="1"/>
    <m/>
    <n v="0"/>
    <n v="1"/>
    <n v="0"/>
    <n v="0"/>
    <n v="0"/>
    <n v="0"/>
    <n v="0"/>
    <n v="0"/>
    <n v="0"/>
    <n v="1"/>
    <n v="1"/>
    <n v="0"/>
    <n v="0"/>
    <m/>
    <m/>
    <n v="3"/>
    <n v="3"/>
    <s v="Correct"/>
    <m/>
    <x v="0"/>
    <n v="45"/>
    <x v="0"/>
    <x v="147"/>
    <x v="1"/>
    <x v="1"/>
    <s v="English"/>
    <x v="3"/>
    <x v="4"/>
    <x v="0"/>
    <x v="2"/>
    <x v="3"/>
    <s v="Yes"/>
    <m/>
  </r>
  <r>
    <n v="779"/>
    <m/>
    <m/>
    <m/>
    <m/>
    <m/>
    <m/>
    <m/>
    <m/>
    <m/>
    <s v="Mental health depression/suicide"/>
    <m/>
    <m/>
    <m/>
    <m/>
    <n v="1"/>
    <n v="3"/>
    <m/>
    <n v="0"/>
    <n v="0"/>
    <n v="0"/>
    <n v="0"/>
    <n v="0"/>
    <n v="0"/>
    <n v="0"/>
    <n v="0"/>
    <n v="0"/>
    <n v="1"/>
    <n v="0"/>
    <n v="0"/>
    <n v="0"/>
    <m/>
    <m/>
    <n v="1"/>
    <n v="1"/>
    <s v="Correct"/>
    <m/>
    <x v="0"/>
    <m/>
    <x v="0"/>
    <x v="7"/>
    <x v="1"/>
    <x v="0"/>
    <s v="English"/>
    <x v="2"/>
    <x v="7"/>
    <x v="2"/>
    <x v="2"/>
    <x v="3"/>
    <m/>
    <m/>
  </r>
  <r>
    <n v="780"/>
    <m/>
    <m/>
    <m/>
    <m/>
    <m/>
    <m/>
    <m/>
    <m/>
    <m/>
    <m/>
    <m/>
    <m/>
    <s v="Obesity/weight loss issues"/>
    <m/>
    <n v="1"/>
    <n v="3"/>
    <m/>
    <n v="0"/>
    <n v="0"/>
    <n v="0"/>
    <n v="0"/>
    <n v="0"/>
    <n v="0"/>
    <n v="0"/>
    <n v="0"/>
    <n v="0"/>
    <n v="0"/>
    <n v="0"/>
    <n v="0"/>
    <n v="1"/>
    <m/>
    <m/>
    <n v="1"/>
    <n v="1"/>
    <s v="Correct"/>
    <m/>
    <x v="1"/>
    <n v="54"/>
    <x v="2"/>
    <x v="98"/>
    <x v="1"/>
    <x v="1"/>
    <s v="English"/>
    <x v="2"/>
    <x v="0"/>
    <x v="4"/>
    <x v="2"/>
    <x v="3"/>
    <s v="Yes"/>
    <m/>
  </r>
  <r>
    <n v="781"/>
    <m/>
    <s v="Cancer"/>
    <m/>
    <m/>
    <m/>
    <m/>
    <m/>
    <s v="Women’s health &amp; wellness"/>
    <m/>
    <m/>
    <m/>
    <m/>
    <s v="Obesity/weight loss issues"/>
    <m/>
    <n v="3"/>
    <n v="1"/>
    <m/>
    <n v="0"/>
    <n v="1"/>
    <n v="0"/>
    <n v="0"/>
    <n v="0"/>
    <n v="0"/>
    <n v="0"/>
    <n v="1"/>
    <n v="0"/>
    <n v="0"/>
    <n v="0"/>
    <n v="0"/>
    <n v="1"/>
    <m/>
    <m/>
    <n v="3"/>
    <n v="3"/>
    <s v="Correct"/>
    <m/>
    <x v="0"/>
    <n v="82"/>
    <x v="2"/>
    <x v="169"/>
    <x v="1"/>
    <x v="1"/>
    <s v="English"/>
    <x v="5"/>
    <x v="2"/>
    <x v="2"/>
    <x v="2"/>
    <x v="3"/>
    <s v="Yes"/>
    <m/>
  </r>
  <r>
    <n v="782"/>
    <m/>
    <m/>
    <m/>
    <m/>
    <m/>
    <m/>
    <m/>
    <m/>
    <m/>
    <m/>
    <m/>
    <m/>
    <m/>
    <m/>
    <n v="0"/>
    <e v="#DIV/0!"/>
    <m/>
    <n v="0"/>
    <n v="0"/>
    <n v="0"/>
    <n v="0"/>
    <n v="0"/>
    <n v="0"/>
    <n v="0"/>
    <n v="0"/>
    <n v="0"/>
    <n v="0"/>
    <n v="0"/>
    <n v="0"/>
    <n v="0"/>
    <m/>
    <m/>
    <n v="0"/>
    <n v="0"/>
    <s v="Correct"/>
    <m/>
    <x v="1"/>
    <n v="77"/>
    <x v="2"/>
    <x v="169"/>
    <x v="2"/>
    <x v="1"/>
    <s v="English"/>
    <x v="5"/>
    <x v="0"/>
    <x v="2"/>
    <x v="2"/>
    <x v="3"/>
    <s v="Yes"/>
    <m/>
  </r>
  <r>
    <n v="783"/>
    <m/>
    <m/>
    <s v="Heart disease &amp; stroke"/>
    <m/>
    <m/>
    <m/>
    <m/>
    <m/>
    <s v="Diabetes"/>
    <m/>
    <m/>
    <m/>
    <m/>
    <m/>
    <n v="2"/>
    <n v="1.5"/>
    <m/>
    <n v="0"/>
    <n v="0"/>
    <n v="1"/>
    <n v="0"/>
    <n v="0"/>
    <n v="0"/>
    <n v="0"/>
    <n v="0"/>
    <n v="1"/>
    <n v="0"/>
    <n v="0"/>
    <n v="0"/>
    <n v="0"/>
    <m/>
    <m/>
    <n v="2"/>
    <n v="2"/>
    <s v="Correct"/>
    <m/>
    <x v="0"/>
    <n v="56"/>
    <x v="2"/>
    <x v="170"/>
    <x v="1"/>
    <x v="1"/>
    <s v="English"/>
    <x v="0"/>
    <x v="7"/>
    <x v="6"/>
    <x v="1"/>
    <x v="3"/>
    <m/>
    <m/>
  </r>
  <r>
    <n v="784"/>
    <m/>
    <m/>
    <m/>
    <m/>
    <m/>
    <m/>
    <m/>
    <m/>
    <m/>
    <m/>
    <m/>
    <m/>
    <m/>
    <m/>
    <n v="0"/>
    <e v="#DIV/0!"/>
    <m/>
    <n v="0"/>
    <n v="0"/>
    <n v="0"/>
    <n v="0"/>
    <n v="0"/>
    <n v="0"/>
    <n v="0"/>
    <n v="0"/>
    <n v="0"/>
    <n v="0"/>
    <n v="0"/>
    <n v="0"/>
    <n v="0"/>
    <m/>
    <m/>
    <n v="0"/>
    <n v="0"/>
    <s v="Correct"/>
    <m/>
    <x v="0"/>
    <n v="67"/>
    <x v="2"/>
    <x v="169"/>
    <x v="1"/>
    <x v="1"/>
    <s v="English"/>
    <x v="3"/>
    <x v="7"/>
    <x v="2"/>
    <x v="2"/>
    <x v="3"/>
    <s v="Yes"/>
    <m/>
  </r>
  <r>
    <n v="785"/>
    <m/>
    <m/>
    <s v="Heart disease &amp; stroke"/>
    <m/>
    <m/>
    <m/>
    <m/>
    <m/>
    <m/>
    <m/>
    <m/>
    <m/>
    <m/>
    <m/>
    <n v="1"/>
    <n v="3"/>
    <m/>
    <n v="0"/>
    <n v="0"/>
    <n v="1"/>
    <n v="0"/>
    <n v="0"/>
    <n v="0"/>
    <n v="0"/>
    <n v="0"/>
    <n v="0"/>
    <n v="0"/>
    <n v="0"/>
    <n v="0"/>
    <n v="0"/>
    <m/>
    <m/>
    <n v="1"/>
    <n v="1"/>
    <s v="Correct"/>
    <m/>
    <x v="1"/>
    <n v="65"/>
    <x v="2"/>
    <x v="171"/>
    <x v="1"/>
    <x v="1"/>
    <s v="English"/>
    <x v="3"/>
    <x v="3"/>
    <x v="2"/>
    <x v="2"/>
    <x v="3"/>
    <s v="Yes"/>
    <m/>
  </r>
  <r>
    <n v="786"/>
    <m/>
    <m/>
    <m/>
    <m/>
    <m/>
    <m/>
    <m/>
    <m/>
    <m/>
    <m/>
    <m/>
    <m/>
    <m/>
    <m/>
    <n v="0"/>
    <e v="#DIV/0!"/>
    <m/>
    <n v="0"/>
    <n v="0"/>
    <n v="0"/>
    <n v="0"/>
    <n v="0"/>
    <n v="0"/>
    <n v="0"/>
    <n v="0"/>
    <n v="0"/>
    <n v="0"/>
    <n v="0"/>
    <n v="0"/>
    <n v="0"/>
    <m/>
    <m/>
    <n v="0"/>
    <n v="0"/>
    <s v="Correct"/>
    <m/>
    <x v="0"/>
    <n v="60"/>
    <x v="2"/>
    <x v="170"/>
    <x v="1"/>
    <x v="1"/>
    <s v="English"/>
    <x v="6"/>
    <x v="4"/>
    <x v="2"/>
    <x v="2"/>
    <x v="3"/>
    <s v="Yes"/>
    <m/>
  </r>
  <r>
    <n v="787"/>
    <m/>
    <m/>
    <s v="Heart disease &amp; stroke"/>
    <s v="Safety"/>
    <m/>
    <m/>
    <m/>
    <m/>
    <s v="Diabetes"/>
    <s v="Mental health depression/suicide"/>
    <s v="Drugs &amp; alcohol abuse"/>
    <m/>
    <s v="Obesity/weight loss issues"/>
    <m/>
    <n v="6"/>
    <n v="0.5"/>
    <m/>
    <n v="0"/>
    <n v="0"/>
    <n v="0.5"/>
    <n v="0.5"/>
    <n v="0"/>
    <n v="0"/>
    <n v="0"/>
    <n v="0"/>
    <n v="0.5"/>
    <n v="0.5"/>
    <n v="0.5"/>
    <n v="0"/>
    <n v="0.5"/>
    <m/>
    <m/>
    <n v="3"/>
    <n v="6"/>
    <s v="Correct"/>
    <m/>
    <x v="1"/>
    <n v="27"/>
    <x v="2"/>
    <x v="170"/>
    <x v="1"/>
    <x v="1"/>
    <s v="English"/>
    <x v="0"/>
    <x v="7"/>
    <x v="0"/>
    <x v="2"/>
    <x v="3"/>
    <s v="Yes"/>
    <m/>
  </r>
  <r>
    <n v="788"/>
    <m/>
    <m/>
    <s v="Heart disease &amp; stroke"/>
    <m/>
    <m/>
    <m/>
    <m/>
    <m/>
    <m/>
    <m/>
    <s v="Drugs &amp; alcohol abuse"/>
    <m/>
    <m/>
    <m/>
    <n v="2"/>
    <n v="1.5"/>
    <m/>
    <n v="0"/>
    <n v="0"/>
    <n v="1"/>
    <n v="0"/>
    <n v="0"/>
    <n v="0"/>
    <n v="0"/>
    <n v="0"/>
    <n v="0"/>
    <n v="0"/>
    <n v="1"/>
    <n v="0"/>
    <n v="0"/>
    <m/>
    <m/>
    <n v="2"/>
    <n v="2"/>
    <s v="Correct"/>
    <m/>
    <x v="0"/>
    <n v="75"/>
    <x v="2"/>
    <x v="172"/>
    <x v="1"/>
    <x v="1"/>
    <s v="English"/>
    <x v="5"/>
    <x v="7"/>
    <x v="2"/>
    <x v="2"/>
    <x v="3"/>
    <s v="No"/>
    <m/>
  </r>
  <r>
    <n v="789"/>
    <s v="Asthma/lung disease"/>
    <s v="Cancer"/>
    <s v="Heart disease &amp; stroke"/>
    <s v="Safety"/>
    <m/>
    <m/>
    <s v="Child health &amp; wellness"/>
    <m/>
    <s v="Diabetes"/>
    <s v="Mental health depression/suicide"/>
    <s v="Drugs &amp; alcohol abuse"/>
    <m/>
    <s v="Obesity/weight loss issues"/>
    <m/>
    <n v="9"/>
    <n v="0.33333333333333331"/>
    <m/>
    <n v="0.33333333333333331"/>
    <n v="0.33333333333333331"/>
    <n v="0.33333333333333331"/>
    <n v="0.33333333333333331"/>
    <n v="0"/>
    <n v="0"/>
    <n v="0.33333333333333331"/>
    <n v="0"/>
    <n v="0.33333333333333331"/>
    <n v="0.33333333333333331"/>
    <n v="0.33333333333333331"/>
    <n v="0"/>
    <n v="0.33333333333333331"/>
    <m/>
    <m/>
    <n v="3"/>
    <n v="9"/>
    <s v="Correct"/>
    <m/>
    <x v="1"/>
    <n v="61"/>
    <x v="2"/>
    <x v="173"/>
    <x v="1"/>
    <x v="1"/>
    <s v="English"/>
    <x v="6"/>
    <x v="7"/>
    <x v="0"/>
    <x v="2"/>
    <x v="3"/>
    <s v="Yes"/>
    <m/>
  </r>
  <r>
    <n v="790"/>
    <m/>
    <m/>
    <m/>
    <s v="Safety"/>
    <m/>
    <m/>
    <m/>
    <m/>
    <m/>
    <m/>
    <m/>
    <m/>
    <m/>
    <m/>
    <n v="1"/>
    <n v="3"/>
    <m/>
    <n v="0"/>
    <n v="0"/>
    <n v="0"/>
    <n v="1"/>
    <n v="0"/>
    <n v="0"/>
    <n v="0"/>
    <n v="0"/>
    <n v="0"/>
    <n v="0"/>
    <n v="0"/>
    <n v="0"/>
    <n v="0"/>
    <m/>
    <m/>
    <n v="1"/>
    <n v="1"/>
    <s v="Correct"/>
    <m/>
    <x v="1"/>
    <n v="79"/>
    <x v="2"/>
    <x v="174"/>
    <x v="1"/>
    <x v="1"/>
    <s v="English"/>
    <x v="4"/>
    <x v="7"/>
    <x v="2"/>
    <x v="2"/>
    <x v="3"/>
    <s v="Yes"/>
    <m/>
  </r>
  <r>
    <n v="791"/>
    <m/>
    <m/>
    <s v="Heart disease &amp; stroke"/>
    <m/>
    <m/>
    <m/>
    <m/>
    <m/>
    <m/>
    <s v="Mental health depression/suicide"/>
    <m/>
    <m/>
    <s v="Obesity/weight loss issues"/>
    <m/>
    <n v="3"/>
    <n v="1"/>
    <m/>
    <n v="0"/>
    <n v="0"/>
    <n v="1"/>
    <n v="0"/>
    <n v="0"/>
    <n v="0"/>
    <n v="0"/>
    <n v="0"/>
    <n v="0"/>
    <n v="1"/>
    <n v="0"/>
    <n v="0"/>
    <n v="1"/>
    <m/>
    <m/>
    <n v="3"/>
    <n v="3"/>
    <s v="Correct"/>
    <m/>
    <x v="0"/>
    <n v="64"/>
    <x v="2"/>
    <x v="170"/>
    <x v="1"/>
    <x v="1"/>
    <m/>
    <x v="0"/>
    <x v="1"/>
    <x v="0"/>
    <x v="2"/>
    <x v="3"/>
    <s v="Yes"/>
    <m/>
  </r>
  <r>
    <n v="792"/>
    <m/>
    <m/>
    <m/>
    <m/>
    <m/>
    <m/>
    <m/>
    <s v="Women’s health &amp; wellness"/>
    <s v="Diabetes"/>
    <s v="Mental health depression/suicide"/>
    <m/>
    <s v="Environmental hazards"/>
    <m/>
    <m/>
    <n v="4"/>
    <n v="0.75"/>
    <m/>
    <n v="0"/>
    <n v="0"/>
    <n v="0"/>
    <n v="0"/>
    <n v="0"/>
    <n v="0"/>
    <n v="0"/>
    <n v="0.75"/>
    <n v="0.75"/>
    <n v="0.75"/>
    <n v="0"/>
    <n v="0.75"/>
    <n v="0"/>
    <m/>
    <m/>
    <n v="3"/>
    <n v="4"/>
    <s v="Correct"/>
    <m/>
    <x v="0"/>
    <n v="62"/>
    <x v="2"/>
    <x v="170"/>
    <x v="1"/>
    <x v="1"/>
    <s v="English"/>
    <x v="5"/>
    <x v="7"/>
    <x v="0"/>
    <x v="2"/>
    <x v="3"/>
    <s v="Yes"/>
    <m/>
  </r>
  <r>
    <n v="793"/>
    <m/>
    <m/>
    <m/>
    <m/>
    <m/>
    <m/>
    <m/>
    <m/>
    <m/>
    <m/>
    <m/>
    <m/>
    <m/>
    <m/>
    <n v="0"/>
    <e v="#DIV/0!"/>
    <m/>
    <n v="0"/>
    <n v="0"/>
    <n v="0"/>
    <n v="0"/>
    <n v="0"/>
    <n v="0"/>
    <n v="0"/>
    <n v="0"/>
    <n v="0"/>
    <n v="0"/>
    <n v="0"/>
    <n v="0"/>
    <n v="0"/>
    <m/>
    <m/>
    <n v="0"/>
    <n v="0"/>
    <s v="Correct"/>
    <m/>
    <x v="0"/>
    <n v="69"/>
    <x v="2"/>
    <x v="102"/>
    <x v="1"/>
    <x v="0"/>
    <s v="English"/>
    <x v="3"/>
    <x v="3"/>
    <x v="2"/>
    <x v="2"/>
    <x v="3"/>
    <s v="Yes"/>
    <m/>
  </r>
  <r>
    <n v="794"/>
    <m/>
    <s v="Cancer"/>
    <m/>
    <m/>
    <m/>
    <m/>
    <m/>
    <m/>
    <m/>
    <m/>
    <m/>
    <s v="Environmental hazards"/>
    <m/>
    <m/>
    <n v="2"/>
    <n v="1.5"/>
    <m/>
    <n v="0"/>
    <n v="1"/>
    <n v="0"/>
    <n v="0"/>
    <n v="0"/>
    <n v="0"/>
    <n v="0"/>
    <n v="0"/>
    <n v="0"/>
    <n v="0"/>
    <n v="0"/>
    <n v="1"/>
    <n v="0"/>
    <m/>
    <m/>
    <n v="2"/>
    <n v="2"/>
    <s v="Correct"/>
    <m/>
    <x v="0"/>
    <n v="74"/>
    <x v="2"/>
    <x v="170"/>
    <x v="1"/>
    <x v="1"/>
    <s v="English"/>
    <x v="3"/>
    <x v="6"/>
    <x v="2"/>
    <x v="2"/>
    <x v="3"/>
    <s v="Yes"/>
    <m/>
  </r>
  <r>
    <n v="795"/>
    <m/>
    <s v="Cancer"/>
    <s v="Heart disease &amp; stroke"/>
    <m/>
    <m/>
    <m/>
    <m/>
    <m/>
    <m/>
    <s v="Mental health depression/suicide"/>
    <m/>
    <m/>
    <s v="Obesity/weight loss issues"/>
    <m/>
    <n v="4"/>
    <n v="0.75"/>
    <m/>
    <n v="0"/>
    <n v="0.75"/>
    <n v="0.75"/>
    <n v="0"/>
    <n v="0"/>
    <n v="0"/>
    <n v="0"/>
    <n v="0"/>
    <n v="0"/>
    <n v="0.75"/>
    <n v="0"/>
    <n v="0"/>
    <n v="0.75"/>
    <m/>
    <m/>
    <n v="3"/>
    <n v="4"/>
    <s v="Correct"/>
    <m/>
    <x v="0"/>
    <n v="74"/>
    <x v="2"/>
    <x v="173"/>
    <x v="1"/>
    <x v="0"/>
    <s v="English"/>
    <x v="3"/>
    <x v="0"/>
    <x v="2"/>
    <x v="2"/>
    <x v="3"/>
    <s v="Yes"/>
    <m/>
  </r>
  <r>
    <n v="796"/>
    <m/>
    <s v="Cancer"/>
    <s v="Heart disease &amp; stroke"/>
    <m/>
    <m/>
    <m/>
    <m/>
    <m/>
    <m/>
    <m/>
    <m/>
    <m/>
    <s v="Obesity/weight loss issues"/>
    <m/>
    <n v="3"/>
    <n v="1"/>
    <m/>
    <n v="0"/>
    <n v="1"/>
    <n v="1"/>
    <n v="0"/>
    <n v="0"/>
    <n v="0"/>
    <n v="0"/>
    <n v="0"/>
    <n v="0"/>
    <n v="0"/>
    <n v="0"/>
    <n v="0"/>
    <n v="1"/>
    <m/>
    <m/>
    <n v="3"/>
    <n v="3"/>
    <s v="Correct"/>
    <m/>
    <x v="0"/>
    <n v="84"/>
    <x v="2"/>
    <x v="102"/>
    <x v="1"/>
    <x v="1"/>
    <s v="English"/>
    <x v="5"/>
    <x v="4"/>
    <x v="2"/>
    <x v="2"/>
    <x v="3"/>
    <s v="Yes"/>
    <m/>
  </r>
  <r>
    <n v="797"/>
    <m/>
    <m/>
    <m/>
    <m/>
    <m/>
    <m/>
    <m/>
    <m/>
    <m/>
    <m/>
    <m/>
    <m/>
    <m/>
    <m/>
    <n v="0"/>
    <e v="#DIV/0!"/>
    <m/>
    <n v="0"/>
    <n v="0"/>
    <n v="0"/>
    <n v="0"/>
    <n v="0"/>
    <n v="0"/>
    <n v="0"/>
    <n v="0"/>
    <n v="0"/>
    <n v="0"/>
    <n v="0"/>
    <n v="0"/>
    <n v="0"/>
    <m/>
    <m/>
    <n v="0"/>
    <n v="0"/>
    <s v="Correct"/>
    <m/>
    <x v="1"/>
    <n v="64"/>
    <x v="2"/>
    <x v="170"/>
    <x v="1"/>
    <x v="0"/>
    <s v="English"/>
    <x v="3"/>
    <x v="4"/>
    <x v="2"/>
    <x v="2"/>
    <x v="3"/>
    <s v="No"/>
    <m/>
  </r>
  <r>
    <n v="798"/>
    <m/>
    <s v="Cancer"/>
    <s v="Heart disease &amp; stroke"/>
    <m/>
    <m/>
    <m/>
    <m/>
    <m/>
    <m/>
    <m/>
    <s v="Drugs &amp; alcohol abuse"/>
    <m/>
    <m/>
    <m/>
    <n v="3"/>
    <n v="1"/>
    <m/>
    <n v="0"/>
    <n v="1"/>
    <n v="1"/>
    <n v="0"/>
    <n v="0"/>
    <n v="0"/>
    <n v="0"/>
    <n v="0"/>
    <n v="0"/>
    <n v="0"/>
    <n v="1"/>
    <n v="0"/>
    <n v="0"/>
    <m/>
    <m/>
    <n v="3"/>
    <n v="3"/>
    <s v="Correct"/>
    <m/>
    <x v="1"/>
    <n v="98"/>
    <x v="2"/>
    <x v="171"/>
    <x v="1"/>
    <x v="1"/>
    <s v="English"/>
    <x v="2"/>
    <x v="7"/>
    <x v="2"/>
    <x v="2"/>
    <x v="3"/>
    <s v="No"/>
    <m/>
  </r>
  <r>
    <n v="799"/>
    <m/>
    <s v="Cancer"/>
    <s v="Heart disease &amp; stroke"/>
    <m/>
    <m/>
    <m/>
    <m/>
    <m/>
    <s v="Diabetes"/>
    <m/>
    <m/>
    <m/>
    <m/>
    <m/>
    <n v="3"/>
    <n v="1"/>
    <m/>
    <n v="0"/>
    <n v="1"/>
    <n v="1"/>
    <n v="0"/>
    <n v="0"/>
    <n v="0"/>
    <n v="0"/>
    <n v="0"/>
    <n v="1"/>
    <n v="0"/>
    <n v="0"/>
    <n v="0"/>
    <n v="0"/>
    <m/>
    <m/>
    <n v="3"/>
    <n v="3"/>
    <s v="Correct"/>
    <m/>
    <x v="1"/>
    <n v="72"/>
    <x v="2"/>
    <x v="171"/>
    <x v="1"/>
    <x v="1"/>
    <s v="English"/>
    <x v="5"/>
    <x v="0"/>
    <x v="2"/>
    <x v="2"/>
    <x v="3"/>
    <s v="Yes"/>
    <m/>
  </r>
  <r>
    <n v="800"/>
    <m/>
    <m/>
    <m/>
    <m/>
    <m/>
    <m/>
    <m/>
    <m/>
    <m/>
    <m/>
    <m/>
    <m/>
    <m/>
    <m/>
    <n v="0"/>
    <e v="#DIV/0!"/>
    <m/>
    <n v="0"/>
    <n v="0"/>
    <n v="0"/>
    <n v="0"/>
    <n v="0"/>
    <n v="0"/>
    <n v="0"/>
    <n v="0"/>
    <n v="0"/>
    <n v="0"/>
    <n v="0"/>
    <n v="0"/>
    <n v="0"/>
    <m/>
    <m/>
    <n v="0"/>
    <n v="0"/>
    <s v="Correct"/>
    <m/>
    <x v="1"/>
    <n v="63"/>
    <x v="2"/>
    <x v="171"/>
    <x v="1"/>
    <x v="1"/>
    <s v="English"/>
    <x v="4"/>
    <x v="2"/>
    <x v="2"/>
    <x v="2"/>
    <x v="3"/>
    <s v="Yes"/>
    <m/>
  </r>
  <r>
    <n v="801"/>
    <m/>
    <s v="Cancer"/>
    <s v="Heart disease &amp; stroke"/>
    <m/>
    <m/>
    <m/>
    <m/>
    <m/>
    <m/>
    <s v="Mental health depression/suicide"/>
    <s v="Drugs &amp; alcohol abuse"/>
    <m/>
    <s v="Obesity/weight loss issues"/>
    <m/>
    <n v="5"/>
    <n v="0.6"/>
    <m/>
    <n v="0"/>
    <n v="0.6"/>
    <n v="0.6"/>
    <n v="0"/>
    <n v="0"/>
    <n v="0"/>
    <n v="0"/>
    <n v="0"/>
    <n v="0"/>
    <n v="0.6"/>
    <n v="0.6"/>
    <n v="0"/>
    <n v="0.6"/>
    <m/>
    <m/>
    <n v="3"/>
    <n v="5"/>
    <s v="Correct"/>
    <m/>
    <x v="0"/>
    <n v="78"/>
    <x v="2"/>
    <x v="170"/>
    <x v="1"/>
    <x v="1"/>
    <s v="English"/>
    <x v="5"/>
    <x v="0"/>
    <x v="2"/>
    <x v="1"/>
    <x v="3"/>
    <s v="Yes"/>
    <m/>
  </r>
  <r>
    <n v="802"/>
    <m/>
    <s v="Cancer"/>
    <m/>
    <m/>
    <m/>
    <m/>
    <m/>
    <m/>
    <m/>
    <m/>
    <m/>
    <m/>
    <m/>
    <m/>
    <n v="1"/>
    <n v="3"/>
    <m/>
    <n v="0"/>
    <n v="1"/>
    <n v="0"/>
    <n v="0"/>
    <n v="0"/>
    <n v="0"/>
    <n v="0"/>
    <n v="0"/>
    <n v="0"/>
    <n v="0"/>
    <n v="0"/>
    <n v="0"/>
    <n v="0"/>
    <m/>
    <m/>
    <n v="1"/>
    <n v="1"/>
    <s v="Correct"/>
    <m/>
    <x v="0"/>
    <n v="81"/>
    <x v="2"/>
    <x v="169"/>
    <x v="7"/>
    <x v="1"/>
    <s v="English"/>
    <x v="4"/>
    <x v="7"/>
    <x v="2"/>
    <x v="2"/>
    <x v="3"/>
    <m/>
    <m/>
  </r>
  <r>
    <n v="803"/>
    <m/>
    <s v="Cancer"/>
    <m/>
    <m/>
    <m/>
    <s v="Vaccine preventable diseases"/>
    <m/>
    <s v="Women’s health &amp; wellness"/>
    <m/>
    <m/>
    <m/>
    <m/>
    <m/>
    <m/>
    <n v="3"/>
    <n v="1"/>
    <m/>
    <n v="0"/>
    <n v="1"/>
    <n v="0"/>
    <n v="0"/>
    <n v="0"/>
    <n v="1"/>
    <n v="0"/>
    <n v="1"/>
    <n v="0"/>
    <n v="0"/>
    <n v="0"/>
    <n v="0"/>
    <n v="0"/>
    <m/>
    <m/>
    <n v="3"/>
    <n v="3"/>
    <s v="Correct"/>
    <m/>
    <x v="0"/>
    <n v="83"/>
    <x v="2"/>
    <x v="170"/>
    <x v="1"/>
    <x v="0"/>
    <s v="English"/>
    <x v="1"/>
    <x v="7"/>
    <x v="2"/>
    <x v="2"/>
    <x v="3"/>
    <s v="Yes"/>
    <m/>
  </r>
  <r>
    <n v="804"/>
    <m/>
    <s v="Cancer"/>
    <m/>
    <s v="Safety"/>
    <m/>
    <m/>
    <m/>
    <m/>
    <m/>
    <m/>
    <s v="Drugs &amp; alcohol abuse"/>
    <m/>
    <m/>
    <m/>
    <n v="3"/>
    <n v="1"/>
    <m/>
    <n v="0"/>
    <n v="1"/>
    <n v="0"/>
    <n v="1"/>
    <n v="0"/>
    <n v="0"/>
    <n v="0"/>
    <n v="0"/>
    <n v="0"/>
    <n v="0"/>
    <n v="1"/>
    <n v="0"/>
    <n v="0"/>
    <m/>
    <m/>
    <n v="3"/>
    <n v="3"/>
    <s v="Correct"/>
    <m/>
    <x v="0"/>
    <n v="72"/>
    <x v="2"/>
    <x v="175"/>
    <x v="1"/>
    <x v="1"/>
    <s v="English"/>
    <x v="4"/>
    <x v="6"/>
    <x v="2"/>
    <x v="2"/>
    <x v="3"/>
    <s v="Yes"/>
    <m/>
  </r>
  <r>
    <n v="805"/>
    <m/>
    <s v="Cancer"/>
    <m/>
    <m/>
    <m/>
    <m/>
    <m/>
    <m/>
    <m/>
    <s v="Mental health depression/suicide"/>
    <s v="Drugs &amp; alcohol abuse"/>
    <m/>
    <m/>
    <m/>
    <n v="3"/>
    <n v="1"/>
    <m/>
    <n v="0"/>
    <n v="1"/>
    <n v="0"/>
    <n v="0"/>
    <n v="0"/>
    <n v="0"/>
    <n v="0"/>
    <n v="0"/>
    <n v="0"/>
    <n v="1"/>
    <n v="1"/>
    <n v="0"/>
    <n v="0"/>
    <m/>
    <m/>
    <n v="3"/>
    <n v="3"/>
    <s v="Correct"/>
    <m/>
    <x v="0"/>
    <n v="86"/>
    <x v="2"/>
    <x v="174"/>
    <x v="1"/>
    <x v="1"/>
    <s v="English"/>
    <x v="4"/>
    <x v="6"/>
    <x v="2"/>
    <x v="2"/>
    <x v="3"/>
    <s v="No"/>
    <m/>
  </r>
  <r>
    <n v="806"/>
    <m/>
    <s v="Cancer"/>
    <s v="Heart disease &amp; stroke"/>
    <m/>
    <m/>
    <m/>
    <m/>
    <m/>
    <m/>
    <m/>
    <m/>
    <s v="Environmental hazards"/>
    <m/>
    <m/>
    <n v="3"/>
    <n v="1"/>
    <m/>
    <n v="0"/>
    <n v="1"/>
    <n v="1"/>
    <n v="0"/>
    <n v="0"/>
    <n v="0"/>
    <n v="0"/>
    <n v="0"/>
    <n v="0"/>
    <n v="0"/>
    <n v="0"/>
    <n v="1"/>
    <n v="0"/>
    <m/>
    <m/>
    <n v="3"/>
    <n v="3"/>
    <s v="Correct"/>
    <m/>
    <x v="0"/>
    <n v="78"/>
    <x v="2"/>
    <x v="175"/>
    <x v="1"/>
    <x v="1"/>
    <s v="English"/>
    <x v="2"/>
    <x v="0"/>
    <x v="2"/>
    <x v="2"/>
    <x v="3"/>
    <s v="No"/>
    <m/>
  </r>
  <r>
    <n v="807"/>
    <m/>
    <m/>
    <m/>
    <m/>
    <m/>
    <m/>
    <m/>
    <m/>
    <m/>
    <s v="Mental health depression/suicide"/>
    <m/>
    <m/>
    <m/>
    <m/>
    <n v="1"/>
    <n v="3"/>
    <m/>
    <n v="0"/>
    <n v="0"/>
    <n v="0"/>
    <n v="0"/>
    <n v="0"/>
    <n v="0"/>
    <n v="0"/>
    <n v="0"/>
    <n v="0"/>
    <n v="1"/>
    <n v="0"/>
    <n v="0"/>
    <n v="0"/>
    <m/>
    <m/>
    <n v="1"/>
    <n v="1"/>
    <s v="Correct"/>
    <m/>
    <x v="0"/>
    <n v="83"/>
    <x v="2"/>
    <x v="102"/>
    <x v="1"/>
    <x v="0"/>
    <s v="English"/>
    <x v="6"/>
    <x v="4"/>
    <x v="2"/>
    <x v="2"/>
    <x v="3"/>
    <m/>
    <m/>
  </r>
  <r>
    <n v="808"/>
    <m/>
    <m/>
    <m/>
    <m/>
    <m/>
    <m/>
    <m/>
    <m/>
    <m/>
    <m/>
    <m/>
    <m/>
    <m/>
    <m/>
    <n v="0"/>
    <e v="#DIV/0!"/>
    <m/>
    <n v="0"/>
    <n v="0"/>
    <n v="0"/>
    <n v="0"/>
    <n v="0"/>
    <n v="0"/>
    <n v="0"/>
    <n v="0"/>
    <n v="0"/>
    <n v="0"/>
    <n v="0"/>
    <n v="0"/>
    <n v="0"/>
    <m/>
    <m/>
    <n v="0"/>
    <n v="0"/>
    <s v="Correct"/>
    <m/>
    <x v="1"/>
    <n v="85"/>
    <x v="2"/>
    <x v="102"/>
    <x v="1"/>
    <x v="1"/>
    <s v="English"/>
    <x v="6"/>
    <x v="4"/>
    <x v="2"/>
    <x v="2"/>
    <x v="3"/>
    <s v="No"/>
    <m/>
  </r>
  <r>
    <n v="809"/>
    <m/>
    <s v="Cancer"/>
    <s v="Heart disease &amp; stroke"/>
    <m/>
    <m/>
    <m/>
    <m/>
    <m/>
    <m/>
    <m/>
    <m/>
    <m/>
    <m/>
    <m/>
    <n v="2"/>
    <n v="1.5"/>
    <m/>
    <n v="0"/>
    <n v="1"/>
    <n v="1"/>
    <n v="0"/>
    <n v="0"/>
    <n v="0"/>
    <n v="0"/>
    <n v="0"/>
    <n v="0"/>
    <n v="0"/>
    <n v="0"/>
    <n v="0"/>
    <n v="0"/>
    <m/>
    <m/>
    <n v="2"/>
    <n v="2"/>
    <s v="Correct"/>
    <m/>
    <x v="1"/>
    <n v="91"/>
    <x v="2"/>
    <x v="102"/>
    <x v="1"/>
    <x v="1"/>
    <s v="English"/>
    <x v="6"/>
    <x v="7"/>
    <x v="2"/>
    <x v="2"/>
    <x v="3"/>
    <s v="No"/>
    <m/>
  </r>
  <r>
    <n v="810"/>
    <m/>
    <m/>
    <s v="Heart disease &amp; stroke"/>
    <m/>
    <m/>
    <m/>
    <m/>
    <m/>
    <m/>
    <m/>
    <m/>
    <s v="Environmental hazards"/>
    <m/>
    <m/>
    <n v="2"/>
    <n v="1.5"/>
    <m/>
    <n v="0"/>
    <n v="0"/>
    <n v="1"/>
    <n v="0"/>
    <n v="0"/>
    <n v="0"/>
    <n v="0"/>
    <n v="0"/>
    <n v="0"/>
    <n v="0"/>
    <n v="0"/>
    <n v="1"/>
    <n v="0"/>
    <m/>
    <m/>
    <n v="2"/>
    <n v="2"/>
    <s v="Correct"/>
    <m/>
    <x v="0"/>
    <n v="94"/>
    <x v="2"/>
    <x v="102"/>
    <x v="1"/>
    <x v="1"/>
    <s v="English"/>
    <x v="2"/>
    <x v="0"/>
    <x v="2"/>
    <x v="2"/>
    <x v="3"/>
    <s v="Yes"/>
    <m/>
  </r>
  <r>
    <n v="811"/>
    <m/>
    <m/>
    <s v="Heart disease &amp; stroke"/>
    <m/>
    <m/>
    <m/>
    <m/>
    <m/>
    <s v="Diabetes"/>
    <m/>
    <s v="Drugs &amp; alcohol abuse"/>
    <m/>
    <m/>
    <m/>
    <n v="3"/>
    <n v="1"/>
    <m/>
    <n v="0"/>
    <n v="0"/>
    <n v="1"/>
    <n v="0"/>
    <n v="0"/>
    <n v="0"/>
    <n v="0"/>
    <n v="0"/>
    <n v="1"/>
    <n v="0"/>
    <n v="1"/>
    <n v="0"/>
    <n v="0"/>
    <m/>
    <m/>
    <n v="3"/>
    <n v="3"/>
    <s v="Correct"/>
    <m/>
    <x v="0"/>
    <n v="85"/>
    <x v="2"/>
    <x v="102"/>
    <x v="1"/>
    <x v="1"/>
    <s v="English"/>
    <x v="4"/>
    <x v="2"/>
    <x v="2"/>
    <x v="2"/>
    <x v="3"/>
    <s v="No"/>
    <m/>
  </r>
  <r>
    <n v="812"/>
    <m/>
    <s v="Cancer"/>
    <s v="Heart disease &amp; stroke"/>
    <s v="Safety"/>
    <m/>
    <m/>
    <m/>
    <m/>
    <s v="Diabetes"/>
    <s v="Mental health depression/suicide"/>
    <s v="Drugs &amp; alcohol abuse"/>
    <m/>
    <m/>
    <m/>
    <n v="6"/>
    <n v="0.5"/>
    <m/>
    <n v="0"/>
    <n v="0.5"/>
    <n v="0.5"/>
    <n v="0.5"/>
    <n v="0"/>
    <n v="0"/>
    <n v="0"/>
    <n v="0"/>
    <n v="0.5"/>
    <n v="0.5"/>
    <n v="0.5"/>
    <n v="0"/>
    <n v="0"/>
    <m/>
    <m/>
    <n v="3"/>
    <n v="6"/>
    <s v="Correct"/>
    <m/>
    <x v="1"/>
    <n v="85"/>
    <x v="2"/>
    <x v="102"/>
    <x v="1"/>
    <x v="1"/>
    <s v="English"/>
    <x v="6"/>
    <x v="0"/>
    <x v="2"/>
    <x v="2"/>
    <x v="3"/>
    <s v="No"/>
    <m/>
  </r>
  <r>
    <n v="813"/>
    <m/>
    <m/>
    <m/>
    <m/>
    <m/>
    <m/>
    <m/>
    <m/>
    <m/>
    <m/>
    <m/>
    <m/>
    <m/>
    <m/>
    <n v="0"/>
    <e v="#DIV/0!"/>
    <m/>
    <n v="0"/>
    <n v="0"/>
    <n v="0"/>
    <n v="0"/>
    <n v="0"/>
    <n v="0"/>
    <n v="0"/>
    <n v="0"/>
    <n v="0"/>
    <n v="0"/>
    <n v="0"/>
    <n v="0"/>
    <n v="0"/>
    <m/>
    <m/>
    <n v="0"/>
    <n v="0"/>
    <s v="Correct"/>
    <m/>
    <x v="0"/>
    <n v="88"/>
    <x v="2"/>
    <x v="102"/>
    <x v="1"/>
    <x v="1"/>
    <s v="English"/>
    <x v="5"/>
    <x v="7"/>
    <x v="2"/>
    <x v="2"/>
    <x v="3"/>
    <s v="No"/>
    <m/>
  </r>
  <r>
    <n v="814"/>
    <m/>
    <m/>
    <s v="Heart disease &amp; stroke"/>
    <s v="Safety"/>
    <m/>
    <m/>
    <m/>
    <m/>
    <m/>
    <s v="Mental health depression/suicide"/>
    <m/>
    <m/>
    <m/>
    <m/>
    <n v="3"/>
    <n v="1"/>
    <m/>
    <n v="0"/>
    <n v="0"/>
    <n v="1"/>
    <n v="1"/>
    <n v="0"/>
    <n v="0"/>
    <n v="0"/>
    <n v="0"/>
    <n v="0"/>
    <n v="1"/>
    <n v="0"/>
    <n v="0"/>
    <n v="0"/>
    <m/>
    <m/>
    <n v="3"/>
    <n v="3"/>
    <s v="Correct"/>
    <m/>
    <x v="1"/>
    <n v="86"/>
    <x v="2"/>
    <x v="102"/>
    <x v="1"/>
    <x v="1"/>
    <s v="English"/>
    <x v="0"/>
    <x v="7"/>
    <x v="2"/>
    <x v="2"/>
    <x v="3"/>
    <s v="No"/>
    <m/>
  </r>
  <r>
    <n v="815"/>
    <m/>
    <m/>
    <s v="Heart disease &amp; stroke"/>
    <s v="Safety"/>
    <m/>
    <m/>
    <m/>
    <m/>
    <m/>
    <s v="Mental health depression/suicide"/>
    <m/>
    <m/>
    <m/>
    <m/>
    <n v="3"/>
    <n v="1"/>
    <m/>
    <n v="0"/>
    <n v="0"/>
    <n v="1"/>
    <n v="1"/>
    <n v="0"/>
    <n v="0"/>
    <n v="0"/>
    <n v="0"/>
    <n v="0"/>
    <n v="1"/>
    <n v="0"/>
    <n v="0"/>
    <n v="0"/>
    <m/>
    <m/>
    <n v="3"/>
    <n v="3"/>
    <s v="Correct"/>
    <m/>
    <x v="0"/>
    <n v="85"/>
    <x v="2"/>
    <x v="102"/>
    <x v="1"/>
    <x v="1"/>
    <s v="English"/>
    <x v="5"/>
    <x v="3"/>
    <x v="2"/>
    <x v="2"/>
    <x v="3"/>
    <s v="No"/>
    <m/>
  </r>
  <r>
    <n v="816"/>
    <s v="Asthma/lung disease"/>
    <s v="Cancer"/>
    <s v="Heart disease &amp; stroke"/>
    <m/>
    <m/>
    <m/>
    <m/>
    <m/>
    <m/>
    <m/>
    <m/>
    <m/>
    <m/>
    <m/>
    <n v="3"/>
    <n v="1"/>
    <m/>
    <n v="1"/>
    <n v="1"/>
    <n v="1"/>
    <n v="0"/>
    <n v="0"/>
    <n v="0"/>
    <n v="0"/>
    <n v="0"/>
    <n v="0"/>
    <n v="0"/>
    <n v="0"/>
    <n v="0"/>
    <n v="0"/>
    <m/>
    <m/>
    <n v="3"/>
    <n v="3"/>
    <s v="Correct"/>
    <m/>
    <x v="0"/>
    <n v="82"/>
    <x v="2"/>
    <x v="102"/>
    <x v="1"/>
    <x v="1"/>
    <s v="English"/>
    <x v="4"/>
    <x v="4"/>
    <x v="2"/>
    <x v="2"/>
    <x v="3"/>
    <s v="No"/>
    <m/>
  </r>
  <r>
    <n v="817"/>
    <m/>
    <m/>
    <m/>
    <s v="Safety"/>
    <m/>
    <m/>
    <m/>
    <s v="Women’s health &amp; wellness"/>
    <m/>
    <s v="Mental health depression/suicide"/>
    <m/>
    <m/>
    <m/>
    <m/>
    <n v="3"/>
    <n v="1"/>
    <m/>
    <n v="0"/>
    <n v="0"/>
    <n v="0"/>
    <n v="1"/>
    <n v="0"/>
    <n v="0"/>
    <n v="0"/>
    <n v="1"/>
    <n v="0"/>
    <n v="1"/>
    <n v="0"/>
    <n v="0"/>
    <n v="0"/>
    <m/>
    <m/>
    <n v="3"/>
    <n v="3"/>
    <s v="Correct"/>
    <m/>
    <x v="0"/>
    <n v="82"/>
    <x v="2"/>
    <x v="102"/>
    <x v="1"/>
    <x v="0"/>
    <s v="English"/>
    <x v="5"/>
    <x v="7"/>
    <x v="2"/>
    <x v="2"/>
    <x v="3"/>
    <s v="No"/>
    <m/>
  </r>
  <r>
    <n v="818"/>
    <m/>
    <s v="Cancer"/>
    <s v="Heart disease &amp; stroke"/>
    <m/>
    <m/>
    <m/>
    <m/>
    <m/>
    <m/>
    <s v="Mental health depression/suicide"/>
    <m/>
    <m/>
    <m/>
    <m/>
    <n v="3"/>
    <n v="1"/>
    <m/>
    <n v="0"/>
    <n v="1"/>
    <n v="1"/>
    <n v="0"/>
    <n v="0"/>
    <n v="0"/>
    <n v="0"/>
    <n v="0"/>
    <n v="0"/>
    <n v="1"/>
    <n v="0"/>
    <n v="0"/>
    <n v="0"/>
    <m/>
    <m/>
    <n v="3"/>
    <n v="3"/>
    <s v="Correct"/>
    <m/>
    <x v="1"/>
    <n v="82"/>
    <x v="2"/>
    <x v="102"/>
    <x v="1"/>
    <x v="1"/>
    <s v="English"/>
    <x v="6"/>
    <x v="7"/>
    <x v="2"/>
    <x v="2"/>
    <x v="3"/>
    <s v="No"/>
    <m/>
  </r>
  <r>
    <n v="819"/>
    <m/>
    <m/>
    <s v="Heart disease &amp; stroke"/>
    <s v="Safety"/>
    <m/>
    <m/>
    <m/>
    <m/>
    <s v="Diabetes"/>
    <m/>
    <m/>
    <m/>
    <m/>
    <m/>
    <n v="3"/>
    <n v="1"/>
    <m/>
    <n v="0"/>
    <n v="0"/>
    <n v="1"/>
    <n v="1"/>
    <n v="0"/>
    <n v="0"/>
    <n v="0"/>
    <n v="0"/>
    <n v="1"/>
    <n v="0"/>
    <n v="0"/>
    <n v="0"/>
    <n v="0"/>
    <m/>
    <m/>
    <n v="3"/>
    <n v="3"/>
    <s v="Correct"/>
    <m/>
    <x v="0"/>
    <n v="87"/>
    <x v="2"/>
    <x v="102"/>
    <x v="1"/>
    <x v="1"/>
    <s v="English"/>
    <x v="0"/>
    <x v="7"/>
    <x v="2"/>
    <x v="2"/>
    <x v="3"/>
    <s v="No"/>
    <m/>
  </r>
  <r>
    <n v="820"/>
    <m/>
    <s v="Cancer"/>
    <s v="Heart disease &amp; stroke"/>
    <m/>
    <m/>
    <m/>
    <m/>
    <m/>
    <m/>
    <m/>
    <s v="Drugs &amp; alcohol abuse"/>
    <m/>
    <m/>
    <m/>
    <n v="3"/>
    <n v="1"/>
    <m/>
    <n v="0"/>
    <n v="1"/>
    <n v="1"/>
    <n v="0"/>
    <n v="0"/>
    <n v="0"/>
    <n v="0"/>
    <n v="0"/>
    <n v="0"/>
    <n v="0"/>
    <n v="1"/>
    <n v="0"/>
    <n v="0"/>
    <m/>
    <m/>
    <n v="3"/>
    <n v="3"/>
    <s v="Correct"/>
    <m/>
    <x v="1"/>
    <n v="86"/>
    <x v="2"/>
    <x v="102"/>
    <x v="1"/>
    <x v="1"/>
    <s v="English"/>
    <x v="0"/>
    <x v="7"/>
    <x v="2"/>
    <x v="2"/>
    <x v="3"/>
    <s v="No"/>
    <m/>
  </r>
  <r>
    <n v="821"/>
    <m/>
    <m/>
    <m/>
    <m/>
    <m/>
    <m/>
    <m/>
    <m/>
    <m/>
    <m/>
    <m/>
    <s v="Environmental hazards"/>
    <s v="Obesity/weight loss issues"/>
    <m/>
    <n v="2"/>
    <n v="1.5"/>
    <m/>
    <n v="0"/>
    <n v="0"/>
    <n v="0"/>
    <n v="0"/>
    <n v="0"/>
    <n v="0"/>
    <n v="0"/>
    <n v="0"/>
    <n v="0"/>
    <n v="0"/>
    <n v="0"/>
    <n v="1"/>
    <n v="1"/>
    <m/>
    <m/>
    <n v="2"/>
    <n v="2"/>
    <s v="Correct"/>
    <m/>
    <x v="0"/>
    <n v="78"/>
    <x v="2"/>
    <x v="102"/>
    <x v="1"/>
    <x v="1"/>
    <s v="English"/>
    <x v="5"/>
    <x v="6"/>
    <x v="2"/>
    <x v="2"/>
    <x v="3"/>
    <s v="No"/>
    <m/>
  </r>
  <r>
    <n v="822"/>
    <m/>
    <m/>
    <s v="Heart disease &amp; stroke"/>
    <s v="Safety"/>
    <m/>
    <m/>
    <m/>
    <m/>
    <m/>
    <m/>
    <m/>
    <s v="Environmental hazards"/>
    <m/>
    <m/>
    <n v="3"/>
    <n v="1"/>
    <m/>
    <n v="0"/>
    <n v="0"/>
    <n v="1"/>
    <n v="1"/>
    <n v="0"/>
    <n v="0"/>
    <n v="0"/>
    <n v="0"/>
    <n v="0"/>
    <n v="0"/>
    <n v="0"/>
    <n v="1"/>
    <n v="0"/>
    <m/>
    <m/>
    <n v="3"/>
    <n v="3"/>
    <s v="Correct"/>
    <m/>
    <x v="2"/>
    <n v="77"/>
    <x v="2"/>
    <x v="102"/>
    <x v="1"/>
    <x v="1"/>
    <s v="English"/>
    <x v="6"/>
    <x v="0"/>
    <x v="2"/>
    <x v="2"/>
    <x v="3"/>
    <s v="No"/>
    <m/>
  </r>
  <r>
    <n v="823"/>
    <m/>
    <m/>
    <s v="Heart disease &amp; stroke"/>
    <s v="Safety"/>
    <m/>
    <m/>
    <m/>
    <m/>
    <m/>
    <m/>
    <m/>
    <s v="Environmental hazards"/>
    <m/>
    <m/>
    <n v="3"/>
    <n v="1"/>
    <m/>
    <n v="0"/>
    <n v="0"/>
    <n v="1"/>
    <n v="1"/>
    <n v="0"/>
    <n v="0"/>
    <n v="0"/>
    <n v="0"/>
    <n v="0"/>
    <n v="0"/>
    <n v="0"/>
    <n v="1"/>
    <n v="0"/>
    <m/>
    <m/>
    <n v="3"/>
    <n v="3"/>
    <s v="Correct"/>
    <m/>
    <x v="1"/>
    <n v="77"/>
    <x v="2"/>
    <x v="11"/>
    <x v="2"/>
    <x v="0"/>
    <m/>
    <x v="3"/>
    <x v="4"/>
    <x v="3"/>
    <x v="0"/>
    <x v="3"/>
    <m/>
    <m/>
  </r>
  <r>
    <n v="824"/>
    <m/>
    <s v="Cancer"/>
    <s v="Heart disease &amp; stroke"/>
    <s v="Safety"/>
    <m/>
    <m/>
    <m/>
    <s v="Women’s health &amp; wellness"/>
    <s v="Diabetes"/>
    <m/>
    <m/>
    <m/>
    <m/>
    <m/>
    <n v="5"/>
    <n v="0.6"/>
    <m/>
    <n v="0"/>
    <n v="0.6"/>
    <n v="0.6"/>
    <n v="0.6"/>
    <n v="0"/>
    <n v="0"/>
    <n v="0"/>
    <n v="0.6"/>
    <n v="0.6"/>
    <n v="0"/>
    <n v="0"/>
    <n v="0"/>
    <n v="0"/>
    <m/>
    <m/>
    <n v="3"/>
    <n v="5"/>
    <s v="Correct"/>
    <m/>
    <x v="0"/>
    <n v="85"/>
    <x v="2"/>
    <x v="102"/>
    <x v="1"/>
    <x v="1"/>
    <s v="English"/>
    <x v="5"/>
    <x v="4"/>
    <x v="2"/>
    <x v="2"/>
    <x v="3"/>
    <s v="No"/>
    <m/>
  </r>
  <r>
    <n v="825"/>
    <m/>
    <m/>
    <m/>
    <m/>
    <m/>
    <m/>
    <m/>
    <m/>
    <m/>
    <s v="Mental health depression/suicide"/>
    <m/>
    <m/>
    <m/>
    <m/>
    <n v="1"/>
    <n v="3"/>
    <m/>
    <n v="0"/>
    <n v="0"/>
    <n v="0"/>
    <n v="0"/>
    <n v="0"/>
    <n v="0"/>
    <n v="0"/>
    <n v="0"/>
    <n v="0"/>
    <n v="1"/>
    <n v="0"/>
    <n v="0"/>
    <n v="0"/>
    <m/>
    <m/>
    <n v="1"/>
    <n v="1"/>
    <s v="Correct"/>
    <m/>
    <x v="1"/>
    <n v="73"/>
    <x v="2"/>
    <x v="173"/>
    <x v="1"/>
    <x v="0"/>
    <s v="English"/>
    <x v="3"/>
    <x v="7"/>
    <x v="2"/>
    <x v="0"/>
    <x v="3"/>
    <s v="No"/>
    <m/>
  </r>
  <r>
    <n v="826"/>
    <m/>
    <s v="Cancer"/>
    <s v="Heart disease &amp; stroke"/>
    <m/>
    <m/>
    <m/>
    <m/>
    <m/>
    <s v="Diabetes"/>
    <m/>
    <m/>
    <m/>
    <m/>
    <m/>
    <n v="3"/>
    <n v="1"/>
    <m/>
    <n v="0"/>
    <n v="1"/>
    <n v="1"/>
    <n v="0"/>
    <n v="0"/>
    <n v="0"/>
    <n v="0"/>
    <n v="0"/>
    <n v="1"/>
    <n v="0"/>
    <n v="0"/>
    <n v="0"/>
    <n v="0"/>
    <m/>
    <m/>
    <n v="3"/>
    <n v="3"/>
    <s v="Correct"/>
    <m/>
    <x v="0"/>
    <n v="84"/>
    <x v="2"/>
    <x v="173"/>
    <x v="1"/>
    <x v="1"/>
    <s v="English"/>
    <x v="0"/>
    <x v="0"/>
    <x v="2"/>
    <x v="2"/>
    <x v="3"/>
    <m/>
    <m/>
  </r>
  <r>
    <n v="827"/>
    <m/>
    <m/>
    <m/>
    <m/>
    <m/>
    <m/>
    <m/>
    <m/>
    <m/>
    <s v="Mental health depression/suicide"/>
    <s v="Drugs &amp; alcohol abuse"/>
    <m/>
    <m/>
    <m/>
    <n v="2"/>
    <n v="1.5"/>
    <m/>
    <n v="0"/>
    <n v="0"/>
    <n v="0"/>
    <n v="0"/>
    <n v="0"/>
    <n v="0"/>
    <n v="0"/>
    <n v="0"/>
    <n v="0"/>
    <n v="1"/>
    <n v="1"/>
    <n v="0"/>
    <n v="0"/>
    <m/>
    <m/>
    <n v="2"/>
    <n v="2"/>
    <s v="Correct"/>
    <m/>
    <x v="0"/>
    <n v="55"/>
    <x v="0"/>
    <x v="83"/>
    <x v="1"/>
    <x v="1"/>
    <s v="English"/>
    <x v="4"/>
    <x v="2"/>
    <x v="0"/>
    <x v="2"/>
    <x v="3"/>
    <s v="No"/>
    <m/>
  </r>
  <r>
    <n v="828"/>
    <m/>
    <s v="Cancer"/>
    <s v="Heart disease &amp; stroke"/>
    <s v="Safety"/>
    <m/>
    <m/>
    <m/>
    <m/>
    <m/>
    <m/>
    <m/>
    <m/>
    <m/>
    <m/>
    <n v="3"/>
    <n v="1"/>
    <m/>
    <n v="0"/>
    <n v="1"/>
    <n v="1"/>
    <n v="1"/>
    <n v="0"/>
    <n v="0"/>
    <n v="0"/>
    <n v="0"/>
    <n v="0"/>
    <n v="0"/>
    <n v="0"/>
    <n v="0"/>
    <n v="0"/>
    <m/>
    <m/>
    <n v="3"/>
    <n v="3"/>
    <s v="Correct"/>
    <m/>
    <x v="1"/>
    <n v="74"/>
    <x v="0"/>
    <x v="83"/>
    <x v="1"/>
    <x v="2"/>
    <s v="English"/>
    <x v="6"/>
    <x v="0"/>
    <x v="2"/>
    <x v="2"/>
    <x v="3"/>
    <s v="No"/>
    <m/>
  </r>
  <r>
    <n v="829"/>
    <m/>
    <m/>
    <s v="Heart disease &amp; stroke"/>
    <s v="Safety"/>
    <m/>
    <m/>
    <m/>
    <m/>
    <m/>
    <m/>
    <m/>
    <m/>
    <m/>
    <m/>
    <n v="2"/>
    <n v="1.5"/>
    <m/>
    <n v="0"/>
    <n v="0"/>
    <n v="1"/>
    <n v="1"/>
    <n v="0"/>
    <n v="0"/>
    <n v="0"/>
    <n v="0"/>
    <n v="0"/>
    <n v="0"/>
    <n v="0"/>
    <n v="0"/>
    <n v="0"/>
    <m/>
    <m/>
    <n v="2"/>
    <n v="2"/>
    <s v="Correct"/>
    <m/>
    <x v="0"/>
    <n v="79"/>
    <x v="0"/>
    <x v="147"/>
    <x v="1"/>
    <x v="1"/>
    <s v="English"/>
    <x v="3"/>
    <x v="7"/>
    <x v="2"/>
    <x v="2"/>
    <x v="3"/>
    <s v="Yes"/>
    <m/>
  </r>
  <r>
    <n v="830"/>
    <m/>
    <s v="Cancer"/>
    <m/>
    <m/>
    <m/>
    <m/>
    <m/>
    <m/>
    <m/>
    <m/>
    <m/>
    <m/>
    <m/>
    <m/>
    <n v="1"/>
    <n v="3"/>
    <m/>
    <n v="0"/>
    <n v="1"/>
    <n v="0"/>
    <n v="0"/>
    <n v="0"/>
    <n v="0"/>
    <n v="0"/>
    <n v="0"/>
    <n v="0"/>
    <n v="0"/>
    <n v="0"/>
    <n v="0"/>
    <n v="0"/>
    <m/>
    <m/>
    <n v="1"/>
    <n v="1"/>
    <s v="Correct"/>
    <m/>
    <x v="0"/>
    <n v="35"/>
    <x v="0"/>
    <x v="84"/>
    <x v="1"/>
    <x v="0"/>
    <s v="English"/>
    <x v="0"/>
    <x v="7"/>
    <x v="0"/>
    <x v="2"/>
    <x v="3"/>
    <s v="Yes"/>
    <m/>
  </r>
  <r>
    <n v="831"/>
    <m/>
    <s v="Cancer"/>
    <m/>
    <s v="Safety"/>
    <m/>
    <m/>
    <s v="Child health &amp; wellness"/>
    <s v="Women’s health &amp; wellness"/>
    <s v="Diabetes"/>
    <s v="Mental health depression/suicide"/>
    <s v="Drugs &amp; alcohol abuse"/>
    <s v="Environmental hazards"/>
    <s v="Obesity/weight loss issues"/>
    <m/>
    <n v="9"/>
    <n v="0.33333333333333331"/>
    <m/>
    <n v="0"/>
    <n v="0.33333333333333331"/>
    <n v="0"/>
    <n v="0.33333333333333331"/>
    <n v="0"/>
    <n v="0"/>
    <n v="0.33333333333333331"/>
    <n v="0.33333333333333331"/>
    <n v="0.33333333333333331"/>
    <n v="0.33333333333333331"/>
    <n v="0.33333333333333331"/>
    <n v="0.33333333333333331"/>
    <n v="0.33333333333333331"/>
    <m/>
    <m/>
    <n v="3"/>
    <n v="9"/>
    <s v="Correct"/>
    <m/>
    <x v="1"/>
    <n v="59"/>
    <x v="0"/>
    <x v="22"/>
    <x v="1"/>
    <x v="1"/>
    <s v="English"/>
    <x v="5"/>
    <x v="3"/>
    <x v="0"/>
    <x v="2"/>
    <x v="3"/>
    <s v="Yes"/>
    <m/>
  </r>
  <r>
    <n v="832"/>
    <m/>
    <s v="Cancer"/>
    <s v="Heart disease &amp; stroke"/>
    <m/>
    <m/>
    <m/>
    <m/>
    <m/>
    <s v="Diabetes"/>
    <m/>
    <m/>
    <m/>
    <m/>
    <m/>
    <n v="3"/>
    <n v="1"/>
    <m/>
    <n v="0"/>
    <n v="1"/>
    <n v="1"/>
    <n v="0"/>
    <n v="0"/>
    <n v="0"/>
    <n v="0"/>
    <n v="0"/>
    <n v="1"/>
    <n v="0"/>
    <n v="0"/>
    <n v="0"/>
    <n v="0"/>
    <m/>
    <m/>
    <n v="3"/>
    <n v="3"/>
    <s v="Correct"/>
    <m/>
    <x v="1"/>
    <n v="64"/>
    <x v="0"/>
    <x v="22"/>
    <x v="1"/>
    <x v="1"/>
    <s v="English"/>
    <x v="1"/>
    <x v="4"/>
    <x v="2"/>
    <x v="2"/>
    <x v="3"/>
    <s v="Yes"/>
    <m/>
  </r>
  <r>
    <n v="833"/>
    <m/>
    <m/>
    <m/>
    <m/>
    <m/>
    <m/>
    <m/>
    <m/>
    <m/>
    <s v="Mental health depression/suicide"/>
    <m/>
    <m/>
    <m/>
    <m/>
    <n v="1"/>
    <n v="3"/>
    <m/>
    <n v="0"/>
    <n v="0"/>
    <n v="0"/>
    <n v="0"/>
    <n v="0"/>
    <n v="0"/>
    <n v="0"/>
    <n v="0"/>
    <n v="0"/>
    <n v="1"/>
    <n v="0"/>
    <n v="0"/>
    <n v="0"/>
    <m/>
    <m/>
    <n v="1"/>
    <n v="1"/>
    <s v="Correct"/>
    <m/>
    <x v="0"/>
    <n v="76"/>
    <x v="0"/>
    <x v="22"/>
    <x v="1"/>
    <x v="0"/>
    <s v="English, Spanish"/>
    <x v="4"/>
    <x v="7"/>
    <x v="2"/>
    <x v="2"/>
    <x v="3"/>
    <s v="No"/>
    <m/>
  </r>
  <r>
    <n v="834"/>
    <m/>
    <m/>
    <m/>
    <m/>
    <m/>
    <m/>
    <m/>
    <s v="Women’s health &amp; wellness"/>
    <m/>
    <m/>
    <s v="Drugs &amp; alcohol abuse"/>
    <m/>
    <m/>
    <m/>
    <n v="2"/>
    <n v="1.5"/>
    <m/>
    <n v="0"/>
    <n v="0"/>
    <n v="0"/>
    <n v="0"/>
    <n v="0"/>
    <n v="0"/>
    <n v="0"/>
    <n v="1"/>
    <n v="0"/>
    <n v="0"/>
    <n v="1"/>
    <n v="0"/>
    <n v="0"/>
    <m/>
    <m/>
    <n v="2"/>
    <n v="2"/>
    <s v="Correct"/>
    <m/>
    <x v="0"/>
    <n v="43"/>
    <x v="0"/>
    <x v="10"/>
    <x v="2"/>
    <x v="2"/>
    <s v="English"/>
    <x v="0"/>
    <x v="7"/>
    <x v="3"/>
    <x v="0"/>
    <x v="3"/>
    <m/>
    <m/>
  </r>
  <r>
    <n v="835"/>
    <m/>
    <m/>
    <m/>
    <m/>
    <m/>
    <m/>
    <s v="Child health &amp; wellness"/>
    <s v="Women’s health &amp; wellness"/>
    <m/>
    <s v="Mental health depression/suicide"/>
    <m/>
    <m/>
    <s v="Obesity/weight loss issues"/>
    <m/>
    <n v="4"/>
    <n v="0.75"/>
    <m/>
    <n v="0"/>
    <n v="0"/>
    <n v="0"/>
    <n v="0"/>
    <n v="0"/>
    <n v="0"/>
    <n v="0.75"/>
    <n v="0.75"/>
    <n v="0"/>
    <n v="0.75"/>
    <n v="0"/>
    <n v="0"/>
    <n v="0.75"/>
    <m/>
    <m/>
    <n v="3"/>
    <n v="4"/>
    <s v="Correct"/>
    <m/>
    <x v="0"/>
    <n v="57"/>
    <x v="0"/>
    <x v="10"/>
    <x v="1"/>
    <x v="1"/>
    <s v="Chinese"/>
    <x v="5"/>
    <x v="6"/>
    <x v="0"/>
    <x v="2"/>
    <x v="3"/>
    <s v="Yes"/>
    <m/>
  </r>
  <r>
    <n v="836"/>
    <m/>
    <m/>
    <m/>
    <m/>
    <m/>
    <m/>
    <m/>
    <m/>
    <s v="Diabetes"/>
    <m/>
    <s v="Drugs &amp; alcohol abuse"/>
    <m/>
    <m/>
    <m/>
    <n v="2"/>
    <n v="1.5"/>
    <m/>
    <n v="0"/>
    <n v="0"/>
    <n v="0"/>
    <n v="0"/>
    <n v="0"/>
    <n v="0"/>
    <n v="0"/>
    <n v="0"/>
    <n v="1"/>
    <n v="0"/>
    <n v="1"/>
    <n v="0"/>
    <n v="0"/>
    <m/>
    <m/>
    <n v="2"/>
    <n v="2"/>
    <s v="Correct"/>
    <m/>
    <x v="0"/>
    <n v="51"/>
    <x v="0"/>
    <x v="10"/>
    <x v="0"/>
    <x v="1"/>
    <s v="English"/>
    <x v="4"/>
    <x v="0"/>
    <x v="4"/>
    <x v="1"/>
    <x v="3"/>
    <s v="Yes"/>
    <m/>
  </r>
  <r>
    <n v="837"/>
    <m/>
    <m/>
    <m/>
    <m/>
    <m/>
    <m/>
    <m/>
    <m/>
    <s v="Diabetes"/>
    <m/>
    <s v="Drugs &amp; alcohol abuse"/>
    <m/>
    <s v="Obesity/weight loss issues"/>
    <m/>
    <n v="3"/>
    <n v="1"/>
    <m/>
    <n v="0"/>
    <n v="0"/>
    <n v="0"/>
    <n v="0"/>
    <n v="0"/>
    <n v="0"/>
    <n v="0"/>
    <n v="0"/>
    <n v="1"/>
    <n v="0"/>
    <n v="1"/>
    <n v="0"/>
    <n v="1"/>
    <m/>
    <m/>
    <n v="3"/>
    <n v="3"/>
    <s v="Correct"/>
    <m/>
    <x v="0"/>
    <n v="63"/>
    <x v="0"/>
    <x v="10"/>
    <x v="5"/>
    <x v="1"/>
    <s v="English"/>
    <x v="5"/>
    <x v="4"/>
    <x v="0"/>
    <x v="2"/>
    <x v="3"/>
    <s v="Yes"/>
    <m/>
  </r>
  <r>
    <n v="838"/>
    <m/>
    <m/>
    <m/>
    <m/>
    <m/>
    <m/>
    <m/>
    <m/>
    <m/>
    <s v="Mental health depression/suicide"/>
    <s v="Drugs &amp; alcohol abuse"/>
    <s v="Environmental hazards"/>
    <s v="Obesity/weight loss issues"/>
    <m/>
    <n v="4"/>
    <n v="0.75"/>
    <m/>
    <n v="0"/>
    <n v="0"/>
    <n v="0"/>
    <n v="0"/>
    <n v="0"/>
    <n v="0"/>
    <n v="0"/>
    <n v="0"/>
    <n v="0"/>
    <n v="0.75"/>
    <n v="0.75"/>
    <n v="0.75"/>
    <n v="0.75"/>
    <m/>
    <m/>
    <n v="3"/>
    <n v="4"/>
    <s v="Correct"/>
    <m/>
    <x v="0"/>
    <n v="58"/>
    <x v="0"/>
    <x v="140"/>
    <x v="1"/>
    <x v="1"/>
    <s v="English"/>
    <x v="3"/>
    <x v="4"/>
    <x v="2"/>
    <x v="2"/>
    <x v="3"/>
    <s v="No"/>
    <m/>
  </r>
  <r>
    <n v="839"/>
    <m/>
    <s v="Cancer"/>
    <s v="Heart disease &amp; stroke"/>
    <m/>
    <m/>
    <m/>
    <m/>
    <m/>
    <s v="Diabetes"/>
    <m/>
    <m/>
    <m/>
    <m/>
    <m/>
    <n v="3"/>
    <n v="1"/>
    <m/>
    <n v="0"/>
    <n v="1"/>
    <n v="1"/>
    <n v="0"/>
    <n v="0"/>
    <n v="0"/>
    <n v="0"/>
    <n v="0"/>
    <n v="1"/>
    <n v="0"/>
    <n v="0"/>
    <n v="0"/>
    <n v="0"/>
    <m/>
    <m/>
    <n v="3"/>
    <n v="3"/>
    <s v="Correct"/>
    <m/>
    <x v="0"/>
    <n v="71"/>
    <x v="0"/>
    <x v="0"/>
    <x v="0"/>
    <x v="1"/>
    <s v="English"/>
    <x v="0"/>
    <x v="1"/>
    <x v="2"/>
    <x v="2"/>
    <x v="3"/>
    <s v="Yes"/>
    <m/>
  </r>
  <r>
    <n v="840"/>
    <m/>
    <m/>
    <m/>
    <m/>
    <m/>
    <m/>
    <m/>
    <m/>
    <s v="Diabetes"/>
    <m/>
    <m/>
    <m/>
    <m/>
    <m/>
    <n v="1"/>
    <n v="3"/>
    <m/>
    <n v="0"/>
    <n v="0"/>
    <n v="0"/>
    <n v="0"/>
    <n v="0"/>
    <n v="0"/>
    <n v="0"/>
    <n v="0"/>
    <n v="1"/>
    <n v="0"/>
    <n v="0"/>
    <n v="0"/>
    <n v="0"/>
    <m/>
    <m/>
    <n v="1"/>
    <n v="1"/>
    <s v="Correct"/>
    <m/>
    <x v="0"/>
    <n v="38"/>
    <x v="0"/>
    <x v="129"/>
    <x v="1"/>
    <x v="2"/>
    <s v="English"/>
    <x v="3"/>
    <x v="0"/>
    <x v="0"/>
    <x v="2"/>
    <x v="3"/>
    <s v="Yes"/>
    <m/>
  </r>
  <r>
    <n v="841"/>
    <m/>
    <s v="Cancer"/>
    <s v="Heart disease &amp; stroke"/>
    <m/>
    <m/>
    <m/>
    <m/>
    <s v="Women’s health &amp; wellness"/>
    <s v="Diabetes"/>
    <m/>
    <s v="Drugs &amp; alcohol abuse"/>
    <s v="Environmental hazards"/>
    <m/>
    <m/>
    <n v="6"/>
    <n v="0.5"/>
    <m/>
    <n v="0"/>
    <n v="0.5"/>
    <n v="0.5"/>
    <n v="0"/>
    <n v="0"/>
    <n v="0"/>
    <n v="0"/>
    <n v="0.5"/>
    <n v="0.5"/>
    <n v="0"/>
    <n v="0.5"/>
    <n v="0.5"/>
    <n v="0"/>
    <m/>
    <m/>
    <n v="3"/>
    <n v="6"/>
    <s v="Correct"/>
    <m/>
    <x v="0"/>
    <n v="81"/>
    <x v="2"/>
    <x v="45"/>
    <x v="1"/>
    <x v="0"/>
    <s v="English"/>
    <x v="1"/>
    <x v="6"/>
    <x v="2"/>
    <x v="2"/>
    <x v="3"/>
    <s v="Yes"/>
    <m/>
  </r>
  <r>
    <n v="842"/>
    <m/>
    <m/>
    <s v="Heart disease &amp; stroke"/>
    <m/>
    <m/>
    <m/>
    <m/>
    <m/>
    <m/>
    <m/>
    <m/>
    <m/>
    <m/>
    <m/>
    <n v="1"/>
    <n v="3"/>
    <m/>
    <n v="0"/>
    <n v="0"/>
    <n v="1"/>
    <n v="0"/>
    <n v="0"/>
    <n v="0"/>
    <n v="0"/>
    <n v="0"/>
    <n v="0"/>
    <n v="0"/>
    <n v="0"/>
    <n v="0"/>
    <n v="0"/>
    <m/>
    <m/>
    <n v="1"/>
    <n v="1"/>
    <s v="Correct"/>
    <m/>
    <x v="0"/>
    <n v="68"/>
    <x v="2"/>
    <x v="45"/>
    <x v="1"/>
    <x v="1"/>
    <s v="English"/>
    <x v="1"/>
    <x v="0"/>
    <x v="2"/>
    <x v="2"/>
    <x v="3"/>
    <s v="Yes"/>
    <m/>
  </r>
  <r>
    <n v="843"/>
    <m/>
    <s v="Cancer"/>
    <m/>
    <m/>
    <m/>
    <m/>
    <m/>
    <m/>
    <s v="Diabetes"/>
    <m/>
    <m/>
    <s v="Environmental hazards"/>
    <s v="Obesity/weight loss issues"/>
    <m/>
    <n v="4"/>
    <n v="0.75"/>
    <m/>
    <n v="0"/>
    <n v="0.75"/>
    <n v="0"/>
    <n v="0"/>
    <n v="0"/>
    <n v="0"/>
    <n v="0"/>
    <n v="0"/>
    <n v="0.75"/>
    <n v="0"/>
    <n v="0"/>
    <n v="0.75"/>
    <n v="0.75"/>
    <m/>
    <m/>
    <n v="3"/>
    <n v="4"/>
    <s v="Correct"/>
    <m/>
    <x v="0"/>
    <n v="44"/>
    <x v="2"/>
    <x v="43"/>
    <x v="0"/>
    <x v="0"/>
    <s v="English"/>
    <x v="3"/>
    <x v="4"/>
    <x v="0"/>
    <x v="1"/>
    <x v="3"/>
    <s v="Yes"/>
    <m/>
  </r>
  <r>
    <n v="844"/>
    <m/>
    <s v="Cancer"/>
    <s v="Heart disease &amp; stroke"/>
    <s v="Safety"/>
    <m/>
    <m/>
    <m/>
    <m/>
    <m/>
    <m/>
    <m/>
    <m/>
    <s v="Obesity/weight loss issues"/>
    <m/>
    <n v="4"/>
    <n v="0.75"/>
    <m/>
    <n v="0"/>
    <n v="0.75"/>
    <n v="0.75"/>
    <n v="0.75"/>
    <n v="0"/>
    <n v="0"/>
    <n v="0"/>
    <n v="0"/>
    <n v="0"/>
    <n v="0"/>
    <n v="0"/>
    <n v="0"/>
    <n v="0.75"/>
    <m/>
    <m/>
    <n v="3"/>
    <n v="4"/>
    <s v="Correct"/>
    <m/>
    <x v="0"/>
    <n v="82"/>
    <x v="2"/>
    <x v="45"/>
    <x v="1"/>
    <x v="1"/>
    <s v="English"/>
    <x v="4"/>
    <x v="4"/>
    <x v="2"/>
    <x v="2"/>
    <x v="3"/>
    <s v="No"/>
    <m/>
  </r>
  <r>
    <n v="845"/>
    <m/>
    <m/>
    <s v="Heart disease &amp; stroke"/>
    <m/>
    <m/>
    <m/>
    <m/>
    <m/>
    <s v="Diabetes"/>
    <m/>
    <m/>
    <m/>
    <s v="Obesity/weight loss issues"/>
    <m/>
    <n v="3"/>
    <n v="1"/>
    <m/>
    <n v="0"/>
    <n v="0"/>
    <n v="1"/>
    <n v="0"/>
    <n v="0"/>
    <n v="0"/>
    <n v="0"/>
    <n v="0"/>
    <n v="1"/>
    <n v="0"/>
    <n v="0"/>
    <n v="0"/>
    <n v="1"/>
    <m/>
    <m/>
    <n v="3"/>
    <n v="3"/>
    <s v="Correct"/>
    <m/>
    <x v="0"/>
    <n v="42"/>
    <x v="2"/>
    <x v="45"/>
    <x v="1"/>
    <x v="1"/>
    <m/>
    <x v="1"/>
    <x v="7"/>
    <x v="2"/>
    <x v="2"/>
    <x v="3"/>
    <s v="No"/>
    <m/>
  </r>
  <r>
    <n v="846"/>
    <m/>
    <s v="Cancer"/>
    <m/>
    <m/>
    <s v="HIV/AIDS &amp; Sexually Transmitted Diseases (STDs)"/>
    <m/>
    <m/>
    <m/>
    <m/>
    <m/>
    <s v="Drugs &amp; alcohol abuse"/>
    <m/>
    <m/>
    <m/>
    <n v="3"/>
    <n v="1"/>
    <m/>
    <n v="0"/>
    <n v="1"/>
    <n v="0"/>
    <n v="0"/>
    <n v="1"/>
    <n v="0"/>
    <n v="0"/>
    <n v="0"/>
    <n v="0"/>
    <n v="0"/>
    <n v="1"/>
    <n v="0"/>
    <n v="0"/>
    <m/>
    <m/>
    <n v="3"/>
    <n v="3"/>
    <s v="Correct"/>
    <m/>
    <x v="1"/>
    <n v="24"/>
    <x v="0"/>
    <x v="5"/>
    <x v="0"/>
    <x v="1"/>
    <s v="English"/>
    <x v="1"/>
    <x v="3"/>
    <x v="5"/>
    <x v="2"/>
    <x v="4"/>
    <s v="Yes"/>
    <m/>
  </r>
  <r>
    <n v="847"/>
    <m/>
    <m/>
    <s v="Heart disease &amp; stroke"/>
    <m/>
    <m/>
    <m/>
    <m/>
    <m/>
    <s v="Diabetes"/>
    <s v="Mental health depression/suicide"/>
    <m/>
    <m/>
    <m/>
    <m/>
    <n v="3"/>
    <n v="1"/>
    <m/>
    <n v="0"/>
    <n v="0"/>
    <n v="1"/>
    <n v="0"/>
    <n v="0"/>
    <n v="0"/>
    <n v="0"/>
    <n v="0"/>
    <n v="1"/>
    <n v="1"/>
    <n v="0"/>
    <n v="0"/>
    <n v="0"/>
    <m/>
    <m/>
    <n v="3"/>
    <n v="3"/>
    <s v="Correct"/>
    <m/>
    <x v="2"/>
    <m/>
    <x v="3"/>
    <x v="11"/>
    <x v="2"/>
    <x v="0"/>
    <m/>
    <x v="3"/>
    <x v="2"/>
    <x v="3"/>
    <x v="0"/>
    <x v="3"/>
    <m/>
    <m/>
  </r>
  <r>
    <n v="848"/>
    <m/>
    <m/>
    <m/>
    <m/>
    <m/>
    <m/>
    <m/>
    <m/>
    <m/>
    <m/>
    <m/>
    <m/>
    <m/>
    <m/>
    <n v="0"/>
    <e v="#DIV/0!"/>
    <m/>
    <n v="0"/>
    <n v="0"/>
    <n v="0"/>
    <n v="0"/>
    <n v="0"/>
    <n v="0"/>
    <n v="0"/>
    <n v="0"/>
    <n v="0"/>
    <n v="0"/>
    <n v="0"/>
    <n v="0"/>
    <n v="0"/>
    <m/>
    <m/>
    <n v="0"/>
    <n v="0"/>
    <s v="Correct"/>
    <m/>
    <x v="3"/>
    <n v="83"/>
    <x v="2"/>
    <x v="176"/>
    <x v="1"/>
    <x v="1"/>
    <s v="English"/>
    <x v="4"/>
    <x v="4"/>
    <x v="2"/>
    <x v="2"/>
    <x v="5"/>
    <s v="No"/>
    <m/>
  </r>
  <r>
    <n v="849"/>
    <m/>
    <s v="Cancer"/>
    <s v="Heart disease &amp; stroke"/>
    <m/>
    <m/>
    <m/>
    <m/>
    <m/>
    <m/>
    <m/>
    <s v="Drugs &amp; alcohol abuse"/>
    <m/>
    <m/>
    <m/>
    <n v="3"/>
    <n v="1"/>
    <m/>
    <n v="0"/>
    <n v="1"/>
    <n v="1"/>
    <n v="0"/>
    <n v="0"/>
    <n v="0"/>
    <n v="0"/>
    <n v="0"/>
    <n v="0"/>
    <n v="0"/>
    <n v="1"/>
    <n v="0"/>
    <n v="0"/>
    <m/>
    <m/>
    <n v="3"/>
    <n v="3"/>
    <s v="Correct"/>
    <m/>
    <x v="0"/>
    <n v="45"/>
    <x v="2"/>
    <x v="162"/>
    <x v="1"/>
    <x v="1"/>
    <s v="English"/>
    <x v="5"/>
    <x v="7"/>
    <x v="0"/>
    <x v="2"/>
    <x v="0"/>
    <s v="Yes"/>
    <m/>
  </r>
  <r>
    <n v="850"/>
    <m/>
    <s v="Cancer"/>
    <m/>
    <m/>
    <m/>
    <m/>
    <m/>
    <m/>
    <m/>
    <s v="Mental health depression/suicide"/>
    <s v="Drugs &amp; alcohol abuse"/>
    <m/>
    <m/>
    <m/>
    <n v="3"/>
    <n v="1"/>
    <m/>
    <n v="0"/>
    <n v="1"/>
    <n v="0"/>
    <n v="0"/>
    <n v="0"/>
    <n v="0"/>
    <n v="0"/>
    <n v="0"/>
    <n v="0"/>
    <n v="1"/>
    <n v="1"/>
    <n v="0"/>
    <n v="0"/>
    <m/>
    <m/>
    <n v="3"/>
    <n v="3"/>
    <s v="Correct"/>
    <m/>
    <x v="0"/>
    <n v="46"/>
    <x v="2"/>
    <x v="42"/>
    <x v="1"/>
    <x v="1"/>
    <s v="English"/>
    <x v="6"/>
    <x v="7"/>
    <x v="4"/>
    <x v="2"/>
    <x v="0"/>
    <s v="Yes"/>
    <m/>
  </r>
  <r>
    <n v="851"/>
    <m/>
    <m/>
    <s v="Heart disease &amp; stroke"/>
    <s v="Safety"/>
    <m/>
    <m/>
    <m/>
    <s v="Women’s health &amp; wellness"/>
    <m/>
    <m/>
    <m/>
    <m/>
    <m/>
    <m/>
    <n v="3"/>
    <n v="1"/>
    <m/>
    <n v="0"/>
    <n v="0"/>
    <n v="1"/>
    <n v="1"/>
    <n v="0"/>
    <n v="0"/>
    <n v="0"/>
    <n v="1"/>
    <n v="0"/>
    <n v="0"/>
    <n v="0"/>
    <n v="0"/>
    <n v="0"/>
    <m/>
    <m/>
    <n v="3"/>
    <n v="3"/>
    <s v="Correct"/>
    <m/>
    <x v="0"/>
    <n v="29"/>
    <x v="0"/>
    <x v="147"/>
    <x v="1"/>
    <x v="1"/>
    <s v="English"/>
    <x v="6"/>
    <x v="7"/>
    <x v="0"/>
    <x v="2"/>
    <x v="0"/>
    <s v="Yes"/>
    <m/>
  </r>
  <r>
    <n v="852"/>
    <m/>
    <s v="Cancer"/>
    <m/>
    <m/>
    <m/>
    <m/>
    <m/>
    <m/>
    <m/>
    <m/>
    <s v="Drugs &amp; alcohol abuse"/>
    <s v="Environmental hazards"/>
    <m/>
    <m/>
    <n v="3"/>
    <n v="1"/>
    <m/>
    <n v="0"/>
    <n v="1"/>
    <n v="0"/>
    <n v="0"/>
    <n v="0"/>
    <n v="0"/>
    <n v="0"/>
    <n v="0"/>
    <n v="0"/>
    <n v="0"/>
    <n v="1"/>
    <n v="1"/>
    <n v="0"/>
    <m/>
    <m/>
    <n v="3"/>
    <n v="3"/>
    <s v="Correct"/>
    <m/>
    <x v="0"/>
    <n v="21"/>
    <x v="0"/>
    <x v="129"/>
    <x v="1"/>
    <x v="1"/>
    <s v="English"/>
    <x v="0"/>
    <x v="7"/>
    <x v="0"/>
    <x v="2"/>
    <x v="0"/>
    <s v="Yes"/>
    <m/>
  </r>
  <r>
    <n v="853"/>
    <m/>
    <m/>
    <m/>
    <m/>
    <m/>
    <m/>
    <s v="Child health &amp; wellness"/>
    <m/>
    <m/>
    <s v="Mental health depression/suicide"/>
    <s v="Drugs &amp; alcohol abuse"/>
    <m/>
    <m/>
    <m/>
    <n v="3"/>
    <n v="1"/>
    <m/>
    <n v="0"/>
    <n v="0"/>
    <n v="0"/>
    <n v="0"/>
    <n v="0"/>
    <n v="0"/>
    <n v="1"/>
    <n v="0"/>
    <n v="0"/>
    <n v="1"/>
    <n v="1"/>
    <n v="0"/>
    <n v="0"/>
    <m/>
    <m/>
    <n v="3"/>
    <n v="3"/>
    <s v="Correct"/>
    <m/>
    <x v="0"/>
    <n v="47"/>
    <x v="2"/>
    <x v="149"/>
    <x v="1"/>
    <x v="1"/>
    <s v="English"/>
    <x v="5"/>
    <x v="7"/>
    <x v="0"/>
    <x v="2"/>
    <x v="0"/>
    <s v="Yes"/>
    <m/>
  </r>
  <r>
    <n v="854"/>
    <m/>
    <m/>
    <m/>
    <m/>
    <m/>
    <m/>
    <m/>
    <m/>
    <m/>
    <s v="Mental health depression/suicide"/>
    <s v="Drugs &amp; alcohol abuse"/>
    <m/>
    <s v="Obesity/weight loss issues"/>
    <m/>
    <n v="3"/>
    <n v="1"/>
    <m/>
    <n v="0"/>
    <n v="0"/>
    <n v="0"/>
    <n v="0"/>
    <n v="0"/>
    <n v="0"/>
    <n v="0"/>
    <n v="0"/>
    <n v="0"/>
    <n v="1"/>
    <n v="1"/>
    <n v="0"/>
    <n v="1"/>
    <m/>
    <m/>
    <n v="3"/>
    <n v="3"/>
    <s v="Correct"/>
    <m/>
    <x v="0"/>
    <n v="60"/>
    <x v="2"/>
    <x v="99"/>
    <x v="1"/>
    <x v="1"/>
    <s v="English"/>
    <x v="6"/>
    <x v="7"/>
    <x v="0"/>
    <x v="2"/>
    <x v="0"/>
    <s v="Yes"/>
    <m/>
  </r>
  <r>
    <n v="855"/>
    <m/>
    <m/>
    <m/>
    <m/>
    <m/>
    <m/>
    <m/>
    <m/>
    <s v="Diabetes"/>
    <s v="Mental health depression/suicide"/>
    <s v="Drugs &amp; alcohol abuse"/>
    <m/>
    <m/>
    <m/>
    <n v="3"/>
    <n v="1"/>
    <m/>
    <n v="0"/>
    <n v="0"/>
    <n v="0"/>
    <n v="0"/>
    <n v="0"/>
    <n v="0"/>
    <n v="0"/>
    <n v="0"/>
    <n v="1"/>
    <n v="1"/>
    <n v="1"/>
    <n v="0"/>
    <n v="0"/>
    <m/>
    <m/>
    <n v="3"/>
    <n v="3"/>
    <s v="Correct"/>
    <m/>
    <x v="0"/>
    <n v="60"/>
    <x v="2"/>
    <x v="42"/>
    <x v="1"/>
    <x v="1"/>
    <s v="English"/>
    <x v="5"/>
    <x v="7"/>
    <x v="0"/>
    <x v="2"/>
    <x v="0"/>
    <s v="Yes"/>
    <m/>
  </r>
  <r>
    <n v="856"/>
    <m/>
    <s v="Cancer"/>
    <m/>
    <m/>
    <m/>
    <m/>
    <m/>
    <m/>
    <m/>
    <s v="Mental health depression/suicide"/>
    <s v="Drugs &amp; alcohol abuse"/>
    <m/>
    <m/>
    <m/>
    <n v="3"/>
    <n v="1"/>
    <m/>
    <n v="0"/>
    <n v="1"/>
    <n v="0"/>
    <n v="0"/>
    <n v="0"/>
    <n v="0"/>
    <n v="0"/>
    <n v="0"/>
    <n v="0"/>
    <n v="1"/>
    <n v="1"/>
    <n v="0"/>
    <n v="0"/>
    <m/>
    <m/>
    <n v="3"/>
    <n v="3"/>
    <s v="Correct"/>
    <m/>
    <x v="0"/>
    <n v="30"/>
    <x v="2"/>
    <x v="177"/>
    <x v="1"/>
    <x v="1"/>
    <s v="English"/>
    <x v="0"/>
    <x v="7"/>
    <x v="0"/>
    <x v="2"/>
    <x v="0"/>
    <s v="Yes"/>
    <m/>
  </r>
  <r>
    <n v="857"/>
    <m/>
    <s v="Cancer"/>
    <m/>
    <m/>
    <m/>
    <m/>
    <m/>
    <m/>
    <m/>
    <s v="Mental health depression/suicide"/>
    <s v="Drugs &amp; alcohol abuse"/>
    <m/>
    <m/>
    <m/>
    <n v="3"/>
    <n v="1"/>
    <m/>
    <n v="0"/>
    <n v="1"/>
    <n v="0"/>
    <n v="0"/>
    <n v="0"/>
    <n v="0"/>
    <n v="0"/>
    <n v="0"/>
    <n v="0"/>
    <n v="1"/>
    <n v="1"/>
    <n v="0"/>
    <n v="0"/>
    <m/>
    <m/>
    <n v="3"/>
    <n v="3"/>
    <s v="Correct"/>
    <m/>
    <x v="0"/>
    <n v="57"/>
    <x v="2"/>
    <x v="105"/>
    <x v="1"/>
    <x v="1"/>
    <s v="English"/>
    <x v="1"/>
    <x v="3"/>
    <x v="1"/>
    <x v="2"/>
    <x v="4"/>
    <s v="No"/>
    <m/>
  </r>
  <r>
    <n v="858"/>
    <m/>
    <s v="Cancer"/>
    <m/>
    <m/>
    <m/>
    <m/>
    <m/>
    <m/>
    <m/>
    <m/>
    <s v="Drugs &amp; alcohol abuse"/>
    <s v="Environmental hazards"/>
    <m/>
    <m/>
    <n v="3"/>
    <n v="1"/>
    <m/>
    <n v="0"/>
    <n v="1"/>
    <n v="0"/>
    <n v="0"/>
    <n v="0"/>
    <n v="0"/>
    <n v="0"/>
    <n v="0"/>
    <n v="0"/>
    <n v="0"/>
    <n v="1"/>
    <n v="1"/>
    <n v="0"/>
    <m/>
    <m/>
    <n v="3"/>
    <n v="3"/>
    <s v="Correct"/>
    <m/>
    <x v="0"/>
    <n v="57"/>
    <x v="0"/>
    <x v="83"/>
    <x v="2"/>
    <x v="0"/>
    <m/>
    <x v="3"/>
    <x v="2"/>
    <x v="3"/>
    <x v="0"/>
    <x v="3"/>
    <m/>
    <m/>
  </r>
  <r>
    <n v="859"/>
    <m/>
    <m/>
    <m/>
    <m/>
    <m/>
    <m/>
    <m/>
    <m/>
    <m/>
    <s v="Mental health depression/suicide"/>
    <s v="Drugs &amp; alcohol abuse"/>
    <m/>
    <m/>
    <m/>
    <n v="2"/>
    <n v="1.5"/>
    <m/>
    <n v="0"/>
    <n v="0"/>
    <n v="0"/>
    <n v="0"/>
    <n v="0"/>
    <n v="0"/>
    <n v="0"/>
    <n v="0"/>
    <n v="0"/>
    <n v="1"/>
    <n v="1"/>
    <n v="0"/>
    <n v="0"/>
    <m/>
    <m/>
    <n v="2"/>
    <n v="2"/>
    <s v="Correct"/>
    <m/>
    <x v="0"/>
    <n v="47"/>
    <x v="2"/>
    <x v="102"/>
    <x v="4"/>
    <x v="2"/>
    <s v="Spanish"/>
    <x v="1"/>
    <x v="5"/>
    <x v="4"/>
    <x v="2"/>
    <x v="2"/>
    <s v="No"/>
    <m/>
  </r>
  <r>
    <n v="860"/>
    <m/>
    <s v="Cancer"/>
    <s v="Heart disease &amp; stroke"/>
    <s v="Safety"/>
    <m/>
    <m/>
    <m/>
    <m/>
    <m/>
    <m/>
    <m/>
    <m/>
    <m/>
    <m/>
    <n v="3"/>
    <n v="1"/>
    <m/>
    <n v="0"/>
    <n v="1"/>
    <n v="1"/>
    <n v="1"/>
    <n v="0"/>
    <n v="0"/>
    <n v="0"/>
    <n v="0"/>
    <n v="0"/>
    <n v="0"/>
    <n v="0"/>
    <n v="0"/>
    <n v="0"/>
    <m/>
    <m/>
    <n v="3"/>
    <n v="3"/>
    <s v="Correct"/>
    <m/>
    <x v="0"/>
    <n v="63"/>
    <x v="2"/>
    <x v="76"/>
    <x v="1"/>
    <x v="1"/>
    <s v="English"/>
    <x v="5"/>
    <x v="7"/>
    <x v="0"/>
    <x v="2"/>
    <x v="0"/>
    <s v="Yes"/>
    <m/>
  </r>
  <r>
    <n v="861"/>
    <m/>
    <m/>
    <m/>
    <m/>
    <m/>
    <m/>
    <m/>
    <m/>
    <s v="Diabetes"/>
    <s v="Mental health depression/suicide"/>
    <s v="Drugs &amp; alcohol abuse"/>
    <m/>
    <m/>
    <m/>
    <n v="3"/>
    <n v="1"/>
    <m/>
    <n v="0"/>
    <n v="0"/>
    <n v="0"/>
    <n v="0"/>
    <n v="0"/>
    <n v="0"/>
    <n v="0"/>
    <n v="0"/>
    <n v="1"/>
    <n v="1"/>
    <n v="1"/>
    <n v="0"/>
    <n v="0"/>
    <m/>
    <m/>
    <n v="3"/>
    <n v="3"/>
    <s v="Correct"/>
    <m/>
    <x v="0"/>
    <n v="41"/>
    <x v="2"/>
    <x v="45"/>
    <x v="14"/>
    <x v="2"/>
    <s v="English, Spanish"/>
    <x v="6"/>
    <x v="1"/>
    <x v="4"/>
    <x v="2"/>
    <x v="0"/>
    <s v="Yes"/>
    <m/>
  </r>
  <r>
    <n v="862"/>
    <m/>
    <m/>
    <m/>
    <m/>
    <m/>
    <m/>
    <m/>
    <m/>
    <m/>
    <m/>
    <s v="Drugs &amp; alcohol abuse"/>
    <m/>
    <m/>
    <m/>
    <n v="1"/>
    <n v="3"/>
    <m/>
    <n v="0"/>
    <n v="0"/>
    <n v="0"/>
    <n v="0"/>
    <n v="0"/>
    <n v="0"/>
    <n v="0"/>
    <n v="0"/>
    <n v="0"/>
    <n v="0"/>
    <n v="1"/>
    <n v="0"/>
    <n v="0"/>
    <m/>
    <m/>
    <n v="1"/>
    <n v="1"/>
    <s v="Correct"/>
    <m/>
    <x v="1"/>
    <n v="60"/>
    <x v="0"/>
    <x v="133"/>
    <x v="1"/>
    <x v="1"/>
    <s v="English"/>
    <x v="5"/>
    <x v="7"/>
    <x v="0"/>
    <x v="2"/>
    <x v="0"/>
    <s v="Yes"/>
    <m/>
  </r>
  <r>
    <n v="863"/>
    <m/>
    <m/>
    <m/>
    <m/>
    <s v="HIV/AIDS &amp; Sexually Transmitted Diseases (STDs)"/>
    <m/>
    <m/>
    <m/>
    <m/>
    <s v="Mental health depression/suicide"/>
    <s v="Drugs &amp; alcohol abuse"/>
    <m/>
    <m/>
    <m/>
    <n v="3"/>
    <n v="1"/>
    <m/>
    <n v="0"/>
    <n v="0"/>
    <n v="0"/>
    <n v="0"/>
    <n v="1"/>
    <n v="0"/>
    <n v="0"/>
    <n v="0"/>
    <n v="0"/>
    <n v="1"/>
    <n v="1"/>
    <n v="0"/>
    <n v="0"/>
    <m/>
    <m/>
    <n v="3"/>
    <n v="3"/>
    <s v="Correct"/>
    <m/>
    <x v="1"/>
    <n v="42"/>
    <x v="2"/>
    <x v="100"/>
    <x v="1"/>
    <x v="1"/>
    <s v="English"/>
    <x v="5"/>
    <x v="7"/>
    <x v="0"/>
    <x v="2"/>
    <x v="0"/>
    <s v="Yes"/>
    <m/>
  </r>
  <r>
    <n v="864"/>
    <m/>
    <m/>
    <s v="Heart disease &amp; stroke"/>
    <m/>
    <m/>
    <m/>
    <m/>
    <m/>
    <m/>
    <s v="Mental health depression/suicide"/>
    <m/>
    <s v="Environmental hazards"/>
    <m/>
    <m/>
    <n v="3"/>
    <n v="1"/>
    <m/>
    <n v="0"/>
    <n v="0"/>
    <n v="1"/>
    <n v="0"/>
    <n v="0"/>
    <n v="0"/>
    <n v="0"/>
    <n v="0"/>
    <n v="0"/>
    <n v="1"/>
    <n v="0"/>
    <n v="1"/>
    <n v="0"/>
    <m/>
    <m/>
    <n v="3"/>
    <n v="3"/>
    <s v="Correct"/>
    <m/>
    <x v="1"/>
    <n v="77"/>
    <x v="0"/>
    <x v="178"/>
    <x v="1"/>
    <x v="1"/>
    <s v="English"/>
    <x v="6"/>
    <x v="8"/>
    <x v="2"/>
    <x v="2"/>
    <x v="6"/>
    <s v="Yes"/>
    <m/>
  </r>
  <r>
    <n v="865"/>
    <m/>
    <s v="Cancer"/>
    <m/>
    <m/>
    <m/>
    <m/>
    <m/>
    <m/>
    <s v="Diabetes"/>
    <s v="Mental health depression/suicide"/>
    <m/>
    <m/>
    <m/>
    <m/>
    <n v="3"/>
    <n v="1"/>
    <m/>
    <n v="0"/>
    <n v="1"/>
    <n v="0"/>
    <n v="0"/>
    <n v="0"/>
    <n v="0"/>
    <n v="0"/>
    <n v="0"/>
    <n v="1"/>
    <n v="1"/>
    <n v="0"/>
    <n v="0"/>
    <n v="0"/>
    <m/>
    <m/>
    <n v="3"/>
    <n v="3"/>
    <s v="Correct"/>
    <m/>
    <x v="1"/>
    <n v="59"/>
    <x v="0"/>
    <x v="22"/>
    <x v="15"/>
    <x v="2"/>
    <s v="Spanish"/>
    <x v="1"/>
    <x v="4"/>
    <x v="1"/>
    <x v="2"/>
    <x v="5"/>
    <s v="Yes"/>
    <m/>
  </r>
  <r>
    <n v="866"/>
    <m/>
    <m/>
    <m/>
    <m/>
    <m/>
    <m/>
    <m/>
    <s v="Women’s health &amp; wellness"/>
    <m/>
    <s v="Mental health depression/suicide"/>
    <m/>
    <s v="Environmental hazards"/>
    <m/>
    <m/>
    <n v="3"/>
    <n v="1"/>
    <m/>
    <n v="0"/>
    <n v="0"/>
    <n v="0"/>
    <n v="0"/>
    <n v="0"/>
    <n v="0"/>
    <n v="0"/>
    <n v="1"/>
    <n v="0"/>
    <n v="1"/>
    <n v="0"/>
    <n v="1"/>
    <n v="0"/>
    <m/>
    <m/>
    <n v="3"/>
    <n v="3"/>
    <s v="Correct"/>
    <m/>
    <x v="0"/>
    <n v="60"/>
    <x v="2"/>
    <x v="123"/>
    <x v="1"/>
    <x v="1"/>
    <s v="English"/>
    <x v="0"/>
    <x v="1"/>
    <x v="0"/>
    <x v="2"/>
    <x v="5"/>
    <s v="Yes"/>
    <m/>
  </r>
  <r>
    <n v="867"/>
    <s v="Asthma/lung disease"/>
    <s v="Cancer"/>
    <m/>
    <m/>
    <m/>
    <m/>
    <m/>
    <m/>
    <m/>
    <m/>
    <s v="Drugs &amp; alcohol abuse"/>
    <m/>
    <m/>
    <m/>
    <n v="3"/>
    <n v="1"/>
    <m/>
    <n v="1"/>
    <n v="1"/>
    <n v="0"/>
    <n v="0"/>
    <n v="0"/>
    <n v="0"/>
    <n v="0"/>
    <n v="0"/>
    <n v="0"/>
    <n v="0"/>
    <n v="1"/>
    <n v="0"/>
    <n v="0"/>
    <m/>
    <m/>
    <n v="3"/>
    <n v="3"/>
    <s v="Correct"/>
    <m/>
    <x v="0"/>
    <n v="44"/>
    <x v="2"/>
    <x v="65"/>
    <x v="1"/>
    <x v="1"/>
    <s v="English"/>
    <x v="5"/>
    <x v="1"/>
    <x v="0"/>
    <x v="2"/>
    <x v="0"/>
    <s v="Yes"/>
    <m/>
  </r>
  <r>
    <n v="868"/>
    <m/>
    <m/>
    <m/>
    <m/>
    <m/>
    <m/>
    <m/>
    <m/>
    <m/>
    <m/>
    <m/>
    <m/>
    <m/>
    <m/>
    <n v="0"/>
    <e v="#DIV/0!"/>
    <m/>
    <n v="0"/>
    <n v="0"/>
    <n v="0"/>
    <n v="0"/>
    <n v="0"/>
    <n v="0"/>
    <n v="0"/>
    <n v="0"/>
    <n v="0"/>
    <n v="0"/>
    <n v="0"/>
    <n v="0"/>
    <n v="0"/>
    <m/>
    <m/>
    <n v="0"/>
    <n v="0"/>
    <s v="Correct"/>
    <m/>
    <x v="1"/>
    <n v="22"/>
    <x v="0"/>
    <x v="84"/>
    <x v="1"/>
    <x v="1"/>
    <s v="English"/>
    <x v="1"/>
    <x v="10"/>
    <x v="1"/>
    <x v="2"/>
    <x v="8"/>
    <s v="Yes"/>
    <m/>
  </r>
  <r>
    <n v="869"/>
    <m/>
    <m/>
    <s v="Heart disease &amp; stroke"/>
    <m/>
    <m/>
    <m/>
    <s v="Child health &amp; wellness"/>
    <m/>
    <m/>
    <s v="Mental health depression/suicide"/>
    <m/>
    <m/>
    <m/>
    <m/>
    <n v="3"/>
    <n v="1"/>
    <m/>
    <n v="0"/>
    <n v="0"/>
    <n v="1"/>
    <n v="0"/>
    <n v="0"/>
    <n v="0"/>
    <n v="1"/>
    <n v="0"/>
    <n v="0"/>
    <n v="1"/>
    <n v="0"/>
    <n v="0"/>
    <n v="0"/>
    <m/>
    <m/>
    <n v="3"/>
    <n v="3"/>
    <s v="Correct"/>
    <m/>
    <x v="0"/>
    <n v="57"/>
    <x v="0"/>
    <x v="137"/>
    <x v="1"/>
    <x v="1"/>
    <s v="English"/>
    <x v="6"/>
    <x v="8"/>
    <x v="0"/>
    <x v="2"/>
    <x v="0"/>
    <s v="Yes"/>
    <m/>
  </r>
  <r>
    <n v="870"/>
    <m/>
    <m/>
    <m/>
    <m/>
    <m/>
    <m/>
    <m/>
    <m/>
    <m/>
    <s v="Mental health depression/suicide"/>
    <m/>
    <m/>
    <s v="Obesity/weight loss issues"/>
    <m/>
    <n v="2"/>
    <n v="1.5"/>
    <m/>
    <n v="0"/>
    <n v="0"/>
    <n v="0"/>
    <n v="0"/>
    <n v="0"/>
    <n v="0"/>
    <n v="0"/>
    <n v="0"/>
    <n v="0"/>
    <n v="1"/>
    <n v="0"/>
    <n v="0"/>
    <n v="1"/>
    <m/>
    <m/>
    <n v="2"/>
    <n v="2"/>
    <s v="Correct"/>
    <m/>
    <x v="0"/>
    <n v="62"/>
    <x v="0"/>
    <x v="132"/>
    <x v="1"/>
    <x v="1"/>
    <s v="English"/>
    <x v="5"/>
    <x v="1"/>
    <x v="0"/>
    <x v="2"/>
    <x v="0"/>
    <s v="Yes"/>
    <m/>
  </r>
  <r>
    <n v="871"/>
    <m/>
    <s v="Cancer"/>
    <m/>
    <m/>
    <m/>
    <m/>
    <m/>
    <m/>
    <m/>
    <s v="Mental health depression/suicide"/>
    <s v="Drugs &amp; alcohol abuse"/>
    <m/>
    <m/>
    <m/>
    <n v="3"/>
    <n v="1"/>
    <m/>
    <n v="0"/>
    <n v="1"/>
    <n v="0"/>
    <n v="0"/>
    <n v="0"/>
    <n v="0"/>
    <n v="0"/>
    <n v="0"/>
    <n v="0"/>
    <n v="1"/>
    <n v="1"/>
    <n v="0"/>
    <n v="0"/>
    <m/>
    <m/>
    <n v="3"/>
    <n v="3"/>
    <s v="Correct"/>
    <m/>
    <x v="1"/>
    <n v="54"/>
    <x v="2"/>
    <x v="179"/>
    <x v="2"/>
    <x v="0"/>
    <m/>
    <x v="3"/>
    <x v="2"/>
    <x v="3"/>
    <x v="0"/>
    <x v="3"/>
    <m/>
    <m/>
  </r>
  <r>
    <n v="872"/>
    <m/>
    <m/>
    <m/>
    <m/>
    <m/>
    <m/>
    <m/>
    <m/>
    <m/>
    <s v="Mental health depression/suicide"/>
    <s v="Drugs &amp; alcohol abuse"/>
    <m/>
    <s v="Obesity/weight loss issues"/>
    <m/>
    <n v="3"/>
    <n v="1"/>
    <m/>
    <n v="0"/>
    <n v="0"/>
    <n v="0"/>
    <n v="0"/>
    <n v="0"/>
    <n v="0"/>
    <n v="0"/>
    <n v="0"/>
    <n v="0"/>
    <n v="1"/>
    <n v="1"/>
    <n v="0"/>
    <n v="1"/>
    <m/>
    <m/>
    <n v="3"/>
    <n v="3"/>
    <s v="Correct"/>
    <m/>
    <x v="0"/>
    <n v="59"/>
    <x v="2"/>
    <x v="180"/>
    <x v="1"/>
    <x v="1"/>
    <s v="English"/>
    <x v="6"/>
    <x v="1"/>
    <x v="0"/>
    <x v="2"/>
    <x v="0"/>
    <s v="Yes"/>
    <m/>
  </r>
  <r>
    <n v="873"/>
    <m/>
    <m/>
    <m/>
    <m/>
    <m/>
    <m/>
    <m/>
    <m/>
    <m/>
    <m/>
    <m/>
    <m/>
    <m/>
    <m/>
    <n v="0"/>
    <e v="#DIV/0!"/>
    <m/>
    <n v="0"/>
    <n v="0"/>
    <n v="0"/>
    <n v="0"/>
    <n v="0"/>
    <n v="0"/>
    <n v="0"/>
    <n v="0"/>
    <n v="0"/>
    <n v="0"/>
    <n v="0"/>
    <n v="0"/>
    <n v="0"/>
    <m/>
    <m/>
    <n v="0"/>
    <n v="0"/>
    <s v="Correct"/>
    <m/>
    <x v="1"/>
    <n v="40"/>
    <x v="2"/>
    <x v="104"/>
    <x v="1"/>
    <x v="2"/>
    <s v="English"/>
    <x v="6"/>
    <x v="0"/>
    <x v="0"/>
    <x v="2"/>
    <x v="0"/>
    <s v="Yes"/>
    <m/>
  </r>
  <r>
    <n v="874"/>
    <m/>
    <m/>
    <m/>
    <m/>
    <m/>
    <m/>
    <m/>
    <s v="Women’s health &amp; wellness"/>
    <m/>
    <s v="Mental health depression/suicide"/>
    <m/>
    <m/>
    <s v="Obesity/weight loss issues"/>
    <m/>
    <n v="3"/>
    <n v="1"/>
    <m/>
    <n v="0"/>
    <n v="0"/>
    <n v="0"/>
    <n v="0"/>
    <n v="0"/>
    <n v="0"/>
    <n v="0"/>
    <n v="1"/>
    <n v="0"/>
    <n v="1"/>
    <n v="0"/>
    <n v="0"/>
    <n v="1"/>
    <m/>
    <m/>
    <n v="3"/>
    <n v="3"/>
    <s v="Correct"/>
    <m/>
    <x v="0"/>
    <n v="51"/>
    <x v="0"/>
    <x v="181"/>
    <x v="1"/>
    <x v="1"/>
    <s v="English"/>
    <x v="0"/>
    <x v="4"/>
    <x v="0"/>
    <x v="2"/>
    <x v="0"/>
    <s v="Yes"/>
    <m/>
  </r>
  <r>
    <n v="875"/>
    <m/>
    <s v="Cancer"/>
    <m/>
    <m/>
    <m/>
    <m/>
    <m/>
    <m/>
    <m/>
    <m/>
    <m/>
    <m/>
    <m/>
    <m/>
    <n v="1"/>
    <n v="3"/>
    <m/>
    <n v="0"/>
    <n v="1"/>
    <n v="0"/>
    <n v="0"/>
    <n v="0"/>
    <n v="0"/>
    <n v="0"/>
    <n v="0"/>
    <n v="0"/>
    <n v="0"/>
    <n v="0"/>
    <n v="0"/>
    <n v="0"/>
    <m/>
    <m/>
    <n v="1"/>
    <n v="1"/>
    <s v="Correct"/>
    <m/>
    <x v="1"/>
    <n v="70"/>
    <x v="0"/>
    <x v="25"/>
    <x v="1"/>
    <x v="2"/>
    <s v="English, Spanish"/>
    <x v="1"/>
    <x v="7"/>
    <x v="2"/>
    <x v="2"/>
    <x v="5"/>
    <s v="Yes"/>
    <m/>
  </r>
  <r>
    <n v="876"/>
    <m/>
    <m/>
    <m/>
    <m/>
    <m/>
    <m/>
    <m/>
    <m/>
    <m/>
    <s v="Mental health depression/suicide"/>
    <m/>
    <s v="Environmental hazards"/>
    <m/>
    <m/>
    <n v="2"/>
    <n v="1.5"/>
    <m/>
    <n v="0"/>
    <n v="0"/>
    <n v="0"/>
    <n v="0"/>
    <n v="0"/>
    <n v="0"/>
    <n v="0"/>
    <n v="0"/>
    <n v="0"/>
    <n v="1"/>
    <n v="0"/>
    <n v="1"/>
    <n v="0"/>
    <m/>
    <m/>
    <n v="2"/>
    <n v="2"/>
    <s v="Correct"/>
    <m/>
    <x v="3"/>
    <n v="49"/>
    <x v="2"/>
    <x v="53"/>
    <x v="14"/>
    <x v="1"/>
    <s v="English"/>
    <x v="1"/>
    <x v="4"/>
    <x v="2"/>
    <x v="3"/>
    <x v="1"/>
    <s v="No"/>
    <m/>
  </r>
  <r>
    <n v="877"/>
    <m/>
    <m/>
    <m/>
    <m/>
    <m/>
    <m/>
    <s v="Child health &amp; wellness"/>
    <m/>
    <s v="Diabetes"/>
    <m/>
    <m/>
    <m/>
    <m/>
    <m/>
    <n v="2"/>
    <n v="1.5"/>
    <m/>
    <n v="0"/>
    <n v="0"/>
    <n v="0"/>
    <n v="0"/>
    <n v="0"/>
    <n v="0"/>
    <n v="1"/>
    <n v="0"/>
    <n v="1"/>
    <n v="0"/>
    <n v="0"/>
    <n v="0"/>
    <n v="0"/>
    <m/>
    <m/>
    <n v="2"/>
    <n v="2"/>
    <s v="Correct"/>
    <m/>
    <x v="0"/>
    <n v="57"/>
    <x v="2"/>
    <x v="28"/>
    <x v="1"/>
    <x v="1"/>
    <s v="English"/>
    <x v="5"/>
    <x v="7"/>
    <x v="4"/>
    <x v="2"/>
    <x v="0"/>
    <s v="No"/>
    <m/>
  </r>
  <r>
    <n v="878"/>
    <m/>
    <m/>
    <s v="Heart disease &amp; stroke"/>
    <m/>
    <m/>
    <m/>
    <m/>
    <m/>
    <s v="Diabetes"/>
    <s v="Mental health depression/suicide"/>
    <m/>
    <m/>
    <m/>
    <m/>
    <n v="3"/>
    <n v="1"/>
    <m/>
    <n v="0"/>
    <n v="0"/>
    <n v="1"/>
    <n v="0"/>
    <n v="0"/>
    <n v="0"/>
    <n v="0"/>
    <n v="0"/>
    <n v="1"/>
    <n v="1"/>
    <n v="0"/>
    <n v="0"/>
    <n v="0"/>
    <m/>
    <m/>
    <n v="3"/>
    <n v="3"/>
    <s v="Correct"/>
    <m/>
    <x v="1"/>
    <n v="71"/>
    <x v="2"/>
    <x v="99"/>
    <x v="1"/>
    <x v="1"/>
    <s v="English"/>
    <x v="0"/>
    <x v="8"/>
    <x v="2"/>
    <x v="2"/>
    <x v="6"/>
    <s v="No"/>
    <m/>
  </r>
  <r>
    <n v="879"/>
    <s v="Asthma/lung disease"/>
    <m/>
    <m/>
    <m/>
    <m/>
    <m/>
    <m/>
    <s v="Women’s health &amp; wellness"/>
    <m/>
    <m/>
    <m/>
    <m/>
    <s v="Obesity/weight loss issues"/>
    <m/>
    <n v="3"/>
    <n v="1"/>
    <m/>
    <n v="1"/>
    <n v="0"/>
    <n v="0"/>
    <n v="0"/>
    <n v="0"/>
    <n v="0"/>
    <n v="0"/>
    <n v="1"/>
    <n v="0"/>
    <n v="0"/>
    <n v="0"/>
    <n v="0"/>
    <n v="1"/>
    <m/>
    <m/>
    <n v="3"/>
    <n v="3"/>
    <s v="Correct"/>
    <m/>
    <x v="0"/>
    <n v="30"/>
    <x v="2"/>
    <x v="182"/>
    <x v="1"/>
    <x v="1"/>
    <s v="English"/>
    <x v="6"/>
    <x v="8"/>
    <x v="5"/>
    <x v="2"/>
    <x v="4"/>
    <s v="Yes"/>
    <m/>
  </r>
  <r>
    <n v="880"/>
    <m/>
    <s v="Cancer"/>
    <m/>
    <s v="Safety"/>
    <m/>
    <m/>
    <m/>
    <m/>
    <m/>
    <m/>
    <m/>
    <m/>
    <m/>
    <m/>
    <n v="2"/>
    <n v="1.5"/>
    <m/>
    <n v="0"/>
    <n v="1"/>
    <n v="0"/>
    <n v="1"/>
    <n v="0"/>
    <n v="0"/>
    <n v="0"/>
    <n v="0"/>
    <n v="0"/>
    <n v="0"/>
    <n v="0"/>
    <n v="0"/>
    <n v="0"/>
    <m/>
    <m/>
    <n v="2"/>
    <n v="2"/>
    <s v="Correct"/>
    <m/>
    <x v="0"/>
    <n v="49"/>
    <x v="0"/>
    <x v="64"/>
    <x v="1"/>
    <x v="1"/>
    <s v="English"/>
    <x v="6"/>
    <x v="1"/>
    <x v="0"/>
    <x v="2"/>
    <x v="0"/>
    <s v="Yes"/>
    <m/>
  </r>
  <r>
    <n v="881"/>
    <s v="Asthma/lung disease"/>
    <m/>
    <m/>
    <m/>
    <m/>
    <m/>
    <s v="Child health &amp; wellness"/>
    <m/>
    <m/>
    <m/>
    <m/>
    <s v="Environmental hazards"/>
    <m/>
    <m/>
    <n v="3"/>
    <n v="1"/>
    <m/>
    <n v="1"/>
    <n v="0"/>
    <n v="0"/>
    <n v="0"/>
    <n v="0"/>
    <n v="0"/>
    <n v="1"/>
    <n v="0"/>
    <n v="0"/>
    <n v="0"/>
    <n v="0"/>
    <n v="1"/>
    <n v="0"/>
    <m/>
    <m/>
    <n v="3"/>
    <n v="3"/>
    <s v="Correct"/>
    <m/>
    <x v="0"/>
    <n v="58"/>
    <x v="2"/>
    <x v="11"/>
    <x v="2"/>
    <x v="0"/>
    <m/>
    <x v="3"/>
    <x v="2"/>
    <x v="3"/>
    <x v="0"/>
    <x v="3"/>
    <m/>
    <m/>
  </r>
  <r>
    <n v="882"/>
    <m/>
    <s v="Cancer"/>
    <m/>
    <s v="Safety"/>
    <m/>
    <m/>
    <m/>
    <m/>
    <m/>
    <m/>
    <s v="Drugs &amp; alcohol abuse"/>
    <m/>
    <m/>
    <m/>
    <n v="3"/>
    <n v="1"/>
    <m/>
    <n v="0"/>
    <n v="1"/>
    <n v="0"/>
    <n v="1"/>
    <n v="0"/>
    <n v="0"/>
    <n v="0"/>
    <n v="0"/>
    <n v="0"/>
    <n v="0"/>
    <n v="1"/>
    <n v="0"/>
    <n v="0"/>
    <m/>
    <m/>
    <n v="3"/>
    <n v="3"/>
    <s v="Correct"/>
    <m/>
    <x v="0"/>
    <n v="48"/>
    <x v="0"/>
    <x v="80"/>
    <x v="1"/>
    <x v="1"/>
    <s v="English"/>
    <x v="0"/>
    <x v="1"/>
    <x v="0"/>
    <x v="2"/>
    <x v="0"/>
    <s v="Yes"/>
    <m/>
  </r>
  <r>
    <n v="883"/>
    <m/>
    <m/>
    <m/>
    <s v="Safety"/>
    <m/>
    <s v="Vaccine preventable diseases"/>
    <m/>
    <s v="Women’s health &amp; wellness"/>
    <m/>
    <m/>
    <m/>
    <m/>
    <m/>
    <m/>
    <n v="3"/>
    <n v="1"/>
    <m/>
    <n v="0"/>
    <n v="0"/>
    <n v="0"/>
    <n v="1"/>
    <n v="0"/>
    <n v="1"/>
    <n v="0"/>
    <n v="1"/>
    <n v="0"/>
    <n v="0"/>
    <n v="0"/>
    <n v="0"/>
    <n v="0"/>
    <m/>
    <m/>
    <n v="3"/>
    <n v="3"/>
    <s v="Correct"/>
    <m/>
    <x v="0"/>
    <n v="22"/>
    <x v="0"/>
    <x v="73"/>
    <x v="2"/>
    <x v="0"/>
    <m/>
    <x v="3"/>
    <x v="2"/>
    <x v="3"/>
    <x v="0"/>
    <x v="3"/>
    <m/>
    <m/>
  </r>
  <r>
    <n v="884"/>
    <m/>
    <m/>
    <m/>
    <s v="Safety"/>
    <m/>
    <m/>
    <m/>
    <s v="Women’s health &amp; wellness"/>
    <m/>
    <m/>
    <m/>
    <m/>
    <s v="Obesity/weight loss issues"/>
    <m/>
    <n v="3"/>
    <n v="1"/>
    <m/>
    <n v="0"/>
    <n v="0"/>
    <n v="0"/>
    <n v="1"/>
    <n v="0"/>
    <n v="0"/>
    <n v="0"/>
    <n v="1"/>
    <n v="0"/>
    <n v="0"/>
    <n v="0"/>
    <n v="0"/>
    <n v="1"/>
    <m/>
    <m/>
    <n v="3"/>
    <n v="3"/>
    <s v="Correct"/>
    <m/>
    <x v="0"/>
    <n v="22"/>
    <x v="0"/>
    <x v="5"/>
    <x v="0"/>
    <x v="1"/>
    <s v="English"/>
    <x v="6"/>
    <x v="0"/>
    <x v="5"/>
    <x v="2"/>
    <x v="0"/>
    <s v="Yes"/>
    <m/>
  </r>
  <r>
    <n v="885"/>
    <m/>
    <m/>
    <m/>
    <s v="Safety"/>
    <m/>
    <m/>
    <m/>
    <m/>
    <m/>
    <m/>
    <m/>
    <m/>
    <s v="Obesity/weight loss issues"/>
    <m/>
    <n v="2"/>
    <n v="1.5"/>
    <m/>
    <n v="0"/>
    <n v="0"/>
    <n v="0"/>
    <n v="1"/>
    <n v="0"/>
    <n v="0"/>
    <n v="0"/>
    <n v="0"/>
    <n v="0"/>
    <n v="0"/>
    <n v="0"/>
    <n v="0"/>
    <n v="1"/>
    <m/>
    <m/>
    <n v="2"/>
    <n v="2"/>
    <s v="Correct"/>
    <m/>
    <x v="0"/>
    <n v="58"/>
    <x v="2"/>
    <x v="26"/>
    <x v="1"/>
    <x v="1"/>
    <s v="English"/>
    <x v="0"/>
    <x v="7"/>
    <x v="0"/>
    <x v="2"/>
    <x v="0"/>
    <s v="Yes"/>
    <m/>
  </r>
  <r>
    <n v="886"/>
    <m/>
    <m/>
    <m/>
    <m/>
    <m/>
    <m/>
    <m/>
    <m/>
    <s v="Diabetes"/>
    <s v="Mental health depression/suicide"/>
    <s v="Drugs &amp; alcohol abuse"/>
    <m/>
    <m/>
    <m/>
    <n v="3"/>
    <n v="1"/>
    <m/>
    <n v="0"/>
    <n v="0"/>
    <n v="0"/>
    <n v="0"/>
    <n v="0"/>
    <n v="0"/>
    <n v="0"/>
    <n v="0"/>
    <n v="1"/>
    <n v="1"/>
    <n v="1"/>
    <n v="0"/>
    <n v="0"/>
    <m/>
    <m/>
    <n v="3"/>
    <n v="3"/>
    <s v="Correct"/>
    <m/>
    <x v="0"/>
    <n v="43"/>
    <x v="2"/>
    <x v="183"/>
    <x v="7"/>
    <x v="1"/>
    <s v="English"/>
    <x v="5"/>
    <x v="1"/>
    <x v="0"/>
    <x v="2"/>
    <x v="0"/>
    <s v="Yes"/>
    <m/>
  </r>
  <r>
    <n v="887"/>
    <m/>
    <m/>
    <m/>
    <m/>
    <m/>
    <m/>
    <m/>
    <s v="Women’s health &amp; wellness"/>
    <m/>
    <s v="Mental health depression/suicide"/>
    <m/>
    <m/>
    <s v="Obesity/weight loss issues"/>
    <m/>
    <n v="3"/>
    <n v="1"/>
    <m/>
    <n v="0"/>
    <n v="0"/>
    <n v="0"/>
    <n v="0"/>
    <n v="0"/>
    <n v="0"/>
    <n v="0"/>
    <n v="1"/>
    <n v="0"/>
    <n v="1"/>
    <n v="0"/>
    <n v="0"/>
    <n v="1"/>
    <m/>
    <m/>
    <n v="3"/>
    <n v="3"/>
    <s v="Correct"/>
    <m/>
    <x v="0"/>
    <n v="39"/>
    <x v="2"/>
    <x v="53"/>
    <x v="1"/>
    <x v="1"/>
    <s v="English"/>
    <x v="5"/>
    <x v="7"/>
    <x v="0"/>
    <x v="2"/>
    <x v="0"/>
    <s v="Yes"/>
    <m/>
  </r>
  <r>
    <n v="888"/>
    <m/>
    <m/>
    <m/>
    <m/>
    <s v="HIV/AIDS &amp; Sexually Transmitted Diseases (STDs)"/>
    <m/>
    <m/>
    <m/>
    <m/>
    <m/>
    <s v="Drugs &amp; alcohol abuse"/>
    <s v="Environmental hazards"/>
    <m/>
    <m/>
    <n v="3"/>
    <n v="1"/>
    <m/>
    <n v="0"/>
    <n v="0"/>
    <n v="0"/>
    <n v="0"/>
    <n v="1"/>
    <n v="0"/>
    <n v="0"/>
    <n v="0"/>
    <n v="0"/>
    <n v="0"/>
    <n v="1"/>
    <n v="1"/>
    <n v="0"/>
    <m/>
    <m/>
    <n v="3"/>
    <n v="3"/>
    <s v="Correct"/>
    <m/>
    <x v="1"/>
    <n v="56"/>
    <x v="2"/>
    <x v="144"/>
    <x v="1"/>
    <x v="1"/>
    <s v="English"/>
    <x v="2"/>
    <x v="4"/>
    <x v="0"/>
    <x v="2"/>
    <x v="0"/>
    <s v="Yes"/>
    <m/>
  </r>
  <r>
    <n v="889"/>
    <m/>
    <m/>
    <m/>
    <m/>
    <m/>
    <m/>
    <m/>
    <m/>
    <m/>
    <s v="Mental health depression/suicide"/>
    <s v="Drugs &amp; alcohol abuse"/>
    <m/>
    <s v="Obesity/weight loss issues"/>
    <m/>
    <n v="3"/>
    <n v="1"/>
    <m/>
    <n v="0"/>
    <n v="0"/>
    <n v="0"/>
    <n v="0"/>
    <n v="0"/>
    <n v="0"/>
    <n v="0"/>
    <n v="0"/>
    <n v="0"/>
    <n v="1"/>
    <n v="1"/>
    <n v="0"/>
    <n v="1"/>
    <m/>
    <m/>
    <n v="3"/>
    <n v="3"/>
    <s v="Correct"/>
    <m/>
    <x v="0"/>
    <n v="24"/>
    <x v="2"/>
    <x v="105"/>
    <x v="1"/>
    <x v="1"/>
    <s v="English"/>
    <x v="6"/>
    <x v="7"/>
    <x v="5"/>
    <x v="2"/>
    <x v="0"/>
    <s v="Yes"/>
    <m/>
  </r>
  <r>
    <n v="890"/>
    <m/>
    <s v="Cancer"/>
    <m/>
    <m/>
    <m/>
    <m/>
    <m/>
    <m/>
    <m/>
    <s v="Mental health depression/suicide"/>
    <m/>
    <m/>
    <m/>
    <m/>
    <n v="2"/>
    <n v="1.5"/>
    <m/>
    <n v="0"/>
    <n v="1"/>
    <n v="0"/>
    <n v="0"/>
    <n v="0"/>
    <n v="0"/>
    <n v="0"/>
    <n v="0"/>
    <n v="0"/>
    <n v="1"/>
    <n v="0"/>
    <n v="0"/>
    <n v="0"/>
    <m/>
    <m/>
    <n v="2"/>
    <n v="2"/>
    <s v="Correct"/>
    <m/>
    <x v="0"/>
    <n v="23"/>
    <x v="2"/>
    <x v="184"/>
    <x v="5"/>
    <x v="1"/>
    <s v="English, Chinese"/>
    <x v="6"/>
    <x v="7"/>
    <x v="0"/>
    <x v="2"/>
    <x v="0"/>
    <s v="Yes"/>
    <m/>
  </r>
  <r>
    <n v="891"/>
    <s v="Asthma/lung disease"/>
    <m/>
    <m/>
    <m/>
    <m/>
    <m/>
    <m/>
    <m/>
    <m/>
    <m/>
    <m/>
    <m/>
    <m/>
    <m/>
    <n v="1"/>
    <n v="3"/>
    <m/>
    <n v="1"/>
    <n v="0"/>
    <n v="0"/>
    <n v="0"/>
    <n v="0"/>
    <n v="0"/>
    <n v="0"/>
    <n v="0"/>
    <n v="0"/>
    <n v="0"/>
    <n v="0"/>
    <n v="0"/>
    <n v="0"/>
    <m/>
    <m/>
    <n v="1"/>
    <n v="1"/>
    <s v="Correct"/>
    <m/>
    <x v="0"/>
    <n v="59"/>
    <x v="0"/>
    <x v="109"/>
    <x v="1"/>
    <x v="1"/>
    <s v="English"/>
    <x v="4"/>
    <x v="4"/>
    <x v="1"/>
    <x v="2"/>
    <x v="4"/>
    <s v="No"/>
    <m/>
  </r>
  <r>
    <n v="892"/>
    <m/>
    <m/>
    <m/>
    <m/>
    <m/>
    <m/>
    <s v="Child health &amp; wellness"/>
    <s v="Women’s health &amp; wellness"/>
    <m/>
    <s v="Mental health depression/suicide"/>
    <m/>
    <m/>
    <m/>
    <m/>
    <n v="3"/>
    <n v="1"/>
    <m/>
    <n v="0"/>
    <n v="0"/>
    <n v="0"/>
    <n v="0"/>
    <n v="0"/>
    <n v="0"/>
    <n v="1"/>
    <n v="1"/>
    <n v="0"/>
    <n v="1"/>
    <n v="0"/>
    <n v="0"/>
    <n v="0"/>
    <m/>
    <m/>
    <n v="3"/>
    <n v="3"/>
    <s v="Correct"/>
    <m/>
    <x v="0"/>
    <n v="55"/>
    <x v="2"/>
    <x v="53"/>
    <x v="1"/>
    <x v="1"/>
    <s v="English"/>
    <x v="0"/>
    <x v="0"/>
    <x v="0"/>
    <x v="2"/>
    <x v="0"/>
    <s v="Yes"/>
    <m/>
  </r>
  <r>
    <n v="893"/>
    <m/>
    <s v="Cancer"/>
    <s v="Heart disease &amp; stroke"/>
    <m/>
    <m/>
    <m/>
    <m/>
    <s v="Women’s health &amp; wellness"/>
    <m/>
    <m/>
    <m/>
    <m/>
    <m/>
    <m/>
    <n v="3"/>
    <n v="1"/>
    <m/>
    <n v="0"/>
    <n v="1"/>
    <n v="1"/>
    <n v="0"/>
    <n v="0"/>
    <n v="0"/>
    <n v="0"/>
    <n v="1"/>
    <n v="0"/>
    <n v="0"/>
    <n v="0"/>
    <n v="0"/>
    <n v="0"/>
    <m/>
    <m/>
    <n v="3"/>
    <n v="3"/>
    <s v="Correct"/>
    <m/>
    <x v="0"/>
    <n v="67"/>
    <x v="0"/>
    <x v="6"/>
    <x v="1"/>
    <x v="1"/>
    <s v="English"/>
    <x v="1"/>
    <x v="1"/>
    <x v="2"/>
    <x v="2"/>
    <x v="6"/>
    <s v="No"/>
    <m/>
  </r>
  <r>
    <n v="894"/>
    <m/>
    <m/>
    <m/>
    <m/>
    <m/>
    <m/>
    <m/>
    <m/>
    <m/>
    <s v="Mental health depression/suicide"/>
    <s v="Drugs &amp; alcohol abuse"/>
    <m/>
    <s v="Obesity/weight loss issues"/>
    <m/>
    <n v="3"/>
    <n v="1"/>
    <m/>
    <n v="0"/>
    <n v="0"/>
    <n v="0"/>
    <n v="0"/>
    <n v="0"/>
    <n v="0"/>
    <n v="0"/>
    <n v="0"/>
    <n v="0"/>
    <n v="1"/>
    <n v="1"/>
    <n v="0"/>
    <n v="1"/>
    <m/>
    <m/>
    <n v="3"/>
    <n v="3"/>
    <s v="Correct"/>
    <m/>
    <x v="0"/>
    <n v="54"/>
    <x v="2"/>
    <x v="96"/>
    <x v="5"/>
    <x v="1"/>
    <s v="English"/>
    <x v="5"/>
    <x v="7"/>
    <x v="0"/>
    <x v="2"/>
    <x v="0"/>
    <s v="Yes"/>
    <m/>
  </r>
  <r>
    <n v="895"/>
    <m/>
    <m/>
    <m/>
    <m/>
    <m/>
    <m/>
    <s v="Child health &amp; wellness"/>
    <m/>
    <m/>
    <m/>
    <s v="Drugs &amp; alcohol abuse"/>
    <m/>
    <s v="Obesity/weight loss issues"/>
    <m/>
    <n v="3"/>
    <n v="1"/>
    <m/>
    <n v="0"/>
    <n v="0"/>
    <n v="0"/>
    <n v="0"/>
    <n v="0"/>
    <n v="0"/>
    <n v="1"/>
    <n v="0"/>
    <n v="0"/>
    <n v="0"/>
    <n v="1"/>
    <n v="0"/>
    <n v="1"/>
    <m/>
    <m/>
    <n v="3"/>
    <n v="3"/>
    <s v="Correct"/>
    <m/>
    <x v="0"/>
    <n v="23"/>
    <x v="0"/>
    <x v="140"/>
    <x v="1"/>
    <x v="2"/>
    <s v="English"/>
    <x v="2"/>
    <x v="7"/>
    <x v="5"/>
    <x v="2"/>
    <x v="0"/>
    <s v="Yes"/>
    <m/>
  </r>
  <r>
    <n v="896"/>
    <m/>
    <m/>
    <m/>
    <m/>
    <m/>
    <m/>
    <s v="Child health &amp; wellness"/>
    <s v="Women’s health &amp; wellness"/>
    <m/>
    <m/>
    <s v="Drugs &amp; alcohol abuse"/>
    <m/>
    <m/>
    <m/>
    <n v="3"/>
    <n v="1"/>
    <m/>
    <n v="0"/>
    <n v="0"/>
    <n v="0"/>
    <n v="0"/>
    <n v="0"/>
    <n v="0"/>
    <n v="1"/>
    <n v="1"/>
    <n v="0"/>
    <n v="0"/>
    <n v="1"/>
    <n v="0"/>
    <n v="0"/>
    <m/>
    <m/>
    <n v="3"/>
    <n v="3"/>
    <s v="Correct"/>
    <m/>
    <x v="0"/>
    <n v="54"/>
    <x v="2"/>
    <x v="28"/>
    <x v="1"/>
    <x v="1"/>
    <s v="English"/>
    <x v="6"/>
    <x v="1"/>
    <x v="0"/>
    <x v="2"/>
    <x v="0"/>
    <s v="Yes"/>
    <m/>
  </r>
  <r>
    <n v="897"/>
    <m/>
    <s v="Cancer"/>
    <s v="Heart disease &amp; stroke"/>
    <m/>
    <m/>
    <m/>
    <m/>
    <m/>
    <m/>
    <m/>
    <s v="Drugs &amp; alcohol abuse"/>
    <m/>
    <m/>
    <m/>
    <n v="3"/>
    <n v="1"/>
    <m/>
    <n v="0"/>
    <n v="1"/>
    <n v="1"/>
    <n v="0"/>
    <n v="0"/>
    <n v="0"/>
    <n v="0"/>
    <n v="0"/>
    <n v="0"/>
    <n v="0"/>
    <n v="1"/>
    <n v="0"/>
    <n v="0"/>
    <m/>
    <m/>
    <n v="3"/>
    <n v="3"/>
    <s v="Correct"/>
    <m/>
    <x v="0"/>
    <n v="48"/>
    <x v="2"/>
    <x v="142"/>
    <x v="1"/>
    <x v="1"/>
    <s v="English"/>
    <x v="6"/>
    <x v="1"/>
    <x v="0"/>
    <x v="2"/>
    <x v="0"/>
    <s v="Yes"/>
    <m/>
  </r>
  <r>
    <m/>
    <m/>
    <m/>
    <m/>
    <m/>
    <m/>
    <m/>
    <m/>
    <m/>
    <m/>
    <m/>
    <m/>
    <m/>
    <m/>
    <m/>
    <m/>
    <m/>
    <m/>
    <m/>
    <m/>
    <m/>
    <m/>
    <m/>
    <m/>
    <m/>
    <m/>
    <m/>
    <m/>
    <m/>
    <m/>
    <m/>
    <m/>
    <m/>
    <m/>
    <m/>
    <m/>
    <m/>
    <x v="3"/>
    <n v="9"/>
    <x v="1"/>
    <x v="11"/>
    <x v="2"/>
    <x v="0"/>
    <m/>
    <x v="3"/>
    <x v="2"/>
    <x v="3"/>
    <x v="0"/>
    <x v="3"/>
    <m/>
    <m/>
  </r>
  <r>
    <n v="899"/>
    <m/>
    <s v="Cancer"/>
    <m/>
    <m/>
    <m/>
    <m/>
    <m/>
    <m/>
    <m/>
    <s v="Mental health depression/suicide"/>
    <s v="Drugs &amp; alcohol abuse"/>
    <m/>
    <m/>
    <m/>
    <n v="3"/>
    <n v="1"/>
    <m/>
    <n v="0"/>
    <n v="1"/>
    <n v="0"/>
    <n v="0"/>
    <n v="0"/>
    <n v="0"/>
    <n v="0"/>
    <n v="0"/>
    <n v="0"/>
    <n v="1"/>
    <n v="1"/>
    <n v="0"/>
    <n v="0"/>
    <m/>
    <m/>
    <n v="3"/>
    <n v="3"/>
    <s v="Correct"/>
    <m/>
    <x v="0"/>
    <n v="56"/>
    <x v="2"/>
    <x v="43"/>
    <x v="1"/>
    <x v="1"/>
    <s v="English"/>
    <x v="5"/>
    <x v="1"/>
    <x v="6"/>
    <x v="2"/>
    <x v="0"/>
    <s v="Yes"/>
    <m/>
  </r>
  <r>
    <n v="900"/>
    <m/>
    <m/>
    <m/>
    <m/>
    <m/>
    <m/>
    <m/>
    <m/>
    <m/>
    <m/>
    <s v="Drugs &amp; alcohol abuse"/>
    <m/>
    <m/>
    <m/>
    <n v="1"/>
    <n v="3"/>
    <m/>
    <n v="0"/>
    <n v="0"/>
    <n v="0"/>
    <n v="0"/>
    <n v="0"/>
    <n v="0"/>
    <n v="0"/>
    <n v="0"/>
    <n v="0"/>
    <n v="0"/>
    <n v="1"/>
    <n v="0"/>
    <n v="0"/>
    <m/>
    <m/>
    <n v="1"/>
    <n v="1"/>
    <s v="Correct"/>
    <m/>
    <x v="0"/>
    <n v="24"/>
    <x v="0"/>
    <x v="25"/>
    <x v="1"/>
    <x v="1"/>
    <s v="English"/>
    <x v="1"/>
    <x v="1"/>
    <x v="5"/>
    <x v="2"/>
    <x v="4"/>
    <s v="Yes"/>
    <m/>
  </r>
  <r>
    <n v="901"/>
    <m/>
    <m/>
    <m/>
    <s v="Safety"/>
    <m/>
    <m/>
    <m/>
    <m/>
    <m/>
    <s v="Mental health depression/suicide"/>
    <s v="Drugs &amp; alcohol abuse"/>
    <m/>
    <m/>
    <m/>
    <n v="3"/>
    <n v="1"/>
    <m/>
    <n v="0"/>
    <n v="0"/>
    <n v="0"/>
    <n v="1"/>
    <n v="0"/>
    <n v="0"/>
    <n v="0"/>
    <n v="0"/>
    <n v="0"/>
    <n v="1"/>
    <n v="1"/>
    <n v="0"/>
    <n v="0"/>
    <m/>
    <m/>
    <n v="3"/>
    <n v="3"/>
    <s v="Correct"/>
    <m/>
    <x v="1"/>
    <n v="20"/>
    <x v="2"/>
    <x v="63"/>
    <x v="0"/>
    <x v="1"/>
    <s v="English"/>
    <x v="6"/>
    <x v="0"/>
    <x v="5"/>
    <x v="2"/>
    <x v="0"/>
    <s v="Yes"/>
    <m/>
  </r>
  <r>
    <n v="902"/>
    <m/>
    <m/>
    <m/>
    <m/>
    <m/>
    <m/>
    <m/>
    <m/>
    <m/>
    <m/>
    <m/>
    <m/>
    <m/>
    <m/>
    <n v="0"/>
    <e v="#DIV/0!"/>
    <m/>
    <n v="0"/>
    <n v="0"/>
    <n v="0"/>
    <n v="0"/>
    <n v="0"/>
    <n v="0"/>
    <n v="0"/>
    <n v="0"/>
    <n v="0"/>
    <n v="0"/>
    <n v="0"/>
    <n v="0"/>
    <n v="0"/>
    <m/>
    <m/>
    <n v="0"/>
    <n v="0"/>
    <s v="Correct"/>
    <m/>
    <x v="0"/>
    <n v="45"/>
    <x v="2"/>
    <x v="168"/>
    <x v="0"/>
    <x v="1"/>
    <s v="English"/>
    <x v="0"/>
    <x v="7"/>
    <x v="1"/>
    <x v="1"/>
    <x v="0"/>
    <s v="No"/>
    <m/>
  </r>
  <r>
    <n v="903"/>
    <m/>
    <m/>
    <m/>
    <m/>
    <m/>
    <m/>
    <m/>
    <s v="Women’s health &amp; wellness"/>
    <m/>
    <s v="Mental health depression/suicide"/>
    <s v="Drugs &amp; alcohol abuse"/>
    <m/>
    <m/>
    <m/>
    <n v="3"/>
    <n v="1"/>
    <m/>
    <n v="0"/>
    <n v="0"/>
    <n v="0"/>
    <n v="0"/>
    <n v="0"/>
    <n v="0"/>
    <n v="0"/>
    <n v="1"/>
    <n v="0"/>
    <n v="1"/>
    <n v="1"/>
    <n v="0"/>
    <n v="0"/>
    <m/>
    <m/>
    <n v="3"/>
    <n v="3"/>
    <s v="Correct"/>
    <m/>
    <x v="0"/>
    <n v="28"/>
    <x v="2"/>
    <x v="185"/>
    <x v="1"/>
    <x v="1"/>
    <s v="English"/>
    <x v="0"/>
    <x v="1"/>
    <x v="5"/>
    <x v="2"/>
    <x v="0"/>
    <s v="Yes"/>
    <m/>
  </r>
  <r>
    <n v="904"/>
    <s v="Asthma/lung disease"/>
    <s v="Cancer"/>
    <m/>
    <m/>
    <m/>
    <m/>
    <m/>
    <m/>
    <m/>
    <m/>
    <m/>
    <s v="Environmental hazards"/>
    <m/>
    <m/>
    <n v="3"/>
    <n v="1"/>
    <m/>
    <n v="1"/>
    <n v="1"/>
    <n v="0"/>
    <n v="0"/>
    <n v="0"/>
    <n v="0"/>
    <n v="0"/>
    <n v="0"/>
    <n v="0"/>
    <n v="0"/>
    <n v="0"/>
    <n v="1"/>
    <n v="0"/>
    <m/>
    <m/>
    <n v="3"/>
    <n v="3"/>
    <s v="Correct"/>
    <m/>
    <x v="0"/>
    <n v="57"/>
    <x v="2"/>
    <x v="182"/>
    <x v="2"/>
    <x v="0"/>
    <m/>
    <x v="3"/>
    <x v="2"/>
    <x v="3"/>
    <x v="0"/>
    <x v="3"/>
    <m/>
    <m/>
  </r>
  <r>
    <n v="905"/>
    <m/>
    <s v="Cancer"/>
    <m/>
    <m/>
    <m/>
    <m/>
    <m/>
    <m/>
    <m/>
    <s v="Mental health depression/suicide"/>
    <s v="Drugs &amp; alcohol abuse"/>
    <m/>
    <m/>
    <m/>
    <n v="3"/>
    <n v="1"/>
    <m/>
    <n v="0"/>
    <n v="1"/>
    <n v="0"/>
    <n v="0"/>
    <n v="0"/>
    <n v="0"/>
    <n v="0"/>
    <n v="0"/>
    <n v="0"/>
    <n v="1"/>
    <n v="1"/>
    <n v="0"/>
    <n v="0"/>
    <m/>
    <m/>
    <n v="3"/>
    <n v="3"/>
    <s v="Correct"/>
    <m/>
    <x v="0"/>
    <n v="56"/>
    <x v="2"/>
    <x v="186"/>
    <x v="1"/>
    <x v="2"/>
    <s v="English"/>
    <x v="5"/>
    <x v="7"/>
    <x v="0"/>
    <x v="2"/>
    <x v="0"/>
    <s v="Yes"/>
    <m/>
  </r>
  <r>
    <n v="906"/>
    <m/>
    <m/>
    <m/>
    <m/>
    <m/>
    <s v="Vaccine preventable diseases"/>
    <m/>
    <s v="Women’s health &amp; wellness"/>
    <m/>
    <s v="Mental health depression/suicide"/>
    <m/>
    <m/>
    <m/>
    <m/>
    <n v="3"/>
    <n v="1"/>
    <m/>
    <n v="0"/>
    <n v="0"/>
    <n v="0"/>
    <n v="0"/>
    <n v="0"/>
    <n v="1"/>
    <n v="0"/>
    <n v="1"/>
    <n v="0"/>
    <n v="1"/>
    <n v="0"/>
    <n v="0"/>
    <n v="0"/>
    <m/>
    <m/>
    <n v="3"/>
    <n v="3"/>
    <s v="Correct"/>
    <m/>
    <x v="0"/>
    <n v="42"/>
    <x v="2"/>
    <x v="149"/>
    <x v="1"/>
    <x v="1"/>
    <s v="English"/>
    <x v="0"/>
    <x v="7"/>
    <x v="4"/>
    <x v="2"/>
    <x v="6"/>
    <s v="Yes"/>
    <m/>
  </r>
  <r>
    <n v="907"/>
    <s v="Asthma/lung disease"/>
    <m/>
    <m/>
    <m/>
    <m/>
    <m/>
    <m/>
    <m/>
    <m/>
    <m/>
    <m/>
    <m/>
    <m/>
    <m/>
    <n v="1"/>
    <n v="3"/>
    <m/>
    <n v="1"/>
    <n v="0"/>
    <n v="0"/>
    <n v="0"/>
    <n v="0"/>
    <n v="0"/>
    <n v="0"/>
    <n v="0"/>
    <n v="0"/>
    <n v="0"/>
    <n v="0"/>
    <n v="0"/>
    <n v="0"/>
    <m/>
    <m/>
    <n v="1"/>
    <n v="1"/>
    <s v="Correct"/>
    <m/>
    <x v="1"/>
    <n v="65"/>
    <x v="0"/>
    <x v="187"/>
    <x v="5"/>
    <x v="1"/>
    <s v="English"/>
    <x v="6"/>
    <x v="8"/>
    <x v="0"/>
    <x v="2"/>
    <x v="0"/>
    <s v="Yes"/>
    <m/>
  </r>
  <r>
    <n v="908"/>
    <m/>
    <s v="Cancer"/>
    <m/>
    <m/>
    <m/>
    <m/>
    <m/>
    <m/>
    <m/>
    <m/>
    <m/>
    <s v="Environmental hazards"/>
    <s v="Obesity/weight loss issues"/>
    <m/>
    <n v="3"/>
    <n v="1"/>
    <m/>
    <n v="0"/>
    <n v="1"/>
    <n v="0"/>
    <n v="0"/>
    <n v="0"/>
    <n v="0"/>
    <n v="0"/>
    <n v="0"/>
    <n v="0"/>
    <n v="0"/>
    <n v="0"/>
    <n v="1"/>
    <n v="1"/>
    <m/>
    <m/>
    <n v="3"/>
    <n v="3"/>
    <s v="Correct"/>
    <m/>
    <x v="0"/>
    <n v="50"/>
    <x v="2"/>
    <x v="188"/>
    <x v="1"/>
    <x v="1"/>
    <s v="English"/>
    <x v="0"/>
    <x v="0"/>
    <x v="0"/>
    <x v="2"/>
    <x v="0"/>
    <s v="No"/>
    <m/>
  </r>
  <r>
    <n v="909"/>
    <m/>
    <m/>
    <m/>
    <m/>
    <m/>
    <m/>
    <m/>
    <s v="Women’s health &amp; wellness"/>
    <m/>
    <s v="Mental health depression/suicide"/>
    <m/>
    <s v="Environmental hazards"/>
    <m/>
    <m/>
    <n v="3"/>
    <n v="1"/>
    <m/>
    <n v="0"/>
    <n v="0"/>
    <n v="0"/>
    <n v="0"/>
    <n v="0"/>
    <n v="0"/>
    <n v="0"/>
    <n v="1"/>
    <n v="0"/>
    <n v="1"/>
    <n v="0"/>
    <n v="1"/>
    <n v="0"/>
    <m/>
    <m/>
    <n v="3"/>
    <n v="3"/>
    <s v="Correct"/>
    <m/>
    <x v="0"/>
    <n v="28"/>
    <x v="0"/>
    <x v="40"/>
    <x v="1"/>
    <x v="2"/>
    <s v="English"/>
    <x v="4"/>
    <x v="1"/>
    <x v="5"/>
    <x v="2"/>
    <x v="0"/>
    <s v="Yes"/>
    <m/>
  </r>
  <r>
    <n v="910"/>
    <m/>
    <m/>
    <m/>
    <m/>
    <m/>
    <m/>
    <m/>
    <m/>
    <m/>
    <m/>
    <s v="Drugs &amp; alcohol abuse"/>
    <m/>
    <m/>
    <m/>
    <n v="1"/>
    <n v="3"/>
    <m/>
    <n v="0"/>
    <n v="0"/>
    <n v="0"/>
    <n v="0"/>
    <n v="0"/>
    <n v="0"/>
    <n v="0"/>
    <n v="0"/>
    <n v="0"/>
    <n v="0"/>
    <n v="1"/>
    <n v="0"/>
    <n v="0"/>
    <m/>
    <m/>
    <n v="1"/>
    <n v="1"/>
    <s v="Correct"/>
    <m/>
    <x v="1"/>
    <n v="48"/>
    <x v="2"/>
    <x v="53"/>
    <x v="2"/>
    <x v="0"/>
    <m/>
    <x v="3"/>
    <x v="2"/>
    <x v="3"/>
    <x v="0"/>
    <x v="3"/>
    <m/>
    <m/>
  </r>
  <r>
    <n v="911"/>
    <m/>
    <m/>
    <m/>
    <m/>
    <m/>
    <m/>
    <m/>
    <m/>
    <m/>
    <s v="Mental health depression/suicide"/>
    <s v="Drugs &amp; alcohol abuse"/>
    <m/>
    <s v="Obesity/weight loss issues"/>
    <m/>
    <n v="3"/>
    <n v="1"/>
    <m/>
    <n v="0"/>
    <n v="0"/>
    <n v="0"/>
    <n v="0"/>
    <n v="0"/>
    <n v="0"/>
    <n v="0"/>
    <n v="0"/>
    <n v="0"/>
    <n v="1"/>
    <n v="1"/>
    <n v="0"/>
    <n v="1"/>
    <m/>
    <m/>
    <n v="3"/>
    <n v="3"/>
    <s v="Correct"/>
    <m/>
    <x v="0"/>
    <n v="33"/>
    <x v="2"/>
    <x v="58"/>
    <x v="1"/>
    <x v="1"/>
    <s v="English"/>
    <x v="0"/>
    <x v="0"/>
    <x v="5"/>
    <x v="2"/>
    <x v="0"/>
    <s v="Yes"/>
    <m/>
  </r>
  <r>
    <n v="912"/>
    <m/>
    <m/>
    <m/>
    <s v="Safety"/>
    <m/>
    <m/>
    <m/>
    <m/>
    <m/>
    <s v="Mental health depression/suicide"/>
    <m/>
    <s v="Environmental hazards"/>
    <m/>
    <m/>
    <n v="3"/>
    <n v="1"/>
    <m/>
    <n v="0"/>
    <n v="0"/>
    <n v="0"/>
    <n v="1"/>
    <n v="0"/>
    <n v="0"/>
    <n v="0"/>
    <n v="0"/>
    <n v="0"/>
    <n v="1"/>
    <n v="0"/>
    <n v="1"/>
    <n v="0"/>
    <m/>
    <m/>
    <n v="3"/>
    <n v="3"/>
    <s v="Correct"/>
    <m/>
    <x v="1"/>
    <n v="48"/>
    <x v="2"/>
    <x v="28"/>
    <x v="3"/>
    <x v="1"/>
    <s v="English"/>
    <x v="4"/>
    <x v="4"/>
    <x v="1"/>
    <x v="2"/>
    <x v="2"/>
    <s v="No"/>
    <m/>
  </r>
  <r>
    <n v="913"/>
    <m/>
    <s v="Cancer"/>
    <m/>
    <m/>
    <m/>
    <m/>
    <m/>
    <m/>
    <m/>
    <s v="Mental health depression/suicide"/>
    <s v="Drugs &amp; alcohol abuse"/>
    <m/>
    <m/>
    <m/>
    <n v="3"/>
    <n v="1"/>
    <m/>
    <n v="0"/>
    <n v="1"/>
    <n v="0"/>
    <n v="0"/>
    <n v="0"/>
    <n v="0"/>
    <n v="0"/>
    <n v="0"/>
    <n v="0"/>
    <n v="1"/>
    <n v="1"/>
    <n v="0"/>
    <n v="0"/>
    <m/>
    <m/>
    <n v="3"/>
    <n v="3"/>
    <s v="Correct"/>
    <m/>
    <x v="0"/>
    <n v="69"/>
    <x v="2"/>
    <x v="144"/>
    <x v="7"/>
    <x v="2"/>
    <s v="English"/>
    <x v="2"/>
    <x v="7"/>
    <x v="2"/>
    <x v="2"/>
    <x v="6"/>
    <s v="Yes"/>
    <m/>
  </r>
  <r>
    <n v="914"/>
    <m/>
    <m/>
    <m/>
    <s v="Safety"/>
    <m/>
    <m/>
    <m/>
    <m/>
    <m/>
    <s v="Mental health depression/suicide"/>
    <s v="Drugs &amp; alcohol abuse"/>
    <m/>
    <m/>
    <m/>
    <n v="3"/>
    <n v="1"/>
    <m/>
    <n v="0"/>
    <n v="0"/>
    <n v="0"/>
    <n v="1"/>
    <n v="0"/>
    <n v="0"/>
    <n v="0"/>
    <n v="0"/>
    <n v="0"/>
    <n v="1"/>
    <n v="1"/>
    <n v="0"/>
    <n v="0"/>
    <m/>
    <m/>
    <n v="3"/>
    <n v="3"/>
    <s v="Correct"/>
    <m/>
    <x v="0"/>
    <n v="31"/>
    <x v="2"/>
    <x v="57"/>
    <x v="1"/>
    <x v="1"/>
    <s v="English"/>
    <x v="2"/>
    <x v="0"/>
    <x v="0"/>
    <x v="2"/>
    <x v="0"/>
    <s v="Yes"/>
    <m/>
  </r>
  <r>
    <n v="915"/>
    <m/>
    <m/>
    <s v="Heart disease &amp; stroke"/>
    <m/>
    <m/>
    <m/>
    <m/>
    <m/>
    <s v="Diabetes"/>
    <s v="Mental health depression/suicide"/>
    <m/>
    <m/>
    <m/>
    <m/>
    <n v="3"/>
    <n v="1"/>
    <m/>
    <n v="0"/>
    <n v="0"/>
    <n v="1"/>
    <n v="0"/>
    <n v="0"/>
    <n v="0"/>
    <n v="0"/>
    <n v="0"/>
    <n v="1"/>
    <n v="1"/>
    <n v="0"/>
    <n v="0"/>
    <n v="0"/>
    <m/>
    <m/>
    <n v="3"/>
    <n v="3"/>
    <s v="Correct"/>
    <m/>
    <x v="0"/>
    <n v="55"/>
    <x v="0"/>
    <x v="2"/>
    <x v="0"/>
    <x v="1"/>
    <s v="English"/>
    <x v="5"/>
    <x v="1"/>
    <x v="0"/>
    <x v="2"/>
    <x v="0"/>
    <s v="Yes"/>
    <m/>
  </r>
  <r>
    <n v="916"/>
    <m/>
    <m/>
    <m/>
    <m/>
    <m/>
    <m/>
    <m/>
    <m/>
    <m/>
    <m/>
    <m/>
    <m/>
    <m/>
    <m/>
    <n v="0"/>
    <e v="#DIV/0!"/>
    <m/>
    <n v="0"/>
    <n v="0"/>
    <n v="0"/>
    <n v="0"/>
    <n v="0"/>
    <n v="0"/>
    <n v="0"/>
    <n v="0"/>
    <n v="0"/>
    <n v="0"/>
    <n v="0"/>
    <n v="0"/>
    <n v="0"/>
    <m/>
    <m/>
    <n v="0"/>
    <n v="0"/>
    <s v="Correct"/>
    <m/>
    <x v="0"/>
    <n v="101"/>
    <x v="2"/>
    <x v="189"/>
    <x v="1"/>
    <x v="1"/>
    <s v="English"/>
    <x v="1"/>
    <x v="5"/>
    <x v="2"/>
    <x v="2"/>
    <x v="8"/>
    <s v="No"/>
    <m/>
  </r>
  <r>
    <n v="917"/>
    <m/>
    <s v="Cancer"/>
    <m/>
    <s v="Safety"/>
    <m/>
    <m/>
    <m/>
    <m/>
    <m/>
    <m/>
    <s v="Drugs &amp; alcohol abuse"/>
    <m/>
    <m/>
    <m/>
    <n v="3"/>
    <n v="1"/>
    <m/>
    <n v="0"/>
    <n v="1"/>
    <n v="0"/>
    <n v="1"/>
    <n v="0"/>
    <n v="0"/>
    <n v="0"/>
    <n v="0"/>
    <n v="0"/>
    <n v="0"/>
    <n v="1"/>
    <n v="0"/>
    <n v="0"/>
    <m/>
    <m/>
    <n v="3"/>
    <n v="3"/>
    <s v="Correct"/>
    <m/>
    <x v="0"/>
    <n v="43"/>
    <x v="2"/>
    <x v="190"/>
    <x v="1"/>
    <x v="1"/>
    <s v="English"/>
    <x v="5"/>
    <x v="1"/>
    <x v="0"/>
    <x v="2"/>
    <x v="0"/>
    <s v="Yes"/>
    <m/>
  </r>
  <r>
    <n v="918"/>
    <m/>
    <m/>
    <s v="Heart disease &amp; stroke"/>
    <m/>
    <m/>
    <m/>
    <m/>
    <m/>
    <m/>
    <s v="Mental health depression/suicide"/>
    <s v="Drugs &amp; alcohol abuse"/>
    <m/>
    <m/>
    <m/>
    <n v="3"/>
    <n v="1"/>
    <m/>
    <n v="0"/>
    <n v="0"/>
    <n v="1"/>
    <n v="0"/>
    <n v="0"/>
    <n v="0"/>
    <n v="0"/>
    <n v="0"/>
    <n v="0"/>
    <n v="1"/>
    <n v="1"/>
    <n v="0"/>
    <n v="0"/>
    <m/>
    <m/>
    <n v="3"/>
    <n v="3"/>
    <s v="Correct"/>
    <m/>
    <x v="0"/>
    <n v="27"/>
    <x v="2"/>
    <x v="105"/>
    <x v="1"/>
    <x v="1"/>
    <s v="English"/>
    <x v="0"/>
    <x v="1"/>
    <x v="5"/>
    <x v="2"/>
    <x v="6"/>
    <s v="Yes"/>
    <m/>
  </r>
  <r>
    <n v="919"/>
    <m/>
    <m/>
    <m/>
    <m/>
    <m/>
    <m/>
    <m/>
    <m/>
    <m/>
    <s v="Mental health depression/suicide"/>
    <s v="Drugs &amp; alcohol abuse"/>
    <m/>
    <m/>
    <m/>
    <n v="2"/>
    <n v="1.5"/>
    <m/>
    <n v="0"/>
    <n v="0"/>
    <n v="0"/>
    <n v="0"/>
    <n v="0"/>
    <n v="0"/>
    <n v="0"/>
    <n v="0"/>
    <n v="0"/>
    <n v="1"/>
    <n v="1"/>
    <n v="0"/>
    <n v="0"/>
    <m/>
    <m/>
    <n v="2"/>
    <n v="2"/>
    <s v="Correct"/>
    <m/>
    <x v="0"/>
    <n v="55"/>
    <x v="2"/>
    <x v="191"/>
    <x v="1"/>
    <x v="1"/>
    <s v="English"/>
    <x v="6"/>
    <x v="7"/>
    <x v="6"/>
    <x v="2"/>
    <x v="0"/>
    <s v="Yes"/>
    <m/>
  </r>
  <r>
    <n v="920"/>
    <m/>
    <m/>
    <m/>
    <s v="Safety"/>
    <m/>
    <m/>
    <s v="Child health &amp; wellness"/>
    <m/>
    <m/>
    <m/>
    <m/>
    <m/>
    <s v="Obesity/weight loss issues"/>
    <m/>
    <n v="3"/>
    <n v="1"/>
    <m/>
    <n v="0"/>
    <n v="0"/>
    <n v="0"/>
    <n v="1"/>
    <n v="0"/>
    <n v="0"/>
    <n v="1"/>
    <n v="0"/>
    <n v="0"/>
    <n v="0"/>
    <n v="0"/>
    <n v="0"/>
    <n v="1"/>
    <m/>
    <m/>
    <n v="3"/>
    <n v="3"/>
    <s v="Correct"/>
    <m/>
    <x v="1"/>
    <n v="43"/>
    <x v="0"/>
    <x v="6"/>
    <x v="5"/>
    <x v="1"/>
    <s v="Chinese"/>
    <x v="2"/>
    <x v="4"/>
    <x v="6"/>
    <x v="2"/>
    <x v="5"/>
    <s v="Yes"/>
    <m/>
  </r>
  <r>
    <n v="921"/>
    <m/>
    <m/>
    <m/>
    <m/>
    <m/>
    <m/>
    <m/>
    <m/>
    <m/>
    <m/>
    <m/>
    <m/>
    <m/>
    <m/>
    <n v="0"/>
    <e v="#DIV/0!"/>
    <m/>
    <n v="0"/>
    <n v="0"/>
    <n v="0"/>
    <n v="0"/>
    <n v="0"/>
    <n v="0"/>
    <n v="0"/>
    <n v="0"/>
    <n v="0"/>
    <n v="0"/>
    <n v="0"/>
    <n v="0"/>
    <n v="0"/>
    <m/>
    <m/>
    <n v="0"/>
    <n v="0"/>
    <s v="Correct"/>
    <m/>
    <x v="2"/>
    <m/>
    <x v="3"/>
    <x v="11"/>
    <x v="2"/>
    <x v="0"/>
    <m/>
    <x v="3"/>
    <x v="2"/>
    <x v="3"/>
    <x v="0"/>
    <x v="3"/>
    <m/>
    <m/>
  </r>
  <r>
    <n v="922"/>
    <m/>
    <m/>
    <m/>
    <m/>
    <m/>
    <m/>
    <m/>
    <m/>
    <m/>
    <m/>
    <m/>
    <m/>
    <m/>
    <m/>
    <n v="0"/>
    <e v="#DIV/0!"/>
    <m/>
    <n v="0"/>
    <n v="0"/>
    <n v="0"/>
    <n v="0"/>
    <n v="0"/>
    <n v="0"/>
    <n v="0"/>
    <n v="0"/>
    <n v="0"/>
    <n v="0"/>
    <n v="0"/>
    <n v="0"/>
    <n v="0"/>
    <m/>
    <m/>
    <n v="0"/>
    <n v="0"/>
    <s v="Correct"/>
    <m/>
    <x v="1"/>
    <n v="18"/>
    <x v="1"/>
    <x v="11"/>
    <x v="2"/>
    <x v="0"/>
    <m/>
    <x v="5"/>
    <x v="7"/>
    <x v="0"/>
    <x v="2"/>
    <x v="3"/>
    <s v="Yes"/>
    <m/>
  </r>
  <r>
    <n v="923"/>
    <m/>
    <s v="Cancer"/>
    <m/>
    <m/>
    <m/>
    <m/>
    <m/>
    <m/>
    <s v="Diabetes"/>
    <m/>
    <m/>
    <s v="Environmental hazards"/>
    <m/>
    <m/>
    <n v="3"/>
    <n v="1"/>
    <m/>
    <n v="0"/>
    <n v="1"/>
    <n v="0"/>
    <n v="0"/>
    <n v="0"/>
    <n v="0"/>
    <n v="0"/>
    <n v="0"/>
    <n v="1"/>
    <n v="0"/>
    <n v="0"/>
    <n v="1"/>
    <n v="0"/>
    <m/>
    <m/>
    <n v="3"/>
    <n v="3"/>
    <s v="Correct"/>
    <m/>
    <x v="0"/>
    <n v="38"/>
    <x v="0"/>
    <x v="121"/>
    <x v="7"/>
    <x v="2"/>
    <s v="Spanish"/>
    <x v="1"/>
    <x v="4"/>
    <x v="0"/>
    <x v="2"/>
    <x v="3"/>
    <s v="No"/>
    <m/>
  </r>
  <r>
    <n v="924"/>
    <m/>
    <m/>
    <m/>
    <s v="Safety"/>
    <m/>
    <s v="Vaccine preventable diseases"/>
    <m/>
    <m/>
    <m/>
    <m/>
    <s v="Drugs &amp; alcohol abuse"/>
    <m/>
    <m/>
    <m/>
    <n v="3"/>
    <n v="1"/>
    <m/>
    <n v="0"/>
    <n v="0"/>
    <n v="0"/>
    <n v="1"/>
    <n v="0"/>
    <n v="1"/>
    <n v="0"/>
    <n v="0"/>
    <n v="0"/>
    <n v="0"/>
    <n v="1"/>
    <n v="0"/>
    <n v="0"/>
    <m/>
    <m/>
    <n v="3"/>
    <n v="3"/>
    <s v="Correct"/>
    <m/>
    <x v="0"/>
    <n v="40"/>
    <x v="1"/>
    <x v="11"/>
    <x v="14"/>
    <x v="1"/>
    <s v="Spanish"/>
    <x v="3"/>
    <x v="2"/>
    <x v="3"/>
    <x v="0"/>
    <x v="3"/>
    <m/>
    <m/>
  </r>
  <r>
    <n v="925"/>
    <m/>
    <m/>
    <m/>
    <m/>
    <m/>
    <m/>
    <s v="Child health &amp; wellness"/>
    <m/>
    <m/>
    <s v="Mental health depression/suicide"/>
    <m/>
    <s v="Environmental hazards"/>
    <m/>
    <m/>
    <n v="3"/>
    <n v="1"/>
    <m/>
    <n v="0"/>
    <n v="0"/>
    <n v="0"/>
    <n v="0"/>
    <n v="0"/>
    <n v="0"/>
    <n v="1"/>
    <n v="0"/>
    <n v="0"/>
    <n v="1"/>
    <n v="0"/>
    <n v="1"/>
    <n v="0"/>
    <m/>
    <m/>
    <n v="3"/>
    <n v="3"/>
    <s v="Correct"/>
    <m/>
    <x v="1"/>
    <n v="49"/>
    <x v="0"/>
    <x v="11"/>
    <x v="2"/>
    <x v="0"/>
    <s v="Filipino "/>
    <x v="6"/>
    <x v="4"/>
    <x v="5"/>
    <x v="2"/>
    <x v="3"/>
    <s v="No"/>
    <m/>
  </r>
  <r>
    <n v="926"/>
    <m/>
    <m/>
    <m/>
    <m/>
    <m/>
    <m/>
    <m/>
    <m/>
    <m/>
    <m/>
    <m/>
    <m/>
    <s v="Obesity/weight loss issues"/>
    <m/>
    <n v="1"/>
    <n v="3"/>
    <m/>
    <n v="0"/>
    <n v="0"/>
    <n v="0"/>
    <n v="0"/>
    <n v="0"/>
    <n v="0"/>
    <n v="0"/>
    <n v="0"/>
    <n v="0"/>
    <n v="0"/>
    <n v="0"/>
    <n v="0"/>
    <n v="1"/>
    <m/>
    <m/>
    <n v="1"/>
    <n v="1"/>
    <s v="Correct"/>
    <m/>
    <x v="0"/>
    <n v="100"/>
    <x v="2"/>
    <x v="192"/>
    <x v="16"/>
    <x v="1"/>
    <m/>
    <x v="3"/>
    <x v="2"/>
    <x v="3"/>
    <x v="0"/>
    <x v="3"/>
    <m/>
    <m/>
  </r>
  <r>
    <n v="927"/>
    <m/>
    <m/>
    <m/>
    <m/>
    <m/>
    <m/>
    <m/>
    <m/>
    <s v="Diabetes"/>
    <m/>
    <m/>
    <m/>
    <s v="Obesity/weight loss issues"/>
    <m/>
    <n v="2"/>
    <n v="1.5"/>
    <m/>
    <n v="0"/>
    <n v="0"/>
    <n v="0"/>
    <n v="0"/>
    <n v="0"/>
    <n v="0"/>
    <n v="0"/>
    <n v="0"/>
    <n v="1"/>
    <n v="0"/>
    <n v="0"/>
    <n v="0"/>
    <n v="1"/>
    <m/>
    <m/>
    <n v="2"/>
    <n v="2"/>
    <s v="Correct"/>
    <m/>
    <x v="0"/>
    <n v="54"/>
    <x v="0"/>
    <x v="5"/>
    <x v="0"/>
    <x v="1"/>
    <s v="English"/>
    <x v="4"/>
    <x v="1"/>
    <x v="0"/>
    <x v="2"/>
    <x v="3"/>
    <s v="Yes"/>
    <m/>
  </r>
  <r>
    <n v="928"/>
    <m/>
    <m/>
    <m/>
    <m/>
    <m/>
    <m/>
    <m/>
    <m/>
    <m/>
    <m/>
    <m/>
    <m/>
    <m/>
    <m/>
    <n v="0"/>
    <e v="#DIV/0!"/>
    <m/>
    <n v="0"/>
    <n v="0"/>
    <n v="0"/>
    <n v="0"/>
    <n v="0"/>
    <n v="0"/>
    <n v="0"/>
    <n v="0"/>
    <n v="0"/>
    <n v="0"/>
    <n v="0"/>
    <n v="0"/>
    <n v="0"/>
    <m/>
    <m/>
    <n v="0"/>
    <n v="0"/>
    <s v="Correct"/>
    <m/>
    <x v="0"/>
    <n v="77"/>
    <x v="0"/>
    <x v="5"/>
    <x v="0"/>
    <x v="1"/>
    <s v="English"/>
    <x v="4"/>
    <x v="4"/>
    <x v="2"/>
    <x v="2"/>
    <x v="5"/>
    <m/>
    <m/>
  </r>
  <r>
    <n v="929"/>
    <s v="Asthma/lung disease"/>
    <s v="Cancer"/>
    <m/>
    <m/>
    <m/>
    <m/>
    <m/>
    <m/>
    <s v="Diabetes"/>
    <m/>
    <m/>
    <m/>
    <m/>
    <m/>
    <n v="3"/>
    <n v="1"/>
    <m/>
    <n v="1"/>
    <n v="1"/>
    <n v="0"/>
    <n v="0"/>
    <n v="0"/>
    <n v="0"/>
    <n v="0"/>
    <n v="0"/>
    <n v="1"/>
    <n v="0"/>
    <n v="0"/>
    <n v="0"/>
    <n v="0"/>
    <m/>
    <m/>
    <n v="3"/>
    <n v="3"/>
    <s v="Correct"/>
    <m/>
    <x v="1"/>
    <n v="69"/>
    <x v="0"/>
    <x v="55"/>
    <x v="1"/>
    <x v="1"/>
    <s v="English"/>
    <x v="0"/>
    <x v="1"/>
    <x v="2"/>
    <x v="2"/>
    <x v="5"/>
    <s v="Yes"/>
    <m/>
  </r>
  <r>
    <n v="930"/>
    <m/>
    <s v="Cancer"/>
    <m/>
    <m/>
    <m/>
    <m/>
    <m/>
    <m/>
    <s v="Diabetes"/>
    <m/>
    <m/>
    <m/>
    <m/>
    <m/>
    <n v="2"/>
    <n v="1.5"/>
    <m/>
    <n v="0"/>
    <n v="1"/>
    <n v="0"/>
    <n v="0"/>
    <n v="0"/>
    <n v="0"/>
    <n v="0"/>
    <n v="0"/>
    <n v="1"/>
    <n v="0"/>
    <n v="0"/>
    <n v="0"/>
    <n v="0"/>
    <m/>
    <m/>
    <n v="2"/>
    <n v="2"/>
    <s v="Correct"/>
    <m/>
    <x v="1"/>
    <n v="66"/>
    <x v="0"/>
    <x v="55"/>
    <x v="1"/>
    <x v="1"/>
    <s v="English"/>
    <x v="1"/>
    <x v="7"/>
    <x v="2"/>
    <x v="3"/>
    <x v="3"/>
    <s v="No"/>
    <m/>
  </r>
  <r>
    <n v="931"/>
    <m/>
    <m/>
    <s v="Heart disease &amp; stroke"/>
    <m/>
    <m/>
    <m/>
    <m/>
    <s v="Women’s health &amp; wellness"/>
    <s v="Diabetes"/>
    <m/>
    <m/>
    <m/>
    <m/>
    <m/>
    <n v="3"/>
    <n v="1"/>
    <m/>
    <n v="0"/>
    <n v="0"/>
    <n v="1"/>
    <n v="0"/>
    <n v="0"/>
    <n v="0"/>
    <n v="0"/>
    <n v="1"/>
    <n v="1"/>
    <n v="0"/>
    <n v="0"/>
    <n v="0"/>
    <n v="0"/>
    <m/>
    <m/>
    <n v="3"/>
    <n v="3"/>
    <s v="Correct"/>
    <m/>
    <x v="0"/>
    <n v="65"/>
    <x v="0"/>
    <x v="55"/>
    <x v="1"/>
    <x v="1"/>
    <s v="English"/>
    <x v="2"/>
    <x v="1"/>
    <x v="2"/>
    <x v="2"/>
    <x v="6"/>
    <s v="Yes"/>
    <m/>
  </r>
  <r>
    <n v="932"/>
    <m/>
    <s v="Cancer"/>
    <m/>
    <m/>
    <m/>
    <m/>
    <m/>
    <m/>
    <m/>
    <m/>
    <m/>
    <m/>
    <m/>
    <m/>
    <n v="1"/>
    <n v="3"/>
    <m/>
    <n v="0"/>
    <n v="1"/>
    <n v="0"/>
    <n v="0"/>
    <n v="0"/>
    <n v="0"/>
    <n v="0"/>
    <n v="0"/>
    <n v="0"/>
    <n v="0"/>
    <n v="0"/>
    <n v="0"/>
    <n v="0"/>
    <m/>
    <m/>
    <n v="1"/>
    <n v="1"/>
    <s v="Correct"/>
    <m/>
    <x v="0"/>
    <n v="59"/>
    <x v="0"/>
    <x v="112"/>
    <x v="1"/>
    <x v="1"/>
    <s v="English"/>
    <x v="5"/>
    <x v="4"/>
    <x v="3"/>
    <x v="2"/>
    <x v="3"/>
    <s v="No"/>
    <m/>
  </r>
  <r>
    <n v="933"/>
    <m/>
    <s v="Cancer"/>
    <s v="Heart disease &amp; stroke"/>
    <s v="Safety"/>
    <m/>
    <m/>
    <m/>
    <m/>
    <m/>
    <m/>
    <m/>
    <m/>
    <m/>
    <m/>
    <n v="3"/>
    <n v="1"/>
    <m/>
    <n v="0"/>
    <n v="1"/>
    <n v="1"/>
    <n v="1"/>
    <n v="0"/>
    <n v="0"/>
    <n v="0"/>
    <n v="0"/>
    <n v="0"/>
    <n v="0"/>
    <n v="0"/>
    <n v="0"/>
    <n v="0"/>
    <m/>
    <m/>
    <n v="3"/>
    <n v="3"/>
    <s v="Correct"/>
    <m/>
    <x v="0"/>
    <n v="64"/>
    <x v="1"/>
    <x v="193"/>
    <x v="1"/>
    <x v="1"/>
    <s v="English"/>
    <x v="3"/>
    <x v="1"/>
    <x v="2"/>
    <x v="2"/>
    <x v="0"/>
    <s v="Yes"/>
    <m/>
  </r>
  <r>
    <n v="934"/>
    <m/>
    <s v="Cancer"/>
    <s v="Heart disease &amp; stroke"/>
    <m/>
    <m/>
    <m/>
    <m/>
    <s v="Women’s health &amp; wellness"/>
    <m/>
    <m/>
    <m/>
    <m/>
    <m/>
    <m/>
    <n v="3"/>
    <n v="1"/>
    <m/>
    <n v="0"/>
    <n v="1"/>
    <n v="1"/>
    <n v="0"/>
    <n v="0"/>
    <n v="0"/>
    <n v="0"/>
    <n v="1"/>
    <n v="0"/>
    <n v="0"/>
    <n v="0"/>
    <n v="0"/>
    <n v="0"/>
    <m/>
    <m/>
    <n v="3"/>
    <n v="3"/>
    <s v="Correct"/>
    <m/>
    <x v="1"/>
    <n v="61"/>
    <x v="0"/>
    <x v="112"/>
    <x v="1"/>
    <x v="1"/>
    <s v="English"/>
    <x v="5"/>
    <x v="7"/>
    <x v="0"/>
    <x v="2"/>
    <x v="0"/>
    <s v="Yes"/>
    <m/>
  </r>
  <r>
    <n v="935"/>
    <m/>
    <m/>
    <m/>
    <m/>
    <m/>
    <m/>
    <m/>
    <m/>
    <m/>
    <m/>
    <s v="Drugs &amp; alcohol abuse"/>
    <m/>
    <s v="Obesity/weight loss issues"/>
    <m/>
    <n v="2"/>
    <n v="1.5"/>
    <m/>
    <n v="0"/>
    <n v="0"/>
    <n v="0"/>
    <n v="0"/>
    <n v="0"/>
    <n v="0"/>
    <n v="0"/>
    <n v="0"/>
    <n v="0"/>
    <n v="0"/>
    <n v="1"/>
    <n v="0"/>
    <n v="1"/>
    <m/>
    <m/>
    <n v="2"/>
    <n v="2"/>
    <s v="Correct"/>
    <m/>
    <x v="1"/>
    <m/>
    <x v="3"/>
    <x v="11"/>
    <x v="1"/>
    <x v="1"/>
    <s v="English"/>
    <x v="5"/>
    <x v="1"/>
    <x v="2"/>
    <x v="2"/>
    <x v="5"/>
    <s v="Yes"/>
    <m/>
  </r>
  <r>
    <n v="936"/>
    <m/>
    <m/>
    <m/>
    <m/>
    <m/>
    <m/>
    <m/>
    <m/>
    <s v="Diabetes"/>
    <m/>
    <m/>
    <m/>
    <m/>
    <m/>
    <n v="1"/>
    <n v="3"/>
    <m/>
    <n v="0"/>
    <n v="0"/>
    <n v="0"/>
    <n v="0"/>
    <n v="0"/>
    <n v="0"/>
    <n v="0"/>
    <n v="0"/>
    <n v="1"/>
    <n v="0"/>
    <n v="0"/>
    <n v="0"/>
    <n v="0"/>
    <m/>
    <m/>
    <n v="1"/>
    <n v="1"/>
    <s v="Correct"/>
    <m/>
    <x v="0"/>
    <n v="51"/>
    <x v="0"/>
    <x v="117"/>
    <x v="0"/>
    <x v="1"/>
    <s v="English"/>
    <x v="4"/>
    <x v="4"/>
    <x v="3"/>
    <x v="2"/>
    <x v="0"/>
    <s v="No"/>
    <m/>
  </r>
  <r>
    <n v="937"/>
    <s v="Asthma/lung disease"/>
    <s v="Cancer"/>
    <m/>
    <m/>
    <m/>
    <m/>
    <m/>
    <m/>
    <s v="Diabetes"/>
    <m/>
    <s v="Drugs &amp; alcohol abuse"/>
    <m/>
    <m/>
    <m/>
    <n v="4"/>
    <n v="0.75"/>
    <m/>
    <n v="0.75"/>
    <n v="0.75"/>
    <n v="0"/>
    <n v="0"/>
    <n v="0"/>
    <n v="0"/>
    <n v="0"/>
    <n v="0"/>
    <n v="0.75"/>
    <n v="0"/>
    <n v="0.75"/>
    <n v="0"/>
    <n v="0"/>
    <m/>
    <m/>
    <n v="3"/>
    <n v="4"/>
    <s v="Correct"/>
    <m/>
    <x v="0"/>
    <m/>
    <x v="0"/>
    <x v="0"/>
    <x v="0"/>
    <x v="1"/>
    <m/>
    <x v="3"/>
    <x v="2"/>
    <x v="3"/>
    <x v="2"/>
    <x v="3"/>
    <s v="Yes"/>
    <m/>
  </r>
  <r>
    <n v="938"/>
    <m/>
    <s v="Cancer"/>
    <s v="Heart disease &amp; stroke"/>
    <s v="Safety"/>
    <m/>
    <m/>
    <m/>
    <m/>
    <m/>
    <m/>
    <m/>
    <m/>
    <s v="Obesity/weight loss issues"/>
    <m/>
    <n v="4"/>
    <n v="0.75"/>
    <m/>
    <n v="0"/>
    <n v="0.75"/>
    <n v="0.75"/>
    <n v="0.75"/>
    <n v="0"/>
    <n v="0"/>
    <n v="0"/>
    <n v="0"/>
    <n v="0"/>
    <n v="0"/>
    <n v="0"/>
    <n v="0"/>
    <n v="0.75"/>
    <m/>
    <m/>
    <n v="3"/>
    <n v="4"/>
    <s v="Correct"/>
    <m/>
    <x v="0"/>
    <n v="69"/>
    <x v="0"/>
    <x v="89"/>
    <x v="1"/>
    <x v="1"/>
    <s v="English"/>
    <x v="3"/>
    <x v="0"/>
    <x v="2"/>
    <x v="2"/>
    <x v="6"/>
    <s v="No"/>
    <m/>
  </r>
  <r>
    <n v="939"/>
    <m/>
    <s v="Cancer"/>
    <m/>
    <m/>
    <m/>
    <m/>
    <m/>
    <m/>
    <m/>
    <m/>
    <s v="Drugs &amp; alcohol abuse"/>
    <m/>
    <m/>
    <m/>
    <n v="2"/>
    <n v="1.5"/>
    <m/>
    <n v="0"/>
    <n v="1"/>
    <n v="0"/>
    <n v="0"/>
    <n v="0"/>
    <n v="0"/>
    <n v="0"/>
    <n v="0"/>
    <n v="0"/>
    <n v="0"/>
    <n v="1"/>
    <n v="0"/>
    <n v="0"/>
    <m/>
    <m/>
    <n v="2"/>
    <n v="2"/>
    <s v="Correct"/>
    <m/>
    <x v="0"/>
    <n v="60"/>
    <x v="2"/>
    <x v="57"/>
    <x v="1"/>
    <x v="1"/>
    <s v="English"/>
    <x v="3"/>
    <x v="7"/>
    <x v="4"/>
    <x v="2"/>
    <x v="0"/>
    <s v="Yes"/>
    <m/>
  </r>
  <r>
    <n v="940"/>
    <m/>
    <m/>
    <m/>
    <m/>
    <m/>
    <m/>
    <m/>
    <m/>
    <m/>
    <m/>
    <s v="Drugs &amp; alcohol abuse"/>
    <s v="Environmental hazards"/>
    <m/>
    <m/>
    <n v="2"/>
    <n v="1.5"/>
    <m/>
    <n v="0"/>
    <n v="0"/>
    <n v="0"/>
    <n v="0"/>
    <n v="0"/>
    <n v="0"/>
    <n v="0"/>
    <n v="0"/>
    <n v="0"/>
    <n v="0"/>
    <n v="1"/>
    <n v="1"/>
    <n v="0"/>
    <m/>
    <m/>
    <n v="2"/>
    <n v="2"/>
    <s v="Correct"/>
    <m/>
    <x v="1"/>
    <n v="76"/>
    <x v="2"/>
    <x v="51"/>
    <x v="1"/>
    <x v="2"/>
    <s v="English"/>
    <x v="3"/>
    <x v="1"/>
    <x v="0"/>
    <x v="2"/>
    <x v="6"/>
    <s v="No"/>
    <m/>
  </r>
  <r>
    <n v="941"/>
    <m/>
    <m/>
    <m/>
    <m/>
    <m/>
    <m/>
    <m/>
    <m/>
    <m/>
    <m/>
    <m/>
    <m/>
    <m/>
    <m/>
    <n v="0"/>
    <e v="#DIV/0!"/>
    <m/>
    <n v="0"/>
    <n v="0"/>
    <n v="0"/>
    <n v="0"/>
    <n v="0"/>
    <n v="0"/>
    <n v="0"/>
    <n v="0"/>
    <n v="0"/>
    <n v="0"/>
    <n v="0"/>
    <n v="0"/>
    <n v="0"/>
    <m/>
    <m/>
    <n v="0"/>
    <n v="0"/>
    <s v="Correct"/>
    <m/>
    <x v="0"/>
    <n v="54"/>
    <x v="2"/>
    <x v="51"/>
    <x v="2"/>
    <x v="0"/>
    <s v="English"/>
    <x v="3"/>
    <x v="7"/>
    <x v="3"/>
    <x v="2"/>
    <x v="3"/>
    <s v="Yes"/>
    <m/>
  </r>
  <r>
    <n v="942"/>
    <m/>
    <s v="Cancer"/>
    <s v="Heart disease &amp; stroke"/>
    <m/>
    <m/>
    <m/>
    <m/>
    <m/>
    <m/>
    <m/>
    <m/>
    <s v="Environmental hazards"/>
    <s v="Obesity/weight loss issues"/>
    <m/>
    <n v="4"/>
    <n v="0.75"/>
    <m/>
    <n v="0"/>
    <n v="0.75"/>
    <n v="0.75"/>
    <n v="0"/>
    <n v="0"/>
    <n v="0"/>
    <n v="0"/>
    <n v="0"/>
    <n v="0"/>
    <n v="0"/>
    <n v="0"/>
    <n v="0.75"/>
    <n v="0.75"/>
    <m/>
    <m/>
    <n v="3"/>
    <n v="4"/>
    <s v="Correct"/>
    <m/>
    <x v="0"/>
    <n v="68"/>
    <x v="2"/>
    <x v="57"/>
    <x v="1"/>
    <x v="0"/>
    <s v="English"/>
    <x v="3"/>
    <x v="2"/>
    <x v="0"/>
    <x v="2"/>
    <x v="0"/>
    <s v="Yes"/>
    <m/>
  </r>
  <r>
    <n v="943"/>
    <m/>
    <s v="Cancer"/>
    <m/>
    <m/>
    <m/>
    <m/>
    <m/>
    <m/>
    <s v="Diabetes"/>
    <m/>
    <m/>
    <m/>
    <s v="Obesity/weight loss issues"/>
    <m/>
    <n v="3"/>
    <n v="1"/>
    <m/>
    <n v="0"/>
    <n v="1"/>
    <n v="0"/>
    <n v="0"/>
    <n v="0"/>
    <n v="0"/>
    <n v="0"/>
    <n v="0"/>
    <n v="1"/>
    <n v="0"/>
    <n v="0"/>
    <n v="0"/>
    <n v="1"/>
    <m/>
    <m/>
    <n v="3"/>
    <n v="3"/>
    <s v="Correct"/>
    <m/>
    <x v="0"/>
    <n v="64"/>
    <x v="2"/>
    <x v="51"/>
    <x v="1"/>
    <x v="1"/>
    <s v="English"/>
    <x v="1"/>
    <x v="7"/>
    <x v="1"/>
    <x v="2"/>
    <x v="0"/>
    <s v="No"/>
    <m/>
  </r>
  <r>
    <n v="944"/>
    <m/>
    <s v="Cancer"/>
    <s v="Heart disease &amp; stroke"/>
    <m/>
    <m/>
    <m/>
    <m/>
    <m/>
    <m/>
    <m/>
    <s v="Drugs &amp; alcohol abuse"/>
    <m/>
    <m/>
    <m/>
    <n v="3"/>
    <n v="1"/>
    <m/>
    <n v="0"/>
    <n v="1"/>
    <n v="1"/>
    <n v="0"/>
    <n v="0"/>
    <n v="0"/>
    <n v="0"/>
    <n v="0"/>
    <n v="0"/>
    <n v="0"/>
    <n v="1"/>
    <n v="0"/>
    <n v="0"/>
    <m/>
    <m/>
    <n v="3"/>
    <n v="3"/>
    <s v="Correct"/>
    <m/>
    <x v="1"/>
    <n v="72"/>
    <x v="2"/>
    <x v="51"/>
    <x v="1"/>
    <x v="1"/>
    <s v="English"/>
    <x v="6"/>
    <x v="0"/>
    <x v="2"/>
    <x v="2"/>
    <x v="6"/>
    <s v="Yes"/>
    <m/>
  </r>
  <r>
    <n v="945"/>
    <m/>
    <s v="Cancer"/>
    <m/>
    <m/>
    <m/>
    <m/>
    <m/>
    <m/>
    <m/>
    <m/>
    <s v="Drugs &amp; alcohol abuse"/>
    <s v="Environmental hazards"/>
    <m/>
    <m/>
    <n v="3"/>
    <n v="1"/>
    <m/>
    <n v="0"/>
    <n v="1"/>
    <n v="0"/>
    <n v="0"/>
    <n v="0"/>
    <n v="0"/>
    <n v="0"/>
    <n v="0"/>
    <n v="0"/>
    <n v="0"/>
    <n v="1"/>
    <n v="1"/>
    <n v="0"/>
    <m/>
    <m/>
    <n v="3"/>
    <n v="3"/>
    <s v="Correct"/>
    <m/>
    <x v="1"/>
    <n v="36"/>
    <x v="2"/>
    <x v="51"/>
    <x v="1"/>
    <x v="1"/>
    <s v="English"/>
    <x v="6"/>
    <x v="7"/>
    <x v="0"/>
    <x v="2"/>
    <x v="0"/>
    <s v="Yes"/>
    <m/>
  </r>
  <r>
    <n v="946"/>
    <m/>
    <m/>
    <s v="Heart disease &amp; stroke"/>
    <m/>
    <m/>
    <m/>
    <m/>
    <m/>
    <m/>
    <m/>
    <m/>
    <m/>
    <m/>
    <m/>
    <n v="1"/>
    <n v="3"/>
    <m/>
    <n v="0"/>
    <n v="0"/>
    <n v="1"/>
    <n v="0"/>
    <n v="0"/>
    <n v="0"/>
    <n v="0"/>
    <n v="0"/>
    <n v="0"/>
    <n v="0"/>
    <n v="0"/>
    <n v="0"/>
    <n v="0"/>
    <m/>
    <m/>
    <n v="1"/>
    <n v="1"/>
    <s v="Correct"/>
    <m/>
    <x v="0"/>
    <n v="88"/>
    <x v="2"/>
    <x v="51"/>
    <x v="1"/>
    <x v="1"/>
    <s v="English"/>
    <x v="5"/>
    <x v="1"/>
    <x v="2"/>
    <x v="2"/>
    <x v="6"/>
    <s v="No"/>
    <m/>
  </r>
  <r>
    <n v="947"/>
    <m/>
    <m/>
    <s v="Heart disease &amp; stroke"/>
    <m/>
    <m/>
    <m/>
    <m/>
    <m/>
    <s v="Diabetes"/>
    <m/>
    <s v="Drugs &amp; alcohol abuse"/>
    <m/>
    <m/>
    <m/>
    <n v="3"/>
    <n v="1"/>
    <m/>
    <n v="0"/>
    <n v="0"/>
    <n v="1"/>
    <n v="0"/>
    <n v="0"/>
    <n v="0"/>
    <n v="0"/>
    <n v="0"/>
    <n v="1"/>
    <n v="0"/>
    <n v="1"/>
    <n v="0"/>
    <n v="0"/>
    <m/>
    <m/>
    <n v="3"/>
    <n v="3"/>
    <s v="Correct"/>
    <m/>
    <x v="0"/>
    <n v="58"/>
    <x v="2"/>
    <x v="51"/>
    <x v="1"/>
    <x v="1"/>
    <s v="Chinese"/>
    <x v="5"/>
    <x v="1"/>
    <x v="0"/>
    <x v="2"/>
    <x v="0"/>
    <s v="Yes"/>
    <m/>
  </r>
  <r>
    <n v="948"/>
    <m/>
    <s v="Cancer"/>
    <s v="Heart disease &amp; stroke"/>
    <m/>
    <m/>
    <m/>
    <m/>
    <m/>
    <m/>
    <m/>
    <m/>
    <m/>
    <s v="Obesity/weight loss issues"/>
    <m/>
    <n v="3"/>
    <n v="1"/>
    <m/>
    <n v="0"/>
    <n v="1"/>
    <n v="1"/>
    <n v="0"/>
    <n v="0"/>
    <n v="0"/>
    <n v="0"/>
    <n v="0"/>
    <n v="0"/>
    <n v="0"/>
    <n v="0"/>
    <n v="0"/>
    <n v="1"/>
    <m/>
    <m/>
    <n v="3"/>
    <n v="3"/>
    <s v="Correct"/>
    <m/>
    <x v="0"/>
    <n v="70"/>
    <x v="2"/>
    <x v="51"/>
    <x v="1"/>
    <x v="1"/>
    <s v="English"/>
    <x v="5"/>
    <x v="7"/>
    <x v="2"/>
    <x v="2"/>
    <x v="6"/>
    <s v="Yes"/>
    <m/>
  </r>
  <r>
    <n v="949"/>
    <m/>
    <m/>
    <m/>
    <m/>
    <m/>
    <m/>
    <m/>
    <m/>
    <s v="Diabetes"/>
    <m/>
    <m/>
    <m/>
    <s v="Obesity/weight loss issues"/>
    <m/>
    <n v="2"/>
    <n v="1.5"/>
    <m/>
    <n v="0"/>
    <n v="0"/>
    <n v="0"/>
    <n v="0"/>
    <n v="0"/>
    <n v="0"/>
    <n v="0"/>
    <n v="0"/>
    <n v="1"/>
    <n v="0"/>
    <n v="0"/>
    <n v="0"/>
    <n v="1"/>
    <m/>
    <m/>
    <n v="2"/>
    <n v="2"/>
    <s v="Correct"/>
    <m/>
    <x v="1"/>
    <n v="64"/>
    <x v="0"/>
    <x v="85"/>
    <x v="5"/>
    <x v="1"/>
    <s v="English, Chinese"/>
    <x v="6"/>
    <x v="1"/>
    <x v="2"/>
    <x v="2"/>
    <x v="0"/>
    <s v="Yes"/>
    <m/>
  </r>
  <r>
    <n v="950"/>
    <m/>
    <s v="Cancer"/>
    <m/>
    <m/>
    <m/>
    <m/>
    <m/>
    <s v="Women’s health &amp; wellness"/>
    <m/>
    <m/>
    <m/>
    <m/>
    <s v="Obesity/weight loss issues"/>
    <m/>
    <n v="3"/>
    <n v="1"/>
    <m/>
    <n v="0"/>
    <n v="1"/>
    <n v="0"/>
    <n v="0"/>
    <n v="0"/>
    <n v="0"/>
    <n v="0"/>
    <n v="1"/>
    <n v="0"/>
    <n v="0"/>
    <n v="0"/>
    <n v="0"/>
    <n v="1"/>
    <m/>
    <m/>
    <n v="3"/>
    <n v="3"/>
    <s v="Correct"/>
    <m/>
    <x v="0"/>
    <n v="55"/>
    <x v="0"/>
    <x v="194"/>
    <x v="1"/>
    <x v="0"/>
    <s v="English"/>
    <x v="5"/>
    <x v="7"/>
    <x v="0"/>
    <x v="2"/>
    <x v="0"/>
    <s v="Yes"/>
    <m/>
  </r>
  <r>
    <n v="951"/>
    <m/>
    <s v="Cancer"/>
    <s v="Heart disease &amp; stroke"/>
    <m/>
    <m/>
    <m/>
    <m/>
    <m/>
    <s v="Diabetes"/>
    <m/>
    <m/>
    <m/>
    <m/>
    <m/>
    <n v="3"/>
    <n v="1"/>
    <m/>
    <n v="0"/>
    <n v="1"/>
    <n v="1"/>
    <n v="0"/>
    <n v="0"/>
    <n v="0"/>
    <n v="0"/>
    <n v="0"/>
    <n v="1"/>
    <n v="0"/>
    <n v="0"/>
    <n v="0"/>
    <n v="0"/>
    <m/>
    <m/>
    <n v="3"/>
    <n v="3"/>
    <s v="Correct"/>
    <m/>
    <x v="1"/>
    <n v="83"/>
    <x v="0"/>
    <x v="109"/>
    <x v="1"/>
    <x v="1"/>
    <s v="English"/>
    <x v="3"/>
    <x v="7"/>
    <x v="2"/>
    <x v="2"/>
    <x v="3"/>
    <s v="Yes"/>
    <m/>
  </r>
  <r>
    <n v="952"/>
    <m/>
    <m/>
    <s v="Heart disease &amp; stroke"/>
    <m/>
    <m/>
    <m/>
    <m/>
    <m/>
    <s v="Diabetes"/>
    <m/>
    <m/>
    <m/>
    <m/>
    <m/>
    <n v="2"/>
    <n v="1.5"/>
    <m/>
    <n v="0"/>
    <n v="0"/>
    <n v="1"/>
    <n v="0"/>
    <n v="0"/>
    <n v="0"/>
    <n v="0"/>
    <n v="0"/>
    <n v="1"/>
    <n v="0"/>
    <n v="0"/>
    <n v="0"/>
    <n v="0"/>
    <m/>
    <m/>
    <n v="2"/>
    <n v="2"/>
    <s v="Correct"/>
    <m/>
    <x v="1"/>
    <n v="78"/>
    <x v="0"/>
    <x v="109"/>
    <x v="1"/>
    <x v="1"/>
    <s v="English"/>
    <x v="5"/>
    <x v="7"/>
    <x v="2"/>
    <x v="2"/>
    <x v="3"/>
    <s v="No"/>
    <m/>
  </r>
  <r>
    <n v="953"/>
    <m/>
    <s v="Cancer"/>
    <m/>
    <m/>
    <m/>
    <m/>
    <m/>
    <m/>
    <s v="Diabetes"/>
    <m/>
    <m/>
    <m/>
    <s v="Obesity/weight loss issues"/>
    <m/>
    <n v="3"/>
    <n v="1"/>
    <m/>
    <n v="0"/>
    <n v="1"/>
    <n v="0"/>
    <n v="0"/>
    <n v="0"/>
    <n v="0"/>
    <n v="0"/>
    <n v="0"/>
    <n v="1"/>
    <n v="0"/>
    <n v="0"/>
    <n v="0"/>
    <n v="1"/>
    <m/>
    <m/>
    <n v="3"/>
    <n v="3"/>
    <s v="Correct"/>
    <m/>
    <x v="1"/>
    <n v="65"/>
    <x v="0"/>
    <x v="109"/>
    <x v="1"/>
    <x v="1"/>
    <s v="English"/>
    <x v="5"/>
    <x v="1"/>
    <x v="2"/>
    <x v="2"/>
    <x v="0"/>
    <s v="Yes"/>
    <m/>
  </r>
  <r>
    <n v="954"/>
    <m/>
    <m/>
    <m/>
    <m/>
    <m/>
    <m/>
    <m/>
    <m/>
    <m/>
    <m/>
    <m/>
    <m/>
    <m/>
    <m/>
    <n v="0"/>
    <e v="#DIV/0!"/>
    <m/>
    <n v="0"/>
    <n v="0"/>
    <n v="0"/>
    <n v="0"/>
    <n v="0"/>
    <n v="0"/>
    <n v="0"/>
    <n v="0"/>
    <n v="0"/>
    <n v="0"/>
    <n v="0"/>
    <n v="0"/>
    <n v="0"/>
    <m/>
    <m/>
    <n v="0"/>
    <n v="0"/>
    <s v="Correct"/>
    <m/>
    <x v="1"/>
    <n v="72"/>
    <x v="0"/>
    <x v="7"/>
    <x v="1"/>
    <x v="0"/>
    <s v="Italian"/>
    <x v="0"/>
    <x v="5"/>
    <x v="2"/>
    <x v="0"/>
    <x v="0"/>
    <m/>
    <m/>
  </r>
  <r>
    <n v="955"/>
    <m/>
    <m/>
    <m/>
    <m/>
    <m/>
    <m/>
    <m/>
    <m/>
    <m/>
    <m/>
    <m/>
    <m/>
    <m/>
    <m/>
    <n v="0"/>
    <e v="#DIV/0!"/>
    <m/>
    <n v="0"/>
    <n v="0"/>
    <n v="0"/>
    <n v="0"/>
    <n v="0"/>
    <n v="0"/>
    <n v="0"/>
    <n v="0"/>
    <n v="0"/>
    <n v="0"/>
    <n v="0"/>
    <n v="0"/>
    <n v="0"/>
    <m/>
    <m/>
    <n v="0"/>
    <n v="0"/>
    <s v="Correct"/>
    <m/>
    <x v="0"/>
    <n v="68"/>
    <x v="1"/>
    <x v="195"/>
    <x v="1"/>
    <x v="1"/>
    <s v="English"/>
    <x v="3"/>
    <x v="7"/>
    <x v="2"/>
    <x v="2"/>
    <x v="6"/>
    <s v="No"/>
    <m/>
  </r>
  <r>
    <n v="956"/>
    <m/>
    <m/>
    <s v="Heart disease &amp; stroke"/>
    <m/>
    <m/>
    <m/>
    <m/>
    <m/>
    <m/>
    <m/>
    <m/>
    <m/>
    <m/>
    <m/>
    <n v="1"/>
    <n v="3"/>
    <m/>
    <n v="0"/>
    <n v="0"/>
    <n v="1"/>
    <n v="0"/>
    <n v="0"/>
    <n v="0"/>
    <n v="0"/>
    <n v="0"/>
    <n v="0"/>
    <n v="0"/>
    <n v="0"/>
    <n v="0"/>
    <n v="0"/>
    <m/>
    <m/>
    <n v="1"/>
    <n v="1"/>
    <s v="Correct"/>
    <m/>
    <x v="0"/>
    <n v="80"/>
    <x v="0"/>
    <x v="24"/>
    <x v="1"/>
    <x v="1"/>
    <m/>
    <x v="1"/>
    <x v="4"/>
    <x v="2"/>
    <x v="2"/>
    <x v="2"/>
    <m/>
    <m/>
  </r>
  <r>
    <n v="957"/>
    <m/>
    <m/>
    <s v="Heart disease &amp; stroke"/>
    <m/>
    <m/>
    <m/>
    <m/>
    <m/>
    <s v="Diabetes"/>
    <m/>
    <m/>
    <m/>
    <s v="Obesity/weight loss issues"/>
    <m/>
    <n v="3"/>
    <n v="1"/>
    <m/>
    <n v="0"/>
    <n v="0"/>
    <n v="1"/>
    <n v="0"/>
    <n v="0"/>
    <n v="0"/>
    <n v="0"/>
    <n v="0"/>
    <n v="1"/>
    <n v="0"/>
    <n v="0"/>
    <n v="0"/>
    <n v="1"/>
    <m/>
    <m/>
    <n v="3"/>
    <n v="3"/>
    <s v="Correct"/>
    <m/>
    <x v="1"/>
    <n v="75"/>
    <x v="0"/>
    <x v="6"/>
    <x v="1"/>
    <x v="1"/>
    <s v="English"/>
    <x v="3"/>
    <x v="1"/>
    <x v="2"/>
    <x v="2"/>
    <x v="6"/>
    <s v="No"/>
    <m/>
  </r>
  <r>
    <n v="958"/>
    <m/>
    <s v="Cancer"/>
    <s v="Heart disease &amp; stroke"/>
    <m/>
    <m/>
    <s v="Vaccine preventable diseases"/>
    <m/>
    <m/>
    <m/>
    <m/>
    <m/>
    <m/>
    <m/>
    <m/>
    <n v="3"/>
    <n v="1"/>
    <m/>
    <n v="0"/>
    <n v="1"/>
    <n v="1"/>
    <n v="0"/>
    <n v="0"/>
    <n v="1"/>
    <n v="0"/>
    <n v="0"/>
    <n v="0"/>
    <n v="0"/>
    <n v="0"/>
    <n v="0"/>
    <n v="0"/>
    <m/>
    <m/>
    <n v="3"/>
    <n v="3"/>
    <s v="Correct"/>
    <m/>
    <x v="1"/>
    <n v="70"/>
    <x v="0"/>
    <x v="84"/>
    <x v="1"/>
    <x v="1"/>
    <s v="English"/>
    <x v="5"/>
    <x v="1"/>
    <x v="2"/>
    <x v="2"/>
    <x v="6"/>
    <s v="Yes"/>
    <m/>
  </r>
  <r>
    <n v="959"/>
    <m/>
    <m/>
    <s v="Heart disease &amp; stroke"/>
    <m/>
    <m/>
    <m/>
    <m/>
    <m/>
    <s v="Diabetes"/>
    <m/>
    <m/>
    <m/>
    <m/>
    <m/>
    <n v="2"/>
    <n v="1.5"/>
    <m/>
    <n v="0"/>
    <n v="0"/>
    <n v="1"/>
    <n v="0"/>
    <n v="0"/>
    <n v="0"/>
    <n v="0"/>
    <n v="0"/>
    <n v="1"/>
    <n v="0"/>
    <n v="0"/>
    <n v="0"/>
    <n v="0"/>
    <m/>
    <m/>
    <n v="2"/>
    <n v="2"/>
    <s v="Correct"/>
    <m/>
    <x v="1"/>
    <n v="68"/>
    <x v="0"/>
    <x v="165"/>
    <x v="1"/>
    <x v="1"/>
    <s v="English"/>
    <x v="0"/>
    <x v="7"/>
    <x v="0"/>
    <x v="2"/>
    <x v="0"/>
    <s v="No"/>
    <m/>
  </r>
  <r>
    <n v="960"/>
    <m/>
    <m/>
    <m/>
    <m/>
    <m/>
    <m/>
    <m/>
    <m/>
    <m/>
    <m/>
    <m/>
    <s v="Environmental hazards"/>
    <m/>
    <m/>
    <n v="1"/>
    <n v="3"/>
    <m/>
    <n v="0"/>
    <n v="0"/>
    <n v="0"/>
    <n v="0"/>
    <n v="0"/>
    <n v="0"/>
    <n v="0"/>
    <n v="0"/>
    <n v="0"/>
    <n v="0"/>
    <n v="0"/>
    <n v="1"/>
    <n v="0"/>
    <m/>
    <m/>
    <n v="1"/>
    <n v="1"/>
    <s v="Correct"/>
    <m/>
    <x v="1"/>
    <n v="68"/>
    <x v="0"/>
    <x v="155"/>
    <x v="1"/>
    <x v="1"/>
    <s v="English"/>
    <x v="2"/>
    <x v="1"/>
    <x v="2"/>
    <x v="2"/>
    <x v="5"/>
    <s v="No"/>
    <m/>
  </r>
  <r>
    <n v="961"/>
    <s v="Asthma/lung disease"/>
    <s v="Cancer"/>
    <m/>
    <m/>
    <m/>
    <m/>
    <m/>
    <m/>
    <s v="Diabetes"/>
    <m/>
    <m/>
    <m/>
    <m/>
    <m/>
    <n v="3"/>
    <n v="1"/>
    <m/>
    <n v="1"/>
    <n v="1"/>
    <n v="0"/>
    <n v="0"/>
    <n v="0"/>
    <n v="0"/>
    <n v="0"/>
    <n v="0"/>
    <n v="1"/>
    <n v="0"/>
    <n v="0"/>
    <n v="0"/>
    <n v="0"/>
    <m/>
    <m/>
    <n v="3"/>
    <n v="3"/>
    <s v="Correct"/>
    <m/>
    <x v="1"/>
    <n v="65"/>
    <x v="0"/>
    <x v="133"/>
    <x v="1"/>
    <x v="1"/>
    <s v="English"/>
    <x v="5"/>
    <x v="1"/>
    <x v="2"/>
    <x v="2"/>
    <x v="5"/>
    <s v="No"/>
    <m/>
  </r>
  <r>
    <n v="962"/>
    <m/>
    <s v="Cancer"/>
    <s v="Heart disease &amp; stroke"/>
    <s v="Safety"/>
    <m/>
    <m/>
    <m/>
    <m/>
    <s v="Diabetes"/>
    <m/>
    <m/>
    <m/>
    <s v="Obesity/weight loss issues"/>
    <m/>
    <n v="5"/>
    <n v="0.6"/>
    <m/>
    <n v="0"/>
    <n v="0.6"/>
    <n v="0.6"/>
    <n v="0.6"/>
    <n v="0"/>
    <n v="0"/>
    <n v="0"/>
    <n v="0"/>
    <n v="0.6"/>
    <n v="0"/>
    <n v="0"/>
    <n v="0"/>
    <n v="0.6"/>
    <m/>
    <m/>
    <n v="3"/>
    <n v="5"/>
    <s v="Correct"/>
    <m/>
    <x v="1"/>
    <n v="71"/>
    <x v="0"/>
    <x v="133"/>
    <x v="1"/>
    <x v="1"/>
    <s v="English"/>
    <x v="6"/>
    <x v="7"/>
    <x v="2"/>
    <x v="2"/>
    <x v="5"/>
    <s v="Yes"/>
    <m/>
  </r>
  <r>
    <n v="963"/>
    <m/>
    <s v="Cancer"/>
    <m/>
    <m/>
    <m/>
    <m/>
    <s v="Child health &amp; wellness"/>
    <m/>
    <s v="Diabetes"/>
    <m/>
    <s v="Drugs &amp; alcohol abuse"/>
    <m/>
    <m/>
    <m/>
    <n v="4"/>
    <n v="0.75"/>
    <m/>
    <n v="0"/>
    <n v="0.75"/>
    <n v="0"/>
    <n v="0"/>
    <n v="0"/>
    <n v="0"/>
    <n v="0.75"/>
    <n v="0"/>
    <n v="0.75"/>
    <n v="0"/>
    <n v="0.75"/>
    <n v="0"/>
    <n v="0"/>
    <m/>
    <m/>
    <n v="3"/>
    <n v="4"/>
    <s v="Correct"/>
    <m/>
    <x v="0"/>
    <n v="79"/>
    <x v="0"/>
    <x v="24"/>
    <x v="1"/>
    <x v="1"/>
    <s v="English"/>
    <x v="4"/>
    <x v="4"/>
    <x v="2"/>
    <x v="2"/>
    <x v="3"/>
    <s v="No"/>
    <m/>
  </r>
  <r>
    <n v="964"/>
    <m/>
    <m/>
    <s v="Heart disease &amp; stroke"/>
    <m/>
    <m/>
    <m/>
    <m/>
    <m/>
    <s v="Diabetes"/>
    <m/>
    <m/>
    <m/>
    <m/>
    <m/>
    <n v="2"/>
    <n v="1.5"/>
    <m/>
    <n v="0"/>
    <n v="0"/>
    <n v="1"/>
    <n v="0"/>
    <n v="0"/>
    <n v="0"/>
    <n v="0"/>
    <n v="0"/>
    <n v="1"/>
    <n v="0"/>
    <n v="0"/>
    <n v="0"/>
    <n v="0"/>
    <m/>
    <m/>
    <n v="2"/>
    <n v="2"/>
    <s v="Correct"/>
    <m/>
    <x v="1"/>
    <n v="64"/>
    <x v="0"/>
    <x v="196"/>
    <x v="1"/>
    <x v="1"/>
    <s v="English"/>
    <x v="5"/>
    <x v="7"/>
    <x v="2"/>
    <x v="2"/>
    <x v="0"/>
    <s v="No"/>
    <m/>
  </r>
  <r>
    <n v="965"/>
    <s v="Asthma/lung disease"/>
    <s v="Cancer"/>
    <m/>
    <m/>
    <m/>
    <m/>
    <m/>
    <m/>
    <m/>
    <m/>
    <m/>
    <m/>
    <m/>
    <m/>
    <n v="2"/>
    <n v="1.5"/>
    <m/>
    <n v="1"/>
    <n v="1"/>
    <n v="0"/>
    <n v="0"/>
    <n v="0"/>
    <n v="0"/>
    <n v="0"/>
    <n v="0"/>
    <n v="0"/>
    <n v="0"/>
    <n v="0"/>
    <n v="0"/>
    <n v="0"/>
    <m/>
    <m/>
    <n v="2"/>
    <n v="2"/>
    <s v="Correct"/>
    <m/>
    <x v="1"/>
    <n v="73"/>
    <x v="0"/>
    <x v="136"/>
    <x v="1"/>
    <x v="1"/>
    <m/>
    <x v="2"/>
    <x v="7"/>
    <x v="2"/>
    <x v="2"/>
    <x v="6"/>
    <s v="No"/>
    <m/>
  </r>
  <r>
    <n v="966"/>
    <m/>
    <s v="Cancer"/>
    <m/>
    <m/>
    <m/>
    <m/>
    <m/>
    <m/>
    <s v="Diabetes"/>
    <m/>
    <m/>
    <m/>
    <s v="Obesity/weight loss issues"/>
    <m/>
    <n v="3"/>
    <n v="1"/>
    <m/>
    <n v="0"/>
    <n v="1"/>
    <n v="0"/>
    <n v="0"/>
    <n v="0"/>
    <n v="0"/>
    <n v="0"/>
    <n v="0"/>
    <n v="1"/>
    <n v="0"/>
    <n v="0"/>
    <n v="0"/>
    <n v="1"/>
    <m/>
    <m/>
    <n v="3"/>
    <n v="3"/>
    <s v="Correct"/>
    <m/>
    <x v="1"/>
    <n v="79"/>
    <x v="0"/>
    <x v="5"/>
    <x v="2"/>
    <x v="0"/>
    <s v="English"/>
    <x v="4"/>
    <x v="7"/>
    <x v="2"/>
    <x v="2"/>
    <x v="8"/>
    <s v="Yes"/>
    <m/>
  </r>
  <r>
    <n v="967"/>
    <m/>
    <m/>
    <s v="Heart disease &amp; stroke"/>
    <m/>
    <m/>
    <m/>
    <m/>
    <m/>
    <m/>
    <s v="Mental health depression/suicide"/>
    <m/>
    <m/>
    <s v="Obesity/weight loss issues"/>
    <m/>
    <n v="3"/>
    <n v="1"/>
    <m/>
    <n v="0"/>
    <n v="0"/>
    <n v="1"/>
    <n v="0"/>
    <n v="0"/>
    <n v="0"/>
    <n v="0"/>
    <n v="0"/>
    <n v="0"/>
    <n v="1"/>
    <n v="0"/>
    <n v="0"/>
    <n v="1"/>
    <m/>
    <m/>
    <n v="3"/>
    <n v="3"/>
    <s v="Correct"/>
    <m/>
    <x v="0"/>
    <n v="65"/>
    <x v="0"/>
    <x v="0"/>
    <x v="0"/>
    <x v="1"/>
    <s v="English"/>
    <x v="5"/>
    <x v="1"/>
    <x v="0"/>
    <x v="2"/>
    <x v="0"/>
    <s v="Yes"/>
    <m/>
  </r>
  <r>
    <n v="968"/>
    <s v="Asthma/lung disease"/>
    <m/>
    <s v="Heart disease &amp; stroke"/>
    <m/>
    <m/>
    <m/>
    <m/>
    <m/>
    <s v="Diabetes"/>
    <s v="Mental health depression/suicide"/>
    <m/>
    <s v="Environmental hazards"/>
    <s v="Obesity/weight loss issues"/>
    <m/>
    <n v="6"/>
    <n v="0.5"/>
    <m/>
    <n v="0.5"/>
    <n v="0"/>
    <n v="0.5"/>
    <n v="0"/>
    <n v="0"/>
    <n v="0"/>
    <n v="0"/>
    <n v="0"/>
    <n v="0.5"/>
    <n v="0.5"/>
    <n v="0"/>
    <n v="0.5"/>
    <n v="0.5"/>
    <m/>
    <m/>
    <n v="3"/>
    <n v="6"/>
    <s v="Correct"/>
    <m/>
    <x v="1"/>
    <n v="71"/>
    <x v="0"/>
    <x v="121"/>
    <x v="1"/>
    <x v="1"/>
    <s v="English"/>
    <x v="6"/>
    <x v="8"/>
    <x v="2"/>
    <x v="2"/>
    <x v="6"/>
    <s v="Yes"/>
    <m/>
  </r>
  <r>
    <n v="969"/>
    <m/>
    <m/>
    <m/>
    <m/>
    <m/>
    <m/>
    <m/>
    <m/>
    <s v="Diabetes"/>
    <m/>
    <m/>
    <m/>
    <m/>
    <m/>
    <n v="1"/>
    <n v="3"/>
    <m/>
    <n v="0"/>
    <n v="0"/>
    <n v="0"/>
    <n v="0"/>
    <n v="0"/>
    <n v="0"/>
    <n v="0"/>
    <n v="0"/>
    <n v="1"/>
    <n v="0"/>
    <n v="0"/>
    <n v="0"/>
    <n v="0"/>
    <m/>
    <m/>
    <n v="1"/>
    <n v="1"/>
    <s v="Correct"/>
    <m/>
    <x v="0"/>
    <n v="78"/>
    <x v="0"/>
    <x v="0"/>
    <x v="5"/>
    <x v="1"/>
    <s v="English"/>
    <x v="4"/>
    <x v="7"/>
    <x v="2"/>
    <x v="2"/>
    <x v="5"/>
    <s v="No"/>
    <m/>
  </r>
  <r>
    <n v="970"/>
    <m/>
    <m/>
    <m/>
    <m/>
    <m/>
    <m/>
    <m/>
    <m/>
    <m/>
    <m/>
    <s v="Drugs &amp; alcohol abuse"/>
    <m/>
    <m/>
    <m/>
    <n v="1"/>
    <n v="3"/>
    <m/>
    <n v="0"/>
    <n v="0"/>
    <n v="0"/>
    <n v="0"/>
    <n v="0"/>
    <n v="0"/>
    <n v="0"/>
    <n v="0"/>
    <n v="0"/>
    <n v="0"/>
    <n v="1"/>
    <n v="0"/>
    <n v="0"/>
    <m/>
    <m/>
    <n v="1"/>
    <n v="1"/>
    <s v="Correct"/>
    <m/>
    <x v="1"/>
    <n v="66"/>
    <x v="0"/>
    <x v="88"/>
    <x v="1"/>
    <x v="0"/>
    <s v="English"/>
    <x v="6"/>
    <x v="1"/>
    <x v="2"/>
    <x v="2"/>
    <x v="5"/>
    <s v="No"/>
    <m/>
  </r>
  <r>
    <n v="971"/>
    <m/>
    <s v="Cancer"/>
    <s v="Heart disease &amp; stroke"/>
    <m/>
    <m/>
    <m/>
    <m/>
    <m/>
    <m/>
    <m/>
    <m/>
    <m/>
    <m/>
    <m/>
    <n v="2"/>
    <n v="1.5"/>
    <m/>
    <n v="0"/>
    <n v="1"/>
    <n v="1"/>
    <n v="0"/>
    <n v="0"/>
    <n v="0"/>
    <n v="0"/>
    <n v="0"/>
    <n v="0"/>
    <n v="0"/>
    <n v="0"/>
    <n v="0"/>
    <n v="0"/>
    <m/>
    <m/>
    <n v="2"/>
    <n v="2"/>
    <s v="Correct"/>
    <m/>
    <x v="1"/>
    <n v="72"/>
    <x v="0"/>
    <x v="13"/>
    <x v="1"/>
    <x v="1"/>
    <s v="English"/>
    <x v="5"/>
    <x v="1"/>
    <x v="2"/>
    <x v="2"/>
    <x v="6"/>
    <s v="No"/>
    <m/>
  </r>
  <r>
    <n v="972"/>
    <m/>
    <s v="Cancer"/>
    <s v="Heart disease &amp; stroke"/>
    <m/>
    <m/>
    <m/>
    <m/>
    <m/>
    <s v="Diabetes"/>
    <m/>
    <m/>
    <m/>
    <m/>
    <m/>
    <n v="3"/>
    <n v="1"/>
    <m/>
    <n v="0"/>
    <n v="1"/>
    <n v="1"/>
    <n v="0"/>
    <n v="0"/>
    <n v="0"/>
    <n v="0"/>
    <n v="0"/>
    <n v="1"/>
    <n v="0"/>
    <n v="0"/>
    <n v="0"/>
    <n v="0"/>
    <m/>
    <m/>
    <n v="3"/>
    <n v="3"/>
    <s v="Correct"/>
    <m/>
    <x v="1"/>
    <n v="75"/>
    <x v="0"/>
    <x v="109"/>
    <x v="1"/>
    <x v="0"/>
    <s v="English"/>
    <x v="5"/>
    <x v="7"/>
    <x v="2"/>
    <x v="2"/>
    <x v="5"/>
    <m/>
    <m/>
  </r>
  <r>
    <n v="973"/>
    <m/>
    <m/>
    <m/>
    <m/>
    <m/>
    <m/>
    <m/>
    <m/>
    <m/>
    <m/>
    <m/>
    <m/>
    <m/>
    <m/>
    <n v="0"/>
    <e v="#DIV/0!"/>
    <m/>
    <n v="0"/>
    <n v="0"/>
    <n v="0"/>
    <n v="0"/>
    <n v="0"/>
    <n v="0"/>
    <n v="0"/>
    <n v="0"/>
    <n v="0"/>
    <n v="0"/>
    <n v="0"/>
    <n v="0"/>
    <n v="0"/>
    <m/>
    <m/>
    <n v="0"/>
    <n v="0"/>
    <s v="Correct"/>
    <m/>
    <x v="0"/>
    <n v="69"/>
    <x v="0"/>
    <x v="9"/>
    <x v="1"/>
    <x v="2"/>
    <s v="English"/>
    <x v="3"/>
    <x v="7"/>
    <x v="2"/>
    <x v="2"/>
    <x v="5"/>
    <s v="No"/>
    <m/>
  </r>
  <r>
    <n v="974"/>
    <m/>
    <m/>
    <m/>
    <m/>
    <m/>
    <m/>
    <m/>
    <m/>
    <m/>
    <m/>
    <m/>
    <m/>
    <s v="Obesity/weight loss issues"/>
    <m/>
    <n v="1"/>
    <n v="3"/>
    <m/>
    <n v="0"/>
    <n v="0"/>
    <n v="0"/>
    <n v="0"/>
    <n v="0"/>
    <n v="0"/>
    <n v="0"/>
    <n v="0"/>
    <n v="0"/>
    <n v="0"/>
    <n v="0"/>
    <n v="0"/>
    <n v="1"/>
    <m/>
    <m/>
    <n v="1"/>
    <n v="1"/>
    <s v="Correct"/>
    <m/>
    <x v="0"/>
    <n v="74"/>
    <x v="0"/>
    <x v="87"/>
    <x v="1"/>
    <x v="1"/>
    <s v="English"/>
    <x v="5"/>
    <x v="8"/>
    <x v="2"/>
    <x v="2"/>
    <x v="5"/>
    <s v="Yes"/>
    <m/>
  </r>
  <r>
    <n v="975"/>
    <m/>
    <s v="Cancer"/>
    <s v="Heart disease &amp; stroke"/>
    <m/>
    <m/>
    <m/>
    <m/>
    <m/>
    <m/>
    <m/>
    <m/>
    <m/>
    <s v="Obesity/weight loss issues"/>
    <m/>
    <n v="3"/>
    <n v="1"/>
    <m/>
    <n v="0"/>
    <n v="1"/>
    <n v="1"/>
    <n v="0"/>
    <n v="0"/>
    <n v="0"/>
    <n v="0"/>
    <n v="0"/>
    <n v="0"/>
    <n v="0"/>
    <n v="0"/>
    <n v="0"/>
    <n v="1"/>
    <m/>
    <m/>
    <n v="3"/>
    <n v="3"/>
    <s v="Correct"/>
    <m/>
    <x v="0"/>
    <n v="84"/>
    <x v="0"/>
    <x v="9"/>
    <x v="1"/>
    <x v="1"/>
    <s v="English"/>
    <x v="3"/>
    <x v="0"/>
    <x v="2"/>
    <x v="2"/>
    <x v="5"/>
    <m/>
    <m/>
  </r>
  <r>
    <n v="976"/>
    <m/>
    <s v="Cancer"/>
    <s v="Heart disease &amp; stroke"/>
    <m/>
    <m/>
    <m/>
    <m/>
    <m/>
    <m/>
    <m/>
    <m/>
    <m/>
    <s v="Obesity/weight loss issues"/>
    <m/>
    <n v="3"/>
    <n v="1"/>
    <m/>
    <n v="0"/>
    <n v="1"/>
    <n v="1"/>
    <n v="0"/>
    <n v="0"/>
    <n v="0"/>
    <n v="0"/>
    <n v="0"/>
    <n v="0"/>
    <n v="0"/>
    <n v="0"/>
    <n v="0"/>
    <n v="1"/>
    <m/>
    <m/>
    <n v="3"/>
    <n v="3"/>
    <s v="Correct"/>
    <m/>
    <x v="0"/>
    <n v="71"/>
    <x v="2"/>
    <x v="57"/>
    <x v="1"/>
    <x v="0"/>
    <s v="English"/>
    <x v="3"/>
    <x v="0"/>
    <x v="2"/>
    <x v="2"/>
    <x v="8"/>
    <s v="Yes"/>
    <m/>
  </r>
</pivotCacheRecords>
</file>

<file path=xl/pivotCache/pivotCacheRecords2.xml><?xml version="1.0" encoding="utf-8"?>
<pivotCacheRecords xmlns="http://schemas.openxmlformats.org/spreadsheetml/2006/main" xmlns:r="http://schemas.openxmlformats.org/officeDocument/2006/relationships" count="976">
  <r>
    <n v="1"/>
    <m/>
    <m/>
    <s v="Unable to pay co-pays/deductibles"/>
    <s v="Don’t know how to find doctors"/>
    <m/>
    <m/>
    <m/>
    <m/>
    <s v="Transportation"/>
    <m/>
    <m/>
    <n v="3"/>
    <n v="1"/>
    <m/>
    <n v="0"/>
    <n v="0"/>
    <n v="1"/>
    <n v="1"/>
    <n v="0"/>
    <n v="0"/>
    <n v="0"/>
    <n v="0"/>
    <n v="1"/>
    <n v="0"/>
    <m/>
    <m/>
    <n v="3"/>
    <n v="3"/>
    <s v="Correct"/>
    <x v="0"/>
    <n v="28"/>
    <x v="0"/>
    <x v="0"/>
    <x v="0"/>
    <x v="0"/>
    <s v="English, French Creole"/>
    <x v="0"/>
    <x v="0"/>
    <x v="0"/>
    <x v="0"/>
    <x v="0"/>
    <m/>
  </r>
  <r>
    <n v="2"/>
    <m/>
    <s v="Lack of availability of doctors"/>
    <m/>
    <s v="Don’t know how to find doctors"/>
    <s v="Language barriers"/>
    <m/>
    <m/>
    <m/>
    <m/>
    <m/>
    <m/>
    <n v="3"/>
    <n v="1"/>
    <m/>
    <n v="0"/>
    <n v="1"/>
    <n v="0"/>
    <n v="1"/>
    <n v="1"/>
    <n v="0"/>
    <n v="0"/>
    <n v="0"/>
    <n v="0"/>
    <n v="0"/>
    <m/>
    <m/>
    <n v="3"/>
    <n v="3"/>
    <s v="Correct"/>
    <x v="0"/>
    <n v="58"/>
    <x v="0"/>
    <x v="1"/>
    <x v="0"/>
    <x v="1"/>
    <s v="English, Hatian Creole"/>
    <x v="1"/>
    <x v="1"/>
    <x v="1"/>
    <x v="1"/>
    <x v="1"/>
    <s v="Yes"/>
  </r>
  <r>
    <n v="3"/>
    <m/>
    <m/>
    <m/>
    <m/>
    <m/>
    <m/>
    <s v="Don’t understand need to see a doctor"/>
    <m/>
    <s v="Transportation"/>
    <s v="Fear (e.g. not ready to face/discuss health problem)"/>
    <m/>
    <n v="3"/>
    <n v="1"/>
    <m/>
    <n v="0"/>
    <n v="0"/>
    <n v="0"/>
    <n v="0"/>
    <n v="0"/>
    <n v="0"/>
    <n v="1"/>
    <n v="0"/>
    <n v="1"/>
    <n v="1"/>
    <m/>
    <m/>
    <n v="3"/>
    <n v="3"/>
    <s v="Correct"/>
    <x v="0"/>
    <n v="72"/>
    <x v="0"/>
    <x v="2"/>
    <x v="0"/>
    <x v="0"/>
    <s v="English, Hatian Creole"/>
    <x v="1"/>
    <x v="2"/>
    <x v="2"/>
    <x v="2"/>
    <x v="2"/>
    <m/>
  </r>
  <r>
    <n v="4"/>
    <m/>
    <m/>
    <m/>
    <m/>
    <m/>
    <m/>
    <s v="Don’t understand need to see a doctor"/>
    <m/>
    <s v="Transportation"/>
    <s v="Fear (e.g. not ready to face/discuss health problem)"/>
    <m/>
    <n v="3"/>
    <n v="1"/>
    <m/>
    <n v="0"/>
    <n v="0"/>
    <n v="0"/>
    <n v="0"/>
    <n v="0"/>
    <n v="0"/>
    <n v="1"/>
    <n v="0"/>
    <n v="1"/>
    <n v="1"/>
    <m/>
    <m/>
    <n v="3"/>
    <n v="3"/>
    <s v="Correct"/>
    <x v="0"/>
    <n v="53"/>
    <x v="0"/>
    <x v="3"/>
    <x v="0"/>
    <x v="0"/>
    <s v="English, Hatian Creole"/>
    <x v="2"/>
    <x v="3"/>
    <x v="0"/>
    <x v="2"/>
    <x v="0"/>
    <m/>
  </r>
  <r>
    <n v="5"/>
    <m/>
    <m/>
    <s v="Unable to pay co-pays/deductibles"/>
    <m/>
    <m/>
    <m/>
    <s v="Don’t understand need to see a doctor"/>
    <m/>
    <s v="Transportation"/>
    <m/>
    <m/>
    <n v="3"/>
    <n v="1"/>
    <m/>
    <n v="0"/>
    <n v="0"/>
    <n v="1"/>
    <n v="0"/>
    <n v="0"/>
    <n v="0"/>
    <n v="1"/>
    <n v="0"/>
    <n v="1"/>
    <n v="0"/>
    <m/>
    <m/>
    <n v="3"/>
    <n v="3"/>
    <s v="Correct"/>
    <x v="0"/>
    <n v="53"/>
    <x v="0"/>
    <x v="3"/>
    <x v="0"/>
    <x v="0"/>
    <s v="English, Hatian Creole"/>
    <x v="2"/>
    <x v="3"/>
    <x v="0"/>
    <x v="2"/>
    <x v="0"/>
    <m/>
  </r>
  <r>
    <n v="6"/>
    <m/>
    <m/>
    <s v="Unable to pay co-pays/deductibles"/>
    <m/>
    <m/>
    <m/>
    <m/>
    <s v="No insurance"/>
    <m/>
    <s v="Fear (e.g. not ready to face/discuss health problem)"/>
    <m/>
    <n v="3"/>
    <n v="1"/>
    <m/>
    <n v="0"/>
    <n v="0"/>
    <n v="1"/>
    <n v="0"/>
    <n v="0"/>
    <n v="0"/>
    <n v="0"/>
    <n v="1"/>
    <n v="0"/>
    <n v="1"/>
    <m/>
    <m/>
    <n v="3"/>
    <n v="3"/>
    <s v="Correct"/>
    <x v="1"/>
    <n v="47"/>
    <x v="0"/>
    <x v="3"/>
    <x v="0"/>
    <x v="0"/>
    <s v="Hatian Creole"/>
    <x v="3"/>
    <x v="0"/>
    <x v="1"/>
    <x v="1"/>
    <x v="3"/>
    <m/>
  </r>
  <r>
    <n v="7"/>
    <m/>
    <m/>
    <m/>
    <m/>
    <m/>
    <m/>
    <s v="Don’t understand need to see a doctor"/>
    <s v="No insurance"/>
    <s v="Transportation"/>
    <m/>
    <m/>
    <n v="3"/>
    <n v="1"/>
    <m/>
    <n v="0"/>
    <n v="0"/>
    <n v="0"/>
    <n v="0"/>
    <n v="0"/>
    <n v="0"/>
    <n v="1"/>
    <n v="1"/>
    <n v="1"/>
    <n v="0"/>
    <m/>
    <m/>
    <n v="3"/>
    <n v="3"/>
    <s v="Correct"/>
    <x v="1"/>
    <n v="48"/>
    <x v="0"/>
    <x v="4"/>
    <x v="0"/>
    <x v="0"/>
    <s v="English, Hatian Creole"/>
    <x v="3"/>
    <x v="0"/>
    <x v="0"/>
    <x v="0"/>
    <x v="0"/>
    <m/>
  </r>
  <r>
    <n v="8"/>
    <m/>
    <m/>
    <m/>
    <m/>
    <s v="Language barriers"/>
    <m/>
    <m/>
    <m/>
    <s v="Transportation"/>
    <s v="Fear (e.g. not ready to face/discuss health problem)"/>
    <m/>
    <n v="3"/>
    <n v="1"/>
    <m/>
    <n v="0"/>
    <n v="0"/>
    <n v="0"/>
    <n v="0"/>
    <n v="1"/>
    <n v="0"/>
    <n v="0"/>
    <n v="0"/>
    <n v="1"/>
    <n v="1"/>
    <m/>
    <m/>
    <n v="3"/>
    <n v="3"/>
    <s v="Correct"/>
    <x v="0"/>
    <n v="38"/>
    <x v="0"/>
    <x v="3"/>
    <x v="0"/>
    <x v="0"/>
    <s v="English, Hatian Creole"/>
    <x v="4"/>
    <x v="4"/>
    <x v="3"/>
    <x v="2"/>
    <x v="4"/>
    <m/>
  </r>
  <r>
    <n v="9"/>
    <m/>
    <m/>
    <m/>
    <m/>
    <s v="Language barriers"/>
    <m/>
    <m/>
    <s v="No insurance"/>
    <s v="Transportation"/>
    <m/>
    <m/>
    <n v="3"/>
    <n v="1"/>
    <m/>
    <n v="0"/>
    <n v="0"/>
    <n v="0"/>
    <n v="0"/>
    <n v="1"/>
    <n v="0"/>
    <n v="0"/>
    <n v="1"/>
    <n v="1"/>
    <n v="0"/>
    <m/>
    <m/>
    <n v="3"/>
    <n v="3"/>
    <s v="Correct"/>
    <x v="0"/>
    <n v="56"/>
    <x v="0"/>
    <x v="0"/>
    <x v="0"/>
    <x v="0"/>
    <s v="English, Hatian Creole"/>
    <x v="3"/>
    <x v="0"/>
    <x v="4"/>
    <x v="2"/>
    <x v="4"/>
    <m/>
  </r>
  <r>
    <n v="10"/>
    <m/>
    <m/>
    <m/>
    <m/>
    <s v="Language barriers"/>
    <m/>
    <m/>
    <m/>
    <s v="Transportation"/>
    <s v="Fear (e.g. not ready to face/discuss health problem)"/>
    <m/>
    <n v="3"/>
    <n v="1"/>
    <m/>
    <n v="0"/>
    <n v="0"/>
    <n v="0"/>
    <n v="0"/>
    <n v="1"/>
    <n v="0"/>
    <n v="0"/>
    <n v="0"/>
    <n v="1"/>
    <n v="1"/>
    <m/>
    <m/>
    <n v="3"/>
    <n v="3"/>
    <s v="Correct"/>
    <x v="0"/>
    <n v="92"/>
    <x v="0"/>
    <x v="5"/>
    <x v="0"/>
    <x v="0"/>
    <s v="Hatian Creole"/>
    <x v="1"/>
    <x v="5"/>
    <x v="2"/>
    <x v="2"/>
    <x v="2"/>
    <m/>
  </r>
  <r>
    <n v="11"/>
    <m/>
    <s v="Lack of availability of doctors"/>
    <m/>
    <s v="Don’t know how to find doctors"/>
    <m/>
    <m/>
    <m/>
    <m/>
    <m/>
    <s v="Fear (e.g. not ready to face/discuss health problem)"/>
    <m/>
    <n v="3"/>
    <n v="1"/>
    <m/>
    <n v="0"/>
    <n v="1"/>
    <n v="0"/>
    <n v="1"/>
    <n v="0"/>
    <n v="0"/>
    <n v="0"/>
    <n v="0"/>
    <n v="0"/>
    <n v="1"/>
    <m/>
    <m/>
    <n v="3"/>
    <n v="3"/>
    <s v="Correct"/>
    <x v="2"/>
    <n v="60"/>
    <x v="0"/>
    <x v="0"/>
    <x v="0"/>
    <x v="0"/>
    <s v="Hatian Creole"/>
    <x v="5"/>
    <x v="0"/>
    <x v="3"/>
    <x v="1"/>
    <x v="3"/>
    <m/>
  </r>
  <r>
    <n v="12"/>
    <m/>
    <m/>
    <m/>
    <m/>
    <s v="Language barriers"/>
    <m/>
    <s v="Don’t understand need to see a doctor"/>
    <s v="No insurance"/>
    <m/>
    <m/>
    <m/>
    <n v="3"/>
    <n v="1"/>
    <m/>
    <n v="0"/>
    <n v="0"/>
    <n v="0"/>
    <n v="0"/>
    <n v="1"/>
    <n v="0"/>
    <n v="1"/>
    <n v="1"/>
    <n v="0"/>
    <n v="0"/>
    <m/>
    <m/>
    <n v="3"/>
    <n v="3"/>
    <s v="Correct"/>
    <x v="0"/>
    <n v="42"/>
    <x v="0"/>
    <x v="3"/>
    <x v="0"/>
    <x v="0"/>
    <s v="French Creole"/>
    <x v="2"/>
    <x v="4"/>
    <x v="0"/>
    <x v="2"/>
    <x v="0"/>
    <m/>
  </r>
  <r>
    <n v="13"/>
    <m/>
    <m/>
    <m/>
    <m/>
    <s v="Language barriers"/>
    <m/>
    <m/>
    <s v="No insurance"/>
    <m/>
    <s v="Fear (e.g. not ready to face/discuss health problem)"/>
    <m/>
    <n v="3"/>
    <n v="1"/>
    <m/>
    <n v="0"/>
    <n v="0"/>
    <n v="0"/>
    <n v="0"/>
    <n v="1"/>
    <n v="0"/>
    <n v="0"/>
    <n v="1"/>
    <n v="0"/>
    <n v="1"/>
    <m/>
    <m/>
    <n v="3"/>
    <n v="3"/>
    <s v="Correct"/>
    <x v="2"/>
    <n v="70"/>
    <x v="0"/>
    <x v="3"/>
    <x v="0"/>
    <x v="0"/>
    <s v="Hatian Creole"/>
    <x v="2"/>
    <x v="6"/>
    <x v="0"/>
    <x v="2"/>
    <x v="3"/>
    <s v="No"/>
  </r>
  <r>
    <n v="14"/>
    <m/>
    <m/>
    <m/>
    <m/>
    <s v="Language barriers"/>
    <m/>
    <m/>
    <s v="No insurance"/>
    <m/>
    <s v="Fear (e.g. not ready to face/discuss health problem)"/>
    <m/>
    <n v="3"/>
    <n v="1"/>
    <m/>
    <n v="0"/>
    <n v="0"/>
    <n v="0"/>
    <n v="0"/>
    <n v="1"/>
    <n v="0"/>
    <n v="0"/>
    <n v="1"/>
    <n v="0"/>
    <n v="1"/>
    <m/>
    <m/>
    <n v="3"/>
    <n v="3"/>
    <s v="Correct"/>
    <x v="0"/>
    <n v="49"/>
    <x v="0"/>
    <x v="6"/>
    <x v="0"/>
    <x v="0"/>
    <s v="Hatian Creole"/>
    <x v="3"/>
    <x v="0"/>
    <x v="0"/>
    <x v="0"/>
    <x v="4"/>
    <m/>
  </r>
  <r>
    <n v="15"/>
    <m/>
    <m/>
    <m/>
    <m/>
    <m/>
    <m/>
    <m/>
    <m/>
    <s v="Transportation"/>
    <m/>
    <m/>
    <n v="1"/>
    <n v="3"/>
    <m/>
    <n v="0"/>
    <n v="0"/>
    <n v="0"/>
    <n v="0"/>
    <n v="0"/>
    <n v="0"/>
    <n v="0"/>
    <n v="0"/>
    <n v="1"/>
    <n v="0"/>
    <m/>
    <m/>
    <n v="1"/>
    <n v="1"/>
    <s v="Correct"/>
    <x v="1"/>
    <n v="62"/>
    <x v="0"/>
    <x v="7"/>
    <x v="0"/>
    <x v="0"/>
    <m/>
    <x v="1"/>
    <x v="7"/>
    <x v="4"/>
    <x v="0"/>
    <x v="4"/>
    <m/>
  </r>
  <r>
    <n v="16"/>
    <m/>
    <m/>
    <s v="Unable to pay co-pays/deductibles"/>
    <m/>
    <s v="Language barriers"/>
    <m/>
    <s v="Don’t understand need to see a doctor"/>
    <m/>
    <m/>
    <m/>
    <m/>
    <n v="3"/>
    <n v="1"/>
    <m/>
    <n v="0"/>
    <n v="0"/>
    <n v="1"/>
    <n v="0"/>
    <n v="1"/>
    <n v="0"/>
    <n v="1"/>
    <n v="0"/>
    <n v="0"/>
    <n v="0"/>
    <m/>
    <m/>
    <n v="3"/>
    <n v="3"/>
    <s v="Correct"/>
    <x v="0"/>
    <n v="35"/>
    <x v="0"/>
    <x v="5"/>
    <x v="0"/>
    <x v="0"/>
    <s v="English, Hatian Creole"/>
    <x v="3"/>
    <x v="7"/>
    <x v="0"/>
    <x v="2"/>
    <x v="0"/>
    <s v="Yes"/>
  </r>
  <r>
    <n v="17"/>
    <m/>
    <s v="Lack of availability of doctors"/>
    <m/>
    <s v="Don’t know how to find doctors"/>
    <s v="Language barriers"/>
    <m/>
    <m/>
    <m/>
    <m/>
    <m/>
    <m/>
    <n v="3"/>
    <n v="1"/>
    <m/>
    <n v="0"/>
    <n v="1"/>
    <n v="0"/>
    <n v="1"/>
    <n v="1"/>
    <n v="0"/>
    <n v="0"/>
    <n v="0"/>
    <n v="0"/>
    <n v="0"/>
    <m/>
    <m/>
    <n v="3"/>
    <n v="3"/>
    <s v="Correct"/>
    <x v="0"/>
    <n v="34"/>
    <x v="0"/>
    <x v="3"/>
    <x v="0"/>
    <x v="0"/>
    <m/>
    <x v="6"/>
    <x v="8"/>
    <x v="0"/>
    <x v="0"/>
    <x v="4"/>
    <m/>
  </r>
  <r>
    <n v="18"/>
    <m/>
    <s v="Lack of availability of doctors"/>
    <m/>
    <m/>
    <m/>
    <m/>
    <m/>
    <s v="No insurance"/>
    <m/>
    <m/>
    <m/>
    <n v="2"/>
    <n v="1.5"/>
    <m/>
    <n v="0"/>
    <n v="1"/>
    <n v="0"/>
    <n v="0"/>
    <n v="0"/>
    <n v="0"/>
    <n v="0"/>
    <n v="1"/>
    <n v="0"/>
    <n v="0"/>
    <m/>
    <m/>
    <n v="2"/>
    <n v="2"/>
    <s v="Correct"/>
    <x v="1"/>
    <n v="53"/>
    <x v="0"/>
    <x v="3"/>
    <x v="0"/>
    <x v="0"/>
    <s v="Hatian Creole"/>
    <x v="5"/>
    <x v="7"/>
    <x v="0"/>
    <x v="2"/>
    <x v="4"/>
    <m/>
  </r>
  <r>
    <n v="19"/>
    <m/>
    <s v="Lack of availability of doctors"/>
    <s v="Unable to pay co-pays/deductibles"/>
    <m/>
    <m/>
    <m/>
    <m/>
    <m/>
    <m/>
    <m/>
    <m/>
    <n v="2"/>
    <n v="1.5"/>
    <m/>
    <n v="0"/>
    <n v="1"/>
    <n v="1"/>
    <n v="0"/>
    <n v="0"/>
    <n v="0"/>
    <n v="0"/>
    <n v="0"/>
    <n v="0"/>
    <n v="0"/>
    <m/>
    <m/>
    <n v="2"/>
    <n v="2"/>
    <s v="Correct"/>
    <x v="0"/>
    <n v="46"/>
    <x v="1"/>
    <x v="8"/>
    <x v="1"/>
    <x v="0"/>
    <s v="English"/>
    <x v="4"/>
    <x v="3"/>
    <x v="0"/>
    <x v="0"/>
    <x v="4"/>
    <s v="Yes"/>
  </r>
  <r>
    <n v="20"/>
    <m/>
    <m/>
    <m/>
    <s v="Don’t know how to find doctors"/>
    <m/>
    <m/>
    <m/>
    <s v="No insurance"/>
    <m/>
    <m/>
    <m/>
    <n v="2"/>
    <n v="1.5"/>
    <m/>
    <n v="0"/>
    <n v="0"/>
    <n v="0"/>
    <n v="1"/>
    <n v="0"/>
    <n v="0"/>
    <n v="0"/>
    <n v="1"/>
    <n v="0"/>
    <n v="0"/>
    <m/>
    <m/>
    <n v="2"/>
    <n v="2"/>
    <s v="Correct"/>
    <x v="1"/>
    <n v="23"/>
    <x v="0"/>
    <x v="9"/>
    <x v="2"/>
    <x v="1"/>
    <s v="English"/>
    <x v="0"/>
    <x v="5"/>
    <x v="5"/>
    <x v="2"/>
    <x v="4"/>
    <s v="Yes"/>
  </r>
  <r>
    <n v="21"/>
    <m/>
    <m/>
    <s v="Unable to pay co-pays/deductibles"/>
    <m/>
    <s v="Language barriers"/>
    <m/>
    <m/>
    <m/>
    <s v="Transportation"/>
    <m/>
    <m/>
    <n v="3"/>
    <n v="1"/>
    <m/>
    <n v="0"/>
    <n v="0"/>
    <n v="1"/>
    <n v="0"/>
    <n v="1"/>
    <n v="0"/>
    <n v="0"/>
    <n v="0"/>
    <n v="1"/>
    <n v="0"/>
    <m/>
    <m/>
    <n v="3"/>
    <n v="3"/>
    <s v="Correct"/>
    <x v="0"/>
    <n v="70"/>
    <x v="0"/>
    <x v="4"/>
    <x v="0"/>
    <x v="0"/>
    <s v="English, Hatian Creole"/>
    <x v="3"/>
    <x v="0"/>
    <x v="2"/>
    <x v="2"/>
    <x v="5"/>
    <s v="Yes"/>
  </r>
  <r>
    <n v="22"/>
    <m/>
    <m/>
    <s v="Unable to pay co-pays/deductibles"/>
    <m/>
    <s v="Language barriers"/>
    <m/>
    <m/>
    <m/>
    <m/>
    <s v="Fear (e.g. not ready to face/discuss health problem)"/>
    <m/>
    <n v="3"/>
    <n v="1"/>
    <m/>
    <n v="0"/>
    <n v="0"/>
    <n v="1"/>
    <n v="0"/>
    <n v="1"/>
    <n v="0"/>
    <n v="0"/>
    <n v="0"/>
    <n v="0"/>
    <n v="1"/>
    <m/>
    <m/>
    <n v="3"/>
    <n v="3"/>
    <s v="Correct"/>
    <x v="1"/>
    <n v="72"/>
    <x v="0"/>
    <x v="5"/>
    <x v="3"/>
    <x v="1"/>
    <s v="English"/>
    <x v="4"/>
    <x v="5"/>
    <x v="6"/>
    <x v="0"/>
    <x v="5"/>
    <s v="Yes"/>
  </r>
  <r>
    <n v="23"/>
    <m/>
    <m/>
    <s v="Unable to pay co-pays/deductibles"/>
    <m/>
    <s v="Language barriers"/>
    <m/>
    <s v="Don’t understand need to see a doctor"/>
    <m/>
    <m/>
    <m/>
    <m/>
    <n v="3"/>
    <n v="1"/>
    <m/>
    <n v="0"/>
    <n v="0"/>
    <n v="1"/>
    <n v="0"/>
    <n v="1"/>
    <n v="0"/>
    <n v="1"/>
    <n v="0"/>
    <n v="0"/>
    <n v="0"/>
    <m/>
    <m/>
    <n v="3"/>
    <n v="3"/>
    <s v="Correct"/>
    <x v="0"/>
    <n v="63"/>
    <x v="0"/>
    <x v="4"/>
    <x v="2"/>
    <x v="1"/>
    <s v="English, Hatian Creole"/>
    <x v="3"/>
    <x v="2"/>
    <x v="0"/>
    <x v="2"/>
    <x v="0"/>
    <s v="Yes"/>
  </r>
  <r>
    <n v="24"/>
    <m/>
    <m/>
    <m/>
    <m/>
    <s v="Language barriers"/>
    <m/>
    <m/>
    <m/>
    <s v="Transportation"/>
    <s v="Fear (e.g. not ready to face/discuss health problem)"/>
    <m/>
    <n v="3"/>
    <n v="1"/>
    <m/>
    <n v="0"/>
    <n v="0"/>
    <n v="0"/>
    <n v="0"/>
    <n v="1"/>
    <n v="0"/>
    <n v="0"/>
    <n v="0"/>
    <n v="1"/>
    <n v="1"/>
    <m/>
    <m/>
    <n v="3"/>
    <n v="3"/>
    <s v="Correct"/>
    <x v="0"/>
    <n v="46"/>
    <x v="0"/>
    <x v="3"/>
    <x v="0"/>
    <x v="0"/>
    <s v="English, Hatian Creole"/>
    <x v="3"/>
    <x v="3"/>
    <x v="0"/>
    <x v="2"/>
    <x v="3"/>
    <m/>
  </r>
  <r>
    <n v="25"/>
    <m/>
    <m/>
    <s v="Unable to pay co-pays/deductibles"/>
    <m/>
    <s v="Language barriers"/>
    <m/>
    <m/>
    <m/>
    <m/>
    <s v="Fear (e.g. not ready to face/discuss health problem)"/>
    <m/>
    <n v="3"/>
    <n v="1"/>
    <m/>
    <n v="0"/>
    <n v="0"/>
    <n v="1"/>
    <n v="0"/>
    <n v="1"/>
    <n v="0"/>
    <n v="0"/>
    <n v="0"/>
    <n v="0"/>
    <n v="1"/>
    <m/>
    <m/>
    <n v="3"/>
    <n v="3"/>
    <s v="Correct"/>
    <x v="1"/>
    <n v="69"/>
    <x v="0"/>
    <x v="4"/>
    <x v="0"/>
    <x v="2"/>
    <s v="English, Hatian Creole"/>
    <x v="3"/>
    <x v="7"/>
    <x v="0"/>
    <x v="2"/>
    <x v="6"/>
    <s v="No"/>
  </r>
  <r>
    <n v="26"/>
    <m/>
    <s v="Lack of availability of doctors"/>
    <s v="Unable to pay co-pays/deductibles"/>
    <m/>
    <m/>
    <m/>
    <m/>
    <m/>
    <s v="Transportation"/>
    <m/>
    <m/>
    <n v="3"/>
    <n v="1"/>
    <m/>
    <n v="0"/>
    <n v="1"/>
    <n v="1"/>
    <n v="0"/>
    <n v="0"/>
    <n v="0"/>
    <n v="0"/>
    <n v="0"/>
    <n v="1"/>
    <n v="0"/>
    <m/>
    <m/>
    <n v="3"/>
    <n v="3"/>
    <s v="Correct"/>
    <x v="0"/>
    <n v="32"/>
    <x v="0"/>
    <x v="10"/>
    <x v="0"/>
    <x v="0"/>
    <s v="English, Hatian Creole"/>
    <x v="0"/>
    <x v="7"/>
    <x v="4"/>
    <x v="2"/>
    <x v="3"/>
    <s v="Yes"/>
  </r>
  <r>
    <n v="27"/>
    <m/>
    <s v="Lack of availability of doctors"/>
    <s v="Unable to pay co-pays/deductibles"/>
    <m/>
    <m/>
    <m/>
    <m/>
    <m/>
    <s v="Transportation"/>
    <m/>
    <m/>
    <n v="3"/>
    <n v="1"/>
    <m/>
    <n v="0"/>
    <n v="1"/>
    <n v="1"/>
    <n v="0"/>
    <n v="0"/>
    <n v="0"/>
    <n v="0"/>
    <n v="0"/>
    <n v="1"/>
    <n v="0"/>
    <m/>
    <m/>
    <n v="3"/>
    <n v="3"/>
    <s v="Correct"/>
    <x v="0"/>
    <n v="32"/>
    <x v="0"/>
    <x v="11"/>
    <x v="2"/>
    <x v="0"/>
    <m/>
    <x v="3"/>
    <x v="2"/>
    <x v="3"/>
    <x v="0"/>
    <x v="3"/>
    <m/>
  </r>
  <r>
    <n v="28"/>
    <m/>
    <m/>
    <m/>
    <m/>
    <s v="Language barriers"/>
    <m/>
    <s v="Don’t understand need to see a doctor"/>
    <m/>
    <m/>
    <s v="Fear (e.g. not ready to face/discuss health problem)"/>
    <m/>
    <n v="3"/>
    <n v="1"/>
    <m/>
    <n v="0"/>
    <n v="0"/>
    <n v="0"/>
    <n v="0"/>
    <n v="1"/>
    <n v="0"/>
    <n v="1"/>
    <n v="0"/>
    <n v="0"/>
    <n v="1"/>
    <m/>
    <m/>
    <n v="3"/>
    <n v="3"/>
    <s v="Correct"/>
    <x v="0"/>
    <n v="94"/>
    <x v="0"/>
    <x v="4"/>
    <x v="1"/>
    <x v="0"/>
    <s v="Hatian Creole, French Creole"/>
    <x v="3"/>
    <x v="7"/>
    <x v="2"/>
    <x v="2"/>
    <x v="2"/>
    <s v="No"/>
  </r>
  <r>
    <n v="29"/>
    <m/>
    <s v="Lack of availability of doctors"/>
    <m/>
    <m/>
    <s v="Language barriers"/>
    <m/>
    <s v="Don’t understand need to see a doctor"/>
    <s v="No insurance"/>
    <s v="Transportation"/>
    <s v="Fear (e.g. not ready to face/discuss health problem)"/>
    <m/>
    <n v="6"/>
    <n v="0.5"/>
    <m/>
    <n v="0"/>
    <n v="0.5"/>
    <n v="0"/>
    <n v="0"/>
    <n v="0.5"/>
    <n v="0"/>
    <n v="0.5"/>
    <n v="0.5"/>
    <n v="0.5"/>
    <n v="0.5"/>
    <m/>
    <m/>
    <n v="3"/>
    <n v="6"/>
    <s v="Correct"/>
    <x v="0"/>
    <m/>
    <x v="0"/>
    <x v="4"/>
    <x v="0"/>
    <x v="1"/>
    <s v="English, Hatian Creole"/>
    <x v="3"/>
    <x v="7"/>
    <x v="0"/>
    <x v="2"/>
    <x v="3"/>
    <s v="Yes"/>
  </r>
  <r>
    <n v="30"/>
    <m/>
    <m/>
    <s v="Unable to pay co-pays/deductibles"/>
    <m/>
    <m/>
    <m/>
    <m/>
    <m/>
    <m/>
    <s v="Fear (e.g. not ready to face/discuss health problem)"/>
    <m/>
    <n v="2"/>
    <n v="1.5"/>
    <m/>
    <n v="0"/>
    <n v="0"/>
    <n v="1"/>
    <n v="0"/>
    <n v="0"/>
    <n v="0"/>
    <n v="0"/>
    <n v="0"/>
    <n v="0"/>
    <n v="1"/>
    <m/>
    <m/>
    <n v="2"/>
    <n v="2"/>
    <s v="Correct"/>
    <x v="0"/>
    <n v="59"/>
    <x v="0"/>
    <x v="0"/>
    <x v="0"/>
    <x v="0"/>
    <s v="English, Hatian Creole"/>
    <x v="3"/>
    <x v="4"/>
    <x v="2"/>
    <x v="2"/>
    <x v="4"/>
    <s v="Yes"/>
  </r>
  <r>
    <n v="31"/>
    <m/>
    <m/>
    <s v="Unable to pay co-pays/deductibles"/>
    <m/>
    <s v="Language barriers"/>
    <m/>
    <m/>
    <m/>
    <s v="Transportation"/>
    <m/>
    <m/>
    <n v="3"/>
    <n v="1"/>
    <m/>
    <n v="0"/>
    <n v="0"/>
    <n v="1"/>
    <n v="0"/>
    <n v="1"/>
    <n v="0"/>
    <n v="0"/>
    <n v="0"/>
    <n v="1"/>
    <n v="0"/>
    <m/>
    <m/>
    <n v="3"/>
    <n v="3"/>
    <s v="Correct"/>
    <x v="0"/>
    <n v="63"/>
    <x v="0"/>
    <x v="2"/>
    <x v="1"/>
    <x v="2"/>
    <s v="Spanish"/>
    <x v="3"/>
    <x v="3"/>
    <x v="2"/>
    <x v="2"/>
    <x v="4"/>
    <s v="Yes"/>
  </r>
  <r>
    <n v="32"/>
    <m/>
    <m/>
    <s v="Unable to pay co-pays/deductibles"/>
    <m/>
    <m/>
    <m/>
    <s v="Don’t understand need to see a doctor"/>
    <s v="No insurance"/>
    <m/>
    <s v="Fear (e.g. not ready to face/discuss health problem)"/>
    <m/>
    <n v="4"/>
    <n v="0.75"/>
    <m/>
    <n v="0"/>
    <n v="0"/>
    <n v="0.75"/>
    <n v="0"/>
    <n v="0"/>
    <n v="0"/>
    <n v="0.75"/>
    <n v="0.75"/>
    <n v="0"/>
    <n v="0.75"/>
    <m/>
    <m/>
    <n v="3"/>
    <n v="4"/>
    <s v="Correct"/>
    <x v="1"/>
    <n v="40"/>
    <x v="0"/>
    <x v="2"/>
    <x v="1"/>
    <x v="2"/>
    <s v="Spanish"/>
    <x v="2"/>
    <x v="4"/>
    <x v="0"/>
    <x v="1"/>
    <x v="1"/>
    <s v="Yes"/>
  </r>
  <r>
    <n v="33"/>
    <m/>
    <m/>
    <s v="Unable to pay co-pays/deductibles"/>
    <m/>
    <m/>
    <m/>
    <m/>
    <s v="No insurance"/>
    <m/>
    <m/>
    <m/>
    <n v="2"/>
    <n v="1.5"/>
    <m/>
    <n v="0"/>
    <n v="0"/>
    <n v="1"/>
    <n v="0"/>
    <n v="0"/>
    <n v="0"/>
    <n v="0"/>
    <n v="1"/>
    <n v="0"/>
    <n v="0"/>
    <m/>
    <m/>
    <n v="2"/>
    <n v="2"/>
    <s v="Correct"/>
    <x v="0"/>
    <n v="45"/>
    <x v="0"/>
    <x v="2"/>
    <x v="1"/>
    <x v="2"/>
    <s v="Spanish, Italian"/>
    <x v="1"/>
    <x v="6"/>
    <x v="1"/>
    <x v="1"/>
    <x v="1"/>
    <s v="Yes"/>
  </r>
  <r>
    <n v="34"/>
    <m/>
    <m/>
    <m/>
    <m/>
    <m/>
    <s v="There are no barriers"/>
    <m/>
    <m/>
    <m/>
    <m/>
    <m/>
    <n v="1"/>
    <n v="3"/>
    <m/>
    <n v="0"/>
    <n v="0"/>
    <n v="0"/>
    <n v="0"/>
    <n v="0"/>
    <n v="1"/>
    <n v="0"/>
    <n v="0"/>
    <n v="0"/>
    <n v="0"/>
    <m/>
    <m/>
    <n v="1"/>
    <n v="1"/>
    <s v="Correct"/>
    <x v="0"/>
    <n v="23"/>
    <x v="0"/>
    <x v="2"/>
    <x v="2"/>
    <x v="2"/>
    <s v="English, Spanish"/>
    <x v="1"/>
    <x v="4"/>
    <x v="0"/>
    <x v="2"/>
    <x v="5"/>
    <s v="Yes"/>
  </r>
  <r>
    <n v="35"/>
    <m/>
    <s v="Lack of availability of doctors"/>
    <m/>
    <m/>
    <m/>
    <m/>
    <m/>
    <m/>
    <m/>
    <m/>
    <m/>
    <n v="1"/>
    <n v="3"/>
    <m/>
    <n v="0"/>
    <n v="1"/>
    <n v="0"/>
    <n v="0"/>
    <n v="0"/>
    <n v="0"/>
    <n v="0"/>
    <n v="0"/>
    <n v="0"/>
    <n v="0"/>
    <m/>
    <m/>
    <n v="1"/>
    <n v="1"/>
    <s v="Correct"/>
    <x v="1"/>
    <n v="33"/>
    <x v="0"/>
    <x v="2"/>
    <x v="2"/>
    <x v="2"/>
    <s v="Spanish"/>
    <x v="4"/>
    <x v="3"/>
    <x v="6"/>
    <x v="2"/>
    <x v="5"/>
    <s v="Yes"/>
  </r>
  <r>
    <n v="36"/>
    <m/>
    <m/>
    <m/>
    <s v="Don’t know how to find doctors"/>
    <m/>
    <m/>
    <m/>
    <s v="No insurance"/>
    <s v="Transportation"/>
    <s v="Fear (e.g. not ready to face/discuss health problem)"/>
    <m/>
    <n v="4"/>
    <n v="0.75"/>
    <m/>
    <n v="0"/>
    <n v="0"/>
    <n v="0"/>
    <n v="0.75"/>
    <n v="0"/>
    <n v="0"/>
    <n v="0"/>
    <n v="0.75"/>
    <n v="0.75"/>
    <n v="0.75"/>
    <m/>
    <m/>
    <n v="3"/>
    <n v="4"/>
    <s v="Correct"/>
    <x v="1"/>
    <n v="32"/>
    <x v="0"/>
    <x v="2"/>
    <x v="2"/>
    <x v="0"/>
    <s v="Spanish"/>
    <x v="1"/>
    <x v="4"/>
    <x v="3"/>
    <x v="1"/>
    <x v="1"/>
    <m/>
  </r>
  <r>
    <n v="37"/>
    <m/>
    <m/>
    <s v="Unable to pay co-pays/deductibles"/>
    <m/>
    <m/>
    <m/>
    <m/>
    <m/>
    <m/>
    <m/>
    <m/>
    <n v="1"/>
    <n v="3"/>
    <m/>
    <n v="0"/>
    <n v="0"/>
    <n v="1"/>
    <n v="0"/>
    <n v="0"/>
    <n v="0"/>
    <n v="0"/>
    <n v="0"/>
    <n v="0"/>
    <n v="0"/>
    <m/>
    <m/>
    <n v="1"/>
    <n v="1"/>
    <s v="Correct"/>
    <x v="0"/>
    <n v="35"/>
    <x v="1"/>
    <x v="12"/>
    <x v="2"/>
    <x v="2"/>
    <s v="Spanish"/>
    <x v="1"/>
    <x v="3"/>
    <x v="0"/>
    <x v="2"/>
    <x v="5"/>
    <m/>
  </r>
  <r>
    <n v="38"/>
    <m/>
    <m/>
    <m/>
    <m/>
    <m/>
    <s v="There are no barriers"/>
    <m/>
    <m/>
    <m/>
    <m/>
    <m/>
    <n v="1"/>
    <n v="3"/>
    <m/>
    <n v="0"/>
    <n v="0"/>
    <n v="0"/>
    <n v="0"/>
    <n v="0"/>
    <n v="1"/>
    <n v="0"/>
    <n v="0"/>
    <n v="0"/>
    <n v="0"/>
    <m/>
    <m/>
    <n v="1"/>
    <n v="1"/>
    <s v="Correct"/>
    <x v="0"/>
    <m/>
    <x v="0"/>
    <x v="13"/>
    <x v="4"/>
    <x v="0"/>
    <s v="Spanish"/>
    <x v="1"/>
    <x v="2"/>
    <x v="6"/>
    <x v="0"/>
    <x v="1"/>
    <m/>
  </r>
  <r>
    <n v="39"/>
    <s v="Cultural/religious beliefs"/>
    <m/>
    <m/>
    <m/>
    <s v="Language barriers"/>
    <m/>
    <m/>
    <s v="No insurance"/>
    <m/>
    <m/>
    <m/>
    <n v="3"/>
    <n v="1"/>
    <m/>
    <n v="1"/>
    <n v="0"/>
    <n v="0"/>
    <n v="0"/>
    <n v="1"/>
    <n v="0"/>
    <n v="0"/>
    <n v="1"/>
    <n v="0"/>
    <n v="0"/>
    <m/>
    <m/>
    <n v="3"/>
    <n v="3"/>
    <s v="Correct"/>
    <x v="0"/>
    <n v="33"/>
    <x v="0"/>
    <x v="14"/>
    <x v="4"/>
    <x v="2"/>
    <s v="Spanish"/>
    <x v="2"/>
    <x v="7"/>
    <x v="0"/>
    <x v="2"/>
    <x v="4"/>
    <s v="Yes"/>
  </r>
  <r>
    <n v="40"/>
    <m/>
    <m/>
    <m/>
    <m/>
    <m/>
    <m/>
    <m/>
    <m/>
    <m/>
    <m/>
    <m/>
    <n v="0"/>
    <e v="#DIV/0!"/>
    <m/>
    <n v="0"/>
    <n v="0"/>
    <n v="0"/>
    <n v="0"/>
    <n v="0"/>
    <n v="0"/>
    <n v="0"/>
    <n v="0"/>
    <n v="0"/>
    <n v="0"/>
    <m/>
    <m/>
    <n v="0"/>
    <n v="0"/>
    <s v="Correct"/>
    <x v="0"/>
    <n v="29"/>
    <x v="1"/>
    <x v="15"/>
    <x v="4"/>
    <x v="2"/>
    <s v="English, Spanish"/>
    <x v="2"/>
    <x v="7"/>
    <x v="0"/>
    <x v="2"/>
    <x v="0"/>
    <s v="Yes"/>
  </r>
  <r>
    <n v="41"/>
    <m/>
    <m/>
    <m/>
    <m/>
    <m/>
    <m/>
    <m/>
    <m/>
    <m/>
    <s v="Fear (e.g. not ready to face/discuss health problem)"/>
    <m/>
    <n v="1"/>
    <n v="3"/>
    <m/>
    <n v="0"/>
    <n v="0"/>
    <n v="0"/>
    <n v="0"/>
    <n v="0"/>
    <n v="0"/>
    <n v="0"/>
    <n v="0"/>
    <n v="0"/>
    <n v="1"/>
    <m/>
    <m/>
    <n v="1"/>
    <n v="1"/>
    <s v="Correct"/>
    <x v="2"/>
    <n v="36"/>
    <x v="0"/>
    <x v="14"/>
    <x v="2"/>
    <x v="0"/>
    <s v="Spanish"/>
    <x v="4"/>
    <x v="2"/>
    <x v="3"/>
    <x v="0"/>
    <x v="3"/>
    <m/>
  </r>
  <r>
    <n v="42"/>
    <m/>
    <m/>
    <s v="Unable to pay co-pays/deductibles"/>
    <m/>
    <s v="Language barriers"/>
    <m/>
    <s v="Don’t understand need to see a doctor"/>
    <m/>
    <m/>
    <m/>
    <m/>
    <n v="3"/>
    <n v="1"/>
    <m/>
    <n v="0"/>
    <n v="0"/>
    <n v="1"/>
    <n v="0"/>
    <n v="1"/>
    <n v="0"/>
    <n v="1"/>
    <n v="0"/>
    <n v="0"/>
    <n v="0"/>
    <m/>
    <m/>
    <n v="3"/>
    <n v="3"/>
    <s v="Correct"/>
    <x v="1"/>
    <n v="36"/>
    <x v="0"/>
    <x v="16"/>
    <x v="4"/>
    <x v="2"/>
    <s v="Spanish"/>
    <x v="4"/>
    <x v="7"/>
    <x v="3"/>
    <x v="2"/>
    <x v="3"/>
    <s v="Yes"/>
  </r>
  <r>
    <n v="43"/>
    <m/>
    <m/>
    <m/>
    <m/>
    <m/>
    <m/>
    <m/>
    <s v="No insurance"/>
    <m/>
    <m/>
    <m/>
    <n v="1"/>
    <n v="3"/>
    <m/>
    <n v="0"/>
    <n v="0"/>
    <n v="0"/>
    <n v="0"/>
    <n v="0"/>
    <n v="0"/>
    <n v="0"/>
    <n v="1"/>
    <n v="0"/>
    <n v="0"/>
    <m/>
    <m/>
    <n v="1"/>
    <n v="1"/>
    <s v="Correct"/>
    <x v="2"/>
    <n v="61"/>
    <x v="0"/>
    <x v="17"/>
    <x v="4"/>
    <x v="2"/>
    <s v="English, Spanish"/>
    <x v="1"/>
    <x v="3"/>
    <x v="0"/>
    <x v="1"/>
    <x v="1"/>
    <m/>
  </r>
  <r>
    <n v="44"/>
    <m/>
    <m/>
    <m/>
    <m/>
    <s v="Language barriers"/>
    <m/>
    <s v="Don’t understand need to see a doctor"/>
    <s v="No insurance"/>
    <m/>
    <m/>
    <m/>
    <n v="3"/>
    <n v="1"/>
    <m/>
    <n v="0"/>
    <n v="0"/>
    <n v="0"/>
    <n v="0"/>
    <n v="1"/>
    <n v="0"/>
    <n v="1"/>
    <n v="1"/>
    <n v="0"/>
    <n v="0"/>
    <m/>
    <m/>
    <n v="3"/>
    <n v="3"/>
    <s v="Correct"/>
    <x v="1"/>
    <n v="51"/>
    <x v="0"/>
    <x v="2"/>
    <x v="2"/>
    <x v="2"/>
    <s v="Spanish"/>
    <x v="4"/>
    <x v="4"/>
    <x v="0"/>
    <x v="2"/>
    <x v="0"/>
    <s v="Yes"/>
  </r>
  <r>
    <n v="45"/>
    <m/>
    <m/>
    <m/>
    <s v="Don’t know how to find doctors"/>
    <m/>
    <m/>
    <m/>
    <s v="No insurance"/>
    <s v="Transportation"/>
    <m/>
    <m/>
    <n v="3"/>
    <n v="1"/>
    <m/>
    <n v="0"/>
    <n v="0"/>
    <n v="0"/>
    <n v="1"/>
    <n v="0"/>
    <n v="0"/>
    <n v="0"/>
    <n v="1"/>
    <n v="1"/>
    <n v="0"/>
    <m/>
    <m/>
    <n v="3"/>
    <n v="3"/>
    <s v="Correct"/>
    <x v="1"/>
    <n v="13"/>
    <x v="0"/>
    <x v="2"/>
    <x v="1"/>
    <x v="1"/>
    <s v="English"/>
    <x v="1"/>
    <x v="3"/>
    <x v="5"/>
    <x v="2"/>
    <x v="4"/>
    <s v="Yes"/>
  </r>
  <r>
    <n v="46"/>
    <m/>
    <m/>
    <s v="Unable to pay co-pays/deductibles"/>
    <m/>
    <m/>
    <m/>
    <m/>
    <m/>
    <m/>
    <s v="Fear (e.g. not ready to face/discuss health problem)"/>
    <m/>
    <n v="2"/>
    <n v="1.5"/>
    <m/>
    <n v="0"/>
    <n v="0"/>
    <n v="1"/>
    <n v="0"/>
    <n v="0"/>
    <n v="0"/>
    <n v="0"/>
    <n v="0"/>
    <n v="0"/>
    <n v="1"/>
    <m/>
    <m/>
    <n v="2"/>
    <n v="2"/>
    <s v="Correct"/>
    <x v="0"/>
    <n v="31"/>
    <x v="0"/>
    <x v="2"/>
    <x v="2"/>
    <x v="2"/>
    <s v="English, Spanish"/>
    <x v="2"/>
    <x v="3"/>
    <x v="0"/>
    <x v="2"/>
    <x v="4"/>
    <m/>
  </r>
  <r>
    <n v="47"/>
    <m/>
    <m/>
    <m/>
    <m/>
    <m/>
    <m/>
    <m/>
    <m/>
    <m/>
    <m/>
    <m/>
    <n v="0"/>
    <e v="#DIV/0!"/>
    <m/>
    <n v="0"/>
    <n v="0"/>
    <n v="0"/>
    <n v="0"/>
    <n v="0"/>
    <n v="0"/>
    <n v="0"/>
    <n v="0"/>
    <n v="0"/>
    <n v="0"/>
    <m/>
    <m/>
    <n v="0"/>
    <n v="0"/>
    <s v="Correct"/>
    <x v="0"/>
    <n v="27"/>
    <x v="0"/>
    <x v="2"/>
    <x v="4"/>
    <x v="0"/>
    <s v="English, Spanish"/>
    <x v="4"/>
    <x v="4"/>
    <x v="0"/>
    <x v="2"/>
    <x v="4"/>
    <s v="Yes"/>
  </r>
  <r>
    <n v="48"/>
    <m/>
    <m/>
    <s v="Unable to pay co-pays/deductibles"/>
    <m/>
    <s v="Language barriers"/>
    <m/>
    <m/>
    <s v="No insurance"/>
    <m/>
    <s v="Fear (e.g. not ready to face/discuss health problem)"/>
    <m/>
    <n v="4"/>
    <n v="0.75"/>
    <m/>
    <n v="0"/>
    <n v="0"/>
    <n v="0.75"/>
    <n v="0"/>
    <n v="0.75"/>
    <n v="0"/>
    <n v="0"/>
    <n v="0.75"/>
    <n v="0"/>
    <n v="0.75"/>
    <m/>
    <m/>
    <n v="3"/>
    <n v="4"/>
    <s v="Correct"/>
    <x v="0"/>
    <n v="17"/>
    <x v="1"/>
    <x v="12"/>
    <x v="2"/>
    <x v="2"/>
    <s v="English, Spanish"/>
    <x v="3"/>
    <x v="3"/>
    <x v="5"/>
    <x v="2"/>
    <x v="5"/>
    <s v="Yes"/>
  </r>
  <r>
    <n v="49"/>
    <m/>
    <m/>
    <m/>
    <m/>
    <m/>
    <m/>
    <m/>
    <s v="No insurance"/>
    <m/>
    <s v="Fear (e.g. not ready to face/discuss health problem)"/>
    <m/>
    <n v="2"/>
    <n v="1.5"/>
    <m/>
    <n v="0"/>
    <n v="0"/>
    <n v="0"/>
    <n v="0"/>
    <n v="0"/>
    <n v="0"/>
    <n v="0"/>
    <n v="1"/>
    <n v="0"/>
    <n v="1"/>
    <m/>
    <m/>
    <n v="2"/>
    <n v="2"/>
    <s v="Correct"/>
    <x v="0"/>
    <n v="16"/>
    <x v="0"/>
    <x v="2"/>
    <x v="2"/>
    <x v="2"/>
    <s v="English, Spanish"/>
    <x v="1"/>
    <x v="3"/>
    <x v="0"/>
    <x v="2"/>
    <x v="5"/>
    <s v="Yes"/>
  </r>
  <r>
    <n v="50"/>
    <m/>
    <m/>
    <m/>
    <m/>
    <m/>
    <m/>
    <m/>
    <s v="No insurance"/>
    <m/>
    <m/>
    <m/>
    <n v="1"/>
    <n v="3"/>
    <m/>
    <n v="0"/>
    <n v="0"/>
    <n v="0"/>
    <n v="0"/>
    <n v="0"/>
    <n v="0"/>
    <n v="0"/>
    <n v="1"/>
    <n v="0"/>
    <n v="0"/>
    <m/>
    <m/>
    <n v="1"/>
    <n v="1"/>
    <s v="Correct"/>
    <x v="0"/>
    <n v="47"/>
    <x v="1"/>
    <x v="18"/>
    <x v="5"/>
    <x v="1"/>
    <s v="English"/>
    <x v="4"/>
    <x v="3"/>
    <x v="0"/>
    <x v="0"/>
    <x v="4"/>
    <m/>
  </r>
  <r>
    <n v="51"/>
    <m/>
    <m/>
    <s v="Unable to pay co-pays/deductibles"/>
    <s v="Don’t know how to find doctors"/>
    <m/>
    <m/>
    <m/>
    <s v="No insurance"/>
    <m/>
    <m/>
    <m/>
    <n v="3"/>
    <n v="1"/>
    <m/>
    <n v="0"/>
    <n v="0"/>
    <n v="1"/>
    <n v="1"/>
    <n v="0"/>
    <n v="0"/>
    <n v="0"/>
    <n v="1"/>
    <n v="0"/>
    <n v="0"/>
    <m/>
    <m/>
    <n v="3"/>
    <n v="3"/>
    <s v="Correct"/>
    <x v="0"/>
    <n v="39"/>
    <x v="1"/>
    <x v="19"/>
    <x v="6"/>
    <x v="1"/>
    <s v="English"/>
    <x v="4"/>
    <x v="3"/>
    <x v="1"/>
    <x v="2"/>
    <x v="4"/>
    <s v="No"/>
  </r>
  <r>
    <n v="52"/>
    <m/>
    <s v="Lack of availability of doctors"/>
    <m/>
    <m/>
    <m/>
    <m/>
    <m/>
    <s v="No insurance"/>
    <m/>
    <s v="Fear (e.g. not ready to face/discuss health problem)"/>
    <m/>
    <n v="3"/>
    <n v="1"/>
    <m/>
    <n v="0"/>
    <n v="1"/>
    <n v="0"/>
    <n v="0"/>
    <n v="0"/>
    <n v="0"/>
    <n v="0"/>
    <n v="1"/>
    <n v="0"/>
    <n v="1"/>
    <m/>
    <m/>
    <n v="3"/>
    <n v="3"/>
    <s v="Correct"/>
    <x v="0"/>
    <n v="39"/>
    <x v="1"/>
    <x v="20"/>
    <x v="6"/>
    <x v="1"/>
    <s v="English"/>
    <x v="4"/>
    <x v="3"/>
    <x v="4"/>
    <x v="2"/>
    <x v="4"/>
    <s v="No"/>
  </r>
  <r>
    <n v="53"/>
    <m/>
    <m/>
    <m/>
    <m/>
    <m/>
    <m/>
    <m/>
    <s v="No insurance"/>
    <m/>
    <m/>
    <m/>
    <n v="1"/>
    <n v="3"/>
    <m/>
    <n v="0"/>
    <n v="0"/>
    <n v="0"/>
    <n v="0"/>
    <n v="0"/>
    <n v="0"/>
    <n v="0"/>
    <n v="1"/>
    <n v="0"/>
    <n v="0"/>
    <m/>
    <m/>
    <n v="1"/>
    <n v="1"/>
    <s v="Correct"/>
    <x v="1"/>
    <n v="48"/>
    <x v="1"/>
    <x v="21"/>
    <x v="5"/>
    <x v="1"/>
    <s v="English"/>
    <x v="4"/>
    <x v="4"/>
    <x v="0"/>
    <x v="2"/>
    <x v="4"/>
    <s v="No"/>
  </r>
  <r>
    <n v="54"/>
    <m/>
    <m/>
    <s v="Unable to pay co-pays/deductibles"/>
    <m/>
    <m/>
    <m/>
    <m/>
    <s v="No insurance"/>
    <m/>
    <m/>
    <m/>
    <n v="2"/>
    <n v="1.5"/>
    <m/>
    <n v="0"/>
    <n v="0"/>
    <n v="1"/>
    <n v="0"/>
    <n v="0"/>
    <n v="0"/>
    <n v="0"/>
    <n v="1"/>
    <n v="0"/>
    <n v="0"/>
    <m/>
    <m/>
    <n v="2"/>
    <n v="2"/>
    <s v="Correct"/>
    <x v="0"/>
    <n v="25"/>
    <x v="0"/>
    <x v="13"/>
    <x v="3"/>
    <x v="2"/>
    <s v="Spanish"/>
    <x v="4"/>
    <x v="1"/>
    <x v="0"/>
    <x v="2"/>
    <x v="4"/>
    <s v="Yes"/>
  </r>
  <r>
    <n v="55"/>
    <m/>
    <s v="Lack of availability of doctors"/>
    <s v="Unable to pay co-pays/deductibles"/>
    <m/>
    <s v="Language barriers"/>
    <m/>
    <m/>
    <s v="No insurance"/>
    <m/>
    <m/>
    <m/>
    <n v="4"/>
    <n v="0.75"/>
    <m/>
    <n v="0"/>
    <n v="0.75"/>
    <n v="0.75"/>
    <n v="0"/>
    <n v="0.75"/>
    <n v="0"/>
    <n v="0"/>
    <n v="0.75"/>
    <n v="0"/>
    <n v="0"/>
    <m/>
    <m/>
    <n v="3"/>
    <n v="4"/>
    <s v="Correct"/>
    <x v="0"/>
    <n v="13"/>
    <x v="0"/>
    <x v="2"/>
    <x v="4"/>
    <x v="2"/>
    <s v="English, Spanish"/>
    <x v="4"/>
    <x v="5"/>
    <x v="4"/>
    <x v="2"/>
    <x v="4"/>
    <s v="Yes"/>
  </r>
  <r>
    <n v="56"/>
    <m/>
    <m/>
    <m/>
    <m/>
    <s v="Language barriers"/>
    <m/>
    <m/>
    <s v="No insurance"/>
    <s v="Transportation"/>
    <m/>
    <m/>
    <n v="3"/>
    <n v="1"/>
    <m/>
    <n v="0"/>
    <n v="0"/>
    <n v="0"/>
    <n v="0"/>
    <n v="1"/>
    <n v="0"/>
    <n v="0"/>
    <n v="1"/>
    <n v="1"/>
    <n v="0"/>
    <m/>
    <m/>
    <n v="3"/>
    <n v="3"/>
    <s v="Correct"/>
    <x v="1"/>
    <n v="49"/>
    <x v="0"/>
    <x v="2"/>
    <x v="1"/>
    <x v="0"/>
    <s v="English"/>
    <x v="4"/>
    <x v="5"/>
    <x v="0"/>
    <x v="2"/>
    <x v="4"/>
    <s v="Yes"/>
  </r>
  <r>
    <n v="57"/>
    <m/>
    <m/>
    <m/>
    <m/>
    <s v="Language barriers"/>
    <m/>
    <m/>
    <m/>
    <m/>
    <m/>
    <m/>
    <n v="1"/>
    <n v="3"/>
    <m/>
    <n v="0"/>
    <n v="0"/>
    <n v="0"/>
    <n v="0"/>
    <n v="1"/>
    <n v="0"/>
    <n v="0"/>
    <n v="0"/>
    <n v="0"/>
    <n v="0"/>
    <m/>
    <m/>
    <n v="1"/>
    <n v="1"/>
    <s v="Correct"/>
    <x v="0"/>
    <n v="42"/>
    <x v="0"/>
    <x v="2"/>
    <x v="1"/>
    <x v="2"/>
    <s v="English, Spanish"/>
    <x v="4"/>
    <x v="5"/>
    <x v="0"/>
    <x v="2"/>
    <x v="4"/>
    <s v="Yes"/>
  </r>
  <r>
    <n v="58"/>
    <m/>
    <s v="Lack of availability of doctors"/>
    <s v="Unable to pay co-pays/deductibles"/>
    <m/>
    <m/>
    <m/>
    <m/>
    <s v="No insurance"/>
    <m/>
    <m/>
    <m/>
    <n v="3"/>
    <n v="1"/>
    <m/>
    <n v="0"/>
    <n v="1"/>
    <n v="1"/>
    <n v="0"/>
    <n v="0"/>
    <n v="0"/>
    <n v="0"/>
    <n v="1"/>
    <n v="0"/>
    <n v="0"/>
    <m/>
    <m/>
    <n v="3"/>
    <n v="3"/>
    <s v="Correct"/>
    <x v="1"/>
    <n v="65"/>
    <x v="0"/>
    <x v="2"/>
    <x v="2"/>
    <x v="2"/>
    <s v="Spanish"/>
    <x v="1"/>
    <x v="5"/>
    <x v="0"/>
    <x v="0"/>
    <x v="1"/>
    <m/>
  </r>
  <r>
    <n v="59"/>
    <m/>
    <s v="Lack of availability of doctors"/>
    <m/>
    <s v="Don’t know how to find doctors"/>
    <m/>
    <m/>
    <m/>
    <m/>
    <m/>
    <s v="Fear (e.g. not ready to face/discuss health problem)"/>
    <m/>
    <n v="3"/>
    <n v="1"/>
    <m/>
    <n v="0"/>
    <n v="1"/>
    <n v="0"/>
    <n v="1"/>
    <n v="0"/>
    <n v="0"/>
    <n v="0"/>
    <n v="0"/>
    <n v="0"/>
    <n v="1"/>
    <m/>
    <m/>
    <n v="3"/>
    <n v="3"/>
    <s v="Correct"/>
    <x v="1"/>
    <n v="47"/>
    <x v="0"/>
    <x v="2"/>
    <x v="2"/>
    <x v="0"/>
    <s v="Spanish"/>
    <x v="4"/>
    <x v="3"/>
    <x v="3"/>
    <x v="1"/>
    <x v="1"/>
    <m/>
  </r>
  <r>
    <n v="60"/>
    <m/>
    <s v="Lack of availability of doctors"/>
    <m/>
    <m/>
    <m/>
    <m/>
    <s v="Don’t understand need to see a doctor"/>
    <s v="No insurance"/>
    <m/>
    <m/>
    <m/>
    <n v="3"/>
    <n v="1"/>
    <m/>
    <n v="0"/>
    <n v="1"/>
    <n v="0"/>
    <n v="0"/>
    <n v="0"/>
    <n v="0"/>
    <n v="1"/>
    <n v="1"/>
    <n v="0"/>
    <n v="0"/>
    <m/>
    <m/>
    <n v="3"/>
    <n v="3"/>
    <s v="Correct"/>
    <x v="1"/>
    <n v="26"/>
    <x v="0"/>
    <x v="2"/>
    <x v="2"/>
    <x v="0"/>
    <s v="Spanish"/>
    <x v="4"/>
    <x v="3"/>
    <x v="0"/>
    <x v="1"/>
    <x v="1"/>
    <m/>
  </r>
  <r>
    <n v="61"/>
    <m/>
    <m/>
    <s v="Unable to pay co-pays/deductibles"/>
    <m/>
    <s v="Language barriers"/>
    <m/>
    <s v="Don’t understand need to see a doctor"/>
    <m/>
    <m/>
    <m/>
    <m/>
    <n v="3"/>
    <n v="1"/>
    <m/>
    <n v="0"/>
    <n v="0"/>
    <n v="1"/>
    <n v="0"/>
    <n v="1"/>
    <n v="0"/>
    <n v="1"/>
    <n v="0"/>
    <n v="0"/>
    <n v="0"/>
    <m/>
    <m/>
    <n v="3"/>
    <n v="3"/>
    <s v="Correct"/>
    <x v="0"/>
    <n v="31"/>
    <x v="0"/>
    <x v="2"/>
    <x v="1"/>
    <x v="2"/>
    <s v="Spanish"/>
    <x v="3"/>
    <x v="3"/>
    <x v="3"/>
    <x v="2"/>
    <x v="5"/>
    <s v="Yes"/>
  </r>
  <r>
    <n v="62"/>
    <m/>
    <m/>
    <s v="Unable to pay co-pays/deductibles"/>
    <s v="Don’t know how to find doctors"/>
    <m/>
    <m/>
    <m/>
    <s v="No insurance"/>
    <m/>
    <m/>
    <m/>
    <n v="3"/>
    <n v="1"/>
    <m/>
    <n v="0"/>
    <n v="0"/>
    <n v="1"/>
    <n v="1"/>
    <n v="0"/>
    <n v="0"/>
    <n v="0"/>
    <n v="1"/>
    <n v="0"/>
    <n v="0"/>
    <m/>
    <m/>
    <n v="3"/>
    <n v="3"/>
    <s v="Correct"/>
    <x v="0"/>
    <n v="25"/>
    <x v="0"/>
    <x v="2"/>
    <x v="1"/>
    <x v="2"/>
    <s v="Spanish"/>
    <x v="4"/>
    <x v="7"/>
    <x v="1"/>
    <x v="1"/>
    <x v="1"/>
    <s v="Yes"/>
  </r>
  <r>
    <n v="63"/>
    <s v="Cultural/religious beliefs"/>
    <m/>
    <m/>
    <s v="Don’t know how to find doctors"/>
    <m/>
    <m/>
    <m/>
    <s v="No insurance"/>
    <s v="Transportation"/>
    <m/>
    <m/>
    <n v="4"/>
    <n v="0.75"/>
    <m/>
    <n v="0.75"/>
    <n v="0"/>
    <n v="0"/>
    <n v="0.75"/>
    <n v="0"/>
    <n v="0"/>
    <n v="0"/>
    <n v="0.75"/>
    <n v="0.75"/>
    <n v="0"/>
    <m/>
    <m/>
    <n v="3"/>
    <n v="4"/>
    <s v="Correct"/>
    <x v="0"/>
    <n v="43"/>
    <x v="0"/>
    <x v="2"/>
    <x v="3"/>
    <x v="2"/>
    <s v="English, Spanish"/>
    <x v="4"/>
    <x v="7"/>
    <x v="2"/>
    <x v="2"/>
    <x v="7"/>
    <s v="Yes"/>
  </r>
  <r>
    <n v="64"/>
    <m/>
    <m/>
    <m/>
    <m/>
    <s v="Language barriers"/>
    <m/>
    <m/>
    <s v="No insurance"/>
    <m/>
    <s v="Fear (e.g. not ready to face/discuss health problem)"/>
    <m/>
    <n v="3"/>
    <n v="1"/>
    <m/>
    <n v="0"/>
    <n v="0"/>
    <n v="0"/>
    <n v="0"/>
    <n v="1"/>
    <n v="0"/>
    <n v="0"/>
    <n v="1"/>
    <n v="0"/>
    <n v="1"/>
    <m/>
    <m/>
    <n v="3"/>
    <n v="3"/>
    <s v="Correct"/>
    <x v="1"/>
    <n v="36"/>
    <x v="0"/>
    <x v="2"/>
    <x v="2"/>
    <x v="2"/>
    <s v="Spanish"/>
    <x v="3"/>
    <x v="3"/>
    <x v="6"/>
    <x v="2"/>
    <x v="5"/>
    <s v="Yes"/>
  </r>
  <r>
    <n v="65"/>
    <m/>
    <m/>
    <m/>
    <s v="Don’t know how to find doctors"/>
    <s v="Language barriers"/>
    <m/>
    <m/>
    <s v="No insurance"/>
    <m/>
    <m/>
    <m/>
    <n v="3"/>
    <n v="1"/>
    <m/>
    <n v="0"/>
    <n v="0"/>
    <n v="0"/>
    <n v="1"/>
    <n v="1"/>
    <n v="0"/>
    <n v="0"/>
    <n v="1"/>
    <n v="0"/>
    <n v="0"/>
    <m/>
    <m/>
    <n v="3"/>
    <n v="3"/>
    <s v="Correct"/>
    <x v="0"/>
    <n v="40"/>
    <x v="0"/>
    <x v="2"/>
    <x v="1"/>
    <x v="2"/>
    <s v="Spanish"/>
    <x v="4"/>
    <x v="3"/>
    <x v="0"/>
    <x v="1"/>
    <x v="3"/>
    <s v="Yes"/>
  </r>
  <r>
    <n v="66"/>
    <m/>
    <m/>
    <m/>
    <m/>
    <s v="Language barriers"/>
    <m/>
    <m/>
    <m/>
    <m/>
    <s v="Fear (e.g. not ready to face/discuss health problem)"/>
    <m/>
    <n v="2"/>
    <n v="1.5"/>
    <m/>
    <n v="0"/>
    <n v="0"/>
    <n v="0"/>
    <n v="0"/>
    <n v="1"/>
    <n v="0"/>
    <n v="0"/>
    <n v="0"/>
    <n v="0"/>
    <n v="1"/>
    <m/>
    <m/>
    <n v="2"/>
    <n v="2"/>
    <s v="Correct"/>
    <x v="0"/>
    <n v="18"/>
    <x v="0"/>
    <x v="2"/>
    <x v="2"/>
    <x v="2"/>
    <s v="English, Spanish"/>
    <x v="1"/>
    <x v="3"/>
    <x v="5"/>
    <x v="2"/>
    <x v="5"/>
    <s v="Yes"/>
  </r>
  <r>
    <n v="67"/>
    <s v="Cultural/religious beliefs"/>
    <m/>
    <m/>
    <m/>
    <s v="Language barriers"/>
    <m/>
    <m/>
    <s v="No insurance"/>
    <m/>
    <m/>
    <m/>
    <n v="3"/>
    <n v="1"/>
    <m/>
    <n v="1"/>
    <n v="0"/>
    <n v="0"/>
    <n v="0"/>
    <n v="1"/>
    <n v="0"/>
    <n v="0"/>
    <n v="1"/>
    <n v="0"/>
    <n v="0"/>
    <m/>
    <m/>
    <n v="3"/>
    <n v="3"/>
    <s v="Correct"/>
    <x v="0"/>
    <n v="29"/>
    <x v="0"/>
    <x v="2"/>
    <x v="1"/>
    <x v="2"/>
    <s v="Spanish"/>
    <x v="1"/>
    <x v="6"/>
    <x v="1"/>
    <x v="2"/>
    <x v="3"/>
    <s v="Yes"/>
  </r>
  <r>
    <n v="68"/>
    <m/>
    <m/>
    <s v="Unable to pay co-pays/deductibles"/>
    <m/>
    <m/>
    <m/>
    <m/>
    <s v="No insurance"/>
    <m/>
    <s v="Fear (e.g. not ready to face/discuss health problem)"/>
    <m/>
    <n v="3"/>
    <n v="1"/>
    <m/>
    <n v="0"/>
    <n v="0"/>
    <n v="1"/>
    <n v="0"/>
    <n v="0"/>
    <n v="0"/>
    <n v="0"/>
    <n v="1"/>
    <n v="0"/>
    <n v="1"/>
    <m/>
    <m/>
    <n v="3"/>
    <n v="3"/>
    <s v="Correct"/>
    <x v="0"/>
    <n v="52"/>
    <x v="0"/>
    <x v="13"/>
    <x v="3"/>
    <x v="2"/>
    <s v="Spanish"/>
    <x v="2"/>
    <x v="7"/>
    <x v="0"/>
    <x v="2"/>
    <x v="4"/>
    <s v="No"/>
  </r>
  <r>
    <n v="69"/>
    <m/>
    <m/>
    <m/>
    <m/>
    <s v="Language barriers"/>
    <m/>
    <s v="Don’t understand need to see a doctor"/>
    <m/>
    <s v="Transportation"/>
    <m/>
    <m/>
    <n v="3"/>
    <n v="1"/>
    <m/>
    <n v="0"/>
    <n v="0"/>
    <n v="0"/>
    <n v="0"/>
    <n v="1"/>
    <n v="0"/>
    <n v="1"/>
    <n v="0"/>
    <n v="1"/>
    <n v="0"/>
    <m/>
    <m/>
    <n v="3"/>
    <n v="3"/>
    <s v="Correct"/>
    <x v="0"/>
    <n v="35"/>
    <x v="0"/>
    <x v="2"/>
    <x v="2"/>
    <x v="2"/>
    <s v="Spanish"/>
    <x v="3"/>
    <x v="2"/>
    <x v="3"/>
    <x v="2"/>
    <x v="5"/>
    <s v="Yes"/>
  </r>
  <r>
    <n v="70"/>
    <m/>
    <m/>
    <m/>
    <m/>
    <s v="Language barriers"/>
    <m/>
    <m/>
    <s v="No insurance"/>
    <m/>
    <s v="Fear (e.g. not ready to face/discuss health problem)"/>
    <m/>
    <n v="3"/>
    <n v="1"/>
    <m/>
    <n v="0"/>
    <n v="0"/>
    <n v="0"/>
    <n v="0"/>
    <n v="1"/>
    <n v="0"/>
    <n v="0"/>
    <n v="1"/>
    <n v="0"/>
    <n v="1"/>
    <m/>
    <m/>
    <n v="3"/>
    <n v="3"/>
    <s v="Correct"/>
    <x v="1"/>
    <n v="36"/>
    <x v="0"/>
    <x v="2"/>
    <x v="2"/>
    <x v="2"/>
    <s v="Spanish"/>
    <x v="3"/>
    <x v="3"/>
    <x v="6"/>
    <x v="0"/>
    <x v="5"/>
    <s v="Yes"/>
  </r>
  <r>
    <n v="71"/>
    <m/>
    <m/>
    <m/>
    <s v="Don’t know how to find doctors"/>
    <s v="Language barriers"/>
    <m/>
    <m/>
    <s v="No insurance"/>
    <m/>
    <m/>
    <m/>
    <n v="3"/>
    <n v="1"/>
    <m/>
    <n v="0"/>
    <n v="0"/>
    <n v="0"/>
    <n v="1"/>
    <n v="1"/>
    <n v="0"/>
    <n v="0"/>
    <n v="1"/>
    <n v="0"/>
    <n v="0"/>
    <m/>
    <m/>
    <n v="3"/>
    <n v="3"/>
    <s v="Correct"/>
    <x v="0"/>
    <n v="40"/>
    <x v="0"/>
    <x v="2"/>
    <x v="1"/>
    <x v="2"/>
    <s v="Spanish"/>
    <x v="4"/>
    <x v="3"/>
    <x v="0"/>
    <x v="1"/>
    <x v="3"/>
    <s v="Yes"/>
  </r>
  <r>
    <n v="72"/>
    <m/>
    <s v="Lack of availability of doctors"/>
    <s v="Unable to pay co-pays/deductibles"/>
    <s v="Don’t know how to find doctors"/>
    <s v="Language barriers"/>
    <s v="There are no barriers"/>
    <s v="Don’t understand need to see a doctor"/>
    <s v="No insurance"/>
    <m/>
    <m/>
    <m/>
    <n v="7"/>
    <n v="0.42857142857142855"/>
    <m/>
    <n v="0"/>
    <n v="0.42857142857142855"/>
    <n v="0.42857142857142855"/>
    <n v="0.42857142857142855"/>
    <n v="0.42857142857142855"/>
    <n v="0.42857142857142855"/>
    <n v="0.42857142857142855"/>
    <n v="0.42857142857142855"/>
    <n v="0"/>
    <n v="0"/>
    <m/>
    <m/>
    <n v="2.9999999999999996"/>
    <n v="7"/>
    <s v="Correct"/>
    <x v="0"/>
    <n v="30"/>
    <x v="0"/>
    <x v="5"/>
    <x v="0"/>
    <x v="1"/>
    <s v="English"/>
    <x v="4"/>
    <x v="0"/>
    <x v="5"/>
    <x v="2"/>
    <x v="4"/>
    <s v="Yes"/>
  </r>
  <r>
    <n v="73"/>
    <m/>
    <m/>
    <m/>
    <m/>
    <m/>
    <m/>
    <m/>
    <s v="No insurance"/>
    <m/>
    <m/>
    <m/>
    <n v="1"/>
    <n v="3"/>
    <m/>
    <n v="0"/>
    <n v="0"/>
    <n v="0"/>
    <n v="0"/>
    <n v="0"/>
    <n v="0"/>
    <n v="0"/>
    <n v="1"/>
    <n v="0"/>
    <n v="0"/>
    <m/>
    <m/>
    <n v="1"/>
    <n v="1"/>
    <s v="Correct"/>
    <x v="2"/>
    <n v="70"/>
    <x v="0"/>
    <x v="22"/>
    <x v="0"/>
    <x v="1"/>
    <s v="English"/>
    <x v="4"/>
    <x v="2"/>
    <x v="3"/>
    <x v="2"/>
    <x v="0"/>
    <s v="No"/>
  </r>
  <r>
    <n v="74"/>
    <m/>
    <m/>
    <m/>
    <s v="Don’t know how to find doctors"/>
    <m/>
    <m/>
    <s v="Don’t understand need to see a doctor"/>
    <s v="No insurance"/>
    <m/>
    <m/>
    <m/>
    <n v="3"/>
    <n v="1"/>
    <m/>
    <n v="0"/>
    <n v="0"/>
    <n v="0"/>
    <n v="1"/>
    <n v="0"/>
    <n v="0"/>
    <n v="1"/>
    <n v="1"/>
    <n v="0"/>
    <n v="0"/>
    <m/>
    <m/>
    <n v="3"/>
    <n v="3"/>
    <s v="Correct"/>
    <x v="0"/>
    <n v="32"/>
    <x v="0"/>
    <x v="23"/>
    <x v="2"/>
    <x v="2"/>
    <s v="Spanish"/>
    <x v="3"/>
    <x v="2"/>
    <x v="3"/>
    <x v="1"/>
    <x v="1"/>
    <s v="Yes"/>
  </r>
  <r>
    <n v="75"/>
    <m/>
    <m/>
    <s v="Unable to pay co-pays/deductibles"/>
    <m/>
    <m/>
    <m/>
    <s v="Don’t understand need to see a doctor"/>
    <s v="No insurance"/>
    <m/>
    <m/>
    <m/>
    <n v="3"/>
    <n v="1"/>
    <m/>
    <n v="0"/>
    <n v="0"/>
    <n v="1"/>
    <n v="0"/>
    <n v="0"/>
    <n v="0"/>
    <n v="1"/>
    <n v="1"/>
    <n v="0"/>
    <n v="0"/>
    <m/>
    <m/>
    <n v="3"/>
    <n v="3"/>
    <s v="Correct"/>
    <x v="0"/>
    <n v="27"/>
    <x v="0"/>
    <x v="5"/>
    <x v="0"/>
    <x v="1"/>
    <s v="English"/>
    <x v="2"/>
    <x v="6"/>
    <x v="5"/>
    <x v="2"/>
    <x v="4"/>
    <m/>
  </r>
  <r>
    <n v="76"/>
    <m/>
    <m/>
    <s v="Unable to pay co-pays/deductibles"/>
    <m/>
    <m/>
    <m/>
    <m/>
    <s v="No insurance"/>
    <m/>
    <m/>
    <m/>
    <n v="2"/>
    <n v="1.5"/>
    <m/>
    <n v="0"/>
    <n v="0"/>
    <n v="1"/>
    <n v="0"/>
    <n v="0"/>
    <n v="0"/>
    <n v="0"/>
    <n v="1"/>
    <n v="0"/>
    <n v="0"/>
    <m/>
    <m/>
    <n v="2"/>
    <n v="2"/>
    <s v="Correct"/>
    <x v="0"/>
    <n v="67"/>
    <x v="0"/>
    <x v="5"/>
    <x v="0"/>
    <x v="0"/>
    <s v="English"/>
    <x v="4"/>
    <x v="4"/>
    <x v="4"/>
    <x v="2"/>
    <x v="5"/>
    <m/>
  </r>
  <r>
    <n v="77"/>
    <m/>
    <s v="Lack of availability of doctors"/>
    <m/>
    <s v="Don’t know how to find doctors"/>
    <s v="Language barriers"/>
    <m/>
    <s v="Don’t understand need to see a doctor"/>
    <s v="No insurance"/>
    <s v="Transportation"/>
    <m/>
    <m/>
    <n v="6"/>
    <n v="0.5"/>
    <m/>
    <n v="0"/>
    <n v="0.5"/>
    <n v="0"/>
    <n v="0.5"/>
    <n v="0.5"/>
    <n v="0"/>
    <n v="0.5"/>
    <n v="0.5"/>
    <n v="0.5"/>
    <n v="0"/>
    <m/>
    <m/>
    <n v="3"/>
    <n v="6"/>
    <s v="Correct"/>
    <x v="0"/>
    <n v="78"/>
    <x v="0"/>
    <x v="22"/>
    <x v="2"/>
    <x v="2"/>
    <s v="English, Spanish"/>
    <x v="1"/>
    <x v="7"/>
    <x v="2"/>
    <x v="0"/>
    <x v="3"/>
    <s v="Yes"/>
  </r>
  <r>
    <n v="78"/>
    <m/>
    <s v="Lack of availability of doctors"/>
    <s v="Unable to pay co-pays/deductibles"/>
    <m/>
    <s v="Language barriers"/>
    <m/>
    <m/>
    <s v="No insurance"/>
    <m/>
    <m/>
    <m/>
    <n v="4"/>
    <n v="0.75"/>
    <m/>
    <n v="0"/>
    <n v="0.75"/>
    <n v="0.75"/>
    <n v="0"/>
    <n v="0.75"/>
    <n v="0"/>
    <n v="0"/>
    <n v="0.75"/>
    <n v="0"/>
    <n v="0"/>
    <m/>
    <m/>
    <n v="3"/>
    <n v="4"/>
    <s v="Correct"/>
    <x v="2"/>
    <n v="55"/>
    <x v="0"/>
    <x v="6"/>
    <x v="2"/>
    <x v="2"/>
    <s v="English, Spanish"/>
    <x v="4"/>
    <x v="7"/>
    <x v="3"/>
    <x v="1"/>
    <x v="1"/>
    <m/>
  </r>
  <r>
    <n v="79"/>
    <m/>
    <m/>
    <m/>
    <s v="Don’t know how to find doctors"/>
    <s v="Language barriers"/>
    <m/>
    <m/>
    <s v="No insurance"/>
    <m/>
    <m/>
    <m/>
    <n v="3"/>
    <n v="1"/>
    <m/>
    <n v="0"/>
    <n v="0"/>
    <n v="0"/>
    <n v="1"/>
    <n v="1"/>
    <n v="0"/>
    <n v="0"/>
    <n v="1"/>
    <n v="0"/>
    <n v="0"/>
    <m/>
    <m/>
    <n v="3"/>
    <n v="3"/>
    <s v="Correct"/>
    <x v="2"/>
    <n v="44"/>
    <x v="0"/>
    <x v="6"/>
    <x v="2"/>
    <x v="2"/>
    <s v="Spanish"/>
    <x v="1"/>
    <x v="5"/>
    <x v="2"/>
    <x v="0"/>
    <x v="2"/>
    <s v="No"/>
  </r>
  <r>
    <n v="80"/>
    <m/>
    <s v="Lack of availability of doctors"/>
    <s v="Unable to pay co-pays/deductibles"/>
    <s v="Don’t know how to find doctors"/>
    <s v="Language barriers"/>
    <m/>
    <s v="Don’t understand need to see a doctor"/>
    <m/>
    <s v="Transportation"/>
    <s v="Fear (e.g. not ready to face/discuss health problem)"/>
    <m/>
    <n v="7"/>
    <n v="0.42857142857142855"/>
    <m/>
    <n v="0"/>
    <n v="0.42857142857142855"/>
    <n v="0.42857142857142855"/>
    <n v="0.42857142857142855"/>
    <n v="0.42857142857142855"/>
    <n v="0"/>
    <n v="0.42857142857142855"/>
    <n v="0"/>
    <n v="0.42857142857142855"/>
    <n v="0.42857142857142855"/>
    <m/>
    <m/>
    <n v="2.9999999999999996"/>
    <n v="7"/>
    <s v="Correct"/>
    <x v="0"/>
    <n v="76"/>
    <x v="0"/>
    <x v="24"/>
    <x v="2"/>
    <x v="2"/>
    <m/>
    <x v="1"/>
    <x v="7"/>
    <x v="2"/>
    <x v="2"/>
    <x v="6"/>
    <s v="Yes"/>
  </r>
  <r>
    <n v="81"/>
    <m/>
    <s v="Lack of availability of doctors"/>
    <s v="Unable to pay co-pays/deductibles"/>
    <s v="Don’t know how to find doctors"/>
    <s v="Language barriers"/>
    <m/>
    <s v="Don’t understand need to see a doctor"/>
    <m/>
    <s v="Transportation"/>
    <m/>
    <m/>
    <n v="6"/>
    <n v="0.5"/>
    <m/>
    <n v="0"/>
    <n v="0.5"/>
    <n v="0.5"/>
    <n v="0.5"/>
    <n v="0.5"/>
    <n v="0"/>
    <n v="0.5"/>
    <n v="0"/>
    <n v="0.5"/>
    <n v="0"/>
    <m/>
    <m/>
    <n v="3"/>
    <n v="6"/>
    <s v="Correct"/>
    <x v="1"/>
    <n v="83"/>
    <x v="0"/>
    <x v="6"/>
    <x v="2"/>
    <x v="0"/>
    <m/>
    <x v="4"/>
    <x v="2"/>
    <x v="3"/>
    <x v="0"/>
    <x v="5"/>
    <m/>
  </r>
  <r>
    <n v="82"/>
    <m/>
    <m/>
    <s v="Unable to pay co-pays/deductibles"/>
    <m/>
    <m/>
    <m/>
    <s v="Don’t understand need to see a doctor"/>
    <s v="No insurance"/>
    <m/>
    <m/>
    <m/>
    <n v="3"/>
    <n v="1"/>
    <m/>
    <n v="0"/>
    <n v="0"/>
    <n v="1"/>
    <n v="0"/>
    <n v="0"/>
    <n v="0"/>
    <n v="1"/>
    <n v="1"/>
    <n v="0"/>
    <n v="0"/>
    <m/>
    <m/>
    <n v="3"/>
    <n v="3"/>
    <s v="Correct"/>
    <x v="0"/>
    <n v="76"/>
    <x v="0"/>
    <x v="5"/>
    <x v="7"/>
    <x v="2"/>
    <s v="English, Spanish"/>
    <x v="3"/>
    <x v="4"/>
    <x v="2"/>
    <x v="2"/>
    <x v="5"/>
    <s v="No"/>
  </r>
  <r>
    <n v="83"/>
    <m/>
    <m/>
    <s v="Unable to pay co-pays/deductibles"/>
    <m/>
    <m/>
    <m/>
    <s v="Don’t understand need to see a doctor"/>
    <s v="No insurance"/>
    <m/>
    <m/>
    <m/>
    <n v="3"/>
    <n v="1"/>
    <m/>
    <n v="0"/>
    <n v="0"/>
    <n v="1"/>
    <n v="0"/>
    <n v="0"/>
    <n v="0"/>
    <n v="1"/>
    <n v="1"/>
    <n v="0"/>
    <n v="0"/>
    <m/>
    <m/>
    <n v="3"/>
    <n v="3"/>
    <s v="Correct"/>
    <x v="0"/>
    <m/>
    <x v="0"/>
    <x v="25"/>
    <x v="4"/>
    <x v="2"/>
    <s v="English, Spanish"/>
    <x v="4"/>
    <x v="4"/>
    <x v="2"/>
    <x v="2"/>
    <x v="5"/>
    <m/>
  </r>
  <r>
    <n v="84"/>
    <m/>
    <s v="Lack of availability of doctors"/>
    <m/>
    <s v="Don’t know how to find doctors"/>
    <s v="Language barriers"/>
    <s v="There are no barriers"/>
    <s v="Don’t understand need to see a doctor"/>
    <s v="No insurance"/>
    <m/>
    <m/>
    <m/>
    <n v="6"/>
    <n v="0.5"/>
    <m/>
    <n v="0"/>
    <n v="0.5"/>
    <n v="0"/>
    <n v="0.5"/>
    <n v="0.5"/>
    <n v="0.5"/>
    <n v="0.5"/>
    <n v="0.5"/>
    <n v="0"/>
    <n v="0"/>
    <m/>
    <m/>
    <n v="3"/>
    <n v="6"/>
    <s v="Correct"/>
    <x v="0"/>
    <n v="73"/>
    <x v="0"/>
    <x v="6"/>
    <x v="2"/>
    <x v="0"/>
    <s v="English, Spanish"/>
    <x v="3"/>
    <x v="2"/>
    <x v="5"/>
    <x v="2"/>
    <x v="2"/>
    <m/>
  </r>
  <r>
    <n v="85"/>
    <m/>
    <m/>
    <m/>
    <m/>
    <m/>
    <m/>
    <s v="Don’t understand need to see a doctor"/>
    <s v="No insurance"/>
    <m/>
    <s v="Fear (e.g. not ready to face/discuss health problem)"/>
    <m/>
    <n v="3"/>
    <n v="1"/>
    <m/>
    <n v="0"/>
    <n v="0"/>
    <n v="0"/>
    <n v="0"/>
    <n v="0"/>
    <n v="0"/>
    <n v="1"/>
    <n v="1"/>
    <n v="0"/>
    <n v="1"/>
    <m/>
    <m/>
    <n v="3"/>
    <n v="3"/>
    <s v="Correct"/>
    <x v="1"/>
    <n v="46"/>
    <x v="0"/>
    <x v="4"/>
    <x v="0"/>
    <x v="1"/>
    <s v="Hatian Creole"/>
    <x v="4"/>
    <x v="7"/>
    <x v="0"/>
    <x v="2"/>
    <x v="0"/>
    <m/>
  </r>
  <r>
    <n v="86"/>
    <s v="Cultural/religious beliefs"/>
    <m/>
    <m/>
    <m/>
    <s v="Language barriers"/>
    <m/>
    <m/>
    <s v="No insurance"/>
    <m/>
    <m/>
    <m/>
    <n v="3"/>
    <n v="1"/>
    <m/>
    <n v="1"/>
    <n v="0"/>
    <n v="0"/>
    <n v="0"/>
    <n v="1"/>
    <n v="0"/>
    <n v="0"/>
    <n v="1"/>
    <n v="0"/>
    <n v="0"/>
    <m/>
    <m/>
    <n v="3"/>
    <n v="3"/>
    <s v="Correct"/>
    <x v="1"/>
    <n v="48"/>
    <x v="0"/>
    <x v="5"/>
    <x v="0"/>
    <x v="0"/>
    <s v="Hatian Creole"/>
    <x v="1"/>
    <x v="7"/>
    <x v="0"/>
    <x v="2"/>
    <x v="0"/>
    <s v="Yes"/>
  </r>
  <r>
    <n v="87"/>
    <s v="Cultural/religious beliefs"/>
    <m/>
    <m/>
    <m/>
    <m/>
    <m/>
    <s v="Don’t understand need to see a doctor"/>
    <s v="No insurance"/>
    <m/>
    <m/>
    <m/>
    <n v="3"/>
    <n v="1"/>
    <m/>
    <n v="1"/>
    <n v="0"/>
    <n v="0"/>
    <n v="0"/>
    <n v="0"/>
    <n v="0"/>
    <n v="1"/>
    <n v="1"/>
    <n v="0"/>
    <n v="0"/>
    <m/>
    <m/>
    <n v="3"/>
    <n v="3"/>
    <s v="Correct"/>
    <x v="0"/>
    <n v="52"/>
    <x v="0"/>
    <x v="5"/>
    <x v="0"/>
    <x v="1"/>
    <s v="English, Hatian Creole"/>
    <x v="1"/>
    <x v="4"/>
    <x v="3"/>
    <x v="2"/>
    <x v="4"/>
    <s v="Yes"/>
  </r>
  <r>
    <n v="88"/>
    <s v="Cultural/religious beliefs"/>
    <s v="Lack of availability of doctors"/>
    <m/>
    <m/>
    <s v="Language barriers"/>
    <m/>
    <m/>
    <m/>
    <m/>
    <m/>
    <m/>
    <n v="3"/>
    <n v="1"/>
    <m/>
    <n v="1"/>
    <n v="1"/>
    <n v="0"/>
    <n v="0"/>
    <n v="1"/>
    <n v="0"/>
    <n v="0"/>
    <n v="0"/>
    <n v="0"/>
    <n v="0"/>
    <m/>
    <m/>
    <n v="3"/>
    <n v="3"/>
    <s v="Correct"/>
    <x v="1"/>
    <n v="86"/>
    <x v="0"/>
    <x v="5"/>
    <x v="0"/>
    <x v="0"/>
    <m/>
    <x v="1"/>
    <x v="5"/>
    <x v="2"/>
    <x v="2"/>
    <x v="2"/>
    <s v="No"/>
  </r>
  <r>
    <n v="89"/>
    <m/>
    <m/>
    <m/>
    <s v="Don’t know how to find doctors"/>
    <s v="Language barriers"/>
    <m/>
    <m/>
    <m/>
    <m/>
    <m/>
    <m/>
    <n v="2"/>
    <n v="1.5"/>
    <m/>
    <n v="0"/>
    <n v="0"/>
    <n v="0"/>
    <n v="1"/>
    <n v="1"/>
    <n v="0"/>
    <n v="0"/>
    <n v="0"/>
    <n v="0"/>
    <n v="0"/>
    <m/>
    <m/>
    <n v="2"/>
    <n v="2"/>
    <s v="Correct"/>
    <x v="0"/>
    <n v="56"/>
    <x v="0"/>
    <x v="10"/>
    <x v="0"/>
    <x v="0"/>
    <s v="EnglishHatian Creole, French Creole"/>
    <x v="5"/>
    <x v="1"/>
    <x v="0"/>
    <x v="2"/>
    <x v="0"/>
    <s v="No"/>
  </r>
  <r>
    <n v="90"/>
    <s v="Cultural/religious beliefs"/>
    <m/>
    <m/>
    <m/>
    <s v="Language barriers"/>
    <m/>
    <m/>
    <m/>
    <m/>
    <m/>
    <m/>
    <n v="2"/>
    <n v="1.5"/>
    <m/>
    <n v="1"/>
    <n v="0"/>
    <n v="0"/>
    <n v="0"/>
    <n v="1"/>
    <n v="0"/>
    <n v="0"/>
    <n v="0"/>
    <n v="0"/>
    <n v="0"/>
    <m/>
    <m/>
    <n v="2"/>
    <n v="2"/>
    <s v="Correct"/>
    <x v="1"/>
    <n v="58"/>
    <x v="0"/>
    <x v="10"/>
    <x v="0"/>
    <x v="0"/>
    <s v="EnglishHatian Creole, French Creole"/>
    <x v="5"/>
    <x v="1"/>
    <x v="0"/>
    <x v="2"/>
    <x v="0"/>
    <m/>
  </r>
  <r>
    <n v="91"/>
    <m/>
    <m/>
    <s v="Unable to pay co-pays/deductibles"/>
    <m/>
    <m/>
    <m/>
    <s v="Don’t understand need to see a doctor"/>
    <s v="No insurance"/>
    <s v="Transportation"/>
    <s v="Fear (e.g. not ready to face/discuss health problem)"/>
    <m/>
    <n v="5"/>
    <n v="0.6"/>
    <m/>
    <n v="0"/>
    <n v="0"/>
    <n v="0.6"/>
    <n v="0"/>
    <n v="0"/>
    <n v="0"/>
    <n v="0.6"/>
    <n v="0.6"/>
    <n v="0.6"/>
    <n v="0.6"/>
    <m/>
    <m/>
    <n v="3"/>
    <n v="5"/>
    <s v="Correct"/>
    <x v="0"/>
    <n v="30"/>
    <x v="0"/>
    <x v="2"/>
    <x v="0"/>
    <x v="1"/>
    <s v="English"/>
    <x v="0"/>
    <x v="8"/>
    <x v="0"/>
    <x v="2"/>
    <x v="0"/>
    <s v="Yes"/>
  </r>
  <r>
    <n v="92"/>
    <m/>
    <m/>
    <m/>
    <m/>
    <s v="Language barriers"/>
    <m/>
    <s v="Don’t understand need to see a doctor"/>
    <s v="No insurance"/>
    <m/>
    <m/>
    <m/>
    <n v="3"/>
    <n v="1"/>
    <m/>
    <n v="0"/>
    <n v="0"/>
    <n v="0"/>
    <n v="0"/>
    <n v="1"/>
    <n v="0"/>
    <n v="1"/>
    <n v="1"/>
    <n v="0"/>
    <n v="0"/>
    <m/>
    <m/>
    <n v="3"/>
    <n v="3"/>
    <s v="Correct"/>
    <x v="0"/>
    <n v="20"/>
    <x v="0"/>
    <x v="2"/>
    <x v="0"/>
    <x v="0"/>
    <s v="EnglishHatian Creole, French Creole"/>
    <x v="3"/>
    <x v="7"/>
    <x v="5"/>
    <x v="2"/>
    <x v="4"/>
    <s v="Yes"/>
  </r>
  <r>
    <n v="93"/>
    <m/>
    <m/>
    <s v="Unable to pay co-pays/deductibles"/>
    <s v="Don’t know how to find doctors"/>
    <s v="Language barriers"/>
    <m/>
    <m/>
    <s v="No insurance"/>
    <s v="Transportation"/>
    <s v="Fear (e.g. not ready to face/discuss health problem)"/>
    <m/>
    <n v="6"/>
    <n v="0.5"/>
    <m/>
    <n v="0"/>
    <n v="0"/>
    <n v="0.5"/>
    <n v="0.5"/>
    <n v="0.5"/>
    <n v="0"/>
    <n v="0"/>
    <n v="0.5"/>
    <n v="0.5"/>
    <n v="0.5"/>
    <m/>
    <m/>
    <n v="3"/>
    <n v="6"/>
    <s v="Correct"/>
    <x v="0"/>
    <m/>
    <x v="0"/>
    <x v="5"/>
    <x v="2"/>
    <x v="0"/>
    <s v="Hatian Creole"/>
    <x v="4"/>
    <x v="7"/>
    <x v="0"/>
    <x v="2"/>
    <x v="3"/>
    <s v="Yes"/>
  </r>
  <r>
    <n v="94"/>
    <m/>
    <s v="Lack of availability of doctors"/>
    <s v="Unable to pay co-pays/deductibles"/>
    <s v="Don’t know how to find doctors"/>
    <m/>
    <m/>
    <s v="Don’t understand need to see a doctor"/>
    <s v="No insurance"/>
    <m/>
    <m/>
    <m/>
    <n v="5"/>
    <n v="0.6"/>
    <m/>
    <n v="0"/>
    <n v="0.6"/>
    <n v="0.6"/>
    <n v="0.6"/>
    <n v="0"/>
    <n v="0"/>
    <n v="0.6"/>
    <n v="0.6"/>
    <n v="0"/>
    <n v="0"/>
    <m/>
    <m/>
    <n v="3"/>
    <n v="5"/>
    <s v="Correct"/>
    <x v="0"/>
    <n v="50"/>
    <x v="0"/>
    <x v="10"/>
    <x v="0"/>
    <x v="0"/>
    <s v="Hatian Creole, French Creole"/>
    <x v="1"/>
    <x v="7"/>
    <x v="1"/>
    <x v="2"/>
    <x v="4"/>
    <m/>
  </r>
  <r>
    <n v="95"/>
    <m/>
    <m/>
    <s v="Unable to pay co-pays/deductibles"/>
    <s v="Don’t know how to find doctors"/>
    <m/>
    <m/>
    <s v="Don’t understand need to see a doctor"/>
    <m/>
    <m/>
    <m/>
    <m/>
    <n v="3"/>
    <n v="1"/>
    <m/>
    <n v="0"/>
    <n v="0"/>
    <n v="1"/>
    <n v="1"/>
    <n v="0"/>
    <n v="0"/>
    <n v="1"/>
    <n v="0"/>
    <n v="0"/>
    <n v="0"/>
    <m/>
    <m/>
    <n v="3"/>
    <n v="3"/>
    <s v="Correct"/>
    <x v="0"/>
    <n v="50"/>
    <x v="0"/>
    <x v="11"/>
    <x v="2"/>
    <x v="0"/>
    <m/>
    <x v="3"/>
    <x v="2"/>
    <x v="3"/>
    <x v="0"/>
    <x v="3"/>
    <m/>
  </r>
  <r>
    <n v="96"/>
    <m/>
    <m/>
    <s v="Unable to pay co-pays/deductibles"/>
    <s v="Don’t know how to find doctors"/>
    <m/>
    <m/>
    <m/>
    <s v="No insurance"/>
    <m/>
    <m/>
    <m/>
    <n v="3"/>
    <n v="1"/>
    <m/>
    <n v="0"/>
    <n v="0"/>
    <n v="1"/>
    <n v="1"/>
    <n v="0"/>
    <n v="0"/>
    <n v="0"/>
    <n v="1"/>
    <n v="0"/>
    <n v="0"/>
    <m/>
    <m/>
    <n v="3"/>
    <n v="3"/>
    <s v="Correct"/>
    <x v="1"/>
    <n v="67"/>
    <x v="0"/>
    <x v="5"/>
    <x v="0"/>
    <x v="1"/>
    <s v="English, Spanish, Hatian Creole"/>
    <x v="2"/>
    <x v="1"/>
    <x v="2"/>
    <x v="2"/>
    <x v="5"/>
    <s v="Yes"/>
  </r>
  <r>
    <n v="97"/>
    <m/>
    <m/>
    <s v="Unable to pay co-pays/deductibles"/>
    <m/>
    <m/>
    <m/>
    <m/>
    <m/>
    <s v="Transportation"/>
    <s v="Fear (e.g. not ready to face/discuss health problem)"/>
    <m/>
    <n v="3"/>
    <n v="1"/>
    <m/>
    <n v="0"/>
    <n v="0"/>
    <n v="1"/>
    <n v="0"/>
    <n v="0"/>
    <n v="0"/>
    <n v="0"/>
    <n v="0"/>
    <n v="1"/>
    <n v="1"/>
    <m/>
    <m/>
    <n v="3"/>
    <n v="3"/>
    <s v="Correct"/>
    <x v="0"/>
    <n v="40"/>
    <x v="2"/>
    <x v="26"/>
    <x v="0"/>
    <x v="2"/>
    <s v="English"/>
    <x v="5"/>
    <x v="0"/>
    <x v="0"/>
    <x v="2"/>
    <x v="0"/>
    <s v="Yes"/>
  </r>
  <r>
    <n v="98"/>
    <m/>
    <m/>
    <m/>
    <m/>
    <s v="Language barriers"/>
    <m/>
    <m/>
    <s v="No insurance"/>
    <m/>
    <s v="Fear (e.g. not ready to face/discuss health problem)"/>
    <m/>
    <n v="3"/>
    <n v="1"/>
    <m/>
    <n v="0"/>
    <n v="0"/>
    <n v="0"/>
    <n v="0"/>
    <n v="1"/>
    <n v="0"/>
    <n v="0"/>
    <n v="1"/>
    <n v="0"/>
    <n v="1"/>
    <m/>
    <m/>
    <n v="3"/>
    <n v="3"/>
    <s v="Correct"/>
    <x v="0"/>
    <m/>
    <x v="0"/>
    <x v="5"/>
    <x v="0"/>
    <x v="0"/>
    <s v="English, Hatian Creole"/>
    <x v="4"/>
    <x v="4"/>
    <x v="0"/>
    <x v="2"/>
    <x v="4"/>
    <m/>
  </r>
  <r>
    <n v="99"/>
    <m/>
    <m/>
    <m/>
    <m/>
    <s v="Language barriers"/>
    <m/>
    <m/>
    <m/>
    <m/>
    <m/>
    <m/>
    <n v="1"/>
    <n v="3"/>
    <m/>
    <n v="0"/>
    <n v="0"/>
    <n v="0"/>
    <n v="0"/>
    <n v="1"/>
    <n v="0"/>
    <n v="0"/>
    <n v="0"/>
    <n v="0"/>
    <n v="0"/>
    <m/>
    <m/>
    <n v="1"/>
    <n v="1"/>
    <s v="Correct"/>
    <x v="2"/>
    <n v="6"/>
    <x v="0"/>
    <x v="5"/>
    <x v="3"/>
    <x v="0"/>
    <s v="Hatian Creole"/>
    <x v="3"/>
    <x v="4"/>
    <x v="3"/>
    <x v="2"/>
    <x v="3"/>
    <m/>
  </r>
  <r>
    <n v="100"/>
    <s v="Cultural/religious beliefs"/>
    <s v="Lack of availability of doctors"/>
    <m/>
    <m/>
    <m/>
    <m/>
    <m/>
    <s v="No insurance"/>
    <m/>
    <m/>
    <m/>
    <n v="3"/>
    <n v="1"/>
    <m/>
    <n v="1"/>
    <n v="1"/>
    <n v="0"/>
    <n v="0"/>
    <n v="0"/>
    <n v="0"/>
    <n v="0"/>
    <n v="1"/>
    <n v="0"/>
    <n v="0"/>
    <m/>
    <m/>
    <n v="3"/>
    <n v="3"/>
    <s v="Correct"/>
    <x v="0"/>
    <m/>
    <x v="0"/>
    <x v="5"/>
    <x v="8"/>
    <x v="0"/>
    <s v="English, Hatian Creole"/>
    <x v="1"/>
    <x v="3"/>
    <x v="3"/>
    <x v="2"/>
    <x v="4"/>
    <s v="Yes"/>
  </r>
  <r>
    <n v="101"/>
    <m/>
    <m/>
    <s v="Unable to pay co-pays/deductibles"/>
    <m/>
    <s v="Language barriers"/>
    <m/>
    <m/>
    <m/>
    <m/>
    <s v="Fear (e.g. not ready to face/discuss health problem)"/>
    <m/>
    <n v="3"/>
    <n v="1"/>
    <m/>
    <n v="0"/>
    <n v="0"/>
    <n v="1"/>
    <n v="0"/>
    <n v="1"/>
    <n v="0"/>
    <n v="0"/>
    <n v="0"/>
    <n v="0"/>
    <n v="1"/>
    <m/>
    <m/>
    <n v="3"/>
    <n v="3"/>
    <s v="Correct"/>
    <x v="1"/>
    <n v="61"/>
    <x v="1"/>
    <x v="27"/>
    <x v="0"/>
    <x v="1"/>
    <s v="Hatian Creole"/>
    <x v="0"/>
    <x v="1"/>
    <x v="4"/>
    <x v="1"/>
    <x v="3"/>
    <s v="Yes"/>
  </r>
  <r>
    <n v="102"/>
    <m/>
    <m/>
    <m/>
    <m/>
    <m/>
    <s v="There are no barriers"/>
    <m/>
    <m/>
    <m/>
    <m/>
    <m/>
    <n v="1"/>
    <n v="3"/>
    <m/>
    <n v="0"/>
    <n v="0"/>
    <n v="0"/>
    <n v="0"/>
    <n v="0"/>
    <n v="1"/>
    <n v="0"/>
    <n v="0"/>
    <n v="0"/>
    <n v="0"/>
    <m/>
    <m/>
    <n v="1"/>
    <n v="1"/>
    <s v="Correct"/>
    <x v="1"/>
    <n v="57"/>
    <x v="0"/>
    <x v="0"/>
    <x v="0"/>
    <x v="0"/>
    <s v="English, Hatian Creole"/>
    <x v="0"/>
    <x v="0"/>
    <x v="0"/>
    <x v="2"/>
    <x v="0"/>
    <s v="Yes"/>
  </r>
  <r>
    <n v="103"/>
    <m/>
    <m/>
    <m/>
    <m/>
    <s v="Language barriers"/>
    <m/>
    <m/>
    <s v="No insurance"/>
    <m/>
    <m/>
    <m/>
    <n v="2"/>
    <n v="1.5"/>
    <m/>
    <n v="0"/>
    <n v="0"/>
    <n v="0"/>
    <n v="0"/>
    <n v="1"/>
    <n v="0"/>
    <n v="0"/>
    <n v="1"/>
    <n v="0"/>
    <n v="0"/>
    <m/>
    <m/>
    <n v="2"/>
    <n v="2"/>
    <s v="Correct"/>
    <x v="0"/>
    <n v="52"/>
    <x v="0"/>
    <x v="5"/>
    <x v="0"/>
    <x v="1"/>
    <s v="English, Spanish, Hatian Creole"/>
    <x v="5"/>
    <x v="1"/>
    <x v="0"/>
    <x v="2"/>
    <x v="0"/>
    <s v="Yes"/>
  </r>
  <r>
    <n v="104"/>
    <m/>
    <m/>
    <m/>
    <m/>
    <s v="Language barriers"/>
    <m/>
    <m/>
    <s v="No insurance"/>
    <m/>
    <m/>
    <m/>
    <n v="2"/>
    <n v="1.5"/>
    <m/>
    <n v="0"/>
    <n v="0"/>
    <n v="0"/>
    <n v="0"/>
    <n v="1"/>
    <n v="0"/>
    <n v="0"/>
    <n v="1"/>
    <n v="0"/>
    <n v="0"/>
    <m/>
    <m/>
    <n v="2"/>
    <n v="2"/>
    <s v="Correct"/>
    <x v="1"/>
    <n v="28"/>
    <x v="0"/>
    <x v="5"/>
    <x v="0"/>
    <x v="1"/>
    <s v="English"/>
    <x v="1"/>
    <x v="0"/>
    <x v="4"/>
    <x v="2"/>
    <x v="3"/>
    <s v="No"/>
  </r>
  <r>
    <n v="105"/>
    <m/>
    <m/>
    <m/>
    <m/>
    <s v="Language barriers"/>
    <m/>
    <s v="Don’t understand need to see a doctor"/>
    <s v="No insurance"/>
    <m/>
    <m/>
    <m/>
    <n v="3"/>
    <n v="1"/>
    <m/>
    <n v="0"/>
    <n v="0"/>
    <n v="0"/>
    <n v="0"/>
    <n v="1"/>
    <n v="0"/>
    <n v="1"/>
    <n v="1"/>
    <n v="0"/>
    <n v="0"/>
    <m/>
    <m/>
    <n v="3"/>
    <n v="3"/>
    <s v="Correct"/>
    <x v="1"/>
    <m/>
    <x v="2"/>
    <x v="28"/>
    <x v="0"/>
    <x v="1"/>
    <s v="English, Hatian Creole"/>
    <x v="1"/>
    <x v="8"/>
    <x v="6"/>
    <x v="2"/>
    <x v="0"/>
    <s v="No"/>
  </r>
  <r>
    <n v="106"/>
    <m/>
    <m/>
    <s v="Unable to pay co-pays/deductibles"/>
    <m/>
    <m/>
    <m/>
    <m/>
    <s v="No insurance"/>
    <m/>
    <s v="Fear (e.g. not ready to face/discuss health problem)"/>
    <m/>
    <n v="3"/>
    <n v="1"/>
    <m/>
    <n v="0"/>
    <n v="0"/>
    <n v="1"/>
    <n v="0"/>
    <n v="0"/>
    <n v="0"/>
    <n v="0"/>
    <n v="1"/>
    <n v="0"/>
    <n v="1"/>
    <m/>
    <m/>
    <n v="3"/>
    <n v="3"/>
    <s v="Correct"/>
    <x v="0"/>
    <n v="13"/>
    <x v="0"/>
    <x v="0"/>
    <x v="0"/>
    <x v="1"/>
    <s v="English"/>
    <x v="3"/>
    <x v="3"/>
    <x v="5"/>
    <x v="2"/>
    <x v="0"/>
    <s v="Yes"/>
  </r>
  <r>
    <n v="107"/>
    <s v="Cultural/religious beliefs"/>
    <m/>
    <m/>
    <m/>
    <m/>
    <m/>
    <s v="Don’t understand need to see a doctor"/>
    <s v="No insurance"/>
    <m/>
    <m/>
    <m/>
    <n v="3"/>
    <n v="1"/>
    <m/>
    <n v="1"/>
    <n v="0"/>
    <n v="0"/>
    <n v="0"/>
    <n v="0"/>
    <n v="0"/>
    <n v="1"/>
    <n v="1"/>
    <n v="0"/>
    <n v="0"/>
    <m/>
    <m/>
    <n v="3"/>
    <n v="3"/>
    <s v="Correct"/>
    <x v="0"/>
    <n v="63"/>
    <x v="0"/>
    <x v="2"/>
    <x v="8"/>
    <x v="1"/>
    <s v="EnglishHatian Creole, French Creole"/>
    <x v="5"/>
    <x v="7"/>
    <x v="0"/>
    <x v="2"/>
    <x v="5"/>
    <s v="Yes"/>
  </r>
  <r>
    <n v="108"/>
    <m/>
    <m/>
    <m/>
    <s v="Don’t know how to find doctors"/>
    <m/>
    <m/>
    <s v="Don’t understand need to see a doctor"/>
    <s v="No insurance"/>
    <m/>
    <m/>
    <m/>
    <n v="3"/>
    <n v="1"/>
    <m/>
    <n v="0"/>
    <n v="0"/>
    <n v="0"/>
    <n v="1"/>
    <n v="0"/>
    <n v="0"/>
    <n v="1"/>
    <n v="1"/>
    <n v="0"/>
    <n v="0"/>
    <m/>
    <m/>
    <n v="3"/>
    <n v="3"/>
    <s v="Correct"/>
    <x v="1"/>
    <n v="16"/>
    <x v="0"/>
    <x v="0"/>
    <x v="0"/>
    <x v="1"/>
    <s v="English"/>
    <x v="3"/>
    <x v="3"/>
    <x v="5"/>
    <x v="2"/>
    <x v="3"/>
    <s v="Yes"/>
  </r>
  <r>
    <n v="109"/>
    <s v="Cultural/religious beliefs"/>
    <m/>
    <s v="Unable to pay co-pays/deductibles"/>
    <m/>
    <m/>
    <m/>
    <m/>
    <m/>
    <m/>
    <s v="Fear (e.g. not ready to face/discuss health problem)"/>
    <m/>
    <n v="3"/>
    <n v="1"/>
    <m/>
    <n v="1"/>
    <n v="0"/>
    <n v="1"/>
    <n v="0"/>
    <n v="0"/>
    <n v="0"/>
    <n v="0"/>
    <n v="0"/>
    <n v="0"/>
    <n v="1"/>
    <m/>
    <m/>
    <n v="3"/>
    <n v="3"/>
    <s v="Correct"/>
    <x v="0"/>
    <n v="55"/>
    <x v="0"/>
    <x v="0"/>
    <x v="0"/>
    <x v="0"/>
    <s v="French Creole"/>
    <x v="3"/>
    <x v="1"/>
    <x v="0"/>
    <x v="2"/>
    <x v="3"/>
    <s v="Yes"/>
  </r>
  <r>
    <n v="110"/>
    <m/>
    <m/>
    <m/>
    <m/>
    <m/>
    <m/>
    <s v="Don’t understand need to see a doctor"/>
    <s v="No insurance"/>
    <m/>
    <s v="Fear (e.g. not ready to face/discuss health problem)"/>
    <m/>
    <n v="3"/>
    <n v="1"/>
    <m/>
    <n v="0"/>
    <n v="0"/>
    <n v="0"/>
    <n v="0"/>
    <n v="0"/>
    <n v="0"/>
    <n v="1"/>
    <n v="1"/>
    <n v="0"/>
    <n v="1"/>
    <m/>
    <m/>
    <n v="3"/>
    <n v="3"/>
    <s v="Correct"/>
    <x v="0"/>
    <n v="48"/>
    <x v="0"/>
    <x v="5"/>
    <x v="0"/>
    <x v="1"/>
    <s v="English, Hatian Creole"/>
    <x v="1"/>
    <x v="7"/>
    <x v="4"/>
    <x v="1"/>
    <x v="1"/>
    <s v="No"/>
  </r>
  <r>
    <n v="111"/>
    <m/>
    <m/>
    <m/>
    <m/>
    <m/>
    <m/>
    <s v="Don’t understand need to see a doctor"/>
    <s v="No insurance"/>
    <m/>
    <s v="Fear (e.g. not ready to face/discuss health problem)"/>
    <m/>
    <n v="3"/>
    <n v="1"/>
    <m/>
    <n v="0"/>
    <n v="0"/>
    <n v="0"/>
    <n v="0"/>
    <n v="0"/>
    <n v="0"/>
    <n v="1"/>
    <n v="1"/>
    <n v="0"/>
    <n v="1"/>
    <m/>
    <m/>
    <n v="3"/>
    <n v="3"/>
    <s v="Correct"/>
    <x v="0"/>
    <n v="48"/>
    <x v="0"/>
    <x v="11"/>
    <x v="2"/>
    <x v="0"/>
    <m/>
    <x v="3"/>
    <x v="2"/>
    <x v="3"/>
    <x v="0"/>
    <x v="3"/>
    <m/>
  </r>
  <r>
    <n v="112"/>
    <m/>
    <m/>
    <s v="Unable to pay co-pays/deductibles"/>
    <s v="Don’t know how to find doctors"/>
    <m/>
    <m/>
    <m/>
    <s v="No insurance"/>
    <m/>
    <m/>
    <m/>
    <n v="3"/>
    <n v="1"/>
    <m/>
    <n v="0"/>
    <n v="0"/>
    <n v="1"/>
    <n v="1"/>
    <n v="0"/>
    <n v="0"/>
    <n v="0"/>
    <n v="1"/>
    <n v="0"/>
    <n v="0"/>
    <m/>
    <m/>
    <n v="3"/>
    <n v="3"/>
    <s v="Correct"/>
    <x v="0"/>
    <m/>
    <x v="0"/>
    <x v="0"/>
    <x v="0"/>
    <x v="1"/>
    <s v="English, Hatian Creole"/>
    <x v="3"/>
    <x v="7"/>
    <x v="0"/>
    <x v="2"/>
    <x v="4"/>
    <s v="No"/>
  </r>
  <r>
    <n v="113"/>
    <m/>
    <m/>
    <m/>
    <s v="Don’t know how to find doctors"/>
    <m/>
    <m/>
    <m/>
    <s v="No insurance"/>
    <s v="Transportation"/>
    <m/>
    <m/>
    <n v="3"/>
    <n v="1"/>
    <m/>
    <n v="0"/>
    <n v="0"/>
    <n v="0"/>
    <n v="1"/>
    <n v="0"/>
    <n v="0"/>
    <n v="0"/>
    <n v="1"/>
    <n v="1"/>
    <n v="0"/>
    <m/>
    <m/>
    <n v="3"/>
    <n v="3"/>
    <s v="Correct"/>
    <x v="0"/>
    <n v="73"/>
    <x v="0"/>
    <x v="5"/>
    <x v="8"/>
    <x v="0"/>
    <s v="English, Hatian Creole"/>
    <x v="2"/>
    <x v="7"/>
    <x v="2"/>
    <x v="2"/>
    <x v="5"/>
    <s v="No"/>
  </r>
  <r>
    <n v="114"/>
    <m/>
    <m/>
    <m/>
    <m/>
    <m/>
    <m/>
    <m/>
    <s v="No insurance"/>
    <m/>
    <m/>
    <m/>
    <n v="1"/>
    <n v="3"/>
    <m/>
    <n v="0"/>
    <n v="0"/>
    <n v="0"/>
    <n v="0"/>
    <n v="0"/>
    <n v="0"/>
    <n v="0"/>
    <n v="1"/>
    <n v="0"/>
    <n v="0"/>
    <m/>
    <m/>
    <n v="1"/>
    <n v="1"/>
    <s v="Correct"/>
    <x v="0"/>
    <n v="31"/>
    <x v="0"/>
    <x v="0"/>
    <x v="0"/>
    <x v="1"/>
    <s v="English, Hatian Creole"/>
    <x v="3"/>
    <x v="7"/>
    <x v="1"/>
    <x v="1"/>
    <x v="3"/>
    <s v="Yes"/>
  </r>
  <r>
    <n v="115"/>
    <m/>
    <m/>
    <m/>
    <s v="Don’t know how to find doctors"/>
    <m/>
    <m/>
    <m/>
    <s v="No insurance"/>
    <m/>
    <m/>
    <m/>
    <n v="2"/>
    <n v="1.5"/>
    <m/>
    <n v="0"/>
    <n v="0"/>
    <n v="0"/>
    <n v="1"/>
    <n v="0"/>
    <n v="0"/>
    <n v="0"/>
    <n v="1"/>
    <n v="0"/>
    <n v="0"/>
    <m/>
    <m/>
    <n v="2"/>
    <n v="2"/>
    <s v="Correct"/>
    <x v="0"/>
    <n v="47"/>
    <x v="0"/>
    <x v="5"/>
    <x v="0"/>
    <x v="0"/>
    <s v="English, Hatian Creole"/>
    <x v="1"/>
    <x v="4"/>
    <x v="1"/>
    <x v="1"/>
    <x v="3"/>
    <m/>
  </r>
  <r>
    <n v="116"/>
    <m/>
    <m/>
    <m/>
    <m/>
    <s v="Language barriers"/>
    <m/>
    <s v="Don’t understand need to see a doctor"/>
    <s v="No insurance"/>
    <m/>
    <m/>
    <m/>
    <n v="3"/>
    <n v="1"/>
    <m/>
    <n v="0"/>
    <n v="0"/>
    <n v="0"/>
    <n v="0"/>
    <n v="1"/>
    <n v="0"/>
    <n v="1"/>
    <n v="1"/>
    <n v="0"/>
    <n v="0"/>
    <m/>
    <m/>
    <n v="3"/>
    <n v="3"/>
    <s v="Correct"/>
    <x v="0"/>
    <n v="60"/>
    <x v="0"/>
    <x v="5"/>
    <x v="0"/>
    <x v="1"/>
    <s v="Hatian Creole"/>
    <x v="1"/>
    <x v="7"/>
    <x v="0"/>
    <x v="2"/>
    <x v="0"/>
    <s v="Yes"/>
  </r>
  <r>
    <n v="117"/>
    <s v="Cultural/religious beliefs"/>
    <m/>
    <s v="Unable to pay co-pays/deductibles"/>
    <m/>
    <s v="Language barriers"/>
    <m/>
    <m/>
    <m/>
    <m/>
    <m/>
    <m/>
    <n v="3"/>
    <n v="1"/>
    <m/>
    <n v="1"/>
    <n v="0"/>
    <n v="1"/>
    <n v="0"/>
    <n v="1"/>
    <n v="0"/>
    <n v="0"/>
    <n v="0"/>
    <n v="0"/>
    <n v="0"/>
    <m/>
    <m/>
    <n v="3"/>
    <n v="3"/>
    <s v="Correct"/>
    <x v="0"/>
    <n v="55"/>
    <x v="0"/>
    <x v="2"/>
    <x v="0"/>
    <x v="1"/>
    <s v="Hatian Creole"/>
    <x v="0"/>
    <x v="7"/>
    <x v="2"/>
    <x v="2"/>
    <x v="2"/>
    <s v="No"/>
  </r>
  <r>
    <n v="118"/>
    <s v="Cultural/religious beliefs"/>
    <m/>
    <m/>
    <m/>
    <s v="Language barriers"/>
    <m/>
    <m/>
    <s v="No insurance"/>
    <m/>
    <m/>
    <m/>
    <n v="3"/>
    <n v="1"/>
    <m/>
    <n v="1"/>
    <n v="0"/>
    <n v="0"/>
    <n v="0"/>
    <n v="1"/>
    <n v="0"/>
    <n v="0"/>
    <n v="1"/>
    <n v="0"/>
    <n v="0"/>
    <m/>
    <m/>
    <n v="3"/>
    <n v="3"/>
    <s v="Correct"/>
    <x v="1"/>
    <n v="62"/>
    <x v="0"/>
    <x v="10"/>
    <x v="0"/>
    <x v="0"/>
    <s v="Spanish, Hatian Creole"/>
    <x v="5"/>
    <x v="7"/>
    <x v="2"/>
    <x v="2"/>
    <x v="0"/>
    <s v="No"/>
  </r>
  <r>
    <n v="119"/>
    <m/>
    <m/>
    <m/>
    <m/>
    <m/>
    <m/>
    <s v="Don’t understand need to see a doctor"/>
    <m/>
    <m/>
    <s v="Fear (e.g. not ready to face/discuss health problem)"/>
    <m/>
    <n v="2"/>
    <n v="1.5"/>
    <m/>
    <n v="0"/>
    <n v="0"/>
    <n v="0"/>
    <n v="0"/>
    <n v="0"/>
    <n v="0"/>
    <n v="1"/>
    <n v="0"/>
    <n v="0"/>
    <n v="1"/>
    <m/>
    <m/>
    <n v="2"/>
    <n v="2"/>
    <s v="Correct"/>
    <x v="0"/>
    <n v="20"/>
    <x v="0"/>
    <x v="2"/>
    <x v="8"/>
    <x v="1"/>
    <s v="English, Hatian Creole"/>
    <x v="2"/>
    <x v="0"/>
    <x v="0"/>
    <x v="2"/>
    <x v="2"/>
    <s v="Yes"/>
  </r>
  <r>
    <n v="120"/>
    <m/>
    <m/>
    <m/>
    <m/>
    <m/>
    <m/>
    <m/>
    <s v="No insurance"/>
    <s v="Transportation"/>
    <s v="Fear (e.g. not ready to face/discuss health problem)"/>
    <m/>
    <n v="3"/>
    <n v="1"/>
    <m/>
    <n v="0"/>
    <n v="0"/>
    <n v="0"/>
    <n v="0"/>
    <n v="0"/>
    <n v="0"/>
    <n v="0"/>
    <n v="1"/>
    <n v="1"/>
    <n v="1"/>
    <m/>
    <m/>
    <n v="3"/>
    <n v="3"/>
    <s v="Correct"/>
    <x v="0"/>
    <n v="15"/>
    <x v="0"/>
    <x v="2"/>
    <x v="0"/>
    <x v="1"/>
    <s v="English, Hatian Creole"/>
    <x v="2"/>
    <x v="3"/>
    <x v="5"/>
    <x v="2"/>
    <x v="4"/>
    <s v="Yes"/>
  </r>
  <r>
    <n v="121"/>
    <m/>
    <m/>
    <m/>
    <s v="Don’t know how to find doctors"/>
    <m/>
    <m/>
    <m/>
    <s v="No insurance"/>
    <s v="Transportation"/>
    <m/>
    <m/>
    <n v="3"/>
    <n v="1"/>
    <m/>
    <n v="0"/>
    <n v="0"/>
    <n v="0"/>
    <n v="1"/>
    <n v="0"/>
    <n v="0"/>
    <n v="0"/>
    <n v="1"/>
    <n v="1"/>
    <n v="0"/>
    <m/>
    <m/>
    <n v="3"/>
    <n v="3"/>
    <s v="Correct"/>
    <x v="0"/>
    <n v="57"/>
    <x v="0"/>
    <x v="0"/>
    <x v="0"/>
    <x v="1"/>
    <s v="EnglishHatian Creole, French Creole"/>
    <x v="2"/>
    <x v="0"/>
    <x v="0"/>
    <x v="2"/>
    <x v="5"/>
    <s v="No"/>
  </r>
  <r>
    <n v="122"/>
    <m/>
    <m/>
    <m/>
    <m/>
    <s v="Language barriers"/>
    <m/>
    <s v="Don’t understand need to see a doctor"/>
    <s v="No insurance"/>
    <m/>
    <m/>
    <m/>
    <n v="3"/>
    <n v="1"/>
    <m/>
    <n v="0"/>
    <n v="0"/>
    <n v="0"/>
    <n v="0"/>
    <n v="1"/>
    <n v="0"/>
    <n v="1"/>
    <n v="1"/>
    <n v="0"/>
    <n v="0"/>
    <m/>
    <m/>
    <n v="3"/>
    <n v="3"/>
    <s v="Correct"/>
    <x v="0"/>
    <n v="73"/>
    <x v="0"/>
    <x v="22"/>
    <x v="0"/>
    <x v="0"/>
    <s v="Hatian Creole"/>
    <x v="1"/>
    <x v="0"/>
    <x v="0"/>
    <x v="2"/>
    <x v="0"/>
    <s v="No"/>
  </r>
  <r>
    <n v="123"/>
    <s v="Cultural/religious beliefs"/>
    <m/>
    <s v="Unable to pay co-pays/deductibles"/>
    <m/>
    <s v="Language barriers"/>
    <m/>
    <m/>
    <m/>
    <m/>
    <m/>
    <m/>
    <n v="3"/>
    <n v="1"/>
    <m/>
    <n v="1"/>
    <n v="0"/>
    <n v="1"/>
    <n v="0"/>
    <n v="1"/>
    <n v="0"/>
    <n v="0"/>
    <n v="0"/>
    <n v="0"/>
    <n v="0"/>
    <m/>
    <m/>
    <n v="3"/>
    <n v="3"/>
    <s v="Correct"/>
    <x v="0"/>
    <n v="36"/>
    <x v="0"/>
    <x v="3"/>
    <x v="8"/>
    <x v="1"/>
    <s v="Hatian Creole, French Creole"/>
    <x v="5"/>
    <x v="1"/>
    <x v="0"/>
    <x v="2"/>
    <x v="0"/>
    <s v="Yes"/>
  </r>
  <r>
    <n v="124"/>
    <s v="Cultural/religious beliefs"/>
    <m/>
    <m/>
    <m/>
    <m/>
    <m/>
    <s v="Don’t understand need to see a doctor"/>
    <s v="No insurance"/>
    <m/>
    <m/>
    <m/>
    <n v="3"/>
    <n v="1"/>
    <m/>
    <n v="1"/>
    <n v="0"/>
    <n v="0"/>
    <n v="0"/>
    <n v="0"/>
    <n v="0"/>
    <n v="1"/>
    <n v="1"/>
    <n v="0"/>
    <n v="0"/>
    <m/>
    <m/>
    <n v="3"/>
    <n v="3"/>
    <s v="Correct"/>
    <x v="0"/>
    <n v="50"/>
    <x v="1"/>
    <x v="29"/>
    <x v="0"/>
    <x v="1"/>
    <s v="English"/>
    <x v="6"/>
    <x v="8"/>
    <x v="0"/>
    <x v="2"/>
    <x v="0"/>
    <s v="Yes"/>
  </r>
  <r>
    <n v="125"/>
    <s v="Cultural/religious beliefs"/>
    <m/>
    <m/>
    <m/>
    <s v="Language barriers"/>
    <m/>
    <s v="Don’t understand need to see a doctor"/>
    <m/>
    <m/>
    <m/>
    <m/>
    <n v="3"/>
    <n v="1"/>
    <m/>
    <n v="1"/>
    <n v="0"/>
    <n v="0"/>
    <n v="0"/>
    <n v="1"/>
    <n v="0"/>
    <n v="1"/>
    <n v="0"/>
    <n v="0"/>
    <n v="0"/>
    <m/>
    <m/>
    <n v="3"/>
    <n v="3"/>
    <s v="Correct"/>
    <x v="0"/>
    <n v="65"/>
    <x v="0"/>
    <x v="10"/>
    <x v="0"/>
    <x v="0"/>
    <s v="Hatian Creole"/>
    <x v="2"/>
    <x v="1"/>
    <x v="2"/>
    <x v="2"/>
    <x v="5"/>
    <s v="No"/>
  </r>
  <r>
    <n v="126"/>
    <s v="Cultural/religious beliefs"/>
    <m/>
    <s v="Unable to pay co-pays/deductibles"/>
    <s v="Don’t know how to find doctors"/>
    <s v="Language barriers"/>
    <s v="There are no barriers"/>
    <s v="Don’t understand need to see a doctor"/>
    <s v="No insurance"/>
    <m/>
    <s v="Fear (e.g. not ready to face/discuss health problem)"/>
    <m/>
    <n v="8"/>
    <n v="0.375"/>
    <m/>
    <n v="0.375"/>
    <n v="0"/>
    <n v="0.375"/>
    <n v="0.375"/>
    <n v="0.375"/>
    <n v="0.375"/>
    <n v="0.375"/>
    <n v="0.375"/>
    <n v="0"/>
    <n v="0.375"/>
    <m/>
    <m/>
    <n v="3"/>
    <n v="8"/>
    <s v="Correct"/>
    <x v="1"/>
    <n v="65"/>
    <x v="0"/>
    <x v="0"/>
    <x v="2"/>
    <x v="1"/>
    <s v="EnglishHatian Creole, French Creole"/>
    <x v="5"/>
    <x v="7"/>
    <x v="6"/>
    <x v="2"/>
    <x v="6"/>
    <s v="Yes"/>
  </r>
  <r>
    <n v="127"/>
    <m/>
    <m/>
    <m/>
    <m/>
    <m/>
    <m/>
    <m/>
    <s v="No insurance"/>
    <m/>
    <m/>
    <m/>
    <n v="1"/>
    <n v="3"/>
    <m/>
    <n v="0"/>
    <n v="0"/>
    <n v="0"/>
    <n v="0"/>
    <n v="0"/>
    <n v="0"/>
    <n v="0"/>
    <n v="1"/>
    <n v="0"/>
    <n v="0"/>
    <m/>
    <m/>
    <n v="1"/>
    <n v="1"/>
    <s v="Correct"/>
    <x v="0"/>
    <n v="38"/>
    <x v="0"/>
    <x v="2"/>
    <x v="0"/>
    <x v="1"/>
    <s v="English"/>
    <x v="5"/>
    <x v="1"/>
    <x v="0"/>
    <x v="2"/>
    <x v="0"/>
    <s v="Yes"/>
  </r>
  <r>
    <n v="128"/>
    <s v="Cultural/religious beliefs"/>
    <m/>
    <s v="Unable to pay co-pays/deductibles"/>
    <m/>
    <m/>
    <m/>
    <m/>
    <s v="No insurance"/>
    <m/>
    <s v="Fear (e.g. not ready to face/discuss health problem)"/>
    <m/>
    <n v="4"/>
    <n v="0.75"/>
    <m/>
    <n v="0.75"/>
    <n v="0"/>
    <n v="0.75"/>
    <n v="0"/>
    <n v="0"/>
    <n v="0"/>
    <n v="0"/>
    <n v="0.75"/>
    <n v="0"/>
    <n v="0.75"/>
    <m/>
    <m/>
    <n v="3"/>
    <n v="4"/>
    <s v="Correct"/>
    <x v="0"/>
    <n v="35"/>
    <x v="0"/>
    <x v="2"/>
    <x v="3"/>
    <x v="1"/>
    <s v="English"/>
    <x v="5"/>
    <x v="1"/>
    <x v="0"/>
    <x v="2"/>
    <x v="0"/>
    <s v="Yes"/>
  </r>
  <r>
    <n v="129"/>
    <m/>
    <m/>
    <s v="Unable to pay co-pays/deductibles"/>
    <m/>
    <s v="Language barriers"/>
    <m/>
    <m/>
    <s v="No insurance"/>
    <m/>
    <m/>
    <m/>
    <n v="3"/>
    <n v="1"/>
    <m/>
    <n v="0"/>
    <n v="0"/>
    <n v="1"/>
    <n v="0"/>
    <n v="1"/>
    <n v="0"/>
    <n v="0"/>
    <n v="1"/>
    <n v="0"/>
    <n v="0"/>
    <m/>
    <m/>
    <n v="3"/>
    <n v="3"/>
    <s v="Correct"/>
    <x v="0"/>
    <n v="36"/>
    <x v="0"/>
    <x v="2"/>
    <x v="2"/>
    <x v="2"/>
    <s v="English, Spanish"/>
    <x v="0"/>
    <x v="7"/>
    <x v="0"/>
    <x v="2"/>
    <x v="0"/>
    <s v="Yes"/>
  </r>
  <r>
    <n v="130"/>
    <m/>
    <m/>
    <m/>
    <m/>
    <s v="Language barriers"/>
    <m/>
    <m/>
    <s v="No insurance"/>
    <s v="Transportation"/>
    <m/>
    <m/>
    <n v="3"/>
    <n v="1"/>
    <m/>
    <n v="0"/>
    <n v="0"/>
    <n v="0"/>
    <n v="0"/>
    <n v="1"/>
    <n v="0"/>
    <n v="0"/>
    <n v="1"/>
    <n v="1"/>
    <n v="0"/>
    <m/>
    <m/>
    <n v="3"/>
    <n v="3"/>
    <s v="Correct"/>
    <x v="0"/>
    <n v="43"/>
    <x v="0"/>
    <x v="2"/>
    <x v="0"/>
    <x v="1"/>
    <s v="French Creole"/>
    <x v="4"/>
    <x v="7"/>
    <x v="1"/>
    <x v="2"/>
    <x v="3"/>
    <s v="Yes"/>
  </r>
  <r>
    <n v="131"/>
    <m/>
    <m/>
    <s v="Unable to pay co-pays/deductibles"/>
    <m/>
    <s v="Language barriers"/>
    <m/>
    <m/>
    <m/>
    <m/>
    <s v="Fear (e.g. not ready to face/discuss health problem)"/>
    <m/>
    <n v="3"/>
    <n v="1"/>
    <m/>
    <n v="0"/>
    <n v="0"/>
    <n v="1"/>
    <n v="0"/>
    <n v="1"/>
    <n v="0"/>
    <n v="0"/>
    <n v="0"/>
    <n v="0"/>
    <n v="1"/>
    <m/>
    <m/>
    <n v="3"/>
    <n v="3"/>
    <s v="Correct"/>
    <x v="0"/>
    <n v="32"/>
    <x v="0"/>
    <x v="2"/>
    <x v="0"/>
    <x v="1"/>
    <s v="English"/>
    <x v="5"/>
    <x v="7"/>
    <x v="0"/>
    <x v="2"/>
    <x v="0"/>
    <s v="Yes"/>
  </r>
  <r>
    <n v="132"/>
    <m/>
    <m/>
    <s v="Unable to pay co-pays/deductibles"/>
    <m/>
    <m/>
    <m/>
    <m/>
    <s v="No insurance"/>
    <m/>
    <m/>
    <m/>
    <n v="2"/>
    <n v="1.5"/>
    <m/>
    <n v="0"/>
    <n v="0"/>
    <n v="1"/>
    <n v="0"/>
    <n v="0"/>
    <n v="0"/>
    <n v="0"/>
    <n v="1"/>
    <n v="0"/>
    <n v="0"/>
    <m/>
    <m/>
    <n v="2"/>
    <n v="2"/>
    <s v="Correct"/>
    <x v="0"/>
    <n v="30"/>
    <x v="0"/>
    <x v="2"/>
    <x v="0"/>
    <x v="1"/>
    <s v="English"/>
    <x v="4"/>
    <x v="4"/>
    <x v="0"/>
    <x v="2"/>
    <x v="0"/>
    <s v="Yes"/>
  </r>
  <r>
    <n v="133"/>
    <m/>
    <m/>
    <m/>
    <m/>
    <m/>
    <s v="There are no barriers"/>
    <m/>
    <m/>
    <m/>
    <m/>
    <m/>
    <n v="1"/>
    <n v="3"/>
    <m/>
    <n v="0"/>
    <n v="0"/>
    <n v="0"/>
    <n v="0"/>
    <n v="0"/>
    <n v="1"/>
    <n v="0"/>
    <n v="0"/>
    <n v="0"/>
    <n v="0"/>
    <m/>
    <m/>
    <n v="1"/>
    <n v="1"/>
    <s v="Correct"/>
    <x v="1"/>
    <n v="40"/>
    <x v="0"/>
    <x v="2"/>
    <x v="0"/>
    <x v="1"/>
    <s v="English"/>
    <x v="5"/>
    <x v="0"/>
    <x v="0"/>
    <x v="2"/>
    <x v="0"/>
    <m/>
  </r>
  <r>
    <n v="134"/>
    <m/>
    <s v="Lack of availability of doctors"/>
    <m/>
    <s v="Don’t know how to find doctors"/>
    <m/>
    <m/>
    <m/>
    <m/>
    <m/>
    <m/>
    <m/>
    <n v="2"/>
    <n v="1.5"/>
    <m/>
    <n v="0"/>
    <n v="1"/>
    <n v="0"/>
    <n v="1"/>
    <n v="0"/>
    <n v="0"/>
    <n v="0"/>
    <n v="0"/>
    <n v="0"/>
    <n v="0"/>
    <m/>
    <m/>
    <n v="2"/>
    <n v="2"/>
    <s v="Correct"/>
    <x v="1"/>
    <n v="50"/>
    <x v="0"/>
    <x v="2"/>
    <x v="0"/>
    <x v="1"/>
    <s v="English"/>
    <x v="2"/>
    <x v="0"/>
    <x v="6"/>
    <x v="2"/>
    <x v="0"/>
    <s v="Yes"/>
  </r>
  <r>
    <n v="135"/>
    <m/>
    <m/>
    <s v="Unable to pay co-pays/deductibles"/>
    <m/>
    <m/>
    <m/>
    <m/>
    <s v="No insurance"/>
    <s v="Transportation"/>
    <m/>
    <m/>
    <n v="3"/>
    <n v="1"/>
    <m/>
    <n v="0"/>
    <n v="0"/>
    <n v="1"/>
    <n v="0"/>
    <n v="0"/>
    <n v="0"/>
    <n v="0"/>
    <n v="1"/>
    <n v="1"/>
    <n v="0"/>
    <m/>
    <m/>
    <n v="3"/>
    <n v="3"/>
    <s v="Correct"/>
    <x v="0"/>
    <n v="62"/>
    <x v="0"/>
    <x v="2"/>
    <x v="0"/>
    <x v="1"/>
    <s v="EnglishHatian Creole, French Creole"/>
    <x v="0"/>
    <x v="7"/>
    <x v="6"/>
    <x v="2"/>
    <x v="0"/>
    <s v="Yes"/>
  </r>
  <r>
    <n v="136"/>
    <m/>
    <m/>
    <s v="Unable to pay co-pays/deductibles"/>
    <m/>
    <m/>
    <m/>
    <m/>
    <m/>
    <m/>
    <s v="Fear (e.g. not ready to face/discuss health problem)"/>
    <m/>
    <n v="2"/>
    <n v="1.5"/>
    <m/>
    <n v="0"/>
    <n v="0"/>
    <n v="1"/>
    <n v="0"/>
    <n v="0"/>
    <n v="0"/>
    <n v="0"/>
    <n v="0"/>
    <n v="0"/>
    <n v="1"/>
    <m/>
    <m/>
    <n v="2"/>
    <n v="2"/>
    <s v="Correct"/>
    <x v="1"/>
    <n v="37"/>
    <x v="1"/>
    <x v="30"/>
    <x v="0"/>
    <x v="1"/>
    <s v="English, French Creole"/>
    <x v="0"/>
    <x v="0"/>
    <x v="0"/>
    <x v="2"/>
    <x v="0"/>
    <s v="Yes"/>
  </r>
  <r>
    <n v="137"/>
    <m/>
    <m/>
    <m/>
    <m/>
    <s v="Language barriers"/>
    <m/>
    <m/>
    <s v="No insurance"/>
    <m/>
    <s v="Fear (e.g. not ready to face/discuss health problem)"/>
    <m/>
    <n v="3"/>
    <n v="1"/>
    <m/>
    <n v="0"/>
    <n v="0"/>
    <n v="0"/>
    <n v="0"/>
    <n v="1"/>
    <n v="0"/>
    <n v="0"/>
    <n v="1"/>
    <n v="0"/>
    <n v="1"/>
    <m/>
    <m/>
    <n v="3"/>
    <n v="3"/>
    <s v="Correct"/>
    <x v="0"/>
    <n v="38"/>
    <x v="1"/>
    <x v="27"/>
    <x v="0"/>
    <x v="1"/>
    <s v="English"/>
    <x v="2"/>
    <x v="7"/>
    <x v="0"/>
    <x v="2"/>
    <x v="0"/>
    <s v="Yes"/>
  </r>
  <r>
    <n v="138"/>
    <s v="Cultural/religious beliefs"/>
    <m/>
    <s v="Unable to pay co-pays/deductibles"/>
    <m/>
    <m/>
    <m/>
    <m/>
    <s v="No insurance"/>
    <m/>
    <m/>
    <m/>
    <n v="3"/>
    <n v="1"/>
    <m/>
    <n v="1"/>
    <n v="0"/>
    <n v="1"/>
    <n v="0"/>
    <n v="0"/>
    <n v="0"/>
    <n v="0"/>
    <n v="1"/>
    <n v="0"/>
    <n v="0"/>
    <m/>
    <m/>
    <n v="3"/>
    <n v="3"/>
    <s v="Correct"/>
    <x v="1"/>
    <n v="68"/>
    <x v="1"/>
    <x v="11"/>
    <x v="2"/>
    <x v="0"/>
    <m/>
    <x v="3"/>
    <x v="2"/>
    <x v="3"/>
    <x v="0"/>
    <x v="3"/>
    <m/>
  </r>
  <r>
    <n v="139"/>
    <s v="Cultural/religious beliefs"/>
    <m/>
    <s v="Unable to pay co-pays/deductibles"/>
    <m/>
    <m/>
    <m/>
    <s v="Don’t understand need to see a doctor"/>
    <s v="No insurance"/>
    <s v="Transportation"/>
    <s v="Fear (e.g. not ready to face/discuss health problem)"/>
    <m/>
    <n v="6"/>
    <n v="0.5"/>
    <m/>
    <n v="0.5"/>
    <n v="0"/>
    <n v="0.5"/>
    <n v="0"/>
    <n v="0"/>
    <n v="0"/>
    <n v="0.5"/>
    <n v="0.5"/>
    <n v="0.5"/>
    <n v="0.5"/>
    <m/>
    <m/>
    <n v="3"/>
    <n v="6"/>
    <s v="Correct"/>
    <x v="0"/>
    <n v="24"/>
    <x v="1"/>
    <x v="31"/>
    <x v="0"/>
    <x v="1"/>
    <s v="English"/>
    <x v="0"/>
    <x v="7"/>
    <x v="0"/>
    <x v="2"/>
    <x v="4"/>
    <s v="Yes"/>
  </r>
  <r>
    <n v="140"/>
    <m/>
    <m/>
    <s v="Unable to pay co-pays/deductibles"/>
    <s v="Don’t know how to find doctors"/>
    <m/>
    <m/>
    <m/>
    <s v="No insurance"/>
    <m/>
    <m/>
    <m/>
    <n v="3"/>
    <n v="1"/>
    <m/>
    <n v="0"/>
    <n v="0"/>
    <n v="1"/>
    <n v="1"/>
    <n v="0"/>
    <n v="0"/>
    <n v="0"/>
    <n v="1"/>
    <n v="0"/>
    <n v="0"/>
    <m/>
    <m/>
    <n v="3"/>
    <n v="3"/>
    <s v="Correct"/>
    <x v="0"/>
    <n v="50"/>
    <x v="1"/>
    <x v="32"/>
    <x v="0"/>
    <x v="1"/>
    <s v="English"/>
    <x v="2"/>
    <x v="4"/>
    <x v="6"/>
    <x v="2"/>
    <x v="5"/>
    <s v="Yes"/>
  </r>
  <r>
    <n v="141"/>
    <m/>
    <m/>
    <m/>
    <m/>
    <m/>
    <s v="There are no barriers"/>
    <m/>
    <m/>
    <s v="Transportation"/>
    <s v="Fear (e.g. not ready to face/discuss health problem)"/>
    <m/>
    <n v="3"/>
    <n v="1"/>
    <m/>
    <n v="0"/>
    <n v="0"/>
    <n v="0"/>
    <n v="0"/>
    <n v="0"/>
    <n v="1"/>
    <n v="0"/>
    <n v="0"/>
    <n v="1"/>
    <n v="1"/>
    <m/>
    <m/>
    <n v="3"/>
    <n v="3"/>
    <s v="Correct"/>
    <x v="1"/>
    <n v="36"/>
    <x v="1"/>
    <x v="27"/>
    <x v="0"/>
    <x v="1"/>
    <s v="English"/>
    <x v="1"/>
    <x v="3"/>
    <x v="4"/>
    <x v="0"/>
    <x v="2"/>
    <s v="Yes"/>
  </r>
  <r>
    <n v="142"/>
    <m/>
    <m/>
    <s v="Unable to pay co-pays/deductibles"/>
    <m/>
    <m/>
    <m/>
    <m/>
    <s v="No insurance"/>
    <s v="Transportation"/>
    <m/>
    <m/>
    <n v="3"/>
    <n v="1"/>
    <m/>
    <n v="0"/>
    <n v="0"/>
    <n v="1"/>
    <n v="0"/>
    <n v="0"/>
    <n v="0"/>
    <n v="0"/>
    <n v="1"/>
    <n v="1"/>
    <n v="0"/>
    <m/>
    <m/>
    <n v="3"/>
    <n v="3"/>
    <s v="Correct"/>
    <x v="1"/>
    <n v="56"/>
    <x v="1"/>
    <x v="33"/>
    <x v="0"/>
    <x v="0"/>
    <s v="English, Spanish"/>
    <x v="4"/>
    <x v="4"/>
    <x v="6"/>
    <x v="1"/>
    <x v="3"/>
    <s v="Yes"/>
  </r>
  <r>
    <n v="143"/>
    <m/>
    <s v="Lack of availability of doctors"/>
    <m/>
    <m/>
    <m/>
    <m/>
    <s v="Don’t understand need to see a doctor"/>
    <m/>
    <m/>
    <s v="Fear (e.g. not ready to face/discuss health problem)"/>
    <m/>
    <n v="3"/>
    <n v="1"/>
    <m/>
    <n v="0"/>
    <n v="1"/>
    <n v="0"/>
    <n v="0"/>
    <n v="0"/>
    <n v="0"/>
    <n v="1"/>
    <n v="0"/>
    <n v="0"/>
    <n v="1"/>
    <m/>
    <m/>
    <n v="3"/>
    <n v="3"/>
    <s v="Correct"/>
    <x v="1"/>
    <n v="73"/>
    <x v="1"/>
    <x v="21"/>
    <x v="5"/>
    <x v="0"/>
    <s v="English"/>
    <x v="3"/>
    <x v="7"/>
    <x v="2"/>
    <x v="2"/>
    <x v="3"/>
    <s v="Yes"/>
  </r>
  <r>
    <n v="144"/>
    <m/>
    <m/>
    <m/>
    <m/>
    <s v="Language barriers"/>
    <m/>
    <s v="Don’t understand need to see a doctor"/>
    <m/>
    <m/>
    <s v="Fear (e.g. not ready to face/discuss health problem)"/>
    <m/>
    <n v="3"/>
    <n v="1"/>
    <m/>
    <n v="0"/>
    <n v="0"/>
    <n v="0"/>
    <n v="0"/>
    <n v="1"/>
    <n v="0"/>
    <n v="1"/>
    <n v="0"/>
    <n v="0"/>
    <n v="1"/>
    <m/>
    <m/>
    <n v="3"/>
    <n v="3"/>
    <s v="Correct"/>
    <x v="1"/>
    <n v="57"/>
    <x v="1"/>
    <x v="34"/>
    <x v="5"/>
    <x v="1"/>
    <s v="Other"/>
    <x v="1"/>
    <x v="1"/>
    <x v="1"/>
    <x v="2"/>
    <x v="4"/>
    <s v="No"/>
  </r>
  <r>
    <n v="145"/>
    <m/>
    <m/>
    <m/>
    <s v="Don’t know how to find doctors"/>
    <m/>
    <m/>
    <s v="Don’t understand need to see a doctor"/>
    <s v="No insurance"/>
    <m/>
    <m/>
    <m/>
    <n v="3"/>
    <n v="1"/>
    <m/>
    <n v="0"/>
    <n v="0"/>
    <n v="0"/>
    <n v="1"/>
    <n v="0"/>
    <n v="0"/>
    <n v="1"/>
    <n v="1"/>
    <n v="0"/>
    <n v="0"/>
    <m/>
    <m/>
    <n v="3"/>
    <n v="3"/>
    <s v="Correct"/>
    <x v="1"/>
    <n v="74"/>
    <x v="1"/>
    <x v="35"/>
    <x v="1"/>
    <x v="0"/>
    <s v="English"/>
    <x v="3"/>
    <x v="7"/>
    <x v="2"/>
    <x v="0"/>
    <x v="3"/>
    <m/>
  </r>
  <r>
    <n v="146"/>
    <m/>
    <m/>
    <m/>
    <m/>
    <m/>
    <m/>
    <m/>
    <m/>
    <m/>
    <s v="Fear (e.g. not ready to face/discuss health problem)"/>
    <m/>
    <n v="1"/>
    <n v="3"/>
    <m/>
    <n v="0"/>
    <n v="0"/>
    <n v="0"/>
    <n v="0"/>
    <n v="0"/>
    <n v="0"/>
    <n v="0"/>
    <n v="0"/>
    <n v="0"/>
    <n v="1"/>
    <m/>
    <m/>
    <n v="1"/>
    <n v="1"/>
    <s v="Correct"/>
    <x v="1"/>
    <n v="68"/>
    <x v="1"/>
    <x v="36"/>
    <x v="5"/>
    <x v="1"/>
    <s v="Chinese"/>
    <x v="0"/>
    <x v="7"/>
    <x v="6"/>
    <x v="2"/>
    <x v="5"/>
    <s v="Yes"/>
  </r>
  <r>
    <n v="147"/>
    <m/>
    <m/>
    <m/>
    <m/>
    <m/>
    <m/>
    <s v="Don’t understand need to see a doctor"/>
    <s v="No insurance"/>
    <m/>
    <m/>
    <m/>
    <n v="2"/>
    <n v="1.5"/>
    <m/>
    <n v="0"/>
    <n v="0"/>
    <n v="0"/>
    <n v="0"/>
    <n v="0"/>
    <n v="0"/>
    <n v="1"/>
    <n v="1"/>
    <n v="0"/>
    <n v="0"/>
    <m/>
    <m/>
    <n v="2"/>
    <n v="2"/>
    <s v="Correct"/>
    <x v="1"/>
    <n v="41"/>
    <x v="1"/>
    <x v="21"/>
    <x v="0"/>
    <x v="1"/>
    <s v="English"/>
    <x v="2"/>
    <x v="7"/>
    <x v="6"/>
    <x v="1"/>
    <x v="1"/>
    <s v="Yes"/>
  </r>
  <r>
    <n v="148"/>
    <m/>
    <m/>
    <m/>
    <m/>
    <m/>
    <m/>
    <m/>
    <m/>
    <s v="Transportation"/>
    <m/>
    <m/>
    <n v="1"/>
    <n v="3"/>
    <m/>
    <n v="0"/>
    <n v="0"/>
    <n v="0"/>
    <n v="0"/>
    <n v="0"/>
    <n v="0"/>
    <n v="0"/>
    <n v="0"/>
    <n v="1"/>
    <n v="0"/>
    <m/>
    <m/>
    <n v="1"/>
    <n v="1"/>
    <s v="Correct"/>
    <x v="1"/>
    <n v="42"/>
    <x v="1"/>
    <x v="37"/>
    <x v="0"/>
    <x v="1"/>
    <s v="English"/>
    <x v="1"/>
    <x v="4"/>
    <x v="1"/>
    <x v="2"/>
    <x v="4"/>
    <s v="Yes"/>
  </r>
  <r>
    <n v="149"/>
    <m/>
    <m/>
    <s v="Unable to pay co-pays/deductibles"/>
    <m/>
    <m/>
    <m/>
    <s v="Don’t understand need to see a doctor"/>
    <m/>
    <m/>
    <m/>
    <m/>
    <n v="2"/>
    <n v="1.5"/>
    <m/>
    <n v="0"/>
    <n v="0"/>
    <n v="1"/>
    <n v="0"/>
    <n v="0"/>
    <n v="0"/>
    <n v="1"/>
    <n v="0"/>
    <n v="0"/>
    <n v="0"/>
    <m/>
    <m/>
    <n v="2"/>
    <n v="2"/>
    <s v="Correct"/>
    <x v="1"/>
    <n v="30"/>
    <x v="1"/>
    <x v="34"/>
    <x v="0"/>
    <x v="1"/>
    <s v="English"/>
    <x v="5"/>
    <x v="7"/>
    <x v="0"/>
    <x v="2"/>
    <x v="0"/>
    <s v="Yes"/>
  </r>
  <r>
    <n v="150"/>
    <m/>
    <m/>
    <m/>
    <m/>
    <m/>
    <m/>
    <m/>
    <s v="No insurance"/>
    <m/>
    <m/>
    <m/>
    <n v="1"/>
    <n v="3"/>
    <m/>
    <n v="0"/>
    <n v="0"/>
    <n v="0"/>
    <n v="0"/>
    <n v="0"/>
    <n v="0"/>
    <n v="0"/>
    <n v="1"/>
    <n v="0"/>
    <n v="0"/>
    <m/>
    <m/>
    <n v="1"/>
    <n v="1"/>
    <s v="Correct"/>
    <x v="1"/>
    <n v="72"/>
    <x v="1"/>
    <x v="38"/>
    <x v="5"/>
    <x v="1"/>
    <s v="English"/>
    <x v="1"/>
    <x v="5"/>
    <x v="2"/>
    <x v="2"/>
    <x v="5"/>
    <m/>
  </r>
  <r>
    <n v="151"/>
    <m/>
    <s v="Lack of availability of doctors"/>
    <m/>
    <s v="Don’t know how to find doctors"/>
    <m/>
    <m/>
    <m/>
    <m/>
    <m/>
    <s v="Fear (e.g. not ready to face/discuss health problem)"/>
    <m/>
    <n v="3"/>
    <n v="1"/>
    <m/>
    <n v="0"/>
    <n v="1"/>
    <n v="0"/>
    <n v="1"/>
    <n v="0"/>
    <n v="0"/>
    <n v="0"/>
    <n v="0"/>
    <n v="0"/>
    <n v="1"/>
    <m/>
    <m/>
    <n v="3"/>
    <n v="3"/>
    <s v="Correct"/>
    <x v="1"/>
    <n v="45"/>
    <x v="1"/>
    <x v="37"/>
    <x v="0"/>
    <x v="2"/>
    <s v="English"/>
    <x v="0"/>
    <x v="7"/>
    <x v="0"/>
    <x v="2"/>
    <x v="0"/>
    <s v="Yes"/>
  </r>
  <r>
    <n v="152"/>
    <m/>
    <m/>
    <s v="Unable to pay co-pays/deductibles"/>
    <s v="Don’t know how to find doctors"/>
    <m/>
    <m/>
    <m/>
    <s v="No insurance"/>
    <m/>
    <m/>
    <m/>
    <n v="3"/>
    <n v="1"/>
    <m/>
    <n v="0"/>
    <n v="0"/>
    <n v="1"/>
    <n v="1"/>
    <n v="0"/>
    <n v="0"/>
    <n v="0"/>
    <n v="1"/>
    <n v="0"/>
    <n v="0"/>
    <m/>
    <m/>
    <n v="3"/>
    <n v="3"/>
    <s v="Correct"/>
    <x v="1"/>
    <n v="68"/>
    <x v="1"/>
    <x v="39"/>
    <x v="0"/>
    <x v="1"/>
    <s v="English"/>
    <x v="0"/>
    <x v="0"/>
    <x v="2"/>
    <x v="2"/>
    <x v="5"/>
    <s v="Yes"/>
  </r>
  <r>
    <n v="153"/>
    <m/>
    <m/>
    <m/>
    <m/>
    <m/>
    <m/>
    <m/>
    <s v="No insurance"/>
    <m/>
    <m/>
    <m/>
    <n v="1"/>
    <n v="3"/>
    <m/>
    <n v="0"/>
    <n v="0"/>
    <n v="0"/>
    <n v="0"/>
    <n v="0"/>
    <n v="0"/>
    <n v="0"/>
    <n v="1"/>
    <n v="0"/>
    <n v="0"/>
    <m/>
    <m/>
    <n v="1"/>
    <n v="1"/>
    <s v="Correct"/>
    <x v="1"/>
    <n v="53"/>
    <x v="1"/>
    <x v="32"/>
    <x v="0"/>
    <x v="1"/>
    <s v="English"/>
    <x v="0"/>
    <x v="0"/>
    <x v="0"/>
    <x v="2"/>
    <x v="0"/>
    <s v="Yes"/>
  </r>
  <r>
    <n v="154"/>
    <m/>
    <m/>
    <s v="Unable to pay co-pays/deductibles"/>
    <m/>
    <m/>
    <m/>
    <m/>
    <m/>
    <m/>
    <s v="Fear (e.g. not ready to face/discuss health problem)"/>
    <m/>
    <n v="2"/>
    <n v="1.5"/>
    <m/>
    <n v="0"/>
    <n v="0"/>
    <n v="1"/>
    <n v="0"/>
    <n v="0"/>
    <n v="0"/>
    <n v="0"/>
    <n v="0"/>
    <n v="0"/>
    <n v="1"/>
    <m/>
    <m/>
    <n v="2"/>
    <n v="2"/>
    <s v="Correct"/>
    <x v="0"/>
    <n v="45"/>
    <x v="0"/>
    <x v="13"/>
    <x v="0"/>
    <x v="2"/>
    <s v="English"/>
    <x v="5"/>
    <x v="0"/>
    <x v="0"/>
    <x v="2"/>
    <x v="0"/>
    <s v="Yes"/>
  </r>
  <r>
    <n v="155"/>
    <m/>
    <m/>
    <m/>
    <m/>
    <s v="Language barriers"/>
    <m/>
    <s v="Don’t understand need to see a doctor"/>
    <s v="No insurance"/>
    <m/>
    <m/>
    <m/>
    <n v="3"/>
    <n v="1"/>
    <m/>
    <n v="0"/>
    <n v="0"/>
    <n v="0"/>
    <n v="0"/>
    <n v="1"/>
    <n v="0"/>
    <n v="1"/>
    <n v="1"/>
    <n v="0"/>
    <n v="0"/>
    <m/>
    <m/>
    <n v="3"/>
    <n v="3"/>
    <s v="Correct"/>
    <x v="1"/>
    <n v="27"/>
    <x v="0"/>
    <x v="2"/>
    <x v="2"/>
    <x v="2"/>
    <s v="Spanish"/>
    <x v="1"/>
    <x v="4"/>
    <x v="1"/>
    <x v="1"/>
    <x v="1"/>
    <s v="No"/>
  </r>
  <r>
    <n v="156"/>
    <m/>
    <s v="Lack of availability of doctors"/>
    <m/>
    <m/>
    <m/>
    <m/>
    <m/>
    <m/>
    <s v="Transportation"/>
    <m/>
    <m/>
    <n v="2"/>
    <n v="1.5"/>
    <m/>
    <n v="0"/>
    <n v="1"/>
    <n v="0"/>
    <n v="0"/>
    <n v="0"/>
    <n v="0"/>
    <n v="0"/>
    <n v="0"/>
    <n v="1"/>
    <n v="0"/>
    <m/>
    <m/>
    <n v="2"/>
    <n v="2"/>
    <s v="Correct"/>
    <x v="0"/>
    <n v="66"/>
    <x v="0"/>
    <x v="10"/>
    <x v="0"/>
    <x v="0"/>
    <s v="English"/>
    <x v="4"/>
    <x v="0"/>
    <x v="2"/>
    <x v="1"/>
    <x v="3"/>
    <s v="No"/>
  </r>
  <r>
    <n v="157"/>
    <m/>
    <m/>
    <m/>
    <m/>
    <s v="Language barriers"/>
    <m/>
    <s v="Don’t understand need to see a doctor"/>
    <m/>
    <m/>
    <m/>
    <m/>
    <n v="2"/>
    <n v="1.5"/>
    <m/>
    <n v="0"/>
    <n v="0"/>
    <n v="0"/>
    <n v="0"/>
    <n v="1"/>
    <n v="0"/>
    <n v="1"/>
    <n v="0"/>
    <n v="0"/>
    <n v="0"/>
    <m/>
    <m/>
    <n v="2"/>
    <n v="2"/>
    <s v="Correct"/>
    <x v="0"/>
    <n v="72"/>
    <x v="0"/>
    <x v="2"/>
    <x v="8"/>
    <x v="0"/>
    <s v="Hatian Creole, French Creole"/>
    <x v="1"/>
    <x v="3"/>
    <x v="2"/>
    <x v="2"/>
    <x v="5"/>
    <s v="No"/>
  </r>
  <r>
    <n v="158"/>
    <m/>
    <m/>
    <m/>
    <m/>
    <m/>
    <m/>
    <m/>
    <s v="No insurance"/>
    <m/>
    <s v="Fear (e.g. not ready to face/discuss health problem)"/>
    <m/>
    <n v="2"/>
    <n v="1.5"/>
    <m/>
    <n v="0"/>
    <n v="0"/>
    <n v="0"/>
    <n v="0"/>
    <n v="0"/>
    <n v="0"/>
    <n v="0"/>
    <n v="1"/>
    <n v="0"/>
    <n v="1"/>
    <m/>
    <m/>
    <n v="2"/>
    <n v="2"/>
    <s v="Correct"/>
    <x v="1"/>
    <n v="26"/>
    <x v="1"/>
    <x v="33"/>
    <x v="0"/>
    <x v="1"/>
    <s v="English"/>
    <x v="1"/>
    <x v="3"/>
    <x v="4"/>
    <x v="2"/>
    <x v="4"/>
    <s v="No"/>
  </r>
  <r>
    <n v="159"/>
    <m/>
    <m/>
    <s v="Unable to pay co-pays/deductibles"/>
    <m/>
    <m/>
    <m/>
    <m/>
    <m/>
    <m/>
    <m/>
    <m/>
    <n v="1"/>
    <n v="3"/>
    <m/>
    <n v="0"/>
    <n v="0"/>
    <n v="1"/>
    <n v="0"/>
    <n v="0"/>
    <n v="0"/>
    <n v="0"/>
    <n v="0"/>
    <n v="0"/>
    <n v="0"/>
    <m/>
    <m/>
    <n v="1"/>
    <n v="1"/>
    <s v="Correct"/>
    <x v="0"/>
    <n v="52"/>
    <x v="0"/>
    <x v="17"/>
    <x v="0"/>
    <x v="1"/>
    <s v="French Creole"/>
    <x v="4"/>
    <x v="0"/>
    <x v="1"/>
    <x v="2"/>
    <x v="4"/>
    <s v="No"/>
  </r>
  <r>
    <n v="160"/>
    <m/>
    <s v="Lack of availability of doctors"/>
    <m/>
    <s v="Don’t know how to find doctors"/>
    <s v="Language barriers"/>
    <m/>
    <m/>
    <m/>
    <m/>
    <m/>
    <m/>
    <n v="3"/>
    <n v="1"/>
    <m/>
    <n v="0"/>
    <n v="1"/>
    <n v="0"/>
    <n v="1"/>
    <n v="1"/>
    <n v="0"/>
    <n v="0"/>
    <n v="0"/>
    <n v="0"/>
    <n v="0"/>
    <m/>
    <m/>
    <n v="3"/>
    <n v="3"/>
    <s v="Correct"/>
    <x v="0"/>
    <n v="46"/>
    <x v="0"/>
    <x v="40"/>
    <x v="1"/>
    <x v="1"/>
    <s v="English"/>
    <x v="0"/>
    <x v="0"/>
    <x v="6"/>
    <x v="2"/>
    <x v="4"/>
    <s v="Yes"/>
  </r>
  <r>
    <n v="161"/>
    <s v="Cultural/religious beliefs"/>
    <m/>
    <s v="Unable to pay co-pays/deductibles"/>
    <m/>
    <m/>
    <m/>
    <m/>
    <s v="No insurance"/>
    <m/>
    <m/>
    <m/>
    <n v="3"/>
    <n v="1"/>
    <m/>
    <n v="1"/>
    <n v="0"/>
    <n v="1"/>
    <n v="0"/>
    <n v="0"/>
    <n v="0"/>
    <n v="0"/>
    <n v="1"/>
    <n v="0"/>
    <n v="0"/>
    <m/>
    <m/>
    <n v="3"/>
    <n v="3"/>
    <s v="Correct"/>
    <x v="0"/>
    <n v="19"/>
    <x v="1"/>
    <x v="38"/>
    <x v="0"/>
    <x v="1"/>
    <s v="English, Hatian Creole"/>
    <x v="0"/>
    <x v="0"/>
    <x v="6"/>
    <x v="2"/>
    <x v="4"/>
    <s v="Yes"/>
  </r>
  <r>
    <n v="162"/>
    <m/>
    <m/>
    <s v="Unable to pay co-pays/deductibles"/>
    <m/>
    <m/>
    <m/>
    <s v="Don’t understand need to see a doctor"/>
    <m/>
    <m/>
    <m/>
    <m/>
    <n v="2"/>
    <n v="1.5"/>
    <m/>
    <n v="0"/>
    <n v="0"/>
    <n v="1"/>
    <n v="0"/>
    <n v="0"/>
    <n v="0"/>
    <n v="1"/>
    <n v="0"/>
    <n v="0"/>
    <n v="0"/>
    <m/>
    <m/>
    <n v="2"/>
    <n v="2"/>
    <s v="Correct"/>
    <x v="0"/>
    <n v="34"/>
    <x v="0"/>
    <x v="10"/>
    <x v="0"/>
    <x v="1"/>
    <s v="English"/>
    <x v="0"/>
    <x v="1"/>
    <x v="0"/>
    <x v="2"/>
    <x v="0"/>
    <s v="Yes"/>
  </r>
  <r>
    <n v="163"/>
    <m/>
    <m/>
    <s v="Unable to pay co-pays/deductibles"/>
    <m/>
    <m/>
    <m/>
    <m/>
    <s v="No insurance"/>
    <m/>
    <s v="Fear (e.g. not ready to face/discuss health problem)"/>
    <m/>
    <n v="3"/>
    <n v="1"/>
    <m/>
    <n v="0"/>
    <n v="0"/>
    <n v="1"/>
    <n v="0"/>
    <n v="0"/>
    <n v="0"/>
    <n v="0"/>
    <n v="1"/>
    <n v="0"/>
    <n v="1"/>
    <m/>
    <m/>
    <n v="3"/>
    <n v="3"/>
    <s v="Correct"/>
    <x v="0"/>
    <n v="46"/>
    <x v="0"/>
    <x v="25"/>
    <x v="9"/>
    <x v="1"/>
    <s v="English"/>
    <x v="0"/>
    <x v="7"/>
    <x v="0"/>
    <x v="2"/>
    <x v="0"/>
    <s v="Yes"/>
  </r>
  <r>
    <n v="164"/>
    <m/>
    <m/>
    <s v="Unable to pay co-pays/deductibles"/>
    <m/>
    <m/>
    <m/>
    <m/>
    <s v="No insurance"/>
    <m/>
    <m/>
    <m/>
    <n v="2"/>
    <n v="1.5"/>
    <m/>
    <n v="0"/>
    <n v="0"/>
    <n v="1"/>
    <n v="0"/>
    <n v="0"/>
    <n v="0"/>
    <n v="0"/>
    <n v="1"/>
    <n v="0"/>
    <n v="0"/>
    <m/>
    <m/>
    <n v="2"/>
    <n v="2"/>
    <s v="Correct"/>
    <x v="1"/>
    <n v="34"/>
    <x v="0"/>
    <x v="2"/>
    <x v="1"/>
    <x v="1"/>
    <s v="English"/>
    <x v="0"/>
    <x v="0"/>
    <x v="0"/>
    <x v="2"/>
    <x v="0"/>
    <s v="Yes"/>
  </r>
  <r>
    <n v="165"/>
    <m/>
    <s v="Lack of availability of doctors"/>
    <m/>
    <m/>
    <m/>
    <m/>
    <m/>
    <s v="No insurance"/>
    <s v="Transportation"/>
    <m/>
    <m/>
    <n v="3"/>
    <n v="1"/>
    <m/>
    <n v="0"/>
    <n v="1"/>
    <n v="0"/>
    <n v="0"/>
    <n v="0"/>
    <n v="0"/>
    <n v="0"/>
    <n v="1"/>
    <n v="1"/>
    <n v="0"/>
    <m/>
    <m/>
    <n v="3"/>
    <n v="3"/>
    <s v="Correct"/>
    <x v="1"/>
    <n v="31"/>
    <x v="0"/>
    <x v="2"/>
    <x v="1"/>
    <x v="1"/>
    <s v="English"/>
    <x v="0"/>
    <x v="4"/>
    <x v="0"/>
    <x v="2"/>
    <x v="0"/>
    <s v="Yes"/>
  </r>
  <r>
    <n v="166"/>
    <m/>
    <m/>
    <m/>
    <s v="Don’t know how to find doctors"/>
    <s v="Language barriers"/>
    <m/>
    <m/>
    <s v="No insurance"/>
    <m/>
    <m/>
    <m/>
    <n v="3"/>
    <n v="1"/>
    <m/>
    <n v="0"/>
    <n v="0"/>
    <n v="0"/>
    <n v="1"/>
    <n v="1"/>
    <n v="0"/>
    <n v="0"/>
    <n v="1"/>
    <n v="0"/>
    <n v="0"/>
    <m/>
    <m/>
    <n v="3"/>
    <n v="3"/>
    <s v="Correct"/>
    <x v="1"/>
    <n v="32"/>
    <x v="0"/>
    <x v="2"/>
    <x v="0"/>
    <x v="1"/>
    <s v="Hatian Creole"/>
    <x v="4"/>
    <x v="4"/>
    <x v="0"/>
    <x v="2"/>
    <x v="0"/>
    <s v="Yes"/>
  </r>
  <r>
    <n v="167"/>
    <m/>
    <m/>
    <m/>
    <m/>
    <m/>
    <m/>
    <s v="Don’t understand need to see a doctor"/>
    <s v="No insurance"/>
    <m/>
    <s v="Fear (e.g. not ready to face/discuss health problem)"/>
    <m/>
    <n v="3"/>
    <n v="1"/>
    <m/>
    <n v="0"/>
    <n v="0"/>
    <n v="0"/>
    <n v="0"/>
    <n v="0"/>
    <n v="0"/>
    <n v="1"/>
    <n v="1"/>
    <n v="0"/>
    <n v="1"/>
    <m/>
    <m/>
    <n v="3"/>
    <n v="3"/>
    <s v="Correct"/>
    <x v="0"/>
    <n v="47"/>
    <x v="0"/>
    <x v="2"/>
    <x v="0"/>
    <x v="1"/>
    <s v="English, French Creole"/>
    <x v="2"/>
    <x v="0"/>
    <x v="0"/>
    <x v="2"/>
    <x v="0"/>
    <s v="Yes"/>
  </r>
  <r>
    <n v="168"/>
    <m/>
    <m/>
    <s v="Unable to pay co-pays/deductibles"/>
    <s v="Don’t know how to find doctors"/>
    <m/>
    <m/>
    <m/>
    <m/>
    <m/>
    <m/>
    <m/>
    <n v="2"/>
    <n v="1.5"/>
    <m/>
    <n v="0"/>
    <n v="0"/>
    <n v="1"/>
    <n v="1"/>
    <n v="0"/>
    <n v="0"/>
    <n v="0"/>
    <n v="0"/>
    <n v="0"/>
    <n v="0"/>
    <m/>
    <m/>
    <n v="2"/>
    <n v="2"/>
    <s v="Correct"/>
    <x v="1"/>
    <n v="22"/>
    <x v="0"/>
    <x v="40"/>
    <x v="3"/>
    <x v="2"/>
    <s v="English, Spanish, Haitian Creole, French Creole"/>
    <x v="5"/>
    <x v="6"/>
    <x v="0"/>
    <x v="2"/>
    <x v="0"/>
    <s v="Yes"/>
  </r>
  <r>
    <n v="169"/>
    <s v="Cultural/religious beliefs"/>
    <m/>
    <m/>
    <m/>
    <s v="Language barriers"/>
    <m/>
    <m/>
    <m/>
    <s v="Transportation"/>
    <m/>
    <m/>
    <n v="3"/>
    <n v="1"/>
    <m/>
    <n v="1"/>
    <n v="0"/>
    <n v="0"/>
    <n v="0"/>
    <n v="1"/>
    <n v="0"/>
    <n v="0"/>
    <n v="0"/>
    <n v="1"/>
    <n v="0"/>
    <m/>
    <m/>
    <n v="3"/>
    <n v="3"/>
    <s v="Correct"/>
    <x v="0"/>
    <n v="39"/>
    <x v="0"/>
    <x v="2"/>
    <x v="10"/>
    <x v="0"/>
    <s v="English, Hindi, Other"/>
    <x v="2"/>
    <x v="7"/>
    <x v="0"/>
    <x v="2"/>
    <x v="0"/>
    <s v="No"/>
  </r>
  <r>
    <n v="170"/>
    <m/>
    <m/>
    <m/>
    <m/>
    <s v="Language barriers"/>
    <m/>
    <m/>
    <m/>
    <s v="Transportation"/>
    <s v="Fear (e.g. not ready to face/discuss health problem)"/>
    <m/>
    <n v="3"/>
    <n v="1"/>
    <m/>
    <n v="0"/>
    <n v="0"/>
    <n v="0"/>
    <n v="0"/>
    <n v="1"/>
    <n v="0"/>
    <n v="0"/>
    <n v="0"/>
    <n v="1"/>
    <n v="1"/>
    <m/>
    <m/>
    <n v="3"/>
    <n v="3"/>
    <s v="Correct"/>
    <x v="0"/>
    <n v="36"/>
    <x v="0"/>
    <x v="41"/>
    <x v="0"/>
    <x v="1"/>
    <s v="English"/>
    <x v="4"/>
    <x v="7"/>
    <x v="0"/>
    <x v="2"/>
    <x v="3"/>
    <s v="Yes"/>
  </r>
  <r>
    <n v="171"/>
    <m/>
    <m/>
    <m/>
    <m/>
    <m/>
    <m/>
    <m/>
    <s v="No insurance"/>
    <s v="Transportation"/>
    <m/>
    <m/>
    <n v="2"/>
    <n v="1.5"/>
    <m/>
    <n v="0"/>
    <n v="0"/>
    <n v="0"/>
    <n v="0"/>
    <n v="0"/>
    <n v="0"/>
    <n v="0"/>
    <n v="1"/>
    <n v="1"/>
    <n v="0"/>
    <m/>
    <m/>
    <n v="2"/>
    <n v="2"/>
    <s v="Correct"/>
    <x v="1"/>
    <n v="22"/>
    <x v="2"/>
    <x v="42"/>
    <x v="1"/>
    <x v="1"/>
    <s v="English"/>
    <x v="0"/>
    <x v="4"/>
    <x v="0"/>
    <x v="2"/>
    <x v="3"/>
    <s v="Yes"/>
  </r>
  <r>
    <n v="172"/>
    <s v="Cultural/religious beliefs"/>
    <m/>
    <m/>
    <m/>
    <m/>
    <m/>
    <m/>
    <s v="No insurance"/>
    <m/>
    <m/>
    <m/>
    <n v="2"/>
    <n v="1.5"/>
    <m/>
    <n v="1"/>
    <n v="0"/>
    <n v="0"/>
    <n v="0"/>
    <n v="0"/>
    <n v="0"/>
    <n v="0"/>
    <n v="1"/>
    <n v="0"/>
    <n v="0"/>
    <m/>
    <m/>
    <n v="2"/>
    <n v="2"/>
    <s v="Correct"/>
    <x v="0"/>
    <n v="21"/>
    <x v="2"/>
    <x v="43"/>
    <x v="1"/>
    <x v="0"/>
    <s v="English"/>
    <x v="4"/>
    <x v="0"/>
    <x v="5"/>
    <x v="2"/>
    <x v="3"/>
    <s v="Yes"/>
  </r>
  <r>
    <n v="173"/>
    <m/>
    <m/>
    <m/>
    <m/>
    <m/>
    <s v="There are no barriers"/>
    <s v="Don’t understand need to see a doctor"/>
    <m/>
    <m/>
    <m/>
    <m/>
    <n v="2"/>
    <n v="1.5"/>
    <m/>
    <n v="0"/>
    <n v="0"/>
    <n v="0"/>
    <n v="0"/>
    <n v="0"/>
    <n v="1"/>
    <n v="1"/>
    <n v="0"/>
    <n v="0"/>
    <n v="0"/>
    <m/>
    <m/>
    <n v="2"/>
    <n v="2"/>
    <s v="Correct"/>
    <x v="1"/>
    <n v="52"/>
    <x v="2"/>
    <x v="44"/>
    <x v="1"/>
    <x v="1"/>
    <s v="English"/>
    <x v="5"/>
    <x v="7"/>
    <x v="0"/>
    <x v="2"/>
    <x v="3"/>
    <s v="Yes"/>
  </r>
  <r>
    <n v="174"/>
    <m/>
    <m/>
    <m/>
    <m/>
    <m/>
    <m/>
    <m/>
    <m/>
    <s v="Transportation"/>
    <s v="Fear (e.g. not ready to face/discuss health problem)"/>
    <m/>
    <n v="2"/>
    <n v="1.5"/>
    <m/>
    <n v="0"/>
    <n v="0"/>
    <n v="0"/>
    <n v="0"/>
    <n v="0"/>
    <n v="0"/>
    <n v="0"/>
    <n v="0"/>
    <n v="1"/>
    <n v="1"/>
    <m/>
    <m/>
    <n v="2"/>
    <n v="2"/>
    <s v="Correct"/>
    <x v="0"/>
    <n v="24"/>
    <x v="2"/>
    <x v="45"/>
    <x v="2"/>
    <x v="2"/>
    <s v="English, Spanish"/>
    <x v="0"/>
    <x v="3"/>
    <x v="0"/>
    <x v="2"/>
    <x v="3"/>
    <s v="Yes"/>
  </r>
  <r>
    <n v="175"/>
    <m/>
    <m/>
    <s v="Unable to pay co-pays/deductibles"/>
    <m/>
    <m/>
    <m/>
    <m/>
    <s v="No insurance"/>
    <s v="Transportation"/>
    <m/>
    <m/>
    <n v="3"/>
    <n v="1"/>
    <m/>
    <n v="0"/>
    <n v="0"/>
    <n v="1"/>
    <n v="0"/>
    <n v="0"/>
    <n v="0"/>
    <n v="0"/>
    <n v="1"/>
    <n v="1"/>
    <n v="0"/>
    <m/>
    <m/>
    <n v="3"/>
    <n v="3"/>
    <s v="Correct"/>
    <x v="1"/>
    <n v="49"/>
    <x v="2"/>
    <x v="46"/>
    <x v="1"/>
    <x v="1"/>
    <s v="English"/>
    <x v="6"/>
    <x v="8"/>
    <x v="6"/>
    <x v="2"/>
    <x v="3"/>
    <s v="Yes"/>
  </r>
  <r>
    <n v="176"/>
    <m/>
    <m/>
    <m/>
    <m/>
    <m/>
    <m/>
    <s v="Don’t understand need to see a doctor"/>
    <m/>
    <m/>
    <m/>
    <m/>
    <n v="1"/>
    <n v="3"/>
    <m/>
    <n v="0"/>
    <n v="0"/>
    <n v="0"/>
    <n v="0"/>
    <n v="0"/>
    <n v="0"/>
    <n v="1"/>
    <n v="0"/>
    <n v="0"/>
    <n v="0"/>
    <m/>
    <m/>
    <n v="1"/>
    <n v="1"/>
    <s v="Correct"/>
    <x v="0"/>
    <n v="37"/>
    <x v="2"/>
    <x v="47"/>
    <x v="3"/>
    <x v="2"/>
    <s v="English, Spanish"/>
    <x v="6"/>
    <x v="7"/>
    <x v="6"/>
    <x v="2"/>
    <x v="3"/>
    <s v="Yes"/>
  </r>
  <r>
    <n v="177"/>
    <m/>
    <s v="Lack of availability of doctors"/>
    <m/>
    <m/>
    <m/>
    <s v="There are no barriers"/>
    <s v="Don’t understand need to see a doctor"/>
    <m/>
    <m/>
    <m/>
    <m/>
    <n v="3"/>
    <n v="1"/>
    <m/>
    <n v="0"/>
    <n v="1"/>
    <n v="0"/>
    <n v="0"/>
    <n v="0"/>
    <n v="1"/>
    <n v="1"/>
    <n v="0"/>
    <n v="0"/>
    <n v="0"/>
    <m/>
    <m/>
    <n v="3"/>
    <n v="3"/>
    <s v="Correct"/>
    <x v="1"/>
    <n v="42"/>
    <x v="2"/>
    <x v="48"/>
    <x v="1"/>
    <x v="1"/>
    <s v="English"/>
    <x v="6"/>
    <x v="7"/>
    <x v="0"/>
    <x v="2"/>
    <x v="3"/>
    <s v="Yes"/>
  </r>
  <r>
    <n v="178"/>
    <s v="Cultural/religious beliefs"/>
    <s v="Lack of availability of doctors"/>
    <s v="Unable to pay co-pays/deductibles"/>
    <s v="Don’t know how to find doctors"/>
    <s v="Language barriers"/>
    <m/>
    <s v="Don’t understand need to see a doctor"/>
    <s v="No insurance"/>
    <s v="Transportation"/>
    <s v="Fear (e.g. not ready to face/discuss health problem)"/>
    <m/>
    <n v="9"/>
    <n v="0.33333333333333331"/>
    <m/>
    <n v="0.33333333333333331"/>
    <n v="0.33333333333333331"/>
    <n v="0.33333333333333331"/>
    <n v="0.33333333333333331"/>
    <n v="0.33333333333333331"/>
    <n v="0"/>
    <n v="0.33333333333333331"/>
    <n v="0.33333333333333331"/>
    <n v="0.33333333333333331"/>
    <n v="0.33333333333333331"/>
    <m/>
    <m/>
    <n v="3"/>
    <n v="9"/>
    <s v="Correct"/>
    <x v="0"/>
    <n v="30"/>
    <x v="2"/>
    <x v="49"/>
    <x v="1"/>
    <x v="1"/>
    <s v="English"/>
    <x v="5"/>
    <x v="0"/>
    <x v="0"/>
    <x v="2"/>
    <x v="3"/>
    <s v="Yes"/>
  </r>
  <r>
    <n v="179"/>
    <m/>
    <m/>
    <s v="Unable to pay co-pays/deductibles"/>
    <m/>
    <m/>
    <s v="There are no barriers"/>
    <m/>
    <m/>
    <m/>
    <m/>
    <m/>
    <n v="2"/>
    <n v="1.5"/>
    <m/>
    <n v="0"/>
    <n v="0"/>
    <n v="1"/>
    <n v="0"/>
    <n v="0"/>
    <n v="1"/>
    <n v="0"/>
    <n v="0"/>
    <n v="0"/>
    <n v="0"/>
    <m/>
    <m/>
    <n v="2"/>
    <n v="2"/>
    <s v="Correct"/>
    <x v="0"/>
    <n v="56"/>
    <x v="2"/>
    <x v="50"/>
    <x v="1"/>
    <x v="1"/>
    <s v="English"/>
    <x v="0"/>
    <x v="7"/>
    <x v="0"/>
    <x v="2"/>
    <x v="3"/>
    <s v="Yes"/>
  </r>
  <r>
    <n v="180"/>
    <m/>
    <m/>
    <s v="Unable to pay co-pays/deductibles"/>
    <m/>
    <m/>
    <m/>
    <m/>
    <s v="No insurance"/>
    <m/>
    <s v="Fear (e.g. not ready to face/discuss health problem)"/>
    <m/>
    <n v="3"/>
    <n v="1"/>
    <m/>
    <n v="0"/>
    <n v="0"/>
    <n v="1"/>
    <n v="0"/>
    <n v="0"/>
    <n v="0"/>
    <n v="0"/>
    <n v="1"/>
    <n v="0"/>
    <n v="1"/>
    <m/>
    <m/>
    <n v="3"/>
    <n v="3"/>
    <s v="Correct"/>
    <x v="0"/>
    <n v="50"/>
    <x v="2"/>
    <x v="43"/>
    <x v="1"/>
    <x v="1"/>
    <s v="English"/>
    <x v="5"/>
    <x v="7"/>
    <x v="0"/>
    <x v="2"/>
    <x v="3"/>
    <s v="No"/>
  </r>
  <r>
    <n v="181"/>
    <m/>
    <m/>
    <s v="Unable to pay co-pays/deductibles"/>
    <m/>
    <m/>
    <m/>
    <m/>
    <s v="No insurance"/>
    <m/>
    <s v="Fear (e.g. not ready to face/discuss health problem)"/>
    <m/>
    <n v="3"/>
    <n v="1"/>
    <m/>
    <n v="0"/>
    <n v="0"/>
    <n v="1"/>
    <n v="0"/>
    <n v="0"/>
    <n v="0"/>
    <n v="0"/>
    <n v="1"/>
    <n v="0"/>
    <n v="1"/>
    <m/>
    <m/>
    <n v="3"/>
    <n v="3"/>
    <s v="Correct"/>
    <x v="0"/>
    <n v="50"/>
    <x v="2"/>
    <x v="51"/>
    <x v="1"/>
    <x v="1"/>
    <s v="English"/>
    <x v="5"/>
    <x v="2"/>
    <x v="0"/>
    <x v="2"/>
    <x v="3"/>
    <s v="Yes"/>
  </r>
  <r>
    <n v="182"/>
    <m/>
    <m/>
    <s v="Unable to pay co-pays/deductibles"/>
    <m/>
    <m/>
    <m/>
    <m/>
    <s v="No insurance"/>
    <m/>
    <m/>
    <m/>
    <n v="2"/>
    <n v="1.5"/>
    <m/>
    <n v="0"/>
    <n v="0"/>
    <n v="1"/>
    <n v="0"/>
    <n v="0"/>
    <n v="0"/>
    <n v="0"/>
    <n v="1"/>
    <n v="0"/>
    <n v="0"/>
    <m/>
    <m/>
    <n v="2"/>
    <n v="2"/>
    <s v="Correct"/>
    <x v="0"/>
    <n v="21"/>
    <x v="0"/>
    <x v="22"/>
    <x v="1"/>
    <x v="1"/>
    <s v="English"/>
    <x v="5"/>
    <x v="0"/>
    <x v="0"/>
    <x v="0"/>
    <x v="3"/>
    <m/>
  </r>
  <r>
    <n v="183"/>
    <m/>
    <m/>
    <s v="Unable to pay co-pays/deductibles"/>
    <m/>
    <m/>
    <m/>
    <s v="Don’t understand need to see a doctor"/>
    <m/>
    <m/>
    <m/>
    <m/>
    <n v="2"/>
    <n v="1.5"/>
    <m/>
    <n v="0"/>
    <n v="0"/>
    <n v="1"/>
    <n v="0"/>
    <n v="0"/>
    <n v="0"/>
    <n v="1"/>
    <n v="0"/>
    <n v="0"/>
    <n v="0"/>
    <m/>
    <m/>
    <n v="2"/>
    <n v="2"/>
    <s v="Correct"/>
    <x v="0"/>
    <n v="29"/>
    <x v="2"/>
    <x v="52"/>
    <x v="1"/>
    <x v="0"/>
    <s v="English"/>
    <x v="5"/>
    <x v="2"/>
    <x v="0"/>
    <x v="2"/>
    <x v="3"/>
    <s v="Yes"/>
  </r>
  <r>
    <n v="184"/>
    <m/>
    <m/>
    <m/>
    <m/>
    <m/>
    <m/>
    <s v="Don’t understand need to see a doctor"/>
    <s v="No insurance"/>
    <m/>
    <s v="Fear (e.g. not ready to face/discuss health problem)"/>
    <m/>
    <n v="3"/>
    <n v="1"/>
    <m/>
    <n v="0"/>
    <n v="0"/>
    <n v="0"/>
    <n v="0"/>
    <n v="0"/>
    <n v="0"/>
    <n v="1"/>
    <n v="1"/>
    <n v="0"/>
    <n v="1"/>
    <m/>
    <m/>
    <n v="3"/>
    <n v="3"/>
    <s v="Correct"/>
    <x v="0"/>
    <n v="55"/>
    <x v="2"/>
    <x v="53"/>
    <x v="1"/>
    <x v="0"/>
    <s v="English"/>
    <x v="5"/>
    <x v="7"/>
    <x v="0"/>
    <x v="2"/>
    <x v="3"/>
    <s v="Yes"/>
  </r>
  <r>
    <n v="185"/>
    <m/>
    <m/>
    <m/>
    <m/>
    <m/>
    <m/>
    <s v="Don’t understand need to see a doctor"/>
    <m/>
    <m/>
    <m/>
    <m/>
    <n v="1"/>
    <n v="3"/>
    <m/>
    <n v="0"/>
    <n v="0"/>
    <n v="0"/>
    <n v="0"/>
    <n v="0"/>
    <n v="0"/>
    <n v="1"/>
    <n v="0"/>
    <n v="0"/>
    <n v="0"/>
    <m/>
    <m/>
    <n v="1"/>
    <n v="1"/>
    <s v="Correct"/>
    <x v="1"/>
    <n v="30"/>
    <x v="2"/>
    <x v="47"/>
    <x v="1"/>
    <x v="0"/>
    <s v="English"/>
    <x v="5"/>
    <x v="7"/>
    <x v="0"/>
    <x v="1"/>
    <x v="3"/>
    <s v="Yes"/>
  </r>
  <r>
    <n v="186"/>
    <s v="Cultural/religious beliefs"/>
    <m/>
    <m/>
    <m/>
    <m/>
    <m/>
    <m/>
    <m/>
    <m/>
    <s v="Fear (e.g. not ready to face/discuss health problem)"/>
    <m/>
    <n v="2"/>
    <n v="1.5"/>
    <m/>
    <n v="1"/>
    <n v="0"/>
    <n v="0"/>
    <n v="0"/>
    <n v="0"/>
    <n v="0"/>
    <n v="0"/>
    <n v="0"/>
    <n v="0"/>
    <n v="1"/>
    <m/>
    <m/>
    <n v="2"/>
    <n v="2"/>
    <s v="Correct"/>
    <x v="0"/>
    <n v="29"/>
    <x v="2"/>
    <x v="43"/>
    <x v="1"/>
    <x v="1"/>
    <s v="English, Spanish"/>
    <x v="5"/>
    <x v="7"/>
    <x v="0"/>
    <x v="2"/>
    <x v="3"/>
    <s v="Yes"/>
  </r>
  <r>
    <n v="187"/>
    <s v="Cultural/religious beliefs"/>
    <m/>
    <m/>
    <m/>
    <m/>
    <m/>
    <s v="Don’t understand need to see a doctor"/>
    <m/>
    <m/>
    <s v="Fear (e.g. not ready to face/discuss health problem)"/>
    <m/>
    <n v="3"/>
    <n v="1"/>
    <m/>
    <n v="1"/>
    <n v="0"/>
    <n v="0"/>
    <n v="0"/>
    <n v="0"/>
    <n v="0"/>
    <n v="1"/>
    <n v="0"/>
    <n v="0"/>
    <n v="1"/>
    <m/>
    <m/>
    <n v="3"/>
    <n v="3"/>
    <s v="Correct"/>
    <x v="1"/>
    <n v="40"/>
    <x v="2"/>
    <x v="54"/>
    <x v="1"/>
    <x v="1"/>
    <s v="English"/>
    <x v="6"/>
    <x v="7"/>
    <x v="0"/>
    <x v="2"/>
    <x v="3"/>
    <s v="Yes"/>
  </r>
  <r>
    <n v="188"/>
    <m/>
    <m/>
    <m/>
    <m/>
    <m/>
    <s v="There are no barriers"/>
    <m/>
    <m/>
    <m/>
    <s v="Fear (e.g. not ready to face/discuss health problem)"/>
    <m/>
    <n v="2"/>
    <n v="1.5"/>
    <m/>
    <n v="0"/>
    <n v="0"/>
    <n v="0"/>
    <n v="0"/>
    <n v="0"/>
    <n v="1"/>
    <n v="0"/>
    <n v="0"/>
    <n v="0"/>
    <n v="1"/>
    <m/>
    <m/>
    <n v="2"/>
    <n v="2"/>
    <s v="Correct"/>
    <x v="0"/>
    <n v="43"/>
    <x v="2"/>
    <x v="43"/>
    <x v="1"/>
    <x v="1"/>
    <s v="English"/>
    <x v="6"/>
    <x v="0"/>
    <x v="0"/>
    <x v="2"/>
    <x v="3"/>
    <s v="Yes"/>
  </r>
  <r>
    <n v="189"/>
    <m/>
    <m/>
    <m/>
    <m/>
    <m/>
    <m/>
    <m/>
    <m/>
    <m/>
    <s v="Fear (e.g. not ready to face/discuss health problem)"/>
    <m/>
    <n v="1"/>
    <n v="3"/>
    <m/>
    <n v="0"/>
    <n v="0"/>
    <n v="0"/>
    <n v="0"/>
    <n v="0"/>
    <n v="0"/>
    <n v="0"/>
    <n v="0"/>
    <n v="0"/>
    <n v="1"/>
    <m/>
    <m/>
    <n v="1"/>
    <n v="1"/>
    <s v="Correct"/>
    <x v="0"/>
    <n v="30"/>
    <x v="0"/>
    <x v="55"/>
    <x v="2"/>
    <x v="2"/>
    <s v="Spanish"/>
    <x v="1"/>
    <x v="3"/>
    <x v="6"/>
    <x v="3"/>
    <x v="3"/>
    <s v="Yes"/>
  </r>
  <r>
    <n v="190"/>
    <s v="Cultural/religious beliefs"/>
    <m/>
    <m/>
    <m/>
    <m/>
    <m/>
    <m/>
    <s v="No insurance"/>
    <m/>
    <s v="Fear (e.g. not ready to face/discuss health problem)"/>
    <m/>
    <n v="3"/>
    <n v="1"/>
    <m/>
    <n v="1"/>
    <n v="0"/>
    <n v="0"/>
    <n v="0"/>
    <n v="0"/>
    <n v="0"/>
    <n v="0"/>
    <n v="1"/>
    <n v="0"/>
    <n v="1"/>
    <m/>
    <m/>
    <n v="3"/>
    <n v="3"/>
    <s v="Correct"/>
    <x v="0"/>
    <n v="53"/>
    <x v="0"/>
    <x v="56"/>
    <x v="2"/>
    <x v="2"/>
    <s v="English, Spanish"/>
    <x v="4"/>
    <x v="4"/>
    <x v="6"/>
    <x v="2"/>
    <x v="3"/>
    <s v="Yes"/>
  </r>
  <r>
    <n v="191"/>
    <m/>
    <m/>
    <m/>
    <m/>
    <m/>
    <s v="There are no barriers"/>
    <m/>
    <m/>
    <m/>
    <m/>
    <m/>
    <n v="1"/>
    <n v="3"/>
    <m/>
    <n v="0"/>
    <n v="0"/>
    <n v="0"/>
    <n v="0"/>
    <n v="0"/>
    <n v="1"/>
    <n v="0"/>
    <n v="0"/>
    <n v="0"/>
    <n v="0"/>
    <m/>
    <m/>
    <n v="1"/>
    <n v="1"/>
    <s v="Correct"/>
    <x v="1"/>
    <n v="45"/>
    <x v="2"/>
    <x v="43"/>
    <x v="1"/>
    <x v="2"/>
    <s v="English, Spanish, Farsi"/>
    <x v="2"/>
    <x v="4"/>
    <x v="6"/>
    <x v="2"/>
    <x v="3"/>
    <s v="Yes"/>
  </r>
  <r>
    <n v="192"/>
    <m/>
    <m/>
    <s v="Unable to pay co-pays/deductibles"/>
    <m/>
    <m/>
    <m/>
    <m/>
    <s v="No insurance"/>
    <s v="Transportation"/>
    <m/>
    <m/>
    <n v="3"/>
    <n v="1"/>
    <m/>
    <n v="0"/>
    <n v="0"/>
    <n v="1"/>
    <n v="0"/>
    <n v="0"/>
    <n v="0"/>
    <n v="0"/>
    <n v="1"/>
    <n v="1"/>
    <n v="0"/>
    <m/>
    <m/>
    <n v="3"/>
    <n v="3"/>
    <s v="Correct"/>
    <x v="0"/>
    <n v="62"/>
    <x v="2"/>
    <x v="57"/>
    <x v="1"/>
    <x v="2"/>
    <s v="English, Spanish"/>
    <x v="1"/>
    <x v="3"/>
    <x v="6"/>
    <x v="2"/>
    <x v="3"/>
    <s v="Yes"/>
  </r>
  <r>
    <n v="193"/>
    <m/>
    <m/>
    <m/>
    <m/>
    <m/>
    <m/>
    <m/>
    <m/>
    <s v="Transportation"/>
    <s v="Fear (e.g. not ready to face/discuss health problem)"/>
    <m/>
    <n v="2"/>
    <n v="1.5"/>
    <m/>
    <n v="0"/>
    <n v="0"/>
    <n v="0"/>
    <n v="0"/>
    <n v="0"/>
    <n v="0"/>
    <n v="0"/>
    <n v="0"/>
    <n v="1"/>
    <n v="1"/>
    <m/>
    <m/>
    <n v="2"/>
    <n v="2"/>
    <s v="Correct"/>
    <x v="1"/>
    <n v="33"/>
    <x v="2"/>
    <x v="43"/>
    <x v="1"/>
    <x v="1"/>
    <s v="English"/>
    <x v="6"/>
    <x v="4"/>
    <x v="0"/>
    <x v="2"/>
    <x v="3"/>
    <s v="Yes"/>
  </r>
  <r>
    <n v="194"/>
    <m/>
    <m/>
    <m/>
    <m/>
    <m/>
    <m/>
    <m/>
    <m/>
    <m/>
    <s v="Fear (e.g. not ready to face/discuss health problem)"/>
    <m/>
    <n v="1"/>
    <n v="3"/>
    <m/>
    <n v="0"/>
    <n v="0"/>
    <n v="0"/>
    <n v="0"/>
    <n v="0"/>
    <n v="0"/>
    <n v="0"/>
    <n v="0"/>
    <n v="0"/>
    <n v="1"/>
    <m/>
    <m/>
    <n v="1"/>
    <n v="1"/>
    <s v="Correct"/>
    <x v="0"/>
    <n v="18"/>
    <x v="2"/>
    <x v="58"/>
    <x v="1"/>
    <x v="1"/>
    <s v="English"/>
    <x v="0"/>
    <x v="3"/>
    <x v="5"/>
    <x v="2"/>
    <x v="3"/>
    <s v="Yes"/>
  </r>
  <r>
    <n v="195"/>
    <m/>
    <m/>
    <m/>
    <m/>
    <m/>
    <m/>
    <s v="Don’t understand need to see a doctor"/>
    <m/>
    <m/>
    <s v="Fear (e.g. not ready to face/discuss health problem)"/>
    <m/>
    <n v="2"/>
    <n v="1.5"/>
    <m/>
    <n v="0"/>
    <n v="0"/>
    <n v="0"/>
    <n v="0"/>
    <n v="0"/>
    <n v="0"/>
    <n v="1"/>
    <n v="0"/>
    <n v="0"/>
    <n v="1"/>
    <m/>
    <m/>
    <n v="2"/>
    <n v="2"/>
    <s v="Correct"/>
    <x v="0"/>
    <n v="50"/>
    <x v="2"/>
    <x v="58"/>
    <x v="1"/>
    <x v="1"/>
    <s v="English"/>
    <x v="5"/>
    <x v="1"/>
    <x v="4"/>
    <x v="2"/>
    <x v="3"/>
    <s v="Yes"/>
  </r>
  <r>
    <n v="196"/>
    <m/>
    <m/>
    <m/>
    <m/>
    <m/>
    <m/>
    <s v="Don’t understand need to see a doctor"/>
    <s v="No insurance"/>
    <m/>
    <m/>
    <m/>
    <n v="2"/>
    <n v="1.5"/>
    <m/>
    <n v="0"/>
    <n v="0"/>
    <n v="0"/>
    <n v="0"/>
    <n v="0"/>
    <n v="0"/>
    <n v="1"/>
    <n v="1"/>
    <n v="0"/>
    <n v="0"/>
    <m/>
    <m/>
    <n v="2"/>
    <n v="2"/>
    <s v="Correct"/>
    <x v="1"/>
    <n v="53"/>
    <x v="2"/>
    <x v="58"/>
    <x v="1"/>
    <x v="1"/>
    <s v="English"/>
    <x v="5"/>
    <x v="7"/>
    <x v="2"/>
    <x v="2"/>
    <x v="3"/>
    <s v="Yes"/>
  </r>
  <r>
    <n v="197"/>
    <m/>
    <m/>
    <s v="Unable to pay co-pays/deductibles"/>
    <m/>
    <m/>
    <m/>
    <s v="Don’t understand need to see a doctor"/>
    <s v="No insurance"/>
    <m/>
    <m/>
    <m/>
    <n v="3"/>
    <n v="1"/>
    <m/>
    <n v="0"/>
    <n v="0"/>
    <n v="1"/>
    <n v="0"/>
    <n v="0"/>
    <n v="0"/>
    <n v="1"/>
    <n v="1"/>
    <n v="0"/>
    <n v="0"/>
    <m/>
    <m/>
    <n v="3"/>
    <n v="3"/>
    <s v="Correct"/>
    <x v="1"/>
    <n v="30"/>
    <x v="2"/>
    <x v="58"/>
    <x v="1"/>
    <x v="1"/>
    <s v="English"/>
    <x v="0"/>
    <x v="1"/>
    <x v="0"/>
    <x v="2"/>
    <x v="3"/>
    <s v="Yes"/>
  </r>
  <r>
    <n v="198"/>
    <m/>
    <m/>
    <m/>
    <m/>
    <m/>
    <s v="There are no barriers"/>
    <m/>
    <m/>
    <m/>
    <m/>
    <m/>
    <n v="1"/>
    <n v="3"/>
    <m/>
    <n v="0"/>
    <n v="0"/>
    <n v="0"/>
    <n v="0"/>
    <n v="0"/>
    <n v="1"/>
    <n v="0"/>
    <n v="0"/>
    <n v="0"/>
    <n v="0"/>
    <m/>
    <m/>
    <n v="1"/>
    <n v="1"/>
    <s v="Correct"/>
    <x v="0"/>
    <n v="32"/>
    <x v="2"/>
    <x v="59"/>
    <x v="1"/>
    <x v="1"/>
    <s v="English"/>
    <x v="0"/>
    <x v="7"/>
    <x v="0"/>
    <x v="2"/>
    <x v="3"/>
    <s v="Yes"/>
  </r>
  <r>
    <n v="199"/>
    <m/>
    <m/>
    <m/>
    <m/>
    <m/>
    <s v="There are no barriers"/>
    <m/>
    <m/>
    <m/>
    <m/>
    <m/>
    <n v="1"/>
    <n v="3"/>
    <m/>
    <n v="0"/>
    <n v="0"/>
    <n v="0"/>
    <n v="0"/>
    <n v="0"/>
    <n v="1"/>
    <n v="0"/>
    <n v="0"/>
    <n v="0"/>
    <n v="0"/>
    <m/>
    <m/>
    <n v="1"/>
    <n v="1"/>
    <s v="Correct"/>
    <x v="1"/>
    <n v="33"/>
    <x v="0"/>
    <x v="60"/>
    <x v="1"/>
    <x v="1"/>
    <s v="English"/>
    <x v="5"/>
    <x v="1"/>
    <x v="0"/>
    <x v="0"/>
    <x v="3"/>
    <m/>
  </r>
  <r>
    <n v="200"/>
    <m/>
    <m/>
    <m/>
    <m/>
    <m/>
    <s v="There are no barriers"/>
    <m/>
    <m/>
    <m/>
    <m/>
    <m/>
    <n v="1"/>
    <n v="3"/>
    <m/>
    <n v="0"/>
    <n v="0"/>
    <n v="0"/>
    <n v="0"/>
    <n v="0"/>
    <n v="1"/>
    <n v="0"/>
    <n v="0"/>
    <n v="0"/>
    <n v="0"/>
    <m/>
    <m/>
    <n v="1"/>
    <n v="1"/>
    <s v="Correct"/>
    <x v="0"/>
    <n v="34"/>
    <x v="0"/>
    <x v="60"/>
    <x v="1"/>
    <x v="1"/>
    <s v="English"/>
    <x v="5"/>
    <x v="1"/>
    <x v="0"/>
    <x v="2"/>
    <x v="3"/>
    <s v="Yes"/>
  </r>
  <r>
    <n v="201"/>
    <m/>
    <m/>
    <s v="Unable to pay co-pays/deductibles"/>
    <m/>
    <s v="Language barriers"/>
    <m/>
    <m/>
    <s v="No insurance"/>
    <m/>
    <m/>
    <m/>
    <n v="3"/>
    <n v="1"/>
    <m/>
    <n v="0"/>
    <n v="0"/>
    <n v="1"/>
    <n v="0"/>
    <n v="1"/>
    <n v="0"/>
    <n v="0"/>
    <n v="1"/>
    <n v="0"/>
    <n v="0"/>
    <m/>
    <m/>
    <n v="3"/>
    <n v="3"/>
    <s v="Correct"/>
    <x v="1"/>
    <n v="29"/>
    <x v="3"/>
    <x v="11"/>
    <x v="2"/>
    <x v="0"/>
    <m/>
    <x v="3"/>
    <x v="2"/>
    <x v="3"/>
    <x v="0"/>
    <x v="3"/>
    <m/>
  </r>
  <r>
    <n v="202"/>
    <m/>
    <m/>
    <m/>
    <m/>
    <m/>
    <s v="There are no barriers"/>
    <m/>
    <m/>
    <m/>
    <m/>
    <m/>
    <n v="1"/>
    <n v="3"/>
    <m/>
    <n v="0"/>
    <n v="0"/>
    <n v="0"/>
    <n v="0"/>
    <n v="0"/>
    <n v="1"/>
    <n v="0"/>
    <n v="0"/>
    <n v="0"/>
    <n v="0"/>
    <m/>
    <m/>
    <n v="1"/>
    <n v="1"/>
    <s v="Correct"/>
    <x v="0"/>
    <n v="59"/>
    <x v="2"/>
    <x v="58"/>
    <x v="1"/>
    <x v="1"/>
    <s v="English"/>
    <x v="0"/>
    <x v="7"/>
    <x v="2"/>
    <x v="2"/>
    <x v="3"/>
    <s v="Yes"/>
  </r>
  <r>
    <n v="203"/>
    <m/>
    <m/>
    <m/>
    <m/>
    <m/>
    <m/>
    <s v="Don’t understand need to see a doctor"/>
    <s v="No insurance"/>
    <m/>
    <m/>
    <m/>
    <n v="2"/>
    <n v="1.5"/>
    <m/>
    <n v="0"/>
    <n v="0"/>
    <n v="0"/>
    <n v="0"/>
    <n v="0"/>
    <n v="0"/>
    <n v="1"/>
    <n v="1"/>
    <n v="0"/>
    <n v="0"/>
    <m/>
    <m/>
    <n v="2"/>
    <n v="2"/>
    <s v="Correct"/>
    <x v="0"/>
    <n v="18"/>
    <x v="2"/>
    <x v="58"/>
    <x v="1"/>
    <x v="2"/>
    <s v="English, Spanish"/>
    <x v="6"/>
    <x v="4"/>
    <x v="5"/>
    <x v="2"/>
    <x v="3"/>
    <s v="Yes"/>
  </r>
  <r>
    <n v="204"/>
    <m/>
    <m/>
    <s v="Unable to pay co-pays/deductibles"/>
    <m/>
    <s v="Language barriers"/>
    <m/>
    <m/>
    <m/>
    <m/>
    <s v="Fear (e.g. not ready to face/discuss health problem)"/>
    <m/>
    <n v="3"/>
    <n v="1"/>
    <m/>
    <n v="0"/>
    <n v="0"/>
    <n v="1"/>
    <n v="0"/>
    <n v="1"/>
    <n v="0"/>
    <n v="0"/>
    <n v="0"/>
    <n v="0"/>
    <n v="1"/>
    <m/>
    <m/>
    <n v="3"/>
    <n v="3"/>
    <s v="Correct"/>
    <x v="0"/>
    <n v="34"/>
    <x v="2"/>
    <x v="47"/>
    <x v="0"/>
    <x v="1"/>
    <s v="English"/>
    <x v="6"/>
    <x v="4"/>
    <x v="6"/>
    <x v="2"/>
    <x v="3"/>
    <s v="Yes"/>
  </r>
  <r>
    <n v="205"/>
    <m/>
    <m/>
    <s v="Unable to pay co-pays/deductibles"/>
    <m/>
    <m/>
    <m/>
    <m/>
    <m/>
    <m/>
    <s v="Fear (e.g. not ready to face/discuss health problem)"/>
    <m/>
    <n v="2"/>
    <n v="1.5"/>
    <m/>
    <n v="0"/>
    <n v="0"/>
    <n v="1"/>
    <n v="0"/>
    <n v="0"/>
    <n v="0"/>
    <n v="0"/>
    <n v="0"/>
    <n v="0"/>
    <n v="1"/>
    <m/>
    <m/>
    <n v="2"/>
    <n v="2"/>
    <s v="Correct"/>
    <x v="0"/>
    <n v="67"/>
    <x v="2"/>
    <x v="47"/>
    <x v="1"/>
    <x v="1"/>
    <s v="English"/>
    <x v="1"/>
    <x v="4"/>
    <x v="2"/>
    <x v="2"/>
    <x v="3"/>
    <s v="Yes"/>
  </r>
  <r>
    <n v="206"/>
    <m/>
    <m/>
    <s v="Unable to pay co-pays/deductibles"/>
    <m/>
    <m/>
    <m/>
    <m/>
    <m/>
    <m/>
    <s v="Fear (e.g. not ready to face/discuss health problem)"/>
    <m/>
    <n v="2"/>
    <n v="1.5"/>
    <m/>
    <n v="0"/>
    <n v="0"/>
    <n v="1"/>
    <n v="0"/>
    <n v="0"/>
    <n v="0"/>
    <n v="0"/>
    <n v="0"/>
    <n v="0"/>
    <n v="1"/>
    <m/>
    <m/>
    <n v="2"/>
    <n v="2"/>
    <s v="Correct"/>
    <x v="0"/>
    <n v="52"/>
    <x v="2"/>
    <x v="61"/>
    <x v="1"/>
    <x v="2"/>
    <s v="English"/>
    <x v="0"/>
    <x v="4"/>
    <x v="0"/>
    <x v="2"/>
    <x v="3"/>
    <s v="Yes"/>
  </r>
  <r>
    <n v="207"/>
    <m/>
    <m/>
    <m/>
    <m/>
    <m/>
    <m/>
    <m/>
    <s v="No insurance"/>
    <m/>
    <s v="Fear (e.g. not ready to face/discuss health problem)"/>
    <m/>
    <n v="2"/>
    <n v="1.5"/>
    <m/>
    <n v="0"/>
    <n v="0"/>
    <n v="0"/>
    <n v="0"/>
    <n v="0"/>
    <n v="0"/>
    <n v="0"/>
    <n v="1"/>
    <n v="0"/>
    <n v="1"/>
    <m/>
    <m/>
    <n v="2"/>
    <n v="2"/>
    <s v="Correct"/>
    <x v="0"/>
    <n v="18"/>
    <x v="2"/>
    <x v="62"/>
    <x v="1"/>
    <x v="0"/>
    <s v="English"/>
    <x v="6"/>
    <x v="4"/>
    <x v="0"/>
    <x v="2"/>
    <x v="3"/>
    <s v="Yes"/>
  </r>
  <r>
    <n v="208"/>
    <m/>
    <m/>
    <m/>
    <m/>
    <m/>
    <m/>
    <m/>
    <s v="No insurance"/>
    <m/>
    <s v="Fear (e.g. not ready to face/discuss health problem)"/>
    <m/>
    <n v="2"/>
    <n v="1.5"/>
    <m/>
    <n v="0"/>
    <n v="0"/>
    <n v="0"/>
    <n v="0"/>
    <n v="0"/>
    <n v="0"/>
    <n v="0"/>
    <n v="1"/>
    <n v="0"/>
    <n v="1"/>
    <m/>
    <m/>
    <n v="2"/>
    <n v="2"/>
    <s v="Correct"/>
    <x v="0"/>
    <n v="18"/>
    <x v="2"/>
    <x v="62"/>
    <x v="1"/>
    <x v="1"/>
    <s v="English"/>
    <x v="6"/>
    <x v="4"/>
    <x v="0"/>
    <x v="2"/>
    <x v="3"/>
    <s v="Yes"/>
  </r>
  <r>
    <n v="209"/>
    <m/>
    <m/>
    <m/>
    <m/>
    <m/>
    <m/>
    <m/>
    <m/>
    <m/>
    <s v="Fear (e.g. not ready to face/discuss health problem)"/>
    <m/>
    <n v="1"/>
    <n v="3"/>
    <m/>
    <n v="0"/>
    <n v="0"/>
    <n v="0"/>
    <n v="0"/>
    <n v="0"/>
    <n v="0"/>
    <n v="0"/>
    <n v="0"/>
    <n v="0"/>
    <n v="1"/>
    <m/>
    <m/>
    <n v="1"/>
    <n v="1"/>
    <s v="Correct"/>
    <x v="0"/>
    <n v="51"/>
    <x v="2"/>
    <x v="63"/>
    <x v="1"/>
    <x v="1"/>
    <s v="English"/>
    <x v="6"/>
    <x v="1"/>
    <x v="0"/>
    <x v="2"/>
    <x v="3"/>
    <s v="Yes"/>
  </r>
  <r>
    <n v="210"/>
    <m/>
    <m/>
    <m/>
    <m/>
    <m/>
    <s v="There are no barriers"/>
    <m/>
    <m/>
    <m/>
    <m/>
    <m/>
    <n v="1"/>
    <n v="3"/>
    <m/>
    <n v="0"/>
    <n v="0"/>
    <n v="0"/>
    <n v="0"/>
    <n v="0"/>
    <n v="1"/>
    <n v="0"/>
    <n v="0"/>
    <n v="0"/>
    <n v="0"/>
    <m/>
    <m/>
    <n v="1"/>
    <n v="1"/>
    <s v="Correct"/>
    <x v="1"/>
    <n v="46"/>
    <x v="2"/>
    <x v="58"/>
    <x v="1"/>
    <x v="1"/>
    <s v="English"/>
    <x v="6"/>
    <x v="1"/>
    <x v="0"/>
    <x v="2"/>
    <x v="3"/>
    <s v="Yes"/>
  </r>
  <r>
    <n v="211"/>
    <m/>
    <m/>
    <s v="Unable to pay co-pays/deductibles"/>
    <m/>
    <m/>
    <m/>
    <m/>
    <m/>
    <m/>
    <s v="Fear (e.g. not ready to face/discuss health problem)"/>
    <m/>
    <n v="2"/>
    <n v="1.5"/>
    <m/>
    <n v="0"/>
    <n v="0"/>
    <n v="1"/>
    <n v="0"/>
    <n v="0"/>
    <n v="0"/>
    <n v="0"/>
    <n v="0"/>
    <n v="0"/>
    <n v="1"/>
    <m/>
    <m/>
    <n v="2"/>
    <n v="2"/>
    <s v="Correct"/>
    <x v="1"/>
    <n v="44"/>
    <x v="0"/>
    <x v="64"/>
    <x v="1"/>
    <x v="0"/>
    <s v="English"/>
    <x v="6"/>
    <x v="1"/>
    <x v="0"/>
    <x v="2"/>
    <x v="3"/>
    <s v="Yes"/>
  </r>
  <r>
    <n v="212"/>
    <m/>
    <m/>
    <m/>
    <m/>
    <m/>
    <m/>
    <s v="Don’t understand need to see a doctor"/>
    <m/>
    <s v="Transportation"/>
    <m/>
    <m/>
    <n v="2"/>
    <n v="1.5"/>
    <m/>
    <n v="0"/>
    <n v="0"/>
    <n v="0"/>
    <n v="0"/>
    <n v="0"/>
    <n v="0"/>
    <n v="1"/>
    <n v="0"/>
    <n v="1"/>
    <n v="0"/>
    <m/>
    <m/>
    <n v="2"/>
    <n v="2"/>
    <s v="Correct"/>
    <x v="0"/>
    <n v="32"/>
    <x v="2"/>
    <x v="54"/>
    <x v="1"/>
    <x v="1"/>
    <s v="English"/>
    <x v="4"/>
    <x v="7"/>
    <x v="0"/>
    <x v="2"/>
    <x v="3"/>
    <s v="Yes"/>
  </r>
  <r>
    <n v="213"/>
    <m/>
    <m/>
    <m/>
    <m/>
    <m/>
    <s v="There are no barriers"/>
    <m/>
    <m/>
    <m/>
    <m/>
    <m/>
    <n v="1"/>
    <n v="3"/>
    <m/>
    <n v="0"/>
    <n v="0"/>
    <n v="0"/>
    <n v="0"/>
    <n v="0"/>
    <n v="1"/>
    <n v="0"/>
    <n v="0"/>
    <n v="0"/>
    <n v="0"/>
    <m/>
    <m/>
    <n v="1"/>
    <n v="1"/>
    <s v="Correct"/>
    <x v="1"/>
    <n v="40"/>
    <x v="2"/>
    <x v="54"/>
    <x v="1"/>
    <x v="0"/>
    <s v="English"/>
    <x v="4"/>
    <x v="1"/>
    <x v="0"/>
    <x v="2"/>
    <x v="3"/>
    <s v="Yes"/>
  </r>
  <r>
    <n v="214"/>
    <m/>
    <m/>
    <s v="Unable to pay co-pays/deductibles"/>
    <m/>
    <m/>
    <m/>
    <m/>
    <m/>
    <m/>
    <m/>
    <m/>
    <n v="1"/>
    <n v="3"/>
    <m/>
    <n v="0"/>
    <n v="0"/>
    <n v="1"/>
    <n v="0"/>
    <n v="0"/>
    <n v="0"/>
    <n v="0"/>
    <n v="0"/>
    <n v="0"/>
    <n v="0"/>
    <m/>
    <m/>
    <n v="1"/>
    <n v="1"/>
    <s v="Correct"/>
    <x v="0"/>
    <n v="37"/>
    <x v="2"/>
    <x v="54"/>
    <x v="1"/>
    <x v="1"/>
    <m/>
    <x v="4"/>
    <x v="0"/>
    <x v="0"/>
    <x v="2"/>
    <x v="3"/>
    <s v="Yes"/>
  </r>
  <r>
    <n v="215"/>
    <m/>
    <m/>
    <m/>
    <m/>
    <m/>
    <m/>
    <s v="Don’t understand need to see a doctor"/>
    <m/>
    <m/>
    <m/>
    <m/>
    <n v="1"/>
    <n v="3"/>
    <m/>
    <n v="0"/>
    <n v="0"/>
    <n v="0"/>
    <n v="0"/>
    <n v="0"/>
    <n v="0"/>
    <n v="1"/>
    <n v="0"/>
    <n v="0"/>
    <n v="0"/>
    <m/>
    <m/>
    <n v="1"/>
    <n v="1"/>
    <s v="Correct"/>
    <x v="1"/>
    <n v="40"/>
    <x v="2"/>
    <x v="54"/>
    <x v="1"/>
    <x v="1"/>
    <s v="English"/>
    <x v="4"/>
    <x v="1"/>
    <x v="0"/>
    <x v="2"/>
    <x v="3"/>
    <s v="Yes"/>
  </r>
  <r>
    <n v="216"/>
    <m/>
    <m/>
    <m/>
    <s v="Don’t know how to find doctors"/>
    <m/>
    <m/>
    <m/>
    <m/>
    <m/>
    <m/>
    <m/>
    <n v="1"/>
    <n v="3"/>
    <m/>
    <n v="0"/>
    <n v="0"/>
    <n v="0"/>
    <n v="1"/>
    <n v="0"/>
    <n v="0"/>
    <n v="0"/>
    <n v="0"/>
    <n v="0"/>
    <n v="0"/>
    <m/>
    <m/>
    <n v="1"/>
    <n v="1"/>
    <s v="Correct"/>
    <x v="0"/>
    <n v="39"/>
    <x v="2"/>
    <x v="54"/>
    <x v="0"/>
    <x v="0"/>
    <s v="English"/>
    <x v="4"/>
    <x v="0"/>
    <x v="6"/>
    <x v="0"/>
    <x v="3"/>
    <m/>
  </r>
  <r>
    <n v="217"/>
    <m/>
    <m/>
    <m/>
    <m/>
    <m/>
    <m/>
    <m/>
    <m/>
    <m/>
    <s v="Fear (e.g. not ready to face/discuss health problem)"/>
    <m/>
    <n v="1"/>
    <n v="3"/>
    <m/>
    <n v="0"/>
    <n v="0"/>
    <n v="0"/>
    <n v="0"/>
    <n v="0"/>
    <n v="0"/>
    <n v="0"/>
    <n v="0"/>
    <n v="0"/>
    <n v="1"/>
    <m/>
    <m/>
    <n v="1"/>
    <n v="1"/>
    <s v="Correct"/>
    <x v="1"/>
    <n v="52"/>
    <x v="2"/>
    <x v="58"/>
    <x v="1"/>
    <x v="1"/>
    <s v="English"/>
    <x v="6"/>
    <x v="1"/>
    <x v="0"/>
    <x v="2"/>
    <x v="3"/>
    <s v="Yes"/>
  </r>
  <r>
    <n v="218"/>
    <m/>
    <m/>
    <m/>
    <m/>
    <m/>
    <m/>
    <s v="Don’t understand need to see a doctor"/>
    <s v="No insurance"/>
    <m/>
    <s v="Fear (e.g. not ready to face/discuss health problem)"/>
    <m/>
    <n v="3"/>
    <n v="1"/>
    <m/>
    <n v="0"/>
    <n v="0"/>
    <n v="0"/>
    <n v="0"/>
    <n v="0"/>
    <n v="0"/>
    <n v="1"/>
    <n v="1"/>
    <n v="0"/>
    <n v="1"/>
    <m/>
    <m/>
    <n v="3"/>
    <n v="3"/>
    <s v="Correct"/>
    <x v="0"/>
    <n v="39"/>
    <x v="2"/>
    <x v="65"/>
    <x v="1"/>
    <x v="1"/>
    <s v="English"/>
    <x v="5"/>
    <x v="1"/>
    <x v="0"/>
    <x v="2"/>
    <x v="3"/>
    <s v="Yes"/>
  </r>
  <r>
    <n v="219"/>
    <m/>
    <m/>
    <s v="Unable to pay co-pays/deductibles"/>
    <m/>
    <m/>
    <m/>
    <s v="Don’t understand need to see a doctor"/>
    <s v="No insurance"/>
    <m/>
    <m/>
    <m/>
    <n v="3"/>
    <n v="1"/>
    <m/>
    <n v="0"/>
    <n v="0"/>
    <n v="1"/>
    <n v="0"/>
    <n v="0"/>
    <n v="0"/>
    <n v="1"/>
    <n v="1"/>
    <n v="0"/>
    <n v="0"/>
    <m/>
    <m/>
    <n v="3"/>
    <n v="3"/>
    <s v="Correct"/>
    <x v="0"/>
    <n v="18"/>
    <x v="2"/>
    <x v="62"/>
    <x v="1"/>
    <x v="1"/>
    <m/>
    <x v="4"/>
    <x v="4"/>
    <x v="6"/>
    <x v="2"/>
    <x v="3"/>
    <s v="Yes"/>
  </r>
  <r>
    <n v="220"/>
    <m/>
    <m/>
    <m/>
    <m/>
    <m/>
    <m/>
    <m/>
    <s v="No insurance"/>
    <m/>
    <s v="Fear (e.g. not ready to face/discuss health problem)"/>
    <m/>
    <n v="2"/>
    <n v="1.5"/>
    <m/>
    <n v="0"/>
    <n v="0"/>
    <n v="0"/>
    <n v="0"/>
    <n v="0"/>
    <n v="0"/>
    <n v="0"/>
    <n v="1"/>
    <n v="0"/>
    <n v="1"/>
    <m/>
    <m/>
    <n v="2"/>
    <n v="2"/>
    <s v="Correct"/>
    <x v="0"/>
    <n v="47"/>
    <x v="2"/>
    <x v="62"/>
    <x v="1"/>
    <x v="1"/>
    <s v="English"/>
    <x v="6"/>
    <x v="7"/>
    <x v="0"/>
    <x v="2"/>
    <x v="3"/>
    <s v="Yes"/>
  </r>
  <r>
    <n v="221"/>
    <m/>
    <m/>
    <s v="Unable to pay co-pays/deductibles"/>
    <m/>
    <m/>
    <m/>
    <m/>
    <s v="No insurance"/>
    <m/>
    <s v="Fear (e.g. not ready to face/discuss health problem)"/>
    <m/>
    <n v="3"/>
    <n v="1"/>
    <m/>
    <n v="0"/>
    <n v="0"/>
    <n v="1"/>
    <n v="0"/>
    <n v="0"/>
    <n v="0"/>
    <n v="0"/>
    <n v="1"/>
    <n v="0"/>
    <n v="1"/>
    <m/>
    <m/>
    <n v="3"/>
    <n v="3"/>
    <s v="Correct"/>
    <x v="1"/>
    <n v="47"/>
    <x v="2"/>
    <x v="66"/>
    <x v="1"/>
    <x v="1"/>
    <s v="English"/>
    <x v="6"/>
    <x v="1"/>
    <x v="0"/>
    <x v="2"/>
    <x v="3"/>
    <s v="Yes"/>
  </r>
  <r>
    <n v="222"/>
    <m/>
    <m/>
    <m/>
    <m/>
    <m/>
    <m/>
    <m/>
    <m/>
    <m/>
    <s v="Fear (e.g. not ready to face/discuss health problem)"/>
    <m/>
    <n v="1"/>
    <n v="3"/>
    <m/>
    <n v="0"/>
    <n v="0"/>
    <n v="0"/>
    <n v="0"/>
    <n v="0"/>
    <n v="0"/>
    <n v="0"/>
    <n v="0"/>
    <n v="0"/>
    <n v="1"/>
    <m/>
    <m/>
    <n v="1"/>
    <n v="1"/>
    <s v="Correct"/>
    <x v="1"/>
    <n v="47"/>
    <x v="2"/>
    <x v="62"/>
    <x v="1"/>
    <x v="1"/>
    <s v="English"/>
    <x v="6"/>
    <x v="1"/>
    <x v="0"/>
    <x v="2"/>
    <x v="3"/>
    <s v="Yes"/>
  </r>
  <r>
    <n v="223"/>
    <m/>
    <m/>
    <s v="Unable to pay co-pays/deductibles"/>
    <m/>
    <m/>
    <m/>
    <m/>
    <s v="No insurance"/>
    <m/>
    <s v="Fear (e.g. not ready to face/discuss health problem)"/>
    <m/>
    <n v="3"/>
    <n v="1"/>
    <m/>
    <n v="0"/>
    <n v="0"/>
    <n v="1"/>
    <n v="0"/>
    <n v="0"/>
    <n v="0"/>
    <n v="0"/>
    <n v="1"/>
    <n v="0"/>
    <n v="1"/>
    <m/>
    <m/>
    <n v="3"/>
    <n v="3"/>
    <s v="Correct"/>
    <x v="0"/>
    <n v="35"/>
    <x v="2"/>
    <x v="62"/>
    <x v="1"/>
    <x v="1"/>
    <s v="English"/>
    <x v="6"/>
    <x v="1"/>
    <x v="0"/>
    <x v="2"/>
    <x v="3"/>
    <s v="Yes"/>
  </r>
  <r>
    <n v="224"/>
    <m/>
    <m/>
    <s v="Unable to pay co-pays/deductibles"/>
    <m/>
    <m/>
    <m/>
    <s v="Don’t understand need to see a doctor"/>
    <s v="No insurance"/>
    <m/>
    <m/>
    <m/>
    <n v="3"/>
    <n v="1"/>
    <m/>
    <n v="0"/>
    <n v="0"/>
    <n v="1"/>
    <n v="0"/>
    <n v="0"/>
    <n v="0"/>
    <n v="1"/>
    <n v="1"/>
    <n v="0"/>
    <n v="0"/>
    <m/>
    <m/>
    <n v="3"/>
    <n v="3"/>
    <s v="Correct"/>
    <x v="0"/>
    <n v="18"/>
    <x v="2"/>
    <x v="54"/>
    <x v="1"/>
    <x v="1"/>
    <s v="English"/>
    <x v="6"/>
    <x v="3"/>
    <x v="5"/>
    <x v="2"/>
    <x v="3"/>
    <s v="Yes"/>
  </r>
  <r>
    <n v="225"/>
    <m/>
    <m/>
    <s v="Unable to pay co-pays/deductibles"/>
    <s v="Don’t know how to find doctors"/>
    <m/>
    <m/>
    <m/>
    <s v="No insurance"/>
    <m/>
    <m/>
    <m/>
    <n v="3"/>
    <n v="1"/>
    <m/>
    <n v="0"/>
    <n v="0"/>
    <n v="1"/>
    <n v="1"/>
    <n v="0"/>
    <n v="0"/>
    <n v="0"/>
    <n v="1"/>
    <n v="0"/>
    <n v="0"/>
    <m/>
    <m/>
    <n v="3"/>
    <n v="3"/>
    <s v="Correct"/>
    <x v="0"/>
    <n v="47"/>
    <x v="2"/>
    <x v="63"/>
    <x v="1"/>
    <x v="1"/>
    <s v="English"/>
    <x v="2"/>
    <x v="0"/>
    <x v="0"/>
    <x v="2"/>
    <x v="3"/>
    <s v="Yes"/>
  </r>
  <r>
    <n v="226"/>
    <m/>
    <m/>
    <s v="Unable to pay co-pays/deductibles"/>
    <m/>
    <m/>
    <m/>
    <m/>
    <s v="No insurance"/>
    <s v="Transportation"/>
    <m/>
    <m/>
    <n v="3"/>
    <n v="1"/>
    <m/>
    <n v="0"/>
    <n v="0"/>
    <n v="1"/>
    <n v="0"/>
    <n v="0"/>
    <n v="0"/>
    <n v="0"/>
    <n v="1"/>
    <n v="1"/>
    <n v="0"/>
    <m/>
    <m/>
    <n v="3"/>
    <n v="3"/>
    <s v="Correct"/>
    <x v="0"/>
    <n v="37"/>
    <x v="2"/>
    <x v="54"/>
    <x v="1"/>
    <x v="1"/>
    <s v="English"/>
    <x v="5"/>
    <x v="1"/>
    <x v="0"/>
    <x v="2"/>
    <x v="3"/>
    <s v="Yes"/>
  </r>
  <r>
    <n v="227"/>
    <m/>
    <s v="Lack of availability of doctors"/>
    <m/>
    <m/>
    <m/>
    <m/>
    <s v="Don’t understand need to see a doctor"/>
    <s v="No insurance"/>
    <m/>
    <m/>
    <m/>
    <n v="3"/>
    <n v="1"/>
    <m/>
    <n v="0"/>
    <n v="1"/>
    <n v="0"/>
    <n v="0"/>
    <n v="0"/>
    <n v="0"/>
    <n v="1"/>
    <n v="1"/>
    <n v="0"/>
    <n v="0"/>
    <m/>
    <m/>
    <n v="3"/>
    <n v="3"/>
    <s v="Correct"/>
    <x v="1"/>
    <n v="23"/>
    <x v="2"/>
    <x v="63"/>
    <x v="1"/>
    <x v="1"/>
    <s v="English"/>
    <x v="2"/>
    <x v="7"/>
    <x v="5"/>
    <x v="2"/>
    <x v="3"/>
    <s v="Yes"/>
  </r>
  <r>
    <n v="228"/>
    <m/>
    <m/>
    <s v="Unable to pay co-pays/deductibles"/>
    <m/>
    <m/>
    <m/>
    <m/>
    <s v="No insurance"/>
    <m/>
    <s v="Fear (e.g. not ready to face/discuss health problem)"/>
    <m/>
    <n v="3"/>
    <n v="1"/>
    <m/>
    <n v="0"/>
    <n v="0"/>
    <n v="1"/>
    <n v="0"/>
    <n v="0"/>
    <n v="0"/>
    <n v="0"/>
    <n v="1"/>
    <n v="0"/>
    <n v="1"/>
    <m/>
    <m/>
    <n v="3"/>
    <n v="3"/>
    <s v="Correct"/>
    <x v="0"/>
    <m/>
    <x v="2"/>
    <x v="54"/>
    <x v="2"/>
    <x v="0"/>
    <s v="English"/>
    <x v="3"/>
    <x v="6"/>
    <x v="0"/>
    <x v="2"/>
    <x v="3"/>
    <s v="Yes"/>
  </r>
  <r>
    <n v="229"/>
    <m/>
    <m/>
    <s v="Unable to pay co-pays/deductibles"/>
    <m/>
    <m/>
    <m/>
    <m/>
    <s v="No insurance"/>
    <m/>
    <s v="Fear (e.g. not ready to face/discuss health problem)"/>
    <m/>
    <n v="3"/>
    <n v="1"/>
    <m/>
    <n v="0"/>
    <n v="0"/>
    <n v="1"/>
    <n v="0"/>
    <n v="0"/>
    <n v="0"/>
    <n v="0"/>
    <n v="1"/>
    <n v="0"/>
    <n v="1"/>
    <m/>
    <m/>
    <n v="3"/>
    <n v="3"/>
    <s v="Correct"/>
    <x v="0"/>
    <m/>
    <x v="2"/>
    <x v="54"/>
    <x v="1"/>
    <x v="1"/>
    <s v="English"/>
    <x v="3"/>
    <x v="6"/>
    <x v="0"/>
    <x v="2"/>
    <x v="3"/>
    <s v="Yes"/>
  </r>
  <r>
    <n v="230"/>
    <m/>
    <m/>
    <s v="Unable to pay co-pays/deductibles"/>
    <m/>
    <m/>
    <s v="There are no barriers"/>
    <m/>
    <m/>
    <m/>
    <s v="Fear (e.g. not ready to face/discuss health problem)"/>
    <m/>
    <n v="3"/>
    <n v="1"/>
    <m/>
    <n v="0"/>
    <n v="0"/>
    <n v="1"/>
    <n v="0"/>
    <n v="0"/>
    <n v="1"/>
    <n v="0"/>
    <n v="0"/>
    <n v="0"/>
    <n v="1"/>
    <m/>
    <m/>
    <n v="3"/>
    <n v="3"/>
    <s v="Correct"/>
    <x v="0"/>
    <n v="38"/>
    <x v="0"/>
    <x v="9"/>
    <x v="1"/>
    <x v="1"/>
    <s v="English"/>
    <x v="6"/>
    <x v="1"/>
    <x v="0"/>
    <x v="2"/>
    <x v="3"/>
    <s v="Yes"/>
  </r>
  <r>
    <n v="231"/>
    <s v="Cultural/religious beliefs"/>
    <m/>
    <m/>
    <m/>
    <m/>
    <m/>
    <s v="Don’t understand need to see a doctor"/>
    <m/>
    <m/>
    <s v="Fear (e.g. not ready to face/discuss health problem)"/>
    <m/>
    <n v="3"/>
    <n v="1"/>
    <m/>
    <n v="1"/>
    <n v="0"/>
    <n v="0"/>
    <n v="0"/>
    <n v="0"/>
    <n v="0"/>
    <n v="1"/>
    <n v="0"/>
    <n v="0"/>
    <n v="1"/>
    <m/>
    <m/>
    <n v="3"/>
    <n v="3"/>
    <s v="Correct"/>
    <x v="0"/>
    <n v="48"/>
    <x v="2"/>
    <x v="58"/>
    <x v="1"/>
    <x v="1"/>
    <s v="English"/>
    <x v="6"/>
    <x v="1"/>
    <x v="0"/>
    <x v="2"/>
    <x v="3"/>
    <s v="Yes"/>
  </r>
  <r>
    <n v="232"/>
    <m/>
    <m/>
    <s v="Unable to pay co-pays/deductibles"/>
    <m/>
    <m/>
    <m/>
    <m/>
    <s v="No insurance"/>
    <m/>
    <s v="Fear (e.g. not ready to face/discuss health problem)"/>
    <m/>
    <n v="3"/>
    <n v="1"/>
    <m/>
    <n v="0"/>
    <n v="0"/>
    <n v="1"/>
    <n v="0"/>
    <n v="0"/>
    <n v="0"/>
    <n v="0"/>
    <n v="1"/>
    <n v="0"/>
    <n v="1"/>
    <m/>
    <m/>
    <n v="3"/>
    <n v="3"/>
    <s v="Correct"/>
    <x v="0"/>
    <n v="35"/>
    <x v="2"/>
    <x v="47"/>
    <x v="5"/>
    <x v="1"/>
    <s v="English"/>
    <x v="4"/>
    <x v="7"/>
    <x v="1"/>
    <x v="2"/>
    <x v="3"/>
    <s v="Yes"/>
  </r>
  <r>
    <n v="233"/>
    <m/>
    <m/>
    <m/>
    <s v="Don’t know how to find doctors"/>
    <m/>
    <m/>
    <s v="Don’t understand need to see a doctor"/>
    <m/>
    <m/>
    <m/>
    <m/>
    <n v="2"/>
    <n v="1.5"/>
    <m/>
    <n v="0"/>
    <n v="0"/>
    <n v="0"/>
    <n v="1"/>
    <n v="0"/>
    <n v="0"/>
    <n v="1"/>
    <n v="0"/>
    <n v="0"/>
    <n v="0"/>
    <m/>
    <m/>
    <n v="2"/>
    <n v="2"/>
    <s v="Correct"/>
    <x v="1"/>
    <n v="40"/>
    <x v="2"/>
    <x v="47"/>
    <x v="5"/>
    <x v="1"/>
    <s v="English, Other"/>
    <x v="0"/>
    <x v="7"/>
    <x v="0"/>
    <x v="2"/>
    <x v="3"/>
    <s v="Yes"/>
  </r>
  <r>
    <n v="234"/>
    <m/>
    <m/>
    <m/>
    <m/>
    <m/>
    <s v="There are no barriers"/>
    <m/>
    <m/>
    <m/>
    <s v="Fear (e.g. not ready to face/discuss health problem)"/>
    <m/>
    <n v="2"/>
    <n v="1.5"/>
    <m/>
    <n v="0"/>
    <n v="0"/>
    <n v="0"/>
    <n v="0"/>
    <n v="0"/>
    <n v="1"/>
    <n v="0"/>
    <n v="0"/>
    <n v="0"/>
    <n v="1"/>
    <m/>
    <m/>
    <n v="2"/>
    <n v="2"/>
    <s v="Correct"/>
    <x v="1"/>
    <n v="57"/>
    <x v="2"/>
    <x v="28"/>
    <x v="1"/>
    <x v="1"/>
    <s v="English"/>
    <x v="6"/>
    <x v="7"/>
    <x v="0"/>
    <x v="2"/>
    <x v="3"/>
    <s v="Yes"/>
  </r>
  <r>
    <n v="235"/>
    <m/>
    <m/>
    <s v="Unable to pay co-pays/deductibles"/>
    <s v="Don’t know how to find doctors"/>
    <m/>
    <m/>
    <m/>
    <s v="No insurance"/>
    <m/>
    <m/>
    <m/>
    <n v="3"/>
    <n v="1"/>
    <m/>
    <n v="0"/>
    <n v="0"/>
    <n v="1"/>
    <n v="1"/>
    <n v="0"/>
    <n v="0"/>
    <n v="0"/>
    <n v="1"/>
    <n v="0"/>
    <n v="0"/>
    <m/>
    <m/>
    <n v="3"/>
    <n v="3"/>
    <s v="Correct"/>
    <x v="1"/>
    <n v="55"/>
    <x v="2"/>
    <x v="67"/>
    <x v="2"/>
    <x v="0"/>
    <m/>
    <x v="3"/>
    <x v="2"/>
    <x v="3"/>
    <x v="0"/>
    <x v="3"/>
    <m/>
  </r>
  <r>
    <n v="236"/>
    <m/>
    <m/>
    <m/>
    <m/>
    <m/>
    <s v="There are no barriers"/>
    <m/>
    <m/>
    <m/>
    <m/>
    <m/>
    <n v="1"/>
    <n v="3"/>
    <m/>
    <n v="0"/>
    <n v="0"/>
    <n v="0"/>
    <n v="0"/>
    <n v="0"/>
    <n v="1"/>
    <n v="0"/>
    <n v="0"/>
    <n v="0"/>
    <n v="0"/>
    <m/>
    <m/>
    <n v="1"/>
    <n v="1"/>
    <s v="Correct"/>
    <x v="1"/>
    <n v="52"/>
    <x v="2"/>
    <x v="68"/>
    <x v="5"/>
    <x v="1"/>
    <s v="English, Chinese"/>
    <x v="0"/>
    <x v="8"/>
    <x v="0"/>
    <x v="2"/>
    <x v="3"/>
    <s v="Yes"/>
  </r>
  <r>
    <n v="237"/>
    <m/>
    <m/>
    <m/>
    <m/>
    <m/>
    <m/>
    <s v="Don’t understand need to see a doctor"/>
    <m/>
    <m/>
    <m/>
    <m/>
    <n v="1"/>
    <n v="3"/>
    <m/>
    <n v="0"/>
    <n v="0"/>
    <n v="0"/>
    <n v="0"/>
    <n v="0"/>
    <n v="0"/>
    <n v="1"/>
    <n v="0"/>
    <n v="0"/>
    <n v="0"/>
    <m/>
    <m/>
    <n v="1"/>
    <n v="1"/>
    <s v="Correct"/>
    <x v="0"/>
    <n v="37"/>
    <x v="0"/>
    <x v="3"/>
    <x v="2"/>
    <x v="2"/>
    <s v="English"/>
    <x v="5"/>
    <x v="7"/>
    <x v="0"/>
    <x v="2"/>
    <x v="3"/>
    <s v="Yes"/>
  </r>
  <r>
    <n v="238"/>
    <m/>
    <m/>
    <m/>
    <m/>
    <m/>
    <m/>
    <s v="Don’t understand need to see a doctor"/>
    <m/>
    <m/>
    <s v="Fear (e.g. not ready to face/discuss health problem)"/>
    <m/>
    <n v="2"/>
    <n v="1.5"/>
    <m/>
    <n v="0"/>
    <n v="0"/>
    <n v="0"/>
    <n v="0"/>
    <n v="0"/>
    <n v="0"/>
    <n v="1"/>
    <n v="0"/>
    <n v="0"/>
    <n v="1"/>
    <m/>
    <m/>
    <n v="2"/>
    <n v="2"/>
    <s v="Correct"/>
    <x v="1"/>
    <n v="26"/>
    <x v="2"/>
    <x v="53"/>
    <x v="1"/>
    <x v="1"/>
    <s v="English"/>
    <x v="5"/>
    <x v="7"/>
    <x v="0"/>
    <x v="2"/>
    <x v="3"/>
    <s v="Yes"/>
  </r>
  <r>
    <n v="239"/>
    <m/>
    <m/>
    <s v="Unable to pay co-pays/deductibles"/>
    <m/>
    <m/>
    <m/>
    <m/>
    <s v="No insurance"/>
    <m/>
    <s v="Fear (e.g. not ready to face/discuss health problem)"/>
    <m/>
    <n v="3"/>
    <n v="1"/>
    <m/>
    <n v="0"/>
    <n v="0"/>
    <n v="1"/>
    <n v="0"/>
    <n v="0"/>
    <n v="0"/>
    <n v="0"/>
    <n v="1"/>
    <n v="0"/>
    <n v="1"/>
    <m/>
    <m/>
    <n v="3"/>
    <n v="3"/>
    <s v="Correct"/>
    <x v="0"/>
    <n v="27"/>
    <x v="2"/>
    <x v="43"/>
    <x v="2"/>
    <x v="1"/>
    <s v="English"/>
    <x v="5"/>
    <x v="7"/>
    <x v="0"/>
    <x v="2"/>
    <x v="3"/>
    <s v="Yes"/>
  </r>
  <r>
    <n v="240"/>
    <m/>
    <m/>
    <s v="Unable to pay co-pays/deductibles"/>
    <m/>
    <m/>
    <m/>
    <m/>
    <s v="No insurance"/>
    <m/>
    <m/>
    <m/>
    <n v="2"/>
    <n v="1.5"/>
    <m/>
    <n v="0"/>
    <n v="0"/>
    <n v="1"/>
    <n v="0"/>
    <n v="0"/>
    <n v="0"/>
    <n v="0"/>
    <n v="1"/>
    <n v="0"/>
    <n v="0"/>
    <m/>
    <m/>
    <n v="2"/>
    <n v="2"/>
    <s v="Correct"/>
    <x v="1"/>
    <m/>
    <x v="2"/>
    <x v="69"/>
    <x v="1"/>
    <x v="1"/>
    <s v="English"/>
    <x v="3"/>
    <x v="1"/>
    <x v="0"/>
    <x v="2"/>
    <x v="3"/>
    <s v="Yes"/>
  </r>
  <r>
    <n v="241"/>
    <m/>
    <m/>
    <m/>
    <m/>
    <m/>
    <m/>
    <m/>
    <m/>
    <m/>
    <s v="Fear (e.g. not ready to face/discuss health problem)"/>
    <m/>
    <n v="1"/>
    <n v="3"/>
    <m/>
    <n v="0"/>
    <n v="0"/>
    <n v="0"/>
    <n v="0"/>
    <n v="0"/>
    <n v="0"/>
    <n v="0"/>
    <n v="0"/>
    <n v="0"/>
    <n v="1"/>
    <m/>
    <m/>
    <n v="1"/>
    <n v="1"/>
    <s v="Correct"/>
    <x v="0"/>
    <n v="26"/>
    <x v="2"/>
    <x v="50"/>
    <x v="1"/>
    <x v="1"/>
    <s v="English"/>
    <x v="0"/>
    <x v="7"/>
    <x v="0"/>
    <x v="2"/>
    <x v="3"/>
    <s v="Yes"/>
  </r>
  <r>
    <n v="242"/>
    <m/>
    <m/>
    <m/>
    <m/>
    <m/>
    <m/>
    <s v="Don’t understand need to see a doctor"/>
    <m/>
    <m/>
    <m/>
    <m/>
    <n v="1"/>
    <n v="3"/>
    <m/>
    <n v="0"/>
    <n v="0"/>
    <n v="0"/>
    <n v="0"/>
    <n v="0"/>
    <n v="0"/>
    <n v="1"/>
    <n v="0"/>
    <n v="0"/>
    <n v="0"/>
    <m/>
    <m/>
    <n v="1"/>
    <n v="1"/>
    <s v="Correct"/>
    <x v="0"/>
    <n v="43"/>
    <x v="2"/>
    <x v="70"/>
    <x v="1"/>
    <x v="1"/>
    <s v="English"/>
    <x v="6"/>
    <x v="1"/>
    <x v="0"/>
    <x v="2"/>
    <x v="3"/>
    <s v="Yes"/>
  </r>
  <r>
    <n v="243"/>
    <m/>
    <m/>
    <m/>
    <m/>
    <m/>
    <s v="There are no barriers"/>
    <m/>
    <m/>
    <m/>
    <m/>
    <m/>
    <n v="1"/>
    <n v="3"/>
    <m/>
    <n v="0"/>
    <n v="0"/>
    <n v="0"/>
    <n v="0"/>
    <n v="0"/>
    <n v="1"/>
    <n v="0"/>
    <n v="0"/>
    <n v="0"/>
    <n v="0"/>
    <m/>
    <m/>
    <n v="1"/>
    <n v="1"/>
    <s v="Correct"/>
    <x v="0"/>
    <n v="37"/>
    <x v="2"/>
    <x v="71"/>
    <x v="1"/>
    <x v="1"/>
    <s v="English"/>
    <x v="6"/>
    <x v="1"/>
    <x v="0"/>
    <x v="2"/>
    <x v="3"/>
    <s v="Yes"/>
  </r>
  <r>
    <n v="244"/>
    <m/>
    <m/>
    <s v="Unable to pay co-pays/deductibles"/>
    <m/>
    <m/>
    <m/>
    <m/>
    <s v="No insurance"/>
    <m/>
    <s v="Fear (e.g. not ready to face/discuss health problem)"/>
    <m/>
    <n v="3"/>
    <n v="1"/>
    <m/>
    <n v="0"/>
    <n v="0"/>
    <n v="1"/>
    <n v="0"/>
    <n v="0"/>
    <n v="0"/>
    <n v="0"/>
    <n v="1"/>
    <n v="0"/>
    <n v="1"/>
    <m/>
    <m/>
    <n v="3"/>
    <n v="3"/>
    <s v="Correct"/>
    <x v="1"/>
    <n v="48"/>
    <x v="2"/>
    <x v="72"/>
    <x v="1"/>
    <x v="1"/>
    <s v="English"/>
    <x v="5"/>
    <x v="8"/>
    <x v="6"/>
    <x v="2"/>
    <x v="3"/>
    <s v="Yes"/>
  </r>
  <r>
    <n v="245"/>
    <m/>
    <m/>
    <s v="Unable to pay co-pays/deductibles"/>
    <m/>
    <s v="Language barriers"/>
    <m/>
    <m/>
    <s v="No insurance"/>
    <m/>
    <m/>
    <m/>
    <n v="3"/>
    <n v="1"/>
    <m/>
    <n v="0"/>
    <n v="0"/>
    <n v="1"/>
    <n v="0"/>
    <n v="1"/>
    <n v="0"/>
    <n v="0"/>
    <n v="1"/>
    <n v="0"/>
    <n v="0"/>
    <m/>
    <m/>
    <n v="3"/>
    <n v="3"/>
    <s v="Correct"/>
    <x v="0"/>
    <n v="38"/>
    <x v="2"/>
    <x v="54"/>
    <x v="1"/>
    <x v="1"/>
    <s v="English"/>
    <x v="6"/>
    <x v="1"/>
    <x v="6"/>
    <x v="2"/>
    <x v="3"/>
    <s v="Yes"/>
  </r>
  <r>
    <n v="246"/>
    <m/>
    <m/>
    <m/>
    <m/>
    <m/>
    <m/>
    <m/>
    <s v="No insurance"/>
    <m/>
    <m/>
    <m/>
    <n v="1"/>
    <n v="3"/>
    <m/>
    <n v="0"/>
    <n v="0"/>
    <n v="0"/>
    <n v="0"/>
    <n v="0"/>
    <n v="0"/>
    <n v="0"/>
    <n v="1"/>
    <n v="0"/>
    <n v="0"/>
    <m/>
    <m/>
    <n v="1"/>
    <n v="1"/>
    <s v="Correct"/>
    <x v="0"/>
    <n v="18"/>
    <x v="2"/>
    <x v="68"/>
    <x v="1"/>
    <x v="1"/>
    <s v="English"/>
    <x v="3"/>
    <x v="4"/>
    <x v="5"/>
    <x v="2"/>
    <x v="3"/>
    <s v="Yes"/>
  </r>
  <r>
    <n v="247"/>
    <m/>
    <m/>
    <m/>
    <m/>
    <m/>
    <m/>
    <s v="Don’t understand need to see a doctor"/>
    <m/>
    <m/>
    <m/>
    <m/>
    <n v="1"/>
    <n v="3"/>
    <m/>
    <n v="0"/>
    <n v="0"/>
    <n v="0"/>
    <n v="0"/>
    <n v="0"/>
    <n v="0"/>
    <n v="1"/>
    <n v="0"/>
    <n v="0"/>
    <n v="0"/>
    <m/>
    <m/>
    <n v="1"/>
    <n v="1"/>
    <s v="Correct"/>
    <x v="0"/>
    <n v="55"/>
    <x v="2"/>
    <x v="58"/>
    <x v="1"/>
    <x v="1"/>
    <s v="English"/>
    <x v="6"/>
    <x v="7"/>
    <x v="0"/>
    <x v="2"/>
    <x v="3"/>
    <s v="Yes"/>
  </r>
  <r>
    <n v="248"/>
    <m/>
    <m/>
    <s v="Unable to pay co-pays/deductibles"/>
    <m/>
    <m/>
    <m/>
    <s v="Don’t understand need to see a doctor"/>
    <m/>
    <s v="Transportation"/>
    <m/>
    <m/>
    <n v="3"/>
    <n v="1"/>
    <m/>
    <n v="0"/>
    <n v="0"/>
    <n v="1"/>
    <n v="0"/>
    <n v="0"/>
    <n v="0"/>
    <n v="1"/>
    <n v="0"/>
    <n v="1"/>
    <n v="0"/>
    <m/>
    <m/>
    <n v="3"/>
    <n v="3"/>
    <s v="Correct"/>
    <x v="0"/>
    <n v="59"/>
    <x v="2"/>
    <x v="68"/>
    <x v="1"/>
    <x v="1"/>
    <s v="English"/>
    <x v="6"/>
    <x v="7"/>
    <x v="0"/>
    <x v="2"/>
    <x v="3"/>
    <s v="Yes"/>
  </r>
  <r>
    <n v="249"/>
    <m/>
    <m/>
    <s v="Unable to pay co-pays/deductibles"/>
    <m/>
    <m/>
    <m/>
    <m/>
    <s v="No insurance"/>
    <s v="Transportation"/>
    <m/>
    <m/>
    <n v="3"/>
    <n v="1"/>
    <m/>
    <n v="0"/>
    <n v="0"/>
    <n v="1"/>
    <n v="0"/>
    <n v="0"/>
    <n v="0"/>
    <n v="0"/>
    <n v="1"/>
    <n v="1"/>
    <n v="0"/>
    <m/>
    <m/>
    <n v="3"/>
    <n v="3"/>
    <s v="Correct"/>
    <x v="0"/>
    <n v="18"/>
    <x v="2"/>
    <x v="68"/>
    <x v="1"/>
    <x v="1"/>
    <s v="English"/>
    <x v="3"/>
    <x v="4"/>
    <x v="5"/>
    <x v="2"/>
    <x v="3"/>
    <s v="Yes"/>
  </r>
  <r>
    <n v="250"/>
    <m/>
    <s v="Lack of availability of doctors"/>
    <s v="Unable to pay co-pays/deductibles"/>
    <m/>
    <s v="Language barriers"/>
    <m/>
    <m/>
    <s v="No insurance"/>
    <m/>
    <m/>
    <m/>
    <n v="4"/>
    <n v="0.75"/>
    <m/>
    <n v="0"/>
    <n v="0.75"/>
    <n v="0.75"/>
    <n v="0"/>
    <n v="0.75"/>
    <n v="0"/>
    <n v="0"/>
    <n v="0.75"/>
    <n v="0"/>
    <n v="0"/>
    <m/>
    <m/>
    <n v="3"/>
    <n v="4"/>
    <s v="Correct"/>
    <x v="0"/>
    <n v="25"/>
    <x v="2"/>
    <x v="54"/>
    <x v="1"/>
    <x v="1"/>
    <s v="English"/>
    <x v="6"/>
    <x v="7"/>
    <x v="0"/>
    <x v="2"/>
    <x v="3"/>
    <s v="Yes"/>
  </r>
  <r>
    <n v="251"/>
    <m/>
    <m/>
    <m/>
    <m/>
    <m/>
    <m/>
    <s v="Don’t understand need to see a doctor"/>
    <s v="No insurance"/>
    <m/>
    <s v="Fear (e.g. not ready to face/discuss health problem)"/>
    <m/>
    <n v="3"/>
    <n v="1"/>
    <m/>
    <n v="0"/>
    <n v="0"/>
    <n v="0"/>
    <n v="0"/>
    <n v="0"/>
    <n v="0"/>
    <n v="1"/>
    <n v="1"/>
    <n v="0"/>
    <n v="1"/>
    <m/>
    <m/>
    <n v="3"/>
    <n v="3"/>
    <s v="Correct"/>
    <x v="1"/>
    <n v="49"/>
    <x v="2"/>
    <x v="71"/>
    <x v="1"/>
    <x v="1"/>
    <s v="English"/>
    <x v="6"/>
    <x v="8"/>
    <x v="6"/>
    <x v="2"/>
    <x v="3"/>
    <s v="Yes"/>
  </r>
  <r>
    <n v="252"/>
    <m/>
    <m/>
    <m/>
    <m/>
    <m/>
    <m/>
    <s v="Don’t understand need to see a doctor"/>
    <m/>
    <m/>
    <m/>
    <m/>
    <n v="1"/>
    <n v="3"/>
    <m/>
    <n v="0"/>
    <n v="0"/>
    <n v="0"/>
    <n v="0"/>
    <n v="0"/>
    <n v="0"/>
    <n v="1"/>
    <n v="0"/>
    <n v="0"/>
    <n v="0"/>
    <m/>
    <m/>
    <n v="1"/>
    <n v="1"/>
    <s v="Correct"/>
    <x v="1"/>
    <n v="41"/>
    <x v="0"/>
    <x v="73"/>
    <x v="2"/>
    <x v="2"/>
    <s v="English"/>
    <x v="6"/>
    <x v="8"/>
    <x v="0"/>
    <x v="2"/>
    <x v="3"/>
    <s v="Yes"/>
  </r>
  <r>
    <n v="253"/>
    <m/>
    <m/>
    <s v="Unable to pay co-pays/deductibles"/>
    <m/>
    <m/>
    <m/>
    <m/>
    <m/>
    <s v="Transportation"/>
    <m/>
    <m/>
    <n v="2"/>
    <n v="1.5"/>
    <m/>
    <n v="0"/>
    <n v="0"/>
    <n v="1"/>
    <n v="0"/>
    <n v="0"/>
    <n v="0"/>
    <n v="0"/>
    <n v="0"/>
    <n v="1"/>
    <n v="0"/>
    <m/>
    <m/>
    <n v="2"/>
    <n v="2"/>
    <s v="Correct"/>
    <x v="0"/>
    <n v="34"/>
    <x v="2"/>
    <x v="74"/>
    <x v="1"/>
    <x v="0"/>
    <s v="English"/>
    <x v="5"/>
    <x v="6"/>
    <x v="0"/>
    <x v="2"/>
    <x v="3"/>
    <s v="Yes"/>
  </r>
  <r>
    <n v="254"/>
    <m/>
    <m/>
    <m/>
    <m/>
    <m/>
    <s v="There are no barriers"/>
    <m/>
    <s v="No insurance"/>
    <m/>
    <m/>
    <m/>
    <n v="2"/>
    <n v="1.5"/>
    <m/>
    <n v="0"/>
    <n v="0"/>
    <n v="0"/>
    <n v="0"/>
    <n v="0"/>
    <n v="1"/>
    <n v="0"/>
    <n v="1"/>
    <n v="0"/>
    <n v="0"/>
    <m/>
    <m/>
    <n v="2"/>
    <n v="2"/>
    <s v="Correct"/>
    <x v="0"/>
    <n v="70"/>
    <x v="2"/>
    <x v="75"/>
    <x v="1"/>
    <x v="1"/>
    <s v="English"/>
    <x v="3"/>
    <x v="0"/>
    <x v="0"/>
    <x v="0"/>
    <x v="3"/>
    <m/>
  </r>
  <r>
    <n v="255"/>
    <m/>
    <m/>
    <m/>
    <m/>
    <m/>
    <m/>
    <m/>
    <m/>
    <m/>
    <m/>
    <m/>
    <n v="0"/>
    <e v="#DIV/0!"/>
    <m/>
    <n v="0"/>
    <n v="0"/>
    <n v="0"/>
    <n v="0"/>
    <n v="0"/>
    <n v="0"/>
    <n v="0"/>
    <n v="0"/>
    <n v="0"/>
    <n v="0"/>
    <m/>
    <m/>
    <n v="0"/>
    <n v="0"/>
    <s v="Correct"/>
    <x v="1"/>
    <n v="47"/>
    <x v="2"/>
    <x v="54"/>
    <x v="1"/>
    <x v="1"/>
    <s v="English"/>
    <x v="3"/>
    <x v="7"/>
    <x v="0"/>
    <x v="2"/>
    <x v="3"/>
    <s v="Yes"/>
  </r>
  <r>
    <n v="256"/>
    <m/>
    <m/>
    <m/>
    <m/>
    <m/>
    <m/>
    <s v="Don’t understand need to see a doctor"/>
    <m/>
    <m/>
    <s v="Fear (e.g. not ready to face/discuss health problem)"/>
    <m/>
    <n v="2"/>
    <n v="1.5"/>
    <m/>
    <n v="0"/>
    <n v="0"/>
    <n v="0"/>
    <n v="0"/>
    <n v="0"/>
    <n v="0"/>
    <n v="1"/>
    <n v="0"/>
    <n v="0"/>
    <n v="1"/>
    <m/>
    <m/>
    <n v="2"/>
    <n v="2"/>
    <s v="Correct"/>
    <x v="1"/>
    <n v="43"/>
    <x v="2"/>
    <x v="28"/>
    <x v="1"/>
    <x v="1"/>
    <s v="Italian"/>
    <x v="0"/>
    <x v="6"/>
    <x v="0"/>
    <x v="2"/>
    <x v="3"/>
    <s v="Yes"/>
  </r>
  <r>
    <n v="257"/>
    <m/>
    <m/>
    <m/>
    <m/>
    <m/>
    <m/>
    <s v="Don’t understand need to see a doctor"/>
    <m/>
    <s v="Transportation"/>
    <m/>
    <m/>
    <n v="2"/>
    <n v="1.5"/>
    <m/>
    <n v="0"/>
    <n v="0"/>
    <n v="0"/>
    <n v="0"/>
    <n v="0"/>
    <n v="0"/>
    <n v="1"/>
    <n v="0"/>
    <n v="1"/>
    <n v="0"/>
    <m/>
    <m/>
    <n v="2"/>
    <n v="2"/>
    <s v="Correct"/>
    <x v="0"/>
    <n v="53"/>
    <x v="2"/>
    <x v="58"/>
    <x v="1"/>
    <x v="2"/>
    <s v="English, Spanish"/>
    <x v="6"/>
    <x v="0"/>
    <x v="0"/>
    <x v="2"/>
    <x v="3"/>
    <s v="Yes"/>
  </r>
  <r>
    <n v="258"/>
    <m/>
    <m/>
    <m/>
    <m/>
    <m/>
    <m/>
    <m/>
    <s v="No insurance"/>
    <m/>
    <m/>
    <m/>
    <n v="1"/>
    <n v="3"/>
    <m/>
    <n v="0"/>
    <n v="0"/>
    <n v="0"/>
    <n v="0"/>
    <n v="0"/>
    <n v="0"/>
    <n v="0"/>
    <n v="1"/>
    <n v="0"/>
    <n v="0"/>
    <m/>
    <m/>
    <n v="1"/>
    <n v="1"/>
    <s v="Correct"/>
    <x v="1"/>
    <n v="58"/>
    <x v="2"/>
    <x v="68"/>
    <x v="1"/>
    <x v="1"/>
    <s v="English"/>
    <x v="3"/>
    <x v="0"/>
    <x v="0"/>
    <x v="2"/>
    <x v="3"/>
    <s v="Yes"/>
  </r>
  <r>
    <n v="259"/>
    <s v="Cultural/religious beliefs"/>
    <m/>
    <m/>
    <m/>
    <m/>
    <m/>
    <m/>
    <m/>
    <s v="Transportation"/>
    <s v="Fear (e.g. not ready to face/discuss health problem)"/>
    <m/>
    <n v="3"/>
    <n v="1"/>
    <m/>
    <n v="1"/>
    <n v="0"/>
    <n v="0"/>
    <n v="0"/>
    <n v="0"/>
    <n v="0"/>
    <n v="0"/>
    <n v="0"/>
    <n v="1"/>
    <n v="1"/>
    <m/>
    <m/>
    <n v="3"/>
    <n v="3"/>
    <s v="Correct"/>
    <x v="0"/>
    <n v="36"/>
    <x v="2"/>
    <x v="46"/>
    <x v="1"/>
    <x v="1"/>
    <s v="English, Spanish"/>
    <x v="5"/>
    <x v="7"/>
    <x v="0"/>
    <x v="2"/>
    <x v="3"/>
    <s v="Yes"/>
  </r>
  <r>
    <n v="260"/>
    <m/>
    <m/>
    <m/>
    <m/>
    <m/>
    <m/>
    <m/>
    <m/>
    <m/>
    <s v="Fear (e.g. not ready to face/discuss health problem)"/>
    <m/>
    <n v="1"/>
    <n v="3"/>
    <m/>
    <n v="0"/>
    <n v="0"/>
    <n v="0"/>
    <n v="0"/>
    <n v="0"/>
    <n v="0"/>
    <n v="0"/>
    <n v="0"/>
    <n v="0"/>
    <n v="1"/>
    <m/>
    <m/>
    <n v="1"/>
    <n v="1"/>
    <s v="Correct"/>
    <x v="0"/>
    <n v="74"/>
    <x v="2"/>
    <x v="76"/>
    <x v="1"/>
    <x v="1"/>
    <s v="English"/>
    <x v="6"/>
    <x v="7"/>
    <x v="2"/>
    <x v="2"/>
    <x v="3"/>
    <s v="Yes"/>
  </r>
  <r>
    <n v="261"/>
    <m/>
    <m/>
    <s v="Unable to pay co-pays/deductibles"/>
    <m/>
    <m/>
    <m/>
    <m/>
    <m/>
    <m/>
    <m/>
    <m/>
    <n v="1"/>
    <n v="3"/>
    <m/>
    <n v="0"/>
    <n v="0"/>
    <n v="1"/>
    <n v="0"/>
    <n v="0"/>
    <n v="0"/>
    <n v="0"/>
    <n v="0"/>
    <n v="0"/>
    <n v="0"/>
    <m/>
    <m/>
    <n v="1"/>
    <n v="1"/>
    <s v="Correct"/>
    <x v="1"/>
    <n v="29"/>
    <x v="2"/>
    <x v="43"/>
    <x v="1"/>
    <x v="1"/>
    <s v="English"/>
    <x v="6"/>
    <x v="1"/>
    <x v="0"/>
    <x v="2"/>
    <x v="3"/>
    <s v="Yes"/>
  </r>
  <r>
    <n v="262"/>
    <m/>
    <m/>
    <s v="Unable to pay co-pays/deductibles"/>
    <m/>
    <m/>
    <m/>
    <s v="Don’t understand need to see a doctor"/>
    <m/>
    <m/>
    <m/>
    <m/>
    <n v="2"/>
    <n v="1.5"/>
    <m/>
    <n v="0"/>
    <n v="0"/>
    <n v="1"/>
    <n v="0"/>
    <n v="0"/>
    <n v="0"/>
    <n v="1"/>
    <n v="0"/>
    <n v="0"/>
    <n v="0"/>
    <m/>
    <m/>
    <n v="2"/>
    <n v="2"/>
    <s v="Correct"/>
    <x v="1"/>
    <n v="28"/>
    <x v="0"/>
    <x v="7"/>
    <x v="1"/>
    <x v="1"/>
    <s v="English"/>
    <x v="6"/>
    <x v="1"/>
    <x v="0"/>
    <x v="2"/>
    <x v="3"/>
    <s v="Yes"/>
  </r>
  <r>
    <n v="263"/>
    <s v="Cultural/religious beliefs"/>
    <m/>
    <s v="Unable to pay co-pays/deductibles"/>
    <m/>
    <m/>
    <m/>
    <s v="Don’t understand need to see a doctor"/>
    <m/>
    <m/>
    <m/>
    <m/>
    <n v="3"/>
    <n v="1"/>
    <m/>
    <n v="1"/>
    <n v="0"/>
    <n v="1"/>
    <n v="0"/>
    <n v="0"/>
    <n v="0"/>
    <n v="1"/>
    <n v="0"/>
    <n v="0"/>
    <n v="0"/>
    <m/>
    <m/>
    <n v="3"/>
    <n v="3"/>
    <s v="Correct"/>
    <x v="0"/>
    <n v="29"/>
    <x v="1"/>
    <x v="77"/>
    <x v="5"/>
    <x v="1"/>
    <s v="English, Korean"/>
    <x v="5"/>
    <x v="7"/>
    <x v="0"/>
    <x v="2"/>
    <x v="3"/>
    <s v="Yes"/>
  </r>
  <r>
    <n v="264"/>
    <s v="Cultural/religious beliefs"/>
    <m/>
    <s v="Unable to pay co-pays/deductibles"/>
    <s v="Don’t know how to find doctors"/>
    <m/>
    <m/>
    <m/>
    <m/>
    <m/>
    <m/>
    <m/>
    <n v="3"/>
    <n v="1"/>
    <m/>
    <n v="1"/>
    <n v="0"/>
    <n v="1"/>
    <n v="1"/>
    <n v="0"/>
    <n v="0"/>
    <n v="0"/>
    <n v="0"/>
    <n v="0"/>
    <n v="0"/>
    <m/>
    <m/>
    <n v="3"/>
    <n v="3"/>
    <s v="Correct"/>
    <x v="0"/>
    <n v="29"/>
    <x v="2"/>
    <x v="78"/>
    <x v="1"/>
    <x v="1"/>
    <s v="English"/>
    <x v="5"/>
    <x v="1"/>
    <x v="0"/>
    <x v="2"/>
    <x v="3"/>
    <s v="Yes"/>
  </r>
  <r>
    <n v="265"/>
    <m/>
    <m/>
    <s v="Unable to pay co-pays/deductibles"/>
    <m/>
    <m/>
    <m/>
    <s v="Don’t understand need to see a doctor"/>
    <m/>
    <m/>
    <s v="Fear (e.g. not ready to face/discuss health problem)"/>
    <m/>
    <n v="3"/>
    <n v="1"/>
    <m/>
    <n v="0"/>
    <n v="0"/>
    <n v="1"/>
    <n v="0"/>
    <n v="0"/>
    <n v="0"/>
    <n v="1"/>
    <n v="0"/>
    <n v="0"/>
    <n v="1"/>
    <m/>
    <m/>
    <n v="3"/>
    <n v="3"/>
    <s v="Correct"/>
    <x v="0"/>
    <n v="35"/>
    <x v="2"/>
    <x v="79"/>
    <x v="1"/>
    <x v="1"/>
    <s v="English"/>
    <x v="6"/>
    <x v="7"/>
    <x v="0"/>
    <x v="2"/>
    <x v="3"/>
    <s v="Yes"/>
  </r>
  <r>
    <n v="266"/>
    <m/>
    <m/>
    <m/>
    <s v="Don’t know how to find doctors"/>
    <m/>
    <m/>
    <s v="Don’t understand need to see a doctor"/>
    <m/>
    <m/>
    <m/>
    <m/>
    <n v="2"/>
    <n v="1.5"/>
    <m/>
    <n v="0"/>
    <n v="0"/>
    <n v="0"/>
    <n v="1"/>
    <n v="0"/>
    <n v="0"/>
    <n v="1"/>
    <n v="0"/>
    <n v="0"/>
    <n v="0"/>
    <m/>
    <m/>
    <n v="2"/>
    <n v="2"/>
    <s v="Correct"/>
    <x v="1"/>
    <n v="29"/>
    <x v="0"/>
    <x v="80"/>
    <x v="1"/>
    <x v="1"/>
    <s v="English"/>
    <x v="0"/>
    <x v="1"/>
    <x v="0"/>
    <x v="2"/>
    <x v="3"/>
    <s v="Yes"/>
  </r>
  <r>
    <n v="267"/>
    <m/>
    <m/>
    <s v="Unable to pay co-pays/deductibles"/>
    <m/>
    <m/>
    <s v="There are no barriers"/>
    <m/>
    <s v="No insurance"/>
    <m/>
    <m/>
    <m/>
    <n v="3"/>
    <n v="1"/>
    <m/>
    <n v="0"/>
    <n v="0"/>
    <n v="1"/>
    <n v="0"/>
    <n v="0"/>
    <n v="1"/>
    <n v="0"/>
    <n v="1"/>
    <n v="0"/>
    <n v="0"/>
    <m/>
    <m/>
    <n v="3"/>
    <n v="3"/>
    <s v="Correct"/>
    <x v="0"/>
    <n v="53"/>
    <x v="1"/>
    <x v="81"/>
    <x v="2"/>
    <x v="2"/>
    <s v="English, Spanish"/>
    <x v="5"/>
    <x v="1"/>
    <x v="0"/>
    <x v="2"/>
    <x v="3"/>
    <s v="Yes"/>
  </r>
  <r>
    <n v="268"/>
    <m/>
    <m/>
    <m/>
    <m/>
    <m/>
    <m/>
    <m/>
    <s v="No insurance"/>
    <m/>
    <s v="Fear (e.g. not ready to face/discuss health problem)"/>
    <m/>
    <n v="2"/>
    <n v="1.5"/>
    <m/>
    <n v="0"/>
    <n v="0"/>
    <n v="0"/>
    <n v="0"/>
    <n v="0"/>
    <n v="0"/>
    <n v="0"/>
    <n v="1"/>
    <n v="0"/>
    <n v="1"/>
    <m/>
    <m/>
    <n v="2"/>
    <n v="2"/>
    <s v="Correct"/>
    <x v="0"/>
    <n v="37"/>
    <x v="2"/>
    <x v="82"/>
    <x v="1"/>
    <x v="2"/>
    <s v="English"/>
    <x v="2"/>
    <x v="7"/>
    <x v="0"/>
    <x v="2"/>
    <x v="3"/>
    <s v="Yes"/>
  </r>
  <r>
    <n v="269"/>
    <s v="Cultural/religious beliefs"/>
    <m/>
    <m/>
    <m/>
    <m/>
    <m/>
    <s v="Don’t understand need to see a doctor"/>
    <m/>
    <m/>
    <m/>
    <m/>
    <n v="2"/>
    <n v="1.5"/>
    <m/>
    <n v="1"/>
    <n v="0"/>
    <n v="0"/>
    <n v="0"/>
    <n v="0"/>
    <n v="0"/>
    <n v="1"/>
    <n v="0"/>
    <n v="0"/>
    <n v="0"/>
    <m/>
    <m/>
    <n v="2"/>
    <n v="2"/>
    <s v="Correct"/>
    <x v="0"/>
    <n v="44"/>
    <x v="2"/>
    <x v="58"/>
    <x v="5"/>
    <x v="1"/>
    <s v="English"/>
    <x v="6"/>
    <x v="1"/>
    <x v="0"/>
    <x v="2"/>
    <x v="3"/>
    <s v="Yes"/>
  </r>
  <r>
    <n v="270"/>
    <m/>
    <m/>
    <m/>
    <m/>
    <m/>
    <m/>
    <m/>
    <s v="No insurance"/>
    <m/>
    <s v="Fear (e.g. not ready to face/discuss health problem)"/>
    <m/>
    <n v="2"/>
    <n v="1.5"/>
    <m/>
    <n v="0"/>
    <n v="0"/>
    <n v="0"/>
    <n v="0"/>
    <n v="0"/>
    <n v="0"/>
    <n v="0"/>
    <n v="1"/>
    <n v="0"/>
    <n v="1"/>
    <m/>
    <m/>
    <n v="2"/>
    <n v="2"/>
    <s v="Correct"/>
    <x v="0"/>
    <n v="18"/>
    <x v="2"/>
    <x v="58"/>
    <x v="1"/>
    <x v="1"/>
    <s v="English"/>
    <x v="0"/>
    <x v="3"/>
    <x v="5"/>
    <x v="2"/>
    <x v="3"/>
    <s v="Yes"/>
  </r>
  <r>
    <n v="271"/>
    <m/>
    <m/>
    <m/>
    <m/>
    <m/>
    <m/>
    <m/>
    <m/>
    <m/>
    <m/>
    <m/>
    <n v="0"/>
    <e v="#DIV/0!"/>
    <m/>
    <n v="0"/>
    <n v="0"/>
    <n v="0"/>
    <n v="0"/>
    <n v="0"/>
    <n v="0"/>
    <n v="0"/>
    <n v="0"/>
    <n v="0"/>
    <n v="0"/>
    <m/>
    <m/>
    <n v="0"/>
    <n v="0"/>
    <s v="Correct"/>
    <x v="1"/>
    <n v="48"/>
    <x v="2"/>
    <x v="54"/>
    <x v="1"/>
    <x v="1"/>
    <s v="English"/>
    <x v="2"/>
    <x v="0"/>
    <x v="1"/>
    <x v="2"/>
    <x v="4"/>
    <s v="Yes"/>
  </r>
  <r>
    <n v="272"/>
    <m/>
    <m/>
    <m/>
    <m/>
    <m/>
    <m/>
    <m/>
    <s v="No insurance"/>
    <m/>
    <m/>
    <m/>
    <n v="1"/>
    <n v="3"/>
    <m/>
    <n v="0"/>
    <n v="0"/>
    <n v="0"/>
    <n v="0"/>
    <n v="0"/>
    <n v="0"/>
    <n v="0"/>
    <n v="1"/>
    <n v="0"/>
    <n v="0"/>
    <m/>
    <m/>
    <n v="1"/>
    <n v="1"/>
    <s v="Correct"/>
    <x v="1"/>
    <n v="24"/>
    <x v="2"/>
    <x v="65"/>
    <x v="1"/>
    <x v="1"/>
    <s v="English"/>
    <x v="3"/>
    <x v="4"/>
    <x v="0"/>
    <x v="2"/>
    <x v="0"/>
    <s v="Yes"/>
  </r>
  <r>
    <n v="273"/>
    <m/>
    <m/>
    <m/>
    <m/>
    <m/>
    <m/>
    <m/>
    <m/>
    <m/>
    <m/>
    <m/>
    <n v="0"/>
    <e v="#DIV/0!"/>
    <m/>
    <n v="0"/>
    <n v="0"/>
    <n v="0"/>
    <n v="0"/>
    <n v="0"/>
    <n v="0"/>
    <n v="0"/>
    <n v="0"/>
    <n v="0"/>
    <n v="0"/>
    <m/>
    <m/>
    <n v="0"/>
    <n v="0"/>
    <s v="Correct"/>
    <x v="0"/>
    <n v="42"/>
    <x v="2"/>
    <x v="72"/>
    <x v="1"/>
    <x v="1"/>
    <s v="English"/>
    <x v="3"/>
    <x v="0"/>
    <x v="1"/>
    <x v="2"/>
    <x v="4"/>
    <s v="Yes"/>
  </r>
  <r>
    <n v="274"/>
    <m/>
    <m/>
    <m/>
    <m/>
    <m/>
    <m/>
    <s v="Don’t understand need to see a doctor"/>
    <m/>
    <m/>
    <m/>
    <m/>
    <n v="1"/>
    <n v="3"/>
    <m/>
    <n v="0"/>
    <n v="0"/>
    <n v="0"/>
    <n v="0"/>
    <n v="0"/>
    <n v="0"/>
    <n v="1"/>
    <n v="0"/>
    <n v="0"/>
    <n v="0"/>
    <m/>
    <m/>
    <n v="1"/>
    <n v="1"/>
    <s v="Correct"/>
    <x v="0"/>
    <n v="48"/>
    <x v="2"/>
    <x v="54"/>
    <x v="1"/>
    <x v="1"/>
    <s v="English"/>
    <x v="5"/>
    <x v="7"/>
    <x v="0"/>
    <x v="2"/>
    <x v="0"/>
    <s v="Yes"/>
  </r>
  <r>
    <n v="275"/>
    <m/>
    <m/>
    <m/>
    <m/>
    <m/>
    <s v="There are no barriers"/>
    <m/>
    <s v="No insurance"/>
    <m/>
    <m/>
    <m/>
    <n v="2"/>
    <n v="1.5"/>
    <m/>
    <n v="0"/>
    <n v="0"/>
    <n v="0"/>
    <n v="0"/>
    <n v="0"/>
    <n v="1"/>
    <n v="0"/>
    <n v="1"/>
    <n v="0"/>
    <n v="0"/>
    <m/>
    <m/>
    <n v="2"/>
    <n v="2"/>
    <s v="Correct"/>
    <x v="1"/>
    <n v="57"/>
    <x v="2"/>
    <x v="58"/>
    <x v="1"/>
    <x v="1"/>
    <s v="English"/>
    <x v="6"/>
    <x v="7"/>
    <x v="0"/>
    <x v="2"/>
    <x v="0"/>
    <s v="Yes"/>
  </r>
  <r>
    <n v="276"/>
    <m/>
    <m/>
    <m/>
    <m/>
    <m/>
    <s v="There are no barriers"/>
    <m/>
    <m/>
    <m/>
    <m/>
    <m/>
    <n v="1"/>
    <n v="3"/>
    <m/>
    <n v="0"/>
    <n v="0"/>
    <n v="0"/>
    <n v="0"/>
    <n v="0"/>
    <n v="1"/>
    <n v="0"/>
    <n v="0"/>
    <n v="0"/>
    <n v="0"/>
    <m/>
    <m/>
    <n v="1"/>
    <n v="1"/>
    <s v="Correct"/>
    <x v="1"/>
    <n v="58"/>
    <x v="2"/>
    <x v="58"/>
    <x v="1"/>
    <x v="0"/>
    <s v="English"/>
    <x v="3"/>
    <x v="0"/>
    <x v="3"/>
    <x v="2"/>
    <x v="4"/>
    <s v="No"/>
  </r>
  <r>
    <n v="277"/>
    <s v="Cultural/religious beliefs"/>
    <s v="Lack of availability of doctors"/>
    <m/>
    <m/>
    <m/>
    <m/>
    <m/>
    <m/>
    <m/>
    <s v="Fear (e.g. not ready to face/discuss health problem)"/>
    <m/>
    <n v="3"/>
    <n v="1"/>
    <m/>
    <n v="1"/>
    <n v="1"/>
    <n v="0"/>
    <n v="0"/>
    <n v="0"/>
    <n v="0"/>
    <n v="0"/>
    <n v="0"/>
    <n v="0"/>
    <n v="1"/>
    <m/>
    <m/>
    <n v="3"/>
    <n v="3"/>
    <s v="Correct"/>
    <x v="0"/>
    <n v="44"/>
    <x v="2"/>
    <x v="63"/>
    <x v="1"/>
    <x v="1"/>
    <s v="English"/>
    <x v="0"/>
    <x v="9"/>
    <x v="0"/>
    <x v="2"/>
    <x v="0"/>
    <s v="Yes"/>
  </r>
  <r>
    <n v="278"/>
    <m/>
    <m/>
    <m/>
    <m/>
    <m/>
    <m/>
    <m/>
    <m/>
    <m/>
    <m/>
    <m/>
    <n v="0"/>
    <e v="#DIV/0!"/>
    <m/>
    <n v="0"/>
    <n v="0"/>
    <n v="0"/>
    <n v="0"/>
    <n v="0"/>
    <n v="0"/>
    <n v="0"/>
    <n v="0"/>
    <n v="0"/>
    <n v="0"/>
    <m/>
    <m/>
    <n v="0"/>
    <n v="0"/>
    <s v="Correct"/>
    <x v="1"/>
    <n v="70"/>
    <x v="0"/>
    <x v="83"/>
    <x v="5"/>
    <x v="0"/>
    <s v="English"/>
    <x v="3"/>
    <x v="7"/>
    <x v="2"/>
    <x v="2"/>
    <x v="5"/>
    <s v="Yes"/>
  </r>
  <r>
    <n v="279"/>
    <m/>
    <m/>
    <m/>
    <m/>
    <m/>
    <m/>
    <s v="Don’t understand need to see a doctor"/>
    <m/>
    <m/>
    <m/>
    <m/>
    <n v="1"/>
    <n v="3"/>
    <m/>
    <n v="0"/>
    <n v="0"/>
    <n v="0"/>
    <n v="0"/>
    <n v="0"/>
    <n v="0"/>
    <n v="1"/>
    <n v="0"/>
    <n v="0"/>
    <n v="0"/>
    <m/>
    <m/>
    <n v="1"/>
    <n v="1"/>
    <s v="Correct"/>
    <x v="1"/>
    <n v="73"/>
    <x v="0"/>
    <x v="83"/>
    <x v="1"/>
    <x v="2"/>
    <s v="English"/>
    <x v="5"/>
    <x v="1"/>
    <x v="2"/>
    <x v="2"/>
    <x v="6"/>
    <s v="No"/>
  </r>
  <r>
    <n v="280"/>
    <m/>
    <m/>
    <s v="Unable to pay co-pays/deductibles"/>
    <m/>
    <m/>
    <m/>
    <m/>
    <s v="No insurance"/>
    <m/>
    <m/>
    <m/>
    <n v="2"/>
    <n v="1.5"/>
    <m/>
    <n v="0"/>
    <n v="0"/>
    <n v="1"/>
    <n v="0"/>
    <n v="0"/>
    <n v="0"/>
    <n v="0"/>
    <n v="1"/>
    <n v="0"/>
    <n v="0"/>
    <m/>
    <m/>
    <n v="2"/>
    <n v="2"/>
    <s v="Correct"/>
    <x v="0"/>
    <n v="76"/>
    <x v="0"/>
    <x v="83"/>
    <x v="1"/>
    <x v="1"/>
    <s v="English"/>
    <x v="0"/>
    <x v="0"/>
    <x v="0"/>
    <x v="2"/>
    <x v="5"/>
    <s v="Yes"/>
  </r>
  <r>
    <n v="281"/>
    <m/>
    <m/>
    <m/>
    <m/>
    <m/>
    <m/>
    <m/>
    <s v="No insurance"/>
    <m/>
    <m/>
    <m/>
    <n v="1"/>
    <n v="3"/>
    <m/>
    <n v="0"/>
    <n v="0"/>
    <n v="0"/>
    <n v="0"/>
    <n v="0"/>
    <n v="0"/>
    <n v="0"/>
    <n v="1"/>
    <n v="0"/>
    <n v="0"/>
    <m/>
    <m/>
    <n v="1"/>
    <n v="1"/>
    <s v="Correct"/>
    <x v="0"/>
    <n v="71"/>
    <x v="0"/>
    <x v="13"/>
    <x v="1"/>
    <x v="0"/>
    <s v="English"/>
    <x v="4"/>
    <x v="4"/>
    <x v="2"/>
    <x v="2"/>
    <x v="5"/>
    <s v="No"/>
  </r>
  <r>
    <n v="282"/>
    <m/>
    <m/>
    <m/>
    <m/>
    <m/>
    <s v="There are no barriers"/>
    <m/>
    <s v="No insurance"/>
    <m/>
    <s v="Fear (e.g. not ready to face/discuss health problem)"/>
    <m/>
    <n v="3"/>
    <n v="1"/>
    <m/>
    <n v="0"/>
    <n v="0"/>
    <n v="0"/>
    <n v="0"/>
    <n v="0"/>
    <n v="1"/>
    <n v="0"/>
    <n v="1"/>
    <n v="0"/>
    <n v="1"/>
    <m/>
    <m/>
    <n v="3"/>
    <n v="3"/>
    <s v="Correct"/>
    <x v="0"/>
    <n v="87"/>
    <x v="0"/>
    <x v="55"/>
    <x v="1"/>
    <x v="1"/>
    <s v="English"/>
    <x v="4"/>
    <x v="4"/>
    <x v="2"/>
    <x v="2"/>
    <x v="5"/>
    <s v="No"/>
  </r>
  <r>
    <n v="283"/>
    <m/>
    <m/>
    <s v="Unable to pay co-pays/deductibles"/>
    <m/>
    <m/>
    <m/>
    <s v="Don’t understand need to see a doctor"/>
    <s v="No insurance"/>
    <m/>
    <m/>
    <m/>
    <n v="3"/>
    <n v="1"/>
    <m/>
    <n v="0"/>
    <n v="0"/>
    <n v="1"/>
    <n v="0"/>
    <n v="0"/>
    <n v="0"/>
    <n v="1"/>
    <n v="1"/>
    <n v="0"/>
    <n v="0"/>
    <m/>
    <m/>
    <n v="3"/>
    <n v="3"/>
    <s v="Correct"/>
    <x v="1"/>
    <n v="74"/>
    <x v="0"/>
    <x v="84"/>
    <x v="1"/>
    <x v="1"/>
    <s v="English"/>
    <x v="0"/>
    <x v="6"/>
    <x v="2"/>
    <x v="2"/>
    <x v="8"/>
    <s v="Yes"/>
  </r>
  <r>
    <n v="284"/>
    <m/>
    <m/>
    <s v="Unable to pay co-pays/deductibles"/>
    <m/>
    <m/>
    <m/>
    <s v="Don’t understand need to see a doctor"/>
    <s v="No insurance"/>
    <m/>
    <m/>
    <m/>
    <n v="3"/>
    <n v="1"/>
    <m/>
    <n v="0"/>
    <n v="0"/>
    <n v="1"/>
    <n v="0"/>
    <n v="0"/>
    <n v="0"/>
    <n v="1"/>
    <n v="1"/>
    <n v="0"/>
    <n v="0"/>
    <m/>
    <m/>
    <n v="3"/>
    <n v="3"/>
    <s v="Correct"/>
    <x v="0"/>
    <n v="85"/>
    <x v="0"/>
    <x v="3"/>
    <x v="0"/>
    <x v="0"/>
    <s v="English"/>
    <x v="3"/>
    <x v="6"/>
    <x v="2"/>
    <x v="2"/>
    <x v="5"/>
    <s v="No"/>
  </r>
  <r>
    <n v="285"/>
    <m/>
    <m/>
    <s v="Unable to pay co-pays/deductibles"/>
    <m/>
    <m/>
    <m/>
    <m/>
    <m/>
    <m/>
    <s v="Fear (e.g. not ready to face/discuss health problem)"/>
    <m/>
    <n v="2"/>
    <n v="1.5"/>
    <m/>
    <n v="0"/>
    <n v="0"/>
    <n v="1"/>
    <n v="0"/>
    <n v="0"/>
    <n v="0"/>
    <n v="0"/>
    <n v="0"/>
    <n v="0"/>
    <n v="1"/>
    <m/>
    <m/>
    <n v="2"/>
    <n v="2"/>
    <s v="Correct"/>
    <x v="0"/>
    <n v="68"/>
    <x v="3"/>
    <x v="3"/>
    <x v="0"/>
    <x v="1"/>
    <s v="English"/>
    <x v="1"/>
    <x v="3"/>
    <x v="2"/>
    <x v="2"/>
    <x v="5"/>
    <s v="No"/>
  </r>
  <r>
    <n v="286"/>
    <m/>
    <m/>
    <m/>
    <m/>
    <m/>
    <m/>
    <m/>
    <s v="No insurance"/>
    <m/>
    <m/>
    <m/>
    <n v="1"/>
    <n v="3"/>
    <m/>
    <n v="0"/>
    <n v="0"/>
    <n v="0"/>
    <n v="0"/>
    <n v="0"/>
    <n v="0"/>
    <n v="0"/>
    <n v="1"/>
    <n v="0"/>
    <n v="0"/>
    <m/>
    <m/>
    <n v="1"/>
    <n v="1"/>
    <s v="Correct"/>
    <x v="0"/>
    <n v="57"/>
    <x v="0"/>
    <x v="85"/>
    <x v="1"/>
    <x v="1"/>
    <s v="English"/>
    <x v="3"/>
    <x v="7"/>
    <x v="6"/>
    <x v="2"/>
    <x v="0"/>
    <s v="No"/>
  </r>
  <r>
    <n v="287"/>
    <m/>
    <m/>
    <m/>
    <m/>
    <m/>
    <m/>
    <m/>
    <s v="No insurance"/>
    <s v="Transportation"/>
    <s v="Fear (e.g. not ready to face/discuss health problem)"/>
    <m/>
    <n v="3"/>
    <n v="1"/>
    <m/>
    <n v="0"/>
    <n v="0"/>
    <n v="0"/>
    <n v="0"/>
    <n v="0"/>
    <n v="0"/>
    <n v="0"/>
    <n v="1"/>
    <n v="1"/>
    <n v="1"/>
    <m/>
    <m/>
    <n v="3"/>
    <n v="3"/>
    <s v="Correct"/>
    <x v="0"/>
    <n v="62"/>
    <x v="0"/>
    <x v="85"/>
    <x v="1"/>
    <x v="0"/>
    <s v="English"/>
    <x v="6"/>
    <x v="0"/>
    <x v="0"/>
    <x v="2"/>
    <x v="0"/>
    <s v="Yes"/>
  </r>
  <r>
    <n v="288"/>
    <m/>
    <m/>
    <m/>
    <m/>
    <s v="Language barriers"/>
    <m/>
    <m/>
    <s v="No insurance"/>
    <m/>
    <s v="Fear (e.g. not ready to face/discuss health problem)"/>
    <m/>
    <n v="3"/>
    <n v="1"/>
    <m/>
    <n v="0"/>
    <n v="0"/>
    <n v="0"/>
    <n v="0"/>
    <n v="1"/>
    <n v="0"/>
    <n v="0"/>
    <n v="1"/>
    <n v="0"/>
    <n v="1"/>
    <m/>
    <m/>
    <n v="3"/>
    <n v="3"/>
    <s v="Correct"/>
    <x v="0"/>
    <n v="60"/>
    <x v="0"/>
    <x v="80"/>
    <x v="1"/>
    <x v="1"/>
    <s v="English"/>
    <x v="0"/>
    <x v="4"/>
    <x v="0"/>
    <x v="2"/>
    <x v="0"/>
    <s v="No"/>
  </r>
  <r>
    <n v="289"/>
    <m/>
    <m/>
    <m/>
    <m/>
    <m/>
    <s v="There are no barriers"/>
    <m/>
    <m/>
    <m/>
    <m/>
    <m/>
    <n v="1"/>
    <n v="3"/>
    <m/>
    <n v="0"/>
    <n v="0"/>
    <n v="0"/>
    <n v="0"/>
    <n v="0"/>
    <n v="1"/>
    <n v="0"/>
    <n v="0"/>
    <n v="0"/>
    <n v="0"/>
    <m/>
    <m/>
    <n v="1"/>
    <n v="1"/>
    <s v="Correct"/>
    <x v="0"/>
    <n v="52"/>
    <x v="0"/>
    <x v="85"/>
    <x v="5"/>
    <x v="1"/>
    <s v="Chinese"/>
    <x v="3"/>
    <x v="2"/>
    <x v="3"/>
    <x v="0"/>
    <x v="3"/>
    <m/>
  </r>
  <r>
    <n v="290"/>
    <m/>
    <m/>
    <m/>
    <m/>
    <m/>
    <m/>
    <m/>
    <m/>
    <m/>
    <m/>
    <m/>
    <n v="0"/>
    <e v="#DIV/0!"/>
    <m/>
    <n v="0"/>
    <n v="0"/>
    <n v="0"/>
    <n v="0"/>
    <n v="0"/>
    <n v="0"/>
    <n v="0"/>
    <n v="0"/>
    <n v="0"/>
    <n v="0"/>
    <m/>
    <m/>
    <n v="0"/>
    <n v="0"/>
    <s v="Correct"/>
    <x v="1"/>
    <n v="86"/>
    <x v="0"/>
    <x v="86"/>
    <x v="5"/>
    <x v="1"/>
    <s v="English"/>
    <x v="6"/>
    <x v="8"/>
    <x v="2"/>
    <x v="2"/>
    <x v="5"/>
    <s v="Yes"/>
  </r>
  <r>
    <n v="291"/>
    <m/>
    <s v="Lack of availability of doctors"/>
    <s v="Unable to pay co-pays/deductibles"/>
    <m/>
    <m/>
    <m/>
    <m/>
    <m/>
    <s v="Transportation"/>
    <m/>
    <m/>
    <n v="3"/>
    <n v="1"/>
    <m/>
    <n v="0"/>
    <n v="1"/>
    <n v="1"/>
    <n v="0"/>
    <n v="0"/>
    <n v="0"/>
    <n v="0"/>
    <n v="0"/>
    <n v="1"/>
    <n v="0"/>
    <m/>
    <m/>
    <n v="3"/>
    <n v="3"/>
    <s v="Correct"/>
    <x v="0"/>
    <m/>
    <x v="2"/>
    <x v="50"/>
    <x v="2"/>
    <x v="1"/>
    <s v="English"/>
    <x v="4"/>
    <x v="0"/>
    <x v="2"/>
    <x v="2"/>
    <x v="3"/>
    <m/>
  </r>
  <r>
    <n v="292"/>
    <m/>
    <m/>
    <m/>
    <m/>
    <m/>
    <m/>
    <m/>
    <m/>
    <m/>
    <m/>
    <m/>
    <n v="0"/>
    <e v="#DIV/0!"/>
    <m/>
    <n v="0"/>
    <n v="0"/>
    <n v="0"/>
    <n v="0"/>
    <n v="0"/>
    <n v="0"/>
    <n v="0"/>
    <n v="0"/>
    <n v="0"/>
    <n v="0"/>
    <m/>
    <m/>
    <n v="0"/>
    <n v="0"/>
    <s v="Correct"/>
    <x v="0"/>
    <n v="83"/>
    <x v="0"/>
    <x v="87"/>
    <x v="1"/>
    <x v="1"/>
    <s v="English"/>
    <x v="3"/>
    <x v="4"/>
    <x v="2"/>
    <x v="2"/>
    <x v="5"/>
    <s v="Yes"/>
  </r>
  <r>
    <n v="293"/>
    <m/>
    <m/>
    <s v="Unable to pay co-pays/deductibles"/>
    <m/>
    <m/>
    <m/>
    <m/>
    <m/>
    <s v="Transportation"/>
    <m/>
    <m/>
    <n v="2"/>
    <n v="1.5"/>
    <m/>
    <n v="0"/>
    <n v="0"/>
    <n v="1"/>
    <n v="0"/>
    <n v="0"/>
    <n v="0"/>
    <n v="0"/>
    <n v="0"/>
    <n v="1"/>
    <n v="0"/>
    <m/>
    <m/>
    <n v="2"/>
    <n v="2"/>
    <s v="Correct"/>
    <x v="0"/>
    <n v="75"/>
    <x v="0"/>
    <x v="80"/>
    <x v="1"/>
    <x v="1"/>
    <s v="English"/>
    <x v="0"/>
    <x v="7"/>
    <x v="0"/>
    <x v="2"/>
    <x v="5"/>
    <s v="Yes"/>
  </r>
  <r>
    <n v="294"/>
    <s v="Cultural/religious beliefs"/>
    <m/>
    <m/>
    <m/>
    <m/>
    <s v="There are no barriers"/>
    <m/>
    <s v="No insurance"/>
    <m/>
    <m/>
    <m/>
    <n v="3"/>
    <n v="1"/>
    <m/>
    <n v="1"/>
    <n v="0"/>
    <n v="0"/>
    <n v="0"/>
    <n v="0"/>
    <n v="1"/>
    <n v="0"/>
    <n v="1"/>
    <n v="0"/>
    <n v="0"/>
    <m/>
    <m/>
    <n v="3"/>
    <n v="3"/>
    <s v="Correct"/>
    <x v="0"/>
    <n v="79"/>
    <x v="0"/>
    <x v="88"/>
    <x v="1"/>
    <x v="1"/>
    <s v="English"/>
    <x v="3"/>
    <x v="0"/>
    <x v="2"/>
    <x v="2"/>
    <x v="4"/>
    <s v="Yes"/>
  </r>
  <r>
    <n v="295"/>
    <m/>
    <m/>
    <m/>
    <m/>
    <m/>
    <m/>
    <m/>
    <m/>
    <m/>
    <m/>
    <m/>
    <n v="0"/>
    <e v="#DIV/0!"/>
    <m/>
    <n v="0"/>
    <n v="0"/>
    <n v="0"/>
    <n v="0"/>
    <n v="0"/>
    <n v="0"/>
    <n v="0"/>
    <n v="0"/>
    <n v="0"/>
    <n v="0"/>
    <m/>
    <m/>
    <n v="0"/>
    <n v="0"/>
    <s v="Correct"/>
    <x v="0"/>
    <n v="74"/>
    <x v="0"/>
    <x v="80"/>
    <x v="1"/>
    <x v="1"/>
    <s v="English"/>
    <x v="5"/>
    <x v="0"/>
    <x v="2"/>
    <x v="2"/>
    <x v="5"/>
    <s v="Yes"/>
  </r>
  <r>
    <n v="296"/>
    <m/>
    <m/>
    <m/>
    <m/>
    <m/>
    <m/>
    <m/>
    <m/>
    <m/>
    <s v="Fear (e.g. not ready to face/discuss health problem)"/>
    <m/>
    <n v="1"/>
    <n v="3"/>
    <m/>
    <n v="0"/>
    <n v="0"/>
    <n v="0"/>
    <n v="0"/>
    <n v="0"/>
    <n v="0"/>
    <n v="0"/>
    <n v="0"/>
    <n v="0"/>
    <n v="1"/>
    <m/>
    <m/>
    <n v="1"/>
    <n v="1"/>
    <s v="Correct"/>
    <x v="0"/>
    <n v="50"/>
    <x v="2"/>
    <x v="47"/>
    <x v="1"/>
    <x v="1"/>
    <s v="English"/>
    <x v="6"/>
    <x v="7"/>
    <x v="0"/>
    <x v="2"/>
    <x v="0"/>
    <s v="Yes"/>
  </r>
  <r>
    <n v="297"/>
    <m/>
    <m/>
    <s v="Unable to pay co-pays/deductibles"/>
    <m/>
    <m/>
    <m/>
    <m/>
    <m/>
    <m/>
    <m/>
    <m/>
    <n v="1"/>
    <n v="3"/>
    <m/>
    <n v="0"/>
    <n v="0"/>
    <n v="1"/>
    <n v="0"/>
    <n v="0"/>
    <n v="0"/>
    <n v="0"/>
    <n v="0"/>
    <n v="0"/>
    <n v="0"/>
    <m/>
    <m/>
    <n v="1"/>
    <n v="1"/>
    <s v="Correct"/>
    <x v="0"/>
    <n v="73"/>
    <x v="0"/>
    <x v="87"/>
    <x v="1"/>
    <x v="1"/>
    <s v="English"/>
    <x v="4"/>
    <x v="0"/>
    <x v="1"/>
    <x v="2"/>
    <x v="6"/>
    <s v="No"/>
  </r>
  <r>
    <n v="298"/>
    <m/>
    <s v="Lack of availability of doctors"/>
    <m/>
    <m/>
    <m/>
    <m/>
    <m/>
    <s v="No insurance"/>
    <m/>
    <m/>
    <m/>
    <n v="2"/>
    <n v="1.5"/>
    <m/>
    <n v="0"/>
    <n v="1"/>
    <n v="0"/>
    <n v="0"/>
    <n v="0"/>
    <n v="0"/>
    <n v="0"/>
    <n v="1"/>
    <n v="0"/>
    <n v="0"/>
    <m/>
    <m/>
    <n v="2"/>
    <n v="2"/>
    <s v="Correct"/>
    <x v="0"/>
    <n v="68"/>
    <x v="0"/>
    <x v="89"/>
    <x v="1"/>
    <x v="1"/>
    <s v="English"/>
    <x v="6"/>
    <x v="7"/>
    <x v="2"/>
    <x v="2"/>
    <x v="5"/>
    <s v="Yes"/>
  </r>
  <r>
    <n v="299"/>
    <m/>
    <m/>
    <s v="Unable to pay co-pays/deductibles"/>
    <m/>
    <m/>
    <m/>
    <m/>
    <m/>
    <m/>
    <s v="Fear (e.g. not ready to face/discuss health problem)"/>
    <m/>
    <n v="2"/>
    <n v="1.5"/>
    <m/>
    <n v="0"/>
    <n v="0"/>
    <n v="1"/>
    <n v="0"/>
    <n v="0"/>
    <n v="0"/>
    <n v="0"/>
    <n v="0"/>
    <n v="0"/>
    <n v="1"/>
    <m/>
    <m/>
    <n v="2"/>
    <n v="2"/>
    <s v="Correct"/>
    <x v="0"/>
    <n v="66"/>
    <x v="0"/>
    <x v="90"/>
    <x v="1"/>
    <x v="1"/>
    <s v="English"/>
    <x v="1"/>
    <x v="0"/>
    <x v="2"/>
    <x v="2"/>
    <x v="5"/>
    <s v="No"/>
  </r>
  <r>
    <n v="300"/>
    <m/>
    <m/>
    <s v="Unable to pay co-pays/deductibles"/>
    <m/>
    <m/>
    <m/>
    <m/>
    <m/>
    <m/>
    <m/>
    <m/>
    <n v="1"/>
    <n v="3"/>
    <m/>
    <n v="0"/>
    <n v="0"/>
    <n v="1"/>
    <n v="0"/>
    <n v="0"/>
    <n v="0"/>
    <n v="0"/>
    <n v="0"/>
    <n v="0"/>
    <n v="0"/>
    <m/>
    <m/>
    <n v="1"/>
    <n v="1"/>
    <s v="Correct"/>
    <x v="0"/>
    <n v="79"/>
    <x v="2"/>
    <x v="91"/>
    <x v="1"/>
    <x v="1"/>
    <s v="English"/>
    <x v="3"/>
    <x v="2"/>
    <x v="2"/>
    <x v="2"/>
    <x v="5"/>
    <s v="No"/>
  </r>
  <r>
    <n v="301"/>
    <m/>
    <m/>
    <m/>
    <m/>
    <m/>
    <m/>
    <s v="Don’t understand need to see a doctor"/>
    <s v="No insurance"/>
    <m/>
    <s v="Fear (e.g. not ready to face/discuss health problem)"/>
    <m/>
    <n v="3"/>
    <n v="1"/>
    <m/>
    <n v="0"/>
    <n v="0"/>
    <n v="0"/>
    <n v="0"/>
    <n v="0"/>
    <n v="0"/>
    <n v="1"/>
    <n v="1"/>
    <n v="0"/>
    <n v="1"/>
    <m/>
    <m/>
    <n v="3"/>
    <n v="3"/>
    <s v="Correct"/>
    <x v="0"/>
    <n v="72"/>
    <x v="2"/>
    <x v="91"/>
    <x v="1"/>
    <x v="1"/>
    <s v="English"/>
    <x v="3"/>
    <x v="7"/>
    <x v="2"/>
    <x v="2"/>
    <x v="5"/>
    <s v="Yes"/>
  </r>
  <r>
    <n v="302"/>
    <m/>
    <m/>
    <m/>
    <s v="Don’t know how to find doctors"/>
    <m/>
    <m/>
    <s v="Don’t understand need to see a doctor"/>
    <m/>
    <m/>
    <s v="Fear (e.g. not ready to face/discuss health problem)"/>
    <m/>
    <n v="3"/>
    <n v="1"/>
    <m/>
    <n v="0"/>
    <n v="0"/>
    <n v="0"/>
    <n v="1"/>
    <n v="0"/>
    <n v="0"/>
    <n v="1"/>
    <n v="0"/>
    <n v="0"/>
    <n v="1"/>
    <m/>
    <m/>
    <n v="3"/>
    <n v="3"/>
    <s v="Correct"/>
    <x v="1"/>
    <n v="82"/>
    <x v="2"/>
    <x v="91"/>
    <x v="1"/>
    <x v="1"/>
    <s v="English"/>
    <x v="1"/>
    <x v="4"/>
    <x v="2"/>
    <x v="2"/>
    <x v="5"/>
    <s v="No"/>
  </r>
  <r>
    <n v="303"/>
    <m/>
    <m/>
    <m/>
    <m/>
    <m/>
    <m/>
    <s v="Don’t understand need to see a doctor"/>
    <s v="No insurance"/>
    <m/>
    <s v="Fear (e.g. not ready to face/discuss health problem)"/>
    <m/>
    <n v="3"/>
    <n v="1"/>
    <m/>
    <n v="0"/>
    <n v="0"/>
    <n v="0"/>
    <n v="0"/>
    <n v="0"/>
    <n v="0"/>
    <n v="1"/>
    <n v="1"/>
    <n v="0"/>
    <n v="1"/>
    <m/>
    <m/>
    <n v="3"/>
    <n v="3"/>
    <s v="Correct"/>
    <x v="0"/>
    <n v="68"/>
    <x v="0"/>
    <x v="24"/>
    <x v="1"/>
    <x v="1"/>
    <s v="English"/>
    <x v="6"/>
    <x v="0"/>
    <x v="2"/>
    <x v="2"/>
    <x v="4"/>
    <s v="Yes"/>
  </r>
  <r>
    <n v="304"/>
    <m/>
    <m/>
    <m/>
    <m/>
    <m/>
    <m/>
    <s v="Don’t understand need to see a doctor"/>
    <m/>
    <m/>
    <m/>
    <m/>
    <n v="1"/>
    <n v="3"/>
    <m/>
    <n v="0"/>
    <n v="0"/>
    <n v="0"/>
    <n v="0"/>
    <n v="0"/>
    <n v="0"/>
    <n v="1"/>
    <n v="0"/>
    <n v="0"/>
    <n v="0"/>
    <m/>
    <m/>
    <n v="1"/>
    <n v="1"/>
    <s v="Correct"/>
    <x v="0"/>
    <n v="70"/>
    <x v="0"/>
    <x v="0"/>
    <x v="0"/>
    <x v="1"/>
    <s v="English"/>
    <x v="0"/>
    <x v="1"/>
    <x v="2"/>
    <x v="2"/>
    <x v="6"/>
    <s v="Yes"/>
  </r>
  <r>
    <n v="305"/>
    <m/>
    <m/>
    <m/>
    <m/>
    <m/>
    <s v="There are no barriers"/>
    <m/>
    <m/>
    <m/>
    <m/>
    <m/>
    <n v="1"/>
    <n v="3"/>
    <m/>
    <n v="0"/>
    <n v="0"/>
    <n v="0"/>
    <n v="0"/>
    <n v="0"/>
    <n v="1"/>
    <n v="0"/>
    <n v="0"/>
    <n v="0"/>
    <n v="0"/>
    <m/>
    <m/>
    <n v="1"/>
    <n v="1"/>
    <s v="Correct"/>
    <x v="1"/>
    <n v="77"/>
    <x v="0"/>
    <x v="24"/>
    <x v="1"/>
    <x v="1"/>
    <s v="English"/>
    <x v="5"/>
    <x v="0"/>
    <x v="2"/>
    <x v="2"/>
    <x v="6"/>
    <s v="No"/>
  </r>
  <r>
    <n v="306"/>
    <m/>
    <m/>
    <s v="Unable to pay co-pays/deductibles"/>
    <m/>
    <m/>
    <m/>
    <m/>
    <m/>
    <m/>
    <m/>
    <m/>
    <n v="1"/>
    <n v="3"/>
    <m/>
    <n v="0"/>
    <n v="0"/>
    <n v="1"/>
    <n v="0"/>
    <n v="0"/>
    <n v="0"/>
    <n v="0"/>
    <n v="0"/>
    <n v="0"/>
    <n v="0"/>
    <m/>
    <m/>
    <n v="1"/>
    <n v="1"/>
    <s v="Correct"/>
    <x v="0"/>
    <n v="59"/>
    <x v="0"/>
    <x v="24"/>
    <x v="1"/>
    <x v="1"/>
    <s v="English"/>
    <x v="6"/>
    <x v="0"/>
    <x v="2"/>
    <x v="2"/>
    <x v="0"/>
    <s v="Yes"/>
  </r>
  <r>
    <n v="307"/>
    <m/>
    <m/>
    <m/>
    <m/>
    <s v="Language barriers"/>
    <m/>
    <m/>
    <s v="No insurance"/>
    <m/>
    <m/>
    <m/>
    <n v="2"/>
    <n v="1.5"/>
    <m/>
    <n v="0"/>
    <n v="0"/>
    <n v="0"/>
    <n v="0"/>
    <n v="1"/>
    <n v="0"/>
    <n v="0"/>
    <n v="1"/>
    <n v="0"/>
    <n v="0"/>
    <m/>
    <m/>
    <n v="2"/>
    <n v="2"/>
    <s v="Correct"/>
    <x v="0"/>
    <n v="57"/>
    <x v="0"/>
    <x v="83"/>
    <x v="1"/>
    <x v="1"/>
    <s v="English"/>
    <x v="3"/>
    <x v="4"/>
    <x v="0"/>
    <x v="2"/>
    <x v="0"/>
    <s v="Yes"/>
  </r>
  <r>
    <n v="308"/>
    <m/>
    <m/>
    <m/>
    <m/>
    <m/>
    <m/>
    <m/>
    <m/>
    <m/>
    <m/>
    <m/>
    <n v="0"/>
    <e v="#DIV/0!"/>
    <m/>
    <n v="0"/>
    <n v="0"/>
    <n v="0"/>
    <n v="0"/>
    <n v="0"/>
    <n v="0"/>
    <n v="0"/>
    <n v="0"/>
    <n v="0"/>
    <n v="0"/>
    <m/>
    <m/>
    <n v="0"/>
    <n v="0"/>
    <s v="Correct"/>
    <x v="0"/>
    <n v="76"/>
    <x v="0"/>
    <x v="92"/>
    <x v="1"/>
    <x v="1"/>
    <s v="English"/>
    <x v="2"/>
    <x v="7"/>
    <x v="0"/>
    <x v="2"/>
    <x v="5"/>
    <s v="Yes"/>
  </r>
  <r>
    <n v="309"/>
    <m/>
    <m/>
    <s v="Unable to pay co-pays/deductibles"/>
    <m/>
    <m/>
    <m/>
    <s v="Don’t understand need to see a doctor"/>
    <s v="No insurance"/>
    <m/>
    <m/>
    <m/>
    <n v="3"/>
    <n v="1"/>
    <m/>
    <n v="0"/>
    <n v="0"/>
    <n v="1"/>
    <n v="0"/>
    <n v="0"/>
    <n v="0"/>
    <n v="1"/>
    <n v="1"/>
    <n v="0"/>
    <n v="0"/>
    <m/>
    <m/>
    <n v="3"/>
    <n v="3"/>
    <s v="Correct"/>
    <x v="0"/>
    <n v="51"/>
    <x v="0"/>
    <x v="83"/>
    <x v="5"/>
    <x v="1"/>
    <s v="English"/>
    <x v="3"/>
    <x v="7"/>
    <x v="6"/>
    <x v="1"/>
    <x v="1"/>
    <s v="No"/>
  </r>
  <r>
    <n v="310"/>
    <s v="Cultural/religious beliefs"/>
    <m/>
    <m/>
    <m/>
    <m/>
    <m/>
    <m/>
    <s v="No insurance"/>
    <m/>
    <s v="Fear (e.g. not ready to face/discuss health problem)"/>
    <m/>
    <n v="3"/>
    <n v="1"/>
    <m/>
    <n v="1"/>
    <n v="0"/>
    <n v="0"/>
    <n v="0"/>
    <n v="0"/>
    <n v="0"/>
    <n v="0"/>
    <n v="1"/>
    <n v="0"/>
    <n v="1"/>
    <m/>
    <m/>
    <n v="3"/>
    <n v="3"/>
    <s v="Correct"/>
    <x v="0"/>
    <n v="47"/>
    <x v="0"/>
    <x v="83"/>
    <x v="1"/>
    <x v="1"/>
    <s v="English"/>
    <x v="3"/>
    <x v="7"/>
    <x v="6"/>
    <x v="1"/>
    <x v="1"/>
    <m/>
  </r>
  <r>
    <n v="311"/>
    <m/>
    <m/>
    <m/>
    <m/>
    <m/>
    <m/>
    <m/>
    <m/>
    <m/>
    <s v="Fear (e.g. not ready to face/discuss health problem)"/>
    <m/>
    <n v="1"/>
    <n v="3"/>
    <m/>
    <n v="0"/>
    <n v="0"/>
    <n v="0"/>
    <n v="0"/>
    <n v="0"/>
    <n v="0"/>
    <n v="0"/>
    <n v="0"/>
    <n v="0"/>
    <n v="1"/>
    <m/>
    <m/>
    <n v="1"/>
    <n v="1"/>
    <s v="Correct"/>
    <x v="0"/>
    <n v="68"/>
    <x v="0"/>
    <x v="10"/>
    <x v="1"/>
    <x v="1"/>
    <s v="English, Italian"/>
    <x v="0"/>
    <x v="4"/>
    <x v="2"/>
    <x v="2"/>
    <x v="5"/>
    <s v="Yes"/>
  </r>
  <r>
    <n v="312"/>
    <m/>
    <m/>
    <m/>
    <m/>
    <m/>
    <m/>
    <m/>
    <s v="No insurance"/>
    <m/>
    <m/>
    <m/>
    <n v="1"/>
    <n v="3"/>
    <m/>
    <n v="0"/>
    <n v="0"/>
    <n v="0"/>
    <n v="0"/>
    <n v="0"/>
    <n v="0"/>
    <n v="0"/>
    <n v="1"/>
    <n v="0"/>
    <n v="0"/>
    <m/>
    <m/>
    <n v="1"/>
    <n v="1"/>
    <s v="Correct"/>
    <x v="0"/>
    <n v="56"/>
    <x v="0"/>
    <x v="83"/>
    <x v="1"/>
    <x v="1"/>
    <s v="English"/>
    <x v="1"/>
    <x v="2"/>
    <x v="0"/>
    <x v="2"/>
    <x v="4"/>
    <s v="No"/>
  </r>
  <r>
    <n v="313"/>
    <m/>
    <m/>
    <m/>
    <m/>
    <m/>
    <s v="There are no barriers"/>
    <m/>
    <m/>
    <m/>
    <m/>
    <m/>
    <n v="1"/>
    <n v="3"/>
    <m/>
    <n v="0"/>
    <n v="0"/>
    <n v="0"/>
    <n v="0"/>
    <n v="0"/>
    <n v="1"/>
    <n v="0"/>
    <n v="0"/>
    <n v="0"/>
    <n v="0"/>
    <m/>
    <m/>
    <n v="1"/>
    <n v="1"/>
    <s v="Correct"/>
    <x v="0"/>
    <n v="64"/>
    <x v="0"/>
    <x v="93"/>
    <x v="1"/>
    <x v="0"/>
    <s v="English"/>
    <x v="6"/>
    <x v="1"/>
    <x v="0"/>
    <x v="2"/>
    <x v="0"/>
    <s v="Yes"/>
  </r>
  <r>
    <n v="314"/>
    <m/>
    <m/>
    <m/>
    <m/>
    <m/>
    <m/>
    <s v="Don’t understand need to see a doctor"/>
    <m/>
    <m/>
    <s v="Fear (e.g. not ready to face/discuss health problem)"/>
    <m/>
    <n v="2"/>
    <n v="1.5"/>
    <m/>
    <n v="0"/>
    <n v="0"/>
    <n v="0"/>
    <n v="0"/>
    <n v="0"/>
    <n v="0"/>
    <n v="1"/>
    <n v="0"/>
    <n v="0"/>
    <n v="1"/>
    <m/>
    <m/>
    <n v="2"/>
    <n v="2"/>
    <s v="Correct"/>
    <x v="0"/>
    <n v="79"/>
    <x v="0"/>
    <x v="83"/>
    <x v="1"/>
    <x v="1"/>
    <s v="English"/>
    <x v="3"/>
    <x v="4"/>
    <x v="2"/>
    <x v="2"/>
    <x v="5"/>
    <s v="Yes"/>
  </r>
  <r>
    <n v="315"/>
    <m/>
    <m/>
    <m/>
    <m/>
    <m/>
    <m/>
    <m/>
    <m/>
    <m/>
    <m/>
    <m/>
    <n v="0"/>
    <e v="#DIV/0!"/>
    <m/>
    <n v="0"/>
    <n v="0"/>
    <n v="0"/>
    <n v="0"/>
    <n v="0"/>
    <n v="0"/>
    <n v="0"/>
    <n v="0"/>
    <n v="0"/>
    <n v="0"/>
    <m/>
    <m/>
    <n v="0"/>
    <n v="0"/>
    <s v="Correct"/>
    <x v="1"/>
    <n v="91"/>
    <x v="0"/>
    <x v="6"/>
    <x v="1"/>
    <x v="1"/>
    <s v="English"/>
    <x v="2"/>
    <x v="7"/>
    <x v="2"/>
    <x v="2"/>
    <x v="3"/>
    <s v="Yes"/>
  </r>
  <r>
    <n v="316"/>
    <m/>
    <m/>
    <m/>
    <m/>
    <m/>
    <m/>
    <m/>
    <s v="No insurance"/>
    <m/>
    <m/>
    <m/>
    <n v="1"/>
    <n v="3"/>
    <m/>
    <n v="0"/>
    <n v="0"/>
    <n v="0"/>
    <n v="0"/>
    <n v="0"/>
    <n v="0"/>
    <n v="0"/>
    <n v="1"/>
    <n v="0"/>
    <n v="0"/>
    <m/>
    <m/>
    <n v="1"/>
    <n v="1"/>
    <s v="Correct"/>
    <x v="1"/>
    <n v="63"/>
    <x v="0"/>
    <x v="6"/>
    <x v="1"/>
    <x v="1"/>
    <s v="English"/>
    <x v="1"/>
    <x v="2"/>
    <x v="2"/>
    <x v="2"/>
    <x v="3"/>
    <m/>
  </r>
  <r>
    <n v="317"/>
    <m/>
    <m/>
    <m/>
    <m/>
    <m/>
    <m/>
    <m/>
    <m/>
    <m/>
    <m/>
    <m/>
    <n v="0"/>
    <e v="#DIV/0!"/>
    <m/>
    <n v="0"/>
    <n v="0"/>
    <n v="0"/>
    <n v="0"/>
    <n v="0"/>
    <n v="0"/>
    <n v="0"/>
    <n v="0"/>
    <n v="0"/>
    <n v="0"/>
    <m/>
    <m/>
    <n v="0"/>
    <n v="0"/>
    <s v="Correct"/>
    <x v="0"/>
    <n v="44"/>
    <x v="0"/>
    <x v="80"/>
    <x v="11"/>
    <x v="1"/>
    <s v="English"/>
    <x v="1"/>
    <x v="4"/>
    <x v="0"/>
    <x v="2"/>
    <x v="4"/>
    <s v="Yes"/>
  </r>
  <r>
    <n v="318"/>
    <m/>
    <m/>
    <s v="Unable to pay co-pays/deductibles"/>
    <m/>
    <m/>
    <m/>
    <s v="Don’t understand need to see a doctor"/>
    <s v="No insurance"/>
    <m/>
    <m/>
    <m/>
    <n v="3"/>
    <n v="1"/>
    <m/>
    <n v="0"/>
    <n v="0"/>
    <n v="1"/>
    <n v="0"/>
    <n v="0"/>
    <n v="0"/>
    <n v="1"/>
    <n v="1"/>
    <n v="0"/>
    <n v="0"/>
    <m/>
    <m/>
    <n v="3"/>
    <n v="3"/>
    <s v="Correct"/>
    <x v="3"/>
    <n v="71"/>
    <x v="0"/>
    <x v="22"/>
    <x v="3"/>
    <x v="0"/>
    <s v="English"/>
    <x v="2"/>
    <x v="7"/>
    <x v="2"/>
    <x v="2"/>
    <x v="6"/>
    <s v="Yes"/>
  </r>
  <r>
    <n v="319"/>
    <s v="Cultural/religious beliefs"/>
    <m/>
    <m/>
    <m/>
    <s v="Language barriers"/>
    <m/>
    <m/>
    <m/>
    <m/>
    <m/>
    <m/>
    <n v="2"/>
    <n v="1.5"/>
    <m/>
    <n v="1"/>
    <n v="0"/>
    <n v="0"/>
    <n v="0"/>
    <n v="1"/>
    <n v="0"/>
    <n v="0"/>
    <n v="0"/>
    <n v="0"/>
    <n v="0"/>
    <m/>
    <m/>
    <n v="2"/>
    <n v="2"/>
    <s v="Correct"/>
    <x v="0"/>
    <n v="58"/>
    <x v="0"/>
    <x v="73"/>
    <x v="1"/>
    <x v="1"/>
    <m/>
    <x v="1"/>
    <x v="7"/>
    <x v="3"/>
    <x v="1"/>
    <x v="1"/>
    <s v="No"/>
  </r>
  <r>
    <n v="320"/>
    <m/>
    <m/>
    <s v="Unable to pay co-pays/deductibles"/>
    <m/>
    <m/>
    <s v="There are no barriers"/>
    <m/>
    <s v="No insurance"/>
    <m/>
    <m/>
    <m/>
    <n v="3"/>
    <n v="1"/>
    <m/>
    <n v="0"/>
    <n v="0"/>
    <n v="1"/>
    <n v="0"/>
    <n v="0"/>
    <n v="1"/>
    <n v="0"/>
    <n v="1"/>
    <n v="0"/>
    <n v="0"/>
    <m/>
    <m/>
    <n v="3"/>
    <n v="3"/>
    <s v="Correct"/>
    <x v="1"/>
    <n v="81"/>
    <x v="0"/>
    <x v="17"/>
    <x v="1"/>
    <x v="0"/>
    <s v="English"/>
    <x v="3"/>
    <x v="0"/>
    <x v="2"/>
    <x v="2"/>
    <x v="6"/>
    <s v="No"/>
  </r>
  <r>
    <n v="321"/>
    <m/>
    <m/>
    <m/>
    <m/>
    <m/>
    <m/>
    <m/>
    <m/>
    <m/>
    <m/>
    <m/>
    <n v="0"/>
    <e v="#DIV/0!"/>
    <m/>
    <n v="0"/>
    <n v="0"/>
    <n v="0"/>
    <n v="0"/>
    <n v="0"/>
    <n v="0"/>
    <n v="0"/>
    <n v="0"/>
    <n v="0"/>
    <n v="0"/>
    <m/>
    <m/>
    <n v="0"/>
    <n v="0"/>
    <s v="Correct"/>
    <x v="0"/>
    <n v="83"/>
    <x v="0"/>
    <x v="17"/>
    <x v="1"/>
    <x v="0"/>
    <s v="English"/>
    <x v="3"/>
    <x v="4"/>
    <x v="2"/>
    <x v="2"/>
    <x v="5"/>
    <s v="No"/>
  </r>
  <r>
    <n v="322"/>
    <m/>
    <m/>
    <m/>
    <m/>
    <m/>
    <m/>
    <m/>
    <s v="No insurance"/>
    <m/>
    <m/>
    <m/>
    <n v="1"/>
    <n v="3"/>
    <m/>
    <n v="0"/>
    <n v="0"/>
    <n v="0"/>
    <n v="0"/>
    <n v="0"/>
    <n v="0"/>
    <n v="0"/>
    <n v="1"/>
    <n v="0"/>
    <n v="0"/>
    <m/>
    <m/>
    <n v="1"/>
    <n v="1"/>
    <s v="Correct"/>
    <x v="1"/>
    <n v="83"/>
    <x v="0"/>
    <x v="17"/>
    <x v="1"/>
    <x v="1"/>
    <s v="English"/>
    <x v="4"/>
    <x v="4"/>
    <x v="2"/>
    <x v="2"/>
    <x v="3"/>
    <s v="No"/>
  </r>
  <r>
    <n v="323"/>
    <m/>
    <m/>
    <m/>
    <s v="Don’t know how to find doctors"/>
    <m/>
    <m/>
    <m/>
    <m/>
    <m/>
    <s v="Fear (e.g. not ready to face/discuss health problem)"/>
    <m/>
    <n v="2"/>
    <n v="1.5"/>
    <m/>
    <n v="0"/>
    <n v="0"/>
    <n v="0"/>
    <n v="1"/>
    <n v="0"/>
    <n v="0"/>
    <n v="0"/>
    <n v="0"/>
    <n v="0"/>
    <n v="1"/>
    <m/>
    <m/>
    <n v="2"/>
    <n v="2"/>
    <s v="Correct"/>
    <x v="0"/>
    <n v="66"/>
    <x v="1"/>
    <x v="94"/>
    <x v="5"/>
    <x v="1"/>
    <s v="English"/>
    <x v="6"/>
    <x v="2"/>
    <x v="6"/>
    <x v="2"/>
    <x v="5"/>
    <s v="Yes"/>
  </r>
  <r>
    <n v="324"/>
    <m/>
    <m/>
    <m/>
    <m/>
    <m/>
    <m/>
    <m/>
    <m/>
    <m/>
    <m/>
    <m/>
    <n v="0"/>
    <e v="#DIV/0!"/>
    <m/>
    <n v="0"/>
    <n v="0"/>
    <n v="0"/>
    <n v="0"/>
    <n v="0"/>
    <n v="0"/>
    <n v="0"/>
    <n v="0"/>
    <n v="0"/>
    <n v="0"/>
    <m/>
    <m/>
    <n v="0"/>
    <n v="0"/>
    <s v="Correct"/>
    <x v="0"/>
    <n v="58"/>
    <x v="0"/>
    <x v="17"/>
    <x v="1"/>
    <x v="1"/>
    <s v="English"/>
    <x v="5"/>
    <x v="7"/>
    <x v="0"/>
    <x v="2"/>
    <x v="0"/>
    <s v="Yes"/>
  </r>
  <r>
    <n v="325"/>
    <m/>
    <m/>
    <m/>
    <m/>
    <m/>
    <m/>
    <m/>
    <m/>
    <m/>
    <m/>
    <m/>
    <n v="0"/>
    <e v="#DIV/0!"/>
    <m/>
    <n v="0"/>
    <n v="0"/>
    <n v="0"/>
    <n v="0"/>
    <n v="0"/>
    <n v="0"/>
    <n v="0"/>
    <n v="0"/>
    <n v="0"/>
    <n v="0"/>
    <m/>
    <m/>
    <n v="0"/>
    <n v="0"/>
    <s v="Correct"/>
    <x v="0"/>
    <n v="69"/>
    <x v="0"/>
    <x v="17"/>
    <x v="5"/>
    <x v="1"/>
    <s v="English"/>
    <x v="3"/>
    <x v="7"/>
    <x v="2"/>
    <x v="2"/>
    <x v="5"/>
    <s v="Yes"/>
  </r>
  <r>
    <n v="326"/>
    <m/>
    <m/>
    <m/>
    <s v="Don’t know how to find doctors"/>
    <m/>
    <m/>
    <s v="Don’t understand need to see a doctor"/>
    <s v="No insurance"/>
    <m/>
    <m/>
    <m/>
    <n v="3"/>
    <n v="1"/>
    <m/>
    <n v="0"/>
    <n v="0"/>
    <n v="0"/>
    <n v="1"/>
    <n v="0"/>
    <n v="0"/>
    <n v="1"/>
    <n v="1"/>
    <n v="0"/>
    <n v="0"/>
    <m/>
    <m/>
    <n v="3"/>
    <n v="3"/>
    <s v="Correct"/>
    <x v="1"/>
    <n v="68"/>
    <x v="1"/>
    <x v="95"/>
    <x v="1"/>
    <x v="0"/>
    <s v="English"/>
    <x v="6"/>
    <x v="7"/>
    <x v="2"/>
    <x v="2"/>
    <x v="3"/>
    <s v="Yes"/>
  </r>
  <r>
    <n v="327"/>
    <m/>
    <m/>
    <s v="Unable to pay co-pays/deductibles"/>
    <m/>
    <m/>
    <m/>
    <m/>
    <s v="No insurance"/>
    <m/>
    <m/>
    <m/>
    <n v="2"/>
    <n v="1.5"/>
    <m/>
    <n v="0"/>
    <n v="0"/>
    <n v="1"/>
    <n v="0"/>
    <n v="0"/>
    <n v="0"/>
    <n v="0"/>
    <n v="1"/>
    <n v="0"/>
    <n v="0"/>
    <m/>
    <m/>
    <n v="2"/>
    <n v="2"/>
    <s v="Correct"/>
    <x v="0"/>
    <n v="51"/>
    <x v="0"/>
    <x v="0"/>
    <x v="8"/>
    <x v="1"/>
    <s v="English, Hatian Creole"/>
    <x v="4"/>
    <x v="7"/>
    <x v="0"/>
    <x v="3"/>
    <x v="1"/>
    <s v="Yes"/>
  </r>
  <r>
    <n v="328"/>
    <m/>
    <m/>
    <s v="Unable to pay co-pays/deductibles"/>
    <m/>
    <m/>
    <s v="There are no barriers"/>
    <m/>
    <s v="No insurance"/>
    <m/>
    <m/>
    <m/>
    <n v="3"/>
    <n v="1"/>
    <m/>
    <n v="0"/>
    <n v="0"/>
    <n v="1"/>
    <n v="0"/>
    <n v="0"/>
    <n v="1"/>
    <n v="0"/>
    <n v="1"/>
    <n v="0"/>
    <n v="0"/>
    <m/>
    <m/>
    <n v="3"/>
    <n v="3"/>
    <s v="Correct"/>
    <x v="0"/>
    <n v="70"/>
    <x v="0"/>
    <x v="5"/>
    <x v="0"/>
    <x v="0"/>
    <m/>
    <x v="3"/>
    <x v="4"/>
    <x v="2"/>
    <x v="2"/>
    <x v="4"/>
    <s v="No"/>
  </r>
  <r>
    <n v="329"/>
    <m/>
    <m/>
    <s v="Unable to pay co-pays/deductibles"/>
    <m/>
    <m/>
    <m/>
    <m/>
    <s v="No insurance"/>
    <m/>
    <s v="Fear (e.g. not ready to face/discuss health problem)"/>
    <m/>
    <n v="3"/>
    <n v="1"/>
    <m/>
    <n v="0"/>
    <n v="0"/>
    <n v="1"/>
    <n v="0"/>
    <n v="0"/>
    <n v="0"/>
    <n v="0"/>
    <n v="1"/>
    <n v="0"/>
    <n v="1"/>
    <m/>
    <m/>
    <n v="3"/>
    <n v="3"/>
    <s v="Correct"/>
    <x v="0"/>
    <n v="53"/>
    <x v="0"/>
    <x v="5"/>
    <x v="0"/>
    <x v="1"/>
    <s v="English"/>
    <x v="1"/>
    <x v="6"/>
    <x v="1"/>
    <x v="1"/>
    <x v="1"/>
    <s v="Yes"/>
  </r>
  <r>
    <n v="330"/>
    <m/>
    <m/>
    <m/>
    <s v="Don’t know how to find doctors"/>
    <m/>
    <m/>
    <m/>
    <m/>
    <m/>
    <m/>
    <m/>
    <n v="1"/>
    <n v="3"/>
    <m/>
    <n v="0"/>
    <n v="0"/>
    <n v="0"/>
    <n v="1"/>
    <n v="0"/>
    <n v="0"/>
    <n v="0"/>
    <n v="0"/>
    <n v="0"/>
    <n v="0"/>
    <m/>
    <m/>
    <n v="1"/>
    <n v="1"/>
    <s v="Correct"/>
    <x v="0"/>
    <n v="69"/>
    <x v="0"/>
    <x v="4"/>
    <x v="0"/>
    <x v="1"/>
    <s v="English"/>
    <x v="3"/>
    <x v="0"/>
    <x v="2"/>
    <x v="2"/>
    <x v="5"/>
    <m/>
  </r>
  <r>
    <n v="331"/>
    <m/>
    <m/>
    <m/>
    <s v="Don’t know how to find doctors"/>
    <s v="Language barriers"/>
    <m/>
    <m/>
    <m/>
    <m/>
    <m/>
    <m/>
    <n v="2"/>
    <n v="1.5"/>
    <m/>
    <n v="0"/>
    <n v="0"/>
    <n v="0"/>
    <n v="1"/>
    <n v="1"/>
    <n v="0"/>
    <n v="0"/>
    <n v="0"/>
    <n v="0"/>
    <n v="0"/>
    <m/>
    <m/>
    <n v="2"/>
    <n v="2"/>
    <s v="Correct"/>
    <x v="0"/>
    <n v="33"/>
    <x v="0"/>
    <x v="5"/>
    <x v="0"/>
    <x v="1"/>
    <s v="English"/>
    <x v="6"/>
    <x v="1"/>
    <x v="6"/>
    <x v="2"/>
    <x v="0"/>
    <s v="Yes"/>
  </r>
  <r>
    <n v="332"/>
    <m/>
    <m/>
    <m/>
    <m/>
    <m/>
    <m/>
    <s v="Don’t understand need to see a doctor"/>
    <m/>
    <s v="Transportation"/>
    <s v="Fear (e.g. not ready to face/discuss health problem)"/>
    <m/>
    <n v="3"/>
    <n v="1"/>
    <m/>
    <n v="0"/>
    <n v="0"/>
    <n v="0"/>
    <n v="0"/>
    <n v="0"/>
    <n v="0"/>
    <n v="1"/>
    <n v="0"/>
    <n v="1"/>
    <n v="1"/>
    <m/>
    <m/>
    <n v="3"/>
    <n v="3"/>
    <s v="Correct"/>
    <x v="1"/>
    <n v="59"/>
    <x v="2"/>
    <x v="96"/>
    <x v="0"/>
    <x v="1"/>
    <s v="English"/>
    <x v="0"/>
    <x v="0"/>
    <x v="0"/>
    <x v="2"/>
    <x v="0"/>
    <s v="Yes"/>
  </r>
  <r>
    <n v="333"/>
    <m/>
    <m/>
    <s v="Unable to pay co-pays/deductibles"/>
    <m/>
    <m/>
    <m/>
    <m/>
    <m/>
    <m/>
    <s v="Fear (e.g. not ready to face/discuss health problem)"/>
    <m/>
    <n v="2"/>
    <n v="1.5"/>
    <m/>
    <n v="0"/>
    <n v="0"/>
    <n v="1"/>
    <n v="0"/>
    <n v="0"/>
    <n v="0"/>
    <n v="0"/>
    <n v="0"/>
    <n v="0"/>
    <n v="1"/>
    <m/>
    <m/>
    <n v="2"/>
    <n v="2"/>
    <s v="Correct"/>
    <x v="0"/>
    <n v="49"/>
    <x v="2"/>
    <x v="97"/>
    <x v="1"/>
    <x v="1"/>
    <s v="English"/>
    <x v="3"/>
    <x v="1"/>
    <x v="0"/>
    <x v="2"/>
    <x v="0"/>
    <s v="Yes"/>
  </r>
  <r>
    <n v="334"/>
    <m/>
    <m/>
    <m/>
    <m/>
    <m/>
    <m/>
    <m/>
    <s v="No insurance"/>
    <m/>
    <m/>
    <m/>
    <n v="1"/>
    <n v="3"/>
    <m/>
    <n v="0"/>
    <n v="0"/>
    <n v="0"/>
    <n v="0"/>
    <n v="0"/>
    <n v="0"/>
    <n v="0"/>
    <n v="1"/>
    <n v="0"/>
    <n v="0"/>
    <m/>
    <m/>
    <n v="1"/>
    <n v="1"/>
    <s v="Correct"/>
    <x v="1"/>
    <n v="67"/>
    <x v="2"/>
    <x v="98"/>
    <x v="0"/>
    <x v="0"/>
    <s v="English"/>
    <x v="4"/>
    <x v="4"/>
    <x v="2"/>
    <x v="2"/>
    <x v="5"/>
    <m/>
  </r>
  <r>
    <n v="335"/>
    <m/>
    <m/>
    <s v="Unable to pay co-pays/deductibles"/>
    <m/>
    <m/>
    <m/>
    <s v="Don’t understand need to see a doctor"/>
    <m/>
    <m/>
    <s v="Fear (e.g. not ready to face/discuss health problem)"/>
    <m/>
    <n v="3"/>
    <n v="1"/>
    <m/>
    <n v="0"/>
    <n v="0"/>
    <n v="1"/>
    <n v="0"/>
    <n v="0"/>
    <n v="0"/>
    <n v="1"/>
    <n v="0"/>
    <n v="0"/>
    <n v="1"/>
    <m/>
    <m/>
    <n v="3"/>
    <n v="3"/>
    <s v="Correct"/>
    <x v="1"/>
    <n v="36"/>
    <x v="2"/>
    <x v="99"/>
    <x v="2"/>
    <x v="0"/>
    <m/>
    <x v="3"/>
    <x v="2"/>
    <x v="3"/>
    <x v="0"/>
    <x v="3"/>
    <m/>
  </r>
  <r>
    <n v="336"/>
    <s v="Cultural/religious beliefs"/>
    <m/>
    <m/>
    <m/>
    <m/>
    <m/>
    <m/>
    <m/>
    <m/>
    <m/>
    <m/>
    <n v="1"/>
    <n v="3"/>
    <m/>
    <n v="1"/>
    <n v="0"/>
    <n v="0"/>
    <n v="0"/>
    <n v="0"/>
    <n v="0"/>
    <n v="0"/>
    <n v="0"/>
    <n v="0"/>
    <n v="0"/>
    <m/>
    <m/>
    <n v="1"/>
    <n v="1"/>
    <s v="Correct"/>
    <x v="0"/>
    <n v="60"/>
    <x v="2"/>
    <x v="71"/>
    <x v="0"/>
    <x v="0"/>
    <s v="English"/>
    <x v="6"/>
    <x v="1"/>
    <x v="6"/>
    <x v="2"/>
    <x v="0"/>
    <s v="Yes"/>
  </r>
  <r>
    <n v="337"/>
    <s v="Cultural/religious beliefs"/>
    <m/>
    <m/>
    <m/>
    <m/>
    <m/>
    <m/>
    <m/>
    <m/>
    <m/>
    <m/>
    <n v="1"/>
    <n v="3"/>
    <m/>
    <n v="1"/>
    <n v="0"/>
    <n v="0"/>
    <n v="0"/>
    <n v="0"/>
    <n v="0"/>
    <n v="0"/>
    <n v="0"/>
    <n v="0"/>
    <n v="0"/>
    <m/>
    <m/>
    <n v="1"/>
    <n v="1"/>
    <s v="Correct"/>
    <x v="0"/>
    <n v="60"/>
    <x v="2"/>
    <x v="11"/>
    <x v="2"/>
    <x v="0"/>
    <m/>
    <x v="3"/>
    <x v="2"/>
    <x v="3"/>
    <x v="0"/>
    <x v="3"/>
    <m/>
  </r>
  <r>
    <n v="338"/>
    <m/>
    <m/>
    <m/>
    <m/>
    <m/>
    <s v="There are no barriers"/>
    <s v="Don’t understand need to see a doctor"/>
    <m/>
    <m/>
    <m/>
    <m/>
    <n v="2"/>
    <n v="1.5"/>
    <m/>
    <n v="0"/>
    <n v="0"/>
    <n v="0"/>
    <n v="0"/>
    <n v="0"/>
    <n v="1"/>
    <n v="1"/>
    <n v="0"/>
    <n v="0"/>
    <n v="0"/>
    <m/>
    <m/>
    <n v="2"/>
    <n v="2"/>
    <s v="Correct"/>
    <x v="1"/>
    <n v="38"/>
    <x v="2"/>
    <x v="54"/>
    <x v="1"/>
    <x v="0"/>
    <m/>
    <x v="3"/>
    <x v="2"/>
    <x v="3"/>
    <x v="0"/>
    <x v="3"/>
    <m/>
  </r>
  <r>
    <n v="339"/>
    <m/>
    <m/>
    <s v="Unable to pay co-pays/deductibles"/>
    <m/>
    <s v="Language barriers"/>
    <m/>
    <m/>
    <s v="No insurance"/>
    <s v="Transportation"/>
    <m/>
    <m/>
    <n v="4"/>
    <n v="0.75"/>
    <m/>
    <n v="0"/>
    <n v="0"/>
    <n v="0.75"/>
    <n v="0"/>
    <n v="0.75"/>
    <n v="0"/>
    <n v="0"/>
    <n v="0.75"/>
    <n v="0.75"/>
    <n v="0"/>
    <m/>
    <m/>
    <n v="3"/>
    <n v="4"/>
    <s v="Correct"/>
    <x v="1"/>
    <n v="52"/>
    <x v="2"/>
    <x v="100"/>
    <x v="0"/>
    <x v="1"/>
    <m/>
    <x v="0"/>
    <x v="0"/>
    <x v="2"/>
    <x v="2"/>
    <x v="6"/>
    <s v="Yes"/>
  </r>
  <r>
    <n v="340"/>
    <m/>
    <m/>
    <m/>
    <m/>
    <m/>
    <m/>
    <s v="Don’t understand need to see a doctor"/>
    <m/>
    <s v="Transportation"/>
    <s v="Fear (e.g. not ready to face/discuss health problem)"/>
    <m/>
    <n v="3"/>
    <n v="1"/>
    <m/>
    <n v="0"/>
    <n v="0"/>
    <n v="0"/>
    <n v="0"/>
    <n v="0"/>
    <n v="0"/>
    <n v="1"/>
    <n v="0"/>
    <n v="1"/>
    <n v="1"/>
    <m/>
    <m/>
    <n v="3"/>
    <n v="3"/>
    <s v="Correct"/>
    <x v="0"/>
    <n v="72"/>
    <x v="2"/>
    <x v="101"/>
    <x v="0"/>
    <x v="1"/>
    <s v="English"/>
    <x v="5"/>
    <x v="1"/>
    <x v="6"/>
    <x v="2"/>
    <x v="3"/>
    <s v="Yes"/>
  </r>
  <r>
    <n v="341"/>
    <m/>
    <m/>
    <m/>
    <m/>
    <s v="Language barriers"/>
    <m/>
    <m/>
    <s v="No insurance"/>
    <s v="Transportation"/>
    <s v="Fear (e.g. not ready to face/discuss health problem)"/>
    <m/>
    <n v="4"/>
    <n v="0.75"/>
    <m/>
    <n v="0"/>
    <n v="0"/>
    <n v="0"/>
    <n v="0"/>
    <n v="0.75"/>
    <n v="0"/>
    <n v="0"/>
    <n v="0.75"/>
    <n v="0.75"/>
    <n v="0.75"/>
    <m/>
    <m/>
    <n v="3"/>
    <n v="4"/>
    <s v="Correct"/>
    <x v="1"/>
    <n v="52"/>
    <x v="2"/>
    <x v="57"/>
    <x v="0"/>
    <x v="1"/>
    <m/>
    <x v="5"/>
    <x v="1"/>
    <x v="0"/>
    <x v="2"/>
    <x v="0"/>
    <s v="Yes"/>
  </r>
  <r>
    <n v="342"/>
    <m/>
    <m/>
    <m/>
    <m/>
    <m/>
    <s v="There are no barriers"/>
    <m/>
    <m/>
    <m/>
    <m/>
    <m/>
    <n v="1"/>
    <n v="3"/>
    <m/>
    <n v="0"/>
    <n v="0"/>
    <n v="0"/>
    <n v="0"/>
    <n v="0"/>
    <n v="1"/>
    <n v="0"/>
    <n v="0"/>
    <n v="0"/>
    <n v="0"/>
    <m/>
    <m/>
    <n v="1"/>
    <n v="1"/>
    <s v="Correct"/>
    <x v="0"/>
    <n v="89"/>
    <x v="2"/>
    <x v="102"/>
    <x v="1"/>
    <x v="0"/>
    <s v="English"/>
    <x v="3"/>
    <x v="7"/>
    <x v="2"/>
    <x v="2"/>
    <x v="3"/>
    <s v="No"/>
  </r>
  <r>
    <n v="343"/>
    <m/>
    <m/>
    <m/>
    <m/>
    <m/>
    <m/>
    <m/>
    <m/>
    <m/>
    <s v="Fear (e.g. not ready to face/discuss health problem)"/>
    <m/>
    <n v="1"/>
    <n v="3"/>
    <m/>
    <n v="0"/>
    <n v="0"/>
    <n v="0"/>
    <n v="0"/>
    <n v="0"/>
    <n v="0"/>
    <n v="0"/>
    <n v="0"/>
    <n v="0"/>
    <n v="1"/>
    <m/>
    <m/>
    <n v="1"/>
    <n v="1"/>
    <s v="Correct"/>
    <x v="0"/>
    <n v="70"/>
    <x v="1"/>
    <x v="103"/>
    <x v="5"/>
    <x v="1"/>
    <s v="English"/>
    <x v="5"/>
    <x v="7"/>
    <x v="2"/>
    <x v="2"/>
    <x v="3"/>
    <s v="Yes"/>
  </r>
  <r>
    <n v="344"/>
    <m/>
    <m/>
    <s v="Unable to pay co-pays/deductibles"/>
    <m/>
    <m/>
    <m/>
    <m/>
    <s v="No insurance"/>
    <m/>
    <m/>
    <m/>
    <n v="2"/>
    <n v="1.5"/>
    <m/>
    <n v="0"/>
    <n v="0"/>
    <n v="1"/>
    <n v="0"/>
    <n v="0"/>
    <n v="0"/>
    <n v="0"/>
    <n v="1"/>
    <n v="0"/>
    <n v="0"/>
    <m/>
    <m/>
    <n v="2"/>
    <n v="2"/>
    <s v="Correct"/>
    <x v="0"/>
    <n v="71"/>
    <x v="0"/>
    <x v="13"/>
    <x v="1"/>
    <x v="0"/>
    <s v="English"/>
    <x v="4"/>
    <x v="4"/>
    <x v="2"/>
    <x v="2"/>
    <x v="3"/>
    <s v="No"/>
  </r>
  <r>
    <n v="345"/>
    <m/>
    <m/>
    <m/>
    <m/>
    <m/>
    <m/>
    <m/>
    <s v="No insurance"/>
    <m/>
    <m/>
    <m/>
    <n v="1"/>
    <n v="3"/>
    <m/>
    <n v="0"/>
    <n v="0"/>
    <n v="0"/>
    <n v="0"/>
    <n v="0"/>
    <n v="0"/>
    <n v="0"/>
    <n v="1"/>
    <n v="0"/>
    <n v="0"/>
    <m/>
    <m/>
    <n v="1"/>
    <n v="1"/>
    <s v="Correct"/>
    <x v="1"/>
    <n v="68"/>
    <x v="0"/>
    <x v="93"/>
    <x v="1"/>
    <x v="1"/>
    <s v="English"/>
    <x v="5"/>
    <x v="7"/>
    <x v="2"/>
    <x v="2"/>
    <x v="5"/>
    <s v="Yes"/>
  </r>
  <r>
    <n v="346"/>
    <m/>
    <m/>
    <m/>
    <m/>
    <m/>
    <m/>
    <m/>
    <m/>
    <m/>
    <m/>
    <m/>
    <n v="0"/>
    <e v="#DIV/0!"/>
    <m/>
    <n v="0"/>
    <n v="0"/>
    <n v="0"/>
    <n v="0"/>
    <n v="0"/>
    <n v="0"/>
    <n v="0"/>
    <n v="0"/>
    <n v="0"/>
    <n v="0"/>
    <m/>
    <m/>
    <n v="0"/>
    <n v="0"/>
    <s v="Correct"/>
    <x v="2"/>
    <n v="44"/>
    <x v="2"/>
    <x v="104"/>
    <x v="5"/>
    <x v="0"/>
    <s v="Other"/>
    <x v="5"/>
    <x v="0"/>
    <x v="0"/>
    <x v="0"/>
    <x v="3"/>
    <s v="Yes"/>
  </r>
  <r>
    <n v="347"/>
    <m/>
    <m/>
    <m/>
    <m/>
    <m/>
    <m/>
    <m/>
    <s v="No insurance"/>
    <m/>
    <m/>
    <m/>
    <n v="1"/>
    <n v="3"/>
    <m/>
    <n v="0"/>
    <n v="0"/>
    <n v="0"/>
    <n v="0"/>
    <n v="0"/>
    <n v="0"/>
    <n v="0"/>
    <n v="1"/>
    <n v="0"/>
    <n v="0"/>
    <m/>
    <m/>
    <n v="1"/>
    <n v="1"/>
    <s v="Correct"/>
    <x v="0"/>
    <n v="62"/>
    <x v="2"/>
    <x v="105"/>
    <x v="1"/>
    <x v="1"/>
    <s v="English"/>
    <x v="4"/>
    <x v="4"/>
    <x v="0"/>
    <x v="1"/>
    <x v="3"/>
    <s v="No"/>
  </r>
  <r>
    <n v="348"/>
    <m/>
    <m/>
    <m/>
    <m/>
    <m/>
    <m/>
    <m/>
    <m/>
    <m/>
    <s v="Fear (e.g. not ready to face/discuss health problem)"/>
    <m/>
    <n v="1"/>
    <n v="3"/>
    <m/>
    <n v="0"/>
    <n v="0"/>
    <n v="0"/>
    <n v="0"/>
    <n v="0"/>
    <n v="0"/>
    <n v="0"/>
    <n v="0"/>
    <n v="0"/>
    <n v="1"/>
    <m/>
    <m/>
    <n v="1"/>
    <n v="1"/>
    <s v="Correct"/>
    <x v="0"/>
    <n v="49"/>
    <x v="1"/>
    <x v="95"/>
    <x v="1"/>
    <x v="2"/>
    <s v="English"/>
    <x v="6"/>
    <x v="7"/>
    <x v="0"/>
    <x v="2"/>
    <x v="3"/>
    <s v="Yes"/>
  </r>
  <r>
    <n v="349"/>
    <m/>
    <m/>
    <m/>
    <m/>
    <m/>
    <s v="There are no barriers"/>
    <m/>
    <m/>
    <m/>
    <m/>
    <m/>
    <n v="1"/>
    <n v="3"/>
    <m/>
    <n v="0"/>
    <n v="0"/>
    <n v="0"/>
    <n v="0"/>
    <n v="0"/>
    <n v="1"/>
    <n v="0"/>
    <n v="0"/>
    <n v="0"/>
    <n v="0"/>
    <m/>
    <m/>
    <n v="1"/>
    <n v="1"/>
    <s v="Correct"/>
    <x v="0"/>
    <n v="48"/>
    <x v="1"/>
    <x v="106"/>
    <x v="1"/>
    <x v="1"/>
    <s v="Polish"/>
    <x v="5"/>
    <x v="4"/>
    <x v="0"/>
    <x v="2"/>
    <x v="3"/>
    <s v="Yes"/>
  </r>
  <r>
    <n v="350"/>
    <m/>
    <m/>
    <m/>
    <m/>
    <m/>
    <m/>
    <m/>
    <m/>
    <m/>
    <s v="Fear (e.g. not ready to face/discuss health problem)"/>
    <m/>
    <n v="1"/>
    <n v="3"/>
    <m/>
    <n v="0"/>
    <n v="0"/>
    <n v="0"/>
    <n v="0"/>
    <n v="0"/>
    <n v="0"/>
    <n v="0"/>
    <n v="0"/>
    <n v="0"/>
    <n v="1"/>
    <m/>
    <m/>
    <n v="1"/>
    <n v="1"/>
    <s v="Correct"/>
    <x v="0"/>
    <n v="52"/>
    <x v="2"/>
    <x v="79"/>
    <x v="5"/>
    <x v="1"/>
    <s v="English"/>
    <x v="6"/>
    <x v="1"/>
    <x v="0"/>
    <x v="2"/>
    <x v="3"/>
    <s v="Yes"/>
  </r>
  <r>
    <n v="351"/>
    <m/>
    <m/>
    <m/>
    <m/>
    <m/>
    <s v="There are no barriers"/>
    <m/>
    <m/>
    <m/>
    <m/>
    <m/>
    <n v="1"/>
    <n v="3"/>
    <m/>
    <n v="0"/>
    <n v="0"/>
    <n v="0"/>
    <n v="0"/>
    <n v="0"/>
    <n v="1"/>
    <n v="0"/>
    <n v="0"/>
    <n v="0"/>
    <n v="0"/>
    <m/>
    <m/>
    <n v="1"/>
    <n v="1"/>
    <s v="Correct"/>
    <x v="1"/>
    <n v="64"/>
    <x v="0"/>
    <x v="85"/>
    <x v="1"/>
    <x v="2"/>
    <s v="English"/>
    <x v="6"/>
    <x v="8"/>
    <x v="0"/>
    <x v="2"/>
    <x v="3"/>
    <s v="Yes"/>
  </r>
  <r>
    <n v="352"/>
    <m/>
    <m/>
    <m/>
    <m/>
    <m/>
    <m/>
    <s v="Don’t understand need to see a doctor"/>
    <s v="No insurance"/>
    <m/>
    <s v="Fear (e.g. not ready to face/discuss health problem)"/>
    <m/>
    <n v="3"/>
    <n v="1"/>
    <m/>
    <n v="0"/>
    <n v="0"/>
    <n v="0"/>
    <n v="0"/>
    <n v="0"/>
    <n v="0"/>
    <n v="1"/>
    <n v="1"/>
    <n v="0"/>
    <n v="1"/>
    <m/>
    <m/>
    <n v="3"/>
    <n v="3"/>
    <s v="Correct"/>
    <x v="1"/>
    <n v="47"/>
    <x v="0"/>
    <x v="2"/>
    <x v="0"/>
    <x v="1"/>
    <s v="English"/>
    <x v="6"/>
    <x v="8"/>
    <x v="0"/>
    <x v="2"/>
    <x v="3"/>
    <s v="Yes"/>
  </r>
  <r>
    <n v="353"/>
    <m/>
    <m/>
    <s v="Unable to pay co-pays/deductibles"/>
    <m/>
    <m/>
    <m/>
    <m/>
    <s v="No insurance"/>
    <m/>
    <m/>
    <m/>
    <n v="2"/>
    <n v="1.5"/>
    <m/>
    <n v="0"/>
    <n v="0"/>
    <n v="1"/>
    <n v="0"/>
    <n v="0"/>
    <n v="0"/>
    <n v="0"/>
    <n v="1"/>
    <n v="0"/>
    <n v="0"/>
    <m/>
    <m/>
    <n v="2"/>
    <n v="2"/>
    <s v="Correct"/>
    <x v="0"/>
    <n v="52"/>
    <x v="1"/>
    <x v="107"/>
    <x v="1"/>
    <x v="1"/>
    <s v="English"/>
    <x v="5"/>
    <x v="0"/>
    <x v="6"/>
    <x v="2"/>
    <x v="3"/>
    <s v="Yes"/>
  </r>
  <r>
    <n v="354"/>
    <m/>
    <m/>
    <m/>
    <m/>
    <m/>
    <m/>
    <s v="Don’t understand need to see a doctor"/>
    <m/>
    <m/>
    <s v="Fear (e.g. not ready to face/discuss health problem)"/>
    <m/>
    <n v="2"/>
    <n v="1.5"/>
    <m/>
    <n v="0"/>
    <n v="0"/>
    <n v="0"/>
    <n v="0"/>
    <n v="0"/>
    <n v="0"/>
    <n v="1"/>
    <n v="0"/>
    <n v="0"/>
    <n v="1"/>
    <m/>
    <m/>
    <n v="2"/>
    <n v="2"/>
    <s v="Correct"/>
    <x v="0"/>
    <n v="54"/>
    <x v="2"/>
    <x v="58"/>
    <x v="1"/>
    <x v="1"/>
    <s v="English"/>
    <x v="3"/>
    <x v="0"/>
    <x v="2"/>
    <x v="2"/>
    <x v="3"/>
    <s v="Yes"/>
  </r>
  <r>
    <n v="355"/>
    <m/>
    <m/>
    <m/>
    <m/>
    <m/>
    <m/>
    <m/>
    <s v="No insurance"/>
    <m/>
    <m/>
    <m/>
    <n v="1"/>
    <n v="3"/>
    <m/>
    <n v="0"/>
    <n v="0"/>
    <n v="0"/>
    <n v="0"/>
    <n v="0"/>
    <n v="0"/>
    <n v="0"/>
    <n v="1"/>
    <n v="0"/>
    <n v="0"/>
    <m/>
    <m/>
    <n v="1"/>
    <n v="1"/>
    <s v="Correct"/>
    <x v="1"/>
    <n v="57"/>
    <x v="0"/>
    <x v="7"/>
    <x v="1"/>
    <x v="1"/>
    <s v="English"/>
    <x v="6"/>
    <x v="1"/>
    <x v="2"/>
    <x v="2"/>
    <x v="3"/>
    <s v="Yes"/>
  </r>
  <r>
    <n v="356"/>
    <m/>
    <m/>
    <m/>
    <m/>
    <m/>
    <m/>
    <m/>
    <s v="No insurance"/>
    <m/>
    <m/>
    <m/>
    <n v="1"/>
    <n v="3"/>
    <m/>
    <n v="0"/>
    <n v="0"/>
    <n v="0"/>
    <n v="0"/>
    <n v="0"/>
    <n v="0"/>
    <n v="0"/>
    <n v="1"/>
    <n v="0"/>
    <n v="0"/>
    <m/>
    <m/>
    <n v="1"/>
    <n v="1"/>
    <s v="Correct"/>
    <x v="0"/>
    <n v="52"/>
    <x v="2"/>
    <x v="79"/>
    <x v="1"/>
    <x v="1"/>
    <s v="English"/>
    <x v="6"/>
    <x v="7"/>
    <x v="0"/>
    <x v="2"/>
    <x v="3"/>
    <s v="Yes"/>
  </r>
  <r>
    <n v="357"/>
    <m/>
    <m/>
    <s v="Unable to pay co-pays/deductibles"/>
    <s v="Don’t know how to find doctors"/>
    <m/>
    <m/>
    <m/>
    <m/>
    <m/>
    <m/>
    <m/>
    <n v="2"/>
    <n v="1.5"/>
    <m/>
    <n v="0"/>
    <n v="0"/>
    <n v="1"/>
    <n v="1"/>
    <n v="0"/>
    <n v="0"/>
    <n v="0"/>
    <n v="0"/>
    <n v="0"/>
    <n v="0"/>
    <m/>
    <m/>
    <n v="2"/>
    <n v="2"/>
    <s v="Correct"/>
    <x v="0"/>
    <n v="42"/>
    <x v="0"/>
    <x v="85"/>
    <x v="0"/>
    <x v="1"/>
    <s v="English"/>
    <x v="6"/>
    <x v="8"/>
    <x v="0"/>
    <x v="2"/>
    <x v="3"/>
    <s v="Yes"/>
  </r>
  <r>
    <n v="358"/>
    <m/>
    <m/>
    <m/>
    <m/>
    <m/>
    <s v="There are no barriers"/>
    <m/>
    <m/>
    <m/>
    <m/>
    <m/>
    <n v="1"/>
    <n v="3"/>
    <m/>
    <n v="0"/>
    <n v="0"/>
    <n v="0"/>
    <n v="0"/>
    <n v="0"/>
    <n v="1"/>
    <n v="0"/>
    <n v="0"/>
    <n v="0"/>
    <n v="0"/>
    <m/>
    <m/>
    <n v="1"/>
    <n v="1"/>
    <s v="Correct"/>
    <x v="1"/>
    <n v="63"/>
    <x v="0"/>
    <x v="108"/>
    <x v="1"/>
    <x v="1"/>
    <s v="English"/>
    <x v="6"/>
    <x v="1"/>
    <x v="0"/>
    <x v="2"/>
    <x v="3"/>
    <s v="Yes"/>
  </r>
  <r>
    <n v="359"/>
    <s v="Cultural/religious beliefs"/>
    <m/>
    <m/>
    <m/>
    <s v="Language barriers"/>
    <s v="There are no barriers"/>
    <m/>
    <s v="No insurance"/>
    <m/>
    <s v="Fear (e.g. not ready to face/discuss health problem)"/>
    <m/>
    <n v="5"/>
    <n v="0.6"/>
    <m/>
    <n v="0.6"/>
    <n v="0"/>
    <n v="0"/>
    <n v="0"/>
    <n v="0.6"/>
    <n v="0.6"/>
    <n v="0"/>
    <n v="0.6"/>
    <n v="0"/>
    <n v="0.6"/>
    <m/>
    <m/>
    <n v="3"/>
    <n v="5"/>
    <s v="Correct"/>
    <x v="0"/>
    <n v="32"/>
    <x v="0"/>
    <x v="0"/>
    <x v="4"/>
    <x v="2"/>
    <s v="English"/>
    <x v="6"/>
    <x v="7"/>
    <x v="5"/>
    <x v="2"/>
    <x v="4"/>
    <s v="Yes"/>
  </r>
  <r>
    <n v="360"/>
    <m/>
    <m/>
    <m/>
    <m/>
    <m/>
    <s v="There are no barriers"/>
    <m/>
    <m/>
    <m/>
    <m/>
    <m/>
    <n v="1"/>
    <n v="3"/>
    <m/>
    <n v="0"/>
    <n v="0"/>
    <n v="0"/>
    <n v="0"/>
    <n v="0"/>
    <n v="1"/>
    <n v="0"/>
    <n v="0"/>
    <n v="0"/>
    <n v="0"/>
    <m/>
    <m/>
    <n v="1"/>
    <n v="1"/>
    <s v="Correct"/>
    <x v="1"/>
    <n v="64"/>
    <x v="2"/>
    <x v="59"/>
    <x v="1"/>
    <x v="1"/>
    <s v="English"/>
    <x v="6"/>
    <x v="0"/>
    <x v="0"/>
    <x v="2"/>
    <x v="0"/>
    <s v="Yes"/>
  </r>
  <r>
    <n v="361"/>
    <m/>
    <m/>
    <m/>
    <m/>
    <m/>
    <m/>
    <s v="Don’t understand need to see a doctor"/>
    <m/>
    <s v="Transportation"/>
    <s v="Fear (e.g. not ready to face/discuss health problem)"/>
    <m/>
    <n v="3"/>
    <n v="1"/>
    <m/>
    <n v="0"/>
    <n v="0"/>
    <n v="0"/>
    <n v="0"/>
    <n v="0"/>
    <n v="0"/>
    <n v="1"/>
    <n v="0"/>
    <n v="1"/>
    <n v="1"/>
    <m/>
    <m/>
    <n v="3"/>
    <n v="3"/>
    <s v="Correct"/>
    <x v="0"/>
    <n v="29"/>
    <x v="0"/>
    <x v="13"/>
    <x v="1"/>
    <x v="1"/>
    <s v="English"/>
    <x v="1"/>
    <x v="7"/>
    <x v="0"/>
    <x v="2"/>
    <x v="4"/>
    <s v="Yes"/>
  </r>
  <r>
    <n v="362"/>
    <m/>
    <m/>
    <m/>
    <m/>
    <m/>
    <m/>
    <m/>
    <m/>
    <m/>
    <m/>
    <m/>
    <n v="0"/>
    <e v="#DIV/0!"/>
    <m/>
    <n v="0"/>
    <n v="0"/>
    <n v="0"/>
    <n v="0"/>
    <n v="0"/>
    <n v="0"/>
    <n v="0"/>
    <n v="0"/>
    <n v="0"/>
    <n v="0"/>
    <m/>
    <m/>
    <n v="0"/>
    <n v="0"/>
    <s v="Correct"/>
    <x v="0"/>
    <n v="64"/>
    <x v="2"/>
    <x v="59"/>
    <x v="1"/>
    <x v="1"/>
    <s v="English"/>
    <x v="4"/>
    <x v="4"/>
    <x v="3"/>
    <x v="2"/>
    <x v="0"/>
    <s v="No"/>
  </r>
  <r>
    <n v="363"/>
    <s v="Cultural/religious beliefs"/>
    <m/>
    <s v="Unable to pay co-pays/deductibles"/>
    <m/>
    <s v="Language barriers"/>
    <m/>
    <m/>
    <m/>
    <m/>
    <m/>
    <m/>
    <n v="3"/>
    <n v="1"/>
    <m/>
    <n v="1"/>
    <n v="0"/>
    <n v="1"/>
    <n v="0"/>
    <n v="1"/>
    <n v="0"/>
    <n v="0"/>
    <n v="0"/>
    <n v="0"/>
    <n v="0"/>
    <m/>
    <m/>
    <n v="3"/>
    <n v="3"/>
    <s v="Correct"/>
    <x v="0"/>
    <n v="24"/>
    <x v="0"/>
    <x v="109"/>
    <x v="1"/>
    <x v="0"/>
    <s v="English, Italian"/>
    <x v="3"/>
    <x v="7"/>
    <x v="5"/>
    <x v="2"/>
    <x v="3"/>
    <s v="Yes"/>
  </r>
  <r>
    <n v="364"/>
    <m/>
    <m/>
    <m/>
    <s v="Don’t know how to find doctors"/>
    <m/>
    <m/>
    <m/>
    <m/>
    <m/>
    <m/>
    <m/>
    <n v="1"/>
    <n v="3"/>
    <m/>
    <n v="0"/>
    <n v="0"/>
    <n v="0"/>
    <n v="1"/>
    <n v="0"/>
    <n v="0"/>
    <n v="0"/>
    <n v="0"/>
    <n v="0"/>
    <n v="0"/>
    <m/>
    <m/>
    <n v="1"/>
    <n v="1"/>
    <s v="Correct"/>
    <x v="0"/>
    <n v="63"/>
    <x v="2"/>
    <x v="59"/>
    <x v="1"/>
    <x v="1"/>
    <s v="English"/>
    <x v="0"/>
    <x v="0"/>
    <x v="0"/>
    <x v="2"/>
    <x v="0"/>
    <s v="Yes"/>
  </r>
  <r>
    <n v="365"/>
    <m/>
    <m/>
    <m/>
    <m/>
    <m/>
    <s v="There are no barriers"/>
    <m/>
    <m/>
    <m/>
    <m/>
    <m/>
    <n v="1"/>
    <n v="3"/>
    <m/>
    <n v="0"/>
    <n v="0"/>
    <n v="0"/>
    <n v="0"/>
    <n v="0"/>
    <n v="1"/>
    <n v="0"/>
    <n v="0"/>
    <n v="0"/>
    <n v="0"/>
    <m/>
    <m/>
    <n v="1"/>
    <n v="1"/>
    <s v="Correct"/>
    <x v="1"/>
    <n v="64"/>
    <x v="0"/>
    <x v="110"/>
    <x v="2"/>
    <x v="1"/>
    <s v="English, Italian"/>
    <x v="6"/>
    <x v="1"/>
    <x v="2"/>
    <x v="2"/>
    <x v="3"/>
    <s v="Yes"/>
  </r>
  <r>
    <n v="366"/>
    <m/>
    <m/>
    <m/>
    <m/>
    <m/>
    <m/>
    <m/>
    <m/>
    <m/>
    <m/>
    <m/>
    <n v="0"/>
    <e v="#DIV/0!"/>
    <m/>
    <n v="0"/>
    <n v="0"/>
    <n v="0"/>
    <n v="0"/>
    <n v="0"/>
    <n v="0"/>
    <n v="0"/>
    <n v="0"/>
    <n v="0"/>
    <n v="0"/>
    <m/>
    <m/>
    <n v="0"/>
    <n v="0"/>
    <s v="Correct"/>
    <x v="1"/>
    <n v="70"/>
    <x v="0"/>
    <x v="111"/>
    <x v="1"/>
    <x v="0"/>
    <s v="English"/>
    <x v="6"/>
    <x v="1"/>
    <x v="2"/>
    <x v="2"/>
    <x v="3"/>
    <s v="Yes"/>
  </r>
  <r>
    <n v="367"/>
    <m/>
    <m/>
    <m/>
    <m/>
    <m/>
    <s v="There are no barriers"/>
    <m/>
    <m/>
    <m/>
    <m/>
    <m/>
    <n v="1"/>
    <n v="3"/>
    <m/>
    <n v="0"/>
    <n v="0"/>
    <n v="0"/>
    <n v="0"/>
    <n v="0"/>
    <n v="1"/>
    <n v="0"/>
    <n v="0"/>
    <n v="0"/>
    <n v="0"/>
    <m/>
    <m/>
    <n v="1"/>
    <n v="1"/>
    <s v="Correct"/>
    <x v="0"/>
    <n v="72"/>
    <x v="0"/>
    <x v="64"/>
    <x v="0"/>
    <x v="1"/>
    <s v="English"/>
    <x v="3"/>
    <x v="2"/>
    <x v="2"/>
    <x v="2"/>
    <x v="5"/>
    <s v="Yes"/>
  </r>
  <r>
    <n v="368"/>
    <m/>
    <m/>
    <m/>
    <m/>
    <m/>
    <s v="There are no barriers"/>
    <m/>
    <m/>
    <m/>
    <m/>
    <m/>
    <n v="1"/>
    <n v="3"/>
    <m/>
    <n v="0"/>
    <n v="0"/>
    <n v="0"/>
    <n v="0"/>
    <n v="0"/>
    <n v="1"/>
    <n v="0"/>
    <n v="0"/>
    <n v="0"/>
    <n v="0"/>
    <m/>
    <m/>
    <n v="1"/>
    <n v="1"/>
    <s v="Correct"/>
    <x v="1"/>
    <n v="76"/>
    <x v="0"/>
    <x v="89"/>
    <x v="1"/>
    <x v="1"/>
    <s v="English"/>
    <x v="3"/>
    <x v="8"/>
    <x v="2"/>
    <x v="2"/>
    <x v="3"/>
    <s v="Yes"/>
  </r>
  <r>
    <n v="369"/>
    <m/>
    <m/>
    <m/>
    <m/>
    <m/>
    <m/>
    <s v="Don’t understand need to see a doctor"/>
    <m/>
    <s v="Transportation"/>
    <s v="Fear (e.g. not ready to face/discuss health problem)"/>
    <m/>
    <n v="3"/>
    <n v="1"/>
    <m/>
    <n v="0"/>
    <n v="0"/>
    <n v="0"/>
    <n v="0"/>
    <n v="0"/>
    <n v="0"/>
    <n v="1"/>
    <n v="0"/>
    <n v="1"/>
    <n v="1"/>
    <m/>
    <m/>
    <n v="3"/>
    <n v="3"/>
    <s v="Correct"/>
    <x v="1"/>
    <n v="74"/>
    <x v="1"/>
    <x v="81"/>
    <x v="1"/>
    <x v="1"/>
    <s v="English"/>
    <x v="3"/>
    <x v="2"/>
    <x v="3"/>
    <x v="2"/>
    <x v="3"/>
    <s v="Yes"/>
  </r>
  <r>
    <n v="370"/>
    <m/>
    <m/>
    <m/>
    <m/>
    <m/>
    <m/>
    <s v="Don’t understand need to see a doctor"/>
    <m/>
    <m/>
    <m/>
    <m/>
    <n v="1"/>
    <n v="3"/>
    <m/>
    <n v="0"/>
    <n v="0"/>
    <n v="0"/>
    <n v="0"/>
    <n v="0"/>
    <n v="0"/>
    <n v="1"/>
    <n v="0"/>
    <n v="0"/>
    <n v="0"/>
    <m/>
    <m/>
    <n v="1"/>
    <n v="1"/>
    <s v="Correct"/>
    <x v="0"/>
    <n v="77"/>
    <x v="0"/>
    <x v="14"/>
    <x v="1"/>
    <x v="0"/>
    <s v="English"/>
    <x v="3"/>
    <x v="0"/>
    <x v="2"/>
    <x v="2"/>
    <x v="3"/>
    <m/>
  </r>
  <r>
    <n v="371"/>
    <m/>
    <m/>
    <m/>
    <m/>
    <m/>
    <m/>
    <s v="Don’t understand need to see a doctor"/>
    <s v="No insurance"/>
    <m/>
    <m/>
    <m/>
    <n v="2"/>
    <n v="1.5"/>
    <m/>
    <n v="0"/>
    <n v="0"/>
    <n v="0"/>
    <n v="0"/>
    <n v="0"/>
    <n v="0"/>
    <n v="1"/>
    <n v="1"/>
    <n v="0"/>
    <n v="0"/>
    <m/>
    <m/>
    <n v="2"/>
    <n v="2"/>
    <s v="Correct"/>
    <x v="1"/>
    <n v="80"/>
    <x v="0"/>
    <x v="83"/>
    <x v="1"/>
    <x v="1"/>
    <s v="English"/>
    <x v="5"/>
    <x v="7"/>
    <x v="2"/>
    <x v="2"/>
    <x v="3"/>
    <s v="No"/>
  </r>
  <r>
    <n v="372"/>
    <m/>
    <m/>
    <m/>
    <m/>
    <m/>
    <m/>
    <m/>
    <m/>
    <m/>
    <m/>
    <m/>
    <n v="0"/>
    <e v="#DIV/0!"/>
    <m/>
    <n v="0"/>
    <n v="0"/>
    <n v="0"/>
    <n v="0"/>
    <n v="0"/>
    <n v="0"/>
    <n v="0"/>
    <n v="0"/>
    <n v="0"/>
    <n v="0"/>
    <m/>
    <m/>
    <n v="0"/>
    <n v="0"/>
    <s v="Correct"/>
    <x v="0"/>
    <n v="77"/>
    <x v="0"/>
    <x v="83"/>
    <x v="1"/>
    <x v="1"/>
    <s v="English"/>
    <x v="3"/>
    <x v="0"/>
    <x v="2"/>
    <x v="2"/>
    <x v="3"/>
    <s v="No"/>
  </r>
  <r>
    <n v="373"/>
    <m/>
    <m/>
    <m/>
    <s v="Don’t know how to find doctors"/>
    <m/>
    <m/>
    <m/>
    <m/>
    <m/>
    <m/>
    <m/>
    <n v="1"/>
    <n v="3"/>
    <m/>
    <n v="0"/>
    <n v="0"/>
    <n v="0"/>
    <n v="1"/>
    <n v="0"/>
    <n v="0"/>
    <n v="0"/>
    <n v="0"/>
    <n v="0"/>
    <n v="0"/>
    <m/>
    <m/>
    <n v="1"/>
    <n v="1"/>
    <s v="Correct"/>
    <x v="1"/>
    <n v="32"/>
    <x v="2"/>
    <x v="98"/>
    <x v="1"/>
    <x v="1"/>
    <s v="English"/>
    <x v="0"/>
    <x v="7"/>
    <x v="6"/>
    <x v="2"/>
    <x v="3"/>
    <s v="Yes"/>
  </r>
  <r>
    <n v="374"/>
    <m/>
    <m/>
    <m/>
    <m/>
    <m/>
    <m/>
    <s v="Don’t understand need to see a doctor"/>
    <s v="No insurance"/>
    <m/>
    <m/>
    <m/>
    <n v="2"/>
    <n v="1.5"/>
    <m/>
    <n v="0"/>
    <n v="0"/>
    <n v="0"/>
    <n v="0"/>
    <n v="0"/>
    <n v="0"/>
    <n v="1"/>
    <n v="1"/>
    <n v="0"/>
    <n v="0"/>
    <m/>
    <m/>
    <n v="2"/>
    <n v="2"/>
    <s v="Correct"/>
    <x v="1"/>
    <n v="67"/>
    <x v="0"/>
    <x v="112"/>
    <x v="1"/>
    <x v="1"/>
    <s v="English"/>
    <x v="5"/>
    <x v="7"/>
    <x v="6"/>
    <x v="2"/>
    <x v="3"/>
    <s v="Yes"/>
  </r>
  <r>
    <n v="375"/>
    <m/>
    <m/>
    <s v="Unable to pay co-pays/deductibles"/>
    <m/>
    <m/>
    <m/>
    <m/>
    <m/>
    <m/>
    <s v="Fear (e.g. not ready to face/discuss health problem)"/>
    <m/>
    <n v="2"/>
    <n v="1.5"/>
    <m/>
    <n v="0"/>
    <n v="0"/>
    <n v="1"/>
    <n v="0"/>
    <n v="0"/>
    <n v="0"/>
    <n v="0"/>
    <n v="0"/>
    <n v="0"/>
    <n v="1"/>
    <m/>
    <m/>
    <n v="2"/>
    <n v="2"/>
    <s v="Correct"/>
    <x v="0"/>
    <n v="66"/>
    <x v="0"/>
    <x v="83"/>
    <x v="1"/>
    <x v="1"/>
    <s v="Farsi"/>
    <x v="3"/>
    <x v="4"/>
    <x v="3"/>
    <x v="2"/>
    <x v="3"/>
    <s v="Yes"/>
  </r>
  <r>
    <n v="376"/>
    <s v="Cultural/religious beliefs"/>
    <m/>
    <m/>
    <m/>
    <m/>
    <m/>
    <s v="Don’t understand need to see a doctor"/>
    <m/>
    <m/>
    <s v="Fear (e.g. not ready to face/discuss health problem)"/>
    <m/>
    <n v="3"/>
    <n v="1"/>
    <m/>
    <n v="1"/>
    <n v="0"/>
    <n v="0"/>
    <n v="0"/>
    <n v="0"/>
    <n v="0"/>
    <n v="1"/>
    <n v="0"/>
    <n v="0"/>
    <n v="1"/>
    <m/>
    <m/>
    <n v="3"/>
    <n v="3"/>
    <s v="Correct"/>
    <x v="0"/>
    <n v="54"/>
    <x v="0"/>
    <x v="7"/>
    <x v="0"/>
    <x v="1"/>
    <s v="English"/>
    <x v="3"/>
    <x v="4"/>
    <x v="0"/>
    <x v="1"/>
    <x v="3"/>
    <s v="No"/>
  </r>
  <r>
    <n v="377"/>
    <m/>
    <m/>
    <s v="Unable to pay co-pays/deductibles"/>
    <m/>
    <m/>
    <m/>
    <s v="Don’t understand need to see a doctor"/>
    <m/>
    <m/>
    <m/>
    <m/>
    <n v="2"/>
    <n v="1.5"/>
    <m/>
    <n v="0"/>
    <n v="0"/>
    <n v="1"/>
    <n v="0"/>
    <n v="0"/>
    <n v="0"/>
    <n v="1"/>
    <n v="0"/>
    <n v="0"/>
    <n v="0"/>
    <m/>
    <m/>
    <n v="2"/>
    <n v="2"/>
    <s v="Correct"/>
    <x v="1"/>
    <n v="86"/>
    <x v="0"/>
    <x v="113"/>
    <x v="1"/>
    <x v="1"/>
    <s v="English"/>
    <x v="5"/>
    <x v="0"/>
    <x v="2"/>
    <x v="2"/>
    <x v="3"/>
    <s v="Yes"/>
  </r>
  <r>
    <n v="378"/>
    <m/>
    <m/>
    <s v="Unable to pay co-pays/deductibles"/>
    <s v="Don’t know how to find doctors"/>
    <m/>
    <m/>
    <s v="Don’t understand need to see a doctor"/>
    <m/>
    <m/>
    <s v="Fear (e.g. not ready to face/discuss health problem)"/>
    <m/>
    <n v="4"/>
    <n v="0.75"/>
    <m/>
    <n v="0"/>
    <n v="0"/>
    <n v="0.75"/>
    <n v="0.75"/>
    <n v="0"/>
    <n v="0"/>
    <n v="0.75"/>
    <n v="0"/>
    <n v="0"/>
    <n v="0.75"/>
    <m/>
    <m/>
    <n v="3"/>
    <n v="4"/>
    <s v="Correct"/>
    <x v="0"/>
    <n v="25"/>
    <x v="1"/>
    <x v="81"/>
    <x v="1"/>
    <x v="1"/>
    <s v="English"/>
    <x v="4"/>
    <x v="7"/>
    <x v="0"/>
    <x v="0"/>
    <x v="3"/>
    <m/>
  </r>
  <r>
    <n v="379"/>
    <m/>
    <m/>
    <m/>
    <m/>
    <m/>
    <s v="There are no barriers"/>
    <m/>
    <m/>
    <m/>
    <m/>
    <m/>
    <n v="1"/>
    <n v="3"/>
    <m/>
    <n v="0"/>
    <n v="0"/>
    <n v="0"/>
    <n v="0"/>
    <n v="0"/>
    <n v="1"/>
    <n v="0"/>
    <n v="0"/>
    <n v="0"/>
    <n v="0"/>
    <m/>
    <m/>
    <n v="1"/>
    <n v="1"/>
    <s v="Correct"/>
    <x v="1"/>
    <n v="89"/>
    <x v="1"/>
    <x v="114"/>
    <x v="1"/>
    <x v="1"/>
    <s v="English"/>
    <x v="0"/>
    <x v="0"/>
    <x v="2"/>
    <x v="2"/>
    <x v="3"/>
    <s v="No"/>
  </r>
  <r>
    <n v="380"/>
    <m/>
    <m/>
    <m/>
    <m/>
    <m/>
    <m/>
    <m/>
    <m/>
    <m/>
    <s v="Fear (e.g. not ready to face/discuss health problem)"/>
    <m/>
    <n v="1"/>
    <n v="3"/>
    <m/>
    <n v="0"/>
    <n v="0"/>
    <n v="0"/>
    <n v="0"/>
    <n v="0"/>
    <n v="0"/>
    <n v="0"/>
    <n v="0"/>
    <n v="0"/>
    <n v="1"/>
    <m/>
    <m/>
    <n v="1"/>
    <n v="1"/>
    <s v="Correct"/>
    <x v="0"/>
    <n v="63"/>
    <x v="0"/>
    <x v="112"/>
    <x v="1"/>
    <x v="1"/>
    <s v="English"/>
    <x v="3"/>
    <x v="7"/>
    <x v="2"/>
    <x v="2"/>
    <x v="3"/>
    <s v="Yes"/>
  </r>
  <r>
    <n v="381"/>
    <m/>
    <m/>
    <m/>
    <m/>
    <s v="Language barriers"/>
    <m/>
    <m/>
    <m/>
    <s v="Transportation"/>
    <m/>
    <m/>
    <n v="2"/>
    <n v="1.5"/>
    <m/>
    <n v="0"/>
    <n v="0"/>
    <n v="0"/>
    <n v="0"/>
    <n v="1"/>
    <n v="0"/>
    <n v="0"/>
    <n v="0"/>
    <n v="1"/>
    <n v="0"/>
    <m/>
    <m/>
    <n v="2"/>
    <n v="2"/>
    <s v="Correct"/>
    <x v="0"/>
    <n v="59"/>
    <x v="0"/>
    <x v="23"/>
    <x v="3"/>
    <x v="1"/>
    <s v="English"/>
    <x v="3"/>
    <x v="7"/>
    <x v="2"/>
    <x v="2"/>
    <x v="3"/>
    <s v="Yes"/>
  </r>
  <r>
    <n v="382"/>
    <m/>
    <m/>
    <m/>
    <m/>
    <m/>
    <m/>
    <s v="Don’t understand need to see a doctor"/>
    <m/>
    <m/>
    <m/>
    <m/>
    <n v="1"/>
    <n v="3"/>
    <m/>
    <n v="0"/>
    <n v="0"/>
    <n v="0"/>
    <n v="0"/>
    <n v="0"/>
    <n v="0"/>
    <n v="1"/>
    <n v="0"/>
    <n v="0"/>
    <n v="0"/>
    <m/>
    <m/>
    <n v="1"/>
    <n v="1"/>
    <s v="Correct"/>
    <x v="0"/>
    <n v="79"/>
    <x v="0"/>
    <x v="83"/>
    <x v="1"/>
    <x v="0"/>
    <s v="English"/>
    <x v="3"/>
    <x v="1"/>
    <x v="2"/>
    <x v="2"/>
    <x v="3"/>
    <s v="Yes"/>
  </r>
  <r>
    <n v="383"/>
    <m/>
    <m/>
    <m/>
    <m/>
    <m/>
    <m/>
    <m/>
    <m/>
    <m/>
    <s v="Fear (e.g. not ready to face/discuss health problem)"/>
    <m/>
    <n v="1"/>
    <n v="3"/>
    <m/>
    <n v="0"/>
    <n v="0"/>
    <n v="0"/>
    <n v="0"/>
    <n v="0"/>
    <n v="0"/>
    <n v="0"/>
    <n v="0"/>
    <n v="0"/>
    <n v="1"/>
    <m/>
    <m/>
    <n v="1"/>
    <n v="1"/>
    <s v="Correct"/>
    <x v="0"/>
    <n v="57"/>
    <x v="1"/>
    <x v="115"/>
    <x v="1"/>
    <x v="1"/>
    <s v="English"/>
    <x v="6"/>
    <x v="1"/>
    <x v="2"/>
    <x v="2"/>
    <x v="3"/>
    <s v="Yes"/>
  </r>
  <r>
    <n v="384"/>
    <m/>
    <m/>
    <m/>
    <m/>
    <m/>
    <m/>
    <s v="Don’t understand need to see a doctor"/>
    <m/>
    <m/>
    <m/>
    <m/>
    <n v="1"/>
    <n v="3"/>
    <m/>
    <n v="0"/>
    <n v="0"/>
    <n v="0"/>
    <n v="0"/>
    <n v="0"/>
    <n v="0"/>
    <n v="1"/>
    <n v="0"/>
    <n v="0"/>
    <n v="0"/>
    <m/>
    <m/>
    <n v="1"/>
    <n v="1"/>
    <s v="Correct"/>
    <x v="1"/>
    <n v="69"/>
    <x v="0"/>
    <x v="116"/>
    <x v="1"/>
    <x v="1"/>
    <s v="English"/>
    <x v="3"/>
    <x v="7"/>
    <x v="2"/>
    <x v="2"/>
    <x v="3"/>
    <s v="Yes"/>
  </r>
  <r>
    <n v="385"/>
    <m/>
    <m/>
    <m/>
    <m/>
    <m/>
    <m/>
    <m/>
    <m/>
    <m/>
    <m/>
    <m/>
    <n v="0"/>
    <e v="#DIV/0!"/>
    <m/>
    <n v="0"/>
    <n v="0"/>
    <n v="0"/>
    <n v="0"/>
    <n v="0"/>
    <n v="0"/>
    <n v="0"/>
    <n v="0"/>
    <n v="0"/>
    <n v="0"/>
    <m/>
    <m/>
    <n v="0"/>
    <n v="0"/>
    <s v="Correct"/>
    <x v="0"/>
    <n v="72"/>
    <x v="0"/>
    <x v="117"/>
    <x v="1"/>
    <x v="1"/>
    <s v="English"/>
    <x v="3"/>
    <x v="4"/>
    <x v="2"/>
    <x v="2"/>
    <x v="3"/>
    <s v="No"/>
  </r>
  <r>
    <n v="386"/>
    <s v="Cultural/religious beliefs"/>
    <m/>
    <m/>
    <m/>
    <s v="Language barriers"/>
    <s v="There are no barriers"/>
    <m/>
    <s v="No insurance"/>
    <m/>
    <m/>
    <m/>
    <n v="4"/>
    <n v="0.75"/>
    <m/>
    <n v="0.75"/>
    <n v="0"/>
    <n v="0"/>
    <n v="0"/>
    <n v="0.75"/>
    <n v="0.75"/>
    <n v="0"/>
    <n v="0.75"/>
    <n v="0"/>
    <n v="0"/>
    <m/>
    <m/>
    <n v="3"/>
    <n v="4"/>
    <s v="Correct"/>
    <x v="0"/>
    <n v="43"/>
    <x v="0"/>
    <x v="112"/>
    <x v="1"/>
    <x v="1"/>
    <s v="English"/>
    <x v="0"/>
    <x v="4"/>
    <x v="0"/>
    <x v="2"/>
    <x v="3"/>
    <s v="Yes"/>
  </r>
  <r>
    <n v="387"/>
    <m/>
    <m/>
    <s v="Unable to pay co-pays/deductibles"/>
    <m/>
    <s v="Language barriers"/>
    <m/>
    <m/>
    <s v="No insurance"/>
    <m/>
    <m/>
    <m/>
    <n v="3"/>
    <n v="1"/>
    <m/>
    <n v="0"/>
    <n v="0"/>
    <n v="1"/>
    <n v="0"/>
    <n v="1"/>
    <n v="0"/>
    <n v="0"/>
    <n v="1"/>
    <n v="0"/>
    <n v="0"/>
    <m/>
    <m/>
    <n v="3"/>
    <n v="3"/>
    <s v="Correct"/>
    <x v="0"/>
    <n v="26"/>
    <x v="1"/>
    <x v="107"/>
    <x v="4"/>
    <x v="2"/>
    <s v="English"/>
    <x v="0"/>
    <x v="1"/>
    <x v="5"/>
    <x v="2"/>
    <x v="3"/>
    <s v="Yes"/>
  </r>
  <r>
    <n v="388"/>
    <m/>
    <m/>
    <m/>
    <m/>
    <m/>
    <s v="There are no barriers"/>
    <s v="Don’t understand need to see a doctor"/>
    <m/>
    <m/>
    <m/>
    <m/>
    <n v="2"/>
    <n v="1.5"/>
    <m/>
    <n v="0"/>
    <n v="0"/>
    <n v="0"/>
    <n v="0"/>
    <n v="0"/>
    <n v="1"/>
    <n v="1"/>
    <n v="0"/>
    <n v="0"/>
    <n v="0"/>
    <m/>
    <m/>
    <n v="2"/>
    <n v="2"/>
    <s v="Correct"/>
    <x v="1"/>
    <n v="73"/>
    <x v="0"/>
    <x v="117"/>
    <x v="1"/>
    <x v="1"/>
    <s v="English"/>
    <x v="0"/>
    <x v="6"/>
    <x v="2"/>
    <x v="2"/>
    <x v="3"/>
    <s v="No"/>
  </r>
  <r>
    <n v="389"/>
    <m/>
    <m/>
    <m/>
    <m/>
    <m/>
    <m/>
    <m/>
    <m/>
    <m/>
    <s v="Fear (e.g. not ready to face/discuss health problem)"/>
    <m/>
    <n v="1"/>
    <n v="3"/>
    <m/>
    <n v="0"/>
    <n v="0"/>
    <n v="0"/>
    <n v="0"/>
    <n v="0"/>
    <n v="0"/>
    <n v="0"/>
    <n v="0"/>
    <n v="0"/>
    <n v="1"/>
    <m/>
    <m/>
    <n v="1"/>
    <n v="1"/>
    <s v="Correct"/>
    <x v="0"/>
    <n v="83"/>
    <x v="1"/>
    <x v="118"/>
    <x v="1"/>
    <x v="1"/>
    <s v="English"/>
    <x v="0"/>
    <x v="0"/>
    <x v="2"/>
    <x v="2"/>
    <x v="3"/>
    <s v="Yes"/>
  </r>
  <r>
    <n v="390"/>
    <m/>
    <m/>
    <m/>
    <m/>
    <s v="Language barriers"/>
    <m/>
    <m/>
    <s v="No insurance"/>
    <s v="Transportation"/>
    <s v="Fear (e.g. not ready to face/discuss health problem)"/>
    <m/>
    <n v="4"/>
    <n v="0.75"/>
    <m/>
    <n v="0"/>
    <n v="0"/>
    <n v="0"/>
    <n v="0"/>
    <n v="0.75"/>
    <n v="0"/>
    <n v="0"/>
    <n v="0.75"/>
    <n v="0.75"/>
    <n v="0.75"/>
    <m/>
    <m/>
    <n v="3"/>
    <n v="4"/>
    <s v="Correct"/>
    <x v="0"/>
    <n v="78"/>
    <x v="0"/>
    <x v="86"/>
    <x v="1"/>
    <x v="0"/>
    <s v="English"/>
    <x v="0"/>
    <x v="4"/>
    <x v="2"/>
    <x v="2"/>
    <x v="3"/>
    <s v="Yes"/>
  </r>
  <r>
    <n v="391"/>
    <m/>
    <m/>
    <m/>
    <m/>
    <m/>
    <s v="There are no barriers"/>
    <m/>
    <m/>
    <m/>
    <m/>
    <m/>
    <n v="1"/>
    <n v="3"/>
    <m/>
    <n v="0"/>
    <n v="0"/>
    <n v="0"/>
    <n v="0"/>
    <n v="0"/>
    <n v="1"/>
    <n v="0"/>
    <n v="0"/>
    <n v="0"/>
    <n v="0"/>
    <m/>
    <m/>
    <n v="1"/>
    <n v="1"/>
    <s v="Correct"/>
    <x v="1"/>
    <n v="71"/>
    <x v="0"/>
    <x v="14"/>
    <x v="1"/>
    <x v="1"/>
    <s v="English"/>
    <x v="5"/>
    <x v="8"/>
    <x v="0"/>
    <x v="2"/>
    <x v="3"/>
    <s v="Yes"/>
  </r>
  <r>
    <n v="392"/>
    <m/>
    <m/>
    <m/>
    <m/>
    <m/>
    <m/>
    <m/>
    <s v="No insurance"/>
    <m/>
    <m/>
    <m/>
    <n v="1"/>
    <n v="3"/>
    <m/>
    <n v="0"/>
    <n v="0"/>
    <n v="0"/>
    <n v="0"/>
    <n v="0"/>
    <n v="0"/>
    <n v="0"/>
    <n v="1"/>
    <n v="0"/>
    <n v="0"/>
    <m/>
    <m/>
    <n v="1"/>
    <n v="1"/>
    <s v="Correct"/>
    <x v="1"/>
    <n v="72"/>
    <x v="0"/>
    <x v="3"/>
    <x v="1"/>
    <x v="1"/>
    <s v="English"/>
    <x v="0"/>
    <x v="1"/>
    <x v="2"/>
    <x v="2"/>
    <x v="3"/>
    <s v="Yes"/>
  </r>
  <r>
    <n v="393"/>
    <m/>
    <m/>
    <m/>
    <m/>
    <m/>
    <m/>
    <s v="Don’t understand need to see a doctor"/>
    <m/>
    <m/>
    <m/>
    <m/>
    <n v="1"/>
    <n v="3"/>
    <m/>
    <n v="0"/>
    <n v="0"/>
    <n v="0"/>
    <n v="0"/>
    <n v="0"/>
    <n v="0"/>
    <n v="1"/>
    <n v="0"/>
    <n v="0"/>
    <n v="0"/>
    <m/>
    <m/>
    <n v="1"/>
    <n v="1"/>
    <s v="Correct"/>
    <x v="1"/>
    <n v="66"/>
    <x v="0"/>
    <x v="86"/>
    <x v="1"/>
    <x v="1"/>
    <s v="English"/>
    <x v="6"/>
    <x v="0"/>
    <x v="2"/>
    <x v="2"/>
    <x v="6"/>
    <s v="Yes"/>
  </r>
  <r>
    <n v="394"/>
    <m/>
    <m/>
    <m/>
    <m/>
    <m/>
    <s v="There are no barriers"/>
    <m/>
    <m/>
    <m/>
    <m/>
    <m/>
    <n v="1"/>
    <n v="3"/>
    <m/>
    <n v="0"/>
    <n v="0"/>
    <n v="0"/>
    <n v="0"/>
    <n v="0"/>
    <n v="1"/>
    <n v="0"/>
    <n v="0"/>
    <n v="0"/>
    <n v="0"/>
    <m/>
    <m/>
    <n v="1"/>
    <n v="1"/>
    <s v="Correct"/>
    <x v="1"/>
    <n v="80"/>
    <x v="0"/>
    <x v="86"/>
    <x v="1"/>
    <x v="1"/>
    <s v="English"/>
    <x v="0"/>
    <x v="4"/>
    <x v="2"/>
    <x v="2"/>
    <x v="3"/>
    <s v="Yes"/>
  </r>
  <r>
    <n v="395"/>
    <m/>
    <m/>
    <s v="Unable to pay co-pays/deductibles"/>
    <s v="Don’t know how to find doctors"/>
    <m/>
    <m/>
    <m/>
    <m/>
    <s v="Transportation"/>
    <m/>
    <m/>
    <n v="3"/>
    <n v="1"/>
    <m/>
    <n v="0"/>
    <n v="0"/>
    <n v="1"/>
    <n v="1"/>
    <n v="0"/>
    <n v="0"/>
    <n v="0"/>
    <n v="0"/>
    <n v="1"/>
    <n v="0"/>
    <m/>
    <m/>
    <n v="3"/>
    <n v="3"/>
    <s v="Correct"/>
    <x v="0"/>
    <n v="82"/>
    <x v="0"/>
    <x v="3"/>
    <x v="1"/>
    <x v="1"/>
    <s v="Other"/>
    <x v="4"/>
    <x v="4"/>
    <x v="2"/>
    <x v="2"/>
    <x v="3"/>
    <s v="No"/>
  </r>
  <r>
    <n v="396"/>
    <m/>
    <s v="Lack of availability of doctors"/>
    <s v="Unable to pay co-pays/deductibles"/>
    <m/>
    <s v="Language barriers"/>
    <m/>
    <m/>
    <m/>
    <m/>
    <m/>
    <m/>
    <n v="3"/>
    <n v="1"/>
    <m/>
    <n v="0"/>
    <n v="1"/>
    <n v="1"/>
    <n v="0"/>
    <n v="1"/>
    <n v="0"/>
    <n v="0"/>
    <n v="0"/>
    <n v="0"/>
    <n v="0"/>
    <m/>
    <m/>
    <n v="3"/>
    <n v="3"/>
    <s v="Correct"/>
    <x v="1"/>
    <n v="68"/>
    <x v="0"/>
    <x v="17"/>
    <x v="1"/>
    <x v="1"/>
    <s v="English"/>
    <x v="0"/>
    <x v="7"/>
    <x v="2"/>
    <x v="2"/>
    <x v="3"/>
    <s v="Yes"/>
  </r>
  <r>
    <n v="397"/>
    <s v="Cultural/religious beliefs"/>
    <m/>
    <m/>
    <m/>
    <m/>
    <m/>
    <m/>
    <m/>
    <m/>
    <s v="Fear (e.g. not ready to face/discuss health problem)"/>
    <m/>
    <n v="2"/>
    <n v="1.5"/>
    <m/>
    <n v="1"/>
    <n v="0"/>
    <n v="0"/>
    <n v="0"/>
    <n v="0"/>
    <n v="0"/>
    <n v="0"/>
    <n v="0"/>
    <n v="0"/>
    <n v="1"/>
    <m/>
    <m/>
    <n v="2"/>
    <n v="2"/>
    <s v="Correct"/>
    <x v="0"/>
    <n v="46"/>
    <x v="0"/>
    <x v="10"/>
    <x v="3"/>
    <x v="1"/>
    <s v="English"/>
    <x v="6"/>
    <x v="1"/>
    <x v="0"/>
    <x v="2"/>
    <x v="0"/>
    <s v="Yes"/>
  </r>
  <r>
    <n v="398"/>
    <m/>
    <m/>
    <m/>
    <m/>
    <m/>
    <s v="There are no barriers"/>
    <m/>
    <m/>
    <m/>
    <m/>
    <m/>
    <n v="1"/>
    <n v="3"/>
    <m/>
    <n v="0"/>
    <n v="0"/>
    <n v="0"/>
    <n v="0"/>
    <n v="0"/>
    <n v="1"/>
    <n v="0"/>
    <n v="0"/>
    <n v="0"/>
    <n v="0"/>
    <m/>
    <m/>
    <n v="1"/>
    <n v="1"/>
    <s v="Correct"/>
    <x v="0"/>
    <n v="80"/>
    <x v="0"/>
    <x v="85"/>
    <x v="1"/>
    <x v="0"/>
    <s v="English"/>
    <x v="6"/>
    <x v="4"/>
    <x v="2"/>
    <x v="2"/>
    <x v="3"/>
    <s v="Yes"/>
  </r>
  <r>
    <n v="399"/>
    <s v="Cultural/religious beliefs"/>
    <s v="Lack of availability of doctors"/>
    <m/>
    <m/>
    <s v="Language barriers"/>
    <m/>
    <m/>
    <m/>
    <m/>
    <m/>
    <m/>
    <n v="3"/>
    <n v="1"/>
    <m/>
    <n v="1"/>
    <n v="1"/>
    <n v="0"/>
    <n v="0"/>
    <n v="1"/>
    <n v="0"/>
    <n v="0"/>
    <n v="0"/>
    <n v="0"/>
    <n v="0"/>
    <m/>
    <m/>
    <n v="3"/>
    <n v="3"/>
    <s v="Correct"/>
    <x v="0"/>
    <n v="54"/>
    <x v="2"/>
    <x v="43"/>
    <x v="0"/>
    <x v="1"/>
    <s v="English"/>
    <x v="6"/>
    <x v="8"/>
    <x v="0"/>
    <x v="2"/>
    <x v="0"/>
    <s v="Yes"/>
  </r>
  <r>
    <n v="400"/>
    <m/>
    <m/>
    <s v="Unable to pay co-pays/deductibles"/>
    <m/>
    <m/>
    <m/>
    <s v="Don’t understand need to see a doctor"/>
    <s v="No insurance"/>
    <m/>
    <m/>
    <m/>
    <n v="3"/>
    <n v="1"/>
    <m/>
    <n v="0"/>
    <n v="0"/>
    <n v="1"/>
    <n v="0"/>
    <n v="0"/>
    <n v="0"/>
    <n v="1"/>
    <n v="1"/>
    <n v="0"/>
    <n v="0"/>
    <m/>
    <m/>
    <n v="3"/>
    <n v="3"/>
    <s v="Correct"/>
    <x v="1"/>
    <n v="22"/>
    <x v="1"/>
    <x v="119"/>
    <x v="3"/>
    <x v="2"/>
    <s v="English"/>
    <x v="5"/>
    <x v="0"/>
    <x v="0"/>
    <x v="2"/>
    <x v="0"/>
    <s v="Yes"/>
  </r>
  <r>
    <n v="401"/>
    <m/>
    <m/>
    <m/>
    <m/>
    <m/>
    <m/>
    <m/>
    <s v="No insurance"/>
    <s v="Transportation"/>
    <m/>
    <m/>
    <n v="2"/>
    <n v="1.5"/>
    <m/>
    <n v="0"/>
    <n v="0"/>
    <n v="0"/>
    <n v="0"/>
    <n v="0"/>
    <n v="0"/>
    <n v="0"/>
    <n v="1"/>
    <n v="1"/>
    <n v="0"/>
    <m/>
    <m/>
    <n v="2"/>
    <n v="2"/>
    <s v="Correct"/>
    <x v="1"/>
    <n v="70"/>
    <x v="0"/>
    <x v="64"/>
    <x v="1"/>
    <x v="1"/>
    <s v="English"/>
    <x v="6"/>
    <x v="8"/>
    <x v="2"/>
    <x v="2"/>
    <x v="6"/>
    <s v="Yes"/>
  </r>
  <r>
    <n v="402"/>
    <m/>
    <m/>
    <m/>
    <m/>
    <m/>
    <m/>
    <s v="Don’t understand need to see a doctor"/>
    <m/>
    <s v="Transportation"/>
    <s v="Fear (e.g. not ready to face/discuss health problem)"/>
    <m/>
    <n v="3"/>
    <n v="1"/>
    <m/>
    <n v="0"/>
    <n v="0"/>
    <n v="0"/>
    <n v="0"/>
    <n v="0"/>
    <n v="0"/>
    <n v="1"/>
    <n v="0"/>
    <n v="1"/>
    <n v="1"/>
    <m/>
    <m/>
    <n v="3"/>
    <n v="3"/>
    <s v="Correct"/>
    <x v="0"/>
    <n v="88"/>
    <x v="0"/>
    <x v="83"/>
    <x v="1"/>
    <x v="0"/>
    <s v="English"/>
    <x v="5"/>
    <x v="1"/>
    <x v="2"/>
    <x v="2"/>
    <x v="3"/>
    <s v="Yes"/>
  </r>
  <r>
    <n v="403"/>
    <s v="Cultural/religious beliefs"/>
    <m/>
    <m/>
    <m/>
    <m/>
    <m/>
    <m/>
    <m/>
    <s v="Transportation"/>
    <s v="Fear (e.g. not ready to face/discuss health problem)"/>
    <m/>
    <n v="3"/>
    <n v="1"/>
    <m/>
    <n v="1"/>
    <n v="0"/>
    <n v="0"/>
    <n v="0"/>
    <n v="0"/>
    <n v="0"/>
    <n v="0"/>
    <n v="0"/>
    <n v="1"/>
    <n v="1"/>
    <m/>
    <m/>
    <n v="3"/>
    <n v="3"/>
    <s v="Correct"/>
    <x v="1"/>
    <n v="29"/>
    <x v="2"/>
    <x v="57"/>
    <x v="1"/>
    <x v="1"/>
    <s v="English"/>
    <x v="0"/>
    <x v="0"/>
    <x v="0"/>
    <x v="2"/>
    <x v="0"/>
    <s v="Yes"/>
  </r>
  <r>
    <n v="404"/>
    <m/>
    <m/>
    <m/>
    <s v="Don’t know how to find doctors"/>
    <m/>
    <m/>
    <s v="Don’t understand need to see a doctor"/>
    <m/>
    <m/>
    <s v="Fear (e.g. not ready to face/discuss health problem)"/>
    <m/>
    <n v="3"/>
    <n v="1"/>
    <m/>
    <n v="0"/>
    <n v="0"/>
    <n v="0"/>
    <n v="1"/>
    <n v="0"/>
    <n v="0"/>
    <n v="1"/>
    <n v="0"/>
    <n v="0"/>
    <n v="1"/>
    <m/>
    <m/>
    <n v="3"/>
    <n v="3"/>
    <s v="Correct"/>
    <x v="0"/>
    <n v="75"/>
    <x v="0"/>
    <x v="89"/>
    <x v="1"/>
    <x v="1"/>
    <s v="English"/>
    <x v="5"/>
    <x v="1"/>
    <x v="2"/>
    <x v="2"/>
    <x v="3"/>
    <s v="No"/>
  </r>
  <r>
    <n v="405"/>
    <s v="Cultural/religious beliefs"/>
    <m/>
    <m/>
    <m/>
    <m/>
    <m/>
    <m/>
    <m/>
    <s v="Transportation"/>
    <s v="Fear (e.g. not ready to face/discuss health problem)"/>
    <m/>
    <n v="3"/>
    <n v="1"/>
    <m/>
    <n v="1"/>
    <n v="0"/>
    <n v="0"/>
    <n v="0"/>
    <n v="0"/>
    <n v="0"/>
    <n v="0"/>
    <n v="0"/>
    <n v="1"/>
    <n v="1"/>
    <m/>
    <m/>
    <n v="3"/>
    <n v="3"/>
    <s v="Correct"/>
    <x v="0"/>
    <n v="55"/>
    <x v="0"/>
    <x v="120"/>
    <x v="0"/>
    <x v="1"/>
    <s v="English"/>
    <x v="5"/>
    <x v="1"/>
    <x v="0"/>
    <x v="2"/>
    <x v="0"/>
    <s v="Yes"/>
  </r>
  <r>
    <n v="406"/>
    <m/>
    <m/>
    <m/>
    <m/>
    <s v="Language barriers"/>
    <m/>
    <m/>
    <s v="No insurance"/>
    <s v="Transportation"/>
    <m/>
    <m/>
    <n v="3"/>
    <n v="1"/>
    <m/>
    <n v="0"/>
    <n v="0"/>
    <n v="0"/>
    <n v="0"/>
    <n v="1"/>
    <n v="0"/>
    <n v="0"/>
    <n v="1"/>
    <n v="1"/>
    <n v="0"/>
    <m/>
    <m/>
    <n v="3"/>
    <n v="3"/>
    <s v="Correct"/>
    <x v="0"/>
    <n v="20"/>
    <x v="1"/>
    <x v="30"/>
    <x v="5"/>
    <x v="1"/>
    <s v="English"/>
    <x v="2"/>
    <x v="0"/>
    <x v="5"/>
    <x v="1"/>
    <x v="1"/>
    <s v="Yes"/>
  </r>
  <r>
    <n v="407"/>
    <m/>
    <s v="Lack of availability of doctors"/>
    <m/>
    <m/>
    <m/>
    <m/>
    <m/>
    <m/>
    <s v="Transportation"/>
    <m/>
    <m/>
    <n v="2"/>
    <n v="1.5"/>
    <m/>
    <n v="0"/>
    <n v="1"/>
    <n v="0"/>
    <n v="0"/>
    <n v="0"/>
    <n v="0"/>
    <n v="0"/>
    <n v="0"/>
    <n v="1"/>
    <n v="0"/>
    <m/>
    <m/>
    <n v="2"/>
    <n v="2"/>
    <s v="Correct"/>
    <x v="0"/>
    <n v="77"/>
    <x v="0"/>
    <x v="90"/>
    <x v="1"/>
    <x v="1"/>
    <s v="English"/>
    <x v="6"/>
    <x v="1"/>
    <x v="2"/>
    <x v="2"/>
    <x v="3"/>
    <s v="No"/>
  </r>
  <r>
    <n v="408"/>
    <m/>
    <m/>
    <m/>
    <m/>
    <m/>
    <m/>
    <m/>
    <s v="No insurance"/>
    <m/>
    <m/>
    <m/>
    <n v="1"/>
    <n v="3"/>
    <m/>
    <n v="0"/>
    <n v="0"/>
    <n v="0"/>
    <n v="0"/>
    <n v="0"/>
    <n v="0"/>
    <n v="0"/>
    <n v="1"/>
    <n v="0"/>
    <n v="0"/>
    <m/>
    <m/>
    <n v="1"/>
    <n v="1"/>
    <s v="Correct"/>
    <x v="1"/>
    <n v="74"/>
    <x v="2"/>
    <x v="28"/>
    <x v="1"/>
    <x v="1"/>
    <s v="English"/>
    <x v="3"/>
    <x v="0"/>
    <x v="2"/>
    <x v="2"/>
    <x v="3"/>
    <s v="Yes"/>
  </r>
  <r>
    <n v="409"/>
    <s v="Cultural/religious beliefs"/>
    <m/>
    <m/>
    <m/>
    <s v="Language barriers"/>
    <m/>
    <s v="Don’t understand need to see a doctor"/>
    <m/>
    <m/>
    <m/>
    <m/>
    <n v="3"/>
    <n v="1"/>
    <m/>
    <n v="1"/>
    <n v="0"/>
    <n v="0"/>
    <n v="0"/>
    <n v="1"/>
    <n v="0"/>
    <n v="1"/>
    <n v="0"/>
    <n v="0"/>
    <n v="0"/>
    <m/>
    <m/>
    <n v="3"/>
    <n v="3"/>
    <s v="Correct"/>
    <x v="0"/>
    <n v="25"/>
    <x v="0"/>
    <x v="0"/>
    <x v="4"/>
    <x v="2"/>
    <s v="English, Spanish"/>
    <x v="3"/>
    <x v="0"/>
    <x v="0"/>
    <x v="2"/>
    <x v="4"/>
    <s v="Yes"/>
  </r>
  <r>
    <n v="410"/>
    <m/>
    <m/>
    <s v="Unable to pay co-pays/deductibles"/>
    <s v="Don’t know how to find doctors"/>
    <m/>
    <m/>
    <m/>
    <s v="No insurance"/>
    <m/>
    <m/>
    <m/>
    <n v="3"/>
    <n v="1"/>
    <m/>
    <n v="0"/>
    <n v="0"/>
    <n v="1"/>
    <n v="1"/>
    <n v="0"/>
    <n v="0"/>
    <n v="0"/>
    <n v="1"/>
    <n v="0"/>
    <n v="0"/>
    <m/>
    <m/>
    <n v="3"/>
    <n v="3"/>
    <s v="Correct"/>
    <x v="0"/>
    <n v="19"/>
    <x v="0"/>
    <x v="5"/>
    <x v="0"/>
    <x v="1"/>
    <s v="English"/>
    <x v="1"/>
    <x v="0"/>
    <x v="5"/>
    <x v="2"/>
    <x v="4"/>
    <s v="Yes"/>
  </r>
  <r>
    <n v="411"/>
    <m/>
    <m/>
    <m/>
    <m/>
    <m/>
    <m/>
    <m/>
    <m/>
    <m/>
    <m/>
    <m/>
    <n v="0"/>
    <e v="#DIV/0!"/>
    <m/>
    <n v="0"/>
    <n v="0"/>
    <n v="0"/>
    <n v="0"/>
    <n v="0"/>
    <n v="0"/>
    <n v="0"/>
    <n v="0"/>
    <n v="0"/>
    <n v="0"/>
    <m/>
    <m/>
    <n v="0"/>
    <n v="0"/>
    <s v="Correct"/>
    <x v="0"/>
    <n v="83"/>
    <x v="2"/>
    <x v="28"/>
    <x v="1"/>
    <x v="1"/>
    <s v="English"/>
    <x v="3"/>
    <x v="4"/>
    <x v="2"/>
    <x v="0"/>
    <x v="3"/>
    <m/>
  </r>
  <r>
    <n v="412"/>
    <m/>
    <m/>
    <m/>
    <m/>
    <m/>
    <m/>
    <m/>
    <m/>
    <m/>
    <m/>
    <m/>
    <n v="0"/>
    <e v="#DIV/0!"/>
    <m/>
    <n v="0"/>
    <n v="0"/>
    <n v="0"/>
    <n v="0"/>
    <n v="0"/>
    <n v="0"/>
    <n v="0"/>
    <n v="0"/>
    <n v="0"/>
    <n v="0"/>
    <m/>
    <m/>
    <n v="0"/>
    <n v="0"/>
    <s v="Correct"/>
    <x v="0"/>
    <n v="78"/>
    <x v="0"/>
    <x v="116"/>
    <x v="1"/>
    <x v="1"/>
    <s v="English"/>
    <x v="3"/>
    <x v="0"/>
    <x v="2"/>
    <x v="2"/>
    <x v="3"/>
    <s v="No"/>
  </r>
  <r>
    <n v="413"/>
    <m/>
    <m/>
    <m/>
    <s v="Don’t know how to find doctors"/>
    <s v="Language barriers"/>
    <m/>
    <m/>
    <m/>
    <s v="Transportation"/>
    <m/>
    <m/>
    <n v="3"/>
    <n v="1"/>
    <m/>
    <n v="0"/>
    <n v="0"/>
    <n v="0"/>
    <n v="1"/>
    <n v="1"/>
    <n v="0"/>
    <n v="0"/>
    <n v="0"/>
    <n v="1"/>
    <n v="0"/>
    <m/>
    <m/>
    <n v="3"/>
    <n v="3"/>
    <s v="Correct"/>
    <x v="0"/>
    <n v="82"/>
    <x v="0"/>
    <x v="3"/>
    <x v="1"/>
    <x v="0"/>
    <s v="English"/>
    <x v="1"/>
    <x v="1"/>
    <x v="2"/>
    <x v="1"/>
    <x v="3"/>
    <s v="Yes"/>
  </r>
  <r>
    <n v="414"/>
    <m/>
    <m/>
    <m/>
    <m/>
    <m/>
    <m/>
    <m/>
    <m/>
    <s v="Transportation"/>
    <s v="Fear (e.g. not ready to face/discuss health problem)"/>
    <m/>
    <n v="2"/>
    <n v="1.5"/>
    <m/>
    <n v="0"/>
    <n v="0"/>
    <n v="0"/>
    <n v="0"/>
    <n v="0"/>
    <n v="0"/>
    <n v="0"/>
    <n v="0"/>
    <n v="1"/>
    <n v="1"/>
    <m/>
    <m/>
    <n v="2"/>
    <n v="2"/>
    <s v="Correct"/>
    <x v="0"/>
    <n v="80"/>
    <x v="0"/>
    <x v="117"/>
    <x v="1"/>
    <x v="1"/>
    <s v="English"/>
    <x v="4"/>
    <x v="7"/>
    <x v="2"/>
    <x v="2"/>
    <x v="3"/>
    <s v="No"/>
  </r>
  <r>
    <n v="415"/>
    <m/>
    <m/>
    <s v="Unable to pay co-pays/deductibles"/>
    <m/>
    <m/>
    <m/>
    <s v="Don’t understand need to see a doctor"/>
    <m/>
    <m/>
    <m/>
    <m/>
    <n v="2"/>
    <n v="1.5"/>
    <m/>
    <n v="0"/>
    <n v="0"/>
    <n v="1"/>
    <n v="0"/>
    <n v="0"/>
    <n v="0"/>
    <n v="1"/>
    <n v="0"/>
    <n v="0"/>
    <n v="0"/>
    <m/>
    <m/>
    <n v="2"/>
    <n v="2"/>
    <s v="Correct"/>
    <x v="0"/>
    <n v="26"/>
    <x v="0"/>
    <x v="64"/>
    <x v="1"/>
    <x v="1"/>
    <s v="English"/>
    <x v="6"/>
    <x v="1"/>
    <x v="0"/>
    <x v="2"/>
    <x v="0"/>
    <s v="Yes"/>
  </r>
  <r>
    <n v="416"/>
    <m/>
    <m/>
    <m/>
    <m/>
    <m/>
    <m/>
    <s v="Don’t understand need to see a doctor"/>
    <m/>
    <m/>
    <m/>
    <m/>
    <n v="1"/>
    <n v="3"/>
    <m/>
    <n v="0"/>
    <n v="0"/>
    <n v="0"/>
    <n v="0"/>
    <n v="0"/>
    <n v="0"/>
    <n v="1"/>
    <n v="0"/>
    <n v="0"/>
    <n v="0"/>
    <m/>
    <m/>
    <n v="1"/>
    <n v="1"/>
    <s v="Correct"/>
    <x v="1"/>
    <n v="71"/>
    <x v="0"/>
    <x v="83"/>
    <x v="0"/>
    <x v="0"/>
    <s v="English"/>
    <x v="5"/>
    <x v="4"/>
    <x v="2"/>
    <x v="1"/>
    <x v="3"/>
    <s v="Yes"/>
  </r>
  <r>
    <n v="417"/>
    <s v="Cultural/religious beliefs"/>
    <m/>
    <s v="Unable to pay co-pays/deductibles"/>
    <m/>
    <m/>
    <m/>
    <s v="Don’t understand need to see a doctor"/>
    <m/>
    <m/>
    <m/>
    <m/>
    <n v="3"/>
    <n v="1"/>
    <m/>
    <n v="1"/>
    <n v="0"/>
    <n v="1"/>
    <n v="0"/>
    <n v="0"/>
    <n v="0"/>
    <n v="1"/>
    <n v="0"/>
    <n v="0"/>
    <n v="0"/>
    <m/>
    <m/>
    <n v="3"/>
    <n v="3"/>
    <s v="Correct"/>
    <x v="0"/>
    <n v="24"/>
    <x v="1"/>
    <x v="18"/>
    <x v="4"/>
    <x v="2"/>
    <s v="English"/>
    <x v="5"/>
    <x v="0"/>
    <x v="5"/>
    <x v="2"/>
    <x v="0"/>
    <s v="Yes"/>
  </r>
  <r>
    <n v="418"/>
    <m/>
    <m/>
    <m/>
    <m/>
    <m/>
    <m/>
    <m/>
    <s v="No insurance"/>
    <s v="Transportation"/>
    <m/>
    <m/>
    <n v="2"/>
    <n v="1.5"/>
    <m/>
    <n v="0"/>
    <n v="0"/>
    <n v="0"/>
    <n v="0"/>
    <n v="0"/>
    <n v="0"/>
    <n v="0"/>
    <n v="1"/>
    <n v="1"/>
    <n v="0"/>
    <m/>
    <m/>
    <n v="2"/>
    <n v="2"/>
    <s v="Correct"/>
    <x v="0"/>
    <n v="86"/>
    <x v="0"/>
    <x v="117"/>
    <x v="1"/>
    <x v="1"/>
    <s v="English"/>
    <x v="3"/>
    <x v="7"/>
    <x v="2"/>
    <x v="2"/>
    <x v="3"/>
    <s v="Yes"/>
  </r>
  <r>
    <n v="419"/>
    <s v="Cultural/religious beliefs"/>
    <m/>
    <m/>
    <m/>
    <m/>
    <m/>
    <s v="Don’t understand need to see a doctor"/>
    <m/>
    <m/>
    <s v="Fear (e.g. not ready to face/discuss health problem)"/>
    <m/>
    <n v="3"/>
    <n v="1"/>
    <m/>
    <n v="1"/>
    <n v="0"/>
    <n v="0"/>
    <n v="0"/>
    <n v="0"/>
    <n v="0"/>
    <n v="1"/>
    <n v="0"/>
    <n v="0"/>
    <n v="1"/>
    <m/>
    <m/>
    <n v="3"/>
    <n v="3"/>
    <s v="Correct"/>
    <x v="0"/>
    <n v="30"/>
    <x v="0"/>
    <x v="4"/>
    <x v="0"/>
    <x v="1"/>
    <s v="English"/>
    <x v="1"/>
    <x v="0"/>
    <x v="0"/>
    <x v="2"/>
    <x v="2"/>
    <s v="Yes"/>
  </r>
  <r>
    <n v="420"/>
    <m/>
    <m/>
    <m/>
    <m/>
    <m/>
    <s v="There are no barriers"/>
    <m/>
    <m/>
    <m/>
    <s v="Fear (e.g. not ready to face/discuss health problem)"/>
    <m/>
    <n v="2"/>
    <n v="1.5"/>
    <m/>
    <n v="0"/>
    <n v="0"/>
    <n v="0"/>
    <n v="0"/>
    <n v="0"/>
    <n v="1"/>
    <n v="0"/>
    <n v="0"/>
    <n v="0"/>
    <n v="1"/>
    <m/>
    <m/>
    <n v="2"/>
    <n v="2"/>
    <s v="Correct"/>
    <x v="0"/>
    <n v="22"/>
    <x v="0"/>
    <x v="89"/>
    <x v="5"/>
    <x v="1"/>
    <s v="Other"/>
    <x v="5"/>
    <x v="0"/>
    <x v="5"/>
    <x v="2"/>
    <x v="0"/>
    <s v="Yes"/>
  </r>
  <r>
    <n v="421"/>
    <m/>
    <m/>
    <s v="Unable to pay co-pays/deductibles"/>
    <m/>
    <m/>
    <m/>
    <s v="Don’t understand need to see a doctor"/>
    <m/>
    <m/>
    <m/>
    <m/>
    <n v="2"/>
    <n v="1.5"/>
    <m/>
    <n v="0"/>
    <n v="0"/>
    <n v="1"/>
    <n v="0"/>
    <n v="0"/>
    <n v="0"/>
    <n v="1"/>
    <n v="0"/>
    <n v="0"/>
    <n v="0"/>
    <m/>
    <m/>
    <n v="2"/>
    <n v="2"/>
    <s v="Correct"/>
    <x v="0"/>
    <n v="60"/>
    <x v="0"/>
    <x v="109"/>
    <x v="1"/>
    <x v="1"/>
    <s v="English"/>
    <x v="5"/>
    <x v="4"/>
    <x v="0"/>
    <x v="2"/>
    <x v="0"/>
    <s v="Yes"/>
  </r>
  <r>
    <n v="422"/>
    <m/>
    <m/>
    <m/>
    <s v="Don’t know how to find doctors"/>
    <s v="Language barriers"/>
    <m/>
    <s v="Don’t understand need to see a doctor"/>
    <m/>
    <m/>
    <m/>
    <m/>
    <n v="3"/>
    <n v="1"/>
    <m/>
    <n v="0"/>
    <n v="0"/>
    <n v="0"/>
    <n v="1"/>
    <n v="1"/>
    <n v="0"/>
    <n v="1"/>
    <n v="0"/>
    <n v="0"/>
    <n v="0"/>
    <m/>
    <m/>
    <n v="3"/>
    <n v="3"/>
    <s v="Correct"/>
    <x v="0"/>
    <n v="34"/>
    <x v="0"/>
    <x v="3"/>
    <x v="0"/>
    <x v="1"/>
    <s v="English"/>
    <x v="6"/>
    <x v="8"/>
    <x v="6"/>
    <x v="2"/>
    <x v="0"/>
    <s v="Yes"/>
  </r>
  <r>
    <n v="423"/>
    <m/>
    <m/>
    <m/>
    <m/>
    <m/>
    <m/>
    <m/>
    <s v="No insurance"/>
    <s v="Transportation"/>
    <s v="Fear (e.g. not ready to face/discuss health problem)"/>
    <m/>
    <n v="3"/>
    <n v="1"/>
    <m/>
    <n v="0"/>
    <n v="0"/>
    <n v="0"/>
    <n v="0"/>
    <n v="0"/>
    <n v="0"/>
    <n v="0"/>
    <n v="1"/>
    <n v="1"/>
    <n v="1"/>
    <m/>
    <m/>
    <n v="3"/>
    <n v="3"/>
    <s v="Correct"/>
    <x v="0"/>
    <n v="69"/>
    <x v="0"/>
    <x v="121"/>
    <x v="1"/>
    <x v="2"/>
    <s v="English, Spanish"/>
    <x v="2"/>
    <x v="7"/>
    <x v="2"/>
    <x v="2"/>
    <x v="5"/>
    <m/>
  </r>
  <r>
    <n v="424"/>
    <s v="Cultural/religious beliefs"/>
    <m/>
    <s v="Unable to pay co-pays/deductibles"/>
    <m/>
    <m/>
    <m/>
    <m/>
    <m/>
    <m/>
    <s v="Fear (e.g. not ready to face/discuss health problem)"/>
    <m/>
    <n v="3"/>
    <n v="1"/>
    <m/>
    <n v="1"/>
    <n v="0"/>
    <n v="1"/>
    <n v="0"/>
    <n v="0"/>
    <n v="0"/>
    <n v="0"/>
    <n v="0"/>
    <n v="0"/>
    <n v="1"/>
    <m/>
    <m/>
    <n v="3"/>
    <n v="3"/>
    <s v="Correct"/>
    <x v="0"/>
    <n v="65"/>
    <x v="0"/>
    <x v="122"/>
    <x v="0"/>
    <x v="1"/>
    <s v="English"/>
    <x v="6"/>
    <x v="8"/>
    <x v="0"/>
    <x v="2"/>
    <x v="0"/>
    <s v="Yes"/>
  </r>
  <r>
    <n v="425"/>
    <m/>
    <m/>
    <s v="Unable to pay co-pays/deductibles"/>
    <m/>
    <m/>
    <m/>
    <m/>
    <s v="No insurance"/>
    <m/>
    <m/>
    <m/>
    <n v="2"/>
    <n v="1.5"/>
    <m/>
    <n v="0"/>
    <n v="0"/>
    <n v="1"/>
    <n v="0"/>
    <n v="0"/>
    <n v="0"/>
    <n v="0"/>
    <n v="1"/>
    <n v="0"/>
    <n v="0"/>
    <m/>
    <m/>
    <n v="2"/>
    <n v="2"/>
    <s v="Correct"/>
    <x v="0"/>
    <n v="70"/>
    <x v="0"/>
    <x v="2"/>
    <x v="1"/>
    <x v="1"/>
    <s v="English"/>
    <x v="0"/>
    <x v="7"/>
    <x v="2"/>
    <x v="2"/>
    <x v="5"/>
    <s v="No"/>
  </r>
  <r>
    <n v="426"/>
    <m/>
    <m/>
    <s v="Unable to pay co-pays/deductibles"/>
    <m/>
    <m/>
    <m/>
    <s v="Don’t understand need to see a doctor"/>
    <s v="No insurance"/>
    <m/>
    <m/>
    <m/>
    <n v="3"/>
    <n v="1"/>
    <m/>
    <n v="0"/>
    <n v="0"/>
    <n v="1"/>
    <n v="0"/>
    <n v="0"/>
    <n v="0"/>
    <n v="1"/>
    <n v="1"/>
    <n v="0"/>
    <n v="0"/>
    <m/>
    <m/>
    <n v="3"/>
    <n v="3"/>
    <s v="Correct"/>
    <x v="0"/>
    <n v="24"/>
    <x v="1"/>
    <x v="107"/>
    <x v="5"/>
    <x v="1"/>
    <s v="English, Korean"/>
    <x v="4"/>
    <x v="0"/>
    <x v="1"/>
    <x v="2"/>
    <x v="4"/>
    <s v="Yes"/>
  </r>
  <r>
    <n v="427"/>
    <m/>
    <m/>
    <m/>
    <m/>
    <m/>
    <m/>
    <m/>
    <m/>
    <m/>
    <s v="Fear (e.g. not ready to face/discuss health problem)"/>
    <m/>
    <n v="1"/>
    <n v="3"/>
    <m/>
    <n v="0"/>
    <n v="0"/>
    <n v="0"/>
    <n v="0"/>
    <n v="0"/>
    <n v="0"/>
    <n v="0"/>
    <n v="0"/>
    <n v="0"/>
    <n v="1"/>
    <m/>
    <m/>
    <n v="1"/>
    <n v="1"/>
    <s v="Correct"/>
    <x v="0"/>
    <n v="75"/>
    <x v="2"/>
    <x v="76"/>
    <x v="1"/>
    <x v="1"/>
    <m/>
    <x v="2"/>
    <x v="0"/>
    <x v="2"/>
    <x v="2"/>
    <x v="5"/>
    <s v="No"/>
  </r>
  <r>
    <n v="428"/>
    <m/>
    <m/>
    <m/>
    <m/>
    <m/>
    <s v="There are no barriers"/>
    <m/>
    <s v="No insurance"/>
    <m/>
    <m/>
    <m/>
    <n v="2"/>
    <n v="1.5"/>
    <m/>
    <n v="0"/>
    <n v="0"/>
    <n v="0"/>
    <n v="0"/>
    <n v="0"/>
    <n v="1"/>
    <n v="0"/>
    <n v="1"/>
    <n v="0"/>
    <n v="0"/>
    <m/>
    <m/>
    <n v="2"/>
    <n v="2"/>
    <s v="Correct"/>
    <x v="1"/>
    <n v="62"/>
    <x v="0"/>
    <x v="10"/>
    <x v="0"/>
    <x v="1"/>
    <s v="English"/>
    <x v="0"/>
    <x v="7"/>
    <x v="6"/>
    <x v="2"/>
    <x v="0"/>
    <s v="Yes"/>
  </r>
  <r>
    <n v="429"/>
    <m/>
    <m/>
    <m/>
    <m/>
    <m/>
    <m/>
    <m/>
    <m/>
    <m/>
    <m/>
    <m/>
    <n v="0"/>
    <e v="#DIV/0!"/>
    <m/>
    <n v="0"/>
    <n v="0"/>
    <n v="0"/>
    <n v="0"/>
    <n v="0"/>
    <n v="0"/>
    <n v="0"/>
    <n v="0"/>
    <n v="0"/>
    <n v="0"/>
    <m/>
    <m/>
    <n v="0"/>
    <n v="0"/>
    <s v="Correct"/>
    <x v="0"/>
    <n v="78"/>
    <x v="2"/>
    <x v="76"/>
    <x v="1"/>
    <x v="1"/>
    <s v="English"/>
    <x v="3"/>
    <x v="1"/>
    <x v="2"/>
    <x v="2"/>
    <x v="5"/>
    <s v="No"/>
  </r>
  <r>
    <n v="430"/>
    <m/>
    <m/>
    <m/>
    <m/>
    <m/>
    <m/>
    <s v="Don’t understand need to see a doctor"/>
    <s v="No insurance"/>
    <s v="Transportation"/>
    <m/>
    <m/>
    <n v="3"/>
    <n v="1"/>
    <m/>
    <n v="0"/>
    <n v="0"/>
    <n v="0"/>
    <n v="0"/>
    <n v="0"/>
    <n v="0"/>
    <n v="1"/>
    <n v="1"/>
    <n v="1"/>
    <n v="0"/>
    <m/>
    <m/>
    <n v="3"/>
    <n v="3"/>
    <s v="Correct"/>
    <x v="1"/>
    <n v="37"/>
    <x v="0"/>
    <x v="4"/>
    <x v="1"/>
    <x v="1"/>
    <s v="English, Hatian Creole"/>
    <x v="1"/>
    <x v="4"/>
    <x v="6"/>
    <x v="2"/>
    <x v="5"/>
    <s v="Yes"/>
  </r>
  <r>
    <n v="431"/>
    <m/>
    <m/>
    <m/>
    <m/>
    <m/>
    <m/>
    <s v="Don’t understand need to see a doctor"/>
    <m/>
    <m/>
    <m/>
    <m/>
    <n v="1"/>
    <n v="3"/>
    <m/>
    <n v="0"/>
    <n v="0"/>
    <n v="0"/>
    <n v="0"/>
    <n v="0"/>
    <n v="0"/>
    <n v="1"/>
    <n v="0"/>
    <n v="0"/>
    <n v="0"/>
    <m/>
    <m/>
    <n v="1"/>
    <n v="1"/>
    <s v="Correct"/>
    <x v="1"/>
    <n v="81"/>
    <x v="2"/>
    <x v="91"/>
    <x v="1"/>
    <x v="1"/>
    <m/>
    <x v="3"/>
    <x v="7"/>
    <x v="2"/>
    <x v="3"/>
    <x v="3"/>
    <m/>
  </r>
  <r>
    <n v="432"/>
    <s v="Cultural/religious beliefs"/>
    <m/>
    <m/>
    <s v="Don’t know how to find doctors"/>
    <m/>
    <m/>
    <s v="Don’t understand need to see a doctor"/>
    <m/>
    <m/>
    <m/>
    <m/>
    <n v="3"/>
    <n v="1"/>
    <m/>
    <n v="1"/>
    <n v="0"/>
    <n v="0"/>
    <n v="1"/>
    <n v="0"/>
    <n v="0"/>
    <n v="1"/>
    <n v="0"/>
    <n v="0"/>
    <n v="0"/>
    <m/>
    <m/>
    <n v="3"/>
    <n v="3"/>
    <s v="Correct"/>
    <x v="0"/>
    <n v="21"/>
    <x v="0"/>
    <x v="80"/>
    <x v="4"/>
    <x v="2"/>
    <s v="English, Spanish"/>
    <x v="0"/>
    <x v="7"/>
    <x v="5"/>
    <x v="1"/>
    <x v="1"/>
    <s v="Yes"/>
  </r>
  <r>
    <n v="433"/>
    <m/>
    <m/>
    <m/>
    <m/>
    <m/>
    <m/>
    <m/>
    <m/>
    <m/>
    <m/>
    <m/>
    <n v="0"/>
    <e v="#DIV/0!"/>
    <m/>
    <n v="0"/>
    <n v="0"/>
    <n v="0"/>
    <n v="0"/>
    <n v="0"/>
    <n v="0"/>
    <n v="0"/>
    <n v="0"/>
    <n v="0"/>
    <n v="0"/>
    <m/>
    <m/>
    <n v="0"/>
    <n v="0"/>
    <s v="Correct"/>
    <x v="0"/>
    <n v="57"/>
    <x v="2"/>
    <x v="91"/>
    <x v="5"/>
    <x v="1"/>
    <s v="English, Chinese"/>
    <x v="5"/>
    <x v="7"/>
    <x v="2"/>
    <x v="2"/>
    <x v="0"/>
    <s v="Yes"/>
  </r>
  <r>
    <n v="434"/>
    <m/>
    <m/>
    <s v="Unable to pay co-pays/deductibles"/>
    <m/>
    <m/>
    <m/>
    <m/>
    <s v="No insurance"/>
    <m/>
    <m/>
    <m/>
    <n v="2"/>
    <n v="1.5"/>
    <m/>
    <n v="0"/>
    <n v="0"/>
    <n v="1"/>
    <n v="0"/>
    <n v="0"/>
    <n v="0"/>
    <n v="0"/>
    <n v="1"/>
    <n v="0"/>
    <n v="0"/>
    <m/>
    <m/>
    <n v="2"/>
    <n v="2"/>
    <s v="Correct"/>
    <x v="0"/>
    <n v="62"/>
    <x v="2"/>
    <x v="123"/>
    <x v="1"/>
    <x v="1"/>
    <s v="English"/>
    <x v="5"/>
    <x v="1"/>
    <x v="0"/>
    <x v="2"/>
    <x v="0"/>
    <s v="Yes"/>
  </r>
  <r>
    <n v="435"/>
    <m/>
    <m/>
    <m/>
    <m/>
    <m/>
    <m/>
    <m/>
    <m/>
    <m/>
    <m/>
    <m/>
    <n v="0"/>
    <e v="#DIV/0!"/>
    <m/>
    <n v="0"/>
    <n v="0"/>
    <n v="0"/>
    <n v="0"/>
    <n v="0"/>
    <n v="0"/>
    <n v="0"/>
    <n v="0"/>
    <n v="0"/>
    <n v="0"/>
    <m/>
    <m/>
    <n v="0"/>
    <n v="0"/>
    <s v="Correct"/>
    <x v="0"/>
    <n v="63"/>
    <x v="2"/>
    <x v="124"/>
    <x v="1"/>
    <x v="1"/>
    <s v="English"/>
    <x v="5"/>
    <x v="7"/>
    <x v="2"/>
    <x v="2"/>
    <x v="0"/>
    <s v="Yes"/>
  </r>
  <r>
    <n v="436"/>
    <m/>
    <m/>
    <s v="Unable to pay co-pays/deductibles"/>
    <m/>
    <m/>
    <m/>
    <m/>
    <s v="No insurance"/>
    <m/>
    <m/>
    <m/>
    <n v="2"/>
    <n v="1.5"/>
    <m/>
    <n v="0"/>
    <n v="0"/>
    <n v="1"/>
    <n v="0"/>
    <n v="0"/>
    <n v="0"/>
    <n v="0"/>
    <n v="1"/>
    <n v="0"/>
    <n v="0"/>
    <m/>
    <m/>
    <n v="2"/>
    <n v="2"/>
    <s v="Correct"/>
    <x v="1"/>
    <n v="85"/>
    <x v="2"/>
    <x v="43"/>
    <x v="1"/>
    <x v="1"/>
    <s v="English"/>
    <x v="4"/>
    <x v="0"/>
    <x v="2"/>
    <x v="2"/>
    <x v="6"/>
    <s v="No"/>
  </r>
  <r>
    <n v="437"/>
    <m/>
    <m/>
    <s v="Unable to pay co-pays/deductibles"/>
    <m/>
    <m/>
    <m/>
    <m/>
    <s v="No insurance"/>
    <s v="Transportation"/>
    <m/>
    <m/>
    <n v="3"/>
    <n v="1"/>
    <m/>
    <n v="0"/>
    <n v="0"/>
    <n v="1"/>
    <n v="0"/>
    <n v="0"/>
    <n v="0"/>
    <n v="0"/>
    <n v="1"/>
    <n v="1"/>
    <n v="0"/>
    <m/>
    <m/>
    <n v="3"/>
    <n v="3"/>
    <s v="Correct"/>
    <x v="1"/>
    <n v="44"/>
    <x v="1"/>
    <x v="125"/>
    <x v="4"/>
    <x v="2"/>
    <s v="English, Spanish"/>
    <x v="0"/>
    <x v="7"/>
    <x v="0"/>
    <x v="2"/>
    <x v="0"/>
    <s v="Yes"/>
  </r>
  <r>
    <n v="438"/>
    <m/>
    <m/>
    <m/>
    <m/>
    <m/>
    <m/>
    <m/>
    <s v="No insurance"/>
    <m/>
    <m/>
    <m/>
    <n v="1"/>
    <n v="3"/>
    <m/>
    <n v="0"/>
    <n v="0"/>
    <n v="0"/>
    <n v="0"/>
    <n v="0"/>
    <n v="0"/>
    <n v="0"/>
    <n v="1"/>
    <n v="0"/>
    <n v="0"/>
    <m/>
    <m/>
    <n v="1"/>
    <n v="1"/>
    <s v="Correct"/>
    <x v="0"/>
    <n v="54"/>
    <x v="2"/>
    <x v="43"/>
    <x v="1"/>
    <x v="1"/>
    <s v="English"/>
    <x v="5"/>
    <x v="7"/>
    <x v="0"/>
    <x v="2"/>
    <x v="0"/>
    <s v="Yes"/>
  </r>
  <r>
    <n v="439"/>
    <m/>
    <m/>
    <m/>
    <m/>
    <m/>
    <m/>
    <m/>
    <m/>
    <m/>
    <m/>
    <m/>
    <n v="0"/>
    <e v="#DIV/0!"/>
    <m/>
    <n v="0"/>
    <n v="0"/>
    <n v="0"/>
    <n v="0"/>
    <n v="0"/>
    <n v="0"/>
    <n v="0"/>
    <n v="0"/>
    <n v="0"/>
    <n v="0"/>
    <m/>
    <m/>
    <n v="0"/>
    <n v="0"/>
    <s v="Correct"/>
    <x v="1"/>
    <n v="75"/>
    <x v="2"/>
    <x v="76"/>
    <x v="1"/>
    <x v="1"/>
    <s v="English"/>
    <x v="3"/>
    <x v="0"/>
    <x v="2"/>
    <x v="1"/>
    <x v="6"/>
    <s v="Yes"/>
  </r>
  <r>
    <n v="440"/>
    <m/>
    <m/>
    <s v="Unable to pay co-pays/deductibles"/>
    <m/>
    <m/>
    <m/>
    <m/>
    <s v="No insurance"/>
    <s v="Transportation"/>
    <m/>
    <m/>
    <n v="3"/>
    <n v="1"/>
    <m/>
    <n v="0"/>
    <n v="0"/>
    <n v="1"/>
    <n v="0"/>
    <n v="0"/>
    <n v="0"/>
    <n v="0"/>
    <n v="1"/>
    <n v="1"/>
    <n v="0"/>
    <m/>
    <m/>
    <n v="3"/>
    <n v="3"/>
    <s v="Correct"/>
    <x v="0"/>
    <n v="26"/>
    <x v="0"/>
    <x v="55"/>
    <x v="1"/>
    <x v="0"/>
    <s v="English"/>
    <x v="5"/>
    <x v="0"/>
    <x v="0"/>
    <x v="2"/>
    <x v="0"/>
    <s v="Yes"/>
  </r>
  <r>
    <n v="441"/>
    <m/>
    <m/>
    <s v="Unable to pay co-pays/deductibles"/>
    <m/>
    <m/>
    <m/>
    <m/>
    <s v="No insurance"/>
    <m/>
    <s v="Fear (e.g. not ready to face/discuss health problem)"/>
    <m/>
    <n v="3"/>
    <n v="1"/>
    <m/>
    <n v="0"/>
    <n v="0"/>
    <n v="1"/>
    <n v="0"/>
    <n v="0"/>
    <n v="0"/>
    <n v="0"/>
    <n v="1"/>
    <n v="0"/>
    <n v="1"/>
    <m/>
    <m/>
    <n v="3"/>
    <n v="3"/>
    <s v="Correct"/>
    <x v="1"/>
    <n v="54"/>
    <x v="2"/>
    <x v="104"/>
    <x v="10"/>
    <x v="1"/>
    <s v="English"/>
    <x v="6"/>
    <x v="7"/>
    <x v="0"/>
    <x v="2"/>
    <x v="0"/>
    <s v="Yes"/>
  </r>
  <r>
    <n v="442"/>
    <m/>
    <m/>
    <m/>
    <m/>
    <m/>
    <s v="There are no barriers"/>
    <m/>
    <m/>
    <m/>
    <m/>
    <m/>
    <n v="1"/>
    <n v="3"/>
    <m/>
    <n v="0"/>
    <n v="0"/>
    <n v="0"/>
    <n v="0"/>
    <n v="0"/>
    <n v="1"/>
    <n v="0"/>
    <n v="0"/>
    <n v="0"/>
    <n v="0"/>
    <m/>
    <m/>
    <n v="1"/>
    <n v="1"/>
    <s v="Correct"/>
    <x v="0"/>
    <n v="53"/>
    <x v="0"/>
    <x v="112"/>
    <x v="1"/>
    <x v="1"/>
    <s v="English"/>
    <x v="6"/>
    <x v="7"/>
    <x v="6"/>
    <x v="2"/>
    <x v="0"/>
    <s v="Yes"/>
  </r>
  <r>
    <n v="443"/>
    <m/>
    <m/>
    <m/>
    <m/>
    <m/>
    <m/>
    <m/>
    <m/>
    <m/>
    <m/>
    <m/>
    <n v="0"/>
    <e v="#DIV/0!"/>
    <m/>
    <n v="0"/>
    <n v="0"/>
    <n v="0"/>
    <n v="0"/>
    <n v="0"/>
    <n v="0"/>
    <n v="0"/>
    <n v="0"/>
    <n v="0"/>
    <n v="0"/>
    <m/>
    <m/>
    <n v="0"/>
    <n v="0"/>
    <s v="Correct"/>
    <x v="1"/>
    <n v="65"/>
    <x v="0"/>
    <x v="23"/>
    <x v="2"/>
    <x v="0"/>
    <m/>
    <x v="6"/>
    <x v="0"/>
    <x v="6"/>
    <x v="2"/>
    <x v="5"/>
    <s v="Yes"/>
  </r>
  <r>
    <n v="444"/>
    <m/>
    <s v="Lack of availability of doctors"/>
    <s v="Unable to pay co-pays/deductibles"/>
    <m/>
    <s v="Language barriers"/>
    <m/>
    <m/>
    <s v="No insurance"/>
    <m/>
    <m/>
    <m/>
    <n v="4"/>
    <n v="0.75"/>
    <m/>
    <n v="0"/>
    <n v="0.75"/>
    <n v="0.75"/>
    <n v="0"/>
    <n v="0.75"/>
    <n v="0"/>
    <n v="0"/>
    <n v="0.75"/>
    <n v="0"/>
    <n v="0"/>
    <m/>
    <m/>
    <n v="3"/>
    <n v="4"/>
    <s v="Correct"/>
    <x v="1"/>
    <n v="39"/>
    <x v="0"/>
    <x v="13"/>
    <x v="1"/>
    <x v="1"/>
    <s v="English"/>
    <x v="6"/>
    <x v="7"/>
    <x v="0"/>
    <x v="2"/>
    <x v="0"/>
    <s v="Yes"/>
  </r>
  <r>
    <n v="445"/>
    <m/>
    <m/>
    <s v="Unable to pay co-pays/deductibles"/>
    <s v="Don’t know how to find doctors"/>
    <m/>
    <s v="There are no barriers"/>
    <m/>
    <m/>
    <m/>
    <m/>
    <m/>
    <n v="3"/>
    <n v="1"/>
    <m/>
    <n v="0"/>
    <n v="0"/>
    <n v="1"/>
    <n v="1"/>
    <n v="0"/>
    <n v="1"/>
    <n v="0"/>
    <n v="0"/>
    <n v="0"/>
    <n v="0"/>
    <m/>
    <m/>
    <n v="3"/>
    <n v="3"/>
    <s v="Correct"/>
    <x v="1"/>
    <n v="25"/>
    <x v="0"/>
    <x v="126"/>
    <x v="5"/>
    <x v="1"/>
    <s v="English, Korean"/>
    <x v="3"/>
    <x v="7"/>
    <x v="0"/>
    <x v="2"/>
    <x v="0"/>
    <s v="Yes"/>
  </r>
  <r>
    <n v="446"/>
    <m/>
    <m/>
    <s v="Unable to pay co-pays/deductibles"/>
    <m/>
    <m/>
    <m/>
    <m/>
    <s v="No insurance"/>
    <m/>
    <m/>
    <m/>
    <n v="2"/>
    <n v="1.5"/>
    <m/>
    <n v="0"/>
    <n v="0"/>
    <n v="1"/>
    <n v="0"/>
    <n v="0"/>
    <n v="0"/>
    <n v="0"/>
    <n v="1"/>
    <n v="0"/>
    <n v="0"/>
    <m/>
    <m/>
    <n v="2"/>
    <n v="2"/>
    <s v="Correct"/>
    <x v="1"/>
    <n v="41"/>
    <x v="0"/>
    <x v="22"/>
    <x v="1"/>
    <x v="2"/>
    <s v="English, Spanish"/>
    <x v="0"/>
    <x v="4"/>
    <x v="6"/>
    <x v="1"/>
    <x v="1"/>
    <s v="Yes"/>
  </r>
  <r>
    <n v="447"/>
    <m/>
    <m/>
    <m/>
    <m/>
    <m/>
    <m/>
    <m/>
    <s v="No insurance"/>
    <s v="Transportation"/>
    <s v="Fear (e.g. not ready to face/discuss health problem)"/>
    <m/>
    <n v="3"/>
    <n v="1"/>
    <m/>
    <n v="0"/>
    <n v="0"/>
    <n v="0"/>
    <n v="0"/>
    <n v="0"/>
    <n v="0"/>
    <n v="0"/>
    <n v="1"/>
    <n v="1"/>
    <n v="1"/>
    <m/>
    <m/>
    <n v="3"/>
    <n v="3"/>
    <s v="Correct"/>
    <x v="1"/>
    <n v="33"/>
    <x v="0"/>
    <x v="127"/>
    <x v="1"/>
    <x v="1"/>
    <s v="English"/>
    <x v="5"/>
    <x v="0"/>
    <x v="0"/>
    <x v="2"/>
    <x v="5"/>
    <s v="Yes"/>
  </r>
  <r>
    <n v="448"/>
    <m/>
    <m/>
    <s v="Unable to pay co-pays/deductibles"/>
    <m/>
    <m/>
    <m/>
    <m/>
    <m/>
    <m/>
    <m/>
    <m/>
    <n v="1"/>
    <n v="3"/>
    <m/>
    <n v="0"/>
    <n v="0"/>
    <n v="1"/>
    <n v="0"/>
    <n v="0"/>
    <n v="0"/>
    <n v="0"/>
    <n v="0"/>
    <n v="0"/>
    <n v="0"/>
    <m/>
    <m/>
    <n v="1"/>
    <n v="1"/>
    <s v="Correct"/>
    <x v="0"/>
    <n v="42"/>
    <x v="0"/>
    <x v="55"/>
    <x v="5"/>
    <x v="1"/>
    <s v="Other"/>
    <x v="5"/>
    <x v="7"/>
    <x v="0"/>
    <x v="2"/>
    <x v="0"/>
    <s v="Yes"/>
  </r>
  <r>
    <n v="449"/>
    <m/>
    <m/>
    <s v="Unable to pay co-pays/deductibles"/>
    <s v="Don’t know how to find doctors"/>
    <m/>
    <m/>
    <s v="Don’t understand need to see a doctor"/>
    <m/>
    <m/>
    <m/>
    <m/>
    <n v="3"/>
    <n v="1"/>
    <m/>
    <n v="0"/>
    <n v="0"/>
    <n v="1"/>
    <n v="1"/>
    <n v="0"/>
    <n v="0"/>
    <n v="1"/>
    <n v="0"/>
    <n v="0"/>
    <n v="0"/>
    <m/>
    <m/>
    <n v="3"/>
    <n v="3"/>
    <s v="Correct"/>
    <x v="1"/>
    <n v="25"/>
    <x v="0"/>
    <x v="64"/>
    <x v="4"/>
    <x v="2"/>
    <s v="English, Portuguese, Spanish"/>
    <x v="4"/>
    <x v="7"/>
    <x v="6"/>
    <x v="1"/>
    <x v="1"/>
    <s v="Yes"/>
  </r>
  <r>
    <n v="450"/>
    <m/>
    <m/>
    <m/>
    <m/>
    <m/>
    <m/>
    <s v="Don’t understand need to see a doctor"/>
    <s v="No insurance"/>
    <m/>
    <s v="Fear (e.g. not ready to face/discuss health problem)"/>
    <m/>
    <n v="3"/>
    <n v="1"/>
    <m/>
    <n v="0"/>
    <n v="0"/>
    <n v="0"/>
    <n v="0"/>
    <n v="0"/>
    <n v="0"/>
    <n v="1"/>
    <n v="1"/>
    <n v="0"/>
    <n v="1"/>
    <m/>
    <m/>
    <n v="3"/>
    <n v="3"/>
    <s v="Correct"/>
    <x v="1"/>
    <n v="30"/>
    <x v="0"/>
    <x v="55"/>
    <x v="1"/>
    <x v="1"/>
    <s v="English"/>
    <x v="5"/>
    <x v="0"/>
    <x v="0"/>
    <x v="2"/>
    <x v="0"/>
    <s v="Yes"/>
  </r>
  <r>
    <n v="451"/>
    <m/>
    <m/>
    <m/>
    <s v="Don’t know how to find doctors"/>
    <m/>
    <m/>
    <s v="Don’t understand need to see a doctor"/>
    <m/>
    <m/>
    <s v="Fear (e.g. not ready to face/discuss health problem)"/>
    <m/>
    <n v="3"/>
    <n v="1"/>
    <m/>
    <n v="0"/>
    <n v="0"/>
    <n v="0"/>
    <n v="1"/>
    <n v="0"/>
    <n v="0"/>
    <n v="1"/>
    <n v="0"/>
    <n v="0"/>
    <n v="1"/>
    <m/>
    <m/>
    <n v="3"/>
    <n v="3"/>
    <s v="Correct"/>
    <x v="1"/>
    <m/>
    <x v="1"/>
    <x v="29"/>
    <x v="0"/>
    <x v="1"/>
    <s v="English"/>
    <x v="1"/>
    <x v="5"/>
    <x v="4"/>
    <x v="2"/>
    <x v="4"/>
    <s v="Yes"/>
  </r>
  <r>
    <n v="452"/>
    <m/>
    <m/>
    <s v="Unable to pay co-pays/deductibles"/>
    <m/>
    <m/>
    <m/>
    <m/>
    <s v="No insurance"/>
    <m/>
    <s v="Fear (e.g. not ready to face/discuss health problem)"/>
    <m/>
    <n v="3"/>
    <n v="1"/>
    <m/>
    <n v="0"/>
    <n v="0"/>
    <n v="1"/>
    <n v="0"/>
    <n v="0"/>
    <n v="0"/>
    <n v="0"/>
    <n v="1"/>
    <n v="0"/>
    <n v="1"/>
    <m/>
    <m/>
    <n v="3"/>
    <n v="3"/>
    <s v="Correct"/>
    <x v="0"/>
    <n v="51"/>
    <x v="2"/>
    <x v="100"/>
    <x v="1"/>
    <x v="1"/>
    <s v="English"/>
    <x v="6"/>
    <x v="1"/>
    <x v="0"/>
    <x v="2"/>
    <x v="0"/>
    <s v="Yes"/>
  </r>
  <r>
    <n v="453"/>
    <m/>
    <m/>
    <s v="Unable to pay co-pays/deductibles"/>
    <m/>
    <m/>
    <m/>
    <s v="Don’t understand need to see a doctor"/>
    <s v="No insurance"/>
    <m/>
    <m/>
    <m/>
    <n v="3"/>
    <n v="1"/>
    <m/>
    <n v="0"/>
    <n v="0"/>
    <n v="1"/>
    <n v="0"/>
    <n v="0"/>
    <n v="0"/>
    <n v="1"/>
    <n v="1"/>
    <n v="0"/>
    <n v="0"/>
    <m/>
    <m/>
    <n v="3"/>
    <n v="3"/>
    <s v="Correct"/>
    <x v="0"/>
    <n v="42"/>
    <x v="0"/>
    <x v="128"/>
    <x v="5"/>
    <x v="1"/>
    <s v="English, Spanish, Chinese"/>
    <x v="5"/>
    <x v="6"/>
    <x v="0"/>
    <x v="2"/>
    <x v="0"/>
    <s v="Yes"/>
  </r>
  <r>
    <n v="454"/>
    <m/>
    <m/>
    <m/>
    <s v="Don’t know how to find doctors"/>
    <m/>
    <m/>
    <s v="Don’t understand need to see a doctor"/>
    <m/>
    <m/>
    <m/>
    <m/>
    <n v="2"/>
    <n v="1.5"/>
    <m/>
    <n v="0"/>
    <n v="0"/>
    <n v="0"/>
    <n v="1"/>
    <n v="0"/>
    <n v="0"/>
    <n v="1"/>
    <n v="0"/>
    <n v="0"/>
    <n v="0"/>
    <m/>
    <m/>
    <n v="2"/>
    <n v="2"/>
    <s v="Correct"/>
    <x v="0"/>
    <n v="35"/>
    <x v="0"/>
    <x v="129"/>
    <x v="5"/>
    <x v="1"/>
    <s v="Chinese"/>
    <x v="1"/>
    <x v="2"/>
    <x v="6"/>
    <x v="2"/>
    <x v="3"/>
    <m/>
  </r>
  <r>
    <n v="455"/>
    <m/>
    <m/>
    <m/>
    <m/>
    <m/>
    <m/>
    <s v="Don’t understand need to see a doctor"/>
    <m/>
    <m/>
    <m/>
    <m/>
    <n v="1"/>
    <n v="3"/>
    <m/>
    <n v="0"/>
    <n v="0"/>
    <n v="0"/>
    <n v="0"/>
    <n v="0"/>
    <n v="0"/>
    <n v="1"/>
    <n v="0"/>
    <n v="0"/>
    <n v="0"/>
    <m/>
    <m/>
    <n v="1"/>
    <n v="1"/>
    <s v="Correct"/>
    <x v="0"/>
    <n v="40"/>
    <x v="0"/>
    <x v="130"/>
    <x v="5"/>
    <x v="1"/>
    <s v="Chinese"/>
    <x v="2"/>
    <x v="4"/>
    <x v="0"/>
    <x v="2"/>
    <x v="3"/>
    <m/>
  </r>
  <r>
    <n v="456"/>
    <m/>
    <m/>
    <m/>
    <m/>
    <m/>
    <m/>
    <s v="Don’t understand need to see a doctor"/>
    <m/>
    <s v="Transportation"/>
    <s v="Fear (e.g. not ready to face/discuss health problem)"/>
    <m/>
    <n v="3"/>
    <n v="1"/>
    <m/>
    <n v="0"/>
    <n v="0"/>
    <n v="0"/>
    <n v="0"/>
    <n v="0"/>
    <n v="0"/>
    <n v="1"/>
    <n v="0"/>
    <n v="1"/>
    <n v="1"/>
    <m/>
    <m/>
    <n v="3"/>
    <n v="3"/>
    <s v="Correct"/>
    <x v="1"/>
    <n v="32"/>
    <x v="0"/>
    <x v="93"/>
    <x v="1"/>
    <x v="2"/>
    <s v="English"/>
    <x v="0"/>
    <x v="4"/>
    <x v="0"/>
    <x v="2"/>
    <x v="0"/>
    <s v="Yes"/>
  </r>
  <r>
    <n v="457"/>
    <m/>
    <m/>
    <s v="Unable to pay co-pays/deductibles"/>
    <m/>
    <m/>
    <m/>
    <m/>
    <s v="No insurance"/>
    <m/>
    <s v="Fear (e.g. not ready to face/discuss health problem)"/>
    <m/>
    <n v="3"/>
    <n v="1"/>
    <m/>
    <n v="0"/>
    <n v="0"/>
    <n v="1"/>
    <n v="0"/>
    <n v="0"/>
    <n v="0"/>
    <n v="0"/>
    <n v="1"/>
    <n v="0"/>
    <n v="1"/>
    <m/>
    <m/>
    <n v="3"/>
    <n v="3"/>
    <s v="Correct"/>
    <x v="1"/>
    <n v="44"/>
    <x v="0"/>
    <x v="6"/>
    <x v="1"/>
    <x v="1"/>
    <s v="English"/>
    <x v="5"/>
    <x v="6"/>
    <x v="0"/>
    <x v="2"/>
    <x v="0"/>
    <s v="Yes"/>
  </r>
  <r>
    <n v="458"/>
    <m/>
    <m/>
    <m/>
    <m/>
    <s v="Language barriers"/>
    <m/>
    <s v="Don’t understand need to see a doctor"/>
    <s v="No insurance"/>
    <m/>
    <m/>
    <m/>
    <n v="3"/>
    <n v="1"/>
    <m/>
    <n v="0"/>
    <n v="0"/>
    <n v="0"/>
    <n v="0"/>
    <n v="1"/>
    <n v="0"/>
    <n v="1"/>
    <n v="1"/>
    <n v="0"/>
    <n v="0"/>
    <m/>
    <m/>
    <n v="3"/>
    <n v="3"/>
    <s v="Correct"/>
    <x v="1"/>
    <n v="22"/>
    <x v="0"/>
    <x v="17"/>
    <x v="5"/>
    <x v="1"/>
    <s v="Other"/>
    <x v="1"/>
    <x v="7"/>
    <x v="0"/>
    <x v="2"/>
    <x v="0"/>
    <s v="Yes"/>
  </r>
  <r>
    <n v="459"/>
    <m/>
    <m/>
    <m/>
    <s v="Don’t know how to find doctors"/>
    <m/>
    <s v="There are no barriers"/>
    <s v="Don’t understand need to see a doctor"/>
    <m/>
    <m/>
    <s v="Fear (e.g. not ready to face/discuss health problem)"/>
    <m/>
    <n v="4"/>
    <n v="0.75"/>
    <m/>
    <n v="0"/>
    <n v="0"/>
    <n v="0"/>
    <n v="0.75"/>
    <n v="0"/>
    <n v="0.75"/>
    <n v="0.75"/>
    <n v="0"/>
    <n v="0"/>
    <n v="0.75"/>
    <m/>
    <m/>
    <n v="3"/>
    <n v="4"/>
    <s v="Correct"/>
    <x v="0"/>
    <n v="29"/>
    <x v="1"/>
    <x v="32"/>
    <x v="0"/>
    <x v="1"/>
    <s v="English"/>
    <x v="0"/>
    <x v="7"/>
    <x v="0"/>
    <x v="2"/>
    <x v="0"/>
    <s v="Yes"/>
  </r>
  <r>
    <n v="460"/>
    <m/>
    <m/>
    <m/>
    <m/>
    <m/>
    <s v="There are no barriers"/>
    <m/>
    <m/>
    <m/>
    <m/>
    <m/>
    <n v="1"/>
    <n v="3"/>
    <m/>
    <n v="0"/>
    <n v="0"/>
    <n v="0"/>
    <n v="0"/>
    <n v="0"/>
    <n v="1"/>
    <n v="0"/>
    <n v="0"/>
    <n v="0"/>
    <n v="0"/>
    <m/>
    <m/>
    <n v="1"/>
    <n v="1"/>
    <s v="Correct"/>
    <x v="1"/>
    <n v="52"/>
    <x v="1"/>
    <x v="131"/>
    <x v="1"/>
    <x v="1"/>
    <s v="English"/>
    <x v="2"/>
    <x v="6"/>
    <x v="0"/>
    <x v="2"/>
    <x v="0"/>
    <s v="Yes"/>
  </r>
  <r>
    <n v="461"/>
    <m/>
    <m/>
    <s v="Unable to pay co-pays/deductibles"/>
    <s v="Don’t know how to find doctors"/>
    <m/>
    <m/>
    <m/>
    <m/>
    <m/>
    <s v="Fear (e.g. not ready to face/discuss health problem)"/>
    <m/>
    <n v="3"/>
    <n v="1"/>
    <m/>
    <n v="0"/>
    <n v="0"/>
    <n v="1"/>
    <n v="1"/>
    <n v="0"/>
    <n v="0"/>
    <n v="0"/>
    <n v="0"/>
    <n v="0"/>
    <n v="1"/>
    <m/>
    <m/>
    <n v="3"/>
    <n v="3"/>
    <s v="Correct"/>
    <x v="1"/>
    <n v="62"/>
    <x v="0"/>
    <x v="132"/>
    <x v="1"/>
    <x v="1"/>
    <s v="English"/>
    <x v="6"/>
    <x v="1"/>
    <x v="2"/>
    <x v="2"/>
    <x v="4"/>
    <s v="No"/>
  </r>
  <r>
    <n v="462"/>
    <m/>
    <m/>
    <m/>
    <m/>
    <m/>
    <m/>
    <s v="Don’t understand need to see a doctor"/>
    <m/>
    <m/>
    <m/>
    <m/>
    <n v="1"/>
    <n v="3"/>
    <m/>
    <n v="0"/>
    <n v="0"/>
    <n v="0"/>
    <n v="0"/>
    <n v="0"/>
    <n v="0"/>
    <n v="1"/>
    <n v="0"/>
    <n v="0"/>
    <n v="0"/>
    <m/>
    <m/>
    <n v="1"/>
    <n v="1"/>
    <s v="Correct"/>
    <x v="1"/>
    <n v="64"/>
    <x v="0"/>
    <x v="113"/>
    <x v="1"/>
    <x v="1"/>
    <s v="English"/>
    <x v="5"/>
    <x v="7"/>
    <x v="0"/>
    <x v="2"/>
    <x v="0"/>
    <s v="Yes"/>
  </r>
  <r>
    <n v="463"/>
    <m/>
    <m/>
    <m/>
    <m/>
    <m/>
    <m/>
    <m/>
    <s v="No insurance"/>
    <m/>
    <s v="Fear (e.g. not ready to face/discuss health problem)"/>
    <m/>
    <n v="2"/>
    <n v="1.5"/>
    <m/>
    <n v="0"/>
    <n v="0"/>
    <n v="0"/>
    <n v="0"/>
    <n v="0"/>
    <n v="0"/>
    <n v="0"/>
    <n v="1"/>
    <n v="0"/>
    <n v="1"/>
    <m/>
    <m/>
    <n v="2"/>
    <n v="2"/>
    <s v="Correct"/>
    <x v="0"/>
    <n v="71"/>
    <x v="0"/>
    <x v="0"/>
    <x v="0"/>
    <x v="1"/>
    <s v="English"/>
    <x v="5"/>
    <x v="1"/>
    <x v="2"/>
    <x v="2"/>
    <x v="5"/>
    <s v="Yes"/>
  </r>
  <r>
    <n v="464"/>
    <m/>
    <m/>
    <m/>
    <m/>
    <m/>
    <s v="There are no barriers"/>
    <s v="Don’t understand need to see a doctor"/>
    <m/>
    <m/>
    <m/>
    <m/>
    <n v="2"/>
    <n v="1.5"/>
    <m/>
    <n v="0"/>
    <n v="0"/>
    <n v="0"/>
    <n v="0"/>
    <n v="0"/>
    <n v="1"/>
    <n v="1"/>
    <n v="0"/>
    <n v="0"/>
    <n v="0"/>
    <m/>
    <m/>
    <n v="2"/>
    <n v="2"/>
    <s v="Correct"/>
    <x v="1"/>
    <n v="62"/>
    <x v="0"/>
    <x v="132"/>
    <x v="1"/>
    <x v="1"/>
    <s v="English"/>
    <x v="5"/>
    <x v="7"/>
    <x v="2"/>
    <x v="2"/>
    <x v="0"/>
    <s v="Yes"/>
  </r>
  <r>
    <n v="465"/>
    <m/>
    <m/>
    <s v="Unable to pay co-pays/deductibles"/>
    <m/>
    <m/>
    <m/>
    <m/>
    <s v="No insurance"/>
    <m/>
    <m/>
    <m/>
    <n v="2"/>
    <n v="1.5"/>
    <m/>
    <n v="0"/>
    <n v="0"/>
    <n v="1"/>
    <n v="0"/>
    <n v="0"/>
    <n v="0"/>
    <n v="0"/>
    <n v="1"/>
    <n v="0"/>
    <n v="0"/>
    <m/>
    <m/>
    <n v="2"/>
    <n v="2"/>
    <s v="Correct"/>
    <x v="0"/>
    <n v="71"/>
    <x v="1"/>
    <x v="115"/>
    <x v="1"/>
    <x v="1"/>
    <s v="English"/>
    <x v="4"/>
    <x v="4"/>
    <x v="2"/>
    <x v="2"/>
    <x v="5"/>
    <s v="No"/>
  </r>
  <r>
    <n v="466"/>
    <m/>
    <m/>
    <m/>
    <m/>
    <m/>
    <m/>
    <m/>
    <s v="No insurance"/>
    <m/>
    <m/>
    <m/>
    <n v="1"/>
    <n v="3"/>
    <m/>
    <n v="0"/>
    <n v="0"/>
    <n v="0"/>
    <n v="0"/>
    <n v="0"/>
    <n v="0"/>
    <n v="0"/>
    <n v="1"/>
    <n v="0"/>
    <n v="0"/>
    <m/>
    <m/>
    <n v="1"/>
    <n v="1"/>
    <s v="Correct"/>
    <x v="0"/>
    <n v="53"/>
    <x v="2"/>
    <x v="43"/>
    <x v="12"/>
    <x v="2"/>
    <s v="English, Spanish"/>
    <x v="1"/>
    <x v="0"/>
    <x v="0"/>
    <x v="1"/>
    <x v="1"/>
    <s v="Yes"/>
  </r>
  <r>
    <n v="467"/>
    <m/>
    <m/>
    <m/>
    <m/>
    <m/>
    <m/>
    <s v="Don’t understand need to see a doctor"/>
    <m/>
    <m/>
    <m/>
    <m/>
    <n v="1"/>
    <n v="3"/>
    <m/>
    <n v="0"/>
    <n v="0"/>
    <n v="0"/>
    <n v="0"/>
    <n v="0"/>
    <n v="0"/>
    <n v="1"/>
    <n v="0"/>
    <n v="0"/>
    <n v="0"/>
    <m/>
    <m/>
    <n v="1"/>
    <n v="1"/>
    <s v="Correct"/>
    <x v="0"/>
    <n v="47"/>
    <x v="0"/>
    <x v="14"/>
    <x v="1"/>
    <x v="1"/>
    <s v="English"/>
    <x v="6"/>
    <x v="1"/>
    <x v="0"/>
    <x v="2"/>
    <x v="3"/>
    <s v="Yes"/>
  </r>
  <r>
    <n v="468"/>
    <m/>
    <m/>
    <m/>
    <m/>
    <m/>
    <m/>
    <s v="Don’t understand need to see a doctor"/>
    <s v="No insurance"/>
    <m/>
    <s v="Fear (e.g. not ready to face/discuss health problem)"/>
    <m/>
    <n v="3"/>
    <n v="1"/>
    <m/>
    <n v="0"/>
    <n v="0"/>
    <n v="0"/>
    <n v="0"/>
    <n v="0"/>
    <n v="0"/>
    <n v="1"/>
    <n v="1"/>
    <n v="0"/>
    <n v="1"/>
    <m/>
    <m/>
    <n v="3"/>
    <n v="3"/>
    <s v="Correct"/>
    <x v="0"/>
    <n v="67"/>
    <x v="2"/>
    <x v="43"/>
    <x v="1"/>
    <x v="1"/>
    <s v="English"/>
    <x v="5"/>
    <x v="4"/>
    <x v="0"/>
    <x v="2"/>
    <x v="5"/>
    <s v="Yes"/>
  </r>
  <r>
    <n v="469"/>
    <m/>
    <m/>
    <m/>
    <m/>
    <m/>
    <m/>
    <m/>
    <m/>
    <m/>
    <m/>
    <m/>
    <n v="0"/>
    <e v="#DIV/0!"/>
    <m/>
    <n v="0"/>
    <n v="0"/>
    <n v="0"/>
    <n v="0"/>
    <n v="0"/>
    <n v="0"/>
    <n v="0"/>
    <n v="0"/>
    <n v="0"/>
    <n v="0"/>
    <m/>
    <m/>
    <n v="0"/>
    <n v="0"/>
    <s v="Correct"/>
    <x v="1"/>
    <n v="44"/>
    <x v="0"/>
    <x v="80"/>
    <x v="5"/>
    <x v="1"/>
    <s v="English"/>
    <x v="6"/>
    <x v="7"/>
    <x v="0"/>
    <x v="2"/>
    <x v="0"/>
    <s v="Yes"/>
  </r>
  <r>
    <n v="470"/>
    <m/>
    <m/>
    <s v="Unable to pay co-pays/deductibles"/>
    <m/>
    <m/>
    <m/>
    <m/>
    <m/>
    <m/>
    <m/>
    <m/>
    <n v="1"/>
    <n v="3"/>
    <m/>
    <n v="0"/>
    <n v="0"/>
    <n v="1"/>
    <n v="0"/>
    <n v="0"/>
    <n v="0"/>
    <n v="0"/>
    <n v="0"/>
    <n v="0"/>
    <n v="0"/>
    <m/>
    <m/>
    <n v="1"/>
    <n v="1"/>
    <s v="Correct"/>
    <x v="1"/>
    <n v="57"/>
    <x v="1"/>
    <x v="32"/>
    <x v="1"/>
    <x v="1"/>
    <s v="English"/>
    <x v="5"/>
    <x v="4"/>
    <x v="0"/>
    <x v="2"/>
    <x v="0"/>
    <s v="Yes"/>
  </r>
  <r>
    <n v="471"/>
    <m/>
    <m/>
    <m/>
    <m/>
    <m/>
    <m/>
    <s v="Don’t understand need to see a doctor"/>
    <s v="No insurance"/>
    <m/>
    <m/>
    <m/>
    <n v="2"/>
    <n v="1.5"/>
    <m/>
    <n v="0"/>
    <n v="0"/>
    <n v="0"/>
    <n v="0"/>
    <n v="0"/>
    <n v="0"/>
    <n v="1"/>
    <n v="1"/>
    <n v="0"/>
    <n v="0"/>
    <m/>
    <m/>
    <n v="2"/>
    <n v="2"/>
    <s v="Correct"/>
    <x v="0"/>
    <n v="71"/>
    <x v="2"/>
    <x v="91"/>
    <x v="1"/>
    <x v="1"/>
    <s v="English"/>
    <x v="0"/>
    <x v="4"/>
    <x v="0"/>
    <x v="2"/>
    <x v="5"/>
    <s v="Yes"/>
  </r>
  <r>
    <n v="472"/>
    <m/>
    <m/>
    <m/>
    <m/>
    <m/>
    <m/>
    <s v="Don’t understand need to see a doctor"/>
    <m/>
    <s v="Transportation"/>
    <s v="Fear (e.g. not ready to face/discuss health problem)"/>
    <m/>
    <n v="3"/>
    <n v="1"/>
    <m/>
    <n v="0"/>
    <n v="0"/>
    <n v="0"/>
    <n v="0"/>
    <n v="0"/>
    <n v="0"/>
    <n v="1"/>
    <n v="0"/>
    <n v="1"/>
    <n v="1"/>
    <m/>
    <m/>
    <n v="3"/>
    <n v="3"/>
    <s v="Correct"/>
    <x v="0"/>
    <n v="74"/>
    <x v="0"/>
    <x v="17"/>
    <x v="1"/>
    <x v="1"/>
    <s v="English"/>
    <x v="4"/>
    <x v="7"/>
    <x v="2"/>
    <x v="2"/>
    <x v="6"/>
    <s v="No"/>
  </r>
  <r>
    <n v="473"/>
    <m/>
    <m/>
    <s v="Unable to pay co-pays/deductibles"/>
    <m/>
    <m/>
    <m/>
    <m/>
    <s v="No insurance"/>
    <s v="Transportation"/>
    <s v="Fear (e.g. not ready to face/discuss health problem)"/>
    <m/>
    <n v="4"/>
    <n v="0.75"/>
    <m/>
    <n v="0"/>
    <n v="0"/>
    <n v="0.75"/>
    <n v="0"/>
    <n v="0"/>
    <n v="0"/>
    <n v="0"/>
    <n v="0.75"/>
    <n v="0.75"/>
    <n v="0.75"/>
    <m/>
    <m/>
    <n v="3"/>
    <n v="4"/>
    <s v="Correct"/>
    <x v="1"/>
    <n v="66"/>
    <x v="0"/>
    <x v="17"/>
    <x v="1"/>
    <x v="1"/>
    <s v="English"/>
    <x v="3"/>
    <x v="8"/>
    <x v="2"/>
    <x v="2"/>
    <x v="5"/>
    <s v="No"/>
  </r>
  <r>
    <n v="474"/>
    <m/>
    <m/>
    <m/>
    <m/>
    <m/>
    <m/>
    <m/>
    <m/>
    <m/>
    <m/>
    <m/>
    <n v="0"/>
    <e v="#DIV/0!"/>
    <m/>
    <n v="0"/>
    <n v="0"/>
    <n v="0"/>
    <n v="0"/>
    <n v="0"/>
    <n v="0"/>
    <n v="0"/>
    <n v="0"/>
    <n v="0"/>
    <n v="0"/>
    <m/>
    <m/>
    <n v="0"/>
    <n v="0"/>
    <s v="Correct"/>
    <x v="1"/>
    <n v="75"/>
    <x v="0"/>
    <x v="17"/>
    <x v="5"/>
    <x v="1"/>
    <s v="English"/>
    <x v="5"/>
    <x v="7"/>
    <x v="2"/>
    <x v="2"/>
    <x v="6"/>
    <s v="Yes"/>
  </r>
  <r>
    <n v="475"/>
    <m/>
    <m/>
    <m/>
    <s v="Don’t know how to find doctors"/>
    <m/>
    <m/>
    <s v="Don’t understand need to see a doctor"/>
    <m/>
    <s v="Transportation"/>
    <m/>
    <m/>
    <n v="3"/>
    <n v="1"/>
    <m/>
    <n v="0"/>
    <n v="0"/>
    <n v="0"/>
    <n v="1"/>
    <n v="0"/>
    <n v="0"/>
    <n v="1"/>
    <n v="0"/>
    <n v="1"/>
    <n v="0"/>
    <m/>
    <m/>
    <n v="3"/>
    <n v="3"/>
    <s v="Correct"/>
    <x v="1"/>
    <n v="64"/>
    <x v="0"/>
    <x v="17"/>
    <x v="5"/>
    <x v="1"/>
    <s v="English"/>
    <x v="1"/>
    <x v="7"/>
    <x v="2"/>
    <x v="2"/>
    <x v="0"/>
    <s v="Yes"/>
  </r>
  <r>
    <n v="476"/>
    <m/>
    <m/>
    <m/>
    <m/>
    <m/>
    <s v="There are no barriers"/>
    <m/>
    <m/>
    <m/>
    <m/>
    <m/>
    <n v="1"/>
    <n v="3"/>
    <m/>
    <n v="0"/>
    <n v="0"/>
    <n v="0"/>
    <n v="0"/>
    <n v="0"/>
    <n v="1"/>
    <n v="0"/>
    <n v="0"/>
    <n v="0"/>
    <n v="0"/>
    <m/>
    <m/>
    <n v="1"/>
    <n v="1"/>
    <s v="Correct"/>
    <x v="0"/>
    <n v="42"/>
    <x v="0"/>
    <x v="83"/>
    <x v="5"/>
    <x v="1"/>
    <s v="English"/>
    <x v="0"/>
    <x v="8"/>
    <x v="0"/>
    <x v="2"/>
    <x v="3"/>
    <s v="Yes"/>
  </r>
  <r>
    <n v="477"/>
    <m/>
    <m/>
    <m/>
    <m/>
    <m/>
    <m/>
    <m/>
    <s v="No insurance"/>
    <m/>
    <m/>
    <m/>
    <n v="1"/>
    <n v="3"/>
    <m/>
    <n v="0"/>
    <n v="0"/>
    <n v="0"/>
    <n v="0"/>
    <n v="0"/>
    <n v="0"/>
    <n v="0"/>
    <n v="1"/>
    <n v="0"/>
    <n v="0"/>
    <m/>
    <m/>
    <n v="1"/>
    <n v="1"/>
    <s v="Correct"/>
    <x v="0"/>
    <n v="72"/>
    <x v="0"/>
    <x v="13"/>
    <x v="1"/>
    <x v="1"/>
    <s v="English"/>
    <x v="4"/>
    <x v="4"/>
    <x v="2"/>
    <x v="2"/>
    <x v="5"/>
    <m/>
  </r>
  <r>
    <n v="478"/>
    <m/>
    <m/>
    <m/>
    <m/>
    <s v="Language barriers"/>
    <m/>
    <m/>
    <s v="No insurance"/>
    <m/>
    <m/>
    <m/>
    <n v="2"/>
    <n v="1.5"/>
    <m/>
    <n v="0"/>
    <n v="0"/>
    <n v="0"/>
    <n v="0"/>
    <n v="1"/>
    <n v="0"/>
    <n v="0"/>
    <n v="1"/>
    <n v="0"/>
    <n v="0"/>
    <m/>
    <m/>
    <n v="2"/>
    <n v="2"/>
    <s v="Correct"/>
    <x v="0"/>
    <n v="49"/>
    <x v="0"/>
    <x v="17"/>
    <x v="1"/>
    <x v="1"/>
    <s v="English"/>
    <x v="3"/>
    <x v="6"/>
    <x v="0"/>
    <x v="2"/>
    <x v="4"/>
    <m/>
  </r>
  <r>
    <n v="479"/>
    <m/>
    <m/>
    <m/>
    <m/>
    <s v="Language barriers"/>
    <m/>
    <s v="Don’t understand need to see a doctor"/>
    <s v="No insurance"/>
    <m/>
    <m/>
    <m/>
    <n v="3"/>
    <n v="1"/>
    <m/>
    <n v="0"/>
    <n v="0"/>
    <n v="0"/>
    <n v="0"/>
    <n v="1"/>
    <n v="0"/>
    <n v="1"/>
    <n v="1"/>
    <n v="0"/>
    <n v="0"/>
    <m/>
    <m/>
    <n v="3"/>
    <n v="3"/>
    <s v="Correct"/>
    <x v="0"/>
    <n v="71"/>
    <x v="0"/>
    <x v="17"/>
    <x v="1"/>
    <x v="1"/>
    <m/>
    <x v="3"/>
    <x v="7"/>
    <x v="1"/>
    <x v="0"/>
    <x v="3"/>
    <s v="No"/>
  </r>
  <r>
    <n v="480"/>
    <m/>
    <m/>
    <m/>
    <m/>
    <m/>
    <m/>
    <m/>
    <m/>
    <m/>
    <m/>
    <m/>
    <n v="0"/>
    <e v="#DIV/0!"/>
    <m/>
    <n v="0"/>
    <n v="0"/>
    <n v="0"/>
    <n v="0"/>
    <n v="0"/>
    <n v="0"/>
    <n v="0"/>
    <n v="0"/>
    <n v="0"/>
    <n v="0"/>
    <m/>
    <m/>
    <n v="0"/>
    <n v="0"/>
    <s v="Correct"/>
    <x v="0"/>
    <n v="44"/>
    <x v="0"/>
    <x v="133"/>
    <x v="1"/>
    <x v="1"/>
    <s v="English"/>
    <x v="6"/>
    <x v="1"/>
    <x v="0"/>
    <x v="2"/>
    <x v="3"/>
    <s v="Yes"/>
  </r>
  <r>
    <n v="481"/>
    <m/>
    <m/>
    <m/>
    <s v="Don’t know how to find doctors"/>
    <m/>
    <m/>
    <m/>
    <m/>
    <m/>
    <m/>
    <m/>
    <n v="1"/>
    <n v="3"/>
    <m/>
    <n v="0"/>
    <n v="0"/>
    <n v="0"/>
    <n v="1"/>
    <n v="0"/>
    <n v="0"/>
    <n v="0"/>
    <n v="0"/>
    <n v="0"/>
    <n v="0"/>
    <m/>
    <m/>
    <n v="1"/>
    <n v="1"/>
    <s v="Correct"/>
    <x v="1"/>
    <n v="73"/>
    <x v="0"/>
    <x v="17"/>
    <x v="1"/>
    <x v="0"/>
    <s v="Italian"/>
    <x v="6"/>
    <x v="7"/>
    <x v="2"/>
    <x v="2"/>
    <x v="4"/>
    <s v="Yes"/>
  </r>
  <r>
    <n v="482"/>
    <m/>
    <m/>
    <m/>
    <m/>
    <m/>
    <m/>
    <m/>
    <m/>
    <m/>
    <m/>
    <m/>
    <n v="0"/>
    <e v="#DIV/0!"/>
    <m/>
    <n v="0"/>
    <n v="0"/>
    <n v="0"/>
    <n v="0"/>
    <n v="0"/>
    <n v="0"/>
    <n v="0"/>
    <n v="0"/>
    <n v="0"/>
    <n v="0"/>
    <m/>
    <m/>
    <n v="0"/>
    <n v="0"/>
    <s v="Correct"/>
    <x v="1"/>
    <n v="62"/>
    <x v="0"/>
    <x v="112"/>
    <x v="1"/>
    <x v="1"/>
    <s v="English"/>
    <x v="6"/>
    <x v="1"/>
    <x v="2"/>
    <x v="2"/>
    <x v="3"/>
    <s v="No"/>
  </r>
  <r>
    <n v="483"/>
    <m/>
    <m/>
    <s v="Unable to pay co-pays/deductibles"/>
    <m/>
    <m/>
    <m/>
    <m/>
    <s v="No insurance"/>
    <m/>
    <s v="Fear (e.g. not ready to face/discuss health problem)"/>
    <m/>
    <n v="3"/>
    <n v="1"/>
    <m/>
    <n v="0"/>
    <n v="0"/>
    <n v="1"/>
    <n v="0"/>
    <n v="0"/>
    <n v="0"/>
    <n v="0"/>
    <n v="1"/>
    <n v="0"/>
    <n v="1"/>
    <m/>
    <m/>
    <n v="3"/>
    <n v="3"/>
    <s v="Correct"/>
    <x v="0"/>
    <n v="50"/>
    <x v="0"/>
    <x v="127"/>
    <x v="1"/>
    <x v="1"/>
    <s v="English"/>
    <x v="6"/>
    <x v="7"/>
    <x v="0"/>
    <x v="2"/>
    <x v="3"/>
    <s v="Yes"/>
  </r>
  <r>
    <n v="484"/>
    <m/>
    <m/>
    <m/>
    <m/>
    <m/>
    <m/>
    <m/>
    <m/>
    <s v="Transportation"/>
    <m/>
    <m/>
    <n v="1"/>
    <n v="3"/>
    <m/>
    <n v="0"/>
    <n v="0"/>
    <n v="0"/>
    <n v="0"/>
    <n v="0"/>
    <n v="0"/>
    <n v="0"/>
    <n v="0"/>
    <n v="1"/>
    <n v="0"/>
    <m/>
    <m/>
    <n v="1"/>
    <n v="1"/>
    <s v="Correct"/>
    <x v="0"/>
    <n v="67"/>
    <x v="0"/>
    <x v="17"/>
    <x v="5"/>
    <x v="1"/>
    <s v="English"/>
    <x v="3"/>
    <x v="1"/>
    <x v="2"/>
    <x v="2"/>
    <x v="3"/>
    <s v="Yes"/>
  </r>
  <r>
    <n v="485"/>
    <s v="Cultural/religious beliefs"/>
    <s v="Lack of availability of doctors"/>
    <m/>
    <m/>
    <m/>
    <m/>
    <s v="Don’t understand need to see a doctor"/>
    <m/>
    <m/>
    <m/>
    <m/>
    <n v="3"/>
    <n v="1"/>
    <m/>
    <n v="1"/>
    <n v="1"/>
    <n v="0"/>
    <n v="0"/>
    <n v="0"/>
    <n v="0"/>
    <n v="1"/>
    <n v="0"/>
    <n v="0"/>
    <n v="0"/>
    <m/>
    <m/>
    <n v="3"/>
    <n v="3"/>
    <s v="Correct"/>
    <x v="1"/>
    <n v="80"/>
    <x v="0"/>
    <x v="17"/>
    <x v="5"/>
    <x v="1"/>
    <s v="Chinese"/>
    <x v="0"/>
    <x v="7"/>
    <x v="2"/>
    <x v="2"/>
    <x v="3"/>
    <s v="No"/>
  </r>
  <r>
    <n v="486"/>
    <m/>
    <m/>
    <m/>
    <m/>
    <m/>
    <m/>
    <m/>
    <m/>
    <m/>
    <m/>
    <m/>
    <n v="0"/>
    <e v="#DIV/0!"/>
    <m/>
    <n v="0"/>
    <n v="0"/>
    <n v="0"/>
    <n v="0"/>
    <n v="0"/>
    <n v="0"/>
    <n v="0"/>
    <n v="0"/>
    <n v="0"/>
    <n v="0"/>
    <m/>
    <m/>
    <n v="0"/>
    <n v="0"/>
    <s v="Correct"/>
    <x v="0"/>
    <n v="59"/>
    <x v="0"/>
    <x v="134"/>
    <x v="1"/>
    <x v="1"/>
    <s v="English"/>
    <x v="6"/>
    <x v="4"/>
    <x v="0"/>
    <x v="2"/>
    <x v="0"/>
    <s v="Yes"/>
  </r>
  <r>
    <n v="487"/>
    <m/>
    <s v="Lack of availability of doctors"/>
    <m/>
    <m/>
    <m/>
    <m/>
    <m/>
    <m/>
    <s v="Transportation"/>
    <m/>
    <m/>
    <n v="2"/>
    <n v="1.5"/>
    <m/>
    <n v="0"/>
    <n v="1"/>
    <n v="0"/>
    <n v="0"/>
    <n v="0"/>
    <n v="0"/>
    <n v="0"/>
    <n v="0"/>
    <n v="1"/>
    <n v="0"/>
    <m/>
    <m/>
    <n v="2"/>
    <n v="2"/>
    <s v="Correct"/>
    <x v="0"/>
    <n v="74"/>
    <x v="0"/>
    <x v="17"/>
    <x v="5"/>
    <x v="1"/>
    <s v="English, Chinese"/>
    <x v="4"/>
    <x v="7"/>
    <x v="2"/>
    <x v="2"/>
    <x v="3"/>
    <s v="Yes"/>
  </r>
  <r>
    <n v="488"/>
    <m/>
    <m/>
    <m/>
    <m/>
    <m/>
    <s v="There are no barriers"/>
    <m/>
    <m/>
    <m/>
    <m/>
    <m/>
    <n v="1"/>
    <n v="3"/>
    <m/>
    <n v="0"/>
    <n v="0"/>
    <n v="0"/>
    <n v="0"/>
    <n v="0"/>
    <n v="1"/>
    <n v="0"/>
    <n v="0"/>
    <n v="0"/>
    <n v="0"/>
    <m/>
    <m/>
    <n v="1"/>
    <n v="1"/>
    <s v="Correct"/>
    <x v="0"/>
    <n v="60"/>
    <x v="2"/>
    <x v="135"/>
    <x v="1"/>
    <x v="1"/>
    <s v="English"/>
    <x v="6"/>
    <x v="7"/>
    <x v="0"/>
    <x v="2"/>
    <x v="0"/>
    <s v="Yes"/>
  </r>
  <r>
    <n v="489"/>
    <m/>
    <m/>
    <m/>
    <m/>
    <m/>
    <m/>
    <m/>
    <m/>
    <m/>
    <m/>
    <m/>
    <n v="0"/>
    <e v="#DIV/0!"/>
    <m/>
    <n v="0"/>
    <n v="0"/>
    <n v="0"/>
    <n v="0"/>
    <n v="0"/>
    <n v="0"/>
    <n v="0"/>
    <n v="0"/>
    <n v="0"/>
    <n v="0"/>
    <m/>
    <m/>
    <n v="0"/>
    <n v="0"/>
    <s v="Correct"/>
    <x v="1"/>
    <n v="70"/>
    <x v="0"/>
    <x v="136"/>
    <x v="1"/>
    <x v="0"/>
    <s v="English"/>
    <x v="3"/>
    <x v="2"/>
    <x v="2"/>
    <x v="2"/>
    <x v="3"/>
    <m/>
  </r>
  <r>
    <n v="490"/>
    <m/>
    <m/>
    <s v="Unable to pay co-pays/deductibles"/>
    <m/>
    <m/>
    <m/>
    <m/>
    <s v="No insurance"/>
    <m/>
    <s v="Fear (e.g. not ready to face/discuss health problem)"/>
    <m/>
    <n v="3"/>
    <n v="1"/>
    <m/>
    <n v="0"/>
    <n v="0"/>
    <n v="1"/>
    <n v="0"/>
    <n v="0"/>
    <n v="0"/>
    <n v="0"/>
    <n v="1"/>
    <n v="0"/>
    <n v="1"/>
    <m/>
    <m/>
    <n v="3"/>
    <n v="3"/>
    <s v="Correct"/>
    <x v="0"/>
    <n v="62"/>
    <x v="2"/>
    <x v="91"/>
    <x v="1"/>
    <x v="1"/>
    <s v="English"/>
    <x v="4"/>
    <x v="7"/>
    <x v="2"/>
    <x v="2"/>
    <x v="0"/>
    <s v="No"/>
  </r>
  <r>
    <n v="491"/>
    <m/>
    <m/>
    <m/>
    <m/>
    <m/>
    <s v="There are no barriers"/>
    <m/>
    <m/>
    <m/>
    <m/>
    <m/>
    <n v="1"/>
    <n v="3"/>
    <m/>
    <n v="0"/>
    <n v="0"/>
    <n v="0"/>
    <n v="0"/>
    <n v="0"/>
    <n v="1"/>
    <n v="0"/>
    <n v="0"/>
    <n v="0"/>
    <n v="0"/>
    <m/>
    <m/>
    <n v="1"/>
    <n v="1"/>
    <s v="Correct"/>
    <x v="0"/>
    <n v="60"/>
    <x v="0"/>
    <x v="136"/>
    <x v="1"/>
    <x v="1"/>
    <s v="English"/>
    <x v="3"/>
    <x v="2"/>
    <x v="2"/>
    <x v="2"/>
    <x v="3"/>
    <m/>
  </r>
  <r>
    <n v="492"/>
    <m/>
    <m/>
    <m/>
    <m/>
    <m/>
    <s v="There are no barriers"/>
    <s v="Don’t understand need to see a doctor"/>
    <s v="No insurance"/>
    <m/>
    <m/>
    <m/>
    <n v="3"/>
    <n v="1"/>
    <m/>
    <n v="0"/>
    <n v="0"/>
    <n v="0"/>
    <n v="0"/>
    <n v="0"/>
    <n v="1"/>
    <n v="1"/>
    <n v="1"/>
    <n v="0"/>
    <n v="0"/>
    <m/>
    <m/>
    <n v="3"/>
    <n v="3"/>
    <s v="Correct"/>
    <x v="0"/>
    <n v="83"/>
    <x v="0"/>
    <x v="83"/>
    <x v="5"/>
    <x v="1"/>
    <s v="Chinese"/>
    <x v="0"/>
    <x v="7"/>
    <x v="2"/>
    <x v="3"/>
    <x v="3"/>
    <s v="No"/>
  </r>
  <r>
    <n v="493"/>
    <m/>
    <m/>
    <m/>
    <m/>
    <m/>
    <m/>
    <m/>
    <s v="No insurance"/>
    <m/>
    <s v="Fear (e.g. not ready to face/discuss health problem)"/>
    <m/>
    <n v="2"/>
    <n v="1.5"/>
    <m/>
    <n v="0"/>
    <n v="0"/>
    <n v="0"/>
    <n v="0"/>
    <n v="0"/>
    <n v="0"/>
    <n v="0"/>
    <n v="1"/>
    <n v="0"/>
    <n v="1"/>
    <m/>
    <m/>
    <n v="2"/>
    <n v="2"/>
    <s v="Correct"/>
    <x v="0"/>
    <n v="65"/>
    <x v="2"/>
    <x v="28"/>
    <x v="1"/>
    <x v="1"/>
    <s v="English"/>
    <x v="5"/>
    <x v="1"/>
    <x v="0"/>
    <x v="2"/>
    <x v="0"/>
    <s v="Yes"/>
  </r>
  <r>
    <n v="494"/>
    <m/>
    <m/>
    <m/>
    <m/>
    <s v="Language barriers"/>
    <m/>
    <s v="Don’t understand need to see a doctor"/>
    <s v="No insurance"/>
    <m/>
    <m/>
    <m/>
    <n v="3"/>
    <n v="1"/>
    <m/>
    <n v="0"/>
    <n v="0"/>
    <n v="0"/>
    <n v="0"/>
    <n v="1"/>
    <n v="0"/>
    <n v="1"/>
    <n v="1"/>
    <n v="0"/>
    <n v="0"/>
    <m/>
    <m/>
    <n v="3"/>
    <n v="3"/>
    <s v="Correct"/>
    <x v="0"/>
    <n v="91"/>
    <x v="0"/>
    <x v="83"/>
    <x v="1"/>
    <x v="1"/>
    <s v="English"/>
    <x v="3"/>
    <x v="1"/>
    <x v="2"/>
    <x v="2"/>
    <x v="5"/>
    <s v="No"/>
  </r>
  <r>
    <n v="495"/>
    <m/>
    <m/>
    <m/>
    <m/>
    <m/>
    <m/>
    <m/>
    <m/>
    <m/>
    <m/>
    <m/>
    <n v="0"/>
    <e v="#DIV/0!"/>
    <m/>
    <n v="0"/>
    <n v="0"/>
    <n v="0"/>
    <n v="0"/>
    <n v="0"/>
    <n v="0"/>
    <n v="0"/>
    <n v="0"/>
    <n v="0"/>
    <n v="0"/>
    <m/>
    <m/>
    <n v="0"/>
    <n v="0"/>
    <s v="Correct"/>
    <x v="0"/>
    <n v="82"/>
    <x v="0"/>
    <x v="137"/>
    <x v="1"/>
    <x v="1"/>
    <s v="English"/>
    <x v="3"/>
    <x v="7"/>
    <x v="2"/>
    <x v="2"/>
    <x v="5"/>
    <s v="No"/>
  </r>
  <r>
    <n v="496"/>
    <m/>
    <m/>
    <s v="Unable to pay co-pays/deductibles"/>
    <m/>
    <m/>
    <m/>
    <m/>
    <s v="No insurance"/>
    <m/>
    <s v="Fear (e.g. not ready to face/discuss health problem)"/>
    <m/>
    <n v="3"/>
    <n v="1"/>
    <m/>
    <n v="0"/>
    <n v="0"/>
    <n v="1"/>
    <n v="0"/>
    <n v="0"/>
    <n v="0"/>
    <n v="0"/>
    <n v="1"/>
    <n v="0"/>
    <n v="1"/>
    <m/>
    <m/>
    <n v="3"/>
    <n v="3"/>
    <s v="Correct"/>
    <x v="0"/>
    <n v="54"/>
    <x v="0"/>
    <x v="138"/>
    <x v="5"/>
    <x v="1"/>
    <s v="English"/>
    <x v="5"/>
    <x v="7"/>
    <x v="0"/>
    <x v="2"/>
    <x v="0"/>
    <s v="Yes"/>
  </r>
  <r>
    <n v="497"/>
    <s v="Cultural/religious beliefs"/>
    <m/>
    <m/>
    <m/>
    <m/>
    <m/>
    <s v="Don’t understand need to see a doctor"/>
    <m/>
    <m/>
    <s v="Fear (e.g. not ready to face/discuss health problem)"/>
    <m/>
    <n v="3"/>
    <n v="1"/>
    <m/>
    <n v="1"/>
    <n v="0"/>
    <n v="0"/>
    <n v="0"/>
    <n v="0"/>
    <n v="0"/>
    <n v="1"/>
    <n v="0"/>
    <n v="0"/>
    <n v="1"/>
    <m/>
    <m/>
    <n v="3"/>
    <n v="3"/>
    <s v="Correct"/>
    <x v="0"/>
    <n v="57"/>
    <x v="0"/>
    <x v="130"/>
    <x v="13"/>
    <x v="2"/>
    <s v="English, Spanish"/>
    <x v="5"/>
    <x v="7"/>
    <x v="0"/>
    <x v="2"/>
    <x v="0"/>
    <s v="Yes"/>
  </r>
  <r>
    <n v="498"/>
    <m/>
    <s v="Lack of availability of doctors"/>
    <m/>
    <m/>
    <m/>
    <m/>
    <m/>
    <m/>
    <m/>
    <m/>
    <m/>
    <n v="1"/>
    <n v="3"/>
    <m/>
    <n v="0"/>
    <n v="1"/>
    <n v="0"/>
    <n v="0"/>
    <n v="0"/>
    <n v="0"/>
    <n v="0"/>
    <n v="0"/>
    <n v="0"/>
    <n v="0"/>
    <m/>
    <m/>
    <n v="1"/>
    <n v="1"/>
    <s v="Correct"/>
    <x v="1"/>
    <n v="70"/>
    <x v="0"/>
    <x v="64"/>
    <x v="1"/>
    <x v="1"/>
    <s v="English"/>
    <x v="3"/>
    <x v="7"/>
    <x v="2"/>
    <x v="2"/>
    <x v="5"/>
    <s v="No"/>
  </r>
  <r>
    <n v="499"/>
    <m/>
    <m/>
    <m/>
    <m/>
    <m/>
    <m/>
    <m/>
    <m/>
    <m/>
    <m/>
    <m/>
    <n v="0"/>
    <e v="#DIV/0!"/>
    <m/>
    <n v="0"/>
    <n v="0"/>
    <n v="0"/>
    <n v="0"/>
    <n v="0"/>
    <n v="0"/>
    <n v="0"/>
    <n v="0"/>
    <n v="0"/>
    <n v="0"/>
    <m/>
    <m/>
    <n v="0"/>
    <n v="0"/>
    <s v="Correct"/>
    <x v="0"/>
    <n v="73"/>
    <x v="0"/>
    <x v="87"/>
    <x v="1"/>
    <x v="1"/>
    <s v="English"/>
    <x v="4"/>
    <x v="0"/>
    <x v="0"/>
    <x v="2"/>
    <x v="5"/>
    <s v="No"/>
  </r>
  <r>
    <n v="500"/>
    <m/>
    <m/>
    <m/>
    <s v="Don’t know how to find doctors"/>
    <m/>
    <m/>
    <s v="Don’t understand need to see a doctor"/>
    <m/>
    <m/>
    <s v="Fear (e.g. not ready to face/discuss health problem)"/>
    <m/>
    <n v="3"/>
    <n v="1"/>
    <m/>
    <n v="0"/>
    <n v="0"/>
    <n v="0"/>
    <n v="1"/>
    <n v="0"/>
    <n v="0"/>
    <n v="1"/>
    <n v="0"/>
    <n v="0"/>
    <n v="1"/>
    <m/>
    <m/>
    <n v="3"/>
    <n v="3"/>
    <s v="Correct"/>
    <x v="0"/>
    <n v="77"/>
    <x v="0"/>
    <x v="64"/>
    <x v="1"/>
    <x v="1"/>
    <s v="English"/>
    <x v="3"/>
    <x v="7"/>
    <x v="2"/>
    <x v="2"/>
    <x v="5"/>
    <s v="Yes"/>
  </r>
  <r>
    <n v="501"/>
    <m/>
    <m/>
    <m/>
    <m/>
    <m/>
    <m/>
    <m/>
    <m/>
    <m/>
    <s v="Fear (e.g. not ready to face/discuss health problem)"/>
    <m/>
    <n v="1"/>
    <n v="3"/>
    <m/>
    <n v="0"/>
    <n v="0"/>
    <n v="0"/>
    <n v="0"/>
    <n v="0"/>
    <n v="0"/>
    <n v="0"/>
    <n v="0"/>
    <n v="0"/>
    <n v="1"/>
    <m/>
    <m/>
    <n v="1"/>
    <n v="1"/>
    <s v="Correct"/>
    <x v="1"/>
    <n v="72"/>
    <x v="0"/>
    <x v="134"/>
    <x v="5"/>
    <x v="1"/>
    <s v="English"/>
    <x v="0"/>
    <x v="7"/>
    <x v="2"/>
    <x v="2"/>
    <x v="5"/>
    <s v="Yes"/>
  </r>
  <r>
    <n v="502"/>
    <m/>
    <m/>
    <m/>
    <m/>
    <m/>
    <m/>
    <s v="Don’t understand need to see a doctor"/>
    <s v="No insurance"/>
    <s v="Transportation"/>
    <m/>
    <m/>
    <n v="3"/>
    <n v="1"/>
    <m/>
    <n v="0"/>
    <n v="0"/>
    <n v="0"/>
    <n v="0"/>
    <n v="0"/>
    <n v="0"/>
    <n v="1"/>
    <n v="1"/>
    <n v="1"/>
    <n v="0"/>
    <m/>
    <m/>
    <n v="3"/>
    <n v="3"/>
    <s v="Correct"/>
    <x v="1"/>
    <n v="56"/>
    <x v="0"/>
    <x v="64"/>
    <x v="0"/>
    <x v="2"/>
    <s v="English, Spanish"/>
    <x v="1"/>
    <x v="7"/>
    <x v="2"/>
    <x v="0"/>
    <x v="2"/>
    <s v="No"/>
  </r>
  <r>
    <n v="503"/>
    <m/>
    <m/>
    <m/>
    <m/>
    <m/>
    <m/>
    <m/>
    <m/>
    <m/>
    <m/>
    <m/>
    <n v="0"/>
    <e v="#DIV/0!"/>
    <m/>
    <n v="0"/>
    <n v="0"/>
    <n v="0"/>
    <n v="0"/>
    <n v="0"/>
    <n v="0"/>
    <n v="0"/>
    <n v="0"/>
    <n v="0"/>
    <n v="0"/>
    <m/>
    <m/>
    <n v="0"/>
    <n v="0"/>
    <s v="Correct"/>
    <x v="1"/>
    <n v="69"/>
    <x v="0"/>
    <x v="87"/>
    <x v="1"/>
    <x v="1"/>
    <s v="English"/>
    <x v="5"/>
    <x v="0"/>
    <x v="2"/>
    <x v="2"/>
    <x v="5"/>
    <s v="Yes"/>
  </r>
  <r>
    <n v="504"/>
    <m/>
    <m/>
    <s v="Unable to pay co-pays/deductibles"/>
    <m/>
    <m/>
    <m/>
    <m/>
    <s v="No insurance"/>
    <m/>
    <m/>
    <m/>
    <n v="2"/>
    <n v="1.5"/>
    <m/>
    <n v="0"/>
    <n v="0"/>
    <n v="1"/>
    <n v="0"/>
    <n v="0"/>
    <n v="0"/>
    <n v="0"/>
    <n v="1"/>
    <n v="0"/>
    <n v="0"/>
    <m/>
    <m/>
    <n v="2"/>
    <n v="2"/>
    <s v="Correct"/>
    <x v="0"/>
    <n v="35"/>
    <x v="0"/>
    <x v="129"/>
    <x v="1"/>
    <x v="1"/>
    <s v="English"/>
    <x v="0"/>
    <x v="7"/>
    <x v="0"/>
    <x v="2"/>
    <x v="0"/>
    <s v="Yes"/>
  </r>
  <r>
    <n v="505"/>
    <m/>
    <m/>
    <m/>
    <m/>
    <m/>
    <m/>
    <s v="Don’t understand need to see a doctor"/>
    <m/>
    <m/>
    <s v="Fear (e.g. not ready to face/discuss health problem)"/>
    <m/>
    <n v="2"/>
    <n v="1.5"/>
    <m/>
    <n v="0"/>
    <n v="0"/>
    <n v="0"/>
    <n v="0"/>
    <n v="0"/>
    <n v="0"/>
    <n v="1"/>
    <n v="0"/>
    <n v="0"/>
    <n v="1"/>
    <m/>
    <m/>
    <n v="2"/>
    <n v="2"/>
    <s v="Correct"/>
    <x v="1"/>
    <n v="73"/>
    <x v="2"/>
    <x v="139"/>
    <x v="1"/>
    <x v="1"/>
    <s v="English"/>
    <x v="0"/>
    <x v="7"/>
    <x v="2"/>
    <x v="2"/>
    <x v="5"/>
    <s v="Yes"/>
  </r>
  <r>
    <n v="506"/>
    <m/>
    <m/>
    <m/>
    <m/>
    <m/>
    <s v="There are no barriers"/>
    <m/>
    <m/>
    <m/>
    <m/>
    <m/>
    <n v="1"/>
    <n v="3"/>
    <m/>
    <n v="0"/>
    <n v="0"/>
    <n v="0"/>
    <n v="0"/>
    <n v="0"/>
    <n v="1"/>
    <n v="0"/>
    <n v="0"/>
    <n v="0"/>
    <n v="0"/>
    <m/>
    <m/>
    <n v="1"/>
    <n v="1"/>
    <s v="Correct"/>
    <x v="0"/>
    <n v="80"/>
    <x v="2"/>
    <x v="139"/>
    <x v="1"/>
    <x v="1"/>
    <s v="English"/>
    <x v="2"/>
    <x v="1"/>
    <x v="2"/>
    <x v="2"/>
    <x v="5"/>
    <s v="No"/>
  </r>
  <r>
    <n v="507"/>
    <m/>
    <m/>
    <s v="Unable to pay co-pays/deductibles"/>
    <m/>
    <m/>
    <m/>
    <m/>
    <s v="No insurance"/>
    <m/>
    <m/>
    <m/>
    <n v="2"/>
    <n v="1.5"/>
    <m/>
    <n v="0"/>
    <n v="0"/>
    <n v="1"/>
    <n v="0"/>
    <n v="0"/>
    <n v="0"/>
    <n v="0"/>
    <n v="1"/>
    <n v="0"/>
    <n v="0"/>
    <m/>
    <m/>
    <n v="2"/>
    <n v="2"/>
    <s v="Correct"/>
    <x v="0"/>
    <n v="62"/>
    <x v="2"/>
    <x v="28"/>
    <x v="1"/>
    <x v="1"/>
    <s v="English"/>
    <x v="5"/>
    <x v="0"/>
    <x v="0"/>
    <x v="2"/>
    <x v="0"/>
    <s v="Yes"/>
  </r>
  <r>
    <n v="508"/>
    <m/>
    <m/>
    <m/>
    <m/>
    <m/>
    <m/>
    <s v="Don’t understand need to see a doctor"/>
    <m/>
    <m/>
    <m/>
    <m/>
    <n v="1"/>
    <n v="3"/>
    <m/>
    <n v="0"/>
    <n v="0"/>
    <n v="0"/>
    <n v="0"/>
    <n v="0"/>
    <n v="0"/>
    <n v="1"/>
    <n v="0"/>
    <n v="0"/>
    <n v="0"/>
    <m/>
    <m/>
    <n v="1"/>
    <n v="1"/>
    <s v="Correct"/>
    <x v="1"/>
    <n v="53"/>
    <x v="0"/>
    <x v="64"/>
    <x v="1"/>
    <x v="1"/>
    <s v="English"/>
    <x v="4"/>
    <x v="1"/>
    <x v="6"/>
    <x v="2"/>
    <x v="0"/>
    <s v="Yes"/>
  </r>
  <r>
    <n v="509"/>
    <m/>
    <m/>
    <s v="Unable to pay co-pays/deductibles"/>
    <m/>
    <m/>
    <m/>
    <m/>
    <s v="No insurance"/>
    <m/>
    <m/>
    <m/>
    <n v="2"/>
    <n v="1.5"/>
    <m/>
    <n v="0"/>
    <n v="0"/>
    <n v="1"/>
    <n v="0"/>
    <n v="0"/>
    <n v="0"/>
    <n v="0"/>
    <n v="1"/>
    <n v="0"/>
    <n v="0"/>
    <m/>
    <m/>
    <n v="2"/>
    <n v="2"/>
    <s v="Correct"/>
    <x v="1"/>
    <n v="58"/>
    <x v="2"/>
    <x v="139"/>
    <x v="1"/>
    <x v="1"/>
    <s v="English"/>
    <x v="0"/>
    <x v="0"/>
    <x v="2"/>
    <x v="1"/>
    <x v="1"/>
    <s v="No"/>
  </r>
  <r>
    <n v="510"/>
    <m/>
    <m/>
    <s v="Unable to pay co-pays/deductibles"/>
    <m/>
    <m/>
    <m/>
    <m/>
    <s v="No insurance"/>
    <m/>
    <s v="Fear (e.g. not ready to face/discuss health problem)"/>
    <m/>
    <n v="3"/>
    <n v="1"/>
    <m/>
    <n v="0"/>
    <n v="0"/>
    <n v="1"/>
    <n v="0"/>
    <n v="0"/>
    <n v="0"/>
    <n v="0"/>
    <n v="1"/>
    <n v="0"/>
    <n v="1"/>
    <m/>
    <m/>
    <n v="3"/>
    <n v="3"/>
    <s v="Correct"/>
    <x v="0"/>
    <n v="61"/>
    <x v="0"/>
    <x v="14"/>
    <x v="5"/>
    <x v="1"/>
    <s v="English"/>
    <x v="2"/>
    <x v="7"/>
    <x v="2"/>
    <x v="2"/>
    <x v="0"/>
    <s v="Yes"/>
  </r>
  <r>
    <n v="511"/>
    <s v="Cultural/religious beliefs"/>
    <m/>
    <m/>
    <m/>
    <s v="Language barriers"/>
    <m/>
    <m/>
    <m/>
    <m/>
    <m/>
    <m/>
    <n v="2"/>
    <n v="1.5"/>
    <m/>
    <n v="1"/>
    <n v="0"/>
    <n v="0"/>
    <n v="0"/>
    <n v="1"/>
    <n v="0"/>
    <n v="0"/>
    <n v="0"/>
    <n v="0"/>
    <n v="0"/>
    <m/>
    <m/>
    <n v="2"/>
    <n v="2"/>
    <s v="Correct"/>
    <x v="1"/>
    <n v="66"/>
    <x v="0"/>
    <x v="14"/>
    <x v="5"/>
    <x v="1"/>
    <s v="English, Chinese"/>
    <x v="0"/>
    <x v="7"/>
    <x v="2"/>
    <x v="2"/>
    <x v="5"/>
    <s v="Yes"/>
  </r>
  <r>
    <n v="512"/>
    <m/>
    <m/>
    <s v="Unable to pay co-pays/deductibles"/>
    <m/>
    <m/>
    <m/>
    <m/>
    <s v="No insurance"/>
    <m/>
    <s v="Fear (e.g. not ready to face/discuss health problem)"/>
    <m/>
    <n v="3"/>
    <n v="1"/>
    <m/>
    <n v="0"/>
    <n v="0"/>
    <n v="1"/>
    <n v="0"/>
    <n v="0"/>
    <n v="0"/>
    <n v="0"/>
    <n v="1"/>
    <n v="0"/>
    <n v="1"/>
    <m/>
    <m/>
    <n v="3"/>
    <n v="3"/>
    <s v="Correct"/>
    <x v="0"/>
    <n v="61"/>
    <x v="0"/>
    <x v="64"/>
    <x v="1"/>
    <x v="1"/>
    <s v="English"/>
    <x v="1"/>
    <x v="1"/>
    <x v="1"/>
    <x v="2"/>
    <x v="4"/>
    <s v="Yes"/>
  </r>
  <r>
    <n v="513"/>
    <m/>
    <m/>
    <m/>
    <m/>
    <s v="Language barriers"/>
    <m/>
    <m/>
    <m/>
    <m/>
    <m/>
    <m/>
    <n v="1"/>
    <n v="3"/>
    <m/>
    <n v="0"/>
    <n v="0"/>
    <n v="0"/>
    <n v="0"/>
    <n v="1"/>
    <n v="0"/>
    <n v="0"/>
    <n v="0"/>
    <n v="0"/>
    <n v="0"/>
    <m/>
    <m/>
    <n v="1"/>
    <n v="1"/>
    <s v="Correct"/>
    <x v="1"/>
    <m/>
    <x v="0"/>
    <x v="64"/>
    <x v="0"/>
    <x v="0"/>
    <m/>
    <x v="0"/>
    <x v="7"/>
    <x v="2"/>
    <x v="2"/>
    <x v="2"/>
    <m/>
  </r>
  <r>
    <n v="514"/>
    <m/>
    <m/>
    <s v="Unable to pay co-pays/deductibles"/>
    <m/>
    <m/>
    <m/>
    <m/>
    <s v="No insurance"/>
    <m/>
    <m/>
    <m/>
    <n v="2"/>
    <n v="1.5"/>
    <m/>
    <n v="0"/>
    <n v="0"/>
    <n v="1"/>
    <n v="0"/>
    <n v="0"/>
    <n v="0"/>
    <n v="0"/>
    <n v="1"/>
    <n v="0"/>
    <n v="0"/>
    <m/>
    <m/>
    <n v="2"/>
    <n v="2"/>
    <s v="Correct"/>
    <x v="0"/>
    <n v="57"/>
    <x v="2"/>
    <x v="47"/>
    <x v="1"/>
    <x v="1"/>
    <s v="English"/>
    <x v="6"/>
    <x v="7"/>
    <x v="0"/>
    <x v="2"/>
    <x v="3"/>
    <s v="Yes"/>
  </r>
  <r>
    <n v="515"/>
    <m/>
    <m/>
    <m/>
    <m/>
    <m/>
    <m/>
    <m/>
    <m/>
    <m/>
    <m/>
    <m/>
    <n v="0"/>
    <e v="#DIV/0!"/>
    <m/>
    <n v="0"/>
    <n v="0"/>
    <n v="0"/>
    <n v="0"/>
    <n v="0"/>
    <n v="0"/>
    <n v="0"/>
    <n v="0"/>
    <n v="0"/>
    <n v="0"/>
    <m/>
    <m/>
    <n v="0"/>
    <n v="0"/>
    <s v="Correct"/>
    <x v="1"/>
    <n v="64"/>
    <x v="0"/>
    <x v="64"/>
    <x v="1"/>
    <x v="0"/>
    <s v="English"/>
    <x v="1"/>
    <x v="4"/>
    <x v="4"/>
    <x v="2"/>
    <x v="7"/>
    <s v="No"/>
  </r>
  <r>
    <n v="516"/>
    <m/>
    <m/>
    <m/>
    <m/>
    <m/>
    <m/>
    <m/>
    <m/>
    <m/>
    <m/>
    <m/>
    <n v="0"/>
    <e v="#DIV/0!"/>
    <m/>
    <n v="0"/>
    <n v="0"/>
    <n v="0"/>
    <n v="0"/>
    <n v="0"/>
    <n v="0"/>
    <n v="0"/>
    <n v="0"/>
    <n v="0"/>
    <n v="0"/>
    <m/>
    <m/>
    <n v="0"/>
    <n v="0"/>
    <s v="Correct"/>
    <x v="1"/>
    <n v="66"/>
    <x v="0"/>
    <x v="92"/>
    <x v="1"/>
    <x v="1"/>
    <s v="English"/>
    <x v="0"/>
    <x v="7"/>
    <x v="0"/>
    <x v="2"/>
    <x v="5"/>
    <s v="No"/>
  </r>
  <r>
    <n v="517"/>
    <m/>
    <s v="Lack of availability of doctors"/>
    <m/>
    <m/>
    <m/>
    <m/>
    <m/>
    <m/>
    <m/>
    <m/>
    <m/>
    <n v="1"/>
    <n v="3"/>
    <m/>
    <n v="0"/>
    <n v="1"/>
    <n v="0"/>
    <n v="0"/>
    <n v="0"/>
    <n v="0"/>
    <n v="0"/>
    <n v="0"/>
    <n v="0"/>
    <n v="0"/>
    <m/>
    <m/>
    <n v="1"/>
    <n v="1"/>
    <s v="Correct"/>
    <x v="0"/>
    <n v="71"/>
    <x v="2"/>
    <x v="47"/>
    <x v="1"/>
    <x v="1"/>
    <s v="English"/>
    <x v="5"/>
    <x v="1"/>
    <x v="0"/>
    <x v="2"/>
    <x v="0"/>
    <s v="Yes"/>
  </r>
  <r>
    <n v="518"/>
    <m/>
    <m/>
    <s v="Unable to pay co-pays/deductibles"/>
    <s v="Don’t know how to find doctors"/>
    <m/>
    <m/>
    <m/>
    <m/>
    <m/>
    <m/>
    <m/>
    <n v="2"/>
    <n v="1.5"/>
    <m/>
    <n v="0"/>
    <n v="0"/>
    <n v="1"/>
    <n v="1"/>
    <n v="0"/>
    <n v="0"/>
    <n v="0"/>
    <n v="0"/>
    <n v="0"/>
    <n v="0"/>
    <m/>
    <m/>
    <n v="2"/>
    <n v="2"/>
    <s v="Correct"/>
    <x v="0"/>
    <n v="65"/>
    <x v="2"/>
    <x v="54"/>
    <x v="1"/>
    <x v="1"/>
    <s v="English"/>
    <x v="2"/>
    <x v="7"/>
    <x v="0"/>
    <x v="2"/>
    <x v="5"/>
    <s v="No"/>
  </r>
  <r>
    <n v="519"/>
    <m/>
    <m/>
    <m/>
    <m/>
    <m/>
    <s v="There are no barriers"/>
    <m/>
    <m/>
    <m/>
    <m/>
    <m/>
    <n v="1"/>
    <n v="3"/>
    <m/>
    <n v="0"/>
    <n v="0"/>
    <n v="0"/>
    <n v="0"/>
    <n v="0"/>
    <n v="1"/>
    <n v="0"/>
    <n v="0"/>
    <n v="0"/>
    <n v="0"/>
    <m/>
    <m/>
    <n v="1"/>
    <n v="1"/>
    <s v="Correct"/>
    <x v="0"/>
    <n v="65"/>
    <x v="0"/>
    <x v="80"/>
    <x v="5"/>
    <x v="1"/>
    <s v="English"/>
    <x v="6"/>
    <x v="1"/>
    <x v="0"/>
    <x v="2"/>
    <x v="6"/>
    <s v="Yes"/>
  </r>
  <r>
    <n v="520"/>
    <m/>
    <m/>
    <m/>
    <s v="Don’t know how to find doctors"/>
    <m/>
    <m/>
    <m/>
    <m/>
    <s v="Transportation"/>
    <m/>
    <m/>
    <n v="2"/>
    <n v="1.5"/>
    <m/>
    <n v="0"/>
    <n v="0"/>
    <n v="0"/>
    <n v="1"/>
    <n v="0"/>
    <n v="0"/>
    <n v="0"/>
    <n v="0"/>
    <n v="1"/>
    <n v="0"/>
    <m/>
    <m/>
    <n v="2"/>
    <n v="2"/>
    <s v="Correct"/>
    <x v="0"/>
    <n v="74"/>
    <x v="2"/>
    <x v="28"/>
    <x v="1"/>
    <x v="1"/>
    <s v="English"/>
    <x v="0"/>
    <x v="0"/>
    <x v="2"/>
    <x v="2"/>
    <x v="5"/>
    <s v="No"/>
  </r>
  <r>
    <n v="521"/>
    <s v="Cultural/religious beliefs"/>
    <m/>
    <m/>
    <m/>
    <m/>
    <m/>
    <m/>
    <s v="No insurance"/>
    <m/>
    <s v="Fear (e.g. not ready to face/discuss health problem)"/>
    <m/>
    <n v="3"/>
    <n v="1"/>
    <m/>
    <n v="1"/>
    <n v="0"/>
    <n v="0"/>
    <n v="0"/>
    <n v="0"/>
    <n v="0"/>
    <n v="0"/>
    <n v="1"/>
    <n v="0"/>
    <n v="1"/>
    <m/>
    <m/>
    <n v="3"/>
    <n v="3"/>
    <s v="Correct"/>
    <x v="0"/>
    <n v="58"/>
    <x v="0"/>
    <x v="14"/>
    <x v="1"/>
    <x v="1"/>
    <s v="English"/>
    <x v="6"/>
    <x v="7"/>
    <x v="6"/>
    <x v="2"/>
    <x v="0"/>
    <s v="Yes"/>
  </r>
  <r>
    <n v="522"/>
    <m/>
    <m/>
    <s v="Unable to pay co-pays/deductibles"/>
    <m/>
    <m/>
    <m/>
    <m/>
    <s v="No insurance"/>
    <m/>
    <m/>
    <m/>
    <n v="2"/>
    <n v="1.5"/>
    <m/>
    <n v="0"/>
    <n v="0"/>
    <n v="1"/>
    <n v="0"/>
    <n v="0"/>
    <n v="0"/>
    <n v="0"/>
    <n v="1"/>
    <n v="0"/>
    <n v="0"/>
    <m/>
    <m/>
    <n v="2"/>
    <n v="2"/>
    <s v="Correct"/>
    <x v="1"/>
    <n v="62"/>
    <x v="2"/>
    <x v="28"/>
    <x v="1"/>
    <x v="1"/>
    <s v="English"/>
    <x v="1"/>
    <x v="8"/>
    <x v="2"/>
    <x v="2"/>
    <x v="0"/>
    <s v="No"/>
  </r>
  <r>
    <n v="523"/>
    <m/>
    <m/>
    <m/>
    <m/>
    <m/>
    <m/>
    <s v="Don’t understand need to see a doctor"/>
    <m/>
    <m/>
    <m/>
    <m/>
    <n v="1"/>
    <n v="3"/>
    <m/>
    <n v="0"/>
    <n v="0"/>
    <n v="0"/>
    <n v="0"/>
    <n v="0"/>
    <n v="0"/>
    <n v="1"/>
    <n v="0"/>
    <n v="0"/>
    <n v="0"/>
    <m/>
    <m/>
    <n v="1"/>
    <n v="1"/>
    <s v="Correct"/>
    <x v="0"/>
    <n v="40"/>
    <x v="2"/>
    <x v="28"/>
    <x v="0"/>
    <x v="1"/>
    <s v="English, Hatian Creole"/>
    <x v="5"/>
    <x v="7"/>
    <x v="6"/>
    <x v="2"/>
    <x v="0"/>
    <s v="Yes"/>
  </r>
  <r>
    <n v="524"/>
    <m/>
    <m/>
    <m/>
    <s v="Don’t know how to find doctors"/>
    <m/>
    <m/>
    <s v="Don’t understand need to see a doctor"/>
    <m/>
    <m/>
    <s v="Fear (e.g. not ready to face/discuss health problem)"/>
    <m/>
    <n v="3"/>
    <n v="1"/>
    <m/>
    <n v="0"/>
    <n v="0"/>
    <n v="0"/>
    <n v="1"/>
    <n v="0"/>
    <n v="0"/>
    <n v="1"/>
    <n v="0"/>
    <n v="0"/>
    <n v="1"/>
    <m/>
    <m/>
    <n v="3"/>
    <n v="3"/>
    <s v="Correct"/>
    <x v="0"/>
    <n v="81"/>
    <x v="0"/>
    <x v="85"/>
    <x v="1"/>
    <x v="1"/>
    <s v="English"/>
    <x v="5"/>
    <x v="0"/>
    <x v="2"/>
    <x v="2"/>
    <x v="5"/>
    <s v="No"/>
  </r>
  <r>
    <n v="525"/>
    <m/>
    <s v="Lack of availability of doctors"/>
    <m/>
    <s v="Don’t know how to find doctors"/>
    <m/>
    <m/>
    <m/>
    <s v="No insurance"/>
    <m/>
    <m/>
    <m/>
    <n v="3"/>
    <n v="1"/>
    <m/>
    <n v="0"/>
    <n v="1"/>
    <n v="0"/>
    <n v="1"/>
    <n v="0"/>
    <n v="0"/>
    <n v="0"/>
    <n v="1"/>
    <n v="0"/>
    <n v="0"/>
    <m/>
    <m/>
    <n v="3"/>
    <n v="3"/>
    <s v="Correct"/>
    <x v="0"/>
    <n v="33"/>
    <x v="0"/>
    <x v="140"/>
    <x v="1"/>
    <x v="1"/>
    <s v="English"/>
    <x v="5"/>
    <x v="7"/>
    <x v="5"/>
    <x v="2"/>
    <x v="4"/>
    <s v="Yes"/>
  </r>
  <r>
    <n v="526"/>
    <m/>
    <m/>
    <m/>
    <m/>
    <m/>
    <m/>
    <m/>
    <m/>
    <m/>
    <m/>
    <m/>
    <n v="0"/>
    <e v="#DIV/0!"/>
    <m/>
    <n v="0"/>
    <n v="0"/>
    <n v="0"/>
    <n v="0"/>
    <n v="0"/>
    <n v="0"/>
    <n v="0"/>
    <n v="0"/>
    <n v="0"/>
    <n v="0"/>
    <m/>
    <m/>
    <n v="0"/>
    <n v="0"/>
    <s v="Correct"/>
    <x v="0"/>
    <n v="87"/>
    <x v="0"/>
    <x v="134"/>
    <x v="1"/>
    <x v="1"/>
    <s v="English"/>
    <x v="2"/>
    <x v="7"/>
    <x v="2"/>
    <x v="2"/>
    <x v="0"/>
    <s v="No"/>
  </r>
  <r>
    <n v="527"/>
    <m/>
    <m/>
    <m/>
    <m/>
    <m/>
    <m/>
    <m/>
    <m/>
    <m/>
    <s v="Fear (e.g. not ready to face/discuss health problem)"/>
    <m/>
    <n v="1"/>
    <n v="3"/>
    <m/>
    <n v="0"/>
    <n v="0"/>
    <n v="0"/>
    <n v="0"/>
    <n v="0"/>
    <n v="0"/>
    <n v="0"/>
    <n v="0"/>
    <n v="0"/>
    <n v="1"/>
    <m/>
    <m/>
    <n v="1"/>
    <n v="1"/>
    <s v="Correct"/>
    <x v="0"/>
    <n v="68"/>
    <x v="0"/>
    <x v="10"/>
    <x v="1"/>
    <x v="1"/>
    <s v="English, Italian"/>
    <x v="4"/>
    <x v="4"/>
    <x v="2"/>
    <x v="2"/>
    <x v="5"/>
    <s v="Yes"/>
  </r>
  <r>
    <n v="528"/>
    <m/>
    <m/>
    <m/>
    <m/>
    <m/>
    <m/>
    <m/>
    <m/>
    <m/>
    <m/>
    <m/>
    <n v="0"/>
    <e v="#DIV/0!"/>
    <m/>
    <n v="0"/>
    <n v="0"/>
    <n v="0"/>
    <n v="0"/>
    <n v="0"/>
    <n v="0"/>
    <n v="0"/>
    <n v="0"/>
    <n v="0"/>
    <n v="0"/>
    <m/>
    <m/>
    <n v="0"/>
    <n v="0"/>
    <s v="Correct"/>
    <x v="1"/>
    <n v="69"/>
    <x v="0"/>
    <x v="138"/>
    <x v="1"/>
    <x v="1"/>
    <s v="English"/>
    <x v="3"/>
    <x v="7"/>
    <x v="2"/>
    <x v="2"/>
    <x v="6"/>
    <s v="No"/>
  </r>
  <r>
    <n v="529"/>
    <m/>
    <m/>
    <s v="Unable to pay co-pays/deductibles"/>
    <m/>
    <s v="Language barriers"/>
    <m/>
    <m/>
    <s v="No insurance"/>
    <m/>
    <m/>
    <m/>
    <n v="3"/>
    <n v="1"/>
    <m/>
    <n v="0"/>
    <n v="0"/>
    <n v="1"/>
    <n v="0"/>
    <n v="1"/>
    <n v="0"/>
    <n v="0"/>
    <n v="1"/>
    <n v="0"/>
    <n v="0"/>
    <m/>
    <m/>
    <n v="3"/>
    <n v="3"/>
    <s v="Correct"/>
    <x v="0"/>
    <n v="24"/>
    <x v="0"/>
    <x v="10"/>
    <x v="1"/>
    <x v="0"/>
    <s v="English"/>
    <x v="4"/>
    <x v="0"/>
    <x v="1"/>
    <x v="2"/>
    <x v="0"/>
    <m/>
  </r>
  <r>
    <n v="530"/>
    <m/>
    <m/>
    <m/>
    <m/>
    <m/>
    <m/>
    <s v="Don’t understand need to see a doctor"/>
    <m/>
    <s v="Transportation"/>
    <s v="Fear (e.g. not ready to face/discuss health problem)"/>
    <m/>
    <n v="3"/>
    <n v="1"/>
    <m/>
    <n v="0"/>
    <n v="0"/>
    <n v="0"/>
    <n v="0"/>
    <n v="0"/>
    <n v="0"/>
    <n v="1"/>
    <n v="0"/>
    <n v="1"/>
    <n v="1"/>
    <m/>
    <m/>
    <n v="3"/>
    <n v="3"/>
    <s v="Correct"/>
    <x v="0"/>
    <n v="65"/>
    <x v="0"/>
    <x v="87"/>
    <x v="1"/>
    <x v="1"/>
    <s v="English"/>
    <x v="5"/>
    <x v="0"/>
    <x v="0"/>
    <x v="2"/>
    <x v="0"/>
    <s v="Yes"/>
  </r>
  <r>
    <n v="531"/>
    <m/>
    <m/>
    <m/>
    <m/>
    <m/>
    <m/>
    <m/>
    <m/>
    <m/>
    <m/>
    <m/>
    <n v="0"/>
    <e v="#DIV/0!"/>
    <m/>
    <n v="0"/>
    <n v="0"/>
    <n v="0"/>
    <n v="0"/>
    <n v="0"/>
    <n v="0"/>
    <n v="0"/>
    <n v="0"/>
    <n v="0"/>
    <n v="0"/>
    <m/>
    <m/>
    <n v="0"/>
    <n v="0"/>
    <s v="Correct"/>
    <x v="1"/>
    <n v="91"/>
    <x v="0"/>
    <x v="87"/>
    <x v="1"/>
    <x v="1"/>
    <s v="English"/>
    <x v="4"/>
    <x v="7"/>
    <x v="2"/>
    <x v="2"/>
    <x v="5"/>
    <s v="No"/>
  </r>
  <r>
    <n v="532"/>
    <m/>
    <m/>
    <m/>
    <m/>
    <m/>
    <m/>
    <m/>
    <m/>
    <m/>
    <m/>
    <m/>
    <n v="0"/>
    <e v="#DIV/0!"/>
    <m/>
    <n v="0"/>
    <n v="0"/>
    <n v="0"/>
    <n v="0"/>
    <n v="0"/>
    <n v="0"/>
    <n v="0"/>
    <n v="0"/>
    <n v="0"/>
    <n v="0"/>
    <m/>
    <m/>
    <n v="0"/>
    <n v="0"/>
    <s v="Correct"/>
    <x v="0"/>
    <n v="71"/>
    <x v="1"/>
    <x v="39"/>
    <x v="14"/>
    <x v="1"/>
    <s v="Other"/>
    <x v="3"/>
    <x v="7"/>
    <x v="2"/>
    <x v="2"/>
    <x v="5"/>
    <m/>
  </r>
  <r>
    <n v="533"/>
    <s v="Cultural/religious beliefs"/>
    <m/>
    <m/>
    <m/>
    <m/>
    <m/>
    <m/>
    <m/>
    <m/>
    <s v="Fear (e.g. not ready to face/discuss health problem)"/>
    <m/>
    <n v="2"/>
    <n v="1.5"/>
    <m/>
    <n v="1"/>
    <n v="0"/>
    <n v="0"/>
    <n v="0"/>
    <n v="0"/>
    <n v="0"/>
    <n v="0"/>
    <n v="0"/>
    <n v="0"/>
    <n v="1"/>
    <m/>
    <m/>
    <n v="2"/>
    <n v="2"/>
    <s v="Correct"/>
    <x v="0"/>
    <n v="20"/>
    <x v="0"/>
    <x v="24"/>
    <x v="1"/>
    <x v="1"/>
    <s v="English"/>
    <x v="0"/>
    <x v="0"/>
    <x v="0"/>
    <x v="2"/>
    <x v="0"/>
    <s v="Yes"/>
  </r>
  <r>
    <n v="534"/>
    <m/>
    <m/>
    <m/>
    <m/>
    <s v="Language barriers"/>
    <m/>
    <m/>
    <s v="No insurance"/>
    <m/>
    <s v="Fear (e.g. not ready to face/discuss health problem)"/>
    <m/>
    <n v="3"/>
    <n v="1"/>
    <m/>
    <n v="0"/>
    <n v="0"/>
    <n v="0"/>
    <n v="0"/>
    <n v="1"/>
    <n v="0"/>
    <n v="0"/>
    <n v="1"/>
    <n v="0"/>
    <n v="1"/>
    <m/>
    <m/>
    <n v="3"/>
    <n v="3"/>
    <s v="Correct"/>
    <x v="0"/>
    <n v="61"/>
    <x v="0"/>
    <x v="80"/>
    <x v="1"/>
    <x v="1"/>
    <s v="English"/>
    <x v="1"/>
    <x v="4"/>
    <x v="0"/>
    <x v="2"/>
    <x v="4"/>
    <s v="Yes"/>
  </r>
  <r>
    <n v="535"/>
    <m/>
    <m/>
    <m/>
    <m/>
    <m/>
    <m/>
    <s v="Don’t understand need to see a doctor"/>
    <m/>
    <m/>
    <s v="Fear (e.g. not ready to face/discuss health problem)"/>
    <m/>
    <n v="2"/>
    <n v="1.5"/>
    <m/>
    <n v="0"/>
    <n v="0"/>
    <n v="0"/>
    <n v="0"/>
    <n v="0"/>
    <n v="0"/>
    <n v="1"/>
    <n v="0"/>
    <n v="0"/>
    <n v="1"/>
    <m/>
    <m/>
    <n v="2"/>
    <n v="2"/>
    <s v="Correct"/>
    <x v="0"/>
    <n v="20"/>
    <x v="1"/>
    <x v="33"/>
    <x v="0"/>
    <x v="0"/>
    <s v="English"/>
    <x v="4"/>
    <x v="0"/>
    <x v="5"/>
    <x v="2"/>
    <x v="3"/>
    <s v="Yes"/>
  </r>
  <r>
    <n v="536"/>
    <m/>
    <m/>
    <m/>
    <m/>
    <m/>
    <s v="There are no barriers"/>
    <s v="Don’t understand need to see a doctor"/>
    <m/>
    <m/>
    <s v="Fear (e.g. not ready to face/discuss health problem)"/>
    <m/>
    <n v="3"/>
    <n v="1"/>
    <m/>
    <n v="0"/>
    <n v="0"/>
    <n v="0"/>
    <n v="0"/>
    <n v="0"/>
    <n v="1"/>
    <n v="1"/>
    <n v="0"/>
    <n v="0"/>
    <n v="1"/>
    <m/>
    <m/>
    <n v="3"/>
    <n v="3"/>
    <s v="Correct"/>
    <x v="1"/>
    <n v="67"/>
    <x v="0"/>
    <x v="87"/>
    <x v="5"/>
    <x v="1"/>
    <s v="English, Chinese"/>
    <x v="4"/>
    <x v="1"/>
    <x v="2"/>
    <x v="2"/>
    <x v="5"/>
    <s v="Yes"/>
  </r>
  <r>
    <n v="537"/>
    <m/>
    <m/>
    <m/>
    <m/>
    <s v="Language barriers"/>
    <m/>
    <m/>
    <s v="No insurance"/>
    <m/>
    <m/>
    <m/>
    <n v="2"/>
    <n v="1.5"/>
    <m/>
    <n v="0"/>
    <n v="0"/>
    <n v="0"/>
    <n v="0"/>
    <n v="1"/>
    <n v="0"/>
    <n v="0"/>
    <n v="1"/>
    <n v="0"/>
    <n v="0"/>
    <m/>
    <m/>
    <n v="2"/>
    <n v="2"/>
    <s v="Correct"/>
    <x v="0"/>
    <n v="65"/>
    <x v="0"/>
    <x v="10"/>
    <x v="5"/>
    <x v="1"/>
    <s v="English"/>
    <x v="5"/>
    <x v="1"/>
    <x v="2"/>
    <x v="2"/>
    <x v="5"/>
    <s v="Yes"/>
  </r>
  <r>
    <n v="538"/>
    <m/>
    <m/>
    <m/>
    <m/>
    <m/>
    <m/>
    <m/>
    <m/>
    <m/>
    <m/>
    <m/>
    <n v="0"/>
    <e v="#DIV/0!"/>
    <m/>
    <n v="0"/>
    <n v="0"/>
    <n v="0"/>
    <n v="0"/>
    <n v="0"/>
    <n v="0"/>
    <n v="0"/>
    <n v="0"/>
    <n v="0"/>
    <n v="0"/>
    <m/>
    <m/>
    <n v="0"/>
    <n v="0"/>
    <s v="Correct"/>
    <x v="0"/>
    <n v="91"/>
    <x v="2"/>
    <x v="102"/>
    <x v="1"/>
    <x v="1"/>
    <s v="English"/>
    <x v="0"/>
    <x v="1"/>
    <x v="2"/>
    <x v="2"/>
    <x v="5"/>
    <s v="No"/>
  </r>
  <r>
    <n v="539"/>
    <m/>
    <m/>
    <s v="Unable to pay co-pays/deductibles"/>
    <m/>
    <m/>
    <m/>
    <m/>
    <s v="No insurance"/>
    <s v="Transportation"/>
    <m/>
    <m/>
    <n v="3"/>
    <n v="1"/>
    <m/>
    <n v="0"/>
    <n v="0"/>
    <n v="1"/>
    <n v="0"/>
    <n v="0"/>
    <n v="0"/>
    <n v="0"/>
    <n v="1"/>
    <n v="1"/>
    <n v="0"/>
    <m/>
    <m/>
    <n v="3"/>
    <n v="3"/>
    <s v="Correct"/>
    <x v="0"/>
    <n v="76"/>
    <x v="0"/>
    <x v="80"/>
    <x v="1"/>
    <x v="1"/>
    <s v="English"/>
    <x v="1"/>
    <x v="4"/>
    <x v="2"/>
    <x v="1"/>
    <x v="3"/>
    <s v="No"/>
  </r>
  <r>
    <n v="540"/>
    <m/>
    <m/>
    <s v="Unable to pay co-pays/deductibles"/>
    <m/>
    <m/>
    <m/>
    <m/>
    <m/>
    <m/>
    <m/>
    <m/>
    <n v="1"/>
    <n v="3"/>
    <m/>
    <n v="0"/>
    <n v="0"/>
    <n v="1"/>
    <n v="0"/>
    <n v="0"/>
    <n v="0"/>
    <n v="0"/>
    <n v="0"/>
    <n v="0"/>
    <n v="0"/>
    <m/>
    <m/>
    <n v="1"/>
    <n v="1"/>
    <s v="Correct"/>
    <x v="1"/>
    <n v="58"/>
    <x v="0"/>
    <x v="10"/>
    <x v="5"/>
    <x v="1"/>
    <s v="English, Other"/>
    <x v="4"/>
    <x v="1"/>
    <x v="6"/>
    <x v="2"/>
    <x v="0"/>
    <s v="Yes"/>
  </r>
  <r>
    <n v="541"/>
    <m/>
    <m/>
    <m/>
    <m/>
    <m/>
    <m/>
    <m/>
    <m/>
    <m/>
    <m/>
    <m/>
    <n v="0"/>
    <e v="#DIV/0!"/>
    <m/>
    <n v="0"/>
    <n v="0"/>
    <n v="0"/>
    <n v="0"/>
    <n v="0"/>
    <n v="0"/>
    <n v="0"/>
    <n v="0"/>
    <n v="0"/>
    <n v="0"/>
    <m/>
    <m/>
    <n v="0"/>
    <n v="0"/>
    <s v="Correct"/>
    <x v="1"/>
    <n v="90"/>
    <x v="0"/>
    <x v="80"/>
    <x v="1"/>
    <x v="1"/>
    <s v="English"/>
    <x v="4"/>
    <x v="4"/>
    <x v="2"/>
    <x v="1"/>
    <x v="3"/>
    <s v="No"/>
  </r>
  <r>
    <n v="542"/>
    <m/>
    <m/>
    <m/>
    <m/>
    <m/>
    <m/>
    <m/>
    <s v="No insurance"/>
    <m/>
    <s v="Fear (e.g. not ready to face/discuss health problem)"/>
    <m/>
    <n v="2"/>
    <n v="1.5"/>
    <m/>
    <n v="0"/>
    <n v="0"/>
    <n v="0"/>
    <n v="0"/>
    <n v="0"/>
    <n v="0"/>
    <n v="0"/>
    <n v="1"/>
    <n v="0"/>
    <n v="1"/>
    <m/>
    <m/>
    <n v="2"/>
    <n v="2"/>
    <s v="Correct"/>
    <x v="1"/>
    <n v="75"/>
    <x v="2"/>
    <x v="102"/>
    <x v="1"/>
    <x v="1"/>
    <s v="English"/>
    <x v="0"/>
    <x v="1"/>
    <x v="2"/>
    <x v="2"/>
    <x v="5"/>
    <s v="No"/>
  </r>
  <r>
    <n v="543"/>
    <m/>
    <m/>
    <m/>
    <m/>
    <m/>
    <m/>
    <m/>
    <s v="No insurance"/>
    <m/>
    <m/>
    <m/>
    <n v="1"/>
    <n v="3"/>
    <m/>
    <n v="0"/>
    <n v="0"/>
    <n v="0"/>
    <n v="0"/>
    <n v="0"/>
    <n v="0"/>
    <n v="0"/>
    <n v="1"/>
    <n v="0"/>
    <n v="0"/>
    <m/>
    <m/>
    <n v="1"/>
    <n v="1"/>
    <s v="Correct"/>
    <x v="1"/>
    <n v="41"/>
    <x v="0"/>
    <x v="10"/>
    <x v="1"/>
    <x v="1"/>
    <s v="English"/>
    <x v="1"/>
    <x v="4"/>
    <x v="0"/>
    <x v="2"/>
    <x v="4"/>
    <s v="Yes"/>
  </r>
  <r>
    <n v="544"/>
    <m/>
    <m/>
    <m/>
    <m/>
    <m/>
    <m/>
    <m/>
    <m/>
    <s v="Transportation"/>
    <m/>
    <m/>
    <n v="1"/>
    <n v="3"/>
    <m/>
    <n v="0"/>
    <n v="0"/>
    <n v="0"/>
    <n v="0"/>
    <n v="0"/>
    <n v="0"/>
    <n v="0"/>
    <n v="0"/>
    <n v="1"/>
    <n v="0"/>
    <m/>
    <m/>
    <n v="1"/>
    <n v="1"/>
    <s v="Correct"/>
    <x v="0"/>
    <n v="68"/>
    <x v="0"/>
    <x v="10"/>
    <x v="2"/>
    <x v="1"/>
    <s v="English"/>
    <x v="3"/>
    <x v="0"/>
    <x v="2"/>
    <x v="2"/>
    <x v="5"/>
    <s v="Yes"/>
  </r>
  <r>
    <n v="545"/>
    <m/>
    <m/>
    <m/>
    <m/>
    <m/>
    <m/>
    <m/>
    <s v="No insurance"/>
    <m/>
    <m/>
    <m/>
    <n v="1"/>
    <n v="3"/>
    <m/>
    <n v="0"/>
    <n v="0"/>
    <n v="0"/>
    <n v="0"/>
    <n v="0"/>
    <n v="0"/>
    <n v="0"/>
    <n v="1"/>
    <n v="0"/>
    <n v="0"/>
    <m/>
    <m/>
    <n v="1"/>
    <n v="1"/>
    <s v="Correct"/>
    <x v="0"/>
    <n v="59"/>
    <x v="0"/>
    <x v="10"/>
    <x v="5"/>
    <x v="1"/>
    <s v="English, Other"/>
    <x v="0"/>
    <x v="7"/>
    <x v="2"/>
    <x v="2"/>
    <x v="0"/>
    <s v="Yes"/>
  </r>
  <r>
    <n v="546"/>
    <m/>
    <m/>
    <s v="Unable to pay co-pays/deductibles"/>
    <m/>
    <m/>
    <m/>
    <m/>
    <m/>
    <m/>
    <m/>
    <m/>
    <n v="1"/>
    <n v="3"/>
    <m/>
    <n v="0"/>
    <n v="0"/>
    <n v="1"/>
    <n v="0"/>
    <n v="0"/>
    <n v="0"/>
    <n v="0"/>
    <n v="0"/>
    <n v="0"/>
    <n v="0"/>
    <m/>
    <m/>
    <n v="1"/>
    <n v="1"/>
    <s v="Correct"/>
    <x v="0"/>
    <n v="67"/>
    <x v="0"/>
    <x v="10"/>
    <x v="1"/>
    <x v="1"/>
    <m/>
    <x v="5"/>
    <x v="7"/>
    <x v="2"/>
    <x v="2"/>
    <x v="0"/>
    <s v="Yes"/>
  </r>
  <r>
    <n v="547"/>
    <m/>
    <m/>
    <m/>
    <m/>
    <m/>
    <s v="There are no barriers"/>
    <m/>
    <m/>
    <m/>
    <m/>
    <m/>
    <n v="1"/>
    <n v="3"/>
    <m/>
    <n v="0"/>
    <n v="0"/>
    <n v="0"/>
    <n v="0"/>
    <n v="0"/>
    <n v="1"/>
    <n v="0"/>
    <n v="0"/>
    <n v="0"/>
    <n v="0"/>
    <m/>
    <m/>
    <n v="1"/>
    <n v="1"/>
    <s v="Correct"/>
    <x v="1"/>
    <n v="60"/>
    <x v="2"/>
    <x v="141"/>
    <x v="1"/>
    <x v="1"/>
    <s v="English"/>
    <x v="5"/>
    <x v="1"/>
    <x v="0"/>
    <x v="2"/>
    <x v="0"/>
    <s v="No"/>
  </r>
  <r>
    <n v="548"/>
    <m/>
    <m/>
    <m/>
    <m/>
    <m/>
    <s v="There are no barriers"/>
    <m/>
    <m/>
    <m/>
    <m/>
    <m/>
    <n v="1"/>
    <n v="3"/>
    <m/>
    <n v="0"/>
    <n v="0"/>
    <n v="0"/>
    <n v="0"/>
    <n v="0"/>
    <n v="1"/>
    <n v="0"/>
    <n v="0"/>
    <n v="0"/>
    <n v="0"/>
    <m/>
    <m/>
    <n v="1"/>
    <n v="1"/>
    <s v="Correct"/>
    <x v="0"/>
    <n v="41"/>
    <x v="2"/>
    <x v="58"/>
    <x v="3"/>
    <x v="2"/>
    <s v="English"/>
    <x v="6"/>
    <x v="1"/>
    <x v="0"/>
    <x v="2"/>
    <x v="3"/>
    <s v="Yes"/>
  </r>
  <r>
    <n v="549"/>
    <m/>
    <m/>
    <m/>
    <m/>
    <m/>
    <s v="There are no barriers"/>
    <m/>
    <m/>
    <m/>
    <m/>
    <m/>
    <n v="1"/>
    <n v="3"/>
    <m/>
    <n v="0"/>
    <n v="0"/>
    <n v="0"/>
    <n v="0"/>
    <n v="0"/>
    <n v="1"/>
    <n v="0"/>
    <n v="0"/>
    <n v="0"/>
    <n v="0"/>
    <m/>
    <m/>
    <n v="1"/>
    <n v="1"/>
    <s v="Correct"/>
    <x v="0"/>
    <n v="46"/>
    <x v="2"/>
    <x v="54"/>
    <x v="1"/>
    <x v="1"/>
    <s v="English"/>
    <x v="6"/>
    <x v="7"/>
    <x v="6"/>
    <x v="2"/>
    <x v="3"/>
    <s v="Yes"/>
  </r>
  <r>
    <n v="550"/>
    <m/>
    <m/>
    <s v="Unable to pay co-pays/deductibles"/>
    <m/>
    <m/>
    <m/>
    <m/>
    <m/>
    <m/>
    <s v="Fear (e.g. not ready to face/discuss health problem)"/>
    <m/>
    <n v="2"/>
    <n v="1.5"/>
    <m/>
    <n v="0"/>
    <n v="0"/>
    <n v="1"/>
    <n v="0"/>
    <n v="0"/>
    <n v="0"/>
    <n v="0"/>
    <n v="0"/>
    <n v="0"/>
    <n v="1"/>
    <m/>
    <m/>
    <n v="2"/>
    <n v="2"/>
    <s v="Correct"/>
    <x v="1"/>
    <n v="27"/>
    <x v="2"/>
    <x v="99"/>
    <x v="1"/>
    <x v="1"/>
    <s v="English"/>
    <x v="4"/>
    <x v="1"/>
    <x v="0"/>
    <x v="2"/>
    <x v="4"/>
    <s v="Yes"/>
  </r>
  <r>
    <n v="551"/>
    <m/>
    <m/>
    <m/>
    <m/>
    <m/>
    <m/>
    <m/>
    <m/>
    <m/>
    <m/>
    <m/>
    <n v="0"/>
    <e v="#DIV/0!"/>
    <m/>
    <n v="0"/>
    <n v="0"/>
    <n v="0"/>
    <n v="0"/>
    <n v="0"/>
    <n v="0"/>
    <n v="0"/>
    <n v="0"/>
    <n v="0"/>
    <n v="0"/>
    <m/>
    <m/>
    <n v="0"/>
    <n v="0"/>
    <s v="Correct"/>
    <x v="1"/>
    <n v="21"/>
    <x v="2"/>
    <x v="68"/>
    <x v="0"/>
    <x v="1"/>
    <s v="English"/>
    <x v="0"/>
    <x v="7"/>
    <x v="6"/>
    <x v="2"/>
    <x v="4"/>
    <s v="Yes"/>
  </r>
  <r>
    <n v="552"/>
    <m/>
    <m/>
    <m/>
    <m/>
    <m/>
    <m/>
    <m/>
    <s v="No insurance"/>
    <m/>
    <m/>
    <m/>
    <n v="1"/>
    <n v="3"/>
    <m/>
    <n v="0"/>
    <n v="0"/>
    <n v="0"/>
    <n v="0"/>
    <n v="0"/>
    <n v="0"/>
    <n v="0"/>
    <n v="1"/>
    <n v="0"/>
    <n v="0"/>
    <m/>
    <m/>
    <n v="1"/>
    <n v="1"/>
    <s v="Correct"/>
    <x v="0"/>
    <n v="36"/>
    <x v="2"/>
    <x v="63"/>
    <x v="1"/>
    <x v="1"/>
    <s v="English"/>
    <x v="0"/>
    <x v="0"/>
    <x v="1"/>
    <x v="1"/>
    <x v="1"/>
    <s v="Yes"/>
  </r>
  <r>
    <n v="553"/>
    <m/>
    <m/>
    <m/>
    <m/>
    <m/>
    <m/>
    <m/>
    <m/>
    <m/>
    <m/>
    <m/>
    <n v="0"/>
    <e v="#DIV/0!"/>
    <m/>
    <n v="0"/>
    <n v="0"/>
    <n v="0"/>
    <n v="0"/>
    <n v="0"/>
    <n v="0"/>
    <n v="0"/>
    <n v="0"/>
    <n v="0"/>
    <n v="0"/>
    <m/>
    <m/>
    <n v="0"/>
    <n v="0"/>
    <s v="Correct"/>
    <x v="0"/>
    <n v="52"/>
    <x v="2"/>
    <x v="63"/>
    <x v="1"/>
    <x v="0"/>
    <s v="English"/>
    <x v="1"/>
    <x v="4"/>
    <x v="0"/>
    <x v="2"/>
    <x v="4"/>
    <s v="Yes"/>
  </r>
  <r>
    <n v="554"/>
    <m/>
    <m/>
    <m/>
    <m/>
    <m/>
    <m/>
    <m/>
    <m/>
    <m/>
    <m/>
    <m/>
    <n v="0"/>
    <e v="#DIV/0!"/>
    <m/>
    <n v="0"/>
    <n v="0"/>
    <n v="0"/>
    <n v="0"/>
    <n v="0"/>
    <n v="0"/>
    <n v="0"/>
    <n v="0"/>
    <n v="0"/>
    <n v="0"/>
    <m/>
    <m/>
    <n v="0"/>
    <n v="0"/>
    <s v="Correct"/>
    <x v="0"/>
    <n v="26"/>
    <x v="2"/>
    <x v="58"/>
    <x v="1"/>
    <x v="1"/>
    <s v="English"/>
    <x v="1"/>
    <x v="3"/>
    <x v="4"/>
    <x v="2"/>
    <x v="4"/>
    <s v="Yes"/>
  </r>
  <r>
    <n v="555"/>
    <m/>
    <m/>
    <m/>
    <m/>
    <m/>
    <m/>
    <s v="Don’t understand need to see a doctor"/>
    <m/>
    <m/>
    <s v="Fear (e.g. not ready to face/discuss health problem)"/>
    <m/>
    <n v="2"/>
    <n v="1.5"/>
    <m/>
    <n v="0"/>
    <n v="0"/>
    <n v="0"/>
    <n v="0"/>
    <n v="0"/>
    <n v="0"/>
    <n v="1"/>
    <n v="0"/>
    <n v="0"/>
    <n v="1"/>
    <m/>
    <m/>
    <n v="2"/>
    <n v="2"/>
    <s v="Correct"/>
    <x v="1"/>
    <n v="27"/>
    <x v="2"/>
    <x v="63"/>
    <x v="4"/>
    <x v="2"/>
    <s v="Spanish"/>
    <x v="4"/>
    <x v="0"/>
    <x v="0"/>
    <x v="2"/>
    <x v="4"/>
    <s v="Yes"/>
  </r>
  <r>
    <n v="556"/>
    <m/>
    <m/>
    <m/>
    <m/>
    <m/>
    <m/>
    <m/>
    <m/>
    <m/>
    <m/>
    <m/>
    <n v="0"/>
    <e v="#DIV/0!"/>
    <m/>
    <n v="0"/>
    <n v="0"/>
    <n v="0"/>
    <n v="0"/>
    <n v="0"/>
    <n v="0"/>
    <n v="0"/>
    <n v="0"/>
    <n v="0"/>
    <n v="0"/>
    <m/>
    <m/>
    <n v="0"/>
    <n v="0"/>
    <s v="Correct"/>
    <x v="1"/>
    <n v="19"/>
    <x v="2"/>
    <x v="42"/>
    <x v="3"/>
    <x v="2"/>
    <s v="English"/>
    <x v="1"/>
    <x v="0"/>
    <x v="0"/>
    <x v="2"/>
    <x v="4"/>
    <s v="Yes"/>
  </r>
  <r>
    <n v="557"/>
    <m/>
    <m/>
    <s v="Unable to pay co-pays/deductibles"/>
    <m/>
    <m/>
    <m/>
    <m/>
    <s v="No insurance"/>
    <m/>
    <m/>
    <m/>
    <n v="2"/>
    <n v="1.5"/>
    <m/>
    <n v="0"/>
    <n v="0"/>
    <n v="1"/>
    <n v="0"/>
    <n v="0"/>
    <n v="0"/>
    <n v="0"/>
    <n v="1"/>
    <n v="0"/>
    <n v="0"/>
    <m/>
    <m/>
    <n v="2"/>
    <n v="2"/>
    <s v="Correct"/>
    <x v="0"/>
    <n v="41"/>
    <x v="2"/>
    <x v="63"/>
    <x v="1"/>
    <x v="1"/>
    <s v="English"/>
    <x v="5"/>
    <x v="8"/>
    <x v="0"/>
    <x v="2"/>
    <x v="0"/>
    <s v="Yes"/>
  </r>
  <r>
    <n v="558"/>
    <m/>
    <m/>
    <m/>
    <m/>
    <m/>
    <m/>
    <m/>
    <s v="No insurance"/>
    <m/>
    <m/>
    <m/>
    <n v="1"/>
    <n v="3"/>
    <m/>
    <n v="0"/>
    <n v="0"/>
    <n v="0"/>
    <n v="0"/>
    <n v="0"/>
    <n v="0"/>
    <n v="0"/>
    <n v="1"/>
    <n v="0"/>
    <n v="0"/>
    <m/>
    <m/>
    <n v="1"/>
    <n v="1"/>
    <s v="Correct"/>
    <x v="1"/>
    <n v="51"/>
    <x v="2"/>
    <x v="58"/>
    <x v="1"/>
    <x v="1"/>
    <s v="English"/>
    <x v="2"/>
    <x v="0"/>
    <x v="6"/>
    <x v="2"/>
    <x v="0"/>
    <s v="Yes"/>
  </r>
  <r>
    <n v="559"/>
    <m/>
    <m/>
    <m/>
    <m/>
    <m/>
    <m/>
    <m/>
    <m/>
    <m/>
    <s v="Fear (e.g. not ready to face/discuss health problem)"/>
    <m/>
    <n v="1"/>
    <n v="3"/>
    <m/>
    <n v="0"/>
    <n v="0"/>
    <n v="0"/>
    <n v="0"/>
    <n v="0"/>
    <n v="0"/>
    <n v="0"/>
    <n v="0"/>
    <n v="0"/>
    <n v="1"/>
    <m/>
    <m/>
    <n v="1"/>
    <n v="1"/>
    <s v="Correct"/>
    <x v="1"/>
    <n v="27"/>
    <x v="2"/>
    <x v="142"/>
    <x v="1"/>
    <x v="1"/>
    <s v="English"/>
    <x v="6"/>
    <x v="7"/>
    <x v="6"/>
    <x v="2"/>
    <x v="4"/>
    <s v="Yes"/>
  </r>
  <r>
    <n v="560"/>
    <m/>
    <m/>
    <s v="Unable to pay co-pays/deductibles"/>
    <m/>
    <m/>
    <m/>
    <m/>
    <s v="No insurance"/>
    <s v="Transportation"/>
    <m/>
    <m/>
    <n v="3"/>
    <n v="1"/>
    <m/>
    <n v="0"/>
    <n v="0"/>
    <n v="1"/>
    <n v="0"/>
    <n v="0"/>
    <n v="0"/>
    <n v="0"/>
    <n v="1"/>
    <n v="1"/>
    <n v="0"/>
    <m/>
    <m/>
    <n v="3"/>
    <n v="3"/>
    <s v="Correct"/>
    <x v="1"/>
    <n v="22"/>
    <x v="2"/>
    <x v="42"/>
    <x v="1"/>
    <x v="1"/>
    <s v="English"/>
    <x v="4"/>
    <x v="4"/>
    <x v="0"/>
    <x v="2"/>
    <x v="0"/>
    <s v="Yes"/>
  </r>
  <r>
    <n v="561"/>
    <m/>
    <m/>
    <m/>
    <m/>
    <m/>
    <m/>
    <m/>
    <s v="No insurance"/>
    <s v="Transportation"/>
    <m/>
    <m/>
    <n v="2"/>
    <n v="1.5"/>
    <m/>
    <n v="0"/>
    <n v="0"/>
    <n v="0"/>
    <n v="0"/>
    <n v="0"/>
    <n v="0"/>
    <n v="0"/>
    <n v="1"/>
    <n v="1"/>
    <n v="0"/>
    <m/>
    <m/>
    <n v="2"/>
    <n v="2"/>
    <s v="Correct"/>
    <x v="0"/>
    <n v="53"/>
    <x v="2"/>
    <x v="143"/>
    <x v="1"/>
    <x v="1"/>
    <s v="English"/>
    <x v="1"/>
    <x v="4"/>
    <x v="4"/>
    <x v="1"/>
    <x v="3"/>
    <s v="No"/>
  </r>
  <r>
    <n v="562"/>
    <m/>
    <m/>
    <m/>
    <m/>
    <m/>
    <m/>
    <m/>
    <s v="No insurance"/>
    <m/>
    <m/>
    <m/>
    <n v="1"/>
    <n v="3"/>
    <m/>
    <n v="0"/>
    <n v="0"/>
    <n v="0"/>
    <n v="0"/>
    <n v="0"/>
    <n v="0"/>
    <n v="0"/>
    <n v="1"/>
    <n v="0"/>
    <n v="0"/>
    <m/>
    <m/>
    <n v="1"/>
    <n v="1"/>
    <s v="Correct"/>
    <x v="1"/>
    <n v="25"/>
    <x v="2"/>
    <x v="62"/>
    <x v="1"/>
    <x v="1"/>
    <s v="English"/>
    <x v="4"/>
    <x v="4"/>
    <x v="6"/>
    <x v="2"/>
    <x v="3"/>
    <s v="Yes"/>
  </r>
  <r>
    <n v="563"/>
    <m/>
    <m/>
    <m/>
    <m/>
    <m/>
    <s v="There are no barriers"/>
    <m/>
    <m/>
    <m/>
    <m/>
    <m/>
    <n v="1"/>
    <n v="3"/>
    <m/>
    <n v="0"/>
    <n v="0"/>
    <n v="0"/>
    <n v="0"/>
    <n v="0"/>
    <n v="1"/>
    <n v="0"/>
    <n v="0"/>
    <n v="0"/>
    <n v="0"/>
    <m/>
    <m/>
    <n v="1"/>
    <n v="1"/>
    <s v="Correct"/>
    <x v="1"/>
    <n v="21"/>
    <x v="2"/>
    <x v="54"/>
    <x v="5"/>
    <x v="1"/>
    <s v="English"/>
    <x v="0"/>
    <x v="7"/>
    <x v="5"/>
    <x v="2"/>
    <x v="0"/>
    <s v="Yes"/>
  </r>
  <r>
    <n v="564"/>
    <m/>
    <m/>
    <m/>
    <m/>
    <m/>
    <s v="There are no barriers"/>
    <m/>
    <m/>
    <m/>
    <m/>
    <m/>
    <n v="1"/>
    <n v="3"/>
    <m/>
    <n v="0"/>
    <n v="0"/>
    <n v="0"/>
    <n v="0"/>
    <n v="0"/>
    <n v="1"/>
    <n v="0"/>
    <n v="0"/>
    <n v="0"/>
    <n v="0"/>
    <m/>
    <m/>
    <n v="1"/>
    <n v="1"/>
    <s v="Correct"/>
    <x v="0"/>
    <n v="28"/>
    <x v="2"/>
    <x v="62"/>
    <x v="1"/>
    <x v="1"/>
    <s v="English"/>
    <x v="0"/>
    <x v="4"/>
    <x v="1"/>
    <x v="2"/>
    <x v="4"/>
    <s v="Yes"/>
  </r>
  <r>
    <n v="565"/>
    <m/>
    <m/>
    <m/>
    <m/>
    <m/>
    <m/>
    <s v="Don’t understand need to see a doctor"/>
    <m/>
    <m/>
    <s v="Fear (e.g. not ready to face/discuss health problem)"/>
    <m/>
    <n v="2"/>
    <n v="1.5"/>
    <m/>
    <n v="0"/>
    <n v="0"/>
    <n v="0"/>
    <n v="0"/>
    <n v="0"/>
    <n v="0"/>
    <n v="1"/>
    <n v="0"/>
    <n v="0"/>
    <n v="1"/>
    <m/>
    <m/>
    <n v="2"/>
    <n v="2"/>
    <s v="Correct"/>
    <x v="0"/>
    <n v="49"/>
    <x v="2"/>
    <x v="45"/>
    <x v="1"/>
    <x v="1"/>
    <s v="English"/>
    <x v="6"/>
    <x v="7"/>
    <x v="4"/>
    <x v="2"/>
    <x v="3"/>
    <s v="Yes"/>
  </r>
  <r>
    <n v="566"/>
    <m/>
    <m/>
    <m/>
    <m/>
    <m/>
    <m/>
    <m/>
    <m/>
    <m/>
    <m/>
    <m/>
    <n v="0"/>
    <e v="#DIV/0!"/>
    <m/>
    <n v="0"/>
    <n v="0"/>
    <n v="0"/>
    <n v="0"/>
    <n v="0"/>
    <n v="0"/>
    <n v="0"/>
    <n v="0"/>
    <n v="0"/>
    <n v="0"/>
    <m/>
    <m/>
    <n v="0"/>
    <n v="0"/>
    <s v="Correct"/>
    <x v="0"/>
    <n v="47"/>
    <x v="1"/>
    <x v="106"/>
    <x v="4"/>
    <x v="2"/>
    <s v="English"/>
    <x v="6"/>
    <x v="7"/>
    <x v="6"/>
    <x v="2"/>
    <x v="3"/>
    <s v="Yes"/>
  </r>
  <r>
    <n v="567"/>
    <m/>
    <m/>
    <m/>
    <m/>
    <m/>
    <m/>
    <m/>
    <s v="No insurance"/>
    <m/>
    <s v="Fear (e.g. not ready to face/discuss health problem)"/>
    <m/>
    <n v="2"/>
    <n v="1.5"/>
    <m/>
    <n v="0"/>
    <n v="0"/>
    <n v="0"/>
    <n v="0"/>
    <n v="0"/>
    <n v="0"/>
    <n v="0"/>
    <n v="1"/>
    <n v="0"/>
    <n v="1"/>
    <m/>
    <m/>
    <n v="2"/>
    <n v="2"/>
    <s v="Correct"/>
    <x v="1"/>
    <n v="49"/>
    <x v="2"/>
    <x v="45"/>
    <x v="0"/>
    <x v="1"/>
    <s v="English"/>
    <x v="3"/>
    <x v="1"/>
    <x v="0"/>
    <x v="2"/>
    <x v="0"/>
    <s v="Yes"/>
  </r>
  <r>
    <n v="568"/>
    <m/>
    <m/>
    <m/>
    <m/>
    <s v="Language barriers"/>
    <m/>
    <m/>
    <s v="No insurance"/>
    <s v="Transportation"/>
    <m/>
    <m/>
    <n v="3"/>
    <n v="1"/>
    <m/>
    <n v="0"/>
    <n v="0"/>
    <n v="0"/>
    <n v="0"/>
    <n v="1"/>
    <n v="0"/>
    <n v="0"/>
    <n v="1"/>
    <n v="1"/>
    <n v="0"/>
    <m/>
    <m/>
    <n v="3"/>
    <n v="3"/>
    <s v="Correct"/>
    <x v="1"/>
    <n v="59"/>
    <x v="2"/>
    <x v="50"/>
    <x v="1"/>
    <x v="1"/>
    <s v="English"/>
    <x v="5"/>
    <x v="7"/>
    <x v="6"/>
    <x v="2"/>
    <x v="0"/>
    <s v="Yes"/>
  </r>
  <r>
    <n v="569"/>
    <m/>
    <m/>
    <m/>
    <m/>
    <m/>
    <s v="There are no barriers"/>
    <m/>
    <m/>
    <m/>
    <m/>
    <m/>
    <n v="1"/>
    <n v="3"/>
    <m/>
    <n v="0"/>
    <n v="0"/>
    <n v="0"/>
    <n v="0"/>
    <n v="0"/>
    <n v="1"/>
    <n v="0"/>
    <n v="0"/>
    <n v="0"/>
    <n v="0"/>
    <m/>
    <m/>
    <n v="1"/>
    <n v="1"/>
    <s v="Correct"/>
    <x v="0"/>
    <n v="44"/>
    <x v="0"/>
    <x v="109"/>
    <x v="1"/>
    <x v="1"/>
    <s v="English"/>
    <x v="6"/>
    <x v="1"/>
    <x v="0"/>
    <x v="2"/>
    <x v="3"/>
    <s v="Yes"/>
  </r>
  <r>
    <n v="570"/>
    <m/>
    <m/>
    <m/>
    <m/>
    <s v="Language barriers"/>
    <m/>
    <m/>
    <s v="No insurance"/>
    <s v="Transportation"/>
    <s v="Fear (e.g. not ready to face/discuss health problem)"/>
    <m/>
    <n v="4"/>
    <n v="0.75"/>
    <m/>
    <n v="0"/>
    <n v="0"/>
    <n v="0"/>
    <n v="0"/>
    <n v="0.75"/>
    <n v="0"/>
    <n v="0"/>
    <n v="0.75"/>
    <n v="0.75"/>
    <n v="0.75"/>
    <m/>
    <m/>
    <n v="3"/>
    <n v="4"/>
    <s v="Correct"/>
    <x v="2"/>
    <m/>
    <x v="2"/>
    <x v="144"/>
    <x v="2"/>
    <x v="0"/>
    <m/>
    <x v="3"/>
    <x v="2"/>
    <x v="3"/>
    <x v="0"/>
    <x v="3"/>
    <m/>
  </r>
  <r>
    <n v="571"/>
    <m/>
    <m/>
    <m/>
    <m/>
    <m/>
    <s v="There are no barriers"/>
    <s v="Don’t understand need to see a doctor"/>
    <m/>
    <m/>
    <s v="Fear (e.g. not ready to face/discuss health problem)"/>
    <m/>
    <n v="3"/>
    <n v="1"/>
    <m/>
    <n v="0"/>
    <n v="0"/>
    <n v="0"/>
    <n v="0"/>
    <n v="0"/>
    <n v="1"/>
    <n v="1"/>
    <n v="0"/>
    <n v="0"/>
    <n v="1"/>
    <m/>
    <m/>
    <n v="3"/>
    <n v="3"/>
    <s v="Correct"/>
    <x v="0"/>
    <n v="51"/>
    <x v="2"/>
    <x v="145"/>
    <x v="1"/>
    <x v="1"/>
    <s v="English"/>
    <x v="6"/>
    <x v="1"/>
    <x v="0"/>
    <x v="2"/>
    <x v="3"/>
    <s v="Yes"/>
  </r>
  <r>
    <n v="572"/>
    <m/>
    <m/>
    <m/>
    <m/>
    <m/>
    <m/>
    <m/>
    <m/>
    <s v="Transportation"/>
    <m/>
    <m/>
    <n v="1"/>
    <n v="3"/>
    <m/>
    <n v="0"/>
    <n v="0"/>
    <n v="0"/>
    <n v="0"/>
    <n v="0"/>
    <n v="0"/>
    <n v="0"/>
    <n v="0"/>
    <n v="1"/>
    <n v="0"/>
    <m/>
    <m/>
    <n v="1"/>
    <n v="1"/>
    <s v="Correct"/>
    <x v="0"/>
    <n v="40"/>
    <x v="2"/>
    <x v="52"/>
    <x v="0"/>
    <x v="1"/>
    <s v="English"/>
    <x v="5"/>
    <x v="7"/>
    <x v="6"/>
    <x v="2"/>
    <x v="4"/>
    <s v="Yes"/>
  </r>
  <r>
    <n v="573"/>
    <m/>
    <m/>
    <m/>
    <m/>
    <m/>
    <m/>
    <s v="Don’t understand need to see a doctor"/>
    <s v="No insurance"/>
    <m/>
    <s v="Fear (e.g. not ready to face/discuss health problem)"/>
    <m/>
    <n v="3"/>
    <n v="1"/>
    <m/>
    <n v="0"/>
    <n v="0"/>
    <n v="0"/>
    <n v="0"/>
    <n v="0"/>
    <n v="0"/>
    <n v="1"/>
    <n v="1"/>
    <n v="0"/>
    <n v="1"/>
    <m/>
    <m/>
    <n v="3"/>
    <n v="3"/>
    <s v="Correct"/>
    <x v="1"/>
    <n v="39"/>
    <x v="2"/>
    <x v="52"/>
    <x v="0"/>
    <x v="1"/>
    <s v="English"/>
    <x v="5"/>
    <x v="8"/>
    <x v="6"/>
    <x v="2"/>
    <x v="0"/>
    <s v="Yes"/>
  </r>
  <r>
    <n v="574"/>
    <m/>
    <s v="Lack of availability of doctors"/>
    <m/>
    <m/>
    <m/>
    <m/>
    <m/>
    <s v="No insurance"/>
    <m/>
    <m/>
    <m/>
    <n v="2"/>
    <n v="1.5"/>
    <m/>
    <n v="0"/>
    <n v="1"/>
    <n v="0"/>
    <n v="0"/>
    <n v="0"/>
    <n v="0"/>
    <n v="0"/>
    <n v="1"/>
    <n v="0"/>
    <n v="0"/>
    <m/>
    <m/>
    <n v="2"/>
    <n v="2"/>
    <s v="Correct"/>
    <x v="0"/>
    <n v="48"/>
    <x v="1"/>
    <x v="114"/>
    <x v="1"/>
    <x v="1"/>
    <s v="EnglishPolish"/>
    <x v="5"/>
    <x v="7"/>
    <x v="0"/>
    <x v="2"/>
    <x v="3"/>
    <s v="Yes"/>
  </r>
  <r>
    <n v="575"/>
    <m/>
    <s v="Lack of availability of doctors"/>
    <m/>
    <m/>
    <m/>
    <m/>
    <m/>
    <s v="No insurance"/>
    <s v="Transportation"/>
    <m/>
    <m/>
    <n v="3"/>
    <n v="1"/>
    <m/>
    <n v="0"/>
    <n v="1"/>
    <n v="0"/>
    <n v="0"/>
    <n v="0"/>
    <n v="0"/>
    <n v="0"/>
    <n v="1"/>
    <n v="1"/>
    <n v="0"/>
    <m/>
    <m/>
    <n v="3"/>
    <n v="3"/>
    <s v="Correct"/>
    <x v="1"/>
    <n v="79"/>
    <x v="2"/>
    <x v="146"/>
    <x v="0"/>
    <x v="1"/>
    <s v="English"/>
    <x v="0"/>
    <x v="4"/>
    <x v="2"/>
    <x v="2"/>
    <x v="4"/>
    <s v="Yes"/>
  </r>
  <r>
    <n v="576"/>
    <m/>
    <s v="Lack of availability of doctors"/>
    <s v="Unable to pay co-pays/deductibles"/>
    <m/>
    <m/>
    <m/>
    <m/>
    <m/>
    <m/>
    <s v="Fear (e.g. not ready to face/discuss health problem)"/>
    <m/>
    <n v="3"/>
    <n v="1"/>
    <m/>
    <n v="0"/>
    <n v="1"/>
    <n v="1"/>
    <n v="0"/>
    <n v="0"/>
    <n v="0"/>
    <n v="0"/>
    <n v="0"/>
    <n v="0"/>
    <n v="1"/>
    <m/>
    <m/>
    <n v="3"/>
    <n v="3"/>
    <s v="Correct"/>
    <x v="1"/>
    <n v="60"/>
    <x v="2"/>
    <x v="57"/>
    <x v="0"/>
    <x v="1"/>
    <s v="English"/>
    <x v="5"/>
    <x v="7"/>
    <x v="0"/>
    <x v="2"/>
    <x v="0"/>
    <s v="Yes"/>
  </r>
  <r>
    <n v="577"/>
    <m/>
    <m/>
    <m/>
    <m/>
    <m/>
    <m/>
    <m/>
    <s v="No insurance"/>
    <m/>
    <m/>
    <m/>
    <n v="1"/>
    <n v="3"/>
    <m/>
    <n v="0"/>
    <n v="0"/>
    <n v="0"/>
    <n v="0"/>
    <n v="0"/>
    <n v="0"/>
    <n v="0"/>
    <n v="1"/>
    <n v="0"/>
    <n v="0"/>
    <m/>
    <m/>
    <n v="1"/>
    <n v="1"/>
    <s v="Correct"/>
    <x v="0"/>
    <n v="55"/>
    <x v="0"/>
    <x v="116"/>
    <x v="1"/>
    <x v="1"/>
    <s v="English"/>
    <x v="6"/>
    <x v="1"/>
    <x v="0"/>
    <x v="2"/>
    <x v="3"/>
    <s v="Yes"/>
  </r>
  <r>
    <n v="578"/>
    <m/>
    <m/>
    <m/>
    <m/>
    <s v="Language barriers"/>
    <m/>
    <m/>
    <s v="No insurance"/>
    <m/>
    <s v="Fear (e.g. not ready to face/discuss health problem)"/>
    <m/>
    <n v="3"/>
    <n v="1"/>
    <m/>
    <n v="0"/>
    <n v="0"/>
    <n v="0"/>
    <n v="0"/>
    <n v="1"/>
    <n v="0"/>
    <n v="0"/>
    <n v="1"/>
    <n v="0"/>
    <n v="1"/>
    <m/>
    <m/>
    <n v="3"/>
    <n v="3"/>
    <s v="Correct"/>
    <x v="1"/>
    <n v="35"/>
    <x v="0"/>
    <x v="73"/>
    <x v="4"/>
    <x v="2"/>
    <s v="Chinese"/>
    <x v="0"/>
    <x v="7"/>
    <x v="0"/>
    <x v="2"/>
    <x v="3"/>
    <s v="Yes"/>
  </r>
  <r>
    <n v="579"/>
    <m/>
    <m/>
    <s v="Unable to pay co-pays/deductibles"/>
    <m/>
    <m/>
    <m/>
    <m/>
    <m/>
    <m/>
    <s v="Fear (e.g. not ready to face/discuss health problem)"/>
    <m/>
    <n v="2"/>
    <n v="1.5"/>
    <m/>
    <n v="0"/>
    <n v="0"/>
    <n v="1"/>
    <n v="0"/>
    <n v="0"/>
    <n v="0"/>
    <n v="0"/>
    <n v="0"/>
    <n v="0"/>
    <n v="1"/>
    <m/>
    <m/>
    <n v="2"/>
    <n v="2"/>
    <s v="Correct"/>
    <x v="0"/>
    <n v="55"/>
    <x v="0"/>
    <x v="147"/>
    <x v="1"/>
    <x v="1"/>
    <s v="English"/>
    <x v="5"/>
    <x v="4"/>
    <x v="4"/>
    <x v="2"/>
    <x v="3"/>
    <s v="Yes"/>
  </r>
  <r>
    <n v="580"/>
    <m/>
    <m/>
    <m/>
    <m/>
    <m/>
    <m/>
    <m/>
    <m/>
    <s v="Transportation"/>
    <s v="Fear (e.g. not ready to face/discuss health problem)"/>
    <m/>
    <n v="2"/>
    <n v="1.5"/>
    <m/>
    <n v="0"/>
    <n v="0"/>
    <n v="0"/>
    <n v="0"/>
    <n v="0"/>
    <n v="0"/>
    <n v="0"/>
    <n v="0"/>
    <n v="1"/>
    <n v="1"/>
    <m/>
    <m/>
    <n v="2"/>
    <n v="2"/>
    <s v="Correct"/>
    <x v="1"/>
    <n v="67"/>
    <x v="2"/>
    <x v="148"/>
    <x v="3"/>
    <x v="1"/>
    <s v="English"/>
    <x v="4"/>
    <x v="7"/>
    <x v="2"/>
    <x v="2"/>
    <x v="0"/>
    <s v="Yes"/>
  </r>
  <r>
    <n v="581"/>
    <m/>
    <m/>
    <m/>
    <m/>
    <s v="Language barriers"/>
    <m/>
    <m/>
    <m/>
    <m/>
    <s v="Fear (e.g. not ready to face/discuss health problem)"/>
    <m/>
    <n v="2"/>
    <n v="1.5"/>
    <m/>
    <n v="0"/>
    <n v="0"/>
    <n v="0"/>
    <n v="0"/>
    <n v="1"/>
    <n v="0"/>
    <n v="0"/>
    <n v="0"/>
    <n v="0"/>
    <n v="1"/>
    <m/>
    <m/>
    <n v="2"/>
    <n v="2"/>
    <s v="Correct"/>
    <x v="1"/>
    <n v="60"/>
    <x v="2"/>
    <x v="146"/>
    <x v="5"/>
    <x v="1"/>
    <s v="Hindi"/>
    <x v="6"/>
    <x v="8"/>
    <x v="0"/>
    <x v="2"/>
    <x v="3"/>
    <s v="Yes"/>
  </r>
  <r>
    <n v="582"/>
    <m/>
    <m/>
    <s v="Unable to pay co-pays/deductibles"/>
    <m/>
    <m/>
    <m/>
    <m/>
    <s v="No insurance"/>
    <s v="Transportation"/>
    <m/>
    <m/>
    <n v="3"/>
    <n v="1"/>
    <m/>
    <n v="0"/>
    <n v="0"/>
    <n v="1"/>
    <n v="0"/>
    <n v="0"/>
    <n v="0"/>
    <n v="0"/>
    <n v="1"/>
    <n v="1"/>
    <n v="0"/>
    <m/>
    <m/>
    <n v="3"/>
    <n v="3"/>
    <s v="Correct"/>
    <x v="2"/>
    <m/>
    <x v="3"/>
    <x v="11"/>
    <x v="2"/>
    <x v="0"/>
    <m/>
    <x v="3"/>
    <x v="2"/>
    <x v="3"/>
    <x v="0"/>
    <x v="3"/>
    <m/>
  </r>
  <r>
    <n v="583"/>
    <m/>
    <m/>
    <m/>
    <m/>
    <m/>
    <s v="There are no barriers"/>
    <m/>
    <m/>
    <m/>
    <m/>
    <m/>
    <n v="1"/>
    <n v="3"/>
    <m/>
    <n v="0"/>
    <n v="0"/>
    <n v="0"/>
    <n v="0"/>
    <n v="0"/>
    <n v="1"/>
    <n v="0"/>
    <n v="0"/>
    <n v="0"/>
    <n v="0"/>
    <m/>
    <m/>
    <n v="1"/>
    <n v="1"/>
    <s v="Correct"/>
    <x v="0"/>
    <n v="52"/>
    <x v="0"/>
    <x v="116"/>
    <x v="1"/>
    <x v="1"/>
    <s v="English"/>
    <x v="6"/>
    <x v="1"/>
    <x v="0"/>
    <x v="2"/>
    <x v="3"/>
    <s v="Yes"/>
  </r>
  <r>
    <n v="584"/>
    <m/>
    <m/>
    <m/>
    <m/>
    <m/>
    <m/>
    <m/>
    <s v="No insurance"/>
    <m/>
    <m/>
    <m/>
    <n v="1"/>
    <n v="3"/>
    <m/>
    <n v="0"/>
    <n v="0"/>
    <n v="0"/>
    <n v="0"/>
    <n v="0"/>
    <n v="0"/>
    <n v="0"/>
    <n v="1"/>
    <n v="0"/>
    <n v="0"/>
    <m/>
    <m/>
    <n v="1"/>
    <n v="1"/>
    <s v="Correct"/>
    <x v="1"/>
    <n v="48"/>
    <x v="2"/>
    <x v="143"/>
    <x v="0"/>
    <x v="1"/>
    <s v="English"/>
    <x v="0"/>
    <x v="1"/>
    <x v="1"/>
    <x v="2"/>
    <x v="3"/>
    <s v="Yes"/>
  </r>
  <r>
    <n v="585"/>
    <m/>
    <s v="Lack of availability of doctors"/>
    <m/>
    <m/>
    <m/>
    <m/>
    <m/>
    <m/>
    <m/>
    <m/>
    <m/>
    <n v="1"/>
    <n v="3"/>
    <m/>
    <n v="0"/>
    <n v="1"/>
    <n v="0"/>
    <n v="0"/>
    <n v="0"/>
    <n v="0"/>
    <n v="0"/>
    <n v="0"/>
    <n v="0"/>
    <n v="0"/>
    <m/>
    <m/>
    <n v="1"/>
    <n v="1"/>
    <s v="Correct"/>
    <x v="0"/>
    <n v="79"/>
    <x v="2"/>
    <x v="102"/>
    <x v="1"/>
    <x v="1"/>
    <s v="English"/>
    <x v="6"/>
    <x v="1"/>
    <x v="2"/>
    <x v="2"/>
    <x v="6"/>
    <s v="Yes"/>
  </r>
  <r>
    <n v="586"/>
    <m/>
    <m/>
    <m/>
    <s v="Don’t know how to find doctors"/>
    <m/>
    <m/>
    <m/>
    <s v="No insurance"/>
    <m/>
    <m/>
    <m/>
    <n v="2"/>
    <n v="1.5"/>
    <m/>
    <n v="0"/>
    <n v="0"/>
    <n v="0"/>
    <n v="1"/>
    <n v="0"/>
    <n v="0"/>
    <n v="0"/>
    <n v="1"/>
    <n v="0"/>
    <n v="0"/>
    <m/>
    <m/>
    <n v="2"/>
    <n v="2"/>
    <s v="Correct"/>
    <x v="1"/>
    <n v="23"/>
    <x v="2"/>
    <x v="96"/>
    <x v="2"/>
    <x v="2"/>
    <s v="English"/>
    <x v="0"/>
    <x v="0"/>
    <x v="0"/>
    <x v="2"/>
    <x v="3"/>
    <s v="Yes"/>
  </r>
  <r>
    <n v="587"/>
    <m/>
    <s v="Lack of availability of doctors"/>
    <m/>
    <m/>
    <m/>
    <m/>
    <m/>
    <m/>
    <s v="Transportation"/>
    <s v="Fear (e.g. not ready to face/discuss health problem)"/>
    <m/>
    <n v="3"/>
    <n v="1"/>
    <m/>
    <n v="0"/>
    <n v="1"/>
    <n v="0"/>
    <n v="0"/>
    <n v="0"/>
    <n v="0"/>
    <n v="0"/>
    <n v="0"/>
    <n v="1"/>
    <n v="1"/>
    <m/>
    <m/>
    <n v="3"/>
    <n v="3"/>
    <s v="Correct"/>
    <x v="1"/>
    <n v="54"/>
    <x v="2"/>
    <x v="149"/>
    <x v="1"/>
    <x v="1"/>
    <s v="English"/>
    <x v="0"/>
    <x v="1"/>
    <x v="0"/>
    <x v="2"/>
    <x v="3"/>
    <s v="Yes"/>
  </r>
  <r>
    <n v="588"/>
    <m/>
    <s v="Lack of availability of doctors"/>
    <m/>
    <m/>
    <m/>
    <m/>
    <m/>
    <s v="No insurance"/>
    <m/>
    <s v="Fear (e.g. not ready to face/discuss health problem)"/>
    <m/>
    <n v="3"/>
    <n v="1"/>
    <m/>
    <n v="0"/>
    <n v="1"/>
    <n v="0"/>
    <n v="0"/>
    <n v="0"/>
    <n v="0"/>
    <n v="0"/>
    <n v="1"/>
    <n v="0"/>
    <n v="1"/>
    <m/>
    <m/>
    <n v="3"/>
    <n v="3"/>
    <s v="Correct"/>
    <x v="1"/>
    <n v="56"/>
    <x v="2"/>
    <x v="49"/>
    <x v="1"/>
    <x v="0"/>
    <s v="English"/>
    <x v="2"/>
    <x v="2"/>
    <x v="6"/>
    <x v="1"/>
    <x v="3"/>
    <s v="Yes"/>
  </r>
  <r>
    <n v="589"/>
    <m/>
    <m/>
    <m/>
    <m/>
    <m/>
    <m/>
    <m/>
    <s v="No insurance"/>
    <s v="Transportation"/>
    <m/>
    <m/>
    <n v="2"/>
    <n v="1.5"/>
    <m/>
    <n v="0"/>
    <n v="0"/>
    <n v="0"/>
    <n v="0"/>
    <n v="0"/>
    <n v="0"/>
    <n v="0"/>
    <n v="1"/>
    <n v="1"/>
    <n v="0"/>
    <m/>
    <m/>
    <n v="2"/>
    <n v="2"/>
    <s v="Correct"/>
    <x v="1"/>
    <n v="54"/>
    <x v="2"/>
    <x v="144"/>
    <x v="1"/>
    <x v="0"/>
    <s v="English"/>
    <x v="5"/>
    <x v="0"/>
    <x v="6"/>
    <x v="2"/>
    <x v="0"/>
    <s v="Yes"/>
  </r>
  <r>
    <n v="590"/>
    <m/>
    <m/>
    <m/>
    <m/>
    <m/>
    <m/>
    <s v="Don’t understand need to see a doctor"/>
    <s v="No insurance"/>
    <m/>
    <m/>
    <m/>
    <n v="2"/>
    <n v="1.5"/>
    <m/>
    <n v="0"/>
    <n v="0"/>
    <n v="0"/>
    <n v="0"/>
    <n v="0"/>
    <n v="0"/>
    <n v="1"/>
    <n v="1"/>
    <n v="0"/>
    <n v="0"/>
    <m/>
    <m/>
    <n v="2"/>
    <n v="2"/>
    <s v="Correct"/>
    <x v="1"/>
    <n v="67"/>
    <x v="0"/>
    <x v="4"/>
    <x v="1"/>
    <x v="1"/>
    <s v="English"/>
    <x v="1"/>
    <x v="4"/>
    <x v="2"/>
    <x v="2"/>
    <x v="3"/>
    <s v="Yes"/>
  </r>
  <r>
    <n v="591"/>
    <m/>
    <m/>
    <m/>
    <m/>
    <m/>
    <m/>
    <s v="Don’t understand need to see a doctor"/>
    <m/>
    <m/>
    <s v="Fear (e.g. not ready to face/discuss health problem)"/>
    <m/>
    <n v="2"/>
    <n v="1.5"/>
    <m/>
    <n v="0"/>
    <n v="0"/>
    <n v="0"/>
    <n v="0"/>
    <n v="0"/>
    <n v="0"/>
    <n v="1"/>
    <n v="0"/>
    <n v="0"/>
    <n v="1"/>
    <m/>
    <m/>
    <n v="2"/>
    <n v="2"/>
    <s v="Correct"/>
    <x v="1"/>
    <n v="50"/>
    <x v="0"/>
    <x v="64"/>
    <x v="1"/>
    <x v="1"/>
    <s v="English"/>
    <x v="0"/>
    <x v="7"/>
    <x v="6"/>
    <x v="2"/>
    <x v="3"/>
    <s v="Yes"/>
  </r>
  <r>
    <n v="592"/>
    <m/>
    <m/>
    <s v="Unable to pay co-pays/deductibles"/>
    <m/>
    <m/>
    <m/>
    <m/>
    <s v="No insurance"/>
    <m/>
    <s v="Fear (e.g. not ready to face/discuss health problem)"/>
    <m/>
    <n v="3"/>
    <n v="1"/>
    <m/>
    <n v="0"/>
    <n v="0"/>
    <n v="1"/>
    <n v="0"/>
    <n v="0"/>
    <n v="0"/>
    <n v="0"/>
    <n v="1"/>
    <n v="0"/>
    <n v="1"/>
    <m/>
    <m/>
    <n v="3"/>
    <n v="3"/>
    <s v="Correct"/>
    <x v="1"/>
    <n v="55"/>
    <x v="2"/>
    <x v="47"/>
    <x v="1"/>
    <x v="1"/>
    <s v="English"/>
    <x v="2"/>
    <x v="0"/>
    <x v="6"/>
    <x v="1"/>
    <x v="3"/>
    <m/>
  </r>
  <r>
    <n v="593"/>
    <m/>
    <m/>
    <s v="Unable to pay co-pays/deductibles"/>
    <m/>
    <m/>
    <m/>
    <m/>
    <s v="No insurance"/>
    <m/>
    <m/>
    <m/>
    <n v="2"/>
    <n v="1.5"/>
    <m/>
    <n v="0"/>
    <n v="0"/>
    <n v="1"/>
    <n v="0"/>
    <n v="0"/>
    <n v="0"/>
    <n v="0"/>
    <n v="1"/>
    <n v="0"/>
    <n v="0"/>
    <m/>
    <m/>
    <n v="2"/>
    <n v="2"/>
    <s v="Correct"/>
    <x v="1"/>
    <n v="55"/>
    <x v="2"/>
    <x v="150"/>
    <x v="0"/>
    <x v="1"/>
    <s v="English"/>
    <x v="6"/>
    <x v="1"/>
    <x v="2"/>
    <x v="2"/>
    <x v="0"/>
    <s v="Yes"/>
  </r>
  <r>
    <n v="594"/>
    <m/>
    <m/>
    <m/>
    <m/>
    <m/>
    <m/>
    <m/>
    <s v="No insurance"/>
    <m/>
    <m/>
    <m/>
    <n v="1"/>
    <n v="3"/>
    <m/>
    <n v="0"/>
    <n v="0"/>
    <n v="0"/>
    <n v="0"/>
    <n v="0"/>
    <n v="0"/>
    <n v="0"/>
    <n v="1"/>
    <n v="0"/>
    <n v="0"/>
    <m/>
    <m/>
    <n v="1"/>
    <n v="1"/>
    <s v="Correct"/>
    <x v="1"/>
    <n v="64"/>
    <x v="1"/>
    <x v="151"/>
    <x v="1"/>
    <x v="1"/>
    <s v="English"/>
    <x v="1"/>
    <x v="5"/>
    <x v="0"/>
    <x v="1"/>
    <x v="3"/>
    <s v="Yes"/>
  </r>
  <r>
    <n v="595"/>
    <m/>
    <m/>
    <s v="Unable to pay co-pays/deductibles"/>
    <m/>
    <m/>
    <m/>
    <s v="Don’t understand need to see a doctor"/>
    <s v="No insurance"/>
    <m/>
    <m/>
    <m/>
    <n v="3"/>
    <n v="1"/>
    <m/>
    <n v="0"/>
    <n v="0"/>
    <n v="1"/>
    <n v="0"/>
    <n v="0"/>
    <n v="0"/>
    <n v="1"/>
    <n v="1"/>
    <n v="0"/>
    <n v="0"/>
    <m/>
    <m/>
    <n v="3"/>
    <n v="3"/>
    <s v="Correct"/>
    <x v="1"/>
    <n v="72"/>
    <x v="0"/>
    <x v="22"/>
    <x v="0"/>
    <x v="1"/>
    <s v="English"/>
    <x v="2"/>
    <x v="0"/>
    <x v="0"/>
    <x v="2"/>
    <x v="5"/>
    <m/>
  </r>
  <r>
    <n v="596"/>
    <m/>
    <m/>
    <m/>
    <m/>
    <m/>
    <m/>
    <m/>
    <m/>
    <m/>
    <m/>
    <m/>
    <n v="0"/>
    <e v="#DIV/0!"/>
    <m/>
    <n v="0"/>
    <n v="0"/>
    <n v="0"/>
    <n v="0"/>
    <n v="0"/>
    <n v="0"/>
    <n v="0"/>
    <n v="0"/>
    <n v="0"/>
    <n v="0"/>
    <m/>
    <m/>
    <n v="0"/>
    <n v="0"/>
    <s v="Correct"/>
    <x v="0"/>
    <n v="55"/>
    <x v="2"/>
    <x v="58"/>
    <x v="1"/>
    <x v="1"/>
    <s v="English"/>
    <x v="6"/>
    <x v="7"/>
    <x v="2"/>
    <x v="2"/>
    <x v="0"/>
    <s v="Yes"/>
  </r>
  <r>
    <n v="597"/>
    <s v="Cultural/religious beliefs"/>
    <m/>
    <m/>
    <m/>
    <m/>
    <m/>
    <s v="Don’t understand need to see a doctor"/>
    <m/>
    <m/>
    <s v="Fear (e.g. not ready to face/discuss health problem)"/>
    <m/>
    <n v="3"/>
    <n v="1"/>
    <m/>
    <n v="1"/>
    <n v="0"/>
    <n v="0"/>
    <n v="0"/>
    <n v="0"/>
    <n v="0"/>
    <n v="1"/>
    <n v="0"/>
    <n v="0"/>
    <n v="1"/>
    <m/>
    <m/>
    <n v="3"/>
    <n v="3"/>
    <s v="Correct"/>
    <x v="0"/>
    <n v="59"/>
    <x v="1"/>
    <x v="115"/>
    <x v="1"/>
    <x v="1"/>
    <s v="English"/>
    <x v="0"/>
    <x v="4"/>
    <x v="0"/>
    <x v="2"/>
    <x v="3"/>
    <s v="No"/>
  </r>
  <r>
    <n v="598"/>
    <m/>
    <m/>
    <m/>
    <m/>
    <m/>
    <s v="There are no barriers"/>
    <m/>
    <m/>
    <m/>
    <m/>
    <m/>
    <n v="1"/>
    <n v="3"/>
    <m/>
    <n v="0"/>
    <n v="0"/>
    <n v="0"/>
    <n v="0"/>
    <n v="0"/>
    <n v="1"/>
    <n v="0"/>
    <n v="0"/>
    <n v="0"/>
    <n v="0"/>
    <m/>
    <m/>
    <n v="1"/>
    <n v="1"/>
    <s v="Correct"/>
    <x v="0"/>
    <n v="19"/>
    <x v="2"/>
    <x v="101"/>
    <x v="1"/>
    <x v="1"/>
    <s v="English"/>
    <x v="1"/>
    <x v="4"/>
    <x v="6"/>
    <x v="2"/>
    <x v="4"/>
    <s v="Yes"/>
  </r>
  <r>
    <n v="599"/>
    <m/>
    <m/>
    <m/>
    <m/>
    <m/>
    <m/>
    <m/>
    <s v="No insurance"/>
    <m/>
    <m/>
    <m/>
    <n v="1"/>
    <n v="3"/>
    <m/>
    <n v="0"/>
    <n v="0"/>
    <n v="0"/>
    <n v="0"/>
    <n v="0"/>
    <n v="0"/>
    <n v="0"/>
    <n v="1"/>
    <n v="0"/>
    <n v="0"/>
    <m/>
    <m/>
    <n v="1"/>
    <n v="1"/>
    <s v="Correct"/>
    <x v="1"/>
    <n v="30"/>
    <x v="1"/>
    <x v="152"/>
    <x v="1"/>
    <x v="0"/>
    <s v="Other"/>
    <x v="2"/>
    <x v="7"/>
    <x v="0"/>
    <x v="3"/>
    <x v="3"/>
    <s v="Yes"/>
  </r>
  <r>
    <n v="600"/>
    <m/>
    <m/>
    <m/>
    <m/>
    <m/>
    <m/>
    <m/>
    <m/>
    <m/>
    <m/>
    <m/>
    <n v="0"/>
    <e v="#DIV/0!"/>
    <m/>
    <n v="0"/>
    <n v="0"/>
    <n v="0"/>
    <n v="0"/>
    <n v="0"/>
    <n v="0"/>
    <n v="0"/>
    <n v="0"/>
    <n v="0"/>
    <n v="0"/>
    <m/>
    <m/>
    <n v="0"/>
    <n v="0"/>
    <s v="Correct"/>
    <x v="0"/>
    <n v="47"/>
    <x v="0"/>
    <x v="17"/>
    <x v="1"/>
    <x v="1"/>
    <s v="English"/>
    <x v="5"/>
    <x v="4"/>
    <x v="0"/>
    <x v="2"/>
    <x v="3"/>
    <s v="Yes"/>
  </r>
  <r>
    <n v="601"/>
    <m/>
    <m/>
    <m/>
    <m/>
    <m/>
    <m/>
    <m/>
    <m/>
    <m/>
    <m/>
    <m/>
    <n v="0"/>
    <e v="#DIV/0!"/>
    <m/>
    <n v="0"/>
    <n v="0"/>
    <n v="0"/>
    <n v="0"/>
    <n v="0"/>
    <n v="0"/>
    <n v="0"/>
    <n v="0"/>
    <n v="0"/>
    <n v="0"/>
    <m/>
    <m/>
    <n v="0"/>
    <n v="0"/>
    <s v="Correct"/>
    <x v="1"/>
    <n v="40"/>
    <x v="2"/>
    <x v="63"/>
    <x v="2"/>
    <x v="1"/>
    <s v="English, Spanish, Italian"/>
    <x v="6"/>
    <x v="7"/>
    <x v="6"/>
    <x v="2"/>
    <x v="3"/>
    <s v="Yes"/>
  </r>
  <r>
    <n v="602"/>
    <m/>
    <m/>
    <s v="Unable to pay co-pays/deductibles"/>
    <m/>
    <m/>
    <m/>
    <m/>
    <m/>
    <m/>
    <m/>
    <m/>
    <n v="1"/>
    <n v="3"/>
    <m/>
    <n v="0"/>
    <n v="0"/>
    <n v="1"/>
    <n v="0"/>
    <n v="0"/>
    <n v="0"/>
    <n v="0"/>
    <n v="0"/>
    <n v="0"/>
    <n v="0"/>
    <m/>
    <m/>
    <n v="1"/>
    <n v="1"/>
    <s v="Correct"/>
    <x v="0"/>
    <n v="52"/>
    <x v="1"/>
    <x v="115"/>
    <x v="1"/>
    <x v="1"/>
    <s v="English"/>
    <x v="1"/>
    <x v="4"/>
    <x v="0"/>
    <x v="2"/>
    <x v="3"/>
    <s v="No"/>
  </r>
  <r>
    <n v="603"/>
    <m/>
    <m/>
    <s v="Unable to pay co-pays/deductibles"/>
    <m/>
    <m/>
    <m/>
    <m/>
    <s v="No insurance"/>
    <s v="Transportation"/>
    <m/>
    <m/>
    <n v="3"/>
    <n v="1"/>
    <m/>
    <n v="0"/>
    <n v="0"/>
    <n v="1"/>
    <n v="0"/>
    <n v="0"/>
    <n v="0"/>
    <n v="0"/>
    <n v="1"/>
    <n v="1"/>
    <n v="0"/>
    <m/>
    <m/>
    <n v="3"/>
    <n v="3"/>
    <s v="Correct"/>
    <x v="0"/>
    <n v="65"/>
    <x v="0"/>
    <x v="23"/>
    <x v="0"/>
    <x v="1"/>
    <s v="English"/>
    <x v="2"/>
    <x v="3"/>
    <x v="0"/>
    <x v="2"/>
    <x v="3"/>
    <s v="No"/>
  </r>
  <r>
    <n v="604"/>
    <m/>
    <m/>
    <s v="Unable to pay co-pays/deductibles"/>
    <m/>
    <m/>
    <m/>
    <m/>
    <s v="No insurance"/>
    <m/>
    <s v="Fear (e.g. not ready to face/discuss health problem)"/>
    <m/>
    <n v="3"/>
    <n v="1"/>
    <m/>
    <n v="0"/>
    <n v="0"/>
    <n v="1"/>
    <n v="0"/>
    <n v="0"/>
    <n v="0"/>
    <n v="0"/>
    <n v="1"/>
    <n v="0"/>
    <n v="1"/>
    <m/>
    <m/>
    <n v="3"/>
    <n v="3"/>
    <s v="Correct"/>
    <x v="0"/>
    <n v="45"/>
    <x v="1"/>
    <x v="153"/>
    <x v="12"/>
    <x v="2"/>
    <s v="English"/>
    <x v="5"/>
    <x v="0"/>
    <x v="0"/>
    <x v="2"/>
    <x v="3"/>
    <s v="Yes"/>
  </r>
  <r>
    <n v="605"/>
    <m/>
    <m/>
    <m/>
    <m/>
    <m/>
    <m/>
    <m/>
    <m/>
    <m/>
    <m/>
    <m/>
    <n v="0"/>
    <e v="#DIV/0!"/>
    <m/>
    <n v="0"/>
    <n v="0"/>
    <n v="0"/>
    <n v="0"/>
    <n v="0"/>
    <n v="0"/>
    <n v="0"/>
    <n v="0"/>
    <n v="0"/>
    <n v="0"/>
    <m/>
    <m/>
    <n v="0"/>
    <n v="0"/>
    <s v="Correct"/>
    <x v="1"/>
    <n v="38"/>
    <x v="2"/>
    <x v="58"/>
    <x v="1"/>
    <x v="1"/>
    <s v="English"/>
    <x v="0"/>
    <x v="7"/>
    <x v="0"/>
    <x v="2"/>
    <x v="0"/>
    <s v="Yes"/>
  </r>
  <r>
    <n v="606"/>
    <s v="Cultural/religious beliefs"/>
    <m/>
    <m/>
    <m/>
    <m/>
    <m/>
    <m/>
    <m/>
    <m/>
    <m/>
    <m/>
    <n v="1"/>
    <n v="3"/>
    <m/>
    <n v="1"/>
    <n v="0"/>
    <n v="0"/>
    <n v="0"/>
    <n v="0"/>
    <n v="0"/>
    <n v="0"/>
    <n v="0"/>
    <n v="0"/>
    <n v="0"/>
    <m/>
    <m/>
    <n v="1"/>
    <n v="1"/>
    <s v="Correct"/>
    <x v="1"/>
    <n v="53"/>
    <x v="1"/>
    <x v="153"/>
    <x v="5"/>
    <x v="1"/>
    <s v="Korean"/>
    <x v="4"/>
    <x v="0"/>
    <x v="6"/>
    <x v="2"/>
    <x v="3"/>
    <s v="Yes"/>
  </r>
  <r>
    <n v="607"/>
    <m/>
    <s v="Lack of availability of doctors"/>
    <s v="Unable to pay co-pays/deductibles"/>
    <m/>
    <m/>
    <m/>
    <m/>
    <s v="No insurance"/>
    <m/>
    <m/>
    <m/>
    <n v="3"/>
    <n v="1"/>
    <m/>
    <n v="0"/>
    <n v="1"/>
    <n v="1"/>
    <n v="0"/>
    <n v="0"/>
    <n v="0"/>
    <n v="0"/>
    <n v="1"/>
    <n v="0"/>
    <n v="0"/>
    <m/>
    <m/>
    <n v="3"/>
    <n v="3"/>
    <s v="Correct"/>
    <x v="1"/>
    <n v="31"/>
    <x v="0"/>
    <x v="4"/>
    <x v="1"/>
    <x v="1"/>
    <s v="English"/>
    <x v="6"/>
    <x v="7"/>
    <x v="0"/>
    <x v="2"/>
    <x v="3"/>
    <s v="Yes"/>
  </r>
  <r>
    <n v="608"/>
    <m/>
    <m/>
    <m/>
    <m/>
    <m/>
    <s v="There are no barriers"/>
    <m/>
    <m/>
    <m/>
    <m/>
    <m/>
    <n v="1"/>
    <n v="3"/>
    <m/>
    <n v="0"/>
    <n v="0"/>
    <n v="0"/>
    <n v="0"/>
    <n v="0"/>
    <n v="1"/>
    <n v="0"/>
    <n v="0"/>
    <n v="0"/>
    <n v="0"/>
    <m/>
    <m/>
    <n v="1"/>
    <n v="1"/>
    <s v="Correct"/>
    <x v="1"/>
    <n v="54"/>
    <x v="2"/>
    <x v="63"/>
    <x v="1"/>
    <x v="1"/>
    <s v="English"/>
    <x v="1"/>
    <x v="1"/>
    <x v="1"/>
    <x v="2"/>
    <x v="4"/>
    <m/>
  </r>
  <r>
    <n v="609"/>
    <m/>
    <m/>
    <s v="Unable to pay co-pays/deductibles"/>
    <m/>
    <m/>
    <m/>
    <m/>
    <s v="No insurance"/>
    <m/>
    <s v="Fear (e.g. not ready to face/discuss health problem)"/>
    <m/>
    <n v="3"/>
    <n v="1"/>
    <m/>
    <n v="0"/>
    <n v="0"/>
    <n v="1"/>
    <n v="0"/>
    <n v="0"/>
    <n v="0"/>
    <n v="0"/>
    <n v="1"/>
    <n v="0"/>
    <n v="1"/>
    <m/>
    <m/>
    <n v="3"/>
    <n v="3"/>
    <s v="Correct"/>
    <x v="1"/>
    <n v="53"/>
    <x v="0"/>
    <x v="154"/>
    <x v="1"/>
    <x v="1"/>
    <s v="English"/>
    <x v="5"/>
    <x v="1"/>
    <x v="6"/>
    <x v="2"/>
    <x v="3"/>
    <s v="Yes"/>
  </r>
  <r>
    <n v="610"/>
    <m/>
    <m/>
    <m/>
    <m/>
    <m/>
    <s v="There are no barriers"/>
    <m/>
    <m/>
    <m/>
    <m/>
    <m/>
    <n v="1"/>
    <n v="3"/>
    <m/>
    <n v="0"/>
    <n v="0"/>
    <n v="0"/>
    <n v="0"/>
    <n v="0"/>
    <n v="1"/>
    <n v="0"/>
    <n v="0"/>
    <n v="0"/>
    <n v="0"/>
    <m/>
    <m/>
    <n v="1"/>
    <n v="1"/>
    <s v="Correct"/>
    <x v="0"/>
    <n v="43"/>
    <x v="0"/>
    <x v="155"/>
    <x v="1"/>
    <x v="1"/>
    <s v="English"/>
    <x v="0"/>
    <x v="4"/>
    <x v="0"/>
    <x v="2"/>
    <x v="3"/>
    <s v="Yes"/>
  </r>
  <r>
    <n v="611"/>
    <m/>
    <m/>
    <m/>
    <m/>
    <m/>
    <s v="There are no barriers"/>
    <m/>
    <m/>
    <m/>
    <m/>
    <m/>
    <n v="1"/>
    <n v="3"/>
    <m/>
    <n v="0"/>
    <n v="0"/>
    <n v="0"/>
    <n v="0"/>
    <n v="0"/>
    <n v="1"/>
    <n v="0"/>
    <n v="0"/>
    <n v="0"/>
    <n v="0"/>
    <m/>
    <m/>
    <n v="1"/>
    <n v="1"/>
    <s v="Correct"/>
    <x v="0"/>
    <n v="42"/>
    <x v="1"/>
    <x v="30"/>
    <x v="2"/>
    <x v="2"/>
    <s v="Spanish"/>
    <x v="3"/>
    <x v="3"/>
    <x v="3"/>
    <x v="2"/>
    <x v="3"/>
    <s v="Yes"/>
  </r>
  <r>
    <n v="612"/>
    <m/>
    <m/>
    <m/>
    <m/>
    <m/>
    <s v="There are no barriers"/>
    <m/>
    <m/>
    <m/>
    <m/>
    <m/>
    <n v="1"/>
    <n v="3"/>
    <m/>
    <n v="0"/>
    <n v="0"/>
    <n v="0"/>
    <n v="0"/>
    <n v="0"/>
    <n v="1"/>
    <n v="0"/>
    <n v="0"/>
    <n v="0"/>
    <n v="0"/>
    <m/>
    <m/>
    <n v="1"/>
    <n v="1"/>
    <s v="Correct"/>
    <x v="0"/>
    <n v="47"/>
    <x v="2"/>
    <x v="62"/>
    <x v="1"/>
    <x v="1"/>
    <s v="English"/>
    <x v="6"/>
    <x v="0"/>
    <x v="0"/>
    <x v="2"/>
    <x v="0"/>
    <s v="Yes"/>
  </r>
  <r>
    <n v="613"/>
    <s v="Cultural/religious beliefs"/>
    <m/>
    <m/>
    <s v="Don’t know how to find doctors"/>
    <s v="Language barriers"/>
    <m/>
    <m/>
    <m/>
    <m/>
    <m/>
    <m/>
    <n v="3"/>
    <n v="1"/>
    <m/>
    <n v="1"/>
    <n v="0"/>
    <n v="0"/>
    <n v="1"/>
    <n v="1"/>
    <n v="0"/>
    <n v="0"/>
    <n v="0"/>
    <n v="0"/>
    <n v="0"/>
    <m/>
    <m/>
    <n v="3"/>
    <n v="3"/>
    <s v="Correct"/>
    <x v="1"/>
    <n v="59"/>
    <x v="0"/>
    <x v="17"/>
    <x v="2"/>
    <x v="2"/>
    <s v="Spanish"/>
    <x v="0"/>
    <x v="7"/>
    <x v="0"/>
    <x v="2"/>
    <x v="3"/>
    <s v="Yes"/>
  </r>
  <r>
    <n v="614"/>
    <m/>
    <m/>
    <m/>
    <m/>
    <m/>
    <m/>
    <m/>
    <m/>
    <m/>
    <s v="Fear (e.g. not ready to face/discuss health problem)"/>
    <m/>
    <n v="1"/>
    <n v="3"/>
    <m/>
    <n v="0"/>
    <n v="0"/>
    <n v="0"/>
    <n v="0"/>
    <n v="0"/>
    <n v="0"/>
    <n v="0"/>
    <n v="0"/>
    <n v="0"/>
    <n v="1"/>
    <m/>
    <m/>
    <n v="1"/>
    <n v="1"/>
    <s v="Correct"/>
    <x v="0"/>
    <n v="59"/>
    <x v="2"/>
    <x v="28"/>
    <x v="0"/>
    <x v="1"/>
    <s v="English"/>
    <x v="4"/>
    <x v="4"/>
    <x v="0"/>
    <x v="2"/>
    <x v="4"/>
    <s v="No"/>
  </r>
  <r>
    <n v="615"/>
    <m/>
    <m/>
    <m/>
    <m/>
    <m/>
    <s v="There are no barriers"/>
    <m/>
    <m/>
    <m/>
    <m/>
    <m/>
    <n v="1"/>
    <n v="3"/>
    <m/>
    <n v="0"/>
    <n v="0"/>
    <n v="0"/>
    <n v="0"/>
    <n v="0"/>
    <n v="1"/>
    <n v="0"/>
    <n v="0"/>
    <n v="0"/>
    <n v="0"/>
    <m/>
    <m/>
    <n v="1"/>
    <n v="1"/>
    <s v="Correct"/>
    <x v="1"/>
    <n v="20"/>
    <x v="2"/>
    <x v="54"/>
    <x v="1"/>
    <x v="1"/>
    <s v="English"/>
    <x v="6"/>
    <x v="0"/>
    <x v="5"/>
    <x v="2"/>
    <x v="0"/>
    <s v="Yes"/>
  </r>
  <r>
    <n v="616"/>
    <m/>
    <m/>
    <m/>
    <m/>
    <m/>
    <m/>
    <s v="Don’t understand need to see a doctor"/>
    <s v="No insurance"/>
    <m/>
    <s v="Fear (e.g. not ready to face/discuss health problem)"/>
    <m/>
    <n v="3"/>
    <n v="1"/>
    <m/>
    <n v="0"/>
    <n v="0"/>
    <n v="0"/>
    <n v="0"/>
    <n v="0"/>
    <n v="0"/>
    <n v="1"/>
    <n v="1"/>
    <n v="0"/>
    <n v="1"/>
    <m/>
    <m/>
    <n v="3"/>
    <n v="3"/>
    <s v="Correct"/>
    <x v="0"/>
    <n v="48"/>
    <x v="1"/>
    <x v="30"/>
    <x v="1"/>
    <x v="1"/>
    <s v="English"/>
    <x v="6"/>
    <x v="6"/>
    <x v="0"/>
    <x v="2"/>
    <x v="3"/>
    <s v="Yes"/>
  </r>
  <r>
    <n v="617"/>
    <s v="Cultural/religious beliefs"/>
    <m/>
    <m/>
    <m/>
    <m/>
    <m/>
    <s v="Don’t understand need to see a doctor"/>
    <s v="No insurance"/>
    <m/>
    <m/>
    <m/>
    <n v="3"/>
    <n v="1"/>
    <m/>
    <n v="1"/>
    <n v="0"/>
    <n v="0"/>
    <n v="0"/>
    <n v="0"/>
    <n v="0"/>
    <n v="1"/>
    <n v="1"/>
    <n v="0"/>
    <n v="0"/>
    <m/>
    <m/>
    <n v="3"/>
    <n v="3"/>
    <s v="Correct"/>
    <x v="0"/>
    <n v="70"/>
    <x v="2"/>
    <x v="57"/>
    <x v="5"/>
    <x v="1"/>
    <s v="English, Chinese"/>
    <x v="4"/>
    <x v="4"/>
    <x v="2"/>
    <x v="2"/>
    <x v="4"/>
    <s v="Yes"/>
  </r>
  <r>
    <n v="618"/>
    <m/>
    <m/>
    <m/>
    <m/>
    <m/>
    <s v="There are no barriers"/>
    <m/>
    <m/>
    <m/>
    <m/>
    <m/>
    <n v="1"/>
    <n v="3"/>
    <m/>
    <n v="0"/>
    <n v="0"/>
    <n v="0"/>
    <n v="0"/>
    <n v="0"/>
    <n v="1"/>
    <n v="0"/>
    <n v="0"/>
    <n v="0"/>
    <n v="0"/>
    <m/>
    <m/>
    <n v="1"/>
    <n v="1"/>
    <s v="Correct"/>
    <x v="1"/>
    <n v="44"/>
    <x v="2"/>
    <x v="58"/>
    <x v="1"/>
    <x v="1"/>
    <s v="English"/>
    <x v="5"/>
    <x v="7"/>
    <x v="0"/>
    <x v="2"/>
    <x v="0"/>
    <s v="Yes"/>
  </r>
  <r>
    <n v="619"/>
    <s v="Cultural/religious beliefs"/>
    <m/>
    <m/>
    <m/>
    <m/>
    <m/>
    <s v="Don’t understand need to see a doctor"/>
    <s v="No insurance"/>
    <m/>
    <m/>
    <m/>
    <n v="3"/>
    <n v="1"/>
    <m/>
    <n v="1"/>
    <n v="0"/>
    <n v="0"/>
    <n v="0"/>
    <n v="0"/>
    <n v="0"/>
    <n v="1"/>
    <n v="1"/>
    <n v="0"/>
    <n v="0"/>
    <m/>
    <m/>
    <n v="3"/>
    <n v="3"/>
    <s v="Correct"/>
    <x v="0"/>
    <m/>
    <x v="0"/>
    <x v="132"/>
    <x v="1"/>
    <x v="1"/>
    <s v="English, Portuguese"/>
    <x v="0"/>
    <x v="3"/>
    <x v="0"/>
    <x v="2"/>
    <x v="3"/>
    <s v="Yes"/>
  </r>
  <r>
    <n v="620"/>
    <m/>
    <m/>
    <m/>
    <m/>
    <m/>
    <m/>
    <m/>
    <s v="No insurance"/>
    <m/>
    <m/>
    <m/>
    <n v="1"/>
    <n v="3"/>
    <m/>
    <n v="0"/>
    <n v="0"/>
    <n v="0"/>
    <n v="0"/>
    <n v="0"/>
    <n v="0"/>
    <n v="0"/>
    <n v="1"/>
    <n v="0"/>
    <n v="0"/>
    <m/>
    <m/>
    <n v="1"/>
    <n v="1"/>
    <s v="Correct"/>
    <x v="0"/>
    <n v="45"/>
    <x v="2"/>
    <x v="96"/>
    <x v="4"/>
    <x v="2"/>
    <s v="English"/>
    <x v="4"/>
    <x v="4"/>
    <x v="6"/>
    <x v="2"/>
    <x v="4"/>
    <s v="Yes"/>
  </r>
  <r>
    <n v="621"/>
    <m/>
    <m/>
    <s v="Unable to pay co-pays/deductibles"/>
    <m/>
    <m/>
    <m/>
    <s v="Don’t understand need to see a doctor"/>
    <s v="No insurance"/>
    <s v="Transportation"/>
    <s v="Fear (e.g. not ready to face/discuss health problem)"/>
    <m/>
    <n v="5"/>
    <n v="0.6"/>
    <m/>
    <n v="0"/>
    <n v="0"/>
    <n v="0.6"/>
    <n v="0"/>
    <n v="0"/>
    <n v="0"/>
    <n v="0.6"/>
    <n v="0.6"/>
    <n v="0.6"/>
    <n v="0.6"/>
    <m/>
    <m/>
    <n v="3"/>
    <n v="5"/>
    <s v="Correct"/>
    <x v="0"/>
    <m/>
    <x v="1"/>
    <x v="33"/>
    <x v="0"/>
    <x v="0"/>
    <m/>
    <x v="3"/>
    <x v="0"/>
    <x v="0"/>
    <x v="2"/>
    <x v="3"/>
    <s v="Yes"/>
  </r>
  <r>
    <n v="622"/>
    <m/>
    <m/>
    <m/>
    <m/>
    <m/>
    <m/>
    <m/>
    <m/>
    <m/>
    <s v="Fear (e.g. not ready to face/discuss health problem)"/>
    <m/>
    <n v="1"/>
    <n v="3"/>
    <m/>
    <n v="0"/>
    <n v="0"/>
    <n v="0"/>
    <n v="0"/>
    <n v="0"/>
    <n v="0"/>
    <n v="0"/>
    <n v="0"/>
    <n v="0"/>
    <n v="1"/>
    <m/>
    <m/>
    <n v="1"/>
    <n v="1"/>
    <s v="Correct"/>
    <x v="1"/>
    <n v="36"/>
    <x v="2"/>
    <x v="100"/>
    <x v="2"/>
    <x v="2"/>
    <s v="English, Spanish"/>
    <x v="3"/>
    <x v="9"/>
    <x v="1"/>
    <x v="2"/>
    <x v="4"/>
    <s v="Yes"/>
  </r>
  <r>
    <n v="623"/>
    <m/>
    <m/>
    <s v="Unable to pay co-pays/deductibles"/>
    <m/>
    <m/>
    <m/>
    <s v="Don’t understand need to see a doctor"/>
    <s v="No insurance"/>
    <m/>
    <m/>
    <m/>
    <n v="3"/>
    <n v="1"/>
    <m/>
    <n v="0"/>
    <n v="0"/>
    <n v="1"/>
    <n v="0"/>
    <n v="0"/>
    <n v="0"/>
    <n v="1"/>
    <n v="1"/>
    <n v="0"/>
    <n v="0"/>
    <m/>
    <m/>
    <n v="3"/>
    <n v="3"/>
    <s v="Correct"/>
    <x v="1"/>
    <n v="62"/>
    <x v="0"/>
    <x v="132"/>
    <x v="1"/>
    <x v="0"/>
    <s v="English"/>
    <x v="3"/>
    <x v="1"/>
    <x v="2"/>
    <x v="2"/>
    <x v="3"/>
    <s v="No"/>
  </r>
  <r>
    <n v="624"/>
    <m/>
    <m/>
    <m/>
    <m/>
    <m/>
    <m/>
    <m/>
    <m/>
    <m/>
    <m/>
    <m/>
    <n v="0"/>
    <e v="#DIV/0!"/>
    <m/>
    <n v="0"/>
    <n v="0"/>
    <n v="0"/>
    <n v="0"/>
    <n v="0"/>
    <n v="0"/>
    <n v="0"/>
    <n v="0"/>
    <n v="0"/>
    <n v="0"/>
    <m/>
    <m/>
    <n v="0"/>
    <n v="0"/>
    <s v="Correct"/>
    <x v="0"/>
    <n v="60"/>
    <x v="2"/>
    <x v="28"/>
    <x v="2"/>
    <x v="0"/>
    <m/>
    <x v="3"/>
    <x v="2"/>
    <x v="3"/>
    <x v="0"/>
    <x v="3"/>
    <m/>
  </r>
  <r>
    <n v="625"/>
    <m/>
    <m/>
    <m/>
    <m/>
    <m/>
    <s v="There are no barriers"/>
    <m/>
    <m/>
    <m/>
    <m/>
    <m/>
    <n v="1"/>
    <n v="3"/>
    <m/>
    <n v="0"/>
    <n v="0"/>
    <n v="0"/>
    <n v="0"/>
    <n v="0"/>
    <n v="1"/>
    <n v="0"/>
    <n v="0"/>
    <n v="0"/>
    <n v="0"/>
    <m/>
    <m/>
    <n v="1"/>
    <n v="1"/>
    <s v="Correct"/>
    <x v="1"/>
    <n v="58"/>
    <x v="0"/>
    <x v="112"/>
    <x v="1"/>
    <x v="1"/>
    <s v="English"/>
    <x v="5"/>
    <x v="2"/>
    <x v="0"/>
    <x v="2"/>
    <x v="3"/>
    <s v="Yes"/>
  </r>
  <r>
    <n v="626"/>
    <m/>
    <m/>
    <m/>
    <m/>
    <m/>
    <m/>
    <m/>
    <m/>
    <m/>
    <m/>
    <m/>
    <n v="0"/>
    <e v="#DIV/0!"/>
    <m/>
    <n v="0"/>
    <n v="0"/>
    <n v="0"/>
    <n v="0"/>
    <n v="0"/>
    <n v="0"/>
    <n v="0"/>
    <n v="0"/>
    <n v="0"/>
    <n v="0"/>
    <m/>
    <m/>
    <n v="0"/>
    <n v="0"/>
    <s v="Correct"/>
    <x v="0"/>
    <n v="77"/>
    <x v="0"/>
    <x v="130"/>
    <x v="1"/>
    <x v="1"/>
    <s v="English"/>
    <x v="3"/>
    <x v="4"/>
    <x v="0"/>
    <x v="2"/>
    <x v="3"/>
    <s v="No"/>
  </r>
  <r>
    <n v="627"/>
    <m/>
    <m/>
    <m/>
    <m/>
    <m/>
    <s v="There are no barriers"/>
    <m/>
    <m/>
    <m/>
    <m/>
    <m/>
    <n v="1"/>
    <n v="3"/>
    <m/>
    <n v="0"/>
    <n v="0"/>
    <n v="0"/>
    <n v="0"/>
    <n v="0"/>
    <n v="1"/>
    <n v="0"/>
    <n v="0"/>
    <n v="0"/>
    <n v="0"/>
    <m/>
    <m/>
    <n v="1"/>
    <n v="1"/>
    <s v="Correct"/>
    <x v="1"/>
    <n v="82"/>
    <x v="0"/>
    <x v="156"/>
    <x v="1"/>
    <x v="0"/>
    <s v="English"/>
    <x v="3"/>
    <x v="7"/>
    <x v="2"/>
    <x v="2"/>
    <x v="3"/>
    <s v="No"/>
  </r>
  <r>
    <n v="628"/>
    <m/>
    <m/>
    <m/>
    <m/>
    <m/>
    <s v="There are no barriers"/>
    <m/>
    <m/>
    <m/>
    <m/>
    <m/>
    <n v="1"/>
    <n v="3"/>
    <m/>
    <n v="0"/>
    <n v="0"/>
    <n v="0"/>
    <n v="0"/>
    <n v="0"/>
    <n v="1"/>
    <n v="0"/>
    <n v="0"/>
    <n v="0"/>
    <n v="0"/>
    <m/>
    <m/>
    <n v="1"/>
    <n v="1"/>
    <s v="Correct"/>
    <x v="0"/>
    <n v="83"/>
    <x v="0"/>
    <x v="111"/>
    <x v="1"/>
    <x v="0"/>
    <s v="English"/>
    <x v="5"/>
    <x v="1"/>
    <x v="2"/>
    <x v="2"/>
    <x v="3"/>
    <s v="Yes"/>
  </r>
  <r>
    <n v="629"/>
    <m/>
    <m/>
    <m/>
    <m/>
    <m/>
    <m/>
    <m/>
    <s v="No insurance"/>
    <m/>
    <s v="Fear (e.g. not ready to face/discuss health problem)"/>
    <m/>
    <n v="2"/>
    <n v="1.5"/>
    <m/>
    <n v="0"/>
    <n v="0"/>
    <n v="0"/>
    <n v="0"/>
    <n v="0"/>
    <n v="0"/>
    <n v="0"/>
    <n v="1"/>
    <n v="0"/>
    <n v="1"/>
    <m/>
    <m/>
    <n v="2"/>
    <n v="2"/>
    <s v="Correct"/>
    <x v="0"/>
    <n v="39"/>
    <x v="0"/>
    <x v="130"/>
    <x v="5"/>
    <x v="1"/>
    <s v="English, Korean"/>
    <x v="2"/>
    <x v="0"/>
    <x v="0"/>
    <x v="3"/>
    <x v="3"/>
    <s v="Yes"/>
  </r>
  <r>
    <n v="630"/>
    <m/>
    <m/>
    <s v="Unable to pay co-pays/deductibles"/>
    <m/>
    <m/>
    <m/>
    <m/>
    <s v="No insurance"/>
    <m/>
    <m/>
    <m/>
    <n v="2"/>
    <n v="1.5"/>
    <m/>
    <n v="0"/>
    <n v="0"/>
    <n v="1"/>
    <n v="0"/>
    <n v="0"/>
    <n v="0"/>
    <n v="0"/>
    <n v="1"/>
    <n v="0"/>
    <n v="0"/>
    <m/>
    <m/>
    <n v="2"/>
    <n v="2"/>
    <s v="Correct"/>
    <x v="1"/>
    <n v="27"/>
    <x v="0"/>
    <x v="112"/>
    <x v="5"/>
    <x v="1"/>
    <s v="English, Korean"/>
    <x v="5"/>
    <x v="0"/>
    <x v="0"/>
    <x v="2"/>
    <x v="3"/>
    <s v="Yes"/>
  </r>
  <r>
    <n v="631"/>
    <m/>
    <m/>
    <s v="Unable to pay co-pays/deductibles"/>
    <m/>
    <m/>
    <m/>
    <m/>
    <s v="No insurance"/>
    <s v="Transportation"/>
    <m/>
    <m/>
    <n v="3"/>
    <n v="1"/>
    <m/>
    <n v="0"/>
    <n v="0"/>
    <n v="1"/>
    <n v="0"/>
    <n v="0"/>
    <n v="0"/>
    <n v="0"/>
    <n v="1"/>
    <n v="1"/>
    <n v="0"/>
    <m/>
    <m/>
    <n v="3"/>
    <n v="3"/>
    <s v="Correct"/>
    <x v="0"/>
    <n v="77"/>
    <x v="0"/>
    <x v="157"/>
    <x v="1"/>
    <x v="1"/>
    <s v="English"/>
    <x v="4"/>
    <x v="5"/>
    <x v="2"/>
    <x v="2"/>
    <x v="3"/>
    <s v="No"/>
  </r>
  <r>
    <n v="632"/>
    <m/>
    <m/>
    <m/>
    <m/>
    <s v="Language barriers"/>
    <m/>
    <m/>
    <m/>
    <m/>
    <s v="Fear (e.g. not ready to face/discuss health problem)"/>
    <m/>
    <n v="2"/>
    <n v="1.5"/>
    <m/>
    <n v="0"/>
    <n v="0"/>
    <n v="0"/>
    <n v="0"/>
    <n v="1"/>
    <n v="0"/>
    <n v="0"/>
    <n v="0"/>
    <n v="0"/>
    <n v="1"/>
    <m/>
    <m/>
    <n v="2"/>
    <n v="2"/>
    <s v="Correct"/>
    <x v="0"/>
    <n v="53"/>
    <x v="0"/>
    <x v="158"/>
    <x v="2"/>
    <x v="2"/>
    <s v="English, Spanish"/>
    <x v="4"/>
    <x v="4"/>
    <x v="0"/>
    <x v="2"/>
    <x v="3"/>
    <s v="No"/>
  </r>
  <r>
    <n v="633"/>
    <s v="Cultural/religious beliefs"/>
    <m/>
    <s v="Unable to pay co-pays/deductibles"/>
    <m/>
    <s v="Language barriers"/>
    <m/>
    <s v="Don’t understand need to see a doctor"/>
    <s v="No insurance"/>
    <m/>
    <m/>
    <m/>
    <n v="5"/>
    <n v="0.6"/>
    <m/>
    <n v="0.6"/>
    <n v="0"/>
    <n v="0.6"/>
    <n v="0"/>
    <n v="0.6"/>
    <n v="0"/>
    <n v="0.6"/>
    <n v="0.6"/>
    <n v="0"/>
    <n v="0"/>
    <m/>
    <m/>
    <n v="3"/>
    <n v="5"/>
    <s v="Correct"/>
    <x v="0"/>
    <n v="28"/>
    <x v="1"/>
    <x v="12"/>
    <x v="0"/>
    <x v="1"/>
    <s v="English"/>
    <x v="6"/>
    <x v="1"/>
    <x v="0"/>
    <x v="2"/>
    <x v="3"/>
    <s v="Yes"/>
  </r>
  <r>
    <n v="634"/>
    <m/>
    <m/>
    <s v="Unable to pay co-pays/deductibles"/>
    <s v="Don’t know how to find doctors"/>
    <m/>
    <m/>
    <m/>
    <m/>
    <s v="Transportation"/>
    <m/>
    <m/>
    <n v="3"/>
    <n v="1"/>
    <m/>
    <n v="0"/>
    <n v="0"/>
    <n v="1"/>
    <n v="1"/>
    <n v="0"/>
    <n v="0"/>
    <n v="0"/>
    <n v="0"/>
    <n v="1"/>
    <n v="0"/>
    <m/>
    <m/>
    <n v="3"/>
    <n v="3"/>
    <s v="Correct"/>
    <x v="0"/>
    <n v="60"/>
    <x v="0"/>
    <x v="80"/>
    <x v="14"/>
    <x v="2"/>
    <s v="Spanish"/>
    <x v="4"/>
    <x v="0"/>
    <x v="0"/>
    <x v="2"/>
    <x v="3"/>
    <s v="Yes"/>
  </r>
  <r>
    <n v="635"/>
    <m/>
    <m/>
    <s v="Unable to pay co-pays/deductibles"/>
    <m/>
    <m/>
    <m/>
    <m/>
    <m/>
    <m/>
    <s v="Fear (e.g. not ready to face/discuss health problem)"/>
    <m/>
    <n v="2"/>
    <n v="1.5"/>
    <m/>
    <n v="0"/>
    <n v="0"/>
    <n v="1"/>
    <n v="0"/>
    <n v="0"/>
    <n v="0"/>
    <n v="0"/>
    <n v="0"/>
    <n v="0"/>
    <n v="1"/>
    <m/>
    <m/>
    <n v="2"/>
    <n v="2"/>
    <s v="Correct"/>
    <x v="0"/>
    <n v="25"/>
    <x v="0"/>
    <x v="89"/>
    <x v="3"/>
    <x v="1"/>
    <s v="English, Other"/>
    <x v="2"/>
    <x v="7"/>
    <x v="0"/>
    <x v="2"/>
    <x v="3"/>
    <m/>
  </r>
  <r>
    <n v="636"/>
    <m/>
    <m/>
    <m/>
    <s v="Don’t know how to find doctors"/>
    <s v="Language barriers"/>
    <m/>
    <s v="Don’t understand need to see a doctor"/>
    <m/>
    <m/>
    <m/>
    <m/>
    <n v="3"/>
    <n v="1"/>
    <m/>
    <n v="0"/>
    <n v="0"/>
    <n v="0"/>
    <n v="1"/>
    <n v="1"/>
    <n v="0"/>
    <n v="1"/>
    <n v="0"/>
    <n v="0"/>
    <n v="0"/>
    <m/>
    <m/>
    <n v="3"/>
    <n v="3"/>
    <s v="Correct"/>
    <x v="0"/>
    <n v="68"/>
    <x v="1"/>
    <x v="32"/>
    <x v="0"/>
    <x v="0"/>
    <s v="English"/>
    <x v="0"/>
    <x v="4"/>
    <x v="0"/>
    <x v="2"/>
    <x v="3"/>
    <m/>
  </r>
  <r>
    <n v="637"/>
    <m/>
    <m/>
    <m/>
    <m/>
    <s v="Language barriers"/>
    <m/>
    <m/>
    <s v="No insurance"/>
    <m/>
    <m/>
    <m/>
    <n v="2"/>
    <n v="1.5"/>
    <m/>
    <n v="0"/>
    <n v="0"/>
    <n v="0"/>
    <n v="0"/>
    <n v="1"/>
    <n v="0"/>
    <n v="0"/>
    <n v="1"/>
    <n v="0"/>
    <n v="0"/>
    <m/>
    <m/>
    <n v="2"/>
    <n v="2"/>
    <s v="Correct"/>
    <x v="1"/>
    <n v="47"/>
    <x v="0"/>
    <x v="5"/>
    <x v="0"/>
    <x v="0"/>
    <s v="English"/>
    <x v="2"/>
    <x v="4"/>
    <x v="0"/>
    <x v="2"/>
    <x v="3"/>
    <s v="Yes"/>
  </r>
  <r>
    <n v="638"/>
    <s v="Cultural/religious beliefs"/>
    <m/>
    <m/>
    <m/>
    <s v="Language barriers"/>
    <m/>
    <s v="Don’t understand need to see a doctor"/>
    <m/>
    <m/>
    <s v="Fear (e.g. not ready to face/discuss health problem)"/>
    <m/>
    <n v="4"/>
    <n v="0.75"/>
    <m/>
    <n v="0.75"/>
    <n v="0"/>
    <n v="0"/>
    <n v="0"/>
    <n v="0.75"/>
    <n v="0"/>
    <n v="0.75"/>
    <n v="0"/>
    <n v="0"/>
    <n v="0.75"/>
    <m/>
    <m/>
    <n v="3"/>
    <n v="4"/>
    <s v="Correct"/>
    <x v="0"/>
    <n v="53"/>
    <x v="2"/>
    <x v="43"/>
    <x v="0"/>
    <x v="0"/>
    <s v="English"/>
    <x v="2"/>
    <x v="0"/>
    <x v="0"/>
    <x v="2"/>
    <x v="3"/>
    <s v="Yes"/>
  </r>
  <r>
    <n v="639"/>
    <s v="Cultural/religious beliefs"/>
    <m/>
    <s v="Unable to pay co-pays/deductibles"/>
    <m/>
    <s v="Language barriers"/>
    <s v="There are no barriers"/>
    <s v="Don’t understand need to see a doctor"/>
    <s v="No insurance"/>
    <m/>
    <s v="Fear (e.g. not ready to face/discuss health problem)"/>
    <m/>
    <n v="7"/>
    <n v="0.42857142857142855"/>
    <m/>
    <n v="0.42857142857142855"/>
    <n v="0"/>
    <n v="0.42857142857142855"/>
    <n v="0"/>
    <n v="0.42857142857142855"/>
    <n v="0.42857142857142855"/>
    <n v="0.42857142857142855"/>
    <n v="0.42857142857142855"/>
    <n v="0"/>
    <n v="0.42857142857142855"/>
    <m/>
    <m/>
    <n v="2.9999999999999996"/>
    <n v="7"/>
    <s v="Correct"/>
    <x v="0"/>
    <n v="39"/>
    <x v="2"/>
    <x v="150"/>
    <x v="0"/>
    <x v="1"/>
    <s v="English"/>
    <x v="4"/>
    <x v="4"/>
    <x v="0"/>
    <x v="2"/>
    <x v="3"/>
    <s v="Yes"/>
  </r>
  <r>
    <n v="640"/>
    <m/>
    <s v="Lack of availability of doctors"/>
    <m/>
    <m/>
    <s v="Language barriers"/>
    <m/>
    <m/>
    <m/>
    <m/>
    <s v="Fear (e.g. not ready to face/discuss health problem)"/>
    <m/>
    <n v="3"/>
    <n v="1"/>
    <m/>
    <n v="0"/>
    <n v="1"/>
    <n v="0"/>
    <n v="0"/>
    <n v="1"/>
    <n v="0"/>
    <n v="0"/>
    <n v="0"/>
    <n v="0"/>
    <n v="1"/>
    <m/>
    <m/>
    <n v="3"/>
    <n v="3"/>
    <s v="Correct"/>
    <x v="0"/>
    <n v="35"/>
    <x v="0"/>
    <x v="4"/>
    <x v="0"/>
    <x v="1"/>
    <s v="English"/>
    <x v="4"/>
    <x v="6"/>
    <x v="0"/>
    <x v="1"/>
    <x v="3"/>
    <s v="Yes"/>
  </r>
  <r>
    <n v="641"/>
    <m/>
    <m/>
    <m/>
    <m/>
    <m/>
    <s v="There are no barriers"/>
    <m/>
    <m/>
    <m/>
    <m/>
    <m/>
    <n v="1"/>
    <n v="3"/>
    <m/>
    <n v="0"/>
    <n v="0"/>
    <n v="0"/>
    <n v="0"/>
    <n v="0"/>
    <n v="1"/>
    <n v="0"/>
    <n v="0"/>
    <n v="0"/>
    <n v="0"/>
    <m/>
    <m/>
    <n v="1"/>
    <n v="1"/>
    <s v="Correct"/>
    <x v="0"/>
    <n v="55"/>
    <x v="0"/>
    <x v="73"/>
    <x v="2"/>
    <x v="0"/>
    <s v="English"/>
    <x v="4"/>
    <x v="0"/>
    <x v="0"/>
    <x v="2"/>
    <x v="3"/>
    <s v="No"/>
  </r>
  <r>
    <n v="642"/>
    <m/>
    <m/>
    <s v="Unable to pay co-pays/deductibles"/>
    <m/>
    <m/>
    <m/>
    <m/>
    <s v="No insurance"/>
    <s v="Transportation"/>
    <m/>
    <m/>
    <n v="3"/>
    <n v="1"/>
    <m/>
    <n v="0"/>
    <n v="0"/>
    <n v="1"/>
    <n v="0"/>
    <n v="0"/>
    <n v="0"/>
    <n v="0"/>
    <n v="1"/>
    <n v="1"/>
    <n v="0"/>
    <m/>
    <m/>
    <n v="3"/>
    <n v="3"/>
    <s v="Correct"/>
    <x v="0"/>
    <m/>
    <x v="2"/>
    <x v="47"/>
    <x v="1"/>
    <x v="1"/>
    <s v="English"/>
    <x v="3"/>
    <x v="0"/>
    <x v="0"/>
    <x v="2"/>
    <x v="3"/>
    <s v="Yes"/>
  </r>
  <r>
    <n v="643"/>
    <m/>
    <m/>
    <s v="Unable to pay co-pays/deductibles"/>
    <m/>
    <m/>
    <m/>
    <m/>
    <s v="No insurance"/>
    <m/>
    <m/>
    <m/>
    <n v="2"/>
    <n v="1.5"/>
    <m/>
    <n v="0"/>
    <n v="0"/>
    <n v="1"/>
    <n v="0"/>
    <n v="0"/>
    <n v="0"/>
    <n v="0"/>
    <n v="1"/>
    <n v="0"/>
    <n v="0"/>
    <m/>
    <m/>
    <n v="2"/>
    <n v="2"/>
    <s v="Correct"/>
    <x v="0"/>
    <n v="50"/>
    <x v="2"/>
    <x v="49"/>
    <x v="0"/>
    <x v="1"/>
    <s v="English"/>
    <x v="4"/>
    <x v="7"/>
    <x v="0"/>
    <x v="2"/>
    <x v="3"/>
    <s v="No"/>
  </r>
  <r>
    <n v="644"/>
    <m/>
    <m/>
    <s v="Unable to pay co-pays/deductibles"/>
    <m/>
    <m/>
    <m/>
    <s v="Don’t understand need to see a doctor"/>
    <s v="No insurance"/>
    <m/>
    <s v="Fear (e.g. not ready to face/discuss health problem)"/>
    <m/>
    <n v="4"/>
    <n v="0.75"/>
    <m/>
    <n v="0"/>
    <n v="0"/>
    <n v="0.75"/>
    <n v="0"/>
    <n v="0"/>
    <n v="0"/>
    <n v="0.75"/>
    <n v="0.75"/>
    <n v="0"/>
    <n v="0.75"/>
    <m/>
    <m/>
    <n v="3"/>
    <n v="4"/>
    <s v="Correct"/>
    <x v="1"/>
    <n v="53"/>
    <x v="2"/>
    <x v="47"/>
    <x v="1"/>
    <x v="1"/>
    <s v="English"/>
    <x v="4"/>
    <x v="7"/>
    <x v="1"/>
    <x v="2"/>
    <x v="3"/>
    <s v="Yes"/>
  </r>
  <r>
    <n v="645"/>
    <m/>
    <m/>
    <s v="Unable to pay co-pays/deductibles"/>
    <m/>
    <m/>
    <m/>
    <s v="Don’t understand need to see a doctor"/>
    <s v="No insurance"/>
    <s v="Transportation"/>
    <s v="Fear (e.g. not ready to face/discuss health problem)"/>
    <m/>
    <n v="5"/>
    <n v="0.6"/>
    <m/>
    <n v="0"/>
    <n v="0"/>
    <n v="0.6"/>
    <n v="0"/>
    <n v="0"/>
    <n v="0"/>
    <n v="0.6"/>
    <n v="0.6"/>
    <n v="0.6"/>
    <n v="0.6"/>
    <m/>
    <m/>
    <n v="3"/>
    <n v="5"/>
    <s v="Correct"/>
    <x v="0"/>
    <n v="62"/>
    <x v="2"/>
    <x v="47"/>
    <x v="1"/>
    <x v="1"/>
    <s v="English"/>
    <x v="1"/>
    <x v="0"/>
    <x v="0"/>
    <x v="2"/>
    <x v="3"/>
    <s v="No"/>
  </r>
  <r>
    <n v="646"/>
    <m/>
    <m/>
    <m/>
    <s v="Don’t know how to find doctors"/>
    <m/>
    <s v="There are no barriers"/>
    <s v="Don’t understand need to see a doctor"/>
    <m/>
    <m/>
    <s v="Fear (e.g. not ready to face/discuss health problem)"/>
    <m/>
    <n v="4"/>
    <n v="0.75"/>
    <m/>
    <n v="0"/>
    <n v="0"/>
    <n v="0"/>
    <n v="0.75"/>
    <n v="0"/>
    <n v="0.75"/>
    <n v="0.75"/>
    <n v="0"/>
    <n v="0"/>
    <n v="0.75"/>
    <m/>
    <m/>
    <n v="3"/>
    <n v="4"/>
    <s v="Correct"/>
    <x v="2"/>
    <m/>
    <x v="3"/>
    <x v="11"/>
    <x v="2"/>
    <x v="0"/>
    <m/>
    <x v="3"/>
    <x v="2"/>
    <x v="3"/>
    <x v="0"/>
    <x v="3"/>
    <m/>
  </r>
  <r>
    <n v="647"/>
    <m/>
    <m/>
    <m/>
    <m/>
    <s v="Language barriers"/>
    <m/>
    <m/>
    <s v="No insurance"/>
    <m/>
    <s v="Fear (e.g. not ready to face/discuss health problem)"/>
    <m/>
    <n v="3"/>
    <n v="1"/>
    <m/>
    <n v="0"/>
    <n v="0"/>
    <n v="0"/>
    <n v="0"/>
    <n v="1"/>
    <n v="0"/>
    <n v="0"/>
    <n v="1"/>
    <n v="0"/>
    <n v="1"/>
    <m/>
    <m/>
    <n v="3"/>
    <n v="3"/>
    <s v="Correct"/>
    <x v="1"/>
    <n v="36"/>
    <x v="0"/>
    <x v="73"/>
    <x v="5"/>
    <x v="1"/>
    <s v="English"/>
    <x v="5"/>
    <x v="0"/>
    <x v="0"/>
    <x v="2"/>
    <x v="0"/>
    <s v="No"/>
  </r>
  <r>
    <n v="648"/>
    <m/>
    <m/>
    <m/>
    <m/>
    <s v="Language barriers"/>
    <m/>
    <s v="Don’t understand need to see a doctor"/>
    <s v="No insurance"/>
    <m/>
    <m/>
    <m/>
    <n v="3"/>
    <n v="1"/>
    <m/>
    <n v="0"/>
    <n v="0"/>
    <n v="0"/>
    <n v="0"/>
    <n v="1"/>
    <n v="0"/>
    <n v="1"/>
    <n v="1"/>
    <n v="0"/>
    <n v="0"/>
    <m/>
    <m/>
    <n v="3"/>
    <n v="3"/>
    <s v="Correct"/>
    <x v="1"/>
    <n v="34"/>
    <x v="0"/>
    <x v="90"/>
    <x v="2"/>
    <x v="2"/>
    <s v="English, Spanish"/>
    <x v="2"/>
    <x v="4"/>
    <x v="0"/>
    <x v="1"/>
    <x v="1"/>
    <s v="Yes"/>
  </r>
  <r>
    <n v="649"/>
    <m/>
    <m/>
    <s v="Unable to pay co-pays/deductibles"/>
    <m/>
    <m/>
    <m/>
    <s v="Don’t understand need to see a doctor"/>
    <m/>
    <m/>
    <m/>
    <m/>
    <n v="2"/>
    <n v="1.5"/>
    <m/>
    <n v="0"/>
    <n v="0"/>
    <n v="1"/>
    <n v="0"/>
    <n v="0"/>
    <n v="0"/>
    <n v="1"/>
    <n v="0"/>
    <n v="0"/>
    <n v="0"/>
    <m/>
    <m/>
    <n v="2"/>
    <n v="2"/>
    <s v="Correct"/>
    <x v="1"/>
    <n v="25"/>
    <x v="2"/>
    <x v="61"/>
    <x v="4"/>
    <x v="2"/>
    <s v="Spanish"/>
    <x v="1"/>
    <x v="4"/>
    <x v="6"/>
    <x v="2"/>
    <x v="4"/>
    <s v="Yes"/>
  </r>
  <r>
    <n v="650"/>
    <m/>
    <m/>
    <m/>
    <m/>
    <m/>
    <s v="There are no barriers"/>
    <m/>
    <m/>
    <m/>
    <m/>
    <m/>
    <n v="1"/>
    <n v="3"/>
    <m/>
    <n v="0"/>
    <n v="0"/>
    <n v="0"/>
    <n v="0"/>
    <n v="0"/>
    <n v="1"/>
    <n v="0"/>
    <n v="0"/>
    <n v="0"/>
    <n v="0"/>
    <m/>
    <m/>
    <n v="1"/>
    <n v="1"/>
    <s v="Correct"/>
    <x v="0"/>
    <n v="56"/>
    <x v="0"/>
    <x v="64"/>
    <x v="1"/>
    <x v="1"/>
    <s v="English"/>
    <x v="6"/>
    <x v="7"/>
    <x v="0"/>
    <x v="2"/>
    <x v="0"/>
    <s v="Yes"/>
  </r>
  <r>
    <n v="651"/>
    <m/>
    <m/>
    <m/>
    <m/>
    <s v="Language barriers"/>
    <m/>
    <s v="Don’t understand need to see a doctor"/>
    <m/>
    <m/>
    <m/>
    <m/>
    <n v="2"/>
    <n v="1.5"/>
    <m/>
    <n v="0"/>
    <n v="0"/>
    <n v="0"/>
    <n v="0"/>
    <n v="1"/>
    <n v="0"/>
    <n v="1"/>
    <n v="0"/>
    <n v="0"/>
    <n v="0"/>
    <m/>
    <m/>
    <n v="2"/>
    <n v="2"/>
    <s v="Correct"/>
    <x v="0"/>
    <n v="21"/>
    <x v="0"/>
    <x v="134"/>
    <x v="1"/>
    <x v="0"/>
    <s v="English"/>
    <x v="3"/>
    <x v="0"/>
    <x v="0"/>
    <x v="0"/>
    <x v="3"/>
    <m/>
  </r>
  <r>
    <n v="652"/>
    <m/>
    <m/>
    <s v="Unable to pay co-pays/deductibles"/>
    <m/>
    <m/>
    <m/>
    <s v="Don’t understand need to see a doctor"/>
    <m/>
    <m/>
    <m/>
    <m/>
    <n v="2"/>
    <n v="1.5"/>
    <m/>
    <n v="0"/>
    <n v="0"/>
    <n v="1"/>
    <n v="0"/>
    <n v="0"/>
    <n v="0"/>
    <n v="1"/>
    <n v="0"/>
    <n v="0"/>
    <n v="0"/>
    <m/>
    <m/>
    <n v="2"/>
    <n v="2"/>
    <s v="Correct"/>
    <x v="1"/>
    <n v="19"/>
    <x v="0"/>
    <x v="7"/>
    <x v="1"/>
    <x v="1"/>
    <m/>
    <x v="3"/>
    <x v="2"/>
    <x v="0"/>
    <x v="2"/>
    <x v="3"/>
    <m/>
  </r>
  <r>
    <n v="653"/>
    <m/>
    <m/>
    <m/>
    <s v="Don’t know how to find doctors"/>
    <m/>
    <m/>
    <m/>
    <m/>
    <m/>
    <m/>
    <m/>
    <n v="1"/>
    <n v="3"/>
    <m/>
    <n v="0"/>
    <n v="0"/>
    <n v="0"/>
    <n v="1"/>
    <n v="0"/>
    <n v="0"/>
    <n v="0"/>
    <n v="0"/>
    <n v="0"/>
    <n v="0"/>
    <m/>
    <m/>
    <n v="1"/>
    <n v="1"/>
    <s v="Correct"/>
    <x v="0"/>
    <n v="28"/>
    <x v="0"/>
    <x v="159"/>
    <x v="2"/>
    <x v="0"/>
    <s v="English"/>
    <x v="2"/>
    <x v="0"/>
    <x v="0"/>
    <x v="2"/>
    <x v="0"/>
    <s v="Yes"/>
  </r>
  <r>
    <n v="654"/>
    <m/>
    <m/>
    <s v="Unable to pay co-pays/deductibles"/>
    <m/>
    <s v="Language barriers"/>
    <m/>
    <m/>
    <s v="No insurance"/>
    <m/>
    <m/>
    <m/>
    <n v="3"/>
    <n v="1"/>
    <m/>
    <n v="0"/>
    <n v="0"/>
    <n v="1"/>
    <n v="0"/>
    <n v="1"/>
    <n v="0"/>
    <n v="0"/>
    <n v="1"/>
    <n v="0"/>
    <n v="0"/>
    <m/>
    <m/>
    <n v="3"/>
    <n v="3"/>
    <s v="Correct"/>
    <x v="0"/>
    <n v="24"/>
    <x v="0"/>
    <x v="90"/>
    <x v="1"/>
    <x v="1"/>
    <s v="English"/>
    <x v="5"/>
    <x v="7"/>
    <x v="5"/>
    <x v="2"/>
    <x v="0"/>
    <s v="Yes"/>
  </r>
  <r>
    <n v="655"/>
    <m/>
    <m/>
    <s v="Unable to pay co-pays/deductibles"/>
    <m/>
    <s v="Language barriers"/>
    <m/>
    <s v="Don’t understand need to see a doctor"/>
    <m/>
    <m/>
    <s v="Fear (e.g. not ready to face/discuss health problem)"/>
    <m/>
    <n v="4"/>
    <n v="0.75"/>
    <m/>
    <n v="0"/>
    <n v="0"/>
    <n v="0.75"/>
    <n v="0"/>
    <n v="0.75"/>
    <n v="0"/>
    <n v="0.75"/>
    <n v="0"/>
    <n v="0"/>
    <n v="0.75"/>
    <m/>
    <m/>
    <n v="3"/>
    <n v="4"/>
    <s v="Correct"/>
    <x v="0"/>
    <n v="54"/>
    <x v="3"/>
    <x v="4"/>
    <x v="2"/>
    <x v="2"/>
    <s v="English, Spanish"/>
    <x v="1"/>
    <x v="7"/>
    <x v="0"/>
    <x v="2"/>
    <x v="3"/>
    <s v="No"/>
  </r>
  <r>
    <n v="656"/>
    <m/>
    <m/>
    <m/>
    <m/>
    <s v="Language barriers"/>
    <m/>
    <s v="Don’t understand need to see a doctor"/>
    <s v="No insurance"/>
    <m/>
    <m/>
    <m/>
    <n v="3"/>
    <n v="1"/>
    <m/>
    <n v="0"/>
    <n v="0"/>
    <n v="0"/>
    <n v="0"/>
    <n v="1"/>
    <n v="0"/>
    <n v="1"/>
    <n v="1"/>
    <n v="0"/>
    <n v="0"/>
    <m/>
    <m/>
    <n v="3"/>
    <n v="3"/>
    <s v="Correct"/>
    <x v="1"/>
    <n v="52"/>
    <x v="0"/>
    <x v="3"/>
    <x v="1"/>
    <x v="1"/>
    <s v="English, Portuguese"/>
    <x v="5"/>
    <x v="3"/>
    <x v="0"/>
    <x v="2"/>
    <x v="0"/>
    <s v="No"/>
  </r>
  <r>
    <n v="657"/>
    <m/>
    <m/>
    <m/>
    <m/>
    <m/>
    <m/>
    <s v="Don’t understand need to see a doctor"/>
    <m/>
    <s v="Transportation"/>
    <s v="Fear (e.g. not ready to face/discuss health problem)"/>
    <m/>
    <n v="3"/>
    <n v="1"/>
    <m/>
    <n v="0"/>
    <n v="0"/>
    <n v="0"/>
    <n v="0"/>
    <n v="0"/>
    <n v="0"/>
    <n v="1"/>
    <n v="0"/>
    <n v="1"/>
    <n v="1"/>
    <m/>
    <m/>
    <n v="3"/>
    <n v="3"/>
    <s v="Correct"/>
    <x v="0"/>
    <n v="56"/>
    <x v="0"/>
    <x v="64"/>
    <x v="0"/>
    <x v="0"/>
    <s v="English"/>
    <x v="4"/>
    <x v="4"/>
    <x v="0"/>
    <x v="2"/>
    <x v="0"/>
    <s v="Yes"/>
  </r>
  <r>
    <n v="658"/>
    <m/>
    <m/>
    <m/>
    <m/>
    <m/>
    <m/>
    <m/>
    <m/>
    <m/>
    <s v="Fear (e.g. not ready to face/discuss health problem)"/>
    <m/>
    <n v="1"/>
    <n v="3"/>
    <m/>
    <n v="0"/>
    <n v="0"/>
    <n v="0"/>
    <n v="0"/>
    <n v="0"/>
    <n v="0"/>
    <n v="0"/>
    <n v="0"/>
    <n v="0"/>
    <n v="1"/>
    <m/>
    <m/>
    <n v="1"/>
    <n v="1"/>
    <s v="Correct"/>
    <x v="0"/>
    <n v="88"/>
    <x v="0"/>
    <x v="112"/>
    <x v="1"/>
    <x v="0"/>
    <s v="English"/>
    <x v="3"/>
    <x v="7"/>
    <x v="2"/>
    <x v="2"/>
    <x v="3"/>
    <s v="No"/>
  </r>
  <r>
    <n v="659"/>
    <m/>
    <m/>
    <m/>
    <m/>
    <m/>
    <m/>
    <s v="Don’t understand need to see a doctor"/>
    <s v="No insurance"/>
    <m/>
    <m/>
    <m/>
    <n v="2"/>
    <n v="1.5"/>
    <m/>
    <n v="0"/>
    <n v="0"/>
    <n v="0"/>
    <n v="0"/>
    <n v="0"/>
    <n v="0"/>
    <n v="1"/>
    <n v="1"/>
    <n v="0"/>
    <n v="0"/>
    <m/>
    <m/>
    <n v="2"/>
    <n v="2"/>
    <s v="Correct"/>
    <x v="0"/>
    <n v="66"/>
    <x v="0"/>
    <x v="112"/>
    <x v="1"/>
    <x v="0"/>
    <s v="English"/>
    <x v="3"/>
    <x v="7"/>
    <x v="2"/>
    <x v="2"/>
    <x v="5"/>
    <s v="No"/>
  </r>
  <r>
    <n v="660"/>
    <m/>
    <m/>
    <m/>
    <m/>
    <m/>
    <m/>
    <m/>
    <m/>
    <m/>
    <m/>
    <m/>
    <n v="0"/>
    <e v="#DIV/0!"/>
    <m/>
    <n v="0"/>
    <n v="0"/>
    <n v="0"/>
    <n v="0"/>
    <n v="0"/>
    <n v="0"/>
    <n v="0"/>
    <n v="0"/>
    <n v="0"/>
    <n v="0"/>
    <m/>
    <m/>
    <n v="0"/>
    <n v="0"/>
    <s v="Correct"/>
    <x v="0"/>
    <n v="81"/>
    <x v="0"/>
    <x v="112"/>
    <x v="1"/>
    <x v="0"/>
    <s v="English"/>
    <x v="4"/>
    <x v="7"/>
    <x v="2"/>
    <x v="2"/>
    <x v="6"/>
    <s v="No"/>
  </r>
  <r>
    <n v="661"/>
    <m/>
    <m/>
    <m/>
    <m/>
    <m/>
    <s v="There are no barriers"/>
    <m/>
    <m/>
    <m/>
    <m/>
    <m/>
    <n v="1"/>
    <n v="3"/>
    <m/>
    <n v="0"/>
    <n v="0"/>
    <n v="0"/>
    <n v="0"/>
    <n v="0"/>
    <n v="1"/>
    <n v="0"/>
    <n v="0"/>
    <n v="0"/>
    <n v="0"/>
    <m/>
    <m/>
    <n v="1"/>
    <n v="1"/>
    <s v="Correct"/>
    <x v="0"/>
    <n v="95"/>
    <x v="0"/>
    <x v="112"/>
    <x v="1"/>
    <x v="1"/>
    <s v="English"/>
    <x v="3"/>
    <x v="7"/>
    <x v="2"/>
    <x v="2"/>
    <x v="3"/>
    <s v="No"/>
  </r>
  <r>
    <n v="662"/>
    <m/>
    <m/>
    <m/>
    <m/>
    <m/>
    <m/>
    <m/>
    <m/>
    <m/>
    <s v="Fear (e.g. not ready to face/discuss health problem)"/>
    <m/>
    <n v="1"/>
    <n v="3"/>
    <m/>
    <n v="0"/>
    <n v="0"/>
    <n v="0"/>
    <n v="0"/>
    <n v="0"/>
    <n v="0"/>
    <n v="0"/>
    <n v="0"/>
    <n v="0"/>
    <n v="1"/>
    <m/>
    <m/>
    <n v="1"/>
    <n v="1"/>
    <s v="Correct"/>
    <x v="0"/>
    <n v="68"/>
    <x v="0"/>
    <x v="117"/>
    <x v="1"/>
    <x v="0"/>
    <s v="English"/>
    <x v="3"/>
    <x v="1"/>
    <x v="2"/>
    <x v="2"/>
    <x v="5"/>
    <s v="Yes"/>
  </r>
  <r>
    <n v="663"/>
    <m/>
    <m/>
    <m/>
    <m/>
    <m/>
    <m/>
    <m/>
    <m/>
    <m/>
    <m/>
    <m/>
    <n v="0"/>
    <e v="#DIV/0!"/>
    <m/>
    <n v="0"/>
    <n v="0"/>
    <n v="0"/>
    <n v="0"/>
    <n v="0"/>
    <n v="0"/>
    <n v="0"/>
    <n v="0"/>
    <n v="0"/>
    <n v="0"/>
    <m/>
    <m/>
    <n v="0"/>
    <n v="0"/>
    <s v="Correct"/>
    <x v="1"/>
    <n v="70"/>
    <x v="0"/>
    <x v="112"/>
    <x v="1"/>
    <x v="1"/>
    <s v="English"/>
    <x v="2"/>
    <x v="7"/>
    <x v="2"/>
    <x v="2"/>
    <x v="3"/>
    <s v="No"/>
  </r>
  <r>
    <n v="664"/>
    <m/>
    <m/>
    <m/>
    <s v="Don’t know how to find doctors"/>
    <m/>
    <m/>
    <s v="Don’t understand need to see a doctor"/>
    <m/>
    <m/>
    <s v="Fear (e.g. not ready to face/discuss health problem)"/>
    <m/>
    <n v="3"/>
    <n v="1"/>
    <m/>
    <n v="0"/>
    <n v="0"/>
    <n v="0"/>
    <n v="1"/>
    <n v="0"/>
    <n v="0"/>
    <n v="1"/>
    <n v="0"/>
    <n v="0"/>
    <n v="1"/>
    <m/>
    <m/>
    <n v="3"/>
    <n v="3"/>
    <s v="Correct"/>
    <x v="1"/>
    <n v="18"/>
    <x v="2"/>
    <x v="58"/>
    <x v="7"/>
    <x v="1"/>
    <s v="English"/>
    <x v="3"/>
    <x v="3"/>
    <x v="5"/>
    <x v="2"/>
    <x v="4"/>
    <s v="No"/>
  </r>
  <r>
    <n v="665"/>
    <m/>
    <m/>
    <s v="Unable to pay co-pays/deductibles"/>
    <m/>
    <m/>
    <m/>
    <m/>
    <m/>
    <m/>
    <m/>
    <m/>
    <n v="1"/>
    <n v="3"/>
    <m/>
    <n v="0"/>
    <n v="0"/>
    <n v="1"/>
    <n v="0"/>
    <n v="0"/>
    <n v="0"/>
    <n v="0"/>
    <n v="0"/>
    <n v="0"/>
    <n v="0"/>
    <m/>
    <m/>
    <n v="1"/>
    <n v="1"/>
    <s v="Correct"/>
    <x v="1"/>
    <n v="31"/>
    <x v="2"/>
    <x v="160"/>
    <x v="1"/>
    <x v="1"/>
    <s v="English"/>
    <x v="5"/>
    <x v="7"/>
    <x v="4"/>
    <x v="2"/>
    <x v="4"/>
    <s v="Yes"/>
  </r>
  <r>
    <n v="666"/>
    <m/>
    <m/>
    <s v="Unable to pay co-pays/deductibles"/>
    <m/>
    <m/>
    <m/>
    <m/>
    <m/>
    <m/>
    <m/>
    <m/>
    <n v="1"/>
    <n v="3"/>
    <m/>
    <n v="0"/>
    <n v="0"/>
    <n v="1"/>
    <n v="0"/>
    <n v="0"/>
    <n v="0"/>
    <n v="0"/>
    <n v="0"/>
    <n v="0"/>
    <n v="0"/>
    <m/>
    <m/>
    <n v="1"/>
    <n v="1"/>
    <s v="Correct"/>
    <x v="0"/>
    <n v="40"/>
    <x v="2"/>
    <x v="68"/>
    <x v="1"/>
    <x v="1"/>
    <s v="English"/>
    <x v="0"/>
    <x v="1"/>
    <x v="0"/>
    <x v="2"/>
    <x v="0"/>
    <s v="Yes"/>
  </r>
  <r>
    <n v="667"/>
    <m/>
    <m/>
    <m/>
    <m/>
    <m/>
    <m/>
    <m/>
    <m/>
    <m/>
    <s v="Fear (e.g. not ready to face/discuss health problem)"/>
    <m/>
    <n v="1"/>
    <n v="3"/>
    <m/>
    <n v="0"/>
    <n v="0"/>
    <n v="0"/>
    <n v="0"/>
    <n v="0"/>
    <n v="0"/>
    <n v="0"/>
    <n v="0"/>
    <n v="0"/>
    <n v="1"/>
    <m/>
    <m/>
    <n v="1"/>
    <n v="1"/>
    <s v="Correct"/>
    <x v="1"/>
    <n v="19"/>
    <x v="2"/>
    <x v="58"/>
    <x v="1"/>
    <x v="1"/>
    <s v="English"/>
    <x v="4"/>
    <x v="0"/>
    <x v="0"/>
    <x v="2"/>
    <x v="0"/>
    <s v="Yes"/>
  </r>
  <r>
    <n v="668"/>
    <m/>
    <m/>
    <m/>
    <m/>
    <m/>
    <m/>
    <s v="Don’t understand need to see a doctor"/>
    <s v="No insurance"/>
    <m/>
    <s v="Fear (e.g. not ready to face/discuss health problem)"/>
    <m/>
    <n v="3"/>
    <n v="1"/>
    <m/>
    <n v="0"/>
    <n v="0"/>
    <n v="0"/>
    <n v="0"/>
    <n v="0"/>
    <n v="0"/>
    <n v="1"/>
    <n v="1"/>
    <n v="0"/>
    <n v="1"/>
    <m/>
    <m/>
    <n v="3"/>
    <n v="3"/>
    <s v="Correct"/>
    <x v="1"/>
    <n v="33"/>
    <x v="2"/>
    <x v="58"/>
    <x v="1"/>
    <x v="1"/>
    <s v="English"/>
    <x v="0"/>
    <x v="3"/>
    <x v="6"/>
    <x v="2"/>
    <x v="4"/>
    <m/>
  </r>
  <r>
    <n v="669"/>
    <m/>
    <s v="Lack of availability of doctors"/>
    <m/>
    <m/>
    <m/>
    <m/>
    <m/>
    <m/>
    <s v="Transportation"/>
    <s v="Fear (e.g. not ready to face/discuss health problem)"/>
    <m/>
    <n v="3"/>
    <n v="1"/>
    <m/>
    <n v="0"/>
    <n v="1"/>
    <n v="0"/>
    <n v="0"/>
    <n v="0"/>
    <n v="0"/>
    <n v="0"/>
    <n v="0"/>
    <n v="1"/>
    <n v="1"/>
    <m/>
    <m/>
    <n v="3"/>
    <n v="3"/>
    <s v="Correct"/>
    <x v="1"/>
    <n v="36"/>
    <x v="2"/>
    <x v="161"/>
    <x v="1"/>
    <x v="1"/>
    <s v="English"/>
    <x v="3"/>
    <x v="0"/>
    <x v="1"/>
    <x v="2"/>
    <x v="4"/>
    <s v="Yes"/>
  </r>
  <r>
    <n v="670"/>
    <s v="Cultural/religious beliefs"/>
    <s v="Lack of availability of doctors"/>
    <m/>
    <s v="Don’t know how to find doctors"/>
    <m/>
    <m/>
    <m/>
    <m/>
    <s v="Transportation"/>
    <m/>
    <m/>
    <n v="4"/>
    <n v="0.75"/>
    <m/>
    <n v="0.75"/>
    <n v="0.75"/>
    <n v="0"/>
    <n v="0.75"/>
    <n v="0"/>
    <n v="0"/>
    <n v="0"/>
    <n v="0"/>
    <n v="0.75"/>
    <n v="0"/>
    <m/>
    <m/>
    <n v="3"/>
    <n v="4"/>
    <s v="Correct"/>
    <x v="0"/>
    <n v="21"/>
    <x v="2"/>
    <x v="68"/>
    <x v="1"/>
    <x v="1"/>
    <s v="English"/>
    <x v="4"/>
    <x v="0"/>
    <x v="1"/>
    <x v="2"/>
    <x v="4"/>
    <s v="Yes"/>
  </r>
  <r>
    <n v="671"/>
    <m/>
    <m/>
    <s v="Unable to pay co-pays/deductibles"/>
    <m/>
    <m/>
    <m/>
    <m/>
    <m/>
    <m/>
    <m/>
    <m/>
    <n v="1"/>
    <n v="3"/>
    <m/>
    <n v="0"/>
    <n v="0"/>
    <n v="1"/>
    <n v="0"/>
    <n v="0"/>
    <n v="0"/>
    <n v="0"/>
    <n v="0"/>
    <n v="0"/>
    <n v="0"/>
    <m/>
    <m/>
    <n v="1"/>
    <n v="1"/>
    <s v="Correct"/>
    <x v="0"/>
    <n v="52"/>
    <x v="2"/>
    <x v="143"/>
    <x v="1"/>
    <x v="1"/>
    <s v="English"/>
    <x v="0"/>
    <x v="7"/>
    <x v="2"/>
    <x v="2"/>
    <x v="0"/>
    <s v="No"/>
  </r>
  <r>
    <n v="672"/>
    <m/>
    <s v="Lack of availability of doctors"/>
    <m/>
    <m/>
    <m/>
    <m/>
    <m/>
    <s v="No insurance"/>
    <m/>
    <s v="Fear (e.g. not ready to face/discuss health problem)"/>
    <m/>
    <n v="3"/>
    <n v="1"/>
    <m/>
    <n v="0"/>
    <n v="1"/>
    <n v="0"/>
    <n v="0"/>
    <n v="0"/>
    <n v="0"/>
    <n v="0"/>
    <n v="1"/>
    <n v="0"/>
    <n v="1"/>
    <m/>
    <m/>
    <n v="3"/>
    <n v="3"/>
    <s v="Correct"/>
    <x v="0"/>
    <n v="28"/>
    <x v="2"/>
    <x v="63"/>
    <x v="1"/>
    <x v="1"/>
    <s v="English"/>
    <x v="6"/>
    <x v="0"/>
    <x v="0"/>
    <x v="2"/>
    <x v="0"/>
    <s v="Yes"/>
  </r>
  <r>
    <n v="673"/>
    <m/>
    <m/>
    <m/>
    <m/>
    <m/>
    <m/>
    <m/>
    <m/>
    <m/>
    <s v="Fear (e.g. not ready to face/discuss health problem)"/>
    <m/>
    <n v="1"/>
    <n v="3"/>
    <m/>
    <n v="0"/>
    <n v="0"/>
    <n v="0"/>
    <n v="0"/>
    <n v="0"/>
    <n v="0"/>
    <n v="0"/>
    <n v="0"/>
    <n v="0"/>
    <n v="1"/>
    <m/>
    <m/>
    <n v="1"/>
    <n v="1"/>
    <s v="Correct"/>
    <x v="1"/>
    <n v="18"/>
    <x v="2"/>
    <x v="28"/>
    <x v="1"/>
    <x v="1"/>
    <s v="English"/>
    <x v="5"/>
    <x v="4"/>
    <x v="0"/>
    <x v="2"/>
    <x v="0"/>
    <s v="Yes"/>
  </r>
  <r>
    <n v="674"/>
    <m/>
    <m/>
    <s v="Unable to pay co-pays/deductibles"/>
    <m/>
    <m/>
    <m/>
    <s v="Don’t understand need to see a doctor"/>
    <s v="No insurance"/>
    <s v="Transportation"/>
    <s v="Fear (e.g. not ready to face/discuss health problem)"/>
    <m/>
    <n v="5"/>
    <n v="0.6"/>
    <m/>
    <n v="0"/>
    <n v="0"/>
    <n v="0.6"/>
    <n v="0"/>
    <n v="0"/>
    <n v="0"/>
    <n v="0.6"/>
    <n v="0.6"/>
    <n v="0.6"/>
    <n v="0.6"/>
    <m/>
    <m/>
    <n v="3"/>
    <n v="5"/>
    <s v="Correct"/>
    <x v="2"/>
    <m/>
    <x v="3"/>
    <x v="11"/>
    <x v="2"/>
    <x v="0"/>
    <m/>
    <x v="3"/>
    <x v="2"/>
    <x v="3"/>
    <x v="0"/>
    <x v="3"/>
    <m/>
  </r>
  <r>
    <n v="675"/>
    <m/>
    <m/>
    <m/>
    <m/>
    <m/>
    <s v="There are no barriers"/>
    <m/>
    <m/>
    <m/>
    <m/>
    <m/>
    <n v="1"/>
    <n v="3"/>
    <m/>
    <n v="0"/>
    <n v="0"/>
    <n v="0"/>
    <n v="0"/>
    <n v="0"/>
    <n v="1"/>
    <n v="0"/>
    <n v="0"/>
    <n v="0"/>
    <n v="0"/>
    <m/>
    <m/>
    <n v="1"/>
    <n v="1"/>
    <s v="Correct"/>
    <x v="0"/>
    <n v="52"/>
    <x v="2"/>
    <x v="61"/>
    <x v="1"/>
    <x v="1"/>
    <s v="English"/>
    <x v="6"/>
    <x v="0"/>
    <x v="4"/>
    <x v="2"/>
    <x v="0"/>
    <s v="Yes"/>
  </r>
  <r>
    <n v="676"/>
    <m/>
    <m/>
    <s v="Unable to pay co-pays/deductibles"/>
    <m/>
    <m/>
    <s v="There are no barriers"/>
    <m/>
    <m/>
    <s v="Transportation"/>
    <s v="Fear (e.g. not ready to face/discuss health problem)"/>
    <m/>
    <n v="4"/>
    <n v="0.75"/>
    <m/>
    <n v="0"/>
    <n v="0"/>
    <n v="0.75"/>
    <n v="0"/>
    <n v="0"/>
    <n v="0.75"/>
    <n v="0"/>
    <n v="0"/>
    <n v="0.75"/>
    <n v="0.75"/>
    <m/>
    <m/>
    <n v="3"/>
    <n v="4"/>
    <s v="Correct"/>
    <x v="0"/>
    <n v="64"/>
    <x v="2"/>
    <x v="57"/>
    <x v="1"/>
    <x v="1"/>
    <s v="English, Spanish"/>
    <x v="1"/>
    <x v="0"/>
    <x v="3"/>
    <x v="2"/>
    <x v="4"/>
    <s v="No"/>
  </r>
  <r>
    <n v="677"/>
    <m/>
    <m/>
    <m/>
    <m/>
    <m/>
    <m/>
    <s v="Don’t understand need to see a doctor"/>
    <s v="No insurance"/>
    <m/>
    <m/>
    <m/>
    <n v="2"/>
    <n v="1.5"/>
    <m/>
    <n v="0"/>
    <n v="0"/>
    <n v="0"/>
    <n v="0"/>
    <n v="0"/>
    <n v="0"/>
    <n v="1"/>
    <n v="1"/>
    <n v="0"/>
    <n v="0"/>
    <m/>
    <m/>
    <n v="2"/>
    <n v="2"/>
    <s v="Correct"/>
    <x v="1"/>
    <n v="48"/>
    <x v="0"/>
    <x v="4"/>
    <x v="2"/>
    <x v="2"/>
    <s v="Spanish"/>
    <x v="2"/>
    <x v="7"/>
    <x v="0"/>
    <x v="2"/>
    <x v="3"/>
    <s v="Yes"/>
  </r>
  <r>
    <n v="678"/>
    <m/>
    <m/>
    <m/>
    <m/>
    <m/>
    <m/>
    <m/>
    <s v="No insurance"/>
    <m/>
    <m/>
    <m/>
    <n v="1"/>
    <n v="3"/>
    <m/>
    <n v="0"/>
    <n v="0"/>
    <n v="0"/>
    <n v="0"/>
    <n v="0"/>
    <n v="0"/>
    <n v="0"/>
    <n v="1"/>
    <n v="0"/>
    <n v="0"/>
    <m/>
    <m/>
    <n v="1"/>
    <n v="1"/>
    <s v="Correct"/>
    <x v="0"/>
    <n v="33"/>
    <x v="2"/>
    <x v="28"/>
    <x v="1"/>
    <x v="1"/>
    <s v="English, Other"/>
    <x v="2"/>
    <x v="6"/>
    <x v="0"/>
    <x v="2"/>
    <x v="0"/>
    <s v="Yes"/>
  </r>
  <r>
    <n v="679"/>
    <m/>
    <s v="Lack of availability of doctors"/>
    <m/>
    <m/>
    <m/>
    <m/>
    <m/>
    <s v="No insurance"/>
    <m/>
    <s v="Fear (e.g. not ready to face/discuss health problem)"/>
    <m/>
    <n v="3"/>
    <n v="1"/>
    <m/>
    <n v="0"/>
    <n v="1"/>
    <n v="0"/>
    <n v="0"/>
    <n v="0"/>
    <n v="0"/>
    <n v="0"/>
    <n v="1"/>
    <n v="0"/>
    <n v="1"/>
    <m/>
    <m/>
    <n v="3"/>
    <n v="3"/>
    <s v="Correct"/>
    <x v="0"/>
    <n v="28"/>
    <x v="2"/>
    <x v="63"/>
    <x v="2"/>
    <x v="0"/>
    <m/>
    <x v="3"/>
    <x v="0"/>
    <x v="3"/>
    <x v="0"/>
    <x v="3"/>
    <m/>
  </r>
  <r>
    <n v="680"/>
    <m/>
    <m/>
    <m/>
    <s v="Don’t know how to find doctors"/>
    <m/>
    <m/>
    <m/>
    <m/>
    <s v="Transportation"/>
    <m/>
    <m/>
    <n v="2"/>
    <n v="1.5"/>
    <m/>
    <n v="0"/>
    <n v="0"/>
    <n v="0"/>
    <n v="1"/>
    <n v="0"/>
    <n v="0"/>
    <n v="0"/>
    <n v="0"/>
    <n v="1"/>
    <n v="0"/>
    <m/>
    <m/>
    <n v="2"/>
    <n v="2"/>
    <s v="Correct"/>
    <x v="0"/>
    <n v="75"/>
    <x v="2"/>
    <x v="102"/>
    <x v="1"/>
    <x v="1"/>
    <s v="English"/>
    <x v="6"/>
    <x v="4"/>
    <x v="2"/>
    <x v="2"/>
    <x v="5"/>
    <s v="Yes"/>
  </r>
  <r>
    <n v="681"/>
    <m/>
    <m/>
    <m/>
    <m/>
    <m/>
    <m/>
    <m/>
    <m/>
    <m/>
    <m/>
    <m/>
    <n v="0"/>
    <e v="#DIV/0!"/>
    <m/>
    <n v="0"/>
    <n v="0"/>
    <n v="0"/>
    <n v="0"/>
    <n v="0"/>
    <n v="0"/>
    <n v="0"/>
    <n v="0"/>
    <n v="0"/>
    <n v="0"/>
    <m/>
    <m/>
    <n v="0"/>
    <n v="0"/>
    <s v="Correct"/>
    <x v="1"/>
    <n v="31"/>
    <x v="2"/>
    <x v="42"/>
    <x v="1"/>
    <x v="1"/>
    <s v="English"/>
    <x v="2"/>
    <x v="6"/>
    <x v="0"/>
    <x v="2"/>
    <x v="4"/>
    <s v="Yes"/>
  </r>
  <r>
    <n v="682"/>
    <m/>
    <s v="Lack of availability of doctors"/>
    <m/>
    <m/>
    <m/>
    <m/>
    <s v="Don’t understand need to see a doctor"/>
    <m/>
    <s v="Transportation"/>
    <s v="Fear (e.g. not ready to face/discuss health problem)"/>
    <m/>
    <n v="4"/>
    <n v="0.75"/>
    <m/>
    <n v="0"/>
    <n v="0.75"/>
    <n v="0"/>
    <n v="0"/>
    <n v="0"/>
    <n v="0"/>
    <n v="0.75"/>
    <n v="0"/>
    <n v="0.75"/>
    <n v="0.75"/>
    <m/>
    <m/>
    <n v="3"/>
    <n v="4"/>
    <s v="Correct"/>
    <x v="0"/>
    <n v="95"/>
    <x v="2"/>
    <x v="102"/>
    <x v="1"/>
    <x v="1"/>
    <s v="English"/>
    <x v="3"/>
    <x v="0"/>
    <x v="2"/>
    <x v="2"/>
    <x v="6"/>
    <s v="No"/>
  </r>
  <r>
    <n v="683"/>
    <m/>
    <m/>
    <m/>
    <m/>
    <m/>
    <s v="There are no barriers"/>
    <m/>
    <m/>
    <m/>
    <m/>
    <m/>
    <n v="1"/>
    <n v="3"/>
    <m/>
    <n v="0"/>
    <n v="0"/>
    <n v="0"/>
    <n v="0"/>
    <n v="0"/>
    <n v="1"/>
    <n v="0"/>
    <n v="0"/>
    <n v="0"/>
    <n v="0"/>
    <m/>
    <m/>
    <n v="1"/>
    <n v="1"/>
    <s v="Correct"/>
    <x v="1"/>
    <n v="25"/>
    <x v="2"/>
    <x v="54"/>
    <x v="1"/>
    <x v="1"/>
    <s v="English"/>
    <x v="3"/>
    <x v="4"/>
    <x v="5"/>
    <x v="2"/>
    <x v="3"/>
    <s v="Yes"/>
  </r>
  <r>
    <n v="684"/>
    <m/>
    <m/>
    <m/>
    <s v="Don’t know how to find doctors"/>
    <m/>
    <m/>
    <m/>
    <m/>
    <m/>
    <s v="Fear (e.g. not ready to face/discuss health problem)"/>
    <m/>
    <n v="2"/>
    <n v="1.5"/>
    <m/>
    <n v="0"/>
    <n v="0"/>
    <n v="0"/>
    <n v="1"/>
    <n v="0"/>
    <n v="0"/>
    <n v="0"/>
    <n v="0"/>
    <n v="0"/>
    <n v="1"/>
    <m/>
    <m/>
    <n v="2"/>
    <n v="2"/>
    <s v="Correct"/>
    <x v="0"/>
    <n v="24"/>
    <x v="2"/>
    <x v="63"/>
    <x v="1"/>
    <x v="1"/>
    <s v="English"/>
    <x v="2"/>
    <x v="4"/>
    <x v="0"/>
    <x v="1"/>
    <x v="1"/>
    <s v="Yes"/>
  </r>
  <r>
    <n v="685"/>
    <m/>
    <m/>
    <s v="Unable to pay co-pays/deductibles"/>
    <m/>
    <m/>
    <m/>
    <m/>
    <m/>
    <m/>
    <m/>
    <m/>
    <n v="1"/>
    <n v="3"/>
    <m/>
    <n v="0"/>
    <n v="0"/>
    <n v="1"/>
    <n v="0"/>
    <n v="0"/>
    <n v="0"/>
    <n v="0"/>
    <n v="0"/>
    <n v="0"/>
    <n v="0"/>
    <m/>
    <m/>
    <n v="1"/>
    <n v="1"/>
    <s v="Correct"/>
    <x v="0"/>
    <n v="40"/>
    <x v="2"/>
    <x v="57"/>
    <x v="1"/>
    <x v="1"/>
    <s v="English"/>
    <x v="5"/>
    <x v="7"/>
    <x v="0"/>
    <x v="2"/>
    <x v="0"/>
    <s v="Yes"/>
  </r>
  <r>
    <n v="686"/>
    <m/>
    <m/>
    <m/>
    <m/>
    <m/>
    <s v="There are no barriers"/>
    <m/>
    <m/>
    <m/>
    <m/>
    <m/>
    <n v="1"/>
    <n v="3"/>
    <m/>
    <n v="0"/>
    <n v="0"/>
    <n v="0"/>
    <n v="0"/>
    <n v="0"/>
    <n v="1"/>
    <n v="0"/>
    <n v="0"/>
    <n v="0"/>
    <n v="0"/>
    <m/>
    <m/>
    <n v="1"/>
    <n v="1"/>
    <s v="Correct"/>
    <x v="1"/>
    <n v="91"/>
    <x v="2"/>
    <x v="102"/>
    <x v="1"/>
    <x v="1"/>
    <s v="English"/>
    <x v="6"/>
    <x v="0"/>
    <x v="2"/>
    <x v="2"/>
    <x v="5"/>
    <s v="No"/>
  </r>
  <r>
    <n v="687"/>
    <m/>
    <m/>
    <m/>
    <m/>
    <m/>
    <s v="There are no barriers"/>
    <m/>
    <m/>
    <m/>
    <m/>
    <m/>
    <n v="1"/>
    <n v="3"/>
    <m/>
    <n v="0"/>
    <n v="0"/>
    <n v="0"/>
    <n v="0"/>
    <n v="0"/>
    <n v="1"/>
    <n v="0"/>
    <n v="0"/>
    <n v="0"/>
    <n v="0"/>
    <m/>
    <m/>
    <n v="1"/>
    <n v="1"/>
    <s v="Correct"/>
    <x v="1"/>
    <n v="38"/>
    <x v="2"/>
    <x v="53"/>
    <x v="1"/>
    <x v="1"/>
    <s v="English"/>
    <x v="2"/>
    <x v="2"/>
    <x v="6"/>
    <x v="2"/>
    <x v="3"/>
    <s v="Yes"/>
  </r>
  <r>
    <n v="688"/>
    <m/>
    <m/>
    <m/>
    <m/>
    <s v="Language barriers"/>
    <m/>
    <s v="Don’t understand need to see a doctor"/>
    <m/>
    <m/>
    <s v="Fear (e.g. not ready to face/discuss health problem)"/>
    <m/>
    <n v="3"/>
    <n v="1"/>
    <m/>
    <n v="0"/>
    <n v="0"/>
    <n v="0"/>
    <n v="0"/>
    <n v="1"/>
    <n v="0"/>
    <n v="1"/>
    <n v="0"/>
    <n v="0"/>
    <n v="1"/>
    <m/>
    <m/>
    <n v="3"/>
    <n v="3"/>
    <s v="Correct"/>
    <x v="1"/>
    <n v="43"/>
    <x v="2"/>
    <x v="57"/>
    <x v="4"/>
    <x v="2"/>
    <s v="Spanish"/>
    <x v="4"/>
    <x v="0"/>
    <x v="6"/>
    <x v="2"/>
    <x v="3"/>
    <s v="Yes"/>
  </r>
  <r>
    <n v="689"/>
    <m/>
    <s v="Lack of availability of doctors"/>
    <m/>
    <m/>
    <m/>
    <m/>
    <m/>
    <m/>
    <m/>
    <m/>
    <m/>
    <n v="1"/>
    <n v="3"/>
    <m/>
    <n v="0"/>
    <n v="1"/>
    <n v="0"/>
    <n v="0"/>
    <n v="0"/>
    <n v="0"/>
    <n v="0"/>
    <n v="0"/>
    <n v="0"/>
    <n v="0"/>
    <m/>
    <m/>
    <n v="1"/>
    <n v="1"/>
    <s v="Correct"/>
    <x v="0"/>
    <n v="64"/>
    <x v="2"/>
    <x v="102"/>
    <x v="1"/>
    <x v="1"/>
    <s v="English"/>
    <x v="3"/>
    <x v="7"/>
    <x v="2"/>
    <x v="2"/>
    <x v="3"/>
    <s v="Yes"/>
  </r>
  <r>
    <n v="690"/>
    <m/>
    <m/>
    <m/>
    <m/>
    <m/>
    <s v="There are no barriers"/>
    <m/>
    <m/>
    <m/>
    <m/>
    <m/>
    <n v="1"/>
    <n v="3"/>
    <m/>
    <n v="0"/>
    <n v="0"/>
    <n v="0"/>
    <n v="0"/>
    <n v="0"/>
    <n v="1"/>
    <n v="0"/>
    <n v="0"/>
    <n v="0"/>
    <n v="0"/>
    <m/>
    <m/>
    <n v="1"/>
    <n v="1"/>
    <s v="Correct"/>
    <x v="0"/>
    <n v="89"/>
    <x v="2"/>
    <x v="102"/>
    <x v="1"/>
    <x v="1"/>
    <s v="English"/>
    <x v="3"/>
    <x v="7"/>
    <x v="2"/>
    <x v="2"/>
    <x v="3"/>
    <s v="No"/>
  </r>
  <r>
    <n v="691"/>
    <m/>
    <m/>
    <m/>
    <m/>
    <m/>
    <m/>
    <m/>
    <s v="No insurance"/>
    <s v="Transportation"/>
    <s v="Fear (e.g. not ready to face/discuss health problem)"/>
    <m/>
    <n v="3"/>
    <n v="1"/>
    <m/>
    <n v="0"/>
    <n v="0"/>
    <n v="0"/>
    <n v="0"/>
    <n v="0"/>
    <n v="0"/>
    <n v="0"/>
    <n v="1"/>
    <n v="1"/>
    <n v="1"/>
    <m/>
    <m/>
    <n v="3"/>
    <n v="3"/>
    <s v="Correct"/>
    <x v="1"/>
    <n v="39"/>
    <x v="2"/>
    <x v="58"/>
    <x v="1"/>
    <x v="1"/>
    <s v="English"/>
    <x v="1"/>
    <x v="6"/>
    <x v="1"/>
    <x v="2"/>
    <x v="3"/>
    <s v="Yes"/>
  </r>
  <r>
    <n v="692"/>
    <m/>
    <s v="Lack of availability of doctors"/>
    <m/>
    <s v="Don’t know how to find doctors"/>
    <m/>
    <m/>
    <m/>
    <m/>
    <m/>
    <m/>
    <m/>
    <n v="2"/>
    <n v="1.5"/>
    <m/>
    <n v="0"/>
    <n v="1"/>
    <n v="0"/>
    <n v="1"/>
    <n v="0"/>
    <n v="0"/>
    <n v="0"/>
    <n v="0"/>
    <n v="0"/>
    <n v="0"/>
    <m/>
    <m/>
    <n v="2"/>
    <n v="2"/>
    <s v="Correct"/>
    <x v="0"/>
    <n v="87"/>
    <x v="2"/>
    <x v="102"/>
    <x v="1"/>
    <x v="1"/>
    <s v="English"/>
    <x v="0"/>
    <x v="0"/>
    <x v="2"/>
    <x v="2"/>
    <x v="3"/>
    <s v="Yes"/>
  </r>
  <r>
    <n v="693"/>
    <m/>
    <m/>
    <s v="Unable to pay co-pays/deductibles"/>
    <m/>
    <m/>
    <m/>
    <m/>
    <m/>
    <m/>
    <m/>
    <m/>
    <n v="1"/>
    <n v="3"/>
    <m/>
    <n v="0"/>
    <n v="0"/>
    <n v="1"/>
    <n v="0"/>
    <n v="0"/>
    <n v="0"/>
    <n v="0"/>
    <n v="0"/>
    <n v="0"/>
    <n v="0"/>
    <m/>
    <m/>
    <n v="1"/>
    <n v="1"/>
    <s v="Correct"/>
    <x v="2"/>
    <m/>
    <x v="3"/>
    <x v="11"/>
    <x v="2"/>
    <x v="0"/>
    <m/>
    <x v="3"/>
    <x v="4"/>
    <x v="3"/>
    <x v="0"/>
    <x v="3"/>
    <m/>
  </r>
  <r>
    <n v="694"/>
    <m/>
    <m/>
    <m/>
    <m/>
    <m/>
    <m/>
    <m/>
    <m/>
    <m/>
    <m/>
    <m/>
    <n v="0"/>
    <e v="#DIV/0!"/>
    <m/>
    <n v="0"/>
    <n v="0"/>
    <n v="0"/>
    <n v="0"/>
    <n v="0"/>
    <n v="0"/>
    <n v="0"/>
    <n v="0"/>
    <n v="0"/>
    <n v="0"/>
    <m/>
    <m/>
    <n v="0"/>
    <n v="0"/>
    <s v="Correct"/>
    <x v="0"/>
    <n v="97"/>
    <x v="2"/>
    <x v="102"/>
    <x v="1"/>
    <x v="1"/>
    <s v="English"/>
    <x v="4"/>
    <x v="4"/>
    <x v="2"/>
    <x v="2"/>
    <x v="3"/>
    <s v="No"/>
  </r>
  <r>
    <n v="695"/>
    <m/>
    <m/>
    <m/>
    <m/>
    <m/>
    <m/>
    <m/>
    <m/>
    <m/>
    <m/>
    <m/>
    <n v="0"/>
    <e v="#DIV/0!"/>
    <m/>
    <n v="0"/>
    <n v="0"/>
    <n v="0"/>
    <n v="0"/>
    <n v="0"/>
    <n v="0"/>
    <n v="0"/>
    <n v="0"/>
    <n v="0"/>
    <n v="0"/>
    <m/>
    <m/>
    <n v="0"/>
    <n v="0"/>
    <s v="Correct"/>
    <x v="0"/>
    <n v="60"/>
    <x v="2"/>
    <x v="11"/>
    <x v="2"/>
    <x v="0"/>
    <m/>
    <x v="3"/>
    <x v="7"/>
    <x v="3"/>
    <x v="0"/>
    <x v="3"/>
    <m/>
  </r>
  <r>
    <n v="696"/>
    <m/>
    <m/>
    <m/>
    <m/>
    <m/>
    <m/>
    <m/>
    <m/>
    <m/>
    <m/>
    <m/>
    <n v="0"/>
    <e v="#DIV/0!"/>
    <m/>
    <n v="0"/>
    <n v="0"/>
    <n v="0"/>
    <n v="0"/>
    <n v="0"/>
    <n v="0"/>
    <n v="0"/>
    <n v="0"/>
    <n v="0"/>
    <n v="0"/>
    <m/>
    <m/>
    <n v="0"/>
    <n v="0"/>
    <s v="Correct"/>
    <x v="0"/>
    <n v="67"/>
    <x v="2"/>
    <x v="162"/>
    <x v="5"/>
    <x v="1"/>
    <s v="English"/>
    <x v="4"/>
    <x v="0"/>
    <x v="2"/>
    <x v="2"/>
    <x v="3"/>
    <s v="Yes"/>
  </r>
  <r>
    <n v="697"/>
    <m/>
    <m/>
    <m/>
    <m/>
    <m/>
    <m/>
    <m/>
    <m/>
    <m/>
    <m/>
    <m/>
    <n v="0"/>
    <e v="#DIV/0!"/>
    <m/>
    <n v="0"/>
    <n v="0"/>
    <n v="0"/>
    <n v="0"/>
    <n v="0"/>
    <n v="0"/>
    <n v="0"/>
    <n v="0"/>
    <n v="0"/>
    <n v="0"/>
    <m/>
    <m/>
    <n v="0"/>
    <n v="0"/>
    <s v="Correct"/>
    <x v="1"/>
    <n v="71"/>
    <x v="0"/>
    <x v="133"/>
    <x v="1"/>
    <x v="1"/>
    <s v="English"/>
    <x v="3"/>
    <x v="2"/>
    <x v="2"/>
    <x v="2"/>
    <x v="3"/>
    <s v="No"/>
  </r>
  <r>
    <n v="698"/>
    <m/>
    <m/>
    <m/>
    <m/>
    <m/>
    <s v="There are no barriers"/>
    <m/>
    <s v="No insurance"/>
    <s v="Transportation"/>
    <m/>
    <m/>
    <n v="3"/>
    <n v="1"/>
    <m/>
    <n v="0"/>
    <n v="0"/>
    <n v="0"/>
    <n v="0"/>
    <n v="0"/>
    <n v="1"/>
    <n v="0"/>
    <n v="1"/>
    <n v="1"/>
    <n v="0"/>
    <m/>
    <m/>
    <n v="3"/>
    <n v="3"/>
    <s v="Correct"/>
    <x v="1"/>
    <n v="65"/>
    <x v="3"/>
    <x v="13"/>
    <x v="1"/>
    <x v="0"/>
    <s v="English"/>
    <x v="6"/>
    <x v="0"/>
    <x v="2"/>
    <x v="2"/>
    <x v="3"/>
    <s v="No"/>
  </r>
  <r>
    <n v="699"/>
    <m/>
    <m/>
    <m/>
    <m/>
    <m/>
    <m/>
    <m/>
    <m/>
    <m/>
    <s v="Fear (e.g. not ready to face/discuss health problem)"/>
    <m/>
    <n v="1"/>
    <n v="3"/>
    <m/>
    <n v="0"/>
    <n v="0"/>
    <n v="0"/>
    <n v="0"/>
    <n v="0"/>
    <n v="0"/>
    <n v="0"/>
    <n v="0"/>
    <n v="0"/>
    <n v="1"/>
    <m/>
    <m/>
    <n v="1"/>
    <n v="1"/>
    <s v="Correct"/>
    <x v="0"/>
    <n v="82"/>
    <x v="0"/>
    <x v="85"/>
    <x v="1"/>
    <x v="1"/>
    <s v="English"/>
    <x v="3"/>
    <x v="7"/>
    <x v="2"/>
    <x v="2"/>
    <x v="3"/>
    <s v="No"/>
  </r>
  <r>
    <n v="700"/>
    <m/>
    <m/>
    <m/>
    <m/>
    <m/>
    <m/>
    <m/>
    <m/>
    <m/>
    <m/>
    <m/>
    <n v="0"/>
    <e v="#DIV/0!"/>
    <m/>
    <n v="0"/>
    <n v="0"/>
    <n v="0"/>
    <n v="0"/>
    <n v="0"/>
    <n v="0"/>
    <n v="0"/>
    <n v="0"/>
    <n v="0"/>
    <n v="0"/>
    <m/>
    <m/>
    <n v="0"/>
    <n v="0"/>
    <s v="Correct"/>
    <x v="2"/>
    <n v="87"/>
    <x v="0"/>
    <x v="85"/>
    <x v="1"/>
    <x v="1"/>
    <s v="English"/>
    <x v="1"/>
    <x v="7"/>
    <x v="2"/>
    <x v="2"/>
    <x v="3"/>
    <s v="Yes"/>
  </r>
  <r>
    <n v="701"/>
    <s v="Cultural/religious beliefs"/>
    <m/>
    <m/>
    <m/>
    <m/>
    <m/>
    <m/>
    <m/>
    <m/>
    <s v="Fear (e.g. not ready to face/discuss health problem)"/>
    <m/>
    <n v="2"/>
    <n v="1.5"/>
    <m/>
    <n v="1"/>
    <n v="0"/>
    <n v="0"/>
    <n v="0"/>
    <n v="0"/>
    <n v="0"/>
    <n v="0"/>
    <n v="0"/>
    <n v="0"/>
    <n v="1"/>
    <m/>
    <m/>
    <n v="2"/>
    <n v="2"/>
    <s v="Correct"/>
    <x v="1"/>
    <n v="68"/>
    <x v="0"/>
    <x v="128"/>
    <x v="5"/>
    <x v="1"/>
    <s v="English"/>
    <x v="6"/>
    <x v="3"/>
    <x v="0"/>
    <x v="2"/>
    <x v="3"/>
    <s v="Yes"/>
  </r>
  <r>
    <n v="702"/>
    <m/>
    <m/>
    <s v="Unable to pay co-pays/deductibles"/>
    <m/>
    <m/>
    <m/>
    <m/>
    <m/>
    <m/>
    <m/>
    <m/>
    <n v="1"/>
    <n v="3"/>
    <m/>
    <n v="0"/>
    <n v="0"/>
    <n v="1"/>
    <n v="0"/>
    <n v="0"/>
    <n v="0"/>
    <n v="0"/>
    <n v="0"/>
    <n v="0"/>
    <n v="0"/>
    <m/>
    <m/>
    <n v="1"/>
    <n v="1"/>
    <s v="Correct"/>
    <x v="0"/>
    <n v="40"/>
    <x v="2"/>
    <x v="57"/>
    <x v="1"/>
    <x v="1"/>
    <s v="English"/>
    <x v="5"/>
    <x v="4"/>
    <x v="0"/>
    <x v="2"/>
    <x v="3"/>
    <s v="Yes"/>
  </r>
  <r>
    <n v="703"/>
    <m/>
    <m/>
    <m/>
    <m/>
    <s v="Language barriers"/>
    <m/>
    <s v="Don’t understand need to see a doctor"/>
    <m/>
    <m/>
    <s v="Fear (e.g. not ready to face/discuss health problem)"/>
    <m/>
    <n v="3"/>
    <n v="1"/>
    <m/>
    <n v="0"/>
    <n v="0"/>
    <n v="0"/>
    <n v="0"/>
    <n v="1"/>
    <n v="0"/>
    <n v="1"/>
    <n v="0"/>
    <n v="0"/>
    <n v="1"/>
    <m/>
    <m/>
    <n v="3"/>
    <n v="3"/>
    <s v="Correct"/>
    <x v="1"/>
    <n v="43"/>
    <x v="2"/>
    <x v="57"/>
    <x v="4"/>
    <x v="1"/>
    <s v="Spanish"/>
    <x v="4"/>
    <x v="7"/>
    <x v="6"/>
    <x v="2"/>
    <x v="3"/>
    <s v="Yes"/>
  </r>
  <r>
    <n v="704"/>
    <m/>
    <m/>
    <m/>
    <m/>
    <m/>
    <m/>
    <s v="Don’t understand need to see a doctor"/>
    <s v="No insurance"/>
    <m/>
    <m/>
    <m/>
    <n v="2"/>
    <n v="1.5"/>
    <m/>
    <n v="0"/>
    <n v="0"/>
    <n v="0"/>
    <n v="0"/>
    <n v="0"/>
    <n v="0"/>
    <n v="1"/>
    <n v="1"/>
    <n v="0"/>
    <n v="0"/>
    <m/>
    <m/>
    <n v="2"/>
    <n v="2"/>
    <s v="Correct"/>
    <x v="1"/>
    <n v="64"/>
    <x v="0"/>
    <x v="163"/>
    <x v="1"/>
    <x v="0"/>
    <s v="English"/>
    <x v="5"/>
    <x v="7"/>
    <x v="2"/>
    <x v="2"/>
    <x v="3"/>
    <s v="Yes"/>
  </r>
  <r>
    <n v="705"/>
    <s v="Cultural/religious beliefs"/>
    <m/>
    <m/>
    <m/>
    <s v="Language barriers"/>
    <m/>
    <s v="Don’t understand need to see a doctor"/>
    <m/>
    <m/>
    <m/>
    <m/>
    <n v="3"/>
    <n v="1"/>
    <m/>
    <n v="1"/>
    <n v="0"/>
    <n v="0"/>
    <n v="0"/>
    <n v="1"/>
    <n v="0"/>
    <n v="1"/>
    <n v="0"/>
    <n v="0"/>
    <n v="0"/>
    <m/>
    <m/>
    <n v="3"/>
    <n v="3"/>
    <s v="Correct"/>
    <x v="1"/>
    <n v="66"/>
    <x v="0"/>
    <x v="164"/>
    <x v="5"/>
    <x v="1"/>
    <s v="English, Chinese"/>
    <x v="2"/>
    <x v="7"/>
    <x v="2"/>
    <x v="2"/>
    <x v="3"/>
    <s v="Yes"/>
  </r>
  <r>
    <n v="706"/>
    <m/>
    <m/>
    <m/>
    <m/>
    <m/>
    <m/>
    <s v="Don’t understand need to see a doctor"/>
    <m/>
    <m/>
    <s v="Fear (e.g. not ready to face/discuss health problem)"/>
    <m/>
    <n v="2"/>
    <n v="1.5"/>
    <m/>
    <n v="0"/>
    <n v="0"/>
    <n v="0"/>
    <n v="0"/>
    <n v="0"/>
    <n v="0"/>
    <n v="1"/>
    <n v="0"/>
    <n v="0"/>
    <n v="1"/>
    <m/>
    <m/>
    <n v="2"/>
    <n v="2"/>
    <s v="Correct"/>
    <x v="1"/>
    <n v="72"/>
    <x v="0"/>
    <x v="165"/>
    <x v="1"/>
    <x v="1"/>
    <s v="English"/>
    <x v="5"/>
    <x v="7"/>
    <x v="2"/>
    <x v="2"/>
    <x v="3"/>
    <s v="No"/>
  </r>
  <r>
    <n v="707"/>
    <m/>
    <m/>
    <m/>
    <m/>
    <m/>
    <m/>
    <s v="Don’t understand need to see a doctor"/>
    <s v="No insurance"/>
    <m/>
    <s v="Fear (e.g. not ready to face/discuss health problem)"/>
    <m/>
    <n v="3"/>
    <n v="1"/>
    <m/>
    <n v="0"/>
    <n v="0"/>
    <n v="0"/>
    <n v="0"/>
    <n v="0"/>
    <n v="0"/>
    <n v="1"/>
    <n v="1"/>
    <n v="0"/>
    <n v="1"/>
    <m/>
    <m/>
    <n v="3"/>
    <n v="3"/>
    <s v="Correct"/>
    <x v="0"/>
    <n v="58"/>
    <x v="0"/>
    <x v="166"/>
    <x v="1"/>
    <x v="1"/>
    <s v="English"/>
    <x v="4"/>
    <x v="1"/>
    <x v="0"/>
    <x v="2"/>
    <x v="3"/>
    <s v="Yes"/>
  </r>
  <r>
    <n v="708"/>
    <m/>
    <m/>
    <s v="Unable to pay co-pays/deductibles"/>
    <m/>
    <m/>
    <m/>
    <s v="Don’t understand need to see a doctor"/>
    <s v="No insurance"/>
    <m/>
    <m/>
    <m/>
    <n v="3"/>
    <n v="1"/>
    <m/>
    <n v="0"/>
    <n v="0"/>
    <n v="1"/>
    <n v="0"/>
    <n v="0"/>
    <n v="0"/>
    <n v="1"/>
    <n v="1"/>
    <n v="0"/>
    <n v="0"/>
    <m/>
    <m/>
    <n v="3"/>
    <n v="3"/>
    <s v="Correct"/>
    <x v="0"/>
    <n v="62"/>
    <x v="0"/>
    <x v="163"/>
    <x v="1"/>
    <x v="1"/>
    <s v="English"/>
    <x v="6"/>
    <x v="7"/>
    <x v="0"/>
    <x v="2"/>
    <x v="3"/>
    <s v="Yes"/>
  </r>
  <r>
    <n v="709"/>
    <m/>
    <m/>
    <m/>
    <m/>
    <m/>
    <m/>
    <m/>
    <s v="No insurance"/>
    <s v="Transportation"/>
    <s v="Fear (e.g. not ready to face/discuss health problem)"/>
    <m/>
    <n v="3"/>
    <n v="1"/>
    <m/>
    <n v="0"/>
    <n v="0"/>
    <n v="0"/>
    <n v="0"/>
    <n v="0"/>
    <n v="0"/>
    <n v="0"/>
    <n v="1"/>
    <n v="1"/>
    <n v="1"/>
    <m/>
    <m/>
    <n v="3"/>
    <n v="3"/>
    <s v="Correct"/>
    <x v="1"/>
    <n v="38"/>
    <x v="0"/>
    <x v="5"/>
    <x v="1"/>
    <x v="1"/>
    <s v="English"/>
    <x v="4"/>
    <x v="3"/>
    <x v="0"/>
    <x v="2"/>
    <x v="3"/>
    <s v="Yes"/>
  </r>
  <r>
    <n v="710"/>
    <m/>
    <m/>
    <m/>
    <m/>
    <m/>
    <s v="There are no barriers"/>
    <s v="Don’t understand need to see a doctor"/>
    <s v="No insurance"/>
    <m/>
    <m/>
    <m/>
    <n v="3"/>
    <n v="1"/>
    <m/>
    <n v="0"/>
    <n v="0"/>
    <n v="0"/>
    <n v="0"/>
    <n v="0"/>
    <n v="1"/>
    <n v="1"/>
    <n v="1"/>
    <n v="0"/>
    <n v="0"/>
    <m/>
    <m/>
    <n v="3"/>
    <n v="3"/>
    <s v="Correct"/>
    <x v="0"/>
    <n v="78"/>
    <x v="0"/>
    <x v="4"/>
    <x v="0"/>
    <x v="1"/>
    <s v="English"/>
    <x v="2"/>
    <x v="7"/>
    <x v="2"/>
    <x v="2"/>
    <x v="3"/>
    <s v="Yes"/>
  </r>
  <r>
    <n v="711"/>
    <m/>
    <m/>
    <s v="Unable to pay co-pays/deductibles"/>
    <m/>
    <s v="Language barriers"/>
    <m/>
    <m/>
    <m/>
    <m/>
    <m/>
    <m/>
    <n v="2"/>
    <n v="1.5"/>
    <m/>
    <n v="0"/>
    <n v="0"/>
    <n v="1"/>
    <n v="0"/>
    <n v="1"/>
    <n v="0"/>
    <n v="0"/>
    <n v="0"/>
    <n v="0"/>
    <n v="0"/>
    <m/>
    <m/>
    <n v="2"/>
    <n v="2"/>
    <s v="Correct"/>
    <x v="0"/>
    <n v="74"/>
    <x v="0"/>
    <x v="5"/>
    <x v="1"/>
    <x v="0"/>
    <s v="English"/>
    <x v="3"/>
    <x v="1"/>
    <x v="2"/>
    <x v="2"/>
    <x v="3"/>
    <s v="No"/>
  </r>
  <r>
    <n v="712"/>
    <s v="Cultural/religious beliefs"/>
    <m/>
    <m/>
    <m/>
    <m/>
    <m/>
    <s v="Don’t understand need to see a doctor"/>
    <s v="No insurance"/>
    <m/>
    <s v="Fear (e.g. not ready to face/discuss health problem)"/>
    <m/>
    <n v="4"/>
    <n v="0.75"/>
    <m/>
    <n v="0.75"/>
    <n v="0"/>
    <n v="0"/>
    <n v="0"/>
    <n v="0"/>
    <n v="0"/>
    <n v="0.75"/>
    <n v="0.75"/>
    <n v="0"/>
    <n v="0.75"/>
    <m/>
    <m/>
    <n v="3"/>
    <n v="4"/>
    <s v="Correct"/>
    <x v="0"/>
    <n v="56"/>
    <x v="0"/>
    <x v="5"/>
    <x v="0"/>
    <x v="0"/>
    <s v="English"/>
    <x v="2"/>
    <x v="0"/>
    <x v="0"/>
    <x v="2"/>
    <x v="3"/>
    <s v="Yes"/>
  </r>
  <r>
    <n v="713"/>
    <m/>
    <m/>
    <s v="Unable to pay co-pays/deductibles"/>
    <m/>
    <s v="Language barriers"/>
    <m/>
    <m/>
    <m/>
    <s v="Transportation"/>
    <m/>
    <m/>
    <n v="3"/>
    <n v="1"/>
    <m/>
    <n v="0"/>
    <n v="0"/>
    <n v="1"/>
    <n v="0"/>
    <n v="1"/>
    <n v="0"/>
    <n v="0"/>
    <n v="0"/>
    <n v="1"/>
    <n v="0"/>
    <m/>
    <m/>
    <n v="3"/>
    <n v="3"/>
    <s v="Correct"/>
    <x v="0"/>
    <n v="72"/>
    <x v="0"/>
    <x v="73"/>
    <x v="0"/>
    <x v="1"/>
    <s v="English"/>
    <x v="3"/>
    <x v="3"/>
    <x v="2"/>
    <x v="2"/>
    <x v="3"/>
    <s v="Yes"/>
  </r>
  <r>
    <n v="714"/>
    <m/>
    <m/>
    <s v="Unable to pay co-pays/deductibles"/>
    <m/>
    <m/>
    <m/>
    <m/>
    <s v="No insurance"/>
    <m/>
    <s v="Fear (e.g. not ready to face/discuss health problem)"/>
    <m/>
    <n v="3"/>
    <n v="1"/>
    <m/>
    <n v="0"/>
    <n v="0"/>
    <n v="1"/>
    <n v="0"/>
    <n v="0"/>
    <n v="0"/>
    <n v="0"/>
    <n v="1"/>
    <n v="0"/>
    <n v="1"/>
    <m/>
    <m/>
    <n v="3"/>
    <n v="3"/>
    <s v="Correct"/>
    <x v="1"/>
    <n v="68"/>
    <x v="0"/>
    <x v="109"/>
    <x v="1"/>
    <x v="0"/>
    <s v="English"/>
    <x v="1"/>
    <x v="0"/>
    <x v="2"/>
    <x v="2"/>
    <x v="3"/>
    <s v="Yes"/>
  </r>
  <r>
    <n v="715"/>
    <m/>
    <m/>
    <m/>
    <m/>
    <s v="Language barriers"/>
    <m/>
    <m/>
    <s v="No insurance"/>
    <s v="Transportation"/>
    <m/>
    <m/>
    <n v="3"/>
    <n v="1"/>
    <m/>
    <n v="0"/>
    <n v="0"/>
    <n v="0"/>
    <n v="0"/>
    <n v="1"/>
    <n v="0"/>
    <n v="0"/>
    <n v="1"/>
    <n v="1"/>
    <n v="0"/>
    <m/>
    <m/>
    <n v="3"/>
    <n v="3"/>
    <s v="Correct"/>
    <x v="0"/>
    <n v="49"/>
    <x v="0"/>
    <x v="23"/>
    <x v="0"/>
    <x v="1"/>
    <s v="English"/>
    <x v="2"/>
    <x v="0"/>
    <x v="0"/>
    <x v="2"/>
    <x v="3"/>
    <s v="Yes"/>
  </r>
  <r>
    <n v="716"/>
    <m/>
    <m/>
    <m/>
    <m/>
    <m/>
    <m/>
    <s v="Don’t understand need to see a doctor"/>
    <m/>
    <s v="Transportation"/>
    <s v="Fear (e.g. not ready to face/discuss health problem)"/>
    <m/>
    <n v="3"/>
    <n v="1"/>
    <m/>
    <n v="0"/>
    <n v="0"/>
    <n v="0"/>
    <n v="0"/>
    <n v="0"/>
    <n v="0"/>
    <n v="1"/>
    <n v="0"/>
    <n v="1"/>
    <n v="1"/>
    <m/>
    <m/>
    <n v="3"/>
    <n v="3"/>
    <s v="Correct"/>
    <x v="1"/>
    <n v="63"/>
    <x v="0"/>
    <x v="132"/>
    <x v="1"/>
    <x v="1"/>
    <s v="English"/>
    <x v="3"/>
    <x v="7"/>
    <x v="2"/>
    <x v="2"/>
    <x v="3"/>
    <s v="No"/>
  </r>
  <r>
    <n v="717"/>
    <m/>
    <m/>
    <m/>
    <m/>
    <m/>
    <m/>
    <m/>
    <m/>
    <m/>
    <m/>
    <m/>
    <n v="0"/>
    <e v="#DIV/0!"/>
    <m/>
    <n v="0"/>
    <n v="0"/>
    <n v="0"/>
    <n v="0"/>
    <n v="0"/>
    <n v="0"/>
    <n v="0"/>
    <n v="0"/>
    <n v="0"/>
    <n v="0"/>
    <m/>
    <m/>
    <n v="0"/>
    <n v="0"/>
    <s v="Correct"/>
    <x v="0"/>
    <n v="84"/>
    <x v="0"/>
    <x v="132"/>
    <x v="1"/>
    <x v="1"/>
    <s v="English"/>
    <x v="2"/>
    <x v="0"/>
    <x v="2"/>
    <x v="2"/>
    <x v="3"/>
    <s v="No"/>
  </r>
  <r>
    <n v="718"/>
    <m/>
    <m/>
    <m/>
    <m/>
    <m/>
    <m/>
    <m/>
    <m/>
    <m/>
    <m/>
    <m/>
    <n v="0"/>
    <e v="#DIV/0!"/>
    <m/>
    <n v="0"/>
    <n v="0"/>
    <n v="0"/>
    <n v="0"/>
    <n v="0"/>
    <n v="0"/>
    <n v="0"/>
    <n v="0"/>
    <n v="0"/>
    <n v="0"/>
    <m/>
    <m/>
    <n v="0"/>
    <n v="0"/>
    <s v="Correct"/>
    <x v="0"/>
    <n v="92"/>
    <x v="0"/>
    <x v="132"/>
    <x v="1"/>
    <x v="1"/>
    <s v="English"/>
    <x v="4"/>
    <x v="4"/>
    <x v="2"/>
    <x v="2"/>
    <x v="3"/>
    <s v="No"/>
  </r>
  <r>
    <n v="719"/>
    <m/>
    <m/>
    <s v="Unable to pay co-pays/deductibles"/>
    <m/>
    <m/>
    <m/>
    <m/>
    <m/>
    <s v="Transportation"/>
    <s v="Fear (e.g. not ready to face/discuss health problem)"/>
    <m/>
    <n v="3"/>
    <n v="1"/>
    <m/>
    <n v="0"/>
    <n v="0"/>
    <n v="1"/>
    <n v="0"/>
    <n v="0"/>
    <n v="0"/>
    <n v="0"/>
    <n v="0"/>
    <n v="1"/>
    <n v="1"/>
    <m/>
    <m/>
    <n v="3"/>
    <n v="3"/>
    <s v="Correct"/>
    <x v="0"/>
    <n v="64"/>
    <x v="2"/>
    <x v="167"/>
    <x v="1"/>
    <x v="0"/>
    <s v="English, Spanish, Italian"/>
    <x v="1"/>
    <x v="6"/>
    <x v="3"/>
    <x v="2"/>
    <x v="3"/>
    <s v="No"/>
  </r>
  <r>
    <n v="720"/>
    <m/>
    <m/>
    <m/>
    <m/>
    <m/>
    <m/>
    <m/>
    <m/>
    <m/>
    <s v="Fear (e.g. not ready to face/discuss health problem)"/>
    <m/>
    <n v="1"/>
    <n v="3"/>
    <m/>
    <n v="0"/>
    <n v="0"/>
    <n v="0"/>
    <n v="0"/>
    <n v="0"/>
    <n v="0"/>
    <n v="0"/>
    <n v="0"/>
    <n v="0"/>
    <n v="1"/>
    <m/>
    <m/>
    <n v="1"/>
    <n v="1"/>
    <s v="Correct"/>
    <x v="1"/>
    <n v="17"/>
    <x v="2"/>
    <x v="28"/>
    <x v="1"/>
    <x v="1"/>
    <s v="English"/>
    <x v="5"/>
    <x v="0"/>
    <x v="0"/>
    <x v="2"/>
    <x v="3"/>
    <s v="Yes"/>
  </r>
  <r>
    <n v="721"/>
    <m/>
    <m/>
    <s v="Unable to pay co-pays/deductibles"/>
    <m/>
    <m/>
    <m/>
    <m/>
    <m/>
    <m/>
    <m/>
    <m/>
    <n v="1"/>
    <n v="3"/>
    <m/>
    <n v="0"/>
    <n v="0"/>
    <n v="1"/>
    <n v="0"/>
    <n v="0"/>
    <n v="0"/>
    <n v="0"/>
    <n v="0"/>
    <n v="0"/>
    <n v="0"/>
    <m/>
    <m/>
    <n v="1"/>
    <n v="1"/>
    <s v="Correct"/>
    <x v="0"/>
    <n v="52"/>
    <x v="2"/>
    <x v="145"/>
    <x v="1"/>
    <x v="1"/>
    <s v="English"/>
    <x v="0"/>
    <x v="4"/>
    <x v="2"/>
    <x v="2"/>
    <x v="3"/>
    <s v="No"/>
  </r>
  <r>
    <n v="722"/>
    <m/>
    <m/>
    <m/>
    <m/>
    <m/>
    <m/>
    <m/>
    <s v="No insurance"/>
    <m/>
    <m/>
    <m/>
    <n v="1"/>
    <n v="3"/>
    <m/>
    <n v="0"/>
    <n v="0"/>
    <n v="0"/>
    <n v="0"/>
    <n v="0"/>
    <n v="0"/>
    <n v="0"/>
    <n v="1"/>
    <n v="0"/>
    <n v="0"/>
    <m/>
    <m/>
    <n v="1"/>
    <n v="1"/>
    <s v="Correct"/>
    <x v="0"/>
    <n v="45"/>
    <x v="2"/>
    <x v="96"/>
    <x v="2"/>
    <x v="2"/>
    <s v="English"/>
    <x v="4"/>
    <x v="4"/>
    <x v="6"/>
    <x v="2"/>
    <x v="3"/>
    <s v="Yes"/>
  </r>
  <r>
    <n v="723"/>
    <s v="Cultural/religious beliefs"/>
    <m/>
    <m/>
    <m/>
    <m/>
    <m/>
    <s v="Don’t understand need to see a doctor"/>
    <s v="No insurance"/>
    <m/>
    <m/>
    <m/>
    <n v="3"/>
    <n v="1"/>
    <m/>
    <n v="1"/>
    <n v="0"/>
    <n v="0"/>
    <n v="0"/>
    <n v="0"/>
    <n v="0"/>
    <n v="1"/>
    <n v="1"/>
    <n v="0"/>
    <n v="0"/>
    <m/>
    <m/>
    <n v="3"/>
    <n v="3"/>
    <s v="Correct"/>
    <x v="0"/>
    <n v="70"/>
    <x v="2"/>
    <x v="57"/>
    <x v="5"/>
    <x v="1"/>
    <s v="English, Chinese"/>
    <x v="4"/>
    <x v="7"/>
    <x v="2"/>
    <x v="2"/>
    <x v="3"/>
    <m/>
  </r>
  <r>
    <n v="724"/>
    <m/>
    <m/>
    <s v="Unable to pay co-pays/deductibles"/>
    <m/>
    <s v="Language barriers"/>
    <m/>
    <m/>
    <m/>
    <m/>
    <s v="Fear (e.g. not ready to face/discuss health problem)"/>
    <m/>
    <n v="3"/>
    <n v="1"/>
    <m/>
    <n v="0"/>
    <n v="0"/>
    <n v="1"/>
    <n v="0"/>
    <n v="1"/>
    <n v="0"/>
    <n v="0"/>
    <n v="0"/>
    <n v="0"/>
    <n v="1"/>
    <m/>
    <m/>
    <n v="3"/>
    <n v="3"/>
    <s v="Correct"/>
    <x v="0"/>
    <n v="16"/>
    <x v="2"/>
    <x v="168"/>
    <x v="5"/>
    <x v="1"/>
    <s v="English, Hindi"/>
    <x v="1"/>
    <x v="0"/>
    <x v="5"/>
    <x v="2"/>
    <x v="3"/>
    <s v="Yes"/>
  </r>
  <r>
    <n v="725"/>
    <m/>
    <m/>
    <s v="Unable to pay co-pays/deductibles"/>
    <m/>
    <m/>
    <m/>
    <s v="Don’t understand need to see a doctor"/>
    <s v="No insurance"/>
    <m/>
    <s v="Fear (e.g. not ready to face/discuss health problem)"/>
    <m/>
    <n v="4"/>
    <n v="0.75"/>
    <m/>
    <n v="0"/>
    <n v="0"/>
    <n v="0.75"/>
    <n v="0"/>
    <n v="0"/>
    <n v="0"/>
    <n v="0.75"/>
    <n v="0.75"/>
    <n v="0"/>
    <n v="0.75"/>
    <m/>
    <m/>
    <n v="3"/>
    <n v="4"/>
    <s v="Correct"/>
    <x v="0"/>
    <n v="17"/>
    <x v="2"/>
    <x v="168"/>
    <x v="5"/>
    <x v="1"/>
    <s v="English"/>
    <x v="4"/>
    <x v="2"/>
    <x v="5"/>
    <x v="2"/>
    <x v="3"/>
    <s v="Yes"/>
  </r>
  <r>
    <n v="726"/>
    <m/>
    <m/>
    <m/>
    <m/>
    <m/>
    <m/>
    <m/>
    <m/>
    <m/>
    <s v="Fear (e.g. not ready to face/discuss health problem)"/>
    <m/>
    <n v="1"/>
    <n v="3"/>
    <m/>
    <n v="0"/>
    <n v="0"/>
    <n v="0"/>
    <n v="0"/>
    <n v="0"/>
    <n v="0"/>
    <n v="0"/>
    <n v="0"/>
    <n v="0"/>
    <n v="1"/>
    <m/>
    <m/>
    <n v="1"/>
    <n v="1"/>
    <s v="Correct"/>
    <x v="0"/>
    <n v="59"/>
    <x v="2"/>
    <x v="28"/>
    <x v="0"/>
    <x v="1"/>
    <s v="English"/>
    <x v="4"/>
    <x v="0"/>
    <x v="0"/>
    <x v="2"/>
    <x v="3"/>
    <s v="No"/>
  </r>
  <r>
    <n v="727"/>
    <m/>
    <m/>
    <m/>
    <s v="Don’t know how to find doctors"/>
    <s v="Language barriers"/>
    <m/>
    <s v="Don’t understand need to see a doctor"/>
    <s v="No insurance"/>
    <m/>
    <m/>
    <m/>
    <n v="4"/>
    <n v="0.75"/>
    <m/>
    <n v="0"/>
    <n v="0"/>
    <n v="0"/>
    <n v="0.75"/>
    <n v="0.75"/>
    <n v="0"/>
    <n v="0.75"/>
    <n v="0.75"/>
    <n v="0"/>
    <n v="0"/>
    <m/>
    <m/>
    <n v="3"/>
    <n v="4"/>
    <s v="Correct"/>
    <x v="1"/>
    <n v="17"/>
    <x v="2"/>
    <x v="28"/>
    <x v="1"/>
    <x v="0"/>
    <s v="English, Spanish"/>
    <x v="5"/>
    <x v="7"/>
    <x v="0"/>
    <x v="2"/>
    <x v="3"/>
    <s v="Yes"/>
  </r>
  <r>
    <n v="728"/>
    <m/>
    <m/>
    <m/>
    <m/>
    <s v="Language barriers"/>
    <m/>
    <m/>
    <s v="No insurance"/>
    <m/>
    <m/>
    <m/>
    <n v="2"/>
    <n v="1.5"/>
    <m/>
    <n v="0"/>
    <n v="0"/>
    <n v="0"/>
    <n v="0"/>
    <n v="1"/>
    <n v="0"/>
    <n v="0"/>
    <n v="1"/>
    <n v="0"/>
    <n v="0"/>
    <m/>
    <m/>
    <n v="2"/>
    <n v="2"/>
    <s v="Correct"/>
    <x v="0"/>
    <n v="60"/>
    <x v="0"/>
    <x v="159"/>
    <x v="1"/>
    <x v="1"/>
    <s v="English"/>
    <x v="5"/>
    <x v="7"/>
    <x v="2"/>
    <x v="2"/>
    <x v="3"/>
    <s v="No"/>
  </r>
  <r>
    <n v="729"/>
    <m/>
    <m/>
    <s v="Unable to pay co-pays/deductibles"/>
    <m/>
    <m/>
    <m/>
    <m/>
    <m/>
    <m/>
    <m/>
    <m/>
    <n v="1"/>
    <n v="3"/>
    <m/>
    <n v="0"/>
    <n v="0"/>
    <n v="1"/>
    <n v="0"/>
    <n v="0"/>
    <n v="0"/>
    <n v="0"/>
    <n v="0"/>
    <n v="0"/>
    <n v="0"/>
    <m/>
    <m/>
    <n v="1"/>
    <n v="1"/>
    <s v="Correct"/>
    <x v="0"/>
    <n v="53"/>
    <x v="0"/>
    <x v="55"/>
    <x v="2"/>
    <x v="0"/>
    <s v="English"/>
    <x v="4"/>
    <x v="3"/>
    <x v="4"/>
    <x v="1"/>
    <x v="3"/>
    <m/>
  </r>
  <r>
    <n v="730"/>
    <s v="Cultural/religious beliefs"/>
    <m/>
    <m/>
    <s v="Don’t know how to find doctors"/>
    <m/>
    <m/>
    <m/>
    <m/>
    <m/>
    <s v="Fear (e.g. not ready to face/discuss health problem)"/>
    <m/>
    <n v="3"/>
    <n v="1"/>
    <m/>
    <n v="1"/>
    <n v="0"/>
    <n v="0"/>
    <n v="1"/>
    <n v="0"/>
    <n v="0"/>
    <n v="0"/>
    <n v="0"/>
    <n v="0"/>
    <n v="1"/>
    <m/>
    <m/>
    <n v="3"/>
    <n v="3"/>
    <s v="Correct"/>
    <x v="0"/>
    <n v="64"/>
    <x v="0"/>
    <x v="80"/>
    <x v="1"/>
    <x v="0"/>
    <s v="English"/>
    <x v="2"/>
    <x v="4"/>
    <x v="2"/>
    <x v="1"/>
    <x v="3"/>
    <s v="No"/>
  </r>
  <r>
    <n v="731"/>
    <m/>
    <s v="Lack of availability of doctors"/>
    <m/>
    <s v="Don’t know how to find doctors"/>
    <m/>
    <m/>
    <m/>
    <m/>
    <m/>
    <s v="Fear (e.g. not ready to face/discuss health problem)"/>
    <m/>
    <n v="3"/>
    <n v="1"/>
    <m/>
    <n v="0"/>
    <n v="1"/>
    <n v="0"/>
    <n v="1"/>
    <n v="0"/>
    <n v="0"/>
    <n v="0"/>
    <n v="0"/>
    <n v="0"/>
    <n v="1"/>
    <m/>
    <m/>
    <n v="3"/>
    <n v="3"/>
    <s v="Correct"/>
    <x v="0"/>
    <n v="20"/>
    <x v="2"/>
    <x v="76"/>
    <x v="1"/>
    <x v="1"/>
    <s v="English"/>
    <x v="4"/>
    <x v="7"/>
    <x v="5"/>
    <x v="2"/>
    <x v="3"/>
    <s v="Yes"/>
  </r>
  <r>
    <n v="732"/>
    <m/>
    <m/>
    <m/>
    <m/>
    <m/>
    <m/>
    <m/>
    <m/>
    <m/>
    <m/>
    <m/>
    <n v="0"/>
    <e v="#DIV/0!"/>
    <m/>
    <n v="0"/>
    <n v="0"/>
    <n v="0"/>
    <n v="0"/>
    <n v="0"/>
    <n v="0"/>
    <n v="0"/>
    <n v="0"/>
    <n v="0"/>
    <n v="0"/>
    <m/>
    <m/>
    <n v="0"/>
    <n v="0"/>
    <s v="Correct"/>
    <x v="0"/>
    <n v="39"/>
    <x v="2"/>
    <x v="28"/>
    <x v="2"/>
    <x v="1"/>
    <s v="English"/>
    <x v="5"/>
    <x v="7"/>
    <x v="1"/>
    <x v="2"/>
    <x v="3"/>
    <m/>
  </r>
  <r>
    <n v="733"/>
    <m/>
    <m/>
    <s v="Unable to pay co-pays/deductibles"/>
    <m/>
    <m/>
    <m/>
    <m/>
    <s v="No insurance"/>
    <m/>
    <s v="Fear (e.g. not ready to face/discuss health problem)"/>
    <m/>
    <n v="3"/>
    <n v="1"/>
    <m/>
    <n v="0"/>
    <n v="0"/>
    <n v="1"/>
    <n v="0"/>
    <n v="0"/>
    <n v="0"/>
    <n v="0"/>
    <n v="1"/>
    <n v="0"/>
    <n v="1"/>
    <m/>
    <m/>
    <n v="3"/>
    <n v="3"/>
    <s v="Correct"/>
    <x v="0"/>
    <n v="47"/>
    <x v="2"/>
    <x v="57"/>
    <x v="1"/>
    <x v="2"/>
    <s v="English, Spanish"/>
    <x v="4"/>
    <x v="7"/>
    <x v="6"/>
    <x v="2"/>
    <x v="3"/>
    <s v="Yes"/>
  </r>
  <r>
    <n v="734"/>
    <m/>
    <m/>
    <s v="Unable to pay co-pays/deductibles"/>
    <m/>
    <m/>
    <m/>
    <m/>
    <s v="No insurance"/>
    <m/>
    <s v="Fear (e.g. not ready to face/discuss health problem)"/>
    <m/>
    <n v="3"/>
    <n v="1"/>
    <m/>
    <n v="0"/>
    <n v="0"/>
    <n v="1"/>
    <n v="0"/>
    <n v="0"/>
    <n v="0"/>
    <n v="0"/>
    <n v="1"/>
    <n v="0"/>
    <n v="1"/>
    <m/>
    <m/>
    <n v="3"/>
    <n v="3"/>
    <s v="Correct"/>
    <x v="0"/>
    <n v="66"/>
    <x v="0"/>
    <x v="25"/>
    <x v="1"/>
    <x v="1"/>
    <s v="English"/>
    <x v="6"/>
    <x v="7"/>
    <x v="2"/>
    <x v="2"/>
    <x v="3"/>
    <s v="Yes"/>
  </r>
  <r>
    <n v="735"/>
    <m/>
    <m/>
    <m/>
    <m/>
    <m/>
    <s v="There are no barriers"/>
    <m/>
    <m/>
    <m/>
    <m/>
    <m/>
    <n v="1"/>
    <n v="3"/>
    <m/>
    <n v="0"/>
    <n v="0"/>
    <n v="0"/>
    <n v="0"/>
    <n v="0"/>
    <n v="1"/>
    <n v="0"/>
    <n v="0"/>
    <n v="0"/>
    <n v="0"/>
    <m/>
    <m/>
    <n v="1"/>
    <n v="1"/>
    <s v="Correct"/>
    <x v="1"/>
    <n v="31"/>
    <x v="0"/>
    <x v="55"/>
    <x v="5"/>
    <x v="1"/>
    <s v="Chinese"/>
    <x v="4"/>
    <x v="1"/>
    <x v="0"/>
    <x v="1"/>
    <x v="3"/>
    <s v="Yes"/>
  </r>
  <r>
    <n v="736"/>
    <m/>
    <m/>
    <s v="Unable to pay co-pays/deductibles"/>
    <m/>
    <m/>
    <m/>
    <m/>
    <s v="No insurance"/>
    <m/>
    <m/>
    <m/>
    <n v="2"/>
    <n v="1.5"/>
    <m/>
    <n v="0"/>
    <n v="0"/>
    <n v="1"/>
    <n v="0"/>
    <n v="0"/>
    <n v="0"/>
    <n v="0"/>
    <n v="1"/>
    <n v="0"/>
    <n v="0"/>
    <m/>
    <m/>
    <n v="2"/>
    <n v="2"/>
    <s v="Correct"/>
    <x v="1"/>
    <n v="42"/>
    <x v="0"/>
    <x v="83"/>
    <x v="1"/>
    <x v="1"/>
    <s v="English"/>
    <x v="0"/>
    <x v="7"/>
    <x v="0"/>
    <x v="2"/>
    <x v="3"/>
    <s v="Yes"/>
  </r>
  <r>
    <n v="737"/>
    <m/>
    <m/>
    <m/>
    <m/>
    <m/>
    <s v="There are no barriers"/>
    <s v="Don’t understand need to see a doctor"/>
    <s v="No insurance"/>
    <m/>
    <s v="Fear (e.g. not ready to face/discuss health problem)"/>
    <m/>
    <n v="4"/>
    <n v="0.75"/>
    <m/>
    <n v="0"/>
    <n v="0"/>
    <n v="0"/>
    <n v="0"/>
    <n v="0"/>
    <n v="0.75"/>
    <n v="0.75"/>
    <n v="0.75"/>
    <n v="0"/>
    <n v="0.75"/>
    <m/>
    <m/>
    <n v="3"/>
    <n v="4"/>
    <s v="Correct"/>
    <x v="1"/>
    <n v="28"/>
    <x v="0"/>
    <x v="80"/>
    <x v="1"/>
    <x v="1"/>
    <s v="English"/>
    <x v="6"/>
    <x v="3"/>
    <x v="6"/>
    <x v="2"/>
    <x v="3"/>
    <s v="Yes"/>
  </r>
  <r>
    <n v="738"/>
    <m/>
    <m/>
    <s v="Unable to pay co-pays/deductibles"/>
    <m/>
    <m/>
    <m/>
    <m/>
    <s v="No insurance"/>
    <m/>
    <m/>
    <m/>
    <n v="2"/>
    <n v="1.5"/>
    <m/>
    <n v="0"/>
    <n v="0"/>
    <n v="1"/>
    <n v="0"/>
    <n v="0"/>
    <n v="0"/>
    <n v="0"/>
    <n v="1"/>
    <n v="0"/>
    <n v="0"/>
    <m/>
    <m/>
    <n v="2"/>
    <n v="2"/>
    <s v="Correct"/>
    <x v="0"/>
    <n v="57"/>
    <x v="0"/>
    <x v="140"/>
    <x v="1"/>
    <x v="1"/>
    <s v="English"/>
    <x v="6"/>
    <x v="7"/>
    <x v="0"/>
    <x v="2"/>
    <x v="3"/>
    <s v="Yes"/>
  </r>
  <r>
    <n v="739"/>
    <m/>
    <m/>
    <m/>
    <m/>
    <m/>
    <s v="There are no barriers"/>
    <s v="Don’t understand need to see a doctor"/>
    <m/>
    <m/>
    <s v="Fear (e.g. not ready to face/discuss health problem)"/>
    <m/>
    <n v="3"/>
    <n v="1"/>
    <m/>
    <n v="0"/>
    <n v="0"/>
    <n v="0"/>
    <n v="0"/>
    <n v="0"/>
    <n v="1"/>
    <n v="1"/>
    <n v="0"/>
    <n v="0"/>
    <n v="1"/>
    <m/>
    <m/>
    <n v="3"/>
    <n v="3"/>
    <s v="Correct"/>
    <x v="1"/>
    <n v="57"/>
    <x v="0"/>
    <x v="10"/>
    <x v="1"/>
    <x v="1"/>
    <s v="English"/>
    <x v="2"/>
    <x v="6"/>
    <x v="0"/>
    <x v="2"/>
    <x v="3"/>
    <m/>
  </r>
  <r>
    <n v="740"/>
    <m/>
    <m/>
    <m/>
    <m/>
    <m/>
    <m/>
    <m/>
    <s v="No insurance"/>
    <m/>
    <m/>
    <m/>
    <n v="1"/>
    <n v="3"/>
    <m/>
    <n v="0"/>
    <n v="0"/>
    <n v="0"/>
    <n v="0"/>
    <n v="0"/>
    <n v="0"/>
    <n v="0"/>
    <n v="1"/>
    <n v="0"/>
    <n v="0"/>
    <m/>
    <m/>
    <n v="1"/>
    <n v="1"/>
    <s v="Correct"/>
    <x v="0"/>
    <n v="30"/>
    <x v="0"/>
    <x v="5"/>
    <x v="2"/>
    <x v="2"/>
    <s v="English, Spanish"/>
    <x v="1"/>
    <x v="0"/>
    <x v="0"/>
    <x v="2"/>
    <x v="3"/>
    <s v="Yes"/>
  </r>
  <r>
    <n v="741"/>
    <m/>
    <m/>
    <m/>
    <m/>
    <m/>
    <m/>
    <s v="Don’t understand need to see a doctor"/>
    <s v="No insurance"/>
    <m/>
    <s v="Fear (e.g. not ready to face/discuss health problem)"/>
    <m/>
    <n v="3"/>
    <n v="1"/>
    <m/>
    <n v="0"/>
    <n v="0"/>
    <n v="0"/>
    <n v="0"/>
    <n v="0"/>
    <n v="0"/>
    <n v="1"/>
    <n v="1"/>
    <n v="0"/>
    <n v="1"/>
    <m/>
    <m/>
    <n v="3"/>
    <n v="3"/>
    <s v="Correct"/>
    <x v="0"/>
    <n v="21"/>
    <x v="0"/>
    <x v="4"/>
    <x v="3"/>
    <x v="0"/>
    <s v="English, Spanish"/>
    <x v="4"/>
    <x v="4"/>
    <x v="0"/>
    <x v="2"/>
    <x v="3"/>
    <s v="Yes"/>
  </r>
  <r>
    <n v="742"/>
    <m/>
    <m/>
    <s v="Unable to pay co-pays/deductibles"/>
    <m/>
    <m/>
    <s v="There are no barriers"/>
    <m/>
    <m/>
    <m/>
    <m/>
    <m/>
    <n v="2"/>
    <n v="1.5"/>
    <m/>
    <n v="0"/>
    <n v="0"/>
    <n v="1"/>
    <n v="0"/>
    <n v="0"/>
    <n v="1"/>
    <n v="0"/>
    <n v="0"/>
    <n v="0"/>
    <n v="0"/>
    <m/>
    <m/>
    <n v="2"/>
    <n v="2"/>
    <s v="Correct"/>
    <x v="1"/>
    <n v="61"/>
    <x v="0"/>
    <x v="165"/>
    <x v="1"/>
    <x v="1"/>
    <s v="English"/>
    <x v="5"/>
    <x v="4"/>
    <x v="0"/>
    <x v="2"/>
    <x v="3"/>
    <s v="Yes"/>
  </r>
  <r>
    <n v="743"/>
    <m/>
    <m/>
    <s v="Unable to pay co-pays/deductibles"/>
    <m/>
    <m/>
    <m/>
    <m/>
    <s v="No insurance"/>
    <m/>
    <s v="Fear (e.g. not ready to face/discuss health problem)"/>
    <m/>
    <n v="3"/>
    <n v="1"/>
    <m/>
    <n v="0"/>
    <n v="0"/>
    <n v="1"/>
    <n v="0"/>
    <n v="0"/>
    <n v="0"/>
    <n v="0"/>
    <n v="1"/>
    <n v="0"/>
    <n v="1"/>
    <m/>
    <m/>
    <n v="3"/>
    <n v="3"/>
    <s v="Correct"/>
    <x v="0"/>
    <n v="50"/>
    <x v="0"/>
    <x v="23"/>
    <x v="0"/>
    <x v="0"/>
    <s v="English"/>
    <x v="5"/>
    <x v="7"/>
    <x v="6"/>
    <x v="2"/>
    <x v="3"/>
    <s v="Yes"/>
  </r>
  <r>
    <n v="744"/>
    <m/>
    <m/>
    <s v="Unable to pay co-pays/deductibles"/>
    <m/>
    <m/>
    <m/>
    <m/>
    <s v="No insurance"/>
    <m/>
    <s v="Fear (e.g. not ready to face/discuss health problem)"/>
    <m/>
    <n v="3"/>
    <n v="1"/>
    <m/>
    <n v="0"/>
    <n v="0"/>
    <n v="1"/>
    <n v="0"/>
    <n v="0"/>
    <n v="0"/>
    <n v="0"/>
    <n v="1"/>
    <n v="0"/>
    <n v="1"/>
    <m/>
    <m/>
    <n v="3"/>
    <n v="3"/>
    <s v="Correct"/>
    <x v="0"/>
    <n v="66"/>
    <x v="0"/>
    <x v="5"/>
    <x v="0"/>
    <x v="0"/>
    <s v="English"/>
    <x v="0"/>
    <x v="0"/>
    <x v="2"/>
    <x v="2"/>
    <x v="3"/>
    <s v="Yes"/>
  </r>
  <r>
    <n v="745"/>
    <s v="Cultural/religious beliefs"/>
    <s v="Lack of availability of doctors"/>
    <m/>
    <m/>
    <m/>
    <m/>
    <m/>
    <s v="No insurance"/>
    <m/>
    <m/>
    <m/>
    <n v="3"/>
    <n v="1"/>
    <m/>
    <n v="1"/>
    <n v="1"/>
    <n v="0"/>
    <n v="0"/>
    <n v="0"/>
    <n v="0"/>
    <n v="0"/>
    <n v="1"/>
    <n v="0"/>
    <n v="0"/>
    <m/>
    <m/>
    <n v="3"/>
    <n v="3"/>
    <s v="Correct"/>
    <x v="0"/>
    <m/>
    <x v="0"/>
    <x v="3"/>
    <x v="0"/>
    <x v="1"/>
    <s v="English"/>
    <x v="3"/>
    <x v="2"/>
    <x v="2"/>
    <x v="2"/>
    <x v="3"/>
    <s v="Yes"/>
  </r>
  <r>
    <n v="746"/>
    <m/>
    <m/>
    <m/>
    <m/>
    <m/>
    <s v="There are no barriers"/>
    <s v="Don’t understand need to see a doctor"/>
    <m/>
    <m/>
    <m/>
    <m/>
    <n v="2"/>
    <n v="1.5"/>
    <m/>
    <n v="0"/>
    <n v="0"/>
    <n v="0"/>
    <n v="0"/>
    <n v="0"/>
    <n v="1"/>
    <n v="1"/>
    <n v="0"/>
    <n v="0"/>
    <n v="0"/>
    <m/>
    <m/>
    <n v="2"/>
    <n v="2"/>
    <s v="Correct"/>
    <x v="0"/>
    <n v="29"/>
    <x v="0"/>
    <x v="13"/>
    <x v="5"/>
    <x v="1"/>
    <s v="English, Hindi"/>
    <x v="2"/>
    <x v="0"/>
    <x v="6"/>
    <x v="2"/>
    <x v="3"/>
    <s v="Yes"/>
  </r>
  <r>
    <n v="747"/>
    <m/>
    <m/>
    <m/>
    <m/>
    <m/>
    <m/>
    <m/>
    <s v="No insurance"/>
    <m/>
    <m/>
    <m/>
    <n v="1"/>
    <n v="3"/>
    <m/>
    <n v="0"/>
    <n v="0"/>
    <n v="0"/>
    <n v="0"/>
    <n v="0"/>
    <n v="0"/>
    <n v="0"/>
    <n v="1"/>
    <n v="0"/>
    <n v="0"/>
    <m/>
    <m/>
    <n v="1"/>
    <n v="1"/>
    <s v="Correct"/>
    <x v="1"/>
    <n v="36"/>
    <x v="0"/>
    <x v="128"/>
    <x v="1"/>
    <x v="0"/>
    <s v="Farsi"/>
    <x v="0"/>
    <x v="7"/>
    <x v="0"/>
    <x v="1"/>
    <x v="3"/>
    <s v="Yes"/>
  </r>
  <r>
    <n v="748"/>
    <m/>
    <s v="Lack of availability of doctors"/>
    <m/>
    <m/>
    <s v="Language barriers"/>
    <m/>
    <m/>
    <s v="No insurance"/>
    <m/>
    <m/>
    <m/>
    <n v="3"/>
    <n v="1"/>
    <m/>
    <n v="0"/>
    <n v="1"/>
    <n v="0"/>
    <n v="0"/>
    <n v="1"/>
    <n v="0"/>
    <n v="0"/>
    <n v="1"/>
    <n v="0"/>
    <n v="0"/>
    <m/>
    <m/>
    <n v="3"/>
    <n v="3"/>
    <s v="Correct"/>
    <x v="1"/>
    <n v="64"/>
    <x v="0"/>
    <x v="112"/>
    <x v="5"/>
    <x v="1"/>
    <s v="Korean"/>
    <x v="2"/>
    <x v="7"/>
    <x v="6"/>
    <x v="2"/>
    <x v="3"/>
    <s v="Yes"/>
  </r>
  <r>
    <n v="749"/>
    <m/>
    <s v="Lack of availability of doctors"/>
    <m/>
    <m/>
    <s v="Language barriers"/>
    <m/>
    <m/>
    <m/>
    <m/>
    <s v="Fear (e.g. not ready to face/discuss health problem)"/>
    <m/>
    <n v="3"/>
    <n v="1"/>
    <m/>
    <n v="0"/>
    <n v="1"/>
    <n v="0"/>
    <n v="0"/>
    <n v="1"/>
    <n v="0"/>
    <n v="0"/>
    <n v="0"/>
    <n v="0"/>
    <n v="1"/>
    <m/>
    <m/>
    <n v="3"/>
    <n v="3"/>
    <s v="Correct"/>
    <x v="0"/>
    <n v="63"/>
    <x v="0"/>
    <x v="112"/>
    <x v="5"/>
    <x v="1"/>
    <s v="Korean"/>
    <x v="3"/>
    <x v="3"/>
    <x v="6"/>
    <x v="2"/>
    <x v="3"/>
    <s v="Yes"/>
  </r>
  <r>
    <n v="750"/>
    <m/>
    <m/>
    <m/>
    <m/>
    <m/>
    <m/>
    <m/>
    <m/>
    <s v="Transportation"/>
    <m/>
    <m/>
    <n v="1"/>
    <n v="3"/>
    <m/>
    <n v="0"/>
    <n v="0"/>
    <n v="0"/>
    <n v="0"/>
    <n v="0"/>
    <n v="0"/>
    <n v="0"/>
    <n v="0"/>
    <n v="1"/>
    <n v="0"/>
    <m/>
    <m/>
    <n v="1"/>
    <n v="1"/>
    <s v="Correct"/>
    <x v="0"/>
    <n v="60"/>
    <x v="0"/>
    <x v="83"/>
    <x v="1"/>
    <x v="2"/>
    <s v="Spanish"/>
    <x v="4"/>
    <x v="4"/>
    <x v="6"/>
    <x v="2"/>
    <x v="3"/>
    <m/>
  </r>
  <r>
    <n v="751"/>
    <m/>
    <m/>
    <s v="Unable to pay co-pays/deductibles"/>
    <m/>
    <s v="Language barriers"/>
    <m/>
    <s v="Don’t understand need to see a doctor"/>
    <m/>
    <m/>
    <m/>
    <m/>
    <n v="3"/>
    <n v="1"/>
    <m/>
    <n v="0"/>
    <n v="0"/>
    <n v="1"/>
    <n v="0"/>
    <n v="1"/>
    <n v="0"/>
    <n v="1"/>
    <n v="0"/>
    <n v="0"/>
    <n v="0"/>
    <m/>
    <m/>
    <n v="3"/>
    <n v="3"/>
    <s v="Correct"/>
    <x v="1"/>
    <n v="24"/>
    <x v="0"/>
    <x v="10"/>
    <x v="2"/>
    <x v="2"/>
    <s v="English, Spanish"/>
    <x v="0"/>
    <x v="7"/>
    <x v="0"/>
    <x v="2"/>
    <x v="3"/>
    <s v="Yes"/>
  </r>
  <r>
    <n v="752"/>
    <m/>
    <m/>
    <s v="Unable to pay co-pays/deductibles"/>
    <m/>
    <m/>
    <m/>
    <s v="Don’t understand need to see a doctor"/>
    <s v="No insurance"/>
    <m/>
    <m/>
    <m/>
    <n v="3"/>
    <n v="1"/>
    <m/>
    <n v="0"/>
    <n v="0"/>
    <n v="1"/>
    <n v="0"/>
    <n v="0"/>
    <n v="0"/>
    <n v="1"/>
    <n v="1"/>
    <n v="0"/>
    <n v="0"/>
    <m/>
    <m/>
    <n v="3"/>
    <n v="3"/>
    <s v="Correct"/>
    <x v="1"/>
    <n v="53"/>
    <x v="0"/>
    <x v="7"/>
    <x v="1"/>
    <x v="1"/>
    <s v="English"/>
    <x v="0"/>
    <x v="6"/>
    <x v="0"/>
    <x v="2"/>
    <x v="3"/>
    <s v="Yes"/>
  </r>
  <r>
    <n v="753"/>
    <m/>
    <m/>
    <m/>
    <m/>
    <m/>
    <m/>
    <m/>
    <m/>
    <m/>
    <m/>
    <m/>
    <n v="0"/>
    <e v="#DIV/0!"/>
    <m/>
    <n v="0"/>
    <n v="0"/>
    <n v="0"/>
    <n v="0"/>
    <n v="0"/>
    <n v="0"/>
    <n v="0"/>
    <n v="0"/>
    <n v="0"/>
    <n v="0"/>
    <m/>
    <m/>
    <n v="0"/>
    <n v="0"/>
    <s v="Correct"/>
    <x v="1"/>
    <n v="19"/>
    <x v="0"/>
    <x v="159"/>
    <x v="1"/>
    <x v="1"/>
    <s v="English"/>
    <x v="6"/>
    <x v="0"/>
    <x v="0"/>
    <x v="2"/>
    <x v="3"/>
    <s v="Yes"/>
  </r>
  <r>
    <n v="754"/>
    <m/>
    <m/>
    <s v="Unable to pay co-pays/deductibles"/>
    <m/>
    <m/>
    <m/>
    <m/>
    <s v="No insurance"/>
    <m/>
    <s v="Fear (e.g. not ready to face/discuss health problem)"/>
    <m/>
    <n v="3"/>
    <n v="1"/>
    <m/>
    <n v="0"/>
    <n v="0"/>
    <n v="1"/>
    <n v="0"/>
    <n v="0"/>
    <n v="0"/>
    <n v="0"/>
    <n v="1"/>
    <n v="0"/>
    <n v="1"/>
    <m/>
    <m/>
    <n v="3"/>
    <n v="3"/>
    <s v="Correct"/>
    <x v="0"/>
    <n v="24"/>
    <x v="0"/>
    <x v="7"/>
    <x v="1"/>
    <x v="1"/>
    <s v="English"/>
    <x v="5"/>
    <x v="4"/>
    <x v="0"/>
    <x v="2"/>
    <x v="3"/>
    <s v="Yes"/>
  </r>
  <r>
    <n v="755"/>
    <m/>
    <m/>
    <s v="Unable to pay co-pays/deductibles"/>
    <m/>
    <m/>
    <m/>
    <m/>
    <s v="No insurance"/>
    <m/>
    <s v="Fear (e.g. not ready to face/discuss health problem)"/>
    <m/>
    <n v="3"/>
    <n v="1"/>
    <m/>
    <n v="0"/>
    <n v="0"/>
    <n v="1"/>
    <n v="0"/>
    <n v="0"/>
    <n v="0"/>
    <n v="0"/>
    <n v="1"/>
    <n v="0"/>
    <n v="1"/>
    <m/>
    <m/>
    <n v="3"/>
    <n v="3"/>
    <s v="Correct"/>
    <x v="1"/>
    <n v="30"/>
    <x v="0"/>
    <x v="132"/>
    <x v="1"/>
    <x v="0"/>
    <s v="English"/>
    <x v="6"/>
    <x v="4"/>
    <x v="6"/>
    <x v="2"/>
    <x v="3"/>
    <s v="Yes"/>
  </r>
  <r>
    <n v="756"/>
    <m/>
    <m/>
    <s v="Unable to pay co-pays/deductibles"/>
    <s v="Don’t know how to find doctors"/>
    <m/>
    <m/>
    <m/>
    <s v="No insurance"/>
    <m/>
    <m/>
    <m/>
    <n v="3"/>
    <n v="1"/>
    <m/>
    <n v="0"/>
    <n v="0"/>
    <n v="1"/>
    <n v="1"/>
    <n v="0"/>
    <n v="0"/>
    <n v="0"/>
    <n v="1"/>
    <n v="0"/>
    <n v="0"/>
    <m/>
    <m/>
    <n v="3"/>
    <n v="3"/>
    <s v="Correct"/>
    <x v="0"/>
    <n v="32"/>
    <x v="0"/>
    <x v="22"/>
    <x v="2"/>
    <x v="2"/>
    <s v="English, Spanish"/>
    <x v="4"/>
    <x v="7"/>
    <x v="0"/>
    <x v="2"/>
    <x v="3"/>
    <s v="Yes"/>
  </r>
  <r>
    <n v="757"/>
    <m/>
    <m/>
    <s v="Unable to pay co-pays/deductibles"/>
    <m/>
    <m/>
    <m/>
    <m/>
    <s v="No insurance"/>
    <m/>
    <s v="Fear (e.g. not ready to face/discuss health problem)"/>
    <m/>
    <n v="3"/>
    <n v="1"/>
    <m/>
    <n v="0"/>
    <n v="0"/>
    <n v="1"/>
    <n v="0"/>
    <n v="0"/>
    <n v="0"/>
    <n v="0"/>
    <n v="1"/>
    <n v="0"/>
    <n v="1"/>
    <m/>
    <m/>
    <n v="3"/>
    <n v="3"/>
    <s v="Correct"/>
    <x v="0"/>
    <n v="28"/>
    <x v="0"/>
    <x v="0"/>
    <x v="1"/>
    <x v="1"/>
    <s v="English"/>
    <x v="5"/>
    <x v="0"/>
    <x v="0"/>
    <x v="2"/>
    <x v="3"/>
    <s v="Yes"/>
  </r>
  <r>
    <n v="758"/>
    <m/>
    <m/>
    <m/>
    <m/>
    <m/>
    <s v="There are no barriers"/>
    <m/>
    <m/>
    <m/>
    <m/>
    <m/>
    <n v="1"/>
    <n v="3"/>
    <m/>
    <n v="0"/>
    <n v="0"/>
    <n v="0"/>
    <n v="0"/>
    <n v="0"/>
    <n v="1"/>
    <n v="0"/>
    <n v="0"/>
    <n v="0"/>
    <n v="0"/>
    <m/>
    <m/>
    <n v="1"/>
    <n v="1"/>
    <s v="Correct"/>
    <x v="0"/>
    <n v="47"/>
    <x v="0"/>
    <x v="89"/>
    <x v="1"/>
    <x v="1"/>
    <s v="Chinese"/>
    <x v="6"/>
    <x v="2"/>
    <x v="6"/>
    <x v="2"/>
    <x v="3"/>
    <s v="Yes"/>
  </r>
  <r>
    <n v="759"/>
    <m/>
    <m/>
    <m/>
    <m/>
    <m/>
    <m/>
    <m/>
    <m/>
    <m/>
    <s v="Fear (e.g. not ready to face/discuss health problem)"/>
    <m/>
    <n v="1"/>
    <n v="3"/>
    <m/>
    <n v="0"/>
    <n v="0"/>
    <n v="0"/>
    <n v="0"/>
    <n v="0"/>
    <n v="0"/>
    <n v="0"/>
    <n v="0"/>
    <n v="0"/>
    <n v="1"/>
    <m/>
    <m/>
    <n v="1"/>
    <n v="1"/>
    <s v="Correct"/>
    <x v="0"/>
    <n v="54"/>
    <x v="0"/>
    <x v="88"/>
    <x v="1"/>
    <x v="1"/>
    <s v="English"/>
    <x v="6"/>
    <x v="0"/>
    <x v="4"/>
    <x v="2"/>
    <x v="3"/>
    <s v="Yes"/>
  </r>
  <r>
    <n v="760"/>
    <m/>
    <m/>
    <s v="Unable to pay co-pays/deductibles"/>
    <m/>
    <m/>
    <m/>
    <m/>
    <m/>
    <m/>
    <m/>
    <m/>
    <n v="1"/>
    <n v="3"/>
    <m/>
    <n v="0"/>
    <n v="0"/>
    <n v="1"/>
    <n v="0"/>
    <n v="0"/>
    <n v="0"/>
    <n v="0"/>
    <n v="0"/>
    <n v="0"/>
    <n v="0"/>
    <m/>
    <m/>
    <n v="1"/>
    <n v="1"/>
    <s v="Correct"/>
    <x v="0"/>
    <n v="52"/>
    <x v="0"/>
    <x v="6"/>
    <x v="1"/>
    <x v="1"/>
    <s v="English"/>
    <x v="6"/>
    <x v="7"/>
    <x v="0"/>
    <x v="2"/>
    <x v="3"/>
    <s v="Yes"/>
  </r>
  <r>
    <n v="761"/>
    <m/>
    <m/>
    <m/>
    <m/>
    <m/>
    <s v="There are no barriers"/>
    <m/>
    <m/>
    <m/>
    <m/>
    <m/>
    <n v="1"/>
    <n v="3"/>
    <m/>
    <n v="0"/>
    <n v="0"/>
    <n v="0"/>
    <n v="0"/>
    <n v="0"/>
    <n v="1"/>
    <n v="0"/>
    <n v="0"/>
    <n v="0"/>
    <n v="0"/>
    <m/>
    <m/>
    <n v="1"/>
    <n v="1"/>
    <s v="Correct"/>
    <x v="1"/>
    <n v="54"/>
    <x v="0"/>
    <x v="117"/>
    <x v="1"/>
    <x v="1"/>
    <s v="English"/>
    <x v="6"/>
    <x v="7"/>
    <x v="6"/>
    <x v="2"/>
    <x v="3"/>
    <s v="Yes"/>
  </r>
  <r>
    <n v="762"/>
    <m/>
    <m/>
    <m/>
    <m/>
    <m/>
    <s v="There are no barriers"/>
    <m/>
    <m/>
    <m/>
    <m/>
    <m/>
    <n v="1"/>
    <n v="3"/>
    <m/>
    <n v="0"/>
    <n v="0"/>
    <n v="0"/>
    <n v="0"/>
    <n v="0"/>
    <n v="1"/>
    <n v="0"/>
    <n v="0"/>
    <n v="0"/>
    <n v="0"/>
    <m/>
    <m/>
    <n v="1"/>
    <n v="1"/>
    <s v="Correct"/>
    <x v="0"/>
    <n v="48"/>
    <x v="0"/>
    <x v="117"/>
    <x v="1"/>
    <x v="1"/>
    <s v="English"/>
    <x v="5"/>
    <x v="3"/>
    <x v="6"/>
    <x v="2"/>
    <x v="3"/>
    <s v="Yes"/>
  </r>
  <r>
    <n v="763"/>
    <m/>
    <m/>
    <m/>
    <m/>
    <m/>
    <s v="There are no barriers"/>
    <m/>
    <m/>
    <m/>
    <m/>
    <m/>
    <n v="1"/>
    <n v="3"/>
    <m/>
    <n v="0"/>
    <n v="0"/>
    <n v="0"/>
    <n v="0"/>
    <n v="0"/>
    <n v="1"/>
    <n v="0"/>
    <n v="0"/>
    <n v="0"/>
    <n v="0"/>
    <m/>
    <m/>
    <n v="1"/>
    <n v="1"/>
    <s v="Correct"/>
    <x v="0"/>
    <n v="52"/>
    <x v="0"/>
    <x v="116"/>
    <x v="1"/>
    <x v="1"/>
    <s v="English"/>
    <x v="6"/>
    <x v="4"/>
    <x v="0"/>
    <x v="2"/>
    <x v="3"/>
    <s v="Yes"/>
  </r>
  <r>
    <n v="764"/>
    <m/>
    <m/>
    <m/>
    <m/>
    <m/>
    <s v="There are no barriers"/>
    <m/>
    <m/>
    <m/>
    <s v="Fear (e.g. not ready to face/discuss health problem)"/>
    <m/>
    <n v="2"/>
    <n v="1.5"/>
    <m/>
    <n v="0"/>
    <n v="0"/>
    <n v="0"/>
    <n v="0"/>
    <n v="0"/>
    <n v="1"/>
    <n v="0"/>
    <n v="0"/>
    <n v="0"/>
    <n v="1"/>
    <m/>
    <m/>
    <n v="2"/>
    <n v="2"/>
    <s v="Correct"/>
    <x v="0"/>
    <n v="51"/>
    <x v="2"/>
    <x v="50"/>
    <x v="1"/>
    <x v="1"/>
    <s v="English"/>
    <x v="6"/>
    <x v="7"/>
    <x v="6"/>
    <x v="2"/>
    <x v="3"/>
    <s v="Yes"/>
  </r>
  <r>
    <n v="765"/>
    <m/>
    <m/>
    <m/>
    <m/>
    <m/>
    <m/>
    <s v="Don’t understand need to see a doctor"/>
    <m/>
    <m/>
    <m/>
    <m/>
    <n v="1"/>
    <n v="3"/>
    <m/>
    <n v="0"/>
    <n v="0"/>
    <n v="0"/>
    <n v="0"/>
    <n v="0"/>
    <n v="0"/>
    <n v="1"/>
    <n v="0"/>
    <n v="0"/>
    <n v="0"/>
    <m/>
    <m/>
    <n v="1"/>
    <n v="1"/>
    <s v="Correct"/>
    <x v="0"/>
    <n v="52"/>
    <x v="0"/>
    <x v="93"/>
    <x v="1"/>
    <x v="1"/>
    <s v="English"/>
    <x v="6"/>
    <x v="7"/>
    <x v="6"/>
    <x v="2"/>
    <x v="3"/>
    <s v="Yes"/>
  </r>
  <r>
    <n v="766"/>
    <m/>
    <m/>
    <m/>
    <m/>
    <m/>
    <m/>
    <m/>
    <m/>
    <m/>
    <m/>
    <m/>
    <n v="0"/>
    <e v="#DIV/0!"/>
    <m/>
    <n v="0"/>
    <n v="0"/>
    <n v="0"/>
    <n v="0"/>
    <n v="0"/>
    <n v="0"/>
    <n v="0"/>
    <n v="0"/>
    <n v="0"/>
    <n v="0"/>
    <m/>
    <m/>
    <n v="0"/>
    <n v="0"/>
    <s v="Correct"/>
    <x v="1"/>
    <n v="49"/>
    <x v="0"/>
    <x v="116"/>
    <x v="1"/>
    <x v="0"/>
    <s v="English"/>
    <x v="5"/>
    <x v="7"/>
    <x v="6"/>
    <x v="2"/>
    <x v="3"/>
    <s v="Yes"/>
  </r>
  <r>
    <n v="767"/>
    <m/>
    <m/>
    <m/>
    <m/>
    <s v="Language barriers"/>
    <m/>
    <m/>
    <m/>
    <s v="Transportation"/>
    <m/>
    <m/>
    <n v="2"/>
    <n v="1.5"/>
    <m/>
    <n v="0"/>
    <n v="0"/>
    <n v="0"/>
    <n v="0"/>
    <n v="1"/>
    <n v="0"/>
    <n v="0"/>
    <n v="0"/>
    <n v="1"/>
    <n v="0"/>
    <m/>
    <m/>
    <n v="2"/>
    <n v="2"/>
    <s v="Correct"/>
    <x v="0"/>
    <n v="47"/>
    <x v="0"/>
    <x v="14"/>
    <x v="1"/>
    <x v="1"/>
    <s v="English"/>
    <x v="6"/>
    <x v="7"/>
    <x v="5"/>
    <x v="2"/>
    <x v="3"/>
    <s v="Yes"/>
  </r>
  <r>
    <n v="768"/>
    <m/>
    <m/>
    <m/>
    <m/>
    <m/>
    <m/>
    <m/>
    <m/>
    <m/>
    <m/>
    <m/>
    <n v="0"/>
    <e v="#DIV/0!"/>
    <m/>
    <n v="0"/>
    <n v="0"/>
    <n v="0"/>
    <n v="0"/>
    <n v="0"/>
    <n v="0"/>
    <n v="0"/>
    <n v="0"/>
    <n v="0"/>
    <n v="0"/>
    <m/>
    <m/>
    <n v="0"/>
    <n v="0"/>
    <s v="Correct"/>
    <x v="1"/>
    <n v="64"/>
    <x v="2"/>
    <x v="58"/>
    <x v="1"/>
    <x v="0"/>
    <s v="English"/>
    <x v="6"/>
    <x v="1"/>
    <x v="2"/>
    <x v="2"/>
    <x v="3"/>
    <s v="Yes"/>
  </r>
  <r>
    <n v="769"/>
    <m/>
    <s v="Lack of availability of doctors"/>
    <s v="Unable to pay co-pays/deductibles"/>
    <m/>
    <s v="Language barriers"/>
    <m/>
    <m/>
    <s v="No insurance"/>
    <s v="Transportation"/>
    <m/>
    <m/>
    <n v="5"/>
    <n v="0.6"/>
    <m/>
    <n v="0"/>
    <n v="0.6"/>
    <n v="0.6"/>
    <n v="0"/>
    <n v="0.6"/>
    <n v="0"/>
    <n v="0"/>
    <n v="0.6"/>
    <n v="0.6"/>
    <n v="0"/>
    <m/>
    <m/>
    <n v="3"/>
    <n v="5"/>
    <s v="Correct"/>
    <x v="1"/>
    <n v="74"/>
    <x v="0"/>
    <x v="2"/>
    <x v="1"/>
    <x v="0"/>
    <s v="English"/>
    <x v="5"/>
    <x v="7"/>
    <x v="2"/>
    <x v="2"/>
    <x v="3"/>
    <s v="No"/>
  </r>
  <r>
    <n v="770"/>
    <m/>
    <m/>
    <s v="Unable to pay co-pays/deductibles"/>
    <m/>
    <m/>
    <m/>
    <s v="Don’t understand need to see a doctor"/>
    <s v="No insurance"/>
    <m/>
    <m/>
    <m/>
    <n v="3"/>
    <n v="1"/>
    <m/>
    <n v="0"/>
    <n v="0"/>
    <n v="1"/>
    <n v="0"/>
    <n v="0"/>
    <n v="0"/>
    <n v="1"/>
    <n v="1"/>
    <n v="0"/>
    <n v="0"/>
    <m/>
    <m/>
    <n v="3"/>
    <n v="3"/>
    <s v="Correct"/>
    <x v="1"/>
    <n v="80"/>
    <x v="0"/>
    <x v="17"/>
    <x v="1"/>
    <x v="1"/>
    <s v="English"/>
    <x v="0"/>
    <x v="3"/>
    <x v="6"/>
    <x v="2"/>
    <x v="3"/>
    <s v="Yes"/>
  </r>
  <r>
    <n v="771"/>
    <m/>
    <m/>
    <m/>
    <m/>
    <m/>
    <s v="There are no barriers"/>
    <m/>
    <m/>
    <m/>
    <m/>
    <m/>
    <n v="1"/>
    <n v="3"/>
    <m/>
    <n v="0"/>
    <n v="0"/>
    <n v="0"/>
    <n v="0"/>
    <n v="0"/>
    <n v="1"/>
    <n v="0"/>
    <n v="0"/>
    <n v="0"/>
    <n v="0"/>
    <m/>
    <m/>
    <n v="1"/>
    <n v="1"/>
    <s v="Correct"/>
    <x v="1"/>
    <n v="89"/>
    <x v="0"/>
    <x v="10"/>
    <x v="1"/>
    <x v="1"/>
    <s v="English"/>
    <x v="3"/>
    <x v="7"/>
    <x v="2"/>
    <x v="0"/>
    <x v="3"/>
    <s v="No"/>
  </r>
  <r>
    <n v="772"/>
    <m/>
    <m/>
    <m/>
    <m/>
    <m/>
    <s v="There are no barriers"/>
    <m/>
    <m/>
    <m/>
    <m/>
    <m/>
    <n v="1"/>
    <n v="3"/>
    <m/>
    <n v="0"/>
    <n v="0"/>
    <n v="0"/>
    <n v="0"/>
    <n v="0"/>
    <n v="1"/>
    <n v="0"/>
    <n v="0"/>
    <n v="0"/>
    <n v="0"/>
    <m/>
    <m/>
    <n v="1"/>
    <n v="1"/>
    <s v="Correct"/>
    <x v="0"/>
    <m/>
    <x v="0"/>
    <x v="137"/>
    <x v="1"/>
    <x v="1"/>
    <s v="English"/>
    <x v="6"/>
    <x v="1"/>
    <x v="0"/>
    <x v="2"/>
    <x v="3"/>
    <s v="Yes"/>
  </r>
  <r>
    <n v="773"/>
    <m/>
    <m/>
    <s v="Unable to pay co-pays/deductibles"/>
    <m/>
    <m/>
    <m/>
    <m/>
    <s v="No insurance"/>
    <m/>
    <s v="Fear (e.g. not ready to face/discuss health problem)"/>
    <m/>
    <n v="3"/>
    <n v="1"/>
    <m/>
    <n v="0"/>
    <n v="0"/>
    <n v="1"/>
    <n v="0"/>
    <n v="0"/>
    <n v="0"/>
    <n v="0"/>
    <n v="1"/>
    <n v="0"/>
    <n v="1"/>
    <m/>
    <m/>
    <n v="3"/>
    <n v="3"/>
    <s v="Correct"/>
    <x v="1"/>
    <n v="76"/>
    <x v="0"/>
    <x v="17"/>
    <x v="1"/>
    <x v="1"/>
    <s v="English"/>
    <x v="6"/>
    <x v="0"/>
    <x v="2"/>
    <x v="2"/>
    <x v="3"/>
    <s v="Yes"/>
  </r>
  <r>
    <n v="774"/>
    <m/>
    <m/>
    <m/>
    <m/>
    <m/>
    <m/>
    <m/>
    <m/>
    <m/>
    <m/>
    <m/>
    <n v="0"/>
    <e v="#DIV/0!"/>
    <m/>
    <n v="0"/>
    <n v="0"/>
    <n v="0"/>
    <n v="0"/>
    <n v="0"/>
    <n v="0"/>
    <n v="0"/>
    <n v="0"/>
    <n v="0"/>
    <n v="0"/>
    <m/>
    <m/>
    <n v="0"/>
    <n v="0"/>
    <s v="Correct"/>
    <x v="0"/>
    <n v="75"/>
    <x v="0"/>
    <x v="2"/>
    <x v="12"/>
    <x v="2"/>
    <s v="English, Spanish"/>
    <x v="4"/>
    <x v="3"/>
    <x v="2"/>
    <x v="2"/>
    <x v="3"/>
    <s v="No"/>
  </r>
  <r>
    <n v="775"/>
    <m/>
    <m/>
    <m/>
    <m/>
    <m/>
    <m/>
    <m/>
    <m/>
    <m/>
    <m/>
    <m/>
    <n v="0"/>
    <e v="#DIV/0!"/>
    <m/>
    <n v="0"/>
    <n v="0"/>
    <n v="0"/>
    <n v="0"/>
    <n v="0"/>
    <n v="0"/>
    <n v="0"/>
    <n v="0"/>
    <n v="0"/>
    <n v="0"/>
    <m/>
    <m/>
    <n v="0"/>
    <n v="0"/>
    <s v="Correct"/>
    <x v="1"/>
    <n v="76"/>
    <x v="0"/>
    <x v="17"/>
    <x v="5"/>
    <x v="0"/>
    <s v="English, Hindi"/>
    <x v="1"/>
    <x v="6"/>
    <x v="2"/>
    <x v="2"/>
    <x v="3"/>
    <m/>
  </r>
  <r>
    <n v="776"/>
    <m/>
    <m/>
    <m/>
    <s v="Don’t know how to find doctors"/>
    <m/>
    <m/>
    <m/>
    <m/>
    <m/>
    <m/>
    <m/>
    <n v="1"/>
    <n v="3"/>
    <m/>
    <n v="0"/>
    <n v="0"/>
    <n v="0"/>
    <n v="1"/>
    <n v="0"/>
    <n v="0"/>
    <n v="0"/>
    <n v="0"/>
    <n v="0"/>
    <n v="0"/>
    <m/>
    <m/>
    <n v="1"/>
    <n v="1"/>
    <s v="Correct"/>
    <x v="0"/>
    <n v="74"/>
    <x v="2"/>
    <x v="47"/>
    <x v="1"/>
    <x v="1"/>
    <s v="English"/>
    <x v="5"/>
    <x v="0"/>
    <x v="2"/>
    <x v="2"/>
    <x v="3"/>
    <s v="Yes"/>
  </r>
  <r>
    <n v="777"/>
    <m/>
    <m/>
    <m/>
    <m/>
    <m/>
    <m/>
    <m/>
    <s v="No insurance"/>
    <m/>
    <m/>
    <m/>
    <n v="1"/>
    <n v="3"/>
    <m/>
    <n v="0"/>
    <n v="0"/>
    <n v="0"/>
    <n v="0"/>
    <n v="0"/>
    <n v="0"/>
    <n v="0"/>
    <n v="1"/>
    <n v="0"/>
    <n v="0"/>
    <m/>
    <m/>
    <n v="1"/>
    <n v="1"/>
    <s v="Correct"/>
    <x v="1"/>
    <n v="53"/>
    <x v="0"/>
    <x v="117"/>
    <x v="1"/>
    <x v="1"/>
    <s v="English"/>
    <x v="6"/>
    <x v="4"/>
    <x v="0"/>
    <x v="2"/>
    <x v="3"/>
    <s v="Yes"/>
  </r>
  <r>
    <n v="778"/>
    <m/>
    <m/>
    <m/>
    <m/>
    <m/>
    <m/>
    <m/>
    <m/>
    <m/>
    <s v="Fear (e.g. not ready to face/discuss health problem)"/>
    <m/>
    <n v="1"/>
    <n v="3"/>
    <m/>
    <n v="0"/>
    <n v="0"/>
    <n v="0"/>
    <n v="0"/>
    <n v="0"/>
    <n v="0"/>
    <n v="0"/>
    <n v="0"/>
    <n v="0"/>
    <n v="1"/>
    <m/>
    <m/>
    <n v="1"/>
    <n v="1"/>
    <s v="Correct"/>
    <x v="0"/>
    <n v="45"/>
    <x v="0"/>
    <x v="147"/>
    <x v="1"/>
    <x v="1"/>
    <s v="English"/>
    <x v="3"/>
    <x v="4"/>
    <x v="0"/>
    <x v="2"/>
    <x v="3"/>
    <s v="Yes"/>
  </r>
  <r>
    <n v="779"/>
    <m/>
    <m/>
    <m/>
    <m/>
    <m/>
    <m/>
    <s v="Don’t understand need to see a doctor"/>
    <s v="No insurance"/>
    <m/>
    <s v="Fear (e.g. not ready to face/discuss health problem)"/>
    <m/>
    <n v="3"/>
    <n v="1"/>
    <m/>
    <n v="0"/>
    <n v="0"/>
    <n v="0"/>
    <n v="0"/>
    <n v="0"/>
    <n v="0"/>
    <n v="1"/>
    <n v="1"/>
    <n v="0"/>
    <n v="1"/>
    <m/>
    <m/>
    <n v="3"/>
    <n v="3"/>
    <s v="Correct"/>
    <x v="0"/>
    <m/>
    <x v="0"/>
    <x v="7"/>
    <x v="1"/>
    <x v="0"/>
    <s v="English"/>
    <x v="2"/>
    <x v="7"/>
    <x v="2"/>
    <x v="2"/>
    <x v="3"/>
    <m/>
  </r>
  <r>
    <n v="780"/>
    <m/>
    <m/>
    <s v="Unable to pay co-pays/deductibles"/>
    <m/>
    <m/>
    <m/>
    <m/>
    <s v="No insurance"/>
    <m/>
    <s v="Fear (e.g. not ready to face/discuss health problem)"/>
    <m/>
    <n v="3"/>
    <n v="1"/>
    <m/>
    <n v="0"/>
    <n v="0"/>
    <n v="1"/>
    <n v="0"/>
    <n v="0"/>
    <n v="0"/>
    <n v="0"/>
    <n v="1"/>
    <n v="0"/>
    <n v="1"/>
    <m/>
    <m/>
    <n v="3"/>
    <n v="3"/>
    <s v="Correct"/>
    <x v="1"/>
    <n v="54"/>
    <x v="2"/>
    <x v="98"/>
    <x v="1"/>
    <x v="1"/>
    <s v="English"/>
    <x v="2"/>
    <x v="0"/>
    <x v="4"/>
    <x v="2"/>
    <x v="3"/>
    <s v="Yes"/>
  </r>
  <r>
    <n v="781"/>
    <m/>
    <m/>
    <m/>
    <s v="Don’t know how to find doctors"/>
    <m/>
    <m/>
    <m/>
    <m/>
    <s v="Transportation"/>
    <m/>
    <m/>
    <n v="2"/>
    <n v="1.5"/>
    <m/>
    <n v="0"/>
    <n v="0"/>
    <n v="0"/>
    <n v="1"/>
    <n v="0"/>
    <n v="0"/>
    <n v="0"/>
    <n v="0"/>
    <n v="1"/>
    <n v="0"/>
    <m/>
    <m/>
    <n v="2"/>
    <n v="2"/>
    <s v="Correct"/>
    <x v="0"/>
    <n v="82"/>
    <x v="2"/>
    <x v="169"/>
    <x v="1"/>
    <x v="1"/>
    <s v="English"/>
    <x v="5"/>
    <x v="2"/>
    <x v="2"/>
    <x v="2"/>
    <x v="3"/>
    <s v="Yes"/>
  </r>
  <r>
    <n v="782"/>
    <m/>
    <m/>
    <m/>
    <m/>
    <m/>
    <m/>
    <m/>
    <m/>
    <m/>
    <m/>
    <m/>
    <n v="0"/>
    <e v="#DIV/0!"/>
    <m/>
    <n v="0"/>
    <n v="0"/>
    <n v="0"/>
    <n v="0"/>
    <n v="0"/>
    <n v="0"/>
    <n v="0"/>
    <n v="0"/>
    <n v="0"/>
    <n v="0"/>
    <m/>
    <m/>
    <n v="0"/>
    <n v="0"/>
    <s v="Correct"/>
    <x v="1"/>
    <n v="77"/>
    <x v="2"/>
    <x v="169"/>
    <x v="2"/>
    <x v="1"/>
    <s v="English"/>
    <x v="5"/>
    <x v="0"/>
    <x v="2"/>
    <x v="2"/>
    <x v="3"/>
    <s v="Yes"/>
  </r>
  <r>
    <n v="783"/>
    <m/>
    <m/>
    <m/>
    <m/>
    <m/>
    <m/>
    <m/>
    <s v="No insurance"/>
    <m/>
    <m/>
    <m/>
    <n v="1"/>
    <n v="3"/>
    <m/>
    <n v="0"/>
    <n v="0"/>
    <n v="0"/>
    <n v="0"/>
    <n v="0"/>
    <n v="0"/>
    <n v="0"/>
    <n v="1"/>
    <n v="0"/>
    <n v="0"/>
    <m/>
    <m/>
    <n v="1"/>
    <n v="1"/>
    <s v="Correct"/>
    <x v="0"/>
    <n v="56"/>
    <x v="2"/>
    <x v="170"/>
    <x v="1"/>
    <x v="1"/>
    <s v="English"/>
    <x v="0"/>
    <x v="7"/>
    <x v="6"/>
    <x v="1"/>
    <x v="3"/>
    <m/>
  </r>
  <r>
    <n v="784"/>
    <m/>
    <m/>
    <m/>
    <m/>
    <m/>
    <m/>
    <m/>
    <s v="No insurance"/>
    <s v="Transportation"/>
    <s v="Fear (e.g. not ready to face/discuss health problem)"/>
    <m/>
    <n v="3"/>
    <n v="1"/>
    <m/>
    <n v="0"/>
    <n v="0"/>
    <n v="0"/>
    <n v="0"/>
    <n v="0"/>
    <n v="0"/>
    <n v="0"/>
    <n v="1"/>
    <n v="1"/>
    <n v="1"/>
    <m/>
    <m/>
    <n v="3"/>
    <n v="3"/>
    <s v="Correct"/>
    <x v="0"/>
    <n v="67"/>
    <x v="2"/>
    <x v="169"/>
    <x v="1"/>
    <x v="1"/>
    <s v="English"/>
    <x v="3"/>
    <x v="7"/>
    <x v="2"/>
    <x v="2"/>
    <x v="3"/>
    <s v="Yes"/>
  </r>
  <r>
    <n v="785"/>
    <m/>
    <s v="Lack of availability of doctors"/>
    <m/>
    <m/>
    <m/>
    <m/>
    <m/>
    <m/>
    <m/>
    <m/>
    <m/>
    <n v="1"/>
    <n v="3"/>
    <m/>
    <n v="0"/>
    <n v="1"/>
    <n v="0"/>
    <n v="0"/>
    <n v="0"/>
    <n v="0"/>
    <n v="0"/>
    <n v="0"/>
    <n v="0"/>
    <n v="0"/>
    <m/>
    <m/>
    <n v="1"/>
    <n v="1"/>
    <s v="Correct"/>
    <x v="1"/>
    <n v="65"/>
    <x v="2"/>
    <x v="171"/>
    <x v="1"/>
    <x v="1"/>
    <s v="English"/>
    <x v="3"/>
    <x v="3"/>
    <x v="2"/>
    <x v="2"/>
    <x v="3"/>
    <s v="Yes"/>
  </r>
  <r>
    <n v="786"/>
    <m/>
    <m/>
    <m/>
    <s v="Don’t know how to find doctors"/>
    <m/>
    <m/>
    <m/>
    <m/>
    <m/>
    <m/>
    <m/>
    <n v="1"/>
    <n v="3"/>
    <m/>
    <n v="0"/>
    <n v="0"/>
    <n v="0"/>
    <n v="1"/>
    <n v="0"/>
    <n v="0"/>
    <n v="0"/>
    <n v="0"/>
    <n v="0"/>
    <n v="0"/>
    <m/>
    <m/>
    <n v="1"/>
    <n v="1"/>
    <s v="Correct"/>
    <x v="0"/>
    <n v="60"/>
    <x v="2"/>
    <x v="170"/>
    <x v="1"/>
    <x v="1"/>
    <s v="English"/>
    <x v="6"/>
    <x v="4"/>
    <x v="2"/>
    <x v="2"/>
    <x v="3"/>
    <s v="Yes"/>
  </r>
  <r>
    <n v="787"/>
    <m/>
    <m/>
    <s v="Unable to pay co-pays/deductibles"/>
    <s v="Don’t know how to find doctors"/>
    <s v="Language barriers"/>
    <m/>
    <s v="Don’t understand need to see a doctor"/>
    <s v="No insurance"/>
    <s v="Transportation"/>
    <s v="Fear (e.g. not ready to face/discuss health problem)"/>
    <m/>
    <n v="7"/>
    <n v="0.42857142857142855"/>
    <m/>
    <n v="0"/>
    <n v="0"/>
    <n v="0.42857142857142855"/>
    <n v="0.42857142857142855"/>
    <n v="0.42857142857142855"/>
    <n v="0"/>
    <n v="0.42857142857142855"/>
    <n v="0.42857142857142855"/>
    <n v="0.42857142857142855"/>
    <n v="0.42857142857142855"/>
    <m/>
    <m/>
    <n v="2.9999999999999996"/>
    <n v="7"/>
    <s v="Correct"/>
    <x v="1"/>
    <n v="27"/>
    <x v="2"/>
    <x v="170"/>
    <x v="1"/>
    <x v="1"/>
    <s v="English"/>
    <x v="0"/>
    <x v="7"/>
    <x v="0"/>
    <x v="2"/>
    <x v="3"/>
    <s v="Yes"/>
  </r>
  <r>
    <n v="788"/>
    <m/>
    <m/>
    <m/>
    <m/>
    <s v="Language barriers"/>
    <m/>
    <s v="Don’t understand need to see a doctor"/>
    <m/>
    <m/>
    <m/>
    <m/>
    <n v="2"/>
    <n v="1.5"/>
    <m/>
    <n v="0"/>
    <n v="0"/>
    <n v="0"/>
    <n v="0"/>
    <n v="1"/>
    <n v="0"/>
    <n v="1"/>
    <n v="0"/>
    <n v="0"/>
    <n v="0"/>
    <m/>
    <m/>
    <n v="2"/>
    <n v="2"/>
    <s v="Correct"/>
    <x v="0"/>
    <n v="75"/>
    <x v="2"/>
    <x v="172"/>
    <x v="1"/>
    <x v="1"/>
    <s v="English"/>
    <x v="5"/>
    <x v="7"/>
    <x v="2"/>
    <x v="2"/>
    <x v="3"/>
    <s v="No"/>
  </r>
  <r>
    <n v="789"/>
    <s v="Cultural/religious beliefs"/>
    <m/>
    <s v="Unable to pay co-pays/deductibles"/>
    <m/>
    <s v="Language barriers"/>
    <m/>
    <s v="Don’t understand need to see a doctor"/>
    <s v="No insurance"/>
    <m/>
    <m/>
    <m/>
    <n v="5"/>
    <n v="0.6"/>
    <m/>
    <n v="0.6"/>
    <n v="0"/>
    <n v="0.6"/>
    <n v="0"/>
    <n v="0.6"/>
    <n v="0"/>
    <n v="0.6"/>
    <n v="0.6"/>
    <n v="0"/>
    <n v="0"/>
    <m/>
    <m/>
    <n v="3"/>
    <n v="5"/>
    <s v="Correct"/>
    <x v="1"/>
    <n v="61"/>
    <x v="2"/>
    <x v="173"/>
    <x v="1"/>
    <x v="1"/>
    <s v="English"/>
    <x v="6"/>
    <x v="7"/>
    <x v="0"/>
    <x v="2"/>
    <x v="3"/>
    <s v="Yes"/>
  </r>
  <r>
    <n v="790"/>
    <m/>
    <m/>
    <m/>
    <m/>
    <m/>
    <m/>
    <m/>
    <m/>
    <m/>
    <m/>
    <m/>
    <n v="0"/>
    <e v="#DIV/0!"/>
    <m/>
    <n v="0"/>
    <n v="0"/>
    <n v="0"/>
    <n v="0"/>
    <n v="0"/>
    <n v="0"/>
    <n v="0"/>
    <n v="0"/>
    <n v="0"/>
    <n v="0"/>
    <m/>
    <m/>
    <n v="0"/>
    <n v="0"/>
    <s v="Correct"/>
    <x v="1"/>
    <n v="79"/>
    <x v="2"/>
    <x v="174"/>
    <x v="1"/>
    <x v="1"/>
    <s v="English"/>
    <x v="4"/>
    <x v="7"/>
    <x v="2"/>
    <x v="2"/>
    <x v="3"/>
    <s v="Yes"/>
  </r>
  <r>
    <n v="791"/>
    <m/>
    <m/>
    <m/>
    <m/>
    <m/>
    <s v="There are no barriers"/>
    <m/>
    <m/>
    <m/>
    <m/>
    <m/>
    <n v="1"/>
    <n v="3"/>
    <m/>
    <n v="0"/>
    <n v="0"/>
    <n v="0"/>
    <n v="0"/>
    <n v="0"/>
    <n v="1"/>
    <n v="0"/>
    <n v="0"/>
    <n v="0"/>
    <n v="0"/>
    <m/>
    <m/>
    <n v="1"/>
    <n v="1"/>
    <s v="Correct"/>
    <x v="0"/>
    <n v="64"/>
    <x v="2"/>
    <x v="170"/>
    <x v="1"/>
    <x v="1"/>
    <m/>
    <x v="0"/>
    <x v="1"/>
    <x v="0"/>
    <x v="2"/>
    <x v="3"/>
    <s v="Yes"/>
  </r>
  <r>
    <n v="792"/>
    <m/>
    <m/>
    <m/>
    <m/>
    <m/>
    <m/>
    <m/>
    <s v="No insurance"/>
    <m/>
    <s v="Fear (e.g. not ready to face/discuss health problem)"/>
    <m/>
    <n v="2"/>
    <n v="1.5"/>
    <m/>
    <n v="0"/>
    <n v="0"/>
    <n v="0"/>
    <n v="0"/>
    <n v="0"/>
    <n v="0"/>
    <n v="0"/>
    <n v="1"/>
    <n v="0"/>
    <n v="1"/>
    <m/>
    <m/>
    <n v="2"/>
    <n v="2"/>
    <s v="Correct"/>
    <x v="0"/>
    <n v="62"/>
    <x v="2"/>
    <x v="170"/>
    <x v="1"/>
    <x v="1"/>
    <s v="English"/>
    <x v="5"/>
    <x v="7"/>
    <x v="0"/>
    <x v="2"/>
    <x v="3"/>
    <s v="Yes"/>
  </r>
  <r>
    <n v="793"/>
    <m/>
    <m/>
    <m/>
    <m/>
    <m/>
    <m/>
    <m/>
    <s v="No insurance"/>
    <s v="Transportation"/>
    <m/>
    <m/>
    <n v="2"/>
    <n v="1.5"/>
    <m/>
    <n v="0"/>
    <n v="0"/>
    <n v="0"/>
    <n v="0"/>
    <n v="0"/>
    <n v="0"/>
    <n v="0"/>
    <n v="1"/>
    <n v="1"/>
    <n v="0"/>
    <m/>
    <m/>
    <n v="2"/>
    <n v="2"/>
    <s v="Correct"/>
    <x v="0"/>
    <n v="69"/>
    <x v="2"/>
    <x v="102"/>
    <x v="1"/>
    <x v="0"/>
    <s v="English"/>
    <x v="3"/>
    <x v="3"/>
    <x v="2"/>
    <x v="2"/>
    <x v="3"/>
    <s v="Yes"/>
  </r>
  <r>
    <n v="794"/>
    <m/>
    <m/>
    <m/>
    <m/>
    <m/>
    <s v="There are no barriers"/>
    <m/>
    <m/>
    <m/>
    <m/>
    <m/>
    <n v="1"/>
    <n v="3"/>
    <m/>
    <n v="0"/>
    <n v="0"/>
    <n v="0"/>
    <n v="0"/>
    <n v="0"/>
    <n v="1"/>
    <n v="0"/>
    <n v="0"/>
    <n v="0"/>
    <n v="0"/>
    <m/>
    <m/>
    <n v="1"/>
    <n v="1"/>
    <s v="Correct"/>
    <x v="0"/>
    <n v="74"/>
    <x v="2"/>
    <x v="170"/>
    <x v="1"/>
    <x v="1"/>
    <s v="English"/>
    <x v="3"/>
    <x v="6"/>
    <x v="2"/>
    <x v="2"/>
    <x v="3"/>
    <s v="Yes"/>
  </r>
  <r>
    <n v="795"/>
    <m/>
    <m/>
    <m/>
    <m/>
    <m/>
    <s v="There are no barriers"/>
    <m/>
    <m/>
    <m/>
    <m/>
    <m/>
    <n v="1"/>
    <n v="3"/>
    <m/>
    <n v="0"/>
    <n v="0"/>
    <n v="0"/>
    <n v="0"/>
    <n v="0"/>
    <n v="1"/>
    <n v="0"/>
    <n v="0"/>
    <n v="0"/>
    <n v="0"/>
    <m/>
    <m/>
    <n v="1"/>
    <n v="1"/>
    <s v="Correct"/>
    <x v="0"/>
    <n v="74"/>
    <x v="2"/>
    <x v="173"/>
    <x v="1"/>
    <x v="0"/>
    <s v="English"/>
    <x v="3"/>
    <x v="0"/>
    <x v="2"/>
    <x v="2"/>
    <x v="3"/>
    <s v="Yes"/>
  </r>
  <r>
    <n v="796"/>
    <m/>
    <s v="Lack of availability of doctors"/>
    <m/>
    <m/>
    <m/>
    <m/>
    <m/>
    <m/>
    <m/>
    <m/>
    <m/>
    <n v="1"/>
    <n v="3"/>
    <m/>
    <n v="0"/>
    <n v="1"/>
    <n v="0"/>
    <n v="0"/>
    <n v="0"/>
    <n v="0"/>
    <n v="0"/>
    <n v="0"/>
    <n v="0"/>
    <n v="0"/>
    <m/>
    <m/>
    <n v="1"/>
    <n v="1"/>
    <s v="Correct"/>
    <x v="0"/>
    <n v="84"/>
    <x v="2"/>
    <x v="102"/>
    <x v="1"/>
    <x v="1"/>
    <s v="English"/>
    <x v="5"/>
    <x v="4"/>
    <x v="2"/>
    <x v="2"/>
    <x v="3"/>
    <s v="Yes"/>
  </r>
  <r>
    <n v="797"/>
    <m/>
    <m/>
    <m/>
    <m/>
    <m/>
    <m/>
    <m/>
    <m/>
    <m/>
    <m/>
    <m/>
    <n v="0"/>
    <e v="#DIV/0!"/>
    <m/>
    <n v="0"/>
    <n v="0"/>
    <n v="0"/>
    <n v="0"/>
    <n v="0"/>
    <n v="0"/>
    <n v="0"/>
    <n v="0"/>
    <n v="0"/>
    <n v="0"/>
    <m/>
    <m/>
    <n v="0"/>
    <n v="0"/>
    <s v="Correct"/>
    <x v="1"/>
    <n v="64"/>
    <x v="2"/>
    <x v="170"/>
    <x v="1"/>
    <x v="0"/>
    <s v="English"/>
    <x v="3"/>
    <x v="4"/>
    <x v="2"/>
    <x v="2"/>
    <x v="3"/>
    <s v="No"/>
  </r>
  <r>
    <n v="798"/>
    <m/>
    <m/>
    <m/>
    <m/>
    <m/>
    <m/>
    <m/>
    <s v="No insurance"/>
    <s v="Transportation"/>
    <m/>
    <m/>
    <n v="2"/>
    <n v="1.5"/>
    <m/>
    <n v="0"/>
    <n v="0"/>
    <n v="0"/>
    <n v="0"/>
    <n v="0"/>
    <n v="0"/>
    <n v="0"/>
    <n v="1"/>
    <n v="1"/>
    <n v="0"/>
    <m/>
    <m/>
    <n v="2"/>
    <n v="2"/>
    <s v="Correct"/>
    <x v="1"/>
    <n v="98"/>
    <x v="2"/>
    <x v="171"/>
    <x v="1"/>
    <x v="1"/>
    <s v="English"/>
    <x v="2"/>
    <x v="7"/>
    <x v="2"/>
    <x v="2"/>
    <x v="3"/>
    <s v="No"/>
  </r>
  <r>
    <n v="799"/>
    <m/>
    <m/>
    <m/>
    <s v="Don’t know how to find doctors"/>
    <m/>
    <m/>
    <s v="Don’t understand need to see a doctor"/>
    <m/>
    <s v="Transportation"/>
    <m/>
    <m/>
    <n v="3"/>
    <n v="1"/>
    <m/>
    <n v="0"/>
    <n v="0"/>
    <n v="0"/>
    <n v="1"/>
    <n v="0"/>
    <n v="0"/>
    <n v="1"/>
    <n v="0"/>
    <n v="1"/>
    <n v="0"/>
    <m/>
    <m/>
    <n v="3"/>
    <n v="3"/>
    <s v="Correct"/>
    <x v="1"/>
    <n v="72"/>
    <x v="2"/>
    <x v="171"/>
    <x v="1"/>
    <x v="1"/>
    <s v="English"/>
    <x v="5"/>
    <x v="0"/>
    <x v="2"/>
    <x v="2"/>
    <x v="3"/>
    <s v="Yes"/>
  </r>
  <r>
    <n v="800"/>
    <m/>
    <m/>
    <m/>
    <m/>
    <m/>
    <m/>
    <m/>
    <m/>
    <m/>
    <m/>
    <m/>
    <n v="0"/>
    <e v="#DIV/0!"/>
    <m/>
    <n v="0"/>
    <n v="0"/>
    <n v="0"/>
    <n v="0"/>
    <n v="0"/>
    <n v="0"/>
    <n v="0"/>
    <n v="0"/>
    <n v="0"/>
    <n v="0"/>
    <m/>
    <m/>
    <n v="0"/>
    <n v="0"/>
    <s v="Correct"/>
    <x v="1"/>
    <n v="63"/>
    <x v="2"/>
    <x v="171"/>
    <x v="1"/>
    <x v="1"/>
    <s v="English"/>
    <x v="4"/>
    <x v="2"/>
    <x v="2"/>
    <x v="2"/>
    <x v="3"/>
    <s v="Yes"/>
  </r>
  <r>
    <n v="801"/>
    <m/>
    <m/>
    <m/>
    <s v="Don’t know how to find doctors"/>
    <m/>
    <m/>
    <s v="Don’t understand need to see a doctor"/>
    <m/>
    <m/>
    <s v="Fear (e.g. not ready to face/discuss health problem)"/>
    <m/>
    <n v="3"/>
    <n v="1"/>
    <m/>
    <n v="0"/>
    <n v="0"/>
    <n v="0"/>
    <n v="1"/>
    <n v="0"/>
    <n v="0"/>
    <n v="1"/>
    <n v="0"/>
    <n v="0"/>
    <n v="1"/>
    <m/>
    <m/>
    <n v="3"/>
    <n v="3"/>
    <s v="Correct"/>
    <x v="0"/>
    <n v="78"/>
    <x v="2"/>
    <x v="170"/>
    <x v="1"/>
    <x v="1"/>
    <s v="English"/>
    <x v="5"/>
    <x v="0"/>
    <x v="2"/>
    <x v="1"/>
    <x v="3"/>
    <s v="Yes"/>
  </r>
  <r>
    <n v="802"/>
    <m/>
    <m/>
    <m/>
    <m/>
    <m/>
    <m/>
    <m/>
    <m/>
    <m/>
    <m/>
    <m/>
    <n v="0"/>
    <e v="#DIV/0!"/>
    <m/>
    <n v="0"/>
    <n v="0"/>
    <n v="0"/>
    <n v="0"/>
    <n v="0"/>
    <n v="0"/>
    <n v="0"/>
    <n v="0"/>
    <n v="0"/>
    <n v="0"/>
    <m/>
    <m/>
    <n v="0"/>
    <n v="0"/>
    <s v="Correct"/>
    <x v="0"/>
    <n v="81"/>
    <x v="2"/>
    <x v="169"/>
    <x v="7"/>
    <x v="1"/>
    <s v="English"/>
    <x v="4"/>
    <x v="7"/>
    <x v="2"/>
    <x v="2"/>
    <x v="3"/>
    <m/>
  </r>
  <r>
    <n v="803"/>
    <m/>
    <m/>
    <m/>
    <m/>
    <m/>
    <m/>
    <m/>
    <s v="No insurance"/>
    <s v="Transportation"/>
    <s v="Fear (e.g. not ready to face/discuss health problem)"/>
    <m/>
    <n v="3"/>
    <n v="1"/>
    <m/>
    <n v="0"/>
    <n v="0"/>
    <n v="0"/>
    <n v="0"/>
    <n v="0"/>
    <n v="0"/>
    <n v="0"/>
    <n v="1"/>
    <n v="1"/>
    <n v="1"/>
    <m/>
    <m/>
    <n v="3"/>
    <n v="3"/>
    <s v="Correct"/>
    <x v="0"/>
    <n v="83"/>
    <x v="2"/>
    <x v="170"/>
    <x v="1"/>
    <x v="0"/>
    <s v="English"/>
    <x v="1"/>
    <x v="7"/>
    <x v="2"/>
    <x v="2"/>
    <x v="3"/>
    <s v="Yes"/>
  </r>
  <r>
    <n v="804"/>
    <m/>
    <m/>
    <s v="Unable to pay co-pays/deductibles"/>
    <m/>
    <m/>
    <m/>
    <m/>
    <s v="No insurance"/>
    <s v="Transportation"/>
    <m/>
    <m/>
    <n v="3"/>
    <n v="1"/>
    <m/>
    <n v="0"/>
    <n v="0"/>
    <n v="1"/>
    <n v="0"/>
    <n v="0"/>
    <n v="0"/>
    <n v="0"/>
    <n v="1"/>
    <n v="1"/>
    <n v="0"/>
    <m/>
    <m/>
    <n v="3"/>
    <n v="3"/>
    <s v="Correct"/>
    <x v="0"/>
    <n v="72"/>
    <x v="2"/>
    <x v="175"/>
    <x v="1"/>
    <x v="1"/>
    <s v="English"/>
    <x v="4"/>
    <x v="6"/>
    <x v="2"/>
    <x v="2"/>
    <x v="3"/>
    <s v="Yes"/>
  </r>
  <r>
    <n v="805"/>
    <m/>
    <m/>
    <m/>
    <m/>
    <m/>
    <s v="There are no barriers"/>
    <m/>
    <m/>
    <m/>
    <m/>
    <m/>
    <n v="1"/>
    <n v="3"/>
    <m/>
    <n v="0"/>
    <n v="0"/>
    <n v="0"/>
    <n v="0"/>
    <n v="0"/>
    <n v="1"/>
    <n v="0"/>
    <n v="0"/>
    <n v="0"/>
    <n v="0"/>
    <m/>
    <m/>
    <n v="1"/>
    <n v="1"/>
    <s v="Correct"/>
    <x v="0"/>
    <n v="86"/>
    <x v="2"/>
    <x v="174"/>
    <x v="1"/>
    <x v="1"/>
    <s v="English"/>
    <x v="4"/>
    <x v="6"/>
    <x v="2"/>
    <x v="2"/>
    <x v="3"/>
    <s v="No"/>
  </r>
  <r>
    <n v="806"/>
    <m/>
    <m/>
    <m/>
    <m/>
    <s v="Language barriers"/>
    <m/>
    <s v="Don’t understand need to see a doctor"/>
    <s v="No insurance"/>
    <m/>
    <m/>
    <m/>
    <n v="3"/>
    <n v="1"/>
    <m/>
    <n v="0"/>
    <n v="0"/>
    <n v="0"/>
    <n v="0"/>
    <n v="1"/>
    <n v="0"/>
    <n v="1"/>
    <n v="1"/>
    <n v="0"/>
    <n v="0"/>
    <m/>
    <m/>
    <n v="3"/>
    <n v="3"/>
    <s v="Correct"/>
    <x v="0"/>
    <n v="78"/>
    <x v="2"/>
    <x v="175"/>
    <x v="1"/>
    <x v="1"/>
    <s v="English"/>
    <x v="2"/>
    <x v="0"/>
    <x v="2"/>
    <x v="2"/>
    <x v="3"/>
    <s v="No"/>
  </r>
  <r>
    <n v="807"/>
    <m/>
    <m/>
    <m/>
    <m/>
    <m/>
    <m/>
    <m/>
    <m/>
    <s v="Transportation"/>
    <m/>
    <m/>
    <n v="1"/>
    <n v="3"/>
    <m/>
    <n v="0"/>
    <n v="0"/>
    <n v="0"/>
    <n v="0"/>
    <n v="0"/>
    <n v="0"/>
    <n v="0"/>
    <n v="0"/>
    <n v="1"/>
    <n v="0"/>
    <m/>
    <m/>
    <n v="1"/>
    <n v="1"/>
    <s v="Correct"/>
    <x v="0"/>
    <n v="83"/>
    <x v="2"/>
    <x v="102"/>
    <x v="1"/>
    <x v="0"/>
    <s v="English"/>
    <x v="6"/>
    <x v="4"/>
    <x v="2"/>
    <x v="2"/>
    <x v="3"/>
    <m/>
  </r>
  <r>
    <n v="808"/>
    <m/>
    <m/>
    <m/>
    <m/>
    <s v="Language barriers"/>
    <m/>
    <s v="Don’t understand need to see a doctor"/>
    <s v="No insurance"/>
    <m/>
    <m/>
    <m/>
    <n v="3"/>
    <n v="1"/>
    <m/>
    <n v="0"/>
    <n v="0"/>
    <n v="0"/>
    <n v="0"/>
    <n v="1"/>
    <n v="0"/>
    <n v="1"/>
    <n v="1"/>
    <n v="0"/>
    <n v="0"/>
    <m/>
    <m/>
    <n v="3"/>
    <n v="3"/>
    <s v="Correct"/>
    <x v="1"/>
    <n v="85"/>
    <x v="2"/>
    <x v="102"/>
    <x v="1"/>
    <x v="1"/>
    <s v="English"/>
    <x v="6"/>
    <x v="4"/>
    <x v="2"/>
    <x v="2"/>
    <x v="3"/>
    <s v="No"/>
  </r>
  <r>
    <n v="809"/>
    <m/>
    <s v="Lack of availability of doctors"/>
    <m/>
    <m/>
    <m/>
    <s v="There are no barriers"/>
    <m/>
    <m/>
    <m/>
    <m/>
    <m/>
    <n v="2"/>
    <n v="1.5"/>
    <m/>
    <n v="0"/>
    <n v="1"/>
    <n v="0"/>
    <n v="0"/>
    <n v="0"/>
    <n v="1"/>
    <n v="0"/>
    <n v="0"/>
    <n v="0"/>
    <n v="0"/>
    <m/>
    <m/>
    <n v="2"/>
    <n v="2"/>
    <s v="Correct"/>
    <x v="1"/>
    <n v="91"/>
    <x v="2"/>
    <x v="102"/>
    <x v="1"/>
    <x v="1"/>
    <s v="English"/>
    <x v="6"/>
    <x v="7"/>
    <x v="2"/>
    <x v="2"/>
    <x v="3"/>
    <s v="No"/>
  </r>
  <r>
    <n v="810"/>
    <m/>
    <m/>
    <m/>
    <m/>
    <m/>
    <s v="There are no barriers"/>
    <m/>
    <m/>
    <m/>
    <m/>
    <m/>
    <n v="1"/>
    <n v="3"/>
    <m/>
    <n v="0"/>
    <n v="0"/>
    <n v="0"/>
    <n v="0"/>
    <n v="0"/>
    <n v="1"/>
    <n v="0"/>
    <n v="0"/>
    <n v="0"/>
    <n v="0"/>
    <m/>
    <m/>
    <n v="1"/>
    <n v="1"/>
    <s v="Correct"/>
    <x v="0"/>
    <n v="94"/>
    <x v="2"/>
    <x v="102"/>
    <x v="1"/>
    <x v="1"/>
    <s v="English"/>
    <x v="2"/>
    <x v="0"/>
    <x v="2"/>
    <x v="2"/>
    <x v="3"/>
    <s v="Yes"/>
  </r>
  <r>
    <n v="811"/>
    <m/>
    <m/>
    <s v="Unable to pay co-pays/deductibles"/>
    <s v="Don’t know how to find doctors"/>
    <m/>
    <m/>
    <m/>
    <s v="No insurance"/>
    <m/>
    <m/>
    <m/>
    <n v="3"/>
    <n v="1"/>
    <m/>
    <n v="0"/>
    <n v="0"/>
    <n v="1"/>
    <n v="1"/>
    <n v="0"/>
    <n v="0"/>
    <n v="0"/>
    <n v="1"/>
    <n v="0"/>
    <n v="0"/>
    <m/>
    <m/>
    <n v="3"/>
    <n v="3"/>
    <s v="Correct"/>
    <x v="0"/>
    <n v="85"/>
    <x v="2"/>
    <x v="102"/>
    <x v="1"/>
    <x v="1"/>
    <s v="English"/>
    <x v="4"/>
    <x v="2"/>
    <x v="2"/>
    <x v="2"/>
    <x v="3"/>
    <s v="No"/>
  </r>
  <r>
    <n v="812"/>
    <m/>
    <m/>
    <m/>
    <m/>
    <m/>
    <s v="There are no barriers"/>
    <m/>
    <m/>
    <m/>
    <m/>
    <m/>
    <n v="1"/>
    <n v="3"/>
    <m/>
    <n v="0"/>
    <n v="0"/>
    <n v="0"/>
    <n v="0"/>
    <n v="0"/>
    <n v="1"/>
    <n v="0"/>
    <n v="0"/>
    <n v="0"/>
    <n v="0"/>
    <m/>
    <m/>
    <n v="1"/>
    <n v="1"/>
    <s v="Correct"/>
    <x v="1"/>
    <n v="85"/>
    <x v="2"/>
    <x v="102"/>
    <x v="1"/>
    <x v="1"/>
    <s v="English"/>
    <x v="6"/>
    <x v="0"/>
    <x v="2"/>
    <x v="2"/>
    <x v="3"/>
    <s v="No"/>
  </r>
  <r>
    <n v="813"/>
    <m/>
    <m/>
    <m/>
    <m/>
    <m/>
    <m/>
    <s v="Don’t understand need to see a doctor"/>
    <m/>
    <m/>
    <s v="Fear (e.g. not ready to face/discuss health problem)"/>
    <m/>
    <n v="2"/>
    <n v="1.5"/>
    <m/>
    <n v="0"/>
    <n v="0"/>
    <n v="0"/>
    <n v="0"/>
    <n v="0"/>
    <n v="0"/>
    <n v="1"/>
    <n v="0"/>
    <n v="0"/>
    <n v="1"/>
    <m/>
    <m/>
    <n v="2"/>
    <n v="2"/>
    <s v="Correct"/>
    <x v="0"/>
    <n v="88"/>
    <x v="2"/>
    <x v="102"/>
    <x v="1"/>
    <x v="1"/>
    <s v="English"/>
    <x v="5"/>
    <x v="7"/>
    <x v="2"/>
    <x v="2"/>
    <x v="3"/>
    <s v="No"/>
  </r>
  <r>
    <n v="814"/>
    <m/>
    <s v="Lack of availability of doctors"/>
    <m/>
    <m/>
    <m/>
    <m/>
    <m/>
    <m/>
    <s v="Transportation"/>
    <m/>
    <m/>
    <n v="2"/>
    <n v="1.5"/>
    <m/>
    <n v="0"/>
    <n v="1"/>
    <n v="0"/>
    <n v="0"/>
    <n v="0"/>
    <n v="0"/>
    <n v="0"/>
    <n v="0"/>
    <n v="1"/>
    <n v="0"/>
    <m/>
    <m/>
    <n v="2"/>
    <n v="2"/>
    <s v="Correct"/>
    <x v="1"/>
    <n v="86"/>
    <x v="2"/>
    <x v="102"/>
    <x v="1"/>
    <x v="1"/>
    <s v="English"/>
    <x v="0"/>
    <x v="7"/>
    <x v="2"/>
    <x v="2"/>
    <x v="3"/>
    <s v="No"/>
  </r>
  <r>
    <n v="815"/>
    <m/>
    <m/>
    <m/>
    <s v="Don’t know how to find doctors"/>
    <m/>
    <s v="There are no barriers"/>
    <m/>
    <m/>
    <m/>
    <m/>
    <m/>
    <n v="2"/>
    <n v="1.5"/>
    <m/>
    <n v="0"/>
    <n v="0"/>
    <n v="0"/>
    <n v="1"/>
    <n v="0"/>
    <n v="1"/>
    <n v="0"/>
    <n v="0"/>
    <n v="0"/>
    <n v="0"/>
    <m/>
    <m/>
    <n v="2"/>
    <n v="2"/>
    <s v="Correct"/>
    <x v="0"/>
    <n v="85"/>
    <x v="2"/>
    <x v="102"/>
    <x v="1"/>
    <x v="1"/>
    <s v="English"/>
    <x v="5"/>
    <x v="3"/>
    <x v="2"/>
    <x v="2"/>
    <x v="3"/>
    <s v="No"/>
  </r>
  <r>
    <n v="816"/>
    <m/>
    <s v="Lack of availability of doctors"/>
    <m/>
    <m/>
    <m/>
    <m/>
    <m/>
    <m/>
    <s v="Transportation"/>
    <m/>
    <m/>
    <n v="2"/>
    <n v="1.5"/>
    <m/>
    <n v="0"/>
    <n v="1"/>
    <n v="0"/>
    <n v="0"/>
    <n v="0"/>
    <n v="0"/>
    <n v="0"/>
    <n v="0"/>
    <n v="1"/>
    <n v="0"/>
    <m/>
    <m/>
    <n v="2"/>
    <n v="2"/>
    <s v="Correct"/>
    <x v="0"/>
    <n v="82"/>
    <x v="2"/>
    <x v="102"/>
    <x v="1"/>
    <x v="1"/>
    <s v="English"/>
    <x v="4"/>
    <x v="4"/>
    <x v="2"/>
    <x v="2"/>
    <x v="3"/>
    <s v="No"/>
  </r>
  <r>
    <n v="817"/>
    <m/>
    <s v="Lack of availability of doctors"/>
    <m/>
    <m/>
    <m/>
    <s v="There are no barriers"/>
    <m/>
    <m/>
    <m/>
    <m/>
    <m/>
    <n v="2"/>
    <n v="1.5"/>
    <m/>
    <n v="0"/>
    <n v="1"/>
    <n v="0"/>
    <n v="0"/>
    <n v="0"/>
    <n v="1"/>
    <n v="0"/>
    <n v="0"/>
    <n v="0"/>
    <n v="0"/>
    <m/>
    <m/>
    <n v="2"/>
    <n v="2"/>
    <s v="Correct"/>
    <x v="0"/>
    <n v="82"/>
    <x v="2"/>
    <x v="102"/>
    <x v="1"/>
    <x v="0"/>
    <s v="English"/>
    <x v="5"/>
    <x v="7"/>
    <x v="2"/>
    <x v="2"/>
    <x v="3"/>
    <s v="No"/>
  </r>
  <r>
    <n v="818"/>
    <m/>
    <s v="Lack of availability of doctors"/>
    <m/>
    <m/>
    <m/>
    <m/>
    <m/>
    <m/>
    <m/>
    <m/>
    <m/>
    <n v="1"/>
    <n v="3"/>
    <m/>
    <n v="0"/>
    <n v="1"/>
    <n v="0"/>
    <n v="0"/>
    <n v="0"/>
    <n v="0"/>
    <n v="0"/>
    <n v="0"/>
    <n v="0"/>
    <n v="0"/>
    <m/>
    <m/>
    <n v="1"/>
    <n v="1"/>
    <s v="Correct"/>
    <x v="1"/>
    <n v="82"/>
    <x v="2"/>
    <x v="102"/>
    <x v="1"/>
    <x v="1"/>
    <s v="English"/>
    <x v="6"/>
    <x v="7"/>
    <x v="2"/>
    <x v="2"/>
    <x v="3"/>
    <s v="No"/>
  </r>
  <r>
    <n v="819"/>
    <s v="Cultural/religious beliefs"/>
    <m/>
    <s v="Unable to pay co-pays/deductibles"/>
    <m/>
    <m/>
    <m/>
    <m/>
    <m/>
    <m/>
    <m/>
    <m/>
    <n v="2"/>
    <n v="1.5"/>
    <m/>
    <n v="1"/>
    <n v="0"/>
    <n v="1"/>
    <n v="0"/>
    <n v="0"/>
    <n v="0"/>
    <n v="0"/>
    <n v="0"/>
    <n v="0"/>
    <n v="0"/>
    <m/>
    <m/>
    <n v="2"/>
    <n v="2"/>
    <s v="Correct"/>
    <x v="0"/>
    <n v="87"/>
    <x v="2"/>
    <x v="102"/>
    <x v="1"/>
    <x v="1"/>
    <s v="English"/>
    <x v="0"/>
    <x v="7"/>
    <x v="2"/>
    <x v="2"/>
    <x v="3"/>
    <s v="No"/>
  </r>
  <r>
    <n v="820"/>
    <m/>
    <m/>
    <s v="Unable to pay co-pays/deductibles"/>
    <m/>
    <m/>
    <s v="There are no barriers"/>
    <s v="Don’t understand need to see a doctor"/>
    <m/>
    <m/>
    <m/>
    <m/>
    <n v="3"/>
    <n v="1"/>
    <m/>
    <n v="0"/>
    <n v="0"/>
    <n v="1"/>
    <n v="0"/>
    <n v="0"/>
    <n v="1"/>
    <n v="1"/>
    <n v="0"/>
    <n v="0"/>
    <n v="0"/>
    <m/>
    <m/>
    <n v="3"/>
    <n v="3"/>
    <s v="Correct"/>
    <x v="1"/>
    <n v="86"/>
    <x v="2"/>
    <x v="102"/>
    <x v="1"/>
    <x v="1"/>
    <s v="English"/>
    <x v="0"/>
    <x v="7"/>
    <x v="2"/>
    <x v="2"/>
    <x v="3"/>
    <s v="No"/>
  </r>
  <r>
    <n v="821"/>
    <m/>
    <m/>
    <m/>
    <m/>
    <m/>
    <m/>
    <m/>
    <m/>
    <m/>
    <m/>
    <m/>
    <n v="0"/>
    <e v="#DIV/0!"/>
    <m/>
    <n v="0"/>
    <n v="0"/>
    <n v="0"/>
    <n v="0"/>
    <n v="0"/>
    <n v="0"/>
    <n v="0"/>
    <n v="0"/>
    <n v="0"/>
    <n v="0"/>
    <m/>
    <m/>
    <n v="0"/>
    <n v="0"/>
    <s v="Correct"/>
    <x v="0"/>
    <n v="78"/>
    <x v="2"/>
    <x v="102"/>
    <x v="1"/>
    <x v="1"/>
    <s v="English"/>
    <x v="5"/>
    <x v="6"/>
    <x v="2"/>
    <x v="2"/>
    <x v="3"/>
    <s v="No"/>
  </r>
  <r>
    <n v="822"/>
    <m/>
    <m/>
    <m/>
    <m/>
    <m/>
    <s v="There are no barriers"/>
    <s v="Don’t understand need to see a doctor"/>
    <m/>
    <m/>
    <m/>
    <m/>
    <n v="2"/>
    <n v="1.5"/>
    <m/>
    <n v="0"/>
    <n v="0"/>
    <n v="0"/>
    <n v="0"/>
    <n v="0"/>
    <n v="1"/>
    <n v="1"/>
    <n v="0"/>
    <n v="0"/>
    <n v="0"/>
    <m/>
    <m/>
    <n v="2"/>
    <n v="2"/>
    <s v="Correct"/>
    <x v="2"/>
    <n v="77"/>
    <x v="2"/>
    <x v="102"/>
    <x v="1"/>
    <x v="1"/>
    <s v="English"/>
    <x v="6"/>
    <x v="0"/>
    <x v="2"/>
    <x v="2"/>
    <x v="3"/>
    <s v="No"/>
  </r>
  <r>
    <n v="823"/>
    <m/>
    <m/>
    <m/>
    <m/>
    <m/>
    <s v="There are no barriers"/>
    <s v="Don’t understand need to see a doctor"/>
    <m/>
    <m/>
    <m/>
    <m/>
    <n v="2"/>
    <n v="1.5"/>
    <m/>
    <n v="0"/>
    <n v="0"/>
    <n v="0"/>
    <n v="0"/>
    <n v="0"/>
    <n v="1"/>
    <n v="1"/>
    <n v="0"/>
    <n v="0"/>
    <n v="0"/>
    <m/>
    <m/>
    <n v="2"/>
    <n v="2"/>
    <s v="Correct"/>
    <x v="1"/>
    <n v="77"/>
    <x v="2"/>
    <x v="11"/>
    <x v="2"/>
    <x v="0"/>
    <m/>
    <x v="3"/>
    <x v="4"/>
    <x v="3"/>
    <x v="0"/>
    <x v="3"/>
    <m/>
  </r>
  <r>
    <n v="824"/>
    <m/>
    <s v="Lack of availability of doctors"/>
    <s v="Unable to pay co-pays/deductibles"/>
    <m/>
    <s v="Language barriers"/>
    <m/>
    <m/>
    <s v="No insurance"/>
    <m/>
    <m/>
    <m/>
    <n v="4"/>
    <n v="0.75"/>
    <m/>
    <n v="0"/>
    <n v="0.75"/>
    <n v="0.75"/>
    <n v="0"/>
    <n v="0.75"/>
    <n v="0"/>
    <n v="0"/>
    <n v="0.75"/>
    <n v="0"/>
    <n v="0"/>
    <m/>
    <m/>
    <n v="3"/>
    <n v="4"/>
    <s v="Correct"/>
    <x v="0"/>
    <n v="85"/>
    <x v="2"/>
    <x v="102"/>
    <x v="1"/>
    <x v="1"/>
    <s v="English"/>
    <x v="5"/>
    <x v="4"/>
    <x v="2"/>
    <x v="2"/>
    <x v="3"/>
    <s v="No"/>
  </r>
  <r>
    <n v="825"/>
    <m/>
    <m/>
    <m/>
    <m/>
    <m/>
    <s v="There are no barriers"/>
    <m/>
    <m/>
    <m/>
    <m/>
    <m/>
    <n v="1"/>
    <n v="3"/>
    <m/>
    <n v="0"/>
    <n v="0"/>
    <n v="0"/>
    <n v="0"/>
    <n v="0"/>
    <n v="1"/>
    <n v="0"/>
    <n v="0"/>
    <n v="0"/>
    <n v="0"/>
    <m/>
    <m/>
    <n v="1"/>
    <n v="1"/>
    <s v="Correct"/>
    <x v="1"/>
    <n v="73"/>
    <x v="2"/>
    <x v="173"/>
    <x v="1"/>
    <x v="0"/>
    <s v="English"/>
    <x v="3"/>
    <x v="7"/>
    <x v="2"/>
    <x v="0"/>
    <x v="3"/>
    <s v="No"/>
  </r>
  <r>
    <n v="826"/>
    <m/>
    <m/>
    <m/>
    <m/>
    <m/>
    <m/>
    <s v="Don’t understand need to see a doctor"/>
    <m/>
    <s v="Transportation"/>
    <s v="Fear (e.g. not ready to face/discuss health problem)"/>
    <m/>
    <n v="3"/>
    <n v="1"/>
    <m/>
    <n v="0"/>
    <n v="0"/>
    <n v="0"/>
    <n v="0"/>
    <n v="0"/>
    <n v="0"/>
    <n v="1"/>
    <n v="0"/>
    <n v="1"/>
    <n v="1"/>
    <m/>
    <m/>
    <n v="3"/>
    <n v="3"/>
    <s v="Correct"/>
    <x v="0"/>
    <n v="84"/>
    <x v="2"/>
    <x v="173"/>
    <x v="1"/>
    <x v="1"/>
    <s v="English"/>
    <x v="0"/>
    <x v="0"/>
    <x v="2"/>
    <x v="2"/>
    <x v="3"/>
    <m/>
  </r>
  <r>
    <n v="827"/>
    <m/>
    <m/>
    <m/>
    <m/>
    <m/>
    <m/>
    <m/>
    <s v="No insurance"/>
    <m/>
    <s v="Fear (e.g. not ready to face/discuss health problem)"/>
    <m/>
    <n v="2"/>
    <n v="1.5"/>
    <m/>
    <n v="0"/>
    <n v="0"/>
    <n v="0"/>
    <n v="0"/>
    <n v="0"/>
    <n v="0"/>
    <n v="0"/>
    <n v="1"/>
    <n v="0"/>
    <n v="1"/>
    <m/>
    <m/>
    <n v="2"/>
    <n v="2"/>
    <s v="Correct"/>
    <x v="0"/>
    <n v="55"/>
    <x v="0"/>
    <x v="83"/>
    <x v="1"/>
    <x v="1"/>
    <s v="English"/>
    <x v="4"/>
    <x v="2"/>
    <x v="0"/>
    <x v="2"/>
    <x v="3"/>
    <s v="No"/>
  </r>
  <r>
    <n v="828"/>
    <m/>
    <m/>
    <m/>
    <m/>
    <m/>
    <s v="There are no barriers"/>
    <m/>
    <m/>
    <m/>
    <m/>
    <m/>
    <n v="1"/>
    <n v="3"/>
    <m/>
    <n v="0"/>
    <n v="0"/>
    <n v="0"/>
    <n v="0"/>
    <n v="0"/>
    <n v="1"/>
    <n v="0"/>
    <n v="0"/>
    <n v="0"/>
    <n v="0"/>
    <m/>
    <m/>
    <n v="1"/>
    <n v="1"/>
    <s v="Correct"/>
    <x v="1"/>
    <n v="74"/>
    <x v="0"/>
    <x v="83"/>
    <x v="1"/>
    <x v="2"/>
    <s v="English"/>
    <x v="6"/>
    <x v="0"/>
    <x v="2"/>
    <x v="2"/>
    <x v="3"/>
    <s v="No"/>
  </r>
  <r>
    <n v="829"/>
    <m/>
    <m/>
    <m/>
    <m/>
    <m/>
    <m/>
    <m/>
    <m/>
    <m/>
    <s v="Fear (e.g. not ready to face/discuss health problem)"/>
    <m/>
    <n v="1"/>
    <n v="3"/>
    <m/>
    <n v="0"/>
    <n v="0"/>
    <n v="0"/>
    <n v="0"/>
    <n v="0"/>
    <n v="0"/>
    <n v="0"/>
    <n v="0"/>
    <n v="0"/>
    <n v="1"/>
    <m/>
    <m/>
    <n v="1"/>
    <n v="1"/>
    <s v="Correct"/>
    <x v="0"/>
    <n v="79"/>
    <x v="0"/>
    <x v="147"/>
    <x v="1"/>
    <x v="1"/>
    <s v="English"/>
    <x v="3"/>
    <x v="7"/>
    <x v="2"/>
    <x v="2"/>
    <x v="3"/>
    <s v="Yes"/>
  </r>
  <r>
    <n v="830"/>
    <m/>
    <s v="Lack of availability of doctors"/>
    <m/>
    <m/>
    <m/>
    <m/>
    <m/>
    <s v="No insurance"/>
    <m/>
    <s v="Fear (e.g. not ready to face/discuss health problem)"/>
    <m/>
    <n v="3"/>
    <n v="1"/>
    <m/>
    <n v="0"/>
    <n v="1"/>
    <n v="0"/>
    <n v="0"/>
    <n v="0"/>
    <n v="0"/>
    <n v="0"/>
    <n v="1"/>
    <n v="0"/>
    <n v="1"/>
    <m/>
    <m/>
    <n v="3"/>
    <n v="3"/>
    <s v="Correct"/>
    <x v="0"/>
    <n v="35"/>
    <x v="0"/>
    <x v="84"/>
    <x v="1"/>
    <x v="0"/>
    <s v="English"/>
    <x v="0"/>
    <x v="7"/>
    <x v="0"/>
    <x v="2"/>
    <x v="3"/>
    <s v="Yes"/>
  </r>
  <r>
    <n v="831"/>
    <m/>
    <m/>
    <m/>
    <m/>
    <m/>
    <m/>
    <s v="Don’t understand need to see a doctor"/>
    <m/>
    <m/>
    <m/>
    <m/>
    <n v="1"/>
    <n v="3"/>
    <m/>
    <n v="0"/>
    <n v="0"/>
    <n v="0"/>
    <n v="0"/>
    <n v="0"/>
    <n v="0"/>
    <n v="1"/>
    <n v="0"/>
    <n v="0"/>
    <n v="0"/>
    <m/>
    <m/>
    <n v="1"/>
    <n v="1"/>
    <s v="Correct"/>
    <x v="1"/>
    <n v="59"/>
    <x v="0"/>
    <x v="22"/>
    <x v="1"/>
    <x v="1"/>
    <s v="English"/>
    <x v="5"/>
    <x v="3"/>
    <x v="0"/>
    <x v="2"/>
    <x v="3"/>
    <s v="Yes"/>
  </r>
  <r>
    <n v="832"/>
    <m/>
    <m/>
    <m/>
    <m/>
    <m/>
    <m/>
    <s v="Don’t understand need to see a doctor"/>
    <m/>
    <m/>
    <s v="Fear (e.g. not ready to face/discuss health problem)"/>
    <m/>
    <n v="2"/>
    <n v="1.5"/>
    <m/>
    <n v="0"/>
    <n v="0"/>
    <n v="0"/>
    <n v="0"/>
    <n v="0"/>
    <n v="0"/>
    <n v="1"/>
    <n v="0"/>
    <n v="0"/>
    <n v="1"/>
    <m/>
    <m/>
    <n v="2"/>
    <n v="2"/>
    <s v="Correct"/>
    <x v="1"/>
    <n v="64"/>
    <x v="0"/>
    <x v="22"/>
    <x v="1"/>
    <x v="1"/>
    <s v="English"/>
    <x v="1"/>
    <x v="4"/>
    <x v="2"/>
    <x v="2"/>
    <x v="3"/>
    <s v="Yes"/>
  </r>
  <r>
    <n v="833"/>
    <m/>
    <m/>
    <m/>
    <m/>
    <m/>
    <s v="There are no barriers"/>
    <s v="Don’t understand need to see a doctor"/>
    <s v="No insurance"/>
    <m/>
    <m/>
    <m/>
    <n v="3"/>
    <n v="1"/>
    <m/>
    <n v="0"/>
    <n v="0"/>
    <n v="0"/>
    <n v="0"/>
    <n v="0"/>
    <n v="1"/>
    <n v="1"/>
    <n v="1"/>
    <n v="0"/>
    <n v="0"/>
    <m/>
    <m/>
    <n v="3"/>
    <n v="3"/>
    <s v="Correct"/>
    <x v="0"/>
    <n v="76"/>
    <x v="0"/>
    <x v="22"/>
    <x v="1"/>
    <x v="0"/>
    <s v="English, Spanish"/>
    <x v="4"/>
    <x v="7"/>
    <x v="2"/>
    <x v="2"/>
    <x v="3"/>
    <s v="No"/>
  </r>
  <r>
    <n v="834"/>
    <m/>
    <m/>
    <m/>
    <m/>
    <m/>
    <m/>
    <m/>
    <m/>
    <m/>
    <m/>
    <m/>
    <n v="0"/>
    <e v="#DIV/0!"/>
    <m/>
    <n v="0"/>
    <n v="0"/>
    <n v="0"/>
    <n v="0"/>
    <n v="0"/>
    <n v="0"/>
    <n v="0"/>
    <n v="0"/>
    <n v="0"/>
    <n v="0"/>
    <m/>
    <m/>
    <n v="0"/>
    <n v="0"/>
    <s v="Correct"/>
    <x v="0"/>
    <n v="43"/>
    <x v="0"/>
    <x v="10"/>
    <x v="2"/>
    <x v="2"/>
    <s v="English"/>
    <x v="0"/>
    <x v="7"/>
    <x v="3"/>
    <x v="0"/>
    <x v="3"/>
    <m/>
  </r>
  <r>
    <n v="835"/>
    <m/>
    <m/>
    <m/>
    <m/>
    <m/>
    <m/>
    <m/>
    <s v="No insurance"/>
    <m/>
    <m/>
    <m/>
    <n v="1"/>
    <n v="3"/>
    <m/>
    <n v="0"/>
    <n v="0"/>
    <n v="0"/>
    <n v="0"/>
    <n v="0"/>
    <n v="0"/>
    <n v="0"/>
    <n v="1"/>
    <n v="0"/>
    <n v="0"/>
    <m/>
    <m/>
    <n v="1"/>
    <n v="1"/>
    <s v="Correct"/>
    <x v="0"/>
    <n v="57"/>
    <x v="0"/>
    <x v="10"/>
    <x v="1"/>
    <x v="1"/>
    <s v="Chinese"/>
    <x v="5"/>
    <x v="6"/>
    <x v="0"/>
    <x v="2"/>
    <x v="3"/>
    <s v="Yes"/>
  </r>
  <r>
    <n v="836"/>
    <m/>
    <m/>
    <s v="Unable to pay co-pays/deductibles"/>
    <m/>
    <m/>
    <m/>
    <s v="Don’t understand need to see a doctor"/>
    <m/>
    <m/>
    <s v="Fear (e.g. not ready to face/discuss health problem)"/>
    <m/>
    <n v="3"/>
    <n v="1"/>
    <m/>
    <n v="0"/>
    <n v="0"/>
    <n v="1"/>
    <n v="0"/>
    <n v="0"/>
    <n v="0"/>
    <n v="1"/>
    <n v="0"/>
    <n v="0"/>
    <n v="1"/>
    <m/>
    <m/>
    <n v="3"/>
    <n v="3"/>
    <s v="Correct"/>
    <x v="0"/>
    <n v="51"/>
    <x v="0"/>
    <x v="10"/>
    <x v="0"/>
    <x v="1"/>
    <s v="English"/>
    <x v="4"/>
    <x v="0"/>
    <x v="4"/>
    <x v="1"/>
    <x v="3"/>
    <s v="Yes"/>
  </r>
  <r>
    <n v="837"/>
    <m/>
    <m/>
    <m/>
    <m/>
    <s v="Language barriers"/>
    <m/>
    <m/>
    <s v="No insurance"/>
    <s v="Transportation"/>
    <m/>
    <m/>
    <n v="3"/>
    <n v="1"/>
    <m/>
    <n v="0"/>
    <n v="0"/>
    <n v="0"/>
    <n v="0"/>
    <n v="1"/>
    <n v="0"/>
    <n v="0"/>
    <n v="1"/>
    <n v="1"/>
    <n v="0"/>
    <m/>
    <m/>
    <n v="3"/>
    <n v="3"/>
    <s v="Correct"/>
    <x v="0"/>
    <n v="63"/>
    <x v="0"/>
    <x v="10"/>
    <x v="5"/>
    <x v="1"/>
    <s v="English"/>
    <x v="5"/>
    <x v="4"/>
    <x v="0"/>
    <x v="2"/>
    <x v="3"/>
    <s v="Yes"/>
  </r>
  <r>
    <n v="838"/>
    <m/>
    <m/>
    <m/>
    <m/>
    <m/>
    <m/>
    <m/>
    <m/>
    <m/>
    <m/>
    <m/>
    <n v="0"/>
    <e v="#DIV/0!"/>
    <m/>
    <n v="0"/>
    <n v="0"/>
    <n v="0"/>
    <n v="0"/>
    <n v="0"/>
    <n v="0"/>
    <n v="0"/>
    <n v="0"/>
    <n v="0"/>
    <n v="0"/>
    <m/>
    <m/>
    <n v="0"/>
    <n v="0"/>
    <s v="Correct"/>
    <x v="0"/>
    <n v="58"/>
    <x v="0"/>
    <x v="140"/>
    <x v="1"/>
    <x v="1"/>
    <s v="English"/>
    <x v="3"/>
    <x v="4"/>
    <x v="2"/>
    <x v="2"/>
    <x v="3"/>
    <s v="No"/>
  </r>
  <r>
    <n v="839"/>
    <m/>
    <m/>
    <s v="Unable to pay co-pays/deductibles"/>
    <m/>
    <m/>
    <m/>
    <s v="Don’t understand need to see a doctor"/>
    <m/>
    <m/>
    <s v="Fear (e.g. not ready to face/discuss health problem)"/>
    <m/>
    <n v="3"/>
    <n v="1"/>
    <m/>
    <n v="0"/>
    <n v="0"/>
    <n v="1"/>
    <n v="0"/>
    <n v="0"/>
    <n v="0"/>
    <n v="1"/>
    <n v="0"/>
    <n v="0"/>
    <n v="1"/>
    <m/>
    <m/>
    <n v="3"/>
    <n v="3"/>
    <s v="Correct"/>
    <x v="0"/>
    <n v="71"/>
    <x v="0"/>
    <x v="0"/>
    <x v="0"/>
    <x v="1"/>
    <s v="English"/>
    <x v="0"/>
    <x v="1"/>
    <x v="2"/>
    <x v="2"/>
    <x v="3"/>
    <s v="Yes"/>
  </r>
  <r>
    <n v="840"/>
    <m/>
    <m/>
    <m/>
    <s v="Don’t know how to find doctors"/>
    <m/>
    <m/>
    <m/>
    <m/>
    <m/>
    <m/>
    <m/>
    <n v="1"/>
    <n v="3"/>
    <m/>
    <n v="0"/>
    <n v="0"/>
    <n v="0"/>
    <n v="1"/>
    <n v="0"/>
    <n v="0"/>
    <n v="0"/>
    <n v="0"/>
    <n v="0"/>
    <n v="0"/>
    <m/>
    <m/>
    <n v="1"/>
    <n v="1"/>
    <s v="Correct"/>
    <x v="0"/>
    <n v="38"/>
    <x v="0"/>
    <x v="129"/>
    <x v="1"/>
    <x v="2"/>
    <s v="English"/>
    <x v="3"/>
    <x v="0"/>
    <x v="0"/>
    <x v="2"/>
    <x v="3"/>
    <s v="Yes"/>
  </r>
  <r>
    <n v="841"/>
    <s v="Cultural/religious beliefs"/>
    <m/>
    <s v="Unable to pay co-pays/deductibles"/>
    <s v="Don’t know how to find doctors"/>
    <s v="Language barriers"/>
    <m/>
    <s v="Don’t understand need to see a doctor"/>
    <s v="No insurance"/>
    <s v="Transportation"/>
    <s v="Fear (e.g. not ready to face/discuss health problem)"/>
    <m/>
    <n v="8"/>
    <n v="0.375"/>
    <m/>
    <n v="0.375"/>
    <n v="0"/>
    <n v="0.375"/>
    <n v="0.375"/>
    <n v="0.375"/>
    <n v="0"/>
    <n v="0.375"/>
    <n v="0.375"/>
    <n v="0.375"/>
    <n v="0.375"/>
    <m/>
    <m/>
    <n v="3"/>
    <n v="8"/>
    <s v="Correct"/>
    <x v="0"/>
    <n v="81"/>
    <x v="2"/>
    <x v="45"/>
    <x v="1"/>
    <x v="0"/>
    <s v="English"/>
    <x v="1"/>
    <x v="6"/>
    <x v="2"/>
    <x v="2"/>
    <x v="3"/>
    <s v="Yes"/>
  </r>
  <r>
    <n v="842"/>
    <m/>
    <m/>
    <m/>
    <m/>
    <m/>
    <m/>
    <m/>
    <m/>
    <s v="Transportation"/>
    <m/>
    <m/>
    <n v="1"/>
    <n v="3"/>
    <m/>
    <n v="0"/>
    <n v="0"/>
    <n v="0"/>
    <n v="0"/>
    <n v="0"/>
    <n v="0"/>
    <n v="0"/>
    <n v="0"/>
    <n v="1"/>
    <n v="0"/>
    <m/>
    <m/>
    <n v="1"/>
    <n v="1"/>
    <s v="Correct"/>
    <x v="0"/>
    <n v="68"/>
    <x v="2"/>
    <x v="45"/>
    <x v="1"/>
    <x v="1"/>
    <s v="English"/>
    <x v="1"/>
    <x v="0"/>
    <x v="2"/>
    <x v="2"/>
    <x v="3"/>
    <s v="Yes"/>
  </r>
  <r>
    <n v="843"/>
    <m/>
    <m/>
    <m/>
    <s v="Don’t know how to find doctors"/>
    <m/>
    <m/>
    <s v="Don’t understand need to see a doctor"/>
    <s v="No insurance"/>
    <m/>
    <m/>
    <m/>
    <n v="3"/>
    <n v="1"/>
    <m/>
    <n v="0"/>
    <n v="0"/>
    <n v="0"/>
    <n v="1"/>
    <n v="0"/>
    <n v="0"/>
    <n v="1"/>
    <n v="1"/>
    <n v="0"/>
    <n v="0"/>
    <m/>
    <m/>
    <n v="3"/>
    <n v="3"/>
    <s v="Correct"/>
    <x v="0"/>
    <n v="44"/>
    <x v="2"/>
    <x v="43"/>
    <x v="0"/>
    <x v="0"/>
    <s v="English"/>
    <x v="3"/>
    <x v="4"/>
    <x v="0"/>
    <x v="1"/>
    <x v="3"/>
    <s v="Yes"/>
  </r>
  <r>
    <n v="844"/>
    <m/>
    <m/>
    <m/>
    <m/>
    <m/>
    <m/>
    <s v="Don’t understand need to see a doctor"/>
    <s v="No insurance"/>
    <s v="Transportation"/>
    <m/>
    <m/>
    <n v="3"/>
    <n v="1"/>
    <m/>
    <n v="0"/>
    <n v="0"/>
    <n v="0"/>
    <n v="0"/>
    <n v="0"/>
    <n v="0"/>
    <n v="1"/>
    <n v="1"/>
    <n v="1"/>
    <n v="0"/>
    <m/>
    <m/>
    <n v="3"/>
    <n v="3"/>
    <s v="Correct"/>
    <x v="0"/>
    <n v="82"/>
    <x v="2"/>
    <x v="45"/>
    <x v="1"/>
    <x v="1"/>
    <s v="English"/>
    <x v="4"/>
    <x v="4"/>
    <x v="2"/>
    <x v="2"/>
    <x v="3"/>
    <s v="No"/>
  </r>
  <r>
    <n v="845"/>
    <m/>
    <m/>
    <s v="Unable to pay co-pays/deductibles"/>
    <m/>
    <m/>
    <m/>
    <s v="Don’t understand need to see a doctor"/>
    <m/>
    <s v="Transportation"/>
    <m/>
    <m/>
    <n v="3"/>
    <n v="1"/>
    <m/>
    <n v="0"/>
    <n v="0"/>
    <n v="1"/>
    <n v="0"/>
    <n v="0"/>
    <n v="0"/>
    <n v="1"/>
    <n v="0"/>
    <n v="1"/>
    <n v="0"/>
    <m/>
    <m/>
    <n v="3"/>
    <n v="3"/>
    <s v="Correct"/>
    <x v="0"/>
    <n v="42"/>
    <x v="2"/>
    <x v="45"/>
    <x v="1"/>
    <x v="1"/>
    <m/>
    <x v="1"/>
    <x v="7"/>
    <x v="2"/>
    <x v="2"/>
    <x v="3"/>
    <s v="No"/>
  </r>
  <r>
    <n v="846"/>
    <m/>
    <s v="Lack of availability of doctors"/>
    <m/>
    <m/>
    <m/>
    <m/>
    <s v="Don’t understand need to see a doctor"/>
    <m/>
    <s v="Transportation"/>
    <m/>
    <m/>
    <n v="3"/>
    <n v="1"/>
    <m/>
    <n v="0"/>
    <n v="1"/>
    <n v="0"/>
    <n v="0"/>
    <n v="0"/>
    <n v="0"/>
    <n v="1"/>
    <n v="0"/>
    <n v="1"/>
    <n v="0"/>
    <m/>
    <m/>
    <n v="3"/>
    <n v="3"/>
    <s v="Correct"/>
    <x v="1"/>
    <n v="24"/>
    <x v="0"/>
    <x v="5"/>
    <x v="0"/>
    <x v="1"/>
    <s v="English"/>
    <x v="1"/>
    <x v="3"/>
    <x v="5"/>
    <x v="2"/>
    <x v="4"/>
    <s v="Yes"/>
  </r>
  <r>
    <n v="847"/>
    <m/>
    <m/>
    <s v="Unable to pay co-pays/deductibles"/>
    <s v="Don’t know how to find doctors"/>
    <m/>
    <m/>
    <m/>
    <s v="No insurance"/>
    <m/>
    <m/>
    <m/>
    <n v="3"/>
    <n v="1"/>
    <m/>
    <n v="0"/>
    <n v="0"/>
    <n v="1"/>
    <n v="1"/>
    <n v="0"/>
    <n v="0"/>
    <n v="0"/>
    <n v="1"/>
    <n v="0"/>
    <n v="0"/>
    <m/>
    <m/>
    <n v="3"/>
    <n v="3"/>
    <s v="Correct"/>
    <x v="2"/>
    <m/>
    <x v="3"/>
    <x v="11"/>
    <x v="2"/>
    <x v="0"/>
    <m/>
    <x v="3"/>
    <x v="2"/>
    <x v="3"/>
    <x v="0"/>
    <x v="3"/>
    <m/>
  </r>
  <r>
    <n v="848"/>
    <m/>
    <m/>
    <m/>
    <m/>
    <m/>
    <m/>
    <m/>
    <m/>
    <m/>
    <m/>
    <m/>
    <n v="0"/>
    <e v="#DIV/0!"/>
    <m/>
    <n v="0"/>
    <n v="0"/>
    <n v="0"/>
    <n v="0"/>
    <n v="0"/>
    <n v="0"/>
    <n v="0"/>
    <n v="0"/>
    <n v="0"/>
    <n v="0"/>
    <m/>
    <m/>
    <n v="0"/>
    <n v="0"/>
    <s v="Correct"/>
    <x v="3"/>
    <n v="83"/>
    <x v="2"/>
    <x v="176"/>
    <x v="1"/>
    <x v="1"/>
    <s v="English"/>
    <x v="4"/>
    <x v="4"/>
    <x v="2"/>
    <x v="2"/>
    <x v="5"/>
    <s v="No"/>
  </r>
  <r>
    <n v="849"/>
    <m/>
    <m/>
    <m/>
    <m/>
    <m/>
    <m/>
    <m/>
    <s v="No insurance"/>
    <m/>
    <s v="Fear (e.g. not ready to face/discuss health problem)"/>
    <m/>
    <n v="2"/>
    <n v="1.5"/>
    <m/>
    <n v="0"/>
    <n v="0"/>
    <n v="0"/>
    <n v="0"/>
    <n v="0"/>
    <n v="0"/>
    <n v="0"/>
    <n v="1"/>
    <n v="0"/>
    <n v="1"/>
    <m/>
    <m/>
    <n v="2"/>
    <n v="2"/>
    <s v="Correct"/>
    <x v="0"/>
    <n v="45"/>
    <x v="2"/>
    <x v="162"/>
    <x v="1"/>
    <x v="1"/>
    <s v="English"/>
    <x v="5"/>
    <x v="7"/>
    <x v="0"/>
    <x v="2"/>
    <x v="0"/>
    <s v="Yes"/>
  </r>
  <r>
    <n v="850"/>
    <m/>
    <m/>
    <m/>
    <m/>
    <m/>
    <s v="There are no barriers"/>
    <m/>
    <m/>
    <m/>
    <m/>
    <m/>
    <n v="1"/>
    <n v="3"/>
    <m/>
    <n v="0"/>
    <n v="0"/>
    <n v="0"/>
    <n v="0"/>
    <n v="0"/>
    <n v="1"/>
    <n v="0"/>
    <n v="0"/>
    <n v="0"/>
    <n v="0"/>
    <m/>
    <m/>
    <n v="1"/>
    <n v="1"/>
    <s v="Correct"/>
    <x v="0"/>
    <n v="46"/>
    <x v="2"/>
    <x v="42"/>
    <x v="1"/>
    <x v="1"/>
    <s v="English"/>
    <x v="6"/>
    <x v="7"/>
    <x v="4"/>
    <x v="2"/>
    <x v="0"/>
    <s v="Yes"/>
  </r>
  <r>
    <n v="851"/>
    <m/>
    <m/>
    <m/>
    <m/>
    <m/>
    <s v="There are no barriers"/>
    <m/>
    <m/>
    <m/>
    <m/>
    <m/>
    <n v="1"/>
    <n v="3"/>
    <m/>
    <n v="0"/>
    <n v="0"/>
    <n v="0"/>
    <n v="0"/>
    <n v="0"/>
    <n v="1"/>
    <n v="0"/>
    <n v="0"/>
    <n v="0"/>
    <n v="0"/>
    <m/>
    <m/>
    <n v="1"/>
    <n v="1"/>
    <s v="Correct"/>
    <x v="0"/>
    <n v="29"/>
    <x v="0"/>
    <x v="147"/>
    <x v="1"/>
    <x v="1"/>
    <s v="English"/>
    <x v="6"/>
    <x v="7"/>
    <x v="0"/>
    <x v="2"/>
    <x v="0"/>
    <s v="Yes"/>
  </r>
  <r>
    <n v="852"/>
    <m/>
    <m/>
    <s v="Unable to pay co-pays/deductibles"/>
    <m/>
    <m/>
    <m/>
    <s v="Don’t understand need to see a doctor"/>
    <s v="No insurance"/>
    <m/>
    <m/>
    <m/>
    <n v="3"/>
    <n v="1"/>
    <m/>
    <n v="0"/>
    <n v="0"/>
    <n v="1"/>
    <n v="0"/>
    <n v="0"/>
    <n v="0"/>
    <n v="1"/>
    <n v="1"/>
    <n v="0"/>
    <n v="0"/>
    <m/>
    <m/>
    <n v="3"/>
    <n v="3"/>
    <s v="Correct"/>
    <x v="0"/>
    <n v="21"/>
    <x v="0"/>
    <x v="129"/>
    <x v="1"/>
    <x v="1"/>
    <s v="English"/>
    <x v="0"/>
    <x v="7"/>
    <x v="0"/>
    <x v="2"/>
    <x v="0"/>
    <s v="Yes"/>
  </r>
  <r>
    <n v="853"/>
    <m/>
    <m/>
    <m/>
    <m/>
    <s v="Language barriers"/>
    <m/>
    <m/>
    <s v="No insurance"/>
    <s v="Transportation"/>
    <m/>
    <m/>
    <n v="3"/>
    <n v="1"/>
    <m/>
    <n v="0"/>
    <n v="0"/>
    <n v="0"/>
    <n v="0"/>
    <n v="1"/>
    <n v="0"/>
    <n v="0"/>
    <n v="1"/>
    <n v="1"/>
    <n v="0"/>
    <m/>
    <m/>
    <n v="3"/>
    <n v="3"/>
    <s v="Correct"/>
    <x v="0"/>
    <n v="47"/>
    <x v="2"/>
    <x v="149"/>
    <x v="1"/>
    <x v="1"/>
    <s v="English"/>
    <x v="5"/>
    <x v="7"/>
    <x v="0"/>
    <x v="2"/>
    <x v="0"/>
    <s v="Yes"/>
  </r>
  <r>
    <n v="854"/>
    <m/>
    <m/>
    <m/>
    <m/>
    <m/>
    <m/>
    <m/>
    <s v="No insurance"/>
    <s v="Transportation"/>
    <s v="Fear (e.g. not ready to face/discuss health problem)"/>
    <m/>
    <n v="3"/>
    <n v="1"/>
    <m/>
    <n v="0"/>
    <n v="0"/>
    <n v="0"/>
    <n v="0"/>
    <n v="0"/>
    <n v="0"/>
    <n v="0"/>
    <n v="1"/>
    <n v="1"/>
    <n v="1"/>
    <m/>
    <m/>
    <n v="3"/>
    <n v="3"/>
    <s v="Correct"/>
    <x v="0"/>
    <n v="60"/>
    <x v="2"/>
    <x v="99"/>
    <x v="1"/>
    <x v="1"/>
    <s v="English"/>
    <x v="6"/>
    <x v="7"/>
    <x v="0"/>
    <x v="2"/>
    <x v="0"/>
    <s v="Yes"/>
  </r>
  <r>
    <n v="855"/>
    <m/>
    <m/>
    <s v="Unable to pay co-pays/deductibles"/>
    <m/>
    <m/>
    <m/>
    <s v="Don’t understand need to see a doctor"/>
    <m/>
    <s v="Transportation"/>
    <m/>
    <m/>
    <n v="3"/>
    <n v="1"/>
    <m/>
    <n v="0"/>
    <n v="0"/>
    <n v="1"/>
    <n v="0"/>
    <n v="0"/>
    <n v="0"/>
    <n v="1"/>
    <n v="0"/>
    <n v="1"/>
    <n v="0"/>
    <m/>
    <m/>
    <n v="3"/>
    <n v="3"/>
    <s v="Correct"/>
    <x v="0"/>
    <n v="60"/>
    <x v="2"/>
    <x v="42"/>
    <x v="1"/>
    <x v="1"/>
    <s v="English"/>
    <x v="5"/>
    <x v="7"/>
    <x v="0"/>
    <x v="2"/>
    <x v="0"/>
    <s v="Yes"/>
  </r>
  <r>
    <n v="856"/>
    <m/>
    <m/>
    <s v="Unable to pay co-pays/deductibles"/>
    <m/>
    <m/>
    <m/>
    <m/>
    <m/>
    <s v="Transportation"/>
    <m/>
    <m/>
    <n v="2"/>
    <n v="1.5"/>
    <m/>
    <n v="0"/>
    <n v="0"/>
    <n v="1"/>
    <n v="0"/>
    <n v="0"/>
    <n v="0"/>
    <n v="0"/>
    <n v="0"/>
    <n v="1"/>
    <n v="0"/>
    <m/>
    <m/>
    <n v="2"/>
    <n v="2"/>
    <s v="Correct"/>
    <x v="0"/>
    <n v="30"/>
    <x v="2"/>
    <x v="177"/>
    <x v="1"/>
    <x v="1"/>
    <s v="English"/>
    <x v="0"/>
    <x v="7"/>
    <x v="0"/>
    <x v="2"/>
    <x v="0"/>
    <s v="Yes"/>
  </r>
  <r>
    <n v="857"/>
    <m/>
    <m/>
    <m/>
    <s v="Don’t know how to find doctors"/>
    <m/>
    <m/>
    <s v="Don’t understand need to see a doctor"/>
    <s v="No insurance"/>
    <m/>
    <m/>
    <m/>
    <n v="3"/>
    <n v="1"/>
    <m/>
    <n v="0"/>
    <n v="0"/>
    <n v="0"/>
    <n v="1"/>
    <n v="0"/>
    <n v="0"/>
    <n v="1"/>
    <n v="1"/>
    <n v="0"/>
    <n v="0"/>
    <m/>
    <m/>
    <n v="3"/>
    <n v="3"/>
    <s v="Correct"/>
    <x v="0"/>
    <n v="57"/>
    <x v="2"/>
    <x v="105"/>
    <x v="1"/>
    <x v="1"/>
    <s v="English"/>
    <x v="1"/>
    <x v="3"/>
    <x v="1"/>
    <x v="2"/>
    <x v="4"/>
    <s v="No"/>
  </r>
  <r>
    <n v="858"/>
    <m/>
    <m/>
    <m/>
    <m/>
    <m/>
    <m/>
    <m/>
    <s v="No insurance"/>
    <m/>
    <s v="Fear (e.g. not ready to face/discuss health problem)"/>
    <m/>
    <n v="2"/>
    <n v="1.5"/>
    <m/>
    <n v="0"/>
    <n v="0"/>
    <n v="0"/>
    <n v="0"/>
    <n v="0"/>
    <n v="0"/>
    <n v="0"/>
    <n v="1"/>
    <n v="0"/>
    <n v="1"/>
    <m/>
    <m/>
    <n v="2"/>
    <n v="2"/>
    <s v="Correct"/>
    <x v="0"/>
    <n v="57"/>
    <x v="0"/>
    <x v="83"/>
    <x v="2"/>
    <x v="0"/>
    <m/>
    <x v="3"/>
    <x v="2"/>
    <x v="3"/>
    <x v="0"/>
    <x v="3"/>
    <m/>
  </r>
  <r>
    <n v="859"/>
    <m/>
    <s v="Lack of availability of doctors"/>
    <m/>
    <m/>
    <m/>
    <m/>
    <m/>
    <s v="No insurance"/>
    <s v="Transportation"/>
    <m/>
    <m/>
    <n v="3"/>
    <n v="1"/>
    <m/>
    <n v="0"/>
    <n v="1"/>
    <n v="0"/>
    <n v="0"/>
    <n v="0"/>
    <n v="0"/>
    <n v="0"/>
    <n v="1"/>
    <n v="1"/>
    <n v="0"/>
    <m/>
    <m/>
    <n v="3"/>
    <n v="3"/>
    <s v="Correct"/>
    <x v="0"/>
    <n v="47"/>
    <x v="2"/>
    <x v="102"/>
    <x v="4"/>
    <x v="2"/>
    <s v="Spanish"/>
    <x v="1"/>
    <x v="5"/>
    <x v="4"/>
    <x v="2"/>
    <x v="2"/>
    <s v="No"/>
  </r>
  <r>
    <n v="860"/>
    <m/>
    <m/>
    <m/>
    <m/>
    <m/>
    <s v="There are no barriers"/>
    <m/>
    <m/>
    <m/>
    <m/>
    <m/>
    <n v="1"/>
    <n v="3"/>
    <m/>
    <n v="0"/>
    <n v="0"/>
    <n v="0"/>
    <n v="0"/>
    <n v="0"/>
    <n v="1"/>
    <n v="0"/>
    <n v="0"/>
    <n v="0"/>
    <n v="0"/>
    <m/>
    <m/>
    <n v="1"/>
    <n v="1"/>
    <s v="Correct"/>
    <x v="0"/>
    <n v="63"/>
    <x v="2"/>
    <x v="76"/>
    <x v="1"/>
    <x v="1"/>
    <s v="English"/>
    <x v="5"/>
    <x v="7"/>
    <x v="0"/>
    <x v="2"/>
    <x v="0"/>
    <s v="Yes"/>
  </r>
  <r>
    <n v="861"/>
    <m/>
    <m/>
    <m/>
    <m/>
    <m/>
    <m/>
    <m/>
    <m/>
    <m/>
    <m/>
    <m/>
    <n v="0"/>
    <e v="#DIV/0!"/>
    <m/>
    <n v="0"/>
    <n v="0"/>
    <n v="0"/>
    <n v="0"/>
    <n v="0"/>
    <n v="0"/>
    <n v="0"/>
    <n v="0"/>
    <n v="0"/>
    <n v="0"/>
    <m/>
    <m/>
    <n v="0"/>
    <n v="0"/>
    <s v="Correct"/>
    <x v="0"/>
    <n v="41"/>
    <x v="2"/>
    <x v="45"/>
    <x v="14"/>
    <x v="2"/>
    <s v="English, Spanish"/>
    <x v="6"/>
    <x v="1"/>
    <x v="4"/>
    <x v="2"/>
    <x v="0"/>
    <s v="Yes"/>
  </r>
  <r>
    <n v="862"/>
    <m/>
    <m/>
    <m/>
    <m/>
    <m/>
    <m/>
    <m/>
    <s v="No insurance"/>
    <m/>
    <s v="Fear (e.g. not ready to face/discuss health problem)"/>
    <m/>
    <n v="2"/>
    <n v="1.5"/>
    <m/>
    <n v="0"/>
    <n v="0"/>
    <n v="0"/>
    <n v="0"/>
    <n v="0"/>
    <n v="0"/>
    <n v="0"/>
    <n v="1"/>
    <n v="0"/>
    <n v="1"/>
    <m/>
    <m/>
    <n v="2"/>
    <n v="2"/>
    <s v="Correct"/>
    <x v="1"/>
    <n v="60"/>
    <x v="0"/>
    <x v="133"/>
    <x v="1"/>
    <x v="1"/>
    <s v="English"/>
    <x v="5"/>
    <x v="7"/>
    <x v="0"/>
    <x v="2"/>
    <x v="0"/>
    <s v="Yes"/>
  </r>
  <r>
    <n v="863"/>
    <m/>
    <m/>
    <s v="Unable to pay co-pays/deductibles"/>
    <m/>
    <m/>
    <m/>
    <m/>
    <s v="No insurance"/>
    <s v="Transportation"/>
    <m/>
    <m/>
    <n v="3"/>
    <n v="1"/>
    <m/>
    <n v="0"/>
    <n v="0"/>
    <n v="1"/>
    <n v="0"/>
    <n v="0"/>
    <n v="0"/>
    <n v="0"/>
    <n v="1"/>
    <n v="1"/>
    <n v="0"/>
    <m/>
    <m/>
    <n v="3"/>
    <n v="3"/>
    <s v="Correct"/>
    <x v="1"/>
    <n v="42"/>
    <x v="2"/>
    <x v="100"/>
    <x v="1"/>
    <x v="1"/>
    <s v="English"/>
    <x v="5"/>
    <x v="7"/>
    <x v="0"/>
    <x v="2"/>
    <x v="0"/>
    <s v="Yes"/>
  </r>
  <r>
    <n v="864"/>
    <m/>
    <m/>
    <s v="Unable to pay co-pays/deductibles"/>
    <m/>
    <m/>
    <m/>
    <s v="Don’t understand need to see a doctor"/>
    <s v="No insurance"/>
    <m/>
    <m/>
    <m/>
    <n v="3"/>
    <n v="1"/>
    <m/>
    <n v="0"/>
    <n v="0"/>
    <n v="1"/>
    <n v="0"/>
    <n v="0"/>
    <n v="0"/>
    <n v="1"/>
    <n v="1"/>
    <n v="0"/>
    <n v="0"/>
    <m/>
    <m/>
    <n v="3"/>
    <n v="3"/>
    <s v="Correct"/>
    <x v="1"/>
    <n v="77"/>
    <x v="0"/>
    <x v="178"/>
    <x v="1"/>
    <x v="1"/>
    <s v="English"/>
    <x v="6"/>
    <x v="8"/>
    <x v="2"/>
    <x v="2"/>
    <x v="6"/>
    <s v="Yes"/>
  </r>
  <r>
    <n v="865"/>
    <m/>
    <m/>
    <m/>
    <m/>
    <s v="Language barriers"/>
    <m/>
    <m/>
    <s v="No insurance"/>
    <m/>
    <m/>
    <m/>
    <n v="2"/>
    <n v="1.5"/>
    <m/>
    <n v="0"/>
    <n v="0"/>
    <n v="0"/>
    <n v="0"/>
    <n v="1"/>
    <n v="0"/>
    <n v="0"/>
    <n v="1"/>
    <n v="0"/>
    <n v="0"/>
    <m/>
    <m/>
    <n v="2"/>
    <n v="2"/>
    <s v="Correct"/>
    <x v="1"/>
    <n v="59"/>
    <x v="0"/>
    <x v="22"/>
    <x v="15"/>
    <x v="2"/>
    <s v="Spanish"/>
    <x v="1"/>
    <x v="4"/>
    <x v="1"/>
    <x v="2"/>
    <x v="5"/>
    <s v="Yes"/>
  </r>
  <r>
    <n v="866"/>
    <m/>
    <s v="Lack of availability of doctors"/>
    <m/>
    <m/>
    <m/>
    <m/>
    <m/>
    <m/>
    <s v="Transportation"/>
    <m/>
    <m/>
    <n v="2"/>
    <n v="1.5"/>
    <m/>
    <n v="0"/>
    <n v="1"/>
    <n v="0"/>
    <n v="0"/>
    <n v="0"/>
    <n v="0"/>
    <n v="0"/>
    <n v="0"/>
    <n v="1"/>
    <n v="0"/>
    <m/>
    <m/>
    <n v="2"/>
    <n v="2"/>
    <s v="Correct"/>
    <x v="0"/>
    <n v="60"/>
    <x v="2"/>
    <x v="123"/>
    <x v="1"/>
    <x v="1"/>
    <s v="English"/>
    <x v="0"/>
    <x v="1"/>
    <x v="0"/>
    <x v="2"/>
    <x v="5"/>
    <s v="Yes"/>
  </r>
  <r>
    <n v="867"/>
    <m/>
    <m/>
    <m/>
    <m/>
    <m/>
    <m/>
    <m/>
    <m/>
    <m/>
    <s v="Fear (e.g. not ready to face/discuss health problem)"/>
    <m/>
    <n v="1"/>
    <n v="3"/>
    <m/>
    <n v="0"/>
    <n v="0"/>
    <n v="0"/>
    <n v="0"/>
    <n v="0"/>
    <n v="0"/>
    <n v="0"/>
    <n v="0"/>
    <n v="0"/>
    <n v="1"/>
    <m/>
    <m/>
    <n v="1"/>
    <n v="1"/>
    <s v="Correct"/>
    <x v="0"/>
    <n v="44"/>
    <x v="2"/>
    <x v="65"/>
    <x v="1"/>
    <x v="1"/>
    <s v="English"/>
    <x v="5"/>
    <x v="1"/>
    <x v="0"/>
    <x v="2"/>
    <x v="0"/>
    <s v="Yes"/>
  </r>
  <r>
    <n v="868"/>
    <m/>
    <m/>
    <m/>
    <m/>
    <m/>
    <m/>
    <m/>
    <m/>
    <m/>
    <m/>
    <m/>
    <n v="0"/>
    <e v="#DIV/0!"/>
    <m/>
    <n v="0"/>
    <n v="0"/>
    <n v="0"/>
    <n v="0"/>
    <n v="0"/>
    <n v="0"/>
    <n v="0"/>
    <n v="0"/>
    <n v="0"/>
    <n v="0"/>
    <m/>
    <m/>
    <n v="0"/>
    <n v="0"/>
    <s v="Correct"/>
    <x v="1"/>
    <n v="22"/>
    <x v="0"/>
    <x v="84"/>
    <x v="1"/>
    <x v="1"/>
    <s v="English"/>
    <x v="1"/>
    <x v="10"/>
    <x v="1"/>
    <x v="2"/>
    <x v="8"/>
    <s v="Yes"/>
  </r>
  <r>
    <n v="869"/>
    <m/>
    <m/>
    <s v="Unable to pay co-pays/deductibles"/>
    <m/>
    <m/>
    <m/>
    <m/>
    <s v="No insurance"/>
    <m/>
    <m/>
    <m/>
    <n v="2"/>
    <n v="1.5"/>
    <m/>
    <n v="0"/>
    <n v="0"/>
    <n v="1"/>
    <n v="0"/>
    <n v="0"/>
    <n v="0"/>
    <n v="0"/>
    <n v="1"/>
    <n v="0"/>
    <n v="0"/>
    <m/>
    <m/>
    <n v="2"/>
    <n v="2"/>
    <s v="Correct"/>
    <x v="0"/>
    <n v="57"/>
    <x v="0"/>
    <x v="137"/>
    <x v="1"/>
    <x v="1"/>
    <s v="English"/>
    <x v="6"/>
    <x v="8"/>
    <x v="0"/>
    <x v="2"/>
    <x v="0"/>
    <s v="Yes"/>
  </r>
  <r>
    <n v="870"/>
    <s v="Cultural/religious beliefs"/>
    <m/>
    <s v="Unable to pay co-pays/deductibles"/>
    <m/>
    <s v="Language barriers"/>
    <m/>
    <m/>
    <m/>
    <m/>
    <m/>
    <m/>
    <n v="3"/>
    <n v="1"/>
    <m/>
    <n v="1"/>
    <n v="0"/>
    <n v="1"/>
    <n v="0"/>
    <n v="1"/>
    <n v="0"/>
    <n v="0"/>
    <n v="0"/>
    <n v="0"/>
    <n v="0"/>
    <m/>
    <m/>
    <n v="3"/>
    <n v="3"/>
    <s v="Correct"/>
    <x v="0"/>
    <n v="62"/>
    <x v="0"/>
    <x v="132"/>
    <x v="1"/>
    <x v="1"/>
    <s v="English"/>
    <x v="5"/>
    <x v="1"/>
    <x v="0"/>
    <x v="2"/>
    <x v="0"/>
    <s v="Yes"/>
  </r>
  <r>
    <n v="871"/>
    <m/>
    <m/>
    <m/>
    <m/>
    <m/>
    <m/>
    <s v="Don’t understand need to see a doctor"/>
    <s v="No insurance"/>
    <m/>
    <s v="Fear (e.g. not ready to face/discuss health problem)"/>
    <m/>
    <n v="3"/>
    <n v="1"/>
    <m/>
    <n v="0"/>
    <n v="0"/>
    <n v="0"/>
    <n v="0"/>
    <n v="0"/>
    <n v="0"/>
    <n v="1"/>
    <n v="1"/>
    <n v="0"/>
    <n v="1"/>
    <m/>
    <m/>
    <n v="3"/>
    <n v="3"/>
    <s v="Correct"/>
    <x v="1"/>
    <n v="54"/>
    <x v="2"/>
    <x v="179"/>
    <x v="2"/>
    <x v="0"/>
    <m/>
    <x v="3"/>
    <x v="2"/>
    <x v="3"/>
    <x v="0"/>
    <x v="3"/>
    <m/>
  </r>
  <r>
    <n v="872"/>
    <m/>
    <s v="Lack of availability of doctors"/>
    <s v="Unable to pay co-pays/deductibles"/>
    <m/>
    <m/>
    <m/>
    <m/>
    <m/>
    <m/>
    <s v="Fear (e.g. not ready to face/discuss health problem)"/>
    <m/>
    <n v="3"/>
    <n v="1"/>
    <m/>
    <n v="0"/>
    <n v="1"/>
    <n v="1"/>
    <n v="0"/>
    <n v="0"/>
    <n v="0"/>
    <n v="0"/>
    <n v="0"/>
    <n v="0"/>
    <n v="1"/>
    <m/>
    <m/>
    <n v="3"/>
    <n v="3"/>
    <s v="Correct"/>
    <x v="0"/>
    <n v="59"/>
    <x v="2"/>
    <x v="180"/>
    <x v="1"/>
    <x v="1"/>
    <s v="English"/>
    <x v="6"/>
    <x v="1"/>
    <x v="0"/>
    <x v="2"/>
    <x v="0"/>
    <s v="Yes"/>
  </r>
  <r>
    <n v="873"/>
    <m/>
    <m/>
    <s v="Unable to pay co-pays/deductibles"/>
    <m/>
    <m/>
    <m/>
    <s v="Don’t understand need to see a doctor"/>
    <m/>
    <m/>
    <s v="Fear (e.g. not ready to face/discuss health problem)"/>
    <m/>
    <n v="3"/>
    <n v="1"/>
    <m/>
    <n v="0"/>
    <n v="0"/>
    <n v="1"/>
    <n v="0"/>
    <n v="0"/>
    <n v="0"/>
    <n v="1"/>
    <n v="0"/>
    <n v="0"/>
    <n v="1"/>
    <m/>
    <m/>
    <n v="3"/>
    <n v="3"/>
    <s v="Correct"/>
    <x v="1"/>
    <n v="40"/>
    <x v="2"/>
    <x v="104"/>
    <x v="1"/>
    <x v="2"/>
    <s v="English"/>
    <x v="6"/>
    <x v="0"/>
    <x v="0"/>
    <x v="2"/>
    <x v="0"/>
    <s v="Yes"/>
  </r>
  <r>
    <n v="874"/>
    <m/>
    <m/>
    <m/>
    <m/>
    <m/>
    <m/>
    <s v="Don’t understand need to see a doctor"/>
    <m/>
    <s v="Transportation"/>
    <s v="Fear (e.g. not ready to face/discuss health problem)"/>
    <m/>
    <n v="3"/>
    <n v="1"/>
    <m/>
    <n v="0"/>
    <n v="0"/>
    <n v="0"/>
    <n v="0"/>
    <n v="0"/>
    <n v="0"/>
    <n v="1"/>
    <n v="0"/>
    <n v="1"/>
    <n v="1"/>
    <m/>
    <m/>
    <n v="3"/>
    <n v="3"/>
    <s v="Correct"/>
    <x v="0"/>
    <n v="51"/>
    <x v="0"/>
    <x v="181"/>
    <x v="1"/>
    <x v="1"/>
    <s v="English"/>
    <x v="0"/>
    <x v="4"/>
    <x v="0"/>
    <x v="2"/>
    <x v="0"/>
    <s v="Yes"/>
  </r>
  <r>
    <n v="875"/>
    <m/>
    <m/>
    <m/>
    <m/>
    <m/>
    <s v="There are no barriers"/>
    <m/>
    <m/>
    <m/>
    <m/>
    <m/>
    <n v="1"/>
    <n v="3"/>
    <m/>
    <n v="0"/>
    <n v="0"/>
    <n v="0"/>
    <n v="0"/>
    <n v="0"/>
    <n v="1"/>
    <n v="0"/>
    <n v="0"/>
    <n v="0"/>
    <n v="0"/>
    <m/>
    <m/>
    <n v="1"/>
    <n v="1"/>
    <s v="Correct"/>
    <x v="1"/>
    <n v="70"/>
    <x v="0"/>
    <x v="25"/>
    <x v="1"/>
    <x v="2"/>
    <s v="English, Spanish"/>
    <x v="1"/>
    <x v="7"/>
    <x v="2"/>
    <x v="2"/>
    <x v="5"/>
    <s v="Yes"/>
  </r>
  <r>
    <n v="876"/>
    <m/>
    <m/>
    <m/>
    <s v="Don’t know how to find doctors"/>
    <m/>
    <m/>
    <m/>
    <m/>
    <m/>
    <m/>
    <m/>
    <n v="1"/>
    <n v="3"/>
    <m/>
    <n v="0"/>
    <n v="0"/>
    <n v="0"/>
    <n v="1"/>
    <n v="0"/>
    <n v="0"/>
    <n v="0"/>
    <n v="0"/>
    <n v="0"/>
    <n v="0"/>
    <m/>
    <m/>
    <n v="1"/>
    <n v="1"/>
    <s v="Correct"/>
    <x v="3"/>
    <n v="49"/>
    <x v="2"/>
    <x v="53"/>
    <x v="14"/>
    <x v="1"/>
    <s v="English"/>
    <x v="1"/>
    <x v="4"/>
    <x v="2"/>
    <x v="3"/>
    <x v="1"/>
    <s v="No"/>
  </r>
  <r>
    <n v="877"/>
    <m/>
    <m/>
    <s v="Unable to pay co-pays/deductibles"/>
    <m/>
    <m/>
    <m/>
    <m/>
    <s v="No insurance"/>
    <m/>
    <m/>
    <m/>
    <n v="2"/>
    <n v="1.5"/>
    <m/>
    <n v="0"/>
    <n v="0"/>
    <n v="1"/>
    <n v="0"/>
    <n v="0"/>
    <n v="0"/>
    <n v="0"/>
    <n v="1"/>
    <n v="0"/>
    <n v="0"/>
    <m/>
    <m/>
    <n v="2"/>
    <n v="2"/>
    <s v="Correct"/>
    <x v="0"/>
    <n v="57"/>
    <x v="2"/>
    <x v="28"/>
    <x v="1"/>
    <x v="1"/>
    <s v="English"/>
    <x v="5"/>
    <x v="7"/>
    <x v="4"/>
    <x v="2"/>
    <x v="0"/>
    <s v="No"/>
  </r>
  <r>
    <n v="878"/>
    <m/>
    <m/>
    <m/>
    <m/>
    <m/>
    <m/>
    <m/>
    <m/>
    <m/>
    <m/>
    <m/>
    <n v="0"/>
    <e v="#DIV/0!"/>
    <m/>
    <n v="0"/>
    <n v="0"/>
    <n v="0"/>
    <n v="0"/>
    <n v="0"/>
    <n v="0"/>
    <n v="0"/>
    <n v="0"/>
    <n v="0"/>
    <n v="0"/>
    <m/>
    <m/>
    <n v="0"/>
    <n v="0"/>
    <s v="Correct"/>
    <x v="1"/>
    <n v="71"/>
    <x v="2"/>
    <x v="99"/>
    <x v="1"/>
    <x v="1"/>
    <s v="English"/>
    <x v="0"/>
    <x v="8"/>
    <x v="2"/>
    <x v="2"/>
    <x v="6"/>
    <s v="No"/>
  </r>
  <r>
    <n v="879"/>
    <m/>
    <s v="Lack of availability of doctors"/>
    <s v="Unable to pay co-pays/deductibles"/>
    <s v="Don’t know how to find doctors"/>
    <m/>
    <m/>
    <m/>
    <m/>
    <m/>
    <m/>
    <m/>
    <n v="3"/>
    <n v="1"/>
    <m/>
    <n v="0"/>
    <n v="1"/>
    <n v="1"/>
    <n v="1"/>
    <n v="0"/>
    <n v="0"/>
    <n v="0"/>
    <n v="0"/>
    <n v="0"/>
    <n v="0"/>
    <m/>
    <m/>
    <n v="3"/>
    <n v="3"/>
    <s v="Correct"/>
    <x v="0"/>
    <n v="30"/>
    <x v="2"/>
    <x v="182"/>
    <x v="1"/>
    <x v="1"/>
    <s v="English"/>
    <x v="6"/>
    <x v="8"/>
    <x v="5"/>
    <x v="2"/>
    <x v="4"/>
    <s v="Yes"/>
  </r>
  <r>
    <n v="880"/>
    <m/>
    <m/>
    <m/>
    <m/>
    <m/>
    <m/>
    <m/>
    <m/>
    <m/>
    <m/>
    <m/>
    <n v="0"/>
    <e v="#DIV/0!"/>
    <m/>
    <n v="0"/>
    <n v="0"/>
    <n v="0"/>
    <n v="0"/>
    <n v="0"/>
    <n v="0"/>
    <n v="0"/>
    <n v="0"/>
    <n v="0"/>
    <n v="0"/>
    <m/>
    <m/>
    <n v="0"/>
    <n v="0"/>
    <s v="Correct"/>
    <x v="0"/>
    <n v="49"/>
    <x v="0"/>
    <x v="64"/>
    <x v="1"/>
    <x v="1"/>
    <s v="English"/>
    <x v="6"/>
    <x v="1"/>
    <x v="0"/>
    <x v="2"/>
    <x v="0"/>
    <s v="Yes"/>
  </r>
  <r>
    <n v="881"/>
    <m/>
    <m/>
    <s v="Unable to pay co-pays/deductibles"/>
    <m/>
    <m/>
    <m/>
    <m/>
    <m/>
    <m/>
    <m/>
    <m/>
    <n v="1"/>
    <n v="3"/>
    <m/>
    <n v="0"/>
    <n v="0"/>
    <n v="1"/>
    <n v="0"/>
    <n v="0"/>
    <n v="0"/>
    <n v="0"/>
    <n v="0"/>
    <n v="0"/>
    <n v="0"/>
    <m/>
    <m/>
    <n v="1"/>
    <n v="1"/>
    <s v="Correct"/>
    <x v="0"/>
    <n v="58"/>
    <x v="2"/>
    <x v="11"/>
    <x v="2"/>
    <x v="0"/>
    <m/>
    <x v="3"/>
    <x v="2"/>
    <x v="3"/>
    <x v="0"/>
    <x v="3"/>
    <m/>
  </r>
  <r>
    <n v="882"/>
    <m/>
    <m/>
    <m/>
    <m/>
    <m/>
    <m/>
    <m/>
    <s v="No insurance"/>
    <m/>
    <m/>
    <m/>
    <n v="1"/>
    <n v="3"/>
    <m/>
    <n v="0"/>
    <n v="0"/>
    <n v="0"/>
    <n v="0"/>
    <n v="0"/>
    <n v="0"/>
    <n v="0"/>
    <n v="1"/>
    <n v="0"/>
    <n v="0"/>
    <m/>
    <m/>
    <n v="1"/>
    <n v="1"/>
    <s v="Correct"/>
    <x v="0"/>
    <n v="48"/>
    <x v="0"/>
    <x v="80"/>
    <x v="1"/>
    <x v="1"/>
    <s v="English"/>
    <x v="0"/>
    <x v="1"/>
    <x v="0"/>
    <x v="2"/>
    <x v="0"/>
    <s v="Yes"/>
  </r>
  <r>
    <n v="883"/>
    <m/>
    <s v="Lack of availability of doctors"/>
    <m/>
    <m/>
    <m/>
    <m/>
    <m/>
    <m/>
    <m/>
    <m/>
    <m/>
    <n v="1"/>
    <n v="3"/>
    <m/>
    <n v="0"/>
    <n v="1"/>
    <n v="0"/>
    <n v="0"/>
    <n v="0"/>
    <n v="0"/>
    <n v="0"/>
    <n v="0"/>
    <n v="0"/>
    <n v="0"/>
    <m/>
    <m/>
    <n v="1"/>
    <n v="1"/>
    <s v="Correct"/>
    <x v="0"/>
    <n v="22"/>
    <x v="0"/>
    <x v="73"/>
    <x v="2"/>
    <x v="0"/>
    <m/>
    <x v="3"/>
    <x v="2"/>
    <x v="3"/>
    <x v="0"/>
    <x v="3"/>
    <m/>
  </r>
  <r>
    <n v="884"/>
    <m/>
    <m/>
    <m/>
    <m/>
    <s v="Language barriers"/>
    <m/>
    <s v="Don’t understand need to see a doctor"/>
    <s v="No insurance"/>
    <m/>
    <m/>
    <m/>
    <n v="3"/>
    <n v="1"/>
    <m/>
    <n v="0"/>
    <n v="0"/>
    <n v="0"/>
    <n v="0"/>
    <n v="1"/>
    <n v="0"/>
    <n v="1"/>
    <n v="1"/>
    <n v="0"/>
    <n v="0"/>
    <m/>
    <m/>
    <n v="3"/>
    <n v="3"/>
    <s v="Correct"/>
    <x v="0"/>
    <n v="22"/>
    <x v="0"/>
    <x v="5"/>
    <x v="0"/>
    <x v="1"/>
    <s v="English"/>
    <x v="6"/>
    <x v="0"/>
    <x v="5"/>
    <x v="2"/>
    <x v="0"/>
    <s v="Yes"/>
  </r>
  <r>
    <n v="885"/>
    <m/>
    <m/>
    <s v="Unable to pay co-pays/deductibles"/>
    <m/>
    <m/>
    <m/>
    <m/>
    <m/>
    <m/>
    <m/>
    <m/>
    <n v="1"/>
    <n v="3"/>
    <m/>
    <n v="0"/>
    <n v="0"/>
    <n v="1"/>
    <n v="0"/>
    <n v="0"/>
    <n v="0"/>
    <n v="0"/>
    <n v="0"/>
    <n v="0"/>
    <n v="0"/>
    <m/>
    <m/>
    <n v="1"/>
    <n v="1"/>
    <s v="Correct"/>
    <x v="0"/>
    <n v="58"/>
    <x v="2"/>
    <x v="26"/>
    <x v="1"/>
    <x v="1"/>
    <s v="English"/>
    <x v="0"/>
    <x v="7"/>
    <x v="0"/>
    <x v="2"/>
    <x v="0"/>
    <s v="Yes"/>
  </r>
  <r>
    <n v="886"/>
    <m/>
    <m/>
    <s v="Unable to pay co-pays/deductibles"/>
    <m/>
    <m/>
    <m/>
    <s v="Don’t understand need to see a doctor"/>
    <m/>
    <s v="Transportation"/>
    <m/>
    <m/>
    <n v="3"/>
    <n v="1"/>
    <m/>
    <n v="0"/>
    <n v="0"/>
    <n v="1"/>
    <n v="0"/>
    <n v="0"/>
    <n v="0"/>
    <n v="1"/>
    <n v="0"/>
    <n v="1"/>
    <n v="0"/>
    <m/>
    <m/>
    <n v="3"/>
    <n v="3"/>
    <s v="Correct"/>
    <x v="0"/>
    <n v="43"/>
    <x v="2"/>
    <x v="183"/>
    <x v="7"/>
    <x v="1"/>
    <s v="English"/>
    <x v="5"/>
    <x v="1"/>
    <x v="0"/>
    <x v="2"/>
    <x v="0"/>
    <s v="Yes"/>
  </r>
  <r>
    <n v="887"/>
    <m/>
    <m/>
    <s v="Unable to pay co-pays/deductibles"/>
    <m/>
    <m/>
    <m/>
    <m/>
    <s v="No insurance"/>
    <m/>
    <s v="Fear (e.g. not ready to face/discuss health problem)"/>
    <m/>
    <n v="3"/>
    <n v="1"/>
    <m/>
    <n v="0"/>
    <n v="0"/>
    <n v="1"/>
    <n v="0"/>
    <n v="0"/>
    <n v="0"/>
    <n v="0"/>
    <n v="1"/>
    <n v="0"/>
    <n v="1"/>
    <m/>
    <m/>
    <n v="3"/>
    <n v="3"/>
    <s v="Correct"/>
    <x v="0"/>
    <n v="39"/>
    <x v="2"/>
    <x v="53"/>
    <x v="1"/>
    <x v="1"/>
    <s v="English"/>
    <x v="5"/>
    <x v="7"/>
    <x v="0"/>
    <x v="2"/>
    <x v="0"/>
    <s v="Yes"/>
  </r>
  <r>
    <n v="888"/>
    <m/>
    <m/>
    <s v="Unable to pay co-pays/deductibles"/>
    <m/>
    <m/>
    <m/>
    <m/>
    <s v="No insurance"/>
    <m/>
    <s v="Fear (e.g. not ready to face/discuss health problem)"/>
    <m/>
    <n v="3"/>
    <n v="1"/>
    <m/>
    <n v="0"/>
    <n v="0"/>
    <n v="1"/>
    <n v="0"/>
    <n v="0"/>
    <n v="0"/>
    <n v="0"/>
    <n v="1"/>
    <n v="0"/>
    <n v="1"/>
    <m/>
    <m/>
    <n v="3"/>
    <n v="3"/>
    <s v="Correct"/>
    <x v="1"/>
    <n v="56"/>
    <x v="2"/>
    <x v="144"/>
    <x v="1"/>
    <x v="1"/>
    <s v="English"/>
    <x v="2"/>
    <x v="4"/>
    <x v="0"/>
    <x v="2"/>
    <x v="0"/>
    <s v="Yes"/>
  </r>
  <r>
    <n v="889"/>
    <m/>
    <m/>
    <s v="Unable to pay co-pays/deductibles"/>
    <m/>
    <m/>
    <m/>
    <s v="Don’t understand need to see a doctor"/>
    <m/>
    <m/>
    <s v="Fear (e.g. not ready to face/discuss health problem)"/>
    <m/>
    <n v="3"/>
    <n v="1"/>
    <m/>
    <n v="0"/>
    <n v="0"/>
    <n v="1"/>
    <n v="0"/>
    <n v="0"/>
    <n v="0"/>
    <n v="1"/>
    <n v="0"/>
    <n v="0"/>
    <n v="1"/>
    <m/>
    <m/>
    <n v="3"/>
    <n v="3"/>
    <s v="Correct"/>
    <x v="0"/>
    <n v="24"/>
    <x v="2"/>
    <x v="105"/>
    <x v="1"/>
    <x v="1"/>
    <s v="English"/>
    <x v="6"/>
    <x v="7"/>
    <x v="5"/>
    <x v="2"/>
    <x v="0"/>
    <s v="Yes"/>
  </r>
  <r>
    <n v="890"/>
    <m/>
    <m/>
    <m/>
    <m/>
    <m/>
    <m/>
    <s v="Don’t understand need to see a doctor"/>
    <s v="No insurance"/>
    <m/>
    <m/>
    <m/>
    <n v="2"/>
    <n v="1.5"/>
    <m/>
    <n v="0"/>
    <n v="0"/>
    <n v="0"/>
    <n v="0"/>
    <n v="0"/>
    <n v="0"/>
    <n v="1"/>
    <n v="1"/>
    <n v="0"/>
    <n v="0"/>
    <m/>
    <m/>
    <n v="2"/>
    <n v="2"/>
    <s v="Correct"/>
    <x v="0"/>
    <n v="23"/>
    <x v="2"/>
    <x v="184"/>
    <x v="5"/>
    <x v="1"/>
    <s v="English, Chinese"/>
    <x v="6"/>
    <x v="7"/>
    <x v="0"/>
    <x v="2"/>
    <x v="0"/>
    <s v="Yes"/>
  </r>
  <r>
    <n v="891"/>
    <m/>
    <s v="Lack of availability of doctors"/>
    <m/>
    <m/>
    <m/>
    <m/>
    <m/>
    <m/>
    <m/>
    <m/>
    <m/>
    <n v="1"/>
    <n v="3"/>
    <m/>
    <n v="0"/>
    <n v="1"/>
    <n v="0"/>
    <n v="0"/>
    <n v="0"/>
    <n v="0"/>
    <n v="0"/>
    <n v="0"/>
    <n v="0"/>
    <n v="0"/>
    <m/>
    <m/>
    <n v="1"/>
    <n v="1"/>
    <s v="Correct"/>
    <x v="0"/>
    <n v="59"/>
    <x v="0"/>
    <x v="109"/>
    <x v="1"/>
    <x v="1"/>
    <s v="English"/>
    <x v="4"/>
    <x v="4"/>
    <x v="1"/>
    <x v="2"/>
    <x v="4"/>
    <s v="No"/>
  </r>
  <r>
    <n v="892"/>
    <m/>
    <s v="Lack of availability of doctors"/>
    <s v="Unable to pay co-pays/deductibles"/>
    <m/>
    <m/>
    <m/>
    <m/>
    <s v="No insurance"/>
    <m/>
    <m/>
    <m/>
    <n v="3"/>
    <n v="1"/>
    <m/>
    <n v="0"/>
    <n v="1"/>
    <n v="1"/>
    <n v="0"/>
    <n v="0"/>
    <n v="0"/>
    <n v="0"/>
    <n v="1"/>
    <n v="0"/>
    <n v="0"/>
    <m/>
    <m/>
    <n v="3"/>
    <n v="3"/>
    <s v="Correct"/>
    <x v="0"/>
    <n v="55"/>
    <x v="2"/>
    <x v="53"/>
    <x v="1"/>
    <x v="1"/>
    <s v="English"/>
    <x v="0"/>
    <x v="0"/>
    <x v="0"/>
    <x v="2"/>
    <x v="0"/>
    <s v="Yes"/>
  </r>
  <r>
    <n v="893"/>
    <m/>
    <m/>
    <m/>
    <m/>
    <s v="Language barriers"/>
    <m/>
    <m/>
    <m/>
    <s v="Transportation"/>
    <m/>
    <m/>
    <n v="2"/>
    <n v="1.5"/>
    <m/>
    <n v="0"/>
    <n v="0"/>
    <n v="0"/>
    <n v="0"/>
    <n v="1"/>
    <n v="0"/>
    <n v="0"/>
    <n v="0"/>
    <n v="1"/>
    <n v="0"/>
    <m/>
    <m/>
    <n v="2"/>
    <n v="2"/>
    <s v="Correct"/>
    <x v="0"/>
    <n v="67"/>
    <x v="0"/>
    <x v="6"/>
    <x v="1"/>
    <x v="1"/>
    <s v="English"/>
    <x v="1"/>
    <x v="1"/>
    <x v="2"/>
    <x v="2"/>
    <x v="6"/>
    <s v="No"/>
  </r>
  <r>
    <n v="894"/>
    <s v="Cultural/religious beliefs"/>
    <m/>
    <m/>
    <m/>
    <s v="Language barriers"/>
    <m/>
    <m/>
    <s v="No insurance"/>
    <m/>
    <m/>
    <m/>
    <n v="3"/>
    <n v="1"/>
    <m/>
    <n v="1"/>
    <n v="0"/>
    <n v="0"/>
    <n v="0"/>
    <n v="1"/>
    <n v="0"/>
    <n v="0"/>
    <n v="1"/>
    <n v="0"/>
    <n v="0"/>
    <m/>
    <m/>
    <n v="3"/>
    <n v="3"/>
    <s v="Correct"/>
    <x v="0"/>
    <n v="54"/>
    <x v="2"/>
    <x v="96"/>
    <x v="5"/>
    <x v="1"/>
    <s v="English"/>
    <x v="5"/>
    <x v="7"/>
    <x v="0"/>
    <x v="2"/>
    <x v="0"/>
    <s v="Yes"/>
  </r>
  <r>
    <n v="895"/>
    <m/>
    <m/>
    <m/>
    <s v="Don’t know how to find doctors"/>
    <m/>
    <m/>
    <s v="Don’t understand need to see a doctor"/>
    <s v="No insurance"/>
    <m/>
    <m/>
    <m/>
    <n v="3"/>
    <n v="1"/>
    <m/>
    <n v="0"/>
    <n v="0"/>
    <n v="0"/>
    <n v="1"/>
    <n v="0"/>
    <n v="0"/>
    <n v="1"/>
    <n v="1"/>
    <n v="0"/>
    <n v="0"/>
    <m/>
    <m/>
    <n v="3"/>
    <n v="3"/>
    <s v="Correct"/>
    <x v="0"/>
    <n v="23"/>
    <x v="0"/>
    <x v="140"/>
    <x v="1"/>
    <x v="2"/>
    <s v="English"/>
    <x v="2"/>
    <x v="7"/>
    <x v="5"/>
    <x v="2"/>
    <x v="0"/>
    <s v="Yes"/>
  </r>
  <r>
    <n v="896"/>
    <s v="Cultural/religious beliefs"/>
    <m/>
    <m/>
    <m/>
    <s v="Language barriers"/>
    <m/>
    <m/>
    <m/>
    <m/>
    <s v="Fear (e.g. not ready to face/discuss health problem)"/>
    <m/>
    <n v="3"/>
    <n v="1"/>
    <m/>
    <n v="1"/>
    <n v="0"/>
    <n v="0"/>
    <n v="0"/>
    <n v="1"/>
    <n v="0"/>
    <n v="0"/>
    <n v="0"/>
    <n v="0"/>
    <n v="1"/>
    <m/>
    <m/>
    <n v="3"/>
    <n v="3"/>
    <s v="Correct"/>
    <x v="0"/>
    <n v="54"/>
    <x v="2"/>
    <x v="28"/>
    <x v="1"/>
    <x v="1"/>
    <s v="English"/>
    <x v="6"/>
    <x v="1"/>
    <x v="0"/>
    <x v="2"/>
    <x v="0"/>
    <s v="Yes"/>
  </r>
  <r>
    <n v="897"/>
    <m/>
    <s v="Lack of availability of doctors"/>
    <m/>
    <m/>
    <m/>
    <m/>
    <m/>
    <m/>
    <m/>
    <m/>
    <m/>
    <n v="1"/>
    <n v="3"/>
    <m/>
    <n v="0"/>
    <n v="1"/>
    <n v="0"/>
    <n v="0"/>
    <n v="0"/>
    <n v="0"/>
    <n v="0"/>
    <n v="0"/>
    <n v="0"/>
    <n v="0"/>
    <m/>
    <m/>
    <n v="1"/>
    <n v="1"/>
    <s v="Correct"/>
    <x v="0"/>
    <n v="48"/>
    <x v="2"/>
    <x v="142"/>
    <x v="1"/>
    <x v="1"/>
    <s v="English"/>
    <x v="6"/>
    <x v="1"/>
    <x v="0"/>
    <x v="2"/>
    <x v="0"/>
    <s v="Yes"/>
  </r>
  <r>
    <n v="898"/>
    <m/>
    <m/>
    <m/>
    <m/>
    <m/>
    <m/>
    <m/>
    <s v="No insurance"/>
    <m/>
    <m/>
    <m/>
    <n v="1"/>
    <n v="3"/>
    <m/>
    <n v="0"/>
    <n v="0"/>
    <n v="0"/>
    <n v="0"/>
    <n v="0"/>
    <n v="0"/>
    <n v="0"/>
    <n v="1"/>
    <n v="0"/>
    <n v="0"/>
    <m/>
    <m/>
    <n v="1"/>
    <n v="1"/>
    <s v="Correct"/>
    <x v="3"/>
    <n v="9"/>
    <x v="1"/>
    <x v="11"/>
    <x v="2"/>
    <x v="0"/>
    <m/>
    <x v="3"/>
    <x v="2"/>
    <x v="3"/>
    <x v="0"/>
    <x v="3"/>
    <m/>
  </r>
  <r>
    <n v="899"/>
    <m/>
    <m/>
    <s v="Unable to pay co-pays/deductibles"/>
    <m/>
    <m/>
    <m/>
    <m/>
    <s v="No insurance"/>
    <m/>
    <s v="Fear (e.g. not ready to face/discuss health problem)"/>
    <m/>
    <n v="3"/>
    <n v="1"/>
    <m/>
    <n v="0"/>
    <n v="0"/>
    <n v="1"/>
    <n v="0"/>
    <n v="0"/>
    <n v="0"/>
    <n v="0"/>
    <n v="1"/>
    <n v="0"/>
    <n v="1"/>
    <m/>
    <m/>
    <n v="3"/>
    <n v="3"/>
    <s v="Correct"/>
    <x v="0"/>
    <n v="56"/>
    <x v="2"/>
    <x v="43"/>
    <x v="1"/>
    <x v="1"/>
    <s v="English"/>
    <x v="5"/>
    <x v="1"/>
    <x v="6"/>
    <x v="2"/>
    <x v="0"/>
    <s v="Yes"/>
  </r>
  <r>
    <n v="900"/>
    <m/>
    <m/>
    <m/>
    <m/>
    <m/>
    <m/>
    <m/>
    <m/>
    <m/>
    <m/>
    <m/>
    <n v="0"/>
    <e v="#DIV/0!"/>
    <m/>
    <n v="0"/>
    <n v="0"/>
    <n v="0"/>
    <n v="0"/>
    <n v="0"/>
    <n v="0"/>
    <n v="0"/>
    <n v="0"/>
    <n v="0"/>
    <n v="0"/>
    <m/>
    <m/>
    <n v="0"/>
    <n v="0"/>
    <s v="Correct"/>
    <x v="0"/>
    <n v="24"/>
    <x v="0"/>
    <x v="25"/>
    <x v="1"/>
    <x v="1"/>
    <s v="English"/>
    <x v="1"/>
    <x v="1"/>
    <x v="5"/>
    <x v="2"/>
    <x v="4"/>
    <s v="Yes"/>
  </r>
  <r>
    <n v="901"/>
    <m/>
    <m/>
    <m/>
    <m/>
    <m/>
    <m/>
    <m/>
    <m/>
    <m/>
    <s v="Fear (e.g. not ready to face/discuss health problem)"/>
    <m/>
    <n v="1"/>
    <n v="3"/>
    <m/>
    <n v="0"/>
    <n v="0"/>
    <n v="0"/>
    <n v="0"/>
    <n v="0"/>
    <n v="0"/>
    <n v="0"/>
    <n v="0"/>
    <n v="0"/>
    <n v="1"/>
    <m/>
    <m/>
    <n v="1"/>
    <n v="1"/>
    <s v="Correct"/>
    <x v="1"/>
    <n v="20"/>
    <x v="2"/>
    <x v="63"/>
    <x v="0"/>
    <x v="1"/>
    <s v="English"/>
    <x v="6"/>
    <x v="0"/>
    <x v="5"/>
    <x v="2"/>
    <x v="0"/>
    <s v="Yes"/>
  </r>
  <r>
    <n v="902"/>
    <m/>
    <m/>
    <s v="Unable to pay co-pays/deductibles"/>
    <m/>
    <m/>
    <m/>
    <m/>
    <m/>
    <m/>
    <m/>
    <m/>
    <n v="1"/>
    <n v="3"/>
    <m/>
    <n v="0"/>
    <n v="0"/>
    <n v="1"/>
    <n v="0"/>
    <n v="0"/>
    <n v="0"/>
    <n v="0"/>
    <n v="0"/>
    <n v="0"/>
    <n v="0"/>
    <m/>
    <m/>
    <n v="1"/>
    <n v="1"/>
    <s v="Correct"/>
    <x v="0"/>
    <n v="45"/>
    <x v="2"/>
    <x v="168"/>
    <x v="0"/>
    <x v="1"/>
    <s v="English"/>
    <x v="0"/>
    <x v="7"/>
    <x v="1"/>
    <x v="1"/>
    <x v="0"/>
    <s v="No"/>
  </r>
  <r>
    <n v="903"/>
    <m/>
    <m/>
    <m/>
    <s v="Don’t know how to find doctors"/>
    <m/>
    <m/>
    <s v="Don’t understand need to see a doctor"/>
    <m/>
    <m/>
    <s v="Fear (e.g. not ready to face/discuss health problem)"/>
    <m/>
    <n v="3"/>
    <n v="1"/>
    <m/>
    <n v="0"/>
    <n v="0"/>
    <n v="0"/>
    <n v="1"/>
    <n v="0"/>
    <n v="0"/>
    <n v="1"/>
    <n v="0"/>
    <n v="0"/>
    <n v="1"/>
    <m/>
    <m/>
    <n v="3"/>
    <n v="3"/>
    <s v="Correct"/>
    <x v="0"/>
    <n v="28"/>
    <x v="2"/>
    <x v="185"/>
    <x v="1"/>
    <x v="1"/>
    <s v="English"/>
    <x v="0"/>
    <x v="1"/>
    <x v="5"/>
    <x v="2"/>
    <x v="0"/>
    <s v="Yes"/>
  </r>
  <r>
    <n v="904"/>
    <m/>
    <m/>
    <s v="Unable to pay co-pays/deductibles"/>
    <m/>
    <m/>
    <m/>
    <m/>
    <m/>
    <m/>
    <m/>
    <m/>
    <n v="1"/>
    <n v="3"/>
    <m/>
    <n v="0"/>
    <n v="0"/>
    <n v="1"/>
    <n v="0"/>
    <n v="0"/>
    <n v="0"/>
    <n v="0"/>
    <n v="0"/>
    <n v="0"/>
    <n v="0"/>
    <m/>
    <m/>
    <n v="1"/>
    <n v="1"/>
    <s v="Correct"/>
    <x v="0"/>
    <n v="57"/>
    <x v="2"/>
    <x v="182"/>
    <x v="2"/>
    <x v="0"/>
    <m/>
    <x v="3"/>
    <x v="2"/>
    <x v="3"/>
    <x v="0"/>
    <x v="3"/>
    <m/>
  </r>
  <r>
    <n v="905"/>
    <m/>
    <m/>
    <s v="Unable to pay co-pays/deductibles"/>
    <m/>
    <m/>
    <m/>
    <m/>
    <s v="No insurance"/>
    <m/>
    <s v="Fear (e.g. not ready to face/discuss health problem)"/>
    <m/>
    <n v="3"/>
    <n v="1"/>
    <m/>
    <n v="0"/>
    <n v="0"/>
    <n v="1"/>
    <n v="0"/>
    <n v="0"/>
    <n v="0"/>
    <n v="0"/>
    <n v="1"/>
    <n v="0"/>
    <n v="1"/>
    <m/>
    <m/>
    <n v="3"/>
    <n v="3"/>
    <s v="Correct"/>
    <x v="0"/>
    <n v="56"/>
    <x v="2"/>
    <x v="186"/>
    <x v="1"/>
    <x v="2"/>
    <s v="English"/>
    <x v="5"/>
    <x v="7"/>
    <x v="0"/>
    <x v="2"/>
    <x v="0"/>
    <s v="Yes"/>
  </r>
  <r>
    <n v="906"/>
    <m/>
    <s v="Lack of availability of doctors"/>
    <m/>
    <m/>
    <m/>
    <m/>
    <m/>
    <m/>
    <s v="Transportation"/>
    <m/>
    <m/>
    <n v="2"/>
    <n v="1.5"/>
    <m/>
    <n v="0"/>
    <n v="1"/>
    <n v="0"/>
    <n v="0"/>
    <n v="0"/>
    <n v="0"/>
    <n v="0"/>
    <n v="0"/>
    <n v="1"/>
    <n v="0"/>
    <m/>
    <m/>
    <n v="2"/>
    <n v="2"/>
    <s v="Correct"/>
    <x v="0"/>
    <n v="42"/>
    <x v="2"/>
    <x v="149"/>
    <x v="1"/>
    <x v="1"/>
    <s v="English"/>
    <x v="0"/>
    <x v="7"/>
    <x v="4"/>
    <x v="2"/>
    <x v="6"/>
    <s v="Yes"/>
  </r>
  <r>
    <n v="907"/>
    <s v="Cultural/religious beliefs"/>
    <m/>
    <m/>
    <m/>
    <m/>
    <m/>
    <m/>
    <m/>
    <m/>
    <m/>
    <m/>
    <n v="1"/>
    <n v="3"/>
    <m/>
    <n v="1"/>
    <n v="0"/>
    <n v="0"/>
    <n v="0"/>
    <n v="0"/>
    <n v="0"/>
    <n v="0"/>
    <n v="0"/>
    <n v="0"/>
    <n v="0"/>
    <m/>
    <m/>
    <n v="1"/>
    <n v="1"/>
    <s v="Correct"/>
    <x v="1"/>
    <n v="65"/>
    <x v="0"/>
    <x v="187"/>
    <x v="5"/>
    <x v="1"/>
    <s v="English"/>
    <x v="6"/>
    <x v="8"/>
    <x v="0"/>
    <x v="2"/>
    <x v="0"/>
    <s v="Yes"/>
  </r>
  <r>
    <n v="908"/>
    <m/>
    <m/>
    <m/>
    <s v="Don’t know how to find doctors"/>
    <m/>
    <m/>
    <m/>
    <m/>
    <m/>
    <s v="Fear (e.g. not ready to face/discuss health problem)"/>
    <m/>
    <n v="2"/>
    <n v="1.5"/>
    <m/>
    <n v="0"/>
    <n v="0"/>
    <n v="0"/>
    <n v="1"/>
    <n v="0"/>
    <n v="0"/>
    <n v="0"/>
    <n v="0"/>
    <n v="0"/>
    <n v="1"/>
    <m/>
    <m/>
    <n v="2"/>
    <n v="2"/>
    <s v="Correct"/>
    <x v="0"/>
    <n v="50"/>
    <x v="2"/>
    <x v="188"/>
    <x v="1"/>
    <x v="1"/>
    <s v="English"/>
    <x v="0"/>
    <x v="0"/>
    <x v="0"/>
    <x v="2"/>
    <x v="0"/>
    <s v="No"/>
  </r>
  <r>
    <n v="909"/>
    <m/>
    <m/>
    <s v="Unable to pay co-pays/deductibles"/>
    <m/>
    <m/>
    <m/>
    <m/>
    <s v="No insurance"/>
    <s v="Transportation"/>
    <m/>
    <m/>
    <n v="3"/>
    <n v="1"/>
    <m/>
    <n v="0"/>
    <n v="0"/>
    <n v="1"/>
    <n v="0"/>
    <n v="0"/>
    <n v="0"/>
    <n v="0"/>
    <n v="1"/>
    <n v="1"/>
    <n v="0"/>
    <m/>
    <m/>
    <n v="3"/>
    <n v="3"/>
    <s v="Correct"/>
    <x v="0"/>
    <n v="28"/>
    <x v="0"/>
    <x v="40"/>
    <x v="1"/>
    <x v="2"/>
    <s v="English"/>
    <x v="4"/>
    <x v="1"/>
    <x v="5"/>
    <x v="2"/>
    <x v="0"/>
    <s v="Yes"/>
  </r>
  <r>
    <n v="910"/>
    <m/>
    <s v="Lack of availability of doctors"/>
    <s v="Unable to pay co-pays/deductibles"/>
    <m/>
    <m/>
    <m/>
    <m/>
    <m/>
    <m/>
    <m/>
    <m/>
    <n v="2"/>
    <n v="1.5"/>
    <m/>
    <n v="0"/>
    <n v="1"/>
    <n v="1"/>
    <n v="0"/>
    <n v="0"/>
    <n v="0"/>
    <n v="0"/>
    <n v="0"/>
    <n v="0"/>
    <n v="0"/>
    <m/>
    <m/>
    <n v="2"/>
    <n v="2"/>
    <s v="Correct"/>
    <x v="1"/>
    <n v="48"/>
    <x v="2"/>
    <x v="53"/>
    <x v="2"/>
    <x v="0"/>
    <m/>
    <x v="3"/>
    <x v="2"/>
    <x v="3"/>
    <x v="0"/>
    <x v="3"/>
    <m/>
  </r>
  <r>
    <n v="911"/>
    <m/>
    <m/>
    <s v="Unable to pay co-pays/deductibles"/>
    <m/>
    <m/>
    <m/>
    <m/>
    <m/>
    <m/>
    <m/>
    <m/>
    <n v="1"/>
    <n v="3"/>
    <m/>
    <n v="0"/>
    <n v="0"/>
    <n v="1"/>
    <n v="0"/>
    <n v="0"/>
    <n v="0"/>
    <n v="0"/>
    <n v="0"/>
    <n v="0"/>
    <n v="0"/>
    <m/>
    <m/>
    <n v="1"/>
    <n v="1"/>
    <s v="Correct"/>
    <x v="0"/>
    <n v="33"/>
    <x v="2"/>
    <x v="58"/>
    <x v="1"/>
    <x v="1"/>
    <s v="English"/>
    <x v="0"/>
    <x v="0"/>
    <x v="5"/>
    <x v="2"/>
    <x v="0"/>
    <s v="Yes"/>
  </r>
  <r>
    <n v="912"/>
    <m/>
    <m/>
    <s v="Unable to pay co-pays/deductibles"/>
    <m/>
    <m/>
    <m/>
    <m/>
    <m/>
    <s v="Transportation"/>
    <s v="Fear (e.g. not ready to face/discuss health problem)"/>
    <m/>
    <n v="3"/>
    <n v="1"/>
    <m/>
    <n v="0"/>
    <n v="0"/>
    <n v="1"/>
    <n v="0"/>
    <n v="0"/>
    <n v="0"/>
    <n v="0"/>
    <n v="0"/>
    <n v="1"/>
    <n v="1"/>
    <m/>
    <m/>
    <n v="3"/>
    <n v="3"/>
    <s v="Correct"/>
    <x v="1"/>
    <n v="48"/>
    <x v="2"/>
    <x v="28"/>
    <x v="3"/>
    <x v="1"/>
    <s v="English"/>
    <x v="4"/>
    <x v="4"/>
    <x v="1"/>
    <x v="2"/>
    <x v="2"/>
    <s v="No"/>
  </r>
  <r>
    <n v="913"/>
    <m/>
    <m/>
    <m/>
    <m/>
    <m/>
    <m/>
    <m/>
    <s v="No insurance"/>
    <s v="Transportation"/>
    <s v="Fear (e.g. not ready to face/discuss health problem)"/>
    <m/>
    <n v="3"/>
    <n v="1"/>
    <m/>
    <n v="0"/>
    <n v="0"/>
    <n v="0"/>
    <n v="0"/>
    <n v="0"/>
    <n v="0"/>
    <n v="0"/>
    <n v="1"/>
    <n v="1"/>
    <n v="1"/>
    <m/>
    <m/>
    <n v="3"/>
    <n v="3"/>
    <s v="Correct"/>
    <x v="0"/>
    <n v="69"/>
    <x v="2"/>
    <x v="144"/>
    <x v="7"/>
    <x v="2"/>
    <s v="English"/>
    <x v="2"/>
    <x v="7"/>
    <x v="2"/>
    <x v="2"/>
    <x v="6"/>
    <s v="Yes"/>
  </r>
  <r>
    <n v="914"/>
    <m/>
    <m/>
    <s v="Unable to pay co-pays/deductibles"/>
    <m/>
    <s v="Language barriers"/>
    <m/>
    <m/>
    <m/>
    <s v="Transportation"/>
    <m/>
    <m/>
    <n v="3"/>
    <n v="1"/>
    <m/>
    <n v="0"/>
    <n v="0"/>
    <n v="1"/>
    <n v="0"/>
    <n v="1"/>
    <n v="0"/>
    <n v="0"/>
    <n v="0"/>
    <n v="1"/>
    <n v="0"/>
    <m/>
    <m/>
    <n v="3"/>
    <n v="3"/>
    <s v="Correct"/>
    <x v="0"/>
    <n v="31"/>
    <x v="2"/>
    <x v="57"/>
    <x v="1"/>
    <x v="1"/>
    <s v="English"/>
    <x v="2"/>
    <x v="0"/>
    <x v="0"/>
    <x v="2"/>
    <x v="0"/>
    <s v="Yes"/>
  </r>
  <r>
    <n v="915"/>
    <m/>
    <m/>
    <m/>
    <m/>
    <m/>
    <m/>
    <m/>
    <m/>
    <m/>
    <m/>
    <m/>
    <n v="0"/>
    <e v="#DIV/0!"/>
    <m/>
    <n v="0"/>
    <n v="0"/>
    <n v="0"/>
    <n v="0"/>
    <n v="0"/>
    <n v="0"/>
    <n v="0"/>
    <n v="0"/>
    <n v="0"/>
    <n v="0"/>
    <m/>
    <m/>
    <n v="0"/>
    <n v="0"/>
    <s v="Correct"/>
    <x v="0"/>
    <n v="55"/>
    <x v="0"/>
    <x v="2"/>
    <x v="0"/>
    <x v="1"/>
    <s v="English"/>
    <x v="5"/>
    <x v="1"/>
    <x v="0"/>
    <x v="2"/>
    <x v="0"/>
    <s v="Yes"/>
  </r>
  <r>
    <n v="916"/>
    <m/>
    <m/>
    <m/>
    <m/>
    <m/>
    <m/>
    <m/>
    <m/>
    <m/>
    <m/>
    <m/>
    <n v="0"/>
    <e v="#DIV/0!"/>
    <m/>
    <n v="0"/>
    <n v="0"/>
    <n v="0"/>
    <n v="0"/>
    <n v="0"/>
    <n v="0"/>
    <n v="0"/>
    <n v="0"/>
    <n v="0"/>
    <n v="0"/>
    <m/>
    <m/>
    <n v="0"/>
    <n v="0"/>
    <s v="Correct"/>
    <x v="0"/>
    <n v="101"/>
    <x v="2"/>
    <x v="189"/>
    <x v="1"/>
    <x v="1"/>
    <s v="English"/>
    <x v="1"/>
    <x v="5"/>
    <x v="2"/>
    <x v="2"/>
    <x v="8"/>
    <s v="No"/>
  </r>
  <r>
    <n v="917"/>
    <m/>
    <m/>
    <s v="Unable to pay co-pays/deductibles"/>
    <m/>
    <m/>
    <m/>
    <m/>
    <s v="No insurance"/>
    <m/>
    <s v="Fear (e.g. not ready to face/discuss health problem)"/>
    <m/>
    <n v="3"/>
    <n v="1"/>
    <m/>
    <n v="0"/>
    <n v="0"/>
    <n v="1"/>
    <n v="0"/>
    <n v="0"/>
    <n v="0"/>
    <n v="0"/>
    <n v="1"/>
    <n v="0"/>
    <n v="1"/>
    <m/>
    <m/>
    <n v="3"/>
    <n v="3"/>
    <s v="Correct"/>
    <x v="0"/>
    <n v="43"/>
    <x v="2"/>
    <x v="190"/>
    <x v="1"/>
    <x v="1"/>
    <s v="English"/>
    <x v="5"/>
    <x v="1"/>
    <x v="0"/>
    <x v="2"/>
    <x v="0"/>
    <s v="Yes"/>
  </r>
  <r>
    <n v="918"/>
    <m/>
    <s v="Lack of availability of doctors"/>
    <s v="Unable to pay co-pays/deductibles"/>
    <m/>
    <m/>
    <m/>
    <m/>
    <m/>
    <m/>
    <s v="Fear (e.g. not ready to face/discuss health problem)"/>
    <m/>
    <n v="3"/>
    <n v="1"/>
    <m/>
    <n v="0"/>
    <n v="1"/>
    <n v="1"/>
    <n v="0"/>
    <n v="0"/>
    <n v="0"/>
    <n v="0"/>
    <n v="0"/>
    <n v="0"/>
    <n v="1"/>
    <m/>
    <m/>
    <n v="3"/>
    <n v="3"/>
    <s v="Correct"/>
    <x v="0"/>
    <n v="27"/>
    <x v="2"/>
    <x v="105"/>
    <x v="1"/>
    <x v="1"/>
    <s v="English"/>
    <x v="0"/>
    <x v="1"/>
    <x v="5"/>
    <x v="2"/>
    <x v="6"/>
    <s v="Yes"/>
  </r>
  <r>
    <n v="919"/>
    <m/>
    <s v="Lack of availability of doctors"/>
    <s v="Unable to pay co-pays/deductibles"/>
    <m/>
    <m/>
    <m/>
    <m/>
    <s v="No insurance"/>
    <m/>
    <m/>
    <m/>
    <n v="3"/>
    <n v="1"/>
    <m/>
    <n v="0"/>
    <n v="1"/>
    <n v="1"/>
    <n v="0"/>
    <n v="0"/>
    <n v="0"/>
    <n v="0"/>
    <n v="1"/>
    <n v="0"/>
    <n v="0"/>
    <m/>
    <m/>
    <n v="3"/>
    <n v="3"/>
    <s v="Correct"/>
    <x v="0"/>
    <n v="55"/>
    <x v="2"/>
    <x v="191"/>
    <x v="1"/>
    <x v="1"/>
    <s v="English"/>
    <x v="6"/>
    <x v="7"/>
    <x v="6"/>
    <x v="2"/>
    <x v="0"/>
    <s v="Yes"/>
  </r>
  <r>
    <n v="920"/>
    <s v="Cultural/religious beliefs"/>
    <m/>
    <m/>
    <m/>
    <m/>
    <m/>
    <s v="Don’t understand need to see a doctor"/>
    <m/>
    <m/>
    <s v="Fear (e.g. not ready to face/discuss health problem)"/>
    <m/>
    <n v="3"/>
    <n v="1"/>
    <m/>
    <n v="1"/>
    <n v="0"/>
    <n v="0"/>
    <n v="0"/>
    <n v="0"/>
    <n v="0"/>
    <n v="1"/>
    <n v="0"/>
    <n v="0"/>
    <n v="1"/>
    <m/>
    <m/>
    <n v="3"/>
    <n v="3"/>
    <s v="Correct"/>
    <x v="1"/>
    <n v="43"/>
    <x v="0"/>
    <x v="6"/>
    <x v="5"/>
    <x v="1"/>
    <s v="Chinese"/>
    <x v="2"/>
    <x v="4"/>
    <x v="6"/>
    <x v="2"/>
    <x v="5"/>
    <s v="Yes"/>
  </r>
  <r>
    <n v="921"/>
    <m/>
    <m/>
    <m/>
    <m/>
    <m/>
    <m/>
    <m/>
    <m/>
    <m/>
    <m/>
    <m/>
    <n v="0"/>
    <e v="#DIV/0!"/>
    <m/>
    <n v="0"/>
    <n v="0"/>
    <n v="0"/>
    <n v="0"/>
    <n v="0"/>
    <n v="0"/>
    <n v="0"/>
    <n v="0"/>
    <n v="0"/>
    <n v="0"/>
    <m/>
    <m/>
    <n v="0"/>
    <n v="0"/>
    <s v="Correct"/>
    <x v="2"/>
    <m/>
    <x v="3"/>
    <x v="11"/>
    <x v="2"/>
    <x v="0"/>
    <m/>
    <x v="3"/>
    <x v="2"/>
    <x v="3"/>
    <x v="0"/>
    <x v="3"/>
    <m/>
  </r>
  <r>
    <n v="922"/>
    <m/>
    <m/>
    <s v="Unable to pay co-pays/deductibles"/>
    <m/>
    <m/>
    <m/>
    <s v="Don’t understand need to see a doctor"/>
    <s v="No insurance"/>
    <m/>
    <m/>
    <m/>
    <n v="3"/>
    <n v="1"/>
    <m/>
    <n v="0"/>
    <n v="0"/>
    <n v="1"/>
    <n v="0"/>
    <n v="0"/>
    <n v="0"/>
    <n v="1"/>
    <n v="1"/>
    <n v="0"/>
    <n v="0"/>
    <m/>
    <m/>
    <n v="3"/>
    <n v="3"/>
    <s v="Correct"/>
    <x v="1"/>
    <n v="18"/>
    <x v="1"/>
    <x v="11"/>
    <x v="2"/>
    <x v="0"/>
    <m/>
    <x v="5"/>
    <x v="7"/>
    <x v="0"/>
    <x v="2"/>
    <x v="3"/>
    <s v="Yes"/>
  </r>
  <r>
    <n v="923"/>
    <m/>
    <s v="Lack of availability of doctors"/>
    <m/>
    <m/>
    <m/>
    <s v="There are no barriers"/>
    <m/>
    <s v="No insurance"/>
    <m/>
    <m/>
    <m/>
    <n v="3"/>
    <n v="1"/>
    <m/>
    <n v="0"/>
    <n v="1"/>
    <n v="0"/>
    <n v="0"/>
    <n v="0"/>
    <n v="1"/>
    <n v="0"/>
    <n v="1"/>
    <n v="0"/>
    <n v="0"/>
    <m/>
    <m/>
    <n v="3"/>
    <n v="3"/>
    <s v="Correct"/>
    <x v="0"/>
    <n v="38"/>
    <x v="0"/>
    <x v="121"/>
    <x v="7"/>
    <x v="2"/>
    <s v="Spanish"/>
    <x v="1"/>
    <x v="4"/>
    <x v="0"/>
    <x v="2"/>
    <x v="3"/>
    <s v="No"/>
  </r>
  <r>
    <n v="924"/>
    <m/>
    <s v="Lack of availability of doctors"/>
    <m/>
    <m/>
    <m/>
    <m/>
    <m/>
    <m/>
    <m/>
    <m/>
    <m/>
    <n v="1"/>
    <n v="3"/>
    <m/>
    <n v="0"/>
    <n v="1"/>
    <n v="0"/>
    <n v="0"/>
    <n v="0"/>
    <n v="0"/>
    <n v="0"/>
    <n v="0"/>
    <n v="0"/>
    <n v="0"/>
    <m/>
    <m/>
    <n v="1"/>
    <n v="1"/>
    <s v="Correct"/>
    <x v="0"/>
    <n v="40"/>
    <x v="1"/>
    <x v="11"/>
    <x v="14"/>
    <x v="1"/>
    <s v="Spanish"/>
    <x v="3"/>
    <x v="2"/>
    <x v="3"/>
    <x v="0"/>
    <x v="3"/>
    <m/>
  </r>
  <r>
    <n v="925"/>
    <s v="Cultural/religious beliefs"/>
    <m/>
    <m/>
    <m/>
    <s v="Language barriers"/>
    <m/>
    <m/>
    <m/>
    <m/>
    <s v="Fear (e.g. not ready to face/discuss health problem)"/>
    <m/>
    <n v="3"/>
    <n v="1"/>
    <m/>
    <n v="1"/>
    <n v="0"/>
    <n v="0"/>
    <n v="0"/>
    <n v="1"/>
    <n v="0"/>
    <n v="0"/>
    <n v="0"/>
    <n v="0"/>
    <n v="1"/>
    <m/>
    <m/>
    <n v="3"/>
    <n v="3"/>
    <s v="Correct"/>
    <x v="1"/>
    <n v="49"/>
    <x v="0"/>
    <x v="11"/>
    <x v="2"/>
    <x v="0"/>
    <s v="Filipino "/>
    <x v="6"/>
    <x v="4"/>
    <x v="5"/>
    <x v="2"/>
    <x v="3"/>
    <s v="No"/>
  </r>
  <r>
    <n v="926"/>
    <s v="Cultural/religious beliefs"/>
    <m/>
    <m/>
    <m/>
    <m/>
    <m/>
    <m/>
    <m/>
    <m/>
    <m/>
    <m/>
    <n v="1"/>
    <n v="3"/>
    <m/>
    <n v="1"/>
    <n v="0"/>
    <n v="0"/>
    <n v="0"/>
    <n v="0"/>
    <n v="0"/>
    <n v="0"/>
    <n v="0"/>
    <n v="0"/>
    <n v="0"/>
    <m/>
    <m/>
    <n v="1"/>
    <n v="1"/>
    <s v="Correct"/>
    <x v="0"/>
    <n v="100"/>
    <x v="2"/>
    <x v="192"/>
    <x v="16"/>
    <x v="1"/>
    <m/>
    <x v="3"/>
    <x v="2"/>
    <x v="3"/>
    <x v="0"/>
    <x v="3"/>
    <m/>
  </r>
  <r>
    <n v="927"/>
    <m/>
    <m/>
    <m/>
    <m/>
    <m/>
    <m/>
    <s v="Don’t understand need to see a doctor"/>
    <s v="No insurance"/>
    <m/>
    <m/>
    <m/>
    <n v="2"/>
    <n v="1.5"/>
    <m/>
    <n v="0"/>
    <n v="0"/>
    <n v="0"/>
    <n v="0"/>
    <n v="0"/>
    <n v="0"/>
    <n v="1"/>
    <n v="1"/>
    <n v="0"/>
    <n v="0"/>
    <m/>
    <m/>
    <n v="2"/>
    <n v="2"/>
    <s v="Correct"/>
    <x v="0"/>
    <n v="54"/>
    <x v="0"/>
    <x v="5"/>
    <x v="0"/>
    <x v="1"/>
    <s v="English"/>
    <x v="4"/>
    <x v="1"/>
    <x v="0"/>
    <x v="2"/>
    <x v="3"/>
    <s v="Yes"/>
  </r>
  <r>
    <n v="928"/>
    <m/>
    <m/>
    <m/>
    <m/>
    <m/>
    <m/>
    <m/>
    <m/>
    <m/>
    <m/>
    <m/>
    <n v="0"/>
    <e v="#DIV/0!"/>
    <m/>
    <n v="0"/>
    <n v="0"/>
    <n v="0"/>
    <n v="0"/>
    <n v="0"/>
    <n v="0"/>
    <n v="0"/>
    <n v="0"/>
    <n v="0"/>
    <n v="0"/>
    <m/>
    <m/>
    <n v="0"/>
    <n v="0"/>
    <s v="Correct"/>
    <x v="0"/>
    <n v="77"/>
    <x v="0"/>
    <x v="5"/>
    <x v="0"/>
    <x v="1"/>
    <s v="English"/>
    <x v="4"/>
    <x v="4"/>
    <x v="2"/>
    <x v="2"/>
    <x v="5"/>
    <m/>
  </r>
  <r>
    <n v="929"/>
    <m/>
    <m/>
    <s v="Unable to pay co-pays/deductibles"/>
    <s v="Don’t know how to find doctors"/>
    <m/>
    <m/>
    <m/>
    <m/>
    <m/>
    <s v="Fear (e.g. not ready to face/discuss health problem)"/>
    <m/>
    <n v="3"/>
    <n v="1"/>
    <m/>
    <n v="0"/>
    <n v="0"/>
    <n v="1"/>
    <n v="1"/>
    <n v="0"/>
    <n v="0"/>
    <n v="0"/>
    <n v="0"/>
    <n v="0"/>
    <n v="1"/>
    <m/>
    <m/>
    <n v="3"/>
    <n v="3"/>
    <s v="Correct"/>
    <x v="1"/>
    <n v="69"/>
    <x v="0"/>
    <x v="55"/>
    <x v="1"/>
    <x v="1"/>
    <s v="English"/>
    <x v="0"/>
    <x v="1"/>
    <x v="2"/>
    <x v="2"/>
    <x v="5"/>
    <s v="Yes"/>
  </r>
  <r>
    <n v="930"/>
    <m/>
    <m/>
    <s v="Unable to pay co-pays/deductibles"/>
    <m/>
    <m/>
    <m/>
    <m/>
    <s v="No insurance"/>
    <m/>
    <m/>
    <m/>
    <n v="2"/>
    <n v="1.5"/>
    <m/>
    <n v="0"/>
    <n v="0"/>
    <n v="1"/>
    <n v="0"/>
    <n v="0"/>
    <n v="0"/>
    <n v="0"/>
    <n v="1"/>
    <n v="0"/>
    <n v="0"/>
    <m/>
    <m/>
    <n v="2"/>
    <n v="2"/>
    <s v="Correct"/>
    <x v="1"/>
    <n v="66"/>
    <x v="0"/>
    <x v="55"/>
    <x v="1"/>
    <x v="1"/>
    <s v="English"/>
    <x v="1"/>
    <x v="7"/>
    <x v="2"/>
    <x v="3"/>
    <x v="3"/>
    <s v="No"/>
  </r>
  <r>
    <n v="931"/>
    <m/>
    <m/>
    <s v="Unable to pay co-pays/deductibles"/>
    <m/>
    <m/>
    <m/>
    <m/>
    <s v="No insurance"/>
    <s v="Transportation"/>
    <m/>
    <m/>
    <n v="3"/>
    <n v="1"/>
    <m/>
    <n v="0"/>
    <n v="0"/>
    <n v="1"/>
    <n v="0"/>
    <n v="0"/>
    <n v="0"/>
    <n v="0"/>
    <n v="1"/>
    <n v="1"/>
    <n v="0"/>
    <m/>
    <m/>
    <n v="3"/>
    <n v="3"/>
    <s v="Correct"/>
    <x v="0"/>
    <n v="65"/>
    <x v="0"/>
    <x v="55"/>
    <x v="1"/>
    <x v="1"/>
    <s v="English"/>
    <x v="2"/>
    <x v="1"/>
    <x v="2"/>
    <x v="2"/>
    <x v="6"/>
    <s v="Yes"/>
  </r>
  <r>
    <n v="932"/>
    <m/>
    <m/>
    <m/>
    <m/>
    <m/>
    <m/>
    <m/>
    <m/>
    <m/>
    <m/>
    <m/>
    <n v="0"/>
    <e v="#DIV/0!"/>
    <m/>
    <n v="0"/>
    <n v="0"/>
    <n v="0"/>
    <n v="0"/>
    <n v="0"/>
    <n v="0"/>
    <n v="0"/>
    <n v="0"/>
    <n v="0"/>
    <n v="0"/>
    <m/>
    <m/>
    <n v="0"/>
    <n v="0"/>
    <s v="Correct"/>
    <x v="0"/>
    <n v="59"/>
    <x v="0"/>
    <x v="112"/>
    <x v="1"/>
    <x v="1"/>
    <s v="English"/>
    <x v="5"/>
    <x v="4"/>
    <x v="3"/>
    <x v="2"/>
    <x v="3"/>
    <s v="No"/>
  </r>
  <r>
    <n v="933"/>
    <m/>
    <m/>
    <m/>
    <m/>
    <m/>
    <s v="There are no barriers"/>
    <m/>
    <m/>
    <m/>
    <m/>
    <m/>
    <n v="1"/>
    <n v="3"/>
    <m/>
    <n v="0"/>
    <n v="0"/>
    <n v="0"/>
    <n v="0"/>
    <n v="0"/>
    <n v="1"/>
    <n v="0"/>
    <n v="0"/>
    <n v="0"/>
    <n v="0"/>
    <m/>
    <m/>
    <n v="1"/>
    <n v="1"/>
    <s v="Correct"/>
    <x v="0"/>
    <n v="64"/>
    <x v="1"/>
    <x v="193"/>
    <x v="1"/>
    <x v="1"/>
    <s v="English"/>
    <x v="3"/>
    <x v="1"/>
    <x v="2"/>
    <x v="2"/>
    <x v="0"/>
    <s v="Yes"/>
  </r>
  <r>
    <n v="934"/>
    <s v="Cultural/religious beliefs"/>
    <m/>
    <s v="Unable to pay co-pays/deductibles"/>
    <m/>
    <m/>
    <m/>
    <m/>
    <m/>
    <m/>
    <s v="Fear (e.g. not ready to face/discuss health problem)"/>
    <m/>
    <n v="3"/>
    <n v="1"/>
    <m/>
    <n v="1"/>
    <n v="0"/>
    <n v="1"/>
    <n v="0"/>
    <n v="0"/>
    <n v="0"/>
    <n v="0"/>
    <n v="0"/>
    <n v="0"/>
    <n v="1"/>
    <m/>
    <m/>
    <n v="3"/>
    <n v="3"/>
    <s v="Correct"/>
    <x v="1"/>
    <n v="61"/>
    <x v="0"/>
    <x v="112"/>
    <x v="1"/>
    <x v="1"/>
    <s v="English"/>
    <x v="5"/>
    <x v="7"/>
    <x v="0"/>
    <x v="2"/>
    <x v="0"/>
    <s v="Yes"/>
  </r>
  <r>
    <n v="935"/>
    <m/>
    <m/>
    <m/>
    <m/>
    <m/>
    <s v="There are no barriers"/>
    <m/>
    <m/>
    <m/>
    <m/>
    <m/>
    <n v="1"/>
    <n v="3"/>
    <m/>
    <n v="0"/>
    <n v="0"/>
    <n v="0"/>
    <n v="0"/>
    <n v="0"/>
    <n v="1"/>
    <n v="0"/>
    <n v="0"/>
    <n v="0"/>
    <n v="0"/>
    <m/>
    <m/>
    <n v="1"/>
    <n v="1"/>
    <s v="Correct"/>
    <x v="1"/>
    <m/>
    <x v="3"/>
    <x v="11"/>
    <x v="1"/>
    <x v="1"/>
    <s v="English"/>
    <x v="5"/>
    <x v="1"/>
    <x v="2"/>
    <x v="2"/>
    <x v="5"/>
    <s v="Yes"/>
  </r>
  <r>
    <n v="936"/>
    <m/>
    <m/>
    <m/>
    <m/>
    <m/>
    <s v="There are no barriers"/>
    <m/>
    <m/>
    <s v="Transportation"/>
    <m/>
    <m/>
    <n v="2"/>
    <n v="1.5"/>
    <m/>
    <n v="0"/>
    <n v="0"/>
    <n v="0"/>
    <n v="0"/>
    <n v="0"/>
    <n v="1"/>
    <n v="0"/>
    <n v="0"/>
    <n v="1"/>
    <n v="0"/>
    <m/>
    <m/>
    <n v="2"/>
    <n v="2"/>
    <s v="Correct"/>
    <x v="0"/>
    <n v="51"/>
    <x v="0"/>
    <x v="117"/>
    <x v="0"/>
    <x v="1"/>
    <s v="English"/>
    <x v="4"/>
    <x v="4"/>
    <x v="3"/>
    <x v="2"/>
    <x v="0"/>
    <s v="No"/>
  </r>
  <r>
    <n v="937"/>
    <m/>
    <m/>
    <m/>
    <m/>
    <m/>
    <m/>
    <s v="Don’t understand need to see a doctor"/>
    <s v="No insurance"/>
    <m/>
    <m/>
    <m/>
    <n v="2"/>
    <n v="1.5"/>
    <m/>
    <n v="0"/>
    <n v="0"/>
    <n v="0"/>
    <n v="0"/>
    <n v="0"/>
    <n v="0"/>
    <n v="1"/>
    <n v="1"/>
    <n v="0"/>
    <n v="0"/>
    <m/>
    <m/>
    <n v="2"/>
    <n v="2"/>
    <s v="Correct"/>
    <x v="0"/>
    <m/>
    <x v="0"/>
    <x v="0"/>
    <x v="0"/>
    <x v="1"/>
    <m/>
    <x v="3"/>
    <x v="2"/>
    <x v="3"/>
    <x v="2"/>
    <x v="3"/>
    <s v="Yes"/>
  </r>
  <r>
    <n v="938"/>
    <m/>
    <m/>
    <m/>
    <m/>
    <m/>
    <m/>
    <m/>
    <m/>
    <m/>
    <s v="Fear (e.g. not ready to face/discuss health problem)"/>
    <m/>
    <n v="1"/>
    <n v="3"/>
    <m/>
    <n v="0"/>
    <n v="0"/>
    <n v="0"/>
    <n v="0"/>
    <n v="0"/>
    <n v="0"/>
    <n v="0"/>
    <n v="0"/>
    <n v="0"/>
    <n v="1"/>
    <m/>
    <m/>
    <n v="1"/>
    <n v="1"/>
    <s v="Correct"/>
    <x v="0"/>
    <n v="69"/>
    <x v="0"/>
    <x v="89"/>
    <x v="1"/>
    <x v="1"/>
    <s v="English"/>
    <x v="3"/>
    <x v="0"/>
    <x v="2"/>
    <x v="2"/>
    <x v="6"/>
    <s v="No"/>
  </r>
  <r>
    <n v="939"/>
    <m/>
    <m/>
    <m/>
    <m/>
    <m/>
    <m/>
    <m/>
    <m/>
    <m/>
    <m/>
    <m/>
    <n v="0"/>
    <e v="#DIV/0!"/>
    <m/>
    <n v="0"/>
    <n v="0"/>
    <n v="0"/>
    <n v="0"/>
    <n v="0"/>
    <n v="0"/>
    <n v="0"/>
    <n v="0"/>
    <n v="0"/>
    <n v="0"/>
    <m/>
    <m/>
    <n v="0"/>
    <n v="0"/>
    <s v="Correct"/>
    <x v="0"/>
    <n v="60"/>
    <x v="2"/>
    <x v="57"/>
    <x v="1"/>
    <x v="1"/>
    <s v="English"/>
    <x v="3"/>
    <x v="7"/>
    <x v="4"/>
    <x v="2"/>
    <x v="0"/>
    <s v="Yes"/>
  </r>
  <r>
    <n v="940"/>
    <m/>
    <m/>
    <m/>
    <m/>
    <m/>
    <m/>
    <m/>
    <m/>
    <m/>
    <m/>
    <m/>
    <n v="0"/>
    <e v="#DIV/0!"/>
    <m/>
    <n v="0"/>
    <n v="0"/>
    <n v="0"/>
    <n v="0"/>
    <n v="0"/>
    <n v="0"/>
    <n v="0"/>
    <n v="0"/>
    <n v="0"/>
    <n v="0"/>
    <m/>
    <m/>
    <n v="0"/>
    <n v="0"/>
    <s v="Correct"/>
    <x v="1"/>
    <n v="76"/>
    <x v="2"/>
    <x v="51"/>
    <x v="1"/>
    <x v="2"/>
    <s v="English"/>
    <x v="3"/>
    <x v="1"/>
    <x v="0"/>
    <x v="2"/>
    <x v="6"/>
    <s v="No"/>
  </r>
  <r>
    <n v="941"/>
    <m/>
    <m/>
    <m/>
    <m/>
    <m/>
    <m/>
    <m/>
    <m/>
    <m/>
    <m/>
    <m/>
    <n v="0"/>
    <e v="#DIV/0!"/>
    <m/>
    <n v="0"/>
    <n v="0"/>
    <n v="0"/>
    <n v="0"/>
    <n v="0"/>
    <n v="0"/>
    <n v="0"/>
    <n v="0"/>
    <n v="0"/>
    <n v="0"/>
    <m/>
    <m/>
    <n v="0"/>
    <n v="0"/>
    <s v="Correct"/>
    <x v="0"/>
    <n v="54"/>
    <x v="2"/>
    <x v="51"/>
    <x v="2"/>
    <x v="0"/>
    <s v="English"/>
    <x v="3"/>
    <x v="7"/>
    <x v="3"/>
    <x v="2"/>
    <x v="3"/>
    <s v="Yes"/>
  </r>
  <r>
    <n v="942"/>
    <m/>
    <s v="Lack of availability of doctors"/>
    <s v="Unable to pay co-pays/deductibles"/>
    <m/>
    <m/>
    <m/>
    <m/>
    <s v="No insurance"/>
    <s v="Transportation"/>
    <m/>
    <m/>
    <n v="4"/>
    <n v="0.75"/>
    <m/>
    <n v="0"/>
    <n v="0.75"/>
    <n v="0.75"/>
    <n v="0"/>
    <n v="0"/>
    <n v="0"/>
    <n v="0"/>
    <n v="0.75"/>
    <n v="0.75"/>
    <n v="0"/>
    <m/>
    <m/>
    <n v="3"/>
    <n v="4"/>
    <s v="Correct"/>
    <x v="0"/>
    <n v="68"/>
    <x v="2"/>
    <x v="57"/>
    <x v="1"/>
    <x v="0"/>
    <s v="English"/>
    <x v="3"/>
    <x v="2"/>
    <x v="0"/>
    <x v="2"/>
    <x v="0"/>
    <s v="Yes"/>
  </r>
  <r>
    <n v="943"/>
    <m/>
    <m/>
    <s v="Unable to pay co-pays/deductibles"/>
    <m/>
    <m/>
    <m/>
    <m/>
    <s v="No insurance"/>
    <m/>
    <s v="Fear (e.g. not ready to face/discuss health problem)"/>
    <m/>
    <n v="3"/>
    <n v="1"/>
    <m/>
    <n v="0"/>
    <n v="0"/>
    <n v="1"/>
    <n v="0"/>
    <n v="0"/>
    <n v="0"/>
    <n v="0"/>
    <n v="1"/>
    <n v="0"/>
    <n v="1"/>
    <m/>
    <m/>
    <n v="3"/>
    <n v="3"/>
    <s v="Correct"/>
    <x v="0"/>
    <n v="64"/>
    <x v="2"/>
    <x v="51"/>
    <x v="1"/>
    <x v="1"/>
    <s v="English"/>
    <x v="1"/>
    <x v="7"/>
    <x v="1"/>
    <x v="2"/>
    <x v="0"/>
    <s v="No"/>
  </r>
  <r>
    <n v="944"/>
    <m/>
    <m/>
    <m/>
    <m/>
    <m/>
    <s v="There are no barriers"/>
    <m/>
    <m/>
    <m/>
    <m/>
    <m/>
    <n v="1"/>
    <n v="3"/>
    <m/>
    <n v="0"/>
    <n v="0"/>
    <n v="0"/>
    <n v="0"/>
    <n v="0"/>
    <n v="1"/>
    <n v="0"/>
    <n v="0"/>
    <n v="0"/>
    <n v="0"/>
    <m/>
    <m/>
    <n v="1"/>
    <n v="1"/>
    <s v="Correct"/>
    <x v="1"/>
    <n v="72"/>
    <x v="2"/>
    <x v="51"/>
    <x v="1"/>
    <x v="1"/>
    <s v="English"/>
    <x v="6"/>
    <x v="0"/>
    <x v="2"/>
    <x v="2"/>
    <x v="6"/>
    <s v="Yes"/>
  </r>
  <r>
    <n v="945"/>
    <m/>
    <m/>
    <s v="Unable to pay co-pays/deductibles"/>
    <m/>
    <m/>
    <m/>
    <m/>
    <s v="No insurance"/>
    <m/>
    <m/>
    <m/>
    <n v="2"/>
    <n v="1.5"/>
    <m/>
    <n v="0"/>
    <n v="0"/>
    <n v="1"/>
    <n v="0"/>
    <n v="0"/>
    <n v="0"/>
    <n v="0"/>
    <n v="1"/>
    <n v="0"/>
    <n v="0"/>
    <m/>
    <m/>
    <n v="2"/>
    <n v="2"/>
    <s v="Correct"/>
    <x v="1"/>
    <n v="36"/>
    <x v="2"/>
    <x v="51"/>
    <x v="1"/>
    <x v="1"/>
    <s v="English"/>
    <x v="6"/>
    <x v="7"/>
    <x v="0"/>
    <x v="2"/>
    <x v="0"/>
    <s v="Yes"/>
  </r>
  <r>
    <n v="946"/>
    <m/>
    <m/>
    <m/>
    <m/>
    <m/>
    <m/>
    <s v="Don’t understand need to see a doctor"/>
    <m/>
    <m/>
    <m/>
    <m/>
    <n v="1"/>
    <n v="3"/>
    <m/>
    <n v="0"/>
    <n v="0"/>
    <n v="0"/>
    <n v="0"/>
    <n v="0"/>
    <n v="0"/>
    <n v="1"/>
    <n v="0"/>
    <n v="0"/>
    <n v="0"/>
    <m/>
    <m/>
    <n v="1"/>
    <n v="1"/>
    <s v="Correct"/>
    <x v="0"/>
    <n v="88"/>
    <x v="2"/>
    <x v="51"/>
    <x v="1"/>
    <x v="1"/>
    <s v="English"/>
    <x v="5"/>
    <x v="1"/>
    <x v="2"/>
    <x v="2"/>
    <x v="6"/>
    <s v="No"/>
  </r>
  <r>
    <n v="947"/>
    <m/>
    <m/>
    <s v="Unable to pay co-pays/deductibles"/>
    <m/>
    <m/>
    <m/>
    <m/>
    <m/>
    <s v="Transportation"/>
    <s v="Fear (e.g. not ready to face/discuss health problem)"/>
    <m/>
    <n v="3"/>
    <n v="1"/>
    <m/>
    <n v="0"/>
    <n v="0"/>
    <n v="1"/>
    <n v="0"/>
    <n v="0"/>
    <n v="0"/>
    <n v="0"/>
    <n v="0"/>
    <n v="1"/>
    <n v="1"/>
    <m/>
    <m/>
    <n v="3"/>
    <n v="3"/>
    <s v="Correct"/>
    <x v="0"/>
    <n v="58"/>
    <x v="2"/>
    <x v="51"/>
    <x v="1"/>
    <x v="1"/>
    <s v="Chinese"/>
    <x v="5"/>
    <x v="1"/>
    <x v="0"/>
    <x v="2"/>
    <x v="0"/>
    <s v="Yes"/>
  </r>
  <r>
    <n v="948"/>
    <m/>
    <m/>
    <m/>
    <m/>
    <m/>
    <s v="There are no barriers"/>
    <m/>
    <m/>
    <m/>
    <m/>
    <m/>
    <n v="1"/>
    <n v="3"/>
    <m/>
    <n v="0"/>
    <n v="0"/>
    <n v="0"/>
    <n v="0"/>
    <n v="0"/>
    <n v="1"/>
    <n v="0"/>
    <n v="0"/>
    <n v="0"/>
    <n v="0"/>
    <m/>
    <m/>
    <n v="1"/>
    <n v="1"/>
    <s v="Correct"/>
    <x v="0"/>
    <n v="70"/>
    <x v="2"/>
    <x v="51"/>
    <x v="1"/>
    <x v="1"/>
    <s v="English"/>
    <x v="5"/>
    <x v="7"/>
    <x v="2"/>
    <x v="2"/>
    <x v="6"/>
    <s v="Yes"/>
  </r>
  <r>
    <n v="949"/>
    <m/>
    <m/>
    <m/>
    <m/>
    <m/>
    <s v="There are no barriers"/>
    <m/>
    <m/>
    <m/>
    <m/>
    <m/>
    <n v="1"/>
    <n v="3"/>
    <m/>
    <n v="0"/>
    <n v="0"/>
    <n v="0"/>
    <n v="0"/>
    <n v="0"/>
    <n v="1"/>
    <n v="0"/>
    <n v="0"/>
    <n v="0"/>
    <n v="0"/>
    <m/>
    <m/>
    <n v="1"/>
    <n v="1"/>
    <s v="Correct"/>
    <x v="1"/>
    <n v="64"/>
    <x v="0"/>
    <x v="85"/>
    <x v="5"/>
    <x v="1"/>
    <s v="English, Chinese"/>
    <x v="6"/>
    <x v="1"/>
    <x v="2"/>
    <x v="2"/>
    <x v="0"/>
    <s v="Yes"/>
  </r>
  <r>
    <n v="950"/>
    <m/>
    <m/>
    <s v="Unable to pay co-pays/deductibles"/>
    <m/>
    <m/>
    <m/>
    <m/>
    <s v="No insurance"/>
    <s v="Transportation"/>
    <m/>
    <m/>
    <n v="3"/>
    <n v="1"/>
    <m/>
    <n v="0"/>
    <n v="0"/>
    <n v="1"/>
    <n v="0"/>
    <n v="0"/>
    <n v="0"/>
    <n v="0"/>
    <n v="1"/>
    <n v="1"/>
    <n v="0"/>
    <m/>
    <m/>
    <n v="3"/>
    <n v="3"/>
    <s v="Correct"/>
    <x v="0"/>
    <n v="55"/>
    <x v="0"/>
    <x v="194"/>
    <x v="1"/>
    <x v="0"/>
    <s v="English"/>
    <x v="5"/>
    <x v="7"/>
    <x v="0"/>
    <x v="2"/>
    <x v="0"/>
    <s v="Yes"/>
  </r>
  <r>
    <n v="951"/>
    <m/>
    <m/>
    <m/>
    <m/>
    <m/>
    <m/>
    <m/>
    <m/>
    <m/>
    <m/>
    <m/>
    <n v="0"/>
    <e v="#DIV/0!"/>
    <m/>
    <n v="0"/>
    <n v="0"/>
    <n v="0"/>
    <n v="0"/>
    <n v="0"/>
    <n v="0"/>
    <n v="0"/>
    <n v="0"/>
    <n v="0"/>
    <n v="0"/>
    <m/>
    <m/>
    <n v="0"/>
    <n v="0"/>
    <s v="Correct"/>
    <x v="1"/>
    <n v="83"/>
    <x v="0"/>
    <x v="109"/>
    <x v="1"/>
    <x v="1"/>
    <s v="English"/>
    <x v="3"/>
    <x v="7"/>
    <x v="2"/>
    <x v="2"/>
    <x v="3"/>
    <s v="Yes"/>
  </r>
  <r>
    <n v="952"/>
    <m/>
    <m/>
    <s v="Unable to pay co-pays/deductibles"/>
    <m/>
    <s v="Language barriers"/>
    <m/>
    <m/>
    <s v="No insurance"/>
    <s v="Transportation"/>
    <m/>
    <m/>
    <n v="4"/>
    <n v="0.75"/>
    <m/>
    <n v="0"/>
    <n v="0"/>
    <n v="0.75"/>
    <n v="0"/>
    <n v="0.75"/>
    <n v="0"/>
    <n v="0"/>
    <n v="0.75"/>
    <n v="0.75"/>
    <n v="0"/>
    <m/>
    <m/>
    <n v="3"/>
    <n v="4"/>
    <s v="Correct"/>
    <x v="1"/>
    <n v="78"/>
    <x v="0"/>
    <x v="109"/>
    <x v="1"/>
    <x v="1"/>
    <s v="English"/>
    <x v="5"/>
    <x v="7"/>
    <x v="2"/>
    <x v="2"/>
    <x v="3"/>
    <s v="No"/>
  </r>
  <r>
    <n v="953"/>
    <m/>
    <m/>
    <s v="Unable to pay co-pays/deductibles"/>
    <m/>
    <m/>
    <m/>
    <s v="Don’t understand need to see a doctor"/>
    <s v="No insurance"/>
    <m/>
    <m/>
    <m/>
    <n v="3"/>
    <n v="1"/>
    <m/>
    <n v="0"/>
    <n v="0"/>
    <n v="1"/>
    <n v="0"/>
    <n v="0"/>
    <n v="0"/>
    <n v="1"/>
    <n v="1"/>
    <n v="0"/>
    <n v="0"/>
    <m/>
    <m/>
    <n v="3"/>
    <n v="3"/>
    <s v="Correct"/>
    <x v="1"/>
    <n v="65"/>
    <x v="0"/>
    <x v="109"/>
    <x v="1"/>
    <x v="1"/>
    <s v="English"/>
    <x v="5"/>
    <x v="1"/>
    <x v="2"/>
    <x v="2"/>
    <x v="0"/>
    <s v="Yes"/>
  </r>
  <r>
    <n v="954"/>
    <m/>
    <m/>
    <m/>
    <m/>
    <m/>
    <s v="There are no barriers"/>
    <m/>
    <m/>
    <m/>
    <m/>
    <m/>
    <n v="1"/>
    <n v="3"/>
    <m/>
    <n v="0"/>
    <n v="0"/>
    <n v="0"/>
    <n v="0"/>
    <n v="0"/>
    <n v="1"/>
    <n v="0"/>
    <n v="0"/>
    <n v="0"/>
    <n v="0"/>
    <m/>
    <m/>
    <n v="1"/>
    <n v="1"/>
    <s v="Correct"/>
    <x v="1"/>
    <n v="72"/>
    <x v="0"/>
    <x v="7"/>
    <x v="1"/>
    <x v="0"/>
    <s v="Italian"/>
    <x v="0"/>
    <x v="5"/>
    <x v="2"/>
    <x v="0"/>
    <x v="0"/>
    <m/>
  </r>
  <r>
    <n v="955"/>
    <m/>
    <m/>
    <m/>
    <m/>
    <m/>
    <s v="There are no barriers"/>
    <m/>
    <m/>
    <m/>
    <m/>
    <m/>
    <n v="1"/>
    <n v="3"/>
    <m/>
    <n v="0"/>
    <n v="0"/>
    <n v="0"/>
    <n v="0"/>
    <n v="0"/>
    <n v="1"/>
    <n v="0"/>
    <n v="0"/>
    <n v="0"/>
    <n v="0"/>
    <m/>
    <m/>
    <n v="1"/>
    <n v="1"/>
    <s v="Correct"/>
    <x v="0"/>
    <n v="68"/>
    <x v="1"/>
    <x v="195"/>
    <x v="1"/>
    <x v="1"/>
    <s v="English"/>
    <x v="3"/>
    <x v="7"/>
    <x v="2"/>
    <x v="2"/>
    <x v="6"/>
    <s v="No"/>
  </r>
  <r>
    <n v="956"/>
    <m/>
    <m/>
    <m/>
    <m/>
    <m/>
    <m/>
    <m/>
    <s v="No insurance"/>
    <m/>
    <m/>
    <m/>
    <n v="1"/>
    <n v="3"/>
    <m/>
    <n v="0"/>
    <n v="0"/>
    <n v="0"/>
    <n v="0"/>
    <n v="0"/>
    <n v="0"/>
    <n v="0"/>
    <n v="1"/>
    <n v="0"/>
    <n v="0"/>
    <m/>
    <m/>
    <n v="1"/>
    <n v="1"/>
    <s v="Correct"/>
    <x v="0"/>
    <n v="80"/>
    <x v="0"/>
    <x v="24"/>
    <x v="1"/>
    <x v="1"/>
    <m/>
    <x v="1"/>
    <x v="4"/>
    <x v="2"/>
    <x v="2"/>
    <x v="2"/>
    <m/>
  </r>
  <r>
    <n v="957"/>
    <m/>
    <m/>
    <m/>
    <m/>
    <m/>
    <m/>
    <s v="Don’t understand need to see a doctor"/>
    <m/>
    <s v="Transportation"/>
    <s v="Fear (e.g. not ready to face/discuss health problem)"/>
    <m/>
    <n v="3"/>
    <n v="1"/>
    <m/>
    <n v="0"/>
    <n v="0"/>
    <n v="0"/>
    <n v="0"/>
    <n v="0"/>
    <n v="0"/>
    <n v="1"/>
    <n v="0"/>
    <n v="1"/>
    <n v="1"/>
    <m/>
    <m/>
    <n v="3"/>
    <n v="3"/>
    <s v="Correct"/>
    <x v="1"/>
    <n v="75"/>
    <x v="0"/>
    <x v="6"/>
    <x v="1"/>
    <x v="1"/>
    <s v="English"/>
    <x v="3"/>
    <x v="1"/>
    <x v="2"/>
    <x v="2"/>
    <x v="6"/>
    <s v="No"/>
  </r>
  <r>
    <n v="958"/>
    <m/>
    <m/>
    <m/>
    <m/>
    <m/>
    <m/>
    <s v="Don’t understand need to see a doctor"/>
    <m/>
    <s v="Transportation"/>
    <s v="Fear (e.g. not ready to face/discuss health problem)"/>
    <m/>
    <n v="3"/>
    <n v="1"/>
    <m/>
    <n v="0"/>
    <n v="0"/>
    <n v="0"/>
    <n v="0"/>
    <n v="0"/>
    <n v="0"/>
    <n v="1"/>
    <n v="0"/>
    <n v="1"/>
    <n v="1"/>
    <m/>
    <m/>
    <n v="3"/>
    <n v="3"/>
    <s v="Correct"/>
    <x v="1"/>
    <n v="70"/>
    <x v="0"/>
    <x v="84"/>
    <x v="1"/>
    <x v="1"/>
    <s v="English"/>
    <x v="5"/>
    <x v="1"/>
    <x v="2"/>
    <x v="2"/>
    <x v="6"/>
    <s v="Yes"/>
  </r>
  <r>
    <n v="959"/>
    <m/>
    <m/>
    <m/>
    <m/>
    <m/>
    <m/>
    <m/>
    <s v="No insurance"/>
    <m/>
    <s v="Fear (e.g. not ready to face/discuss health problem)"/>
    <m/>
    <n v="2"/>
    <n v="1.5"/>
    <m/>
    <n v="0"/>
    <n v="0"/>
    <n v="0"/>
    <n v="0"/>
    <n v="0"/>
    <n v="0"/>
    <n v="0"/>
    <n v="1"/>
    <n v="0"/>
    <n v="1"/>
    <m/>
    <m/>
    <n v="2"/>
    <n v="2"/>
    <s v="Correct"/>
    <x v="1"/>
    <n v="68"/>
    <x v="0"/>
    <x v="165"/>
    <x v="1"/>
    <x v="1"/>
    <s v="English"/>
    <x v="0"/>
    <x v="7"/>
    <x v="0"/>
    <x v="2"/>
    <x v="0"/>
    <s v="No"/>
  </r>
  <r>
    <n v="960"/>
    <m/>
    <m/>
    <m/>
    <m/>
    <m/>
    <m/>
    <m/>
    <m/>
    <m/>
    <m/>
    <m/>
    <n v="0"/>
    <e v="#DIV/0!"/>
    <m/>
    <n v="0"/>
    <n v="0"/>
    <n v="0"/>
    <n v="0"/>
    <n v="0"/>
    <n v="0"/>
    <n v="0"/>
    <n v="0"/>
    <n v="0"/>
    <n v="0"/>
    <m/>
    <m/>
    <n v="0"/>
    <n v="0"/>
    <s v="Correct"/>
    <x v="1"/>
    <n v="68"/>
    <x v="0"/>
    <x v="155"/>
    <x v="1"/>
    <x v="1"/>
    <s v="English"/>
    <x v="2"/>
    <x v="1"/>
    <x v="2"/>
    <x v="2"/>
    <x v="5"/>
    <s v="No"/>
  </r>
  <r>
    <n v="961"/>
    <s v="Cultural/religious beliefs"/>
    <m/>
    <m/>
    <m/>
    <m/>
    <m/>
    <m/>
    <m/>
    <m/>
    <m/>
    <m/>
    <n v="1"/>
    <n v="3"/>
    <m/>
    <n v="1"/>
    <n v="0"/>
    <n v="0"/>
    <n v="0"/>
    <n v="0"/>
    <n v="0"/>
    <n v="0"/>
    <n v="0"/>
    <n v="0"/>
    <n v="0"/>
    <m/>
    <m/>
    <n v="1"/>
    <n v="1"/>
    <s v="Correct"/>
    <x v="1"/>
    <n v="65"/>
    <x v="0"/>
    <x v="133"/>
    <x v="1"/>
    <x v="1"/>
    <s v="English"/>
    <x v="5"/>
    <x v="1"/>
    <x v="2"/>
    <x v="2"/>
    <x v="5"/>
    <s v="No"/>
  </r>
  <r>
    <n v="962"/>
    <m/>
    <m/>
    <m/>
    <s v="Don’t know how to find doctors"/>
    <m/>
    <m/>
    <s v="Don’t understand need to see a doctor"/>
    <m/>
    <m/>
    <s v="Fear (e.g. not ready to face/discuss health problem)"/>
    <m/>
    <n v="3"/>
    <n v="1"/>
    <m/>
    <n v="0"/>
    <n v="0"/>
    <n v="0"/>
    <n v="1"/>
    <n v="0"/>
    <n v="0"/>
    <n v="1"/>
    <n v="0"/>
    <n v="0"/>
    <n v="1"/>
    <m/>
    <m/>
    <n v="3"/>
    <n v="3"/>
    <s v="Correct"/>
    <x v="1"/>
    <n v="71"/>
    <x v="0"/>
    <x v="133"/>
    <x v="1"/>
    <x v="1"/>
    <s v="English"/>
    <x v="6"/>
    <x v="7"/>
    <x v="2"/>
    <x v="2"/>
    <x v="5"/>
    <s v="Yes"/>
  </r>
  <r>
    <n v="963"/>
    <m/>
    <m/>
    <m/>
    <m/>
    <m/>
    <m/>
    <s v="Don’t understand need to see a doctor"/>
    <s v="No insurance"/>
    <s v="Transportation"/>
    <m/>
    <m/>
    <n v="3"/>
    <n v="1"/>
    <m/>
    <n v="0"/>
    <n v="0"/>
    <n v="0"/>
    <n v="0"/>
    <n v="0"/>
    <n v="0"/>
    <n v="1"/>
    <n v="1"/>
    <n v="1"/>
    <n v="0"/>
    <m/>
    <m/>
    <n v="3"/>
    <n v="3"/>
    <s v="Correct"/>
    <x v="0"/>
    <n v="79"/>
    <x v="0"/>
    <x v="24"/>
    <x v="1"/>
    <x v="1"/>
    <s v="English"/>
    <x v="4"/>
    <x v="4"/>
    <x v="2"/>
    <x v="2"/>
    <x v="3"/>
    <s v="No"/>
  </r>
  <r>
    <n v="964"/>
    <m/>
    <m/>
    <m/>
    <m/>
    <m/>
    <m/>
    <m/>
    <m/>
    <m/>
    <m/>
    <m/>
    <n v="0"/>
    <e v="#DIV/0!"/>
    <m/>
    <n v="0"/>
    <n v="0"/>
    <n v="0"/>
    <n v="0"/>
    <n v="0"/>
    <n v="0"/>
    <n v="0"/>
    <n v="0"/>
    <n v="0"/>
    <n v="0"/>
    <m/>
    <m/>
    <n v="0"/>
    <n v="0"/>
    <s v="Correct"/>
    <x v="1"/>
    <n v="64"/>
    <x v="0"/>
    <x v="196"/>
    <x v="1"/>
    <x v="1"/>
    <s v="English"/>
    <x v="5"/>
    <x v="7"/>
    <x v="2"/>
    <x v="2"/>
    <x v="0"/>
    <s v="No"/>
  </r>
  <r>
    <n v="965"/>
    <m/>
    <m/>
    <m/>
    <m/>
    <m/>
    <s v="There are no barriers"/>
    <m/>
    <m/>
    <m/>
    <m/>
    <m/>
    <n v="1"/>
    <n v="3"/>
    <m/>
    <n v="0"/>
    <n v="0"/>
    <n v="0"/>
    <n v="0"/>
    <n v="0"/>
    <n v="1"/>
    <n v="0"/>
    <n v="0"/>
    <n v="0"/>
    <n v="0"/>
    <m/>
    <m/>
    <n v="1"/>
    <n v="1"/>
    <s v="Correct"/>
    <x v="1"/>
    <n v="73"/>
    <x v="0"/>
    <x v="136"/>
    <x v="1"/>
    <x v="1"/>
    <m/>
    <x v="2"/>
    <x v="7"/>
    <x v="2"/>
    <x v="2"/>
    <x v="6"/>
    <s v="No"/>
  </r>
  <r>
    <n v="966"/>
    <s v="Cultural/religious beliefs"/>
    <m/>
    <s v="Unable to pay co-pays/deductibles"/>
    <m/>
    <m/>
    <m/>
    <m/>
    <m/>
    <m/>
    <s v="Fear (e.g. not ready to face/discuss health problem)"/>
    <m/>
    <n v="3"/>
    <n v="1"/>
    <m/>
    <n v="1"/>
    <n v="0"/>
    <n v="1"/>
    <n v="0"/>
    <n v="0"/>
    <n v="0"/>
    <n v="0"/>
    <n v="0"/>
    <n v="0"/>
    <n v="1"/>
    <m/>
    <m/>
    <n v="3"/>
    <n v="3"/>
    <s v="Correct"/>
    <x v="1"/>
    <n v="79"/>
    <x v="0"/>
    <x v="5"/>
    <x v="2"/>
    <x v="0"/>
    <s v="English"/>
    <x v="4"/>
    <x v="7"/>
    <x v="2"/>
    <x v="2"/>
    <x v="8"/>
    <s v="Yes"/>
  </r>
  <r>
    <n v="967"/>
    <m/>
    <m/>
    <s v="Unable to pay co-pays/deductibles"/>
    <m/>
    <m/>
    <m/>
    <m/>
    <m/>
    <m/>
    <s v="Fear (e.g. not ready to face/discuss health problem)"/>
    <m/>
    <n v="2"/>
    <n v="1.5"/>
    <m/>
    <n v="0"/>
    <n v="0"/>
    <n v="1"/>
    <n v="0"/>
    <n v="0"/>
    <n v="0"/>
    <n v="0"/>
    <n v="0"/>
    <n v="0"/>
    <n v="1"/>
    <m/>
    <m/>
    <n v="2"/>
    <n v="2"/>
    <s v="Correct"/>
    <x v="0"/>
    <n v="65"/>
    <x v="0"/>
    <x v="0"/>
    <x v="0"/>
    <x v="1"/>
    <s v="English"/>
    <x v="5"/>
    <x v="1"/>
    <x v="0"/>
    <x v="2"/>
    <x v="0"/>
    <s v="Yes"/>
  </r>
  <r>
    <n v="968"/>
    <m/>
    <s v="Lack of availability of doctors"/>
    <s v="Unable to pay co-pays/deductibles"/>
    <m/>
    <m/>
    <m/>
    <m/>
    <s v="No insurance"/>
    <m/>
    <m/>
    <m/>
    <n v="3"/>
    <n v="1"/>
    <m/>
    <n v="0"/>
    <n v="1"/>
    <n v="1"/>
    <n v="0"/>
    <n v="0"/>
    <n v="0"/>
    <n v="0"/>
    <n v="1"/>
    <n v="0"/>
    <n v="0"/>
    <m/>
    <m/>
    <n v="3"/>
    <n v="3"/>
    <s v="Correct"/>
    <x v="1"/>
    <n v="71"/>
    <x v="0"/>
    <x v="121"/>
    <x v="1"/>
    <x v="1"/>
    <s v="English"/>
    <x v="6"/>
    <x v="8"/>
    <x v="2"/>
    <x v="2"/>
    <x v="6"/>
    <s v="Yes"/>
  </r>
  <r>
    <n v="969"/>
    <m/>
    <m/>
    <m/>
    <m/>
    <m/>
    <m/>
    <m/>
    <s v="No insurance"/>
    <s v="Transportation"/>
    <m/>
    <m/>
    <n v="2"/>
    <n v="1.5"/>
    <m/>
    <n v="0"/>
    <n v="0"/>
    <n v="0"/>
    <n v="0"/>
    <n v="0"/>
    <n v="0"/>
    <n v="0"/>
    <n v="1"/>
    <n v="1"/>
    <n v="0"/>
    <m/>
    <m/>
    <n v="2"/>
    <n v="2"/>
    <s v="Correct"/>
    <x v="0"/>
    <n v="78"/>
    <x v="0"/>
    <x v="0"/>
    <x v="5"/>
    <x v="1"/>
    <s v="English"/>
    <x v="4"/>
    <x v="7"/>
    <x v="2"/>
    <x v="2"/>
    <x v="5"/>
    <s v="No"/>
  </r>
  <r>
    <n v="970"/>
    <m/>
    <m/>
    <m/>
    <m/>
    <m/>
    <m/>
    <s v="Don’t understand need to see a doctor"/>
    <m/>
    <m/>
    <m/>
    <m/>
    <n v="1"/>
    <n v="3"/>
    <m/>
    <n v="0"/>
    <n v="0"/>
    <n v="0"/>
    <n v="0"/>
    <n v="0"/>
    <n v="0"/>
    <n v="1"/>
    <n v="0"/>
    <n v="0"/>
    <n v="0"/>
    <m/>
    <m/>
    <n v="1"/>
    <n v="1"/>
    <s v="Correct"/>
    <x v="1"/>
    <n v="66"/>
    <x v="0"/>
    <x v="88"/>
    <x v="1"/>
    <x v="0"/>
    <s v="English"/>
    <x v="6"/>
    <x v="1"/>
    <x v="2"/>
    <x v="2"/>
    <x v="5"/>
    <s v="No"/>
  </r>
  <r>
    <n v="971"/>
    <m/>
    <m/>
    <s v="Unable to pay co-pays/deductibles"/>
    <s v="Don’t know how to find doctors"/>
    <s v="Language barriers"/>
    <m/>
    <m/>
    <m/>
    <m/>
    <m/>
    <m/>
    <n v="3"/>
    <n v="1"/>
    <m/>
    <n v="0"/>
    <n v="0"/>
    <n v="1"/>
    <n v="1"/>
    <n v="1"/>
    <n v="0"/>
    <n v="0"/>
    <n v="0"/>
    <n v="0"/>
    <n v="0"/>
    <m/>
    <m/>
    <n v="3"/>
    <n v="3"/>
    <s v="Correct"/>
    <x v="1"/>
    <n v="72"/>
    <x v="0"/>
    <x v="13"/>
    <x v="1"/>
    <x v="1"/>
    <s v="English"/>
    <x v="5"/>
    <x v="1"/>
    <x v="2"/>
    <x v="2"/>
    <x v="6"/>
    <s v="No"/>
  </r>
  <r>
    <n v="972"/>
    <m/>
    <m/>
    <m/>
    <m/>
    <m/>
    <m/>
    <m/>
    <m/>
    <m/>
    <m/>
    <m/>
    <n v="0"/>
    <e v="#DIV/0!"/>
    <m/>
    <n v="0"/>
    <n v="0"/>
    <n v="0"/>
    <n v="0"/>
    <n v="0"/>
    <n v="0"/>
    <n v="0"/>
    <n v="0"/>
    <n v="0"/>
    <n v="0"/>
    <m/>
    <m/>
    <n v="0"/>
    <n v="0"/>
    <s v="Correct"/>
    <x v="1"/>
    <n v="75"/>
    <x v="0"/>
    <x v="109"/>
    <x v="1"/>
    <x v="0"/>
    <s v="English"/>
    <x v="5"/>
    <x v="7"/>
    <x v="2"/>
    <x v="2"/>
    <x v="5"/>
    <m/>
  </r>
  <r>
    <n v="973"/>
    <m/>
    <m/>
    <m/>
    <m/>
    <m/>
    <m/>
    <m/>
    <m/>
    <m/>
    <m/>
    <m/>
    <n v="0"/>
    <e v="#DIV/0!"/>
    <m/>
    <n v="0"/>
    <n v="0"/>
    <n v="0"/>
    <n v="0"/>
    <n v="0"/>
    <n v="0"/>
    <n v="0"/>
    <n v="0"/>
    <n v="0"/>
    <n v="0"/>
    <m/>
    <m/>
    <n v="0"/>
    <n v="0"/>
    <s v="Correct"/>
    <x v="0"/>
    <n v="69"/>
    <x v="0"/>
    <x v="9"/>
    <x v="1"/>
    <x v="2"/>
    <s v="English"/>
    <x v="3"/>
    <x v="7"/>
    <x v="2"/>
    <x v="2"/>
    <x v="5"/>
    <s v="No"/>
  </r>
  <r>
    <n v="974"/>
    <m/>
    <m/>
    <m/>
    <m/>
    <m/>
    <m/>
    <m/>
    <m/>
    <m/>
    <m/>
    <m/>
    <n v="0"/>
    <e v="#DIV/0!"/>
    <m/>
    <n v="0"/>
    <n v="0"/>
    <n v="0"/>
    <n v="0"/>
    <n v="0"/>
    <n v="0"/>
    <n v="0"/>
    <n v="0"/>
    <n v="0"/>
    <n v="0"/>
    <m/>
    <m/>
    <n v="0"/>
    <n v="0"/>
    <s v="Correct"/>
    <x v="0"/>
    <n v="74"/>
    <x v="0"/>
    <x v="87"/>
    <x v="1"/>
    <x v="1"/>
    <s v="English"/>
    <x v="5"/>
    <x v="8"/>
    <x v="2"/>
    <x v="2"/>
    <x v="5"/>
    <s v="Yes"/>
  </r>
  <r>
    <n v="975"/>
    <m/>
    <m/>
    <m/>
    <m/>
    <m/>
    <m/>
    <m/>
    <m/>
    <m/>
    <m/>
    <m/>
    <n v="0"/>
    <e v="#DIV/0!"/>
    <m/>
    <n v="0"/>
    <n v="0"/>
    <n v="0"/>
    <n v="0"/>
    <n v="0"/>
    <n v="0"/>
    <n v="0"/>
    <n v="0"/>
    <n v="0"/>
    <n v="0"/>
    <m/>
    <m/>
    <n v="0"/>
    <n v="0"/>
    <s v="Correct"/>
    <x v="0"/>
    <n v="84"/>
    <x v="0"/>
    <x v="9"/>
    <x v="1"/>
    <x v="1"/>
    <s v="English"/>
    <x v="3"/>
    <x v="0"/>
    <x v="2"/>
    <x v="2"/>
    <x v="5"/>
    <m/>
  </r>
  <r>
    <n v="976"/>
    <m/>
    <m/>
    <m/>
    <m/>
    <m/>
    <m/>
    <m/>
    <m/>
    <m/>
    <m/>
    <m/>
    <n v="0"/>
    <e v="#DIV/0!"/>
    <m/>
    <n v="0"/>
    <n v="0"/>
    <n v="0"/>
    <n v="0"/>
    <n v="0"/>
    <n v="0"/>
    <n v="0"/>
    <n v="0"/>
    <n v="0"/>
    <n v="0"/>
    <m/>
    <m/>
    <n v="0"/>
    <n v="0"/>
    <s v="Correct"/>
    <x v="0"/>
    <n v="71"/>
    <x v="2"/>
    <x v="57"/>
    <x v="1"/>
    <x v="0"/>
    <s v="English"/>
    <x v="3"/>
    <x v="0"/>
    <x v="2"/>
    <x v="2"/>
    <x v="8"/>
    <s v="Yes"/>
  </r>
</pivotCacheRecords>
</file>

<file path=xl/pivotCache/pivotCacheRecords3.xml><?xml version="1.0" encoding="utf-8"?>
<pivotCacheRecords xmlns="http://schemas.openxmlformats.org/spreadsheetml/2006/main" xmlns:r="http://schemas.openxmlformats.org/officeDocument/2006/relationships" count="976">
  <r>
    <n v="1"/>
    <m/>
    <m/>
    <m/>
    <m/>
    <m/>
    <s v="Transportation"/>
    <m/>
    <s v="Safe childcare options"/>
    <m/>
    <s v="Job opportunities"/>
    <m/>
    <m/>
    <m/>
    <n v="3"/>
    <n v="1"/>
    <m/>
    <n v="0"/>
    <n v="0"/>
    <n v="0"/>
    <n v="0"/>
    <n v="0"/>
    <n v="1"/>
    <n v="0"/>
    <n v="1"/>
    <n v="0"/>
    <n v="1"/>
    <n v="0"/>
    <n v="0"/>
    <m/>
    <m/>
    <n v="3"/>
    <n v="3"/>
    <s v="Correct"/>
    <x v="0"/>
    <x v="0"/>
    <x v="0"/>
    <x v="0"/>
    <x v="0"/>
    <x v="0"/>
    <s v="English, French Creole"/>
    <x v="0"/>
    <x v="0"/>
    <x v="0"/>
    <x v="0"/>
    <x v="0"/>
    <m/>
    <s v="HAFALI 2"/>
  </r>
  <r>
    <n v="2"/>
    <m/>
    <m/>
    <m/>
    <m/>
    <m/>
    <m/>
    <s v="Healthier food choices"/>
    <m/>
    <s v="Weight loss programs"/>
    <m/>
    <s v="Safe places to walk/play"/>
    <m/>
    <m/>
    <n v="3"/>
    <n v="1"/>
    <m/>
    <n v="0"/>
    <n v="0"/>
    <n v="0"/>
    <n v="0"/>
    <n v="0"/>
    <n v="0"/>
    <n v="1"/>
    <n v="0"/>
    <n v="1"/>
    <n v="0"/>
    <n v="1"/>
    <n v="0"/>
    <m/>
    <m/>
    <n v="3"/>
    <n v="3"/>
    <s v="Correct"/>
    <x v="0"/>
    <x v="1"/>
    <x v="0"/>
    <x v="1"/>
    <x v="0"/>
    <x v="1"/>
    <s v="English, Hatian Creole"/>
    <x v="1"/>
    <x v="1"/>
    <x v="1"/>
    <x v="1"/>
    <x v="1"/>
    <s v="Yes"/>
    <s v="HAFALI 2"/>
  </r>
  <r>
    <n v="3"/>
    <m/>
    <m/>
    <m/>
    <m/>
    <s v="Recreation facilities"/>
    <s v="Transportation"/>
    <m/>
    <m/>
    <s v="Weight loss programs"/>
    <m/>
    <m/>
    <m/>
    <m/>
    <n v="3"/>
    <n v="1"/>
    <m/>
    <n v="0"/>
    <n v="0"/>
    <n v="0"/>
    <n v="0"/>
    <n v="1"/>
    <n v="1"/>
    <n v="0"/>
    <n v="0"/>
    <n v="1"/>
    <n v="0"/>
    <n v="0"/>
    <n v="0"/>
    <m/>
    <m/>
    <n v="3"/>
    <n v="3"/>
    <s v="Correct"/>
    <x v="0"/>
    <x v="2"/>
    <x v="0"/>
    <x v="2"/>
    <x v="0"/>
    <x v="0"/>
    <s v="English, Hatian Creole"/>
    <x v="1"/>
    <x v="2"/>
    <x v="2"/>
    <x v="2"/>
    <x v="2"/>
    <m/>
    <s v="HAFALI 2"/>
  </r>
  <r>
    <n v="4"/>
    <m/>
    <m/>
    <m/>
    <m/>
    <s v="Recreation facilities"/>
    <s v="Transportation"/>
    <m/>
    <m/>
    <s v="Weight loss programs"/>
    <m/>
    <m/>
    <m/>
    <m/>
    <n v="3"/>
    <n v="1"/>
    <m/>
    <n v="0"/>
    <n v="0"/>
    <n v="0"/>
    <n v="0"/>
    <n v="1"/>
    <n v="1"/>
    <n v="0"/>
    <n v="0"/>
    <n v="1"/>
    <n v="0"/>
    <n v="0"/>
    <n v="0"/>
    <m/>
    <m/>
    <n v="3"/>
    <n v="3"/>
    <s v="Correct"/>
    <x v="0"/>
    <x v="3"/>
    <x v="0"/>
    <x v="3"/>
    <x v="0"/>
    <x v="0"/>
    <s v="English, Hatian Creole"/>
    <x v="2"/>
    <x v="3"/>
    <x v="0"/>
    <x v="2"/>
    <x v="0"/>
    <m/>
    <s v="HAFALI 2"/>
  </r>
  <r>
    <n v="5"/>
    <m/>
    <m/>
    <m/>
    <s v="Drug &amp; alcohol rehabilitation services"/>
    <m/>
    <s v="Transportation"/>
    <m/>
    <m/>
    <s v="Weight loss programs"/>
    <m/>
    <m/>
    <m/>
    <m/>
    <n v="3"/>
    <n v="1"/>
    <m/>
    <n v="0"/>
    <n v="0"/>
    <n v="0"/>
    <n v="1"/>
    <n v="0"/>
    <n v="1"/>
    <n v="0"/>
    <n v="0"/>
    <n v="1"/>
    <n v="0"/>
    <n v="0"/>
    <n v="0"/>
    <m/>
    <m/>
    <n v="3"/>
    <n v="3"/>
    <s v="Correct"/>
    <x v="0"/>
    <x v="3"/>
    <x v="0"/>
    <x v="3"/>
    <x v="0"/>
    <x v="0"/>
    <s v="English, Hatian Creole"/>
    <x v="2"/>
    <x v="3"/>
    <x v="0"/>
    <x v="2"/>
    <x v="0"/>
    <m/>
    <s v="HAFALI 2"/>
  </r>
  <r>
    <n v="6"/>
    <m/>
    <m/>
    <s v="Smoking cessation programs"/>
    <m/>
    <s v="Recreation facilities"/>
    <s v="Transportation"/>
    <m/>
    <m/>
    <m/>
    <m/>
    <m/>
    <m/>
    <m/>
    <n v="3"/>
    <n v="1"/>
    <m/>
    <n v="0"/>
    <n v="0"/>
    <n v="1"/>
    <n v="0"/>
    <n v="1"/>
    <n v="1"/>
    <n v="0"/>
    <n v="0"/>
    <n v="0"/>
    <n v="0"/>
    <n v="0"/>
    <n v="0"/>
    <m/>
    <m/>
    <n v="3"/>
    <n v="3"/>
    <s v="Correct"/>
    <x v="1"/>
    <x v="4"/>
    <x v="0"/>
    <x v="3"/>
    <x v="0"/>
    <x v="0"/>
    <s v="Hatian Creole"/>
    <x v="3"/>
    <x v="0"/>
    <x v="1"/>
    <x v="1"/>
    <x v="3"/>
    <m/>
    <s v="HAFALI 2"/>
  </r>
  <r>
    <n v="7"/>
    <m/>
    <m/>
    <m/>
    <s v="Drug &amp; alcohol rehabilitation services"/>
    <m/>
    <s v="Transportation"/>
    <m/>
    <m/>
    <m/>
    <s v="Job opportunities"/>
    <m/>
    <m/>
    <m/>
    <n v="3"/>
    <n v="1"/>
    <m/>
    <n v="0"/>
    <n v="0"/>
    <n v="0"/>
    <n v="1"/>
    <n v="0"/>
    <n v="1"/>
    <n v="0"/>
    <n v="0"/>
    <n v="0"/>
    <n v="1"/>
    <n v="0"/>
    <n v="0"/>
    <m/>
    <m/>
    <n v="3"/>
    <n v="3"/>
    <s v="Correct"/>
    <x v="1"/>
    <x v="5"/>
    <x v="0"/>
    <x v="4"/>
    <x v="0"/>
    <x v="0"/>
    <s v="English, Hatian Creole"/>
    <x v="3"/>
    <x v="0"/>
    <x v="0"/>
    <x v="0"/>
    <x v="0"/>
    <m/>
    <s v="HAFALI 2"/>
  </r>
  <r>
    <n v="8"/>
    <m/>
    <s v="Mental health services"/>
    <m/>
    <m/>
    <m/>
    <m/>
    <s v="Healthier food choices"/>
    <m/>
    <m/>
    <s v="Job opportunities"/>
    <m/>
    <m/>
    <m/>
    <n v="3"/>
    <n v="1"/>
    <m/>
    <n v="0"/>
    <n v="1"/>
    <n v="0"/>
    <n v="0"/>
    <n v="0"/>
    <n v="0"/>
    <n v="1"/>
    <n v="0"/>
    <n v="0"/>
    <n v="1"/>
    <n v="0"/>
    <n v="0"/>
    <m/>
    <m/>
    <n v="3"/>
    <n v="3"/>
    <s v="Correct"/>
    <x v="0"/>
    <x v="6"/>
    <x v="0"/>
    <x v="3"/>
    <x v="0"/>
    <x v="0"/>
    <s v="English, Hatian Creole"/>
    <x v="4"/>
    <x v="4"/>
    <x v="3"/>
    <x v="2"/>
    <x v="4"/>
    <m/>
    <s v="HAFALI 2"/>
  </r>
  <r>
    <n v="9"/>
    <m/>
    <m/>
    <m/>
    <m/>
    <m/>
    <s v="Transportation"/>
    <m/>
    <m/>
    <s v="Weight loss programs"/>
    <s v="Job opportunities"/>
    <m/>
    <m/>
    <m/>
    <n v="3"/>
    <n v="1"/>
    <m/>
    <n v="0"/>
    <n v="0"/>
    <n v="0"/>
    <n v="0"/>
    <n v="0"/>
    <n v="1"/>
    <n v="0"/>
    <n v="0"/>
    <n v="1"/>
    <n v="1"/>
    <n v="0"/>
    <n v="0"/>
    <m/>
    <m/>
    <n v="3"/>
    <n v="3"/>
    <s v="Correct"/>
    <x v="0"/>
    <x v="7"/>
    <x v="0"/>
    <x v="0"/>
    <x v="0"/>
    <x v="0"/>
    <s v="English, Hatian Creole"/>
    <x v="3"/>
    <x v="0"/>
    <x v="4"/>
    <x v="2"/>
    <x v="4"/>
    <m/>
    <s v="HAFALI 2"/>
  </r>
  <r>
    <n v="10"/>
    <m/>
    <s v="Mental health services"/>
    <m/>
    <m/>
    <s v="Recreation facilities"/>
    <s v="Transportation"/>
    <m/>
    <m/>
    <m/>
    <m/>
    <m/>
    <m/>
    <m/>
    <n v="3"/>
    <n v="1"/>
    <m/>
    <n v="0"/>
    <n v="1"/>
    <n v="0"/>
    <n v="0"/>
    <n v="1"/>
    <n v="1"/>
    <n v="0"/>
    <n v="0"/>
    <n v="0"/>
    <n v="0"/>
    <n v="0"/>
    <n v="0"/>
    <m/>
    <m/>
    <n v="3"/>
    <n v="3"/>
    <s v="Correct"/>
    <x v="0"/>
    <x v="8"/>
    <x v="0"/>
    <x v="5"/>
    <x v="0"/>
    <x v="0"/>
    <s v="Hatian Creole"/>
    <x v="1"/>
    <x v="5"/>
    <x v="2"/>
    <x v="2"/>
    <x v="2"/>
    <m/>
    <s v="HAFALI 2"/>
  </r>
  <r>
    <n v="11"/>
    <m/>
    <m/>
    <m/>
    <m/>
    <m/>
    <m/>
    <m/>
    <m/>
    <m/>
    <m/>
    <m/>
    <m/>
    <m/>
    <n v="0"/>
    <e v="#DIV/0!"/>
    <m/>
    <n v="0"/>
    <n v="0"/>
    <n v="0"/>
    <n v="0"/>
    <n v="0"/>
    <n v="0"/>
    <n v="0"/>
    <n v="0"/>
    <n v="0"/>
    <n v="0"/>
    <n v="0"/>
    <n v="0"/>
    <m/>
    <m/>
    <n v="0"/>
    <n v="0"/>
    <s v="Correct"/>
    <x v="2"/>
    <x v="9"/>
    <x v="0"/>
    <x v="0"/>
    <x v="0"/>
    <x v="0"/>
    <s v="Hatian Creole"/>
    <x v="5"/>
    <x v="0"/>
    <x v="3"/>
    <x v="1"/>
    <x v="3"/>
    <m/>
    <s v="HAFALI 2"/>
  </r>
  <r>
    <n v="12"/>
    <m/>
    <m/>
    <m/>
    <m/>
    <m/>
    <m/>
    <s v="Healthier food choices"/>
    <s v="Safe childcare options"/>
    <m/>
    <s v="Job opportunities"/>
    <m/>
    <m/>
    <m/>
    <n v="3"/>
    <n v="1"/>
    <m/>
    <n v="0"/>
    <n v="0"/>
    <n v="0"/>
    <n v="0"/>
    <n v="0"/>
    <n v="0"/>
    <n v="1"/>
    <n v="1"/>
    <n v="0"/>
    <n v="1"/>
    <n v="0"/>
    <n v="0"/>
    <m/>
    <m/>
    <n v="3"/>
    <n v="3"/>
    <s v="Correct"/>
    <x v="0"/>
    <x v="10"/>
    <x v="0"/>
    <x v="3"/>
    <x v="0"/>
    <x v="0"/>
    <s v="French Creole"/>
    <x v="2"/>
    <x v="4"/>
    <x v="0"/>
    <x v="2"/>
    <x v="0"/>
    <m/>
    <s v="HAFALI 2"/>
  </r>
  <r>
    <n v="13"/>
    <m/>
    <m/>
    <s v="Smoking cessation programs"/>
    <m/>
    <s v="Recreation facilities"/>
    <m/>
    <s v="Healthier food choices"/>
    <m/>
    <m/>
    <m/>
    <m/>
    <m/>
    <m/>
    <n v="3"/>
    <n v="1"/>
    <m/>
    <n v="0"/>
    <n v="0"/>
    <n v="1"/>
    <n v="0"/>
    <n v="1"/>
    <n v="0"/>
    <n v="1"/>
    <n v="0"/>
    <n v="0"/>
    <n v="0"/>
    <n v="0"/>
    <n v="0"/>
    <m/>
    <m/>
    <n v="3"/>
    <n v="3"/>
    <s v="Correct"/>
    <x v="2"/>
    <x v="11"/>
    <x v="0"/>
    <x v="3"/>
    <x v="0"/>
    <x v="0"/>
    <s v="Hatian Creole"/>
    <x v="2"/>
    <x v="6"/>
    <x v="0"/>
    <x v="2"/>
    <x v="3"/>
    <s v="No"/>
    <s v="HAFALI 2"/>
  </r>
  <r>
    <n v="14"/>
    <m/>
    <m/>
    <m/>
    <m/>
    <s v="Recreation facilities"/>
    <s v="Transportation"/>
    <m/>
    <m/>
    <m/>
    <m/>
    <m/>
    <m/>
    <m/>
    <n v="2"/>
    <n v="1.5"/>
    <m/>
    <n v="0"/>
    <n v="0"/>
    <n v="0"/>
    <n v="0"/>
    <n v="1"/>
    <n v="1"/>
    <n v="0"/>
    <n v="0"/>
    <n v="0"/>
    <n v="0"/>
    <n v="0"/>
    <n v="0"/>
    <m/>
    <m/>
    <n v="2"/>
    <n v="2"/>
    <s v="Correct"/>
    <x v="0"/>
    <x v="12"/>
    <x v="0"/>
    <x v="6"/>
    <x v="0"/>
    <x v="0"/>
    <s v="Hatian Creole"/>
    <x v="3"/>
    <x v="0"/>
    <x v="0"/>
    <x v="0"/>
    <x v="4"/>
    <m/>
    <s v="HAFALI 2"/>
  </r>
  <r>
    <n v="15"/>
    <m/>
    <m/>
    <m/>
    <s v="Drug &amp; alcohol rehabilitation services"/>
    <s v="Recreation facilities"/>
    <s v="Transportation"/>
    <m/>
    <m/>
    <m/>
    <m/>
    <m/>
    <m/>
    <m/>
    <n v="3"/>
    <n v="1"/>
    <m/>
    <n v="0"/>
    <n v="0"/>
    <n v="0"/>
    <n v="1"/>
    <n v="1"/>
    <n v="1"/>
    <n v="0"/>
    <n v="0"/>
    <n v="0"/>
    <n v="0"/>
    <n v="0"/>
    <n v="0"/>
    <m/>
    <m/>
    <n v="3"/>
    <n v="3"/>
    <s v="Correct"/>
    <x v="1"/>
    <x v="13"/>
    <x v="0"/>
    <x v="7"/>
    <x v="0"/>
    <x v="0"/>
    <m/>
    <x v="1"/>
    <x v="7"/>
    <x v="4"/>
    <x v="0"/>
    <x v="4"/>
    <m/>
    <s v="HAFALI 2"/>
  </r>
  <r>
    <n v="16"/>
    <m/>
    <m/>
    <m/>
    <m/>
    <m/>
    <m/>
    <s v="Healthier food choices"/>
    <s v="Safe childcare options"/>
    <m/>
    <s v="Job opportunities"/>
    <m/>
    <m/>
    <m/>
    <n v="3"/>
    <n v="1"/>
    <m/>
    <n v="0"/>
    <n v="0"/>
    <n v="0"/>
    <n v="0"/>
    <n v="0"/>
    <n v="0"/>
    <n v="1"/>
    <n v="1"/>
    <n v="0"/>
    <n v="1"/>
    <n v="0"/>
    <n v="0"/>
    <m/>
    <m/>
    <n v="3"/>
    <n v="3"/>
    <s v="Correct"/>
    <x v="0"/>
    <x v="14"/>
    <x v="0"/>
    <x v="5"/>
    <x v="0"/>
    <x v="0"/>
    <s v="English, Hatian Creole"/>
    <x v="3"/>
    <x v="7"/>
    <x v="0"/>
    <x v="2"/>
    <x v="0"/>
    <s v="Yes"/>
    <s v="HAFALI 2"/>
  </r>
  <r>
    <n v="17"/>
    <m/>
    <s v="Mental health services"/>
    <m/>
    <m/>
    <m/>
    <m/>
    <s v="Healthier food choices"/>
    <m/>
    <m/>
    <s v="Job opportunities"/>
    <m/>
    <m/>
    <m/>
    <n v="3"/>
    <n v="1"/>
    <m/>
    <n v="0"/>
    <n v="1"/>
    <n v="0"/>
    <n v="0"/>
    <n v="0"/>
    <n v="0"/>
    <n v="1"/>
    <n v="0"/>
    <n v="0"/>
    <n v="1"/>
    <n v="0"/>
    <n v="0"/>
    <m/>
    <m/>
    <n v="3"/>
    <n v="3"/>
    <s v="Correct"/>
    <x v="0"/>
    <x v="15"/>
    <x v="0"/>
    <x v="3"/>
    <x v="0"/>
    <x v="0"/>
    <m/>
    <x v="6"/>
    <x v="8"/>
    <x v="0"/>
    <x v="0"/>
    <x v="4"/>
    <m/>
    <s v="HAFALI 2"/>
  </r>
  <r>
    <n v="18"/>
    <m/>
    <s v="Mental health services"/>
    <m/>
    <m/>
    <s v="Recreation facilities"/>
    <m/>
    <m/>
    <s v="Safe childcare options"/>
    <m/>
    <m/>
    <m/>
    <m/>
    <m/>
    <n v="3"/>
    <n v="1"/>
    <m/>
    <n v="0"/>
    <n v="1"/>
    <n v="0"/>
    <n v="0"/>
    <n v="1"/>
    <n v="0"/>
    <n v="0"/>
    <n v="1"/>
    <n v="0"/>
    <n v="0"/>
    <n v="0"/>
    <n v="0"/>
    <m/>
    <m/>
    <n v="3"/>
    <n v="3"/>
    <s v="Correct"/>
    <x v="1"/>
    <x v="3"/>
    <x v="0"/>
    <x v="3"/>
    <x v="0"/>
    <x v="0"/>
    <s v="Hatian Creole"/>
    <x v="5"/>
    <x v="7"/>
    <x v="0"/>
    <x v="2"/>
    <x v="4"/>
    <m/>
    <s v="HAFALI 2"/>
  </r>
  <r>
    <n v="19"/>
    <m/>
    <m/>
    <s v="Smoking cessation programs"/>
    <s v="Drug &amp; alcohol rehabilitation services"/>
    <s v="Recreation facilities"/>
    <m/>
    <m/>
    <m/>
    <m/>
    <m/>
    <m/>
    <m/>
    <m/>
    <n v="3"/>
    <n v="1"/>
    <m/>
    <n v="0"/>
    <n v="0"/>
    <n v="1"/>
    <n v="1"/>
    <n v="1"/>
    <n v="0"/>
    <n v="0"/>
    <n v="0"/>
    <n v="0"/>
    <n v="0"/>
    <n v="0"/>
    <n v="0"/>
    <m/>
    <m/>
    <n v="3"/>
    <n v="3"/>
    <s v="Correct"/>
    <x v="0"/>
    <x v="16"/>
    <x v="1"/>
    <x v="8"/>
    <x v="1"/>
    <x v="0"/>
    <s v="English"/>
    <x v="4"/>
    <x v="3"/>
    <x v="0"/>
    <x v="0"/>
    <x v="4"/>
    <s v="Yes"/>
    <s v="HAFALI 2"/>
  </r>
  <r>
    <n v="20"/>
    <m/>
    <m/>
    <s v="Smoking cessation programs"/>
    <m/>
    <s v="Recreation facilities"/>
    <m/>
    <m/>
    <m/>
    <m/>
    <s v="Job opportunities"/>
    <m/>
    <m/>
    <m/>
    <n v="3"/>
    <n v="1"/>
    <m/>
    <n v="0"/>
    <n v="0"/>
    <n v="1"/>
    <n v="0"/>
    <n v="1"/>
    <n v="0"/>
    <n v="0"/>
    <n v="0"/>
    <n v="0"/>
    <n v="1"/>
    <n v="0"/>
    <n v="0"/>
    <m/>
    <m/>
    <n v="3"/>
    <n v="3"/>
    <s v="Correct"/>
    <x v="1"/>
    <x v="17"/>
    <x v="0"/>
    <x v="9"/>
    <x v="2"/>
    <x v="1"/>
    <s v="English"/>
    <x v="0"/>
    <x v="5"/>
    <x v="5"/>
    <x v="2"/>
    <x v="4"/>
    <s v="Yes"/>
    <s v="HAFALI 2"/>
  </r>
  <r>
    <n v="21"/>
    <m/>
    <s v="Mental health services"/>
    <m/>
    <m/>
    <m/>
    <m/>
    <m/>
    <m/>
    <s v="Weight loss programs"/>
    <m/>
    <m/>
    <m/>
    <m/>
    <n v="2"/>
    <n v="1.5"/>
    <m/>
    <n v="0"/>
    <n v="1"/>
    <n v="0"/>
    <n v="0"/>
    <n v="0"/>
    <n v="0"/>
    <n v="0"/>
    <n v="0"/>
    <n v="1"/>
    <n v="0"/>
    <n v="0"/>
    <n v="0"/>
    <m/>
    <m/>
    <n v="2"/>
    <n v="2"/>
    <s v="Correct"/>
    <x v="0"/>
    <x v="11"/>
    <x v="0"/>
    <x v="4"/>
    <x v="0"/>
    <x v="0"/>
    <s v="English, Hatian Creole"/>
    <x v="3"/>
    <x v="0"/>
    <x v="2"/>
    <x v="2"/>
    <x v="5"/>
    <s v="Yes"/>
    <s v="HAFALI 2"/>
  </r>
  <r>
    <n v="22"/>
    <m/>
    <m/>
    <m/>
    <m/>
    <s v="Recreation facilities"/>
    <s v="Transportation"/>
    <m/>
    <m/>
    <m/>
    <m/>
    <m/>
    <s v="Safe worksites"/>
    <m/>
    <n v="3"/>
    <n v="1"/>
    <m/>
    <n v="0"/>
    <n v="0"/>
    <n v="0"/>
    <n v="0"/>
    <n v="1"/>
    <n v="1"/>
    <n v="0"/>
    <n v="0"/>
    <n v="0"/>
    <n v="0"/>
    <n v="0"/>
    <n v="1"/>
    <m/>
    <m/>
    <n v="3"/>
    <n v="3"/>
    <s v="Correct"/>
    <x v="1"/>
    <x v="2"/>
    <x v="0"/>
    <x v="5"/>
    <x v="3"/>
    <x v="1"/>
    <s v="English"/>
    <x v="4"/>
    <x v="5"/>
    <x v="6"/>
    <x v="0"/>
    <x v="5"/>
    <s v="Yes"/>
    <s v="HAFALI 2"/>
  </r>
  <r>
    <n v="23"/>
    <m/>
    <m/>
    <m/>
    <m/>
    <m/>
    <s v="Transportation"/>
    <m/>
    <m/>
    <s v="Weight loss programs"/>
    <s v="Job opportunities"/>
    <m/>
    <m/>
    <m/>
    <n v="3"/>
    <n v="1"/>
    <m/>
    <n v="0"/>
    <n v="0"/>
    <n v="0"/>
    <n v="0"/>
    <n v="0"/>
    <n v="1"/>
    <n v="0"/>
    <n v="0"/>
    <n v="1"/>
    <n v="1"/>
    <n v="0"/>
    <n v="0"/>
    <m/>
    <m/>
    <n v="3"/>
    <n v="3"/>
    <s v="Correct"/>
    <x v="0"/>
    <x v="18"/>
    <x v="0"/>
    <x v="4"/>
    <x v="2"/>
    <x v="1"/>
    <s v="English, Hatian Creole"/>
    <x v="3"/>
    <x v="2"/>
    <x v="0"/>
    <x v="2"/>
    <x v="0"/>
    <s v="Yes"/>
    <s v="HAFALI 2"/>
  </r>
  <r>
    <n v="24"/>
    <m/>
    <s v="Mental health services"/>
    <m/>
    <m/>
    <m/>
    <m/>
    <m/>
    <s v="Safe childcare options"/>
    <m/>
    <m/>
    <m/>
    <m/>
    <m/>
    <n v="2"/>
    <n v="1.5"/>
    <m/>
    <n v="0"/>
    <n v="1"/>
    <n v="0"/>
    <n v="0"/>
    <n v="0"/>
    <n v="0"/>
    <n v="0"/>
    <n v="1"/>
    <n v="0"/>
    <n v="0"/>
    <n v="0"/>
    <n v="0"/>
    <m/>
    <m/>
    <n v="2"/>
    <n v="2"/>
    <s v="Correct"/>
    <x v="0"/>
    <x v="16"/>
    <x v="0"/>
    <x v="3"/>
    <x v="0"/>
    <x v="0"/>
    <s v="English, Hatian Creole"/>
    <x v="3"/>
    <x v="3"/>
    <x v="0"/>
    <x v="2"/>
    <x v="3"/>
    <m/>
    <s v="HAFALI 2"/>
  </r>
  <r>
    <n v="25"/>
    <m/>
    <m/>
    <m/>
    <m/>
    <m/>
    <m/>
    <s v="Healthier food choices"/>
    <m/>
    <s v="Weight loss programs"/>
    <s v="Job opportunities"/>
    <m/>
    <m/>
    <m/>
    <n v="3"/>
    <n v="1"/>
    <m/>
    <n v="0"/>
    <n v="0"/>
    <n v="0"/>
    <n v="0"/>
    <n v="0"/>
    <n v="0"/>
    <n v="1"/>
    <n v="0"/>
    <n v="1"/>
    <n v="1"/>
    <n v="0"/>
    <n v="0"/>
    <m/>
    <m/>
    <n v="3"/>
    <n v="3"/>
    <s v="Correct"/>
    <x v="1"/>
    <x v="19"/>
    <x v="0"/>
    <x v="4"/>
    <x v="0"/>
    <x v="2"/>
    <s v="English, Hatian Creole"/>
    <x v="3"/>
    <x v="7"/>
    <x v="0"/>
    <x v="2"/>
    <x v="6"/>
    <s v="No"/>
    <s v="HAFALI 2"/>
  </r>
  <r>
    <n v="26"/>
    <m/>
    <m/>
    <m/>
    <m/>
    <s v="Recreation facilities"/>
    <s v="Transportation"/>
    <m/>
    <m/>
    <s v="Weight loss programs"/>
    <m/>
    <m/>
    <m/>
    <m/>
    <n v="3"/>
    <n v="1"/>
    <m/>
    <n v="0"/>
    <n v="0"/>
    <n v="0"/>
    <n v="0"/>
    <n v="1"/>
    <n v="1"/>
    <n v="0"/>
    <n v="0"/>
    <n v="1"/>
    <n v="0"/>
    <n v="0"/>
    <n v="0"/>
    <m/>
    <m/>
    <n v="3"/>
    <n v="3"/>
    <s v="Correct"/>
    <x v="0"/>
    <x v="20"/>
    <x v="0"/>
    <x v="10"/>
    <x v="0"/>
    <x v="0"/>
    <s v="English, Hatian Creole"/>
    <x v="0"/>
    <x v="7"/>
    <x v="4"/>
    <x v="2"/>
    <x v="3"/>
    <s v="Yes"/>
    <s v="HAFALI 2"/>
  </r>
  <r>
    <n v="27"/>
    <m/>
    <m/>
    <m/>
    <m/>
    <s v="Recreation facilities"/>
    <s v="Transportation"/>
    <m/>
    <m/>
    <s v="Weight loss programs"/>
    <m/>
    <m/>
    <m/>
    <m/>
    <n v="3"/>
    <n v="1"/>
    <m/>
    <n v="0"/>
    <n v="0"/>
    <n v="0"/>
    <n v="0"/>
    <n v="1"/>
    <n v="1"/>
    <n v="0"/>
    <n v="0"/>
    <n v="1"/>
    <n v="0"/>
    <n v="0"/>
    <n v="0"/>
    <m/>
    <m/>
    <n v="3"/>
    <n v="3"/>
    <s v="Correct"/>
    <x v="0"/>
    <x v="20"/>
    <x v="0"/>
    <x v="11"/>
    <x v="2"/>
    <x v="0"/>
    <m/>
    <x v="3"/>
    <x v="2"/>
    <x v="3"/>
    <x v="0"/>
    <x v="3"/>
    <m/>
    <s v="HAFALI 2"/>
  </r>
  <r>
    <n v="28"/>
    <m/>
    <m/>
    <m/>
    <m/>
    <m/>
    <s v="Transportation"/>
    <s v="Healthier food choices"/>
    <m/>
    <m/>
    <s v="Job opportunities"/>
    <m/>
    <m/>
    <m/>
    <n v="3"/>
    <n v="1"/>
    <m/>
    <n v="0"/>
    <n v="0"/>
    <n v="0"/>
    <n v="0"/>
    <n v="0"/>
    <n v="1"/>
    <n v="1"/>
    <n v="0"/>
    <n v="0"/>
    <n v="1"/>
    <n v="0"/>
    <n v="0"/>
    <m/>
    <m/>
    <n v="3"/>
    <n v="3"/>
    <s v="Correct"/>
    <x v="0"/>
    <x v="21"/>
    <x v="0"/>
    <x v="4"/>
    <x v="1"/>
    <x v="0"/>
    <s v="Hatian Creole, French Creole"/>
    <x v="3"/>
    <x v="7"/>
    <x v="2"/>
    <x v="2"/>
    <x v="2"/>
    <s v="No"/>
    <s v="HAFALI 2"/>
  </r>
  <r>
    <n v="29"/>
    <m/>
    <m/>
    <m/>
    <m/>
    <m/>
    <m/>
    <s v="Healthier food choices"/>
    <m/>
    <s v="Weight loss programs"/>
    <s v="Job opportunities"/>
    <m/>
    <m/>
    <m/>
    <n v="3"/>
    <n v="1"/>
    <m/>
    <n v="0"/>
    <n v="0"/>
    <n v="0"/>
    <n v="0"/>
    <n v="0"/>
    <n v="0"/>
    <n v="1"/>
    <n v="0"/>
    <n v="1"/>
    <n v="1"/>
    <n v="0"/>
    <n v="0"/>
    <m/>
    <m/>
    <n v="3"/>
    <n v="3"/>
    <s v="Correct"/>
    <x v="0"/>
    <x v="22"/>
    <x v="0"/>
    <x v="4"/>
    <x v="0"/>
    <x v="1"/>
    <s v="English, Hatian Creole"/>
    <x v="3"/>
    <x v="7"/>
    <x v="0"/>
    <x v="2"/>
    <x v="3"/>
    <s v="Yes"/>
    <s v="HAFALI 2"/>
  </r>
  <r>
    <n v="30"/>
    <m/>
    <m/>
    <m/>
    <m/>
    <m/>
    <m/>
    <s v="Healthier food choices"/>
    <m/>
    <s v="Weight loss programs"/>
    <m/>
    <m/>
    <m/>
    <m/>
    <n v="2"/>
    <n v="1.5"/>
    <m/>
    <n v="0"/>
    <n v="0"/>
    <n v="0"/>
    <n v="0"/>
    <n v="0"/>
    <n v="0"/>
    <n v="1"/>
    <n v="0"/>
    <n v="1"/>
    <n v="0"/>
    <n v="0"/>
    <n v="0"/>
    <m/>
    <m/>
    <n v="2"/>
    <n v="2"/>
    <s v="Correct"/>
    <x v="0"/>
    <x v="23"/>
    <x v="0"/>
    <x v="0"/>
    <x v="0"/>
    <x v="0"/>
    <s v="English, Hatian Creole"/>
    <x v="3"/>
    <x v="4"/>
    <x v="2"/>
    <x v="2"/>
    <x v="4"/>
    <s v="Yes"/>
    <s v="HAFALI 2"/>
  </r>
  <r>
    <n v="31"/>
    <m/>
    <m/>
    <m/>
    <m/>
    <s v="Recreation facilities"/>
    <m/>
    <s v="Healthier food choices"/>
    <m/>
    <s v="Weight loss programs"/>
    <m/>
    <m/>
    <m/>
    <m/>
    <n v="3"/>
    <n v="1"/>
    <m/>
    <n v="0"/>
    <n v="0"/>
    <n v="0"/>
    <n v="0"/>
    <n v="1"/>
    <n v="0"/>
    <n v="1"/>
    <n v="0"/>
    <n v="1"/>
    <n v="0"/>
    <n v="0"/>
    <n v="0"/>
    <m/>
    <m/>
    <n v="3"/>
    <n v="3"/>
    <s v="Correct"/>
    <x v="0"/>
    <x v="18"/>
    <x v="0"/>
    <x v="2"/>
    <x v="1"/>
    <x v="2"/>
    <s v="Spanish"/>
    <x v="3"/>
    <x v="3"/>
    <x v="2"/>
    <x v="2"/>
    <x v="4"/>
    <s v="Yes"/>
    <s v="Race Track"/>
  </r>
  <r>
    <n v="32"/>
    <m/>
    <m/>
    <m/>
    <s v="Drug &amp; alcohol rehabilitation services"/>
    <s v="Recreation facilities"/>
    <m/>
    <s v="Healthier food choices"/>
    <m/>
    <m/>
    <m/>
    <m/>
    <m/>
    <m/>
    <n v="3"/>
    <n v="1"/>
    <m/>
    <n v="0"/>
    <n v="0"/>
    <n v="0"/>
    <n v="1"/>
    <n v="1"/>
    <n v="0"/>
    <n v="1"/>
    <n v="0"/>
    <n v="0"/>
    <n v="0"/>
    <n v="0"/>
    <n v="0"/>
    <m/>
    <m/>
    <n v="3"/>
    <n v="3"/>
    <s v="Correct"/>
    <x v="1"/>
    <x v="24"/>
    <x v="0"/>
    <x v="2"/>
    <x v="1"/>
    <x v="2"/>
    <s v="Spanish"/>
    <x v="2"/>
    <x v="4"/>
    <x v="0"/>
    <x v="1"/>
    <x v="1"/>
    <s v="Yes"/>
    <s v="Race Track"/>
  </r>
  <r>
    <n v="33"/>
    <m/>
    <m/>
    <m/>
    <m/>
    <m/>
    <m/>
    <s v="Healthier food choices"/>
    <m/>
    <s v="Weight loss programs"/>
    <s v="Job opportunities"/>
    <m/>
    <m/>
    <m/>
    <n v="3"/>
    <n v="1"/>
    <m/>
    <n v="0"/>
    <n v="0"/>
    <n v="0"/>
    <n v="0"/>
    <n v="0"/>
    <n v="0"/>
    <n v="1"/>
    <n v="0"/>
    <n v="1"/>
    <n v="1"/>
    <n v="0"/>
    <n v="0"/>
    <m/>
    <m/>
    <n v="3"/>
    <n v="3"/>
    <s v="Correct"/>
    <x v="0"/>
    <x v="25"/>
    <x v="0"/>
    <x v="2"/>
    <x v="1"/>
    <x v="2"/>
    <s v="Spanish, Italian"/>
    <x v="1"/>
    <x v="6"/>
    <x v="1"/>
    <x v="1"/>
    <x v="1"/>
    <s v="Yes"/>
    <s v="Race Track"/>
  </r>
  <r>
    <n v="34"/>
    <m/>
    <m/>
    <m/>
    <s v="Drug &amp; alcohol rehabilitation services"/>
    <m/>
    <m/>
    <m/>
    <m/>
    <m/>
    <m/>
    <m/>
    <m/>
    <m/>
    <n v="1"/>
    <n v="3"/>
    <m/>
    <n v="0"/>
    <n v="0"/>
    <n v="0"/>
    <n v="1"/>
    <n v="0"/>
    <n v="0"/>
    <n v="0"/>
    <n v="0"/>
    <n v="0"/>
    <n v="0"/>
    <n v="0"/>
    <n v="0"/>
    <m/>
    <m/>
    <n v="1"/>
    <n v="1"/>
    <s v="Correct"/>
    <x v="0"/>
    <x v="17"/>
    <x v="0"/>
    <x v="2"/>
    <x v="2"/>
    <x v="2"/>
    <s v="English, Spanish"/>
    <x v="1"/>
    <x v="4"/>
    <x v="0"/>
    <x v="2"/>
    <x v="5"/>
    <s v="Yes"/>
    <s v="Race Track"/>
  </r>
  <r>
    <n v="35"/>
    <m/>
    <s v="Mental health services"/>
    <m/>
    <m/>
    <m/>
    <s v="Transportation"/>
    <m/>
    <m/>
    <m/>
    <m/>
    <m/>
    <s v="Safe worksites"/>
    <m/>
    <n v="3"/>
    <n v="1"/>
    <m/>
    <n v="0"/>
    <n v="1"/>
    <n v="0"/>
    <n v="0"/>
    <n v="0"/>
    <n v="1"/>
    <n v="0"/>
    <n v="0"/>
    <n v="0"/>
    <n v="0"/>
    <n v="0"/>
    <n v="1"/>
    <m/>
    <m/>
    <n v="3"/>
    <n v="3"/>
    <s v="Correct"/>
    <x v="1"/>
    <x v="26"/>
    <x v="0"/>
    <x v="2"/>
    <x v="2"/>
    <x v="2"/>
    <s v="Spanish"/>
    <x v="4"/>
    <x v="3"/>
    <x v="6"/>
    <x v="2"/>
    <x v="5"/>
    <s v="Yes"/>
    <s v="Race Track"/>
  </r>
  <r>
    <n v="36"/>
    <s v="Clean air &amp; water"/>
    <m/>
    <m/>
    <s v="Drug &amp; alcohol rehabilitation services"/>
    <m/>
    <m/>
    <m/>
    <m/>
    <s v="Weight loss programs"/>
    <m/>
    <s v="Safe places to walk/play"/>
    <m/>
    <m/>
    <n v="4"/>
    <n v="0.75"/>
    <m/>
    <n v="0.75"/>
    <n v="0"/>
    <n v="0"/>
    <n v="0.75"/>
    <n v="0"/>
    <n v="0"/>
    <n v="0"/>
    <n v="0"/>
    <n v="0.75"/>
    <n v="0"/>
    <n v="0.75"/>
    <n v="0"/>
    <m/>
    <m/>
    <n v="3"/>
    <n v="4"/>
    <s v="Correct"/>
    <x v="1"/>
    <x v="20"/>
    <x v="0"/>
    <x v="2"/>
    <x v="2"/>
    <x v="0"/>
    <s v="Spanish"/>
    <x v="1"/>
    <x v="4"/>
    <x v="3"/>
    <x v="1"/>
    <x v="1"/>
    <m/>
    <s v="Race Track"/>
  </r>
  <r>
    <n v="37"/>
    <m/>
    <m/>
    <m/>
    <s v="Drug &amp; alcohol rehabilitation services"/>
    <m/>
    <m/>
    <m/>
    <m/>
    <m/>
    <m/>
    <m/>
    <m/>
    <m/>
    <n v="1"/>
    <n v="3"/>
    <m/>
    <n v="0"/>
    <n v="0"/>
    <n v="0"/>
    <n v="1"/>
    <n v="0"/>
    <n v="0"/>
    <n v="0"/>
    <n v="0"/>
    <n v="0"/>
    <n v="0"/>
    <n v="0"/>
    <n v="0"/>
    <m/>
    <m/>
    <n v="1"/>
    <n v="1"/>
    <s v="Correct"/>
    <x v="0"/>
    <x v="14"/>
    <x v="1"/>
    <x v="12"/>
    <x v="2"/>
    <x v="2"/>
    <s v="Spanish"/>
    <x v="1"/>
    <x v="3"/>
    <x v="0"/>
    <x v="2"/>
    <x v="5"/>
    <m/>
    <s v="Race Track"/>
  </r>
  <r>
    <n v="38"/>
    <m/>
    <m/>
    <m/>
    <s v="Drug &amp; alcohol rehabilitation services"/>
    <m/>
    <m/>
    <s v="Healthier food choices"/>
    <m/>
    <m/>
    <m/>
    <m/>
    <s v="Safe worksites"/>
    <m/>
    <n v="3"/>
    <n v="1"/>
    <m/>
    <n v="0"/>
    <n v="0"/>
    <n v="0"/>
    <n v="1"/>
    <n v="0"/>
    <n v="0"/>
    <n v="1"/>
    <n v="0"/>
    <n v="0"/>
    <n v="0"/>
    <n v="0"/>
    <n v="1"/>
    <m/>
    <m/>
    <n v="3"/>
    <n v="3"/>
    <s v="Correct"/>
    <x v="0"/>
    <x v="22"/>
    <x v="0"/>
    <x v="13"/>
    <x v="4"/>
    <x v="0"/>
    <s v="Spanish"/>
    <x v="1"/>
    <x v="2"/>
    <x v="6"/>
    <x v="0"/>
    <x v="1"/>
    <m/>
    <s v="Race Track"/>
  </r>
  <r>
    <n v="39"/>
    <m/>
    <m/>
    <m/>
    <m/>
    <m/>
    <m/>
    <s v="Healthier food choices"/>
    <m/>
    <s v="Weight loss programs"/>
    <m/>
    <m/>
    <s v="Safe worksites"/>
    <m/>
    <n v="3"/>
    <n v="1"/>
    <m/>
    <n v="0"/>
    <n v="0"/>
    <n v="0"/>
    <n v="0"/>
    <n v="0"/>
    <n v="0"/>
    <n v="1"/>
    <n v="0"/>
    <n v="1"/>
    <n v="0"/>
    <n v="0"/>
    <n v="1"/>
    <m/>
    <m/>
    <n v="3"/>
    <n v="3"/>
    <s v="Correct"/>
    <x v="0"/>
    <x v="26"/>
    <x v="0"/>
    <x v="14"/>
    <x v="4"/>
    <x v="2"/>
    <s v="Spanish"/>
    <x v="2"/>
    <x v="7"/>
    <x v="0"/>
    <x v="2"/>
    <x v="4"/>
    <s v="Yes"/>
    <s v="Race Track"/>
  </r>
  <r>
    <n v="40"/>
    <m/>
    <s v="Mental health services"/>
    <m/>
    <m/>
    <s v="Recreation facilities"/>
    <m/>
    <m/>
    <m/>
    <m/>
    <m/>
    <s v="Safe places to walk/play"/>
    <s v="Safe worksites"/>
    <m/>
    <n v="4"/>
    <n v="0.75"/>
    <m/>
    <n v="0"/>
    <n v="0.75"/>
    <n v="0"/>
    <n v="0"/>
    <n v="0.75"/>
    <n v="0"/>
    <n v="0"/>
    <n v="0"/>
    <n v="0"/>
    <n v="0"/>
    <n v="0.75"/>
    <n v="0.75"/>
    <m/>
    <m/>
    <n v="3"/>
    <n v="4"/>
    <s v="Correct"/>
    <x v="0"/>
    <x v="27"/>
    <x v="1"/>
    <x v="15"/>
    <x v="4"/>
    <x v="2"/>
    <s v="English, Spanish"/>
    <x v="2"/>
    <x v="7"/>
    <x v="0"/>
    <x v="2"/>
    <x v="0"/>
    <s v="Yes"/>
    <s v="Race Track"/>
  </r>
  <r>
    <n v="41"/>
    <s v="Clean air &amp; water"/>
    <m/>
    <m/>
    <m/>
    <m/>
    <s v="Transportation"/>
    <m/>
    <m/>
    <m/>
    <m/>
    <m/>
    <m/>
    <m/>
    <n v="2"/>
    <n v="1.5"/>
    <m/>
    <n v="1"/>
    <n v="0"/>
    <n v="0"/>
    <n v="0"/>
    <n v="0"/>
    <n v="1"/>
    <n v="0"/>
    <n v="0"/>
    <n v="0"/>
    <n v="0"/>
    <n v="0"/>
    <n v="0"/>
    <m/>
    <m/>
    <n v="2"/>
    <n v="2"/>
    <s v="Correct"/>
    <x v="2"/>
    <x v="28"/>
    <x v="0"/>
    <x v="14"/>
    <x v="2"/>
    <x v="0"/>
    <s v="Spanish"/>
    <x v="4"/>
    <x v="2"/>
    <x v="3"/>
    <x v="0"/>
    <x v="3"/>
    <m/>
    <s v="Race Track"/>
  </r>
  <r>
    <n v="42"/>
    <s v="Clean air &amp; water"/>
    <m/>
    <s v="Smoking cessation programs"/>
    <m/>
    <m/>
    <m/>
    <m/>
    <m/>
    <m/>
    <m/>
    <m/>
    <s v="Safe worksites"/>
    <m/>
    <n v="3"/>
    <n v="1"/>
    <m/>
    <n v="1"/>
    <n v="0"/>
    <n v="1"/>
    <n v="0"/>
    <n v="0"/>
    <n v="0"/>
    <n v="0"/>
    <n v="0"/>
    <n v="0"/>
    <n v="0"/>
    <n v="0"/>
    <n v="1"/>
    <m/>
    <m/>
    <n v="3"/>
    <n v="3"/>
    <s v="Correct"/>
    <x v="1"/>
    <x v="28"/>
    <x v="0"/>
    <x v="16"/>
    <x v="4"/>
    <x v="2"/>
    <s v="Spanish"/>
    <x v="4"/>
    <x v="7"/>
    <x v="3"/>
    <x v="2"/>
    <x v="3"/>
    <s v="Yes"/>
    <s v="Race Track"/>
  </r>
  <r>
    <n v="43"/>
    <s v="Clean air &amp; water"/>
    <m/>
    <m/>
    <m/>
    <m/>
    <m/>
    <s v="Healthier food choices"/>
    <m/>
    <m/>
    <s v="Job opportunities"/>
    <m/>
    <m/>
    <m/>
    <n v="3"/>
    <n v="1"/>
    <m/>
    <n v="1"/>
    <n v="0"/>
    <n v="0"/>
    <n v="0"/>
    <n v="0"/>
    <n v="0"/>
    <n v="1"/>
    <n v="0"/>
    <n v="0"/>
    <n v="1"/>
    <n v="0"/>
    <n v="0"/>
    <m/>
    <m/>
    <n v="3"/>
    <n v="3"/>
    <s v="Correct"/>
    <x v="2"/>
    <x v="29"/>
    <x v="0"/>
    <x v="17"/>
    <x v="4"/>
    <x v="2"/>
    <s v="English, Spanish"/>
    <x v="1"/>
    <x v="3"/>
    <x v="0"/>
    <x v="1"/>
    <x v="1"/>
    <m/>
    <s v="Race Track"/>
  </r>
  <r>
    <n v="44"/>
    <m/>
    <m/>
    <m/>
    <m/>
    <m/>
    <m/>
    <m/>
    <m/>
    <m/>
    <m/>
    <s v="Safe places to walk/play"/>
    <m/>
    <m/>
    <n v="1"/>
    <n v="3"/>
    <m/>
    <n v="0"/>
    <n v="0"/>
    <n v="0"/>
    <n v="0"/>
    <n v="0"/>
    <n v="0"/>
    <n v="0"/>
    <n v="0"/>
    <n v="0"/>
    <n v="0"/>
    <n v="1"/>
    <n v="0"/>
    <m/>
    <m/>
    <n v="1"/>
    <n v="1"/>
    <s v="Correct"/>
    <x v="1"/>
    <x v="30"/>
    <x v="0"/>
    <x v="2"/>
    <x v="2"/>
    <x v="2"/>
    <s v="Spanish"/>
    <x v="4"/>
    <x v="4"/>
    <x v="0"/>
    <x v="2"/>
    <x v="0"/>
    <s v="Yes"/>
    <s v="Race Track"/>
  </r>
  <r>
    <n v="45"/>
    <m/>
    <s v="Mental health services"/>
    <s v="Smoking cessation programs"/>
    <s v="Drug &amp; alcohol rehabilitation services"/>
    <m/>
    <m/>
    <m/>
    <m/>
    <m/>
    <m/>
    <m/>
    <m/>
    <m/>
    <n v="3"/>
    <n v="1"/>
    <m/>
    <n v="0"/>
    <n v="1"/>
    <n v="1"/>
    <n v="1"/>
    <n v="0"/>
    <n v="0"/>
    <n v="0"/>
    <n v="0"/>
    <n v="0"/>
    <n v="0"/>
    <n v="0"/>
    <n v="0"/>
    <m/>
    <m/>
    <n v="3"/>
    <n v="3"/>
    <s v="Correct"/>
    <x v="1"/>
    <x v="31"/>
    <x v="0"/>
    <x v="2"/>
    <x v="1"/>
    <x v="1"/>
    <s v="English"/>
    <x v="1"/>
    <x v="3"/>
    <x v="5"/>
    <x v="2"/>
    <x v="4"/>
    <s v="Yes"/>
    <s v="Race Track"/>
  </r>
  <r>
    <n v="46"/>
    <s v="Clean air &amp; water"/>
    <m/>
    <s v="Smoking cessation programs"/>
    <s v="Drug &amp; alcohol rehabilitation services"/>
    <m/>
    <s v="Transportation"/>
    <s v="Healthier food choices"/>
    <m/>
    <s v="Weight loss programs"/>
    <s v="Job opportunities"/>
    <m/>
    <s v="Safe worksites"/>
    <m/>
    <n v="8"/>
    <n v="0.375"/>
    <m/>
    <n v="0.375"/>
    <n v="0"/>
    <n v="0.375"/>
    <n v="0.375"/>
    <n v="0"/>
    <n v="0.375"/>
    <n v="0.375"/>
    <n v="0"/>
    <n v="0.375"/>
    <n v="0.375"/>
    <n v="0"/>
    <n v="0.375"/>
    <m/>
    <m/>
    <n v="3"/>
    <n v="8"/>
    <s v="Correct"/>
    <x v="0"/>
    <x v="32"/>
    <x v="0"/>
    <x v="2"/>
    <x v="2"/>
    <x v="2"/>
    <s v="English, Spanish"/>
    <x v="2"/>
    <x v="3"/>
    <x v="0"/>
    <x v="2"/>
    <x v="4"/>
    <m/>
    <s v="Race Track"/>
  </r>
  <r>
    <n v="47"/>
    <m/>
    <m/>
    <m/>
    <m/>
    <m/>
    <m/>
    <m/>
    <s v="Safe childcare options"/>
    <s v="Weight loss programs"/>
    <m/>
    <s v="Safe places to walk/play"/>
    <m/>
    <m/>
    <n v="3"/>
    <n v="1"/>
    <m/>
    <n v="0"/>
    <n v="0"/>
    <n v="0"/>
    <n v="0"/>
    <n v="0"/>
    <n v="0"/>
    <n v="0"/>
    <n v="1"/>
    <n v="1"/>
    <n v="0"/>
    <n v="1"/>
    <n v="0"/>
    <m/>
    <m/>
    <n v="3"/>
    <n v="3"/>
    <s v="Correct"/>
    <x v="0"/>
    <x v="33"/>
    <x v="0"/>
    <x v="2"/>
    <x v="4"/>
    <x v="0"/>
    <s v="English, Spanish"/>
    <x v="4"/>
    <x v="4"/>
    <x v="0"/>
    <x v="2"/>
    <x v="4"/>
    <s v="Yes"/>
    <s v="Race Track"/>
  </r>
  <r>
    <n v="48"/>
    <m/>
    <m/>
    <m/>
    <s v="Drug &amp; alcohol rehabilitation services"/>
    <m/>
    <m/>
    <m/>
    <m/>
    <m/>
    <s v="Job opportunities"/>
    <s v="Safe places to walk/play"/>
    <m/>
    <m/>
    <n v="3"/>
    <n v="1"/>
    <m/>
    <n v="0"/>
    <n v="0"/>
    <n v="0"/>
    <n v="1"/>
    <n v="0"/>
    <n v="0"/>
    <n v="0"/>
    <n v="0"/>
    <n v="0"/>
    <n v="1"/>
    <n v="1"/>
    <n v="0"/>
    <m/>
    <m/>
    <n v="3"/>
    <n v="3"/>
    <s v="Correct"/>
    <x v="0"/>
    <x v="34"/>
    <x v="1"/>
    <x v="12"/>
    <x v="2"/>
    <x v="2"/>
    <s v="English, Spanish"/>
    <x v="3"/>
    <x v="3"/>
    <x v="5"/>
    <x v="2"/>
    <x v="5"/>
    <s v="Yes"/>
    <s v="Race Track"/>
  </r>
  <r>
    <n v="49"/>
    <m/>
    <m/>
    <m/>
    <m/>
    <m/>
    <s v="Transportation"/>
    <m/>
    <s v="Safe childcare options"/>
    <m/>
    <s v="Job opportunities"/>
    <m/>
    <m/>
    <m/>
    <n v="3"/>
    <n v="1"/>
    <m/>
    <n v="0"/>
    <n v="0"/>
    <n v="0"/>
    <n v="0"/>
    <n v="0"/>
    <n v="1"/>
    <n v="0"/>
    <n v="1"/>
    <n v="0"/>
    <n v="1"/>
    <n v="0"/>
    <n v="0"/>
    <m/>
    <m/>
    <n v="3"/>
    <n v="3"/>
    <s v="Correct"/>
    <x v="0"/>
    <x v="35"/>
    <x v="0"/>
    <x v="2"/>
    <x v="2"/>
    <x v="2"/>
    <s v="English, Spanish"/>
    <x v="1"/>
    <x v="3"/>
    <x v="0"/>
    <x v="2"/>
    <x v="5"/>
    <s v="Yes"/>
    <s v="Race Track"/>
  </r>
  <r>
    <n v="50"/>
    <m/>
    <m/>
    <m/>
    <m/>
    <m/>
    <m/>
    <s v="Healthier food choices"/>
    <m/>
    <m/>
    <m/>
    <m/>
    <m/>
    <m/>
    <n v="1"/>
    <n v="3"/>
    <m/>
    <n v="0"/>
    <n v="0"/>
    <n v="0"/>
    <n v="0"/>
    <n v="0"/>
    <n v="0"/>
    <n v="1"/>
    <n v="0"/>
    <n v="0"/>
    <n v="0"/>
    <n v="0"/>
    <n v="0"/>
    <m/>
    <m/>
    <n v="1"/>
    <n v="1"/>
    <s v="Correct"/>
    <x v="0"/>
    <x v="4"/>
    <x v="1"/>
    <x v="18"/>
    <x v="5"/>
    <x v="1"/>
    <s v="English"/>
    <x v="4"/>
    <x v="3"/>
    <x v="0"/>
    <x v="0"/>
    <x v="4"/>
    <m/>
    <s v="Race Track"/>
  </r>
  <r>
    <n v="51"/>
    <m/>
    <s v="Mental health services"/>
    <m/>
    <m/>
    <m/>
    <m/>
    <m/>
    <m/>
    <s v="Weight loss programs"/>
    <s v="Job opportunities"/>
    <m/>
    <m/>
    <m/>
    <n v="3"/>
    <n v="1"/>
    <m/>
    <n v="0"/>
    <n v="1"/>
    <n v="0"/>
    <n v="0"/>
    <n v="0"/>
    <n v="0"/>
    <n v="0"/>
    <n v="0"/>
    <n v="1"/>
    <n v="1"/>
    <n v="0"/>
    <n v="0"/>
    <m/>
    <m/>
    <n v="3"/>
    <n v="3"/>
    <s v="Correct"/>
    <x v="0"/>
    <x v="36"/>
    <x v="1"/>
    <x v="19"/>
    <x v="6"/>
    <x v="1"/>
    <s v="English"/>
    <x v="4"/>
    <x v="3"/>
    <x v="1"/>
    <x v="2"/>
    <x v="4"/>
    <s v="No"/>
    <s v="Race Track"/>
  </r>
  <r>
    <n v="52"/>
    <m/>
    <m/>
    <m/>
    <m/>
    <s v="Recreation facilities"/>
    <m/>
    <s v="Healthier food choices"/>
    <m/>
    <s v="Weight loss programs"/>
    <m/>
    <m/>
    <m/>
    <m/>
    <n v="3"/>
    <n v="1"/>
    <m/>
    <n v="0"/>
    <n v="0"/>
    <n v="0"/>
    <n v="0"/>
    <n v="1"/>
    <n v="0"/>
    <n v="1"/>
    <n v="0"/>
    <n v="1"/>
    <n v="0"/>
    <n v="0"/>
    <n v="0"/>
    <m/>
    <m/>
    <n v="3"/>
    <n v="3"/>
    <s v="Correct"/>
    <x v="0"/>
    <x v="36"/>
    <x v="1"/>
    <x v="20"/>
    <x v="6"/>
    <x v="1"/>
    <s v="English"/>
    <x v="4"/>
    <x v="3"/>
    <x v="4"/>
    <x v="2"/>
    <x v="4"/>
    <s v="No"/>
    <s v="Race Track"/>
  </r>
  <r>
    <n v="53"/>
    <m/>
    <m/>
    <m/>
    <m/>
    <m/>
    <m/>
    <m/>
    <m/>
    <m/>
    <s v="Job opportunities"/>
    <m/>
    <m/>
    <m/>
    <n v="1"/>
    <n v="3"/>
    <m/>
    <n v="0"/>
    <n v="0"/>
    <n v="0"/>
    <n v="0"/>
    <n v="0"/>
    <n v="0"/>
    <n v="0"/>
    <n v="0"/>
    <n v="0"/>
    <n v="1"/>
    <n v="0"/>
    <n v="0"/>
    <m/>
    <m/>
    <n v="1"/>
    <n v="1"/>
    <s v="Correct"/>
    <x v="1"/>
    <x v="5"/>
    <x v="1"/>
    <x v="21"/>
    <x v="5"/>
    <x v="1"/>
    <s v="English"/>
    <x v="4"/>
    <x v="4"/>
    <x v="0"/>
    <x v="2"/>
    <x v="4"/>
    <s v="No"/>
    <s v="Race Track"/>
  </r>
  <r>
    <n v="54"/>
    <m/>
    <m/>
    <m/>
    <s v="Drug &amp; alcohol rehabilitation services"/>
    <m/>
    <m/>
    <s v="Healthier food choices"/>
    <m/>
    <m/>
    <s v="Job opportunities"/>
    <m/>
    <m/>
    <m/>
    <n v="3"/>
    <n v="1"/>
    <m/>
    <n v="0"/>
    <n v="0"/>
    <n v="0"/>
    <n v="1"/>
    <n v="0"/>
    <n v="0"/>
    <n v="1"/>
    <n v="0"/>
    <n v="0"/>
    <n v="1"/>
    <n v="0"/>
    <n v="0"/>
    <m/>
    <m/>
    <n v="3"/>
    <n v="3"/>
    <s v="Correct"/>
    <x v="0"/>
    <x v="37"/>
    <x v="0"/>
    <x v="13"/>
    <x v="3"/>
    <x v="2"/>
    <s v="Spanish"/>
    <x v="4"/>
    <x v="1"/>
    <x v="0"/>
    <x v="2"/>
    <x v="4"/>
    <s v="Yes"/>
    <s v="Race Track"/>
  </r>
  <r>
    <n v="55"/>
    <m/>
    <m/>
    <s v="Smoking cessation programs"/>
    <s v="Drug &amp; alcohol rehabilitation services"/>
    <m/>
    <m/>
    <s v="Healthier food choices"/>
    <s v="Safe childcare options"/>
    <m/>
    <m/>
    <m/>
    <s v="Safe worksites"/>
    <m/>
    <n v="5"/>
    <n v="0.6"/>
    <m/>
    <n v="0"/>
    <n v="0"/>
    <n v="0.6"/>
    <n v="0.6"/>
    <n v="0"/>
    <n v="0"/>
    <n v="0.6"/>
    <n v="0.6"/>
    <n v="0"/>
    <n v="0"/>
    <n v="0"/>
    <n v="0.6"/>
    <m/>
    <m/>
    <n v="3"/>
    <n v="5"/>
    <s v="Correct"/>
    <x v="0"/>
    <x v="31"/>
    <x v="0"/>
    <x v="2"/>
    <x v="4"/>
    <x v="2"/>
    <s v="English, Spanish"/>
    <x v="4"/>
    <x v="5"/>
    <x v="4"/>
    <x v="2"/>
    <x v="4"/>
    <s v="Yes"/>
    <s v="Race Track"/>
  </r>
  <r>
    <n v="56"/>
    <s v="Clean air &amp; water"/>
    <m/>
    <m/>
    <s v="Drug &amp; alcohol rehabilitation services"/>
    <m/>
    <m/>
    <s v="Healthier food choices"/>
    <m/>
    <m/>
    <m/>
    <m/>
    <m/>
    <m/>
    <n v="3"/>
    <n v="1"/>
    <m/>
    <n v="1"/>
    <n v="0"/>
    <n v="0"/>
    <n v="1"/>
    <n v="0"/>
    <n v="0"/>
    <n v="1"/>
    <n v="0"/>
    <n v="0"/>
    <n v="0"/>
    <n v="0"/>
    <n v="0"/>
    <m/>
    <m/>
    <n v="3"/>
    <n v="3"/>
    <s v="Correct"/>
    <x v="1"/>
    <x v="12"/>
    <x v="0"/>
    <x v="2"/>
    <x v="1"/>
    <x v="0"/>
    <s v="English"/>
    <x v="4"/>
    <x v="5"/>
    <x v="0"/>
    <x v="2"/>
    <x v="4"/>
    <s v="Yes"/>
    <s v="Race Track"/>
  </r>
  <r>
    <n v="57"/>
    <s v="Clean air &amp; water"/>
    <m/>
    <m/>
    <m/>
    <m/>
    <m/>
    <s v="Healthier food choices"/>
    <m/>
    <m/>
    <m/>
    <m/>
    <m/>
    <m/>
    <n v="2"/>
    <n v="1.5"/>
    <m/>
    <n v="1"/>
    <n v="0"/>
    <n v="0"/>
    <n v="0"/>
    <n v="0"/>
    <n v="0"/>
    <n v="1"/>
    <n v="0"/>
    <n v="0"/>
    <n v="0"/>
    <n v="0"/>
    <n v="0"/>
    <m/>
    <m/>
    <n v="2"/>
    <n v="2"/>
    <s v="Correct"/>
    <x v="0"/>
    <x v="10"/>
    <x v="0"/>
    <x v="2"/>
    <x v="1"/>
    <x v="2"/>
    <s v="English, Spanish"/>
    <x v="4"/>
    <x v="5"/>
    <x v="0"/>
    <x v="2"/>
    <x v="4"/>
    <s v="Yes"/>
    <s v="Race Track"/>
  </r>
  <r>
    <n v="58"/>
    <m/>
    <s v="Mental health services"/>
    <m/>
    <s v="Drug &amp; alcohol rehabilitation services"/>
    <m/>
    <m/>
    <m/>
    <m/>
    <s v="Weight loss programs"/>
    <m/>
    <m/>
    <m/>
    <m/>
    <n v="3"/>
    <n v="1"/>
    <m/>
    <n v="0"/>
    <n v="1"/>
    <n v="0"/>
    <n v="1"/>
    <n v="0"/>
    <n v="0"/>
    <n v="0"/>
    <n v="0"/>
    <n v="1"/>
    <n v="0"/>
    <n v="0"/>
    <n v="0"/>
    <m/>
    <m/>
    <n v="3"/>
    <n v="3"/>
    <s v="Correct"/>
    <x v="1"/>
    <x v="38"/>
    <x v="0"/>
    <x v="2"/>
    <x v="2"/>
    <x v="2"/>
    <s v="Spanish"/>
    <x v="1"/>
    <x v="5"/>
    <x v="0"/>
    <x v="0"/>
    <x v="1"/>
    <m/>
    <s v="Race Track"/>
  </r>
  <r>
    <n v="59"/>
    <m/>
    <m/>
    <m/>
    <s v="Drug &amp; alcohol rehabilitation services"/>
    <m/>
    <m/>
    <m/>
    <m/>
    <m/>
    <s v="Job opportunities"/>
    <m/>
    <m/>
    <m/>
    <n v="2"/>
    <n v="1.5"/>
    <m/>
    <n v="0"/>
    <n v="0"/>
    <n v="0"/>
    <n v="1"/>
    <n v="0"/>
    <n v="0"/>
    <n v="0"/>
    <n v="0"/>
    <n v="0"/>
    <n v="1"/>
    <n v="0"/>
    <n v="0"/>
    <m/>
    <m/>
    <n v="2"/>
    <n v="2"/>
    <s v="Correct"/>
    <x v="1"/>
    <x v="4"/>
    <x v="0"/>
    <x v="2"/>
    <x v="2"/>
    <x v="0"/>
    <s v="Spanish"/>
    <x v="4"/>
    <x v="3"/>
    <x v="3"/>
    <x v="1"/>
    <x v="1"/>
    <m/>
    <s v="Race Track"/>
  </r>
  <r>
    <n v="60"/>
    <m/>
    <m/>
    <m/>
    <s v="Drug &amp; alcohol rehabilitation services"/>
    <m/>
    <m/>
    <m/>
    <m/>
    <m/>
    <s v="Job opportunities"/>
    <m/>
    <m/>
    <m/>
    <n v="2"/>
    <n v="1.5"/>
    <m/>
    <n v="0"/>
    <n v="0"/>
    <n v="0"/>
    <n v="1"/>
    <n v="0"/>
    <n v="0"/>
    <n v="0"/>
    <n v="0"/>
    <n v="0"/>
    <n v="1"/>
    <n v="0"/>
    <n v="0"/>
    <m/>
    <m/>
    <n v="2"/>
    <n v="2"/>
    <s v="Correct"/>
    <x v="1"/>
    <x v="39"/>
    <x v="0"/>
    <x v="2"/>
    <x v="2"/>
    <x v="0"/>
    <s v="Spanish"/>
    <x v="4"/>
    <x v="3"/>
    <x v="0"/>
    <x v="1"/>
    <x v="1"/>
    <m/>
    <s v="Race Track"/>
  </r>
  <r>
    <n v="61"/>
    <m/>
    <m/>
    <m/>
    <m/>
    <m/>
    <m/>
    <m/>
    <m/>
    <m/>
    <s v="Job opportunities"/>
    <s v="Safe places to walk/play"/>
    <s v="Safe worksites"/>
    <m/>
    <n v="3"/>
    <n v="1"/>
    <m/>
    <n v="0"/>
    <n v="0"/>
    <n v="0"/>
    <n v="0"/>
    <n v="0"/>
    <n v="0"/>
    <n v="0"/>
    <n v="0"/>
    <n v="0"/>
    <n v="1"/>
    <n v="1"/>
    <n v="1"/>
    <m/>
    <m/>
    <n v="3"/>
    <n v="3"/>
    <s v="Correct"/>
    <x v="0"/>
    <x v="32"/>
    <x v="0"/>
    <x v="2"/>
    <x v="1"/>
    <x v="2"/>
    <s v="Spanish"/>
    <x v="3"/>
    <x v="3"/>
    <x v="3"/>
    <x v="2"/>
    <x v="5"/>
    <s v="Yes"/>
    <s v="Race Track"/>
  </r>
  <r>
    <n v="62"/>
    <s v="Clean air &amp; water"/>
    <m/>
    <s v="Smoking cessation programs"/>
    <m/>
    <m/>
    <m/>
    <m/>
    <s v="Safe childcare options"/>
    <m/>
    <m/>
    <m/>
    <s v="Safe worksites"/>
    <m/>
    <n v="4"/>
    <n v="0.75"/>
    <m/>
    <n v="0.75"/>
    <n v="0"/>
    <n v="0.75"/>
    <n v="0"/>
    <n v="0"/>
    <n v="0"/>
    <n v="0"/>
    <n v="0.75"/>
    <n v="0"/>
    <n v="0"/>
    <n v="0"/>
    <n v="0.75"/>
    <m/>
    <m/>
    <n v="3"/>
    <n v="4"/>
    <s v="Correct"/>
    <x v="0"/>
    <x v="37"/>
    <x v="0"/>
    <x v="2"/>
    <x v="1"/>
    <x v="2"/>
    <s v="Spanish"/>
    <x v="4"/>
    <x v="7"/>
    <x v="1"/>
    <x v="1"/>
    <x v="1"/>
    <s v="Yes"/>
    <s v="Race Track"/>
  </r>
  <r>
    <n v="63"/>
    <m/>
    <m/>
    <m/>
    <s v="Drug &amp; alcohol rehabilitation services"/>
    <m/>
    <s v="Transportation"/>
    <m/>
    <m/>
    <s v="Weight loss programs"/>
    <m/>
    <s v="Safe places to walk/play"/>
    <m/>
    <m/>
    <n v="4"/>
    <n v="0.75"/>
    <m/>
    <n v="0"/>
    <n v="0"/>
    <n v="0"/>
    <n v="0.75"/>
    <n v="0"/>
    <n v="0.75"/>
    <n v="0"/>
    <n v="0"/>
    <n v="0.75"/>
    <n v="0"/>
    <n v="0.75"/>
    <n v="0"/>
    <m/>
    <m/>
    <n v="3"/>
    <n v="4"/>
    <s v="Correct"/>
    <x v="0"/>
    <x v="40"/>
    <x v="0"/>
    <x v="2"/>
    <x v="3"/>
    <x v="2"/>
    <s v="English, Spanish"/>
    <x v="4"/>
    <x v="7"/>
    <x v="2"/>
    <x v="2"/>
    <x v="7"/>
    <s v="Yes"/>
    <s v="Race Track"/>
  </r>
  <r>
    <n v="64"/>
    <m/>
    <m/>
    <s v="Smoking cessation programs"/>
    <m/>
    <m/>
    <s v="Transportation"/>
    <m/>
    <m/>
    <m/>
    <m/>
    <m/>
    <s v="Safe worksites"/>
    <m/>
    <n v="3"/>
    <n v="1"/>
    <m/>
    <n v="0"/>
    <n v="0"/>
    <n v="1"/>
    <n v="0"/>
    <n v="0"/>
    <n v="1"/>
    <n v="0"/>
    <n v="0"/>
    <n v="0"/>
    <n v="0"/>
    <n v="0"/>
    <n v="1"/>
    <m/>
    <m/>
    <n v="3"/>
    <n v="3"/>
    <s v="Correct"/>
    <x v="1"/>
    <x v="28"/>
    <x v="0"/>
    <x v="2"/>
    <x v="2"/>
    <x v="2"/>
    <s v="Spanish"/>
    <x v="3"/>
    <x v="3"/>
    <x v="6"/>
    <x v="2"/>
    <x v="5"/>
    <s v="Yes"/>
    <m/>
  </r>
  <r>
    <n v="65"/>
    <m/>
    <m/>
    <m/>
    <m/>
    <s v="Recreation facilities"/>
    <m/>
    <s v="Healthier food choices"/>
    <m/>
    <m/>
    <m/>
    <s v="Safe places to walk/play"/>
    <m/>
    <m/>
    <n v="3"/>
    <n v="1"/>
    <m/>
    <n v="0"/>
    <n v="0"/>
    <n v="0"/>
    <n v="0"/>
    <n v="1"/>
    <n v="0"/>
    <n v="1"/>
    <n v="0"/>
    <n v="0"/>
    <n v="0"/>
    <n v="1"/>
    <n v="0"/>
    <m/>
    <m/>
    <n v="3"/>
    <n v="3"/>
    <s v="Correct"/>
    <x v="0"/>
    <x v="24"/>
    <x v="0"/>
    <x v="2"/>
    <x v="1"/>
    <x v="2"/>
    <s v="Spanish"/>
    <x v="4"/>
    <x v="3"/>
    <x v="0"/>
    <x v="1"/>
    <x v="3"/>
    <s v="Yes"/>
    <m/>
  </r>
  <r>
    <n v="66"/>
    <s v="Clean air &amp; water"/>
    <m/>
    <m/>
    <m/>
    <m/>
    <m/>
    <m/>
    <m/>
    <m/>
    <s v="Job opportunities"/>
    <m/>
    <s v="Safe worksites"/>
    <m/>
    <n v="3"/>
    <n v="1"/>
    <m/>
    <n v="1"/>
    <n v="0"/>
    <n v="0"/>
    <n v="0"/>
    <n v="0"/>
    <n v="0"/>
    <n v="0"/>
    <n v="0"/>
    <n v="0"/>
    <n v="1"/>
    <n v="0"/>
    <n v="1"/>
    <m/>
    <m/>
    <n v="3"/>
    <n v="3"/>
    <s v="Correct"/>
    <x v="0"/>
    <x v="41"/>
    <x v="0"/>
    <x v="2"/>
    <x v="2"/>
    <x v="2"/>
    <s v="English, Spanish"/>
    <x v="1"/>
    <x v="3"/>
    <x v="5"/>
    <x v="2"/>
    <x v="5"/>
    <s v="Yes"/>
    <s v="Race Track"/>
  </r>
  <r>
    <n v="67"/>
    <m/>
    <m/>
    <m/>
    <m/>
    <m/>
    <m/>
    <s v="Healthier food choices"/>
    <m/>
    <s v="Weight loss programs"/>
    <m/>
    <s v="Safe places to walk/play"/>
    <m/>
    <m/>
    <n v="3"/>
    <n v="1"/>
    <m/>
    <n v="0"/>
    <n v="0"/>
    <n v="0"/>
    <n v="0"/>
    <n v="0"/>
    <n v="0"/>
    <n v="1"/>
    <n v="0"/>
    <n v="1"/>
    <n v="0"/>
    <n v="1"/>
    <n v="0"/>
    <m/>
    <m/>
    <n v="3"/>
    <n v="3"/>
    <s v="Correct"/>
    <x v="0"/>
    <x v="27"/>
    <x v="0"/>
    <x v="2"/>
    <x v="1"/>
    <x v="2"/>
    <s v="Spanish"/>
    <x v="1"/>
    <x v="6"/>
    <x v="1"/>
    <x v="2"/>
    <x v="3"/>
    <s v="Yes"/>
    <s v="Race Track"/>
  </r>
  <r>
    <n v="68"/>
    <m/>
    <m/>
    <m/>
    <m/>
    <m/>
    <m/>
    <s v="Healthier food choices"/>
    <m/>
    <s v="Weight loss programs"/>
    <m/>
    <s v="Safe places to walk/play"/>
    <m/>
    <m/>
    <n v="3"/>
    <n v="1"/>
    <m/>
    <n v="0"/>
    <n v="0"/>
    <n v="0"/>
    <n v="0"/>
    <n v="0"/>
    <n v="0"/>
    <n v="1"/>
    <n v="0"/>
    <n v="1"/>
    <n v="0"/>
    <n v="1"/>
    <n v="0"/>
    <m/>
    <m/>
    <n v="3"/>
    <n v="3"/>
    <s v="Correct"/>
    <x v="0"/>
    <x v="42"/>
    <x v="0"/>
    <x v="13"/>
    <x v="3"/>
    <x v="2"/>
    <s v="Spanish"/>
    <x v="2"/>
    <x v="7"/>
    <x v="0"/>
    <x v="2"/>
    <x v="4"/>
    <s v="No"/>
    <s v="Race Track"/>
  </r>
  <r>
    <n v="69"/>
    <s v="Clean air &amp; water"/>
    <m/>
    <m/>
    <s v="Drug &amp; alcohol rehabilitation services"/>
    <m/>
    <m/>
    <m/>
    <s v="Safe childcare options"/>
    <m/>
    <m/>
    <s v="Safe places to walk/play"/>
    <s v="Safe worksites"/>
    <m/>
    <n v="5"/>
    <n v="0.6"/>
    <m/>
    <n v="0.6"/>
    <n v="0"/>
    <n v="0"/>
    <n v="0.6"/>
    <n v="0"/>
    <n v="0"/>
    <n v="0"/>
    <n v="0.6"/>
    <n v="0"/>
    <n v="0"/>
    <n v="0.6"/>
    <n v="0.6"/>
    <m/>
    <m/>
    <n v="3"/>
    <n v="5"/>
    <s v="Correct"/>
    <x v="0"/>
    <x v="14"/>
    <x v="0"/>
    <x v="2"/>
    <x v="2"/>
    <x v="2"/>
    <s v="Spanish"/>
    <x v="3"/>
    <x v="2"/>
    <x v="3"/>
    <x v="2"/>
    <x v="5"/>
    <s v="Yes"/>
    <s v="Race Track"/>
  </r>
  <r>
    <n v="70"/>
    <m/>
    <m/>
    <s v="Smoking cessation programs"/>
    <m/>
    <m/>
    <s v="Transportation"/>
    <m/>
    <m/>
    <m/>
    <m/>
    <m/>
    <s v="Safe worksites"/>
    <m/>
    <n v="3"/>
    <n v="1"/>
    <m/>
    <n v="0"/>
    <n v="0"/>
    <n v="1"/>
    <n v="0"/>
    <n v="0"/>
    <n v="1"/>
    <n v="0"/>
    <n v="0"/>
    <n v="0"/>
    <n v="0"/>
    <n v="0"/>
    <n v="1"/>
    <m/>
    <m/>
    <n v="3"/>
    <n v="3"/>
    <s v="Correct"/>
    <x v="1"/>
    <x v="28"/>
    <x v="0"/>
    <x v="2"/>
    <x v="2"/>
    <x v="2"/>
    <s v="Spanish"/>
    <x v="3"/>
    <x v="3"/>
    <x v="6"/>
    <x v="0"/>
    <x v="5"/>
    <s v="Yes"/>
    <s v="Race Track"/>
  </r>
  <r>
    <n v="71"/>
    <m/>
    <m/>
    <m/>
    <m/>
    <s v="Recreation facilities"/>
    <m/>
    <s v="Healthier food choices"/>
    <m/>
    <m/>
    <m/>
    <s v="Safe places to walk/play"/>
    <m/>
    <m/>
    <n v="3"/>
    <n v="1"/>
    <m/>
    <n v="0"/>
    <n v="0"/>
    <n v="0"/>
    <n v="0"/>
    <n v="1"/>
    <n v="0"/>
    <n v="1"/>
    <n v="0"/>
    <n v="0"/>
    <n v="0"/>
    <n v="1"/>
    <n v="0"/>
    <m/>
    <m/>
    <n v="3"/>
    <n v="3"/>
    <s v="Correct"/>
    <x v="0"/>
    <x v="24"/>
    <x v="0"/>
    <x v="2"/>
    <x v="1"/>
    <x v="2"/>
    <s v="Spanish"/>
    <x v="4"/>
    <x v="3"/>
    <x v="0"/>
    <x v="1"/>
    <x v="3"/>
    <s v="Yes"/>
    <s v="Race Track"/>
  </r>
  <r>
    <n v="72"/>
    <s v="Clean air &amp; water"/>
    <s v="Mental health services"/>
    <s v="Smoking cessation programs"/>
    <m/>
    <s v="Recreation facilities"/>
    <m/>
    <s v="Healthier food choices"/>
    <s v="Safe childcare options"/>
    <s v="Weight loss programs"/>
    <s v="Job opportunities"/>
    <s v="Safe places to walk/play"/>
    <m/>
    <m/>
    <n v="9"/>
    <n v="0.33333333333333331"/>
    <m/>
    <n v="0.33333333333333331"/>
    <n v="0.33333333333333331"/>
    <n v="0.33333333333333331"/>
    <n v="0"/>
    <n v="0.33333333333333331"/>
    <n v="0"/>
    <n v="0.33333333333333331"/>
    <n v="0.33333333333333331"/>
    <n v="0.33333333333333331"/>
    <n v="0.33333333333333331"/>
    <n v="0.33333333333333331"/>
    <n v="0"/>
    <m/>
    <m/>
    <n v="3"/>
    <n v="9"/>
    <s v="Correct"/>
    <x v="0"/>
    <x v="43"/>
    <x v="0"/>
    <x v="5"/>
    <x v="0"/>
    <x v="1"/>
    <s v="English"/>
    <x v="4"/>
    <x v="0"/>
    <x v="5"/>
    <x v="2"/>
    <x v="4"/>
    <s v="Yes"/>
    <s v="Peace Valley"/>
  </r>
  <r>
    <n v="73"/>
    <m/>
    <m/>
    <m/>
    <m/>
    <m/>
    <m/>
    <s v="Healthier food choices"/>
    <m/>
    <m/>
    <m/>
    <m/>
    <m/>
    <m/>
    <n v="1"/>
    <n v="3"/>
    <m/>
    <n v="0"/>
    <n v="0"/>
    <n v="0"/>
    <n v="0"/>
    <n v="0"/>
    <n v="0"/>
    <n v="1"/>
    <n v="0"/>
    <n v="0"/>
    <n v="0"/>
    <n v="0"/>
    <n v="0"/>
    <m/>
    <m/>
    <n v="1"/>
    <n v="1"/>
    <s v="Correct"/>
    <x v="2"/>
    <x v="11"/>
    <x v="0"/>
    <x v="22"/>
    <x v="0"/>
    <x v="1"/>
    <s v="English"/>
    <x v="4"/>
    <x v="2"/>
    <x v="3"/>
    <x v="2"/>
    <x v="0"/>
    <s v="No"/>
    <s v="Peace Valley"/>
  </r>
  <r>
    <n v="74"/>
    <m/>
    <m/>
    <m/>
    <s v="Drug &amp; alcohol rehabilitation services"/>
    <m/>
    <m/>
    <m/>
    <m/>
    <m/>
    <m/>
    <s v="Safe places to walk/play"/>
    <m/>
    <m/>
    <n v="2"/>
    <n v="1.5"/>
    <m/>
    <n v="0"/>
    <n v="0"/>
    <n v="0"/>
    <n v="1"/>
    <n v="0"/>
    <n v="0"/>
    <n v="0"/>
    <n v="0"/>
    <n v="0"/>
    <n v="0"/>
    <n v="1"/>
    <n v="0"/>
    <m/>
    <m/>
    <n v="2"/>
    <n v="2"/>
    <s v="Correct"/>
    <x v="0"/>
    <x v="20"/>
    <x v="0"/>
    <x v="23"/>
    <x v="2"/>
    <x v="2"/>
    <s v="Spanish"/>
    <x v="3"/>
    <x v="2"/>
    <x v="3"/>
    <x v="1"/>
    <x v="1"/>
    <s v="Yes"/>
    <s v="Peace Valley"/>
  </r>
  <r>
    <n v="75"/>
    <m/>
    <m/>
    <m/>
    <m/>
    <m/>
    <m/>
    <s v="Healthier food choices"/>
    <s v="Safe childcare options"/>
    <m/>
    <m/>
    <s v="Safe places to walk/play"/>
    <m/>
    <m/>
    <n v="3"/>
    <n v="1"/>
    <m/>
    <n v="0"/>
    <n v="0"/>
    <n v="0"/>
    <n v="0"/>
    <n v="0"/>
    <n v="0"/>
    <n v="1"/>
    <n v="1"/>
    <n v="0"/>
    <n v="0"/>
    <n v="1"/>
    <n v="0"/>
    <m/>
    <m/>
    <n v="3"/>
    <n v="3"/>
    <s v="Correct"/>
    <x v="0"/>
    <x v="33"/>
    <x v="0"/>
    <x v="5"/>
    <x v="0"/>
    <x v="1"/>
    <s v="English"/>
    <x v="2"/>
    <x v="6"/>
    <x v="5"/>
    <x v="2"/>
    <x v="4"/>
    <m/>
    <s v="Peace Valley"/>
  </r>
  <r>
    <n v="76"/>
    <m/>
    <m/>
    <s v="Smoking cessation programs"/>
    <s v="Drug &amp; alcohol rehabilitation services"/>
    <m/>
    <m/>
    <m/>
    <m/>
    <m/>
    <s v="Job opportunities"/>
    <m/>
    <m/>
    <m/>
    <n v="3"/>
    <n v="1"/>
    <m/>
    <n v="0"/>
    <n v="0"/>
    <n v="1"/>
    <n v="1"/>
    <n v="0"/>
    <n v="0"/>
    <n v="0"/>
    <n v="0"/>
    <n v="0"/>
    <n v="1"/>
    <n v="0"/>
    <n v="0"/>
    <m/>
    <m/>
    <n v="3"/>
    <n v="3"/>
    <s v="Correct"/>
    <x v="0"/>
    <x v="44"/>
    <x v="0"/>
    <x v="5"/>
    <x v="0"/>
    <x v="0"/>
    <s v="English"/>
    <x v="4"/>
    <x v="4"/>
    <x v="4"/>
    <x v="2"/>
    <x v="5"/>
    <m/>
    <s v="Peace Valley"/>
  </r>
  <r>
    <n v="77"/>
    <s v="Clean air &amp; water"/>
    <m/>
    <m/>
    <s v="Drug &amp; alcohol rehabilitation services"/>
    <s v="Recreation facilities"/>
    <s v="Transportation"/>
    <s v="Healthier food choices"/>
    <s v="Safe childcare options"/>
    <s v="Weight loss programs"/>
    <m/>
    <s v="Safe places to walk/play"/>
    <m/>
    <m/>
    <n v="8"/>
    <n v="0.375"/>
    <m/>
    <n v="0.375"/>
    <n v="0"/>
    <n v="0"/>
    <n v="0.375"/>
    <n v="0.375"/>
    <n v="0.375"/>
    <n v="0.375"/>
    <n v="0.375"/>
    <n v="0.375"/>
    <n v="0"/>
    <n v="0.375"/>
    <n v="0"/>
    <m/>
    <m/>
    <n v="3"/>
    <n v="8"/>
    <s v="Correct"/>
    <x v="0"/>
    <x v="45"/>
    <x v="0"/>
    <x v="22"/>
    <x v="2"/>
    <x v="2"/>
    <s v="English, Spanish"/>
    <x v="1"/>
    <x v="7"/>
    <x v="2"/>
    <x v="0"/>
    <x v="3"/>
    <s v="Yes"/>
    <s v="Hispanic Brotherhood"/>
  </r>
  <r>
    <n v="78"/>
    <m/>
    <m/>
    <m/>
    <m/>
    <m/>
    <m/>
    <s v="Healthier food choices"/>
    <m/>
    <s v="Weight loss programs"/>
    <m/>
    <s v="Safe places to walk/play"/>
    <m/>
    <m/>
    <n v="3"/>
    <n v="1"/>
    <m/>
    <n v="0"/>
    <n v="0"/>
    <n v="0"/>
    <n v="0"/>
    <n v="0"/>
    <n v="0"/>
    <n v="1"/>
    <n v="0"/>
    <n v="1"/>
    <n v="0"/>
    <n v="1"/>
    <n v="0"/>
    <m/>
    <m/>
    <n v="3"/>
    <n v="3"/>
    <s v="Correct"/>
    <x v="2"/>
    <x v="46"/>
    <x v="0"/>
    <x v="6"/>
    <x v="2"/>
    <x v="2"/>
    <s v="English, Spanish"/>
    <x v="4"/>
    <x v="7"/>
    <x v="3"/>
    <x v="1"/>
    <x v="1"/>
    <m/>
    <s v="Hispanic Brotherhood"/>
  </r>
  <r>
    <n v="79"/>
    <m/>
    <s v="Mental health services"/>
    <m/>
    <m/>
    <s v="Recreation facilities"/>
    <m/>
    <s v="Healthier food choices"/>
    <m/>
    <m/>
    <m/>
    <m/>
    <m/>
    <m/>
    <n v="3"/>
    <n v="1"/>
    <m/>
    <n v="0"/>
    <n v="1"/>
    <n v="0"/>
    <n v="0"/>
    <n v="1"/>
    <n v="0"/>
    <n v="1"/>
    <n v="0"/>
    <n v="0"/>
    <n v="0"/>
    <n v="0"/>
    <n v="0"/>
    <m/>
    <m/>
    <n v="3"/>
    <n v="3"/>
    <s v="Correct"/>
    <x v="2"/>
    <x v="47"/>
    <x v="0"/>
    <x v="6"/>
    <x v="2"/>
    <x v="2"/>
    <s v="Spanish"/>
    <x v="1"/>
    <x v="5"/>
    <x v="2"/>
    <x v="0"/>
    <x v="2"/>
    <s v="No"/>
    <s v="Hispanic Brotherhood"/>
  </r>
  <r>
    <n v="80"/>
    <s v="Clean air &amp; water"/>
    <m/>
    <m/>
    <s v="Drug &amp; alcohol rehabilitation services"/>
    <s v="Recreation facilities"/>
    <m/>
    <s v="Healthier food choices"/>
    <m/>
    <s v="Weight loss programs"/>
    <m/>
    <s v="Safe places to walk/play"/>
    <m/>
    <m/>
    <n v="6"/>
    <n v="0.5"/>
    <m/>
    <n v="0.5"/>
    <n v="0"/>
    <n v="0"/>
    <n v="0.5"/>
    <n v="0.5"/>
    <n v="0"/>
    <n v="0.5"/>
    <n v="0"/>
    <n v="0.5"/>
    <n v="0"/>
    <n v="0.5"/>
    <n v="0"/>
    <m/>
    <m/>
    <n v="3"/>
    <n v="6"/>
    <s v="Correct"/>
    <x v="0"/>
    <x v="48"/>
    <x v="0"/>
    <x v="24"/>
    <x v="2"/>
    <x v="2"/>
    <m/>
    <x v="1"/>
    <x v="7"/>
    <x v="2"/>
    <x v="2"/>
    <x v="6"/>
    <s v="Yes"/>
    <s v="Hispanic Brotherhood"/>
  </r>
  <r>
    <n v="81"/>
    <s v="Clean air &amp; water"/>
    <m/>
    <m/>
    <s v="Drug &amp; alcohol rehabilitation services"/>
    <s v="Recreation facilities"/>
    <m/>
    <m/>
    <m/>
    <m/>
    <m/>
    <s v="Safe places to walk/play"/>
    <s v="Safe worksites"/>
    <m/>
    <n v="5"/>
    <n v="0.6"/>
    <m/>
    <n v="0.6"/>
    <n v="0"/>
    <n v="0"/>
    <n v="0.6"/>
    <n v="0.6"/>
    <n v="0"/>
    <n v="0"/>
    <n v="0"/>
    <n v="0"/>
    <n v="0"/>
    <n v="0.6"/>
    <n v="0.6"/>
    <m/>
    <m/>
    <n v="3"/>
    <n v="5"/>
    <s v="Correct"/>
    <x v="1"/>
    <x v="49"/>
    <x v="0"/>
    <x v="6"/>
    <x v="2"/>
    <x v="0"/>
    <m/>
    <x v="4"/>
    <x v="2"/>
    <x v="3"/>
    <x v="0"/>
    <x v="5"/>
    <m/>
    <s v="Hispanic Brotherhood"/>
  </r>
  <r>
    <n v="82"/>
    <m/>
    <m/>
    <m/>
    <m/>
    <m/>
    <m/>
    <m/>
    <m/>
    <m/>
    <m/>
    <m/>
    <m/>
    <m/>
    <n v="0"/>
    <e v="#DIV/0!"/>
    <m/>
    <n v="0"/>
    <n v="0"/>
    <n v="0"/>
    <n v="0"/>
    <n v="0"/>
    <n v="0"/>
    <n v="0"/>
    <n v="0"/>
    <n v="0"/>
    <n v="0"/>
    <n v="0"/>
    <n v="0"/>
    <m/>
    <m/>
    <n v="0"/>
    <n v="0"/>
    <s v="Correct"/>
    <x v="0"/>
    <x v="48"/>
    <x v="0"/>
    <x v="5"/>
    <x v="7"/>
    <x v="2"/>
    <s v="English, Spanish"/>
    <x v="3"/>
    <x v="4"/>
    <x v="2"/>
    <x v="2"/>
    <x v="5"/>
    <s v="No"/>
    <s v="Hispanic Brotherhood"/>
  </r>
  <r>
    <n v="83"/>
    <m/>
    <s v="Mental health services"/>
    <m/>
    <s v="Drug &amp; alcohol rehabilitation services"/>
    <m/>
    <m/>
    <m/>
    <m/>
    <s v="Weight loss programs"/>
    <m/>
    <m/>
    <m/>
    <m/>
    <n v="3"/>
    <n v="1"/>
    <m/>
    <n v="0"/>
    <n v="1"/>
    <n v="0"/>
    <n v="1"/>
    <n v="0"/>
    <n v="0"/>
    <n v="0"/>
    <n v="0"/>
    <n v="1"/>
    <n v="0"/>
    <n v="0"/>
    <n v="0"/>
    <m/>
    <m/>
    <n v="3"/>
    <n v="3"/>
    <s v="Correct"/>
    <x v="0"/>
    <x v="22"/>
    <x v="0"/>
    <x v="25"/>
    <x v="4"/>
    <x v="2"/>
    <s v="English, Spanish"/>
    <x v="4"/>
    <x v="4"/>
    <x v="2"/>
    <x v="2"/>
    <x v="5"/>
    <m/>
    <s v="Hispanic Brotherhood"/>
  </r>
  <r>
    <n v="84"/>
    <s v="Clean air &amp; water"/>
    <m/>
    <m/>
    <s v="Drug &amp; alcohol rehabilitation services"/>
    <s v="Recreation facilities"/>
    <s v="Transportation"/>
    <s v="Healthier food choices"/>
    <s v="Safe childcare options"/>
    <s v="Weight loss programs"/>
    <m/>
    <s v="Safe places to walk/play"/>
    <m/>
    <m/>
    <n v="8"/>
    <n v="0.375"/>
    <m/>
    <n v="0.375"/>
    <n v="0"/>
    <n v="0"/>
    <n v="0.375"/>
    <n v="0.375"/>
    <n v="0.375"/>
    <n v="0.375"/>
    <n v="0.375"/>
    <n v="0.375"/>
    <n v="0"/>
    <n v="0.375"/>
    <n v="0"/>
    <m/>
    <m/>
    <n v="3"/>
    <n v="8"/>
    <s v="Correct"/>
    <x v="0"/>
    <x v="50"/>
    <x v="0"/>
    <x v="6"/>
    <x v="2"/>
    <x v="0"/>
    <s v="English, Spanish"/>
    <x v="3"/>
    <x v="2"/>
    <x v="5"/>
    <x v="2"/>
    <x v="2"/>
    <m/>
    <s v="Hispanic Brotherhood"/>
  </r>
  <r>
    <n v="85"/>
    <m/>
    <m/>
    <m/>
    <s v="Drug &amp; alcohol rehabilitation services"/>
    <m/>
    <m/>
    <m/>
    <m/>
    <m/>
    <m/>
    <m/>
    <m/>
    <m/>
    <n v="1"/>
    <n v="3"/>
    <m/>
    <n v="0"/>
    <n v="0"/>
    <n v="0"/>
    <n v="1"/>
    <n v="0"/>
    <n v="0"/>
    <n v="0"/>
    <n v="0"/>
    <n v="0"/>
    <n v="0"/>
    <n v="0"/>
    <n v="0"/>
    <m/>
    <m/>
    <n v="1"/>
    <n v="1"/>
    <s v="Correct"/>
    <x v="1"/>
    <x v="16"/>
    <x v="0"/>
    <x v="4"/>
    <x v="0"/>
    <x v="1"/>
    <s v="Hatian Creole"/>
    <x v="4"/>
    <x v="7"/>
    <x v="0"/>
    <x v="2"/>
    <x v="0"/>
    <m/>
    <s v="HAFALI 1"/>
  </r>
  <r>
    <n v="86"/>
    <s v="Clean air &amp; water"/>
    <m/>
    <m/>
    <m/>
    <m/>
    <m/>
    <s v="Healthier food choices"/>
    <m/>
    <m/>
    <m/>
    <m/>
    <s v="Safe worksites"/>
    <m/>
    <n v="3"/>
    <n v="1"/>
    <m/>
    <n v="1"/>
    <n v="0"/>
    <n v="0"/>
    <n v="0"/>
    <n v="0"/>
    <n v="0"/>
    <n v="1"/>
    <n v="0"/>
    <n v="0"/>
    <n v="0"/>
    <n v="0"/>
    <n v="1"/>
    <m/>
    <m/>
    <n v="3"/>
    <n v="3"/>
    <s v="Correct"/>
    <x v="1"/>
    <x v="5"/>
    <x v="0"/>
    <x v="5"/>
    <x v="0"/>
    <x v="0"/>
    <s v="Hatian Creole"/>
    <x v="1"/>
    <x v="7"/>
    <x v="0"/>
    <x v="2"/>
    <x v="0"/>
    <s v="Yes"/>
    <s v="HAFALI 1"/>
  </r>
  <r>
    <n v="87"/>
    <m/>
    <m/>
    <s v="Smoking cessation programs"/>
    <s v="Drug &amp; alcohol rehabilitation services"/>
    <m/>
    <m/>
    <s v="Healthier food choices"/>
    <m/>
    <m/>
    <m/>
    <m/>
    <m/>
    <m/>
    <n v="3"/>
    <n v="1"/>
    <m/>
    <n v="0"/>
    <n v="0"/>
    <n v="1"/>
    <n v="1"/>
    <n v="0"/>
    <n v="0"/>
    <n v="1"/>
    <n v="0"/>
    <n v="0"/>
    <n v="0"/>
    <n v="0"/>
    <n v="0"/>
    <m/>
    <m/>
    <n v="3"/>
    <n v="3"/>
    <s v="Correct"/>
    <x v="0"/>
    <x v="42"/>
    <x v="0"/>
    <x v="5"/>
    <x v="0"/>
    <x v="1"/>
    <s v="English, Hatian Creole"/>
    <x v="1"/>
    <x v="4"/>
    <x v="3"/>
    <x v="2"/>
    <x v="4"/>
    <s v="Yes"/>
    <s v="HAFALI 1"/>
  </r>
  <r>
    <n v="88"/>
    <m/>
    <s v="Mental health services"/>
    <m/>
    <m/>
    <s v="Recreation facilities"/>
    <s v="Transportation"/>
    <m/>
    <m/>
    <m/>
    <m/>
    <m/>
    <m/>
    <m/>
    <n v="3"/>
    <n v="1"/>
    <m/>
    <n v="0"/>
    <n v="1"/>
    <n v="0"/>
    <n v="0"/>
    <n v="1"/>
    <n v="1"/>
    <n v="0"/>
    <n v="0"/>
    <n v="0"/>
    <n v="0"/>
    <n v="0"/>
    <n v="0"/>
    <m/>
    <m/>
    <n v="3"/>
    <n v="3"/>
    <s v="Correct"/>
    <x v="1"/>
    <x v="51"/>
    <x v="0"/>
    <x v="5"/>
    <x v="0"/>
    <x v="0"/>
    <m/>
    <x v="1"/>
    <x v="5"/>
    <x v="2"/>
    <x v="2"/>
    <x v="2"/>
    <s v="No"/>
    <s v="HAFALI 1"/>
  </r>
  <r>
    <n v="89"/>
    <m/>
    <s v="Mental health services"/>
    <m/>
    <m/>
    <m/>
    <m/>
    <s v="Healthier food choices"/>
    <m/>
    <m/>
    <m/>
    <m/>
    <m/>
    <m/>
    <n v="2"/>
    <n v="1.5"/>
    <m/>
    <n v="0"/>
    <n v="1"/>
    <n v="0"/>
    <n v="0"/>
    <n v="0"/>
    <n v="0"/>
    <n v="1"/>
    <n v="0"/>
    <n v="0"/>
    <n v="0"/>
    <n v="0"/>
    <n v="0"/>
    <m/>
    <m/>
    <n v="2"/>
    <n v="2"/>
    <s v="Correct"/>
    <x v="0"/>
    <x v="7"/>
    <x v="0"/>
    <x v="10"/>
    <x v="0"/>
    <x v="0"/>
    <s v="EnglishHatian Creole, French Creole"/>
    <x v="5"/>
    <x v="1"/>
    <x v="0"/>
    <x v="2"/>
    <x v="0"/>
    <s v="No"/>
    <s v="HAFALI 1"/>
  </r>
  <r>
    <n v="90"/>
    <m/>
    <s v="Mental health services"/>
    <m/>
    <m/>
    <m/>
    <m/>
    <s v="Healthier food choices"/>
    <m/>
    <m/>
    <m/>
    <m/>
    <m/>
    <m/>
    <n v="2"/>
    <n v="1.5"/>
    <m/>
    <n v="0"/>
    <n v="1"/>
    <n v="0"/>
    <n v="0"/>
    <n v="0"/>
    <n v="0"/>
    <n v="1"/>
    <n v="0"/>
    <n v="0"/>
    <n v="0"/>
    <n v="0"/>
    <n v="0"/>
    <m/>
    <m/>
    <n v="2"/>
    <n v="2"/>
    <s v="Correct"/>
    <x v="1"/>
    <x v="1"/>
    <x v="0"/>
    <x v="10"/>
    <x v="0"/>
    <x v="0"/>
    <s v="EnglishHatian Creole, French Creole"/>
    <x v="5"/>
    <x v="1"/>
    <x v="0"/>
    <x v="2"/>
    <x v="0"/>
    <m/>
    <s v="HAFALI 1"/>
  </r>
  <r>
    <n v="91"/>
    <m/>
    <s v="Mental health services"/>
    <m/>
    <s v="Drug &amp; alcohol rehabilitation services"/>
    <m/>
    <m/>
    <s v="Healthier food choices"/>
    <s v="Safe childcare options"/>
    <m/>
    <s v="Job opportunities"/>
    <m/>
    <m/>
    <m/>
    <n v="5"/>
    <n v="0.6"/>
    <m/>
    <n v="0"/>
    <n v="0.6"/>
    <n v="0"/>
    <n v="0.6"/>
    <n v="0"/>
    <n v="0"/>
    <n v="0.6"/>
    <n v="0.6"/>
    <n v="0"/>
    <n v="0.6"/>
    <n v="0"/>
    <n v="0"/>
    <m/>
    <m/>
    <n v="3"/>
    <n v="5"/>
    <s v="Correct"/>
    <x v="0"/>
    <x v="43"/>
    <x v="0"/>
    <x v="2"/>
    <x v="0"/>
    <x v="1"/>
    <s v="English"/>
    <x v="0"/>
    <x v="8"/>
    <x v="0"/>
    <x v="2"/>
    <x v="0"/>
    <s v="Yes"/>
    <s v="HAFALI 1"/>
  </r>
  <r>
    <n v="92"/>
    <m/>
    <s v="Mental health services"/>
    <m/>
    <s v="Drug &amp; alcohol rehabilitation services"/>
    <m/>
    <m/>
    <m/>
    <m/>
    <m/>
    <s v="Job opportunities"/>
    <m/>
    <m/>
    <m/>
    <n v="3"/>
    <n v="1"/>
    <m/>
    <n v="0"/>
    <n v="1"/>
    <n v="0"/>
    <n v="1"/>
    <n v="0"/>
    <n v="0"/>
    <n v="0"/>
    <n v="0"/>
    <n v="0"/>
    <n v="1"/>
    <n v="0"/>
    <n v="0"/>
    <m/>
    <m/>
    <n v="3"/>
    <n v="3"/>
    <s v="Correct"/>
    <x v="0"/>
    <x v="52"/>
    <x v="0"/>
    <x v="2"/>
    <x v="0"/>
    <x v="0"/>
    <s v="EnglishHatian Creole, French Creole"/>
    <x v="3"/>
    <x v="7"/>
    <x v="5"/>
    <x v="2"/>
    <x v="4"/>
    <s v="Yes"/>
    <s v="HAFALI 1"/>
  </r>
  <r>
    <n v="93"/>
    <s v="Clean air &amp; water"/>
    <s v="Mental health services"/>
    <s v="Smoking cessation programs"/>
    <m/>
    <s v="Recreation facilities"/>
    <s v="Transportation"/>
    <s v="Healthier food choices"/>
    <m/>
    <s v="Weight loss programs"/>
    <m/>
    <s v="Safe places to walk/play"/>
    <m/>
    <m/>
    <n v="8"/>
    <n v="0.375"/>
    <m/>
    <n v="0.375"/>
    <n v="0.375"/>
    <n v="0.375"/>
    <n v="0"/>
    <n v="0.375"/>
    <n v="0.375"/>
    <n v="0.375"/>
    <n v="0"/>
    <n v="0.375"/>
    <n v="0"/>
    <n v="0.375"/>
    <n v="0"/>
    <m/>
    <m/>
    <n v="3"/>
    <n v="8"/>
    <s v="Correct"/>
    <x v="0"/>
    <x v="22"/>
    <x v="0"/>
    <x v="5"/>
    <x v="2"/>
    <x v="0"/>
    <s v="Hatian Creole"/>
    <x v="4"/>
    <x v="7"/>
    <x v="0"/>
    <x v="2"/>
    <x v="3"/>
    <s v="Yes"/>
    <s v="HAFALI 1"/>
  </r>
  <r>
    <n v="94"/>
    <m/>
    <m/>
    <m/>
    <m/>
    <m/>
    <m/>
    <s v="Healthier food choices"/>
    <m/>
    <s v="Weight loss programs"/>
    <s v="Job opportunities"/>
    <m/>
    <m/>
    <m/>
    <n v="3"/>
    <n v="1"/>
    <m/>
    <n v="0"/>
    <n v="0"/>
    <n v="0"/>
    <n v="0"/>
    <n v="0"/>
    <n v="0"/>
    <n v="1"/>
    <n v="0"/>
    <n v="1"/>
    <n v="1"/>
    <n v="0"/>
    <n v="0"/>
    <m/>
    <m/>
    <n v="3"/>
    <n v="3"/>
    <s v="Correct"/>
    <x v="0"/>
    <x v="53"/>
    <x v="0"/>
    <x v="10"/>
    <x v="0"/>
    <x v="0"/>
    <s v="Hatian Creole, French Creole"/>
    <x v="1"/>
    <x v="7"/>
    <x v="1"/>
    <x v="2"/>
    <x v="4"/>
    <m/>
    <s v="HAFALI 1"/>
  </r>
  <r>
    <n v="95"/>
    <m/>
    <m/>
    <m/>
    <m/>
    <m/>
    <m/>
    <s v="Healthier food choices"/>
    <m/>
    <s v="Weight loss programs"/>
    <s v="Job opportunities"/>
    <m/>
    <m/>
    <m/>
    <n v="3"/>
    <n v="1"/>
    <m/>
    <n v="0"/>
    <n v="0"/>
    <n v="0"/>
    <n v="0"/>
    <n v="0"/>
    <n v="0"/>
    <n v="1"/>
    <n v="0"/>
    <n v="1"/>
    <n v="1"/>
    <n v="0"/>
    <n v="0"/>
    <m/>
    <m/>
    <n v="3"/>
    <n v="3"/>
    <s v="Correct"/>
    <x v="0"/>
    <x v="53"/>
    <x v="0"/>
    <x v="11"/>
    <x v="2"/>
    <x v="0"/>
    <m/>
    <x v="3"/>
    <x v="2"/>
    <x v="3"/>
    <x v="0"/>
    <x v="3"/>
    <m/>
    <s v="HAFALI 1"/>
  </r>
  <r>
    <n v="96"/>
    <m/>
    <m/>
    <s v="Smoking cessation programs"/>
    <m/>
    <m/>
    <m/>
    <s v="Healthier food choices"/>
    <m/>
    <s v="Weight loss programs"/>
    <m/>
    <m/>
    <m/>
    <m/>
    <n v="3"/>
    <n v="1"/>
    <m/>
    <n v="0"/>
    <n v="0"/>
    <n v="1"/>
    <n v="0"/>
    <n v="0"/>
    <n v="0"/>
    <n v="1"/>
    <n v="0"/>
    <n v="1"/>
    <n v="0"/>
    <n v="0"/>
    <n v="0"/>
    <m/>
    <m/>
    <n v="3"/>
    <n v="3"/>
    <s v="Correct"/>
    <x v="1"/>
    <x v="44"/>
    <x v="0"/>
    <x v="5"/>
    <x v="0"/>
    <x v="1"/>
    <s v="English, Spanish, Hatian Creole"/>
    <x v="2"/>
    <x v="1"/>
    <x v="2"/>
    <x v="2"/>
    <x v="5"/>
    <s v="Yes"/>
    <s v="HAFALI 1"/>
  </r>
  <r>
    <n v="97"/>
    <m/>
    <m/>
    <s v="Smoking cessation programs"/>
    <m/>
    <s v="Recreation facilities"/>
    <m/>
    <m/>
    <m/>
    <m/>
    <m/>
    <m/>
    <m/>
    <m/>
    <n v="2"/>
    <n v="1.5"/>
    <m/>
    <n v="0"/>
    <n v="0"/>
    <n v="1"/>
    <n v="0"/>
    <n v="1"/>
    <n v="0"/>
    <n v="0"/>
    <n v="0"/>
    <n v="0"/>
    <n v="0"/>
    <n v="0"/>
    <n v="0"/>
    <m/>
    <m/>
    <n v="2"/>
    <n v="2"/>
    <s v="Correct"/>
    <x v="0"/>
    <x v="24"/>
    <x v="2"/>
    <x v="26"/>
    <x v="0"/>
    <x v="2"/>
    <s v="English"/>
    <x v="5"/>
    <x v="0"/>
    <x v="0"/>
    <x v="2"/>
    <x v="0"/>
    <s v="Yes"/>
    <s v="HAFALI 1"/>
  </r>
  <r>
    <n v="98"/>
    <m/>
    <m/>
    <s v="Smoking cessation programs"/>
    <s v="Drug &amp; alcohol rehabilitation services"/>
    <m/>
    <m/>
    <m/>
    <m/>
    <s v="Weight loss programs"/>
    <m/>
    <m/>
    <m/>
    <m/>
    <n v="3"/>
    <n v="1"/>
    <m/>
    <n v="0"/>
    <n v="0"/>
    <n v="1"/>
    <n v="1"/>
    <n v="0"/>
    <n v="0"/>
    <n v="0"/>
    <n v="0"/>
    <n v="1"/>
    <n v="0"/>
    <n v="0"/>
    <n v="0"/>
    <m/>
    <m/>
    <n v="3"/>
    <n v="3"/>
    <s v="Correct"/>
    <x v="0"/>
    <x v="22"/>
    <x v="0"/>
    <x v="5"/>
    <x v="0"/>
    <x v="0"/>
    <s v="English, Hatian Creole"/>
    <x v="4"/>
    <x v="4"/>
    <x v="0"/>
    <x v="2"/>
    <x v="4"/>
    <m/>
    <s v="HAFALI 1"/>
  </r>
  <r>
    <n v="99"/>
    <m/>
    <m/>
    <m/>
    <m/>
    <m/>
    <m/>
    <m/>
    <m/>
    <m/>
    <m/>
    <m/>
    <m/>
    <m/>
    <n v="0"/>
    <e v="#DIV/0!"/>
    <m/>
    <n v="0"/>
    <n v="0"/>
    <n v="0"/>
    <n v="0"/>
    <n v="0"/>
    <n v="0"/>
    <n v="0"/>
    <n v="0"/>
    <n v="0"/>
    <n v="0"/>
    <n v="0"/>
    <n v="0"/>
    <m/>
    <m/>
    <n v="0"/>
    <n v="0"/>
    <s v="Correct"/>
    <x v="2"/>
    <x v="54"/>
    <x v="0"/>
    <x v="5"/>
    <x v="3"/>
    <x v="0"/>
    <s v="Hatian Creole"/>
    <x v="3"/>
    <x v="4"/>
    <x v="3"/>
    <x v="2"/>
    <x v="3"/>
    <m/>
    <s v="HAFALI 1"/>
  </r>
  <r>
    <n v="100"/>
    <m/>
    <s v="Mental health services"/>
    <m/>
    <m/>
    <m/>
    <m/>
    <s v="Healthier food choices"/>
    <m/>
    <m/>
    <m/>
    <m/>
    <m/>
    <m/>
    <n v="2"/>
    <n v="1.5"/>
    <m/>
    <n v="0"/>
    <n v="1"/>
    <n v="0"/>
    <n v="0"/>
    <n v="0"/>
    <n v="0"/>
    <n v="1"/>
    <n v="0"/>
    <n v="0"/>
    <n v="0"/>
    <n v="0"/>
    <n v="0"/>
    <m/>
    <m/>
    <n v="2"/>
    <n v="2"/>
    <s v="Correct"/>
    <x v="0"/>
    <x v="22"/>
    <x v="0"/>
    <x v="5"/>
    <x v="8"/>
    <x v="0"/>
    <s v="English, Hatian Creole"/>
    <x v="1"/>
    <x v="3"/>
    <x v="3"/>
    <x v="2"/>
    <x v="4"/>
    <s v="Yes"/>
    <s v="HAFALI 1"/>
  </r>
  <r>
    <n v="101"/>
    <m/>
    <m/>
    <m/>
    <m/>
    <s v="Recreation facilities"/>
    <m/>
    <s v="Healthier food choices"/>
    <m/>
    <m/>
    <m/>
    <m/>
    <s v="Safe worksites"/>
    <m/>
    <n v="3"/>
    <n v="1"/>
    <m/>
    <n v="0"/>
    <n v="0"/>
    <n v="0"/>
    <n v="0"/>
    <n v="1"/>
    <n v="0"/>
    <n v="1"/>
    <n v="0"/>
    <n v="0"/>
    <n v="0"/>
    <n v="0"/>
    <n v="1"/>
    <m/>
    <m/>
    <n v="3"/>
    <n v="3"/>
    <s v="Correct"/>
    <x v="1"/>
    <x v="29"/>
    <x v="1"/>
    <x v="27"/>
    <x v="0"/>
    <x v="1"/>
    <s v="Hatian Creole"/>
    <x v="0"/>
    <x v="1"/>
    <x v="4"/>
    <x v="1"/>
    <x v="3"/>
    <s v="Yes"/>
    <s v="HAFALI 1"/>
  </r>
  <r>
    <n v="102"/>
    <s v="Clean air &amp; water"/>
    <s v="Mental health services"/>
    <m/>
    <m/>
    <m/>
    <m/>
    <s v="Healthier food choices"/>
    <m/>
    <m/>
    <m/>
    <m/>
    <m/>
    <m/>
    <n v="3"/>
    <n v="1"/>
    <m/>
    <n v="1"/>
    <n v="1"/>
    <n v="0"/>
    <n v="0"/>
    <n v="0"/>
    <n v="0"/>
    <n v="1"/>
    <n v="0"/>
    <n v="0"/>
    <n v="0"/>
    <n v="0"/>
    <n v="0"/>
    <m/>
    <m/>
    <n v="3"/>
    <n v="3"/>
    <s v="Correct"/>
    <x v="1"/>
    <x v="55"/>
    <x v="0"/>
    <x v="0"/>
    <x v="0"/>
    <x v="0"/>
    <s v="English, Hatian Creole"/>
    <x v="0"/>
    <x v="0"/>
    <x v="0"/>
    <x v="2"/>
    <x v="0"/>
    <s v="Yes"/>
    <s v="HAFALI 1"/>
  </r>
  <r>
    <n v="103"/>
    <m/>
    <m/>
    <m/>
    <m/>
    <m/>
    <s v="Transportation"/>
    <m/>
    <m/>
    <m/>
    <m/>
    <m/>
    <s v="Safe worksites"/>
    <m/>
    <n v="2"/>
    <n v="1.5"/>
    <m/>
    <n v="0"/>
    <n v="0"/>
    <n v="0"/>
    <n v="0"/>
    <n v="0"/>
    <n v="1"/>
    <n v="0"/>
    <n v="0"/>
    <n v="0"/>
    <n v="0"/>
    <n v="0"/>
    <n v="1"/>
    <m/>
    <m/>
    <n v="2"/>
    <n v="2"/>
    <s v="Correct"/>
    <x v="0"/>
    <x v="42"/>
    <x v="0"/>
    <x v="5"/>
    <x v="0"/>
    <x v="1"/>
    <s v="English, Spanish, Hatian Creole"/>
    <x v="5"/>
    <x v="1"/>
    <x v="0"/>
    <x v="2"/>
    <x v="0"/>
    <s v="Yes"/>
    <s v="HAFALI 1"/>
  </r>
  <r>
    <n v="104"/>
    <m/>
    <m/>
    <m/>
    <m/>
    <m/>
    <s v="Transportation"/>
    <m/>
    <m/>
    <m/>
    <m/>
    <m/>
    <s v="Safe worksites"/>
    <m/>
    <n v="2"/>
    <n v="1.5"/>
    <m/>
    <n v="0"/>
    <n v="0"/>
    <n v="0"/>
    <n v="0"/>
    <n v="0"/>
    <n v="1"/>
    <n v="0"/>
    <n v="0"/>
    <n v="0"/>
    <n v="0"/>
    <n v="0"/>
    <n v="1"/>
    <m/>
    <m/>
    <n v="2"/>
    <n v="2"/>
    <s v="Correct"/>
    <x v="1"/>
    <x v="0"/>
    <x v="0"/>
    <x v="5"/>
    <x v="0"/>
    <x v="1"/>
    <s v="English"/>
    <x v="1"/>
    <x v="0"/>
    <x v="4"/>
    <x v="2"/>
    <x v="3"/>
    <s v="No"/>
    <s v="HAFALI 1"/>
  </r>
  <r>
    <n v="105"/>
    <m/>
    <m/>
    <s v="Smoking cessation programs"/>
    <m/>
    <s v="Recreation facilities"/>
    <m/>
    <s v="Healthier food choices"/>
    <m/>
    <m/>
    <m/>
    <m/>
    <m/>
    <m/>
    <n v="3"/>
    <n v="1"/>
    <m/>
    <n v="0"/>
    <n v="0"/>
    <n v="1"/>
    <n v="0"/>
    <n v="1"/>
    <n v="0"/>
    <n v="1"/>
    <n v="0"/>
    <n v="0"/>
    <n v="0"/>
    <n v="0"/>
    <n v="0"/>
    <m/>
    <m/>
    <n v="3"/>
    <n v="3"/>
    <s v="Correct"/>
    <x v="1"/>
    <x v="22"/>
    <x v="2"/>
    <x v="28"/>
    <x v="0"/>
    <x v="1"/>
    <s v="English, Hatian Creole"/>
    <x v="1"/>
    <x v="8"/>
    <x v="6"/>
    <x v="2"/>
    <x v="0"/>
    <s v="No"/>
    <s v="HAFALI 1"/>
  </r>
  <r>
    <n v="106"/>
    <m/>
    <m/>
    <m/>
    <m/>
    <m/>
    <m/>
    <s v="Healthier food choices"/>
    <s v="Safe childcare options"/>
    <s v="Weight loss programs"/>
    <m/>
    <m/>
    <m/>
    <m/>
    <n v="3"/>
    <n v="1"/>
    <m/>
    <n v="0"/>
    <n v="0"/>
    <n v="0"/>
    <n v="0"/>
    <n v="0"/>
    <n v="0"/>
    <n v="1"/>
    <n v="1"/>
    <n v="1"/>
    <n v="0"/>
    <n v="0"/>
    <n v="0"/>
    <m/>
    <m/>
    <n v="3"/>
    <n v="3"/>
    <s v="Correct"/>
    <x v="0"/>
    <x v="31"/>
    <x v="0"/>
    <x v="0"/>
    <x v="0"/>
    <x v="1"/>
    <s v="English"/>
    <x v="3"/>
    <x v="3"/>
    <x v="5"/>
    <x v="2"/>
    <x v="0"/>
    <s v="Yes"/>
    <s v="HAFALI 1"/>
  </r>
  <r>
    <n v="107"/>
    <m/>
    <m/>
    <m/>
    <m/>
    <s v="Recreation facilities"/>
    <m/>
    <m/>
    <m/>
    <s v="Weight loss programs"/>
    <s v="Job opportunities"/>
    <m/>
    <m/>
    <m/>
    <n v="3"/>
    <n v="1"/>
    <m/>
    <n v="0"/>
    <n v="0"/>
    <n v="0"/>
    <n v="0"/>
    <n v="1"/>
    <n v="0"/>
    <n v="0"/>
    <n v="0"/>
    <n v="1"/>
    <n v="1"/>
    <n v="0"/>
    <n v="0"/>
    <m/>
    <m/>
    <n v="3"/>
    <n v="3"/>
    <s v="Correct"/>
    <x v="0"/>
    <x v="18"/>
    <x v="0"/>
    <x v="2"/>
    <x v="8"/>
    <x v="1"/>
    <s v="EnglishHatian Creole, French Creole"/>
    <x v="5"/>
    <x v="7"/>
    <x v="0"/>
    <x v="2"/>
    <x v="5"/>
    <s v="Yes"/>
    <s v="HAFALI 1"/>
  </r>
  <r>
    <n v="108"/>
    <s v="Clean air &amp; water"/>
    <m/>
    <m/>
    <m/>
    <s v="Recreation facilities"/>
    <m/>
    <s v="Healthier food choices"/>
    <m/>
    <m/>
    <m/>
    <m/>
    <m/>
    <m/>
    <n v="3"/>
    <n v="1"/>
    <m/>
    <n v="1"/>
    <n v="0"/>
    <n v="0"/>
    <n v="0"/>
    <n v="1"/>
    <n v="0"/>
    <n v="1"/>
    <n v="0"/>
    <n v="0"/>
    <n v="0"/>
    <n v="0"/>
    <n v="0"/>
    <m/>
    <m/>
    <n v="3"/>
    <n v="3"/>
    <s v="Correct"/>
    <x v="1"/>
    <x v="35"/>
    <x v="0"/>
    <x v="0"/>
    <x v="0"/>
    <x v="1"/>
    <s v="English"/>
    <x v="3"/>
    <x v="3"/>
    <x v="5"/>
    <x v="2"/>
    <x v="3"/>
    <s v="Yes"/>
    <s v="HAFALI 1"/>
  </r>
  <r>
    <n v="109"/>
    <m/>
    <m/>
    <s v="Smoking cessation programs"/>
    <m/>
    <m/>
    <m/>
    <m/>
    <m/>
    <s v="Weight loss programs"/>
    <s v="Job opportunities"/>
    <m/>
    <m/>
    <m/>
    <n v="3"/>
    <n v="1"/>
    <m/>
    <n v="0"/>
    <n v="0"/>
    <n v="1"/>
    <n v="0"/>
    <n v="0"/>
    <n v="0"/>
    <n v="0"/>
    <n v="0"/>
    <n v="1"/>
    <n v="1"/>
    <n v="0"/>
    <n v="0"/>
    <m/>
    <m/>
    <n v="3"/>
    <n v="3"/>
    <s v="Correct"/>
    <x v="0"/>
    <x v="46"/>
    <x v="0"/>
    <x v="0"/>
    <x v="0"/>
    <x v="0"/>
    <s v="French Creole"/>
    <x v="3"/>
    <x v="1"/>
    <x v="0"/>
    <x v="2"/>
    <x v="3"/>
    <s v="Yes"/>
    <s v="HAFALI 1"/>
  </r>
  <r>
    <n v="110"/>
    <m/>
    <m/>
    <m/>
    <s v="Drug &amp; alcohol rehabilitation services"/>
    <m/>
    <m/>
    <s v="Healthier food choices"/>
    <m/>
    <s v="Weight loss programs"/>
    <m/>
    <m/>
    <m/>
    <m/>
    <n v="3"/>
    <n v="1"/>
    <m/>
    <n v="0"/>
    <n v="0"/>
    <n v="0"/>
    <n v="1"/>
    <n v="0"/>
    <n v="0"/>
    <n v="1"/>
    <n v="0"/>
    <n v="1"/>
    <n v="0"/>
    <n v="0"/>
    <n v="0"/>
    <m/>
    <m/>
    <n v="3"/>
    <n v="3"/>
    <s v="Correct"/>
    <x v="0"/>
    <x v="5"/>
    <x v="0"/>
    <x v="5"/>
    <x v="0"/>
    <x v="1"/>
    <s v="English, Hatian Creole"/>
    <x v="1"/>
    <x v="7"/>
    <x v="4"/>
    <x v="1"/>
    <x v="1"/>
    <s v="No"/>
    <s v="HAFALI 1"/>
  </r>
  <r>
    <n v="111"/>
    <m/>
    <m/>
    <m/>
    <s v="Drug &amp; alcohol rehabilitation services"/>
    <m/>
    <m/>
    <s v="Healthier food choices"/>
    <m/>
    <s v="Weight loss programs"/>
    <m/>
    <m/>
    <m/>
    <m/>
    <n v="3"/>
    <n v="1"/>
    <m/>
    <n v="0"/>
    <n v="0"/>
    <n v="0"/>
    <n v="1"/>
    <n v="0"/>
    <n v="0"/>
    <n v="1"/>
    <n v="0"/>
    <n v="1"/>
    <n v="0"/>
    <n v="0"/>
    <n v="0"/>
    <m/>
    <m/>
    <n v="3"/>
    <n v="3"/>
    <s v="Correct"/>
    <x v="0"/>
    <x v="5"/>
    <x v="0"/>
    <x v="11"/>
    <x v="2"/>
    <x v="0"/>
    <m/>
    <x v="3"/>
    <x v="2"/>
    <x v="3"/>
    <x v="0"/>
    <x v="3"/>
    <m/>
    <s v="HAFALI 1"/>
  </r>
  <r>
    <n v="112"/>
    <m/>
    <s v="Mental health services"/>
    <m/>
    <s v="Drug &amp; alcohol rehabilitation services"/>
    <m/>
    <s v="Transportation"/>
    <m/>
    <m/>
    <m/>
    <m/>
    <m/>
    <m/>
    <m/>
    <n v="3"/>
    <n v="1"/>
    <m/>
    <n v="0"/>
    <n v="1"/>
    <n v="0"/>
    <n v="1"/>
    <n v="0"/>
    <n v="1"/>
    <n v="0"/>
    <n v="0"/>
    <n v="0"/>
    <n v="0"/>
    <n v="0"/>
    <n v="0"/>
    <m/>
    <m/>
    <n v="3"/>
    <n v="3"/>
    <s v="Correct"/>
    <x v="0"/>
    <x v="22"/>
    <x v="0"/>
    <x v="0"/>
    <x v="0"/>
    <x v="1"/>
    <s v="English, Hatian Creole"/>
    <x v="3"/>
    <x v="7"/>
    <x v="0"/>
    <x v="2"/>
    <x v="4"/>
    <s v="No"/>
    <s v="HAFALI 1"/>
  </r>
  <r>
    <n v="113"/>
    <m/>
    <s v="Mental health services"/>
    <m/>
    <m/>
    <m/>
    <m/>
    <s v="Healthier food choices"/>
    <m/>
    <s v="Weight loss programs"/>
    <m/>
    <m/>
    <m/>
    <m/>
    <n v="3"/>
    <n v="1"/>
    <m/>
    <n v="0"/>
    <n v="1"/>
    <n v="0"/>
    <n v="0"/>
    <n v="0"/>
    <n v="0"/>
    <n v="1"/>
    <n v="0"/>
    <n v="1"/>
    <n v="0"/>
    <n v="0"/>
    <n v="0"/>
    <m/>
    <m/>
    <n v="3"/>
    <n v="3"/>
    <s v="Correct"/>
    <x v="0"/>
    <x v="50"/>
    <x v="0"/>
    <x v="5"/>
    <x v="8"/>
    <x v="0"/>
    <s v="English, Hatian Creole"/>
    <x v="2"/>
    <x v="7"/>
    <x v="2"/>
    <x v="2"/>
    <x v="5"/>
    <s v="No"/>
    <s v="HAFALI 1"/>
  </r>
  <r>
    <n v="114"/>
    <m/>
    <m/>
    <m/>
    <m/>
    <m/>
    <m/>
    <m/>
    <s v="Safe childcare options"/>
    <m/>
    <m/>
    <m/>
    <m/>
    <m/>
    <n v="1"/>
    <n v="3"/>
    <m/>
    <n v="0"/>
    <n v="0"/>
    <n v="0"/>
    <n v="0"/>
    <n v="0"/>
    <n v="0"/>
    <n v="0"/>
    <n v="1"/>
    <n v="0"/>
    <n v="0"/>
    <n v="0"/>
    <n v="0"/>
    <m/>
    <m/>
    <n v="1"/>
    <n v="1"/>
    <s v="Correct"/>
    <x v="0"/>
    <x v="32"/>
    <x v="0"/>
    <x v="0"/>
    <x v="0"/>
    <x v="1"/>
    <s v="English, Hatian Creole"/>
    <x v="3"/>
    <x v="7"/>
    <x v="1"/>
    <x v="1"/>
    <x v="3"/>
    <s v="Yes"/>
    <s v="HAFALI 1"/>
  </r>
  <r>
    <n v="115"/>
    <m/>
    <m/>
    <m/>
    <m/>
    <m/>
    <m/>
    <s v="Healthier food choices"/>
    <m/>
    <s v="Weight loss programs"/>
    <s v="Job opportunities"/>
    <m/>
    <m/>
    <m/>
    <n v="3"/>
    <n v="1"/>
    <m/>
    <n v="0"/>
    <n v="0"/>
    <n v="0"/>
    <n v="0"/>
    <n v="0"/>
    <n v="0"/>
    <n v="1"/>
    <n v="0"/>
    <n v="1"/>
    <n v="1"/>
    <n v="0"/>
    <n v="0"/>
    <m/>
    <m/>
    <n v="3"/>
    <n v="3"/>
    <s v="Correct"/>
    <x v="0"/>
    <x v="4"/>
    <x v="0"/>
    <x v="5"/>
    <x v="0"/>
    <x v="0"/>
    <s v="English, Hatian Creole"/>
    <x v="1"/>
    <x v="4"/>
    <x v="1"/>
    <x v="1"/>
    <x v="3"/>
    <m/>
    <s v="HAFALI 1"/>
  </r>
  <r>
    <n v="116"/>
    <m/>
    <m/>
    <m/>
    <m/>
    <m/>
    <s v="Transportation"/>
    <s v="Healthier food choices"/>
    <m/>
    <m/>
    <s v="Job opportunities"/>
    <m/>
    <m/>
    <m/>
    <n v="3"/>
    <n v="1"/>
    <m/>
    <n v="0"/>
    <n v="0"/>
    <n v="0"/>
    <n v="0"/>
    <n v="0"/>
    <n v="1"/>
    <n v="1"/>
    <n v="0"/>
    <n v="0"/>
    <n v="1"/>
    <n v="0"/>
    <n v="0"/>
    <m/>
    <m/>
    <n v="3"/>
    <n v="3"/>
    <s v="Correct"/>
    <x v="0"/>
    <x v="9"/>
    <x v="0"/>
    <x v="5"/>
    <x v="0"/>
    <x v="1"/>
    <s v="Hatian Creole"/>
    <x v="1"/>
    <x v="7"/>
    <x v="0"/>
    <x v="2"/>
    <x v="0"/>
    <s v="Yes"/>
    <s v="HAFALI 1"/>
  </r>
  <r>
    <n v="117"/>
    <m/>
    <s v="Mental health services"/>
    <s v="Smoking cessation programs"/>
    <s v="Drug &amp; alcohol rehabilitation services"/>
    <s v="Recreation facilities"/>
    <s v="Transportation"/>
    <s v="Healthier food choices"/>
    <m/>
    <s v="Weight loss programs"/>
    <m/>
    <s v="Safe places to walk/play"/>
    <m/>
    <m/>
    <n v="8"/>
    <n v="0.375"/>
    <m/>
    <n v="0"/>
    <n v="0.375"/>
    <n v="0.375"/>
    <n v="0.375"/>
    <n v="0.375"/>
    <n v="0.375"/>
    <n v="0.375"/>
    <n v="0"/>
    <n v="0.375"/>
    <n v="0"/>
    <n v="0.375"/>
    <n v="0"/>
    <m/>
    <m/>
    <n v="3"/>
    <n v="8"/>
    <s v="Correct"/>
    <x v="0"/>
    <x v="46"/>
    <x v="0"/>
    <x v="2"/>
    <x v="0"/>
    <x v="1"/>
    <s v="Hatian Creole"/>
    <x v="0"/>
    <x v="7"/>
    <x v="2"/>
    <x v="2"/>
    <x v="2"/>
    <s v="No"/>
    <s v="HAFALI 1"/>
  </r>
  <r>
    <n v="118"/>
    <m/>
    <m/>
    <m/>
    <m/>
    <m/>
    <m/>
    <s v="Healthier food choices"/>
    <s v="Safe childcare options"/>
    <m/>
    <s v="Job opportunities"/>
    <m/>
    <m/>
    <m/>
    <n v="3"/>
    <n v="1"/>
    <m/>
    <n v="0"/>
    <n v="0"/>
    <n v="0"/>
    <n v="0"/>
    <n v="0"/>
    <n v="0"/>
    <n v="1"/>
    <n v="1"/>
    <n v="0"/>
    <n v="1"/>
    <n v="0"/>
    <n v="0"/>
    <m/>
    <m/>
    <n v="3"/>
    <n v="3"/>
    <s v="Correct"/>
    <x v="1"/>
    <x v="13"/>
    <x v="0"/>
    <x v="10"/>
    <x v="0"/>
    <x v="0"/>
    <s v="Spanish, Hatian Creole"/>
    <x v="5"/>
    <x v="7"/>
    <x v="2"/>
    <x v="2"/>
    <x v="0"/>
    <s v="No"/>
    <s v="HAFALI 1"/>
  </r>
  <r>
    <n v="119"/>
    <m/>
    <m/>
    <m/>
    <m/>
    <m/>
    <m/>
    <s v="Healthier food choices"/>
    <m/>
    <s v="Weight loss programs"/>
    <m/>
    <m/>
    <m/>
    <m/>
    <n v="2"/>
    <n v="1.5"/>
    <m/>
    <n v="0"/>
    <n v="0"/>
    <n v="0"/>
    <n v="0"/>
    <n v="0"/>
    <n v="0"/>
    <n v="1"/>
    <n v="0"/>
    <n v="1"/>
    <n v="0"/>
    <n v="0"/>
    <n v="0"/>
    <m/>
    <m/>
    <n v="2"/>
    <n v="2"/>
    <s v="Correct"/>
    <x v="0"/>
    <x v="52"/>
    <x v="0"/>
    <x v="2"/>
    <x v="8"/>
    <x v="1"/>
    <s v="English, Hatian Creole"/>
    <x v="2"/>
    <x v="0"/>
    <x v="0"/>
    <x v="2"/>
    <x v="2"/>
    <s v="Yes"/>
    <s v="HAFALI 1"/>
  </r>
  <r>
    <n v="120"/>
    <m/>
    <m/>
    <m/>
    <m/>
    <m/>
    <s v="Transportation"/>
    <s v="Healthier food choices"/>
    <m/>
    <m/>
    <s v="Job opportunities"/>
    <m/>
    <m/>
    <m/>
    <n v="3"/>
    <n v="1"/>
    <m/>
    <n v="0"/>
    <n v="0"/>
    <n v="0"/>
    <n v="0"/>
    <n v="0"/>
    <n v="1"/>
    <n v="1"/>
    <n v="0"/>
    <n v="0"/>
    <n v="1"/>
    <n v="0"/>
    <n v="0"/>
    <m/>
    <m/>
    <n v="3"/>
    <n v="3"/>
    <s v="Correct"/>
    <x v="0"/>
    <x v="56"/>
    <x v="0"/>
    <x v="2"/>
    <x v="0"/>
    <x v="1"/>
    <s v="English, Hatian Creole"/>
    <x v="2"/>
    <x v="3"/>
    <x v="5"/>
    <x v="2"/>
    <x v="4"/>
    <s v="Yes"/>
    <s v="HAFALI 1"/>
  </r>
  <r>
    <n v="121"/>
    <m/>
    <m/>
    <m/>
    <m/>
    <m/>
    <s v="Transportation"/>
    <s v="Healthier food choices"/>
    <m/>
    <m/>
    <s v="Job opportunities"/>
    <m/>
    <m/>
    <m/>
    <n v="3"/>
    <n v="1"/>
    <m/>
    <n v="0"/>
    <n v="0"/>
    <n v="0"/>
    <n v="0"/>
    <n v="0"/>
    <n v="1"/>
    <n v="1"/>
    <n v="0"/>
    <n v="0"/>
    <n v="1"/>
    <n v="0"/>
    <n v="0"/>
    <m/>
    <m/>
    <n v="3"/>
    <n v="3"/>
    <s v="Correct"/>
    <x v="0"/>
    <x v="55"/>
    <x v="0"/>
    <x v="0"/>
    <x v="0"/>
    <x v="1"/>
    <s v="EnglishHatian Creole, French Creole"/>
    <x v="2"/>
    <x v="0"/>
    <x v="0"/>
    <x v="2"/>
    <x v="5"/>
    <s v="No"/>
    <s v="HAFALI 1"/>
  </r>
  <r>
    <n v="122"/>
    <s v="Clean air &amp; water"/>
    <s v="Mental health services"/>
    <m/>
    <m/>
    <m/>
    <m/>
    <m/>
    <m/>
    <m/>
    <m/>
    <m/>
    <m/>
    <m/>
    <n v="2"/>
    <n v="1.5"/>
    <m/>
    <n v="1"/>
    <n v="1"/>
    <n v="0"/>
    <n v="0"/>
    <n v="0"/>
    <n v="0"/>
    <n v="0"/>
    <n v="0"/>
    <n v="0"/>
    <n v="0"/>
    <n v="0"/>
    <n v="0"/>
    <m/>
    <m/>
    <n v="2"/>
    <n v="2"/>
    <s v="Correct"/>
    <x v="0"/>
    <x v="50"/>
    <x v="0"/>
    <x v="22"/>
    <x v="0"/>
    <x v="0"/>
    <s v="Hatian Creole"/>
    <x v="1"/>
    <x v="0"/>
    <x v="0"/>
    <x v="2"/>
    <x v="0"/>
    <s v="No"/>
    <s v="HAFALI 1"/>
  </r>
  <r>
    <n v="123"/>
    <m/>
    <s v="Mental health services"/>
    <m/>
    <m/>
    <m/>
    <m/>
    <s v="Healthier food choices"/>
    <m/>
    <s v="Weight loss programs"/>
    <m/>
    <m/>
    <m/>
    <m/>
    <n v="3"/>
    <n v="1"/>
    <m/>
    <n v="0"/>
    <n v="1"/>
    <n v="0"/>
    <n v="0"/>
    <n v="0"/>
    <n v="0"/>
    <n v="1"/>
    <n v="0"/>
    <n v="1"/>
    <n v="0"/>
    <n v="0"/>
    <n v="0"/>
    <m/>
    <m/>
    <n v="3"/>
    <n v="3"/>
    <s v="Correct"/>
    <x v="0"/>
    <x v="28"/>
    <x v="0"/>
    <x v="3"/>
    <x v="8"/>
    <x v="1"/>
    <s v="Hatian Creole, French Creole"/>
    <x v="5"/>
    <x v="1"/>
    <x v="0"/>
    <x v="2"/>
    <x v="0"/>
    <s v="Yes"/>
    <s v="HAFALI 1"/>
  </r>
  <r>
    <n v="124"/>
    <m/>
    <m/>
    <m/>
    <s v="Drug &amp; alcohol rehabilitation services"/>
    <m/>
    <m/>
    <s v="Healthier food choices"/>
    <m/>
    <m/>
    <s v="Job opportunities"/>
    <m/>
    <m/>
    <m/>
    <n v="3"/>
    <n v="1"/>
    <m/>
    <n v="0"/>
    <n v="0"/>
    <n v="0"/>
    <n v="1"/>
    <n v="0"/>
    <n v="0"/>
    <n v="1"/>
    <n v="0"/>
    <n v="0"/>
    <n v="1"/>
    <n v="0"/>
    <n v="0"/>
    <m/>
    <m/>
    <n v="3"/>
    <n v="3"/>
    <s v="Correct"/>
    <x v="0"/>
    <x v="53"/>
    <x v="1"/>
    <x v="29"/>
    <x v="0"/>
    <x v="1"/>
    <s v="English"/>
    <x v="6"/>
    <x v="8"/>
    <x v="0"/>
    <x v="2"/>
    <x v="0"/>
    <s v="Yes"/>
    <s v="HAFALI 1"/>
  </r>
  <r>
    <n v="125"/>
    <m/>
    <s v="Mental health services"/>
    <m/>
    <m/>
    <s v="Recreation facilities"/>
    <m/>
    <m/>
    <s v="Safe childcare options"/>
    <m/>
    <m/>
    <m/>
    <m/>
    <m/>
    <n v="3"/>
    <n v="1"/>
    <m/>
    <n v="0"/>
    <n v="1"/>
    <n v="0"/>
    <n v="0"/>
    <n v="1"/>
    <n v="0"/>
    <n v="0"/>
    <n v="1"/>
    <n v="0"/>
    <n v="0"/>
    <n v="0"/>
    <n v="0"/>
    <m/>
    <m/>
    <n v="3"/>
    <n v="3"/>
    <s v="Correct"/>
    <x v="0"/>
    <x v="38"/>
    <x v="0"/>
    <x v="10"/>
    <x v="0"/>
    <x v="0"/>
    <s v="Hatian Creole"/>
    <x v="2"/>
    <x v="1"/>
    <x v="2"/>
    <x v="2"/>
    <x v="5"/>
    <s v="No"/>
    <s v="HAFALI 1"/>
  </r>
  <r>
    <n v="126"/>
    <s v="Clean air &amp; water"/>
    <s v="Mental health services"/>
    <s v="Smoking cessation programs"/>
    <s v="Drug &amp; alcohol rehabilitation services"/>
    <s v="Recreation facilities"/>
    <s v="Transportation"/>
    <s v="Healthier food choices"/>
    <s v="Safe childcare options"/>
    <s v="Weight loss programs"/>
    <s v="Job opportunities"/>
    <s v="Safe places to walk/play"/>
    <s v="Safe worksites"/>
    <m/>
    <n v="12"/>
    <n v="0.25"/>
    <m/>
    <n v="0.25"/>
    <n v="0.25"/>
    <n v="0.25"/>
    <n v="0.25"/>
    <n v="0.25"/>
    <n v="0.25"/>
    <n v="0.25"/>
    <n v="0.25"/>
    <n v="0.25"/>
    <n v="0.25"/>
    <n v="0.25"/>
    <n v="0.25"/>
    <m/>
    <m/>
    <n v="3"/>
    <n v="12"/>
    <s v="Correct"/>
    <x v="1"/>
    <x v="38"/>
    <x v="0"/>
    <x v="0"/>
    <x v="2"/>
    <x v="1"/>
    <s v="EnglishHatian Creole, French Creole"/>
    <x v="5"/>
    <x v="7"/>
    <x v="6"/>
    <x v="2"/>
    <x v="6"/>
    <s v="Yes"/>
    <s v="HAFALI 1"/>
  </r>
  <r>
    <n v="127"/>
    <m/>
    <m/>
    <m/>
    <m/>
    <m/>
    <m/>
    <s v="Healthier food choices"/>
    <s v="Safe childcare options"/>
    <m/>
    <s v="Job opportunities"/>
    <m/>
    <m/>
    <m/>
    <n v="3"/>
    <n v="1"/>
    <m/>
    <n v="0"/>
    <n v="0"/>
    <n v="0"/>
    <n v="0"/>
    <n v="0"/>
    <n v="0"/>
    <n v="1"/>
    <n v="1"/>
    <n v="0"/>
    <n v="1"/>
    <n v="0"/>
    <n v="0"/>
    <m/>
    <m/>
    <n v="3"/>
    <n v="3"/>
    <s v="Correct"/>
    <x v="0"/>
    <x v="6"/>
    <x v="0"/>
    <x v="2"/>
    <x v="0"/>
    <x v="1"/>
    <s v="English"/>
    <x v="5"/>
    <x v="1"/>
    <x v="0"/>
    <x v="2"/>
    <x v="0"/>
    <s v="Yes"/>
    <s v="Gateway Youth Outreach"/>
  </r>
  <r>
    <n v="128"/>
    <m/>
    <s v="Mental health services"/>
    <m/>
    <s v="Drug &amp; alcohol rehabilitation services"/>
    <s v="Recreation facilities"/>
    <m/>
    <s v="Healthier food choices"/>
    <m/>
    <m/>
    <m/>
    <m/>
    <m/>
    <m/>
    <n v="4"/>
    <n v="0.75"/>
    <m/>
    <n v="0"/>
    <n v="0.75"/>
    <n v="0"/>
    <n v="0.75"/>
    <n v="0.75"/>
    <n v="0"/>
    <n v="0.75"/>
    <n v="0"/>
    <n v="0"/>
    <n v="0"/>
    <n v="0"/>
    <n v="0"/>
    <m/>
    <m/>
    <n v="3"/>
    <n v="4"/>
    <s v="Correct"/>
    <x v="0"/>
    <x v="14"/>
    <x v="0"/>
    <x v="2"/>
    <x v="3"/>
    <x v="1"/>
    <s v="English"/>
    <x v="5"/>
    <x v="1"/>
    <x v="0"/>
    <x v="2"/>
    <x v="0"/>
    <s v="Yes"/>
    <s v="Gateway Youth Outreach"/>
  </r>
  <r>
    <n v="129"/>
    <s v="Clean air &amp; water"/>
    <m/>
    <m/>
    <s v="Drug &amp; alcohol rehabilitation services"/>
    <m/>
    <m/>
    <m/>
    <m/>
    <m/>
    <m/>
    <s v="Safe places to walk/play"/>
    <m/>
    <m/>
    <n v="3"/>
    <n v="1"/>
    <m/>
    <n v="1"/>
    <n v="0"/>
    <n v="0"/>
    <n v="1"/>
    <n v="0"/>
    <n v="0"/>
    <n v="0"/>
    <n v="0"/>
    <n v="0"/>
    <n v="0"/>
    <n v="1"/>
    <n v="0"/>
    <m/>
    <m/>
    <n v="3"/>
    <n v="3"/>
    <s v="Correct"/>
    <x v="0"/>
    <x v="28"/>
    <x v="0"/>
    <x v="2"/>
    <x v="2"/>
    <x v="2"/>
    <s v="English, Spanish"/>
    <x v="0"/>
    <x v="7"/>
    <x v="0"/>
    <x v="2"/>
    <x v="0"/>
    <s v="Yes"/>
    <s v="Gateway Youth Outreach"/>
  </r>
  <r>
    <n v="130"/>
    <m/>
    <m/>
    <m/>
    <m/>
    <s v="Recreation facilities"/>
    <m/>
    <m/>
    <m/>
    <m/>
    <s v="Job opportunities"/>
    <m/>
    <m/>
    <m/>
    <n v="2"/>
    <n v="1.5"/>
    <m/>
    <n v="0"/>
    <n v="0"/>
    <n v="0"/>
    <n v="0"/>
    <n v="1"/>
    <n v="0"/>
    <n v="0"/>
    <n v="0"/>
    <n v="0"/>
    <n v="1"/>
    <n v="0"/>
    <n v="0"/>
    <m/>
    <m/>
    <n v="2"/>
    <n v="2"/>
    <s v="Correct"/>
    <x v="0"/>
    <x v="40"/>
    <x v="0"/>
    <x v="2"/>
    <x v="0"/>
    <x v="1"/>
    <s v="French Creole"/>
    <x v="4"/>
    <x v="7"/>
    <x v="1"/>
    <x v="2"/>
    <x v="3"/>
    <s v="Yes"/>
    <s v="Gateway Youth Outreach"/>
  </r>
  <r>
    <n v="131"/>
    <s v="Clean air &amp; water"/>
    <s v="Mental health services"/>
    <m/>
    <m/>
    <m/>
    <m/>
    <s v="Healthier food choices"/>
    <s v="Safe childcare options"/>
    <s v="Weight loss programs"/>
    <s v="Job opportunities"/>
    <m/>
    <m/>
    <m/>
    <n v="6"/>
    <n v="0.5"/>
    <m/>
    <n v="0.5"/>
    <n v="0.5"/>
    <n v="0"/>
    <n v="0"/>
    <n v="0"/>
    <n v="0"/>
    <n v="0.5"/>
    <n v="0.5"/>
    <n v="0.5"/>
    <n v="0.5"/>
    <n v="0"/>
    <n v="0"/>
    <m/>
    <m/>
    <n v="3"/>
    <n v="6"/>
    <s v="Correct"/>
    <x v="0"/>
    <x v="20"/>
    <x v="0"/>
    <x v="2"/>
    <x v="0"/>
    <x v="1"/>
    <s v="English"/>
    <x v="5"/>
    <x v="7"/>
    <x v="0"/>
    <x v="2"/>
    <x v="0"/>
    <s v="Yes"/>
    <s v="Gateway Youth Outreach"/>
  </r>
  <r>
    <n v="132"/>
    <s v="Clean air &amp; water"/>
    <m/>
    <m/>
    <m/>
    <m/>
    <m/>
    <s v="Healthier food choices"/>
    <m/>
    <s v="Weight loss programs"/>
    <m/>
    <m/>
    <m/>
    <m/>
    <n v="3"/>
    <n v="1"/>
    <m/>
    <n v="1"/>
    <n v="0"/>
    <n v="0"/>
    <n v="0"/>
    <n v="0"/>
    <n v="0"/>
    <n v="1"/>
    <n v="0"/>
    <n v="1"/>
    <n v="0"/>
    <n v="0"/>
    <n v="0"/>
    <m/>
    <m/>
    <n v="3"/>
    <n v="3"/>
    <s v="Correct"/>
    <x v="0"/>
    <x v="43"/>
    <x v="0"/>
    <x v="2"/>
    <x v="0"/>
    <x v="1"/>
    <s v="English"/>
    <x v="4"/>
    <x v="4"/>
    <x v="0"/>
    <x v="2"/>
    <x v="0"/>
    <s v="Yes"/>
    <s v="Gateway Youth Outreach"/>
  </r>
  <r>
    <n v="133"/>
    <m/>
    <m/>
    <m/>
    <m/>
    <m/>
    <m/>
    <s v="Healthier food choices"/>
    <m/>
    <s v="Weight loss programs"/>
    <m/>
    <m/>
    <m/>
    <m/>
    <n v="2"/>
    <n v="1.5"/>
    <m/>
    <n v="0"/>
    <n v="0"/>
    <n v="0"/>
    <n v="0"/>
    <n v="0"/>
    <n v="0"/>
    <n v="1"/>
    <n v="0"/>
    <n v="1"/>
    <n v="0"/>
    <n v="0"/>
    <n v="0"/>
    <m/>
    <m/>
    <n v="2"/>
    <n v="2"/>
    <s v="Correct"/>
    <x v="1"/>
    <x v="24"/>
    <x v="0"/>
    <x v="2"/>
    <x v="0"/>
    <x v="1"/>
    <s v="English"/>
    <x v="5"/>
    <x v="0"/>
    <x v="0"/>
    <x v="2"/>
    <x v="0"/>
    <m/>
    <s v="Gateway Youth Outreach"/>
  </r>
  <r>
    <n v="134"/>
    <m/>
    <m/>
    <m/>
    <s v="Drug &amp; alcohol rehabilitation services"/>
    <m/>
    <s v="Transportation"/>
    <m/>
    <m/>
    <m/>
    <m/>
    <m/>
    <m/>
    <m/>
    <n v="2"/>
    <n v="1.5"/>
    <m/>
    <n v="0"/>
    <n v="0"/>
    <n v="0"/>
    <n v="1"/>
    <n v="0"/>
    <n v="1"/>
    <n v="0"/>
    <n v="0"/>
    <n v="0"/>
    <n v="0"/>
    <n v="0"/>
    <n v="0"/>
    <m/>
    <m/>
    <n v="2"/>
    <n v="2"/>
    <s v="Correct"/>
    <x v="1"/>
    <x v="53"/>
    <x v="0"/>
    <x v="2"/>
    <x v="0"/>
    <x v="1"/>
    <s v="English"/>
    <x v="2"/>
    <x v="0"/>
    <x v="6"/>
    <x v="2"/>
    <x v="0"/>
    <s v="Yes"/>
    <s v="Gateway Youth Outreach"/>
  </r>
  <r>
    <n v="135"/>
    <s v="Clean air &amp; water"/>
    <m/>
    <m/>
    <m/>
    <m/>
    <s v="Transportation"/>
    <m/>
    <s v="Safe childcare options"/>
    <m/>
    <s v="Job opportunities"/>
    <s v="Safe places to walk/play"/>
    <m/>
    <m/>
    <n v="5"/>
    <n v="0.6"/>
    <m/>
    <n v="0.6"/>
    <n v="0"/>
    <n v="0"/>
    <n v="0"/>
    <n v="0"/>
    <n v="0.6"/>
    <n v="0"/>
    <n v="0.6"/>
    <n v="0"/>
    <n v="0.6"/>
    <n v="0.6"/>
    <n v="0"/>
    <m/>
    <m/>
    <n v="3"/>
    <n v="5"/>
    <s v="Correct"/>
    <x v="0"/>
    <x v="13"/>
    <x v="0"/>
    <x v="2"/>
    <x v="0"/>
    <x v="1"/>
    <s v="EnglishHatian Creole, French Creole"/>
    <x v="0"/>
    <x v="7"/>
    <x v="6"/>
    <x v="2"/>
    <x v="0"/>
    <s v="Yes"/>
    <s v="Gateway Youth Outreach"/>
  </r>
  <r>
    <n v="136"/>
    <m/>
    <m/>
    <m/>
    <m/>
    <m/>
    <m/>
    <m/>
    <m/>
    <m/>
    <m/>
    <m/>
    <m/>
    <m/>
    <n v="0"/>
    <e v="#DIV/0!"/>
    <m/>
    <n v="0"/>
    <n v="0"/>
    <n v="0"/>
    <n v="0"/>
    <n v="0"/>
    <n v="0"/>
    <n v="0"/>
    <n v="0"/>
    <n v="0"/>
    <n v="0"/>
    <n v="0"/>
    <n v="0"/>
    <m/>
    <m/>
    <n v="0"/>
    <n v="0"/>
    <s v="Correct"/>
    <x v="1"/>
    <x v="57"/>
    <x v="1"/>
    <x v="30"/>
    <x v="0"/>
    <x v="1"/>
    <s v="English, French Creole"/>
    <x v="0"/>
    <x v="0"/>
    <x v="0"/>
    <x v="2"/>
    <x v="0"/>
    <s v="Yes"/>
    <s v="Gateway Youth Outreach"/>
  </r>
  <r>
    <n v="137"/>
    <m/>
    <m/>
    <m/>
    <m/>
    <s v="Recreation facilities"/>
    <m/>
    <m/>
    <m/>
    <m/>
    <s v="Job opportunities"/>
    <s v="Safe places to walk/play"/>
    <m/>
    <m/>
    <n v="3"/>
    <n v="1"/>
    <m/>
    <n v="0"/>
    <n v="0"/>
    <n v="0"/>
    <n v="0"/>
    <n v="1"/>
    <n v="0"/>
    <n v="0"/>
    <n v="0"/>
    <n v="0"/>
    <n v="1"/>
    <n v="1"/>
    <n v="0"/>
    <m/>
    <m/>
    <n v="3"/>
    <n v="3"/>
    <s v="Correct"/>
    <x v="0"/>
    <x v="6"/>
    <x v="1"/>
    <x v="27"/>
    <x v="0"/>
    <x v="1"/>
    <s v="English"/>
    <x v="2"/>
    <x v="7"/>
    <x v="0"/>
    <x v="2"/>
    <x v="0"/>
    <s v="Yes"/>
    <s v="First Jamaica Evaluations"/>
  </r>
  <r>
    <n v="138"/>
    <s v="Clean air &amp; water"/>
    <s v="Mental health services"/>
    <m/>
    <m/>
    <m/>
    <m/>
    <m/>
    <s v="Safe childcare options"/>
    <m/>
    <m/>
    <m/>
    <m/>
    <m/>
    <n v="3"/>
    <n v="1"/>
    <m/>
    <n v="1"/>
    <n v="1"/>
    <n v="0"/>
    <n v="0"/>
    <n v="0"/>
    <n v="0"/>
    <n v="0"/>
    <n v="1"/>
    <n v="0"/>
    <n v="0"/>
    <n v="0"/>
    <n v="0"/>
    <m/>
    <m/>
    <n v="3"/>
    <n v="3"/>
    <s v="Correct"/>
    <x v="1"/>
    <x v="58"/>
    <x v="1"/>
    <x v="11"/>
    <x v="2"/>
    <x v="0"/>
    <m/>
    <x v="3"/>
    <x v="2"/>
    <x v="3"/>
    <x v="0"/>
    <x v="3"/>
    <m/>
    <s v="First Jamaica Evaluations"/>
  </r>
  <r>
    <n v="139"/>
    <s v="Clean air &amp; water"/>
    <s v="Mental health services"/>
    <m/>
    <s v="Drug &amp; alcohol rehabilitation services"/>
    <m/>
    <m/>
    <s v="Healthier food choices"/>
    <s v="Safe childcare options"/>
    <s v="Weight loss programs"/>
    <m/>
    <m/>
    <m/>
    <m/>
    <n v="6"/>
    <n v="0.5"/>
    <m/>
    <n v="0.5"/>
    <n v="0.5"/>
    <n v="0"/>
    <n v="0.5"/>
    <n v="0"/>
    <n v="0"/>
    <n v="0.5"/>
    <n v="0.5"/>
    <n v="0.5"/>
    <n v="0"/>
    <n v="0"/>
    <n v="0"/>
    <m/>
    <m/>
    <n v="3"/>
    <n v="6"/>
    <s v="Correct"/>
    <x v="0"/>
    <x v="59"/>
    <x v="1"/>
    <x v="31"/>
    <x v="0"/>
    <x v="1"/>
    <s v="English"/>
    <x v="0"/>
    <x v="7"/>
    <x v="0"/>
    <x v="2"/>
    <x v="4"/>
    <s v="Yes"/>
    <s v="First Jamaica Evaluations"/>
  </r>
  <r>
    <n v="140"/>
    <m/>
    <s v="Mental health services"/>
    <m/>
    <m/>
    <m/>
    <m/>
    <s v="Healthier food choices"/>
    <m/>
    <s v="Weight loss programs"/>
    <m/>
    <m/>
    <m/>
    <m/>
    <n v="3"/>
    <n v="1"/>
    <m/>
    <n v="0"/>
    <n v="1"/>
    <n v="0"/>
    <n v="0"/>
    <n v="0"/>
    <n v="0"/>
    <n v="1"/>
    <n v="0"/>
    <n v="1"/>
    <n v="0"/>
    <n v="0"/>
    <n v="0"/>
    <m/>
    <m/>
    <n v="3"/>
    <n v="3"/>
    <s v="Correct"/>
    <x v="0"/>
    <x v="53"/>
    <x v="1"/>
    <x v="32"/>
    <x v="0"/>
    <x v="1"/>
    <s v="English"/>
    <x v="2"/>
    <x v="4"/>
    <x v="6"/>
    <x v="2"/>
    <x v="5"/>
    <s v="Yes"/>
    <s v="First Jamaica Evaluations"/>
  </r>
  <r>
    <n v="141"/>
    <s v="Clean air &amp; water"/>
    <m/>
    <m/>
    <m/>
    <m/>
    <m/>
    <s v="Healthier food choices"/>
    <m/>
    <m/>
    <m/>
    <s v="Safe places to walk/play"/>
    <m/>
    <m/>
    <n v="3"/>
    <n v="1"/>
    <m/>
    <n v="1"/>
    <n v="0"/>
    <n v="0"/>
    <n v="0"/>
    <n v="0"/>
    <n v="0"/>
    <n v="1"/>
    <n v="0"/>
    <n v="0"/>
    <n v="0"/>
    <n v="1"/>
    <n v="0"/>
    <m/>
    <m/>
    <n v="3"/>
    <n v="3"/>
    <s v="Correct"/>
    <x v="1"/>
    <x v="28"/>
    <x v="1"/>
    <x v="27"/>
    <x v="0"/>
    <x v="1"/>
    <s v="English"/>
    <x v="1"/>
    <x v="3"/>
    <x v="4"/>
    <x v="0"/>
    <x v="2"/>
    <s v="Yes"/>
    <s v="First Jamaica Evaluations"/>
  </r>
  <r>
    <n v="142"/>
    <m/>
    <m/>
    <m/>
    <m/>
    <m/>
    <s v="Transportation"/>
    <s v="Healthier food choices"/>
    <m/>
    <s v="Weight loss programs"/>
    <s v="Job opportunities"/>
    <s v="Safe places to walk/play"/>
    <m/>
    <m/>
    <n v="5"/>
    <n v="0.6"/>
    <m/>
    <n v="0"/>
    <n v="0"/>
    <n v="0"/>
    <n v="0"/>
    <n v="0"/>
    <n v="0.6"/>
    <n v="0.6"/>
    <n v="0"/>
    <n v="0.6"/>
    <n v="0.6"/>
    <n v="0.6"/>
    <n v="0"/>
    <m/>
    <m/>
    <n v="3"/>
    <n v="5"/>
    <s v="Correct"/>
    <x v="1"/>
    <x v="7"/>
    <x v="1"/>
    <x v="33"/>
    <x v="0"/>
    <x v="0"/>
    <s v="English, Spanish"/>
    <x v="4"/>
    <x v="4"/>
    <x v="6"/>
    <x v="1"/>
    <x v="3"/>
    <s v="Yes"/>
    <s v="First Jamaica Evaluations"/>
  </r>
  <r>
    <n v="143"/>
    <s v="Clean air &amp; water"/>
    <s v="Mental health services"/>
    <m/>
    <m/>
    <m/>
    <m/>
    <s v="Healthier food choices"/>
    <m/>
    <m/>
    <m/>
    <m/>
    <m/>
    <m/>
    <n v="3"/>
    <n v="1"/>
    <m/>
    <n v="1"/>
    <n v="1"/>
    <n v="0"/>
    <n v="0"/>
    <n v="0"/>
    <n v="0"/>
    <n v="1"/>
    <n v="0"/>
    <n v="0"/>
    <n v="0"/>
    <n v="0"/>
    <n v="0"/>
    <m/>
    <m/>
    <n v="3"/>
    <n v="3"/>
    <s v="Correct"/>
    <x v="1"/>
    <x v="50"/>
    <x v="1"/>
    <x v="21"/>
    <x v="5"/>
    <x v="0"/>
    <s v="English"/>
    <x v="3"/>
    <x v="7"/>
    <x v="2"/>
    <x v="2"/>
    <x v="3"/>
    <s v="Yes"/>
    <s v="First Jamaica Evaluations"/>
  </r>
  <r>
    <n v="144"/>
    <m/>
    <m/>
    <m/>
    <s v="Drug &amp; alcohol rehabilitation services"/>
    <m/>
    <s v="Transportation"/>
    <m/>
    <m/>
    <m/>
    <s v="Job opportunities"/>
    <m/>
    <m/>
    <m/>
    <n v="3"/>
    <n v="1"/>
    <m/>
    <n v="0"/>
    <n v="0"/>
    <n v="0"/>
    <n v="1"/>
    <n v="0"/>
    <n v="1"/>
    <n v="0"/>
    <n v="0"/>
    <n v="0"/>
    <n v="1"/>
    <n v="0"/>
    <n v="0"/>
    <m/>
    <m/>
    <n v="3"/>
    <n v="3"/>
    <s v="Correct"/>
    <x v="1"/>
    <x v="55"/>
    <x v="1"/>
    <x v="34"/>
    <x v="5"/>
    <x v="1"/>
    <s v="Other"/>
    <x v="1"/>
    <x v="1"/>
    <x v="1"/>
    <x v="2"/>
    <x v="4"/>
    <s v="No"/>
    <s v="First Jamaica Evaluations"/>
  </r>
  <r>
    <n v="145"/>
    <m/>
    <m/>
    <m/>
    <m/>
    <m/>
    <m/>
    <m/>
    <m/>
    <m/>
    <m/>
    <m/>
    <m/>
    <m/>
    <n v="0"/>
    <e v="#DIV/0!"/>
    <m/>
    <n v="0"/>
    <n v="0"/>
    <n v="0"/>
    <n v="0"/>
    <n v="0"/>
    <n v="0"/>
    <n v="0"/>
    <n v="0"/>
    <n v="0"/>
    <n v="0"/>
    <n v="0"/>
    <n v="0"/>
    <m/>
    <m/>
    <n v="0"/>
    <n v="0"/>
    <s v="Correct"/>
    <x v="1"/>
    <x v="60"/>
    <x v="1"/>
    <x v="35"/>
    <x v="1"/>
    <x v="0"/>
    <s v="English"/>
    <x v="3"/>
    <x v="7"/>
    <x v="2"/>
    <x v="0"/>
    <x v="3"/>
    <m/>
    <s v="First Jamaica Evaluations"/>
  </r>
  <r>
    <n v="146"/>
    <s v="Clean air &amp; water"/>
    <m/>
    <m/>
    <m/>
    <m/>
    <m/>
    <m/>
    <m/>
    <m/>
    <m/>
    <m/>
    <m/>
    <m/>
    <n v="1"/>
    <n v="3"/>
    <m/>
    <n v="1"/>
    <n v="0"/>
    <n v="0"/>
    <n v="0"/>
    <n v="0"/>
    <n v="0"/>
    <n v="0"/>
    <n v="0"/>
    <n v="0"/>
    <n v="0"/>
    <n v="0"/>
    <n v="0"/>
    <m/>
    <m/>
    <n v="1"/>
    <n v="1"/>
    <s v="Correct"/>
    <x v="1"/>
    <x v="58"/>
    <x v="1"/>
    <x v="36"/>
    <x v="5"/>
    <x v="1"/>
    <s v="Chinese"/>
    <x v="0"/>
    <x v="7"/>
    <x v="6"/>
    <x v="2"/>
    <x v="5"/>
    <s v="Yes"/>
    <s v="First Jamaica Evaluations"/>
  </r>
  <r>
    <n v="147"/>
    <m/>
    <m/>
    <m/>
    <s v="Drug &amp; alcohol rehabilitation services"/>
    <m/>
    <m/>
    <m/>
    <m/>
    <m/>
    <m/>
    <m/>
    <m/>
    <m/>
    <n v="1"/>
    <n v="3"/>
    <m/>
    <n v="0"/>
    <n v="0"/>
    <n v="0"/>
    <n v="1"/>
    <n v="0"/>
    <n v="0"/>
    <n v="0"/>
    <n v="0"/>
    <n v="0"/>
    <n v="0"/>
    <n v="0"/>
    <n v="0"/>
    <m/>
    <m/>
    <n v="1"/>
    <n v="1"/>
    <s v="Correct"/>
    <x v="1"/>
    <x v="61"/>
    <x v="1"/>
    <x v="21"/>
    <x v="0"/>
    <x v="1"/>
    <s v="English"/>
    <x v="2"/>
    <x v="7"/>
    <x v="6"/>
    <x v="1"/>
    <x v="1"/>
    <s v="Yes"/>
    <s v="First Jamaica Evaluations"/>
  </r>
  <r>
    <n v="148"/>
    <m/>
    <m/>
    <m/>
    <m/>
    <m/>
    <s v="Transportation"/>
    <m/>
    <m/>
    <m/>
    <s v="Job opportunities"/>
    <m/>
    <m/>
    <m/>
    <n v="2"/>
    <n v="1.5"/>
    <m/>
    <n v="0"/>
    <n v="0"/>
    <n v="0"/>
    <n v="0"/>
    <n v="0"/>
    <n v="1"/>
    <n v="0"/>
    <n v="0"/>
    <n v="0"/>
    <n v="1"/>
    <n v="0"/>
    <n v="0"/>
    <m/>
    <m/>
    <n v="2"/>
    <n v="2"/>
    <s v="Correct"/>
    <x v="1"/>
    <x v="10"/>
    <x v="1"/>
    <x v="37"/>
    <x v="0"/>
    <x v="1"/>
    <s v="English"/>
    <x v="1"/>
    <x v="4"/>
    <x v="1"/>
    <x v="2"/>
    <x v="4"/>
    <s v="Yes"/>
    <s v="First Jamaica Evaluations"/>
  </r>
  <r>
    <n v="149"/>
    <s v="Clean air &amp; water"/>
    <m/>
    <m/>
    <m/>
    <s v="Recreation facilities"/>
    <m/>
    <s v="Healthier food choices"/>
    <m/>
    <m/>
    <s v="Job opportunities"/>
    <m/>
    <m/>
    <m/>
    <n v="4"/>
    <n v="0.75"/>
    <m/>
    <n v="0.75"/>
    <n v="0"/>
    <n v="0"/>
    <n v="0"/>
    <n v="0.75"/>
    <n v="0"/>
    <n v="0.75"/>
    <n v="0"/>
    <n v="0"/>
    <n v="0.75"/>
    <n v="0"/>
    <n v="0"/>
    <m/>
    <m/>
    <n v="3"/>
    <n v="4"/>
    <s v="Correct"/>
    <x v="1"/>
    <x v="43"/>
    <x v="1"/>
    <x v="34"/>
    <x v="0"/>
    <x v="1"/>
    <s v="English"/>
    <x v="5"/>
    <x v="7"/>
    <x v="0"/>
    <x v="2"/>
    <x v="0"/>
    <s v="Yes"/>
    <s v="First Jamaica Evaluations"/>
  </r>
  <r>
    <n v="150"/>
    <m/>
    <m/>
    <m/>
    <s v="Drug &amp; alcohol rehabilitation services"/>
    <m/>
    <m/>
    <m/>
    <m/>
    <m/>
    <m/>
    <m/>
    <m/>
    <m/>
    <n v="1"/>
    <n v="3"/>
    <m/>
    <n v="0"/>
    <n v="0"/>
    <n v="0"/>
    <n v="1"/>
    <n v="0"/>
    <n v="0"/>
    <n v="0"/>
    <n v="0"/>
    <n v="0"/>
    <n v="0"/>
    <n v="0"/>
    <n v="0"/>
    <m/>
    <m/>
    <n v="1"/>
    <n v="1"/>
    <s v="Correct"/>
    <x v="1"/>
    <x v="2"/>
    <x v="1"/>
    <x v="38"/>
    <x v="5"/>
    <x v="1"/>
    <s v="English"/>
    <x v="1"/>
    <x v="5"/>
    <x v="2"/>
    <x v="2"/>
    <x v="5"/>
    <m/>
    <s v="First Jamaica Evaluations"/>
  </r>
  <r>
    <n v="151"/>
    <m/>
    <s v="Mental health services"/>
    <m/>
    <m/>
    <m/>
    <m/>
    <m/>
    <m/>
    <m/>
    <s v="Job opportunities"/>
    <s v="Safe places to walk/play"/>
    <m/>
    <m/>
    <n v="3"/>
    <n v="1"/>
    <m/>
    <n v="0"/>
    <n v="1"/>
    <n v="0"/>
    <n v="0"/>
    <n v="0"/>
    <n v="0"/>
    <n v="0"/>
    <n v="0"/>
    <n v="0"/>
    <n v="1"/>
    <n v="1"/>
    <n v="0"/>
    <m/>
    <m/>
    <n v="3"/>
    <n v="3"/>
    <s v="Correct"/>
    <x v="1"/>
    <x v="25"/>
    <x v="1"/>
    <x v="37"/>
    <x v="0"/>
    <x v="2"/>
    <s v="English"/>
    <x v="0"/>
    <x v="7"/>
    <x v="0"/>
    <x v="2"/>
    <x v="0"/>
    <s v="Yes"/>
    <s v="First Jamaica Evaluations"/>
  </r>
  <r>
    <n v="152"/>
    <m/>
    <m/>
    <m/>
    <m/>
    <s v="Recreation facilities"/>
    <m/>
    <s v="Healthier food choices"/>
    <m/>
    <m/>
    <s v="Job opportunities"/>
    <m/>
    <m/>
    <m/>
    <n v="3"/>
    <n v="1"/>
    <m/>
    <n v="0"/>
    <n v="0"/>
    <n v="0"/>
    <n v="0"/>
    <n v="1"/>
    <n v="0"/>
    <n v="1"/>
    <n v="0"/>
    <n v="0"/>
    <n v="1"/>
    <n v="0"/>
    <n v="0"/>
    <m/>
    <m/>
    <n v="3"/>
    <n v="3"/>
    <s v="Correct"/>
    <x v="1"/>
    <x v="58"/>
    <x v="1"/>
    <x v="39"/>
    <x v="0"/>
    <x v="1"/>
    <s v="English"/>
    <x v="0"/>
    <x v="0"/>
    <x v="2"/>
    <x v="2"/>
    <x v="5"/>
    <s v="Yes"/>
    <s v="First Jamaica Evaluations"/>
  </r>
  <r>
    <n v="153"/>
    <m/>
    <s v="Mental health services"/>
    <m/>
    <m/>
    <m/>
    <m/>
    <s v="Healthier food choices"/>
    <m/>
    <m/>
    <m/>
    <m/>
    <m/>
    <m/>
    <n v="2"/>
    <n v="1.5"/>
    <m/>
    <n v="0"/>
    <n v="1"/>
    <n v="0"/>
    <n v="0"/>
    <n v="0"/>
    <n v="0"/>
    <n v="1"/>
    <n v="0"/>
    <n v="0"/>
    <n v="0"/>
    <n v="0"/>
    <n v="0"/>
    <m/>
    <m/>
    <n v="2"/>
    <n v="2"/>
    <s v="Correct"/>
    <x v="1"/>
    <x v="3"/>
    <x v="1"/>
    <x v="32"/>
    <x v="0"/>
    <x v="1"/>
    <s v="English"/>
    <x v="0"/>
    <x v="0"/>
    <x v="0"/>
    <x v="2"/>
    <x v="0"/>
    <s v="Yes"/>
    <s v="First Jamaica Evaluations"/>
  </r>
  <r>
    <n v="154"/>
    <s v="Clean air &amp; water"/>
    <m/>
    <s v="Smoking cessation programs"/>
    <m/>
    <m/>
    <m/>
    <m/>
    <m/>
    <m/>
    <m/>
    <m/>
    <m/>
    <m/>
    <n v="2"/>
    <n v="1.5"/>
    <m/>
    <n v="1"/>
    <n v="0"/>
    <n v="1"/>
    <n v="0"/>
    <n v="0"/>
    <n v="0"/>
    <n v="0"/>
    <n v="0"/>
    <n v="0"/>
    <n v="0"/>
    <n v="0"/>
    <n v="0"/>
    <m/>
    <m/>
    <n v="2"/>
    <n v="2"/>
    <s v="Correct"/>
    <x v="0"/>
    <x v="25"/>
    <x v="0"/>
    <x v="13"/>
    <x v="0"/>
    <x v="2"/>
    <s v="English"/>
    <x v="5"/>
    <x v="0"/>
    <x v="0"/>
    <x v="2"/>
    <x v="0"/>
    <s v="Yes"/>
    <s v="EMG Health"/>
  </r>
  <r>
    <n v="155"/>
    <m/>
    <m/>
    <m/>
    <s v="Drug &amp; alcohol rehabilitation services"/>
    <m/>
    <m/>
    <m/>
    <m/>
    <m/>
    <s v="Job opportunities"/>
    <m/>
    <m/>
    <m/>
    <n v="2"/>
    <n v="1.5"/>
    <m/>
    <n v="0"/>
    <n v="0"/>
    <n v="0"/>
    <n v="1"/>
    <n v="0"/>
    <n v="0"/>
    <n v="0"/>
    <n v="0"/>
    <n v="0"/>
    <n v="1"/>
    <n v="0"/>
    <n v="0"/>
    <m/>
    <m/>
    <n v="2"/>
    <n v="2"/>
    <s v="Correct"/>
    <x v="1"/>
    <x v="33"/>
    <x v="0"/>
    <x v="2"/>
    <x v="2"/>
    <x v="2"/>
    <s v="Spanish"/>
    <x v="1"/>
    <x v="4"/>
    <x v="1"/>
    <x v="1"/>
    <x v="1"/>
    <s v="No"/>
    <s v="EMG Health"/>
  </r>
  <r>
    <n v="156"/>
    <s v="Clean air &amp; water"/>
    <m/>
    <m/>
    <m/>
    <m/>
    <m/>
    <s v="Healthier food choices"/>
    <m/>
    <m/>
    <m/>
    <m/>
    <m/>
    <m/>
    <n v="2"/>
    <n v="1.5"/>
    <m/>
    <n v="1"/>
    <n v="0"/>
    <n v="0"/>
    <n v="0"/>
    <n v="0"/>
    <n v="0"/>
    <n v="1"/>
    <n v="0"/>
    <n v="0"/>
    <n v="0"/>
    <n v="0"/>
    <n v="0"/>
    <m/>
    <m/>
    <n v="2"/>
    <n v="2"/>
    <s v="Correct"/>
    <x v="0"/>
    <x v="62"/>
    <x v="0"/>
    <x v="10"/>
    <x v="0"/>
    <x v="0"/>
    <s v="English"/>
    <x v="4"/>
    <x v="0"/>
    <x v="2"/>
    <x v="1"/>
    <x v="3"/>
    <s v="No"/>
    <s v="EMG Health"/>
  </r>
  <r>
    <n v="157"/>
    <s v="Clean air &amp; water"/>
    <m/>
    <s v="Smoking cessation programs"/>
    <m/>
    <m/>
    <m/>
    <s v="Healthier food choices"/>
    <m/>
    <m/>
    <m/>
    <m/>
    <m/>
    <m/>
    <n v="3"/>
    <n v="1"/>
    <m/>
    <n v="1"/>
    <n v="0"/>
    <n v="1"/>
    <n v="0"/>
    <n v="0"/>
    <n v="0"/>
    <n v="1"/>
    <n v="0"/>
    <n v="0"/>
    <n v="0"/>
    <n v="0"/>
    <n v="0"/>
    <m/>
    <m/>
    <n v="3"/>
    <n v="3"/>
    <s v="Correct"/>
    <x v="0"/>
    <x v="2"/>
    <x v="0"/>
    <x v="2"/>
    <x v="8"/>
    <x v="0"/>
    <s v="Hatian Creole, French Creole"/>
    <x v="1"/>
    <x v="3"/>
    <x v="2"/>
    <x v="2"/>
    <x v="5"/>
    <s v="No"/>
    <s v="EMG Health"/>
  </r>
  <r>
    <n v="158"/>
    <m/>
    <s v="Mental health services"/>
    <m/>
    <s v="Drug &amp; alcohol rehabilitation services"/>
    <m/>
    <m/>
    <m/>
    <m/>
    <m/>
    <m/>
    <m/>
    <m/>
    <m/>
    <n v="2"/>
    <n v="1.5"/>
    <m/>
    <n v="0"/>
    <n v="1"/>
    <n v="0"/>
    <n v="1"/>
    <n v="0"/>
    <n v="0"/>
    <n v="0"/>
    <n v="0"/>
    <n v="0"/>
    <n v="0"/>
    <n v="0"/>
    <n v="0"/>
    <m/>
    <m/>
    <n v="2"/>
    <n v="2"/>
    <s v="Correct"/>
    <x v="1"/>
    <x v="39"/>
    <x v="1"/>
    <x v="33"/>
    <x v="0"/>
    <x v="1"/>
    <s v="English"/>
    <x v="1"/>
    <x v="3"/>
    <x v="4"/>
    <x v="2"/>
    <x v="4"/>
    <s v="No"/>
    <s v="EMG Health"/>
  </r>
  <r>
    <n v="159"/>
    <m/>
    <m/>
    <m/>
    <m/>
    <m/>
    <m/>
    <s v="Healthier food choices"/>
    <m/>
    <m/>
    <m/>
    <m/>
    <m/>
    <m/>
    <n v="1"/>
    <n v="3"/>
    <m/>
    <n v="0"/>
    <n v="0"/>
    <n v="0"/>
    <n v="0"/>
    <n v="0"/>
    <n v="0"/>
    <n v="1"/>
    <n v="0"/>
    <n v="0"/>
    <n v="0"/>
    <n v="0"/>
    <n v="0"/>
    <m/>
    <m/>
    <n v="1"/>
    <n v="1"/>
    <s v="Correct"/>
    <x v="0"/>
    <x v="42"/>
    <x v="0"/>
    <x v="17"/>
    <x v="0"/>
    <x v="1"/>
    <s v="French Creole"/>
    <x v="4"/>
    <x v="0"/>
    <x v="1"/>
    <x v="2"/>
    <x v="4"/>
    <s v="No"/>
    <s v="EMG Health"/>
  </r>
  <r>
    <n v="160"/>
    <m/>
    <s v="Mental health services"/>
    <m/>
    <s v="Drug &amp; alcohol rehabilitation services"/>
    <m/>
    <m/>
    <m/>
    <m/>
    <m/>
    <s v="Job opportunities"/>
    <m/>
    <m/>
    <m/>
    <n v="3"/>
    <n v="1"/>
    <m/>
    <n v="0"/>
    <n v="1"/>
    <n v="0"/>
    <n v="1"/>
    <n v="0"/>
    <n v="0"/>
    <n v="0"/>
    <n v="0"/>
    <n v="0"/>
    <n v="1"/>
    <n v="0"/>
    <n v="0"/>
    <m/>
    <m/>
    <n v="3"/>
    <n v="3"/>
    <s v="Correct"/>
    <x v="0"/>
    <x v="16"/>
    <x v="0"/>
    <x v="40"/>
    <x v="1"/>
    <x v="1"/>
    <s v="English"/>
    <x v="0"/>
    <x v="0"/>
    <x v="6"/>
    <x v="2"/>
    <x v="4"/>
    <s v="Yes"/>
    <s v="EMG Health"/>
  </r>
  <r>
    <n v="161"/>
    <m/>
    <s v="Mental health services"/>
    <m/>
    <m/>
    <m/>
    <m/>
    <s v="Healthier food choices"/>
    <m/>
    <s v="Weight loss programs"/>
    <m/>
    <m/>
    <m/>
    <m/>
    <n v="3"/>
    <n v="1"/>
    <m/>
    <n v="0"/>
    <n v="1"/>
    <n v="0"/>
    <n v="0"/>
    <n v="0"/>
    <n v="0"/>
    <n v="1"/>
    <n v="0"/>
    <n v="1"/>
    <n v="0"/>
    <n v="0"/>
    <n v="0"/>
    <m/>
    <m/>
    <n v="3"/>
    <n v="3"/>
    <s v="Correct"/>
    <x v="0"/>
    <x v="63"/>
    <x v="1"/>
    <x v="38"/>
    <x v="0"/>
    <x v="1"/>
    <s v="English, Hatian Creole"/>
    <x v="0"/>
    <x v="0"/>
    <x v="6"/>
    <x v="2"/>
    <x v="4"/>
    <s v="Yes"/>
    <s v="EMG Health"/>
  </r>
  <r>
    <n v="162"/>
    <m/>
    <m/>
    <m/>
    <m/>
    <m/>
    <m/>
    <s v="Healthier food choices"/>
    <m/>
    <m/>
    <s v="Job opportunities"/>
    <s v="Safe places to walk/play"/>
    <m/>
    <m/>
    <n v="3"/>
    <n v="1"/>
    <m/>
    <n v="0"/>
    <n v="0"/>
    <n v="0"/>
    <n v="0"/>
    <n v="0"/>
    <n v="0"/>
    <n v="1"/>
    <n v="0"/>
    <n v="0"/>
    <n v="1"/>
    <n v="1"/>
    <n v="0"/>
    <m/>
    <m/>
    <n v="3"/>
    <n v="3"/>
    <s v="Correct"/>
    <x v="0"/>
    <x v="15"/>
    <x v="0"/>
    <x v="10"/>
    <x v="0"/>
    <x v="1"/>
    <s v="English"/>
    <x v="0"/>
    <x v="1"/>
    <x v="0"/>
    <x v="2"/>
    <x v="0"/>
    <s v="Yes"/>
    <s v="EMG Health"/>
  </r>
  <r>
    <n v="163"/>
    <m/>
    <s v="Mental health services"/>
    <m/>
    <m/>
    <m/>
    <m/>
    <s v="Healthier food choices"/>
    <m/>
    <s v="Weight loss programs"/>
    <m/>
    <m/>
    <m/>
    <m/>
    <n v="3"/>
    <n v="1"/>
    <m/>
    <n v="0"/>
    <n v="1"/>
    <n v="0"/>
    <n v="0"/>
    <n v="0"/>
    <n v="0"/>
    <n v="1"/>
    <n v="0"/>
    <n v="1"/>
    <n v="0"/>
    <n v="0"/>
    <n v="0"/>
    <m/>
    <m/>
    <n v="3"/>
    <n v="3"/>
    <s v="Correct"/>
    <x v="0"/>
    <x v="16"/>
    <x v="0"/>
    <x v="25"/>
    <x v="9"/>
    <x v="1"/>
    <s v="English"/>
    <x v="0"/>
    <x v="7"/>
    <x v="0"/>
    <x v="2"/>
    <x v="0"/>
    <s v="Yes"/>
    <s v="EMG Health"/>
  </r>
  <r>
    <n v="164"/>
    <m/>
    <s v="Mental health services"/>
    <m/>
    <s v="Drug &amp; alcohol rehabilitation services"/>
    <m/>
    <m/>
    <m/>
    <m/>
    <s v="Weight loss programs"/>
    <s v="Job opportunities"/>
    <m/>
    <m/>
    <m/>
    <n v="4"/>
    <n v="0.75"/>
    <m/>
    <n v="0"/>
    <n v="0.75"/>
    <n v="0"/>
    <n v="0.75"/>
    <n v="0"/>
    <n v="0"/>
    <n v="0"/>
    <n v="0"/>
    <n v="0.75"/>
    <n v="0.75"/>
    <n v="0"/>
    <n v="0"/>
    <m/>
    <m/>
    <n v="3"/>
    <n v="4"/>
    <s v="Correct"/>
    <x v="1"/>
    <x v="15"/>
    <x v="0"/>
    <x v="2"/>
    <x v="1"/>
    <x v="1"/>
    <s v="English"/>
    <x v="0"/>
    <x v="0"/>
    <x v="0"/>
    <x v="2"/>
    <x v="0"/>
    <s v="Yes"/>
    <s v="EMG Health"/>
  </r>
  <r>
    <n v="165"/>
    <m/>
    <s v="Mental health services"/>
    <m/>
    <m/>
    <m/>
    <m/>
    <m/>
    <m/>
    <s v="Weight loss programs"/>
    <s v="Job opportunities"/>
    <m/>
    <m/>
    <m/>
    <n v="3"/>
    <n v="1"/>
    <m/>
    <n v="0"/>
    <n v="1"/>
    <n v="0"/>
    <n v="0"/>
    <n v="0"/>
    <n v="0"/>
    <n v="0"/>
    <n v="0"/>
    <n v="1"/>
    <n v="1"/>
    <n v="0"/>
    <n v="0"/>
    <m/>
    <m/>
    <n v="3"/>
    <n v="3"/>
    <s v="Correct"/>
    <x v="1"/>
    <x v="32"/>
    <x v="0"/>
    <x v="2"/>
    <x v="1"/>
    <x v="1"/>
    <s v="English"/>
    <x v="0"/>
    <x v="4"/>
    <x v="0"/>
    <x v="2"/>
    <x v="0"/>
    <s v="Yes"/>
    <s v="EMG Health"/>
  </r>
  <r>
    <n v="166"/>
    <m/>
    <m/>
    <m/>
    <m/>
    <m/>
    <m/>
    <s v="Healthier food choices"/>
    <m/>
    <s v="Weight loss programs"/>
    <m/>
    <s v="Safe places to walk/play"/>
    <m/>
    <m/>
    <n v="3"/>
    <n v="1"/>
    <m/>
    <n v="0"/>
    <n v="0"/>
    <n v="0"/>
    <n v="0"/>
    <n v="0"/>
    <n v="0"/>
    <n v="1"/>
    <n v="0"/>
    <n v="1"/>
    <n v="0"/>
    <n v="1"/>
    <n v="0"/>
    <m/>
    <m/>
    <n v="3"/>
    <n v="3"/>
    <s v="Correct"/>
    <x v="1"/>
    <x v="20"/>
    <x v="0"/>
    <x v="2"/>
    <x v="0"/>
    <x v="1"/>
    <s v="Hatian Creole"/>
    <x v="4"/>
    <x v="4"/>
    <x v="0"/>
    <x v="2"/>
    <x v="0"/>
    <s v="Yes"/>
    <s v="EMG Health"/>
  </r>
  <r>
    <n v="167"/>
    <m/>
    <m/>
    <m/>
    <m/>
    <m/>
    <m/>
    <s v="Healthier food choices"/>
    <m/>
    <m/>
    <s v="Job opportunities"/>
    <s v="Safe places to walk/play"/>
    <m/>
    <m/>
    <n v="3"/>
    <n v="1"/>
    <m/>
    <n v="0"/>
    <n v="0"/>
    <n v="0"/>
    <n v="0"/>
    <n v="0"/>
    <n v="0"/>
    <n v="1"/>
    <n v="0"/>
    <n v="0"/>
    <n v="1"/>
    <n v="1"/>
    <n v="0"/>
    <m/>
    <m/>
    <n v="3"/>
    <n v="3"/>
    <s v="Correct"/>
    <x v="0"/>
    <x v="4"/>
    <x v="0"/>
    <x v="2"/>
    <x v="0"/>
    <x v="1"/>
    <s v="English, French Creole"/>
    <x v="2"/>
    <x v="0"/>
    <x v="0"/>
    <x v="2"/>
    <x v="0"/>
    <s v="Yes"/>
    <s v="EMG Health"/>
  </r>
  <r>
    <n v="168"/>
    <m/>
    <s v="Mental health services"/>
    <s v="Smoking cessation programs"/>
    <s v="Drug &amp; alcohol rehabilitation services"/>
    <m/>
    <m/>
    <m/>
    <m/>
    <m/>
    <m/>
    <m/>
    <m/>
    <m/>
    <n v="3"/>
    <n v="1"/>
    <m/>
    <n v="0"/>
    <n v="1"/>
    <n v="1"/>
    <n v="1"/>
    <n v="0"/>
    <n v="0"/>
    <n v="0"/>
    <n v="0"/>
    <n v="0"/>
    <n v="0"/>
    <n v="0"/>
    <n v="0"/>
    <m/>
    <m/>
    <n v="3"/>
    <n v="3"/>
    <s v="Correct"/>
    <x v="1"/>
    <x v="64"/>
    <x v="0"/>
    <x v="40"/>
    <x v="3"/>
    <x v="2"/>
    <s v="English, Spanish, Haitian Creole, French Creole"/>
    <x v="5"/>
    <x v="6"/>
    <x v="0"/>
    <x v="2"/>
    <x v="0"/>
    <s v="Yes"/>
    <s v="EMG Health"/>
  </r>
  <r>
    <n v="169"/>
    <m/>
    <m/>
    <m/>
    <m/>
    <m/>
    <s v="Transportation"/>
    <m/>
    <s v="Safe childcare options"/>
    <m/>
    <m/>
    <m/>
    <s v="Safe worksites"/>
    <m/>
    <n v="3"/>
    <n v="1"/>
    <m/>
    <n v="0"/>
    <n v="0"/>
    <n v="0"/>
    <n v="0"/>
    <n v="0"/>
    <n v="1"/>
    <n v="0"/>
    <n v="1"/>
    <n v="0"/>
    <n v="0"/>
    <n v="0"/>
    <n v="1"/>
    <m/>
    <m/>
    <n v="3"/>
    <n v="3"/>
    <s v="Correct"/>
    <x v="0"/>
    <x v="36"/>
    <x v="0"/>
    <x v="2"/>
    <x v="10"/>
    <x v="0"/>
    <s v="English, Hindi, Other"/>
    <x v="2"/>
    <x v="7"/>
    <x v="0"/>
    <x v="2"/>
    <x v="0"/>
    <s v="No"/>
    <s v="EMG Health"/>
  </r>
  <r>
    <n v="170"/>
    <s v="Clean air &amp; water"/>
    <m/>
    <m/>
    <m/>
    <m/>
    <s v="Transportation"/>
    <s v="Healthier food choices"/>
    <m/>
    <m/>
    <m/>
    <m/>
    <m/>
    <m/>
    <n v="3"/>
    <n v="1"/>
    <m/>
    <n v="1"/>
    <n v="0"/>
    <n v="0"/>
    <n v="0"/>
    <n v="0"/>
    <n v="1"/>
    <n v="1"/>
    <n v="0"/>
    <n v="0"/>
    <n v="0"/>
    <n v="0"/>
    <n v="0"/>
    <m/>
    <m/>
    <n v="3"/>
    <n v="3"/>
    <s v="Correct"/>
    <x v="0"/>
    <x v="28"/>
    <x v="0"/>
    <x v="41"/>
    <x v="0"/>
    <x v="1"/>
    <s v="English"/>
    <x v="4"/>
    <x v="7"/>
    <x v="0"/>
    <x v="2"/>
    <x v="3"/>
    <s v="Yes"/>
    <s v="EMG Health"/>
  </r>
  <r>
    <n v="171"/>
    <m/>
    <m/>
    <m/>
    <m/>
    <m/>
    <m/>
    <s v="Healthier food choices"/>
    <m/>
    <m/>
    <s v="Job opportunities"/>
    <m/>
    <m/>
    <m/>
    <n v="2"/>
    <n v="1.5"/>
    <m/>
    <n v="0"/>
    <n v="0"/>
    <n v="0"/>
    <n v="0"/>
    <n v="0"/>
    <n v="0"/>
    <n v="1"/>
    <n v="0"/>
    <n v="0"/>
    <n v="1"/>
    <n v="0"/>
    <n v="0"/>
    <m/>
    <m/>
    <n v="2"/>
    <n v="2"/>
    <s v="Correct"/>
    <x v="1"/>
    <x v="64"/>
    <x v="2"/>
    <x v="42"/>
    <x v="1"/>
    <x v="1"/>
    <s v="English"/>
    <x v="0"/>
    <x v="4"/>
    <x v="0"/>
    <x v="2"/>
    <x v="3"/>
    <s v="Yes"/>
    <m/>
  </r>
  <r>
    <n v="172"/>
    <m/>
    <m/>
    <m/>
    <s v="Drug &amp; alcohol rehabilitation services"/>
    <m/>
    <m/>
    <m/>
    <m/>
    <m/>
    <m/>
    <s v="Safe places to walk/play"/>
    <m/>
    <m/>
    <n v="2"/>
    <n v="1.5"/>
    <m/>
    <n v="0"/>
    <n v="0"/>
    <n v="0"/>
    <n v="1"/>
    <n v="0"/>
    <n v="0"/>
    <n v="0"/>
    <n v="0"/>
    <n v="0"/>
    <n v="0"/>
    <n v="1"/>
    <n v="0"/>
    <m/>
    <m/>
    <n v="2"/>
    <n v="2"/>
    <s v="Correct"/>
    <x v="0"/>
    <x v="65"/>
    <x v="2"/>
    <x v="43"/>
    <x v="1"/>
    <x v="0"/>
    <s v="English"/>
    <x v="4"/>
    <x v="0"/>
    <x v="5"/>
    <x v="2"/>
    <x v="3"/>
    <s v="Yes"/>
    <m/>
  </r>
  <r>
    <n v="173"/>
    <m/>
    <m/>
    <m/>
    <m/>
    <m/>
    <m/>
    <m/>
    <m/>
    <s v="Weight loss programs"/>
    <m/>
    <m/>
    <m/>
    <m/>
    <n v="1"/>
    <n v="3"/>
    <m/>
    <n v="0"/>
    <n v="0"/>
    <n v="0"/>
    <n v="0"/>
    <n v="0"/>
    <n v="0"/>
    <n v="0"/>
    <n v="0"/>
    <n v="1"/>
    <n v="0"/>
    <n v="0"/>
    <n v="0"/>
    <m/>
    <m/>
    <n v="1"/>
    <n v="1"/>
    <s v="Correct"/>
    <x v="1"/>
    <x v="42"/>
    <x v="2"/>
    <x v="44"/>
    <x v="1"/>
    <x v="1"/>
    <s v="English"/>
    <x v="5"/>
    <x v="7"/>
    <x v="0"/>
    <x v="2"/>
    <x v="3"/>
    <s v="Yes"/>
    <m/>
  </r>
  <r>
    <n v="174"/>
    <m/>
    <m/>
    <m/>
    <m/>
    <m/>
    <m/>
    <s v="Healthier food choices"/>
    <m/>
    <s v="Weight loss programs"/>
    <m/>
    <m/>
    <m/>
    <m/>
    <n v="2"/>
    <n v="1.5"/>
    <m/>
    <n v="0"/>
    <n v="0"/>
    <n v="0"/>
    <n v="0"/>
    <n v="0"/>
    <n v="0"/>
    <n v="1"/>
    <n v="0"/>
    <n v="1"/>
    <n v="0"/>
    <n v="0"/>
    <n v="0"/>
    <m/>
    <m/>
    <n v="2"/>
    <n v="2"/>
    <s v="Correct"/>
    <x v="0"/>
    <x v="59"/>
    <x v="2"/>
    <x v="45"/>
    <x v="2"/>
    <x v="2"/>
    <s v="English, Spanish"/>
    <x v="0"/>
    <x v="3"/>
    <x v="0"/>
    <x v="2"/>
    <x v="3"/>
    <s v="Yes"/>
    <m/>
  </r>
  <r>
    <n v="175"/>
    <m/>
    <m/>
    <m/>
    <s v="Drug &amp; alcohol rehabilitation services"/>
    <m/>
    <m/>
    <m/>
    <m/>
    <m/>
    <m/>
    <m/>
    <m/>
    <m/>
    <n v="1"/>
    <n v="3"/>
    <m/>
    <n v="0"/>
    <n v="0"/>
    <n v="0"/>
    <n v="1"/>
    <n v="0"/>
    <n v="0"/>
    <n v="0"/>
    <n v="0"/>
    <n v="0"/>
    <n v="0"/>
    <n v="0"/>
    <n v="0"/>
    <m/>
    <m/>
    <n v="1"/>
    <n v="1"/>
    <s v="Correct"/>
    <x v="1"/>
    <x v="12"/>
    <x v="2"/>
    <x v="46"/>
    <x v="1"/>
    <x v="1"/>
    <s v="English"/>
    <x v="6"/>
    <x v="8"/>
    <x v="6"/>
    <x v="2"/>
    <x v="3"/>
    <s v="Yes"/>
    <m/>
  </r>
  <r>
    <n v="176"/>
    <m/>
    <m/>
    <m/>
    <m/>
    <m/>
    <s v="Transportation"/>
    <m/>
    <m/>
    <s v="Weight loss programs"/>
    <m/>
    <m/>
    <m/>
    <m/>
    <n v="2"/>
    <n v="1.5"/>
    <m/>
    <n v="0"/>
    <n v="0"/>
    <n v="0"/>
    <n v="0"/>
    <n v="0"/>
    <n v="1"/>
    <n v="0"/>
    <n v="0"/>
    <n v="1"/>
    <n v="0"/>
    <n v="0"/>
    <n v="0"/>
    <m/>
    <m/>
    <n v="2"/>
    <n v="2"/>
    <s v="Correct"/>
    <x v="0"/>
    <x v="57"/>
    <x v="2"/>
    <x v="47"/>
    <x v="3"/>
    <x v="2"/>
    <s v="English, Spanish"/>
    <x v="6"/>
    <x v="7"/>
    <x v="6"/>
    <x v="2"/>
    <x v="3"/>
    <s v="Yes"/>
    <m/>
  </r>
  <r>
    <n v="177"/>
    <m/>
    <m/>
    <s v="Smoking cessation programs"/>
    <m/>
    <s v="Recreation facilities"/>
    <m/>
    <m/>
    <s v="Safe childcare options"/>
    <m/>
    <m/>
    <m/>
    <m/>
    <m/>
    <n v="3"/>
    <n v="1"/>
    <m/>
    <n v="0"/>
    <n v="0"/>
    <n v="1"/>
    <n v="0"/>
    <n v="1"/>
    <n v="0"/>
    <n v="0"/>
    <n v="1"/>
    <n v="0"/>
    <n v="0"/>
    <n v="0"/>
    <n v="0"/>
    <m/>
    <m/>
    <n v="3"/>
    <n v="3"/>
    <s v="Correct"/>
    <x v="1"/>
    <x v="10"/>
    <x v="2"/>
    <x v="48"/>
    <x v="1"/>
    <x v="1"/>
    <s v="English"/>
    <x v="6"/>
    <x v="7"/>
    <x v="0"/>
    <x v="2"/>
    <x v="3"/>
    <s v="Yes"/>
    <m/>
  </r>
  <r>
    <n v="178"/>
    <s v="Clean air &amp; water"/>
    <s v="Mental health services"/>
    <m/>
    <s v="Drug &amp; alcohol rehabilitation services"/>
    <s v="Recreation facilities"/>
    <m/>
    <m/>
    <s v="Safe childcare options"/>
    <m/>
    <m/>
    <s v="Safe places to walk/play"/>
    <m/>
    <m/>
    <n v="6"/>
    <n v="0.5"/>
    <m/>
    <n v="0.5"/>
    <n v="0.5"/>
    <n v="0"/>
    <n v="0.5"/>
    <n v="0.5"/>
    <n v="0"/>
    <n v="0"/>
    <n v="0.5"/>
    <n v="0"/>
    <n v="0"/>
    <n v="0.5"/>
    <n v="0"/>
    <m/>
    <m/>
    <n v="3"/>
    <n v="6"/>
    <s v="Correct"/>
    <x v="0"/>
    <x v="43"/>
    <x v="2"/>
    <x v="49"/>
    <x v="1"/>
    <x v="1"/>
    <s v="English"/>
    <x v="5"/>
    <x v="0"/>
    <x v="0"/>
    <x v="2"/>
    <x v="3"/>
    <s v="Yes"/>
    <m/>
  </r>
  <r>
    <n v="179"/>
    <m/>
    <m/>
    <m/>
    <m/>
    <s v="Recreation facilities"/>
    <m/>
    <s v="Healthier food choices"/>
    <m/>
    <m/>
    <m/>
    <s v="Safe places to walk/play"/>
    <m/>
    <m/>
    <n v="3"/>
    <n v="1"/>
    <m/>
    <n v="0"/>
    <n v="0"/>
    <n v="0"/>
    <n v="0"/>
    <n v="1"/>
    <n v="0"/>
    <n v="1"/>
    <n v="0"/>
    <n v="0"/>
    <n v="0"/>
    <n v="1"/>
    <n v="0"/>
    <m/>
    <m/>
    <n v="3"/>
    <n v="3"/>
    <s v="Correct"/>
    <x v="0"/>
    <x v="7"/>
    <x v="2"/>
    <x v="50"/>
    <x v="1"/>
    <x v="1"/>
    <s v="English"/>
    <x v="0"/>
    <x v="7"/>
    <x v="0"/>
    <x v="2"/>
    <x v="3"/>
    <s v="Yes"/>
    <m/>
  </r>
  <r>
    <n v="180"/>
    <s v="Clean air &amp; water"/>
    <s v="Mental health services"/>
    <s v="Smoking cessation programs"/>
    <m/>
    <m/>
    <m/>
    <s v="Healthier food choices"/>
    <s v="Safe childcare options"/>
    <s v="Weight loss programs"/>
    <m/>
    <m/>
    <m/>
    <m/>
    <n v="6"/>
    <n v="0.5"/>
    <m/>
    <n v="0.5"/>
    <n v="0.5"/>
    <n v="0.5"/>
    <n v="0"/>
    <n v="0"/>
    <n v="0"/>
    <n v="0.5"/>
    <n v="0.5"/>
    <n v="0.5"/>
    <n v="0"/>
    <n v="0"/>
    <n v="0"/>
    <m/>
    <m/>
    <n v="3"/>
    <n v="6"/>
    <s v="Correct"/>
    <x v="0"/>
    <x v="53"/>
    <x v="2"/>
    <x v="43"/>
    <x v="1"/>
    <x v="1"/>
    <s v="English"/>
    <x v="5"/>
    <x v="7"/>
    <x v="0"/>
    <x v="2"/>
    <x v="3"/>
    <s v="No"/>
    <m/>
  </r>
  <r>
    <n v="181"/>
    <m/>
    <m/>
    <m/>
    <m/>
    <s v="Recreation facilities"/>
    <m/>
    <m/>
    <m/>
    <m/>
    <s v="Job opportunities"/>
    <s v="Safe places to walk/play"/>
    <m/>
    <m/>
    <n v="3"/>
    <n v="1"/>
    <m/>
    <n v="0"/>
    <n v="0"/>
    <n v="0"/>
    <n v="0"/>
    <n v="1"/>
    <n v="0"/>
    <n v="0"/>
    <n v="0"/>
    <n v="0"/>
    <n v="1"/>
    <n v="1"/>
    <n v="0"/>
    <m/>
    <m/>
    <n v="3"/>
    <n v="3"/>
    <s v="Correct"/>
    <x v="0"/>
    <x v="53"/>
    <x v="2"/>
    <x v="51"/>
    <x v="1"/>
    <x v="1"/>
    <s v="English"/>
    <x v="5"/>
    <x v="2"/>
    <x v="0"/>
    <x v="2"/>
    <x v="3"/>
    <s v="Yes"/>
    <m/>
  </r>
  <r>
    <n v="182"/>
    <m/>
    <s v="Mental health services"/>
    <m/>
    <s v="Drug &amp; alcohol rehabilitation services"/>
    <m/>
    <m/>
    <m/>
    <s v="Safe childcare options"/>
    <m/>
    <m/>
    <m/>
    <m/>
    <m/>
    <n v="3"/>
    <n v="1"/>
    <m/>
    <n v="0"/>
    <n v="1"/>
    <n v="0"/>
    <n v="1"/>
    <n v="0"/>
    <n v="0"/>
    <n v="0"/>
    <n v="1"/>
    <n v="0"/>
    <n v="0"/>
    <n v="0"/>
    <n v="0"/>
    <m/>
    <m/>
    <n v="3"/>
    <n v="3"/>
    <s v="Correct"/>
    <x v="0"/>
    <x v="65"/>
    <x v="0"/>
    <x v="22"/>
    <x v="1"/>
    <x v="1"/>
    <s v="English"/>
    <x v="5"/>
    <x v="0"/>
    <x v="0"/>
    <x v="0"/>
    <x v="3"/>
    <m/>
    <m/>
  </r>
  <r>
    <n v="183"/>
    <m/>
    <m/>
    <m/>
    <m/>
    <m/>
    <m/>
    <m/>
    <s v="Safe childcare options"/>
    <m/>
    <s v="Job opportunities"/>
    <s v="Safe places to walk/play"/>
    <m/>
    <m/>
    <n v="3"/>
    <n v="1"/>
    <m/>
    <n v="0"/>
    <n v="0"/>
    <n v="0"/>
    <n v="0"/>
    <n v="0"/>
    <n v="0"/>
    <n v="0"/>
    <n v="1"/>
    <n v="0"/>
    <n v="1"/>
    <n v="1"/>
    <n v="0"/>
    <m/>
    <m/>
    <n v="3"/>
    <n v="3"/>
    <s v="Correct"/>
    <x v="0"/>
    <x v="27"/>
    <x v="2"/>
    <x v="52"/>
    <x v="1"/>
    <x v="0"/>
    <s v="English"/>
    <x v="5"/>
    <x v="2"/>
    <x v="0"/>
    <x v="2"/>
    <x v="3"/>
    <s v="Yes"/>
    <m/>
  </r>
  <r>
    <n v="184"/>
    <s v="Clean air &amp; water"/>
    <m/>
    <m/>
    <s v="Drug &amp; alcohol rehabilitation services"/>
    <m/>
    <m/>
    <m/>
    <m/>
    <m/>
    <m/>
    <s v="Safe places to walk/play"/>
    <m/>
    <m/>
    <n v="3"/>
    <n v="1"/>
    <m/>
    <n v="1"/>
    <n v="0"/>
    <n v="0"/>
    <n v="1"/>
    <n v="0"/>
    <n v="0"/>
    <n v="0"/>
    <n v="0"/>
    <n v="0"/>
    <n v="0"/>
    <n v="1"/>
    <n v="0"/>
    <m/>
    <m/>
    <n v="3"/>
    <n v="3"/>
    <s v="Correct"/>
    <x v="0"/>
    <x v="46"/>
    <x v="2"/>
    <x v="53"/>
    <x v="1"/>
    <x v="0"/>
    <s v="English"/>
    <x v="5"/>
    <x v="7"/>
    <x v="0"/>
    <x v="2"/>
    <x v="3"/>
    <s v="Yes"/>
    <m/>
  </r>
  <r>
    <n v="185"/>
    <m/>
    <m/>
    <s v="Smoking cessation programs"/>
    <m/>
    <m/>
    <m/>
    <m/>
    <m/>
    <m/>
    <m/>
    <m/>
    <m/>
    <m/>
    <n v="1"/>
    <n v="3"/>
    <m/>
    <n v="0"/>
    <n v="0"/>
    <n v="1"/>
    <n v="0"/>
    <n v="0"/>
    <n v="0"/>
    <n v="0"/>
    <n v="0"/>
    <n v="0"/>
    <n v="0"/>
    <n v="0"/>
    <n v="0"/>
    <m/>
    <m/>
    <n v="1"/>
    <n v="1"/>
    <s v="Correct"/>
    <x v="1"/>
    <x v="43"/>
    <x v="2"/>
    <x v="47"/>
    <x v="1"/>
    <x v="0"/>
    <s v="English"/>
    <x v="5"/>
    <x v="7"/>
    <x v="0"/>
    <x v="1"/>
    <x v="3"/>
    <s v="Yes"/>
    <m/>
  </r>
  <r>
    <n v="186"/>
    <s v="Clean air &amp; water"/>
    <m/>
    <m/>
    <m/>
    <m/>
    <m/>
    <s v="Healthier food choices"/>
    <m/>
    <m/>
    <m/>
    <m/>
    <m/>
    <m/>
    <n v="2"/>
    <n v="1.5"/>
    <m/>
    <n v="1"/>
    <n v="0"/>
    <n v="0"/>
    <n v="0"/>
    <n v="0"/>
    <n v="0"/>
    <n v="1"/>
    <n v="0"/>
    <n v="0"/>
    <n v="0"/>
    <n v="0"/>
    <n v="0"/>
    <m/>
    <m/>
    <n v="2"/>
    <n v="2"/>
    <s v="Correct"/>
    <x v="0"/>
    <x v="27"/>
    <x v="2"/>
    <x v="43"/>
    <x v="1"/>
    <x v="1"/>
    <s v="English, Spanish"/>
    <x v="5"/>
    <x v="7"/>
    <x v="0"/>
    <x v="2"/>
    <x v="3"/>
    <s v="Yes"/>
    <m/>
  </r>
  <r>
    <n v="187"/>
    <m/>
    <m/>
    <m/>
    <s v="Drug &amp; alcohol rehabilitation services"/>
    <m/>
    <m/>
    <s v="Healthier food choices"/>
    <m/>
    <m/>
    <s v="Job opportunities"/>
    <m/>
    <m/>
    <m/>
    <n v="3"/>
    <n v="1"/>
    <m/>
    <n v="0"/>
    <n v="0"/>
    <n v="0"/>
    <n v="1"/>
    <n v="0"/>
    <n v="0"/>
    <n v="1"/>
    <n v="0"/>
    <n v="0"/>
    <n v="1"/>
    <n v="0"/>
    <n v="0"/>
    <m/>
    <m/>
    <n v="3"/>
    <n v="3"/>
    <s v="Correct"/>
    <x v="1"/>
    <x v="24"/>
    <x v="2"/>
    <x v="54"/>
    <x v="1"/>
    <x v="1"/>
    <s v="English"/>
    <x v="6"/>
    <x v="7"/>
    <x v="0"/>
    <x v="2"/>
    <x v="3"/>
    <s v="Yes"/>
    <m/>
  </r>
  <r>
    <n v="188"/>
    <m/>
    <m/>
    <m/>
    <s v="Drug &amp; alcohol rehabilitation services"/>
    <s v="Recreation facilities"/>
    <m/>
    <m/>
    <m/>
    <m/>
    <m/>
    <s v="Safe places to walk/play"/>
    <m/>
    <m/>
    <n v="3"/>
    <n v="1"/>
    <m/>
    <n v="0"/>
    <n v="0"/>
    <n v="0"/>
    <n v="1"/>
    <n v="1"/>
    <n v="0"/>
    <n v="0"/>
    <n v="0"/>
    <n v="0"/>
    <n v="0"/>
    <n v="1"/>
    <n v="0"/>
    <m/>
    <m/>
    <n v="3"/>
    <n v="3"/>
    <s v="Correct"/>
    <x v="0"/>
    <x v="40"/>
    <x v="2"/>
    <x v="43"/>
    <x v="1"/>
    <x v="1"/>
    <s v="English"/>
    <x v="6"/>
    <x v="0"/>
    <x v="0"/>
    <x v="2"/>
    <x v="3"/>
    <s v="Yes"/>
    <m/>
  </r>
  <r>
    <n v="189"/>
    <m/>
    <s v="Mental health services"/>
    <m/>
    <m/>
    <m/>
    <m/>
    <s v="Healthier food choices"/>
    <m/>
    <m/>
    <m/>
    <m/>
    <m/>
    <m/>
    <n v="2"/>
    <n v="1.5"/>
    <m/>
    <n v="0"/>
    <n v="1"/>
    <n v="0"/>
    <n v="0"/>
    <n v="0"/>
    <n v="0"/>
    <n v="1"/>
    <n v="0"/>
    <n v="0"/>
    <n v="0"/>
    <n v="0"/>
    <n v="0"/>
    <m/>
    <m/>
    <n v="2"/>
    <n v="2"/>
    <s v="Correct"/>
    <x v="0"/>
    <x v="43"/>
    <x v="0"/>
    <x v="55"/>
    <x v="2"/>
    <x v="2"/>
    <s v="Spanish"/>
    <x v="1"/>
    <x v="3"/>
    <x v="6"/>
    <x v="3"/>
    <x v="3"/>
    <s v="Yes"/>
    <m/>
  </r>
  <r>
    <n v="190"/>
    <m/>
    <m/>
    <s v="Smoking cessation programs"/>
    <m/>
    <m/>
    <m/>
    <s v="Healthier food choices"/>
    <m/>
    <m/>
    <s v="Job opportunities"/>
    <m/>
    <m/>
    <m/>
    <n v="3"/>
    <n v="1"/>
    <m/>
    <n v="0"/>
    <n v="0"/>
    <n v="1"/>
    <n v="0"/>
    <n v="0"/>
    <n v="0"/>
    <n v="1"/>
    <n v="0"/>
    <n v="0"/>
    <n v="1"/>
    <n v="0"/>
    <n v="0"/>
    <m/>
    <m/>
    <n v="3"/>
    <n v="3"/>
    <s v="Correct"/>
    <x v="0"/>
    <x v="3"/>
    <x v="0"/>
    <x v="56"/>
    <x v="2"/>
    <x v="2"/>
    <s v="English, Spanish"/>
    <x v="4"/>
    <x v="4"/>
    <x v="6"/>
    <x v="2"/>
    <x v="3"/>
    <s v="Yes"/>
    <m/>
  </r>
  <r>
    <n v="191"/>
    <s v="Clean air &amp; water"/>
    <s v="Mental health services"/>
    <m/>
    <s v="Drug &amp; alcohol rehabilitation services"/>
    <m/>
    <m/>
    <m/>
    <m/>
    <m/>
    <m/>
    <m/>
    <m/>
    <m/>
    <n v="3"/>
    <n v="1"/>
    <m/>
    <n v="1"/>
    <n v="1"/>
    <n v="0"/>
    <n v="1"/>
    <n v="0"/>
    <n v="0"/>
    <n v="0"/>
    <n v="0"/>
    <n v="0"/>
    <n v="0"/>
    <n v="0"/>
    <n v="0"/>
    <m/>
    <m/>
    <n v="3"/>
    <n v="3"/>
    <s v="Correct"/>
    <x v="1"/>
    <x v="25"/>
    <x v="2"/>
    <x v="43"/>
    <x v="1"/>
    <x v="2"/>
    <s v="English, Spanish, Farsi"/>
    <x v="2"/>
    <x v="4"/>
    <x v="6"/>
    <x v="2"/>
    <x v="3"/>
    <s v="Yes"/>
    <m/>
  </r>
  <r>
    <n v="192"/>
    <m/>
    <m/>
    <m/>
    <m/>
    <m/>
    <m/>
    <s v="Healthier food choices"/>
    <m/>
    <s v="Weight loss programs"/>
    <m/>
    <m/>
    <m/>
    <m/>
    <n v="2"/>
    <n v="1.5"/>
    <m/>
    <n v="0"/>
    <n v="0"/>
    <n v="0"/>
    <n v="0"/>
    <n v="0"/>
    <n v="0"/>
    <n v="1"/>
    <n v="0"/>
    <n v="1"/>
    <n v="0"/>
    <n v="0"/>
    <n v="0"/>
    <m/>
    <m/>
    <n v="2"/>
    <n v="2"/>
    <s v="Correct"/>
    <x v="0"/>
    <x v="13"/>
    <x v="2"/>
    <x v="57"/>
    <x v="1"/>
    <x v="2"/>
    <s v="English, Spanish"/>
    <x v="1"/>
    <x v="3"/>
    <x v="6"/>
    <x v="2"/>
    <x v="3"/>
    <s v="Yes"/>
    <m/>
  </r>
  <r>
    <n v="193"/>
    <m/>
    <m/>
    <m/>
    <m/>
    <s v="Recreation facilities"/>
    <m/>
    <m/>
    <m/>
    <m/>
    <m/>
    <s v="Safe places to walk/play"/>
    <m/>
    <m/>
    <n v="2"/>
    <n v="1.5"/>
    <m/>
    <n v="0"/>
    <n v="0"/>
    <n v="0"/>
    <n v="0"/>
    <n v="1"/>
    <n v="0"/>
    <n v="0"/>
    <n v="0"/>
    <n v="0"/>
    <n v="0"/>
    <n v="1"/>
    <n v="0"/>
    <m/>
    <m/>
    <n v="2"/>
    <n v="2"/>
    <s v="Correct"/>
    <x v="1"/>
    <x v="26"/>
    <x v="2"/>
    <x v="43"/>
    <x v="1"/>
    <x v="1"/>
    <s v="English"/>
    <x v="6"/>
    <x v="4"/>
    <x v="0"/>
    <x v="2"/>
    <x v="3"/>
    <s v="Yes"/>
    <m/>
  </r>
  <r>
    <n v="194"/>
    <m/>
    <m/>
    <m/>
    <s v="Drug &amp; alcohol rehabilitation services"/>
    <m/>
    <m/>
    <s v="Healthier food choices"/>
    <m/>
    <m/>
    <m/>
    <m/>
    <m/>
    <m/>
    <n v="2"/>
    <n v="1.5"/>
    <m/>
    <n v="0"/>
    <n v="0"/>
    <n v="0"/>
    <n v="1"/>
    <n v="0"/>
    <n v="0"/>
    <n v="1"/>
    <n v="0"/>
    <n v="0"/>
    <n v="0"/>
    <n v="0"/>
    <n v="0"/>
    <m/>
    <m/>
    <n v="2"/>
    <n v="2"/>
    <s v="Correct"/>
    <x v="0"/>
    <x v="41"/>
    <x v="2"/>
    <x v="58"/>
    <x v="1"/>
    <x v="1"/>
    <s v="English"/>
    <x v="0"/>
    <x v="3"/>
    <x v="5"/>
    <x v="2"/>
    <x v="3"/>
    <s v="Yes"/>
    <m/>
  </r>
  <r>
    <n v="195"/>
    <m/>
    <s v="Mental health services"/>
    <m/>
    <s v="Drug &amp; alcohol rehabilitation services"/>
    <m/>
    <m/>
    <s v="Healthier food choices"/>
    <m/>
    <m/>
    <m/>
    <m/>
    <m/>
    <m/>
    <n v="3"/>
    <n v="1"/>
    <m/>
    <n v="0"/>
    <n v="1"/>
    <n v="0"/>
    <n v="1"/>
    <n v="0"/>
    <n v="0"/>
    <n v="1"/>
    <n v="0"/>
    <n v="0"/>
    <n v="0"/>
    <n v="0"/>
    <n v="0"/>
    <m/>
    <m/>
    <n v="3"/>
    <n v="3"/>
    <s v="Correct"/>
    <x v="0"/>
    <x v="53"/>
    <x v="2"/>
    <x v="58"/>
    <x v="1"/>
    <x v="1"/>
    <s v="English"/>
    <x v="5"/>
    <x v="1"/>
    <x v="4"/>
    <x v="2"/>
    <x v="3"/>
    <s v="Yes"/>
    <m/>
  </r>
  <r>
    <n v="196"/>
    <m/>
    <s v="Mental health services"/>
    <m/>
    <s v="Drug &amp; alcohol rehabilitation services"/>
    <m/>
    <m/>
    <s v="Healthier food choices"/>
    <m/>
    <m/>
    <m/>
    <m/>
    <m/>
    <m/>
    <n v="3"/>
    <n v="1"/>
    <m/>
    <n v="0"/>
    <n v="1"/>
    <n v="0"/>
    <n v="1"/>
    <n v="0"/>
    <n v="0"/>
    <n v="1"/>
    <n v="0"/>
    <n v="0"/>
    <n v="0"/>
    <n v="0"/>
    <n v="0"/>
    <m/>
    <m/>
    <n v="3"/>
    <n v="3"/>
    <s v="Correct"/>
    <x v="1"/>
    <x v="3"/>
    <x v="2"/>
    <x v="58"/>
    <x v="1"/>
    <x v="1"/>
    <s v="English"/>
    <x v="5"/>
    <x v="7"/>
    <x v="2"/>
    <x v="2"/>
    <x v="3"/>
    <s v="Yes"/>
    <m/>
  </r>
  <r>
    <n v="197"/>
    <m/>
    <s v="Mental health services"/>
    <m/>
    <s v="Drug &amp; alcohol rehabilitation services"/>
    <m/>
    <m/>
    <m/>
    <m/>
    <m/>
    <m/>
    <m/>
    <m/>
    <m/>
    <n v="2"/>
    <n v="1.5"/>
    <m/>
    <n v="0"/>
    <n v="1"/>
    <n v="0"/>
    <n v="1"/>
    <n v="0"/>
    <n v="0"/>
    <n v="0"/>
    <n v="0"/>
    <n v="0"/>
    <n v="0"/>
    <n v="0"/>
    <n v="0"/>
    <m/>
    <m/>
    <n v="2"/>
    <n v="2"/>
    <s v="Correct"/>
    <x v="1"/>
    <x v="43"/>
    <x v="2"/>
    <x v="58"/>
    <x v="1"/>
    <x v="1"/>
    <s v="English"/>
    <x v="0"/>
    <x v="1"/>
    <x v="0"/>
    <x v="2"/>
    <x v="3"/>
    <s v="Yes"/>
    <m/>
  </r>
  <r>
    <n v="198"/>
    <m/>
    <m/>
    <m/>
    <m/>
    <m/>
    <m/>
    <m/>
    <m/>
    <m/>
    <m/>
    <s v="Safe places to walk/play"/>
    <m/>
    <m/>
    <n v="1"/>
    <n v="3"/>
    <m/>
    <n v="0"/>
    <n v="0"/>
    <n v="0"/>
    <n v="0"/>
    <n v="0"/>
    <n v="0"/>
    <n v="0"/>
    <n v="0"/>
    <n v="0"/>
    <n v="0"/>
    <n v="1"/>
    <n v="0"/>
    <m/>
    <m/>
    <n v="1"/>
    <n v="1"/>
    <s v="Correct"/>
    <x v="0"/>
    <x v="20"/>
    <x v="2"/>
    <x v="59"/>
    <x v="1"/>
    <x v="1"/>
    <s v="English"/>
    <x v="0"/>
    <x v="7"/>
    <x v="0"/>
    <x v="2"/>
    <x v="3"/>
    <s v="Yes"/>
    <m/>
  </r>
  <r>
    <n v="199"/>
    <m/>
    <m/>
    <m/>
    <m/>
    <m/>
    <m/>
    <s v="Healthier food choices"/>
    <m/>
    <s v="Weight loss programs"/>
    <m/>
    <m/>
    <m/>
    <m/>
    <n v="2"/>
    <n v="1.5"/>
    <m/>
    <n v="0"/>
    <n v="0"/>
    <n v="0"/>
    <n v="0"/>
    <n v="0"/>
    <n v="0"/>
    <n v="1"/>
    <n v="0"/>
    <n v="1"/>
    <n v="0"/>
    <n v="0"/>
    <n v="0"/>
    <m/>
    <m/>
    <n v="2"/>
    <n v="2"/>
    <s v="Correct"/>
    <x v="1"/>
    <x v="26"/>
    <x v="0"/>
    <x v="60"/>
    <x v="1"/>
    <x v="1"/>
    <s v="English"/>
    <x v="5"/>
    <x v="1"/>
    <x v="0"/>
    <x v="0"/>
    <x v="3"/>
    <m/>
    <m/>
  </r>
  <r>
    <n v="200"/>
    <m/>
    <m/>
    <m/>
    <m/>
    <m/>
    <m/>
    <s v="Healthier food choices"/>
    <m/>
    <s v="Weight loss programs"/>
    <m/>
    <m/>
    <m/>
    <m/>
    <n v="2"/>
    <n v="1.5"/>
    <m/>
    <n v="0"/>
    <n v="0"/>
    <n v="0"/>
    <n v="0"/>
    <n v="0"/>
    <n v="0"/>
    <n v="1"/>
    <n v="0"/>
    <n v="1"/>
    <n v="0"/>
    <n v="0"/>
    <n v="0"/>
    <m/>
    <m/>
    <n v="2"/>
    <n v="2"/>
    <s v="Correct"/>
    <x v="0"/>
    <x v="15"/>
    <x v="0"/>
    <x v="60"/>
    <x v="1"/>
    <x v="1"/>
    <s v="English"/>
    <x v="5"/>
    <x v="1"/>
    <x v="0"/>
    <x v="2"/>
    <x v="3"/>
    <s v="Yes"/>
    <m/>
  </r>
  <r>
    <n v="201"/>
    <m/>
    <s v="Mental health services"/>
    <m/>
    <s v="Drug &amp; alcohol rehabilitation services"/>
    <m/>
    <m/>
    <m/>
    <s v="Safe childcare options"/>
    <m/>
    <m/>
    <m/>
    <m/>
    <m/>
    <n v="3"/>
    <n v="1"/>
    <m/>
    <n v="0"/>
    <n v="1"/>
    <n v="0"/>
    <n v="1"/>
    <n v="0"/>
    <n v="0"/>
    <n v="0"/>
    <n v="1"/>
    <n v="0"/>
    <n v="0"/>
    <n v="0"/>
    <n v="0"/>
    <m/>
    <m/>
    <n v="3"/>
    <n v="3"/>
    <s v="Correct"/>
    <x v="1"/>
    <x v="27"/>
    <x v="3"/>
    <x v="11"/>
    <x v="2"/>
    <x v="0"/>
    <m/>
    <x v="3"/>
    <x v="2"/>
    <x v="3"/>
    <x v="0"/>
    <x v="3"/>
    <m/>
    <m/>
  </r>
  <r>
    <n v="202"/>
    <m/>
    <s v="Mental health services"/>
    <m/>
    <s v="Drug &amp; alcohol rehabilitation services"/>
    <m/>
    <m/>
    <s v="Healthier food choices"/>
    <m/>
    <m/>
    <m/>
    <m/>
    <m/>
    <m/>
    <n v="3"/>
    <n v="1"/>
    <m/>
    <n v="0"/>
    <n v="1"/>
    <n v="0"/>
    <n v="1"/>
    <n v="0"/>
    <n v="0"/>
    <n v="1"/>
    <n v="0"/>
    <n v="0"/>
    <n v="0"/>
    <n v="0"/>
    <n v="0"/>
    <m/>
    <m/>
    <n v="3"/>
    <n v="3"/>
    <s v="Correct"/>
    <x v="0"/>
    <x v="23"/>
    <x v="2"/>
    <x v="58"/>
    <x v="1"/>
    <x v="1"/>
    <s v="English"/>
    <x v="0"/>
    <x v="7"/>
    <x v="2"/>
    <x v="2"/>
    <x v="3"/>
    <s v="Yes"/>
    <m/>
  </r>
  <r>
    <n v="203"/>
    <m/>
    <m/>
    <m/>
    <s v="Drug &amp; alcohol rehabilitation services"/>
    <s v="Recreation facilities"/>
    <m/>
    <s v="Healthier food choices"/>
    <m/>
    <m/>
    <s v="Job opportunities"/>
    <m/>
    <m/>
    <m/>
    <n v="4"/>
    <n v="0.75"/>
    <m/>
    <n v="0"/>
    <n v="0"/>
    <n v="0"/>
    <n v="0.75"/>
    <n v="0.75"/>
    <n v="0"/>
    <n v="0.75"/>
    <n v="0"/>
    <n v="0"/>
    <n v="0.75"/>
    <n v="0"/>
    <n v="0"/>
    <m/>
    <m/>
    <n v="3"/>
    <n v="4"/>
    <s v="Correct"/>
    <x v="0"/>
    <x v="41"/>
    <x v="2"/>
    <x v="58"/>
    <x v="1"/>
    <x v="2"/>
    <s v="English, Spanish"/>
    <x v="6"/>
    <x v="4"/>
    <x v="5"/>
    <x v="2"/>
    <x v="3"/>
    <s v="Yes"/>
    <m/>
  </r>
  <r>
    <n v="204"/>
    <m/>
    <s v="Mental health services"/>
    <m/>
    <m/>
    <m/>
    <m/>
    <m/>
    <m/>
    <s v="Weight loss programs"/>
    <m/>
    <m/>
    <m/>
    <m/>
    <n v="2"/>
    <n v="1.5"/>
    <m/>
    <n v="0"/>
    <n v="1"/>
    <n v="0"/>
    <n v="0"/>
    <n v="0"/>
    <n v="0"/>
    <n v="0"/>
    <n v="0"/>
    <n v="1"/>
    <n v="0"/>
    <n v="0"/>
    <n v="0"/>
    <m/>
    <m/>
    <n v="2"/>
    <n v="2"/>
    <s v="Correct"/>
    <x v="0"/>
    <x v="15"/>
    <x v="2"/>
    <x v="47"/>
    <x v="0"/>
    <x v="1"/>
    <s v="English"/>
    <x v="6"/>
    <x v="4"/>
    <x v="6"/>
    <x v="2"/>
    <x v="3"/>
    <s v="Yes"/>
    <m/>
  </r>
  <r>
    <n v="205"/>
    <m/>
    <m/>
    <m/>
    <m/>
    <m/>
    <m/>
    <m/>
    <m/>
    <m/>
    <s v="Job opportunities"/>
    <s v="Safe places to walk/play"/>
    <m/>
    <m/>
    <n v="2"/>
    <n v="1.5"/>
    <m/>
    <n v="0"/>
    <n v="0"/>
    <n v="0"/>
    <n v="0"/>
    <n v="0"/>
    <n v="0"/>
    <n v="0"/>
    <n v="0"/>
    <n v="0"/>
    <n v="1"/>
    <n v="1"/>
    <n v="0"/>
    <m/>
    <m/>
    <n v="2"/>
    <n v="2"/>
    <s v="Correct"/>
    <x v="0"/>
    <x v="44"/>
    <x v="2"/>
    <x v="47"/>
    <x v="1"/>
    <x v="1"/>
    <s v="English"/>
    <x v="1"/>
    <x v="4"/>
    <x v="2"/>
    <x v="2"/>
    <x v="3"/>
    <s v="Yes"/>
    <m/>
  </r>
  <r>
    <n v="206"/>
    <s v="Clean air &amp; water"/>
    <s v="Mental health services"/>
    <m/>
    <s v="Drug &amp; alcohol rehabilitation services"/>
    <m/>
    <m/>
    <m/>
    <m/>
    <m/>
    <m/>
    <m/>
    <m/>
    <m/>
    <n v="3"/>
    <n v="1"/>
    <m/>
    <n v="1"/>
    <n v="1"/>
    <n v="0"/>
    <n v="1"/>
    <n v="0"/>
    <n v="0"/>
    <n v="0"/>
    <n v="0"/>
    <n v="0"/>
    <n v="0"/>
    <n v="0"/>
    <n v="0"/>
    <m/>
    <m/>
    <n v="3"/>
    <n v="3"/>
    <s v="Correct"/>
    <x v="0"/>
    <x v="42"/>
    <x v="2"/>
    <x v="61"/>
    <x v="1"/>
    <x v="2"/>
    <s v="English"/>
    <x v="0"/>
    <x v="4"/>
    <x v="0"/>
    <x v="2"/>
    <x v="3"/>
    <s v="Yes"/>
    <m/>
  </r>
  <r>
    <n v="207"/>
    <m/>
    <m/>
    <m/>
    <s v="Drug &amp; alcohol rehabilitation services"/>
    <m/>
    <m/>
    <m/>
    <m/>
    <m/>
    <m/>
    <m/>
    <m/>
    <m/>
    <n v="1"/>
    <n v="3"/>
    <m/>
    <n v="0"/>
    <n v="0"/>
    <n v="0"/>
    <n v="1"/>
    <n v="0"/>
    <n v="0"/>
    <n v="0"/>
    <n v="0"/>
    <n v="0"/>
    <n v="0"/>
    <n v="0"/>
    <n v="0"/>
    <m/>
    <m/>
    <n v="1"/>
    <n v="1"/>
    <s v="Correct"/>
    <x v="0"/>
    <x v="41"/>
    <x v="2"/>
    <x v="62"/>
    <x v="1"/>
    <x v="0"/>
    <s v="English"/>
    <x v="6"/>
    <x v="4"/>
    <x v="0"/>
    <x v="2"/>
    <x v="3"/>
    <s v="Yes"/>
    <m/>
  </r>
  <r>
    <n v="208"/>
    <m/>
    <m/>
    <m/>
    <s v="Drug &amp; alcohol rehabilitation services"/>
    <m/>
    <m/>
    <m/>
    <m/>
    <m/>
    <m/>
    <m/>
    <m/>
    <m/>
    <n v="1"/>
    <n v="3"/>
    <m/>
    <n v="0"/>
    <n v="0"/>
    <n v="0"/>
    <n v="1"/>
    <n v="0"/>
    <n v="0"/>
    <n v="0"/>
    <n v="0"/>
    <n v="0"/>
    <n v="0"/>
    <n v="0"/>
    <n v="0"/>
    <m/>
    <m/>
    <n v="1"/>
    <n v="1"/>
    <s v="Correct"/>
    <x v="0"/>
    <x v="41"/>
    <x v="2"/>
    <x v="62"/>
    <x v="1"/>
    <x v="1"/>
    <s v="English"/>
    <x v="6"/>
    <x v="4"/>
    <x v="0"/>
    <x v="2"/>
    <x v="3"/>
    <s v="Yes"/>
    <m/>
  </r>
  <r>
    <n v="209"/>
    <s v="Clean air &amp; water"/>
    <m/>
    <m/>
    <m/>
    <m/>
    <m/>
    <m/>
    <m/>
    <m/>
    <m/>
    <m/>
    <m/>
    <m/>
    <n v="1"/>
    <n v="3"/>
    <m/>
    <n v="1"/>
    <n v="0"/>
    <n v="0"/>
    <n v="0"/>
    <n v="0"/>
    <n v="0"/>
    <n v="0"/>
    <n v="0"/>
    <n v="0"/>
    <n v="0"/>
    <n v="0"/>
    <n v="0"/>
    <m/>
    <m/>
    <n v="1"/>
    <n v="1"/>
    <s v="Correct"/>
    <x v="0"/>
    <x v="30"/>
    <x v="2"/>
    <x v="63"/>
    <x v="1"/>
    <x v="1"/>
    <s v="English"/>
    <x v="6"/>
    <x v="1"/>
    <x v="0"/>
    <x v="2"/>
    <x v="3"/>
    <s v="Yes"/>
    <m/>
  </r>
  <r>
    <n v="210"/>
    <m/>
    <m/>
    <m/>
    <m/>
    <s v="Recreation facilities"/>
    <m/>
    <s v="Healthier food choices"/>
    <m/>
    <m/>
    <m/>
    <m/>
    <m/>
    <m/>
    <n v="2"/>
    <n v="1.5"/>
    <m/>
    <n v="0"/>
    <n v="0"/>
    <n v="0"/>
    <n v="0"/>
    <n v="1"/>
    <n v="0"/>
    <n v="1"/>
    <n v="0"/>
    <n v="0"/>
    <n v="0"/>
    <n v="0"/>
    <n v="0"/>
    <m/>
    <m/>
    <n v="2"/>
    <n v="2"/>
    <s v="Correct"/>
    <x v="1"/>
    <x v="16"/>
    <x v="2"/>
    <x v="58"/>
    <x v="1"/>
    <x v="1"/>
    <s v="English"/>
    <x v="6"/>
    <x v="1"/>
    <x v="0"/>
    <x v="2"/>
    <x v="3"/>
    <s v="Yes"/>
    <m/>
  </r>
  <r>
    <n v="211"/>
    <m/>
    <m/>
    <m/>
    <m/>
    <m/>
    <m/>
    <m/>
    <m/>
    <m/>
    <m/>
    <m/>
    <m/>
    <m/>
    <n v="0"/>
    <e v="#DIV/0!"/>
    <m/>
    <n v="0"/>
    <n v="0"/>
    <n v="0"/>
    <n v="0"/>
    <n v="0"/>
    <n v="0"/>
    <n v="0"/>
    <n v="0"/>
    <n v="0"/>
    <n v="0"/>
    <n v="0"/>
    <n v="0"/>
    <m/>
    <m/>
    <n v="0"/>
    <n v="0"/>
    <s v="Correct"/>
    <x v="1"/>
    <x v="47"/>
    <x v="0"/>
    <x v="64"/>
    <x v="1"/>
    <x v="0"/>
    <s v="English"/>
    <x v="6"/>
    <x v="1"/>
    <x v="0"/>
    <x v="2"/>
    <x v="3"/>
    <s v="Yes"/>
    <m/>
  </r>
  <r>
    <n v="212"/>
    <m/>
    <m/>
    <m/>
    <m/>
    <m/>
    <m/>
    <s v="Healthier food choices"/>
    <m/>
    <m/>
    <m/>
    <m/>
    <m/>
    <m/>
    <n v="1"/>
    <n v="3"/>
    <m/>
    <n v="0"/>
    <n v="0"/>
    <n v="0"/>
    <n v="0"/>
    <n v="0"/>
    <n v="0"/>
    <n v="1"/>
    <n v="0"/>
    <n v="0"/>
    <n v="0"/>
    <n v="0"/>
    <n v="0"/>
    <m/>
    <m/>
    <n v="1"/>
    <n v="1"/>
    <s v="Correct"/>
    <x v="0"/>
    <x v="20"/>
    <x v="2"/>
    <x v="54"/>
    <x v="1"/>
    <x v="1"/>
    <s v="English"/>
    <x v="4"/>
    <x v="7"/>
    <x v="0"/>
    <x v="2"/>
    <x v="3"/>
    <s v="Yes"/>
    <m/>
  </r>
  <r>
    <n v="213"/>
    <m/>
    <m/>
    <s v="Smoking cessation programs"/>
    <m/>
    <m/>
    <m/>
    <m/>
    <m/>
    <m/>
    <m/>
    <m/>
    <m/>
    <m/>
    <n v="1"/>
    <n v="3"/>
    <m/>
    <n v="0"/>
    <n v="0"/>
    <n v="1"/>
    <n v="0"/>
    <n v="0"/>
    <n v="0"/>
    <n v="0"/>
    <n v="0"/>
    <n v="0"/>
    <n v="0"/>
    <n v="0"/>
    <n v="0"/>
    <m/>
    <m/>
    <n v="1"/>
    <n v="1"/>
    <s v="Correct"/>
    <x v="1"/>
    <x v="24"/>
    <x v="2"/>
    <x v="54"/>
    <x v="1"/>
    <x v="0"/>
    <s v="English"/>
    <x v="4"/>
    <x v="1"/>
    <x v="0"/>
    <x v="2"/>
    <x v="3"/>
    <s v="Yes"/>
    <m/>
  </r>
  <r>
    <n v="214"/>
    <m/>
    <m/>
    <m/>
    <m/>
    <m/>
    <m/>
    <m/>
    <m/>
    <m/>
    <m/>
    <m/>
    <m/>
    <m/>
    <n v="0"/>
    <e v="#DIV/0!"/>
    <m/>
    <n v="0"/>
    <n v="0"/>
    <n v="0"/>
    <n v="0"/>
    <n v="0"/>
    <n v="0"/>
    <n v="0"/>
    <n v="0"/>
    <n v="0"/>
    <n v="0"/>
    <n v="0"/>
    <n v="0"/>
    <m/>
    <m/>
    <n v="0"/>
    <n v="0"/>
    <s v="Correct"/>
    <x v="0"/>
    <x v="57"/>
    <x v="2"/>
    <x v="54"/>
    <x v="1"/>
    <x v="1"/>
    <m/>
    <x v="4"/>
    <x v="0"/>
    <x v="0"/>
    <x v="2"/>
    <x v="3"/>
    <s v="Yes"/>
    <m/>
  </r>
  <r>
    <n v="215"/>
    <m/>
    <s v="Mental health services"/>
    <s v="Smoking cessation programs"/>
    <m/>
    <m/>
    <m/>
    <m/>
    <m/>
    <m/>
    <m/>
    <m/>
    <m/>
    <m/>
    <n v="2"/>
    <n v="1.5"/>
    <m/>
    <n v="0"/>
    <n v="1"/>
    <n v="1"/>
    <n v="0"/>
    <n v="0"/>
    <n v="0"/>
    <n v="0"/>
    <n v="0"/>
    <n v="0"/>
    <n v="0"/>
    <n v="0"/>
    <n v="0"/>
    <m/>
    <m/>
    <n v="2"/>
    <n v="2"/>
    <s v="Correct"/>
    <x v="1"/>
    <x v="24"/>
    <x v="2"/>
    <x v="54"/>
    <x v="1"/>
    <x v="1"/>
    <s v="English"/>
    <x v="4"/>
    <x v="1"/>
    <x v="0"/>
    <x v="2"/>
    <x v="3"/>
    <s v="Yes"/>
    <m/>
  </r>
  <r>
    <n v="216"/>
    <m/>
    <m/>
    <m/>
    <m/>
    <m/>
    <m/>
    <s v="Healthier food choices"/>
    <m/>
    <m/>
    <m/>
    <m/>
    <m/>
    <m/>
    <n v="1"/>
    <n v="3"/>
    <m/>
    <n v="0"/>
    <n v="0"/>
    <n v="0"/>
    <n v="0"/>
    <n v="0"/>
    <n v="0"/>
    <n v="1"/>
    <n v="0"/>
    <n v="0"/>
    <n v="0"/>
    <n v="0"/>
    <n v="0"/>
    <m/>
    <m/>
    <n v="1"/>
    <n v="1"/>
    <s v="Correct"/>
    <x v="0"/>
    <x v="36"/>
    <x v="2"/>
    <x v="54"/>
    <x v="0"/>
    <x v="0"/>
    <s v="English"/>
    <x v="4"/>
    <x v="0"/>
    <x v="6"/>
    <x v="0"/>
    <x v="3"/>
    <m/>
    <m/>
  </r>
  <r>
    <n v="217"/>
    <m/>
    <m/>
    <m/>
    <m/>
    <m/>
    <m/>
    <m/>
    <m/>
    <m/>
    <m/>
    <s v="Safe places to walk/play"/>
    <s v="Safe worksites"/>
    <m/>
    <n v="2"/>
    <n v="1.5"/>
    <m/>
    <n v="0"/>
    <n v="0"/>
    <n v="0"/>
    <n v="0"/>
    <n v="0"/>
    <n v="0"/>
    <n v="0"/>
    <n v="0"/>
    <n v="0"/>
    <n v="0"/>
    <n v="1"/>
    <n v="1"/>
    <m/>
    <m/>
    <n v="2"/>
    <n v="2"/>
    <s v="Correct"/>
    <x v="1"/>
    <x v="42"/>
    <x v="2"/>
    <x v="58"/>
    <x v="1"/>
    <x v="1"/>
    <s v="English"/>
    <x v="6"/>
    <x v="1"/>
    <x v="0"/>
    <x v="2"/>
    <x v="3"/>
    <s v="Yes"/>
    <m/>
  </r>
  <r>
    <n v="218"/>
    <m/>
    <s v="Mental health services"/>
    <s v="Smoking cessation programs"/>
    <s v="Drug &amp; alcohol rehabilitation services"/>
    <m/>
    <m/>
    <m/>
    <m/>
    <m/>
    <m/>
    <m/>
    <m/>
    <m/>
    <n v="3"/>
    <n v="1"/>
    <m/>
    <n v="0"/>
    <n v="1"/>
    <n v="1"/>
    <n v="1"/>
    <n v="0"/>
    <n v="0"/>
    <n v="0"/>
    <n v="0"/>
    <n v="0"/>
    <n v="0"/>
    <n v="0"/>
    <n v="0"/>
    <m/>
    <m/>
    <n v="3"/>
    <n v="3"/>
    <s v="Correct"/>
    <x v="0"/>
    <x v="36"/>
    <x v="2"/>
    <x v="65"/>
    <x v="1"/>
    <x v="1"/>
    <s v="English"/>
    <x v="5"/>
    <x v="1"/>
    <x v="0"/>
    <x v="2"/>
    <x v="3"/>
    <s v="Yes"/>
    <m/>
  </r>
  <r>
    <n v="219"/>
    <m/>
    <m/>
    <m/>
    <m/>
    <m/>
    <m/>
    <s v="Healthier food choices"/>
    <s v="Safe childcare options"/>
    <m/>
    <s v="Job opportunities"/>
    <m/>
    <m/>
    <m/>
    <n v="3"/>
    <n v="1"/>
    <m/>
    <n v="0"/>
    <n v="0"/>
    <n v="0"/>
    <n v="0"/>
    <n v="0"/>
    <n v="0"/>
    <n v="1"/>
    <n v="1"/>
    <n v="0"/>
    <n v="1"/>
    <n v="0"/>
    <n v="0"/>
    <m/>
    <m/>
    <n v="3"/>
    <n v="3"/>
    <s v="Correct"/>
    <x v="0"/>
    <x v="41"/>
    <x v="2"/>
    <x v="62"/>
    <x v="1"/>
    <x v="1"/>
    <m/>
    <x v="4"/>
    <x v="4"/>
    <x v="6"/>
    <x v="2"/>
    <x v="3"/>
    <s v="Yes"/>
    <m/>
  </r>
  <r>
    <n v="220"/>
    <m/>
    <m/>
    <s v="Smoking cessation programs"/>
    <s v="Drug &amp; alcohol rehabilitation services"/>
    <m/>
    <m/>
    <m/>
    <m/>
    <m/>
    <m/>
    <m/>
    <m/>
    <m/>
    <n v="2"/>
    <n v="1.5"/>
    <m/>
    <n v="0"/>
    <n v="0"/>
    <n v="1"/>
    <n v="1"/>
    <n v="0"/>
    <n v="0"/>
    <n v="0"/>
    <n v="0"/>
    <n v="0"/>
    <n v="0"/>
    <n v="0"/>
    <n v="0"/>
    <m/>
    <m/>
    <n v="2"/>
    <n v="2"/>
    <s v="Correct"/>
    <x v="0"/>
    <x v="4"/>
    <x v="2"/>
    <x v="62"/>
    <x v="1"/>
    <x v="1"/>
    <s v="English"/>
    <x v="6"/>
    <x v="7"/>
    <x v="0"/>
    <x v="2"/>
    <x v="3"/>
    <s v="Yes"/>
    <m/>
  </r>
  <r>
    <n v="221"/>
    <m/>
    <m/>
    <m/>
    <m/>
    <s v="Recreation facilities"/>
    <m/>
    <s v="Healthier food choices"/>
    <s v="Safe childcare options"/>
    <m/>
    <m/>
    <m/>
    <m/>
    <m/>
    <n v="3"/>
    <n v="1"/>
    <m/>
    <n v="0"/>
    <n v="0"/>
    <n v="0"/>
    <n v="0"/>
    <n v="1"/>
    <n v="0"/>
    <n v="1"/>
    <n v="1"/>
    <n v="0"/>
    <n v="0"/>
    <n v="0"/>
    <n v="0"/>
    <m/>
    <m/>
    <n v="3"/>
    <n v="3"/>
    <s v="Correct"/>
    <x v="1"/>
    <x v="4"/>
    <x v="2"/>
    <x v="66"/>
    <x v="1"/>
    <x v="1"/>
    <s v="English"/>
    <x v="6"/>
    <x v="1"/>
    <x v="0"/>
    <x v="2"/>
    <x v="3"/>
    <s v="Yes"/>
    <m/>
  </r>
  <r>
    <n v="222"/>
    <m/>
    <m/>
    <m/>
    <s v="Drug &amp; alcohol rehabilitation services"/>
    <s v="Recreation facilities"/>
    <m/>
    <m/>
    <m/>
    <m/>
    <m/>
    <m/>
    <m/>
    <m/>
    <n v="2"/>
    <n v="1.5"/>
    <m/>
    <n v="0"/>
    <n v="0"/>
    <n v="0"/>
    <n v="1"/>
    <n v="1"/>
    <n v="0"/>
    <n v="0"/>
    <n v="0"/>
    <n v="0"/>
    <n v="0"/>
    <n v="0"/>
    <n v="0"/>
    <m/>
    <m/>
    <n v="2"/>
    <n v="2"/>
    <s v="Correct"/>
    <x v="1"/>
    <x v="4"/>
    <x v="2"/>
    <x v="62"/>
    <x v="1"/>
    <x v="1"/>
    <s v="English"/>
    <x v="6"/>
    <x v="1"/>
    <x v="0"/>
    <x v="2"/>
    <x v="3"/>
    <s v="Yes"/>
    <m/>
  </r>
  <r>
    <n v="223"/>
    <m/>
    <s v="Mental health services"/>
    <m/>
    <s v="Drug &amp; alcohol rehabilitation services"/>
    <m/>
    <m/>
    <m/>
    <s v="Safe childcare options"/>
    <m/>
    <m/>
    <m/>
    <m/>
    <m/>
    <n v="3"/>
    <n v="1"/>
    <m/>
    <n v="0"/>
    <n v="1"/>
    <n v="0"/>
    <n v="1"/>
    <n v="0"/>
    <n v="0"/>
    <n v="0"/>
    <n v="1"/>
    <n v="0"/>
    <n v="0"/>
    <n v="0"/>
    <n v="0"/>
    <m/>
    <m/>
    <n v="3"/>
    <n v="3"/>
    <s v="Correct"/>
    <x v="0"/>
    <x v="14"/>
    <x v="2"/>
    <x v="62"/>
    <x v="1"/>
    <x v="1"/>
    <s v="English"/>
    <x v="6"/>
    <x v="1"/>
    <x v="0"/>
    <x v="2"/>
    <x v="3"/>
    <s v="Yes"/>
    <m/>
  </r>
  <r>
    <n v="224"/>
    <m/>
    <s v="Mental health services"/>
    <s v="Smoking cessation programs"/>
    <s v="Drug &amp; alcohol rehabilitation services"/>
    <m/>
    <m/>
    <m/>
    <m/>
    <m/>
    <m/>
    <m/>
    <m/>
    <m/>
    <n v="3"/>
    <n v="1"/>
    <m/>
    <n v="0"/>
    <n v="1"/>
    <n v="1"/>
    <n v="1"/>
    <n v="0"/>
    <n v="0"/>
    <n v="0"/>
    <n v="0"/>
    <n v="0"/>
    <n v="0"/>
    <n v="0"/>
    <n v="0"/>
    <m/>
    <m/>
    <n v="3"/>
    <n v="3"/>
    <s v="Correct"/>
    <x v="0"/>
    <x v="41"/>
    <x v="2"/>
    <x v="54"/>
    <x v="1"/>
    <x v="1"/>
    <s v="English"/>
    <x v="6"/>
    <x v="3"/>
    <x v="5"/>
    <x v="2"/>
    <x v="3"/>
    <s v="Yes"/>
    <m/>
  </r>
  <r>
    <n v="225"/>
    <m/>
    <s v="Mental health services"/>
    <s v="Smoking cessation programs"/>
    <s v="Drug &amp; alcohol rehabilitation services"/>
    <m/>
    <m/>
    <m/>
    <m/>
    <m/>
    <m/>
    <m/>
    <m/>
    <m/>
    <n v="3"/>
    <n v="1"/>
    <m/>
    <n v="0"/>
    <n v="1"/>
    <n v="1"/>
    <n v="1"/>
    <n v="0"/>
    <n v="0"/>
    <n v="0"/>
    <n v="0"/>
    <n v="0"/>
    <n v="0"/>
    <n v="0"/>
    <n v="0"/>
    <m/>
    <m/>
    <n v="3"/>
    <n v="3"/>
    <s v="Correct"/>
    <x v="0"/>
    <x v="4"/>
    <x v="2"/>
    <x v="63"/>
    <x v="1"/>
    <x v="1"/>
    <s v="English"/>
    <x v="2"/>
    <x v="0"/>
    <x v="0"/>
    <x v="2"/>
    <x v="3"/>
    <s v="Yes"/>
    <m/>
  </r>
  <r>
    <n v="226"/>
    <m/>
    <m/>
    <m/>
    <m/>
    <m/>
    <m/>
    <s v="Healthier food choices"/>
    <m/>
    <m/>
    <s v="Job opportunities"/>
    <m/>
    <s v="Safe worksites"/>
    <m/>
    <n v="3"/>
    <n v="1"/>
    <m/>
    <n v="0"/>
    <n v="0"/>
    <n v="0"/>
    <n v="0"/>
    <n v="0"/>
    <n v="0"/>
    <n v="1"/>
    <n v="0"/>
    <n v="0"/>
    <n v="1"/>
    <n v="0"/>
    <n v="1"/>
    <m/>
    <m/>
    <n v="3"/>
    <n v="3"/>
    <s v="Correct"/>
    <x v="0"/>
    <x v="57"/>
    <x v="2"/>
    <x v="54"/>
    <x v="1"/>
    <x v="1"/>
    <s v="English"/>
    <x v="5"/>
    <x v="1"/>
    <x v="0"/>
    <x v="2"/>
    <x v="3"/>
    <s v="Yes"/>
    <m/>
  </r>
  <r>
    <n v="227"/>
    <m/>
    <m/>
    <m/>
    <s v="Drug &amp; alcohol rehabilitation services"/>
    <m/>
    <m/>
    <s v="Healthier food choices"/>
    <m/>
    <m/>
    <m/>
    <s v="Safe places to walk/play"/>
    <m/>
    <m/>
    <n v="3"/>
    <n v="1"/>
    <m/>
    <n v="0"/>
    <n v="0"/>
    <n v="0"/>
    <n v="1"/>
    <n v="0"/>
    <n v="0"/>
    <n v="1"/>
    <n v="0"/>
    <n v="0"/>
    <n v="0"/>
    <n v="1"/>
    <n v="0"/>
    <m/>
    <m/>
    <n v="3"/>
    <n v="3"/>
    <s v="Correct"/>
    <x v="1"/>
    <x v="17"/>
    <x v="2"/>
    <x v="63"/>
    <x v="1"/>
    <x v="1"/>
    <s v="English"/>
    <x v="2"/>
    <x v="7"/>
    <x v="5"/>
    <x v="2"/>
    <x v="3"/>
    <s v="Yes"/>
    <m/>
  </r>
  <r>
    <n v="228"/>
    <m/>
    <m/>
    <m/>
    <s v="Drug &amp; alcohol rehabilitation services"/>
    <m/>
    <m/>
    <m/>
    <m/>
    <m/>
    <s v="Job opportunities"/>
    <m/>
    <s v="Safe worksites"/>
    <m/>
    <n v="3"/>
    <n v="1"/>
    <m/>
    <n v="0"/>
    <n v="0"/>
    <n v="0"/>
    <n v="1"/>
    <n v="0"/>
    <n v="0"/>
    <n v="0"/>
    <n v="0"/>
    <n v="0"/>
    <n v="1"/>
    <n v="0"/>
    <n v="1"/>
    <m/>
    <m/>
    <n v="3"/>
    <n v="3"/>
    <s v="Correct"/>
    <x v="0"/>
    <x v="22"/>
    <x v="2"/>
    <x v="54"/>
    <x v="2"/>
    <x v="0"/>
    <s v="English"/>
    <x v="3"/>
    <x v="6"/>
    <x v="0"/>
    <x v="2"/>
    <x v="3"/>
    <s v="Yes"/>
    <m/>
  </r>
  <r>
    <n v="229"/>
    <m/>
    <m/>
    <m/>
    <m/>
    <m/>
    <m/>
    <m/>
    <m/>
    <m/>
    <s v="Job opportunities"/>
    <s v="Safe places to walk/play"/>
    <s v="Safe worksites"/>
    <m/>
    <n v="3"/>
    <n v="1"/>
    <m/>
    <n v="0"/>
    <n v="0"/>
    <n v="0"/>
    <n v="0"/>
    <n v="0"/>
    <n v="0"/>
    <n v="0"/>
    <n v="0"/>
    <n v="0"/>
    <n v="1"/>
    <n v="1"/>
    <n v="1"/>
    <m/>
    <m/>
    <n v="3"/>
    <n v="3"/>
    <s v="Correct"/>
    <x v="0"/>
    <x v="22"/>
    <x v="2"/>
    <x v="54"/>
    <x v="1"/>
    <x v="1"/>
    <s v="English"/>
    <x v="3"/>
    <x v="6"/>
    <x v="0"/>
    <x v="2"/>
    <x v="3"/>
    <s v="Yes"/>
    <m/>
  </r>
  <r>
    <n v="230"/>
    <m/>
    <m/>
    <m/>
    <m/>
    <m/>
    <m/>
    <s v="Healthier food choices"/>
    <s v="Safe childcare options"/>
    <s v="Weight loss programs"/>
    <m/>
    <s v="Safe places to walk/play"/>
    <m/>
    <m/>
    <n v="4"/>
    <n v="0.75"/>
    <m/>
    <n v="0"/>
    <n v="0"/>
    <n v="0"/>
    <n v="0"/>
    <n v="0"/>
    <n v="0"/>
    <n v="0.75"/>
    <n v="0.75"/>
    <n v="0.75"/>
    <n v="0"/>
    <n v="0.75"/>
    <n v="0"/>
    <m/>
    <m/>
    <n v="3"/>
    <n v="4"/>
    <s v="Correct"/>
    <x v="0"/>
    <x v="6"/>
    <x v="0"/>
    <x v="9"/>
    <x v="1"/>
    <x v="1"/>
    <s v="English"/>
    <x v="6"/>
    <x v="1"/>
    <x v="0"/>
    <x v="2"/>
    <x v="3"/>
    <s v="Yes"/>
    <m/>
  </r>
  <r>
    <n v="231"/>
    <m/>
    <s v="Mental health services"/>
    <s v="Smoking cessation programs"/>
    <s v="Drug &amp; alcohol rehabilitation services"/>
    <m/>
    <m/>
    <m/>
    <m/>
    <m/>
    <m/>
    <m/>
    <m/>
    <m/>
    <n v="3"/>
    <n v="1"/>
    <m/>
    <n v="0"/>
    <n v="1"/>
    <n v="1"/>
    <n v="1"/>
    <n v="0"/>
    <n v="0"/>
    <n v="0"/>
    <n v="0"/>
    <n v="0"/>
    <n v="0"/>
    <n v="0"/>
    <n v="0"/>
    <m/>
    <m/>
    <n v="3"/>
    <n v="3"/>
    <s v="Correct"/>
    <x v="0"/>
    <x v="5"/>
    <x v="2"/>
    <x v="58"/>
    <x v="1"/>
    <x v="1"/>
    <s v="English"/>
    <x v="6"/>
    <x v="1"/>
    <x v="0"/>
    <x v="2"/>
    <x v="3"/>
    <s v="Yes"/>
    <m/>
  </r>
  <r>
    <n v="232"/>
    <s v="Clean air &amp; water"/>
    <m/>
    <s v="Smoking cessation programs"/>
    <s v="Drug &amp; alcohol rehabilitation services"/>
    <m/>
    <m/>
    <m/>
    <m/>
    <m/>
    <m/>
    <m/>
    <m/>
    <m/>
    <n v="3"/>
    <n v="1"/>
    <m/>
    <n v="1"/>
    <n v="0"/>
    <n v="1"/>
    <n v="1"/>
    <n v="0"/>
    <n v="0"/>
    <n v="0"/>
    <n v="0"/>
    <n v="0"/>
    <n v="0"/>
    <n v="0"/>
    <n v="0"/>
    <m/>
    <m/>
    <n v="3"/>
    <n v="3"/>
    <s v="Correct"/>
    <x v="0"/>
    <x v="14"/>
    <x v="2"/>
    <x v="47"/>
    <x v="5"/>
    <x v="1"/>
    <s v="English"/>
    <x v="4"/>
    <x v="7"/>
    <x v="1"/>
    <x v="2"/>
    <x v="3"/>
    <s v="Yes"/>
    <m/>
  </r>
  <r>
    <n v="233"/>
    <m/>
    <m/>
    <m/>
    <m/>
    <s v="Recreation facilities"/>
    <m/>
    <s v="Healthier food choices"/>
    <m/>
    <m/>
    <m/>
    <m/>
    <m/>
    <m/>
    <n v="2"/>
    <n v="1.5"/>
    <m/>
    <n v="0"/>
    <n v="0"/>
    <n v="0"/>
    <n v="0"/>
    <n v="1"/>
    <n v="0"/>
    <n v="1"/>
    <n v="0"/>
    <n v="0"/>
    <n v="0"/>
    <n v="0"/>
    <n v="0"/>
    <m/>
    <m/>
    <n v="2"/>
    <n v="2"/>
    <s v="Correct"/>
    <x v="1"/>
    <x v="24"/>
    <x v="2"/>
    <x v="47"/>
    <x v="5"/>
    <x v="1"/>
    <s v="English, Other"/>
    <x v="0"/>
    <x v="7"/>
    <x v="0"/>
    <x v="2"/>
    <x v="3"/>
    <s v="Yes"/>
    <m/>
  </r>
  <r>
    <n v="234"/>
    <m/>
    <m/>
    <m/>
    <m/>
    <s v="Recreation facilities"/>
    <m/>
    <m/>
    <m/>
    <m/>
    <m/>
    <m/>
    <m/>
    <m/>
    <n v="1"/>
    <n v="3"/>
    <m/>
    <n v="0"/>
    <n v="0"/>
    <n v="0"/>
    <n v="0"/>
    <n v="1"/>
    <n v="0"/>
    <n v="0"/>
    <n v="0"/>
    <n v="0"/>
    <n v="0"/>
    <n v="0"/>
    <n v="0"/>
    <m/>
    <m/>
    <n v="1"/>
    <n v="1"/>
    <s v="Correct"/>
    <x v="1"/>
    <x v="55"/>
    <x v="2"/>
    <x v="28"/>
    <x v="1"/>
    <x v="1"/>
    <s v="English"/>
    <x v="6"/>
    <x v="7"/>
    <x v="0"/>
    <x v="2"/>
    <x v="3"/>
    <s v="Yes"/>
    <m/>
  </r>
  <r>
    <n v="235"/>
    <m/>
    <s v="Mental health services"/>
    <m/>
    <s v="Drug &amp; alcohol rehabilitation services"/>
    <m/>
    <m/>
    <m/>
    <m/>
    <m/>
    <s v="Job opportunities"/>
    <m/>
    <m/>
    <m/>
    <n v="3"/>
    <n v="1"/>
    <m/>
    <n v="0"/>
    <n v="1"/>
    <n v="0"/>
    <n v="1"/>
    <n v="0"/>
    <n v="0"/>
    <n v="0"/>
    <n v="0"/>
    <n v="0"/>
    <n v="1"/>
    <n v="0"/>
    <n v="0"/>
    <m/>
    <m/>
    <n v="3"/>
    <n v="3"/>
    <s v="Correct"/>
    <x v="1"/>
    <x v="46"/>
    <x v="2"/>
    <x v="67"/>
    <x v="2"/>
    <x v="0"/>
    <m/>
    <x v="3"/>
    <x v="2"/>
    <x v="3"/>
    <x v="0"/>
    <x v="3"/>
    <m/>
    <m/>
  </r>
  <r>
    <n v="236"/>
    <s v="Clean air &amp; water"/>
    <m/>
    <m/>
    <m/>
    <m/>
    <m/>
    <m/>
    <m/>
    <m/>
    <m/>
    <m/>
    <m/>
    <m/>
    <n v="1"/>
    <n v="3"/>
    <m/>
    <n v="1"/>
    <n v="0"/>
    <n v="0"/>
    <n v="0"/>
    <n v="0"/>
    <n v="0"/>
    <n v="0"/>
    <n v="0"/>
    <n v="0"/>
    <n v="0"/>
    <n v="0"/>
    <n v="0"/>
    <m/>
    <m/>
    <n v="1"/>
    <n v="1"/>
    <s v="Correct"/>
    <x v="1"/>
    <x v="42"/>
    <x v="2"/>
    <x v="68"/>
    <x v="5"/>
    <x v="1"/>
    <s v="English, Chinese"/>
    <x v="0"/>
    <x v="8"/>
    <x v="0"/>
    <x v="2"/>
    <x v="3"/>
    <s v="Yes"/>
    <m/>
  </r>
  <r>
    <n v="237"/>
    <m/>
    <m/>
    <m/>
    <m/>
    <s v="Recreation facilities"/>
    <m/>
    <s v="Healthier food choices"/>
    <m/>
    <m/>
    <m/>
    <s v="Safe places to walk/play"/>
    <m/>
    <m/>
    <n v="3"/>
    <n v="1"/>
    <m/>
    <n v="0"/>
    <n v="0"/>
    <n v="0"/>
    <n v="0"/>
    <n v="1"/>
    <n v="0"/>
    <n v="1"/>
    <n v="0"/>
    <n v="0"/>
    <n v="0"/>
    <n v="1"/>
    <n v="0"/>
    <m/>
    <m/>
    <n v="3"/>
    <n v="3"/>
    <s v="Correct"/>
    <x v="0"/>
    <x v="57"/>
    <x v="0"/>
    <x v="3"/>
    <x v="2"/>
    <x v="2"/>
    <s v="English"/>
    <x v="5"/>
    <x v="7"/>
    <x v="0"/>
    <x v="2"/>
    <x v="3"/>
    <s v="Yes"/>
    <m/>
  </r>
  <r>
    <n v="238"/>
    <m/>
    <m/>
    <m/>
    <s v="Drug &amp; alcohol rehabilitation services"/>
    <m/>
    <m/>
    <s v="Healthier food choices"/>
    <m/>
    <m/>
    <m/>
    <m/>
    <m/>
    <m/>
    <n v="2"/>
    <n v="1.5"/>
    <m/>
    <n v="0"/>
    <n v="0"/>
    <n v="0"/>
    <n v="1"/>
    <n v="0"/>
    <n v="0"/>
    <n v="1"/>
    <n v="0"/>
    <n v="0"/>
    <n v="0"/>
    <n v="0"/>
    <n v="0"/>
    <m/>
    <m/>
    <n v="2"/>
    <n v="2"/>
    <s v="Correct"/>
    <x v="1"/>
    <x v="39"/>
    <x v="2"/>
    <x v="53"/>
    <x v="1"/>
    <x v="1"/>
    <s v="English"/>
    <x v="5"/>
    <x v="7"/>
    <x v="0"/>
    <x v="2"/>
    <x v="3"/>
    <s v="Yes"/>
    <m/>
  </r>
  <r>
    <n v="239"/>
    <m/>
    <m/>
    <m/>
    <m/>
    <s v="Recreation facilities"/>
    <m/>
    <s v="Healthier food choices"/>
    <m/>
    <m/>
    <m/>
    <m/>
    <m/>
    <m/>
    <n v="2"/>
    <n v="1.5"/>
    <m/>
    <n v="0"/>
    <n v="0"/>
    <n v="0"/>
    <n v="0"/>
    <n v="1"/>
    <n v="0"/>
    <n v="1"/>
    <n v="0"/>
    <n v="0"/>
    <n v="0"/>
    <n v="0"/>
    <n v="0"/>
    <m/>
    <m/>
    <n v="2"/>
    <n v="2"/>
    <s v="Correct"/>
    <x v="0"/>
    <x v="33"/>
    <x v="2"/>
    <x v="43"/>
    <x v="2"/>
    <x v="1"/>
    <s v="English"/>
    <x v="5"/>
    <x v="7"/>
    <x v="0"/>
    <x v="2"/>
    <x v="3"/>
    <s v="Yes"/>
    <m/>
  </r>
  <r>
    <n v="240"/>
    <m/>
    <s v="Mental health services"/>
    <m/>
    <s v="Drug &amp; alcohol rehabilitation services"/>
    <m/>
    <m/>
    <m/>
    <m/>
    <m/>
    <m/>
    <m/>
    <m/>
    <m/>
    <n v="2"/>
    <n v="1.5"/>
    <m/>
    <n v="0"/>
    <n v="1"/>
    <n v="0"/>
    <n v="1"/>
    <n v="0"/>
    <n v="0"/>
    <n v="0"/>
    <n v="0"/>
    <n v="0"/>
    <n v="0"/>
    <n v="0"/>
    <n v="0"/>
    <m/>
    <m/>
    <n v="2"/>
    <n v="2"/>
    <s v="Correct"/>
    <x v="1"/>
    <x v="22"/>
    <x v="2"/>
    <x v="69"/>
    <x v="1"/>
    <x v="1"/>
    <s v="English"/>
    <x v="3"/>
    <x v="1"/>
    <x v="0"/>
    <x v="2"/>
    <x v="3"/>
    <s v="Yes"/>
    <m/>
  </r>
  <r>
    <n v="241"/>
    <m/>
    <m/>
    <s v="Smoking cessation programs"/>
    <m/>
    <m/>
    <m/>
    <s v="Healthier food choices"/>
    <m/>
    <m/>
    <m/>
    <m/>
    <m/>
    <m/>
    <n v="2"/>
    <n v="1.5"/>
    <m/>
    <n v="0"/>
    <n v="0"/>
    <n v="1"/>
    <n v="0"/>
    <n v="0"/>
    <n v="0"/>
    <n v="1"/>
    <n v="0"/>
    <n v="0"/>
    <n v="0"/>
    <n v="0"/>
    <n v="0"/>
    <m/>
    <m/>
    <n v="2"/>
    <n v="2"/>
    <s v="Correct"/>
    <x v="0"/>
    <x v="39"/>
    <x v="2"/>
    <x v="50"/>
    <x v="1"/>
    <x v="1"/>
    <s v="English"/>
    <x v="0"/>
    <x v="7"/>
    <x v="0"/>
    <x v="2"/>
    <x v="3"/>
    <s v="Yes"/>
    <m/>
  </r>
  <r>
    <n v="242"/>
    <s v="Clean air &amp; water"/>
    <s v="Mental health services"/>
    <m/>
    <m/>
    <m/>
    <m/>
    <s v="Healthier food choices"/>
    <m/>
    <m/>
    <m/>
    <m/>
    <m/>
    <m/>
    <n v="3"/>
    <n v="1"/>
    <m/>
    <n v="1"/>
    <n v="1"/>
    <n v="0"/>
    <n v="0"/>
    <n v="0"/>
    <n v="0"/>
    <n v="1"/>
    <n v="0"/>
    <n v="0"/>
    <n v="0"/>
    <n v="0"/>
    <n v="0"/>
    <m/>
    <m/>
    <n v="3"/>
    <n v="3"/>
    <s v="Correct"/>
    <x v="0"/>
    <x v="40"/>
    <x v="2"/>
    <x v="70"/>
    <x v="1"/>
    <x v="1"/>
    <s v="English"/>
    <x v="6"/>
    <x v="1"/>
    <x v="0"/>
    <x v="2"/>
    <x v="3"/>
    <s v="Yes"/>
    <m/>
  </r>
  <r>
    <n v="243"/>
    <m/>
    <m/>
    <m/>
    <m/>
    <s v="Recreation facilities"/>
    <m/>
    <m/>
    <s v="Safe childcare options"/>
    <m/>
    <m/>
    <s v="Safe places to walk/play"/>
    <m/>
    <m/>
    <n v="3"/>
    <n v="1"/>
    <m/>
    <n v="0"/>
    <n v="0"/>
    <n v="0"/>
    <n v="0"/>
    <n v="1"/>
    <n v="0"/>
    <n v="0"/>
    <n v="1"/>
    <n v="0"/>
    <n v="0"/>
    <n v="1"/>
    <n v="0"/>
    <m/>
    <m/>
    <n v="3"/>
    <n v="3"/>
    <s v="Correct"/>
    <x v="0"/>
    <x v="57"/>
    <x v="2"/>
    <x v="71"/>
    <x v="1"/>
    <x v="1"/>
    <s v="English"/>
    <x v="6"/>
    <x v="1"/>
    <x v="0"/>
    <x v="2"/>
    <x v="3"/>
    <s v="Yes"/>
    <m/>
  </r>
  <r>
    <n v="244"/>
    <s v="Clean air &amp; water"/>
    <m/>
    <m/>
    <m/>
    <s v="Recreation facilities"/>
    <m/>
    <s v="Healthier food choices"/>
    <m/>
    <m/>
    <m/>
    <m/>
    <m/>
    <m/>
    <n v="3"/>
    <n v="1"/>
    <m/>
    <n v="1"/>
    <n v="0"/>
    <n v="0"/>
    <n v="0"/>
    <n v="1"/>
    <n v="0"/>
    <n v="1"/>
    <n v="0"/>
    <n v="0"/>
    <n v="0"/>
    <n v="0"/>
    <n v="0"/>
    <m/>
    <m/>
    <n v="3"/>
    <n v="3"/>
    <s v="Correct"/>
    <x v="1"/>
    <x v="5"/>
    <x v="2"/>
    <x v="72"/>
    <x v="1"/>
    <x v="1"/>
    <s v="English"/>
    <x v="5"/>
    <x v="8"/>
    <x v="6"/>
    <x v="2"/>
    <x v="3"/>
    <s v="Yes"/>
    <m/>
  </r>
  <r>
    <n v="245"/>
    <m/>
    <s v="Mental health services"/>
    <m/>
    <m/>
    <m/>
    <s v="Transportation"/>
    <m/>
    <m/>
    <s v="Weight loss programs"/>
    <m/>
    <m/>
    <m/>
    <m/>
    <n v="3"/>
    <n v="1"/>
    <m/>
    <n v="0"/>
    <n v="1"/>
    <n v="0"/>
    <n v="0"/>
    <n v="0"/>
    <n v="1"/>
    <n v="0"/>
    <n v="0"/>
    <n v="1"/>
    <n v="0"/>
    <n v="0"/>
    <n v="0"/>
    <m/>
    <m/>
    <n v="3"/>
    <n v="3"/>
    <s v="Correct"/>
    <x v="0"/>
    <x v="6"/>
    <x v="2"/>
    <x v="54"/>
    <x v="1"/>
    <x v="1"/>
    <s v="English"/>
    <x v="6"/>
    <x v="1"/>
    <x v="6"/>
    <x v="2"/>
    <x v="3"/>
    <s v="Yes"/>
    <m/>
  </r>
  <r>
    <n v="246"/>
    <m/>
    <m/>
    <m/>
    <m/>
    <m/>
    <m/>
    <s v="Healthier food choices"/>
    <m/>
    <s v="Weight loss programs"/>
    <m/>
    <m/>
    <m/>
    <m/>
    <n v="2"/>
    <n v="1.5"/>
    <m/>
    <n v="0"/>
    <n v="0"/>
    <n v="0"/>
    <n v="0"/>
    <n v="0"/>
    <n v="0"/>
    <n v="1"/>
    <n v="0"/>
    <n v="1"/>
    <n v="0"/>
    <n v="0"/>
    <n v="0"/>
    <m/>
    <m/>
    <n v="2"/>
    <n v="2"/>
    <s v="Correct"/>
    <x v="0"/>
    <x v="41"/>
    <x v="2"/>
    <x v="68"/>
    <x v="1"/>
    <x v="1"/>
    <s v="English"/>
    <x v="3"/>
    <x v="4"/>
    <x v="5"/>
    <x v="2"/>
    <x v="3"/>
    <s v="Yes"/>
    <m/>
  </r>
  <r>
    <n v="247"/>
    <s v="Clean air &amp; water"/>
    <m/>
    <m/>
    <m/>
    <m/>
    <m/>
    <m/>
    <m/>
    <m/>
    <m/>
    <m/>
    <m/>
    <m/>
    <n v="1"/>
    <n v="3"/>
    <m/>
    <n v="1"/>
    <n v="0"/>
    <n v="0"/>
    <n v="0"/>
    <n v="0"/>
    <n v="0"/>
    <n v="0"/>
    <n v="0"/>
    <n v="0"/>
    <n v="0"/>
    <n v="0"/>
    <n v="0"/>
    <m/>
    <m/>
    <n v="1"/>
    <n v="1"/>
    <s v="Correct"/>
    <x v="0"/>
    <x v="46"/>
    <x v="2"/>
    <x v="58"/>
    <x v="1"/>
    <x v="1"/>
    <s v="English"/>
    <x v="6"/>
    <x v="7"/>
    <x v="0"/>
    <x v="2"/>
    <x v="3"/>
    <s v="Yes"/>
    <m/>
  </r>
  <r>
    <n v="248"/>
    <m/>
    <s v="Mental health services"/>
    <m/>
    <m/>
    <m/>
    <m/>
    <m/>
    <m/>
    <m/>
    <m/>
    <m/>
    <m/>
    <m/>
    <n v="1"/>
    <n v="3"/>
    <m/>
    <n v="0"/>
    <n v="1"/>
    <n v="0"/>
    <n v="0"/>
    <n v="0"/>
    <n v="0"/>
    <n v="0"/>
    <n v="0"/>
    <n v="0"/>
    <n v="0"/>
    <n v="0"/>
    <n v="0"/>
    <m/>
    <m/>
    <n v="1"/>
    <n v="1"/>
    <s v="Correct"/>
    <x v="0"/>
    <x v="23"/>
    <x v="2"/>
    <x v="68"/>
    <x v="1"/>
    <x v="1"/>
    <s v="English"/>
    <x v="6"/>
    <x v="7"/>
    <x v="0"/>
    <x v="2"/>
    <x v="3"/>
    <s v="Yes"/>
    <m/>
  </r>
  <r>
    <n v="249"/>
    <m/>
    <m/>
    <m/>
    <s v="Drug &amp; alcohol rehabilitation services"/>
    <m/>
    <m/>
    <s v="Healthier food choices"/>
    <m/>
    <m/>
    <m/>
    <s v="Safe places to walk/play"/>
    <m/>
    <m/>
    <n v="3"/>
    <n v="1"/>
    <m/>
    <n v="0"/>
    <n v="0"/>
    <n v="0"/>
    <n v="1"/>
    <n v="0"/>
    <n v="0"/>
    <n v="1"/>
    <n v="0"/>
    <n v="0"/>
    <n v="0"/>
    <n v="1"/>
    <n v="0"/>
    <m/>
    <m/>
    <n v="3"/>
    <n v="3"/>
    <s v="Correct"/>
    <x v="0"/>
    <x v="41"/>
    <x v="2"/>
    <x v="68"/>
    <x v="1"/>
    <x v="1"/>
    <s v="English"/>
    <x v="3"/>
    <x v="4"/>
    <x v="5"/>
    <x v="2"/>
    <x v="3"/>
    <s v="Yes"/>
    <m/>
  </r>
  <r>
    <n v="250"/>
    <s v="Clean air &amp; water"/>
    <s v="Mental health services"/>
    <m/>
    <m/>
    <m/>
    <s v="Transportation"/>
    <m/>
    <m/>
    <m/>
    <m/>
    <m/>
    <m/>
    <m/>
    <n v="3"/>
    <n v="1"/>
    <m/>
    <n v="1"/>
    <n v="1"/>
    <n v="0"/>
    <n v="0"/>
    <n v="0"/>
    <n v="1"/>
    <n v="0"/>
    <n v="0"/>
    <n v="0"/>
    <n v="0"/>
    <n v="0"/>
    <n v="0"/>
    <m/>
    <m/>
    <n v="3"/>
    <n v="3"/>
    <s v="Correct"/>
    <x v="0"/>
    <x v="37"/>
    <x v="2"/>
    <x v="54"/>
    <x v="1"/>
    <x v="1"/>
    <s v="English"/>
    <x v="6"/>
    <x v="7"/>
    <x v="0"/>
    <x v="2"/>
    <x v="3"/>
    <s v="Yes"/>
    <m/>
  </r>
  <r>
    <n v="251"/>
    <m/>
    <s v="Mental health services"/>
    <m/>
    <m/>
    <m/>
    <m/>
    <m/>
    <m/>
    <m/>
    <m/>
    <m/>
    <m/>
    <m/>
    <n v="1"/>
    <n v="3"/>
    <m/>
    <n v="0"/>
    <n v="1"/>
    <n v="0"/>
    <n v="0"/>
    <n v="0"/>
    <n v="0"/>
    <n v="0"/>
    <n v="0"/>
    <n v="0"/>
    <n v="0"/>
    <n v="0"/>
    <n v="0"/>
    <m/>
    <m/>
    <n v="1"/>
    <n v="1"/>
    <s v="Correct"/>
    <x v="1"/>
    <x v="12"/>
    <x v="2"/>
    <x v="71"/>
    <x v="1"/>
    <x v="1"/>
    <s v="English"/>
    <x v="6"/>
    <x v="8"/>
    <x v="6"/>
    <x v="2"/>
    <x v="3"/>
    <s v="Yes"/>
    <m/>
  </r>
  <r>
    <n v="252"/>
    <m/>
    <m/>
    <m/>
    <m/>
    <m/>
    <m/>
    <s v="Healthier food choices"/>
    <m/>
    <m/>
    <m/>
    <m/>
    <m/>
    <m/>
    <n v="1"/>
    <n v="3"/>
    <m/>
    <n v="0"/>
    <n v="0"/>
    <n v="0"/>
    <n v="0"/>
    <n v="0"/>
    <n v="0"/>
    <n v="1"/>
    <n v="0"/>
    <n v="0"/>
    <n v="0"/>
    <n v="0"/>
    <n v="0"/>
    <m/>
    <m/>
    <n v="1"/>
    <n v="1"/>
    <s v="Correct"/>
    <x v="1"/>
    <x v="61"/>
    <x v="0"/>
    <x v="73"/>
    <x v="2"/>
    <x v="2"/>
    <s v="English"/>
    <x v="6"/>
    <x v="8"/>
    <x v="0"/>
    <x v="2"/>
    <x v="3"/>
    <s v="Yes"/>
    <m/>
  </r>
  <r>
    <n v="253"/>
    <m/>
    <m/>
    <m/>
    <s v="Drug &amp; alcohol rehabilitation services"/>
    <m/>
    <m/>
    <s v="Healthier food choices"/>
    <m/>
    <s v="Weight loss programs"/>
    <m/>
    <m/>
    <m/>
    <m/>
    <n v="3"/>
    <n v="1"/>
    <m/>
    <n v="0"/>
    <n v="0"/>
    <n v="0"/>
    <n v="1"/>
    <n v="0"/>
    <n v="0"/>
    <n v="1"/>
    <n v="0"/>
    <n v="1"/>
    <n v="0"/>
    <n v="0"/>
    <n v="0"/>
    <m/>
    <m/>
    <n v="3"/>
    <n v="3"/>
    <s v="Correct"/>
    <x v="0"/>
    <x v="15"/>
    <x v="2"/>
    <x v="74"/>
    <x v="1"/>
    <x v="0"/>
    <s v="English"/>
    <x v="5"/>
    <x v="6"/>
    <x v="0"/>
    <x v="2"/>
    <x v="3"/>
    <s v="Yes"/>
    <m/>
  </r>
  <r>
    <n v="254"/>
    <s v="Clean air &amp; water"/>
    <m/>
    <m/>
    <s v="Drug &amp; alcohol rehabilitation services"/>
    <m/>
    <m/>
    <m/>
    <s v="Safe childcare options"/>
    <m/>
    <m/>
    <m/>
    <m/>
    <m/>
    <n v="3"/>
    <n v="1"/>
    <m/>
    <n v="1"/>
    <n v="0"/>
    <n v="0"/>
    <n v="1"/>
    <n v="0"/>
    <n v="0"/>
    <n v="0"/>
    <n v="1"/>
    <n v="0"/>
    <n v="0"/>
    <n v="0"/>
    <n v="0"/>
    <m/>
    <m/>
    <n v="3"/>
    <n v="3"/>
    <s v="Correct"/>
    <x v="0"/>
    <x v="11"/>
    <x v="2"/>
    <x v="75"/>
    <x v="1"/>
    <x v="1"/>
    <s v="English"/>
    <x v="3"/>
    <x v="0"/>
    <x v="0"/>
    <x v="0"/>
    <x v="3"/>
    <m/>
    <m/>
  </r>
  <r>
    <n v="255"/>
    <m/>
    <m/>
    <m/>
    <m/>
    <m/>
    <m/>
    <m/>
    <m/>
    <m/>
    <m/>
    <m/>
    <m/>
    <m/>
    <n v="0"/>
    <e v="#DIV/0!"/>
    <m/>
    <n v="0"/>
    <n v="0"/>
    <n v="0"/>
    <n v="0"/>
    <n v="0"/>
    <n v="0"/>
    <n v="0"/>
    <n v="0"/>
    <n v="0"/>
    <n v="0"/>
    <n v="0"/>
    <n v="0"/>
    <m/>
    <m/>
    <n v="0"/>
    <n v="0"/>
    <s v="Correct"/>
    <x v="1"/>
    <x v="4"/>
    <x v="2"/>
    <x v="54"/>
    <x v="1"/>
    <x v="1"/>
    <s v="English"/>
    <x v="3"/>
    <x v="7"/>
    <x v="0"/>
    <x v="2"/>
    <x v="3"/>
    <s v="Yes"/>
    <m/>
  </r>
  <r>
    <n v="256"/>
    <m/>
    <m/>
    <m/>
    <m/>
    <m/>
    <m/>
    <m/>
    <m/>
    <m/>
    <m/>
    <s v="Safe places to walk/play"/>
    <m/>
    <m/>
    <n v="1"/>
    <n v="3"/>
    <m/>
    <n v="0"/>
    <n v="0"/>
    <n v="0"/>
    <n v="0"/>
    <n v="0"/>
    <n v="0"/>
    <n v="0"/>
    <n v="0"/>
    <n v="0"/>
    <n v="0"/>
    <n v="1"/>
    <n v="0"/>
    <m/>
    <m/>
    <n v="1"/>
    <n v="1"/>
    <s v="Correct"/>
    <x v="1"/>
    <x v="40"/>
    <x v="2"/>
    <x v="28"/>
    <x v="1"/>
    <x v="1"/>
    <s v="Italian"/>
    <x v="0"/>
    <x v="6"/>
    <x v="0"/>
    <x v="2"/>
    <x v="3"/>
    <s v="Yes"/>
    <m/>
  </r>
  <r>
    <n v="257"/>
    <m/>
    <m/>
    <m/>
    <s v="Drug &amp; alcohol rehabilitation services"/>
    <s v="Recreation facilities"/>
    <m/>
    <m/>
    <m/>
    <m/>
    <m/>
    <m/>
    <m/>
    <m/>
    <n v="2"/>
    <n v="1.5"/>
    <m/>
    <n v="0"/>
    <n v="0"/>
    <n v="0"/>
    <n v="1"/>
    <n v="1"/>
    <n v="0"/>
    <n v="0"/>
    <n v="0"/>
    <n v="0"/>
    <n v="0"/>
    <n v="0"/>
    <n v="0"/>
    <m/>
    <m/>
    <n v="2"/>
    <n v="2"/>
    <s v="Correct"/>
    <x v="0"/>
    <x v="3"/>
    <x v="2"/>
    <x v="58"/>
    <x v="1"/>
    <x v="2"/>
    <s v="English, Spanish"/>
    <x v="6"/>
    <x v="0"/>
    <x v="0"/>
    <x v="2"/>
    <x v="3"/>
    <s v="Yes"/>
    <m/>
  </r>
  <r>
    <n v="258"/>
    <m/>
    <m/>
    <m/>
    <m/>
    <m/>
    <m/>
    <m/>
    <m/>
    <m/>
    <m/>
    <m/>
    <m/>
    <m/>
    <n v="0"/>
    <e v="#DIV/0!"/>
    <m/>
    <n v="0"/>
    <n v="0"/>
    <n v="0"/>
    <n v="0"/>
    <n v="0"/>
    <n v="0"/>
    <n v="0"/>
    <n v="0"/>
    <n v="0"/>
    <n v="0"/>
    <n v="0"/>
    <n v="0"/>
    <m/>
    <m/>
    <n v="0"/>
    <n v="0"/>
    <s v="Correct"/>
    <x v="1"/>
    <x v="1"/>
    <x v="2"/>
    <x v="68"/>
    <x v="1"/>
    <x v="1"/>
    <s v="English"/>
    <x v="3"/>
    <x v="0"/>
    <x v="0"/>
    <x v="2"/>
    <x v="3"/>
    <s v="Yes"/>
    <m/>
  </r>
  <r>
    <n v="259"/>
    <m/>
    <m/>
    <m/>
    <s v="Drug &amp; alcohol rehabilitation services"/>
    <m/>
    <m/>
    <s v="Healthier food choices"/>
    <m/>
    <m/>
    <m/>
    <m/>
    <m/>
    <m/>
    <n v="2"/>
    <n v="1.5"/>
    <m/>
    <n v="0"/>
    <n v="0"/>
    <n v="0"/>
    <n v="1"/>
    <n v="0"/>
    <n v="0"/>
    <n v="1"/>
    <n v="0"/>
    <n v="0"/>
    <n v="0"/>
    <n v="0"/>
    <n v="0"/>
    <m/>
    <m/>
    <n v="2"/>
    <n v="2"/>
    <s v="Correct"/>
    <x v="0"/>
    <x v="28"/>
    <x v="2"/>
    <x v="46"/>
    <x v="1"/>
    <x v="1"/>
    <s v="English, Spanish"/>
    <x v="5"/>
    <x v="7"/>
    <x v="0"/>
    <x v="2"/>
    <x v="3"/>
    <s v="Yes"/>
    <m/>
  </r>
  <r>
    <n v="260"/>
    <m/>
    <m/>
    <m/>
    <m/>
    <m/>
    <m/>
    <s v="Healthier food choices"/>
    <m/>
    <m/>
    <s v="Job opportunities"/>
    <m/>
    <m/>
    <m/>
    <n v="2"/>
    <n v="1.5"/>
    <m/>
    <n v="0"/>
    <n v="0"/>
    <n v="0"/>
    <n v="0"/>
    <n v="0"/>
    <n v="0"/>
    <n v="1"/>
    <n v="0"/>
    <n v="0"/>
    <n v="1"/>
    <n v="0"/>
    <n v="0"/>
    <m/>
    <m/>
    <n v="2"/>
    <n v="2"/>
    <s v="Correct"/>
    <x v="0"/>
    <x v="60"/>
    <x v="2"/>
    <x v="76"/>
    <x v="1"/>
    <x v="1"/>
    <s v="English"/>
    <x v="6"/>
    <x v="7"/>
    <x v="2"/>
    <x v="2"/>
    <x v="3"/>
    <s v="Yes"/>
    <m/>
  </r>
  <r>
    <n v="261"/>
    <m/>
    <m/>
    <m/>
    <s v="Drug &amp; alcohol rehabilitation services"/>
    <m/>
    <m/>
    <m/>
    <m/>
    <m/>
    <m/>
    <m/>
    <m/>
    <m/>
    <n v="1"/>
    <n v="3"/>
    <m/>
    <n v="0"/>
    <n v="0"/>
    <n v="0"/>
    <n v="1"/>
    <n v="0"/>
    <n v="0"/>
    <n v="0"/>
    <n v="0"/>
    <n v="0"/>
    <n v="0"/>
    <n v="0"/>
    <n v="0"/>
    <m/>
    <m/>
    <n v="1"/>
    <n v="1"/>
    <s v="Correct"/>
    <x v="1"/>
    <x v="27"/>
    <x v="2"/>
    <x v="43"/>
    <x v="1"/>
    <x v="1"/>
    <s v="English"/>
    <x v="6"/>
    <x v="1"/>
    <x v="0"/>
    <x v="2"/>
    <x v="3"/>
    <s v="Yes"/>
    <m/>
  </r>
  <r>
    <n v="262"/>
    <m/>
    <m/>
    <m/>
    <m/>
    <s v="Recreation facilities"/>
    <m/>
    <m/>
    <m/>
    <m/>
    <m/>
    <m/>
    <m/>
    <m/>
    <n v="1"/>
    <n v="3"/>
    <m/>
    <n v="0"/>
    <n v="0"/>
    <n v="0"/>
    <n v="0"/>
    <n v="1"/>
    <n v="0"/>
    <n v="0"/>
    <n v="0"/>
    <n v="0"/>
    <n v="0"/>
    <n v="0"/>
    <n v="0"/>
    <m/>
    <m/>
    <n v="1"/>
    <n v="1"/>
    <s v="Correct"/>
    <x v="1"/>
    <x v="0"/>
    <x v="0"/>
    <x v="7"/>
    <x v="1"/>
    <x v="1"/>
    <s v="English"/>
    <x v="6"/>
    <x v="1"/>
    <x v="0"/>
    <x v="2"/>
    <x v="3"/>
    <s v="Yes"/>
    <m/>
  </r>
  <r>
    <n v="263"/>
    <s v="Clean air &amp; water"/>
    <m/>
    <m/>
    <m/>
    <m/>
    <m/>
    <s v="Healthier food choices"/>
    <m/>
    <m/>
    <m/>
    <m/>
    <m/>
    <m/>
    <n v="2"/>
    <n v="1.5"/>
    <m/>
    <n v="1"/>
    <n v="0"/>
    <n v="0"/>
    <n v="0"/>
    <n v="0"/>
    <n v="0"/>
    <n v="1"/>
    <n v="0"/>
    <n v="0"/>
    <n v="0"/>
    <n v="0"/>
    <n v="0"/>
    <m/>
    <m/>
    <n v="2"/>
    <n v="2"/>
    <s v="Correct"/>
    <x v="0"/>
    <x v="27"/>
    <x v="1"/>
    <x v="77"/>
    <x v="5"/>
    <x v="1"/>
    <s v="English, Korean"/>
    <x v="5"/>
    <x v="7"/>
    <x v="0"/>
    <x v="2"/>
    <x v="3"/>
    <s v="Yes"/>
    <m/>
  </r>
  <r>
    <n v="264"/>
    <m/>
    <s v="Mental health services"/>
    <m/>
    <s v="Drug &amp; alcohol rehabilitation services"/>
    <m/>
    <m/>
    <m/>
    <m/>
    <m/>
    <s v="Job opportunities"/>
    <m/>
    <m/>
    <m/>
    <n v="3"/>
    <n v="1"/>
    <m/>
    <n v="0"/>
    <n v="1"/>
    <n v="0"/>
    <n v="1"/>
    <n v="0"/>
    <n v="0"/>
    <n v="0"/>
    <n v="0"/>
    <n v="0"/>
    <n v="1"/>
    <n v="0"/>
    <n v="0"/>
    <m/>
    <m/>
    <n v="3"/>
    <n v="3"/>
    <s v="Correct"/>
    <x v="0"/>
    <x v="27"/>
    <x v="2"/>
    <x v="78"/>
    <x v="1"/>
    <x v="1"/>
    <s v="English"/>
    <x v="5"/>
    <x v="1"/>
    <x v="0"/>
    <x v="2"/>
    <x v="3"/>
    <s v="Yes"/>
    <m/>
  </r>
  <r>
    <n v="265"/>
    <s v="Clean air &amp; water"/>
    <m/>
    <m/>
    <m/>
    <s v="Recreation facilities"/>
    <m/>
    <m/>
    <m/>
    <m/>
    <m/>
    <s v="Safe places to walk/play"/>
    <m/>
    <m/>
    <n v="3"/>
    <n v="1"/>
    <m/>
    <n v="1"/>
    <n v="0"/>
    <n v="0"/>
    <n v="0"/>
    <n v="1"/>
    <n v="0"/>
    <n v="0"/>
    <n v="0"/>
    <n v="0"/>
    <n v="0"/>
    <n v="1"/>
    <n v="0"/>
    <m/>
    <m/>
    <n v="3"/>
    <n v="3"/>
    <s v="Correct"/>
    <x v="0"/>
    <x v="14"/>
    <x v="2"/>
    <x v="79"/>
    <x v="1"/>
    <x v="1"/>
    <s v="English"/>
    <x v="6"/>
    <x v="7"/>
    <x v="0"/>
    <x v="2"/>
    <x v="3"/>
    <s v="Yes"/>
    <m/>
  </r>
  <r>
    <n v="266"/>
    <m/>
    <m/>
    <m/>
    <m/>
    <m/>
    <m/>
    <m/>
    <m/>
    <s v="Weight loss programs"/>
    <m/>
    <s v="Safe places to walk/play"/>
    <m/>
    <m/>
    <n v="2"/>
    <n v="1.5"/>
    <m/>
    <n v="0"/>
    <n v="0"/>
    <n v="0"/>
    <n v="0"/>
    <n v="0"/>
    <n v="0"/>
    <n v="0"/>
    <n v="0"/>
    <n v="1"/>
    <n v="0"/>
    <n v="1"/>
    <n v="0"/>
    <m/>
    <m/>
    <n v="2"/>
    <n v="2"/>
    <s v="Correct"/>
    <x v="1"/>
    <x v="27"/>
    <x v="0"/>
    <x v="80"/>
    <x v="1"/>
    <x v="1"/>
    <s v="English"/>
    <x v="0"/>
    <x v="1"/>
    <x v="0"/>
    <x v="2"/>
    <x v="3"/>
    <s v="Yes"/>
    <m/>
  </r>
  <r>
    <n v="267"/>
    <m/>
    <m/>
    <m/>
    <m/>
    <s v="Recreation facilities"/>
    <s v="Transportation"/>
    <m/>
    <m/>
    <m/>
    <m/>
    <s v="Safe places to walk/play"/>
    <m/>
    <m/>
    <n v="3"/>
    <n v="1"/>
    <m/>
    <n v="0"/>
    <n v="0"/>
    <n v="0"/>
    <n v="0"/>
    <n v="1"/>
    <n v="1"/>
    <n v="0"/>
    <n v="0"/>
    <n v="0"/>
    <n v="0"/>
    <n v="1"/>
    <n v="0"/>
    <m/>
    <m/>
    <n v="3"/>
    <n v="3"/>
    <s v="Correct"/>
    <x v="0"/>
    <x v="3"/>
    <x v="1"/>
    <x v="81"/>
    <x v="2"/>
    <x v="2"/>
    <s v="English, Spanish"/>
    <x v="5"/>
    <x v="1"/>
    <x v="0"/>
    <x v="2"/>
    <x v="3"/>
    <s v="Yes"/>
    <m/>
  </r>
  <r>
    <n v="268"/>
    <m/>
    <m/>
    <m/>
    <s v="Drug &amp; alcohol rehabilitation services"/>
    <m/>
    <m/>
    <m/>
    <m/>
    <s v="Weight loss programs"/>
    <s v="Job opportunities"/>
    <m/>
    <m/>
    <m/>
    <n v="3"/>
    <n v="1"/>
    <m/>
    <n v="0"/>
    <n v="0"/>
    <n v="0"/>
    <n v="1"/>
    <n v="0"/>
    <n v="0"/>
    <n v="0"/>
    <n v="0"/>
    <n v="1"/>
    <n v="1"/>
    <n v="0"/>
    <n v="0"/>
    <m/>
    <m/>
    <n v="3"/>
    <n v="3"/>
    <s v="Correct"/>
    <x v="0"/>
    <x v="57"/>
    <x v="2"/>
    <x v="82"/>
    <x v="1"/>
    <x v="2"/>
    <s v="English"/>
    <x v="2"/>
    <x v="7"/>
    <x v="0"/>
    <x v="2"/>
    <x v="3"/>
    <s v="Yes"/>
    <m/>
  </r>
  <r>
    <n v="269"/>
    <m/>
    <m/>
    <m/>
    <m/>
    <m/>
    <m/>
    <s v="Healthier food choices"/>
    <m/>
    <m/>
    <s v="Job opportunities"/>
    <s v="Safe places to walk/play"/>
    <m/>
    <m/>
    <n v="3"/>
    <n v="1"/>
    <m/>
    <n v="0"/>
    <n v="0"/>
    <n v="0"/>
    <n v="0"/>
    <n v="0"/>
    <n v="0"/>
    <n v="1"/>
    <n v="0"/>
    <n v="0"/>
    <n v="1"/>
    <n v="1"/>
    <n v="0"/>
    <m/>
    <m/>
    <n v="3"/>
    <n v="3"/>
    <s v="Correct"/>
    <x v="0"/>
    <x v="47"/>
    <x v="2"/>
    <x v="58"/>
    <x v="5"/>
    <x v="1"/>
    <s v="English"/>
    <x v="6"/>
    <x v="1"/>
    <x v="0"/>
    <x v="2"/>
    <x v="3"/>
    <s v="Yes"/>
    <m/>
  </r>
  <r>
    <n v="270"/>
    <s v="Clean air &amp; water"/>
    <m/>
    <m/>
    <s v="Drug &amp; alcohol rehabilitation services"/>
    <s v="Recreation facilities"/>
    <m/>
    <m/>
    <m/>
    <m/>
    <m/>
    <m/>
    <m/>
    <m/>
    <n v="3"/>
    <n v="1"/>
    <m/>
    <n v="1"/>
    <n v="0"/>
    <n v="0"/>
    <n v="1"/>
    <n v="1"/>
    <n v="0"/>
    <n v="0"/>
    <n v="0"/>
    <n v="0"/>
    <n v="0"/>
    <n v="0"/>
    <n v="0"/>
    <m/>
    <m/>
    <n v="3"/>
    <n v="3"/>
    <s v="Correct"/>
    <x v="0"/>
    <x v="41"/>
    <x v="2"/>
    <x v="58"/>
    <x v="1"/>
    <x v="1"/>
    <s v="English"/>
    <x v="0"/>
    <x v="3"/>
    <x v="5"/>
    <x v="2"/>
    <x v="3"/>
    <s v="Yes"/>
    <m/>
  </r>
  <r>
    <n v="271"/>
    <m/>
    <m/>
    <m/>
    <m/>
    <m/>
    <m/>
    <m/>
    <m/>
    <m/>
    <m/>
    <m/>
    <m/>
    <m/>
    <n v="0"/>
    <e v="#DIV/0!"/>
    <m/>
    <n v="0"/>
    <n v="0"/>
    <n v="0"/>
    <n v="0"/>
    <n v="0"/>
    <n v="0"/>
    <n v="0"/>
    <n v="0"/>
    <n v="0"/>
    <n v="0"/>
    <n v="0"/>
    <n v="0"/>
    <m/>
    <m/>
    <n v="0"/>
    <n v="0"/>
    <s v="Correct"/>
    <x v="1"/>
    <x v="5"/>
    <x v="2"/>
    <x v="54"/>
    <x v="1"/>
    <x v="1"/>
    <s v="English"/>
    <x v="2"/>
    <x v="0"/>
    <x v="1"/>
    <x v="2"/>
    <x v="4"/>
    <s v="Yes"/>
    <m/>
  </r>
  <r>
    <n v="272"/>
    <m/>
    <m/>
    <m/>
    <s v="Drug &amp; alcohol rehabilitation services"/>
    <m/>
    <s v="Transportation"/>
    <m/>
    <m/>
    <m/>
    <m/>
    <m/>
    <m/>
    <m/>
    <n v="2"/>
    <n v="1.5"/>
    <m/>
    <n v="0"/>
    <n v="0"/>
    <n v="0"/>
    <n v="1"/>
    <n v="0"/>
    <n v="1"/>
    <n v="0"/>
    <n v="0"/>
    <n v="0"/>
    <n v="0"/>
    <n v="0"/>
    <n v="0"/>
    <m/>
    <m/>
    <n v="2"/>
    <n v="2"/>
    <s v="Correct"/>
    <x v="1"/>
    <x v="59"/>
    <x v="2"/>
    <x v="65"/>
    <x v="1"/>
    <x v="1"/>
    <s v="English"/>
    <x v="3"/>
    <x v="4"/>
    <x v="0"/>
    <x v="2"/>
    <x v="0"/>
    <s v="Yes"/>
    <m/>
  </r>
  <r>
    <n v="273"/>
    <m/>
    <m/>
    <m/>
    <s v="Drug &amp; alcohol rehabilitation services"/>
    <s v="Recreation facilities"/>
    <m/>
    <m/>
    <m/>
    <m/>
    <m/>
    <m/>
    <m/>
    <m/>
    <n v="2"/>
    <n v="1.5"/>
    <m/>
    <n v="0"/>
    <n v="0"/>
    <n v="0"/>
    <n v="1"/>
    <n v="1"/>
    <n v="0"/>
    <n v="0"/>
    <n v="0"/>
    <n v="0"/>
    <n v="0"/>
    <n v="0"/>
    <n v="0"/>
    <m/>
    <m/>
    <n v="2"/>
    <n v="2"/>
    <s v="Correct"/>
    <x v="0"/>
    <x v="10"/>
    <x v="2"/>
    <x v="72"/>
    <x v="1"/>
    <x v="1"/>
    <s v="English"/>
    <x v="3"/>
    <x v="0"/>
    <x v="1"/>
    <x v="2"/>
    <x v="4"/>
    <s v="Yes"/>
    <m/>
  </r>
  <r>
    <n v="274"/>
    <s v="Clean air &amp; water"/>
    <m/>
    <m/>
    <s v="Drug &amp; alcohol rehabilitation services"/>
    <m/>
    <m/>
    <m/>
    <m/>
    <m/>
    <s v="Job opportunities"/>
    <m/>
    <m/>
    <m/>
    <n v="3"/>
    <n v="1"/>
    <m/>
    <n v="1"/>
    <n v="0"/>
    <n v="0"/>
    <n v="1"/>
    <n v="0"/>
    <n v="0"/>
    <n v="0"/>
    <n v="0"/>
    <n v="0"/>
    <n v="1"/>
    <n v="0"/>
    <n v="0"/>
    <m/>
    <m/>
    <n v="3"/>
    <n v="3"/>
    <s v="Correct"/>
    <x v="0"/>
    <x v="5"/>
    <x v="2"/>
    <x v="54"/>
    <x v="1"/>
    <x v="1"/>
    <s v="English"/>
    <x v="5"/>
    <x v="7"/>
    <x v="0"/>
    <x v="2"/>
    <x v="0"/>
    <s v="Yes"/>
    <m/>
  </r>
  <r>
    <n v="275"/>
    <m/>
    <m/>
    <m/>
    <m/>
    <m/>
    <m/>
    <m/>
    <m/>
    <m/>
    <m/>
    <s v="Safe places to walk/play"/>
    <m/>
    <m/>
    <n v="1"/>
    <n v="3"/>
    <m/>
    <n v="0"/>
    <n v="0"/>
    <n v="0"/>
    <n v="0"/>
    <n v="0"/>
    <n v="0"/>
    <n v="0"/>
    <n v="0"/>
    <n v="0"/>
    <n v="0"/>
    <n v="1"/>
    <n v="0"/>
    <m/>
    <m/>
    <n v="1"/>
    <n v="1"/>
    <s v="Correct"/>
    <x v="1"/>
    <x v="55"/>
    <x v="2"/>
    <x v="58"/>
    <x v="1"/>
    <x v="1"/>
    <s v="English"/>
    <x v="6"/>
    <x v="7"/>
    <x v="0"/>
    <x v="2"/>
    <x v="0"/>
    <s v="Yes"/>
    <m/>
  </r>
  <r>
    <n v="276"/>
    <s v="Clean air &amp; water"/>
    <s v="Mental health services"/>
    <s v="Smoking cessation programs"/>
    <s v="Drug &amp; alcohol rehabilitation services"/>
    <s v="Recreation facilities"/>
    <s v="Transportation"/>
    <s v="Healthier food choices"/>
    <s v="Safe childcare options"/>
    <s v="Weight loss programs"/>
    <s v="Job opportunities"/>
    <s v="Safe places to walk/play"/>
    <s v="Safe worksites"/>
    <m/>
    <n v="12"/>
    <n v="0.25"/>
    <m/>
    <n v="0.25"/>
    <n v="0.25"/>
    <n v="0.25"/>
    <n v="0.25"/>
    <n v="0.25"/>
    <n v="0.25"/>
    <n v="0.25"/>
    <n v="0.25"/>
    <n v="0.25"/>
    <n v="0.25"/>
    <n v="0.25"/>
    <n v="0.25"/>
    <m/>
    <m/>
    <n v="3"/>
    <n v="12"/>
    <s v="Correct"/>
    <x v="1"/>
    <x v="1"/>
    <x v="2"/>
    <x v="58"/>
    <x v="1"/>
    <x v="0"/>
    <s v="English"/>
    <x v="3"/>
    <x v="0"/>
    <x v="3"/>
    <x v="2"/>
    <x v="4"/>
    <s v="No"/>
    <m/>
  </r>
  <r>
    <n v="277"/>
    <m/>
    <s v="Mental health services"/>
    <m/>
    <m/>
    <m/>
    <m/>
    <m/>
    <s v="Safe childcare options"/>
    <m/>
    <s v="Job opportunities"/>
    <m/>
    <m/>
    <m/>
    <n v="3"/>
    <n v="1"/>
    <m/>
    <n v="0"/>
    <n v="1"/>
    <n v="0"/>
    <n v="0"/>
    <n v="0"/>
    <n v="0"/>
    <n v="0"/>
    <n v="1"/>
    <n v="0"/>
    <n v="1"/>
    <n v="0"/>
    <n v="0"/>
    <m/>
    <m/>
    <n v="3"/>
    <n v="3"/>
    <s v="Correct"/>
    <x v="0"/>
    <x v="47"/>
    <x v="2"/>
    <x v="63"/>
    <x v="1"/>
    <x v="1"/>
    <s v="English"/>
    <x v="0"/>
    <x v="9"/>
    <x v="0"/>
    <x v="2"/>
    <x v="0"/>
    <s v="Yes"/>
    <m/>
  </r>
  <r>
    <n v="278"/>
    <s v="Clean air &amp; water"/>
    <m/>
    <m/>
    <m/>
    <s v="Recreation facilities"/>
    <m/>
    <s v="Healthier food choices"/>
    <m/>
    <m/>
    <m/>
    <m/>
    <m/>
    <m/>
    <n v="3"/>
    <n v="1"/>
    <m/>
    <n v="1"/>
    <n v="0"/>
    <n v="0"/>
    <n v="0"/>
    <n v="1"/>
    <n v="0"/>
    <n v="1"/>
    <n v="0"/>
    <n v="0"/>
    <n v="0"/>
    <n v="0"/>
    <n v="0"/>
    <m/>
    <m/>
    <n v="3"/>
    <n v="3"/>
    <s v="Correct"/>
    <x v="1"/>
    <x v="11"/>
    <x v="0"/>
    <x v="83"/>
    <x v="5"/>
    <x v="0"/>
    <s v="English"/>
    <x v="3"/>
    <x v="7"/>
    <x v="2"/>
    <x v="2"/>
    <x v="5"/>
    <s v="Yes"/>
    <m/>
  </r>
  <r>
    <n v="279"/>
    <m/>
    <s v="Mental health services"/>
    <m/>
    <m/>
    <m/>
    <m/>
    <s v="Healthier food choices"/>
    <m/>
    <m/>
    <m/>
    <m/>
    <m/>
    <m/>
    <n v="2"/>
    <n v="1.5"/>
    <m/>
    <n v="0"/>
    <n v="1"/>
    <n v="0"/>
    <n v="0"/>
    <n v="0"/>
    <n v="0"/>
    <n v="1"/>
    <n v="0"/>
    <n v="0"/>
    <n v="0"/>
    <n v="0"/>
    <n v="0"/>
    <m/>
    <m/>
    <n v="2"/>
    <n v="2"/>
    <s v="Correct"/>
    <x v="1"/>
    <x v="50"/>
    <x v="0"/>
    <x v="83"/>
    <x v="1"/>
    <x v="2"/>
    <s v="English"/>
    <x v="5"/>
    <x v="1"/>
    <x v="2"/>
    <x v="2"/>
    <x v="6"/>
    <s v="No"/>
    <m/>
  </r>
  <r>
    <n v="280"/>
    <m/>
    <m/>
    <m/>
    <m/>
    <m/>
    <m/>
    <m/>
    <m/>
    <m/>
    <m/>
    <m/>
    <m/>
    <m/>
    <n v="0"/>
    <e v="#DIV/0!"/>
    <m/>
    <n v="0"/>
    <n v="0"/>
    <n v="0"/>
    <n v="0"/>
    <n v="0"/>
    <n v="0"/>
    <n v="0"/>
    <n v="0"/>
    <n v="0"/>
    <n v="0"/>
    <n v="0"/>
    <n v="0"/>
    <m/>
    <m/>
    <n v="0"/>
    <n v="0"/>
    <s v="Correct"/>
    <x v="0"/>
    <x v="48"/>
    <x v="0"/>
    <x v="83"/>
    <x v="1"/>
    <x v="1"/>
    <s v="English"/>
    <x v="0"/>
    <x v="0"/>
    <x v="0"/>
    <x v="2"/>
    <x v="5"/>
    <s v="Yes"/>
    <m/>
  </r>
  <r>
    <n v="281"/>
    <s v="Clean air &amp; water"/>
    <m/>
    <m/>
    <m/>
    <m/>
    <m/>
    <s v="Healthier food choices"/>
    <m/>
    <m/>
    <m/>
    <m/>
    <m/>
    <m/>
    <n v="2"/>
    <n v="1.5"/>
    <m/>
    <n v="1"/>
    <n v="0"/>
    <n v="0"/>
    <n v="0"/>
    <n v="0"/>
    <n v="0"/>
    <n v="1"/>
    <n v="0"/>
    <n v="0"/>
    <n v="0"/>
    <n v="0"/>
    <n v="0"/>
    <m/>
    <m/>
    <n v="2"/>
    <n v="2"/>
    <s v="Correct"/>
    <x v="0"/>
    <x v="66"/>
    <x v="0"/>
    <x v="13"/>
    <x v="1"/>
    <x v="0"/>
    <s v="English"/>
    <x v="4"/>
    <x v="4"/>
    <x v="2"/>
    <x v="2"/>
    <x v="5"/>
    <s v="No"/>
    <m/>
  </r>
  <r>
    <n v="282"/>
    <s v="Clean air &amp; water"/>
    <m/>
    <m/>
    <m/>
    <s v="Recreation facilities"/>
    <s v="Transportation"/>
    <m/>
    <m/>
    <m/>
    <m/>
    <m/>
    <m/>
    <m/>
    <n v="3"/>
    <n v="1"/>
    <m/>
    <n v="1"/>
    <n v="0"/>
    <n v="0"/>
    <n v="0"/>
    <n v="1"/>
    <n v="1"/>
    <n v="0"/>
    <n v="0"/>
    <n v="0"/>
    <n v="0"/>
    <n v="0"/>
    <n v="0"/>
    <m/>
    <m/>
    <n v="3"/>
    <n v="3"/>
    <s v="Correct"/>
    <x v="0"/>
    <x v="67"/>
    <x v="0"/>
    <x v="55"/>
    <x v="1"/>
    <x v="1"/>
    <s v="English"/>
    <x v="4"/>
    <x v="4"/>
    <x v="2"/>
    <x v="2"/>
    <x v="5"/>
    <s v="No"/>
    <m/>
  </r>
  <r>
    <n v="283"/>
    <s v="Clean air &amp; water"/>
    <m/>
    <m/>
    <m/>
    <m/>
    <m/>
    <m/>
    <m/>
    <m/>
    <m/>
    <m/>
    <m/>
    <m/>
    <n v="1"/>
    <n v="3"/>
    <m/>
    <n v="1"/>
    <n v="0"/>
    <n v="0"/>
    <n v="0"/>
    <n v="0"/>
    <n v="0"/>
    <n v="0"/>
    <n v="0"/>
    <n v="0"/>
    <n v="0"/>
    <n v="0"/>
    <n v="0"/>
    <m/>
    <m/>
    <n v="1"/>
    <n v="1"/>
    <s v="Correct"/>
    <x v="1"/>
    <x v="60"/>
    <x v="0"/>
    <x v="84"/>
    <x v="1"/>
    <x v="1"/>
    <s v="English"/>
    <x v="0"/>
    <x v="6"/>
    <x v="2"/>
    <x v="2"/>
    <x v="8"/>
    <s v="Yes"/>
    <m/>
  </r>
  <r>
    <n v="284"/>
    <m/>
    <m/>
    <m/>
    <m/>
    <m/>
    <m/>
    <m/>
    <m/>
    <s v="Weight loss programs"/>
    <m/>
    <m/>
    <m/>
    <m/>
    <n v="1"/>
    <n v="3"/>
    <m/>
    <n v="0"/>
    <n v="0"/>
    <n v="0"/>
    <n v="0"/>
    <n v="0"/>
    <n v="0"/>
    <n v="0"/>
    <n v="0"/>
    <n v="1"/>
    <n v="0"/>
    <n v="0"/>
    <n v="0"/>
    <m/>
    <m/>
    <n v="1"/>
    <n v="1"/>
    <s v="Correct"/>
    <x v="0"/>
    <x v="68"/>
    <x v="0"/>
    <x v="3"/>
    <x v="0"/>
    <x v="0"/>
    <s v="English"/>
    <x v="3"/>
    <x v="6"/>
    <x v="2"/>
    <x v="2"/>
    <x v="5"/>
    <s v="No"/>
    <m/>
  </r>
  <r>
    <n v="285"/>
    <m/>
    <m/>
    <m/>
    <m/>
    <m/>
    <m/>
    <s v="Healthier food choices"/>
    <m/>
    <s v="Weight loss programs"/>
    <m/>
    <m/>
    <m/>
    <m/>
    <n v="2"/>
    <n v="1.5"/>
    <m/>
    <n v="0"/>
    <n v="0"/>
    <n v="0"/>
    <n v="0"/>
    <n v="0"/>
    <n v="0"/>
    <n v="1"/>
    <n v="0"/>
    <n v="1"/>
    <n v="0"/>
    <n v="0"/>
    <n v="0"/>
    <m/>
    <m/>
    <n v="2"/>
    <n v="2"/>
    <s v="Correct"/>
    <x v="0"/>
    <x v="58"/>
    <x v="3"/>
    <x v="3"/>
    <x v="0"/>
    <x v="1"/>
    <s v="English"/>
    <x v="1"/>
    <x v="3"/>
    <x v="2"/>
    <x v="2"/>
    <x v="5"/>
    <s v="No"/>
    <m/>
  </r>
  <r>
    <n v="286"/>
    <m/>
    <m/>
    <m/>
    <m/>
    <s v="Recreation facilities"/>
    <m/>
    <m/>
    <m/>
    <m/>
    <m/>
    <s v="Safe places to walk/play"/>
    <m/>
    <m/>
    <n v="2"/>
    <n v="1.5"/>
    <m/>
    <n v="0"/>
    <n v="0"/>
    <n v="0"/>
    <n v="0"/>
    <n v="1"/>
    <n v="0"/>
    <n v="0"/>
    <n v="0"/>
    <n v="0"/>
    <n v="0"/>
    <n v="1"/>
    <n v="0"/>
    <m/>
    <m/>
    <n v="2"/>
    <n v="2"/>
    <s v="Correct"/>
    <x v="0"/>
    <x v="55"/>
    <x v="0"/>
    <x v="85"/>
    <x v="1"/>
    <x v="1"/>
    <s v="English"/>
    <x v="3"/>
    <x v="7"/>
    <x v="6"/>
    <x v="2"/>
    <x v="0"/>
    <s v="No"/>
    <m/>
  </r>
  <r>
    <n v="287"/>
    <s v="Clean air &amp; water"/>
    <m/>
    <m/>
    <m/>
    <m/>
    <m/>
    <s v="Healthier food choices"/>
    <m/>
    <s v="Weight loss programs"/>
    <m/>
    <m/>
    <m/>
    <m/>
    <n v="3"/>
    <n v="1"/>
    <m/>
    <n v="1"/>
    <n v="0"/>
    <n v="0"/>
    <n v="0"/>
    <n v="0"/>
    <n v="0"/>
    <n v="1"/>
    <n v="0"/>
    <n v="1"/>
    <n v="0"/>
    <n v="0"/>
    <n v="0"/>
    <m/>
    <m/>
    <n v="3"/>
    <n v="3"/>
    <s v="Correct"/>
    <x v="0"/>
    <x v="13"/>
    <x v="0"/>
    <x v="85"/>
    <x v="1"/>
    <x v="0"/>
    <s v="English"/>
    <x v="6"/>
    <x v="0"/>
    <x v="0"/>
    <x v="2"/>
    <x v="0"/>
    <s v="Yes"/>
    <m/>
  </r>
  <r>
    <n v="288"/>
    <m/>
    <m/>
    <m/>
    <m/>
    <m/>
    <m/>
    <m/>
    <m/>
    <m/>
    <m/>
    <m/>
    <m/>
    <m/>
    <n v="0"/>
    <e v="#DIV/0!"/>
    <m/>
    <n v="0"/>
    <n v="0"/>
    <n v="0"/>
    <n v="0"/>
    <n v="0"/>
    <n v="0"/>
    <n v="0"/>
    <n v="0"/>
    <n v="0"/>
    <n v="0"/>
    <n v="0"/>
    <n v="0"/>
    <m/>
    <m/>
    <n v="0"/>
    <n v="0"/>
    <s v="Correct"/>
    <x v="0"/>
    <x v="9"/>
    <x v="0"/>
    <x v="80"/>
    <x v="1"/>
    <x v="1"/>
    <s v="English"/>
    <x v="0"/>
    <x v="4"/>
    <x v="0"/>
    <x v="2"/>
    <x v="0"/>
    <s v="No"/>
    <m/>
  </r>
  <r>
    <n v="289"/>
    <m/>
    <m/>
    <m/>
    <s v="Drug &amp; alcohol rehabilitation services"/>
    <m/>
    <m/>
    <m/>
    <m/>
    <m/>
    <m/>
    <m/>
    <m/>
    <m/>
    <n v="1"/>
    <n v="3"/>
    <m/>
    <n v="0"/>
    <n v="0"/>
    <n v="0"/>
    <n v="1"/>
    <n v="0"/>
    <n v="0"/>
    <n v="0"/>
    <n v="0"/>
    <n v="0"/>
    <n v="0"/>
    <n v="0"/>
    <n v="0"/>
    <m/>
    <m/>
    <n v="1"/>
    <n v="1"/>
    <s v="Correct"/>
    <x v="0"/>
    <x v="42"/>
    <x v="0"/>
    <x v="85"/>
    <x v="5"/>
    <x v="1"/>
    <s v="Chinese"/>
    <x v="3"/>
    <x v="2"/>
    <x v="3"/>
    <x v="0"/>
    <x v="3"/>
    <m/>
    <m/>
  </r>
  <r>
    <n v="290"/>
    <s v="Clean air &amp; water"/>
    <s v="Mental health services"/>
    <m/>
    <s v="Drug &amp; alcohol rehabilitation services"/>
    <m/>
    <m/>
    <s v="Healthier food choices"/>
    <m/>
    <s v="Weight loss programs"/>
    <m/>
    <m/>
    <m/>
    <m/>
    <n v="5"/>
    <n v="0.6"/>
    <m/>
    <n v="0.6"/>
    <n v="0.6"/>
    <n v="0"/>
    <n v="0.6"/>
    <n v="0"/>
    <n v="0"/>
    <n v="0.6"/>
    <n v="0"/>
    <n v="0.6"/>
    <n v="0"/>
    <n v="0"/>
    <n v="0"/>
    <m/>
    <m/>
    <n v="3"/>
    <n v="5"/>
    <s v="Correct"/>
    <x v="1"/>
    <x v="51"/>
    <x v="0"/>
    <x v="86"/>
    <x v="5"/>
    <x v="1"/>
    <s v="English"/>
    <x v="6"/>
    <x v="8"/>
    <x v="2"/>
    <x v="2"/>
    <x v="5"/>
    <s v="Yes"/>
    <m/>
  </r>
  <r>
    <n v="291"/>
    <s v="Clean air &amp; water"/>
    <m/>
    <m/>
    <m/>
    <m/>
    <s v="Transportation"/>
    <m/>
    <m/>
    <m/>
    <m/>
    <s v="Safe places to walk/play"/>
    <m/>
    <m/>
    <n v="3"/>
    <n v="1"/>
    <m/>
    <n v="1"/>
    <n v="0"/>
    <n v="0"/>
    <n v="0"/>
    <n v="0"/>
    <n v="1"/>
    <n v="0"/>
    <n v="0"/>
    <n v="0"/>
    <n v="0"/>
    <n v="1"/>
    <n v="0"/>
    <m/>
    <m/>
    <n v="3"/>
    <n v="3"/>
    <s v="Correct"/>
    <x v="0"/>
    <x v="22"/>
    <x v="2"/>
    <x v="50"/>
    <x v="2"/>
    <x v="1"/>
    <s v="English"/>
    <x v="4"/>
    <x v="0"/>
    <x v="2"/>
    <x v="2"/>
    <x v="3"/>
    <m/>
    <m/>
  </r>
  <r>
    <n v="292"/>
    <s v="Clean air &amp; water"/>
    <m/>
    <m/>
    <m/>
    <m/>
    <m/>
    <m/>
    <m/>
    <m/>
    <m/>
    <s v="Safe places to walk/play"/>
    <m/>
    <m/>
    <n v="2"/>
    <n v="1.5"/>
    <m/>
    <n v="1"/>
    <n v="0"/>
    <n v="0"/>
    <n v="0"/>
    <n v="0"/>
    <n v="0"/>
    <n v="0"/>
    <n v="0"/>
    <n v="0"/>
    <n v="0"/>
    <n v="1"/>
    <n v="0"/>
    <m/>
    <m/>
    <n v="2"/>
    <n v="2"/>
    <s v="Correct"/>
    <x v="0"/>
    <x v="49"/>
    <x v="0"/>
    <x v="87"/>
    <x v="1"/>
    <x v="1"/>
    <s v="English"/>
    <x v="3"/>
    <x v="4"/>
    <x v="2"/>
    <x v="2"/>
    <x v="5"/>
    <s v="Yes"/>
    <m/>
  </r>
  <r>
    <n v="293"/>
    <s v="Clean air &amp; water"/>
    <m/>
    <m/>
    <m/>
    <m/>
    <m/>
    <m/>
    <m/>
    <m/>
    <m/>
    <m/>
    <m/>
    <m/>
    <n v="1"/>
    <n v="3"/>
    <m/>
    <n v="1"/>
    <n v="0"/>
    <n v="0"/>
    <n v="0"/>
    <n v="0"/>
    <n v="0"/>
    <n v="0"/>
    <n v="0"/>
    <n v="0"/>
    <n v="0"/>
    <n v="0"/>
    <n v="0"/>
    <m/>
    <m/>
    <n v="1"/>
    <n v="1"/>
    <s v="Correct"/>
    <x v="0"/>
    <x v="69"/>
    <x v="0"/>
    <x v="80"/>
    <x v="1"/>
    <x v="1"/>
    <s v="English"/>
    <x v="0"/>
    <x v="7"/>
    <x v="0"/>
    <x v="2"/>
    <x v="5"/>
    <s v="Yes"/>
    <m/>
  </r>
  <r>
    <n v="294"/>
    <m/>
    <s v="Mental health services"/>
    <s v="Smoking cessation programs"/>
    <s v="Drug &amp; alcohol rehabilitation services"/>
    <m/>
    <m/>
    <m/>
    <m/>
    <m/>
    <m/>
    <m/>
    <m/>
    <m/>
    <n v="3"/>
    <n v="1"/>
    <m/>
    <n v="0"/>
    <n v="1"/>
    <n v="1"/>
    <n v="1"/>
    <n v="0"/>
    <n v="0"/>
    <n v="0"/>
    <n v="0"/>
    <n v="0"/>
    <n v="0"/>
    <n v="0"/>
    <n v="0"/>
    <m/>
    <m/>
    <n v="3"/>
    <n v="3"/>
    <s v="Correct"/>
    <x v="0"/>
    <x v="70"/>
    <x v="0"/>
    <x v="88"/>
    <x v="1"/>
    <x v="1"/>
    <s v="English"/>
    <x v="3"/>
    <x v="0"/>
    <x v="2"/>
    <x v="2"/>
    <x v="4"/>
    <s v="Yes"/>
    <m/>
  </r>
  <r>
    <n v="295"/>
    <m/>
    <m/>
    <m/>
    <m/>
    <m/>
    <m/>
    <m/>
    <m/>
    <m/>
    <m/>
    <m/>
    <m/>
    <m/>
    <n v="0"/>
    <e v="#DIV/0!"/>
    <m/>
    <n v="0"/>
    <n v="0"/>
    <n v="0"/>
    <n v="0"/>
    <n v="0"/>
    <n v="0"/>
    <n v="0"/>
    <n v="0"/>
    <n v="0"/>
    <n v="0"/>
    <n v="0"/>
    <n v="0"/>
    <m/>
    <m/>
    <n v="0"/>
    <n v="0"/>
    <s v="Correct"/>
    <x v="0"/>
    <x v="60"/>
    <x v="0"/>
    <x v="80"/>
    <x v="1"/>
    <x v="1"/>
    <s v="English"/>
    <x v="5"/>
    <x v="0"/>
    <x v="2"/>
    <x v="2"/>
    <x v="5"/>
    <s v="Yes"/>
    <m/>
  </r>
  <r>
    <n v="296"/>
    <m/>
    <m/>
    <m/>
    <m/>
    <m/>
    <m/>
    <m/>
    <m/>
    <m/>
    <s v="Job opportunities"/>
    <m/>
    <m/>
    <m/>
    <n v="1"/>
    <n v="3"/>
    <m/>
    <n v="0"/>
    <n v="0"/>
    <n v="0"/>
    <n v="0"/>
    <n v="0"/>
    <n v="0"/>
    <n v="0"/>
    <n v="0"/>
    <n v="0"/>
    <n v="1"/>
    <n v="0"/>
    <n v="0"/>
    <m/>
    <m/>
    <n v="1"/>
    <n v="1"/>
    <s v="Correct"/>
    <x v="0"/>
    <x v="53"/>
    <x v="2"/>
    <x v="47"/>
    <x v="1"/>
    <x v="1"/>
    <s v="English"/>
    <x v="6"/>
    <x v="7"/>
    <x v="0"/>
    <x v="2"/>
    <x v="0"/>
    <s v="Yes"/>
    <m/>
  </r>
  <r>
    <n v="297"/>
    <s v="Clean air &amp; water"/>
    <m/>
    <m/>
    <m/>
    <m/>
    <s v="Transportation"/>
    <m/>
    <m/>
    <s v="Weight loss programs"/>
    <m/>
    <m/>
    <m/>
    <m/>
    <n v="3"/>
    <n v="1"/>
    <m/>
    <n v="1"/>
    <n v="0"/>
    <n v="0"/>
    <n v="0"/>
    <n v="0"/>
    <n v="1"/>
    <n v="0"/>
    <n v="0"/>
    <n v="1"/>
    <n v="0"/>
    <n v="0"/>
    <n v="0"/>
    <m/>
    <m/>
    <n v="3"/>
    <n v="3"/>
    <s v="Correct"/>
    <x v="0"/>
    <x v="50"/>
    <x v="0"/>
    <x v="87"/>
    <x v="1"/>
    <x v="1"/>
    <s v="English"/>
    <x v="4"/>
    <x v="0"/>
    <x v="1"/>
    <x v="2"/>
    <x v="6"/>
    <s v="No"/>
    <m/>
  </r>
  <r>
    <n v="298"/>
    <m/>
    <m/>
    <m/>
    <m/>
    <m/>
    <s v="Transportation"/>
    <m/>
    <m/>
    <m/>
    <m/>
    <m/>
    <m/>
    <m/>
    <n v="1"/>
    <n v="3"/>
    <m/>
    <n v="0"/>
    <n v="0"/>
    <n v="0"/>
    <n v="0"/>
    <n v="0"/>
    <n v="1"/>
    <n v="0"/>
    <n v="0"/>
    <n v="0"/>
    <n v="0"/>
    <n v="0"/>
    <n v="0"/>
    <m/>
    <m/>
    <n v="1"/>
    <n v="1"/>
    <s v="Correct"/>
    <x v="0"/>
    <x v="58"/>
    <x v="0"/>
    <x v="89"/>
    <x v="1"/>
    <x v="1"/>
    <s v="English"/>
    <x v="6"/>
    <x v="7"/>
    <x v="2"/>
    <x v="2"/>
    <x v="5"/>
    <s v="Yes"/>
    <m/>
  </r>
  <r>
    <n v="299"/>
    <m/>
    <s v="Mental health services"/>
    <s v="Smoking cessation programs"/>
    <m/>
    <m/>
    <m/>
    <m/>
    <m/>
    <m/>
    <s v="Job opportunities"/>
    <m/>
    <m/>
    <m/>
    <n v="3"/>
    <n v="1"/>
    <m/>
    <n v="0"/>
    <n v="1"/>
    <n v="1"/>
    <n v="0"/>
    <n v="0"/>
    <n v="0"/>
    <n v="0"/>
    <n v="0"/>
    <n v="0"/>
    <n v="1"/>
    <n v="0"/>
    <n v="0"/>
    <m/>
    <m/>
    <n v="3"/>
    <n v="3"/>
    <s v="Correct"/>
    <x v="0"/>
    <x v="62"/>
    <x v="0"/>
    <x v="90"/>
    <x v="1"/>
    <x v="1"/>
    <s v="English"/>
    <x v="1"/>
    <x v="0"/>
    <x v="2"/>
    <x v="2"/>
    <x v="5"/>
    <s v="No"/>
    <m/>
  </r>
  <r>
    <n v="300"/>
    <s v="Clean air &amp; water"/>
    <m/>
    <m/>
    <m/>
    <m/>
    <m/>
    <m/>
    <m/>
    <m/>
    <m/>
    <m/>
    <m/>
    <m/>
    <n v="1"/>
    <n v="3"/>
    <m/>
    <n v="1"/>
    <n v="0"/>
    <n v="0"/>
    <n v="0"/>
    <n v="0"/>
    <n v="0"/>
    <n v="0"/>
    <n v="0"/>
    <n v="0"/>
    <n v="0"/>
    <n v="0"/>
    <n v="0"/>
    <m/>
    <m/>
    <n v="1"/>
    <n v="1"/>
    <s v="Correct"/>
    <x v="0"/>
    <x v="70"/>
    <x v="2"/>
    <x v="91"/>
    <x v="1"/>
    <x v="1"/>
    <s v="English"/>
    <x v="3"/>
    <x v="2"/>
    <x v="2"/>
    <x v="2"/>
    <x v="5"/>
    <s v="No"/>
    <m/>
  </r>
  <r>
    <n v="301"/>
    <m/>
    <m/>
    <m/>
    <m/>
    <m/>
    <m/>
    <m/>
    <s v="Safe childcare options"/>
    <m/>
    <m/>
    <m/>
    <m/>
    <m/>
    <n v="1"/>
    <n v="3"/>
    <m/>
    <n v="0"/>
    <n v="0"/>
    <n v="0"/>
    <n v="0"/>
    <n v="0"/>
    <n v="0"/>
    <n v="0"/>
    <n v="1"/>
    <n v="0"/>
    <n v="0"/>
    <n v="0"/>
    <n v="0"/>
    <m/>
    <m/>
    <n v="1"/>
    <n v="1"/>
    <s v="Correct"/>
    <x v="0"/>
    <x v="2"/>
    <x v="2"/>
    <x v="91"/>
    <x v="1"/>
    <x v="1"/>
    <s v="English"/>
    <x v="3"/>
    <x v="7"/>
    <x v="2"/>
    <x v="2"/>
    <x v="5"/>
    <s v="Yes"/>
    <m/>
  </r>
  <r>
    <n v="302"/>
    <s v="Clean air &amp; water"/>
    <m/>
    <m/>
    <m/>
    <m/>
    <s v="Transportation"/>
    <m/>
    <m/>
    <m/>
    <s v="Job opportunities"/>
    <m/>
    <m/>
    <m/>
    <n v="3"/>
    <n v="1"/>
    <m/>
    <n v="1"/>
    <n v="0"/>
    <n v="0"/>
    <n v="0"/>
    <n v="0"/>
    <n v="1"/>
    <n v="0"/>
    <n v="0"/>
    <n v="0"/>
    <n v="1"/>
    <n v="0"/>
    <n v="0"/>
    <m/>
    <m/>
    <n v="3"/>
    <n v="3"/>
    <s v="Correct"/>
    <x v="1"/>
    <x v="71"/>
    <x v="2"/>
    <x v="91"/>
    <x v="1"/>
    <x v="1"/>
    <s v="English"/>
    <x v="1"/>
    <x v="4"/>
    <x v="2"/>
    <x v="2"/>
    <x v="5"/>
    <s v="No"/>
    <m/>
  </r>
  <r>
    <n v="303"/>
    <s v="Clean air &amp; water"/>
    <m/>
    <m/>
    <m/>
    <m/>
    <m/>
    <m/>
    <m/>
    <s v="Weight loss programs"/>
    <m/>
    <m/>
    <m/>
    <m/>
    <n v="2"/>
    <n v="1.5"/>
    <m/>
    <n v="1"/>
    <n v="0"/>
    <n v="0"/>
    <n v="0"/>
    <n v="0"/>
    <n v="0"/>
    <n v="0"/>
    <n v="0"/>
    <n v="1"/>
    <n v="0"/>
    <n v="0"/>
    <n v="0"/>
    <m/>
    <m/>
    <n v="2"/>
    <n v="2"/>
    <s v="Correct"/>
    <x v="0"/>
    <x v="58"/>
    <x v="0"/>
    <x v="24"/>
    <x v="1"/>
    <x v="1"/>
    <s v="English"/>
    <x v="6"/>
    <x v="0"/>
    <x v="2"/>
    <x v="2"/>
    <x v="4"/>
    <s v="Yes"/>
    <m/>
  </r>
  <r>
    <n v="304"/>
    <m/>
    <s v="Mental health services"/>
    <m/>
    <m/>
    <m/>
    <m/>
    <m/>
    <m/>
    <m/>
    <m/>
    <m/>
    <m/>
    <m/>
    <n v="1"/>
    <n v="3"/>
    <m/>
    <n v="0"/>
    <n v="1"/>
    <n v="0"/>
    <n v="0"/>
    <n v="0"/>
    <n v="0"/>
    <n v="0"/>
    <n v="0"/>
    <n v="0"/>
    <n v="0"/>
    <n v="0"/>
    <n v="0"/>
    <m/>
    <m/>
    <n v="1"/>
    <n v="1"/>
    <s v="Correct"/>
    <x v="0"/>
    <x v="11"/>
    <x v="0"/>
    <x v="0"/>
    <x v="0"/>
    <x v="1"/>
    <s v="English"/>
    <x v="0"/>
    <x v="1"/>
    <x v="2"/>
    <x v="2"/>
    <x v="6"/>
    <s v="Yes"/>
    <m/>
  </r>
  <r>
    <n v="305"/>
    <s v="Clean air &amp; water"/>
    <m/>
    <m/>
    <m/>
    <m/>
    <s v="Transportation"/>
    <s v="Healthier food choices"/>
    <m/>
    <m/>
    <m/>
    <m/>
    <m/>
    <m/>
    <n v="3"/>
    <n v="1"/>
    <m/>
    <n v="1"/>
    <n v="0"/>
    <n v="0"/>
    <n v="0"/>
    <n v="0"/>
    <n v="1"/>
    <n v="1"/>
    <n v="0"/>
    <n v="0"/>
    <n v="0"/>
    <n v="0"/>
    <n v="0"/>
    <m/>
    <m/>
    <n v="3"/>
    <n v="3"/>
    <s v="Correct"/>
    <x v="1"/>
    <x v="72"/>
    <x v="0"/>
    <x v="24"/>
    <x v="1"/>
    <x v="1"/>
    <s v="English"/>
    <x v="5"/>
    <x v="0"/>
    <x v="2"/>
    <x v="2"/>
    <x v="6"/>
    <s v="No"/>
    <m/>
  </r>
  <r>
    <n v="306"/>
    <s v="Clean air &amp; water"/>
    <m/>
    <m/>
    <m/>
    <s v="Recreation facilities"/>
    <m/>
    <m/>
    <m/>
    <m/>
    <m/>
    <m/>
    <m/>
    <m/>
    <n v="2"/>
    <n v="1.5"/>
    <m/>
    <n v="1"/>
    <n v="0"/>
    <n v="0"/>
    <n v="0"/>
    <n v="1"/>
    <n v="0"/>
    <n v="0"/>
    <n v="0"/>
    <n v="0"/>
    <n v="0"/>
    <n v="0"/>
    <n v="0"/>
    <m/>
    <m/>
    <n v="2"/>
    <n v="2"/>
    <s v="Correct"/>
    <x v="0"/>
    <x v="23"/>
    <x v="0"/>
    <x v="24"/>
    <x v="1"/>
    <x v="1"/>
    <s v="English"/>
    <x v="6"/>
    <x v="0"/>
    <x v="2"/>
    <x v="2"/>
    <x v="0"/>
    <s v="Yes"/>
    <m/>
  </r>
  <r>
    <n v="307"/>
    <m/>
    <m/>
    <m/>
    <m/>
    <m/>
    <m/>
    <m/>
    <m/>
    <m/>
    <m/>
    <m/>
    <m/>
    <m/>
    <n v="0"/>
    <e v="#DIV/0!"/>
    <m/>
    <n v="0"/>
    <n v="0"/>
    <n v="0"/>
    <n v="0"/>
    <n v="0"/>
    <n v="0"/>
    <n v="0"/>
    <n v="0"/>
    <n v="0"/>
    <n v="0"/>
    <n v="0"/>
    <n v="0"/>
    <m/>
    <m/>
    <n v="0"/>
    <n v="0"/>
    <s v="Correct"/>
    <x v="0"/>
    <x v="55"/>
    <x v="0"/>
    <x v="83"/>
    <x v="1"/>
    <x v="1"/>
    <s v="English"/>
    <x v="3"/>
    <x v="4"/>
    <x v="0"/>
    <x v="2"/>
    <x v="0"/>
    <s v="Yes"/>
    <m/>
  </r>
  <r>
    <n v="308"/>
    <m/>
    <m/>
    <m/>
    <m/>
    <m/>
    <m/>
    <s v="Healthier food choices"/>
    <m/>
    <m/>
    <m/>
    <m/>
    <m/>
    <m/>
    <n v="1"/>
    <n v="3"/>
    <m/>
    <n v="0"/>
    <n v="0"/>
    <n v="0"/>
    <n v="0"/>
    <n v="0"/>
    <n v="0"/>
    <n v="1"/>
    <n v="0"/>
    <n v="0"/>
    <n v="0"/>
    <n v="0"/>
    <n v="0"/>
    <m/>
    <m/>
    <n v="1"/>
    <n v="1"/>
    <s v="Correct"/>
    <x v="0"/>
    <x v="48"/>
    <x v="0"/>
    <x v="92"/>
    <x v="1"/>
    <x v="1"/>
    <s v="English"/>
    <x v="2"/>
    <x v="7"/>
    <x v="0"/>
    <x v="2"/>
    <x v="5"/>
    <s v="Yes"/>
    <m/>
  </r>
  <r>
    <n v="309"/>
    <s v="Clean air &amp; water"/>
    <s v="Mental health services"/>
    <m/>
    <m/>
    <s v="Recreation facilities"/>
    <m/>
    <s v="Healthier food choices"/>
    <m/>
    <m/>
    <m/>
    <s v="Safe places to walk/play"/>
    <m/>
    <m/>
    <n v="5"/>
    <n v="0.6"/>
    <m/>
    <n v="0.6"/>
    <n v="0.6"/>
    <n v="0"/>
    <n v="0"/>
    <n v="0.6"/>
    <n v="0"/>
    <n v="0.6"/>
    <n v="0"/>
    <n v="0"/>
    <n v="0"/>
    <n v="0.6"/>
    <n v="0"/>
    <m/>
    <m/>
    <n v="3"/>
    <n v="5"/>
    <s v="Correct"/>
    <x v="0"/>
    <x v="30"/>
    <x v="0"/>
    <x v="83"/>
    <x v="5"/>
    <x v="1"/>
    <s v="English"/>
    <x v="3"/>
    <x v="7"/>
    <x v="6"/>
    <x v="1"/>
    <x v="1"/>
    <s v="No"/>
    <m/>
  </r>
  <r>
    <n v="310"/>
    <s v="Clean air &amp; water"/>
    <m/>
    <m/>
    <m/>
    <s v="Recreation facilities"/>
    <m/>
    <s v="Healthier food choices"/>
    <m/>
    <m/>
    <m/>
    <m/>
    <m/>
    <m/>
    <n v="3"/>
    <n v="1"/>
    <m/>
    <n v="1"/>
    <n v="0"/>
    <n v="0"/>
    <n v="0"/>
    <n v="1"/>
    <n v="0"/>
    <n v="1"/>
    <n v="0"/>
    <n v="0"/>
    <n v="0"/>
    <n v="0"/>
    <n v="0"/>
    <m/>
    <m/>
    <n v="3"/>
    <n v="3"/>
    <s v="Correct"/>
    <x v="0"/>
    <x v="4"/>
    <x v="0"/>
    <x v="83"/>
    <x v="1"/>
    <x v="1"/>
    <s v="English"/>
    <x v="3"/>
    <x v="7"/>
    <x v="6"/>
    <x v="1"/>
    <x v="1"/>
    <m/>
    <m/>
  </r>
  <r>
    <n v="311"/>
    <m/>
    <m/>
    <m/>
    <m/>
    <m/>
    <m/>
    <m/>
    <m/>
    <m/>
    <m/>
    <s v="Safe places to walk/play"/>
    <m/>
    <m/>
    <n v="1"/>
    <n v="3"/>
    <m/>
    <n v="0"/>
    <n v="0"/>
    <n v="0"/>
    <n v="0"/>
    <n v="0"/>
    <n v="0"/>
    <n v="0"/>
    <n v="0"/>
    <n v="0"/>
    <n v="0"/>
    <n v="1"/>
    <n v="0"/>
    <m/>
    <m/>
    <n v="1"/>
    <n v="1"/>
    <s v="Correct"/>
    <x v="0"/>
    <x v="58"/>
    <x v="0"/>
    <x v="10"/>
    <x v="1"/>
    <x v="1"/>
    <s v="English, Italian"/>
    <x v="0"/>
    <x v="4"/>
    <x v="2"/>
    <x v="2"/>
    <x v="5"/>
    <s v="Yes"/>
    <m/>
  </r>
  <r>
    <n v="312"/>
    <m/>
    <m/>
    <m/>
    <s v="Drug &amp; alcohol rehabilitation services"/>
    <m/>
    <m/>
    <m/>
    <m/>
    <m/>
    <m/>
    <m/>
    <m/>
    <m/>
    <n v="1"/>
    <n v="3"/>
    <m/>
    <n v="0"/>
    <n v="0"/>
    <n v="0"/>
    <n v="1"/>
    <n v="0"/>
    <n v="0"/>
    <n v="0"/>
    <n v="0"/>
    <n v="0"/>
    <n v="0"/>
    <n v="0"/>
    <n v="0"/>
    <m/>
    <m/>
    <n v="1"/>
    <n v="1"/>
    <s v="Correct"/>
    <x v="0"/>
    <x v="7"/>
    <x v="0"/>
    <x v="83"/>
    <x v="1"/>
    <x v="1"/>
    <s v="English"/>
    <x v="1"/>
    <x v="2"/>
    <x v="0"/>
    <x v="2"/>
    <x v="4"/>
    <s v="No"/>
    <m/>
  </r>
  <r>
    <n v="313"/>
    <m/>
    <m/>
    <m/>
    <m/>
    <m/>
    <m/>
    <m/>
    <m/>
    <m/>
    <m/>
    <m/>
    <m/>
    <m/>
    <n v="0"/>
    <e v="#DIV/0!"/>
    <m/>
    <n v="0"/>
    <n v="0"/>
    <n v="0"/>
    <n v="0"/>
    <n v="0"/>
    <n v="0"/>
    <n v="0"/>
    <n v="0"/>
    <n v="0"/>
    <n v="0"/>
    <n v="0"/>
    <n v="0"/>
    <m/>
    <m/>
    <n v="0"/>
    <n v="0"/>
    <s v="Correct"/>
    <x v="0"/>
    <x v="73"/>
    <x v="0"/>
    <x v="93"/>
    <x v="1"/>
    <x v="0"/>
    <s v="English"/>
    <x v="6"/>
    <x v="1"/>
    <x v="0"/>
    <x v="2"/>
    <x v="0"/>
    <s v="Yes"/>
    <m/>
  </r>
  <r>
    <n v="314"/>
    <m/>
    <m/>
    <m/>
    <m/>
    <m/>
    <m/>
    <m/>
    <m/>
    <m/>
    <m/>
    <s v="Safe places to walk/play"/>
    <m/>
    <m/>
    <n v="1"/>
    <n v="3"/>
    <m/>
    <n v="0"/>
    <n v="0"/>
    <n v="0"/>
    <n v="0"/>
    <n v="0"/>
    <n v="0"/>
    <n v="0"/>
    <n v="0"/>
    <n v="0"/>
    <n v="0"/>
    <n v="1"/>
    <n v="0"/>
    <m/>
    <m/>
    <n v="1"/>
    <n v="1"/>
    <s v="Correct"/>
    <x v="0"/>
    <x v="70"/>
    <x v="0"/>
    <x v="83"/>
    <x v="1"/>
    <x v="1"/>
    <s v="English"/>
    <x v="3"/>
    <x v="4"/>
    <x v="2"/>
    <x v="2"/>
    <x v="5"/>
    <s v="Yes"/>
    <m/>
  </r>
  <r>
    <n v="315"/>
    <m/>
    <m/>
    <m/>
    <m/>
    <m/>
    <m/>
    <m/>
    <m/>
    <m/>
    <m/>
    <m/>
    <m/>
    <m/>
    <n v="0"/>
    <e v="#DIV/0!"/>
    <m/>
    <n v="0"/>
    <n v="0"/>
    <n v="0"/>
    <n v="0"/>
    <n v="0"/>
    <n v="0"/>
    <n v="0"/>
    <n v="0"/>
    <n v="0"/>
    <n v="0"/>
    <n v="0"/>
    <n v="0"/>
    <m/>
    <m/>
    <n v="0"/>
    <n v="0"/>
    <s v="Correct"/>
    <x v="1"/>
    <x v="74"/>
    <x v="0"/>
    <x v="6"/>
    <x v="1"/>
    <x v="1"/>
    <s v="English"/>
    <x v="2"/>
    <x v="7"/>
    <x v="2"/>
    <x v="2"/>
    <x v="3"/>
    <s v="Yes"/>
    <m/>
  </r>
  <r>
    <n v="316"/>
    <m/>
    <s v="Mental health services"/>
    <m/>
    <s v="Drug &amp; alcohol rehabilitation services"/>
    <m/>
    <m/>
    <s v="Healthier food choices"/>
    <m/>
    <m/>
    <m/>
    <m/>
    <m/>
    <m/>
    <n v="3"/>
    <n v="1"/>
    <m/>
    <n v="0"/>
    <n v="1"/>
    <n v="0"/>
    <n v="1"/>
    <n v="0"/>
    <n v="0"/>
    <n v="1"/>
    <n v="0"/>
    <n v="0"/>
    <n v="0"/>
    <n v="0"/>
    <n v="0"/>
    <m/>
    <m/>
    <n v="3"/>
    <n v="3"/>
    <s v="Correct"/>
    <x v="1"/>
    <x v="18"/>
    <x v="0"/>
    <x v="6"/>
    <x v="1"/>
    <x v="1"/>
    <s v="English"/>
    <x v="1"/>
    <x v="2"/>
    <x v="2"/>
    <x v="2"/>
    <x v="3"/>
    <m/>
    <m/>
  </r>
  <r>
    <n v="317"/>
    <m/>
    <m/>
    <m/>
    <m/>
    <m/>
    <m/>
    <s v="Healthier food choices"/>
    <m/>
    <m/>
    <s v="Job opportunities"/>
    <m/>
    <m/>
    <m/>
    <n v="2"/>
    <n v="1.5"/>
    <m/>
    <n v="0"/>
    <n v="0"/>
    <n v="0"/>
    <n v="0"/>
    <n v="0"/>
    <n v="0"/>
    <n v="1"/>
    <n v="0"/>
    <n v="0"/>
    <n v="1"/>
    <n v="0"/>
    <n v="0"/>
    <m/>
    <m/>
    <n v="2"/>
    <n v="2"/>
    <s v="Correct"/>
    <x v="0"/>
    <x v="47"/>
    <x v="0"/>
    <x v="80"/>
    <x v="11"/>
    <x v="1"/>
    <s v="English"/>
    <x v="1"/>
    <x v="4"/>
    <x v="0"/>
    <x v="2"/>
    <x v="4"/>
    <s v="Yes"/>
    <m/>
  </r>
  <r>
    <n v="318"/>
    <m/>
    <m/>
    <m/>
    <s v="Drug &amp; alcohol rehabilitation services"/>
    <m/>
    <m/>
    <m/>
    <m/>
    <m/>
    <s v="Job opportunities"/>
    <s v="Safe places to walk/play"/>
    <m/>
    <m/>
    <n v="3"/>
    <n v="1"/>
    <m/>
    <n v="0"/>
    <n v="0"/>
    <n v="0"/>
    <n v="1"/>
    <n v="0"/>
    <n v="0"/>
    <n v="0"/>
    <n v="0"/>
    <n v="0"/>
    <n v="1"/>
    <n v="1"/>
    <n v="0"/>
    <m/>
    <m/>
    <n v="3"/>
    <n v="3"/>
    <s v="Correct"/>
    <x v="3"/>
    <x v="66"/>
    <x v="0"/>
    <x v="22"/>
    <x v="3"/>
    <x v="0"/>
    <s v="English"/>
    <x v="2"/>
    <x v="7"/>
    <x v="2"/>
    <x v="2"/>
    <x v="6"/>
    <s v="Yes"/>
    <m/>
  </r>
  <r>
    <n v="319"/>
    <s v="Clean air &amp; water"/>
    <m/>
    <m/>
    <s v="Drug &amp; alcohol rehabilitation services"/>
    <m/>
    <s v="Transportation"/>
    <m/>
    <m/>
    <m/>
    <m/>
    <s v="Safe places to walk/play"/>
    <m/>
    <m/>
    <n v="4"/>
    <n v="0.75"/>
    <m/>
    <n v="0.75"/>
    <n v="0"/>
    <n v="0"/>
    <n v="0.75"/>
    <n v="0"/>
    <n v="0.75"/>
    <n v="0"/>
    <n v="0"/>
    <n v="0"/>
    <n v="0"/>
    <n v="0.75"/>
    <n v="0"/>
    <m/>
    <m/>
    <n v="3"/>
    <n v="4"/>
    <s v="Correct"/>
    <x v="0"/>
    <x v="1"/>
    <x v="0"/>
    <x v="73"/>
    <x v="1"/>
    <x v="1"/>
    <m/>
    <x v="1"/>
    <x v="7"/>
    <x v="3"/>
    <x v="1"/>
    <x v="1"/>
    <s v="No"/>
    <m/>
  </r>
  <r>
    <n v="320"/>
    <m/>
    <s v="Mental health services"/>
    <m/>
    <m/>
    <s v="Recreation facilities"/>
    <m/>
    <s v="Healthier food choices"/>
    <m/>
    <m/>
    <m/>
    <m/>
    <m/>
    <m/>
    <n v="3"/>
    <n v="1"/>
    <m/>
    <n v="0"/>
    <n v="1"/>
    <n v="0"/>
    <n v="0"/>
    <n v="1"/>
    <n v="0"/>
    <n v="1"/>
    <n v="0"/>
    <n v="0"/>
    <n v="0"/>
    <n v="0"/>
    <n v="0"/>
    <m/>
    <m/>
    <n v="3"/>
    <n v="3"/>
    <s v="Correct"/>
    <x v="1"/>
    <x v="75"/>
    <x v="0"/>
    <x v="17"/>
    <x v="1"/>
    <x v="0"/>
    <s v="English"/>
    <x v="3"/>
    <x v="0"/>
    <x v="2"/>
    <x v="2"/>
    <x v="6"/>
    <s v="No"/>
    <m/>
  </r>
  <r>
    <n v="321"/>
    <m/>
    <m/>
    <m/>
    <m/>
    <m/>
    <m/>
    <m/>
    <m/>
    <m/>
    <m/>
    <m/>
    <m/>
    <m/>
    <n v="0"/>
    <e v="#DIV/0!"/>
    <m/>
    <n v="0"/>
    <n v="0"/>
    <n v="0"/>
    <n v="0"/>
    <n v="0"/>
    <n v="0"/>
    <n v="0"/>
    <n v="0"/>
    <n v="0"/>
    <n v="0"/>
    <n v="0"/>
    <n v="0"/>
    <m/>
    <m/>
    <n v="0"/>
    <n v="0"/>
    <s v="Correct"/>
    <x v="0"/>
    <x v="49"/>
    <x v="0"/>
    <x v="17"/>
    <x v="1"/>
    <x v="0"/>
    <s v="English"/>
    <x v="3"/>
    <x v="4"/>
    <x v="2"/>
    <x v="2"/>
    <x v="5"/>
    <s v="No"/>
    <m/>
  </r>
  <r>
    <n v="322"/>
    <s v="Clean air &amp; water"/>
    <m/>
    <m/>
    <m/>
    <m/>
    <m/>
    <m/>
    <m/>
    <m/>
    <m/>
    <m/>
    <m/>
    <m/>
    <n v="1"/>
    <n v="3"/>
    <m/>
    <n v="1"/>
    <n v="0"/>
    <n v="0"/>
    <n v="0"/>
    <n v="0"/>
    <n v="0"/>
    <n v="0"/>
    <n v="0"/>
    <n v="0"/>
    <n v="0"/>
    <n v="0"/>
    <n v="0"/>
    <m/>
    <m/>
    <n v="1"/>
    <n v="1"/>
    <s v="Correct"/>
    <x v="1"/>
    <x v="49"/>
    <x v="0"/>
    <x v="17"/>
    <x v="1"/>
    <x v="1"/>
    <s v="English"/>
    <x v="4"/>
    <x v="4"/>
    <x v="2"/>
    <x v="2"/>
    <x v="3"/>
    <s v="No"/>
    <m/>
  </r>
  <r>
    <n v="323"/>
    <s v="Clean air &amp; water"/>
    <m/>
    <m/>
    <m/>
    <s v="Recreation facilities"/>
    <m/>
    <s v="Healthier food choices"/>
    <m/>
    <m/>
    <m/>
    <m/>
    <m/>
    <m/>
    <n v="3"/>
    <n v="1"/>
    <m/>
    <n v="1"/>
    <n v="0"/>
    <n v="0"/>
    <n v="0"/>
    <n v="1"/>
    <n v="0"/>
    <n v="1"/>
    <n v="0"/>
    <n v="0"/>
    <n v="0"/>
    <n v="0"/>
    <n v="0"/>
    <m/>
    <m/>
    <n v="3"/>
    <n v="3"/>
    <s v="Correct"/>
    <x v="0"/>
    <x v="62"/>
    <x v="1"/>
    <x v="94"/>
    <x v="5"/>
    <x v="1"/>
    <s v="English"/>
    <x v="6"/>
    <x v="2"/>
    <x v="6"/>
    <x v="2"/>
    <x v="5"/>
    <s v="Yes"/>
    <m/>
  </r>
  <r>
    <n v="324"/>
    <m/>
    <m/>
    <m/>
    <m/>
    <m/>
    <m/>
    <m/>
    <m/>
    <m/>
    <m/>
    <m/>
    <m/>
    <m/>
    <n v="0"/>
    <e v="#DIV/0!"/>
    <m/>
    <n v="0"/>
    <n v="0"/>
    <n v="0"/>
    <n v="0"/>
    <n v="0"/>
    <n v="0"/>
    <n v="0"/>
    <n v="0"/>
    <n v="0"/>
    <n v="0"/>
    <n v="0"/>
    <n v="0"/>
    <m/>
    <m/>
    <n v="0"/>
    <n v="0"/>
    <s v="Correct"/>
    <x v="0"/>
    <x v="1"/>
    <x v="0"/>
    <x v="17"/>
    <x v="1"/>
    <x v="1"/>
    <s v="English"/>
    <x v="5"/>
    <x v="7"/>
    <x v="0"/>
    <x v="2"/>
    <x v="0"/>
    <s v="Yes"/>
    <m/>
  </r>
  <r>
    <n v="325"/>
    <m/>
    <m/>
    <m/>
    <m/>
    <m/>
    <s v="Transportation"/>
    <m/>
    <m/>
    <m/>
    <m/>
    <m/>
    <m/>
    <m/>
    <n v="1"/>
    <n v="3"/>
    <m/>
    <n v="0"/>
    <n v="0"/>
    <n v="0"/>
    <n v="0"/>
    <n v="0"/>
    <n v="1"/>
    <n v="0"/>
    <n v="0"/>
    <n v="0"/>
    <n v="0"/>
    <n v="0"/>
    <n v="0"/>
    <m/>
    <m/>
    <n v="1"/>
    <n v="1"/>
    <s v="Correct"/>
    <x v="0"/>
    <x v="19"/>
    <x v="0"/>
    <x v="17"/>
    <x v="5"/>
    <x v="1"/>
    <s v="English"/>
    <x v="3"/>
    <x v="7"/>
    <x v="2"/>
    <x v="2"/>
    <x v="5"/>
    <s v="Yes"/>
    <m/>
  </r>
  <r>
    <n v="326"/>
    <m/>
    <s v="Mental health services"/>
    <m/>
    <m/>
    <m/>
    <m/>
    <m/>
    <m/>
    <m/>
    <m/>
    <m/>
    <m/>
    <m/>
    <n v="1"/>
    <n v="3"/>
    <m/>
    <n v="0"/>
    <n v="1"/>
    <n v="0"/>
    <n v="0"/>
    <n v="0"/>
    <n v="0"/>
    <n v="0"/>
    <n v="0"/>
    <n v="0"/>
    <n v="0"/>
    <n v="0"/>
    <n v="0"/>
    <m/>
    <m/>
    <n v="1"/>
    <n v="1"/>
    <s v="Correct"/>
    <x v="1"/>
    <x v="58"/>
    <x v="1"/>
    <x v="95"/>
    <x v="1"/>
    <x v="0"/>
    <s v="English"/>
    <x v="6"/>
    <x v="7"/>
    <x v="2"/>
    <x v="2"/>
    <x v="3"/>
    <s v="Yes"/>
    <m/>
  </r>
  <r>
    <n v="327"/>
    <m/>
    <m/>
    <m/>
    <m/>
    <m/>
    <m/>
    <m/>
    <m/>
    <m/>
    <m/>
    <m/>
    <m/>
    <m/>
    <n v="0"/>
    <e v="#DIV/0!"/>
    <m/>
    <n v="0"/>
    <n v="0"/>
    <n v="0"/>
    <n v="0"/>
    <n v="0"/>
    <n v="0"/>
    <n v="0"/>
    <n v="0"/>
    <n v="0"/>
    <n v="0"/>
    <n v="0"/>
    <n v="0"/>
    <m/>
    <m/>
    <n v="0"/>
    <n v="0"/>
    <s v="Correct"/>
    <x v="0"/>
    <x v="30"/>
    <x v="0"/>
    <x v="0"/>
    <x v="8"/>
    <x v="1"/>
    <s v="English, Hatian Creole"/>
    <x v="4"/>
    <x v="7"/>
    <x v="0"/>
    <x v="3"/>
    <x v="1"/>
    <s v="Yes"/>
    <m/>
  </r>
  <r>
    <n v="328"/>
    <s v="Clean air &amp; water"/>
    <m/>
    <m/>
    <m/>
    <m/>
    <s v="Transportation"/>
    <m/>
    <m/>
    <m/>
    <s v="Job opportunities"/>
    <m/>
    <m/>
    <m/>
    <n v="3"/>
    <n v="1"/>
    <m/>
    <n v="1"/>
    <n v="0"/>
    <n v="0"/>
    <n v="0"/>
    <n v="0"/>
    <n v="1"/>
    <n v="0"/>
    <n v="0"/>
    <n v="0"/>
    <n v="1"/>
    <n v="0"/>
    <n v="0"/>
    <m/>
    <m/>
    <n v="3"/>
    <n v="3"/>
    <s v="Correct"/>
    <x v="0"/>
    <x v="11"/>
    <x v="0"/>
    <x v="5"/>
    <x v="0"/>
    <x v="0"/>
    <m/>
    <x v="3"/>
    <x v="4"/>
    <x v="2"/>
    <x v="2"/>
    <x v="4"/>
    <s v="No"/>
    <m/>
  </r>
  <r>
    <n v="329"/>
    <m/>
    <m/>
    <m/>
    <m/>
    <m/>
    <m/>
    <s v="Healthier food choices"/>
    <m/>
    <s v="Weight loss programs"/>
    <s v="Job opportunities"/>
    <m/>
    <m/>
    <m/>
    <n v="3"/>
    <n v="1"/>
    <m/>
    <n v="0"/>
    <n v="0"/>
    <n v="0"/>
    <n v="0"/>
    <n v="0"/>
    <n v="0"/>
    <n v="1"/>
    <n v="0"/>
    <n v="1"/>
    <n v="1"/>
    <n v="0"/>
    <n v="0"/>
    <m/>
    <m/>
    <n v="3"/>
    <n v="3"/>
    <s v="Correct"/>
    <x v="0"/>
    <x v="3"/>
    <x v="0"/>
    <x v="5"/>
    <x v="0"/>
    <x v="1"/>
    <s v="English"/>
    <x v="1"/>
    <x v="6"/>
    <x v="1"/>
    <x v="1"/>
    <x v="1"/>
    <s v="Yes"/>
    <m/>
  </r>
  <r>
    <n v="330"/>
    <m/>
    <m/>
    <m/>
    <m/>
    <m/>
    <m/>
    <s v="Healthier food choices"/>
    <m/>
    <m/>
    <s v="Job opportunities"/>
    <m/>
    <m/>
    <m/>
    <n v="2"/>
    <n v="1.5"/>
    <m/>
    <n v="0"/>
    <n v="0"/>
    <n v="0"/>
    <n v="0"/>
    <n v="0"/>
    <n v="0"/>
    <n v="1"/>
    <n v="0"/>
    <n v="0"/>
    <n v="1"/>
    <n v="0"/>
    <n v="0"/>
    <m/>
    <m/>
    <n v="2"/>
    <n v="2"/>
    <s v="Correct"/>
    <x v="0"/>
    <x v="19"/>
    <x v="0"/>
    <x v="4"/>
    <x v="0"/>
    <x v="1"/>
    <s v="English"/>
    <x v="3"/>
    <x v="0"/>
    <x v="2"/>
    <x v="2"/>
    <x v="5"/>
    <m/>
    <m/>
  </r>
  <r>
    <n v="331"/>
    <m/>
    <m/>
    <m/>
    <m/>
    <s v="Recreation facilities"/>
    <m/>
    <m/>
    <m/>
    <s v="Weight loss programs"/>
    <m/>
    <m/>
    <m/>
    <m/>
    <n v="2"/>
    <n v="1.5"/>
    <m/>
    <n v="0"/>
    <n v="0"/>
    <n v="0"/>
    <n v="0"/>
    <n v="1"/>
    <n v="0"/>
    <n v="0"/>
    <n v="0"/>
    <n v="1"/>
    <n v="0"/>
    <n v="0"/>
    <n v="0"/>
    <m/>
    <m/>
    <n v="2"/>
    <n v="2"/>
    <s v="Correct"/>
    <x v="0"/>
    <x v="26"/>
    <x v="0"/>
    <x v="5"/>
    <x v="0"/>
    <x v="1"/>
    <s v="English"/>
    <x v="6"/>
    <x v="1"/>
    <x v="6"/>
    <x v="2"/>
    <x v="0"/>
    <s v="Yes"/>
    <m/>
  </r>
  <r>
    <n v="332"/>
    <m/>
    <m/>
    <m/>
    <m/>
    <m/>
    <s v="Transportation"/>
    <m/>
    <s v="Safe childcare options"/>
    <m/>
    <s v="Job opportunities"/>
    <m/>
    <m/>
    <m/>
    <n v="3"/>
    <n v="1"/>
    <m/>
    <n v="0"/>
    <n v="0"/>
    <n v="0"/>
    <n v="0"/>
    <n v="0"/>
    <n v="1"/>
    <n v="0"/>
    <n v="1"/>
    <n v="0"/>
    <n v="1"/>
    <n v="0"/>
    <n v="0"/>
    <m/>
    <m/>
    <n v="3"/>
    <n v="3"/>
    <s v="Correct"/>
    <x v="1"/>
    <x v="23"/>
    <x v="2"/>
    <x v="96"/>
    <x v="0"/>
    <x v="1"/>
    <s v="English"/>
    <x v="0"/>
    <x v="0"/>
    <x v="0"/>
    <x v="2"/>
    <x v="0"/>
    <s v="Yes"/>
    <m/>
  </r>
  <r>
    <n v="333"/>
    <m/>
    <s v="Mental health services"/>
    <m/>
    <m/>
    <m/>
    <m/>
    <m/>
    <m/>
    <m/>
    <m/>
    <m/>
    <m/>
    <m/>
    <n v="1"/>
    <n v="3"/>
    <m/>
    <n v="0"/>
    <n v="1"/>
    <n v="0"/>
    <n v="0"/>
    <n v="0"/>
    <n v="0"/>
    <n v="0"/>
    <n v="0"/>
    <n v="0"/>
    <n v="0"/>
    <n v="0"/>
    <n v="0"/>
    <m/>
    <m/>
    <n v="1"/>
    <n v="1"/>
    <s v="Correct"/>
    <x v="0"/>
    <x v="12"/>
    <x v="2"/>
    <x v="97"/>
    <x v="1"/>
    <x v="1"/>
    <s v="English"/>
    <x v="3"/>
    <x v="1"/>
    <x v="0"/>
    <x v="2"/>
    <x v="0"/>
    <s v="Yes"/>
    <m/>
  </r>
  <r>
    <n v="334"/>
    <m/>
    <m/>
    <m/>
    <m/>
    <m/>
    <m/>
    <s v="Healthier food choices"/>
    <m/>
    <m/>
    <m/>
    <m/>
    <m/>
    <m/>
    <n v="1"/>
    <n v="3"/>
    <m/>
    <n v="0"/>
    <n v="0"/>
    <n v="0"/>
    <n v="0"/>
    <n v="0"/>
    <n v="0"/>
    <n v="1"/>
    <n v="0"/>
    <n v="0"/>
    <n v="0"/>
    <n v="0"/>
    <n v="0"/>
    <m/>
    <m/>
    <n v="1"/>
    <n v="1"/>
    <s v="Correct"/>
    <x v="1"/>
    <x v="44"/>
    <x v="2"/>
    <x v="98"/>
    <x v="0"/>
    <x v="0"/>
    <s v="English"/>
    <x v="4"/>
    <x v="4"/>
    <x v="2"/>
    <x v="2"/>
    <x v="5"/>
    <m/>
    <m/>
  </r>
  <r>
    <n v="335"/>
    <m/>
    <s v="Mental health services"/>
    <m/>
    <m/>
    <m/>
    <s v="Transportation"/>
    <m/>
    <m/>
    <m/>
    <s v="Job opportunities"/>
    <m/>
    <m/>
    <m/>
    <n v="3"/>
    <n v="1"/>
    <m/>
    <n v="0"/>
    <n v="1"/>
    <n v="0"/>
    <n v="0"/>
    <n v="0"/>
    <n v="1"/>
    <n v="0"/>
    <n v="0"/>
    <n v="0"/>
    <n v="1"/>
    <n v="0"/>
    <n v="0"/>
    <m/>
    <m/>
    <n v="3"/>
    <n v="3"/>
    <s v="Correct"/>
    <x v="1"/>
    <x v="28"/>
    <x v="2"/>
    <x v="99"/>
    <x v="2"/>
    <x v="0"/>
    <m/>
    <x v="3"/>
    <x v="2"/>
    <x v="3"/>
    <x v="0"/>
    <x v="3"/>
    <m/>
    <m/>
  </r>
  <r>
    <n v="336"/>
    <m/>
    <s v="Mental health services"/>
    <m/>
    <m/>
    <s v="Recreation facilities"/>
    <m/>
    <m/>
    <m/>
    <m/>
    <m/>
    <m/>
    <m/>
    <m/>
    <n v="2"/>
    <n v="1.5"/>
    <m/>
    <n v="0"/>
    <n v="1"/>
    <n v="0"/>
    <n v="0"/>
    <n v="1"/>
    <n v="0"/>
    <n v="0"/>
    <n v="0"/>
    <n v="0"/>
    <n v="0"/>
    <n v="0"/>
    <n v="0"/>
    <m/>
    <m/>
    <n v="2"/>
    <n v="2"/>
    <s v="Correct"/>
    <x v="0"/>
    <x v="9"/>
    <x v="2"/>
    <x v="71"/>
    <x v="0"/>
    <x v="0"/>
    <s v="English"/>
    <x v="6"/>
    <x v="1"/>
    <x v="6"/>
    <x v="2"/>
    <x v="0"/>
    <s v="Yes"/>
    <m/>
  </r>
  <r>
    <n v="337"/>
    <m/>
    <s v="Mental health services"/>
    <m/>
    <m/>
    <s v="Recreation facilities"/>
    <m/>
    <m/>
    <m/>
    <m/>
    <m/>
    <m/>
    <m/>
    <m/>
    <n v="2"/>
    <n v="1.5"/>
    <m/>
    <n v="0"/>
    <n v="1"/>
    <n v="0"/>
    <n v="0"/>
    <n v="1"/>
    <n v="0"/>
    <n v="0"/>
    <n v="0"/>
    <n v="0"/>
    <n v="0"/>
    <n v="0"/>
    <n v="0"/>
    <m/>
    <m/>
    <n v="2"/>
    <n v="2"/>
    <s v="Correct"/>
    <x v="0"/>
    <x v="9"/>
    <x v="2"/>
    <x v="11"/>
    <x v="2"/>
    <x v="0"/>
    <m/>
    <x v="3"/>
    <x v="2"/>
    <x v="3"/>
    <x v="0"/>
    <x v="3"/>
    <m/>
    <m/>
  </r>
  <r>
    <n v="338"/>
    <m/>
    <s v="Mental health services"/>
    <m/>
    <s v="Drug &amp; alcohol rehabilitation services"/>
    <m/>
    <m/>
    <m/>
    <m/>
    <m/>
    <m/>
    <m/>
    <m/>
    <m/>
    <n v="2"/>
    <n v="1.5"/>
    <m/>
    <n v="0"/>
    <n v="1"/>
    <n v="0"/>
    <n v="1"/>
    <n v="0"/>
    <n v="0"/>
    <n v="0"/>
    <n v="0"/>
    <n v="0"/>
    <n v="0"/>
    <n v="0"/>
    <n v="0"/>
    <m/>
    <m/>
    <n v="2"/>
    <n v="2"/>
    <s v="Correct"/>
    <x v="1"/>
    <x v="6"/>
    <x v="2"/>
    <x v="54"/>
    <x v="1"/>
    <x v="0"/>
    <m/>
    <x v="3"/>
    <x v="2"/>
    <x v="3"/>
    <x v="0"/>
    <x v="3"/>
    <m/>
    <m/>
  </r>
  <r>
    <n v="339"/>
    <m/>
    <s v="Mental health services"/>
    <s v="Smoking cessation programs"/>
    <m/>
    <m/>
    <s v="Transportation"/>
    <s v="Healthier food choices"/>
    <m/>
    <m/>
    <s v="Job opportunities"/>
    <m/>
    <m/>
    <m/>
    <n v="5"/>
    <n v="0.6"/>
    <m/>
    <n v="0"/>
    <n v="0.6"/>
    <n v="0.6"/>
    <n v="0"/>
    <n v="0"/>
    <n v="0.6"/>
    <n v="0.6"/>
    <n v="0"/>
    <n v="0"/>
    <n v="0.6"/>
    <n v="0"/>
    <n v="0"/>
    <m/>
    <m/>
    <n v="3"/>
    <n v="5"/>
    <s v="Correct"/>
    <x v="1"/>
    <x v="42"/>
    <x v="2"/>
    <x v="100"/>
    <x v="0"/>
    <x v="1"/>
    <m/>
    <x v="0"/>
    <x v="0"/>
    <x v="2"/>
    <x v="2"/>
    <x v="6"/>
    <s v="Yes"/>
    <m/>
  </r>
  <r>
    <n v="340"/>
    <m/>
    <s v="Mental health services"/>
    <m/>
    <m/>
    <m/>
    <m/>
    <s v="Healthier food choices"/>
    <m/>
    <m/>
    <m/>
    <m/>
    <m/>
    <m/>
    <n v="2"/>
    <n v="1.5"/>
    <m/>
    <n v="0"/>
    <n v="1"/>
    <n v="0"/>
    <n v="0"/>
    <n v="0"/>
    <n v="0"/>
    <n v="1"/>
    <n v="0"/>
    <n v="0"/>
    <n v="0"/>
    <n v="0"/>
    <n v="0"/>
    <m/>
    <m/>
    <n v="2"/>
    <n v="2"/>
    <s v="Correct"/>
    <x v="0"/>
    <x v="2"/>
    <x v="2"/>
    <x v="101"/>
    <x v="0"/>
    <x v="1"/>
    <s v="English"/>
    <x v="5"/>
    <x v="1"/>
    <x v="6"/>
    <x v="2"/>
    <x v="3"/>
    <s v="Yes"/>
    <m/>
  </r>
  <r>
    <n v="341"/>
    <m/>
    <m/>
    <m/>
    <s v="Drug &amp; alcohol rehabilitation services"/>
    <s v="Recreation facilities"/>
    <m/>
    <s v="Healthier food choices"/>
    <s v="Safe childcare options"/>
    <m/>
    <s v="Job opportunities"/>
    <m/>
    <m/>
    <m/>
    <n v="5"/>
    <n v="0.6"/>
    <m/>
    <n v="0"/>
    <n v="0"/>
    <n v="0"/>
    <n v="0.6"/>
    <n v="0.6"/>
    <n v="0"/>
    <n v="0.6"/>
    <n v="0.6"/>
    <n v="0"/>
    <n v="0.6"/>
    <n v="0"/>
    <n v="0"/>
    <m/>
    <m/>
    <n v="3"/>
    <n v="5"/>
    <s v="Correct"/>
    <x v="1"/>
    <x v="42"/>
    <x v="2"/>
    <x v="57"/>
    <x v="0"/>
    <x v="1"/>
    <m/>
    <x v="5"/>
    <x v="1"/>
    <x v="0"/>
    <x v="2"/>
    <x v="0"/>
    <s v="Yes"/>
    <m/>
  </r>
  <r>
    <n v="342"/>
    <m/>
    <m/>
    <m/>
    <m/>
    <m/>
    <m/>
    <s v="Healthier food choices"/>
    <s v="Safe childcare options"/>
    <s v="Weight loss programs"/>
    <m/>
    <m/>
    <m/>
    <m/>
    <n v="3"/>
    <n v="1"/>
    <m/>
    <n v="0"/>
    <n v="0"/>
    <n v="0"/>
    <n v="0"/>
    <n v="0"/>
    <n v="0"/>
    <n v="1"/>
    <n v="1"/>
    <n v="1"/>
    <n v="0"/>
    <n v="0"/>
    <n v="0"/>
    <m/>
    <m/>
    <n v="3"/>
    <n v="3"/>
    <s v="Correct"/>
    <x v="0"/>
    <x v="76"/>
    <x v="2"/>
    <x v="102"/>
    <x v="1"/>
    <x v="0"/>
    <s v="English"/>
    <x v="3"/>
    <x v="7"/>
    <x v="2"/>
    <x v="2"/>
    <x v="3"/>
    <s v="No"/>
    <m/>
  </r>
  <r>
    <n v="343"/>
    <m/>
    <m/>
    <m/>
    <m/>
    <m/>
    <s v="Transportation"/>
    <s v="Healthier food choices"/>
    <m/>
    <m/>
    <m/>
    <m/>
    <m/>
    <m/>
    <n v="2"/>
    <n v="1.5"/>
    <m/>
    <n v="0"/>
    <n v="0"/>
    <n v="0"/>
    <n v="0"/>
    <n v="0"/>
    <n v="1"/>
    <n v="1"/>
    <n v="0"/>
    <n v="0"/>
    <n v="0"/>
    <n v="0"/>
    <n v="0"/>
    <m/>
    <m/>
    <n v="2"/>
    <n v="2"/>
    <s v="Correct"/>
    <x v="0"/>
    <x v="11"/>
    <x v="1"/>
    <x v="103"/>
    <x v="5"/>
    <x v="1"/>
    <s v="English"/>
    <x v="5"/>
    <x v="7"/>
    <x v="2"/>
    <x v="2"/>
    <x v="3"/>
    <s v="Yes"/>
    <m/>
  </r>
  <r>
    <n v="344"/>
    <s v="Clean air &amp; water"/>
    <s v="Mental health services"/>
    <m/>
    <m/>
    <m/>
    <m/>
    <s v="Healthier food choices"/>
    <m/>
    <m/>
    <m/>
    <m/>
    <m/>
    <m/>
    <n v="3"/>
    <n v="1"/>
    <m/>
    <n v="1"/>
    <n v="1"/>
    <n v="0"/>
    <n v="0"/>
    <n v="0"/>
    <n v="0"/>
    <n v="1"/>
    <n v="0"/>
    <n v="0"/>
    <n v="0"/>
    <n v="0"/>
    <n v="0"/>
    <m/>
    <m/>
    <n v="3"/>
    <n v="3"/>
    <s v="Correct"/>
    <x v="0"/>
    <x v="66"/>
    <x v="0"/>
    <x v="13"/>
    <x v="1"/>
    <x v="0"/>
    <s v="English"/>
    <x v="4"/>
    <x v="4"/>
    <x v="2"/>
    <x v="2"/>
    <x v="3"/>
    <s v="No"/>
    <m/>
  </r>
  <r>
    <n v="345"/>
    <m/>
    <m/>
    <m/>
    <m/>
    <m/>
    <m/>
    <m/>
    <m/>
    <m/>
    <s v="Job opportunities"/>
    <m/>
    <m/>
    <m/>
    <n v="1"/>
    <n v="3"/>
    <m/>
    <n v="0"/>
    <n v="0"/>
    <n v="0"/>
    <n v="0"/>
    <n v="0"/>
    <n v="0"/>
    <n v="0"/>
    <n v="0"/>
    <n v="0"/>
    <n v="1"/>
    <n v="0"/>
    <n v="0"/>
    <m/>
    <m/>
    <n v="1"/>
    <n v="1"/>
    <s v="Correct"/>
    <x v="1"/>
    <x v="58"/>
    <x v="0"/>
    <x v="93"/>
    <x v="1"/>
    <x v="1"/>
    <s v="English"/>
    <x v="5"/>
    <x v="7"/>
    <x v="2"/>
    <x v="2"/>
    <x v="5"/>
    <s v="Yes"/>
    <m/>
  </r>
  <r>
    <n v="346"/>
    <m/>
    <m/>
    <s v="Smoking cessation programs"/>
    <m/>
    <s v="Recreation facilities"/>
    <m/>
    <s v="Healthier food choices"/>
    <s v="Safe childcare options"/>
    <m/>
    <m/>
    <s v="Safe places to walk/play"/>
    <m/>
    <m/>
    <n v="5"/>
    <n v="0.6"/>
    <m/>
    <n v="0"/>
    <n v="0"/>
    <n v="0.6"/>
    <n v="0"/>
    <n v="0.6"/>
    <n v="0"/>
    <n v="0.6"/>
    <n v="0.6"/>
    <n v="0"/>
    <n v="0"/>
    <n v="0.6"/>
    <n v="0"/>
    <m/>
    <m/>
    <n v="3"/>
    <n v="5"/>
    <s v="Correct"/>
    <x v="2"/>
    <x v="47"/>
    <x v="2"/>
    <x v="104"/>
    <x v="5"/>
    <x v="0"/>
    <s v="Other"/>
    <x v="5"/>
    <x v="0"/>
    <x v="0"/>
    <x v="0"/>
    <x v="3"/>
    <s v="Yes"/>
    <m/>
  </r>
  <r>
    <n v="347"/>
    <m/>
    <m/>
    <m/>
    <m/>
    <m/>
    <m/>
    <s v="Healthier food choices"/>
    <m/>
    <m/>
    <s v="Job opportunities"/>
    <m/>
    <m/>
    <m/>
    <n v="2"/>
    <n v="1.5"/>
    <m/>
    <n v="0"/>
    <n v="0"/>
    <n v="0"/>
    <n v="0"/>
    <n v="0"/>
    <n v="0"/>
    <n v="1"/>
    <n v="0"/>
    <n v="0"/>
    <n v="1"/>
    <n v="0"/>
    <n v="0"/>
    <m/>
    <m/>
    <n v="2"/>
    <n v="2"/>
    <s v="Correct"/>
    <x v="0"/>
    <x v="13"/>
    <x v="2"/>
    <x v="105"/>
    <x v="1"/>
    <x v="1"/>
    <s v="English"/>
    <x v="4"/>
    <x v="4"/>
    <x v="0"/>
    <x v="1"/>
    <x v="3"/>
    <s v="No"/>
    <m/>
  </r>
  <r>
    <n v="348"/>
    <m/>
    <m/>
    <m/>
    <m/>
    <m/>
    <m/>
    <s v="Healthier food choices"/>
    <m/>
    <m/>
    <m/>
    <m/>
    <m/>
    <m/>
    <n v="1"/>
    <n v="3"/>
    <m/>
    <n v="0"/>
    <n v="0"/>
    <n v="0"/>
    <n v="0"/>
    <n v="0"/>
    <n v="0"/>
    <n v="1"/>
    <n v="0"/>
    <n v="0"/>
    <n v="0"/>
    <n v="0"/>
    <n v="0"/>
    <m/>
    <m/>
    <n v="1"/>
    <n v="1"/>
    <s v="Correct"/>
    <x v="0"/>
    <x v="12"/>
    <x v="1"/>
    <x v="95"/>
    <x v="1"/>
    <x v="2"/>
    <s v="English"/>
    <x v="6"/>
    <x v="7"/>
    <x v="0"/>
    <x v="2"/>
    <x v="3"/>
    <s v="Yes"/>
    <m/>
  </r>
  <r>
    <n v="349"/>
    <m/>
    <m/>
    <m/>
    <m/>
    <m/>
    <s v="Transportation"/>
    <m/>
    <m/>
    <m/>
    <s v="Job opportunities"/>
    <m/>
    <s v="Safe worksites"/>
    <m/>
    <n v="3"/>
    <n v="1"/>
    <m/>
    <n v="0"/>
    <n v="0"/>
    <n v="0"/>
    <n v="0"/>
    <n v="0"/>
    <n v="1"/>
    <n v="0"/>
    <n v="0"/>
    <n v="0"/>
    <n v="1"/>
    <n v="0"/>
    <n v="1"/>
    <m/>
    <m/>
    <n v="3"/>
    <n v="3"/>
    <s v="Correct"/>
    <x v="0"/>
    <x v="5"/>
    <x v="1"/>
    <x v="106"/>
    <x v="1"/>
    <x v="1"/>
    <s v="Polish"/>
    <x v="5"/>
    <x v="4"/>
    <x v="0"/>
    <x v="2"/>
    <x v="3"/>
    <s v="Yes"/>
    <m/>
  </r>
  <r>
    <n v="350"/>
    <m/>
    <s v="Mental health services"/>
    <m/>
    <s v="Drug &amp; alcohol rehabilitation services"/>
    <m/>
    <m/>
    <s v="Healthier food choices"/>
    <m/>
    <m/>
    <m/>
    <m/>
    <m/>
    <m/>
    <n v="3"/>
    <n v="1"/>
    <m/>
    <n v="0"/>
    <n v="1"/>
    <n v="0"/>
    <n v="1"/>
    <n v="0"/>
    <n v="0"/>
    <n v="1"/>
    <n v="0"/>
    <n v="0"/>
    <n v="0"/>
    <n v="0"/>
    <n v="0"/>
    <m/>
    <m/>
    <n v="3"/>
    <n v="3"/>
    <s v="Correct"/>
    <x v="0"/>
    <x v="42"/>
    <x v="2"/>
    <x v="79"/>
    <x v="5"/>
    <x v="1"/>
    <s v="English"/>
    <x v="6"/>
    <x v="1"/>
    <x v="0"/>
    <x v="2"/>
    <x v="3"/>
    <s v="Yes"/>
    <m/>
  </r>
  <r>
    <n v="351"/>
    <m/>
    <m/>
    <m/>
    <m/>
    <m/>
    <m/>
    <s v="Healthier food choices"/>
    <m/>
    <m/>
    <m/>
    <m/>
    <m/>
    <m/>
    <n v="1"/>
    <n v="3"/>
    <m/>
    <n v="0"/>
    <n v="0"/>
    <n v="0"/>
    <n v="0"/>
    <n v="0"/>
    <n v="0"/>
    <n v="1"/>
    <n v="0"/>
    <n v="0"/>
    <n v="0"/>
    <n v="0"/>
    <n v="0"/>
    <m/>
    <m/>
    <n v="1"/>
    <n v="1"/>
    <s v="Correct"/>
    <x v="1"/>
    <x v="73"/>
    <x v="0"/>
    <x v="85"/>
    <x v="1"/>
    <x v="2"/>
    <s v="English"/>
    <x v="6"/>
    <x v="8"/>
    <x v="0"/>
    <x v="2"/>
    <x v="3"/>
    <s v="Yes"/>
    <m/>
  </r>
  <r>
    <n v="352"/>
    <m/>
    <s v="Mental health services"/>
    <m/>
    <m/>
    <s v="Recreation facilities"/>
    <m/>
    <m/>
    <m/>
    <m/>
    <s v="Job opportunities"/>
    <m/>
    <m/>
    <m/>
    <n v="3"/>
    <n v="1"/>
    <m/>
    <n v="0"/>
    <n v="1"/>
    <n v="0"/>
    <n v="0"/>
    <n v="1"/>
    <n v="0"/>
    <n v="0"/>
    <n v="0"/>
    <n v="0"/>
    <n v="1"/>
    <n v="0"/>
    <n v="0"/>
    <m/>
    <m/>
    <n v="3"/>
    <n v="3"/>
    <s v="Correct"/>
    <x v="1"/>
    <x v="4"/>
    <x v="0"/>
    <x v="2"/>
    <x v="0"/>
    <x v="1"/>
    <s v="English"/>
    <x v="6"/>
    <x v="8"/>
    <x v="0"/>
    <x v="2"/>
    <x v="3"/>
    <s v="Yes"/>
    <m/>
  </r>
  <r>
    <n v="353"/>
    <m/>
    <m/>
    <m/>
    <m/>
    <s v="Recreation facilities"/>
    <m/>
    <m/>
    <m/>
    <m/>
    <m/>
    <s v="Safe places to walk/play"/>
    <m/>
    <m/>
    <n v="2"/>
    <n v="1.5"/>
    <m/>
    <n v="0"/>
    <n v="0"/>
    <n v="0"/>
    <n v="0"/>
    <n v="1"/>
    <n v="0"/>
    <n v="0"/>
    <n v="0"/>
    <n v="0"/>
    <n v="0"/>
    <n v="1"/>
    <n v="0"/>
    <m/>
    <m/>
    <n v="2"/>
    <n v="2"/>
    <s v="Correct"/>
    <x v="0"/>
    <x v="42"/>
    <x v="1"/>
    <x v="107"/>
    <x v="1"/>
    <x v="1"/>
    <s v="English"/>
    <x v="5"/>
    <x v="0"/>
    <x v="6"/>
    <x v="2"/>
    <x v="3"/>
    <s v="Yes"/>
    <m/>
  </r>
  <r>
    <n v="354"/>
    <m/>
    <m/>
    <m/>
    <m/>
    <s v="Recreation facilities"/>
    <m/>
    <m/>
    <m/>
    <m/>
    <m/>
    <m/>
    <m/>
    <m/>
    <n v="1"/>
    <n v="3"/>
    <m/>
    <n v="0"/>
    <n v="0"/>
    <n v="0"/>
    <n v="0"/>
    <n v="1"/>
    <n v="0"/>
    <n v="0"/>
    <n v="0"/>
    <n v="0"/>
    <n v="0"/>
    <n v="0"/>
    <n v="0"/>
    <m/>
    <m/>
    <n v="1"/>
    <n v="1"/>
    <s v="Correct"/>
    <x v="0"/>
    <x v="77"/>
    <x v="2"/>
    <x v="58"/>
    <x v="1"/>
    <x v="1"/>
    <s v="English"/>
    <x v="3"/>
    <x v="0"/>
    <x v="2"/>
    <x v="2"/>
    <x v="3"/>
    <s v="Yes"/>
    <m/>
  </r>
  <r>
    <n v="355"/>
    <m/>
    <m/>
    <m/>
    <m/>
    <m/>
    <m/>
    <m/>
    <m/>
    <s v="Weight loss programs"/>
    <m/>
    <m/>
    <m/>
    <m/>
    <n v="1"/>
    <n v="3"/>
    <m/>
    <n v="0"/>
    <n v="0"/>
    <n v="0"/>
    <n v="0"/>
    <n v="0"/>
    <n v="0"/>
    <n v="0"/>
    <n v="0"/>
    <n v="1"/>
    <n v="0"/>
    <n v="0"/>
    <n v="0"/>
    <m/>
    <m/>
    <n v="1"/>
    <n v="1"/>
    <s v="Correct"/>
    <x v="1"/>
    <x v="55"/>
    <x v="0"/>
    <x v="7"/>
    <x v="1"/>
    <x v="1"/>
    <s v="English"/>
    <x v="6"/>
    <x v="1"/>
    <x v="2"/>
    <x v="2"/>
    <x v="3"/>
    <s v="Yes"/>
    <m/>
  </r>
  <r>
    <n v="356"/>
    <m/>
    <m/>
    <m/>
    <m/>
    <m/>
    <m/>
    <s v="Healthier food choices"/>
    <m/>
    <m/>
    <m/>
    <m/>
    <m/>
    <m/>
    <n v="1"/>
    <n v="3"/>
    <m/>
    <n v="0"/>
    <n v="0"/>
    <n v="0"/>
    <n v="0"/>
    <n v="0"/>
    <n v="0"/>
    <n v="1"/>
    <n v="0"/>
    <n v="0"/>
    <n v="0"/>
    <n v="0"/>
    <n v="0"/>
    <m/>
    <m/>
    <n v="1"/>
    <n v="1"/>
    <s v="Correct"/>
    <x v="0"/>
    <x v="42"/>
    <x v="2"/>
    <x v="79"/>
    <x v="1"/>
    <x v="1"/>
    <s v="English"/>
    <x v="6"/>
    <x v="7"/>
    <x v="0"/>
    <x v="2"/>
    <x v="3"/>
    <s v="Yes"/>
    <m/>
  </r>
  <r>
    <n v="357"/>
    <m/>
    <s v="Mental health services"/>
    <m/>
    <s v="Drug &amp; alcohol rehabilitation services"/>
    <m/>
    <m/>
    <m/>
    <m/>
    <m/>
    <m/>
    <m/>
    <m/>
    <m/>
    <n v="2"/>
    <n v="1.5"/>
    <m/>
    <n v="0"/>
    <n v="1"/>
    <n v="0"/>
    <n v="1"/>
    <n v="0"/>
    <n v="0"/>
    <n v="0"/>
    <n v="0"/>
    <n v="0"/>
    <n v="0"/>
    <n v="0"/>
    <n v="0"/>
    <m/>
    <m/>
    <n v="2"/>
    <n v="2"/>
    <s v="Correct"/>
    <x v="0"/>
    <x v="10"/>
    <x v="0"/>
    <x v="85"/>
    <x v="0"/>
    <x v="1"/>
    <s v="English"/>
    <x v="6"/>
    <x v="8"/>
    <x v="0"/>
    <x v="2"/>
    <x v="3"/>
    <s v="Yes"/>
    <m/>
  </r>
  <r>
    <n v="358"/>
    <m/>
    <s v="Mental health services"/>
    <s v="Smoking cessation programs"/>
    <m/>
    <m/>
    <m/>
    <m/>
    <m/>
    <s v="Weight loss programs"/>
    <m/>
    <m/>
    <m/>
    <m/>
    <n v="3"/>
    <n v="1"/>
    <m/>
    <n v="0"/>
    <n v="1"/>
    <n v="1"/>
    <n v="0"/>
    <n v="0"/>
    <n v="0"/>
    <n v="0"/>
    <n v="0"/>
    <n v="1"/>
    <n v="0"/>
    <n v="0"/>
    <n v="0"/>
    <m/>
    <m/>
    <n v="3"/>
    <n v="3"/>
    <s v="Correct"/>
    <x v="1"/>
    <x v="18"/>
    <x v="0"/>
    <x v="108"/>
    <x v="1"/>
    <x v="1"/>
    <s v="English"/>
    <x v="6"/>
    <x v="1"/>
    <x v="0"/>
    <x v="2"/>
    <x v="3"/>
    <s v="Yes"/>
    <m/>
  </r>
  <r>
    <n v="359"/>
    <m/>
    <m/>
    <m/>
    <m/>
    <s v="Recreation facilities"/>
    <m/>
    <s v="Healthier food choices"/>
    <m/>
    <m/>
    <s v="Job opportunities"/>
    <m/>
    <m/>
    <m/>
    <n v="3"/>
    <n v="1"/>
    <m/>
    <n v="0"/>
    <n v="0"/>
    <n v="0"/>
    <n v="0"/>
    <n v="1"/>
    <n v="0"/>
    <n v="1"/>
    <n v="0"/>
    <n v="0"/>
    <n v="1"/>
    <n v="0"/>
    <n v="0"/>
    <m/>
    <m/>
    <n v="3"/>
    <n v="3"/>
    <s v="Correct"/>
    <x v="0"/>
    <x v="20"/>
    <x v="0"/>
    <x v="0"/>
    <x v="4"/>
    <x v="2"/>
    <s v="English"/>
    <x v="6"/>
    <x v="7"/>
    <x v="5"/>
    <x v="2"/>
    <x v="4"/>
    <s v="Yes"/>
    <m/>
  </r>
  <r>
    <n v="360"/>
    <s v="Clean air &amp; water"/>
    <m/>
    <m/>
    <m/>
    <m/>
    <m/>
    <s v="Healthier food choices"/>
    <m/>
    <m/>
    <m/>
    <m/>
    <m/>
    <m/>
    <n v="2"/>
    <n v="1.5"/>
    <m/>
    <n v="1"/>
    <n v="0"/>
    <n v="0"/>
    <n v="0"/>
    <n v="0"/>
    <n v="0"/>
    <n v="1"/>
    <n v="0"/>
    <n v="0"/>
    <n v="0"/>
    <n v="0"/>
    <n v="0"/>
    <m/>
    <m/>
    <n v="2"/>
    <n v="2"/>
    <s v="Correct"/>
    <x v="1"/>
    <x v="73"/>
    <x v="2"/>
    <x v="59"/>
    <x v="1"/>
    <x v="1"/>
    <s v="English"/>
    <x v="6"/>
    <x v="0"/>
    <x v="0"/>
    <x v="2"/>
    <x v="0"/>
    <s v="Yes"/>
    <m/>
  </r>
  <r>
    <n v="361"/>
    <m/>
    <s v="Mental health services"/>
    <s v="Smoking cessation programs"/>
    <s v="Drug &amp; alcohol rehabilitation services"/>
    <m/>
    <s v="Transportation"/>
    <m/>
    <s v="Safe childcare options"/>
    <m/>
    <m/>
    <m/>
    <m/>
    <m/>
    <n v="5"/>
    <n v="0.6"/>
    <m/>
    <n v="0"/>
    <n v="0.6"/>
    <n v="0.6"/>
    <n v="0.6"/>
    <n v="0"/>
    <n v="0.6"/>
    <n v="0"/>
    <n v="0.6"/>
    <n v="0"/>
    <n v="0"/>
    <n v="0"/>
    <n v="0"/>
    <m/>
    <m/>
    <n v="3"/>
    <n v="5"/>
    <s v="Correct"/>
    <x v="0"/>
    <x v="27"/>
    <x v="0"/>
    <x v="13"/>
    <x v="1"/>
    <x v="1"/>
    <s v="English"/>
    <x v="1"/>
    <x v="7"/>
    <x v="0"/>
    <x v="2"/>
    <x v="4"/>
    <s v="Yes"/>
    <m/>
  </r>
  <r>
    <n v="362"/>
    <s v="Clean air &amp; water"/>
    <m/>
    <m/>
    <m/>
    <m/>
    <m/>
    <s v="Healthier food choices"/>
    <m/>
    <m/>
    <m/>
    <m/>
    <m/>
    <m/>
    <n v="2"/>
    <n v="1.5"/>
    <m/>
    <n v="1"/>
    <n v="0"/>
    <n v="0"/>
    <n v="0"/>
    <n v="0"/>
    <n v="0"/>
    <n v="1"/>
    <n v="0"/>
    <n v="0"/>
    <n v="0"/>
    <n v="0"/>
    <n v="0"/>
    <m/>
    <m/>
    <n v="2"/>
    <n v="2"/>
    <s v="Correct"/>
    <x v="0"/>
    <x v="73"/>
    <x v="2"/>
    <x v="59"/>
    <x v="1"/>
    <x v="1"/>
    <s v="English"/>
    <x v="4"/>
    <x v="4"/>
    <x v="3"/>
    <x v="2"/>
    <x v="0"/>
    <s v="No"/>
    <m/>
  </r>
  <r>
    <n v="363"/>
    <m/>
    <m/>
    <s v="Smoking cessation programs"/>
    <s v="Drug &amp; alcohol rehabilitation services"/>
    <m/>
    <m/>
    <m/>
    <m/>
    <m/>
    <m/>
    <s v="Safe places to walk/play"/>
    <m/>
    <m/>
    <n v="3"/>
    <n v="1"/>
    <m/>
    <n v="0"/>
    <n v="0"/>
    <n v="1"/>
    <n v="1"/>
    <n v="0"/>
    <n v="0"/>
    <n v="0"/>
    <n v="0"/>
    <n v="0"/>
    <n v="0"/>
    <n v="1"/>
    <n v="0"/>
    <m/>
    <m/>
    <n v="3"/>
    <n v="3"/>
    <s v="Correct"/>
    <x v="0"/>
    <x v="59"/>
    <x v="0"/>
    <x v="109"/>
    <x v="1"/>
    <x v="0"/>
    <s v="English, Italian"/>
    <x v="3"/>
    <x v="7"/>
    <x v="5"/>
    <x v="2"/>
    <x v="3"/>
    <s v="Yes"/>
    <m/>
  </r>
  <r>
    <n v="364"/>
    <s v="Clean air &amp; water"/>
    <m/>
    <s v="Smoking cessation programs"/>
    <m/>
    <m/>
    <m/>
    <s v="Healthier food choices"/>
    <m/>
    <m/>
    <m/>
    <m/>
    <m/>
    <m/>
    <n v="3"/>
    <n v="1"/>
    <m/>
    <n v="1"/>
    <n v="0"/>
    <n v="1"/>
    <n v="0"/>
    <n v="0"/>
    <n v="0"/>
    <n v="1"/>
    <n v="0"/>
    <n v="0"/>
    <n v="0"/>
    <n v="0"/>
    <n v="0"/>
    <m/>
    <m/>
    <n v="3"/>
    <n v="3"/>
    <s v="Correct"/>
    <x v="0"/>
    <x v="18"/>
    <x v="2"/>
    <x v="59"/>
    <x v="1"/>
    <x v="1"/>
    <s v="English"/>
    <x v="0"/>
    <x v="0"/>
    <x v="0"/>
    <x v="2"/>
    <x v="0"/>
    <s v="Yes"/>
    <m/>
  </r>
  <r>
    <n v="365"/>
    <m/>
    <m/>
    <m/>
    <m/>
    <m/>
    <m/>
    <s v="Healthier food choices"/>
    <m/>
    <m/>
    <m/>
    <m/>
    <m/>
    <m/>
    <n v="1"/>
    <n v="3"/>
    <m/>
    <n v="0"/>
    <n v="0"/>
    <n v="0"/>
    <n v="0"/>
    <n v="0"/>
    <n v="0"/>
    <n v="1"/>
    <n v="0"/>
    <n v="0"/>
    <n v="0"/>
    <n v="0"/>
    <n v="0"/>
    <m/>
    <m/>
    <n v="1"/>
    <n v="1"/>
    <s v="Correct"/>
    <x v="1"/>
    <x v="73"/>
    <x v="0"/>
    <x v="110"/>
    <x v="2"/>
    <x v="1"/>
    <s v="English, Italian"/>
    <x v="6"/>
    <x v="1"/>
    <x v="2"/>
    <x v="2"/>
    <x v="3"/>
    <s v="Yes"/>
    <m/>
  </r>
  <r>
    <n v="366"/>
    <m/>
    <m/>
    <m/>
    <m/>
    <m/>
    <m/>
    <m/>
    <m/>
    <m/>
    <m/>
    <m/>
    <m/>
    <m/>
    <n v="0"/>
    <e v="#DIV/0!"/>
    <m/>
    <n v="0"/>
    <n v="0"/>
    <n v="0"/>
    <n v="0"/>
    <n v="0"/>
    <n v="0"/>
    <n v="0"/>
    <n v="0"/>
    <n v="0"/>
    <n v="0"/>
    <n v="0"/>
    <n v="0"/>
    <m/>
    <m/>
    <n v="0"/>
    <n v="0"/>
    <s v="Correct"/>
    <x v="1"/>
    <x v="11"/>
    <x v="0"/>
    <x v="111"/>
    <x v="1"/>
    <x v="0"/>
    <s v="English"/>
    <x v="6"/>
    <x v="1"/>
    <x v="2"/>
    <x v="2"/>
    <x v="3"/>
    <s v="Yes"/>
    <m/>
  </r>
  <r>
    <n v="367"/>
    <m/>
    <m/>
    <m/>
    <m/>
    <m/>
    <m/>
    <m/>
    <m/>
    <m/>
    <m/>
    <m/>
    <m/>
    <m/>
    <n v="0"/>
    <e v="#DIV/0!"/>
    <m/>
    <n v="0"/>
    <n v="0"/>
    <n v="0"/>
    <n v="0"/>
    <n v="0"/>
    <n v="0"/>
    <n v="0"/>
    <n v="0"/>
    <n v="0"/>
    <n v="0"/>
    <n v="0"/>
    <n v="0"/>
    <m/>
    <m/>
    <n v="0"/>
    <n v="0"/>
    <s v="Correct"/>
    <x v="0"/>
    <x v="2"/>
    <x v="0"/>
    <x v="64"/>
    <x v="0"/>
    <x v="1"/>
    <s v="English"/>
    <x v="3"/>
    <x v="2"/>
    <x v="2"/>
    <x v="2"/>
    <x v="5"/>
    <s v="Yes"/>
    <m/>
  </r>
  <r>
    <n v="368"/>
    <s v="Clean air &amp; water"/>
    <m/>
    <m/>
    <m/>
    <m/>
    <m/>
    <m/>
    <m/>
    <s v="Weight loss programs"/>
    <m/>
    <m/>
    <m/>
    <m/>
    <n v="2"/>
    <n v="1.5"/>
    <m/>
    <n v="1"/>
    <n v="0"/>
    <n v="0"/>
    <n v="0"/>
    <n v="0"/>
    <n v="0"/>
    <n v="0"/>
    <n v="0"/>
    <n v="1"/>
    <n v="0"/>
    <n v="0"/>
    <n v="0"/>
    <m/>
    <m/>
    <n v="2"/>
    <n v="2"/>
    <s v="Correct"/>
    <x v="1"/>
    <x v="48"/>
    <x v="0"/>
    <x v="89"/>
    <x v="1"/>
    <x v="1"/>
    <s v="English"/>
    <x v="3"/>
    <x v="8"/>
    <x v="2"/>
    <x v="2"/>
    <x v="3"/>
    <s v="Yes"/>
    <m/>
  </r>
  <r>
    <n v="369"/>
    <s v="Clean air &amp; water"/>
    <m/>
    <m/>
    <m/>
    <s v="Recreation facilities"/>
    <s v="Transportation"/>
    <m/>
    <m/>
    <m/>
    <m/>
    <m/>
    <m/>
    <m/>
    <n v="3"/>
    <n v="1"/>
    <m/>
    <n v="1"/>
    <n v="0"/>
    <n v="0"/>
    <n v="0"/>
    <n v="1"/>
    <n v="1"/>
    <n v="0"/>
    <n v="0"/>
    <n v="0"/>
    <n v="0"/>
    <n v="0"/>
    <n v="0"/>
    <m/>
    <m/>
    <n v="3"/>
    <n v="3"/>
    <s v="Correct"/>
    <x v="1"/>
    <x v="60"/>
    <x v="1"/>
    <x v="81"/>
    <x v="1"/>
    <x v="1"/>
    <s v="English"/>
    <x v="3"/>
    <x v="2"/>
    <x v="3"/>
    <x v="2"/>
    <x v="3"/>
    <s v="Yes"/>
    <m/>
  </r>
  <r>
    <n v="370"/>
    <m/>
    <m/>
    <m/>
    <m/>
    <m/>
    <m/>
    <s v="Healthier food choices"/>
    <m/>
    <m/>
    <m/>
    <m/>
    <m/>
    <m/>
    <n v="1"/>
    <n v="3"/>
    <m/>
    <n v="0"/>
    <n v="0"/>
    <n v="0"/>
    <n v="0"/>
    <n v="0"/>
    <n v="0"/>
    <n v="1"/>
    <n v="0"/>
    <n v="0"/>
    <n v="0"/>
    <n v="0"/>
    <n v="0"/>
    <m/>
    <m/>
    <n v="1"/>
    <n v="1"/>
    <s v="Correct"/>
    <x v="0"/>
    <x v="72"/>
    <x v="0"/>
    <x v="14"/>
    <x v="1"/>
    <x v="0"/>
    <s v="English"/>
    <x v="3"/>
    <x v="0"/>
    <x v="2"/>
    <x v="2"/>
    <x v="3"/>
    <m/>
    <m/>
  </r>
  <r>
    <n v="371"/>
    <m/>
    <m/>
    <s v="Smoking cessation programs"/>
    <m/>
    <s v="Recreation facilities"/>
    <s v="Transportation"/>
    <m/>
    <m/>
    <m/>
    <m/>
    <m/>
    <m/>
    <m/>
    <n v="3"/>
    <n v="1"/>
    <m/>
    <n v="0"/>
    <n v="0"/>
    <n v="1"/>
    <n v="0"/>
    <n v="1"/>
    <n v="1"/>
    <n v="0"/>
    <n v="0"/>
    <n v="0"/>
    <n v="0"/>
    <n v="0"/>
    <n v="0"/>
    <m/>
    <m/>
    <n v="3"/>
    <n v="3"/>
    <s v="Correct"/>
    <x v="1"/>
    <x v="78"/>
    <x v="0"/>
    <x v="83"/>
    <x v="1"/>
    <x v="1"/>
    <s v="English"/>
    <x v="5"/>
    <x v="7"/>
    <x v="2"/>
    <x v="2"/>
    <x v="3"/>
    <s v="No"/>
    <m/>
  </r>
  <r>
    <n v="372"/>
    <m/>
    <m/>
    <m/>
    <s v="Drug &amp; alcohol rehabilitation services"/>
    <m/>
    <m/>
    <s v="Healthier food choices"/>
    <m/>
    <m/>
    <m/>
    <m/>
    <m/>
    <m/>
    <n v="2"/>
    <n v="1.5"/>
    <m/>
    <n v="0"/>
    <n v="0"/>
    <n v="0"/>
    <n v="1"/>
    <n v="0"/>
    <n v="0"/>
    <n v="1"/>
    <n v="0"/>
    <n v="0"/>
    <n v="0"/>
    <n v="0"/>
    <n v="0"/>
    <m/>
    <m/>
    <n v="2"/>
    <n v="2"/>
    <s v="Correct"/>
    <x v="0"/>
    <x v="72"/>
    <x v="0"/>
    <x v="83"/>
    <x v="1"/>
    <x v="1"/>
    <s v="English"/>
    <x v="3"/>
    <x v="0"/>
    <x v="2"/>
    <x v="2"/>
    <x v="3"/>
    <s v="No"/>
    <m/>
  </r>
  <r>
    <n v="373"/>
    <s v="Clean air &amp; water"/>
    <m/>
    <m/>
    <m/>
    <m/>
    <m/>
    <m/>
    <m/>
    <m/>
    <m/>
    <m/>
    <m/>
    <m/>
    <n v="1"/>
    <n v="3"/>
    <m/>
    <n v="1"/>
    <n v="0"/>
    <n v="0"/>
    <n v="0"/>
    <n v="0"/>
    <n v="0"/>
    <n v="0"/>
    <n v="0"/>
    <n v="0"/>
    <n v="0"/>
    <n v="0"/>
    <n v="0"/>
    <m/>
    <m/>
    <n v="1"/>
    <n v="1"/>
    <s v="Correct"/>
    <x v="1"/>
    <x v="20"/>
    <x v="2"/>
    <x v="98"/>
    <x v="1"/>
    <x v="1"/>
    <s v="English"/>
    <x v="0"/>
    <x v="7"/>
    <x v="6"/>
    <x v="2"/>
    <x v="3"/>
    <s v="Yes"/>
    <m/>
  </r>
  <r>
    <n v="374"/>
    <s v="Clean air &amp; water"/>
    <m/>
    <m/>
    <m/>
    <m/>
    <m/>
    <s v="Healthier food choices"/>
    <m/>
    <m/>
    <m/>
    <m/>
    <m/>
    <m/>
    <n v="2"/>
    <n v="1.5"/>
    <m/>
    <n v="1"/>
    <n v="0"/>
    <n v="0"/>
    <n v="0"/>
    <n v="0"/>
    <n v="0"/>
    <n v="1"/>
    <n v="0"/>
    <n v="0"/>
    <n v="0"/>
    <n v="0"/>
    <n v="0"/>
    <m/>
    <m/>
    <n v="2"/>
    <n v="2"/>
    <s v="Correct"/>
    <x v="1"/>
    <x v="44"/>
    <x v="0"/>
    <x v="112"/>
    <x v="1"/>
    <x v="1"/>
    <s v="English"/>
    <x v="5"/>
    <x v="7"/>
    <x v="6"/>
    <x v="2"/>
    <x v="3"/>
    <s v="Yes"/>
    <m/>
  </r>
  <r>
    <n v="375"/>
    <s v="Clean air &amp; water"/>
    <m/>
    <m/>
    <m/>
    <m/>
    <m/>
    <s v="Healthier food choices"/>
    <m/>
    <m/>
    <m/>
    <m/>
    <m/>
    <m/>
    <n v="2"/>
    <n v="1.5"/>
    <m/>
    <n v="1"/>
    <n v="0"/>
    <n v="0"/>
    <n v="0"/>
    <n v="0"/>
    <n v="0"/>
    <n v="1"/>
    <n v="0"/>
    <n v="0"/>
    <n v="0"/>
    <n v="0"/>
    <n v="0"/>
    <m/>
    <m/>
    <n v="2"/>
    <n v="2"/>
    <s v="Correct"/>
    <x v="0"/>
    <x v="62"/>
    <x v="0"/>
    <x v="83"/>
    <x v="1"/>
    <x v="1"/>
    <s v="Farsi"/>
    <x v="3"/>
    <x v="4"/>
    <x v="3"/>
    <x v="2"/>
    <x v="3"/>
    <s v="Yes"/>
    <m/>
  </r>
  <r>
    <n v="376"/>
    <m/>
    <m/>
    <s v="Smoking cessation programs"/>
    <m/>
    <m/>
    <m/>
    <s v="Healthier food choices"/>
    <m/>
    <s v="Weight loss programs"/>
    <m/>
    <m/>
    <m/>
    <m/>
    <n v="3"/>
    <n v="1"/>
    <m/>
    <n v="0"/>
    <n v="0"/>
    <n v="1"/>
    <n v="0"/>
    <n v="0"/>
    <n v="0"/>
    <n v="1"/>
    <n v="0"/>
    <n v="1"/>
    <n v="0"/>
    <n v="0"/>
    <n v="0"/>
    <m/>
    <m/>
    <n v="3"/>
    <n v="3"/>
    <s v="Correct"/>
    <x v="0"/>
    <x v="77"/>
    <x v="0"/>
    <x v="7"/>
    <x v="0"/>
    <x v="1"/>
    <s v="English"/>
    <x v="3"/>
    <x v="4"/>
    <x v="0"/>
    <x v="1"/>
    <x v="3"/>
    <s v="No"/>
    <m/>
  </r>
  <r>
    <n v="377"/>
    <s v="Clean air &amp; water"/>
    <m/>
    <m/>
    <s v="Drug &amp; alcohol rehabilitation services"/>
    <m/>
    <m/>
    <m/>
    <m/>
    <m/>
    <m/>
    <m/>
    <m/>
    <m/>
    <n v="2"/>
    <n v="1.5"/>
    <m/>
    <n v="1"/>
    <n v="0"/>
    <n v="0"/>
    <n v="1"/>
    <n v="0"/>
    <n v="0"/>
    <n v="0"/>
    <n v="0"/>
    <n v="0"/>
    <n v="0"/>
    <n v="0"/>
    <n v="0"/>
    <m/>
    <m/>
    <n v="2"/>
    <n v="2"/>
    <s v="Correct"/>
    <x v="1"/>
    <x v="51"/>
    <x v="0"/>
    <x v="113"/>
    <x v="1"/>
    <x v="1"/>
    <s v="English"/>
    <x v="5"/>
    <x v="0"/>
    <x v="2"/>
    <x v="2"/>
    <x v="3"/>
    <s v="Yes"/>
    <m/>
  </r>
  <r>
    <n v="378"/>
    <s v="Clean air &amp; water"/>
    <s v="Mental health services"/>
    <s v="Smoking cessation programs"/>
    <m/>
    <s v="Recreation facilities"/>
    <m/>
    <s v="Healthier food choices"/>
    <m/>
    <s v="Weight loss programs"/>
    <s v="Job opportunities"/>
    <m/>
    <m/>
    <m/>
    <n v="7"/>
    <n v="0.42857142857142855"/>
    <m/>
    <n v="0.42857142857142855"/>
    <n v="0.42857142857142855"/>
    <n v="0.42857142857142855"/>
    <n v="0"/>
    <n v="0.42857142857142855"/>
    <n v="0"/>
    <n v="0.42857142857142855"/>
    <n v="0"/>
    <n v="0.42857142857142855"/>
    <n v="0.42857142857142855"/>
    <n v="0"/>
    <n v="0"/>
    <m/>
    <m/>
    <n v="2.9999999999999996"/>
    <n v="7"/>
    <s v="Correct"/>
    <x v="0"/>
    <x v="37"/>
    <x v="1"/>
    <x v="81"/>
    <x v="1"/>
    <x v="1"/>
    <s v="English"/>
    <x v="4"/>
    <x v="7"/>
    <x v="0"/>
    <x v="0"/>
    <x v="3"/>
    <m/>
    <m/>
  </r>
  <r>
    <n v="379"/>
    <m/>
    <m/>
    <m/>
    <m/>
    <m/>
    <m/>
    <m/>
    <m/>
    <m/>
    <m/>
    <m/>
    <m/>
    <m/>
    <n v="0"/>
    <e v="#DIV/0!"/>
    <m/>
    <n v="0"/>
    <n v="0"/>
    <n v="0"/>
    <n v="0"/>
    <n v="0"/>
    <n v="0"/>
    <n v="0"/>
    <n v="0"/>
    <n v="0"/>
    <n v="0"/>
    <n v="0"/>
    <n v="0"/>
    <m/>
    <m/>
    <n v="0"/>
    <n v="0"/>
    <s v="Correct"/>
    <x v="1"/>
    <x v="76"/>
    <x v="1"/>
    <x v="114"/>
    <x v="1"/>
    <x v="1"/>
    <s v="English"/>
    <x v="0"/>
    <x v="0"/>
    <x v="2"/>
    <x v="2"/>
    <x v="3"/>
    <s v="No"/>
    <m/>
  </r>
  <r>
    <n v="380"/>
    <m/>
    <m/>
    <m/>
    <m/>
    <m/>
    <m/>
    <s v="Healthier food choices"/>
    <m/>
    <m/>
    <m/>
    <m/>
    <m/>
    <m/>
    <n v="1"/>
    <n v="3"/>
    <m/>
    <n v="0"/>
    <n v="0"/>
    <n v="0"/>
    <n v="0"/>
    <n v="0"/>
    <n v="0"/>
    <n v="1"/>
    <n v="0"/>
    <n v="0"/>
    <n v="0"/>
    <n v="0"/>
    <n v="0"/>
    <m/>
    <m/>
    <n v="1"/>
    <n v="1"/>
    <s v="Correct"/>
    <x v="0"/>
    <x v="18"/>
    <x v="0"/>
    <x v="112"/>
    <x v="1"/>
    <x v="1"/>
    <s v="English"/>
    <x v="3"/>
    <x v="7"/>
    <x v="2"/>
    <x v="2"/>
    <x v="3"/>
    <s v="Yes"/>
    <m/>
  </r>
  <r>
    <n v="381"/>
    <m/>
    <m/>
    <m/>
    <m/>
    <m/>
    <m/>
    <m/>
    <s v="Safe childcare options"/>
    <s v="Weight loss programs"/>
    <m/>
    <s v="Safe places to walk/play"/>
    <m/>
    <m/>
    <n v="3"/>
    <n v="1"/>
    <m/>
    <n v="0"/>
    <n v="0"/>
    <n v="0"/>
    <n v="0"/>
    <n v="0"/>
    <n v="0"/>
    <n v="0"/>
    <n v="1"/>
    <n v="1"/>
    <n v="0"/>
    <n v="1"/>
    <n v="0"/>
    <m/>
    <m/>
    <n v="3"/>
    <n v="3"/>
    <s v="Correct"/>
    <x v="0"/>
    <x v="23"/>
    <x v="0"/>
    <x v="23"/>
    <x v="3"/>
    <x v="1"/>
    <s v="English"/>
    <x v="3"/>
    <x v="7"/>
    <x v="2"/>
    <x v="2"/>
    <x v="3"/>
    <s v="Yes"/>
    <m/>
  </r>
  <r>
    <n v="382"/>
    <m/>
    <m/>
    <m/>
    <m/>
    <m/>
    <m/>
    <m/>
    <m/>
    <m/>
    <m/>
    <m/>
    <m/>
    <m/>
    <n v="0"/>
    <e v="#DIV/0!"/>
    <m/>
    <n v="0"/>
    <n v="0"/>
    <n v="0"/>
    <n v="0"/>
    <n v="0"/>
    <n v="0"/>
    <n v="0"/>
    <n v="0"/>
    <n v="0"/>
    <n v="0"/>
    <n v="0"/>
    <n v="0"/>
    <m/>
    <m/>
    <n v="0"/>
    <n v="0"/>
    <s v="Correct"/>
    <x v="0"/>
    <x v="70"/>
    <x v="0"/>
    <x v="83"/>
    <x v="1"/>
    <x v="0"/>
    <s v="English"/>
    <x v="3"/>
    <x v="1"/>
    <x v="2"/>
    <x v="2"/>
    <x v="3"/>
    <s v="Yes"/>
    <m/>
  </r>
  <r>
    <n v="383"/>
    <m/>
    <m/>
    <m/>
    <s v="Drug &amp; alcohol rehabilitation services"/>
    <m/>
    <m/>
    <m/>
    <m/>
    <m/>
    <m/>
    <m/>
    <m/>
    <m/>
    <n v="1"/>
    <n v="3"/>
    <m/>
    <n v="0"/>
    <n v="0"/>
    <n v="0"/>
    <n v="1"/>
    <n v="0"/>
    <n v="0"/>
    <n v="0"/>
    <n v="0"/>
    <n v="0"/>
    <n v="0"/>
    <n v="0"/>
    <n v="0"/>
    <m/>
    <m/>
    <n v="1"/>
    <n v="1"/>
    <s v="Correct"/>
    <x v="0"/>
    <x v="55"/>
    <x v="1"/>
    <x v="115"/>
    <x v="1"/>
    <x v="1"/>
    <s v="English"/>
    <x v="6"/>
    <x v="1"/>
    <x v="2"/>
    <x v="2"/>
    <x v="3"/>
    <s v="Yes"/>
    <m/>
  </r>
  <r>
    <n v="384"/>
    <m/>
    <m/>
    <m/>
    <m/>
    <m/>
    <m/>
    <s v="Healthier food choices"/>
    <m/>
    <m/>
    <m/>
    <m/>
    <m/>
    <m/>
    <n v="1"/>
    <n v="3"/>
    <m/>
    <n v="0"/>
    <n v="0"/>
    <n v="0"/>
    <n v="0"/>
    <n v="0"/>
    <n v="0"/>
    <n v="1"/>
    <n v="0"/>
    <n v="0"/>
    <n v="0"/>
    <n v="0"/>
    <n v="0"/>
    <m/>
    <m/>
    <n v="1"/>
    <n v="1"/>
    <s v="Correct"/>
    <x v="1"/>
    <x v="19"/>
    <x v="0"/>
    <x v="116"/>
    <x v="1"/>
    <x v="1"/>
    <s v="English"/>
    <x v="3"/>
    <x v="7"/>
    <x v="2"/>
    <x v="2"/>
    <x v="3"/>
    <s v="Yes"/>
    <m/>
  </r>
  <r>
    <n v="385"/>
    <s v="Clean air &amp; water"/>
    <m/>
    <m/>
    <m/>
    <m/>
    <s v="Transportation"/>
    <m/>
    <m/>
    <m/>
    <m/>
    <m/>
    <m/>
    <m/>
    <n v="2"/>
    <n v="1.5"/>
    <m/>
    <n v="1"/>
    <n v="0"/>
    <n v="0"/>
    <n v="0"/>
    <n v="0"/>
    <n v="1"/>
    <n v="0"/>
    <n v="0"/>
    <n v="0"/>
    <n v="0"/>
    <n v="0"/>
    <n v="0"/>
    <m/>
    <m/>
    <n v="2"/>
    <n v="2"/>
    <s v="Correct"/>
    <x v="0"/>
    <x v="2"/>
    <x v="0"/>
    <x v="117"/>
    <x v="1"/>
    <x v="1"/>
    <s v="English"/>
    <x v="3"/>
    <x v="4"/>
    <x v="2"/>
    <x v="2"/>
    <x v="3"/>
    <s v="No"/>
    <m/>
  </r>
  <r>
    <n v="386"/>
    <s v="Clean air &amp; water"/>
    <s v="Mental health services"/>
    <m/>
    <m/>
    <s v="Recreation facilities"/>
    <s v="Transportation"/>
    <s v="Healthier food choices"/>
    <m/>
    <s v="Weight loss programs"/>
    <s v="Job opportunities"/>
    <m/>
    <m/>
    <m/>
    <n v="7"/>
    <n v="0.42857142857142855"/>
    <m/>
    <n v="0.42857142857142855"/>
    <n v="0.42857142857142855"/>
    <n v="0"/>
    <n v="0"/>
    <n v="0.42857142857142855"/>
    <n v="0.42857142857142855"/>
    <n v="0.42857142857142855"/>
    <n v="0"/>
    <n v="0.42857142857142855"/>
    <n v="0.42857142857142855"/>
    <n v="0"/>
    <n v="0"/>
    <m/>
    <m/>
    <n v="2.9999999999999996"/>
    <n v="7"/>
    <s v="Correct"/>
    <x v="0"/>
    <x v="40"/>
    <x v="0"/>
    <x v="112"/>
    <x v="1"/>
    <x v="1"/>
    <s v="English"/>
    <x v="0"/>
    <x v="4"/>
    <x v="0"/>
    <x v="2"/>
    <x v="3"/>
    <s v="Yes"/>
    <m/>
  </r>
  <r>
    <n v="387"/>
    <m/>
    <m/>
    <m/>
    <s v="Drug &amp; alcohol rehabilitation services"/>
    <m/>
    <m/>
    <s v="Healthier food choices"/>
    <m/>
    <m/>
    <s v="Job opportunities"/>
    <m/>
    <s v="Safe worksites"/>
    <m/>
    <n v="4"/>
    <n v="0.75"/>
    <m/>
    <n v="0"/>
    <n v="0"/>
    <n v="0"/>
    <n v="0.75"/>
    <n v="0"/>
    <n v="0"/>
    <n v="0.75"/>
    <n v="0"/>
    <n v="0"/>
    <n v="0.75"/>
    <n v="0"/>
    <n v="0.75"/>
    <m/>
    <m/>
    <n v="3"/>
    <n v="4"/>
    <s v="Correct"/>
    <x v="0"/>
    <x v="39"/>
    <x v="1"/>
    <x v="107"/>
    <x v="4"/>
    <x v="2"/>
    <s v="English"/>
    <x v="0"/>
    <x v="1"/>
    <x v="5"/>
    <x v="2"/>
    <x v="3"/>
    <s v="Yes"/>
    <m/>
  </r>
  <r>
    <n v="388"/>
    <m/>
    <m/>
    <m/>
    <s v="Drug &amp; alcohol rehabilitation services"/>
    <m/>
    <m/>
    <m/>
    <m/>
    <s v="Weight loss programs"/>
    <m/>
    <m/>
    <m/>
    <m/>
    <n v="2"/>
    <n v="1.5"/>
    <m/>
    <n v="0"/>
    <n v="0"/>
    <n v="0"/>
    <n v="1"/>
    <n v="0"/>
    <n v="0"/>
    <n v="0"/>
    <n v="0"/>
    <n v="1"/>
    <n v="0"/>
    <n v="0"/>
    <n v="0"/>
    <m/>
    <m/>
    <n v="2"/>
    <n v="2"/>
    <s v="Correct"/>
    <x v="1"/>
    <x v="50"/>
    <x v="0"/>
    <x v="117"/>
    <x v="1"/>
    <x v="1"/>
    <s v="English"/>
    <x v="0"/>
    <x v="6"/>
    <x v="2"/>
    <x v="2"/>
    <x v="3"/>
    <s v="No"/>
    <m/>
  </r>
  <r>
    <n v="389"/>
    <m/>
    <m/>
    <m/>
    <m/>
    <m/>
    <m/>
    <s v="Healthier food choices"/>
    <m/>
    <m/>
    <m/>
    <m/>
    <m/>
    <m/>
    <n v="1"/>
    <n v="3"/>
    <m/>
    <n v="0"/>
    <n v="0"/>
    <n v="0"/>
    <n v="0"/>
    <n v="0"/>
    <n v="0"/>
    <n v="1"/>
    <n v="0"/>
    <n v="0"/>
    <n v="0"/>
    <n v="0"/>
    <n v="0"/>
    <m/>
    <m/>
    <n v="1"/>
    <n v="1"/>
    <s v="Correct"/>
    <x v="0"/>
    <x v="49"/>
    <x v="1"/>
    <x v="118"/>
    <x v="1"/>
    <x v="1"/>
    <s v="English"/>
    <x v="0"/>
    <x v="0"/>
    <x v="2"/>
    <x v="2"/>
    <x v="3"/>
    <s v="Yes"/>
    <m/>
  </r>
  <r>
    <n v="390"/>
    <s v="Clean air &amp; water"/>
    <s v="Mental health services"/>
    <m/>
    <s v="Drug &amp; alcohol rehabilitation services"/>
    <s v="Recreation facilities"/>
    <s v="Transportation"/>
    <m/>
    <s v="Safe childcare options"/>
    <m/>
    <m/>
    <s v="Safe places to walk/play"/>
    <m/>
    <m/>
    <n v="7"/>
    <n v="0.42857142857142855"/>
    <m/>
    <n v="0.42857142857142855"/>
    <n v="0.42857142857142855"/>
    <n v="0"/>
    <n v="0.42857142857142855"/>
    <n v="0.42857142857142855"/>
    <n v="0.42857142857142855"/>
    <n v="0"/>
    <n v="0.42857142857142855"/>
    <n v="0"/>
    <n v="0"/>
    <n v="0.42857142857142855"/>
    <n v="0"/>
    <m/>
    <m/>
    <n v="2.9999999999999996"/>
    <n v="7"/>
    <s v="Correct"/>
    <x v="0"/>
    <x v="45"/>
    <x v="0"/>
    <x v="86"/>
    <x v="1"/>
    <x v="0"/>
    <s v="English"/>
    <x v="0"/>
    <x v="4"/>
    <x v="2"/>
    <x v="2"/>
    <x v="3"/>
    <s v="Yes"/>
    <m/>
  </r>
  <r>
    <n v="391"/>
    <m/>
    <m/>
    <m/>
    <m/>
    <m/>
    <s v="Transportation"/>
    <m/>
    <m/>
    <s v="Weight loss programs"/>
    <m/>
    <m/>
    <m/>
    <m/>
    <n v="2"/>
    <n v="1.5"/>
    <m/>
    <n v="0"/>
    <n v="0"/>
    <n v="0"/>
    <n v="0"/>
    <n v="0"/>
    <n v="1"/>
    <n v="0"/>
    <n v="0"/>
    <n v="1"/>
    <n v="0"/>
    <n v="0"/>
    <n v="0"/>
    <m/>
    <m/>
    <n v="2"/>
    <n v="2"/>
    <s v="Correct"/>
    <x v="1"/>
    <x v="66"/>
    <x v="0"/>
    <x v="14"/>
    <x v="1"/>
    <x v="1"/>
    <s v="English"/>
    <x v="5"/>
    <x v="8"/>
    <x v="0"/>
    <x v="2"/>
    <x v="3"/>
    <s v="Yes"/>
    <m/>
  </r>
  <r>
    <n v="392"/>
    <s v="Clean air &amp; water"/>
    <m/>
    <m/>
    <m/>
    <m/>
    <m/>
    <m/>
    <m/>
    <m/>
    <m/>
    <m/>
    <m/>
    <m/>
    <n v="1"/>
    <n v="3"/>
    <m/>
    <n v="1"/>
    <n v="0"/>
    <n v="0"/>
    <n v="0"/>
    <n v="0"/>
    <n v="0"/>
    <n v="0"/>
    <n v="0"/>
    <n v="0"/>
    <n v="0"/>
    <n v="0"/>
    <n v="0"/>
    <m/>
    <m/>
    <n v="1"/>
    <n v="1"/>
    <s v="Correct"/>
    <x v="1"/>
    <x v="2"/>
    <x v="0"/>
    <x v="3"/>
    <x v="1"/>
    <x v="1"/>
    <s v="English"/>
    <x v="0"/>
    <x v="1"/>
    <x v="2"/>
    <x v="2"/>
    <x v="3"/>
    <s v="Yes"/>
    <m/>
  </r>
  <r>
    <n v="393"/>
    <m/>
    <m/>
    <m/>
    <m/>
    <m/>
    <m/>
    <s v="Healthier food choices"/>
    <m/>
    <s v="Weight loss programs"/>
    <m/>
    <m/>
    <m/>
    <m/>
    <n v="2"/>
    <n v="1.5"/>
    <m/>
    <n v="0"/>
    <n v="0"/>
    <n v="0"/>
    <n v="0"/>
    <n v="0"/>
    <n v="0"/>
    <n v="1"/>
    <n v="0"/>
    <n v="1"/>
    <n v="0"/>
    <n v="0"/>
    <n v="0"/>
    <m/>
    <m/>
    <n v="2"/>
    <n v="2"/>
    <s v="Correct"/>
    <x v="1"/>
    <x v="62"/>
    <x v="0"/>
    <x v="86"/>
    <x v="1"/>
    <x v="1"/>
    <s v="English"/>
    <x v="6"/>
    <x v="0"/>
    <x v="2"/>
    <x v="2"/>
    <x v="6"/>
    <s v="Yes"/>
    <m/>
  </r>
  <r>
    <n v="394"/>
    <m/>
    <m/>
    <m/>
    <m/>
    <m/>
    <s v="Transportation"/>
    <s v="Healthier food choices"/>
    <m/>
    <m/>
    <m/>
    <m/>
    <m/>
    <m/>
    <n v="2"/>
    <n v="1.5"/>
    <m/>
    <n v="0"/>
    <n v="0"/>
    <n v="0"/>
    <n v="0"/>
    <n v="0"/>
    <n v="1"/>
    <n v="1"/>
    <n v="0"/>
    <n v="0"/>
    <n v="0"/>
    <n v="0"/>
    <n v="0"/>
    <m/>
    <m/>
    <n v="2"/>
    <n v="2"/>
    <s v="Correct"/>
    <x v="1"/>
    <x v="78"/>
    <x v="0"/>
    <x v="86"/>
    <x v="1"/>
    <x v="1"/>
    <s v="English"/>
    <x v="0"/>
    <x v="4"/>
    <x v="2"/>
    <x v="2"/>
    <x v="3"/>
    <s v="Yes"/>
    <m/>
  </r>
  <r>
    <n v="395"/>
    <m/>
    <m/>
    <m/>
    <m/>
    <m/>
    <s v="Transportation"/>
    <s v="Healthier food choices"/>
    <m/>
    <m/>
    <m/>
    <s v="Safe places to walk/play"/>
    <m/>
    <m/>
    <n v="3"/>
    <n v="1"/>
    <m/>
    <n v="0"/>
    <n v="0"/>
    <n v="0"/>
    <n v="0"/>
    <n v="0"/>
    <n v="1"/>
    <n v="1"/>
    <n v="0"/>
    <n v="0"/>
    <n v="0"/>
    <n v="1"/>
    <n v="0"/>
    <m/>
    <m/>
    <n v="3"/>
    <n v="3"/>
    <s v="Correct"/>
    <x v="0"/>
    <x v="71"/>
    <x v="0"/>
    <x v="3"/>
    <x v="1"/>
    <x v="1"/>
    <s v="Other"/>
    <x v="4"/>
    <x v="4"/>
    <x v="2"/>
    <x v="2"/>
    <x v="3"/>
    <s v="No"/>
    <m/>
  </r>
  <r>
    <n v="396"/>
    <m/>
    <s v="Mental health services"/>
    <m/>
    <m/>
    <m/>
    <m/>
    <s v="Healthier food choices"/>
    <m/>
    <s v="Weight loss programs"/>
    <m/>
    <m/>
    <m/>
    <m/>
    <n v="3"/>
    <n v="1"/>
    <m/>
    <n v="0"/>
    <n v="1"/>
    <n v="0"/>
    <n v="0"/>
    <n v="0"/>
    <n v="0"/>
    <n v="1"/>
    <n v="0"/>
    <n v="1"/>
    <n v="0"/>
    <n v="0"/>
    <n v="0"/>
    <m/>
    <m/>
    <n v="3"/>
    <n v="3"/>
    <s v="Correct"/>
    <x v="1"/>
    <x v="58"/>
    <x v="0"/>
    <x v="17"/>
    <x v="1"/>
    <x v="1"/>
    <s v="English"/>
    <x v="0"/>
    <x v="7"/>
    <x v="2"/>
    <x v="2"/>
    <x v="3"/>
    <s v="Yes"/>
    <m/>
  </r>
  <r>
    <n v="397"/>
    <m/>
    <m/>
    <m/>
    <m/>
    <m/>
    <m/>
    <m/>
    <m/>
    <m/>
    <m/>
    <m/>
    <m/>
    <m/>
    <n v="0"/>
    <e v="#DIV/0!"/>
    <m/>
    <n v="0"/>
    <n v="0"/>
    <n v="0"/>
    <n v="0"/>
    <n v="0"/>
    <n v="0"/>
    <n v="0"/>
    <n v="0"/>
    <n v="0"/>
    <n v="0"/>
    <n v="0"/>
    <n v="0"/>
    <m/>
    <m/>
    <n v="0"/>
    <n v="0"/>
    <s v="Correct"/>
    <x v="0"/>
    <x v="16"/>
    <x v="0"/>
    <x v="10"/>
    <x v="3"/>
    <x v="1"/>
    <s v="English"/>
    <x v="6"/>
    <x v="1"/>
    <x v="0"/>
    <x v="2"/>
    <x v="0"/>
    <s v="Yes"/>
    <m/>
  </r>
  <r>
    <n v="398"/>
    <s v="Clean air &amp; water"/>
    <m/>
    <m/>
    <m/>
    <s v="Recreation facilities"/>
    <s v="Transportation"/>
    <s v="Healthier food choices"/>
    <m/>
    <m/>
    <m/>
    <m/>
    <m/>
    <m/>
    <n v="4"/>
    <n v="0.75"/>
    <m/>
    <n v="0.75"/>
    <n v="0"/>
    <n v="0"/>
    <n v="0"/>
    <n v="0.75"/>
    <n v="0.75"/>
    <n v="0.75"/>
    <n v="0"/>
    <n v="0"/>
    <n v="0"/>
    <n v="0"/>
    <n v="0"/>
    <m/>
    <m/>
    <n v="3"/>
    <n v="4"/>
    <s v="Correct"/>
    <x v="0"/>
    <x v="78"/>
    <x v="0"/>
    <x v="85"/>
    <x v="1"/>
    <x v="0"/>
    <s v="English"/>
    <x v="6"/>
    <x v="4"/>
    <x v="2"/>
    <x v="2"/>
    <x v="3"/>
    <s v="Yes"/>
    <m/>
  </r>
  <r>
    <n v="399"/>
    <s v="Clean air &amp; water"/>
    <s v="Mental health services"/>
    <m/>
    <m/>
    <m/>
    <m/>
    <s v="Healthier food choices"/>
    <m/>
    <m/>
    <m/>
    <m/>
    <m/>
    <m/>
    <n v="3"/>
    <n v="1"/>
    <m/>
    <n v="1"/>
    <n v="1"/>
    <n v="0"/>
    <n v="0"/>
    <n v="0"/>
    <n v="0"/>
    <n v="1"/>
    <n v="0"/>
    <n v="0"/>
    <n v="0"/>
    <n v="0"/>
    <n v="0"/>
    <m/>
    <m/>
    <n v="3"/>
    <n v="3"/>
    <s v="Correct"/>
    <x v="0"/>
    <x v="77"/>
    <x v="2"/>
    <x v="43"/>
    <x v="0"/>
    <x v="1"/>
    <s v="English"/>
    <x v="6"/>
    <x v="8"/>
    <x v="0"/>
    <x v="2"/>
    <x v="0"/>
    <s v="Yes"/>
    <m/>
  </r>
  <r>
    <n v="400"/>
    <m/>
    <m/>
    <s v="Smoking cessation programs"/>
    <m/>
    <m/>
    <m/>
    <m/>
    <m/>
    <m/>
    <s v="Job opportunities"/>
    <s v="Safe places to walk/play"/>
    <m/>
    <m/>
    <n v="3"/>
    <n v="1"/>
    <m/>
    <n v="0"/>
    <n v="0"/>
    <n v="1"/>
    <n v="0"/>
    <n v="0"/>
    <n v="0"/>
    <n v="0"/>
    <n v="0"/>
    <n v="0"/>
    <n v="1"/>
    <n v="1"/>
    <n v="0"/>
    <m/>
    <m/>
    <n v="3"/>
    <n v="3"/>
    <s v="Correct"/>
    <x v="1"/>
    <x v="64"/>
    <x v="1"/>
    <x v="119"/>
    <x v="3"/>
    <x v="2"/>
    <s v="English"/>
    <x v="5"/>
    <x v="0"/>
    <x v="0"/>
    <x v="2"/>
    <x v="0"/>
    <s v="Yes"/>
    <m/>
  </r>
  <r>
    <n v="401"/>
    <m/>
    <s v="Mental health services"/>
    <m/>
    <m/>
    <m/>
    <m/>
    <m/>
    <s v="Safe childcare options"/>
    <m/>
    <m/>
    <m/>
    <m/>
    <m/>
    <n v="2"/>
    <n v="1.5"/>
    <m/>
    <n v="0"/>
    <n v="1"/>
    <n v="0"/>
    <n v="0"/>
    <n v="0"/>
    <n v="0"/>
    <n v="0"/>
    <n v="1"/>
    <n v="0"/>
    <n v="0"/>
    <n v="0"/>
    <n v="0"/>
    <m/>
    <m/>
    <n v="2"/>
    <n v="2"/>
    <s v="Correct"/>
    <x v="1"/>
    <x v="11"/>
    <x v="0"/>
    <x v="64"/>
    <x v="1"/>
    <x v="1"/>
    <s v="English"/>
    <x v="6"/>
    <x v="8"/>
    <x v="2"/>
    <x v="2"/>
    <x v="6"/>
    <s v="Yes"/>
    <m/>
  </r>
  <r>
    <n v="402"/>
    <s v="Clean air &amp; water"/>
    <m/>
    <m/>
    <m/>
    <m/>
    <s v="Transportation"/>
    <s v="Healthier food choices"/>
    <m/>
    <m/>
    <m/>
    <s v="Safe places to walk/play"/>
    <m/>
    <m/>
    <n v="4"/>
    <n v="0.75"/>
    <m/>
    <n v="0.75"/>
    <n v="0"/>
    <n v="0"/>
    <n v="0"/>
    <n v="0"/>
    <n v="0.75"/>
    <n v="0.75"/>
    <n v="0"/>
    <n v="0"/>
    <n v="0"/>
    <n v="0.75"/>
    <n v="0"/>
    <m/>
    <m/>
    <n v="3"/>
    <n v="4"/>
    <s v="Correct"/>
    <x v="0"/>
    <x v="79"/>
    <x v="0"/>
    <x v="83"/>
    <x v="1"/>
    <x v="0"/>
    <s v="English"/>
    <x v="5"/>
    <x v="1"/>
    <x v="2"/>
    <x v="2"/>
    <x v="3"/>
    <s v="Yes"/>
    <m/>
  </r>
  <r>
    <n v="403"/>
    <m/>
    <s v="Mental health services"/>
    <m/>
    <m/>
    <m/>
    <m/>
    <s v="Healthier food choices"/>
    <m/>
    <m/>
    <m/>
    <m/>
    <s v="Safe worksites"/>
    <m/>
    <n v="3"/>
    <n v="1"/>
    <m/>
    <n v="0"/>
    <n v="1"/>
    <n v="0"/>
    <n v="0"/>
    <n v="0"/>
    <n v="0"/>
    <n v="1"/>
    <n v="0"/>
    <n v="0"/>
    <n v="0"/>
    <n v="0"/>
    <n v="1"/>
    <m/>
    <m/>
    <n v="3"/>
    <n v="3"/>
    <s v="Correct"/>
    <x v="1"/>
    <x v="27"/>
    <x v="2"/>
    <x v="57"/>
    <x v="1"/>
    <x v="1"/>
    <s v="English"/>
    <x v="0"/>
    <x v="0"/>
    <x v="0"/>
    <x v="2"/>
    <x v="0"/>
    <s v="Yes"/>
    <m/>
  </r>
  <r>
    <n v="404"/>
    <s v="Clean air &amp; water"/>
    <m/>
    <m/>
    <m/>
    <m/>
    <s v="Transportation"/>
    <s v="Healthier food choices"/>
    <m/>
    <m/>
    <m/>
    <m/>
    <m/>
    <m/>
    <n v="3"/>
    <n v="1"/>
    <m/>
    <n v="1"/>
    <n v="0"/>
    <n v="0"/>
    <n v="0"/>
    <n v="0"/>
    <n v="1"/>
    <n v="1"/>
    <n v="0"/>
    <n v="0"/>
    <n v="0"/>
    <n v="0"/>
    <n v="0"/>
    <m/>
    <m/>
    <n v="3"/>
    <n v="3"/>
    <s v="Correct"/>
    <x v="0"/>
    <x v="69"/>
    <x v="0"/>
    <x v="89"/>
    <x v="1"/>
    <x v="1"/>
    <s v="English"/>
    <x v="5"/>
    <x v="1"/>
    <x v="2"/>
    <x v="2"/>
    <x v="3"/>
    <s v="No"/>
    <m/>
  </r>
  <r>
    <n v="405"/>
    <m/>
    <s v="Mental health services"/>
    <m/>
    <m/>
    <m/>
    <m/>
    <m/>
    <m/>
    <s v="Weight loss programs"/>
    <s v="Job opportunities"/>
    <m/>
    <m/>
    <m/>
    <n v="3"/>
    <n v="1"/>
    <m/>
    <n v="0"/>
    <n v="1"/>
    <n v="0"/>
    <n v="0"/>
    <n v="0"/>
    <n v="0"/>
    <n v="0"/>
    <n v="0"/>
    <n v="1"/>
    <n v="1"/>
    <n v="0"/>
    <n v="0"/>
    <m/>
    <m/>
    <n v="3"/>
    <n v="3"/>
    <s v="Correct"/>
    <x v="0"/>
    <x v="46"/>
    <x v="0"/>
    <x v="120"/>
    <x v="0"/>
    <x v="1"/>
    <s v="English"/>
    <x v="5"/>
    <x v="1"/>
    <x v="0"/>
    <x v="2"/>
    <x v="0"/>
    <s v="Yes"/>
    <m/>
  </r>
  <r>
    <n v="406"/>
    <m/>
    <m/>
    <m/>
    <m/>
    <m/>
    <m/>
    <s v="Healthier food choices"/>
    <s v="Safe childcare options"/>
    <m/>
    <s v="Job opportunities"/>
    <m/>
    <m/>
    <m/>
    <n v="3"/>
    <n v="1"/>
    <m/>
    <n v="0"/>
    <n v="0"/>
    <n v="0"/>
    <n v="0"/>
    <n v="0"/>
    <n v="0"/>
    <n v="1"/>
    <n v="1"/>
    <n v="0"/>
    <n v="1"/>
    <n v="0"/>
    <n v="0"/>
    <m/>
    <m/>
    <n v="3"/>
    <n v="3"/>
    <s v="Correct"/>
    <x v="0"/>
    <x v="52"/>
    <x v="1"/>
    <x v="30"/>
    <x v="5"/>
    <x v="1"/>
    <s v="English"/>
    <x v="2"/>
    <x v="0"/>
    <x v="5"/>
    <x v="1"/>
    <x v="1"/>
    <s v="Yes"/>
    <m/>
  </r>
  <r>
    <n v="407"/>
    <m/>
    <m/>
    <m/>
    <m/>
    <m/>
    <s v="Transportation"/>
    <m/>
    <m/>
    <m/>
    <m/>
    <m/>
    <m/>
    <m/>
    <n v="1"/>
    <n v="3"/>
    <m/>
    <n v="0"/>
    <n v="0"/>
    <n v="0"/>
    <n v="0"/>
    <n v="0"/>
    <n v="1"/>
    <n v="0"/>
    <n v="0"/>
    <n v="0"/>
    <n v="0"/>
    <n v="0"/>
    <n v="0"/>
    <m/>
    <m/>
    <n v="1"/>
    <n v="1"/>
    <s v="Correct"/>
    <x v="0"/>
    <x v="72"/>
    <x v="0"/>
    <x v="90"/>
    <x v="1"/>
    <x v="1"/>
    <s v="English"/>
    <x v="6"/>
    <x v="1"/>
    <x v="2"/>
    <x v="2"/>
    <x v="3"/>
    <s v="No"/>
    <m/>
  </r>
  <r>
    <n v="408"/>
    <s v="Clean air &amp; water"/>
    <m/>
    <m/>
    <s v="Drug &amp; alcohol rehabilitation services"/>
    <m/>
    <m/>
    <s v="Healthier food choices"/>
    <m/>
    <m/>
    <s v="Job opportunities"/>
    <m/>
    <m/>
    <m/>
    <n v="4"/>
    <n v="0.75"/>
    <m/>
    <n v="0.75"/>
    <n v="0"/>
    <n v="0"/>
    <n v="0.75"/>
    <n v="0"/>
    <n v="0"/>
    <n v="0.75"/>
    <n v="0"/>
    <n v="0"/>
    <n v="0.75"/>
    <n v="0"/>
    <n v="0"/>
    <m/>
    <m/>
    <n v="3"/>
    <n v="4"/>
    <s v="Correct"/>
    <x v="1"/>
    <x v="60"/>
    <x v="2"/>
    <x v="28"/>
    <x v="1"/>
    <x v="1"/>
    <s v="English"/>
    <x v="3"/>
    <x v="0"/>
    <x v="2"/>
    <x v="2"/>
    <x v="3"/>
    <s v="Yes"/>
    <m/>
  </r>
  <r>
    <n v="409"/>
    <s v="Clean air &amp; water"/>
    <m/>
    <m/>
    <s v="Drug &amp; alcohol rehabilitation services"/>
    <m/>
    <m/>
    <s v="Healthier food choices"/>
    <m/>
    <m/>
    <m/>
    <m/>
    <m/>
    <m/>
    <n v="3"/>
    <n v="1"/>
    <m/>
    <n v="1"/>
    <n v="0"/>
    <n v="0"/>
    <n v="1"/>
    <n v="0"/>
    <n v="0"/>
    <n v="1"/>
    <n v="0"/>
    <n v="0"/>
    <n v="0"/>
    <n v="0"/>
    <n v="0"/>
    <m/>
    <m/>
    <n v="3"/>
    <n v="3"/>
    <s v="Correct"/>
    <x v="0"/>
    <x v="37"/>
    <x v="0"/>
    <x v="0"/>
    <x v="4"/>
    <x v="2"/>
    <s v="English, Spanish"/>
    <x v="3"/>
    <x v="0"/>
    <x v="0"/>
    <x v="2"/>
    <x v="4"/>
    <s v="Yes"/>
    <m/>
  </r>
  <r>
    <n v="410"/>
    <m/>
    <m/>
    <m/>
    <s v="Drug &amp; alcohol rehabilitation services"/>
    <m/>
    <m/>
    <s v="Healthier food choices"/>
    <m/>
    <m/>
    <s v="Job opportunities"/>
    <m/>
    <m/>
    <m/>
    <n v="3"/>
    <n v="1"/>
    <m/>
    <n v="0"/>
    <n v="0"/>
    <n v="0"/>
    <n v="1"/>
    <n v="0"/>
    <n v="0"/>
    <n v="1"/>
    <n v="0"/>
    <n v="0"/>
    <n v="1"/>
    <n v="0"/>
    <n v="0"/>
    <m/>
    <m/>
    <n v="3"/>
    <n v="3"/>
    <s v="Correct"/>
    <x v="0"/>
    <x v="63"/>
    <x v="0"/>
    <x v="5"/>
    <x v="0"/>
    <x v="1"/>
    <s v="English"/>
    <x v="1"/>
    <x v="0"/>
    <x v="5"/>
    <x v="2"/>
    <x v="4"/>
    <s v="Yes"/>
    <m/>
  </r>
  <r>
    <n v="411"/>
    <m/>
    <m/>
    <m/>
    <m/>
    <m/>
    <m/>
    <m/>
    <m/>
    <m/>
    <m/>
    <m/>
    <m/>
    <m/>
    <n v="0"/>
    <e v="#DIV/0!"/>
    <m/>
    <n v="0"/>
    <n v="0"/>
    <n v="0"/>
    <n v="0"/>
    <n v="0"/>
    <n v="0"/>
    <n v="0"/>
    <n v="0"/>
    <n v="0"/>
    <n v="0"/>
    <n v="0"/>
    <n v="0"/>
    <m/>
    <m/>
    <n v="0"/>
    <n v="0"/>
    <s v="Correct"/>
    <x v="0"/>
    <x v="49"/>
    <x v="2"/>
    <x v="28"/>
    <x v="1"/>
    <x v="1"/>
    <s v="English"/>
    <x v="3"/>
    <x v="4"/>
    <x v="2"/>
    <x v="0"/>
    <x v="3"/>
    <m/>
    <m/>
  </r>
  <r>
    <n v="412"/>
    <m/>
    <m/>
    <m/>
    <m/>
    <m/>
    <m/>
    <m/>
    <m/>
    <m/>
    <m/>
    <m/>
    <m/>
    <m/>
    <n v="0"/>
    <e v="#DIV/0!"/>
    <m/>
    <n v="0"/>
    <n v="0"/>
    <n v="0"/>
    <n v="0"/>
    <n v="0"/>
    <n v="0"/>
    <n v="0"/>
    <n v="0"/>
    <n v="0"/>
    <n v="0"/>
    <n v="0"/>
    <n v="0"/>
    <m/>
    <m/>
    <n v="0"/>
    <n v="0"/>
    <s v="Correct"/>
    <x v="0"/>
    <x v="45"/>
    <x v="0"/>
    <x v="116"/>
    <x v="1"/>
    <x v="1"/>
    <s v="English"/>
    <x v="3"/>
    <x v="0"/>
    <x v="2"/>
    <x v="2"/>
    <x v="3"/>
    <s v="No"/>
    <m/>
  </r>
  <r>
    <n v="413"/>
    <m/>
    <m/>
    <m/>
    <m/>
    <m/>
    <m/>
    <m/>
    <s v="Safe childcare options"/>
    <m/>
    <s v="Job opportunities"/>
    <s v="Safe places to walk/play"/>
    <m/>
    <m/>
    <n v="3"/>
    <n v="1"/>
    <m/>
    <n v="0"/>
    <n v="0"/>
    <n v="0"/>
    <n v="0"/>
    <n v="0"/>
    <n v="0"/>
    <n v="0"/>
    <n v="1"/>
    <n v="0"/>
    <n v="1"/>
    <n v="1"/>
    <n v="0"/>
    <m/>
    <m/>
    <n v="3"/>
    <n v="3"/>
    <s v="Correct"/>
    <x v="0"/>
    <x v="71"/>
    <x v="0"/>
    <x v="3"/>
    <x v="1"/>
    <x v="0"/>
    <s v="English"/>
    <x v="1"/>
    <x v="1"/>
    <x v="2"/>
    <x v="1"/>
    <x v="3"/>
    <s v="Yes"/>
    <m/>
  </r>
  <r>
    <n v="414"/>
    <m/>
    <m/>
    <m/>
    <m/>
    <m/>
    <s v="Transportation"/>
    <m/>
    <m/>
    <m/>
    <m/>
    <s v="Safe places to walk/play"/>
    <m/>
    <m/>
    <n v="2"/>
    <n v="1.5"/>
    <m/>
    <n v="0"/>
    <n v="0"/>
    <n v="0"/>
    <n v="0"/>
    <n v="0"/>
    <n v="1"/>
    <n v="0"/>
    <n v="0"/>
    <n v="0"/>
    <n v="0"/>
    <n v="1"/>
    <n v="0"/>
    <m/>
    <m/>
    <n v="2"/>
    <n v="2"/>
    <s v="Correct"/>
    <x v="0"/>
    <x v="78"/>
    <x v="0"/>
    <x v="117"/>
    <x v="1"/>
    <x v="1"/>
    <s v="English"/>
    <x v="4"/>
    <x v="7"/>
    <x v="2"/>
    <x v="2"/>
    <x v="3"/>
    <s v="No"/>
    <m/>
  </r>
  <r>
    <n v="415"/>
    <m/>
    <s v="Mental health services"/>
    <m/>
    <s v="Drug &amp; alcohol rehabilitation services"/>
    <m/>
    <m/>
    <s v="Healthier food choices"/>
    <m/>
    <m/>
    <m/>
    <m/>
    <m/>
    <m/>
    <n v="3"/>
    <n v="1"/>
    <m/>
    <n v="0"/>
    <n v="1"/>
    <n v="0"/>
    <n v="1"/>
    <n v="0"/>
    <n v="0"/>
    <n v="1"/>
    <n v="0"/>
    <n v="0"/>
    <n v="0"/>
    <n v="0"/>
    <n v="0"/>
    <m/>
    <m/>
    <n v="3"/>
    <n v="3"/>
    <s v="Correct"/>
    <x v="0"/>
    <x v="39"/>
    <x v="0"/>
    <x v="64"/>
    <x v="1"/>
    <x v="1"/>
    <s v="English"/>
    <x v="6"/>
    <x v="1"/>
    <x v="0"/>
    <x v="2"/>
    <x v="0"/>
    <s v="Yes"/>
    <m/>
  </r>
  <r>
    <n v="416"/>
    <m/>
    <m/>
    <m/>
    <m/>
    <s v="Recreation facilities"/>
    <m/>
    <s v="Healthier food choices"/>
    <m/>
    <m/>
    <m/>
    <m/>
    <m/>
    <m/>
    <n v="2"/>
    <n v="1.5"/>
    <m/>
    <n v="0"/>
    <n v="0"/>
    <n v="0"/>
    <n v="0"/>
    <n v="1"/>
    <n v="0"/>
    <n v="1"/>
    <n v="0"/>
    <n v="0"/>
    <n v="0"/>
    <n v="0"/>
    <n v="0"/>
    <m/>
    <m/>
    <n v="2"/>
    <n v="2"/>
    <s v="Correct"/>
    <x v="1"/>
    <x v="66"/>
    <x v="0"/>
    <x v="83"/>
    <x v="0"/>
    <x v="0"/>
    <s v="English"/>
    <x v="5"/>
    <x v="4"/>
    <x v="2"/>
    <x v="1"/>
    <x v="3"/>
    <s v="Yes"/>
    <m/>
  </r>
  <r>
    <n v="417"/>
    <s v="Clean air &amp; water"/>
    <s v="Mental health services"/>
    <m/>
    <s v="Drug &amp; alcohol rehabilitation services"/>
    <m/>
    <m/>
    <m/>
    <m/>
    <m/>
    <m/>
    <m/>
    <m/>
    <m/>
    <n v="3"/>
    <n v="1"/>
    <m/>
    <n v="1"/>
    <n v="1"/>
    <n v="0"/>
    <n v="1"/>
    <n v="0"/>
    <n v="0"/>
    <n v="0"/>
    <n v="0"/>
    <n v="0"/>
    <n v="0"/>
    <n v="0"/>
    <n v="0"/>
    <m/>
    <m/>
    <n v="3"/>
    <n v="3"/>
    <s v="Correct"/>
    <x v="0"/>
    <x v="59"/>
    <x v="1"/>
    <x v="18"/>
    <x v="4"/>
    <x v="2"/>
    <s v="English"/>
    <x v="5"/>
    <x v="0"/>
    <x v="5"/>
    <x v="2"/>
    <x v="0"/>
    <s v="Yes"/>
    <m/>
  </r>
  <r>
    <n v="418"/>
    <m/>
    <m/>
    <s v="Smoking cessation programs"/>
    <s v="Drug &amp; alcohol rehabilitation services"/>
    <m/>
    <m/>
    <m/>
    <m/>
    <m/>
    <m/>
    <s v="Safe places to walk/play"/>
    <m/>
    <m/>
    <n v="3"/>
    <n v="1"/>
    <m/>
    <n v="0"/>
    <n v="0"/>
    <n v="1"/>
    <n v="1"/>
    <n v="0"/>
    <n v="0"/>
    <n v="0"/>
    <n v="0"/>
    <n v="0"/>
    <n v="0"/>
    <n v="1"/>
    <n v="0"/>
    <m/>
    <m/>
    <n v="3"/>
    <n v="3"/>
    <s v="Correct"/>
    <x v="0"/>
    <x v="51"/>
    <x v="0"/>
    <x v="117"/>
    <x v="1"/>
    <x v="1"/>
    <s v="English"/>
    <x v="3"/>
    <x v="7"/>
    <x v="2"/>
    <x v="2"/>
    <x v="3"/>
    <s v="Yes"/>
    <m/>
  </r>
  <r>
    <n v="419"/>
    <m/>
    <m/>
    <m/>
    <m/>
    <m/>
    <m/>
    <s v="Healthier food choices"/>
    <m/>
    <m/>
    <s v="Job opportunities"/>
    <s v="Safe places to walk/play"/>
    <m/>
    <m/>
    <n v="3"/>
    <n v="1"/>
    <m/>
    <n v="0"/>
    <n v="0"/>
    <n v="0"/>
    <n v="0"/>
    <n v="0"/>
    <n v="0"/>
    <n v="1"/>
    <n v="0"/>
    <n v="0"/>
    <n v="1"/>
    <n v="1"/>
    <n v="0"/>
    <m/>
    <m/>
    <n v="3"/>
    <n v="3"/>
    <s v="Correct"/>
    <x v="0"/>
    <x v="43"/>
    <x v="0"/>
    <x v="4"/>
    <x v="0"/>
    <x v="1"/>
    <s v="English"/>
    <x v="1"/>
    <x v="0"/>
    <x v="0"/>
    <x v="2"/>
    <x v="2"/>
    <s v="Yes"/>
    <m/>
  </r>
  <r>
    <n v="420"/>
    <m/>
    <m/>
    <m/>
    <m/>
    <m/>
    <m/>
    <s v="Healthier food choices"/>
    <m/>
    <m/>
    <m/>
    <m/>
    <m/>
    <m/>
    <n v="1"/>
    <n v="3"/>
    <m/>
    <n v="0"/>
    <n v="0"/>
    <n v="0"/>
    <n v="0"/>
    <n v="0"/>
    <n v="0"/>
    <n v="1"/>
    <n v="0"/>
    <n v="0"/>
    <n v="0"/>
    <n v="0"/>
    <n v="0"/>
    <m/>
    <m/>
    <n v="1"/>
    <n v="1"/>
    <s v="Correct"/>
    <x v="0"/>
    <x v="64"/>
    <x v="0"/>
    <x v="89"/>
    <x v="5"/>
    <x v="1"/>
    <s v="Other"/>
    <x v="5"/>
    <x v="0"/>
    <x v="5"/>
    <x v="2"/>
    <x v="0"/>
    <s v="Yes"/>
    <m/>
  </r>
  <r>
    <n v="421"/>
    <m/>
    <m/>
    <m/>
    <s v="Drug &amp; alcohol rehabilitation services"/>
    <m/>
    <m/>
    <m/>
    <m/>
    <m/>
    <m/>
    <m/>
    <m/>
    <m/>
    <n v="1"/>
    <n v="3"/>
    <m/>
    <n v="0"/>
    <n v="0"/>
    <n v="0"/>
    <n v="1"/>
    <n v="0"/>
    <n v="0"/>
    <n v="0"/>
    <n v="0"/>
    <n v="0"/>
    <n v="0"/>
    <n v="0"/>
    <n v="0"/>
    <m/>
    <m/>
    <n v="1"/>
    <n v="1"/>
    <s v="Correct"/>
    <x v="0"/>
    <x v="9"/>
    <x v="0"/>
    <x v="109"/>
    <x v="1"/>
    <x v="1"/>
    <s v="English"/>
    <x v="5"/>
    <x v="4"/>
    <x v="0"/>
    <x v="2"/>
    <x v="0"/>
    <s v="Yes"/>
    <m/>
  </r>
  <r>
    <n v="422"/>
    <m/>
    <m/>
    <m/>
    <m/>
    <m/>
    <m/>
    <s v="Healthier food choices"/>
    <m/>
    <m/>
    <m/>
    <m/>
    <m/>
    <m/>
    <n v="1"/>
    <n v="3"/>
    <m/>
    <n v="0"/>
    <n v="0"/>
    <n v="0"/>
    <n v="0"/>
    <n v="0"/>
    <n v="0"/>
    <n v="1"/>
    <n v="0"/>
    <n v="0"/>
    <n v="0"/>
    <n v="0"/>
    <n v="0"/>
    <m/>
    <m/>
    <n v="1"/>
    <n v="1"/>
    <s v="Correct"/>
    <x v="0"/>
    <x v="15"/>
    <x v="0"/>
    <x v="3"/>
    <x v="0"/>
    <x v="1"/>
    <s v="English"/>
    <x v="6"/>
    <x v="8"/>
    <x v="6"/>
    <x v="2"/>
    <x v="0"/>
    <s v="Yes"/>
    <m/>
  </r>
  <r>
    <n v="423"/>
    <m/>
    <s v="Mental health services"/>
    <m/>
    <s v="Drug &amp; alcohol rehabilitation services"/>
    <m/>
    <m/>
    <m/>
    <m/>
    <m/>
    <m/>
    <m/>
    <m/>
    <m/>
    <n v="2"/>
    <n v="1.5"/>
    <m/>
    <n v="0"/>
    <n v="1"/>
    <n v="0"/>
    <n v="1"/>
    <n v="0"/>
    <n v="0"/>
    <n v="0"/>
    <n v="0"/>
    <n v="0"/>
    <n v="0"/>
    <n v="0"/>
    <n v="0"/>
    <m/>
    <m/>
    <n v="2"/>
    <n v="2"/>
    <s v="Correct"/>
    <x v="0"/>
    <x v="19"/>
    <x v="0"/>
    <x v="121"/>
    <x v="1"/>
    <x v="2"/>
    <s v="English, Spanish"/>
    <x v="2"/>
    <x v="7"/>
    <x v="2"/>
    <x v="2"/>
    <x v="5"/>
    <m/>
    <m/>
  </r>
  <r>
    <n v="424"/>
    <m/>
    <m/>
    <m/>
    <m/>
    <m/>
    <m/>
    <m/>
    <m/>
    <m/>
    <m/>
    <m/>
    <m/>
    <m/>
    <n v="0"/>
    <e v="#DIV/0!"/>
    <m/>
    <n v="0"/>
    <n v="0"/>
    <n v="0"/>
    <n v="0"/>
    <n v="0"/>
    <n v="0"/>
    <n v="0"/>
    <n v="0"/>
    <n v="0"/>
    <n v="0"/>
    <n v="0"/>
    <n v="0"/>
    <m/>
    <m/>
    <n v="0"/>
    <n v="0"/>
    <s v="Correct"/>
    <x v="0"/>
    <x v="38"/>
    <x v="0"/>
    <x v="122"/>
    <x v="0"/>
    <x v="1"/>
    <s v="English"/>
    <x v="6"/>
    <x v="8"/>
    <x v="0"/>
    <x v="2"/>
    <x v="0"/>
    <s v="Yes"/>
    <m/>
  </r>
  <r>
    <n v="425"/>
    <m/>
    <s v="Mental health services"/>
    <s v="Smoking cessation programs"/>
    <m/>
    <m/>
    <m/>
    <m/>
    <m/>
    <m/>
    <m/>
    <m/>
    <m/>
    <m/>
    <n v="2"/>
    <n v="1.5"/>
    <m/>
    <n v="0"/>
    <n v="1"/>
    <n v="1"/>
    <n v="0"/>
    <n v="0"/>
    <n v="0"/>
    <n v="0"/>
    <n v="0"/>
    <n v="0"/>
    <n v="0"/>
    <n v="0"/>
    <n v="0"/>
    <m/>
    <m/>
    <n v="2"/>
    <n v="2"/>
    <s v="Correct"/>
    <x v="0"/>
    <x v="11"/>
    <x v="0"/>
    <x v="2"/>
    <x v="1"/>
    <x v="1"/>
    <s v="English"/>
    <x v="0"/>
    <x v="7"/>
    <x v="2"/>
    <x v="2"/>
    <x v="5"/>
    <s v="No"/>
    <m/>
  </r>
  <r>
    <n v="426"/>
    <s v="Clean air &amp; water"/>
    <s v="Mental health services"/>
    <m/>
    <m/>
    <m/>
    <s v="Transportation"/>
    <m/>
    <m/>
    <m/>
    <m/>
    <m/>
    <m/>
    <m/>
    <n v="3"/>
    <n v="1"/>
    <m/>
    <n v="1"/>
    <n v="1"/>
    <n v="0"/>
    <n v="0"/>
    <n v="0"/>
    <n v="1"/>
    <n v="0"/>
    <n v="0"/>
    <n v="0"/>
    <n v="0"/>
    <n v="0"/>
    <n v="0"/>
    <m/>
    <m/>
    <n v="3"/>
    <n v="3"/>
    <s v="Correct"/>
    <x v="0"/>
    <x v="59"/>
    <x v="1"/>
    <x v="107"/>
    <x v="5"/>
    <x v="1"/>
    <s v="English, Korean"/>
    <x v="4"/>
    <x v="0"/>
    <x v="1"/>
    <x v="2"/>
    <x v="4"/>
    <s v="Yes"/>
    <m/>
  </r>
  <r>
    <n v="427"/>
    <s v="Clean air &amp; water"/>
    <m/>
    <m/>
    <m/>
    <m/>
    <s v="Transportation"/>
    <m/>
    <m/>
    <m/>
    <s v="Job opportunities"/>
    <m/>
    <m/>
    <m/>
    <n v="3"/>
    <n v="1"/>
    <m/>
    <n v="1"/>
    <n v="0"/>
    <n v="0"/>
    <n v="0"/>
    <n v="0"/>
    <n v="1"/>
    <n v="0"/>
    <n v="0"/>
    <n v="0"/>
    <n v="1"/>
    <n v="0"/>
    <n v="0"/>
    <m/>
    <m/>
    <n v="3"/>
    <n v="3"/>
    <s v="Correct"/>
    <x v="0"/>
    <x v="69"/>
    <x v="2"/>
    <x v="76"/>
    <x v="1"/>
    <x v="1"/>
    <m/>
    <x v="2"/>
    <x v="0"/>
    <x v="2"/>
    <x v="2"/>
    <x v="5"/>
    <s v="No"/>
    <m/>
  </r>
  <r>
    <n v="428"/>
    <s v="Clean air &amp; water"/>
    <m/>
    <m/>
    <m/>
    <m/>
    <m/>
    <m/>
    <m/>
    <m/>
    <m/>
    <s v="Safe places to walk/play"/>
    <m/>
    <m/>
    <n v="2"/>
    <n v="1.5"/>
    <m/>
    <n v="1"/>
    <n v="0"/>
    <n v="0"/>
    <n v="0"/>
    <n v="0"/>
    <n v="0"/>
    <n v="0"/>
    <n v="0"/>
    <n v="0"/>
    <n v="0"/>
    <n v="1"/>
    <n v="0"/>
    <m/>
    <m/>
    <n v="2"/>
    <n v="2"/>
    <s v="Correct"/>
    <x v="1"/>
    <x v="13"/>
    <x v="0"/>
    <x v="10"/>
    <x v="0"/>
    <x v="1"/>
    <s v="English"/>
    <x v="0"/>
    <x v="7"/>
    <x v="6"/>
    <x v="2"/>
    <x v="0"/>
    <s v="Yes"/>
    <m/>
  </r>
  <r>
    <n v="429"/>
    <m/>
    <m/>
    <m/>
    <m/>
    <m/>
    <m/>
    <m/>
    <m/>
    <m/>
    <m/>
    <m/>
    <m/>
    <m/>
    <n v="0"/>
    <e v="#DIV/0!"/>
    <m/>
    <n v="0"/>
    <n v="0"/>
    <n v="0"/>
    <n v="0"/>
    <n v="0"/>
    <n v="0"/>
    <n v="0"/>
    <n v="0"/>
    <n v="0"/>
    <n v="0"/>
    <n v="0"/>
    <n v="0"/>
    <m/>
    <m/>
    <n v="0"/>
    <n v="0"/>
    <s v="Correct"/>
    <x v="0"/>
    <x v="45"/>
    <x v="2"/>
    <x v="76"/>
    <x v="1"/>
    <x v="1"/>
    <s v="English"/>
    <x v="3"/>
    <x v="1"/>
    <x v="2"/>
    <x v="2"/>
    <x v="5"/>
    <s v="No"/>
    <m/>
  </r>
  <r>
    <n v="430"/>
    <m/>
    <s v="Mental health services"/>
    <s v="Smoking cessation programs"/>
    <s v="Drug &amp; alcohol rehabilitation services"/>
    <m/>
    <m/>
    <m/>
    <m/>
    <m/>
    <m/>
    <m/>
    <m/>
    <m/>
    <n v="3"/>
    <n v="1"/>
    <m/>
    <n v="0"/>
    <n v="1"/>
    <n v="1"/>
    <n v="1"/>
    <n v="0"/>
    <n v="0"/>
    <n v="0"/>
    <n v="0"/>
    <n v="0"/>
    <n v="0"/>
    <n v="0"/>
    <n v="0"/>
    <m/>
    <m/>
    <n v="3"/>
    <n v="3"/>
    <s v="Correct"/>
    <x v="1"/>
    <x v="57"/>
    <x v="0"/>
    <x v="4"/>
    <x v="1"/>
    <x v="1"/>
    <s v="English, Hatian Creole"/>
    <x v="1"/>
    <x v="4"/>
    <x v="6"/>
    <x v="2"/>
    <x v="5"/>
    <s v="Yes"/>
    <m/>
  </r>
  <r>
    <n v="431"/>
    <m/>
    <s v="Mental health services"/>
    <m/>
    <m/>
    <m/>
    <m/>
    <s v="Healthier food choices"/>
    <m/>
    <s v="Weight loss programs"/>
    <m/>
    <m/>
    <m/>
    <m/>
    <n v="3"/>
    <n v="1"/>
    <m/>
    <n v="0"/>
    <n v="1"/>
    <n v="0"/>
    <n v="0"/>
    <n v="0"/>
    <n v="0"/>
    <n v="1"/>
    <n v="0"/>
    <n v="1"/>
    <n v="0"/>
    <n v="0"/>
    <n v="0"/>
    <m/>
    <m/>
    <n v="3"/>
    <n v="3"/>
    <s v="Correct"/>
    <x v="1"/>
    <x v="75"/>
    <x v="2"/>
    <x v="91"/>
    <x v="1"/>
    <x v="1"/>
    <m/>
    <x v="3"/>
    <x v="7"/>
    <x v="2"/>
    <x v="3"/>
    <x v="3"/>
    <m/>
    <m/>
  </r>
  <r>
    <n v="432"/>
    <m/>
    <s v="Mental health services"/>
    <s v="Smoking cessation programs"/>
    <m/>
    <m/>
    <m/>
    <s v="Healthier food choices"/>
    <m/>
    <m/>
    <m/>
    <m/>
    <m/>
    <m/>
    <n v="3"/>
    <n v="1"/>
    <m/>
    <n v="0"/>
    <n v="1"/>
    <n v="1"/>
    <n v="0"/>
    <n v="0"/>
    <n v="0"/>
    <n v="1"/>
    <n v="0"/>
    <n v="0"/>
    <n v="0"/>
    <n v="0"/>
    <n v="0"/>
    <m/>
    <m/>
    <n v="3"/>
    <n v="3"/>
    <s v="Correct"/>
    <x v="0"/>
    <x v="65"/>
    <x v="0"/>
    <x v="80"/>
    <x v="4"/>
    <x v="2"/>
    <s v="English, Spanish"/>
    <x v="0"/>
    <x v="7"/>
    <x v="5"/>
    <x v="1"/>
    <x v="1"/>
    <s v="Yes"/>
    <m/>
  </r>
  <r>
    <n v="433"/>
    <s v="Clean air &amp; water"/>
    <m/>
    <m/>
    <m/>
    <m/>
    <m/>
    <m/>
    <m/>
    <m/>
    <m/>
    <m/>
    <m/>
    <m/>
    <n v="1"/>
    <n v="3"/>
    <m/>
    <n v="1"/>
    <n v="0"/>
    <n v="0"/>
    <n v="0"/>
    <n v="0"/>
    <n v="0"/>
    <n v="0"/>
    <n v="0"/>
    <n v="0"/>
    <n v="0"/>
    <n v="0"/>
    <n v="0"/>
    <m/>
    <m/>
    <n v="1"/>
    <n v="1"/>
    <s v="Correct"/>
    <x v="0"/>
    <x v="55"/>
    <x v="2"/>
    <x v="91"/>
    <x v="5"/>
    <x v="1"/>
    <s v="English, Chinese"/>
    <x v="5"/>
    <x v="7"/>
    <x v="2"/>
    <x v="2"/>
    <x v="0"/>
    <s v="Yes"/>
    <m/>
  </r>
  <r>
    <n v="434"/>
    <m/>
    <s v="Mental health services"/>
    <m/>
    <m/>
    <m/>
    <m/>
    <s v="Healthier food choices"/>
    <m/>
    <s v="Weight loss programs"/>
    <m/>
    <m/>
    <m/>
    <m/>
    <n v="3"/>
    <n v="1"/>
    <m/>
    <n v="0"/>
    <n v="1"/>
    <n v="0"/>
    <n v="0"/>
    <n v="0"/>
    <n v="0"/>
    <n v="1"/>
    <n v="0"/>
    <n v="1"/>
    <n v="0"/>
    <n v="0"/>
    <n v="0"/>
    <m/>
    <m/>
    <n v="3"/>
    <n v="3"/>
    <s v="Correct"/>
    <x v="0"/>
    <x v="13"/>
    <x v="2"/>
    <x v="123"/>
    <x v="1"/>
    <x v="1"/>
    <s v="English"/>
    <x v="5"/>
    <x v="1"/>
    <x v="0"/>
    <x v="2"/>
    <x v="0"/>
    <s v="Yes"/>
    <m/>
  </r>
  <r>
    <n v="435"/>
    <m/>
    <s v="Mental health services"/>
    <m/>
    <m/>
    <m/>
    <m/>
    <m/>
    <m/>
    <m/>
    <m/>
    <m/>
    <m/>
    <m/>
    <n v="1"/>
    <n v="3"/>
    <m/>
    <n v="0"/>
    <n v="1"/>
    <n v="0"/>
    <n v="0"/>
    <n v="0"/>
    <n v="0"/>
    <n v="0"/>
    <n v="0"/>
    <n v="0"/>
    <n v="0"/>
    <n v="0"/>
    <n v="0"/>
    <m/>
    <m/>
    <n v="1"/>
    <n v="1"/>
    <s v="Correct"/>
    <x v="0"/>
    <x v="18"/>
    <x v="2"/>
    <x v="124"/>
    <x v="1"/>
    <x v="1"/>
    <s v="English"/>
    <x v="5"/>
    <x v="7"/>
    <x v="2"/>
    <x v="2"/>
    <x v="0"/>
    <s v="Yes"/>
    <m/>
  </r>
  <r>
    <n v="436"/>
    <m/>
    <s v="Mental health services"/>
    <m/>
    <s v="Drug &amp; alcohol rehabilitation services"/>
    <m/>
    <m/>
    <m/>
    <m/>
    <m/>
    <s v="Job opportunities"/>
    <m/>
    <m/>
    <m/>
    <n v="3"/>
    <n v="1"/>
    <m/>
    <n v="0"/>
    <n v="1"/>
    <n v="0"/>
    <n v="1"/>
    <n v="0"/>
    <n v="0"/>
    <n v="0"/>
    <n v="0"/>
    <n v="0"/>
    <n v="1"/>
    <n v="0"/>
    <n v="0"/>
    <m/>
    <m/>
    <n v="3"/>
    <n v="3"/>
    <s v="Correct"/>
    <x v="1"/>
    <x v="68"/>
    <x v="2"/>
    <x v="43"/>
    <x v="1"/>
    <x v="1"/>
    <s v="English"/>
    <x v="4"/>
    <x v="0"/>
    <x v="2"/>
    <x v="2"/>
    <x v="6"/>
    <s v="No"/>
    <m/>
  </r>
  <r>
    <n v="437"/>
    <m/>
    <m/>
    <m/>
    <m/>
    <s v="Recreation facilities"/>
    <m/>
    <m/>
    <m/>
    <s v="Weight loss programs"/>
    <m/>
    <m/>
    <s v="Safe worksites"/>
    <m/>
    <n v="3"/>
    <n v="1"/>
    <m/>
    <n v="0"/>
    <n v="0"/>
    <n v="0"/>
    <n v="0"/>
    <n v="1"/>
    <n v="0"/>
    <n v="0"/>
    <n v="0"/>
    <n v="1"/>
    <n v="0"/>
    <n v="0"/>
    <n v="1"/>
    <m/>
    <m/>
    <n v="3"/>
    <n v="3"/>
    <s v="Correct"/>
    <x v="1"/>
    <x v="47"/>
    <x v="1"/>
    <x v="125"/>
    <x v="4"/>
    <x v="2"/>
    <s v="English, Spanish"/>
    <x v="0"/>
    <x v="7"/>
    <x v="0"/>
    <x v="2"/>
    <x v="0"/>
    <s v="Yes"/>
    <m/>
  </r>
  <r>
    <n v="438"/>
    <s v="Clean air &amp; water"/>
    <s v="Mental health services"/>
    <m/>
    <s v="Drug &amp; alcohol rehabilitation services"/>
    <s v="Recreation facilities"/>
    <m/>
    <m/>
    <m/>
    <m/>
    <m/>
    <s v="Safe places to walk/play"/>
    <m/>
    <m/>
    <n v="5"/>
    <n v="0.6"/>
    <m/>
    <n v="0.6"/>
    <n v="0.6"/>
    <n v="0"/>
    <n v="0.6"/>
    <n v="0.6"/>
    <n v="0"/>
    <n v="0"/>
    <n v="0"/>
    <n v="0"/>
    <n v="0"/>
    <n v="0.6"/>
    <n v="0"/>
    <m/>
    <m/>
    <n v="3"/>
    <n v="5"/>
    <s v="Correct"/>
    <x v="0"/>
    <x v="77"/>
    <x v="2"/>
    <x v="43"/>
    <x v="1"/>
    <x v="1"/>
    <s v="English"/>
    <x v="5"/>
    <x v="7"/>
    <x v="0"/>
    <x v="2"/>
    <x v="0"/>
    <s v="Yes"/>
    <m/>
  </r>
  <r>
    <n v="439"/>
    <m/>
    <m/>
    <s v="Smoking cessation programs"/>
    <m/>
    <m/>
    <m/>
    <m/>
    <m/>
    <s v="Weight loss programs"/>
    <m/>
    <m/>
    <m/>
    <m/>
    <n v="2"/>
    <n v="1.5"/>
    <m/>
    <n v="0"/>
    <n v="0"/>
    <n v="1"/>
    <n v="0"/>
    <n v="0"/>
    <n v="0"/>
    <n v="0"/>
    <n v="0"/>
    <n v="1"/>
    <n v="0"/>
    <n v="0"/>
    <n v="0"/>
    <m/>
    <m/>
    <n v="2"/>
    <n v="2"/>
    <s v="Correct"/>
    <x v="1"/>
    <x v="69"/>
    <x v="2"/>
    <x v="76"/>
    <x v="1"/>
    <x v="1"/>
    <s v="English"/>
    <x v="3"/>
    <x v="0"/>
    <x v="2"/>
    <x v="1"/>
    <x v="6"/>
    <s v="Yes"/>
    <m/>
  </r>
  <r>
    <n v="440"/>
    <m/>
    <m/>
    <s v="Smoking cessation programs"/>
    <m/>
    <m/>
    <m/>
    <m/>
    <s v="Safe childcare options"/>
    <m/>
    <m/>
    <s v="Safe places to walk/play"/>
    <m/>
    <m/>
    <n v="3"/>
    <n v="1"/>
    <m/>
    <n v="0"/>
    <n v="0"/>
    <n v="1"/>
    <n v="0"/>
    <n v="0"/>
    <n v="0"/>
    <n v="0"/>
    <n v="1"/>
    <n v="0"/>
    <n v="0"/>
    <n v="1"/>
    <n v="0"/>
    <m/>
    <m/>
    <n v="3"/>
    <n v="3"/>
    <s v="Correct"/>
    <x v="0"/>
    <x v="39"/>
    <x v="0"/>
    <x v="55"/>
    <x v="1"/>
    <x v="0"/>
    <s v="English"/>
    <x v="5"/>
    <x v="0"/>
    <x v="0"/>
    <x v="2"/>
    <x v="0"/>
    <s v="Yes"/>
    <m/>
  </r>
  <r>
    <n v="441"/>
    <m/>
    <m/>
    <s v="Smoking cessation programs"/>
    <m/>
    <m/>
    <m/>
    <m/>
    <m/>
    <m/>
    <s v="Job opportunities"/>
    <s v="Safe places to walk/play"/>
    <m/>
    <m/>
    <n v="3"/>
    <n v="1"/>
    <m/>
    <n v="0"/>
    <n v="0"/>
    <n v="1"/>
    <n v="0"/>
    <n v="0"/>
    <n v="0"/>
    <n v="0"/>
    <n v="0"/>
    <n v="0"/>
    <n v="1"/>
    <n v="1"/>
    <n v="0"/>
    <m/>
    <m/>
    <n v="3"/>
    <n v="3"/>
    <s v="Correct"/>
    <x v="1"/>
    <x v="77"/>
    <x v="2"/>
    <x v="104"/>
    <x v="10"/>
    <x v="1"/>
    <s v="English"/>
    <x v="6"/>
    <x v="7"/>
    <x v="0"/>
    <x v="2"/>
    <x v="0"/>
    <s v="Yes"/>
    <m/>
  </r>
  <r>
    <n v="442"/>
    <m/>
    <m/>
    <s v="Smoking cessation programs"/>
    <s v="Drug &amp; alcohol rehabilitation services"/>
    <m/>
    <m/>
    <m/>
    <m/>
    <m/>
    <m/>
    <m/>
    <m/>
    <m/>
    <n v="2"/>
    <n v="1.5"/>
    <m/>
    <n v="0"/>
    <n v="0"/>
    <n v="1"/>
    <n v="1"/>
    <n v="0"/>
    <n v="0"/>
    <n v="0"/>
    <n v="0"/>
    <n v="0"/>
    <n v="0"/>
    <n v="0"/>
    <n v="0"/>
    <m/>
    <m/>
    <n v="2"/>
    <n v="2"/>
    <s v="Correct"/>
    <x v="0"/>
    <x v="3"/>
    <x v="0"/>
    <x v="112"/>
    <x v="1"/>
    <x v="1"/>
    <s v="English"/>
    <x v="6"/>
    <x v="7"/>
    <x v="6"/>
    <x v="2"/>
    <x v="0"/>
    <s v="Yes"/>
    <m/>
  </r>
  <r>
    <n v="443"/>
    <m/>
    <s v="Mental health services"/>
    <m/>
    <m/>
    <m/>
    <m/>
    <m/>
    <m/>
    <m/>
    <m/>
    <m/>
    <m/>
    <m/>
    <n v="1"/>
    <n v="3"/>
    <m/>
    <n v="0"/>
    <n v="1"/>
    <n v="0"/>
    <n v="0"/>
    <n v="0"/>
    <n v="0"/>
    <n v="0"/>
    <n v="0"/>
    <n v="0"/>
    <n v="0"/>
    <n v="0"/>
    <n v="0"/>
    <m/>
    <m/>
    <n v="1"/>
    <n v="1"/>
    <s v="Correct"/>
    <x v="1"/>
    <x v="38"/>
    <x v="0"/>
    <x v="23"/>
    <x v="2"/>
    <x v="0"/>
    <m/>
    <x v="6"/>
    <x v="0"/>
    <x v="6"/>
    <x v="2"/>
    <x v="5"/>
    <s v="Yes"/>
    <m/>
  </r>
  <r>
    <n v="444"/>
    <m/>
    <s v="Mental health services"/>
    <m/>
    <s v="Drug &amp; alcohol rehabilitation services"/>
    <s v="Recreation facilities"/>
    <m/>
    <s v="Healthier food choices"/>
    <m/>
    <m/>
    <s v="Job opportunities"/>
    <m/>
    <m/>
    <m/>
    <n v="5"/>
    <n v="0.6"/>
    <m/>
    <n v="0"/>
    <n v="0.6"/>
    <n v="0"/>
    <n v="0.6"/>
    <n v="0.6"/>
    <n v="0"/>
    <n v="0.6"/>
    <n v="0"/>
    <n v="0"/>
    <n v="0.6"/>
    <n v="0"/>
    <n v="0"/>
    <m/>
    <m/>
    <n v="3"/>
    <n v="5"/>
    <s v="Correct"/>
    <x v="1"/>
    <x v="36"/>
    <x v="0"/>
    <x v="13"/>
    <x v="1"/>
    <x v="1"/>
    <s v="English"/>
    <x v="6"/>
    <x v="7"/>
    <x v="0"/>
    <x v="2"/>
    <x v="0"/>
    <s v="Yes"/>
    <m/>
  </r>
  <r>
    <n v="445"/>
    <m/>
    <s v="Mental health services"/>
    <m/>
    <m/>
    <s v="Recreation facilities"/>
    <m/>
    <s v="Healthier food choices"/>
    <m/>
    <m/>
    <m/>
    <m/>
    <m/>
    <m/>
    <n v="3"/>
    <n v="1"/>
    <m/>
    <n v="0"/>
    <n v="1"/>
    <n v="0"/>
    <n v="0"/>
    <n v="1"/>
    <n v="0"/>
    <n v="1"/>
    <n v="0"/>
    <n v="0"/>
    <n v="0"/>
    <n v="0"/>
    <n v="0"/>
    <m/>
    <m/>
    <n v="3"/>
    <n v="3"/>
    <s v="Correct"/>
    <x v="1"/>
    <x v="37"/>
    <x v="0"/>
    <x v="126"/>
    <x v="5"/>
    <x v="1"/>
    <s v="English, Korean"/>
    <x v="3"/>
    <x v="7"/>
    <x v="0"/>
    <x v="2"/>
    <x v="0"/>
    <s v="Yes"/>
    <m/>
  </r>
  <r>
    <n v="446"/>
    <s v="Clean air &amp; water"/>
    <m/>
    <m/>
    <m/>
    <m/>
    <m/>
    <s v="Healthier food choices"/>
    <s v="Safe childcare options"/>
    <m/>
    <m/>
    <m/>
    <m/>
    <m/>
    <n v="3"/>
    <n v="1"/>
    <m/>
    <n v="1"/>
    <n v="0"/>
    <n v="0"/>
    <n v="0"/>
    <n v="0"/>
    <n v="0"/>
    <n v="1"/>
    <n v="1"/>
    <n v="0"/>
    <n v="0"/>
    <n v="0"/>
    <n v="0"/>
    <m/>
    <m/>
    <n v="3"/>
    <n v="3"/>
    <s v="Correct"/>
    <x v="1"/>
    <x v="61"/>
    <x v="0"/>
    <x v="22"/>
    <x v="1"/>
    <x v="2"/>
    <s v="English, Spanish"/>
    <x v="0"/>
    <x v="4"/>
    <x v="6"/>
    <x v="1"/>
    <x v="1"/>
    <s v="Yes"/>
    <m/>
  </r>
  <r>
    <n v="447"/>
    <s v="Clean air &amp; water"/>
    <m/>
    <s v="Smoking cessation programs"/>
    <m/>
    <m/>
    <m/>
    <s v="Healthier food choices"/>
    <m/>
    <m/>
    <m/>
    <m/>
    <m/>
    <m/>
    <n v="3"/>
    <n v="1"/>
    <m/>
    <n v="1"/>
    <n v="0"/>
    <n v="1"/>
    <n v="0"/>
    <n v="0"/>
    <n v="0"/>
    <n v="1"/>
    <n v="0"/>
    <n v="0"/>
    <n v="0"/>
    <n v="0"/>
    <n v="0"/>
    <m/>
    <m/>
    <n v="3"/>
    <n v="3"/>
    <s v="Correct"/>
    <x v="1"/>
    <x v="26"/>
    <x v="0"/>
    <x v="127"/>
    <x v="1"/>
    <x v="1"/>
    <s v="English"/>
    <x v="5"/>
    <x v="0"/>
    <x v="0"/>
    <x v="2"/>
    <x v="5"/>
    <s v="Yes"/>
    <m/>
  </r>
  <r>
    <n v="448"/>
    <s v="Clean air &amp; water"/>
    <m/>
    <m/>
    <m/>
    <m/>
    <m/>
    <m/>
    <m/>
    <m/>
    <m/>
    <m/>
    <m/>
    <m/>
    <n v="1"/>
    <n v="3"/>
    <m/>
    <n v="1"/>
    <n v="0"/>
    <n v="0"/>
    <n v="0"/>
    <n v="0"/>
    <n v="0"/>
    <n v="0"/>
    <n v="0"/>
    <n v="0"/>
    <n v="0"/>
    <n v="0"/>
    <n v="0"/>
    <m/>
    <m/>
    <n v="1"/>
    <n v="1"/>
    <s v="Correct"/>
    <x v="0"/>
    <x v="10"/>
    <x v="0"/>
    <x v="55"/>
    <x v="5"/>
    <x v="1"/>
    <s v="Other"/>
    <x v="5"/>
    <x v="7"/>
    <x v="0"/>
    <x v="2"/>
    <x v="0"/>
    <s v="Yes"/>
    <m/>
  </r>
  <r>
    <n v="449"/>
    <m/>
    <m/>
    <m/>
    <s v="Drug &amp; alcohol rehabilitation services"/>
    <m/>
    <m/>
    <s v="Healthier food choices"/>
    <m/>
    <s v="Weight loss programs"/>
    <m/>
    <m/>
    <m/>
    <m/>
    <n v="3"/>
    <n v="1"/>
    <m/>
    <n v="0"/>
    <n v="0"/>
    <n v="0"/>
    <n v="1"/>
    <n v="0"/>
    <n v="0"/>
    <n v="1"/>
    <n v="0"/>
    <n v="1"/>
    <n v="0"/>
    <n v="0"/>
    <n v="0"/>
    <m/>
    <m/>
    <n v="3"/>
    <n v="3"/>
    <s v="Correct"/>
    <x v="1"/>
    <x v="37"/>
    <x v="0"/>
    <x v="64"/>
    <x v="4"/>
    <x v="2"/>
    <s v="English, Portuguese, Spanish"/>
    <x v="4"/>
    <x v="7"/>
    <x v="6"/>
    <x v="1"/>
    <x v="1"/>
    <s v="Yes"/>
    <m/>
  </r>
  <r>
    <n v="450"/>
    <s v="Clean air &amp; water"/>
    <m/>
    <m/>
    <m/>
    <m/>
    <m/>
    <m/>
    <s v="Safe childcare options"/>
    <m/>
    <m/>
    <m/>
    <m/>
    <m/>
    <n v="2"/>
    <n v="1.5"/>
    <m/>
    <n v="1"/>
    <n v="0"/>
    <n v="0"/>
    <n v="0"/>
    <n v="0"/>
    <n v="0"/>
    <n v="0"/>
    <n v="1"/>
    <n v="0"/>
    <n v="0"/>
    <n v="0"/>
    <n v="0"/>
    <m/>
    <m/>
    <n v="2"/>
    <n v="2"/>
    <s v="Correct"/>
    <x v="1"/>
    <x v="43"/>
    <x v="0"/>
    <x v="55"/>
    <x v="1"/>
    <x v="1"/>
    <s v="English"/>
    <x v="5"/>
    <x v="0"/>
    <x v="0"/>
    <x v="2"/>
    <x v="0"/>
    <s v="Yes"/>
    <m/>
  </r>
  <r>
    <n v="451"/>
    <m/>
    <m/>
    <m/>
    <m/>
    <s v="Recreation facilities"/>
    <m/>
    <m/>
    <s v="Safe childcare options"/>
    <m/>
    <s v="Job opportunities"/>
    <m/>
    <m/>
    <m/>
    <n v="3"/>
    <n v="1"/>
    <m/>
    <n v="0"/>
    <n v="0"/>
    <n v="0"/>
    <n v="0"/>
    <n v="1"/>
    <n v="0"/>
    <n v="0"/>
    <n v="1"/>
    <n v="0"/>
    <n v="1"/>
    <n v="0"/>
    <n v="0"/>
    <m/>
    <m/>
    <n v="3"/>
    <n v="3"/>
    <s v="Correct"/>
    <x v="1"/>
    <x v="22"/>
    <x v="1"/>
    <x v="29"/>
    <x v="0"/>
    <x v="1"/>
    <s v="English"/>
    <x v="1"/>
    <x v="5"/>
    <x v="4"/>
    <x v="2"/>
    <x v="4"/>
    <s v="Yes"/>
    <m/>
  </r>
  <r>
    <n v="452"/>
    <m/>
    <m/>
    <m/>
    <s v="Drug &amp; alcohol rehabilitation services"/>
    <m/>
    <m/>
    <m/>
    <m/>
    <m/>
    <s v="Job opportunities"/>
    <m/>
    <m/>
    <m/>
    <n v="2"/>
    <n v="1.5"/>
    <m/>
    <n v="0"/>
    <n v="0"/>
    <n v="0"/>
    <n v="1"/>
    <n v="0"/>
    <n v="0"/>
    <n v="0"/>
    <n v="0"/>
    <n v="0"/>
    <n v="1"/>
    <n v="0"/>
    <n v="0"/>
    <m/>
    <m/>
    <n v="2"/>
    <n v="2"/>
    <s v="Correct"/>
    <x v="0"/>
    <x v="30"/>
    <x v="2"/>
    <x v="100"/>
    <x v="1"/>
    <x v="1"/>
    <s v="English"/>
    <x v="6"/>
    <x v="1"/>
    <x v="0"/>
    <x v="2"/>
    <x v="0"/>
    <s v="Yes"/>
    <m/>
  </r>
  <r>
    <n v="453"/>
    <s v="Clean air &amp; water"/>
    <m/>
    <m/>
    <m/>
    <s v="Recreation facilities"/>
    <m/>
    <s v="Healthier food choices"/>
    <m/>
    <m/>
    <m/>
    <m/>
    <m/>
    <m/>
    <n v="3"/>
    <n v="1"/>
    <m/>
    <n v="1"/>
    <n v="0"/>
    <n v="0"/>
    <n v="0"/>
    <n v="1"/>
    <n v="0"/>
    <n v="1"/>
    <n v="0"/>
    <n v="0"/>
    <n v="0"/>
    <n v="0"/>
    <n v="0"/>
    <m/>
    <m/>
    <n v="3"/>
    <n v="3"/>
    <s v="Correct"/>
    <x v="0"/>
    <x v="10"/>
    <x v="0"/>
    <x v="128"/>
    <x v="5"/>
    <x v="1"/>
    <s v="English, Spanish, Chinese"/>
    <x v="5"/>
    <x v="6"/>
    <x v="0"/>
    <x v="2"/>
    <x v="0"/>
    <s v="Yes"/>
    <m/>
  </r>
  <r>
    <n v="454"/>
    <s v="Clean air &amp; water"/>
    <m/>
    <m/>
    <m/>
    <m/>
    <m/>
    <m/>
    <m/>
    <m/>
    <m/>
    <m/>
    <m/>
    <m/>
    <n v="1"/>
    <n v="3"/>
    <m/>
    <n v="1"/>
    <n v="0"/>
    <n v="0"/>
    <n v="0"/>
    <n v="0"/>
    <n v="0"/>
    <n v="0"/>
    <n v="0"/>
    <n v="0"/>
    <n v="0"/>
    <n v="0"/>
    <n v="0"/>
    <m/>
    <m/>
    <n v="1"/>
    <n v="1"/>
    <s v="Correct"/>
    <x v="0"/>
    <x v="14"/>
    <x v="0"/>
    <x v="129"/>
    <x v="5"/>
    <x v="1"/>
    <s v="Chinese"/>
    <x v="1"/>
    <x v="2"/>
    <x v="6"/>
    <x v="2"/>
    <x v="3"/>
    <m/>
    <m/>
  </r>
  <r>
    <n v="455"/>
    <s v="Clean air &amp; water"/>
    <m/>
    <m/>
    <m/>
    <m/>
    <m/>
    <m/>
    <m/>
    <m/>
    <m/>
    <m/>
    <m/>
    <m/>
    <n v="1"/>
    <n v="3"/>
    <m/>
    <n v="1"/>
    <n v="0"/>
    <n v="0"/>
    <n v="0"/>
    <n v="0"/>
    <n v="0"/>
    <n v="0"/>
    <n v="0"/>
    <n v="0"/>
    <n v="0"/>
    <n v="0"/>
    <n v="0"/>
    <m/>
    <m/>
    <n v="1"/>
    <n v="1"/>
    <s v="Correct"/>
    <x v="0"/>
    <x v="24"/>
    <x v="0"/>
    <x v="130"/>
    <x v="5"/>
    <x v="1"/>
    <s v="Chinese"/>
    <x v="2"/>
    <x v="4"/>
    <x v="0"/>
    <x v="2"/>
    <x v="3"/>
    <m/>
    <m/>
  </r>
  <r>
    <n v="456"/>
    <m/>
    <m/>
    <m/>
    <s v="Drug &amp; alcohol rehabilitation services"/>
    <m/>
    <m/>
    <s v="Healthier food choices"/>
    <m/>
    <m/>
    <s v="Job opportunities"/>
    <m/>
    <m/>
    <m/>
    <n v="3"/>
    <n v="1"/>
    <m/>
    <n v="0"/>
    <n v="0"/>
    <n v="0"/>
    <n v="1"/>
    <n v="0"/>
    <n v="0"/>
    <n v="1"/>
    <n v="0"/>
    <n v="0"/>
    <n v="1"/>
    <n v="0"/>
    <n v="0"/>
    <m/>
    <m/>
    <n v="3"/>
    <n v="3"/>
    <s v="Correct"/>
    <x v="1"/>
    <x v="20"/>
    <x v="0"/>
    <x v="93"/>
    <x v="1"/>
    <x v="2"/>
    <s v="English"/>
    <x v="0"/>
    <x v="4"/>
    <x v="0"/>
    <x v="2"/>
    <x v="0"/>
    <s v="Yes"/>
    <m/>
  </r>
  <r>
    <n v="457"/>
    <m/>
    <m/>
    <s v="Smoking cessation programs"/>
    <m/>
    <s v="Recreation facilities"/>
    <m/>
    <m/>
    <m/>
    <s v="Weight loss programs"/>
    <m/>
    <m/>
    <m/>
    <m/>
    <n v="3"/>
    <n v="1"/>
    <m/>
    <n v="0"/>
    <n v="0"/>
    <n v="1"/>
    <n v="0"/>
    <n v="1"/>
    <n v="0"/>
    <n v="0"/>
    <n v="0"/>
    <n v="1"/>
    <n v="0"/>
    <n v="0"/>
    <n v="0"/>
    <m/>
    <m/>
    <n v="3"/>
    <n v="3"/>
    <s v="Correct"/>
    <x v="1"/>
    <x v="47"/>
    <x v="0"/>
    <x v="6"/>
    <x v="1"/>
    <x v="1"/>
    <s v="English"/>
    <x v="5"/>
    <x v="6"/>
    <x v="0"/>
    <x v="2"/>
    <x v="0"/>
    <s v="Yes"/>
    <m/>
  </r>
  <r>
    <n v="458"/>
    <s v="Clean air &amp; water"/>
    <m/>
    <s v="Smoking cessation programs"/>
    <m/>
    <m/>
    <m/>
    <s v="Healthier food choices"/>
    <m/>
    <m/>
    <m/>
    <m/>
    <m/>
    <m/>
    <n v="3"/>
    <n v="1"/>
    <m/>
    <n v="1"/>
    <n v="0"/>
    <n v="1"/>
    <n v="0"/>
    <n v="0"/>
    <n v="0"/>
    <n v="1"/>
    <n v="0"/>
    <n v="0"/>
    <n v="0"/>
    <n v="0"/>
    <n v="0"/>
    <m/>
    <m/>
    <n v="3"/>
    <n v="3"/>
    <s v="Correct"/>
    <x v="1"/>
    <x v="64"/>
    <x v="0"/>
    <x v="17"/>
    <x v="5"/>
    <x v="1"/>
    <s v="Other"/>
    <x v="1"/>
    <x v="7"/>
    <x v="0"/>
    <x v="2"/>
    <x v="0"/>
    <s v="Yes"/>
    <m/>
  </r>
  <r>
    <n v="459"/>
    <s v="Clean air &amp; water"/>
    <m/>
    <m/>
    <m/>
    <m/>
    <m/>
    <s v="Healthier food choices"/>
    <m/>
    <m/>
    <m/>
    <s v="Safe places to walk/play"/>
    <m/>
    <m/>
    <n v="3"/>
    <n v="1"/>
    <m/>
    <n v="1"/>
    <n v="0"/>
    <n v="0"/>
    <n v="0"/>
    <n v="0"/>
    <n v="0"/>
    <n v="1"/>
    <n v="0"/>
    <n v="0"/>
    <n v="0"/>
    <n v="1"/>
    <n v="0"/>
    <m/>
    <m/>
    <n v="3"/>
    <n v="3"/>
    <s v="Correct"/>
    <x v="0"/>
    <x v="27"/>
    <x v="1"/>
    <x v="32"/>
    <x v="0"/>
    <x v="1"/>
    <s v="English"/>
    <x v="0"/>
    <x v="7"/>
    <x v="0"/>
    <x v="2"/>
    <x v="0"/>
    <s v="Yes"/>
    <m/>
  </r>
  <r>
    <n v="460"/>
    <m/>
    <m/>
    <m/>
    <m/>
    <m/>
    <m/>
    <s v="Healthier food choices"/>
    <m/>
    <m/>
    <s v="Job opportunities"/>
    <m/>
    <m/>
    <m/>
    <n v="2"/>
    <n v="1.5"/>
    <m/>
    <n v="0"/>
    <n v="0"/>
    <n v="0"/>
    <n v="0"/>
    <n v="0"/>
    <n v="0"/>
    <n v="1"/>
    <n v="0"/>
    <n v="0"/>
    <n v="1"/>
    <n v="0"/>
    <n v="0"/>
    <m/>
    <m/>
    <n v="2"/>
    <n v="2"/>
    <s v="Correct"/>
    <x v="1"/>
    <x v="42"/>
    <x v="1"/>
    <x v="131"/>
    <x v="1"/>
    <x v="1"/>
    <s v="English"/>
    <x v="2"/>
    <x v="6"/>
    <x v="0"/>
    <x v="2"/>
    <x v="0"/>
    <s v="Yes"/>
    <m/>
  </r>
  <r>
    <n v="461"/>
    <s v="Clean air &amp; water"/>
    <m/>
    <m/>
    <m/>
    <m/>
    <s v="Transportation"/>
    <m/>
    <m/>
    <m/>
    <m/>
    <s v="Safe places to walk/play"/>
    <m/>
    <m/>
    <n v="3"/>
    <n v="1"/>
    <m/>
    <n v="1"/>
    <n v="0"/>
    <n v="0"/>
    <n v="0"/>
    <n v="0"/>
    <n v="1"/>
    <n v="0"/>
    <n v="0"/>
    <n v="0"/>
    <n v="0"/>
    <n v="1"/>
    <n v="0"/>
    <m/>
    <m/>
    <n v="3"/>
    <n v="3"/>
    <s v="Correct"/>
    <x v="1"/>
    <x v="13"/>
    <x v="0"/>
    <x v="132"/>
    <x v="1"/>
    <x v="1"/>
    <s v="English"/>
    <x v="6"/>
    <x v="1"/>
    <x v="2"/>
    <x v="2"/>
    <x v="4"/>
    <s v="No"/>
    <m/>
  </r>
  <r>
    <n v="462"/>
    <m/>
    <m/>
    <s v="Smoking cessation programs"/>
    <m/>
    <m/>
    <m/>
    <m/>
    <m/>
    <m/>
    <m/>
    <m/>
    <m/>
    <m/>
    <n v="1"/>
    <n v="3"/>
    <m/>
    <n v="0"/>
    <n v="0"/>
    <n v="1"/>
    <n v="0"/>
    <n v="0"/>
    <n v="0"/>
    <n v="0"/>
    <n v="0"/>
    <n v="0"/>
    <n v="0"/>
    <n v="0"/>
    <n v="0"/>
    <m/>
    <m/>
    <n v="1"/>
    <n v="1"/>
    <s v="Correct"/>
    <x v="1"/>
    <x v="73"/>
    <x v="0"/>
    <x v="113"/>
    <x v="1"/>
    <x v="1"/>
    <s v="English"/>
    <x v="5"/>
    <x v="7"/>
    <x v="0"/>
    <x v="2"/>
    <x v="0"/>
    <s v="Yes"/>
    <m/>
  </r>
  <r>
    <n v="463"/>
    <m/>
    <s v="Mental health services"/>
    <m/>
    <m/>
    <s v="Recreation facilities"/>
    <m/>
    <s v="Healthier food choices"/>
    <m/>
    <m/>
    <m/>
    <m/>
    <m/>
    <m/>
    <n v="3"/>
    <n v="1"/>
    <m/>
    <n v="0"/>
    <n v="1"/>
    <n v="0"/>
    <n v="0"/>
    <n v="1"/>
    <n v="0"/>
    <n v="1"/>
    <n v="0"/>
    <n v="0"/>
    <n v="0"/>
    <n v="0"/>
    <n v="0"/>
    <m/>
    <m/>
    <n v="3"/>
    <n v="3"/>
    <s v="Correct"/>
    <x v="0"/>
    <x v="66"/>
    <x v="0"/>
    <x v="0"/>
    <x v="0"/>
    <x v="1"/>
    <s v="English"/>
    <x v="5"/>
    <x v="1"/>
    <x v="2"/>
    <x v="2"/>
    <x v="5"/>
    <s v="Yes"/>
    <m/>
  </r>
  <r>
    <n v="464"/>
    <m/>
    <m/>
    <m/>
    <m/>
    <m/>
    <m/>
    <s v="Healthier food choices"/>
    <m/>
    <m/>
    <s v="Job opportunities"/>
    <s v="Safe places to walk/play"/>
    <m/>
    <m/>
    <n v="3"/>
    <n v="1"/>
    <m/>
    <n v="0"/>
    <n v="0"/>
    <n v="0"/>
    <n v="0"/>
    <n v="0"/>
    <n v="0"/>
    <n v="1"/>
    <n v="0"/>
    <n v="0"/>
    <n v="1"/>
    <n v="1"/>
    <n v="0"/>
    <m/>
    <m/>
    <n v="3"/>
    <n v="3"/>
    <s v="Correct"/>
    <x v="1"/>
    <x v="13"/>
    <x v="0"/>
    <x v="132"/>
    <x v="1"/>
    <x v="1"/>
    <s v="English"/>
    <x v="5"/>
    <x v="7"/>
    <x v="2"/>
    <x v="2"/>
    <x v="0"/>
    <s v="Yes"/>
    <m/>
  </r>
  <r>
    <n v="465"/>
    <s v="Clean air &amp; water"/>
    <s v="Mental health services"/>
    <m/>
    <m/>
    <m/>
    <m/>
    <s v="Healthier food choices"/>
    <m/>
    <m/>
    <m/>
    <m/>
    <m/>
    <m/>
    <n v="3"/>
    <n v="1"/>
    <m/>
    <n v="1"/>
    <n v="1"/>
    <n v="0"/>
    <n v="0"/>
    <n v="0"/>
    <n v="0"/>
    <n v="1"/>
    <n v="0"/>
    <n v="0"/>
    <n v="0"/>
    <n v="0"/>
    <n v="0"/>
    <m/>
    <m/>
    <n v="3"/>
    <n v="3"/>
    <s v="Correct"/>
    <x v="0"/>
    <x v="66"/>
    <x v="1"/>
    <x v="115"/>
    <x v="1"/>
    <x v="1"/>
    <s v="English"/>
    <x v="4"/>
    <x v="4"/>
    <x v="2"/>
    <x v="2"/>
    <x v="5"/>
    <s v="No"/>
    <m/>
  </r>
  <r>
    <n v="466"/>
    <m/>
    <m/>
    <m/>
    <m/>
    <m/>
    <m/>
    <s v="Healthier food choices"/>
    <m/>
    <s v="Weight loss programs"/>
    <m/>
    <s v="Safe places to walk/play"/>
    <m/>
    <m/>
    <n v="3"/>
    <n v="1"/>
    <m/>
    <n v="0"/>
    <n v="0"/>
    <n v="0"/>
    <n v="0"/>
    <n v="0"/>
    <n v="0"/>
    <n v="1"/>
    <n v="0"/>
    <n v="1"/>
    <n v="0"/>
    <n v="1"/>
    <n v="0"/>
    <m/>
    <m/>
    <n v="3"/>
    <n v="3"/>
    <s v="Correct"/>
    <x v="0"/>
    <x v="3"/>
    <x v="2"/>
    <x v="43"/>
    <x v="12"/>
    <x v="2"/>
    <s v="English, Spanish"/>
    <x v="1"/>
    <x v="0"/>
    <x v="0"/>
    <x v="1"/>
    <x v="1"/>
    <s v="Yes"/>
    <m/>
  </r>
  <r>
    <n v="467"/>
    <s v="Clean air &amp; water"/>
    <m/>
    <m/>
    <m/>
    <m/>
    <m/>
    <m/>
    <m/>
    <m/>
    <m/>
    <m/>
    <m/>
    <m/>
    <n v="1"/>
    <n v="3"/>
    <m/>
    <n v="1"/>
    <n v="0"/>
    <n v="0"/>
    <n v="0"/>
    <n v="0"/>
    <n v="0"/>
    <n v="0"/>
    <n v="0"/>
    <n v="0"/>
    <n v="0"/>
    <n v="0"/>
    <n v="0"/>
    <m/>
    <m/>
    <n v="1"/>
    <n v="1"/>
    <s v="Correct"/>
    <x v="0"/>
    <x v="4"/>
    <x v="0"/>
    <x v="14"/>
    <x v="1"/>
    <x v="1"/>
    <s v="English"/>
    <x v="6"/>
    <x v="1"/>
    <x v="0"/>
    <x v="2"/>
    <x v="3"/>
    <s v="Yes"/>
    <m/>
  </r>
  <r>
    <n v="468"/>
    <m/>
    <s v="Mental health services"/>
    <m/>
    <s v="Drug &amp; alcohol rehabilitation services"/>
    <m/>
    <m/>
    <m/>
    <m/>
    <m/>
    <m/>
    <m/>
    <m/>
    <m/>
    <n v="2"/>
    <n v="1.5"/>
    <m/>
    <n v="0"/>
    <n v="1"/>
    <n v="0"/>
    <n v="1"/>
    <n v="0"/>
    <n v="0"/>
    <n v="0"/>
    <n v="0"/>
    <n v="0"/>
    <n v="0"/>
    <n v="0"/>
    <n v="0"/>
    <m/>
    <m/>
    <n v="2"/>
    <n v="2"/>
    <s v="Correct"/>
    <x v="0"/>
    <x v="44"/>
    <x v="2"/>
    <x v="43"/>
    <x v="1"/>
    <x v="1"/>
    <s v="English"/>
    <x v="5"/>
    <x v="4"/>
    <x v="0"/>
    <x v="2"/>
    <x v="5"/>
    <s v="Yes"/>
    <m/>
  </r>
  <r>
    <n v="469"/>
    <s v="Clean air &amp; water"/>
    <m/>
    <m/>
    <m/>
    <m/>
    <m/>
    <s v="Healthier food choices"/>
    <m/>
    <m/>
    <m/>
    <s v="Safe places to walk/play"/>
    <m/>
    <m/>
    <n v="3"/>
    <n v="1"/>
    <m/>
    <n v="1"/>
    <n v="0"/>
    <n v="0"/>
    <n v="0"/>
    <n v="0"/>
    <n v="0"/>
    <n v="1"/>
    <n v="0"/>
    <n v="0"/>
    <n v="0"/>
    <n v="1"/>
    <n v="0"/>
    <m/>
    <m/>
    <n v="3"/>
    <n v="3"/>
    <s v="Correct"/>
    <x v="1"/>
    <x v="47"/>
    <x v="0"/>
    <x v="80"/>
    <x v="5"/>
    <x v="1"/>
    <s v="English"/>
    <x v="6"/>
    <x v="7"/>
    <x v="0"/>
    <x v="2"/>
    <x v="0"/>
    <s v="Yes"/>
    <m/>
  </r>
  <r>
    <n v="470"/>
    <m/>
    <m/>
    <m/>
    <s v="Drug &amp; alcohol rehabilitation services"/>
    <m/>
    <m/>
    <m/>
    <m/>
    <m/>
    <m/>
    <m/>
    <m/>
    <m/>
    <n v="1"/>
    <n v="3"/>
    <m/>
    <n v="0"/>
    <n v="0"/>
    <n v="0"/>
    <n v="1"/>
    <n v="0"/>
    <n v="0"/>
    <n v="0"/>
    <n v="0"/>
    <n v="0"/>
    <n v="0"/>
    <n v="0"/>
    <n v="0"/>
    <m/>
    <m/>
    <n v="1"/>
    <n v="1"/>
    <s v="Correct"/>
    <x v="1"/>
    <x v="55"/>
    <x v="1"/>
    <x v="32"/>
    <x v="1"/>
    <x v="1"/>
    <s v="English"/>
    <x v="5"/>
    <x v="4"/>
    <x v="0"/>
    <x v="2"/>
    <x v="0"/>
    <s v="Yes"/>
    <m/>
  </r>
  <r>
    <n v="471"/>
    <s v="Clean air &amp; water"/>
    <m/>
    <m/>
    <s v="Drug &amp; alcohol rehabilitation services"/>
    <s v="Recreation facilities"/>
    <m/>
    <m/>
    <m/>
    <m/>
    <m/>
    <m/>
    <m/>
    <m/>
    <n v="3"/>
    <n v="1"/>
    <m/>
    <n v="1"/>
    <n v="0"/>
    <n v="0"/>
    <n v="1"/>
    <n v="1"/>
    <n v="0"/>
    <n v="0"/>
    <n v="0"/>
    <n v="0"/>
    <n v="0"/>
    <n v="0"/>
    <n v="0"/>
    <m/>
    <m/>
    <n v="3"/>
    <n v="3"/>
    <s v="Correct"/>
    <x v="0"/>
    <x v="66"/>
    <x v="2"/>
    <x v="91"/>
    <x v="1"/>
    <x v="1"/>
    <s v="English"/>
    <x v="0"/>
    <x v="4"/>
    <x v="0"/>
    <x v="2"/>
    <x v="5"/>
    <s v="Yes"/>
    <m/>
  </r>
  <r>
    <n v="472"/>
    <s v="Clean air &amp; water"/>
    <s v="Mental health services"/>
    <m/>
    <m/>
    <s v="Recreation facilities"/>
    <m/>
    <m/>
    <m/>
    <m/>
    <m/>
    <m/>
    <m/>
    <m/>
    <n v="3"/>
    <n v="1"/>
    <m/>
    <n v="1"/>
    <n v="1"/>
    <n v="0"/>
    <n v="0"/>
    <n v="1"/>
    <n v="0"/>
    <n v="0"/>
    <n v="0"/>
    <n v="0"/>
    <n v="0"/>
    <n v="0"/>
    <n v="0"/>
    <m/>
    <m/>
    <n v="3"/>
    <n v="3"/>
    <s v="Correct"/>
    <x v="0"/>
    <x v="60"/>
    <x v="0"/>
    <x v="17"/>
    <x v="1"/>
    <x v="1"/>
    <s v="English"/>
    <x v="4"/>
    <x v="7"/>
    <x v="2"/>
    <x v="2"/>
    <x v="6"/>
    <s v="No"/>
    <m/>
  </r>
  <r>
    <n v="473"/>
    <m/>
    <m/>
    <s v="Smoking cessation programs"/>
    <m/>
    <m/>
    <s v="Transportation"/>
    <s v="Healthier food choices"/>
    <m/>
    <m/>
    <m/>
    <m/>
    <m/>
    <m/>
    <n v="3"/>
    <n v="1"/>
    <m/>
    <n v="0"/>
    <n v="0"/>
    <n v="1"/>
    <n v="0"/>
    <n v="0"/>
    <n v="1"/>
    <n v="1"/>
    <n v="0"/>
    <n v="0"/>
    <n v="0"/>
    <n v="0"/>
    <n v="0"/>
    <m/>
    <m/>
    <n v="3"/>
    <n v="3"/>
    <s v="Correct"/>
    <x v="1"/>
    <x v="62"/>
    <x v="0"/>
    <x v="17"/>
    <x v="1"/>
    <x v="1"/>
    <s v="English"/>
    <x v="3"/>
    <x v="8"/>
    <x v="2"/>
    <x v="2"/>
    <x v="5"/>
    <s v="No"/>
    <m/>
  </r>
  <r>
    <n v="474"/>
    <m/>
    <m/>
    <m/>
    <m/>
    <m/>
    <m/>
    <m/>
    <m/>
    <m/>
    <m/>
    <m/>
    <m/>
    <m/>
    <n v="0"/>
    <e v="#DIV/0!"/>
    <m/>
    <n v="0"/>
    <n v="0"/>
    <n v="0"/>
    <n v="0"/>
    <n v="0"/>
    <n v="0"/>
    <n v="0"/>
    <n v="0"/>
    <n v="0"/>
    <n v="0"/>
    <n v="0"/>
    <n v="0"/>
    <m/>
    <m/>
    <n v="0"/>
    <n v="0"/>
    <s v="Correct"/>
    <x v="1"/>
    <x v="69"/>
    <x v="0"/>
    <x v="17"/>
    <x v="5"/>
    <x v="1"/>
    <s v="English"/>
    <x v="5"/>
    <x v="7"/>
    <x v="2"/>
    <x v="2"/>
    <x v="6"/>
    <s v="Yes"/>
    <m/>
  </r>
  <r>
    <n v="475"/>
    <m/>
    <m/>
    <m/>
    <m/>
    <m/>
    <s v="Transportation"/>
    <m/>
    <m/>
    <m/>
    <m/>
    <m/>
    <m/>
    <m/>
    <n v="1"/>
    <n v="3"/>
    <m/>
    <n v="0"/>
    <n v="0"/>
    <n v="0"/>
    <n v="0"/>
    <n v="0"/>
    <n v="1"/>
    <n v="0"/>
    <n v="0"/>
    <n v="0"/>
    <n v="0"/>
    <n v="0"/>
    <n v="0"/>
    <m/>
    <m/>
    <n v="1"/>
    <n v="1"/>
    <s v="Correct"/>
    <x v="1"/>
    <x v="73"/>
    <x v="0"/>
    <x v="17"/>
    <x v="5"/>
    <x v="1"/>
    <s v="English"/>
    <x v="1"/>
    <x v="7"/>
    <x v="2"/>
    <x v="2"/>
    <x v="0"/>
    <s v="Yes"/>
    <m/>
  </r>
  <r>
    <n v="476"/>
    <s v="Clean air &amp; water"/>
    <m/>
    <m/>
    <m/>
    <m/>
    <m/>
    <m/>
    <m/>
    <s v="Weight loss programs"/>
    <s v="Job opportunities"/>
    <m/>
    <m/>
    <m/>
    <n v="3"/>
    <n v="1"/>
    <m/>
    <n v="1"/>
    <n v="0"/>
    <n v="0"/>
    <n v="0"/>
    <n v="0"/>
    <n v="0"/>
    <n v="0"/>
    <n v="0"/>
    <n v="1"/>
    <n v="1"/>
    <n v="0"/>
    <n v="0"/>
    <m/>
    <m/>
    <n v="3"/>
    <n v="3"/>
    <s v="Correct"/>
    <x v="0"/>
    <x v="10"/>
    <x v="0"/>
    <x v="83"/>
    <x v="5"/>
    <x v="1"/>
    <s v="English"/>
    <x v="0"/>
    <x v="8"/>
    <x v="0"/>
    <x v="2"/>
    <x v="3"/>
    <s v="Yes"/>
    <m/>
  </r>
  <r>
    <n v="477"/>
    <m/>
    <s v="Mental health services"/>
    <m/>
    <m/>
    <m/>
    <m/>
    <s v="Healthier food choices"/>
    <m/>
    <m/>
    <m/>
    <m/>
    <m/>
    <m/>
    <n v="2"/>
    <n v="1.5"/>
    <m/>
    <n v="0"/>
    <n v="1"/>
    <n v="0"/>
    <n v="0"/>
    <n v="0"/>
    <n v="0"/>
    <n v="1"/>
    <n v="0"/>
    <n v="0"/>
    <n v="0"/>
    <n v="0"/>
    <n v="0"/>
    <m/>
    <m/>
    <n v="2"/>
    <n v="2"/>
    <s v="Correct"/>
    <x v="0"/>
    <x v="2"/>
    <x v="0"/>
    <x v="13"/>
    <x v="1"/>
    <x v="1"/>
    <s v="English"/>
    <x v="4"/>
    <x v="4"/>
    <x v="2"/>
    <x v="2"/>
    <x v="5"/>
    <m/>
    <m/>
  </r>
  <r>
    <n v="478"/>
    <m/>
    <m/>
    <m/>
    <m/>
    <m/>
    <m/>
    <s v="Healthier food choices"/>
    <m/>
    <s v="Weight loss programs"/>
    <s v="Job opportunities"/>
    <m/>
    <m/>
    <m/>
    <n v="3"/>
    <n v="1"/>
    <m/>
    <n v="0"/>
    <n v="0"/>
    <n v="0"/>
    <n v="0"/>
    <n v="0"/>
    <n v="0"/>
    <n v="1"/>
    <n v="0"/>
    <n v="1"/>
    <n v="1"/>
    <n v="0"/>
    <n v="0"/>
    <m/>
    <m/>
    <n v="3"/>
    <n v="3"/>
    <s v="Correct"/>
    <x v="0"/>
    <x v="12"/>
    <x v="0"/>
    <x v="17"/>
    <x v="1"/>
    <x v="1"/>
    <s v="English"/>
    <x v="3"/>
    <x v="6"/>
    <x v="0"/>
    <x v="2"/>
    <x v="4"/>
    <m/>
    <m/>
  </r>
  <r>
    <n v="479"/>
    <s v="Clean air &amp; water"/>
    <m/>
    <m/>
    <m/>
    <m/>
    <s v="Transportation"/>
    <m/>
    <m/>
    <m/>
    <m/>
    <s v="Safe places to walk/play"/>
    <m/>
    <m/>
    <n v="3"/>
    <n v="1"/>
    <m/>
    <n v="1"/>
    <n v="0"/>
    <n v="0"/>
    <n v="0"/>
    <n v="0"/>
    <n v="1"/>
    <n v="0"/>
    <n v="0"/>
    <n v="0"/>
    <n v="0"/>
    <n v="1"/>
    <n v="0"/>
    <m/>
    <m/>
    <n v="3"/>
    <n v="3"/>
    <s v="Correct"/>
    <x v="0"/>
    <x v="66"/>
    <x v="0"/>
    <x v="17"/>
    <x v="1"/>
    <x v="1"/>
    <m/>
    <x v="3"/>
    <x v="7"/>
    <x v="1"/>
    <x v="0"/>
    <x v="3"/>
    <s v="No"/>
    <m/>
  </r>
  <r>
    <n v="480"/>
    <m/>
    <m/>
    <m/>
    <m/>
    <m/>
    <m/>
    <m/>
    <m/>
    <m/>
    <m/>
    <s v="Safe places to walk/play"/>
    <m/>
    <m/>
    <n v="1"/>
    <n v="3"/>
    <m/>
    <n v="0"/>
    <n v="0"/>
    <n v="0"/>
    <n v="0"/>
    <n v="0"/>
    <n v="0"/>
    <n v="0"/>
    <n v="0"/>
    <n v="0"/>
    <n v="0"/>
    <n v="1"/>
    <n v="0"/>
    <m/>
    <m/>
    <n v="1"/>
    <n v="1"/>
    <s v="Correct"/>
    <x v="0"/>
    <x v="47"/>
    <x v="0"/>
    <x v="133"/>
    <x v="1"/>
    <x v="1"/>
    <s v="English"/>
    <x v="6"/>
    <x v="1"/>
    <x v="0"/>
    <x v="2"/>
    <x v="3"/>
    <s v="Yes"/>
    <m/>
  </r>
  <r>
    <n v="481"/>
    <s v="Clean air &amp; water"/>
    <m/>
    <m/>
    <s v="Drug &amp; alcohol rehabilitation services"/>
    <m/>
    <m/>
    <m/>
    <m/>
    <m/>
    <m/>
    <m/>
    <m/>
    <m/>
    <n v="2"/>
    <n v="1.5"/>
    <m/>
    <n v="1"/>
    <n v="0"/>
    <n v="0"/>
    <n v="1"/>
    <n v="0"/>
    <n v="0"/>
    <n v="0"/>
    <n v="0"/>
    <n v="0"/>
    <n v="0"/>
    <n v="0"/>
    <n v="0"/>
    <m/>
    <m/>
    <n v="2"/>
    <n v="2"/>
    <s v="Correct"/>
    <x v="1"/>
    <x v="50"/>
    <x v="0"/>
    <x v="17"/>
    <x v="1"/>
    <x v="0"/>
    <s v="Italian"/>
    <x v="6"/>
    <x v="7"/>
    <x v="2"/>
    <x v="2"/>
    <x v="4"/>
    <s v="Yes"/>
    <m/>
  </r>
  <r>
    <n v="482"/>
    <m/>
    <m/>
    <m/>
    <m/>
    <m/>
    <m/>
    <s v="Healthier food choices"/>
    <m/>
    <m/>
    <m/>
    <m/>
    <m/>
    <m/>
    <n v="1"/>
    <n v="3"/>
    <m/>
    <n v="0"/>
    <n v="0"/>
    <n v="0"/>
    <n v="0"/>
    <n v="0"/>
    <n v="0"/>
    <n v="1"/>
    <n v="0"/>
    <n v="0"/>
    <n v="0"/>
    <n v="0"/>
    <n v="0"/>
    <m/>
    <m/>
    <n v="1"/>
    <n v="1"/>
    <s v="Correct"/>
    <x v="1"/>
    <x v="13"/>
    <x v="0"/>
    <x v="112"/>
    <x v="1"/>
    <x v="1"/>
    <s v="English"/>
    <x v="6"/>
    <x v="1"/>
    <x v="2"/>
    <x v="2"/>
    <x v="3"/>
    <s v="No"/>
    <m/>
  </r>
  <r>
    <n v="483"/>
    <m/>
    <m/>
    <m/>
    <m/>
    <s v="Recreation facilities"/>
    <m/>
    <m/>
    <s v="Safe childcare options"/>
    <m/>
    <m/>
    <m/>
    <m/>
    <m/>
    <n v="2"/>
    <n v="1.5"/>
    <m/>
    <n v="0"/>
    <n v="0"/>
    <n v="0"/>
    <n v="0"/>
    <n v="1"/>
    <n v="0"/>
    <n v="0"/>
    <n v="1"/>
    <n v="0"/>
    <n v="0"/>
    <n v="0"/>
    <n v="0"/>
    <m/>
    <m/>
    <n v="2"/>
    <n v="2"/>
    <s v="Correct"/>
    <x v="0"/>
    <x v="53"/>
    <x v="0"/>
    <x v="127"/>
    <x v="1"/>
    <x v="1"/>
    <s v="English"/>
    <x v="6"/>
    <x v="7"/>
    <x v="0"/>
    <x v="2"/>
    <x v="3"/>
    <s v="Yes"/>
    <m/>
  </r>
  <r>
    <n v="484"/>
    <m/>
    <m/>
    <m/>
    <m/>
    <s v="Recreation facilities"/>
    <m/>
    <m/>
    <m/>
    <s v="Weight loss programs"/>
    <m/>
    <m/>
    <m/>
    <m/>
    <n v="2"/>
    <n v="1.5"/>
    <m/>
    <n v="0"/>
    <n v="0"/>
    <n v="0"/>
    <n v="0"/>
    <n v="1"/>
    <n v="0"/>
    <n v="0"/>
    <n v="0"/>
    <n v="1"/>
    <n v="0"/>
    <n v="0"/>
    <n v="0"/>
    <m/>
    <m/>
    <n v="2"/>
    <n v="2"/>
    <s v="Correct"/>
    <x v="0"/>
    <x v="44"/>
    <x v="0"/>
    <x v="17"/>
    <x v="5"/>
    <x v="1"/>
    <s v="English"/>
    <x v="3"/>
    <x v="1"/>
    <x v="2"/>
    <x v="2"/>
    <x v="3"/>
    <s v="Yes"/>
    <m/>
  </r>
  <r>
    <n v="485"/>
    <s v="Clean air &amp; water"/>
    <s v="Mental health services"/>
    <m/>
    <m/>
    <m/>
    <m/>
    <m/>
    <m/>
    <m/>
    <s v="Job opportunities"/>
    <m/>
    <m/>
    <m/>
    <n v="3"/>
    <n v="1"/>
    <m/>
    <n v="1"/>
    <n v="1"/>
    <n v="0"/>
    <n v="0"/>
    <n v="0"/>
    <n v="0"/>
    <n v="0"/>
    <n v="0"/>
    <n v="0"/>
    <n v="1"/>
    <n v="0"/>
    <n v="0"/>
    <m/>
    <m/>
    <n v="3"/>
    <n v="3"/>
    <s v="Correct"/>
    <x v="1"/>
    <x v="78"/>
    <x v="0"/>
    <x v="17"/>
    <x v="5"/>
    <x v="1"/>
    <s v="Chinese"/>
    <x v="0"/>
    <x v="7"/>
    <x v="2"/>
    <x v="2"/>
    <x v="3"/>
    <s v="No"/>
    <m/>
  </r>
  <r>
    <n v="486"/>
    <m/>
    <m/>
    <m/>
    <m/>
    <m/>
    <m/>
    <m/>
    <m/>
    <m/>
    <m/>
    <m/>
    <m/>
    <m/>
    <n v="0"/>
    <e v="#DIV/0!"/>
    <m/>
    <n v="0"/>
    <n v="0"/>
    <n v="0"/>
    <n v="0"/>
    <n v="0"/>
    <n v="0"/>
    <n v="0"/>
    <n v="0"/>
    <n v="0"/>
    <n v="0"/>
    <n v="0"/>
    <n v="0"/>
    <m/>
    <m/>
    <n v="0"/>
    <n v="0"/>
    <s v="Correct"/>
    <x v="0"/>
    <x v="23"/>
    <x v="0"/>
    <x v="134"/>
    <x v="1"/>
    <x v="1"/>
    <s v="English"/>
    <x v="6"/>
    <x v="4"/>
    <x v="0"/>
    <x v="2"/>
    <x v="0"/>
    <s v="Yes"/>
    <m/>
  </r>
  <r>
    <n v="487"/>
    <m/>
    <s v="Mental health services"/>
    <m/>
    <m/>
    <s v="Recreation facilities"/>
    <s v="Transportation"/>
    <m/>
    <m/>
    <m/>
    <m/>
    <m/>
    <m/>
    <m/>
    <n v="3"/>
    <n v="1"/>
    <m/>
    <n v="0"/>
    <n v="1"/>
    <n v="0"/>
    <n v="0"/>
    <n v="1"/>
    <n v="1"/>
    <n v="0"/>
    <n v="0"/>
    <n v="0"/>
    <n v="0"/>
    <n v="0"/>
    <n v="0"/>
    <m/>
    <m/>
    <n v="3"/>
    <n v="3"/>
    <s v="Correct"/>
    <x v="0"/>
    <x v="60"/>
    <x v="0"/>
    <x v="17"/>
    <x v="5"/>
    <x v="1"/>
    <s v="English, Chinese"/>
    <x v="4"/>
    <x v="7"/>
    <x v="2"/>
    <x v="2"/>
    <x v="3"/>
    <s v="Yes"/>
    <m/>
  </r>
  <r>
    <n v="488"/>
    <m/>
    <m/>
    <m/>
    <s v="Drug &amp; alcohol rehabilitation services"/>
    <m/>
    <m/>
    <m/>
    <m/>
    <m/>
    <m/>
    <s v="Safe places to walk/play"/>
    <m/>
    <m/>
    <n v="2"/>
    <n v="1.5"/>
    <m/>
    <n v="0"/>
    <n v="0"/>
    <n v="0"/>
    <n v="1"/>
    <n v="0"/>
    <n v="0"/>
    <n v="0"/>
    <n v="0"/>
    <n v="0"/>
    <n v="0"/>
    <n v="1"/>
    <n v="0"/>
    <m/>
    <m/>
    <n v="2"/>
    <n v="2"/>
    <s v="Correct"/>
    <x v="0"/>
    <x v="9"/>
    <x v="2"/>
    <x v="135"/>
    <x v="1"/>
    <x v="1"/>
    <s v="English"/>
    <x v="6"/>
    <x v="7"/>
    <x v="0"/>
    <x v="2"/>
    <x v="0"/>
    <s v="Yes"/>
    <m/>
  </r>
  <r>
    <n v="489"/>
    <s v="Clean air &amp; water"/>
    <m/>
    <m/>
    <m/>
    <m/>
    <m/>
    <m/>
    <m/>
    <m/>
    <m/>
    <m/>
    <m/>
    <m/>
    <n v="1"/>
    <n v="3"/>
    <m/>
    <n v="1"/>
    <n v="0"/>
    <n v="0"/>
    <n v="0"/>
    <n v="0"/>
    <n v="0"/>
    <n v="0"/>
    <n v="0"/>
    <n v="0"/>
    <n v="0"/>
    <n v="0"/>
    <n v="0"/>
    <m/>
    <m/>
    <n v="1"/>
    <n v="1"/>
    <s v="Correct"/>
    <x v="1"/>
    <x v="11"/>
    <x v="0"/>
    <x v="136"/>
    <x v="1"/>
    <x v="0"/>
    <s v="English"/>
    <x v="3"/>
    <x v="2"/>
    <x v="2"/>
    <x v="2"/>
    <x v="3"/>
    <m/>
    <m/>
  </r>
  <r>
    <n v="490"/>
    <s v="Clean air &amp; water"/>
    <m/>
    <s v="Smoking cessation programs"/>
    <m/>
    <m/>
    <m/>
    <s v="Healthier food choices"/>
    <m/>
    <m/>
    <m/>
    <m/>
    <m/>
    <m/>
    <n v="3"/>
    <n v="1"/>
    <m/>
    <n v="1"/>
    <n v="0"/>
    <n v="1"/>
    <n v="0"/>
    <n v="0"/>
    <n v="0"/>
    <n v="1"/>
    <n v="0"/>
    <n v="0"/>
    <n v="0"/>
    <n v="0"/>
    <n v="0"/>
    <m/>
    <m/>
    <n v="3"/>
    <n v="3"/>
    <s v="Correct"/>
    <x v="0"/>
    <x v="13"/>
    <x v="2"/>
    <x v="91"/>
    <x v="1"/>
    <x v="1"/>
    <s v="English"/>
    <x v="4"/>
    <x v="7"/>
    <x v="2"/>
    <x v="2"/>
    <x v="0"/>
    <s v="No"/>
    <m/>
  </r>
  <r>
    <n v="491"/>
    <m/>
    <m/>
    <m/>
    <m/>
    <m/>
    <m/>
    <m/>
    <s v="Safe childcare options"/>
    <m/>
    <m/>
    <m/>
    <m/>
    <m/>
    <n v="1"/>
    <n v="3"/>
    <m/>
    <n v="0"/>
    <n v="0"/>
    <n v="0"/>
    <n v="0"/>
    <n v="0"/>
    <n v="0"/>
    <n v="0"/>
    <n v="1"/>
    <n v="0"/>
    <n v="0"/>
    <n v="0"/>
    <n v="0"/>
    <m/>
    <m/>
    <n v="1"/>
    <n v="1"/>
    <s v="Correct"/>
    <x v="0"/>
    <x v="9"/>
    <x v="0"/>
    <x v="136"/>
    <x v="1"/>
    <x v="1"/>
    <s v="English"/>
    <x v="3"/>
    <x v="2"/>
    <x v="2"/>
    <x v="2"/>
    <x v="3"/>
    <m/>
    <m/>
  </r>
  <r>
    <n v="492"/>
    <m/>
    <s v="Mental health services"/>
    <m/>
    <s v="Drug &amp; alcohol rehabilitation services"/>
    <m/>
    <m/>
    <m/>
    <m/>
    <s v="Weight loss programs"/>
    <m/>
    <m/>
    <m/>
    <m/>
    <n v="3"/>
    <n v="1"/>
    <m/>
    <n v="0"/>
    <n v="1"/>
    <n v="0"/>
    <n v="1"/>
    <n v="0"/>
    <n v="0"/>
    <n v="0"/>
    <n v="0"/>
    <n v="1"/>
    <n v="0"/>
    <n v="0"/>
    <n v="0"/>
    <m/>
    <m/>
    <n v="3"/>
    <n v="3"/>
    <s v="Correct"/>
    <x v="0"/>
    <x v="49"/>
    <x v="0"/>
    <x v="83"/>
    <x v="5"/>
    <x v="1"/>
    <s v="Chinese"/>
    <x v="0"/>
    <x v="7"/>
    <x v="2"/>
    <x v="3"/>
    <x v="3"/>
    <s v="No"/>
    <m/>
  </r>
  <r>
    <n v="493"/>
    <m/>
    <m/>
    <m/>
    <m/>
    <m/>
    <m/>
    <s v="Healthier food choices"/>
    <s v="Safe childcare options"/>
    <m/>
    <m/>
    <m/>
    <m/>
    <m/>
    <n v="2"/>
    <n v="1.5"/>
    <m/>
    <n v="0"/>
    <n v="0"/>
    <n v="0"/>
    <n v="0"/>
    <n v="0"/>
    <n v="0"/>
    <n v="1"/>
    <n v="1"/>
    <n v="0"/>
    <n v="0"/>
    <n v="0"/>
    <n v="0"/>
    <m/>
    <m/>
    <n v="2"/>
    <n v="2"/>
    <s v="Correct"/>
    <x v="0"/>
    <x v="38"/>
    <x v="2"/>
    <x v="28"/>
    <x v="1"/>
    <x v="1"/>
    <s v="English"/>
    <x v="5"/>
    <x v="1"/>
    <x v="0"/>
    <x v="2"/>
    <x v="0"/>
    <s v="Yes"/>
    <m/>
  </r>
  <r>
    <n v="494"/>
    <s v="Clean air &amp; water"/>
    <m/>
    <m/>
    <m/>
    <m/>
    <m/>
    <m/>
    <m/>
    <m/>
    <m/>
    <m/>
    <m/>
    <m/>
    <n v="1"/>
    <n v="3"/>
    <m/>
    <n v="1"/>
    <n v="0"/>
    <n v="0"/>
    <n v="0"/>
    <n v="0"/>
    <n v="0"/>
    <n v="0"/>
    <n v="0"/>
    <n v="0"/>
    <n v="0"/>
    <n v="0"/>
    <n v="0"/>
    <m/>
    <m/>
    <n v="1"/>
    <n v="1"/>
    <s v="Correct"/>
    <x v="0"/>
    <x v="74"/>
    <x v="0"/>
    <x v="83"/>
    <x v="1"/>
    <x v="1"/>
    <s v="English"/>
    <x v="3"/>
    <x v="1"/>
    <x v="2"/>
    <x v="2"/>
    <x v="5"/>
    <s v="No"/>
    <m/>
  </r>
  <r>
    <n v="495"/>
    <m/>
    <s v="Mental health services"/>
    <m/>
    <m/>
    <m/>
    <s v="Transportation"/>
    <m/>
    <m/>
    <m/>
    <m/>
    <m/>
    <m/>
    <m/>
    <n v="2"/>
    <n v="1.5"/>
    <m/>
    <n v="0"/>
    <n v="1"/>
    <n v="0"/>
    <n v="0"/>
    <n v="0"/>
    <n v="1"/>
    <n v="0"/>
    <n v="0"/>
    <n v="0"/>
    <n v="0"/>
    <n v="0"/>
    <n v="0"/>
    <m/>
    <m/>
    <n v="2"/>
    <n v="2"/>
    <s v="Correct"/>
    <x v="0"/>
    <x v="71"/>
    <x v="0"/>
    <x v="137"/>
    <x v="1"/>
    <x v="1"/>
    <s v="English"/>
    <x v="3"/>
    <x v="7"/>
    <x v="2"/>
    <x v="2"/>
    <x v="5"/>
    <s v="No"/>
    <m/>
  </r>
  <r>
    <n v="496"/>
    <s v="Clean air &amp; water"/>
    <m/>
    <m/>
    <s v="Drug &amp; alcohol rehabilitation services"/>
    <m/>
    <m/>
    <s v="Healthier food choices"/>
    <m/>
    <m/>
    <m/>
    <m/>
    <m/>
    <m/>
    <n v="3"/>
    <n v="1"/>
    <m/>
    <n v="1"/>
    <n v="0"/>
    <n v="0"/>
    <n v="1"/>
    <n v="0"/>
    <n v="0"/>
    <n v="1"/>
    <n v="0"/>
    <n v="0"/>
    <n v="0"/>
    <n v="0"/>
    <n v="0"/>
    <m/>
    <m/>
    <n v="3"/>
    <n v="3"/>
    <s v="Correct"/>
    <x v="0"/>
    <x v="77"/>
    <x v="0"/>
    <x v="138"/>
    <x v="5"/>
    <x v="1"/>
    <s v="English"/>
    <x v="5"/>
    <x v="7"/>
    <x v="0"/>
    <x v="2"/>
    <x v="0"/>
    <s v="Yes"/>
    <m/>
  </r>
  <r>
    <n v="497"/>
    <s v="Clean air &amp; water"/>
    <m/>
    <s v="Smoking cessation programs"/>
    <s v="Drug &amp; alcohol rehabilitation services"/>
    <m/>
    <m/>
    <m/>
    <m/>
    <m/>
    <m/>
    <m/>
    <m/>
    <m/>
    <n v="3"/>
    <n v="1"/>
    <m/>
    <n v="1"/>
    <n v="0"/>
    <n v="1"/>
    <n v="1"/>
    <n v="0"/>
    <n v="0"/>
    <n v="0"/>
    <n v="0"/>
    <n v="0"/>
    <n v="0"/>
    <n v="0"/>
    <n v="0"/>
    <m/>
    <m/>
    <n v="3"/>
    <n v="3"/>
    <s v="Correct"/>
    <x v="0"/>
    <x v="55"/>
    <x v="0"/>
    <x v="130"/>
    <x v="13"/>
    <x v="2"/>
    <s v="English, Spanish"/>
    <x v="5"/>
    <x v="7"/>
    <x v="0"/>
    <x v="2"/>
    <x v="0"/>
    <s v="Yes"/>
    <m/>
  </r>
  <r>
    <n v="498"/>
    <m/>
    <m/>
    <m/>
    <m/>
    <m/>
    <m/>
    <m/>
    <m/>
    <m/>
    <m/>
    <m/>
    <m/>
    <m/>
    <n v="0"/>
    <e v="#DIV/0!"/>
    <m/>
    <n v="0"/>
    <n v="0"/>
    <n v="0"/>
    <n v="0"/>
    <n v="0"/>
    <n v="0"/>
    <n v="0"/>
    <n v="0"/>
    <n v="0"/>
    <n v="0"/>
    <n v="0"/>
    <n v="0"/>
    <m/>
    <m/>
    <n v="0"/>
    <n v="0"/>
    <s v="Correct"/>
    <x v="1"/>
    <x v="11"/>
    <x v="0"/>
    <x v="64"/>
    <x v="1"/>
    <x v="1"/>
    <s v="English"/>
    <x v="3"/>
    <x v="7"/>
    <x v="2"/>
    <x v="2"/>
    <x v="5"/>
    <s v="No"/>
    <m/>
  </r>
  <r>
    <n v="499"/>
    <s v="Clean air &amp; water"/>
    <m/>
    <m/>
    <m/>
    <m/>
    <s v="Transportation"/>
    <m/>
    <m/>
    <m/>
    <m/>
    <m/>
    <m/>
    <m/>
    <n v="2"/>
    <n v="1.5"/>
    <m/>
    <n v="1"/>
    <n v="0"/>
    <n v="0"/>
    <n v="0"/>
    <n v="0"/>
    <n v="1"/>
    <n v="0"/>
    <n v="0"/>
    <n v="0"/>
    <n v="0"/>
    <n v="0"/>
    <n v="0"/>
    <m/>
    <m/>
    <n v="2"/>
    <n v="2"/>
    <s v="Correct"/>
    <x v="0"/>
    <x v="50"/>
    <x v="0"/>
    <x v="87"/>
    <x v="1"/>
    <x v="1"/>
    <s v="English"/>
    <x v="4"/>
    <x v="0"/>
    <x v="0"/>
    <x v="2"/>
    <x v="5"/>
    <s v="No"/>
    <m/>
  </r>
  <r>
    <n v="500"/>
    <s v="Clean air &amp; water"/>
    <m/>
    <m/>
    <m/>
    <s v="Recreation facilities"/>
    <m/>
    <s v="Healthier food choices"/>
    <m/>
    <m/>
    <m/>
    <m/>
    <m/>
    <m/>
    <n v="3"/>
    <n v="1"/>
    <m/>
    <n v="1"/>
    <n v="0"/>
    <n v="0"/>
    <n v="0"/>
    <n v="1"/>
    <n v="0"/>
    <n v="1"/>
    <n v="0"/>
    <n v="0"/>
    <n v="0"/>
    <n v="0"/>
    <n v="0"/>
    <m/>
    <m/>
    <n v="3"/>
    <n v="3"/>
    <s v="Correct"/>
    <x v="0"/>
    <x v="72"/>
    <x v="0"/>
    <x v="64"/>
    <x v="1"/>
    <x v="1"/>
    <s v="English"/>
    <x v="3"/>
    <x v="7"/>
    <x v="2"/>
    <x v="2"/>
    <x v="5"/>
    <s v="Yes"/>
    <m/>
  </r>
  <r>
    <n v="501"/>
    <s v="Clean air &amp; water"/>
    <m/>
    <m/>
    <m/>
    <m/>
    <s v="Transportation"/>
    <m/>
    <m/>
    <m/>
    <m/>
    <m/>
    <m/>
    <m/>
    <n v="2"/>
    <n v="1.5"/>
    <m/>
    <n v="1"/>
    <n v="0"/>
    <n v="0"/>
    <n v="0"/>
    <n v="0"/>
    <n v="1"/>
    <n v="0"/>
    <n v="0"/>
    <n v="0"/>
    <n v="0"/>
    <n v="0"/>
    <n v="0"/>
    <m/>
    <m/>
    <n v="2"/>
    <n v="2"/>
    <s v="Correct"/>
    <x v="1"/>
    <x v="2"/>
    <x v="0"/>
    <x v="134"/>
    <x v="5"/>
    <x v="1"/>
    <s v="English"/>
    <x v="0"/>
    <x v="7"/>
    <x v="2"/>
    <x v="2"/>
    <x v="5"/>
    <s v="Yes"/>
    <m/>
  </r>
  <r>
    <n v="502"/>
    <m/>
    <m/>
    <m/>
    <s v="Drug &amp; alcohol rehabilitation services"/>
    <s v="Recreation facilities"/>
    <m/>
    <m/>
    <m/>
    <s v="Weight loss programs"/>
    <m/>
    <m/>
    <m/>
    <m/>
    <n v="3"/>
    <n v="1"/>
    <m/>
    <n v="0"/>
    <n v="0"/>
    <n v="0"/>
    <n v="1"/>
    <n v="1"/>
    <n v="0"/>
    <n v="0"/>
    <n v="0"/>
    <n v="1"/>
    <n v="0"/>
    <n v="0"/>
    <n v="0"/>
    <m/>
    <m/>
    <n v="3"/>
    <n v="3"/>
    <s v="Correct"/>
    <x v="1"/>
    <x v="7"/>
    <x v="0"/>
    <x v="64"/>
    <x v="0"/>
    <x v="2"/>
    <s v="English, Spanish"/>
    <x v="1"/>
    <x v="7"/>
    <x v="2"/>
    <x v="0"/>
    <x v="2"/>
    <s v="No"/>
    <m/>
  </r>
  <r>
    <n v="503"/>
    <m/>
    <m/>
    <m/>
    <m/>
    <m/>
    <m/>
    <m/>
    <m/>
    <m/>
    <m/>
    <m/>
    <m/>
    <m/>
    <n v="0"/>
    <e v="#DIV/0!"/>
    <m/>
    <n v="0"/>
    <n v="0"/>
    <n v="0"/>
    <n v="0"/>
    <n v="0"/>
    <n v="0"/>
    <n v="0"/>
    <n v="0"/>
    <n v="0"/>
    <n v="0"/>
    <n v="0"/>
    <n v="0"/>
    <m/>
    <m/>
    <n v="0"/>
    <n v="0"/>
    <s v="Correct"/>
    <x v="1"/>
    <x v="19"/>
    <x v="0"/>
    <x v="87"/>
    <x v="1"/>
    <x v="1"/>
    <s v="English"/>
    <x v="5"/>
    <x v="0"/>
    <x v="2"/>
    <x v="2"/>
    <x v="5"/>
    <s v="Yes"/>
    <m/>
  </r>
  <r>
    <n v="504"/>
    <m/>
    <m/>
    <m/>
    <m/>
    <m/>
    <m/>
    <m/>
    <m/>
    <m/>
    <m/>
    <m/>
    <m/>
    <m/>
    <n v="0"/>
    <e v="#DIV/0!"/>
    <m/>
    <n v="0"/>
    <n v="0"/>
    <n v="0"/>
    <n v="0"/>
    <n v="0"/>
    <n v="0"/>
    <n v="0"/>
    <n v="0"/>
    <n v="0"/>
    <n v="0"/>
    <n v="0"/>
    <n v="0"/>
    <m/>
    <m/>
    <n v="0"/>
    <n v="0"/>
    <s v="Correct"/>
    <x v="0"/>
    <x v="14"/>
    <x v="0"/>
    <x v="129"/>
    <x v="1"/>
    <x v="1"/>
    <s v="English"/>
    <x v="0"/>
    <x v="7"/>
    <x v="0"/>
    <x v="2"/>
    <x v="0"/>
    <s v="Yes"/>
    <m/>
  </r>
  <r>
    <n v="505"/>
    <s v="Clean air &amp; water"/>
    <m/>
    <m/>
    <m/>
    <m/>
    <m/>
    <s v="Healthier food choices"/>
    <m/>
    <m/>
    <m/>
    <s v="Safe places to walk/play"/>
    <m/>
    <m/>
    <n v="3"/>
    <n v="1"/>
    <m/>
    <n v="1"/>
    <n v="0"/>
    <n v="0"/>
    <n v="0"/>
    <n v="0"/>
    <n v="0"/>
    <n v="1"/>
    <n v="0"/>
    <n v="0"/>
    <n v="0"/>
    <n v="1"/>
    <n v="0"/>
    <m/>
    <m/>
    <n v="3"/>
    <n v="3"/>
    <s v="Correct"/>
    <x v="1"/>
    <x v="50"/>
    <x v="2"/>
    <x v="139"/>
    <x v="1"/>
    <x v="1"/>
    <s v="English"/>
    <x v="0"/>
    <x v="7"/>
    <x v="2"/>
    <x v="2"/>
    <x v="5"/>
    <s v="Yes"/>
    <m/>
  </r>
  <r>
    <n v="506"/>
    <m/>
    <s v="Mental health services"/>
    <m/>
    <s v="Drug &amp; alcohol rehabilitation services"/>
    <m/>
    <m/>
    <m/>
    <m/>
    <s v="Weight loss programs"/>
    <m/>
    <m/>
    <m/>
    <m/>
    <n v="3"/>
    <n v="1"/>
    <m/>
    <n v="0"/>
    <n v="1"/>
    <n v="0"/>
    <n v="1"/>
    <n v="0"/>
    <n v="0"/>
    <n v="0"/>
    <n v="0"/>
    <n v="1"/>
    <n v="0"/>
    <n v="0"/>
    <n v="0"/>
    <m/>
    <m/>
    <n v="3"/>
    <n v="3"/>
    <s v="Correct"/>
    <x v="0"/>
    <x v="78"/>
    <x v="2"/>
    <x v="139"/>
    <x v="1"/>
    <x v="1"/>
    <s v="English"/>
    <x v="2"/>
    <x v="1"/>
    <x v="2"/>
    <x v="2"/>
    <x v="5"/>
    <s v="No"/>
    <m/>
  </r>
  <r>
    <n v="507"/>
    <s v="Clean air &amp; water"/>
    <m/>
    <s v="Smoking cessation programs"/>
    <m/>
    <m/>
    <m/>
    <m/>
    <s v="Safe childcare options"/>
    <m/>
    <m/>
    <m/>
    <m/>
    <m/>
    <n v="3"/>
    <n v="1"/>
    <m/>
    <n v="1"/>
    <n v="0"/>
    <n v="1"/>
    <n v="0"/>
    <n v="0"/>
    <n v="0"/>
    <n v="0"/>
    <n v="1"/>
    <n v="0"/>
    <n v="0"/>
    <n v="0"/>
    <n v="0"/>
    <m/>
    <m/>
    <n v="3"/>
    <n v="3"/>
    <s v="Correct"/>
    <x v="0"/>
    <x v="13"/>
    <x v="2"/>
    <x v="28"/>
    <x v="1"/>
    <x v="1"/>
    <s v="English"/>
    <x v="5"/>
    <x v="0"/>
    <x v="0"/>
    <x v="2"/>
    <x v="0"/>
    <s v="Yes"/>
    <m/>
  </r>
  <r>
    <n v="508"/>
    <m/>
    <s v="Mental health services"/>
    <m/>
    <m/>
    <m/>
    <m/>
    <m/>
    <m/>
    <m/>
    <m/>
    <m/>
    <m/>
    <m/>
    <n v="1"/>
    <n v="3"/>
    <m/>
    <n v="0"/>
    <n v="1"/>
    <n v="0"/>
    <n v="0"/>
    <n v="0"/>
    <n v="0"/>
    <n v="0"/>
    <n v="0"/>
    <n v="0"/>
    <n v="0"/>
    <n v="0"/>
    <n v="0"/>
    <m/>
    <m/>
    <n v="1"/>
    <n v="1"/>
    <s v="Correct"/>
    <x v="1"/>
    <x v="3"/>
    <x v="0"/>
    <x v="64"/>
    <x v="1"/>
    <x v="1"/>
    <s v="English"/>
    <x v="4"/>
    <x v="1"/>
    <x v="6"/>
    <x v="2"/>
    <x v="0"/>
    <s v="Yes"/>
    <m/>
  </r>
  <r>
    <n v="509"/>
    <m/>
    <m/>
    <m/>
    <m/>
    <m/>
    <m/>
    <m/>
    <m/>
    <s v="Weight loss programs"/>
    <m/>
    <m/>
    <m/>
    <m/>
    <n v="1"/>
    <n v="3"/>
    <m/>
    <n v="0"/>
    <n v="0"/>
    <n v="0"/>
    <n v="0"/>
    <n v="0"/>
    <n v="0"/>
    <n v="0"/>
    <n v="0"/>
    <n v="1"/>
    <n v="0"/>
    <n v="0"/>
    <n v="0"/>
    <m/>
    <m/>
    <n v="1"/>
    <n v="1"/>
    <s v="Correct"/>
    <x v="1"/>
    <x v="1"/>
    <x v="2"/>
    <x v="139"/>
    <x v="1"/>
    <x v="1"/>
    <s v="English"/>
    <x v="0"/>
    <x v="0"/>
    <x v="2"/>
    <x v="1"/>
    <x v="1"/>
    <s v="No"/>
    <m/>
  </r>
  <r>
    <n v="510"/>
    <s v="Clean air &amp; water"/>
    <m/>
    <m/>
    <m/>
    <s v="Recreation facilities"/>
    <m/>
    <s v="Healthier food choices"/>
    <m/>
    <m/>
    <m/>
    <m/>
    <m/>
    <m/>
    <n v="3"/>
    <n v="1"/>
    <m/>
    <n v="1"/>
    <n v="0"/>
    <n v="0"/>
    <n v="0"/>
    <n v="1"/>
    <n v="0"/>
    <n v="1"/>
    <n v="0"/>
    <n v="0"/>
    <n v="0"/>
    <n v="0"/>
    <n v="0"/>
    <m/>
    <m/>
    <n v="3"/>
    <n v="3"/>
    <s v="Correct"/>
    <x v="0"/>
    <x v="29"/>
    <x v="0"/>
    <x v="14"/>
    <x v="5"/>
    <x v="1"/>
    <s v="English"/>
    <x v="2"/>
    <x v="7"/>
    <x v="2"/>
    <x v="2"/>
    <x v="0"/>
    <s v="Yes"/>
    <m/>
  </r>
  <r>
    <n v="511"/>
    <s v="Clean air &amp; water"/>
    <m/>
    <m/>
    <m/>
    <m/>
    <m/>
    <s v="Healthier food choices"/>
    <m/>
    <s v="Weight loss programs"/>
    <m/>
    <m/>
    <m/>
    <m/>
    <n v="3"/>
    <n v="1"/>
    <m/>
    <n v="1"/>
    <n v="0"/>
    <n v="0"/>
    <n v="0"/>
    <n v="0"/>
    <n v="0"/>
    <n v="1"/>
    <n v="0"/>
    <n v="1"/>
    <n v="0"/>
    <n v="0"/>
    <n v="0"/>
    <m/>
    <m/>
    <n v="3"/>
    <n v="3"/>
    <s v="Correct"/>
    <x v="1"/>
    <x v="62"/>
    <x v="0"/>
    <x v="14"/>
    <x v="5"/>
    <x v="1"/>
    <s v="English, Chinese"/>
    <x v="0"/>
    <x v="7"/>
    <x v="2"/>
    <x v="2"/>
    <x v="5"/>
    <s v="Yes"/>
    <m/>
  </r>
  <r>
    <n v="512"/>
    <s v="Clean air &amp; water"/>
    <m/>
    <m/>
    <m/>
    <m/>
    <m/>
    <m/>
    <m/>
    <s v="Weight loss programs"/>
    <s v="Job opportunities"/>
    <m/>
    <m/>
    <m/>
    <n v="3"/>
    <n v="1"/>
    <m/>
    <n v="1"/>
    <n v="0"/>
    <n v="0"/>
    <n v="0"/>
    <n v="0"/>
    <n v="0"/>
    <n v="0"/>
    <n v="0"/>
    <n v="1"/>
    <n v="1"/>
    <n v="0"/>
    <n v="0"/>
    <m/>
    <m/>
    <n v="3"/>
    <n v="3"/>
    <s v="Correct"/>
    <x v="0"/>
    <x v="29"/>
    <x v="0"/>
    <x v="64"/>
    <x v="1"/>
    <x v="1"/>
    <s v="English"/>
    <x v="1"/>
    <x v="1"/>
    <x v="1"/>
    <x v="2"/>
    <x v="4"/>
    <s v="Yes"/>
    <m/>
  </r>
  <r>
    <n v="513"/>
    <m/>
    <m/>
    <s v="Smoking cessation programs"/>
    <m/>
    <m/>
    <m/>
    <m/>
    <m/>
    <m/>
    <m/>
    <m/>
    <m/>
    <m/>
    <n v="1"/>
    <n v="3"/>
    <m/>
    <n v="0"/>
    <n v="0"/>
    <n v="1"/>
    <n v="0"/>
    <n v="0"/>
    <n v="0"/>
    <n v="0"/>
    <n v="0"/>
    <n v="0"/>
    <n v="0"/>
    <n v="0"/>
    <n v="0"/>
    <m/>
    <m/>
    <n v="1"/>
    <n v="1"/>
    <s v="Correct"/>
    <x v="1"/>
    <x v="22"/>
    <x v="0"/>
    <x v="64"/>
    <x v="0"/>
    <x v="0"/>
    <m/>
    <x v="0"/>
    <x v="7"/>
    <x v="2"/>
    <x v="2"/>
    <x v="2"/>
    <m/>
    <m/>
  </r>
  <r>
    <n v="514"/>
    <m/>
    <m/>
    <m/>
    <m/>
    <m/>
    <m/>
    <m/>
    <m/>
    <m/>
    <m/>
    <m/>
    <m/>
    <m/>
    <n v="0"/>
    <e v="#DIV/0!"/>
    <m/>
    <n v="0"/>
    <n v="0"/>
    <n v="0"/>
    <n v="0"/>
    <n v="0"/>
    <n v="0"/>
    <n v="0"/>
    <n v="0"/>
    <n v="0"/>
    <n v="0"/>
    <n v="0"/>
    <n v="0"/>
    <m/>
    <m/>
    <n v="0"/>
    <n v="0"/>
    <s v="Correct"/>
    <x v="0"/>
    <x v="55"/>
    <x v="2"/>
    <x v="47"/>
    <x v="1"/>
    <x v="1"/>
    <s v="English"/>
    <x v="6"/>
    <x v="7"/>
    <x v="0"/>
    <x v="2"/>
    <x v="3"/>
    <s v="Yes"/>
    <m/>
  </r>
  <r>
    <n v="515"/>
    <s v="Clean air &amp; water"/>
    <m/>
    <s v="Smoking cessation programs"/>
    <m/>
    <m/>
    <m/>
    <m/>
    <m/>
    <s v="Weight loss programs"/>
    <m/>
    <m/>
    <m/>
    <m/>
    <n v="3"/>
    <n v="1"/>
    <m/>
    <n v="1"/>
    <n v="0"/>
    <n v="1"/>
    <n v="0"/>
    <n v="0"/>
    <n v="0"/>
    <n v="0"/>
    <n v="0"/>
    <n v="1"/>
    <n v="0"/>
    <n v="0"/>
    <n v="0"/>
    <m/>
    <m/>
    <n v="3"/>
    <n v="3"/>
    <s v="Correct"/>
    <x v="1"/>
    <x v="73"/>
    <x v="0"/>
    <x v="64"/>
    <x v="1"/>
    <x v="0"/>
    <s v="English"/>
    <x v="1"/>
    <x v="4"/>
    <x v="4"/>
    <x v="2"/>
    <x v="7"/>
    <s v="No"/>
    <m/>
  </r>
  <r>
    <n v="516"/>
    <m/>
    <m/>
    <m/>
    <m/>
    <m/>
    <m/>
    <m/>
    <m/>
    <m/>
    <m/>
    <m/>
    <m/>
    <m/>
    <n v="0"/>
    <e v="#DIV/0!"/>
    <m/>
    <n v="0"/>
    <n v="0"/>
    <n v="0"/>
    <n v="0"/>
    <n v="0"/>
    <n v="0"/>
    <n v="0"/>
    <n v="0"/>
    <n v="0"/>
    <n v="0"/>
    <n v="0"/>
    <n v="0"/>
    <m/>
    <m/>
    <n v="0"/>
    <n v="0"/>
    <s v="Correct"/>
    <x v="1"/>
    <x v="62"/>
    <x v="0"/>
    <x v="92"/>
    <x v="1"/>
    <x v="1"/>
    <s v="English"/>
    <x v="0"/>
    <x v="7"/>
    <x v="0"/>
    <x v="2"/>
    <x v="5"/>
    <s v="No"/>
    <m/>
  </r>
  <r>
    <n v="517"/>
    <s v="Clean air &amp; water"/>
    <m/>
    <m/>
    <m/>
    <m/>
    <m/>
    <m/>
    <m/>
    <m/>
    <m/>
    <m/>
    <m/>
    <m/>
    <n v="1"/>
    <n v="3"/>
    <m/>
    <n v="1"/>
    <n v="0"/>
    <n v="0"/>
    <n v="0"/>
    <n v="0"/>
    <n v="0"/>
    <n v="0"/>
    <n v="0"/>
    <n v="0"/>
    <n v="0"/>
    <n v="0"/>
    <n v="0"/>
    <m/>
    <m/>
    <n v="1"/>
    <n v="1"/>
    <s v="Correct"/>
    <x v="0"/>
    <x v="66"/>
    <x v="2"/>
    <x v="47"/>
    <x v="1"/>
    <x v="1"/>
    <s v="English"/>
    <x v="5"/>
    <x v="1"/>
    <x v="0"/>
    <x v="2"/>
    <x v="0"/>
    <s v="Yes"/>
    <m/>
  </r>
  <r>
    <n v="518"/>
    <m/>
    <m/>
    <m/>
    <m/>
    <m/>
    <m/>
    <s v="Healthier food choices"/>
    <m/>
    <m/>
    <m/>
    <m/>
    <m/>
    <m/>
    <n v="1"/>
    <n v="3"/>
    <m/>
    <n v="0"/>
    <n v="0"/>
    <n v="0"/>
    <n v="0"/>
    <n v="0"/>
    <n v="0"/>
    <n v="1"/>
    <n v="0"/>
    <n v="0"/>
    <n v="0"/>
    <n v="0"/>
    <n v="0"/>
    <m/>
    <m/>
    <n v="1"/>
    <n v="1"/>
    <s v="Correct"/>
    <x v="0"/>
    <x v="38"/>
    <x v="2"/>
    <x v="54"/>
    <x v="1"/>
    <x v="1"/>
    <s v="English"/>
    <x v="2"/>
    <x v="7"/>
    <x v="0"/>
    <x v="2"/>
    <x v="5"/>
    <s v="No"/>
    <m/>
  </r>
  <r>
    <n v="519"/>
    <m/>
    <m/>
    <s v="Smoking cessation programs"/>
    <m/>
    <m/>
    <m/>
    <s v="Healthier food choices"/>
    <m/>
    <s v="Weight loss programs"/>
    <m/>
    <m/>
    <m/>
    <m/>
    <n v="3"/>
    <n v="1"/>
    <m/>
    <n v="0"/>
    <n v="0"/>
    <n v="1"/>
    <n v="0"/>
    <n v="0"/>
    <n v="0"/>
    <n v="1"/>
    <n v="0"/>
    <n v="1"/>
    <n v="0"/>
    <n v="0"/>
    <n v="0"/>
    <m/>
    <m/>
    <n v="3"/>
    <n v="3"/>
    <s v="Correct"/>
    <x v="0"/>
    <x v="38"/>
    <x v="0"/>
    <x v="80"/>
    <x v="5"/>
    <x v="1"/>
    <s v="English"/>
    <x v="6"/>
    <x v="1"/>
    <x v="0"/>
    <x v="2"/>
    <x v="6"/>
    <s v="Yes"/>
    <m/>
  </r>
  <r>
    <n v="520"/>
    <m/>
    <m/>
    <m/>
    <m/>
    <s v="Recreation facilities"/>
    <s v="Transportation"/>
    <s v="Healthier food choices"/>
    <m/>
    <s v="Weight loss programs"/>
    <m/>
    <m/>
    <m/>
    <m/>
    <n v="4"/>
    <n v="0.75"/>
    <m/>
    <n v="0"/>
    <n v="0"/>
    <n v="0"/>
    <n v="0"/>
    <n v="0.75"/>
    <n v="0.75"/>
    <n v="0.75"/>
    <n v="0"/>
    <n v="0.75"/>
    <n v="0"/>
    <n v="0"/>
    <n v="0"/>
    <m/>
    <m/>
    <n v="3"/>
    <n v="4"/>
    <s v="Correct"/>
    <x v="0"/>
    <x v="60"/>
    <x v="2"/>
    <x v="28"/>
    <x v="1"/>
    <x v="1"/>
    <s v="English"/>
    <x v="0"/>
    <x v="0"/>
    <x v="2"/>
    <x v="2"/>
    <x v="5"/>
    <s v="No"/>
    <m/>
  </r>
  <r>
    <n v="521"/>
    <m/>
    <m/>
    <m/>
    <s v="Drug &amp; alcohol rehabilitation services"/>
    <m/>
    <m/>
    <s v="Healthier food choices"/>
    <m/>
    <m/>
    <s v="Job opportunities"/>
    <m/>
    <m/>
    <m/>
    <n v="3"/>
    <n v="1"/>
    <m/>
    <n v="0"/>
    <n v="0"/>
    <n v="0"/>
    <n v="1"/>
    <n v="0"/>
    <n v="0"/>
    <n v="1"/>
    <n v="0"/>
    <n v="0"/>
    <n v="1"/>
    <n v="0"/>
    <n v="0"/>
    <m/>
    <m/>
    <n v="3"/>
    <n v="3"/>
    <s v="Correct"/>
    <x v="0"/>
    <x v="1"/>
    <x v="0"/>
    <x v="14"/>
    <x v="1"/>
    <x v="1"/>
    <s v="English"/>
    <x v="6"/>
    <x v="7"/>
    <x v="6"/>
    <x v="2"/>
    <x v="0"/>
    <s v="Yes"/>
    <m/>
  </r>
  <r>
    <n v="522"/>
    <m/>
    <m/>
    <s v="Smoking cessation programs"/>
    <m/>
    <m/>
    <m/>
    <m/>
    <m/>
    <s v="Weight loss programs"/>
    <m/>
    <m/>
    <m/>
    <m/>
    <n v="2"/>
    <n v="1.5"/>
    <m/>
    <n v="0"/>
    <n v="0"/>
    <n v="1"/>
    <n v="0"/>
    <n v="0"/>
    <n v="0"/>
    <n v="0"/>
    <n v="0"/>
    <n v="1"/>
    <n v="0"/>
    <n v="0"/>
    <n v="0"/>
    <m/>
    <m/>
    <n v="2"/>
    <n v="2"/>
    <s v="Correct"/>
    <x v="1"/>
    <x v="13"/>
    <x v="2"/>
    <x v="28"/>
    <x v="1"/>
    <x v="1"/>
    <s v="English"/>
    <x v="1"/>
    <x v="8"/>
    <x v="2"/>
    <x v="2"/>
    <x v="0"/>
    <s v="No"/>
    <m/>
  </r>
  <r>
    <n v="523"/>
    <s v="Clean air &amp; water"/>
    <m/>
    <m/>
    <m/>
    <m/>
    <m/>
    <s v="Healthier food choices"/>
    <m/>
    <m/>
    <m/>
    <m/>
    <m/>
    <m/>
    <n v="2"/>
    <n v="1.5"/>
    <m/>
    <n v="1"/>
    <n v="0"/>
    <n v="0"/>
    <n v="0"/>
    <n v="0"/>
    <n v="0"/>
    <n v="1"/>
    <n v="0"/>
    <n v="0"/>
    <n v="0"/>
    <n v="0"/>
    <n v="0"/>
    <m/>
    <m/>
    <n v="2"/>
    <n v="2"/>
    <s v="Correct"/>
    <x v="0"/>
    <x v="24"/>
    <x v="2"/>
    <x v="28"/>
    <x v="0"/>
    <x v="1"/>
    <s v="English, Hatian Creole"/>
    <x v="5"/>
    <x v="7"/>
    <x v="6"/>
    <x v="2"/>
    <x v="0"/>
    <s v="Yes"/>
    <m/>
  </r>
  <r>
    <n v="524"/>
    <s v="Clean air &amp; water"/>
    <m/>
    <m/>
    <m/>
    <m/>
    <m/>
    <s v="Healthier food choices"/>
    <m/>
    <m/>
    <m/>
    <m/>
    <m/>
    <m/>
    <n v="2"/>
    <n v="1.5"/>
    <m/>
    <n v="1"/>
    <n v="0"/>
    <n v="0"/>
    <n v="0"/>
    <n v="0"/>
    <n v="0"/>
    <n v="1"/>
    <n v="0"/>
    <n v="0"/>
    <n v="0"/>
    <n v="0"/>
    <n v="0"/>
    <m/>
    <m/>
    <n v="2"/>
    <n v="2"/>
    <s v="Correct"/>
    <x v="0"/>
    <x v="75"/>
    <x v="0"/>
    <x v="85"/>
    <x v="1"/>
    <x v="1"/>
    <s v="English"/>
    <x v="5"/>
    <x v="0"/>
    <x v="2"/>
    <x v="2"/>
    <x v="5"/>
    <s v="No"/>
    <m/>
  </r>
  <r>
    <n v="525"/>
    <m/>
    <s v="Mental health services"/>
    <m/>
    <m/>
    <m/>
    <s v="Transportation"/>
    <s v="Healthier food choices"/>
    <s v="Safe childcare options"/>
    <m/>
    <m/>
    <m/>
    <m/>
    <m/>
    <n v="4"/>
    <n v="0.75"/>
    <m/>
    <n v="0"/>
    <n v="0.75"/>
    <n v="0"/>
    <n v="0"/>
    <n v="0"/>
    <n v="0.75"/>
    <n v="0.75"/>
    <n v="0.75"/>
    <n v="0"/>
    <n v="0"/>
    <n v="0"/>
    <n v="0"/>
    <m/>
    <m/>
    <n v="3"/>
    <n v="4"/>
    <s v="Correct"/>
    <x v="0"/>
    <x v="26"/>
    <x v="0"/>
    <x v="140"/>
    <x v="1"/>
    <x v="1"/>
    <s v="English"/>
    <x v="5"/>
    <x v="7"/>
    <x v="5"/>
    <x v="2"/>
    <x v="4"/>
    <s v="Yes"/>
    <m/>
  </r>
  <r>
    <n v="526"/>
    <m/>
    <m/>
    <m/>
    <m/>
    <m/>
    <m/>
    <s v="Healthier food choices"/>
    <m/>
    <m/>
    <m/>
    <m/>
    <m/>
    <m/>
    <n v="1"/>
    <n v="3"/>
    <m/>
    <n v="0"/>
    <n v="0"/>
    <n v="0"/>
    <n v="0"/>
    <n v="0"/>
    <n v="0"/>
    <n v="1"/>
    <n v="0"/>
    <n v="0"/>
    <n v="0"/>
    <n v="0"/>
    <n v="0"/>
    <m/>
    <m/>
    <n v="1"/>
    <n v="1"/>
    <s v="Correct"/>
    <x v="0"/>
    <x v="67"/>
    <x v="0"/>
    <x v="134"/>
    <x v="1"/>
    <x v="1"/>
    <s v="English"/>
    <x v="2"/>
    <x v="7"/>
    <x v="2"/>
    <x v="2"/>
    <x v="0"/>
    <s v="No"/>
    <m/>
  </r>
  <r>
    <n v="527"/>
    <m/>
    <m/>
    <m/>
    <m/>
    <m/>
    <m/>
    <s v="Healthier food choices"/>
    <m/>
    <m/>
    <m/>
    <s v="Safe places to walk/play"/>
    <m/>
    <m/>
    <n v="2"/>
    <n v="1.5"/>
    <m/>
    <n v="0"/>
    <n v="0"/>
    <n v="0"/>
    <n v="0"/>
    <n v="0"/>
    <n v="0"/>
    <n v="1"/>
    <n v="0"/>
    <n v="0"/>
    <n v="0"/>
    <n v="1"/>
    <n v="0"/>
    <m/>
    <m/>
    <n v="2"/>
    <n v="2"/>
    <s v="Correct"/>
    <x v="0"/>
    <x v="58"/>
    <x v="0"/>
    <x v="10"/>
    <x v="1"/>
    <x v="1"/>
    <s v="English, Italian"/>
    <x v="4"/>
    <x v="4"/>
    <x v="2"/>
    <x v="2"/>
    <x v="5"/>
    <s v="Yes"/>
    <m/>
  </r>
  <r>
    <n v="528"/>
    <m/>
    <m/>
    <m/>
    <m/>
    <m/>
    <m/>
    <m/>
    <m/>
    <m/>
    <m/>
    <m/>
    <m/>
    <m/>
    <n v="0"/>
    <e v="#DIV/0!"/>
    <m/>
    <n v="0"/>
    <n v="0"/>
    <n v="0"/>
    <n v="0"/>
    <n v="0"/>
    <n v="0"/>
    <n v="0"/>
    <n v="0"/>
    <n v="0"/>
    <n v="0"/>
    <n v="0"/>
    <n v="0"/>
    <m/>
    <m/>
    <n v="0"/>
    <n v="0"/>
    <s v="Correct"/>
    <x v="1"/>
    <x v="19"/>
    <x v="0"/>
    <x v="138"/>
    <x v="1"/>
    <x v="1"/>
    <s v="English"/>
    <x v="3"/>
    <x v="7"/>
    <x v="2"/>
    <x v="2"/>
    <x v="6"/>
    <s v="No"/>
    <m/>
  </r>
  <r>
    <n v="529"/>
    <m/>
    <s v="Mental health services"/>
    <m/>
    <s v="Drug &amp; alcohol rehabilitation services"/>
    <m/>
    <m/>
    <m/>
    <m/>
    <m/>
    <m/>
    <m/>
    <m/>
    <m/>
    <n v="2"/>
    <n v="1.5"/>
    <m/>
    <n v="0"/>
    <n v="1"/>
    <n v="0"/>
    <n v="1"/>
    <n v="0"/>
    <n v="0"/>
    <n v="0"/>
    <n v="0"/>
    <n v="0"/>
    <n v="0"/>
    <n v="0"/>
    <n v="0"/>
    <m/>
    <m/>
    <n v="2"/>
    <n v="2"/>
    <s v="Correct"/>
    <x v="0"/>
    <x v="59"/>
    <x v="0"/>
    <x v="10"/>
    <x v="1"/>
    <x v="0"/>
    <s v="English"/>
    <x v="4"/>
    <x v="0"/>
    <x v="1"/>
    <x v="2"/>
    <x v="0"/>
    <m/>
    <m/>
  </r>
  <r>
    <n v="530"/>
    <s v="Clean air &amp; water"/>
    <m/>
    <s v="Smoking cessation programs"/>
    <m/>
    <m/>
    <m/>
    <m/>
    <s v="Safe childcare options"/>
    <m/>
    <m/>
    <m/>
    <m/>
    <m/>
    <n v="3"/>
    <n v="1"/>
    <m/>
    <n v="1"/>
    <n v="0"/>
    <n v="1"/>
    <n v="0"/>
    <n v="0"/>
    <n v="0"/>
    <n v="0"/>
    <n v="1"/>
    <n v="0"/>
    <n v="0"/>
    <n v="0"/>
    <n v="0"/>
    <m/>
    <m/>
    <n v="3"/>
    <n v="3"/>
    <s v="Correct"/>
    <x v="0"/>
    <x v="38"/>
    <x v="0"/>
    <x v="87"/>
    <x v="1"/>
    <x v="1"/>
    <s v="English"/>
    <x v="5"/>
    <x v="0"/>
    <x v="0"/>
    <x v="2"/>
    <x v="0"/>
    <s v="Yes"/>
    <m/>
  </r>
  <r>
    <n v="531"/>
    <s v="Clean air &amp; water"/>
    <s v="Mental health services"/>
    <m/>
    <m/>
    <m/>
    <m/>
    <s v="Healthier food choices"/>
    <m/>
    <m/>
    <m/>
    <m/>
    <m/>
    <m/>
    <n v="3"/>
    <n v="1"/>
    <m/>
    <n v="1"/>
    <n v="1"/>
    <n v="0"/>
    <n v="0"/>
    <n v="0"/>
    <n v="0"/>
    <n v="1"/>
    <n v="0"/>
    <n v="0"/>
    <n v="0"/>
    <n v="0"/>
    <n v="0"/>
    <m/>
    <m/>
    <n v="3"/>
    <n v="3"/>
    <s v="Correct"/>
    <x v="1"/>
    <x v="74"/>
    <x v="0"/>
    <x v="87"/>
    <x v="1"/>
    <x v="1"/>
    <s v="English"/>
    <x v="4"/>
    <x v="7"/>
    <x v="2"/>
    <x v="2"/>
    <x v="5"/>
    <s v="No"/>
    <m/>
  </r>
  <r>
    <n v="532"/>
    <m/>
    <m/>
    <m/>
    <m/>
    <s v="Recreation facilities"/>
    <m/>
    <s v="Healthier food choices"/>
    <m/>
    <m/>
    <m/>
    <m/>
    <m/>
    <m/>
    <n v="2"/>
    <n v="1.5"/>
    <m/>
    <n v="0"/>
    <n v="0"/>
    <n v="0"/>
    <n v="0"/>
    <n v="1"/>
    <n v="0"/>
    <n v="1"/>
    <n v="0"/>
    <n v="0"/>
    <n v="0"/>
    <n v="0"/>
    <n v="0"/>
    <m/>
    <m/>
    <n v="2"/>
    <n v="2"/>
    <s v="Correct"/>
    <x v="0"/>
    <x v="66"/>
    <x v="1"/>
    <x v="39"/>
    <x v="14"/>
    <x v="1"/>
    <s v="Other"/>
    <x v="3"/>
    <x v="7"/>
    <x v="2"/>
    <x v="2"/>
    <x v="5"/>
    <m/>
    <m/>
  </r>
  <r>
    <n v="533"/>
    <m/>
    <s v="Mental health services"/>
    <m/>
    <m/>
    <m/>
    <m/>
    <s v="Healthier food choices"/>
    <m/>
    <m/>
    <m/>
    <m/>
    <m/>
    <m/>
    <n v="2"/>
    <n v="1.5"/>
    <m/>
    <n v="0"/>
    <n v="1"/>
    <n v="0"/>
    <n v="0"/>
    <n v="0"/>
    <n v="0"/>
    <n v="1"/>
    <n v="0"/>
    <n v="0"/>
    <n v="0"/>
    <n v="0"/>
    <n v="0"/>
    <m/>
    <m/>
    <n v="2"/>
    <n v="2"/>
    <s v="Correct"/>
    <x v="0"/>
    <x v="52"/>
    <x v="0"/>
    <x v="24"/>
    <x v="1"/>
    <x v="1"/>
    <s v="English"/>
    <x v="0"/>
    <x v="0"/>
    <x v="0"/>
    <x v="2"/>
    <x v="0"/>
    <s v="Yes"/>
    <m/>
  </r>
  <r>
    <n v="534"/>
    <m/>
    <m/>
    <m/>
    <m/>
    <m/>
    <m/>
    <s v="Healthier food choices"/>
    <m/>
    <m/>
    <m/>
    <m/>
    <m/>
    <m/>
    <n v="1"/>
    <n v="3"/>
    <m/>
    <n v="0"/>
    <n v="0"/>
    <n v="0"/>
    <n v="0"/>
    <n v="0"/>
    <n v="0"/>
    <n v="1"/>
    <n v="0"/>
    <n v="0"/>
    <n v="0"/>
    <n v="0"/>
    <n v="0"/>
    <m/>
    <m/>
    <n v="1"/>
    <n v="1"/>
    <s v="Correct"/>
    <x v="0"/>
    <x v="29"/>
    <x v="0"/>
    <x v="80"/>
    <x v="1"/>
    <x v="1"/>
    <s v="English"/>
    <x v="1"/>
    <x v="4"/>
    <x v="0"/>
    <x v="2"/>
    <x v="4"/>
    <s v="Yes"/>
    <m/>
  </r>
  <r>
    <n v="535"/>
    <m/>
    <m/>
    <m/>
    <m/>
    <m/>
    <m/>
    <s v="Healthier food choices"/>
    <m/>
    <m/>
    <m/>
    <m/>
    <m/>
    <m/>
    <n v="1"/>
    <n v="3"/>
    <m/>
    <n v="0"/>
    <n v="0"/>
    <n v="0"/>
    <n v="0"/>
    <n v="0"/>
    <n v="0"/>
    <n v="1"/>
    <n v="0"/>
    <n v="0"/>
    <n v="0"/>
    <n v="0"/>
    <n v="0"/>
    <m/>
    <m/>
    <n v="1"/>
    <n v="1"/>
    <s v="Correct"/>
    <x v="0"/>
    <x v="52"/>
    <x v="1"/>
    <x v="33"/>
    <x v="0"/>
    <x v="0"/>
    <s v="English"/>
    <x v="4"/>
    <x v="0"/>
    <x v="5"/>
    <x v="2"/>
    <x v="3"/>
    <s v="Yes"/>
    <m/>
  </r>
  <r>
    <n v="536"/>
    <s v="Clean air &amp; water"/>
    <m/>
    <m/>
    <m/>
    <m/>
    <m/>
    <s v="Healthier food choices"/>
    <m/>
    <m/>
    <m/>
    <s v="Safe places to walk/play"/>
    <m/>
    <m/>
    <n v="3"/>
    <n v="1"/>
    <m/>
    <n v="1"/>
    <n v="0"/>
    <n v="0"/>
    <n v="0"/>
    <n v="0"/>
    <n v="0"/>
    <n v="1"/>
    <n v="0"/>
    <n v="0"/>
    <n v="0"/>
    <n v="1"/>
    <n v="0"/>
    <m/>
    <m/>
    <n v="3"/>
    <n v="3"/>
    <s v="Correct"/>
    <x v="1"/>
    <x v="44"/>
    <x v="0"/>
    <x v="87"/>
    <x v="5"/>
    <x v="1"/>
    <s v="English, Chinese"/>
    <x v="4"/>
    <x v="1"/>
    <x v="2"/>
    <x v="2"/>
    <x v="5"/>
    <s v="Yes"/>
    <m/>
  </r>
  <r>
    <n v="537"/>
    <m/>
    <m/>
    <m/>
    <m/>
    <m/>
    <m/>
    <s v="Healthier food choices"/>
    <m/>
    <s v="Weight loss programs"/>
    <m/>
    <m/>
    <m/>
    <m/>
    <n v="2"/>
    <n v="1.5"/>
    <m/>
    <n v="0"/>
    <n v="0"/>
    <n v="0"/>
    <n v="0"/>
    <n v="0"/>
    <n v="0"/>
    <n v="1"/>
    <n v="0"/>
    <n v="1"/>
    <n v="0"/>
    <n v="0"/>
    <n v="0"/>
    <m/>
    <m/>
    <n v="2"/>
    <n v="2"/>
    <s v="Correct"/>
    <x v="0"/>
    <x v="38"/>
    <x v="0"/>
    <x v="10"/>
    <x v="5"/>
    <x v="1"/>
    <s v="English"/>
    <x v="5"/>
    <x v="1"/>
    <x v="2"/>
    <x v="2"/>
    <x v="5"/>
    <s v="Yes"/>
    <m/>
  </r>
  <r>
    <n v="538"/>
    <m/>
    <m/>
    <m/>
    <m/>
    <m/>
    <m/>
    <m/>
    <m/>
    <m/>
    <m/>
    <m/>
    <m/>
    <m/>
    <n v="0"/>
    <e v="#DIV/0!"/>
    <m/>
    <n v="0"/>
    <n v="0"/>
    <n v="0"/>
    <n v="0"/>
    <n v="0"/>
    <n v="0"/>
    <n v="0"/>
    <n v="0"/>
    <n v="0"/>
    <n v="0"/>
    <n v="0"/>
    <n v="0"/>
    <m/>
    <m/>
    <n v="0"/>
    <n v="0"/>
    <s v="Correct"/>
    <x v="0"/>
    <x v="74"/>
    <x v="2"/>
    <x v="102"/>
    <x v="1"/>
    <x v="1"/>
    <s v="English"/>
    <x v="0"/>
    <x v="1"/>
    <x v="2"/>
    <x v="2"/>
    <x v="5"/>
    <s v="No"/>
    <m/>
  </r>
  <r>
    <n v="539"/>
    <m/>
    <s v="Mental health services"/>
    <m/>
    <m/>
    <m/>
    <s v="Transportation"/>
    <m/>
    <m/>
    <m/>
    <m/>
    <s v="Safe places to walk/play"/>
    <m/>
    <m/>
    <n v="3"/>
    <n v="1"/>
    <m/>
    <n v="0"/>
    <n v="1"/>
    <n v="0"/>
    <n v="0"/>
    <n v="0"/>
    <n v="1"/>
    <n v="0"/>
    <n v="0"/>
    <n v="0"/>
    <n v="0"/>
    <n v="1"/>
    <n v="0"/>
    <m/>
    <m/>
    <n v="3"/>
    <n v="3"/>
    <s v="Correct"/>
    <x v="0"/>
    <x v="48"/>
    <x v="0"/>
    <x v="80"/>
    <x v="1"/>
    <x v="1"/>
    <s v="English"/>
    <x v="1"/>
    <x v="4"/>
    <x v="2"/>
    <x v="1"/>
    <x v="3"/>
    <s v="No"/>
    <m/>
  </r>
  <r>
    <n v="540"/>
    <m/>
    <m/>
    <m/>
    <m/>
    <m/>
    <m/>
    <s v="Healthier food choices"/>
    <m/>
    <m/>
    <m/>
    <m/>
    <m/>
    <m/>
    <n v="1"/>
    <n v="3"/>
    <m/>
    <n v="0"/>
    <n v="0"/>
    <n v="0"/>
    <n v="0"/>
    <n v="0"/>
    <n v="0"/>
    <n v="1"/>
    <n v="0"/>
    <n v="0"/>
    <n v="0"/>
    <n v="0"/>
    <n v="0"/>
    <m/>
    <m/>
    <n v="1"/>
    <n v="1"/>
    <s v="Correct"/>
    <x v="1"/>
    <x v="1"/>
    <x v="0"/>
    <x v="10"/>
    <x v="5"/>
    <x v="1"/>
    <s v="English, Other"/>
    <x v="4"/>
    <x v="1"/>
    <x v="6"/>
    <x v="2"/>
    <x v="0"/>
    <s v="Yes"/>
    <m/>
  </r>
  <r>
    <n v="541"/>
    <m/>
    <m/>
    <s v="Smoking cessation programs"/>
    <m/>
    <m/>
    <m/>
    <m/>
    <m/>
    <s v="Weight loss programs"/>
    <m/>
    <m/>
    <m/>
    <m/>
    <n v="2"/>
    <n v="1.5"/>
    <m/>
    <n v="0"/>
    <n v="0"/>
    <n v="1"/>
    <n v="0"/>
    <n v="0"/>
    <n v="0"/>
    <n v="0"/>
    <n v="0"/>
    <n v="1"/>
    <n v="0"/>
    <n v="0"/>
    <n v="0"/>
    <m/>
    <m/>
    <n v="2"/>
    <n v="2"/>
    <s v="Correct"/>
    <x v="1"/>
    <x v="80"/>
    <x v="0"/>
    <x v="80"/>
    <x v="1"/>
    <x v="1"/>
    <s v="English"/>
    <x v="4"/>
    <x v="4"/>
    <x v="2"/>
    <x v="1"/>
    <x v="3"/>
    <s v="No"/>
    <m/>
  </r>
  <r>
    <n v="542"/>
    <m/>
    <m/>
    <s v="Smoking cessation programs"/>
    <m/>
    <s v="Recreation facilities"/>
    <m/>
    <m/>
    <m/>
    <m/>
    <m/>
    <m/>
    <s v="Safe worksites"/>
    <m/>
    <n v="3"/>
    <n v="1"/>
    <m/>
    <n v="0"/>
    <n v="0"/>
    <n v="1"/>
    <n v="0"/>
    <n v="1"/>
    <n v="0"/>
    <n v="0"/>
    <n v="0"/>
    <n v="0"/>
    <n v="0"/>
    <n v="0"/>
    <n v="1"/>
    <m/>
    <m/>
    <n v="3"/>
    <n v="3"/>
    <s v="Correct"/>
    <x v="1"/>
    <x v="69"/>
    <x v="2"/>
    <x v="102"/>
    <x v="1"/>
    <x v="1"/>
    <s v="English"/>
    <x v="0"/>
    <x v="1"/>
    <x v="2"/>
    <x v="2"/>
    <x v="5"/>
    <s v="No"/>
    <m/>
  </r>
  <r>
    <n v="543"/>
    <m/>
    <s v="Mental health services"/>
    <m/>
    <m/>
    <m/>
    <m/>
    <s v="Healthier food choices"/>
    <m/>
    <s v="Weight loss programs"/>
    <m/>
    <m/>
    <m/>
    <m/>
    <n v="3"/>
    <n v="1"/>
    <m/>
    <n v="0"/>
    <n v="1"/>
    <n v="0"/>
    <n v="0"/>
    <n v="0"/>
    <n v="0"/>
    <n v="1"/>
    <n v="0"/>
    <n v="1"/>
    <n v="0"/>
    <n v="0"/>
    <n v="0"/>
    <m/>
    <m/>
    <n v="3"/>
    <n v="3"/>
    <s v="Correct"/>
    <x v="1"/>
    <x v="61"/>
    <x v="0"/>
    <x v="10"/>
    <x v="1"/>
    <x v="1"/>
    <s v="English"/>
    <x v="1"/>
    <x v="4"/>
    <x v="0"/>
    <x v="2"/>
    <x v="4"/>
    <s v="Yes"/>
    <m/>
  </r>
  <r>
    <n v="544"/>
    <m/>
    <m/>
    <m/>
    <m/>
    <m/>
    <m/>
    <m/>
    <m/>
    <m/>
    <m/>
    <m/>
    <m/>
    <m/>
    <n v="0"/>
    <e v="#DIV/0!"/>
    <m/>
    <n v="0"/>
    <n v="0"/>
    <n v="0"/>
    <n v="0"/>
    <n v="0"/>
    <n v="0"/>
    <n v="0"/>
    <n v="0"/>
    <n v="0"/>
    <n v="0"/>
    <n v="0"/>
    <n v="0"/>
    <m/>
    <m/>
    <n v="0"/>
    <n v="0"/>
    <s v="Correct"/>
    <x v="0"/>
    <x v="58"/>
    <x v="0"/>
    <x v="10"/>
    <x v="2"/>
    <x v="1"/>
    <s v="English"/>
    <x v="3"/>
    <x v="0"/>
    <x v="2"/>
    <x v="2"/>
    <x v="5"/>
    <s v="Yes"/>
    <m/>
  </r>
  <r>
    <n v="545"/>
    <m/>
    <m/>
    <m/>
    <m/>
    <m/>
    <m/>
    <s v="Healthier food choices"/>
    <m/>
    <m/>
    <m/>
    <m/>
    <m/>
    <m/>
    <n v="1"/>
    <n v="3"/>
    <m/>
    <n v="0"/>
    <n v="0"/>
    <n v="0"/>
    <n v="0"/>
    <n v="0"/>
    <n v="0"/>
    <n v="1"/>
    <n v="0"/>
    <n v="0"/>
    <n v="0"/>
    <n v="0"/>
    <n v="0"/>
    <m/>
    <m/>
    <n v="1"/>
    <n v="1"/>
    <s v="Correct"/>
    <x v="0"/>
    <x v="23"/>
    <x v="0"/>
    <x v="10"/>
    <x v="5"/>
    <x v="1"/>
    <s v="English, Other"/>
    <x v="0"/>
    <x v="7"/>
    <x v="2"/>
    <x v="2"/>
    <x v="0"/>
    <s v="Yes"/>
    <m/>
  </r>
  <r>
    <n v="546"/>
    <s v="Clean air &amp; water"/>
    <m/>
    <m/>
    <m/>
    <m/>
    <m/>
    <m/>
    <m/>
    <m/>
    <m/>
    <m/>
    <m/>
    <m/>
    <n v="1"/>
    <n v="3"/>
    <m/>
    <n v="1"/>
    <n v="0"/>
    <n v="0"/>
    <n v="0"/>
    <n v="0"/>
    <n v="0"/>
    <n v="0"/>
    <n v="0"/>
    <n v="0"/>
    <n v="0"/>
    <n v="0"/>
    <n v="0"/>
    <m/>
    <m/>
    <n v="1"/>
    <n v="1"/>
    <s v="Correct"/>
    <x v="0"/>
    <x v="44"/>
    <x v="0"/>
    <x v="10"/>
    <x v="1"/>
    <x v="1"/>
    <m/>
    <x v="5"/>
    <x v="7"/>
    <x v="2"/>
    <x v="2"/>
    <x v="0"/>
    <s v="Yes"/>
    <m/>
  </r>
  <r>
    <n v="547"/>
    <m/>
    <m/>
    <m/>
    <m/>
    <m/>
    <m/>
    <m/>
    <m/>
    <m/>
    <m/>
    <m/>
    <m/>
    <m/>
    <n v="0"/>
    <e v="#DIV/0!"/>
    <m/>
    <n v="0"/>
    <n v="0"/>
    <n v="0"/>
    <n v="0"/>
    <n v="0"/>
    <n v="0"/>
    <n v="0"/>
    <n v="0"/>
    <n v="0"/>
    <n v="0"/>
    <n v="0"/>
    <n v="0"/>
    <m/>
    <m/>
    <n v="0"/>
    <n v="0"/>
    <s v="Correct"/>
    <x v="1"/>
    <x v="9"/>
    <x v="2"/>
    <x v="141"/>
    <x v="1"/>
    <x v="1"/>
    <s v="English"/>
    <x v="5"/>
    <x v="1"/>
    <x v="0"/>
    <x v="2"/>
    <x v="0"/>
    <s v="No"/>
    <m/>
  </r>
  <r>
    <n v="548"/>
    <m/>
    <s v="Mental health services"/>
    <m/>
    <s v="Drug &amp; alcohol rehabilitation services"/>
    <m/>
    <m/>
    <m/>
    <m/>
    <m/>
    <m/>
    <m/>
    <m/>
    <m/>
    <n v="2"/>
    <n v="1.5"/>
    <m/>
    <n v="0"/>
    <n v="1"/>
    <n v="0"/>
    <n v="1"/>
    <n v="0"/>
    <n v="0"/>
    <n v="0"/>
    <n v="0"/>
    <n v="0"/>
    <n v="0"/>
    <n v="0"/>
    <n v="0"/>
    <m/>
    <m/>
    <n v="2"/>
    <n v="2"/>
    <s v="Correct"/>
    <x v="0"/>
    <x v="61"/>
    <x v="2"/>
    <x v="58"/>
    <x v="3"/>
    <x v="2"/>
    <s v="English"/>
    <x v="6"/>
    <x v="1"/>
    <x v="0"/>
    <x v="2"/>
    <x v="3"/>
    <s v="Yes"/>
    <m/>
  </r>
  <r>
    <n v="549"/>
    <s v="Clean air &amp; water"/>
    <m/>
    <m/>
    <s v="Drug &amp; alcohol rehabilitation services"/>
    <m/>
    <m/>
    <s v="Healthier food choices"/>
    <m/>
    <m/>
    <m/>
    <m/>
    <m/>
    <m/>
    <n v="3"/>
    <n v="1"/>
    <m/>
    <n v="1"/>
    <n v="0"/>
    <n v="0"/>
    <n v="1"/>
    <n v="0"/>
    <n v="0"/>
    <n v="1"/>
    <n v="0"/>
    <n v="0"/>
    <n v="0"/>
    <n v="0"/>
    <n v="0"/>
    <m/>
    <m/>
    <n v="3"/>
    <n v="3"/>
    <s v="Correct"/>
    <x v="0"/>
    <x v="16"/>
    <x v="2"/>
    <x v="54"/>
    <x v="1"/>
    <x v="1"/>
    <s v="English"/>
    <x v="6"/>
    <x v="7"/>
    <x v="6"/>
    <x v="2"/>
    <x v="3"/>
    <s v="Yes"/>
    <m/>
  </r>
  <r>
    <n v="550"/>
    <s v="Clean air &amp; water"/>
    <s v="Mental health services"/>
    <m/>
    <m/>
    <m/>
    <m/>
    <s v="Healthier food choices"/>
    <m/>
    <m/>
    <m/>
    <m/>
    <m/>
    <m/>
    <n v="3"/>
    <n v="1"/>
    <m/>
    <n v="1"/>
    <n v="1"/>
    <n v="0"/>
    <n v="0"/>
    <n v="0"/>
    <n v="0"/>
    <n v="1"/>
    <n v="0"/>
    <n v="0"/>
    <n v="0"/>
    <n v="0"/>
    <n v="0"/>
    <m/>
    <m/>
    <n v="3"/>
    <n v="3"/>
    <s v="Correct"/>
    <x v="1"/>
    <x v="33"/>
    <x v="2"/>
    <x v="99"/>
    <x v="1"/>
    <x v="1"/>
    <s v="English"/>
    <x v="4"/>
    <x v="1"/>
    <x v="0"/>
    <x v="2"/>
    <x v="4"/>
    <s v="Yes"/>
    <m/>
  </r>
  <r>
    <n v="551"/>
    <m/>
    <m/>
    <m/>
    <m/>
    <m/>
    <m/>
    <m/>
    <m/>
    <m/>
    <m/>
    <m/>
    <m/>
    <m/>
    <n v="0"/>
    <e v="#DIV/0!"/>
    <m/>
    <n v="0"/>
    <n v="0"/>
    <n v="0"/>
    <n v="0"/>
    <n v="0"/>
    <n v="0"/>
    <n v="0"/>
    <n v="0"/>
    <n v="0"/>
    <n v="0"/>
    <n v="0"/>
    <n v="0"/>
    <m/>
    <m/>
    <n v="0"/>
    <n v="0"/>
    <s v="Correct"/>
    <x v="1"/>
    <x v="65"/>
    <x v="2"/>
    <x v="68"/>
    <x v="0"/>
    <x v="1"/>
    <s v="English"/>
    <x v="0"/>
    <x v="7"/>
    <x v="6"/>
    <x v="2"/>
    <x v="4"/>
    <s v="Yes"/>
    <m/>
  </r>
  <r>
    <n v="552"/>
    <s v="Clean air &amp; water"/>
    <m/>
    <m/>
    <m/>
    <m/>
    <m/>
    <m/>
    <m/>
    <m/>
    <m/>
    <m/>
    <m/>
    <m/>
    <n v="1"/>
    <n v="3"/>
    <m/>
    <n v="1"/>
    <n v="0"/>
    <n v="0"/>
    <n v="0"/>
    <n v="0"/>
    <n v="0"/>
    <n v="0"/>
    <n v="0"/>
    <n v="0"/>
    <n v="0"/>
    <n v="0"/>
    <n v="0"/>
    <m/>
    <m/>
    <n v="1"/>
    <n v="1"/>
    <s v="Correct"/>
    <x v="0"/>
    <x v="28"/>
    <x v="2"/>
    <x v="63"/>
    <x v="1"/>
    <x v="1"/>
    <s v="English"/>
    <x v="0"/>
    <x v="0"/>
    <x v="1"/>
    <x v="1"/>
    <x v="1"/>
    <s v="Yes"/>
    <m/>
  </r>
  <r>
    <n v="553"/>
    <m/>
    <m/>
    <m/>
    <s v="Drug &amp; alcohol rehabilitation services"/>
    <m/>
    <m/>
    <m/>
    <m/>
    <m/>
    <m/>
    <m/>
    <m/>
    <m/>
    <n v="1"/>
    <n v="3"/>
    <m/>
    <n v="0"/>
    <n v="0"/>
    <n v="0"/>
    <n v="1"/>
    <n v="0"/>
    <n v="0"/>
    <n v="0"/>
    <n v="0"/>
    <n v="0"/>
    <n v="0"/>
    <n v="0"/>
    <n v="0"/>
    <m/>
    <m/>
    <n v="1"/>
    <n v="1"/>
    <s v="Correct"/>
    <x v="0"/>
    <x v="42"/>
    <x v="2"/>
    <x v="63"/>
    <x v="1"/>
    <x v="0"/>
    <s v="English"/>
    <x v="1"/>
    <x v="4"/>
    <x v="0"/>
    <x v="2"/>
    <x v="4"/>
    <s v="Yes"/>
    <m/>
  </r>
  <r>
    <n v="554"/>
    <m/>
    <m/>
    <m/>
    <m/>
    <m/>
    <m/>
    <m/>
    <m/>
    <m/>
    <s v="Job opportunities"/>
    <m/>
    <m/>
    <m/>
    <n v="1"/>
    <n v="3"/>
    <m/>
    <n v="0"/>
    <n v="0"/>
    <n v="0"/>
    <n v="0"/>
    <n v="0"/>
    <n v="0"/>
    <n v="0"/>
    <n v="0"/>
    <n v="0"/>
    <n v="1"/>
    <n v="0"/>
    <n v="0"/>
    <m/>
    <m/>
    <n v="1"/>
    <n v="1"/>
    <s v="Correct"/>
    <x v="0"/>
    <x v="39"/>
    <x v="2"/>
    <x v="58"/>
    <x v="1"/>
    <x v="1"/>
    <s v="English"/>
    <x v="1"/>
    <x v="3"/>
    <x v="4"/>
    <x v="2"/>
    <x v="4"/>
    <s v="Yes"/>
    <m/>
  </r>
  <r>
    <n v="555"/>
    <m/>
    <s v="Mental health services"/>
    <m/>
    <s v="Drug &amp; alcohol rehabilitation services"/>
    <m/>
    <m/>
    <m/>
    <m/>
    <m/>
    <s v="Job opportunities"/>
    <m/>
    <m/>
    <m/>
    <n v="3"/>
    <n v="1"/>
    <m/>
    <n v="0"/>
    <n v="1"/>
    <n v="0"/>
    <n v="1"/>
    <n v="0"/>
    <n v="0"/>
    <n v="0"/>
    <n v="0"/>
    <n v="0"/>
    <n v="1"/>
    <n v="0"/>
    <n v="0"/>
    <m/>
    <m/>
    <n v="3"/>
    <n v="3"/>
    <s v="Correct"/>
    <x v="1"/>
    <x v="33"/>
    <x v="2"/>
    <x v="63"/>
    <x v="4"/>
    <x v="2"/>
    <s v="Spanish"/>
    <x v="4"/>
    <x v="0"/>
    <x v="0"/>
    <x v="2"/>
    <x v="4"/>
    <s v="Yes"/>
    <m/>
  </r>
  <r>
    <n v="556"/>
    <m/>
    <m/>
    <m/>
    <m/>
    <m/>
    <m/>
    <m/>
    <m/>
    <m/>
    <m/>
    <m/>
    <m/>
    <m/>
    <n v="0"/>
    <e v="#DIV/0!"/>
    <m/>
    <n v="0"/>
    <n v="0"/>
    <n v="0"/>
    <n v="0"/>
    <n v="0"/>
    <n v="0"/>
    <n v="0"/>
    <n v="0"/>
    <n v="0"/>
    <n v="0"/>
    <n v="0"/>
    <n v="0"/>
    <m/>
    <m/>
    <n v="0"/>
    <n v="0"/>
    <s v="Correct"/>
    <x v="1"/>
    <x v="63"/>
    <x v="2"/>
    <x v="42"/>
    <x v="3"/>
    <x v="2"/>
    <s v="English"/>
    <x v="1"/>
    <x v="0"/>
    <x v="0"/>
    <x v="2"/>
    <x v="4"/>
    <s v="Yes"/>
    <m/>
  </r>
  <r>
    <n v="557"/>
    <m/>
    <s v="Mental health services"/>
    <m/>
    <m/>
    <m/>
    <m/>
    <s v="Healthier food choices"/>
    <m/>
    <m/>
    <s v="Job opportunities"/>
    <m/>
    <m/>
    <m/>
    <n v="3"/>
    <n v="1"/>
    <m/>
    <n v="0"/>
    <n v="1"/>
    <n v="0"/>
    <n v="0"/>
    <n v="0"/>
    <n v="0"/>
    <n v="1"/>
    <n v="0"/>
    <n v="0"/>
    <n v="1"/>
    <n v="0"/>
    <n v="0"/>
    <m/>
    <m/>
    <n v="3"/>
    <n v="3"/>
    <s v="Correct"/>
    <x v="0"/>
    <x v="61"/>
    <x v="2"/>
    <x v="63"/>
    <x v="1"/>
    <x v="1"/>
    <s v="English"/>
    <x v="5"/>
    <x v="8"/>
    <x v="0"/>
    <x v="2"/>
    <x v="0"/>
    <s v="Yes"/>
    <m/>
  </r>
  <r>
    <n v="558"/>
    <m/>
    <m/>
    <m/>
    <m/>
    <m/>
    <m/>
    <m/>
    <m/>
    <m/>
    <s v="Job opportunities"/>
    <m/>
    <m/>
    <m/>
    <n v="1"/>
    <n v="3"/>
    <m/>
    <n v="0"/>
    <n v="0"/>
    <n v="0"/>
    <n v="0"/>
    <n v="0"/>
    <n v="0"/>
    <n v="0"/>
    <n v="0"/>
    <n v="0"/>
    <n v="1"/>
    <n v="0"/>
    <n v="0"/>
    <m/>
    <m/>
    <n v="1"/>
    <n v="1"/>
    <s v="Correct"/>
    <x v="1"/>
    <x v="30"/>
    <x v="2"/>
    <x v="58"/>
    <x v="1"/>
    <x v="1"/>
    <s v="English"/>
    <x v="2"/>
    <x v="0"/>
    <x v="6"/>
    <x v="2"/>
    <x v="0"/>
    <s v="Yes"/>
    <m/>
  </r>
  <r>
    <n v="559"/>
    <m/>
    <m/>
    <s v="Smoking cessation programs"/>
    <s v="Drug &amp; alcohol rehabilitation services"/>
    <m/>
    <m/>
    <m/>
    <m/>
    <m/>
    <m/>
    <m/>
    <m/>
    <m/>
    <n v="2"/>
    <n v="1.5"/>
    <m/>
    <n v="0"/>
    <n v="0"/>
    <n v="1"/>
    <n v="1"/>
    <n v="0"/>
    <n v="0"/>
    <n v="0"/>
    <n v="0"/>
    <n v="0"/>
    <n v="0"/>
    <n v="0"/>
    <n v="0"/>
    <m/>
    <m/>
    <n v="2"/>
    <n v="2"/>
    <s v="Correct"/>
    <x v="1"/>
    <x v="33"/>
    <x v="2"/>
    <x v="142"/>
    <x v="1"/>
    <x v="1"/>
    <s v="English"/>
    <x v="6"/>
    <x v="7"/>
    <x v="6"/>
    <x v="2"/>
    <x v="4"/>
    <s v="Yes"/>
    <m/>
  </r>
  <r>
    <n v="560"/>
    <m/>
    <m/>
    <m/>
    <m/>
    <m/>
    <m/>
    <m/>
    <m/>
    <s v="Weight loss programs"/>
    <s v="Job opportunities"/>
    <m/>
    <s v="Safe worksites"/>
    <m/>
    <n v="3"/>
    <n v="1"/>
    <m/>
    <n v="0"/>
    <n v="0"/>
    <n v="0"/>
    <n v="0"/>
    <n v="0"/>
    <n v="0"/>
    <n v="0"/>
    <n v="0"/>
    <n v="1"/>
    <n v="1"/>
    <n v="0"/>
    <n v="1"/>
    <m/>
    <m/>
    <n v="3"/>
    <n v="3"/>
    <s v="Correct"/>
    <x v="1"/>
    <x v="64"/>
    <x v="2"/>
    <x v="42"/>
    <x v="1"/>
    <x v="1"/>
    <s v="English"/>
    <x v="4"/>
    <x v="4"/>
    <x v="0"/>
    <x v="2"/>
    <x v="0"/>
    <s v="Yes"/>
    <m/>
  </r>
  <r>
    <n v="561"/>
    <m/>
    <m/>
    <m/>
    <m/>
    <m/>
    <m/>
    <s v="Healthier food choices"/>
    <m/>
    <m/>
    <s v="Job opportunities"/>
    <m/>
    <m/>
    <m/>
    <n v="2"/>
    <n v="1.5"/>
    <m/>
    <n v="0"/>
    <n v="0"/>
    <n v="0"/>
    <n v="0"/>
    <n v="0"/>
    <n v="0"/>
    <n v="1"/>
    <n v="0"/>
    <n v="0"/>
    <n v="1"/>
    <n v="0"/>
    <n v="0"/>
    <m/>
    <m/>
    <n v="2"/>
    <n v="2"/>
    <s v="Correct"/>
    <x v="0"/>
    <x v="3"/>
    <x v="2"/>
    <x v="143"/>
    <x v="1"/>
    <x v="1"/>
    <s v="English"/>
    <x v="1"/>
    <x v="4"/>
    <x v="4"/>
    <x v="1"/>
    <x v="3"/>
    <s v="No"/>
    <m/>
  </r>
  <r>
    <n v="562"/>
    <s v="Clean air &amp; water"/>
    <m/>
    <m/>
    <m/>
    <s v="Recreation facilities"/>
    <m/>
    <m/>
    <m/>
    <m/>
    <s v="Job opportunities"/>
    <m/>
    <m/>
    <m/>
    <n v="3"/>
    <n v="1"/>
    <m/>
    <n v="1"/>
    <n v="0"/>
    <n v="0"/>
    <n v="0"/>
    <n v="1"/>
    <n v="0"/>
    <n v="0"/>
    <n v="0"/>
    <n v="0"/>
    <n v="1"/>
    <n v="0"/>
    <n v="0"/>
    <m/>
    <m/>
    <n v="3"/>
    <n v="3"/>
    <s v="Correct"/>
    <x v="1"/>
    <x v="37"/>
    <x v="2"/>
    <x v="62"/>
    <x v="1"/>
    <x v="1"/>
    <s v="English"/>
    <x v="4"/>
    <x v="4"/>
    <x v="6"/>
    <x v="2"/>
    <x v="3"/>
    <s v="Yes"/>
    <m/>
  </r>
  <r>
    <n v="563"/>
    <m/>
    <m/>
    <m/>
    <m/>
    <m/>
    <m/>
    <m/>
    <m/>
    <m/>
    <s v="Job opportunities"/>
    <m/>
    <m/>
    <m/>
    <n v="1"/>
    <n v="3"/>
    <m/>
    <n v="0"/>
    <n v="0"/>
    <n v="0"/>
    <n v="0"/>
    <n v="0"/>
    <n v="0"/>
    <n v="0"/>
    <n v="0"/>
    <n v="0"/>
    <n v="1"/>
    <n v="0"/>
    <n v="0"/>
    <m/>
    <m/>
    <n v="1"/>
    <n v="1"/>
    <s v="Correct"/>
    <x v="1"/>
    <x v="65"/>
    <x v="2"/>
    <x v="54"/>
    <x v="5"/>
    <x v="1"/>
    <s v="English"/>
    <x v="0"/>
    <x v="7"/>
    <x v="5"/>
    <x v="2"/>
    <x v="0"/>
    <s v="Yes"/>
    <m/>
  </r>
  <r>
    <n v="564"/>
    <m/>
    <s v="Mental health services"/>
    <m/>
    <s v="Drug &amp; alcohol rehabilitation services"/>
    <m/>
    <m/>
    <m/>
    <m/>
    <m/>
    <m/>
    <m/>
    <m/>
    <m/>
    <n v="2"/>
    <n v="1.5"/>
    <m/>
    <n v="0"/>
    <n v="1"/>
    <n v="0"/>
    <n v="1"/>
    <n v="0"/>
    <n v="0"/>
    <n v="0"/>
    <n v="0"/>
    <n v="0"/>
    <n v="0"/>
    <n v="0"/>
    <n v="0"/>
    <m/>
    <m/>
    <n v="2"/>
    <n v="2"/>
    <s v="Correct"/>
    <x v="0"/>
    <x v="0"/>
    <x v="2"/>
    <x v="62"/>
    <x v="1"/>
    <x v="1"/>
    <s v="English"/>
    <x v="0"/>
    <x v="4"/>
    <x v="1"/>
    <x v="2"/>
    <x v="4"/>
    <s v="Yes"/>
    <m/>
  </r>
  <r>
    <n v="565"/>
    <m/>
    <m/>
    <m/>
    <m/>
    <s v="Recreation facilities"/>
    <m/>
    <m/>
    <m/>
    <m/>
    <m/>
    <s v="Safe places to walk/play"/>
    <m/>
    <m/>
    <n v="2"/>
    <n v="1.5"/>
    <m/>
    <n v="0"/>
    <n v="0"/>
    <n v="0"/>
    <n v="0"/>
    <n v="1"/>
    <n v="0"/>
    <n v="0"/>
    <n v="0"/>
    <n v="0"/>
    <n v="0"/>
    <n v="1"/>
    <n v="0"/>
    <m/>
    <m/>
    <n v="2"/>
    <n v="2"/>
    <s v="Correct"/>
    <x v="0"/>
    <x v="12"/>
    <x v="2"/>
    <x v="45"/>
    <x v="1"/>
    <x v="1"/>
    <s v="English"/>
    <x v="6"/>
    <x v="7"/>
    <x v="4"/>
    <x v="2"/>
    <x v="3"/>
    <s v="Yes"/>
    <m/>
  </r>
  <r>
    <n v="566"/>
    <m/>
    <m/>
    <m/>
    <m/>
    <m/>
    <m/>
    <s v="Healthier food choices"/>
    <m/>
    <m/>
    <m/>
    <m/>
    <m/>
    <m/>
    <n v="1"/>
    <n v="3"/>
    <m/>
    <n v="0"/>
    <n v="0"/>
    <n v="0"/>
    <n v="0"/>
    <n v="0"/>
    <n v="0"/>
    <n v="1"/>
    <n v="0"/>
    <n v="0"/>
    <n v="0"/>
    <n v="0"/>
    <n v="0"/>
    <m/>
    <m/>
    <n v="1"/>
    <n v="1"/>
    <s v="Correct"/>
    <x v="0"/>
    <x v="4"/>
    <x v="1"/>
    <x v="106"/>
    <x v="4"/>
    <x v="2"/>
    <s v="English"/>
    <x v="6"/>
    <x v="7"/>
    <x v="6"/>
    <x v="2"/>
    <x v="3"/>
    <s v="Yes"/>
    <m/>
  </r>
  <r>
    <n v="567"/>
    <m/>
    <s v="Mental health services"/>
    <m/>
    <m/>
    <m/>
    <m/>
    <m/>
    <m/>
    <m/>
    <s v="Job opportunities"/>
    <m/>
    <m/>
    <m/>
    <n v="2"/>
    <n v="1.5"/>
    <m/>
    <n v="0"/>
    <n v="1"/>
    <n v="0"/>
    <n v="0"/>
    <n v="0"/>
    <n v="0"/>
    <n v="0"/>
    <n v="0"/>
    <n v="0"/>
    <n v="1"/>
    <n v="0"/>
    <n v="0"/>
    <m/>
    <m/>
    <n v="2"/>
    <n v="2"/>
    <s v="Correct"/>
    <x v="1"/>
    <x v="12"/>
    <x v="2"/>
    <x v="45"/>
    <x v="0"/>
    <x v="1"/>
    <s v="English"/>
    <x v="3"/>
    <x v="1"/>
    <x v="0"/>
    <x v="2"/>
    <x v="0"/>
    <s v="Yes"/>
    <m/>
  </r>
  <r>
    <n v="568"/>
    <m/>
    <s v="Mental health services"/>
    <m/>
    <s v="Drug &amp; alcohol rehabilitation services"/>
    <m/>
    <m/>
    <s v="Healthier food choices"/>
    <m/>
    <m/>
    <m/>
    <m/>
    <m/>
    <m/>
    <n v="3"/>
    <n v="1"/>
    <m/>
    <n v="0"/>
    <n v="1"/>
    <n v="0"/>
    <n v="1"/>
    <n v="0"/>
    <n v="0"/>
    <n v="1"/>
    <n v="0"/>
    <n v="0"/>
    <n v="0"/>
    <n v="0"/>
    <n v="0"/>
    <m/>
    <m/>
    <n v="3"/>
    <n v="3"/>
    <s v="Correct"/>
    <x v="1"/>
    <x v="23"/>
    <x v="2"/>
    <x v="50"/>
    <x v="1"/>
    <x v="1"/>
    <s v="English"/>
    <x v="5"/>
    <x v="7"/>
    <x v="6"/>
    <x v="2"/>
    <x v="0"/>
    <s v="Yes"/>
    <m/>
  </r>
  <r>
    <n v="569"/>
    <m/>
    <m/>
    <m/>
    <m/>
    <s v="Recreation facilities"/>
    <m/>
    <m/>
    <m/>
    <m/>
    <m/>
    <m/>
    <m/>
    <m/>
    <n v="1"/>
    <n v="3"/>
    <m/>
    <n v="0"/>
    <n v="0"/>
    <n v="0"/>
    <n v="0"/>
    <n v="1"/>
    <n v="0"/>
    <n v="0"/>
    <n v="0"/>
    <n v="0"/>
    <n v="0"/>
    <n v="0"/>
    <n v="0"/>
    <m/>
    <m/>
    <n v="1"/>
    <n v="1"/>
    <s v="Correct"/>
    <x v="0"/>
    <x v="47"/>
    <x v="0"/>
    <x v="109"/>
    <x v="1"/>
    <x v="1"/>
    <s v="English"/>
    <x v="6"/>
    <x v="1"/>
    <x v="0"/>
    <x v="2"/>
    <x v="3"/>
    <s v="Yes"/>
    <m/>
  </r>
  <r>
    <n v="570"/>
    <m/>
    <s v="Mental health services"/>
    <m/>
    <m/>
    <m/>
    <s v="Transportation"/>
    <m/>
    <s v="Safe childcare options"/>
    <m/>
    <s v="Job opportunities"/>
    <m/>
    <m/>
    <m/>
    <n v="4"/>
    <n v="0.75"/>
    <m/>
    <n v="0"/>
    <n v="0.75"/>
    <n v="0"/>
    <n v="0"/>
    <n v="0"/>
    <n v="0.75"/>
    <n v="0"/>
    <n v="0.75"/>
    <n v="0"/>
    <n v="0.75"/>
    <n v="0"/>
    <n v="0"/>
    <m/>
    <m/>
    <n v="3"/>
    <n v="4"/>
    <s v="Correct"/>
    <x v="2"/>
    <x v="22"/>
    <x v="2"/>
    <x v="144"/>
    <x v="2"/>
    <x v="0"/>
    <m/>
    <x v="3"/>
    <x v="2"/>
    <x v="3"/>
    <x v="0"/>
    <x v="3"/>
    <m/>
    <m/>
  </r>
  <r>
    <n v="571"/>
    <s v="Clean air &amp; water"/>
    <m/>
    <m/>
    <s v="Drug &amp; alcohol rehabilitation services"/>
    <m/>
    <m/>
    <s v="Healthier food choices"/>
    <m/>
    <m/>
    <m/>
    <m/>
    <m/>
    <m/>
    <n v="3"/>
    <n v="1"/>
    <m/>
    <n v="1"/>
    <n v="0"/>
    <n v="0"/>
    <n v="1"/>
    <n v="0"/>
    <n v="0"/>
    <n v="1"/>
    <n v="0"/>
    <n v="0"/>
    <n v="0"/>
    <n v="0"/>
    <n v="0"/>
    <m/>
    <m/>
    <n v="3"/>
    <n v="3"/>
    <s v="Correct"/>
    <x v="0"/>
    <x v="30"/>
    <x v="2"/>
    <x v="145"/>
    <x v="1"/>
    <x v="1"/>
    <s v="English"/>
    <x v="6"/>
    <x v="1"/>
    <x v="0"/>
    <x v="2"/>
    <x v="3"/>
    <s v="Yes"/>
    <m/>
  </r>
  <r>
    <n v="572"/>
    <m/>
    <s v="Mental health services"/>
    <m/>
    <s v="Drug &amp; alcohol rehabilitation services"/>
    <m/>
    <s v="Transportation"/>
    <m/>
    <m/>
    <m/>
    <m/>
    <m/>
    <m/>
    <m/>
    <n v="3"/>
    <n v="1"/>
    <m/>
    <n v="0"/>
    <n v="1"/>
    <n v="0"/>
    <n v="1"/>
    <n v="0"/>
    <n v="1"/>
    <n v="0"/>
    <n v="0"/>
    <n v="0"/>
    <n v="0"/>
    <n v="0"/>
    <n v="0"/>
    <m/>
    <m/>
    <n v="3"/>
    <n v="3"/>
    <s v="Correct"/>
    <x v="0"/>
    <x v="24"/>
    <x v="2"/>
    <x v="52"/>
    <x v="0"/>
    <x v="1"/>
    <s v="English"/>
    <x v="5"/>
    <x v="7"/>
    <x v="6"/>
    <x v="2"/>
    <x v="4"/>
    <s v="Yes"/>
    <m/>
  </r>
  <r>
    <n v="573"/>
    <m/>
    <m/>
    <m/>
    <m/>
    <s v="Recreation facilities"/>
    <m/>
    <s v="Healthier food choices"/>
    <m/>
    <s v="Weight loss programs"/>
    <m/>
    <m/>
    <m/>
    <m/>
    <n v="3"/>
    <n v="1"/>
    <m/>
    <n v="0"/>
    <n v="0"/>
    <n v="0"/>
    <n v="0"/>
    <n v="1"/>
    <n v="0"/>
    <n v="1"/>
    <n v="0"/>
    <n v="1"/>
    <n v="0"/>
    <n v="0"/>
    <n v="0"/>
    <m/>
    <m/>
    <n v="3"/>
    <n v="3"/>
    <s v="Correct"/>
    <x v="1"/>
    <x v="36"/>
    <x v="2"/>
    <x v="52"/>
    <x v="0"/>
    <x v="1"/>
    <s v="English"/>
    <x v="5"/>
    <x v="8"/>
    <x v="6"/>
    <x v="2"/>
    <x v="0"/>
    <s v="Yes"/>
    <m/>
  </r>
  <r>
    <n v="574"/>
    <s v="Clean air &amp; water"/>
    <s v="Mental health services"/>
    <s v="Smoking cessation programs"/>
    <m/>
    <m/>
    <m/>
    <s v="Healthier food choices"/>
    <m/>
    <m/>
    <m/>
    <m/>
    <m/>
    <m/>
    <n v="4"/>
    <n v="0.75"/>
    <m/>
    <n v="0.75"/>
    <n v="0.75"/>
    <n v="0.75"/>
    <n v="0"/>
    <n v="0"/>
    <n v="0"/>
    <n v="0.75"/>
    <n v="0"/>
    <n v="0"/>
    <n v="0"/>
    <n v="0"/>
    <n v="0"/>
    <m/>
    <m/>
    <n v="3"/>
    <n v="4"/>
    <s v="Correct"/>
    <x v="0"/>
    <x v="5"/>
    <x v="1"/>
    <x v="114"/>
    <x v="1"/>
    <x v="1"/>
    <s v="EnglishPolish"/>
    <x v="5"/>
    <x v="7"/>
    <x v="0"/>
    <x v="2"/>
    <x v="3"/>
    <s v="Yes"/>
    <m/>
  </r>
  <r>
    <n v="575"/>
    <m/>
    <m/>
    <m/>
    <s v="Drug &amp; alcohol rehabilitation services"/>
    <m/>
    <s v="Transportation"/>
    <s v="Healthier food choices"/>
    <m/>
    <m/>
    <m/>
    <m/>
    <m/>
    <m/>
    <n v="3"/>
    <n v="1"/>
    <m/>
    <n v="0"/>
    <n v="0"/>
    <n v="0"/>
    <n v="1"/>
    <n v="0"/>
    <n v="1"/>
    <n v="1"/>
    <n v="0"/>
    <n v="0"/>
    <n v="0"/>
    <n v="0"/>
    <n v="0"/>
    <m/>
    <m/>
    <n v="3"/>
    <n v="3"/>
    <s v="Correct"/>
    <x v="1"/>
    <x v="70"/>
    <x v="2"/>
    <x v="146"/>
    <x v="0"/>
    <x v="1"/>
    <s v="English"/>
    <x v="0"/>
    <x v="4"/>
    <x v="2"/>
    <x v="2"/>
    <x v="4"/>
    <s v="Yes"/>
    <m/>
  </r>
  <r>
    <n v="576"/>
    <m/>
    <m/>
    <m/>
    <m/>
    <s v="Recreation facilities"/>
    <m/>
    <s v="Healthier food choices"/>
    <m/>
    <m/>
    <s v="Job opportunities"/>
    <m/>
    <m/>
    <m/>
    <n v="3"/>
    <n v="1"/>
    <m/>
    <n v="0"/>
    <n v="0"/>
    <n v="0"/>
    <n v="0"/>
    <n v="1"/>
    <n v="0"/>
    <n v="1"/>
    <n v="0"/>
    <n v="0"/>
    <n v="1"/>
    <n v="0"/>
    <n v="0"/>
    <m/>
    <m/>
    <n v="3"/>
    <n v="3"/>
    <s v="Correct"/>
    <x v="1"/>
    <x v="9"/>
    <x v="2"/>
    <x v="57"/>
    <x v="0"/>
    <x v="1"/>
    <s v="English"/>
    <x v="5"/>
    <x v="7"/>
    <x v="0"/>
    <x v="2"/>
    <x v="0"/>
    <s v="Yes"/>
    <m/>
  </r>
  <r>
    <n v="577"/>
    <m/>
    <m/>
    <m/>
    <s v="Drug &amp; alcohol rehabilitation services"/>
    <m/>
    <m/>
    <m/>
    <m/>
    <m/>
    <m/>
    <m/>
    <m/>
    <m/>
    <n v="1"/>
    <n v="3"/>
    <m/>
    <n v="0"/>
    <n v="0"/>
    <n v="0"/>
    <n v="1"/>
    <n v="0"/>
    <n v="0"/>
    <n v="0"/>
    <n v="0"/>
    <n v="0"/>
    <n v="0"/>
    <n v="0"/>
    <n v="0"/>
    <m/>
    <m/>
    <n v="1"/>
    <n v="1"/>
    <s v="Correct"/>
    <x v="0"/>
    <x v="46"/>
    <x v="0"/>
    <x v="116"/>
    <x v="1"/>
    <x v="1"/>
    <s v="English"/>
    <x v="6"/>
    <x v="1"/>
    <x v="0"/>
    <x v="2"/>
    <x v="3"/>
    <s v="Yes"/>
    <m/>
  </r>
  <r>
    <n v="578"/>
    <m/>
    <m/>
    <m/>
    <m/>
    <s v="Recreation facilities"/>
    <m/>
    <m/>
    <s v="Safe childcare options"/>
    <m/>
    <s v="Job opportunities"/>
    <m/>
    <m/>
    <m/>
    <n v="3"/>
    <n v="1"/>
    <m/>
    <n v="0"/>
    <n v="0"/>
    <n v="0"/>
    <n v="0"/>
    <n v="1"/>
    <n v="0"/>
    <n v="0"/>
    <n v="1"/>
    <n v="0"/>
    <n v="1"/>
    <n v="0"/>
    <n v="0"/>
    <m/>
    <m/>
    <n v="3"/>
    <n v="3"/>
    <s v="Correct"/>
    <x v="1"/>
    <x v="14"/>
    <x v="0"/>
    <x v="73"/>
    <x v="4"/>
    <x v="2"/>
    <s v="Chinese"/>
    <x v="0"/>
    <x v="7"/>
    <x v="0"/>
    <x v="2"/>
    <x v="3"/>
    <s v="Yes"/>
    <m/>
  </r>
  <r>
    <n v="579"/>
    <m/>
    <m/>
    <m/>
    <m/>
    <s v="Recreation facilities"/>
    <m/>
    <m/>
    <s v="Safe childcare options"/>
    <m/>
    <m/>
    <m/>
    <m/>
    <m/>
    <n v="2"/>
    <n v="1.5"/>
    <m/>
    <n v="0"/>
    <n v="0"/>
    <n v="0"/>
    <n v="0"/>
    <n v="1"/>
    <n v="0"/>
    <n v="0"/>
    <n v="1"/>
    <n v="0"/>
    <n v="0"/>
    <n v="0"/>
    <n v="0"/>
    <m/>
    <m/>
    <n v="2"/>
    <n v="2"/>
    <s v="Correct"/>
    <x v="0"/>
    <x v="46"/>
    <x v="0"/>
    <x v="147"/>
    <x v="1"/>
    <x v="1"/>
    <s v="English"/>
    <x v="5"/>
    <x v="4"/>
    <x v="4"/>
    <x v="2"/>
    <x v="3"/>
    <s v="Yes"/>
    <m/>
  </r>
  <r>
    <n v="580"/>
    <m/>
    <s v="Mental health services"/>
    <m/>
    <m/>
    <s v="Recreation facilities"/>
    <s v="Transportation"/>
    <s v="Healthier food choices"/>
    <m/>
    <s v="Weight loss programs"/>
    <m/>
    <m/>
    <m/>
    <m/>
    <n v="5"/>
    <n v="0.6"/>
    <m/>
    <n v="0"/>
    <n v="0.6"/>
    <n v="0"/>
    <n v="0"/>
    <n v="0.6"/>
    <n v="0.6"/>
    <n v="0.6"/>
    <n v="0"/>
    <n v="0.6"/>
    <n v="0"/>
    <n v="0"/>
    <n v="0"/>
    <m/>
    <m/>
    <n v="3"/>
    <n v="5"/>
    <s v="Correct"/>
    <x v="1"/>
    <x v="44"/>
    <x v="2"/>
    <x v="148"/>
    <x v="3"/>
    <x v="1"/>
    <s v="English"/>
    <x v="4"/>
    <x v="7"/>
    <x v="2"/>
    <x v="2"/>
    <x v="0"/>
    <s v="Yes"/>
    <m/>
  </r>
  <r>
    <n v="581"/>
    <m/>
    <s v="Mental health services"/>
    <m/>
    <m/>
    <m/>
    <m/>
    <s v="Healthier food choices"/>
    <m/>
    <m/>
    <s v="Job opportunities"/>
    <m/>
    <m/>
    <m/>
    <n v="3"/>
    <n v="1"/>
    <m/>
    <n v="0"/>
    <n v="1"/>
    <n v="0"/>
    <n v="0"/>
    <n v="0"/>
    <n v="0"/>
    <n v="1"/>
    <n v="0"/>
    <n v="0"/>
    <n v="1"/>
    <n v="0"/>
    <n v="0"/>
    <m/>
    <m/>
    <n v="3"/>
    <n v="3"/>
    <s v="Correct"/>
    <x v="1"/>
    <x v="9"/>
    <x v="2"/>
    <x v="146"/>
    <x v="5"/>
    <x v="1"/>
    <s v="Hindi"/>
    <x v="6"/>
    <x v="8"/>
    <x v="0"/>
    <x v="2"/>
    <x v="3"/>
    <s v="Yes"/>
    <m/>
  </r>
  <r>
    <n v="582"/>
    <m/>
    <s v="Mental health services"/>
    <m/>
    <m/>
    <m/>
    <m/>
    <m/>
    <m/>
    <m/>
    <m/>
    <m/>
    <m/>
    <m/>
    <n v="1"/>
    <n v="3"/>
    <m/>
    <n v="0"/>
    <n v="1"/>
    <n v="0"/>
    <n v="0"/>
    <n v="0"/>
    <n v="0"/>
    <n v="0"/>
    <n v="0"/>
    <n v="0"/>
    <n v="0"/>
    <n v="0"/>
    <n v="0"/>
    <m/>
    <m/>
    <n v="1"/>
    <n v="1"/>
    <s v="Correct"/>
    <x v="2"/>
    <x v="22"/>
    <x v="3"/>
    <x v="11"/>
    <x v="2"/>
    <x v="0"/>
    <m/>
    <x v="3"/>
    <x v="2"/>
    <x v="3"/>
    <x v="0"/>
    <x v="3"/>
    <m/>
    <m/>
  </r>
  <r>
    <n v="583"/>
    <m/>
    <m/>
    <m/>
    <m/>
    <s v="Recreation facilities"/>
    <m/>
    <m/>
    <m/>
    <m/>
    <m/>
    <m/>
    <m/>
    <m/>
    <n v="1"/>
    <n v="3"/>
    <m/>
    <n v="0"/>
    <n v="0"/>
    <n v="0"/>
    <n v="0"/>
    <n v="1"/>
    <n v="0"/>
    <n v="0"/>
    <n v="0"/>
    <n v="0"/>
    <n v="0"/>
    <n v="0"/>
    <n v="0"/>
    <m/>
    <m/>
    <n v="1"/>
    <n v="1"/>
    <s v="Correct"/>
    <x v="0"/>
    <x v="42"/>
    <x v="0"/>
    <x v="116"/>
    <x v="1"/>
    <x v="1"/>
    <s v="English"/>
    <x v="6"/>
    <x v="1"/>
    <x v="0"/>
    <x v="2"/>
    <x v="3"/>
    <s v="Yes"/>
    <m/>
  </r>
  <r>
    <n v="584"/>
    <m/>
    <m/>
    <m/>
    <m/>
    <m/>
    <m/>
    <m/>
    <m/>
    <m/>
    <s v="Job opportunities"/>
    <m/>
    <m/>
    <m/>
    <n v="1"/>
    <n v="3"/>
    <m/>
    <n v="0"/>
    <n v="0"/>
    <n v="0"/>
    <n v="0"/>
    <n v="0"/>
    <n v="0"/>
    <n v="0"/>
    <n v="0"/>
    <n v="0"/>
    <n v="1"/>
    <n v="0"/>
    <n v="0"/>
    <m/>
    <m/>
    <n v="1"/>
    <n v="1"/>
    <s v="Correct"/>
    <x v="1"/>
    <x v="5"/>
    <x v="2"/>
    <x v="143"/>
    <x v="0"/>
    <x v="1"/>
    <s v="English"/>
    <x v="0"/>
    <x v="1"/>
    <x v="1"/>
    <x v="2"/>
    <x v="3"/>
    <s v="Yes"/>
    <m/>
  </r>
  <r>
    <n v="585"/>
    <m/>
    <m/>
    <m/>
    <s v="Drug &amp; alcohol rehabilitation services"/>
    <m/>
    <s v="Transportation"/>
    <m/>
    <m/>
    <m/>
    <m/>
    <m/>
    <m/>
    <m/>
    <n v="2"/>
    <n v="1.5"/>
    <m/>
    <n v="0"/>
    <n v="0"/>
    <n v="0"/>
    <n v="1"/>
    <n v="0"/>
    <n v="1"/>
    <n v="0"/>
    <n v="0"/>
    <n v="0"/>
    <n v="0"/>
    <n v="0"/>
    <n v="0"/>
    <m/>
    <m/>
    <n v="2"/>
    <n v="2"/>
    <s v="Correct"/>
    <x v="0"/>
    <x v="70"/>
    <x v="2"/>
    <x v="102"/>
    <x v="1"/>
    <x v="1"/>
    <s v="English"/>
    <x v="6"/>
    <x v="1"/>
    <x v="2"/>
    <x v="2"/>
    <x v="6"/>
    <s v="Yes"/>
    <m/>
  </r>
  <r>
    <n v="586"/>
    <m/>
    <m/>
    <m/>
    <s v="Drug &amp; alcohol rehabilitation services"/>
    <s v="Recreation facilities"/>
    <m/>
    <m/>
    <s v="Safe childcare options"/>
    <m/>
    <m/>
    <m/>
    <m/>
    <m/>
    <n v="3"/>
    <n v="1"/>
    <m/>
    <n v="0"/>
    <n v="0"/>
    <n v="0"/>
    <n v="1"/>
    <n v="1"/>
    <n v="0"/>
    <n v="0"/>
    <n v="1"/>
    <n v="0"/>
    <n v="0"/>
    <n v="0"/>
    <n v="0"/>
    <m/>
    <m/>
    <n v="3"/>
    <n v="3"/>
    <s v="Correct"/>
    <x v="1"/>
    <x v="17"/>
    <x v="2"/>
    <x v="96"/>
    <x v="2"/>
    <x v="2"/>
    <s v="English"/>
    <x v="0"/>
    <x v="0"/>
    <x v="0"/>
    <x v="2"/>
    <x v="3"/>
    <s v="Yes"/>
    <m/>
  </r>
  <r>
    <n v="587"/>
    <m/>
    <m/>
    <m/>
    <m/>
    <m/>
    <s v="Transportation"/>
    <s v="Healthier food choices"/>
    <m/>
    <s v="Weight loss programs"/>
    <m/>
    <m/>
    <m/>
    <m/>
    <n v="3"/>
    <n v="1"/>
    <m/>
    <n v="0"/>
    <n v="0"/>
    <n v="0"/>
    <n v="0"/>
    <n v="0"/>
    <n v="1"/>
    <n v="1"/>
    <n v="0"/>
    <n v="1"/>
    <n v="0"/>
    <n v="0"/>
    <n v="0"/>
    <m/>
    <m/>
    <n v="3"/>
    <n v="3"/>
    <s v="Correct"/>
    <x v="1"/>
    <x v="77"/>
    <x v="2"/>
    <x v="149"/>
    <x v="1"/>
    <x v="1"/>
    <s v="English"/>
    <x v="0"/>
    <x v="1"/>
    <x v="0"/>
    <x v="2"/>
    <x v="3"/>
    <s v="Yes"/>
    <m/>
  </r>
  <r>
    <n v="588"/>
    <m/>
    <m/>
    <m/>
    <s v="Drug &amp; alcohol rehabilitation services"/>
    <m/>
    <m/>
    <s v="Healthier food choices"/>
    <m/>
    <m/>
    <s v="Job opportunities"/>
    <m/>
    <m/>
    <m/>
    <n v="3"/>
    <n v="1"/>
    <m/>
    <n v="0"/>
    <n v="0"/>
    <n v="0"/>
    <n v="1"/>
    <n v="0"/>
    <n v="0"/>
    <n v="1"/>
    <n v="0"/>
    <n v="0"/>
    <n v="1"/>
    <n v="0"/>
    <n v="0"/>
    <m/>
    <m/>
    <n v="3"/>
    <n v="3"/>
    <s v="Correct"/>
    <x v="1"/>
    <x v="7"/>
    <x v="2"/>
    <x v="49"/>
    <x v="1"/>
    <x v="0"/>
    <s v="English"/>
    <x v="2"/>
    <x v="2"/>
    <x v="6"/>
    <x v="1"/>
    <x v="3"/>
    <s v="Yes"/>
    <m/>
  </r>
  <r>
    <n v="589"/>
    <m/>
    <m/>
    <m/>
    <s v="Drug &amp; alcohol rehabilitation services"/>
    <m/>
    <m/>
    <m/>
    <m/>
    <m/>
    <m/>
    <m/>
    <m/>
    <m/>
    <n v="1"/>
    <n v="3"/>
    <m/>
    <n v="0"/>
    <n v="0"/>
    <n v="0"/>
    <n v="1"/>
    <n v="0"/>
    <n v="0"/>
    <n v="0"/>
    <n v="0"/>
    <n v="0"/>
    <n v="0"/>
    <n v="0"/>
    <n v="0"/>
    <m/>
    <m/>
    <n v="1"/>
    <n v="1"/>
    <s v="Correct"/>
    <x v="1"/>
    <x v="77"/>
    <x v="2"/>
    <x v="144"/>
    <x v="1"/>
    <x v="0"/>
    <s v="English"/>
    <x v="5"/>
    <x v="0"/>
    <x v="6"/>
    <x v="2"/>
    <x v="0"/>
    <s v="Yes"/>
    <m/>
  </r>
  <r>
    <n v="590"/>
    <m/>
    <m/>
    <m/>
    <s v="Drug &amp; alcohol rehabilitation services"/>
    <m/>
    <m/>
    <m/>
    <s v="Safe childcare options"/>
    <s v="Weight loss programs"/>
    <m/>
    <m/>
    <m/>
    <m/>
    <n v="3"/>
    <n v="1"/>
    <m/>
    <n v="0"/>
    <n v="0"/>
    <n v="0"/>
    <n v="1"/>
    <n v="0"/>
    <n v="0"/>
    <n v="0"/>
    <n v="1"/>
    <n v="1"/>
    <n v="0"/>
    <n v="0"/>
    <n v="0"/>
    <m/>
    <m/>
    <n v="3"/>
    <n v="3"/>
    <s v="Correct"/>
    <x v="1"/>
    <x v="44"/>
    <x v="0"/>
    <x v="4"/>
    <x v="1"/>
    <x v="1"/>
    <s v="English"/>
    <x v="1"/>
    <x v="4"/>
    <x v="2"/>
    <x v="2"/>
    <x v="3"/>
    <s v="Yes"/>
    <m/>
  </r>
  <r>
    <n v="591"/>
    <m/>
    <s v="Mental health services"/>
    <m/>
    <m/>
    <m/>
    <m/>
    <s v="Healthier food choices"/>
    <m/>
    <m/>
    <m/>
    <m/>
    <m/>
    <m/>
    <n v="2"/>
    <n v="1.5"/>
    <m/>
    <n v="0"/>
    <n v="1"/>
    <n v="0"/>
    <n v="0"/>
    <n v="0"/>
    <n v="0"/>
    <n v="1"/>
    <n v="0"/>
    <n v="0"/>
    <n v="0"/>
    <n v="0"/>
    <n v="0"/>
    <m/>
    <m/>
    <n v="2"/>
    <n v="2"/>
    <s v="Correct"/>
    <x v="1"/>
    <x v="53"/>
    <x v="0"/>
    <x v="64"/>
    <x v="1"/>
    <x v="1"/>
    <s v="English"/>
    <x v="0"/>
    <x v="7"/>
    <x v="6"/>
    <x v="2"/>
    <x v="3"/>
    <s v="Yes"/>
    <m/>
  </r>
  <r>
    <n v="592"/>
    <s v="Clean air &amp; water"/>
    <m/>
    <m/>
    <m/>
    <m/>
    <m/>
    <m/>
    <m/>
    <s v="Weight loss programs"/>
    <s v="Job opportunities"/>
    <m/>
    <m/>
    <m/>
    <n v="3"/>
    <n v="1"/>
    <m/>
    <n v="1"/>
    <n v="0"/>
    <n v="0"/>
    <n v="0"/>
    <n v="0"/>
    <n v="0"/>
    <n v="0"/>
    <n v="0"/>
    <n v="1"/>
    <n v="1"/>
    <n v="0"/>
    <n v="0"/>
    <m/>
    <m/>
    <n v="3"/>
    <n v="3"/>
    <s v="Correct"/>
    <x v="1"/>
    <x v="46"/>
    <x v="2"/>
    <x v="47"/>
    <x v="1"/>
    <x v="1"/>
    <s v="English"/>
    <x v="2"/>
    <x v="0"/>
    <x v="6"/>
    <x v="1"/>
    <x v="3"/>
    <m/>
    <m/>
  </r>
  <r>
    <n v="593"/>
    <m/>
    <m/>
    <m/>
    <m/>
    <m/>
    <s v="Transportation"/>
    <m/>
    <m/>
    <m/>
    <s v="Job opportunities"/>
    <m/>
    <m/>
    <m/>
    <n v="2"/>
    <n v="1.5"/>
    <m/>
    <n v="0"/>
    <n v="0"/>
    <n v="0"/>
    <n v="0"/>
    <n v="0"/>
    <n v="1"/>
    <n v="0"/>
    <n v="0"/>
    <n v="0"/>
    <n v="1"/>
    <n v="0"/>
    <n v="0"/>
    <m/>
    <m/>
    <n v="2"/>
    <n v="2"/>
    <s v="Correct"/>
    <x v="1"/>
    <x v="46"/>
    <x v="2"/>
    <x v="150"/>
    <x v="0"/>
    <x v="1"/>
    <s v="English"/>
    <x v="6"/>
    <x v="1"/>
    <x v="2"/>
    <x v="2"/>
    <x v="0"/>
    <s v="Yes"/>
    <m/>
  </r>
  <r>
    <n v="594"/>
    <s v="Clean air &amp; water"/>
    <m/>
    <m/>
    <m/>
    <m/>
    <m/>
    <m/>
    <s v="Safe childcare options"/>
    <m/>
    <s v="Job opportunities"/>
    <m/>
    <m/>
    <m/>
    <n v="3"/>
    <n v="1"/>
    <m/>
    <n v="1"/>
    <n v="0"/>
    <n v="0"/>
    <n v="0"/>
    <n v="0"/>
    <n v="0"/>
    <n v="0"/>
    <n v="1"/>
    <n v="0"/>
    <n v="1"/>
    <n v="0"/>
    <n v="0"/>
    <m/>
    <m/>
    <n v="3"/>
    <n v="3"/>
    <s v="Correct"/>
    <x v="1"/>
    <x v="73"/>
    <x v="1"/>
    <x v="151"/>
    <x v="1"/>
    <x v="1"/>
    <s v="English"/>
    <x v="1"/>
    <x v="5"/>
    <x v="0"/>
    <x v="1"/>
    <x v="3"/>
    <s v="Yes"/>
    <m/>
  </r>
  <r>
    <n v="595"/>
    <m/>
    <m/>
    <m/>
    <m/>
    <s v="Recreation facilities"/>
    <m/>
    <s v="Healthier food choices"/>
    <m/>
    <s v="Weight loss programs"/>
    <m/>
    <m/>
    <m/>
    <m/>
    <n v="3"/>
    <n v="1"/>
    <m/>
    <n v="0"/>
    <n v="0"/>
    <n v="0"/>
    <n v="0"/>
    <n v="1"/>
    <n v="0"/>
    <n v="1"/>
    <n v="0"/>
    <n v="1"/>
    <n v="0"/>
    <n v="0"/>
    <n v="0"/>
    <m/>
    <m/>
    <n v="3"/>
    <n v="3"/>
    <s v="Correct"/>
    <x v="1"/>
    <x v="2"/>
    <x v="0"/>
    <x v="22"/>
    <x v="0"/>
    <x v="1"/>
    <s v="English"/>
    <x v="2"/>
    <x v="0"/>
    <x v="0"/>
    <x v="2"/>
    <x v="5"/>
    <m/>
    <m/>
  </r>
  <r>
    <n v="596"/>
    <m/>
    <m/>
    <m/>
    <m/>
    <m/>
    <m/>
    <m/>
    <m/>
    <m/>
    <m/>
    <m/>
    <m/>
    <m/>
    <n v="0"/>
    <e v="#DIV/0!"/>
    <m/>
    <n v="0"/>
    <n v="0"/>
    <n v="0"/>
    <n v="0"/>
    <n v="0"/>
    <n v="0"/>
    <n v="0"/>
    <n v="0"/>
    <n v="0"/>
    <n v="0"/>
    <n v="0"/>
    <n v="0"/>
    <m/>
    <m/>
    <n v="0"/>
    <n v="0"/>
    <s v="Correct"/>
    <x v="0"/>
    <x v="46"/>
    <x v="2"/>
    <x v="58"/>
    <x v="1"/>
    <x v="1"/>
    <s v="English"/>
    <x v="6"/>
    <x v="7"/>
    <x v="2"/>
    <x v="2"/>
    <x v="0"/>
    <s v="Yes"/>
    <m/>
  </r>
  <r>
    <n v="597"/>
    <m/>
    <m/>
    <m/>
    <m/>
    <m/>
    <m/>
    <s v="Healthier food choices"/>
    <m/>
    <m/>
    <m/>
    <m/>
    <m/>
    <m/>
    <n v="1"/>
    <n v="3"/>
    <m/>
    <n v="0"/>
    <n v="0"/>
    <n v="0"/>
    <n v="0"/>
    <n v="0"/>
    <n v="0"/>
    <n v="1"/>
    <n v="0"/>
    <n v="0"/>
    <n v="0"/>
    <n v="0"/>
    <n v="0"/>
    <m/>
    <m/>
    <n v="1"/>
    <n v="1"/>
    <s v="Correct"/>
    <x v="0"/>
    <x v="23"/>
    <x v="1"/>
    <x v="115"/>
    <x v="1"/>
    <x v="1"/>
    <s v="English"/>
    <x v="0"/>
    <x v="4"/>
    <x v="0"/>
    <x v="2"/>
    <x v="3"/>
    <s v="No"/>
    <m/>
  </r>
  <r>
    <n v="598"/>
    <m/>
    <m/>
    <m/>
    <s v="Drug &amp; alcohol rehabilitation services"/>
    <m/>
    <m/>
    <m/>
    <m/>
    <m/>
    <m/>
    <m/>
    <m/>
    <m/>
    <n v="1"/>
    <n v="3"/>
    <m/>
    <n v="0"/>
    <n v="0"/>
    <n v="0"/>
    <n v="1"/>
    <n v="0"/>
    <n v="0"/>
    <n v="0"/>
    <n v="0"/>
    <n v="0"/>
    <n v="0"/>
    <n v="0"/>
    <n v="0"/>
    <m/>
    <m/>
    <n v="1"/>
    <n v="1"/>
    <s v="Correct"/>
    <x v="0"/>
    <x v="63"/>
    <x v="2"/>
    <x v="101"/>
    <x v="1"/>
    <x v="1"/>
    <s v="English"/>
    <x v="1"/>
    <x v="4"/>
    <x v="6"/>
    <x v="2"/>
    <x v="4"/>
    <s v="Yes"/>
    <m/>
  </r>
  <r>
    <n v="599"/>
    <m/>
    <s v="Mental health services"/>
    <m/>
    <m/>
    <m/>
    <m/>
    <m/>
    <m/>
    <m/>
    <m/>
    <m/>
    <m/>
    <m/>
    <n v="1"/>
    <n v="3"/>
    <m/>
    <n v="0"/>
    <n v="1"/>
    <n v="0"/>
    <n v="0"/>
    <n v="0"/>
    <n v="0"/>
    <n v="0"/>
    <n v="0"/>
    <n v="0"/>
    <n v="0"/>
    <n v="0"/>
    <n v="0"/>
    <m/>
    <m/>
    <n v="1"/>
    <n v="1"/>
    <s v="Correct"/>
    <x v="1"/>
    <x v="43"/>
    <x v="1"/>
    <x v="152"/>
    <x v="1"/>
    <x v="0"/>
    <s v="Other"/>
    <x v="2"/>
    <x v="7"/>
    <x v="0"/>
    <x v="3"/>
    <x v="3"/>
    <s v="Yes"/>
    <m/>
  </r>
  <r>
    <n v="600"/>
    <m/>
    <m/>
    <m/>
    <s v="Drug &amp; alcohol rehabilitation services"/>
    <s v="Recreation facilities"/>
    <m/>
    <m/>
    <m/>
    <m/>
    <s v="Job opportunities"/>
    <m/>
    <m/>
    <m/>
    <n v="3"/>
    <n v="1"/>
    <m/>
    <n v="0"/>
    <n v="0"/>
    <n v="0"/>
    <n v="1"/>
    <n v="1"/>
    <n v="0"/>
    <n v="0"/>
    <n v="0"/>
    <n v="0"/>
    <n v="1"/>
    <n v="0"/>
    <n v="0"/>
    <m/>
    <m/>
    <n v="3"/>
    <n v="3"/>
    <s v="Correct"/>
    <x v="0"/>
    <x v="4"/>
    <x v="0"/>
    <x v="17"/>
    <x v="1"/>
    <x v="1"/>
    <s v="English"/>
    <x v="5"/>
    <x v="4"/>
    <x v="0"/>
    <x v="2"/>
    <x v="3"/>
    <s v="Yes"/>
    <m/>
  </r>
  <r>
    <n v="601"/>
    <s v="Clean air &amp; water"/>
    <m/>
    <m/>
    <m/>
    <m/>
    <m/>
    <s v="Healthier food choices"/>
    <m/>
    <m/>
    <m/>
    <s v="Safe places to walk/play"/>
    <m/>
    <m/>
    <n v="3"/>
    <n v="1"/>
    <m/>
    <n v="1"/>
    <n v="0"/>
    <n v="0"/>
    <n v="0"/>
    <n v="0"/>
    <n v="0"/>
    <n v="1"/>
    <n v="0"/>
    <n v="0"/>
    <n v="0"/>
    <n v="1"/>
    <n v="0"/>
    <m/>
    <m/>
    <n v="3"/>
    <n v="3"/>
    <s v="Correct"/>
    <x v="1"/>
    <x v="24"/>
    <x v="2"/>
    <x v="63"/>
    <x v="2"/>
    <x v="1"/>
    <s v="English, Spanish, Italian"/>
    <x v="6"/>
    <x v="7"/>
    <x v="6"/>
    <x v="2"/>
    <x v="3"/>
    <s v="Yes"/>
    <m/>
  </r>
  <r>
    <n v="602"/>
    <m/>
    <m/>
    <m/>
    <m/>
    <m/>
    <m/>
    <m/>
    <m/>
    <m/>
    <m/>
    <m/>
    <m/>
    <m/>
    <n v="0"/>
    <e v="#DIV/0!"/>
    <m/>
    <n v="0"/>
    <n v="0"/>
    <n v="0"/>
    <n v="0"/>
    <n v="0"/>
    <n v="0"/>
    <n v="0"/>
    <n v="0"/>
    <n v="0"/>
    <n v="0"/>
    <n v="0"/>
    <n v="0"/>
    <m/>
    <m/>
    <n v="0"/>
    <n v="0"/>
    <s v="Correct"/>
    <x v="0"/>
    <x v="42"/>
    <x v="1"/>
    <x v="115"/>
    <x v="1"/>
    <x v="1"/>
    <s v="English"/>
    <x v="1"/>
    <x v="4"/>
    <x v="0"/>
    <x v="2"/>
    <x v="3"/>
    <s v="No"/>
    <m/>
  </r>
  <r>
    <n v="603"/>
    <m/>
    <m/>
    <m/>
    <s v="Drug &amp; alcohol rehabilitation services"/>
    <m/>
    <m/>
    <m/>
    <s v="Safe childcare options"/>
    <m/>
    <s v="Job opportunities"/>
    <m/>
    <m/>
    <m/>
    <n v="3"/>
    <n v="1"/>
    <m/>
    <n v="0"/>
    <n v="0"/>
    <n v="0"/>
    <n v="1"/>
    <n v="0"/>
    <n v="0"/>
    <n v="0"/>
    <n v="1"/>
    <n v="0"/>
    <n v="1"/>
    <n v="0"/>
    <n v="0"/>
    <m/>
    <m/>
    <n v="3"/>
    <n v="3"/>
    <s v="Correct"/>
    <x v="0"/>
    <x v="38"/>
    <x v="0"/>
    <x v="23"/>
    <x v="0"/>
    <x v="1"/>
    <s v="English"/>
    <x v="2"/>
    <x v="3"/>
    <x v="0"/>
    <x v="2"/>
    <x v="3"/>
    <s v="No"/>
    <m/>
  </r>
  <r>
    <n v="604"/>
    <s v="Clean air &amp; water"/>
    <s v="Mental health services"/>
    <m/>
    <m/>
    <m/>
    <m/>
    <s v="Healthier food choices"/>
    <m/>
    <m/>
    <m/>
    <m/>
    <m/>
    <m/>
    <n v="3"/>
    <n v="1"/>
    <m/>
    <n v="1"/>
    <n v="1"/>
    <n v="0"/>
    <n v="0"/>
    <n v="0"/>
    <n v="0"/>
    <n v="1"/>
    <n v="0"/>
    <n v="0"/>
    <n v="0"/>
    <n v="0"/>
    <n v="0"/>
    <m/>
    <m/>
    <n v="3"/>
    <n v="3"/>
    <s v="Correct"/>
    <x v="0"/>
    <x v="25"/>
    <x v="1"/>
    <x v="153"/>
    <x v="12"/>
    <x v="2"/>
    <s v="English"/>
    <x v="5"/>
    <x v="0"/>
    <x v="0"/>
    <x v="2"/>
    <x v="3"/>
    <s v="Yes"/>
    <m/>
  </r>
  <r>
    <n v="605"/>
    <m/>
    <m/>
    <m/>
    <m/>
    <m/>
    <m/>
    <m/>
    <m/>
    <m/>
    <m/>
    <m/>
    <m/>
    <m/>
    <n v="0"/>
    <e v="#DIV/0!"/>
    <m/>
    <n v="0"/>
    <n v="0"/>
    <n v="0"/>
    <n v="0"/>
    <n v="0"/>
    <n v="0"/>
    <n v="0"/>
    <n v="0"/>
    <n v="0"/>
    <n v="0"/>
    <n v="0"/>
    <n v="0"/>
    <m/>
    <m/>
    <n v="0"/>
    <n v="0"/>
    <s v="Correct"/>
    <x v="1"/>
    <x v="6"/>
    <x v="2"/>
    <x v="58"/>
    <x v="1"/>
    <x v="1"/>
    <s v="English"/>
    <x v="0"/>
    <x v="7"/>
    <x v="0"/>
    <x v="2"/>
    <x v="0"/>
    <s v="Yes"/>
    <m/>
  </r>
  <r>
    <n v="606"/>
    <m/>
    <m/>
    <s v="Smoking cessation programs"/>
    <m/>
    <m/>
    <m/>
    <m/>
    <m/>
    <m/>
    <m/>
    <m/>
    <m/>
    <m/>
    <n v="1"/>
    <n v="3"/>
    <m/>
    <n v="0"/>
    <n v="0"/>
    <n v="1"/>
    <n v="0"/>
    <n v="0"/>
    <n v="0"/>
    <n v="0"/>
    <n v="0"/>
    <n v="0"/>
    <n v="0"/>
    <n v="0"/>
    <n v="0"/>
    <m/>
    <m/>
    <n v="1"/>
    <n v="1"/>
    <s v="Correct"/>
    <x v="1"/>
    <x v="3"/>
    <x v="1"/>
    <x v="153"/>
    <x v="5"/>
    <x v="1"/>
    <s v="Korean"/>
    <x v="4"/>
    <x v="0"/>
    <x v="6"/>
    <x v="2"/>
    <x v="3"/>
    <s v="Yes"/>
    <m/>
  </r>
  <r>
    <n v="607"/>
    <s v="Clean air &amp; water"/>
    <m/>
    <m/>
    <s v="Drug &amp; alcohol rehabilitation services"/>
    <m/>
    <m/>
    <m/>
    <m/>
    <s v="Weight loss programs"/>
    <m/>
    <m/>
    <m/>
    <m/>
    <n v="3"/>
    <n v="1"/>
    <m/>
    <n v="1"/>
    <n v="0"/>
    <n v="0"/>
    <n v="1"/>
    <n v="0"/>
    <n v="0"/>
    <n v="0"/>
    <n v="0"/>
    <n v="1"/>
    <n v="0"/>
    <n v="0"/>
    <n v="0"/>
    <m/>
    <m/>
    <n v="3"/>
    <n v="3"/>
    <s v="Correct"/>
    <x v="1"/>
    <x v="32"/>
    <x v="0"/>
    <x v="4"/>
    <x v="1"/>
    <x v="1"/>
    <s v="English"/>
    <x v="6"/>
    <x v="7"/>
    <x v="0"/>
    <x v="2"/>
    <x v="3"/>
    <s v="Yes"/>
    <m/>
  </r>
  <r>
    <n v="608"/>
    <m/>
    <m/>
    <m/>
    <m/>
    <m/>
    <m/>
    <m/>
    <m/>
    <m/>
    <s v="Job opportunities"/>
    <m/>
    <m/>
    <m/>
    <n v="1"/>
    <n v="3"/>
    <m/>
    <n v="0"/>
    <n v="0"/>
    <n v="0"/>
    <n v="0"/>
    <n v="0"/>
    <n v="0"/>
    <n v="0"/>
    <n v="0"/>
    <n v="0"/>
    <n v="1"/>
    <n v="0"/>
    <n v="0"/>
    <m/>
    <m/>
    <n v="1"/>
    <n v="1"/>
    <s v="Correct"/>
    <x v="1"/>
    <x v="77"/>
    <x v="2"/>
    <x v="63"/>
    <x v="1"/>
    <x v="1"/>
    <s v="English"/>
    <x v="1"/>
    <x v="1"/>
    <x v="1"/>
    <x v="2"/>
    <x v="4"/>
    <m/>
    <m/>
  </r>
  <r>
    <n v="609"/>
    <m/>
    <s v="Mental health services"/>
    <m/>
    <s v="Drug &amp; alcohol rehabilitation services"/>
    <m/>
    <m/>
    <m/>
    <m/>
    <m/>
    <m/>
    <m/>
    <m/>
    <m/>
    <n v="2"/>
    <n v="1.5"/>
    <m/>
    <n v="0"/>
    <n v="1"/>
    <n v="0"/>
    <n v="1"/>
    <n v="0"/>
    <n v="0"/>
    <n v="0"/>
    <n v="0"/>
    <n v="0"/>
    <n v="0"/>
    <n v="0"/>
    <n v="0"/>
    <m/>
    <m/>
    <n v="2"/>
    <n v="2"/>
    <s v="Correct"/>
    <x v="1"/>
    <x v="3"/>
    <x v="0"/>
    <x v="154"/>
    <x v="1"/>
    <x v="1"/>
    <s v="English"/>
    <x v="5"/>
    <x v="1"/>
    <x v="6"/>
    <x v="2"/>
    <x v="3"/>
    <s v="Yes"/>
    <m/>
  </r>
  <r>
    <n v="610"/>
    <m/>
    <m/>
    <s v="Smoking cessation programs"/>
    <m/>
    <m/>
    <m/>
    <m/>
    <m/>
    <m/>
    <m/>
    <m/>
    <m/>
    <m/>
    <n v="1"/>
    <n v="3"/>
    <m/>
    <n v="0"/>
    <n v="0"/>
    <n v="1"/>
    <n v="0"/>
    <n v="0"/>
    <n v="0"/>
    <n v="0"/>
    <n v="0"/>
    <n v="0"/>
    <n v="0"/>
    <n v="0"/>
    <n v="0"/>
    <m/>
    <m/>
    <n v="1"/>
    <n v="1"/>
    <s v="Correct"/>
    <x v="0"/>
    <x v="40"/>
    <x v="0"/>
    <x v="155"/>
    <x v="1"/>
    <x v="1"/>
    <s v="English"/>
    <x v="0"/>
    <x v="4"/>
    <x v="0"/>
    <x v="2"/>
    <x v="3"/>
    <s v="Yes"/>
    <m/>
  </r>
  <r>
    <n v="611"/>
    <m/>
    <m/>
    <s v="Smoking cessation programs"/>
    <m/>
    <m/>
    <s v="Transportation"/>
    <m/>
    <m/>
    <m/>
    <m/>
    <m/>
    <m/>
    <m/>
    <n v="2"/>
    <n v="1.5"/>
    <m/>
    <n v="0"/>
    <n v="0"/>
    <n v="1"/>
    <n v="0"/>
    <n v="0"/>
    <n v="1"/>
    <n v="0"/>
    <n v="0"/>
    <n v="0"/>
    <n v="0"/>
    <n v="0"/>
    <n v="0"/>
    <m/>
    <m/>
    <n v="2"/>
    <n v="2"/>
    <s v="Correct"/>
    <x v="0"/>
    <x v="10"/>
    <x v="1"/>
    <x v="30"/>
    <x v="2"/>
    <x v="2"/>
    <s v="Spanish"/>
    <x v="3"/>
    <x v="3"/>
    <x v="3"/>
    <x v="2"/>
    <x v="3"/>
    <s v="Yes"/>
    <m/>
  </r>
  <r>
    <n v="612"/>
    <m/>
    <m/>
    <m/>
    <m/>
    <m/>
    <m/>
    <m/>
    <m/>
    <m/>
    <m/>
    <m/>
    <m/>
    <m/>
    <n v="0"/>
    <e v="#DIV/0!"/>
    <m/>
    <n v="0"/>
    <n v="0"/>
    <n v="0"/>
    <n v="0"/>
    <n v="0"/>
    <n v="0"/>
    <n v="0"/>
    <n v="0"/>
    <n v="0"/>
    <n v="0"/>
    <n v="0"/>
    <n v="0"/>
    <m/>
    <m/>
    <n v="0"/>
    <n v="0"/>
    <s v="Correct"/>
    <x v="0"/>
    <x v="4"/>
    <x v="2"/>
    <x v="62"/>
    <x v="1"/>
    <x v="1"/>
    <s v="English"/>
    <x v="6"/>
    <x v="0"/>
    <x v="0"/>
    <x v="2"/>
    <x v="0"/>
    <s v="Yes"/>
    <m/>
  </r>
  <r>
    <n v="613"/>
    <m/>
    <m/>
    <m/>
    <m/>
    <m/>
    <m/>
    <m/>
    <m/>
    <m/>
    <s v="Job opportunities"/>
    <m/>
    <m/>
    <m/>
    <n v="1"/>
    <n v="3"/>
    <m/>
    <n v="0"/>
    <n v="0"/>
    <n v="0"/>
    <n v="0"/>
    <n v="0"/>
    <n v="0"/>
    <n v="0"/>
    <n v="0"/>
    <n v="0"/>
    <n v="1"/>
    <n v="0"/>
    <n v="0"/>
    <m/>
    <m/>
    <n v="1"/>
    <n v="1"/>
    <s v="Correct"/>
    <x v="1"/>
    <x v="23"/>
    <x v="0"/>
    <x v="17"/>
    <x v="2"/>
    <x v="2"/>
    <s v="Spanish"/>
    <x v="0"/>
    <x v="7"/>
    <x v="0"/>
    <x v="2"/>
    <x v="3"/>
    <s v="Yes"/>
    <m/>
  </r>
  <r>
    <n v="614"/>
    <m/>
    <m/>
    <m/>
    <m/>
    <m/>
    <m/>
    <s v="Healthier food choices"/>
    <m/>
    <m/>
    <m/>
    <m/>
    <m/>
    <m/>
    <n v="1"/>
    <n v="3"/>
    <m/>
    <n v="0"/>
    <n v="0"/>
    <n v="0"/>
    <n v="0"/>
    <n v="0"/>
    <n v="0"/>
    <n v="1"/>
    <n v="0"/>
    <n v="0"/>
    <n v="0"/>
    <n v="0"/>
    <n v="0"/>
    <m/>
    <m/>
    <n v="1"/>
    <n v="1"/>
    <s v="Correct"/>
    <x v="0"/>
    <x v="23"/>
    <x v="2"/>
    <x v="28"/>
    <x v="0"/>
    <x v="1"/>
    <s v="English"/>
    <x v="4"/>
    <x v="4"/>
    <x v="0"/>
    <x v="2"/>
    <x v="4"/>
    <s v="No"/>
    <m/>
  </r>
  <r>
    <n v="615"/>
    <m/>
    <s v="Mental health services"/>
    <m/>
    <m/>
    <s v="Recreation facilities"/>
    <m/>
    <m/>
    <m/>
    <m/>
    <m/>
    <m/>
    <m/>
    <m/>
    <n v="2"/>
    <n v="1.5"/>
    <m/>
    <n v="0"/>
    <n v="1"/>
    <n v="0"/>
    <n v="0"/>
    <n v="1"/>
    <n v="0"/>
    <n v="0"/>
    <n v="0"/>
    <n v="0"/>
    <n v="0"/>
    <n v="0"/>
    <n v="0"/>
    <m/>
    <m/>
    <n v="2"/>
    <n v="2"/>
    <s v="Correct"/>
    <x v="1"/>
    <x v="52"/>
    <x v="2"/>
    <x v="54"/>
    <x v="1"/>
    <x v="1"/>
    <s v="English"/>
    <x v="6"/>
    <x v="0"/>
    <x v="5"/>
    <x v="2"/>
    <x v="0"/>
    <s v="Yes"/>
    <m/>
  </r>
  <r>
    <n v="616"/>
    <s v="Clean air &amp; water"/>
    <m/>
    <m/>
    <s v="Drug &amp; alcohol rehabilitation services"/>
    <m/>
    <m/>
    <m/>
    <m/>
    <m/>
    <m/>
    <s v="Safe places to walk/play"/>
    <m/>
    <m/>
    <n v="3"/>
    <n v="1"/>
    <m/>
    <n v="1"/>
    <n v="0"/>
    <n v="0"/>
    <n v="1"/>
    <n v="0"/>
    <n v="0"/>
    <n v="0"/>
    <n v="0"/>
    <n v="0"/>
    <n v="0"/>
    <n v="1"/>
    <n v="0"/>
    <m/>
    <m/>
    <n v="3"/>
    <n v="3"/>
    <s v="Correct"/>
    <x v="0"/>
    <x v="5"/>
    <x v="1"/>
    <x v="30"/>
    <x v="1"/>
    <x v="1"/>
    <s v="English"/>
    <x v="6"/>
    <x v="6"/>
    <x v="0"/>
    <x v="2"/>
    <x v="3"/>
    <s v="Yes"/>
    <m/>
  </r>
  <r>
    <n v="617"/>
    <s v="Clean air &amp; water"/>
    <m/>
    <m/>
    <m/>
    <m/>
    <m/>
    <m/>
    <s v="Safe childcare options"/>
    <m/>
    <m/>
    <m/>
    <m/>
    <m/>
    <n v="2"/>
    <n v="1.5"/>
    <m/>
    <n v="1"/>
    <n v="0"/>
    <n v="0"/>
    <n v="0"/>
    <n v="0"/>
    <n v="0"/>
    <n v="0"/>
    <n v="1"/>
    <n v="0"/>
    <n v="0"/>
    <n v="0"/>
    <n v="0"/>
    <m/>
    <m/>
    <n v="2"/>
    <n v="2"/>
    <s v="Correct"/>
    <x v="0"/>
    <x v="11"/>
    <x v="2"/>
    <x v="57"/>
    <x v="5"/>
    <x v="1"/>
    <s v="English, Chinese"/>
    <x v="4"/>
    <x v="4"/>
    <x v="2"/>
    <x v="2"/>
    <x v="4"/>
    <s v="Yes"/>
    <m/>
  </r>
  <r>
    <n v="618"/>
    <m/>
    <s v="Mental health services"/>
    <m/>
    <s v="Drug &amp; alcohol rehabilitation services"/>
    <m/>
    <m/>
    <m/>
    <m/>
    <m/>
    <m/>
    <m/>
    <m/>
    <m/>
    <n v="2"/>
    <n v="1.5"/>
    <m/>
    <n v="0"/>
    <n v="1"/>
    <n v="0"/>
    <n v="1"/>
    <n v="0"/>
    <n v="0"/>
    <n v="0"/>
    <n v="0"/>
    <n v="0"/>
    <n v="0"/>
    <n v="0"/>
    <n v="0"/>
    <m/>
    <m/>
    <n v="2"/>
    <n v="2"/>
    <s v="Correct"/>
    <x v="1"/>
    <x v="47"/>
    <x v="2"/>
    <x v="58"/>
    <x v="1"/>
    <x v="1"/>
    <s v="English"/>
    <x v="5"/>
    <x v="7"/>
    <x v="0"/>
    <x v="2"/>
    <x v="0"/>
    <s v="Yes"/>
    <m/>
  </r>
  <r>
    <n v="619"/>
    <m/>
    <s v="Mental health services"/>
    <m/>
    <m/>
    <s v="Recreation facilities"/>
    <m/>
    <m/>
    <s v="Safe childcare options"/>
    <m/>
    <m/>
    <m/>
    <m/>
    <m/>
    <n v="3"/>
    <n v="1"/>
    <m/>
    <n v="0"/>
    <n v="1"/>
    <n v="0"/>
    <n v="0"/>
    <n v="1"/>
    <n v="0"/>
    <n v="0"/>
    <n v="1"/>
    <n v="0"/>
    <n v="0"/>
    <n v="0"/>
    <n v="0"/>
    <m/>
    <m/>
    <n v="3"/>
    <n v="3"/>
    <s v="Correct"/>
    <x v="0"/>
    <x v="22"/>
    <x v="0"/>
    <x v="132"/>
    <x v="1"/>
    <x v="1"/>
    <s v="English, Portuguese"/>
    <x v="0"/>
    <x v="3"/>
    <x v="0"/>
    <x v="2"/>
    <x v="3"/>
    <s v="Yes"/>
    <m/>
  </r>
  <r>
    <n v="620"/>
    <m/>
    <m/>
    <m/>
    <m/>
    <m/>
    <m/>
    <m/>
    <s v="Safe childcare options"/>
    <m/>
    <m/>
    <m/>
    <m/>
    <m/>
    <n v="1"/>
    <n v="3"/>
    <m/>
    <n v="0"/>
    <n v="0"/>
    <n v="0"/>
    <n v="0"/>
    <n v="0"/>
    <n v="0"/>
    <n v="0"/>
    <n v="1"/>
    <n v="0"/>
    <n v="0"/>
    <n v="0"/>
    <n v="0"/>
    <m/>
    <m/>
    <n v="1"/>
    <n v="1"/>
    <s v="Correct"/>
    <x v="0"/>
    <x v="25"/>
    <x v="2"/>
    <x v="96"/>
    <x v="4"/>
    <x v="2"/>
    <s v="English"/>
    <x v="4"/>
    <x v="4"/>
    <x v="6"/>
    <x v="2"/>
    <x v="4"/>
    <s v="Yes"/>
    <m/>
  </r>
  <r>
    <n v="621"/>
    <m/>
    <m/>
    <m/>
    <s v="Drug &amp; alcohol rehabilitation services"/>
    <s v="Recreation facilities"/>
    <s v="Transportation"/>
    <m/>
    <m/>
    <s v="Weight loss programs"/>
    <s v="Job opportunities"/>
    <m/>
    <m/>
    <m/>
    <n v="5"/>
    <n v="0.6"/>
    <m/>
    <n v="0"/>
    <n v="0"/>
    <n v="0"/>
    <n v="0.6"/>
    <n v="0.6"/>
    <n v="0.6"/>
    <n v="0"/>
    <n v="0"/>
    <n v="0.6"/>
    <n v="0.6"/>
    <n v="0"/>
    <n v="0"/>
    <m/>
    <m/>
    <n v="3"/>
    <n v="5"/>
    <s v="Correct"/>
    <x v="0"/>
    <x v="22"/>
    <x v="1"/>
    <x v="33"/>
    <x v="0"/>
    <x v="0"/>
    <m/>
    <x v="3"/>
    <x v="0"/>
    <x v="0"/>
    <x v="2"/>
    <x v="3"/>
    <s v="Yes"/>
    <m/>
  </r>
  <r>
    <n v="622"/>
    <m/>
    <m/>
    <m/>
    <s v="Drug &amp; alcohol rehabilitation services"/>
    <m/>
    <m/>
    <m/>
    <m/>
    <m/>
    <m/>
    <m/>
    <m/>
    <m/>
    <n v="1"/>
    <n v="3"/>
    <m/>
    <n v="0"/>
    <n v="0"/>
    <n v="0"/>
    <n v="1"/>
    <n v="0"/>
    <n v="0"/>
    <n v="0"/>
    <n v="0"/>
    <n v="0"/>
    <n v="0"/>
    <n v="0"/>
    <n v="0"/>
    <m/>
    <m/>
    <n v="1"/>
    <n v="1"/>
    <s v="Correct"/>
    <x v="1"/>
    <x v="28"/>
    <x v="2"/>
    <x v="100"/>
    <x v="2"/>
    <x v="2"/>
    <s v="English, Spanish"/>
    <x v="3"/>
    <x v="9"/>
    <x v="1"/>
    <x v="2"/>
    <x v="4"/>
    <s v="Yes"/>
    <m/>
  </r>
  <r>
    <n v="623"/>
    <s v="Clean air &amp; water"/>
    <s v="Mental health services"/>
    <s v="Smoking cessation programs"/>
    <m/>
    <m/>
    <m/>
    <m/>
    <m/>
    <m/>
    <m/>
    <m/>
    <m/>
    <m/>
    <n v="3"/>
    <n v="1"/>
    <m/>
    <n v="1"/>
    <n v="1"/>
    <n v="1"/>
    <n v="0"/>
    <n v="0"/>
    <n v="0"/>
    <n v="0"/>
    <n v="0"/>
    <n v="0"/>
    <n v="0"/>
    <n v="0"/>
    <n v="0"/>
    <m/>
    <m/>
    <n v="3"/>
    <n v="3"/>
    <s v="Correct"/>
    <x v="1"/>
    <x v="13"/>
    <x v="0"/>
    <x v="132"/>
    <x v="1"/>
    <x v="0"/>
    <s v="English"/>
    <x v="3"/>
    <x v="1"/>
    <x v="2"/>
    <x v="2"/>
    <x v="3"/>
    <s v="No"/>
    <m/>
  </r>
  <r>
    <n v="624"/>
    <s v="Clean air &amp; water"/>
    <m/>
    <s v="Smoking cessation programs"/>
    <m/>
    <m/>
    <m/>
    <m/>
    <m/>
    <s v="Weight loss programs"/>
    <m/>
    <m/>
    <m/>
    <m/>
    <n v="3"/>
    <n v="1"/>
    <m/>
    <n v="1"/>
    <n v="0"/>
    <n v="1"/>
    <n v="0"/>
    <n v="0"/>
    <n v="0"/>
    <n v="0"/>
    <n v="0"/>
    <n v="1"/>
    <n v="0"/>
    <n v="0"/>
    <n v="0"/>
    <m/>
    <m/>
    <n v="3"/>
    <n v="3"/>
    <s v="Correct"/>
    <x v="0"/>
    <x v="9"/>
    <x v="2"/>
    <x v="28"/>
    <x v="2"/>
    <x v="0"/>
    <m/>
    <x v="3"/>
    <x v="2"/>
    <x v="3"/>
    <x v="0"/>
    <x v="3"/>
    <m/>
    <m/>
  </r>
  <r>
    <n v="625"/>
    <m/>
    <s v="Mental health services"/>
    <s v="Smoking cessation programs"/>
    <s v="Drug &amp; alcohol rehabilitation services"/>
    <m/>
    <m/>
    <m/>
    <m/>
    <s v="Weight loss programs"/>
    <m/>
    <m/>
    <m/>
    <m/>
    <n v="4"/>
    <n v="0.75"/>
    <m/>
    <n v="0"/>
    <n v="0.75"/>
    <n v="0.75"/>
    <n v="0.75"/>
    <n v="0"/>
    <n v="0"/>
    <n v="0"/>
    <n v="0"/>
    <n v="0.75"/>
    <n v="0"/>
    <n v="0"/>
    <n v="0"/>
    <m/>
    <m/>
    <n v="3"/>
    <n v="4"/>
    <s v="Correct"/>
    <x v="1"/>
    <x v="1"/>
    <x v="0"/>
    <x v="112"/>
    <x v="1"/>
    <x v="1"/>
    <s v="English"/>
    <x v="5"/>
    <x v="2"/>
    <x v="0"/>
    <x v="2"/>
    <x v="3"/>
    <s v="Yes"/>
    <m/>
  </r>
  <r>
    <n v="626"/>
    <m/>
    <m/>
    <m/>
    <m/>
    <m/>
    <m/>
    <m/>
    <m/>
    <m/>
    <m/>
    <m/>
    <m/>
    <m/>
    <n v="0"/>
    <e v="#DIV/0!"/>
    <m/>
    <n v="0"/>
    <n v="0"/>
    <n v="0"/>
    <n v="0"/>
    <n v="0"/>
    <n v="0"/>
    <n v="0"/>
    <n v="0"/>
    <n v="0"/>
    <n v="0"/>
    <n v="0"/>
    <n v="0"/>
    <m/>
    <m/>
    <n v="0"/>
    <n v="0"/>
    <s v="Correct"/>
    <x v="0"/>
    <x v="72"/>
    <x v="0"/>
    <x v="130"/>
    <x v="1"/>
    <x v="1"/>
    <s v="English"/>
    <x v="3"/>
    <x v="4"/>
    <x v="0"/>
    <x v="2"/>
    <x v="3"/>
    <s v="No"/>
    <m/>
  </r>
  <r>
    <n v="627"/>
    <m/>
    <s v="Mental health services"/>
    <m/>
    <m/>
    <m/>
    <m/>
    <s v="Healthier food choices"/>
    <m/>
    <m/>
    <m/>
    <m/>
    <m/>
    <m/>
    <n v="2"/>
    <n v="1.5"/>
    <m/>
    <n v="0"/>
    <n v="1"/>
    <n v="0"/>
    <n v="0"/>
    <n v="0"/>
    <n v="0"/>
    <n v="1"/>
    <n v="0"/>
    <n v="0"/>
    <n v="0"/>
    <n v="0"/>
    <n v="0"/>
    <m/>
    <m/>
    <n v="2"/>
    <n v="2"/>
    <s v="Correct"/>
    <x v="1"/>
    <x v="71"/>
    <x v="0"/>
    <x v="156"/>
    <x v="1"/>
    <x v="0"/>
    <s v="English"/>
    <x v="3"/>
    <x v="7"/>
    <x v="2"/>
    <x v="2"/>
    <x v="3"/>
    <s v="No"/>
    <m/>
  </r>
  <r>
    <n v="628"/>
    <s v="Clean air &amp; water"/>
    <m/>
    <m/>
    <m/>
    <m/>
    <m/>
    <m/>
    <m/>
    <m/>
    <m/>
    <m/>
    <m/>
    <m/>
    <n v="1"/>
    <n v="3"/>
    <m/>
    <n v="1"/>
    <n v="0"/>
    <n v="0"/>
    <n v="0"/>
    <n v="0"/>
    <n v="0"/>
    <n v="0"/>
    <n v="0"/>
    <n v="0"/>
    <n v="0"/>
    <n v="0"/>
    <n v="0"/>
    <m/>
    <m/>
    <n v="1"/>
    <n v="1"/>
    <s v="Correct"/>
    <x v="0"/>
    <x v="49"/>
    <x v="0"/>
    <x v="111"/>
    <x v="1"/>
    <x v="0"/>
    <s v="English"/>
    <x v="5"/>
    <x v="1"/>
    <x v="2"/>
    <x v="2"/>
    <x v="3"/>
    <s v="Yes"/>
    <m/>
  </r>
  <r>
    <n v="629"/>
    <m/>
    <m/>
    <m/>
    <m/>
    <s v="Recreation facilities"/>
    <m/>
    <m/>
    <s v="Safe childcare options"/>
    <s v="Weight loss programs"/>
    <m/>
    <s v="Safe places to walk/play"/>
    <m/>
    <m/>
    <n v="4"/>
    <n v="0.75"/>
    <m/>
    <n v="0"/>
    <n v="0"/>
    <n v="0"/>
    <n v="0"/>
    <n v="0.75"/>
    <n v="0"/>
    <n v="0"/>
    <n v="0.75"/>
    <n v="0.75"/>
    <n v="0"/>
    <n v="0.75"/>
    <n v="0"/>
    <m/>
    <m/>
    <n v="3"/>
    <n v="4"/>
    <s v="Correct"/>
    <x v="0"/>
    <x v="36"/>
    <x v="0"/>
    <x v="130"/>
    <x v="5"/>
    <x v="1"/>
    <s v="English, Korean"/>
    <x v="2"/>
    <x v="0"/>
    <x v="0"/>
    <x v="3"/>
    <x v="3"/>
    <s v="Yes"/>
    <m/>
  </r>
  <r>
    <n v="630"/>
    <m/>
    <m/>
    <m/>
    <m/>
    <m/>
    <m/>
    <m/>
    <m/>
    <m/>
    <s v="Job opportunities"/>
    <m/>
    <m/>
    <m/>
    <n v="1"/>
    <n v="3"/>
    <m/>
    <n v="0"/>
    <n v="0"/>
    <n v="0"/>
    <n v="0"/>
    <n v="0"/>
    <n v="0"/>
    <n v="0"/>
    <n v="0"/>
    <n v="0"/>
    <n v="1"/>
    <n v="0"/>
    <n v="0"/>
    <m/>
    <m/>
    <n v="1"/>
    <n v="1"/>
    <s v="Correct"/>
    <x v="1"/>
    <x v="33"/>
    <x v="0"/>
    <x v="112"/>
    <x v="5"/>
    <x v="1"/>
    <s v="English, Korean"/>
    <x v="5"/>
    <x v="0"/>
    <x v="0"/>
    <x v="2"/>
    <x v="3"/>
    <s v="Yes"/>
    <m/>
  </r>
  <r>
    <n v="631"/>
    <s v="Clean air &amp; water"/>
    <m/>
    <m/>
    <m/>
    <m/>
    <m/>
    <m/>
    <m/>
    <m/>
    <m/>
    <s v="Safe places to walk/play"/>
    <m/>
    <m/>
    <n v="2"/>
    <n v="1.5"/>
    <m/>
    <n v="1"/>
    <n v="0"/>
    <n v="0"/>
    <n v="0"/>
    <n v="0"/>
    <n v="0"/>
    <n v="0"/>
    <n v="0"/>
    <n v="0"/>
    <n v="0"/>
    <n v="1"/>
    <n v="0"/>
    <m/>
    <m/>
    <n v="2"/>
    <n v="2"/>
    <s v="Correct"/>
    <x v="0"/>
    <x v="72"/>
    <x v="0"/>
    <x v="157"/>
    <x v="1"/>
    <x v="1"/>
    <s v="English"/>
    <x v="4"/>
    <x v="5"/>
    <x v="2"/>
    <x v="2"/>
    <x v="3"/>
    <s v="No"/>
    <m/>
  </r>
  <r>
    <n v="632"/>
    <s v="Clean air &amp; water"/>
    <m/>
    <m/>
    <s v="Drug &amp; alcohol rehabilitation services"/>
    <m/>
    <m/>
    <m/>
    <m/>
    <m/>
    <m/>
    <m/>
    <m/>
    <m/>
    <n v="2"/>
    <n v="1.5"/>
    <m/>
    <n v="1"/>
    <n v="0"/>
    <n v="0"/>
    <n v="1"/>
    <n v="0"/>
    <n v="0"/>
    <n v="0"/>
    <n v="0"/>
    <n v="0"/>
    <n v="0"/>
    <n v="0"/>
    <n v="0"/>
    <m/>
    <m/>
    <n v="2"/>
    <n v="2"/>
    <s v="Correct"/>
    <x v="0"/>
    <x v="3"/>
    <x v="0"/>
    <x v="158"/>
    <x v="2"/>
    <x v="2"/>
    <s v="English, Spanish"/>
    <x v="4"/>
    <x v="4"/>
    <x v="0"/>
    <x v="2"/>
    <x v="3"/>
    <s v="No"/>
    <m/>
  </r>
  <r>
    <n v="633"/>
    <m/>
    <m/>
    <s v="Smoking cessation programs"/>
    <s v="Drug &amp; alcohol rehabilitation services"/>
    <m/>
    <m/>
    <s v="Healthier food choices"/>
    <m/>
    <m/>
    <m/>
    <m/>
    <m/>
    <m/>
    <n v="3"/>
    <n v="1"/>
    <m/>
    <n v="0"/>
    <n v="0"/>
    <n v="1"/>
    <n v="1"/>
    <n v="0"/>
    <n v="0"/>
    <n v="1"/>
    <n v="0"/>
    <n v="0"/>
    <n v="0"/>
    <n v="0"/>
    <n v="0"/>
    <m/>
    <m/>
    <n v="3"/>
    <n v="3"/>
    <s v="Correct"/>
    <x v="0"/>
    <x v="0"/>
    <x v="1"/>
    <x v="12"/>
    <x v="0"/>
    <x v="1"/>
    <s v="English"/>
    <x v="6"/>
    <x v="1"/>
    <x v="0"/>
    <x v="2"/>
    <x v="3"/>
    <s v="Yes"/>
    <m/>
  </r>
  <r>
    <n v="634"/>
    <m/>
    <m/>
    <m/>
    <m/>
    <s v="Recreation facilities"/>
    <m/>
    <m/>
    <s v="Safe childcare options"/>
    <s v="Weight loss programs"/>
    <m/>
    <m/>
    <m/>
    <m/>
    <n v="3"/>
    <n v="1"/>
    <m/>
    <n v="0"/>
    <n v="0"/>
    <n v="0"/>
    <n v="0"/>
    <n v="1"/>
    <n v="0"/>
    <n v="0"/>
    <n v="1"/>
    <n v="1"/>
    <n v="0"/>
    <n v="0"/>
    <n v="0"/>
    <m/>
    <m/>
    <n v="3"/>
    <n v="3"/>
    <s v="Correct"/>
    <x v="0"/>
    <x v="9"/>
    <x v="0"/>
    <x v="80"/>
    <x v="14"/>
    <x v="2"/>
    <s v="Spanish"/>
    <x v="4"/>
    <x v="0"/>
    <x v="0"/>
    <x v="2"/>
    <x v="3"/>
    <s v="Yes"/>
    <m/>
  </r>
  <r>
    <n v="635"/>
    <s v="Clean air &amp; water"/>
    <m/>
    <m/>
    <m/>
    <m/>
    <m/>
    <s v="Healthier food choices"/>
    <m/>
    <m/>
    <m/>
    <m/>
    <s v="Safe worksites"/>
    <m/>
    <n v="3"/>
    <n v="1"/>
    <m/>
    <n v="1"/>
    <n v="0"/>
    <n v="0"/>
    <n v="0"/>
    <n v="0"/>
    <n v="0"/>
    <n v="1"/>
    <n v="0"/>
    <n v="0"/>
    <n v="0"/>
    <n v="0"/>
    <n v="1"/>
    <m/>
    <m/>
    <n v="3"/>
    <n v="3"/>
    <s v="Correct"/>
    <x v="0"/>
    <x v="37"/>
    <x v="0"/>
    <x v="89"/>
    <x v="3"/>
    <x v="1"/>
    <s v="English, Other"/>
    <x v="2"/>
    <x v="7"/>
    <x v="0"/>
    <x v="2"/>
    <x v="3"/>
    <m/>
    <m/>
  </r>
  <r>
    <n v="636"/>
    <s v="Clean air &amp; water"/>
    <m/>
    <m/>
    <m/>
    <s v="Recreation facilities"/>
    <m/>
    <m/>
    <m/>
    <m/>
    <s v="Job opportunities"/>
    <m/>
    <m/>
    <m/>
    <n v="3"/>
    <n v="1"/>
    <m/>
    <n v="1"/>
    <n v="0"/>
    <n v="0"/>
    <n v="0"/>
    <n v="1"/>
    <n v="0"/>
    <n v="0"/>
    <n v="0"/>
    <n v="0"/>
    <n v="1"/>
    <n v="0"/>
    <n v="0"/>
    <m/>
    <m/>
    <n v="3"/>
    <n v="3"/>
    <s v="Correct"/>
    <x v="0"/>
    <x v="58"/>
    <x v="1"/>
    <x v="32"/>
    <x v="0"/>
    <x v="0"/>
    <s v="English"/>
    <x v="0"/>
    <x v="4"/>
    <x v="0"/>
    <x v="2"/>
    <x v="3"/>
    <m/>
    <m/>
  </r>
  <r>
    <n v="637"/>
    <m/>
    <m/>
    <m/>
    <m/>
    <m/>
    <m/>
    <m/>
    <m/>
    <m/>
    <m/>
    <m/>
    <m/>
    <m/>
    <n v="0"/>
    <e v="#DIV/0!"/>
    <m/>
    <n v="0"/>
    <n v="0"/>
    <n v="0"/>
    <n v="0"/>
    <n v="0"/>
    <n v="0"/>
    <n v="0"/>
    <n v="0"/>
    <n v="0"/>
    <n v="0"/>
    <n v="0"/>
    <n v="0"/>
    <m/>
    <m/>
    <n v="0"/>
    <n v="0"/>
    <s v="Correct"/>
    <x v="1"/>
    <x v="4"/>
    <x v="0"/>
    <x v="5"/>
    <x v="0"/>
    <x v="0"/>
    <s v="English"/>
    <x v="2"/>
    <x v="4"/>
    <x v="0"/>
    <x v="2"/>
    <x v="3"/>
    <s v="Yes"/>
    <m/>
  </r>
  <r>
    <n v="638"/>
    <s v="Clean air &amp; water"/>
    <m/>
    <m/>
    <m/>
    <m/>
    <m/>
    <s v="Healthier food choices"/>
    <m/>
    <s v="Weight loss programs"/>
    <m/>
    <m/>
    <s v="Safe worksites"/>
    <m/>
    <n v="4"/>
    <n v="0.75"/>
    <m/>
    <n v="0.75"/>
    <n v="0"/>
    <n v="0"/>
    <n v="0"/>
    <n v="0"/>
    <n v="0"/>
    <n v="0.75"/>
    <n v="0"/>
    <n v="0.75"/>
    <n v="0"/>
    <n v="0"/>
    <n v="0.75"/>
    <m/>
    <m/>
    <n v="3"/>
    <n v="4"/>
    <s v="Correct"/>
    <x v="0"/>
    <x v="3"/>
    <x v="2"/>
    <x v="43"/>
    <x v="0"/>
    <x v="0"/>
    <s v="English"/>
    <x v="2"/>
    <x v="0"/>
    <x v="0"/>
    <x v="2"/>
    <x v="3"/>
    <s v="Yes"/>
    <m/>
  </r>
  <r>
    <n v="639"/>
    <s v="Clean air &amp; water"/>
    <s v="Mental health services"/>
    <m/>
    <m/>
    <m/>
    <m/>
    <m/>
    <m/>
    <m/>
    <s v="Job opportunities"/>
    <m/>
    <m/>
    <m/>
    <n v="3"/>
    <n v="1"/>
    <m/>
    <n v="1"/>
    <n v="1"/>
    <n v="0"/>
    <n v="0"/>
    <n v="0"/>
    <n v="0"/>
    <n v="0"/>
    <n v="0"/>
    <n v="0"/>
    <n v="1"/>
    <n v="0"/>
    <n v="0"/>
    <m/>
    <m/>
    <n v="3"/>
    <n v="3"/>
    <s v="Correct"/>
    <x v="0"/>
    <x v="36"/>
    <x v="2"/>
    <x v="150"/>
    <x v="0"/>
    <x v="1"/>
    <s v="English"/>
    <x v="4"/>
    <x v="4"/>
    <x v="0"/>
    <x v="2"/>
    <x v="3"/>
    <s v="Yes"/>
    <m/>
  </r>
  <r>
    <n v="640"/>
    <m/>
    <m/>
    <m/>
    <s v="Drug &amp; alcohol rehabilitation services"/>
    <s v="Recreation facilities"/>
    <m/>
    <m/>
    <m/>
    <m/>
    <s v="Job opportunities"/>
    <m/>
    <m/>
    <m/>
    <n v="3"/>
    <n v="1"/>
    <m/>
    <n v="0"/>
    <n v="0"/>
    <n v="0"/>
    <n v="1"/>
    <n v="1"/>
    <n v="0"/>
    <n v="0"/>
    <n v="0"/>
    <n v="0"/>
    <n v="1"/>
    <n v="0"/>
    <n v="0"/>
    <m/>
    <m/>
    <n v="3"/>
    <n v="3"/>
    <s v="Correct"/>
    <x v="0"/>
    <x v="14"/>
    <x v="0"/>
    <x v="4"/>
    <x v="0"/>
    <x v="1"/>
    <s v="English"/>
    <x v="4"/>
    <x v="6"/>
    <x v="0"/>
    <x v="1"/>
    <x v="3"/>
    <s v="Yes"/>
    <m/>
  </r>
  <r>
    <n v="641"/>
    <m/>
    <m/>
    <m/>
    <m/>
    <m/>
    <m/>
    <m/>
    <m/>
    <m/>
    <s v="Job opportunities"/>
    <m/>
    <m/>
    <m/>
    <n v="1"/>
    <n v="3"/>
    <m/>
    <n v="0"/>
    <n v="0"/>
    <n v="0"/>
    <n v="0"/>
    <n v="0"/>
    <n v="0"/>
    <n v="0"/>
    <n v="0"/>
    <n v="0"/>
    <n v="1"/>
    <n v="0"/>
    <n v="0"/>
    <m/>
    <m/>
    <n v="1"/>
    <n v="1"/>
    <s v="Correct"/>
    <x v="0"/>
    <x v="46"/>
    <x v="0"/>
    <x v="73"/>
    <x v="2"/>
    <x v="0"/>
    <s v="English"/>
    <x v="4"/>
    <x v="0"/>
    <x v="0"/>
    <x v="2"/>
    <x v="3"/>
    <s v="No"/>
    <m/>
  </r>
  <r>
    <n v="642"/>
    <m/>
    <s v="Mental health services"/>
    <m/>
    <s v="Drug &amp; alcohol rehabilitation services"/>
    <m/>
    <s v="Transportation"/>
    <m/>
    <m/>
    <m/>
    <m/>
    <m/>
    <m/>
    <m/>
    <n v="3"/>
    <n v="1"/>
    <m/>
    <n v="0"/>
    <n v="1"/>
    <n v="0"/>
    <n v="1"/>
    <n v="0"/>
    <n v="1"/>
    <n v="0"/>
    <n v="0"/>
    <n v="0"/>
    <n v="0"/>
    <n v="0"/>
    <n v="0"/>
    <m/>
    <m/>
    <n v="3"/>
    <n v="3"/>
    <s v="Correct"/>
    <x v="0"/>
    <x v="22"/>
    <x v="2"/>
    <x v="47"/>
    <x v="1"/>
    <x v="1"/>
    <s v="English"/>
    <x v="3"/>
    <x v="0"/>
    <x v="0"/>
    <x v="2"/>
    <x v="3"/>
    <s v="Yes"/>
    <m/>
  </r>
  <r>
    <n v="643"/>
    <m/>
    <m/>
    <m/>
    <s v="Drug &amp; alcohol rehabilitation services"/>
    <m/>
    <m/>
    <m/>
    <m/>
    <m/>
    <m/>
    <m/>
    <m/>
    <m/>
    <n v="1"/>
    <n v="3"/>
    <m/>
    <n v="0"/>
    <n v="0"/>
    <n v="0"/>
    <n v="1"/>
    <n v="0"/>
    <n v="0"/>
    <n v="0"/>
    <n v="0"/>
    <n v="0"/>
    <n v="0"/>
    <n v="0"/>
    <n v="0"/>
    <m/>
    <m/>
    <n v="1"/>
    <n v="1"/>
    <s v="Correct"/>
    <x v="0"/>
    <x v="53"/>
    <x v="2"/>
    <x v="49"/>
    <x v="0"/>
    <x v="1"/>
    <s v="English"/>
    <x v="4"/>
    <x v="7"/>
    <x v="0"/>
    <x v="2"/>
    <x v="3"/>
    <s v="No"/>
    <m/>
  </r>
  <r>
    <n v="644"/>
    <s v="Clean air &amp; water"/>
    <s v="Mental health services"/>
    <m/>
    <m/>
    <s v="Recreation facilities"/>
    <m/>
    <s v="Healthier food choices"/>
    <m/>
    <m/>
    <m/>
    <s v="Safe places to walk/play"/>
    <m/>
    <m/>
    <n v="5"/>
    <n v="0.6"/>
    <m/>
    <n v="0.6"/>
    <n v="0.6"/>
    <n v="0"/>
    <n v="0"/>
    <n v="0.6"/>
    <n v="0"/>
    <n v="0.6"/>
    <n v="0"/>
    <n v="0"/>
    <n v="0"/>
    <n v="0.6"/>
    <n v="0"/>
    <m/>
    <m/>
    <n v="3"/>
    <n v="5"/>
    <s v="Correct"/>
    <x v="1"/>
    <x v="3"/>
    <x v="2"/>
    <x v="47"/>
    <x v="1"/>
    <x v="1"/>
    <s v="English"/>
    <x v="4"/>
    <x v="7"/>
    <x v="1"/>
    <x v="2"/>
    <x v="3"/>
    <s v="Yes"/>
    <m/>
  </r>
  <r>
    <n v="645"/>
    <s v="Clean air &amp; water"/>
    <s v="Mental health services"/>
    <m/>
    <s v="Drug &amp; alcohol rehabilitation services"/>
    <m/>
    <m/>
    <m/>
    <m/>
    <m/>
    <m/>
    <m/>
    <m/>
    <m/>
    <n v="3"/>
    <n v="1"/>
    <m/>
    <n v="1"/>
    <n v="1"/>
    <n v="0"/>
    <n v="1"/>
    <n v="0"/>
    <n v="0"/>
    <n v="0"/>
    <n v="0"/>
    <n v="0"/>
    <n v="0"/>
    <n v="0"/>
    <n v="0"/>
    <m/>
    <m/>
    <n v="3"/>
    <n v="3"/>
    <s v="Correct"/>
    <x v="0"/>
    <x v="13"/>
    <x v="2"/>
    <x v="47"/>
    <x v="1"/>
    <x v="1"/>
    <s v="English"/>
    <x v="1"/>
    <x v="0"/>
    <x v="0"/>
    <x v="2"/>
    <x v="3"/>
    <s v="No"/>
    <m/>
  </r>
  <r>
    <n v="646"/>
    <s v="Clean air &amp; water"/>
    <m/>
    <m/>
    <m/>
    <m/>
    <m/>
    <s v="Healthier food choices"/>
    <m/>
    <m/>
    <m/>
    <m/>
    <m/>
    <m/>
    <n v="2"/>
    <n v="1.5"/>
    <m/>
    <n v="1"/>
    <n v="0"/>
    <n v="0"/>
    <n v="0"/>
    <n v="0"/>
    <n v="0"/>
    <n v="1"/>
    <n v="0"/>
    <n v="0"/>
    <n v="0"/>
    <n v="0"/>
    <n v="0"/>
    <m/>
    <m/>
    <n v="2"/>
    <n v="2"/>
    <s v="Correct"/>
    <x v="2"/>
    <x v="22"/>
    <x v="3"/>
    <x v="11"/>
    <x v="2"/>
    <x v="0"/>
    <m/>
    <x v="3"/>
    <x v="2"/>
    <x v="3"/>
    <x v="0"/>
    <x v="3"/>
    <m/>
    <m/>
  </r>
  <r>
    <n v="647"/>
    <m/>
    <m/>
    <m/>
    <m/>
    <m/>
    <m/>
    <m/>
    <s v="Safe childcare options"/>
    <m/>
    <m/>
    <m/>
    <m/>
    <m/>
    <n v="1"/>
    <n v="3"/>
    <m/>
    <n v="0"/>
    <n v="0"/>
    <n v="0"/>
    <n v="0"/>
    <n v="0"/>
    <n v="0"/>
    <n v="0"/>
    <n v="1"/>
    <n v="0"/>
    <n v="0"/>
    <n v="0"/>
    <n v="0"/>
    <m/>
    <m/>
    <n v="1"/>
    <n v="1"/>
    <s v="Correct"/>
    <x v="1"/>
    <x v="28"/>
    <x v="0"/>
    <x v="73"/>
    <x v="5"/>
    <x v="1"/>
    <s v="English"/>
    <x v="5"/>
    <x v="0"/>
    <x v="0"/>
    <x v="2"/>
    <x v="0"/>
    <s v="No"/>
    <m/>
  </r>
  <r>
    <n v="648"/>
    <m/>
    <m/>
    <s v="Smoking cessation programs"/>
    <m/>
    <m/>
    <s v="Transportation"/>
    <m/>
    <m/>
    <m/>
    <s v="Job opportunities"/>
    <m/>
    <m/>
    <m/>
    <n v="3"/>
    <n v="1"/>
    <m/>
    <n v="0"/>
    <n v="0"/>
    <n v="1"/>
    <n v="0"/>
    <n v="0"/>
    <n v="1"/>
    <n v="0"/>
    <n v="0"/>
    <n v="0"/>
    <n v="1"/>
    <n v="0"/>
    <n v="0"/>
    <m/>
    <m/>
    <n v="3"/>
    <n v="3"/>
    <s v="Correct"/>
    <x v="1"/>
    <x v="15"/>
    <x v="0"/>
    <x v="90"/>
    <x v="2"/>
    <x v="2"/>
    <s v="English, Spanish"/>
    <x v="2"/>
    <x v="4"/>
    <x v="0"/>
    <x v="1"/>
    <x v="1"/>
    <s v="Yes"/>
    <m/>
  </r>
  <r>
    <n v="649"/>
    <m/>
    <m/>
    <m/>
    <m/>
    <m/>
    <m/>
    <m/>
    <m/>
    <m/>
    <m/>
    <m/>
    <m/>
    <m/>
    <n v="0"/>
    <e v="#DIV/0!"/>
    <m/>
    <n v="0"/>
    <n v="0"/>
    <n v="0"/>
    <n v="0"/>
    <n v="0"/>
    <n v="0"/>
    <n v="0"/>
    <n v="0"/>
    <n v="0"/>
    <n v="0"/>
    <n v="0"/>
    <n v="0"/>
    <m/>
    <m/>
    <n v="0"/>
    <n v="0"/>
    <s v="Correct"/>
    <x v="1"/>
    <x v="37"/>
    <x v="2"/>
    <x v="61"/>
    <x v="4"/>
    <x v="2"/>
    <s v="Spanish"/>
    <x v="1"/>
    <x v="4"/>
    <x v="6"/>
    <x v="2"/>
    <x v="4"/>
    <s v="Yes"/>
    <m/>
  </r>
  <r>
    <n v="650"/>
    <m/>
    <s v="Mental health services"/>
    <m/>
    <s v="Drug &amp; alcohol rehabilitation services"/>
    <m/>
    <m/>
    <m/>
    <m/>
    <m/>
    <s v="Job opportunities"/>
    <m/>
    <m/>
    <m/>
    <n v="3"/>
    <n v="1"/>
    <m/>
    <n v="0"/>
    <n v="1"/>
    <n v="0"/>
    <n v="1"/>
    <n v="0"/>
    <n v="0"/>
    <n v="0"/>
    <n v="0"/>
    <n v="0"/>
    <n v="1"/>
    <n v="0"/>
    <n v="0"/>
    <m/>
    <m/>
    <n v="3"/>
    <n v="3"/>
    <s v="Correct"/>
    <x v="0"/>
    <x v="7"/>
    <x v="0"/>
    <x v="64"/>
    <x v="1"/>
    <x v="1"/>
    <s v="English"/>
    <x v="6"/>
    <x v="7"/>
    <x v="0"/>
    <x v="2"/>
    <x v="0"/>
    <s v="Yes"/>
    <m/>
  </r>
  <r>
    <n v="651"/>
    <m/>
    <m/>
    <m/>
    <m/>
    <m/>
    <m/>
    <s v="Healthier food choices"/>
    <m/>
    <m/>
    <m/>
    <m/>
    <m/>
    <m/>
    <n v="1"/>
    <n v="3"/>
    <m/>
    <n v="0"/>
    <n v="0"/>
    <n v="0"/>
    <n v="0"/>
    <n v="0"/>
    <n v="0"/>
    <n v="1"/>
    <n v="0"/>
    <n v="0"/>
    <n v="0"/>
    <n v="0"/>
    <n v="0"/>
    <m/>
    <m/>
    <n v="1"/>
    <n v="1"/>
    <s v="Correct"/>
    <x v="0"/>
    <x v="65"/>
    <x v="0"/>
    <x v="134"/>
    <x v="1"/>
    <x v="0"/>
    <s v="English"/>
    <x v="3"/>
    <x v="0"/>
    <x v="0"/>
    <x v="0"/>
    <x v="3"/>
    <m/>
    <m/>
  </r>
  <r>
    <n v="652"/>
    <s v="Clean air &amp; water"/>
    <m/>
    <m/>
    <m/>
    <s v="Recreation facilities"/>
    <m/>
    <s v="Healthier food choices"/>
    <m/>
    <m/>
    <m/>
    <m/>
    <m/>
    <m/>
    <n v="3"/>
    <n v="1"/>
    <m/>
    <n v="1"/>
    <n v="0"/>
    <n v="0"/>
    <n v="0"/>
    <n v="1"/>
    <n v="0"/>
    <n v="1"/>
    <n v="0"/>
    <n v="0"/>
    <n v="0"/>
    <n v="0"/>
    <n v="0"/>
    <m/>
    <m/>
    <n v="3"/>
    <n v="3"/>
    <s v="Correct"/>
    <x v="1"/>
    <x v="63"/>
    <x v="0"/>
    <x v="7"/>
    <x v="1"/>
    <x v="1"/>
    <m/>
    <x v="3"/>
    <x v="2"/>
    <x v="0"/>
    <x v="2"/>
    <x v="3"/>
    <m/>
    <m/>
  </r>
  <r>
    <n v="653"/>
    <m/>
    <s v="Mental health services"/>
    <m/>
    <m/>
    <m/>
    <m/>
    <m/>
    <m/>
    <m/>
    <m/>
    <m/>
    <m/>
    <m/>
    <n v="1"/>
    <n v="3"/>
    <m/>
    <n v="0"/>
    <n v="1"/>
    <n v="0"/>
    <n v="0"/>
    <n v="0"/>
    <n v="0"/>
    <n v="0"/>
    <n v="0"/>
    <n v="0"/>
    <n v="0"/>
    <n v="0"/>
    <n v="0"/>
    <m/>
    <m/>
    <n v="1"/>
    <n v="1"/>
    <s v="Correct"/>
    <x v="0"/>
    <x v="0"/>
    <x v="0"/>
    <x v="159"/>
    <x v="2"/>
    <x v="0"/>
    <s v="English"/>
    <x v="2"/>
    <x v="0"/>
    <x v="0"/>
    <x v="2"/>
    <x v="0"/>
    <s v="Yes"/>
    <m/>
  </r>
  <r>
    <n v="654"/>
    <m/>
    <s v="Mental health services"/>
    <m/>
    <s v="Drug &amp; alcohol rehabilitation services"/>
    <m/>
    <m/>
    <m/>
    <m/>
    <m/>
    <s v="Job opportunities"/>
    <m/>
    <m/>
    <m/>
    <n v="3"/>
    <n v="1"/>
    <m/>
    <n v="0"/>
    <n v="1"/>
    <n v="0"/>
    <n v="1"/>
    <n v="0"/>
    <n v="0"/>
    <n v="0"/>
    <n v="0"/>
    <n v="0"/>
    <n v="1"/>
    <n v="0"/>
    <n v="0"/>
    <m/>
    <m/>
    <n v="3"/>
    <n v="3"/>
    <s v="Correct"/>
    <x v="0"/>
    <x v="59"/>
    <x v="0"/>
    <x v="90"/>
    <x v="1"/>
    <x v="1"/>
    <s v="English"/>
    <x v="5"/>
    <x v="7"/>
    <x v="5"/>
    <x v="2"/>
    <x v="0"/>
    <s v="Yes"/>
    <m/>
  </r>
  <r>
    <n v="655"/>
    <m/>
    <m/>
    <s v="Smoking cessation programs"/>
    <m/>
    <m/>
    <m/>
    <m/>
    <s v="Safe childcare options"/>
    <m/>
    <s v="Job opportunities"/>
    <m/>
    <m/>
    <m/>
    <n v="3"/>
    <n v="1"/>
    <m/>
    <n v="0"/>
    <n v="0"/>
    <n v="1"/>
    <n v="0"/>
    <n v="0"/>
    <n v="0"/>
    <n v="0"/>
    <n v="1"/>
    <n v="0"/>
    <n v="1"/>
    <n v="0"/>
    <n v="0"/>
    <m/>
    <m/>
    <n v="3"/>
    <n v="3"/>
    <s v="Correct"/>
    <x v="0"/>
    <x v="77"/>
    <x v="3"/>
    <x v="4"/>
    <x v="2"/>
    <x v="2"/>
    <s v="English, Spanish"/>
    <x v="1"/>
    <x v="7"/>
    <x v="0"/>
    <x v="2"/>
    <x v="3"/>
    <s v="No"/>
    <m/>
  </r>
  <r>
    <n v="656"/>
    <s v="Clean air &amp; water"/>
    <m/>
    <s v="Smoking cessation programs"/>
    <s v="Drug &amp; alcohol rehabilitation services"/>
    <m/>
    <m/>
    <m/>
    <m/>
    <m/>
    <m/>
    <m/>
    <m/>
    <m/>
    <n v="3"/>
    <n v="1"/>
    <m/>
    <n v="1"/>
    <n v="0"/>
    <n v="1"/>
    <n v="1"/>
    <n v="0"/>
    <n v="0"/>
    <n v="0"/>
    <n v="0"/>
    <n v="0"/>
    <n v="0"/>
    <n v="0"/>
    <n v="0"/>
    <m/>
    <m/>
    <n v="3"/>
    <n v="3"/>
    <s v="Correct"/>
    <x v="1"/>
    <x v="42"/>
    <x v="0"/>
    <x v="3"/>
    <x v="1"/>
    <x v="1"/>
    <s v="English, Portuguese"/>
    <x v="5"/>
    <x v="3"/>
    <x v="0"/>
    <x v="2"/>
    <x v="0"/>
    <s v="No"/>
    <m/>
  </r>
  <r>
    <n v="657"/>
    <m/>
    <s v="Mental health services"/>
    <m/>
    <m/>
    <m/>
    <m/>
    <m/>
    <m/>
    <s v="Weight loss programs"/>
    <s v="Job opportunities"/>
    <m/>
    <m/>
    <m/>
    <n v="3"/>
    <n v="1"/>
    <m/>
    <n v="0"/>
    <n v="1"/>
    <n v="0"/>
    <n v="0"/>
    <n v="0"/>
    <n v="0"/>
    <n v="0"/>
    <n v="0"/>
    <n v="1"/>
    <n v="1"/>
    <n v="0"/>
    <n v="0"/>
    <m/>
    <m/>
    <n v="3"/>
    <n v="3"/>
    <s v="Correct"/>
    <x v="0"/>
    <x v="7"/>
    <x v="0"/>
    <x v="64"/>
    <x v="0"/>
    <x v="0"/>
    <s v="English"/>
    <x v="4"/>
    <x v="4"/>
    <x v="0"/>
    <x v="2"/>
    <x v="0"/>
    <s v="Yes"/>
    <m/>
  </r>
  <r>
    <n v="658"/>
    <s v="Clean air &amp; water"/>
    <m/>
    <m/>
    <m/>
    <m/>
    <m/>
    <m/>
    <m/>
    <m/>
    <m/>
    <m/>
    <m/>
    <m/>
    <n v="1"/>
    <n v="3"/>
    <m/>
    <n v="1"/>
    <n v="0"/>
    <n v="0"/>
    <n v="0"/>
    <n v="0"/>
    <n v="0"/>
    <n v="0"/>
    <n v="0"/>
    <n v="0"/>
    <n v="0"/>
    <n v="0"/>
    <n v="0"/>
    <m/>
    <m/>
    <n v="1"/>
    <n v="1"/>
    <s v="Correct"/>
    <x v="0"/>
    <x v="79"/>
    <x v="0"/>
    <x v="112"/>
    <x v="1"/>
    <x v="0"/>
    <s v="English"/>
    <x v="3"/>
    <x v="7"/>
    <x v="2"/>
    <x v="2"/>
    <x v="3"/>
    <s v="No"/>
    <m/>
  </r>
  <r>
    <n v="659"/>
    <m/>
    <m/>
    <m/>
    <m/>
    <m/>
    <m/>
    <s v="Healthier food choices"/>
    <m/>
    <m/>
    <m/>
    <m/>
    <m/>
    <m/>
    <n v="1"/>
    <n v="3"/>
    <m/>
    <n v="0"/>
    <n v="0"/>
    <n v="0"/>
    <n v="0"/>
    <n v="0"/>
    <n v="0"/>
    <n v="1"/>
    <n v="0"/>
    <n v="0"/>
    <n v="0"/>
    <n v="0"/>
    <n v="0"/>
    <m/>
    <m/>
    <n v="1"/>
    <n v="1"/>
    <s v="Correct"/>
    <x v="0"/>
    <x v="62"/>
    <x v="0"/>
    <x v="112"/>
    <x v="1"/>
    <x v="0"/>
    <s v="English"/>
    <x v="3"/>
    <x v="7"/>
    <x v="2"/>
    <x v="2"/>
    <x v="5"/>
    <s v="No"/>
    <m/>
  </r>
  <r>
    <n v="660"/>
    <m/>
    <m/>
    <m/>
    <m/>
    <m/>
    <m/>
    <s v="Healthier food choices"/>
    <m/>
    <m/>
    <m/>
    <m/>
    <m/>
    <m/>
    <n v="1"/>
    <n v="3"/>
    <m/>
    <n v="0"/>
    <n v="0"/>
    <n v="0"/>
    <n v="0"/>
    <n v="0"/>
    <n v="0"/>
    <n v="1"/>
    <n v="0"/>
    <n v="0"/>
    <n v="0"/>
    <n v="0"/>
    <n v="0"/>
    <m/>
    <m/>
    <n v="1"/>
    <n v="1"/>
    <s v="Correct"/>
    <x v="0"/>
    <x v="75"/>
    <x v="0"/>
    <x v="112"/>
    <x v="1"/>
    <x v="0"/>
    <s v="English"/>
    <x v="4"/>
    <x v="7"/>
    <x v="2"/>
    <x v="2"/>
    <x v="6"/>
    <s v="No"/>
    <m/>
  </r>
  <r>
    <n v="661"/>
    <m/>
    <m/>
    <m/>
    <m/>
    <m/>
    <m/>
    <m/>
    <m/>
    <m/>
    <m/>
    <m/>
    <m/>
    <m/>
    <n v="0"/>
    <e v="#DIV/0!"/>
    <m/>
    <n v="0"/>
    <n v="0"/>
    <n v="0"/>
    <n v="0"/>
    <n v="0"/>
    <n v="0"/>
    <n v="0"/>
    <n v="0"/>
    <n v="0"/>
    <n v="0"/>
    <n v="0"/>
    <n v="0"/>
    <m/>
    <m/>
    <n v="0"/>
    <n v="0"/>
    <s v="Correct"/>
    <x v="0"/>
    <x v="81"/>
    <x v="0"/>
    <x v="112"/>
    <x v="1"/>
    <x v="1"/>
    <s v="English"/>
    <x v="3"/>
    <x v="7"/>
    <x v="2"/>
    <x v="2"/>
    <x v="3"/>
    <s v="No"/>
    <m/>
  </r>
  <r>
    <n v="662"/>
    <s v="Clean air &amp; water"/>
    <s v="Mental health services"/>
    <m/>
    <m/>
    <m/>
    <m/>
    <m/>
    <m/>
    <s v="Weight loss programs"/>
    <m/>
    <m/>
    <m/>
    <m/>
    <n v="3"/>
    <n v="1"/>
    <m/>
    <n v="1"/>
    <n v="1"/>
    <n v="0"/>
    <n v="0"/>
    <n v="0"/>
    <n v="0"/>
    <n v="0"/>
    <n v="0"/>
    <n v="1"/>
    <n v="0"/>
    <n v="0"/>
    <n v="0"/>
    <m/>
    <m/>
    <n v="3"/>
    <n v="3"/>
    <s v="Correct"/>
    <x v="0"/>
    <x v="58"/>
    <x v="0"/>
    <x v="117"/>
    <x v="1"/>
    <x v="0"/>
    <s v="English"/>
    <x v="3"/>
    <x v="1"/>
    <x v="2"/>
    <x v="2"/>
    <x v="5"/>
    <s v="Yes"/>
    <m/>
  </r>
  <r>
    <n v="663"/>
    <s v="Clean air &amp; water"/>
    <m/>
    <m/>
    <m/>
    <m/>
    <m/>
    <m/>
    <m/>
    <m/>
    <m/>
    <m/>
    <m/>
    <m/>
    <n v="1"/>
    <n v="3"/>
    <m/>
    <n v="1"/>
    <n v="0"/>
    <n v="0"/>
    <n v="0"/>
    <n v="0"/>
    <n v="0"/>
    <n v="0"/>
    <n v="0"/>
    <n v="0"/>
    <n v="0"/>
    <n v="0"/>
    <n v="0"/>
    <m/>
    <m/>
    <n v="1"/>
    <n v="1"/>
    <s v="Correct"/>
    <x v="1"/>
    <x v="11"/>
    <x v="0"/>
    <x v="112"/>
    <x v="1"/>
    <x v="1"/>
    <s v="English"/>
    <x v="2"/>
    <x v="7"/>
    <x v="2"/>
    <x v="2"/>
    <x v="3"/>
    <s v="No"/>
    <m/>
  </r>
  <r>
    <n v="664"/>
    <m/>
    <s v="Mental health services"/>
    <s v="Smoking cessation programs"/>
    <m/>
    <m/>
    <m/>
    <m/>
    <m/>
    <m/>
    <s v="Job opportunities"/>
    <m/>
    <m/>
    <m/>
    <n v="3"/>
    <n v="1"/>
    <m/>
    <n v="0"/>
    <n v="1"/>
    <n v="1"/>
    <n v="0"/>
    <n v="0"/>
    <n v="0"/>
    <n v="0"/>
    <n v="0"/>
    <n v="0"/>
    <n v="1"/>
    <n v="0"/>
    <n v="0"/>
    <m/>
    <m/>
    <n v="3"/>
    <n v="3"/>
    <s v="Correct"/>
    <x v="1"/>
    <x v="41"/>
    <x v="2"/>
    <x v="58"/>
    <x v="7"/>
    <x v="1"/>
    <s v="English"/>
    <x v="3"/>
    <x v="3"/>
    <x v="5"/>
    <x v="2"/>
    <x v="4"/>
    <s v="No"/>
    <m/>
  </r>
  <r>
    <n v="665"/>
    <m/>
    <s v="Mental health services"/>
    <m/>
    <m/>
    <m/>
    <s v="Transportation"/>
    <s v="Healthier food choices"/>
    <m/>
    <m/>
    <m/>
    <m/>
    <m/>
    <m/>
    <n v="3"/>
    <n v="1"/>
    <m/>
    <n v="0"/>
    <n v="1"/>
    <n v="0"/>
    <n v="0"/>
    <n v="0"/>
    <n v="1"/>
    <n v="1"/>
    <n v="0"/>
    <n v="0"/>
    <n v="0"/>
    <n v="0"/>
    <n v="0"/>
    <m/>
    <m/>
    <n v="3"/>
    <n v="3"/>
    <s v="Correct"/>
    <x v="1"/>
    <x v="32"/>
    <x v="2"/>
    <x v="160"/>
    <x v="1"/>
    <x v="1"/>
    <s v="English"/>
    <x v="5"/>
    <x v="7"/>
    <x v="4"/>
    <x v="2"/>
    <x v="4"/>
    <s v="Yes"/>
    <m/>
  </r>
  <r>
    <n v="666"/>
    <s v="Clean air &amp; water"/>
    <s v="Mental health services"/>
    <m/>
    <s v="Drug &amp; alcohol rehabilitation services"/>
    <m/>
    <s v="Transportation"/>
    <m/>
    <m/>
    <m/>
    <m/>
    <m/>
    <m/>
    <m/>
    <n v="4"/>
    <n v="0.75"/>
    <m/>
    <n v="0.75"/>
    <n v="0.75"/>
    <n v="0"/>
    <n v="0.75"/>
    <n v="0"/>
    <n v="0.75"/>
    <n v="0"/>
    <n v="0"/>
    <n v="0"/>
    <n v="0"/>
    <n v="0"/>
    <n v="0"/>
    <m/>
    <m/>
    <n v="3"/>
    <n v="4"/>
    <s v="Correct"/>
    <x v="0"/>
    <x v="24"/>
    <x v="2"/>
    <x v="68"/>
    <x v="1"/>
    <x v="1"/>
    <s v="English"/>
    <x v="0"/>
    <x v="1"/>
    <x v="0"/>
    <x v="2"/>
    <x v="0"/>
    <s v="Yes"/>
    <m/>
  </r>
  <r>
    <n v="667"/>
    <m/>
    <m/>
    <m/>
    <m/>
    <m/>
    <m/>
    <m/>
    <m/>
    <m/>
    <s v="Job opportunities"/>
    <m/>
    <m/>
    <m/>
    <n v="1"/>
    <n v="3"/>
    <m/>
    <n v="0"/>
    <n v="0"/>
    <n v="0"/>
    <n v="0"/>
    <n v="0"/>
    <n v="0"/>
    <n v="0"/>
    <n v="0"/>
    <n v="0"/>
    <n v="1"/>
    <n v="0"/>
    <n v="0"/>
    <m/>
    <m/>
    <n v="1"/>
    <n v="1"/>
    <s v="Correct"/>
    <x v="1"/>
    <x v="63"/>
    <x v="2"/>
    <x v="58"/>
    <x v="1"/>
    <x v="1"/>
    <s v="English"/>
    <x v="4"/>
    <x v="0"/>
    <x v="0"/>
    <x v="2"/>
    <x v="0"/>
    <s v="Yes"/>
    <m/>
  </r>
  <r>
    <n v="668"/>
    <m/>
    <s v="Mental health services"/>
    <m/>
    <s v="Drug &amp; alcohol rehabilitation services"/>
    <m/>
    <s v="Transportation"/>
    <m/>
    <m/>
    <m/>
    <s v="Job opportunities"/>
    <m/>
    <m/>
    <m/>
    <n v="4"/>
    <n v="0.75"/>
    <m/>
    <n v="0"/>
    <n v="0.75"/>
    <n v="0"/>
    <n v="0.75"/>
    <n v="0"/>
    <n v="0.75"/>
    <n v="0"/>
    <n v="0"/>
    <n v="0"/>
    <n v="0.75"/>
    <n v="0"/>
    <n v="0"/>
    <m/>
    <m/>
    <n v="3"/>
    <n v="4"/>
    <s v="Correct"/>
    <x v="1"/>
    <x v="26"/>
    <x v="2"/>
    <x v="58"/>
    <x v="1"/>
    <x v="1"/>
    <s v="English"/>
    <x v="0"/>
    <x v="3"/>
    <x v="6"/>
    <x v="2"/>
    <x v="4"/>
    <m/>
    <m/>
  </r>
  <r>
    <n v="669"/>
    <m/>
    <m/>
    <m/>
    <s v="Drug &amp; alcohol rehabilitation services"/>
    <m/>
    <s v="Transportation"/>
    <m/>
    <m/>
    <m/>
    <s v="Job opportunities"/>
    <m/>
    <m/>
    <m/>
    <n v="3"/>
    <n v="1"/>
    <m/>
    <n v="0"/>
    <n v="0"/>
    <n v="0"/>
    <n v="1"/>
    <n v="0"/>
    <n v="1"/>
    <n v="0"/>
    <n v="0"/>
    <n v="0"/>
    <n v="1"/>
    <n v="0"/>
    <n v="0"/>
    <m/>
    <m/>
    <n v="3"/>
    <n v="3"/>
    <s v="Correct"/>
    <x v="1"/>
    <x v="28"/>
    <x v="2"/>
    <x v="161"/>
    <x v="1"/>
    <x v="1"/>
    <s v="English"/>
    <x v="3"/>
    <x v="0"/>
    <x v="1"/>
    <x v="2"/>
    <x v="4"/>
    <s v="Yes"/>
    <m/>
  </r>
  <r>
    <n v="670"/>
    <s v="Clean air &amp; water"/>
    <s v="Mental health services"/>
    <s v="Smoking cessation programs"/>
    <m/>
    <m/>
    <m/>
    <s v="Healthier food choices"/>
    <m/>
    <m/>
    <s v="Job opportunities"/>
    <s v="Safe places to walk/play"/>
    <m/>
    <m/>
    <n v="6"/>
    <n v="0.5"/>
    <m/>
    <n v="0.5"/>
    <n v="0.5"/>
    <n v="0.5"/>
    <n v="0"/>
    <n v="0"/>
    <n v="0"/>
    <n v="0.5"/>
    <n v="0"/>
    <n v="0"/>
    <n v="0.5"/>
    <n v="0.5"/>
    <n v="0"/>
    <m/>
    <m/>
    <n v="3"/>
    <n v="6"/>
    <s v="Correct"/>
    <x v="0"/>
    <x v="65"/>
    <x v="2"/>
    <x v="68"/>
    <x v="1"/>
    <x v="1"/>
    <s v="English"/>
    <x v="4"/>
    <x v="0"/>
    <x v="1"/>
    <x v="2"/>
    <x v="4"/>
    <s v="Yes"/>
    <m/>
  </r>
  <r>
    <n v="671"/>
    <m/>
    <m/>
    <m/>
    <m/>
    <m/>
    <m/>
    <m/>
    <m/>
    <m/>
    <m/>
    <s v="Safe places to walk/play"/>
    <m/>
    <m/>
    <n v="1"/>
    <n v="3"/>
    <m/>
    <n v="0"/>
    <n v="0"/>
    <n v="0"/>
    <n v="0"/>
    <n v="0"/>
    <n v="0"/>
    <n v="0"/>
    <n v="0"/>
    <n v="0"/>
    <n v="0"/>
    <n v="1"/>
    <n v="0"/>
    <m/>
    <m/>
    <n v="1"/>
    <n v="1"/>
    <s v="Correct"/>
    <x v="0"/>
    <x v="42"/>
    <x v="2"/>
    <x v="143"/>
    <x v="1"/>
    <x v="1"/>
    <s v="English"/>
    <x v="0"/>
    <x v="7"/>
    <x v="2"/>
    <x v="2"/>
    <x v="0"/>
    <s v="No"/>
    <m/>
  </r>
  <r>
    <n v="672"/>
    <m/>
    <m/>
    <m/>
    <m/>
    <s v="Recreation facilities"/>
    <m/>
    <s v="Healthier food choices"/>
    <m/>
    <m/>
    <m/>
    <m/>
    <m/>
    <m/>
    <n v="2"/>
    <n v="1.5"/>
    <m/>
    <n v="0"/>
    <n v="0"/>
    <n v="0"/>
    <n v="0"/>
    <n v="1"/>
    <n v="0"/>
    <n v="1"/>
    <n v="0"/>
    <n v="0"/>
    <n v="0"/>
    <n v="0"/>
    <n v="0"/>
    <m/>
    <m/>
    <n v="2"/>
    <n v="2"/>
    <s v="Correct"/>
    <x v="0"/>
    <x v="0"/>
    <x v="2"/>
    <x v="63"/>
    <x v="1"/>
    <x v="1"/>
    <s v="English"/>
    <x v="6"/>
    <x v="0"/>
    <x v="0"/>
    <x v="2"/>
    <x v="0"/>
    <s v="Yes"/>
    <m/>
  </r>
  <r>
    <n v="673"/>
    <s v="Clean air &amp; water"/>
    <m/>
    <m/>
    <m/>
    <s v="Recreation facilities"/>
    <m/>
    <s v="Healthier food choices"/>
    <m/>
    <m/>
    <m/>
    <m/>
    <m/>
    <m/>
    <n v="3"/>
    <n v="1"/>
    <m/>
    <n v="1"/>
    <n v="0"/>
    <n v="0"/>
    <n v="0"/>
    <n v="1"/>
    <n v="0"/>
    <n v="1"/>
    <n v="0"/>
    <n v="0"/>
    <n v="0"/>
    <n v="0"/>
    <n v="0"/>
    <m/>
    <m/>
    <n v="3"/>
    <n v="3"/>
    <s v="Correct"/>
    <x v="1"/>
    <x v="41"/>
    <x v="2"/>
    <x v="28"/>
    <x v="1"/>
    <x v="1"/>
    <s v="English"/>
    <x v="5"/>
    <x v="4"/>
    <x v="0"/>
    <x v="2"/>
    <x v="0"/>
    <s v="Yes"/>
    <m/>
  </r>
  <r>
    <n v="674"/>
    <m/>
    <m/>
    <m/>
    <s v="Drug &amp; alcohol rehabilitation services"/>
    <s v="Recreation facilities"/>
    <s v="Transportation"/>
    <m/>
    <m/>
    <s v="Weight loss programs"/>
    <s v="Job opportunities"/>
    <m/>
    <m/>
    <m/>
    <n v="5"/>
    <n v="0.6"/>
    <m/>
    <n v="0"/>
    <n v="0"/>
    <n v="0"/>
    <n v="0.6"/>
    <n v="0.6"/>
    <n v="0.6"/>
    <n v="0"/>
    <n v="0"/>
    <n v="0.6"/>
    <n v="0.6"/>
    <n v="0"/>
    <n v="0"/>
    <m/>
    <m/>
    <n v="3"/>
    <n v="5"/>
    <s v="Correct"/>
    <x v="2"/>
    <x v="22"/>
    <x v="3"/>
    <x v="11"/>
    <x v="2"/>
    <x v="0"/>
    <m/>
    <x v="3"/>
    <x v="2"/>
    <x v="3"/>
    <x v="0"/>
    <x v="3"/>
    <m/>
    <m/>
  </r>
  <r>
    <n v="675"/>
    <m/>
    <m/>
    <m/>
    <s v="Drug &amp; alcohol rehabilitation services"/>
    <m/>
    <m/>
    <m/>
    <m/>
    <m/>
    <m/>
    <m/>
    <m/>
    <m/>
    <n v="1"/>
    <n v="3"/>
    <m/>
    <n v="0"/>
    <n v="0"/>
    <n v="0"/>
    <n v="1"/>
    <n v="0"/>
    <n v="0"/>
    <n v="0"/>
    <n v="0"/>
    <n v="0"/>
    <n v="0"/>
    <n v="0"/>
    <n v="0"/>
    <m/>
    <m/>
    <n v="1"/>
    <n v="1"/>
    <s v="Correct"/>
    <x v="0"/>
    <x v="42"/>
    <x v="2"/>
    <x v="61"/>
    <x v="1"/>
    <x v="1"/>
    <s v="English"/>
    <x v="6"/>
    <x v="0"/>
    <x v="4"/>
    <x v="2"/>
    <x v="0"/>
    <s v="Yes"/>
    <m/>
  </r>
  <r>
    <n v="676"/>
    <s v="Clean air &amp; water"/>
    <m/>
    <s v="Smoking cessation programs"/>
    <m/>
    <m/>
    <m/>
    <m/>
    <m/>
    <m/>
    <m/>
    <s v="Safe places to walk/play"/>
    <m/>
    <m/>
    <n v="3"/>
    <n v="1"/>
    <m/>
    <n v="1"/>
    <n v="0"/>
    <n v="1"/>
    <n v="0"/>
    <n v="0"/>
    <n v="0"/>
    <n v="0"/>
    <n v="0"/>
    <n v="0"/>
    <n v="0"/>
    <n v="1"/>
    <n v="0"/>
    <m/>
    <m/>
    <n v="3"/>
    <n v="3"/>
    <s v="Correct"/>
    <x v="0"/>
    <x v="73"/>
    <x v="2"/>
    <x v="57"/>
    <x v="1"/>
    <x v="1"/>
    <s v="English, Spanish"/>
    <x v="1"/>
    <x v="0"/>
    <x v="3"/>
    <x v="2"/>
    <x v="4"/>
    <s v="No"/>
    <m/>
  </r>
  <r>
    <n v="677"/>
    <m/>
    <m/>
    <s v="Smoking cessation programs"/>
    <s v="Drug &amp; alcohol rehabilitation services"/>
    <m/>
    <m/>
    <m/>
    <m/>
    <m/>
    <m/>
    <m/>
    <m/>
    <m/>
    <n v="2"/>
    <n v="1.5"/>
    <m/>
    <n v="0"/>
    <n v="0"/>
    <n v="1"/>
    <n v="1"/>
    <n v="0"/>
    <n v="0"/>
    <n v="0"/>
    <n v="0"/>
    <n v="0"/>
    <n v="0"/>
    <n v="0"/>
    <n v="0"/>
    <m/>
    <m/>
    <n v="2"/>
    <n v="2"/>
    <s v="Correct"/>
    <x v="1"/>
    <x v="5"/>
    <x v="0"/>
    <x v="4"/>
    <x v="2"/>
    <x v="2"/>
    <s v="Spanish"/>
    <x v="2"/>
    <x v="7"/>
    <x v="0"/>
    <x v="2"/>
    <x v="3"/>
    <s v="Yes"/>
    <m/>
  </r>
  <r>
    <n v="678"/>
    <m/>
    <s v="Mental health services"/>
    <m/>
    <m/>
    <m/>
    <m/>
    <m/>
    <m/>
    <m/>
    <s v="Job opportunities"/>
    <s v="Safe places to walk/play"/>
    <m/>
    <m/>
    <n v="3"/>
    <n v="1"/>
    <m/>
    <n v="0"/>
    <n v="1"/>
    <n v="0"/>
    <n v="0"/>
    <n v="0"/>
    <n v="0"/>
    <n v="0"/>
    <n v="0"/>
    <n v="0"/>
    <n v="1"/>
    <n v="1"/>
    <n v="0"/>
    <m/>
    <m/>
    <n v="3"/>
    <n v="3"/>
    <s v="Correct"/>
    <x v="0"/>
    <x v="26"/>
    <x v="2"/>
    <x v="28"/>
    <x v="1"/>
    <x v="1"/>
    <s v="English, Other"/>
    <x v="2"/>
    <x v="6"/>
    <x v="0"/>
    <x v="2"/>
    <x v="0"/>
    <s v="Yes"/>
    <m/>
  </r>
  <r>
    <n v="679"/>
    <m/>
    <m/>
    <m/>
    <m/>
    <s v="Recreation facilities"/>
    <m/>
    <s v="Healthier food choices"/>
    <m/>
    <m/>
    <m/>
    <m/>
    <m/>
    <m/>
    <n v="2"/>
    <n v="1.5"/>
    <m/>
    <n v="0"/>
    <n v="0"/>
    <n v="0"/>
    <n v="0"/>
    <n v="1"/>
    <n v="0"/>
    <n v="1"/>
    <n v="0"/>
    <n v="0"/>
    <n v="0"/>
    <n v="0"/>
    <n v="0"/>
    <m/>
    <m/>
    <n v="2"/>
    <n v="2"/>
    <s v="Correct"/>
    <x v="0"/>
    <x v="0"/>
    <x v="2"/>
    <x v="63"/>
    <x v="2"/>
    <x v="0"/>
    <m/>
    <x v="3"/>
    <x v="0"/>
    <x v="3"/>
    <x v="0"/>
    <x v="3"/>
    <m/>
    <m/>
  </r>
  <r>
    <n v="680"/>
    <m/>
    <s v="Mental health services"/>
    <m/>
    <m/>
    <m/>
    <m/>
    <m/>
    <s v="Safe childcare options"/>
    <m/>
    <s v="Job opportunities"/>
    <m/>
    <m/>
    <m/>
    <n v="3"/>
    <n v="1"/>
    <m/>
    <n v="0"/>
    <n v="1"/>
    <n v="0"/>
    <n v="0"/>
    <n v="0"/>
    <n v="0"/>
    <n v="0"/>
    <n v="1"/>
    <n v="0"/>
    <n v="1"/>
    <n v="0"/>
    <n v="0"/>
    <m/>
    <m/>
    <n v="3"/>
    <n v="3"/>
    <s v="Correct"/>
    <x v="0"/>
    <x v="69"/>
    <x v="2"/>
    <x v="102"/>
    <x v="1"/>
    <x v="1"/>
    <s v="English"/>
    <x v="6"/>
    <x v="4"/>
    <x v="2"/>
    <x v="2"/>
    <x v="5"/>
    <s v="Yes"/>
    <m/>
  </r>
  <r>
    <n v="681"/>
    <m/>
    <m/>
    <m/>
    <m/>
    <m/>
    <m/>
    <m/>
    <m/>
    <m/>
    <m/>
    <m/>
    <m/>
    <m/>
    <n v="0"/>
    <e v="#DIV/0!"/>
    <m/>
    <n v="0"/>
    <n v="0"/>
    <n v="0"/>
    <n v="0"/>
    <n v="0"/>
    <n v="0"/>
    <n v="0"/>
    <n v="0"/>
    <n v="0"/>
    <n v="0"/>
    <n v="0"/>
    <n v="0"/>
    <m/>
    <m/>
    <n v="0"/>
    <n v="0"/>
    <s v="Correct"/>
    <x v="1"/>
    <x v="32"/>
    <x v="2"/>
    <x v="42"/>
    <x v="1"/>
    <x v="1"/>
    <s v="English"/>
    <x v="2"/>
    <x v="6"/>
    <x v="0"/>
    <x v="2"/>
    <x v="4"/>
    <s v="Yes"/>
    <m/>
  </r>
  <r>
    <n v="682"/>
    <s v="Clean air &amp; water"/>
    <s v="Mental health services"/>
    <s v="Smoking cessation programs"/>
    <s v="Drug &amp; alcohol rehabilitation services"/>
    <s v="Recreation facilities"/>
    <s v="Transportation"/>
    <s v="Healthier food choices"/>
    <s v="Safe childcare options"/>
    <s v="Weight loss programs"/>
    <s v="Job opportunities"/>
    <s v="Safe places to walk/play"/>
    <s v="Safe worksites"/>
    <m/>
    <n v="12"/>
    <n v="0.25"/>
    <m/>
    <n v="0.25"/>
    <n v="0.25"/>
    <n v="0.25"/>
    <n v="0.25"/>
    <n v="0.25"/>
    <n v="0.25"/>
    <n v="0.25"/>
    <n v="0.25"/>
    <n v="0.25"/>
    <n v="0.25"/>
    <n v="0.25"/>
    <n v="0.25"/>
    <m/>
    <m/>
    <n v="3"/>
    <n v="12"/>
    <s v="Correct"/>
    <x v="0"/>
    <x v="81"/>
    <x v="2"/>
    <x v="102"/>
    <x v="1"/>
    <x v="1"/>
    <s v="English"/>
    <x v="3"/>
    <x v="0"/>
    <x v="2"/>
    <x v="2"/>
    <x v="6"/>
    <s v="No"/>
    <m/>
  </r>
  <r>
    <n v="683"/>
    <m/>
    <m/>
    <m/>
    <m/>
    <m/>
    <m/>
    <m/>
    <m/>
    <m/>
    <m/>
    <m/>
    <m/>
    <m/>
    <n v="0"/>
    <e v="#DIV/0!"/>
    <m/>
    <n v="0"/>
    <n v="0"/>
    <n v="0"/>
    <n v="0"/>
    <n v="0"/>
    <n v="0"/>
    <n v="0"/>
    <n v="0"/>
    <n v="0"/>
    <n v="0"/>
    <n v="0"/>
    <n v="0"/>
    <m/>
    <m/>
    <n v="0"/>
    <n v="0"/>
    <s v="Correct"/>
    <x v="1"/>
    <x v="37"/>
    <x v="2"/>
    <x v="54"/>
    <x v="1"/>
    <x v="1"/>
    <s v="English"/>
    <x v="3"/>
    <x v="4"/>
    <x v="5"/>
    <x v="2"/>
    <x v="3"/>
    <s v="Yes"/>
    <m/>
  </r>
  <r>
    <n v="684"/>
    <m/>
    <m/>
    <m/>
    <s v="Drug &amp; alcohol rehabilitation services"/>
    <m/>
    <m/>
    <s v="Healthier food choices"/>
    <m/>
    <m/>
    <m/>
    <m/>
    <m/>
    <m/>
    <n v="2"/>
    <n v="1.5"/>
    <m/>
    <n v="0"/>
    <n v="0"/>
    <n v="0"/>
    <n v="1"/>
    <n v="0"/>
    <n v="0"/>
    <n v="1"/>
    <n v="0"/>
    <n v="0"/>
    <n v="0"/>
    <n v="0"/>
    <n v="0"/>
    <m/>
    <m/>
    <n v="2"/>
    <n v="2"/>
    <s v="Correct"/>
    <x v="0"/>
    <x v="59"/>
    <x v="2"/>
    <x v="63"/>
    <x v="1"/>
    <x v="1"/>
    <s v="English"/>
    <x v="2"/>
    <x v="4"/>
    <x v="0"/>
    <x v="1"/>
    <x v="1"/>
    <s v="Yes"/>
    <m/>
  </r>
  <r>
    <n v="685"/>
    <m/>
    <m/>
    <m/>
    <s v="Drug &amp; alcohol rehabilitation services"/>
    <m/>
    <m/>
    <s v="Healthier food choices"/>
    <s v="Safe childcare options"/>
    <m/>
    <m/>
    <m/>
    <m/>
    <m/>
    <n v="3"/>
    <n v="1"/>
    <m/>
    <n v="0"/>
    <n v="0"/>
    <n v="0"/>
    <n v="1"/>
    <n v="0"/>
    <n v="0"/>
    <n v="1"/>
    <n v="1"/>
    <n v="0"/>
    <n v="0"/>
    <n v="0"/>
    <n v="0"/>
    <m/>
    <m/>
    <n v="3"/>
    <n v="3"/>
    <s v="Correct"/>
    <x v="0"/>
    <x v="24"/>
    <x v="2"/>
    <x v="57"/>
    <x v="1"/>
    <x v="1"/>
    <s v="English"/>
    <x v="5"/>
    <x v="7"/>
    <x v="0"/>
    <x v="2"/>
    <x v="0"/>
    <s v="Yes"/>
    <m/>
  </r>
  <r>
    <n v="686"/>
    <m/>
    <m/>
    <m/>
    <m/>
    <m/>
    <m/>
    <m/>
    <m/>
    <m/>
    <m/>
    <m/>
    <m/>
    <m/>
    <n v="0"/>
    <e v="#DIV/0!"/>
    <m/>
    <n v="0"/>
    <n v="0"/>
    <n v="0"/>
    <n v="0"/>
    <n v="0"/>
    <n v="0"/>
    <n v="0"/>
    <n v="0"/>
    <n v="0"/>
    <n v="0"/>
    <n v="0"/>
    <n v="0"/>
    <m/>
    <m/>
    <n v="0"/>
    <n v="0"/>
    <s v="Correct"/>
    <x v="1"/>
    <x v="74"/>
    <x v="2"/>
    <x v="102"/>
    <x v="1"/>
    <x v="1"/>
    <s v="English"/>
    <x v="6"/>
    <x v="0"/>
    <x v="2"/>
    <x v="2"/>
    <x v="5"/>
    <s v="No"/>
    <m/>
  </r>
  <r>
    <n v="687"/>
    <m/>
    <m/>
    <s v="Smoking cessation programs"/>
    <m/>
    <s v="Recreation facilities"/>
    <m/>
    <s v="Healthier food choices"/>
    <m/>
    <s v="Weight loss programs"/>
    <m/>
    <m/>
    <m/>
    <m/>
    <n v="4"/>
    <n v="0.75"/>
    <m/>
    <n v="0"/>
    <n v="0"/>
    <n v="0.75"/>
    <n v="0"/>
    <n v="0.75"/>
    <n v="0"/>
    <n v="0.75"/>
    <n v="0"/>
    <n v="0.75"/>
    <n v="0"/>
    <n v="0"/>
    <n v="0"/>
    <m/>
    <m/>
    <n v="3"/>
    <n v="4"/>
    <s v="Correct"/>
    <x v="1"/>
    <x v="6"/>
    <x v="2"/>
    <x v="53"/>
    <x v="1"/>
    <x v="1"/>
    <s v="English"/>
    <x v="2"/>
    <x v="2"/>
    <x v="6"/>
    <x v="2"/>
    <x v="3"/>
    <s v="Yes"/>
    <m/>
  </r>
  <r>
    <n v="688"/>
    <m/>
    <m/>
    <m/>
    <s v="Drug &amp; alcohol rehabilitation services"/>
    <s v="Recreation facilities"/>
    <m/>
    <m/>
    <m/>
    <s v="Weight loss programs"/>
    <m/>
    <m/>
    <m/>
    <m/>
    <n v="3"/>
    <n v="1"/>
    <m/>
    <n v="0"/>
    <n v="0"/>
    <n v="0"/>
    <n v="1"/>
    <n v="1"/>
    <n v="0"/>
    <n v="0"/>
    <n v="0"/>
    <n v="1"/>
    <n v="0"/>
    <n v="0"/>
    <n v="0"/>
    <m/>
    <m/>
    <n v="3"/>
    <n v="3"/>
    <s v="Correct"/>
    <x v="1"/>
    <x v="40"/>
    <x v="2"/>
    <x v="57"/>
    <x v="4"/>
    <x v="2"/>
    <s v="Spanish"/>
    <x v="4"/>
    <x v="0"/>
    <x v="6"/>
    <x v="2"/>
    <x v="3"/>
    <s v="Yes"/>
    <m/>
  </r>
  <r>
    <n v="689"/>
    <m/>
    <m/>
    <m/>
    <m/>
    <m/>
    <m/>
    <s v="Healthier food choices"/>
    <m/>
    <m/>
    <m/>
    <m/>
    <m/>
    <m/>
    <n v="1"/>
    <n v="3"/>
    <m/>
    <n v="0"/>
    <n v="0"/>
    <n v="0"/>
    <n v="0"/>
    <n v="0"/>
    <n v="0"/>
    <n v="1"/>
    <n v="0"/>
    <n v="0"/>
    <n v="0"/>
    <n v="0"/>
    <n v="0"/>
    <m/>
    <m/>
    <n v="1"/>
    <n v="1"/>
    <s v="Correct"/>
    <x v="0"/>
    <x v="73"/>
    <x v="2"/>
    <x v="102"/>
    <x v="1"/>
    <x v="1"/>
    <s v="English"/>
    <x v="3"/>
    <x v="7"/>
    <x v="2"/>
    <x v="2"/>
    <x v="3"/>
    <s v="Yes"/>
    <m/>
  </r>
  <r>
    <n v="690"/>
    <m/>
    <m/>
    <m/>
    <m/>
    <m/>
    <s v="Transportation"/>
    <m/>
    <m/>
    <m/>
    <m/>
    <m/>
    <m/>
    <m/>
    <n v="1"/>
    <n v="3"/>
    <m/>
    <n v="0"/>
    <n v="0"/>
    <n v="0"/>
    <n v="0"/>
    <n v="0"/>
    <n v="1"/>
    <n v="0"/>
    <n v="0"/>
    <n v="0"/>
    <n v="0"/>
    <n v="0"/>
    <n v="0"/>
    <m/>
    <m/>
    <n v="1"/>
    <n v="1"/>
    <s v="Correct"/>
    <x v="0"/>
    <x v="76"/>
    <x v="2"/>
    <x v="102"/>
    <x v="1"/>
    <x v="1"/>
    <s v="English"/>
    <x v="3"/>
    <x v="7"/>
    <x v="2"/>
    <x v="2"/>
    <x v="3"/>
    <s v="No"/>
    <m/>
  </r>
  <r>
    <n v="691"/>
    <m/>
    <s v="Mental health services"/>
    <m/>
    <m/>
    <s v="Recreation facilities"/>
    <s v="Transportation"/>
    <m/>
    <m/>
    <m/>
    <m/>
    <m/>
    <m/>
    <m/>
    <n v="3"/>
    <n v="1"/>
    <m/>
    <n v="0"/>
    <n v="1"/>
    <n v="0"/>
    <n v="0"/>
    <n v="1"/>
    <n v="1"/>
    <n v="0"/>
    <n v="0"/>
    <n v="0"/>
    <n v="0"/>
    <n v="0"/>
    <n v="0"/>
    <m/>
    <m/>
    <n v="3"/>
    <n v="3"/>
    <s v="Correct"/>
    <x v="1"/>
    <x v="36"/>
    <x v="2"/>
    <x v="58"/>
    <x v="1"/>
    <x v="1"/>
    <s v="English"/>
    <x v="1"/>
    <x v="6"/>
    <x v="1"/>
    <x v="2"/>
    <x v="3"/>
    <s v="Yes"/>
    <m/>
  </r>
  <r>
    <n v="692"/>
    <s v="Clean air &amp; water"/>
    <m/>
    <m/>
    <m/>
    <m/>
    <m/>
    <s v="Healthier food choices"/>
    <m/>
    <m/>
    <s v="Job opportunities"/>
    <m/>
    <m/>
    <m/>
    <n v="3"/>
    <n v="1"/>
    <m/>
    <n v="1"/>
    <n v="0"/>
    <n v="0"/>
    <n v="0"/>
    <n v="0"/>
    <n v="0"/>
    <n v="1"/>
    <n v="0"/>
    <n v="0"/>
    <n v="1"/>
    <n v="0"/>
    <n v="0"/>
    <m/>
    <m/>
    <n v="3"/>
    <n v="3"/>
    <s v="Correct"/>
    <x v="0"/>
    <x v="67"/>
    <x v="2"/>
    <x v="102"/>
    <x v="1"/>
    <x v="1"/>
    <s v="English"/>
    <x v="0"/>
    <x v="0"/>
    <x v="2"/>
    <x v="2"/>
    <x v="3"/>
    <s v="Yes"/>
    <m/>
  </r>
  <r>
    <n v="693"/>
    <s v="Clean air &amp; water"/>
    <m/>
    <m/>
    <m/>
    <m/>
    <m/>
    <m/>
    <m/>
    <m/>
    <m/>
    <m/>
    <m/>
    <m/>
    <n v="1"/>
    <n v="3"/>
    <m/>
    <n v="1"/>
    <n v="0"/>
    <n v="0"/>
    <n v="0"/>
    <n v="0"/>
    <n v="0"/>
    <n v="0"/>
    <n v="0"/>
    <n v="0"/>
    <n v="0"/>
    <n v="0"/>
    <n v="0"/>
    <m/>
    <m/>
    <n v="1"/>
    <n v="1"/>
    <s v="Correct"/>
    <x v="2"/>
    <x v="22"/>
    <x v="3"/>
    <x v="11"/>
    <x v="2"/>
    <x v="0"/>
    <m/>
    <x v="3"/>
    <x v="4"/>
    <x v="3"/>
    <x v="0"/>
    <x v="3"/>
    <m/>
    <m/>
  </r>
  <r>
    <n v="694"/>
    <m/>
    <m/>
    <m/>
    <m/>
    <m/>
    <m/>
    <m/>
    <m/>
    <m/>
    <m/>
    <m/>
    <m/>
    <m/>
    <n v="0"/>
    <e v="#DIV/0!"/>
    <m/>
    <n v="0"/>
    <n v="0"/>
    <n v="0"/>
    <n v="0"/>
    <n v="0"/>
    <n v="0"/>
    <n v="0"/>
    <n v="0"/>
    <n v="0"/>
    <n v="0"/>
    <n v="0"/>
    <n v="0"/>
    <m/>
    <m/>
    <n v="0"/>
    <n v="0"/>
    <s v="Correct"/>
    <x v="0"/>
    <x v="82"/>
    <x v="2"/>
    <x v="102"/>
    <x v="1"/>
    <x v="1"/>
    <s v="English"/>
    <x v="4"/>
    <x v="4"/>
    <x v="2"/>
    <x v="2"/>
    <x v="3"/>
    <s v="No"/>
    <m/>
  </r>
  <r>
    <n v="695"/>
    <m/>
    <m/>
    <m/>
    <m/>
    <m/>
    <m/>
    <m/>
    <m/>
    <s v="Weight loss programs"/>
    <m/>
    <m/>
    <m/>
    <m/>
    <n v="1"/>
    <n v="3"/>
    <m/>
    <n v="0"/>
    <n v="0"/>
    <n v="0"/>
    <n v="0"/>
    <n v="0"/>
    <n v="0"/>
    <n v="0"/>
    <n v="0"/>
    <n v="1"/>
    <n v="0"/>
    <n v="0"/>
    <n v="0"/>
    <m/>
    <m/>
    <n v="1"/>
    <n v="1"/>
    <s v="Correct"/>
    <x v="0"/>
    <x v="9"/>
    <x v="2"/>
    <x v="11"/>
    <x v="2"/>
    <x v="0"/>
    <m/>
    <x v="3"/>
    <x v="7"/>
    <x v="3"/>
    <x v="0"/>
    <x v="3"/>
    <m/>
    <m/>
  </r>
  <r>
    <n v="696"/>
    <m/>
    <m/>
    <m/>
    <m/>
    <m/>
    <m/>
    <m/>
    <m/>
    <m/>
    <m/>
    <m/>
    <m/>
    <m/>
    <n v="0"/>
    <e v="#DIV/0!"/>
    <m/>
    <n v="0"/>
    <n v="0"/>
    <n v="0"/>
    <n v="0"/>
    <n v="0"/>
    <n v="0"/>
    <n v="0"/>
    <n v="0"/>
    <n v="0"/>
    <n v="0"/>
    <n v="0"/>
    <n v="0"/>
    <m/>
    <m/>
    <n v="0"/>
    <n v="0"/>
    <s v="Correct"/>
    <x v="0"/>
    <x v="44"/>
    <x v="2"/>
    <x v="162"/>
    <x v="5"/>
    <x v="1"/>
    <s v="English"/>
    <x v="4"/>
    <x v="0"/>
    <x v="2"/>
    <x v="2"/>
    <x v="3"/>
    <s v="Yes"/>
    <m/>
  </r>
  <r>
    <n v="697"/>
    <s v="Clean air &amp; water"/>
    <m/>
    <m/>
    <m/>
    <m/>
    <m/>
    <m/>
    <m/>
    <s v="Weight loss programs"/>
    <m/>
    <m/>
    <m/>
    <m/>
    <n v="2"/>
    <n v="1.5"/>
    <m/>
    <n v="1"/>
    <n v="0"/>
    <n v="0"/>
    <n v="0"/>
    <n v="0"/>
    <n v="0"/>
    <n v="0"/>
    <n v="0"/>
    <n v="1"/>
    <n v="0"/>
    <n v="0"/>
    <n v="0"/>
    <m/>
    <m/>
    <n v="2"/>
    <n v="2"/>
    <s v="Correct"/>
    <x v="1"/>
    <x v="66"/>
    <x v="0"/>
    <x v="133"/>
    <x v="1"/>
    <x v="1"/>
    <s v="English"/>
    <x v="3"/>
    <x v="2"/>
    <x v="2"/>
    <x v="2"/>
    <x v="3"/>
    <s v="No"/>
    <m/>
  </r>
  <r>
    <n v="698"/>
    <s v="Clean air &amp; water"/>
    <s v="Mental health services"/>
    <m/>
    <s v="Drug &amp; alcohol rehabilitation services"/>
    <m/>
    <m/>
    <m/>
    <m/>
    <m/>
    <m/>
    <m/>
    <m/>
    <m/>
    <n v="3"/>
    <n v="1"/>
    <m/>
    <n v="1"/>
    <n v="1"/>
    <n v="0"/>
    <n v="1"/>
    <n v="0"/>
    <n v="0"/>
    <n v="0"/>
    <n v="0"/>
    <n v="0"/>
    <n v="0"/>
    <n v="0"/>
    <n v="0"/>
    <m/>
    <m/>
    <n v="3"/>
    <n v="3"/>
    <s v="Correct"/>
    <x v="1"/>
    <x v="38"/>
    <x v="3"/>
    <x v="13"/>
    <x v="1"/>
    <x v="0"/>
    <s v="English"/>
    <x v="6"/>
    <x v="0"/>
    <x v="2"/>
    <x v="2"/>
    <x v="3"/>
    <s v="No"/>
    <m/>
  </r>
  <r>
    <n v="699"/>
    <m/>
    <m/>
    <m/>
    <m/>
    <m/>
    <m/>
    <m/>
    <m/>
    <m/>
    <m/>
    <m/>
    <m/>
    <m/>
    <n v="0"/>
    <e v="#DIV/0!"/>
    <m/>
    <n v="0"/>
    <n v="0"/>
    <n v="0"/>
    <n v="0"/>
    <n v="0"/>
    <n v="0"/>
    <n v="0"/>
    <n v="0"/>
    <n v="0"/>
    <n v="0"/>
    <n v="0"/>
    <n v="0"/>
    <m/>
    <m/>
    <n v="0"/>
    <n v="0"/>
    <s v="Correct"/>
    <x v="0"/>
    <x v="71"/>
    <x v="0"/>
    <x v="85"/>
    <x v="1"/>
    <x v="1"/>
    <s v="English"/>
    <x v="3"/>
    <x v="7"/>
    <x v="2"/>
    <x v="2"/>
    <x v="3"/>
    <s v="No"/>
    <m/>
  </r>
  <r>
    <n v="700"/>
    <s v="Clean air &amp; water"/>
    <m/>
    <m/>
    <m/>
    <m/>
    <s v="Transportation"/>
    <s v="Healthier food choices"/>
    <m/>
    <m/>
    <m/>
    <m/>
    <m/>
    <m/>
    <n v="3"/>
    <n v="1"/>
    <m/>
    <n v="1"/>
    <n v="0"/>
    <n v="0"/>
    <n v="0"/>
    <n v="0"/>
    <n v="1"/>
    <n v="1"/>
    <n v="0"/>
    <n v="0"/>
    <n v="0"/>
    <n v="0"/>
    <n v="0"/>
    <m/>
    <m/>
    <n v="3"/>
    <n v="3"/>
    <s v="Correct"/>
    <x v="2"/>
    <x v="67"/>
    <x v="0"/>
    <x v="85"/>
    <x v="1"/>
    <x v="1"/>
    <s v="English"/>
    <x v="1"/>
    <x v="7"/>
    <x v="2"/>
    <x v="2"/>
    <x v="3"/>
    <s v="Yes"/>
    <m/>
  </r>
  <r>
    <n v="701"/>
    <s v="Clean air &amp; water"/>
    <m/>
    <m/>
    <m/>
    <m/>
    <m/>
    <s v="Healthier food choices"/>
    <m/>
    <m/>
    <s v="Job opportunities"/>
    <m/>
    <m/>
    <m/>
    <n v="3"/>
    <n v="1"/>
    <m/>
    <n v="1"/>
    <n v="0"/>
    <n v="0"/>
    <n v="0"/>
    <n v="0"/>
    <n v="0"/>
    <n v="1"/>
    <n v="0"/>
    <n v="0"/>
    <n v="1"/>
    <n v="0"/>
    <n v="0"/>
    <m/>
    <m/>
    <n v="3"/>
    <n v="3"/>
    <s v="Correct"/>
    <x v="1"/>
    <x v="58"/>
    <x v="0"/>
    <x v="128"/>
    <x v="5"/>
    <x v="1"/>
    <s v="English"/>
    <x v="6"/>
    <x v="3"/>
    <x v="0"/>
    <x v="2"/>
    <x v="3"/>
    <s v="Yes"/>
    <m/>
  </r>
  <r>
    <n v="702"/>
    <m/>
    <m/>
    <m/>
    <s v="Drug &amp; alcohol rehabilitation services"/>
    <m/>
    <m/>
    <s v="Healthier food choices"/>
    <s v="Safe childcare options"/>
    <m/>
    <m/>
    <m/>
    <m/>
    <m/>
    <n v="3"/>
    <n v="1"/>
    <m/>
    <n v="0"/>
    <n v="0"/>
    <n v="0"/>
    <n v="1"/>
    <n v="0"/>
    <n v="0"/>
    <n v="1"/>
    <n v="1"/>
    <n v="0"/>
    <n v="0"/>
    <n v="0"/>
    <n v="0"/>
    <m/>
    <m/>
    <n v="3"/>
    <n v="3"/>
    <s v="Correct"/>
    <x v="0"/>
    <x v="24"/>
    <x v="2"/>
    <x v="57"/>
    <x v="1"/>
    <x v="1"/>
    <s v="English"/>
    <x v="5"/>
    <x v="4"/>
    <x v="0"/>
    <x v="2"/>
    <x v="3"/>
    <s v="Yes"/>
    <m/>
  </r>
  <r>
    <n v="703"/>
    <m/>
    <m/>
    <m/>
    <s v="Drug &amp; alcohol rehabilitation services"/>
    <s v="Recreation facilities"/>
    <m/>
    <m/>
    <m/>
    <s v="Weight loss programs"/>
    <m/>
    <m/>
    <m/>
    <m/>
    <n v="3"/>
    <n v="1"/>
    <m/>
    <n v="0"/>
    <n v="0"/>
    <n v="0"/>
    <n v="1"/>
    <n v="1"/>
    <n v="0"/>
    <n v="0"/>
    <n v="0"/>
    <n v="1"/>
    <n v="0"/>
    <n v="0"/>
    <n v="0"/>
    <m/>
    <m/>
    <n v="3"/>
    <n v="3"/>
    <s v="Correct"/>
    <x v="1"/>
    <x v="40"/>
    <x v="2"/>
    <x v="57"/>
    <x v="4"/>
    <x v="1"/>
    <s v="Spanish"/>
    <x v="4"/>
    <x v="7"/>
    <x v="6"/>
    <x v="2"/>
    <x v="3"/>
    <s v="Yes"/>
    <m/>
  </r>
  <r>
    <n v="704"/>
    <s v="Clean air &amp; water"/>
    <m/>
    <m/>
    <m/>
    <m/>
    <m/>
    <m/>
    <m/>
    <m/>
    <m/>
    <s v="Safe places to walk/play"/>
    <m/>
    <m/>
    <n v="2"/>
    <n v="1.5"/>
    <m/>
    <n v="1"/>
    <n v="0"/>
    <n v="0"/>
    <n v="0"/>
    <n v="0"/>
    <n v="0"/>
    <n v="0"/>
    <n v="0"/>
    <n v="0"/>
    <n v="0"/>
    <n v="1"/>
    <n v="0"/>
    <m/>
    <m/>
    <n v="2"/>
    <n v="2"/>
    <s v="Correct"/>
    <x v="1"/>
    <x v="73"/>
    <x v="0"/>
    <x v="163"/>
    <x v="1"/>
    <x v="0"/>
    <s v="English"/>
    <x v="5"/>
    <x v="7"/>
    <x v="2"/>
    <x v="2"/>
    <x v="3"/>
    <s v="Yes"/>
    <m/>
  </r>
  <r>
    <n v="705"/>
    <s v="Clean air &amp; water"/>
    <m/>
    <s v="Smoking cessation programs"/>
    <m/>
    <m/>
    <m/>
    <s v="Healthier food choices"/>
    <m/>
    <m/>
    <m/>
    <m/>
    <m/>
    <m/>
    <n v="3"/>
    <n v="1"/>
    <m/>
    <n v="1"/>
    <n v="0"/>
    <n v="1"/>
    <n v="0"/>
    <n v="0"/>
    <n v="0"/>
    <n v="1"/>
    <n v="0"/>
    <n v="0"/>
    <n v="0"/>
    <n v="0"/>
    <n v="0"/>
    <m/>
    <m/>
    <n v="3"/>
    <n v="3"/>
    <s v="Correct"/>
    <x v="1"/>
    <x v="62"/>
    <x v="0"/>
    <x v="164"/>
    <x v="5"/>
    <x v="1"/>
    <s v="English, Chinese"/>
    <x v="2"/>
    <x v="7"/>
    <x v="2"/>
    <x v="2"/>
    <x v="3"/>
    <s v="Yes"/>
    <m/>
  </r>
  <r>
    <n v="706"/>
    <m/>
    <m/>
    <m/>
    <m/>
    <m/>
    <m/>
    <s v="Healthier food choices"/>
    <m/>
    <m/>
    <m/>
    <m/>
    <m/>
    <m/>
    <n v="1"/>
    <n v="3"/>
    <m/>
    <n v="0"/>
    <n v="0"/>
    <n v="0"/>
    <n v="0"/>
    <n v="0"/>
    <n v="0"/>
    <n v="1"/>
    <n v="0"/>
    <n v="0"/>
    <n v="0"/>
    <n v="0"/>
    <n v="0"/>
    <m/>
    <m/>
    <n v="1"/>
    <n v="1"/>
    <s v="Correct"/>
    <x v="1"/>
    <x v="2"/>
    <x v="0"/>
    <x v="165"/>
    <x v="1"/>
    <x v="1"/>
    <s v="English"/>
    <x v="5"/>
    <x v="7"/>
    <x v="2"/>
    <x v="2"/>
    <x v="3"/>
    <s v="No"/>
    <m/>
  </r>
  <r>
    <n v="707"/>
    <s v="Clean air &amp; water"/>
    <m/>
    <s v="Smoking cessation programs"/>
    <m/>
    <m/>
    <m/>
    <s v="Healthier food choices"/>
    <m/>
    <s v="Weight loss programs"/>
    <m/>
    <m/>
    <m/>
    <m/>
    <n v="4"/>
    <n v="0.75"/>
    <m/>
    <n v="0.75"/>
    <n v="0"/>
    <n v="0.75"/>
    <n v="0"/>
    <n v="0"/>
    <n v="0"/>
    <n v="0.75"/>
    <n v="0"/>
    <n v="0.75"/>
    <n v="0"/>
    <n v="0"/>
    <n v="0"/>
    <m/>
    <m/>
    <n v="3"/>
    <n v="4"/>
    <s v="Correct"/>
    <x v="0"/>
    <x v="1"/>
    <x v="0"/>
    <x v="166"/>
    <x v="1"/>
    <x v="1"/>
    <s v="English"/>
    <x v="4"/>
    <x v="1"/>
    <x v="0"/>
    <x v="2"/>
    <x v="3"/>
    <s v="Yes"/>
    <m/>
  </r>
  <r>
    <n v="708"/>
    <m/>
    <s v="Mental health services"/>
    <m/>
    <m/>
    <m/>
    <m/>
    <m/>
    <m/>
    <m/>
    <s v="Job opportunities"/>
    <m/>
    <m/>
    <m/>
    <n v="2"/>
    <n v="1.5"/>
    <m/>
    <n v="0"/>
    <n v="1"/>
    <n v="0"/>
    <n v="0"/>
    <n v="0"/>
    <n v="0"/>
    <n v="0"/>
    <n v="0"/>
    <n v="0"/>
    <n v="1"/>
    <n v="0"/>
    <n v="0"/>
    <m/>
    <m/>
    <n v="2"/>
    <n v="2"/>
    <s v="Correct"/>
    <x v="0"/>
    <x v="13"/>
    <x v="0"/>
    <x v="163"/>
    <x v="1"/>
    <x v="1"/>
    <s v="English"/>
    <x v="6"/>
    <x v="7"/>
    <x v="0"/>
    <x v="2"/>
    <x v="3"/>
    <s v="Yes"/>
    <m/>
  </r>
  <r>
    <n v="709"/>
    <m/>
    <m/>
    <m/>
    <m/>
    <m/>
    <s v="Transportation"/>
    <m/>
    <m/>
    <m/>
    <s v="Job opportunities"/>
    <s v="Safe places to walk/play"/>
    <m/>
    <m/>
    <n v="3"/>
    <n v="1"/>
    <m/>
    <n v="0"/>
    <n v="0"/>
    <n v="0"/>
    <n v="0"/>
    <n v="0"/>
    <n v="1"/>
    <n v="0"/>
    <n v="0"/>
    <n v="0"/>
    <n v="1"/>
    <n v="1"/>
    <n v="0"/>
    <m/>
    <m/>
    <n v="3"/>
    <n v="3"/>
    <s v="Correct"/>
    <x v="1"/>
    <x v="6"/>
    <x v="0"/>
    <x v="5"/>
    <x v="1"/>
    <x v="1"/>
    <s v="English"/>
    <x v="4"/>
    <x v="3"/>
    <x v="0"/>
    <x v="2"/>
    <x v="3"/>
    <s v="Yes"/>
    <m/>
  </r>
  <r>
    <n v="710"/>
    <m/>
    <m/>
    <m/>
    <m/>
    <m/>
    <m/>
    <m/>
    <m/>
    <m/>
    <m/>
    <m/>
    <m/>
    <m/>
    <n v="0"/>
    <e v="#DIV/0!"/>
    <m/>
    <n v="0"/>
    <n v="0"/>
    <n v="0"/>
    <n v="0"/>
    <n v="0"/>
    <n v="0"/>
    <n v="0"/>
    <n v="0"/>
    <n v="0"/>
    <n v="0"/>
    <n v="0"/>
    <n v="0"/>
    <m/>
    <m/>
    <n v="0"/>
    <n v="0"/>
    <s v="Correct"/>
    <x v="0"/>
    <x v="45"/>
    <x v="0"/>
    <x v="4"/>
    <x v="0"/>
    <x v="1"/>
    <s v="English"/>
    <x v="2"/>
    <x v="7"/>
    <x v="2"/>
    <x v="2"/>
    <x v="3"/>
    <s v="Yes"/>
    <m/>
  </r>
  <r>
    <n v="711"/>
    <m/>
    <s v="Mental health services"/>
    <m/>
    <m/>
    <m/>
    <m/>
    <m/>
    <m/>
    <m/>
    <m/>
    <m/>
    <m/>
    <m/>
    <n v="1"/>
    <n v="3"/>
    <m/>
    <n v="0"/>
    <n v="1"/>
    <n v="0"/>
    <n v="0"/>
    <n v="0"/>
    <n v="0"/>
    <n v="0"/>
    <n v="0"/>
    <n v="0"/>
    <n v="0"/>
    <n v="0"/>
    <n v="0"/>
    <m/>
    <m/>
    <n v="1"/>
    <n v="1"/>
    <s v="Correct"/>
    <x v="0"/>
    <x v="60"/>
    <x v="0"/>
    <x v="5"/>
    <x v="1"/>
    <x v="0"/>
    <s v="English"/>
    <x v="3"/>
    <x v="1"/>
    <x v="2"/>
    <x v="2"/>
    <x v="3"/>
    <s v="No"/>
    <m/>
  </r>
  <r>
    <n v="712"/>
    <m/>
    <m/>
    <m/>
    <m/>
    <m/>
    <m/>
    <s v="Healthier food choices"/>
    <m/>
    <m/>
    <m/>
    <s v="Safe places to walk/play"/>
    <m/>
    <m/>
    <n v="2"/>
    <n v="1.5"/>
    <m/>
    <n v="0"/>
    <n v="0"/>
    <n v="0"/>
    <n v="0"/>
    <n v="0"/>
    <n v="0"/>
    <n v="1"/>
    <n v="0"/>
    <n v="0"/>
    <n v="0"/>
    <n v="1"/>
    <n v="0"/>
    <m/>
    <m/>
    <n v="2"/>
    <n v="2"/>
    <s v="Correct"/>
    <x v="0"/>
    <x v="7"/>
    <x v="0"/>
    <x v="5"/>
    <x v="0"/>
    <x v="0"/>
    <s v="English"/>
    <x v="2"/>
    <x v="0"/>
    <x v="0"/>
    <x v="2"/>
    <x v="3"/>
    <s v="Yes"/>
    <m/>
  </r>
  <r>
    <n v="713"/>
    <m/>
    <m/>
    <m/>
    <m/>
    <m/>
    <m/>
    <s v="Healthier food choices"/>
    <s v="Safe childcare options"/>
    <s v="Weight loss programs"/>
    <m/>
    <m/>
    <m/>
    <m/>
    <n v="3"/>
    <n v="1"/>
    <m/>
    <n v="0"/>
    <n v="0"/>
    <n v="0"/>
    <n v="0"/>
    <n v="0"/>
    <n v="0"/>
    <n v="1"/>
    <n v="1"/>
    <n v="1"/>
    <n v="0"/>
    <n v="0"/>
    <n v="0"/>
    <m/>
    <m/>
    <n v="3"/>
    <n v="3"/>
    <s v="Correct"/>
    <x v="0"/>
    <x v="2"/>
    <x v="0"/>
    <x v="73"/>
    <x v="0"/>
    <x v="1"/>
    <s v="English"/>
    <x v="3"/>
    <x v="3"/>
    <x v="2"/>
    <x v="2"/>
    <x v="3"/>
    <s v="Yes"/>
    <m/>
  </r>
  <r>
    <n v="714"/>
    <s v="Clean air &amp; water"/>
    <m/>
    <m/>
    <m/>
    <s v="Recreation facilities"/>
    <m/>
    <s v="Healthier food choices"/>
    <m/>
    <m/>
    <m/>
    <m/>
    <m/>
    <m/>
    <n v="3"/>
    <n v="1"/>
    <m/>
    <n v="1"/>
    <n v="0"/>
    <n v="0"/>
    <n v="0"/>
    <n v="1"/>
    <n v="0"/>
    <n v="1"/>
    <n v="0"/>
    <n v="0"/>
    <n v="0"/>
    <n v="0"/>
    <n v="0"/>
    <m/>
    <m/>
    <n v="3"/>
    <n v="3"/>
    <s v="Correct"/>
    <x v="1"/>
    <x v="58"/>
    <x v="0"/>
    <x v="109"/>
    <x v="1"/>
    <x v="0"/>
    <s v="English"/>
    <x v="1"/>
    <x v="0"/>
    <x v="2"/>
    <x v="2"/>
    <x v="3"/>
    <s v="Yes"/>
    <m/>
  </r>
  <r>
    <n v="715"/>
    <m/>
    <s v="Mental health services"/>
    <m/>
    <m/>
    <s v="Recreation facilities"/>
    <m/>
    <m/>
    <m/>
    <m/>
    <s v="Job opportunities"/>
    <m/>
    <m/>
    <m/>
    <n v="3"/>
    <n v="1"/>
    <m/>
    <n v="0"/>
    <n v="1"/>
    <n v="0"/>
    <n v="0"/>
    <n v="1"/>
    <n v="0"/>
    <n v="0"/>
    <n v="0"/>
    <n v="0"/>
    <n v="1"/>
    <n v="0"/>
    <n v="0"/>
    <m/>
    <m/>
    <n v="3"/>
    <n v="3"/>
    <s v="Correct"/>
    <x v="0"/>
    <x v="12"/>
    <x v="0"/>
    <x v="23"/>
    <x v="0"/>
    <x v="1"/>
    <s v="English"/>
    <x v="2"/>
    <x v="0"/>
    <x v="0"/>
    <x v="2"/>
    <x v="3"/>
    <s v="Yes"/>
    <m/>
  </r>
  <r>
    <n v="716"/>
    <s v="Clean air &amp; water"/>
    <s v="Mental health services"/>
    <m/>
    <m/>
    <m/>
    <m/>
    <m/>
    <m/>
    <m/>
    <m/>
    <s v="Safe places to walk/play"/>
    <m/>
    <m/>
    <n v="3"/>
    <n v="1"/>
    <m/>
    <n v="1"/>
    <n v="1"/>
    <n v="0"/>
    <n v="0"/>
    <n v="0"/>
    <n v="0"/>
    <n v="0"/>
    <n v="0"/>
    <n v="0"/>
    <n v="0"/>
    <n v="1"/>
    <n v="0"/>
    <m/>
    <m/>
    <n v="3"/>
    <n v="3"/>
    <s v="Correct"/>
    <x v="1"/>
    <x v="18"/>
    <x v="0"/>
    <x v="132"/>
    <x v="1"/>
    <x v="1"/>
    <s v="English"/>
    <x v="3"/>
    <x v="7"/>
    <x v="2"/>
    <x v="2"/>
    <x v="3"/>
    <s v="No"/>
    <m/>
  </r>
  <r>
    <n v="717"/>
    <m/>
    <m/>
    <m/>
    <m/>
    <m/>
    <m/>
    <s v="Healthier food choices"/>
    <m/>
    <m/>
    <m/>
    <m/>
    <m/>
    <m/>
    <n v="1"/>
    <n v="3"/>
    <m/>
    <n v="0"/>
    <n v="0"/>
    <n v="0"/>
    <n v="0"/>
    <n v="0"/>
    <n v="0"/>
    <n v="1"/>
    <n v="0"/>
    <n v="0"/>
    <n v="0"/>
    <n v="0"/>
    <n v="0"/>
    <m/>
    <m/>
    <n v="1"/>
    <n v="1"/>
    <s v="Correct"/>
    <x v="0"/>
    <x v="83"/>
    <x v="0"/>
    <x v="132"/>
    <x v="1"/>
    <x v="1"/>
    <s v="English"/>
    <x v="2"/>
    <x v="0"/>
    <x v="2"/>
    <x v="2"/>
    <x v="3"/>
    <s v="No"/>
    <m/>
  </r>
  <r>
    <n v="718"/>
    <s v="Clean air &amp; water"/>
    <m/>
    <m/>
    <m/>
    <m/>
    <s v="Transportation"/>
    <s v="Healthier food choices"/>
    <m/>
    <m/>
    <m/>
    <m/>
    <m/>
    <m/>
    <n v="3"/>
    <n v="1"/>
    <m/>
    <n v="1"/>
    <n v="0"/>
    <n v="0"/>
    <n v="0"/>
    <n v="0"/>
    <n v="1"/>
    <n v="1"/>
    <n v="0"/>
    <n v="0"/>
    <n v="0"/>
    <n v="0"/>
    <n v="0"/>
    <m/>
    <m/>
    <n v="3"/>
    <n v="3"/>
    <s v="Correct"/>
    <x v="0"/>
    <x v="8"/>
    <x v="0"/>
    <x v="132"/>
    <x v="1"/>
    <x v="1"/>
    <s v="English"/>
    <x v="4"/>
    <x v="4"/>
    <x v="2"/>
    <x v="2"/>
    <x v="3"/>
    <s v="No"/>
    <m/>
  </r>
  <r>
    <n v="719"/>
    <s v="Clean air &amp; water"/>
    <m/>
    <s v="Smoking cessation programs"/>
    <m/>
    <m/>
    <m/>
    <m/>
    <m/>
    <m/>
    <m/>
    <s v="Safe places to walk/play"/>
    <m/>
    <m/>
    <n v="3"/>
    <n v="1"/>
    <m/>
    <n v="1"/>
    <n v="0"/>
    <n v="1"/>
    <n v="0"/>
    <n v="0"/>
    <n v="0"/>
    <n v="0"/>
    <n v="0"/>
    <n v="0"/>
    <n v="0"/>
    <n v="1"/>
    <n v="0"/>
    <m/>
    <m/>
    <n v="3"/>
    <n v="3"/>
    <s v="Correct"/>
    <x v="0"/>
    <x v="73"/>
    <x v="2"/>
    <x v="167"/>
    <x v="1"/>
    <x v="0"/>
    <s v="English, Spanish, Italian"/>
    <x v="1"/>
    <x v="6"/>
    <x v="3"/>
    <x v="2"/>
    <x v="3"/>
    <s v="No"/>
    <m/>
  </r>
  <r>
    <n v="720"/>
    <s v="Clean air &amp; water"/>
    <m/>
    <m/>
    <m/>
    <s v="Recreation facilities"/>
    <m/>
    <s v="Healthier food choices"/>
    <m/>
    <m/>
    <m/>
    <m/>
    <m/>
    <m/>
    <n v="3"/>
    <n v="1"/>
    <m/>
    <n v="1"/>
    <n v="0"/>
    <n v="0"/>
    <n v="0"/>
    <n v="1"/>
    <n v="0"/>
    <n v="1"/>
    <n v="0"/>
    <n v="0"/>
    <n v="0"/>
    <n v="0"/>
    <n v="0"/>
    <m/>
    <m/>
    <n v="3"/>
    <n v="3"/>
    <s v="Correct"/>
    <x v="1"/>
    <x v="34"/>
    <x v="2"/>
    <x v="28"/>
    <x v="1"/>
    <x v="1"/>
    <s v="English"/>
    <x v="5"/>
    <x v="0"/>
    <x v="0"/>
    <x v="2"/>
    <x v="3"/>
    <s v="Yes"/>
    <m/>
  </r>
  <r>
    <n v="721"/>
    <m/>
    <m/>
    <m/>
    <m/>
    <m/>
    <m/>
    <m/>
    <m/>
    <m/>
    <m/>
    <s v="Safe places to walk/play"/>
    <m/>
    <m/>
    <n v="1"/>
    <n v="3"/>
    <m/>
    <n v="0"/>
    <n v="0"/>
    <n v="0"/>
    <n v="0"/>
    <n v="0"/>
    <n v="0"/>
    <n v="0"/>
    <n v="0"/>
    <n v="0"/>
    <n v="0"/>
    <n v="1"/>
    <n v="0"/>
    <m/>
    <m/>
    <n v="1"/>
    <n v="1"/>
    <s v="Correct"/>
    <x v="0"/>
    <x v="42"/>
    <x v="2"/>
    <x v="145"/>
    <x v="1"/>
    <x v="1"/>
    <s v="English"/>
    <x v="0"/>
    <x v="4"/>
    <x v="2"/>
    <x v="2"/>
    <x v="3"/>
    <s v="No"/>
    <m/>
  </r>
  <r>
    <n v="722"/>
    <m/>
    <m/>
    <m/>
    <m/>
    <m/>
    <m/>
    <m/>
    <s v="Safe childcare options"/>
    <m/>
    <m/>
    <m/>
    <m/>
    <m/>
    <n v="1"/>
    <n v="3"/>
    <m/>
    <n v="0"/>
    <n v="0"/>
    <n v="0"/>
    <n v="0"/>
    <n v="0"/>
    <n v="0"/>
    <n v="0"/>
    <n v="1"/>
    <n v="0"/>
    <n v="0"/>
    <n v="0"/>
    <n v="0"/>
    <m/>
    <m/>
    <n v="1"/>
    <n v="1"/>
    <s v="Correct"/>
    <x v="0"/>
    <x v="25"/>
    <x v="2"/>
    <x v="96"/>
    <x v="2"/>
    <x v="2"/>
    <s v="English"/>
    <x v="4"/>
    <x v="4"/>
    <x v="6"/>
    <x v="2"/>
    <x v="3"/>
    <s v="Yes"/>
    <m/>
  </r>
  <r>
    <n v="723"/>
    <s v="Clean air &amp; water"/>
    <m/>
    <m/>
    <m/>
    <m/>
    <m/>
    <m/>
    <s v="Safe childcare options"/>
    <m/>
    <m/>
    <m/>
    <m/>
    <m/>
    <n v="2"/>
    <n v="1.5"/>
    <m/>
    <n v="1"/>
    <n v="0"/>
    <n v="0"/>
    <n v="0"/>
    <n v="0"/>
    <n v="0"/>
    <n v="0"/>
    <n v="1"/>
    <n v="0"/>
    <n v="0"/>
    <n v="0"/>
    <n v="0"/>
    <m/>
    <m/>
    <n v="2"/>
    <n v="2"/>
    <s v="Correct"/>
    <x v="0"/>
    <x v="11"/>
    <x v="2"/>
    <x v="57"/>
    <x v="5"/>
    <x v="1"/>
    <s v="English, Chinese"/>
    <x v="4"/>
    <x v="7"/>
    <x v="2"/>
    <x v="2"/>
    <x v="3"/>
    <m/>
    <m/>
  </r>
  <r>
    <n v="724"/>
    <m/>
    <s v="Mental health services"/>
    <m/>
    <s v="Drug &amp; alcohol rehabilitation services"/>
    <m/>
    <m/>
    <s v="Healthier food choices"/>
    <s v="Safe childcare options"/>
    <s v="Weight loss programs"/>
    <s v="Job opportunities"/>
    <s v="Safe places to walk/play"/>
    <m/>
    <m/>
    <n v="7"/>
    <n v="0.42857142857142855"/>
    <m/>
    <n v="0"/>
    <n v="0.42857142857142855"/>
    <n v="0"/>
    <n v="0.42857142857142855"/>
    <n v="0"/>
    <n v="0"/>
    <n v="0.42857142857142855"/>
    <n v="0.42857142857142855"/>
    <n v="0.42857142857142855"/>
    <n v="0.42857142857142855"/>
    <n v="0.42857142857142855"/>
    <n v="0"/>
    <m/>
    <m/>
    <n v="2.9999999999999996"/>
    <n v="7"/>
    <s v="Correct"/>
    <x v="0"/>
    <x v="35"/>
    <x v="2"/>
    <x v="168"/>
    <x v="5"/>
    <x v="1"/>
    <s v="English, Hindi"/>
    <x v="1"/>
    <x v="0"/>
    <x v="5"/>
    <x v="2"/>
    <x v="3"/>
    <s v="Yes"/>
    <m/>
  </r>
  <r>
    <n v="725"/>
    <s v="Clean air &amp; water"/>
    <s v="Mental health services"/>
    <m/>
    <s v="Drug &amp; alcohol rehabilitation services"/>
    <m/>
    <m/>
    <s v="Healthier food choices"/>
    <m/>
    <m/>
    <s v="Job opportunities"/>
    <m/>
    <m/>
    <m/>
    <n v="5"/>
    <n v="0.6"/>
    <m/>
    <n v="0.6"/>
    <n v="0.6"/>
    <n v="0"/>
    <n v="0.6"/>
    <n v="0"/>
    <n v="0"/>
    <n v="0.6"/>
    <n v="0"/>
    <n v="0"/>
    <n v="0.6"/>
    <n v="0"/>
    <n v="0"/>
    <m/>
    <m/>
    <n v="3"/>
    <n v="5"/>
    <s v="Correct"/>
    <x v="0"/>
    <x v="34"/>
    <x v="2"/>
    <x v="168"/>
    <x v="5"/>
    <x v="1"/>
    <s v="English"/>
    <x v="4"/>
    <x v="2"/>
    <x v="5"/>
    <x v="2"/>
    <x v="3"/>
    <s v="Yes"/>
    <m/>
  </r>
  <r>
    <n v="726"/>
    <m/>
    <m/>
    <m/>
    <m/>
    <m/>
    <m/>
    <s v="Healthier food choices"/>
    <m/>
    <m/>
    <m/>
    <m/>
    <m/>
    <m/>
    <n v="1"/>
    <n v="3"/>
    <m/>
    <n v="0"/>
    <n v="0"/>
    <n v="0"/>
    <n v="0"/>
    <n v="0"/>
    <n v="0"/>
    <n v="1"/>
    <n v="0"/>
    <n v="0"/>
    <n v="0"/>
    <n v="0"/>
    <n v="0"/>
    <m/>
    <m/>
    <n v="1"/>
    <n v="1"/>
    <s v="Correct"/>
    <x v="0"/>
    <x v="23"/>
    <x v="2"/>
    <x v="28"/>
    <x v="0"/>
    <x v="1"/>
    <s v="English"/>
    <x v="4"/>
    <x v="0"/>
    <x v="0"/>
    <x v="2"/>
    <x v="3"/>
    <s v="No"/>
    <m/>
  </r>
  <r>
    <n v="727"/>
    <s v="Clean air &amp; water"/>
    <m/>
    <s v="Smoking cessation programs"/>
    <s v="Drug &amp; alcohol rehabilitation services"/>
    <m/>
    <s v="Transportation"/>
    <s v="Healthier food choices"/>
    <m/>
    <m/>
    <m/>
    <m/>
    <m/>
    <m/>
    <n v="5"/>
    <n v="0.6"/>
    <m/>
    <n v="0.6"/>
    <n v="0"/>
    <n v="0.6"/>
    <n v="0.6"/>
    <n v="0"/>
    <n v="0.6"/>
    <n v="0.6"/>
    <n v="0"/>
    <n v="0"/>
    <n v="0"/>
    <n v="0"/>
    <n v="0"/>
    <m/>
    <m/>
    <n v="3"/>
    <n v="5"/>
    <s v="Correct"/>
    <x v="1"/>
    <x v="34"/>
    <x v="2"/>
    <x v="28"/>
    <x v="1"/>
    <x v="0"/>
    <s v="English, Spanish"/>
    <x v="5"/>
    <x v="7"/>
    <x v="0"/>
    <x v="2"/>
    <x v="3"/>
    <s v="Yes"/>
    <m/>
  </r>
  <r>
    <n v="728"/>
    <m/>
    <m/>
    <m/>
    <m/>
    <m/>
    <s v="Transportation"/>
    <m/>
    <m/>
    <s v="Weight loss programs"/>
    <s v="Job opportunities"/>
    <m/>
    <m/>
    <m/>
    <n v="3"/>
    <n v="1"/>
    <m/>
    <n v="0"/>
    <n v="0"/>
    <n v="0"/>
    <n v="0"/>
    <n v="0"/>
    <n v="1"/>
    <n v="0"/>
    <n v="0"/>
    <n v="1"/>
    <n v="1"/>
    <n v="0"/>
    <n v="0"/>
    <m/>
    <m/>
    <n v="3"/>
    <n v="3"/>
    <s v="Correct"/>
    <x v="0"/>
    <x v="9"/>
    <x v="0"/>
    <x v="159"/>
    <x v="1"/>
    <x v="1"/>
    <s v="English"/>
    <x v="5"/>
    <x v="7"/>
    <x v="2"/>
    <x v="2"/>
    <x v="3"/>
    <s v="No"/>
    <m/>
  </r>
  <r>
    <n v="729"/>
    <m/>
    <s v="Mental health services"/>
    <m/>
    <m/>
    <s v="Recreation facilities"/>
    <m/>
    <m/>
    <m/>
    <s v="Weight loss programs"/>
    <m/>
    <m/>
    <m/>
    <m/>
    <n v="3"/>
    <n v="1"/>
    <m/>
    <n v="0"/>
    <n v="1"/>
    <n v="0"/>
    <n v="0"/>
    <n v="1"/>
    <n v="0"/>
    <n v="0"/>
    <n v="0"/>
    <n v="1"/>
    <n v="0"/>
    <n v="0"/>
    <n v="0"/>
    <m/>
    <m/>
    <n v="3"/>
    <n v="3"/>
    <s v="Correct"/>
    <x v="0"/>
    <x v="3"/>
    <x v="0"/>
    <x v="55"/>
    <x v="2"/>
    <x v="0"/>
    <s v="English"/>
    <x v="4"/>
    <x v="3"/>
    <x v="4"/>
    <x v="1"/>
    <x v="3"/>
    <m/>
    <m/>
  </r>
  <r>
    <n v="730"/>
    <m/>
    <m/>
    <s v="Smoking cessation programs"/>
    <m/>
    <m/>
    <m/>
    <s v="Healthier food choices"/>
    <m/>
    <s v="Weight loss programs"/>
    <m/>
    <m/>
    <m/>
    <m/>
    <n v="3"/>
    <n v="1"/>
    <m/>
    <n v="0"/>
    <n v="0"/>
    <n v="1"/>
    <n v="0"/>
    <n v="0"/>
    <n v="0"/>
    <n v="1"/>
    <n v="0"/>
    <n v="1"/>
    <n v="0"/>
    <n v="0"/>
    <n v="0"/>
    <m/>
    <m/>
    <n v="3"/>
    <n v="3"/>
    <s v="Correct"/>
    <x v="0"/>
    <x v="73"/>
    <x v="0"/>
    <x v="80"/>
    <x v="1"/>
    <x v="0"/>
    <s v="English"/>
    <x v="2"/>
    <x v="4"/>
    <x v="2"/>
    <x v="1"/>
    <x v="3"/>
    <s v="No"/>
    <m/>
  </r>
  <r>
    <n v="731"/>
    <m/>
    <s v="Mental health services"/>
    <s v="Smoking cessation programs"/>
    <m/>
    <m/>
    <m/>
    <s v="Healthier food choices"/>
    <s v="Safe childcare options"/>
    <m/>
    <s v="Job opportunities"/>
    <s v="Safe places to walk/play"/>
    <m/>
    <m/>
    <n v="6"/>
    <n v="0.5"/>
    <m/>
    <n v="0"/>
    <n v="0.5"/>
    <n v="0.5"/>
    <n v="0"/>
    <n v="0"/>
    <n v="0"/>
    <n v="0.5"/>
    <n v="0.5"/>
    <n v="0"/>
    <n v="0.5"/>
    <n v="0.5"/>
    <n v="0"/>
    <m/>
    <m/>
    <n v="3"/>
    <n v="6"/>
    <s v="Correct"/>
    <x v="0"/>
    <x v="52"/>
    <x v="2"/>
    <x v="76"/>
    <x v="1"/>
    <x v="1"/>
    <s v="English"/>
    <x v="4"/>
    <x v="7"/>
    <x v="5"/>
    <x v="2"/>
    <x v="3"/>
    <s v="Yes"/>
    <m/>
  </r>
  <r>
    <n v="732"/>
    <m/>
    <m/>
    <m/>
    <m/>
    <m/>
    <m/>
    <m/>
    <m/>
    <m/>
    <s v="Job opportunities"/>
    <m/>
    <m/>
    <m/>
    <n v="1"/>
    <n v="3"/>
    <m/>
    <n v="0"/>
    <n v="0"/>
    <n v="0"/>
    <n v="0"/>
    <n v="0"/>
    <n v="0"/>
    <n v="0"/>
    <n v="0"/>
    <n v="0"/>
    <n v="1"/>
    <n v="0"/>
    <n v="0"/>
    <m/>
    <m/>
    <n v="1"/>
    <n v="1"/>
    <s v="Correct"/>
    <x v="0"/>
    <x v="36"/>
    <x v="2"/>
    <x v="28"/>
    <x v="2"/>
    <x v="1"/>
    <s v="English"/>
    <x v="5"/>
    <x v="7"/>
    <x v="1"/>
    <x v="2"/>
    <x v="3"/>
    <m/>
    <m/>
  </r>
  <r>
    <n v="733"/>
    <m/>
    <s v="Mental health services"/>
    <m/>
    <s v="Drug &amp; alcohol rehabilitation services"/>
    <m/>
    <m/>
    <m/>
    <m/>
    <m/>
    <s v="Job opportunities"/>
    <s v="Safe places to walk/play"/>
    <s v="Safe worksites"/>
    <m/>
    <n v="5"/>
    <n v="0.6"/>
    <m/>
    <n v="0"/>
    <n v="0.6"/>
    <n v="0"/>
    <n v="0.6"/>
    <n v="0"/>
    <n v="0"/>
    <n v="0"/>
    <n v="0"/>
    <n v="0"/>
    <n v="0.6"/>
    <n v="0.6"/>
    <n v="0.6"/>
    <m/>
    <m/>
    <n v="3"/>
    <n v="5"/>
    <s v="Correct"/>
    <x v="0"/>
    <x v="4"/>
    <x v="2"/>
    <x v="57"/>
    <x v="1"/>
    <x v="2"/>
    <s v="English, Spanish"/>
    <x v="4"/>
    <x v="7"/>
    <x v="6"/>
    <x v="2"/>
    <x v="3"/>
    <s v="Yes"/>
    <m/>
  </r>
  <r>
    <n v="734"/>
    <m/>
    <s v="Mental health services"/>
    <m/>
    <s v="Drug &amp; alcohol rehabilitation services"/>
    <m/>
    <m/>
    <m/>
    <m/>
    <m/>
    <m/>
    <m/>
    <m/>
    <m/>
    <n v="2"/>
    <n v="1.5"/>
    <m/>
    <n v="0"/>
    <n v="1"/>
    <n v="0"/>
    <n v="1"/>
    <n v="0"/>
    <n v="0"/>
    <n v="0"/>
    <n v="0"/>
    <n v="0"/>
    <n v="0"/>
    <n v="0"/>
    <n v="0"/>
    <m/>
    <m/>
    <n v="2"/>
    <n v="2"/>
    <s v="Correct"/>
    <x v="0"/>
    <x v="62"/>
    <x v="0"/>
    <x v="25"/>
    <x v="1"/>
    <x v="1"/>
    <s v="English"/>
    <x v="6"/>
    <x v="7"/>
    <x v="2"/>
    <x v="2"/>
    <x v="3"/>
    <s v="Yes"/>
    <m/>
  </r>
  <r>
    <n v="735"/>
    <s v="Clean air &amp; water"/>
    <m/>
    <m/>
    <m/>
    <m/>
    <m/>
    <m/>
    <m/>
    <m/>
    <m/>
    <m/>
    <m/>
    <m/>
    <n v="1"/>
    <n v="3"/>
    <m/>
    <n v="1"/>
    <n v="0"/>
    <n v="0"/>
    <n v="0"/>
    <n v="0"/>
    <n v="0"/>
    <n v="0"/>
    <n v="0"/>
    <n v="0"/>
    <n v="0"/>
    <n v="0"/>
    <n v="0"/>
    <m/>
    <m/>
    <n v="1"/>
    <n v="1"/>
    <s v="Correct"/>
    <x v="1"/>
    <x v="32"/>
    <x v="0"/>
    <x v="55"/>
    <x v="5"/>
    <x v="1"/>
    <s v="Chinese"/>
    <x v="4"/>
    <x v="1"/>
    <x v="0"/>
    <x v="1"/>
    <x v="3"/>
    <s v="Yes"/>
    <m/>
  </r>
  <r>
    <n v="736"/>
    <m/>
    <m/>
    <m/>
    <s v="Drug &amp; alcohol rehabilitation services"/>
    <m/>
    <m/>
    <m/>
    <m/>
    <m/>
    <s v="Job opportunities"/>
    <m/>
    <m/>
    <m/>
    <n v="2"/>
    <n v="1.5"/>
    <m/>
    <n v="0"/>
    <n v="0"/>
    <n v="0"/>
    <n v="1"/>
    <n v="0"/>
    <n v="0"/>
    <n v="0"/>
    <n v="0"/>
    <n v="0"/>
    <n v="1"/>
    <n v="0"/>
    <n v="0"/>
    <m/>
    <m/>
    <n v="2"/>
    <n v="2"/>
    <s v="Correct"/>
    <x v="1"/>
    <x v="10"/>
    <x v="0"/>
    <x v="83"/>
    <x v="1"/>
    <x v="1"/>
    <s v="English"/>
    <x v="0"/>
    <x v="7"/>
    <x v="0"/>
    <x v="2"/>
    <x v="3"/>
    <s v="Yes"/>
    <m/>
  </r>
  <r>
    <n v="737"/>
    <s v="Clean air &amp; water"/>
    <m/>
    <m/>
    <m/>
    <m/>
    <m/>
    <s v="Healthier food choices"/>
    <s v="Safe childcare options"/>
    <m/>
    <m/>
    <m/>
    <m/>
    <m/>
    <n v="3"/>
    <n v="1"/>
    <m/>
    <n v="1"/>
    <n v="0"/>
    <n v="0"/>
    <n v="0"/>
    <n v="0"/>
    <n v="0"/>
    <n v="1"/>
    <n v="1"/>
    <n v="0"/>
    <n v="0"/>
    <n v="0"/>
    <n v="0"/>
    <m/>
    <m/>
    <n v="3"/>
    <n v="3"/>
    <s v="Correct"/>
    <x v="1"/>
    <x v="0"/>
    <x v="0"/>
    <x v="80"/>
    <x v="1"/>
    <x v="1"/>
    <s v="English"/>
    <x v="6"/>
    <x v="3"/>
    <x v="6"/>
    <x v="2"/>
    <x v="3"/>
    <s v="Yes"/>
    <m/>
  </r>
  <r>
    <n v="738"/>
    <s v="Clean air &amp; water"/>
    <m/>
    <m/>
    <m/>
    <m/>
    <m/>
    <m/>
    <m/>
    <m/>
    <m/>
    <m/>
    <m/>
    <m/>
    <n v="1"/>
    <n v="3"/>
    <m/>
    <n v="1"/>
    <n v="0"/>
    <n v="0"/>
    <n v="0"/>
    <n v="0"/>
    <n v="0"/>
    <n v="0"/>
    <n v="0"/>
    <n v="0"/>
    <n v="0"/>
    <n v="0"/>
    <n v="0"/>
    <m/>
    <m/>
    <n v="1"/>
    <n v="1"/>
    <s v="Correct"/>
    <x v="0"/>
    <x v="55"/>
    <x v="0"/>
    <x v="140"/>
    <x v="1"/>
    <x v="1"/>
    <s v="English"/>
    <x v="6"/>
    <x v="7"/>
    <x v="0"/>
    <x v="2"/>
    <x v="3"/>
    <s v="Yes"/>
    <m/>
  </r>
  <r>
    <n v="739"/>
    <m/>
    <m/>
    <m/>
    <m/>
    <m/>
    <m/>
    <s v="Healthier food choices"/>
    <m/>
    <m/>
    <m/>
    <m/>
    <m/>
    <m/>
    <n v="1"/>
    <n v="3"/>
    <m/>
    <n v="0"/>
    <n v="0"/>
    <n v="0"/>
    <n v="0"/>
    <n v="0"/>
    <n v="0"/>
    <n v="1"/>
    <n v="0"/>
    <n v="0"/>
    <n v="0"/>
    <n v="0"/>
    <n v="0"/>
    <m/>
    <m/>
    <n v="1"/>
    <n v="1"/>
    <s v="Correct"/>
    <x v="1"/>
    <x v="55"/>
    <x v="0"/>
    <x v="10"/>
    <x v="1"/>
    <x v="1"/>
    <s v="English"/>
    <x v="2"/>
    <x v="6"/>
    <x v="0"/>
    <x v="2"/>
    <x v="3"/>
    <m/>
    <m/>
  </r>
  <r>
    <n v="740"/>
    <s v="Clean air &amp; water"/>
    <m/>
    <m/>
    <m/>
    <m/>
    <s v="Transportation"/>
    <m/>
    <m/>
    <m/>
    <s v="Job opportunities"/>
    <m/>
    <m/>
    <m/>
    <n v="3"/>
    <n v="1"/>
    <m/>
    <n v="1"/>
    <n v="0"/>
    <n v="0"/>
    <n v="0"/>
    <n v="0"/>
    <n v="1"/>
    <n v="0"/>
    <n v="0"/>
    <n v="0"/>
    <n v="1"/>
    <n v="0"/>
    <n v="0"/>
    <m/>
    <m/>
    <n v="3"/>
    <n v="3"/>
    <s v="Correct"/>
    <x v="0"/>
    <x v="43"/>
    <x v="0"/>
    <x v="5"/>
    <x v="2"/>
    <x v="2"/>
    <s v="English, Spanish"/>
    <x v="1"/>
    <x v="0"/>
    <x v="0"/>
    <x v="2"/>
    <x v="3"/>
    <s v="Yes"/>
    <m/>
  </r>
  <r>
    <n v="741"/>
    <m/>
    <m/>
    <m/>
    <s v="Drug &amp; alcohol rehabilitation services"/>
    <m/>
    <m/>
    <s v="Healthier food choices"/>
    <m/>
    <m/>
    <s v="Job opportunities"/>
    <m/>
    <m/>
    <m/>
    <n v="3"/>
    <n v="1"/>
    <m/>
    <n v="0"/>
    <n v="0"/>
    <n v="0"/>
    <n v="1"/>
    <n v="0"/>
    <n v="0"/>
    <n v="1"/>
    <n v="0"/>
    <n v="0"/>
    <n v="1"/>
    <n v="0"/>
    <n v="0"/>
    <m/>
    <m/>
    <n v="3"/>
    <n v="3"/>
    <s v="Correct"/>
    <x v="0"/>
    <x v="65"/>
    <x v="0"/>
    <x v="4"/>
    <x v="3"/>
    <x v="0"/>
    <s v="English, Spanish"/>
    <x v="4"/>
    <x v="4"/>
    <x v="0"/>
    <x v="2"/>
    <x v="3"/>
    <s v="Yes"/>
    <m/>
  </r>
  <r>
    <n v="742"/>
    <m/>
    <m/>
    <m/>
    <m/>
    <m/>
    <m/>
    <m/>
    <m/>
    <m/>
    <m/>
    <m/>
    <m/>
    <m/>
    <n v="0"/>
    <e v="#DIV/0!"/>
    <m/>
    <n v="0"/>
    <n v="0"/>
    <n v="0"/>
    <n v="0"/>
    <n v="0"/>
    <n v="0"/>
    <n v="0"/>
    <n v="0"/>
    <n v="0"/>
    <n v="0"/>
    <n v="0"/>
    <n v="0"/>
    <m/>
    <m/>
    <n v="0"/>
    <n v="0"/>
    <s v="Correct"/>
    <x v="1"/>
    <x v="29"/>
    <x v="0"/>
    <x v="165"/>
    <x v="1"/>
    <x v="1"/>
    <s v="English"/>
    <x v="5"/>
    <x v="4"/>
    <x v="0"/>
    <x v="2"/>
    <x v="3"/>
    <s v="Yes"/>
    <m/>
  </r>
  <r>
    <n v="743"/>
    <m/>
    <s v="Mental health services"/>
    <m/>
    <m/>
    <m/>
    <m/>
    <s v="Healthier food choices"/>
    <m/>
    <m/>
    <s v="Job opportunities"/>
    <m/>
    <m/>
    <m/>
    <n v="3"/>
    <n v="1"/>
    <m/>
    <n v="0"/>
    <n v="1"/>
    <n v="0"/>
    <n v="0"/>
    <n v="0"/>
    <n v="0"/>
    <n v="1"/>
    <n v="0"/>
    <n v="0"/>
    <n v="1"/>
    <n v="0"/>
    <n v="0"/>
    <m/>
    <m/>
    <n v="3"/>
    <n v="3"/>
    <s v="Correct"/>
    <x v="0"/>
    <x v="53"/>
    <x v="0"/>
    <x v="23"/>
    <x v="0"/>
    <x v="0"/>
    <s v="English"/>
    <x v="5"/>
    <x v="7"/>
    <x v="6"/>
    <x v="2"/>
    <x v="3"/>
    <s v="Yes"/>
    <m/>
  </r>
  <r>
    <n v="744"/>
    <s v="Clean air &amp; water"/>
    <s v="Mental health services"/>
    <m/>
    <s v="Drug &amp; alcohol rehabilitation services"/>
    <m/>
    <m/>
    <m/>
    <m/>
    <m/>
    <m/>
    <m/>
    <m/>
    <m/>
    <n v="3"/>
    <n v="1"/>
    <m/>
    <n v="1"/>
    <n v="1"/>
    <n v="0"/>
    <n v="1"/>
    <n v="0"/>
    <n v="0"/>
    <n v="0"/>
    <n v="0"/>
    <n v="0"/>
    <n v="0"/>
    <n v="0"/>
    <n v="0"/>
    <m/>
    <m/>
    <n v="3"/>
    <n v="3"/>
    <s v="Correct"/>
    <x v="0"/>
    <x v="62"/>
    <x v="0"/>
    <x v="5"/>
    <x v="0"/>
    <x v="0"/>
    <s v="English"/>
    <x v="0"/>
    <x v="0"/>
    <x v="2"/>
    <x v="2"/>
    <x v="3"/>
    <s v="Yes"/>
    <m/>
  </r>
  <r>
    <n v="745"/>
    <m/>
    <m/>
    <m/>
    <s v="Drug &amp; alcohol rehabilitation services"/>
    <m/>
    <m/>
    <s v="Healthier food choices"/>
    <m/>
    <m/>
    <s v="Job opportunities"/>
    <m/>
    <m/>
    <m/>
    <n v="3"/>
    <n v="1"/>
    <m/>
    <n v="0"/>
    <n v="0"/>
    <n v="0"/>
    <n v="1"/>
    <n v="0"/>
    <n v="0"/>
    <n v="1"/>
    <n v="0"/>
    <n v="0"/>
    <n v="1"/>
    <n v="0"/>
    <n v="0"/>
    <m/>
    <m/>
    <n v="3"/>
    <n v="3"/>
    <s v="Correct"/>
    <x v="0"/>
    <x v="22"/>
    <x v="0"/>
    <x v="3"/>
    <x v="0"/>
    <x v="1"/>
    <s v="English"/>
    <x v="3"/>
    <x v="2"/>
    <x v="2"/>
    <x v="2"/>
    <x v="3"/>
    <s v="Yes"/>
    <m/>
  </r>
  <r>
    <n v="746"/>
    <s v="Clean air &amp; water"/>
    <m/>
    <m/>
    <m/>
    <m/>
    <m/>
    <s v="Healthier food choices"/>
    <s v="Safe childcare options"/>
    <s v="Weight loss programs"/>
    <m/>
    <m/>
    <m/>
    <m/>
    <n v="4"/>
    <n v="0.75"/>
    <m/>
    <n v="0.75"/>
    <n v="0"/>
    <n v="0"/>
    <n v="0"/>
    <n v="0"/>
    <n v="0"/>
    <n v="0.75"/>
    <n v="0.75"/>
    <n v="0.75"/>
    <n v="0"/>
    <n v="0"/>
    <n v="0"/>
    <m/>
    <m/>
    <n v="3"/>
    <n v="4"/>
    <s v="Correct"/>
    <x v="0"/>
    <x v="27"/>
    <x v="0"/>
    <x v="13"/>
    <x v="5"/>
    <x v="1"/>
    <s v="English, Hindi"/>
    <x v="2"/>
    <x v="0"/>
    <x v="6"/>
    <x v="2"/>
    <x v="3"/>
    <s v="Yes"/>
    <m/>
  </r>
  <r>
    <n v="747"/>
    <s v="Clean air &amp; water"/>
    <m/>
    <m/>
    <s v="Drug &amp; alcohol rehabilitation services"/>
    <m/>
    <m/>
    <m/>
    <m/>
    <s v="Weight loss programs"/>
    <m/>
    <m/>
    <m/>
    <m/>
    <n v="3"/>
    <n v="1"/>
    <m/>
    <n v="1"/>
    <n v="0"/>
    <n v="0"/>
    <n v="1"/>
    <n v="0"/>
    <n v="0"/>
    <n v="0"/>
    <n v="0"/>
    <n v="1"/>
    <n v="0"/>
    <n v="0"/>
    <n v="0"/>
    <m/>
    <m/>
    <n v="3"/>
    <n v="3"/>
    <s v="Correct"/>
    <x v="1"/>
    <x v="28"/>
    <x v="0"/>
    <x v="128"/>
    <x v="1"/>
    <x v="0"/>
    <s v="Farsi"/>
    <x v="0"/>
    <x v="7"/>
    <x v="0"/>
    <x v="1"/>
    <x v="3"/>
    <s v="Yes"/>
    <m/>
  </r>
  <r>
    <n v="748"/>
    <m/>
    <m/>
    <m/>
    <m/>
    <s v="Recreation facilities"/>
    <m/>
    <s v="Healthier food choices"/>
    <m/>
    <m/>
    <s v="Job opportunities"/>
    <m/>
    <m/>
    <m/>
    <n v="3"/>
    <n v="1"/>
    <m/>
    <n v="0"/>
    <n v="0"/>
    <n v="0"/>
    <n v="0"/>
    <n v="1"/>
    <n v="0"/>
    <n v="1"/>
    <n v="0"/>
    <n v="0"/>
    <n v="1"/>
    <n v="0"/>
    <n v="0"/>
    <m/>
    <m/>
    <n v="3"/>
    <n v="3"/>
    <s v="Correct"/>
    <x v="1"/>
    <x v="73"/>
    <x v="0"/>
    <x v="112"/>
    <x v="5"/>
    <x v="1"/>
    <s v="Korean"/>
    <x v="2"/>
    <x v="7"/>
    <x v="6"/>
    <x v="2"/>
    <x v="3"/>
    <s v="Yes"/>
    <m/>
  </r>
  <r>
    <n v="749"/>
    <s v="Clean air &amp; water"/>
    <s v="Mental health services"/>
    <m/>
    <m/>
    <m/>
    <m/>
    <m/>
    <m/>
    <m/>
    <m/>
    <s v="Safe places to walk/play"/>
    <m/>
    <m/>
    <n v="3"/>
    <n v="1"/>
    <m/>
    <n v="1"/>
    <n v="1"/>
    <n v="0"/>
    <n v="0"/>
    <n v="0"/>
    <n v="0"/>
    <n v="0"/>
    <n v="0"/>
    <n v="0"/>
    <n v="0"/>
    <n v="1"/>
    <n v="0"/>
    <m/>
    <m/>
    <n v="3"/>
    <n v="3"/>
    <s v="Correct"/>
    <x v="0"/>
    <x v="18"/>
    <x v="0"/>
    <x v="112"/>
    <x v="5"/>
    <x v="1"/>
    <s v="Korean"/>
    <x v="3"/>
    <x v="3"/>
    <x v="6"/>
    <x v="2"/>
    <x v="3"/>
    <s v="Yes"/>
    <m/>
  </r>
  <r>
    <n v="750"/>
    <m/>
    <m/>
    <m/>
    <m/>
    <m/>
    <m/>
    <m/>
    <m/>
    <s v="Weight loss programs"/>
    <s v="Job opportunities"/>
    <m/>
    <m/>
    <m/>
    <n v="2"/>
    <n v="1.5"/>
    <m/>
    <n v="0"/>
    <n v="0"/>
    <n v="0"/>
    <n v="0"/>
    <n v="0"/>
    <n v="0"/>
    <n v="0"/>
    <n v="0"/>
    <n v="1"/>
    <n v="1"/>
    <n v="0"/>
    <n v="0"/>
    <m/>
    <m/>
    <n v="2"/>
    <n v="2"/>
    <s v="Correct"/>
    <x v="0"/>
    <x v="9"/>
    <x v="0"/>
    <x v="83"/>
    <x v="1"/>
    <x v="2"/>
    <s v="Spanish"/>
    <x v="4"/>
    <x v="4"/>
    <x v="6"/>
    <x v="2"/>
    <x v="3"/>
    <m/>
    <m/>
  </r>
  <r>
    <n v="751"/>
    <m/>
    <s v="Mental health services"/>
    <s v="Smoking cessation programs"/>
    <m/>
    <m/>
    <m/>
    <s v="Healthier food choices"/>
    <m/>
    <m/>
    <m/>
    <m/>
    <m/>
    <m/>
    <n v="3"/>
    <n v="1"/>
    <m/>
    <n v="0"/>
    <n v="1"/>
    <n v="1"/>
    <n v="0"/>
    <n v="0"/>
    <n v="0"/>
    <n v="1"/>
    <n v="0"/>
    <n v="0"/>
    <n v="0"/>
    <n v="0"/>
    <n v="0"/>
    <m/>
    <m/>
    <n v="3"/>
    <n v="3"/>
    <s v="Correct"/>
    <x v="1"/>
    <x v="59"/>
    <x v="0"/>
    <x v="10"/>
    <x v="2"/>
    <x v="2"/>
    <s v="English, Spanish"/>
    <x v="0"/>
    <x v="7"/>
    <x v="0"/>
    <x v="2"/>
    <x v="3"/>
    <s v="Yes"/>
    <m/>
  </r>
  <r>
    <n v="752"/>
    <s v="Clean air &amp; water"/>
    <m/>
    <m/>
    <s v="Drug &amp; alcohol rehabilitation services"/>
    <m/>
    <m/>
    <m/>
    <s v="Safe childcare options"/>
    <m/>
    <m/>
    <m/>
    <s v="Safe worksites"/>
    <m/>
    <n v="4"/>
    <n v="0.75"/>
    <m/>
    <n v="0.75"/>
    <n v="0"/>
    <n v="0"/>
    <n v="0.75"/>
    <n v="0"/>
    <n v="0"/>
    <n v="0"/>
    <n v="0.75"/>
    <n v="0"/>
    <n v="0"/>
    <n v="0"/>
    <n v="0.75"/>
    <m/>
    <m/>
    <n v="3"/>
    <n v="4"/>
    <s v="Correct"/>
    <x v="1"/>
    <x v="3"/>
    <x v="0"/>
    <x v="7"/>
    <x v="1"/>
    <x v="1"/>
    <s v="English"/>
    <x v="0"/>
    <x v="6"/>
    <x v="0"/>
    <x v="2"/>
    <x v="3"/>
    <s v="Yes"/>
    <m/>
  </r>
  <r>
    <n v="753"/>
    <m/>
    <m/>
    <m/>
    <m/>
    <m/>
    <m/>
    <m/>
    <m/>
    <m/>
    <m/>
    <m/>
    <m/>
    <m/>
    <n v="0"/>
    <e v="#DIV/0!"/>
    <m/>
    <n v="0"/>
    <n v="0"/>
    <n v="0"/>
    <n v="0"/>
    <n v="0"/>
    <n v="0"/>
    <n v="0"/>
    <n v="0"/>
    <n v="0"/>
    <n v="0"/>
    <n v="0"/>
    <n v="0"/>
    <m/>
    <m/>
    <n v="0"/>
    <n v="0"/>
    <s v="Correct"/>
    <x v="1"/>
    <x v="63"/>
    <x v="0"/>
    <x v="159"/>
    <x v="1"/>
    <x v="1"/>
    <s v="English"/>
    <x v="6"/>
    <x v="0"/>
    <x v="0"/>
    <x v="2"/>
    <x v="3"/>
    <s v="Yes"/>
    <m/>
  </r>
  <r>
    <n v="754"/>
    <s v="Clean air &amp; water"/>
    <m/>
    <m/>
    <s v="Drug &amp; alcohol rehabilitation services"/>
    <m/>
    <m/>
    <m/>
    <m/>
    <m/>
    <s v="Job opportunities"/>
    <m/>
    <m/>
    <m/>
    <n v="3"/>
    <n v="1"/>
    <m/>
    <n v="1"/>
    <n v="0"/>
    <n v="0"/>
    <n v="1"/>
    <n v="0"/>
    <n v="0"/>
    <n v="0"/>
    <n v="0"/>
    <n v="0"/>
    <n v="1"/>
    <n v="0"/>
    <n v="0"/>
    <m/>
    <m/>
    <n v="3"/>
    <n v="3"/>
    <s v="Correct"/>
    <x v="0"/>
    <x v="59"/>
    <x v="0"/>
    <x v="7"/>
    <x v="1"/>
    <x v="1"/>
    <s v="English"/>
    <x v="5"/>
    <x v="4"/>
    <x v="0"/>
    <x v="2"/>
    <x v="3"/>
    <s v="Yes"/>
    <m/>
  </r>
  <r>
    <n v="755"/>
    <m/>
    <s v="Mental health services"/>
    <m/>
    <s v="Drug &amp; alcohol rehabilitation services"/>
    <m/>
    <m/>
    <s v="Healthier food choices"/>
    <m/>
    <m/>
    <m/>
    <m/>
    <m/>
    <m/>
    <n v="3"/>
    <n v="1"/>
    <m/>
    <n v="0"/>
    <n v="1"/>
    <n v="0"/>
    <n v="1"/>
    <n v="0"/>
    <n v="0"/>
    <n v="1"/>
    <n v="0"/>
    <n v="0"/>
    <n v="0"/>
    <n v="0"/>
    <n v="0"/>
    <m/>
    <m/>
    <n v="3"/>
    <n v="3"/>
    <s v="Correct"/>
    <x v="1"/>
    <x v="43"/>
    <x v="0"/>
    <x v="132"/>
    <x v="1"/>
    <x v="0"/>
    <s v="English"/>
    <x v="6"/>
    <x v="4"/>
    <x v="6"/>
    <x v="2"/>
    <x v="3"/>
    <s v="Yes"/>
    <m/>
  </r>
  <r>
    <n v="756"/>
    <m/>
    <m/>
    <m/>
    <s v="Drug &amp; alcohol rehabilitation services"/>
    <m/>
    <m/>
    <m/>
    <s v="Safe childcare options"/>
    <m/>
    <s v="Job opportunities"/>
    <m/>
    <m/>
    <m/>
    <n v="3"/>
    <n v="1"/>
    <m/>
    <n v="0"/>
    <n v="0"/>
    <n v="0"/>
    <n v="1"/>
    <n v="0"/>
    <n v="0"/>
    <n v="0"/>
    <n v="1"/>
    <n v="0"/>
    <n v="1"/>
    <n v="0"/>
    <n v="0"/>
    <m/>
    <m/>
    <n v="3"/>
    <n v="3"/>
    <s v="Correct"/>
    <x v="0"/>
    <x v="20"/>
    <x v="0"/>
    <x v="22"/>
    <x v="2"/>
    <x v="2"/>
    <s v="English, Spanish"/>
    <x v="4"/>
    <x v="7"/>
    <x v="0"/>
    <x v="2"/>
    <x v="3"/>
    <s v="Yes"/>
    <m/>
  </r>
  <r>
    <n v="757"/>
    <m/>
    <m/>
    <m/>
    <m/>
    <m/>
    <m/>
    <s v="Healthier food choices"/>
    <m/>
    <s v="Weight loss programs"/>
    <m/>
    <m/>
    <s v="Safe worksites"/>
    <m/>
    <n v="3"/>
    <n v="1"/>
    <m/>
    <n v="0"/>
    <n v="0"/>
    <n v="0"/>
    <n v="0"/>
    <n v="0"/>
    <n v="0"/>
    <n v="1"/>
    <n v="0"/>
    <n v="1"/>
    <n v="0"/>
    <n v="0"/>
    <n v="1"/>
    <m/>
    <m/>
    <n v="3"/>
    <n v="3"/>
    <s v="Correct"/>
    <x v="0"/>
    <x v="0"/>
    <x v="0"/>
    <x v="0"/>
    <x v="1"/>
    <x v="1"/>
    <s v="English"/>
    <x v="5"/>
    <x v="0"/>
    <x v="0"/>
    <x v="2"/>
    <x v="3"/>
    <s v="Yes"/>
    <m/>
  </r>
  <r>
    <n v="758"/>
    <s v="Clean air &amp; water"/>
    <m/>
    <m/>
    <m/>
    <m/>
    <m/>
    <s v="Healthier food choices"/>
    <m/>
    <m/>
    <m/>
    <m/>
    <m/>
    <m/>
    <n v="2"/>
    <n v="1.5"/>
    <m/>
    <n v="1"/>
    <n v="0"/>
    <n v="0"/>
    <n v="0"/>
    <n v="0"/>
    <n v="0"/>
    <n v="1"/>
    <n v="0"/>
    <n v="0"/>
    <n v="0"/>
    <n v="0"/>
    <n v="0"/>
    <m/>
    <m/>
    <n v="2"/>
    <n v="2"/>
    <s v="Correct"/>
    <x v="0"/>
    <x v="4"/>
    <x v="0"/>
    <x v="89"/>
    <x v="1"/>
    <x v="1"/>
    <s v="Chinese"/>
    <x v="6"/>
    <x v="2"/>
    <x v="6"/>
    <x v="2"/>
    <x v="3"/>
    <s v="Yes"/>
    <m/>
  </r>
  <r>
    <n v="759"/>
    <m/>
    <m/>
    <m/>
    <m/>
    <m/>
    <m/>
    <s v="Healthier food choices"/>
    <m/>
    <m/>
    <m/>
    <m/>
    <m/>
    <m/>
    <n v="1"/>
    <n v="3"/>
    <m/>
    <n v="0"/>
    <n v="0"/>
    <n v="0"/>
    <n v="0"/>
    <n v="0"/>
    <n v="0"/>
    <n v="1"/>
    <n v="0"/>
    <n v="0"/>
    <n v="0"/>
    <n v="0"/>
    <n v="0"/>
    <m/>
    <m/>
    <n v="1"/>
    <n v="1"/>
    <s v="Correct"/>
    <x v="0"/>
    <x v="77"/>
    <x v="0"/>
    <x v="88"/>
    <x v="1"/>
    <x v="1"/>
    <s v="English"/>
    <x v="6"/>
    <x v="0"/>
    <x v="4"/>
    <x v="2"/>
    <x v="3"/>
    <s v="Yes"/>
    <m/>
  </r>
  <r>
    <n v="760"/>
    <m/>
    <s v="Mental health services"/>
    <m/>
    <m/>
    <m/>
    <m/>
    <s v="Healthier food choices"/>
    <m/>
    <m/>
    <m/>
    <m/>
    <m/>
    <m/>
    <n v="2"/>
    <n v="1.5"/>
    <m/>
    <n v="0"/>
    <n v="1"/>
    <n v="0"/>
    <n v="0"/>
    <n v="0"/>
    <n v="0"/>
    <n v="1"/>
    <n v="0"/>
    <n v="0"/>
    <n v="0"/>
    <n v="0"/>
    <n v="0"/>
    <m/>
    <m/>
    <n v="2"/>
    <n v="2"/>
    <s v="Correct"/>
    <x v="0"/>
    <x v="42"/>
    <x v="0"/>
    <x v="6"/>
    <x v="1"/>
    <x v="1"/>
    <s v="English"/>
    <x v="6"/>
    <x v="7"/>
    <x v="0"/>
    <x v="2"/>
    <x v="3"/>
    <s v="Yes"/>
    <m/>
  </r>
  <r>
    <n v="761"/>
    <s v="Clean air &amp; water"/>
    <m/>
    <m/>
    <m/>
    <s v="Recreation facilities"/>
    <m/>
    <m/>
    <m/>
    <m/>
    <m/>
    <s v="Safe places to walk/play"/>
    <m/>
    <m/>
    <n v="3"/>
    <n v="1"/>
    <m/>
    <n v="1"/>
    <n v="0"/>
    <n v="0"/>
    <n v="0"/>
    <n v="1"/>
    <n v="0"/>
    <n v="0"/>
    <n v="0"/>
    <n v="0"/>
    <n v="0"/>
    <n v="1"/>
    <n v="0"/>
    <m/>
    <m/>
    <n v="3"/>
    <n v="3"/>
    <s v="Correct"/>
    <x v="1"/>
    <x v="77"/>
    <x v="0"/>
    <x v="117"/>
    <x v="1"/>
    <x v="1"/>
    <s v="English"/>
    <x v="6"/>
    <x v="7"/>
    <x v="6"/>
    <x v="2"/>
    <x v="3"/>
    <s v="Yes"/>
    <m/>
  </r>
  <r>
    <n v="762"/>
    <m/>
    <m/>
    <m/>
    <m/>
    <m/>
    <m/>
    <m/>
    <m/>
    <m/>
    <m/>
    <m/>
    <m/>
    <m/>
    <n v="0"/>
    <e v="#DIV/0!"/>
    <m/>
    <n v="0"/>
    <n v="0"/>
    <n v="0"/>
    <n v="0"/>
    <n v="0"/>
    <n v="0"/>
    <n v="0"/>
    <n v="0"/>
    <n v="0"/>
    <n v="0"/>
    <n v="0"/>
    <n v="0"/>
    <m/>
    <m/>
    <n v="0"/>
    <n v="0"/>
    <s v="Correct"/>
    <x v="0"/>
    <x v="5"/>
    <x v="0"/>
    <x v="117"/>
    <x v="1"/>
    <x v="1"/>
    <s v="English"/>
    <x v="5"/>
    <x v="3"/>
    <x v="6"/>
    <x v="2"/>
    <x v="3"/>
    <s v="Yes"/>
    <m/>
  </r>
  <r>
    <n v="763"/>
    <m/>
    <m/>
    <m/>
    <s v="Drug &amp; alcohol rehabilitation services"/>
    <m/>
    <m/>
    <m/>
    <m/>
    <m/>
    <m/>
    <m/>
    <m/>
    <m/>
    <n v="1"/>
    <n v="3"/>
    <m/>
    <n v="0"/>
    <n v="0"/>
    <n v="0"/>
    <n v="1"/>
    <n v="0"/>
    <n v="0"/>
    <n v="0"/>
    <n v="0"/>
    <n v="0"/>
    <n v="0"/>
    <n v="0"/>
    <n v="0"/>
    <m/>
    <m/>
    <n v="1"/>
    <n v="1"/>
    <s v="Correct"/>
    <x v="0"/>
    <x v="42"/>
    <x v="0"/>
    <x v="116"/>
    <x v="1"/>
    <x v="1"/>
    <s v="English"/>
    <x v="6"/>
    <x v="4"/>
    <x v="0"/>
    <x v="2"/>
    <x v="3"/>
    <s v="Yes"/>
    <m/>
  </r>
  <r>
    <n v="764"/>
    <s v="Clean air &amp; water"/>
    <m/>
    <m/>
    <m/>
    <m/>
    <m/>
    <s v="Healthier food choices"/>
    <m/>
    <m/>
    <m/>
    <m/>
    <m/>
    <m/>
    <n v="2"/>
    <n v="1.5"/>
    <m/>
    <n v="1"/>
    <n v="0"/>
    <n v="0"/>
    <n v="0"/>
    <n v="0"/>
    <n v="0"/>
    <n v="1"/>
    <n v="0"/>
    <n v="0"/>
    <n v="0"/>
    <n v="0"/>
    <n v="0"/>
    <m/>
    <m/>
    <n v="2"/>
    <n v="2"/>
    <s v="Correct"/>
    <x v="0"/>
    <x v="30"/>
    <x v="2"/>
    <x v="50"/>
    <x v="1"/>
    <x v="1"/>
    <s v="English"/>
    <x v="6"/>
    <x v="7"/>
    <x v="6"/>
    <x v="2"/>
    <x v="3"/>
    <s v="Yes"/>
    <m/>
  </r>
  <r>
    <n v="765"/>
    <m/>
    <m/>
    <s v="Smoking cessation programs"/>
    <s v="Drug &amp; alcohol rehabilitation services"/>
    <m/>
    <m/>
    <m/>
    <m/>
    <s v="Weight loss programs"/>
    <m/>
    <m/>
    <m/>
    <m/>
    <n v="3"/>
    <n v="1"/>
    <m/>
    <n v="0"/>
    <n v="0"/>
    <n v="1"/>
    <n v="1"/>
    <n v="0"/>
    <n v="0"/>
    <n v="0"/>
    <n v="0"/>
    <n v="1"/>
    <n v="0"/>
    <n v="0"/>
    <n v="0"/>
    <m/>
    <m/>
    <n v="3"/>
    <n v="3"/>
    <s v="Correct"/>
    <x v="0"/>
    <x v="42"/>
    <x v="0"/>
    <x v="93"/>
    <x v="1"/>
    <x v="1"/>
    <s v="English"/>
    <x v="6"/>
    <x v="7"/>
    <x v="6"/>
    <x v="2"/>
    <x v="3"/>
    <s v="Yes"/>
    <m/>
  </r>
  <r>
    <n v="766"/>
    <m/>
    <m/>
    <m/>
    <m/>
    <m/>
    <m/>
    <m/>
    <m/>
    <m/>
    <m/>
    <m/>
    <m/>
    <m/>
    <n v="0"/>
    <e v="#DIV/0!"/>
    <m/>
    <n v="0"/>
    <n v="0"/>
    <n v="0"/>
    <n v="0"/>
    <n v="0"/>
    <n v="0"/>
    <n v="0"/>
    <n v="0"/>
    <n v="0"/>
    <n v="0"/>
    <n v="0"/>
    <n v="0"/>
    <m/>
    <m/>
    <n v="0"/>
    <n v="0"/>
    <s v="Correct"/>
    <x v="1"/>
    <x v="12"/>
    <x v="0"/>
    <x v="116"/>
    <x v="1"/>
    <x v="0"/>
    <s v="English"/>
    <x v="5"/>
    <x v="7"/>
    <x v="6"/>
    <x v="2"/>
    <x v="3"/>
    <s v="Yes"/>
    <m/>
  </r>
  <r>
    <n v="767"/>
    <m/>
    <m/>
    <m/>
    <m/>
    <m/>
    <s v="Transportation"/>
    <s v="Healthier food choices"/>
    <m/>
    <s v="Weight loss programs"/>
    <m/>
    <m/>
    <m/>
    <m/>
    <n v="3"/>
    <n v="1"/>
    <m/>
    <n v="0"/>
    <n v="0"/>
    <n v="0"/>
    <n v="0"/>
    <n v="0"/>
    <n v="1"/>
    <n v="1"/>
    <n v="0"/>
    <n v="1"/>
    <n v="0"/>
    <n v="0"/>
    <n v="0"/>
    <m/>
    <m/>
    <n v="3"/>
    <n v="3"/>
    <s v="Correct"/>
    <x v="0"/>
    <x v="4"/>
    <x v="0"/>
    <x v="14"/>
    <x v="1"/>
    <x v="1"/>
    <s v="English"/>
    <x v="6"/>
    <x v="7"/>
    <x v="5"/>
    <x v="2"/>
    <x v="3"/>
    <s v="Yes"/>
    <m/>
  </r>
  <r>
    <n v="768"/>
    <m/>
    <s v="Mental health services"/>
    <m/>
    <m/>
    <m/>
    <m/>
    <m/>
    <m/>
    <m/>
    <m/>
    <m/>
    <m/>
    <m/>
    <n v="1"/>
    <n v="3"/>
    <m/>
    <n v="0"/>
    <n v="1"/>
    <n v="0"/>
    <n v="0"/>
    <n v="0"/>
    <n v="0"/>
    <n v="0"/>
    <n v="0"/>
    <n v="0"/>
    <n v="0"/>
    <n v="0"/>
    <n v="0"/>
    <m/>
    <m/>
    <n v="1"/>
    <n v="1"/>
    <s v="Correct"/>
    <x v="1"/>
    <x v="73"/>
    <x v="2"/>
    <x v="58"/>
    <x v="1"/>
    <x v="0"/>
    <s v="English"/>
    <x v="6"/>
    <x v="1"/>
    <x v="2"/>
    <x v="2"/>
    <x v="3"/>
    <s v="Yes"/>
    <m/>
  </r>
  <r>
    <n v="769"/>
    <m/>
    <m/>
    <s v="Smoking cessation programs"/>
    <s v="Drug &amp; alcohol rehabilitation services"/>
    <m/>
    <m/>
    <m/>
    <m/>
    <s v="Weight loss programs"/>
    <s v="Job opportunities"/>
    <m/>
    <m/>
    <m/>
    <n v="4"/>
    <n v="0.75"/>
    <m/>
    <n v="0"/>
    <n v="0"/>
    <n v="0.75"/>
    <n v="0.75"/>
    <n v="0"/>
    <n v="0"/>
    <n v="0"/>
    <n v="0"/>
    <n v="0.75"/>
    <n v="0.75"/>
    <n v="0"/>
    <n v="0"/>
    <m/>
    <m/>
    <n v="3"/>
    <n v="4"/>
    <s v="Correct"/>
    <x v="1"/>
    <x v="60"/>
    <x v="0"/>
    <x v="2"/>
    <x v="1"/>
    <x v="0"/>
    <s v="English"/>
    <x v="5"/>
    <x v="7"/>
    <x v="2"/>
    <x v="2"/>
    <x v="3"/>
    <s v="No"/>
    <m/>
  </r>
  <r>
    <n v="770"/>
    <s v="Clean air &amp; water"/>
    <s v="Mental health services"/>
    <s v="Smoking cessation programs"/>
    <m/>
    <s v="Recreation facilities"/>
    <m/>
    <s v="Healthier food choices"/>
    <m/>
    <s v="Weight loss programs"/>
    <m/>
    <m/>
    <m/>
    <m/>
    <n v="6"/>
    <n v="0.5"/>
    <m/>
    <n v="0.5"/>
    <n v="0.5"/>
    <n v="0.5"/>
    <n v="0"/>
    <n v="0.5"/>
    <n v="0"/>
    <n v="0.5"/>
    <n v="0"/>
    <n v="0.5"/>
    <n v="0"/>
    <n v="0"/>
    <n v="0"/>
    <m/>
    <m/>
    <n v="3"/>
    <n v="6"/>
    <s v="Correct"/>
    <x v="1"/>
    <x v="78"/>
    <x v="0"/>
    <x v="17"/>
    <x v="1"/>
    <x v="1"/>
    <s v="English"/>
    <x v="0"/>
    <x v="3"/>
    <x v="6"/>
    <x v="2"/>
    <x v="3"/>
    <s v="Yes"/>
    <m/>
  </r>
  <r>
    <n v="771"/>
    <m/>
    <m/>
    <m/>
    <m/>
    <s v="Recreation facilities"/>
    <m/>
    <m/>
    <m/>
    <m/>
    <m/>
    <m/>
    <m/>
    <m/>
    <n v="1"/>
    <n v="3"/>
    <m/>
    <n v="0"/>
    <n v="0"/>
    <n v="0"/>
    <n v="0"/>
    <n v="1"/>
    <n v="0"/>
    <n v="0"/>
    <n v="0"/>
    <n v="0"/>
    <n v="0"/>
    <n v="0"/>
    <n v="0"/>
    <m/>
    <m/>
    <n v="1"/>
    <n v="1"/>
    <s v="Correct"/>
    <x v="1"/>
    <x v="76"/>
    <x v="0"/>
    <x v="10"/>
    <x v="1"/>
    <x v="1"/>
    <s v="English"/>
    <x v="3"/>
    <x v="7"/>
    <x v="2"/>
    <x v="0"/>
    <x v="3"/>
    <s v="No"/>
    <m/>
  </r>
  <r>
    <n v="772"/>
    <s v="Clean air &amp; water"/>
    <m/>
    <m/>
    <m/>
    <s v="Recreation facilities"/>
    <m/>
    <m/>
    <m/>
    <m/>
    <m/>
    <s v="Safe places to walk/play"/>
    <m/>
    <m/>
    <n v="3"/>
    <n v="1"/>
    <m/>
    <n v="1"/>
    <n v="0"/>
    <n v="0"/>
    <n v="0"/>
    <n v="1"/>
    <n v="0"/>
    <n v="0"/>
    <n v="0"/>
    <n v="0"/>
    <n v="0"/>
    <n v="1"/>
    <n v="0"/>
    <m/>
    <m/>
    <n v="3"/>
    <n v="3"/>
    <s v="Correct"/>
    <x v="0"/>
    <x v="22"/>
    <x v="0"/>
    <x v="137"/>
    <x v="1"/>
    <x v="1"/>
    <s v="English"/>
    <x v="6"/>
    <x v="1"/>
    <x v="0"/>
    <x v="2"/>
    <x v="3"/>
    <s v="Yes"/>
    <m/>
  </r>
  <r>
    <n v="773"/>
    <m/>
    <s v="Mental health services"/>
    <m/>
    <m/>
    <m/>
    <m/>
    <s v="Healthier food choices"/>
    <m/>
    <s v="Weight loss programs"/>
    <m/>
    <m/>
    <m/>
    <m/>
    <n v="3"/>
    <n v="1"/>
    <m/>
    <n v="0"/>
    <n v="1"/>
    <n v="0"/>
    <n v="0"/>
    <n v="0"/>
    <n v="0"/>
    <n v="1"/>
    <n v="0"/>
    <n v="1"/>
    <n v="0"/>
    <n v="0"/>
    <n v="0"/>
    <m/>
    <m/>
    <n v="3"/>
    <n v="3"/>
    <s v="Correct"/>
    <x v="1"/>
    <x v="48"/>
    <x v="0"/>
    <x v="17"/>
    <x v="1"/>
    <x v="1"/>
    <s v="English"/>
    <x v="6"/>
    <x v="0"/>
    <x v="2"/>
    <x v="2"/>
    <x v="3"/>
    <s v="Yes"/>
    <m/>
  </r>
  <r>
    <n v="774"/>
    <m/>
    <m/>
    <m/>
    <m/>
    <m/>
    <m/>
    <m/>
    <m/>
    <m/>
    <m/>
    <m/>
    <m/>
    <m/>
    <n v="0"/>
    <e v="#DIV/0!"/>
    <m/>
    <n v="0"/>
    <n v="0"/>
    <n v="0"/>
    <n v="0"/>
    <n v="0"/>
    <n v="0"/>
    <n v="0"/>
    <n v="0"/>
    <n v="0"/>
    <n v="0"/>
    <n v="0"/>
    <n v="0"/>
    <m/>
    <m/>
    <n v="0"/>
    <n v="0"/>
    <s v="Correct"/>
    <x v="0"/>
    <x v="69"/>
    <x v="0"/>
    <x v="2"/>
    <x v="12"/>
    <x v="2"/>
    <s v="English, Spanish"/>
    <x v="4"/>
    <x v="3"/>
    <x v="2"/>
    <x v="2"/>
    <x v="3"/>
    <s v="No"/>
    <m/>
  </r>
  <r>
    <n v="775"/>
    <m/>
    <m/>
    <m/>
    <m/>
    <m/>
    <m/>
    <m/>
    <m/>
    <m/>
    <m/>
    <m/>
    <m/>
    <m/>
    <n v="0"/>
    <e v="#DIV/0!"/>
    <m/>
    <n v="0"/>
    <n v="0"/>
    <n v="0"/>
    <n v="0"/>
    <n v="0"/>
    <n v="0"/>
    <n v="0"/>
    <n v="0"/>
    <n v="0"/>
    <n v="0"/>
    <n v="0"/>
    <n v="0"/>
    <m/>
    <m/>
    <n v="0"/>
    <n v="0"/>
    <s v="Correct"/>
    <x v="1"/>
    <x v="48"/>
    <x v="0"/>
    <x v="17"/>
    <x v="5"/>
    <x v="0"/>
    <s v="English, Hindi"/>
    <x v="1"/>
    <x v="6"/>
    <x v="2"/>
    <x v="2"/>
    <x v="3"/>
    <m/>
    <m/>
  </r>
  <r>
    <n v="776"/>
    <m/>
    <s v="Mental health services"/>
    <m/>
    <m/>
    <m/>
    <m/>
    <m/>
    <m/>
    <s v="Weight loss programs"/>
    <m/>
    <m/>
    <m/>
    <m/>
    <n v="2"/>
    <n v="1.5"/>
    <m/>
    <n v="0"/>
    <n v="1"/>
    <n v="0"/>
    <n v="0"/>
    <n v="0"/>
    <n v="0"/>
    <n v="0"/>
    <n v="0"/>
    <n v="1"/>
    <n v="0"/>
    <n v="0"/>
    <n v="0"/>
    <m/>
    <m/>
    <n v="2"/>
    <n v="2"/>
    <s v="Correct"/>
    <x v="0"/>
    <x v="60"/>
    <x v="2"/>
    <x v="47"/>
    <x v="1"/>
    <x v="1"/>
    <s v="English"/>
    <x v="5"/>
    <x v="0"/>
    <x v="2"/>
    <x v="2"/>
    <x v="3"/>
    <s v="Yes"/>
    <m/>
  </r>
  <r>
    <n v="777"/>
    <m/>
    <m/>
    <m/>
    <m/>
    <m/>
    <m/>
    <s v="Healthier food choices"/>
    <m/>
    <m/>
    <m/>
    <m/>
    <m/>
    <m/>
    <n v="1"/>
    <n v="3"/>
    <m/>
    <n v="0"/>
    <n v="0"/>
    <n v="0"/>
    <n v="0"/>
    <n v="0"/>
    <n v="0"/>
    <n v="1"/>
    <n v="0"/>
    <n v="0"/>
    <n v="0"/>
    <n v="0"/>
    <n v="0"/>
    <m/>
    <m/>
    <n v="1"/>
    <n v="1"/>
    <s v="Correct"/>
    <x v="1"/>
    <x v="3"/>
    <x v="0"/>
    <x v="117"/>
    <x v="1"/>
    <x v="1"/>
    <s v="English"/>
    <x v="6"/>
    <x v="4"/>
    <x v="0"/>
    <x v="2"/>
    <x v="3"/>
    <s v="Yes"/>
    <m/>
  </r>
  <r>
    <n v="778"/>
    <m/>
    <m/>
    <m/>
    <m/>
    <m/>
    <m/>
    <m/>
    <m/>
    <m/>
    <m/>
    <s v="Safe places to walk/play"/>
    <m/>
    <m/>
    <n v="1"/>
    <n v="3"/>
    <m/>
    <n v="0"/>
    <n v="0"/>
    <n v="0"/>
    <n v="0"/>
    <n v="0"/>
    <n v="0"/>
    <n v="0"/>
    <n v="0"/>
    <n v="0"/>
    <n v="0"/>
    <n v="1"/>
    <n v="0"/>
    <m/>
    <m/>
    <n v="1"/>
    <n v="1"/>
    <s v="Correct"/>
    <x v="0"/>
    <x v="25"/>
    <x v="0"/>
    <x v="147"/>
    <x v="1"/>
    <x v="1"/>
    <s v="English"/>
    <x v="3"/>
    <x v="4"/>
    <x v="0"/>
    <x v="2"/>
    <x v="3"/>
    <s v="Yes"/>
    <m/>
  </r>
  <r>
    <n v="779"/>
    <m/>
    <s v="Mental health services"/>
    <m/>
    <m/>
    <m/>
    <m/>
    <s v="Healthier food choices"/>
    <m/>
    <m/>
    <m/>
    <m/>
    <m/>
    <m/>
    <n v="2"/>
    <n v="1.5"/>
    <m/>
    <n v="0"/>
    <n v="1"/>
    <n v="0"/>
    <n v="0"/>
    <n v="0"/>
    <n v="0"/>
    <n v="1"/>
    <n v="0"/>
    <n v="0"/>
    <n v="0"/>
    <n v="0"/>
    <n v="0"/>
    <m/>
    <m/>
    <n v="2"/>
    <n v="2"/>
    <s v="Correct"/>
    <x v="0"/>
    <x v="22"/>
    <x v="0"/>
    <x v="7"/>
    <x v="1"/>
    <x v="0"/>
    <s v="English"/>
    <x v="2"/>
    <x v="7"/>
    <x v="2"/>
    <x v="2"/>
    <x v="3"/>
    <m/>
    <m/>
  </r>
  <r>
    <n v="780"/>
    <s v="Clean air &amp; water"/>
    <m/>
    <m/>
    <s v="Drug &amp; alcohol rehabilitation services"/>
    <s v="Recreation facilities"/>
    <m/>
    <m/>
    <m/>
    <s v="Weight loss programs"/>
    <m/>
    <m/>
    <m/>
    <m/>
    <n v="4"/>
    <n v="0.75"/>
    <m/>
    <n v="0.75"/>
    <n v="0"/>
    <n v="0"/>
    <n v="0.75"/>
    <n v="0.75"/>
    <n v="0"/>
    <n v="0"/>
    <n v="0"/>
    <n v="0.75"/>
    <n v="0"/>
    <n v="0"/>
    <n v="0"/>
    <m/>
    <m/>
    <n v="3"/>
    <n v="4"/>
    <s v="Correct"/>
    <x v="1"/>
    <x v="77"/>
    <x v="2"/>
    <x v="98"/>
    <x v="1"/>
    <x v="1"/>
    <s v="English"/>
    <x v="2"/>
    <x v="0"/>
    <x v="4"/>
    <x v="2"/>
    <x v="3"/>
    <s v="Yes"/>
    <m/>
  </r>
  <r>
    <n v="781"/>
    <s v="Clean air &amp; water"/>
    <m/>
    <m/>
    <m/>
    <s v="Recreation facilities"/>
    <m/>
    <m/>
    <m/>
    <s v="Weight loss programs"/>
    <m/>
    <m/>
    <m/>
    <m/>
    <n v="3"/>
    <n v="1"/>
    <m/>
    <n v="1"/>
    <n v="0"/>
    <n v="0"/>
    <n v="0"/>
    <n v="1"/>
    <n v="0"/>
    <n v="0"/>
    <n v="0"/>
    <n v="1"/>
    <n v="0"/>
    <n v="0"/>
    <n v="0"/>
    <m/>
    <m/>
    <n v="3"/>
    <n v="3"/>
    <s v="Correct"/>
    <x v="0"/>
    <x v="71"/>
    <x v="2"/>
    <x v="169"/>
    <x v="1"/>
    <x v="1"/>
    <s v="English"/>
    <x v="5"/>
    <x v="2"/>
    <x v="2"/>
    <x v="2"/>
    <x v="3"/>
    <s v="Yes"/>
    <m/>
  </r>
  <r>
    <n v="782"/>
    <m/>
    <m/>
    <m/>
    <m/>
    <m/>
    <m/>
    <m/>
    <m/>
    <m/>
    <m/>
    <m/>
    <m/>
    <m/>
    <n v="0"/>
    <e v="#DIV/0!"/>
    <m/>
    <n v="0"/>
    <n v="0"/>
    <n v="0"/>
    <n v="0"/>
    <n v="0"/>
    <n v="0"/>
    <n v="0"/>
    <n v="0"/>
    <n v="0"/>
    <n v="0"/>
    <n v="0"/>
    <n v="0"/>
    <m/>
    <m/>
    <n v="0"/>
    <n v="0"/>
    <s v="Correct"/>
    <x v="1"/>
    <x v="72"/>
    <x v="2"/>
    <x v="169"/>
    <x v="2"/>
    <x v="1"/>
    <s v="English"/>
    <x v="5"/>
    <x v="0"/>
    <x v="2"/>
    <x v="2"/>
    <x v="3"/>
    <s v="Yes"/>
    <m/>
  </r>
  <r>
    <n v="783"/>
    <m/>
    <m/>
    <m/>
    <m/>
    <m/>
    <m/>
    <s v="Healthier food choices"/>
    <m/>
    <s v="Weight loss programs"/>
    <m/>
    <m/>
    <m/>
    <m/>
    <n v="2"/>
    <n v="1.5"/>
    <m/>
    <n v="0"/>
    <n v="0"/>
    <n v="0"/>
    <n v="0"/>
    <n v="0"/>
    <n v="0"/>
    <n v="1"/>
    <n v="0"/>
    <n v="1"/>
    <n v="0"/>
    <n v="0"/>
    <n v="0"/>
    <m/>
    <m/>
    <n v="2"/>
    <n v="2"/>
    <s v="Correct"/>
    <x v="0"/>
    <x v="7"/>
    <x v="2"/>
    <x v="170"/>
    <x v="1"/>
    <x v="1"/>
    <s v="English"/>
    <x v="0"/>
    <x v="7"/>
    <x v="6"/>
    <x v="1"/>
    <x v="3"/>
    <m/>
    <m/>
  </r>
  <r>
    <n v="784"/>
    <m/>
    <m/>
    <m/>
    <m/>
    <m/>
    <m/>
    <m/>
    <m/>
    <m/>
    <m/>
    <m/>
    <m/>
    <m/>
    <n v="0"/>
    <e v="#DIV/0!"/>
    <m/>
    <n v="0"/>
    <n v="0"/>
    <n v="0"/>
    <n v="0"/>
    <n v="0"/>
    <n v="0"/>
    <n v="0"/>
    <n v="0"/>
    <n v="0"/>
    <n v="0"/>
    <n v="0"/>
    <n v="0"/>
    <m/>
    <m/>
    <n v="0"/>
    <n v="0"/>
    <s v="Correct"/>
    <x v="0"/>
    <x v="44"/>
    <x v="2"/>
    <x v="169"/>
    <x v="1"/>
    <x v="1"/>
    <s v="English"/>
    <x v="3"/>
    <x v="7"/>
    <x v="2"/>
    <x v="2"/>
    <x v="3"/>
    <s v="Yes"/>
    <m/>
  </r>
  <r>
    <n v="785"/>
    <m/>
    <m/>
    <m/>
    <m/>
    <s v="Recreation facilities"/>
    <m/>
    <m/>
    <m/>
    <m/>
    <m/>
    <m/>
    <m/>
    <m/>
    <n v="1"/>
    <n v="3"/>
    <m/>
    <n v="0"/>
    <n v="0"/>
    <n v="0"/>
    <n v="0"/>
    <n v="1"/>
    <n v="0"/>
    <n v="0"/>
    <n v="0"/>
    <n v="0"/>
    <n v="0"/>
    <n v="0"/>
    <n v="0"/>
    <m/>
    <m/>
    <n v="1"/>
    <n v="1"/>
    <s v="Correct"/>
    <x v="1"/>
    <x v="38"/>
    <x v="2"/>
    <x v="171"/>
    <x v="1"/>
    <x v="1"/>
    <s v="English"/>
    <x v="3"/>
    <x v="3"/>
    <x v="2"/>
    <x v="2"/>
    <x v="3"/>
    <s v="Yes"/>
    <m/>
  </r>
  <r>
    <n v="786"/>
    <m/>
    <m/>
    <m/>
    <m/>
    <m/>
    <s v="Transportation"/>
    <m/>
    <m/>
    <m/>
    <m/>
    <m/>
    <m/>
    <m/>
    <n v="1"/>
    <n v="3"/>
    <m/>
    <n v="0"/>
    <n v="0"/>
    <n v="0"/>
    <n v="0"/>
    <n v="0"/>
    <n v="1"/>
    <n v="0"/>
    <n v="0"/>
    <n v="0"/>
    <n v="0"/>
    <n v="0"/>
    <n v="0"/>
    <m/>
    <m/>
    <n v="1"/>
    <n v="1"/>
    <s v="Correct"/>
    <x v="0"/>
    <x v="9"/>
    <x v="2"/>
    <x v="170"/>
    <x v="1"/>
    <x v="1"/>
    <s v="English"/>
    <x v="6"/>
    <x v="4"/>
    <x v="2"/>
    <x v="2"/>
    <x v="3"/>
    <s v="Yes"/>
    <m/>
  </r>
  <r>
    <n v="787"/>
    <m/>
    <s v="Mental health services"/>
    <s v="Smoking cessation programs"/>
    <s v="Drug &amp; alcohol rehabilitation services"/>
    <m/>
    <m/>
    <s v="Healthier food choices"/>
    <m/>
    <s v="Weight loss programs"/>
    <m/>
    <m/>
    <m/>
    <m/>
    <n v="5"/>
    <n v="0.6"/>
    <m/>
    <n v="0"/>
    <n v="0.6"/>
    <n v="0.6"/>
    <n v="0.6"/>
    <n v="0"/>
    <n v="0"/>
    <n v="0.6"/>
    <n v="0"/>
    <n v="0.6"/>
    <n v="0"/>
    <n v="0"/>
    <n v="0"/>
    <m/>
    <m/>
    <n v="3"/>
    <n v="5"/>
    <s v="Correct"/>
    <x v="1"/>
    <x v="33"/>
    <x v="2"/>
    <x v="170"/>
    <x v="1"/>
    <x v="1"/>
    <s v="English"/>
    <x v="0"/>
    <x v="7"/>
    <x v="0"/>
    <x v="2"/>
    <x v="3"/>
    <s v="Yes"/>
    <m/>
  </r>
  <r>
    <n v="788"/>
    <m/>
    <m/>
    <m/>
    <s v="Drug &amp; alcohol rehabilitation services"/>
    <m/>
    <m/>
    <m/>
    <m/>
    <m/>
    <s v="Job opportunities"/>
    <m/>
    <m/>
    <m/>
    <n v="2"/>
    <n v="1.5"/>
    <m/>
    <n v="0"/>
    <n v="0"/>
    <n v="0"/>
    <n v="1"/>
    <n v="0"/>
    <n v="0"/>
    <n v="0"/>
    <n v="0"/>
    <n v="0"/>
    <n v="1"/>
    <n v="0"/>
    <n v="0"/>
    <m/>
    <m/>
    <n v="2"/>
    <n v="2"/>
    <s v="Correct"/>
    <x v="0"/>
    <x v="69"/>
    <x v="2"/>
    <x v="172"/>
    <x v="1"/>
    <x v="1"/>
    <s v="English"/>
    <x v="5"/>
    <x v="7"/>
    <x v="2"/>
    <x v="2"/>
    <x v="3"/>
    <s v="No"/>
    <m/>
  </r>
  <r>
    <n v="789"/>
    <s v="Clean air &amp; water"/>
    <s v="Mental health services"/>
    <s v="Smoking cessation programs"/>
    <s v="Drug &amp; alcohol rehabilitation services"/>
    <s v="Recreation facilities"/>
    <s v="Transportation"/>
    <m/>
    <s v="Safe childcare options"/>
    <s v="Weight loss programs"/>
    <m/>
    <s v="Safe places to walk/play"/>
    <m/>
    <m/>
    <n v="9"/>
    <n v="0.33333333333333331"/>
    <m/>
    <n v="0.33333333333333331"/>
    <n v="0.33333333333333331"/>
    <n v="0.33333333333333331"/>
    <n v="0.33333333333333331"/>
    <n v="0.33333333333333331"/>
    <n v="0.33333333333333331"/>
    <n v="0"/>
    <n v="0.33333333333333331"/>
    <n v="0.33333333333333331"/>
    <n v="0"/>
    <n v="0.33333333333333331"/>
    <n v="0"/>
    <m/>
    <m/>
    <n v="3"/>
    <n v="9"/>
    <s v="Correct"/>
    <x v="1"/>
    <x v="29"/>
    <x v="2"/>
    <x v="173"/>
    <x v="1"/>
    <x v="1"/>
    <s v="English"/>
    <x v="6"/>
    <x v="7"/>
    <x v="0"/>
    <x v="2"/>
    <x v="3"/>
    <s v="Yes"/>
    <m/>
  </r>
  <r>
    <n v="790"/>
    <m/>
    <m/>
    <m/>
    <m/>
    <m/>
    <m/>
    <m/>
    <m/>
    <m/>
    <m/>
    <m/>
    <m/>
    <m/>
    <n v="0"/>
    <e v="#DIV/0!"/>
    <m/>
    <n v="0"/>
    <n v="0"/>
    <n v="0"/>
    <n v="0"/>
    <n v="0"/>
    <n v="0"/>
    <n v="0"/>
    <n v="0"/>
    <n v="0"/>
    <n v="0"/>
    <n v="0"/>
    <n v="0"/>
    <m/>
    <m/>
    <n v="0"/>
    <n v="0"/>
    <s v="Correct"/>
    <x v="1"/>
    <x v="70"/>
    <x v="2"/>
    <x v="174"/>
    <x v="1"/>
    <x v="1"/>
    <s v="English"/>
    <x v="4"/>
    <x v="7"/>
    <x v="2"/>
    <x v="2"/>
    <x v="3"/>
    <s v="Yes"/>
    <m/>
  </r>
  <r>
    <n v="791"/>
    <m/>
    <s v="Mental health services"/>
    <m/>
    <m/>
    <m/>
    <s v="Transportation"/>
    <m/>
    <m/>
    <m/>
    <s v="Job opportunities"/>
    <m/>
    <m/>
    <m/>
    <n v="3"/>
    <n v="1"/>
    <m/>
    <n v="0"/>
    <n v="1"/>
    <n v="0"/>
    <n v="0"/>
    <n v="0"/>
    <n v="1"/>
    <n v="0"/>
    <n v="0"/>
    <n v="0"/>
    <n v="1"/>
    <n v="0"/>
    <n v="0"/>
    <m/>
    <m/>
    <n v="3"/>
    <n v="3"/>
    <s v="Correct"/>
    <x v="0"/>
    <x v="73"/>
    <x v="2"/>
    <x v="170"/>
    <x v="1"/>
    <x v="1"/>
    <m/>
    <x v="0"/>
    <x v="1"/>
    <x v="0"/>
    <x v="2"/>
    <x v="3"/>
    <s v="Yes"/>
    <m/>
  </r>
  <r>
    <n v="792"/>
    <m/>
    <m/>
    <s v="Smoking cessation programs"/>
    <m/>
    <s v="Recreation facilities"/>
    <m/>
    <m/>
    <m/>
    <m/>
    <m/>
    <s v="Safe places to walk/play"/>
    <m/>
    <m/>
    <n v="3"/>
    <n v="1"/>
    <m/>
    <n v="0"/>
    <n v="0"/>
    <n v="1"/>
    <n v="0"/>
    <n v="1"/>
    <n v="0"/>
    <n v="0"/>
    <n v="0"/>
    <n v="0"/>
    <n v="0"/>
    <n v="1"/>
    <n v="0"/>
    <m/>
    <m/>
    <n v="3"/>
    <n v="3"/>
    <s v="Correct"/>
    <x v="0"/>
    <x v="13"/>
    <x v="2"/>
    <x v="170"/>
    <x v="1"/>
    <x v="1"/>
    <s v="English"/>
    <x v="5"/>
    <x v="7"/>
    <x v="0"/>
    <x v="2"/>
    <x v="3"/>
    <s v="Yes"/>
    <m/>
  </r>
  <r>
    <n v="793"/>
    <m/>
    <m/>
    <m/>
    <m/>
    <m/>
    <m/>
    <m/>
    <m/>
    <m/>
    <m/>
    <m/>
    <m/>
    <m/>
    <n v="0"/>
    <e v="#DIV/0!"/>
    <m/>
    <n v="0"/>
    <n v="0"/>
    <n v="0"/>
    <n v="0"/>
    <n v="0"/>
    <n v="0"/>
    <n v="0"/>
    <n v="0"/>
    <n v="0"/>
    <n v="0"/>
    <n v="0"/>
    <n v="0"/>
    <m/>
    <m/>
    <n v="0"/>
    <n v="0"/>
    <s v="Correct"/>
    <x v="0"/>
    <x v="19"/>
    <x v="2"/>
    <x v="102"/>
    <x v="1"/>
    <x v="0"/>
    <s v="English"/>
    <x v="3"/>
    <x v="3"/>
    <x v="2"/>
    <x v="2"/>
    <x v="3"/>
    <s v="Yes"/>
    <m/>
  </r>
  <r>
    <n v="794"/>
    <s v="Clean air &amp; water"/>
    <m/>
    <m/>
    <m/>
    <m/>
    <s v="Transportation"/>
    <m/>
    <m/>
    <m/>
    <m/>
    <m/>
    <m/>
    <m/>
    <n v="2"/>
    <n v="1.5"/>
    <m/>
    <n v="1"/>
    <n v="0"/>
    <n v="0"/>
    <n v="0"/>
    <n v="0"/>
    <n v="1"/>
    <n v="0"/>
    <n v="0"/>
    <n v="0"/>
    <n v="0"/>
    <n v="0"/>
    <n v="0"/>
    <m/>
    <m/>
    <n v="2"/>
    <n v="2"/>
    <s v="Correct"/>
    <x v="0"/>
    <x v="60"/>
    <x v="2"/>
    <x v="170"/>
    <x v="1"/>
    <x v="1"/>
    <s v="English"/>
    <x v="3"/>
    <x v="6"/>
    <x v="2"/>
    <x v="2"/>
    <x v="3"/>
    <s v="Yes"/>
    <m/>
  </r>
  <r>
    <n v="795"/>
    <m/>
    <s v="Mental health services"/>
    <m/>
    <s v="Drug &amp; alcohol rehabilitation services"/>
    <m/>
    <m/>
    <m/>
    <m/>
    <m/>
    <s v="Job opportunities"/>
    <m/>
    <m/>
    <m/>
    <n v="3"/>
    <n v="1"/>
    <m/>
    <n v="0"/>
    <n v="1"/>
    <n v="0"/>
    <n v="1"/>
    <n v="0"/>
    <n v="0"/>
    <n v="0"/>
    <n v="0"/>
    <n v="0"/>
    <n v="1"/>
    <n v="0"/>
    <n v="0"/>
    <m/>
    <m/>
    <n v="3"/>
    <n v="3"/>
    <s v="Correct"/>
    <x v="0"/>
    <x v="60"/>
    <x v="2"/>
    <x v="173"/>
    <x v="1"/>
    <x v="0"/>
    <s v="English"/>
    <x v="3"/>
    <x v="0"/>
    <x v="2"/>
    <x v="2"/>
    <x v="3"/>
    <s v="Yes"/>
    <m/>
  </r>
  <r>
    <n v="796"/>
    <m/>
    <m/>
    <m/>
    <m/>
    <m/>
    <m/>
    <s v="Healthier food choices"/>
    <m/>
    <s v="Weight loss programs"/>
    <m/>
    <m/>
    <m/>
    <m/>
    <n v="2"/>
    <n v="1.5"/>
    <m/>
    <n v="0"/>
    <n v="0"/>
    <n v="0"/>
    <n v="0"/>
    <n v="0"/>
    <n v="0"/>
    <n v="1"/>
    <n v="0"/>
    <n v="1"/>
    <n v="0"/>
    <n v="0"/>
    <n v="0"/>
    <m/>
    <m/>
    <n v="2"/>
    <n v="2"/>
    <s v="Correct"/>
    <x v="0"/>
    <x v="83"/>
    <x v="2"/>
    <x v="102"/>
    <x v="1"/>
    <x v="1"/>
    <s v="English"/>
    <x v="5"/>
    <x v="4"/>
    <x v="2"/>
    <x v="2"/>
    <x v="3"/>
    <s v="Yes"/>
    <m/>
  </r>
  <r>
    <n v="797"/>
    <m/>
    <m/>
    <m/>
    <m/>
    <m/>
    <m/>
    <m/>
    <m/>
    <m/>
    <m/>
    <m/>
    <m/>
    <m/>
    <n v="0"/>
    <e v="#DIV/0!"/>
    <m/>
    <n v="0"/>
    <n v="0"/>
    <n v="0"/>
    <n v="0"/>
    <n v="0"/>
    <n v="0"/>
    <n v="0"/>
    <n v="0"/>
    <n v="0"/>
    <n v="0"/>
    <n v="0"/>
    <n v="0"/>
    <m/>
    <m/>
    <n v="0"/>
    <n v="0"/>
    <s v="Correct"/>
    <x v="1"/>
    <x v="73"/>
    <x v="2"/>
    <x v="170"/>
    <x v="1"/>
    <x v="0"/>
    <s v="English"/>
    <x v="3"/>
    <x v="4"/>
    <x v="2"/>
    <x v="2"/>
    <x v="3"/>
    <s v="No"/>
    <m/>
  </r>
  <r>
    <n v="798"/>
    <m/>
    <m/>
    <m/>
    <s v="Drug &amp; alcohol rehabilitation services"/>
    <m/>
    <s v="Transportation"/>
    <m/>
    <m/>
    <m/>
    <m/>
    <m/>
    <m/>
    <m/>
    <n v="2"/>
    <n v="1.5"/>
    <m/>
    <n v="0"/>
    <n v="0"/>
    <n v="0"/>
    <n v="1"/>
    <n v="0"/>
    <n v="1"/>
    <n v="0"/>
    <n v="0"/>
    <n v="0"/>
    <n v="0"/>
    <n v="0"/>
    <n v="0"/>
    <m/>
    <m/>
    <n v="2"/>
    <n v="2"/>
    <s v="Correct"/>
    <x v="1"/>
    <x v="84"/>
    <x v="2"/>
    <x v="171"/>
    <x v="1"/>
    <x v="1"/>
    <s v="English"/>
    <x v="2"/>
    <x v="7"/>
    <x v="2"/>
    <x v="2"/>
    <x v="3"/>
    <s v="No"/>
    <m/>
  </r>
  <r>
    <n v="799"/>
    <s v="Clean air &amp; water"/>
    <s v="Mental health services"/>
    <m/>
    <m/>
    <s v="Recreation facilities"/>
    <m/>
    <m/>
    <m/>
    <m/>
    <m/>
    <m/>
    <m/>
    <m/>
    <n v="3"/>
    <n v="1"/>
    <m/>
    <n v="1"/>
    <n v="1"/>
    <n v="0"/>
    <n v="0"/>
    <n v="1"/>
    <n v="0"/>
    <n v="0"/>
    <n v="0"/>
    <n v="0"/>
    <n v="0"/>
    <n v="0"/>
    <n v="0"/>
    <m/>
    <m/>
    <n v="3"/>
    <n v="3"/>
    <s v="Correct"/>
    <x v="1"/>
    <x v="2"/>
    <x v="2"/>
    <x v="171"/>
    <x v="1"/>
    <x v="1"/>
    <s v="English"/>
    <x v="5"/>
    <x v="0"/>
    <x v="2"/>
    <x v="2"/>
    <x v="3"/>
    <s v="Yes"/>
    <m/>
  </r>
  <r>
    <n v="800"/>
    <s v="Clean air &amp; water"/>
    <m/>
    <m/>
    <m/>
    <s v="Recreation facilities"/>
    <m/>
    <m/>
    <m/>
    <m/>
    <m/>
    <m/>
    <m/>
    <m/>
    <n v="2"/>
    <n v="1.5"/>
    <m/>
    <n v="1"/>
    <n v="0"/>
    <n v="0"/>
    <n v="0"/>
    <n v="1"/>
    <n v="0"/>
    <n v="0"/>
    <n v="0"/>
    <n v="0"/>
    <n v="0"/>
    <n v="0"/>
    <n v="0"/>
    <m/>
    <m/>
    <n v="2"/>
    <n v="2"/>
    <s v="Correct"/>
    <x v="1"/>
    <x v="18"/>
    <x v="2"/>
    <x v="171"/>
    <x v="1"/>
    <x v="1"/>
    <s v="English"/>
    <x v="4"/>
    <x v="2"/>
    <x v="2"/>
    <x v="2"/>
    <x v="3"/>
    <s v="Yes"/>
    <m/>
  </r>
  <r>
    <n v="801"/>
    <s v="Clean air &amp; water"/>
    <m/>
    <m/>
    <m/>
    <s v="Recreation facilities"/>
    <m/>
    <m/>
    <m/>
    <s v="Weight loss programs"/>
    <m/>
    <s v="Safe places to walk/play"/>
    <m/>
    <m/>
    <n v="4"/>
    <n v="0.75"/>
    <m/>
    <n v="0.75"/>
    <n v="0"/>
    <n v="0"/>
    <n v="0"/>
    <n v="0.75"/>
    <n v="0"/>
    <n v="0"/>
    <n v="0"/>
    <n v="0.75"/>
    <n v="0"/>
    <n v="0.75"/>
    <n v="0"/>
    <m/>
    <m/>
    <n v="3"/>
    <n v="4"/>
    <s v="Correct"/>
    <x v="0"/>
    <x v="45"/>
    <x v="2"/>
    <x v="170"/>
    <x v="1"/>
    <x v="1"/>
    <s v="English"/>
    <x v="5"/>
    <x v="0"/>
    <x v="2"/>
    <x v="1"/>
    <x v="3"/>
    <s v="Yes"/>
    <m/>
  </r>
  <r>
    <n v="802"/>
    <m/>
    <m/>
    <s v="Smoking cessation programs"/>
    <m/>
    <m/>
    <s v="Transportation"/>
    <m/>
    <m/>
    <m/>
    <m/>
    <s v="Safe places to walk/play"/>
    <m/>
    <m/>
    <n v="3"/>
    <n v="1"/>
    <m/>
    <n v="0"/>
    <n v="0"/>
    <n v="1"/>
    <n v="0"/>
    <n v="0"/>
    <n v="1"/>
    <n v="0"/>
    <n v="0"/>
    <n v="0"/>
    <n v="0"/>
    <n v="1"/>
    <n v="0"/>
    <m/>
    <m/>
    <n v="3"/>
    <n v="3"/>
    <s v="Correct"/>
    <x v="0"/>
    <x v="75"/>
    <x v="2"/>
    <x v="169"/>
    <x v="7"/>
    <x v="1"/>
    <s v="English"/>
    <x v="4"/>
    <x v="7"/>
    <x v="2"/>
    <x v="2"/>
    <x v="3"/>
    <m/>
    <m/>
  </r>
  <r>
    <n v="803"/>
    <m/>
    <m/>
    <m/>
    <m/>
    <s v="Recreation facilities"/>
    <s v="Transportation"/>
    <s v="Healthier food choices"/>
    <m/>
    <m/>
    <m/>
    <m/>
    <m/>
    <m/>
    <n v="3"/>
    <n v="1"/>
    <m/>
    <n v="0"/>
    <n v="0"/>
    <n v="0"/>
    <n v="0"/>
    <n v="1"/>
    <n v="1"/>
    <n v="1"/>
    <n v="0"/>
    <n v="0"/>
    <n v="0"/>
    <n v="0"/>
    <n v="0"/>
    <m/>
    <m/>
    <n v="3"/>
    <n v="3"/>
    <s v="Correct"/>
    <x v="0"/>
    <x v="49"/>
    <x v="2"/>
    <x v="170"/>
    <x v="1"/>
    <x v="0"/>
    <s v="English"/>
    <x v="1"/>
    <x v="7"/>
    <x v="2"/>
    <x v="2"/>
    <x v="3"/>
    <s v="Yes"/>
    <m/>
  </r>
  <r>
    <n v="804"/>
    <m/>
    <m/>
    <m/>
    <m/>
    <s v="Recreation facilities"/>
    <m/>
    <s v="Healthier food choices"/>
    <m/>
    <m/>
    <m/>
    <m/>
    <m/>
    <m/>
    <n v="2"/>
    <n v="1.5"/>
    <m/>
    <n v="0"/>
    <n v="0"/>
    <n v="0"/>
    <n v="0"/>
    <n v="1"/>
    <n v="0"/>
    <n v="1"/>
    <n v="0"/>
    <n v="0"/>
    <n v="0"/>
    <n v="0"/>
    <n v="0"/>
    <m/>
    <m/>
    <n v="2"/>
    <n v="2"/>
    <s v="Correct"/>
    <x v="0"/>
    <x v="2"/>
    <x v="2"/>
    <x v="175"/>
    <x v="1"/>
    <x v="1"/>
    <s v="English"/>
    <x v="4"/>
    <x v="6"/>
    <x v="2"/>
    <x v="2"/>
    <x v="3"/>
    <s v="Yes"/>
    <m/>
  </r>
  <r>
    <n v="805"/>
    <s v="Clean air &amp; water"/>
    <s v="Mental health services"/>
    <m/>
    <s v="Drug &amp; alcohol rehabilitation services"/>
    <m/>
    <m/>
    <m/>
    <m/>
    <m/>
    <m/>
    <m/>
    <m/>
    <m/>
    <n v="3"/>
    <n v="1"/>
    <m/>
    <n v="1"/>
    <n v="1"/>
    <n v="0"/>
    <n v="1"/>
    <n v="0"/>
    <n v="0"/>
    <n v="0"/>
    <n v="0"/>
    <n v="0"/>
    <n v="0"/>
    <n v="0"/>
    <n v="0"/>
    <m/>
    <m/>
    <n v="3"/>
    <n v="3"/>
    <s v="Correct"/>
    <x v="0"/>
    <x v="51"/>
    <x v="2"/>
    <x v="174"/>
    <x v="1"/>
    <x v="1"/>
    <s v="English"/>
    <x v="4"/>
    <x v="6"/>
    <x v="2"/>
    <x v="2"/>
    <x v="3"/>
    <s v="No"/>
    <m/>
  </r>
  <r>
    <n v="806"/>
    <s v="Clean air &amp; water"/>
    <s v="Mental health services"/>
    <s v="Smoking cessation programs"/>
    <m/>
    <m/>
    <m/>
    <m/>
    <m/>
    <m/>
    <m/>
    <m/>
    <m/>
    <m/>
    <n v="3"/>
    <n v="1"/>
    <m/>
    <n v="1"/>
    <n v="1"/>
    <n v="1"/>
    <n v="0"/>
    <n v="0"/>
    <n v="0"/>
    <n v="0"/>
    <n v="0"/>
    <n v="0"/>
    <n v="0"/>
    <n v="0"/>
    <n v="0"/>
    <m/>
    <m/>
    <n v="3"/>
    <n v="3"/>
    <s v="Correct"/>
    <x v="0"/>
    <x v="45"/>
    <x v="2"/>
    <x v="175"/>
    <x v="1"/>
    <x v="1"/>
    <s v="English"/>
    <x v="2"/>
    <x v="0"/>
    <x v="2"/>
    <x v="2"/>
    <x v="3"/>
    <s v="No"/>
    <m/>
  </r>
  <r>
    <n v="807"/>
    <m/>
    <s v="Mental health services"/>
    <m/>
    <m/>
    <m/>
    <m/>
    <m/>
    <m/>
    <m/>
    <m/>
    <m/>
    <m/>
    <m/>
    <n v="1"/>
    <n v="3"/>
    <m/>
    <n v="0"/>
    <n v="1"/>
    <n v="0"/>
    <n v="0"/>
    <n v="0"/>
    <n v="0"/>
    <n v="0"/>
    <n v="0"/>
    <n v="0"/>
    <n v="0"/>
    <n v="0"/>
    <n v="0"/>
    <m/>
    <m/>
    <n v="1"/>
    <n v="1"/>
    <s v="Correct"/>
    <x v="0"/>
    <x v="49"/>
    <x v="2"/>
    <x v="102"/>
    <x v="1"/>
    <x v="0"/>
    <s v="English"/>
    <x v="6"/>
    <x v="4"/>
    <x v="2"/>
    <x v="2"/>
    <x v="3"/>
    <m/>
    <m/>
  </r>
  <r>
    <n v="808"/>
    <m/>
    <m/>
    <m/>
    <m/>
    <m/>
    <m/>
    <m/>
    <m/>
    <m/>
    <m/>
    <m/>
    <m/>
    <m/>
    <n v="0"/>
    <e v="#DIV/0!"/>
    <m/>
    <n v="0"/>
    <n v="0"/>
    <n v="0"/>
    <n v="0"/>
    <n v="0"/>
    <n v="0"/>
    <n v="0"/>
    <n v="0"/>
    <n v="0"/>
    <n v="0"/>
    <n v="0"/>
    <n v="0"/>
    <m/>
    <m/>
    <n v="0"/>
    <n v="0"/>
    <s v="Correct"/>
    <x v="1"/>
    <x v="68"/>
    <x v="2"/>
    <x v="102"/>
    <x v="1"/>
    <x v="1"/>
    <s v="English"/>
    <x v="6"/>
    <x v="4"/>
    <x v="2"/>
    <x v="2"/>
    <x v="3"/>
    <s v="No"/>
    <m/>
  </r>
  <r>
    <n v="809"/>
    <s v="Clean air &amp; water"/>
    <s v="Mental health services"/>
    <m/>
    <m/>
    <m/>
    <m/>
    <m/>
    <m/>
    <s v="Weight loss programs"/>
    <m/>
    <m/>
    <m/>
    <m/>
    <n v="3"/>
    <n v="1"/>
    <m/>
    <n v="1"/>
    <n v="1"/>
    <n v="0"/>
    <n v="0"/>
    <n v="0"/>
    <n v="0"/>
    <n v="0"/>
    <n v="0"/>
    <n v="1"/>
    <n v="0"/>
    <n v="0"/>
    <n v="0"/>
    <m/>
    <m/>
    <n v="3"/>
    <n v="3"/>
    <s v="Correct"/>
    <x v="1"/>
    <x v="74"/>
    <x v="2"/>
    <x v="102"/>
    <x v="1"/>
    <x v="1"/>
    <s v="English"/>
    <x v="6"/>
    <x v="7"/>
    <x v="2"/>
    <x v="2"/>
    <x v="3"/>
    <s v="No"/>
    <m/>
  </r>
  <r>
    <n v="810"/>
    <s v="Clean air &amp; water"/>
    <s v="Mental health services"/>
    <m/>
    <m/>
    <m/>
    <m/>
    <s v="Healthier food choices"/>
    <m/>
    <m/>
    <m/>
    <m/>
    <m/>
    <m/>
    <n v="3"/>
    <n v="1"/>
    <m/>
    <n v="1"/>
    <n v="1"/>
    <n v="0"/>
    <n v="0"/>
    <n v="0"/>
    <n v="0"/>
    <n v="1"/>
    <n v="0"/>
    <n v="0"/>
    <n v="0"/>
    <n v="0"/>
    <n v="0"/>
    <m/>
    <m/>
    <n v="3"/>
    <n v="3"/>
    <s v="Correct"/>
    <x v="0"/>
    <x v="21"/>
    <x v="2"/>
    <x v="102"/>
    <x v="1"/>
    <x v="1"/>
    <s v="English"/>
    <x v="2"/>
    <x v="0"/>
    <x v="2"/>
    <x v="2"/>
    <x v="3"/>
    <s v="Yes"/>
    <m/>
  </r>
  <r>
    <n v="811"/>
    <m/>
    <s v="Mental health services"/>
    <s v="Smoking cessation programs"/>
    <m/>
    <m/>
    <m/>
    <m/>
    <s v="Safe childcare options"/>
    <m/>
    <m/>
    <m/>
    <m/>
    <m/>
    <n v="3"/>
    <n v="1"/>
    <m/>
    <n v="0"/>
    <n v="1"/>
    <n v="1"/>
    <n v="0"/>
    <n v="0"/>
    <n v="0"/>
    <n v="0"/>
    <n v="1"/>
    <n v="0"/>
    <n v="0"/>
    <n v="0"/>
    <n v="0"/>
    <m/>
    <m/>
    <n v="3"/>
    <n v="3"/>
    <s v="Correct"/>
    <x v="0"/>
    <x v="68"/>
    <x v="2"/>
    <x v="102"/>
    <x v="1"/>
    <x v="1"/>
    <s v="English"/>
    <x v="4"/>
    <x v="2"/>
    <x v="2"/>
    <x v="2"/>
    <x v="3"/>
    <s v="No"/>
    <m/>
  </r>
  <r>
    <n v="812"/>
    <m/>
    <m/>
    <m/>
    <m/>
    <m/>
    <m/>
    <m/>
    <m/>
    <m/>
    <m/>
    <m/>
    <m/>
    <m/>
    <n v="0"/>
    <e v="#DIV/0!"/>
    <m/>
    <n v="0"/>
    <n v="0"/>
    <n v="0"/>
    <n v="0"/>
    <n v="0"/>
    <n v="0"/>
    <n v="0"/>
    <n v="0"/>
    <n v="0"/>
    <n v="0"/>
    <n v="0"/>
    <n v="0"/>
    <m/>
    <m/>
    <n v="0"/>
    <n v="0"/>
    <s v="Correct"/>
    <x v="1"/>
    <x v="68"/>
    <x v="2"/>
    <x v="102"/>
    <x v="1"/>
    <x v="1"/>
    <s v="English"/>
    <x v="6"/>
    <x v="0"/>
    <x v="2"/>
    <x v="2"/>
    <x v="3"/>
    <s v="No"/>
    <m/>
  </r>
  <r>
    <n v="813"/>
    <m/>
    <s v="Mental health services"/>
    <m/>
    <m/>
    <m/>
    <m/>
    <s v="Healthier food choices"/>
    <m/>
    <m/>
    <m/>
    <m/>
    <m/>
    <m/>
    <n v="2"/>
    <n v="1.5"/>
    <m/>
    <n v="0"/>
    <n v="1"/>
    <n v="0"/>
    <n v="0"/>
    <n v="0"/>
    <n v="0"/>
    <n v="1"/>
    <n v="0"/>
    <n v="0"/>
    <n v="0"/>
    <n v="0"/>
    <n v="0"/>
    <m/>
    <m/>
    <n v="2"/>
    <n v="2"/>
    <s v="Correct"/>
    <x v="0"/>
    <x v="79"/>
    <x v="2"/>
    <x v="102"/>
    <x v="1"/>
    <x v="1"/>
    <s v="English"/>
    <x v="5"/>
    <x v="7"/>
    <x v="2"/>
    <x v="2"/>
    <x v="3"/>
    <s v="No"/>
    <m/>
  </r>
  <r>
    <n v="814"/>
    <m/>
    <s v="Mental health services"/>
    <m/>
    <m/>
    <m/>
    <s v="Transportation"/>
    <m/>
    <m/>
    <m/>
    <m/>
    <m/>
    <m/>
    <m/>
    <n v="2"/>
    <n v="1.5"/>
    <m/>
    <n v="0"/>
    <n v="1"/>
    <n v="0"/>
    <n v="0"/>
    <n v="0"/>
    <n v="1"/>
    <n v="0"/>
    <n v="0"/>
    <n v="0"/>
    <n v="0"/>
    <n v="0"/>
    <n v="0"/>
    <m/>
    <m/>
    <n v="2"/>
    <n v="2"/>
    <s v="Correct"/>
    <x v="1"/>
    <x v="51"/>
    <x v="2"/>
    <x v="102"/>
    <x v="1"/>
    <x v="1"/>
    <s v="English"/>
    <x v="0"/>
    <x v="7"/>
    <x v="2"/>
    <x v="2"/>
    <x v="3"/>
    <s v="No"/>
    <m/>
  </r>
  <r>
    <n v="815"/>
    <s v="Clean air &amp; water"/>
    <s v="Mental health services"/>
    <m/>
    <m/>
    <m/>
    <m/>
    <m/>
    <m/>
    <m/>
    <m/>
    <m/>
    <m/>
    <m/>
    <n v="2"/>
    <n v="1.5"/>
    <m/>
    <n v="1"/>
    <n v="1"/>
    <n v="0"/>
    <n v="0"/>
    <n v="0"/>
    <n v="0"/>
    <n v="0"/>
    <n v="0"/>
    <n v="0"/>
    <n v="0"/>
    <n v="0"/>
    <n v="0"/>
    <m/>
    <m/>
    <n v="2"/>
    <n v="2"/>
    <s v="Correct"/>
    <x v="0"/>
    <x v="68"/>
    <x v="2"/>
    <x v="102"/>
    <x v="1"/>
    <x v="1"/>
    <s v="English"/>
    <x v="5"/>
    <x v="3"/>
    <x v="2"/>
    <x v="2"/>
    <x v="3"/>
    <s v="No"/>
    <m/>
  </r>
  <r>
    <n v="816"/>
    <s v="Clean air &amp; water"/>
    <s v="Mental health services"/>
    <m/>
    <m/>
    <m/>
    <s v="Transportation"/>
    <m/>
    <m/>
    <m/>
    <m/>
    <m/>
    <m/>
    <m/>
    <n v="3"/>
    <n v="1"/>
    <m/>
    <n v="1"/>
    <n v="1"/>
    <n v="0"/>
    <n v="0"/>
    <n v="0"/>
    <n v="1"/>
    <n v="0"/>
    <n v="0"/>
    <n v="0"/>
    <n v="0"/>
    <n v="0"/>
    <n v="0"/>
    <m/>
    <m/>
    <n v="3"/>
    <n v="3"/>
    <s v="Correct"/>
    <x v="0"/>
    <x v="71"/>
    <x v="2"/>
    <x v="102"/>
    <x v="1"/>
    <x v="1"/>
    <s v="English"/>
    <x v="4"/>
    <x v="4"/>
    <x v="2"/>
    <x v="2"/>
    <x v="3"/>
    <s v="No"/>
    <m/>
  </r>
  <r>
    <n v="817"/>
    <m/>
    <m/>
    <m/>
    <m/>
    <m/>
    <s v="Transportation"/>
    <m/>
    <m/>
    <m/>
    <m/>
    <m/>
    <m/>
    <m/>
    <n v="1"/>
    <n v="3"/>
    <m/>
    <n v="0"/>
    <n v="0"/>
    <n v="0"/>
    <n v="0"/>
    <n v="0"/>
    <n v="1"/>
    <n v="0"/>
    <n v="0"/>
    <n v="0"/>
    <n v="0"/>
    <n v="0"/>
    <n v="0"/>
    <m/>
    <m/>
    <n v="1"/>
    <n v="1"/>
    <s v="Correct"/>
    <x v="0"/>
    <x v="71"/>
    <x v="2"/>
    <x v="102"/>
    <x v="1"/>
    <x v="0"/>
    <s v="English"/>
    <x v="5"/>
    <x v="7"/>
    <x v="2"/>
    <x v="2"/>
    <x v="3"/>
    <s v="No"/>
    <m/>
  </r>
  <r>
    <n v="818"/>
    <m/>
    <m/>
    <m/>
    <m/>
    <m/>
    <m/>
    <m/>
    <m/>
    <m/>
    <m/>
    <m/>
    <m/>
    <m/>
    <n v="0"/>
    <e v="#DIV/0!"/>
    <m/>
    <n v="0"/>
    <n v="0"/>
    <n v="0"/>
    <n v="0"/>
    <n v="0"/>
    <n v="0"/>
    <n v="0"/>
    <n v="0"/>
    <n v="0"/>
    <n v="0"/>
    <n v="0"/>
    <n v="0"/>
    <m/>
    <m/>
    <n v="0"/>
    <n v="0"/>
    <s v="Correct"/>
    <x v="1"/>
    <x v="71"/>
    <x v="2"/>
    <x v="102"/>
    <x v="1"/>
    <x v="1"/>
    <s v="English"/>
    <x v="6"/>
    <x v="7"/>
    <x v="2"/>
    <x v="2"/>
    <x v="3"/>
    <s v="No"/>
    <m/>
  </r>
  <r>
    <n v="819"/>
    <m/>
    <m/>
    <s v="Smoking cessation programs"/>
    <m/>
    <m/>
    <m/>
    <m/>
    <m/>
    <s v="Weight loss programs"/>
    <m/>
    <s v="Safe places to walk/play"/>
    <m/>
    <m/>
    <n v="3"/>
    <n v="1"/>
    <m/>
    <n v="0"/>
    <n v="0"/>
    <n v="1"/>
    <n v="0"/>
    <n v="0"/>
    <n v="0"/>
    <n v="0"/>
    <n v="0"/>
    <n v="1"/>
    <n v="0"/>
    <n v="1"/>
    <n v="0"/>
    <m/>
    <m/>
    <n v="3"/>
    <n v="3"/>
    <s v="Correct"/>
    <x v="0"/>
    <x v="67"/>
    <x v="2"/>
    <x v="102"/>
    <x v="1"/>
    <x v="1"/>
    <s v="English"/>
    <x v="0"/>
    <x v="7"/>
    <x v="2"/>
    <x v="2"/>
    <x v="3"/>
    <s v="No"/>
    <m/>
  </r>
  <r>
    <n v="820"/>
    <m/>
    <s v="Mental health services"/>
    <m/>
    <s v="Drug &amp; alcohol rehabilitation services"/>
    <m/>
    <m/>
    <m/>
    <m/>
    <s v="Weight loss programs"/>
    <m/>
    <m/>
    <m/>
    <m/>
    <n v="3"/>
    <n v="1"/>
    <m/>
    <n v="0"/>
    <n v="1"/>
    <n v="0"/>
    <n v="1"/>
    <n v="0"/>
    <n v="0"/>
    <n v="0"/>
    <n v="0"/>
    <n v="1"/>
    <n v="0"/>
    <n v="0"/>
    <n v="0"/>
    <m/>
    <m/>
    <n v="3"/>
    <n v="3"/>
    <s v="Correct"/>
    <x v="1"/>
    <x v="51"/>
    <x v="2"/>
    <x v="102"/>
    <x v="1"/>
    <x v="1"/>
    <s v="English"/>
    <x v="0"/>
    <x v="7"/>
    <x v="2"/>
    <x v="2"/>
    <x v="3"/>
    <s v="No"/>
    <m/>
  </r>
  <r>
    <n v="821"/>
    <s v="Clean air &amp; water"/>
    <m/>
    <m/>
    <m/>
    <m/>
    <m/>
    <s v="Healthier food choices"/>
    <m/>
    <m/>
    <m/>
    <m/>
    <m/>
    <m/>
    <n v="2"/>
    <n v="1.5"/>
    <m/>
    <n v="1"/>
    <n v="0"/>
    <n v="0"/>
    <n v="0"/>
    <n v="0"/>
    <n v="0"/>
    <n v="1"/>
    <n v="0"/>
    <n v="0"/>
    <n v="0"/>
    <n v="0"/>
    <n v="0"/>
    <m/>
    <m/>
    <n v="2"/>
    <n v="2"/>
    <s v="Correct"/>
    <x v="0"/>
    <x v="45"/>
    <x v="2"/>
    <x v="102"/>
    <x v="1"/>
    <x v="1"/>
    <s v="English"/>
    <x v="5"/>
    <x v="6"/>
    <x v="2"/>
    <x v="2"/>
    <x v="3"/>
    <s v="No"/>
    <m/>
  </r>
  <r>
    <n v="822"/>
    <m/>
    <m/>
    <m/>
    <m/>
    <m/>
    <m/>
    <s v="Healthier food choices"/>
    <m/>
    <m/>
    <m/>
    <s v="Safe places to walk/play"/>
    <m/>
    <m/>
    <n v="2"/>
    <n v="1.5"/>
    <m/>
    <n v="0"/>
    <n v="0"/>
    <n v="0"/>
    <n v="0"/>
    <n v="0"/>
    <n v="0"/>
    <n v="1"/>
    <n v="0"/>
    <n v="0"/>
    <n v="0"/>
    <n v="1"/>
    <n v="0"/>
    <m/>
    <m/>
    <n v="2"/>
    <n v="2"/>
    <s v="Correct"/>
    <x v="2"/>
    <x v="72"/>
    <x v="2"/>
    <x v="102"/>
    <x v="1"/>
    <x v="1"/>
    <s v="English"/>
    <x v="6"/>
    <x v="0"/>
    <x v="2"/>
    <x v="2"/>
    <x v="3"/>
    <s v="No"/>
    <m/>
  </r>
  <r>
    <n v="823"/>
    <m/>
    <m/>
    <m/>
    <m/>
    <m/>
    <m/>
    <s v="Healthier food choices"/>
    <m/>
    <m/>
    <m/>
    <s v="Safe places to walk/play"/>
    <m/>
    <m/>
    <n v="2"/>
    <n v="1.5"/>
    <m/>
    <n v="0"/>
    <n v="0"/>
    <n v="0"/>
    <n v="0"/>
    <n v="0"/>
    <n v="0"/>
    <n v="1"/>
    <n v="0"/>
    <n v="0"/>
    <n v="0"/>
    <n v="1"/>
    <n v="0"/>
    <m/>
    <m/>
    <n v="2"/>
    <n v="2"/>
    <s v="Correct"/>
    <x v="1"/>
    <x v="72"/>
    <x v="2"/>
    <x v="11"/>
    <x v="2"/>
    <x v="0"/>
    <m/>
    <x v="3"/>
    <x v="4"/>
    <x v="3"/>
    <x v="0"/>
    <x v="3"/>
    <m/>
    <m/>
  </r>
  <r>
    <n v="824"/>
    <s v="Clean air &amp; water"/>
    <m/>
    <m/>
    <m/>
    <m/>
    <s v="Transportation"/>
    <s v="Healthier food choices"/>
    <m/>
    <m/>
    <m/>
    <m/>
    <m/>
    <m/>
    <n v="3"/>
    <n v="1"/>
    <m/>
    <n v="1"/>
    <n v="0"/>
    <n v="0"/>
    <n v="0"/>
    <n v="0"/>
    <n v="1"/>
    <n v="1"/>
    <n v="0"/>
    <n v="0"/>
    <n v="0"/>
    <n v="0"/>
    <n v="0"/>
    <m/>
    <m/>
    <n v="3"/>
    <n v="3"/>
    <s v="Correct"/>
    <x v="0"/>
    <x v="68"/>
    <x v="2"/>
    <x v="102"/>
    <x v="1"/>
    <x v="1"/>
    <s v="English"/>
    <x v="5"/>
    <x v="4"/>
    <x v="2"/>
    <x v="2"/>
    <x v="3"/>
    <s v="No"/>
    <m/>
  </r>
  <r>
    <n v="825"/>
    <m/>
    <s v="Mental health services"/>
    <m/>
    <s v="Drug &amp; alcohol rehabilitation services"/>
    <m/>
    <s v="Transportation"/>
    <m/>
    <m/>
    <m/>
    <m/>
    <m/>
    <m/>
    <m/>
    <n v="3"/>
    <n v="1"/>
    <m/>
    <n v="0"/>
    <n v="1"/>
    <n v="0"/>
    <n v="1"/>
    <n v="0"/>
    <n v="1"/>
    <n v="0"/>
    <n v="0"/>
    <n v="0"/>
    <n v="0"/>
    <n v="0"/>
    <n v="0"/>
    <m/>
    <m/>
    <n v="3"/>
    <n v="3"/>
    <s v="Correct"/>
    <x v="1"/>
    <x v="50"/>
    <x v="2"/>
    <x v="173"/>
    <x v="1"/>
    <x v="0"/>
    <s v="English"/>
    <x v="3"/>
    <x v="7"/>
    <x v="2"/>
    <x v="0"/>
    <x v="3"/>
    <s v="No"/>
    <m/>
  </r>
  <r>
    <n v="826"/>
    <s v="Clean air &amp; water"/>
    <m/>
    <m/>
    <m/>
    <s v="Recreation facilities"/>
    <s v="Transportation"/>
    <s v="Healthier food choices"/>
    <m/>
    <m/>
    <m/>
    <m/>
    <m/>
    <m/>
    <n v="4"/>
    <n v="0.75"/>
    <m/>
    <n v="0.75"/>
    <n v="0"/>
    <n v="0"/>
    <n v="0"/>
    <n v="0.75"/>
    <n v="0.75"/>
    <n v="0.75"/>
    <n v="0"/>
    <n v="0"/>
    <n v="0"/>
    <n v="0"/>
    <n v="0"/>
    <m/>
    <m/>
    <n v="3"/>
    <n v="4"/>
    <s v="Correct"/>
    <x v="0"/>
    <x v="83"/>
    <x v="2"/>
    <x v="173"/>
    <x v="1"/>
    <x v="1"/>
    <s v="English"/>
    <x v="0"/>
    <x v="0"/>
    <x v="2"/>
    <x v="2"/>
    <x v="3"/>
    <m/>
    <m/>
  </r>
  <r>
    <n v="827"/>
    <m/>
    <s v="Mental health services"/>
    <m/>
    <s v="Drug &amp; alcohol rehabilitation services"/>
    <m/>
    <m/>
    <s v="Healthier food choices"/>
    <m/>
    <m/>
    <s v="Job opportunities"/>
    <m/>
    <m/>
    <m/>
    <n v="4"/>
    <n v="0.75"/>
    <m/>
    <n v="0"/>
    <n v="0.75"/>
    <n v="0"/>
    <n v="0.75"/>
    <n v="0"/>
    <n v="0"/>
    <n v="0.75"/>
    <n v="0"/>
    <n v="0"/>
    <n v="0.75"/>
    <n v="0"/>
    <n v="0"/>
    <m/>
    <m/>
    <n v="3"/>
    <n v="4"/>
    <s v="Correct"/>
    <x v="0"/>
    <x v="46"/>
    <x v="0"/>
    <x v="83"/>
    <x v="1"/>
    <x v="1"/>
    <s v="English"/>
    <x v="4"/>
    <x v="2"/>
    <x v="0"/>
    <x v="2"/>
    <x v="3"/>
    <s v="No"/>
    <m/>
  </r>
  <r>
    <n v="828"/>
    <s v="Clean air &amp; water"/>
    <m/>
    <m/>
    <m/>
    <m/>
    <m/>
    <m/>
    <m/>
    <m/>
    <m/>
    <m/>
    <m/>
    <m/>
    <n v="1"/>
    <n v="3"/>
    <m/>
    <n v="1"/>
    <n v="0"/>
    <n v="0"/>
    <n v="0"/>
    <n v="0"/>
    <n v="0"/>
    <n v="0"/>
    <n v="0"/>
    <n v="0"/>
    <n v="0"/>
    <n v="0"/>
    <n v="0"/>
    <m/>
    <m/>
    <n v="1"/>
    <n v="1"/>
    <s v="Correct"/>
    <x v="1"/>
    <x v="60"/>
    <x v="0"/>
    <x v="83"/>
    <x v="1"/>
    <x v="2"/>
    <s v="English"/>
    <x v="6"/>
    <x v="0"/>
    <x v="2"/>
    <x v="2"/>
    <x v="3"/>
    <s v="No"/>
    <m/>
  </r>
  <r>
    <n v="829"/>
    <s v="Clean air &amp; water"/>
    <m/>
    <m/>
    <m/>
    <m/>
    <m/>
    <m/>
    <m/>
    <m/>
    <m/>
    <s v="Safe places to walk/play"/>
    <m/>
    <m/>
    <n v="2"/>
    <n v="1.5"/>
    <m/>
    <n v="1"/>
    <n v="0"/>
    <n v="0"/>
    <n v="0"/>
    <n v="0"/>
    <n v="0"/>
    <n v="0"/>
    <n v="0"/>
    <n v="0"/>
    <n v="0"/>
    <n v="1"/>
    <n v="0"/>
    <m/>
    <m/>
    <n v="2"/>
    <n v="2"/>
    <s v="Correct"/>
    <x v="0"/>
    <x v="70"/>
    <x v="0"/>
    <x v="147"/>
    <x v="1"/>
    <x v="1"/>
    <s v="English"/>
    <x v="3"/>
    <x v="7"/>
    <x v="2"/>
    <x v="2"/>
    <x v="3"/>
    <s v="Yes"/>
    <m/>
  </r>
  <r>
    <n v="830"/>
    <m/>
    <s v="Mental health services"/>
    <m/>
    <m/>
    <m/>
    <m/>
    <m/>
    <m/>
    <s v="Weight loss programs"/>
    <m/>
    <m/>
    <m/>
    <m/>
    <n v="2"/>
    <n v="1.5"/>
    <m/>
    <n v="0"/>
    <n v="1"/>
    <n v="0"/>
    <n v="0"/>
    <n v="0"/>
    <n v="0"/>
    <n v="0"/>
    <n v="0"/>
    <n v="1"/>
    <n v="0"/>
    <n v="0"/>
    <n v="0"/>
    <m/>
    <m/>
    <n v="2"/>
    <n v="2"/>
    <s v="Correct"/>
    <x v="0"/>
    <x v="14"/>
    <x v="0"/>
    <x v="84"/>
    <x v="1"/>
    <x v="0"/>
    <s v="English"/>
    <x v="0"/>
    <x v="7"/>
    <x v="0"/>
    <x v="2"/>
    <x v="3"/>
    <s v="Yes"/>
    <m/>
  </r>
  <r>
    <n v="831"/>
    <m/>
    <m/>
    <s v="Smoking cessation programs"/>
    <m/>
    <m/>
    <m/>
    <m/>
    <m/>
    <m/>
    <m/>
    <m/>
    <m/>
    <m/>
    <n v="1"/>
    <n v="3"/>
    <m/>
    <n v="0"/>
    <n v="0"/>
    <n v="1"/>
    <n v="0"/>
    <n v="0"/>
    <n v="0"/>
    <n v="0"/>
    <n v="0"/>
    <n v="0"/>
    <n v="0"/>
    <n v="0"/>
    <n v="0"/>
    <m/>
    <m/>
    <n v="1"/>
    <n v="1"/>
    <s v="Correct"/>
    <x v="1"/>
    <x v="23"/>
    <x v="0"/>
    <x v="22"/>
    <x v="1"/>
    <x v="1"/>
    <s v="English"/>
    <x v="5"/>
    <x v="3"/>
    <x v="0"/>
    <x v="2"/>
    <x v="3"/>
    <s v="Yes"/>
    <m/>
  </r>
  <r>
    <n v="832"/>
    <s v="Clean air &amp; water"/>
    <m/>
    <m/>
    <m/>
    <s v="Recreation facilities"/>
    <s v="Transportation"/>
    <m/>
    <m/>
    <m/>
    <m/>
    <m/>
    <m/>
    <m/>
    <n v="3"/>
    <n v="1"/>
    <m/>
    <n v="1"/>
    <n v="0"/>
    <n v="0"/>
    <n v="0"/>
    <n v="1"/>
    <n v="1"/>
    <n v="0"/>
    <n v="0"/>
    <n v="0"/>
    <n v="0"/>
    <n v="0"/>
    <n v="0"/>
    <m/>
    <m/>
    <n v="3"/>
    <n v="3"/>
    <s v="Correct"/>
    <x v="1"/>
    <x v="73"/>
    <x v="0"/>
    <x v="22"/>
    <x v="1"/>
    <x v="1"/>
    <s v="English"/>
    <x v="1"/>
    <x v="4"/>
    <x v="2"/>
    <x v="2"/>
    <x v="3"/>
    <s v="Yes"/>
    <m/>
  </r>
  <r>
    <n v="833"/>
    <s v="Clean air &amp; water"/>
    <m/>
    <m/>
    <m/>
    <m/>
    <s v="Transportation"/>
    <s v="Healthier food choices"/>
    <m/>
    <m/>
    <m/>
    <m/>
    <m/>
    <m/>
    <n v="3"/>
    <n v="1"/>
    <m/>
    <n v="1"/>
    <n v="0"/>
    <n v="0"/>
    <n v="0"/>
    <n v="0"/>
    <n v="1"/>
    <n v="1"/>
    <n v="0"/>
    <n v="0"/>
    <n v="0"/>
    <n v="0"/>
    <n v="0"/>
    <m/>
    <m/>
    <n v="3"/>
    <n v="3"/>
    <s v="Correct"/>
    <x v="0"/>
    <x v="48"/>
    <x v="0"/>
    <x v="22"/>
    <x v="1"/>
    <x v="0"/>
    <s v="English, Spanish"/>
    <x v="4"/>
    <x v="7"/>
    <x v="2"/>
    <x v="2"/>
    <x v="3"/>
    <s v="No"/>
    <m/>
  </r>
  <r>
    <n v="834"/>
    <s v="Clean air &amp; water"/>
    <m/>
    <m/>
    <m/>
    <m/>
    <m/>
    <s v="Healthier food choices"/>
    <s v="Safe childcare options"/>
    <s v="Weight loss programs"/>
    <s v="Job opportunities"/>
    <m/>
    <m/>
    <m/>
    <n v="5"/>
    <n v="0.6"/>
    <m/>
    <n v="0.6"/>
    <n v="0"/>
    <n v="0"/>
    <n v="0"/>
    <n v="0"/>
    <n v="0"/>
    <n v="0.6"/>
    <n v="0.6"/>
    <n v="0.6"/>
    <n v="0.6"/>
    <n v="0"/>
    <n v="0"/>
    <m/>
    <m/>
    <n v="3"/>
    <n v="5"/>
    <s v="Correct"/>
    <x v="0"/>
    <x v="40"/>
    <x v="0"/>
    <x v="10"/>
    <x v="2"/>
    <x v="2"/>
    <s v="English"/>
    <x v="0"/>
    <x v="7"/>
    <x v="3"/>
    <x v="0"/>
    <x v="3"/>
    <m/>
    <m/>
  </r>
  <r>
    <n v="835"/>
    <m/>
    <m/>
    <m/>
    <m/>
    <s v="Recreation facilities"/>
    <s v="Transportation"/>
    <m/>
    <m/>
    <m/>
    <m/>
    <m/>
    <m/>
    <m/>
    <n v="2"/>
    <n v="1.5"/>
    <m/>
    <n v="0"/>
    <n v="0"/>
    <n v="0"/>
    <n v="0"/>
    <n v="1"/>
    <n v="1"/>
    <n v="0"/>
    <n v="0"/>
    <n v="0"/>
    <n v="0"/>
    <n v="0"/>
    <n v="0"/>
    <m/>
    <m/>
    <n v="2"/>
    <n v="2"/>
    <s v="Correct"/>
    <x v="0"/>
    <x v="55"/>
    <x v="0"/>
    <x v="10"/>
    <x v="1"/>
    <x v="1"/>
    <s v="Chinese"/>
    <x v="5"/>
    <x v="6"/>
    <x v="0"/>
    <x v="2"/>
    <x v="3"/>
    <s v="Yes"/>
    <m/>
  </r>
  <r>
    <n v="836"/>
    <m/>
    <m/>
    <s v="Smoking cessation programs"/>
    <s v="Drug &amp; alcohol rehabilitation services"/>
    <m/>
    <m/>
    <s v="Healthier food choices"/>
    <m/>
    <s v="Weight loss programs"/>
    <s v="Job opportunities"/>
    <s v="Safe places to walk/play"/>
    <m/>
    <m/>
    <n v="6"/>
    <n v="0.5"/>
    <m/>
    <n v="0"/>
    <n v="0"/>
    <n v="0.5"/>
    <n v="0.5"/>
    <n v="0"/>
    <n v="0"/>
    <n v="0.5"/>
    <n v="0"/>
    <n v="0.5"/>
    <n v="0.5"/>
    <n v="0.5"/>
    <n v="0"/>
    <m/>
    <m/>
    <n v="3"/>
    <n v="6"/>
    <s v="Correct"/>
    <x v="0"/>
    <x v="30"/>
    <x v="0"/>
    <x v="10"/>
    <x v="0"/>
    <x v="1"/>
    <s v="English"/>
    <x v="4"/>
    <x v="0"/>
    <x v="4"/>
    <x v="1"/>
    <x v="3"/>
    <s v="Yes"/>
    <m/>
  </r>
  <r>
    <n v="837"/>
    <m/>
    <s v="Mental health services"/>
    <m/>
    <s v="Drug &amp; alcohol rehabilitation services"/>
    <m/>
    <m/>
    <m/>
    <s v="Safe childcare options"/>
    <m/>
    <m/>
    <m/>
    <m/>
    <m/>
    <n v="3"/>
    <n v="1"/>
    <m/>
    <n v="0"/>
    <n v="1"/>
    <n v="0"/>
    <n v="1"/>
    <n v="0"/>
    <n v="0"/>
    <n v="0"/>
    <n v="1"/>
    <n v="0"/>
    <n v="0"/>
    <n v="0"/>
    <n v="0"/>
    <m/>
    <m/>
    <n v="3"/>
    <n v="3"/>
    <s v="Correct"/>
    <x v="0"/>
    <x v="18"/>
    <x v="0"/>
    <x v="10"/>
    <x v="5"/>
    <x v="1"/>
    <s v="English"/>
    <x v="5"/>
    <x v="4"/>
    <x v="0"/>
    <x v="2"/>
    <x v="3"/>
    <s v="Yes"/>
    <m/>
  </r>
  <r>
    <n v="838"/>
    <m/>
    <m/>
    <m/>
    <m/>
    <s v="Recreation facilities"/>
    <m/>
    <m/>
    <m/>
    <m/>
    <m/>
    <m/>
    <m/>
    <m/>
    <n v="1"/>
    <n v="3"/>
    <m/>
    <n v="0"/>
    <n v="0"/>
    <n v="0"/>
    <n v="0"/>
    <n v="1"/>
    <n v="0"/>
    <n v="0"/>
    <n v="0"/>
    <n v="0"/>
    <n v="0"/>
    <n v="0"/>
    <n v="0"/>
    <m/>
    <m/>
    <n v="1"/>
    <n v="1"/>
    <s v="Correct"/>
    <x v="0"/>
    <x v="1"/>
    <x v="0"/>
    <x v="140"/>
    <x v="1"/>
    <x v="1"/>
    <s v="English"/>
    <x v="3"/>
    <x v="4"/>
    <x v="2"/>
    <x v="2"/>
    <x v="3"/>
    <s v="No"/>
    <m/>
  </r>
  <r>
    <n v="839"/>
    <m/>
    <s v="Mental health services"/>
    <m/>
    <m/>
    <s v="Recreation facilities"/>
    <m/>
    <s v="Healthier food choices"/>
    <m/>
    <m/>
    <m/>
    <m/>
    <m/>
    <m/>
    <n v="3"/>
    <n v="1"/>
    <m/>
    <n v="0"/>
    <n v="1"/>
    <n v="0"/>
    <n v="0"/>
    <n v="1"/>
    <n v="0"/>
    <n v="1"/>
    <n v="0"/>
    <n v="0"/>
    <n v="0"/>
    <n v="0"/>
    <n v="0"/>
    <m/>
    <m/>
    <n v="3"/>
    <n v="3"/>
    <s v="Correct"/>
    <x v="0"/>
    <x v="66"/>
    <x v="0"/>
    <x v="0"/>
    <x v="0"/>
    <x v="1"/>
    <s v="English"/>
    <x v="0"/>
    <x v="1"/>
    <x v="2"/>
    <x v="2"/>
    <x v="3"/>
    <s v="Yes"/>
    <m/>
  </r>
  <r>
    <n v="840"/>
    <m/>
    <m/>
    <m/>
    <m/>
    <m/>
    <m/>
    <s v="Healthier food choices"/>
    <m/>
    <m/>
    <m/>
    <m/>
    <m/>
    <m/>
    <n v="1"/>
    <n v="3"/>
    <m/>
    <n v="0"/>
    <n v="0"/>
    <n v="0"/>
    <n v="0"/>
    <n v="0"/>
    <n v="0"/>
    <n v="1"/>
    <n v="0"/>
    <n v="0"/>
    <n v="0"/>
    <n v="0"/>
    <n v="0"/>
    <m/>
    <m/>
    <n v="1"/>
    <n v="1"/>
    <s v="Correct"/>
    <x v="0"/>
    <x v="6"/>
    <x v="0"/>
    <x v="129"/>
    <x v="1"/>
    <x v="2"/>
    <s v="English"/>
    <x v="3"/>
    <x v="0"/>
    <x v="0"/>
    <x v="2"/>
    <x v="3"/>
    <s v="Yes"/>
    <m/>
  </r>
  <r>
    <n v="841"/>
    <m/>
    <s v="Mental health services"/>
    <s v="Smoking cessation programs"/>
    <m/>
    <s v="Recreation facilities"/>
    <s v="Transportation"/>
    <s v="Healthier food choices"/>
    <m/>
    <m/>
    <m/>
    <m/>
    <m/>
    <m/>
    <n v="5"/>
    <n v="0.6"/>
    <m/>
    <n v="0"/>
    <n v="0.6"/>
    <n v="0.6"/>
    <n v="0"/>
    <n v="0.6"/>
    <n v="0.6"/>
    <n v="0.6"/>
    <n v="0"/>
    <n v="0"/>
    <n v="0"/>
    <n v="0"/>
    <n v="0"/>
    <m/>
    <m/>
    <n v="3"/>
    <n v="5"/>
    <s v="Correct"/>
    <x v="0"/>
    <x v="75"/>
    <x v="2"/>
    <x v="45"/>
    <x v="1"/>
    <x v="0"/>
    <s v="English"/>
    <x v="1"/>
    <x v="6"/>
    <x v="2"/>
    <x v="2"/>
    <x v="3"/>
    <s v="Yes"/>
    <m/>
  </r>
  <r>
    <n v="842"/>
    <m/>
    <m/>
    <m/>
    <m/>
    <m/>
    <s v="Transportation"/>
    <m/>
    <m/>
    <m/>
    <m/>
    <m/>
    <m/>
    <m/>
    <n v="1"/>
    <n v="3"/>
    <m/>
    <n v="0"/>
    <n v="0"/>
    <n v="0"/>
    <n v="0"/>
    <n v="0"/>
    <n v="1"/>
    <n v="0"/>
    <n v="0"/>
    <n v="0"/>
    <n v="0"/>
    <n v="0"/>
    <n v="0"/>
    <m/>
    <m/>
    <n v="1"/>
    <n v="1"/>
    <s v="Correct"/>
    <x v="0"/>
    <x v="58"/>
    <x v="2"/>
    <x v="45"/>
    <x v="1"/>
    <x v="1"/>
    <s v="English"/>
    <x v="1"/>
    <x v="0"/>
    <x v="2"/>
    <x v="2"/>
    <x v="3"/>
    <s v="Yes"/>
    <m/>
  </r>
  <r>
    <n v="843"/>
    <m/>
    <m/>
    <m/>
    <m/>
    <m/>
    <m/>
    <s v="Healthier food choices"/>
    <m/>
    <m/>
    <s v="Job opportunities"/>
    <m/>
    <m/>
    <m/>
    <n v="2"/>
    <n v="1.5"/>
    <m/>
    <n v="0"/>
    <n v="0"/>
    <n v="0"/>
    <n v="0"/>
    <n v="0"/>
    <n v="0"/>
    <n v="1"/>
    <n v="0"/>
    <n v="0"/>
    <n v="1"/>
    <n v="0"/>
    <n v="0"/>
    <m/>
    <m/>
    <n v="2"/>
    <n v="2"/>
    <s v="Correct"/>
    <x v="0"/>
    <x v="47"/>
    <x v="2"/>
    <x v="43"/>
    <x v="0"/>
    <x v="0"/>
    <s v="English"/>
    <x v="3"/>
    <x v="4"/>
    <x v="0"/>
    <x v="1"/>
    <x v="3"/>
    <s v="Yes"/>
    <m/>
  </r>
  <r>
    <n v="844"/>
    <m/>
    <m/>
    <s v="Smoking cessation programs"/>
    <m/>
    <m/>
    <s v="Transportation"/>
    <s v="Healthier food choices"/>
    <m/>
    <m/>
    <m/>
    <m/>
    <m/>
    <m/>
    <n v="3"/>
    <n v="1"/>
    <m/>
    <n v="0"/>
    <n v="0"/>
    <n v="1"/>
    <n v="0"/>
    <n v="0"/>
    <n v="1"/>
    <n v="1"/>
    <n v="0"/>
    <n v="0"/>
    <n v="0"/>
    <n v="0"/>
    <n v="0"/>
    <m/>
    <m/>
    <n v="3"/>
    <n v="3"/>
    <s v="Correct"/>
    <x v="0"/>
    <x v="71"/>
    <x v="2"/>
    <x v="45"/>
    <x v="1"/>
    <x v="1"/>
    <s v="English"/>
    <x v="4"/>
    <x v="4"/>
    <x v="2"/>
    <x v="2"/>
    <x v="3"/>
    <s v="No"/>
    <m/>
  </r>
  <r>
    <n v="845"/>
    <m/>
    <m/>
    <m/>
    <m/>
    <s v="Recreation facilities"/>
    <m/>
    <s v="Healthier food choices"/>
    <m/>
    <s v="Weight loss programs"/>
    <m/>
    <m/>
    <m/>
    <m/>
    <n v="3"/>
    <n v="1"/>
    <m/>
    <n v="0"/>
    <n v="0"/>
    <n v="0"/>
    <n v="0"/>
    <n v="1"/>
    <n v="0"/>
    <n v="1"/>
    <n v="0"/>
    <n v="1"/>
    <n v="0"/>
    <n v="0"/>
    <n v="0"/>
    <m/>
    <m/>
    <n v="3"/>
    <n v="3"/>
    <s v="Correct"/>
    <x v="0"/>
    <x v="10"/>
    <x v="2"/>
    <x v="45"/>
    <x v="1"/>
    <x v="1"/>
    <m/>
    <x v="1"/>
    <x v="7"/>
    <x v="2"/>
    <x v="2"/>
    <x v="3"/>
    <s v="No"/>
    <m/>
  </r>
  <r>
    <n v="846"/>
    <s v="Clean air &amp; water"/>
    <m/>
    <m/>
    <s v="Drug &amp; alcohol rehabilitation services"/>
    <m/>
    <m/>
    <s v="Healthier food choices"/>
    <m/>
    <m/>
    <m/>
    <m/>
    <m/>
    <m/>
    <n v="3"/>
    <n v="1"/>
    <m/>
    <n v="1"/>
    <n v="0"/>
    <n v="0"/>
    <n v="1"/>
    <n v="0"/>
    <n v="0"/>
    <n v="1"/>
    <n v="0"/>
    <n v="0"/>
    <n v="0"/>
    <n v="0"/>
    <n v="0"/>
    <m/>
    <m/>
    <n v="3"/>
    <n v="3"/>
    <s v="Correct"/>
    <x v="1"/>
    <x v="59"/>
    <x v="0"/>
    <x v="5"/>
    <x v="0"/>
    <x v="1"/>
    <s v="English"/>
    <x v="1"/>
    <x v="3"/>
    <x v="5"/>
    <x v="2"/>
    <x v="4"/>
    <s v="Yes"/>
    <m/>
  </r>
  <r>
    <n v="847"/>
    <m/>
    <s v="Mental health services"/>
    <m/>
    <m/>
    <m/>
    <s v="Transportation"/>
    <m/>
    <m/>
    <s v="Weight loss programs"/>
    <m/>
    <m/>
    <m/>
    <m/>
    <n v="3"/>
    <n v="1"/>
    <m/>
    <n v="0"/>
    <n v="1"/>
    <n v="0"/>
    <n v="0"/>
    <n v="0"/>
    <n v="1"/>
    <n v="0"/>
    <n v="0"/>
    <n v="1"/>
    <n v="0"/>
    <n v="0"/>
    <n v="0"/>
    <m/>
    <m/>
    <n v="3"/>
    <n v="3"/>
    <s v="Correct"/>
    <x v="2"/>
    <x v="22"/>
    <x v="3"/>
    <x v="11"/>
    <x v="2"/>
    <x v="0"/>
    <m/>
    <x v="3"/>
    <x v="2"/>
    <x v="3"/>
    <x v="0"/>
    <x v="3"/>
    <m/>
    <m/>
  </r>
  <r>
    <n v="848"/>
    <m/>
    <m/>
    <m/>
    <m/>
    <m/>
    <m/>
    <m/>
    <m/>
    <m/>
    <m/>
    <m/>
    <m/>
    <m/>
    <n v="0"/>
    <e v="#DIV/0!"/>
    <m/>
    <n v="0"/>
    <n v="0"/>
    <n v="0"/>
    <n v="0"/>
    <n v="0"/>
    <n v="0"/>
    <n v="0"/>
    <n v="0"/>
    <n v="0"/>
    <n v="0"/>
    <n v="0"/>
    <n v="0"/>
    <m/>
    <m/>
    <n v="0"/>
    <n v="0"/>
    <s v="Correct"/>
    <x v="3"/>
    <x v="49"/>
    <x v="2"/>
    <x v="176"/>
    <x v="1"/>
    <x v="1"/>
    <s v="English"/>
    <x v="4"/>
    <x v="4"/>
    <x v="2"/>
    <x v="2"/>
    <x v="5"/>
    <s v="No"/>
    <m/>
  </r>
  <r>
    <n v="849"/>
    <m/>
    <m/>
    <m/>
    <s v="Drug &amp; alcohol rehabilitation services"/>
    <m/>
    <m/>
    <s v="Healthier food choices"/>
    <m/>
    <s v="Weight loss programs"/>
    <m/>
    <m/>
    <m/>
    <m/>
    <n v="3"/>
    <n v="1"/>
    <m/>
    <n v="0"/>
    <n v="0"/>
    <n v="0"/>
    <n v="1"/>
    <n v="0"/>
    <n v="0"/>
    <n v="1"/>
    <n v="0"/>
    <n v="1"/>
    <n v="0"/>
    <n v="0"/>
    <n v="0"/>
    <m/>
    <m/>
    <n v="3"/>
    <n v="3"/>
    <s v="Correct"/>
    <x v="0"/>
    <x v="25"/>
    <x v="2"/>
    <x v="162"/>
    <x v="1"/>
    <x v="1"/>
    <s v="English"/>
    <x v="5"/>
    <x v="7"/>
    <x v="0"/>
    <x v="2"/>
    <x v="0"/>
    <s v="Yes"/>
    <m/>
  </r>
  <r>
    <n v="850"/>
    <s v="Clean air &amp; water"/>
    <s v="Mental health services"/>
    <m/>
    <m/>
    <m/>
    <m/>
    <s v="Healthier food choices"/>
    <m/>
    <m/>
    <m/>
    <m/>
    <m/>
    <m/>
    <n v="3"/>
    <n v="1"/>
    <m/>
    <n v="1"/>
    <n v="1"/>
    <n v="0"/>
    <n v="0"/>
    <n v="0"/>
    <n v="0"/>
    <n v="1"/>
    <n v="0"/>
    <n v="0"/>
    <n v="0"/>
    <n v="0"/>
    <n v="0"/>
    <m/>
    <m/>
    <n v="3"/>
    <n v="3"/>
    <s v="Correct"/>
    <x v="0"/>
    <x v="16"/>
    <x v="2"/>
    <x v="42"/>
    <x v="1"/>
    <x v="1"/>
    <s v="English"/>
    <x v="6"/>
    <x v="7"/>
    <x v="4"/>
    <x v="2"/>
    <x v="0"/>
    <s v="Yes"/>
    <m/>
  </r>
  <r>
    <n v="851"/>
    <m/>
    <m/>
    <m/>
    <m/>
    <m/>
    <m/>
    <m/>
    <m/>
    <m/>
    <m/>
    <s v="Safe places to walk/play"/>
    <m/>
    <m/>
    <n v="1"/>
    <n v="3"/>
    <m/>
    <n v="0"/>
    <n v="0"/>
    <n v="0"/>
    <n v="0"/>
    <n v="0"/>
    <n v="0"/>
    <n v="0"/>
    <n v="0"/>
    <n v="0"/>
    <n v="0"/>
    <n v="1"/>
    <n v="0"/>
    <m/>
    <m/>
    <n v="1"/>
    <n v="1"/>
    <s v="Correct"/>
    <x v="0"/>
    <x v="27"/>
    <x v="0"/>
    <x v="147"/>
    <x v="1"/>
    <x v="1"/>
    <s v="English"/>
    <x v="6"/>
    <x v="7"/>
    <x v="0"/>
    <x v="2"/>
    <x v="0"/>
    <s v="Yes"/>
    <m/>
  </r>
  <r>
    <n v="852"/>
    <s v="Clean air &amp; water"/>
    <s v="Mental health services"/>
    <m/>
    <m/>
    <m/>
    <m/>
    <m/>
    <m/>
    <m/>
    <s v="Job opportunities"/>
    <m/>
    <m/>
    <m/>
    <n v="3"/>
    <n v="1"/>
    <m/>
    <n v="1"/>
    <n v="1"/>
    <n v="0"/>
    <n v="0"/>
    <n v="0"/>
    <n v="0"/>
    <n v="0"/>
    <n v="0"/>
    <n v="0"/>
    <n v="1"/>
    <n v="0"/>
    <n v="0"/>
    <m/>
    <m/>
    <n v="3"/>
    <n v="3"/>
    <s v="Correct"/>
    <x v="0"/>
    <x v="65"/>
    <x v="0"/>
    <x v="129"/>
    <x v="1"/>
    <x v="1"/>
    <s v="English"/>
    <x v="0"/>
    <x v="7"/>
    <x v="0"/>
    <x v="2"/>
    <x v="0"/>
    <s v="Yes"/>
    <m/>
  </r>
  <r>
    <n v="853"/>
    <m/>
    <s v="Mental health services"/>
    <m/>
    <s v="Drug &amp; alcohol rehabilitation services"/>
    <m/>
    <m/>
    <s v="Healthier food choices"/>
    <m/>
    <m/>
    <m/>
    <m/>
    <m/>
    <m/>
    <n v="3"/>
    <n v="1"/>
    <m/>
    <n v="0"/>
    <n v="1"/>
    <n v="0"/>
    <n v="1"/>
    <n v="0"/>
    <n v="0"/>
    <n v="1"/>
    <n v="0"/>
    <n v="0"/>
    <n v="0"/>
    <n v="0"/>
    <n v="0"/>
    <m/>
    <m/>
    <n v="3"/>
    <n v="3"/>
    <s v="Correct"/>
    <x v="0"/>
    <x v="4"/>
    <x v="2"/>
    <x v="149"/>
    <x v="1"/>
    <x v="1"/>
    <s v="English"/>
    <x v="5"/>
    <x v="7"/>
    <x v="0"/>
    <x v="2"/>
    <x v="0"/>
    <s v="Yes"/>
    <m/>
  </r>
  <r>
    <n v="854"/>
    <m/>
    <m/>
    <m/>
    <m/>
    <m/>
    <s v="Transportation"/>
    <m/>
    <s v="Safe childcare options"/>
    <m/>
    <s v="Job opportunities"/>
    <m/>
    <m/>
    <m/>
    <n v="3"/>
    <n v="1"/>
    <m/>
    <n v="0"/>
    <n v="0"/>
    <n v="0"/>
    <n v="0"/>
    <n v="0"/>
    <n v="1"/>
    <n v="0"/>
    <n v="1"/>
    <n v="0"/>
    <n v="1"/>
    <n v="0"/>
    <n v="0"/>
    <m/>
    <m/>
    <n v="3"/>
    <n v="3"/>
    <s v="Correct"/>
    <x v="0"/>
    <x v="9"/>
    <x v="2"/>
    <x v="99"/>
    <x v="1"/>
    <x v="1"/>
    <s v="English"/>
    <x v="6"/>
    <x v="7"/>
    <x v="0"/>
    <x v="2"/>
    <x v="0"/>
    <s v="Yes"/>
    <m/>
  </r>
  <r>
    <n v="855"/>
    <m/>
    <s v="Mental health services"/>
    <m/>
    <s v="Drug &amp; alcohol rehabilitation services"/>
    <m/>
    <m/>
    <m/>
    <m/>
    <m/>
    <m/>
    <m/>
    <m/>
    <m/>
    <n v="2"/>
    <n v="1.5"/>
    <m/>
    <n v="0"/>
    <n v="1"/>
    <n v="0"/>
    <n v="1"/>
    <n v="0"/>
    <n v="0"/>
    <n v="0"/>
    <n v="0"/>
    <n v="0"/>
    <n v="0"/>
    <n v="0"/>
    <n v="0"/>
    <m/>
    <m/>
    <n v="2"/>
    <n v="2"/>
    <s v="Correct"/>
    <x v="0"/>
    <x v="9"/>
    <x v="2"/>
    <x v="42"/>
    <x v="1"/>
    <x v="1"/>
    <s v="English"/>
    <x v="5"/>
    <x v="7"/>
    <x v="0"/>
    <x v="2"/>
    <x v="0"/>
    <s v="Yes"/>
    <m/>
  </r>
  <r>
    <n v="856"/>
    <m/>
    <s v="Mental health services"/>
    <m/>
    <m/>
    <m/>
    <m/>
    <s v="Healthier food choices"/>
    <m/>
    <m/>
    <m/>
    <m/>
    <m/>
    <m/>
    <n v="2"/>
    <n v="1.5"/>
    <m/>
    <n v="0"/>
    <n v="1"/>
    <n v="0"/>
    <n v="0"/>
    <n v="0"/>
    <n v="0"/>
    <n v="1"/>
    <n v="0"/>
    <n v="0"/>
    <n v="0"/>
    <n v="0"/>
    <n v="0"/>
    <m/>
    <m/>
    <n v="2"/>
    <n v="2"/>
    <s v="Correct"/>
    <x v="0"/>
    <x v="43"/>
    <x v="2"/>
    <x v="177"/>
    <x v="1"/>
    <x v="1"/>
    <s v="English"/>
    <x v="0"/>
    <x v="7"/>
    <x v="0"/>
    <x v="2"/>
    <x v="0"/>
    <s v="Yes"/>
    <m/>
  </r>
  <r>
    <n v="857"/>
    <m/>
    <m/>
    <m/>
    <m/>
    <m/>
    <m/>
    <m/>
    <m/>
    <m/>
    <s v="Job opportunities"/>
    <s v="Safe places to walk/play"/>
    <s v="Safe worksites"/>
    <m/>
    <n v="3"/>
    <n v="1"/>
    <m/>
    <n v="0"/>
    <n v="0"/>
    <n v="0"/>
    <n v="0"/>
    <n v="0"/>
    <n v="0"/>
    <n v="0"/>
    <n v="0"/>
    <n v="0"/>
    <n v="1"/>
    <n v="1"/>
    <n v="1"/>
    <m/>
    <m/>
    <n v="3"/>
    <n v="3"/>
    <s v="Correct"/>
    <x v="0"/>
    <x v="55"/>
    <x v="2"/>
    <x v="105"/>
    <x v="1"/>
    <x v="1"/>
    <s v="English"/>
    <x v="1"/>
    <x v="3"/>
    <x v="1"/>
    <x v="2"/>
    <x v="4"/>
    <s v="No"/>
    <m/>
  </r>
  <r>
    <n v="858"/>
    <m/>
    <s v="Mental health services"/>
    <m/>
    <m/>
    <s v="Recreation facilities"/>
    <m/>
    <m/>
    <m/>
    <m/>
    <s v="Job opportunities"/>
    <m/>
    <m/>
    <m/>
    <n v="3"/>
    <n v="1"/>
    <m/>
    <n v="0"/>
    <n v="1"/>
    <n v="0"/>
    <n v="0"/>
    <n v="1"/>
    <n v="0"/>
    <n v="0"/>
    <n v="0"/>
    <n v="0"/>
    <n v="1"/>
    <n v="0"/>
    <n v="0"/>
    <m/>
    <m/>
    <n v="3"/>
    <n v="3"/>
    <s v="Correct"/>
    <x v="0"/>
    <x v="55"/>
    <x v="0"/>
    <x v="83"/>
    <x v="2"/>
    <x v="0"/>
    <m/>
    <x v="3"/>
    <x v="2"/>
    <x v="3"/>
    <x v="0"/>
    <x v="3"/>
    <m/>
    <m/>
  </r>
  <r>
    <n v="859"/>
    <m/>
    <s v="Mental health services"/>
    <m/>
    <s v="Drug &amp; alcohol rehabilitation services"/>
    <m/>
    <s v="Transportation"/>
    <m/>
    <m/>
    <m/>
    <m/>
    <m/>
    <m/>
    <m/>
    <n v="3"/>
    <n v="1"/>
    <m/>
    <n v="0"/>
    <n v="1"/>
    <n v="0"/>
    <n v="1"/>
    <n v="0"/>
    <n v="1"/>
    <n v="0"/>
    <n v="0"/>
    <n v="0"/>
    <n v="0"/>
    <n v="0"/>
    <n v="0"/>
    <m/>
    <m/>
    <n v="3"/>
    <n v="3"/>
    <s v="Correct"/>
    <x v="0"/>
    <x v="4"/>
    <x v="2"/>
    <x v="102"/>
    <x v="4"/>
    <x v="2"/>
    <s v="Spanish"/>
    <x v="1"/>
    <x v="5"/>
    <x v="4"/>
    <x v="2"/>
    <x v="2"/>
    <s v="No"/>
    <m/>
  </r>
  <r>
    <n v="860"/>
    <s v="Clean air &amp; water"/>
    <m/>
    <m/>
    <m/>
    <m/>
    <m/>
    <m/>
    <m/>
    <s v="Weight loss programs"/>
    <m/>
    <m/>
    <m/>
    <m/>
    <n v="2"/>
    <n v="1.5"/>
    <m/>
    <n v="1"/>
    <n v="0"/>
    <n v="0"/>
    <n v="0"/>
    <n v="0"/>
    <n v="0"/>
    <n v="0"/>
    <n v="0"/>
    <n v="1"/>
    <n v="0"/>
    <n v="0"/>
    <n v="0"/>
    <m/>
    <m/>
    <n v="2"/>
    <n v="2"/>
    <s v="Correct"/>
    <x v="0"/>
    <x v="18"/>
    <x v="2"/>
    <x v="76"/>
    <x v="1"/>
    <x v="1"/>
    <s v="English"/>
    <x v="5"/>
    <x v="7"/>
    <x v="0"/>
    <x v="2"/>
    <x v="0"/>
    <s v="Yes"/>
    <m/>
  </r>
  <r>
    <n v="861"/>
    <s v="Clean air &amp; water"/>
    <m/>
    <m/>
    <m/>
    <m/>
    <m/>
    <m/>
    <m/>
    <m/>
    <s v="Job opportunities"/>
    <s v="Safe places to walk/play"/>
    <m/>
    <m/>
    <n v="3"/>
    <n v="1"/>
    <m/>
    <n v="1"/>
    <n v="0"/>
    <n v="0"/>
    <n v="0"/>
    <n v="0"/>
    <n v="0"/>
    <n v="0"/>
    <n v="0"/>
    <n v="0"/>
    <n v="1"/>
    <n v="1"/>
    <n v="0"/>
    <m/>
    <m/>
    <n v="3"/>
    <n v="3"/>
    <s v="Correct"/>
    <x v="0"/>
    <x v="61"/>
    <x v="2"/>
    <x v="45"/>
    <x v="14"/>
    <x v="2"/>
    <s v="English, Spanish"/>
    <x v="6"/>
    <x v="1"/>
    <x v="4"/>
    <x v="2"/>
    <x v="0"/>
    <s v="Yes"/>
    <m/>
  </r>
  <r>
    <n v="862"/>
    <m/>
    <m/>
    <m/>
    <s v="Drug &amp; alcohol rehabilitation services"/>
    <m/>
    <m/>
    <s v="Healthier food choices"/>
    <m/>
    <m/>
    <s v="Job opportunities"/>
    <m/>
    <m/>
    <m/>
    <n v="3"/>
    <n v="1"/>
    <m/>
    <n v="0"/>
    <n v="0"/>
    <n v="0"/>
    <n v="1"/>
    <n v="0"/>
    <n v="0"/>
    <n v="1"/>
    <n v="0"/>
    <n v="0"/>
    <n v="1"/>
    <n v="0"/>
    <n v="0"/>
    <m/>
    <m/>
    <n v="3"/>
    <n v="3"/>
    <s v="Correct"/>
    <x v="1"/>
    <x v="9"/>
    <x v="0"/>
    <x v="133"/>
    <x v="1"/>
    <x v="1"/>
    <s v="English"/>
    <x v="5"/>
    <x v="7"/>
    <x v="0"/>
    <x v="2"/>
    <x v="0"/>
    <s v="Yes"/>
    <m/>
  </r>
  <r>
    <n v="863"/>
    <m/>
    <s v="Mental health services"/>
    <m/>
    <m/>
    <m/>
    <s v="Transportation"/>
    <m/>
    <m/>
    <m/>
    <s v="Job opportunities"/>
    <m/>
    <m/>
    <m/>
    <n v="3"/>
    <n v="1"/>
    <m/>
    <n v="0"/>
    <n v="1"/>
    <n v="0"/>
    <n v="0"/>
    <n v="0"/>
    <n v="1"/>
    <n v="0"/>
    <n v="0"/>
    <n v="0"/>
    <n v="1"/>
    <n v="0"/>
    <n v="0"/>
    <m/>
    <m/>
    <n v="3"/>
    <n v="3"/>
    <s v="Correct"/>
    <x v="1"/>
    <x v="10"/>
    <x v="2"/>
    <x v="100"/>
    <x v="1"/>
    <x v="1"/>
    <s v="English"/>
    <x v="5"/>
    <x v="7"/>
    <x v="0"/>
    <x v="2"/>
    <x v="0"/>
    <s v="Yes"/>
    <m/>
  </r>
  <r>
    <n v="864"/>
    <s v="Clean air &amp; water"/>
    <s v="Mental health services"/>
    <m/>
    <m/>
    <m/>
    <m/>
    <s v="Healthier food choices"/>
    <m/>
    <m/>
    <m/>
    <m/>
    <m/>
    <m/>
    <n v="3"/>
    <n v="1"/>
    <m/>
    <n v="1"/>
    <n v="1"/>
    <n v="0"/>
    <n v="0"/>
    <n v="0"/>
    <n v="0"/>
    <n v="1"/>
    <n v="0"/>
    <n v="0"/>
    <n v="0"/>
    <n v="0"/>
    <n v="0"/>
    <m/>
    <m/>
    <n v="3"/>
    <n v="3"/>
    <s v="Correct"/>
    <x v="1"/>
    <x v="72"/>
    <x v="0"/>
    <x v="178"/>
    <x v="1"/>
    <x v="1"/>
    <s v="English"/>
    <x v="6"/>
    <x v="8"/>
    <x v="2"/>
    <x v="2"/>
    <x v="6"/>
    <s v="Yes"/>
    <m/>
  </r>
  <r>
    <n v="865"/>
    <m/>
    <m/>
    <m/>
    <m/>
    <m/>
    <m/>
    <s v="Healthier food choices"/>
    <m/>
    <m/>
    <s v="Job opportunities"/>
    <m/>
    <m/>
    <m/>
    <n v="2"/>
    <n v="1.5"/>
    <m/>
    <n v="0"/>
    <n v="0"/>
    <n v="0"/>
    <n v="0"/>
    <n v="0"/>
    <n v="0"/>
    <n v="1"/>
    <n v="0"/>
    <n v="0"/>
    <n v="1"/>
    <n v="0"/>
    <n v="0"/>
    <m/>
    <m/>
    <n v="2"/>
    <n v="2"/>
    <s v="Correct"/>
    <x v="1"/>
    <x v="23"/>
    <x v="0"/>
    <x v="22"/>
    <x v="15"/>
    <x v="2"/>
    <s v="Spanish"/>
    <x v="1"/>
    <x v="4"/>
    <x v="1"/>
    <x v="2"/>
    <x v="5"/>
    <s v="Yes"/>
    <m/>
  </r>
  <r>
    <n v="866"/>
    <s v="Clean air &amp; water"/>
    <s v="Mental health services"/>
    <m/>
    <m/>
    <m/>
    <m/>
    <s v="Healthier food choices"/>
    <m/>
    <m/>
    <m/>
    <m/>
    <m/>
    <m/>
    <n v="3"/>
    <n v="1"/>
    <m/>
    <n v="1"/>
    <n v="1"/>
    <n v="0"/>
    <n v="0"/>
    <n v="0"/>
    <n v="0"/>
    <n v="1"/>
    <n v="0"/>
    <n v="0"/>
    <n v="0"/>
    <n v="0"/>
    <n v="0"/>
    <m/>
    <m/>
    <n v="3"/>
    <n v="3"/>
    <s v="Correct"/>
    <x v="0"/>
    <x v="9"/>
    <x v="2"/>
    <x v="123"/>
    <x v="1"/>
    <x v="1"/>
    <s v="English"/>
    <x v="0"/>
    <x v="1"/>
    <x v="0"/>
    <x v="2"/>
    <x v="5"/>
    <s v="Yes"/>
    <m/>
  </r>
  <r>
    <n v="867"/>
    <s v="Clean air &amp; water"/>
    <m/>
    <m/>
    <m/>
    <m/>
    <m/>
    <s v="Healthier food choices"/>
    <m/>
    <m/>
    <m/>
    <s v="Safe places to walk/play"/>
    <m/>
    <m/>
    <n v="3"/>
    <n v="1"/>
    <m/>
    <n v="1"/>
    <n v="0"/>
    <n v="0"/>
    <n v="0"/>
    <n v="0"/>
    <n v="0"/>
    <n v="1"/>
    <n v="0"/>
    <n v="0"/>
    <n v="0"/>
    <n v="1"/>
    <n v="0"/>
    <m/>
    <m/>
    <n v="3"/>
    <n v="3"/>
    <s v="Correct"/>
    <x v="0"/>
    <x v="47"/>
    <x v="2"/>
    <x v="65"/>
    <x v="1"/>
    <x v="1"/>
    <s v="English"/>
    <x v="5"/>
    <x v="1"/>
    <x v="0"/>
    <x v="2"/>
    <x v="0"/>
    <s v="Yes"/>
    <m/>
  </r>
  <r>
    <n v="868"/>
    <m/>
    <s v="Mental health services"/>
    <m/>
    <m/>
    <m/>
    <m/>
    <m/>
    <m/>
    <m/>
    <m/>
    <m/>
    <m/>
    <m/>
    <n v="1"/>
    <n v="3"/>
    <m/>
    <n v="0"/>
    <n v="1"/>
    <n v="0"/>
    <n v="0"/>
    <n v="0"/>
    <n v="0"/>
    <n v="0"/>
    <n v="0"/>
    <n v="0"/>
    <n v="0"/>
    <n v="0"/>
    <n v="0"/>
    <m/>
    <m/>
    <n v="1"/>
    <n v="1"/>
    <s v="Correct"/>
    <x v="1"/>
    <x v="64"/>
    <x v="0"/>
    <x v="84"/>
    <x v="1"/>
    <x v="1"/>
    <s v="English"/>
    <x v="1"/>
    <x v="10"/>
    <x v="1"/>
    <x v="2"/>
    <x v="8"/>
    <s v="Yes"/>
    <m/>
  </r>
  <r>
    <n v="869"/>
    <m/>
    <s v="Mental health services"/>
    <m/>
    <m/>
    <m/>
    <m/>
    <m/>
    <m/>
    <s v="Weight loss programs"/>
    <s v="Job opportunities"/>
    <m/>
    <m/>
    <m/>
    <n v="3"/>
    <n v="1"/>
    <m/>
    <n v="0"/>
    <n v="1"/>
    <n v="0"/>
    <n v="0"/>
    <n v="0"/>
    <n v="0"/>
    <n v="0"/>
    <n v="0"/>
    <n v="1"/>
    <n v="1"/>
    <n v="0"/>
    <n v="0"/>
    <m/>
    <m/>
    <n v="3"/>
    <n v="3"/>
    <s v="Correct"/>
    <x v="0"/>
    <x v="55"/>
    <x v="0"/>
    <x v="137"/>
    <x v="1"/>
    <x v="1"/>
    <s v="English"/>
    <x v="6"/>
    <x v="8"/>
    <x v="0"/>
    <x v="2"/>
    <x v="0"/>
    <s v="Yes"/>
    <m/>
  </r>
  <r>
    <n v="870"/>
    <m/>
    <m/>
    <m/>
    <m/>
    <s v="Recreation facilities"/>
    <s v="Transportation"/>
    <m/>
    <m/>
    <m/>
    <s v="Job opportunities"/>
    <m/>
    <m/>
    <m/>
    <n v="3"/>
    <n v="1"/>
    <m/>
    <n v="0"/>
    <n v="0"/>
    <n v="0"/>
    <n v="0"/>
    <n v="1"/>
    <n v="1"/>
    <n v="0"/>
    <n v="0"/>
    <n v="0"/>
    <n v="1"/>
    <n v="0"/>
    <n v="0"/>
    <m/>
    <m/>
    <n v="3"/>
    <n v="3"/>
    <s v="Correct"/>
    <x v="0"/>
    <x v="13"/>
    <x v="0"/>
    <x v="132"/>
    <x v="1"/>
    <x v="1"/>
    <s v="English"/>
    <x v="5"/>
    <x v="1"/>
    <x v="0"/>
    <x v="2"/>
    <x v="0"/>
    <s v="Yes"/>
    <m/>
  </r>
  <r>
    <n v="871"/>
    <m/>
    <s v="Mental health services"/>
    <m/>
    <s v="Drug &amp; alcohol rehabilitation services"/>
    <m/>
    <m/>
    <s v="Healthier food choices"/>
    <m/>
    <m/>
    <m/>
    <m/>
    <m/>
    <m/>
    <n v="3"/>
    <n v="1"/>
    <m/>
    <n v="0"/>
    <n v="1"/>
    <n v="0"/>
    <n v="1"/>
    <n v="0"/>
    <n v="0"/>
    <n v="1"/>
    <n v="0"/>
    <n v="0"/>
    <n v="0"/>
    <n v="0"/>
    <n v="0"/>
    <m/>
    <m/>
    <n v="3"/>
    <n v="3"/>
    <s v="Correct"/>
    <x v="1"/>
    <x v="77"/>
    <x v="2"/>
    <x v="179"/>
    <x v="2"/>
    <x v="0"/>
    <m/>
    <x v="3"/>
    <x v="2"/>
    <x v="3"/>
    <x v="0"/>
    <x v="3"/>
    <m/>
    <m/>
  </r>
  <r>
    <n v="872"/>
    <m/>
    <m/>
    <m/>
    <m/>
    <m/>
    <m/>
    <s v="Healthier food choices"/>
    <m/>
    <s v="Weight loss programs"/>
    <m/>
    <s v="Safe places to walk/play"/>
    <m/>
    <m/>
    <n v="3"/>
    <n v="1"/>
    <m/>
    <n v="0"/>
    <n v="0"/>
    <n v="0"/>
    <n v="0"/>
    <n v="0"/>
    <n v="0"/>
    <n v="1"/>
    <n v="0"/>
    <n v="1"/>
    <n v="0"/>
    <n v="1"/>
    <n v="0"/>
    <m/>
    <m/>
    <n v="3"/>
    <n v="3"/>
    <s v="Correct"/>
    <x v="0"/>
    <x v="23"/>
    <x v="2"/>
    <x v="180"/>
    <x v="1"/>
    <x v="1"/>
    <s v="English"/>
    <x v="6"/>
    <x v="1"/>
    <x v="0"/>
    <x v="2"/>
    <x v="0"/>
    <s v="Yes"/>
    <m/>
  </r>
  <r>
    <n v="873"/>
    <m/>
    <m/>
    <m/>
    <m/>
    <m/>
    <m/>
    <m/>
    <m/>
    <m/>
    <s v="Job opportunities"/>
    <m/>
    <m/>
    <m/>
    <n v="1"/>
    <n v="3"/>
    <m/>
    <n v="0"/>
    <n v="0"/>
    <n v="0"/>
    <n v="0"/>
    <n v="0"/>
    <n v="0"/>
    <n v="0"/>
    <n v="0"/>
    <n v="0"/>
    <n v="1"/>
    <n v="0"/>
    <n v="0"/>
    <m/>
    <m/>
    <n v="1"/>
    <n v="1"/>
    <s v="Correct"/>
    <x v="1"/>
    <x v="24"/>
    <x v="2"/>
    <x v="104"/>
    <x v="1"/>
    <x v="2"/>
    <s v="English"/>
    <x v="6"/>
    <x v="0"/>
    <x v="0"/>
    <x v="2"/>
    <x v="0"/>
    <s v="Yes"/>
    <m/>
  </r>
  <r>
    <n v="874"/>
    <m/>
    <m/>
    <m/>
    <m/>
    <m/>
    <s v="Transportation"/>
    <s v="Healthier food choices"/>
    <m/>
    <m/>
    <m/>
    <s v="Safe places to walk/play"/>
    <m/>
    <m/>
    <n v="3"/>
    <n v="1"/>
    <m/>
    <n v="0"/>
    <n v="0"/>
    <n v="0"/>
    <n v="0"/>
    <n v="0"/>
    <n v="1"/>
    <n v="1"/>
    <n v="0"/>
    <n v="0"/>
    <n v="0"/>
    <n v="1"/>
    <n v="0"/>
    <m/>
    <m/>
    <n v="3"/>
    <n v="3"/>
    <s v="Correct"/>
    <x v="0"/>
    <x v="30"/>
    <x v="0"/>
    <x v="181"/>
    <x v="1"/>
    <x v="1"/>
    <s v="English"/>
    <x v="0"/>
    <x v="4"/>
    <x v="0"/>
    <x v="2"/>
    <x v="0"/>
    <s v="Yes"/>
    <m/>
  </r>
  <r>
    <n v="875"/>
    <m/>
    <m/>
    <s v="Smoking cessation programs"/>
    <m/>
    <m/>
    <m/>
    <m/>
    <m/>
    <m/>
    <m/>
    <m/>
    <m/>
    <m/>
    <n v="1"/>
    <n v="3"/>
    <m/>
    <n v="0"/>
    <n v="0"/>
    <n v="1"/>
    <n v="0"/>
    <n v="0"/>
    <n v="0"/>
    <n v="0"/>
    <n v="0"/>
    <n v="0"/>
    <n v="0"/>
    <n v="0"/>
    <n v="0"/>
    <m/>
    <m/>
    <n v="1"/>
    <n v="1"/>
    <s v="Correct"/>
    <x v="1"/>
    <x v="11"/>
    <x v="0"/>
    <x v="25"/>
    <x v="1"/>
    <x v="2"/>
    <s v="English, Spanish"/>
    <x v="1"/>
    <x v="7"/>
    <x v="2"/>
    <x v="2"/>
    <x v="5"/>
    <s v="Yes"/>
    <m/>
  </r>
  <r>
    <n v="876"/>
    <s v="Clean air &amp; water"/>
    <s v="Mental health services"/>
    <m/>
    <s v="Drug &amp; alcohol rehabilitation services"/>
    <m/>
    <m/>
    <m/>
    <m/>
    <m/>
    <m/>
    <m/>
    <m/>
    <m/>
    <n v="3"/>
    <n v="1"/>
    <m/>
    <n v="1"/>
    <n v="1"/>
    <n v="0"/>
    <n v="1"/>
    <n v="0"/>
    <n v="0"/>
    <n v="0"/>
    <n v="0"/>
    <n v="0"/>
    <n v="0"/>
    <n v="0"/>
    <n v="0"/>
    <m/>
    <m/>
    <n v="3"/>
    <n v="3"/>
    <s v="Correct"/>
    <x v="3"/>
    <x v="12"/>
    <x v="2"/>
    <x v="53"/>
    <x v="14"/>
    <x v="1"/>
    <s v="English"/>
    <x v="1"/>
    <x v="4"/>
    <x v="2"/>
    <x v="3"/>
    <x v="1"/>
    <s v="No"/>
    <m/>
  </r>
  <r>
    <n v="877"/>
    <m/>
    <m/>
    <m/>
    <m/>
    <m/>
    <m/>
    <s v="Healthier food choices"/>
    <s v="Safe childcare options"/>
    <s v="Weight loss programs"/>
    <m/>
    <m/>
    <m/>
    <m/>
    <n v="3"/>
    <n v="1"/>
    <m/>
    <n v="0"/>
    <n v="0"/>
    <n v="0"/>
    <n v="0"/>
    <n v="0"/>
    <n v="0"/>
    <n v="1"/>
    <n v="1"/>
    <n v="1"/>
    <n v="0"/>
    <n v="0"/>
    <n v="0"/>
    <m/>
    <m/>
    <n v="3"/>
    <n v="3"/>
    <s v="Correct"/>
    <x v="0"/>
    <x v="55"/>
    <x v="2"/>
    <x v="28"/>
    <x v="1"/>
    <x v="1"/>
    <s v="English"/>
    <x v="5"/>
    <x v="7"/>
    <x v="4"/>
    <x v="2"/>
    <x v="0"/>
    <s v="No"/>
    <m/>
  </r>
  <r>
    <n v="878"/>
    <m/>
    <m/>
    <m/>
    <m/>
    <m/>
    <m/>
    <m/>
    <m/>
    <m/>
    <m/>
    <m/>
    <m/>
    <m/>
    <n v="0"/>
    <e v="#DIV/0!"/>
    <m/>
    <n v="0"/>
    <n v="0"/>
    <n v="0"/>
    <n v="0"/>
    <n v="0"/>
    <n v="0"/>
    <n v="0"/>
    <n v="0"/>
    <n v="0"/>
    <n v="0"/>
    <n v="0"/>
    <n v="0"/>
    <m/>
    <m/>
    <n v="0"/>
    <n v="0"/>
    <s v="Correct"/>
    <x v="1"/>
    <x v="66"/>
    <x v="2"/>
    <x v="99"/>
    <x v="1"/>
    <x v="1"/>
    <s v="English"/>
    <x v="0"/>
    <x v="8"/>
    <x v="2"/>
    <x v="2"/>
    <x v="6"/>
    <s v="No"/>
    <m/>
  </r>
  <r>
    <n v="879"/>
    <m/>
    <m/>
    <m/>
    <m/>
    <s v="Recreation facilities"/>
    <m/>
    <m/>
    <m/>
    <s v="Weight loss programs"/>
    <s v="Job opportunities"/>
    <m/>
    <m/>
    <m/>
    <n v="3"/>
    <n v="1"/>
    <m/>
    <n v="0"/>
    <n v="0"/>
    <n v="0"/>
    <n v="0"/>
    <n v="1"/>
    <n v="0"/>
    <n v="0"/>
    <n v="0"/>
    <n v="1"/>
    <n v="1"/>
    <n v="0"/>
    <n v="0"/>
    <m/>
    <m/>
    <n v="3"/>
    <n v="3"/>
    <s v="Correct"/>
    <x v="0"/>
    <x v="43"/>
    <x v="2"/>
    <x v="182"/>
    <x v="1"/>
    <x v="1"/>
    <s v="English"/>
    <x v="6"/>
    <x v="8"/>
    <x v="5"/>
    <x v="2"/>
    <x v="4"/>
    <s v="Yes"/>
    <m/>
  </r>
  <r>
    <n v="880"/>
    <s v="Clean air &amp; water"/>
    <m/>
    <s v="Smoking cessation programs"/>
    <m/>
    <m/>
    <m/>
    <m/>
    <m/>
    <m/>
    <m/>
    <m/>
    <m/>
    <m/>
    <n v="2"/>
    <n v="1.5"/>
    <m/>
    <n v="1"/>
    <n v="0"/>
    <n v="1"/>
    <n v="0"/>
    <n v="0"/>
    <n v="0"/>
    <n v="0"/>
    <n v="0"/>
    <n v="0"/>
    <n v="0"/>
    <n v="0"/>
    <n v="0"/>
    <m/>
    <m/>
    <n v="2"/>
    <n v="2"/>
    <s v="Correct"/>
    <x v="0"/>
    <x v="12"/>
    <x v="0"/>
    <x v="64"/>
    <x v="1"/>
    <x v="1"/>
    <s v="English"/>
    <x v="6"/>
    <x v="1"/>
    <x v="0"/>
    <x v="2"/>
    <x v="0"/>
    <s v="Yes"/>
    <m/>
  </r>
  <r>
    <n v="881"/>
    <s v="Clean air &amp; water"/>
    <m/>
    <m/>
    <m/>
    <s v="Recreation facilities"/>
    <m/>
    <m/>
    <m/>
    <m/>
    <m/>
    <s v="Safe places to walk/play"/>
    <m/>
    <m/>
    <n v="3"/>
    <n v="1"/>
    <m/>
    <n v="1"/>
    <n v="0"/>
    <n v="0"/>
    <n v="0"/>
    <n v="1"/>
    <n v="0"/>
    <n v="0"/>
    <n v="0"/>
    <n v="0"/>
    <n v="0"/>
    <n v="1"/>
    <n v="0"/>
    <m/>
    <m/>
    <n v="3"/>
    <n v="3"/>
    <s v="Correct"/>
    <x v="0"/>
    <x v="1"/>
    <x v="2"/>
    <x v="11"/>
    <x v="2"/>
    <x v="0"/>
    <m/>
    <x v="3"/>
    <x v="2"/>
    <x v="3"/>
    <x v="0"/>
    <x v="3"/>
    <m/>
    <m/>
  </r>
  <r>
    <n v="882"/>
    <m/>
    <m/>
    <m/>
    <m/>
    <s v="Recreation facilities"/>
    <m/>
    <m/>
    <m/>
    <m/>
    <m/>
    <m/>
    <m/>
    <m/>
    <n v="1"/>
    <n v="3"/>
    <m/>
    <n v="0"/>
    <n v="0"/>
    <n v="0"/>
    <n v="0"/>
    <n v="1"/>
    <n v="0"/>
    <n v="0"/>
    <n v="0"/>
    <n v="0"/>
    <n v="0"/>
    <n v="0"/>
    <n v="0"/>
    <m/>
    <m/>
    <n v="1"/>
    <n v="1"/>
    <s v="Correct"/>
    <x v="0"/>
    <x v="5"/>
    <x v="0"/>
    <x v="80"/>
    <x v="1"/>
    <x v="1"/>
    <s v="English"/>
    <x v="0"/>
    <x v="1"/>
    <x v="0"/>
    <x v="2"/>
    <x v="0"/>
    <s v="Yes"/>
    <m/>
  </r>
  <r>
    <n v="883"/>
    <m/>
    <m/>
    <m/>
    <m/>
    <m/>
    <s v="Transportation"/>
    <m/>
    <m/>
    <m/>
    <m/>
    <m/>
    <m/>
    <m/>
    <n v="1"/>
    <n v="3"/>
    <m/>
    <n v="0"/>
    <n v="0"/>
    <n v="0"/>
    <n v="0"/>
    <n v="0"/>
    <n v="1"/>
    <n v="0"/>
    <n v="0"/>
    <n v="0"/>
    <n v="0"/>
    <n v="0"/>
    <n v="0"/>
    <m/>
    <m/>
    <n v="1"/>
    <n v="1"/>
    <s v="Correct"/>
    <x v="0"/>
    <x v="64"/>
    <x v="0"/>
    <x v="73"/>
    <x v="2"/>
    <x v="0"/>
    <m/>
    <x v="3"/>
    <x v="2"/>
    <x v="3"/>
    <x v="0"/>
    <x v="3"/>
    <m/>
    <m/>
  </r>
  <r>
    <n v="884"/>
    <m/>
    <m/>
    <m/>
    <m/>
    <m/>
    <m/>
    <s v="Healthier food choices"/>
    <s v="Safe childcare options"/>
    <m/>
    <m/>
    <s v="Safe places to walk/play"/>
    <m/>
    <m/>
    <n v="3"/>
    <n v="1"/>
    <m/>
    <n v="0"/>
    <n v="0"/>
    <n v="0"/>
    <n v="0"/>
    <n v="0"/>
    <n v="0"/>
    <n v="1"/>
    <n v="1"/>
    <n v="0"/>
    <n v="0"/>
    <n v="1"/>
    <n v="0"/>
    <m/>
    <m/>
    <n v="3"/>
    <n v="3"/>
    <s v="Correct"/>
    <x v="0"/>
    <x v="64"/>
    <x v="0"/>
    <x v="5"/>
    <x v="0"/>
    <x v="1"/>
    <s v="English"/>
    <x v="6"/>
    <x v="0"/>
    <x v="5"/>
    <x v="2"/>
    <x v="0"/>
    <s v="Yes"/>
    <m/>
  </r>
  <r>
    <n v="885"/>
    <s v="Clean air &amp; water"/>
    <m/>
    <m/>
    <m/>
    <m/>
    <m/>
    <s v="Healthier food choices"/>
    <m/>
    <m/>
    <m/>
    <s v="Safe places to walk/play"/>
    <m/>
    <m/>
    <n v="3"/>
    <n v="1"/>
    <m/>
    <n v="1"/>
    <n v="0"/>
    <n v="0"/>
    <n v="0"/>
    <n v="0"/>
    <n v="0"/>
    <n v="1"/>
    <n v="0"/>
    <n v="0"/>
    <n v="0"/>
    <n v="1"/>
    <n v="0"/>
    <m/>
    <m/>
    <n v="3"/>
    <n v="3"/>
    <s v="Correct"/>
    <x v="0"/>
    <x v="1"/>
    <x v="2"/>
    <x v="26"/>
    <x v="1"/>
    <x v="1"/>
    <s v="English"/>
    <x v="0"/>
    <x v="7"/>
    <x v="0"/>
    <x v="2"/>
    <x v="0"/>
    <s v="Yes"/>
    <m/>
  </r>
  <r>
    <n v="886"/>
    <m/>
    <s v="Mental health services"/>
    <s v="Smoking cessation programs"/>
    <s v="Drug &amp; alcohol rehabilitation services"/>
    <m/>
    <m/>
    <m/>
    <m/>
    <m/>
    <m/>
    <m/>
    <m/>
    <m/>
    <n v="3"/>
    <n v="1"/>
    <m/>
    <n v="0"/>
    <n v="1"/>
    <n v="1"/>
    <n v="1"/>
    <n v="0"/>
    <n v="0"/>
    <n v="0"/>
    <n v="0"/>
    <n v="0"/>
    <n v="0"/>
    <n v="0"/>
    <n v="0"/>
    <m/>
    <m/>
    <n v="3"/>
    <n v="3"/>
    <s v="Correct"/>
    <x v="0"/>
    <x v="40"/>
    <x v="2"/>
    <x v="183"/>
    <x v="7"/>
    <x v="1"/>
    <s v="English"/>
    <x v="5"/>
    <x v="1"/>
    <x v="0"/>
    <x v="2"/>
    <x v="0"/>
    <s v="Yes"/>
    <m/>
  </r>
  <r>
    <n v="887"/>
    <m/>
    <s v="Mental health services"/>
    <m/>
    <m/>
    <s v="Recreation facilities"/>
    <m/>
    <m/>
    <m/>
    <s v="Weight loss programs"/>
    <m/>
    <m/>
    <m/>
    <m/>
    <n v="3"/>
    <n v="1"/>
    <m/>
    <n v="0"/>
    <n v="1"/>
    <n v="0"/>
    <n v="0"/>
    <n v="1"/>
    <n v="0"/>
    <n v="0"/>
    <n v="0"/>
    <n v="1"/>
    <n v="0"/>
    <n v="0"/>
    <n v="0"/>
    <m/>
    <m/>
    <n v="3"/>
    <n v="3"/>
    <s v="Correct"/>
    <x v="0"/>
    <x v="36"/>
    <x v="2"/>
    <x v="53"/>
    <x v="1"/>
    <x v="1"/>
    <s v="English"/>
    <x v="5"/>
    <x v="7"/>
    <x v="0"/>
    <x v="2"/>
    <x v="0"/>
    <s v="Yes"/>
    <m/>
  </r>
  <r>
    <n v="888"/>
    <s v="Clean air &amp; water"/>
    <m/>
    <m/>
    <m/>
    <m/>
    <m/>
    <m/>
    <m/>
    <m/>
    <s v="Job opportunities"/>
    <s v="Safe places to walk/play"/>
    <m/>
    <m/>
    <n v="3"/>
    <n v="1"/>
    <m/>
    <n v="1"/>
    <n v="0"/>
    <n v="0"/>
    <n v="0"/>
    <n v="0"/>
    <n v="0"/>
    <n v="0"/>
    <n v="0"/>
    <n v="0"/>
    <n v="1"/>
    <n v="1"/>
    <n v="0"/>
    <m/>
    <m/>
    <n v="3"/>
    <n v="3"/>
    <s v="Correct"/>
    <x v="1"/>
    <x v="7"/>
    <x v="2"/>
    <x v="144"/>
    <x v="1"/>
    <x v="1"/>
    <s v="English"/>
    <x v="2"/>
    <x v="4"/>
    <x v="0"/>
    <x v="2"/>
    <x v="0"/>
    <s v="Yes"/>
    <m/>
  </r>
  <r>
    <n v="889"/>
    <m/>
    <s v="Mental health services"/>
    <m/>
    <s v="Drug &amp; alcohol rehabilitation services"/>
    <m/>
    <m/>
    <m/>
    <m/>
    <m/>
    <s v="Job opportunities"/>
    <m/>
    <m/>
    <m/>
    <n v="3"/>
    <n v="1"/>
    <m/>
    <n v="0"/>
    <n v="1"/>
    <n v="0"/>
    <n v="1"/>
    <n v="0"/>
    <n v="0"/>
    <n v="0"/>
    <n v="0"/>
    <n v="0"/>
    <n v="1"/>
    <n v="0"/>
    <n v="0"/>
    <m/>
    <m/>
    <n v="3"/>
    <n v="3"/>
    <s v="Correct"/>
    <x v="0"/>
    <x v="59"/>
    <x v="2"/>
    <x v="105"/>
    <x v="1"/>
    <x v="1"/>
    <s v="English"/>
    <x v="6"/>
    <x v="7"/>
    <x v="5"/>
    <x v="2"/>
    <x v="0"/>
    <s v="Yes"/>
    <m/>
  </r>
  <r>
    <n v="890"/>
    <m/>
    <s v="Mental health services"/>
    <m/>
    <m/>
    <m/>
    <m/>
    <m/>
    <m/>
    <m/>
    <m/>
    <s v="Safe places to walk/play"/>
    <m/>
    <m/>
    <n v="2"/>
    <n v="1.5"/>
    <m/>
    <n v="0"/>
    <n v="1"/>
    <n v="0"/>
    <n v="0"/>
    <n v="0"/>
    <n v="0"/>
    <n v="0"/>
    <n v="0"/>
    <n v="0"/>
    <n v="0"/>
    <n v="1"/>
    <n v="0"/>
    <m/>
    <m/>
    <n v="2"/>
    <n v="2"/>
    <s v="Correct"/>
    <x v="0"/>
    <x v="17"/>
    <x v="2"/>
    <x v="184"/>
    <x v="5"/>
    <x v="1"/>
    <s v="English, Chinese"/>
    <x v="6"/>
    <x v="7"/>
    <x v="0"/>
    <x v="2"/>
    <x v="0"/>
    <s v="Yes"/>
    <m/>
  </r>
  <r>
    <n v="891"/>
    <s v="Clean air &amp; water"/>
    <m/>
    <m/>
    <m/>
    <m/>
    <s v="Transportation"/>
    <m/>
    <m/>
    <s v="Weight loss programs"/>
    <m/>
    <m/>
    <m/>
    <m/>
    <n v="3"/>
    <n v="1"/>
    <m/>
    <n v="1"/>
    <n v="0"/>
    <n v="0"/>
    <n v="0"/>
    <n v="0"/>
    <n v="1"/>
    <n v="0"/>
    <n v="0"/>
    <n v="1"/>
    <n v="0"/>
    <n v="0"/>
    <n v="0"/>
    <m/>
    <m/>
    <n v="3"/>
    <n v="3"/>
    <s v="Correct"/>
    <x v="0"/>
    <x v="23"/>
    <x v="0"/>
    <x v="109"/>
    <x v="1"/>
    <x v="1"/>
    <s v="English"/>
    <x v="4"/>
    <x v="4"/>
    <x v="1"/>
    <x v="2"/>
    <x v="4"/>
    <s v="No"/>
    <m/>
  </r>
  <r>
    <n v="892"/>
    <m/>
    <s v="Mental health services"/>
    <m/>
    <s v="Drug &amp; alcohol rehabilitation services"/>
    <m/>
    <s v="Transportation"/>
    <m/>
    <m/>
    <m/>
    <m/>
    <m/>
    <m/>
    <m/>
    <n v="3"/>
    <n v="1"/>
    <m/>
    <n v="0"/>
    <n v="1"/>
    <n v="0"/>
    <n v="1"/>
    <n v="0"/>
    <n v="1"/>
    <n v="0"/>
    <n v="0"/>
    <n v="0"/>
    <n v="0"/>
    <n v="0"/>
    <n v="0"/>
    <m/>
    <m/>
    <n v="3"/>
    <n v="3"/>
    <s v="Correct"/>
    <x v="0"/>
    <x v="46"/>
    <x v="2"/>
    <x v="53"/>
    <x v="1"/>
    <x v="1"/>
    <s v="English"/>
    <x v="0"/>
    <x v="0"/>
    <x v="0"/>
    <x v="2"/>
    <x v="0"/>
    <s v="Yes"/>
    <m/>
  </r>
  <r>
    <n v="893"/>
    <m/>
    <m/>
    <m/>
    <m/>
    <m/>
    <m/>
    <s v="Healthier food choices"/>
    <s v="Safe childcare options"/>
    <m/>
    <m/>
    <m/>
    <s v="Safe worksites"/>
    <m/>
    <n v="3"/>
    <n v="1"/>
    <m/>
    <n v="0"/>
    <n v="0"/>
    <n v="0"/>
    <n v="0"/>
    <n v="0"/>
    <n v="0"/>
    <n v="1"/>
    <n v="1"/>
    <n v="0"/>
    <n v="0"/>
    <n v="0"/>
    <n v="1"/>
    <m/>
    <m/>
    <n v="3"/>
    <n v="3"/>
    <s v="Correct"/>
    <x v="0"/>
    <x v="44"/>
    <x v="0"/>
    <x v="6"/>
    <x v="1"/>
    <x v="1"/>
    <s v="English"/>
    <x v="1"/>
    <x v="1"/>
    <x v="2"/>
    <x v="2"/>
    <x v="6"/>
    <s v="No"/>
    <m/>
  </r>
  <r>
    <n v="894"/>
    <m/>
    <m/>
    <m/>
    <s v="Drug &amp; alcohol rehabilitation services"/>
    <m/>
    <m/>
    <m/>
    <m/>
    <m/>
    <s v="Job opportunities"/>
    <s v="Safe places to walk/play"/>
    <m/>
    <m/>
    <n v="3"/>
    <n v="1"/>
    <m/>
    <n v="0"/>
    <n v="0"/>
    <n v="0"/>
    <n v="1"/>
    <n v="0"/>
    <n v="0"/>
    <n v="0"/>
    <n v="0"/>
    <n v="0"/>
    <n v="1"/>
    <n v="1"/>
    <n v="0"/>
    <m/>
    <m/>
    <n v="3"/>
    <n v="3"/>
    <s v="Correct"/>
    <x v="0"/>
    <x v="77"/>
    <x v="2"/>
    <x v="96"/>
    <x v="5"/>
    <x v="1"/>
    <s v="English"/>
    <x v="5"/>
    <x v="7"/>
    <x v="0"/>
    <x v="2"/>
    <x v="0"/>
    <s v="Yes"/>
    <m/>
  </r>
  <r>
    <n v="895"/>
    <m/>
    <s v="Mental health services"/>
    <m/>
    <s v="Drug &amp; alcohol rehabilitation services"/>
    <m/>
    <m/>
    <s v="Healthier food choices"/>
    <m/>
    <m/>
    <m/>
    <m/>
    <m/>
    <m/>
    <n v="3"/>
    <n v="1"/>
    <m/>
    <n v="0"/>
    <n v="1"/>
    <n v="0"/>
    <n v="1"/>
    <n v="0"/>
    <n v="0"/>
    <n v="1"/>
    <n v="0"/>
    <n v="0"/>
    <n v="0"/>
    <n v="0"/>
    <n v="0"/>
    <m/>
    <m/>
    <n v="3"/>
    <n v="3"/>
    <s v="Correct"/>
    <x v="0"/>
    <x v="17"/>
    <x v="0"/>
    <x v="140"/>
    <x v="1"/>
    <x v="2"/>
    <s v="English"/>
    <x v="2"/>
    <x v="7"/>
    <x v="5"/>
    <x v="2"/>
    <x v="0"/>
    <s v="Yes"/>
    <m/>
  </r>
  <r>
    <n v="896"/>
    <s v="Clean air &amp; water"/>
    <m/>
    <m/>
    <m/>
    <m/>
    <m/>
    <s v="Healthier food choices"/>
    <m/>
    <m/>
    <s v="Job opportunities"/>
    <m/>
    <m/>
    <m/>
    <n v="3"/>
    <n v="1"/>
    <m/>
    <n v="1"/>
    <n v="0"/>
    <n v="0"/>
    <n v="0"/>
    <n v="0"/>
    <n v="0"/>
    <n v="1"/>
    <n v="0"/>
    <n v="0"/>
    <n v="1"/>
    <n v="0"/>
    <n v="0"/>
    <m/>
    <m/>
    <n v="3"/>
    <n v="3"/>
    <s v="Correct"/>
    <x v="0"/>
    <x v="77"/>
    <x v="2"/>
    <x v="28"/>
    <x v="1"/>
    <x v="1"/>
    <s v="English"/>
    <x v="6"/>
    <x v="1"/>
    <x v="0"/>
    <x v="2"/>
    <x v="0"/>
    <s v="Yes"/>
    <m/>
  </r>
  <r>
    <n v="897"/>
    <m/>
    <m/>
    <m/>
    <m/>
    <s v="Recreation facilities"/>
    <s v="Transportation"/>
    <s v="Healthier food choices"/>
    <m/>
    <m/>
    <m/>
    <m/>
    <m/>
    <m/>
    <n v="3"/>
    <n v="1"/>
    <m/>
    <n v="0"/>
    <n v="0"/>
    <n v="0"/>
    <n v="0"/>
    <n v="1"/>
    <n v="1"/>
    <n v="1"/>
    <n v="0"/>
    <n v="0"/>
    <n v="0"/>
    <n v="0"/>
    <n v="0"/>
    <m/>
    <m/>
    <n v="3"/>
    <n v="3"/>
    <s v="Correct"/>
    <x v="0"/>
    <x v="5"/>
    <x v="2"/>
    <x v="142"/>
    <x v="1"/>
    <x v="1"/>
    <s v="English"/>
    <x v="6"/>
    <x v="1"/>
    <x v="0"/>
    <x v="2"/>
    <x v="0"/>
    <s v="Yes"/>
    <m/>
  </r>
  <r>
    <n v="898"/>
    <m/>
    <m/>
    <m/>
    <m/>
    <m/>
    <m/>
    <m/>
    <m/>
    <s v="Weight loss programs"/>
    <m/>
    <m/>
    <m/>
    <m/>
    <n v="1"/>
    <n v="3"/>
    <m/>
    <n v="0"/>
    <n v="0"/>
    <n v="0"/>
    <n v="0"/>
    <n v="0"/>
    <n v="0"/>
    <n v="0"/>
    <n v="0"/>
    <n v="1"/>
    <n v="0"/>
    <n v="0"/>
    <n v="0"/>
    <m/>
    <m/>
    <n v="1"/>
    <n v="1"/>
    <s v="Correct"/>
    <x v="3"/>
    <x v="85"/>
    <x v="1"/>
    <x v="11"/>
    <x v="2"/>
    <x v="0"/>
    <m/>
    <x v="3"/>
    <x v="2"/>
    <x v="3"/>
    <x v="0"/>
    <x v="3"/>
    <m/>
    <m/>
  </r>
  <r>
    <n v="899"/>
    <m/>
    <s v="Mental health services"/>
    <m/>
    <s v="Drug &amp; alcohol rehabilitation services"/>
    <m/>
    <s v="Transportation"/>
    <m/>
    <m/>
    <m/>
    <m/>
    <m/>
    <m/>
    <m/>
    <n v="3"/>
    <n v="1"/>
    <m/>
    <n v="0"/>
    <n v="1"/>
    <n v="0"/>
    <n v="1"/>
    <n v="0"/>
    <n v="1"/>
    <n v="0"/>
    <n v="0"/>
    <n v="0"/>
    <n v="0"/>
    <n v="0"/>
    <n v="0"/>
    <m/>
    <m/>
    <n v="3"/>
    <n v="3"/>
    <s v="Correct"/>
    <x v="0"/>
    <x v="7"/>
    <x v="2"/>
    <x v="43"/>
    <x v="1"/>
    <x v="1"/>
    <s v="English"/>
    <x v="5"/>
    <x v="1"/>
    <x v="6"/>
    <x v="2"/>
    <x v="0"/>
    <s v="Yes"/>
    <m/>
  </r>
  <r>
    <n v="900"/>
    <m/>
    <s v="Mental health services"/>
    <m/>
    <s v="Drug &amp; alcohol rehabilitation services"/>
    <m/>
    <s v="Transportation"/>
    <m/>
    <m/>
    <m/>
    <m/>
    <m/>
    <m/>
    <m/>
    <n v="3"/>
    <n v="1"/>
    <m/>
    <n v="0"/>
    <n v="1"/>
    <n v="0"/>
    <n v="1"/>
    <n v="0"/>
    <n v="1"/>
    <n v="0"/>
    <n v="0"/>
    <n v="0"/>
    <n v="0"/>
    <n v="0"/>
    <n v="0"/>
    <m/>
    <m/>
    <n v="3"/>
    <n v="3"/>
    <s v="Correct"/>
    <x v="0"/>
    <x v="59"/>
    <x v="0"/>
    <x v="25"/>
    <x v="1"/>
    <x v="1"/>
    <s v="English"/>
    <x v="1"/>
    <x v="1"/>
    <x v="5"/>
    <x v="2"/>
    <x v="4"/>
    <s v="Yes"/>
    <m/>
  </r>
  <r>
    <n v="901"/>
    <m/>
    <s v="Mental health services"/>
    <m/>
    <m/>
    <s v="Recreation facilities"/>
    <m/>
    <m/>
    <m/>
    <m/>
    <m/>
    <m/>
    <m/>
    <m/>
    <n v="2"/>
    <n v="1.5"/>
    <m/>
    <n v="0"/>
    <n v="1"/>
    <n v="0"/>
    <n v="0"/>
    <n v="1"/>
    <n v="0"/>
    <n v="0"/>
    <n v="0"/>
    <n v="0"/>
    <n v="0"/>
    <n v="0"/>
    <n v="0"/>
    <m/>
    <m/>
    <n v="2"/>
    <n v="2"/>
    <s v="Correct"/>
    <x v="1"/>
    <x v="52"/>
    <x v="2"/>
    <x v="63"/>
    <x v="0"/>
    <x v="1"/>
    <s v="English"/>
    <x v="6"/>
    <x v="0"/>
    <x v="5"/>
    <x v="2"/>
    <x v="0"/>
    <s v="Yes"/>
    <m/>
  </r>
  <r>
    <n v="902"/>
    <m/>
    <s v="Mental health services"/>
    <m/>
    <s v="Drug &amp; alcohol rehabilitation services"/>
    <m/>
    <m/>
    <m/>
    <m/>
    <m/>
    <s v="Job opportunities"/>
    <m/>
    <m/>
    <m/>
    <n v="3"/>
    <n v="1"/>
    <m/>
    <n v="0"/>
    <n v="1"/>
    <n v="0"/>
    <n v="1"/>
    <n v="0"/>
    <n v="0"/>
    <n v="0"/>
    <n v="0"/>
    <n v="0"/>
    <n v="1"/>
    <n v="0"/>
    <n v="0"/>
    <m/>
    <m/>
    <n v="3"/>
    <n v="3"/>
    <s v="Correct"/>
    <x v="0"/>
    <x v="25"/>
    <x v="2"/>
    <x v="168"/>
    <x v="0"/>
    <x v="1"/>
    <s v="English"/>
    <x v="0"/>
    <x v="7"/>
    <x v="1"/>
    <x v="1"/>
    <x v="0"/>
    <s v="No"/>
    <m/>
  </r>
  <r>
    <n v="903"/>
    <m/>
    <s v="Mental health services"/>
    <m/>
    <s v="Drug &amp; alcohol rehabilitation services"/>
    <m/>
    <m/>
    <m/>
    <m/>
    <m/>
    <s v="Job opportunities"/>
    <m/>
    <m/>
    <m/>
    <n v="3"/>
    <n v="1"/>
    <m/>
    <n v="0"/>
    <n v="1"/>
    <n v="0"/>
    <n v="1"/>
    <n v="0"/>
    <n v="0"/>
    <n v="0"/>
    <n v="0"/>
    <n v="0"/>
    <n v="1"/>
    <n v="0"/>
    <n v="0"/>
    <m/>
    <m/>
    <n v="3"/>
    <n v="3"/>
    <s v="Correct"/>
    <x v="0"/>
    <x v="0"/>
    <x v="2"/>
    <x v="185"/>
    <x v="1"/>
    <x v="1"/>
    <s v="English"/>
    <x v="0"/>
    <x v="1"/>
    <x v="5"/>
    <x v="2"/>
    <x v="0"/>
    <s v="Yes"/>
    <m/>
  </r>
  <r>
    <n v="904"/>
    <s v="Clean air &amp; water"/>
    <m/>
    <m/>
    <m/>
    <m/>
    <m/>
    <m/>
    <m/>
    <m/>
    <m/>
    <m/>
    <m/>
    <m/>
    <n v="1"/>
    <n v="3"/>
    <m/>
    <n v="1"/>
    <n v="0"/>
    <n v="0"/>
    <n v="0"/>
    <n v="0"/>
    <n v="0"/>
    <n v="0"/>
    <n v="0"/>
    <n v="0"/>
    <n v="0"/>
    <n v="0"/>
    <n v="0"/>
    <m/>
    <m/>
    <n v="1"/>
    <n v="1"/>
    <s v="Correct"/>
    <x v="0"/>
    <x v="55"/>
    <x v="2"/>
    <x v="182"/>
    <x v="2"/>
    <x v="0"/>
    <m/>
    <x v="3"/>
    <x v="2"/>
    <x v="3"/>
    <x v="0"/>
    <x v="3"/>
    <m/>
    <m/>
  </r>
  <r>
    <n v="905"/>
    <m/>
    <s v="Mental health services"/>
    <m/>
    <s v="Drug &amp; alcohol rehabilitation services"/>
    <m/>
    <m/>
    <m/>
    <m/>
    <m/>
    <s v="Job opportunities"/>
    <m/>
    <m/>
    <m/>
    <n v="3"/>
    <n v="1"/>
    <m/>
    <n v="0"/>
    <n v="1"/>
    <n v="0"/>
    <n v="1"/>
    <n v="0"/>
    <n v="0"/>
    <n v="0"/>
    <n v="0"/>
    <n v="0"/>
    <n v="1"/>
    <n v="0"/>
    <n v="0"/>
    <m/>
    <m/>
    <n v="3"/>
    <n v="3"/>
    <s v="Correct"/>
    <x v="0"/>
    <x v="7"/>
    <x v="2"/>
    <x v="186"/>
    <x v="1"/>
    <x v="2"/>
    <s v="English"/>
    <x v="5"/>
    <x v="7"/>
    <x v="0"/>
    <x v="2"/>
    <x v="0"/>
    <s v="Yes"/>
    <m/>
  </r>
  <r>
    <n v="906"/>
    <m/>
    <m/>
    <m/>
    <m/>
    <s v="Recreation facilities"/>
    <s v="Transportation"/>
    <m/>
    <m/>
    <m/>
    <m/>
    <s v="Safe places to walk/play"/>
    <m/>
    <m/>
    <n v="3"/>
    <n v="1"/>
    <m/>
    <n v="0"/>
    <n v="0"/>
    <n v="0"/>
    <n v="0"/>
    <n v="1"/>
    <n v="1"/>
    <n v="0"/>
    <n v="0"/>
    <n v="0"/>
    <n v="0"/>
    <n v="1"/>
    <n v="0"/>
    <m/>
    <m/>
    <n v="3"/>
    <n v="3"/>
    <s v="Correct"/>
    <x v="0"/>
    <x v="10"/>
    <x v="2"/>
    <x v="149"/>
    <x v="1"/>
    <x v="1"/>
    <s v="English"/>
    <x v="0"/>
    <x v="7"/>
    <x v="4"/>
    <x v="2"/>
    <x v="6"/>
    <s v="Yes"/>
    <m/>
  </r>
  <r>
    <n v="907"/>
    <s v="Clean air &amp; water"/>
    <m/>
    <m/>
    <m/>
    <m/>
    <m/>
    <m/>
    <m/>
    <m/>
    <m/>
    <m/>
    <m/>
    <m/>
    <n v="1"/>
    <n v="3"/>
    <m/>
    <n v="1"/>
    <n v="0"/>
    <n v="0"/>
    <n v="0"/>
    <n v="0"/>
    <n v="0"/>
    <n v="0"/>
    <n v="0"/>
    <n v="0"/>
    <n v="0"/>
    <n v="0"/>
    <n v="0"/>
    <m/>
    <m/>
    <n v="1"/>
    <n v="1"/>
    <s v="Correct"/>
    <x v="1"/>
    <x v="38"/>
    <x v="0"/>
    <x v="187"/>
    <x v="5"/>
    <x v="1"/>
    <s v="English"/>
    <x v="6"/>
    <x v="8"/>
    <x v="0"/>
    <x v="2"/>
    <x v="0"/>
    <s v="Yes"/>
    <m/>
  </r>
  <r>
    <n v="908"/>
    <m/>
    <m/>
    <m/>
    <m/>
    <m/>
    <m/>
    <s v="Healthier food choices"/>
    <m/>
    <m/>
    <m/>
    <m/>
    <m/>
    <m/>
    <n v="1"/>
    <n v="3"/>
    <m/>
    <n v="0"/>
    <n v="0"/>
    <n v="0"/>
    <n v="0"/>
    <n v="0"/>
    <n v="0"/>
    <n v="1"/>
    <n v="0"/>
    <n v="0"/>
    <n v="0"/>
    <n v="0"/>
    <n v="0"/>
    <m/>
    <m/>
    <n v="1"/>
    <n v="1"/>
    <s v="Correct"/>
    <x v="0"/>
    <x v="53"/>
    <x v="2"/>
    <x v="188"/>
    <x v="1"/>
    <x v="1"/>
    <s v="English"/>
    <x v="0"/>
    <x v="0"/>
    <x v="0"/>
    <x v="2"/>
    <x v="0"/>
    <s v="No"/>
    <m/>
  </r>
  <r>
    <n v="909"/>
    <m/>
    <s v="Mental health services"/>
    <m/>
    <m/>
    <m/>
    <s v="Transportation"/>
    <m/>
    <m/>
    <m/>
    <s v="Job opportunities"/>
    <m/>
    <m/>
    <m/>
    <n v="3"/>
    <n v="1"/>
    <m/>
    <n v="0"/>
    <n v="1"/>
    <n v="0"/>
    <n v="0"/>
    <n v="0"/>
    <n v="1"/>
    <n v="0"/>
    <n v="0"/>
    <n v="0"/>
    <n v="1"/>
    <n v="0"/>
    <n v="0"/>
    <m/>
    <m/>
    <n v="3"/>
    <n v="3"/>
    <s v="Correct"/>
    <x v="0"/>
    <x v="0"/>
    <x v="0"/>
    <x v="40"/>
    <x v="1"/>
    <x v="2"/>
    <s v="English"/>
    <x v="4"/>
    <x v="1"/>
    <x v="5"/>
    <x v="2"/>
    <x v="0"/>
    <s v="Yes"/>
    <m/>
  </r>
  <r>
    <n v="910"/>
    <m/>
    <m/>
    <m/>
    <s v="Drug &amp; alcohol rehabilitation services"/>
    <m/>
    <m/>
    <m/>
    <m/>
    <m/>
    <m/>
    <m/>
    <m/>
    <m/>
    <n v="1"/>
    <n v="3"/>
    <m/>
    <n v="0"/>
    <n v="0"/>
    <n v="0"/>
    <n v="1"/>
    <n v="0"/>
    <n v="0"/>
    <n v="0"/>
    <n v="0"/>
    <n v="0"/>
    <n v="0"/>
    <n v="0"/>
    <n v="0"/>
    <m/>
    <m/>
    <n v="1"/>
    <n v="1"/>
    <s v="Correct"/>
    <x v="1"/>
    <x v="5"/>
    <x v="2"/>
    <x v="53"/>
    <x v="2"/>
    <x v="0"/>
    <m/>
    <x v="3"/>
    <x v="2"/>
    <x v="3"/>
    <x v="0"/>
    <x v="3"/>
    <m/>
    <m/>
  </r>
  <r>
    <n v="911"/>
    <m/>
    <s v="Mental health services"/>
    <m/>
    <m/>
    <s v="Recreation facilities"/>
    <m/>
    <m/>
    <m/>
    <s v="Weight loss programs"/>
    <m/>
    <m/>
    <m/>
    <m/>
    <n v="3"/>
    <n v="1"/>
    <m/>
    <n v="0"/>
    <n v="1"/>
    <n v="0"/>
    <n v="0"/>
    <n v="1"/>
    <n v="0"/>
    <n v="0"/>
    <n v="0"/>
    <n v="1"/>
    <n v="0"/>
    <n v="0"/>
    <n v="0"/>
    <m/>
    <m/>
    <n v="3"/>
    <n v="3"/>
    <s v="Correct"/>
    <x v="0"/>
    <x v="26"/>
    <x v="2"/>
    <x v="58"/>
    <x v="1"/>
    <x v="1"/>
    <s v="English"/>
    <x v="0"/>
    <x v="0"/>
    <x v="5"/>
    <x v="2"/>
    <x v="0"/>
    <s v="Yes"/>
    <m/>
  </r>
  <r>
    <n v="912"/>
    <s v="Clean air &amp; water"/>
    <m/>
    <s v="Smoking cessation programs"/>
    <m/>
    <m/>
    <m/>
    <m/>
    <m/>
    <m/>
    <m/>
    <s v="Safe places to walk/play"/>
    <m/>
    <m/>
    <n v="3"/>
    <n v="1"/>
    <m/>
    <n v="1"/>
    <n v="0"/>
    <n v="1"/>
    <n v="0"/>
    <n v="0"/>
    <n v="0"/>
    <n v="0"/>
    <n v="0"/>
    <n v="0"/>
    <n v="0"/>
    <n v="1"/>
    <n v="0"/>
    <m/>
    <m/>
    <n v="3"/>
    <n v="3"/>
    <s v="Correct"/>
    <x v="1"/>
    <x v="5"/>
    <x v="2"/>
    <x v="28"/>
    <x v="3"/>
    <x v="1"/>
    <s v="English"/>
    <x v="4"/>
    <x v="4"/>
    <x v="1"/>
    <x v="2"/>
    <x v="2"/>
    <s v="No"/>
    <m/>
  </r>
  <r>
    <n v="913"/>
    <m/>
    <s v="Mental health services"/>
    <m/>
    <s v="Drug &amp; alcohol rehabilitation services"/>
    <m/>
    <m/>
    <m/>
    <m/>
    <m/>
    <s v="Job opportunities"/>
    <m/>
    <m/>
    <m/>
    <n v="3"/>
    <n v="1"/>
    <m/>
    <n v="0"/>
    <n v="1"/>
    <n v="0"/>
    <n v="1"/>
    <n v="0"/>
    <n v="0"/>
    <n v="0"/>
    <n v="0"/>
    <n v="0"/>
    <n v="1"/>
    <n v="0"/>
    <n v="0"/>
    <m/>
    <m/>
    <n v="3"/>
    <n v="3"/>
    <s v="Correct"/>
    <x v="0"/>
    <x v="19"/>
    <x v="2"/>
    <x v="144"/>
    <x v="7"/>
    <x v="2"/>
    <s v="English"/>
    <x v="2"/>
    <x v="7"/>
    <x v="2"/>
    <x v="2"/>
    <x v="6"/>
    <s v="Yes"/>
    <m/>
  </r>
  <r>
    <n v="914"/>
    <m/>
    <s v="Mental health services"/>
    <m/>
    <s v="Drug &amp; alcohol rehabilitation services"/>
    <m/>
    <m/>
    <m/>
    <m/>
    <s v="Weight loss programs"/>
    <m/>
    <m/>
    <m/>
    <m/>
    <n v="3"/>
    <n v="1"/>
    <m/>
    <n v="0"/>
    <n v="1"/>
    <n v="0"/>
    <n v="1"/>
    <n v="0"/>
    <n v="0"/>
    <n v="0"/>
    <n v="0"/>
    <n v="1"/>
    <n v="0"/>
    <n v="0"/>
    <n v="0"/>
    <m/>
    <m/>
    <n v="3"/>
    <n v="3"/>
    <s v="Correct"/>
    <x v="0"/>
    <x v="32"/>
    <x v="2"/>
    <x v="57"/>
    <x v="1"/>
    <x v="1"/>
    <s v="English"/>
    <x v="2"/>
    <x v="0"/>
    <x v="0"/>
    <x v="2"/>
    <x v="0"/>
    <s v="Yes"/>
    <m/>
  </r>
  <r>
    <n v="915"/>
    <m/>
    <s v="Mental health services"/>
    <m/>
    <m/>
    <m/>
    <m/>
    <s v="Healthier food choices"/>
    <m/>
    <m/>
    <s v="Job opportunities"/>
    <m/>
    <m/>
    <m/>
    <n v="3"/>
    <n v="1"/>
    <m/>
    <n v="0"/>
    <n v="1"/>
    <n v="0"/>
    <n v="0"/>
    <n v="0"/>
    <n v="0"/>
    <n v="1"/>
    <n v="0"/>
    <n v="0"/>
    <n v="1"/>
    <n v="0"/>
    <n v="0"/>
    <m/>
    <m/>
    <n v="3"/>
    <n v="3"/>
    <s v="Correct"/>
    <x v="0"/>
    <x v="46"/>
    <x v="0"/>
    <x v="2"/>
    <x v="0"/>
    <x v="1"/>
    <s v="English"/>
    <x v="5"/>
    <x v="1"/>
    <x v="0"/>
    <x v="2"/>
    <x v="0"/>
    <s v="Yes"/>
    <m/>
  </r>
  <r>
    <n v="916"/>
    <m/>
    <m/>
    <m/>
    <m/>
    <m/>
    <m/>
    <m/>
    <m/>
    <m/>
    <m/>
    <m/>
    <m/>
    <m/>
    <n v="0"/>
    <e v="#DIV/0!"/>
    <m/>
    <n v="0"/>
    <n v="0"/>
    <n v="0"/>
    <n v="0"/>
    <n v="0"/>
    <n v="0"/>
    <n v="0"/>
    <n v="0"/>
    <n v="0"/>
    <n v="0"/>
    <n v="0"/>
    <n v="0"/>
    <m/>
    <m/>
    <n v="0"/>
    <n v="0"/>
    <s v="Correct"/>
    <x v="0"/>
    <x v="86"/>
    <x v="2"/>
    <x v="189"/>
    <x v="1"/>
    <x v="1"/>
    <s v="English"/>
    <x v="1"/>
    <x v="5"/>
    <x v="2"/>
    <x v="2"/>
    <x v="8"/>
    <s v="No"/>
    <m/>
  </r>
  <r>
    <n v="917"/>
    <m/>
    <m/>
    <m/>
    <m/>
    <m/>
    <m/>
    <s v="Healthier food choices"/>
    <m/>
    <m/>
    <s v="Job opportunities"/>
    <s v="Safe places to walk/play"/>
    <m/>
    <m/>
    <n v="3"/>
    <n v="1"/>
    <m/>
    <n v="0"/>
    <n v="0"/>
    <n v="0"/>
    <n v="0"/>
    <n v="0"/>
    <n v="0"/>
    <n v="1"/>
    <n v="0"/>
    <n v="0"/>
    <n v="1"/>
    <n v="1"/>
    <n v="0"/>
    <m/>
    <m/>
    <n v="3"/>
    <n v="3"/>
    <s v="Correct"/>
    <x v="0"/>
    <x v="40"/>
    <x v="2"/>
    <x v="190"/>
    <x v="1"/>
    <x v="1"/>
    <s v="English"/>
    <x v="5"/>
    <x v="1"/>
    <x v="0"/>
    <x v="2"/>
    <x v="0"/>
    <s v="Yes"/>
    <m/>
  </r>
  <r>
    <n v="918"/>
    <m/>
    <s v="Mental health services"/>
    <m/>
    <s v="Drug &amp; alcohol rehabilitation services"/>
    <m/>
    <m/>
    <m/>
    <m/>
    <m/>
    <s v="Job opportunities"/>
    <m/>
    <m/>
    <m/>
    <n v="3"/>
    <n v="1"/>
    <m/>
    <n v="0"/>
    <n v="1"/>
    <n v="0"/>
    <n v="1"/>
    <n v="0"/>
    <n v="0"/>
    <n v="0"/>
    <n v="0"/>
    <n v="0"/>
    <n v="1"/>
    <n v="0"/>
    <n v="0"/>
    <m/>
    <m/>
    <n v="3"/>
    <n v="3"/>
    <s v="Correct"/>
    <x v="0"/>
    <x v="33"/>
    <x v="2"/>
    <x v="105"/>
    <x v="1"/>
    <x v="1"/>
    <s v="English"/>
    <x v="0"/>
    <x v="1"/>
    <x v="5"/>
    <x v="2"/>
    <x v="6"/>
    <s v="Yes"/>
    <m/>
  </r>
  <r>
    <n v="919"/>
    <m/>
    <s v="Mental health services"/>
    <m/>
    <s v="Drug &amp; alcohol rehabilitation services"/>
    <m/>
    <m/>
    <m/>
    <m/>
    <m/>
    <s v="Job opportunities"/>
    <m/>
    <m/>
    <m/>
    <n v="3"/>
    <n v="1"/>
    <m/>
    <n v="0"/>
    <n v="1"/>
    <n v="0"/>
    <n v="1"/>
    <n v="0"/>
    <n v="0"/>
    <n v="0"/>
    <n v="0"/>
    <n v="0"/>
    <n v="1"/>
    <n v="0"/>
    <n v="0"/>
    <m/>
    <m/>
    <n v="3"/>
    <n v="3"/>
    <s v="Correct"/>
    <x v="0"/>
    <x v="46"/>
    <x v="2"/>
    <x v="191"/>
    <x v="1"/>
    <x v="1"/>
    <s v="English"/>
    <x v="6"/>
    <x v="7"/>
    <x v="6"/>
    <x v="2"/>
    <x v="0"/>
    <s v="Yes"/>
    <m/>
  </r>
  <r>
    <n v="920"/>
    <m/>
    <m/>
    <s v="Smoking cessation programs"/>
    <m/>
    <m/>
    <m/>
    <s v="Healthier food choices"/>
    <s v="Safe childcare options"/>
    <m/>
    <m/>
    <m/>
    <m/>
    <m/>
    <n v="3"/>
    <n v="1"/>
    <m/>
    <n v="0"/>
    <n v="0"/>
    <n v="1"/>
    <n v="0"/>
    <n v="0"/>
    <n v="0"/>
    <n v="1"/>
    <n v="1"/>
    <n v="0"/>
    <n v="0"/>
    <n v="0"/>
    <n v="0"/>
    <m/>
    <m/>
    <n v="3"/>
    <n v="3"/>
    <s v="Correct"/>
    <x v="1"/>
    <x v="40"/>
    <x v="0"/>
    <x v="6"/>
    <x v="5"/>
    <x v="1"/>
    <s v="Chinese"/>
    <x v="2"/>
    <x v="4"/>
    <x v="6"/>
    <x v="2"/>
    <x v="5"/>
    <s v="Yes"/>
    <m/>
  </r>
  <r>
    <n v="921"/>
    <m/>
    <m/>
    <m/>
    <m/>
    <m/>
    <m/>
    <m/>
    <m/>
    <m/>
    <m/>
    <m/>
    <m/>
    <m/>
    <n v="0"/>
    <e v="#DIV/0!"/>
    <m/>
    <n v="0"/>
    <n v="0"/>
    <n v="0"/>
    <n v="0"/>
    <n v="0"/>
    <n v="0"/>
    <n v="0"/>
    <n v="0"/>
    <n v="0"/>
    <n v="0"/>
    <n v="0"/>
    <n v="0"/>
    <m/>
    <m/>
    <n v="0"/>
    <n v="0"/>
    <s v="Correct"/>
    <x v="2"/>
    <x v="22"/>
    <x v="3"/>
    <x v="11"/>
    <x v="2"/>
    <x v="0"/>
    <m/>
    <x v="3"/>
    <x v="2"/>
    <x v="3"/>
    <x v="0"/>
    <x v="3"/>
    <m/>
    <m/>
  </r>
  <r>
    <n v="922"/>
    <s v="Clean air &amp; water"/>
    <m/>
    <m/>
    <m/>
    <m/>
    <m/>
    <s v="Healthier food choices"/>
    <s v="Safe childcare options"/>
    <m/>
    <m/>
    <m/>
    <m/>
    <m/>
    <n v="3"/>
    <n v="1"/>
    <m/>
    <n v="1"/>
    <n v="0"/>
    <n v="0"/>
    <n v="0"/>
    <n v="0"/>
    <n v="0"/>
    <n v="1"/>
    <n v="1"/>
    <n v="0"/>
    <n v="0"/>
    <n v="0"/>
    <n v="0"/>
    <m/>
    <m/>
    <n v="3"/>
    <n v="3"/>
    <s v="Correct"/>
    <x v="1"/>
    <x v="41"/>
    <x v="1"/>
    <x v="11"/>
    <x v="2"/>
    <x v="0"/>
    <m/>
    <x v="5"/>
    <x v="7"/>
    <x v="0"/>
    <x v="2"/>
    <x v="3"/>
    <s v="Yes"/>
    <m/>
  </r>
  <r>
    <n v="923"/>
    <m/>
    <m/>
    <m/>
    <m/>
    <m/>
    <m/>
    <s v="Healthier food choices"/>
    <m/>
    <s v="Weight loss programs"/>
    <m/>
    <s v="Safe places to walk/play"/>
    <m/>
    <m/>
    <n v="3"/>
    <n v="1"/>
    <m/>
    <n v="0"/>
    <n v="0"/>
    <n v="0"/>
    <n v="0"/>
    <n v="0"/>
    <n v="0"/>
    <n v="1"/>
    <n v="0"/>
    <n v="1"/>
    <n v="0"/>
    <n v="1"/>
    <n v="0"/>
    <m/>
    <m/>
    <n v="3"/>
    <n v="3"/>
    <s v="Correct"/>
    <x v="0"/>
    <x v="6"/>
    <x v="0"/>
    <x v="121"/>
    <x v="7"/>
    <x v="2"/>
    <s v="Spanish"/>
    <x v="1"/>
    <x v="4"/>
    <x v="0"/>
    <x v="2"/>
    <x v="3"/>
    <s v="No"/>
    <m/>
  </r>
  <r>
    <n v="924"/>
    <m/>
    <m/>
    <s v="Smoking cessation programs"/>
    <m/>
    <m/>
    <m/>
    <s v="Healthier food choices"/>
    <s v="Safe childcare options"/>
    <m/>
    <m/>
    <m/>
    <m/>
    <m/>
    <n v="3"/>
    <n v="1"/>
    <m/>
    <n v="0"/>
    <n v="0"/>
    <n v="1"/>
    <n v="0"/>
    <n v="0"/>
    <n v="0"/>
    <n v="1"/>
    <n v="1"/>
    <n v="0"/>
    <n v="0"/>
    <n v="0"/>
    <n v="0"/>
    <m/>
    <m/>
    <n v="3"/>
    <n v="3"/>
    <s v="Correct"/>
    <x v="0"/>
    <x v="24"/>
    <x v="1"/>
    <x v="11"/>
    <x v="14"/>
    <x v="1"/>
    <s v="Spanish"/>
    <x v="3"/>
    <x v="2"/>
    <x v="3"/>
    <x v="0"/>
    <x v="3"/>
    <m/>
    <m/>
  </r>
  <r>
    <n v="925"/>
    <m/>
    <m/>
    <m/>
    <s v="Drug &amp; alcohol rehabilitation services"/>
    <s v="Recreation facilities"/>
    <m/>
    <m/>
    <m/>
    <m/>
    <s v="Job opportunities"/>
    <m/>
    <m/>
    <m/>
    <n v="3"/>
    <n v="1"/>
    <m/>
    <n v="0"/>
    <n v="0"/>
    <n v="0"/>
    <n v="1"/>
    <n v="1"/>
    <n v="0"/>
    <n v="0"/>
    <n v="0"/>
    <n v="0"/>
    <n v="1"/>
    <n v="0"/>
    <n v="0"/>
    <m/>
    <m/>
    <n v="3"/>
    <n v="3"/>
    <s v="Correct"/>
    <x v="1"/>
    <x v="12"/>
    <x v="0"/>
    <x v="11"/>
    <x v="2"/>
    <x v="0"/>
    <s v="Filipino "/>
    <x v="6"/>
    <x v="4"/>
    <x v="5"/>
    <x v="2"/>
    <x v="3"/>
    <s v="No"/>
    <m/>
  </r>
  <r>
    <n v="926"/>
    <m/>
    <m/>
    <m/>
    <s v="Drug &amp; alcohol rehabilitation services"/>
    <m/>
    <m/>
    <m/>
    <m/>
    <m/>
    <m/>
    <m/>
    <m/>
    <m/>
    <n v="1"/>
    <n v="3"/>
    <m/>
    <n v="0"/>
    <n v="0"/>
    <n v="0"/>
    <n v="1"/>
    <n v="0"/>
    <n v="0"/>
    <n v="0"/>
    <n v="0"/>
    <n v="0"/>
    <n v="0"/>
    <n v="0"/>
    <n v="0"/>
    <m/>
    <m/>
    <n v="1"/>
    <n v="1"/>
    <s v="Correct"/>
    <x v="0"/>
    <x v="87"/>
    <x v="2"/>
    <x v="192"/>
    <x v="16"/>
    <x v="1"/>
    <m/>
    <x v="3"/>
    <x v="2"/>
    <x v="3"/>
    <x v="0"/>
    <x v="3"/>
    <m/>
    <m/>
  </r>
  <r>
    <n v="927"/>
    <m/>
    <s v="Mental health services"/>
    <m/>
    <m/>
    <m/>
    <m/>
    <m/>
    <m/>
    <s v="Weight loss programs"/>
    <s v="Job opportunities"/>
    <m/>
    <m/>
    <m/>
    <n v="3"/>
    <n v="1"/>
    <m/>
    <n v="0"/>
    <n v="1"/>
    <n v="0"/>
    <n v="0"/>
    <n v="0"/>
    <n v="0"/>
    <n v="0"/>
    <n v="0"/>
    <n v="1"/>
    <n v="1"/>
    <n v="0"/>
    <n v="0"/>
    <m/>
    <m/>
    <n v="3"/>
    <n v="3"/>
    <s v="Correct"/>
    <x v="0"/>
    <x v="77"/>
    <x v="0"/>
    <x v="5"/>
    <x v="0"/>
    <x v="1"/>
    <s v="English"/>
    <x v="4"/>
    <x v="1"/>
    <x v="0"/>
    <x v="2"/>
    <x v="3"/>
    <s v="Yes"/>
    <m/>
  </r>
  <r>
    <n v="928"/>
    <s v="Clean air &amp; water"/>
    <m/>
    <m/>
    <m/>
    <m/>
    <m/>
    <s v="Healthier food choices"/>
    <m/>
    <m/>
    <m/>
    <m/>
    <s v="Safe worksites"/>
    <m/>
    <n v="3"/>
    <n v="1"/>
    <m/>
    <n v="1"/>
    <n v="0"/>
    <n v="0"/>
    <n v="0"/>
    <n v="0"/>
    <n v="0"/>
    <n v="1"/>
    <n v="0"/>
    <n v="0"/>
    <n v="0"/>
    <n v="0"/>
    <n v="1"/>
    <m/>
    <m/>
    <n v="3"/>
    <n v="3"/>
    <s v="Correct"/>
    <x v="0"/>
    <x v="72"/>
    <x v="0"/>
    <x v="5"/>
    <x v="0"/>
    <x v="1"/>
    <s v="English"/>
    <x v="4"/>
    <x v="4"/>
    <x v="2"/>
    <x v="2"/>
    <x v="5"/>
    <m/>
    <m/>
  </r>
  <r>
    <n v="929"/>
    <m/>
    <s v="Mental health services"/>
    <m/>
    <m/>
    <m/>
    <m/>
    <s v="Healthier food choices"/>
    <m/>
    <m/>
    <m/>
    <m/>
    <s v="Safe worksites"/>
    <m/>
    <n v="3"/>
    <n v="1"/>
    <m/>
    <n v="0"/>
    <n v="1"/>
    <n v="0"/>
    <n v="0"/>
    <n v="0"/>
    <n v="0"/>
    <n v="1"/>
    <n v="0"/>
    <n v="0"/>
    <n v="0"/>
    <n v="0"/>
    <n v="1"/>
    <m/>
    <m/>
    <n v="3"/>
    <n v="3"/>
    <s v="Correct"/>
    <x v="1"/>
    <x v="19"/>
    <x v="0"/>
    <x v="55"/>
    <x v="1"/>
    <x v="1"/>
    <s v="English"/>
    <x v="0"/>
    <x v="1"/>
    <x v="2"/>
    <x v="2"/>
    <x v="5"/>
    <s v="Yes"/>
    <m/>
  </r>
  <r>
    <n v="930"/>
    <m/>
    <s v="Mental health services"/>
    <m/>
    <m/>
    <m/>
    <m/>
    <m/>
    <m/>
    <m/>
    <m/>
    <m/>
    <m/>
    <m/>
    <n v="1"/>
    <n v="3"/>
    <m/>
    <n v="0"/>
    <n v="1"/>
    <n v="0"/>
    <n v="0"/>
    <n v="0"/>
    <n v="0"/>
    <n v="0"/>
    <n v="0"/>
    <n v="0"/>
    <n v="0"/>
    <n v="0"/>
    <n v="0"/>
    <m/>
    <m/>
    <n v="1"/>
    <n v="1"/>
    <s v="Correct"/>
    <x v="1"/>
    <x v="62"/>
    <x v="0"/>
    <x v="55"/>
    <x v="1"/>
    <x v="1"/>
    <s v="English"/>
    <x v="1"/>
    <x v="7"/>
    <x v="2"/>
    <x v="3"/>
    <x v="3"/>
    <s v="No"/>
    <m/>
  </r>
  <r>
    <n v="931"/>
    <m/>
    <s v="Mental health services"/>
    <m/>
    <s v="Drug &amp; alcohol rehabilitation services"/>
    <m/>
    <s v="Transportation"/>
    <m/>
    <m/>
    <m/>
    <m/>
    <m/>
    <m/>
    <m/>
    <n v="3"/>
    <n v="1"/>
    <m/>
    <n v="0"/>
    <n v="1"/>
    <n v="0"/>
    <n v="1"/>
    <n v="0"/>
    <n v="1"/>
    <n v="0"/>
    <n v="0"/>
    <n v="0"/>
    <n v="0"/>
    <n v="0"/>
    <n v="0"/>
    <m/>
    <m/>
    <n v="3"/>
    <n v="3"/>
    <s v="Correct"/>
    <x v="0"/>
    <x v="38"/>
    <x v="0"/>
    <x v="55"/>
    <x v="1"/>
    <x v="1"/>
    <s v="English"/>
    <x v="2"/>
    <x v="1"/>
    <x v="2"/>
    <x v="2"/>
    <x v="6"/>
    <s v="Yes"/>
    <m/>
  </r>
  <r>
    <n v="932"/>
    <m/>
    <m/>
    <m/>
    <m/>
    <m/>
    <m/>
    <m/>
    <m/>
    <m/>
    <m/>
    <m/>
    <m/>
    <m/>
    <n v="0"/>
    <e v="#DIV/0!"/>
    <m/>
    <n v="0"/>
    <n v="0"/>
    <n v="0"/>
    <n v="0"/>
    <n v="0"/>
    <n v="0"/>
    <n v="0"/>
    <n v="0"/>
    <n v="0"/>
    <n v="0"/>
    <n v="0"/>
    <n v="0"/>
    <m/>
    <m/>
    <n v="0"/>
    <n v="0"/>
    <s v="Correct"/>
    <x v="0"/>
    <x v="23"/>
    <x v="0"/>
    <x v="112"/>
    <x v="1"/>
    <x v="1"/>
    <s v="English"/>
    <x v="5"/>
    <x v="4"/>
    <x v="3"/>
    <x v="2"/>
    <x v="3"/>
    <s v="No"/>
    <m/>
  </r>
  <r>
    <n v="933"/>
    <m/>
    <m/>
    <m/>
    <m/>
    <m/>
    <m/>
    <m/>
    <m/>
    <m/>
    <m/>
    <m/>
    <m/>
    <m/>
    <n v="0"/>
    <e v="#DIV/0!"/>
    <m/>
    <n v="0"/>
    <n v="0"/>
    <n v="0"/>
    <n v="0"/>
    <n v="0"/>
    <n v="0"/>
    <n v="0"/>
    <n v="0"/>
    <n v="0"/>
    <n v="0"/>
    <n v="0"/>
    <n v="0"/>
    <m/>
    <m/>
    <n v="0"/>
    <n v="0"/>
    <s v="Correct"/>
    <x v="0"/>
    <x v="73"/>
    <x v="1"/>
    <x v="193"/>
    <x v="1"/>
    <x v="1"/>
    <s v="English"/>
    <x v="3"/>
    <x v="1"/>
    <x v="2"/>
    <x v="2"/>
    <x v="0"/>
    <s v="Yes"/>
    <m/>
  </r>
  <r>
    <n v="934"/>
    <s v="Clean air &amp; water"/>
    <m/>
    <s v="Smoking cessation programs"/>
    <m/>
    <m/>
    <m/>
    <s v="Healthier food choices"/>
    <m/>
    <m/>
    <m/>
    <m/>
    <m/>
    <m/>
    <n v="3"/>
    <n v="1"/>
    <m/>
    <n v="1"/>
    <n v="0"/>
    <n v="1"/>
    <n v="0"/>
    <n v="0"/>
    <n v="0"/>
    <n v="1"/>
    <n v="0"/>
    <n v="0"/>
    <n v="0"/>
    <n v="0"/>
    <n v="0"/>
    <m/>
    <m/>
    <n v="3"/>
    <n v="3"/>
    <s v="Correct"/>
    <x v="1"/>
    <x v="29"/>
    <x v="0"/>
    <x v="112"/>
    <x v="1"/>
    <x v="1"/>
    <s v="English"/>
    <x v="5"/>
    <x v="7"/>
    <x v="0"/>
    <x v="2"/>
    <x v="0"/>
    <s v="Yes"/>
    <m/>
  </r>
  <r>
    <n v="935"/>
    <m/>
    <m/>
    <m/>
    <s v="Drug &amp; alcohol rehabilitation services"/>
    <m/>
    <m/>
    <m/>
    <m/>
    <m/>
    <m/>
    <s v="Safe places to walk/play"/>
    <m/>
    <m/>
    <n v="2"/>
    <n v="1.5"/>
    <m/>
    <n v="0"/>
    <n v="0"/>
    <n v="0"/>
    <n v="1"/>
    <n v="0"/>
    <n v="0"/>
    <n v="0"/>
    <n v="0"/>
    <n v="0"/>
    <n v="0"/>
    <n v="1"/>
    <n v="0"/>
    <m/>
    <m/>
    <n v="2"/>
    <n v="2"/>
    <s v="Correct"/>
    <x v="1"/>
    <x v="22"/>
    <x v="3"/>
    <x v="11"/>
    <x v="1"/>
    <x v="1"/>
    <s v="English"/>
    <x v="5"/>
    <x v="1"/>
    <x v="2"/>
    <x v="2"/>
    <x v="5"/>
    <s v="Yes"/>
    <m/>
  </r>
  <r>
    <n v="936"/>
    <m/>
    <m/>
    <s v="Smoking cessation programs"/>
    <s v="Drug &amp; alcohol rehabilitation services"/>
    <m/>
    <m/>
    <m/>
    <s v="Safe childcare options"/>
    <m/>
    <m/>
    <m/>
    <m/>
    <m/>
    <n v="3"/>
    <n v="1"/>
    <m/>
    <n v="0"/>
    <n v="0"/>
    <n v="1"/>
    <n v="1"/>
    <n v="0"/>
    <n v="0"/>
    <n v="0"/>
    <n v="1"/>
    <n v="0"/>
    <n v="0"/>
    <n v="0"/>
    <n v="0"/>
    <m/>
    <m/>
    <n v="3"/>
    <n v="3"/>
    <s v="Correct"/>
    <x v="0"/>
    <x v="30"/>
    <x v="0"/>
    <x v="117"/>
    <x v="0"/>
    <x v="1"/>
    <s v="English"/>
    <x v="4"/>
    <x v="4"/>
    <x v="3"/>
    <x v="2"/>
    <x v="0"/>
    <s v="No"/>
    <m/>
  </r>
  <r>
    <n v="937"/>
    <m/>
    <s v="Mental health services"/>
    <m/>
    <s v="Drug &amp; alcohol rehabilitation services"/>
    <m/>
    <m/>
    <m/>
    <m/>
    <m/>
    <m/>
    <m/>
    <m/>
    <m/>
    <n v="2"/>
    <n v="1.5"/>
    <m/>
    <n v="0"/>
    <n v="1"/>
    <n v="0"/>
    <n v="1"/>
    <n v="0"/>
    <n v="0"/>
    <n v="0"/>
    <n v="0"/>
    <n v="0"/>
    <n v="0"/>
    <n v="0"/>
    <n v="0"/>
    <m/>
    <m/>
    <n v="2"/>
    <n v="2"/>
    <s v="Correct"/>
    <x v="0"/>
    <x v="22"/>
    <x v="0"/>
    <x v="0"/>
    <x v="0"/>
    <x v="1"/>
    <m/>
    <x v="3"/>
    <x v="2"/>
    <x v="3"/>
    <x v="2"/>
    <x v="3"/>
    <s v="Yes"/>
    <m/>
  </r>
  <r>
    <n v="938"/>
    <s v="Clean air &amp; water"/>
    <m/>
    <m/>
    <m/>
    <s v="Recreation facilities"/>
    <m/>
    <s v="Healthier food choices"/>
    <m/>
    <s v="Weight loss programs"/>
    <m/>
    <s v="Safe places to walk/play"/>
    <m/>
    <m/>
    <n v="5"/>
    <n v="0.6"/>
    <m/>
    <n v="0.6"/>
    <n v="0"/>
    <n v="0"/>
    <n v="0"/>
    <n v="0.6"/>
    <n v="0"/>
    <n v="0.6"/>
    <n v="0"/>
    <n v="0.6"/>
    <n v="0"/>
    <n v="0.6"/>
    <n v="0"/>
    <m/>
    <m/>
    <n v="3"/>
    <n v="5"/>
    <s v="Correct"/>
    <x v="0"/>
    <x v="19"/>
    <x v="0"/>
    <x v="89"/>
    <x v="1"/>
    <x v="1"/>
    <s v="English"/>
    <x v="3"/>
    <x v="0"/>
    <x v="2"/>
    <x v="2"/>
    <x v="6"/>
    <s v="No"/>
    <m/>
  </r>
  <r>
    <n v="939"/>
    <m/>
    <m/>
    <m/>
    <m/>
    <m/>
    <m/>
    <m/>
    <m/>
    <s v="Weight loss programs"/>
    <m/>
    <m/>
    <m/>
    <m/>
    <n v="1"/>
    <n v="3"/>
    <m/>
    <n v="0"/>
    <n v="0"/>
    <n v="0"/>
    <n v="0"/>
    <n v="0"/>
    <n v="0"/>
    <n v="0"/>
    <n v="0"/>
    <n v="1"/>
    <n v="0"/>
    <n v="0"/>
    <n v="0"/>
    <m/>
    <m/>
    <n v="1"/>
    <n v="1"/>
    <s v="Correct"/>
    <x v="0"/>
    <x v="9"/>
    <x v="2"/>
    <x v="57"/>
    <x v="1"/>
    <x v="1"/>
    <s v="English"/>
    <x v="3"/>
    <x v="7"/>
    <x v="4"/>
    <x v="2"/>
    <x v="0"/>
    <s v="Yes"/>
    <m/>
  </r>
  <r>
    <n v="940"/>
    <s v="Clean air &amp; water"/>
    <m/>
    <m/>
    <m/>
    <m/>
    <m/>
    <m/>
    <m/>
    <s v="Weight loss programs"/>
    <m/>
    <m/>
    <m/>
    <m/>
    <n v="2"/>
    <n v="1.5"/>
    <m/>
    <n v="1"/>
    <n v="0"/>
    <n v="0"/>
    <n v="0"/>
    <n v="0"/>
    <n v="0"/>
    <n v="0"/>
    <n v="0"/>
    <n v="1"/>
    <n v="0"/>
    <n v="0"/>
    <n v="0"/>
    <m/>
    <m/>
    <n v="2"/>
    <n v="2"/>
    <s v="Correct"/>
    <x v="1"/>
    <x v="48"/>
    <x v="2"/>
    <x v="51"/>
    <x v="1"/>
    <x v="2"/>
    <s v="English"/>
    <x v="3"/>
    <x v="1"/>
    <x v="0"/>
    <x v="2"/>
    <x v="6"/>
    <s v="No"/>
    <m/>
  </r>
  <r>
    <n v="941"/>
    <m/>
    <m/>
    <m/>
    <m/>
    <m/>
    <m/>
    <m/>
    <m/>
    <s v="Weight loss programs"/>
    <m/>
    <m/>
    <m/>
    <m/>
    <n v="1"/>
    <n v="3"/>
    <m/>
    <n v="0"/>
    <n v="0"/>
    <n v="0"/>
    <n v="0"/>
    <n v="0"/>
    <n v="0"/>
    <n v="0"/>
    <n v="0"/>
    <n v="1"/>
    <n v="0"/>
    <n v="0"/>
    <n v="0"/>
    <m/>
    <m/>
    <n v="1"/>
    <n v="1"/>
    <s v="Correct"/>
    <x v="0"/>
    <x v="77"/>
    <x v="2"/>
    <x v="51"/>
    <x v="2"/>
    <x v="0"/>
    <s v="English"/>
    <x v="3"/>
    <x v="7"/>
    <x v="3"/>
    <x v="2"/>
    <x v="3"/>
    <s v="Yes"/>
    <m/>
  </r>
  <r>
    <n v="942"/>
    <s v="Clean air &amp; water"/>
    <m/>
    <m/>
    <m/>
    <s v="Recreation facilities"/>
    <m/>
    <s v="Healthier food choices"/>
    <s v="Safe childcare options"/>
    <s v="Weight loss programs"/>
    <m/>
    <m/>
    <s v="Safe worksites"/>
    <m/>
    <n v="6"/>
    <n v="0.5"/>
    <m/>
    <n v="0.5"/>
    <n v="0"/>
    <n v="0"/>
    <n v="0"/>
    <n v="0.5"/>
    <n v="0"/>
    <n v="0.5"/>
    <n v="0.5"/>
    <n v="0.5"/>
    <n v="0"/>
    <n v="0"/>
    <n v="0.5"/>
    <m/>
    <m/>
    <n v="3"/>
    <n v="6"/>
    <s v="Correct"/>
    <x v="0"/>
    <x v="58"/>
    <x v="2"/>
    <x v="57"/>
    <x v="1"/>
    <x v="0"/>
    <s v="English"/>
    <x v="3"/>
    <x v="2"/>
    <x v="0"/>
    <x v="2"/>
    <x v="0"/>
    <s v="Yes"/>
    <m/>
  </r>
  <r>
    <n v="943"/>
    <s v="Clean air &amp; water"/>
    <m/>
    <m/>
    <m/>
    <m/>
    <m/>
    <s v="Healthier food choices"/>
    <m/>
    <m/>
    <m/>
    <m/>
    <m/>
    <m/>
    <n v="2"/>
    <n v="1.5"/>
    <m/>
    <n v="1"/>
    <n v="0"/>
    <n v="0"/>
    <n v="0"/>
    <n v="0"/>
    <n v="0"/>
    <n v="1"/>
    <n v="0"/>
    <n v="0"/>
    <n v="0"/>
    <n v="0"/>
    <n v="0"/>
    <m/>
    <m/>
    <n v="2"/>
    <n v="2"/>
    <s v="Correct"/>
    <x v="0"/>
    <x v="73"/>
    <x v="2"/>
    <x v="51"/>
    <x v="1"/>
    <x v="1"/>
    <s v="English"/>
    <x v="1"/>
    <x v="7"/>
    <x v="1"/>
    <x v="2"/>
    <x v="0"/>
    <s v="No"/>
    <m/>
  </r>
  <r>
    <n v="944"/>
    <m/>
    <m/>
    <s v="Smoking cessation programs"/>
    <m/>
    <m/>
    <m/>
    <m/>
    <m/>
    <m/>
    <m/>
    <m/>
    <m/>
    <m/>
    <n v="1"/>
    <n v="3"/>
    <m/>
    <n v="0"/>
    <n v="0"/>
    <n v="1"/>
    <n v="0"/>
    <n v="0"/>
    <n v="0"/>
    <n v="0"/>
    <n v="0"/>
    <n v="0"/>
    <n v="0"/>
    <n v="0"/>
    <n v="0"/>
    <m/>
    <m/>
    <n v="1"/>
    <n v="1"/>
    <s v="Correct"/>
    <x v="1"/>
    <x v="2"/>
    <x v="2"/>
    <x v="51"/>
    <x v="1"/>
    <x v="1"/>
    <s v="English"/>
    <x v="6"/>
    <x v="0"/>
    <x v="2"/>
    <x v="2"/>
    <x v="6"/>
    <s v="Yes"/>
    <m/>
  </r>
  <r>
    <n v="945"/>
    <s v="Clean air &amp; water"/>
    <s v="Mental health services"/>
    <m/>
    <s v="Drug &amp; alcohol rehabilitation services"/>
    <m/>
    <m/>
    <m/>
    <m/>
    <m/>
    <m/>
    <m/>
    <m/>
    <m/>
    <n v="3"/>
    <n v="1"/>
    <m/>
    <n v="1"/>
    <n v="1"/>
    <n v="0"/>
    <n v="1"/>
    <n v="0"/>
    <n v="0"/>
    <n v="0"/>
    <n v="0"/>
    <n v="0"/>
    <n v="0"/>
    <n v="0"/>
    <n v="0"/>
    <m/>
    <m/>
    <n v="3"/>
    <n v="3"/>
    <s v="Correct"/>
    <x v="1"/>
    <x v="28"/>
    <x v="2"/>
    <x v="51"/>
    <x v="1"/>
    <x v="1"/>
    <s v="English"/>
    <x v="6"/>
    <x v="7"/>
    <x v="0"/>
    <x v="2"/>
    <x v="0"/>
    <s v="Yes"/>
    <m/>
  </r>
  <r>
    <n v="946"/>
    <m/>
    <m/>
    <m/>
    <m/>
    <m/>
    <s v="Transportation"/>
    <m/>
    <m/>
    <m/>
    <m/>
    <m/>
    <m/>
    <m/>
    <n v="1"/>
    <n v="3"/>
    <m/>
    <n v="0"/>
    <n v="0"/>
    <n v="0"/>
    <n v="0"/>
    <n v="0"/>
    <n v="1"/>
    <n v="0"/>
    <n v="0"/>
    <n v="0"/>
    <n v="0"/>
    <n v="0"/>
    <n v="0"/>
    <m/>
    <m/>
    <n v="1"/>
    <n v="1"/>
    <s v="Correct"/>
    <x v="0"/>
    <x v="79"/>
    <x v="2"/>
    <x v="51"/>
    <x v="1"/>
    <x v="1"/>
    <s v="English"/>
    <x v="5"/>
    <x v="1"/>
    <x v="2"/>
    <x v="2"/>
    <x v="6"/>
    <s v="No"/>
    <m/>
  </r>
  <r>
    <n v="947"/>
    <s v="Clean air &amp; water"/>
    <m/>
    <m/>
    <s v="Drug &amp; alcohol rehabilitation services"/>
    <m/>
    <m/>
    <m/>
    <m/>
    <s v="Weight loss programs"/>
    <m/>
    <m/>
    <m/>
    <m/>
    <n v="3"/>
    <n v="1"/>
    <m/>
    <n v="1"/>
    <n v="0"/>
    <n v="0"/>
    <n v="1"/>
    <n v="0"/>
    <n v="0"/>
    <n v="0"/>
    <n v="0"/>
    <n v="1"/>
    <n v="0"/>
    <n v="0"/>
    <n v="0"/>
    <m/>
    <m/>
    <n v="3"/>
    <n v="3"/>
    <s v="Correct"/>
    <x v="0"/>
    <x v="1"/>
    <x v="2"/>
    <x v="51"/>
    <x v="1"/>
    <x v="1"/>
    <s v="Chinese"/>
    <x v="5"/>
    <x v="1"/>
    <x v="0"/>
    <x v="2"/>
    <x v="0"/>
    <s v="Yes"/>
    <m/>
  </r>
  <r>
    <n v="948"/>
    <s v="Clean air &amp; water"/>
    <m/>
    <m/>
    <m/>
    <m/>
    <m/>
    <m/>
    <m/>
    <m/>
    <m/>
    <m/>
    <m/>
    <m/>
    <n v="1"/>
    <n v="3"/>
    <m/>
    <n v="1"/>
    <n v="0"/>
    <n v="0"/>
    <n v="0"/>
    <n v="0"/>
    <n v="0"/>
    <n v="0"/>
    <n v="0"/>
    <n v="0"/>
    <n v="0"/>
    <n v="0"/>
    <n v="0"/>
    <m/>
    <m/>
    <n v="1"/>
    <n v="1"/>
    <s v="Correct"/>
    <x v="0"/>
    <x v="11"/>
    <x v="2"/>
    <x v="51"/>
    <x v="1"/>
    <x v="1"/>
    <s v="English"/>
    <x v="5"/>
    <x v="7"/>
    <x v="2"/>
    <x v="2"/>
    <x v="6"/>
    <s v="Yes"/>
    <m/>
  </r>
  <r>
    <n v="949"/>
    <m/>
    <s v="Mental health services"/>
    <m/>
    <m/>
    <m/>
    <m/>
    <s v="Healthier food choices"/>
    <m/>
    <s v="Weight loss programs"/>
    <m/>
    <m/>
    <m/>
    <m/>
    <n v="3"/>
    <n v="1"/>
    <m/>
    <n v="0"/>
    <n v="1"/>
    <n v="0"/>
    <n v="0"/>
    <n v="0"/>
    <n v="0"/>
    <n v="1"/>
    <n v="0"/>
    <n v="1"/>
    <n v="0"/>
    <n v="0"/>
    <n v="0"/>
    <m/>
    <m/>
    <n v="3"/>
    <n v="3"/>
    <s v="Correct"/>
    <x v="1"/>
    <x v="73"/>
    <x v="0"/>
    <x v="85"/>
    <x v="5"/>
    <x v="1"/>
    <s v="English, Chinese"/>
    <x v="6"/>
    <x v="1"/>
    <x v="2"/>
    <x v="2"/>
    <x v="0"/>
    <s v="Yes"/>
    <m/>
  </r>
  <r>
    <n v="950"/>
    <m/>
    <s v="Mental health services"/>
    <m/>
    <s v="Drug &amp; alcohol rehabilitation services"/>
    <s v="Recreation facilities"/>
    <m/>
    <m/>
    <m/>
    <m/>
    <m/>
    <m/>
    <m/>
    <m/>
    <n v="3"/>
    <n v="1"/>
    <m/>
    <n v="0"/>
    <n v="1"/>
    <n v="0"/>
    <n v="1"/>
    <n v="1"/>
    <n v="0"/>
    <n v="0"/>
    <n v="0"/>
    <n v="0"/>
    <n v="0"/>
    <n v="0"/>
    <n v="0"/>
    <m/>
    <m/>
    <n v="3"/>
    <n v="3"/>
    <s v="Correct"/>
    <x v="0"/>
    <x v="46"/>
    <x v="0"/>
    <x v="194"/>
    <x v="1"/>
    <x v="0"/>
    <s v="English"/>
    <x v="5"/>
    <x v="7"/>
    <x v="0"/>
    <x v="2"/>
    <x v="0"/>
    <s v="Yes"/>
    <m/>
  </r>
  <r>
    <n v="951"/>
    <m/>
    <m/>
    <m/>
    <m/>
    <m/>
    <m/>
    <m/>
    <m/>
    <m/>
    <m/>
    <m/>
    <m/>
    <m/>
    <n v="0"/>
    <e v="#DIV/0!"/>
    <m/>
    <n v="0"/>
    <n v="0"/>
    <n v="0"/>
    <n v="0"/>
    <n v="0"/>
    <n v="0"/>
    <n v="0"/>
    <n v="0"/>
    <n v="0"/>
    <n v="0"/>
    <n v="0"/>
    <n v="0"/>
    <m/>
    <m/>
    <n v="0"/>
    <n v="0"/>
    <s v="Correct"/>
    <x v="1"/>
    <x v="49"/>
    <x v="0"/>
    <x v="109"/>
    <x v="1"/>
    <x v="1"/>
    <s v="English"/>
    <x v="3"/>
    <x v="7"/>
    <x v="2"/>
    <x v="2"/>
    <x v="3"/>
    <s v="Yes"/>
    <m/>
  </r>
  <r>
    <n v="952"/>
    <m/>
    <s v="Mental health services"/>
    <m/>
    <m/>
    <m/>
    <m/>
    <s v="Healthier food choices"/>
    <m/>
    <m/>
    <m/>
    <s v="Safe places to walk/play"/>
    <m/>
    <m/>
    <n v="3"/>
    <n v="1"/>
    <m/>
    <n v="0"/>
    <n v="1"/>
    <n v="0"/>
    <n v="0"/>
    <n v="0"/>
    <n v="0"/>
    <n v="1"/>
    <n v="0"/>
    <n v="0"/>
    <n v="0"/>
    <n v="1"/>
    <n v="0"/>
    <m/>
    <m/>
    <n v="3"/>
    <n v="3"/>
    <s v="Correct"/>
    <x v="1"/>
    <x v="45"/>
    <x v="0"/>
    <x v="109"/>
    <x v="1"/>
    <x v="1"/>
    <s v="English"/>
    <x v="5"/>
    <x v="7"/>
    <x v="2"/>
    <x v="2"/>
    <x v="3"/>
    <s v="No"/>
    <m/>
  </r>
  <r>
    <n v="953"/>
    <s v="Clean air &amp; water"/>
    <m/>
    <m/>
    <m/>
    <m/>
    <m/>
    <m/>
    <m/>
    <s v="Weight loss programs"/>
    <m/>
    <s v="Safe places to walk/play"/>
    <m/>
    <m/>
    <n v="3"/>
    <n v="1"/>
    <m/>
    <n v="1"/>
    <n v="0"/>
    <n v="0"/>
    <n v="0"/>
    <n v="0"/>
    <n v="0"/>
    <n v="0"/>
    <n v="0"/>
    <n v="1"/>
    <n v="0"/>
    <n v="1"/>
    <n v="0"/>
    <m/>
    <m/>
    <n v="3"/>
    <n v="3"/>
    <s v="Correct"/>
    <x v="1"/>
    <x v="38"/>
    <x v="0"/>
    <x v="109"/>
    <x v="1"/>
    <x v="1"/>
    <s v="English"/>
    <x v="5"/>
    <x v="1"/>
    <x v="2"/>
    <x v="2"/>
    <x v="0"/>
    <s v="Yes"/>
    <m/>
  </r>
  <r>
    <n v="954"/>
    <s v="Clean air &amp; water"/>
    <s v="Mental health services"/>
    <m/>
    <m/>
    <m/>
    <s v="Transportation"/>
    <m/>
    <m/>
    <m/>
    <m/>
    <m/>
    <m/>
    <m/>
    <n v="3"/>
    <n v="1"/>
    <m/>
    <n v="1"/>
    <n v="1"/>
    <n v="0"/>
    <n v="0"/>
    <n v="0"/>
    <n v="1"/>
    <n v="0"/>
    <n v="0"/>
    <n v="0"/>
    <n v="0"/>
    <n v="0"/>
    <n v="0"/>
    <m/>
    <m/>
    <n v="3"/>
    <n v="3"/>
    <s v="Correct"/>
    <x v="1"/>
    <x v="2"/>
    <x v="0"/>
    <x v="7"/>
    <x v="1"/>
    <x v="0"/>
    <s v="Italian"/>
    <x v="0"/>
    <x v="5"/>
    <x v="2"/>
    <x v="0"/>
    <x v="0"/>
    <m/>
    <m/>
  </r>
  <r>
    <n v="955"/>
    <s v="Clean air &amp; water"/>
    <m/>
    <s v="Smoking cessation programs"/>
    <m/>
    <s v="Recreation facilities"/>
    <s v="Transportation"/>
    <m/>
    <m/>
    <s v="Weight loss programs"/>
    <m/>
    <m/>
    <m/>
    <m/>
    <n v="5"/>
    <n v="0.6"/>
    <m/>
    <n v="0.6"/>
    <n v="0"/>
    <n v="0.6"/>
    <n v="0"/>
    <n v="0.6"/>
    <n v="0.6"/>
    <n v="0"/>
    <n v="0"/>
    <n v="0.6"/>
    <n v="0"/>
    <n v="0"/>
    <n v="0"/>
    <m/>
    <m/>
    <n v="3"/>
    <n v="5"/>
    <s v="Correct"/>
    <x v="0"/>
    <x v="58"/>
    <x v="1"/>
    <x v="195"/>
    <x v="1"/>
    <x v="1"/>
    <s v="English"/>
    <x v="3"/>
    <x v="7"/>
    <x v="2"/>
    <x v="2"/>
    <x v="6"/>
    <s v="No"/>
    <m/>
  </r>
  <r>
    <n v="956"/>
    <m/>
    <m/>
    <m/>
    <m/>
    <m/>
    <s v="Transportation"/>
    <m/>
    <m/>
    <m/>
    <m/>
    <m/>
    <m/>
    <m/>
    <n v="1"/>
    <n v="3"/>
    <m/>
    <n v="0"/>
    <n v="0"/>
    <n v="0"/>
    <n v="0"/>
    <n v="0"/>
    <n v="1"/>
    <n v="0"/>
    <n v="0"/>
    <n v="0"/>
    <n v="0"/>
    <n v="0"/>
    <n v="0"/>
    <m/>
    <m/>
    <n v="1"/>
    <n v="1"/>
    <s v="Correct"/>
    <x v="0"/>
    <x v="78"/>
    <x v="0"/>
    <x v="24"/>
    <x v="1"/>
    <x v="1"/>
    <m/>
    <x v="1"/>
    <x v="4"/>
    <x v="2"/>
    <x v="2"/>
    <x v="2"/>
    <m/>
    <m/>
  </r>
  <r>
    <n v="957"/>
    <s v="Clean air &amp; water"/>
    <m/>
    <s v="Smoking cessation programs"/>
    <m/>
    <s v="Recreation facilities"/>
    <m/>
    <m/>
    <m/>
    <m/>
    <m/>
    <m/>
    <m/>
    <m/>
    <n v="3"/>
    <n v="1"/>
    <m/>
    <n v="1"/>
    <n v="0"/>
    <n v="1"/>
    <n v="0"/>
    <n v="1"/>
    <n v="0"/>
    <n v="0"/>
    <n v="0"/>
    <n v="0"/>
    <n v="0"/>
    <n v="0"/>
    <n v="0"/>
    <m/>
    <m/>
    <n v="3"/>
    <n v="3"/>
    <s v="Correct"/>
    <x v="1"/>
    <x v="69"/>
    <x v="0"/>
    <x v="6"/>
    <x v="1"/>
    <x v="1"/>
    <s v="English"/>
    <x v="3"/>
    <x v="1"/>
    <x v="2"/>
    <x v="2"/>
    <x v="6"/>
    <s v="No"/>
    <m/>
  </r>
  <r>
    <n v="958"/>
    <m/>
    <m/>
    <s v="Smoking cessation programs"/>
    <m/>
    <m/>
    <m/>
    <m/>
    <s v="Safe childcare options"/>
    <m/>
    <m/>
    <m/>
    <m/>
    <m/>
    <n v="2"/>
    <n v="1.5"/>
    <m/>
    <n v="0"/>
    <n v="0"/>
    <n v="1"/>
    <n v="0"/>
    <n v="0"/>
    <n v="0"/>
    <n v="0"/>
    <n v="1"/>
    <n v="0"/>
    <n v="0"/>
    <n v="0"/>
    <n v="0"/>
    <m/>
    <m/>
    <n v="2"/>
    <n v="2"/>
    <s v="Correct"/>
    <x v="1"/>
    <x v="11"/>
    <x v="0"/>
    <x v="84"/>
    <x v="1"/>
    <x v="1"/>
    <s v="English"/>
    <x v="5"/>
    <x v="1"/>
    <x v="2"/>
    <x v="2"/>
    <x v="6"/>
    <s v="Yes"/>
    <m/>
  </r>
  <r>
    <n v="959"/>
    <s v="Clean air &amp; water"/>
    <m/>
    <m/>
    <m/>
    <m/>
    <m/>
    <s v="Healthier food choices"/>
    <m/>
    <m/>
    <m/>
    <m/>
    <m/>
    <m/>
    <n v="2"/>
    <n v="1.5"/>
    <m/>
    <n v="1"/>
    <n v="0"/>
    <n v="0"/>
    <n v="0"/>
    <n v="0"/>
    <n v="0"/>
    <n v="1"/>
    <n v="0"/>
    <n v="0"/>
    <n v="0"/>
    <n v="0"/>
    <n v="0"/>
    <m/>
    <m/>
    <n v="2"/>
    <n v="2"/>
    <s v="Correct"/>
    <x v="1"/>
    <x v="58"/>
    <x v="0"/>
    <x v="165"/>
    <x v="1"/>
    <x v="1"/>
    <s v="English"/>
    <x v="0"/>
    <x v="7"/>
    <x v="0"/>
    <x v="2"/>
    <x v="0"/>
    <s v="No"/>
    <m/>
  </r>
  <r>
    <n v="960"/>
    <s v="Clean air &amp; water"/>
    <m/>
    <m/>
    <m/>
    <s v="Recreation facilities"/>
    <m/>
    <m/>
    <s v="Safe childcare options"/>
    <m/>
    <m/>
    <m/>
    <m/>
    <m/>
    <n v="3"/>
    <n v="1"/>
    <m/>
    <n v="1"/>
    <n v="0"/>
    <n v="0"/>
    <n v="0"/>
    <n v="1"/>
    <n v="0"/>
    <n v="0"/>
    <n v="1"/>
    <n v="0"/>
    <n v="0"/>
    <n v="0"/>
    <n v="0"/>
    <m/>
    <m/>
    <n v="3"/>
    <n v="3"/>
    <s v="Correct"/>
    <x v="1"/>
    <x v="58"/>
    <x v="0"/>
    <x v="155"/>
    <x v="1"/>
    <x v="1"/>
    <s v="English"/>
    <x v="2"/>
    <x v="1"/>
    <x v="2"/>
    <x v="2"/>
    <x v="5"/>
    <s v="No"/>
    <m/>
  </r>
  <r>
    <n v="961"/>
    <s v="Clean air &amp; water"/>
    <s v="Mental health services"/>
    <m/>
    <m/>
    <m/>
    <m/>
    <m/>
    <m/>
    <s v="Weight loss programs"/>
    <m/>
    <m/>
    <m/>
    <m/>
    <n v="3"/>
    <n v="1"/>
    <m/>
    <n v="1"/>
    <n v="1"/>
    <n v="0"/>
    <n v="0"/>
    <n v="0"/>
    <n v="0"/>
    <n v="0"/>
    <n v="0"/>
    <n v="1"/>
    <n v="0"/>
    <n v="0"/>
    <n v="0"/>
    <m/>
    <m/>
    <n v="3"/>
    <n v="3"/>
    <s v="Correct"/>
    <x v="1"/>
    <x v="38"/>
    <x v="0"/>
    <x v="133"/>
    <x v="1"/>
    <x v="1"/>
    <s v="English"/>
    <x v="5"/>
    <x v="1"/>
    <x v="2"/>
    <x v="2"/>
    <x v="5"/>
    <s v="No"/>
    <m/>
  </r>
  <r>
    <n v="962"/>
    <m/>
    <m/>
    <m/>
    <m/>
    <m/>
    <m/>
    <s v="Healthier food choices"/>
    <m/>
    <m/>
    <m/>
    <m/>
    <m/>
    <m/>
    <n v="1"/>
    <n v="3"/>
    <m/>
    <n v="0"/>
    <n v="0"/>
    <n v="0"/>
    <n v="0"/>
    <n v="0"/>
    <n v="0"/>
    <n v="1"/>
    <n v="0"/>
    <n v="0"/>
    <n v="0"/>
    <n v="0"/>
    <n v="0"/>
    <m/>
    <m/>
    <n v="1"/>
    <n v="1"/>
    <s v="Correct"/>
    <x v="1"/>
    <x v="66"/>
    <x v="0"/>
    <x v="133"/>
    <x v="1"/>
    <x v="1"/>
    <s v="English"/>
    <x v="6"/>
    <x v="7"/>
    <x v="2"/>
    <x v="2"/>
    <x v="5"/>
    <s v="Yes"/>
    <m/>
  </r>
  <r>
    <n v="963"/>
    <s v="Clean air &amp; water"/>
    <m/>
    <m/>
    <m/>
    <m/>
    <m/>
    <s v="Healthier food choices"/>
    <m/>
    <s v="Weight loss programs"/>
    <m/>
    <m/>
    <m/>
    <m/>
    <n v="3"/>
    <n v="1"/>
    <m/>
    <n v="1"/>
    <n v="0"/>
    <n v="0"/>
    <n v="0"/>
    <n v="0"/>
    <n v="0"/>
    <n v="1"/>
    <n v="0"/>
    <n v="1"/>
    <n v="0"/>
    <n v="0"/>
    <n v="0"/>
    <m/>
    <m/>
    <n v="3"/>
    <n v="3"/>
    <s v="Correct"/>
    <x v="0"/>
    <x v="70"/>
    <x v="0"/>
    <x v="24"/>
    <x v="1"/>
    <x v="1"/>
    <s v="English"/>
    <x v="4"/>
    <x v="4"/>
    <x v="2"/>
    <x v="2"/>
    <x v="3"/>
    <s v="No"/>
    <m/>
  </r>
  <r>
    <n v="964"/>
    <s v="Clean air &amp; water"/>
    <s v="Mental health services"/>
    <m/>
    <m/>
    <m/>
    <m/>
    <s v="Healthier food choices"/>
    <m/>
    <m/>
    <m/>
    <m/>
    <m/>
    <m/>
    <n v="3"/>
    <n v="1"/>
    <m/>
    <n v="1"/>
    <n v="1"/>
    <n v="0"/>
    <n v="0"/>
    <n v="0"/>
    <n v="0"/>
    <n v="1"/>
    <n v="0"/>
    <n v="0"/>
    <n v="0"/>
    <n v="0"/>
    <n v="0"/>
    <m/>
    <m/>
    <n v="3"/>
    <n v="3"/>
    <s v="Correct"/>
    <x v="1"/>
    <x v="73"/>
    <x v="0"/>
    <x v="196"/>
    <x v="1"/>
    <x v="1"/>
    <s v="English"/>
    <x v="5"/>
    <x v="7"/>
    <x v="2"/>
    <x v="2"/>
    <x v="0"/>
    <s v="No"/>
    <m/>
  </r>
  <r>
    <n v="965"/>
    <m/>
    <m/>
    <m/>
    <m/>
    <m/>
    <m/>
    <s v="Healthier food choices"/>
    <m/>
    <m/>
    <m/>
    <m/>
    <m/>
    <m/>
    <n v="1"/>
    <n v="3"/>
    <m/>
    <n v="0"/>
    <n v="0"/>
    <n v="0"/>
    <n v="0"/>
    <n v="0"/>
    <n v="0"/>
    <n v="1"/>
    <n v="0"/>
    <n v="0"/>
    <n v="0"/>
    <n v="0"/>
    <n v="0"/>
    <m/>
    <m/>
    <n v="1"/>
    <n v="1"/>
    <s v="Correct"/>
    <x v="1"/>
    <x v="50"/>
    <x v="0"/>
    <x v="136"/>
    <x v="1"/>
    <x v="1"/>
    <m/>
    <x v="2"/>
    <x v="7"/>
    <x v="2"/>
    <x v="2"/>
    <x v="6"/>
    <s v="No"/>
    <m/>
  </r>
  <r>
    <n v="966"/>
    <s v="Clean air &amp; water"/>
    <m/>
    <m/>
    <m/>
    <s v="Recreation facilities"/>
    <m/>
    <s v="Healthier food choices"/>
    <m/>
    <m/>
    <m/>
    <m/>
    <m/>
    <m/>
    <n v="3"/>
    <n v="1"/>
    <m/>
    <n v="1"/>
    <n v="0"/>
    <n v="0"/>
    <n v="0"/>
    <n v="1"/>
    <n v="0"/>
    <n v="1"/>
    <n v="0"/>
    <n v="0"/>
    <n v="0"/>
    <n v="0"/>
    <n v="0"/>
    <m/>
    <m/>
    <n v="3"/>
    <n v="3"/>
    <s v="Correct"/>
    <x v="1"/>
    <x v="70"/>
    <x v="0"/>
    <x v="5"/>
    <x v="2"/>
    <x v="0"/>
    <s v="English"/>
    <x v="4"/>
    <x v="7"/>
    <x v="2"/>
    <x v="2"/>
    <x v="8"/>
    <s v="Yes"/>
    <m/>
  </r>
  <r>
    <n v="967"/>
    <s v="Clean air &amp; water"/>
    <s v="Mental health services"/>
    <m/>
    <m/>
    <s v="Recreation facilities"/>
    <m/>
    <m/>
    <m/>
    <m/>
    <m/>
    <m/>
    <m/>
    <m/>
    <n v="3"/>
    <n v="1"/>
    <m/>
    <n v="1"/>
    <n v="1"/>
    <n v="0"/>
    <n v="0"/>
    <n v="1"/>
    <n v="0"/>
    <n v="0"/>
    <n v="0"/>
    <n v="0"/>
    <n v="0"/>
    <n v="0"/>
    <n v="0"/>
    <m/>
    <m/>
    <n v="3"/>
    <n v="3"/>
    <s v="Correct"/>
    <x v="0"/>
    <x v="38"/>
    <x v="0"/>
    <x v="0"/>
    <x v="0"/>
    <x v="1"/>
    <s v="English"/>
    <x v="5"/>
    <x v="1"/>
    <x v="0"/>
    <x v="2"/>
    <x v="0"/>
    <s v="Yes"/>
    <m/>
  </r>
  <r>
    <n v="968"/>
    <s v="Clean air &amp; water"/>
    <s v="Mental health services"/>
    <m/>
    <s v="Drug &amp; alcohol rehabilitation services"/>
    <m/>
    <s v="Transportation"/>
    <m/>
    <m/>
    <s v="Weight loss programs"/>
    <m/>
    <m/>
    <m/>
    <m/>
    <n v="5"/>
    <n v="0.6"/>
    <m/>
    <n v="0.6"/>
    <n v="0.6"/>
    <n v="0"/>
    <n v="0.6"/>
    <n v="0"/>
    <n v="0.6"/>
    <n v="0"/>
    <n v="0"/>
    <n v="0.6"/>
    <n v="0"/>
    <n v="0"/>
    <n v="0"/>
    <m/>
    <m/>
    <n v="3"/>
    <n v="5"/>
    <s v="Correct"/>
    <x v="1"/>
    <x v="66"/>
    <x v="0"/>
    <x v="121"/>
    <x v="1"/>
    <x v="1"/>
    <s v="English"/>
    <x v="6"/>
    <x v="8"/>
    <x v="2"/>
    <x v="2"/>
    <x v="6"/>
    <s v="Yes"/>
    <m/>
  </r>
  <r>
    <n v="969"/>
    <s v="Clean air &amp; water"/>
    <m/>
    <m/>
    <m/>
    <m/>
    <m/>
    <s v="Healthier food choices"/>
    <m/>
    <m/>
    <m/>
    <m/>
    <m/>
    <m/>
    <n v="2"/>
    <n v="1.5"/>
    <m/>
    <n v="1"/>
    <n v="0"/>
    <n v="0"/>
    <n v="0"/>
    <n v="0"/>
    <n v="0"/>
    <n v="1"/>
    <n v="0"/>
    <n v="0"/>
    <n v="0"/>
    <n v="0"/>
    <n v="0"/>
    <m/>
    <m/>
    <n v="2"/>
    <n v="2"/>
    <s v="Correct"/>
    <x v="0"/>
    <x v="45"/>
    <x v="0"/>
    <x v="0"/>
    <x v="5"/>
    <x v="1"/>
    <s v="English"/>
    <x v="4"/>
    <x v="7"/>
    <x v="2"/>
    <x v="2"/>
    <x v="5"/>
    <s v="No"/>
    <m/>
  </r>
  <r>
    <n v="970"/>
    <m/>
    <m/>
    <m/>
    <m/>
    <m/>
    <m/>
    <m/>
    <m/>
    <m/>
    <s v="Job opportunities"/>
    <m/>
    <m/>
    <m/>
    <n v="1"/>
    <n v="3"/>
    <m/>
    <n v="0"/>
    <n v="0"/>
    <n v="0"/>
    <n v="0"/>
    <n v="0"/>
    <n v="0"/>
    <n v="0"/>
    <n v="0"/>
    <n v="0"/>
    <n v="1"/>
    <n v="0"/>
    <n v="0"/>
    <m/>
    <m/>
    <n v="1"/>
    <n v="1"/>
    <s v="Correct"/>
    <x v="1"/>
    <x v="62"/>
    <x v="0"/>
    <x v="88"/>
    <x v="1"/>
    <x v="0"/>
    <s v="English"/>
    <x v="6"/>
    <x v="1"/>
    <x v="2"/>
    <x v="2"/>
    <x v="5"/>
    <s v="No"/>
    <m/>
  </r>
  <r>
    <n v="971"/>
    <m/>
    <m/>
    <m/>
    <m/>
    <m/>
    <m/>
    <m/>
    <m/>
    <s v="Weight loss programs"/>
    <s v="Job opportunities"/>
    <m/>
    <m/>
    <m/>
    <n v="2"/>
    <n v="1.5"/>
    <m/>
    <n v="0"/>
    <n v="0"/>
    <n v="0"/>
    <n v="0"/>
    <n v="0"/>
    <n v="0"/>
    <n v="0"/>
    <n v="0"/>
    <n v="1"/>
    <n v="1"/>
    <n v="0"/>
    <n v="0"/>
    <m/>
    <m/>
    <n v="2"/>
    <n v="2"/>
    <s v="Correct"/>
    <x v="1"/>
    <x v="2"/>
    <x v="0"/>
    <x v="13"/>
    <x v="1"/>
    <x v="1"/>
    <s v="English"/>
    <x v="5"/>
    <x v="1"/>
    <x v="2"/>
    <x v="2"/>
    <x v="6"/>
    <s v="No"/>
    <m/>
  </r>
  <r>
    <n v="972"/>
    <m/>
    <m/>
    <m/>
    <m/>
    <s v="Recreation facilities"/>
    <m/>
    <m/>
    <m/>
    <s v="Weight loss programs"/>
    <s v="Job opportunities"/>
    <m/>
    <m/>
    <m/>
    <n v="3"/>
    <n v="1"/>
    <m/>
    <n v="0"/>
    <n v="0"/>
    <n v="0"/>
    <n v="0"/>
    <n v="1"/>
    <n v="0"/>
    <n v="0"/>
    <n v="0"/>
    <n v="1"/>
    <n v="1"/>
    <n v="0"/>
    <n v="0"/>
    <m/>
    <m/>
    <n v="3"/>
    <n v="3"/>
    <s v="Correct"/>
    <x v="1"/>
    <x v="69"/>
    <x v="0"/>
    <x v="109"/>
    <x v="1"/>
    <x v="0"/>
    <s v="English"/>
    <x v="5"/>
    <x v="7"/>
    <x v="2"/>
    <x v="2"/>
    <x v="5"/>
    <m/>
    <m/>
  </r>
  <r>
    <n v="973"/>
    <s v="Clean air &amp; water"/>
    <s v="Mental health services"/>
    <m/>
    <m/>
    <s v="Recreation facilities"/>
    <m/>
    <s v="Healthier food choices"/>
    <m/>
    <m/>
    <m/>
    <m/>
    <m/>
    <m/>
    <n v="4"/>
    <n v="0.75"/>
    <m/>
    <n v="0.75"/>
    <n v="0.75"/>
    <n v="0"/>
    <n v="0"/>
    <n v="0.75"/>
    <n v="0"/>
    <n v="0.75"/>
    <n v="0"/>
    <n v="0"/>
    <n v="0"/>
    <n v="0"/>
    <n v="0"/>
    <m/>
    <m/>
    <n v="3"/>
    <n v="4"/>
    <s v="Correct"/>
    <x v="0"/>
    <x v="19"/>
    <x v="0"/>
    <x v="9"/>
    <x v="1"/>
    <x v="2"/>
    <s v="English"/>
    <x v="3"/>
    <x v="7"/>
    <x v="2"/>
    <x v="2"/>
    <x v="5"/>
    <s v="No"/>
    <m/>
  </r>
  <r>
    <n v="974"/>
    <s v="Clean air &amp; water"/>
    <m/>
    <m/>
    <m/>
    <s v="Recreation facilities"/>
    <m/>
    <m/>
    <m/>
    <m/>
    <m/>
    <m/>
    <m/>
    <m/>
    <n v="2"/>
    <n v="1.5"/>
    <m/>
    <n v="1"/>
    <n v="0"/>
    <n v="0"/>
    <n v="0"/>
    <n v="1"/>
    <n v="0"/>
    <n v="0"/>
    <n v="0"/>
    <n v="0"/>
    <n v="0"/>
    <n v="0"/>
    <n v="0"/>
    <m/>
    <m/>
    <n v="2"/>
    <n v="2"/>
    <s v="Correct"/>
    <x v="0"/>
    <x v="60"/>
    <x v="0"/>
    <x v="87"/>
    <x v="1"/>
    <x v="1"/>
    <s v="English"/>
    <x v="5"/>
    <x v="8"/>
    <x v="2"/>
    <x v="2"/>
    <x v="5"/>
    <s v="Yes"/>
    <m/>
  </r>
  <r>
    <n v="975"/>
    <s v="Clean air &amp; water"/>
    <s v="Mental health services"/>
    <m/>
    <s v="Drug &amp; alcohol rehabilitation services"/>
    <m/>
    <m/>
    <m/>
    <m/>
    <s v="Weight loss programs"/>
    <m/>
    <m/>
    <m/>
    <m/>
    <n v="4"/>
    <n v="0.75"/>
    <m/>
    <n v="0.75"/>
    <n v="0.75"/>
    <n v="0"/>
    <n v="0.75"/>
    <n v="0"/>
    <n v="0"/>
    <n v="0"/>
    <n v="0"/>
    <n v="0.75"/>
    <n v="0"/>
    <n v="0"/>
    <n v="0"/>
    <m/>
    <m/>
    <n v="3"/>
    <n v="4"/>
    <s v="Correct"/>
    <x v="0"/>
    <x v="83"/>
    <x v="0"/>
    <x v="9"/>
    <x v="1"/>
    <x v="1"/>
    <s v="English"/>
    <x v="3"/>
    <x v="0"/>
    <x v="2"/>
    <x v="2"/>
    <x v="5"/>
    <m/>
    <m/>
  </r>
  <r>
    <n v="976"/>
    <m/>
    <m/>
    <m/>
    <m/>
    <m/>
    <m/>
    <s v="Healthier food choices"/>
    <m/>
    <s v="Weight loss programs"/>
    <m/>
    <s v="Safe places to walk/play"/>
    <m/>
    <m/>
    <n v="3"/>
    <n v="1"/>
    <m/>
    <n v="0"/>
    <n v="0"/>
    <n v="0"/>
    <n v="0"/>
    <n v="0"/>
    <n v="0"/>
    <n v="1"/>
    <n v="0"/>
    <n v="1"/>
    <n v="0"/>
    <n v="1"/>
    <n v="0"/>
    <m/>
    <m/>
    <n v="3"/>
    <n v="3"/>
    <s v="Correct"/>
    <x v="0"/>
    <x v="66"/>
    <x v="2"/>
    <x v="57"/>
    <x v="1"/>
    <x v="0"/>
    <s v="English"/>
    <x v="3"/>
    <x v="0"/>
    <x v="2"/>
    <x v="2"/>
    <x v="8"/>
    <s v="Yes"/>
    <m/>
  </r>
</pivotCacheRecords>
</file>

<file path=xl/pivotCache/pivotCacheRecords4.xml><?xml version="1.0" encoding="utf-8"?>
<pivotCacheRecords xmlns="http://schemas.openxmlformats.org/spreadsheetml/2006/main" xmlns:r="http://schemas.openxmlformats.org/officeDocument/2006/relationships" count="976">
  <r>
    <n v="1"/>
    <x v="0"/>
    <x v="0"/>
    <x v="0"/>
    <x v="0"/>
    <x v="0"/>
    <x v="0"/>
    <x v="0"/>
    <x v="0"/>
    <x v="0"/>
    <x v="0"/>
    <x v="0"/>
    <x v="0"/>
    <x v="0"/>
    <x v="0"/>
    <n v="28"/>
    <x v="0"/>
    <x v="0"/>
    <x v="0"/>
    <x v="0"/>
    <s v="English, French Creole"/>
    <x v="0"/>
    <x v="0"/>
    <x v="0"/>
    <x v="0"/>
    <x v="0"/>
    <m/>
    <s v="HAFALI 2"/>
  </r>
  <r>
    <n v="2"/>
    <x v="1"/>
    <x v="0"/>
    <x v="1"/>
    <x v="1"/>
    <x v="0"/>
    <x v="0"/>
    <x v="1"/>
    <x v="0"/>
    <x v="0"/>
    <x v="0"/>
    <x v="0"/>
    <x v="0"/>
    <x v="0"/>
    <x v="0"/>
    <n v="58"/>
    <x v="0"/>
    <x v="1"/>
    <x v="0"/>
    <x v="1"/>
    <s v="English, Hatian Creole"/>
    <x v="1"/>
    <x v="1"/>
    <x v="1"/>
    <x v="1"/>
    <x v="1"/>
    <s v="Yes"/>
    <s v="HAFALI 2"/>
  </r>
  <r>
    <n v="3"/>
    <x v="0"/>
    <x v="0"/>
    <x v="1"/>
    <x v="0"/>
    <x v="0"/>
    <x v="0"/>
    <x v="0"/>
    <x v="1"/>
    <x v="0"/>
    <x v="0"/>
    <x v="0"/>
    <x v="1"/>
    <x v="0"/>
    <x v="0"/>
    <n v="72"/>
    <x v="0"/>
    <x v="2"/>
    <x v="0"/>
    <x v="0"/>
    <s v="English, Hatian Creole"/>
    <x v="1"/>
    <x v="2"/>
    <x v="2"/>
    <x v="2"/>
    <x v="2"/>
    <m/>
    <s v="HAFALI 2"/>
  </r>
  <r>
    <n v="4"/>
    <x v="0"/>
    <x v="0"/>
    <x v="1"/>
    <x v="0"/>
    <x v="0"/>
    <x v="0"/>
    <x v="0"/>
    <x v="0"/>
    <x v="0"/>
    <x v="1"/>
    <x v="0"/>
    <x v="1"/>
    <x v="0"/>
    <x v="0"/>
    <n v="53"/>
    <x v="0"/>
    <x v="3"/>
    <x v="0"/>
    <x v="0"/>
    <s v="English, Hatian Creole"/>
    <x v="2"/>
    <x v="3"/>
    <x v="0"/>
    <x v="2"/>
    <x v="0"/>
    <m/>
    <s v="HAFALI 2"/>
  </r>
  <r>
    <n v="5"/>
    <x v="0"/>
    <x v="0"/>
    <x v="1"/>
    <x v="0"/>
    <x v="0"/>
    <x v="0"/>
    <x v="0"/>
    <x v="0"/>
    <x v="0"/>
    <x v="1"/>
    <x v="0"/>
    <x v="1"/>
    <x v="0"/>
    <x v="0"/>
    <n v="53"/>
    <x v="0"/>
    <x v="3"/>
    <x v="0"/>
    <x v="0"/>
    <s v="English, Hatian Creole"/>
    <x v="2"/>
    <x v="3"/>
    <x v="0"/>
    <x v="2"/>
    <x v="0"/>
    <m/>
    <s v="HAFALI 2"/>
  </r>
  <r>
    <n v="6"/>
    <x v="0"/>
    <x v="0"/>
    <x v="1"/>
    <x v="0"/>
    <x v="0"/>
    <x v="0"/>
    <x v="0"/>
    <x v="1"/>
    <x v="0"/>
    <x v="0"/>
    <x v="0"/>
    <x v="1"/>
    <x v="0"/>
    <x v="1"/>
    <n v="47"/>
    <x v="0"/>
    <x v="3"/>
    <x v="0"/>
    <x v="0"/>
    <s v="Hatian Creole"/>
    <x v="3"/>
    <x v="0"/>
    <x v="1"/>
    <x v="1"/>
    <x v="3"/>
    <m/>
    <s v="HAFALI 2"/>
  </r>
  <r>
    <n v="7"/>
    <x v="0"/>
    <x v="0"/>
    <x v="1"/>
    <x v="0"/>
    <x v="0"/>
    <x v="0"/>
    <x v="0"/>
    <x v="0"/>
    <x v="0"/>
    <x v="1"/>
    <x v="0"/>
    <x v="1"/>
    <x v="0"/>
    <x v="1"/>
    <n v="48"/>
    <x v="0"/>
    <x v="4"/>
    <x v="0"/>
    <x v="0"/>
    <s v="English, Hatian Creole"/>
    <x v="3"/>
    <x v="0"/>
    <x v="0"/>
    <x v="0"/>
    <x v="0"/>
    <m/>
    <s v="HAFALI 2"/>
  </r>
  <r>
    <n v="8"/>
    <x v="1"/>
    <x v="0"/>
    <x v="1"/>
    <x v="0"/>
    <x v="0"/>
    <x v="0"/>
    <x v="0"/>
    <x v="0"/>
    <x v="0"/>
    <x v="1"/>
    <x v="0"/>
    <x v="1"/>
    <x v="0"/>
    <x v="0"/>
    <n v="38"/>
    <x v="0"/>
    <x v="3"/>
    <x v="0"/>
    <x v="0"/>
    <s v="English, Hatian Creole"/>
    <x v="4"/>
    <x v="4"/>
    <x v="3"/>
    <x v="2"/>
    <x v="4"/>
    <m/>
    <s v="HAFALI 2"/>
  </r>
  <r>
    <n v="9"/>
    <x v="0"/>
    <x v="0"/>
    <x v="1"/>
    <x v="0"/>
    <x v="0"/>
    <x v="0"/>
    <x v="0"/>
    <x v="0"/>
    <x v="0"/>
    <x v="1"/>
    <x v="0"/>
    <x v="1"/>
    <x v="0"/>
    <x v="0"/>
    <n v="56"/>
    <x v="0"/>
    <x v="0"/>
    <x v="0"/>
    <x v="0"/>
    <s v="English, Hatian Creole"/>
    <x v="3"/>
    <x v="0"/>
    <x v="4"/>
    <x v="2"/>
    <x v="4"/>
    <m/>
    <s v="HAFALI 2"/>
  </r>
  <r>
    <n v="10"/>
    <x v="0"/>
    <x v="0"/>
    <x v="1"/>
    <x v="0"/>
    <x v="0"/>
    <x v="0"/>
    <x v="0"/>
    <x v="1"/>
    <x v="0"/>
    <x v="0"/>
    <x v="1"/>
    <x v="1"/>
    <x v="0"/>
    <x v="0"/>
    <n v="92"/>
    <x v="0"/>
    <x v="5"/>
    <x v="0"/>
    <x v="0"/>
    <s v="Hatian Creole"/>
    <x v="1"/>
    <x v="5"/>
    <x v="2"/>
    <x v="2"/>
    <x v="2"/>
    <m/>
    <s v="HAFALI 2"/>
  </r>
  <r>
    <n v="11"/>
    <x v="0"/>
    <x v="0"/>
    <x v="1"/>
    <x v="1"/>
    <x v="0"/>
    <x v="0"/>
    <x v="0"/>
    <x v="1"/>
    <x v="0"/>
    <x v="0"/>
    <x v="0"/>
    <x v="0"/>
    <x v="0"/>
    <x v="2"/>
    <n v="60"/>
    <x v="0"/>
    <x v="0"/>
    <x v="0"/>
    <x v="0"/>
    <s v="Hatian Creole"/>
    <x v="5"/>
    <x v="0"/>
    <x v="3"/>
    <x v="1"/>
    <x v="3"/>
    <m/>
    <s v="HAFALI 2"/>
  </r>
  <r>
    <n v="12"/>
    <x v="0"/>
    <x v="0"/>
    <x v="1"/>
    <x v="0"/>
    <x v="0"/>
    <x v="1"/>
    <x v="0"/>
    <x v="0"/>
    <x v="0"/>
    <x v="0"/>
    <x v="0"/>
    <x v="1"/>
    <x v="0"/>
    <x v="0"/>
    <n v="42"/>
    <x v="0"/>
    <x v="3"/>
    <x v="0"/>
    <x v="0"/>
    <s v="French Creole"/>
    <x v="2"/>
    <x v="4"/>
    <x v="0"/>
    <x v="2"/>
    <x v="0"/>
    <m/>
    <s v="HAFALI 2"/>
  </r>
  <r>
    <n v="13"/>
    <x v="0"/>
    <x v="0"/>
    <x v="1"/>
    <x v="0"/>
    <x v="0"/>
    <x v="1"/>
    <x v="0"/>
    <x v="1"/>
    <x v="0"/>
    <x v="0"/>
    <x v="0"/>
    <x v="1"/>
    <x v="0"/>
    <x v="2"/>
    <n v="70"/>
    <x v="0"/>
    <x v="3"/>
    <x v="0"/>
    <x v="0"/>
    <s v="Hatian Creole"/>
    <x v="2"/>
    <x v="6"/>
    <x v="0"/>
    <x v="2"/>
    <x v="3"/>
    <s v="No"/>
    <s v="HAFALI 2"/>
  </r>
  <r>
    <n v="14"/>
    <x v="1"/>
    <x v="0"/>
    <x v="1"/>
    <x v="1"/>
    <x v="0"/>
    <x v="0"/>
    <x v="0"/>
    <x v="0"/>
    <x v="0"/>
    <x v="0"/>
    <x v="0"/>
    <x v="1"/>
    <x v="0"/>
    <x v="0"/>
    <n v="49"/>
    <x v="0"/>
    <x v="6"/>
    <x v="0"/>
    <x v="0"/>
    <s v="Hatian Creole"/>
    <x v="3"/>
    <x v="0"/>
    <x v="0"/>
    <x v="0"/>
    <x v="4"/>
    <m/>
    <s v="HAFALI 2"/>
  </r>
  <r>
    <n v="15"/>
    <x v="1"/>
    <x v="0"/>
    <x v="1"/>
    <x v="1"/>
    <x v="0"/>
    <x v="0"/>
    <x v="0"/>
    <x v="0"/>
    <x v="0"/>
    <x v="0"/>
    <x v="0"/>
    <x v="1"/>
    <x v="0"/>
    <x v="1"/>
    <n v="62"/>
    <x v="0"/>
    <x v="7"/>
    <x v="0"/>
    <x v="0"/>
    <m/>
    <x v="1"/>
    <x v="7"/>
    <x v="4"/>
    <x v="0"/>
    <x v="4"/>
    <m/>
    <s v="HAFALI 2"/>
  </r>
  <r>
    <n v="16"/>
    <x v="1"/>
    <x v="0"/>
    <x v="0"/>
    <x v="1"/>
    <x v="0"/>
    <x v="0"/>
    <x v="0"/>
    <x v="0"/>
    <x v="0"/>
    <x v="0"/>
    <x v="0"/>
    <x v="0"/>
    <x v="0"/>
    <x v="0"/>
    <n v="35"/>
    <x v="0"/>
    <x v="5"/>
    <x v="0"/>
    <x v="0"/>
    <s v="English, Hatian Creole"/>
    <x v="3"/>
    <x v="7"/>
    <x v="0"/>
    <x v="2"/>
    <x v="0"/>
    <s v="Yes"/>
    <s v="HAFALI 2"/>
  </r>
  <r>
    <n v="17"/>
    <x v="0"/>
    <x v="0"/>
    <x v="1"/>
    <x v="1"/>
    <x v="0"/>
    <x v="0"/>
    <x v="0"/>
    <x v="0"/>
    <x v="0"/>
    <x v="0"/>
    <x v="0"/>
    <x v="0"/>
    <x v="0"/>
    <x v="0"/>
    <n v="34"/>
    <x v="0"/>
    <x v="3"/>
    <x v="0"/>
    <x v="0"/>
    <m/>
    <x v="6"/>
    <x v="8"/>
    <x v="0"/>
    <x v="0"/>
    <x v="4"/>
    <m/>
    <s v="HAFALI 2"/>
  </r>
  <r>
    <n v="18"/>
    <x v="0"/>
    <x v="0"/>
    <x v="1"/>
    <x v="1"/>
    <x v="0"/>
    <x v="0"/>
    <x v="0"/>
    <x v="0"/>
    <x v="0"/>
    <x v="0"/>
    <x v="0"/>
    <x v="1"/>
    <x v="0"/>
    <x v="1"/>
    <n v="53"/>
    <x v="0"/>
    <x v="3"/>
    <x v="0"/>
    <x v="0"/>
    <s v="Hatian Creole"/>
    <x v="5"/>
    <x v="7"/>
    <x v="0"/>
    <x v="2"/>
    <x v="4"/>
    <m/>
    <s v="HAFALI 2"/>
  </r>
  <r>
    <n v="19"/>
    <x v="1"/>
    <x v="1"/>
    <x v="1"/>
    <x v="0"/>
    <x v="1"/>
    <x v="0"/>
    <x v="0"/>
    <x v="0"/>
    <x v="0"/>
    <x v="0"/>
    <x v="0"/>
    <x v="1"/>
    <x v="0"/>
    <x v="0"/>
    <n v="46"/>
    <x v="1"/>
    <x v="8"/>
    <x v="1"/>
    <x v="0"/>
    <s v="English"/>
    <x v="4"/>
    <x v="3"/>
    <x v="0"/>
    <x v="0"/>
    <x v="4"/>
    <s v="Yes"/>
    <s v="HAFALI 2"/>
  </r>
  <r>
    <n v="20"/>
    <x v="0"/>
    <x v="0"/>
    <x v="1"/>
    <x v="0"/>
    <x v="1"/>
    <x v="1"/>
    <x v="0"/>
    <x v="0"/>
    <x v="0"/>
    <x v="0"/>
    <x v="0"/>
    <x v="1"/>
    <x v="0"/>
    <x v="1"/>
    <n v="23"/>
    <x v="0"/>
    <x v="9"/>
    <x v="2"/>
    <x v="1"/>
    <s v="English"/>
    <x v="0"/>
    <x v="5"/>
    <x v="5"/>
    <x v="2"/>
    <x v="4"/>
    <s v="Yes"/>
    <s v="HAFALI 2"/>
  </r>
  <r>
    <n v="21"/>
    <x v="1"/>
    <x v="0"/>
    <x v="0"/>
    <x v="0"/>
    <x v="0"/>
    <x v="1"/>
    <x v="0"/>
    <x v="1"/>
    <x v="0"/>
    <x v="0"/>
    <x v="1"/>
    <x v="0"/>
    <x v="0"/>
    <x v="0"/>
    <n v="70"/>
    <x v="0"/>
    <x v="4"/>
    <x v="0"/>
    <x v="0"/>
    <s v="English, Hatian Creole"/>
    <x v="3"/>
    <x v="0"/>
    <x v="2"/>
    <x v="2"/>
    <x v="5"/>
    <s v="Yes"/>
    <s v="HAFALI 2"/>
  </r>
  <r>
    <n v="22"/>
    <x v="0"/>
    <x v="0"/>
    <x v="1"/>
    <x v="1"/>
    <x v="0"/>
    <x v="0"/>
    <x v="1"/>
    <x v="1"/>
    <x v="0"/>
    <x v="0"/>
    <x v="0"/>
    <x v="1"/>
    <x v="0"/>
    <x v="1"/>
    <n v="72"/>
    <x v="0"/>
    <x v="5"/>
    <x v="3"/>
    <x v="1"/>
    <s v="English"/>
    <x v="4"/>
    <x v="5"/>
    <x v="6"/>
    <x v="0"/>
    <x v="5"/>
    <s v="Yes"/>
    <s v="HAFALI 2"/>
  </r>
  <r>
    <n v="23"/>
    <x v="1"/>
    <x v="0"/>
    <x v="1"/>
    <x v="0"/>
    <x v="0"/>
    <x v="1"/>
    <x v="0"/>
    <x v="0"/>
    <x v="0"/>
    <x v="0"/>
    <x v="0"/>
    <x v="1"/>
    <x v="0"/>
    <x v="0"/>
    <n v="63"/>
    <x v="0"/>
    <x v="4"/>
    <x v="2"/>
    <x v="1"/>
    <s v="English, Hatian Creole"/>
    <x v="3"/>
    <x v="2"/>
    <x v="0"/>
    <x v="2"/>
    <x v="0"/>
    <s v="Yes"/>
    <s v="HAFALI 2"/>
  </r>
  <r>
    <n v="24"/>
    <x v="1"/>
    <x v="0"/>
    <x v="1"/>
    <x v="0"/>
    <x v="0"/>
    <x v="0"/>
    <x v="0"/>
    <x v="0"/>
    <x v="0"/>
    <x v="0"/>
    <x v="0"/>
    <x v="1"/>
    <x v="0"/>
    <x v="0"/>
    <n v="46"/>
    <x v="0"/>
    <x v="3"/>
    <x v="0"/>
    <x v="0"/>
    <s v="English, Hatian Creole"/>
    <x v="3"/>
    <x v="3"/>
    <x v="0"/>
    <x v="2"/>
    <x v="3"/>
    <m/>
    <s v="HAFALI 2"/>
  </r>
  <r>
    <n v="25"/>
    <x v="1"/>
    <x v="0"/>
    <x v="1"/>
    <x v="0"/>
    <x v="0"/>
    <x v="1"/>
    <x v="0"/>
    <x v="1"/>
    <x v="0"/>
    <x v="0"/>
    <x v="0"/>
    <x v="0"/>
    <x v="0"/>
    <x v="1"/>
    <n v="69"/>
    <x v="0"/>
    <x v="4"/>
    <x v="0"/>
    <x v="2"/>
    <s v="English, Hatian Creole"/>
    <x v="3"/>
    <x v="7"/>
    <x v="0"/>
    <x v="2"/>
    <x v="6"/>
    <s v="No"/>
    <s v="HAFALI 2"/>
  </r>
  <r>
    <n v="26"/>
    <x v="1"/>
    <x v="0"/>
    <x v="0"/>
    <x v="1"/>
    <x v="0"/>
    <x v="0"/>
    <x v="0"/>
    <x v="0"/>
    <x v="0"/>
    <x v="0"/>
    <x v="0"/>
    <x v="0"/>
    <x v="0"/>
    <x v="0"/>
    <n v="32"/>
    <x v="0"/>
    <x v="10"/>
    <x v="0"/>
    <x v="0"/>
    <s v="English, Hatian Creole"/>
    <x v="0"/>
    <x v="7"/>
    <x v="4"/>
    <x v="2"/>
    <x v="3"/>
    <s v="Yes"/>
    <s v="HAFALI 2"/>
  </r>
  <r>
    <n v="27"/>
    <x v="1"/>
    <x v="0"/>
    <x v="0"/>
    <x v="1"/>
    <x v="0"/>
    <x v="0"/>
    <x v="0"/>
    <x v="0"/>
    <x v="0"/>
    <x v="0"/>
    <x v="0"/>
    <x v="0"/>
    <x v="0"/>
    <x v="0"/>
    <n v="32"/>
    <x v="0"/>
    <x v="11"/>
    <x v="2"/>
    <x v="0"/>
    <m/>
    <x v="3"/>
    <x v="2"/>
    <x v="3"/>
    <x v="0"/>
    <x v="3"/>
    <m/>
    <s v="HAFALI 2"/>
  </r>
  <r>
    <n v="28"/>
    <x v="1"/>
    <x v="0"/>
    <x v="1"/>
    <x v="0"/>
    <x v="0"/>
    <x v="0"/>
    <x v="0"/>
    <x v="0"/>
    <x v="0"/>
    <x v="0"/>
    <x v="1"/>
    <x v="1"/>
    <x v="0"/>
    <x v="0"/>
    <n v="94"/>
    <x v="0"/>
    <x v="4"/>
    <x v="1"/>
    <x v="0"/>
    <s v="Hatian Creole, French Creole"/>
    <x v="3"/>
    <x v="7"/>
    <x v="2"/>
    <x v="2"/>
    <x v="2"/>
    <s v="No"/>
    <s v="HAFALI 2"/>
  </r>
  <r>
    <n v="29"/>
    <x v="1"/>
    <x v="0"/>
    <x v="0"/>
    <x v="1"/>
    <x v="0"/>
    <x v="0"/>
    <x v="0"/>
    <x v="0"/>
    <x v="0"/>
    <x v="0"/>
    <x v="0"/>
    <x v="1"/>
    <x v="0"/>
    <x v="0"/>
    <m/>
    <x v="0"/>
    <x v="4"/>
    <x v="0"/>
    <x v="1"/>
    <s v="English, Hatian Creole"/>
    <x v="3"/>
    <x v="7"/>
    <x v="0"/>
    <x v="2"/>
    <x v="3"/>
    <s v="Yes"/>
    <s v="HAFALI 2"/>
  </r>
  <r>
    <n v="30"/>
    <x v="1"/>
    <x v="0"/>
    <x v="1"/>
    <x v="0"/>
    <x v="0"/>
    <x v="0"/>
    <x v="0"/>
    <x v="0"/>
    <x v="0"/>
    <x v="0"/>
    <x v="0"/>
    <x v="1"/>
    <x v="0"/>
    <x v="0"/>
    <n v="59"/>
    <x v="0"/>
    <x v="0"/>
    <x v="0"/>
    <x v="0"/>
    <s v="English, Hatian Creole"/>
    <x v="3"/>
    <x v="4"/>
    <x v="2"/>
    <x v="2"/>
    <x v="4"/>
    <s v="Yes"/>
    <s v="HAFALI 2"/>
  </r>
  <r>
    <n v="31"/>
    <x v="0"/>
    <x v="1"/>
    <x v="0"/>
    <x v="1"/>
    <x v="0"/>
    <x v="1"/>
    <x v="1"/>
    <x v="0"/>
    <x v="0"/>
    <x v="0"/>
    <x v="1"/>
    <x v="0"/>
    <x v="0"/>
    <x v="0"/>
    <n v="63"/>
    <x v="0"/>
    <x v="2"/>
    <x v="1"/>
    <x v="2"/>
    <s v="Spanish"/>
    <x v="3"/>
    <x v="3"/>
    <x v="2"/>
    <x v="2"/>
    <x v="4"/>
    <s v="Yes"/>
    <s v="Race Track"/>
  </r>
  <r>
    <n v="32"/>
    <x v="1"/>
    <x v="0"/>
    <x v="1"/>
    <x v="1"/>
    <x v="0"/>
    <x v="1"/>
    <x v="0"/>
    <x v="0"/>
    <x v="0"/>
    <x v="1"/>
    <x v="0"/>
    <x v="1"/>
    <x v="0"/>
    <x v="1"/>
    <n v="40"/>
    <x v="0"/>
    <x v="2"/>
    <x v="1"/>
    <x v="2"/>
    <s v="Spanish"/>
    <x v="2"/>
    <x v="4"/>
    <x v="0"/>
    <x v="1"/>
    <x v="1"/>
    <s v="Yes"/>
    <s v="Race Track"/>
  </r>
  <r>
    <n v="33"/>
    <x v="1"/>
    <x v="0"/>
    <x v="1"/>
    <x v="1"/>
    <x v="0"/>
    <x v="0"/>
    <x v="0"/>
    <x v="0"/>
    <x v="0"/>
    <x v="1"/>
    <x v="0"/>
    <x v="0"/>
    <x v="0"/>
    <x v="0"/>
    <n v="45"/>
    <x v="0"/>
    <x v="2"/>
    <x v="1"/>
    <x v="2"/>
    <s v="Spanish, Italian"/>
    <x v="1"/>
    <x v="6"/>
    <x v="1"/>
    <x v="1"/>
    <x v="1"/>
    <s v="Yes"/>
    <s v="Race Track"/>
  </r>
  <r>
    <n v="34"/>
    <x v="0"/>
    <x v="0"/>
    <x v="1"/>
    <x v="1"/>
    <x v="0"/>
    <x v="0"/>
    <x v="0"/>
    <x v="0"/>
    <x v="0"/>
    <x v="0"/>
    <x v="0"/>
    <x v="1"/>
    <x v="0"/>
    <x v="0"/>
    <n v="23"/>
    <x v="0"/>
    <x v="2"/>
    <x v="2"/>
    <x v="2"/>
    <s v="English, Spanish"/>
    <x v="1"/>
    <x v="4"/>
    <x v="0"/>
    <x v="2"/>
    <x v="5"/>
    <s v="Yes"/>
    <s v="Race Track"/>
  </r>
  <r>
    <n v="35"/>
    <x v="1"/>
    <x v="0"/>
    <x v="1"/>
    <x v="1"/>
    <x v="0"/>
    <x v="0"/>
    <x v="0"/>
    <x v="0"/>
    <x v="0"/>
    <x v="0"/>
    <x v="0"/>
    <x v="1"/>
    <x v="0"/>
    <x v="1"/>
    <n v="33"/>
    <x v="0"/>
    <x v="2"/>
    <x v="2"/>
    <x v="2"/>
    <s v="Spanish"/>
    <x v="4"/>
    <x v="3"/>
    <x v="6"/>
    <x v="2"/>
    <x v="5"/>
    <s v="Yes"/>
    <s v="Race Track"/>
  </r>
  <r>
    <n v="36"/>
    <x v="0"/>
    <x v="0"/>
    <x v="0"/>
    <x v="1"/>
    <x v="0"/>
    <x v="1"/>
    <x v="0"/>
    <x v="0"/>
    <x v="1"/>
    <x v="0"/>
    <x v="0"/>
    <x v="0"/>
    <x v="0"/>
    <x v="1"/>
    <n v="32"/>
    <x v="0"/>
    <x v="2"/>
    <x v="2"/>
    <x v="0"/>
    <s v="Spanish"/>
    <x v="1"/>
    <x v="4"/>
    <x v="3"/>
    <x v="1"/>
    <x v="1"/>
    <m/>
    <s v="Race Track"/>
  </r>
  <r>
    <n v="37"/>
    <x v="1"/>
    <x v="0"/>
    <x v="1"/>
    <x v="1"/>
    <x v="0"/>
    <x v="0"/>
    <x v="0"/>
    <x v="0"/>
    <x v="0"/>
    <x v="0"/>
    <x v="0"/>
    <x v="1"/>
    <x v="0"/>
    <x v="0"/>
    <n v="35"/>
    <x v="1"/>
    <x v="12"/>
    <x v="2"/>
    <x v="2"/>
    <s v="Spanish"/>
    <x v="1"/>
    <x v="3"/>
    <x v="0"/>
    <x v="2"/>
    <x v="5"/>
    <m/>
    <s v="Race Track"/>
  </r>
  <r>
    <n v="38"/>
    <x v="0"/>
    <x v="0"/>
    <x v="1"/>
    <x v="1"/>
    <x v="0"/>
    <x v="0"/>
    <x v="1"/>
    <x v="0"/>
    <x v="0"/>
    <x v="1"/>
    <x v="0"/>
    <x v="1"/>
    <x v="0"/>
    <x v="0"/>
    <m/>
    <x v="0"/>
    <x v="13"/>
    <x v="4"/>
    <x v="0"/>
    <s v="Spanish"/>
    <x v="1"/>
    <x v="2"/>
    <x v="6"/>
    <x v="0"/>
    <x v="1"/>
    <m/>
    <s v="Race Track"/>
  </r>
  <r>
    <n v="39"/>
    <x v="1"/>
    <x v="0"/>
    <x v="1"/>
    <x v="0"/>
    <x v="0"/>
    <x v="0"/>
    <x v="1"/>
    <x v="0"/>
    <x v="0"/>
    <x v="0"/>
    <x v="0"/>
    <x v="1"/>
    <x v="0"/>
    <x v="0"/>
    <n v="33"/>
    <x v="0"/>
    <x v="14"/>
    <x v="4"/>
    <x v="2"/>
    <s v="Spanish"/>
    <x v="2"/>
    <x v="7"/>
    <x v="0"/>
    <x v="2"/>
    <x v="4"/>
    <s v="Yes"/>
    <s v="Race Track"/>
  </r>
  <r>
    <n v="40"/>
    <x v="0"/>
    <x v="0"/>
    <x v="1"/>
    <x v="1"/>
    <x v="0"/>
    <x v="0"/>
    <x v="0"/>
    <x v="0"/>
    <x v="0"/>
    <x v="0"/>
    <x v="0"/>
    <x v="1"/>
    <x v="0"/>
    <x v="0"/>
    <n v="29"/>
    <x v="1"/>
    <x v="15"/>
    <x v="4"/>
    <x v="2"/>
    <s v="English, Spanish"/>
    <x v="2"/>
    <x v="7"/>
    <x v="0"/>
    <x v="2"/>
    <x v="0"/>
    <s v="Yes"/>
    <s v="Race Track"/>
  </r>
  <r>
    <n v="41"/>
    <x v="1"/>
    <x v="1"/>
    <x v="1"/>
    <x v="1"/>
    <x v="0"/>
    <x v="0"/>
    <x v="0"/>
    <x v="0"/>
    <x v="0"/>
    <x v="0"/>
    <x v="0"/>
    <x v="1"/>
    <x v="0"/>
    <x v="2"/>
    <n v="36"/>
    <x v="0"/>
    <x v="14"/>
    <x v="2"/>
    <x v="0"/>
    <s v="Spanish"/>
    <x v="4"/>
    <x v="2"/>
    <x v="3"/>
    <x v="0"/>
    <x v="3"/>
    <m/>
    <s v="Race Track"/>
  </r>
  <r>
    <n v="42"/>
    <x v="1"/>
    <x v="0"/>
    <x v="1"/>
    <x v="1"/>
    <x v="0"/>
    <x v="0"/>
    <x v="0"/>
    <x v="0"/>
    <x v="0"/>
    <x v="1"/>
    <x v="0"/>
    <x v="1"/>
    <x v="0"/>
    <x v="1"/>
    <n v="36"/>
    <x v="0"/>
    <x v="16"/>
    <x v="4"/>
    <x v="2"/>
    <s v="Spanish"/>
    <x v="4"/>
    <x v="7"/>
    <x v="3"/>
    <x v="2"/>
    <x v="3"/>
    <s v="Yes"/>
    <s v="Race Track"/>
  </r>
  <r>
    <n v="43"/>
    <x v="0"/>
    <x v="1"/>
    <x v="1"/>
    <x v="1"/>
    <x v="0"/>
    <x v="0"/>
    <x v="0"/>
    <x v="0"/>
    <x v="0"/>
    <x v="0"/>
    <x v="1"/>
    <x v="1"/>
    <x v="0"/>
    <x v="2"/>
    <n v="61"/>
    <x v="0"/>
    <x v="17"/>
    <x v="4"/>
    <x v="2"/>
    <s v="English, Spanish"/>
    <x v="1"/>
    <x v="3"/>
    <x v="0"/>
    <x v="1"/>
    <x v="1"/>
    <m/>
    <s v="Race Track"/>
  </r>
  <r>
    <n v="44"/>
    <x v="0"/>
    <x v="0"/>
    <x v="1"/>
    <x v="1"/>
    <x v="0"/>
    <x v="0"/>
    <x v="1"/>
    <x v="0"/>
    <x v="0"/>
    <x v="0"/>
    <x v="0"/>
    <x v="1"/>
    <x v="0"/>
    <x v="1"/>
    <n v="51"/>
    <x v="0"/>
    <x v="2"/>
    <x v="2"/>
    <x v="2"/>
    <s v="Spanish"/>
    <x v="4"/>
    <x v="4"/>
    <x v="0"/>
    <x v="2"/>
    <x v="0"/>
    <s v="Yes"/>
    <s v="Race Track"/>
  </r>
  <r>
    <n v="45"/>
    <x v="1"/>
    <x v="0"/>
    <x v="0"/>
    <x v="1"/>
    <x v="0"/>
    <x v="0"/>
    <x v="0"/>
    <x v="0"/>
    <x v="0"/>
    <x v="1"/>
    <x v="0"/>
    <x v="1"/>
    <x v="0"/>
    <x v="1"/>
    <n v="13"/>
    <x v="0"/>
    <x v="2"/>
    <x v="1"/>
    <x v="1"/>
    <s v="English"/>
    <x v="1"/>
    <x v="3"/>
    <x v="5"/>
    <x v="2"/>
    <x v="4"/>
    <s v="Yes"/>
    <s v="Race Track"/>
  </r>
  <r>
    <n v="46"/>
    <x v="1"/>
    <x v="1"/>
    <x v="1"/>
    <x v="0"/>
    <x v="0"/>
    <x v="0"/>
    <x v="0"/>
    <x v="0"/>
    <x v="0"/>
    <x v="1"/>
    <x v="0"/>
    <x v="1"/>
    <x v="0"/>
    <x v="0"/>
    <n v="31"/>
    <x v="0"/>
    <x v="2"/>
    <x v="2"/>
    <x v="2"/>
    <s v="English, Spanish"/>
    <x v="2"/>
    <x v="3"/>
    <x v="0"/>
    <x v="2"/>
    <x v="4"/>
    <m/>
    <s v="Race Track"/>
  </r>
  <r>
    <n v="47"/>
    <x v="1"/>
    <x v="0"/>
    <x v="1"/>
    <x v="0"/>
    <x v="0"/>
    <x v="0"/>
    <x v="1"/>
    <x v="0"/>
    <x v="0"/>
    <x v="1"/>
    <x v="0"/>
    <x v="1"/>
    <x v="0"/>
    <x v="0"/>
    <n v="27"/>
    <x v="0"/>
    <x v="2"/>
    <x v="4"/>
    <x v="0"/>
    <s v="English, Spanish"/>
    <x v="4"/>
    <x v="4"/>
    <x v="0"/>
    <x v="2"/>
    <x v="4"/>
    <s v="Yes"/>
    <s v="Race Track"/>
  </r>
  <r>
    <n v="48"/>
    <x v="1"/>
    <x v="0"/>
    <x v="1"/>
    <x v="0"/>
    <x v="0"/>
    <x v="0"/>
    <x v="1"/>
    <x v="0"/>
    <x v="0"/>
    <x v="0"/>
    <x v="0"/>
    <x v="1"/>
    <x v="1"/>
    <x v="0"/>
    <n v="17"/>
    <x v="1"/>
    <x v="12"/>
    <x v="2"/>
    <x v="2"/>
    <s v="English, Spanish"/>
    <x v="3"/>
    <x v="3"/>
    <x v="5"/>
    <x v="2"/>
    <x v="5"/>
    <s v="Yes"/>
    <s v="Race Track"/>
  </r>
  <r>
    <n v="49"/>
    <x v="1"/>
    <x v="0"/>
    <x v="1"/>
    <x v="1"/>
    <x v="0"/>
    <x v="0"/>
    <x v="0"/>
    <x v="0"/>
    <x v="0"/>
    <x v="1"/>
    <x v="0"/>
    <x v="1"/>
    <x v="0"/>
    <x v="0"/>
    <n v="16"/>
    <x v="0"/>
    <x v="2"/>
    <x v="2"/>
    <x v="2"/>
    <s v="English, Spanish"/>
    <x v="1"/>
    <x v="3"/>
    <x v="0"/>
    <x v="2"/>
    <x v="5"/>
    <s v="Yes"/>
    <s v="Race Track"/>
  </r>
  <r>
    <n v="50"/>
    <x v="0"/>
    <x v="0"/>
    <x v="1"/>
    <x v="1"/>
    <x v="0"/>
    <x v="0"/>
    <x v="1"/>
    <x v="0"/>
    <x v="0"/>
    <x v="0"/>
    <x v="0"/>
    <x v="1"/>
    <x v="0"/>
    <x v="0"/>
    <n v="47"/>
    <x v="1"/>
    <x v="18"/>
    <x v="5"/>
    <x v="1"/>
    <s v="English"/>
    <x v="4"/>
    <x v="3"/>
    <x v="0"/>
    <x v="0"/>
    <x v="4"/>
    <m/>
    <s v="Race Track"/>
  </r>
  <r>
    <n v="51"/>
    <x v="1"/>
    <x v="0"/>
    <x v="1"/>
    <x v="1"/>
    <x v="0"/>
    <x v="0"/>
    <x v="0"/>
    <x v="0"/>
    <x v="0"/>
    <x v="0"/>
    <x v="0"/>
    <x v="1"/>
    <x v="1"/>
    <x v="0"/>
    <n v="39"/>
    <x v="1"/>
    <x v="19"/>
    <x v="6"/>
    <x v="1"/>
    <s v="English"/>
    <x v="4"/>
    <x v="3"/>
    <x v="1"/>
    <x v="2"/>
    <x v="4"/>
    <s v="No"/>
    <s v="Race Track"/>
  </r>
  <r>
    <n v="52"/>
    <x v="1"/>
    <x v="0"/>
    <x v="0"/>
    <x v="1"/>
    <x v="0"/>
    <x v="0"/>
    <x v="0"/>
    <x v="0"/>
    <x v="0"/>
    <x v="0"/>
    <x v="0"/>
    <x v="0"/>
    <x v="0"/>
    <x v="0"/>
    <n v="39"/>
    <x v="1"/>
    <x v="20"/>
    <x v="6"/>
    <x v="1"/>
    <s v="English"/>
    <x v="4"/>
    <x v="3"/>
    <x v="4"/>
    <x v="2"/>
    <x v="4"/>
    <s v="No"/>
    <s v="Race Track"/>
  </r>
  <r>
    <n v="53"/>
    <x v="0"/>
    <x v="0"/>
    <x v="1"/>
    <x v="1"/>
    <x v="0"/>
    <x v="0"/>
    <x v="1"/>
    <x v="0"/>
    <x v="0"/>
    <x v="1"/>
    <x v="0"/>
    <x v="1"/>
    <x v="0"/>
    <x v="1"/>
    <n v="48"/>
    <x v="1"/>
    <x v="21"/>
    <x v="5"/>
    <x v="1"/>
    <s v="English"/>
    <x v="4"/>
    <x v="4"/>
    <x v="0"/>
    <x v="2"/>
    <x v="4"/>
    <s v="No"/>
    <s v="Race Track"/>
  </r>
  <r>
    <n v="54"/>
    <x v="0"/>
    <x v="0"/>
    <x v="0"/>
    <x v="1"/>
    <x v="1"/>
    <x v="1"/>
    <x v="0"/>
    <x v="0"/>
    <x v="0"/>
    <x v="0"/>
    <x v="0"/>
    <x v="1"/>
    <x v="0"/>
    <x v="0"/>
    <n v="25"/>
    <x v="0"/>
    <x v="13"/>
    <x v="3"/>
    <x v="2"/>
    <s v="Spanish"/>
    <x v="4"/>
    <x v="1"/>
    <x v="0"/>
    <x v="2"/>
    <x v="4"/>
    <s v="Yes"/>
    <s v="Race Track"/>
  </r>
  <r>
    <n v="55"/>
    <x v="0"/>
    <x v="0"/>
    <x v="0"/>
    <x v="0"/>
    <x v="1"/>
    <x v="0"/>
    <x v="0"/>
    <x v="0"/>
    <x v="0"/>
    <x v="1"/>
    <x v="0"/>
    <x v="1"/>
    <x v="1"/>
    <x v="0"/>
    <n v="13"/>
    <x v="0"/>
    <x v="2"/>
    <x v="4"/>
    <x v="2"/>
    <s v="English, Spanish"/>
    <x v="4"/>
    <x v="5"/>
    <x v="4"/>
    <x v="2"/>
    <x v="4"/>
    <s v="Yes"/>
    <s v="Race Track"/>
  </r>
  <r>
    <n v="56"/>
    <x v="0"/>
    <x v="0"/>
    <x v="1"/>
    <x v="1"/>
    <x v="0"/>
    <x v="0"/>
    <x v="0"/>
    <x v="0"/>
    <x v="0"/>
    <x v="0"/>
    <x v="0"/>
    <x v="0"/>
    <x v="0"/>
    <x v="1"/>
    <n v="49"/>
    <x v="0"/>
    <x v="2"/>
    <x v="1"/>
    <x v="0"/>
    <s v="English"/>
    <x v="4"/>
    <x v="5"/>
    <x v="0"/>
    <x v="2"/>
    <x v="4"/>
    <s v="Yes"/>
    <s v="Race Track"/>
  </r>
  <r>
    <n v="57"/>
    <x v="0"/>
    <x v="0"/>
    <x v="0"/>
    <x v="1"/>
    <x v="0"/>
    <x v="1"/>
    <x v="0"/>
    <x v="0"/>
    <x v="0"/>
    <x v="0"/>
    <x v="0"/>
    <x v="0"/>
    <x v="0"/>
    <x v="0"/>
    <n v="42"/>
    <x v="0"/>
    <x v="2"/>
    <x v="1"/>
    <x v="2"/>
    <s v="English, Spanish"/>
    <x v="4"/>
    <x v="5"/>
    <x v="0"/>
    <x v="2"/>
    <x v="4"/>
    <s v="Yes"/>
    <s v="Race Track"/>
  </r>
  <r>
    <n v="58"/>
    <x v="1"/>
    <x v="1"/>
    <x v="1"/>
    <x v="1"/>
    <x v="0"/>
    <x v="0"/>
    <x v="1"/>
    <x v="0"/>
    <x v="0"/>
    <x v="0"/>
    <x v="0"/>
    <x v="1"/>
    <x v="0"/>
    <x v="1"/>
    <n v="65"/>
    <x v="0"/>
    <x v="2"/>
    <x v="2"/>
    <x v="2"/>
    <s v="Spanish"/>
    <x v="1"/>
    <x v="5"/>
    <x v="0"/>
    <x v="0"/>
    <x v="1"/>
    <m/>
    <s v="Race Track"/>
  </r>
  <r>
    <n v="59"/>
    <x v="1"/>
    <x v="0"/>
    <x v="1"/>
    <x v="1"/>
    <x v="0"/>
    <x v="0"/>
    <x v="1"/>
    <x v="0"/>
    <x v="0"/>
    <x v="0"/>
    <x v="0"/>
    <x v="1"/>
    <x v="1"/>
    <x v="1"/>
    <n v="47"/>
    <x v="0"/>
    <x v="2"/>
    <x v="2"/>
    <x v="0"/>
    <s v="Spanish"/>
    <x v="4"/>
    <x v="3"/>
    <x v="3"/>
    <x v="1"/>
    <x v="1"/>
    <m/>
    <s v="Race Track"/>
  </r>
  <r>
    <n v="60"/>
    <x v="1"/>
    <x v="0"/>
    <x v="1"/>
    <x v="1"/>
    <x v="0"/>
    <x v="0"/>
    <x v="1"/>
    <x v="0"/>
    <x v="0"/>
    <x v="0"/>
    <x v="0"/>
    <x v="1"/>
    <x v="1"/>
    <x v="1"/>
    <n v="26"/>
    <x v="0"/>
    <x v="2"/>
    <x v="2"/>
    <x v="0"/>
    <s v="Spanish"/>
    <x v="4"/>
    <x v="3"/>
    <x v="0"/>
    <x v="1"/>
    <x v="1"/>
    <m/>
    <s v="Race Track"/>
  </r>
  <r>
    <n v="61"/>
    <x v="1"/>
    <x v="0"/>
    <x v="1"/>
    <x v="1"/>
    <x v="0"/>
    <x v="0"/>
    <x v="0"/>
    <x v="0"/>
    <x v="0"/>
    <x v="0"/>
    <x v="0"/>
    <x v="1"/>
    <x v="0"/>
    <x v="0"/>
    <n v="31"/>
    <x v="0"/>
    <x v="2"/>
    <x v="1"/>
    <x v="2"/>
    <s v="Spanish"/>
    <x v="3"/>
    <x v="3"/>
    <x v="3"/>
    <x v="2"/>
    <x v="5"/>
    <s v="Yes"/>
    <s v="Race Track"/>
  </r>
  <r>
    <n v="62"/>
    <x v="0"/>
    <x v="0"/>
    <x v="1"/>
    <x v="0"/>
    <x v="1"/>
    <x v="1"/>
    <x v="0"/>
    <x v="0"/>
    <x v="0"/>
    <x v="0"/>
    <x v="0"/>
    <x v="1"/>
    <x v="0"/>
    <x v="0"/>
    <n v="25"/>
    <x v="0"/>
    <x v="2"/>
    <x v="1"/>
    <x v="2"/>
    <s v="Spanish"/>
    <x v="4"/>
    <x v="7"/>
    <x v="1"/>
    <x v="1"/>
    <x v="1"/>
    <s v="Yes"/>
    <s v="Race Track"/>
  </r>
  <r>
    <n v="63"/>
    <x v="0"/>
    <x v="0"/>
    <x v="1"/>
    <x v="1"/>
    <x v="0"/>
    <x v="0"/>
    <x v="1"/>
    <x v="0"/>
    <x v="1"/>
    <x v="1"/>
    <x v="0"/>
    <x v="1"/>
    <x v="0"/>
    <x v="0"/>
    <n v="43"/>
    <x v="0"/>
    <x v="2"/>
    <x v="3"/>
    <x v="2"/>
    <s v="English, Spanish"/>
    <x v="4"/>
    <x v="7"/>
    <x v="2"/>
    <x v="2"/>
    <x v="7"/>
    <s v="Yes"/>
    <s v="Race Track"/>
  </r>
  <r>
    <n v="64"/>
    <x v="1"/>
    <x v="0"/>
    <x v="1"/>
    <x v="1"/>
    <x v="0"/>
    <x v="0"/>
    <x v="0"/>
    <x v="0"/>
    <x v="0"/>
    <x v="0"/>
    <x v="0"/>
    <x v="1"/>
    <x v="0"/>
    <x v="1"/>
    <n v="36"/>
    <x v="0"/>
    <x v="2"/>
    <x v="2"/>
    <x v="2"/>
    <s v="Spanish"/>
    <x v="3"/>
    <x v="3"/>
    <x v="6"/>
    <x v="2"/>
    <x v="5"/>
    <s v="Yes"/>
    <m/>
  </r>
  <r>
    <n v="65"/>
    <x v="1"/>
    <x v="0"/>
    <x v="1"/>
    <x v="1"/>
    <x v="0"/>
    <x v="0"/>
    <x v="1"/>
    <x v="0"/>
    <x v="0"/>
    <x v="1"/>
    <x v="0"/>
    <x v="1"/>
    <x v="0"/>
    <x v="0"/>
    <n v="40"/>
    <x v="0"/>
    <x v="2"/>
    <x v="1"/>
    <x v="2"/>
    <s v="Spanish"/>
    <x v="4"/>
    <x v="3"/>
    <x v="0"/>
    <x v="1"/>
    <x v="3"/>
    <s v="Yes"/>
    <m/>
  </r>
  <r>
    <n v="66"/>
    <x v="1"/>
    <x v="0"/>
    <x v="1"/>
    <x v="0"/>
    <x v="0"/>
    <x v="0"/>
    <x v="0"/>
    <x v="0"/>
    <x v="0"/>
    <x v="0"/>
    <x v="0"/>
    <x v="0"/>
    <x v="0"/>
    <x v="0"/>
    <n v="18"/>
    <x v="0"/>
    <x v="2"/>
    <x v="2"/>
    <x v="2"/>
    <s v="English, Spanish"/>
    <x v="1"/>
    <x v="3"/>
    <x v="5"/>
    <x v="2"/>
    <x v="5"/>
    <s v="Yes"/>
    <s v="Race Track"/>
  </r>
  <r>
    <n v="67"/>
    <x v="0"/>
    <x v="0"/>
    <x v="1"/>
    <x v="0"/>
    <x v="0"/>
    <x v="0"/>
    <x v="0"/>
    <x v="0"/>
    <x v="0"/>
    <x v="0"/>
    <x v="0"/>
    <x v="1"/>
    <x v="0"/>
    <x v="0"/>
    <n v="29"/>
    <x v="0"/>
    <x v="2"/>
    <x v="1"/>
    <x v="2"/>
    <s v="Spanish"/>
    <x v="1"/>
    <x v="6"/>
    <x v="1"/>
    <x v="2"/>
    <x v="3"/>
    <s v="Yes"/>
    <s v="Race Track"/>
  </r>
  <r>
    <n v="68"/>
    <x v="1"/>
    <x v="0"/>
    <x v="1"/>
    <x v="1"/>
    <x v="0"/>
    <x v="0"/>
    <x v="0"/>
    <x v="0"/>
    <x v="0"/>
    <x v="0"/>
    <x v="0"/>
    <x v="1"/>
    <x v="0"/>
    <x v="0"/>
    <n v="52"/>
    <x v="0"/>
    <x v="13"/>
    <x v="3"/>
    <x v="2"/>
    <s v="Spanish"/>
    <x v="2"/>
    <x v="7"/>
    <x v="0"/>
    <x v="2"/>
    <x v="4"/>
    <s v="No"/>
    <s v="Race Track"/>
  </r>
  <r>
    <n v="69"/>
    <x v="1"/>
    <x v="0"/>
    <x v="1"/>
    <x v="1"/>
    <x v="0"/>
    <x v="1"/>
    <x v="0"/>
    <x v="0"/>
    <x v="0"/>
    <x v="0"/>
    <x v="0"/>
    <x v="1"/>
    <x v="1"/>
    <x v="0"/>
    <n v="35"/>
    <x v="0"/>
    <x v="2"/>
    <x v="2"/>
    <x v="2"/>
    <s v="Spanish"/>
    <x v="3"/>
    <x v="2"/>
    <x v="3"/>
    <x v="2"/>
    <x v="5"/>
    <s v="Yes"/>
    <s v="Race Track"/>
  </r>
  <r>
    <n v="70"/>
    <x v="1"/>
    <x v="0"/>
    <x v="1"/>
    <x v="1"/>
    <x v="0"/>
    <x v="0"/>
    <x v="0"/>
    <x v="0"/>
    <x v="0"/>
    <x v="0"/>
    <x v="0"/>
    <x v="1"/>
    <x v="0"/>
    <x v="1"/>
    <n v="36"/>
    <x v="0"/>
    <x v="2"/>
    <x v="2"/>
    <x v="2"/>
    <s v="Spanish"/>
    <x v="3"/>
    <x v="3"/>
    <x v="6"/>
    <x v="0"/>
    <x v="5"/>
    <s v="Yes"/>
    <s v="Race Track"/>
  </r>
  <r>
    <n v="71"/>
    <x v="1"/>
    <x v="0"/>
    <x v="1"/>
    <x v="1"/>
    <x v="0"/>
    <x v="0"/>
    <x v="1"/>
    <x v="0"/>
    <x v="0"/>
    <x v="1"/>
    <x v="0"/>
    <x v="1"/>
    <x v="0"/>
    <x v="0"/>
    <n v="40"/>
    <x v="0"/>
    <x v="2"/>
    <x v="1"/>
    <x v="2"/>
    <s v="Spanish"/>
    <x v="4"/>
    <x v="3"/>
    <x v="0"/>
    <x v="1"/>
    <x v="3"/>
    <s v="Yes"/>
    <s v="Race Track"/>
  </r>
  <r>
    <n v="72"/>
    <x v="0"/>
    <x v="0"/>
    <x v="1"/>
    <x v="0"/>
    <x v="0"/>
    <x v="1"/>
    <x v="1"/>
    <x v="1"/>
    <x v="0"/>
    <x v="1"/>
    <x v="0"/>
    <x v="0"/>
    <x v="0"/>
    <x v="0"/>
    <n v="30"/>
    <x v="0"/>
    <x v="5"/>
    <x v="0"/>
    <x v="1"/>
    <s v="English"/>
    <x v="4"/>
    <x v="0"/>
    <x v="5"/>
    <x v="2"/>
    <x v="4"/>
    <s v="Yes"/>
    <s v="Peace Valley"/>
  </r>
  <r>
    <n v="73"/>
    <x v="1"/>
    <x v="0"/>
    <x v="1"/>
    <x v="1"/>
    <x v="0"/>
    <x v="0"/>
    <x v="0"/>
    <x v="0"/>
    <x v="0"/>
    <x v="1"/>
    <x v="0"/>
    <x v="1"/>
    <x v="0"/>
    <x v="2"/>
    <n v="70"/>
    <x v="0"/>
    <x v="22"/>
    <x v="0"/>
    <x v="1"/>
    <s v="English"/>
    <x v="4"/>
    <x v="2"/>
    <x v="3"/>
    <x v="2"/>
    <x v="0"/>
    <s v="No"/>
    <s v="Peace Valley"/>
  </r>
  <r>
    <n v="74"/>
    <x v="0"/>
    <x v="0"/>
    <x v="0"/>
    <x v="1"/>
    <x v="0"/>
    <x v="0"/>
    <x v="1"/>
    <x v="0"/>
    <x v="0"/>
    <x v="0"/>
    <x v="0"/>
    <x v="1"/>
    <x v="0"/>
    <x v="0"/>
    <n v="32"/>
    <x v="0"/>
    <x v="23"/>
    <x v="2"/>
    <x v="2"/>
    <s v="Spanish"/>
    <x v="3"/>
    <x v="2"/>
    <x v="3"/>
    <x v="1"/>
    <x v="1"/>
    <s v="Yes"/>
    <s v="Peace Valley"/>
  </r>
  <r>
    <n v="75"/>
    <x v="1"/>
    <x v="0"/>
    <x v="1"/>
    <x v="1"/>
    <x v="0"/>
    <x v="0"/>
    <x v="0"/>
    <x v="0"/>
    <x v="0"/>
    <x v="0"/>
    <x v="0"/>
    <x v="0"/>
    <x v="0"/>
    <x v="0"/>
    <n v="27"/>
    <x v="0"/>
    <x v="5"/>
    <x v="0"/>
    <x v="1"/>
    <s v="English"/>
    <x v="2"/>
    <x v="6"/>
    <x v="5"/>
    <x v="2"/>
    <x v="4"/>
    <m/>
    <s v="Peace Valley"/>
  </r>
  <r>
    <n v="76"/>
    <x v="1"/>
    <x v="0"/>
    <x v="0"/>
    <x v="1"/>
    <x v="0"/>
    <x v="1"/>
    <x v="0"/>
    <x v="1"/>
    <x v="0"/>
    <x v="0"/>
    <x v="1"/>
    <x v="1"/>
    <x v="0"/>
    <x v="0"/>
    <n v="67"/>
    <x v="0"/>
    <x v="5"/>
    <x v="0"/>
    <x v="0"/>
    <s v="English"/>
    <x v="4"/>
    <x v="4"/>
    <x v="4"/>
    <x v="2"/>
    <x v="5"/>
    <m/>
    <s v="Peace Valley"/>
  </r>
  <r>
    <n v="77"/>
    <x v="0"/>
    <x v="0"/>
    <x v="1"/>
    <x v="1"/>
    <x v="0"/>
    <x v="0"/>
    <x v="0"/>
    <x v="0"/>
    <x v="0"/>
    <x v="0"/>
    <x v="0"/>
    <x v="1"/>
    <x v="0"/>
    <x v="0"/>
    <n v="78"/>
    <x v="0"/>
    <x v="22"/>
    <x v="2"/>
    <x v="2"/>
    <s v="English, Spanish"/>
    <x v="1"/>
    <x v="7"/>
    <x v="2"/>
    <x v="0"/>
    <x v="3"/>
    <s v="Yes"/>
    <s v="Hispanic Brotherhood"/>
  </r>
  <r>
    <n v="78"/>
    <x v="0"/>
    <x v="0"/>
    <x v="1"/>
    <x v="0"/>
    <x v="1"/>
    <x v="0"/>
    <x v="0"/>
    <x v="0"/>
    <x v="0"/>
    <x v="0"/>
    <x v="0"/>
    <x v="0"/>
    <x v="0"/>
    <x v="2"/>
    <n v="55"/>
    <x v="0"/>
    <x v="6"/>
    <x v="2"/>
    <x v="2"/>
    <s v="English, Spanish"/>
    <x v="4"/>
    <x v="7"/>
    <x v="3"/>
    <x v="1"/>
    <x v="1"/>
    <m/>
    <s v="Hispanic Brotherhood"/>
  </r>
  <r>
    <n v="79"/>
    <x v="0"/>
    <x v="0"/>
    <x v="1"/>
    <x v="0"/>
    <x v="1"/>
    <x v="1"/>
    <x v="0"/>
    <x v="0"/>
    <x v="0"/>
    <x v="0"/>
    <x v="0"/>
    <x v="1"/>
    <x v="0"/>
    <x v="2"/>
    <n v="44"/>
    <x v="0"/>
    <x v="6"/>
    <x v="2"/>
    <x v="2"/>
    <s v="Spanish"/>
    <x v="1"/>
    <x v="5"/>
    <x v="2"/>
    <x v="0"/>
    <x v="2"/>
    <s v="No"/>
    <s v="Hispanic Brotherhood"/>
  </r>
  <r>
    <n v="80"/>
    <x v="0"/>
    <x v="0"/>
    <x v="1"/>
    <x v="0"/>
    <x v="0"/>
    <x v="0"/>
    <x v="0"/>
    <x v="0"/>
    <x v="0"/>
    <x v="0"/>
    <x v="0"/>
    <x v="1"/>
    <x v="0"/>
    <x v="0"/>
    <n v="76"/>
    <x v="0"/>
    <x v="24"/>
    <x v="2"/>
    <x v="2"/>
    <m/>
    <x v="1"/>
    <x v="7"/>
    <x v="2"/>
    <x v="2"/>
    <x v="6"/>
    <s v="Yes"/>
    <s v="Hispanic Brotherhood"/>
  </r>
  <r>
    <n v="81"/>
    <x v="0"/>
    <x v="0"/>
    <x v="1"/>
    <x v="1"/>
    <x v="0"/>
    <x v="0"/>
    <x v="0"/>
    <x v="0"/>
    <x v="0"/>
    <x v="0"/>
    <x v="0"/>
    <x v="1"/>
    <x v="0"/>
    <x v="1"/>
    <n v="83"/>
    <x v="0"/>
    <x v="6"/>
    <x v="2"/>
    <x v="0"/>
    <m/>
    <x v="4"/>
    <x v="2"/>
    <x v="3"/>
    <x v="0"/>
    <x v="5"/>
    <m/>
    <s v="Hispanic Brotherhood"/>
  </r>
  <r>
    <n v="82"/>
    <x v="0"/>
    <x v="0"/>
    <x v="1"/>
    <x v="0"/>
    <x v="1"/>
    <x v="1"/>
    <x v="1"/>
    <x v="0"/>
    <x v="0"/>
    <x v="0"/>
    <x v="0"/>
    <x v="1"/>
    <x v="0"/>
    <x v="0"/>
    <n v="76"/>
    <x v="0"/>
    <x v="5"/>
    <x v="7"/>
    <x v="2"/>
    <s v="English, Spanish"/>
    <x v="3"/>
    <x v="4"/>
    <x v="2"/>
    <x v="2"/>
    <x v="5"/>
    <s v="No"/>
    <s v="Hispanic Brotherhood"/>
  </r>
  <r>
    <n v="83"/>
    <x v="1"/>
    <x v="0"/>
    <x v="1"/>
    <x v="1"/>
    <x v="0"/>
    <x v="0"/>
    <x v="0"/>
    <x v="0"/>
    <x v="0"/>
    <x v="0"/>
    <x v="0"/>
    <x v="1"/>
    <x v="0"/>
    <x v="0"/>
    <m/>
    <x v="0"/>
    <x v="25"/>
    <x v="4"/>
    <x v="2"/>
    <s v="English, Spanish"/>
    <x v="4"/>
    <x v="4"/>
    <x v="2"/>
    <x v="2"/>
    <x v="5"/>
    <m/>
    <s v="Hispanic Brotherhood"/>
  </r>
  <r>
    <n v="84"/>
    <x v="0"/>
    <x v="0"/>
    <x v="1"/>
    <x v="1"/>
    <x v="0"/>
    <x v="0"/>
    <x v="0"/>
    <x v="0"/>
    <x v="0"/>
    <x v="0"/>
    <x v="0"/>
    <x v="1"/>
    <x v="0"/>
    <x v="0"/>
    <n v="73"/>
    <x v="0"/>
    <x v="6"/>
    <x v="2"/>
    <x v="0"/>
    <s v="English, Spanish"/>
    <x v="3"/>
    <x v="2"/>
    <x v="5"/>
    <x v="2"/>
    <x v="2"/>
    <m/>
    <s v="Hispanic Brotherhood"/>
  </r>
  <r>
    <n v="85"/>
    <x v="0"/>
    <x v="0"/>
    <x v="1"/>
    <x v="1"/>
    <x v="0"/>
    <x v="1"/>
    <x v="0"/>
    <x v="0"/>
    <x v="0"/>
    <x v="0"/>
    <x v="0"/>
    <x v="1"/>
    <x v="0"/>
    <x v="1"/>
    <n v="46"/>
    <x v="0"/>
    <x v="4"/>
    <x v="0"/>
    <x v="1"/>
    <s v="Hatian Creole"/>
    <x v="4"/>
    <x v="7"/>
    <x v="0"/>
    <x v="2"/>
    <x v="0"/>
    <m/>
    <s v="HAFALI 1"/>
  </r>
  <r>
    <n v="86"/>
    <x v="0"/>
    <x v="0"/>
    <x v="1"/>
    <x v="0"/>
    <x v="0"/>
    <x v="0"/>
    <x v="0"/>
    <x v="0"/>
    <x v="0"/>
    <x v="1"/>
    <x v="0"/>
    <x v="0"/>
    <x v="0"/>
    <x v="1"/>
    <n v="48"/>
    <x v="0"/>
    <x v="5"/>
    <x v="0"/>
    <x v="0"/>
    <s v="Hatian Creole"/>
    <x v="1"/>
    <x v="7"/>
    <x v="0"/>
    <x v="2"/>
    <x v="0"/>
    <s v="Yes"/>
    <s v="HAFALI 1"/>
  </r>
  <r>
    <n v="87"/>
    <x v="1"/>
    <x v="0"/>
    <x v="1"/>
    <x v="1"/>
    <x v="0"/>
    <x v="1"/>
    <x v="0"/>
    <x v="0"/>
    <x v="0"/>
    <x v="0"/>
    <x v="0"/>
    <x v="0"/>
    <x v="0"/>
    <x v="0"/>
    <n v="52"/>
    <x v="0"/>
    <x v="5"/>
    <x v="0"/>
    <x v="1"/>
    <s v="English, Hatian Creole"/>
    <x v="1"/>
    <x v="4"/>
    <x v="3"/>
    <x v="2"/>
    <x v="4"/>
    <s v="Yes"/>
    <s v="HAFALI 1"/>
  </r>
  <r>
    <n v="88"/>
    <x v="1"/>
    <x v="1"/>
    <x v="1"/>
    <x v="0"/>
    <x v="0"/>
    <x v="0"/>
    <x v="0"/>
    <x v="1"/>
    <x v="0"/>
    <x v="1"/>
    <x v="1"/>
    <x v="1"/>
    <x v="0"/>
    <x v="1"/>
    <n v="86"/>
    <x v="0"/>
    <x v="5"/>
    <x v="0"/>
    <x v="0"/>
    <m/>
    <x v="1"/>
    <x v="5"/>
    <x v="2"/>
    <x v="2"/>
    <x v="2"/>
    <s v="No"/>
    <s v="HAFALI 1"/>
  </r>
  <r>
    <n v="89"/>
    <x v="1"/>
    <x v="0"/>
    <x v="1"/>
    <x v="1"/>
    <x v="0"/>
    <x v="0"/>
    <x v="0"/>
    <x v="0"/>
    <x v="0"/>
    <x v="1"/>
    <x v="0"/>
    <x v="1"/>
    <x v="0"/>
    <x v="0"/>
    <n v="56"/>
    <x v="0"/>
    <x v="10"/>
    <x v="0"/>
    <x v="0"/>
    <s v="EnglishHatian Creole, French Creole"/>
    <x v="5"/>
    <x v="1"/>
    <x v="0"/>
    <x v="2"/>
    <x v="0"/>
    <s v="No"/>
    <s v="HAFALI 1"/>
  </r>
  <r>
    <n v="90"/>
    <x v="1"/>
    <x v="0"/>
    <x v="1"/>
    <x v="1"/>
    <x v="0"/>
    <x v="0"/>
    <x v="0"/>
    <x v="0"/>
    <x v="0"/>
    <x v="1"/>
    <x v="0"/>
    <x v="1"/>
    <x v="0"/>
    <x v="1"/>
    <n v="58"/>
    <x v="0"/>
    <x v="10"/>
    <x v="0"/>
    <x v="0"/>
    <s v="EnglishHatian Creole, French Creole"/>
    <x v="5"/>
    <x v="1"/>
    <x v="0"/>
    <x v="2"/>
    <x v="0"/>
    <m/>
    <s v="HAFALI 1"/>
  </r>
  <r>
    <n v="91"/>
    <x v="1"/>
    <x v="0"/>
    <x v="1"/>
    <x v="0"/>
    <x v="0"/>
    <x v="0"/>
    <x v="0"/>
    <x v="0"/>
    <x v="0"/>
    <x v="0"/>
    <x v="0"/>
    <x v="0"/>
    <x v="0"/>
    <x v="0"/>
    <n v="30"/>
    <x v="0"/>
    <x v="2"/>
    <x v="0"/>
    <x v="1"/>
    <s v="English"/>
    <x v="0"/>
    <x v="8"/>
    <x v="0"/>
    <x v="2"/>
    <x v="0"/>
    <s v="Yes"/>
    <s v="HAFALI 1"/>
  </r>
  <r>
    <n v="92"/>
    <x v="1"/>
    <x v="0"/>
    <x v="1"/>
    <x v="0"/>
    <x v="0"/>
    <x v="0"/>
    <x v="0"/>
    <x v="0"/>
    <x v="0"/>
    <x v="1"/>
    <x v="0"/>
    <x v="1"/>
    <x v="0"/>
    <x v="0"/>
    <n v="20"/>
    <x v="0"/>
    <x v="2"/>
    <x v="0"/>
    <x v="0"/>
    <s v="EnglishHatian Creole, French Creole"/>
    <x v="3"/>
    <x v="7"/>
    <x v="5"/>
    <x v="2"/>
    <x v="4"/>
    <s v="Yes"/>
    <s v="HAFALI 1"/>
  </r>
  <r>
    <n v="93"/>
    <x v="1"/>
    <x v="0"/>
    <x v="0"/>
    <x v="0"/>
    <x v="0"/>
    <x v="1"/>
    <x v="0"/>
    <x v="1"/>
    <x v="1"/>
    <x v="0"/>
    <x v="1"/>
    <x v="0"/>
    <x v="1"/>
    <x v="0"/>
    <m/>
    <x v="0"/>
    <x v="5"/>
    <x v="2"/>
    <x v="0"/>
    <s v="Hatian Creole"/>
    <x v="4"/>
    <x v="7"/>
    <x v="0"/>
    <x v="2"/>
    <x v="3"/>
    <s v="Yes"/>
    <s v="HAFALI 1"/>
  </r>
  <r>
    <n v="94"/>
    <x v="1"/>
    <x v="1"/>
    <x v="0"/>
    <x v="0"/>
    <x v="1"/>
    <x v="1"/>
    <x v="1"/>
    <x v="1"/>
    <x v="1"/>
    <x v="1"/>
    <x v="1"/>
    <x v="0"/>
    <x v="1"/>
    <x v="0"/>
    <n v="50"/>
    <x v="0"/>
    <x v="10"/>
    <x v="0"/>
    <x v="0"/>
    <s v="Hatian Creole, French Creole"/>
    <x v="1"/>
    <x v="7"/>
    <x v="1"/>
    <x v="2"/>
    <x v="4"/>
    <m/>
    <s v="HAFALI 1"/>
  </r>
  <r>
    <n v="95"/>
    <x v="1"/>
    <x v="1"/>
    <x v="0"/>
    <x v="0"/>
    <x v="1"/>
    <x v="1"/>
    <x v="1"/>
    <x v="1"/>
    <x v="1"/>
    <x v="1"/>
    <x v="1"/>
    <x v="0"/>
    <x v="1"/>
    <x v="0"/>
    <n v="50"/>
    <x v="0"/>
    <x v="11"/>
    <x v="2"/>
    <x v="0"/>
    <m/>
    <x v="3"/>
    <x v="2"/>
    <x v="3"/>
    <x v="0"/>
    <x v="3"/>
    <m/>
    <s v="HAFALI 1"/>
  </r>
  <r>
    <n v="96"/>
    <x v="1"/>
    <x v="0"/>
    <x v="1"/>
    <x v="1"/>
    <x v="0"/>
    <x v="0"/>
    <x v="0"/>
    <x v="0"/>
    <x v="0"/>
    <x v="1"/>
    <x v="0"/>
    <x v="1"/>
    <x v="0"/>
    <x v="1"/>
    <n v="67"/>
    <x v="0"/>
    <x v="5"/>
    <x v="0"/>
    <x v="1"/>
    <s v="English, Spanish, Hatian Creole"/>
    <x v="2"/>
    <x v="1"/>
    <x v="2"/>
    <x v="2"/>
    <x v="5"/>
    <s v="Yes"/>
    <s v="HAFALI 1"/>
  </r>
  <r>
    <n v="97"/>
    <x v="0"/>
    <x v="0"/>
    <x v="1"/>
    <x v="1"/>
    <x v="0"/>
    <x v="0"/>
    <x v="0"/>
    <x v="0"/>
    <x v="0"/>
    <x v="0"/>
    <x v="0"/>
    <x v="0"/>
    <x v="0"/>
    <x v="0"/>
    <n v="40"/>
    <x v="2"/>
    <x v="26"/>
    <x v="0"/>
    <x v="2"/>
    <s v="English"/>
    <x v="5"/>
    <x v="0"/>
    <x v="0"/>
    <x v="2"/>
    <x v="0"/>
    <s v="Yes"/>
    <s v="HAFALI 1"/>
  </r>
  <r>
    <n v="98"/>
    <x v="1"/>
    <x v="1"/>
    <x v="1"/>
    <x v="1"/>
    <x v="0"/>
    <x v="0"/>
    <x v="0"/>
    <x v="1"/>
    <x v="0"/>
    <x v="0"/>
    <x v="0"/>
    <x v="1"/>
    <x v="0"/>
    <x v="0"/>
    <m/>
    <x v="0"/>
    <x v="5"/>
    <x v="0"/>
    <x v="0"/>
    <s v="English, Hatian Creole"/>
    <x v="4"/>
    <x v="4"/>
    <x v="0"/>
    <x v="2"/>
    <x v="4"/>
    <m/>
    <s v="HAFALI 1"/>
  </r>
  <r>
    <n v="99"/>
    <x v="0"/>
    <x v="0"/>
    <x v="1"/>
    <x v="1"/>
    <x v="0"/>
    <x v="1"/>
    <x v="0"/>
    <x v="1"/>
    <x v="0"/>
    <x v="0"/>
    <x v="0"/>
    <x v="0"/>
    <x v="0"/>
    <x v="2"/>
    <n v="6"/>
    <x v="0"/>
    <x v="5"/>
    <x v="3"/>
    <x v="0"/>
    <s v="Hatian Creole"/>
    <x v="3"/>
    <x v="4"/>
    <x v="3"/>
    <x v="2"/>
    <x v="3"/>
    <m/>
    <s v="HAFALI 1"/>
  </r>
  <r>
    <n v="100"/>
    <x v="1"/>
    <x v="0"/>
    <x v="1"/>
    <x v="1"/>
    <x v="0"/>
    <x v="1"/>
    <x v="1"/>
    <x v="0"/>
    <x v="0"/>
    <x v="0"/>
    <x v="0"/>
    <x v="1"/>
    <x v="0"/>
    <x v="0"/>
    <m/>
    <x v="0"/>
    <x v="5"/>
    <x v="8"/>
    <x v="0"/>
    <s v="English, Hatian Creole"/>
    <x v="1"/>
    <x v="3"/>
    <x v="3"/>
    <x v="2"/>
    <x v="4"/>
    <s v="Yes"/>
    <s v="HAFALI 1"/>
  </r>
  <r>
    <n v="101"/>
    <x v="1"/>
    <x v="0"/>
    <x v="1"/>
    <x v="1"/>
    <x v="0"/>
    <x v="1"/>
    <x v="0"/>
    <x v="1"/>
    <x v="0"/>
    <x v="0"/>
    <x v="0"/>
    <x v="1"/>
    <x v="0"/>
    <x v="1"/>
    <n v="61"/>
    <x v="1"/>
    <x v="27"/>
    <x v="0"/>
    <x v="1"/>
    <s v="Hatian Creole"/>
    <x v="0"/>
    <x v="1"/>
    <x v="4"/>
    <x v="1"/>
    <x v="3"/>
    <s v="Yes"/>
    <s v="HAFALI 1"/>
  </r>
  <r>
    <n v="102"/>
    <x v="1"/>
    <x v="0"/>
    <x v="1"/>
    <x v="1"/>
    <x v="0"/>
    <x v="1"/>
    <x v="0"/>
    <x v="1"/>
    <x v="0"/>
    <x v="0"/>
    <x v="0"/>
    <x v="1"/>
    <x v="0"/>
    <x v="1"/>
    <n v="57"/>
    <x v="0"/>
    <x v="0"/>
    <x v="0"/>
    <x v="0"/>
    <s v="English, Hatian Creole"/>
    <x v="0"/>
    <x v="0"/>
    <x v="0"/>
    <x v="2"/>
    <x v="0"/>
    <s v="Yes"/>
    <s v="HAFALI 1"/>
  </r>
  <r>
    <n v="103"/>
    <x v="0"/>
    <x v="0"/>
    <x v="1"/>
    <x v="1"/>
    <x v="0"/>
    <x v="0"/>
    <x v="0"/>
    <x v="0"/>
    <x v="1"/>
    <x v="0"/>
    <x v="0"/>
    <x v="1"/>
    <x v="0"/>
    <x v="0"/>
    <n v="52"/>
    <x v="0"/>
    <x v="5"/>
    <x v="0"/>
    <x v="1"/>
    <s v="English, Spanish, Hatian Creole"/>
    <x v="5"/>
    <x v="1"/>
    <x v="0"/>
    <x v="2"/>
    <x v="0"/>
    <s v="Yes"/>
    <s v="HAFALI 1"/>
  </r>
  <r>
    <n v="104"/>
    <x v="0"/>
    <x v="0"/>
    <x v="1"/>
    <x v="0"/>
    <x v="0"/>
    <x v="0"/>
    <x v="0"/>
    <x v="0"/>
    <x v="0"/>
    <x v="0"/>
    <x v="0"/>
    <x v="1"/>
    <x v="0"/>
    <x v="1"/>
    <n v="28"/>
    <x v="0"/>
    <x v="5"/>
    <x v="0"/>
    <x v="1"/>
    <s v="English"/>
    <x v="1"/>
    <x v="0"/>
    <x v="4"/>
    <x v="2"/>
    <x v="3"/>
    <s v="No"/>
    <s v="HAFALI 1"/>
  </r>
  <r>
    <n v="105"/>
    <x v="1"/>
    <x v="0"/>
    <x v="1"/>
    <x v="1"/>
    <x v="0"/>
    <x v="0"/>
    <x v="0"/>
    <x v="0"/>
    <x v="0"/>
    <x v="0"/>
    <x v="0"/>
    <x v="0"/>
    <x v="0"/>
    <x v="1"/>
    <m/>
    <x v="2"/>
    <x v="28"/>
    <x v="0"/>
    <x v="1"/>
    <s v="English, Hatian Creole"/>
    <x v="1"/>
    <x v="8"/>
    <x v="6"/>
    <x v="2"/>
    <x v="0"/>
    <s v="No"/>
    <s v="HAFALI 1"/>
  </r>
  <r>
    <n v="106"/>
    <x v="1"/>
    <x v="0"/>
    <x v="1"/>
    <x v="1"/>
    <x v="0"/>
    <x v="1"/>
    <x v="0"/>
    <x v="0"/>
    <x v="0"/>
    <x v="0"/>
    <x v="0"/>
    <x v="0"/>
    <x v="0"/>
    <x v="0"/>
    <n v="13"/>
    <x v="0"/>
    <x v="0"/>
    <x v="0"/>
    <x v="1"/>
    <s v="English"/>
    <x v="3"/>
    <x v="3"/>
    <x v="5"/>
    <x v="2"/>
    <x v="0"/>
    <s v="Yes"/>
    <s v="HAFALI 1"/>
  </r>
  <r>
    <n v="107"/>
    <x v="1"/>
    <x v="0"/>
    <x v="1"/>
    <x v="1"/>
    <x v="0"/>
    <x v="1"/>
    <x v="0"/>
    <x v="0"/>
    <x v="1"/>
    <x v="0"/>
    <x v="1"/>
    <x v="1"/>
    <x v="0"/>
    <x v="0"/>
    <n v="63"/>
    <x v="0"/>
    <x v="2"/>
    <x v="8"/>
    <x v="1"/>
    <s v="EnglishHatian Creole, French Creole"/>
    <x v="5"/>
    <x v="7"/>
    <x v="0"/>
    <x v="2"/>
    <x v="5"/>
    <s v="Yes"/>
    <s v="HAFALI 1"/>
  </r>
  <r>
    <n v="108"/>
    <x v="1"/>
    <x v="0"/>
    <x v="1"/>
    <x v="1"/>
    <x v="0"/>
    <x v="0"/>
    <x v="0"/>
    <x v="0"/>
    <x v="0"/>
    <x v="0"/>
    <x v="0"/>
    <x v="0"/>
    <x v="0"/>
    <x v="1"/>
    <n v="16"/>
    <x v="0"/>
    <x v="0"/>
    <x v="0"/>
    <x v="1"/>
    <s v="English"/>
    <x v="3"/>
    <x v="3"/>
    <x v="5"/>
    <x v="2"/>
    <x v="3"/>
    <s v="Yes"/>
    <s v="HAFALI 1"/>
  </r>
  <r>
    <n v="109"/>
    <x v="1"/>
    <x v="1"/>
    <x v="1"/>
    <x v="0"/>
    <x v="1"/>
    <x v="1"/>
    <x v="1"/>
    <x v="0"/>
    <x v="1"/>
    <x v="1"/>
    <x v="0"/>
    <x v="0"/>
    <x v="1"/>
    <x v="0"/>
    <n v="55"/>
    <x v="0"/>
    <x v="0"/>
    <x v="0"/>
    <x v="0"/>
    <s v="French Creole"/>
    <x v="3"/>
    <x v="1"/>
    <x v="0"/>
    <x v="2"/>
    <x v="3"/>
    <s v="Yes"/>
    <s v="HAFALI 1"/>
  </r>
  <r>
    <n v="110"/>
    <x v="0"/>
    <x v="0"/>
    <x v="1"/>
    <x v="0"/>
    <x v="0"/>
    <x v="0"/>
    <x v="0"/>
    <x v="0"/>
    <x v="0"/>
    <x v="0"/>
    <x v="0"/>
    <x v="0"/>
    <x v="1"/>
    <x v="0"/>
    <n v="48"/>
    <x v="0"/>
    <x v="5"/>
    <x v="0"/>
    <x v="1"/>
    <s v="English, Hatian Creole"/>
    <x v="1"/>
    <x v="7"/>
    <x v="4"/>
    <x v="1"/>
    <x v="1"/>
    <s v="No"/>
    <s v="HAFALI 1"/>
  </r>
  <r>
    <n v="111"/>
    <x v="0"/>
    <x v="0"/>
    <x v="1"/>
    <x v="0"/>
    <x v="0"/>
    <x v="0"/>
    <x v="0"/>
    <x v="0"/>
    <x v="0"/>
    <x v="0"/>
    <x v="0"/>
    <x v="0"/>
    <x v="1"/>
    <x v="0"/>
    <n v="48"/>
    <x v="0"/>
    <x v="11"/>
    <x v="2"/>
    <x v="0"/>
    <m/>
    <x v="3"/>
    <x v="2"/>
    <x v="3"/>
    <x v="0"/>
    <x v="3"/>
    <m/>
    <s v="HAFALI 1"/>
  </r>
  <r>
    <n v="112"/>
    <x v="1"/>
    <x v="0"/>
    <x v="1"/>
    <x v="1"/>
    <x v="0"/>
    <x v="0"/>
    <x v="0"/>
    <x v="1"/>
    <x v="0"/>
    <x v="0"/>
    <x v="0"/>
    <x v="1"/>
    <x v="0"/>
    <x v="0"/>
    <m/>
    <x v="0"/>
    <x v="0"/>
    <x v="0"/>
    <x v="1"/>
    <s v="English, Hatian Creole"/>
    <x v="3"/>
    <x v="7"/>
    <x v="0"/>
    <x v="2"/>
    <x v="4"/>
    <s v="No"/>
    <s v="HAFALI 1"/>
  </r>
  <r>
    <n v="113"/>
    <x v="1"/>
    <x v="0"/>
    <x v="1"/>
    <x v="1"/>
    <x v="1"/>
    <x v="1"/>
    <x v="0"/>
    <x v="0"/>
    <x v="0"/>
    <x v="0"/>
    <x v="0"/>
    <x v="1"/>
    <x v="0"/>
    <x v="0"/>
    <n v="73"/>
    <x v="0"/>
    <x v="5"/>
    <x v="8"/>
    <x v="0"/>
    <s v="English, Hatian Creole"/>
    <x v="2"/>
    <x v="7"/>
    <x v="2"/>
    <x v="2"/>
    <x v="5"/>
    <s v="No"/>
    <s v="HAFALI 1"/>
  </r>
  <r>
    <n v="114"/>
    <x v="0"/>
    <x v="0"/>
    <x v="1"/>
    <x v="1"/>
    <x v="0"/>
    <x v="0"/>
    <x v="0"/>
    <x v="0"/>
    <x v="0"/>
    <x v="1"/>
    <x v="0"/>
    <x v="1"/>
    <x v="0"/>
    <x v="0"/>
    <n v="31"/>
    <x v="0"/>
    <x v="0"/>
    <x v="0"/>
    <x v="1"/>
    <s v="English, Hatian Creole"/>
    <x v="3"/>
    <x v="7"/>
    <x v="1"/>
    <x v="1"/>
    <x v="3"/>
    <s v="Yes"/>
    <s v="HAFALI 1"/>
  </r>
  <r>
    <n v="115"/>
    <x v="0"/>
    <x v="0"/>
    <x v="1"/>
    <x v="1"/>
    <x v="0"/>
    <x v="0"/>
    <x v="0"/>
    <x v="1"/>
    <x v="0"/>
    <x v="0"/>
    <x v="1"/>
    <x v="0"/>
    <x v="0"/>
    <x v="0"/>
    <n v="47"/>
    <x v="0"/>
    <x v="5"/>
    <x v="0"/>
    <x v="0"/>
    <s v="English, Hatian Creole"/>
    <x v="1"/>
    <x v="4"/>
    <x v="1"/>
    <x v="1"/>
    <x v="3"/>
    <m/>
    <s v="HAFALI 1"/>
  </r>
  <r>
    <n v="116"/>
    <x v="1"/>
    <x v="0"/>
    <x v="1"/>
    <x v="0"/>
    <x v="0"/>
    <x v="0"/>
    <x v="0"/>
    <x v="0"/>
    <x v="0"/>
    <x v="0"/>
    <x v="0"/>
    <x v="0"/>
    <x v="0"/>
    <x v="0"/>
    <n v="60"/>
    <x v="0"/>
    <x v="5"/>
    <x v="0"/>
    <x v="1"/>
    <s v="Hatian Creole"/>
    <x v="1"/>
    <x v="7"/>
    <x v="0"/>
    <x v="2"/>
    <x v="0"/>
    <s v="Yes"/>
    <s v="HAFALI 1"/>
  </r>
  <r>
    <n v="117"/>
    <x v="1"/>
    <x v="0"/>
    <x v="0"/>
    <x v="0"/>
    <x v="0"/>
    <x v="1"/>
    <x v="1"/>
    <x v="1"/>
    <x v="1"/>
    <x v="0"/>
    <x v="0"/>
    <x v="0"/>
    <x v="0"/>
    <x v="0"/>
    <n v="55"/>
    <x v="0"/>
    <x v="2"/>
    <x v="0"/>
    <x v="1"/>
    <s v="Hatian Creole"/>
    <x v="0"/>
    <x v="7"/>
    <x v="2"/>
    <x v="2"/>
    <x v="2"/>
    <s v="No"/>
    <s v="HAFALI 1"/>
  </r>
  <r>
    <n v="118"/>
    <x v="0"/>
    <x v="0"/>
    <x v="1"/>
    <x v="1"/>
    <x v="0"/>
    <x v="0"/>
    <x v="0"/>
    <x v="1"/>
    <x v="0"/>
    <x v="0"/>
    <x v="0"/>
    <x v="1"/>
    <x v="0"/>
    <x v="1"/>
    <n v="62"/>
    <x v="0"/>
    <x v="10"/>
    <x v="0"/>
    <x v="0"/>
    <s v="Spanish, Hatian Creole"/>
    <x v="5"/>
    <x v="7"/>
    <x v="2"/>
    <x v="2"/>
    <x v="0"/>
    <s v="No"/>
    <s v="HAFALI 1"/>
  </r>
  <r>
    <n v="119"/>
    <x v="1"/>
    <x v="0"/>
    <x v="1"/>
    <x v="1"/>
    <x v="0"/>
    <x v="0"/>
    <x v="0"/>
    <x v="0"/>
    <x v="0"/>
    <x v="0"/>
    <x v="0"/>
    <x v="0"/>
    <x v="1"/>
    <x v="0"/>
    <n v="20"/>
    <x v="0"/>
    <x v="2"/>
    <x v="8"/>
    <x v="1"/>
    <s v="English, Hatian Creole"/>
    <x v="2"/>
    <x v="0"/>
    <x v="0"/>
    <x v="2"/>
    <x v="2"/>
    <s v="Yes"/>
    <s v="HAFALI 1"/>
  </r>
  <r>
    <n v="120"/>
    <x v="1"/>
    <x v="0"/>
    <x v="1"/>
    <x v="0"/>
    <x v="0"/>
    <x v="0"/>
    <x v="0"/>
    <x v="0"/>
    <x v="0"/>
    <x v="0"/>
    <x v="0"/>
    <x v="0"/>
    <x v="0"/>
    <x v="0"/>
    <n v="15"/>
    <x v="0"/>
    <x v="2"/>
    <x v="0"/>
    <x v="1"/>
    <s v="English, Hatian Creole"/>
    <x v="2"/>
    <x v="3"/>
    <x v="5"/>
    <x v="2"/>
    <x v="4"/>
    <s v="Yes"/>
    <s v="HAFALI 1"/>
  </r>
  <r>
    <n v="121"/>
    <x v="1"/>
    <x v="0"/>
    <x v="1"/>
    <x v="1"/>
    <x v="0"/>
    <x v="1"/>
    <x v="0"/>
    <x v="0"/>
    <x v="0"/>
    <x v="1"/>
    <x v="0"/>
    <x v="1"/>
    <x v="1"/>
    <x v="0"/>
    <n v="57"/>
    <x v="0"/>
    <x v="0"/>
    <x v="0"/>
    <x v="1"/>
    <s v="EnglishHatian Creole, French Creole"/>
    <x v="2"/>
    <x v="0"/>
    <x v="0"/>
    <x v="2"/>
    <x v="5"/>
    <s v="No"/>
    <s v="HAFALI 1"/>
  </r>
  <r>
    <n v="122"/>
    <x v="1"/>
    <x v="0"/>
    <x v="1"/>
    <x v="1"/>
    <x v="1"/>
    <x v="0"/>
    <x v="0"/>
    <x v="0"/>
    <x v="0"/>
    <x v="0"/>
    <x v="0"/>
    <x v="1"/>
    <x v="0"/>
    <x v="0"/>
    <n v="73"/>
    <x v="0"/>
    <x v="22"/>
    <x v="0"/>
    <x v="0"/>
    <s v="Hatian Creole"/>
    <x v="1"/>
    <x v="0"/>
    <x v="0"/>
    <x v="2"/>
    <x v="0"/>
    <s v="No"/>
    <s v="HAFALI 1"/>
  </r>
  <r>
    <n v="123"/>
    <x v="1"/>
    <x v="0"/>
    <x v="1"/>
    <x v="1"/>
    <x v="0"/>
    <x v="0"/>
    <x v="0"/>
    <x v="0"/>
    <x v="0"/>
    <x v="0"/>
    <x v="0"/>
    <x v="0"/>
    <x v="1"/>
    <x v="0"/>
    <n v="36"/>
    <x v="0"/>
    <x v="3"/>
    <x v="8"/>
    <x v="1"/>
    <s v="Hatian Creole, French Creole"/>
    <x v="5"/>
    <x v="1"/>
    <x v="0"/>
    <x v="2"/>
    <x v="0"/>
    <s v="Yes"/>
    <s v="HAFALI 1"/>
  </r>
  <r>
    <n v="124"/>
    <x v="1"/>
    <x v="0"/>
    <x v="1"/>
    <x v="0"/>
    <x v="0"/>
    <x v="0"/>
    <x v="1"/>
    <x v="0"/>
    <x v="0"/>
    <x v="1"/>
    <x v="0"/>
    <x v="0"/>
    <x v="0"/>
    <x v="0"/>
    <n v="50"/>
    <x v="1"/>
    <x v="29"/>
    <x v="0"/>
    <x v="1"/>
    <s v="English"/>
    <x v="6"/>
    <x v="8"/>
    <x v="0"/>
    <x v="2"/>
    <x v="0"/>
    <s v="Yes"/>
    <s v="HAFALI 1"/>
  </r>
  <r>
    <n v="125"/>
    <x v="1"/>
    <x v="0"/>
    <x v="1"/>
    <x v="0"/>
    <x v="0"/>
    <x v="0"/>
    <x v="0"/>
    <x v="1"/>
    <x v="0"/>
    <x v="0"/>
    <x v="0"/>
    <x v="1"/>
    <x v="0"/>
    <x v="0"/>
    <n v="65"/>
    <x v="0"/>
    <x v="10"/>
    <x v="0"/>
    <x v="0"/>
    <s v="Hatian Creole"/>
    <x v="2"/>
    <x v="1"/>
    <x v="2"/>
    <x v="2"/>
    <x v="5"/>
    <s v="No"/>
    <s v="HAFALI 1"/>
  </r>
  <r>
    <n v="126"/>
    <x v="1"/>
    <x v="1"/>
    <x v="0"/>
    <x v="0"/>
    <x v="1"/>
    <x v="1"/>
    <x v="1"/>
    <x v="1"/>
    <x v="0"/>
    <x v="0"/>
    <x v="1"/>
    <x v="0"/>
    <x v="0"/>
    <x v="1"/>
    <n v="65"/>
    <x v="0"/>
    <x v="0"/>
    <x v="2"/>
    <x v="1"/>
    <s v="EnglishHatian Creole, French Creole"/>
    <x v="5"/>
    <x v="7"/>
    <x v="6"/>
    <x v="2"/>
    <x v="6"/>
    <s v="Yes"/>
    <s v="HAFALI 1"/>
  </r>
  <r>
    <n v="127"/>
    <x v="0"/>
    <x v="0"/>
    <x v="1"/>
    <x v="0"/>
    <x v="0"/>
    <x v="0"/>
    <x v="0"/>
    <x v="0"/>
    <x v="0"/>
    <x v="0"/>
    <x v="0"/>
    <x v="1"/>
    <x v="0"/>
    <x v="0"/>
    <n v="38"/>
    <x v="0"/>
    <x v="2"/>
    <x v="0"/>
    <x v="1"/>
    <s v="English"/>
    <x v="5"/>
    <x v="1"/>
    <x v="0"/>
    <x v="2"/>
    <x v="0"/>
    <s v="Yes"/>
    <s v="Gateway Youth Outreach"/>
  </r>
  <r>
    <n v="128"/>
    <x v="1"/>
    <x v="0"/>
    <x v="1"/>
    <x v="1"/>
    <x v="0"/>
    <x v="0"/>
    <x v="0"/>
    <x v="0"/>
    <x v="0"/>
    <x v="1"/>
    <x v="0"/>
    <x v="1"/>
    <x v="0"/>
    <x v="0"/>
    <n v="35"/>
    <x v="0"/>
    <x v="2"/>
    <x v="3"/>
    <x v="1"/>
    <s v="English"/>
    <x v="5"/>
    <x v="1"/>
    <x v="0"/>
    <x v="2"/>
    <x v="0"/>
    <s v="Yes"/>
    <s v="Gateway Youth Outreach"/>
  </r>
  <r>
    <n v="129"/>
    <x v="1"/>
    <x v="0"/>
    <x v="0"/>
    <x v="1"/>
    <x v="0"/>
    <x v="1"/>
    <x v="0"/>
    <x v="0"/>
    <x v="0"/>
    <x v="0"/>
    <x v="0"/>
    <x v="1"/>
    <x v="0"/>
    <x v="0"/>
    <n v="36"/>
    <x v="0"/>
    <x v="2"/>
    <x v="2"/>
    <x v="2"/>
    <s v="English, Spanish"/>
    <x v="0"/>
    <x v="7"/>
    <x v="0"/>
    <x v="2"/>
    <x v="0"/>
    <s v="Yes"/>
    <s v="Gateway Youth Outreach"/>
  </r>
  <r>
    <n v="130"/>
    <x v="1"/>
    <x v="1"/>
    <x v="1"/>
    <x v="1"/>
    <x v="0"/>
    <x v="0"/>
    <x v="0"/>
    <x v="0"/>
    <x v="0"/>
    <x v="0"/>
    <x v="0"/>
    <x v="1"/>
    <x v="0"/>
    <x v="0"/>
    <n v="43"/>
    <x v="0"/>
    <x v="2"/>
    <x v="0"/>
    <x v="1"/>
    <s v="French Creole"/>
    <x v="4"/>
    <x v="7"/>
    <x v="1"/>
    <x v="2"/>
    <x v="3"/>
    <s v="Yes"/>
    <s v="Gateway Youth Outreach"/>
  </r>
  <r>
    <n v="131"/>
    <x v="0"/>
    <x v="0"/>
    <x v="1"/>
    <x v="1"/>
    <x v="0"/>
    <x v="0"/>
    <x v="0"/>
    <x v="0"/>
    <x v="0"/>
    <x v="0"/>
    <x v="0"/>
    <x v="0"/>
    <x v="0"/>
    <x v="0"/>
    <n v="32"/>
    <x v="0"/>
    <x v="2"/>
    <x v="0"/>
    <x v="1"/>
    <s v="English"/>
    <x v="5"/>
    <x v="7"/>
    <x v="0"/>
    <x v="2"/>
    <x v="0"/>
    <s v="Yes"/>
    <s v="Gateway Youth Outreach"/>
  </r>
  <r>
    <n v="132"/>
    <x v="1"/>
    <x v="0"/>
    <x v="1"/>
    <x v="0"/>
    <x v="0"/>
    <x v="0"/>
    <x v="0"/>
    <x v="0"/>
    <x v="0"/>
    <x v="1"/>
    <x v="0"/>
    <x v="0"/>
    <x v="0"/>
    <x v="0"/>
    <n v="30"/>
    <x v="0"/>
    <x v="2"/>
    <x v="0"/>
    <x v="1"/>
    <s v="English"/>
    <x v="4"/>
    <x v="4"/>
    <x v="0"/>
    <x v="2"/>
    <x v="0"/>
    <s v="Yes"/>
    <s v="Gateway Youth Outreach"/>
  </r>
  <r>
    <n v="133"/>
    <x v="0"/>
    <x v="1"/>
    <x v="1"/>
    <x v="1"/>
    <x v="0"/>
    <x v="0"/>
    <x v="0"/>
    <x v="0"/>
    <x v="0"/>
    <x v="0"/>
    <x v="0"/>
    <x v="0"/>
    <x v="0"/>
    <x v="1"/>
    <n v="40"/>
    <x v="0"/>
    <x v="2"/>
    <x v="0"/>
    <x v="1"/>
    <s v="English"/>
    <x v="5"/>
    <x v="0"/>
    <x v="0"/>
    <x v="2"/>
    <x v="0"/>
    <m/>
    <s v="Gateway Youth Outreach"/>
  </r>
  <r>
    <n v="134"/>
    <x v="0"/>
    <x v="0"/>
    <x v="0"/>
    <x v="1"/>
    <x v="0"/>
    <x v="1"/>
    <x v="0"/>
    <x v="0"/>
    <x v="0"/>
    <x v="0"/>
    <x v="0"/>
    <x v="0"/>
    <x v="0"/>
    <x v="1"/>
    <n v="50"/>
    <x v="0"/>
    <x v="2"/>
    <x v="0"/>
    <x v="1"/>
    <s v="English"/>
    <x v="2"/>
    <x v="0"/>
    <x v="6"/>
    <x v="2"/>
    <x v="0"/>
    <s v="Yes"/>
    <s v="Gateway Youth Outreach"/>
  </r>
  <r>
    <n v="135"/>
    <x v="1"/>
    <x v="0"/>
    <x v="1"/>
    <x v="1"/>
    <x v="0"/>
    <x v="0"/>
    <x v="0"/>
    <x v="0"/>
    <x v="1"/>
    <x v="1"/>
    <x v="0"/>
    <x v="0"/>
    <x v="1"/>
    <x v="0"/>
    <n v="62"/>
    <x v="0"/>
    <x v="2"/>
    <x v="0"/>
    <x v="1"/>
    <s v="EnglishHatian Creole, French Creole"/>
    <x v="0"/>
    <x v="7"/>
    <x v="6"/>
    <x v="2"/>
    <x v="0"/>
    <s v="Yes"/>
    <s v="Gateway Youth Outreach"/>
  </r>
  <r>
    <n v="136"/>
    <x v="1"/>
    <x v="1"/>
    <x v="1"/>
    <x v="0"/>
    <x v="1"/>
    <x v="0"/>
    <x v="0"/>
    <x v="0"/>
    <x v="1"/>
    <x v="1"/>
    <x v="0"/>
    <x v="1"/>
    <x v="0"/>
    <x v="1"/>
    <n v="37"/>
    <x v="1"/>
    <x v="30"/>
    <x v="0"/>
    <x v="1"/>
    <s v="English, French Creole"/>
    <x v="0"/>
    <x v="0"/>
    <x v="0"/>
    <x v="2"/>
    <x v="0"/>
    <s v="Yes"/>
    <s v="Gateway Youth Outreach"/>
  </r>
  <r>
    <n v="137"/>
    <x v="1"/>
    <x v="0"/>
    <x v="1"/>
    <x v="1"/>
    <x v="0"/>
    <x v="0"/>
    <x v="0"/>
    <x v="0"/>
    <x v="0"/>
    <x v="0"/>
    <x v="0"/>
    <x v="1"/>
    <x v="0"/>
    <x v="0"/>
    <n v="38"/>
    <x v="1"/>
    <x v="27"/>
    <x v="0"/>
    <x v="1"/>
    <s v="English"/>
    <x v="2"/>
    <x v="7"/>
    <x v="0"/>
    <x v="2"/>
    <x v="0"/>
    <s v="Yes"/>
    <s v="First Jamaica Evaluations"/>
  </r>
  <r>
    <n v="138"/>
    <x v="1"/>
    <x v="0"/>
    <x v="1"/>
    <x v="1"/>
    <x v="0"/>
    <x v="0"/>
    <x v="0"/>
    <x v="0"/>
    <x v="0"/>
    <x v="0"/>
    <x v="0"/>
    <x v="1"/>
    <x v="0"/>
    <x v="1"/>
    <n v="68"/>
    <x v="1"/>
    <x v="11"/>
    <x v="2"/>
    <x v="0"/>
    <m/>
    <x v="3"/>
    <x v="2"/>
    <x v="3"/>
    <x v="0"/>
    <x v="3"/>
    <m/>
    <s v="First Jamaica Evaluations"/>
  </r>
  <r>
    <n v="139"/>
    <x v="1"/>
    <x v="0"/>
    <x v="1"/>
    <x v="1"/>
    <x v="0"/>
    <x v="0"/>
    <x v="0"/>
    <x v="0"/>
    <x v="0"/>
    <x v="0"/>
    <x v="0"/>
    <x v="1"/>
    <x v="0"/>
    <x v="0"/>
    <n v="24"/>
    <x v="1"/>
    <x v="31"/>
    <x v="0"/>
    <x v="1"/>
    <s v="English"/>
    <x v="0"/>
    <x v="7"/>
    <x v="0"/>
    <x v="2"/>
    <x v="4"/>
    <s v="Yes"/>
    <s v="First Jamaica Evaluations"/>
  </r>
  <r>
    <n v="140"/>
    <x v="1"/>
    <x v="0"/>
    <x v="1"/>
    <x v="1"/>
    <x v="0"/>
    <x v="0"/>
    <x v="1"/>
    <x v="1"/>
    <x v="1"/>
    <x v="1"/>
    <x v="0"/>
    <x v="1"/>
    <x v="0"/>
    <x v="0"/>
    <n v="50"/>
    <x v="1"/>
    <x v="32"/>
    <x v="0"/>
    <x v="1"/>
    <s v="English"/>
    <x v="2"/>
    <x v="4"/>
    <x v="6"/>
    <x v="2"/>
    <x v="5"/>
    <s v="Yes"/>
    <s v="First Jamaica Evaluations"/>
  </r>
  <r>
    <n v="141"/>
    <x v="0"/>
    <x v="0"/>
    <x v="1"/>
    <x v="0"/>
    <x v="0"/>
    <x v="0"/>
    <x v="0"/>
    <x v="0"/>
    <x v="0"/>
    <x v="1"/>
    <x v="0"/>
    <x v="1"/>
    <x v="1"/>
    <x v="1"/>
    <n v="36"/>
    <x v="1"/>
    <x v="27"/>
    <x v="0"/>
    <x v="1"/>
    <s v="English"/>
    <x v="1"/>
    <x v="3"/>
    <x v="4"/>
    <x v="0"/>
    <x v="2"/>
    <s v="Yes"/>
    <s v="First Jamaica Evaluations"/>
  </r>
  <r>
    <n v="142"/>
    <x v="0"/>
    <x v="0"/>
    <x v="0"/>
    <x v="1"/>
    <x v="0"/>
    <x v="0"/>
    <x v="0"/>
    <x v="1"/>
    <x v="0"/>
    <x v="1"/>
    <x v="0"/>
    <x v="0"/>
    <x v="0"/>
    <x v="1"/>
    <n v="56"/>
    <x v="1"/>
    <x v="33"/>
    <x v="0"/>
    <x v="0"/>
    <s v="English, Spanish"/>
    <x v="4"/>
    <x v="4"/>
    <x v="6"/>
    <x v="1"/>
    <x v="3"/>
    <s v="Yes"/>
    <s v="First Jamaica Evaluations"/>
  </r>
  <r>
    <n v="143"/>
    <x v="1"/>
    <x v="0"/>
    <x v="0"/>
    <x v="0"/>
    <x v="0"/>
    <x v="1"/>
    <x v="0"/>
    <x v="0"/>
    <x v="0"/>
    <x v="0"/>
    <x v="0"/>
    <x v="0"/>
    <x v="0"/>
    <x v="1"/>
    <n v="73"/>
    <x v="1"/>
    <x v="21"/>
    <x v="5"/>
    <x v="0"/>
    <s v="English"/>
    <x v="3"/>
    <x v="7"/>
    <x v="2"/>
    <x v="2"/>
    <x v="3"/>
    <s v="Yes"/>
    <s v="First Jamaica Evaluations"/>
  </r>
  <r>
    <n v="144"/>
    <x v="1"/>
    <x v="0"/>
    <x v="0"/>
    <x v="1"/>
    <x v="1"/>
    <x v="0"/>
    <x v="0"/>
    <x v="0"/>
    <x v="0"/>
    <x v="0"/>
    <x v="0"/>
    <x v="1"/>
    <x v="0"/>
    <x v="1"/>
    <n v="57"/>
    <x v="1"/>
    <x v="34"/>
    <x v="5"/>
    <x v="1"/>
    <s v="Other"/>
    <x v="1"/>
    <x v="1"/>
    <x v="1"/>
    <x v="2"/>
    <x v="4"/>
    <s v="No"/>
    <s v="First Jamaica Evaluations"/>
  </r>
  <r>
    <n v="145"/>
    <x v="1"/>
    <x v="0"/>
    <x v="1"/>
    <x v="0"/>
    <x v="0"/>
    <x v="1"/>
    <x v="1"/>
    <x v="0"/>
    <x v="0"/>
    <x v="0"/>
    <x v="0"/>
    <x v="1"/>
    <x v="1"/>
    <x v="1"/>
    <n v="74"/>
    <x v="1"/>
    <x v="35"/>
    <x v="1"/>
    <x v="0"/>
    <s v="English"/>
    <x v="3"/>
    <x v="7"/>
    <x v="2"/>
    <x v="0"/>
    <x v="3"/>
    <m/>
    <s v="First Jamaica Evaluations"/>
  </r>
  <r>
    <n v="146"/>
    <x v="1"/>
    <x v="0"/>
    <x v="1"/>
    <x v="1"/>
    <x v="0"/>
    <x v="0"/>
    <x v="0"/>
    <x v="0"/>
    <x v="0"/>
    <x v="0"/>
    <x v="0"/>
    <x v="1"/>
    <x v="0"/>
    <x v="1"/>
    <n v="68"/>
    <x v="1"/>
    <x v="36"/>
    <x v="5"/>
    <x v="1"/>
    <s v="Chinese"/>
    <x v="0"/>
    <x v="7"/>
    <x v="6"/>
    <x v="2"/>
    <x v="5"/>
    <s v="Yes"/>
    <s v="First Jamaica Evaluations"/>
  </r>
  <r>
    <n v="147"/>
    <x v="0"/>
    <x v="0"/>
    <x v="0"/>
    <x v="1"/>
    <x v="0"/>
    <x v="0"/>
    <x v="0"/>
    <x v="0"/>
    <x v="0"/>
    <x v="0"/>
    <x v="1"/>
    <x v="1"/>
    <x v="0"/>
    <x v="1"/>
    <n v="41"/>
    <x v="1"/>
    <x v="21"/>
    <x v="0"/>
    <x v="1"/>
    <s v="English"/>
    <x v="2"/>
    <x v="7"/>
    <x v="6"/>
    <x v="1"/>
    <x v="1"/>
    <s v="Yes"/>
    <s v="First Jamaica Evaluations"/>
  </r>
  <r>
    <n v="148"/>
    <x v="0"/>
    <x v="0"/>
    <x v="0"/>
    <x v="1"/>
    <x v="0"/>
    <x v="0"/>
    <x v="0"/>
    <x v="0"/>
    <x v="0"/>
    <x v="1"/>
    <x v="0"/>
    <x v="0"/>
    <x v="0"/>
    <x v="1"/>
    <n v="42"/>
    <x v="1"/>
    <x v="37"/>
    <x v="0"/>
    <x v="1"/>
    <s v="English"/>
    <x v="1"/>
    <x v="4"/>
    <x v="1"/>
    <x v="2"/>
    <x v="4"/>
    <s v="Yes"/>
    <s v="First Jamaica Evaluations"/>
  </r>
  <r>
    <n v="149"/>
    <x v="1"/>
    <x v="0"/>
    <x v="1"/>
    <x v="0"/>
    <x v="0"/>
    <x v="0"/>
    <x v="0"/>
    <x v="0"/>
    <x v="0"/>
    <x v="0"/>
    <x v="0"/>
    <x v="0"/>
    <x v="0"/>
    <x v="1"/>
    <n v="30"/>
    <x v="1"/>
    <x v="34"/>
    <x v="0"/>
    <x v="1"/>
    <s v="English"/>
    <x v="5"/>
    <x v="7"/>
    <x v="0"/>
    <x v="2"/>
    <x v="0"/>
    <s v="Yes"/>
    <s v="First Jamaica Evaluations"/>
  </r>
  <r>
    <n v="150"/>
    <x v="1"/>
    <x v="0"/>
    <x v="1"/>
    <x v="1"/>
    <x v="0"/>
    <x v="0"/>
    <x v="0"/>
    <x v="0"/>
    <x v="0"/>
    <x v="0"/>
    <x v="0"/>
    <x v="1"/>
    <x v="0"/>
    <x v="1"/>
    <n v="72"/>
    <x v="1"/>
    <x v="38"/>
    <x v="5"/>
    <x v="1"/>
    <s v="English"/>
    <x v="1"/>
    <x v="5"/>
    <x v="2"/>
    <x v="2"/>
    <x v="5"/>
    <m/>
    <s v="First Jamaica Evaluations"/>
  </r>
  <r>
    <n v="151"/>
    <x v="1"/>
    <x v="0"/>
    <x v="1"/>
    <x v="1"/>
    <x v="0"/>
    <x v="0"/>
    <x v="0"/>
    <x v="0"/>
    <x v="0"/>
    <x v="0"/>
    <x v="0"/>
    <x v="0"/>
    <x v="0"/>
    <x v="1"/>
    <n v="45"/>
    <x v="1"/>
    <x v="37"/>
    <x v="0"/>
    <x v="2"/>
    <s v="English"/>
    <x v="0"/>
    <x v="7"/>
    <x v="0"/>
    <x v="2"/>
    <x v="0"/>
    <s v="Yes"/>
    <s v="First Jamaica Evaluations"/>
  </r>
  <r>
    <n v="152"/>
    <x v="0"/>
    <x v="0"/>
    <x v="1"/>
    <x v="1"/>
    <x v="0"/>
    <x v="0"/>
    <x v="0"/>
    <x v="1"/>
    <x v="0"/>
    <x v="0"/>
    <x v="1"/>
    <x v="0"/>
    <x v="0"/>
    <x v="1"/>
    <n v="68"/>
    <x v="1"/>
    <x v="39"/>
    <x v="0"/>
    <x v="1"/>
    <s v="English"/>
    <x v="0"/>
    <x v="0"/>
    <x v="2"/>
    <x v="2"/>
    <x v="5"/>
    <s v="Yes"/>
    <s v="First Jamaica Evaluations"/>
  </r>
  <r>
    <n v="153"/>
    <x v="1"/>
    <x v="0"/>
    <x v="1"/>
    <x v="1"/>
    <x v="1"/>
    <x v="1"/>
    <x v="0"/>
    <x v="1"/>
    <x v="0"/>
    <x v="0"/>
    <x v="0"/>
    <x v="1"/>
    <x v="0"/>
    <x v="1"/>
    <n v="53"/>
    <x v="1"/>
    <x v="32"/>
    <x v="0"/>
    <x v="1"/>
    <s v="English"/>
    <x v="0"/>
    <x v="0"/>
    <x v="0"/>
    <x v="2"/>
    <x v="0"/>
    <s v="Yes"/>
    <s v="First Jamaica Evaluations"/>
  </r>
  <r>
    <n v="154"/>
    <x v="1"/>
    <x v="0"/>
    <x v="1"/>
    <x v="1"/>
    <x v="1"/>
    <x v="0"/>
    <x v="0"/>
    <x v="0"/>
    <x v="0"/>
    <x v="0"/>
    <x v="0"/>
    <x v="1"/>
    <x v="0"/>
    <x v="0"/>
    <n v="45"/>
    <x v="0"/>
    <x v="13"/>
    <x v="0"/>
    <x v="2"/>
    <s v="English"/>
    <x v="5"/>
    <x v="0"/>
    <x v="0"/>
    <x v="2"/>
    <x v="0"/>
    <s v="Yes"/>
    <s v="EMG Health"/>
  </r>
  <r>
    <n v="155"/>
    <x v="0"/>
    <x v="0"/>
    <x v="1"/>
    <x v="0"/>
    <x v="0"/>
    <x v="0"/>
    <x v="0"/>
    <x v="0"/>
    <x v="0"/>
    <x v="1"/>
    <x v="0"/>
    <x v="0"/>
    <x v="0"/>
    <x v="1"/>
    <n v="27"/>
    <x v="0"/>
    <x v="2"/>
    <x v="2"/>
    <x v="2"/>
    <s v="Spanish"/>
    <x v="1"/>
    <x v="4"/>
    <x v="1"/>
    <x v="1"/>
    <x v="1"/>
    <s v="No"/>
    <s v="EMG Health"/>
  </r>
  <r>
    <n v="156"/>
    <x v="0"/>
    <x v="0"/>
    <x v="1"/>
    <x v="1"/>
    <x v="1"/>
    <x v="0"/>
    <x v="0"/>
    <x v="0"/>
    <x v="0"/>
    <x v="0"/>
    <x v="0"/>
    <x v="1"/>
    <x v="0"/>
    <x v="0"/>
    <n v="66"/>
    <x v="0"/>
    <x v="10"/>
    <x v="0"/>
    <x v="0"/>
    <s v="English"/>
    <x v="4"/>
    <x v="0"/>
    <x v="2"/>
    <x v="1"/>
    <x v="3"/>
    <s v="No"/>
    <s v="EMG Health"/>
  </r>
  <r>
    <n v="157"/>
    <x v="0"/>
    <x v="0"/>
    <x v="1"/>
    <x v="1"/>
    <x v="0"/>
    <x v="0"/>
    <x v="0"/>
    <x v="0"/>
    <x v="0"/>
    <x v="1"/>
    <x v="0"/>
    <x v="1"/>
    <x v="0"/>
    <x v="0"/>
    <n v="72"/>
    <x v="0"/>
    <x v="2"/>
    <x v="8"/>
    <x v="0"/>
    <s v="Hatian Creole, French Creole"/>
    <x v="1"/>
    <x v="3"/>
    <x v="2"/>
    <x v="2"/>
    <x v="5"/>
    <s v="No"/>
    <s v="EMG Health"/>
  </r>
  <r>
    <n v="158"/>
    <x v="1"/>
    <x v="0"/>
    <x v="1"/>
    <x v="1"/>
    <x v="0"/>
    <x v="0"/>
    <x v="0"/>
    <x v="0"/>
    <x v="0"/>
    <x v="1"/>
    <x v="0"/>
    <x v="1"/>
    <x v="0"/>
    <x v="1"/>
    <n v="26"/>
    <x v="1"/>
    <x v="33"/>
    <x v="0"/>
    <x v="1"/>
    <s v="English"/>
    <x v="1"/>
    <x v="3"/>
    <x v="4"/>
    <x v="2"/>
    <x v="4"/>
    <s v="No"/>
    <s v="EMG Health"/>
  </r>
  <r>
    <n v="159"/>
    <x v="0"/>
    <x v="0"/>
    <x v="1"/>
    <x v="1"/>
    <x v="0"/>
    <x v="1"/>
    <x v="0"/>
    <x v="1"/>
    <x v="0"/>
    <x v="0"/>
    <x v="0"/>
    <x v="1"/>
    <x v="0"/>
    <x v="0"/>
    <n v="52"/>
    <x v="0"/>
    <x v="17"/>
    <x v="0"/>
    <x v="1"/>
    <s v="French Creole"/>
    <x v="4"/>
    <x v="0"/>
    <x v="1"/>
    <x v="2"/>
    <x v="4"/>
    <s v="No"/>
    <s v="EMG Health"/>
  </r>
  <r>
    <n v="160"/>
    <x v="1"/>
    <x v="0"/>
    <x v="1"/>
    <x v="1"/>
    <x v="0"/>
    <x v="0"/>
    <x v="1"/>
    <x v="0"/>
    <x v="0"/>
    <x v="1"/>
    <x v="0"/>
    <x v="1"/>
    <x v="0"/>
    <x v="0"/>
    <n v="46"/>
    <x v="0"/>
    <x v="40"/>
    <x v="1"/>
    <x v="1"/>
    <s v="English"/>
    <x v="0"/>
    <x v="0"/>
    <x v="6"/>
    <x v="2"/>
    <x v="4"/>
    <s v="Yes"/>
    <s v="EMG Health"/>
  </r>
  <r>
    <n v="161"/>
    <x v="1"/>
    <x v="0"/>
    <x v="0"/>
    <x v="1"/>
    <x v="0"/>
    <x v="1"/>
    <x v="0"/>
    <x v="0"/>
    <x v="0"/>
    <x v="0"/>
    <x v="0"/>
    <x v="1"/>
    <x v="0"/>
    <x v="0"/>
    <n v="19"/>
    <x v="1"/>
    <x v="38"/>
    <x v="0"/>
    <x v="1"/>
    <s v="English, Hatian Creole"/>
    <x v="0"/>
    <x v="0"/>
    <x v="6"/>
    <x v="2"/>
    <x v="4"/>
    <s v="Yes"/>
    <s v="EMG Health"/>
  </r>
  <r>
    <n v="162"/>
    <x v="1"/>
    <x v="0"/>
    <x v="1"/>
    <x v="1"/>
    <x v="0"/>
    <x v="0"/>
    <x v="0"/>
    <x v="0"/>
    <x v="0"/>
    <x v="1"/>
    <x v="0"/>
    <x v="0"/>
    <x v="0"/>
    <x v="0"/>
    <n v="34"/>
    <x v="0"/>
    <x v="10"/>
    <x v="0"/>
    <x v="1"/>
    <s v="English"/>
    <x v="0"/>
    <x v="1"/>
    <x v="0"/>
    <x v="2"/>
    <x v="0"/>
    <s v="Yes"/>
    <s v="EMG Health"/>
  </r>
  <r>
    <n v="163"/>
    <x v="1"/>
    <x v="0"/>
    <x v="0"/>
    <x v="1"/>
    <x v="0"/>
    <x v="0"/>
    <x v="0"/>
    <x v="0"/>
    <x v="0"/>
    <x v="0"/>
    <x v="0"/>
    <x v="0"/>
    <x v="0"/>
    <x v="0"/>
    <n v="46"/>
    <x v="0"/>
    <x v="25"/>
    <x v="9"/>
    <x v="1"/>
    <s v="English"/>
    <x v="0"/>
    <x v="7"/>
    <x v="0"/>
    <x v="2"/>
    <x v="0"/>
    <s v="Yes"/>
    <s v="EMG Health"/>
  </r>
  <r>
    <n v="164"/>
    <x v="1"/>
    <x v="0"/>
    <x v="1"/>
    <x v="1"/>
    <x v="1"/>
    <x v="0"/>
    <x v="0"/>
    <x v="0"/>
    <x v="0"/>
    <x v="1"/>
    <x v="0"/>
    <x v="1"/>
    <x v="0"/>
    <x v="1"/>
    <n v="34"/>
    <x v="0"/>
    <x v="2"/>
    <x v="1"/>
    <x v="1"/>
    <s v="English"/>
    <x v="0"/>
    <x v="0"/>
    <x v="0"/>
    <x v="2"/>
    <x v="0"/>
    <s v="Yes"/>
    <s v="EMG Health"/>
  </r>
  <r>
    <n v="165"/>
    <x v="1"/>
    <x v="0"/>
    <x v="1"/>
    <x v="1"/>
    <x v="1"/>
    <x v="1"/>
    <x v="0"/>
    <x v="0"/>
    <x v="0"/>
    <x v="1"/>
    <x v="0"/>
    <x v="0"/>
    <x v="1"/>
    <x v="1"/>
    <n v="31"/>
    <x v="0"/>
    <x v="2"/>
    <x v="1"/>
    <x v="1"/>
    <s v="English"/>
    <x v="0"/>
    <x v="4"/>
    <x v="0"/>
    <x v="2"/>
    <x v="0"/>
    <s v="Yes"/>
    <s v="EMG Health"/>
  </r>
  <r>
    <n v="166"/>
    <x v="1"/>
    <x v="0"/>
    <x v="1"/>
    <x v="1"/>
    <x v="0"/>
    <x v="0"/>
    <x v="0"/>
    <x v="0"/>
    <x v="0"/>
    <x v="0"/>
    <x v="1"/>
    <x v="0"/>
    <x v="0"/>
    <x v="1"/>
    <n v="32"/>
    <x v="0"/>
    <x v="2"/>
    <x v="0"/>
    <x v="1"/>
    <s v="Hatian Creole"/>
    <x v="4"/>
    <x v="4"/>
    <x v="0"/>
    <x v="2"/>
    <x v="0"/>
    <s v="Yes"/>
    <s v="EMG Health"/>
  </r>
  <r>
    <n v="167"/>
    <x v="0"/>
    <x v="0"/>
    <x v="0"/>
    <x v="1"/>
    <x v="1"/>
    <x v="0"/>
    <x v="0"/>
    <x v="0"/>
    <x v="0"/>
    <x v="0"/>
    <x v="0"/>
    <x v="0"/>
    <x v="0"/>
    <x v="0"/>
    <n v="47"/>
    <x v="0"/>
    <x v="2"/>
    <x v="0"/>
    <x v="1"/>
    <s v="English, French Creole"/>
    <x v="2"/>
    <x v="0"/>
    <x v="0"/>
    <x v="2"/>
    <x v="0"/>
    <s v="Yes"/>
    <s v="EMG Health"/>
  </r>
  <r>
    <n v="168"/>
    <x v="1"/>
    <x v="0"/>
    <x v="1"/>
    <x v="0"/>
    <x v="0"/>
    <x v="0"/>
    <x v="0"/>
    <x v="0"/>
    <x v="0"/>
    <x v="1"/>
    <x v="0"/>
    <x v="1"/>
    <x v="0"/>
    <x v="1"/>
    <n v="22"/>
    <x v="0"/>
    <x v="40"/>
    <x v="3"/>
    <x v="2"/>
    <s v="English, Spanish, Haitian Creole, French Creole"/>
    <x v="5"/>
    <x v="6"/>
    <x v="0"/>
    <x v="2"/>
    <x v="0"/>
    <s v="Yes"/>
    <s v="EMG Health"/>
  </r>
  <r>
    <n v="169"/>
    <x v="0"/>
    <x v="0"/>
    <x v="1"/>
    <x v="0"/>
    <x v="0"/>
    <x v="0"/>
    <x v="1"/>
    <x v="0"/>
    <x v="0"/>
    <x v="1"/>
    <x v="0"/>
    <x v="1"/>
    <x v="0"/>
    <x v="0"/>
    <n v="39"/>
    <x v="0"/>
    <x v="2"/>
    <x v="10"/>
    <x v="0"/>
    <s v="English, Hindi, Other"/>
    <x v="2"/>
    <x v="7"/>
    <x v="0"/>
    <x v="2"/>
    <x v="0"/>
    <s v="No"/>
    <s v="EMG Health"/>
  </r>
  <r>
    <n v="170"/>
    <x v="1"/>
    <x v="0"/>
    <x v="1"/>
    <x v="0"/>
    <x v="0"/>
    <x v="0"/>
    <x v="0"/>
    <x v="0"/>
    <x v="0"/>
    <x v="1"/>
    <x v="0"/>
    <x v="1"/>
    <x v="0"/>
    <x v="0"/>
    <n v="36"/>
    <x v="0"/>
    <x v="41"/>
    <x v="0"/>
    <x v="1"/>
    <s v="English"/>
    <x v="4"/>
    <x v="7"/>
    <x v="0"/>
    <x v="2"/>
    <x v="3"/>
    <s v="Yes"/>
    <s v="EMG Health"/>
  </r>
  <r>
    <n v="171"/>
    <x v="0"/>
    <x v="0"/>
    <x v="1"/>
    <x v="1"/>
    <x v="0"/>
    <x v="0"/>
    <x v="0"/>
    <x v="0"/>
    <x v="0"/>
    <x v="1"/>
    <x v="0"/>
    <x v="0"/>
    <x v="0"/>
    <x v="1"/>
    <n v="22"/>
    <x v="2"/>
    <x v="42"/>
    <x v="1"/>
    <x v="1"/>
    <s v="English"/>
    <x v="0"/>
    <x v="4"/>
    <x v="0"/>
    <x v="2"/>
    <x v="3"/>
    <s v="Yes"/>
    <m/>
  </r>
  <r>
    <n v="172"/>
    <x v="1"/>
    <x v="0"/>
    <x v="1"/>
    <x v="1"/>
    <x v="0"/>
    <x v="0"/>
    <x v="1"/>
    <x v="0"/>
    <x v="0"/>
    <x v="1"/>
    <x v="0"/>
    <x v="0"/>
    <x v="0"/>
    <x v="0"/>
    <n v="21"/>
    <x v="2"/>
    <x v="43"/>
    <x v="1"/>
    <x v="0"/>
    <s v="English"/>
    <x v="4"/>
    <x v="0"/>
    <x v="5"/>
    <x v="2"/>
    <x v="3"/>
    <s v="Yes"/>
    <m/>
  </r>
  <r>
    <n v="173"/>
    <x v="1"/>
    <x v="0"/>
    <x v="1"/>
    <x v="1"/>
    <x v="0"/>
    <x v="0"/>
    <x v="1"/>
    <x v="0"/>
    <x v="0"/>
    <x v="0"/>
    <x v="0"/>
    <x v="1"/>
    <x v="0"/>
    <x v="1"/>
    <n v="52"/>
    <x v="2"/>
    <x v="44"/>
    <x v="1"/>
    <x v="1"/>
    <s v="English"/>
    <x v="5"/>
    <x v="7"/>
    <x v="0"/>
    <x v="2"/>
    <x v="3"/>
    <s v="Yes"/>
    <m/>
  </r>
  <r>
    <n v="174"/>
    <x v="0"/>
    <x v="0"/>
    <x v="1"/>
    <x v="1"/>
    <x v="0"/>
    <x v="0"/>
    <x v="0"/>
    <x v="0"/>
    <x v="0"/>
    <x v="1"/>
    <x v="0"/>
    <x v="0"/>
    <x v="0"/>
    <x v="0"/>
    <n v="24"/>
    <x v="2"/>
    <x v="45"/>
    <x v="2"/>
    <x v="2"/>
    <s v="English, Spanish"/>
    <x v="0"/>
    <x v="3"/>
    <x v="0"/>
    <x v="2"/>
    <x v="3"/>
    <s v="Yes"/>
    <m/>
  </r>
  <r>
    <n v="175"/>
    <x v="0"/>
    <x v="0"/>
    <x v="1"/>
    <x v="1"/>
    <x v="0"/>
    <x v="0"/>
    <x v="0"/>
    <x v="0"/>
    <x v="0"/>
    <x v="1"/>
    <x v="0"/>
    <x v="0"/>
    <x v="0"/>
    <x v="1"/>
    <n v="49"/>
    <x v="2"/>
    <x v="46"/>
    <x v="1"/>
    <x v="1"/>
    <s v="English"/>
    <x v="6"/>
    <x v="8"/>
    <x v="6"/>
    <x v="2"/>
    <x v="3"/>
    <s v="Yes"/>
    <m/>
  </r>
  <r>
    <n v="176"/>
    <x v="0"/>
    <x v="0"/>
    <x v="1"/>
    <x v="1"/>
    <x v="0"/>
    <x v="0"/>
    <x v="0"/>
    <x v="0"/>
    <x v="0"/>
    <x v="1"/>
    <x v="0"/>
    <x v="0"/>
    <x v="0"/>
    <x v="0"/>
    <n v="37"/>
    <x v="2"/>
    <x v="47"/>
    <x v="3"/>
    <x v="2"/>
    <s v="English, Spanish"/>
    <x v="6"/>
    <x v="7"/>
    <x v="6"/>
    <x v="2"/>
    <x v="3"/>
    <s v="Yes"/>
    <m/>
  </r>
  <r>
    <n v="177"/>
    <x v="0"/>
    <x v="0"/>
    <x v="1"/>
    <x v="0"/>
    <x v="0"/>
    <x v="0"/>
    <x v="0"/>
    <x v="0"/>
    <x v="0"/>
    <x v="0"/>
    <x v="0"/>
    <x v="0"/>
    <x v="1"/>
    <x v="1"/>
    <n v="42"/>
    <x v="2"/>
    <x v="48"/>
    <x v="1"/>
    <x v="1"/>
    <s v="English"/>
    <x v="6"/>
    <x v="7"/>
    <x v="0"/>
    <x v="2"/>
    <x v="3"/>
    <s v="Yes"/>
    <m/>
  </r>
  <r>
    <n v="178"/>
    <x v="0"/>
    <x v="0"/>
    <x v="1"/>
    <x v="0"/>
    <x v="0"/>
    <x v="0"/>
    <x v="0"/>
    <x v="0"/>
    <x v="0"/>
    <x v="0"/>
    <x v="0"/>
    <x v="0"/>
    <x v="0"/>
    <x v="0"/>
    <n v="30"/>
    <x v="2"/>
    <x v="49"/>
    <x v="1"/>
    <x v="1"/>
    <s v="English"/>
    <x v="5"/>
    <x v="0"/>
    <x v="0"/>
    <x v="2"/>
    <x v="3"/>
    <s v="Yes"/>
    <m/>
  </r>
  <r>
    <n v="179"/>
    <x v="1"/>
    <x v="0"/>
    <x v="1"/>
    <x v="1"/>
    <x v="0"/>
    <x v="0"/>
    <x v="0"/>
    <x v="0"/>
    <x v="0"/>
    <x v="0"/>
    <x v="0"/>
    <x v="0"/>
    <x v="0"/>
    <x v="0"/>
    <n v="56"/>
    <x v="2"/>
    <x v="50"/>
    <x v="1"/>
    <x v="1"/>
    <s v="English"/>
    <x v="0"/>
    <x v="7"/>
    <x v="0"/>
    <x v="2"/>
    <x v="3"/>
    <s v="Yes"/>
    <m/>
  </r>
  <r>
    <n v="180"/>
    <x v="0"/>
    <x v="0"/>
    <x v="0"/>
    <x v="0"/>
    <x v="0"/>
    <x v="0"/>
    <x v="0"/>
    <x v="0"/>
    <x v="0"/>
    <x v="0"/>
    <x v="0"/>
    <x v="0"/>
    <x v="0"/>
    <x v="0"/>
    <n v="50"/>
    <x v="2"/>
    <x v="43"/>
    <x v="1"/>
    <x v="1"/>
    <s v="English"/>
    <x v="5"/>
    <x v="7"/>
    <x v="0"/>
    <x v="2"/>
    <x v="3"/>
    <s v="No"/>
    <m/>
  </r>
  <r>
    <n v="181"/>
    <x v="1"/>
    <x v="0"/>
    <x v="1"/>
    <x v="1"/>
    <x v="0"/>
    <x v="0"/>
    <x v="0"/>
    <x v="0"/>
    <x v="1"/>
    <x v="0"/>
    <x v="0"/>
    <x v="0"/>
    <x v="0"/>
    <x v="0"/>
    <n v="50"/>
    <x v="2"/>
    <x v="51"/>
    <x v="1"/>
    <x v="1"/>
    <s v="English"/>
    <x v="5"/>
    <x v="2"/>
    <x v="0"/>
    <x v="2"/>
    <x v="3"/>
    <s v="Yes"/>
    <m/>
  </r>
  <r>
    <n v="182"/>
    <x v="1"/>
    <x v="0"/>
    <x v="1"/>
    <x v="1"/>
    <x v="0"/>
    <x v="0"/>
    <x v="0"/>
    <x v="0"/>
    <x v="0"/>
    <x v="0"/>
    <x v="0"/>
    <x v="0"/>
    <x v="0"/>
    <x v="0"/>
    <n v="21"/>
    <x v="0"/>
    <x v="22"/>
    <x v="1"/>
    <x v="1"/>
    <s v="English"/>
    <x v="5"/>
    <x v="0"/>
    <x v="0"/>
    <x v="0"/>
    <x v="3"/>
    <m/>
    <m/>
  </r>
  <r>
    <n v="183"/>
    <x v="1"/>
    <x v="0"/>
    <x v="1"/>
    <x v="1"/>
    <x v="0"/>
    <x v="0"/>
    <x v="0"/>
    <x v="0"/>
    <x v="0"/>
    <x v="0"/>
    <x v="0"/>
    <x v="1"/>
    <x v="0"/>
    <x v="0"/>
    <n v="29"/>
    <x v="2"/>
    <x v="52"/>
    <x v="1"/>
    <x v="0"/>
    <s v="English"/>
    <x v="5"/>
    <x v="2"/>
    <x v="0"/>
    <x v="2"/>
    <x v="3"/>
    <s v="Yes"/>
    <m/>
  </r>
  <r>
    <n v="184"/>
    <x v="1"/>
    <x v="0"/>
    <x v="0"/>
    <x v="1"/>
    <x v="1"/>
    <x v="1"/>
    <x v="0"/>
    <x v="0"/>
    <x v="1"/>
    <x v="0"/>
    <x v="0"/>
    <x v="0"/>
    <x v="0"/>
    <x v="0"/>
    <n v="55"/>
    <x v="2"/>
    <x v="53"/>
    <x v="1"/>
    <x v="0"/>
    <s v="English"/>
    <x v="5"/>
    <x v="7"/>
    <x v="0"/>
    <x v="2"/>
    <x v="3"/>
    <s v="Yes"/>
    <m/>
  </r>
  <r>
    <n v="185"/>
    <x v="1"/>
    <x v="0"/>
    <x v="1"/>
    <x v="1"/>
    <x v="0"/>
    <x v="0"/>
    <x v="0"/>
    <x v="0"/>
    <x v="0"/>
    <x v="0"/>
    <x v="0"/>
    <x v="1"/>
    <x v="0"/>
    <x v="1"/>
    <n v="30"/>
    <x v="2"/>
    <x v="47"/>
    <x v="1"/>
    <x v="0"/>
    <s v="English"/>
    <x v="5"/>
    <x v="7"/>
    <x v="0"/>
    <x v="1"/>
    <x v="3"/>
    <s v="Yes"/>
    <m/>
  </r>
  <r>
    <n v="186"/>
    <x v="1"/>
    <x v="0"/>
    <x v="1"/>
    <x v="1"/>
    <x v="0"/>
    <x v="0"/>
    <x v="0"/>
    <x v="0"/>
    <x v="0"/>
    <x v="0"/>
    <x v="0"/>
    <x v="0"/>
    <x v="0"/>
    <x v="0"/>
    <n v="29"/>
    <x v="2"/>
    <x v="43"/>
    <x v="1"/>
    <x v="1"/>
    <s v="English, Spanish"/>
    <x v="5"/>
    <x v="7"/>
    <x v="0"/>
    <x v="2"/>
    <x v="3"/>
    <s v="Yes"/>
    <m/>
  </r>
  <r>
    <n v="187"/>
    <x v="1"/>
    <x v="0"/>
    <x v="1"/>
    <x v="1"/>
    <x v="0"/>
    <x v="0"/>
    <x v="0"/>
    <x v="0"/>
    <x v="0"/>
    <x v="0"/>
    <x v="0"/>
    <x v="0"/>
    <x v="0"/>
    <x v="1"/>
    <n v="40"/>
    <x v="2"/>
    <x v="54"/>
    <x v="1"/>
    <x v="1"/>
    <s v="English"/>
    <x v="6"/>
    <x v="7"/>
    <x v="0"/>
    <x v="2"/>
    <x v="3"/>
    <s v="Yes"/>
    <m/>
  </r>
  <r>
    <n v="188"/>
    <x v="1"/>
    <x v="0"/>
    <x v="1"/>
    <x v="1"/>
    <x v="0"/>
    <x v="0"/>
    <x v="0"/>
    <x v="0"/>
    <x v="0"/>
    <x v="0"/>
    <x v="0"/>
    <x v="1"/>
    <x v="0"/>
    <x v="0"/>
    <n v="43"/>
    <x v="2"/>
    <x v="43"/>
    <x v="1"/>
    <x v="1"/>
    <s v="English"/>
    <x v="6"/>
    <x v="0"/>
    <x v="0"/>
    <x v="2"/>
    <x v="3"/>
    <s v="Yes"/>
    <m/>
  </r>
  <r>
    <n v="189"/>
    <x v="0"/>
    <x v="0"/>
    <x v="1"/>
    <x v="0"/>
    <x v="0"/>
    <x v="0"/>
    <x v="0"/>
    <x v="0"/>
    <x v="1"/>
    <x v="0"/>
    <x v="0"/>
    <x v="0"/>
    <x v="0"/>
    <x v="0"/>
    <n v="30"/>
    <x v="0"/>
    <x v="55"/>
    <x v="2"/>
    <x v="2"/>
    <s v="Spanish"/>
    <x v="1"/>
    <x v="3"/>
    <x v="6"/>
    <x v="3"/>
    <x v="3"/>
    <s v="Yes"/>
    <m/>
  </r>
  <r>
    <n v="190"/>
    <x v="1"/>
    <x v="0"/>
    <x v="0"/>
    <x v="0"/>
    <x v="0"/>
    <x v="0"/>
    <x v="0"/>
    <x v="0"/>
    <x v="0"/>
    <x v="0"/>
    <x v="1"/>
    <x v="0"/>
    <x v="0"/>
    <x v="0"/>
    <n v="53"/>
    <x v="0"/>
    <x v="56"/>
    <x v="2"/>
    <x v="2"/>
    <s v="English, Spanish"/>
    <x v="4"/>
    <x v="4"/>
    <x v="6"/>
    <x v="2"/>
    <x v="3"/>
    <s v="Yes"/>
    <m/>
  </r>
  <r>
    <n v="191"/>
    <x v="1"/>
    <x v="0"/>
    <x v="1"/>
    <x v="0"/>
    <x v="0"/>
    <x v="0"/>
    <x v="0"/>
    <x v="0"/>
    <x v="0"/>
    <x v="1"/>
    <x v="0"/>
    <x v="0"/>
    <x v="0"/>
    <x v="1"/>
    <n v="45"/>
    <x v="2"/>
    <x v="43"/>
    <x v="1"/>
    <x v="2"/>
    <s v="English, Spanish, Farsi"/>
    <x v="2"/>
    <x v="4"/>
    <x v="6"/>
    <x v="2"/>
    <x v="3"/>
    <s v="Yes"/>
    <m/>
  </r>
  <r>
    <n v="192"/>
    <x v="1"/>
    <x v="0"/>
    <x v="1"/>
    <x v="0"/>
    <x v="0"/>
    <x v="0"/>
    <x v="0"/>
    <x v="0"/>
    <x v="0"/>
    <x v="0"/>
    <x v="0"/>
    <x v="0"/>
    <x v="0"/>
    <x v="0"/>
    <n v="62"/>
    <x v="2"/>
    <x v="57"/>
    <x v="1"/>
    <x v="2"/>
    <s v="English, Spanish"/>
    <x v="1"/>
    <x v="3"/>
    <x v="6"/>
    <x v="2"/>
    <x v="3"/>
    <s v="Yes"/>
    <m/>
  </r>
  <r>
    <n v="193"/>
    <x v="0"/>
    <x v="0"/>
    <x v="1"/>
    <x v="1"/>
    <x v="0"/>
    <x v="0"/>
    <x v="0"/>
    <x v="0"/>
    <x v="0"/>
    <x v="1"/>
    <x v="0"/>
    <x v="0"/>
    <x v="0"/>
    <x v="1"/>
    <n v="33"/>
    <x v="2"/>
    <x v="43"/>
    <x v="1"/>
    <x v="1"/>
    <s v="English"/>
    <x v="6"/>
    <x v="4"/>
    <x v="0"/>
    <x v="2"/>
    <x v="3"/>
    <s v="Yes"/>
    <m/>
  </r>
  <r>
    <n v="194"/>
    <x v="1"/>
    <x v="0"/>
    <x v="1"/>
    <x v="0"/>
    <x v="0"/>
    <x v="0"/>
    <x v="0"/>
    <x v="0"/>
    <x v="0"/>
    <x v="0"/>
    <x v="0"/>
    <x v="0"/>
    <x v="0"/>
    <x v="0"/>
    <n v="18"/>
    <x v="2"/>
    <x v="58"/>
    <x v="1"/>
    <x v="1"/>
    <s v="English"/>
    <x v="0"/>
    <x v="3"/>
    <x v="5"/>
    <x v="2"/>
    <x v="3"/>
    <s v="Yes"/>
    <m/>
  </r>
  <r>
    <n v="195"/>
    <x v="1"/>
    <x v="0"/>
    <x v="1"/>
    <x v="0"/>
    <x v="0"/>
    <x v="1"/>
    <x v="0"/>
    <x v="0"/>
    <x v="0"/>
    <x v="0"/>
    <x v="0"/>
    <x v="1"/>
    <x v="0"/>
    <x v="0"/>
    <n v="50"/>
    <x v="2"/>
    <x v="58"/>
    <x v="1"/>
    <x v="1"/>
    <s v="English"/>
    <x v="5"/>
    <x v="1"/>
    <x v="4"/>
    <x v="2"/>
    <x v="3"/>
    <s v="Yes"/>
    <m/>
  </r>
  <r>
    <n v="196"/>
    <x v="1"/>
    <x v="0"/>
    <x v="1"/>
    <x v="0"/>
    <x v="0"/>
    <x v="0"/>
    <x v="0"/>
    <x v="0"/>
    <x v="1"/>
    <x v="0"/>
    <x v="0"/>
    <x v="1"/>
    <x v="0"/>
    <x v="1"/>
    <n v="53"/>
    <x v="2"/>
    <x v="58"/>
    <x v="1"/>
    <x v="1"/>
    <s v="English"/>
    <x v="5"/>
    <x v="7"/>
    <x v="2"/>
    <x v="2"/>
    <x v="3"/>
    <s v="Yes"/>
    <m/>
  </r>
  <r>
    <n v="197"/>
    <x v="1"/>
    <x v="0"/>
    <x v="1"/>
    <x v="0"/>
    <x v="0"/>
    <x v="0"/>
    <x v="0"/>
    <x v="0"/>
    <x v="1"/>
    <x v="0"/>
    <x v="0"/>
    <x v="0"/>
    <x v="0"/>
    <x v="1"/>
    <n v="30"/>
    <x v="2"/>
    <x v="58"/>
    <x v="1"/>
    <x v="1"/>
    <s v="English"/>
    <x v="0"/>
    <x v="1"/>
    <x v="0"/>
    <x v="2"/>
    <x v="3"/>
    <s v="Yes"/>
    <m/>
  </r>
  <r>
    <n v="198"/>
    <x v="1"/>
    <x v="0"/>
    <x v="1"/>
    <x v="0"/>
    <x v="0"/>
    <x v="1"/>
    <x v="0"/>
    <x v="0"/>
    <x v="0"/>
    <x v="0"/>
    <x v="0"/>
    <x v="0"/>
    <x v="0"/>
    <x v="0"/>
    <n v="32"/>
    <x v="2"/>
    <x v="59"/>
    <x v="1"/>
    <x v="1"/>
    <s v="English"/>
    <x v="0"/>
    <x v="7"/>
    <x v="0"/>
    <x v="2"/>
    <x v="3"/>
    <s v="Yes"/>
    <m/>
  </r>
  <r>
    <n v="199"/>
    <x v="1"/>
    <x v="0"/>
    <x v="0"/>
    <x v="0"/>
    <x v="0"/>
    <x v="1"/>
    <x v="0"/>
    <x v="0"/>
    <x v="0"/>
    <x v="0"/>
    <x v="0"/>
    <x v="0"/>
    <x v="0"/>
    <x v="1"/>
    <n v="33"/>
    <x v="0"/>
    <x v="60"/>
    <x v="1"/>
    <x v="1"/>
    <s v="English"/>
    <x v="5"/>
    <x v="1"/>
    <x v="0"/>
    <x v="0"/>
    <x v="3"/>
    <m/>
    <m/>
  </r>
  <r>
    <n v="200"/>
    <x v="1"/>
    <x v="0"/>
    <x v="0"/>
    <x v="0"/>
    <x v="0"/>
    <x v="1"/>
    <x v="0"/>
    <x v="0"/>
    <x v="0"/>
    <x v="0"/>
    <x v="0"/>
    <x v="0"/>
    <x v="0"/>
    <x v="0"/>
    <n v="34"/>
    <x v="0"/>
    <x v="60"/>
    <x v="1"/>
    <x v="1"/>
    <s v="English"/>
    <x v="5"/>
    <x v="1"/>
    <x v="0"/>
    <x v="2"/>
    <x v="3"/>
    <s v="Yes"/>
    <m/>
  </r>
  <r>
    <n v="201"/>
    <x v="1"/>
    <x v="0"/>
    <x v="0"/>
    <x v="0"/>
    <x v="0"/>
    <x v="1"/>
    <x v="0"/>
    <x v="0"/>
    <x v="1"/>
    <x v="0"/>
    <x v="0"/>
    <x v="0"/>
    <x v="0"/>
    <x v="1"/>
    <n v="29"/>
    <x v="3"/>
    <x v="11"/>
    <x v="2"/>
    <x v="0"/>
    <m/>
    <x v="3"/>
    <x v="2"/>
    <x v="3"/>
    <x v="0"/>
    <x v="3"/>
    <m/>
    <m/>
  </r>
  <r>
    <n v="202"/>
    <x v="1"/>
    <x v="0"/>
    <x v="1"/>
    <x v="0"/>
    <x v="0"/>
    <x v="1"/>
    <x v="0"/>
    <x v="0"/>
    <x v="0"/>
    <x v="0"/>
    <x v="0"/>
    <x v="0"/>
    <x v="0"/>
    <x v="0"/>
    <n v="59"/>
    <x v="2"/>
    <x v="58"/>
    <x v="1"/>
    <x v="1"/>
    <s v="English"/>
    <x v="0"/>
    <x v="7"/>
    <x v="2"/>
    <x v="2"/>
    <x v="3"/>
    <s v="Yes"/>
    <m/>
  </r>
  <r>
    <n v="203"/>
    <x v="1"/>
    <x v="0"/>
    <x v="1"/>
    <x v="1"/>
    <x v="0"/>
    <x v="0"/>
    <x v="0"/>
    <x v="0"/>
    <x v="0"/>
    <x v="0"/>
    <x v="0"/>
    <x v="1"/>
    <x v="0"/>
    <x v="0"/>
    <n v="18"/>
    <x v="2"/>
    <x v="58"/>
    <x v="1"/>
    <x v="2"/>
    <s v="English, Spanish"/>
    <x v="6"/>
    <x v="4"/>
    <x v="5"/>
    <x v="2"/>
    <x v="3"/>
    <s v="Yes"/>
    <m/>
  </r>
  <r>
    <n v="204"/>
    <x v="1"/>
    <x v="0"/>
    <x v="1"/>
    <x v="1"/>
    <x v="0"/>
    <x v="0"/>
    <x v="0"/>
    <x v="0"/>
    <x v="0"/>
    <x v="0"/>
    <x v="0"/>
    <x v="0"/>
    <x v="0"/>
    <x v="0"/>
    <n v="34"/>
    <x v="2"/>
    <x v="47"/>
    <x v="0"/>
    <x v="1"/>
    <s v="English"/>
    <x v="6"/>
    <x v="4"/>
    <x v="6"/>
    <x v="2"/>
    <x v="3"/>
    <s v="Yes"/>
    <m/>
  </r>
  <r>
    <n v="205"/>
    <x v="1"/>
    <x v="0"/>
    <x v="1"/>
    <x v="1"/>
    <x v="0"/>
    <x v="0"/>
    <x v="0"/>
    <x v="0"/>
    <x v="0"/>
    <x v="0"/>
    <x v="0"/>
    <x v="0"/>
    <x v="0"/>
    <x v="0"/>
    <n v="67"/>
    <x v="2"/>
    <x v="47"/>
    <x v="1"/>
    <x v="1"/>
    <s v="English"/>
    <x v="1"/>
    <x v="4"/>
    <x v="2"/>
    <x v="2"/>
    <x v="3"/>
    <s v="Yes"/>
    <m/>
  </r>
  <r>
    <n v="206"/>
    <x v="1"/>
    <x v="0"/>
    <x v="1"/>
    <x v="1"/>
    <x v="0"/>
    <x v="0"/>
    <x v="0"/>
    <x v="0"/>
    <x v="0"/>
    <x v="0"/>
    <x v="0"/>
    <x v="0"/>
    <x v="0"/>
    <x v="0"/>
    <n v="52"/>
    <x v="2"/>
    <x v="61"/>
    <x v="1"/>
    <x v="2"/>
    <s v="English"/>
    <x v="0"/>
    <x v="4"/>
    <x v="0"/>
    <x v="2"/>
    <x v="3"/>
    <s v="Yes"/>
    <m/>
  </r>
  <r>
    <n v="207"/>
    <x v="1"/>
    <x v="0"/>
    <x v="1"/>
    <x v="1"/>
    <x v="0"/>
    <x v="0"/>
    <x v="0"/>
    <x v="0"/>
    <x v="0"/>
    <x v="0"/>
    <x v="0"/>
    <x v="1"/>
    <x v="0"/>
    <x v="0"/>
    <n v="18"/>
    <x v="2"/>
    <x v="62"/>
    <x v="1"/>
    <x v="0"/>
    <s v="English"/>
    <x v="6"/>
    <x v="4"/>
    <x v="0"/>
    <x v="2"/>
    <x v="3"/>
    <s v="Yes"/>
    <m/>
  </r>
  <r>
    <n v="208"/>
    <x v="1"/>
    <x v="0"/>
    <x v="1"/>
    <x v="0"/>
    <x v="0"/>
    <x v="0"/>
    <x v="0"/>
    <x v="0"/>
    <x v="1"/>
    <x v="0"/>
    <x v="0"/>
    <x v="1"/>
    <x v="0"/>
    <x v="0"/>
    <n v="18"/>
    <x v="2"/>
    <x v="62"/>
    <x v="1"/>
    <x v="1"/>
    <s v="English"/>
    <x v="6"/>
    <x v="4"/>
    <x v="0"/>
    <x v="2"/>
    <x v="3"/>
    <s v="Yes"/>
    <m/>
  </r>
  <r>
    <n v="209"/>
    <x v="1"/>
    <x v="0"/>
    <x v="1"/>
    <x v="1"/>
    <x v="0"/>
    <x v="0"/>
    <x v="0"/>
    <x v="0"/>
    <x v="0"/>
    <x v="0"/>
    <x v="0"/>
    <x v="0"/>
    <x v="0"/>
    <x v="0"/>
    <n v="51"/>
    <x v="2"/>
    <x v="63"/>
    <x v="1"/>
    <x v="1"/>
    <s v="English"/>
    <x v="6"/>
    <x v="1"/>
    <x v="0"/>
    <x v="2"/>
    <x v="3"/>
    <s v="Yes"/>
    <m/>
  </r>
  <r>
    <n v="210"/>
    <x v="1"/>
    <x v="0"/>
    <x v="1"/>
    <x v="1"/>
    <x v="0"/>
    <x v="0"/>
    <x v="0"/>
    <x v="0"/>
    <x v="0"/>
    <x v="0"/>
    <x v="0"/>
    <x v="0"/>
    <x v="0"/>
    <x v="1"/>
    <n v="46"/>
    <x v="2"/>
    <x v="58"/>
    <x v="1"/>
    <x v="1"/>
    <s v="English"/>
    <x v="6"/>
    <x v="1"/>
    <x v="0"/>
    <x v="2"/>
    <x v="3"/>
    <s v="Yes"/>
    <m/>
  </r>
  <r>
    <n v="211"/>
    <x v="1"/>
    <x v="0"/>
    <x v="1"/>
    <x v="1"/>
    <x v="0"/>
    <x v="0"/>
    <x v="0"/>
    <x v="0"/>
    <x v="0"/>
    <x v="0"/>
    <x v="0"/>
    <x v="1"/>
    <x v="0"/>
    <x v="1"/>
    <n v="44"/>
    <x v="0"/>
    <x v="64"/>
    <x v="1"/>
    <x v="0"/>
    <s v="English"/>
    <x v="6"/>
    <x v="1"/>
    <x v="0"/>
    <x v="2"/>
    <x v="3"/>
    <s v="Yes"/>
    <m/>
  </r>
  <r>
    <n v="212"/>
    <x v="1"/>
    <x v="0"/>
    <x v="1"/>
    <x v="1"/>
    <x v="0"/>
    <x v="0"/>
    <x v="0"/>
    <x v="0"/>
    <x v="0"/>
    <x v="0"/>
    <x v="0"/>
    <x v="1"/>
    <x v="0"/>
    <x v="0"/>
    <n v="32"/>
    <x v="2"/>
    <x v="54"/>
    <x v="1"/>
    <x v="1"/>
    <s v="English"/>
    <x v="4"/>
    <x v="7"/>
    <x v="0"/>
    <x v="2"/>
    <x v="3"/>
    <s v="Yes"/>
    <m/>
  </r>
  <r>
    <n v="213"/>
    <x v="1"/>
    <x v="0"/>
    <x v="1"/>
    <x v="1"/>
    <x v="0"/>
    <x v="0"/>
    <x v="0"/>
    <x v="0"/>
    <x v="0"/>
    <x v="0"/>
    <x v="0"/>
    <x v="0"/>
    <x v="0"/>
    <x v="1"/>
    <n v="40"/>
    <x v="2"/>
    <x v="54"/>
    <x v="1"/>
    <x v="0"/>
    <s v="English"/>
    <x v="4"/>
    <x v="1"/>
    <x v="0"/>
    <x v="2"/>
    <x v="3"/>
    <s v="Yes"/>
    <m/>
  </r>
  <r>
    <n v="214"/>
    <x v="1"/>
    <x v="0"/>
    <x v="1"/>
    <x v="1"/>
    <x v="0"/>
    <x v="0"/>
    <x v="0"/>
    <x v="0"/>
    <x v="0"/>
    <x v="0"/>
    <x v="0"/>
    <x v="1"/>
    <x v="0"/>
    <x v="0"/>
    <n v="37"/>
    <x v="2"/>
    <x v="54"/>
    <x v="1"/>
    <x v="1"/>
    <m/>
    <x v="4"/>
    <x v="0"/>
    <x v="0"/>
    <x v="2"/>
    <x v="3"/>
    <s v="Yes"/>
    <m/>
  </r>
  <r>
    <n v="215"/>
    <x v="1"/>
    <x v="0"/>
    <x v="1"/>
    <x v="1"/>
    <x v="0"/>
    <x v="0"/>
    <x v="0"/>
    <x v="0"/>
    <x v="0"/>
    <x v="1"/>
    <x v="0"/>
    <x v="1"/>
    <x v="0"/>
    <x v="1"/>
    <n v="40"/>
    <x v="2"/>
    <x v="54"/>
    <x v="1"/>
    <x v="1"/>
    <s v="English"/>
    <x v="4"/>
    <x v="1"/>
    <x v="0"/>
    <x v="2"/>
    <x v="3"/>
    <s v="Yes"/>
    <m/>
  </r>
  <r>
    <n v="216"/>
    <x v="1"/>
    <x v="0"/>
    <x v="1"/>
    <x v="1"/>
    <x v="0"/>
    <x v="0"/>
    <x v="0"/>
    <x v="0"/>
    <x v="0"/>
    <x v="0"/>
    <x v="0"/>
    <x v="0"/>
    <x v="0"/>
    <x v="0"/>
    <n v="39"/>
    <x v="2"/>
    <x v="54"/>
    <x v="0"/>
    <x v="0"/>
    <s v="English"/>
    <x v="4"/>
    <x v="0"/>
    <x v="6"/>
    <x v="0"/>
    <x v="3"/>
    <m/>
    <m/>
  </r>
  <r>
    <n v="217"/>
    <x v="0"/>
    <x v="0"/>
    <x v="1"/>
    <x v="1"/>
    <x v="1"/>
    <x v="1"/>
    <x v="0"/>
    <x v="0"/>
    <x v="0"/>
    <x v="0"/>
    <x v="0"/>
    <x v="1"/>
    <x v="0"/>
    <x v="1"/>
    <n v="52"/>
    <x v="2"/>
    <x v="58"/>
    <x v="1"/>
    <x v="1"/>
    <s v="English"/>
    <x v="6"/>
    <x v="1"/>
    <x v="0"/>
    <x v="2"/>
    <x v="3"/>
    <s v="Yes"/>
    <m/>
  </r>
  <r>
    <n v="218"/>
    <x v="1"/>
    <x v="0"/>
    <x v="1"/>
    <x v="0"/>
    <x v="0"/>
    <x v="0"/>
    <x v="0"/>
    <x v="0"/>
    <x v="0"/>
    <x v="0"/>
    <x v="0"/>
    <x v="1"/>
    <x v="1"/>
    <x v="0"/>
    <n v="39"/>
    <x v="2"/>
    <x v="65"/>
    <x v="1"/>
    <x v="1"/>
    <s v="English"/>
    <x v="5"/>
    <x v="1"/>
    <x v="0"/>
    <x v="2"/>
    <x v="3"/>
    <s v="Yes"/>
    <m/>
  </r>
  <r>
    <n v="219"/>
    <x v="1"/>
    <x v="0"/>
    <x v="1"/>
    <x v="0"/>
    <x v="1"/>
    <x v="0"/>
    <x v="0"/>
    <x v="0"/>
    <x v="0"/>
    <x v="0"/>
    <x v="0"/>
    <x v="1"/>
    <x v="0"/>
    <x v="0"/>
    <n v="18"/>
    <x v="2"/>
    <x v="62"/>
    <x v="1"/>
    <x v="1"/>
    <m/>
    <x v="4"/>
    <x v="4"/>
    <x v="6"/>
    <x v="2"/>
    <x v="3"/>
    <s v="Yes"/>
    <m/>
  </r>
  <r>
    <n v="220"/>
    <x v="1"/>
    <x v="0"/>
    <x v="1"/>
    <x v="1"/>
    <x v="0"/>
    <x v="0"/>
    <x v="0"/>
    <x v="0"/>
    <x v="0"/>
    <x v="0"/>
    <x v="0"/>
    <x v="0"/>
    <x v="0"/>
    <x v="0"/>
    <n v="47"/>
    <x v="2"/>
    <x v="62"/>
    <x v="1"/>
    <x v="1"/>
    <s v="English"/>
    <x v="6"/>
    <x v="7"/>
    <x v="0"/>
    <x v="2"/>
    <x v="3"/>
    <s v="Yes"/>
    <m/>
  </r>
  <r>
    <n v="221"/>
    <x v="1"/>
    <x v="0"/>
    <x v="1"/>
    <x v="1"/>
    <x v="0"/>
    <x v="0"/>
    <x v="0"/>
    <x v="0"/>
    <x v="0"/>
    <x v="0"/>
    <x v="0"/>
    <x v="0"/>
    <x v="0"/>
    <x v="1"/>
    <n v="47"/>
    <x v="2"/>
    <x v="66"/>
    <x v="1"/>
    <x v="1"/>
    <s v="English"/>
    <x v="6"/>
    <x v="1"/>
    <x v="0"/>
    <x v="2"/>
    <x v="3"/>
    <s v="Yes"/>
    <m/>
  </r>
  <r>
    <n v="222"/>
    <x v="0"/>
    <x v="0"/>
    <x v="1"/>
    <x v="1"/>
    <x v="0"/>
    <x v="0"/>
    <x v="0"/>
    <x v="0"/>
    <x v="0"/>
    <x v="0"/>
    <x v="0"/>
    <x v="1"/>
    <x v="1"/>
    <x v="1"/>
    <n v="47"/>
    <x v="2"/>
    <x v="62"/>
    <x v="1"/>
    <x v="1"/>
    <s v="English"/>
    <x v="6"/>
    <x v="1"/>
    <x v="0"/>
    <x v="2"/>
    <x v="3"/>
    <s v="Yes"/>
    <m/>
  </r>
  <r>
    <n v="223"/>
    <x v="1"/>
    <x v="0"/>
    <x v="1"/>
    <x v="1"/>
    <x v="0"/>
    <x v="0"/>
    <x v="0"/>
    <x v="0"/>
    <x v="0"/>
    <x v="0"/>
    <x v="0"/>
    <x v="1"/>
    <x v="0"/>
    <x v="0"/>
    <n v="35"/>
    <x v="2"/>
    <x v="62"/>
    <x v="1"/>
    <x v="1"/>
    <s v="English"/>
    <x v="6"/>
    <x v="1"/>
    <x v="0"/>
    <x v="2"/>
    <x v="3"/>
    <s v="Yes"/>
    <m/>
  </r>
  <r>
    <n v="224"/>
    <x v="1"/>
    <x v="0"/>
    <x v="0"/>
    <x v="0"/>
    <x v="0"/>
    <x v="0"/>
    <x v="1"/>
    <x v="0"/>
    <x v="0"/>
    <x v="1"/>
    <x v="0"/>
    <x v="0"/>
    <x v="1"/>
    <x v="0"/>
    <n v="18"/>
    <x v="2"/>
    <x v="54"/>
    <x v="1"/>
    <x v="1"/>
    <s v="English"/>
    <x v="6"/>
    <x v="3"/>
    <x v="5"/>
    <x v="2"/>
    <x v="3"/>
    <s v="Yes"/>
    <m/>
  </r>
  <r>
    <n v="225"/>
    <x v="1"/>
    <x v="1"/>
    <x v="1"/>
    <x v="0"/>
    <x v="0"/>
    <x v="0"/>
    <x v="0"/>
    <x v="1"/>
    <x v="0"/>
    <x v="0"/>
    <x v="0"/>
    <x v="1"/>
    <x v="0"/>
    <x v="0"/>
    <n v="47"/>
    <x v="2"/>
    <x v="63"/>
    <x v="1"/>
    <x v="1"/>
    <s v="English"/>
    <x v="2"/>
    <x v="0"/>
    <x v="0"/>
    <x v="2"/>
    <x v="3"/>
    <s v="Yes"/>
    <m/>
  </r>
  <r>
    <n v="226"/>
    <x v="1"/>
    <x v="0"/>
    <x v="1"/>
    <x v="0"/>
    <x v="0"/>
    <x v="0"/>
    <x v="1"/>
    <x v="1"/>
    <x v="0"/>
    <x v="1"/>
    <x v="0"/>
    <x v="0"/>
    <x v="1"/>
    <x v="0"/>
    <n v="37"/>
    <x v="2"/>
    <x v="54"/>
    <x v="1"/>
    <x v="1"/>
    <s v="English"/>
    <x v="5"/>
    <x v="1"/>
    <x v="0"/>
    <x v="2"/>
    <x v="3"/>
    <s v="Yes"/>
    <m/>
  </r>
  <r>
    <n v="227"/>
    <x v="1"/>
    <x v="0"/>
    <x v="0"/>
    <x v="1"/>
    <x v="0"/>
    <x v="0"/>
    <x v="0"/>
    <x v="0"/>
    <x v="0"/>
    <x v="1"/>
    <x v="0"/>
    <x v="1"/>
    <x v="0"/>
    <x v="1"/>
    <n v="23"/>
    <x v="2"/>
    <x v="63"/>
    <x v="1"/>
    <x v="1"/>
    <s v="English"/>
    <x v="2"/>
    <x v="7"/>
    <x v="5"/>
    <x v="2"/>
    <x v="3"/>
    <s v="Yes"/>
    <m/>
  </r>
  <r>
    <n v="228"/>
    <x v="1"/>
    <x v="0"/>
    <x v="1"/>
    <x v="1"/>
    <x v="0"/>
    <x v="0"/>
    <x v="0"/>
    <x v="0"/>
    <x v="0"/>
    <x v="0"/>
    <x v="0"/>
    <x v="0"/>
    <x v="0"/>
    <x v="0"/>
    <m/>
    <x v="2"/>
    <x v="54"/>
    <x v="2"/>
    <x v="0"/>
    <s v="English"/>
    <x v="3"/>
    <x v="6"/>
    <x v="0"/>
    <x v="2"/>
    <x v="3"/>
    <s v="Yes"/>
    <m/>
  </r>
  <r>
    <n v="229"/>
    <x v="1"/>
    <x v="0"/>
    <x v="1"/>
    <x v="1"/>
    <x v="0"/>
    <x v="0"/>
    <x v="0"/>
    <x v="0"/>
    <x v="0"/>
    <x v="0"/>
    <x v="0"/>
    <x v="1"/>
    <x v="0"/>
    <x v="0"/>
    <m/>
    <x v="2"/>
    <x v="54"/>
    <x v="1"/>
    <x v="1"/>
    <s v="English"/>
    <x v="3"/>
    <x v="6"/>
    <x v="0"/>
    <x v="2"/>
    <x v="3"/>
    <s v="Yes"/>
    <m/>
  </r>
  <r>
    <n v="230"/>
    <x v="1"/>
    <x v="0"/>
    <x v="1"/>
    <x v="0"/>
    <x v="0"/>
    <x v="0"/>
    <x v="0"/>
    <x v="0"/>
    <x v="0"/>
    <x v="0"/>
    <x v="0"/>
    <x v="0"/>
    <x v="0"/>
    <x v="0"/>
    <n v="38"/>
    <x v="0"/>
    <x v="9"/>
    <x v="1"/>
    <x v="1"/>
    <s v="English"/>
    <x v="6"/>
    <x v="1"/>
    <x v="0"/>
    <x v="2"/>
    <x v="3"/>
    <s v="Yes"/>
    <m/>
  </r>
  <r>
    <n v="231"/>
    <x v="1"/>
    <x v="0"/>
    <x v="1"/>
    <x v="1"/>
    <x v="0"/>
    <x v="0"/>
    <x v="1"/>
    <x v="0"/>
    <x v="0"/>
    <x v="0"/>
    <x v="0"/>
    <x v="0"/>
    <x v="0"/>
    <x v="0"/>
    <n v="48"/>
    <x v="2"/>
    <x v="58"/>
    <x v="1"/>
    <x v="1"/>
    <s v="English"/>
    <x v="6"/>
    <x v="1"/>
    <x v="0"/>
    <x v="2"/>
    <x v="3"/>
    <s v="Yes"/>
    <m/>
  </r>
  <r>
    <n v="232"/>
    <x v="0"/>
    <x v="0"/>
    <x v="0"/>
    <x v="0"/>
    <x v="0"/>
    <x v="0"/>
    <x v="0"/>
    <x v="0"/>
    <x v="0"/>
    <x v="0"/>
    <x v="0"/>
    <x v="0"/>
    <x v="0"/>
    <x v="0"/>
    <n v="35"/>
    <x v="2"/>
    <x v="47"/>
    <x v="5"/>
    <x v="1"/>
    <s v="English"/>
    <x v="4"/>
    <x v="7"/>
    <x v="1"/>
    <x v="2"/>
    <x v="3"/>
    <s v="Yes"/>
    <m/>
  </r>
  <r>
    <n v="233"/>
    <x v="1"/>
    <x v="0"/>
    <x v="1"/>
    <x v="0"/>
    <x v="0"/>
    <x v="0"/>
    <x v="0"/>
    <x v="0"/>
    <x v="0"/>
    <x v="0"/>
    <x v="0"/>
    <x v="1"/>
    <x v="0"/>
    <x v="1"/>
    <n v="40"/>
    <x v="2"/>
    <x v="47"/>
    <x v="5"/>
    <x v="1"/>
    <s v="English, Other"/>
    <x v="0"/>
    <x v="7"/>
    <x v="0"/>
    <x v="2"/>
    <x v="3"/>
    <s v="Yes"/>
    <m/>
  </r>
  <r>
    <n v="234"/>
    <x v="1"/>
    <x v="0"/>
    <x v="1"/>
    <x v="0"/>
    <x v="0"/>
    <x v="0"/>
    <x v="0"/>
    <x v="0"/>
    <x v="1"/>
    <x v="0"/>
    <x v="0"/>
    <x v="1"/>
    <x v="0"/>
    <x v="1"/>
    <n v="57"/>
    <x v="2"/>
    <x v="28"/>
    <x v="1"/>
    <x v="1"/>
    <s v="English"/>
    <x v="6"/>
    <x v="7"/>
    <x v="0"/>
    <x v="2"/>
    <x v="3"/>
    <s v="Yes"/>
    <m/>
  </r>
  <r>
    <n v="235"/>
    <x v="1"/>
    <x v="0"/>
    <x v="1"/>
    <x v="0"/>
    <x v="0"/>
    <x v="0"/>
    <x v="0"/>
    <x v="0"/>
    <x v="0"/>
    <x v="0"/>
    <x v="0"/>
    <x v="0"/>
    <x v="0"/>
    <x v="1"/>
    <n v="55"/>
    <x v="2"/>
    <x v="67"/>
    <x v="2"/>
    <x v="0"/>
    <m/>
    <x v="3"/>
    <x v="2"/>
    <x v="3"/>
    <x v="0"/>
    <x v="3"/>
    <m/>
    <m/>
  </r>
  <r>
    <n v="236"/>
    <x v="1"/>
    <x v="1"/>
    <x v="0"/>
    <x v="0"/>
    <x v="0"/>
    <x v="1"/>
    <x v="0"/>
    <x v="0"/>
    <x v="1"/>
    <x v="0"/>
    <x v="0"/>
    <x v="0"/>
    <x v="0"/>
    <x v="1"/>
    <n v="52"/>
    <x v="2"/>
    <x v="68"/>
    <x v="5"/>
    <x v="1"/>
    <s v="English, Chinese"/>
    <x v="0"/>
    <x v="8"/>
    <x v="0"/>
    <x v="2"/>
    <x v="3"/>
    <s v="Yes"/>
    <m/>
  </r>
  <r>
    <n v="237"/>
    <x v="1"/>
    <x v="0"/>
    <x v="1"/>
    <x v="0"/>
    <x v="0"/>
    <x v="1"/>
    <x v="0"/>
    <x v="1"/>
    <x v="0"/>
    <x v="0"/>
    <x v="0"/>
    <x v="0"/>
    <x v="0"/>
    <x v="0"/>
    <n v="37"/>
    <x v="0"/>
    <x v="3"/>
    <x v="2"/>
    <x v="2"/>
    <s v="English"/>
    <x v="5"/>
    <x v="7"/>
    <x v="0"/>
    <x v="2"/>
    <x v="3"/>
    <s v="Yes"/>
    <m/>
  </r>
  <r>
    <n v="238"/>
    <x v="1"/>
    <x v="0"/>
    <x v="1"/>
    <x v="1"/>
    <x v="0"/>
    <x v="0"/>
    <x v="0"/>
    <x v="0"/>
    <x v="0"/>
    <x v="0"/>
    <x v="0"/>
    <x v="0"/>
    <x v="0"/>
    <x v="1"/>
    <n v="26"/>
    <x v="2"/>
    <x v="53"/>
    <x v="1"/>
    <x v="1"/>
    <s v="English"/>
    <x v="5"/>
    <x v="7"/>
    <x v="0"/>
    <x v="2"/>
    <x v="3"/>
    <s v="Yes"/>
    <m/>
  </r>
  <r>
    <n v="239"/>
    <x v="1"/>
    <x v="0"/>
    <x v="1"/>
    <x v="1"/>
    <x v="0"/>
    <x v="0"/>
    <x v="0"/>
    <x v="0"/>
    <x v="0"/>
    <x v="0"/>
    <x v="0"/>
    <x v="1"/>
    <x v="0"/>
    <x v="0"/>
    <n v="27"/>
    <x v="2"/>
    <x v="43"/>
    <x v="2"/>
    <x v="1"/>
    <s v="English"/>
    <x v="5"/>
    <x v="7"/>
    <x v="0"/>
    <x v="2"/>
    <x v="3"/>
    <s v="Yes"/>
    <m/>
  </r>
  <r>
    <n v="240"/>
    <x v="1"/>
    <x v="0"/>
    <x v="1"/>
    <x v="1"/>
    <x v="0"/>
    <x v="0"/>
    <x v="0"/>
    <x v="0"/>
    <x v="0"/>
    <x v="0"/>
    <x v="0"/>
    <x v="0"/>
    <x v="0"/>
    <x v="1"/>
    <m/>
    <x v="2"/>
    <x v="69"/>
    <x v="1"/>
    <x v="1"/>
    <s v="English"/>
    <x v="3"/>
    <x v="1"/>
    <x v="0"/>
    <x v="2"/>
    <x v="3"/>
    <s v="Yes"/>
    <m/>
  </r>
  <r>
    <n v="241"/>
    <x v="0"/>
    <x v="0"/>
    <x v="1"/>
    <x v="0"/>
    <x v="0"/>
    <x v="0"/>
    <x v="0"/>
    <x v="0"/>
    <x v="0"/>
    <x v="0"/>
    <x v="0"/>
    <x v="1"/>
    <x v="0"/>
    <x v="0"/>
    <n v="26"/>
    <x v="2"/>
    <x v="50"/>
    <x v="1"/>
    <x v="1"/>
    <s v="English"/>
    <x v="0"/>
    <x v="7"/>
    <x v="0"/>
    <x v="2"/>
    <x v="3"/>
    <s v="Yes"/>
    <m/>
  </r>
  <r>
    <n v="242"/>
    <x v="1"/>
    <x v="0"/>
    <x v="1"/>
    <x v="1"/>
    <x v="0"/>
    <x v="0"/>
    <x v="0"/>
    <x v="0"/>
    <x v="0"/>
    <x v="0"/>
    <x v="0"/>
    <x v="0"/>
    <x v="0"/>
    <x v="0"/>
    <n v="43"/>
    <x v="2"/>
    <x v="70"/>
    <x v="1"/>
    <x v="1"/>
    <s v="English"/>
    <x v="6"/>
    <x v="1"/>
    <x v="0"/>
    <x v="2"/>
    <x v="3"/>
    <s v="Yes"/>
    <m/>
  </r>
  <r>
    <n v="243"/>
    <x v="1"/>
    <x v="0"/>
    <x v="1"/>
    <x v="1"/>
    <x v="0"/>
    <x v="0"/>
    <x v="0"/>
    <x v="0"/>
    <x v="0"/>
    <x v="0"/>
    <x v="0"/>
    <x v="1"/>
    <x v="0"/>
    <x v="0"/>
    <n v="37"/>
    <x v="2"/>
    <x v="71"/>
    <x v="1"/>
    <x v="1"/>
    <s v="English"/>
    <x v="6"/>
    <x v="1"/>
    <x v="0"/>
    <x v="2"/>
    <x v="3"/>
    <s v="Yes"/>
    <m/>
  </r>
  <r>
    <n v="244"/>
    <x v="1"/>
    <x v="0"/>
    <x v="1"/>
    <x v="0"/>
    <x v="0"/>
    <x v="0"/>
    <x v="0"/>
    <x v="0"/>
    <x v="0"/>
    <x v="0"/>
    <x v="0"/>
    <x v="0"/>
    <x v="0"/>
    <x v="1"/>
    <n v="48"/>
    <x v="2"/>
    <x v="72"/>
    <x v="1"/>
    <x v="1"/>
    <s v="English"/>
    <x v="5"/>
    <x v="8"/>
    <x v="6"/>
    <x v="2"/>
    <x v="3"/>
    <s v="Yes"/>
    <m/>
  </r>
  <r>
    <n v="245"/>
    <x v="1"/>
    <x v="0"/>
    <x v="1"/>
    <x v="0"/>
    <x v="0"/>
    <x v="0"/>
    <x v="1"/>
    <x v="0"/>
    <x v="0"/>
    <x v="1"/>
    <x v="0"/>
    <x v="1"/>
    <x v="0"/>
    <x v="0"/>
    <n v="38"/>
    <x v="2"/>
    <x v="54"/>
    <x v="1"/>
    <x v="1"/>
    <s v="English"/>
    <x v="6"/>
    <x v="1"/>
    <x v="6"/>
    <x v="2"/>
    <x v="3"/>
    <s v="Yes"/>
    <m/>
  </r>
  <r>
    <n v="246"/>
    <x v="1"/>
    <x v="0"/>
    <x v="1"/>
    <x v="1"/>
    <x v="0"/>
    <x v="0"/>
    <x v="0"/>
    <x v="0"/>
    <x v="0"/>
    <x v="0"/>
    <x v="0"/>
    <x v="1"/>
    <x v="0"/>
    <x v="0"/>
    <n v="18"/>
    <x v="2"/>
    <x v="68"/>
    <x v="1"/>
    <x v="1"/>
    <s v="English"/>
    <x v="3"/>
    <x v="4"/>
    <x v="5"/>
    <x v="2"/>
    <x v="3"/>
    <s v="Yes"/>
    <m/>
  </r>
  <r>
    <n v="247"/>
    <x v="1"/>
    <x v="0"/>
    <x v="1"/>
    <x v="1"/>
    <x v="0"/>
    <x v="0"/>
    <x v="0"/>
    <x v="0"/>
    <x v="0"/>
    <x v="0"/>
    <x v="0"/>
    <x v="1"/>
    <x v="0"/>
    <x v="0"/>
    <n v="55"/>
    <x v="2"/>
    <x v="58"/>
    <x v="1"/>
    <x v="1"/>
    <s v="English"/>
    <x v="6"/>
    <x v="7"/>
    <x v="0"/>
    <x v="2"/>
    <x v="3"/>
    <s v="Yes"/>
    <m/>
  </r>
  <r>
    <n v="248"/>
    <x v="1"/>
    <x v="0"/>
    <x v="1"/>
    <x v="1"/>
    <x v="0"/>
    <x v="0"/>
    <x v="0"/>
    <x v="0"/>
    <x v="0"/>
    <x v="0"/>
    <x v="0"/>
    <x v="0"/>
    <x v="0"/>
    <x v="0"/>
    <n v="59"/>
    <x v="2"/>
    <x v="68"/>
    <x v="1"/>
    <x v="1"/>
    <s v="English"/>
    <x v="6"/>
    <x v="7"/>
    <x v="0"/>
    <x v="2"/>
    <x v="3"/>
    <s v="Yes"/>
    <m/>
  </r>
  <r>
    <n v="249"/>
    <x v="1"/>
    <x v="0"/>
    <x v="1"/>
    <x v="0"/>
    <x v="0"/>
    <x v="0"/>
    <x v="0"/>
    <x v="0"/>
    <x v="0"/>
    <x v="0"/>
    <x v="0"/>
    <x v="0"/>
    <x v="0"/>
    <x v="0"/>
    <n v="18"/>
    <x v="2"/>
    <x v="68"/>
    <x v="1"/>
    <x v="1"/>
    <s v="English"/>
    <x v="3"/>
    <x v="4"/>
    <x v="5"/>
    <x v="2"/>
    <x v="3"/>
    <s v="Yes"/>
    <m/>
  </r>
  <r>
    <n v="250"/>
    <x v="1"/>
    <x v="0"/>
    <x v="1"/>
    <x v="1"/>
    <x v="0"/>
    <x v="0"/>
    <x v="0"/>
    <x v="0"/>
    <x v="0"/>
    <x v="0"/>
    <x v="0"/>
    <x v="1"/>
    <x v="0"/>
    <x v="0"/>
    <n v="25"/>
    <x v="2"/>
    <x v="54"/>
    <x v="1"/>
    <x v="1"/>
    <s v="English"/>
    <x v="6"/>
    <x v="7"/>
    <x v="0"/>
    <x v="2"/>
    <x v="3"/>
    <s v="Yes"/>
    <m/>
  </r>
  <r>
    <n v="251"/>
    <x v="0"/>
    <x v="0"/>
    <x v="1"/>
    <x v="1"/>
    <x v="0"/>
    <x v="0"/>
    <x v="0"/>
    <x v="0"/>
    <x v="0"/>
    <x v="1"/>
    <x v="0"/>
    <x v="0"/>
    <x v="0"/>
    <x v="1"/>
    <n v="49"/>
    <x v="2"/>
    <x v="71"/>
    <x v="1"/>
    <x v="1"/>
    <s v="English"/>
    <x v="6"/>
    <x v="8"/>
    <x v="6"/>
    <x v="2"/>
    <x v="3"/>
    <s v="Yes"/>
    <m/>
  </r>
  <r>
    <n v="252"/>
    <x v="1"/>
    <x v="0"/>
    <x v="1"/>
    <x v="1"/>
    <x v="0"/>
    <x v="0"/>
    <x v="0"/>
    <x v="0"/>
    <x v="0"/>
    <x v="0"/>
    <x v="0"/>
    <x v="1"/>
    <x v="0"/>
    <x v="1"/>
    <n v="41"/>
    <x v="0"/>
    <x v="73"/>
    <x v="2"/>
    <x v="2"/>
    <s v="English"/>
    <x v="6"/>
    <x v="8"/>
    <x v="0"/>
    <x v="2"/>
    <x v="3"/>
    <s v="Yes"/>
    <m/>
  </r>
  <r>
    <n v="253"/>
    <x v="1"/>
    <x v="0"/>
    <x v="1"/>
    <x v="1"/>
    <x v="0"/>
    <x v="0"/>
    <x v="0"/>
    <x v="0"/>
    <x v="0"/>
    <x v="0"/>
    <x v="0"/>
    <x v="0"/>
    <x v="0"/>
    <x v="0"/>
    <n v="34"/>
    <x v="2"/>
    <x v="74"/>
    <x v="1"/>
    <x v="0"/>
    <s v="English"/>
    <x v="5"/>
    <x v="6"/>
    <x v="0"/>
    <x v="2"/>
    <x v="3"/>
    <s v="Yes"/>
    <m/>
  </r>
  <r>
    <n v="254"/>
    <x v="1"/>
    <x v="0"/>
    <x v="1"/>
    <x v="1"/>
    <x v="0"/>
    <x v="0"/>
    <x v="0"/>
    <x v="0"/>
    <x v="0"/>
    <x v="0"/>
    <x v="0"/>
    <x v="1"/>
    <x v="0"/>
    <x v="0"/>
    <n v="70"/>
    <x v="2"/>
    <x v="75"/>
    <x v="1"/>
    <x v="1"/>
    <s v="English"/>
    <x v="3"/>
    <x v="0"/>
    <x v="0"/>
    <x v="0"/>
    <x v="3"/>
    <m/>
    <m/>
  </r>
  <r>
    <n v="255"/>
    <x v="1"/>
    <x v="0"/>
    <x v="1"/>
    <x v="1"/>
    <x v="0"/>
    <x v="0"/>
    <x v="0"/>
    <x v="0"/>
    <x v="0"/>
    <x v="0"/>
    <x v="0"/>
    <x v="1"/>
    <x v="0"/>
    <x v="1"/>
    <n v="47"/>
    <x v="2"/>
    <x v="54"/>
    <x v="1"/>
    <x v="1"/>
    <s v="English"/>
    <x v="3"/>
    <x v="7"/>
    <x v="0"/>
    <x v="2"/>
    <x v="3"/>
    <s v="Yes"/>
    <m/>
  </r>
  <r>
    <n v="256"/>
    <x v="1"/>
    <x v="0"/>
    <x v="1"/>
    <x v="1"/>
    <x v="1"/>
    <x v="0"/>
    <x v="0"/>
    <x v="0"/>
    <x v="0"/>
    <x v="0"/>
    <x v="0"/>
    <x v="0"/>
    <x v="0"/>
    <x v="1"/>
    <n v="43"/>
    <x v="2"/>
    <x v="28"/>
    <x v="1"/>
    <x v="1"/>
    <s v="Italian"/>
    <x v="0"/>
    <x v="6"/>
    <x v="0"/>
    <x v="2"/>
    <x v="3"/>
    <s v="Yes"/>
    <m/>
  </r>
  <r>
    <n v="257"/>
    <x v="1"/>
    <x v="0"/>
    <x v="1"/>
    <x v="0"/>
    <x v="0"/>
    <x v="0"/>
    <x v="0"/>
    <x v="0"/>
    <x v="0"/>
    <x v="0"/>
    <x v="0"/>
    <x v="1"/>
    <x v="0"/>
    <x v="0"/>
    <n v="53"/>
    <x v="2"/>
    <x v="58"/>
    <x v="1"/>
    <x v="2"/>
    <s v="English, Spanish"/>
    <x v="6"/>
    <x v="0"/>
    <x v="0"/>
    <x v="2"/>
    <x v="3"/>
    <s v="Yes"/>
    <m/>
  </r>
  <r>
    <n v="258"/>
    <x v="1"/>
    <x v="0"/>
    <x v="1"/>
    <x v="0"/>
    <x v="0"/>
    <x v="0"/>
    <x v="0"/>
    <x v="0"/>
    <x v="0"/>
    <x v="0"/>
    <x v="0"/>
    <x v="1"/>
    <x v="0"/>
    <x v="1"/>
    <n v="58"/>
    <x v="2"/>
    <x v="68"/>
    <x v="1"/>
    <x v="1"/>
    <s v="English"/>
    <x v="3"/>
    <x v="0"/>
    <x v="0"/>
    <x v="2"/>
    <x v="3"/>
    <s v="Yes"/>
    <m/>
  </r>
  <r>
    <n v="259"/>
    <x v="0"/>
    <x v="0"/>
    <x v="1"/>
    <x v="1"/>
    <x v="0"/>
    <x v="0"/>
    <x v="0"/>
    <x v="0"/>
    <x v="0"/>
    <x v="1"/>
    <x v="0"/>
    <x v="1"/>
    <x v="0"/>
    <x v="0"/>
    <n v="36"/>
    <x v="2"/>
    <x v="46"/>
    <x v="1"/>
    <x v="1"/>
    <s v="English, Spanish"/>
    <x v="5"/>
    <x v="7"/>
    <x v="0"/>
    <x v="2"/>
    <x v="3"/>
    <s v="Yes"/>
    <m/>
  </r>
  <r>
    <n v="260"/>
    <x v="1"/>
    <x v="0"/>
    <x v="0"/>
    <x v="1"/>
    <x v="0"/>
    <x v="0"/>
    <x v="0"/>
    <x v="0"/>
    <x v="0"/>
    <x v="0"/>
    <x v="0"/>
    <x v="0"/>
    <x v="0"/>
    <x v="0"/>
    <n v="74"/>
    <x v="2"/>
    <x v="76"/>
    <x v="1"/>
    <x v="1"/>
    <s v="English"/>
    <x v="6"/>
    <x v="7"/>
    <x v="2"/>
    <x v="2"/>
    <x v="3"/>
    <s v="Yes"/>
    <m/>
  </r>
  <r>
    <n v="261"/>
    <x v="1"/>
    <x v="0"/>
    <x v="1"/>
    <x v="1"/>
    <x v="0"/>
    <x v="0"/>
    <x v="0"/>
    <x v="0"/>
    <x v="0"/>
    <x v="0"/>
    <x v="0"/>
    <x v="1"/>
    <x v="0"/>
    <x v="1"/>
    <n v="29"/>
    <x v="2"/>
    <x v="43"/>
    <x v="1"/>
    <x v="1"/>
    <s v="English"/>
    <x v="6"/>
    <x v="1"/>
    <x v="0"/>
    <x v="2"/>
    <x v="3"/>
    <s v="Yes"/>
    <m/>
  </r>
  <r>
    <n v="262"/>
    <x v="1"/>
    <x v="0"/>
    <x v="1"/>
    <x v="1"/>
    <x v="0"/>
    <x v="0"/>
    <x v="0"/>
    <x v="0"/>
    <x v="0"/>
    <x v="0"/>
    <x v="0"/>
    <x v="1"/>
    <x v="1"/>
    <x v="1"/>
    <n v="28"/>
    <x v="0"/>
    <x v="7"/>
    <x v="1"/>
    <x v="1"/>
    <s v="English"/>
    <x v="6"/>
    <x v="1"/>
    <x v="0"/>
    <x v="2"/>
    <x v="3"/>
    <s v="Yes"/>
    <m/>
  </r>
  <r>
    <n v="263"/>
    <x v="0"/>
    <x v="0"/>
    <x v="1"/>
    <x v="1"/>
    <x v="0"/>
    <x v="0"/>
    <x v="0"/>
    <x v="0"/>
    <x v="0"/>
    <x v="0"/>
    <x v="0"/>
    <x v="0"/>
    <x v="0"/>
    <x v="0"/>
    <n v="29"/>
    <x v="1"/>
    <x v="77"/>
    <x v="5"/>
    <x v="1"/>
    <s v="English, Korean"/>
    <x v="5"/>
    <x v="7"/>
    <x v="0"/>
    <x v="2"/>
    <x v="3"/>
    <s v="Yes"/>
    <m/>
  </r>
  <r>
    <n v="264"/>
    <x v="1"/>
    <x v="0"/>
    <x v="1"/>
    <x v="0"/>
    <x v="0"/>
    <x v="0"/>
    <x v="0"/>
    <x v="0"/>
    <x v="0"/>
    <x v="0"/>
    <x v="0"/>
    <x v="0"/>
    <x v="0"/>
    <x v="0"/>
    <n v="29"/>
    <x v="2"/>
    <x v="78"/>
    <x v="1"/>
    <x v="1"/>
    <s v="English"/>
    <x v="5"/>
    <x v="1"/>
    <x v="0"/>
    <x v="2"/>
    <x v="3"/>
    <s v="Yes"/>
    <m/>
  </r>
  <r>
    <n v="265"/>
    <x v="1"/>
    <x v="0"/>
    <x v="1"/>
    <x v="0"/>
    <x v="0"/>
    <x v="0"/>
    <x v="0"/>
    <x v="0"/>
    <x v="0"/>
    <x v="0"/>
    <x v="0"/>
    <x v="0"/>
    <x v="0"/>
    <x v="0"/>
    <n v="35"/>
    <x v="2"/>
    <x v="79"/>
    <x v="1"/>
    <x v="1"/>
    <s v="English"/>
    <x v="6"/>
    <x v="7"/>
    <x v="0"/>
    <x v="2"/>
    <x v="3"/>
    <s v="Yes"/>
    <m/>
  </r>
  <r>
    <n v="266"/>
    <x v="1"/>
    <x v="0"/>
    <x v="1"/>
    <x v="0"/>
    <x v="0"/>
    <x v="0"/>
    <x v="0"/>
    <x v="0"/>
    <x v="0"/>
    <x v="0"/>
    <x v="0"/>
    <x v="1"/>
    <x v="0"/>
    <x v="1"/>
    <n v="29"/>
    <x v="0"/>
    <x v="80"/>
    <x v="1"/>
    <x v="1"/>
    <s v="English"/>
    <x v="0"/>
    <x v="1"/>
    <x v="0"/>
    <x v="2"/>
    <x v="3"/>
    <s v="Yes"/>
    <m/>
  </r>
  <r>
    <n v="267"/>
    <x v="1"/>
    <x v="0"/>
    <x v="1"/>
    <x v="1"/>
    <x v="0"/>
    <x v="0"/>
    <x v="0"/>
    <x v="0"/>
    <x v="0"/>
    <x v="0"/>
    <x v="0"/>
    <x v="0"/>
    <x v="0"/>
    <x v="0"/>
    <n v="53"/>
    <x v="1"/>
    <x v="81"/>
    <x v="2"/>
    <x v="2"/>
    <s v="English, Spanish"/>
    <x v="5"/>
    <x v="1"/>
    <x v="0"/>
    <x v="2"/>
    <x v="3"/>
    <s v="Yes"/>
    <m/>
  </r>
  <r>
    <n v="268"/>
    <x v="1"/>
    <x v="0"/>
    <x v="1"/>
    <x v="1"/>
    <x v="0"/>
    <x v="1"/>
    <x v="0"/>
    <x v="0"/>
    <x v="0"/>
    <x v="0"/>
    <x v="0"/>
    <x v="0"/>
    <x v="0"/>
    <x v="0"/>
    <n v="37"/>
    <x v="2"/>
    <x v="82"/>
    <x v="1"/>
    <x v="2"/>
    <s v="English"/>
    <x v="2"/>
    <x v="7"/>
    <x v="0"/>
    <x v="2"/>
    <x v="3"/>
    <s v="Yes"/>
    <m/>
  </r>
  <r>
    <n v="269"/>
    <x v="1"/>
    <x v="0"/>
    <x v="1"/>
    <x v="0"/>
    <x v="0"/>
    <x v="0"/>
    <x v="0"/>
    <x v="0"/>
    <x v="0"/>
    <x v="0"/>
    <x v="0"/>
    <x v="0"/>
    <x v="0"/>
    <x v="0"/>
    <n v="44"/>
    <x v="2"/>
    <x v="58"/>
    <x v="5"/>
    <x v="1"/>
    <s v="English"/>
    <x v="6"/>
    <x v="1"/>
    <x v="0"/>
    <x v="2"/>
    <x v="3"/>
    <s v="Yes"/>
    <m/>
  </r>
  <r>
    <n v="270"/>
    <x v="1"/>
    <x v="0"/>
    <x v="1"/>
    <x v="1"/>
    <x v="0"/>
    <x v="0"/>
    <x v="0"/>
    <x v="0"/>
    <x v="0"/>
    <x v="1"/>
    <x v="0"/>
    <x v="1"/>
    <x v="1"/>
    <x v="0"/>
    <n v="18"/>
    <x v="2"/>
    <x v="58"/>
    <x v="1"/>
    <x v="1"/>
    <s v="English"/>
    <x v="0"/>
    <x v="3"/>
    <x v="5"/>
    <x v="2"/>
    <x v="3"/>
    <s v="Yes"/>
    <m/>
  </r>
  <r>
    <n v="271"/>
    <x v="0"/>
    <x v="0"/>
    <x v="1"/>
    <x v="1"/>
    <x v="0"/>
    <x v="0"/>
    <x v="0"/>
    <x v="0"/>
    <x v="0"/>
    <x v="0"/>
    <x v="0"/>
    <x v="0"/>
    <x v="0"/>
    <x v="1"/>
    <n v="48"/>
    <x v="2"/>
    <x v="54"/>
    <x v="1"/>
    <x v="1"/>
    <s v="English"/>
    <x v="2"/>
    <x v="0"/>
    <x v="1"/>
    <x v="2"/>
    <x v="4"/>
    <s v="Yes"/>
    <m/>
  </r>
  <r>
    <n v="272"/>
    <x v="1"/>
    <x v="0"/>
    <x v="1"/>
    <x v="1"/>
    <x v="0"/>
    <x v="0"/>
    <x v="0"/>
    <x v="0"/>
    <x v="0"/>
    <x v="0"/>
    <x v="0"/>
    <x v="0"/>
    <x v="0"/>
    <x v="1"/>
    <n v="24"/>
    <x v="2"/>
    <x v="65"/>
    <x v="1"/>
    <x v="1"/>
    <s v="English"/>
    <x v="3"/>
    <x v="4"/>
    <x v="0"/>
    <x v="2"/>
    <x v="0"/>
    <s v="Yes"/>
    <m/>
  </r>
  <r>
    <n v="273"/>
    <x v="1"/>
    <x v="0"/>
    <x v="1"/>
    <x v="0"/>
    <x v="0"/>
    <x v="0"/>
    <x v="0"/>
    <x v="0"/>
    <x v="0"/>
    <x v="0"/>
    <x v="0"/>
    <x v="0"/>
    <x v="0"/>
    <x v="0"/>
    <n v="42"/>
    <x v="2"/>
    <x v="72"/>
    <x v="1"/>
    <x v="1"/>
    <s v="English"/>
    <x v="3"/>
    <x v="0"/>
    <x v="1"/>
    <x v="2"/>
    <x v="4"/>
    <s v="Yes"/>
    <m/>
  </r>
  <r>
    <n v="274"/>
    <x v="1"/>
    <x v="0"/>
    <x v="1"/>
    <x v="1"/>
    <x v="0"/>
    <x v="1"/>
    <x v="0"/>
    <x v="0"/>
    <x v="0"/>
    <x v="0"/>
    <x v="0"/>
    <x v="1"/>
    <x v="0"/>
    <x v="0"/>
    <n v="48"/>
    <x v="2"/>
    <x v="54"/>
    <x v="1"/>
    <x v="1"/>
    <s v="English"/>
    <x v="5"/>
    <x v="7"/>
    <x v="0"/>
    <x v="2"/>
    <x v="0"/>
    <s v="Yes"/>
    <m/>
  </r>
  <r>
    <n v="275"/>
    <x v="1"/>
    <x v="0"/>
    <x v="1"/>
    <x v="1"/>
    <x v="0"/>
    <x v="1"/>
    <x v="0"/>
    <x v="0"/>
    <x v="0"/>
    <x v="0"/>
    <x v="0"/>
    <x v="0"/>
    <x v="0"/>
    <x v="1"/>
    <n v="57"/>
    <x v="2"/>
    <x v="58"/>
    <x v="1"/>
    <x v="1"/>
    <s v="English"/>
    <x v="6"/>
    <x v="7"/>
    <x v="0"/>
    <x v="2"/>
    <x v="0"/>
    <s v="Yes"/>
    <m/>
  </r>
  <r>
    <n v="276"/>
    <x v="1"/>
    <x v="0"/>
    <x v="1"/>
    <x v="1"/>
    <x v="0"/>
    <x v="0"/>
    <x v="0"/>
    <x v="0"/>
    <x v="0"/>
    <x v="0"/>
    <x v="0"/>
    <x v="1"/>
    <x v="0"/>
    <x v="1"/>
    <n v="58"/>
    <x v="2"/>
    <x v="58"/>
    <x v="1"/>
    <x v="0"/>
    <s v="English"/>
    <x v="3"/>
    <x v="0"/>
    <x v="3"/>
    <x v="2"/>
    <x v="4"/>
    <s v="No"/>
    <m/>
  </r>
  <r>
    <n v="277"/>
    <x v="1"/>
    <x v="0"/>
    <x v="1"/>
    <x v="1"/>
    <x v="0"/>
    <x v="0"/>
    <x v="0"/>
    <x v="0"/>
    <x v="0"/>
    <x v="0"/>
    <x v="0"/>
    <x v="0"/>
    <x v="0"/>
    <x v="0"/>
    <n v="44"/>
    <x v="2"/>
    <x v="63"/>
    <x v="1"/>
    <x v="1"/>
    <s v="English"/>
    <x v="0"/>
    <x v="9"/>
    <x v="0"/>
    <x v="2"/>
    <x v="0"/>
    <s v="Yes"/>
    <m/>
  </r>
  <r>
    <n v="278"/>
    <x v="1"/>
    <x v="0"/>
    <x v="1"/>
    <x v="1"/>
    <x v="0"/>
    <x v="0"/>
    <x v="1"/>
    <x v="0"/>
    <x v="0"/>
    <x v="0"/>
    <x v="0"/>
    <x v="0"/>
    <x v="0"/>
    <x v="1"/>
    <n v="70"/>
    <x v="0"/>
    <x v="83"/>
    <x v="5"/>
    <x v="0"/>
    <s v="English"/>
    <x v="3"/>
    <x v="7"/>
    <x v="2"/>
    <x v="2"/>
    <x v="5"/>
    <s v="Yes"/>
    <m/>
  </r>
  <r>
    <n v="279"/>
    <x v="1"/>
    <x v="0"/>
    <x v="1"/>
    <x v="1"/>
    <x v="0"/>
    <x v="0"/>
    <x v="0"/>
    <x v="0"/>
    <x v="0"/>
    <x v="0"/>
    <x v="0"/>
    <x v="1"/>
    <x v="0"/>
    <x v="1"/>
    <n v="73"/>
    <x v="0"/>
    <x v="83"/>
    <x v="1"/>
    <x v="2"/>
    <s v="English"/>
    <x v="5"/>
    <x v="1"/>
    <x v="2"/>
    <x v="2"/>
    <x v="6"/>
    <s v="No"/>
    <m/>
  </r>
  <r>
    <n v="280"/>
    <x v="1"/>
    <x v="0"/>
    <x v="1"/>
    <x v="1"/>
    <x v="0"/>
    <x v="0"/>
    <x v="0"/>
    <x v="0"/>
    <x v="0"/>
    <x v="1"/>
    <x v="0"/>
    <x v="0"/>
    <x v="0"/>
    <x v="0"/>
    <n v="76"/>
    <x v="0"/>
    <x v="83"/>
    <x v="1"/>
    <x v="1"/>
    <s v="English"/>
    <x v="0"/>
    <x v="0"/>
    <x v="0"/>
    <x v="2"/>
    <x v="5"/>
    <s v="Yes"/>
    <m/>
  </r>
  <r>
    <n v="281"/>
    <x v="1"/>
    <x v="0"/>
    <x v="1"/>
    <x v="1"/>
    <x v="0"/>
    <x v="0"/>
    <x v="0"/>
    <x v="0"/>
    <x v="0"/>
    <x v="0"/>
    <x v="0"/>
    <x v="1"/>
    <x v="0"/>
    <x v="0"/>
    <n v="71"/>
    <x v="0"/>
    <x v="13"/>
    <x v="1"/>
    <x v="0"/>
    <s v="English"/>
    <x v="4"/>
    <x v="4"/>
    <x v="2"/>
    <x v="2"/>
    <x v="5"/>
    <s v="No"/>
    <m/>
  </r>
  <r>
    <n v="282"/>
    <x v="1"/>
    <x v="0"/>
    <x v="0"/>
    <x v="0"/>
    <x v="1"/>
    <x v="0"/>
    <x v="0"/>
    <x v="0"/>
    <x v="0"/>
    <x v="0"/>
    <x v="0"/>
    <x v="1"/>
    <x v="0"/>
    <x v="0"/>
    <n v="87"/>
    <x v="0"/>
    <x v="55"/>
    <x v="1"/>
    <x v="1"/>
    <s v="English"/>
    <x v="4"/>
    <x v="4"/>
    <x v="2"/>
    <x v="2"/>
    <x v="5"/>
    <s v="No"/>
    <m/>
  </r>
  <r>
    <n v="283"/>
    <x v="1"/>
    <x v="0"/>
    <x v="1"/>
    <x v="1"/>
    <x v="0"/>
    <x v="0"/>
    <x v="0"/>
    <x v="0"/>
    <x v="0"/>
    <x v="0"/>
    <x v="0"/>
    <x v="1"/>
    <x v="0"/>
    <x v="1"/>
    <n v="74"/>
    <x v="0"/>
    <x v="84"/>
    <x v="1"/>
    <x v="1"/>
    <s v="English"/>
    <x v="0"/>
    <x v="6"/>
    <x v="2"/>
    <x v="2"/>
    <x v="8"/>
    <s v="Yes"/>
    <m/>
  </r>
  <r>
    <n v="284"/>
    <x v="1"/>
    <x v="0"/>
    <x v="1"/>
    <x v="1"/>
    <x v="0"/>
    <x v="0"/>
    <x v="0"/>
    <x v="0"/>
    <x v="0"/>
    <x v="0"/>
    <x v="0"/>
    <x v="1"/>
    <x v="0"/>
    <x v="0"/>
    <n v="85"/>
    <x v="0"/>
    <x v="3"/>
    <x v="0"/>
    <x v="0"/>
    <s v="English"/>
    <x v="3"/>
    <x v="6"/>
    <x v="2"/>
    <x v="2"/>
    <x v="5"/>
    <s v="No"/>
    <m/>
  </r>
  <r>
    <n v="285"/>
    <x v="1"/>
    <x v="1"/>
    <x v="0"/>
    <x v="0"/>
    <x v="1"/>
    <x v="1"/>
    <x v="0"/>
    <x v="1"/>
    <x v="0"/>
    <x v="0"/>
    <x v="0"/>
    <x v="0"/>
    <x v="0"/>
    <x v="0"/>
    <n v="68"/>
    <x v="3"/>
    <x v="3"/>
    <x v="0"/>
    <x v="1"/>
    <s v="English"/>
    <x v="1"/>
    <x v="3"/>
    <x v="2"/>
    <x v="2"/>
    <x v="5"/>
    <s v="No"/>
    <m/>
  </r>
  <r>
    <n v="286"/>
    <x v="1"/>
    <x v="1"/>
    <x v="1"/>
    <x v="1"/>
    <x v="0"/>
    <x v="0"/>
    <x v="0"/>
    <x v="0"/>
    <x v="0"/>
    <x v="0"/>
    <x v="0"/>
    <x v="0"/>
    <x v="0"/>
    <x v="0"/>
    <n v="57"/>
    <x v="0"/>
    <x v="85"/>
    <x v="1"/>
    <x v="1"/>
    <s v="English"/>
    <x v="3"/>
    <x v="7"/>
    <x v="6"/>
    <x v="2"/>
    <x v="0"/>
    <s v="No"/>
    <m/>
  </r>
  <r>
    <n v="287"/>
    <x v="1"/>
    <x v="0"/>
    <x v="1"/>
    <x v="1"/>
    <x v="0"/>
    <x v="0"/>
    <x v="0"/>
    <x v="0"/>
    <x v="0"/>
    <x v="0"/>
    <x v="0"/>
    <x v="0"/>
    <x v="0"/>
    <x v="0"/>
    <n v="62"/>
    <x v="0"/>
    <x v="85"/>
    <x v="1"/>
    <x v="0"/>
    <s v="English"/>
    <x v="6"/>
    <x v="0"/>
    <x v="0"/>
    <x v="2"/>
    <x v="0"/>
    <s v="Yes"/>
    <m/>
  </r>
  <r>
    <n v="288"/>
    <x v="1"/>
    <x v="0"/>
    <x v="1"/>
    <x v="1"/>
    <x v="0"/>
    <x v="0"/>
    <x v="0"/>
    <x v="0"/>
    <x v="0"/>
    <x v="0"/>
    <x v="0"/>
    <x v="1"/>
    <x v="0"/>
    <x v="0"/>
    <n v="60"/>
    <x v="0"/>
    <x v="80"/>
    <x v="1"/>
    <x v="1"/>
    <s v="English"/>
    <x v="0"/>
    <x v="4"/>
    <x v="0"/>
    <x v="2"/>
    <x v="0"/>
    <s v="No"/>
    <m/>
  </r>
  <r>
    <n v="289"/>
    <x v="0"/>
    <x v="0"/>
    <x v="1"/>
    <x v="0"/>
    <x v="0"/>
    <x v="0"/>
    <x v="0"/>
    <x v="0"/>
    <x v="0"/>
    <x v="0"/>
    <x v="0"/>
    <x v="1"/>
    <x v="0"/>
    <x v="0"/>
    <n v="52"/>
    <x v="0"/>
    <x v="85"/>
    <x v="5"/>
    <x v="1"/>
    <s v="Chinese"/>
    <x v="3"/>
    <x v="2"/>
    <x v="3"/>
    <x v="0"/>
    <x v="3"/>
    <m/>
    <m/>
  </r>
  <r>
    <n v="290"/>
    <x v="1"/>
    <x v="1"/>
    <x v="1"/>
    <x v="1"/>
    <x v="0"/>
    <x v="0"/>
    <x v="0"/>
    <x v="0"/>
    <x v="0"/>
    <x v="0"/>
    <x v="0"/>
    <x v="1"/>
    <x v="0"/>
    <x v="1"/>
    <n v="86"/>
    <x v="0"/>
    <x v="86"/>
    <x v="5"/>
    <x v="1"/>
    <s v="English"/>
    <x v="6"/>
    <x v="8"/>
    <x v="2"/>
    <x v="2"/>
    <x v="5"/>
    <s v="Yes"/>
    <m/>
  </r>
  <r>
    <n v="291"/>
    <x v="0"/>
    <x v="0"/>
    <x v="1"/>
    <x v="1"/>
    <x v="0"/>
    <x v="0"/>
    <x v="0"/>
    <x v="0"/>
    <x v="0"/>
    <x v="0"/>
    <x v="0"/>
    <x v="1"/>
    <x v="0"/>
    <x v="0"/>
    <m/>
    <x v="2"/>
    <x v="50"/>
    <x v="2"/>
    <x v="1"/>
    <s v="English"/>
    <x v="4"/>
    <x v="0"/>
    <x v="2"/>
    <x v="2"/>
    <x v="3"/>
    <m/>
    <m/>
  </r>
  <r>
    <n v="292"/>
    <x v="1"/>
    <x v="0"/>
    <x v="1"/>
    <x v="0"/>
    <x v="0"/>
    <x v="0"/>
    <x v="0"/>
    <x v="0"/>
    <x v="0"/>
    <x v="0"/>
    <x v="0"/>
    <x v="0"/>
    <x v="0"/>
    <x v="0"/>
    <n v="83"/>
    <x v="0"/>
    <x v="87"/>
    <x v="1"/>
    <x v="1"/>
    <s v="English"/>
    <x v="3"/>
    <x v="4"/>
    <x v="2"/>
    <x v="2"/>
    <x v="5"/>
    <s v="Yes"/>
    <m/>
  </r>
  <r>
    <n v="293"/>
    <x v="1"/>
    <x v="0"/>
    <x v="1"/>
    <x v="1"/>
    <x v="0"/>
    <x v="0"/>
    <x v="0"/>
    <x v="0"/>
    <x v="0"/>
    <x v="0"/>
    <x v="0"/>
    <x v="1"/>
    <x v="0"/>
    <x v="0"/>
    <n v="75"/>
    <x v="0"/>
    <x v="80"/>
    <x v="1"/>
    <x v="1"/>
    <s v="English"/>
    <x v="0"/>
    <x v="7"/>
    <x v="0"/>
    <x v="2"/>
    <x v="5"/>
    <s v="Yes"/>
    <m/>
  </r>
  <r>
    <n v="294"/>
    <x v="1"/>
    <x v="0"/>
    <x v="0"/>
    <x v="1"/>
    <x v="1"/>
    <x v="1"/>
    <x v="0"/>
    <x v="0"/>
    <x v="0"/>
    <x v="0"/>
    <x v="0"/>
    <x v="0"/>
    <x v="0"/>
    <x v="0"/>
    <n v="79"/>
    <x v="0"/>
    <x v="88"/>
    <x v="1"/>
    <x v="1"/>
    <s v="English"/>
    <x v="3"/>
    <x v="0"/>
    <x v="2"/>
    <x v="2"/>
    <x v="4"/>
    <s v="Yes"/>
    <m/>
  </r>
  <r>
    <n v="295"/>
    <x v="1"/>
    <x v="0"/>
    <x v="1"/>
    <x v="1"/>
    <x v="0"/>
    <x v="0"/>
    <x v="0"/>
    <x v="0"/>
    <x v="0"/>
    <x v="0"/>
    <x v="0"/>
    <x v="1"/>
    <x v="0"/>
    <x v="0"/>
    <n v="74"/>
    <x v="0"/>
    <x v="80"/>
    <x v="1"/>
    <x v="1"/>
    <s v="English"/>
    <x v="5"/>
    <x v="0"/>
    <x v="2"/>
    <x v="2"/>
    <x v="5"/>
    <s v="Yes"/>
    <m/>
  </r>
  <r>
    <n v="296"/>
    <x v="1"/>
    <x v="0"/>
    <x v="1"/>
    <x v="1"/>
    <x v="0"/>
    <x v="0"/>
    <x v="0"/>
    <x v="0"/>
    <x v="0"/>
    <x v="0"/>
    <x v="0"/>
    <x v="1"/>
    <x v="0"/>
    <x v="0"/>
    <n v="50"/>
    <x v="2"/>
    <x v="47"/>
    <x v="1"/>
    <x v="1"/>
    <s v="English"/>
    <x v="6"/>
    <x v="7"/>
    <x v="0"/>
    <x v="2"/>
    <x v="0"/>
    <s v="Yes"/>
    <m/>
  </r>
  <r>
    <n v="297"/>
    <x v="1"/>
    <x v="0"/>
    <x v="1"/>
    <x v="1"/>
    <x v="0"/>
    <x v="0"/>
    <x v="0"/>
    <x v="0"/>
    <x v="0"/>
    <x v="0"/>
    <x v="0"/>
    <x v="1"/>
    <x v="0"/>
    <x v="0"/>
    <n v="73"/>
    <x v="0"/>
    <x v="87"/>
    <x v="1"/>
    <x v="1"/>
    <s v="English"/>
    <x v="4"/>
    <x v="0"/>
    <x v="1"/>
    <x v="2"/>
    <x v="6"/>
    <s v="No"/>
    <m/>
  </r>
  <r>
    <n v="298"/>
    <x v="1"/>
    <x v="0"/>
    <x v="1"/>
    <x v="1"/>
    <x v="0"/>
    <x v="0"/>
    <x v="0"/>
    <x v="0"/>
    <x v="0"/>
    <x v="0"/>
    <x v="0"/>
    <x v="0"/>
    <x v="0"/>
    <x v="0"/>
    <n v="68"/>
    <x v="0"/>
    <x v="89"/>
    <x v="1"/>
    <x v="1"/>
    <s v="English"/>
    <x v="6"/>
    <x v="7"/>
    <x v="2"/>
    <x v="2"/>
    <x v="5"/>
    <s v="Yes"/>
    <m/>
  </r>
  <r>
    <n v="299"/>
    <x v="1"/>
    <x v="0"/>
    <x v="1"/>
    <x v="0"/>
    <x v="1"/>
    <x v="0"/>
    <x v="0"/>
    <x v="0"/>
    <x v="0"/>
    <x v="0"/>
    <x v="0"/>
    <x v="1"/>
    <x v="0"/>
    <x v="0"/>
    <n v="66"/>
    <x v="0"/>
    <x v="90"/>
    <x v="1"/>
    <x v="1"/>
    <s v="English"/>
    <x v="1"/>
    <x v="0"/>
    <x v="2"/>
    <x v="2"/>
    <x v="5"/>
    <s v="No"/>
    <m/>
  </r>
  <r>
    <n v="300"/>
    <x v="1"/>
    <x v="0"/>
    <x v="1"/>
    <x v="1"/>
    <x v="0"/>
    <x v="0"/>
    <x v="0"/>
    <x v="0"/>
    <x v="0"/>
    <x v="0"/>
    <x v="0"/>
    <x v="1"/>
    <x v="0"/>
    <x v="0"/>
    <n v="79"/>
    <x v="2"/>
    <x v="91"/>
    <x v="1"/>
    <x v="1"/>
    <s v="English"/>
    <x v="3"/>
    <x v="2"/>
    <x v="2"/>
    <x v="2"/>
    <x v="5"/>
    <s v="No"/>
    <m/>
  </r>
  <r>
    <n v="301"/>
    <x v="1"/>
    <x v="0"/>
    <x v="1"/>
    <x v="1"/>
    <x v="0"/>
    <x v="0"/>
    <x v="0"/>
    <x v="0"/>
    <x v="0"/>
    <x v="0"/>
    <x v="0"/>
    <x v="0"/>
    <x v="0"/>
    <x v="0"/>
    <n v="72"/>
    <x v="2"/>
    <x v="91"/>
    <x v="1"/>
    <x v="1"/>
    <s v="English"/>
    <x v="3"/>
    <x v="7"/>
    <x v="2"/>
    <x v="2"/>
    <x v="5"/>
    <s v="Yes"/>
    <m/>
  </r>
  <r>
    <n v="302"/>
    <x v="0"/>
    <x v="1"/>
    <x v="1"/>
    <x v="1"/>
    <x v="1"/>
    <x v="1"/>
    <x v="0"/>
    <x v="1"/>
    <x v="0"/>
    <x v="0"/>
    <x v="0"/>
    <x v="1"/>
    <x v="0"/>
    <x v="1"/>
    <n v="82"/>
    <x v="2"/>
    <x v="91"/>
    <x v="1"/>
    <x v="1"/>
    <s v="English"/>
    <x v="1"/>
    <x v="4"/>
    <x v="2"/>
    <x v="2"/>
    <x v="5"/>
    <s v="No"/>
    <m/>
  </r>
  <r>
    <n v="303"/>
    <x v="1"/>
    <x v="0"/>
    <x v="1"/>
    <x v="1"/>
    <x v="0"/>
    <x v="0"/>
    <x v="0"/>
    <x v="0"/>
    <x v="0"/>
    <x v="0"/>
    <x v="0"/>
    <x v="1"/>
    <x v="0"/>
    <x v="0"/>
    <n v="68"/>
    <x v="0"/>
    <x v="24"/>
    <x v="1"/>
    <x v="1"/>
    <s v="English"/>
    <x v="6"/>
    <x v="0"/>
    <x v="2"/>
    <x v="2"/>
    <x v="4"/>
    <s v="Yes"/>
    <m/>
  </r>
  <r>
    <n v="304"/>
    <x v="1"/>
    <x v="0"/>
    <x v="1"/>
    <x v="0"/>
    <x v="0"/>
    <x v="0"/>
    <x v="0"/>
    <x v="0"/>
    <x v="0"/>
    <x v="0"/>
    <x v="0"/>
    <x v="0"/>
    <x v="0"/>
    <x v="0"/>
    <n v="70"/>
    <x v="0"/>
    <x v="0"/>
    <x v="0"/>
    <x v="1"/>
    <s v="English"/>
    <x v="0"/>
    <x v="1"/>
    <x v="2"/>
    <x v="2"/>
    <x v="6"/>
    <s v="Yes"/>
    <m/>
  </r>
  <r>
    <n v="305"/>
    <x v="0"/>
    <x v="0"/>
    <x v="1"/>
    <x v="1"/>
    <x v="0"/>
    <x v="1"/>
    <x v="0"/>
    <x v="0"/>
    <x v="0"/>
    <x v="0"/>
    <x v="0"/>
    <x v="0"/>
    <x v="0"/>
    <x v="1"/>
    <n v="77"/>
    <x v="0"/>
    <x v="24"/>
    <x v="1"/>
    <x v="1"/>
    <s v="English"/>
    <x v="5"/>
    <x v="0"/>
    <x v="2"/>
    <x v="2"/>
    <x v="6"/>
    <s v="No"/>
    <m/>
  </r>
  <r>
    <n v="306"/>
    <x v="1"/>
    <x v="1"/>
    <x v="1"/>
    <x v="1"/>
    <x v="0"/>
    <x v="1"/>
    <x v="0"/>
    <x v="0"/>
    <x v="0"/>
    <x v="0"/>
    <x v="0"/>
    <x v="1"/>
    <x v="0"/>
    <x v="0"/>
    <n v="59"/>
    <x v="0"/>
    <x v="24"/>
    <x v="1"/>
    <x v="1"/>
    <s v="English"/>
    <x v="6"/>
    <x v="0"/>
    <x v="2"/>
    <x v="2"/>
    <x v="0"/>
    <s v="Yes"/>
    <m/>
  </r>
  <r>
    <n v="307"/>
    <x v="1"/>
    <x v="0"/>
    <x v="1"/>
    <x v="1"/>
    <x v="0"/>
    <x v="0"/>
    <x v="0"/>
    <x v="0"/>
    <x v="0"/>
    <x v="0"/>
    <x v="0"/>
    <x v="1"/>
    <x v="0"/>
    <x v="0"/>
    <n v="57"/>
    <x v="0"/>
    <x v="83"/>
    <x v="1"/>
    <x v="1"/>
    <s v="English"/>
    <x v="3"/>
    <x v="4"/>
    <x v="0"/>
    <x v="2"/>
    <x v="0"/>
    <s v="Yes"/>
    <m/>
  </r>
  <r>
    <n v="308"/>
    <x v="1"/>
    <x v="0"/>
    <x v="1"/>
    <x v="1"/>
    <x v="0"/>
    <x v="0"/>
    <x v="0"/>
    <x v="0"/>
    <x v="0"/>
    <x v="1"/>
    <x v="0"/>
    <x v="1"/>
    <x v="0"/>
    <x v="0"/>
    <n v="76"/>
    <x v="0"/>
    <x v="92"/>
    <x v="1"/>
    <x v="1"/>
    <s v="English"/>
    <x v="2"/>
    <x v="7"/>
    <x v="0"/>
    <x v="2"/>
    <x v="5"/>
    <s v="Yes"/>
    <m/>
  </r>
  <r>
    <n v="309"/>
    <x v="1"/>
    <x v="1"/>
    <x v="1"/>
    <x v="0"/>
    <x v="0"/>
    <x v="0"/>
    <x v="0"/>
    <x v="0"/>
    <x v="0"/>
    <x v="1"/>
    <x v="1"/>
    <x v="1"/>
    <x v="0"/>
    <x v="0"/>
    <n v="51"/>
    <x v="0"/>
    <x v="83"/>
    <x v="5"/>
    <x v="1"/>
    <s v="English"/>
    <x v="3"/>
    <x v="7"/>
    <x v="6"/>
    <x v="1"/>
    <x v="1"/>
    <s v="No"/>
    <m/>
  </r>
  <r>
    <n v="310"/>
    <x v="0"/>
    <x v="0"/>
    <x v="0"/>
    <x v="0"/>
    <x v="1"/>
    <x v="0"/>
    <x v="0"/>
    <x v="0"/>
    <x v="0"/>
    <x v="0"/>
    <x v="1"/>
    <x v="0"/>
    <x v="1"/>
    <x v="0"/>
    <n v="47"/>
    <x v="0"/>
    <x v="83"/>
    <x v="1"/>
    <x v="1"/>
    <s v="English"/>
    <x v="3"/>
    <x v="7"/>
    <x v="6"/>
    <x v="1"/>
    <x v="1"/>
    <m/>
    <m/>
  </r>
  <r>
    <n v="311"/>
    <x v="1"/>
    <x v="0"/>
    <x v="1"/>
    <x v="1"/>
    <x v="1"/>
    <x v="0"/>
    <x v="0"/>
    <x v="0"/>
    <x v="0"/>
    <x v="0"/>
    <x v="0"/>
    <x v="0"/>
    <x v="0"/>
    <x v="0"/>
    <n v="68"/>
    <x v="0"/>
    <x v="10"/>
    <x v="1"/>
    <x v="1"/>
    <s v="English, Italian"/>
    <x v="0"/>
    <x v="4"/>
    <x v="2"/>
    <x v="2"/>
    <x v="5"/>
    <s v="Yes"/>
    <m/>
  </r>
  <r>
    <n v="312"/>
    <x v="1"/>
    <x v="0"/>
    <x v="1"/>
    <x v="1"/>
    <x v="0"/>
    <x v="0"/>
    <x v="0"/>
    <x v="0"/>
    <x v="0"/>
    <x v="0"/>
    <x v="0"/>
    <x v="1"/>
    <x v="0"/>
    <x v="0"/>
    <n v="56"/>
    <x v="0"/>
    <x v="83"/>
    <x v="1"/>
    <x v="1"/>
    <s v="English"/>
    <x v="1"/>
    <x v="2"/>
    <x v="0"/>
    <x v="2"/>
    <x v="4"/>
    <s v="No"/>
    <m/>
  </r>
  <r>
    <n v="313"/>
    <x v="1"/>
    <x v="0"/>
    <x v="1"/>
    <x v="1"/>
    <x v="1"/>
    <x v="0"/>
    <x v="0"/>
    <x v="0"/>
    <x v="0"/>
    <x v="0"/>
    <x v="0"/>
    <x v="0"/>
    <x v="0"/>
    <x v="0"/>
    <n v="64"/>
    <x v="0"/>
    <x v="93"/>
    <x v="1"/>
    <x v="0"/>
    <s v="English"/>
    <x v="6"/>
    <x v="1"/>
    <x v="0"/>
    <x v="2"/>
    <x v="0"/>
    <s v="Yes"/>
    <m/>
  </r>
  <r>
    <n v="314"/>
    <x v="0"/>
    <x v="1"/>
    <x v="1"/>
    <x v="1"/>
    <x v="1"/>
    <x v="0"/>
    <x v="0"/>
    <x v="0"/>
    <x v="0"/>
    <x v="0"/>
    <x v="0"/>
    <x v="1"/>
    <x v="0"/>
    <x v="0"/>
    <n v="79"/>
    <x v="0"/>
    <x v="83"/>
    <x v="1"/>
    <x v="1"/>
    <s v="English"/>
    <x v="3"/>
    <x v="4"/>
    <x v="2"/>
    <x v="2"/>
    <x v="5"/>
    <s v="Yes"/>
    <m/>
  </r>
  <r>
    <n v="315"/>
    <x v="1"/>
    <x v="0"/>
    <x v="1"/>
    <x v="1"/>
    <x v="0"/>
    <x v="0"/>
    <x v="0"/>
    <x v="0"/>
    <x v="0"/>
    <x v="0"/>
    <x v="0"/>
    <x v="1"/>
    <x v="0"/>
    <x v="1"/>
    <n v="91"/>
    <x v="0"/>
    <x v="6"/>
    <x v="1"/>
    <x v="1"/>
    <s v="English"/>
    <x v="2"/>
    <x v="7"/>
    <x v="2"/>
    <x v="2"/>
    <x v="3"/>
    <s v="Yes"/>
    <m/>
  </r>
  <r>
    <n v="316"/>
    <x v="1"/>
    <x v="0"/>
    <x v="1"/>
    <x v="1"/>
    <x v="0"/>
    <x v="0"/>
    <x v="0"/>
    <x v="0"/>
    <x v="0"/>
    <x v="0"/>
    <x v="0"/>
    <x v="1"/>
    <x v="0"/>
    <x v="1"/>
    <n v="63"/>
    <x v="0"/>
    <x v="6"/>
    <x v="1"/>
    <x v="1"/>
    <s v="English"/>
    <x v="1"/>
    <x v="2"/>
    <x v="2"/>
    <x v="2"/>
    <x v="3"/>
    <m/>
    <m/>
  </r>
  <r>
    <n v="317"/>
    <x v="1"/>
    <x v="1"/>
    <x v="1"/>
    <x v="0"/>
    <x v="0"/>
    <x v="0"/>
    <x v="0"/>
    <x v="0"/>
    <x v="0"/>
    <x v="0"/>
    <x v="0"/>
    <x v="0"/>
    <x v="0"/>
    <x v="0"/>
    <n v="44"/>
    <x v="0"/>
    <x v="80"/>
    <x v="11"/>
    <x v="1"/>
    <s v="English"/>
    <x v="1"/>
    <x v="4"/>
    <x v="0"/>
    <x v="2"/>
    <x v="4"/>
    <s v="Yes"/>
    <m/>
  </r>
  <r>
    <n v="318"/>
    <x v="0"/>
    <x v="0"/>
    <x v="0"/>
    <x v="0"/>
    <x v="0"/>
    <x v="1"/>
    <x v="0"/>
    <x v="0"/>
    <x v="0"/>
    <x v="0"/>
    <x v="0"/>
    <x v="1"/>
    <x v="0"/>
    <x v="3"/>
    <n v="71"/>
    <x v="0"/>
    <x v="22"/>
    <x v="3"/>
    <x v="0"/>
    <s v="English"/>
    <x v="2"/>
    <x v="7"/>
    <x v="2"/>
    <x v="2"/>
    <x v="6"/>
    <s v="Yes"/>
    <m/>
  </r>
  <r>
    <n v="319"/>
    <x v="0"/>
    <x v="0"/>
    <x v="1"/>
    <x v="1"/>
    <x v="1"/>
    <x v="0"/>
    <x v="0"/>
    <x v="0"/>
    <x v="0"/>
    <x v="0"/>
    <x v="0"/>
    <x v="1"/>
    <x v="0"/>
    <x v="0"/>
    <n v="58"/>
    <x v="0"/>
    <x v="73"/>
    <x v="1"/>
    <x v="1"/>
    <m/>
    <x v="1"/>
    <x v="7"/>
    <x v="3"/>
    <x v="1"/>
    <x v="1"/>
    <s v="No"/>
    <m/>
  </r>
  <r>
    <n v="320"/>
    <x v="0"/>
    <x v="0"/>
    <x v="1"/>
    <x v="1"/>
    <x v="0"/>
    <x v="1"/>
    <x v="0"/>
    <x v="0"/>
    <x v="0"/>
    <x v="0"/>
    <x v="1"/>
    <x v="0"/>
    <x v="0"/>
    <x v="1"/>
    <n v="81"/>
    <x v="0"/>
    <x v="17"/>
    <x v="1"/>
    <x v="0"/>
    <s v="English"/>
    <x v="3"/>
    <x v="0"/>
    <x v="2"/>
    <x v="2"/>
    <x v="6"/>
    <s v="No"/>
    <m/>
  </r>
  <r>
    <n v="321"/>
    <x v="0"/>
    <x v="0"/>
    <x v="1"/>
    <x v="1"/>
    <x v="0"/>
    <x v="0"/>
    <x v="0"/>
    <x v="0"/>
    <x v="0"/>
    <x v="0"/>
    <x v="0"/>
    <x v="1"/>
    <x v="0"/>
    <x v="0"/>
    <n v="83"/>
    <x v="0"/>
    <x v="17"/>
    <x v="1"/>
    <x v="0"/>
    <s v="English"/>
    <x v="3"/>
    <x v="4"/>
    <x v="2"/>
    <x v="2"/>
    <x v="5"/>
    <s v="No"/>
    <m/>
  </r>
  <r>
    <n v="322"/>
    <x v="1"/>
    <x v="0"/>
    <x v="1"/>
    <x v="1"/>
    <x v="1"/>
    <x v="1"/>
    <x v="0"/>
    <x v="0"/>
    <x v="0"/>
    <x v="0"/>
    <x v="0"/>
    <x v="1"/>
    <x v="0"/>
    <x v="1"/>
    <n v="83"/>
    <x v="0"/>
    <x v="17"/>
    <x v="1"/>
    <x v="1"/>
    <s v="English"/>
    <x v="4"/>
    <x v="4"/>
    <x v="2"/>
    <x v="2"/>
    <x v="3"/>
    <s v="No"/>
    <m/>
  </r>
  <r>
    <n v="323"/>
    <x v="1"/>
    <x v="0"/>
    <x v="1"/>
    <x v="0"/>
    <x v="0"/>
    <x v="0"/>
    <x v="0"/>
    <x v="0"/>
    <x v="0"/>
    <x v="0"/>
    <x v="0"/>
    <x v="0"/>
    <x v="0"/>
    <x v="0"/>
    <n v="66"/>
    <x v="1"/>
    <x v="94"/>
    <x v="5"/>
    <x v="1"/>
    <s v="English"/>
    <x v="6"/>
    <x v="2"/>
    <x v="6"/>
    <x v="2"/>
    <x v="5"/>
    <s v="Yes"/>
    <m/>
  </r>
  <r>
    <n v="324"/>
    <x v="1"/>
    <x v="0"/>
    <x v="1"/>
    <x v="1"/>
    <x v="0"/>
    <x v="0"/>
    <x v="0"/>
    <x v="0"/>
    <x v="0"/>
    <x v="1"/>
    <x v="0"/>
    <x v="1"/>
    <x v="0"/>
    <x v="0"/>
    <n v="58"/>
    <x v="0"/>
    <x v="17"/>
    <x v="1"/>
    <x v="1"/>
    <s v="English"/>
    <x v="5"/>
    <x v="7"/>
    <x v="0"/>
    <x v="2"/>
    <x v="0"/>
    <s v="Yes"/>
    <m/>
  </r>
  <r>
    <n v="325"/>
    <x v="1"/>
    <x v="0"/>
    <x v="1"/>
    <x v="1"/>
    <x v="1"/>
    <x v="1"/>
    <x v="0"/>
    <x v="0"/>
    <x v="0"/>
    <x v="0"/>
    <x v="0"/>
    <x v="0"/>
    <x v="0"/>
    <x v="0"/>
    <n v="69"/>
    <x v="0"/>
    <x v="17"/>
    <x v="5"/>
    <x v="1"/>
    <s v="English"/>
    <x v="3"/>
    <x v="7"/>
    <x v="2"/>
    <x v="2"/>
    <x v="5"/>
    <s v="Yes"/>
    <m/>
  </r>
  <r>
    <n v="326"/>
    <x v="1"/>
    <x v="0"/>
    <x v="1"/>
    <x v="1"/>
    <x v="0"/>
    <x v="0"/>
    <x v="0"/>
    <x v="0"/>
    <x v="0"/>
    <x v="0"/>
    <x v="0"/>
    <x v="1"/>
    <x v="0"/>
    <x v="1"/>
    <n v="68"/>
    <x v="1"/>
    <x v="95"/>
    <x v="1"/>
    <x v="0"/>
    <s v="English"/>
    <x v="6"/>
    <x v="7"/>
    <x v="2"/>
    <x v="2"/>
    <x v="3"/>
    <s v="Yes"/>
    <m/>
  </r>
  <r>
    <n v="327"/>
    <x v="1"/>
    <x v="0"/>
    <x v="1"/>
    <x v="1"/>
    <x v="0"/>
    <x v="0"/>
    <x v="0"/>
    <x v="0"/>
    <x v="0"/>
    <x v="0"/>
    <x v="0"/>
    <x v="0"/>
    <x v="0"/>
    <x v="0"/>
    <n v="51"/>
    <x v="0"/>
    <x v="0"/>
    <x v="8"/>
    <x v="1"/>
    <s v="English, Hatian Creole"/>
    <x v="4"/>
    <x v="7"/>
    <x v="0"/>
    <x v="3"/>
    <x v="1"/>
    <s v="Yes"/>
    <m/>
  </r>
  <r>
    <n v="328"/>
    <x v="1"/>
    <x v="1"/>
    <x v="1"/>
    <x v="1"/>
    <x v="0"/>
    <x v="0"/>
    <x v="0"/>
    <x v="0"/>
    <x v="0"/>
    <x v="1"/>
    <x v="0"/>
    <x v="1"/>
    <x v="0"/>
    <x v="0"/>
    <n v="70"/>
    <x v="0"/>
    <x v="5"/>
    <x v="0"/>
    <x v="0"/>
    <m/>
    <x v="3"/>
    <x v="4"/>
    <x v="2"/>
    <x v="2"/>
    <x v="4"/>
    <s v="No"/>
    <m/>
  </r>
  <r>
    <n v="329"/>
    <x v="1"/>
    <x v="0"/>
    <x v="1"/>
    <x v="0"/>
    <x v="0"/>
    <x v="1"/>
    <x v="0"/>
    <x v="0"/>
    <x v="0"/>
    <x v="0"/>
    <x v="0"/>
    <x v="1"/>
    <x v="0"/>
    <x v="0"/>
    <n v="53"/>
    <x v="0"/>
    <x v="5"/>
    <x v="0"/>
    <x v="1"/>
    <s v="English"/>
    <x v="1"/>
    <x v="6"/>
    <x v="1"/>
    <x v="1"/>
    <x v="1"/>
    <s v="Yes"/>
    <m/>
  </r>
  <r>
    <n v="330"/>
    <x v="1"/>
    <x v="0"/>
    <x v="1"/>
    <x v="0"/>
    <x v="0"/>
    <x v="0"/>
    <x v="0"/>
    <x v="0"/>
    <x v="0"/>
    <x v="0"/>
    <x v="0"/>
    <x v="1"/>
    <x v="0"/>
    <x v="0"/>
    <n v="69"/>
    <x v="0"/>
    <x v="4"/>
    <x v="0"/>
    <x v="1"/>
    <s v="English"/>
    <x v="3"/>
    <x v="0"/>
    <x v="2"/>
    <x v="2"/>
    <x v="5"/>
    <m/>
    <m/>
  </r>
  <r>
    <n v="331"/>
    <x v="1"/>
    <x v="0"/>
    <x v="1"/>
    <x v="1"/>
    <x v="0"/>
    <x v="0"/>
    <x v="0"/>
    <x v="0"/>
    <x v="0"/>
    <x v="0"/>
    <x v="0"/>
    <x v="1"/>
    <x v="0"/>
    <x v="0"/>
    <n v="33"/>
    <x v="0"/>
    <x v="5"/>
    <x v="0"/>
    <x v="1"/>
    <s v="English"/>
    <x v="6"/>
    <x v="1"/>
    <x v="6"/>
    <x v="2"/>
    <x v="0"/>
    <s v="Yes"/>
    <m/>
  </r>
  <r>
    <n v="332"/>
    <x v="1"/>
    <x v="0"/>
    <x v="1"/>
    <x v="1"/>
    <x v="0"/>
    <x v="0"/>
    <x v="0"/>
    <x v="0"/>
    <x v="0"/>
    <x v="0"/>
    <x v="0"/>
    <x v="0"/>
    <x v="0"/>
    <x v="1"/>
    <n v="59"/>
    <x v="2"/>
    <x v="96"/>
    <x v="0"/>
    <x v="1"/>
    <s v="English"/>
    <x v="0"/>
    <x v="0"/>
    <x v="0"/>
    <x v="2"/>
    <x v="0"/>
    <s v="Yes"/>
    <m/>
  </r>
  <r>
    <n v="333"/>
    <x v="1"/>
    <x v="0"/>
    <x v="1"/>
    <x v="1"/>
    <x v="1"/>
    <x v="0"/>
    <x v="0"/>
    <x v="0"/>
    <x v="0"/>
    <x v="0"/>
    <x v="0"/>
    <x v="0"/>
    <x v="0"/>
    <x v="0"/>
    <n v="49"/>
    <x v="2"/>
    <x v="97"/>
    <x v="1"/>
    <x v="1"/>
    <s v="English"/>
    <x v="3"/>
    <x v="1"/>
    <x v="0"/>
    <x v="2"/>
    <x v="0"/>
    <s v="Yes"/>
    <m/>
  </r>
  <r>
    <n v="334"/>
    <x v="0"/>
    <x v="0"/>
    <x v="1"/>
    <x v="1"/>
    <x v="0"/>
    <x v="0"/>
    <x v="1"/>
    <x v="0"/>
    <x v="0"/>
    <x v="0"/>
    <x v="0"/>
    <x v="1"/>
    <x v="0"/>
    <x v="1"/>
    <n v="67"/>
    <x v="2"/>
    <x v="98"/>
    <x v="0"/>
    <x v="0"/>
    <s v="English"/>
    <x v="4"/>
    <x v="4"/>
    <x v="2"/>
    <x v="2"/>
    <x v="5"/>
    <m/>
    <m/>
  </r>
  <r>
    <n v="335"/>
    <x v="1"/>
    <x v="0"/>
    <x v="0"/>
    <x v="0"/>
    <x v="0"/>
    <x v="0"/>
    <x v="0"/>
    <x v="0"/>
    <x v="0"/>
    <x v="0"/>
    <x v="1"/>
    <x v="0"/>
    <x v="0"/>
    <x v="1"/>
    <n v="36"/>
    <x v="2"/>
    <x v="99"/>
    <x v="2"/>
    <x v="0"/>
    <m/>
    <x v="3"/>
    <x v="2"/>
    <x v="3"/>
    <x v="0"/>
    <x v="3"/>
    <m/>
    <m/>
  </r>
  <r>
    <n v="336"/>
    <x v="1"/>
    <x v="0"/>
    <x v="0"/>
    <x v="0"/>
    <x v="0"/>
    <x v="0"/>
    <x v="0"/>
    <x v="0"/>
    <x v="0"/>
    <x v="0"/>
    <x v="0"/>
    <x v="1"/>
    <x v="0"/>
    <x v="0"/>
    <n v="60"/>
    <x v="2"/>
    <x v="71"/>
    <x v="0"/>
    <x v="0"/>
    <s v="English"/>
    <x v="6"/>
    <x v="1"/>
    <x v="6"/>
    <x v="2"/>
    <x v="0"/>
    <s v="Yes"/>
    <m/>
  </r>
  <r>
    <n v="337"/>
    <x v="1"/>
    <x v="0"/>
    <x v="0"/>
    <x v="0"/>
    <x v="0"/>
    <x v="0"/>
    <x v="0"/>
    <x v="0"/>
    <x v="0"/>
    <x v="0"/>
    <x v="0"/>
    <x v="1"/>
    <x v="0"/>
    <x v="0"/>
    <n v="60"/>
    <x v="2"/>
    <x v="11"/>
    <x v="2"/>
    <x v="0"/>
    <m/>
    <x v="3"/>
    <x v="2"/>
    <x v="3"/>
    <x v="0"/>
    <x v="3"/>
    <m/>
    <m/>
  </r>
  <r>
    <n v="338"/>
    <x v="1"/>
    <x v="0"/>
    <x v="1"/>
    <x v="1"/>
    <x v="0"/>
    <x v="0"/>
    <x v="0"/>
    <x v="0"/>
    <x v="0"/>
    <x v="0"/>
    <x v="0"/>
    <x v="0"/>
    <x v="0"/>
    <x v="1"/>
    <n v="38"/>
    <x v="2"/>
    <x v="54"/>
    <x v="1"/>
    <x v="0"/>
    <m/>
    <x v="3"/>
    <x v="2"/>
    <x v="3"/>
    <x v="0"/>
    <x v="3"/>
    <m/>
    <m/>
  </r>
  <r>
    <n v="339"/>
    <x v="1"/>
    <x v="0"/>
    <x v="1"/>
    <x v="1"/>
    <x v="1"/>
    <x v="0"/>
    <x v="0"/>
    <x v="0"/>
    <x v="0"/>
    <x v="0"/>
    <x v="0"/>
    <x v="1"/>
    <x v="0"/>
    <x v="1"/>
    <n v="52"/>
    <x v="2"/>
    <x v="100"/>
    <x v="0"/>
    <x v="1"/>
    <m/>
    <x v="0"/>
    <x v="0"/>
    <x v="2"/>
    <x v="2"/>
    <x v="6"/>
    <s v="Yes"/>
    <m/>
  </r>
  <r>
    <n v="340"/>
    <x v="1"/>
    <x v="1"/>
    <x v="1"/>
    <x v="1"/>
    <x v="0"/>
    <x v="0"/>
    <x v="1"/>
    <x v="0"/>
    <x v="0"/>
    <x v="0"/>
    <x v="0"/>
    <x v="1"/>
    <x v="0"/>
    <x v="0"/>
    <n v="72"/>
    <x v="2"/>
    <x v="101"/>
    <x v="0"/>
    <x v="1"/>
    <s v="English"/>
    <x v="5"/>
    <x v="1"/>
    <x v="6"/>
    <x v="2"/>
    <x v="3"/>
    <s v="Yes"/>
    <m/>
  </r>
  <r>
    <n v="341"/>
    <x v="1"/>
    <x v="0"/>
    <x v="0"/>
    <x v="1"/>
    <x v="0"/>
    <x v="1"/>
    <x v="0"/>
    <x v="0"/>
    <x v="0"/>
    <x v="1"/>
    <x v="1"/>
    <x v="1"/>
    <x v="0"/>
    <x v="1"/>
    <n v="52"/>
    <x v="2"/>
    <x v="57"/>
    <x v="0"/>
    <x v="1"/>
    <m/>
    <x v="5"/>
    <x v="1"/>
    <x v="0"/>
    <x v="2"/>
    <x v="0"/>
    <s v="Yes"/>
    <m/>
  </r>
  <r>
    <n v="342"/>
    <x v="1"/>
    <x v="0"/>
    <x v="1"/>
    <x v="1"/>
    <x v="1"/>
    <x v="0"/>
    <x v="0"/>
    <x v="0"/>
    <x v="0"/>
    <x v="0"/>
    <x v="0"/>
    <x v="1"/>
    <x v="0"/>
    <x v="0"/>
    <n v="89"/>
    <x v="2"/>
    <x v="102"/>
    <x v="1"/>
    <x v="0"/>
    <s v="English"/>
    <x v="3"/>
    <x v="7"/>
    <x v="2"/>
    <x v="2"/>
    <x v="3"/>
    <s v="No"/>
    <m/>
  </r>
  <r>
    <n v="343"/>
    <x v="0"/>
    <x v="0"/>
    <x v="0"/>
    <x v="0"/>
    <x v="0"/>
    <x v="1"/>
    <x v="0"/>
    <x v="0"/>
    <x v="0"/>
    <x v="0"/>
    <x v="0"/>
    <x v="1"/>
    <x v="0"/>
    <x v="0"/>
    <n v="70"/>
    <x v="1"/>
    <x v="103"/>
    <x v="5"/>
    <x v="1"/>
    <s v="English"/>
    <x v="5"/>
    <x v="7"/>
    <x v="2"/>
    <x v="2"/>
    <x v="3"/>
    <s v="Yes"/>
    <m/>
  </r>
  <r>
    <n v="344"/>
    <x v="1"/>
    <x v="0"/>
    <x v="1"/>
    <x v="1"/>
    <x v="0"/>
    <x v="0"/>
    <x v="0"/>
    <x v="0"/>
    <x v="1"/>
    <x v="0"/>
    <x v="0"/>
    <x v="1"/>
    <x v="0"/>
    <x v="0"/>
    <n v="71"/>
    <x v="0"/>
    <x v="13"/>
    <x v="1"/>
    <x v="0"/>
    <s v="English"/>
    <x v="4"/>
    <x v="4"/>
    <x v="2"/>
    <x v="2"/>
    <x v="3"/>
    <s v="No"/>
    <m/>
  </r>
  <r>
    <n v="345"/>
    <x v="1"/>
    <x v="0"/>
    <x v="1"/>
    <x v="1"/>
    <x v="0"/>
    <x v="0"/>
    <x v="0"/>
    <x v="0"/>
    <x v="0"/>
    <x v="0"/>
    <x v="0"/>
    <x v="1"/>
    <x v="0"/>
    <x v="1"/>
    <n v="68"/>
    <x v="0"/>
    <x v="93"/>
    <x v="1"/>
    <x v="1"/>
    <s v="English"/>
    <x v="5"/>
    <x v="7"/>
    <x v="2"/>
    <x v="2"/>
    <x v="5"/>
    <s v="Yes"/>
    <m/>
  </r>
  <r>
    <n v="346"/>
    <x v="0"/>
    <x v="0"/>
    <x v="0"/>
    <x v="1"/>
    <x v="0"/>
    <x v="1"/>
    <x v="0"/>
    <x v="0"/>
    <x v="0"/>
    <x v="0"/>
    <x v="0"/>
    <x v="0"/>
    <x v="0"/>
    <x v="2"/>
    <n v="44"/>
    <x v="2"/>
    <x v="104"/>
    <x v="5"/>
    <x v="0"/>
    <s v="Other"/>
    <x v="5"/>
    <x v="0"/>
    <x v="0"/>
    <x v="0"/>
    <x v="3"/>
    <s v="Yes"/>
    <m/>
  </r>
  <r>
    <n v="347"/>
    <x v="1"/>
    <x v="0"/>
    <x v="1"/>
    <x v="1"/>
    <x v="0"/>
    <x v="0"/>
    <x v="0"/>
    <x v="0"/>
    <x v="0"/>
    <x v="0"/>
    <x v="0"/>
    <x v="1"/>
    <x v="0"/>
    <x v="0"/>
    <n v="62"/>
    <x v="2"/>
    <x v="105"/>
    <x v="1"/>
    <x v="1"/>
    <s v="English"/>
    <x v="4"/>
    <x v="4"/>
    <x v="0"/>
    <x v="1"/>
    <x v="3"/>
    <s v="No"/>
    <m/>
  </r>
  <r>
    <n v="348"/>
    <x v="1"/>
    <x v="0"/>
    <x v="1"/>
    <x v="1"/>
    <x v="0"/>
    <x v="1"/>
    <x v="0"/>
    <x v="0"/>
    <x v="0"/>
    <x v="0"/>
    <x v="0"/>
    <x v="0"/>
    <x v="1"/>
    <x v="0"/>
    <n v="49"/>
    <x v="1"/>
    <x v="95"/>
    <x v="1"/>
    <x v="2"/>
    <s v="English"/>
    <x v="6"/>
    <x v="7"/>
    <x v="0"/>
    <x v="2"/>
    <x v="3"/>
    <s v="Yes"/>
    <m/>
  </r>
  <r>
    <n v="349"/>
    <x v="1"/>
    <x v="0"/>
    <x v="1"/>
    <x v="0"/>
    <x v="0"/>
    <x v="0"/>
    <x v="0"/>
    <x v="0"/>
    <x v="0"/>
    <x v="0"/>
    <x v="0"/>
    <x v="0"/>
    <x v="0"/>
    <x v="0"/>
    <n v="48"/>
    <x v="1"/>
    <x v="106"/>
    <x v="1"/>
    <x v="1"/>
    <s v="Polish"/>
    <x v="5"/>
    <x v="4"/>
    <x v="0"/>
    <x v="2"/>
    <x v="3"/>
    <s v="Yes"/>
    <m/>
  </r>
  <r>
    <n v="350"/>
    <x v="1"/>
    <x v="0"/>
    <x v="1"/>
    <x v="0"/>
    <x v="1"/>
    <x v="0"/>
    <x v="0"/>
    <x v="0"/>
    <x v="0"/>
    <x v="0"/>
    <x v="1"/>
    <x v="0"/>
    <x v="1"/>
    <x v="0"/>
    <n v="52"/>
    <x v="2"/>
    <x v="79"/>
    <x v="5"/>
    <x v="1"/>
    <s v="English"/>
    <x v="6"/>
    <x v="1"/>
    <x v="0"/>
    <x v="2"/>
    <x v="3"/>
    <s v="Yes"/>
    <m/>
  </r>
  <r>
    <n v="351"/>
    <x v="1"/>
    <x v="0"/>
    <x v="1"/>
    <x v="1"/>
    <x v="0"/>
    <x v="0"/>
    <x v="0"/>
    <x v="0"/>
    <x v="0"/>
    <x v="0"/>
    <x v="0"/>
    <x v="1"/>
    <x v="0"/>
    <x v="1"/>
    <n v="64"/>
    <x v="0"/>
    <x v="85"/>
    <x v="1"/>
    <x v="2"/>
    <s v="English"/>
    <x v="6"/>
    <x v="8"/>
    <x v="0"/>
    <x v="2"/>
    <x v="3"/>
    <s v="Yes"/>
    <m/>
  </r>
  <r>
    <n v="352"/>
    <x v="1"/>
    <x v="0"/>
    <x v="1"/>
    <x v="1"/>
    <x v="0"/>
    <x v="0"/>
    <x v="0"/>
    <x v="0"/>
    <x v="0"/>
    <x v="0"/>
    <x v="0"/>
    <x v="0"/>
    <x v="0"/>
    <x v="1"/>
    <n v="47"/>
    <x v="0"/>
    <x v="2"/>
    <x v="0"/>
    <x v="1"/>
    <s v="English"/>
    <x v="6"/>
    <x v="8"/>
    <x v="0"/>
    <x v="2"/>
    <x v="3"/>
    <s v="Yes"/>
    <m/>
  </r>
  <r>
    <n v="353"/>
    <x v="1"/>
    <x v="0"/>
    <x v="1"/>
    <x v="0"/>
    <x v="1"/>
    <x v="0"/>
    <x v="0"/>
    <x v="0"/>
    <x v="0"/>
    <x v="0"/>
    <x v="0"/>
    <x v="1"/>
    <x v="0"/>
    <x v="0"/>
    <n v="52"/>
    <x v="1"/>
    <x v="107"/>
    <x v="1"/>
    <x v="1"/>
    <s v="English"/>
    <x v="5"/>
    <x v="0"/>
    <x v="6"/>
    <x v="2"/>
    <x v="3"/>
    <s v="Yes"/>
    <m/>
  </r>
  <r>
    <n v="354"/>
    <x v="1"/>
    <x v="0"/>
    <x v="1"/>
    <x v="1"/>
    <x v="0"/>
    <x v="0"/>
    <x v="0"/>
    <x v="0"/>
    <x v="0"/>
    <x v="0"/>
    <x v="0"/>
    <x v="1"/>
    <x v="0"/>
    <x v="0"/>
    <n v="54"/>
    <x v="2"/>
    <x v="58"/>
    <x v="1"/>
    <x v="1"/>
    <s v="English"/>
    <x v="3"/>
    <x v="0"/>
    <x v="2"/>
    <x v="2"/>
    <x v="3"/>
    <s v="Yes"/>
    <m/>
  </r>
  <r>
    <n v="355"/>
    <x v="1"/>
    <x v="0"/>
    <x v="1"/>
    <x v="1"/>
    <x v="0"/>
    <x v="0"/>
    <x v="0"/>
    <x v="0"/>
    <x v="0"/>
    <x v="0"/>
    <x v="0"/>
    <x v="1"/>
    <x v="0"/>
    <x v="1"/>
    <n v="57"/>
    <x v="0"/>
    <x v="7"/>
    <x v="1"/>
    <x v="1"/>
    <s v="English"/>
    <x v="6"/>
    <x v="1"/>
    <x v="2"/>
    <x v="2"/>
    <x v="3"/>
    <s v="Yes"/>
    <m/>
  </r>
  <r>
    <n v="356"/>
    <x v="1"/>
    <x v="0"/>
    <x v="1"/>
    <x v="0"/>
    <x v="0"/>
    <x v="0"/>
    <x v="0"/>
    <x v="0"/>
    <x v="0"/>
    <x v="0"/>
    <x v="0"/>
    <x v="0"/>
    <x v="0"/>
    <x v="0"/>
    <n v="52"/>
    <x v="2"/>
    <x v="79"/>
    <x v="1"/>
    <x v="1"/>
    <s v="English"/>
    <x v="6"/>
    <x v="7"/>
    <x v="0"/>
    <x v="2"/>
    <x v="3"/>
    <s v="Yes"/>
    <m/>
  </r>
  <r>
    <n v="357"/>
    <x v="0"/>
    <x v="0"/>
    <x v="1"/>
    <x v="1"/>
    <x v="1"/>
    <x v="0"/>
    <x v="0"/>
    <x v="0"/>
    <x v="0"/>
    <x v="0"/>
    <x v="0"/>
    <x v="0"/>
    <x v="0"/>
    <x v="0"/>
    <n v="42"/>
    <x v="0"/>
    <x v="85"/>
    <x v="0"/>
    <x v="1"/>
    <s v="English"/>
    <x v="6"/>
    <x v="8"/>
    <x v="0"/>
    <x v="2"/>
    <x v="3"/>
    <s v="Yes"/>
    <m/>
  </r>
  <r>
    <n v="358"/>
    <x v="1"/>
    <x v="0"/>
    <x v="1"/>
    <x v="0"/>
    <x v="1"/>
    <x v="0"/>
    <x v="0"/>
    <x v="0"/>
    <x v="0"/>
    <x v="0"/>
    <x v="0"/>
    <x v="0"/>
    <x v="0"/>
    <x v="1"/>
    <n v="63"/>
    <x v="0"/>
    <x v="108"/>
    <x v="1"/>
    <x v="1"/>
    <s v="English"/>
    <x v="6"/>
    <x v="1"/>
    <x v="0"/>
    <x v="2"/>
    <x v="3"/>
    <s v="Yes"/>
    <m/>
  </r>
  <r>
    <n v="359"/>
    <x v="1"/>
    <x v="0"/>
    <x v="1"/>
    <x v="1"/>
    <x v="0"/>
    <x v="0"/>
    <x v="0"/>
    <x v="0"/>
    <x v="0"/>
    <x v="0"/>
    <x v="0"/>
    <x v="1"/>
    <x v="0"/>
    <x v="0"/>
    <n v="32"/>
    <x v="0"/>
    <x v="0"/>
    <x v="4"/>
    <x v="2"/>
    <s v="English"/>
    <x v="6"/>
    <x v="7"/>
    <x v="5"/>
    <x v="2"/>
    <x v="4"/>
    <s v="Yes"/>
    <m/>
  </r>
  <r>
    <n v="360"/>
    <x v="1"/>
    <x v="0"/>
    <x v="1"/>
    <x v="1"/>
    <x v="0"/>
    <x v="0"/>
    <x v="0"/>
    <x v="0"/>
    <x v="0"/>
    <x v="0"/>
    <x v="0"/>
    <x v="0"/>
    <x v="0"/>
    <x v="1"/>
    <n v="64"/>
    <x v="2"/>
    <x v="59"/>
    <x v="1"/>
    <x v="1"/>
    <s v="English"/>
    <x v="6"/>
    <x v="0"/>
    <x v="0"/>
    <x v="2"/>
    <x v="0"/>
    <s v="Yes"/>
    <m/>
  </r>
  <r>
    <n v="361"/>
    <x v="1"/>
    <x v="0"/>
    <x v="1"/>
    <x v="0"/>
    <x v="0"/>
    <x v="0"/>
    <x v="0"/>
    <x v="0"/>
    <x v="0"/>
    <x v="0"/>
    <x v="0"/>
    <x v="1"/>
    <x v="0"/>
    <x v="0"/>
    <n v="29"/>
    <x v="0"/>
    <x v="13"/>
    <x v="1"/>
    <x v="1"/>
    <s v="English"/>
    <x v="1"/>
    <x v="7"/>
    <x v="0"/>
    <x v="2"/>
    <x v="4"/>
    <s v="Yes"/>
    <m/>
  </r>
  <r>
    <n v="362"/>
    <x v="0"/>
    <x v="0"/>
    <x v="1"/>
    <x v="1"/>
    <x v="1"/>
    <x v="1"/>
    <x v="0"/>
    <x v="0"/>
    <x v="0"/>
    <x v="0"/>
    <x v="0"/>
    <x v="0"/>
    <x v="0"/>
    <x v="0"/>
    <n v="64"/>
    <x v="2"/>
    <x v="59"/>
    <x v="1"/>
    <x v="1"/>
    <s v="English"/>
    <x v="4"/>
    <x v="4"/>
    <x v="3"/>
    <x v="2"/>
    <x v="0"/>
    <s v="No"/>
    <m/>
  </r>
  <r>
    <n v="363"/>
    <x v="1"/>
    <x v="0"/>
    <x v="1"/>
    <x v="1"/>
    <x v="0"/>
    <x v="0"/>
    <x v="1"/>
    <x v="0"/>
    <x v="0"/>
    <x v="0"/>
    <x v="0"/>
    <x v="0"/>
    <x v="0"/>
    <x v="0"/>
    <n v="24"/>
    <x v="0"/>
    <x v="109"/>
    <x v="1"/>
    <x v="0"/>
    <s v="English, Italian"/>
    <x v="3"/>
    <x v="7"/>
    <x v="5"/>
    <x v="2"/>
    <x v="3"/>
    <s v="Yes"/>
    <m/>
  </r>
  <r>
    <n v="364"/>
    <x v="1"/>
    <x v="1"/>
    <x v="1"/>
    <x v="0"/>
    <x v="0"/>
    <x v="0"/>
    <x v="0"/>
    <x v="0"/>
    <x v="0"/>
    <x v="0"/>
    <x v="0"/>
    <x v="0"/>
    <x v="0"/>
    <x v="0"/>
    <n v="63"/>
    <x v="2"/>
    <x v="59"/>
    <x v="1"/>
    <x v="1"/>
    <s v="English"/>
    <x v="0"/>
    <x v="0"/>
    <x v="0"/>
    <x v="2"/>
    <x v="0"/>
    <s v="Yes"/>
    <m/>
  </r>
  <r>
    <n v="365"/>
    <x v="1"/>
    <x v="0"/>
    <x v="1"/>
    <x v="1"/>
    <x v="0"/>
    <x v="0"/>
    <x v="0"/>
    <x v="0"/>
    <x v="0"/>
    <x v="0"/>
    <x v="0"/>
    <x v="1"/>
    <x v="0"/>
    <x v="1"/>
    <n v="64"/>
    <x v="0"/>
    <x v="110"/>
    <x v="2"/>
    <x v="1"/>
    <s v="English, Italian"/>
    <x v="6"/>
    <x v="1"/>
    <x v="2"/>
    <x v="2"/>
    <x v="3"/>
    <s v="Yes"/>
    <m/>
  </r>
  <r>
    <n v="366"/>
    <x v="1"/>
    <x v="0"/>
    <x v="1"/>
    <x v="1"/>
    <x v="0"/>
    <x v="0"/>
    <x v="0"/>
    <x v="0"/>
    <x v="0"/>
    <x v="0"/>
    <x v="0"/>
    <x v="1"/>
    <x v="0"/>
    <x v="1"/>
    <n v="70"/>
    <x v="0"/>
    <x v="111"/>
    <x v="1"/>
    <x v="0"/>
    <s v="English"/>
    <x v="6"/>
    <x v="1"/>
    <x v="2"/>
    <x v="2"/>
    <x v="3"/>
    <s v="Yes"/>
    <m/>
  </r>
  <r>
    <n v="367"/>
    <x v="1"/>
    <x v="0"/>
    <x v="1"/>
    <x v="1"/>
    <x v="0"/>
    <x v="0"/>
    <x v="0"/>
    <x v="0"/>
    <x v="0"/>
    <x v="0"/>
    <x v="0"/>
    <x v="1"/>
    <x v="0"/>
    <x v="0"/>
    <n v="72"/>
    <x v="0"/>
    <x v="64"/>
    <x v="0"/>
    <x v="1"/>
    <s v="English"/>
    <x v="3"/>
    <x v="2"/>
    <x v="2"/>
    <x v="2"/>
    <x v="5"/>
    <s v="Yes"/>
    <m/>
  </r>
  <r>
    <n v="368"/>
    <x v="1"/>
    <x v="0"/>
    <x v="1"/>
    <x v="1"/>
    <x v="0"/>
    <x v="0"/>
    <x v="0"/>
    <x v="0"/>
    <x v="0"/>
    <x v="1"/>
    <x v="0"/>
    <x v="0"/>
    <x v="0"/>
    <x v="1"/>
    <n v="76"/>
    <x v="0"/>
    <x v="89"/>
    <x v="1"/>
    <x v="1"/>
    <s v="English"/>
    <x v="3"/>
    <x v="8"/>
    <x v="2"/>
    <x v="2"/>
    <x v="3"/>
    <s v="Yes"/>
    <m/>
  </r>
  <r>
    <n v="369"/>
    <x v="1"/>
    <x v="0"/>
    <x v="1"/>
    <x v="1"/>
    <x v="1"/>
    <x v="0"/>
    <x v="0"/>
    <x v="0"/>
    <x v="0"/>
    <x v="0"/>
    <x v="0"/>
    <x v="0"/>
    <x v="0"/>
    <x v="1"/>
    <n v="74"/>
    <x v="1"/>
    <x v="81"/>
    <x v="1"/>
    <x v="1"/>
    <s v="English"/>
    <x v="3"/>
    <x v="2"/>
    <x v="3"/>
    <x v="2"/>
    <x v="3"/>
    <s v="Yes"/>
    <m/>
  </r>
  <r>
    <n v="370"/>
    <x v="1"/>
    <x v="0"/>
    <x v="1"/>
    <x v="0"/>
    <x v="0"/>
    <x v="0"/>
    <x v="0"/>
    <x v="0"/>
    <x v="0"/>
    <x v="0"/>
    <x v="0"/>
    <x v="0"/>
    <x v="0"/>
    <x v="0"/>
    <n v="77"/>
    <x v="0"/>
    <x v="14"/>
    <x v="1"/>
    <x v="0"/>
    <s v="English"/>
    <x v="3"/>
    <x v="0"/>
    <x v="2"/>
    <x v="2"/>
    <x v="3"/>
    <m/>
    <m/>
  </r>
  <r>
    <n v="371"/>
    <x v="1"/>
    <x v="0"/>
    <x v="1"/>
    <x v="1"/>
    <x v="0"/>
    <x v="0"/>
    <x v="0"/>
    <x v="0"/>
    <x v="0"/>
    <x v="0"/>
    <x v="0"/>
    <x v="1"/>
    <x v="0"/>
    <x v="1"/>
    <n v="80"/>
    <x v="0"/>
    <x v="83"/>
    <x v="1"/>
    <x v="1"/>
    <s v="English"/>
    <x v="5"/>
    <x v="7"/>
    <x v="2"/>
    <x v="2"/>
    <x v="3"/>
    <s v="No"/>
    <m/>
  </r>
  <r>
    <n v="372"/>
    <x v="1"/>
    <x v="0"/>
    <x v="1"/>
    <x v="1"/>
    <x v="0"/>
    <x v="1"/>
    <x v="0"/>
    <x v="1"/>
    <x v="0"/>
    <x v="0"/>
    <x v="0"/>
    <x v="1"/>
    <x v="0"/>
    <x v="0"/>
    <n v="77"/>
    <x v="0"/>
    <x v="83"/>
    <x v="1"/>
    <x v="1"/>
    <s v="English"/>
    <x v="3"/>
    <x v="0"/>
    <x v="2"/>
    <x v="2"/>
    <x v="3"/>
    <s v="No"/>
    <m/>
  </r>
  <r>
    <n v="373"/>
    <x v="0"/>
    <x v="0"/>
    <x v="0"/>
    <x v="1"/>
    <x v="0"/>
    <x v="0"/>
    <x v="0"/>
    <x v="0"/>
    <x v="0"/>
    <x v="0"/>
    <x v="0"/>
    <x v="0"/>
    <x v="0"/>
    <x v="1"/>
    <n v="32"/>
    <x v="2"/>
    <x v="98"/>
    <x v="1"/>
    <x v="1"/>
    <s v="English"/>
    <x v="0"/>
    <x v="7"/>
    <x v="6"/>
    <x v="2"/>
    <x v="3"/>
    <s v="Yes"/>
    <m/>
  </r>
  <r>
    <n v="374"/>
    <x v="1"/>
    <x v="0"/>
    <x v="1"/>
    <x v="1"/>
    <x v="0"/>
    <x v="0"/>
    <x v="0"/>
    <x v="0"/>
    <x v="0"/>
    <x v="0"/>
    <x v="0"/>
    <x v="1"/>
    <x v="0"/>
    <x v="1"/>
    <n v="67"/>
    <x v="0"/>
    <x v="112"/>
    <x v="1"/>
    <x v="1"/>
    <s v="English"/>
    <x v="5"/>
    <x v="7"/>
    <x v="6"/>
    <x v="2"/>
    <x v="3"/>
    <s v="Yes"/>
    <m/>
  </r>
  <r>
    <n v="375"/>
    <x v="1"/>
    <x v="0"/>
    <x v="1"/>
    <x v="1"/>
    <x v="0"/>
    <x v="0"/>
    <x v="0"/>
    <x v="0"/>
    <x v="0"/>
    <x v="1"/>
    <x v="0"/>
    <x v="0"/>
    <x v="0"/>
    <x v="0"/>
    <n v="66"/>
    <x v="0"/>
    <x v="83"/>
    <x v="1"/>
    <x v="1"/>
    <s v="Farsi"/>
    <x v="3"/>
    <x v="4"/>
    <x v="3"/>
    <x v="2"/>
    <x v="3"/>
    <s v="Yes"/>
    <m/>
  </r>
  <r>
    <n v="376"/>
    <x v="0"/>
    <x v="0"/>
    <x v="1"/>
    <x v="1"/>
    <x v="0"/>
    <x v="0"/>
    <x v="0"/>
    <x v="0"/>
    <x v="0"/>
    <x v="0"/>
    <x v="1"/>
    <x v="1"/>
    <x v="0"/>
    <x v="0"/>
    <n v="54"/>
    <x v="0"/>
    <x v="7"/>
    <x v="0"/>
    <x v="1"/>
    <s v="English"/>
    <x v="3"/>
    <x v="4"/>
    <x v="0"/>
    <x v="1"/>
    <x v="3"/>
    <s v="No"/>
    <m/>
  </r>
  <r>
    <n v="377"/>
    <x v="1"/>
    <x v="0"/>
    <x v="1"/>
    <x v="1"/>
    <x v="1"/>
    <x v="1"/>
    <x v="0"/>
    <x v="0"/>
    <x v="0"/>
    <x v="1"/>
    <x v="0"/>
    <x v="0"/>
    <x v="0"/>
    <x v="1"/>
    <n v="86"/>
    <x v="0"/>
    <x v="113"/>
    <x v="1"/>
    <x v="1"/>
    <s v="English"/>
    <x v="5"/>
    <x v="0"/>
    <x v="2"/>
    <x v="2"/>
    <x v="3"/>
    <s v="Yes"/>
    <m/>
  </r>
  <r>
    <n v="378"/>
    <x v="1"/>
    <x v="0"/>
    <x v="1"/>
    <x v="1"/>
    <x v="0"/>
    <x v="0"/>
    <x v="0"/>
    <x v="0"/>
    <x v="0"/>
    <x v="1"/>
    <x v="0"/>
    <x v="1"/>
    <x v="0"/>
    <x v="0"/>
    <n v="25"/>
    <x v="1"/>
    <x v="81"/>
    <x v="1"/>
    <x v="1"/>
    <s v="English"/>
    <x v="4"/>
    <x v="7"/>
    <x v="0"/>
    <x v="0"/>
    <x v="3"/>
    <m/>
    <m/>
  </r>
  <r>
    <n v="379"/>
    <x v="1"/>
    <x v="1"/>
    <x v="1"/>
    <x v="0"/>
    <x v="0"/>
    <x v="1"/>
    <x v="0"/>
    <x v="1"/>
    <x v="0"/>
    <x v="1"/>
    <x v="0"/>
    <x v="1"/>
    <x v="0"/>
    <x v="1"/>
    <n v="89"/>
    <x v="1"/>
    <x v="114"/>
    <x v="1"/>
    <x v="1"/>
    <s v="English"/>
    <x v="0"/>
    <x v="0"/>
    <x v="2"/>
    <x v="2"/>
    <x v="3"/>
    <s v="No"/>
    <m/>
  </r>
  <r>
    <n v="380"/>
    <x v="1"/>
    <x v="0"/>
    <x v="1"/>
    <x v="1"/>
    <x v="0"/>
    <x v="0"/>
    <x v="0"/>
    <x v="0"/>
    <x v="0"/>
    <x v="0"/>
    <x v="0"/>
    <x v="1"/>
    <x v="0"/>
    <x v="0"/>
    <n v="63"/>
    <x v="0"/>
    <x v="112"/>
    <x v="1"/>
    <x v="1"/>
    <s v="English"/>
    <x v="3"/>
    <x v="7"/>
    <x v="2"/>
    <x v="2"/>
    <x v="3"/>
    <s v="Yes"/>
    <m/>
  </r>
  <r>
    <n v="381"/>
    <x v="1"/>
    <x v="0"/>
    <x v="1"/>
    <x v="1"/>
    <x v="0"/>
    <x v="0"/>
    <x v="0"/>
    <x v="0"/>
    <x v="0"/>
    <x v="0"/>
    <x v="0"/>
    <x v="0"/>
    <x v="0"/>
    <x v="0"/>
    <n v="59"/>
    <x v="0"/>
    <x v="23"/>
    <x v="3"/>
    <x v="1"/>
    <s v="English"/>
    <x v="3"/>
    <x v="7"/>
    <x v="2"/>
    <x v="2"/>
    <x v="3"/>
    <s v="Yes"/>
    <m/>
  </r>
  <r>
    <n v="382"/>
    <x v="1"/>
    <x v="1"/>
    <x v="1"/>
    <x v="0"/>
    <x v="0"/>
    <x v="0"/>
    <x v="0"/>
    <x v="0"/>
    <x v="0"/>
    <x v="0"/>
    <x v="0"/>
    <x v="1"/>
    <x v="0"/>
    <x v="0"/>
    <n v="79"/>
    <x v="0"/>
    <x v="83"/>
    <x v="1"/>
    <x v="0"/>
    <s v="English"/>
    <x v="3"/>
    <x v="1"/>
    <x v="2"/>
    <x v="2"/>
    <x v="3"/>
    <s v="Yes"/>
    <m/>
  </r>
  <r>
    <n v="383"/>
    <x v="1"/>
    <x v="0"/>
    <x v="1"/>
    <x v="1"/>
    <x v="0"/>
    <x v="0"/>
    <x v="0"/>
    <x v="0"/>
    <x v="0"/>
    <x v="0"/>
    <x v="0"/>
    <x v="1"/>
    <x v="0"/>
    <x v="0"/>
    <n v="57"/>
    <x v="1"/>
    <x v="115"/>
    <x v="1"/>
    <x v="1"/>
    <s v="English"/>
    <x v="6"/>
    <x v="1"/>
    <x v="2"/>
    <x v="2"/>
    <x v="3"/>
    <s v="Yes"/>
    <m/>
  </r>
  <r>
    <n v="384"/>
    <x v="0"/>
    <x v="0"/>
    <x v="1"/>
    <x v="1"/>
    <x v="0"/>
    <x v="0"/>
    <x v="0"/>
    <x v="0"/>
    <x v="0"/>
    <x v="0"/>
    <x v="0"/>
    <x v="0"/>
    <x v="0"/>
    <x v="1"/>
    <n v="69"/>
    <x v="0"/>
    <x v="116"/>
    <x v="1"/>
    <x v="1"/>
    <s v="English"/>
    <x v="3"/>
    <x v="7"/>
    <x v="2"/>
    <x v="2"/>
    <x v="3"/>
    <s v="Yes"/>
    <m/>
  </r>
  <r>
    <n v="385"/>
    <x v="1"/>
    <x v="0"/>
    <x v="1"/>
    <x v="1"/>
    <x v="0"/>
    <x v="0"/>
    <x v="0"/>
    <x v="0"/>
    <x v="0"/>
    <x v="0"/>
    <x v="0"/>
    <x v="1"/>
    <x v="0"/>
    <x v="0"/>
    <n v="72"/>
    <x v="0"/>
    <x v="117"/>
    <x v="1"/>
    <x v="1"/>
    <s v="English"/>
    <x v="3"/>
    <x v="4"/>
    <x v="2"/>
    <x v="2"/>
    <x v="3"/>
    <s v="No"/>
    <m/>
  </r>
  <r>
    <n v="386"/>
    <x v="1"/>
    <x v="1"/>
    <x v="0"/>
    <x v="0"/>
    <x v="0"/>
    <x v="0"/>
    <x v="0"/>
    <x v="0"/>
    <x v="0"/>
    <x v="1"/>
    <x v="0"/>
    <x v="1"/>
    <x v="0"/>
    <x v="0"/>
    <n v="43"/>
    <x v="0"/>
    <x v="112"/>
    <x v="1"/>
    <x v="1"/>
    <s v="English"/>
    <x v="0"/>
    <x v="4"/>
    <x v="0"/>
    <x v="2"/>
    <x v="3"/>
    <s v="Yes"/>
    <m/>
  </r>
  <r>
    <n v="387"/>
    <x v="1"/>
    <x v="0"/>
    <x v="1"/>
    <x v="0"/>
    <x v="0"/>
    <x v="0"/>
    <x v="0"/>
    <x v="0"/>
    <x v="0"/>
    <x v="0"/>
    <x v="0"/>
    <x v="1"/>
    <x v="0"/>
    <x v="0"/>
    <n v="26"/>
    <x v="1"/>
    <x v="107"/>
    <x v="4"/>
    <x v="2"/>
    <s v="English"/>
    <x v="0"/>
    <x v="1"/>
    <x v="5"/>
    <x v="2"/>
    <x v="3"/>
    <s v="Yes"/>
    <m/>
  </r>
  <r>
    <n v="388"/>
    <x v="0"/>
    <x v="0"/>
    <x v="1"/>
    <x v="1"/>
    <x v="1"/>
    <x v="1"/>
    <x v="0"/>
    <x v="0"/>
    <x v="0"/>
    <x v="0"/>
    <x v="0"/>
    <x v="1"/>
    <x v="0"/>
    <x v="1"/>
    <n v="73"/>
    <x v="0"/>
    <x v="117"/>
    <x v="1"/>
    <x v="1"/>
    <s v="English"/>
    <x v="0"/>
    <x v="6"/>
    <x v="2"/>
    <x v="2"/>
    <x v="3"/>
    <s v="No"/>
    <m/>
  </r>
  <r>
    <n v="389"/>
    <x v="1"/>
    <x v="0"/>
    <x v="1"/>
    <x v="1"/>
    <x v="1"/>
    <x v="0"/>
    <x v="0"/>
    <x v="0"/>
    <x v="0"/>
    <x v="0"/>
    <x v="0"/>
    <x v="0"/>
    <x v="0"/>
    <x v="0"/>
    <n v="83"/>
    <x v="1"/>
    <x v="118"/>
    <x v="1"/>
    <x v="1"/>
    <s v="English"/>
    <x v="0"/>
    <x v="0"/>
    <x v="2"/>
    <x v="2"/>
    <x v="3"/>
    <s v="Yes"/>
    <m/>
  </r>
  <r>
    <n v="390"/>
    <x v="1"/>
    <x v="0"/>
    <x v="1"/>
    <x v="0"/>
    <x v="1"/>
    <x v="0"/>
    <x v="0"/>
    <x v="0"/>
    <x v="0"/>
    <x v="0"/>
    <x v="0"/>
    <x v="0"/>
    <x v="0"/>
    <x v="0"/>
    <n v="78"/>
    <x v="0"/>
    <x v="86"/>
    <x v="1"/>
    <x v="0"/>
    <s v="English"/>
    <x v="0"/>
    <x v="4"/>
    <x v="2"/>
    <x v="2"/>
    <x v="3"/>
    <s v="Yes"/>
    <m/>
  </r>
  <r>
    <n v="391"/>
    <x v="1"/>
    <x v="0"/>
    <x v="1"/>
    <x v="0"/>
    <x v="0"/>
    <x v="0"/>
    <x v="0"/>
    <x v="0"/>
    <x v="0"/>
    <x v="0"/>
    <x v="0"/>
    <x v="1"/>
    <x v="0"/>
    <x v="1"/>
    <n v="71"/>
    <x v="0"/>
    <x v="14"/>
    <x v="1"/>
    <x v="1"/>
    <s v="English"/>
    <x v="5"/>
    <x v="8"/>
    <x v="0"/>
    <x v="2"/>
    <x v="3"/>
    <s v="Yes"/>
    <m/>
  </r>
  <r>
    <n v="392"/>
    <x v="1"/>
    <x v="0"/>
    <x v="1"/>
    <x v="1"/>
    <x v="1"/>
    <x v="0"/>
    <x v="0"/>
    <x v="0"/>
    <x v="0"/>
    <x v="0"/>
    <x v="0"/>
    <x v="1"/>
    <x v="0"/>
    <x v="1"/>
    <n v="72"/>
    <x v="0"/>
    <x v="3"/>
    <x v="1"/>
    <x v="1"/>
    <s v="English"/>
    <x v="0"/>
    <x v="1"/>
    <x v="2"/>
    <x v="2"/>
    <x v="3"/>
    <s v="Yes"/>
    <m/>
  </r>
  <r>
    <n v="393"/>
    <x v="1"/>
    <x v="0"/>
    <x v="1"/>
    <x v="1"/>
    <x v="1"/>
    <x v="0"/>
    <x v="0"/>
    <x v="0"/>
    <x v="0"/>
    <x v="0"/>
    <x v="0"/>
    <x v="1"/>
    <x v="0"/>
    <x v="1"/>
    <n v="66"/>
    <x v="0"/>
    <x v="86"/>
    <x v="1"/>
    <x v="1"/>
    <s v="English"/>
    <x v="6"/>
    <x v="0"/>
    <x v="2"/>
    <x v="2"/>
    <x v="6"/>
    <s v="Yes"/>
    <m/>
  </r>
  <r>
    <n v="394"/>
    <x v="1"/>
    <x v="0"/>
    <x v="1"/>
    <x v="0"/>
    <x v="0"/>
    <x v="0"/>
    <x v="0"/>
    <x v="0"/>
    <x v="0"/>
    <x v="0"/>
    <x v="0"/>
    <x v="0"/>
    <x v="0"/>
    <x v="1"/>
    <n v="80"/>
    <x v="0"/>
    <x v="86"/>
    <x v="1"/>
    <x v="1"/>
    <s v="English"/>
    <x v="0"/>
    <x v="4"/>
    <x v="2"/>
    <x v="2"/>
    <x v="3"/>
    <s v="Yes"/>
    <m/>
  </r>
  <r>
    <n v="395"/>
    <x v="1"/>
    <x v="0"/>
    <x v="1"/>
    <x v="0"/>
    <x v="0"/>
    <x v="0"/>
    <x v="1"/>
    <x v="0"/>
    <x v="0"/>
    <x v="1"/>
    <x v="0"/>
    <x v="1"/>
    <x v="0"/>
    <x v="0"/>
    <n v="82"/>
    <x v="0"/>
    <x v="3"/>
    <x v="1"/>
    <x v="1"/>
    <s v="Other"/>
    <x v="4"/>
    <x v="4"/>
    <x v="2"/>
    <x v="2"/>
    <x v="3"/>
    <s v="No"/>
    <m/>
  </r>
  <r>
    <n v="396"/>
    <x v="0"/>
    <x v="0"/>
    <x v="1"/>
    <x v="1"/>
    <x v="1"/>
    <x v="0"/>
    <x v="0"/>
    <x v="1"/>
    <x v="0"/>
    <x v="0"/>
    <x v="0"/>
    <x v="1"/>
    <x v="0"/>
    <x v="1"/>
    <n v="68"/>
    <x v="0"/>
    <x v="17"/>
    <x v="1"/>
    <x v="1"/>
    <s v="English"/>
    <x v="0"/>
    <x v="7"/>
    <x v="2"/>
    <x v="2"/>
    <x v="3"/>
    <s v="Yes"/>
    <m/>
  </r>
  <r>
    <n v="397"/>
    <x v="1"/>
    <x v="0"/>
    <x v="1"/>
    <x v="1"/>
    <x v="0"/>
    <x v="0"/>
    <x v="0"/>
    <x v="0"/>
    <x v="0"/>
    <x v="0"/>
    <x v="0"/>
    <x v="0"/>
    <x v="1"/>
    <x v="0"/>
    <n v="46"/>
    <x v="0"/>
    <x v="10"/>
    <x v="3"/>
    <x v="1"/>
    <s v="English"/>
    <x v="6"/>
    <x v="1"/>
    <x v="0"/>
    <x v="2"/>
    <x v="0"/>
    <s v="Yes"/>
    <m/>
  </r>
  <r>
    <n v="398"/>
    <x v="1"/>
    <x v="0"/>
    <x v="1"/>
    <x v="0"/>
    <x v="0"/>
    <x v="0"/>
    <x v="0"/>
    <x v="0"/>
    <x v="0"/>
    <x v="0"/>
    <x v="0"/>
    <x v="1"/>
    <x v="0"/>
    <x v="0"/>
    <n v="80"/>
    <x v="0"/>
    <x v="85"/>
    <x v="1"/>
    <x v="0"/>
    <s v="English"/>
    <x v="6"/>
    <x v="4"/>
    <x v="2"/>
    <x v="2"/>
    <x v="3"/>
    <s v="Yes"/>
    <m/>
  </r>
  <r>
    <n v="399"/>
    <x v="1"/>
    <x v="1"/>
    <x v="0"/>
    <x v="0"/>
    <x v="0"/>
    <x v="0"/>
    <x v="0"/>
    <x v="0"/>
    <x v="0"/>
    <x v="0"/>
    <x v="0"/>
    <x v="1"/>
    <x v="0"/>
    <x v="0"/>
    <n v="54"/>
    <x v="2"/>
    <x v="43"/>
    <x v="0"/>
    <x v="1"/>
    <s v="English"/>
    <x v="6"/>
    <x v="8"/>
    <x v="0"/>
    <x v="2"/>
    <x v="0"/>
    <s v="Yes"/>
    <m/>
  </r>
  <r>
    <n v="400"/>
    <x v="1"/>
    <x v="0"/>
    <x v="1"/>
    <x v="1"/>
    <x v="0"/>
    <x v="0"/>
    <x v="0"/>
    <x v="0"/>
    <x v="0"/>
    <x v="0"/>
    <x v="0"/>
    <x v="1"/>
    <x v="0"/>
    <x v="1"/>
    <n v="22"/>
    <x v="1"/>
    <x v="119"/>
    <x v="3"/>
    <x v="2"/>
    <s v="English"/>
    <x v="5"/>
    <x v="0"/>
    <x v="0"/>
    <x v="2"/>
    <x v="0"/>
    <s v="Yes"/>
    <m/>
  </r>
  <r>
    <n v="401"/>
    <x v="1"/>
    <x v="0"/>
    <x v="0"/>
    <x v="1"/>
    <x v="0"/>
    <x v="0"/>
    <x v="0"/>
    <x v="0"/>
    <x v="0"/>
    <x v="0"/>
    <x v="0"/>
    <x v="0"/>
    <x v="0"/>
    <x v="1"/>
    <n v="70"/>
    <x v="0"/>
    <x v="64"/>
    <x v="1"/>
    <x v="1"/>
    <s v="English"/>
    <x v="6"/>
    <x v="8"/>
    <x v="2"/>
    <x v="2"/>
    <x v="6"/>
    <s v="Yes"/>
    <m/>
  </r>
  <r>
    <n v="402"/>
    <x v="0"/>
    <x v="0"/>
    <x v="1"/>
    <x v="1"/>
    <x v="1"/>
    <x v="0"/>
    <x v="0"/>
    <x v="0"/>
    <x v="0"/>
    <x v="0"/>
    <x v="0"/>
    <x v="1"/>
    <x v="0"/>
    <x v="0"/>
    <n v="88"/>
    <x v="0"/>
    <x v="83"/>
    <x v="1"/>
    <x v="0"/>
    <s v="English"/>
    <x v="5"/>
    <x v="1"/>
    <x v="2"/>
    <x v="2"/>
    <x v="3"/>
    <s v="Yes"/>
    <m/>
  </r>
  <r>
    <n v="403"/>
    <x v="1"/>
    <x v="0"/>
    <x v="1"/>
    <x v="1"/>
    <x v="0"/>
    <x v="0"/>
    <x v="0"/>
    <x v="0"/>
    <x v="0"/>
    <x v="0"/>
    <x v="0"/>
    <x v="1"/>
    <x v="1"/>
    <x v="1"/>
    <n v="29"/>
    <x v="2"/>
    <x v="57"/>
    <x v="1"/>
    <x v="1"/>
    <s v="English"/>
    <x v="0"/>
    <x v="0"/>
    <x v="0"/>
    <x v="2"/>
    <x v="0"/>
    <s v="Yes"/>
    <m/>
  </r>
  <r>
    <n v="404"/>
    <x v="1"/>
    <x v="0"/>
    <x v="1"/>
    <x v="0"/>
    <x v="1"/>
    <x v="1"/>
    <x v="0"/>
    <x v="0"/>
    <x v="0"/>
    <x v="0"/>
    <x v="0"/>
    <x v="1"/>
    <x v="0"/>
    <x v="0"/>
    <n v="75"/>
    <x v="0"/>
    <x v="89"/>
    <x v="1"/>
    <x v="1"/>
    <s v="English"/>
    <x v="5"/>
    <x v="1"/>
    <x v="2"/>
    <x v="2"/>
    <x v="3"/>
    <s v="No"/>
    <m/>
  </r>
  <r>
    <n v="405"/>
    <x v="1"/>
    <x v="0"/>
    <x v="1"/>
    <x v="1"/>
    <x v="0"/>
    <x v="0"/>
    <x v="0"/>
    <x v="0"/>
    <x v="0"/>
    <x v="0"/>
    <x v="0"/>
    <x v="1"/>
    <x v="0"/>
    <x v="0"/>
    <n v="55"/>
    <x v="0"/>
    <x v="120"/>
    <x v="0"/>
    <x v="1"/>
    <s v="English"/>
    <x v="5"/>
    <x v="1"/>
    <x v="0"/>
    <x v="2"/>
    <x v="0"/>
    <s v="Yes"/>
    <m/>
  </r>
  <r>
    <n v="406"/>
    <x v="1"/>
    <x v="0"/>
    <x v="1"/>
    <x v="1"/>
    <x v="0"/>
    <x v="0"/>
    <x v="0"/>
    <x v="0"/>
    <x v="0"/>
    <x v="0"/>
    <x v="0"/>
    <x v="0"/>
    <x v="1"/>
    <x v="0"/>
    <n v="20"/>
    <x v="1"/>
    <x v="30"/>
    <x v="5"/>
    <x v="1"/>
    <s v="English"/>
    <x v="2"/>
    <x v="0"/>
    <x v="5"/>
    <x v="1"/>
    <x v="1"/>
    <s v="Yes"/>
    <m/>
  </r>
  <r>
    <n v="407"/>
    <x v="1"/>
    <x v="1"/>
    <x v="1"/>
    <x v="0"/>
    <x v="1"/>
    <x v="1"/>
    <x v="0"/>
    <x v="0"/>
    <x v="0"/>
    <x v="0"/>
    <x v="0"/>
    <x v="1"/>
    <x v="0"/>
    <x v="0"/>
    <n v="77"/>
    <x v="0"/>
    <x v="90"/>
    <x v="1"/>
    <x v="1"/>
    <s v="English"/>
    <x v="6"/>
    <x v="1"/>
    <x v="2"/>
    <x v="2"/>
    <x v="3"/>
    <s v="No"/>
    <m/>
  </r>
  <r>
    <n v="408"/>
    <x v="1"/>
    <x v="0"/>
    <x v="1"/>
    <x v="1"/>
    <x v="0"/>
    <x v="0"/>
    <x v="0"/>
    <x v="0"/>
    <x v="0"/>
    <x v="0"/>
    <x v="0"/>
    <x v="1"/>
    <x v="0"/>
    <x v="1"/>
    <n v="74"/>
    <x v="2"/>
    <x v="28"/>
    <x v="1"/>
    <x v="1"/>
    <s v="English"/>
    <x v="3"/>
    <x v="0"/>
    <x v="2"/>
    <x v="2"/>
    <x v="3"/>
    <s v="Yes"/>
    <m/>
  </r>
  <r>
    <n v="409"/>
    <x v="1"/>
    <x v="0"/>
    <x v="1"/>
    <x v="1"/>
    <x v="0"/>
    <x v="0"/>
    <x v="0"/>
    <x v="0"/>
    <x v="0"/>
    <x v="0"/>
    <x v="0"/>
    <x v="1"/>
    <x v="0"/>
    <x v="0"/>
    <n v="25"/>
    <x v="0"/>
    <x v="0"/>
    <x v="4"/>
    <x v="2"/>
    <s v="English, Spanish"/>
    <x v="3"/>
    <x v="0"/>
    <x v="0"/>
    <x v="2"/>
    <x v="4"/>
    <s v="Yes"/>
    <m/>
  </r>
  <r>
    <n v="410"/>
    <x v="1"/>
    <x v="0"/>
    <x v="1"/>
    <x v="1"/>
    <x v="0"/>
    <x v="0"/>
    <x v="0"/>
    <x v="0"/>
    <x v="0"/>
    <x v="0"/>
    <x v="0"/>
    <x v="1"/>
    <x v="0"/>
    <x v="0"/>
    <n v="19"/>
    <x v="0"/>
    <x v="5"/>
    <x v="0"/>
    <x v="1"/>
    <s v="English"/>
    <x v="1"/>
    <x v="0"/>
    <x v="5"/>
    <x v="2"/>
    <x v="4"/>
    <s v="Yes"/>
    <m/>
  </r>
  <r>
    <n v="411"/>
    <x v="0"/>
    <x v="0"/>
    <x v="1"/>
    <x v="1"/>
    <x v="0"/>
    <x v="0"/>
    <x v="0"/>
    <x v="0"/>
    <x v="0"/>
    <x v="0"/>
    <x v="0"/>
    <x v="1"/>
    <x v="0"/>
    <x v="0"/>
    <n v="83"/>
    <x v="2"/>
    <x v="28"/>
    <x v="1"/>
    <x v="1"/>
    <s v="English"/>
    <x v="3"/>
    <x v="4"/>
    <x v="2"/>
    <x v="0"/>
    <x v="3"/>
    <m/>
    <m/>
  </r>
  <r>
    <n v="412"/>
    <x v="1"/>
    <x v="1"/>
    <x v="1"/>
    <x v="1"/>
    <x v="1"/>
    <x v="0"/>
    <x v="0"/>
    <x v="0"/>
    <x v="0"/>
    <x v="1"/>
    <x v="0"/>
    <x v="1"/>
    <x v="0"/>
    <x v="0"/>
    <n v="78"/>
    <x v="0"/>
    <x v="116"/>
    <x v="1"/>
    <x v="1"/>
    <s v="English"/>
    <x v="3"/>
    <x v="0"/>
    <x v="2"/>
    <x v="2"/>
    <x v="3"/>
    <s v="No"/>
    <m/>
  </r>
  <r>
    <n v="413"/>
    <x v="1"/>
    <x v="1"/>
    <x v="1"/>
    <x v="0"/>
    <x v="0"/>
    <x v="0"/>
    <x v="0"/>
    <x v="0"/>
    <x v="0"/>
    <x v="0"/>
    <x v="0"/>
    <x v="1"/>
    <x v="0"/>
    <x v="0"/>
    <n v="82"/>
    <x v="0"/>
    <x v="3"/>
    <x v="1"/>
    <x v="0"/>
    <s v="English"/>
    <x v="1"/>
    <x v="1"/>
    <x v="2"/>
    <x v="1"/>
    <x v="3"/>
    <s v="Yes"/>
    <m/>
  </r>
  <r>
    <n v="414"/>
    <x v="1"/>
    <x v="0"/>
    <x v="1"/>
    <x v="1"/>
    <x v="1"/>
    <x v="0"/>
    <x v="0"/>
    <x v="0"/>
    <x v="0"/>
    <x v="0"/>
    <x v="0"/>
    <x v="1"/>
    <x v="0"/>
    <x v="0"/>
    <n v="80"/>
    <x v="0"/>
    <x v="117"/>
    <x v="1"/>
    <x v="1"/>
    <s v="English"/>
    <x v="4"/>
    <x v="7"/>
    <x v="2"/>
    <x v="2"/>
    <x v="3"/>
    <s v="No"/>
    <m/>
  </r>
  <r>
    <n v="415"/>
    <x v="1"/>
    <x v="0"/>
    <x v="1"/>
    <x v="1"/>
    <x v="0"/>
    <x v="0"/>
    <x v="0"/>
    <x v="0"/>
    <x v="0"/>
    <x v="0"/>
    <x v="0"/>
    <x v="1"/>
    <x v="0"/>
    <x v="0"/>
    <n v="26"/>
    <x v="0"/>
    <x v="64"/>
    <x v="1"/>
    <x v="1"/>
    <s v="English"/>
    <x v="6"/>
    <x v="1"/>
    <x v="0"/>
    <x v="2"/>
    <x v="0"/>
    <s v="Yes"/>
    <m/>
  </r>
  <r>
    <n v="416"/>
    <x v="1"/>
    <x v="0"/>
    <x v="1"/>
    <x v="1"/>
    <x v="0"/>
    <x v="0"/>
    <x v="0"/>
    <x v="0"/>
    <x v="0"/>
    <x v="0"/>
    <x v="0"/>
    <x v="1"/>
    <x v="0"/>
    <x v="1"/>
    <n v="71"/>
    <x v="0"/>
    <x v="83"/>
    <x v="0"/>
    <x v="0"/>
    <s v="English"/>
    <x v="5"/>
    <x v="4"/>
    <x v="2"/>
    <x v="1"/>
    <x v="3"/>
    <s v="Yes"/>
    <m/>
  </r>
  <r>
    <n v="417"/>
    <x v="1"/>
    <x v="1"/>
    <x v="1"/>
    <x v="1"/>
    <x v="0"/>
    <x v="0"/>
    <x v="0"/>
    <x v="0"/>
    <x v="0"/>
    <x v="0"/>
    <x v="0"/>
    <x v="0"/>
    <x v="0"/>
    <x v="0"/>
    <n v="24"/>
    <x v="1"/>
    <x v="18"/>
    <x v="4"/>
    <x v="2"/>
    <s v="English"/>
    <x v="5"/>
    <x v="0"/>
    <x v="5"/>
    <x v="2"/>
    <x v="0"/>
    <s v="Yes"/>
    <m/>
  </r>
  <r>
    <n v="418"/>
    <x v="1"/>
    <x v="0"/>
    <x v="1"/>
    <x v="1"/>
    <x v="0"/>
    <x v="0"/>
    <x v="0"/>
    <x v="0"/>
    <x v="0"/>
    <x v="0"/>
    <x v="0"/>
    <x v="1"/>
    <x v="0"/>
    <x v="0"/>
    <n v="86"/>
    <x v="0"/>
    <x v="117"/>
    <x v="1"/>
    <x v="1"/>
    <s v="English"/>
    <x v="3"/>
    <x v="7"/>
    <x v="2"/>
    <x v="2"/>
    <x v="3"/>
    <s v="Yes"/>
    <m/>
  </r>
  <r>
    <n v="419"/>
    <x v="1"/>
    <x v="1"/>
    <x v="1"/>
    <x v="1"/>
    <x v="0"/>
    <x v="0"/>
    <x v="1"/>
    <x v="0"/>
    <x v="0"/>
    <x v="1"/>
    <x v="0"/>
    <x v="0"/>
    <x v="1"/>
    <x v="0"/>
    <n v="30"/>
    <x v="0"/>
    <x v="4"/>
    <x v="0"/>
    <x v="1"/>
    <s v="English"/>
    <x v="1"/>
    <x v="0"/>
    <x v="0"/>
    <x v="2"/>
    <x v="2"/>
    <s v="Yes"/>
    <m/>
  </r>
  <r>
    <n v="420"/>
    <x v="1"/>
    <x v="0"/>
    <x v="1"/>
    <x v="1"/>
    <x v="0"/>
    <x v="0"/>
    <x v="0"/>
    <x v="0"/>
    <x v="0"/>
    <x v="0"/>
    <x v="0"/>
    <x v="1"/>
    <x v="1"/>
    <x v="0"/>
    <n v="22"/>
    <x v="0"/>
    <x v="89"/>
    <x v="5"/>
    <x v="1"/>
    <s v="Other"/>
    <x v="5"/>
    <x v="0"/>
    <x v="5"/>
    <x v="2"/>
    <x v="0"/>
    <s v="Yes"/>
    <m/>
  </r>
  <r>
    <n v="421"/>
    <x v="1"/>
    <x v="0"/>
    <x v="1"/>
    <x v="0"/>
    <x v="1"/>
    <x v="0"/>
    <x v="0"/>
    <x v="1"/>
    <x v="0"/>
    <x v="0"/>
    <x v="0"/>
    <x v="1"/>
    <x v="0"/>
    <x v="0"/>
    <n v="60"/>
    <x v="0"/>
    <x v="109"/>
    <x v="1"/>
    <x v="1"/>
    <s v="English"/>
    <x v="5"/>
    <x v="4"/>
    <x v="0"/>
    <x v="2"/>
    <x v="0"/>
    <s v="Yes"/>
    <m/>
  </r>
  <r>
    <n v="422"/>
    <x v="1"/>
    <x v="1"/>
    <x v="1"/>
    <x v="1"/>
    <x v="0"/>
    <x v="0"/>
    <x v="0"/>
    <x v="0"/>
    <x v="0"/>
    <x v="0"/>
    <x v="0"/>
    <x v="1"/>
    <x v="0"/>
    <x v="0"/>
    <n v="34"/>
    <x v="0"/>
    <x v="3"/>
    <x v="0"/>
    <x v="1"/>
    <s v="English"/>
    <x v="6"/>
    <x v="8"/>
    <x v="6"/>
    <x v="2"/>
    <x v="0"/>
    <s v="Yes"/>
    <m/>
  </r>
  <r>
    <n v="423"/>
    <x v="1"/>
    <x v="0"/>
    <x v="0"/>
    <x v="0"/>
    <x v="0"/>
    <x v="0"/>
    <x v="0"/>
    <x v="0"/>
    <x v="1"/>
    <x v="0"/>
    <x v="0"/>
    <x v="1"/>
    <x v="0"/>
    <x v="0"/>
    <n v="69"/>
    <x v="0"/>
    <x v="121"/>
    <x v="1"/>
    <x v="2"/>
    <s v="English, Spanish"/>
    <x v="2"/>
    <x v="7"/>
    <x v="2"/>
    <x v="2"/>
    <x v="5"/>
    <m/>
    <m/>
  </r>
  <r>
    <n v="424"/>
    <x v="1"/>
    <x v="0"/>
    <x v="1"/>
    <x v="1"/>
    <x v="0"/>
    <x v="0"/>
    <x v="0"/>
    <x v="0"/>
    <x v="0"/>
    <x v="0"/>
    <x v="0"/>
    <x v="1"/>
    <x v="0"/>
    <x v="0"/>
    <n v="65"/>
    <x v="0"/>
    <x v="122"/>
    <x v="0"/>
    <x v="1"/>
    <s v="English"/>
    <x v="6"/>
    <x v="8"/>
    <x v="0"/>
    <x v="2"/>
    <x v="0"/>
    <s v="Yes"/>
    <m/>
  </r>
  <r>
    <n v="425"/>
    <x v="0"/>
    <x v="0"/>
    <x v="1"/>
    <x v="1"/>
    <x v="0"/>
    <x v="0"/>
    <x v="0"/>
    <x v="0"/>
    <x v="0"/>
    <x v="1"/>
    <x v="0"/>
    <x v="1"/>
    <x v="0"/>
    <x v="0"/>
    <n v="70"/>
    <x v="0"/>
    <x v="2"/>
    <x v="1"/>
    <x v="1"/>
    <s v="English"/>
    <x v="0"/>
    <x v="7"/>
    <x v="2"/>
    <x v="2"/>
    <x v="5"/>
    <s v="No"/>
    <m/>
  </r>
  <r>
    <n v="426"/>
    <x v="1"/>
    <x v="0"/>
    <x v="1"/>
    <x v="0"/>
    <x v="0"/>
    <x v="0"/>
    <x v="0"/>
    <x v="0"/>
    <x v="0"/>
    <x v="1"/>
    <x v="0"/>
    <x v="1"/>
    <x v="0"/>
    <x v="0"/>
    <n v="24"/>
    <x v="1"/>
    <x v="107"/>
    <x v="5"/>
    <x v="1"/>
    <s v="English, Korean"/>
    <x v="4"/>
    <x v="0"/>
    <x v="1"/>
    <x v="2"/>
    <x v="4"/>
    <s v="Yes"/>
    <m/>
  </r>
  <r>
    <n v="427"/>
    <x v="0"/>
    <x v="0"/>
    <x v="1"/>
    <x v="1"/>
    <x v="0"/>
    <x v="0"/>
    <x v="0"/>
    <x v="1"/>
    <x v="0"/>
    <x v="0"/>
    <x v="0"/>
    <x v="1"/>
    <x v="0"/>
    <x v="0"/>
    <n v="75"/>
    <x v="2"/>
    <x v="76"/>
    <x v="1"/>
    <x v="1"/>
    <m/>
    <x v="2"/>
    <x v="0"/>
    <x v="2"/>
    <x v="2"/>
    <x v="5"/>
    <s v="No"/>
    <m/>
  </r>
  <r>
    <n v="428"/>
    <x v="1"/>
    <x v="0"/>
    <x v="1"/>
    <x v="1"/>
    <x v="0"/>
    <x v="0"/>
    <x v="0"/>
    <x v="0"/>
    <x v="0"/>
    <x v="0"/>
    <x v="0"/>
    <x v="1"/>
    <x v="0"/>
    <x v="1"/>
    <n v="62"/>
    <x v="0"/>
    <x v="10"/>
    <x v="0"/>
    <x v="1"/>
    <s v="English"/>
    <x v="0"/>
    <x v="7"/>
    <x v="6"/>
    <x v="2"/>
    <x v="0"/>
    <s v="Yes"/>
    <m/>
  </r>
  <r>
    <n v="429"/>
    <x v="0"/>
    <x v="0"/>
    <x v="1"/>
    <x v="1"/>
    <x v="1"/>
    <x v="0"/>
    <x v="0"/>
    <x v="1"/>
    <x v="0"/>
    <x v="0"/>
    <x v="0"/>
    <x v="1"/>
    <x v="0"/>
    <x v="0"/>
    <n v="78"/>
    <x v="2"/>
    <x v="76"/>
    <x v="1"/>
    <x v="1"/>
    <s v="English"/>
    <x v="3"/>
    <x v="1"/>
    <x v="2"/>
    <x v="2"/>
    <x v="5"/>
    <s v="No"/>
    <m/>
  </r>
  <r>
    <n v="430"/>
    <x v="1"/>
    <x v="1"/>
    <x v="1"/>
    <x v="1"/>
    <x v="0"/>
    <x v="0"/>
    <x v="0"/>
    <x v="0"/>
    <x v="0"/>
    <x v="1"/>
    <x v="0"/>
    <x v="0"/>
    <x v="0"/>
    <x v="1"/>
    <n v="37"/>
    <x v="0"/>
    <x v="4"/>
    <x v="1"/>
    <x v="1"/>
    <s v="English, Hatian Creole"/>
    <x v="1"/>
    <x v="4"/>
    <x v="6"/>
    <x v="2"/>
    <x v="5"/>
    <s v="Yes"/>
    <m/>
  </r>
  <r>
    <n v="431"/>
    <x v="1"/>
    <x v="0"/>
    <x v="1"/>
    <x v="1"/>
    <x v="0"/>
    <x v="0"/>
    <x v="0"/>
    <x v="0"/>
    <x v="0"/>
    <x v="1"/>
    <x v="0"/>
    <x v="1"/>
    <x v="0"/>
    <x v="1"/>
    <n v="81"/>
    <x v="2"/>
    <x v="91"/>
    <x v="1"/>
    <x v="1"/>
    <m/>
    <x v="3"/>
    <x v="7"/>
    <x v="2"/>
    <x v="3"/>
    <x v="3"/>
    <m/>
    <m/>
  </r>
  <r>
    <n v="432"/>
    <x v="1"/>
    <x v="0"/>
    <x v="1"/>
    <x v="1"/>
    <x v="0"/>
    <x v="0"/>
    <x v="0"/>
    <x v="0"/>
    <x v="0"/>
    <x v="0"/>
    <x v="0"/>
    <x v="0"/>
    <x v="1"/>
    <x v="0"/>
    <n v="21"/>
    <x v="0"/>
    <x v="80"/>
    <x v="4"/>
    <x v="2"/>
    <s v="English, Spanish"/>
    <x v="0"/>
    <x v="7"/>
    <x v="5"/>
    <x v="1"/>
    <x v="1"/>
    <s v="Yes"/>
    <m/>
  </r>
  <r>
    <n v="433"/>
    <x v="1"/>
    <x v="0"/>
    <x v="1"/>
    <x v="1"/>
    <x v="0"/>
    <x v="0"/>
    <x v="0"/>
    <x v="0"/>
    <x v="0"/>
    <x v="0"/>
    <x v="0"/>
    <x v="0"/>
    <x v="0"/>
    <x v="0"/>
    <n v="57"/>
    <x v="2"/>
    <x v="91"/>
    <x v="5"/>
    <x v="1"/>
    <s v="English, Chinese"/>
    <x v="5"/>
    <x v="7"/>
    <x v="2"/>
    <x v="2"/>
    <x v="0"/>
    <s v="Yes"/>
    <m/>
  </r>
  <r>
    <n v="434"/>
    <x v="0"/>
    <x v="1"/>
    <x v="1"/>
    <x v="1"/>
    <x v="1"/>
    <x v="0"/>
    <x v="0"/>
    <x v="1"/>
    <x v="0"/>
    <x v="0"/>
    <x v="0"/>
    <x v="1"/>
    <x v="0"/>
    <x v="0"/>
    <n v="62"/>
    <x v="2"/>
    <x v="123"/>
    <x v="1"/>
    <x v="1"/>
    <s v="English"/>
    <x v="5"/>
    <x v="1"/>
    <x v="0"/>
    <x v="2"/>
    <x v="0"/>
    <s v="Yes"/>
    <m/>
  </r>
  <r>
    <n v="435"/>
    <x v="1"/>
    <x v="0"/>
    <x v="1"/>
    <x v="0"/>
    <x v="0"/>
    <x v="1"/>
    <x v="0"/>
    <x v="0"/>
    <x v="0"/>
    <x v="0"/>
    <x v="0"/>
    <x v="0"/>
    <x v="0"/>
    <x v="0"/>
    <n v="63"/>
    <x v="2"/>
    <x v="124"/>
    <x v="1"/>
    <x v="1"/>
    <s v="English"/>
    <x v="5"/>
    <x v="7"/>
    <x v="2"/>
    <x v="2"/>
    <x v="0"/>
    <s v="Yes"/>
    <m/>
  </r>
  <r>
    <n v="436"/>
    <x v="1"/>
    <x v="0"/>
    <x v="1"/>
    <x v="0"/>
    <x v="0"/>
    <x v="0"/>
    <x v="0"/>
    <x v="0"/>
    <x v="0"/>
    <x v="0"/>
    <x v="0"/>
    <x v="0"/>
    <x v="0"/>
    <x v="1"/>
    <n v="85"/>
    <x v="2"/>
    <x v="43"/>
    <x v="1"/>
    <x v="1"/>
    <s v="English"/>
    <x v="4"/>
    <x v="0"/>
    <x v="2"/>
    <x v="2"/>
    <x v="6"/>
    <s v="No"/>
    <m/>
  </r>
  <r>
    <n v="437"/>
    <x v="1"/>
    <x v="0"/>
    <x v="0"/>
    <x v="1"/>
    <x v="0"/>
    <x v="1"/>
    <x v="0"/>
    <x v="0"/>
    <x v="0"/>
    <x v="0"/>
    <x v="0"/>
    <x v="1"/>
    <x v="0"/>
    <x v="1"/>
    <n v="44"/>
    <x v="1"/>
    <x v="125"/>
    <x v="4"/>
    <x v="2"/>
    <s v="English, Spanish"/>
    <x v="0"/>
    <x v="7"/>
    <x v="0"/>
    <x v="2"/>
    <x v="0"/>
    <s v="Yes"/>
    <m/>
  </r>
  <r>
    <n v="438"/>
    <x v="1"/>
    <x v="0"/>
    <x v="1"/>
    <x v="0"/>
    <x v="0"/>
    <x v="0"/>
    <x v="0"/>
    <x v="0"/>
    <x v="0"/>
    <x v="0"/>
    <x v="0"/>
    <x v="0"/>
    <x v="0"/>
    <x v="0"/>
    <n v="54"/>
    <x v="2"/>
    <x v="43"/>
    <x v="1"/>
    <x v="1"/>
    <s v="English"/>
    <x v="5"/>
    <x v="7"/>
    <x v="0"/>
    <x v="2"/>
    <x v="0"/>
    <s v="Yes"/>
    <m/>
  </r>
  <r>
    <n v="439"/>
    <x v="1"/>
    <x v="0"/>
    <x v="1"/>
    <x v="1"/>
    <x v="1"/>
    <x v="0"/>
    <x v="0"/>
    <x v="0"/>
    <x v="0"/>
    <x v="0"/>
    <x v="0"/>
    <x v="1"/>
    <x v="0"/>
    <x v="1"/>
    <n v="75"/>
    <x v="2"/>
    <x v="76"/>
    <x v="1"/>
    <x v="1"/>
    <s v="English"/>
    <x v="3"/>
    <x v="0"/>
    <x v="2"/>
    <x v="1"/>
    <x v="6"/>
    <s v="Yes"/>
    <m/>
  </r>
  <r>
    <n v="440"/>
    <x v="1"/>
    <x v="0"/>
    <x v="0"/>
    <x v="1"/>
    <x v="0"/>
    <x v="0"/>
    <x v="0"/>
    <x v="0"/>
    <x v="0"/>
    <x v="0"/>
    <x v="0"/>
    <x v="1"/>
    <x v="1"/>
    <x v="0"/>
    <n v="26"/>
    <x v="0"/>
    <x v="55"/>
    <x v="1"/>
    <x v="0"/>
    <s v="English"/>
    <x v="5"/>
    <x v="0"/>
    <x v="0"/>
    <x v="2"/>
    <x v="0"/>
    <s v="Yes"/>
    <m/>
  </r>
  <r>
    <n v="441"/>
    <x v="0"/>
    <x v="0"/>
    <x v="1"/>
    <x v="1"/>
    <x v="0"/>
    <x v="0"/>
    <x v="0"/>
    <x v="0"/>
    <x v="0"/>
    <x v="0"/>
    <x v="0"/>
    <x v="0"/>
    <x v="0"/>
    <x v="1"/>
    <n v="54"/>
    <x v="2"/>
    <x v="104"/>
    <x v="10"/>
    <x v="1"/>
    <s v="English"/>
    <x v="6"/>
    <x v="7"/>
    <x v="0"/>
    <x v="2"/>
    <x v="0"/>
    <s v="Yes"/>
    <m/>
  </r>
  <r>
    <n v="442"/>
    <x v="1"/>
    <x v="0"/>
    <x v="1"/>
    <x v="1"/>
    <x v="0"/>
    <x v="0"/>
    <x v="0"/>
    <x v="0"/>
    <x v="0"/>
    <x v="0"/>
    <x v="0"/>
    <x v="0"/>
    <x v="0"/>
    <x v="0"/>
    <n v="53"/>
    <x v="0"/>
    <x v="112"/>
    <x v="1"/>
    <x v="1"/>
    <s v="English"/>
    <x v="6"/>
    <x v="7"/>
    <x v="6"/>
    <x v="2"/>
    <x v="0"/>
    <s v="Yes"/>
    <m/>
  </r>
  <r>
    <n v="443"/>
    <x v="0"/>
    <x v="0"/>
    <x v="1"/>
    <x v="1"/>
    <x v="0"/>
    <x v="0"/>
    <x v="0"/>
    <x v="0"/>
    <x v="0"/>
    <x v="0"/>
    <x v="0"/>
    <x v="0"/>
    <x v="0"/>
    <x v="1"/>
    <n v="65"/>
    <x v="0"/>
    <x v="23"/>
    <x v="2"/>
    <x v="0"/>
    <m/>
    <x v="6"/>
    <x v="0"/>
    <x v="6"/>
    <x v="2"/>
    <x v="5"/>
    <s v="Yes"/>
    <m/>
  </r>
  <r>
    <n v="444"/>
    <x v="1"/>
    <x v="0"/>
    <x v="1"/>
    <x v="1"/>
    <x v="0"/>
    <x v="0"/>
    <x v="1"/>
    <x v="0"/>
    <x v="0"/>
    <x v="0"/>
    <x v="0"/>
    <x v="1"/>
    <x v="0"/>
    <x v="1"/>
    <n v="39"/>
    <x v="0"/>
    <x v="13"/>
    <x v="1"/>
    <x v="1"/>
    <s v="English"/>
    <x v="6"/>
    <x v="7"/>
    <x v="0"/>
    <x v="2"/>
    <x v="0"/>
    <s v="Yes"/>
    <m/>
  </r>
  <r>
    <n v="445"/>
    <x v="1"/>
    <x v="0"/>
    <x v="1"/>
    <x v="1"/>
    <x v="0"/>
    <x v="0"/>
    <x v="0"/>
    <x v="0"/>
    <x v="0"/>
    <x v="0"/>
    <x v="0"/>
    <x v="0"/>
    <x v="0"/>
    <x v="1"/>
    <n v="25"/>
    <x v="0"/>
    <x v="126"/>
    <x v="5"/>
    <x v="1"/>
    <s v="English, Korean"/>
    <x v="3"/>
    <x v="7"/>
    <x v="0"/>
    <x v="2"/>
    <x v="0"/>
    <s v="Yes"/>
    <m/>
  </r>
  <r>
    <n v="446"/>
    <x v="1"/>
    <x v="0"/>
    <x v="1"/>
    <x v="1"/>
    <x v="0"/>
    <x v="0"/>
    <x v="0"/>
    <x v="0"/>
    <x v="0"/>
    <x v="1"/>
    <x v="0"/>
    <x v="1"/>
    <x v="0"/>
    <x v="1"/>
    <n v="41"/>
    <x v="0"/>
    <x v="22"/>
    <x v="1"/>
    <x v="2"/>
    <s v="English, Spanish"/>
    <x v="0"/>
    <x v="4"/>
    <x v="6"/>
    <x v="1"/>
    <x v="1"/>
    <s v="Yes"/>
    <m/>
  </r>
  <r>
    <n v="447"/>
    <x v="1"/>
    <x v="0"/>
    <x v="1"/>
    <x v="1"/>
    <x v="0"/>
    <x v="0"/>
    <x v="0"/>
    <x v="0"/>
    <x v="0"/>
    <x v="1"/>
    <x v="0"/>
    <x v="0"/>
    <x v="0"/>
    <x v="1"/>
    <n v="33"/>
    <x v="0"/>
    <x v="127"/>
    <x v="1"/>
    <x v="1"/>
    <s v="English"/>
    <x v="5"/>
    <x v="0"/>
    <x v="0"/>
    <x v="2"/>
    <x v="5"/>
    <s v="Yes"/>
    <m/>
  </r>
  <r>
    <n v="448"/>
    <x v="0"/>
    <x v="0"/>
    <x v="1"/>
    <x v="1"/>
    <x v="0"/>
    <x v="0"/>
    <x v="0"/>
    <x v="0"/>
    <x v="0"/>
    <x v="0"/>
    <x v="0"/>
    <x v="0"/>
    <x v="0"/>
    <x v="0"/>
    <n v="42"/>
    <x v="0"/>
    <x v="55"/>
    <x v="5"/>
    <x v="1"/>
    <s v="Other"/>
    <x v="5"/>
    <x v="7"/>
    <x v="0"/>
    <x v="2"/>
    <x v="0"/>
    <s v="Yes"/>
    <m/>
  </r>
  <r>
    <n v="449"/>
    <x v="0"/>
    <x v="0"/>
    <x v="1"/>
    <x v="1"/>
    <x v="0"/>
    <x v="1"/>
    <x v="0"/>
    <x v="0"/>
    <x v="0"/>
    <x v="0"/>
    <x v="0"/>
    <x v="0"/>
    <x v="1"/>
    <x v="1"/>
    <n v="25"/>
    <x v="0"/>
    <x v="64"/>
    <x v="4"/>
    <x v="2"/>
    <s v="English, Portuguese, Spanish"/>
    <x v="4"/>
    <x v="7"/>
    <x v="6"/>
    <x v="1"/>
    <x v="1"/>
    <s v="Yes"/>
    <m/>
  </r>
  <r>
    <n v="450"/>
    <x v="1"/>
    <x v="0"/>
    <x v="1"/>
    <x v="0"/>
    <x v="0"/>
    <x v="0"/>
    <x v="0"/>
    <x v="0"/>
    <x v="0"/>
    <x v="0"/>
    <x v="0"/>
    <x v="0"/>
    <x v="0"/>
    <x v="1"/>
    <n v="30"/>
    <x v="0"/>
    <x v="55"/>
    <x v="1"/>
    <x v="1"/>
    <s v="English"/>
    <x v="5"/>
    <x v="0"/>
    <x v="0"/>
    <x v="2"/>
    <x v="0"/>
    <s v="Yes"/>
    <m/>
  </r>
  <r>
    <n v="451"/>
    <x v="1"/>
    <x v="0"/>
    <x v="1"/>
    <x v="1"/>
    <x v="0"/>
    <x v="0"/>
    <x v="0"/>
    <x v="0"/>
    <x v="0"/>
    <x v="0"/>
    <x v="0"/>
    <x v="1"/>
    <x v="0"/>
    <x v="1"/>
    <m/>
    <x v="1"/>
    <x v="29"/>
    <x v="0"/>
    <x v="1"/>
    <s v="English"/>
    <x v="1"/>
    <x v="5"/>
    <x v="4"/>
    <x v="2"/>
    <x v="4"/>
    <s v="Yes"/>
    <m/>
  </r>
  <r>
    <n v="452"/>
    <x v="1"/>
    <x v="0"/>
    <x v="1"/>
    <x v="1"/>
    <x v="0"/>
    <x v="0"/>
    <x v="0"/>
    <x v="0"/>
    <x v="0"/>
    <x v="0"/>
    <x v="0"/>
    <x v="1"/>
    <x v="0"/>
    <x v="0"/>
    <n v="51"/>
    <x v="2"/>
    <x v="100"/>
    <x v="1"/>
    <x v="1"/>
    <s v="English"/>
    <x v="6"/>
    <x v="1"/>
    <x v="0"/>
    <x v="2"/>
    <x v="0"/>
    <s v="Yes"/>
    <m/>
  </r>
  <r>
    <n v="453"/>
    <x v="1"/>
    <x v="0"/>
    <x v="1"/>
    <x v="0"/>
    <x v="0"/>
    <x v="0"/>
    <x v="0"/>
    <x v="0"/>
    <x v="0"/>
    <x v="0"/>
    <x v="0"/>
    <x v="1"/>
    <x v="0"/>
    <x v="0"/>
    <n v="42"/>
    <x v="0"/>
    <x v="128"/>
    <x v="5"/>
    <x v="1"/>
    <s v="English, Spanish, Chinese"/>
    <x v="5"/>
    <x v="6"/>
    <x v="0"/>
    <x v="2"/>
    <x v="0"/>
    <s v="Yes"/>
    <m/>
  </r>
  <r>
    <n v="454"/>
    <x v="0"/>
    <x v="0"/>
    <x v="0"/>
    <x v="1"/>
    <x v="0"/>
    <x v="0"/>
    <x v="0"/>
    <x v="0"/>
    <x v="0"/>
    <x v="0"/>
    <x v="0"/>
    <x v="1"/>
    <x v="0"/>
    <x v="0"/>
    <n v="35"/>
    <x v="0"/>
    <x v="129"/>
    <x v="5"/>
    <x v="1"/>
    <s v="Chinese"/>
    <x v="1"/>
    <x v="2"/>
    <x v="6"/>
    <x v="2"/>
    <x v="3"/>
    <m/>
    <m/>
  </r>
  <r>
    <n v="455"/>
    <x v="0"/>
    <x v="0"/>
    <x v="0"/>
    <x v="1"/>
    <x v="0"/>
    <x v="0"/>
    <x v="0"/>
    <x v="0"/>
    <x v="0"/>
    <x v="0"/>
    <x v="0"/>
    <x v="1"/>
    <x v="0"/>
    <x v="0"/>
    <n v="40"/>
    <x v="0"/>
    <x v="130"/>
    <x v="5"/>
    <x v="1"/>
    <s v="Chinese"/>
    <x v="2"/>
    <x v="4"/>
    <x v="0"/>
    <x v="2"/>
    <x v="3"/>
    <m/>
    <m/>
  </r>
  <r>
    <n v="456"/>
    <x v="1"/>
    <x v="0"/>
    <x v="1"/>
    <x v="0"/>
    <x v="0"/>
    <x v="0"/>
    <x v="0"/>
    <x v="0"/>
    <x v="0"/>
    <x v="0"/>
    <x v="0"/>
    <x v="0"/>
    <x v="0"/>
    <x v="1"/>
    <n v="32"/>
    <x v="0"/>
    <x v="93"/>
    <x v="1"/>
    <x v="2"/>
    <s v="English"/>
    <x v="0"/>
    <x v="4"/>
    <x v="0"/>
    <x v="2"/>
    <x v="0"/>
    <s v="Yes"/>
    <m/>
  </r>
  <r>
    <n v="457"/>
    <x v="1"/>
    <x v="0"/>
    <x v="1"/>
    <x v="0"/>
    <x v="0"/>
    <x v="0"/>
    <x v="0"/>
    <x v="0"/>
    <x v="0"/>
    <x v="0"/>
    <x v="0"/>
    <x v="0"/>
    <x v="0"/>
    <x v="1"/>
    <n v="44"/>
    <x v="0"/>
    <x v="6"/>
    <x v="1"/>
    <x v="1"/>
    <s v="English"/>
    <x v="5"/>
    <x v="6"/>
    <x v="0"/>
    <x v="2"/>
    <x v="0"/>
    <s v="Yes"/>
    <m/>
  </r>
  <r>
    <n v="458"/>
    <x v="1"/>
    <x v="0"/>
    <x v="1"/>
    <x v="0"/>
    <x v="0"/>
    <x v="1"/>
    <x v="0"/>
    <x v="0"/>
    <x v="0"/>
    <x v="0"/>
    <x v="0"/>
    <x v="1"/>
    <x v="0"/>
    <x v="1"/>
    <n v="22"/>
    <x v="0"/>
    <x v="17"/>
    <x v="5"/>
    <x v="1"/>
    <s v="Other"/>
    <x v="1"/>
    <x v="7"/>
    <x v="0"/>
    <x v="2"/>
    <x v="0"/>
    <s v="Yes"/>
    <m/>
  </r>
  <r>
    <n v="459"/>
    <x v="1"/>
    <x v="0"/>
    <x v="0"/>
    <x v="0"/>
    <x v="1"/>
    <x v="1"/>
    <x v="1"/>
    <x v="1"/>
    <x v="0"/>
    <x v="1"/>
    <x v="0"/>
    <x v="0"/>
    <x v="0"/>
    <x v="0"/>
    <n v="29"/>
    <x v="1"/>
    <x v="32"/>
    <x v="0"/>
    <x v="1"/>
    <s v="English"/>
    <x v="0"/>
    <x v="7"/>
    <x v="0"/>
    <x v="2"/>
    <x v="0"/>
    <s v="Yes"/>
    <m/>
  </r>
  <r>
    <n v="460"/>
    <x v="0"/>
    <x v="0"/>
    <x v="1"/>
    <x v="0"/>
    <x v="0"/>
    <x v="0"/>
    <x v="0"/>
    <x v="0"/>
    <x v="0"/>
    <x v="0"/>
    <x v="0"/>
    <x v="0"/>
    <x v="0"/>
    <x v="1"/>
    <n v="52"/>
    <x v="1"/>
    <x v="131"/>
    <x v="1"/>
    <x v="1"/>
    <s v="English"/>
    <x v="2"/>
    <x v="6"/>
    <x v="0"/>
    <x v="2"/>
    <x v="0"/>
    <s v="Yes"/>
    <m/>
  </r>
  <r>
    <n v="461"/>
    <x v="1"/>
    <x v="1"/>
    <x v="1"/>
    <x v="1"/>
    <x v="1"/>
    <x v="1"/>
    <x v="0"/>
    <x v="1"/>
    <x v="0"/>
    <x v="0"/>
    <x v="0"/>
    <x v="1"/>
    <x v="0"/>
    <x v="1"/>
    <n v="62"/>
    <x v="0"/>
    <x v="132"/>
    <x v="1"/>
    <x v="1"/>
    <s v="English"/>
    <x v="6"/>
    <x v="1"/>
    <x v="2"/>
    <x v="2"/>
    <x v="4"/>
    <s v="No"/>
    <m/>
  </r>
  <r>
    <n v="462"/>
    <x v="1"/>
    <x v="0"/>
    <x v="1"/>
    <x v="1"/>
    <x v="0"/>
    <x v="0"/>
    <x v="0"/>
    <x v="0"/>
    <x v="0"/>
    <x v="0"/>
    <x v="0"/>
    <x v="1"/>
    <x v="0"/>
    <x v="1"/>
    <n v="64"/>
    <x v="0"/>
    <x v="113"/>
    <x v="1"/>
    <x v="1"/>
    <s v="English"/>
    <x v="5"/>
    <x v="7"/>
    <x v="0"/>
    <x v="2"/>
    <x v="0"/>
    <s v="Yes"/>
    <m/>
  </r>
  <r>
    <n v="463"/>
    <x v="1"/>
    <x v="0"/>
    <x v="1"/>
    <x v="0"/>
    <x v="0"/>
    <x v="0"/>
    <x v="0"/>
    <x v="1"/>
    <x v="0"/>
    <x v="0"/>
    <x v="0"/>
    <x v="1"/>
    <x v="0"/>
    <x v="0"/>
    <n v="71"/>
    <x v="0"/>
    <x v="0"/>
    <x v="0"/>
    <x v="1"/>
    <s v="English"/>
    <x v="5"/>
    <x v="1"/>
    <x v="2"/>
    <x v="2"/>
    <x v="5"/>
    <s v="Yes"/>
    <m/>
  </r>
  <r>
    <n v="464"/>
    <x v="1"/>
    <x v="0"/>
    <x v="1"/>
    <x v="1"/>
    <x v="1"/>
    <x v="0"/>
    <x v="0"/>
    <x v="0"/>
    <x v="0"/>
    <x v="0"/>
    <x v="0"/>
    <x v="0"/>
    <x v="0"/>
    <x v="1"/>
    <n v="62"/>
    <x v="0"/>
    <x v="132"/>
    <x v="1"/>
    <x v="1"/>
    <s v="English"/>
    <x v="5"/>
    <x v="7"/>
    <x v="2"/>
    <x v="2"/>
    <x v="0"/>
    <s v="Yes"/>
    <m/>
  </r>
  <r>
    <n v="465"/>
    <x v="1"/>
    <x v="1"/>
    <x v="1"/>
    <x v="1"/>
    <x v="0"/>
    <x v="0"/>
    <x v="0"/>
    <x v="0"/>
    <x v="0"/>
    <x v="0"/>
    <x v="0"/>
    <x v="0"/>
    <x v="0"/>
    <x v="0"/>
    <n v="71"/>
    <x v="1"/>
    <x v="115"/>
    <x v="1"/>
    <x v="1"/>
    <s v="English"/>
    <x v="4"/>
    <x v="4"/>
    <x v="2"/>
    <x v="2"/>
    <x v="5"/>
    <s v="No"/>
    <m/>
  </r>
  <r>
    <n v="466"/>
    <x v="0"/>
    <x v="1"/>
    <x v="1"/>
    <x v="1"/>
    <x v="1"/>
    <x v="0"/>
    <x v="0"/>
    <x v="0"/>
    <x v="0"/>
    <x v="0"/>
    <x v="0"/>
    <x v="1"/>
    <x v="1"/>
    <x v="0"/>
    <n v="53"/>
    <x v="2"/>
    <x v="43"/>
    <x v="12"/>
    <x v="2"/>
    <s v="English, Spanish"/>
    <x v="1"/>
    <x v="0"/>
    <x v="0"/>
    <x v="1"/>
    <x v="1"/>
    <s v="Yes"/>
    <m/>
  </r>
  <r>
    <n v="467"/>
    <x v="1"/>
    <x v="0"/>
    <x v="1"/>
    <x v="1"/>
    <x v="0"/>
    <x v="0"/>
    <x v="0"/>
    <x v="0"/>
    <x v="0"/>
    <x v="0"/>
    <x v="0"/>
    <x v="1"/>
    <x v="0"/>
    <x v="0"/>
    <n v="47"/>
    <x v="0"/>
    <x v="14"/>
    <x v="1"/>
    <x v="1"/>
    <s v="English"/>
    <x v="6"/>
    <x v="1"/>
    <x v="0"/>
    <x v="2"/>
    <x v="3"/>
    <s v="Yes"/>
    <m/>
  </r>
  <r>
    <n v="468"/>
    <x v="1"/>
    <x v="0"/>
    <x v="1"/>
    <x v="1"/>
    <x v="1"/>
    <x v="0"/>
    <x v="0"/>
    <x v="0"/>
    <x v="0"/>
    <x v="0"/>
    <x v="0"/>
    <x v="1"/>
    <x v="0"/>
    <x v="0"/>
    <n v="67"/>
    <x v="2"/>
    <x v="43"/>
    <x v="1"/>
    <x v="1"/>
    <s v="English"/>
    <x v="5"/>
    <x v="4"/>
    <x v="0"/>
    <x v="2"/>
    <x v="5"/>
    <s v="Yes"/>
    <m/>
  </r>
  <r>
    <n v="469"/>
    <x v="0"/>
    <x v="1"/>
    <x v="0"/>
    <x v="0"/>
    <x v="0"/>
    <x v="1"/>
    <x v="0"/>
    <x v="0"/>
    <x v="0"/>
    <x v="0"/>
    <x v="0"/>
    <x v="0"/>
    <x v="0"/>
    <x v="1"/>
    <n v="44"/>
    <x v="0"/>
    <x v="80"/>
    <x v="5"/>
    <x v="1"/>
    <s v="English"/>
    <x v="6"/>
    <x v="7"/>
    <x v="0"/>
    <x v="2"/>
    <x v="0"/>
    <s v="Yes"/>
    <m/>
  </r>
  <r>
    <n v="470"/>
    <x v="1"/>
    <x v="0"/>
    <x v="1"/>
    <x v="1"/>
    <x v="0"/>
    <x v="0"/>
    <x v="0"/>
    <x v="0"/>
    <x v="0"/>
    <x v="0"/>
    <x v="0"/>
    <x v="1"/>
    <x v="0"/>
    <x v="1"/>
    <n v="57"/>
    <x v="1"/>
    <x v="32"/>
    <x v="1"/>
    <x v="1"/>
    <s v="English"/>
    <x v="5"/>
    <x v="4"/>
    <x v="0"/>
    <x v="2"/>
    <x v="0"/>
    <s v="Yes"/>
    <m/>
  </r>
  <r>
    <n v="471"/>
    <x v="1"/>
    <x v="0"/>
    <x v="1"/>
    <x v="1"/>
    <x v="0"/>
    <x v="0"/>
    <x v="0"/>
    <x v="0"/>
    <x v="0"/>
    <x v="0"/>
    <x v="0"/>
    <x v="1"/>
    <x v="0"/>
    <x v="0"/>
    <n v="71"/>
    <x v="2"/>
    <x v="91"/>
    <x v="1"/>
    <x v="1"/>
    <s v="English"/>
    <x v="0"/>
    <x v="4"/>
    <x v="0"/>
    <x v="2"/>
    <x v="5"/>
    <s v="Yes"/>
    <m/>
  </r>
  <r>
    <n v="472"/>
    <x v="1"/>
    <x v="0"/>
    <x v="1"/>
    <x v="0"/>
    <x v="0"/>
    <x v="1"/>
    <x v="0"/>
    <x v="0"/>
    <x v="0"/>
    <x v="0"/>
    <x v="0"/>
    <x v="0"/>
    <x v="0"/>
    <x v="0"/>
    <n v="74"/>
    <x v="0"/>
    <x v="17"/>
    <x v="1"/>
    <x v="1"/>
    <s v="English"/>
    <x v="4"/>
    <x v="7"/>
    <x v="2"/>
    <x v="2"/>
    <x v="6"/>
    <s v="No"/>
    <m/>
  </r>
  <r>
    <n v="473"/>
    <x v="1"/>
    <x v="1"/>
    <x v="1"/>
    <x v="1"/>
    <x v="0"/>
    <x v="0"/>
    <x v="0"/>
    <x v="1"/>
    <x v="0"/>
    <x v="0"/>
    <x v="0"/>
    <x v="0"/>
    <x v="0"/>
    <x v="1"/>
    <n v="66"/>
    <x v="0"/>
    <x v="17"/>
    <x v="1"/>
    <x v="1"/>
    <s v="English"/>
    <x v="3"/>
    <x v="8"/>
    <x v="2"/>
    <x v="2"/>
    <x v="5"/>
    <s v="No"/>
    <m/>
  </r>
  <r>
    <n v="474"/>
    <x v="1"/>
    <x v="0"/>
    <x v="0"/>
    <x v="1"/>
    <x v="1"/>
    <x v="1"/>
    <x v="0"/>
    <x v="1"/>
    <x v="0"/>
    <x v="0"/>
    <x v="0"/>
    <x v="1"/>
    <x v="0"/>
    <x v="1"/>
    <n v="75"/>
    <x v="0"/>
    <x v="17"/>
    <x v="5"/>
    <x v="1"/>
    <s v="English"/>
    <x v="5"/>
    <x v="7"/>
    <x v="2"/>
    <x v="2"/>
    <x v="6"/>
    <s v="Yes"/>
    <m/>
  </r>
  <r>
    <n v="475"/>
    <x v="1"/>
    <x v="0"/>
    <x v="1"/>
    <x v="0"/>
    <x v="0"/>
    <x v="0"/>
    <x v="0"/>
    <x v="0"/>
    <x v="0"/>
    <x v="0"/>
    <x v="0"/>
    <x v="1"/>
    <x v="0"/>
    <x v="1"/>
    <n v="64"/>
    <x v="0"/>
    <x v="17"/>
    <x v="5"/>
    <x v="1"/>
    <s v="English"/>
    <x v="1"/>
    <x v="7"/>
    <x v="2"/>
    <x v="2"/>
    <x v="0"/>
    <s v="Yes"/>
    <m/>
  </r>
  <r>
    <n v="476"/>
    <x v="1"/>
    <x v="0"/>
    <x v="0"/>
    <x v="1"/>
    <x v="0"/>
    <x v="0"/>
    <x v="0"/>
    <x v="0"/>
    <x v="0"/>
    <x v="0"/>
    <x v="0"/>
    <x v="0"/>
    <x v="1"/>
    <x v="0"/>
    <n v="42"/>
    <x v="0"/>
    <x v="83"/>
    <x v="5"/>
    <x v="1"/>
    <s v="English"/>
    <x v="0"/>
    <x v="8"/>
    <x v="0"/>
    <x v="2"/>
    <x v="3"/>
    <s v="Yes"/>
    <m/>
  </r>
  <r>
    <n v="477"/>
    <x v="1"/>
    <x v="0"/>
    <x v="1"/>
    <x v="1"/>
    <x v="0"/>
    <x v="0"/>
    <x v="0"/>
    <x v="0"/>
    <x v="0"/>
    <x v="0"/>
    <x v="0"/>
    <x v="1"/>
    <x v="0"/>
    <x v="0"/>
    <n v="72"/>
    <x v="0"/>
    <x v="13"/>
    <x v="1"/>
    <x v="1"/>
    <s v="English"/>
    <x v="4"/>
    <x v="4"/>
    <x v="2"/>
    <x v="2"/>
    <x v="5"/>
    <m/>
    <m/>
  </r>
  <r>
    <n v="478"/>
    <x v="0"/>
    <x v="1"/>
    <x v="1"/>
    <x v="1"/>
    <x v="1"/>
    <x v="1"/>
    <x v="0"/>
    <x v="0"/>
    <x v="0"/>
    <x v="0"/>
    <x v="0"/>
    <x v="1"/>
    <x v="0"/>
    <x v="0"/>
    <n v="49"/>
    <x v="0"/>
    <x v="17"/>
    <x v="1"/>
    <x v="1"/>
    <s v="English"/>
    <x v="3"/>
    <x v="6"/>
    <x v="0"/>
    <x v="2"/>
    <x v="4"/>
    <m/>
    <m/>
  </r>
  <r>
    <n v="479"/>
    <x v="0"/>
    <x v="0"/>
    <x v="1"/>
    <x v="1"/>
    <x v="0"/>
    <x v="1"/>
    <x v="0"/>
    <x v="0"/>
    <x v="0"/>
    <x v="0"/>
    <x v="0"/>
    <x v="1"/>
    <x v="0"/>
    <x v="0"/>
    <n v="71"/>
    <x v="0"/>
    <x v="17"/>
    <x v="1"/>
    <x v="1"/>
    <m/>
    <x v="3"/>
    <x v="7"/>
    <x v="1"/>
    <x v="0"/>
    <x v="3"/>
    <s v="No"/>
    <m/>
  </r>
  <r>
    <n v="480"/>
    <x v="1"/>
    <x v="0"/>
    <x v="1"/>
    <x v="1"/>
    <x v="0"/>
    <x v="0"/>
    <x v="0"/>
    <x v="0"/>
    <x v="0"/>
    <x v="0"/>
    <x v="0"/>
    <x v="1"/>
    <x v="0"/>
    <x v="0"/>
    <n v="44"/>
    <x v="0"/>
    <x v="133"/>
    <x v="1"/>
    <x v="1"/>
    <s v="English"/>
    <x v="6"/>
    <x v="1"/>
    <x v="0"/>
    <x v="2"/>
    <x v="3"/>
    <s v="Yes"/>
    <m/>
  </r>
  <r>
    <n v="481"/>
    <x v="1"/>
    <x v="0"/>
    <x v="1"/>
    <x v="1"/>
    <x v="0"/>
    <x v="0"/>
    <x v="0"/>
    <x v="0"/>
    <x v="0"/>
    <x v="0"/>
    <x v="0"/>
    <x v="1"/>
    <x v="0"/>
    <x v="1"/>
    <n v="73"/>
    <x v="0"/>
    <x v="17"/>
    <x v="1"/>
    <x v="0"/>
    <s v="Italian"/>
    <x v="6"/>
    <x v="7"/>
    <x v="2"/>
    <x v="2"/>
    <x v="4"/>
    <s v="Yes"/>
    <m/>
  </r>
  <r>
    <n v="482"/>
    <x v="1"/>
    <x v="0"/>
    <x v="1"/>
    <x v="1"/>
    <x v="0"/>
    <x v="0"/>
    <x v="0"/>
    <x v="0"/>
    <x v="0"/>
    <x v="0"/>
    <x v="0"/>
    <x v="1"/>
    <x v="0"/>
    <x v="1"/>
    <n v="62"/>
    <x v="0"/>
    <x v="112"/>
    <x v="1"/>
    <x v="1"/>
    <s v="English"/>
    <x v="6"/>
    <x v="1"/>
    <x v="2"/>
    <x v="2"/>
    <x v="3"/>
    <s v="No"/>
    <m/>
  </r>
  <r>
    <n v="483"/>
    <x v="1"/>
    <x v="0"/>
    <x v="1"/>
    <x v="1"/>
    <x v="0"/>
    <x v="0"/>
    <x v="0"/>
    <x v="0"/>
    <x v="0"/>
    <x v="0"/>
    <x v="0"/>
    <x v="0"/>
    <x v="0"/>
    <x v="0"/>
    <n v="50"/>
    <x v="0"/>
    <x v="127"/>
    <x v="1"/>
    <x v="1"/>
    <s v="English"/>
    <x v="6"/>
    <x v="7"/>
    <x v="0"/>
    <x v="2"/>
    <x v="3"/>
    <s v="Yes"/>
    <m/>
  </r>
  <r>
    <n v="484"/>
    <x v="1"/>
    <x v="0"/>
    <x v="1"/>
    <x v="1"/>
    <x v="0"/>
    <x v="0"/>
    <x v="0"/>
    <x v="0"/>
    <x v="0"/>
    <x v="0"/>
    <x v="0"/>
    <x v="1"/>
    <x v="0"/>
    <x v="0"/>
    <n v="67"/>
    <x v="0"/>
    <x v="17"/>
    <x v="5"/>
    <x v="1"/>
    <s v="English"/>
    <x v="3"/>
    <x v="1"/>
    <x v="2"/>
    <x v="2"/>
    <x v="3"/>
    <s v="Yes"/>
    <m/>
  </r>
  <r>
    <n v="485"/>
    <x v="0"/>
    <x v="1"/>
    <x v="1"/>
    <x v="0"/>
    <x v="1"/>
    <x v="1"/>
    <x v="0"/>
    <x v="0"/>
    <x v="0"/>
    <x v="0"/>
    <x v="0"/>
    <x v="0"/>
    <x v="0"/>
    <x v="1"/>
    <n v="80"/>
    <x v="0"/>
    <x v="17"/>
    <x v="5"/>
    <x v="1"/>
    <s v="Chinese"/>
    <x v="0"/>
    <x v="7"/>
    <x v="2"/>
    <x v="2"/>
    <x v="3"/>
    <s v="No"/>
    <m/>
  </r>
  <r>
    <n v="486"/>
    <x v="1"/>
    <x v="0"/>
    <x v="1"/>
    <x v="1"/>
    <x v="0"/>
    <x v="0"/>
    <x v="0"/>
    <x v="0"/>
    <x v="0"/>
    <x v="0"/>
    <x v="0"/>
    <x v="1"/>
    <x v="0"/>
    <x v="0"/>
    <n v="59"/>
    <x v="0"/>
    <x v="134"/>
    <x v="1"/>
    <x v="1"/>
    <s v="English"/>
    <x v="6"/>
    <x v="4"/>
    <x v="0"/>
    <x v="2"/>
    <x v="0"/>
    <s v="Yes"/>
    <m/>
  </r>
  <r>
    <n v="487"/>
    <x v="1"/>
    <x v="0"/>
    <x v="0"/>
    <x v="0"/>
    <x v="1"/>
    <x v="0"/>
    <x v="0"/>
    <x v="0"/>
    <x v="0"/>
    <x v="0"/>
    <x v="0"/>
    <x v="1"/>
    <x v="0"/>
    <x v="0"/>
    <n v="74"/>
    <x v="0"/>
    <x v="17"/>
    <x v="5"/>
    <x v="1"/>
    <s v="English, Chinese"/>
    <x v="4"/>
    <x v="7"/>
    <x v="2"/>
    <x v="2"/>
    <x v="3"/>
    <s v="Yes"/>
    <m/>
  </r>
  <r>
    <n v="488"/>
    <x v="1"/>
    <x v="0"/>
    <x v="1"/>
    <x v="1"/>
    <x v="0"/>
    <x v="0"/>
    <x v="0"/>
    <x v="0"/>
    <x v="0"/>
    <x v="0"/>
    <x v="0"/>
    <x v="1"/>
    <x v="0"/>
    <x v="0"/>
    <n v="60"/>
    <x v="2"/>
    <x v="135"/>
    <x v="1"/>
    <x v="1"/>
    <s v="English"/>
    <x v="6"/>
    <x v="7"/>
    <x v="0"/>
    <x v="2"/>
    <x v="0"/>
    <s v="Yes"/>
    <m/>
  </r>
  <r>
    <n v="489"/>
    <x v="1"/>
    <x v="0"/>
    <x v="1"/>
    <x v="1"/>
    <x v="0"/>
    <x v="0"/>
    <x v="0"/>
    <x v="0"/>
    <x v="0"/>
    <x v="0"/>
    <x v="0"/>
    <x v="1"/>
    <x v="0"/>
    <x v="1"/>
    <n v="70"/>
    <x v="0"/>
    <x v="136"/>
    <x v="1"/>
    <x v="0"/>
    <s v="English"/>
    <x v="3"/>
    <x v="2"/>
    <x v="2"/>
    <x v="2"/>
    <x v="3"/>
    <m/>
    <m/>
  </r>
  <r>
    <n v="490"/>
    <x v="1"/>
    <x v="1"/>
    <x v="1"/>
    <x v="1"/>
    <x v="0"/>
    <x v="0"/>
    <x v="0"/>
    <x v="0"/>
    <x v="0"/>
    <x v="0"/>
    <x v="0"/>
    <x v="0"/>
    <x v="0"/>
    <x v="0"/>
    <n v="62"/>
    <x v="2"/>
    <x v="91"/>
    <x v="1"/>
    <x v="1"/>
    <s v="English"/>
    <x v="4"/>
    <x v="7"/>
    <x v="2"/>
    <x v="2"/>
    <x v="0"/>
    <s v="No"/>
    <m/>
  </r>
  <r>
    <n v="491"/>
    <x v="1"/>
    <x v="0"/>
    <x v="1"/>
    <x v="1"/>
    <x v="0"/>
    <x v="0"/>
    <x v="0"/>
    <x v="0"/>
    <x v="0"/>
    <x v="1"/>
    <x v="0"/>
    <x v="1"/>
    <x v="0"/>
    <x v="0"/>
    <n v="60"/>
    <x v="0"/>
    <x v="136"/>
    <x v="1"/>
    <x v="1"/>
    <s v="English"/>
    <x v="3"/>
    <x v="2"/>
    <x v="2"/>
    <x v="2"/>
    <x v="3"/>
    <m/>
    <m/>
  </r>
  <r>
    <n v="492"/>
    <x v="1"/>
    <x v="0"/>
    <x v="1"/>
    <x v="1"/>
    <x v="1"/>
    <x v="0"/>
    <x v="0"/>
    <x v="0"/>
    <x v="0"/>
    <x v="0"/>
    <x v="0"/>
    <x v="1"/>
    <x v="0"/>
    <x v="0"/>
    <n v="83"/>
    <x v="0"/>
    <x v="83"/>
    <x v="5"/>
    <x v="1"/>
    <s v="Chinese"/>
    <x v="0"/>
    <x v="7"/>
    <x v="2"/>
    <x v="3"/>
    <x v="3"/>
    <s v="No"/>
    <m/>
  </r>
  <r>
    <n v="493"/>
    <x v="1"/>
    <x v="1"/>
    <x v="0"/>
    <x v="0"/>
    <x v="0"/>
    <x v="1"/>
    <x v="0"/>
    <x v="0"/>
    <x v="0"/>
    <x v="0"/>
    <x v="0"/>
    <x v="0"/>
    <x v="0"/>
    <x v="0"/>
    <n v="65"/>
    <x v="2"/>
    <x v="28"/>
    <x v="1"/>
    <x v="1"/>
    <s v="English"/>
    <x v="5"/>
    <x v="1"/>
    <x v="0"/>
    <x v="2"/>
    <x v="0"/>
    <s v="Yes"/>
    <m/>
  </r>
  <r>
    <n v="494"/>
    <x v="1"/>
    <x v="0"/>
    <x v="1"/>
    <x v="1"/>
    <x v="1"/>
    <x v="1"/>
    <x v="0"/>
    <x v="0"/>
    <x v="0"/>
    <x v="0"/>
    <x v="0"/>
    <x v="1"/>
    <x v="0"/>
    <x v="0"/>
    <n v="91"/>
    <x v="0"/>
    <x v="83"/>
    <x v="1"/>
    <x v="1"/>
    <s v="English"/>
    <x v="3"/>
    <x v="1"/>
    <x v="2"/>
    <x v="2"/>
    <x v="5"/>
    <s v="No"/>
    <m/>
  </r>
  <r>
    <n v="495"/>
    <x v="1"/>
    <x v="0"/>
    <x v="1"/>
    <x v="1"/>
    <x v="0"/>
    <x v="0"/>
    <x v="0"/>
    <x v="0"/>
    <x v="0"/>
    <x v="0"/>
    <x v="0"/>
    <x v="1"/>
    <x v="0"/>
    <x v="0"/>
    <n v="82"/>
    <x v="0"/>
    <x v="137"/>
    <x v="1"/>
    <x v="1"/>
    <s v="English"/>
    <x v="3"/>
    <x v="7"/>
    <x v="2"/>
    <x v="2"/>
    <x v="5"/>
    <s v="No"/>
    <m/>
  </r>
  <r>
    <n v="496"/>
    <x v="1"/>
    <x v="0"/>
    <x v="0"/>
    <x v="0"/>
    <x v="1"/>
    <x v="1"/>
    <x v="0"/>
    <x v="1"/>
    <x v="0"/>
    <x v="0"/>
    <x v="0"/>
    <x v="0"/>
    <x v="0"/>
    <x v="0"/>
    <n v="54"/>
    <x v="0"/>
    <x v="138"/>
    <x v="5"/>
    <x v="1"/>
    <s v="English"/>
    <x v="5"/>
    <x v="7"/>
    <x v="0"/>
    <x v="2"/>
    <x v="0"/>
    <s v="Yes"/>
    <m/>
  </r>
  <r>
    <n v="497"/>
    <x v="1"/>
    <x v="0"/>
    <x v="1"/>
    <x v="1"/>
    <x v="0"/>
    <x v="0"/>
    <x v="1"/>
    <x v="0"/>
    <x v="0"/>
    <x v="0"/>
    <x v="0"/>
    <x v="1"/>
    <x v="0"/>
    <x v="0"/>
    <n v="57"/>
    <x v="0"/>
    <x v="130"/>
    <x v="13"/>
    <x v="2"/>
    <s v="English, Spanish"/>
    <x v="5"/>
    <x v="7"/>
    <x v="0"/>
    <x v="2"/>
    <x v="0"/>
    <s v="Yes"/>
    <m/>
  </r>
  <r>
    <n v="498"/>
    <x v="0"/>
    <x v="1"/>
    <x v="1"/>
    <x v="1"/>
    <x v="0"/>
    <x v="0"/>
    <x v="0"/>
    <x v="0"/>
    <x v="0"/>
    <x v="0"/>
    <x v="0"/>
    <x v="0"/>
    <x v="0"/>
    <x v="1"/>
    <n v="70"/>
    <x v="0"/>
    <x v="64"/>
    <x v="1"/>
    <x v="1"/>
    <s v="English"/>
    <x v="3"/>
    <x v="7"/>
    <x v="2"/>
    <x v="2"/>
    <x v="5"/>
    <s v="No"/>
    <m/>
  </r>
  <r>
    <n v="499"/>
    <x v="1"/>
    <x v="1"/>
    <x v="1"/>
    <x v="1"/>
    <x v="0"/>
    <x v="0"/>
    <x v="0"/>
    <x v="0"/>
    <x v="0"/>
    <x v="0"/>
    <x v="0"/>
    <x v="0"/>
    <x v="0"/>
    <x v="0"/>
    <n v="73"/>
    <x v="0"/>
    <x v="87"/>
    <x v="1"/>
    <x v="1"/>
    <s v="English"/>
    <x v="4"/>
    <x v="0"/>
    <x v="0"/>
    <x v="2"/>
    <x v="5"/>
    <s v="No"/>
    <m/>
  </r>
  <r>
    <n v="500"/>
    <x v="1"/>
    <x v="0"/>
    <x v="1"/>
    <x v="1"/>
    <x v="0"/>
    <x v="0"/>
    <x v="0"/>
    <x v="0"/>
    <x v="0"/>
    <x v="0"/>
    <x v="0"/>
    <x v="1"/>
    <x v="0"/>
    <x v="0"/>
    <n v="77"/>
    <x v="0"/>
    <x v="64"/>
    <x v="1"/>
    <x v="1"/>
    <s v="English"/>
    <x v="3"/>
    <x v="7"/>
    <x v="2"/>
    <x v="2"/>
    <x v="5"/>
    <s v="Yes"/>
    <m/>
  </r>
  <r>
    <n v="501"/>
    <x v="1"/>
    <x v="0"/>
    <x v="1"/>
    <x v="1"/>
    <x v="0"/>
    <x v="0"/>
    <x v="0"/>
    <x v="0"/>
    <x v="0"/>
    <x v="0"/>
    <x v="0"/>
    <x v="1"/>
    <x v="0"/>
    <x v="1"/>
    <n v="72"/>
    <x v="0"/>
    <x v="134"/>
    <x v="5"/>
    <x v="1"/>
    <s v="English"/>
    <x v="0"/>
    <x v="7"/>
    <x v="2"/>
    <x v="2"/>
    <x v="5"/>
    <s v="Yes"/>
    <m/>
  </r>
  <r>
    <n v="502"/>
    <x v="0"/>
    <x v="0"/>
    <x v="1"/>
    <x v="1"/>
    <x v="0"/>
    <x v="0"/>
    <x v="0"/>
    <x v="0"/>
    <x v="1"/>
    <x v="0"/>
    <x v="0"/>
    <x v="1"/>
    <x v="0"/>
    <x v="1"/>
    <n v="56"/>
    <x v="0"/>
    <x v="64"/>
    <x v="0"/>
    <x v="2"/>
    <s v="English, Spanish"/>
    <x v="1"/>
    <x v="7"/>
    <x v="2"/>
    <x v="0"/>
    <x v="2"/>
    <s v="No"/>
    <m/>
  </r>
  <r>
    <n v="503"/>
    <x v="1"/>
    <x v="0"/>
    <x v="1"/>
    <x v="1"/>
    <x v="1"/>
    <x v="0"/>
    <x v="0"/>
    <x v="0"/>
    <x v="0"/>
    <x v="0"/>
    <x v="0"/>
    <x v="0"/>
    <x v="0"/>
    <x v="1"/>
    <n v="69"/>
    <x v="0"/>
    <x v="87"/>
    <x v="1"/>
    <x v="1"/>
    <s v="English"/>
    <x v="5"/>
    <x v="0"/>
    <x v="2"/>
    <x v="2"/>
    <x v="5"/>
    <s v="Yes"/>
    <m/>
  </r>
  <r>
    <n v="504"/>
    <x v="1"/>
    <x v="0"/>
    <x v="1"/>
    <x v="1"/>
    <x v="0"/>
    <x v="0"/>
    <x v="0"/>
    <x v="0"/>
    <x v="0"/>
    <x v="0"/>
    <x v="0"/>
    <x v="1"/>
    <x v="0"/>
    <x v="0"/>
    <n v="35"/>
    <x v="0"/>
    <x v="129"/>
    <x v="1"/>
    <x v="1"/>
    <s v="English"/>
    <x v="0"/>
    <x v="7"/>
    <x v="0"/>
    <x v="2"/>
    <x v="0"/>
    <s v="Yes"/>
    <m/>
  </r>
  <r>
    <n v="505"/>
    <x v="1"/>
    <x v="0"/>
    <x v="1"/>
    <x v="1"/>
    <x v="0"/>
    <x v="0"/>
    <x v="0"/>
    <x v="0"/>
    <x v="0"/>
    <x v="0"/>
    <x v="0"/>
    <x v="1"/>
    <x v="0"/>
    <x v="1"/>
    <n v="73"/>
    <x v="2"/>
    <x v="139"/>
    <x v="1"/>
    <x v="1"/>
    <s v="English"/>
    <x v="0"/>
    <x v="7"/>
    <x v="2"/>
    <x v="2"/>
    <x v="5"/>
    <s v="Yes"/>
    <m/>
  </r>
  <r>
    <n v="506"/>
    <x v="1"/>
    <x v="1"/>
    <x v="1"/>
    <x v="1"/>
    <x v="0"/>
    <x v="0"/>
    <x v="0"/>
    <x v="0"/>
    <x v="0"/>
    <x v="0"/>
    <x v="0"/>
    <x v="0"/>
    <x v="0"/>
    <x v="0"/>
    <n v="80"/>
    <x v="2"/>
    <x v="139"/>
    <x v="1"/>
    <x v="1"/>
    <s v="English"/>
    <x v="2"/>
    <x v="1"/>
    <x v="2"/>
    <x v="2"/>
    <x v="5"/>
    <s v="No"/>
    <m/>
  </r>
  <r>
    <n v="507"/>
    <x v="1"/>
    <x v="1"/>
    <x v="1"/>
    <x v="0"/>
    <x v="0"/>
    <x v="0"/>
    <x v="0"/>
    <x v="0"/>
    <x v="0"/>
    <x v="0"/>
    <x v="0"/>
    <x v="1"/>
    <x v="0"/>
    <x v="0"/>
    <n v="62"/>
    <x v="2"/>
    <x v="28"/>
    <x v="1"/>
    <x v="1"/>
    <s v="English"/>
    <x v="5"/>
    <x v="0"/>
    <x v="0"/>
    <x v="2"/>
    <x v="0"/>
    <s v="Yes"/>
    <m/>
  </r>
  <r>
    <n v="508"/>
    <x v="1"/>
    <x v="0"/>
    <x v="1"/>
    <x v="1"/>
    <x v="0"/>
    <x v="0"/>
    <x v="0"/>
    <x v="0"/>
    <x v="0"/>
    <x v="0"/>
    <x v="0"/>
    <x v="0"/>
    <x v="0"/>
    <x v="1"/>
    <n v="53"/>
    <x v="0"/>
    <x v="64"/>
    <x v="1"/>
    <x v="1"/>
    <s v="English"/>
    <x v="4"/>
    <x v="1"/>
    <x v="6"/>
    <x v="2"/>
    <x v="0"/>
    <s v="Yes"/>
    <m/>
  </r>
  <r>
    <n v="509"/>
    <x v="0"/>
    <x v="0"/>
    <x v="1"/>
    <x v="1"/>
    <x v="0"/>
    <x v="0"/>
    <x v="0"/>
    <x v="0"/>
    <x v="0"/>
    <x v="0"/>
    <x v="0"/>
    <x v="0"/>
    <x v="0"/>
    <x v="1"/>
    <n v="58"/>
    <x v="2"/>
    <x v="139"/>
    <x v="1"/>
    <x v="1"/>
    <s v="English"/>
    <x v="0"/>
    <x v="0"/>
    <x v="2"/>
    <x v="1"/>
    <x v="1"/>
    <s v="No"/>
    <m/>
  </r>
  <r>
    <n v="510"/>
    <x v="1"/>
    <x v="1"/>
    <x v="1"/>
    <x v="1"/>
    <x v="1"/>
    <x v="0"/>
    <x v="0"/>
    <x v="0"/>
    <x v="0"/>
    <x v="0"/>
    <x v="0"/>
    <x v="0"/>
    <x v="0"/>
    <x v="0"/>
    <n v="61"/>
    <x v="0"/>
    <x v="14"/>
    <x v="5"/>
    <x v="1"/>
    <s v="English"/>
    <x v="2"/>
    <x v="7"/>
    <x v="2"/>
    <x v="2"/>
    <x v="0"/>
    <s v="Yes"/>
    <m/>
  </r>
  <r>
    <n v="511"/>
    <x v="0"/>
    <x v="1"/>
    <x v="1"/>
    <x v="1"/>
    <x v="1"/>
    <x v="0"/>
    <x v="0"/>
    <x v="0"/>
    <x v="0"/>
    <x v="0"/>
    <x v="0"/>
    <x v="0"/>
    <x v="0"/>
    <x v="1"/>
    <n v="66"/>
    <x v="0"/>
    <x v="14"/>
    <x v="5"/>
    <x v="1"/>
    <s v="English, Chinese"/>
    <x v="0"/>
    <x v="7"/>
    <x v="2"/>
    <x v="2"/>
    <x v="5"/>
    <s v="Yes"/>
    <m/>
  </r>
  <r>
    <n v="512"/>
    <x v="0"/>
    <x v="0"/>
    <x v="1"/>
    <x v="1"/>
    <x v="1"/>
    <x v="1"/>
    <x v="0"/>
    <x v="0"/>
    <x v="0"/>
    <x v="0"/>
    <x v="0"/>
    <x v="0"/>
    <x v="0"/>
    <x v="0"/>
    <n v="61"/>
    <x v="0"/>
    <x v="64"/>
    <x v="1"/>
    <x v="1"/>
    <s v="English"/>
    <x v="1"/>
    <x v="1"/>
    <x v="1"/>
    <x v="2"/>
    <x v="4"/>
    <s v="Yes"/>
    <m/>
  </r>
  <r>
    <n v="513"/>
    <x v="0"/>
    <x v="0"/>
    <x v="1"/>
    <x v="1"/>
    <x v="0"/>
    <x v="0"/>
    <x v="0"/>
    <x v="0"/>
    <x v="0"/>
    <x v="0"/>
    <x v="0"/>
    <x v="0"/>
    <x v="0"/>
    <x v="1"/>
    <m/>
    <x v="0"/>
    <x v="64"/>
    <x v="0"/>
    <x v="0"/>
    <m/>
    <x v="0"/>
    <x v="7"/>
    <x v="2"/>
    <x v="2"/>
    <x v="2"/>
    <m/>
    <m/>
  </r>
  <r>
    <n v="514"/>
    <x v="1"/>
    <x v="0"/>
    <x v="1"/>
    <x v="1"/>
    <x v="0"/>
    <x v="0"/>
    <x v="0"/>
    <x v="0"/>
    <x v="0"/>
    <x v="0"/>
    <x v="0"/>
    <x v="1"/>
    <x v="0"/>
    <x v="0"/>
    <n v="57"/>
    <x v="2"/>
    <x v="47"/>
    <x v="1"/>
    <x v="1"/>
    <s v="English"/>
    <x v="6"/>
    <x v="7"/>
    <x v="0"/>
    <x v="2"/>
    <x v="3"/>
    <s v="Yes"/>
    <m/>
  </r>
  <r>
    <n v="515"/>
    <x v="1"/>
    <x v="0"/>
    <x v="1"/>
    <x v="1"/>
    <x v="0"/>
    <x v="0"/>
    <x v="0"/>
    <x v="0"/>
    <x v="0"/>
    <x v="1"/>
    <x v="0"/>
    <x v="1"/>
    <x v="0"/>
    <x v="1"/>
    <n v="64"/>
    <x v="0"/>
    <x v="64"/>
    <x v="1"/>
    <x v="0"/>
    <s v="English"/>
    <x v="1"/>
    <x v="4"/>
    <x v="4"/>
    <x v="2"/>
    <x v="7"/>
    <s v="No"/>
    <m/>
  </r>
  <r>
    <n v="516"/>
    <x v="0"/>
    <x v="0"/>
    <x v="1"/>
    <x v="1"/>
    <x v="0"/>
    <x v="0"/>
    <x v="0"/>
    <x v="0"/>
    <x v="0"/>
    <x v="0"/>
    <x v="0"/>
    <x v="0"/>
    <x v="0"/>
    <x v="1"/>
    <n v="66"/>
    <x v="0"/>
    <x v="92"/>
    <x v="1"/>
    <x v="1"/>
    <s v="English"/>
    <x v="0"/>
    <x v="7"/>
    <x v="0"/>
    <x v="2"/>
    <x v="5"/>
    <s v="No"/>
    <m/>
  </r>
  <r>
    <n v="517"/>
    <x v="1"/>
    <x v="0"/>
    <x v="1"/>
    <x v="1"/>
    <x v="0"/>
    <x v="0"/>
    <x v="0"/>
    <x v="0"/>
    <x v="0"/>
    <x v="0"/>
    <x v="0"/>
    <x v="1"/>
    <x v="0"/>
    <x v="0"/>
    <n v="71"/>
    <x v="2"/>
    <x v="47"/>
    <x v="1"/>
    <x v="1"/>
    <s v="English"/>
    <x v="5"/>
    <x v="1"/>
    <x v="0"/>
    <x v="2"/>
    <x v="0"/>
    <s v="Yes"/>
    <m/>
  </r>
  <r>
    <n v="518"/>
    <x v="0"/>
    <x v="1"/>
    <x v="1"/>
    <x v="1"/>
    <x v="1"/>
    <x v="0"/>
    <x v="0"/>
    <x v="1"/>
    <x v="1"/>
    <x v="0"/>
    <x v="0"/>
    <x v="0"/>
    <x v="0"/>
    <x v="0"/>
    <n v="65"/>
    <x v="2"/>
    <x v="54"/>
    <x v="1"/>
    <x v="1"/>
    <s v="English"/>
    <x v="2"/>
    <x v="7"/>
    <x v="0"/>
    <x v="2"/>
    <x v="5"/>
    <s v="No"/>
    <m/>
  </r>
  <r>
    <n v="519"/>
    <x v="1"/>
    <x v="0"/>
    <x v="1"/>
    <x v="1"/>
    <x v="0"/>
    <x v="0"/>
    <x v="0"/>
    <x v="0"/>
    <x v="0"/>
    <x v="0"/>
    <x v="0"/>
    <x v="1"/>
    <x v="0"/>
    <x v="0"/>
    <n v="65"/>
    <x v="0"/>
    <x v="80"/>
    <x v="5"/>
    <x v="1"/>
    <s v="English"/>
    <x v="6"/>
    <x v="1"/>
    <x v="0"/>
    <x v="2"/>
    <x v="6"/>
    <s v="Yes"/>
    <m/>
  </r>
  <r>
    <n v="520"/>
    <x v="1"/>
    <x v="0"/>
    <x v="1"/>
    <x v="0"/>
    <x v="0"/>
    <x v="0"/>
    <x v="0"/>
    <x v="0"/>
    <x v="0"/>
    <x v="0"/>
    <x v="0"/>
    <x v="0"/>
    <x v="0"/>
    <x v="0"/>
    <n v="74"/>
    <x v="2"/>
    <x v="28"/>
    <x v="1"/>
    <x v="1"/>
    <s v="English"/>
    <x v="0"/>
    <x v="0"/>
    <x v="2"/>
    <x v="2"/>
    <x v="5"/>
    <s v="No"/>
    <m/>
  </r>
  <r>
    <n v="521"/>
    <x v="1"/>
    <x v="0"/>
    <x v="0"/>
    <x v="1"/>
    <x v="0"/>
    <x v="1"/>
    <x v="0"/>
    <x v="0"/>
    <x v="0"/>
    <x v="0"/>
    <x v="0"/>
    <x v="1"/>
    <x v="0"/>
    <x v="0"/>
    <n v="58"/>
    <x v="0"/>
    <x v="14"/>
    <x v="1"/>
    <x v="1"/>
    <s v="English"/>
    <x v="6"/>
    <x v="7"/>
    <x v="6"/>
    <x v="2"/>
    <x v="0"/>
    <s v="Yes"/>
    <m/>
  </r>
  <r>
    <n v="522"/>
    <x v="1"/>
    <x v="0"/>
    <x v="1"/>
    <x v="1"/>
    <x v="0"/>
    <x v="0"/>
    <x v="0"/>
    <x v="0"/>
    <x v="0"/>
    <x v="0"/>
    <x v="0"/>
    <x v="0"/>
    <x v="0"/>
    <x v="1"/>
    <n v="62"/>
    <x v="2"/>
    <x v="28"/>
    <x v="1"/>
    <x v="1"/>
    <s v="English"/>
    <x v="1"/>
    <x v="8"/>
    <x v="2"/>
    <x v="2"/>
    <x v="0"/>
    <s v="No"/>
    <m/>
  </r>
  <r>
    <n v="523"/>
    <x v="1"/>
    <x v="0"/>
    <x v="1"/>
    <x v="1"/>
    <x v="0"/>
    <x v="0"/>
    <x v="0"/>
    <x v="0"/>
    <x v="0"/>
    <x v="0"/>
    <x v="0"/>
    <x v="1"/>
    <x v="0"/>
    <x v="0"/>
    <n v="40"/>
    <x v="2"/>
    <x v="28"/>
    <x v="0"/>
    <x v="1"/>
    <s v="English, Hatian Creole"/>
    <x v="5"/>
    <x v="7"/>
    <x v="6"/>
    <x v="2"/>
    <x v="0"/>
    <s v="Yes"/>
    <m/>
  </r>
  <r>
    <n v="524"/>
    <x v="1"/>
    <x v="1"/>
    <x v="1"/>
    <x v="1"/>
    <x v="1"/>
    <x v="1"/>
    <x v="0"/>
    <x v="1"/>
    <x v="0"/>
    <x v="0"/>
    <x v="0"/>
    <x v="1"/>
    <x v="0"/>
    <x v="0"/>
    <n v="81"/>
    <x v="0"/>
    <x v="85"/>
    <x v="1"/>
    <x v="1"/>
    <s v="English"/>
    <x v="5"/>
    <x v="0"/>
    <x v="2"/>
    <x v="2"/>
    <x v="5"/>
    <s v="No"/>
    <m/>
  </r>
  <r>
    <n v="525"/>
    <x v="1"/>
    <x v="0"/>
    <x v="1"/>
    <x v="1"/>
    <x v="0"/>
    <x v="0"/>
    <x v="0"/>
    <x v="0"/>
    <x v="0"/>
    <x v="0"/>
    <x v="0"/>
    <x v="1"/>
    <x v="1"/>
    <x v="0"/>
    <n v="33"/>
    <x v="0"/>
    <x v="140"/>
    <x v="1"/>
    <x v="1"/>
    <s v="English"/>
    <x v="5"/>
    <x v="7"/>
    <x v="5"/>
    <x v="2"/>
    <x v="4"/>
    <s v="Yes"/>
    <m/>
  </r>
  <r>
    <n v="526"/>
    <x v="0"/>
    <x v="0"/>
    <x v="1"/>
    <x v="1"/>
    <x v="1"/>
    <x v="0"/>
    <x v="0"/>
    <x v="1"/>
    <x v="0"/>
    <x v="0"/>
    <x v="0"/>
    <x v="1"/>
    <x v="0"/>
    <x v="0"/>
    <n v="87"/>
    <x v="0"/>
    <x v="134"/>
    <x v="1"/>
    <x v="1"/>
    <s v="English"/>
    <x v="2"/>
    <x v="7"/>
    <x v="2"/>
    <x v="2"/>
    <x v="0"/>
    <s v="No"/>
    <m/>
  </r>
  <r>
    <n v="527"/>
    <x v="0"/>
    <x v="0"/>
    <x v="1"/>
    <x v="1"/>
    <x v="1"/>
    <x v="0"/>
    <x v="0"/>
    <x v="0"/>
    <x v="0"/>
    <x v="0"/>
    <x v="0"/>
    <x v="0"/>
    <x v="0"/>
    <x v="0"/>
    <n v="68"/>
    <x v="0"/>
    <x v="10"/>
    <x v="1"/>
    <x v="1"/>
    <s v="English, Italian"/>
    <x v="4"/>
    <x v="4"/>
    <x v="2"/>
    <x v="2"/>
    <x v="5"/>
    <s v="Yes"/>
    <m/>
  </r>
  <r>
    <n v="528"/>
    <x v="1"/>
    <x v="0"/>
    <x v="1"/>
    <x v="1"/>
    <x v="0"/>
    <x v="0"/>
    <x v="0"/>
    <x v="0"/>
    <x v="0"/>
    <x v="0"/>
    <x v="0"/>
    <x v="1"/>
    <x v="0"/>
    <x v="1"/>
    <n v="69"/>
    <x v="0"/>
    <x v="138"/>
    <x v="1"/>
    <x v="1"/>
    <s v="English"/>
    <x v="3"/>
    <x v="7"/>
    <x v="2"/>
    <x v="2"/>
    <x v="6"/>
    <s v="No"/>
    <m/>
  </r>
  <r>
    <n v="529"/>
    <x v="1"/>
    <x v="0"/>
    <x v="1"/>
    <x v="0"/>
    <x v="0"/>
    <x v="0"/>
    <x v="0"/>
    <x v="0"/>
    <x v="0"/>
    <x v="0"/>
    <x v="0"/>
    <x v="0"/>
    <x v="0"/>
    <x v="0"/>
    <n v="24"/>
    <x v="0"/>
    <x v="10"/>
    <x v="1"/>
    <x v="0"/>
    <s v="English"/>
    <x v="4"/>
    <x v="0"/>
    <x v="1"/>
    <x v="2"/>
    <x v="0"/>
    <m/>
    <m/>
  </r>
  <r>
    <n v="530"/>
    <x v="1"/>
    <x v="0"/>
    <x v="1"/>
    <x v="1"/>
    <x v="0"/>
    <x v="0"/>
    <x v="0"/>
    <x v="1"/>
    <x v="0"/>
    <x v="0"/>
    <x v="0"/>
    <x v="0"/>
    <x v="0"/>
    <x v="0"/>
    <n v="65"/>
    <x v="0"/>
    <x v="87"/>
    <x v="1"/>
    <x v="1"/>
    <s v="English"/>
    <x v="5"/>
    <x v="0"/>
    <x v="0"/>
    <x v="2"/>
    <x v="0"/>
    <s v="Yes"/>
    <m/>
  </r>
  <r>
    <n v="531"/>
    <x v="1"/>
    <x v="0"/>
    <x v="1"/>
    <x v="1"/>
    <x v="0"/>
    <x v="0"/>
    <x v="1"/>
    <x v="0"/>
    <x v="0"/>
    <x v="0"/>
    <x v="0"/>
    <x v="1"/>
    <x v="0"/>
    <x v="1"/>
    <n v="91"/>
    <x v="0"/>
    <x v="87"/>
    <x v="1"/>
    <x v="1"/>
    <s v="English"/>
    <x v="4"/>
    <x v="7"/>
    <x v="2"/>
    <x v="2"/>
    <x v="5"/>
    <s v="No"/>
    <m/>
  </r>
  <r>
    <n v="532"/>
    <x v="0"/>
    <x v="0"/>
    <x v="1"/>
    <x v="1"/>
    <x v="0"/>
    <x v="1"/>
    <x v="0"/>
    <x v="1"/>
    <x v="0"/>
    <x v="0"/>
    <x v="0"/>
    <x v="0"/>
    <x v="0"/>
    <x v="0"/>
    <n v="71"/>
    <x v="1"/>
    <x v="39"/>
    <x v="14"/>
    <x v="1"/>
    <s v="Other"/>
    <x v="3"/>
    <x v="7"/>
    <x v="2"/>
    <x v="2"/>
    <x v="5"/>
    <m/>
    <m/>
  </r>
  <r>
    <n v="533"/>
    <x v="1"/>
    <x v="0"/>
    <x v="1"/>
    <x v="0"/>
    <x v="0"/>
    <x v="0"/>
    <x v="0"/>
    <x v="0"/>
    <x v="0"/>
    <x v="0"/>
    <x v="0"/>
    <x v="0"/>
    <x v="0"/>
    <x v="0"/>
    <n v="20"/>
    <x v="0"/>
    <x v="24"/>
    <x v="1"/>
    <x v="1"/>
    <s v="English"/>
    <x v="0"/>
    <x v="0"/>
    <x v="0"/>
    <x v="2"/>
    <x v="0"/>
    <s v="Yes"/>
    <m/>
  </r>
  <r>
    <n v="534"/>
    <x v="0"/>
    <x v="1"/>
    <x v="1"/>
    <x v="1"/>
    <x v="0"/>
    <x v="1"/>
    <x v="0"/>
    <x v="0"/>
    <x v="0"/>
    <x v="0"/>
    <x v="0"/>
    <x v="0"/>
    <x v="0"/>
    <x v="0"/>
    <n v="61"/>
    <x v="0"/>
    <x v="80"/>
    <x v="1"/>
    <x v="1"/>
    <s v="English"/>
    <x v="1"/>
    <x v="4"/>
    <x v="0"/>
    <x v="2"/>
    <x v="4"/>
    <s v="Yes"/>
    <m/>
  </r>
  <r>
    <n v="535"/>
    <x v="1"/>
    <x v="0"/>
    <x v="1"/>
    <x v="1"/>
    <x v="0"/>
    <x v="1"/>
    <x v="0"/>
    <x v="0"/>
    <x v="0"/>
    <x v="0"/>
    <x v="0"/>
    <x v="0"/>
    <x v="0"/>
    <x v="0"/>
    <n v="20"/>
    <x v="1"/>
    <x v="33"/>
    <x v="0"/>
    <x v="0"/>
    <s v="English"/>
    <x v="4"/>
    <x v="0"/>
    <x v="5"/>
    <x v="2"/>
    <x v="3"/>
    <s v="Yes"/>
    <m/>
  </r>
  <r>
    <n v="536"/>
    <x v="1"/>
    <x v="0"/>
    <x v="1"/>
    <x v="1"/>
    <x v="0"/>
    <x v="0"/>
    <x v="0"/>
    <x v="0"/>
    <x v="0"/>
    <x v="0"/>
    <x v="0"/>
    <x v="0"/>
    <x v="0"/>
    <x v="1"/>
    <n v="67"/>
    <x v="0"/>
    <x v="87"/>
    <x v="5"/>
    <x v="1"/>
    <s v="English, Chinese"/>
    <x v="4"/>
    <x v="1"/>
    <x v="2"/>
    <x v="2"/>
    <x v="5"/>
    <s v="Yes"/>
    <m/>
  </r>
  <r>
    <n v="537"/>
    <x v="1"/>
    <x v="0"/>
    <x v="0"/>
    <x v="0"/>
    <x v="0"/>
    <x v="0"/>
    <x v="0"/>
    <x v="0"/>
    <x v="0"/>
    <x v="0"/>
    <x v="1"/>
    <x v="1"/>
    <x v="0"/>
    <x v="0"/>
    <n v="65"/>
    <x v="0"/>
    <x v="10"/>
    <x v="5"/>
    <x v="1"/>
    <s v="English"/>
    <x v="5"/>
    <x v="1"/>
    <x v="2"/>
    <x v="2"/>
    <x v="5"/>
    <s v="Yes"/>
    <m/>
  </r>
  <r>
    <n v="538"/>
    <x v="1"/>
    <x v="0"/>
    <x v="1"/>
    <x v="1"/>
    <x v="0"/>
    <x v="0"/>
    <x v="0"/>
    <x v="0"/>
    <x v="0"/>
    <x v="0"/>
    <x v="0"/>
    <x v="1"/>
    <x v="0"/>
    <x v="0"/>
    <n v="91"/>
    <x v="2"/>
    <x v="102"/>
    <x v="1"/>
    <x v="1"/>
    <s v="English"/>
    <x v="0"/>
    <x v="1"/>
    <x v="2"/>
    <x v="2"/>
    <x v="5"/>
    <s v="No"/>
    <m/>
  </r>
  <r>
    <n v="539"/>
    <x v="0"/>
    <x v="0"/>
    <x v="1"/>
    <x v="1"/>
    <x v="1"/>
    <x v="1"/>
    <x v="0"/>
    <x v="0"/>
    <x v="0"/>
    <x v="0"/>
    <x v="0"/>
    <x v="1"/>
    <x v="0"/>
    <x v="0"/>
    <n v="76"/>
    <x v="0"/>
    <x v="80"/>
    <x v="1"/>
    <x v="1"/>
    <s v="English"/>
    <x v="1"/>
    <x v="4"/>
    <x v="2"/>
    <x v="1"/>
    <x v="3"/>
    <s v="No"/>
    <m/>
  </r>
  <r>
    <n v="540"/>
    <x v="0"/>
    <x v="0"/>
    <x v="0"/>
    <x v="1"/>
    <x v="0"/>
    <x v="1"/>
    <x v="0"/>
    <x v="0"/>
    <x v="0"/>
    <x v="0"/>
    <x v="0"/>
    <x v="0"/>
    <x v="0"/>
    <x v="1"/>
    <n v="58"/>
    <x v="0"/>
    <x v="10"/>
    <x v="5"/>
    <x v="1"/>
    <s v="English, Other"/>
    <x v="4"/>
    <x v="1"/>
    <x v="6"/>
    <x v="2"/>
    <x v="0"/>
    <s v="Yes"/>
    <m/>
  </r>
  <r>
    <n v="541"/>
    <x v="1"/>
    <x v="0"/>
    <x v="1"/>
    <x v="0"/>
    <x v="0"/>
    <x v="0"/>
    <x v="0"/>
    <x v="0"/>
    <x v="0"/>
    <x v="0"/>
    <x v="0"/>
    <x v="1"/>
    <x v="0"/>
    <x v="1"/>
    <n v="90"/>
    <x v="0"/>
    <x v="80"/>
    <x v="1"/>
    <x v="1"/>
    <s v="English"/>
    <x v="4"/>
    <x v="4"/>
    <x v="2"/>
    <x v="1"/>
    <x v="3"/>
    <s v="No"/>
    <m/>
  </r>
  <r>
    <n v="542"/>
    <x v="1"/>
    <x v="0"/>
    <x v="1"/>
    <x v="1"/>
    <x v="0"/>
    <x v="0"/>
    <x v="0"/>
    <x v="0"/>
    <x v="0"/>
    <x v="0"/>
    <x v="0"/>
    <x v="1"/>
    <x v="0"/>
    <x v="1"/>
    <n v="75"/>
    <x v="2"/>
    <x v="102"/>
    <x v="1"/>
    <x v="1"/>
    <s v="English"/>
    <x v="0"/>
    <x v="1"/>
    <x v="2"/>
    <x v="2"/>
    <x v="5"/>
    <s v="No"/>
    <m/>
  </r>
  <r>
    <n v="543"/>
    <x v="1"/>
    <x v="0"/>
    <x v="1"/>
    <x v="1"/>
    <x v="0"/>
    <x v="0"/>
    <x v="0"/>
    <x v="0"/>
    <x v="0"/>
    <x v="1"/>
    <x v="0"/>
    <x v="0"/>
    <x v="0"/>
    <x v="1"/>
    <n v="41"/>
    <x v="0"/>
    <x v="10"/>
    <x v="1"/>
    <x v="1"/>
    <s v="English"/>
    <x v="1"/>
    <x v="4"/>
    <x v="0"/>
    <x v="2"/>
    <x v="4"/>
    <s v="Yes"/>
    <m/>
  </r>
  <r>
    <n v="544"/>
    <x v="0"/>
    <x v="0"/>
    <x v="1"/>
    <x v="1"/>
    <x v="1"/>
    <x v="1"/>
    <x v="0"/>
    <x v="0"/>
    <x v="0"/>
    <x v="0"/>
    <x v="0"/>
    <x v="0"/>
    <x v="0"/>
    <x v="0"/>
    <n v="68"/>
    <x v="0"/>
    <x v="10"/>
    <x v="2"/>
    <x v="1"/>
    <s v="English"/>
    <x v="3"/>
    <x v="0"/>
    <x v="2"/>
    <x v="2"/>
    <x v="5"/>
    <s v="Yes"/>
    <m/>
  </r>
  <r>
    <n v="545"/>
    <x v="1"/>
    <x v="0"/>
    <x v="1"/>
    <x v="0"/>
    <x v="0"/>
    <x v="0"/>
    <x v="0"/>
    <x v="0"/>
    <x v="0"/>
    <x v="0"/>
    <x v="0"/>
    <x v="1"/>
    <x v="0"/>
    <x v="0"/>
    <n v="59"/>
    <x v="0"/>
    <x v="10"/>
    <x v="5"/>
    <x v="1"/>
    <s v="English, Other"/>
    <x v="0"/>
    <x v="7"/>
    <x v="2"/>
    <x v="2"/>
    <x v="0"/>
    <s v="Yes"/>
    <m/>
  </r>
  <r>
    <n v="546"/>
    <x v="0"/>
    <x v="0"/>
    <x v="1"/>
    <x v="1"/>
    <x v="1"/>
    <x v="0"/>
    <x v="0"/>
    <x v="0"/>
    <x v="0"/>
    <x v="0"/>
    <x v="0"/>
    <x v="0"/>
    <x v="0"/>
    <x v="0"/>
    <n v="67"/>
    <x v="0"/>
    <x v="10"/>
    <x v="1"/>
    <x v="1"/>
    <m/>
    <x v="5"/>
    <x v="7"/>
    <x v="2"/>
    <x v="2"/>
    <x v="0"/>
    <s v="Yes"/>
    <m/>
  </r>
  <r>
    <n v="547"/>
    <x v="0"/>
    <x v="0"/>
    <x v="1"/>
    <x v="0"/>
    <x v="0"/>
    <x v="1"/>
    <x v="0"/>
    <x v="0"/>
    <x v="0"/>
    <x v="0"/>
    <x v="0"/>
    <x v="1"/>
    <x v="0"/>
    <x v="1"/>
    <n v="60"/>
    <x v="2"/>
    <x v="141"/>
    <x v="1"/>
    <x v="1"/>
    <s v="English"/>
    <x v="5"/>
    <x v="1"/>
    <x v="0"/>
    <x v="2"/>
    <x v="0"/>
    <s v="No"/>
    <m/>
  </r>
  <r>
    <n v="548"/>
    <x v="0"/>
    <x v="0"/>
    <x v="1"/>
    <x v="1"/>
    <x v="0"/>
    <x v="0"/>
    <x v="0"/>
    <x v="0"/>
    <x v="1"/>
    <x v="0"/>
    <x v="0"/>
    <x v="1"/>
    <x v="0"/>
    <x v="0"/>
    <n v="41"/>
    <x v="2"/>
    <x v="58"/>
    <x v="3"/>
    <x v="2"/>
    <s v="English"/>
    <x v="6"/>
    <x v="1"/>
    <x v="0"/>
    <x v="2"/>
    <x v="3"/>
    <s v="Yes"/>
    <m/>
  </r>
  <r>
    <n v="549"/>
    <x v="1"/>
    <x v="0"/>
    <x v="1"/>
    <x v="1"/>
    <x v="0"/>
    <x v="0"/>
    <x v="0"/>
    <x v="0"/>
    <x v="0"/>
    <x v="0"/>
    <x v="0"/>
    <x v="1"/>
    <x v="0"/>
    <x v="0"/>
    <n v="46"/>
    <x v="2"/>
    <x v="54"/>
    <x v="1"/>
    <x v="1"/>
    <s v="English"/>
    <x v="6"/>
    <x v="7"/>
    <x v="6"/>
    <x v="2"/>
    <x v="3"/>
    <s v="Yes"/>
    <m/>
  </r>
  <r>
    <n v="550"/>
    <x v="1"/>
    <x v="0"/>
    <x v="0"/>
    <x v="1"/>
    <x v="0"/>
    <x v="0"/>
    <x v="0"/>
    <x v="0"/>
    <x v="0"/>
    <x v="0"/>
    <x v="0"/>
    <x v="0"/>
    <x v="0"/>
    <x v="1"/>
    <n v="27"/>
    <x v="2"/>
    <x v="99"/>
    <x v="1"/>
    <x v="1"/>
    <s v="English"/>
    <x v="4"/>
    <x v="1"/>
    <x v="0"/>
    <x v="2"/>
    <x v="4"/>
    <s v="Yes"/>
    <m/>
  </r>
  <r>
    <n v="551"/>
    <x v="0"/>
    <x v="0"/>
    <x v="1"/>
    <x v="1"/>
    <x v="0"/>
    <x v="1"/>
    <x v="0"/>
    <x v="0"/>
    <x v="0"/>
    <x v="0"/>
    <x v="0"/>
    <x v="1"/>
    <x v="0"/>
    <x v="1"/>
    <n v="21"/>
    <x v="2"/>
    <x v="68"/>
    <x v="0"/>
    <x v="1"/>
    <s v="English"/>
    <x v="0"/>
    <x v="7"/>
    <x v="6"/>
    <x v="2"/>
    <x v="4"/>
    <s v="Yes"/>
    <m/>
  </r>
  <r>
    <n v="552"/>
    <x v="1"/>
    <x v="0"/>
    <x v="1"/>
    <x v="1"/>
    <x v="0"/>
    <x v="0"/>
    <x v="0"/>
    <x v="0"/>
    <x v="0"/>
    <x v="0"/>
    <x v="0"/>
    <x v="0"/>
    <x v="0"/>
    <x v="0"/>
    <n v="36"/>
    <x v="2"/>
    <x v="63"/>
    <x v="1"/>
    <x v="1"/>
    <s v="English"/>
    <x v="0"/>
    <x v="0"/>
    <x v="1"/>
    <x v="1"/>
    <x v="1"/>
    <s v="Yes"/>
    <m/>
  </r>
  <r>
    <n v="553"/>
    <x v="1"/>
    <x v="0"/>
    <x v="1"/>
    <x v="0"/>
    <x v="0"/>
    <x v="0"/>
    <x v="0"/>
    <x v="0"/>
    <x v="0"/>
    <x v="0"/>
    <x v="0"/>
    <x v="0"/>
    <x v="0"/>
    <x v="0"/>
    <n v="52"/>
    <x v="2"/>
    <x v="63"/>
    <x v="1"/>
    <x v="0"/>
    <s v="English"/>
    <x v="1"/>
    <x v="4"/>
    <x v="0"/>
    <x v="2"/>
    <x v="4"/>
    <s v="Yes"/>
    <m/>
  </r>
  <r>
    <n v="554"/>
    <x v="1"/>
    <x v="0"/>
    <x v="1"/>
    <x v="1"/>
    <x v="0"/>
    <x v="0"/>
    <x v="0"/>
    <x v="0"/>
    <x v="0"/>
    <x v="0"/>
    <x v="0"/>
    <x v="1"/>
    <x v="0"/>
    <x v="0"/>
    <n v="26"/>
    <x v="2"/>
    <x v="58"/>
    <x v="1"/>
    <x v="1"/>
    <s v="English"/>
    <x v="1"/>
    <x v="3"/>
    <x v="4"/>
    <x v="2"/>
    <x v="4"/>
    <s v="Yes"/>
    <m/>
  </r>
  <r>
    <n v="555"/>
    <x v="1"/>
    <x v="0"/>
    <x v="1"/>
    <x v="1"/>
    <x v="0"/>
    <x v="0"/>
    <x v="0"/>
    <x v="0"/>
    <x v="0"/>
    <x v="0"/>
    <x v="0"/>
    <x v="1"/>
    <x v="0"/>
    <x v="1"/>
    <n v="27"/>
    <x v="2"/>
    <x v="63"/>
    <x v="4"/>
    <x v="2"/>
    <s v="Spanish"/>
    <x v="4"/>
    <x v="0"/>
    <x v="0"/>
    <x v="2"/>
    <x v="4"/>
    <s v="Yes"/>
    <m/>
  </r>
  <r>
    <n v="556"/>
    <x v="0"/>
    <x v="0"/>
    <x v="1"/>
    <x v="1"/>
    <x v="0"/>
    <x v="0"/>
    <x v="0"/>
    <x v="0"/>
    <x v="0"/>
    <x v="0"/>
    <x v="0"/>
    <x v="1"/>
    <x v="0"/>
    <x v="1"/>
    <n v="19"/>
    <x v="2"/>
    <x v="42"/>
    <x v="3"/>
    <x v="2"/>
    <s v="English"/>
    <x v="1"/>
    <x v="0"/>
    <x v="0"/>
    <x v="2"/>
    <x v="4"/>
    <s v="Yes"/>
    <m/>
  </r>
  <r>
    <n v="557"/>
    <x v="1"/>
    <x v="0"/>
    <x v="1"/>
    <x v="1"/>
    <x v="0"/>
    <x v="0"/>
    <x v="0"/>
    <x v="0"/>
    <x v="0"/>
    <x v="0"/>
    <x v="0"/>
    <x v="0"/>
    <x v="0"/>
    <x v="0"/>
    <n v="41"/>
    <x v="2"/>
    <x v="63"/>
    <x v="1"/>
    <x v="1"/>
    <s v="English"/>
    <x v="5"/>
    <x v="8"/>
    <x v="0"/>
    <x v="2"/>
    <x v="0"/>
    <s v="Yes"/>
    <m/>
  </r>
  <r>
    <n v="558"/>
    <x v="0"/>
    <x v="0"/>
    <x v="1"/>
    <x v="1"/>
    <x v="0"/>
    <x v="0"/>
    <x v="0"/>
    <x v="0"/>
    <x v="0"/>
    <x v="0"/>
    <x v="0"/>
    <x v="0"/>
    <x v="0"/>
    <x v="1"/>
    <n v="51"/>
    <x v="2"/>
    <x v="58"/>
    <x v="1"/>
    <x v="1"/>
    <s v="English"/>
    <x v="2"/>
    <x v="0"/>
    <x v="6"/>
    <x v="2"/>
    <x v="0"/>
    <s v="Yes"/>
    <m/>
  </r>
  <r>
    <n v="559"/>
    <x v="0"/>
    <x v="0"/>
    <x v="1"/>
    <x v="1"/>
    <x v="0"/>
    <x v="0"/>
    <x v="0"/>
    <x v="0"/>
    <x v="0"/>
    <x v="0"/>
    <x v="0"/>
    <x v="1"/>
    <x v="1"/>
    <x v="1"/>
    <n v="27"/>
    <x v="2"/>
    <x v="142"/>
    <x v="1"/>
    <x v="1"/>
    <s v="English"/>
    <x v="6"/>
    <x v="7"/>
    <x v="6"/>
    <x v="2"/>
    <x v="4"/>
    <s v="Yes"/>
    <m/>
  </r>
  <r>
    <n v="560"/>
    <x v="1"/>
    <x v="0"/>
    <x v="1"/>
    <x v="1"/>
    <x v="1"/>
    <x v="1"/>
    <x v="0"/>
    <x v="0"/>
    <x v="0"/>
    <x v="0"/>
    <x v="0"/>
    <x v="1"/>
    <x v="0"/>
    <x v="1"/>
    <n v="22"/>
    <x v="2"/>
    <x v="42"/>
    <x v="1"/>
    <x v="1"/>
    <s v="English"/>
    <x v="4"/>
    <x v="4"/>
    <x v="0"/>
    <x v="2"/>
    <x v="0"/>
    <s v="Yes"/>
    <m/>
  </r>
  <r>
    <n v="561"/>
    <x v="1"/>
    <x v="0"/>
    <x v="1"/>
    <x v="1"/>
    <x v="0"/>
    <x v="0"/>
    <x v="0"/>
    <x v="0"/>
    <x v="0"/>
    <x v="0"/>
    <x v="0"/>
    <x v="1"/>
    <x v="0"/>
    <x v="0"/>
    <n v="53"/>
    <x v="2"/>
    <x v="143"/>
    <x v="1"/>
    <x v="1"/>
    <s v="English"/>
    <x v="1"/>
    <x v="4"/>
    <x v="4"/>
    <x v="1"/>
    <x v="3"/>
    <s v="No"/>
    <m/>
  </r>
  <r>
    <n v="562"/>
    <x v="1"/>
    <x v="0"/>
    <x v="1"/>
    <x v="1"/>
    <x v="0"/>
    <x v="0"/>
    <x v="0"/>
    <x v="0"/>
    <x v="0"/>
    <x v="1"/>
    <x v="0"/>
    <x v="0"/>
    <x v="0"/>
    <x v="1"/>
    <n v="25"/>
    <x v="2"/>
    <x v="62"/>
    <x v="1"/>
    <x v="1"/>
    <s v="English"/>
    <x v="4"/>
    <x v="4"/>
    <x v="6"/>
    <x v="2"/>
    <x v="3"/>
    <s v="Yes"/>
    <m/>
  </r>
  <r>
    <n v="563"/>
    <x v="0"/>
    <x v="0"/>
    <x v="1"/>
    <x v="1"/>
    <x v="0"/>
    <x v="0"/>
    <x v="0"/>
    <x v="0"/>
    <x v="0"/>
    <x v="0"/>
    <x v="0"/>
    <x v="0"/>
    <x v="0"/>
    <x v="1"/>
    <n v="21"/>
    <x v="2"/>
    <x v="54"/>
    <x v="5"/>
    <x v="1"/>
    <s v="English"/>
    <x v="0"/>
    <x v="7"/>
    <x v="5"/>
    <x v="2"/>
    <x v="0"/>
    <s v="Yes"/>
    <m/>
  </r>
  <r>
    <n v="564"/>
    <x v="1"/>
    <x v="0"/>
    <x v="0"/>
    <x v="0"/>
    <x v="0"/>
    <x v="1"/>
    <x v="0"/>
    <x v="1"/>
    <x v="0"/>
    <x v="0"/>
    <x v="0"/>
    <x v="0"/>
    <x v="1"/>
    <x v="0"/>
    <n v="28"/>
    <x v="2"/>
    <x v="62"/>
    <x v="1"/>
    <x v="1"/>
    <s v="English"/>
    <x v="0"/>
    <x v="4"/>
    <x v="1"/>
    <x v="2"/>
    <x v="4"/>
    <s v="Yes"/>
    <m/>
  </r>
  <r>
    <n v="565"/>
    <x v="1"/>
    <x v="0"/>
    <x v="0"/>
    <x v="1"/>
    <x v="0"/>
    <x v="0"/>
    <x v="0"/>
    <x v="0"/>
    <x v="0"/>
    <x v="0"/>
    <x v="0"/>
    <x v="1"/>
    <x v="0"/>
    <x v="0"/>
    <n v="49"/>
    <x v="2"/>
    <x v="45"/>
    <x v="1"/>
    <x v="1"/>
    <s v="English"/>
    <x v="6"/>
    <x v="7"/>
    <x v="4"/>
    <x v="2"/>
    <x v="3"/>
    <s v="Yes"/>
    <m/>
  </r>
  <r>
    <n v="566"/>
    <x v="1"/>
    <x v="0"/>
    <x v="0"/>
    <x v="0"/>
    <x v="0"/>
    <x v="0"/>
    <x v="0"/>
    <x v="0"/>
    <x v="0"/>
    <x v="0"/>
    <x v="0"/>
    <x v="0"/>
    <x v="1"/>
    <x v="0"/>
    <n v="47"/>
    <x v="1"/>
    <x v="106"/>
    <x v="4"/>
    <x v="2"/>
    <s v="English"/>
    <x v="6"/>
    <x v="7"/>
    <x v="6"/>
    <x v="2"/>
    <x v="3"/>
    <s v="Yes"/>
    <m/>
  </r>
  <r>
    <n v="567"/>
    <x v="0"/>
    <x v="0"/>
    <x v="1"/>
    <x v="1"/>
    <x v="1"/>
    <x v="1"/>
    <x v="1"/>
    <x v="0"/>
    <x v="0"/>
    <x v="0"/>
    <x v="0"/>
    <x v="1"/>
    <x v="0"/>
    <x v="1"/>
    <n v="49"/>
    <x v="2"/>
    <x v="45"/>
    <x v="0"/>
    <x v="1"/>
    <s v="English"/>
    <x v="3"/>
    <x v="1"/>
    <x v="0"/>
    <x v="2"/>
    <x v="0"/>
    <s v="Yes"/>
    <m/>
  </r>
  <r>
    <n v="568"/>
    <x v="1"/>
    <x v="0"/>
    <x v="1"/>
    <x v="1"/>
    <x v="0"/>
    <x v="0"/>
    <x v="0"/>
    <x v="0"/>
    <x v="0"/>
    <x v="0"/>
    <x v="0"/>
    <x v="1"/>
    <x v="0"/>
    <x v="1"/>
    <n v="59"/>
    <x v="2"/>
    <x v="50"/>
    <x v="1"/>
    <x v="1"/>
    <s v="English"/>
    <x v="5"/>
    <x v="7"/>
    <x v="6"/>
    <x v="2"/>
    <x v="0"/>
    <s v="Yes"/>
    <m/>
  </r>
  <r>
    <n v="569"/>
    <x v="1"/>
    <x v="0"/>
    <x v="1"/>
    <x v="0"/>
    <x v="0"/>
    <x v="0"/>
    <x v="0"/>
    <x v="0"/>
    <x v="0"/>
    <x v="0"/>
    <x v="0"/>
    <x v="0"/>
    <x v="0"/>
    <x v="0"/>
    <n v="44"/>
    <x v="0"/>
    <x v="109"/>
    <x v="1"/>
    <x v="1"/>
    <s v="English"/>
    <x v="6"/>
    <x v="1"/>
    <x v="0"/>
    <x v="2"/>
    <x v="3"/>
    <s v="Yes"/>
    <m/>
  </r>
  <r>
    <n v="570"/>
    <x v="1"/>
    <x v="0"/>
    <x v="1"/>
    <x v="1"/>
    <x v="1"/>
    <x v="0"/>
    <x v="0"/>
    <x v="0"/>
    <x v="0"/>
    <x v="0"/>
    <x v="1"/>
    <x v="0"/>
    <x v="0"/>
    <x v="2"/>
    <m/>
    <x v="2"/>
    <x v="144"/>
    <x v="2"/>
    <x v="0"/>
    <m/>
    <x v="3"/>
    <x v="2"/>
    <x v="3"/>
    <x v="0"/>
    <x v="3"/>
    <m/>
    <m/>
  </r>
  <r>
    <n v="571"/>
    <x v="1"/>
    <x v="0"/>
    <x v="1"/>
    <x v="0"/>
    <x v="0"/>
    <x v="0"/>
    <x v="0"/>
    <x v="0"/>
    <x v="0"/>
    <x v="0"/>
    <x v="0"/>
    <x v="0"/>
    <x v="0"/>
    <x v="0"/>
    <n v="51"/>
    <x v="2"/>
    <x v="145"/>
    <x v="1"/>
    <x v="1"/>
    <s v="English"/>
    <x v="6"/>
    <x v="1"/>
    <x v="0"/>
    <x v="2"/>
    <x v="3"/>
    <s v="Yes"/>
    <m/>
  </r>
  <r>
    <n v="572"/>
    <x v="1"/>
    <x v="0"/>
    <x v="0"/>
    <x v="0"/>
    <x v="1"/>
    <x v="0"/>
    <x v="0"/>
    <x v="0"/>
    <x v="0"/>
    <x v="0"/>
    <x v="0"/>
    <x v="1"/>
    <x v="0"/>
    <x v="0"/>
    <n v="40"/>
    <x v="2"/>
    <x v="52"/>
    <x v="0"/>
    <x v="1"/>
    <s v="English"/>
    <x v="5"/>
    <x v="7"/>
    <x v="6"/>
    <x v="2"/>
    <x v="4"/>
    <s v="Yes"/>
    <m/>
  </r>
  <r>
    <n v="573"/>
    <x v="1"/>
    <x v="0"/>
    <x v="1"/>
    <x v="0"/>
    <x v="0"/>
    <x v="0"/>
    <x v="0"/>
    <x v="0"/>
    <x v="0"/>
    <x v="1"/>
    <x v="0"/>
    <x v="1"/>
    <x v="0"/>
    <x v="1"/>
    <n v="39"/>
    <x v="2"/>
    <x v="52"/>
    <x v="0"/>
    <x v="1"/>
    <s v="English"/>
    <x v="5"/>
    <x v="8"/>
    <x v="6"/>
    <x v="2"/>
    <x v="0"/>
    <s v="Yes"/>
    <m/>
  </r>
  <r>
    <n v="574"/>
    <x v="0"/>
    <x v="0"/>
    <x v="0"/>
    <x v="0"/>
    <x v="1"/>
    <x v="1"/>
    <x v="1"/>
    <x v="0"/>
    <x v="0"/>
    <x v="0"/>
    <x v="0"/>
    <x v="1"/>
    <x v="1"/>
    <x v="0"/>
    <n v="48"/>
    <x v="1"/>
    <x v="114"/>
    <x v="1"/>
    <x v="1"/>
    <s v="EnglishPolish"/>
    <x v="5"/>
    <x v="7"/>
    <x v="0"/>
    <x v="2"/>
    <x v="3"/>
    <s v="Yes"/>
    <m/>
  </r>
  <r>
    <n v="575"/>
    <x v="1"/>
    <x v="0"/>
    <x v="1"/>
    <x v="0"/>
    <x v="0"/>
    <x v="0"/>
    <x v="0"/>
    <x v="0"/>
    <x v="0"/>
    <x v="0"/>
    <x v="0"/>
    <x v="1"/>
    <x v="0"/>
    <x v="1"/>
    <n v="79"/>
    <x v="2"/>
    <x v="146"/>
    <x v="0"/>
    <x v="1"/>
    <s v="English"/>
    <x v="0"/>
    <x v="4"/>
    <x v="2"/>
    <x v="2"/>
    <x v="4"/>
    <s v="Yes"/>
    <m/>
  </r>
  <r>
    <n v="576"/>
    <x v="1"/>
    <x v="0"/>
    <x v="0"/>
    <x v="1"/>
    <x v="0"/>
    <x v="0"/>
    <x v="0"/>
    <x v="0"/>
    <x v="0"/>
    <x v="0"/>
    <x v="0"/>
    <x v="1"/>
    <x v="1"/>
    <x v="1"/>
    <n v="60"/>
    <x v="2"/>
    <x v="57"/>
    <x v="0"/>
    <x v="1"/>
    <s v="English"/>
    <x v="5"/>
    <x v="7"/>
    <x v="0"/>
    <x v="2"/>
    <x v="0"/>
    <s v="Yes"/>
    <m/>
  </r>
  <r>
    <n v="577"/>
    <x v="1"/>
    <x v="0"/>
    <x v="1"/>
    <x v="1"/>
    <x v="1"/>
    <x v="0"/>
    <x v="0"/>
    <x v="0"/>
    <x v="0"/>
    <x v="0"/>
    <x v="0"/>
    <x v="0"/>
    <x v="0"/>
    <x v="0"/>
    <n v="55"/>
    <x v="0"/>
    <x v="116"/>
    <x v="1"/>
    <x v="1"/>
    <s v="English"/>
    <x v="6"/>
    <x v="1"/>
    <x v="0"/>
    <x v="2"/>
    <x v="3"/>
    <s v="Yes"/>
    <m/>
  </r>
  <r>
    <n v="578"/>
    <x v="0"/>
    <x v="0"/>
    <x v="1"/>
    <x v="1"/>
    <x v="0"/>
    <x v="0"/>
    <x v="0"/>
    <x v="0"/>
    <x v="0"/>
    <x v="0"/>
    <x v="0"/>
    <x v="0"/>
    <x v="0"/>
    <x v="1"/>
    <n v="35"/>
    <x v="0"/>
    <x v="73"/>
    <x v="4"/>
    <x v="2"/>
    <s v="Chinese"/>
    <x v="0"/>
    <x v="7"/>
    <x v="0"/>
    <x v="2"/>
    <x v="3"/>
    <s v="Yes"/>
    <m/>
  </r>
  <r>
    <n v="579"/>
    <x v="1"/>
    <x v="0"/>
    <x v="1"/>
    <x v="1"/>
    <x v="1"/>
    <x v="0"/>
    <x v="0"/>
    <x v="0"/>
    <x v="1"/>
    <x v="0"/>
    <x v="0"/>
    <x v="0"/>
    <x v="0"/>
    <x v="0"/>
    <n v="55"/>
    <x v="0"/>
    <x v="147"/>
    <x v="1"/>
    <x v="1"/>
    <s v="English"/>
    <x v="5"/>
    <x v="4"/>
    <x v="4"/>
    <x v="2"/>
    <x v="3"/>
    <s v="Yes"/>
    <m/>
  </r>
  <r>
    <n v="580"/>
    <x v="1"/>
    <x v="0"/>
    <x v="1"/>
    <x v="1"/>
    <x v="0"/>
    <x v="0"/>
    <x v="0"/>
    <x v="0"/>
    <x v="0"/>
    <x v="1"/>
    <x v="0"/>
    <x v="1"/>
    <x v="0"/>
    <x v="1"/>
    <n v="67"/>
    <x v="2"/>
    <x v="148"/>
    <x v="3"/>
    <x v="1"/>
    <s v="English"/>
    <x v="4"/>
    <x v="7"/>
    <x v="2"/>
    <x v="2"/>
    <x v="0"/>
    <s v="Yes"/>
    <m/>
  </r>
  <r>
    <n v="581"/>
    <x v="1"/>
    <x v="0"/>
    <x v="1"/>
    <x v="1"/>
    <x v="0"/>
    <x v="0"/>
    <x v="0"/>
    <x v="0"/>
    <x v="0"/>
    <x v="0"/>
    <x v="0"/>
    <x v="0"/>
    <x v="0"/>
    <x v="1"/>
    <n v="60"/>
    <x v="2"/>
    <x v="146"/>
    <x v="5"/>
    <x v="1"/>
    <s v="Hindi"/>
    <x v="6"/>
    <x v="8"/>
    <x v="0"/>
    <x v="2"/>
    <x v="3"/>
    <s v="Yes"/>
    <m/>
  </r>
  <r>
    <n v="582"/>
    <x v="1"/>
    <x v="0"/>
    <x v="1"/>
    <x v="1"/>
    <x v="0"/>
    <x v="0"/>
    <x v="0"/>
    <x v="0"/>
    <x v="0"/>
    <x v="1"/>
    <x v="0"/>
    <x v="1"/>
    <x v="0"/>
    <x v="2"/>
    <m/>
    <x v="3"/>
    <x v="11"/>
    <x v="2"/>
    <x v="0"/>
    <m/>
    <x v="3"/>
    <x v="2"/>
    <x v="3"/>
    <x v="0"/>
    <x v="3"/>
    <m/>
    <m/>
  </r>
  <r>
    <n v="583"/>
    <x v="1"/>
    <x v="0"/>
    <x v="0"/>
    <x v="0"/>
    <x v="1"/>
    <x v="1"/>
    <x v="0"/>
    <x v="1"/>
    <x v="1"/>
    <x v="0"/>
    <x v="0"/>
    <x v="0"/>
    <x v="1"/>
    <x v="0"/>
    <n v="52"/>
    <x v="0"/>
    <x v="116"/>
    <x v="1"/>
    <x v="1"/>
    <s v="English"/>
    <x v="6"/>
    <x v="1"/>
    <x v="0"/>
    <x v="2"/>
    <x v="3"/>
    <s v="Yes"/>
    <m/>
  </r>
  <r>
    <n v="584"/>
    <x v="0"/>
    <x v="0"/>
    <x v="1"/>
    <x v="1"/>
    <x v="0"/>
    <x v="1"/>
    <x v="0"/>
    <x v="0"/>
    <x v="0"/>
    <x v="0"/>
    <x v="0"/>
    <x v="1"/>
    <x v="0"/>
    <x v="1"/>
    <n v="48"/>
    <x v="2"/>
    <x v="143"/>
    <x v="0"/>
    <x v="1"/>
    <s v="English"/>
    <x v="0"/>
    <x v="1"/>
    <x v="1"/>
    <x v="2"/>
    <x v="3"/>
    <s v="Yes"/>
    <m/>
  </r>
  <r>
    <n v="585"/>
    <x v="1"/>
    <x v="0"/>
    <x v="1"/>
    <x v="0"/>
    <x v="1"/>
    <x v="0"/>
    <x v="0"/>
    <x v="1"/>
    <x v="0"/>
    <x v="0"/>
    <x v="0"/>
    <x v="0"/>
    <x v="0"/>
    <x v="0"/>
    <n v="79"/>
    <x v="2"/>
    <x v="102"/>
    <x v="1"/>
    <x v="1"/>
    <s v="English"/>
    <x v="6"/>
    <x v="1"/>
    <x v="2"/>
    <x v="2"/>
    <x v="6"/>
    <s v="Yes"/>
    <m/>
  </r>
  <r>
    <n v="586"/>
    <x v="1"/>
    <x v="0"/>
    <x v="1"/>
    <x v="1"/>
    <x v="0"/>
    <x v="0"/>
    <x v="0"/>
    <x v="0"/>
    <x v="0"/>
    <x v="0"/>
    <x v="0"/>
    <x v="0"/>
    <x v="0"/>
    <x v="1"/>
    <n v="23"/>
    <x v="2"/>
    <x v="96"/>
    <x v="2"/>
    <x v="2"/>
    <s v="English"/>
    <x v="0"/>
    <x v="0"/>
    <x v="0"/>
    <x v="2"/>
    <x v="3"/>
    <s v="Yes"/>
    <m/>
  </r>
  <r>
    <n v="587"/>
    <x v="1"/>
    <x v="0"/>
    <x v="1"/>
    <x v="1"/>
    <x v="0"/>
    <x v="0"/>
    <x v="0"/>
    <x v="0"/>
    <x v="0"/>
    <x v="0"/>
    <x v="0"/>
    <x v="1"/>
    <x v="0"/>
    <x v="1"/>
    <n v="54"/>
    <x v="2"/>
    <x v="149"/>
    <x v="1"/>
    <x v="1"/>
    <s v="English"/>
    <x v="0"/>
    <x v="1"/>
    <x v="0"/>
    <x v="2"/>
    <x v="3"/>
    <s v="Yes"/>
    <m/>
  </r>
  <r>
    <n v="588"/>
    <x v="0"/>
    <x v="0"/>
    <x v="1"/>
    <x v="0"/>
    <x v="0"/>
    <x v="1"/>
    <x v="0"/>
    <x v="0"/>
    <x v="0"/>
    <x v="0"/>
    <x v="0"/>
    <x v="0"/>
    <x v="0"/>
    <x v="1"/>
    <n v="56"/>
    <x v="2"/>
    <x v="49"/>
    <x v="1"/>
    <x v="0"/>
    <s v="English"/>
    <x v="2"/>
    <x v="2"/>
    <x v="6"/>
    <x v="1"/>
    <x v="3"/>
    <s v="Yes"/>
    <m/>
  </r>
  <r>
    <n v="589"/>
    <x v="1"/>
    <x v="0"/>
    <x v="1"/>
    <x v="1"/>
    <x v="0"/>
    <x v="0"/>
    <x v="0"/>
    <x v="0"/>
    <x v="0"/>
    <x v="0"/>
    <x v="1"/>
    <x v="1"/>
    <x v="0"/>
    <x v="1"/>
    <n v="54"/>
    <x v="2"/>
    <x v="144"/>
    <x v="1"/>
    <x v="0"/>
    <s v="English"/>
    <x v="5"/>
    <x v="0"/>
    <x v="6"/>
    <x v="2"/>
    <x v="0"/>
    <s v="Yes"/>
    <m/>
  </r>
  <r>
    <n v="590"/>
    <x v="1"/>
    <x v="0"/>
    <x v="0"/>
    <x v="1"/>
    <x v="1"/>
    <x v="0"/>
    <x v="0"/>
    <x v="0"/>
    <x v="0"/>
    <x v="0"/>
    <x v="0"/>
    <x v="1"/>
    <x v="0"/>
    <x v="1"/>
    <n v="67"/>
    <x v="0"/>
    <x v="4"/>
    <x v="1"/>
    <x v="1"/>
    <s v="English"/>
    <x v="1"/>
    <x v="4"/>
    <x v="2"/>
    <x v="2"/>
    <x v="3"/>
    <s v="Yes"/>
    <m/>
  </r>
  <r>
    <n v="591"/>
    <x v="0"/>
    <x v="0"/>
    <x v="0"/>
    <x v="0"/>
    <x v="0"/>
    <x v="0"/>
    <x v="0"/>
    <x v="0"/>
    <x v="0"/>
    <x v="0"/>
    <x v="0"/>
    <x v="0"/>
    <x v="0"/>
    <x v="1"/>
    <n v="50"/>
    <x v="0"/>
    <x v="64"/>
    <x v="1"/>
    <x v="1"/>
    <s v="English"/>
    <x v="0"/>
    <x v="7"/>
    <x v="6"/>
    <x v="2"/>
    <x v="3"/>
    <s v="Yes"/>
    <m/>
  </r>
  <r>
    <n v="592"/>
    <x v="1"/>
    <x v="0"/>
    <x v="1"/>
    <x v="0"/>
    <x v="0"/>
    <x v="0"/>
    <x v="0"/>
    <x v="0"/>
    <x v="0"/>
    <x v="1"/>
    <x v="0"/>
    <x v="1"/>
    <x v="0"/>
    <x v="1"/>
    <n v="55"/>
    <x v="2"/>
    <x v="47"/>
    <x v="1"/>
    <x v="1"/>
    <s v="English"/>
    <x v="2"/>
    <x v="0"/>
    <x v="6"/>
    <x v="1"/>
    <x v="3"/>
    <m/>
    <m/>
  </r>
  <r>
    <n v="593"/>
    <x v="1"/>
    <x v="0"/>
    <x v="1"/>
    <x v="1"/>
    <x v="0"/>
    <x v="0"/>
    <x v="0"/>
    <x v="0"/>
    <x v="0"/>
    <x v="0"/>
    <x v="0"/>
    <x v="0"/>
    <x v="0"/>
    <x v="1"/>
    <n v="55"/>
    <x v="2"/>
    <x v="150"/>
    <x v="0"/>
    <x v="1"/>
    <s v="English"/>
    <x v="6"/>
    <x v="1"/>
    <x v="2"/>
    <x v="2"/>
    <x v="0"/>
    <s v="Yes"/>
    <m/>
  </r>
  <r>
    <n v="594"/>
    <x v="1"/>
    <x v="0"/>
    <x v="0"/>
    <x v="1"/>
    <x v="1"/>
    <x v="1"/>
    <x v="0"/>
    <x v="0"/>
    <x v="0"/>
    <x v="0"/>
    <x v="0"/>
    <x v="1"/>
    <x v="0"/>
    <x v="1"/>
    <n v="64"/>
    <x v="1"/>
    <x v="151"/>
    <x v="1"/>
    <x v="1"/>
    <s v="English"/>
    <x v="1"/>
    <x v="5"/>
    <x v="0"/>
    <x v="1"/>
    <x v="3"/>
    <s v="Yes"/>
    <m/>
  </r>
  <r>
    <n v="595"/>
    <x v="1"/>
    <x v="0"/>
    <x v="0"/>
    <x v="1"/>
    <x v="0"/>
    <x v="0"/>
    <x v="0"/>
    <x v="0"/>
    <x v="0"/>
    <x v="0"/>
    <x v="0"/>
    <x v="0"/>
    <x v="0"/>
    <x v="1"/>
    <n v="72"/>
    <x v="0"/>
    <x v="22"/>
    <x v="0"/>
    <x v="1"/>
    <s v="English"/>
    <x v="2"/>
    <x v="0"/>
    <x v="0"/>
    <x v="2"/>
    <x v="5"/>
    <m/>
    <m/>
  </r>
  <r>
    <n v="596"/>
    <x v="1"/>
    <x v="0"/>
    <x v="1"/>
    <x v="1"/>
    <x v="0"/>
    <x v="0"/>
    <x v="0"/>
    <x v="0"/>
    <x v="0"/>
    <x v="0"/>
    <x v="0"/>
    <x v="1"/>
    <x v="0"/>
    <x v="0"/>
    <n v="55"/>
    <x v="2"/>
    <x v="58"/>
    <x v="1"/>
    <x v="1"/>
    <s v="English"/>
    <x v="6"/>
    <x v="7"/>
    <x v="2"/>
    <x v="2"/>
    <x v="0"/>
    <s v="Yes"/>
    <m/>
  </r>
  <r>
    <n v="597"/>
    <x v="0"/>
    <x v="1"/>
    <x v="1"/>
    <x v="0"/>
    <x v="0"/>
    <x v="0"/>
    <x v="0"/>
    <x v="0"/>
    <x v="0"/>
    <x v="0"/>
    <x v="1"/>
    <x v="1"/>
    <x v="0"/>
    <x v="0"/>
    <n v="59"/>
    <x v="1"/>
    <x v="115"/>
    <x v="1"/>
    <x v="1"/>
    <s v="English"/>
    <x v="0"/>
    <x v="4"/>
    <x v="0"/>
    <x v="2"/>
    <x v="3"/>
    <s v="No"/>
    <m/>
  </r>
  <r>
    <n v="598"/>
    <x v="0"/>
    <x v="0"/>
    <x v="1"/>
    <x v="1"/>
    <x v="0"/>
    <x v="0"/>
    <x v="0"/>
    <x v="0"/>
    <x v="0"/>
    <x v="0"/>
    <x v="0"/>
    <x v="0"/>
    <x v="0"/>
    <x v="0"/>
    <n v="19"/>
    <x v="2"/>
    <x v="101"/>
    <x v="1"/>
    <x v="1"/>
    <s v="English"/>
    <x v="1"/>
    <x v="4"/>
    <x v="6"/>
    <x v="2"/>
    <x v="4"/>
    <s v="Yes"/>
    <m/>
  </r>
  <r>
    <n v="599"/>
    <x v="1"/>
    <x v="0"/>
    <x v="0"/>
    <x v="1"/>
    <x v="0"/>
    <x v="1"/>
    <x v="1"/>
    <x v="0"/>
    <x v="0"/>
    <x v="0"/>
    <x v="0"/>
    <x v="0"/>
    <x v="0"/>
    <x v="1"/>
    <n v="30"/>
    <x v="1"/>
    <x v="152"/>
    <x v="1"/>
    <x v="0"/>
    <s v="Other"/>
    <x v="2"/>
    <x v="7"/>
    <x v="0"/>
    <x v="3"/>
    <x v="3"/>
    <s v="Yes"/>
    <m/>
  </r>
  <r>
    <n v="600"/>
    <x v="1"/>
    <x v="0"/>
    <x v="1"/>
    <x v="1"/>
    <x v="0"/>
    <x v="0"/>
    <x v="0"/>
    <x v="0"/>
    <x v="0"/>
    <x v="0"/>
    <x v="0"/>
    <x v="1"/>
    <x v="0"/>
    <x v="0"/>
    <n v="47"/>
    <x v="0"/>
    <x v="17"/>
    <x v="1"/>
    <x v="1"/>
    <s v="English"/>
    <x v="5"/>
    <x v="4"/>
    <x v="0"/>
    <x v="2"/>
    <x v="3"/>
    <s v="Yes"/>
    <m/>
  </r>
  <r>
    <n v="601"/>
    <x v="0"/>
    <x v="0"/>
    <x v="1"/>
    <x v="1"/>
    <x v="0"/>
    <x v="1"/>
    <x v="0"/>
    <x v="0"/>
    <x v="0"/>
    <x v="0"/>
    <x v="0"/>
    <x v="0"/>
    <x v="0"/>
    <x v="1"/>
    <n v="40"/>
    <x v="2"/>
    <x v="63"/>
    <x v="2"/>
    <x v="1"/>
    <s v="English, Spanish, Italian"/>
    <x v="6"/>
    <x v="7"/>
    <x v="6"/>
    <x v="2"/>
    <x v="3"/>
    <s v="Yes"/>
    <m/>
  </r>
  <r>
    <n v="602"/>
    <x v="1"/>
    <x v="0"/>
    <x v="1"/>
    <x v="1"/>
    <x v="0"/>
    <x v="0"/>
    <x v="0"/>
    <x v="0"/>
    <x v="0"/>
    <x v="0"/>
    <x v="0"/>
    <x v="1"/>
    <x v="0"/>
    <x v="0"/>
    <n v="52"/>
    <x v="1"/>
    <x v="115"/>
    <x v="1"/>
    <x v="1"/>
    <s v="English"/>
    <x v="1"/>
    <x v="4"/>
    <x v="0"/>
    <x v="2"/>
    <x v="3"/>
    <s v="No"/>
    <m/>
  </r>
  <r>
    <n v="603"/>
    <x v="1"/>
    <x v="0"/>
    <x v="1"/>
    <x v="1"/>
    <x v="0"/>
    <x v="0"/>
    <x v="0"/>
    <x v="0"/>
    <x v="0"/>
    <x v="0"/>
    <x v="0"/>
    <x v="1"/>
    <x v="0"/>
    <x v="0"/>
    <n v="65"/>
    <x v="0"/>
    <x v="23"/>
    <x v="0"/>
    <x v="1"/>
    <s v="English"/>
    <x v="2"/>
    <x v="3"/>
    <x v="0"/>
    <x v="2"/>
    <x v="3"/>
    <s v="No"/>
    <m/>
  </r>
  <r>
    <n v="604"/>
    <x v="1"/>
    <x v="1"/>
    <x v="1"/>
    <x v="1"/>
    <x v="0"/>
    <x v="0"/>
    <x v="0"/>
    <x v="0"/>
    <x v="0"/>
    <x v="0"/>
    <x v="0"/>
    <x v="0"/>
    <x v="0"/>
    <x v="0"/>
    <n v="45"/>
    <x v="1"/>
    <x v="153"/>
    <x v="12"/>
    <x v="2"/>
    <s v="English"/>
    <x v="5"/>
    <x v="0"/>
    <x v="0"/>
    <x v="2"/>
    <x v="3"/>
    <s v="Yes"/>
    <m/>
  </r>
  <r>
    <n v="605"/>
    <x v="1"/>
    <x v="0"/>
    <x v="1"/>
    <x v="1"/>
    <x v="0"/>
    <x v="0"/>
    <x v="0"/>
    <x v="0"/>
    <x v="0"/>
    <x v="0"/>
    <x v="0"/>
    <x v="0"/>
    <x v="0"/>
    <x v="1"/>
    <n v="38"/>
    <x v="2"/>
    <x v="58"/>
    <x v="1"/>
    <x v="1"/>
    <s v="English"/>
    <x v="0"/>
    <x v="7"/>
    <x v="0"/>
    <x v="2"/>
    <x v="0"/>
    <s v="Yes"/>
    <m/>
  </r>
  <r>
    <n v="606"/>
    <x v="0"/>
    <x v="0"/>
    <x v="1"/>
    <x v="0"/>
    <x v="0"/>
    <x v="0"/>
    <x v="0"/>
    <x v="0"/>
    <x v="0"/>
    <x v="0"/>
    <x v="0"/>
    <x v="1"/>
    <x v="0"/>
    <x v="1"/>
    <n v="53"/>
    <x v="1"/>
    <x v="153"/>
    <x v="5"/>
    <x v="1"/>
    <s v="Korean"/>
    <x v="4"/>
    <x v="0"/>
    <x v="6"/>
    <x v="2"/>
    <x v="3"/>
    <s v="Yes"/>
    <m/>
  </r>
  <r>
    <n v="607"/>
    <x v="1"/>
    <x v="0"/>
    <x v="1"/>
    <x v="1"/>
    <x v="1"/>
    <x v="0"/>
    <x v="0"/>
    <x v="0"/>
    <x v="0"/>
    <x v="0"/>
    <x v="0"/>
    <x v="1"/>
    <x v="1"/>
    <x v="1"/>
    <n v="31"/>
    <x v="0"/>
    <x v="4"/>
    <x v="1"/>
    <x v="1"/>
    <s v="English"/>
    <x v="6"/>
    <x v="7"/>
    <x v="0"/>
    <x v="2"/>
    <x v="3"/>
    <s v="Yes"/>
    <m/>
  </r>
  <r>
    <n v="608"/>
    <x v="1"/>
    <x v="0"/>
    <x v="1"/>
    <x v="0"/>
    <x v="1"/>
    <x v="1"/>
    <x v="0"/>
    <x v="0"/>
    <x v="0"/>
    <x v="0"/>
    <x v="0"/>
    <x v="0"/>
    <x v="0"/>
    <x v="1"/>
    <n v="54"/>
    <x v="2"/>
    <x v="63"/>
    <x v="1"/>
    <x v="1"/>
    <s v="English"/>
    <x v="1"/>
    <x v="1"/>
    <x v="1"/>
    <x v="2"/>
    <x v="4"/>
    <m/>
    <m/>
  </r>
  <r>
    <n v="609"/>
    <x v="1"/>
    <x v="0"/>
    <x v="1"/>
    <x v="0"/>
    <x v="0"/>
    <x v="0"/>
    <x v="0"/>
    <x v="0"/>
    <x v="0"/>
    <x v="0"/>
    <x v="0"/>
    <x v="0"/>
    <x v="1"/>
    <x v="1"/>
    <n v="53"/>
    <x v="0"/>
    <x v="154"/>
    <x v="1"/>
    <x v="1"/>
    <s v="English"/>
    <x v="5"/>
    <x v="1"/>
    <x v="6"/>
    <x v="2"/>
    <x v="3"/>
    <s v="Yes"/>
    <m/>
  </r>
  <r>
    <n v="610"/>
    <x v="1"/>
    <x v="0"/>
    <x v="1"/>
    <x v="0"/>
    <x v="0"/>
    <x v="0"/>
    <x v="0"/>
    <x v="0"/>
    <x v="1"/>
    <x v="0"/>
    <x v="0"/>
    <x v="0"/>
    <x v="0"/>
    <x v="0"/>
    <n v="43"/>
    <x v="0"/>
    <x v="155"/>
    <x v="1"/>
    <x v="1"/>
    <s v="English"/>
    <x v="0"/>
    <x v="4"/>
    <x v="0"/>
    <x v="2"/>
    <x v="3"/>
    <s v="Yes"/>
    <m/>
  </r>
  <r>
    <n v="611"/>
    <x v="1"/>
    <x v="0"/>
    <x v="1"/>
    <x v="0"/>
    <x v="0"/>
    <x v="0"/>
    <x v="0"/>
    <x v="0"/>
    <x v="0"/>
    <x v="0"/>
    <x v="0"/>
    <x v="1"/>
    <x v="0"/>
    <x v="0"/>
    <n v="42"/>
    <x v="1"/>
    <x v="30"/>
    <x v="2"/>
    <x v="2"/>
    <s v="Spanish"/>
    <x v="3"/>
    <x v="3"/>
    <x v="3"/>
    <x v="2"/>
    <x v="3"/>
    <s v="Yes"/>
    <m/>
  </r>
  <r>
    <n v="612"/>
    <x v="1"/>
    <x v="0"/>
    <x v="1"/>
    <x v="1"/>
    <x v="0"/>
    <x v="0"/>
    <x v="0"/>
    <x v="0"/>
    <x v="0"/>
    <x v="0"/>
    <x v="0"/>
    <x v="1"/>
    <x v="0"/>
    <x v="0"/>
    <n v="47"/>
    <x v="2"/>
    <x v="62"/>
    <x v="1"/>
    <x v="1"/>
    <s v="English"/>
    <x v="6"/>
    <x v="0"/>
    <x v="0"/>
    <x v="2"/>
    <x v="0"/>
    <s v="Yes"/>
    <m/>
  </r>
  <r>
    <n v="613"/>
    <x v="1"/>
    <x v="0"/>
    <x v="1"/>
    <x v="1"/>
    <x v="0"/>
    <x v="0"/>
    <x v="0"/>
    <x v="0"/>
    <x v="0"/>
    <x v="0"/>
    <x v="0"/>
    <x v="1"/>
    <x v="0"/>
    <x v="1"/>
    <n v="59"/>
    <x v="0"/>
    <x v="17"/>
    <x v="2"/>
    <x v="2"/>
    <s v="Spanish"/>
    <x v="0"/>
    <x v="7"/>
    <x v="0"/>
    <x v="2"/>
    <x v="3"/>
    <s v="Yes"/>
    <m/>
  </r>
  <r>
    <n v="614"/>
    <x v="0"/>
    <x v="0"/>
    <x v="1"/>
    <x v="1"/>
    <x v="0"/>
    <x v="0"/>
    <x v="0"/>
    <x v="0"/>
    <x v="0"/>
    <x v="1"/>
    <x v="0"/>
    <x v="1"/>
    <x v="0"/>
    <x v="0"/>
    <n v="59"/>
    <x v="2"/>
    <x v="28"/>
    <x v="0"/>
    <x v="1"/>
    <s v="English"/>
    <x v="4"/>
    <x v="4"/>
    <x v="0"/>
    <x v="2"/>
    <x v="4"/>
    <s v="No"/>
    <m/>
  </r>
  <r>
    <n v="615"/>
    <x v="1"/>
    <x v="0"/>
    <x v="1"/>
    <x v="1"/>
    <x v="0"/>
    <x v="0"/>
    <x v="0"/>
    <x v="0"/>
    <x v="0"/>
    <x v="0"/>
    <x v="0"/>
    <x v="1"/>
    <x v="1"/>
    <x v="1"/>
    <n v="20"/>
    <x v="2"/>
    <x v="54"/>
    <x v="1"/>
    <x v="1"/>
    <s v="English"/>
    <x v="6"/>
    <x v="0"/>
    <x v="5"/>
    <x v="2"/>
    <x v="0"/>
    <s v="Yes"/>
    <m/>
  </r>
  <r>
    <n v="616"/>
    <x v="1"/>
    <x v="0"/>
    <x v="1"/>
    <x v="0"/>
    <x v="0"/>
    <x v="0"/>
    <x v="0"/>
    <x v="0"/>
    <x v="0"/>
    <x v="0"/>
    <x v="0"/>
    <x v="0"/>
    <x v="0"/>
    <x v="0"/>
    <n v="48"/>
    <x v="1"/>
    <x v="30"/>
    <x v="1"/>
    <x v="1"/>
    <s v="English"/>
    <x v="6"/>
    <x v="6"/>
    <x v="0"/>
    <x v="2"/>
    <x v="3"/>
    <s v="Yes"/>
    <m/>
  </r>
  <r>
    <n v="617"/>
    <x v="0"/>
    <x v="0"/>
    <x v="1"/>
    <x v="1"/>
    <x v="1"/>
    <x v="0"/>
    <x v="0"/>
    <x v="0"/>
    <x v="0"/>
    <x v="0"/>
    <x v="0"/>
    <x v="0"/>
    <x v="0"/>
    <x v="0"/>
    <n v="70"/>
    <x v="2"/>
    <x v="57"/>
    <x v="5"/>
    <x v="1"/>
    <s v="English, Chinese"/>
    <x v="4"/>
    <x v="4"/>
    <x v="2"/>
    <x v="2"/>
    <x v="4"/>
    <s v="Yes"/>
    <m/>
  </r>
  <r>
    <n v="618"/>
    <x v="1"/>
    <x v="0"/>
    <x v="1"/>
    <x v="1"/>
    <x v="0"/>
    <x v="0"/>
    <x v="0"/>
    <x v="0"/>
    <x v="0"/>
    <x v="0"/>
    <x v="0"/>
    <x v="1"/>
    <x v="0"/>
    <x v="1"/>
    <n v="44"/>
    <x v="2"/>
    <x v="58"/>
    <x v="1"/>
    <x v="1"/>
    <s v="English"/>
    <x v="5"/>
    <x v="7"/>
    <x v="0"/>
    <x v="2"/>
    <x v="0"/>
    <s v="Yes"/>
    <m/>
  </r>
  <r>
    <n v="619"/>
    <x v="1"/>
    <x v="0"/>
    <x v="1"/>
    <x v="1"/>
    <x v="0"/>
    <x v="0"/>
    <x v="0"/>
    <x v="0"/>
    <x v="0"/>
    <x v="0"/>
    <x v="0"/>
    <x v="0"/>
    <x v="0"/>
    <x v="0"/>
    <m/>
    <x v="0"/>
    <x v="132"/>
    <x v="1"/>
    <x v="1"/>
    <s v="English, Portuguese"/>
    <x v="0"/>
    <x v="3"/>
    <x v="0"/>
    <x v="2"/>
    <x v="3"/>
    <s v="Yes"/>
    <m/>
  </r>
  <r>
    <n v="620"/>
    <x v="1"/>
    <x v="0"/>
    <x v="1"/>
    <x v="1"/>
    <x v="0"/>
    <x v="0"/>
    <x v="0"/>
    <x v="0"/>
    <x v="0"/>
    <x v="0"/>
    <x v="0"/>
    <x v="1"/>
    <x v="0"/>
    <x v="0"/>
    <n v="45"/>
    <x v="2"/>
    <x v="96"/>
    <x v="4"/>
    <x v="2"/>
    <s v="English"/>
    <x v="4"/>
    <x v="4"/>
    <x v="6"/>
    <x v="2"/>
    <x v="4"/>
    <s v="Yes"/>
    <m/>
  </r>
  <r>
    <n v="621"/>
    <x v="1"/>
    <x v="0"/>
    <x v="1"/>
    <x v="1"/>
    <x v="0"/>
    <x v="0"/>
    <x v="0"/>
    <x v="0"/>
    <x v="0"/>
    <x v="0"/>
    <x v="1"/>
    <x v="1"/>
    <x v="0"/>
    <x v="0"/>
    <m/>
    <x v="1"/>
    <x v="33"/>
    <x v="0"/>
    <x v="0"/>
    <m/>
    <x v="3"/>
    <x v="0"/>
    <x v="0"/>
    <x v="2"/>
    <x v="3"/>
    <s v="Yes"/>
    <m/>
  </r>
  <r>
    <n v="622"/>
    <x v="1"/>
    <x v="1"/>
    <x v="0"/>
    <x v="0"/>
    <x v="1"/>
    <x v="1"/>
    <x v="1"/>
    <x v="1"/>
    <x v="1"/>
    <x v="1"/>
    <x v="1"/>
    <x v="0"/>
    <x v="1"/>
    <x v="1"/>
    <n v="36"/>
    <x v="2"/>
    <x v="100"/>
    <x v="2"/>
    <x v="2"/>
    <s v="English, Spanish"/>
    <x v="3"/>
    <x v="9"/>
    <x v="1"/>
    <x v="2"/>
    <x v="4"/>
    <s v="Yes"/>
    <m/>
  </r>
  <r>
    <n v="623"/>
    <x v="0"/>
    <x v="1"/>
    <x v="1"/>
    <x v="1"/>
    <x v="0"/>
    <x v="0"/>
    <x v="0"/>
    <x v="0"/>
    <x v="0"/>
    <x v="0"/>
    <x v="0"/>
    <x v="1"/>
    <x v="0"/>
    <x v="1"/>
    <n v="62"/>
    <x v="0"/>
    <x v="132"/>
    <x v="1"/>
    <x v="0"/>
    <s v="English"/>
    <x v="3"/>
    <x v="1"/>
    <x v="2"/>
    <x v="2"/>
    <x v="3"/>
    <s v="No"/>
    <m/>
  </r>
  <r>
    <n v="624"/>
    <x v="1"/>
    <x v="0"/>
    <x v="1"/>
    <x v="0"/>
    <x v="0"/>
    <x v="1"/>
    <x v="0"/>
    <x v="0"/>
    <x v="1"/>
    <x v="0"/>
    <x v="0"/>
    <x v="0"/>
    <x v="0"/>
    <x v="0"/>
    <n v="60"/>
    <x v="2"/>
    <x v="28"/>
    <x v="2"/>
    <x v="0"/>
    <m/>
    <x v="3"/>
    <x v="2"/>
    <x v="3"/>
    <x v="0"/>
    <x v="3"/>
    <m/>
    <m/>
  </r>
  <r>
    <n v="625"/>
    <x v="1"/>
    <x v="0"/>
    <x v="1"/>
    <x v="1"/>
    <x v="0"/>
    <x v="0"/>
    <x v="0"/>
    <x v="0"/>
    <x v="0"/>
    <x v="0"/>
    <x v="0"/>
    <x v="1"/>
    <x v="0"/>
    <x v="1"/>
    <n v="58"/>
    <x v="0"/>
    <x v="112"/>
    <x v="1"/>
    <x v="1"/>
    <s v="English"/>
    <x v="5"/>
    <x v="2"/>
    <x v="0"/>
    <x v="2"/>
    <x v="3"/>
    <s v="Yes"/>
    <m/>
  </r>
  <r>
    <n v="626"/>
    <x v="1"/>
    <x v="0"/>
    <x v="1"/>
    <x v="1"/>
    <x v="0"/>
    <x v="0"/>
    <x v="0"/>
    <x v="0"/>
    <x v="0"/>
    <x v="0"/>
    <x v="0"/>
    <x v="1"/>
    <x v="0"/>
    <x v="0"/>
    <n v="77"/>
    <x v="0"/>
    <x v="130"/>
    <x v="1"/>
    <x v="1"/>
    <s v="English"/>
    <x v="3"/>
    <x v="4"/>
    <x v="0"/>
    <x v="2"/>
    <x v="3"/>
    <s v="No"/>
    <m/>
  </r>
  <r>
    <n v="627"/>
    <x v="1"/>
    <x v="0"/>
    <x v="1"/>
    <x v="0"/>
    <x v="0"/>
    <x v="0"/>
    <x v="0"/>
    <x v="0"/>
    <x v="0"/>
    <x v="0"/>
    <x v="0"/>
    <x v="1"/>
    <x v="0"/>
    <x v="1"/>
    <n v="82"/>
    <x v="0"/>
    <x v="156"/>
    <x v="1"/>
    <x v="0"/>
    <s v="English"/>
    <x v="3"/>
    <x v="7"/>
    <x v="2"/>
    <x v="2"/>
    <x v="3"/>
    <s v="No"/>
    <m/>
  </r>
  <r>
    <n v="628"/>
    <x v="1"/>
    <x v="0"/>
    <x v="1"/>
    <x v="1"/>
    <x v="0"/>
    <x v="0"/>
    <x v="0"/>
    <x v="0"/>
    <x v="0"/>
    <x v="0"/>
    <x v="0"/>
    <x v="0"/>
    <x v="0"/>
    <x v="0"/>
    <n v="83"/>
    <x v="0"/>
    <x v="111"/>
    <x v="1"/>
    <x v="0"/>
    <s v="English"/>
    <x v="5"/>
    <x v="1"/>
    <x v="2"/>
    <x v="2"/>
    <x v="3"/>
    <s v="Yes"/>
    <m/>
  </r>
  <r>
    <n v="629"/>
    <x v="1"/>
    <x v="1"/>
    <x v="0"/>
    <x v="0"/>
    <x v="1"/>
    <x v="0"/>
    <x v="0"/>
    <x v="0"/>
    <x v="0"/>
    <x v="0"/>
    <x v="0"/>
    <x v="0"/>
    <x v="0"/>
    <x v="0"/>
    <n v="39"/>
    <x v="0"/>
    <x v="130"/>
    <x v="5"/>
    <x v="1"/>
    <s v="English, Korean"/>
    <x v="2"/>
    <x v="0"/>
    <x v="0"/>
    <x v="3"/>
    <x v="3"/>
    <s v="Yes"/>
    <m/>
  </r>
  <r>
    <n v="630"/>
    <x v="1"/>
    <x v="0"/>
    <x v="1"/>
    <x v="1"/>
    <x v="0"/>
    <x v="0"/>
    <x v="0"/>
    <x v="0"/>
    <x v="0"/>
    <x v="0"/>
    <x v="0"/>
    <x v="1"/>
    <x v="0"/>
    <x v="1"/>
    <n v="27"/>
    <x v="0"/>
    <x v="112"/>
    <x v="5"/>
    <x v="1"/>
    <s v="English, Korean"/>
    <x v="5"/>
    <x v="0"/>
    <x v="0"/>
    <x v="2"/>
    <x v="3"/>
    <s v="Yes"/>
    <m/>
  </r>
  <r>
    <n v="631"/>
    <x v="1"/>
    <x v="0"/>
    <x v="1"/>
    <x v="0"/>
    <x v="0"/>
    <x v="0"/>
    <x v="0"/>
    <x v="0"/>
    <x v="0"/>
    <x v="0"/>
    <x v="0"/>
    <x v="1"/>
    <x v="0"/>
    <x v="0"/>
    <n v="77"/>
    <x v="0"/>
    <x v="157"/>
    <x v="1"/>
    <x v="1"/>
    <s v="English"/>
    <x v="4"/>
    <x v="5"/>
    <x v="2"/>
    <x v="2"/>
    <x v="3"/>
    <s v="No"/>
    <m/>
  </r>
  <r>
    <n v="632"/>
    <x v="1"/>
    <x v="0"/>
    <x v="1"/>
    <x v="1"/>
    <x v="0"/>
    <x v="0"/>
    <x v="0"/>
    <x v="0"/>
    <x v="0"/>
    <x v="0"/>
    <x v="0"/>
    <x v="1"/>
    <x v="0"/>
    <x v="0"/>
    <n v="53"/>
    <x v="0"/>
    <x v="158"/>
    <x v="2"/>
    <x v="2"/>
    <s v="English, Spanish"/>
    <x v="4"/>
    <x v="4"/>
    <x v="0"/>
    <x v="2"/>
    <x v="3"/>
    <s v="No"/>
    <m/>
  </r>
  <r>
    <n v="633"/>
    <x v="0"/>
    <x v="0"/>
    <x v="1"/>
    <x v="1"/>
    <x v="0"/>
    <x v="0"/>
    <x v="1"/>
    <x v="0"/>
    <x v="0"/>
    <x v="0"/>
    <x v="0"/>
    <x v="1"/>
    <x v="1"/>
    <x v="0"/>
    <n v="28"/>
    <x v="1"/>
    <x v="12"/>
    <x v="0"/>
    <x v="1"/>
    <s v="English"/>
    <x v="6"/>
    <x v="1"/>
    <x v="0"/>
    <x v="2"/>
    <x v="3"/>
    <s v="Yes"/>
    <m/>
  </r>
  <r>
    <n v="634"/>
    <x v="0"/>
    <x v="0"/>
    <x v="1"/>
    <x v="1"/>
    <x v="1"/>
    <x v="1"/>
    <x v="0"/>
    <x v="0"/>
    <x v="1"/>
    <x v="0"/>
    <x v="0"/>
    <x v="1"/>
    <x v="0"/>
    <x v="0"/>
    <n v="60"/>
    <x v="0"/>
    <x v="80"/>
    <x v="14"/>
    <x v="2"/>
    <s v="Spanish"/>
    <x v="4"/>
    <x v="0"/>
    <x v="0"/>
    <x v="2"/>
    <x v="3"/>
    <s v="Yes"/>
    <m/>
  </r>
  <r>
    <n v="635"/>
    <x v="1"/>
    <x v="0"/>
    <x v="1"/>
    <x v="1"/>
    <x v="0"/>
    <x v="0"/>
    <x v="0"/>
    <x v="0"/>
    <x v="0"/>
    <x v="0"/>
    <x v="0"/>
    <x v="0"/>
    <x v="0"/>
    <x v="0"/>
    <n v="25"/>
    <x v="0"/>
    <x v="89"/>
    <x v="3"/>
    <x v="1"/>
    <s v="English, Other"/>
    <x v="2"/>
    <x v="7"/>
    <x v="0"/>
    <x v="2"/>
    <x v="3"/>
    <m/>
    <m/>
  </r>
  <r>
    <n v="636"/>
    <x v="1"/>
    <x v="0"/>
    <x v="0"/>
    <x v="0"/>
    <x v="0"/>
    <x v="1"/>
    <x v="1"/>
    <x v="1"/>
    <x v="1"/>
    <x v="1"/>
    <x v="1"/>
    <x v="0"/>
    <x v="0"/>
    <x v="0"/>
    <n v="68"/>
    <x v="1"/>
    <x v="32"/>
    <x v="0"/>
    <x v="0"/>
    <s v="English"/>
    <x v="0"/>
    <x v="4"/>
    <x v="0"/>
    <x v="2"/>
    <x v="3"/>
    <m/>
    <m/>
  </r>
  <r>
    <n v="637"/>
    <x v="0"/>
    <x v="0"/>
    <x v="1"/>
    <x v="1"/>
    <x v="0"/>
    <x v="0"/>
    <x v="0"/>
    <x v="0"/>
    <x v="0"/>
    <x v="0"/>
    <x v="0"/>
    <x v="1"/>
    <x v="0"/>
    <x v="1"/>
    <n v="47"/>
    <x v="0"/>
    <x v="5"/>
    <x v="0"/>
    <x v="0"/>
    <s v="English"/>
    <x v="2"/>
    <x v="4"/>
    <x v="0"/>
    <x v="2"/>
    <x v="3"/>
    <s v="Yes"/>
    <m/>
  </r>
  <r>
    <n v="638"/>
    <x v="1"/>
    <x v="0"/>
    <x v="1"/>
    <x v="1"/>
    <x v="1"/>
    <x v="0"/>
    <x v="1"/>
    <x v="0"/>
    <x v="0"/>
    <x v="0"/>
    <x v="0"/>
    <x v="1"/>
    <x v="0"/>
    <x v="0"/>
    <n v="53"/>
    <x v="2"/>
    <x v="43"/>
    <x v="0"/>
    <x v="0"/>
    <s v="English"/>
    <x v="2"/>
    <x v="0"/>
    <x v="0"/>
    <x v="2"/>
    <x v="3"/>
    <s v="Yes"/>
    <m/>
  </r>
  <r>
    <n v="639"/>
    <x v="1"/>
    <x v="0"/>
    <x v="0"/>
    <x v="0"/>
    <x v="0"/>
    <x v="1"/>
    <x v="0"/>
    <x v="1"/>
    <x v="1"/>
    <x v="0"/>
    <x v="0"/>
    <x v="0"/>
    <x v="0"/>
    <x v="0"/>
    <n v="39"/>
    <x v="2"/>
    <x v="150"/>
    <x v="0"/>
    <x v="1"/>
    <s v="English"/>
    <x v="4"/>
    <x v="4"/>
    <x v="0"/>
    <x v="2"/>
    <x v="3"/>
    <s v="Yes"/>
    <m/>
  </r>
  <r>
    <n v="640"/>
    <x v="1"/>
    <x v="1"/>
    <x v="0"/>
    <x v="0"/>
    <x v="1"/>
    <x v="1"/>
    <x v="1"/>
    <x v="1"/>
    <x v="1"/>
    <x v="1"/>
    <x v="1"/>
    <x v="0"/>
    <x v="1"/>
    <x v="0"/>
    <n v="35"/>
    <x v="0"/>
    <x v="4"/>
    <x v="0"/>
    <x v="1"/>
    <s v="English"/>
    <x v="4"/>
    <x v="6"/>
    <x v="0"/>
    <x v="1"/>
    <x v="3"/>
    <s v="Yes"/>
    <m/>
  </r>
  <r>
    <n v="641"/>
    <x v="1"/>
    <x v="0"/>
    <x v="1"/>
    <x v="1"/>
    <x v="0"/>
    <x v="0"/>
    <x v="0"/>
    <x v="0"/>
    <x v="0"/>
    <x v="0"/>
    <x v="0"/>
    <x v="1"/>
    <x v="0"/>
    <x v="0"/>
    <n v="55"/>
    <x v="0"/>
    <x v="73"/>
    <x v="2"/>
    <x v="0"/>
    <s v="English"/>
    <x v="4"/>
    <x v="0"/>
    <x v="0"/>
    <x v="2"/>
    <x v="3"/>
    <s v="No"/>
    <m/>
  </r>
  <r>
    <n v="642"/>
    <x v="1"/>
    <x v="0"/>
    <x v="1"/>
    <x v="1"/>
    <x v="1"/>
    <x v="0"/>
    <x v="0"/>
    <x v="0"/>
    <x v="0"/>
    <x v="0"/>
    <x v="0"/>
    <x v="1"/>
    <x v="0"/>
    <x v="0"/>
    <m/>
    <x v="2"/>
    <x v="47"/>
    <x v="1"/>
    <x v="1"/>
    <s v="English"/>
    <x v="3"/>
    <x v="0"/>
    <x v="0"/>
    <x v="2"/>
    <x v="3"/>
    <s v="Yes"/>
    <m/>
  </r>
  <r>
    <n v="643"/>
    <x v="1"/>
    <x v="1"/>
    <x v="1"/>
    <x v="0"/>
    <x v="1"/>
    <x v="0"/>
    <x v="1"/>
    <x v="1"/>
    <x v="1"/>
    <x v="1"/>
    <x v="0"/>
    <x v="1"/>
    <x v="0"/>
    <x v="0"/>
    <n v="50"/>
    <x v="2"/>
    <x v="49"/>
    <x v="0"/>
    <x v="1"/>
    <s v="English"/>
    <x v="4"/>
    <x v="7"/>
    <x v="0"/>
    <x v="2"/>
    <x v="3"/>
    <s v="No"/>
    <m/>
  </r>
  <r>
    <n v="644"/>
    <x v="1"/>
    <x v="0"/>
    <x v="1"/>
    <x v="0"/>
    <x v="1"/>
    <x v="0"/>
    <x v="0"/>
    <x v="0"/>
    <x v="0"/>
    <x v="0"/>
    <x v="0"/>
    <x v="0"/>
    <x v="0"/>
    <x v="1"/>
    <n v="53"/>
    <x v="2"/>
    <x v="47"/>
    <x v="1"/>
    <x v="1"/>
    <s v="English"/>
    <x v="4"/>
    <x v="7"/>
    <x v="1"/>
    <x v="2"/>
    <x v="3"/>
    <s v="Yes"/>
    <m/>
  </r>
  <r>
    <n v="645"/>
    <x v="0"/>
    <x v="1"/>
    <x v="0"/>
    <x v="0"/>
    <x v="0"/>
    <x v="1"/>
    <x v="0"/>
    <x v="1"/>
    <x v="0"/>
    <x v="0"/>
    <x v="0"/>
    <x v="1"/>
    <x v="0"/>
    <x v="0"/>
    <n v="62"/>
    <x v="2"/>
    <x v="47"/>
    <x v="1"/>
    <x v="1"/>
    <s v="English"/>
    <x v="1"/>
    <x v="0"/>
    <x v="0"/>
    <x v="2"/>
    <x v="3"/>
    <s v="No"/>
    <m/>
  </r>
  <r>
    <n v="646"/>
    <x v="1"/>
    <x v="0"/>
    <x v="0"/>
    <x v="0"/>
    <x v="1"/>
    <x v="1"/>
    <x v="1"/>
    <x v="1"/>
    <x v="0"/>
    <x v="1"/>
    <x v="0"/>
    <x v="0"/>
    <x v="0"/>
    <x v="2"/>
    <m/>
    <x v="3"/>
    <x v="11"/>
    <x v="2"/>
    <x v="0"/>
    <m/>
    <x v="3"/>
    <x v="2"/>
    <x v="3"/>
    <x v="0"/>
    <x v="3"/>
    <m/>
    <m/>
  </r>
  <r>
    <n v="647"/>
    <x v="0"/>
    <x v="0"/>
    <x v="0"/>
    <x v="0"/>
    <x v="0"/>
    <x v="0"/>
    <x v="0"/>
    <x v="0"/>
    <x v="0"/>
    <x v="0"/>
    <x v="0"/>
    <x v="0"/>
    <x v="0"/>
    <x v="1"/>
    <n v="36"/>
    <x v="0"/>
    <x v="73"/>
    <x v="5"/>
    <x v="1"/>
    <s v="English"/>
    <x v="5"/>
    <x v="0"/>
    <x v="0"/>
    <x v="2"/>
    <x v="0"/>
    <s v="No"/>
    <m/>
  </r>
  <r>
    <n v="648"/>
    <x v="1"/>
    <x v="0"/>
    <x v="1"/>
    <x v="0"/>
    <x v="0"/>
    <x v="0"/>
    <x v="0"/>
    <x v="0"/>
    <x v="0"/>
    <x v="1"/>
    <x v="0"/>
    <x v="0"/>
    <x v="0"/>
    <x v="1"/>
    <n v="34"/>
    <x v="0"/>
    <x v="90"/>
    <x v="2"/>
    <x v="2"/>
    <s v="English, Spanish"/>
    <x v="2"/>
    <x v="4"/>
    <x v="0"/>
    <x v="1"/>
    <x v="1"/>
    <s v="Yes"/>
    <m/>
  </r>
  <r>
    <n v="649"/>
    <x v="1"/>
    <x v="0"/>
    <x v="1"/>
    <x v="1"/>
    <x v="0"/>
    <x v="0"/>
    <x v="0"/>
    <x v="0"/>
    <x v="0"/>
    <x v="0"/>
    <x v="0"/>
    <x v="1"/>
    <x v="0"/>
    <x v="1"/>
    <n v="25"/>
    <x v="2"/>
    <x v="61"/>
    <x v="4"/>
    <x v="2"/>
    <s v="Spanish"/>
    <x v="1"/>
    <x v="4"/>
    <x v="6"/>
    <x v="2"/>
    <x v="4"/>
    <s v="Yes"/>
    <m/>
  </r>
  <r>
    <n v="650"/>
    <x v="1"/>
    <x v="0"/>
    <x v="1"/>
    <x v="0"/>
    <x v="0"/>
    <x v="0"/>
    <x v="0"/>
    <x v="0"/>
    <x v="0"/>
    <x v="0"/>
    <x v="0"/>
    <x v="0"/>
    <x v="0"/>
    <x v="0"/>
    <n v="56"/>
    <x v="0"/>
    <x v="64"/>
    <x v="1"/>
    <x v="1"/>
    <s v="English"/>
    <x v="6"/>
    <x v="7"/>
    <x v="0"/>
    <x v="2"/>
    <x v="0"/>
    <s v="Yes"/>
    <m/>
  </r>
  <r>
    <n v="651"/>
    <x v="1"/>
    <x v="0"/>
    <x v="1"/>
    <x v="1"/>
    <x v="0"/>
    <x v="0"/>
    <x v="0"/>
    <x v="0"/>
    <x v="0"/>
    <x v="0"/>
    <x v="0"/>
    <x v="1"/>
    <x v="0"/>
    <x v="0"/>
    <n v="21"/>
    <x v="0"/>
    <x v="134"/>
    <x v="1"/>
    <x v="0"/>
    <s v="English"/>
    <x v="3"/>
    <x v="0"/>
    <x v="0"/>
    <x v="0"/>
    <x v="3"/>
    <m/>
    <m/>
  </r>
  <r>
    <n v="652"/>
    <x v="1"/>
    <x v="0"/>
    <x v="1"/>
    <x v="1"/>
    <x v="0"/>
    <x v="0"/>
    <x v="0"/>
    <x v="0"/>
    <x v="0"/>
    <x v="0"/>
    <x v="0"/>
    <x v="0"/>
    <x v="0"/>
    <x v="1"/>
    <n v="19"/>
    <x v="0"/>
    <x v="7"/>
    <x v="1"/>
    <x v="1"/>
    <m/>
    <x v="3"/>
    <x v="2"/>
    <x v="0"/>
    <x v="2"/>
    <x v="3"/>
    <m/>
    <m/>
  </r>
  <r>
    <n v="653"/>
    <x v="0"/>
    <x v="0"/>
    <x v="1"/>
    <x v="1"/>
    <x v="0"/>
    <x v="0"/>
    <x v="0"/>
    <x v="0"/>
    <x v="0"/>
    <x v="0"/>
    <x v="0"/>
    <x v="0"/>
    <x v="0"/>
    <x v="0"/>
    <n v="28"/>
    <x v="0"/>
    <x v="159"/>
    <x v="2"/>
    <x v="0"/>
    <s v="English"/>
    <x v="2"/>
    <x v="0"/>
    <x v="0"/>
    <x v="2"/>
    <x v="0"/>
    <s v="Yes"/>
    <m/>
  </r>
  <r>
    <n v="654"/>
    <x v="1"/>
    <x v="0"/>
    <x v="0"/>
    <x v="0"/>
    <x v="1"/>
    <x v="0"/>
    <x v="0"/>
    <x v="1"/>
    <x v="0"/>
    <x v="0"/>
    <x v="0"/>
    <x v="0"/>
    <x v="1"/>
    <x v="0"/>
    <n v="24"/>
    <x v="0"/>
    <x v="90"/>
    <x v="1"/>
    <x v="1"/>
    <s v="English"/>
    <x v="5"/>
    <x v="7"/>
    <x v="5"/>
    <x v="2"/>
    <x v="0"/>
    <s v="Yes"/>
    <m/>
  </r>
  <r>
    <n v="655"/>
    <x v="1"/>
    <x v="0"/>
    <x v="1"/>
    <x v="0"/>
    <x v="0"/>
    <x v="1"/>
    <x v="0"/>
    <x v="0"/>
    <x v="0"/>
    <x v="0"/>
    <x v="0"/>
    <x v="0"/>
    <x v="0"/>
    <x v="0"/>
    <n v="54"/>
    <x v="3"/>
    <x v="4"/>
    <x v="2"/>
    <x v="2"/>
    <s v="English, Spanish"/>
    <x v="1"/>
    <x v="7"/>
    <x v="0"/>
    <x v="2"/>
    <x v="3"/>
    <s v="No"/>
    <m/>
  </r>
  <r>
    <n v="656"/>
    <x v="1"/>
    <x v="0"/>
    <x v="1"/>
    <x v="1"/>
    <x v="0"/>
    <x v="1"/>
    <x v="0"/>
    <x v="0"/>
    <x v="0"/>
    <x v="0"/>
    <x v="0"/>
    <x v="0"/>
    <x v="0"/>
    <x v="1"/>
    <n v="52"/>
    <x v="0"/>
    <x v="3"/>
    <x v="1"/>
    <x v="1"/>
    <s v="English, Portuguese"/>
    <x v="5"/>
    <x v="3"/>
    <x v="0"/>
    <x v="2"/>
    <x v="0"/>
    <s v="No"/>
    <m/>
  </r>
  <r>
    <n v="657"/>
    <x v="1"/>
    <x v="0"/>
    <x v="1"/>
    <x v="0"/>
    <x v="0"/>
    <x v="0"/>
    <x v="0"/>
    <x v="0"/>
    <x v="0"/>
    <x v="0"/>
    <x v="0"/>
    <x v="1"/>
    <x v="1"/>
    <x v="0"/>
    <n v="56"/>
    <x v="0"/>
    <x v="64"/>
    <x v="0"/>
    <x v="0"/>
    <s v="English"/>
    <x v="4"/>
    <x v="4"/>
    <x v="0"/>
    <x v="2"/>
    <x v="0"/>
    <s v="Yes"/>
    <m/>
  </r>
  <r>
    <n v="658"/>
    <x v="1"/>
    <x v="1"/>
    <x v="1"/>
    <x v="0"/>
    <x v="1"/>
    <x v="1"/>
    <x v="0"/>
    <x v="0"/>
    <x v="0"/>
    <x v="0"/>
    <x v="1"/>
    <x v="1"/>
    <x v="0"/>
    <x v="0"/>
    <n v="88"/>
    <x v="0"/>
    <x v="112"/>
    <x v="1"/>
    <x v="0"/>
    <s v="English"/>
    <x v="3"/>
    <x v="7"/>
    <x v="2"/>
    <x v="2"/>
    <x v="3"/>
    <s v="No"/>
    <m/>
  </r>
  <r>
    <n v="659"/>
    <x v="1"/>
    <x v="0"/>
    <x v="1"/>
    <x v="1"/>
    <x v="0"/>
    <x v="0"/>
    <x v="0"/>
    <x v="0"/>
    <x v="0"/>
    <x v="0"/>
    <x v="0"/>
    <x v="1"/>
    <x v="0"/>
    <x v="0"/>
    <n v="66"/>
    <x v="0"/>
    <x v="112"/>
    <x v="1"/>
    <x v="0"/>
    <s v="English"/>
    <x v="3"/>
    <x v="7"/>
    <x v="2"/>
    <x v="2"/>
    <x v="5"/>
    <s v="No"/>
    <m/>
  </r>
  <r>
    <n v="660"/>
    <x v="1"/>
    <x v="0"/>
    <x v="1"/>
    <x v="0"/>
    <x v="0"/>
    <x v="0"/>
    <x v="0"/>
    <x v="0"/>
    <x v="0"/>
    <x v="0"/>
    <x v="0"/>
    <x v="1"/>
    <x v="0"/>
    <x v="0"/>
    <n v="81"/>
    <x v="0"/>
    <x v="112"/>
    <x v="1"/>
    <x v="0"/>
    <s v="English"/>
    <x v="4"/>
    <x v="7"/>
    <x v="2"/>
    <x v="2"/>
    <x v="6"/>
    <s v="No"/>
    <m/>
  </r>
  <r>
    <n v="661"/>
    <x v="1"/>
    <x v="0"/>
    <x v="1"/>
    <x v="1"/>
    <x v="0"/>
    <x v="0"/>
    <x v="0"/>
    <x v="0"/>
    <x v="0"/>
    <x v="0"/>
    <x v="0"/>
    <x v="1"/>
    <x v="0"/>
    <x v="0"/>
    <n v="95"/>
    <x v="0"/>
    <x v="112"/>
    <x v="1"/>
    <x v="1"/>
    <s v="English"/>
    <x v="3"/>
    <x v="7"/>
    <x v="2"/>
    <x v="2"/>
    <x v="3"/>
    <s v="No"/>
    <m/>
  </r>
  <r>
    <n v="662"/>
    <x v="1"/>
    <x v="0"/>
    <x v="1"/>
    <x v="1"/>
    <x v="0"/>
    <x v="0"/>
    <x v="0"/>
    <x v="0"/>
    <x v="0"/>
    <x v="0"/>
    <x v="0"/>
    <x v="1"/>
    <x v="0"/>
    <x v="0"/>
    <n v="68"/>
    <x v="0"/>
    <x v="117"/>
    <x v="1"/>
    <x v="0"/>
    <s v="English"/>
    <x v="3"/>
    <x v="1"/>
    <x v="2"/>
    <x v="2"/>
    <x v="5"/>
    <s v="Yes"/>
    <m/>
  </r>
  <r>
    <n v="663"/>
    <x v="1"/>
    <x v="0"/>
    <x v="1"/>
    <x v="1"/>
    <x v="0"/>
    <x v="1"/>
    <x v="0"/>
    <x v="0"/>
    <x v="0"/>
    <x v="0"/>
    <x v="0"/>
    <x v="0"/>
    <x v="0"/>
    <x v="1"/>
    <n v="70"/>
    <x v="0"/>
    <x v="112"/>
    <x v="1"/>
    <x v="1"/>
    <s v="English"/>
    <x v="2"/>
    <x v="7"/>
    <x v="2"/>
    <x v="2"/>
    <x v="3"/>
    <s v="No"/>
    <m/>
  </r>
  <r>
    <n v="664"/>
    <x v="0"/>
    <x v="0"/>
    <x v="1"/>
    <x v="0"/>
    <x v="0"/>
    <x v="0"/>
    <x v="0"/>
    <x v="0"/>
    <x v="0"/>
    <x v="0"/>
    <x v="0"/>
    <x v="1"/>
    <x v="1"/>
    <x v="1"/>
    <n v="18"/>
    <x v="2"/>
    <x v="58"/>
    <x v="7"/>
    <x v="1"/>
    <s v="English"/>
    <x v="3"/>
    <x v="3"/>
    <x v="5"/>
    <x v="2"/>
    <x v="4"/>
    <s v="No"/>
    <m/>
  </r>
  <r>
    <n v="665"/>
    <x v="1"/>
    <x v="0"/>
    <x v="1"/>
    <x v="1"/>
    <x v="0"/>
    <x v="0"/>
    <x v="0"/>
    <x v="0"/>
    <x v="0"/>
    <x v="0"/>
    <x v="0"/>
    <x v="0"/>
    <x v="0"/>
    <x v="1"/>
    <n v="31"/>
    <x v="2"/>
    <x v="160"/>
    <x v="1"/>
    <x v="1"/>
    <s v="English"/>
    <x v="5"/>
    <x v="7"/>
    <x v="4"/>
    <x v="2"/>
    <x v="4"/>
    <s v="Yes"/>
    <m/>
  </r>
  <r>
    <n v="666"/>
    <x v="1"/>
    <x v="0"/>
    <x v="1"/>
    <x v="1"/>
    <x v="0"/>
    <x v="0"/>
    <x v="0"/>
    <x v="0"/>
    <x v="0"/>
    <x v="0"/>
    <x v="0"/>
    <x v="1"/>
    <x v="0"/>
    <x v="0"/>
    <n v="40"/>
    <x v="2"/>
    <x v="68"/>
    <x v="1"/>
    <x v="1"/>
    <s v="English"/>
    <x v="0"/>
    <x v="1"/>
    <x v="0"/>
    <x v="2"/>
    <x v="0"/>
    <s v="Yes"/>
    <m/>
  </r>
  <r>
    <n v="667"/>
    <x v="0"/>
    <x v="0"/>
    <x v="1"/>
    <x v="1"/>
    <x v="0"/>
    <x v="0"/>
    <x v="0"/>
    <x v="0"/>
    <x v="0"/>
    <x v="0"/>
    <x v="0"/>
    <x v="0"/>
    <x v="0"/>
    <x v="1"/>
    <n v="19"/>
    <x v="2"/>
    <x v="58"/>
    <x v="1"/>
    <x v="1"/>
    <s v="English"/>
    <x v="4"/>
    <x v="0"/>
    <x v="0"/>
    <x v="2"/>
    <x v="0"/>
    <s v="Yes"/>
    <m/>
  </r>
  <r>
    <n v="668"/>
    <x v="1"/>
    <x v="0"/>
    <x v="1"/>
    <x v="1"/>
    <x v="0"/>
    <x v="0"/>
    <x v="1"/>
    <x v="0"/>
    <x v="0"/>
    <x v="0"/>
    <x v="0"/>
    <x v="1"/>
    <x v="0"/>
    <x v="1"/>
    <n v="33"/>
    <x v="2"/>
    <x v="58"/>
    <x v="1"/>
    <x v="1"/>
    <s v="English"/>
    <x v="0"/>
    <x v="3"/>
    <x v="6"/>
    <x v="2"/>
    <x v="4"/>
    <m/>
    <m/>
  </r>
  <r>
    <n v="669"/>
    <x v="1"/>
    <x v="0"/>
    <x v="0"/>
    <x v="1"/>
    <x v="0"/>
    <x v="1"/>
    <x v="0"/>
    <x v="0"/>
    <x v="0"/>
    <x v="0"/>
    <x v="0"/>
    <x v="0"/>
    <x v="1"/>
    <x v="1"/>
    <n v="36"/>
    <x v="2"/>
    <x v="161"/>
    <x v="1"/>
    <x v="1"/>
    <s v="English"/>
    <x v="3"/>
    <x v="0"/>
    <x v="1"/>
    <x v="2"/>
    <x v="4"/>
    <s v="Yes"/>
    <m/>
  </r>
  <r>
    <n v="670"/>
    <x v="1"/>
    <x v="0"/>
    <x v="1"/>
    <x v="0"/>
    <x v="0"/>
    <x v="0"/>
    <x v="0"/>
    <x v="0"/>
    <x v="0"/>
    <x v="1"/>
    <x v="0"/>
    <x v="1"/>
    <x v="0"/>
    <x v="0"/>
    <n v="21"/>
    <x v="2"/>
    <x v="68"/>
    <x v="1"/>
    <x v="1"/>
    <s v="English"/>
    <x v="4"/>
    <x v="0"/>
    <x v="1"/>
    <x v="2"/>
    <x v="4"/>
    <s v="Yes"/>
    <m/>
  </r>
  <r>
    <n v="671"/>
    <x v="1"/>
    <x v="0"/>
    <x v="1"/>
    <x v="1"/>
    <x v="0"/>
    <x v="0"/>
    <x v="0"/>
    <x v="0"/>
    <x v="0"/>
    <x v="0"/>
    <x v="0"/>
    <x v="1"/>
    <x v="0"/>
    <x v="0"/>
    <n v="52"/>
    <x v="2"/>
    <x v="143"/>
    <x v="1"/>
    <x v="1"/>
    <s v="English"/>
    <x v="0"/>
    <x v="7"/>
    <x v="2"/>
    <x v="2"/>
    <x v="0"/>
    <s v="No"/>
    <m/>
  </r>
  <r>
    <n v="672"/>
    <x v="1"/>
    <x v="0"/>
    <x v="1"/>
    <x v="1"/>
    <x v="1"/>
    <x v="0"/>
    <x v="0"/>
    <x v="0"/>
    <x v="0"/>
    <x v="0"/>
    <x v="0"/>
    <x v="0"/>
    <x v="0"/>
    <x v="0"/>
    <n v="28"/>
    <x v="2"/>
    <x v="63"/>
    <x v="1"/>
    <x v="1"/>
    <s v="English"/>
    <x v="6"/>
    <x v="0"/>
    <x v="0"/>
    <x v="2"/>
    <x v="0"/>
    <s v="Yes"/>
    <m/>
  </r>
  <r>
    <n v="673"/>
    <x v="1"/>
    <x v="0"/>
    <x v="1"/>
    <x v="1"/>
    <x v="0"/>
    <x v="0"/>
    <x v="0"/>
    <x v="0"/>
    <x v="0"/>
    <x v="0"/>
    <x v="0"/>
    <x v="1"/>
    <x v="0"/>
    <x v="1"/>
    <n v="18"/>
    <x v="2"/>
    <x v="28"/>
    <x v="1"/>
    <x v="1"/>
    <s v="English"/>
    <x v="5"/>
    <x v="4"/>
    <x v="0"/>
    <x v="2"/>
    <x v="0"/>
    <s v="Yes"/>
    <m/>
  </r>
  <r>
    <n v="674"/>
    <x v="1"/>
    <x v="0"/>
    <x v="1"/>
    <x v="1"/>
    <x v="0"/>
    <x v="0"/>
    <x v="1"/>
    <x v="0"/>
    <x v="0"/>
    <x v="0"/>
    <x v="1"/>
    <x v="1"/>
    <x v="0"/>
    <x v="2"/>
    <m/>
    <x v="3"/>
    <x v="11"/>
    <x v="2"/>
    <x v="0"/>
    <m/>
    <x v="3"/>
    <x v="2"/>
    <x v="3"/>
    <x v="0"/>
    <x v="3"/>
    <m/>
    <m/>
  </r>
  <r>
    <n v="675"/>
    <x v="1"/>
    <x v="0"/>
    <x v="1"/>
    <x v="1"/>
    <x v="0"/>
    <x v="0"/>
    <x v="0"/>
    <x v="0"/>
    <x v="0"/>
    <x v="0"/>
    <x v="0"/>
    <x v="1"/>
    <x v="0"/>
    <x v="0"/>
    <n v="52"/>
    <x v="2"/>
    <x v="61"/>
    <x v="1"/>
    <x v="1"/>
    <s v="English"/>
    <x v="6"/>
    <x v="0"/>
    <x v="4"/>
    <x v="2"/>
    <x v="0"/>
    <s v="Yes"/>
    <m/>
  </r>
  <r>
    <n v="676"/>
    <x v="1"/>
    <x v="1"/>
    <x v="1"/>
    <x v="1"/>
    <x v="0"/>
    <x v="0"/>
    <x v="0"/>
    <x v="0"/>
    <x v="0"/>
    <x v="1"/>
    <x v="0"/>
    <x v="1"/>
    <x v="0"/>
    <x v="0"/>
    <n v="64"/>
    <x v="2"/>
    <x v="57"/>
    <x v="1"/>
    <x v="1"/>
    <s v="English, Spanish"/>
    <x v="1"/>
    <x v="0"/>
    <x v="3"/>
    <x v="2"/>
    <x v="4"/>
    <s v="No"/>
    <m/>
  </r>
  <r>
    <n v="677"/>
    <x v="0"/>
    <x v="0"/>
    <x v="1"/>
    <x v="1"/>
    <x v="0"/>
    <x v="1"/>
    <x v="1"/>
    <x v="0"/>
    <x v="0"/>
    <x v="1"/>
    <x v="0"/>
    <x v="1"/>
    <x v="0"/>
    <x v="1"/>
    <n v="48"/>
    <x v="0"/>
    <x v="4"/>
    <x v="2"/>
    <x v="2"/>
    <s v="Spanish"/>
    <x v="2"/>
    <x v="7"/>
    <x v="0"/>
    <x v="2"/>
    <x v="3"/>
    <s v="Yes"/>
    <m/>
  </r>
  <r>
    <n v="678"/>
    <x v="1"/>
    <x v="0"/>
    <x v="1"/>
    <x v="0"/>
    <x v="0"/>
    <x v="0"/>
    <x v="0"/>
    <x v="0"/>
    <x v="0"/>
    <x v="0"/>
    <x v="0"/>
    <x v="1"/>
    <x v="0"/>
    <x v="0"/>
    <n v="33"/>
    <x v="2"/>
    <x v="28"/>
    <x v="1"/>
    <x v="1"/>
    <s v="English, Other"/>
    <x v="2"/>
    <x v="6"/>
    <x v="0"/>
    <x v="2"/>
    <x v="0"/>
    <s v="Yes"/>
    <m/>
  </r>
  <r>
    <n v="679"/>
    <x v="1"/>
    <x v="0"/>
    <x v="1"/>
    <x v="1"/>
    <x v="1"/>
    <x v="0"/>
    <x v="0"/>
    <x v="0"/>
    <x v="0"/>
    <x v="0"/>
    <x v="0"/>
    <x v="0"/>
    <x v="0"/>
    <x v="0"/>
    <n v="28"/>
    <x v="2"/>
    <x v="63"/>
    <x v="2"/>
    <x v="0"/>
    <m/>
    <x v="3"/>
    <x v="0"/>
    <x v="3"/>
    <x v="0"/>
    <x v="3"/>
    <m/>
    <m/>
  </r>
  <r>
    <n v="680"/>
    <x v="1"/>
    <x v="0"/>
    <x v="1"/>
    <x v="1"/>
    <x v="1"/>
    <x v="1"/>
    <x v="0"/>
    <x v="0"/>
    <x v="0"/>
    <x v="0"/>
    <x v="0"/>
    <x v="1"/>
    <x v="0"/>
    <x v="0"/>
    <n v="75"/>
    <x v="2"/>
    <x v="102"/>
    <x v="1"/>
    <x v="1"/>
    <s v="English"/>
    <x v="6"/>
    <x v="4"/>
    <x v="2"/>
    <x v="2"/>
    <x v="5"/>
    <s v="Yes"/>
    <m/>
  </r>
  <r>
    <n v="681"/>
    <x v="1"/>
    <x v="0"/>
    <x v="1"/>
    <x v="1"/>
    <x v="0"/>
    <x v="0"/>
    <x v="0"/>
    <x v="0"/>
    <x v="0"/>
    <x v="1"/>
    <x v="1"/>
    <x v="0"/>
    <x v="0"/>
    <x v="1"/>
    <n v="31"/>
    <x v="2"/>
    <x v="42"/>
    <x v="1"/>
    <x v="1"/>
    <s v="English"/>
    <x v="2"/>
    <x v="6"/>
    <x v="0"/>
    <x v="2"/>
    <x v="4"/>
    <s v="Yes"/>
    <m/>
  </r>
  <r>
    <n v="682"/>
    <x v="1"/>
    <x v="0"/>
    <x v="1"/>
    <x v="1"/>
    <x v="1"/>
    <x v="1"/>
    <x v="0"/>
    <x v="0"/>
    <x v="0"/>
    <x v="0"/>
    <x v="0"/>
    <x v="0"/>
    <x v="0"/>
    <x v="0"/>
    <n v="95"/>
    <x v="2"/>
    <x v="102"/>
    <x v="1"/>
    <x v="1"/>
    <s v="English"/>
    <x v="3"/>
    <x v="0"/>
    <x v="2"/>
    <x v="2"/>
    <x v="6"/>
    <s v="No"/>
    <m/>
  </r>
  <r>
    <n v="683"/>
    <x v="0"/>
    <x v="0"/>
    <x v="1"/>
    <x v="1"/>
    <x v="0"/>
    <x v="0"/>
    <x v="0"/>
    <x v="0"/>
    <x v="0"/>
    <x v="0"/>
    <x v="0"/>
    <x v="1"/>
    <x v="0"/>
    <x v="1"/>
    <n v="25"/>
    <x v="2"/>
    <x v="54"/>
    <x v="1"/>
    <x v="1"/>
    <s v="English"/>
    <x v="3"/>
    <x v="4"/>
    <x v="5"/>
    <x v="2"/>
    <x v="3"/>
    <s v="Yes"/>
    <m/>
  </r>
  <r>
    <n v="684"/>
    <x v="0"/>
    <x v="0"/>
    <x v="1"/>
    <x v="1"/>
    <x v="0"/>
    <x v="0"/>
    <x v="0"/>
    <x v="0"/>
    <x v="0"/>
    <x v="0"/>
    <x v="0"/>
    <x v="0"/>
    <x v="0"/>
    <x v="0"/>
    <n v="24"/>
    <x v="2"/>
    <x v="63"/>
    <x v="1"/>
    <x v="1"/>
    <s v="English"/>
    <x v="2"/>
    <x v="4"/>
    <x v="0"/>
    <x v="1"/>
    <x v="1"/>
    <s v="Yes"/>
    <m/>
  </r>
  <r>
    <n v="685"/>
    <x v="1"/>
    <x v="0"/>
    <x v="1"/>
    <x v="1"/>
    <x v="0"/>
    <x v="0"/>
    <x v="0"/>
    <x v="0"/>
    <x v="0"/>
    <x v="0"/>
    <x v="0"/>
    <x v="1"/>
    <x v="0"/>
    <x v="0"/>
    <n v="40"/>
    <x v="2"/>
    <x v="57"/>
    <x v="1"/>
    <x v="1"/>
    <s v="English"/>
    <x v="5"/>
    <x v="7"/>
    <x v="0"/>
    <x v="2"/>
    <x v="0"/>
    <s v="Yes"/>
    <m/>
  </r>
  <r>
    <n v="686"/>
    <x v="1"/>
    <x v="0"/>
    <x v="1"/>
    <x v="1"/>
    <x v="0"/>
    <x v="0"/>
    <x v="0"/>
    <x v="0"/>
    <x v="0"/>
    <x v="0"/>
    <x v="0"/>
    <x v="1"/>
    <x v="0"/>
    <x v="1"/>
    <n v="91"/>
    <x v="2"/>
    <x v="102"/>
    <x v="1"/>
    <x v="1"/>
    <s v="English"/>
    <x v="6"/>
    <x v="0"/>
    <x v="2"/>
    <x v="2"/>
    <x v="5"/>
    <s v="No"/>
    <m/>
  </r>
  <r>
    <n v="687"/>
    <x v="1"/>
    <x v="0"/>
    <x v="1"/>
    <x v="1"/>
    <x v="0"/>
    <x v="0"/>
    <x v="0"/>
    <x v="0"/>
    <x v="0"/>
    <x v="0"/>
    <x v="0"/>
    <x v="0"/>
    <x v="0"/>
    <x v="1"/>
    <n v="38"/>
    <x v="2"/>
    <x v="53"/>
    <x v="1"/>
    <x v="1"/>
    <s v="English"/>
    <x v="2"/>
    <x v="2"/>
    <x v="6"/>
    <x v="2"/>
    <x v="3"/>
    <s v="Yes"/>
    <m/>
  </r>
  <r>
    <n v="688"/>
    <x v="0"/>
    <x v="0"/>
    <x v="1"/>
    <x v="1"/>
    <x v="1"/>
    <x v="0"/>
    <x v="0"/>
    <x v="0"/>
    <x v="0"/>
    <x v="0"/>
    <x v="0"/>
    <x v="1"/>
    <x v="0"/>
    <x v="1"/>
    <n v="43"/>
    <x v="2"/>
    <x v="57"/>
    <x v="4"/>
    <x v="2"/>
    <s v="Spanish"/>
    <x v="4"/>
    <x v="0"/>
    <x v="6"/>
    <x v="2"/>
    <x v="3"/>
    <s v="Yes"/>
    <m/>
  </r>
  <r>
    <n v="689"/>
    <x v="0"/>
    <x v="0"/>
    <x v="1"/>
    <x v="0"/>
    <x v="0"/>
    <x v="0"/>
    <x v="0"/>
    <x v="0"/>
    <x v="0"/>
    <x v="0"/>
    <x v="0"/>
    <x v="0"/>
    <x v="0"/>
    <x v="0"/>
    <n v="64"/>
    <x v="2"/>
    <x v="102"/>
    <x v="1"/>
    <x v="1"/>
    <s v="English"/>
    <x v="3"/>
    <x v="7"/>
    <x v="2"/>
    <x v="2"/>
    <x v="3"/>
    <s v="Yes"/>
    <m/>
  </r>
  <r>
    <n v="690"/>
    <x v="1"/>
    <x v="0"/>
    <x v="1"/>
    <x v="0"/>
    <x v="1"/>
    <x v="1"/>
    <x v="0"/>
    <x v="0"/>
    <x v="0"/>
    <x v="0"/>
    <x v="0"/>
    <x v="1"/>
    <x v="0"/>
    <x v="0"/>
    <n v="89"/>
    <x v="2"/>
    <x v="102"/>
    <x v="1"/>
    <x v="1"/>
    <s v="English"/>
    <x v="3"/>
    <x v="7"/>
    <x v="2"/>
    <x v="2"/>
    <x v="3"/>
    <s v="No"/>
    <m/>
  </r>
  <r>
    <n v="691"/>
    <x v="1"/>
    <x v="0"/>
    <x v="1"/>
    <x v="0"/>
    <x v="0"/>
    <x v="0"/>
    <x v="0"/>
    <x v="0"/>
    <x v="0"/>
    <x v="0"/>
    <x v="0"/>
    <x v="0"/>
    <x v="0"/>
    <x v="1"/>
    <n v="39"/>
    <x v="2"/>
    <x v="58"/>
    <x v="1"/>
    <x v="1"/>
    <s v="English"/>
    <x v="1"/>
    <x v="6"/>
    <x v="1"/>
    <x v="2"/>
    <x v="3"/>
    <s v="Yes"/>
    <m/>
  </r>
  <r>
    <n v="692"/>
    <x v="1"/>
    <x v="0"/>
    <x v="1"/>
    <x v="1"/>
    <x v="0"/>
    <x v="0"/>
    <x v="0"/>
    <x v="0"/>
    <x v="0"/>
    <x v="1"/>
    <x v="0"/>
    <x v="0"/>
    <x v="0"/>
    <x v="0"/>
    <n v="87"/>
    <x v="2"/>
    <x v="102"/>
    <x v="1"/>
    <x v="1"/>
    <s v="English"/>
    <x v="0"/>
    <x v="0"/>
    <x v="2"/>
    <x v="2"/>
    <x v="3"/>
    <s v="Yes"/>
    <m/>
  </r>
  <r>
    <n v="693"/>
    <x v="0"/>
    <x v="0"/>
    <x v="1"/>
    <x v="1"/>
    <x v="0"/>
    <x v="0"/>
    <x v="0"/>
    <x v="0"/>
    <x v="0"/>
    <x v="0"/>
    <x v="0"/>
    <x v="0"/>
    <x v="0"/>
    <x v="2"/>
    <m/>
    <x v="3"/>
    <x v="11"/>
    <x v="2"/>
    <x v="0"/>
    <m/>
    <x v="3"/>
    <x v="4"/>
    <x v="3"/>
    <x v="0"/>
    <x v="3"/>
    <m/>
    <m/>
  </r>
  <r>
    <n v="694"/>
    <x v="1"/>
    <x v="0"/>
    <x v="1"/>
    <x v="1"/>
    <x v="0"/>
    <x v="0"/>
    <x v="1"/>
    <x v="0"/>
    <x v="0"/>
    <x v="0"/>
    <x v="0"/>
    <x v="1"/>
    <x v="0"/>
    <x v="0"/>
    <n v="97"/>
    <x v="2"/>
    <x v="102"/>
    <x v="1"/>
    <x v="1"/>
    <s v="English"/>
    <x v="4"/>
    <x v="4"/>
    <x v="2"/>
    <x v="2"/>
    <x v="3"/>
    <s v="No"/>
    <m/>
  </r>
  <r>
    <n v="695"/>
    <x v="0"/>
    <x v="0"/>
    <x v="1"/>
    <x v="1"/>
    <x v="0"/>
    <x v="0"/>
    <x v="0"/>
    <x v="0"/>
    <x v="0"/>
    <x v="0"/>
    <x v="0"/>
    <x v="0"/>
    <x v="0"/>
    <x v="0"/>
    <n v="60"/>
    <x v="2"/>
    <x v="11"/>
    <x v="2"/>
    <x v="0"/>
    <m/>
    <x v="3"/>
    <x v="7"/>
    <x v="3"/>
    <x v="0"/>
    <x v="3"/>
    <m/>
    <m/>
  </r>
  <r>
    <n v="696"/>
    <x v="1"/>
    <x v="0"/>
    <x v="1"/>
    <x v="1"/>
    <x v="0"/>
    <x v="0"/>
    <x v="0"/>
    <x v="0"/>
    <x v="0"/>
    <x v="0"/>
    <x v="0"/>
    <x v="1"/>
    <x v="0"/>
    <x v="0"/>
    <n v="67"/>
    <x v="2"/>
    <x v="162"/>
    <x v="5"/>
    <x v="1"/>
    <s v="English"/>
    <x v="4"/>
    <x v="0"/>
    <x v="2"/>
    <x v="2"/>
    <x v="3"/>
    <s v="Yes"/>
    <m/>
  </r>
  <r>
    <n v="697"/>
    <x v="1"/>
    <x v="1"/>
    <x v="1"/>
    <x v="1"/>
    <x v="0"/>
    <x v="0"/>
    <x v="0"/>
    <x v="0"/>
    <x v="0"/>
    <x v="0"/>
    <x v="0"/>
    <x v="1"/>
    <x v="0"/>
    <x v="1"/>
    <n v="71"/>
    <x v="0"/>
    <x v="133"/>
    <x v="1"/>
    <x v="1"/>
    <s v="English"/>
    <x v="3"/>
    <x v="2"/>
    <x v="2"/>
    <x v="2"/>
    <x v="3"/>
    <s v="No"/>
    <m/>
  </r>
  <r>
    <n v="698"/>
    <x v="1"/>
    <x v="0"/>
    <x v="1"/>
    <x v="1"/>
    <x v="1"/>
    <x v="0"/>
    <x v="0"/>
    <x v="0"/>
    <x v="0"/>
    <x v="0"/>
    <x v="0"/>
    <x v="1"/>
    <x v="0"/>
    <x v="1"/>
    <n v="65"/>
    <x v="3"/>
    <x v="13"/>
    <x v="1"/>
    <x v="0"/>
    <s v="English"/>
    <x v="6"/>
    <x v="0"/>
    <x v="2"/>
    <x v="2"/>
    <x v="3"/>
    <s v="No"/>
    <m/>
  </r>
  <r>
    <n v="699"/>
    <x v="0"/>
    <x v="0"/>
    <x v="1"/>
    <x v="1"/>
    <x v="1"/>
    <x v="0"/>
    <x v="0"/>
    <x v="0"/>
    <x v="0"/>
    <x v="0"/>
    <x v="0"/>
    <x v="1"/>
    <x v="0"/>
    <x v="0"/>
    <n v="82"/>
    <x v="0"/>
    <x v="85"/>
    <x v="1"/>
    <x v="1"/>
    <s v="English"/>
    <x v="3"/>
    <x v="7"/>
    <x v="2"/>
    <x v="2"/>
    <x v="3"/>
    <s v="No"/>
    <m/>
  </r>
  <r>
    <n v="700"/>
    <x v="1"/>
    <x v="0"/>
    <x v="1"/>
    <x v="1"/>
    <x v="1"/>
    <x v="1"/>
    <x v="0"/>
    <x v="0"/>
    <x v="0"/>
    <x v="0"/>
    <x v="0"/>
    <x v="1"/>
    <x v="0"/>
    <x v="2"/>
    <n v="87"/>
    <x v="0"/>
    <x v="85"/>
    <x v="1"/>
    <x v="1"/>
    <s v="English"/>
    <x v="1"/>
    <x v="7"/>
    <x v="2"/>
    <x v="2"/>
    <x v="3"/>
    <s v="Yes"/>
    <m/>
  </r>
  <r>
    <n v="701"/>
    <x v="1"/>
    <x v="1"/>
    <x v="0"/>
    <x v="0"/>
    <x v="1"/>
    <x v="0"/>
    <x v="0"/>
    <x v="0"/>
    <x v="0"/>
    <x v="0"/>
    <x v="0"/>
    <x v="0"/>
    <x v="0"/>
    <x v="1"/>
    <n v="68"/>
    <x v="0"/>
    <x v="128"/>
    <x v="5"/>
    <x v="1"/>
    <s v="English"/>
    <x v="6"/>
    <x v="3"/>
    <x v="0"/>
    <x v="2"/>
    <x v="3"/>
    <s v="Yes"/>
    <m/>
  </r>
  <r>
    <n v="702"/>
    <x v="1"/>
    <x v="0"/>
    <x v="1"/>
    <x v="1"/>
    <x v="0"/>
    <x v="0"/>
    <x v="0"/>
    <x v="0"/>
    <x v="0"/>
    <x v="0"/>
    <x v="0"/>
    <x v="1"/>
    <x v="0"/>
    <x v="0"/>
    <n v="40"/>
    <x v="2"/>
    <x v="57"/>
    <x v="1"/>
    <x v="1"/>
    <s v="English"/>
    <x v="5"/>
    <x v="4"/>
    <x v="0"/>
    <x v="2"/>
    <x v="3"/>
    <s v="Yes"/>
    <m/>
  </r>
  <r>
    <n v="703"/>
    <x v="0"/>
    <x v="0"/>
    <x v="1"/>
    <x v="1"/>
    <x v="1"/>
    <x v="0"/>
    <x v="0"/>
    <x v="0"/>
    <x v="0"/>
    <x v="0"/>
    <x v="0"/>
    <x v="1"/>
    <x v="0"/>
    <x v="1"/>
    <n v="43"/>
    <x v="2"/>
    <x v="57"/>
    <x v="4"/>
    <x v="1"/>
    <s v="Spanish"/>
    <x v="4"/>
    <x v="7"/>
    <x v="6"/>
    <x v="2"/>
    <x v="3"/>
    <s v="Yes"/>
    <m/>
  </r>
  <r>
    <n v="704"/>
    <x v="1"/>
    <x v="0"/>
    <x v="1"/>
    <x v="0"/>
    <x v="0"/>
    <x v="0"/>
    <x v="0"/>
    <x v="0"/>
    <x v="0"/>
    <x v="0"/>
    <x v="0"/>
    <x v="1"/>
    <x v="0"/>
    <x v="1"/>
    <n v="64"/>
    <x v="0"/>
    <x v="163"/>
    <x v="1"/>
    <x v="0"/>
    <s v="English"/>
    <x v="5"/>
    <x v="7"/>
    <x v="2"/>
    <x v="2"/>
    <x v="3"/>
    <s v="Yes"/>
    <m/>
  </r>
  <r>
    <n v="705"/>
    <x v="1"/>
    <x v="0"/>
    <x v="0"/>
    <x v="1"/>
    <x v="1"/>
    <x v="0"/>
    <x v="0"/>
    <x v="0"/>
    <x v="0"/>
    <x v="0"/>
    <x v="0"/>
    <x v="0"/>
    <x v="0"/>
    <x v="1"/>
    <n v="66"/>
    <x v="0"/>
    <x v="164"/>
    <x v="5"/>
    <x v="1"/>
    <s v="English, Chinese"/>
    <x v="2"/>
    <x v="7"/>
    <x v="2"/>
    <x v="2"/>
    <x v="3"/>
    <s v="Yes"/>
    <m/>
  </r>
  <r>
    <n v="706"/>
    <x v="0"/>
    <x v="1"/>
    <x v="1"/>
    <x v="1"/>
    <x v="1"/>
    <x v="1"/>
    <x v="0"/>
    <x v="0"/>
    <x v="0"/>
    <x v="0"/>
    <x v="0"/>
    <x v="1"/>
    <x v="0"/>
    <x v="1"/>
    <n v="72"/>
    <x v="0"/>
    <x v="165"/>
    <x v="1"/>
    <x v="1"/>
    <s v="English"/>
    <x v="5"/>
    <x v="7"/>
    <x v="2"/>
    <x v="2"/>
    <x v="3"/>
    <s v="No"/>
    <m/>
  </r>
  <r>
    <n v="707"/>
    <x v="1"/>
    <x v="0"/>
    <x v="1"/>
    <x v="1"/>
    <x v="1"/>
    <x v="0"/>
    <x v="0"/>
    <x v="1"/>
    <x v="0"/>
    <x v="0"/>
    <x v="0"/>
    <x v="0"/>
    <x v="0"/>
    <x v="0"/>
    <n v="58"/>
    <x v="0"/>
    <x v="166"/>
    <x v="1"/>
    <x v="1"/>
    <s v="English"/>
    <x v="4"/>
    <x v="1"/>
    <x v="0"/>
    <x v="2"/>
    <x v="3"/>
    <s v="Yes"/>
    <m/>
  </r>
  <r>
    <n v="708"/>
    <x v="1"/>
    <x v="0"/>
    <x v="1"/>
    <x v="1"/>
    <x v="0"/>
    <x v="0"/>
    <x v="0"/>
    <x v="0"/>
    <x v="0"/>
    <x v="0"/>
    <x v="0"/>
    <x v="0"/>
    <x v="0"/>
    <x v="0"/>
    <n v="62"/>
    <x v="0"/>
    <x v="163"/>
    <x v="1"/>
    <x v="1"/>
    <s v="English"/>
    <x v="6"/>
    <x v="7"/>
    <x v="0"/>
    <x v="2"/>
    <x v="3"/>
    <s v="Yes"/>
    <m/>
  </r>
  <r>
    <n v="709"/>
    <x v="1"/>
    <x v="0"/>
    <x v="1"/>
    <x v="1"/>
    <x v="1"/>
    <x v="0"/>
    <x v="0"/>
    <x v="0"/>
    <x v="0"/>
    <x v="0"/>
    <x v="0"/>
    <x v="0"/>
    <x v="0"/>
    <x v="1"/>
    <n v="38"/>
    <x v="0"/>
    <x v="5"/>
    <x v="1"/>
    <x v="1"/>
    <s v="English"/>
    <x v="4"/>
    <x v="3"/>
    <x v="0"/>
    <x v="2"/>
    <x v="3"/>
    <s v="Yes"/>
    <m/>
  </r>
  <r>
    <n v="710"/>
    <x v="1"/>
    <x v="0"/>
    <x v="1"/>
    <x v="0"/>
    <x v="0"/>
    <x v="0"/>
    <x v="0"/>
    <x v="0"/>
    <x v="0"/>
    <x v="0"/>
    <x v="0"/>
    <x v="1"/>
    <x v="0"/>
    <x v="0"/>
    <n v="78"/>
    <x v="0"/>
    <x v="4"/>
    <x v="0"/>
    <x v="1"/>
    <s v="English"/>
    <x v="2"/>
    <x v="7"/>
    <x v="2"/>
    <x v="2"/>
    <x v="3"/>
    <s v="Yes"/>
    <m/>
  </r>
  <r>
    <n v="711"/>
    <x v="1"/>
    <x v="0"/>
    <x v="1"/>
    <x v="1"/>
    <x v="0"/>
    <x v="0"/>
    <x v="0"/>
    <x v="0"/>
    <x v="0"/>
    <x v="0"/>
    <x v="0"/>
    <x v="1"/>
    <x v="0"/>
    <x v="0"/>
    <n v="74"/>
    <x v="0"/>
    <x v="5"/>
    <x v="1"/>
    <x v="0"/>
    <s v="English"/>
    <x v="3"/>
    <x v="1"/>
    <x v="2"/>
    <x v="2"/>
    <x v="3"/>
    <s v="No"/>
    <m/>
  </r>
  <r>
    <n v="712"/>
    <x v="1"/>
    <x v="0"/>
    <x v="1"/>
    <x v="1"/>
    <x v="0"/>
    <x v="0"/>
    <x v="0"/>
    <x v="0"/>
    <x v="1"/>
    <x v="0"/>
    <x v="1"/>
    <x v="0"/>
    <x v="0"/>
    <x v="0"/>
    <n v="56"/>
    <x v="0"/>
    <x v="5"/>
    <x v="0"/>
    <x v="0"/>
    <s v="English"/>
    <x v="2"/>
    <x v="0"/>
    <x v="0"/>
    <x v="2"/>
    <x v="3"/>
    <s v="Yes"/>
    <m/>
  </r>
  <r>
    <n v="713"/>
    <x v="1"/>
    <x v="0"/>
    <x v="1"/>
    <x v="1"/>
    <x v="0"/>
    <x v="0"/>
    <x v="0"/>
    <x v="0"/>
    <x v="0"/>
    <x v="0"/>
    <x v="0"/>
    <x v="1"/>
    <x v="0"/>
    <x v="0"/>
    <n v="72"/>
    <x v="0"/>
    <x v="73"/>
    <x v="0"/>
    <x v="1"/>
    <s v="English"/>
    <x v="3"/>
    <x v="3"/>
    <x v="2"/>
    <x v="2"/>
    <x v="3"/>
    <s v="Yes"/>
    <m/>
  </r>
  <r>
    <n v="714"/>
    <x v="0"/>
    <x v="1"/>
    <x v="1"/>
    <x v="1"/>
    <x v="0"/>
    <x v="1"/>
    <x v="0"/>
    <x v="1"/>
    <x v="0"/>
    <x v="0"/>
    <x v="0"/>
    <x v="1"/>
    <x v="0"/>
    <x v="1"/>
    <n v="68"/>
    <x v="0"/>
    <x v="109"/>
    <x v="1"/>
    <x v="0"/>
    <s v="English"/>
    <x v="1"/>
    <x v="0"/>
    <x v="2"/>
    <x v="2"/>
    <x v="3"/>
    <s v="Yes"/>
    <m/>
  </r>
  <r>
    <n v="715"/>
    <x v="1"/>
    <x v="1"/>
    <x v="1"/>
    <x v="1"/>
    <x v="1"/>
    <x v="0"/>
    <x v="0"/>
    <x v="1"/>
    <x v="1"/>
    <x v="0"/>
    <x v="0"/>
    <x v="0"/>
    <x v="0"/>
    <x v="0"/>
    <n v="49"/>
    <x v="0"/>
    <x v="23"/>
    <x v="0"/>
    <x v="1"/>
    <s v="English"/>
    <x v="2"/>
    <x v="0"/>
    <x v="0"/>
    <x v="2"/>
    <x v="3"/>
    <s v="Yes"/>
    <m/>
  </r>
  <r>
    <n v="716"/>
    <x v="1"/>
    <x v="1"/>
    <x v="1"/>
    <x v="1"/>
    <x v="1"/>
    <x v="1"/>
    <x v="0"/>
    <x v="1"/>
    <x v="0"/>
    <x v="0"/>
    <x v="0"/>
    <x v="1"/>
    <x v="0"/>
    <x v="1"/>
    <n v="63"/>
    <x v="0"/>
    <x v="132"/>
    <x v="1"/>
    <x v="1"/>
    <s v="English"/>
    <x v="3"/>
    <x v="7"/>
    <x v="2"/>
    <x v="2"/>
    <x v="3"/>
    <s v="No"/>
    <m/>
  </r>
  <r>
    <n v="717"/>
    <x v="1"/>
    <x v="1"/>
    <x v="1"/>
    <x v="1"/>
    <x v="1"/>
    <x v="1"/>
    <x v="0"/>
    <x v="0"/>
    <x v="0"/>
    <x v="0"/>
    <x v="0"/>
    <x v="1"/>
    <x v="0"/>
    <x v="0"/>
    <n v="84"/>
    <x v="0"/>
    <x v="132"/>
    <x v="1"/>
    <x v="1"/>
    <s v="English"/>
    <x v="2"/>
    <x v="0"/>
    <x v="2"/>
    <x v="2"/>
    <x v="3"/>
    <s v="No"/>
    <m/>
  </r>
  <r>
    <n v="718"/>
    <x v="1"/>
    <x v="0"/>
    <x v="0"/>
    <x v="1"/>
    <x v="0"/>
    <x v="1"/>
    <x v="0"/>
    <x v="0"/>
    <x v="0"/>
    <x v="0"/>
    <x v="0"/>
    <x v="1"/>
    <x v="0"/>
    <x v="0"/>
    <n v="92"/>
    <x v="0"/>
    <x v="132"/>
    <x v="1"/>
    <x v="1"/>
    <s v="English"/>
    <x v="4"/>
    <x v="4"/>
    <x v="2"/>
    <x v="2"/>
    <x v="3"/>
    <s v="No"/>
    <m/>
  </r>
  <r>
    <n v="719"/>
    <x v="1"/>
    <x v="0"/>
    <x v="1"/>
    <x v="1"/>
    <x v="1"/>
    <x v="0"/>
    <x v="0"/>
    <x v="0"/>
    <x v="0"/>
    <x v="1"/>
    <x v="0"/>
    <x v="1"/>
    <x v="0"/>
    <x v="0"/>
    <n v="64"/>
    <x v="2"/>
    <x v="167"/>
    <x v="1"/>
    <x v="0"/>
    <s v="English, Spanish, Italian"/>
    <x v="1"/>
    <x v="6"/>
    <x v="3"/>
    <x v="2"/>
    <x v="3"/>
    <s v="No"/>
    <m/>
  </r>
  <r>
    <n v="720"/>
    <x v="1"/>
    <x v="0"/>
    <x v="1"/>
    <x v="1"/>
    <x v="0"/>
    <x v="0"/>
    <x v="0"/>
    <x v="0"/>
    <x v="0"/>
    <x v="0"/>
    <x v="0"/>
    <x v="1"/>
    <x v="0"/>
    <x v="1"/>
    <n v="17"/>
    <x v="2"/>
    <x v="28"/>
    <x v="1"/>
    <x v="1"/>
    <s v="English"/>
    <x v="5"/>
    <x v="0"/>
    <x v="0"/>
    <x v="2"/>
    <x v="3"/>
    <s v="Yes"/>
    <m/>
  </r>
  <r>
    <n v="721"/>
    <x v="1"/>
    <x v="0"/>
    <x v="1"/>
    <x v="1"/>
    <x v="0"/>
    <x v="0"/>
    <x v="0"/>
    <x v="0"/>
    <x v="0"/>
    <x v="0"/>
    <x v="0"/>
    <x v="1"/>
    <x v="0"/>
    <x v="0"/>
    <n v="52"/>
    <x v="2"/>
    <x v="145"/>
    <x v="1"/>
    <x v="1"/>
    <s v="English"/>
    <x v="0"/>
    <x v="4"/>
    <x v="2"/>
    <x v="2"/>
    <x v="3"/>
    <s v="No"/>
    <m/>
  </r>
  <r>
    <n v="722"/>
    <x v="1"/>
    <x v="0"/>
    <x v="1"/>
    <x v="1"/>
    <x v="0"/>
    <x v="0"/>
    <x v="0"/>
    <x v="0"/>
    <x v="0"/>
    <x v="0"/>
    <x v="0"/>
    <x v="1"/>
    <x v="0"/>
    <x v="0"/>
    <n v="45"/>
    <x v="2"/>
    <x v="96"/>
    <x v="2"/>
    <x v="2"/>
    <s v="English"/>
    <x v="4"/>
    <x v="4"/>
    <x v="6"/>
    <x v="2"/>
    <x v="3"/>
    <s v="Yes"/>
    <m/>
  </r>
  <r>
    <n v="723"/>
    <x v="0"/>
    <x v="0"/>
    <x v="1"/>
    <x v="1"/>
    <x v="1"/>
    <x v="0"/>
    <x v="0"/>
    <x v="0"/>
    <x v="0"/>
    <x v="0"/>
    <x v="0"/>
    <x v="0"/>
    <x v="0"/>
    <x v="0"/>
    <n v="70"/>
    <x v="2"/>
    <x v="57"/>
    <x v="5"/>
    <x v="1"/>
    <s v="English, Chinese"/>
    <x v="4"/>
    <x v="7"/>
    <x v="2"/>
    <x v="2"/>
    <x v="3"/>
    <m/>
    <m/>
  </r>
  <r>
    <n v="724"/>
    <x v="0"/>
    <x v="0"/>
    <x v="1"/>
    <x v="1"/>
    <x v="0"/>
    <x v="0"/>
    <x v="0"/>
    <x v="0"/>
    <x v="0"/>
    <x v="0"/>
    <x v="0"/>
    <x v="0"/>
    <x v="0"/>
    <x v="0"/>
    <n v="16"/>
    <x v="2"/>
    <x v="168"/>
    <x v="5"/>
    <x v="1"/>
    <s v="English, Hindi"/>
    <x v="1"/>
    <x v="0"/>
    <x v="5"/>
    <x v="2"/>
    <x v="3"/>
    <s v="Yes"/>
    <m/>
  </r>
  <r>
    <n v="725"/>
    <x v="1"/>
    <x v="0"/>
    <x v="1"/>
    <x v="1"/>
    <x v="0"/>
    <x v="0"/>
    <x v="0"/>
    <x v="0"/>
    <x v="0"/>
    <x v="1"/>
    <x v="0"/>
    <x v="0"/>
    <x v="0"/>
    <x v="0"/>
    <n v="17"/>
    <x v="2"/>
    <x v="168"/>
    <x v="5"/>
    <x v="1"/>
    <s v="English"/>
    <x v="4"/>
    <x v="2"/>
    <x v="5"/>
    <x v="2"/>
    <x v="3"/>
    <s v="Yes"/>
    <m/>
  </r>
  <r>
    <n v="726"/>
    <x v="0"/>
    <x v="0"/>
    <x v="1"/>
    <x v="1"/>
    <x v="0"/>
    <x v="0"/>
    <x v="0"/>
    <x v="0"/>
    <x v="0"/>
    <x v="1"/>
    <x v="0"/>
    <x v="1"/>
    <x v="0"/>
    <x v="0"/>
    <n v="59"/>
    <x v="2"/>
    <x v="28"/>
    <x v="0"/>
    <x v="1"/>
    <s v="English"/>
    <x v="4"/>
    <x v="0"/>
    <x v="0"/>
    <x v="2"/>
    <x v="3"/>
    <s v="No"/>
    <m/>
  </r>
  <r>
    <n v="727"/>
    <x v="1"/>
    <x v="0"/>
    <x v="1"/>
    <x v="0"/>
    <x v="0"/>
    <x v="0"/>
    <x v="0"/>
    <x v="0"/>
    <x v="0"/>
    <x v="0"/>
    <x v="0"/>
    <x v="0"/>
    <x v="0"/>
    <x v="1"/>
    <n v="17"/>
    <x v="2"/>
    <x v="28"/>
    <x v="1"/>
    <x v="0"/>
    <s v="English, Spanish"/>
    <x v="5"/>
    <x v="7"/>
    <x v="0"/>
    <x v="2"/>
    <x v="3"/>
    <s v="Yes"/>
    <m/>
  </r>
  <r>
    <n v="728"/>
    <x v="0"/>
    <x v="0"/>
    <x v="1"/>
    <x v="0"/>
    <x v="0"/>
    <x v="0"/>
    <x v="0"/>
    <x v="0"/>
    <x v="0"/>
    <x v="0"/>
    <x v="0"/>
    <x v="1"/>
    <x v="0"/>
    <x v="0"/>
    <n v="60"/>
    <x v="0"/>
    <x v="159"/>
    <x v="1"/>
    <x v="1"/>
    <s v="English"/>
    <x v="5"/>
    <x v="7"/>
    <x v="2"/>
    <x v="2"/>
    <x v="3"/>
    <s v="No"/>
    <m/>
  </r>
  <r>
    <n v="729"/>
    <x v="0"/>
    <x v="0"/>
    <x v="1"/>
    <x v="1"/>
    <x v="0"/>
    <x v="1"/>
    <x v="0"/>
    <x v="0"/>
    <x v="0"/>
    <x v="0"/>
    <x v="0"/>
    <x v="1"/>
    <x v="0"/>
    <x v="0"/>
    <n v="53"/>
    <x v="0"/>
    <x v="55"/>
    <x v="2"/>
    <x v="0"/>
    <s v="English"/>
    <x v="4"/>
    <x v="3"/>
    <x v="4"/>
    <x v="1"/>
    <x v="3"/>
    <m/>
    <m/>
  </r>
  <r>
    <n v="730"/>
    <x v="0"/>
    <x v="0"/>
    <x v="1"/>
    <x v="0"/>
    <x v="1"/>
    <x v="1"/>
    <x v="0"/>
    <x v="0"/>
    <x v="0"/>
    <x v="0"/>
    <x v="0"/>
    <x v="1"/>
    <x v="0"/>
    <x v="0"/>
    <n v="64"/>
    <x v="0"/>
    <x v="80"/>
    <x v="1"/>
    <x v="0"/>
    <s v="English"/>
    <x v="2"/>
    <x v="4"/>
    <x v="2"/>
    <x v="1"/>
    <x v="3"/>
    <s v="No"/>
    <m/>
  </r>
  <r>
    <n v="731"/>
    <x v="1"/>
    <x v="0"/>
    <x v="0"/>
    <x v="1"/>
    <x v="0"/>
    <x v="0"/>
    <x v="0"/>
    <x v="0"/>
    <x v="1"/>
    <x v="0"/>
    <x v="0"/>
    <x v="0"/>
    <x v="0"/>
    <x v="0"/>
    <n v="20"/>
    <x v="2"/>
    <x v="76"/>
    <x v="1"/>
    <x v="1"/>
    <s v="English"/>
    <x v="4"/>
    <x v="7"/>
    <x v="5"/>
    <x v="2"/>
    <x v="3"/>
    <s v="Yes"/>
    <m/>
  </r>
  <r>
    <n v="732"/>
    <x v="1"/>
    <x v="0"/>
    <x v="1"/>
    <x v="1"/>
    <x v="0"/>
    <x v="0"/>
    <x v="0"/>
    <x v="0"/>
    <x v="0"/>
    <x v="0"/>
    <x v="0"/>
    <x v="1"/>
    <x v="0"/>
    <x v="0"/>
    <n v="39"/>
    <x v="2"/>
    <x v="28"/>
    <x v="2"/>
    <x v="1"/>
    <s v="English"/>
    <x v="5"/>
    <x v="7"/>
    <x v="1"/>
    <x v="2"/>
    <x v="3"/>
    <m/>
    <m/>
  </r>
  <r>
    <n v="733"/>
    <x v="1"/>
    <x v="0"/>
    <x v="1"/>
    <x v="1"/>
    <x v="0"/>
    <x v="0"/>
    <x v="0"/>
    <x v="0"/>
    <x v="0"/>
    <x v="0"/>
    <x v="1"/>
    <x v="1"/>
    <x v="0"/>
    <x v="0"/>
    <n v="47"/>
    <x v="2"/>
    <x v="57"/>
    <x v="1"/>
    <x v="2"/>
    <s v="English, Spanish"/>
    <x v="4"/>
    <x v="7"/>
    <x v="6"/>
    <x v="2"/>
    <x v="3"/>
    <s v="Yes"/>
    <m/>
  </r>
  <r>
    <n v="734"/>
    <x v="1"/>
    <x v="0"/>
    <x v="1"/>
    <x v="1"/>
    <x v="1"/>
    <x v="0"/>
    <x v="0"/>
    <x v="0"/>
    <x v="0"/>
    <x v="0"/>
    <x v="0"/>
    <x v="0"/>
    <x v="0"/>
    <x v="0"/>
    <n v="66"/>
    <x v="0"/>
    <x v="25"/>
    <x v="1"/>
    <x v="1"/>
    <s v="English"/>
    <x v="6"/>
    <x v="7"/>
    <x v="2"/>
    <x v="2"/>
    <x v="3"/>
    <s v="Yes"/>
    <m/>
  </r>
  <r>
    <n v="735"/>
    <x v="1"/>
    <x v="0"/>
    <x v="1"/>
    <x v="1"/>
    <x v="0"/>
    <x v="0"/>
    <x v="0"/>
    <x v="0"/>
    <x v="0"/>
    <x v="0"/>
    <x v="0"/>
    <x v="1"/>
    <x v="0"/>
    <x v="1"/>
    <n v="31"/>
    <x v="0"/>
    <x v="55"/>
    <x v="5"/>
    <x v="1"/>
    <s v="Chinese"/>
    <x v="4"/>
    <x v="1"/>
    <x v="0"/>
    <x v="1"/>
    <x v="3"/>
    <s v="Yes"/>
    <m/>
  </r>
  <r>
    <n v="736"/>
    <x v="1"/>
    <x v="0"/>
    <x v="1"/>
    <x v="0"/>
    <x v="0"/>
    <x v="0"/>
    <x v="1"/>
    <x v="0"/>
    <x v="0"/>
    <x v="0"/>
    <x v="0"/>
    <x v="1"/>
    <x v="0"/>
    <x v="1"/>
    <n v="42"/>
    <x v="0"/>
    <x v="83"/>
    <x v="1"/>
    <x v="1"/>
    <s v="English"/>
    <x v="0"/>
    <x v="7"/>
    <x v="0"/>
    <x v="2"/>
    <x v="3"/>
    <s v="Yes"/>
    <m/>
  </r>
  <r>
    <n v="737"/>
    <x v="1"/>
    <x v="0"/>
    <x v="1"/>
    <x v="0"/>
    <x v="0"/>
    <x v="0"/>
    <x v="0"/>
    <x v="0"/>
    <x v="0"/>
    <x v="0"/>
    <x v="0"/>
    <x v="0"/>
    <x v="0"/>
    <x v="1"/>
    <n v="28"/>
    <x v="0"/>
    <x v="80"/>
    <x v="1"/>
    <x v="1"/>
    <s v="English"/>
    <x v="6"/>
    <x v="3"/>
    <x v="6"/>
    <x v="2"/>
    <x v="3"/>
    <s v="Yes"/>
    <m/>
  </r>
  <r>
    <n v="738"/>
    <x v="1"/>
    <x v="0"/>
    <x v="1"/>
    <x v="1"/>
    <x v="0"/>
    <x v="0"/>
    <x v="0"/>
    <x v="0"/>
    <x v="0"/>
    <x v="0"/>
    <x v="0"/>
    <x v="1"/>
    <x v="0"/>
    <x v="0"/>
    <n v="57"/>
    <x v="0"/>
    <x v="140"/>
    <x v="1"/>
    <x v="1"/>
    <s v="English"/>
    <x v="6"/>
    <x v="7"/>
    <x v="0"/>
    <x v="2"/>
    <x v="3"/>
    <s v="Yes"/>
    <m/>
  </r>
  <r>
    <n v="739"/>
    <x v="1"/>
    <x v="0"/>
    <x v="1"/>
    <x v="1"/>
    <x v="0"/>
    <x v="1"/>
    <x v="0"/>
    <x v="0"/>
    <x v="0"/>
    <x v="0"/>
    <x v="0"/>
    <x v="0"/>
    <x v="0"/>
    <x v="1"/>
    <n v="57"/>
    <x v="0"/>
    <x v="10"/>
    <x v="1"/>
    <x v="1"/>
    <s v="English"/>
    <x v="2"/>
    <x v="6"/>
    <x v="0"/>
    <x v="2"/>
    <x v="3"/>
    <m/>
    <m/>
  </r>
  <r>
    <n v="740"/>
    <x v="1"/>
    <x v="0"/>
    <x v="1"/>
    <x v="1"/>
    <x v="0"/>
    <x v="1"/>
    <x v="0"/>
    <x v="0"/>
    <x v="0"/>
    <x v="0"/>
    <x v="0"/>
    <x v="1"/>
    <x v="0"/>
    <x v="0"/>
    <n v="30"/>
    <x v="0"/>
    <x v="5"/>
    <x v="2"/>
    <x v="2"/>
    <s v="English, Spanish"/>
    <x v="1"/>
    <x v="0"/>
    <x v="0"/>
    <x v="2"/>
    <x v="3"/>
    <s v="Yes"/>
    <m/>
  </r>
  <r>
    <n v="741"/>
    <x v="1"/>
    <x v="0"/>
    <x v="1"/>
    <x v="1"/>
    <x v="0"/>
    <x v="0"/>
    <x v="1"/>
    <x v="0"/>
    <x v="0"/>
    <x v="0"/>
    <x v="0"/>
    <x v="1"/>
    <x v="0"/>
    <x v="0"/>
    <n v="21"/>
    <x v="0"/>
    <x v="4"/>
    <x v="3"/>
    <x v="0"/>
    <s v="English, Spanish"/>
    <x v="4"/>
    <x v="4"/>
    <x v="0"/>
    <x v="2"/>
    <x v="3"/>
    <s v="Yes"/>
    <m/>
  </r>
  <r>
    <n v="742"/>
    <x v="1"/>
    <x v="0"/>
    <x v="1"/>
    <x v="1"/>
    <x v="0"/>
    <x v="0"/>
    <x v="0"/>
    <x v="0"/>
    <x v="0"/>
    <x v="1"/>
    <x v="0"/>
    <x v="1"/>
    <x v="0"/>
    <x v="1"/>
    <n v="61"/>
    <x v="0"/>
    <x v="165"/>
    <x v="1"/>
    <x v="1"/>
    <s v="English"/>
    <x v="5"/>
    <x v="4"/>
    <x v="0"/>
    <x v="2"/>
    <x v="3"/>
    <s v="Yes"/>
    <m/>
  </r>
  <r>
    <n v="743"/>
    <x v="1"/>
    <x v="0"/>
    <x v="1"/>
    <x v="1"/>
    <x v="0"/>
    <x v="0"/>
    <x v="0"/>
    <x v="0"/>
    <x v="0"/>
    <x v="0"/>
    <x v="0"/>
    <x v="1"/>
    <x v="0"/>
    <x v="0"/>
    <n v="50"/>
    <x v="0"/>
    <x v="23"/>
    <x v="0"/>
    <x v="0"/>
    <s v="English"/>
    <x v="5"/>
    <x v="7"/>
    <x v="6"/>
    <x v="2"/>
    <x v="3"/>
    <s v="Yes"/>
    <m/>
  </r>
  <r>
    <n v="744"/>
    <x v="1"/>
    <x v="0"/>
    <x v="0"/>
    <x v="0"/>
    <x v="1"/>
    <x v="1"/>
    <x v="0"/>
    <x v="0"/>
    <x v="1"/>
    <x v="1"/>
    <x v="0"/>
    <x v="0"/>
    <x v="0"/>
    <x v="0"/>
    <n v="66"/>
    <x v="0"/>
    <x v="5"/>
    <x v="0"/>
    <x v="0"/>
    <s v="English"/>
    <x v="0"/>
    <x v="0"/>
    <x v="2"/>
    <x v="2"/>
    <x v="3"/>
    <s v="Yes"/>
    <m/>
  </r>
  <r>
    <n v="745"/>
    <x v="1"/>
    <x v="1"/>
    <x v="1"/>
    <x v="1"/>
    <x v="1"/>
    <x v="0"/>
    <x v="1"/>
    <x v="0"/>
    <x v="0"/>
    <x v="1"/>
    <x v="0"/>
    <x v="0"/>
    <x v="0"/>
    <x v="0"/>
    <m/>
    <x v="0"/>
    <x v="3"/>
    <x v="0"/>
    <x v="1"/>
    <s v="English"/>
    <x v="3"/>
    <x v="2"/>
    <x v="2"/>
    <x v="2"/>
    <x v="3"/>
    <s v="Yes"/>
    <m/>
  </r>
  <r>
    <n v="746"/>
    <x v="1"/>
    <x v="0"/>
    <x v="0"/>
    <x v="1"/>
    <x v="0"/>
    <x v="0"/>
    <x v="0"/>
    <x v="0"/>
    <x v="0"/>
    <x v="1"/>
    <x v="0"/>
    <x v="1"/>
    <x v="1"/>
    <x v="0"/>
    <n v="29"/>
    <x v="0"/>
    <x v="13"/>
    <x v="5"/>
    <x v="1"/>
    <s v="English, Hindi"/>
    <x v="2"/>
    <x v="0"/>
    <x v="6"/>
    <x v="2"/>
    <x v="3"/>
    <s v="Yes"/>
    <m/>
  </r>
  <r>
    <n v="747"/>
    <x v="1"/>
    <x v="0"/>
    <x v="1"/>
    <x v="1"/>
    <x v="0"/>
    <x v="0"/>
    <x v="0"/>
    <x v="0"/>
    <x v="0"/>
    <x v="0"/>
    <x v="0"/>
    <x v="1"/>
    <x v="0"/>
    <x v="1"/>
    <n v="36"/>
    <x v="0"/>
    <x v="128"/>
    <x v="1"/>
    <x v="0"/>
    <s v="Farsi"/>
    <x v="0"/>
    <x v="7"/>
    <x v="0"/>
    <x v="1"/>
    <x v="3"/>
    <s v="Yes"/>
    <m/>
  </r>
  <r>
    <n v="748"/>
    <x v="1"/>
    <x v="0"/>
    <x v="0"/>
    <x v="0"/>
    <x v="1"/>
    <x v="0"/>
    <x v="0"/>
    <x v="0"/>
    <x v="0"/>
    <x v="0"/>
    <x v="0"/>
    <x v="1"/>
    <x v="0"/>
    <x v="1"/>
    <n v="64"/>
    <x v="0"/>
    <x v="112"/>
    <x v="5"/>
    <x v="1"/>
    <s v="Korean"/>
    <x v="2"/>
    <x v="7"/>
    <x v="6"/>
    <x v="2"/>
    <x v="3"/>
    <s v="Yes"/>
    <m/>
  </r>
  <r>
    <n v="749"/>
    <x v="1"/>
    <x v="0"/>
    <x v="0"/>
    <x v="0"/>
    <x v="1"/>
    <x v="0"/>
    <x v="0"/>
    <x v="0"/>
    <x v="0"/>
    <x v="0"/>
    <x v="0"/>
    <x v="0"/>
    <x v="0"/>
    <x v="0"/>
    <n v="63"/>
    <x v="0"/>
    <x v="112"/>
    <x v="5"/>
    <x v="1"/>
    <s v="Korean"/>
    <x v="3"/>
    <x v="3"/>
    <x v="6"/>
    <x v="2"/>
    <x v="3"/>
    <s v="Yes"/>
    <m/>
  </r>
  <r>
    <n v="750"/>
    <x v="0"/>
    <x v="0"/>
    <x v="0"/>
    <x v="0"/>
    <x v="1"/>
    <x v="1"/>
    <x v="0"/>
    <x v="0"/>
    <x v="0"/>
    <x v="0"/>
    <x v="0"/>
    <x v="0"/>
    <x v="0"/>
    <x v="0"/>
    <n v="60"/>
    <x v="0"/>
    <x v="83"/>
    <x v="1"/>
    <x v="2"/>
    <s v="Spanish"/>
    <x v="4"/>
    <x v="4"/>
    <x v="6"/>
    <x v="2"/>
    <x v="3"/>
    <m/>
    <m/>
  </r>
  <r>
    <n v="751"/>
    <x v="0"/>
    <x v="1"/>
    <x v="1"/>
    <x v="1"/>
    <x v="0"/>
    <x v="0"/>
    <x v="0"/>
    <x v="0"/>
    <x v="0"/>
    <x v="1"/>
    <x v="0"/>
    <x v="0"/>
    <x v="0"/>
    <x v="1"/>
    <n v="24"/>
    <x v="0"/>
    <x v="10"/>
    <x v="2"/>
    <x v="2"/>
    <s v="English, Spanish"/>
    <x v="0"/>
    <x v="7"/>
    <x v="0"/>
    <x v="2"/>
    <x v="3"/>
    <s v="Yes"/>
    <m/>
  </r>
  <r>
    <n v="752"/>
    <x v="1"/>
    <x v="0"/>
    <x v="0"/>
    <x v="1"/>
    <x v="0"/>
    <x v="0"/>
    <x v="0"/>
    <x v="0"/>
    <x v="0"/>
    <x v="0"/>
    <x v="0"/>
    <x v="0"/>
    <x v="0"/>
    <x v="1"/>
    <n v="53"/>
    <x v="0"/>
    <x v="7"/>
    <x v="1"/>
    <x v="1"/>
    <s v="English"/>
    <x v="0"/>
    <x v="6"/>
    <x v="0"/>
    <x v="2"/>
    <x v="3"/>
    <s v="Yes"/>
    <m/>
  </r>
  <r>
    <n v="753"/>
    <x v="1"/>
    <x v="0"/>
    <x v="1"/>
    <x v="0"/>
    <x v="0"/>
    <x v="0"/>
    <x v="0"/>
    <x v="0"/>
    <x v="0"/>
    <x v="0"/>
    <x v="0"/>
    <x v="1"/>
    <x v="1"/>
    <x v="1"/>
    <n v="19"/>
    <x v="0"/>
    <x v="159"/>
    <x v="1"/>
    <x v="1"/>
    <s v="English"/>
    <x v="6"/>
    <x v="0"/>
    <x v="0"/>
    <x v="2"/>
    <x v="3"/>
    <s v="Yes"/>
    <m/>
  </r>
  <r>
    <n v="754"/>
    <x v="1"/>
    <x v="0"/>
    <x v="0"/>
    <x v="0"/>
    <x v="0"/>
    <x v="0"/>
    <x v="0"/>
    <x v="0"/>
    <x v="0"/>
    <x v="0"/>
    <x v="0"/>
    <x v="0"/>
    <x v="1"/>
    <x v="0"/>
    <n v="24"/>
    <x v="0"/>
    <x v="7"/>
    <x v="1"/>
    <x v="1"/>
    <s v="English"/>
    <x v="5"/>
    <x v="4"/>
    <x v="0"/>
    <x v="2"/>
    <x v="3"/>
    <s v="Yes"/>
    <m/>
  </r>
  <r>
    <n v="755"/>
    <x v="0"/>
    <x v="0"/>
    <x v="1"/>
    <x v="1"/>
    <x v="1"/>
    <x v="0"/>
    <x v="0"/>
    <x v="0"/>
    <x v="0"/>
    <x v="0"/>
    <x v="0"/>
    <x v="0"/>
    <x v="0"/>
    <x v="1"/>
    <n v="30"/>
    <x v="0"/>
    <x v="132"/>
    <x v="1"/>
    <x v="0"/>
    <s v="English"/>
    <x v="6"/>
    <x v="4"/>
    <x v="6"/>
    <x v="2"/>
    <x v="3"/>
    <s v="Yes"/>
    <m/>
  </r>
  <r>
    <n v="756"/>
    <x v="1"/>
    <x v="0"/>
    <x v="1"/>
    <x v="0"/>
    <x v="0"/>
    <x v="1"/>
    <x v="0"/>
    <x v="0"/>
    <x v="0"/>
    <x v="0"/>
    <x v="0"/>
    <x v="1"/>
    <x v="0"/>
    <x v="0"/>
    <n v="32"/>
    <x v="0"/>
    <x v="22"/>
    <x v="2"/>
    <x v="2"/>
    <s v="English, Spanish"/>
    <x v="4"/>
    <x v="7"/>
    <x v="0"/>
    <x v="2"/>
    <x v="3"/>
    <s v="Yes"/>
    <m/>
  </r>
  <r>
    <n v="757"/>
    <x v="1"/>
    <x v="0"/>
    <x v="1"/>
    <x v="0"/>
    <x v="0"/>
    <x v="0"/>
    <x v="0"/>
    <x v="0"/>
    <x v="0"/>
    <x v="0"/>
    <x v="0"/>
    <x v="0"/>
    <x v="0"/>
    <x v="0"/>
    <n v="28"/>
    <x v="0"/>
    <x v="0"/>
    <x v="1"/>
    <x v="1"/>
    <s v="English"/>
    <x v="5"/>
    <x v="0"/>
    <x v="0"/>
    <x v="2"/>
    <x v="3"/>
    <s v="Yes"/>
    <m/>
  </r>
  <r>
    <n v="758"/>
    <x v="0"/>
    <x v="0"/>
    <x v="0"/>
    <x v="1"/>
    <x v="1"/>
    <x v="1"/>
    <x v="0"/>
    <x v="0"/>
    <x v="0"/>
    <x v="0"/>
    <x v="0"/>
    <x v="0"/>
    <x v="0"/>
    <x v="0"/>
    <n v="47"/>
    <x v="0"/>
    <x v="89"/>
    <x v="1"/>
    <x v="1"/>
    <s v="Chinese"/>
    <x v="6"/>
    <x v="2"/>
    <x v="6"/>
    <x v="2"/>
    <x v="3"/>
    <s v="Yes"/>
    <m/>
  </r>
  <r>
    <n v="759"/>
    <x v="1"/>
    <x v="0"/>
    <x v="1"/>
    <x v="1"/>
    <x v="0"/>
    <x v="0"/>
    <x v="0"/>
    <x v="0"/>
    <x v="0"/>
    <x v="0"/>
    <x v="0"/>
    <x v="1"/>
    <x v="0"/>
    <x v="0"/>
    <n v="54"/>
    <x v="0"/>
    <x v="88"/>
    <x v="1"/>
    <x v="1"/>
    <s v="English"/>
    <x v="6"/>
    <x v="0"/>
    <x v="4"/>
    <x v="2"/>
    <x v="3"/>
    <s v="Yes"/>
    <m/>
  </r>
  <r>
    <n v="760"/>
    <x v="0"/>
    <x v="0"/>
    <x v="1"/>
    <x v="1"/>
    <x v="0"/>
    <x v="0"/>
    <x v="0"/>
    <x v="0"/>
    <x v="0"/>
    <x v="1"/>
    <x v="0"/>
    <x v="1"/>
    <x v="0"/>
    <x v="0"/>
    <n v="52"/>
    <x v="0"/>
    <x v="6"/>
    <x v="1"/>
    <x v="1"/>
    <s v="English"/>
    <x v="6"/>
    <x v="7"/>
    <x v="0"/>
    <x v="2"/>
    <x v="3"/>
    <s v="Yes"/>
    <m/>
  </r>
  <r>
    <n v="761"/>
    <x v="1"/>
    <x v="0"/>
    <x v="1"/>
    <x v="0"/>
    <x v="0"/>
    <x v="0"/>
    <x v="0"/>
    <x v="0"/>
    <x v="0"/>
    <x v="0"/>
    <x v="0"/>
    <x v="1"/>
    <x v="0"/>
    <x v="1"/>
    <n v="54"/>
    <x v="0"/>
    <x v="117"/>
    <x v="1"/>
    <x v="1"/>
    <s v="English"/>
    <x v="6"/>
    <x v="7"/>
    <x v="6"/>
    <x v="2"/>
    <x v="3"/>
    <s v="Yes"/>
    <m/>
  </r>
  <r>
    <n v="762"/>
    <x v="1"/>
    <x v="0"/>
    <x v="1"/>
    <x v="1"/>
    <x v="0"/>
    <x v="0"/>
    <x v="0"/>
    <x v="0"/>
    <x v="0"/>
    <x v="0"/>
    <x v="0"/>
    <x v="0"/>
    <x v="0"/>
    <x v="0"/>
    <n v="48"/>
    <x v="0"/>
    <x v="117"/>
    <x v="1"/>
    <x v="1"/>
    <s v="English"/>
    <x v="5"/>
    <x v="3"/>
    <x v="6"/>
    <x v="2"/>
    <x v="3"/>
    <s v="Yes"/>
    <m/>
  </r>
  <r>
    <n v="763"/>
    <x v="1"/>
    <x v="0"/>
    <x v="1"/>
    <x v="0"/>
    <x v="1"/>
    <x v="1"/>
    <x v="0"/>
    <x v="0"/>
    <x v="0"/>
    <x v="0"/>
    <x v="0"/>
    <x v="1"/>
    <x v="1"/>
    <x v="0"/>
    <n v="52"/>
    <x v="0"/>
    <x v="116"/>
    <x v="1"/>
    <x v="1"/>
    <s v="English"/>
    <x v="6"/>
    <x v="4"/>
    <x v="0"/>
    <x v="2"/>
    <x v="3"/>
    <s v="Yes"/>
    <m/>
  </r>
  <r>
    <n v="764"/>
    <x v="0"/>
    <x v="0"/>
    <x v="0"/>
    <x v="0"/>
    <x v="0"/>
    <x v="0"/>
    <x v="0"/>
    <x v="0"/>
    <x v="0"/>
    <x v="0"/>
    <x v="0"/>
    <x v="0"/>
    <x v="0"/>
    <x v="0"/>
    <n v="51"/>
    <x v="2"/>
    <x v="50"/>
    <x v="1"/>
    <x v="1"/>
    <s v="English"/>
    <x v="6"/>
    <x v="7"/>
    <x v="6"/>
    <x v="2"/>
    <x v="3"/>
    <s v="Yes"/>
    <m/>
  </r>
  <r>
    <n v="765"/>
    <x v="1"/>
    <x v="0"/>
    <x v="1"/>
    <x v="0"/>
    <x v="1"/>
    <x v="1"/>
    <x v="0"/>
    <x v="0"/>
    <x v="0"/>
    <x v="0"/>
    <x v="0"/>
    <x v="1"/>
    <x v="0"/>
    <x v="0"/>
    <n v="52"/>
    <x v="0"/>
    <x v="93"/>
    <x v="1"/>
    <x v="1"/>
    <s v="English"/>
    <x v="6"/>
    <x v="7"/>
    <x v="6"/>
    <x v="2"/>
    <x v="3"/>
    <s v="Yes"/>
    <m/>
  </r>
  <r>
    <n v="766"/>
    <x v="1"/>
    <x v="0"/>
    <x v="1"/>
    <x v="1"/>
    <x v="0"/>
    <x v="0"/>
    <x v="0"/>
    <x v="0"/>
    <x v="0"/>
    <x v="0"/>
    <x v="0"/>
    <x v="1"/>
    <x v="0"/>
    <x v="1"/>
    <n v="49"/>
    <x v="0"/>
    <x v="116"/>
    <x v="1"/>
    <x v="0"/>
    <s v="English"/>
    <x v="5"/>
    <x v="7"/>
    <x v="6"/>
    <x v="2"/>
    <x v="3"/>
    <s v="Yes"/>
    <m/>
  </r>
  <r>
    <n v="767"/>
    <x v="1"/>
    <x v="0"/>
    <x v="1"/>
    <x v="0"/>
    <x v="0"/>
    <x v="0"/>
    <x v="0"/>
    <x v="0"/>
    <x v="0"/>
    <x v="0"/>
    <x v="0"/>
    <x v="1"/>
    <x v="1"/>
    <x v="0"/>
    <n v="47"/>
    <x v="0"/>
    <x v="14"/>
    <x v="1"/>
    <x v="1"/>
    <s v="English"/>
    <x v="6"/>
    <x v="7"/>
    <x v="5"/>
    <x v="2"/>
    <x v="3"/>
    <s v="Yes"/>
    <m/>
  </r>
  <r>
    <n v="768"/>
    <x v="1"/>
    <x v="0"/>
    <x v="0"/>
    <x v="1"/>
    <x v="0"/>
    <x v="0"/>
    <x v="0"/>
    <x v="0"/>
    <x v="0"/>
    <x v="0"/>
    <x v="0"/>
    <x v="0"/>
    <x v="0"/>
    <x v="1"/>
    <n v="64"/>
    <x v="2"/>
    <x v="58"/>
    <x v="1"/>
    <x v="0"/>
    <s v="English"/>
    <x v="6"/>
    <x v="1"/>
    <x v="2"/>
    <x v="2"/>
    <x v="3"/>
    <s v="Yes"/>
    <m/>
  </r>
  <r>
    <n v="769"/>
    <x v="1"/>
    <x v="0"/>
    <x v="1"/>
    <x v="1"/>
    <x v="0"/>
    <x v="0"/>
    <x v="0"/>
    <x v="0"/>
    <x v="0"/>
    <x v="0"/>
    <x v="0"/>
    <x v="1"/>
    <x v="0"/>
    <x v="1"/>
    <n v="74"/>
    <x v="0"/>
    <x v="2"/>
    <x v="1"/>
    <x v="0"/>
    <s v="English"/>
    <x v="5"/>
    <x v="7"/>
    <x v="2"/>
    <x v="2"/>
    <x v="3"/>
    <s v="No"/>
    <m/>
  </r>
  <r>
    <n v="770"/>
    <x v="1"/>
    <x v="0"/>
    <x v="1"/>
    <x v="1"/>
    <x v="0"/>
    <x v="0"/>
    <x v="0"/>
    <x v="0"/>
    <x v="0"/>
    <x v="0"/>
    <x v="0"/>
    <x v="1"/>
    <x v="0"/>
    <x v="1"/>
    <n v="80"/>
    <x v="0"/>
    <x v="17"/>
    <x v="1"/>
    <x v="1"/>
    <s v="English"/>
    <x v="0"/>
    <x v="3"/>
    <x v="6"/>
    <x v="2"/>
    <x v="3"/>
    <s v="Yes"/>
    <m/>
  </r>
  <r>
    <n v="771"/>
    <x v="1"/>
    <x v="0"/>
    <x v="1"/>
    <x v="1"/>
    <x v="0"/>
    <x v="0"/>
    <x v="0"/>
    <x v="0"/>
    <x v="0"/>
    <x v="0"/>
    <x v="0"/>
    <x v="1"/>
    <x v="0"/>
    <x v="1"/>
    <n v="89"/>
    <x v="0"/>
    <x v="10"/>
    <x v="1"/>
    <x v="1"/>
    <s v="English"/>
    <x v="3"/>
    <x v="7"/>
    <x v="2"/>
    <x v="0"/>
    <x v="3"/>
    <s v="No"/>
    <m/>
  </r>
  <r>
    <n v="772"/>
    <x v="1"/>
    <x v="0"/>
    <x v="1"/>
    <x v="0"/>
    <x v="0"/>
    <x v="0"/>
    <x v="0"/>
    <x v="0"/>
    <x v="0"/>
    <x v="0"/>
    <x v="0"/>
    <x v="0"/>
    <x v="0"/>
    <x v="0"/>
    <m/>
    <x v="0"/>
    <x v="137"/>
    <x v="1"/>
    <x v="1"/>
    <s v="English"/>
    <x v="6"/>
    <x v="1"/>
    <x v="0"/>
    <x v="2"/>
    <x v="3"/>
    <s v="Yes"/>
    <m/>
  </r>
  <r>
    <n v="773"/>
    <x v="1"/>
    <x v="0"/>
    <x v="1"/>
    <x v="0"/>
    <x v="0"/>
    <x v="0"/>
    <x v="0"/>
    <x v="0"/>
    <x v="0"/>
    <x v="0"/>
    <x v="0"/>
    <x v="0"/>
    <x v="0"/>
    <x v="1"/>
    <n v="76"/>
    <x v="0"/>
    <x v="17"/>
    <x v="1"/>
    <x v="1"/>
    <s v="English"/>
    <x v="6"/>
    <x v="0"/>
    <x v="2"/>
    <x v="2"/>
    <x v="3"/>
    <s v="Yes"/>
    <m/>
  </r>
  <r>
    <n v="774"/>
    <x v="1"/>
    <x v="0"/>
    <x v="1"/>
    <x v="0"/>
    <x v="0"/>
    <x v="0"/>
    <x v="0"/>
    <x v="0"/>
    <x v="0"/>
    <x v="1"/>
    <x v="0"/>
    <x v="1"/>
    <x v="1"/>
    <x v="0"/>
    <n v="75"/>
    <x v="0"/>
    <x v="2"/>
    <x v="12"/>
    <x v="2"/>
    <s v="English, Spanish"/>
    <x v="4"/>
    <x v="3"/>
    <x v="2"/>
    <x v="2"/>
    <x v="3"/>
    <s v="No"/>
    <m/>
  </r>
  <r>
    <n v="775"/>
    <x v="1"/>
    <x v="0"/>
    <x v="1"/>
    <x v="1"/>
    <x v="0"/>
    <x v="1"/>
    <x v="0"/>
    <x v="0"/>
    <x v="0"/>
    <x v="0"/>
    <x v="0"/>
    <x v="1"/>
    <x v="0"/>
    <x v="1"/>
    <n v="76"/>
    <x v="0"/>
    <x v="17"/>
    <x v="5"/>
    <x v="0"/>
    <s v="English, Hindi"/>
    <x v="1"/>
    <x v="6"/>
    <x v="2"/>
    <x v="2"/>
    <x v="3"/>
    <m/>
    <m/>
  </r>
  <r>
    <n v="776"/>
    <x v="1"/>
    <x v="0"/>
    <x v="1"/>
    <x v="1"/>
    <x v="1"/>
    <x v="0"/>
    <x v="0"/>
    <x v="0"/>
    <x v="0"/>
    <x v="0"/>
    <x v="0"/>
    <x v="1"/>
    <x v="0"/>
    <x v="0"/>
    <n v="74"/>
    <x v="2"/>
    <x v="47"/>
    <x v="1"/>
    <x v="1"/>
    <s v="English"/>
    <x v="5"/>
    <x v="0"/>
    <x v="2"/>
    <x v="2"/>
    <x v="3"/>
    <s v="Yes"/>
    <m/>
  </r>
  <r>
    <n v="777"/>
    <x v="1"/>
    <x v="0"/>
    <x v="1"/>
    <x v="0"/>
    <x v="0"/>
    <x v="0"/>
    <x v="0"/>
    <x v="0"/>
    <x v="0"/>
    <x v="0"/>
    <x v="0"/>
    <x v="1"/>
    <x v="0"/>
    <x v="1"/>
    <n v="53"/>
    <x v="0"/>
    <x v="117"/>
    <x v="1"/>
    <x v="1"/>
    <s v="English"/>
    <x v="6"/>
    <x v="4"/>
    <x v="0"/>
    <x v="2"/>
    <x v="3"/>
    <s v="Yes"/>
    <m/>
  </r>
  <r>
    <n v="778"/>
    <x v="1"/>
    <x v="0"/>
    <x v="1"/>
    <x v="0"/>
    <x v="0"/>
    <x v="0"/>
    <x v="0"/>
    <x v="0"/>
    <x v="0"/>
    <x v="0"/>
    <x v="0"/>
    <x v="0"/>
    <x v="0"/>
    <x v="0"/>
    <n v="45"/>
    <x v="0"/>
    <x v="147"/>
    <x v="1"/>
    <x v="1"/>
    <s v="English"/>
    <x v="3"/>
    <x v="4"/>
    <x v="0"/>
    <x v="2"/>
    <x v="3"/>
    <s v="Yes"/>
    <m/>
  </r>
  <r>
    <n v="779"/>
    <x v="0"/>
    <x v="1"/>
    <x v="1"/>
    <x v="1"/>
    <x v="1"/>
    <x v="0"/>
    <x v="0"/>
    <x v="0"/>
    <x v="0"/>
    <x v="0"/>
    <x v="0"/>
    <x v="1"/>
    <x v="0"/>
    <x v="0"/>
    <m/>
    <x v="0"/>
    <x v="7"/>
    <x v="1"/>
    <x v="0"/>
    <s v="English"/>
    <x v="2"/>
    <x v="7"/>
    <x v="2"/>
    <x v="2"/>
    <x v="3"/>
    <m/>
    <m/>
  </r>
  <r>
    <n v="780"/>
    <x v="1"/>
    <x v="0"/>
    <x v="0"/>
    <x v="1"/>
    <x v="0"/>
    <x v="0"/>
    <x v="0"/>
    <x v="0"/>
    <x v="0"/>
    <x v="0"/>
    <x v="0"/>
    <x v="0"/>
    <x v="0"/>
    <x v="1"/>
    <n v="54"/>
    <x v="2"/>
    <x v="98"/>
    <x v="1"/>
    <x v="1"/>
    <s v="English"/>
    <x v="2"/>
    <x v="0"/>
    <x v="4"/>
    <x v="2"/>
    <x v="3"/>
    <s v="Yes"/>
    <m/>
  </r>
  <r>
    <n v="781"/>
    <x v="1"/>
    <x v="0"/>
    <x v="1"/>
    <x v="0"/>
    <x v="0"/>
    <x v="1"/>
    <x v="0"/>
    <x v="0"/>
    <x v="0"/>
    <x v="0"/>
    <x v="0"/>
    <x v="0"/>
    <x v="0"/>
    <x v="0"/>
    <n v="82"/>
    <x v="2"/>
    <x v="169"/>
    <x v="1"/>
    <x v="1"/>
    <s v="English"/>
    <x v="5"/>
    <x v="2"/>
    <x v="2"/>
    <x v="2"/>
    <x v="3"/>
    <s v="Yes"/>
    <m/>
  </r>
  <r>
    <n v="782"/>
    <x v="1"/>
    <x v="0"/>
    <x v="1"/>
    <x v="0"/>
    <x v="0"/>
    <x v="0"/>
    <x v="0"/>
    <x v="0"/>
    <x v="0"/>
    <x v="0"/>
    <x v="0"/>
    <x v="0"/>
    <x v="0"/>
    <x v="1"/>
    <n v="77"/>
    <x v="2"/>
    <x v="169"/>
    <x v="2"/>
    <x v="1"/>
    <s v="English"/>
    <x v="5"/>
    <x v="0"/>
    <x v="2"/>
    <x v="2"/>
    <x v="3"/>
    <s v="Yes"/>
    <m/>
  </r>
  <r>
    <n v="783"/>
    <x v="1"/>
    <x v="0"/>
    <x v="0"/>
    <x v="1"/>
    <x v="0"/>
    <x v="0"/>
    <x v="0"/>
    <x v="0"/>
    <x v="0"/>
    <x v="0"/>
    <x v="0"/>
    <x v="1"/>
    <x v="0"/>
    <x v="0"/>
    <n v="56"/>
    <x v="2"/>
    <x v="170"/>
    <x v="1"/>
    <x v="1"/>
    <s v="English"/>
    <x v="0"/>
    <x v="7"/>
    <x v="6"/>
    <x v="1"/>
    <x v="3"/>
    <m/>
    <m/>
  </r>
  <r>
    <n v="784"/>
    <x v="1"/>
    <x v="0"/>
    <x v="1"/>
    <x v="0"/>
    <x v="1"/>
    <x v="1"/>
    <x v="0"/>
    <x v="0"/>
    <x v="0"/>
    <x v="0"/>
    <x v="0"/>
    <x v="0"/>
    <x v="0"/>
    <x v="0"/>
    <n v="67"/>
    <x v="2"/>
    <x v="169"/>
    <x v="1"/>
    <x v="1"/>
    <s v="English"/>
    <x v="3"/>
    <x v="7"/>
    <x v="2"/>
    <x v="2"/>
    <x v="3"/>
    <s v="Yes"/>
    <m/>
  </r>
  <r>
    <n v="785"/>
    <x v="0"/>
    <x v="0"/>
    <x v="1"/>
    <x v="1"/>
    <x v="0"/>
    <x v="0"/>
    <x v="0"/>
    <x v="0"/>
    <x v="0"/>
    <x v="0"/>
    <x v="0"/>
    <x v="0"/>
    <x v="0"/>
    <x v="1"/>
    <n v="65"/>
    <x v="2"/>
    <x v="171"/>
    <x v="1"/>
    <x v="1"/>
    <s v="English"/>
    <x v="3"/>
    <x v="3"/>
    <x v="2"/>
    <x v="2"/>
    <x v="3"/>
    <s v="Yes"/>
    <m/>
  </r>
  <r>
    <n v="786"/>
    <x v="1"/>
    <x v="0"/>
    <x v="1"/>
    <x v="1"/>
    <x v="0"/>
    <x v="0"/>
    <x v="0"/>
    <x v="0"/>
    <x v="0"/>
    <x v="0"/>
    <x v="0"/>
    <x v="1"/>
    <x v="0"/>
    <x v="0"/>
    <n v="60"/>
    <x v="2"/>
    <x v="170"/>
    <x v="1"/>
    <x v="1"/>
    <s v="English"/>
    <x v="6"/>
    <x v="4"/>
    <x v="2"/>
    <x v="2"/>
    <x v="3"/>
    <s v="Yes"/>
    <m/>
  </r>
  <r>
    <n v="787"/>
    <x v="1"/>
    <x v="0"/>
    <x v="1"/>
    <x v="1"/>
    <x v="0"/>
    <x v="0"/>
    <x v="0"/>
    <x v="0"/>
    <x v="0"/>
    <x v="1"/>
    <x v="0"/>
    <x v="0"/>
    <x v="0"/>
    <x v="1"/>
    <n v="27"/>
    <x v="2"/>
    <x v="170"/>
    <x v="1"/>
    <x v="1"/>
    <s v="English"/>
    <x v="0"/>
    <x v="7"/>
    <x v="0"/>
    <x v="2"/>
    <x v="3"/>
    <s v="Yes"/>
    <m/>
  </r>
  <r>
    <n v="788"/>
    <x v="1"/>
    <x v="0"/>
    <x v="1"/>
    <x v="1"/>
    <x v="1"/>
    <x v="0"/>
    <x v="0"/>
    <x v="0"/>
    <x v="0"/>
    <x v="0"/>
    <x v="0"/>
    <x v="1"/>
    <x v="0"/>
    <x v="0"/>
    <n v="75"/>
    <x v="2"/>
    <x v="172"/>
    <x v="1"/>
    <x v="1"/>
    <s v="English"/>
    <x v="5"/>
    <x v="7"/>
    <x v="2"/>
    <x v="2"/>
    <x v="3"/>
    <s v="No"/>
    <m/>
  </r>
  <r>
    <n v="789"/>
    <x v="1"/>
    <x v="0"/>
    <x v="1"/>
    <x v="1"/>
    <x v="1"/>
    <x v="1"/>
    <x v="0"/>
    <x v="0"/>
    <x v="1"/>
    <x v="1"/>
    <x v="0"/>
    <x v="0"/>
    <x v="0"/>
    <x v="1"/>
    <n v="61"/>
    <x v="2"/>
    <x v="173"/>
    <x v="1"/>
    <x v="1"/>
    <s v="English"/>
    <x v="6"/>
    <x v="7"/>
    <x v="0"/>
    <x v="2"/>
    <x v="3"/>
    <s v="Yes"/>
    <m/>
  </r>
  <r>
    <n v="790"/>
    <x v="1"/>
    <x v="0"/>
    <x v="1"/>
    <x v="1"/>
    <x v="0"/>
    <x v="0"/>
    <x v="0"/>
    <x v="0"/>
    <x v="0"/>
    <x v="0"/>
    <x v="0"/>
    <x v="1"/>
    <x v="0"/>
    <x v="1"/>
    <n v="79"/>
    <x v="2"/>
    <x v="174"/>
    <x v="1"/>
    <x v="1"/>
    <s v="English"/>
    <x v="4"/>
    <x v="7"/>
    <x v="2"/>
    <x v="2"/>
    <x v="3"/>
    <s v="Yes"/>
    <m/>
  </r>
  <r>
    <n v="791"/>
    <x v="0"/>
    <x v="0"/>
    <x v="1"/>
    <x v="0"/>
    <x v="1"/>
    <x v="1"/>
    <x v="0"/>
    <x v="0"/>
    <x v="0"/>
    <x v="0"/>
    <x v="0"/>
    <x v="1"/>
    <x v="0"/>
    <x v="0"/>
    <n v="64"/>
    <x v="2"/>
    <x v="170"/>
    <x v="1"/>
    <x v="1"/>
    <m/>
    <x v="0"/>
    <x v="1"/>
    <x v="0"/>
    <x v="2"/>
    <x v="3"/>
    <s v="Yes"/>
    <m/>
  </r>
  <r>
    <n v="792"/>
    <x v="1"/>
    <x v="0"/>
    <x v="1"/>
    <x v="1"/>
    <x v="0"/>
    <x v="0"/>
    <x v="0"/>
    <x v="0"/>
    <x v="0"/>
    <x v="0"/>
    <x v="0"/>
    <x v="1"/>
    <x v="0"/>
    <x v="0"/>
    <n v="62"/>
    <x v="2"/>
    <x v="170"/>
    <x v="1"/>
    <x v="1"/>
    <s v="English"/>
    <x v="5"/>
    <x v="7"/>
    <x v="0"/>
    <x v="2"/>
    <x v="3"/>
    <s v="Yes"/>
    <m/>
  </r>
  <r>
    <n v="793"/>
    <x v="0"/>
    <x v="0"/>
    <x v="1"/>
    <x v="1"/>
    <x v="0"/>
    <x v="0"/>
    <x v="0"/>
    <x v="0"/>
    <x v="0"/>
    <x v="0"/>
    <x v="0"/>
    <x v="1"/>
    <x v="0"/>
    <x v="0"/>
    <n v="69"/>
    <x v="2"/>
    <x v="102"/>
    <x v="1"/>
    <x v="0"/>
    <s v="English"/>
    <x v="3"/>
    <x v="3"/>
    <x v="2"/>
    <x v="2"/>
    <x v="3"/>
    <s v="Yes"/>
    <m/>
  </r>
  <r>
    <n v="794"/>
    <x v="1"/>
    <x v="0"/>
    <x v="1"/>
    <x v="1"/>
    <x v="0"/>
    <x v="0"/>
    <x v="0"/>
    <x v="0"/>
    <x v="0"/>
    <x v="0"/>
    <x v="0"/>
    <x v="0"/>
    <x v="0"/>
    <x v="0"/>
    <n v="74"/>
    <x v="2"/>
    <x v="170"/>
    <x v="1"/>
    <x v="1"/>
    <s v="English"/>
    <x v="3"/>
    <x v="6"/>
    <x v="2"/>
    <x v="2"/>
    <x v="3"/>
    <s v="Yes"/>
    <m/>
  </r>
  <r>
    <n v="795"/>
    <x v="1"/>
    <x v="0"/>
    <x v="1"/>
    <x v="0"/>
    <x v="1"/>
    <x v="1"/>
    <x v="0"/>
    <x v="0"/>
    <x v="0"/>
    <x v="0"/>
    <x v="0"/>
    <x v="1"/>
    <x v="0"/>
    <x v="0"/>
    <n v="74"/>
    <x v="2"/>
    <x v="173"/>
    <x v="1"/>
    <x v="0"/>
    <s v="English"/>
    <x v="3"/>
    <x v="0"/>
    <x v="2"/>
    <x v="2"/>
    <x v="3"/>
    <s v="Yes"/>
    <m/>
  </r>
  <r>
    <n v="796"/>
    <x v="1"/>
    <x v="0"/>
    <x v="1"/>
    <x v="1"/>
    <x v="1"/>
    <x v="0"/>
    <x v="0"/>
    <x v="0"/>
    <x v="0"/>
    <x v="0"/>
    <x v="0"/>
    <x v="1"/>
    <x v="0"/>
    <x v="0"/>
    <n v="84"/>
    <x v="2"/>
    <x v="102"/>
    <x v="1"/>
    <x v="1"/>
    <s v="English"/>
    <x v="5"/>
    <x v="4"/>
    <x v="2"/>
    <x v="2"/>
    <x v="3"/>
    <s v="Yes"/>
    <m/>
  </r>
  <r>
    <n v="797"/>
    <x v="1"/>
    <x v="0"/>
    <x v="1"/>
    <x v="1"/>
    <x v="0"/>
    <x v="0"/>
    <x v="0"/>
    <x v="0"/>
    <x v="0"/>
    <x v="0"/>
    <x v="0"/>
    <x v="1"/>
    <x v="0"/>
    <x v="1"/>
    <n v="64"/>
    <x v="2"/>
    <x v="170"/>
    <x v="1"/>
    <x v="0"/>
    <s v="English"/>
    <x v="3"/>
    <x v="4"/>
    <x v="2"/>
    <x v="2"/>
    <x v="3"/>
    <s v="No"/>
    <m/>
  </r>
  <r>
    <n v="798"/>
    <x v="1"/>
    <x v="0"/>
    <x v="1"/>
    <x v="1"/>
    <x v="0"/>
    <x v="0"/>
    <x v="0"/>
    <x v="0"/>
    <x v="0"/>
    <x v="0"/>
    <x v="0"/>
    <x v="0"/>
    <x v="0"/>
    <x v="1"/>
    <n v="98"/>
    <x v="2"/>
    <x v="171"/>
    <x v="1"/>
    <x v="1"/>
    <s v="English"/>
    <x v="2"/>
    <x v="7"/>
    <x v="2"/>
    <x v="2"/>
    <x v="3"/>
    <s v="No"/>
    <m/>
  </r>
  <r>
    <n v="799"/>
    <x v="1"/>
    <x v="0"/>
    <x v="1"/>
    <x v="1"/>
    <x v="0"/>
    <x v="0"/>
    <x v="0"/>
    <x v="0"/>
    <x v="0"/>
    <x v="1"/>
    <x v="0"/>
    <x v="0"/>
    <x v="0"/>
    <x v="1"/>
    <n v="72"/>
    <x v="2"/>
    <x v="171"/>
    <x v="1"/>
    <x v="1"/>
    <s v="English"/>
    <x v="5"/>
    <x v="0"/>
    <x v="2"/>
    <x v="2"/>
    <x v="3"/>
    <s v="Yes"/>
    <m/>
  </r>
  <r>
    <n v="800"/>
    <x v="1"/>
    <x v="0"/>
    <x v="1"/>
    <x v="1"/>
    <x v="0"/>
    <x v="0"/>
    <x v="0"/>
    <x v="0"/>
    <x v="0"/>
    <x v="1"/>
    <x v="0"/>
    <x v="1"/>
    <x v="0"/>
    <x v="1"/>
    <n v="63"/>
    <x v="2"/>
    <x v="171"/>
    <x v="1"/>
    <x v="1"/>
    <s v="English"/>
    <x v="4"/>
    <x v="2"/>
    <x v="2"/>
    <x v="2"/>
    <x v="3"/>
    <s v="Yes"/>
    <m/>
  </r>
  <r>
    <n v="801"/>
    <x v="1"/>
    <x v="1"/>
    <x v="1"/>
    <x v="1"/>
    <x v="0"/>
    <x v="1"/>
    <x v="0"/>
    <x v="0"/>
    <x v="0"/>
    <x v="1"/>
    <x v="0"/>
    <x v="1"/>
    <x v="0"/>
    <x v="0"/>
    <n v="78"/>
    <x v="2"/>
    <x v="170"/>
    <x v="1"/>
    <x v="1"/>
    <s v="English"/>
    <x v="5"/>
    <x v="0"/>
    <x v="2"/>
    <x v="1"/>
    <x v="3"/>
    <s v="Yes"/>
    <m/>
  </r>
  <r>
    <n v="802"/>
    <x v="1"/>
    <x v="0"/>
    <x v="1"/>
    <x v="1"/>
    <x v="0"/>
    <x v="0"/>
    <x v="0"/>
    <x v="0"/>
    <x v="0"/>
    <x v="0"/>
    <x v="0"/>
    <x v="1"/>
    <x v="0"/>
    <x v="0"/>
    <n v="81"/>
    <x v="2"/>
    <x v="169"/>
    <x v="7"/>
    <x v="1"/>
    <s v="English"/>
    <x v="4"/>
    <x v="7"/>
    <x v="2"/>
    <x v="2"/>
    <x v="3"/>
    <m/>
    <m/>
  </r>
  <r>
    <n v="803"/>
    <x v="1"/>
    <x v="0"/>
    <x v="0"/>
    <x v="1"/>
    <x v="0"/>
    <x v="0"/>
    <x v="1"/>
    <x v="0"/>
    <x v="0"/>
    <x v="0"/>
    <x v="0"/>
    <x v="1"/>
    <x v="0"/>
    <x v="0"/>
    <n v="83"/>
    <x v="2"/>
    <x v="170"/>
    <x v="1"/>
    <x v="0"/>
    <s v="English"/>
    <x v="1"/>
    <x v="7"/>
    <x v="2"/>
    <x v="2"/>
    <x v="3"/>
    <s v="Yes"/>
    <m/>
  </r>
  <r>
    <n v="804"/>
    <x v="1"/>
    <x v="0"/>
    <x v="1"/>
    <x v="0"/>
    <x v="0"/>
    <x v="0"/>
    <x v="0"/>
    <x v="0"/>
    <x v="0"/>
    <x v="0"/>
    <x v="0"/>
    <x v="1"/>
    <x v="0"/>
    <x v="0"/>
    <n v="72"/>
    <x v="2"/>
    <x v="175"/>
    <x v="1"/>
    <x v="1"/>
    <s v="English"/>
    <x v="4"/>
    <x v="6"/>
    <x v="2"/>
    <x v="2"/>
    <x v="3"/>
    <s v="Yes"/>
    <m/>
  </r>
  <r>
    <n v="805"/>
    <x v="1"/>
    <x v="0"/>
    <x v="1"/>
    <x v="0"/>
    <x v="1"/>
    <x v="0"/>
    <x v="0"/>
    <x v="0"/>
    <x v="0"/>
    <x v="0"/>
    <x v="0"/>
    <x v="1"/>
    <x v="0"/>
    <x v="0"/>
    <n v="86"/>
    <x v="2"/>
    <x v="174"/>
    <x v="1"/>
    <x v="1"/>
    <s v="English"/>
    <x v="4"/>
    <x v="6"/>
    <x v="2"/>
    <x v="2"/>
    <x v="3"/>
    <s v="No"/>
    <m/>
  </r>
  <r>
    <n v="806"/>
    <x v="1"/>
    <x v="0"/>
    <x v="1"/>
    <x v="1"/>
    <x v="0"/>
    <x v="1"/>
    <x v="0"/>
    <x v="1"/>
    <x v="0"/>
    <x v="0"/>
    <x v="0"/>
    <x v="1"/>
    <x v="0"/>
    <x v="0"/>
    <n v="78"/>
    <x v="2"/>
    <x v="175"/>
    <x v="1"/>
    <x v="1"/>
    <s v="English"/>
    <x v="2"/>
    <x v="0"/>
    <x v="2"/>
    <x v="2"/>
    <x v="3"/>
    <s v="No"/>
    <m/>
  </r>
  <r>
    <n v="807"/>
    <x v="1"/>
    <x v="0"/>
    <x v="1"/>
    <x v="0"/>
    <x v="1"/>
    <x v="1"/>
    <x v="0"/>
    <x v="0"/>
    <x v="0"/>
    <x v="0"/>
    <x v="0"/>
    <x v="0"/>
    <x v="0"/>
    <x v="0"/>
    <n v="83"/>
    <x v="2"/>
    <x v="102"/>
    <x v="1"/>
    <x v="0"/>
    <s v="English"/>
    <x v="6"/>
    <x v="4"/>
    <x v="2"/>
    <x v="2"/>
    <x v="3"/>
    <m/>
    <m/>
  </r>
  <r>
    <n v="808"/>
    <x v="1"/>
    <x v="0"/>
    <x v="1"/>
    <x v="1"/>
    <x v="1"/>
    <x v="0"/>
    <x v="0"/>
    <x v="0"/>
    <x v="0"/>
    <x v="0"/>
    <x v="0"/>
    <x v="0"/>
    <x v="0"/>
    <x v="1"/>
    <n v="85"/>
    <x v="2"/>
    <x v="102"/>
    <x v="1"/>
    <x v="1"/>
    <s v="English"/>
    <x v="6"/>
    <x v="4"/>
    <x v="2"/>
    <x v="2"/>
    <x v="3"/>
    <s v="No"/>
    <m/>
  </r>
  <r>
    <n v="809"/>
    <x v="1"/>
    <x v="0"/>
    <x v="1"/>
    <x v="1"/>
    <x v="1"/>
    <x v="0"/>
    <x v="0"/>
    <x v="0"/>
    <x v="0"/>
    <x v="0"/>
    <x v="0"/>
    <x v="0"/>
    <x v="0"/>
    <x v="1"/>
    <n v="91"/>
    <x v="2"/>
    <x v="102"/>
    <x v="1"/>
    <x v="1"/>
    <s v="English"/>
    <x v="6"/>
    <x v="7"/>
    <x v="2"/>
    <x v="2"/>
    <x v="3"/>
    <s v="No"/>
    <m/>
  </r>
  <r>
    <n v="810"/>
    <x v="0"/>
    <x v="0"/>
    <x v="1"/>
    <x v="1"/>
    <x v="1"/>
    <x v="0"/>
    <x v="0"/>
    <x v="0"/>
    <x v="0"/>
    <x v="0"/>
    <x v="0"/>
    <x v="0"/>
    <x v="0"/>
    <x v="0"/>
    <n v="94"/>
    <x v="2"/>
    <x v="102"/>
    <x v="1"/>
    <x v="1"/>
    <s v="English"/>
    <x v="2"/>
    <x v="0"/>
    <x v="2"/>
    <x v="2"/>
    <x v="3"/>
    <s v="Yes"/>
    <m/>
  </r>
  <r>
    <n v="811"/>
    <x v="1"/>
    <x v="0"/>
    <x v="1"/>
    <x v="1"/>
    <x v="0"/>
    <x v="1"/>
    <x v="0"/>
    <x v="0"/>
    <x v="1"/>
    <x v="1"/>
    <x v="0"/>
    <x v="0"/>
    <x v="0"/>
    <x v="0"/>
    <n v="85"/>
    <x v="2"/>
    <x v="102"/>
    <x v="1"/>
    <x v="1"/>
    <s v="English"/>
    <x v="4"/>
    <x v="2"/>
    <x v="2"/>
    <x v="2"/>
    <x v="3"/>
    <s v="No"/>
    <m/>
  </r>
  <r>
    <n v="812"/>
    <x v="1"/>
    <x v="0"/>
    <x v="1"/>
    <x v="1"/>
    <x v="1"/>
    <x v="0"/>
    <x v="0"/>
    <x v="0"/>
    <x v="0"/>
    <x v="1"/>
    <x v="0"/>
    <x v="1"/>
    <x v="0"/>
    <x v="1"/>
    <n v="85"/>
    <x v="2"/>
    <x v="102"/>
    <x v="1"/>
    <x v="1"/>
    <s v="English"/>
    <x v="6"/>
    <x v="0"/>
    <x v="2"/>
    <x v="2"/>
    <x v="3"/>
    <s v="No"/>
    <m/>
  </r>
  <r>
    <n v="813"/>
    <x v="0"/>
    <x v="0"/>
    <x v="1"/>
    <x v="1"/>
    <x v="0"/>
    <x v="0"/>
    <x v="0"/>
    <x v="0"/>
    <x v="0"/>
    <x v="0"/>
    <x v="0"/>
    <x v="1"/>
    <x v="1"/>
    <x v="0"/>
    <n v="88"/>
    <x v="2"/>
    <x v="102"/>
    <x v="1"/>
    <x v="1"/>
    <s v="English"/>
    <x v="5"/>
    <x v="7"/>
    <x v="2"/>
    <x v="2"/>
    <x v="3"/>
    <s v="No"/>
    <m/>
  </r>
  <r>
    <n v="814"/>
    <x v="0"/>
    <x v="0"/>
    <x v="1"/>
    <x v="0"/>
    <x v="1"/>
    <x v="1"/>
    <x v="0"/>
    <x v="0"/>
    <x v="0"/>
    <x v="0"/>
    <x v="0"/>
    <x v="1"/>
    <x v="0"/>
    <x v="1"/>
    <n v="86"/>
    <x v="2"/>
    <x v="102"/>
    <x v="1"/>
    <x v="1"/>
    <s v="English"/>
    <x v="0"/>
    <x v="7"/>
    <x v="2"/>
    <x v="2"/>
    <x v="3"/>
    <s v="No"/>
    <m/>
  </r>
  <r>
    <n v="815"/>
    <x v="1"/>
    <x v="0"/>
    <x v="1"/>
    <x v="1"/>
    <x v="0"/>
    <x v="0"/>
    <x v="0"/>
    <x v="1"/>
    <x v="0"/>
    <x v="0"/>
    <x v="0"/>
    <x v="0"/>
    <x v="0"/>
    <x v="0"/>
    <n v="85"/>
    <x v="2"/>
    <x v="102"/>
    <x v="1"/>
    <x v="1"/>
    <s v="English"/>
    <x v="5"/>
    <x v="3"/>
    <x v="2"/>
    <x v="2"/>
    <x v="3"/>
    <s v="No"/>
    <m/>
  </r>
  <r>
    <n v="816"/>
    <x v="1"/>
    <x v="0"/>
    <x v="1"/>
    <x v="0"/>
    <x v="1"/>
    <x v="0"/>
    <x v="0"/>
    <x v="0"/>
    <x v="0"/>
    <x v="0"/>
    <x v="0"/>
    <x v="0"/>
    <x v="0"/>
    <x v="0"/>
    <n v="82"/>
    <x v="2"/>
    <x v="102"/>
    <x v="1"/>
    <x v="1"/>
    <s v="English"/>
    <x v="4"/>
    <x v="4"/>
    <x v="2"/>
    <x v="2"/>
    <x v="3"/>
    <s v="No"/>
    <m/>
  </r>
  <r>
    <n v="817"/>
    <x v="1"/>
    <x v="0"/>
    <x v="1"/>
    <x v="1"/>
    <x v="0"/>
    <x v="0"/>
    <x v="0"/>
    <x v="0"/>
    <x v="0"/>
    <x v="1"/>
    <x v="0"/>
    <x v="1"/>
    <x v="0"/>
    <x v="0"/>
    <n v="82"/>
    <x v="2"/>
    <x v="102"/>
    <x v="1"/>
    <x v="0"/>
    <s v="English"/>
    <x v="5"/>
    <x v="7"/>
    <x v="2"/>
    <x v="2"/>
    <x v="3"/>
    <s v="No"/>
    <m/>
  </r>
  <r>
    <n v="818"/>
    <x v="1"/>
    <x v="0"/>
    <x v="0"/>
    <x v="1"/>
    <x v="1"/>
    <x v="0"/>
    <x v="0"/>
    <x v="0"/>
    <x v="0"/>
    <x v="0"/>
    <x v="0"/>
    <x v="0"/>
    <x v="0"/>
    <x v="1"/>
    <n v="82"/>
    <x v="2"/>
    <x v="102"/>
    <x v="1"/>
    <x v="1"/>
    <s v="English"/>
    <x v="6"/>
    <x v="7"/>
    <x v="2"/>
    <x v="2"/>
    <x v="3"/>
    <s v="No"/>
    <m/>
  </r>
  <r>
    <n v="819"/>
    <x v="1"/>
    <x v="0"/>
    <x v="1"/>
    <x v="1"/>
    <x v="1"/>
    <x v="1"/>
    <x v="0"/>
    <x v="0"/>
    <x v="0"/>
    <x v="0"/>
    <x v="0"/>
    <x v="1"/>
    <x v="0"/>
    <x v="0"/>
    <n v="87"/>
    <x v="2"/>
    <x v="102"/>
    <x v="1"/>
    <x v="1"/>
    <s v="English"/>
    <x v="0"/>
    <x v="7"/>
    <x v="2"/>
    <x v="2"/>
    <x v="3"/>
    <s v="No"/>
    <m/>
  </r>
  <r>
    <n v="820"/>
    <x v="1"/>
    <x v="0"/>
    <x v="1"/>
    <x v="1"/>
    <x v="1"/>
    <x v="0"/>
    <x v="0"/>
    <x v="0"/>
    <x v="0"/>
    <x v="0"/>
    <x v="0"/>
    <x v="0"/>
    <x v="0"/>
    <x v="1"/>
    <n v="86"/>
    <x v="2"/>
    <x v="102"/>
    <x v="1"/>
    <x v="1"/>
    <s v="English"/>
    <x v="0"/>
    <x v="7"/>
    <x v="2"/>
    <x v="2"/>
    <x v="3"/>
    <s v="No"/>
    <m/>
  </r>
  <r>
    <n v="821"/>
    <x v="1"/>
    <x v="0"/>
    <x v="1"/>
    <x v="1"/>
    <x v="0"/>
    <x v="0"/>
    <x v="0"/>
    <x v="0"/>
    <x v="0"/>
    <x v="0"/>
    <x v="0"/>
    <x v="0"/>
    <x v="0"/>
    <x v="0"/>
    <n v="78"/>
    <x v="2"/>
    <x v="102"/>
    <x v="1"/>
    <x v="1"/>
    <s v="English"/>
    <x v="5"/>
    <x v="6"/>
    <x v="2"/>
    <x v="2"/>
    <x v="3"/>
    <s v="No"/>
    <m/>
  </r>
  <r>
    <n v="822"/>
    <x v="1"/>
    <x v="0"/>
    <x v="1"/>
    <x v="1"/>
    <x v="0"/>
    <x v="0"/>
    <x v="0"/>
    <x v="0"/>
    <x v="0"/>
    <x v="0"/>
    <x v="0"/>
    <x v="0"/>
    <x v="0"/>
    <x v="2"/>
    <n v="77"/>
    <x v="2"/>
    <x v="102"/>
    <x v="1"/>
    <x v="1"/>
    <s v="English"/>
    <x v="6"/>
    <x v="0"/>
    <x v="2"/>
    <x v="2"/>
    <x v="3"/>
    <s v="No"/>
    <m/>
  </r>
  <r>
    <n v="823"/>
    <x v="1"/>
    <x v="0"/>
    <x v="1"/>
    <x v="1"/>
    <x v="0"/>
    <x v="0"/>
    <x v="0"/>
    <x v="0"/>
    <x v="0"/>
    <x v="0"/>
    <x v="0"/>
    <x v="0"/>
    <x v="0"/>
    <x v="1"/>
    <n v="77"/>
    <x v="2"/>
    <x v="11"/>
    <x v="2"/>
    <x v="0"/>
    <m/>
    <x v="3"/>
    <x v="4"/>
    <x v="3"/>
    <x v="0"/>
    <x v="3"/>
    <m/>
    <m/>
  </r>
  <r>
    <n v="824"/>
    <x v="1"/>
    <x v="0"/>
    <x v="1"/>
    <x v="1"/>
    <x v="0"/>
    <x v="0"/>
    <x v="0"/>
    <x v="0"/>
    <x v="0"/>
    <x v="0"/>
    <x v="0"/>
    <x v="1"/>
    <x v="0"/>
    <x v="0"/>
    <n v="85"/>
    <x v="2"/>
    <x v="102"/>
    <x v="1"/>
    <x v="1"/>
    <s v="English"/>
    <x v="5"/>
    <x v="4"/>
    <x v="2"/>
    <x v="2"/>
    <x v="3"/>
    <s v="No"/>
    <m/>
  </r>
  <r>
    <n v="825"/>
    <x v="1"/>
    <x v="0"/>
    <x v="1"/>
    <x v="1"/>
    <x v="1"/>
    <x v="0"/>
    <x v="0"/>
    <x v="0"/>
    <x v="0"/>
    <x v="0"/>
    <x v="0"/>
    <x v="0"/>
    <x v="0"/>
    <x v="1"/>
    <n v="73"/>
    <x v="2"/>
    <x v="173"/>
    <x v="1"/>
    <x v="0"/>
    <s v="English"/>
    <x v="3"/>
    <x v="7"/>
    <x v="2"/>
    <x v="0"/>
    <x v="3"/>
    <s v="No"/>
    <m/>
  </r>
  <r>
    <n v="826"/>
    <x v="1"/>
    <x v="0"/>
    <x v="1"/>
    <x v="1"/>
    <x v="0"/>
    <x v="0"/>
    <x v="0"/>
    <x v="0"/>
    <x v="0"/>
    <x v="1"/>
    <x v="0"/>
    <x v="1"/>
    <x v="1"/>
    <x v="0"/>
    <n v="84"/>
    <x v="2"/>
    <x v="173"/>
    <x v="1"/>
    <x v="1"/>
    <s v="English"/>
    <x v="0"/>
    <x v="0"/>
    <x v="2"/>
    <x v="2"/>
    <x v="3"/>
    <m/>
    <m/>
  </r>
  <r>
    <n v="827"/>
    <x v="1"/>
    <x v="0"/>
    <x v="1"/>
    <x v="1"/>
    <x v="0"/>
    <x v="0"/>
    <x v="0"/>
    <x v="0"/>
    <x v="0"/>
    <x v="0"/>
    <x v="0"/>
    <x v="1"/>
    <x v="0"/>
    <x v="0"/>
    <n v="55"/>
    <x v="0"/>
    <x v="83"/>
    <x v="1"/>
    <x v="1"/>
    <s v="English"/>
    <x v="4"/>
    <x v="2"/>
    <x v="0"/>
    <x v="2"/>
    <x v="3"/>
    <s v="No"/>
    <m/>
  </r>
  <r>
    <n v="828"/>
    <x v="1"/>
    <x v="0"/>
    <x v="1"/>
    <x v="1"/>
    <x v="0"/>
    <x v="0"/>
    <x v="0"/>
    <x v="0"/>
    <x v="0"/>
    <x v="0"/>
    <x v="0"/>
    <x v="0"/>
    <x v="0"/>
    <x v="1"/>
    <n v="74"/>
    <x v="0"/>
    <x v="83"/>
    <x v="1"/>
    <x v="2"/>
    <s v="English"/>
    <x v="6"/>
    <x v="0"/>
    <x v="2"/>
    <x v="2"/>
    <x v="3"/>
    <s v="No"/>
    <m/>
  </r>
  <r>
    <n v="829"/>
    <x v="1"/>
    <x v="1"/>
    <x v="1"/>
    <x v="1"/>
    <x v="0"/>
    <x v="0"/>
    <x v="0"/>
    <x v="0"/>
    <x v="0"/>
    <x v="0"/>
    <x v="0"/>
    <x v="1"/>
    <x v="0"/>
    <x v="0"/>
    <n v="79"/>
    <x v="0"/>
    <x v="147"/>
    <x v="1"/>
    <x v="1"/>
    <s v="English"/>
    <x v="3"/>
    <x v="7"/>
    <x v="2"/>
    <x v="2"/>
    <x v="3"/>
    <s v="Yes"/>
    <m/>
  </r>
  <r>
    <n v="830"/>
    <x v="1"/>
    <x v="1"/>
    <x v="0"/>
    <x v="0"/>
    <x v="0"/>
    <x v="0"/>
    <x v="0"/>
    <x v="0"/>
    <x v="0"/>
    <x v="0"/>
    <x v="0"/>
    <x v="1"/>
    <x v="0"/>
    <x v="0"/>
    <n v="35"/>
    <x v="0"/>
    <x v="84"/>
    <x v="1"/>
    <x v="0"/>
    <s v="English"/>
    <x v="0"/>
    <x v="7"/>
    <x v="0"/>
    <x v="2"/>
    <x v="3"/>
    <s v="Yes"/>
    <m/>
  </r>
  <r>
    <n v="831"/>
    <x v="1"/>
    <x v="1"/>
    <x v="1"/>
    <x v="1"/>
    <x v="0"/>
    <x v="0"/>
    <x v="0"/>
    <x v="0"/>
    <x v="0"/>
    <x v="0"/>
    <x v="0"/>
    <x v="0"/>
    <x v="0"/>
    <x v="1"/>
    <n v="59"/>
    <x v="0"/>
    <x v="22"/>
    <x v="1"/>
    <x v="1"/>
    <s v="English"/>
    <x v="5"/>
    <x v="3"/>
    <x v="0"/>
    <x v="2"/>
    <x v="3"/>
    <s v="Yes"/>
    <m/>
  </r>
  <r>
    <n v="832"/>
    <x v="1"/>
    <x v="0"/>
    <x v="1"/>
    <x v="1"/>
    <x v="0"/>
    <x v="0"/>
    <x v="0"/>
    <x v="1"/>
    <x v="0"/>
    <x v="0"/>
    <x v="0"/>
    <x v="0"/>
    <x v="0"/>
    <x v="1"/>
    <n v="64"/>
    <x v="0"/>
    <x v="22"/>
    <x v="1"/>
    <x v="1"/>
    <s v="English"/>
    <x v="1"/>
    <x v="4"/>
    <x v="2"/>
    <x v="2"/>
    <x v="3"/>
    <s v="Yes"/>
    <m/>
  </r>
  <r>
    <n v="833"/>
    <x v="1"/>
    <x v="0"/>
    <x v="1"/>
    <x v="1"/>
    <x v="0"/>
    <x v="0"/>
    <x v="1"/>
    <x v="0"/>
    <x v="0"/>
    <x v="1"/>
    <x v="0"/>
    <x v="1"/>
    <x v="0"/>
    <x v="0"/>
    <n v="76"/>
    <x v="0"/>
    <x v="22"/>
    <x v="1"/>
    <x v="0"/>
    <s v="English, Spanish"/>
    <x v="4"/>
    <x v="7"/>
    <x v="2"/>
    <x v="2"/>
    <x v="3"/>
    <s v="No"/>
    <m/>
  </r>
  <r>
    <n v="834"/>
    <x v="0"/>
    <x v="1"/>
    <x v="1"/>
    <x v="1"/>
    <x v="0"/>
    <x v="0"/>
    <x v="0"/>
    <x v="0"/>
    <x v="0"/>
    <x v="0"/>
    <x v="0"/>
    <x v="0"/>
    <x v="0"/>
    <x v="0"/>
    <n v="43"/>
    <x v="0"/>
    <x v="10"/>
    <x v="2"/>
    <x v="2"/>
    <s v="English"/>
    <x v="0"/>
    <x v="7"/>
    <x v="3"/>
    <x v="0"/>
    <x v="3"/>
    <m/>
    <m/>
  </r>
  <r>
    <n v="835"/>
    <x v="1"/>
    <x v="0"/>
    <x v="1"/>
    <x v="1"/>
    <x v="0"/>
    <x v="0"/>
    <x v="0"/>
    <x v="0"/>
    <x v="0"/>
    <x v="0"/>
    <x v="0"/>
    <x v="1"/>
    <x v="0"/>
    <x v="0"/>
    <n v="57"/>
    <x v="0"/>
    <x v="10"/>
    <x v="1"/>
    <x v="1"/>
    <s v="Chinese"/>
    <x v="5"/>
    <x v="6"/>
    <x v="0"/>
    <x v="2"/>
    <x v="3"/>
    <s v="Yes"/>
    <m/>
  </r>
  <r>
    <n v="836"/>
    <x v="0"/>
    <x v="1"/>
    <x v="0"/>
    <x v="1"/>
    <x v="0"/>
    <x v="1"/>
    <x v="0"/>
    <x v="0"/>
    <x v="0"/>
    <x v="0"/>
    <x v="0"/>
    <x v="0"/>
    <x v="0"/>
    <x v="0"/>
    <n v="51"/>
    <x v="0"/>
    <x v="10"/>
    <x v="0"/>
    <x v="1"/>
    <s v="English"/>
    <x v="4"/>
    <x v="0"/>
    <x v="4"/>
    <x v="1"/>
    <x v="3"/>
    <s v="Yes"/>
    <m/>
  </r>
  <r>
    <n v="837"/>
    <x v="1"/>
    <x v="1"/>
    <x v="1"/>
    <x v="1"/>
    <x v="0"/>
    <x v="0"/>
    <x v="0"/>
    <x v="0"/>
    <x v="0"/>
    <x v="0"/>
    <x v="0"/>
    <x v="1"/>
    <x v="0"/>
    <x v="0"/>
    <n v="63"/>
    <x v="0"/>
    <x v="10"/>
    <x v="5"/>
    <x v="1"/>
    <s v="English"/>
    <x v="5"/>
    <x v="4"/>
    <x v="0"/>
    <x v="2"/>
    <x v="3"/>
    <s v="Yes"/>
    <m/>
  </r>
  <r>
    <n v="838"/>
    <x v="0"/>
    <x v="0"/>
    <x v="1"/>
    <x v="1"/>
    <x v="0"/>
    <x v="0"/>
    <x v="0"/>
    <x v="0"/>
    <x v="0"/>
    <x v="0"/>
    <x v="0"/>
    <x v="1"/>
    <x v="0"/>
    <x v="0"/>
    <n v="58"/>
    <x v="0"/>
    <x v="140"/>
    <x v="1"/>
    <x v="1"/>
    <s v="English"/>
    <x v="3"/>
    <x v="4"/>
    <x v="2"/>
    <x v="2"/>
    <x v="3"/>
    <s v="No"/>
    <m/>
  </r>
  <r>
    <n v="839"/>
    <x v="1"/>
    <x v="0"/>
    <x v="1"/>
    <x v="0"/>
    <x v="0"/>
    <x v="0"/>
    <x v="0"/>
    <x v="0"/>
    <x v="0"/>
    <x v="0"/>
    <x v="0"/>
    <x v="1"/>
    <x v="0"/>
    <x v="0"/>
    <n v="71"/>
    <x v="0"/>
    <x v="0"/>
    <x v="0"/>
    <x v="1"/>
    <s v="English"/>
    <x v="0"/>
    <x v="1"/>
    <x v="2"/>
    <x v="2"/>
    <x v="3"/>
    <s v="Yes"/>
    <m/>
  </r>
  <r>
    <n v="840"/>
    <x v="1"/>
    <x v="0"/>
    <x v="1"/>
    <x v="1"/>
    <x v="0"/>
    <x v="0"/>
    <x v="0"/>
    <x v="0"/>
    <x v="0"/>
    <x v="0"/>
    <x v="0"/>
    <x v="1"/>
    <x v="0"/>
    <x v="0"/>
    <n v="38"/>
    <x v="0"/>
    <x v="129"/>
    <x v="1"/>
    <x v="2"/>
    <s v="English"/>
    <x v="3"/>
    <x v="0"/>
    <x v="0"/>
    <x v="2"/>
    <x v="3"/>
    <s v="Yes"/>
    <m/>
  </r>
  <r>
    <n v="841"/>
    <x v="1"/>
    <x v="0"/>
    <x v="0"/>
    <x v="0"/>
    <x v="1"/>
    <x v="1"/>
    <x v="0"/>
    <x v="0"/>
    <x v="0"/>
    <x v="0"/>
    <x v="0"/>
    <x v="1"/>
    <x v="0"/>
    <x v="0"/>
    <n v="81"/>
    <x v="2"/>
    <x v="45"/>
    <x v="1"/>
    <x v="0"/>
    <s v="English"/>
    <x v="1"/>
    <x v="6"/>
    <x v="2"/>
    <x v="2"/>
    <x v="3"/>
    <s v="Yes"/>
    <m/>
  </r>
  <r>
    <n v="842"/>
    <x v="1"/>
    <x v="0"/>
    <x v="1"/>
    <x v="1"/>
    <x v="0"/>
    <x v="0"/>
    <x v="0"/>
    <x v="0"/>
    <x v="0"/>
    <x v="0"/>
    <x v="0"/>
    <x v="1"/>
    <x v="0"/>
    <x v="0"/>
    <n v="68"/>
    <x v="2"/>
    <x v="45"/>
    <x v="1"/>
    <x v="1"/>
    <s v="English"/>
    <x v="1"/>
    <x v="0"/>
    <x v="2"/>
    <x v="2"/>
    <x v="3"/>
    <s v="Yes"/>
    <m/>
  </r>
  <r>
    <n v="843"/>
    <x v="1"/>
    <x v="0"/>
    <x v="1"/>
    <x v="1"/>
    <x v="0"/>
    <x v="0"/>
    <x v="0"/>
    <x v="0"/>
    <x v="0"/>
    <x v="0"/>
    <x v="0"/>
    <x v="1"/>
    <x v="0"/>
    <x v="0"/>
    <n v="44"/>
    <x v="2"/>
    <x v="43"/>
    <x v="0"/>
    <x v="0"/>
    <s v="English"/>
    <x v="3"/>
    <x v="4"/>
    <x v="0"/>
    <x v="1"/>
    <x v="3"/>
    <s v="Yes"/>
    <m/>
  </r>
  <r>
    <n v="844"/>
    <x v="1"/>
    <x v="0"/>
    <x v="1"/>
    <x v="1"/>
    <x v="1"/>
    <x v="0"/>
    <x v="0"/>
    <x v="0"/>
    <x v="0"/>
    <x v="1"/>
    <x v="0"/>
    <x v="1"/>
    <x v="0"/>
    <x v="0"/>
    <n v="82"/>
    <x v="2"/>
    <x v="45"/>
    <x v="1"/>
    <x v="1"/>
    <s v="English"/>
    <x v="4"/>
    <x v="4"/>
    <x v="2"/>
    <x v="2"/>
    <x v="3"/>
    <s v="No"/>
    <m/>
  </r>
  <r>
    <n v="845"/>
    <x v="1"/>
    <x v="0"/>
    <x v="1"/>
    <x v="1"/>
    <x v="0"/>
    <x v="0"/>
    <x v="0"/>
    <x v="0"/>
    <x v="0"/>
    <x v="0"/>
    <x v="0"/>
    <x v="1"/>
    <x v="0"/>
    <x v="0"/>
    <n v="42"/>
    <x v="2"/>
    <x v="45"/>
    <x v="1"/>
    <x v="1"/>
    <m/>
    <x v="1"/>
    <x v="7"/>
    <x v="2"/>
    <x v="2"/>
    <x v="3"/>
    <s v="No"/>
    <m/>
  </r>
  <r>
    <n v="846"/>
    <x v="1"/>
    <x v="0"/>
    <x v="1"/>
    <x v="1"/>
    <x v="0"/>
    <x v="0"/>
    <x v="0"/>
    <x v="0"/>
    <x v="0"/>
    <x v="1"/>
    <x v="0"/>
    <x v="0"/>
    <x v="0"/>
    <x v="1"/>
    <n v="24"/>
    <x v="0"/>
    <x v="5"/>
    <x v="0"/>
    <x v="1"/>
    <s v="English"/>
    <x v="1"/>
    <x v="3"/>
    <x v="5"/>
    <x v="2"/>
    <x v="4"/>
    <s v="Yes"/>
    <m/>
  </r>
  <r>
    <n v="847"/>
    <x v="1"/>
    <x v="0"/>
    <x v="1"/>
    <x v="1"/>
    <x v="0"/>
    <x v="0"/>
    <x v="0"/>
    <x v="0"/>
    <x v="0"/>
    <x v="0"/>
    <x v="0"/>
    <x v="0"/>
    <x v="0"/>
    <x v="2"/>
    <m/>
    <x v="3"/>
    <x v="11"/>
    <x v="2"/>
    <x v="0"/>
    <m/>
    <x v="3"/>
    <x v="2"/>
    <x v="3"/>
    <x v="0"/>
    <x v="3"/>
    <m/>
    <m/>
  </r>
  <r>
    <n v="848"/>
    <x v="1"/>
    <x v="0"/>
    <x v="1"/>
    <x v="1"/>
    <x v="0"/>
    <x v="0"/>
    <x v="0"/>
    <x v="0"/>
    <x v="0"/>
    <x v="0"/>
    <x v="0"/>
    <x v="1"/>
    <x v="0"/>
    <x v="3"/>
    <n v="83"/>
    <x v="2"/>
    <x v="176"/>
    <x v="1"/>
    <x v="1"/>
    <s v="English"/>
    <x v="4"/>
    <x v="4"/>
    <x v="2"/>
    <x v="2"/>
    <x v="5"/>
    <s v="No"/>
    <m/>
  </r>
  <r>
    <n v="849"/>
    <x v="1"/>
    <x v="0"/>
    <x v="1"/>
    <x v="0"/>
    <x v="0"/>
    <x v="0"/>
    <x v="0"/>
    <x v="0"/>
    <x v="0"/>
    <x v="0"/>
    <x v="0"/>
    <x v="1"/>
    <x v="1"/>
    <x v="0"/>
    <n v="45"/>
    <x v="2"/>
    <x v="162"/>
    <x v="1"/>
    <x v="1"/>
    <s v="English"/>
    <x v="5"/>
    <x v="7"/>
    <x v="0"/>
    <x v="2"/>
    <x v="0"/>
    <s v="Yes"/>
    <m/>
  </r>
  <r>
    <n v="850"/>
    <x v="1"/>
    <x v="0"/>
    <x v="1"/>
    <x v="0"/>
    <x v="0"/>
    <x v="0"/>
    <x v="0"/>
    <x v="0"/>
    <x v="0"/>
    <x v="0"/>
    <x v="0"/>
    <x v="0"/>
    <x v="0"/>
    <x v="0"/>
    <n v="46"/>
    <x v="2"/>
    <x v="42"/>
    <x v="1"/>
    <x v="1"/>
    <s v="English"/>
    <x v="6"/>
    <x v="7"/>
    <x v="4"/>
    <x v="2"/>
    <x v="0"/>
    <s v="Yes"/>
    <m/>
  </r>
  <r>
    <n v="851"/>
    <x v="1"/>
    <x v="0"/>
    <x v="1"/>
    <x v="1"/>
    <x v="0"/>
    <x v="0"/>
    <x v="0"/>
    <x v="0"/>
    <x v="0"/>
    <x v="0"/>
    <x v="0"/>
    <x v="0"/>
    <x v="0"/>
    <x v="0"/>
    <n v="29"/>
    <x v="0"/>
    <x v="147"/>
    <x v="1"/>
    <x v="1"/>
    <s v="English"/>
    <x v="6"/>
    <x v="7"/>
    <x v="0"/>
    <x v="2"/>
    <x v="0"/>
    <s v="Yes"/>
    <m/>
  </r>
  <r>
    <n v="852"/>
    <x v="1"/>
    <x v="0"/>
    <x v="1"/>
    <x v="1"/>
    <x v="0"/>
    <x v="0"/>
    <x v="0"/>
    <x v="0"/>
    <x v="0"/>
    <x v="0"/>
    <x v="0"/>
    <x v="0"/>
    <x v="0"/>
    <x v="0"/>
    <n v="21"/>
    <x v="0"/>
    <x v="129"/>
    <x v="1"/>
    <x v="1"/>
    <s v="English"/>
    <x v="0"/>
    <x v="7"/>
    <x v="0"/>
    <x v="2"/>
    <x v="0"/>
    <s v="Yes"/>
    <m/>
  </r>
  <r>
    <n v="853"/>
    <x v="1"/>
    <x v="0"/>
    <x v="1"/>
    <x v="1"/>
    <x v="0"/>
    <x v="0"/>
    <x v="1"/>
    <x v="0"/>
    <x v="0"/>
    <x v="0"/>
    <x v="0"/>
    <x v="0"/>
    <x v="1"/>
    <x v="0"/>
    <n v="47"/>
    <x v="2"/>
    <x v="149"/>
    <x v="1"/>
    <x v="1"/>
    <s v="English"/>
    <x v="5"/>
    <x v="7"/>
    <x v="0"/>
    <x v="2"/>
    <x v="0"/>
    <s v="Yes"/>
    <m/>
  </r>
  <r>
    <n v="854"/>
    <x v="1"/>
    <x v="0"/>
    <x v="0"/>
    <x v="0"/>
    <x v="0"/>
    <x v="1"/>
    <x v="1"/>
    <x v="1"/>
    <x v="0"/>
    <x v="1"/>
    <x v="0"/>
    <x v="0"/>
    <x v="0"/>
    <x v="0"/>
    <n v="60"/>
    <x v="2"/>
    <x v="99"/>
    <x v="1"/>
    <x v="1"/>
    <s v="English"/>
    <x v="6"/>
    <x v="7"/>
    <x v="0"/>
    <x v="2"/>
    <x v="0"/>
    <s v="Yes"/>
    <m/>
  </r>
  <r>
    <n v="855"/>
    <x v="1"/>
    <x v="0"/>
    <x v="1"/>
    <x v="1"/>
    <x v="0"/>
    <x v="0"/>
    <x v="0"/>
    <x v="0"/>
    <x v="0"/>
    <x v="0"/>
    <x v="0"/>
    <x v="1"/>
    <x v="0"/>
    <x v="0"/>
    <n v="60"/>
    <x v="2"/>
    <x v="42"/>
    <x v="1"/>
    <x v="1"/>
    <s v="English"/>
    <x v="5"/>
    <x v="7"/>
    <x v="0"/>
    <x v="2"/>
    <x v="0"/>
    <s v="Yes"/>
    <m/>
  </r>
  <r>
    <n v="856"/>
    <x v="1"/>
    <x v="0"/>
    <x v="1"/>
    <x v="1"/>
    <x v="0"/>
    <x v="0"/>
    <x v="1"/>
    <x v="0"/>
    <x v="0"/>
    <x v="0"/>
    <x v="0"/>
    <x v="0"/>
    <x v="1"/>
    <x v="0"/>
    <n v="30"/>
    <x v="2"/>
    <x v="177"/>
    <x v="1"/>
    <x v="1"/>
    <s v="English"/>
    <x v="0"/>
    <x v="7"/>
    <x v="0"/>
    <x v="2"/>
    <x v="0"/>
    <s v="Yes"/>
    <m/>
  </r>
  <r>
    <n v="857"/>
    <x v="1"/>
    <x v="0"/>
    <x v="1"/>
    <x v="1"/>
    <x v="0"/>
    <x v="0"/>
    <x v="0"/>
    <x v="0"/>
    <x v="0"/>
    <x v="1"/>
    <x v="0"/>
    <x v="0"/>
    <x v="0"/>
    <x v="0"/>
    <n v="57"/>
    <x v="2"/>
    <x v="105"/>
    <x v="1"/>
    <x v="1"/>
    <s v="English"/>
    <x v="1"/>
    <x v="3"/>
    <x v="1"/>
    <x v="2"/>
    <x v="4"/>
    <s v="No"/>
    <m/>
  </r>
  <r>
    <n v="858"/>
    <x v="1"/>
    <x v="0"/>
    <x v="1"/>
    <x v="1"/>
    <x v="0"/>
    <x v="0"/>
    <x v="0"/>
    <x v="0"/>
    <x v="0"/>
    <x v="0"/>
    <x v="0"/>
    <x v="1"/>
    <x v="0"/>
    <x v="0"/>
    <n v="57"/>
    <x v="0"/>
    <x v="83"/>
    <x v="2"/>
    <x v="0"/>
    <m/>
    <x v="3"/>
    <x v="2"/>
    <x v="3"/>
    <x v="0"/>
    <x v="3"/>
    <m/>
    <m/>
  </r>
  <r>
    <n v="859"/>
    <x v="1"/>
    <x v="0"/>
    <x v="1"/>
    <x v="0"/>
    <x v="0"/>
    <x v="0"/>
    <x v="0"/>
    <x v="0"/>
    <x v="0"/>
    <x v="0"/>
    <x v="0"/>
    <x v="0"/>
    <x v="0"/>
    <x v="0"/>
    <n v="47"/>
    <x v="2"/>
    <x v="102"/>
    <x v="4"/>
    <x v="2"/>
    <s v="Spanish"/>
    <x v="1"/>
    <x v="5"/>
    <x v="4"/>
    <x v="2"/>
    <x v="2"/>
    <s v="No"/>
    <m/>
  </r>
  <r>
    <n v="860"/>
    <x v="1"/>
    <x v="0"/>
    <x v="1"/>
    <x v="1"/>
    <x v="0"/>
    <x v="0"/>
    <x v="0"/>
    <x v="0"/>
    <x v="0"/>
    <x v="0"/>
    <x v="0"/>
    <x v="0"/>
    <x v="0"/>
    <x v="0"/>
    <n v="63"/>
    <x v="2"/>
    <x v="76"/>
    <x v="1"/>
    <x v="1"/>
    <s v="English"/>
    <x v="5"/>
    <x v="7"/>
    <x v="0"/>
    <x v="2"/>
    <x v="0"/>
    <s v="Yes"/>
    <m/>
  </r>
  <r>
    <n v="861"/>
    <x v="1"/>
    <x v="0"/>
    <x v="1"/>
    <x v="1"/>
    <x v="0"/>
    <x v="0"/>
    <x v="0"/>
    <x v="0"/>
    <x v="0"/>
    <x v="0"/>
    <x v="0"/>
    <x v="1"/>
    <x v="0"/>
    <x v="0"/>
    <n v="41"/>
    <x v="2"/>
    <x v="45"/>
    <x v="14"/>
    <x v="2"/>
    <s v="English, Spanish"/>
    <x v="6"/>
    <x v="1"/>
    <x v="4"/>
    <x v="2"/>
    <x v="0"/>
    <s v="Yes"/>
    <m/>
  </r>
  <r>
    <n v="862"/>
    <x v="1"/>
    <x v="0"/>
    <x v="1"/>
    <x v="1"/>
    <x v="0"/>
    <x v="0"/>
    <x v="0"/>
    <x v="0"/>
    <x v="0"/>
    <x v="0"/>
    <x v="0"/>
    <x v="1"/>
    <x v="0"/>
    <x v="1"/>
    <n v="60"/>
    <x v="0"/>
    <x v="133"/>
    <x v="1"/>
    <x v="1"/>
    <s v="English"/>
    <x v="5"/>
    <x v="7"/>
    <x v="0"/>
    <x v="2"/>
    <x v="0"/>
    <s v="Yes"/>
    <m/>
  </r>
  <r>
    <n v="863"/>
    <x v="1"/>
    <x v="0"/>
    <x v="1"/>
    <x v="1"/>
    <x v="0"/>
    <x v="0"/>
    <x v="0"/>
    <x v="0"/>
    <x v="0"/>
    <x v="0"/>
    <x v="0"/>
    <x v="1"/>
    <x v="0"/>
    <x v="1"/>
    <n v="42"/>
    <x v="2"/>
    <x v="100"/>
    <x v="1"/>
    <x v="1"/>
    <s v="English"/>
    <x v="5"/>
    <x v="7"/>
    <x v="0"/>
    <x v="2"/>
    <x v="0"/>
    <s v="Yes"/>
    <m/>
  </r>
  <r>
    <n v="864"/>
    <x v="1"/>
    <x v="0"/>
    <x v="1"/>
    <x v="1"/>
    <x v="0"/>
    <x v="0"/>
    <x v="0"/>
    <x v="0"/>
    <x v="0"/>
    <x v="0"/>
    <x v="0"/>
    <x v="0"/>
    <x v="0"/>
    <x v="1"/>
    <n v="77"/>
    <x v="0"/>
    <x v="178"/>
    <x v="1"/>
    <x v="1"/>
    <s v="English"/>
    <x v="6"/>
    <x v="8"/>
    <x v="2"/>
    <x v="2"/>
    <x v="6"/>
    <s v="Yes"/>
    <m/>
  </r>
  <r>
    <n v="865"/>
    <x v="1"/>
    <x v="0"/>
    <x v="1"/>
    <x v="1"/>
    <x v="0"/>
    <x v="0"/>
    <x v="1"/>
    <x v="0"/>
    <x v="0"/>
    <x v="0"/>
    <x v="0"/>
    <x v="1"/>
    <x v="0"/>
    <x v="1"/>
    <n v="59"/>
    <x v="0"/>
    <x v="22"/>
    <x v="15"/>
    <x v="2"/>
    <s v="Spanish"/>
    <x v="1"/>
    <x v="4"/>
    <x v="1"/>
    <x v="2"/>
    <x v="5"/>
    <s v="Yes"/>
    <m/>
  </r>
  <r>
    <n v="866"/>
    <x v="0"/>
    <x v="1"/>
    <x v="1"/>
    <x v="1"/>
    <x v="0"/>
    <x v="0"/>
    <x v="0"/>
    <x v="0"/>
    <x v="0"/>
    <x v="0"/>
    <x v="0"/>
    <x v="0"/>
    <x v="0"/>
    <x v="0"/>
    <n v="60"/>
    <x v="2"/>
    <x v="123"/>
    <x v="1"/>
    <x v="1"/>
    <s v="English"/>
    <x v="0"/>
    <x v="1"/>
    <x v="0"/>
    <x v="2"/>
    <x v="5"/>
    <s v="Yes"/>
    <m/>
  </r>
  <r>
    <n v="867"/>
    <x v="1"/>
    <x v="0"/>
    <x v="1"/>
    <x v="0"/>
    <x v="0"/>
    <x v="0"/>
    <x v="0"/>
    <x v="0"/>
    <x v="0"/>
    <x v="0"/>
    <x v="0"/>
    <x v="0"/>
    <x v="0"/>
    <x v="0"/>
    <n v="44"/>
    <x v="2"/>
    <x v="65"/>
    <x v="1"/>
    <x v="1"/>
    <s v="English"/>
    <x v="5"/>
    <x v="1"/>
    <x v="0"/>
    <x v="2"/>
    <x v="0"/>
    <s v="Yes"/>
    <m/>
  </r>
  <r>
    <n v="868"/>
    <x v="1"/>
    <x v="0"/>
    <x v="1"/>
    <x v="0"/>
    <x v="0"/>
    <x v="0"/>
    <x v="1"/>
    <x v="0"/>
    <x v="0"/>
    <x v="0"/>
    <x v="0"/>
    <x v="0"/>
    <x v="0"/>
    <x v="1"/>
    <n v="22"/>
    <x v="0"/>
    <x v="84"/>
    <x v="1"/>
    <x v="1"/>
    <s v="English"/>
    <x v="1"/>
    <x v="10"/>
    <x v="1"/>
    <x v="2"/>
    <x v="8"/>
    <s v="Yes"/>
    <m/>
  </r>
  <r>
    <n v="869"/>
    <x v="1"/>
    <x v="0"/>
    <x v="1"/>
    <x v="1"/>
    <x v="0"/>
    <x v="0"/>
    <x v="0"/>
    <x v="0"/>
    <x v="0"/>
    <x v="0"/>
    <x v="0"/>
    <x v="0"/>
    <x v="0"/>
    <x v="0"/>
    <n v="57"/>
    <x v="0"/>
    <x v="137"/>
    <x v="1"/>
    <x v="1"/>
    <s v="English"/>
    <x v="6"/>
    <x v="8"/>
    <x v="0"/>
    <x v="2"/>
    <x v="0"/>
    <s v="Yes"/>
    <m/>
  </r>
  <r>
    <n v="870"/>
    <x v="1"/>
    <x v="0"/>
    <x v="1"/>
    <x v="1"/>
    <x v="0"/>
    <x v="0"/>
    <x v="0"/>
    <x v="0"/>
    <x v="0"/>
    <x v="0"/>
    <x v="0"/>
    <x v="1"/>
    <x v="1"/>
    <x v="0"/>
    <n v="62"/>
    <x v="0"/>
    <x v="132"/>
    <x v="1"/>
    <x v="1"/>
    <s v="English"/>
    <x v="5"/>
    <x v="1"/>
    <x v="0"/>
    <x v="2"/>
    <x v="0"/>
    <s v="Yes"/>
    <m/>
  </r>
  <r>
    <n v="871"/>
    <x v="1"/>
    <x v="0"/>
    <x v="1"/>
    <x v="0"/>
    <x v="0"/>
    <x v="0"/>
    <x v="0"/>
    <x v="0"/>
    <x v="0"/>
    <x v="0"/>
    <x v="0"/>
    <x v="0"/>
    <x v="0"/>
    <x v="1"/>
    <n v="54"/>
    <x v="2"/>
    <x v="179"/>
    <x v="2"/>
    <x v="0"/>
    <m/>
    <x v="3"/>
    <x v="2"/>
    <x v="3"/>
    <x v="0"/>
    <x v="3"/>
    <m/>
    <m/>
  </r>
  <r>
    <n v="872"/>
    <x v="1"/>
    <x v="0"/>
    <x v="0"/>
    <x v="0"/>
    <x v="0"/>
    <x v="0"/>
    <x v="0"/>
    <x v="0"/>
    <x v="0"/>
    <x v="0"/>
    <x v="0"/>
    <x v="1"/>
    <x v="0"/>
    <x v="0"/>
    <n v="59"/>
    <x v="2"/>
    <x v="180"/>
    <x v="1"/>
    <x v="1"/>
    <s v="English"/>
    <x v="6"/>
    <x v="1"/>
    <x v="0"/>
    <x v="2"/>
    <x v="0"/>
    <s v="Yes"/>
    <m/>
  </r>
  <r>
    <n v="873"/>
    <x v="1"/>
    <x v="1"/>
    <x v="0"/>
    <x v="0"/>
    <x v="1"/>
    <x v="1"/>
    <x v="0"/>
    <x v="1"/>
    <x v="1"/>
    <x v="0"/>
    <x v="1"/>
    <x v="0"/>
    <x v="0"/>
    <x v="1"/>
    <n v="40"/>
    <x v="2"/>
    <x v="104"/>
    <x v="1"/>
    <x v="2"/>
    <s v="English"/>
    <x v="6"/>
    <x v="0"/>
    <x v="0"/>
    <x v="2"/>
    <x v="0"/>
    <s v="Yes"/>
    <m/>
  </r>
  <r>
    <n v="874"/>
    <x v="1"/>
    <x v="0"/>
    <x v="1"/>
    <x v="1"/>
    <x v="1"/>
    <x v="0"/>
    <x v="0"/>
    <x v="0"/>
    <x v="1"/>
    <x v="0"/>
    <x v="0"/>
    <x v="0"/>
    <x v="0"/>
    <x v="0"/>
    <n v="51"/>
    <x v="0"/>
    <x v="181"/>
    <x v="1"/>
    <x v="1"/>
    <s v="English"/>
    <x v="0"/>
    <x v="4"/>
    <x v="0"/>
    <x v="2"/>
    <x v="0"/>
    <s v="Yes"/>
    <m/>
  </r>
  <r>
    <n v="875"/>
    <x v="1"/>
    <x v="0"/>
    <x v="1"/>
    <x v="1"/>
    <x v="0"/>
    <x v="0"/>
    <x v="0"/>
    <x v="0"/>
    <x v="0"/>
    <x v="1"/>
    <x v="0"/>
    <x v="1"/>
    <x v="0"/>
    <x v="1"/>
    <n v="70"/>
    <x v="0"/>
    <x v="25"/>
    <x v="1"/>
    <x v="2"/>
    <s v="English, Spanish"/>
    <x v="1"/>
    <x v="7"/>
    <x v="2"/>
    <x v="2"/>
    <x v="5"/>
    <s v="Yes"/>
    <m/>
  </r>
  <r>
    <n v="876"/>
    <x v="0"/>
    <x v="0"/>
    <x v="1"/>
    <x v="1"/>
    <x v="0"/>
    <x v="0"/>
    <x v="0"/>
    <x v="0"/>
    <x v="0"/>
    <x v="0"/>
    <x v="0"/>
    <x v="1"/>
    <x v="0"/>
    <x v="3"/>
    <n v="49"/>
    <x v="2"/>
    <x v="53"/>
    <x v="14"/>
    <x v="1"/>
    <s v="English"/>
    <x v="1"/>
    <x v="4"/>
    <x v="2"/>
    <x v="3"/>
    <x v="1"/>
    <s v="No"/>
    <m/>
  </r>
  <r>
    <n v="877"/>
    <x v="0"/>
    <x v="1"/>
    <x v="1"/>
    <x v="1"/>
    <x v="0"/>
    <x v="0"/>
    <x v="0"/>
    <x v="0"/>
    <x v="0"/>
    <x v="0"/>
    <x v="0"/>
    <x v="0"/>
    <x v="0"/>
    <x v="0"/>
    <n v="57"/>
    <x v="2"/>
    <x v="28"/>
    <x v="1"/>
    <x v="1"/>
    <s v="English"/>
    <x v="5"/>
    <x v="7"/>
    <x v="4"/>
    <x v="2"/>
    <x v="0"/>
    <s v="No"/>
    <m/>
  </r>
  <r>
    <n v="878"/>
    <x v="0"/>
    <x v="0"/>
    <x v="1"/>
    <x v="1"/>
    <x v="0"/>
    <x v="0"/>
    <x v="0"/>
    <x v="0"/>
    <x v="0"/>
    <x v="0"/>
    <x v="0"/>
    <x v="1"/>
    <x v="0"/>
    <x v="1"/>
    <n v="71"/>
    <x v="2"/>
    <x v="99"/>
    <x v="1"/>
    <x v="1"/>
    <s v="English"/>
    <x v="0"/>
    <x v="8"/>
    <x v="2"/>
    <x v="2"/>
    <x v="6"/>
    <s v="No"/>
    <m/>
  </r>
  <r>
    <n v="879"/>
    <x v="1"/>
    <x v="0"/>
    <x v="0"/>
    <x v="1"/>
    <x v="0"/>
    <x v="0"/>
    <x v="0"/>
    <x v="0"/>
    <x v="0"/>
    <x v="0"/>
    <x v="0"/>
    <x v="0"/>
    <x v="0"/>
    <x v="0"/>
    <n v="30"/>
    <x v="2"/>
    <x v="182"/>
    <x v="1"/>
    <x v="1"/>
    <s v="English"/>
    <x v="6"/>
    <x v="8"/>
    <x v="5"/>
    <x v="2"/>
    <x v="4"/>
    <s v="Yes"/>
    <m/>
  </r>
  <r>
    <n v="880"/>
    <x v="1"/>
    <x v="1"/>
    <x v="1"/>
    <x v="0"/>
    <x v="0"/>
    <x v="0"/>
    <x v="1"/>
    <x v="0"/>
    <x v="1"/>
    <x v="1"/>
    <x v="0"/>
    <x v="0"/>
    <x v="1"/>
    <x v="0"/>
    <n v="49"/>
    <x v="0"/>
    <x v="64"/>
    <x v="1"/>
    <x v="1"/>
    <s v="English"/>
    <x v="6"/>
    <x v="1"/>
    <x v="0"/>
    <x v="2"/>
    <x v="0"/>
    <s v="Yes"/>
    <m/>
  </r>
  <r>
    <n v="881"/>
    <x v="1"/>
    <x v="0"/>
    <x v="1"/>
    <x v="1"/>
    <x v="0"/>
    <x v="0"/>
    <x v="0"/>
    <x v="0"/>
    <x v="0"/>
    <x v="0"/>
    <x v="0"/>
    <x v="1"/>
    <x v="0"/>
    <x v="0"/>
    <n v="58"/>
    <x v="2"/>
    <x v="11"/>
    <x v="2"/>
    <x v="0"/>
    <m/>
    <x v="3"/>
    <x v="2"/>
    <x v="3"/>
    <x v="0"/>
    <x v="3"/>
    <m/>
    <m/>
  </r>
  <r>
    <n v="882"/>
    <x v="1"/>
    <x v="0"/>
    <x v="1"/>
    <x v="0"/>
    <x v="1"/>
    <x v="1"/>
    <x v="0"/>
    <x v="0"/>
    <x v="0"/>
    <x v="0"/>
    <x v="0"/>
    <x v="0"/>
    <x v="0"/>
    <x v="0"/>
    <n v="48"/>
    <x v="0"/>
    <x v="80"/>
    <x v="1"/>
    <x v="1"/>
    <s v="English"/>
    <x v="0"/>
    <x v="1"/>
    <x v="0"/>
    <x v="2"/>
    <x v="0"/>
    <s v="Yes"/>
    <m/>
  </r>
  <r>
    <n v="883"/>
    <x v="0"/>
    <x v="0"/>
    <x v="1"/>
    <x v="1"/>
    <x v="0"/>
    <x v="1"/>
    <x v="0"/>
    <x v="0"/>
    <x v="0"/>
    <x v="0"/>
    <x v="0"/>
    <x v="1"/>
    <x v="0"/>
    <x v="0"/>
    <n v="22"/>
    <x v="0"/>
    <x v="73"/>
    <x v="2"/>
    <x v="0"/>
    <m/>
    <x v="3"/>
    <x v="2"/>
    <x v="3"/>
    <x v="0"/>
    <x v="3"/>
    <m/>
    <m/>
  </r>
  <r>
    <n v="884"/>
    <x v="1"/>
    <x v="0"/>
    <x v="1"/>
    <x v="1"/>
    <x v="0"/>
    <x v="0"/>
    <x v="0"/>
    <x v="0"/>
    <x v="0"/>
    <x v="1"/>
    <x v="0"/>
    <x v="1"/>
    <x v="0"/>
    <x v="0"/>
    <n v="22"/>
    <x v="0"/>
    <x v="5"/>
    <x v="0"/>
    <x v="1"/>
    <s v="English"/>
    <x v="6"/>
    <x v="0"/>
    <x v="5"/>
    <x v="2"/>
    <x v="0"/>
    <s v="Yes"/>
    <m/>
  </r>
  <r>
    <n v="885"/>
    <x v="0"/>
    <x v="0"/>
    <x v="1"/>
    <x v="1"/>
    <x v="0"/>
    <x v="0"/>
    <x v="0"/>
    <x v="0"/>
    <x v="0"/>
    <x v="0"/>
    <x v="0"/>
    <x v="0"/>
    <x v="0"/>
    <x v="0"/>
    <n v="58"/>
    <x v="2"/>
    <x v="26"/>
    <x v="1"/>
    <x v="1"/>
    <s v="English"/>
    <x v="0"/>
    <x v="7"/>
    <x v="0"/>
    <x v="2"/>
    <x v="0"/>
    <s v="Yes"/>
    <m/>
  </r>
  <r>
    <n v="886"/>
    <x v="0"/>
    <x v="0"/>
    <x v="1"/>
    <x v="1"/>
    <x v="0"/>
    <x v="0"/>
    <x v="0"/>
    <x v="0"/>
    <x v="0"/>
    <x v="0"/>
    <x v="0"/>
    <x v="1"/>
    <x v="0"/>
    <x v="0"/>
    <n v="43"/>
    <x v="2"/>
    <x v="183"/>
    <x v="7"/>
    <x v="1"/>
    <s v="English"/>
    <x v="5"/>
    <x v="1"/>
    <x v="0"/>
    <x v="2"/>
    <x v="0"/>
    <s v="Yes"/>
    <m/>
  </r>
  <r>
    <n v="887"/>
    <x v="1"/>
    <x v="0"/>
    <x v="1"/>
    <x v="0"/>
    <x v="0"/>
    <x v="0"/>
    <x v="1"/>
    <x v="0"/>
    <x v="1"/>
    <x v="1"/>
    <x v="0"/>
    <x v="0"/>
    <x v="0"/>
    <x v="0"/>
    <n v="39"/>
    <x v="2"/>
    <x v="53"/>
    <x v="1"/>
    <x v="1"/>
    <s v="English"/>
    <x v="5"/>
    <x v="7"/>
    <x v="0"/>
    <x v="2"/>
    <x v="0"/>
    <s v="Yes"/>
    <m/>
  </r>
  <r>
    <n v="888"/>
    <x v="0"/>
    <x v="1"/>
    <x v="1"/>
    <x v="1"/>
    <x v="0"/>
    <x v="0"/>
    <x v="0"/>
    <x v="0"/>
    <x v="0"/>
    <x v="1"/>
    <x v="0"/>
    <x v="0"/>
    <x v="0"/>
    <x v="1"/>
    <n v="56"/>
    <x v="2"/>
    <x v="144"/>
    <x v="1"/>
    <x v="1"/>
    <s v="English"/>
    <x v="2"/>
    <x v="4"/>
    <x v="0"/>
    <x v="2"/>
    <x v="0"/>
    <s v="Yes"/>
    <m/>
  </r>
  <r>
    <n v="889"/>
    <x v="1"/>
    <x v="0"/>
    <x v="1"/>
    <x v="1"/>
    <x v="0"/>
    <x v="0"/>
    <x v="0"/>
    <x v="0"/>
    <x v="0"/>
    <x v="0"/>
    <x v="0"/>
    <x v="1"/>
    <x v="0"/>
    <x v="0"/>
    <n v="24"/>
    <x v="2"/>
    <x v="105"/>
    <x v="1"/>
    <x v="1"/>
    <s v="English"/>
    <x v="6"/>
    <x v="7"/>
    <x v="5"/>
    <x v="2"/>
    <x v="0"/>
    <s v="Yes"/>
    <m/>
  </r>
  <r>
    <n v="890"/>
    <x v="1"/>
    <x v="0"/>
    <x v="1"/>
    <x v="1"/>
    <x v="0"/>
    <x v="0"/>
    <x v="0"/>
    <x v="0"/>
    <x v="0"/>
    <x v="0"/>
    <x v="0"/>
    <x v="1"/>
    <x v="1"/>
    <x v="0"/>
    <n v="23"/>
    <x v="2"/>
    <x v="184"/>
    <x v="5"/>
    <x v="1"/>
    <s v="English, Chinese"/>
    <x v="6"/>
    <x v="7"/>
    <x v="0"/>
    <x v="2"/>
    <x v="0"/>
    <s v="Yes"/>
    <m/>
  </r>
  <r>
    <n v="891"/>
    <x v="1"/>
    <x v="0"/>
    <x v="1"/>
    <x v="1"/>
    <x v="0"/>
    <x v="0"/>
    <x v="0"/>
    <x v="0"/>
    <x v="0"/>
    <x v="1"/>
    <x v="0"/>
    <x v="1"/>
    <x v="0"/>
    <x v="0"/>
    <n v="59"/>
    <x v="0"/>
    <x v="109"/>
    <x v="1"/>
    <x v="1"/>
    <s v="English"/>
    <x v="4"/>
    <x v="4"/>
    <x v="1"/>
    <x v="2"/>
    <x v="4"/>
    <s v="No"/>
    <m/>
  </r>
  <r>
    <n v="892"/>
    <x v="1"/>
    <x v="0"/>
    <x v="1"/>
    <x v="1"/>
    <x v="0"/>
    <x v="0"/>
    <x v="0"/>
    <x v="0"/>
    <x v="0"/>
    <x v="0"/>
    <x v="0"/>
    <x v="1"/>
    <x v="0"/>
    <x v="0"/>
    <n v="55"/>
    <x v="2"/>
    <x v="53"/>
    <x v="1"/>
    <x v="1"/>
    <s v="English"/>
    <x v="0"/>
    <x v="0"/>
    <x v="0"/>
    <x v="2"/>
    <x v="0"/>
    <s v="Yes"/>
    <m/>
  </r>
  <r>
    <n v="893"/>
    <x v="1"/>
    <x v="0"/>
    <x v="1"/>
    <x v="0"/>
    <x v="1"/>
    <x v="0"/>
    <x v="1"/>
    <x v="0"/>
    <x v="0"/>
    <x v="1"/>
    <x v="0"/>
    <x v="0"/>
    <x v="0"/>
    <x v="0"/>
    <n v="67"/>
    <x v="0"/>
    <x v="6"/>
    <x v="1"/>
    <x v="1"/>
    <s v="English"/>
    <x v="1"/>
    <x v="1"/>
    <x v="2"/>
    <x v="2"/>
    <x v="6"/>
    <s v="No"/>
    <m/>
  </r>
  <r>
    <n v="894"/>
    <x v="1"/>
    <x v="0"/>
    <x v="1"/>
    <x v="1"/>
    <x v="0"/>
    <x v="0"/>
    <x v="0"/>
    <x v="0"/>
    <x v="0"/>
    <x v="0"/>
    <x v="0"/>
    <x v="1"/>
    <x v="0"/>
    <x v="0"/>
    <n v="54"/>
    <x v="2"/>
    <x v="96"/>
    <x v="5"/>
    <x v="1"/>
    <s v="English"/>
    <x v="5"/>
    <x v="7"/>
    <x v="0"/>
    <x v="2"/>
    <x v="0"/>
    <s v="Yes"/>
    <m/>
  </r>
  <r>
    <n v="895"/>
    <x v="1"/>
    <x v="0"/>
    <x v="1"/>
    <x v="1"/>
    <x v="0"/>
    <x v="0"/>
    <x v="0"/>
    <x v="0"/>
    <x v="0"/>
    <x v="0"/>
    <x v="0"/>
    <x v="0"/>
    <x v="1"/>
    <x v="0"/>
    <n v="23"/>
    <x v="0"/>
    <x v="140"/>
    <x v="1"/>
    <x v="2"/>
    <s v="English"/>
    <x v="2"/>
    <x v="7"/>
    <x v="5"/>
    <x v="2"/>
    <x v="0"/>
    <s v="Yes"/>
    <m/>
  </r>
  <r>
    <n v="896"/>
    <x v="1"/>
    <x v="0"/>
    <x v="1"/>
    <x v="0"/>
    <x v="0"/>
    <x v="0"/>
    <x v="0"/>
    <x v="0"/>
    <x v="0"/>
    <x v="0"/>
    <x v="0"/>
    <x v="0"/>
    <x v="0"/>
    <x v="0"/>
    <n v="54"/>
    <x v="2"/>
    <x v="28"/>
    <x v="1"/>
    <x v="1"/>
    <s v="English"/>
    <x v="6"/>
    <x v="1"/>
    <x v="0"/>
    <x v="2"/>
    <x v="0"/>
    <s v="Yes"/>
    <m/>
  </r>
  <r>
    <n v="897"/>
    <x v="1"/>
    <x v="0"/>
    <x v="1"/>
    <x v="1"/>
    <x v="0"/>
    <x v="0"/>
    <x v="0"/>
    <x v="0"/>
    <x v="0"/>
    <x v="0"/>
    <x v="0"/>
    <x v="1"/>
    <x v="1"/>
    <x v="0"/>
    <n v="48"/>
    <x v="2"/>
    <x v="142"/>
    <x v="1"/>
    <x v="1"/>
    <s v="English"/>
    <x v="6"/>
    <x v="1"/>
    <x v="0"/>
    <x v="2"/>
    <x v="0"/>
    <s v="Yes"/>
    <m/>
  </r>
  <r>
    <n v="898"/>
    <x v="0"/>
    <x v="0"/>
    <x v="1"/>
    <x v="1"/>
    <x v="0"/>
    <x v="0"/>
    <x v="0"/>
    <x v="0"/>
    <x v="0"/>
    <x v="0"/>
    <x v="1"/>
    <x v="1"/>
    <x v="0"/>
    <x v="3"/>
    <n v="9"/>
    <x v="1"/>
    <x v="11"/>
    <x v="2"/>
    <x v="0"/>
    <m/>
    <x v="3"/>
    <x v="2"/>
    <x v="3"/>
    <x v="0"/>
    <x v="3"/>
    <m/>
    <m/>
  </r>
  <r>
    <n v="899"/>
    <x v="1"/>
    <x v="1"/>
    <x v="1"/>
    <x v="1"/>
    <x v="1"/>
    <x v="0"/>
    <x v="0"/>
    <x v="0"/>
    <x v="1"/>
    <x v="0"/>
    <x v="0"/>
    <x v="0"/>
    <x v="1"/>
    <x v="0"/>
    <n v="56"/>
    <x v="2"/>
    <x v="43"/>
    <x v="1"/>
    <x v="1"/>
    <s v="English"/>
    <x v="5"/>
    <x v="1"/>
    <x v="6"/>
    <x v="2"/>
    <x v="0"/>
    <s v="Yes"/>
    <m/>
  </r>
  <r>
    <n v="900"/>
    <x v="1"/>
    <x v="0"/>
    <x v="1"/>
    <x v="1"/>
    <x v="0"/>
    <x v="0"/>
    <x v="0"/>
    <x v="0"/>
    <x v="0"/>
    <x v="0"/>
    <x v="0"/>
    <x v="0"/>
    <x v="0"/>
    <x v="0"/>
    <n v="24"/>
    <x v="0"/>
    <x v="25"/>
    <x v="1"/>
    <x v="1"/>
    <s v="English"/>
    <x v="1"/>
    <x v="1"/>
    <x v="5"/>
    <x v="2"/>
    <x v="4"/>
    <s v="Yes"/>
    <m/>
  </r>
  <r>
    <n v="901"/>
    <x v="1"/>
    <x v="0"/>
    <x v="1"/>
    <x v="0"/>
    <x v="1"/>
    <x v="1"/>
    <x v="0"/>
    <x v="0"/>
    <x v="0"/>
    <x v="1"/>
    <x v="0"/>
    <x v="0"/>
    <x v="0"/>
    <x v="1"/>
    <n v="20"/>
    <x v="2"/>
    <x v="63"/>
    <x v="0"/>
    <x v="1"/>
    <s v="English"/>
    <x v="6"/>
    <x v="0"/>
    <x v="5"/>
    <x v="2"/>
    <x v="0"/>
    <s v="Yes"/>
    <m/>
  </r>
  <r>
    <n v="902"/>
    <x v="1"/>
    <x v="0"/>
    <x v="1"/>
    <x v="0"/>
    <x v="0"/>
    <x v="0"/>
    <x v="0"/>
    <x v="0"/>
    <x v="0"/>
    <x v="0"/>
    <x v="0"/>
    <x v="1"/>
    <x v="0"/>
    <x v="0"/>
    <n v="45"/>
    <x v="2"/>
    <x v="168"/>
    <x v="0"/>
    <x v="1"/>
    <s v="English"/>
    <x v="0"/>
    <x v="7"/>
    <x v="1"/>
    <x v="1"/>
    <x v="0"/>
    <s v="No"/>
    <m/>
  </r>
  <r>
    <n v="903"/>
    <x v="1"/>
    <x v="0"/>
    <x v="1"/>
    <x v="1"/>
    <x v="0"/>
    <x v="0"/>
    <x v="1"/>
    <x v="0"/>
    <x v="0"/>
    <x v="0"/>
    <x v="0"/>
    <x v="1"/>
    <x v="1"/>
    <x v="0"/>
    <n v="28"/>
    <x v="2"/>
    <x v="185"/>
    <x v="1"/>
    <x v="1"/>
    <s v="English"/>
    <x v="0"/>
    <x v="1"/>
    <x v="5"/>
    <x v="2"/>
    <x v="0"/>
    <s v="Yes"/>
    <m/>
  </r>
  <r>
    <n v="904"/>
    <x v="0"/>
    <x v="0"/>
    <x v="1"/>
    <x v="1"/>
    <x v="0"/>
    <x v="0"/>
    <x v="0"/>
    <x v="0"/>
    <x v="0"/>
    <x v="0"/>
    <x v="0"/>
    <x v="0"/>
    <x v="0"/>
    <x v="0"/>
    <n v="57"/>
    <x v="2"/>
    <x v="182"/>
    <x v="2"/>
    <x v="0"/>
    <m/>
    <x v="3"/>
    <x v="2"/>
    <x v="3"/>
    <x v="0"/>
    <x v="3"/>
    <m/>
    <m/>
  </r>
  <r>
    <n v="905"/>
    <x v="1"/>
    <x v="0"/>
    <x v="1"/>
    <x v="0"/>
    <x v="0"/>
    <x v="1"/>
    <x v="0"/>
    <x v="0"/>
    <x v="0"/>
    <x v="0"/>
    <x v="0"/>
    <x v="0"/>
    <x v="0"/>
    <x v="0"/>
    <n v="56"/>
    <x v="2"/>
    <x v="186"/>
    <x v="1"/>
    <x v="2"/>
    <s v="English"/>
    <x v="5"/>
    <x v="7"/>
    <x v="0"/>
    <x v="2"/>
    <x v="0"/>
    <s v="Yes"/>
    <m/>
  </r>
  <r>
    <n v="906"/>
    <x v="1"/>
    <x v="0"/>
    <x v="1"/>
    <x v="1"/>
    <x v="0"/>
    <x v="0"/>
    <x v="1"/>
    <x v="0"/>
    <x v="0"/>
    <x v="1"/>
    <x v="0"/>
    <x v="1"/>
    <x v="0"/>
    <x v="0"/>
    <n v="42"/>
    <x v="2"/>
    <x v="149"/>
    <x v="1"/>
    <x v="1"/>
    <s v="English"/>
    <x v="0"/>
    <x v="7"/>
    <x v="4"/>
    <x v="2"/>
    <x v="6"/>
    <s v="Yes"/>
    <m/>
  </r>
  <r>
    <n v="907"/>
    <x v="1"/>
    <x v="0"/>
    <x v="1"/>
    <x v="1"/>
    <x v="0"/>
    <x v="0"/>
    <x v="0"/>
    <x v="0"/>
    <x v="0"/>
    <x v="0"/>
    <x v="0"/>
    <x v="1"/>
    <x v="0"/>
    <x v="1"/>
    <n v="65"/>
    <x v="0"/>
    <x v="187"/>
    <x v="5"/>
    <x v="1"/>
    <s v="English"/>
    <x v="6"/>
    <x v="8"/>
    <x v="0"/>
    <x v="2"/>
    <x v="0"/>
    <s v="Yes"/>
    <m/>
  </r>
  <r>
    <n v="908"/>
    <x v="1"/>
    <x v="0"/>
    <x v="1"/>
    <x v="1"/>
    <x v="0"/>
    <x v="1"/>
    <x v="0"/>
    <x v="0"/>
    <x v="0"/>
    <x v="0"/>
    <x v="0"/>
    <x v="0"/>
    <x v="0"/>
    <x v="0"/>
    <n v="50"/>
    <x v="2"/>
    <x v="188"/>
    <x v="1"/>
    <x v="1"/>
    <s v="English"/>
    <x v="0"/>
    <x v="0"/>
    <x v="0"/>
    <x v="2"/>
    <x v="0"/>
    <s v="No"/>
    <m/>
  </r>
  <r>
    <n v="909"/>
    <x v="1"/>
    <x v="0"/>
    <x v="1"/>
    <x v="0"/>
    <x v="0"/>
    <x v="0"/>
    <x v="1"/>
    <x v="0"/>
    <x v="0"/>
    <x v="0"/>
    <x v="0"/>
    <x v="1"/>
    <x v="0"/>
    <x v="0"/>
    <n v="28"/>
    <x v="0"/>
    <x v="40"/>
    <x v="1"/>
    <x v="2"/>
    <s v="English"/>
    <x v="4"/>
    <x v="1"/>
    <x v="5"/>
    <x v="2"/>
    <x v="0"/>
    <s v="Yes"/>
    <m/>
  </r>
  <r>
    <n v="910"/>
    <x v="0"/>
    <x v="0"/>
    <x v="1"/>
    <x v="1"/>
    <x v="1"/>
    <x v="1"/>
    <x v="0"/>
    <x v="0"/>
    <x v="0"/>
    <x v="0"/>
    <x v="0"/>
    <x v="0"/>
    <x v="0"/>
    <x v="1"/>
    <n v="48"/>
    <x v="2"/>
    <x v="53"/>
    <x v="2"/>
    <x v="0"/>
    <m/>
    <x v="3"/>
    <x v="2"/>
    <x v="3"/>
    <x v="0"/>
    <x v="3"/>
    <m/>
    <m/>
  </r>
  <r>
    <n v="911"/>
    <x v="1"/>
    <x v="0"/>
    <x v="1"/>
    <x v="1"/>
    <x v="0"/>
    <x v="0"/>
    <x v="0"/>
    <x v="0"/>
    <x v="0"/>
    <x v="0"/>
    <x v="0"/>
    <x v="1"/>
    <x v="0"/>
    <x v="0"/>
    <n v="33"/>
    <x v="2"/>
    <x v="58"/>
    <x v="1"/>
    <x v="1"/>
    <s v="English"/>
    <x v="0"/>
    <x v="0"/>
    <x v="5"/>
    <x v="2"/>
    <x v="0"/>
    <s v="Yes"/>
    <m/>
  </r>
  <r>
    <n v="912"/>
    <x v="0"/>
    <x v="0"/>
    <x v="1"/>
    <x v="0"/>
    <x v="0"/>
    <x v="1"/>
    <x v="0"/>
    <x v="0"/>
    <x v="0"/>
    <x v="0"/>
    <x v="0"/>
    <x v="0"/>
    <x v="0"/>
    <x v="1"/>
    <n v="48"/>
    <x v="2"/>
    <x v="28"/>
    <x v="3"/>
    <x v="1"/>
    <s v="English"/>
    <x v="4"/>
    <x v="4"/>
    <x v="1"/>
    <x v="2"/>
    <x v="2"/>
    <s v="No"/>
    <m/>
  </r>
  <r>
    <n v="913"/>
    <x v="1"/>
    <x v="1"/>
    <x v="0"/>
    <x v="1"/>
    <x v="1"/>
    <x v="1"/>
    <x v="0"/>
    <x v="0"/>
    <x v="0"/>
    <x v="1"/>
    <x v="0"/>
    <x v="1"/>
    <x v="0"/>
    <x v="0"/>
    <n v="69"/>
    <x v="2"/>
    <x v="144"/>
    <x v="7"/>
    <x v="2"/>
    <s v="English"/>
    <x v="2"/>
    <x v="7"/>
    <x v="2"/>
    <x v="2"/>
    <x v="6"/>
    <s v="Yes"/>
    <m/>
  </r>
  <r>
    <n v="914"/>
    <x v="1"/>
    <x v="0"/>
    <x v="1"/>
    <x v="0"/>
    <x v="0"/>
    <x v="0"/>
    <x v="1"/>
    <x v="0"/>
    <x v="0"/>
    <x v="1"/>
    <x v="0"/>
    <x v="0"/>
    <x v="0"/>
    <x v="0"/>
    <n v="31"/>
    <x v="2"/>
    <x v="57"/>
    <x v="1"/>
    <x v="1"/>
    <s v="English"/>
    <x v="2"/>
    <x v="0"/>
    <x v="0"/>
    <x v="2"/>
    <x v="0"/>
    <s v="Yes"/>
    <m/>
  </r>
  <r>
    <n v="915"/>
    <x v="0"/>
    <x v="0"/>
    <x v="1"/>
    <x v="1"/>
    <x v="0"/>
    <x v="0"/>
    <x v="0"/>
    <x v="0"/>
    <x v="0"/>
    <x v="0"/>
    <x v="0"/>
    <x v="0"/>
    <x v="0"/>
    <x v="0"/>
    <n v="55"/>
    <x v="0"/>
    <x v="2"/>
    <x v="0"/>
    <x v="1"/>
    <s v="English"/>
    <x v="5"/>
    <x v="1"/>
    <x v="0"/>
    <x v="2"/>
    <x v="0"/>
    <s v="Yes"/>
    <m/>
  </r>
  <r>
    <n v="916"/>
    <x v="1"/>
    <x v="0"/>
    <x v="1"/>
    <x v="1"/>
    <x v="0"/>
    <x v="0"/>
    <x v="0"/>
    <x v="0"/>
    <x v="0"/>
    <x v="0"/>
    <x v="0"/>
    <x v="0"/>
    <x v="0"/>
    <x v="0"/>
    <n v="101"/>
    <x v="2"/>
    <x v="189"/>
    <x v="1"/>
    <x v="1"/>
    <s v="English"/>
    <x v="1"/>
    <x v="5"/>
    <x v="2"/>
    <x v="2"/>
    <x v="8"/>
    <s v="No"/>
    <m/>
  </r>
  <r>
    <n v="917"/>
    <x v="1"/>
    <x v="0"/>
    <x v="1"/>
    <x v="1"/>
    <x v="0"/>
    <x v="0"/>
    <x v="1"/>
    <x v="0"/>
    <x v="0"/>
    <x v="0"/>
    <x v="0"/>
    <x v="1"/>
    <x v="0"/>
    <x v="0"/>
    <n v="43"/>
    <x v="2"/>
    <x v="190"/>
    <x v="1"/>
    <x v="1"/>
    <s v="English"/>
    <x v="5"/>
    <x v="1"/>
    <x v="0"/>
    <x v="2"/>
    <x v="0"/>
    <s v="Yes"/>
    <m/>
  </r>
  <r>
    <n v="918"/>
    <x v="1"/>
    <x v="0"/>
    <x v="1"/>
    <x v="1"/>
    <x v="0"/>
    <x v="0"/>
    <x v="0"/>
    <x v="0"/>
    <x v="0"/>
    <x v="1"/>
    <x v="0"/>
    <x v="0"/>
    <x v="1"/>
    <x v="0"/>
    <n v="27"/>
    <x v="2"/>
    <x v="105"/>
    <x v="1"/>
    <x v="1"/>
    <s v="English"/>
    <x v="0"/>
    <x v="1"/>
    <x v="5"/>
    <x v="2"/>
    <x v="6"/>
    <s v="Yes"/>
    <m/>
  </r>
  <r>
    <n v="919"/>
    <x v="1"/>
    <x v="0"/>
    <x v="1"/>
    <x v="1"/>
    <x v="1"/>
    <x v="0"/>
    <x v="0"/>
    <x v="0"/>
    <x v="0"/>
    <x v="0"/>
    <x v="0"/>
    <x v="0"/>
    <x v="0"/>
    <x v="0"/>
    <n v="55"/>
    <x v="2"/>
    <x v="191"/>
    <x v="1"/>
    <x v="1"/>
    <s v="English"/>
    <x v="6"/>
    <x v="7"/>
    <x v="6"/>
    <x v="2"/>
    <x v="0"/>
    <s v="Yes"/>
    <m/>
  </r>
  <r>
    <n v="920"/>
    <x v="1"/>
    <x v="0"/>
    <x v="1"/>
    <x v="0"/>
    <x v="0"/>
    <x v="0"/>
    <x v="0"/>
    <x v="0"/>
    <x v="1"/>
    <x v="0"/>
    <x v="0"/>
    <x v="1"/>
    <x v="0"/>
    <x v="1"/>
    <n v="43"/>
    <x v="0"/>
    <x v="6"/>
    <x v="5"/>
    <x v="1"/>
    <s v="Chinese"/>
    <x v="2"/>
    <x v="4"/>
    <x v="6"/>
    <x v="2"/>
    <x v="5"/>
    <s v="Yes"/>
    <m/>
  </r>
  <r>
    <n v="921"/>
    <x v="0"/>
    <x v="0"/>
    <x v="1"/>
    <x v="1"/>
    <x v="0"/>
    <x v="0"/>
    <x v="0"/>
    <x v="0"/>
    <x v="0"/>
    <x v="0"/>
    <x v="0"/>
    <x v="1"/>
    <x v="0"/>
    <x v="2"/>
    <m/>
    <x v="3"/>
    <x v="11"/>
    <x v="2"/>
    <x v="0"/>
    <m/>
    <x v="3"/>
    <x v="2"/>
    <x v="3"/>
    <x v="0"/>
    <x v="3"/>
    <m/>
    <m/>
  </r>
  <r>
    <n v="922"/>
    <x v="1"/>
    <x v="1"/>
    <x v="0"/>
    <x v="0"/>
    <x v="0"/>
    <x v="1"/>
    <x v="1"/>
    <x v="0"/>
    <x v="0"/>
    <x v="1"/>
    <x v="0"/>
    <x v="0"/>
    <x v="1"/>
    <x v="1"/>
    <n v="18"/>
    <x v="1"/>
    <x v="11"/>
    <x v="2"/>
    <x v="0"/>
    <m/>
    <x v="5"/>
    <x v="7"/>
    <x v="0"/>
    <x v="2"/>
    <x v="3"/>
    <s v="Yes"/>
    <m/>
  </r>
  <r>
    <n v="923"/>
    <x v="1"/>
    <x v="0"/>
    <x v="1"/>
    <x v="1"/>
    <x v="0"/>
    <x v="0"/>
    <x v="0"/>
    <x v="0"/>
    <x v="0"/>
    <x v="1"/>
    <x v="0"/>
    <x v="0"/>
    <x v="0"/>
    <x v="0"/>
    <n v="38"/>
    <x v="0"/>
    <x v="121"/>
    <x v="7"/>
    <x v="2"/>
    <s v="Spanish"/>
    <x v="1"/>
    <x v="4"/>
    <x v="0"/>
    <x v="2"/>
    <x v="3"/>
    <s v="No"/>
    <m/>
  </r>
  <r>
    <n v="924"/>
    <x v="1"/>
    <x v="0"/>
    <x v="1"/>
    <x v="1"/>
    <x v="0"/>
    <x v="0"/>
    <x v="1"/>
    <x v="0"/>
    <x v="0"/>
    <x v="0"/>
    <x v="0"/>
    <x v="0"/>
    <x v="0"/>
    <x v="0"/>
    <n v="40"/>
    <x v="1"/>
    <x v="11"/>
    <x v="14"/>
    <x v="1"/>
    <s v="Spanish"/>
    <x v="3"/>
    <x v="2"/>
    <x v="3"/>
    <x v="0"/>
    <x v="3"/>
    <m/>
    <m/>
  </r>
  <r>
    <n v="925"/>
    <x v="0"/>
    <x v="0"/>
    <x v="1"/>
    <x v="1"/>
    <x v="0"/>
    <x v="0"/>
    <x v="1"/>
    <x v="0"/>
    <x v="0"/>
    <x v="1"/>
    <x v="0"/>
    <x v="1"/>
    <x v="1"/>
    <x v="1"/>
    <n v="49"/>
    <x v="0"/>
    <x v="11"/>
    <x v="2"/>
    <x v="0"/>
    <s v="Filipino "/>
    <x v="6"/>
    <x v="4"/>
    <x v="5"/>
    <x v="2"/>
    <x v="3"/>
    <s v="No"/>
    <m/>
  </r>
  <r>
    <n v="926"/>
    <x v="0"/>
    <x v="0"/>
    <x v="1"/>
    <x v="0"/>
    <x v="0"/>
    <x v="0"/>
    <x v="0"/>
    <x v="0"/>
    <x v="0"/>
    <x v="0"/>
    <x v="0"/>
    <x v="1"/>
    <x v="0"/>
    <x v="0"/>
    <n v="100"/>
    <x v="2"/>
    <x v="192"/>
    <x v="16"/>
    <x v="1"/>
    <m/>
    <x v="3"/>
    <x v="2"/>
    <x v="3"/>
    <x v="0"/>
    <x v="3"/>
    <m/>
    <m/>
  </r>
  <r>
    <n v="927"/>
    <x v="0"/>
    <x v="1"/>
    <x v="0"/>
    <x v="0"/>
    <x v="0"/>
    <x v="1"/>
    <x v="0"/>
    <x v="0"/>
    <x v="1"/>
    <x v="1"/>
    <x v="1"/>
    <x v="1"/>
    <x v="0"/>
    <x v="0"/>
    <n v="54"/>
    <x v="0"/>
    <x v="5"/>
    <x v="0"/>
    <x v="1"/>
    <s v="English"/>
    <x v="4"/>
    <x v="1"/>
    <x v="0"/>
    <x v="2"/>
    <x v="3"/>
    <s v="Yes"/>
    <m/>
  </r>
  <r>
    <n v="928"/>
    <x v="1"/>
    <x v="1"/>
    <x v="1"/>
    <x v="1"/>
    <x v="1"/>
    <x v="1"/>
    <x v="0"/>
    <x v="1"/>
    <x v="0"/>
    <x v="0"/>
    <x v="0"/>
    <x v="0"/>
    <x v="0"/>
    <x v="0"/>
    <n v="77"/>
    <x v="0"/>
    <x v="5"/>
    <x v="0"/>
    <x v="1"/>
    <s v="English"/>
    <x v="4"/>
    <x v="4"/>
    <x v="2"/>
    <x v="2"/>
    <x v="5"/>
    <m/>
    <m/>
  </r>
  <r>
    <n v="929"/>
    <x v="1"/>
    <x v="0"/>
    <x v="1"/>
    <x v="1"/>
    <x v="1"/>
    <x v="0"/>
    <x v="0"/>
    <x v="0"/>
    <x v="0"/>
    <x v="0"/>
    <x v="0"/>
    <x v="1"/>
    <x v="0"/>
    <x v="1"/>
    <n v="69"/>
    <x v="0"/>
    <x v="55"/>
    <x v="1"/>
    <x v="1"/>
    <s v="English"/>
    <x v="0"/>
    <x v="1"/>
    <x v="2"/>
    <x v="2"/>
    <x v="5"/>
    <s v="Yes"/>
    <m/>
  </r>
  <r>
    <n v="930"/>
    <x v="0"/>
    <x v="1"/>
    <x v="1"/>
    <x v="1"/>
    <x v="1"/>
    <x v="0"/>
    <x v="0"/>
    <x v="0"/>
    <x v="0"/>
    <x v="0"/>
    <x v="0"/>
    <x v="1"/>
    <x v="0"/>
    <x v="1"/>
    <n v="66"/>
    <x v="0"/>
    <x v="55"/>
    <x v="1"/>
    <x v="1"/>
    <s v="English"/>
    <x v="1"/>
    <x v="7"/>
    <x v="2"/>
    <x v="3"/>
    <x v="3"/>
    <s v="No"/>
    <m/>
  </r>
  <r>
    <n v="931"/>
    <x v="0"/>
    <x v="1"/>
    <x v="1"/>
    <x v="1"/>
    <x v="1"/>
    <x v="0"/>
    <x v="0"/>
    <x v="0"/>
    <x v="1"/>
    <x v="0"/>
    <x v="0"/>
    <x v="1"/>
    <x v="0"/>
    <x v="0"/>
    <n v="65"/>
    <x v="0"/>
    <x v="55"/>
    <x v="1"/>
    <x v="1"/>
    <s v="English"/>
    <x v="2"/>
    <x v="1"/>
    <x v="2"/>
    <x v="2"/>
    <x v="6"/>
    <s v="Yes"/>
    <m/>
  </r>
  <r>
    <n v="932"/>
    <x v="1"/>
    <x v="0"/>
    <x v="0"/>
    <x v="0"/>
    <x v="1"/>
    <x v="0"/>
    <x v="0"/>
    <x v="0"/>
    <x v="0"/>
    <x v="0"/>
    <x v="0"/>
    <x v="1"/>
    <x v="0"/>
    <x v="0"/>
    <n v="59"/>
    <x v="0"/>
    <x v="112"/>
    <x v="1"/>
    <x v="1"/>
    <s v="English"/>
    <x v="5"/>
    <x v="4"/>
    <x v="3"/>
    <x v="2"/>
    <x v="3"/>
    <s v="No"/>
    <m/>
  </r>
  <r>
    <n v="933"/>
    <x v="1"/>
    <x v="1"/>
    <x v="0"/>
    <x v="0"/>
    <x v="1"/>
    <x v="1"/>
    <x v="0"/>
    <x v="1"/>
    <x v="0"/>
    <x v="1"/>
    <x v="0"/>
    <x v="0"/>
    <x v="0"/>
    <x v="0"/>
    <n v="64"/>
    <x v="1"/>
    <x v="193"/>
    <x v="1"/>
    <x v="1"/>
    <s v="English"/>
    <x v="3"/>
    <x v="1"/>
    <x v="2"/>
    <x v="2"/>
    <x v="0"/>
    <s v="Yes"/>
    <m/>
  </r>
  <r>
    <n v="934"/>
    <x v="1"/>
    <x v="0"/>
    <x v="1"/>
    <x v="1"/>
    <x v="1"/>
    <x v="1"/>
    <x v="0"/>
    <x v="0"/>
    <x v="0"/>
    <x v="0"/>
    <x v="0"/>
    <x v="1"/>
    <x v="0"/>
    <x v="1"/>
    <n v="61"/>
    <x v="0"/>
    <x v="112"/>
    <x v="1"/>
    <x v="1"/>
    <s v="English"/>
    <x v="5"/>
    <x v="7"/>
    <x v="0"/>
    <x v="2"/>
    <x v="0"/>
    <s v="Yes"/>
    <m/>
  </r>
  <r>
    <n v="935"/>
    <x v="1"/>
    <x v="0"/>
    <x v="1"/>
    <x v="1"/>
    <x v="0"/>
    <x v="0"/>
    <x v="0"/>
    <x v="0"/>
    <x v="0"/>
    <x v="0"/>
    <x v="1"/>
    <x v="1"/>
    <x v="0"/>
    <x v="1"/>
    <m/>
    <x v="3"/>
    <x v="11"/>
    <x v="1"/>
    <x v="1"/>
    <s v="English"/>
    <x v="5"/>
    <x v="1"/>
    <x v="2"/>
    <x v="2"/>
    <x v="5"/>
    <s v="Yes"/>
    <m/>
  </r>
  <r>
    <n v="936"/>
    <x v="0"/>
    <x v="0"/>
    <x v="1"/>
    <x v="0"/>
    <x v="0"/>
    <x v="0"/>
    <x v="0"/>
    <x v="0"/>
    <x v="0"/>
    <x v="0"/>
    <x v="0"/>
    <x v="1"/>
    <x v="0"/>
    <x v="0"/>
    <n v="51"/>
    <x v="0"/>
    <x v="117"/>
    <x v="0"/>
    <x v="1"/>
    <s v="English"/>
    <x v="4"/>
    <x v="4"/>
    <x v="3"/>
    <x v="2"/>
    <x v="0"/>
    <s v="No"/>
    <m/>
  </r>
  <r>
    <n v="937"/>
    <x v="0"/>
    <x v="1"/>
    <x v="1"/>
    <x v="1"/>
    <x v="0"/>
    <x v="0"/>
    <x v="0"/>
    <x v="0"/>
    <x v="0"/>
    <x v="0"/>
    <x v="0"/>
    <x v="0"/>
    <x v="0"/>
    <x v="0"/>
    <m/>
    <x v="0"/>
    <x v="0"/>
    <x v="0"/>
    <x v="1"/>
    <m/>
    <x v="3"/>
    <x v="2"/>
    <x v="3"/>
    <x v="2"/>
    <x v="3"/>
    <s v="Yes"/>
    <m/>
  </r>
  <r>
    <n v="938"/>
    <x v="1"/>
    <x v="1"/>
    <x v="1"/>
    <x v="1"/>
    <x v="0"/>
    <x v="0"/>
    <x v="0"/>
    <x v="0"/>
    <x v="0"/>
    <x v="1"/>
    <x v="0"/>
    <x v="1"/>
    <x v="0"/>
    <x v="0"/>
    <n v="69"/>
    <x v="0"/>
    <x v="89"/>
    <x v="1"/>
    <x v="1"/>
    <s v="English"/>
    <x v="3"/>
    <x v="0"/>
    <x v="2"/>
    <x v="2"/>
    <x v="6"/>
    <s v="No"/>
    <m/>
  </r>
  <r>
    <n v="939"/>
    <x v="0"/>
    <x v="0"/>
    <x v="1"/>
    <x v="1"/>
    <x v="0"/>
    <x v="0"/>
    <x v="0"/>
    <x v="0"/>
    <x v="0"/>
    <x v="0"/>
    <x v="0"/>
    <x v="0"/>
    <x v="0"/>
    <x v="0"/>
    <n v="60"/>
    <x v="2"/>
    <x v="57"/>
    <x v="1"/>
    <x v="1"/>
    <s v="English"/>
    <x v="3"/>
    <x v="7"/>
    <x v="4"/>
    <x v="2"/>
    <x v="0"/>
    <s v="Yes"/>
    <m/>
  </r>
  <r>
    <n v="940"/>
    <x v="1"/>
    <x v="1"/>
    <x v="1"/>
    <x v="1"/>
    <x v="1"/>
    <x v="1"/>
    <x v="0"/>
    <x v="0"/>
    <x v="0"/>
    <x v="0"/>
    <x v="0"/>
    <x v="1"/>
    <x v="0"/>
    <x v="1"/>
    <n v="76"/>
    <x v="2"/>
    <x v="51"/>
    <x v="1"/>
    <x v="2"/>
    <s v="English"/>
    <x v="3"/>
    <x v="1"/>
    <x v="0"/>
    <x v="2"/>
    <x v="6"/>
    <s v="No"/>
    <m/>
  </r>
  <r>
    <n v="941"/>
    <x v="1"/>
    <x v="0"/>
    <x v="1"/>
    <x v="1"/>
    <x v="0"/>
    <x v="0"/>
    <x v="0"/>
    <x v="0"/>
    <x v="0"/>
    <x v="0"/>
    <x v="0"/>
    <x v="1"/>
    <x v="0"/>
    <x v="0"/>
    <n v="54"/>
    <x v="2"/>
    <x v="51"/>
    <x v="2"/>
    <x v="0"/>
    <s v="English"/>
    <x v="3"/>
    <x v="7"/>
    <x v="3"/>
    <x v="2"/>
    <x v="3"/>
    <s v="Yes"/>
    <m/>
  </r>
  <r>
    <n v="942"/>
    <x v="1"/>
    <x v="1"/>
    <x v="0"/>
    <x v="1"/>
    <x v="1"/>
    <x v="1"/>
    <x v="1"/>
    <x v="0"/>
    <x v="1"/>
    <x v="1"/>
    <x v="0"/>
    <x v="0"/>
    <x v="0"/>
    <x v="0"/>
    <n v="68"/>
    <x v="2"/>
    <x v="57"/>
    <x v="1"/>
    <x v="0"/>
    <s v="English"/>
    <x v="3"/>
    <x v="2"/>
    <x v="0"/>
    <x v="2"/>
    <x v="0"/>
    <s v="Yes"/>
    <m/>
  </r>
  <r>
    <n v="943"/>
    <x v="1"/>
    <x v="0"/>
    <x v="1"/>
    <x v="0"/>
    <x v="0"/>
    <x v="0"/>
    <x v="0"/>
    <x v="0"/>
    <x v="0"/>
    <x v="0"/>
    <x v="0"/>
    <x v="0"/>
    <x v="0"/>
    <x v="0"/>
    <n v="64"/>
    <x v="2"/>
    <x v="51"/>
    <x v="1"/>
    <x v="1"/>
    <s v="English"/>
    <x v="1"/>
    <x v="7"/>
    <x v="1"/>
    <x v="2"/>
    <x v="0"/>
    <s v="No"/>
    <m/>
  </r>
  <r>
    <n v="944"/>
    <x v="1"/>
    <x v="0"/>
    <x v="1"/>
    <x v="1"/>
    <x v="0"/>
    <x v="0"/>
    <x v="0"/>
    <x v="0"/>
    <x v="0"/>
    <x v="0"/>
    <x v="0"/>
    <x v="1"/>
    <x v="0"/>
    <x v="1"/>
    <n v="72"/>
    <x v="2"/>
    <x v="51"/>
    <x v="1"/>
    <x v="1"/>
    <s v="English"/>
    <x v="6"/>
    <x v="0"/>
    <x v="2"/>
    <x v="2"/>
    <x v="6"/>
    <s v="Yes"/>
    <m/>
  </r>
  <r>
    <n v="945"/>
    <x v="1"/>
    <x v="0"/>
    <x v="1"/>
    <x v="1"/>
    <x v="0"/>
    <x v="1"/>
    <x v="0"/>
    <x v="0"/>
    <x v="0"/>
    <x v="0"/>
    <x v="0"/>
    <x v="0"/>
    <x v="0"/>
    <x v="1"/>
    <n v="36"/>
    <x v="2"/>
    <x v="51"/>
    <x v="1"/>
    <x v="1"/>
    <s v="English"/>
    <x v="6"/>
    <x v="7"/>
    <x v="0"/>
    <x v="2"/>
    <x v="0"/>
    <s v="Yes"/>
    <m/>
  </r>
  <r>
    <n v="946"/>
    <x v="1"/>
    <x v="0"/>
    <x v="1"/>
    <x v="1"/>
    <x v="0"/>
    <x v="0"/>
    <x v="0"/>
    <x v="0"/>
    <x v="0"/>
    <x v="0"/>
    <x v="0"/>
    <x v="1"/>
    <x v="0"/>
    <x v="0"/>
    <n v="88"/>
    <x v="2"/>
    <x v="51"/>
    <x v="1"/>
    <x v="1"/>
    <s v="English"/>
    <x v="5"/>
    <x v="1"/>
    <x v="2"/>
    <x v="2"/>
    <x v="6"/>
    <s v="No"/>
    <m/>
  </r>
  <r>
    <n v="947"/>
    <x v="1"/>
    <x v="0"/>
    <x v="1"/>
    <x v="1"/>
    <x v="1"/>
    <x v="0"/>
    <x v="0"/>
    <x v="0"/>
    <x v="0"/>
    <x v="0"/>
    <x v="0"/>
    <x v="0"/>
    <x v="0"/>
    <x v="0"/>
    <n v="58"/>
    <x v="2"/>
    <x v="51"/>
    <x v="1"/>
    <x v="1"/>
    <s v="Chinese"/>
    <x v="5"/>
    <x v="1"/>
    <x v="0"/>
    <x v="2"/>
    <x v="0"/>
    <s v="Yes"/>
    <m/>
  </r>
  <r>
    <n v="948"/>
    <x v="0"/>
    <x v="0"/>
    <x v="1"/>
    <x v="1"/>
    <x v="0"/>
    <x v="0"/>
    <x v="0"/>
    <x v="0"/>
    <x v="0"/>
    <x v="0"/>
    <x v="0"/>
    <x v="0"/>
    <x v="0"/>
    <x v="0"/>
    <n v="70"/>
    <x v="2"/>
    <x v="51"/>
    <x v="1"/>
    <x v="1"/>
    <s v="English"/>
    <x v="5"/>
    <x v="7"/>
    <x v="2"/>
    <x v="2"/>
    <x v="6"/>
    <s v="Yes"/>
    <m/>
  </r>
  <r>
    <n v="949"/>
    <x v="1"/>
    <x v="0"/>
    <x v="1"/>
    <x v="1"/>
    <x v="0"/>
    <x v="1"/>
    <x v="0"/>
    <x v="0"/>
    <x v="0"/>
    <x v="0"/>
    <x v="0"/>
    <x v="0"/>
    <x v="0"/>
    <x v="1"/>
    <n v="64"/>
    <x v="0"/>
    <x v="85"/>
    <x v="5"/>
    <x v="1"/>
    <s v="English, Chinese"/>
    <x v="6"/>
    <x v="1"/>
    <x v="2"/>
    <x v="2"/>
    <x v="0"/>
    <s v="Yes"/>
    <m/>
  </r>
  <r>
    <n v="950"/>
    <x v="0"/>
    <x v="1"/>
    <x v="0"/>
    <x v="1"/>
    <x v="0"/>
    <x v="1"/>
    <x v="0"/>
    <x v="0"/>
    <x v="0"/>
    <x v="0"/>
    <x v="0"/>
    <x v="1"/>
    <x v="0"/>
    <x v="0"/>
    <n v="55"/>
    <x v="0"/>
    <x v="194"/>
    <x v="1"/>
    <x v="0"/>
    <s v="English"/>
    <x v="5"/>
    <x v="7"/>
    <x v="0"/>
    <x v="2"/>
    <x v="0"/>
    <s v="Yes"/>
    <m/>
  </r>
  <r>
    <n v="951"/>
    <x v="1"/>
    <x v="0"/>
    <x v="1"/>
    <x v="1"/>
    <x v="1"/>
    <x v="0"/>
    <x v="0"/>
    <x v="0"/>
    <x v="0"/>
    <x v="0"/>
    <x v="0"/>
    <x v="1"/>
    <x v="0"/>
    <x v="1"/>
    <n v="83"/>
    <x v="0"/>
    <x v="109"/>
    <x v="1"/>
    <x v="1"/>
    <s v="English"/>
    <x v="3"/>
    <x v="7"/>
    <x v="2"/>
    <x v="2"/>
    <x v="3"/>
    <s v="Yes"/>
    <m/>
  </r>
  <r>
    <n v="952"/>
    <x v="1"/>
    <x v="0"/>
    <x v="1"/>
    <x v="0"/>
    <x v="0"/>
    <x v="1"/>
    <x v="0"/>
    <x v="0"/>
    <x v="0"/>
    <x v="0"/>
    <x v="0"/>
    <x v="1"/>
    <x v="0"/>
    <x v="1"/>
    <n v="78"/>
    <x v="0"/>
    <x v="109"/>
    <x v="1"/>
    <x v="1"/>
    <s v="English"/>
    <x v="5"/>
    <x v="7"/>
    <x v="2"/>
    <x v="2"/>
    <x v="3"/>
    <s v="No"/>
    <m/>
  </r>
  <r>
    <n v="953"/>
    <x v="1"/>
    <x v="0"/>
    <x v="1"/>
    <x v="1"/>
    <x v="1"/>
    <x v="0"/>
    <x v="0"/>
    <x v="0"/>
    <x v="0"/>
    <x v="0"/>
    <x v="0"/>
    <x v="0"/>
    <x v="0"/>
    <x v="1"/>
    <n v="65"/>
    <x v="0"/>
    <x v="109"/>
    <x v="1"/>
    <x v="1"/>
    <s v="English"/>
    <x v="5"/>
    <x v="1"/>
    <x v="2"/>
    <x v="2"/>
    <x v="0"/>
    <s v="Yes"/>
    <m/>
  </r>
  <r>
    <n v="954"/>
    <x v="1"/>
    <x v="0"/>
    <x v="1"/>
    <x v="1"/>
    <x v="1"/>
    <x v="1"/>
    <x v="0"/>
    <x v="0"/>
    <x v="0"/>
    <x v="0"/>
    <x v="0"/>
    <x v="1"/>
    <x v="0"/>
    <x v="1"/>
    <n v="72"/>
    <x v="0"/>
    <x v="7"/>
    <x v="1"/>
    <x v="0"/>
    <s v="Italian"/>
    <x v="0"/>
    <x v="5"/>
    <x v="2"/>
    <x v="0"/>
    <x v="0"/>
    <m/>
    <m/>
  </r>
  <r>
    <n v="955"/>
    <x v="1"/>
    <x v="1"/>
    <x v="0"/>
    <x v="0"/>
    <x v="1"/>
    <x v="1"/>
    <x v="1"/>
    <x v="1"/>
    <x v="1"/>
    <x v="1"/>
    <x v="0"/>
    <x v="0"/>
    <x v="0"/>
    <x v="0"/>
    <n v="68"/>
    <x v="1"/>
    <x v="195"/>
    <x v="1"/>
    <x v="1"/>
    <s v="English"/>
    <x v="3"/>
    <x v="7"/>
    <x v="2"/>
    <x v="2"/>
    <x v="6"/>
    <s v="No"/>
    <m/>
  </r>
  <r>
    <n v="956"/>
    <x v="1"/>
    <x v="0"/>
    <x v="1"/>
    <x v="1"/>
    <x v="0"/>
    <x v="0"/>
    <x v="0"/>
    <x v="0"/>
    <x v="0"/>
    <x v="0"/>
    <x v="0"/>
    <x v="1"/>
    <x v="0"/>
    <x v="0"/>
    <n v="80"/>
    <x v="0"/>
    <x v="24"/>
    <x v="1"/>
    <x v="1"/>
    <m/>
    <x v="1"/>
    <x v="4"/>
    <x v="2"/>
    <x v="2"/>
    <x v="2"/>
    <m/>
    <m/>
  </r>
  <r>
    <n v="957"/>
    <x v="1"/>
    <x v="0"/>
    <x v="1"/>
    <x v="1"/>
    <x v="1"/>
    <x v="0"/>
    <x v="0"/>
    <x v="0"/>
    <x v="0"/>
    <x v="0"/>
    <x v="0"/>
    <x v="1"/>
    <x v="0"/>
    <x v="1"/>
    <n v="75"/>
    <x v="0"/>
    <x v="6"/>
    <x v="1"/>
    <x v="1"/>
    <s v="English"/>
    <x v="3"/>
    <x v="1"/>
    <x v="2"/>
    <x v="2"/>
    <x v="6"/>
    <s v="No"/>
    <m/>
  </r>
  <r>
    <n v="958"/>
    <x v="1"/>
    <x v="0"/>
    <x v="1"/>
    <x v="0"/>
    <x v="0"/>
    <x v="0"/>
    <x v="0"/>
    <x v="0"/>
    <x v="0"/>
    <x v="1"/>
    <x v="0"/>
    <x v="1"/>
    <x v="0"/>
    <x v="1"/>
    <n v="70"/>
    <x v="0"/>
    <x v="84"/>
    <x v="1"/>
    <x v="1"/>
    <s v="English"/>
    <x v="5"/>
    <x v="1"/>
    <x v="2"/>
    <x v="2"/>
    <x v="6"/>
    <s v="Yes"/>
    <m/>
  </r>
  <r>
    <n v="959"/>
    <x v="0"/>
    <x v="0"/>
    <x v="1"/>
    <x v="1"/>
    <x v="1"/>
    <x v="0"/>
    <x v="0"/>
    <x v="1"/>
    <x v="0"/>
    <x v="0"/>
    <x v="0"/>
    <x v="0"/>
    <x v="0"/>
    <x v="1"/>
    <n v="68"/>
    <x v="0"/>
    <x v="165"/>
    <x v="1"/>
    <x v="1"/>
    <s v="English"/>
    <x v="0"/>
    <x v="7"/>
    <x v="0"/>
    <x v="2"/>
    <x v="0"/>
    <s v="No"/>
    <m/>
  </r>
  <r>
    <n v="960"/>
    <x v="0"/>
    <x v="0"/>
    <x v="1"/>
    <x v="0"/>
    <x v="1"/>
    <x v="1"/>
    <x v="0"/>
    <x v="0"/>
    <x v="0"/>
    <x v="0"/>
    <x v="0"/>
    <x v="1"/>
    <x v="0"/>
    <x v="1"/>
    <n v="68"/>
    <x v="0"/>
    <x v="155"/>
    <x v="1"/>
    <x v="1"/>
    <s v="English"/>
    <x v="2"/>
    <x v="1"/>
    <x v="2"/>
    <x v="2"/>
    <x v="5"/>
    <s v="No"/>
    <m/>
  </r>
  <r>
    <n v="961"/>
    <x v="1"/>
    <x v="0"/>
    <x v="1"/>
    <x v="1"/>
    <x v="0"/>
    <x v="1"/>
    <x v="0"/>
    <x v="0"/>
    <x v="0"/>
    <x v="1"/>
    <x v="0"/>
    <x v="0"/>
    <x v="0"/>
    <x v="1"/>
    <n v="65"/>
    <x v="0"/>
    <x v="133"/>
    <x v="1"/>
    <x v="1"/>
    <s v="English"/>
    <x v="5"/>
    <x v="1"/>
    <x v="2"/>
    <x v="2"/>
    <x v="5"/>
    <s v="No"/>
    <m/>
  </r>
  <r>
    <n v="962"/>
    <x v="1"/>
    <x v="0"/>
    <x v="0"/>
    <x v="0"/>
    <x v="1"/>
    <x v="0"/>
    <x v="0"/>
    <x v="0"/>
    <x v="0"/>
    <x v="0"/>
    <x v="0"/>
    <x v="1"/>
    <x v="0"/>
    <x v="1"/>
    <n v="71"/>
    <x v="0"/>
    <x v="133"/>
    <x v="1"/>
    <x v="1"/>
    <s v="English"/>
    <x v="6"/>
    <x v="7"/>
    <x v="2"/>
    <x v="2"/>
    <x v="5"/>
    <s v="Yes"/>
    <m/>
  </r>
  <r>
    <n v="963"/>
    <x v="1"/>
    <x v="0"/>
    <x v="1"/>
    <x v="1"/>
    <x v="1"/>
    <x v="0"/>
    <x v="1"/>
    <x v="0"/>
    <x v="0"/>
    <x v="0"/>
    <x v="0"/>
    <x v="1"/>
    <x v="0"/>
    <x v="0"/>
    <n v="79"/>
    <x v="0"/>
    <x v="24"/>
    <x v="1"/>
    <x v="1"/>
    <s v="English"/>
    <x v="4"/>
    <x v="4"/>
    <x v="2"/>
    <x v="2"/>
    <x v="3"/>
    <s v="No"/>
    <m/>
  </r>
  <r>
    <n v="964"/>
    <x v="1"/>
    <x v="0"/>
    <x v="1"/>
    <x v="1"/>
    <x v="0"/>
    <x v="0"/>
    <x v="0"/>
    <x v="0"/>
    <x v="0"/>
    <x v="0"/>
    <x v="0"/>
    <x v="1"/>
    <x v="0"/>
    <x v="1"/>
    <n v="64"/>
    <x v="0"/>
    <x v="196"/>
    <x v="1"/>
    <x v="1"/>
    <s v="English"/>
    <x v="5"/>
    <x v="7"/>
    <x v="2"/>
    <x v="2"/>
    <x v="0"/>
    <s v="No"/>
    <m/>
  </r>
  <r>
    <n v="965"/>
    <x v="1"/>
    <x v="1"/>
    <x v="1"/>
    <x v="1"/>
    <x v="0"/>
    <x v="1"/>
    <x v="0"/>
    <x v="0"/>
    <x v="0"/>
    <x v="0"/>
    <x v="0"/>
    <x v="1"/>
    <x v="0"/>
    <x v="1"/>
    <n v="73"/>
    <x v="0"/>
    <x v="136"/>
    <x v="1"/>
    <x v="1"/>
    <m/>
    <x v="2"/>
    <x v="7"/>
    <x v="2"/>
    <x v="2"/>
    <x v="6"/>
    <s v="No"/>
    <m/>
  </r>
  <r>
    <n v="966"/>
    <x v="1"/>
    <x v="0"/>
    <x v="1"/>
    <x v="1"/>
    <x v="0"/>
    <x v="0"/>
    <x v="0"/>
    <x v="0"/>
    <x v="0"/>
    <x v="1"/>
    <x v="0"/>
    <x v="1"/>
    <x v="0"/>
    <x v="1"/>
    <n v="79"/>
    <x v="0"/>
    <x v="5"/>
    <x v="2"/>
    <x v="0"/>
    <s v="English"/>
    <x v="4"/>
    <x v="7"/>
    <x v="2"/>
    <x v="2"/>
    <x v="8"/>
    <s v="Yes"/>
    <m/>
  </r>
  <r>
    <n v="967"/>
    <x v="1"/>
    <x v="0"/>
    <x v="1"/>
    <x v="1"/>
    <x v="0"/>
    <x v="0"/>
    <x v="0"/>
    <x v="0"/>
    <x v="0"/>
    <x v="0"/>
    <x v="0"/>
    <x v="1"/>
    <x v="0"/>
    <x v="0"/>
    <n v="65"/>
    <x v="0"/>
    <x v="0"/>
    <x v="0"/>
    <x v="1"/>
    <s v="English"/>
    <x v="5"/>
    <x v="1"/>
    <x v="0"/>
    <x v="2"/>
    <x v="0"/>
    <s v="Yes"/>
    <m/>
  </r>
  <r>
    <n v="968"/>
    <x v="1"/>
    <x v="0"/>
    <x v="0"/>
    <x v="1"/>
    <x v="0"/>
    <x v="0"/>
    <x v="0"/>
    <x v="0"/>
    <x v="0"/>
    <x v="0"/>
    <x v="0"/>
    <x v="0"/>
    <x v="0"/>
    <x v="1"/>
    <n v="71"/>
    <x v="0"/>
    <x v="121"/>
    <x v="1"/>
    <x v="1"/>
    <s v="English"/>
    <x v="6"/>
    <x v="8"/>
    <x v="2"/>
    <x v="2"/>
    <x v="6"/>
    <s v="Yes"/>
    <m/>
  </r>
  <r>
    <n v="969"/>
    <x v="1"/>
    <x v="1"/>
    <x v="0"/>
    <x v="0"/>
    <x v="1"/>
    <x v="1"/>
    <x v="1"/>
    <x v="0"/>
    <x v="0"/>
    <x v="1"/>
    <x v="0"/>
    <x v="0"/>
    <x v="1"/>
    <x v="0"/>
    <n v="78"/>
    <x v="0"/>
    <x v="0"/>
    <x v="5"/>
    <x v="1"/>
    <s v="English"/>
    <x v="4"/>
    <x v="7"/>
    <x v="2"/>
    <x v="2"/>
    <x v="5"/>
    <s v="No"/>
    <m/>
  </r>
  <r>
    <n v="970"/>
    <x v="0"/>
    <x v="0"/>
    <x v="1"/>
    <x v="1"/>
    <x v="0"/>
    <x v="1"/>
    <x v="0"/>
    <x v="0"/>
    <x v="0"/>
    <x v="0"/>
    <x v="0"/>
    <x v="1"/>
    <x v="0"/>
    <x v="1"/>
    <n v="66"/>
    <x v="0"/>
    <x v="88"/>
    <x v="1"/>
    <x v="0"/>
    <s v="English"/>
    <x v="6"/>
    <x v="1"/>
    <x v="2"/>
    <x v="2"/>
    <x v="5"/>
    <s v="No"/>
    <m/>
  </r>
  <r>
    <n v="971"/>
    <x v="1"/>
    <x v="0"/>
    <x v="1"/>
    <x v="1"/>
    <x v="1"/>
    <x v="1"/>
    <x v="0"/>
    <x v="0"/>
    <x v="0"/>
    <x v="0"/>
    <x v="0"/>
    <x v="0"/>
    <x v="0"/>
    <x v="1"/>
    <n v="72"/>
    <x v="0"/>
    <x v="13"/>
    <x v="1"/>
    <x v="1"/>
    <s v="English"/>
    <x v="5"/>
    <x v="1"/>
    <x v="2"/>
    <x v="2"/>
    <x v="6"/>
    <s v="No"/>
    <m/>
  </r>
  <r>
    <n v="972"/>
    <x v="1"/>
    <x v="1"/>
    <x v="1"/>
    <x v="0"/>
    <x v="0"/>
    <x v="1"/>
    <x v="1"/>
    <x v="1"/>
    <x v="0"/>
    <x v="1"/>
    <x v="0"/>
    <x v="0"/>
    <x v="1"/>
    <x v="1"/>
    <n v="75"/>
    <x v="0"/>
    <x v="109"/>
    <x v="1"/>
    <x v="0"/>
    <s v="English"/>
    <x v="5"/>
    <x v="7"/>
    <x v="2"/>
    <x v="2"/>
    <x v="5"/>
    <m/>
    <m/>
  </r>
  <r>
    <n v="973"/>
    <x v="1"/>
    <x v="0"/>
    <x v="1"/>
    <x v="1"/>
    <x v="0"/>
    <x v="0"/>
    <x v="0"/>
    <x v="0"/>
    <x v="0"/>
    <x v="0"/>
    <x v="0"/>
    <x v="1"/>
    <x v="0"/>
    <x v="0"/>
    <n v="69"/>
    <x v="0"/>
    <x v="9"/>
    <x v="1"/>
    <x v="2"/>
    <s v="English"/>
    <x v="3"/>
    <x v="7"/>
    <x v="2"/>
    <x v="2"/>
    <x v="5"/>
    <s v="No"/>
    <m/>
  </r>
  <r>
    <n v="974"/>
    <x v="0"/>
    <x v="1"/>
    <x v="1"/>
    <x v="1"/>
    <x v="1"/>
    <x v="0"/>
    <x v="0"/>
    <x v="0"/>
    <x v="0"/>
    <x v="0"/>
    <x v="0"/>
    <x v="0"/>
    <x v="0"/>
    <x v="0"/>
    <n v="74"/>
    <x v="0"/>
    <x v="87"/>
    <x v="1"/>
    <x v="1"/>
    <s v="English"/>
    <x v="5"/>
    <x v="8"/>
    <x v="2"/>
    <x v="2"/>
    <x v="5"/>
    <s v="Yes"/>
    <m/>
  </r>
  <r>
    <n v="975"/>
    <x v="1"/>
    <x v="0"/>
    <x v="1"/>
    <x v="0"/>
    <x v="0"/>
    <x v="1"/>
    <x v="0"/>
    <x v="1"/>
    <x v="0"/>
    <x v="0"/>
    <x v="0"/>
    <x v="1"/>
    <x v="0"/>
    <x v="0"/>
    <n v="84"/>
    <x v="0"/>
    <x v="9"/>
    <x v="1"/>
    <x v="1"/>
    <s v="English"/>
    <x v="3"/>
    <x v="0"/>
    <x v="2"/>
    <x v="2"/>
    <x v="5"/>
    <m/>
    <m/>
  </r>
  <r>
    <n v="976"/>
    <x v="1"/>
    <x v="1"/>
    <x v="1"/>
    <x v="1"/>
    <x v="0"/>
    <x v="0"/>
    <x v="0"/>
    <x v="0"/>
    <x v="0"/>
    <x v="0"/>
    <x v="0"/>
    <x v="0"/>
    <x v="0"/>
    <x v="0"/>
    <n v="71"/>
    <x v="2"/>
    <x v="57"/>
    <x v="1"/>
    <x v="0"/>
    <s v="English"/>
    <x v="3"/>
    <x v="0"/>
    <x v="2"/>
    <x v="2"/>
    <x v="8"/>
    <s v="Yes"/>
    <m/>
  </r>
</pivotCacheRecords>
</file>

<file path=xl/pivotCache/pivotCacheRecords5.xml><?xml version="1.0" encoding="utf-8"?>
<pivotCacheRecords xmlns="http://schemas.openxmlformats.org/spreadsheetml/2006/main" xmlns:r="http://schemas.openxmlformats.org/officeDocument/2006/relationships" count="976">
  <r>
    <n v="1"/>
    <m/>
    <m/>
    <s v="Heart disease &amp; stroke"/>
    <m/>
    <m/>
    <m/>
    <m/>
    <m/>
    <s v="Diabetes"/>
    <s v="Mental health depression/suicide"/>
    <m/>
    <m/>
    <m/>
    <m/>
    <n v="3"/>
    <n v="1"/>
    <m/>
    <n v="0"/>
    <n v="0"/>
    <n v="1"/>
    <n v="0"/>
    <n v="0"/>
    <n v="0"/>
    <n v="0"/>
    <n v="0"/>
    <n v="1"/>
    <n v="1"/>
    <n v="0"/>
    <n v="0"/>
    <n v="0"/>
    <m/>
    <m/>
    <n v="3"/>
    <n v="3"/>
    <s v="Correct"/>
    <x v="0"/>
    <n v="28"/>
    <x v="0"/>
    <x v="0"/>
    <x v="0"/>
    <x v="0"/>
    <s v="English, French Creole"/>
    <x v="0"/>
    <x v="0"/>
    <x v="0"/>
    <x v="0"/>
    <x v="0"/>
    <m/>
  </r>
  <r>
    <n v="2"/>
    <m/>
    <m/>
    <s v="Heart disease &amp; stroke"/>
    <m/>
    <m/>
    <m/>
    <m/>
    <s v="Women’s health &amp; wellness"/>
    <s v="Diabetes"/>
    <m/>
    <m/>
    <m/>
    <m/>
    <m/>
    <n v="3"/>
    <n v="1"/>
    <m/>
    <n v="0"/>
    <n v="0"/>
    <n v="1"/>
    <n v="0"/>
    <n v="0"/>
    <n v="0"/>
    <n v="0"/>
    <n v="1"/>
    <n v="1"/>
    <n v="0"/>
    <n v="0"/>
    <n v="0"/>
    <n v="0"/>
    <m/>
    <m/>
    <n v="3"/>
    <n v="3"/>
    <s v="Correct"/>
    <x v="0"/>
    <n v="58"/>
    <x v="0"/>
    <x v="1"/>
    <x v="0"/>
    <x v="1"/>
    <s v="English, Hatian Creole"/>
    <x v="1"/>
    <x v="1"/>
    <x v="1"/>
    <x v="1"/>
    <x v="1"/>
    <s v="Yes"/>
  </r>
  <r>
    <n v="3"/>
    <m/>
    <s v="Cancer"/>
    <s v="Heart disease &amp; stroke"/>
    <m/>
    <m/>
    <m/>
    <m/>
    <m/>
    <s v="Diabetes"/>
    <m/>
    <m/>
    <m/>
    <m/>
    <m/>
    <n v="3"/>
    <n v="1"/>
    <m/>
    <n v="0"/>
    <n v="1"/>
    <n v="1"/>
    <n v="0"/>
    <n v="0"/>
    <n v="0"/>
    <n v="0"/>
    <n v="0"/>
    <n v="1"/>
    <n v="0"/>
    <n v="0"/>
    <n v="0"/>
    <n v="0"/>
    <m/>
    <m/>
    <n v="3"/>
    <n v="3"/>
    <s v="Correct"/>
    <x v="0"/>
    <n v="72"/>
    <x v="0"/>
    <x v="2"/>
    <x v="0"/>
    <x v="0"/>
    <s v="English, Hatian Creole"/>
    <x v="1"/>
    <x v="2"/>
    <x v="2"/>
    <x v="2"/>
    <x v="2"/>
    <m/>
  </r>
  <r>
    <n v="4"/>
    <m/>
    <s v="Cancer"/>
    <s v="Heart disease &amp; stroke"/>
    <m/>
    <m/>
    <m/>
    <m/>
    <m/>
    <s v="Diabetes"/>
    <m/>
    <m/>
    <m/>
    <m/>
    <m/>
    <n v="3"/>
    <n v="1"/>
    <m/>
    <n v="0"/>
    <n v="1"/>
    <n v="1"/>
    <n v="0"/>
    <n v="0"/>
    <n v="0"/>
    <n v="0"/>
    <n v="0"/>
    <n v="1"/>
    <n v="0"/>
    <n v="0"/>
    <n v="0"/>
    <n v="0"/>
    <m/>
    <m/>
    <n v="3"/>
    <n v="3"/>
    <s v="Correct"/>
    <x v="0"/>
    <n v="53"/>
    <x v="0"/>
    <x v="3"/>
    <x v="0"/>
    <x v="0"/>
    <s v="English, Hatian Creole"/>
    <x v="2"/>
    <x v="3"/>
    <x v="0"/>
    <x v="2"/>
    <x v="0"/>
    <m/>
  </r>
  <r>
    <n v="5"/>
    <m/>
    <s v="Cancer"/>
    <m/>
    <m/>
    <m/>
    <m/>
    <m/>
    <m/>
    <s v="Diabetes"/>
    <s v="Mental health depression/suicide"/>
    <m/>
    <m/>
    <m/>
    <m/>
    <n v="3"/>
    <n v="1"/>
    <m/>
    <n v="0"/>
    <n v="1"/>
    <n v="0"/>
    <n v="0"/>
    <n v="0"/>
    <n v="0"/>
    <n v="0"/>
    <n v="0"/>
    <n v="1"/>
    <n v="1"/>
    <n v="0"/>
    <n v="0"/>
    <n v="0"/>
    <m/>
    <m/>
    <n v="3"/>
    <n v="3"/>
    <s v="Correct"/>
    <x v="0"/>
    <n v="53"/>
    <x v="0"/>
    <x v="3"/>
    <x v="0"/>
    <x v="0"/>
    <s v="English, Hatian Creole"/>
    <x v="2"/>
    <x v="3"/>
    <x v="0"/>
    <x v="2"/>
    <x v="0"/>
    <m/>
  </r>
  <r>
    <n v="6"/>
    <m/>
    <s v="Cancer"/>
    <m/>
    <m/>
    <m/>
    <m/>
    <m/>
    <m/>
    <s v="Diabetes"/>
    <s v="Mental health depression/suicide"/>
    <m/>
    <m/>
    <m/>
    <m/>
    <n v="3"/>
    <n v="1"/>
    <m/>
    <n v="0"/>
    <n v="1"/>
    <n v="0"/>
    <n v="0"/>
    <n v="0"/>
    <n v="0"/>
    <n v="0"/>
    <n v="0"/>
    <n v="1"/>
    <n v="1"/>
    <n v="0"/>
    <n v="0"/>
    <n v="0"/>
    <m/>
    <m/>
    <n v="3"/>
    <n v="3"/>
    <s v="Correct"/>
    <x v="1"/>
    <n v="47"/>
    <x v="0"/>
    <x v="3"/>
    <x v="0"/>
    <x v="0"/>
    <s v="Hatian Creole"/>
    <x v="3"/>
    <x v="0"/>
    <x v="1"/>
    <x v="1"/>
    <x v="3"/>
    <m/>
  </r>
  <r>
    <n v="7"/>
    <m/>
    <s v="Cancer"/>
    <s v="Heart disease &amp; stroke"/>
    <m/>
    <m/>
    <m/>
    <m/>
    <m/>
    <s v="Diabetes"/>
    <m/>
    <m/>
    <m/>
    <m/>
    <m/>
    <n v="3"/>
    <n v="1"/>
    <m/>
    <n v="0"/>
    <n v="1"/>
    <n v="1"/>
    <n v="0"/>
    <n v="0"/>
    <n v="0"/>
    <n v="0"/>
    <n v="0"/>
    <n v="1"/>
    <n v="0"/>
    <n v="0"/>
    <n v="0"/>
    <n v="0"/>
    <m/>
    <m/>
    <n v="3"/>
    <n v="3"/>
    <s v="Correct"/>
    <x v="1"/>
    <n v="48"/>
    <x v="0"/>
    <x v="4"/>
    <x v="0"/>
    <x v="0"/>
    <s v="English, Hatian Creole"/>
    <x v="3"/>
    <x v="0"/>
    <x v="0"/>
    <x v="0"/>
    <x v="0"/>
    <m/>
  </r>
  <r>
    <n v="8"/>
    <m/>
    <m/>
    <s v="Heart disease &amp; stroke"/>
    <m/>
    <m/>
    <m/>
    <m/>
    <m/>
    <s v="Diabetes"/>
    <m/>
    <m/>
    <m/>
    <s v="Obesity/weight loss issues"/>
    <m/>
    <n v="3"/>
    <n v="1"/>
    <m/>
    <n v="0"/>
    <n v="0"/>
    <n v="1"/>
    <n v="0"/>
    <n v="0"/>
    <n v="0"/>
    <n v="0"/>
    <n v="0"/>
    <n v="1"/>
    <n v="0"/>
    <n v="0"/>
    <n v="0"/>
    <n v="1"/>
    <m/>
    <m/>
    <n v="3"/>
    <n v="3"/>
    <s v="Correct"/>
    <x v="0"/>
    <n v="38"/>
    <x v="0"/>
    <x v="3"/>
    <x v="0"/>
    <x v="0"/>
    <s v="English, Hatian Creole"/>
    <x v="4"/>
    <x v="4"/>
    <x v="3"/>
    <x v="2"/>
    <x v="4"/>
    <m/>
  </r>
  <r>
    <n v="9"/>
    <m/>
    <m/>
    <m/>
    <m/>
    <m/>
    <m/>
    <m/>
    <s v="Women’s health &amp; wellness"/>
    <s v="Diabetes"/>
    <m/>
    <m/>
    <m/>
    <s v="Obesity/weight loss issues"/>
    <m/>
    <n v="3"/>
    <n v="1"/>
    <m/>
    <n v="0"/>
    <n v="0"/>
    <n v="0"/>
    <n v="0"/>
    <n v="0"/>
    <n v="0"/>
    <n v="0"/>
    <n v="1"/>
    <n v="1"/>
    <n v="0"/>
    <n v="0"/>
    <n v="0"/>
    <n v="1"/>
    <m/>
    <m/>
    <n v="3"/>
    <n v="3"/>
    <s v="Correct"/>
    <x v="0"/>
    <n v="56"/>
    <x v="0"/>
    <x v="0"/>
    <x v="0"/>
    <x v="0"/>
    <s v="English, Hatian Creole"/>
    <x v="3"/>
    <x v="0"/>
    <x v="4"/>
    <x v="2"/>
    <x v="4"/>
    <m/>
  </r>
  <r>
    <n v="10"/>
    <s v="Asthma/lung disease"/>
    <m/>
    <s v="Heart disease &amp; stroke"/>
    <m/>
    <m/>
    <m/>
    <m/>
    <s v="Women’s health &amp; wellness"/>
    <s v="Diabetes"/>
    <m/>
    <m/>
    <m/>
    <m/>
    <m/>
    <n v="4"/>
    <n v="0.75"/>
    <m/>
    <n v="0.75"/>
    <n v="0"/>
    <n v="0.75"/>
    <n v="0"/>
    <n v="0"/>
    <n v="0"/>
    <n v="0"/>
    <n v="0.75"/>
    <n v="0.75"/>
    <n v="0"/>
    <n v="0"/>
    <n v="0"/>
    <n v="0"/>
    <m/>
    <m/>
    <n v="3"/>
    <n v="4"/>
    <s v="Correct"/>
    <x v="0"/>
    <n v="92"/>
    <x v="0"/>
    <x v="5"/>
    <x v="0"/>
    <x v="0"/>
    <s v="Hatian Creole"/>
    <x v="1"/>
    <x v="5"/>
    <x v="2"/>
    <x v="2"/>
    <x v="2"/>
    <m/>
  </r>
  <r>
    <n v="11"/>
    <m/>
    <m/>
    <m/>
    <m/>
    <m/>
    <m/>
    <m/>
    <m/>
    <m/>
    <m/>
    <m/>
    <m/>
    <m/>
    <m/>
    <n v="0"/>
    <e v="#DIV/0!"/>
    <m/>
    <n v="0"/>
    <n v="0"/>
    <n v="0"/>
    <n v="0"/>
    <n v="0"/>
    <n v="0"/>
    <n v="0"/>
    <n v="0"/>
    <n v="0"/>
    <n v="0"/>
    <n v="0"/>
    <n v="0"/>
    <n v="0"/>
    <m/>
    <m/>
    <n v="0"/>
    <n v="0"/>
    <s v="Correct"/>
    <x v="2"/>
    <n v="60"/>
    <x v="0"/>
    <x v="0"/>
    <x v="0"/>
    <x v="0"/>
    <s v="Hatian Creole"/>
    <x v="5"/>
    <x v="0"/>
    <x v="3"/>
    <x v="1"/>
    <x v="3"/>
    <m/>
  </r>
  <r>
    <n v="12"/>
    <m/>
    <s v="Cancer"/>
    <s v="Heart disease &amp; stroke"/>
    <m/>
    <m/>
    <m/>
    <m/>
    <m/>
    <m/>
    <m/>
    <m/>
    <m/>
    <m/>
    <m/>
    <n v="2"/>
    <n v="1.5"/>
    <m/>
    <n v="0"/>
    <n v="1"/>
    <n v="1"/>
    <n v="0"/>
    <n v="0"/>
    <n v="0"/>
    <n v="0"/>
    <n v="0"/>
    <n v="0"/>
    <n v="0"/>
    <n v="0"/>
    <n v="0"/>
    <n v="0"/>
    <m/>
    <m/>
    <n v="2"/>
    <n v="2"/>
    <s v="Correct"/>
    <x v="0"/>
    <n v="42"/>
    <x v="0"/>
    <x v="3"/>
    <x v="0"/>
    <x v="0"/>
    <s v="French Creole"/>
    <x v="2"/>
    <x v="4"/>
    <x v="0"/>
    <x v="2"/>
    <x v="0"/>
    <m/>
  </r>
  <r>
    <n v="13"/>
    <m/>
    <m/>
    <m/>
    <m/>
    <s v="HIV/AIDS &amp; Sexually Transmitted Diseases (STDs)"/>
    <m/>
    <m/>
    <m/>
    <m/>
    <m/>
    <m/>
    <s v="Environmental hazards"/>
    <m/>
    <m/>
    <n v="2"/>
    <n v="1.5"/>
    <m/>
    <n v="0"/>
    <n v="0"/>
    <n v="0"/>
    <n v="0"/>
    <n v="1"/>
    <n v="0"/>
    <n v="0"/>
    <n v="0"/>
    <n v="0"/>
    <n v="0"/>
    <n v="0"/>
    <n v="1"/>
    <n v="0"/>
    <m/>
    <m/>
    <n v="2"/>
    <n v="2"/>
    <s v="Correct"/>
    <x v="2"/>
    <n v="70"/>
    <x v="0"/>
    <x v="3"/>
    <x v="0"/>
    <x v="0"/>
    <s v="Hatian Creole"/>
    <x v="2"/>
    <x v="6"/>
    <x v="0"/>
    <x v="2"/>
    <x v="3"/>
    <s v="No"/>
  </r>
  <r>
    <n v="14"/>
    <m/>
    <m/>
    <m/>
    <m/>
    <m/>
    <m/>
    <m/>
    <s v="Women’s health &amp; wellness"/>
    <m/>
    <m/>
    <m/>
    <s v="Environmental hazards"/>
    <s v="Obesity/weight loss issues"/>
    <m/>
    <n v="3"/>
    <n v="1"/>
    <m/>
    <n v="0"/>
    <n v="0"/>
    <n v="0"/>
    <n v="0"/>
    <n v="0"/>
    <n v="0"/>
    <n v="0"/>
    <n v="1"/>
    <n v="0"/>
    <n v="0"/>
    <n v="0"/>
    <n v="1"/>
    <n v="1"/>
    <m/>
    <m/>
    <n v="3"/>
    <n v="3"/>
    <s v="Correct"/>
    <x v="0"/>
    <n v="49"/>
    <x v="0"/>
    <x v="6"/>
    <x v="0"/>
    <x v="0"/>
    <s v="Hatian Creole"/>
    <x v="3"/>
    <x v="0"/>
    <x v="0"/>
    <x v="0"/>
    <x v="4"/>
    <m/>
  </r>
  <r>
    <n v="15"/>
    <m/>
    <m/>
    <m/>
    <m/>
    <m/>
    <m/>
    <m/>
    <m/>
    <s v="Diabetes"/>
    <s v="Mental health depression/suicide"/>
    <m/>
    <m/>
    <m/>
    <m/>
    <n v="2"/>
    <n v="1.5"/>
    <m/>
    <n v="0"/>
    <n v="0"/>
    <n v="0"/>
    <n v="0"/>
    <n v="0"/>
    <n v="0"/>
    <n v="0"/>
    <n v="0"/>
    <n v="1"/>
    <n v="1"/>
    <n v="0"/>
    <n v="0"/>
    <n v="0"/>
    <m/>
    <m/>
    <n v="2"/>
    <n v="2"/>
    <s v="Correct"/>
    <x v="1"/>
    <n v="62"/>
    <x v="0"/>
    <x v="7"/>
    <x v="0"/>
    <x v="0"/>
    <m/>
    <x v="1"/>
    <x v="7"/>
    <x v="4"/>
    <x v="0"/>
    <x v="4"/>
    <m/>
  </r>
  <r>
    <n v="16"/>
    <m/>
    <s v="Cancer"/>
    <s v="Heart disease &amp; stroke"/>
    <m/>
    <m/>
    <s v="Vaccine preventable diseases"/>
    <m/>
    <m/>
    <m/>
    <m/>
    <m/>
    <m/>
    <m/>
    <m/>
    <n v="3"/>
    <n v="1"/>
    <m/>
    <n v="0"/>
    <n v="1"/>
    <n v="1"/>
    <n v="0"/>
    <n v="0"/>
    <n v="1"/>
    <n v="0"/>
    <n v="0"/>
    <n v="0"/>
    <n v="0"/>
    <n v="0"/>
    <n v="0"/>
    <n v="0"/>
    <m/>
    <m/>
    <n v="3"/>
    <n v="3"/>
    <s v="Correct"/>
    <x v="0"/>
    <n v="35"/>
    <x v="0"/>
    <x v="5"/>
    <x v="0"/>
    <x v="0"/>
    <s v="English, Hatian Creole"/>
    <x v="3"/>
    <x v="7"/>
    <x v="0"/>
    <x v="2"/>
    <x v="0"/>
    <s v="Yes"/>
  </r>
  <r>
    <n v="17"/>
    <m/>
    <s v="Cancer"/>
    <m/>
    <m/>
    <m/>
    <m/>
    <m/>
    <m/>
    <m/>
    <m/>
    <m/>
    <m/>
    <m/>
    <m/>
    <n v="1"/>
    <n v="3"/>
    <m/>
    <n v="0"/>
    <n v="1"/>
    <n v="0"/>
    <n v="0"/>
    <n v="0"/>
    <n v="0"/>
    <n v="0"/>
    <n v="0"/>
    <n v="0"/>
    <n v="0"/>
    <n v="0"/>
    <n v="0"/>
    <n v="0"/>
    <m/>
    <m/>
    <n v="1"/>
    <n v="1"/>
    <s v="Correct"/>
    <x v="0"/>
    <n v="34"/>
    <x v="0"/>
    <x v="3"/>
    <x v="0"/>
    <x v="0"/>
    <m/>
    <x v="6"/>
    <x v="8"/>
    <x v="0"/>
    <x v="0"/>
    <x v="4"/>
    <m/>
  </r>
  <r>
    <n v="18"/>
    <m/>
    <s v="Cancer"/>
    <m/>
    <m/>
    <s v="HIV/AIDS &amp; Sexually Transmitted Diseases (STDs)"/>
    <m/>
    <m/>
    <m/>
    <m/>
    <m/>
    <m/>
    <m/>
    <m/>
    <m/>
    <n v="2"/>
    <n v="1.5"/>
    <m/>
    <n v="0"/>
    <n v="1"/>
    <n v="0"/>
    <n v="0"/>
    <n v="1"/>
    <n v="0"/>
    <n v="0"/>
    <n v="0"/>
    <n v="0"/>
    <n v="0"/>
    <n v="0"/>
    <n v="0"/>
    <n v="0"/>
    <m/>
    <m/>
    <n v="2"/>
    <n v="2"/>
    <s v="Correct"/>
    <x v="1"/>
    <n v="53"/>
    <x v="0"/>
    <x v="3"/>
    <x v="0"/>
    <x v="0"/>
    <s v="Hatian Creole"/>
    <x v="5"/>
    <x v="7"/>
    <x v="0"/>
    <x v="2"/>
    <x v="4"/>
    <m/>
  </r>
  <r>
    <n v="19"/>
    <s v="Asthma/lung disease"/>
    <m/>
    <m/>
    <m/>
    <s v="HIV/AIDS &amp; Sexually Transmitted Diseases (STDs)"/>
    <m/>
    <s v="Child health &amp; wellness"/>
    <m/>
    <m/>
    <m/>
    <m/>
    <m/>
    <m/>
    <m/>
    <n v="3"/>
    <n v="1"/>
    <m/>
    <n v="1"/>
    <n v="0"/>
    <n v="0"/>
    <n v="0"/>
    <n v="1"/>
    <n v="0"/>
    <n v="1"/>
    <n v="0"/>
    <n v="0"/>
    <n v="0"/>
    <n v="0"/>
    <n v="0"/>
    <n v="0"/>
    <m/>
    <m/>
    <n v="3"/>
    <n v="3"/>
    <s v="Correct"/>
    <x v="0"/>
    <n v="46"/>
    <x v="1"/>
    <x v="8"/>
    <x v="1"/>
    <x v="0"/>
    <s v="English"/>
    <x v="4"/>
    <x v="3"/>
    <x v="0"/>
    <x v="0"/>
    <x v="4"/>
    <s v="Yes"/>
  </r>
  <r>
    <n v="20"/>
    <m/>
    <s v="Cancer"/>
    <s v="Heart disease &amp; stroke"/>
    <m/>
    <s v="HIV/AIDS &amp; Sexually Transmitted Diseases (STDs)"/>
    <m/>
    <m/>
    <m/>
    <s v="Diabetes"/>
    <m/>
    <m/>
    <m/>
    <m/>
    <m/>
    <n v="4"/>
    <n v="0.75"/>
    <m/>
    <n v="0"/>
    <n v="0.75"/>
    <n v="0.75"/>
    <n v="0"/>
    <n v="0.75"/>
    <n v="0"/>
    <n v="0"/>
    <n v="0"/>
    <n v="0.75"/>
    <n v="0"/>
    <n v="0"/>
    <n v="0"/>
    <n v="0"/>
    <m/>
    <m/>
    <n v="3"/>
    <n v="4"/>
    <s v="Correct"/>
    <x v="1"/>
    <n v="23"/>
    <x v="0"/>
    <x v="9"/>
    <x v="2"/>
    <x v="1"/>
    <s v="English"/>
    <x v="0"/>
    <x v="5"/>
    <x v="5"/>
    <x v="2"/>
    <x v="4"/>
    <s v="Yes"/>
  </r>
  <r>
    <n v="21"/>
    <m/>
    <m/>
    <m/>
    <m/>
    <m/>
    <m/>
    <m/>
    <m/>
    <s v="Diabetes"/>
    <m/>
    <m/>
    <m/>
    <s v="Obesity/weight loss issues"/>
    <m/>
    <n v="2"/>
    <n v="1.5"/>
    <m/>
    <n v="0"/>
    <n v="0"/>
    <n v="0"/>
    <n v="0"/>
    <n v="0"/>
    <n v="0"/>
    <n v="0"/>
    <n v="0"/>
    <n v="1"/>
    <n v="0"/>
    <n v="0"/>
    <n v="0"/>
    <n v="1"/>
    <m/>
    <m/>
    <n v="2"/>
    <n v="2"/>
    <s v="Correct"/>
    <x v="0"/>
    <n v="70"/>
    <x v="0"/>
    <x v="4"/>
    <x v="0"/>
    <x v="0"/>
    <s v="English, Hatian Creole"/>
    <x v="3"/>
    <x v="0"/>
    <x v="2"/>
    <x v="2"/>
    <x v="5"/>
    <s v="Yes"/>
  </r>
  <r>
    <n v="22"/>
    <m/>
    <m/>
    <m/>
    <m/>
    <s v="HIV/AIDS &amp; Sexually Transmitted Diseases (STDs)"/>
    <s v="Vaccine preventable diseases"/>
    <m/>
    <m/>
    <m/>
    <m/>
    <s v="Drugs &amp; alcohol abuse"/>
    <m/>
    <m/>
    <m/>
    <n v="3"/>
    <n v="1"/>
    <m/>
    <n v="0"/>
    <n v="0"/>
    <n v="0"/>
    <n v="0"/>
    <n v="1"/>
    <n v="1"/>
    <n v="0"/>
    <n v="0"/>
    <n v="0"/>
    <n v="0"/>
    <n v="1"/>
    <n v="0"/>
    <n v="0"/>
    <m/>
    <m/>
    <n v="3"/>
    <n v="3"/>
    <s v="Correct"/>
    <x v="1"/>
    <n v="72"/>
    <x v="0"/>
    <x v="5"/>
    <x v="3"/>
    <x v="1"/>
    <s v="English"/>
    <x v="4"/>
    <x v="5"/>
    <x v="6"/>
    <x v="0"/>
    <x v="5"/>
    <s v="Yes"/>
  </r>
  <r>
    <n v="23"/>
    <m/>
    <m/>
    <m/>
    <m/>
    <m/>
    <m/>
    <m/>
    <s v="Women’s health &amp; wellness"/>
    <s v="Diabetes"/>
    <m/>
    <m/>
    <m/>
    <s v="Obesity/weight loss issues"/>
    <m/>
    <n v="3"/>
    <n v="1"/>
    <m/>
    <n v="0"/>
    <n v="0"/>
    <n v="0"/>
    <n v="0"/>
    <n v="0"/>
    <n v="0"/>
    <n v="0"/>
    <n v="1"/>
    <n v="1"/>
    <n v="0"/>
    <n v="0"/>
    <n v="0"/>
    <n v="1"/>
    <m/>
    <m/>
    <n v="3"/>
    <n v="3"/>
    <s v="Correct"/>
    <x v="0"/>
    <n v="63"/>
    <x v="0"/>
    <x v="4"/>
    <x v="2"/>
    <x v="1"/>
    <s v="English, Hatian Creole"/>
    <x v="3"/>
    <x v="2"/>
    <x v="0"/>
    <x v="2"/>
    <x v="0"/>
    <s v="Yes"/>
  </r>
  <r>
    <n v="24"/>
    <m/>
    <s v="Cancer"/>
    <m/>
    <m/>
    <m/>
    <m/>
    <m/>
    <m/>
    <s v="Diabetes"/>
    <m/>
    <m/>
    <m/>
    <s v="Obesity/weight loss issues"/>
    <m/>
    <n v="3"/>
    <n v="1"/>
    <m/>
    <n v="0"/>
    <n v="1"/>
    <n v="0"/>
    <n v="0"/>
    <n v="0"/>
    <n v="0"/>
    <n v="0"/>
    <n v="0"/>
    <n v="1"/>
    <n v="0"/>
    <n v="0"/>
    <n v="0"/>
    <n v="1"/>
    <m/>
    <m/>
    <n v="3"/>
    <n v="3"/>
    <s v="Correct"/>
    <x v="0"/>
    <n v="46"/>
    <x v="0"/>
    <x v="3"/>
    <x v="0"/>
    <x v="0"/>
    <s v="English, Hatian Creole"/>
    <x v="3"/>
    <x v="3"/>
    <x v="0"/>
    <x v="2"/>
    <x v="3"/>
    <m/>
  </r>
  <r>
    <n v="25"/>
    <m/>
    <m/>
    <m/>
    <m/>
    <m/>
    <m/>
    <m/>
    <m/>
    <s v="Diabetes"/>
    <m/>
    <m/>
    <m/>
    <m/>
    <m/>
    <n v="1"/>
    <n v="3"/>
    <m/>
    <n v="0"/>
    <n v="0"/>
    <n v="0"/>
    <n v="0"/>
    <n v="0"/>
    <n v="0"/>
    <n v="0"/>
    <n v="0"/>
    <n v="1"/>
    <n v="0"/>
    <n v="0"/>
    <n v="0"/>
    <n v="0"/>
    <m/>
    <m/>
    <n v="1"/>
    <n v="1"/>
    <s v="Correct"/>
    <x v="1"/>
    <n v="69"/>
    <x v="0"/>
    <x v="4"/>
    <x v="0"/>
    <x v="2"/>
    <s v="English, Hatian Creole"/>
    <x v="3"/>
    <x v="7"/>
    <x v="0"/>
    <x v="2"/>
    <x v="6"/>
    <s v="No"/>
  </r>
  <r>
    <n v="26"/>
    <m/>
    <m/>
    <m/>
    <m/>
    <m/>
    <m/>
    <s v="Child health &amp; wellness"/>
    <s v="Women’s health &amp; wellness"/>
    <m/>
    <m/>
    <m/>
    <s v="Environmental hazards"/>
    <m/>
    <m/>
    <n v="3"/>
    <n v="1"/>
    <m/>
    <n v="0"/>
    <n v="0"/>
    <n v="0"/>
    <n v="0"/>
    <n v="0"/>
    <n v="0"/>
    <n v="1"/>
    <n v="1"/>
    <n v="0"/>
    <n v="0"/>
    <n v="0"/>
    <n v="1"/>
    <n v="0"/>
    <m/>
    <m/>
    <n v="3"/>
    <n v="3"/>
    <s v="Correct"/>
    <x v="0"/>
    <n v="32"/>
    <x v="0"/>
    <x v="10"/>
    <x v="0"/>
    <x v="0"/>
    <s v="English, Hatian Creole"/>
    <x v="0"/>
    <x v="7"/>
    <x v="4"/>
    <x v="2"/>
    <x v="3"/>
    <s v="Yes"/>
  </r>
  <r>
    <n v="27"/>
    <m/>
    <m/>
    <m/>
    <m/>
    <m/>
    <m/>
    <s v="Child health &amp; wellness"/>
    <s v="Women’s health &amp; wellness"/>
    <m/>
    <m/>
    <m/>
    <s v="Environmental hazards"/>
    <m/>
    <m/>
    <n v="3"/>
    <n v="1"/>
    <m/>
    <n v="0"/>
    <n v="0"/>
    <n v="0"/>
    <n v="0"/>
    <n v="0"/>
    <n v="0"/>
    <n v="1"/>
    <n v="1"/>
    <n v="0"/>
    <n v="0"/>
    <n v="0"/>
    <n v="1"/>
    <n v="0"/>
    <m/>
    <m/>
    <n v="3"/>
    <n v="3"/>
    <s v="Correct"/>
    <x v="0"/>
    <n v="32"/>
    <x v="0"/>
    <x v="11"/>
    <x v="2"/>
    <x v="0"/>
    <m/>
    <x v="3"/>
    <x v="2"/>
    <x v="3"/>
    <x v="0"/>
    <x v="3"/>
    <m/>
  </r>
  <r>
    <n v="28"/>
    <m/>
    <m/>
    <s v="Heart disease &amp; stroke"/>
    <m/>
    <m/>
    <m/>
    <m/>
    <m/>
    <m/>
    <m/>
    <m/>
    <m/>
    <m/>
    <m/>
    <n v="1"/>
    <n v="3"/>
    <m/>
    <n v="0"/>
    <n v="0"/>
    <n v="1"/>
    <n v="0"/>
    <n v="0"/>
    <n v="0"/>
    <n v="0"/>
    <n v="0"/>
    <n v="0"/>
    <n v="0"/>
    <n v="0"/>
    <n v="0"/>
    <n v="0"/>
    <m/>
    <m/>
    <n v="1"/>
    <n v="1"/>
    <s v="Correct"/>
    <x v="0"/>
    <n v="94"/>
    <x v="0"/>
    <x v="4"/>
    <x v="1"/>
    <x v="0"/>
    <s v="Hatian Creole, French Creole"/>
    <x v="3"/>
    <x v="7"/>
    <x v="2"/>
    <x v="2"/>
    <x v="2"/>
    <s v="No"/>
  </r>
  <r>
    <n v="29"/>
    <s v="Asthma/lung disease"/>
    <m/>
    <m/>
    <m/>
    <m/>
    <m/>
    <m/>
    <m/>
    <s v="Diabetes"/>
    <m/>
    <m/>
    <m/>
    <s v="Obesity/weight loss issues"/>
    <m/>
    <n v="3"/>
    <n v="1"/>
    <m/>
    <n v="1"/>
    <n v="0"/>
    <n v="0"/>
    <n v="0"/>
    <n v="0"/>
    <n v="0"/>
    <n v="0"/>
    <n v="0"/>
    <n v="1"/>
    <n v="0"/>
    <n v="0"/>
    <n v="0"/>
    <n v="1"/>
    <m/>
    <m/>
    <n v="3"/>
    <n v="3"/>
    <s v="Correct"/>
    <x v="0"/>
    <m/>
    <x v="0"/>
    <x v="4"/>
    <x v="0"/>
    <x v="1"/>
    <s v="English, Hatian Creole"/>
    <x v="3"/>
    <x v="7"/>
    <x v="0"/>
    <x v="2"/>
    <x v="3"/>
    <s v="Yes"/>
  </r>
  <r>
    <n v="30"/>
    <s v="Asthma/lung disease"/>
    <s v="Cancer"/>
    <s v="Heart disease &amp; stroke"/>
    <m/>
    <m/>
    <m/>
    <m/>
    <m/>
    <m/>
    <m/>
    <m/>
    <m/>
    <m/>
    <m/>
    <n v="3"/>
    <n v="1"/>
    <m/>
    <n v="1"/>
    <n v="1"/>
    <n v="1"/>
    <n v="0"/>
    <n v="0"/>
    <n v="0"/>
    <n v="0"/>
    <n v="0"/>
    <n v="0"/>
    <n v="0"/>
    <n v="0"/>
    <n v="0"/>
    <n v="0"/>
    <m/>
    <m/>
    <n v="3"/>
    <n v="3"/>
    <s v="Correct"/>
    <x v="0"/>
    <n v="59"/>
    <x v="0"/>
    <x v="0"/>
    <x v="0"/>
    <x v="0"/>
    <s v="English, Hatian Creole"/>
    <x v="3"/>
    <x v="4"/>
    <x v="2"/>
    <x v="2"/>
    <x v="4"/>
    <s v="Yes"/>
  </r>
  <r>
    <n v="31"/>
    <m/>
    <m/>
    <s v="Heart disease &amp; stroke"/>
    <m/>
    <m/>
    <m/>
    <m/>
    <m/>
    <s v="Diabetes"/>
    <s v="Mental health depression/suicide"/>
    <m/>
    <m/>
    <m/>
    <m/>
    <n v="3"/>
    <n v="1"/>
    <m/>
    <n v="0"/>
    <n v="0"/>
    <n v="1"/>
    <n v="0"/>
    <n v="0"/>
    <n v="0"/>
    <n v="0"/>
    <n v="0"/>
    <n v="1"/>
    <n v="1"/>
    <n v="0"/>
    <n v="0"/>
    <n v="0"/>
    <m/>
    <m/>
    <n v="3"/>
    <n v="3"/>
    <s v="Correct"/>
    <x v="0"/>
    <n v="63"/>
    <x v="0"/>
    <x v="2"/>
    <x v="1"/>
    <x v="2"/>
    <s v="Spanish"/>
    <x v="3"/>
    <x v="3"/>
    <x v="2"/>
    <x v="2"/>
    <x v="4"/>
    <s v="Yes"/>
  </r>
  <r>
    <n v="32"/>
    <m/>
    <s v="Cancer"/>
    <s v="Heart disease &amp; stroke"/>
    <m/>
    <m/>
    <m/>
    <m/>
    <m/>
    <s v="Diabetes"/>
    <m/>
    <m/>
    <m/>
    <m/>
    <m/>
    <n v="3"/>
    <n v="1"/>
    <m/>
    <n v="0"/>
    <n v="1"/>
    <n v="1"/>
    <n v="0"/>
    <n v="0"/>
    <n v="0"/>
    <n v="0"/>
    <n v="0"/>
    <n v="1"/>
    <n v="0"/>
    <n v="0"/>
    <n v="0"/>
    <n v="0"/>
    <m/>
    <m/>
    <n v="3"/>
    <n v="3"/>
    <s v="Correct"/>
    <x v="1"/>
    <n v="40"/>
    <x v="0"/>
    <x v="2"/>
    <x v="1"/>
    <x v="2"/>
    <s v="Spanish"/>
    <x v="2"/>
    <x v="4"/>
    <x v="0"/>
    <x v="1"/>
    <x v="1"/>
    <s v="Yes"/>
  </r>
  <r>
    <n v="33"/>
    <m/>
    <m/>
    <m/>
    <m/>
    <m/>
    <m/>
    <s v="Child health &amp; wellness"/>
    <m/>
    <m/>
    <m/>
    <m/>
    <s v="Environmental hazards"/>
    <s v="Obesity/weight loss issues"/>
    <m/>
    <n v="3"/>
    <n v="1"/>
    <m/>
    <n v="0"/>
    <n v="0"/>
    <n v="0"/>
    <n v="0"/>
    <n v="0"/>
    <n v="0"/>
    <n v="1"/>
    <n v="0"/>
    <n v="0"/>
    <n v="0"/>
    <n v="0"/>
    <n v="1"/>
    <n v="1"/>
    <m/>
    <m/>
    <n v="3"/>
    <n v="3"/>
    <s v="Correct"/>
    <x v="0"/>
    <n v="45"/>
    <x v="0"/>
    <x v="2"/>
    <x v="1"/>
    <x v="2"/>
    <s v="Spanish, Italian"/>
    <x v="1"/>
    <x v="6"/>
    <x v="1"/>
    <x v="1"/>
    <x v="1"/>
    <s v="Yes"/>
  </r>
  <r>
    <n v="34"/>
    <m/>
    <s v="Cancer"/>
    <s v="Heart disease &amp; stroke"/>
    <m/>
    <m/>
    <s v="Vaccine preventable diseases"/>
    <m/>
    <m/>
    <m/>
    <m/>
    <m/>
    <m/>
    <m/>
    <m/>
    <n v="3"/>
    <n v="1"/>
    <m/>
    <n v="0"/>
    <n v="1"/>
    <n v="1"/>
    <n v="0"/>
    <n v="0"/>
    <n v="1"/>
    <n v="0"/>
    <n v="0"/>
    <n v="0"/>
    <n v="0"/>
    <n v="0"/>
    <n v="0"/>
    <n v="0"/>
    <m/>
    <m/>
    <n v="3"/>
    <n v="3"/>
    <s v="Correct"/>
    <x v="0"/>
    <n v="23"/>
    <x v="0"/>
    <x v="2"/>
    <x v="2"/>
    <x v="2"/>
    <s v="English, Spanish"/>
    <x v="1"/>
    <x v="4"/>
    <x v="0"/>
    <x v="2"/>
    <x v="5"/>
    <s v="Yes"/>
  </r>
  <r>
    <n v="35"/>
    <m/>
    <m/>
    <s v="Heart disease &amp; stroke"/>
    <m/>
    <m/>
    <m/>
    <s v="Child health &amp; wellness"/>
    <m/>
    <m/>
    <s v="Mental health depression/suicide"/>
    <m/>
    <m/>
    <m/>
    <m/>
    <n v="3"/>
    <n v="1"/>
    <m/>
    <n v="0"/>
    <n v="0"/>
    <n v="1"/>
    <n v="0"/>
    <n v="0"/>
    <n v="0"/>
    <n v="1"/>
    <n v="0"/>
    <n v="0"/>
    <n v="1"/>
    <n v="0"/>
    <n v="0"/>
    <n v="0"/>
    <m/>
    <m/>
    <n v="3"/>
    <n v="3"/>
    <s v="Correct"/>
    <x v="1"/>
    <n v="33"/>
    <x v="0"/>
    <x v="2"/>
    <x v="2"/>
    <x v="2"/>
    <s v="Spanish"/>
    <x v="4"/>
    <x v="3"/>
    <x v="6"/>
    <x v="2"/>
    <x v="5"/>
    <s v="Yes"/>
  </r>
  <r>
    <n v="36"/>
    <s v="Asthma/lung disease"/>
    <s v="Cancer"/>
    <m/>
    <m/>
    <m/>
    <m/>
    <m/>
    <m/>
    <s v="Diabetes"/>
    <m/>
    <m/>
    <m/>
    <s v="Obesity/weight loss issues"/>
    <m/>
    <n v="4"/>
    <n v="0.75"/>
    <m/>
    <n v="0.75"/>
    <n v="0.75"/>
    <n v="0"/>
    <n v="0"/>
    <n v="0"/>
    <n v="0"/>
    <n v="0"/>
    <n v="0"/>
    <n v="0.75"/>
    <n v="0"/>
    <n v="0"/>
    <n v="0"/>
    <n v="0.75"/>
    <m/>
    <m/>
    <n v="3"/>
    <n v="4"/>
    <s v="Correct"/>
    <x v="1"/>
    <n v="32"/>
    <x v="0"/>
    <x v="2"/>
    <x v="2"/>
    <x v="0"/>
    <s v="Spanish"/>
    <x v="1"/>
    <x v="4"/>
    <x v="3"/>
    <x v="1"/>
    <x v="1"/>
    <m/>
  </r>
  <r>
    <n v="37"/>
    <m/>
    <s v="Cancer"/>
    <m/>
    <m/>
    <m/>
    <m/>
    <m/>
    <m/>
    <s v="Diabetes"/>
    <m/>
    <m/>
    <m/>
    <m/>
    <m/>
    <n v="2"/>
    <n v="1.5"/>
    <m/>
    <n v="0"/>
    <n v="1"/>
    <n v="0"/>
    <n v="0"/>
    <n v="0"/>
    <n v="0"/>
    <n v="0"/>
    <n v="0"/>
    <n v="1"/>
    <n v="0"/>
    <n v="0"/>
    <n v="0"/>
    <n v="0"/>
    <m/>
    <m/>
    <n v="2"/>
    <n v="2"/>
    <s v="Correct"/>
    <x v="0"/>
    <n v="35"/>
    <x v="1"/>
    <x v="12"/>
    <x v="2"/>
    <x v="2"/>
    <s v="Spanish"/>
    <x v="1"/>
    <x v="3"/>
    <x v="0"/>
    <x v="2"/>
    <x v="5"/>
    <m/>
  </r>
  <r>
    <n v="38"/>
    <m/>
    <m/>
    <m/>
    <m/>
    <m/>
    <m/>
    <s v="Child health &amp; wellness"/>
    <m/>
    <m/>
    <m/>
    <m/>
    <m/>
    <m/>
    <m/>
    <n v="1"/>
    <n v="3"/>
    <m/>
    <n v="0"/>
    <n v="0"/>
    <n v="0"/>
    <n v="0"/>
    <n v="0"/>
    <n v="0"/>
    <n v="1"/>
    <n v="0"/>
    <n v="0"/>
    <n v="0"/>
    <n v="0"/>
    <n v="0"/>
    <n v="0"/>
    <m/>
    <m/>
    <n v="1"/>
    <n v="1"/>
    <s v="Correct"/>
    <x v="0"/>
    <m/>
    <x v="0"/>
    <x v="13"/>
    <x v="4"/>
    <x v="0"/>
    <s v="Spanish"/>
    <x v="1"/>
    <x v="2"/>
    <x v="6"/>
    <x v="0"/>
    <x v="1"/>
    <m/>
  </r>
  <r>
    <n v="39"/>
    <s v="Asthma/lung disease"/>
    <m/>
    <m/>
    <m/>
    <m/>
    <s v="Vaccine preventable diseases"/>
    <m/>
    <s v="Women’s health &amp; wellness"/>
    <m/>
    <m/>
    <m/>
    <m/>
    <m/>
    <m/>
    <n v="3"/>
    <n v="1"/>
    <m/>
    <n v="1"/>
    <n v="0"/>
    <n v="0"/>
    <n v="0"/>
    <n v="0"/>
    <n v="1"/>
    <n v="0"/>
    <n v="1"/>
    <n v="0"/>
    <n v="0"/>
    <n v="0"/>
    <n v="0"/>
    <n v="0"/>
    <m/>
    <m/>
    <n v="3"/>
    <n v="3"/>
    <s v="Correct"/>
    <x v="0"/>
    <n v="33"/>
    <x v="0"/>
    <x v="14"/>
    <x v="4"/>
    <x v="2"/>
    <s v="Spanish"/>
    <x v="2"/>
    <x v="7"/>
    <x v="0"/>
    <x v="2"/>
    <x v="4"/>
    <s v="Yes"/>
  </r>
  <r>
    <n v="40"/>
    <m/>
    <m/>
    <m/>
    <m/>
    <m/>
    <m/>
    <m/>
    <m/>
    <m/>
    <m/>
    <m/>
    <m/>
    <m/>
    <m/>
    <n v="0"/>
    <e v="#DIV/0!"/>
    <m/>
    <n v="0"/>
    <n v="0"/>
    <n v="0"/>
    <n v="0"/>
    <n v="0"/>
    <n v="0"/>
    <n v="0"/>
    <n v="0"/>
    <n v="0"/>
    <n v="0"/>
    <n v="0"/>
    <n v="0"/>
    <n v="0"/>
    <m/>
    <m/>
    <n v="0"/>
    <n v="0"/>
    <s v="Correct"/>
    <x v="0"/>
    <n v="29"/>
    <x v="1"/>
    <x v="15"/>
    <x v="4"/>
    <x v="2"/>
    <s v="English, Spanish"/>
    <x v="2"/>
    <x v="7"/>
    <x v="0"/>
    <x v="2"/>
    <x v="0"/>
    <s v="Yes"/>
  </r>
  <r>
    <n v="41"/>
    <s v="Asthma/lung disease"/>
    <m/>
    <m/>
    <m/>
    <m/>
    <m/>
    <m/>
    <m/>
    <m/>
    <m/>
    <m/>
    <m/>
    <m/>
    <m/>
    <n v="1"/>
    <n v="3"/>
    <m/>
    <n v="1"/>
    <n v="0"/>
    <n v="0"/>
    <n v="0"/>
    <n v="0"/>
    <n v="0"/>
    <n v="0"/>
    <n v="0"/>
    <n v="0"/>
    <n v="0"/>
    <n v="0"/>
    <n v="0"/>
    <n v="0"/>
    <m/>
    <m/>
    <n v="1"/>
    <n v="1"/>
    <s v="Correct"/>
    <x v="2"/>
    <n v="36"/>
    <x v="0"/>
    <x v="14"/>
    <x v="2"/>
    <x v="0"/>
    <s v="Spanish"/>
    <x v="4"/>
    <x v="2"/>
    <x v="3"/>
    <x v="0"/>
    <x v="3"/>
    <m/>
  </r>
  <r>
    <n v="42"/>
    <m/>
    <s v="Cancer"/>
    <s v="Heart disease &amp; stroke"/>
    <m/>
    <m/>
    <s v="Vaccine preventable diseases"/>
    <m/>
    <m/>
    <m/>
    <m/>
    <m/>
    <m/>
    <m/>
    <m/>
    <n v="3"/>
    <n v="1"/>
    <m/>
    <n v="0"/>
    <n v="1"/>
    <n v="1"/>
    <n v="0"/>
    <n v="0"/>
    <n v="1"/>
    <n v="0"/>
    <n v="0"/>
    <n v="0"/>
    <n v="0"/>
    <n v="0"/>
    <n v="0"/>
    <n v="0"/>
    <m/>
    <m/>
    <n v="3"/>
    <n v="3"/>
    <s v="Correct"/>
    <x v="1"/>
    <n v="36"/>
    <x v="0"/>
    <x v="16"/>
    <x v="4"/>
    <x v="2"/>
    <s v="Spanish"/>
    <x v="4"/>
    <x v="7"/>
    <x v="3"/>
    <x v="2"/>
    <x v="3"/>
    <s v="Yes"/>
  </r>
  <r>
    <n v="43"/>
    <m/>
    <m/>
    <s v="Heart disease &amp; stroke"/>
    <m/>
    <m/>
    <s v="Vaccine preventable diseases"/>
    <m/>
    <m/>
    <s v="Diabetes"/>
    <m/>
    <m/>
    <m/>
    <m/>
    <m/>
    <n v="3"/>
    <n v="1"/>
    <m/>
    <n v="0"/>
    <n v="0"/>
    <n v="1"/>
    <n v="0"/>
    <n v="0"/>
    <n v="1"/>
    <n v="0"/>
    <n v="0"/>
    <n v="1"/>
    <n v="0"/>
    <n v="0"/>
    <n v="0"/>
    <n v="0"/>
    <m/>
    <m/>
    <n v="3"/>
    <n v="3"/>
    <s v="Correct"/>
    <x v="2"/>
    <n v="61"/>
    <x v="0"/>
    <x v="17"/>
    <x v="4"/>
    <x v="2"/>
    <s v="English, Spanish"/>
    <x v="1"/>
    <x v="3"/>
    <x v="0"/>
    <x v="1"/>
    <x v="1"/>
    <m/>
  </r>
  <r>
    <n v="44"/>
    <m/>
    <s v="Cancer"/>
    <m/>
    <m/>
    <m/>
    <m/>
    <m/>
    <s v="Women’s health &amp; wellness"/>
    <m/>
    <m/>
    <m/>
    <m/>
    <s v="Obesity/weight loss issues"/>
    <m/>
    <n v="3"/>
    <n v="1"/>
    <m/>
    <n v="0"/>
    <n v="1"/>
    <n v="0"/>
    <n v="0"/>
    <n v="0"/>
    <n v="0"/>
    <n v="0"/>
    <n v="1"/>
    <n v="0"/>
    <n v="0"/>
    <n v="0"/>
    <n v="0"/>
    <n v="1"/>
    <m/>
    <m/>
    <n v="3"/>
    <n v="3"/>
    <s v="Correct"/>
    <x v="1"/>
    <n v="51"/>
    <x v="0"/>
    <x v="2"/>
    <x v="2"/>
    <x v="2"/>
    <s v="Spanish"/>
    <x v="4"/>
    <x v="4"/>
    <x v="0"/>
    <x v="2"/>
    <x v="0"/>
    <s v="Yes"/>
  </r>
  <r>
    <n v="45"/>
    <s v="Asthma/lung disease"/>
    <m/>
    <m/>
    <m/>
    <m/>
    <m/>
    <m/>
    <m/>
    <m/>
    <s v="Mental health depression/suicide"/>
    <m/>
    <s v="Environmental hazards"/>
    <m/>
    <m/>
    <n v="3"/>
    <n v="1"/>
    <m/>
    <n v="1"/>
    <n v="0"/>
    <n v="0"/>
    <n v="0"/>
    <n v="0"/>
    <n v="0"/>
    <n v="0"/>
    <n v="0"/>
    <n v="0"/>
    <n v="1"/>
    <n v="0"/>
    <n v="1"/>
    <n v="0"/>
    <m/>
    <m/>
    <n v="3"/>
    <n v="3"/>
    <s v="Correct"/>
    <x v="1"/>
    <n v="13"/>
    <x v="0"/>
    <x v="2"/>
    <x v="1"/>
    <x v="1"/>
    <s v="English"/>
    <x v="1"/>
    <x v="3"/>
    <x v="5"/>
    <x v="2"/>
    <x v="4"/>
    <s v="Yes"/>
  </r>
  <r>
    <n v="46"/>
    <m/>
    <m/>
    <m/>
    <m/>
    <m/>
    <m/>
    <m/>
    <s v="Women’s health &amp; wellness"/>
    <m/>
    <m/>
    <m/>
    <m/>
    <s v="Obesity/weight loss issues"/>
    <m/>
    <n v="2"/>
    <n v="1.5"/>
    <m/>
    <n v="0"/>
    <n v="0"/>
    <n v="0"/>
    <n v="0"/>
    <n v="0"/>
    <n v="0"/>
    <n v="0"/>
    <n v="1"/>
    <n v="0"/>
    <n v="0"/>
    <n v="0"/>
    <n v="0"/>
    <n v="1"/>
    <m/>
    <m/>
    <n v="2"/>
    <n v="2"/>
    <s v="Correct"/>
    <x v="0"/>
    <n v="31"/>
    <x v="0"/>
    <x v="2"/>
    <x v="2"/>
    <x v="2"/>
    <s v="English, Spanish"/>
    <x v="2"/>
    <x v="3"/>
    <x v="0"/>
    <x v="2"/>
    <x v="4"/>
    <m/>
  </r>
  <r>
    <n v="47"/>
    <m/>
    <m/>
    <m/>
    <m/>
    <m/>
    <m/>
    <m/>
    <m/>
    <m/>
    <m/>
    <m/>
    <m/>
    <m/>
    <m/>
    <n v="0"/>
    <e v="#DIV/0!"/>
    <m/>
    <n v="0"/>
    <n v="0"/>
    <n v="0"/>
    <n v="0"/>
    <n v="0"/>
    <n v="0"/>
    <n v="0"/>
    <n v="0"/>
    <n v="0"/>
    <n v="0"/>
    <n v="0"/>
    <n v="0"/>
    <n v="0"/>
    <m/>
    <m/>
    <n v="0"/>
    <n v="0"/>
    <s v="Correct"/>
    <x v="0"/>
    <n v="27"/>
    <x v="0"/>
    <x v="2"/>
    <x v="4"/>
    <x v="0"/>
    <s v="English, Spanish"/>
    <x v="4"/>
    <x v="4"/>
    <x v="0"/>
    <x v="2"/>
    <x v="4"/>
    <s v="Yes"/>
  </r>
  <r>
    <n v="48"/>
    <m/>
    <m/>
    <m/>
    <m/>
    <m/>
    <m/>
    <m/>
    <m/>
    <m/>
    <m/>
    <s v="Drugs &amp; alcohol abuse"/>
    <s v="Environmental hazards"/>
    <m/>
    <m/>
    <n v="2"/>
    <n v="1.5"/>
    <m/>
    <n v="0"/>
    <n v="0"/>
    <n v="0"/>
    <n v="0"/>
    <n v="0"/>
    <n v="0"/>
    <n v="0"/>
    <n v="0"/>
    <n v="0"/>
    <n v="0"/>
    <n v="1"/>
    <n v="1"/>
    <n v="0"/>
    <m/>
    <m/>
    <n v="2"/>
    <n v="2"/>
    <s v="Correct"/>
    <x v="0"/>
    <n v="17"/>
    <x v="1"/>
    <x v="12"/>
    <x v="2"/>
    <x v="2"/>
    <s v="English, Spanish"/>
    <x v="3"/>
    <x v="3"/>
    <x v="5"/>
    <x v="2"/>
    <x v="5"/>
    <s v="Yes"/>
  </r>
  <r>
    <n v="49"/>
    <m/>
    <m/>
    <m/>
    <m/>
    <s v="HIV/AIDS &amp; Sexually Transmitted Diseases (STDs)"/>
    <m/>
    <m/>
    <m/>
    <m/>
    <s v="Mental health depression/suicide"/>
    <s v="Drugs &amp; alcohol abuse"/>
    <m/>
    <m/>
    <m/>
    <n v="3"/>
    <n v="1"/>
    <m/>
    <n v="0"/>
    <n v="0"/>
    <n v="0"/>
    <n v="0"/>
    <n v="1"/>
    <n v="0"/>
    <n v="0"/>
    <n v="0"/>
    <n v="0"/>
    <n v="1"/>
    <n v="1"/>
    <n v="0"/>
    <n v="0"/>
    <m/>
    <m/>
    <n v="3"/>
    <n v="3"/>
    <s v="Correct"/>
    <x v="0"/>
    <n v="16"/>
    <x v="0"/>
    <x v="2"/>
    <x v="2"/>
    <x v="2"/>
    <s v="English, Spanish"/>
    <x v="1"/>
    <x v="3"/>
    <x v="0"/>
    <x v="2"/>
    <x v="5"/>
    <s v="Yes"/>
  </r>
  <r>
    <n v="50"/>
    <m/>
    <m/>
    <m/>
    <m/>
    <m/>
    <m/>
    <m/>
    <m/>
    <s v="Diabetes"/>
    <m/>
    <m/>
    <m/>
    <m/>
    <m/>
    <n v="1"/>
    <n v="3"/>
    <m/>
    <n v="0"/>
    <n v="0"/>
    <n v="0"/>
    <n v="0"/>
    <n v="0"/>
    <n v="0"/>
    <n v="0"/>
    <n v="0"/>
    <n v="1"/>
    <n v="0"/>
    <n v="0"/>
    <n v="0"/>
    <n v="0"/>
    <m/>
    <m/>
    <n v="1"/>
    <n v="1"/>
    <s v="Correct"/>
    <x v="0"/>
    <n v="47"/>
    <x v="1"/>
    <x v="18"/>
    <x v="5"/>
    <x v="1"/>
    <s v="English"/>
    <x v="4"/>
    <x v="3"/>
    <x v="0"/>
    <x v="0"/>
    <x v="4"/>
    <m/>
  </r>
  <r>
    <n v="51"/>
    <s v="Asthma/lung disease"/>
    <m/>
    <s v="Heart disease &amp; stroke"/>
    <m/>
    <m/>
    <m/>
    <m/>
    <m/>
    <m/>
    <m/>
    <m/>
    <m/>
    <s v="Obesity/weight loss issues"/>
    <m/>
    <n v="3"/>
    <n v="1"/>
    <m/>
    <n v="1"/>
    <n v="0"/>
    <n v="1"/>
    <n v="0"/>
    <n v="0"/>
    <n v="0"/>
    <n v="0"/>
    <n v="0"/>
    <n v="0"/>
    <n v="0"/>
    <n v="0"/>
    <n v="0"/>
    <n v="1"/>
    <m/>
    <m/>
    <n v="3"/>
    <n v="3"/>
    <s v="Correct"/>
    <x v="0"/>
    <n v="39"/>
    <x v="1"/>
    <x v="19"/>
    <x v="6"/>
    <x v="1"/>
    <s v="English"/>
    <x v="4"/>
    <x v="3"/>
    <x v="1"/>
    <x v="2"/>
    <x v="4"/>
    <s v="No"/>
  </r>
  <r>
    <n v="52"/>
    <s v="Asthma/lung disease"/>
    <m/>
    <m/>
    <m/>
    <m/>
    <m/>
    <m/>
    <m/>
    <s v="Diabetes"/>
    <m/>
    <m/>
    <m/>
    <s v="Obesity/weight loss issues"/>
    <m/>
    <n v="3"/>
    <n v="1"/>
    <m/>
    <n v="1"/>
    <n v="0"/>
    <n v="0"/>
    <n v="0"/>
    <n v="0"/>
    <n v="0"/>
    <n v="0"/>
    <n v="0"/>
    <n v="1"/>
    <n v="0"/>
    <n v="0"/>
    <n v="0"/>
    <n v="1"/>
    <m/>
    <m/>
    <n v="3"/>
    <n v="3"/>
    <s v="Correct"/>
    <x v="0"/>
    <n v="39"/>
    <x v="1"/>
    <x v="20"/>
    <x v="6"/>
    <x v="1"/>
    <s v="English"/>
    <x v="4"/>
    <x v="3"/>
    <x v="4"/>
    <x v="2"/>
    <x v="4"/>
    <s v="No"/>
  </r>
  <r>
    <n v="53"/>
    <m/>
    <m/>
    <m/>
    <m/>
    <m/>
    <m/>
    <m/>
    <m/>
    <s v="Diabetes"/>
    <m/>
    <m/>
    <m/>
    <m/>
    <m/>
    <n v="1"/>
    <n v="3"/>
    <m/>
    <n v="0"/>
    <n v="0"/>
    <n v="0"/>
    <n v="0"/>
    <n v="0"/>
    <n v="0"/>
    <n v="0"/>
    <n v="0"/>
    <n v="1"/>
    <n v="0"/>
    <n v="0"/>
    <n v="0"/>
    <n v="0"/>
    <m/>
    <m/>
    <n v="1"/>
    <n v="1"/>
    <s v="Correct"/>
    <x v="1"/>
    <n v="48"/>
    <x v="1"/>
    <x v="21"/>
    <x v="5"/>
    <x v="1"/>
    <s v="English"/>
    <x v="4"/>
    <x v="4"/>
    <x v="0"/>
    <x v="2"/>
    <x v="4"/>
    <s v="No"/>
  </r>
  <r>
    <n v="54"/>
    <m/>
    <m/>
    <m/>
    <m/>
    <m/>
    <m/>
    <m/>
    <s v="Women’s health &amp; wellness"/>
    <m/>
    <m/>
    <m/>
    <m/>
    <m/>
    <m/>
    <n v="1"/>
    <n v="3"/>
    <m/>
    <n v="0"/>
    <n v="0"/>
    <n v="0"/>
    <n v="0"/>
    <n v="0"/>
    <n v="0"/>
    <n v="0"/>
    <n v="1"/>
    <n v="0"/>
    <n v="0"/>
    <n v="0"/>
    <n v="0"/>
    <n v="0"/>
    <m/>
    <m/>
    <n v="1"/>
    <n v="1"/>
    <s v="Correct"/>
    <x v="0"/>
    <n v="25"/>
    <x v="0"/>
    <x v="13"/>
    <x v="3"/>
    <x v="2"/>
    <s v="Spanish"/>
    <x v="4"/>
    <x v="1"/>
    <x v="0"/>
    <x v="2"/>
    <x v="4"/>
    <s v="Yes"/>
  </r>
  <r>
    <n v="55"/>
    <m/>
    <m/>
    <m/>
    <m/>
    <s v="HIV/AIDS &amp; Sexually Transmitted Diseases (STDs)"/>
    <m/>
    <s v="Child health &amp; wellness"/>
    <s v="Women’s health &amp; wellness"/>
    <m/>
    <m/>
    <m/>
    <m/>
    <m/>
    <m/>
    <n v="3"/>
    <n v="1"/>
    <m/>
    <n v="0"/>
    <n v="0"/>
    <n v="0"/>
    <n v="0"/>
    <n v="1"/>
    <n v="0"/>
    <n v="1"/>
    <n v="1"/>
    <n v="0"/>
    <n v="0"/>
    <n v="0"/>
    <n v="0"/>
    <n v="0"/>
    <m/>
    <m/>
    <n v="3"/>
    <n v="3"/>
    <s v="Correct"/>
    <x v="0"/>
    <n v="13"/>
    <x v="0"/>
    <x v="2"/>
    <x v="4"/>
    <x v="2"/>
    <s v="English, Spanish"/>
    <x v="4"/>
    <x v="5"/>
    <x v="4"/>
    <x v="2"/>
    <x v="4"/>
    <s v="Yes"/>
  </r>
  <r>
    <n v="56"/>
    <m/>
    <s v="Cancer"/>
    <m/>
    <m/>
    <s v="HIV/AIDS &amp; Sexually Transmitted Diseases (STDs)"/>
    <m/>
    <m/>
    <m/>
    <m/>
    <s v="Mental health depression/suicide"/>
    <m/>
    <m/>
    <m/>
    <m/>
    <n v="3"/>
    <n v="1"/>
    <m/>
    <n v="0"/>
    <n v="1"/>
    <n v="0"/>
    <n v="0"/>
    <n v="1"/>
    <n v="0"/>
    <n v="0"/>
    <n v="0"/>
    <n v="0"/>
    <n v="1"/>
    <n v="0"/>
    <n v="0"/>
    <n v="0"/>
    <m/>
    <m/>
    <n v="3"/>
    <n v="3"/>
    <s v="Correct"/>
    <x v="1"/>
    <n v="49"/>
    <x v="0"/>
    <x v="2"/>
    <x v="1"/>
    <x v="0"/>
    <s v="English"/>
    <x v="4"/>
    <x v="5"/>
    <x v="0"/>
    <x v="2"/>
    <x v="4"/>
    <s v="Yes"/>
  </r>
  <r>
    <n v="57"/>
    <m/>
    <s v="Cancer"/>
    <m/>
    <m/>
    <s v="HIV/AIDS &amp; Sexually Transmitted Diseases (STDs)"/>
    <m/>
    <m/>
    <m/>
    <m/>
    <s v="Mental health depression/suicide"/>
    <m/>
    <m/>
    <m/>
    <m/>
    <n v="3"/>
    <n v="1"/>
    <m/>
    <n v="0"/>
    <n v="1"/>
    <n v="0"/>
    <n v="0"/>
    <n v="1"/>
    <n v="0"/>
    <n v="0"/>
    <n v="0"/>
    <n v="0"/>
    <n v="1"/>
    <n v="0"/>
    <n v="0"/>
    <n v="0"/>
    <m/>
    <m/>
    <n v="3"/>
    <n v="3"/>
    <s v="Correct"/>
    <x v="0"/>
    <n v="42"/>
    <x v="0"/>
    <x v="2"/>
    <x v="1"/>
    <x v="2"/>
    <s v="English, Spanish"/>
    <x v="4"/>
    <x v="5"/>
    <x v="0"/>
    <x v="2"/>
    <x v="4"/>
    <s v="Yes"/>
  </r>
  <r>
    <n v="58"/>
    <m/>
    <s v="Cancer"/>
    <m/>
    <m/>
    <s v="HIV/AIDS &amp; Sexually Transmitted Diseases (STDs)"/>
    <m/>
    <m/>
    <m/>
    <s v="Diabetes"/>
    <m/>
    <m/>
    <m/>
    <m/>
    <m/>
    <n v="3"/>
    <n v="1"/>
    <m/>
    <n v="0"/>
    <n v="1"/>
    <n v="0"/>
    <n v="0"/>
    <n v="1"/>
    <n v="0"/>
    <n v="0"/>
    <n v="0"/>
    <n v="1"/>
    <n v="0"/>
    <n v="0"/>
    <n v="0"/>
    <n v="0"/>
    <m/>
    <m/>
    <n v="3"/>
    <n v="3"/>
    <s v="Correct"/>
    <x v="1"/>
    <n v="65"/>
    <x v="0"/>
    <x v="2"/>
    <x v="2"/>
    <x v="2"/>
    <s v="Spanish"/>
    <x v="1"/>
    <x v="5"/>
    <x v="0"/>
    <x v="0"/>
    <x v="1"/>
    <m/>
  </r>
  <r>
    <n v="59"/>
    <m/>
    <m/>
    <m/>
    <m/>
    <m/>
    <m/>
    <m/>
    <m/>
    <s v="Diabetes"/>
    <s v="Mental health depression/suicide"/>
    <s v="Drugs &amp; alcohol abuse"/>
    <m/>
    <m/>
    <m/>
    <n v="3"/>
    <n v="1"/>
    <m/>
    <n v="0"/>
    <n v="0"/>
    <n v="0"/>
    <n v="0"/>
    <n v="0"/>
    <n v="0"/>
    <n v="0"/>
    <n v="0"/>
    <n v="1"/>
    <n v="1"/>
    <n v="1"/>
    <n v="0"/>
    <n v="0"/>
    <m/>
    <m/>
    <n v="3"/>
    <n v="3"/>
    <s v="Correct"/>
    <x v="1"/>
    <n v="47"/>
    <x v="0"/>
    <x v="2"/>
    <x v="2"/>
    <x v="0"/>
    <s v="Spanish"/>
    <x v="4"/>
    <x v="3"/>
    <x v="3"/>
    <x v="1"/>
    <x v="1"/>
    <m/>
  </r>
  <r>
    <n v="60"/>
    <m/>
    <m/>
    <m/>
    <m/>
    <m/>
    <m/>
    <m/>
    <m/>
    <s v="Diabetes"/>
    <s v="Mental health depression/suicide"/>
    <s v="Drugs &amp; alcohol abuse"/>
    <m/>
    <m/>
    <m/>
    <n v="3"/>
    <n v="1"/>
    <m/>
    <n v="0"/>
    <n v="0"/>
    <n v="0"/>
    <n v="0"/>
    <n v="0"/>
    <n v="0"/>
    <n v="0"/>
    <n v="0"/>
    <n v="1"/>
    <n v="1"/>
    <n v="1"/>
    <n v="0"/>
    <n v="0"/>
    <m/>
    <m/>
    <n v="3"/>
    <n v="3"/>
    <s v="Correct"/>
    <x v="1"/>
    <n v="26"/>
    <x v="0"/>
    <x v="2"/>
    <x v="2"/>
    <x v="0"/>
    <s v="Spanish"/>
    <x v="4"/>
    <x v="3"/>
    <x v="0"/>
    <x v="1"/>
    <x v="1"/>
    <m/>
  </r>
  <r>
    <n v="61"/>
    <m/>
    <m/>
    <m/>
    <s v="Safety"/>
    <m/>
    <s v="Vaccine preventable diseases"/>
    <m/>
    <s v="Women’s health &amp; wellness"/>
    <m/>
    <m/>
    <m/>
    <m/>
    <m/>
    <m/>
    <n v="3"/>
    <n v="1"/>
    <m/>
    <n v="0"/>
    <n v="0"/>
    <n v="0"/>
    <n v="1"/>
    <n v="0"/>
    <n v="1"/>
    <n v="0"/>
    <n v="1"/>
    <n v="0"/>
    <n v="0"/>
    <n v="0"/>
    <n v="0"/>
    <n v="0"/>
    <m/>
    <m/>
    <n v="3"/>
    <n v="3"/>
    <s v="Correct"/>
    <x v="0"/>
    <n v="31"/>
    <x v="0"/>
    <x v="2"/>
    <x v="1"/>
    <x v="2"/>
    <s v="Spanish"/>
    <x v="3"/>
    <x v="3"/>
    <x v="3"/>
    <x v="2"/>
    <x v="5"/>
    <s v="Yes"/>
  </r>
  <r>
    <n v="62"/>
    <s v="Asthma/lung disease"/>
    <m/>
    <m/>
    <m/>
    <m/>
    <m/>
    <m/>
    <s v="Women’s health &amp; wellness"/>
    <m/>
    <m/>
    <m/>
    <m/>
    <s v="Obesity/weight loss issues"/>
    <m/>
    <n v="3"/>
    <n v="1"/>
    <m/>
    <n v="1"/>
    <n v="0"/>
    <n v="0"/>
    <n v="0"/>
    <n v="0"/>
    <n v="0"/>
    <n v="0"/>
    <n v="1"/>
    <n v="0"/>
    <n v="0"/>
    <n v="0"/>
    <n v="0"/>
    <n v="1"/>
    <m/>
    <m/>
    <n v="3"/>
    <n v="3"/>
    <s v="Correct"/>
    <x v="0"/>
    <n v="25"/>
    <x v="0"/>
    <x v="2"/>
    <x v="1"/>
    <x v="2"/>
    <s v="Spanish"/>
    <x v="4"/>
    <x v="7"/>
    <x v="1"/>
    <x v="1"/>
    <x v="1"/>
    <s v="Yes"/>
  </r>
  <r>
    <n v="63"/>
    <m/>
    <m/>
    <s v="Heart disease &amp; stroke"/>
    <m/>
    <m/>
    <m/>
    <m/>
    <s v="Women’s health &amp; wellness"/>
    <m/>
    <m/>
    <s v="Drugs &amp; alcohol abuse"/>
    <m/>
    <m/>
    <m/>
    <n v="3"/>
    <n v="1"/>
    <m/>
    <n v="0"/>
    <n v="0"/>
    <n v="1"/>
    <n v="0"/>
    <n v="0"/>
    <n v="0"/>
    <n v="0"/>
    <n v="1"/>
    <n v="0"/>
    <n v="0"/>
    <n v="1"/>
    <n v="0"/>
    <n v="0"/>
    <m/>
    <m/>
    <n v="3"/>
    <n v="3"/>
    <s v="Correct"/>
    <x v="0"/>
    <n v="43"/>
    <x v="0"/>
    <x v="2"/>
    <x v="3"/>
    <x v="2"/>
    <s v="English, Spanish"/>
    <x v="4"/>
    <x v="7"/>
    <x v="2"/>
    <x v="2"/>
    <x v="7"/>
    <s v="Yes"/>
  </r>
  <r>
    <n v="64"/>
    <m/>
    <m/>
    <m/>
    <m/>
    <s v="HIV/AIDS &amp; Sexually Transmitted Diseases (STDs)"/>
    <m/>
    <m/>
    <m/>
    <s v="Diabetes"/>
    <m/>
    <m/>
    <m/>
    <s v="Obesity/weight loss issues"/>
    <m/>
    <n v="3"/>
    <n v="1"/>
    <m/>
    <n v="0"/>
    <n v="0"/>
    <n v="0"/>
    <n v="0"/>
    <n v="1"/>
    <n v="0"/>
    <n v="0"/>
    <n v="0"/>
    <n v="1"/>
    <n v="0"/>
    <n v="0"/>
    <n v="0"/>
    <n v="1"/>
    <m/>
    <m/>
    <n v="3"/>
    <n v="3"/>
    <s v="Correct"/>
    <x v="1"/>
    <n v="36"/>
    <x v="0"/>
    <x v="2"/>
    <x v="2"/>
    <x v="2"/>
    <s v="Spanish"/>
    <x v="3"/>
    <x v="3"/>
    <x v="6"/>
    <x v="2"/>
    <x v="5"/>
    <s v="Yes"/>
  </r>
  <r>
    <n v="65"/>
    <m/>
    <s v="Cancer"/>
    <s v="Heart disease &amp; stroke"/>
    <m/>
    <m/>
    <m/>
    <m/>
    <s v="Women’s health &amp; wellness"/>
    <s v="Diabetes"/>
    <m/>
    <m/>
    <m/>
    <s v="Obesity/weight loss issues"/>
    <m/>
    <n v="5"/>
    <n v="0.6"/>
    <m/>
    <n v="0"/>
    <n v="0.6"/>
    <n v="0.6"/>
    <n v="0"/>
    <n v="0"/>
    <n v="0"/>
    <n v="0"/>
    <n v="0.6"/>
    <n v="0.6"/>
    <n v="0"/>
    <n v="0"/>
    <n v="0"/>
    <n v="0.6"/>
    <m/>
    <m/>
    <n v="3"/>
    <n v="5"/>
    <s v="Correct"/>
    <x v="0"/>
    <n v="40"/>
    <x v="0"/>
    <x v="2"/>
    <x v="1"/>
    <x v="2"/>
    <s v="Spanish"/>
    <x v="4"/>
    <x v="3"/>
    <x v="0"/>
    <x v="1"/>
    <x v="3"/>
    <s v="Yes"/>
  </r>
  <r>
    <n v="66"/>
    <m/>
    <s v="Cancer"/>
    <m/>
    <m/>
    <s v="HIV/AIDS &amp; Sexually Transmitted Diseases (STDs)"/>
    <m/>
    <m/>
    <m/>
    <s v="Diabetes"/>
    <m/>
    <m/>
    <m/>
    <m/>
    <m/>
    <n v="3"/>
    <n v="1"/>
    <m/>
    <n v="0"/>
    <n v="1"/>
    <n v="0"/>
    <n v="0"/>
    <n v="1"/>
    <n v="0"/>
    <n v="0"/>
    <n v="0"/>
    <n v="1"/>
    <n v="0"/>
    <n v="0"/>
    <n v="0"/>
    <n v="0"/>
    <m/>
    <m/>
    <n v="3"/>
    <n v="3"/>
    <s v="Correct"/>
    <x v="0"/>
    <n v="18"/>
    <x v="0"/>
    <x v="2"/>
    <x v="2"/>
    <x v="2"/>
    <s v="English, Spanish"/>
    <x v="1"/>
    <x v="3"/>
    <x v="5"/>
    <x v="2"/>
    <x v="5"/>
    <s v="Yes"/>
  </r>
  <r>
    <n v="67"/>
    <m/>
    <s v="Cancer"/>
    <m/>
    <m/>
    <m/>
    <m/>
    <m/>
    <m/>
    <s v="Diabetes"/>
    <m/>
    <m/>
    <m/>
    <s v="Obesity/weight loss issues"/>
    <m/>
    <n v="3"/>
    <n v="1"/>
    <m/>
    <n v="0"/>
    <n v="1"/>
    <n v="0"/>
    <n v="0"/>
    <n v="0"/>
    <n v="0"/>
    <n v="0"/>
    <n v="0"/>
    <n v="1"/>
    <n v="0"/>
    <n v="0"/>
    <n v="0"/>
    <n v="1"/>
    <m/>
    <m/>
    <n v="3"/>
    <n v="3"/>
    <s v="Correct"/>
    <x v="0"/>
    <n v="29"/>
    <x v="0"/>
    <x v="2"/>
    <x v="1"/>
    <x v="2"/>
    <s v="Spanish"/>
    <x v="1"/>
    <x v="6"/>
    <x v="1"/>
    <x v="2"/>
    <x v="3"/>
    <s v="Yes"/>
  </r>
  <r>
    <n v="68"/>
    <m/>
    <s v="Cancer"/>
    <m/>
    <m/>
    <m/>
    <m/>
    <m/>
    <m/>
    <m/>
    <m/>
    <s v="Drugs &amp; alcohol abuse"/>
    <m/>
    <m/>
    <m/>
    <n v="2"/>
    <n v="1.5"/>
    <m/>
    <n v="0"/>
    <n v="1"/>
    <n v="0"/>
    <n v="0"/>
    <n v="0"/>
    <n v="0"/>
    <n v="0"/>
    <n v="0"/>
    <n v="0"/>
    <n v="0"/>
    <n v="1"/>
    <n v="0"/>
    <n v="0"/>
    <m/>
    <m/>
    <n v="2"/>
    <n v="2"/>
    <s v="Correct"/>
    <x v="0"/>
    <n v="52"/>
    <x v="0"/>
    <x v="13"/>
    <x v="3"/>
    <x v="2"/>
    <s v="Spanish"/>
    <x v="2"/>
    <x v="7"/>
    <x v="0"/>
    <x v="2"/>
    <x v="4"/>
    <s v="No"/>
  </r>
  <r>
    <n v="69"/>
    <s v="Asthma/lung disease"/>
    <m/>
    <m/>
    <m/>
    <m/>
    <m/>
    <m/>
    <s v="Women’s health &amp; wellness"/>
    <s v="Diabetes"/>
    <m/>
    <m/>
    <m/>
    <m/>
    <m/>
    <n v="3"/>
    <n v="1"/>
    <m/>
    <n v="1"/>
    <n v="0"/>
    <n v="0"/>
    <n v="0"/>
    <n v="0"/>
    <n v="0"/>
    <n v="0"/>
    <n v="1"/>
    <n v="1"/>
    <n v="0"/>
    <n v="0"/>
    <n v="0"/>
    <n v="0"/>
    <m/>
    <m/>
    <n v="3"/>
    <n v="3"/>
    <s v="Correct"/>
    <x v="0"/>
    <n v="35"/>
    <x v="0"/>
    <x v="2"/>
    <x v="2"/>
    <x v="2"/>
    <s v="Spanish"/>
    <x v="3"/>
    <x v="2"/>
    <x v="3"/>
    <x v="2"/>
    <x v="5"/>
    <s v="Yes"/>
  </r>
  <r>
    <n v="70"/>
    <m/>
    <m/>
    <m/>
    <m/>
    <s v="HIV/AIDS &amp; Sexually Transmitted Diseases (STDs)"/>
    <m/>
    <m/>
    <m/>
    <s v="Diabetes"/>
    <m/>
    <m/>
    <m/>
    <s v="Obesity/weight loss issues"/>
    <m/>
    <n v="3"/>
    <n v="1"/>
    <m/>
    <n v="0"/>
    <n v="0"/>
    <n v="0"/>
    <n v="0"/>
    <n v="1"/>
    <n v="0"/>
    <n v="0"/>
    <n v="0"/>
    <n v="1"/>
    <n v="0"/>
    <n v="0"/>
    <n v="0"/>
    <n v="1"/>
    <m/>
    <m/>
    <n v="3"/>
    <n v="3"/>
    <s v="Correct"/>
    <x v="1"/>
    <n v="36"/>
    <x v="0"/>
    <x v="2"/>
    <x v="2"/>
    <x v="2"/>
    <s v="Spanish"/>
    <x v="3"/>
    <x v="3"/>
    <x v="6"/>
    <x v="0"/>
    <x v="5"/>
    <s v="Yes"/>
  </r>
  <r>
    <n v="71"/>
    <m/>
    <s v="Cancer"/>
    <m/>
    <m/>
    <m/>
    <m/>
    <m/>
    <m/>
    <s v="Diabetes"/>
    <m/>
    <m/>
    <m/>
    <s v="Obesity/weight loss issues"/>
    <m/>
    <n v="3"/>
    <n v="1"/>
    <m/>
    <n v="0"/>
    <n v="1"/>
    <n v="0"/>
    <n v="0"/>
    <n v="0"/>
    <n v="0"/>
    <n v="0"/>
    <n v="0"/>
    <n v="1"/>
    <n v="0"/>
    <n v="0"/>
    <n v="0"/>
    <n v="1"/>
    <m/>
    <m/>
    <n v="3"/>
    <n v="3"/>
    <s v="Correct"/>
    <x v="0"/>
    <n v="40"/>
    <x v="0"/>
    <x v="2"/>
    <x v="1"/>
    <x v="2"/>
    <s v="Spanish"/>
    <x v="4"/>
    <x v="3"/>
    <x v="0"/>
    <x v="1"/>
    <x v="3"/>
    <s v="Yes"/>
  </r>
  <r>
    <n v="72"/>
    <m/>
    <m/>
    <m/>
    <m/>
    <m/>
    <m/>
    <m/>
    <m/>
    <m/>
    <m/>
    <m/>
    <m/>
    <m/>
    <m/>
    <n v="0"/>
    <e v="#DIV/0!"/>
    <m/>
    <n v="0"/>
    <n v="0"/>
    <n v="0"/>
    <n v="0"/>
    <n v="0"/>
    <n v="0"/>
    <n v="0"/>
    <n v="0"/>
    <n v="0"/>
    <n v="0"/>
    <n v="0"/>
    <n v="0"/>
    <n v="0"/>
    <m/>
    <m/>
    <n v="0"/>
    <n v="0"/>
    <s v="Correct"/>
    <x v="0"/>
    <n v="30"/>
    <x v="0"/>
    <x v="5"/>
    <x v="0"/>
    <x v="1"/>
    <s v="English"/>
    <x v="4"/>
    <x v="0"/>
    <x v="5"/>
    <x v="2"/>
    <x v="4"/>
    <s v="Yes"/>
  </r>
  <r>
    <n v="73"/>
    <m/>
    <m/>
    <m/>
    <m/>
    <m/>
    <m/>
    <m/>
    <m/>
    <m/>
    <m/>
    <m/>
    <m/>
    <m/>
    <m/>
    <n v="0"/>
    <e v="#DIV/0!"/>
    <m/>
    <n v="0"/>
    <n v="0"/>
    <n v="0"/>
    <n v="0"/>
    <n v="0"/>
    <n v="0"/>
    <n v="0"/>
    <n v="0"/>
    <n v="0"/>
    <n v="0"/>
    <n v="0"/>
    <n v="0"/>
    <n v="0"/>
    <m/>
    <m/>
    <n v="0"/>
    <n v="0"/>
    <s v="Correct"/>
    <x v="2"/>
    <n v="70"/>
    <x v="0"/>
    <x v="22"/>
    <x v="0"/>
    <x v="1"/>
    <s v="English"/>
    <x v="4"/>
    <x v="2"/>
    <x v="3"/>
    <x v="2"/>
    <x v="0"/>
    <s v="No"/>
  </r>
  <r>
    <n v="74"/>
    <m/>
    <m/>
    <m/>
    <m/>
    <m/>
    <m/>
    <m/>
    <s v="Women’s health &amp; wellness"/>
    <m/>
    <m/>
    <m/>
    <s v="Environmental hazards"/>
    <m/>
    <m/>
    <n v="2"/>
    <n v="1.5"/>
    <m/>
    <n v="0"/>
    <n v="0"/>
    <n v="0"/>
    <n v="0"/>
    <n v="0"/>
    <n v="0"/>
    <n v="0"/>
    <n v="1"/>
    <n v="0"/>
    <n v="0"/>
    <n v="0"/>
    <n v="1"/>
    <n v="0"/>
    <m/>
    <m/>
    <n v="2"/>
    <n v="2"/>
    <s v="Correct"/>
    <x v="0"/>
    <n v="32"/>
    <x v="0"/>
    <x v="23"/>
    <x v="2"/>
    <x v="2"/>
    <s v="Spanish"/>
    <x v="3"/>
    <x v="2"/>
    <x v="3"/>
    <x v="1"/>
    <x v="1"/>
    <s v="Yes"/>
  </r>
  <r>
    <n v="75"/>
    <m/>
    <m/>
    <m/>
    <s v="Safety"/>
    <m/>
    <m/>
    <m/>
    <m/>
    <s v="Diabetes"/>
    <m/>
    <m/>
    <m/>
    <m/>
    <m/>
    <n v="2"/>
    <n v="1.5"/>
    <m/>
    <n v="0"/>
    <n v="0"/>
    <n v="0"/>
    <n v="1"/>
    <n v="0"/>
    <n v="0"/>
    <n v="0"/>
    <n v="0"/>
    <n v="1"/>
    <n v="0"/>
    <n v="0"/>
    <n v="0"/>
    <n v="0"/>
    <m/>
    <m/>
    <n v="2"/>
    <n v="2"/>
    <s v="Correct"/>
    <x v="0"/>
    <n v="27"/>
    <x v="0"/>
    <x v="5"/>
    <x v="0"/>
    <x v="1"/>
    <s v="English"/>
    <x v="2"/>
    <x v="6"/>
    <x v="5"/>
    <x v="2"/>
    <x v="4"/>
    <m/>
  </r>
  <r>
    <n v="76"/>
    <m/>
    <m/>
    <m/>
    <m/>
    <m/>
    <m/>
    <m/>
    <s v="Women’s health &amp; wellness"/>
    <m/>
    <m/>
    <m/>
    <m/>
    <m/>
    <m/>
    <n v="1"/>
    <n v="3"/>
    <m/>
    <n v="0"/>
    <n v="0"/>
    <n v="0"/>
    <n v="0"/>
    <n v="0"/>
    <n v="0"/>
    <n v="0"/>
    <n v="1"/>
    <n v="0"/>
    <n v="0"/>
    <n v="0"/>
    <n v="0"/>
    <n v="0"/>
    <m/>
    <m/>
    <n v="1"/>
    <n v="1"/>
    <s v="Correct"/>
    <x v="0"/>
    <n v="67"/>
    <x v="0"/>
    <x v="5"/>
    <x v="0"/>
    <x v="0"/>
    <s v="English"/>
    <x v="4"/>
    <x v="4"/>
    <x v="4"/>
    <x v="2"/>
    <x v="5"/>
    <m/>
  </r>
  <r>
    <n v="77"/>
    <m/>
    <m/>
    <s v="Heart disease &amp; stroke"/>
    <m/>
    <m/>
    <m/>
    <m/>
    <s v="Women’s health &amp; wellness"/>
    <m/>
    <m/>
    <s v="Drugs &amp; alcohol abuse"/>
    <m/>
    <m/>
    <m/>
    <n v="3"/>
    <n v="1"/>
    <m/>
    <n v="0"/>
    <n v="0"/>
    <n v="1"/>
    <n v="0"/>
    <n v="0"/>
    <n v="0"/>
    <n v="0"/>
    <n v="1"/>
    <n v="0"/>
    <n v="0"/>
    <n v="1"/>
    <n v="0"/>
    <n v="0"/>
    <m/>
    <m/>
    <n v="3"/>
    <n v="3"/>
    <s v="Correct"/>
    <x v="0"/>
    <n v="78"/>
    <x v="0"/>
    <x v="22"/>
    <x v="2"/>
    <x v="2"/>
    <s v="English, Spanish"/>
    <x v="1"/>
    <x v="7"/>
    <x v="2"/>
    <x v="0"/>
    <x v="3"/>
    <s v="Yes"/>
  </r>
  <r>
    <n v="78"/>
    <m/>
    <m/>
    <s v="Heart disease &amp; stroke"/>
    <m/>
    <m/>
    <m/>
    <m/>
    <m/>
    <m/>
    <s v="Mental health depression/suicide"/>
    <m/>
    <m/>
    <s v="Obesity/weight loss issues"/>
    <m/>
    <n v="3"/>
    <n v="1"/>
    <m/>
    <n v="0"/>
    <n v="0"/>
    <n v="1"/>
    <n v="0"/>
    <n v="0"/>
    <n v="0"/>
    <n v="0"/>
    <n v="0"/>
    <n v="0"/>
    <n v="1"/>
    <n v="0"/>
    <n v="0"/>
    <n v="1"/>
    <m/>
    <m/>
    <n v="3"/>
    <n v="3"/>
    <s v="Correct"/>
    <x v="2"/>
    <n v="55"/>
    <x v="0"/>
    <x v="6"/>
    <x v="2"/>
    <x v="2"/>
    <s v="English, Spanish"/>
    <x v="4"/>
    <x v="7"/>
    <x v="3"/>
    <x v="1"/>
    <x v="1"/>
    <m/>
  </r>
  <r>
    <n v="79"/>
    <s v="Asthma/lung disease"/>
    <m/>
    <s v="Heart disease &amp; stroke"/>
    <m/>
    <m/>
    <m/>
    <m/>
    <m/>
    <s v="Diabetes"/>
    <m/>
    <m/>
    <m/>
    <m/>
    <m/>
    <n v="3"/>
    <n v="1"/>
    <m/>
    <n v="1"/>
    <n v="0"/>
    <n v="1"/>
    <n v="0"/>
    <n v="0"/>
    <n v="0"/>
    <n v="0"/>
    <n v="0"/>
    <n v="1"/>
    <n v="0"/>
    <n v="0"/>
    <n v="0"/>
    <n v="0"/>
    <m/>
    <m/>
    <n v="3"/>
    <n v="3"/>
    <s v="Correct"/>
    <x v="2"/>
    <n v="44"/>
    <x v="0"/>
    <x v="6"/>
    <x v="2"/>
    <x v="2"/>
    <s v="Spanish"/>
    <x v="1"/>
    <x v="5"/>
    <x v="2"/>
    <x v="0"/>
    <x v="2"/>
    <s v="No"/>
  </r>
  <r>
    <n v="80"/>
    <s v="Asthma/lung disease"/>
    <s v="Cancer"/>
    <m/>
    <m/>
    <m/>
    <s v="Vaccine preventable diseases"/>
    <m/>
    <s v="Women’s health &amp; wellness"/>
    <s v="Diabetes"/>
    <m/>
    <m/>
    <s v="Environmental hazards"/>
    <s v="Obesity/weight loss issues"/>
    <m/>
    <n v="7"/>
    <n v="0.42857142857142855"/>
    <m/>
    <n v="0.42857142857142855"/>
    <n v="0.42857142857142855"/>
    <n v="0"/>
    <n v="0"/>
    <n v="0"/>
    <n v="0.42857142857142855"/>
    <n v="0"/>
    <n v="0.42857142857142855"/>
    <n v="0.42857142857142855"/>
    <n v="0"/>
    <n v="0"/>
    <n v="0.42857142857142855"/>
    <n v="0.42857142857142855"/>
    <m/>
    <m/>
    <n v="2.9999999999999996"/>
    <n v="7"/>
    <s v="Correct"/>
    <x v="0"/>
    <n v="76"/>
    <x v="0"/>
    <x v="24"/>
    <x v="2"/>
    <x v="2"/>
    <m/>
    <x v="1"/>
    <x v="7"/>
    <x v="2"/>
    <x v="2"/>
    <x v="6"/>
    <s v="Yes"/>
  </r>
  <r>
    <n v="81"/>
    <s v="Asthma/lung disease"/>
    <s v="Cancer"/>
    <m/>
    <m/>
    <m/>
    <m/>
    <m/>
    <m/>
    <s v="Diabetes"/>
    <m/>
    <m/>
    <s v="Environmental hazards"/>
    <m/>
    <m/>
    <n v="4"/>
    <n v="0.75"/>
    <m/>
    <n v="0.75"/>
    <n v="0.75"/>
    <n v="0"/>
    <n v="0"/>
    <n v="0"/>
    <n v="0"/>
    <n v="0"/>
    <n v="0"/>
    <n v="0.75"/>
    <n v="0"/>
    <n v="0"/>
    <n v="0.75"/>
    <n v="0"/>
    <m/>
    <m/>
    <n v="3"/>
    <n v="4"/>
    <s v="Correct"/>
    <x v="1"/>
    <n v="83"/>
    <x v="0"/>
    <x v="6"/>
    <x v="2"/>
    <x v="0"/>
    <m/>
    <x v="4"/>
    <x v="2"/>
    <x v="3"/>
    <x v="0"/>
    <x v="5"/>
    <m/>
  </r>
  <r>
    <n v="82"/>
    <s v="Asthma/lung disease"/>
    <s v="Cancer"/>
    <s v="Heart disease &amp; stroke"/>
    <m/>
    <m/>
    <m/>
    <s v="Child health &amp; wellness"/>
    <m/>
    <s v="Diabetes"/>
    <m/>
    <m/>
    <m/>
    <m/>
    <m/>
    <n v="5"/>
    <n v="0.6"/>
    <m/>
    <n v="0.6"/>
    <n v="0.6"/>
    <n v="0.6"/>
    <n v="0"/>
    <n v="0"/>
    <n v="0"/>
    <n v="0.6"/>
    <n v="0"/>
    <n v="0.6"/>
    <n v="0"/>
    <n v="0"/>
    <n v="0"/>
    <n v="0"/>
    <m/>
    <m/>
    <n v="3"/>
    <n v="5"/>
    <s v="Correct"/>
    <x v="0"/>
    <n v="76"/>
    <x v="0"/>
    <x v="5"/>
    <x v="7"/>
    <x v="2"/>
    <s v="English, Spanish"/>
    <x v="3"/>
    <x v="4"/>
    <x v="2"/>
    <x v="2"/>
    <x v="5"/>
    <s v="No"/>
  </r>
  <r>
    <n v="83"/>
    <s v="Asthma/lung disease"/>
    <m/>
    <m/>
    <m/>
    <m/>
    <m/>
    <m/>
    <m/>
    <s v="Diabetes"/>
    <m/>
    <m/>
    <m/>
    <s v="Obesity/weight loss issues"/>
    <m/>
    <n v="3"/>
    <n v="1"/>
    <m/>
    <n v="1"/>
    <n v="0"/>
    <n v="0"/>
    <n v="0"/>
    <n v="0"/>
    <n v="0"/>
    <n v="0"/>
    <n v="0"/>
    <n v="1"/>
    <n v="0"/>
    <n v="0"/>
    <n v="0"/>
    <n v="1"/>
    <m/>
    <m/>
    <n v="3"/>
    <n v="3"/>
    <s v="Correct"/>
    <x v="0"/>
    <m/>
    <x v="0"/>
    <x v="25"/>
    <x v="4"/>
    <x v="2"/>
    <s v="English, Spanish"/>
    <x v="4"/>
    <x v="4"/>
    <x v="2"/>
    <x v="2"/>
    <x v="5"/>
    <m/>
  </r>
  <r>
    <n v="84"/>
    <m/>
    <s v="Cancer"/>
    <m/>
    <m/>
    <m/>
    <m/>
    <s v="Child health &amp; wellness"/>
    <m/>
    <s v="Diabetes"/>
    <m/>
    <s v="Drugs &amp; alcohol abuse"/>
    <m/>
    <m/>
    <m/>
    <n v="4"/>
    <n v="0.75"/>
    <m/>
    <n v="0"/>
    <n v="0.75"/>
    <n v="0"/>
    <n v="0"/>
    <n v="0"/>
    <n v="0"/>
    <n v="0.75"/>
    <n v="0"/>
    <n v="0.75"/>
    <n v="0"/>
    <n v="0.75"/>
    <n v="0"/>
    <n v="0"/>
    <m/>
    <m/>
    <n v="3"/>
    <n v="4"/>
    <s v="Correct"/>
    <x v="0"/>
    <n v="73"/>
    <x v="0"/>
    <x v="6"/>
    <x v="2"/>
    <x v="0"/>
    <s v="English, Spanish"/>
    <x v="3"/>
    <x v="2"/>
    <x v="5"/>
    <x v="2"/>
    <x v="2"/>
    <m/>
  </r>
  <r>
    <n v="85"/>
    <m/>
    <s v="Cancer"/>
    <s v="Heart disease &amp; stroke"/>
    <m/>
    <s v="HIV/AIDS &amp; Sexually Transmitted Diseases (STDs)"/>
    <m/>
    <m/>
    <m/>
    <m/>
    <m/>
    <m/>
    <m/>
    <m/>
    <m/>
    <n v="3"/>
    <n v="1"/>
    <m/>
    <n v="0"/>
    <n v="1"/>
    <n v="1"/>
    <n v="0"/>
    <n v="1"/>
    <n v="0"/>
    <n v="0"/>
    <n v="0"/>
    <n v="0"/>
    <n v="0"/>
    <n v="0"/>
    <n v="0"/>
    <n v="0"/>
    <m/>
    <m/>
    <n v="3"/>
    <n v="3"/>
    <s v="Correct"/>
    <x v="1"/>
    <n v="46"/>
    <x v="0"/>
    <x v="4"/>
    <x v="0"/>
    <x v="1"/>
    <s v="Hatian Creole"/>
    <x v="4"/>
    <x v="7"/>
    <x v="0"/>
    <x v="2"/>
    <x v="0"/>
    <m/>
  </r>
  <r>
    <n v="86"/>
    <m/>
    <s v="Cancer"/>
    <m/>
    <m/>
    <m/>
    <s v="Vaccine preventable diseases"/>
    <m/>
    <m/>
    <s v="Diabetes"/>
    <m/>
    <m/>
    <m/>
    <m/>
    <m/>
    <n v="3"/>
    <n v="1"/>
    <m/>
    <n v="0"/>
    <n v="1"/>
    <n v="0"/>
    <n v="0"/>
    <n v="0"/>
    <n v="1"/>
    <n v="0"/>
    <n v="0"/>
    <n v="1"/>
    <n v="0"/>
    <n v="0"/>
    <n v="0"/>
    <n v="0"/>
    <m/>
    <m/>
    <n v="3"/>
    <n v="3"/>
    <s v="Correct"/>
    <x v="1"/>
    <n v="48"/>
    <x v="0"/>
    <x v="5"/>
    <x v="0"/>
    <x v="0"/>
    <s v="Hatian Creole"/>
    <x v="1"/>
    <x v="7"/>
    <x v="0"/>
    <x v="2"/>
    <x v="0"/>
    <s v="Yes"/>
  </r>
  <r>
    <n v="87"/>
    <s v="Asthma/lung disease"/>
    <s v="Cancer"/>
    <m/>
    <m/>
    <m/>
    <m/>
    <m/>
    <m/>
    <m/>
    <m/>
    <m/>
    <m/>
    <m/>
    <m/>
    <n v="2"/>
    <n v="1.5"/>
    <m/>
    <n v="1"/>
    <n v="1"/>
    <n v="0"/>
    <n v="0"/>
    <n v="0"/>
    <n v="0"/>
    <n v="0"/>
    <n v="0"/>
    <n v="0"/>
    <n v="0"/>
    <n v="0"/>
    <n v="0"/>
    <n v="0"/>
    <m/>
    <m/>
    <n v="2"/>
    <n v="2"/>
    <s v="Correct"/>
    <x v="0"/>
    <n v="52"/>
    <x v="0"/>
    <x v="5"/>
    <x v="0"/>
    <x v="1"/>
    <s v="English, Hatian Creole"/>
    <x v="1"/>
    <x v="4"/>
    <x v="3"/>
    <x v="2"/>
    <x v="4"/>
    <s v="Yes"/>
  </r>
  <r>
    <n v="88"/>
    <m/>
    <s v="Cancer"/>
    <s v="Heart disease &amp; stroke"/>
    <m/>
    <m/>
    <m/>
    <m/>
    <m/>
    <s v="Diabetes"/>
    <m/>
    <m/>
    <m/>
    <m/>
    <m/>
    <n v="3"/>
    <n v="1"/>
    <m/>
    <n v="0"/>
    <n v="1"/>
    <n v="1"/>
    <n v="0"/>
    <n v="0"/>
    <n v="0"/>
    <n v="0"/>
    <n v="0"/>
    <n v="1"/>
    <n v="0"/>
    <n v="0"/>
    <n v="0"/>
    <n v="0"/>
    <m/>
    <m/>
    <n v="3"/>
    <n v="3"/>
    <s v="Correct"/>
    <x v="1"/>
    <n v="86"/>
    <x v="0"/>
    <x v="5"/>
    <x v="0"/>
    <x v="0"/>
    <m/>
    <x v="1"/>
    <x v="5"/>
    <x v="2"/>
    <x v="2"/>
    <x v="2"/>
    <s v="No"/>
  </r>
  <r>
    <n v="89"/>
    <m/>
    <s v="Cancer"/>
    <m/>
    <m/>
    <m/>
    <m/>
    <m/>
    <s v="Women’s health &amp; wellness"/>
    <s v="Diabetes"/>
    <m/>
    <m/>
    <m/>
    <m/>
    <m/>
    <n v="3"/>
    <n v="1"/>
    <m/>
    <n v="0"/>
    <n v="1"/>
    <n v="0"/>
    <n v="0"/>
    <n v="0"/>
    <n v="0"/>
    <n v="0"/>
    <n v="1"/>
    <n v="1"/>
    <n v="0"/>
    <n v="0"/>
    <n v="0"/>
    <n v="0"/>
    <m/>
    <m/>
    <n v="3"/>
    <n v="3"/>
    <s v="Correct"/>
    <x v="0"/>
    <n v="56"/>
    <x v="0"/>
    <x v="10"/>
    <x v="0"/>
    <x v="0"/>
    <s v="EnglishHatian Creole, French Creole"/>
    <x v="5"/>
    <x v="1"/>
    <x v="0"/>
    <x v="2"/>
    <x v="0"/>
    <s v="No"/>
  </r>
  <r>
    <n v="90"/>
    <m/>
    <s v="Cancer"/>
    <m/>
    <m/>
    <m/>
    <m/>
    <m/>
    <s v="Women’s health &amp; wellness"/>
    <s v="Diabetes"/>
    <m/>
    <m/>
    <m/>
    <m/>
    <m/>
    <n v="3"/>
    <n v="1"/>
    <m/>
    <n v="0"/>
    <n v="1"/>
    <n v="0"/>
    <n v="0"/>
    <n v="0"/>
    <n v="0"/>
    <n v="0"/>
    <n v="1"/>
    <n v="1"/>
    <n v="0"/>
    <n v="0"/>
    <n v="0"/>
    <n v="0"/>
    <m/>
    <m/>
    <n v="3"/>
    <n v="3"/>
    <s v="Correct"/>
    <x v="1"/>
    <n v="58"/>
    <x v="0"/>
    <x v="10"/>
    <x v="0"/>
    <x v="0"/>
    <s v="EnglishHatian Creole, French Creole"/>
    <x v="5"/>
    <x v="1"/>
    <x v="0"/>
    <x v="2"/>
    <x v="0"/>
    <m/>
  </r>
  <r>
    <n v="91"/>
    <m/>
    <m/>
    <m/>
    <m/>
    <m/>
    <m/>
    <s v="Child health &amp; wellness"/>
    <m/>
    <m/>
    <m/>
    <m/>
    <m/>
    <m/>
    <m/>
    <n v="1"/>
    <n v="3"/>
    <m/>
    <n v="0"/>
    <n v="0"/>
    <n v="0"/>
    <n v="0"/>
    <n v="0"/>
    <n v="0"/>
    <n v="1"/>
    <n v="0"/>
    <n v="0"/>
    <n v="0"/>
    <n v="0"/>
    <n v="0"/>
    <n v="0"/>
    <m/>
    <m/>
    <n v="1"/>
    <n v="1"/>
    <s v="Correct"/>
    <x v="0"/>
    <n v="30"/>
    <x v="0"/>
    <x v="2"/>
    <x v="0"/>
    <x v="1"/>
    <s v="English"/>
    <x v="0"/>
    <x v="8"/>
    <x v="0"/>
    <x v="2"/>
    <x v="0"/>
    <s v="Yes"/>
  </r>
  <r>
    <n v="92"/>
    <m/>
    <m/>
    <m/>
    <m/>
    <m/>
    <m/>
    <m/>
    <s v="Women’s health &amp; wellness"/>
    <s v="Diabetes"/>
    <m/>
    <m/>
    <m/>
    <s v="Obesity/weight loss issues"/>
    <m/>
    <n v="3"/>
    <n v="1"/>
    <m/>
    <n v="0"/>
    <n v="0"/>
    <n v="0"/>
    <n v="0"/>
    <n v="0"/>
    <n v="0"/>
    <n v="0"/>
    <n v="1"/>
    <n v="1"/>
    <n v="0"/>
    <n v="0"/>
    <n v="0"/>
    <n v="1"/>
    <m/>
    <m/>
    <n v="3"/>
    <n v="3"/>
    <s v="Correct"/>
    <x v="0"/>
    <n v="20"/>
    <x v="0"/>
    <x v="2"/>
    <x v="0"/>
    <x v="0"/>
    <s v="EnglishHatian Creole, French Creole"/>
    <x v="3"/>
    <x v="7"/>
    <x v="5"/>
    <x v="2"/>
    <x v="4"/>
    <s v="Yes"/>
  </r>
  <r>
    <n v="93"/>
    <m/>
    <s v="Cancer"/>
    <m/>
    <m/>
    <m/>
    <s v="Vaccine preventable diseases"/>
    <m/>
    <s v="Women’s health &amp; wellness"/>
    <s v="Diabetes"/>
    <s v="Mental health depression/suicide"/>
    <m/>
    <s v="Environmental hazards"/>
    <s v="Obesity/weight loss issues"/>
    <m/>
    <n v="7"/>
    <n v="0.42857142857142855"/>
    <m/>
    <n v="0"/>
    <n v="0.42857142857142855"/>
    <n v="0"/>
    <n v="0"/>
    <n v="0"/>
    <n v="0.42857142857142855"/>
    <n v="0"/>
    <n v="0.42857142857142855"/>
    <n v="0.42857142857142855"/>
    <n v="0.42857142857142855"/>
    <n v="0"/>
    <n v="0.42857142857142855"/>
    <n v="0.42857142857142855"/>
    <m/>
    <m/>
    <n v="2.9999999999999996"/>
    <n v="7"/>
    <s v="Correct"/>
    <x v="0"/>
    <m/>
    <x v="0"/>
    <x v="5"/>
    <x v="2"/>
    <x v="0"/>
    <s v="Hatian Creole"/>
    <x v="4"/>
    <x v="7"/>
    <x v="0"/>
    <x v="2"/>
    <x v="3"/>
    <s v="Yes"/>
  </r>
  <r>
    <n v="94"/>
    <s v="Asthma/lung disease"/>
    <s v="Cancer"/>
    <m/>
    <m/>
    <m/>
    <m/>
    <m/>
    <m/>
    <m/>
    <m/>
    <m/>
    <m/>
    <m/>
    <m/>
    <n v="2"/>
    <n v="1.5"/>
    <m/>
    <n v="1"/>
    <n v="1"/>
    <n v="0"/>
    <n v="0"/>
    <n v="0"/>
    <n v="0"/>
    <n v="0"/>
    <n v="0"/>
    <n v="0"/>
    <n v="0"/>
    <n v="0"/>
    <n v="0"/>
    <n v="0"/>
    <m/>
    <m/>
    <n v="2"/>
    <n v="2"/>
    <s v="Correct"/>
    <x v="0"/>
    <n v="50"/>
    <x v="0"/>
    <x v="10"/>
    <x v="0"/>
    <x v="0"/>
    <s v="Hatian Creole, French Creole"/>
    <x v="1"/>
    <x v="7"/>
    <x v="1"/>
    <x v="2"/>
    <x v="4"/>
    <m/>
  </r>
  <r>
    <n v="95"/>
    <s v="Asthma/lung disease"/>
    <s v="Cancer"/>
    <m/>
    <m/>
    <m/>
    <m/>
    <m/>
    <m/>
    <m/>
    <m/>
    <m/>
    <m/>
    <m/>
    <m/>
    <n v="2"/>
    <n v="1.5"/>
    <m/>
    <n v="1"/>
    <n v="1"/>
    <n v="0"/>
    <n v="0"/>
    <n v="0"/>
    <n v="0"/>
    <n v="0"/>
    <n v="0"/>
    <n v="0"/>
    <n v="0"/>
    <n v="0"/>
    <n v="0"/>
    <n v="0"/>
    <m/>
    <m/>
    <n v="2"/>
    <n v="2"/>
    <s v="Correct"/>
    <x v="0"/>
    <n v="50"/>
    <x v="0"/>
    <x v="11"/>
    <x v="2"/>
    <x v="0"/>
    <m/>
    <x v="3"/>
    <x v="2"/>
    <x v="3"/>
    <x v="0"/>
    <x v="3"/>
    <m/>
  </r>
  <r>
    <n v="96"/>
    <s v="Asthma/lung disease"/>
    <m/>
    <m/>
    <m/>
    <m/>
    <m/>
    <m/>
    <m/>
    <s v="Diabetes"/>
    <s v="Mental health depression/suicide"/>
    <m/>
    <m/>
    <m/>
    <m/>
    <n v="3"/>
    <n v="1"/>
    <m/>
    <n v="1"/>
    <n v="0"/>
    <n v="0"/>
    <n v="0"/>
    <n v="0"/>
    <n v="0"/>
    <n v="0"/>
    <n v="0"/>
    <n v="1"/>
    <n v="1"/>
    <n v="0"/>
    <n v="0"/>
    <n v="0"/>
    <m/>
    <m/>
    <n v="3"/>
    <n v="3"/>
    <s v="Correct"/>
    <x v="1"/>
    <n v="67"/>
    <x v="0"/>
    <x v="5"/>
    <x v="0"/>
    <x v="1"/>
    <s v="English, Spanish, Hatian Creole"/>
    <x v="2"/>
    <x v="1"/>
    <x v="2"/>
    <x v="2"/>
    <x v="5"/>
    <s v="Yes"/>
  </r>
  <r>
    <n v="97"/>
    <m/>
    <m/>
    <m/>
    <m/>
    <m/>
    <m/>
    <m/>
    <s v="Women’s health &amp; wellness"/>
    <m/>
    <m/>
    <m/>
    <m/>
    <m/>
    <m/>
    <n v="1"/>
    <n v="3"/>
    <m/>
    <n v="0"/>
    <n v="0"/>
    <n v="0"/>
    <n v="0"/>
    <n v="0"/>
    <n v="0"/>
    <n v="0"/>
    <n v="1"/>
    <n v="0"/>
    <n v="0"/>
    <n v="0"/>
    <n v="0"/>
    <n v="0"/>
    <m/>
    <m/>
    <n v="1"/>
    <n v="1"/>
    <s v="Correct"/>
    <x v="0"/>
    <n v="40"/>
    <x v="2"/>
    <x v="26"/>
    <x v="0"/>
    <x v="2"/>
    <s v="English"/>
    <x v="5"/>
    <x v="0"/>
    <x v="0"/>
    <x v="2"/>
    <x v="0"/>
    <s v="Yes"/>
  </r>
  <r>
    <n v="98"/>
    <m/>
    <s v="Cancer"/>
    <m/>
    <m/>
    <m/>
    <m/>
    <m/>
    <m/>
    <s v="Diabetes"/>
    <s v="Mental health depression/suicide"/>
    <m/>
    <m/>
    <m/>
    <m/>
    <n v="3"/>
    <n v="1"/>
    <m/>
    <n v="0"/>
    <n v="1"/>
    <n v="0"/>
    <n v="0"/>
    <n v="0"/>
    <n v="0"/>
    <n v="0"/>
    <n v="0"/>
    <n v="1"/>
    <n v="1"/>
    <n v="0"/>
    <n v="0"/>
    <n v="0"/>
    <m/>
    <m/>
    <n v="3"/>
    <n v="3"/>
    <s v="Correct"/>
    <x v="0"/>
    <m/>
    <x v="0"/>
    <x v="5"/>
    <x v="0"/>
    <x v="0"/>
    <s v="English, Hatian Creole"/>
    <x v="4"/>
    <x v="4"/>
    <x v="0"/>
    <x v="2"/>
    <x v="4"/>
    <m/>
  </r>
  <r>
    <n v="99"/>
    <m/>
    <m/>
    <m/>
    <m/>
    <m/>
    <m/>
    <m/>
    <m/>
    <m/>
    <m/>
    <m/>
    <m/>
    <m/>
    <m/>
    <n v="0"/>
    <e v="#DIV/0!"/>
    <m/>
    <n v="0"/>
    <n v="0"/>
    <n v="0"/>
    <n v="0"/>
    <n v="0"/>
    <n v="0"/>
    <n v="0"/>
    <n v="0"/>
    <n v="0"/>
    <n v="0"/>
    <n v="0"/>
    <n v="0"/>
    <n v="0"/>
    <m/>
    <m/>
    <n v="0"/>
    <n v="0"/>
    <s v="Correct"/>
    <x v="2"/>
    <n v="6"/>
    <x v="0"/>
    <x v="5"/>
    <x v="3"/>
    <x v="0"/>
    <s v="Hatian Creole"/>
    <x v="3"/>
    <x v="4"/>
    <x v="3"/>
    <x v="2"/>
    <x v="3"/>
    <m/>
  </r>
  <r>
    <n v="100"/>
    <m/>
    <s v="Cancer"/>
    <m/>
    <m/>
    <m/>
    <m/>
    <m/>
    <m/>
    <s v="Diabetes"/>
    <s v="Mental health depression/suicide"/>
    <m/>
    <m/>
    <m/>
    <m/>
    <n v="3"/>
    <n v="1"/>
    <m/>
    <n v="0"/>
    <n v="1"/>
    <n v="0"/>
    <n v="0"/>
    <n v="0"/>
    <n v="0"/>
    <n v="0"/>
    <n v="0"/>
    <n v="1"/>
    <n v="1"/>
    <n v="0"/>
    <n v="0"/>
    <n v="0"/>
    <m/>
    <m/>
    <n v="3"/>
    <n v="3"/>
    <s v="Correct"/>
    <x v="0"/>
    <m/>
    <x v="0"/>
    <x v="5"/>
    <x v="8"/>
    <x v="0"/>
    <s v="English, Hatian Creole"/>
    <x v="1"/>
    <x v="3"/>
    <x v="3"/>
    <x v="2"/>
    <x v="4"/>
    <s v="Yes"/>
  </r>
  <r>
    <n v="101"/>
    <s v="Asthma/lung disease"/>
    <m/>
    <m/>
    <m/>
    <m/>
    <m/>
    <m/>
    <m/>
    <s v="Diabetes"/>
    <s v="Mental health depression/suicide"/>
    <m/>
    <m/>
    <m/>
    <m/>
    <n v="3"/>
    <n v="1"/>
    <m/>
    <n v="1"/>
    <n v="0"/>
    <n v="0"/>
    <n v="0"/>
    <n v="0"/>
    <n v="0"/>
    <n v="0"/>
    <n v="0"/>
    <n v="1"/>
    <n v="1"/>
    <n v="0"/>
    <n v="0"/>
    <n v="0"/>
    <m/>
    <m/>
    <n v="3"/>
    <n v="3"/>
    <s v="Correct"/>
    <x v="1"/>
    <n v="61"/>
    <x v="1"/>
    <x v="27"/>
    <x v="0"/>
    <x v="1"/>
    <s v="Hatian Creole"/>
    <x v="0"/>
    <x v="1"/>
    <x v="4"/>
    <x v="1"/>
    <x v="3"/>
    <s v="Yes"/>
  </r>
  <r>
    <n v="102"/>
    <m/>
    <s v="Cancer"/>
    <s v="Heart disease &amp; stroke"/>
    <m/>
    <m/>
    <m/>
    <m/>
    <m/>
    <m/>
    <m/>
    <m/>
    <m/>
    <m/>
    <m/>
    <n v="2"/>
    <n v="1.5"/>
    <m/>
    <n v="0"/>
    <n v="1"/>
    <n v="1"/>
    <n v="0"/>
    <n v="0"/>
    <n v="0"/>
    <n v="0"/>
    <n v="0"/>
    <n v="0"/>
    <n v="0"/>
    <n v="0"/>
    <n v="0"/>
    <n v="0"/>
    <m/>
    <m/>
    <n v="2"/>
    <n v="2"/>
    <s v="Correct"/>
    <x v="1"/>
    <n v="57"/>
    <x v="0"/>
    <x v="0"/>
    <x v="0"/>
    <x v="0"/>
    <s v="English, Hatian Creole"/>
    <x v="0"/>
    <x v="0"/>
    <x v="0"/>
    <x v="2"/>
    <x v="0"/>
    <s v="Yes"/>
  </r>
  <r>
    <n v="103"/>
    <m/>
    <m/>
    <m/>
    <m/>
    <m/>
    <m/>
    <m/>
    <m/>
    <m/>
    <m/>
    <m/>
    <m/>
    <s v="Obesity/weight loss issues"/>
    <m/>
    <n v="1"/>
    <n v="3"/>
    <m/>
    <n v="0"/>
    <n v="0"/>
    <n v="0"/>
    <n v="0"/>
    <n v="0"/>
    <n v="0"/>
    <n v="0"/>
    <n v="0"/>
    <n v="0"/>
    <n v="0"/>
    <n v="0"/>
    <n v="0"/>
    <n v="1"/>
    <m/>
    <m/>
    <n v="1"/>
    <n v="1"/>
    <s v="Correct"/>
    <x v="0"/>
    <n v="52"/>
    <x v="0"/>
    <x v="5"/>
    <x v="0"/>
    <x v="1"/>
    <s v="English, Spanish, Hatian Creole"/>
    <x v="5"/>
    <x v="1"/>
    <x v="0"/>
    <x v="2"/>
    <x v="0"/>
    <s v="Yes"/>
  </r>
  <r>
    <n v="104"/>
    <m/>
    <m/>
    <m/>
    <m/>
    <m/>
    <m/>
    <m/>
    <m/>
    <m/>
    <m/>
    <m/>
    <m/>
    <s v="Obesity/weight loss issues"/>
    <m/>
    <n v="1"/>
    <n v="3"/>
    <m/>
    <n v="0"/>
    <n v="0"/>
    <n v="0"/>
    <n v="0"/>
    <n v="0"/>
    <n v="0"/>
    <n v="0"/>
    <n v="0"/>
    <n v="0"/>
    <n v="0"/>
    <n v="0"/>
    <n v="0"/>
    <n v="1"/>
    <m/>
    <m/>
    <n v="1"/>
    <n v="1"/>
    <s v="Correct"/>
    <x v="1"/>
    <n v="28"/>
    <x v="0"/>
    <x v="5"/>
    <x v="0"/>
    <x v="1"/>
    <s v="English"/>
    <x v="1"/>
    <x v="0"/>
    <x v="4"/>
    <x v="2"/>
    <x v="3"/>
    <s v="No"/>
  </r>
  <r>
    <n v="105"/>
    <m/>
    <s v="Cancer"/>
    <m/>
    <m/>
    <m/>
    <m/>
    <m/>
    <m/>
    <s v="Diabetes"/>
    <m/>
    <m/>
    <m/>
    <m/>
    <m/>
    <n v="2"/>
    <n v="1.5"/>
    <m/>
    <n v="0"/>
    <n v="1"/>
    <n v="0"/>
    <n v="0"/>
    <n v="0"/>
    <n v="0"/>
    <n v="0"/>
    <n v="0"/>
    <n v="1"/>
    <n v="0"/>
    <n v="0"/>
    <n v="0"/>
    <n v="0"/>
    <m/>
    <m/>
    <n v="2"/>
    <n v="2"/>
    <s v="Correct"/>
    <x v="1"/>
    <m/>
    <x v="2"/>
    <x v="28"/>
    <x v="0"/>
    <x v="1"/>
    <s v="English, Hatian Creole"/>
    <x v="1"/>
    <x v="8"/>
    <x v="6"/>
    <x v="2"/>
    <x v="0"/>
    <s v="No"/>
  </r>
  <r>
    <n v="106"/>
    <s v="Asthma/lung disease"/>
    <m/>
    <m/>
    <m/>
    <m/>
    <m/>
    <s v="Child health &amp; wellness"/>
    <s v="Women’s health &amp; wellness"/>
    <m/>
    <m/>
    <m/>
    <m/>
    <m/>
    <m/>
    <n v="3"/>
    <n v="1"/>
    <m/>
    <n v="1"/>
    <n v="0"/>
    <n v="0"/>
    <n v="0"/>
    <n v="0"/>
    <n v="0"/>
    <n v="1"/>
    <n v="1"/>
    <n v="0"/>
    <n v="0"/>
    <n v="0"/>
    <n v="0"/>
    <n v="0"/>
    <m/>
    <m/>
    <n v="3"/>
    <n v="3"/>
    <s v="Correct"/>
    <x v="0"/>
    <n v="13"/>
    <x v="0"/>
    <x v="0"/>
    <x v="0"/>
    <x v="1"/>
    <s v="English"/>
    <x v="3"/>
    <x v="3"/>
    <x v="5"/>
    <x v="2"/>
    <x v="0"/>
    <s v="Yes"/>
  </r>
  <r>
    <n v="107"/>
    <m/>
    <m/>
    <m/>
    <m/>
    <m/>
    <m/>
    <m/>
    <s v="Women’s health &amp; wellness"/>
    <s v="Diabetes"/>
    <m/>
    <m/>
    <m/>
    <s v="Obesity/weight loss issues"/>
    <m/>
    <n v="3"/>
    <n v="1"/>
    <m/>
    <n v="0"/>
    <n v="0"/>
    <n v="0"/>
    <n v="0"/>
    <n v="0"/>
    <n v="0"/>
    <n v="0"/>
    <n v="1"/>
    <n v="1"/>
    <n v="0"/>
    <n v="0"/>
    <n v="0"/>
    <n v="1"/>
    <m/>
    <m/>
    <n v="3"/>
    <n v="3"/>
    <s v="Correct"/>
    <x v="0"/>
    <n v="63"/>
    <x v="0"/>
    <x v="2"/>
    <x v="8"/>
    <x v="1"/>
    <s v="EnglishHatian Creole, French Creole"/>
    <x v="5"/>
    <x v="7"/>
    <x v="0"/>
    <x v="2"/>
    <x v="5"/>
    <s v="Yes"/>
  </r>
  <r>
    <n v="108"/>
    <m/>
    <m/>
    <m/>
    <s v="Safety"/>
    <m/>
    <m/>
    <m/>
    <m/>
    <m/>
    <s v="Mental health depression/suicide"/>
    <m/>
    <s v="Environmental hazards"/>
    <m/>
    <m/>
    <n v="3"/>
    <n v="1"/>
    <m/>
    <n v="0"/>
    <n v="0"/>
    <n v="0"/>
    <n v="1"/>
    <n v="0"/>
    <n v="0"/>
    <n v="0"/>
    <n v="0"/>
    <n v="0"/>
    <n v="1"/>
    <n v="0"/>
    <n v="1"/>
    <n v="0"/>
    <m/>
    <m/>
    <n v="3"/>
    <n v="3"/>
    <s v="Correct"/>
    <x v="1"/>
    <n v="16"/>
    <x v="0"/>
    <x v="0"/>
    <x v="0"/>
    <x v="1"/>
    <s v="English"/>
    <x v="3"/>
    <x v="3"/>
    <x v="5"/>
    <x v="2"/>
    <x v="3"/>
    <s v="Yes"/>
  </r>
  <r>
    <n v="109"/>
    <m/>
    <m/>
    <m/>
    <m/>
    <m/>
    <m/>
    <m/>
    <m/>
    <s v="Diabetes"/>
    <m/>
    <m/>
    <m/>
    <m/>
    <m/>
    <n v="1"/>
    <n v="3"/>
    <m/>
    <n v="0"/>
    <n v="0"/>
    <n v="0"/>
    <n v="0"/>
    <n v="0"/>
    <n v="0"/>
    <n v="0"/>
    <n v="0"/>
    <n v="1"/>
    <n v="0"/>
    <n v="0"/>
    <n v="0"/>
    <n v="0"/>
    <m/>
    <m/>
    <n v="1"/>
    <n v="1"/>
    <s v="Correct"/>
    <x v="0"/>
    <n v="55"/>
    <x v="0"/>
    <x v="0"/>
    <x v="0"/>
    <x v="0"/>
    <s v="French Creole"/>
    <x v="3"/>
    <x v="1"/>
    <x v="0"/>
    <x v="2"/>
    <x v="3"/>
    <s v="Yes"/>
  </r>
  <r>
    <n v="110"/>
    <m/>
    <m/>
    <s v="Heart disease &amp; stroke"/>
    <m/>
    <m/>
    <m/>
    <m/>
    <m/>
    <s v="Diabetes"/>
    <m/>
    <m/>
    <m/>
    <s v="Obesity/weight loss issues"/>
    <m/>
    <n v="3"/>
    <n v="1"/>
    <m/>
    <n v="0"/>
    <n v="0"/>
    <n v="1"/>
    <n v="0"/>
    <n v="0"/>
    <n v="0"/>
    <n v="0"/>
    <n v="0"/>
    <n v="1"/>
    <n v="0"/>
    <n v="0"/>
    <n v="0"/>
    <n v="1"/>
    <m/>
    <m/>
    <n v="3"/>
    <n v="3"/>
    <s v="Correct"/>
    <x v="0"/>
    <n v="48"/>
    <x v="0"/>
    <x v="5"/>
    <x v="0"/>
    <x v="1"/>
    <s v="English, Hatian Creole"/>
    <x v="1"/>
    <x v="7"/>
    <x v="4"/>
    <x v="1"/>
    <x v="1"/>
    <s v="No"/>
  </r>
  <r>
    <n v="111"/>
    <m/>
    <m/>
    <s v="Heart disease &amp; stroke"/>
    <m/>
    <m/>
    <m/>
    <m/>
    <m/>
    <s v="Diabetes"/>
    <m/>
    <m/>
    <m/>
    <s v="Obesity/weight loss issues"/>
    <m/>
    <n v="3"/>
    <n v="1"/>
    <m/>
    <n v="0"/>
    <n v="0"/>
    <n v="1"/>
    <n v="0"/>
    <n v="0"/>
    <n v="0"/>
    <n v="0"/>
    <n v="0"/>
    <n v="1"/>
    <n v="0"/>
    <n v="0"/>
    <n v="0"/>
    <n v="1"/>
    <m/>
    <m/>
    <n v="3"/>
    <n v="3"/>
    <s v="Correct"/>
    <x v="0"/>
    <n v="48"/>
    <x v="0"/>
    <x v="11"/>
    <x v="2"/>
    <x v="0"/>
    <m/>
    <x v="3"/>
    <x v="2"/>
    <x v="3"/>
    <x v="0"/>
    <x v="3"/>
    <m/>
  </r>
  <r>
    <n v="112"/>
    <s v="Asthma/lung disease"/>
    <m/>
    <m/>
    <m/>
    <m/>
    <m/>
    <m/>
    <m/>
    <m/>
    <m/>
    <m/>
    <m/>
    <m/>
    <m/>
    <n v="1"/>
    <n v="3"/>
    <m/>
    <n v="1"/>
    <n v="0"/>
    <n v="0"/>
    <n v="0"/>
    <n v="0"/>
    <n v="0"/>
    <n v="0"/>
    <n v="0"/>
    <n v="0"/>
    <n v="0"/>
    <n v="0"/>
    <n v="0"/>
    <n v="0"/>
    <m/>
    <m/>
    <n v="1"/>
    <n v="1"/>
    <s v="Correct"/>
    <x v="0"/>
    <m/>
    <x v="0"/>
    <x v="0"/>
    <x v="0"/>
    <x v="1"/>
    <s v="English, Hatian Creole"/>
    <x v="3"/>
    <x v="7"/>
    <x v="0"/>
    <x v="2"/>
    <x v="4"/>
    <s v="No"/>
  </r>
  <r>
    <n v="113"/>
    <m/>
    <m/>
    <m/>
    <m/>
    <m/>
    <m/>
    <m/>
    <m/>
    <m/>
    <m/>
    <m/>
    <m/>
    <s v="Obesity/weight loss issues"/>
    <m/>
    <n v="1"/>
    <n v="3"/>
    <m/>
    <n v="0"/>
    <n v="0"/>
    <n v="0"/>
    <n v="0"/>
    <n v="0"/>
    <n v="0"/>
    <n v="0"/>
    <n v="0"/>
    <n v="0"/>
    <n v="0"/>
    <n v="0"/>
    <n v="0"/>
    <n v="1"/>
    <m/>
    <m/>
    <n v="1"/>
    <n v="1"/>
    <s v="Correct"/>
    <x v="0"/>
    <n v="73"/>
    <x v="0"/>
    <x v="5"/>
    <x v="8"/>
    <x v="0"/>
    <s v="English, Hatian Creole"/>
    <x v="2"/>
    <x v="7"/>
    <x v="2"/>
    <x v="2"/>
    <x v="5"/>
    <s v="No"/>
  </r>
  <r>
    <n v="114"/>
    <m/>
    <m/>
    <m/>
    <m/>
    <m/>
    <m/>
    <m/>
    <m/>
    <m/>
    <s v="Mental health depression/suicide"/>
    <m/>
    <m/>
    <m/>
    <m/>
    <n v="1"/>
    <n v="3"/>
    <m/>
    <n v="0"/>
    <n v="0"/>
    <n v="0"/>
    <n v="0"/>
    <n v="0"/>
    <n v="0"/>
    <n v="0"/>
    <n v="0"/>
    <n v="0"/>
    <n v="1"/>
    <n v="0"/>
    <n v="0"/>
    <n v="0"/>
    <m/>
    <m/>
    <n v="1"/>
    <n v="1"/>
    <s v="Correct"/>
    <x v="0"/>
    <n v="31"/>
    <x v="0"/>
    <x v="0"/>
    <x v="0"/>
    <x v="1"/>
    <s v="English, Hatian Creole"/>
    <x v="3"/>
    <x v="7"/>
    <x v="1"/>
    <x v="1"/>
    <x v="3"/>
    <s v="Yes"/>
  </r>
  <r>
    <n v="115"/>
    <m/>
    <s v="Cancer"/>
    <m/>
    <s v="Safety"/>
    <m/>
    <m/>
    <s v="Child health &amp; wellness"/>
    <m/>
    <m/>
    <m/>
    <m/>
    <m/>
    <m/>
    <m/>
    <n v="3"/>
    <n v="1"/>
    <m/>
    <n v="0"/>
    <n v="1"/>
    <n v="0"/>
    <n v="1"/>
    <n v="0"/>
    <n v="0"/>
    <n v="1"/>
    <n v="0"/>
    <n v="0"/>
    <n v="0"/>
    <n v="0"/>
    <n v="0"/>
    <n v="0"/>
    <m/>
    <m/>
    <n v="3"/>
    <n v="3"/>
    <s v="Correct"/>
    <x v="0"/>
    <n v="47"/>
    <x v="0"/>
    <x v="5"/>
    <x v="0"/>
    <x v="0"/>
    <s v="English, Hatian Creole"/>
    <x v="1"/>
    <x v="4"/>
    <x v="1"/>
    <x v="1"/>
    <x v="3"/>
    <m/>
  </r>
  <r>
    <n v="116"/>
    <m/>
    <s v="Cancer"/>
    <m/>
    <m/>
    <m/>
    <m/>
    <s v="Child health &amp; wellness"/>
    <m/>
    <s v="Diabetes"/>
    <m/>
    <m/>
    <m/>
    <m/>
    <m/>
    <n v="3"/>
    <n v="1"/>
    <m/>
    <n v="0"/>
    <n v="1"/>
    <n v="0"/>
    <n v="0"/>
    <n v="0"/>
    <n v="0"/>
    <n v="1"/>
    <n v="0"/>
    <n v="1"/>
    <n v="0"/>
    <n v="0"/>
    <n v="0"/>
    <n v="0"/>
    <m/>
    <m/>
    <n v="3"/>
    <n v="3"/>
    <s v="Correct"/>
    <x v="0"/>
    <n v="60"/>
    <x v="0"/>
    <x v="5"/>
    <x v="0"/>
    <x v="1"/>
    <s v="Hatian Creole"/>
    <x v="1"/>
    <x v="7"/>
    <x v="0"/>
    <x v="2"/>
    <x v="0"/>
    <s v="Yes"/>
  </r>
  <r>
    <n v="117"/>
    <m/>
    <s v="Cancer"/>
    <m/>
    <m/>
    <m/>
    <m/>
    <m/>
    <m/>
    <s v="Diabetes"/>
    <s v="Mental health depression/suicide"/>
    <m/>
    <m/>
    <m/>
    <m/>
    <n v="3"/>
    <n v="1"/>
    <m/>
    <n v="0"/>
    <n v="1"/>
    <n v="0"/>
    <n v="0"/>
    <n v="0"/>
    <n v="0"/>
    <n v="0"/>
    <n v="0"/>
    <n v="1"/>
    <n v="1"/>
    <n v="0"/>
    <n v="0"/>
    <n v="0"/>
    <m/>
    <m/>
    <n v="3"/>
    <n v="3"/>
    <s v="Correct"/>
    <x v="0"/>
    <n v="55"/>
    <x v="0"/>
    <x v="2"/>
    <x v="0"/>
    <x v="1"/>
    <s v="Hatian Creole"/>
    <x v="0"/>
    <x v="7"/>
    <x v="2"/>
    <x v="2"/>
    <x v="2"/>
    <s v="No"/>
  </r>
  <r>
    <n v="118"/>
    <m/>
    <m/>
    <s v="Heart disease &amp; stroke"/>
    <m/>
    <m/>
    <m/>
    <m/>
    <m/>
    <s v="Diabetes"/>
    <s v="Mental health depression/suicide"/>
    <m/>
    <m/>
    <m/>
    <m/>
    <n v="3"/>
    <n v="1"/>
    <m/>
    <n v="0"/>
    <n v="0"/>
    <n v="1"/>
    <n v="0"/>
    <n v="0"/>
    <n v="0"/>
    <n v="0"/>
    <n v="0"/>
    <n v="1"/>
    <n v="1"/>
    <n v="0"/>
    <n v="0"/>
    <n v="0"/>
    <m/>
    <m/>
    <n v="3"/>
    <n v="3"/>
    <s v="Correct"/>
    <x v="1"/>
    <n v="62"/>
    <x v="0"/>
    <x v="10"/>
    <x v="0"/>
    <x v="0"/>
    <s v="Spanish, Hatian Creole"/>
    <x v="5"/>
    <x v="7"/>
    <x v="2"/>
    <x v="2"/>
    <x v="0"/>
    <s v="No"/>
  </r>
  <r>
    <n v="119"/>
    <m/>
    <m/>
    <m/>
    <s v="Safety"/>
    <s v="HIV/AIDS &amp; Sexually Transmitted Diseases (STDs)"/>
    <m/>
    <m/>
    <s v="Women’s health &amp; wellness"/>
    <m/>
    <m/>
    <m/>
    <m/>
    <m/>
    <m/>
    <n v="3"/>
    <n v="1"/>
    <m/>
    <n v="0"/>
    <n v="0"/>
    <n v="0"/>
    <n v="1"/>
    <n v="1"/>
    <n v="0"/>
    <n v="0"/>
    <n v="1"/>
    <n v="0"/>
    <n v="0"/>
    <n v="0"/>
    <n v="0"/>
    <n v="0"/>
    <m/>
    <m/>
    <n v="3"/>
    <n v="3"/>
    <s v="Correct"/>
    <x v="0"/>
    <n v="20"/>
    <x v="0"/>
    <x v="2"/>
    <x v="8"/>
    <x v="1"/>
    <s v="English, Hatian Creole"/>
    <x v="2"/>
    <x v="0"/>
    <x v="0"/>
    <x v="2"/>
    <x v="2"/>
    <s v="Yes"/>
  </r>
  <r>
    <n v="120"/>
    <m/>
    <m/>
    <m/>
    <s v="Safety"/>
    <m/>
    <m/>
    <m/>
    <s v="Women’s health &amp; wellness"/>
    <m/>
    <m/>
    <m/>
    <s v="Environmental hazards"/>
    <m/>
    <m/>
    <n v="3"/>
    <n v="1"/>
    <m/>
    <n v="0"/>
    <n v="0"/>
    <n v="0"/>
    <n v="1"/>
    <n v="0"/>
    <n v="0"/>
    <n v="0"/>
    <n v="1"/>
    <n v="0"/>
    <n v="0"/>
    <n v="0"/>
    <n v="1"/>
    <n v="0"/>
    <m/>
    <m/>
    <n v="3"/>
    <n v="3"/>
    <s v="Correct"/>
    <x v="0"/>
    <n v="15"/>
    <x v="0"/>
    <x v="2"/>
    <x v="0"/>
    <x v="1"/>
    <s v="English, Hatian Creole"/>
    <x v="2"/>
    <x v="3"/>
    <x v="5"/>
    <x v="2"/>
    <x v="4"/>
    <s v="Yes"/>
  </r>
  <r>
    <n v="121"/>
    <s v="Asthma/lung disease"/>
    <s v="Cancer"/>
    <m/>
    <m/>
    <m/>
    <m/>
    <m/>
    <m/>
    <m/>
    <m/>
    <s v="Drugs &amp; alcohol abuse"/>
    <m/>
    <m/>
    <m/>
    <n v="3"/>
    <n v="1"/>
    <m/>
    <n v="1"/>
    <n v="1"/>
    <n v="0"/>
    <n v="0"/>
    <n v="0"/>
    <n v="0"/>
    <n v="0"/>
    <n v="0"/>
    <n v="0"/>
    <n v="0"/>
    <n v="1"/>
    <n v="0"/>
    <n v="0"/>
    <m/>
    <m/>
    <n v="3"/>
    <n v="3"/>
    <s v="Correct"/>
    <x v="0"/>
    <n v="57"/>
    <x v="0"/>
    <x v="0"/>
    <x v="0"/>
    <x v="1"/>
    <s v="EnglishHatian Creole, French Creole"/>
    <x v="2"/>
    <x v="0"/>
    <x v="0"/>
    <x v="2"/>
    <x v="5"/>
    <s v="No"/>
  </r>
  <r>
    <n v="122"/>
    <m/>
    <m/>
    <m/>
    <m/>
    <m/>
    <m/>
    <m/>
    <m/>
    <s v="Diabetes"/>
    <s v="Mental health depression/suicide"/>
    <m/>
    <s v="Environmental hazards"/>
    <m/>
    <m/>
    <n v="3"/>
    <n v="1"/>
    <m/>
    <n v="0"/>
    <n v="0"/>
    <n v="0"/>
    <n v="0"/>
    <n v="0"/>
    <n v="0"/>
    <n v="0"/>
    <n v="0"/>
    <n v="1"/>
    <n v="1"/>
    <n v="0"/>
    <n v="1"/>
    <n v="0"/>
    <m/>
    <m/>
    <n v="3"/>
    <n v="3"/>
    <s v="Correct"/>
    <x v="0"/>
    <n v="73"/>
    <x v="0"/>
    <x v="22"/>
    <x v="0"/>
    <x v="0"/>
    <s v="Hatian Creole"/>
    <x v="1"/>
    <x v="0"/>
    <x v="0"/>
    <x v="2"/>
    <x v="0"/>
    <s v="No"/>
  </r>
  <r>
    <n v="123"/>
    <m/>
    <m/>
    <m/>
    <m/>
    <m/>
    <m/>
    <s v="Child health &amp; wellness"/>
    <s v="Women’s health &amp; wellness"/>
    <m/>
    <m/>
    <m/>
    <m/>
    <s v="Obesity/weight loss issues"/>
    <m/>
    <n v="3"/>
    <n v="1"/>
    <m/>
    <n v="0"/>
    <n v="0"/>
    <n v="0"/>
    <n v="0"/>
    <n v="0"/>
    <n v="0"/>
    <n v="1"/>
    <n v="1"/>
    <n v="0"/>
    <n v="0"/>
    <n v="0"/>
    <n v="0"/>
    <n v="1"/>
    <m/>
    <m/>
    <n v="3"/>
    <n v="3"/>
    <s v="Correct"/>
    <x v="0"/>
    <n v="36"/>
    <x v="0"/>
    <x v="3"/>
    <x v="8"/>
    <x v="1"/>
    <s v="Hatian Creole, French Creole"/>
    <x v="5"/>
    <x v="1"/>
    <x v="0"/>
    <x v="2"/>
    <x v="0"/>
    <s v="Yes"/>
  </r>
  <r>
    <n v="124"/>
    <m/>
    <m/>
    <s v="Heart disease &amp; stroke"/>
    <m/>
    <m/>
    <m/>
    <m/>
    <s v="Women’s health &amp; wellness"/>
    <s v="Diabetes"/>
    <m/>
    <m/>
    <m/>
    <m/>
    <m/>
    <n v="3"/>
    <n v="1"/>
    <m/>
    <n v="0"/>
    <n v="0"/>
    <n v="1"/>
    <n v="0"/>
    <n v="0"/>
    <n v="0"/>
    <n v="0"/>
    <n v="1"/>
    <n v="1"/>
    <n v="0"/>
    <n v="0"/>
    <n v="0"/>
    <n v="0"/>
    <m/>
    <m/>
    <n v="3"/>
    <n v="3"/>
    <s v="Correct"/>
    <x v="0"/>
    <n v="50"/>
    <x v="1"/>
    <x v="29"/>
    <x v="0"/>
    <x v="1"/>
    <s v="English"/>
    <x v="6"/>
    <x v="8"/>
    <x v="0"/>
    <x v="2"/>
    <x v="0"/>
    <s v="Yes"/>
  </r>
  <r>
    <n v="125"/>
    <m/>
    <m/>
    <m/>
    <m/>
    <m/>
    <m/>
    <m/>
    <s v="Women’s health &amp; wellness"/>
    <s v="Diabetes"/>
    <m/>
    <m/>
    <m/>
    <s v="Obesity/weight loss issues"/>
    <m/>
    <n v="3"/>
    <n v="1"/>
    <m/>
    <n v="0"/>
    <n v="0"/>
    <n v="0"/>
    <n v="0"/>
    <n v="0"/>
    <n v="0"/>
    <n v="0"/>
    <n v="1"/>
    <n v="1"/>
    <n v="0"/>
    <n v="0"/>
    <n v="0"/>
    <n v="1"/>
    <m/>
    <m/>
    <n v="3"/>
    <n v="3"/>
    <s v="Correct"/>
    <x v="0"/>
    <n v="65"/>
    <x v="0"/>
    <x v="10"/>
    <x v="0"/>
    <x v="0"/>
    <s v="Hatian Creole"/>
    <x v="2"/>
    <x v="1"/>
    <x v="2"/>
    <x v="2"/>
    <x v="5"/>
    <s v="No"/>
  </r>
  <r>
    <n v="126"/>
    <m/>
    <m/>
    <s v="Heart disease &amp; stroke"/>
    <m/>
    <m/>
    <m/>
    <m/>
    <m/>
    <s v="Diabetes"/>
    <m/>
    <m/>
    <m/>
    <m/>
    <m/>
    <n v="2"/>
    <n v="1.5"/>
    <m/>
    <n v="0"/>
    <n v="0"/>
    <n v="1"/>
    <n v="0"/>
    <n v="0"/>
    <n v="0"/>
    <n v="0"/>
    <n v="0"/>
    <n v="1"/>
    <n v="0"/>
    <n v="0"/>
    <n v="0"/>
    <n v="0"/>
    <m/>
    <m/>
    <n v="2"/>
    <n v="2"/>
    <s v="Correct"/>
    <x v="1"/>
    <n v="65"/>
    <x v="0"/>
    <x v="0"/>
    <x v="2"/>
    <x v="1"/>
    <s v="EnglishHatian Creole, French Creole"/>
    <x v="5"/>
    <x v="7"/>
    <x v="6"/>
    <x v="2"/>
    <x v="6"/>
    <s v="Yes"/>
  </r>
  <r>
    <n v="127"/>
    <m/>
    <m/>
    <m/>
    <s v="Safety"/>
    <m/>
    <m/>
    <m/>
    <m/>
    <m/>
    <m/>
    <m/>
    <m/>
    <m/>
    <m/>
    <n v="1"/>
    <n v="3"/>
    <m/>
    <n v="0"/>
    <n v="0"/>
    <n v="0"/>
    <n v="1"/>
    <n v="0"/>
    <n v="0"/>
    <n v="0"/>
    <n v="0"/>
    <n v="0"/>
    <n v="0"/>
    <n v="0"/>
    <n v="0"/>
    <n v="0"/>
    <m/>
    <m/>
    <n v="1"/>
    <n v="1"/>
    <s v="Correct"/>
    <x v="0"/>
    <n v="38"/>
    <x v="0"/>
    <x v="2"/>
    <x v="0"/>
    <x v="1"/>
    <s v="English"/>
    <x v="5"/>
    <x v="1"/>
    <x v="0"/>
    <x v="2"/>
    <x v="0"/>
    <s v="Yes"/>
  </r>
  <r>
    <n v="128"/>
    <m/>
    <m/>
    <m/>
    <m/>
    <m/>
    <m/>
    <s v="Child health &amp; wellness"/>
    <s v="Women’s health &amp; wellness"/>
    <m/>
    <m/>
    <m/>
    <s v="Environmental hazards"/>
    <m/>
    <m/>
    <n v="3"/>
    <n v="1"/>
    <m/>
    <n v="0"/>
    <n v="0"/>
    <n v="0"/>
    <n v="0"/>
    <n v="0"/>
    <n v="0"/>
    <n v="1"/>
    <n v="1"/>
    <n v="0"/>
    <n v="0"/>
    <n v="0"/>
    <n v="1"/>
    <n v="0"/>
    <m/>
    <m/>
    <n v="3"/>
    <n v="3"/>
    <s v="Correct"/>
    <x v="0"/>
    <n v="35"/>
    <x v="0"/>
    <x v="2"/>
    <x v="3"/>
    <x v="1"/>
    <s v="English"/>
    <x v="5"/>
    <x v="1"/>
    <x v="0"/>
    <x v="2"/>
    <x v="0"/>
    <s v="Yes"/>
  </r>
  <r>
    <n v="129"/>
    <m/>
    <m/>
    <s v="Heart disease &amp; stroke"/>
    <s v="Safety"/>
    <m/>
    <m/>
    <s v="Child health &amp; wellness"/>
    <m/>
    <m/>
    <m/>
    <m/>
    <m/>
    <m/>
    <m/>
    <n v="3"/>
    <n v="1"/>
    <m/>
    <n v="0"/>
    <n v="0"/>
    <n v="1"/>
    <n v="1"/>
    <n v="0"/>
    <n v="0"/>
    <n v="1"/>
    <n v="0"/>
    <n v="0"/>
    <n v="0"/>
    <n v="0"/>
    <n v="0"/>
    <n v="0"/>
    <m/>
    <m/>
    <n v="3"/>
    <n v="3"/>
    <s v="Correct"/>
    <x v="0"/>
    <n v="36"/>
    <x v="0"/>
    <x v="2"/>
    <x v="2"/>
    <x v="2"/>
    <s v="English, Spanish"/>
    <x v="0"/>
    <x v="7"/>
    <x v="0"/>
    <x v="2"/>
    <x v="0"/>
    <s v="Yes"/>
  </r>
  <r>
    <n v="130"/>
    <m/>
    <m/>
    <m/>
    <s v="Safety"/>
    <m/>
    <m/>
    <m/>
    <m/>
    <m/>
    <m/>
    <m/>
    <m/>
    <m/>
    <m/>
    <n v="1"/>
    <n v="3"/>
    <m/>
    <n v="0"/>
    <n v="0"/>
    <n v="0"/>
    <n v="1"/>
    <n v="0"/>
    <n v="0"/>
    <n v="0"/>
    <n v="0"/>
    <n v="0"/>
    <n v="0"/>
    <n v="0"/>
    <n v="0"/>
    <n v="0"/>
    <m/>
    <m/>
    <n v="1"/>
    <n v="1"/>
    <s v="Correct"/>
    <x v="0"/>
    <n v="43"/>
    <x v="0"/>
    <x v="2"/>
    <x v="0"/>
    <x v="1"/>
    <s v="French Creole"/>
    <x v="4"/>
    <x v="7"/>
    <x v="1"/>
    <x v="2"/>
    <x v="3"/>
    <s v="Yes"/>
  </r>
  <r>
    <n v="131"/>
    <m/>
    <m/>
    <m/>
    <m/>
    <m/>
    <m/>
    <m/>
    <m/>
    <m/>
    <m/>
    <m/>
    <m/>
    <s v="Obesity/weight loss issues"/>
    <m/>
    <n v="1"/>
    <n v="3"/>
    <m/>
    <n v="0"/>
    <n v="0"/>
    <n v="0"/>
    <n v="0"/>
    <n v="0"/>
    <n v="0"/>
    <n v="0"/>
    <n v="0"/>
    <n v="0"/>
    <n v="0"/>
    <n v="0"/>
    <n v="0"/>
    <n v="1"/>
    <m/>
    <m/>
    <n v="1"/>
    <n v="1"/>
    <s v="Correct"/>
    <x v="0"/>
    <n v="32"/>
    <x v="0"/>
    <x v="2"/>
    <x v="0"/>
    <x v="1"/>
    <s v="English"/>
    <x v="5"/>
    <x v="7"/>
    <x v="0"/>
    <x v="2"/>
    <x v="0"/>
    <s v="Yes"/>
  </r>
  <r>
    <n v="132"/>
    <s v="Asthma/lung disease"/>
    <m/>
    <m/>
    <m/>
    <m/>
    <m/>
    <m/>
    <m/>
    <m/>
    <m/>
    <m/>
    <m/>
    <s v="Obesity/weight loss issues"/>
    <m/>
    <n v="2"/>
    <n v="1.5"/>
    <m/>
    <n v="1"/>
    <n v="0"/>
    <n v="0"/>
    <n v="0"/>
    <n v="0"/>
    <n v="0"/>
    <n v="0"/>
    <n v="0"/>
    <n v="0"/>
    <n v="0"/>
    <n v="0"/>
    <n v="0"/>
    <n v="1"/>
    <m/>
    <m/>
    <n v="2"/>
    <n v="2"/>
    <s v="Correct"/>
    <x v="0"/>
    <n v="30"/>
    <x v="0"/>
    <x v="2"/>
    <x v="0"/>
    <x v="1"/>
    <s v="English"/>
    <x v="4"/>
    <x v="4"/>
    <x v="0"/>
    <x v="2"/>
    <x v="0"/>
    <s v="Yes"/>
  </r>
  <r>
    <n v="133"/>
    <m/>
    <m/>
    <m/>
    <m/>
    <m/>
    <m/>
    <s v="Child health &amp; wellness"/>
    <m/>
    <m/>
    <m/>
    <m/>
    <m/>
    <m/>
    <m/>
    <n v="1"/>
    <n v="3"/>
    <m/>
    <n v="0"/>
    <n v="0"/>
    <n v="0"/>
    <n v="0"/>
    <n v="0"/>
    <n v="0"/>
    <n v="1"/>
    <n v="0"/>
    <n v="0"/>
    <n v="0"/>
    <n v="0"/>
    <n v="0"/>
    <n v="0"/>
    <m/>
    <m/>
    <n v="1"/>
    <n v="1"/>
    <s v="Correct"/>
    <x v="1"/>
    <n v="40"/>
    <x v="0"/>
    <x v="2"/>
    <x v="0"/>
    <x v="1"/>
    <s v="English"/>
    <x v="5"/>
    <x v="0"/>
    <x v="0"/>
    <x v="2"/>
    <x v="0"/>
    <m/>
  </r>
  <r>
    <n v="134"/>
    <m/>
    <m/>
    <m/>
    <s v="Safety"/>
    <m/>
    <m/>
    <m/>
    <m/>
    <m/>
    <s v="Mental health depression/suicide"/>
    <m/>
    <m/>
    <s v="Obesity/weight loss issues"/>
    <m/>
    <n v="3"/>
    <n v="1"/>
    <m/>
    <n v="0"/>
    <n v="0"/>
    <n v="0"/>
    <n v="1"/>
    <n v="0"/>
    <n v="0"/>
    <n v="0"/>
    <n v="0"/>
    <n v="0"/>
    <n v="1"/>
    <n v="0"/>
    <n v="0"/>
    <n v="1"/>
    <m/>
    <m/>
    <n v="3"/>
    <n v="3"/>
    <s v="Correct"/>
    <x v="1"/>
    <n v="50"/>
    <x v="0"/>
    <x v="2"/>
    <x v="0"/>
    <x v="1"/>
    <s v="English"/>
    <x v="2"/>
    <x v="0"/>
    <x v="6"/>
    <x v="2"/>
    <x v="0"/>
    <s v="Yes"/>
  </r>
  <r>
    <n v="135"/>
    <m/>
    <m/>
    <s v="Heart disease &amp; stroke"/>
    <s v="Safety"/>
    <m/>
    <m/>
    <m/>
    <s v="Women’s health &amp; wellness"/>
    <s v="Diabetes"/>
    <m/>
    <m/>
    <m/>
    <m/>
    <m/>
    <n v="4"/>
    <n v="0.75"/>
    <m/>
    <n v="0"/>
    <n v="0"/>
    <n v="0.75"/>
    <n v="0.75"/>
    <n v="0"/>
    <n v="0"/>
    <n v="0"/>
    <n v="0.75"/>
    <n v="0.75"/>
    <n v="0"/>
    <n v="0"/>
    <n v="0"/>
    <n v="0"/>
    <m/>
    <m/>
    <n v="3"/>
    <n v="4"/>
    <s v="Correct"/>
    <x v="0"/>
    <n v="62"/>
    <x v="0"/>
    <x v="2"/>
    <x v="0"/>
    <x v="1"/>
    <s v="EnglishHatian Creole, French Creole"/>
    <x v="0"/>
    <x v="7"/>
    <x v="6"/>
    <x v="2"/>
    <x v="0"/>
    <s v="Yes"/>
  </r>
  <r>
    <n v="136"/>
    <m/>
    <s v="Cancer"/>
    <m/>
    <m/>
    <m/>
    <m/>
    <m/>
    <m/>
    <m/>
    <s v="Mental health depression/suicide"/>
    <m/>
    <m/>
    <m/>
    <m/>
    <n v="2"/>
    <n v="1.5"/>
    <m/>
    <n v="0"/>
    <n v="1"/>
    <n v="0"/>
    <n v="0"/>
    <n v="0"/>
    <n v="0"/>
    <n v="0"/>
    <n v="0"/>
    <n v="0"/>
    <n v="1"/>
    <n v="0"/>
    <n v="0"/>
    <n v="0"/>
    <m/>
    <m/>
    <n v="2"/>
    <n v="2"/>
    <s v="Correct"/>
    <x v="1"/>
    <n v="37"/>
    <x v="1"/>
    <x v="30"/>
    <x v="0"/>
    <x v="1"/>
    <s v="English, French Creole"/>
    <x v="0"/>
    <x v="0"/>
    <x v="0"/>
    <x v="2"/>
    <x v="0"/>
    <s v="Yes"/>
  </r>
  <r>
    <n v="137"/>
    <m/>
    <m/>
    <m/>
    <s v="Safety"/>
    <m/>
    <m/>
    <m/>
    <m/>
    <s v="Diabetes"/>
    <m/>
    <m/>
    <s v="Environmental hazards"/>
    <m/>
    <m/>
    <n v="3"/>
    <n v="1"/>
    <m/>
    <n v="0"/>
    <n v="0"/>
    <n v="0"/>
    <n v="1"/>
    <n v="0"/>
    <n v="0"/>
    <n v="0"/>
    <n v="0"/>
    <n v="1"/>
    <n v="0"/>
    <n v="0"/>
    <n v="1"/>
    <n v="0"/>
    <m/>
    <m/>
    <n v="3"/>
    <n v="3"/>
    <s v="Correct"/>
    <x v="0"/>
    <n v="38"/>
    <x v="1"/>
    <x v="27"/>
    <x v="0"/>
    <x v="1"/>
    <s v="English"/>
    <x v="2"/>
    <x v="7"/>
    <x v="0"/>
    <x v="2"/>
    <x v="0"/>
    <s v="Yes"/>
  </r>
  <r>
    <n v="138"/>
    <m/>
    <m/>
    <s v="Heart disease &amp; stroke"/>
    <m/>
    <m/>
    <m/>
    <m/>
    <m/>
    <s v="Diabetes"/>
    <m/>
    <m/>
    <s v="Environmental hazards"/>
    <m/>
    <m/>
    <n v="3"/>
    <n v="1"/>
    <m/>
    <n v="0"/>
    <n v="0"/>
    <n v="1"/>
    <n v="0"/>
    <n v="0"/>
    <n v="0"/>
    <n v="0"/>
    <n v="0"/>
    <n v="1"/>
    <n v="0"/>
    <n v="0"/>
    <n v="1"/>
    <n v="0"/>
    <m/>
    <m/>
    <n v="3"/>
    <n v="3"/>
    <s v="Correct"/>
    <x v="1"/>
    <n v="68"/>
    <x v="1"/>
    <x v="11"/>
    <x v="2"/>
    <x v="0"/>
    <m/>
    <x v="3"/>
    <x v="2"/>
    <x v="3"/>
    <x v="0"/>
    <x v="3"/>
    <m/>
  </r>
  <r>
    <n v="139"/>
    <m/>
    <m/>
    <m/>
    <m/>
    <m/>
    <m/>
    <m/>
    <m/>
    <m/>
    <m/>
    <m/>
    <m/>
    <m/>
    <m/>
    <n v="0"/>
    <e v="#DIV/0!"/>
    <m/>
    <n v="0"/>
    <n v="0"/>
    <n v="0"/>
    <n v="0"/>
    <n v="0"/>
    <n v="0"/>
    <n v="0"/>
    <n v="0"/>
    <n v="0"/>
    <n v="0"/>
    <n v="0"/>
    <n v="0"/>
    <n v="0"/>
    <m/>
    <m/>
    <n v="0"/>
    <n v="0"/>
    <s v="Correct"/>
    <x v="0"/>
    <n v="24"/>
    <x v="1"/>
    <x v="31"/>
    <x v="0"/>
    <x v="1"/>
    <s v="English"/>
    <x v="0"/>
    <x v="7"/>
    <x v="0"/>
    <x v="2"/>
    <x v="4"/>
    <s v="Yes"/>
  </r>
  <r>
    <n v="140"/>
    <m/>
    <s v="Cancer"/>
    <m/>
    <m/>
    <m/>
    <m/>
    <m/>
    <m/>
    <m/>
    <m/>
    <m/>
    <m/>
    <m/>
    <m/>
    <n v="1"/>
    <n v="3"/>
    <m/>
    <n v="0"/>
    <n v="1"/>
    <n v="0"/>
    <n v="0"/>
    <n v="0"/>
    <n v="0"/>
    <n v="0"/>
    <n v="0"/>
    <n v="0"/>
    <n v="0"/>
    <n v="0"/>
    <n v="0"/>
    <n v="0"/>
    <m/>
    <m/>
    <n v="1"/>
    <n v="1"/>
    <s v="Correct"/>
    <x v="0"/>
    <n v="50"/>
    <x v="1"/>
    <x v="32"/>
    <x v="0"/>
    <x v="1"/>
    <s v="English"/>
    <x v="2"/>
    <x v="4"/>
    <x v="6"/>
    <x v="2"/>
    <x v="5"/>
    <s v="Yes"/>
  </r>
  <r>
    <n v="141"/>
    <m/>
    <m/>
    <m/>
    <m/>
    <m/>
    <m/>
    <m/>
    <m/>
    <s v="Diabetes"/>
    <m/>
    <m/>
    <m/>
    <s v="Obesity/weight loss issues"/>
    <m/>
    <n v="2"/>
    <n v="1.5"/>
    <m/>
    <n v="0"/>
    <n v="0"/>
    <n v="0"/>
    <n v="0"/>
    <n v="0"/>
    <n v="0"/>
    <n v="0"/>
    <n v="0"/>
    <n v="1"/>
    <n v="0"/>
    <n v="0"/>
    <n v="0"/>
    <n v="1"/>
    <m/>
    <m/>
    <n v="2"/>
    <n v="2"/>
    <s v="Correct"/>
    <x v="1"/>
    <n v="36"/>
    <x v="1"/>
    <x v="27"/>
    <x v="0"/>
    <x v="1"/>
    <s v="English"/>
    <x v="1"/>
    <x v="3"/>
    <x v="4"/>
    <x v="0"/>
    <x v="2"/>
    <s v="Yes"/>
  </r>
  <r>
    <n v="142"/>
    <m/>
    <m/>
    <m/>
    <m/>
    <m/>
    <m/>
    <m/>
    <m/>
    <m/>
    <m/>
    <m/>
    <m/>
    <m/>
    <m/>
    <n v="0"/>
    <e v="#DIV/0!"/>
    <m/>
    <n v="0"/>
    <n v="0"/>
    <n v="0"/>
    <n v="0"/>
    <n v="0"/>
    <n v="0"/>
    <n v="0"/>
    <n v="0"/>
    <n v="0"/>
    <n v="0"/>
    <n v="0"/>
    <n v="0"/>
    <n v="0"/>
    <m/>
    <m/>
    <n v="0"/>
    <n v="0"/>
    <s v="Correct"/>
    <x v="1"/>
    <n v="56"/>
    <x v="1"/>
    <x v="33"/>
    <x v="0"/>
    <x v="0"/>
    <s v="English, Spanish"/>
    <x v="4"/>
    <x v="4"/>
    <x v="6"/>
    <x v="1"/>
    <x v="3"/>
    <s v="Yes"/>
  </r>
  <r>
    <n v="143"/>
    <s v="Asthma/lung disease"/>
    <m/>
    <m/>
    <m/>
    <m/>
    <m/>
    <m/>
    <m/>
    <s v="Diabetes"/>
    <s v="Mental health depression/suicide"/>
    <m/>
    <m/>
    <m/>
    <m/>
    <n v="3"/>
    <n v="1"/>
    <m/>
    <n v="1"/>
    <n v="0"/>
    <n v="0"/>
    <n v="0"/>
    <n v="0"/>
    <n v="0"/>
    <n v="0"/>
    <n v="0"/>
    <n v="1"/>
    <n v="1"/>
    <n v="0"/>
    <n v="0"/>
    <n v="0"/>
    <m/>
    <m/>
    <n v="3"/>
    <n v="3"/>
    <s v="Correct"/>
    <x v="1"/>
    <n v="73"/>
    <x v="1"/>
    <x v="21"/>
    <x v="5"/>
    <x v="0"/>
    <s v="English"/>
    <x v="3"/>
    <x v="7"/>
    <x v="2"/>
    <x v="2"/>
    <x v="3"/>
    <s v="Yes"/>
  </r>
  <r>
    <n v="144"/>
    <m/>
    <m/>
    <s v="Heart disease &amp; stroke"/>
    <m/>
    <m/>
    <m/>
    <m/>
    <m/>
    <m/>
    <m/>
    <m/>
    <m/>
    <m/>
    <m/>
    <n v="1"/>
    <n v="3"/>
    <m/>
    <n v="0"/>
    <n v="0"/>
    <n v="1"/>
    <n v="0"/>
    <n v="0"/>
    <n v="0"/>
    <n v="0"/>
    <n v="0"/>
    <n v="0"/>
    <n v="0"/>
    <n v="0"/>
    <n v="0"/>
    <n v="0"/>
    <m/>
    <m/>
    <n v="1"/>
    <n v="1"/>
    <s v="Correct"/>
    <x v="1"/>
    <n v="57"/>
    <x v="1"/>
    <x v="34"/>
    <x v="5"/>
    <x v="1"/>
    <s v="Other"/>
    <x v="1"/>
    <x v="1"/>
    <x v="1"/>
    <x v="2"/>
    <x v="4"/>
    <s v="No"/>
  </r>
  <r>
    <n v="145"/>
    <m/>
    <s v="Cancer"/>
    <s v="Heart disease &amp; stroke"/>
    <m/>
    <m/>
    <m/>
    <m/>
    <m/>
    <s v="Diabetes"/>
    <m/>
    <m/>
    <m/>
    <m/>
    <m/>
    <n v="3"/>
    <n v="1"/>
    <m/>
    <n v="0"/>
    <n v="1"/>
    <n v="1"/>
    <n v="0"/>
    <n v="0"/>
    <n v="0"/>
    <n v="0"/>
    <n v="0"/>
    <n v="1"/>
    <n v="0"/>
    <n v="0"/>
    <n v="0"/>
    <n v="0"/>
    <m/>
    <m/>
    <n v="3"/>
    <n v="3"/>
    <s v="Correct"/>
    <x v="1"/>
    <n v="74"/>
    <x v="1"/>
    <x v="35"/>
    <x v="1"/>
    <x v="0"/>
    <s v="English"/>
    <x v="3"/>
    <x v="7"/>
    <x v="2"/>
    <x v="0"/>
    <x v="3"/>
    <m/>
  </r>
  <r>
    <n v="146"/>
    <m/>
    <m/>
    <m/>
    <m/>
    <m/>
    <m/>
    <m/>
    <m/>
    <s v="Diabetes"/>
    <m/>
    <m/>
    <m/>
    <m/>
    <m/>
    <n v="1"/>
    <n v="3"/>
    <m/>
    <n v="0"/>
    <n v="0"/>
    <n v="0"/>
    <n v="0"/>
    <n v="0"/>
    <n v="0"/>
    <n v="0"/>
    <n v="0"/>
    <n v="1"/>
    <n v="0"/>
    <n v="0"/>
    <n v="0"/>
    <n v="0"/>
    <m/>
    <m/>
    <n v="1"/>
    <n v="1"/>
    <s v="Correct"/>
    <x v="1"/>
    <n v="68"/>
    <x v="1"/>
    <x v="36"/>
    <x v="5"/>
    <x v="1"/>
    <s v="Chinese"/>
    <x v="0"/>
    <x v="7"/>
    <x v="6"/>
    <x v="2"/>
    <x v="5"/>
    <s v="Yes"/>
  </r>
  <r>
    <n v="147"/>
    <m/>
    <m/>
    <m/>
    <m/>
    <m/>
    <m/>
    <m/>
    <m/>
    <s v="Diabetes"/>
    <m/>
    <m/>
    <m/>
    <m/>
    <m/>
    <n v="1"/>
    <n v="3"/>
    <m/>
    <n v="0"/>
    <n v="0"/>
    <n v="0"/>
    <n v="0"/>
    <n v="0"/>
    <n v="0"/>
    <n v="0"/>
    <n v="0"/>
    <n v="1"/>
    <n v="0"/>
    <n v="0"/>
    <n v="0"/>
    <n v="0"/>
    <m/>
    <m/>
    <n v="1"/>
    <n v="1"/>
    <s v="Correct"/>
    <x v="1"/>
    <n v="41"/>
    <x v="1"/>
    <x v="21"/>
    <x v="0"/>
    <x v="1"/>
    <s v="English"/>
    <x v="2"/>
    <x v="7"/>
    <x v="6"/>
    <x v="1"/>
    <x v="1"/>
    <s v="Yes"/>
  </r>
  <r>
    <n v="148"/>
    <m/>
    <m/>
    <m/>
    <m/>
    <m/>
    <m/>
    <m/>
    <m/>
    <m/>
    <s v="Mental health depression/suicide"/>
    <s v="Drugs &amp; alcohol abuse"/>
    <m/>
    <m/>
    <m/>
    <n v="2"/>
    <n v="1.5"/>
    <m/>
    <n v="0"/>
    <n v="0"/>
    <n v="0"/>
    <n v="0"/>
    <n v="0"/>
    <n v="0"/>
    <n v="0"/>
    <n v="0"/>
    <n v="0"/>
    <n v="1"/>
    <n v="1"/>
    <n v="0"/>
    <n v="0"/>
    <m/>
    <m/>
    <n v="2"/>
    <n v="2"/>
    <s v="Correct"/>
    <x v="1"/>
    <n v="42"/>
    <x v="1"/>
    <x v="37"/>
    <x v="0"/>
    <x v="1"/>
    <s v="English"/>
    <x v="1"/>
    <x v="4"/>
    <x v="1"/>
    <x v="2"/>
    <x v="4"/>
    <s v="Yes"/>
  </r>
  <r>
    <n v="149"/>
    <m/>
    <m/>
    <s v="Heart disease &amp; stroke"/>
    <m/>
    <m/>
    <m/>
    <s v="Child health &amp; wellness"/>
    <m/>
    <m/>
    <m/>
    <m/>
    <m/>
    <m/>
    <m/>
    <n v="2"/>
    <n v="1.5"/>
    <m/>
    <n v="0"/>
    <n v="0"/>
    <n v="1"/>
    <n v="0"/>
    <n v="0"/>
    <n v="0"/>
    <n v="1"/>
    <n v="0"/>
    <n v="0"/>
    <n v="0"/>
    <n v="0"/>
    <n v="0"/>
    <n v="0"/>
    <m/>
    <m/>
    <n v="2"/>
    <n v="2"/>
    <s v="Correct"/>
    <x v="1"/>
    <n v="30"/>
    <x v="1"/>
    <x v="34"/>
    <x v="0"/>
    <x v="1"/>
    <s v="English"/>
    <x v="5"/>
    <x v="7"/>
    <x v="0"/>
    <x v="2"/>
    <x v="0"/>
    <s v="Yes"/>
  </r>
  <r>
    <n v="150"/>
    <m/>
    <s v="Cancer"/>
    <m/>
    <m/>
    <m/>
    <m/>
    <m/>
    <m/>
    <m/>
    <m/>
    <m/>
    <m/>
    <m/>
    <m/>
    <n v="1"/>
    <n v="3"/>
    <m/>
    <n v="0"/>
    <n v="1"/>
    <n v="0"/>
    <n v="0"/>
    <n v="0"/>
    <n v="0"/>
    <n v="0"/>
    <n v="0"/>
    <n v="0"/>
    <n v="0"/>
    <n v="0"/>
    <n v="0"/>
    <n v="0"/>
    <m/>
    <m/>
    <n v="1"/>
    <n v="1"/>
    <s v="Correct"/>
    <x v="1"/>
    <n v="72"/>
    <x v="1"/>
    <x v="38"/>
    <x v="5"/>
    <x v="1"/>
    <s v="English"/>
    <x v="1"/>
    <x v="5"/>
    <x v="2"/>
    <x v="2"/>
    <x v="5"/>
    <m/>
  </r>
  <r>
    <n v="151"/>
    <m/>
    <m/>
    <m/>
    <s v="Safety"/>
    <m/>
    <m/>
    <m/>
    <m/>
    <m/>
    <s v="Mental health depression/suicide"/>
    <m/>
    <m/>
    <s v="Obesity/weight loss issues"/>
    <m/>
    <n v="3"/>
    <n v="1"/>
    <m/>
    <n v="0"/>
    <n v="0"/>
    <n v="0"/>
    <n v="1"/>
    <n v="0"/>
    <n v="0"/>
    <n v="0"/>
    <n v="0"/>
    <n v="0"/>
    <n v="1"/>
    <n v="0"/>
    <n v="0"/>
    <n v="1"/>
    <m/>
    <m/>
    <n v="3"/>
    <n v="3"/>
    <s v="Correct"/>
    <x v="1"/>
    <n v="45"/>
    <x v="1"/>
    <x v="37"/>
    <x v="0"/>
    <x v="2"/>
    <s v="English"/>
    <x v="0"/>
    <x v="7"/>
    <x v="0"/>
    <x v="2"/>
    <x v="0"/>
    <s v="Yes"/>
  </r>
  <r>
    <n v="152"/>
    <s v="Asthma/lung disease"/>
    <m/>
    <m/>
    <s v="Safety"/>
    <m/>
    <m/>
    <s v="Child health &amp; wellness"/>
    <m/>
    <m/>
    <m/>
    <m/>
    <m/>
    <m/>
    <m/>
    <n v="3"/>
    <n v="1"/>
    <m/>
    <n v="1"/>
    <n v="0"/>
    <n v="0"/>
    <n v="1"/>
    <n v="0"/>
    <n v="0"/>
    <n v="1"/>
    <n v="0"/>
    <n v="0"/>
    <n v="0"/>
    <n v="0"/>
    <n v="0"/>
    <n v="0"/>
    <m/>
    <m/>
    <n v="3"/>
    <n v="3"/>
    <s v="Correct"/>
    <x v="1"/>
    <n v="68"/>
    <x v="1"/>
    <x v="39"/>
    <x v="0"/>
    <x v="1"/>
    <s v="English"/>
    <x v="0"/>
    <x v="0"/>
    <x v="2"/>
    <x v="2"/>
    <x v="5"/>
    <s v="Yes"/>
  </r>
  <r>
    <n v="153"/>
    <m/>
    <m/>
    <s v="Heart disease &amp; stroke"/>
    <m/>
    <m/>
    <m/>
    <m/>
    <m/>
    <m/>
    <m/>
    <m/>
    <m/>
    <m/>
    <m/>
    <n v="1"/>
    <n v="3"/>
    <m/>
    <n v="0"/>
    <n v="0"/>
    <n v="1"/>
    <n v="0"/>
    <n v="0"/>
    <n v="0"/>
    <n v="0"/>
    <n v="0"/>
    <n v="0"/>
    <n v="0"/>
    <n v="0"/>
    <n v="0"/>
    <n v="0"/>
    <m/>
    <m/>
    <n v="1"/>
    <n v="1"/>
    <s v="Correct"/>
    <x v="1"/>
    <n v="53"/>
    <x v="1"/>
    <x v="32"/>
    <x v="0"/>
    <x v="1"/>
    <s v="English"/>
    <x v="0"/>
    <x v="0"/>
    <x v="0"/>
    <x v="2"/>
    <x v="0"/>
    <s v="Yes"/>
  </r>
  <r>
    <n v="154"/>
    <m/>
    <s v="Cancer"/>
    <s v="Heart disease &amp; stroke"/>
    <m/>
    <m/>
    <m/>
    <m/>
    <m/>
    <s v="Diabetes"/>
    <m/>
    <m/>
    <m/>
    <m/>
    <m/>
    <n v="3"/>
    <n v="1"/>
    <m/>
    <n v="0"/>
    <n v="1"/>
    <n v="1"/>
    <n v="0"/>
    <n v="0"/>
    <n v="0"/>
    <n v="0"/>
    <n v="0"/>
    <n v="1"/>
    <n v="0"/>
    <n v="0"/>
    <n v="0"/>
    <n v="0"/>
    <m/>
    <m/>
    <n v="3"/>
    <n v="3"/>
    <s v="Correct"/>
    <x v="0"/>
    <n v="45"/>
    <x v="0"/>
    <x v="13"/>
    <x v="0"/>
    <x v="2"/>
    <s v="English"/>
    <x v="5"/>
    <x v="0"/>
    <x v="0"/>
    <x v="2"/>
    <x v="0"/>
    <s v="Yes"/>
  </r>
  <r>
    <n v="155"/>
    <m/>
    <m/>
    <s v="Heart disease &amp; stroke"/>
    <m/>
    <m/>
    <m/>
    <m/>
    <m/>
    <m/>
    <m/>
    <s v="Drugs &amp; alcohol abuse"/>
    <m/>
    <m/>
    <m/>
    <n v="2"/>
    <n v="1.5"/>
    <m/>
    <n v="0"/>
    <n v="0"/>
    <n v="1"/>
    <n v="0"/>
    <n v="0"/>
    <n v="0"/>
    <n v="0"/>
    <n v="0"/>
    <n v="0"/>
    <n v="0"/>
    <n v="1"/>
    <n v="0"/>
    <n v="0"/>
    <m/>
    <m/>
    <n v="2"/>
    <n v="2"/>
    <s v="Correct"/>
    <x v="1"/>
    <n v="27"/>
    <x v="0"/>
    <x v="2"/>
    <x v="2"/>
    <x v="2"/>
    <s v="Spanish"/>
    <x v="1"/>
    <x v="4"/>
    <x v="1"/>
    <x v="1"/>
    <x v="1"/>
    <s v="No"/>
  </r>
  <r>
    <n v="156"/>
    <s v="Asthma/lung disease"/>
    <m/>
    <m/>
    <m/>
    <m/>
    <m/>
    <m/>
    <m/>
    <m/>
    <m/>
    <m/>
    <m/>
    <m/>
    <m/>
    <n v="1"/>
    <n v="3"/>
    <m/>
    <n v="1"/>
    <n v="0"/>
    <n v="0"/>
    <n v="0"/>
    <n v="0"/>
    <n v="0"/>
    <n v="0"/>
    <n v="0"/>
    <n v="0"/>
    <n v="0"/>
    <n v="0"/>
    <n v="0"/>
    <n v="0"/>
    <m/>
    <m/>
    <n v="1"/>
    <n v="1"/>
    <s v="Correct"/>
    <x v="0"/>
    <n v="66"/>
    <x v="0"/>
    <x v="10"/>
    <x v="0"/>
    <x v="0"/>
    <s v="English"/>
    <x v="4"/>
    <x v="0"/>
    <x v="2"/>
    <x v="1"/>
    <x v="3"/>
    <s v="No"/>
  </r>
  <r>
    <n v="157"/>
    <m/>
    <s v="Cancer"/>
    <m/>
    <m/>
    <s v="HIV/AIDS &amp; Sexually Transmitted Diseases (STDs)"/>
    <m/>
    <m/>
    <m/>
    <s v="Diabetes"/>
    <m/>
    <m/>
    <m/>
    <m/>
    <m/>
    <n v="3"/>
    <n v="1"/>
    <m/>
    <n v="0"/>
    <n v="1"/>
    <n v="0"/>
    <n v="0"/>
    <n v="1"/>
    <n v="0"/>
    <n v="0"/>
    <n v="0"/>
    <n v="1"/>
    <n v="0"/>
    <n v="0"/>
    <n v="0"/>
    <n v="0"/>
    <m/>
    <m/>
    <n v="3"/>
    <n v="3"/>
    <s v="Correct"/>
    <x v="0"/>
    <n v="72"/>
    <x v="0"/>
    <x v="2"/>
    <x v="8"/>
    <x v="0"/>
    <s v="Hatian Creole, French Creole"/>
    <x v="1"/>
    <x v="3"/>
    <x v="2"/>
    <x v="2"/>
    <x v="5"/>
    <s v="No"/>
  </r>
  <r>
    <n v="158"/>
    <m/>
    <m/>
    <m/>
    <m/>
    <s v="HIV/AIDS &amp; Sexually Transmitted Diseases (STDs)"/>
    <m/>
    <m/>
    <m/>
    <m/>
    <m/>
    <s v="Drugs &amp; alcohol abuse"/>
    <m/>
    <m/>
    <m/>
    <n v="2"/>
    <n v="1.5"/>
    <m/>
    <n v="0"/>
    <n v="0"/>
    <n v="0"/>
    <n v="0"/>
    <n v="1"/>
    <n v="0"/>
    <n v="0"/>
    <n v="0"/>
    <n v="0"/>
    <n v="0"/>
    <n v="1"/>
    <n v="0"/>
    <n v="0"/>
    <m/>
    <m/>
    <n v="2"/>
    <n v="2"/>
    <s v="Correct"/>
    <x v="1"/>
    <n v="26"/>
    <x v="1"/>
    <x v="33"/>
    <x v="0"/>
    <x v="1"/>
    <s v="English"/>
    <x v="1"/>
    <x v="3"/>
    <x v="4"/>
    <x v="2"/>
    <x v="4"/>
    <s v="No"/>
  </r>
  <r>
    <n v="159"/>
    <m/>
    <s v="Cancer"/>
    <m/>
    <m/>
    <m/>
    <m/>
    <m/>
    <m/>
    <m/>
    <m/>
    <m/>
    <m/>
    <m/>
    <m/>
    <n v="1"/>
    <n v="3"/>
    <m/>
    <n v="0"/>
    <n v="1"/>
    <n v="0"/>
    <n v="0"/>
    <n v="0"/>
    <n v="0"/>
    <n v="0"/>
    <n v="0"/>
    <n v="0"/>
    <n v="0"/>
    <n v="0"/>
    <n v="0"/>
    <n v="0"/>
    <m/>
    <m/>
    <n v="1"/>
    <n v="1"/>
    <s v="Correct"/>
    <x v="0"/>
    <n v="52"/>
    <x v="0"/>
    <x v="17"/>
    <x v="0"/>
    <x v="1"/>
    <s v="French Creole"/>
    <x v="4"/>
    <x v="0"/>
    <x v="1"/>
    <x v="2"/>
    <x v="4"/>
    <s v="No"/>
  </r>
  <r>
    <n v="160"/>
    <m/>
    <m/>
    <s v="Heart disease &amp; stroke"/>
    <m/>
    <m/>
    <m/>
    <m/>
    <m/>
    <s v="Diabetes"/>
    <m/>
    <m/>
    <m/>
    <s v="Obesity/weight loss issues"/>
    <m/>
    <n v="3"/>
    <n v="1"/>
    <m/>
    <n v="0"/>
    <n v="0"/>
    <n v="1"/>
    <n v="0"/>
    <n v="0"/>
    <n v="0"/>
    <n v="0"/>
    <n v="0"/>
    <n v="1"/>
    <n v="0"/>
    <n v="0"/>
    <n v="0"/>
    <n v="1"/>
    <m/>
    <m/>
    <n v="3"/>
    <n v="3"/>
    <s v="Correct"/>
    <x v="0"/>
    <n v="46"/>
    <x v="0"/>
    <x v="40"/>
    <x v="1"/>
    <x v="1"/>
    <s v="English"/>
    <x v="0"/>
    <x v="0"/>
    <x v="6"/>
    <x v="2"/>
    <x v="4"/>
    <s v="Yes"/>
  </r>
  <r>
    <n v="161"/>
    <m/>
    <m/>
    <m/>
    <m/>
    <m/>
    <m/>
    <m/>
    <s v="Women’s health &amp; wellness"/>
    <m/>
    <s v="Mental health depression/suicide"/>
    <m/>
    <m/>
    <s v="Obesity/weight loss issues"/>
    <m/>
    <n v="3"/>
    <n v="1"/>
    <m/>
    <n v="0"/>
    <n v="0"/>
    <n v="0"/>
    <n v="0"/>
    <n v="0"/>
    <n v="0"/>
    <n v="0"/>
    <n v="1"/>
    <n v="0"/>
    <n v="1"/>
    <n v="0"/>
    <n v="0"/>
    <n v="1"/>
    <m/>
    <m/>
    <n v="3"/>
    <n v="3"/>
    <s v="Correct"/>
    <x v="0"/>
    <n v="19"/>
    <x v="1"/>
    <x v="38"/>
    <x v="0"/>
    <x v="1"/>
    <s v="English, Hatian Creole"/>
    <x v="0"/>
    <x v="0"/>
    <x v="6"/>
    <x v="2"/>
    <x v="4"/>
    <s v="Yes"/>
  </r>
  <r>
    <n v="162"/>
    <m/>
    <m/>
    <s v="Heart disease &amp; stroke"/>
    <m/>
    <m/>
    <m/>
    <s v="Child health &amp; wellness"/>
    <s v="Women’s health &amp; wellness"/>
    <m/>
    <m/>
    <m/>
    <m/>
    <m/>
    <m/>
    <n v="3"/>
    <n v="1"/>
    <m/>
    <n v="0"/>
    <n v="0"/>
    <n v="1"/>
    <n v="0"/>
    <n v="0"/>
    <n v="0"/>
    <n v="1"/>
    <n v="1"/>
    <n v="0"/>
    <n v="0"/>
    <n v="0"/>
    <n v="0"/>
    <n v="0"/>
    <m/>
    <m/>
    <n v="3"/>
    <n v="3"/>
    <s v="Correct"/>
    <x v="0"/>
    <n v="34"/>
    <x v="0"/>
    <x v="10"/>
    <x v="0"/>
    <x v="1"/>
    <s v="English"/>
    <x v="0"/>
    <x v="1"/>
    <x v="0"/>
    <x v="2"/>
    <x v="0"/>
    <s v="Yes"/>
  </r>
  <r>
    <n v="163"/>
    <m/>
    <m/>
    <m/>
    <m/>
    <m/>
    <m/>
    <m/>
    <s v="Women’s health &amp; wellness"/>
    <m/>
    <m/>
    <m/>
    <m/>
    <m/>
    <m/>
    <n v="1"/>
    <n v="3"/>
    <m/>
    <n v="0"/>
    <n v="0"/>
    <n v="0"/>
    <n v="0"/>
    <n v="0"/>
    <n v="0"/>
    <n v="0"/>
    <n v="1"/>
    <n v="0"/>
    <n v="0"/>
    <n v="0"/>
    <n v="0"/>
    <n v="0"/>
    <m/>
    <m/>
    <n v="1"/>
    <n v="1"/>
    <s v="Correct"/>
    <x v="0"/>
    <n v="46"/>
    <x v="0"/>
    <x v="25"/>
    <x v="9"/>
    <x v="1"/>
    <s v="English"/>
    <x v="0"/>
    <x v="7"/>
    <x v="0"/>
    <x v="2"/>
    <x v="0"/>
    <s v="Yes"/>
  </r>
  <r>
    <n v="164"/>
    <m/>
    <m/>
    <s v="Heart disease &amp; stroke"/>
    <m/>
    <m/>
    <m/>
    <m/>
    <m/>
    <m/>
    <s v="Mental health depression/suicide"/>
    <m/>
    <m/>
    <s v="Obesity/weight loss issues"/>
    <m/>
    <n v="3"/>
    <n v="1"/>
    <m/>
    <n v="0"/>
    <n v="0"/>
    <n v="1"/>
    <n v="0"/>
    <n v="0"/>
    <n v="0"/>
    <n v="0"/>
    <n v="0"/>
    <n v="0"/>
    <n v="1"/>
    <n v="0"/>
    <n v="0"/>
    <n v="1"/>
    <m/>
    <m/>
    <n v="3"/>
    <n v="3"/>
    <s v="Correct"/>
    <x v="1"/>
    <n v="34"/>
    <x v="0"/>
    <x v="2"/>
    <x v="1"/>
    <x v="1"/>
    <s v="English"/>
    <x v="0"/>
    <x v="0"/>
    <x v="0"/>
    <x v="2"/>
    <x v="0"/>
    <s v="Yes"/>
  </r>
  <r>
    <n v="165"/>
    <m/>
    <m/>
    <m/>
    <m/>
    <m/>
    <m/>
    <m/>
    <m/>
    <s v="Diabetes"/>
    <s v="Mental health depression/suicide"/>
    <m/>
    <m/>
    <s v="Obesity/weight loss issues"/>
    <m/>
    <n v="3"/>
    <n v="1"/>
    <m/>
    <n v="0"/>
    <n v="0"/>
    <n v="0"/>
    <n v="0"/>
    <n v="0"/>
    <n v="0"/>
    <n v="0"/>
    <n v="0"/>
    <n v="1"/>
    <n v="1"/>
    <n v="0"/>
    <n v="0"/>
    <n v="1"/>
    <m/>
    <m/>
    <n v="3"/>
    <n v="3"/>
    <s v="Correct"/>
    <x v="1"/>
    <n v="31"/>
    <x v="0"/>
    <x v="2"/>
    <x v="1"/>
    <x v="1"/>
    <s v="English"/>
    <x v="0"/>
    <x v="4"/>
    <x v="0"/>
    <x v="2"/>
    <x v="0"/>
    <s v="Yes"/>
  </r>
  <r>
    <n v="166"/>
    <m/>
    <s v="Cancer"/>
    <m/>
    <s v="Safety"/>
    <m/>
    <m/>
    <m/>
    <m/>
    <m/>
    <m/>
    <m/>
    <s v="Environmental hazards"/>
    <m/>
    <m/>
    <n v="3"/>
    <n v="1"/>
    <m/>
    <n v="0"/>
    <n v="1"/>
    <n v="0"/>
    <n v="1"/>
    <n v="0"/>
    <n v="0"/>
    <n v="0"/>
    <n v="0"/>
    <n v="0"/>
    <n v="0"/>
    <n v="0"/>
    <n v="1"/>
    <n v="0"/>
    <m/>
    <m/>
    <n v="3"/>
    <n v="3"/>
    <s v="Correct"/>
    <x v="1"/>
    <n v="32"/>
    <x v="0"/>
    <x v="2"/>
    <x v="0"/>
    <x v="1"/>
    <s v="Hatian Creole"/>
    <x v="4"/>
    <x v="4"/>
    <x v="0"/>
    <x v="2"/>
    <x v="0"/>
    <s v="Yes"/>
  </r>
  <r>
    <n v="167"/>
    <m/>
    <m/>
    <s v="Heart disease &amp; stroke"/>
    <s v="Safety"/>
    <m/>
    <m/>
    <m/>
    <m/>
    <s v="Diabetes"/>
    <m/>
    <m/>
    <m/>
    <m/>
    <m/>
    <n v="3"/>
    <n v="1"/>
    <m/>
    <n v="0"/>
    <n v="0"/>
    <n v="1"/>
    <n v="1"/>
    <n v="0"/>
    <n v="0"/>
    <n v="0"/>
    <n v="0"/>
    <n v="1"/>
    <n v="0"/>
    <n v="0"/>
    <n v="0"/>
    <n v="0"/>
    <m/>
    <m/>
    <n v="3"/>
    <n v="3"/>
    <s v="Correct"/>
    <x v="0"/>
    <n v="47"/>
    <x v="0"/>
    <x v="2"/>
    <x v="0"/>
    <x v="1"/>
    <s v="English, French Creole"/>
    <x v="2"/>
    <x v="0"/>
    <x v="0"/>
    <x v="2"/>
    <x v="0"/>
    <s v="Yes"/>
  </r>
  <r>
    <n v="168"/>
    <m/>
    <m/>
    <m/>
    <s v="Safety"/>
    <m/>
    <m/>
    <m/>
    <m/>
    <m/>
    <s v="Mental health depression/suicide"/>
    <s v="Drugs &amp; alcohol abuse"/>
    <m/>
    <m/>
    <m/>
    <n v="3"/>
    <n v="1"/>
    <m/>
    <n v="0"/>
    <n v="0"/>
    <n v="0"/>
    <n v="1"/>
    <n v="0"/>
    <n v="0"/>
    <n v="0"/>
    <n v="0"/>
    <n v="0"/>
    <n v="1"/>
    <n v="1"/>
    <n v="0"/>
    <n v="0"/>
    <m/>
    <m/>
    <n v="3"/>
    <n v="3"/>
    <s v="Correct"/>
    <x v="1"/>
    <n v="22"/>
    <x v="0"/>
    <x v="40"/>
    <x v="3"/>
    <x v="2"/>
    <s v="English, Spanish, Haitian Creole, French Creole"/>
    <x v="5"/>
    <x v="6"/>
    <x v="0"/>
    <x v="2"/>
    <x v="0"/>
    <s v="Yes"/>
  </r>
  <r>
    <n v="169"/>
    <m/>
    <m/>
    <m/>
    <m/>
    <m/>
    <s v="Vaccine preventable diseases"/>
    <s v="Child health &amp; wellness"/>
    <s v="Women’s health &amp; wellness"/>
    <m/>
    <m/>
    <m/>
    <m/>
    <m/>
    <m/>
    <n v="3"/>
    <n v="1"/>
    <m/>
    <n v="0"/>
    <n v="0"/>
    <n v="0"/>
    <n v="0"/>
    <n v="0"/>
    <n v="1"/>
    <n v="1"/>
    <n v="1"/>
    <n v="0"/>
    <n v="0"/>
    <n v="0"/>
    <n v="0"/>
    <n v="0"/>
    <m/>
    <m/>
    <n v="3"/>
    <n v="3"/>
    <s v="Correct"/>
    <x v="0"/>
    <n v="39"/>
    <x v="0"/>
    <x v="2"/>
    <x v="10"/>
    <x v="0"/>
    <s v="English, Hindi, Other"/>
    <x v="2"/>
    <x v="7"/>
    <x v="0"/>
    <x v="2"/>
    <x v="0"/>
    <s v="No"/>
  </r>
  <r>
    <n v="170"/>
    <m/>
    <m/>
    <s v="Heart disease &amp; stroke"/>
    <m/>
    <m/>
    <m/>
    <m/>
    <m/>
    <s v="Diabetes"/>
    <m/>
    <m/>
    <m/>
    <s v="Obesity/weight loss issues"/>
    <m/>
    <n v="3"/>
    <n v="1"/>
    <m/>
    <n v="0"/>
    <n v="0"/>
    <n v="1"/>
    <n v="0"/>
    <n v="0"/>
    <n v="0"/>
    <n v="0"/>
    <n v="0"/>
    <n v="1"/>
    <n v="0"/>
    <n v="0"/>
    <n v="0"/>
    <n v="1"/>
    <m/>
    <m/>
    <n v="3"/>
    <n v="3"/>
    <s v="Correct"/>
    <x v="0"/>
    <n v="36"/>
    <x v="0"/>
    <x v="41"/>
    <x v="0"/>
    <x v="1"/>
    <s v="English"/>
    <x v="4"/>
    <x v="7"/>
    <x v="0"/>
    <x v="2"/>
    <x v="3"/>
    <s v="Yes"/>
  </r>
  <r>
    <n v="171"/>
    <m/>
    <m/>
    <m/>
    <m/>
    <s v="HIV/AIDS &amp; Sexually Transmitted Diseases (STDs)"/>
    <m/>
    <m/>
    <m/>
    <m/>
    <s v="Mental health depression/suicide"/>
    <m/>
    <m/>
    <m/>
    <m/>
    <n v="2"/>
    <n v="1.5"/>
    <m/>
    <n v="0"/>
    <n v="0"/>
    <n v="0"/>
    <n v="0"/>
    <n v="1"/>
    <n v="0"/>
    <n v="0"/>
    <n v="0"/>
    <n v="0"/>
    <n v="1"/>
    <n v="0"/>
    <n v="0"/>
    <n v="0"/>
    <m/>
    <m/>
    <n v="2"/>
    <n v="2"/>
    <s v="Correct"/>
    <x v="1"/>
    <n v="22"/>
    <x v="2"/>
    <x v="42"/>
    <x v="1"/>
    <x v="1"/>
    <s v="English"/>
    <x v="0"/>
    <x v="4"/>
    <x v="0"/>
    <x v="2"/>
    <x v="3"/>
    <s v="Yes"/>
  </r>
  <r>
    <n v="172"/>
    <m/>
    <m/>
    <m/>
    <m/>
    <m/>
    <m/>
    <m/>
    <m/>
    <m/>
    <s v="Mental health depression/suicide"/>
    <s v="Drugs &amp; alcohol abuse"/>
    <m/>
    <m/>
    <m/>
    <n v="2"/>
    <n v="1.5"/>
    <m/>
    <n v="0"/>
    <n v="0"/>
    <n v="0"/>
    <n v="0"/>
    <n v="0"/>
    <n v="0"/>
    <n v="0"/>
    <n v="0"/>
    <n v="0"/>
    <n v="1"/>
    <n v="1"/>
    <n v="0"/>
    <n v="0"/>
    <m/>
    <m/>
    <n v="2"/>
    <n v="2"/>
    <s v="Correct"/>
    <x v="0"/>
    <n v="21"/>
    <x v="2"/>
    <x v="43"/>
    <x v="1"/>
    <x v="0"/>
    <s v="English"/>
    <x v="4"/>
    <x v="0"/>
    <x v="5"/>
    <x v="2"/>
    <x v="3"/>
    <s v="Yes"/>
  </r>
  <r>
    <n v="173"/>
    <m/>
    <m/>
    <m/>
    <m/>
    <s v="HIV/AIDS &amp; Sexually Transmitted Diseases (STDs)"/>
    <m/>
    <m/>
    <s v="Women’s health &amp; wellness"/>
    <m/>
    <m/>
    <m/>
    <m/>
    <m/>
    <m/>
    <n v="2"/>
    <n v="1.5"/>
    <m/>
    <n v="0"/>
    <n v="0"/>
    <n v="0"/>
    <n v="0"/>
    <n v="1"/>
    <n v="0"/>
    <n v="0"/>
    <n v="1"/>
    <n v="0"/>
    <n v="0"/>
    <n v="0"/>
    <n v="0"/>
    <n v="0"/>
    <m/>
    <m/>
    <n v="2"/>
    <n v="2"/>
    <s v="Correct"/>
    <x v="1"/>
    <n v="52"/>
    <x v="2"/>
    <x v="44"/>
    <x v="1"/>
    <x v="1"/>
    <s v="English"/>
    <x v="5"/>
    <x v="7"/>
    <x v="0"/>
    <x v="2"/>
    <x v="3"/>
    <s v="Yes"/>
  </r>
  <r>
    <n v="174"/>
    <m/>
    <m/>
    <m/>
    <m/>
    <m/>
    <m/>
    <m/>
    <m/>
    <m/>
    <m/>
    <m/>
    <m/>
    <s v="Obesity/weight loss issues"/>
    <m/>
    <n v="1"/>
    <n v="3"/>
    <m/>
    <n v="0"/>
    <n v="0"/>
    <n v="0"/>
    <n v="0"/>
    <n v="0"/>
    <n v="0"/>
    <n v="0"/>
    <n v="0"/>
    <n v="0"/>
    <n v="0"/>
    <n v="0"/>
    <n v="0"/>
    <n v="1"/>
    <m/>
    <m/>
    <n v="1"/>
    <n v="1"/>
    <s v="Correct"/>
    <x v="0"/>
    <n v="24"/>
    <x v="2"/>
    <x v="45"/>
    <x v="2"/>
    <x v="2"/>
    <s v="English, Spanish"/>
    <x v="0"/>
    <x v="3"/>
    <x v="0"/>
    <x v="2"/>
    <x v="3"/>
    <s v="Yes"/>
  </r>
  <r>
    <n v="175"/>
    <m/>
    <m/>
    <m/>
    <m/>
    <m/>
    <m/>
    <m/>
    <m/>
    <m/>
    <m/>
    <m/>
    <m/>
    <s v="Obesity/weight loss issues"/>
    <m/>
    <n v="1"/>
    <n v="3"/>
    <m/>
    <n v="0"/>
    <n v="0"/>
    <n v="0"/>
    <n v="0"/>
    <n v="0"/>
    <n v="0"/>
    <n v="0"/>
    <n v="0"/>
    <n v="0"/>
    <n v="0"/>
    <n v="0"/>
    <n v="0"/>
    <n v="1"/>
    <m/>
    <m/>
    <n v="1"/>
    <n v="1"/>
    <s v="Correct"/>
    <x v="1"/>
    <n v="49"/>
    <x v="2"/>
    <x v="46"/>
    <x v="1"/>
    <x v="1"/>
    <s v="English"/>
    <x v="6"/>
    <x v="8"/>
    <x v="6"/>
    <x v="2"/>
    <x v="3"/>
    <s v="Yes"/>
  </r>
  <r>
    <n v="176"/>
    <m/>
    <m/>
    <m/>
    <m/>
    <m/>
    <m/>
    <m/>
    <s v="Women’s health &amp; wellness"/>
    <m/>
    <m/>
    <m/>
    <m/>
    <s v="Obesity/weight loss issues"/>
    <m/>
    <n v="2"/>
    <n v="1.5"/>
    <m/>
    <n v="0"/>
    <n v="0"/>
    <n v="0"/>
    <n v="0"/>
    <n v="0"/>
    <n v="0"/>
    <n v="0"/>
    <n v="1"/>
    <n v="0"/>
    <n v="0"/>
    <n v="0"/>
    <n v="0"/>
    <n v="1"/>
    <m/>
    <m/>
    <n v="2"/>
    <n v="2"/>
    <s v="Correct"/>
    <x v="0"/>
    <n v="37"/>
    <x v="2"/>
    <x v="47"/>
    <x v="3"/>
    <x v="2"/>
    <s v="English, Spanish"/>
    <x v="6"/>
    <x v="7"/>
    <x v="6"/>
    <x v="2"/>
    <x v="3"/>
    <s v="Yes"/>
  </r>
  <r>
    <n v="177"/>
    <s v="Asthma/lung disease"/>
    <m/>
    <m/>
    <m/>
    <m/>
    <m/>
    <m/>
    <m/>
    <m/>
    <m/>
    <m/>
    <m/>
    <s v="Obesity/weight loss issues"/>
    <m/>
    <n v="2"/>
    <n v="1.5"/>
    <m/>
    <n v="1"/>
    <n v="0"/>
    <n v="0"/>
    <n v="0"/>
    <n v="0"/>
    <n v="0"/>
    <n v="0"/>
    <n v="0"/>
    <n v="0"/>
    <n v="0"/>
    <n v="0"/>
    <n v="0"/>
    <n v="1"/>
    <m/>
    <m/>
    <n v="2"/>
    <n v="2"/>
    <s v="Correct"/>
    <x v="1"/>
    <n v="42"/>
    <x v="2"/>
    <x v="48"/>
    <x v="1"/>
    <x v="1"/>
    <s v="English"/>
    <x v="6"/>
    <x v="7"/>
    <x v="0"/>
    <x v="2"/>
    <x v="3"/>
    <s v="Yes"/>
  </r>
  <r>
    <n v="178"/>
    <m/>
    <m/>
    <s v="Heart disease &amp; stroke"/>
    <m/>
    <m/>
    <m/>
    <m/>
    <m/>
    <m/>
    <m/>
    <m/>
    <s v="Environmental hazards"/>
    <m/>
    <m/>
    <n v="2"/>
    <n v="1.5"/>
    <m/>
    <n v="0"/>
    <n v="0"/>
    <n v="1"/>
    <n v="0"/>
    <n v="0"/>
    <n v="0"/>
    <n v="0"/>
    <n v="0"/>
    <n v="0"/>
    <n v="0"/>
    <n v="0"/>
    <n v="1"/>
    <n v="0"/>
    <m/>
    <m/>
    <n v="2"/>
    <n v="2"/>
    <s v="Correct"/>
    <x v="0"/>
    <n v="30"/>
    <x v="2"/>
    <x v="49"/>
    <x v="1"/>
    <x v="1"/>
    <s v="English"/>
    <x v="5"/>
    <x v="0"/>
    <x v="0"/>
    <x v="2"/>
    <x v="3"/>
    <s v="Yes"/>
  </r>
  <r>
    <n v="179"/>
    <s v="Asthma/lung disease"/>
    <s v="Cancer"/>
    <m/>
    <m/>
    <m/>
    <m/>
    <m/>
    <m/>
    <m/>
    <m/>
    <m/>
    <m/>
    <s v="Obesity/weight loss issues"/>
    <m/>
    <n v="3"/>
    <n v="1"/>
    <m/>
    <n v="1"/>
    <n v="1"/>
    <n v="0"/>
    <n v="0"/>
    <n v="0"/>
    <n v="0"/>
    <n v="0"/>
    <n v="0"/>
    <n v="0"/>
    <n v="0"/>
    <n v="0"/>
    <n v="0"/>
    <n v="1"/>
    <m/>
    <m/>
    <n v="3"/>
    <n v="3"/>
    <s v="Correct"/>
    <x v="0"/>
    <n v="56"/>
    <x v="2"/>
    <x v="50"/>
    <x v="1"/>
    <x v="1"/>
    <s v="English"/>
    <x v="0"/>
    <x v="7"/>
    <x v="0"/>
    <x v="2"/>
    <x v="3"/>
    <s v="Yes"/>
  </r>
  <r>
    <n v="180"/>
    <m/>
    <s v="Cancer"/>
    <m/>
    <m/>
    <m/>
    <m/>
    <s v="Child health &amp; wellness"/>
    <s v="Women’s health &amp; wellness"/>
    <m/>
    <m/>
    <m/>
    <s v="Environmental hazards"/>
    <m/>
    <m/>
    <n v="4"/>
    <n v="0.75"/>
    <m/>
    <n v="0"/>
    <n v="0.75"/>
    <n v="0"/>
    <n v="0"/>
    <n v="0"/>
    <n v="0"/>
    <n v="0.75"/>
    <n v="0.75"/>
    <n v="0"/>
    <n v="0"/>
    <n v="0"/>
    <n v="0.75"/>
    <n v="0"/>
    <m/>
    <m/>
    <n v="3"/>
    <n v="4"/>
    <s v="Correct"/>
    <x v="0"/>
    <n v="50"/>
    <x v="2"/>
    <x v="43"/>
    <x v="1"/>
    <x v="1"/>
    <s v="English"/>
    <x v="5"/>
    <x v="7"/>
    <x v="0"/>
    <x v="2"/>
    <x v="3"/>
    <s v="No"/>
  </r>
  <r>
    <n v="181"/>
    <m/>
    <m/>
    <m/>
    <m/>
    <m/>
    <m/>
    <m/>
    <s v="Women’s health &amp; wellness"/>
    <m/>
    <s v="Mental health depression/suicide"/>
    <m/>
    <m/>
    <s v="Obesity/weight loss issues"/>
    <m/>
    <n v="3"/>
    <n v="1"/>
    <m/>
    <n v="0"/>
    <n v="0"/>
    <n v="0"/>
    <n v="0"/>
    <n v="0"/>
    <n v="0"/>
    <n v="0"/>
    <n v="1"/>
    <n v="0"/>
    <n v="1"/>
    <n v="0"/>
    <n v="0"/>
    <n v="1"/>
    <m/>
    <m/>
    <n v="3"/>
    <n v="3"/>
    <s v="Correct"/>
    <x v="0"/>
    <n v="50"/>
    <x v="2"/>
    <x v="51"/>
    <x v="1"/>
    <x v="1"/>
    <s v="English"/>
    <x v="5"/>
    <x v="2"/>
    <x v="0"/>
    <x v="2"/>
    <x v="3"/>
    <s v="Yes"/>
  </r>
  <r>
    <n v="182"/>
    <m/>
    <m/>
    <m/>
    <m/>
    <m/>
    <m/>
    <m/>
    <s v="Women’s health &amp; wellness"/>
    <m/>
    <m/>
    <m/>
    <m/>
    <m/>
    <m/>
    <n v="1"/>
    <n v="3"/>
    <m/>
    <n v="0"/>
    <n v="0"/>
    <n v="0"/>
    <n v="0"/>
    <n v="0"/>
    <n v="0"/>
    <n v="0"/>
    <n v="1"/>
    <n v="0"/>
    <n v="0"/>
    <n v="0"/>
    <n v="0"/>
    <n v="0"/>
    <m/>
    <m/>
    <n v="1"/>
    <n v="1"/>
    <s v="Correct"/>
    <x v="0"/>
    <n v="21"/>
    <x v="0"/>
    <x v="22"/>
    <x v="1"/>
    <x v="1"/>
    <s v="English"/>
    <x v="5"/>
    <x v="0"/>
    <x v="0"/>
    <x v="0"/>
    <x v="3"/>
    <m/>
  </r>
  <r>
    <n v="183"/>
    <m/>
    <s v="Cancer"/>
    <m/>
    <s v="Safety"/>
    <m/>
    <m/>
    <m/>
    <m/>
    <m/>
    <m/>
    <m/>
    <m/>
    <m/>
    <m/>
    <n v="2"/>
    <n v="1.5"/>
    <m/>
    <n v="0"/>
    <n v="1"/>
    <n v="0"/>
    <n v="1"/>
    <n v="0"/>
    <n v="0"/>
    <n v="0"/>
    <n v="0"/>
    <n v="0"/>
    <n v="0"/>
    <n v="0"/>
    <n v="0"/>
    <n v="0"/>
    <m/>
    <m/>
    <n v="2"/>
    <n v="2"/>
    <s v="Correct"/>
    <x v="0"/>
    <n v="29"/>
    <x v="2"/>
    <x v="52"/>
    <x v="1"/>
    <x v="0"/>
    <s v="English"/>
    <x v="5"/>
    <x v="2"/>
    <x v="0"/>
    <x v="2"/>
    <x v="3"/>
    <s v="Yes"/>
  </r>
  <r>
    <n v="184"/>
    <m/>
    <s v="Cancer"/>
    <m/>
    <m/>
    <m/>
    <m/>
    <s v="Child health &amp; wellness"/>
    <s v="Women’s health &amp; wellness"/>
    <m/>
    <m/>
    <m/>
    <m/>
    <m/>
    <m/>
    <n v="3"/>
    <n v="1"/>
    <m/>
    <n v="0"/>
    <n v="1"/>
    <n v="0"/>
    <n v="0"/>
    <n v="0"/>
    <n v="0"/>
    <n v="1"/>
    <n v="1"/>
    <n v="0"/>
    <n v="0"/>
    <n v="0"/>
    <n v="0"/>
    <n v="0"/>
    <m/>
    <m/>
    <n v="3"/>
    <n v="3"/>
    <s v="Correct"/>
    <x v="0"/>
    <n v="55"/>
    <x v="2"/>
    <x v="53"/>
    <x v="1"/>
    <x v="0"/>
    <s v="English"/>
    <x v="5"/>
    <x v="7"/>
    <x v="0"/>
    <x v="2"/>
    <x v="3"/>
    <s v="Yes"/>
  </r>
  <r>
    <n v="185"/>
    <m/>
    <m/>
    <m/>
    <s v="Safety"/>
    <m/>
    <m/>
    <m/>
    <m/>
    <m/>
    <m/>
    <m/>
    <m/>
    <m/>
    <m/>
    <n v="1"/>
    <n v="3"/>
    <m/>
    <n v="0"/>
    <n v="0"/>
    <n v="0"/>
    <n v="1"/>
    <n v="0"/>
    <n v="0"/>
    <n v="0"/>
    <n v="0"/>
    <n v="0"/>
    <n v="0"/>
    <n v="0"/>
    <n v="0"/>
    <n v="0"/>
    <m/>
    <m/>
    <n v="1"/>
    <n v="1"/>
    <s v="Correct"/>
    <x v="1"/>
    <n v="30"/>
    <x v="2"/>
    <x v="47"/>
    <x v="1"/>
    <x v="0"/>
    <s v="English"/>
    <x v="5"/>
    <x v="7"/>
    <x v="0"/>
    <x v="1"/>
    <x v="3"/>
    <s v="Yes"/>
  </r>
  <r>
    <n v="186"/>
    <m/>
    <m/>
    <m/>
    <m/>
    <m/>
    <m/>
    <m/>
    <m/>
    <m/>
    <m/>
    <m/>
    <m/>
    <s v="Obesity/weight loss issues"/>
    <m/>
    <n v="1"/>
    <n v="3"/>
    <m/>
    <n v="0"/>
    <n v="0"/>
    <n v="0"/>
    <n v="0"/>
    <n v="0"/>
    <n v="0"/>
    <n v="0"/>
    <n v="0"/>
    <n v="0"/>
    <n v="0"/>
    <n v="0"/>
    <n v="0"/>
    <n v="1"/>
    <m/>
    <m/>
    <n v="1"/>
    <n v="1"/>
    <s v="Correct"/>
    <x v="0"/>
    <n v="29"/>
    <x v="2"/>
    <x v="43"/>
    <x v="1"/>
    <x v="1"/>
    <s v="English, Spanish"/>
    <x v="5"/>
    <x v="7"/>
    <x v="0"/>
    <x v="2"/>
    <x v="3"/>
    <s v="Yes"/>
  </r>
  <r>
    <n v="187"/>
    <m/>
    <m/>
    <m/>
    <m/>
    <m/>
    <m/>
    <m/>
    <s v="Women’s health &amp; wellness"/>
    <m/>
    <s v="Mental health depression/suicide"/>
    <m/>
    <m/>
    <s v="Obesity/weight loss issues"/>
    <m/>
    <n v="3"/>
    <n v="1"/>
    <m/>
    <n v="0"/>
    <n v="0"/>
    <n v="0"/>
    <n v="0"/>
    <n v="0"/>
    <n v="0"/>
    <n v="0"/>
    <n v="1"/>
    <n v="0"/>
    <n v="1"/>
    <n v="0"/>
    <n v="0"/>
    <n v="1"/>
    <m/>
    <m/>
    <n v="3"/>
    <n v="3"/>
    <s v="Correct"/>
    <x v="1"/>
    <n v="40"/>
    <x v="2"/>
    <x v="54"/>
    <x v="1"/>
    <x v="1"/>
    <s v="English"/>
    <x v="6"/>
    <x v="7"/>
    <x v="0"/>
    <x v="2"/>
    <x v="3"/>
    <s v="Yes"/>
  </r>
  <r>
    <n v="188"/>
    <m/>
    <s v="Cancer"/>
    <s v="Heart disease &amp; stroke"/>
    <m/>
    <m/>
    <m/>
    <m/>
    <m/>
    <m/>
    <m/>
    <m/>
    <m/>
    <m/>
    <m/>
    <n v="2"/>
    <n v="1.5"/>
    <m/>
    <n v="0"/>
    <n v="1"/>
    <n v="1"/>
    <n v="0"/>
    <n v="0"/>
    <n v="0"/>
    <n v="0"/>
    <n v="0"/>
    <n v="0"/>
    <n v="0"/>
    <n v="0"/>
    <n v="0"/>
    <n v="0"/>
    <m/>
    <m/>
    <n v="2"/>
    <n v="2"/>
    <s v="Correct"/>
    <x v="0"/>
    <n v="43"/>
    <x v="2"/>
    <x v="43"/>
    <x v="1"/>
    <x v="1"/>
    <s v="English"/>
    <x v="6"/>
    <x v="0"/>
    <x v="0"/>
    <x v="2"/>
    <x v="3"/>
    <s v="Yes"/>
  </r>
  <r>
    <n v="189"/>
    <m/>
    <m/>
    <m/>
    <s v="Safety"/>
    <m/>
    <s v="Vaccine preventable diseases"/>
    <m/>
    <s v="Women’s health &amp; wellness"/>
    <m/>
    <m/>
    <m/>
    <m/>
    <m/>
    <m/>
    <n v="3"/>
    <n v="1"/>
    <m/>
    <n v="0"/>
    <n v="0"/>
    <n v="0"/>
    <n v="1"/>
    <n v="0"/>
    <n v="1"/>
    <n v="0"/>
    <n v="1"/>
    <n v="0"/>
    <n v="0"/>
    <n v="0"/>
    <n v="0"/>
    <n v="0"/>
    <m/>
    <m/>
    <n v="3"/>
    <n v="3"/>
    <s v="Correct"/>
    <x v="0"/>
    <n v="30"/>
    <x v="0"/>
    <x v="55"/>
    <x v="2"/>
    <x v="2"/>
    <s v="Spanish"/>
    <x v="1"/>
    <x v="3"/>
    <x v="6"/>
    <x v="3"/>
    <x v="3"/>
    <s v="Yes"/>
  </r>
  <r>
    <n v="190"/>
    <m/>
    <m/>
    <m/>
    <s v="Safety"/>
    <s v="HIV/AIDS &amp; Sexually Transmitted Diseases (STDs)"/>
    <m/>
    <m/>
    <m/>
    <m/>
    <s v="Mental health depression/suicide"/>
    <m/>
    <m/>
    <m/>
    <m/>
    <n v="3"/>
    <n v="1"/>
    <m/>
    <n v="0"/>
    <n v="0"/>
    <n v="0"/>
    <n v="1"/>
    <n v="1"/>
    <n v="0"/>
    <n v="0"/>
    <n v="0"/>
    <n v="0"/>
    <n v="1"/>
    <n v="0"/>
    <n v="0"/>
    <n v="0"/>
    <m/>
    <m/>
    <n v="3"/>
    <n v="3"/>
    <s v="Correct"/>
    <x v="0"/>
    <n v="53"/>
    <x v="0"/>
    <x v="56"/>
    <x v="2"/>
    <x v="2"/>
    <s v="English, Spanish"/>
    <x v="4"/>
    <x v="4"/>
    <x v="6"/>
    <x v="2"/>
    <x v="3"/>
    <s v="Yes"/>
  </r>
  <r>
    <n v="191"/>
    <m/>
    <m/>
    <m/>
    <m/>
    <m/>
    <s v="Vaccine preventable diseases"/>
    <m/>
    <m/>
    <m/>
    <s v="Mental health depression/suicide"/>
    <s v="Drugs &amp; alcohol abuse"/>
    <m/>
    <m/>
    <m/>
    <n v="3"/>
    <n v="1"/>
    <m/>
    <n v="0"/>
    <n v="0"/>
    <n v="0"/>
    <n v="0"/>
    <n v="0"/>
    <n v="1"/>
    <n v="0"/>
    <n v="0"/>
    <n v="0"/>
    <n v="1"/>
    <n v="1"/>
    <n v="0"/>
    <n v="0"/>
    <m/>
    <m/>
    <n v="3"/>
    <n v="3"/>
    <s v="Correct"/>
    <x v="1"/>
    <n v="45"/>
    <x v="2"/>
    <x v="43"/>
    <x v="1"/>
    <x v="2"/>
    <s v="English, Spanish, Farsi"/>
    <x v="2"/>
    <x v="4"/>
    <x v="6"/>
    <x v="2"/>
    <x v="3"/>
    <s v="Yes"/>
  </r>
  <r>
    <n v="192"/>
    <m/>
    <m/>
    <m/>
    <m/>
    <m/>
    <m/>
    <m/>
    <s v="Women’s health &amp; wellness"/>
    <s v="Diabetes"/>
    <m/>
    <m/>
    <m/>
    <s v="Obesity/weight loss issues"/>
    <m/>
    <n v="3"/>
    <n v="1"/>
    <m/>
    <n v="0"/>
    <n v="0"/>
    <n v="0"/>
    <n v="0"/>
    <n v="0"/>
    <n v="0"/>
    <n v="0"/>
    <n v="1"/>
    <n v="1"/>
    <n v="0"/>
    <n v="0"/>
    <n v="0"/>
    <n v="1"/>
    <m/>
    <m/>
    <n v="3"/>
    <n v="3"/>
    <s v="Correct"/>
    <x v="0"/>
    <n v="62"/>
    <x v="2"/>
    <x v="57"/>
    <x v="1"/>
    <x v="2"/>
    <s v="English, Spanish"/>
    <x v="1"/>
    <x v="3"/>
    <x v="6"/>
    <x v="2"/>
    <x v="3"/>
    <s v="Yes"/>
  </r>
  <r>
    <n v="193"/>
    <m/>
    <m/>
    <m/>
    <m/>
    <m/>
    <m/>
    <m/>
    <m/>
    <m/>
    <m/>
    <m/>
    <m/>
    <s v="Obesity/weight loss issues"/>
    <m/>
    <n v="1"/>
    <n v="3"/>
    <m/>
    <n v="0"/>
    <n v="0"/>
    <n v="0"/>
    <n v="0"/>
    <n v="0"/>
    <n v="0"/>
    <n v="0"/>
    <n v="0"/>
    <n v="0"/>
    <n v="0"/>
    <n v="0"/>
    <n v="0"/>
    <n v="1"/>
    <m/>
    <m/>
    <n v="1"/>
    <n v="1"/>
    <s v="Correct"/>
    <x v="1"/>
    <n v="33"/>
    <x v="2"/>
    <x v="43"/>
    <x v="1"/>
    <x v="1"/>
    <s v="English"/>
    <x v="6"/>
    <x v="4"/>
    <x v="0"/>
    <x v="2"/>
    <x v="3"/>
    <s v="Yes"/>
  </r>
  <r>
    <n v="194"/>
    <m/>
    <m/>
    <m/>
    <m/>
    <m/>
    <m/>
    <s v="Child health &amp; wellness"/>
    <s v="Women’s health &amp; wellness"/>
    <m/>
    <m/>
    <m/>
    <m/>
    <m/>
    <m/>
    <n v="2"/>
    <n v="1.5"/>
    <m/>
    <n v="0"/>
    <n v="0"/>
    <n v="0"/>
    <n v="0"/>
    <n v="0"/>
    <n v="0"/>
    <n v="1"/>
    <n v="1"/>
    <n v="0"/>
    <n v="0"/>
    <n v="0"/>
    <n v="0"/>
    <n v="0"/>
    <m/>
    <m/>
    <n v="2"/>
    <n v="2"/>
    <s v="Correct"/>
    <x v="0"/>
    <n v="18"/>
    <x v="2"/>
    <x v="58"/>
    <x v="1"/>
    <x v="1"/>
    <s v="English"/>
    <x v="0"/>
    <x v="3"/>
    <x v="5"/>
    <x v="2"/>
    <x v="3"/>
    <s v="Yes"/>
  </r>
  <r>
    <n v="195"/>
    <m/>
    <s v="Cancer"/>
    <m/>
    <m/>
    <m/>
    <m/>
    <m/>
    <s v="Women’s health &amp; wellness"/>
    <s v="Diabetes"/>
    <m/>
    <m/>
    <m/>
    <m/>
    <m/>
    <n v="3"/>
    <n v="1"/>
    <m/>
    <n v="0"/>
    <n v="1"/>
    <n v="0"/>
    <n v="0"/>
    <n v="0"/>
    <n v="0"/>
    <n v="0"/>
    <n v="1"/>
    <n v="1"/>
    <n v="0"/>
    <n v="0"/>
    <n v="0"/>
    <n v="0"/>
    <m/>
    <m/>
    <n v="3"/>
    <n v="3"/>
    <s v="Correct"/>
    <x v="0"/>
    <n v="50"/>
    <x v="2"/>
    <x v="58"/>
    <x v="1"/>
    <x v="1"/>
    <s v="English"/>
    <x v="5"/>
    <x v="1"/>
    <x v="4"/>
    <x v="2"/>
    <x v="3"/>
    <s v="Yes"/>
  </r>
  <r>
    <n v="196"/>
    <m/>
    <s v="Cancer"/>
    <m/>
    <m/>
    <m/>
    <m/>
    <m/>
    <m/>
    <m/>
    <m/>
    <m/>
    <m/>
    <m/>
    <m/>
    <n v="1"/>
    <n v="3"/>
    <m/>
    <n v="0"/>
    <n v="1"/>
    <n v="0"/>
    <n v="0"/>
    <n v="0"/>
    <n v="0"/>
    <n v="0"/>
    <n v="0"/>
    <n v="0"/>
    <n v="0"/>
    <n v="0"/>
    <n v="0"/>
    <n v="0"/>
    <m/>
    <m/>
    <n v="1"/>
    <n v="1"/>
    <s v="Correct"/>
    <x v="1"/>
    <n v="53"/>
    <x v="2"/>
    <x v="58"/>
    <x v="1"/>
    <x v="1"/>
    <s v="English"/>
    <x v="5"/>
    <x v="7"/>
    <x v="2"/>
    <x v="2"/>
    <x v="3"/>
    <s v="Yes"/>
  </r>
  <r>
    <n v="197"/>
    <m/>
    <s v="Cancer"/>
    <m/>
    <m/>
    <m/>
    <s v="Vaccine preventable diseases"/>
    <m/>
    <m/>
    <m/>
    <m/>
    <m/>
    <m/>
    <m/>
    <m/>
    <n v="2"/>
    <n v="1.5"/>
    <m/>
    <n v="0"/>
    <n v="1"/>
    <n v="0"/>
    <n v="0"/>
    <n v="0"/>
    <n v="1"/>
    <n v="0"/>
    <n v="0"/>
    <n v="0"/>
    <n v="0"/>
    <n v="0"/>
    <n v="0"/>
    <n v="0"/>
    <m/>
    <m/>
    <n v="2"/>
    <n v="2"/>
    <s v="Correct"/>
    <x v="1"/>
    <n v="30"/>
    <x v="2"/>
    <x v="58"/>
    <x v="1"/>
    <x v="1"/>
    <s v="English"/>
    <x v="0"/>
    <x v="1"/>
    <x v="0"/>
    <x v="2"/>
    <x v="3"/>
    <s v="Yes"/>
  </r>
  <r>
    <n v="198"/>
    <m/>
    <s v="Cancer"/>
    <m/>
    <m/>
    <m/>
    <m/>
    <s v="Child health &amp; wellness"/>
    <s v="Women’s health &amp; wellness"/>
    <m/>
    <m/>
    <m/>
    <m/>
    <m/>
    <m/>
    <n v="3"/>
    <n v="1"/>
    <m/>
    <n v="0"/>
    <n v="1"/>
    <n v="0"/>
    <n v="0"/>
    <n v="0"/>
    <n v="0"/>
    <n v="1"/>
    <n v="1"/>
    <n v="0"/>
    <n v="0"/>
    <n v="0"/>
    <n v="0"/>
    <n v="0"/>
    <m/>
    <m/>
    <n v="3"/>
    <n v="3"/>
    <s v="Correct"/>
    <x v="0"/>
    <n v="32"/>
    <x v="2"/>
    <x v="59"/>
    <x v="1"/>
    <x v="1"/>
    <s v="English"/>
    <x v="0"/>
    <x v="7"/>
    <x v="0"/>
    <x v="2"/>
    <x v="3"/>
    <s v="Yes"/>
  </r>
  <r>
    <n v="199"/>
    <m/>
    <m/>
    <m/>
    <m/>
    <m/>
    <m/>
    <s v="Child health &amp; wellness"/>
    <m/>
    <s v="Diabetes"/>
    <m/>
    <m/>
    <m/>
    <m/>
    <m/>
    <n v="2"/>
    <n v="1.5"/>
    <m/>
    <n v="0"/>
    <n v="0"/>
    <n v="0"/>
    <n v="0"/>
    <n v="0"/>
    <n v="0"/>
    <n v="1"/>
    <n v="0"/>
    <n v="1"/>
    <n v="0"/>
    <n v="0"/>
    <n v="0"/>
    <n v="0"/>
    <m/>
    <m/>
    <n v="2"/>
    <n v="2"/>
    <s v="Correct"/>
    <x v="1"/>
    <n v="33"/>
    <x v="0"/>
    <x v="60"/>
    <x v="1"/>
    <x v="1"/>
    <s v="English"/>
    <x v="5"/>
    <x v="1"/>
    <x v="0"/>
    <x v="0"/>
    <x v="3"/>
    <m/>
  </r>
  <r>
    <n v="200"/>
    <m/>
    <m/>
    <m/>
    <m/>
    <m/>
    <m/>
    <s v="Child health &amp; wellness"/>
    <m/>
    <s v="Diabetes"/>
    <m/>
    <m/>
    <m/>
    <s v="Obesity/weight loss issues"/>
    <m/>
    <n v="3"/>
    <n v="1"/>
    <m/>
    <n v="0"/>
    <n v="0"/>
    <n v="0"/>
    <n v="0"/>
    <n v="0"/>
    <n v="0"/>
    <n v="1"/>
    <n v="0"/>
    <n v="1"/>
    <n v="0"/>
    <n v="0"/>
    <n v="0"/>
    <n v="1"/>
    <m/>
    <m/>
    <n v="3"/>
    <n v="3"/>
    <s v="Correct"/>
    <x v="0"/>
    <n v="34"/>
    <x v="0"/>
    <x v="60"/>
    <x v="1"/>
    <x v="1"/>
    <s v="English"/>
    <x v="5"/>
    <x v="1"/>
    <x v="0"/>
    <x v="2"/>
    <x v="3"/>
    <s v="Yes"/>
  </r>
  <r>
    <n v="201"/>
    <m/>
    <m/>
    <m/>
    <s v="Safety"/>
    <m/>
    <m/>
    <m/>
    <m/>
    <m/>
    <m/>
    <m/>
    <m/>
    <m/>
    <m/>
    <n v="1"/>
    <n v="3"/>
    <m/>
    <n v="0"/>
    <n v="0"/>
    <n v="0"/>
    <n v="1"/>
    <n v="0"/>
    <n v="0"/>
    <n v="0"/>
    <n v="0"/>
    <n v="0"/>
    <n v="0"/>
    <n v="0"/>
    <n v="0"/>
    <n v="0"/>
    <m/>
    <m/>
    <n v="1"/>
    <n v="1"/>
    <s v="Correct"/>
    <x v="1"/>
    <n v="29"/>
    <x v="3"/>
    <x v="11"/>
    <x v="2"/>
    <x v="0"/>
    <m/>
    <x v="3"/>
    <x v="2"/>
    <x v="3"/>
    <x v="0"/>
    <x v="3"/>
    <m/>
  </r>
  <r>
    <n v="202"/>
    <m/>
    <s v="Cancer"/>
    <s v="Heart disease &amp; stroke"/>
    <m/>
    <m/>
    <m/>
    <m/>
    <m/>
    <m/>
    <m/>
    <m/>
    <m/>
    <m/>
    <m/>
    <n v="2"/>
    <n v="1.5"/>
    <m/>
    <n v="0"/>
    <n v="1"/>
    <n v="1"/>
    <n v="0"/>
    <n v="0"/>
    <n v="0"/>
    <n v="0"/>
    <n v="0"/>
    <n v="0"/>
    <n v="0"/>
    <n v="0"/>
    <n v="0"/>
    <n v="0"/>
    <m/>
    <m/>
    <n v="2"/>
    <n v="2"/>
    <s v="Correct"/>
    <x v="0"/>
    <n v="59"/>
    <x v="2"/>
    <x v="58"/>
    <x v="1"/>
    <x v="1"/>
    <s v="English"/>
    <x v="0"/>
    <x v="7"/>
    <x v="2"/>
    <x v="2"/>
    <x v="3"/>
    <s v="Yes"/>
  </r>
  <r>
    <n v="203"/>
    <m/>
    <s v="Cancer"/>
    <m/>
    <m/>
    <m/>
    <m/>
    <m/>
    <s v="Women’s health &amp; wellness"/>
    <m/>
    <m/>
    <m/>
    <m/>
    <s v="Obesity/weight loss issues"/>
    <m/>
    <n v="3"/>
    <n v="1"/>
    <m/>
    <n v="0"/>
    <n v="1"/>
    <n v="0"/>
    <n v="0"/>
    <n v="0"/>
    <n v="0"/>
    <n v="0"/>
    <n v="1"/>
    <n v="0"/>
    <n v="0"/>
    <n v="0"/>
    <n v="0"/>
    <n v="1"/>
    <m/>
    <m/>
    <n v="3"/>
    <n v="3"/>
    <s v="Correct"/>
    <x v="0"/>
    <n v="18"/>
    <x v="2"/>
    <x v="58"/>
    <x v="1"/>
    <x v="2"/>
    <s v="English, Spanish"/>
    <x v="6"/>
    <x v="4"/>
    <x v="5"/>
    <x v="2"/>
    <x v="3"/>
    <s v="Yes"/>
  </r>
  <r>
    <n v="204"/>
    <m/>
    <m/>
    <m/>
    <m/>
    <m/>
    <m/>
    <m/>
    <m/>
    <m/>
    <s v="Mental health depression/suicide"/>
    <m/>
    <m/>
    <s v="Obesity/weight loss issues"/>
    <m/>
    <n v="2"/>
    <n v="1.5"/>
    <m/>
    <n v="0"/>
    <n v="0"/>
    <n v="0"/>
    <n v="0"/>
    <n v="0"/>
    <n v="0"/>
    <n v="0"/>
    <n v="0"/>
    <n v="0"/>
    <n v="1"/>
    <n v="0"/>
    <n v="0"/>
    <n v="1"/>
    <m/>
    <m/>
    <n v="2"/>
    <n v="2"/>
    <s v="Correct"/>
    <x v="0"/>
    <n v="34"/>
    <x v="2"/>
    <x v="47"/>
    <x v="0"/>
    <x v="1"/>
    <s v="English"/>
    <x v="6"/>
    <x v="4"/>
    <x v="6"/>
    <x v="2"/>
    <x v="3"/>
    <s v="Yes"/>
  </r>
  <r>
    <n v="205"/>
    <m/>
    <m/>
    <m/>
    <m/>
    <m/>
    <m/>
    <m/>
    <s v="Women’s health &amp; wellness"/>
    <m/>
    <m/>
    <m/>
    <m/>
    <m/>
    <m/>
    <n v="1"/>
    <n v="3"/>
    <m/>
    <n v="0"/>
    <n v="0"/>
    <n v="0"/>
    <n v="0"/>
    <n v="0"/>
    <n v="0"/>
    <n v="0"/>
    <n v="1"/>
    <n v="0"/>
    <n v="0"/>
    <n v="0"/>
    <n v="0"/>
    <n v="0"/>
    <m/>
    <m/>
    <n v="1"/>
    <n v="1"/>
    <s v="Correct"/>
    <x v="0"/>
    <n v="67"/>
    <x v="2"/>
    <x v="47"/>
    <x v="1"/>
    <x v="1"/>
    <s v="English"/>
    <x v="1"/>
    <x v="4"/>
    <x v="2"/>
    <x v="2"/>
    <x v="3"/>
    <s v="Yes"/>
  </r>
  <r>
    <n v="206"/>
    <m/>
    <m/>
    <m/>
    <m/>
    <m/>
    <m/>
    <m/>
    <s v="Women’s health &amp; wellness"/>
    <s v="Diabetes"/>
    <m/>
    <m/>
    <s v="Environmental hazards"/>
    <m/>
    <m/>
    <n v="3"/>
    <n v="1"/>
    <m/>
    <n v="0"/>
    <n v="0"/>
    <n v="0"/>
    <n v="0"/>
    <n v="0"/>
    <n v="0"/>
    <n v="0"/>
    <n v="1"/>
    <n v="1"/>
    <n v="0"/>
    <n v="0"/>
    <n v="1"/>
    <n v="0"/>
    <m/>
    <m/>
    <n v="3"/>
    <n v="3"/>
    <s v="Correct"/>
    <x v="0"/>
    <n v="52"/>
    <x v="2"/>
    <x v="61"/>
    <x v="1"/>
    <x v="2"/>
    <s v="English"/>
    <x v="0"/>
    <x v="4"/>
    <x v="0"/>
    <x v="2"/>
    <x v="3"/>
    <s v="Yes"/>
  </r>
  <r>
    <n v="207"/>
    <m/>
    <m/>
    <s v="Heart disease &amp; stroke"/>
    <m/>
    <m/>
    <m/>
    <m/>
    <m/>
    <m/>
    <m/>
    <m/>
    <m/>
    <m/>
    <m/>
    <n v="1"/>
    <n v="3"/>
    <m/>
    <n v="0"/>
    <n v="0"/>
    <n v="1"/>
    <n v="0"/>
    <n v="0"/>
    <n v="0"/>
    <n v="0"/>
    <n v="0"/>
    <n v="0"/>
    <n v="0"/>
    <n v="0"/>
    <n v="0"/>
    <n v="0"/>
    <m/>
    <m/>
    <n v="1"/>
    <n v="1"/>
    <s v="Correct"/>
    <x v="0"/>
    <n v="18"/>
    <x v="2"/>
    <x v="62"/>
    <x v="1"/>
    <x v="0"/>
    <s v="English"/>
    <x v="6"/>
    <x v="4"/>
    <x v="0"/>
    <x v="2"/>
    <x v="3"/>
    <s v="Yes"/>
  </r>
  <r>
    <n v="208"/>
    <m/>
    <m/>
    <m/>
    <m/>
    <m/>
    <m/>
    <m/>
    <m/>
    <m/>
    <m/>
    <m/>
    <m/>
    <m/>
    <m/>
    <n v="0"/>
    <e v="#DIV/0!"/>
    <m/>
    <n v="0"/>
    <n v="0"/>
    <n v="0"/>
    <n v="0"/>
    <n v="0"/>
    <n v="0"/>
    <n v="0"/>
    <n v="0"/>
    <n v="0"/>
    <n v="0"/>
    <n v="0"/>
    <n v="0"/>
    <n v="0"/>
    <m/>
    <m/>
    <n v="0"/>
    <n v="0"/>
    <s v="Correct"/>
    <x v="0"/>
    <n v="18"/>
    <x v="2"/>
    <x v="62"/>
    <x v="1"/>
    <x v="1"/>
    <s v="English"/>
    <x v="6"/>
    <x v="4"/>
    <x v="0"/>
    <x v="2"/>
    <x v="3"/>
    <s v="Yes"/>
  </r>
  <r>
    <n v="209"/>
    <m/>
    <s v="Cancer"/>
    <s v="Heart disease &amp; stroke"/>
    <m/>
    <m/>
    <m/>
    <m/>
    <m/>
    <m/>
    <m/>
    <m/>
    <s v="Environmental hazards"/>
    <m/>
    <m/>
    <n v="3"/>
    <n v="1"/>
    <m/>
    <n v="0"/>
    <n v="1"/>
    <n v="1"/>
    <n v="0"/>
    <n v="0"/>
    <n v="0"/>
    <n v="0"/>
    <n v="0"/>
    <n v="0"/>
    <n v="0"/>
    <n v="0"/>
    <n v="1"/>
    <n v="0"/>
    <m/>
    <m/>
    <n v="3"/>
    <n v="3"/>
    <s v="Correct"/>
    <x v="0"/>
    <n v="51"/>
    <x v="2"/>
    <x v="63"/>
    <x v="1"/>
    <x v="1"/>
    <s v="English"/>
    <x v="6"/>
    <x v="1"/>
    <x v="0"/>
    <x v="2"/>
    <x v="3"/>
    <s v="Yes"/>
  </r>
  <r>
    <n v="210"/>
    <m/>
    <s v="Cancer"/>
    <m/>
    <m/>
    <m/>
    <m/>
    <m/>
    <m/>
    <m/>
    <m/>
    <m/>
    <m/>
    <m/>
    <m/>
    <n v="1"/>
    <n v="3"/>
    <m/>
    <n v="0"/>
    <n v="1"/>
    <n v="0"/>
    <n v="0"/>
    <n v="0"/>
    <n v="0"/>
    <n v="0"/>
    <n v="0"/>
    <n v="0"/>
    <n v="0"/>
    <n v="0"/>
    <n v="0"/>
    <n v="0"/>
    <m/>
    <m/>
    <n v="1"/>
    <n v="1"/>
    <s v="Correct"/>
    <x v="1"/>
    <n v="46"/>
    <x v="2"/>
    <x v="58"/>
    <x v="1"/>
    <x v="1"/>
    <s v="English"/>
    <x v="6"/>
    <x v="1"/>
    <x v="0"/>
    <x v="2"/>
    <x v="3"/>
    <s v="Yes"/>
  </r>
  <r>
    <n v="211"/>
    <m/>
    <s v="Cancer"/>
    <s v="Heart disease &amp; stroke"/>
    <m/>
    <m/>
    <m/>
    <m/>
    <m/>
    <m/>
    <m/>
    <m/>
    <m/>
    <m/>
    <m/>
    <n v="2"/>
    <n v="1.5"/>
    <m/>
    <n v="0"/>
    <n v="1"/>
    <n v="1"/>
    <n v="0"/>
    <n v="0"/>
    <n v="0"/>
    <n v="0"/>
    <n v="0"/>
    <n v="0"/>
    <n v="0"/>
    <n v="0"/>
    <n v="0"/>
    <n v="0"/>
    <m/>
    <m/>
    <n v="2"/>
    <n v="2"/>
    <s v="Correct"/>
    <x v="1"/>
    <n v="44"/>
    <x v="0"/>
    <x v="64"/>
    <x v="1"/>
    <x v="0"/>
    <s v="English"/>
    <x v="6"/>
    <x v="1"/>
    <x v="0"/>
    <x v="2"/>
    <x v="3"/>
    <s v="Yes"/>
  </r>
  <r>
    <n v="212"/>
    <m/>
    <s v="Cancer"/>
    <m/>
    <m/>
    <m/>
    <m/>
    <m/>
    <m/>
    <m/>
    <m/>
    <m/>
    <m/>
    <m/>
    <m/>
    <n v="1"/>
    <n v="3"/>
    <m/>
    <n v="0"/>
    <n v="1"/>
    <n v="0"/>
    <n v="0"/>
    <n v="0"/>
    <n v="0"/>
    <n v="0"/>
    <n v="0"/>
    <n v="0"/>
    <n v="0"/>
    <n v="0"/>
    <n v="0"/>
    <n v="0"/>
    <m/>
    <m/>
    <n v="1"/>
    <n v="1"/>
    <s v="Correct"/>
    <x v="0"/>
    <n v="32"/>
    <x v="2"/>
    <x v="54"/>
    <x v="1"/>
    <x v="1"/>
    <s v="English"/>
    <x v="4"/>
    <x v="7"/>
    <x v="0"/>
    <x v="2"/>
    <x v="3"/>
    <s v="Yes"/>
  </r>
  <r>
    <n v="213"/>
    <m/>
    <m/>
    <m/>
    <m/>
    <m/>
    <m/>
    <m/>
    <m/>
    <m/>
    <m/>
    <m/>
    <m/>
    <m/>
    <m/>
    <n v="0"/>
    <e v="#DIV/0!"/>
    <m/>
    <n v="0"/>
    <n v="0"/>
    <n v="0"/>
    <n v="0"/>
    <n v="0"/>
    <n v="0"/>
    <n v="0"/>
    <n v="0"/>
    <n v="0"/>
    <n v="0"/>
    <n v="0"/>
    <n v="0"/>
    <n v="0"/>
    <m/>
    <m/>
    <n v="0"/>
    <n v="0"/>
    <s v="Correct"/>
    <x v="1"/>
    <n v="40"/>
    <x v="2"/>
    <x v="54"/>
    <x v="1"/>
    <x v="0"/>
    <s v="English"/>
    <x v="4"/>
    <x v="1"/>
    <x v="0"/>
    <x v="2"/>
    <x v="3"/>
    <s v="Yes"/>
  </r>
  <r>
    <n v="214"/>
    <m/>
    <m/>
    <m/>
    <m/>
    <m/>
    <m/>
    <s v="Child health &amp; wellness"/>
    <m/>
    <m/>
    <m/>
    <m/>
    <m/>
    <m/>
    <m/>
    <n v="1"/>
    <n v="3"/>
    <m/>
    <n v="0"/>
    <n v="0"/>
    <n v="0"/>
    <n v="0"/>
    <n v="0"/>
    <n v="0"/>
    <n v="1"/>
    <n v="0"/>
    <n v="0"/>
    <n v="0"/>
    <n v="0"/>
    <n v="0"/>
    <n v="0"/>
    <m/>
    <m/>
    <n v="1"/>
    <n v="1"/>
    <s v="Correct"/>
    <x v="0"/>
    <n v="37"/>
    <x v="2"/>
    <x v="54"/>
    <x v="1"/>
    <x v="1"/>
    <m/>
    <x v="4"/>
    <x v="0"/>
    <x v="0"/>
    <x v="2"/>
    <x v="3"/>
    <s v="Yes"/>
  </r>
  <r>
    <n v="215"/>
    <m/>
    <s v="Cancer"/>
    <m/>
    <m/>
    <m/>
    <m/>
    <m/>
    <m/>
    <m/>
    <m/>
    <m/>
    <m/>
    <m/>
    <m/>
    <n v="1"/>
    <n v="3"/>
    <m/>
    <n v="0"/>
    <n v="1"/>
    <n v="0"/>
    <n v="0"/>
    <n v="0"/>
    <n v="0"/>
    <n v="0"/>
    <n v="0"/>
    <n v="0"/>
    <n v="0"/>
    <n v="0"/>
    <n v="0"/>
    <n v="0"/>
    <m/>
    <m/>
    <n v="1"/>
    <n v="1"/>
    <s v="Correct"/>
    <x v="1"/>
    <n v="40"/>
    <x v="2"/>
    <x v="54"/>
    <x v="1"/>
    <x v="1"/>
    <s v="English"/>
    <x v="4"/>
    <x v="1"/>
    <x v="0"/>
    <x v="2"/>
    <x v="3"/>
    <s v="Yes"/>
  </r>
  <r>
    <n v="216"/>
    <m/>
    <s v="Cancer"/>
    <m/>
    <m/>
    <m/>
    <m/>
    <m/>
    <m/>
    <m/>
    <m/>
    <m/>
    <m/>
    <m/>
    <m/>
    <n v="1"/>
    <n v="3"/>
    <m/>
    <n v="0"/>
    <n v="1"/>
    <n v="0"/>
    <n v="0"/>
    <n v="0"/>
    <n v="0"/>
    <n v="0"/>
    <n v="0"/>
    <n v="0"/>
    <n v="0"/>
    <n v="0"/>
    <n v="0"/>
    <n v="0"/>
    <m/>
    <m/>
    <n v="1"/>
    <n v="1"/>
    <s v="Correct"/>
    <x v="0"/>
    <n v="39"/>
    <x v="2"/>
    <x v="54"/>
    <x v="0"/>
    <x v="0"/>
    <s v="English"/>
    <x v="4"/>
    <x v="0"/>
    <x v="6"/>
    <x v="0"/>
    <x v="3"/>
    <m/>
  </r>
  <r>
    <n v="217"/>
    <m/>
    <m/>
    <s v="Heart disease &amp; stroke"/>
    <m/>
    <m/>
    <m/>
    <m/>
    <m/>
    <m/>
    <m/>
    <m/>
    <s v="Environmental hazards"/>
    <m/>
    <m/>
    <n v="2"/>
    <n v="1.5"/>
    <m/>
    <n v="0"/>
    <n v="0"/>
    <n v="1"/>
    <n v="0"/>
    <n v="0"/>
    <n v="0"/>
    <n v="0"/>
    <n v="0"/>
    <n v="0"/>
    <n v="0"/>
    <n v="0"/>
    <n v="1"/>
    <n v="0"/>
    <m/>
    <m/>
    <n v="2"/>
    <n v="2"/>
    <s v="Correct"/>
    <x v="1"/>
    <n v="52"/>
    <x v="2"/>
    <x v="58"/>
    <x v="1"/>
    <x v="1"/>
    <s v="English"/>
    <x v="6"/>
    <x v="1"/>
    <x v="0"/>
    <x v="2"/>
    <x v="3"/>
    <s v="Yes"/>
  </r>
  <r>
    <n v="218"/>
    <m/>
    <s v="Cancer"/>
    <s v="Heart disease &amp; stroke"/>
    <m/>
    <m/>
    <m/>
    <m/>
    <s v="Women’s health &amp; wellness"/>
    <m/>
    <m/>
    <m/>
    <m/>
    <m/>
    <m/>
    <n v="3"/>
    <n v="1"/>
    <m/>
    <n v="0"/>
    <n v="1"/>
    <n v="1"/>
    <n v="0"/>
    <n v="0"/>
    <n v="0"/>
    <n v="0"/>
    <n v="1"/>
    <n v="0"/>
    <n v="0"/>
    <n v="0"/>
    <n v="0"/>
    <n v="0"/>
    <m/>
    <m/>
    <n v="3"/>
    <n v="3"/>
    <s v="Correct"/>
    <x v="0"/>
    <n v="39"/>
    <x v="2"/>
    <x v="65"/>
    <x v="1"/>
    <x v="1"/>
    <s v="English"/>
    <x v="5"/>
    <x v="1"/>
    <x v="0"/>
    <x v="2"/>
    <x v="3"/>
    <s v="Yes"/>
  </r>
  <r>
    <n v="219"/>
    <m/>
    <s v="Cancer"/>
    <s v="Heart disease &amp; stroke"/>
    <m/>
    <m/>
    <m/>
    <m/>
    <s v="Women’s health &amp; wellness"/>
    <m/>
    <m/>
    <m/>
    <m/>
    <m/>
    <m/>
    <n v="3"/>
    <n v="1"/>
    <m/>
    <n v="0"/>
    <n v="1"/>
    <n v="1"/>
    <n v="0"/>
    <n v="0"/>
    <n v="0"/>
    <n v="0"/>
    <n v="1"/>
    <n v="0"/>
    <n v="0"/>
    <n v="0"/>
    <n v="0"/>
    <n v="0"/>
    <m/>
    <m/>
    <n v="3"/>
    <n v="3"/>
    <s v="Correct"/>
    <x v="0"/>
    <n v="18"/>
    <x v="2"/>
    <x v="62"/>
    <x v="1"/>
    <x v="1"/>
    <m/>
    <x v="4"/>
    <x v="4"/>
    <x v="6"/>
    <x v="2"/>
    <x v="3"/>
    <s v="Yes"/>
  </r>
  <r>
    <n v="220"/>
    <m/>
    <m/>
    <m/>
    <m/>
    <m/>
    <m/>
    <m/>
    <s v="Women’s health &amp; wellness"/>
    <m/>
    <m/>
    <m/>
    <m/>
    <m/>
    <m/>
    <n v="1"/>
    <n v="3"/>
    <m/>
    <n v="0"/>
    <n v="0"/>
    <n v="0"/>
    <n v="0"/>
    <n v="0"/>
    <n v="0"/>
    <n v="0"/>
    <n v="1"/>
    <n v="0"/>
    <n v="0"/>
    <n v="0"/>
    <n v="0"/>
    <n v="0"/>
    <m/>
    <m/>
    <n v="1"/>
    <n v="1"/>
    <s v="Correct"/>
    <x v="0"/>
    <n v="47"/>
    <x v="2"/>
    <x v="62"/>
    <x v="1"/>
    <x v="1"/>
    <s v="English"/>
    <x v="6"/>
    <x v="7"/>
    <x v="0"/>
    <x v="2"/>
    <x v="3"/>
    <s v="Yes"/>
  </r>
  <r>
    <n v="221"/>
    <m/>
    <m/>
    <m/>
    <m/>
    <m/>
    <m/>
    <m/>
    <m/>
    <m/>
    <m/>
    <m/>
    <m/>
    <m/>
    <m/>
    <n v="0"/>
    <e v="#DIV/0!"/>
    <m/>
    <n v="0"/>
    <n v="0"/>
    <n v="0"/>
    <n v="0"/>
    <n v="0"/>
    <n v="0"/>
    <n v="0"/>
    <n v="0"/>
    <n v="0"/>
    <n v="0"/>
    <n v="0"/>
    <n v="0"/>
    <n v="0"/>
    <m/>
    <m/>
    <n v="0"/>
    <n v="0"/>
    <s v="Correct"/>
    <x v="1"/>
    <n v="47"/>
    <x v="2"/>
    <x v="66"/>
    <x v="1"/>
    <x v="1"/>
    <s v="English"/>
    <x v="6"/>
    <x v="1"/>
    <x v="0"/>
    <x v="2"/>
    <x v="3"/>
    <s v="Yes"/>
  </r>
  <r>
    <n v="222"/>
    <m/>
    <m/>
    <s v="Heart disease &amp; stroke"/>
    <m/>
    <m/>
    <m/>
    <m/>
    <m/>
    <m/>
    <m/>
    <m/>
    <m/>
    <m/>
    <m/>
    <n v="1"/>
    <n v="3"/>
    <m/>
    <n v="0"/>
    <n v="0"/>
    <n v="1"/>
    <n v="0"/>
    <n v="0"/>
    <n v="0"/>
    <n v="0"/>
    <n v="0"/>
    <n v="0"/>
    <n v="0"/>
    <n v="0"/>
    <n v="0"/>
    <n v="0"/>
    <m/>
    <m/>
    <n v="1"/>
    <n v="1"/>
    <s v="Correct"/>
    <x v="1"/>
    <n v="47"/>
    <x v="2"/>
    <x v="62"/>
    <x v="1"/>
    <x v="1"/>
    <s v="English"/>
    <x v="6"/>
    <x v="1"/>
    <x v="0"/>
    <x v="2"/>
    <x v="3"/>
    <s v="Yes"/>
  </r>
  <r>
    <n v="223"/>
    <m/>
    <s v="Cancer"/>
    <m/>
    <s v="Safety"/>
    <m/>
    <m/>
    <m/>
    <s v="Women’s health &amp; wellness"/>
    <m/>
    <m/>
    <m/>
    <m/>
    <m/>
    <m/>
    <n v="3"/>
    <n v="1"/>
    <m/>
    <n v="0"/>
    <n v="1"/>
    <n v="0"/>
    <n v="1"/>
    <n v="0"/>
    <n v="0"/>
    <n v="0"/>
    <n v="1"/>
    <n v="0"/>
    <n v="0"/>
    <n v="0"/>
    <n v="0"/>
    <n v="0"/>
    <m/>
    <m/>
    <n v="3"/>
    <n v="3"/>
    <s v="Correct"/>
    <x v="0"/>
    <n v="35"/>
    <x v="2"/>
    <x v="62"/>
    <x v="1"/>
    <x v="1"/>
    <s v="English"/>
    <x v="6"/>
    <x v="1"/>
    <x v="0"/>
    <x v="2"/>
    <x v="3"/>
    <s v="Yes"/>
  </r>
  <r>
    <n v="224"/>
    <m/>
    <m/>
    <m/>
    <m/>
    <m/>
    <m/>
    <m/>
    <s v="Women’s health &amp; wellness"/>
    <s v="Diabetes"/>
    <m/>
    <m/>
    <m/>
    <s v="Obesity/weight loss issues"/>
    <m/>
    <n v="3"/>
    <n v="1"/>
    <m/>
    <n v="0"/>
    <n v="0"/>
    <n v="0"/>
    <n v="0"/>
    <n v="0"/>
    <n v="0"/>
    <n v="0"/>
    <n v="1"/>
    <n v="1"/>
    <n v="0"/>
    <n v="0"/>
    <n v="0"/>
    <n v="1"/>
    <m/>
    <m/>
    <n v="3"/>
    <n v="3"/>
    <s v="Correct"/>
    <x v="0"/>
    <n v="18"/>
    <x v="2"/>
    <x v="54"/>
    <x v="1"/>
    <x v="1"/>
    <s v="English"/>
    <x v="6"/>
    <x v="3"/>
    <x v="5"/>
    <x v="2"/>
    <x v="3"/>
    <s v="Yes"/>
  </r>
  <r>
    <n v="225"/>
    <m/>
    <m/>
    <m/>
    <m/>
    <s v="HIV/AIDS &amp; Sexually Transmitted Diseases (STDs)"/>
    <m/>
    <m/>
    <s v="Women’s health &amp; wellness"/>
    <m/>
    <s v="Mental health depression/suicide"/>
    <m/>
    <m/>
    <m/>
    <m/>
    <n v="3"/>
    <n v="1"/>
    <m/>
    <n v="0"/>
    <n v="0"/>
    <n v="0"/>
    <n v="0"/>
    <n v="1"/>
    <n v="0"/>
    <n v="0"/>
    <n v="1"/>
    <n v="0"/>
    <n v="1"/>
    <n v="0"/>
    <n v="0"/>
    <n v="0"/>
    <m/>
    <m/>
    <n v="3"/>
    <n v="3"/>
    <s v="Correct"/>
    <x v="0"/>
    <n v="47"/>
    <x v="2"/>
    <x v="63"/>
    <x v="1"/>
    <x v="1"/>
    <s v="English"/>
    <x v="2"/>
    <x v="0"/>
    <x v="0"/>
    <x v="2"/>
    <x v="3"/>
    <s v="Yes"/>
  </r>
  <r>
    <n v="226"/>
    <m/>
    <m/>
    <m/>
    <m/>
    <m/>
    <m/>
    <m/>
    <s v="Women’s health &amp; wellness"/>
    <s v="Diabetes"/>
    <m/>
    <m/>
    <m/>
    <s v="Obesity/weight loss issues"/>
    <m/>
    <n v="3"/>
    <n v="1"/>
    <m/>
    <n v="0"/>
    <n v="0"/>
    <n v="0"/>
    <n v="0"/>
    <n v="0"/>
    <n v="0"/>
    <n v="0"/>
    <n v="1"/>
    <n v="1"/>
    <n v="0"/>
    <n v="0"/>
    <n v="0"/>
    <n v="1"/>
    <m/>
    <m/>
    <n v="3"/>
    <n v="3"/>
    <s v="Correct"/>
    <x v="0"/>
    <n v="37"/>
    <x v="2"/>
    <x v="54"/>
    <x v="1"/>
    <x v="1"/>
    <s v="English"/>
    <x v="5"/>
    <x v="1"/>
    <x v="0"/>
    <x v="2"/>
    <x v="3"/>
    <s v="Yes"/>
  </r>
  <r>
    <n v="227"/>
    <s v="Asthma/lung disease"/>
    <m/>
    <s v="Heart disease &amp; stroke"/>
    <m/>
    <m/>
    <m/>
    <m/>
    <m/>
    <m/>
    <s v="Mental health depression/suicide"/>
    <m/>
    <m/>
    <m/>
    <m/>
    <n v="3"/>
    <n v="1"/>
    <m/>
    <n v="1"/>
    <n v="0"/>
    <n v="1"/>
    <n v="0"/>
    <n v="0"/>
    <n v="0"/>
    <n v="0"/>
    <n v="0"/>
    <n v="0"/>
    <n v="1"/>
    <n v="0"/>
    <n v="0"/>
    <n v="0"/>
    <m/>
    <m/>
    <n v="3"/>
    <n v="3"/>
    <s v="Correct"/>
    <x v="1"/>
    <n v="23"/>
    <x v="2"/>
    <x v="63"/>
    <x v="1"/>
    <x v="1"/>
    <s v="English"/>
    <x v="2"/>
    <x v="7"/>
    <x v="5"/>
    <x v="2"/>
    <x v="3"/>
    <s v="Yes"/>
  </r>
  <r>
    <n v="228"/>
    <m/>
    <m/>
    <m/>
    <s v="Safety"/>
    <m/>
    <m/>
    <m/>
    <m/>
    <s v="Diabetes"/>
    <m/>
    <m/>
    <s v="Environmental hazards"/>
    <m/>
    <m/>
    <n v="3"/>
    <n v="1"/>
    <m/>
    <n v="0"/>
    <n v="0"/>
    <n v="0"/>
    <n v="1"/>
    <n v="0"/>
    <n v="0"/>
    <n v="0"/>
    <n v="0"/>
    <n v="1"/>
    <n v="0"/>
    <n v="0"/>
    <n v="1"/>
    <n v="0"/>
    <m/>
    <m/>
    <n v="3"/>
    <n v="3"/>
    <s v="Correct"/>
    <x v="0"/>
    <m/>
    <x v="2"/>
    <x v="54"/>
    <x v="2"/>
    <x v="0"/>
    <s v="English"/>
    <x v="3"/>
    <x v="6"/>
    <x v="0"/>
    <x v="2"/>
    <x v="3"/>
    <s v="Yes"/>
  </r>
  <r>
    <n v="229"/>
    <m/>
    <s v="Cancer"/>
    <m/>
    <s v="Safety"/>
    <m/>
    <m/>
    <m/>
    <m/>
    <m/>
    <m/>
    <s v="Drugs &amp; alcohol abuse"/>
    <m/>
    <m/>
    <m/>
    <n v="3"/>
    <n v="1"/>
    <m/>
    <n v="0"/>
    <n v="1"/>
    <n v="0"/>
    <n v="1"/>
    <n v="0"/>
    <n v="0"/>
    <n v="0"/>
    <n v="0"/>
    <n v="0"/>
    <n v="0"/>
    <n v="1"/>
    <n v="0"/>
    <n v="0"/>
    <m/>
    <m/>
    <n v="3"/>
    <n v="3"/>
    <s v="Correct"/>
    <x v="0"/>
    <m/>
    <x v="2"/>
    <x v="54"/>
    <x v="1"/>
    <x v="1"/>
    <s v="English"/>
    <x v="3"/>
    <x v="6"/>
    <x v="0"/>
    <x v="2"/>
    <x v="3"/>
    <s v="Yes"/>
  </r>
  <r>
    <n v="230"/>
    <m/>
    <m/>
    <m/>
    <m/>
    <m/>
    <m/>
    <s v="Child health &amp; wellness"/>
    <s v="Women’s health &amp; wellness"/>
    <m/>
    <s v="Mental health depression/suicide"/>
    <m/>
    <m/>
    <m/>
    <m/>
    <n v="3"/>
    <n v="1"/>
    <m/>
    <n v="0"/>
    <n v="0"/>
    <n v="0"/>
    <n v="0"/>
    <n v="0"/>
    <n v="0"/>
    <n v="1"/>
    <n v="1"/>
    <n v="0"/>
    <n v="1"/>
    <n v="0"/>
    <n v="0"/>
    <n v="0"/>
    <m/>
    <m/>
    <n v="3"/>
    <n v="3"/>
    <s v="Correct"/>
    <x v="0"/>
    <n v="38"/>
    <x v="0"/>
    <x v="9"/>
    <x v="1"/>
    <x v="1"/>
    <s v="English"/>
    <x v="6"/>
    <x v="1"/>
    <x v="0"/>
    <x v="2"/>
    <x v="3"/>
    <s v="Yes"/>
  </r>
  <r>
    <n v="231"/>
    <m/>
    <m/>
    <s v="Heart disease &amp; stroke"/>
    <s v="Safety"/>
    <m/>
    <m/>
    <s v="Child health &amp; wellness"/>
    <m/>
    <m/>
    <m/>
    <m/>
    <m/>
    <m/>
    <m/>
    <n v="3"/>
    <n v="1"/>
    <m/>
    <n v="0"/>
    <n v="0"/>
    <n v="1"/>
    <n v="1"/>
    <n v="0"/>
    <n v="0"/>
    <n v="1"/>
    <n v="0"/>
    <n v="0"/>
    <n v="0"/>
    <n v="0"/>
    <n v="0"/>
    <n v="0"/>
    <m/>
    <m/>
    <n v="3"/>
    <n v="3"/>
    <s v="Correct"/>
    <x v="0"/>
    <n v="48"/>
    <x v="2"/>
    <x v="58"/>
    <x v="1"/>
    <x v="1"/>
    <s v="English"/>
    <x v="6"/>
    <x v="1"/>
    <x v="0"/>
    <x v="2"/>
    <x v="3"/>
    <s v="Yes"/>
  </r>
  <r>
    <n v="232"/>
    <m/>
    <m/>
    <m/>
    <m/>
    <m/>
    <m/>
    <m/>
    <m/>
    <m/>
    <m/>
    <m/>
    <m/>
    <m/>
    <m/>
    <n v="0"/>
    <e v="#DIV/0!"/>
    <m/>
    <n v="0"/>
    <n v="0"/>
    <n v="0"/>
    <n v="0"/>
    <n v="0"/>
    <n v="0"/>
    <n v="0"/>
    <n v="0"/>
    <n v="0"/>
    <n v="0"/>
    <n v="0"/>
    <n v="0"/>
    <n v="0"/>
    <m/>
    <m/>
    <n v="0"/>
    <n v="0"/>
    <s v="Correct"/>
    <x v="0"/>
    <n v="35"/>
    <x v="2"/>
    <x v="47"/>
    <x v="5"/>
    <x v="1"/>
    <s v="English"/>
    <x v="4"/>
    <x v="7"/>
    <x v="1"/>
    <x v="2"/>
    <x v="3"/>
    <s v="Yes"/>
  </r>
  <r>
    <n v="233"/>
    <m/>
    <s v="Cancer"/>
    <s v="Heart disease &amp; stroke"/>
    <m/>
    <m/>
    <m/>
    <m/>
    <m/>
    <m/>
    <m/>
    <m/>
    <m/>
    <m/>
    <m/>
    <n v="2"/>
    <n v="1.5"/>
    <m/>
    <n v="0"/>
    <n v="1"/>
    <n v="1"/>
    <n v="0"/>
    <n v="0"/>
    <n v="0"/>
    <n v="0"/>
    <n v="0"/>
    <n v="0"/>
    <n v="0"/>
    <n v="0"/>
    <n v="0"/>
    <n v="0"/>
    <m/>
    <m/>
    <n v="2"/>
    <n v="2"/>
    <s v="Correct"/>
    <x v="1"/>
    <n v="40"/>
    <x v="2"/>
    <x v="47"/>
    <x v="5"/>
    <x v="1"/>
    <s v="English, Other"/>
    <x v="0"/>
    <x v="7"/>
    <x v="0"/>
    <x v="2"/>
    <x v="3"/>
    <s v="Yes"/>
  </r>
  <r>
    <n v="234"/>
    <m/>
    <s v="Cancer"/>
    <m/>
    <m/>
    <m/>
    <m/>
    <m/>
    <m/>
    <m/>
    <m/>
    <m/>
    <m/>
    <m/>
    <m/>
    <n v="1"/>
    <n v="3"/>
    <m/>
    <n v="0"/>
    <n v="1"/>
    <n v="0"/>
    <n v="0"/>
    <n v="0"/>
    <n v="0"/>
    <n v="0"/>
    <n v="0"/>
    <n v="0"/>
    <n v="0"/>
    <n v="0"/>
    <n v="0"/>
    <n v="0"/>
    <m/>
    <m/>
    <n v="1"/>
    <n v="1"/>
    <s v="Correct"/>
    <x v="1"/>
    <n v="57"/>
    <x v="2"/>
    <x v="28"/>
    <x v="1"/>
    <x v="1"/>
    <s v="English"/>
    <x v="6"/>
    <x v="7"/>
    <x v="0"/>
    <x v="2"/>
    <x v="3"/>
    <s v="Yes"/>
  </r>
  <r>
    <n v="235"/>
    <m/>
    <s v="Cancer"/>
    <s v="Heart disease &amp; stroke"/>
    <m/>
    <m/>
    <m/>
    <m/>
    <m/>
    <m/>
    <m/>
    <s v="Drugs &amp; alcohol abuse"/>
    <m/>
    <m/>
    <m/>
    <n v="3"/>
    <n v="1"/>
    <m/>
    <n v="0"/>
    <n v="1"/>
    <n v="1"/>
    <n v="0"/>
    <n v="0"/>
    <n v="0"/>
    <n v="0"/>
    <n v="0"/>
    <n v="0"/>
    <n v="0"/>
    <n v="1"/>
    <n v="0"/>
    <n v="0"/>
    <m/>
    <m/>
    <n v="3"/>
    <n v="3"/>
    <s v="Correct"/>
    <x v="1"/>
    <n v="55"/>
    <x v="2"/>
    <x v="67"/>
    <x v="2"/>
    <x v="0"/>
    <m/>
    <x v="3"/>
    <x v="2"/>
    <x v="3"/>
    <x v="0"/>
    <x v="3"/>
    <m/>
  </r>
  <r>
    <n v="236"/>
    <m/>
    <s v="Cancer"/>
    <m/>
    <m/>
    <m/>
    <m/>
    <m/>
    <m/>
    <m/>
    <m/>
    <m/>
    <s v="Environmental hazards"/>
    <m/>
    <m/>
    <n v="2"/>
    <n v="1.5"/>
    <m/>
    <n v="0"/>
    <n v="1"/>
    <n v="0"/>
    <n v="0"/>
    <n v="0"/>
    <n v="0"/>
    <n v="0"/>
    <n v="0"/>
    <n v="0"/>
    <n v="0"/>
    <n v="0"/>
    <n v="1"/>
    <n v="0"/>
    <m/>
    <m/>
    <n v="2"/>
    <n v="2"/>
    <s v="Correct"/>
    <x v="1"/>
    <n v="52"/>
    <x v="2"/>
    <x v="68"/>
    <x v="5"/>
    <x v="1"/>
    <s v="English, Chinese"/>
    <x v="0"/>
    <x v="8"/>
    <x v="0"/>
    <x v="2"/>
    <x v="3"/>
    <s v="Yes"/>
  </r>
  <r>
    <n v="237"/>
    <m/>
    <s v="Cancer"/>
    <m/>
    <s v="Safety"/>
    <m/>
    <m/>
    <s v="Child health &amp; wellness"/>
    <s v="Women’s health &amp; wellness"/>
    <m/>
    <m/>
    <m/>
    <m/>
    <m/>
    <m/>
    <n v="4"/>
    <n v="0.75"/>
    <m/>
    <n v="0"/>
    <n v="0.75"/>
    <n v="0"/>
    <n v="0.75"/>
    <n v="0"/>
    <n v="0"/>
    <n v="0.75"/>
    <n v="0.75"/>
    <n v="0"/>
    <n v="0"/>
    <n v="0"/>
    <n v="0"/>
    <n v="0"/>
    <m/>
    <m/>
    <n v="3"/>
    <n v="4"/>
    <s v="Correct"/>
    <x v="0"/>
    <n v="37"/>
    <x v="0"/>
    <x v="3"/>
    <x v="2"/>
    <x v="2"/>
    <s v="English"/>
    <x v="5"/>
    <x v="7"/>
    <x v="0"/>
    <x v="2"/>
    <x v="3"/>
    <s v="Yes"/>
  </r>
  <r>
    <n v="238"/>
    <s v="Asthma/lung disease"/>
    <m/>
    <m/>
    <m/>
    <m/>
    <m/>
    <m/>
    <m/>
    <m/>
    <m/>
    <m/>
    <m/>
    <m/>
    <m/>
    <n v="1"/>
    <n v="3"/>
    <m/>
    <n v="1"/>
    <n v="0"/>
    <n v="0"/>
    <n v="0"/>
    <n v="0"/>
    <n v="0"/>
    <n v="0"/>
    <n v="0"/>
    <n v="0"/>
    <n v="0"/>
    <n v="0"/>
    <n v="0"/>
    <n v="0"/>
    <m/>
    <m/>
    <n v="1"/>
    <n v="1"/>
    <s v="Correct"/>
    <x v="1"/>
    <n v="26"/>
    <x v="2"/>
    <x v="53"/>
    <x v="1"/>
    <x v="1"/>
    <s v="English"/>
    <x v="5"/>
    <x v="7"/>
    <x v="0"/>
    <x v="2"/>
    <x v="3"/>
    <s v="Yes"/>
  </r>
  <r>
    <n v="239"/>
    <m/>
    <m/>
    <m/>
    <s v="Safety"/>
    <m/>
    <m/>
    <m/>
    <m/>
    <m/>
    <m/>
    <m/>
    <s v="Environmental hazards"/>
    <m/>
    <m/>
    <n v="2"/>
    <n v="1.5"/>
    <m/>
    <n v="0"/>
    <n v="0"/>
    <n v="0"/>
    <n v="1"/>
    <n v="0"/>
    <n v="0"/>
    <n v="0"/>
    <n v="0"/>
    <n v="0"/>
    <n v="0"/>
    <n v="0"/>
    <n v="1"/>
    <n v="0"/>
    <m/>
    <m/>
    <n v="2"/>
    <n v="2"/>
    <s v="Correct"/>
    <x v="0"/>
    <n v="27"/>
    <x v="2"/>
    <x v="43"/>
    <x v="2"/>
    <x v="1"/>
    <s v="English"/>
    <x v="5"/>
    <x v="7"/>
    <x v="0"/>
    <x v="2"/>
    <x v="3"/>
    <s v="Yes"/>
  </r>
  <r>
    <n v="240"/>
    <m/>
    <s v="Cancer"/>
    <m/>
    <m/>
    <m/>
    <m/>
    <m/>
    <m/>
    <m/>
    <m/>
    <m/>
    <s v="Environmental hazards"/>
    <m/>
    <m/>
    <n v="2"/>
    <n v="1.5"/>
    <m/>
    <n v="0"/>
    <n v="1"/>
    <n v="0"/>
    <n v="0"/>
    <n v="0"/>
    <n v="0"/>
    <n v="0"/>
    <n v="0"/>
    <n v="0"/>
    <n v="0"/>
    <n v="0"/>
    <n v="1"/>
    <n v="0"/>
    <m/>
    <m/>
    <n v="2"/>
    <n v="2"/>
    <s v="Correct"/>
    <x v="1"/>
    <m/>
    <x v="2"/>
    <x v="69"/>
    <x v="1"/>
    <x v="1"/>
    <s v="English"/>
    <x v="3"/>
    <x v="1"/>
    <x v="0"/>
    <x v="2"/>
    <x v="3"/>
    <s v="Yes"/>
  </r>
  <r>
    <n v="241"/>
    <m/>
    <m/>
    <m/>
    <m/>
    <m/>
    <m/>
    <m/>
    <m/>
    <m/>
    <m/>
    <m/>
    <m/>
    <s v="Obesity/weight loss issues"/>
    <m/>
    <n v="1"/>
    <n v="3"/>
    <m/>
    <n v="0"/>
    <n v="0"/>
    <n v="0"/>
    <n v="0"/>
    <n v="0"/>
    <n v="0"/>
    <n v="0"/>
    <n v="0"/>
    <n v="0"/>
    <n v="0"/>
    <n v="0"/>
    <n v="0"/>
    <n v="1"/>
    <m/>
    <m/>
    <n v="1"/>
    <n v="1"/>
    <s v="Correct"/>
    <x v="0"/>
    <n v="26"/>
    <x v="2"/>
    <x v="50"/>
    <x v="1"/>
    <x v="1"/>
    <s v="English"/>
    <x v="0"/>
    <x v="7"/>
    <x v="0"/>
    <x v="2"/>
    <x v="3"/>
    <s v="Yes"/>
  </r>
  <r>
    <n v="242"/>
    <s v="Asthma/lung disease"/>
    <m/>
    <m/>
    <m/>
    <m/>
    <m/>
    <s v="Child health &amp; wellness"/>
    <s v="Women’s health &amp; wellness"/>
    <m/>
    <m/>
    <m/>
    <m/>
    <m/>
    <m/>
    <n v="3"/>
    <n v="1"/>
    <m/>
    <n v="1"/>
    <n v="0"/>
    <n v="0"/>
    <n v="0"/>
    <n v="0"/>
    <n v="0"/>
    <n v="1"/>
    <n v="1"/>
    <n v="0"/>
    <n v="0"/>
    <n v="0"/>
    <n v="0"/>
    <n v="0"/>
    <m/>
    <m/>
    <n v="3"/>
    <n v="3"/>
    <s v="Correct"/>
    <x v="0"/>
    <n v="43"/>
    <x v="2"/>
    <x v="70"/>
    <x v="1"/>
    <x v="1"/>
    <s v="English"/>
    <x v="6"/>
    <x v="1"/>
    <x v="0"/>
    <x v="2"/>
    <x v="3"/>
    <s v="Yes"/>
  </r>
  <r>
    <n v="243"/>
    <m/>
    <m/>
    <m/>
    <s v="Safety"/>
    <m/>
    <m/>
    <s v="Child health &amp; wellness"/>
    <s v="Women’s health &amp; wellness"/>
    <m/>
    <m/>
    <m/>
    <m/>
    <m/>
    <m/>
    <n v="3"/>
    <n v="1"/>
    <m/>
    <n v="0"/>
    <n v="0"/>
    <n v="0"/>
    <n v="1"/>
    <n v="0"/>
    <n v="0"/>
    <n v="1"/>
    <n v="1"/>
    <n v="0"/>
    <n v="0"/>
    <n v="0"/>
    <n v="0"/>
    <n v="0"/>
    <m/>
    <m/>
    <n v="3"/>
    <n v="3"/>
    <s v="Correct"/>
    <x v="0"/>
    <n v="37"/>
    <x v="2"/>
    <x v="71"/>
    <x v="1"/>
    <x v="1"/>
    <s v="English"/>
    <x v="6"/>
    <x v="1"/>
    <x v="0"/>
    <x v="2"/>
    <x v="3"/>
    <s v="Yes"/>
  </r>
  <r>
    <n v="244"/>
    <m/>
    <m/>
    <s v="Heart disease &amp; stroke"/>
    <m/>
    <m/>
    <m/>
    <s v="Child health &amp; wellness"/>
    <m/>
    <s v="Diabetes"/>
    <m/>
    <m/>
    <m/>
    <m/>
    <m/>
    <n v="3"/>
    <n v="1"/>
    <m/>
    <n v="0"/>
    <n v="0"/>
    <n v="1"/>
    <n v="0"/>
    <n v="0"/>
    <n v="0"/>
    <n v="1"/>
    <n v="0"/>
    <n v="1"/>
    <n v="0"/>
    <n v="0"/>
    <n v="0"/>
    <n v="0"/>
    <m/>
    <m/>
    <n v="3"/>
    <n v="3"/>
    <s v="Correct"/>
    <x v="1"/>
    <n v="48"/>
    <x v="2"/>
    <x v="72"/>
    <x v="1"/>
    <x v="1"/>
    <s v="English"/>
    <x v="5"/>
    <x v="8"/>
    <x v="6"/>
    <x v="2"/>
    <x v="3"/>
    <s v="Yes"/>
  </r>
  <r>
    <n v="245"/>
    <m/>
    <s v="Cancer"/>
    <s v="Heart disease &amp; stroke"/>
    <m/>
    <m/>
    <m/>
    <m/>
    <s v="Women’s health &amp; wellness"/>
    <m/>
    <m/>
    <m/>
    <m/>
    <m/>
    <m/>
    <n v="3"/>
    <n v="1"/>
    <m/>
    <n v="0"/>
    <n v="1"/>
    <n v="1"/>
    <n v="0"/>
    <n v="0"/>
    <n v="0"/>
    <n v="0"/>
    <n v="1"/>
    <n v="0"/>
    <n v="0"/>
    <n v="0"/>
    <n v="0"/>
    <n v="0"/>
    <m/>
    <m/>
    <n v="3"/>
    <n v="3"/>
    <s v="Correct"/>
    <x v="0"/>
    <n v="38"/>
    <x v="2"/>
    <x v="54"/>
    <x v="1"/>
    <x v="1"/>
    <s v="English"/>
    <x v="6"/>
    <x v="1"/>
    <x v="6"/>
    <x v="2"/>
    <x v="3"/>
    <s v="Yes"/>
  </r>
  <r>
    <n v="246"/>
    <m/>
    <s v="Cancer"/>
    <m/>
    <m/>
    <m/>
    <m/>
    <m/>
    <s v="Women’s health &amp; wellness"/>
    <m/>
    <m/>
    <m/>
    <m/>
    <m/>
    <m/>
    <n v="2"/>
    <n v="1.5"/>
    <m/>
    <n v="0"/>
    <n v="1"/>
    <n v="0"/>
    <n v="0"/>
    <n v="0"/>
    <n v="0"/>
    <n v="0"/>
    <n v="1"/>
    <n v="0"/>
    <n v="0"/>
    <n v="0"/>
    <n v="0"/>
    <n v="0"/>
    <m/>
    <m/>
    <n v="2"/>
    <n v="2"/>
    <s v="Correct"/>
    <x v="0"/>
    <n v="18"/>
    <x v="2"/>
    <x v="68"/>
    <x v="1"/>
    <x v="1"/>
    <s v="English"/>
    <x v="3"/>
    <x v="4"/>
    <x v="5"/>
    <x v="2"/>
    <x v="3"/>
    <s v="Yes"/>
  </r>
  <r>
    <n v="247"/>
    <m/>
    <m/>
    <m/>
    <m/>
    <m/>
    <m/>
    <m/>
    <s v="Women’s health &amp; wellness"/>
    <m/>
    <m/>
    <m/>
    <m/>
    <m/>
    <m/>
    <n v="1"/>
    <n v="3"/>
    <m/>
    <n v="0"/>
    <n v="0"/>
    <n v="0"/>
    <n v="0"/>
    <n v="0"/>
    <n v="0"/>
    <n v="0"/>
    <n v="1"/>
    <n v="0"/>
    <n v="0"/>
    <n v="0"/>
    <n v="0"/>
    <n v="0"/>
    <m/>
    <m/>
    <n v="1"/>
    <n v="1"/>
    <s v="Correct"/>
    <x v="0"/>
    <n v="55"/>
    <x v="2"/>
    <x v="58"/>
    <x v="1"/>
    <x v="1"/>
    <s v="English"/>
    <x v="6"/>
    <x v="7"/>
    <x v="0"/>
    <x v="2"/>
    <x v="3"/>
    <s v="Yes"/>
  </r>
  <r>
    <n v="248"/>
    <m/>
    <s v="Cancer"/>
    <m/>
    <m/>
    <m/>
    <m/>
    <m/>
    <s v="Women’s health &amp; wellness"/>
    <m/>
    <m/>
    <m/>
    <m/>
    <s v="Obesity/weight loss issues"/>
    <m/>
    <n v="3"/>
    <n v="1"/>
    <m/>
    <n v="0"/>
    <n v="1"/>
    <n v="0"/>
    <n v="0"/>
    <n v="0"/>
    <n v="0"/>
    <n v="0"/>
    <n v="1"/>
    <n v="0"/>
    <n v="0"/>
    <n v="0"/>
    <n v="0"/>
    <n v="1"/>
    <m/>
    <m/>
    <n v="3"/>
    <n v="3"/>
    <s v="Correct"/>
    <x v="0"/>
    <n v="59"/>
    <x v="2"/>
    <x v="68"/>
    <x v="1"/>
    <x v="1"/>
    <s v="English"/>
    <x v="6"/>
    <x v="7"/>
    <x v="0"/>
    <x v="2"/>
    <x v="3"/>
    <s v="Yes"/>
  </r>
  <r>
    <n v="249"/>
    <m/>
    <s v="Cancer"/>
    <m/>
    <m/>
    <m/>
    <m/>
    <m/>
    <s v="Women’s health &amp; wellness"/>
    <m/>
    <m/>
    <s v="Drugs &amp; alcohol abuse"/>
    <m/>
    <m/>
    <m/>
    <n v="3"/>
    <n v="1"/>
    <m/>
    <n v="0"/>
    <n v="1"/>
    <n v="0"/>
    <n v="0"/>
    <n v="0"/>
    <n v="0"/>
    <n v="0"/>
    <n v="1"/>
    <n v="0"/>
    <n v="0"/>
    <n v="1"/>
    <n v="0"/>
    <n v="0"/>
    <m/>
    <m/>
    <n v="3"/>
    <n v="3"/>
    <s v="Correct"/>
    <x v="0"/>
    <n v="18"/>
    <x v="2"/>
    <x v="68"/>
    <x v="1"/>
    <x v="1"/>
    <s v="English"/>
    <x v="3"/>
    <x v="4"/>
    <x v="5"/>
    <x v="2"/>
    <x v="3"/>
    <s v="Yes"/>
  </r>
  <r>
    <n v="250"/>
    <m/>
    <m/>
    <m/>
    <m/>
    <m/>
    <m/>
    <m/>
    <s v="Women’s health &amp; wellness"/>
    <m/>
    <s v="Mental health depression/suicide"/>
    <m/>
    <m/>
    <s v="Obesity/weight loss issues"/>
    <m/>
    <n v="3"/>
    <n v="1"/>
    <m/>
    <n v="0"/>
    <n v="0"/>
    <n v="0"/>
    <n v="0"/>
    <n v="0"/>
    <n v="0"/>
    <n v="0"/>
    <n v="1"/>
    <n v="0"/>
    <n v="1"/>
    <n v="0"/>
    <n v="0"/>
    <n v="1"/>
    <m/>
    <m/>
    <n v="3"/>
    <n v="3"/>
    <s v="Correct"/>
    <x v="0"/>
    <n v="25"/>
    <x v="2"/>
    <x v="54"/>
    <x v="1"/>
    <x v="1"/>
    <s v="English"/>
    <x v="6"/>
    <x v="7"/>
    <x v="0"/>
    <x v="2"/>
    <x v="3"/>
    <s v="Yes"/>
  </r>
  <r>
    <n v="251"/>
    <m/>
    <m/>
    <m/>
    <m/>
    <m/>
    <m/>
    <m/>
    <m/>
    <m/>
    <m/>
    <m/>
    <m/>
    <s v="Obesity/weight loss issues"/>
    <m/>
    <n v="1"/>
    <n v="3"/>
    <m/>
    <n v="0"/>
    <n v="0"/>
    <n v="0"/>
    <n v="0"/>
    <n v="0"/>
    <n v="0"/>
    <n v="0"/>
    <n v="0"/>
    <n v="0"/>
    <n v="0"/>
    <n v="0"/>
    <n v="0"/>
    <n v="1"/>
    <m/>
    <m/>
    <n v="1"/>
    <n v="1"/>
    <s v="Correct"/>
    <x v="1"/>
    <n v="49"/>
    <x v="2"/>
    <x v="71"/>
    <x v="1"/>
    <x v="1"/>
    <s v="English"/>
    <x v="6"/>
    <x v="8"/>
    <x v="6"/>
    <x v="2"/>
    <x v="3"/>
    <s v="Yes"/>
  </r>
  <r>
    <n v="252"/>
    <m/>
    <m/>
    <m/>
    <m/>
    <m/>
    <m/>
    <s v="Child health &amp; wellness"/>
    <m/>
    <m/>
    <m/>
    <m/>
    <m/>
    <m/>
    <m/>
    <n v="1"/>
    <n v="3"/>
    <m/>
    <n v="0"/>
    <n v="0"/>
    <n v="0"/>
    <n v="0"/>
    <n v="0"/>
    <n v="0"/>
    <n v="1"/>
    <n v="0"/>
    <n v="0"/>
    <n v="0"/>
    <n v="0"/>
    <n v="0"/>
    <n v="0"/>
    <m/>
    <m/>
    <n v="1"/>
    <n v="1"/>
    <s v="Correct"/>
    <x v="1"/>
    <n v="41"/>
    <x v="0"/>
    <x v="73"/>
    <x v="2"/>
    <x v="2"/>
    <s v="English"/>
    <x v="6"/>
    <x v="8"/>
    <x v="0"/>
    <x v="2"/>
    <x v="3"/>
    <s v="Yes"/>
  </r>
  <r>
    <n v="253"/>
    <s v="Asthma/lung disease"/>
    <s v="Cancer"/>
    <m/>
    <m/>
    <m/>
    <m/>
    <s v="Child health &amp; wellness"/>
    <m/>
    <m/>
    <m/>
    <m/>
    <m/>
    <m/>
    <m/>
    <n v="3"/>
    <n v="1"/>
    <m/>
    <n v="1"/>
    <n v="1"/>
    <n v="0"/>
    <n v="0"/>
    <n v="0"/>
    <n v="0"/>
    <n v="1"/>
    <n v="0"/>
    <n v="0"/>
    <n v="0"/>
    <n v="0"/>
    <n v="0"/>
    <n v="0"/>
    <m/>
    <m/>
    <n v="3"/>
    <n v="3"/>
    <s v="Correct"/>
    <x v="0"/>
    <n v="34"/>
    <x v="2"/>
    <x v="74"/>
    <x v="1"/>
    <x v="0"/>
    <s v="English"/>
    <x v="5"/>
    <x v="6"/>
    <x v="0"/>
    <x v="2"/>
    <x v="3"/>
    <s v="Yes"/>
  </r>
  <r>
    <n v="254"/>
    <m/>
    <m/>
    <m/>
    <m/>
    <m/>
    <m/>
    <m/>
    <m/>
    <s v="Diabetes"/>
    <s v="Mental health depression/suicide"/>
    <m/>
    <m/>
    <m/>
    <m/>
    <n v="2"/>
    <n v="1.5"/>
    <m/>
    <n v="0"/>
    <n v="0"/>
    <n v="0"/>
    <n v="0"/>
    <n v="0"/>
    <n v="0"/>
    <n v="0"/>
    <n v="0"/>
    <n v="1"/>
    <n v="1"/>
    <n v="0"/>
    <n v="0"/>
    <n v="0"/>
    <m/>
    <m/>
    <n v="2"/>
    <n v="2"/>
    <s v="Correct"/>
    <x v="0"/>
    <n v="70"/>
    <x v="2"/>
    <x v="75"/>
    <x v="1"/>
    <x v="1"/>
    <s v="English"/>
    <x v="3"/>
    <x v="0"/>
    <x v="0"/>
    <x v="0"/>
    <x v="3"/>
    <m/>
  </r>
  <r>
    <n v="255"/>
    <m/>
    <m/>
    <m/>
    <m/>
    <m/>
    <m/>
    <m/>
    <m/>
    <m/>
    <m/>
    <m/>
    <m/>
    <m/>
    <m/>
    <n v="0"/>
    <e v="#DIV/0!"/>
    <m/>
    <n v="0"/>
    <n v="0"/>
    <n v="0"/>
    <n v="0"/>
    <n v="0"/>
    <n v="0"/>
    <n v="0"/>
    <n v="0"/>
    <n v="0"/>
    <n v="0"/>
    <n v="0"/>
    <n v="0"/>
    <n v="0"/>
    <m/>
    <m/>
    <n v="0"/>
    <n v="0"/>
    <s v="Correct"/>
    <x v="1"/>
    <n v="47"/>
    <x v="2"/>
    <x v="54"/>
    <x v="1"/>
    <x v="1"/>
    <s v="English"/>
    <x v="3"/>
    <x v="7"/>
    <x v="0"/>
    <x v="2"/>
    <x v="3"/>
    <s v="Yes"/>
  </r>
  <r>
    <n v="256"/>
    <m/>
    <s v="Cancer"/>
    <s v="Heart disease &amp; stroke"/>
    <m/>
    <m/>
    <m/>
    <m/>
    <m/>
    <m/>
    <m/>
    <m/>
    <m/>
    <m/>
    <m/>
    <n v="2"/>
    <n v="1.5"/>
    <m/>
    <n v="0"/>
    <n v="1"/>
    <n v="1"/>
    <n v="0"/>
    <n v="0"/>
    <n v="0"/>
    <n v="0"/>
    <n v="0"/>
    <n v="0"/>
    <n v="0"/>
    <n v="0"/>
    <n v="0"/>
    <n v="0"/>
    <m/>
    <m/>
    <n v="2"/>
    <n v="2"/>
    <s v="Correct"/>
    <x v="1"/>
    <n v="43"/>
    <x v="2"/>
    <x v="28"/>
    <x v="1"/>
    <x v="1"/>
    <s v="Italian"/>
    <x v="0"/>
    <x v="6"/>
    <x v="0"/>
    <x v="2"/>
    <x v="3"/>
    <s v="Yes"/>
  </r>
  <r>
    <n v="257"/>
    <m/>
    <m/>
    <m/>
    <m/>
    <m/>
    <m/>
    <m/>
    <m/>
    <s v="Diabetes"/>
    <m/>
    <m/>
    <m/>
    <s v="Obesity/weight loss issues"/>
    <m/>
    <n v="2"/>
    <n v="1.5"/>
    <m/>
    <n v="0"/>
    <n v="0"/>
    <n v="0"/>
    <n v="0"/>
    <n v="0"/>
    <n v="0"/>
    <n v="0"/>
    <n v="0"/>
    <n v="1"/>
    <n v="0"/>
    <n v="0"/>
    <n v="0"/>
    <n v="1"/>
    <m/>
    <m/>
    <n v="2"/>
    <n v="2"/>
    <s v="Correct"/>
    <x v="0"/>
    <n v="53"/>
    <x v="2"/>
    <x v="58"/>
    <x v="1"/>
    <x v="2"/>
    <s v="English, Spanish"/>
    <x v="6"/>
    <x v="0"/>
    <x v="0"/>
    <x v="2"/>
    <x v="3"/>
    <s v="Yes"/>
  </r>
  <r>
    <n v="258"/>
    <m/>
    <s v="Cancer"/>
    <s v="Heart disease &amp; stroke"/>
    <m/>
    <m/>
    <m/>
    <m/>
    <m/>
    <m/>
    <m/>
    <m/>
    <m/>
    <m/>
    <m/>
    <n v="2"/>
    <n v="1.5"/>
    <m/>
    <n v="0"/>
    <n v="1"/>
    <n v="1"/>
    <n v="0"/>
    <n v="0"/>
    <n v="0"/>
    <n v="0"/>
    <n v="0"/>
    <n v="0"/>
    <n v="0"/>
    <n v="0"/>
    <n v="0"/>
    <n v="0"/>
    <m/>
    <m/>
    <n v="2"/>
    <n v="2"/>
    <s v="Correct"/>
    <x v="1"/>
    <n v="58"/>
    <x v="2"/>
    <x v="68"/>
    <x v="1"/>
    <x v="1"/>
    <s v="English"/>
    <x v="3"/>
    <x v="0"/>
    <x v="0"/>
    <x v="2"/>
    <x v="3"/>
    <s v="Yes"/>
  </r>
  <r>
    <n v="259"/>
    <m/>
    <m/>
    <m/>
    <m/>
    <m/>
    <m/>
    <m/>
    <m/>
    <s v="Diabetes"/>
    <m/>
    <s v="Drugs &amp; alcohol abuse"/>
    <m/>
    <m/>
    <m/>
    <n v="2"/>
    <n v="1.5"/>
    <m/>
    <n v="0"/>
    <n v="0"/>
    <n v="0"/>
    <n v="0"/>
    <n v="0"/>
    <n v="0"/>
    <n v="0"/>
    <n v="0"/>
    <n v="1"/>
    <n v="0"/>
    <n v="1"/>
    <n v="0"/>
    <n v="0"/>
    <m/>
    <m/>
    <n v="2"/>
    <n v="2"/>
    <s v="Correct"/>
    <x v="0"/>
    <n v="36"/>
    <x v="2"/>
    <x v="46"/>
    <x v="1"/>
    <x v="1"/>
    <s v="English, Spanish"/>
    <x v="5"/>
    <x v="7"/>
    <x v="0"/>
    <x v="2"/>
    <x v="3"/>
    <s v="Yes"/>
  </r>
  <r>
    <n v="260"/>
    <m/>
    <m/>
    <m/>
    <s v="Safety"/>
    <m/>
    <s v="Vaccine preventable diseases"/>
    <m/>
    <m/>
    <m/>
    <m/>
    <m/>
    <s v="Environmental hazards"/>
    <m/>
    <m/>
    <n v="3"/>
    <n v="1"/>
    <m/>
    <n v="0"/>
    <n v="0"/>
    <n v="0"/>
    <n v="1"/>
    <n v="0"/>
    <n v="1"/>
    <n v="0"/>
    <n v="0"/>
    <n v="0"/>
    <n v="0"/>
    <n v="0"/>
    <n v="1"/>
    <n v="0"/>
    <m/>
    <m/>
    <n v="3"/>
    <n v="3"/>
    <s v="Correct"/>
    <x v="0"/>
    <n v="74"/>
    <x v="2"/>
    <x v="76"/>
    <x v="1"/>
    <x v="1"/>
    <s v="English"/>
    <x v="6"/>
    <x v="7"/>
    <x v="2"/>
    <x v="2"/>
    <x v="3"/>
    <s v="Yes"/>
  </r>
  <r>
    <n v="261"/>
    <m/>
    <m/>
    <m/>
    <s v="Safety"/>
    <m/>
    <m/>
    <m/>
    <m/>
    <m/>
    <m/>
    <m/>
    <m/>
    <m/>
    <m/>
    <n v="1"/>
    <n v="3"/>
    <m/>
    <n v="0"/>
    <n v="0"/>
    <n v="0"/>
    <n v="1"/>
    <n v="0"/>
    <n v="0"/>
    <n v="0"/>
    <n v="0"/>
    <n v="0"/>
    <n v="0"/>
    <n v="0"/>
    <n v="0"/>
    <n v="0"/>
    <m/>
    <m/>
    <n v="1"/>
    <n v="1"/>
    <s v="Correct"/>
    <x v="1"/>
    <n v="29"/>
    <x v="2"/>
    <x v="43"/>
    <x v="1"/>
    <x v="1"/>
    <s v="English"/>
    <x v="6"/>
    <x v="1"/>
    <x v="0"/>
    <x v="2"/>
    <x v="3"/>
    <s v="Yes"/>
  </r>
  <r>
    <n v="262"/>
    <m/>
    <m/>
    <m/>
    <m/>
    <m/>
    <m/>
    <m/>
    <m/>
    <m/>
    <m/>
    <m/>
    <m/>
    <m/>
    <m/>
    <n v="0"/>
    <e v="#DIV/0!"/>
    <m/>
    <n v="0"/>
    <n v="0"/>
    <n v="0"/>
    <n v="0"/>
    <n v="0"/>
    <n v="0"/>
    <n v="0"/>
    <n v="0"/>
    <n v="0"/>
    <n v="0"/>
    <n v="0"/>
    <n v="0"/>
    <n v="0"/>
    <m/>
    <m/>
    <n v="0"/>
    <n v="0"/>
    <s v="Correct"/>
    <x v="1"/>
    <n v="28"/>
    <x v="0"/>
    <x v="7"/>
    <x v="1"/>
    <x v="1"/>
    <s v="English"/>
    <x v="6"/>
    <x v="1"/>
    <x v="0"/>
    <x v="2"/>
    <x v="3"/>
    <s v="Yes"/>
  </r>
  <r>
    <n v="263"/>
    <m/>
    <m/>
    <m/>
    <m/>
    <m/>
    <m/>
    <m/>
    <m/>
    <s v="Diabetes"/>
    <m/>
    <s v="Drugs &amp; alcohol abuse"/>
    <m/>
    <s v="Obesity/weight loss issues"/>
    <m/>
    <n v="3"/>
    <n v="1"/>
    <m/>
    <n v="0"/>
    <n v="0"/>
    <n v="0"/>
    <n v="0"/>
    <n v="0"/>
    <n v="0"/>
    <n v="0"/>
    <n v="0"/>
    <n v="1"/>
    <n v="0"/>
    <n v="1"/>
    <n v="0"/>
    <n v="1"/>
    <m/>
    <m/>
    <n v="3"/>
    <n v="3"/>
    <s v="Correct"/>
    <x v="0"/>
    <n v="29"/>
    <x v="1"/>
    <x v="77"/>
    <x v="5"/>
    <x v="1"/>
    <s v="English, Korean"/>
    <x v="5"/>
    <x v="7"/>
    <x v="0"/>
    <x v="2"/>
    <x v="3"/>
    <s v="Yes"/>
  </r>
  <r>
    <n v="264"/>
    <m/>
    <m/>
    <m/>
    <s v="Safety"/>
    <m/>
    <m/>
    <m/>
    <s v="Women’s health &amp; wellness"/>
    <m/>
    <m/>
    <m/>
    <s v="Environmental hazards"/>
    <m/>
    <m/>
    <n v="3"/>
    <n v="1"/>
    <m/>
    <n v="0"/>
    <n v="0"/>
    <n v="0"/>
    <n v="1"/>
    <n v="0"/>
    <n v="0"/>
    <n v="0"/>
    <n v="1"/>
    <n v="0"/>
    <n v="0"/>
    <n v="0"/>
    <n v="1"/>
    <n v="0"/>
    <m/>
    <m/>
    <n v="3"/>
    <n v="3"/>
    <s v="Correct"/>
    <x v="0"/>
    <n v="29"/>
    <x v="2"/>
    <x v="78"/>
    <x v="1"/>
    <x v="1"/>
    <s v="English"/>
    <x v="5"/>
    <x v="1"/>
    <x v="0"/>
    <x v="2"/>
    <x v="3"/>
    <s v="Yes"/>
  </r>
  <r>
    <n v="265"/>
    <m/>
    <m/>
    <m/>
    <s v="Safety"/>
    <m/>
    <m/>
    <s v="Child health &amp; wellness"/>
    <s v="Women’s health &amp; wellness"/>
    <m/>
    <m/>
    <m/>
    <m/>
    <m/>
    <m/>
    <n v="3"/>
    <n v="1"/>
    <m/>
    <n v="0"/>
    <n v="0"/>
    <n v="0"/>
    <n v="1"/>
    <n v="0"/>
    <n v="0"/>
    <n v="1"/>
    <n v="1"/>
    <n v="0"/>
    <n v="0"/>
    <n v="0"/>
    <n v="0"/>
    <n v="0"/>
    <m/>
    <m/>
    <n v="3"/>
    <n v="3"/>
    <s v="Correct"/>
    <x v="0"/>
    <n v="35"/>
    <x v="2"/>
    <x v="79"/>
    <x v="1"/>
    <x v="1"/>
    <s v="English"/>
    <x v="6"/>
    <x v="7"/>
    <x v="0"/>
    <x v="2"/>
    <x v="3"/>
    <s v="Yes"/>
  </r>
  <r>
    <n v="266"/>
    <m/>
    <m/>
    <s v="Heart disease &amp; stroke"/>
    <m/>
    <m/>
    <m/>
    <m/>
    <m/>
    <m/>
    <s v="Mental health depression/suicide"/>
    <m/>
    <m/>
    <s v="Obesity/weight loss issues"/>
    <m/>
    <n v="3"/>
    <n v="1"/>
    <m/>
    <n v="0"/>
    <n v="0"/>
    <n v="1"/>
    <n v="0"/>
    <n v="0"/>
    <n v="0"/>
    <n v="0"/>
    <n v="0"/>
    <n v="0"/>
    <n v="1"/>
    <n v="0"/>
    <n v="0"/>
    <n v="1"/>
    <m/>
    <m/>
    <n v="3"/>
    <n v="3"/>
    <s v="Correct"/>
    <x v="1"/>
    <n v="29"/>
    <x v="0"/>
    <x v="80"/>
    <x v="1"/>
    <x v="1"/>
    <s v="English"/>
    <x v="0"/>
    <x v="1"/>
    <x v="0"/>
    <x v="2"/>
    <x v="3"/>
    <s v="Yes"/>
  </r>
  <r>
    <n v="267"/>
    <m/>
    <s v="Cancer"/>
    <m/>
    <m/>
    <m/>
    <m/>
    <m/>
    <s v="Women’s health &amp; wellness"/>
    <s v="Diabetes"/>
    <m/>
    <m/>
    <m/>
    <m/>
    <m/>
    <n v="3"/>
    <n v="1"/>
    <m/>
    <n v="0"/>
    <n v="1"/>
    <n v="0"/>
    <n v="0"/>
    <n v="0"/>
    <n v="0"/>
    <n v="0"/>
    <n v="1"/>
    <n v="1"/>
    <n v="0"/>
    <n v="0"/>
    <n v="0"/>
    <n v="0"/>
    <m/>
    <m/>
    <n v="3"/>
    <n v="3"/>
    <s v="Correct"/>
    <x v="0"/>
    <n v="53"/>
    <x v="1"/>
    <x v="81"/>
    <x v="2"/>
    <x v="2"/>
    <s v="English, Spanish"/>
    <x v="5"/>
    <x v="1"/>
    <x v="0"/>
    <x v="2"/>
    <x v="3"/>
    <s v="Yes"/>
  </r>
  <r>
    <n v="268"/>
    <m/>
    <m/>
    <s v="Heart disease &amp; stroke"/>
    <m/>
    <s v="HIV/AIDS &amp; Sexually Transmitted Diseases (STDs)"/>
    <m/>
    <m/>
    <m/>
    <m/>
    <m/>
    <m/>
    <m/>
    <s v="Obesity/weight loss issues"/>
    <m/>
    <n v="3"/>
    <n v="1"/>
    <m/>
    <n v="0"/>
    <n v="0"/>
    <n v="1"/>
    <n v="0"/>
    <n v="1"/>
    <n v="0"/>
    <n v="0"/>
    <n v="0"/>
    <n v="0"/>
    <n v="0"/>
    <n v="0"/>
    <n v="0"/>
    <n v="1"/>
    <m/>
    <m/>
    <n v="3"/>
    <n v="3"/>
    <s v="Correct"/>
    <x v="0"/>
    <n v="37"/>
    <x v="2"/>
    <x v="82"/>
    <x v="1"/>
    <x v="2"/>
    <s v="English"/>
    <x v="2"/>
    <x v="7"/>
    <x v="0"/>
    <x v="2"/>
    <x v="3"/>
    <s v="Yes"/>
  </r>
  <r>
    <n v="269"/>
    <s v="Asthma/lung disease"/>
    <s v="Cancer"/>
    <s v="Heart disease &amp; stroke"/>
    <m/>
    <m/>
    <m/>
    <m/>
    <m/>
    <m/>
    <m/>
    <m/>
    <m/>
    <m/>
    <m/>
    <n v="3"/>
    <n v="1"/>
    <m/>
    <n v="1"/>
    <n v="1"/>
    <n v="1"/>
    <n v="0"/>
    <n v="0"/>
    <n v="0"/>
    <n v="0"/>
    <n v="0"/>
    <n v="0"/>
    <n v="0"/>
    <n v="0"/>
    <n v="0"/>
    <n v="0"/>
    <m/>
    <m/>
    <n v="3"/>
    <n v="3"/>
    <s v="Correct"/>
    <x v="0"/>
    <n v="44"/>
    <x v="2"/>
    <x v="58"/>
    <x v="5"/>
    <x v="1"/>
    <s v="English"/>
    <x v="6"/>
    <x v="1"/>
    <x v="0"/>
    <x v="2"/>
    <x v="3"/>
    <s v="Yes"/>
  </r>
  <r>
    <n v="270"/>
    <m/>
    <s v="Cancer"/>
    <s v="Heart disease &amp; stroke"/>
    <m/>
    <m/>
    <m/>
    <m/>
    <m/>
    <m/>
    <m/>
    <m/>
    <m/>
    <m/>
    <m/>
    <n v="2"/>
    <n v="1.5"/>
    <m/>
    <n v="0"/>
    <n v="1"/>
    <n v="1"/>
    <n v="0"/>
    <n v="0"/>
    <n v="0"/>
    <n v="0"/>
    <n v="0"/>
    <n v="0"/>
    <n v="0"/>
    <n v="0"/>
    <n v="0"/>
    <n v="0"/>
    <m/>
    <m/>
    <n v="2"/>
    <n v="2"/>
    <s v="Correct"/>
    <x v="0"/>
    <n v="18"/>
    <x v="2"/>
    <x v="58"/>
    <x v="1"/>
    <x v="1"/>
    <s v="English"/>
    <x v="0"/>
    <x v="3"/>
    <x v="5"/>
    <x v="2"/>
    <x v="3"/>
    <s v="Yes"/>
  </r>
  <r>
    <n v="271"/>
    <m/>
    <m/>
    <s v="Heart disease &amp; stroke"/>
    <m/>
    <m/>
    <m/>
    <m/>
    <m/>
    <s v="Diabetes"/>
    <m/>
    <m/>
    <m/>
    <m/>
    <m/>
    <n v="2"/>
    <n v="1.5"/>
    <m/>
    <n v="0"/>
    <n v="0"/>
    <n v="1"/>
    <n v="0"/>
    <n v="0"/>
    <n v="0"/>
    <n v="0"/>
    <n v="0"/>
    <n v="1"/>
    <n v="0"/>
    <n v="0"/>
    <n v="0"/>
    <n v="0"/>
    <m/>
    <m/>
    <n v="2"/>
    <n v="2"/>
    <s v="Correct"/>
    <x v="1"/>
    <n v="48"/>
    <x v="2"/>
    <x v="54"/>
    <x v="1"/>
    <x v="1"/>
    <s v="English"/>
    <x v="2"/>
    <x v="0"/>
    <x v="1"/>
    <x v="2"/>
    <x v="4"/>
    <s v="Yes"/>
  </r>
  <r>
    <n v="272"/>
    <m/>
    <m/>
    <m/>
    <m/>
    <m/>
    <m/>
    <m/>
    <m/>
    <m/>
    <m/>
    <s v="Drugs &amp; alcohol abuse"/>
    <m/>
    <m/>
    <m/>
    <n v="1"/>
    <n v="3"/>
    <m/>
    <n v="0"/>
    <n v="0"/>
    <n v="0"/>
    <n v="0"/>
    <n v="0"/>
    <n v="0"/>
    <n v="0"/>
    <n v="0"/>
    <n v="0"/>
    <n v="0"/>
    <n v="1"/>
    <n v="0"/>
    <n v="0"/>
    <m/>
    <m/>
    <n v="1"/>
    <n v="1"/>
    <s v="Correct"/>
    <x v="1"/>
    <n v="24"/>
    <x v="2"/>
    <x v="65"/>
    <x v="1"/>
    <x v="1"/>
    <s v="English"/>
    <x v="3"/>
    <x v="4"/>
    <x v="0"/>
    <x v="2"/>
    <x v="0"/>
    <s v="Yes"/>
  </r>
  <r>
    <n v="273"/>
    <m/>
    <m/>
    <m/>
    <m/>
    <m/>
    <m/>
    <m/>
    <m/>
    <m/>
    <m/>
    <m/>
    <m/>
    <m/>
    <m/>
    <n v="0"/>
    <e v="#DIV/0!"/>
    <m/>
    <n v="0"/>
    <n v="0"/>
    <n v="0"/>
    <n v="0"/>
    <n v="0"/>
    <n v="0"/>
    <n v="0"/>
    <n v="0"/>
    <n v="0"/>
    <n v="0"/>
    <n v="0"/>
    <n v="0"/>
    <n v="0"/>
    <m/>
    <m/>
    <n v="0"/>
    <n v="0"/>
    <s v="Correct"/>
    <x v="0"/>
    <n v="42"/>
    <x v="2"/>
    <x v="72"/>
    <x v="1"/>
    <x v="1"/>
    <s v="English"/>
    <x v="3"/>
    <x v="0"/>
    <x v="1"/>
    <x v="2"/>
    <x v="4"/>
    <s v="Yes"/>
  </r>
  <r>
    <n v="274"/>
    <m/>
    <m/>
    <m/>
    <m/>
    <m/>
    <m/>
    <m/>
    <m/>
    <m/>
    <m/>
    <s v="Drugs &amp; alcohol abuse"/>
    <m/>
    <m/>
    <m/>
    <n v="1"/>
    <n v="3"/>
    <m/>
    <n v="0"/>
    <n v="0"/>
    <n v="0"/>
    <n v="0"/>
    <n v="0"/>
    <n v="0"/>
    <n v="0"/>
    <n v="0"/>
    <n v="0"/>
    <n v="0"/>
    <n v="1"/>
    <n v="0"/>
    <n v="0"/>
    <m/>
    <m/>
    <n v="1"/>
    <n v="1"/>
    <s v="Correct"/>
    <x v="0"/>
    <n v="48"/>
    <x v="2"/>
    <x v="54"/>
    <x v="1"/>
    <x v="1"/>
    <s v="English"/>
    <x v="5"/>
    <x v="7"/>
    <x v="0"/>
    <x v="2"/>
    <x v="0"/>
    <s v="Yes"/>
  </r>
  <r>
    <n v="275"/>
    <m/>
    <s v="Cancer"/>
    <m/>
    <s v="Safety"/>
    <m/>
    <m/>
    <m/>
    <m/>
    <m/>
    <m/>
    <m/>
    <m/>
    <m/>
    <m/>
    <n v="2"/>
    <n v="1.5"/>
    <m/>
    <n v="0"/>
    <n v="1"/>
    <n v="0"/>
    <n v="1"/>
    <n v="0"/>
    <n v="0"/>
    <n v="0"/>
    <n v="0"/>
    <n v="0"/>
    <n v="0"/>
    <n v="0"/>
    <n v="0"/>
    <n v="0"/>
    <m/>
    <m/>
    <n v="2"/>
    <n v="2"/>
    <s v="Correct"/>
    <x v="1"/>
    <n v="57"/>
    <x v="2"/>
    <x v="58"/>
    <x v="1"/>
    <x v="1"/>
    <s v="English"/>
    <x v="6"/>
    <x v="7"/>
    <x v="0"/>
    <x v="2"/>
    <x v="0"/>
    <s v="Yes"/>
  </r>
  <r>
    <n v="276"/>
    <m/>
    <m/>
    <s v="Heart disease &amp; stroke"/>
    <m/>
    <m/>
    <m/>
    <m/>
    <m/>
    <m/>
    <s v="Mental health depression/suicide"/>
    <m/>
    <m/>
    <s v="Obesity/weight loss issues"/>
    <m/>
    <n v="3"/>
    <n v="1"/>
    <m/>
    <n v="0"/>
    <n v="0"/>
    <n v="1"/>
    <n v="0"/>
    <n v="0"/>
    <n v="0"/>
    <n v="0"/>
    <n v="0"/>
    <n v="0"/>
    <n v="1"/>
    <n v="0"/>
    <n v="0"/>
    <n v="1"/>
    <m/>
    <m/>
    <n v="3"/>
    <n v="3"/>
    <s v="Correct"/>
    <x v="1"/>
    <n v="58"/>
    <x v="2"/>
    <x v="58"/>
    <x v="1"/>
    <x v="0"/>
    <s v="English"/>
    <x v="3"/>
    <x v="0"/>
    <x v="3"/>
    <x v="2"/>
    <x v="4"/>
    <s v="No"/>
  </r>
  <r>
    <n v="277"/>
    <s v="Asthma/lung disease"/>
    <m/>
    <m/>
    <m/>
    <m/>
    <m/>
    <m/>
    <s v="Women’s health &amp; wellness"/>
    <m/>
    <m/>
    <m/>
    <m/>
    <s v="Obesity/weight loss issues"/>
    <m/>
    <n v="3"/>
    <n v="1"/>
    <m/>
    <n v="1"/>
    <n v="0"/>
    <n v="0"/>
    <n v="0"/>
    <n v="0"/>
    <n v="0"/>
    <n v="0"/>
    <n v="1"/>
    <n v="0"/>
    <n v="0"/>
    <n v="0"/>
    <n v="0"/>
    <n v="1"/>
    <m/>
    <m/>
    <n v="3"/>
    <n v="3"/>
    <s v="Correct"/>
    <x v="0"/>
    <n v="44"/>
    <x v="2"/>
    <x v="63"/>
    <x v="1"/>
    <x v="1"/>
    <s v="English"/>
    <x v="0"/>
    <x v="9"/>
    <x v="0"/>
    <x v="2"/>
    <x v="0"/>
    <s v="Yes"/>
  </r>
  <r>
    <n v="278"/>
    <m/>
    <s v="Cancer"/>
    <s v="Heart disease &amp; stroke"/>
    <m/>
    <m/>
    <m/>
    <m/>
    <m/>
    <s v="Diabetes"/>
    <m/>
    <m/>
    <m/>
    <m/>
    <m/>
    <n v="3"/>
    <n v="1"/>
    <m/>
    <n v="0"/>
    <n v="1"/>
    <n v="1"/>
    <n v="0"/>
    <n v="0"/>
    <n v="0"/>
    <n v="0"/>
    <n v="0"/>
    <n v="1"/>
    <n v="0"/>
    <n v="0"/>
    <n v="0"/>
    <n v="0"/>
    <m/>
    <m/>
    <n v="3"/>
    <n v="3"/>
    <s v="Correct"/>
    <x v="1"/>
    <n v="70"/>
    <x v="0"/>
    <x v="83"/>
    <x v="5"/>
    <x v="0"/>
    <s v="English"/>
    <x v="3"/>
    <x v="7"/>
    <x v="2"/>
    <x v="2"/>
    <x v="5"/>
    <s v="Yes"/>
  </r>
  <r>
    <n v="279"/>
    <m/>
    <s v="Cancer"/>
    <s v="Heart disease &amp; stroke"/>
    <m/>
    <m/>
    <m/>
    <m/>
    <m/>
    <m/>
    <m/>
    <m/>
    <m/>
    <m/>
    <m/>
    <n v="2"/>
    <n v="1.5"/>
    <m/>
    <n v="0"/>
    <n v="1"/>
    <n v="1"/>
    <n v="0"/>
    <n v="0"/>
    <n v="0"/>
    <n v="0"/>
    <n v="0"/>
    <n v="0"/>
    <n v="0"/>
    <n v="0"/>
    <n v="0"/>
    <n v="0"/>
    <m/>
    <m/>
    <n v="2"/>
    <n v="2"/>
    <s v="Correct"/>
    <x v="1"/>
    <n v="73"/>
    <x v="0"/>
    <x v="83"/>
    <x v="1"/>
    <x v="2"/>
    <s v="English"/>
    <x v="5"/>
    <x v="1"/>
    <x v="2"/>
    <x v="2"/>
    <x v="6"/>
    <s v="No"/>
  </r>
  <r>
    <n v="280"/>
    <s v="Asthma/lung disease"/>
    <m/>
    <s v="Heart disease &amp; stroke"/>
    <m/>
    <m/>
    <m/>
    <m/>
    <m/>
    <m/>
    <m/>
    <m/>
    <m/>
    <s v="Obesity/weight loss issues"/>
    <m/>
    <n v="3"/>
    <n v="1"/>
    <m/>
    <n v="1"/>
    <n v="0"/>
    <n v="1"/>
    <n v="0"/>
    <n v="0"/>
    <n v="0"/>
    <n v="0"/>
    <n v="0"/>
    <n v="0"/>
    <n v="0"/>
    <n v="0"/>
    <n v="0"/>
    <n v="1"/>
    <m/>
    <m/>
    <n v="3"/>
    <n v="3"/>
    <s v="Correct"/>
    <x v="0"/>
    <n v="76"/>
    <x v="0"/>
    <x v="83"/>
    <x v="1"/>
    <x v="1"/>
    <s v="English"/>
    <x v="0"/>
    <x v="0"/>
    <x v="0"/>
    <x v="2"/>
    <x v="5"/>
    <s v="Yes"/>
  </r>
  <r>
    <n v="281"/>
    <m/>
    <s v="Cancer"/>
    <s v="Heart disease &amp; stroke"/>
    <m/>
    <m/>
    <m/>
    <m/>
    <m/>
    <m/>
    <m/>
    <m/>
    <m/>
    <m/>
    <m/>
    <n v="2"/>
    <n v="1.5"/>
    <m/>
    <n v="0"/>
    <n v="1"/>
    <n v="1"/>
    <n v="0"/>
    <n v="0"/>
    <n v="0"/>
    <n v="0"/>
    <n v="0"/>
    <n v="0"/>
    <n v="0"/>
    <n v="0"/>
    <n v="0"/>
    <n v="0"/>
    <m/>
    <m/>
    <n v="2"/>
    <n v="2"/>
    <s v="Correct"/>
    <x v="0"/>
    <n v="71"/>
    <x v="0"/>
    <x v="13"/>
    <x v="1"/>
    <x v="0"/>
    <s v="English"/>
    <x v="4"/>
    <x v="4"/>
    <x v="2"/>
    <x v="2"/>
    <x v="5"/>
    <s v="No"/>
  </r>
  <r>
    <n v="282"/>
    <m/>
    <m/>
    <s v="Heart disease &amp; stroke"/>
    <s v="Safety"/>
    <m/>
    <m/>
    <m/>
    <s v="Women’s health &amp; wellness"/>
    <m/>
    <m/>
    <m/>
    <m/>
    <m/>
    <m/>
    <n v="3"/>
    <n v="1"/>
    <m/>
    <n v="0"/>
    <n v="0"/>
    <n v="1"/>
    <n v="1"/>
    <n v="0"/>
    <n v="0"/>
    <n v="0"/>
    <n v="1"/>
    <n v="0"/>
    <n v="0"/>
    <n v="0"/>
    <n v="0"/>
    <n v="0"/>
    <m/>
    <m/>
    <n v="3"/>
    <n v="3"/>
    <s v="Correct"/>
    <x v="0"/>
    <n v="87"/>
    <x v="0"/>
    <x v="55"/>
    <x v="1"/>
    <x v="1"/>
    <s v="English"/>
    <x v="4"/>
    <x v="4"/>
    <x v="2"/>
    <x v="2"/>
    <x v="5"/>
    <s v="No"/>
  </r>
  <r>
    <n v="283"/>
    <m/>
    <s v="Cancer"/>
    <s v="Heart disease &amp; stroke"/>
    <m/>
    <m/>
    <m/>
    <m/>
    <m/>
    <m/>
    <m/>
    <m/>
    <s v="Environmental hazards"/>
    <m/>
    <m/>
    <n v="3"/>
    <n v="1"/>
    <m/>
    <n v="0"/>
    <n v="1"/>
    <n v="1"/>
    <n v="0"/>
    <n v="0"/>
    <n v="0"/>
    <n v="0"/>
    <n v="0"/>
    <n v="0"/>
    <n v="0"/>
    <n v="0"/>
    <n v="1"/>
    <n v="0"/>
    <m/>
    <m/>
    <n v="3"/>
    <n v="3"/>
    <s v="Correct"/>
    <x v="1"/>
    <n v="74"/>
    <x v="0"/>
    <x v="84"/>
    <x v="1"/>
    <x v="1"/>
    <s v="English"/>
    <x v="0"/>
    <x v="6"/>
    <x v="2"/>
    <x v="2"/>
    <x v="8"/>
    <s v="Yes"/>
  </r>
  <r>
    <n v="284"/>
    <m/>
    <m/>
    <s v="Heart disease &amp; stroke"/>
    <m/>
    <m/>
    <m/>
    <m/>
    <m/>
    <m/>
    <m/>
    <m/>
    <m/>
    <m/>
    <m/>
    <n v="1"/>
    <n v="3"/>
    <m/>
    <n v="0"/>
    <n v="0"/>
    <n v="1"/>
    <n v="0"/>
    <n v="0"/>
    <n v="0"/>
    <n v="0"/>
    <n v="0"/>
    <n v="0"/>
    <n v="0"/>
    <n v="0"/>
    <n v="0"/>
    <n v="0"/>
    <m/>
    <m/>
    <n v="1"/>
    <n v="1"/>
    <s v="Correct"/>
    <x v="0"/>
    <n v="85"/>
    <x v="0"/>
    <x v="3"/>
    <x v="0"/>
    <x v="0"/>
    <s v="English"/>
    <x v="3"/>
    <x v="6"/>
    <x v="2"/>
    <x v="2"/>
    <x v="5"/>
    <s v="No"/>
  </r>
  <r>
    <n v="285"/>
    <m/>
    <m/>
    <m/>
    <m/>
    <m/>
    <m/>
    <m/>
    <m/>
    <m/>
    <m/>
    <m/>
    <m/>
    <s v="Obesity/weight loss issues"/>
    <m/>
    <n v="1"/>
    <n v="3"/>
    <m/>
    <n v="0"/>
    <n v="0"/>
    <n v="0"/>
    <n v="0"/>
    <n v="0"/>
    <n v="0"/>
    <n v="0"/>
    <n v="0"/>
    <n v="0"/>
    <n v="0"/>
    <n v="0"/>
    <n v="0"/>
    <n v="1"/>
    <m/>
    <m/>
    <n v="1"/>
    <n v="1"/>
    <s v="Correct"/>
    <x v="0"/>
    <n v="68"/>
    <x v="3"/>
    <x v="3"/>
    <x v="0"/>
    <x v="1"/>
    <s v="English"/>
    <x v="1"/>
    <x v="3"/>
    <x v="2"/>
    <x v="2"/>
    <x v="5"/>
    <s v="No"/>
  </r>
  <r>
    <n v="286"/>
    <m/>
    <s v="Cancer"/>
    <s v="Heart disease &amp; stroke"/>
    <m/>
    <m/>
    <m/>
    <m/>
    <s v="Women’s health &amp; wellness"/>
    <m/>
    <m/>
    <m/>
    <m/>
    <m/>
    <m/>
    <n v="3"/>
    <n v="1"/>
    <m/>
    <n v="0"/>
    <n v="1"/>
    <n v="1"/>
    <n v="0"/>
    <n v="0"/>
    <n v="0"/>
    <n v="0"/>
    <n v="1"/>
    <n v="0"/>
    <n v="0"/>
    <n v="0"/>
    <n v="0"/>
    <n v="0"/>
    <m/>
    <m/>
    <n v="3"/>
    <n v="3"/>
    <s v="Correct"/>
    <x v="0"/>
    <n v="57"/>
    <x v="0"/>
    <x v="85"/>
    <x v="1"/>
    <x v="1"/>
    <s v="English"/>
    <x v="3"/>
    <x v="7"/>
    <x v="6"/>
    <x v="2"/>
    <x v="0"/>
    <s v="No"/>
  </r>
  <r>
    <n v="287"/>
    <m/>
    <m/>
    <m/>
    <m/>
    <m/>
    <m/>
    <m/>
    <m/>
    <m/>
    <m/>
    <m/>
    <m/>
    <m/>
    <m/>
    <n v="0"/>
    <e v="#DIV/0!"/>
    <m/>
    <n v="0"/>
    <n v="0"/>
    <n v="0"/>
    <n v="0"/>
    <n v="0"/>
    <n v="0"/>
    <n v="0"/>
    <n v="0"/>
    <n v="0"/>
    <n v="0"/>
    <n v="0"/>
    <n v="0"/>
    <n v="0"/>
    <m/>
    <m/>
    <n v="0"/>
    <n v="0"/>
    <s v="Correct"/>
    <x v="0"/>
    <n v="62"/>
    <x v="0"/>
    <x v="85"/>
    <x v="1"/>
    <x v="0"/>
    <s v="English"/>
    <x v="6"/>
    <x v="0"/>
    <x v="0"/>
    <x v="2"/>
    <x v="0"/>
    <s v="Yes"/>
  </r>
  <r>
    <n v="288"/>
    <m/>
    <m/>
    <s v="Heart disease &amp; stroke"/>
    <m/>
    <m/>
    <m/>
    <m/>
    <m/>
    <m/>
    <m/>
    <m/>
    <m/>
    <m/>
    <m/>
    <n v="1"/>
    <n v="3"/>
    <m/>
    <n v="0"/>
    <n v="0"/>
    <n v="1"/>
    <n v="0"/>
    <n v="0"/>
    <n v="0"/>
    <n v="0"/>
    <n v="0"/>
    <n v="0"/>
    <n v="0"/>
    <n v="0"/>
    <n v="0"/>
    <n v="0"/>
    <m/>
    <m/>
    <n v="1"/>
    <n v="1"/>
    <s v="Correct"/>
    <x v="0"/>
    <n v="60"/>
    <x v="0"/>
    <x v="80"/>
    <x v="1"/>
    <x v="1"/>
    <s v="English"/>
    <x v="0"/>
    <x v="4"/>
    <x v="0"/>
    <x v="2"/>
    <x v="0"/>
    <s v="No"/>
  </r>
  <r>
    <n v="289"/>
    <m/>
    <m/>
    <s v="Heart disease &amp; stroke"/>
    <m/>
    <m/>
    <m/>
    <m/>
    <m/>
    <s v="Diabetes"/>
    <m/>
    <m/>
    <m/>
    <m/>
    <m/>
    <n v="2"/>
    <n v="1.5"/>
    <m/>
    <n v="0"/>
    <n v="0"/>
    <n v="1"/>
    <n v="0"/>
    <n v="0"/>
    <n v="0"/>
    <n v="0"/>
    <n v="0"/>
    <n v="1"/>
    <n v="0"/>
    <n v="0"/>
    <n v="0"/>
    <n v="0"/>
    <m/>
    <m/>
    <n v="2"/>
    <n v="2"/>
    <s v="Correct"/>
    <x v="0"/>
    <n v="52"/>
    <x v="0"/>
    <x v="85"/>
    <x v="5"/>
    <x v="1"/>
    <s v="Chinese"/>
    <x v="3"/>
    <x v="2"/>
    <x v="3"/>
    <x v="0"/>
    <x v="3"/>
    <m/>
  </r>
  <r>
    <n v="290"/>
    <m/>
    <s v="Cancer"/>
    <m/>
    <s v="Safety"/>
    <m/>
    <m/>
    <m/>
    <m/>
    <s v="Diabetes"/>
    <m/>
    <m/>
    <m/>
    <s v="Obesity/weight loss issues"/>
    <m/>
    <n v="4"/>
    <n v="0.75"/>
    <m/>
    <n v="0"/>
    <n v="0.75"/>
    <n v="0"/>
    <n v="0.75"/>
    <n v="0"/>
    <n v="0"/>
    <n v="0"/>
    <n v="0"/>
    <n v="0.75"/>
    <n v="0"/>
    <n v="0"/>
    <n v="0"/>
    <n v="0.75"/>
    <m/>
    <m/>
    <n v="3"/>
    <n v="4"/>
    <s v="Correct"/>
    <x v="1"/>
    <n v="86"/>
    <x v="0"/>
    <x v="86"/>
    <x v="5"/>
    <x v="1"/>
    <s v="English"/>
    <x v="6"/>
    <x v="8"/>
    <x v="2"/>
    <x v="2"/>
    <x v="5"/>
    <s v="Yes"/>
  </r>
  <r>
    <n v="291"/>
    <m/>
    <m/>
    <s v="Heart disease &amp; stroke"/>
    <m/>
    <m/>
    <m/>
    <m/>
    <s v="Women’s health &amp; wellness"/>
    <s v="Diabetes"/>
    <m/>
    <m/>
    <m/>
    <m/>
    <m/>
    <n v="3"/>
    <n v="1"/>
    <m/>
    <n v="0"/>
    <n v="0"/>
    <n v="1"/>
    <n v="0"/>
    <n v="0"/>
    <n v="0"/>
    <n v="0"/>
    <n v="1"/>
    <n v="1"/>
    <n v="0"/>
    <n v="0"/>
    <n v="0"/>
    <n v="0"/>
    <m/>
    <m/>
    <n v="3"/>
    <n v="3"/>
    <s v="Correct"/>
    <x v="0"/>
    <m/>
    <x v="2"/>
    <x v="50"/>
    <x v="2"/>
    <x v="1"/>
    <s v="English"/>
    <x v="4"/>
    <x v="0"/>
    <x v="2"/>
    <x v="2"/>
    <x v="3"/>
    <m/>
  </r>
  <r>
    <n v="292"/>
    <m/>
    <m/>
    <s v="Heart disease &amp; stroke"/>
    <s v="Safety"/>
    <m/>
    <m/>
    <m/>
    <m/>
    <s v="Diabetes"/>
    <m/>
    <m/>
    <m/>
    <m/>
    <m/>
    <n v="3"/>
    <n v="1"/>
    <m/>
    <n v="0"/>
    <n v="0"/>
    <n v="1"/>
    <n v="1"/>
    <n v="0"/>
    <n v="0"/>
    <n v="0"/>
    <n v="0"/>
    <n v="1"/>
    <n v="0"/>
    <n v="0"/>
    <n v="0"/>
    <n v="0"/>
    <m/>
    <m/>
    <n v="3"/>
    <n v="3"/>
    <s v="Correct"/>
    <x v="0"/>
    <n v="83"/>
    <x v="0"/>
    <x v="87"/>
    <x v="1"/>
    <x v="1"/>
    <s v="English"/>
    <x v="3"/>
    <x v="4"/>
    <x v="2"/>
    <x v="2"/>
    <x v="5"/>
    <s v="Yes"/>
  </r>
  <r>
    <n v="293"/>
    <m/>
    <s v="Cancer"/>
    <s v="Heart disease &amp; stroke"/>
    <m/>
    <m/>
    <m/>
    <m/>
    <m/>
    <m/>
    <m/>
    <m/>
    <m/>
    <m/>
    <m/>
    <n v="2"/>
    <n v="1.5"/>
    <m/>
    <n v="0"/>
    <n v="1"/>
    <n v="1"/>
    <n v="0"/>
    <n v="0"/>
    <n v="0"/>
    <n v="0"/>
    <n v="0"/>
    <n v="0"/>
    <n v="0"/>
    <n v="0"/>
    <n v="0"/>
    <n v="0"/>
    <m/>
    <m/>
    <n v="2"/>
    <n v="2"/>
    <s v="Correct"/>
    <x v="0"/>
    <n v="75"/>
    <x v="0"/>
    <x v="80"/>
    <x v="1"/>
    <x v="1"/>
    <s v="English"/>
    <x v="0"/>
    <x v="7"/>
    <x v="0"/>
    <x v="2"/>
    <x v="5"/>
    <s v="Yes"/>
  </r>
  <r>
    <n v="294"/>
    <s v="Asthma/lung disease"/>
    <m/>
    <s v="Heart disease &amp; stroke"/>
    <m/>
    <m/>
    <m/>
    <m/>
    <s v="Women’s health &amp; wellness"/>
    <m/>
    <m/>
    <m/>
    <m/>
    <m/>
    <m/>
    <n v="3"/>
    <n v="1"/>
    <m/>
    <n v="1"/>
    <n v="0"/>
    <n v="1"/>
    <n v="0"/>
    <n v="0"/>
    <n v="0"/>
    <n v="0"/>
    <n v="1"/>
    <n v="0"/>
    <n v="0"/>
    <n v="0"/>
    <n v="0"/>
    <n v="0"/>
    <m/>
    <m/>
    <n v="3"/>
    <n v="3"/>
    <s v="Correct"/>
    <x v="0"/>
    <n v="79"/>
    <x v="0"/>
    <x v="88"/>
    <x v="1"/>
    <x v="1"/>
    <s v="English"/>
    <x v="3"/>
    <x v="0"/>
    <x v="2"/>
    <x v="2"/>
    <x v="4"/>
    <s v="Yes"/>
  </r>
  <r>
    <n v="295"/>
    <m/>
    <m/>
    <m/>
    <m/>
    <m/>
    <m/>
    <m/>
    <s v="Women’s health &amp; wellness"/>
    <m/>
    <m/>
    <m/>
    <m/>
    <m/>
    <m/>
    <n v="1"/>
    <n v="3"/>
    <m/>
    <n v="0"/>
    <n v="0"/>
    <n v="0"/>
    <n v="0"/>
    <n v="0"/>
    <n v="0"/>
    <n v="0"/>
    <n v="1"/>
    <n v="0"/>
    <n v="0"/>
    <n v="0"/>
    <n v="0"/>
    <n v="0"/>
    <m/>
    <m/>
    <n v="1"/>
    <n v="1"/>
    <s v="Correct"/>
    <x v="0"/>
    <n v="74"/>
    <x v="0"/>
    <x v="80"/>
    <x v="1"/>
    <x v="1"/>
    <s v="English"/>
    <x v="5"/>
    <x v="0"/>
    <x v="2"/>
    <x v="2"/>
    <x v="5"/>
    <s v="Yes"/>
  </r>
  <r>
    <n v="296"/>
    <m/>
    <m/>
    <m/>
    <m/>
    <m/>
    <m/>
    <m/>
    <s v="Women’s health &amp; wellness"/>
    <m/>
    <m/>
    <m/>
    <m/>
    <m/>
    <m/>
    <n v="1"/>
    <n v="3"/>
    <m/>
    <n v="0"/>
    <n v="0"/>
    <n v="0"/>
    <n v="0"/>
    <n v="0"/>
    <n v="0"/>
    <n v="0"/>
    <n v="1"/>
    <n v="0"/>
    <n v="0"/>
    <n v="0"/>
    <n v="0"/>
    <n v="0"/>
    <m/>
    <m/>
    <n v="1"/>
    <n v="1"/>
    <s v="Correct"/>
    <x v="0"/>
    <n v="50"/>
    <x v="2"/>
    <x v="47"/>
    <x v="1"/>
    <x v="1"/>
    <s v="English"/>
    <x v="6"/>
    <x v="7"/>
    <x v="0"/>
    <x v="2"/>
    <x v="0"/>
    <s v="Yes"/>
  </r>
  <r>
    <n v="297"/>
    <m/>
    <m/>
    <m/>
    <m/>
    <m/>
    <m/>
    <m/>
    <m/>
    <s v="Diabetes"/>
    <m/>
    <m/>
    <m/>
    <m/>
    <m/>
    <n v="1"/>
    <n v="3"/>
    <m/>
    <n v="0"/>
    <n v="0"/>
    <n v="0"/>
    <n v="0"/>
    <n v="0"/>
    <n v="0"/>
    <n v="0"/>
    <n v="0"/>
    <n v="1"/>
    <n v="0"/>
    <n v="0"/>
    <n v="0"/>
    <n v="0"/>
    <m/>
    <m/>
    <n v="1"/>
    <n v="1"/>
    <s v="Correct"/>
    <x v="0"/>
    <n v="73"/>
    <x v="0"/>
    <x v="87"/>
    <x v="1"/>
    <x v="1"/>
    <s v="English"/>
    <x v="4"/>
    <x v="0"/>
    <x v="1"/>
    <x v="2"/>
    <x v="6"/>
    <s v="No"/>
  </r>
  <r>
    <n v="298"/>
    <m/>
    <m/>
    <m/>
    <m/>
    <m/>
    <m/>
    <m/>
    <s v="Women’s health &amp; wellness"/>
    <m/>
    <s v="Mental health depression/suicide"/>
    <m/>
    <m/>
    <m/>
    <m/>
    <n v="2"/>
    <n v="1.5"/>
    <m/>
    <n v="0"/>
    <n v="0"/>
    <n v="0"/>
    <n v="0"/>
    <n v="0"/>
    <n v="0"/>
    <n v="0"/>
    <n v="1"/>
    <n v="0"/>
    <n v="1"/>
    <n v="0"/>
    <n v="0"/>
    <n v="0"/>
    <m/>
    <m/>
    <n v="2"/>
    <n v="2"/>
    <s v="Correct"/>
    <x v="0"/>
    <n v="68"/>
    <x v="0"/>
    <x v="89"/>
    <x v="1"/>
    <x v="1"/>
    <s v="English"/>
    <x v="6"/>
    <x v="7"/>
    <x v="2"/>
    <x v="2"/>
    <x v="5"/>
    <s v="Yes"/>
  </r>
  <r>
    <n v="299"/>
    <m/>
    <m/>
    <s v="Heart disease &amp; stroke"/>
    <m/>
    <m/>
    <m/>
    <m/>
    <m/>
    <m/>
    <s v="Mental health depression/suicide"/>
    <s v="Drugs &amp; alcohol abuse"/>
    <m/>
    <m/>
    <m/>
    <n v="3"/>
    <n v="1"/>
    <m/>
    <n v="0"/>
    <n v="0"/>
    <n v="1"/>
    <n v="0"/>
    <n v="0"/>
    <n v="0"/>
    <n v="0"/>
    <n v="0"/>
    <n v="0"/>
    <n v="1"/>
    <n v="1"/>
    <n v="0"/>
    <n v="0"/>
    <m/>
    <m/>
    <n v="3"/>
    <n v="3"/>
    <s v="Correct"/>
    <x v="0"/>
    <n v="66"/>
    <x v="0"/>
    <x v="90"/>
    <x v="1"/>
    <x v="1"/>
    <s v="English"/>
    <x v="1"/>
    <x v="0"/>
    <x v="2"/>
    <x v="2"/>
    <x v="5"/>
    <s v="No"/>
  </r>
  <r>
    <n v="300"/>
    <m/>
    <m/>
    <m/>
    <m/>
    <m/>
    <m/>
    <m/>
    <m/>
    <s v="Diabetes"/>
    <m/>
    <m/>
    <m/>
    <m/>
    <m/>
    <n v="1"/>
    <n v="3"/>
    <m/>
    <n v="0"/>
    <n v="0"/>
    <n v="0"/>
    <n v="0"/>
    <n v="0"/>
    <n v="0"/>
    <n v="0"/>
    <n v="0"/>
    <n v="1"/>
    <n v="0"/>
    <n v="0"/>
    <n v="0"/>
    <n v="0"/>
    <m/>
    <m/>
    <n v="1"/>
    <n v="1"/>
    <s v="Correct"/>
    <x v="0"/>
    <n v="79"/>
    <x v="2"/>
    <x v="91"/>
    <x v="1"/>
    <x v="1"/>
    <s v="English"/>
    <x v="3"/>
    <x v="2"/>
    <x v="2"/>
    <x v="2"/>
    <x v="5"/>
    <s v="No"/>
  </r>
  <r>
    <n v="301"/>
    <m/>
    <m/>
    <s v="Heart disease &amp; stroke"/>
    <s v="Safety"/>
    <m/>
    <m/>
    <m/>
    <s v="Women’s health &amp; wellness"/>
    <m/>
    <m/>
    <m/>
    <m/>
    <m/>
    <m/>
    <n v="3"/>
    <n v="1"/>
    <m/>
    <n v="0"/>
    <n v="0"/>
    <n v="1"/>
    <n v="1"/>
    <n v="0"/>
    <n v="0"/>
    <n v="0"/>
    <n v="1"/>
    <n v="0"/>
    <n v="0"/>
    <n v="0"/>
    <n v="0"/>
    <n v="0"/>
    <m/>
    <m/>
    <n v="3"/>
    <n v="3"/>
    <s v="Correct"/>
    <x v="0"/>
    <n v="72"/>
    <x v="2"/>
    <x v="91"/>
    <x v="1"/>
    <x v="1"/>
    <s v="English"/>
    <x v="3"/>
    <x v="7"/>
    <x v="2"/>
    <x v="2"/>
    <x v="5"/>
    <s v="Yes"/>
  </r>
  <r>
    <n v="302"/>
    <m/>
    <s v="Cancer"/>
    <s v="Heart disease &amp; stroke"/>
    <m/>
    <m/>
    <m/>
    <m/>
    <m/>
    <s v="Diabetes"/>
    <m/>
    <m/>
    <m/>
    <m/>
    <m/>
    <n v="3"/>
    <n v="1"/>
    <m/>
    <n v="0"/>
    <n v="1"/>
    <n v="1"/>
    <n v="0"/>
    <n v="0"/>
    <n v="0"/>
    <n v="0"/>
    <n v="0"/>
    <n v="1"/>
    <n v="0"/>
    <n v="0"/>
    <n v="0"/>
    <n v="0"/>
    <m/>
    <m/>
    <n v="3"/>
    <n v="3"/>
    <s v="Correct"/>
    <x v="1"/>
    <n v="82"/>
    <x v="2"/>
    <x v="91"/>
    <x v="1"/>
    <x v="1"/>
    <s v="English"/>
    <x v="1"/>
    <x v="4"/>
    <x v="2"/>
    <x v="2"/>
    <x v="5"/>
    <s v="No"/>
  </r>
  <r>
    <n v="303"/>
    <m/>
    <s v="Cancer"/>
    <s v="Heart disease &amp; stroke"/>
    <m/>
    <m/>
    <m/>
    <m/>
    <s v="Women’s health &amp; wellness"/>
    <m/>
    <m/>
    <s v="Drugs &amp; alcohol abuse"/>
    <m/>
    <m/>
    <m/>
    <n v="4"/>
    <n v="0.75"/>
    <m/>
    <n v="0"/>
    <n v="0.75"/>
    <n v="0.75"/>
    <n v="0"/>
    <n v="0"/>
    <n v="0"/>
    <n v="0"/>
    <n v="0.75"/>
    <n v="0"/>
    <n v="0"/>
    <n v="0.75"/>
    <n v="0"/>
    <n v="0"/>
    <m/>
    <m/>
    <n v="3"/>
    <n v="4"/>
    <s v="Correct"/>
    <x v="0"/>
    <n v="68"/>
    <x v="0"/>
    <x v="24"/>
    <x v="1"/>
    <x v="1"/>
    <s v="English"/>
    <x v="6"/>
    <x v="0"/>
    <x v="2"/>
    <x v="2"/>
    <x v="4"/>
    <s v="Yes"/>
  </r>
  <r>
    <n v="304"/>
    <m/>
    <m/>
    <s v="Heart disease &amp; stroke"/>
    <m/>
    <m/>
    <m/>
    <m/>
    <m/>
    <m/>
    <m/>
    <m/>
    <m/>
    <m/>
    <m/>
    <n v="1"/>
    <n v="3"/>
    <m/>
    <n v="0"/>
    <n v="0"/>
    <n v="1"/>
    <n v="0"/>
    <n v="0"/>
    <n v="0"/>
    <n v="0"/>
    <n v="0"/>
    <n v="0"/>
    <n v="0"/>
    <n v="0"/>
    <n v="0"/>
    <n v="0"/>
    <m/>
    <m/>
    <n v="1"/>
    <n v="1"/>
    <s v="Correct"/>
    <x v="0"/>
    <n v="70"/>
    <x v="0"/>
    <x v="0"/>
    <x v="0"/>
    <x v="1"/>
    <s v="English"/>
    <x v="0"/>
    <x v="1"/>
    <x v="2"/>
    <x v="2"/>
    <x v="6"/>
    <s v="Yes"/>
  </r>
  <r>
    <n v="305"/>
    <m/>
    <s v="Cancer"/>
    <m/>
    <m/>
    <m/>
    <m/>
    <m/>
    <m/>
    <s v="Diabetes"/>
    <m/>
    <m/>
    <m/>
    <s v="Obesity/weight loss issues"/>
    <m/>
    <n v="3"/>
    <n v="1"/>
    <m/>
    <n v="0"/>
    <n v="1"/>
    <n v="0"/>
    <n v="0"/>
    <n v="0"/>
    <n v="0"/>
    <n v="0"/>
    <n v="0"/>
    <n v="1"/>
    <n v="0"/>
    <n v="0"/>
    <n v="0"/>
    <n v="1"/>
    <m/>
    <m/>
    <n v="3"/>
    <n v="3"/>
    <s v="Correct"/>
    <x v="1"/>
    <n v="77"/>
    <x v="0"/>
    <x v="24"/>
    <x v="1"/>
    <x v="1"/>
    <s v="English"/>
    <x v="5"/>
    <x v="0"/>
    <x v="2"/>
    <x v="2"/>
    <x v="6"/>
    <s v="No"/>
  </r>
  <r>
    <n v="306"/>
    <m/>
    <m/>
    <m/>
    <m/>
    <m/>
    <m/>
    <m/>
    <m/>
    <s v="Diabetes"/>
    <m/>
    <m/>
    <m/>
    <m/>
    <m/>
    <n v="1"/>
    <n v="3"/>
    <m/>
    <n v="0"/>
    <n v="0"/>
    <n v="0"/>
    <n v="0"/>
    <n v="0"/>
    <n v="0"/>
    <n v="0"/>
    <n v="0"/>
    <n v="1"/>
    <n v="0"/>
    <n v="0"/>
    <n v="0"/>
    <n v="0"/>
    <m/>
    <m/>
    <n v="1"/>
    <n v="1"/>
    <s v="Correct"/>
    <x v="0"/>
    <n v="59"/>
    <x v="0"/>
    <x v="24"/>
    <x v="1"/>
    <x v="1"/>
    <s v="English"/>
    <x v="6"/>
    <x v="0"/>
    <x v="2"/>
    <x v="2"/>
    <x v="0"/>
    <s v="Yes"/>
  </r>
  <r>
    <n v="307"/>
    <m/>
    <m/>
    <s v="Heart disease &amp; stroke"/>
    <m/>
    <m/>
    <m/>
    <m/>
    <m/>
    <s v="Diabetes"/>
    <m/>
    <m/>
    <m/>
    <s v="Obesity/weight loss issues"/>
    <m/>
    <n v="3"/>
    <n v="1"/>
    <m/>
    <n v="0"/>
    <n v="0"/>
    <n v="1"/>
    <n v="0"/>
    <n v="0"/>
    <n v="0"/>
    <n v="0"/>
    <n v="0"/>
    <n v="1"/>
    <n v="0"/>
    <n v="0"/>
    <n v="0"/>
    <n v="1"/>
    <m/>
    <m/>
    <n v="3"/>
    <n v="3"/>
    <s v="Correct"/>
    <x v="0"/>
    <n v="57"/>
    <x v="0"/>
    <x v="83"/>
    <x v="1"/>
    <x v="1"/>
    <s v="English"/>
    <x v="3"/>
    <x v="4"/>
    <x v="0"/>
    <x v="2"/>
    <x v="0"/>
    <s v="Yes"/>
  </r>
  <r>
    <n v="308"/>
    <m/>
    <m/>
    <s v="Heart disease &amp; stroke"/>
    <m/>
    <m/>
    <m/>
    <m/>
    <m/>
    <m/>
    <m/>
    <m/>
    <m/>
    <m/>
    <m/>
    <n v="1"/>
    <n v="3"/>
    <m/>
    <n v="0"/>
    <n v="0"/>
    <n v="1"/>
    <n v="0"/>
    <n v="0"/>
    <n v="0"/>
    <n v="0"/>
    <n v="0"/>
    <n v="0"/>
    <n v="0"/>
    <n v="0"/>
    <n v="0"/>
    <n v="0"/>
    <m/>
    <m/>
    <n v="1"/>
    <n v="1"/>
    <s v="Correct"/>
    <x v="0"/>
    <n v="76"/>
    <x v="0"/>
    <x v="92"/>
    <x v="1"/>
    <x v="1"/>
    <s v="English"/>
    <x v="2"/>
    <x v="7"/>
    <x v="0"/>
    <x v="2"/>
    <x v="5"/>
    <s v="Yes"/>
  </r>
  <r>
    <n v="309"/>
    <m/>
    <s v="Cancer"/>
    <s v="Heart disease &amp; stroke"/>
    <m/>
    <m/>
    <m/>
    <m/>
    <s v="Women’s health &amp; wellness"/>
    <m/>
    <m/>
    <m/>
    <m/>
    <m/>
    <m/>
    <n v="3"/>
    <n v="1"/>
    <m/>
    <n v="0"/>
    <n v="1"/>
    <n v="1"/>
    <n v="0"/>
    <n v="0"/>
    <n v="0"/>
    <n v="0"/>
    <n v="1"/>
    <n v="0"/>
    <n v="0"/>
    <n v="0"/>
    <n v="0"/>
    <n v="0"/>
    <m/>
    <m/>
    <n v="3"/>
    <n v="3"/>
    <s v="Correct"/>
    <x v="0"/>
    <n v="51"/>
    <x v="0"/>
    <x v="83"/>
    <x v="5"/>
    <x v="1"/>
    <s v="English"/>
    <x v="3"/>
    <x v="7"/>
    <x v="6"/>
    <x v="1"/>
    <x v="1"/>
    <s v="No"/>
  </r>
  <r>
    <n v="310"/>
    <m/>
    <m/>
    <m/>
    <s v="Safety"/>
    <m/>
    <m/>
    <m/>
    <s v="Women’s health &amp; wellness"/>
    <m/>
    <m/>
    <m/>
    <s v="Environmental hazards"/>
    <m/>
    <m/>
    <n v="3"/>
    <n v="1"/>
    <m/>
    <n v="0"/>
    <n v="0"/>
    <n v="0"/>
    <n v="1"/>
    <n v="0"/>
    <n v="0"/>
    <n v="0"/>
    <n v="1"/>
    <n v="0"/>
    <n v="0"/>
    <n v="0"/>
    <n v="1"/>
    <n v="0"/>
    <m/>
    <m/>
    <n v="3"/>
    <n v="3"/>
    <s v="Correct"/>
    <x v="0"/>
    <n v="47"/>
    <x v="0"/>
    <x v="83"/>
    <x v="1"/>
    <x v="1"/>
    <s v="English"/>
    <x v="3"/>
    <x v="7"/>
    <x v="6"/>
    <x v="1"/>
    <x v="1"/>
    <m/>
  </r>
  <r>
    <n v="311"/>
    <m/>
    <m/>
    <m/>
    <m/>
    <m/>
    <m/>
    <m/>
    <m/>
    <m/>
    <m/>
    <m/>
    <m/>
    <m/>
    <m/>
    <n v="0"/>
    <e v="#DIV/0!"/>
    <m/>
    <n v="0"/>
    <n v="0"/>
    <n v="0"/>
    <n v="0"/>
    <n v="0"/>
    <n v="0"/>
    <n v="0"/>
    <n v="0"/>
    <n v="0"/>
    <n v="0"/>
    <n v="0"/>
    <n v="0"/>
    <n v="0"/>
    <m/>
    <m/>
    <n v="0"/>
    <n v="0"/>
    <s v="Correct"/>
    <x v="0"/>
    <n v="68"/>
    <x v="0"/>
    <x v="10"/>
    <x v="1"/>
    <x v="1"/>
    <s v="English, Italian"/>
    <x v="0"/>
    <x v="4"/>
    <x v="2"/>
    <x v="2"/>
    <x v="5"/>
    <s v="Yes"/>
  </r>
  <r>
    <n v="312"/>
    <m/>
    <m/>
    <m/>
    <m/>
    <m/>
    <m/>
    <m/>
    <m/>
    <s v="Diabetes"/>
    <m/>
    <m/>
    <m/>
    <m/>
    <m/>
    <n v="1"/>
    <n v="3"/>
    <m/>
    <n v="0"/>
    <n v="0"/>
    <n v="0"/>
    <n v="0"/>
    <n v="0"/>
    <n v="0"/>
    <n v="0"/>
    <n v="0"/>
    <n v="1"/>
    <n v="0"/>
    <n v="0"/>
    <n v="0"/>
    <n v="0"/>
    <m/>
    <m/>
    <n v="1"/>
    <n v="1"/>
    <s v="Correct"/>
    <x v="0"/>
    <n v="56"/>
    <x v="0"/>
    <x v="83"/>
    <x v="1"/>
    <x v="1"/>
    <s v="English"/>
    <x v="1"/>
    <x v="2"/>
    <x v="0"/>
    <x v="2"/>
    <x v="4"/>
    <s v="No"/>
  </r>
  <r>
    <n v="313"/>
    <m/>
    <m/>
    <m/>
    <m/>
    <m/>
    <m/>
    <m/>
    <m/>
    <m/>
    <m/>
    <m/>
    <m/>
    <m/>
    <m/>
    <n v="0"/>
    <e v="#DIV/0!"/>
    <m/>
    <n v="0"/>
    <n v="0"/>
    <n v="0"/>
    <n v="0"/>
    <n v="0"/>
    <n v="0"/>
    <n v="0"/>
    <n v="0"/>
    <n v="0"/>
    <n v="0"/>
    <n v="0"/>
    <n v="0"/>
    <n v="0"/>
    <m/>
    <m/>
    <n v="0"/>
    <n v="0"/>
    <s v="Correct"/>
    <x v="0"/>
    <n v="64"/>
    <x v="0"/>
    <x v="93"/>
    <x v="1"/>
    <x v="0"/>
    <s v="English"/>
    <x v="6"/>
    <x v="1"/>
    <x v="0"/>
    <x v="2"/>
    <x v="0"/>
    <s v="Yes"/>
  </r>
  <r>
    <n v="314"/>
    <m/>
    <m/>
    <s v="Heart disease &amp; stroke"/>
    <m/>
    <m/>
    <m/>
    <m/>
    <s v="Women’s health &amp; wellness"/>
    <m/>
    <s v="Mental health depression/suicide"/>
    <m/>
    <m/>
    <m/>
    <m/>
    <n v="3"/>
    <n v="1"/>
    <m/>
    <n v="0"/>
    <n v="0"/>
    <n v="1"/>
    <n v="0"/>
    <n v="0"/>
    <n v="0"/>
    <n v="0"/>
    <n v="1"/>
    <n v="0"/>
    <n v="1"/>
    <n v="0"/>
    <n v="0"/>
    <n v="0"/>
    <m/>
    <m/>
    <n v="3"/>
    <n v="3"/>
    <s v="Correct"/>
    <x v="0"/>
    <n v="79"/>
    <x v="0"/>
    <x v="83"/>
    <x v="1"/>
    <x v="1"/>
    <s v="English"/>
    <x v="3"/>
    <x v="4"/>
    <x v="2"/>
    <x v="2"/>
    <x v="5"/>
    <s v="Yes"/>
  </r>
  <r>
    <n v="315"/>
    <m/>
    <m/>
    <s v="Heart disease &amp; stroke"/>
    <m/>
    <m/>
    <m/>
    <m/>
    <m/>
    <m/>
    <m/>
    <m/>
    <m/>
    <m/>
    <m/>
    <n v="1"/>
    <n v="3"/>
    <m/>
    <n v="0"/>
    <n v="0"/>
    <n v="1"/>
    <n v="0"/>
    <n v="0"/>
    <n v="0"/>
    <n v="0"/>
    <n v="0"/>
    <n v="0"/>
    <n v="0"/>
    <n v="0"/>
    <n v="0"/>
    <n v="0"/>
    <m/>
    <m/>
    <n v="1"/>
    <n v="1"/>
    <s v="Correct"/>
    <x v="1"/>
    <n v="91"/>
    <x v="0"/>
    <x v="6"/>
    <x v="1"/>
    <x v="1"/>
    <s v="English"/>
    <x v="2"/>
    <x v="7"/>
    <x v="2"/>
    <x v="2"/>
    <x v="3"/>
    <s v="Yes"/>
  </r>
  <r>
    <n v="316"/>
    <m/>
    <s v="Cancer"/>
    <s v="Heart disease &amp; stroke"/>
    <m/>
    <m/>
    <m/>
    <m/>
    <m/>
    <m/>
    <m/>
    <m/>
    <m/>
    <m/>
    <m/>
    <n v="2"/>
    <n v="1.5"/>
    <m/>
    <n v="0"/>
    <n v="1"/>
    <n v="1"/>
    <n v="0"/>
    <n v="0"/>
    <n v="0"/>
    <n v="0"/>
    <n v="0"/>
    <n v="0"/>
    <n v="0"/>
    <n v="0"/>
    <n v="0"/>
    <n v="0"/>
    <m/>
    <m/>
    <n v="2"/>
    <n v="2"/>
    <s v="Correct"/>
    <x v="1"/>
    <n v="63"/>
    <x v="0"/>
    <x v="6"/>
    <x v="1"/>
    <x v="1"/>
    <s v="English"/>
    <x v="1"/>
    <x v="2"/>
    <x v="2"/>
    <x v="2"/>
    <x v="3"/>
    <m/>
  </r>
  <r>
    <n v="317"/>
    <m/>
    <s v="Cancer"/>
    <s v="Heart disease &amp; stroke"/>
    <m/>
    <m/>
    <m/>
    <m/>
    <m/>
    <s v="Diabetes"/>
    <m/>
    <m/>
    <m/>
    <m/>
    <m/>
    <n v="3"/>
    <n v="1"/>
    <m/>
    <n v="0"/>
    <n v="1"/>
    <n v="1"/>
    <n v="0"/>
    <n v="0"/>
    <n v="0"/>
    <n v="0"/>
    <n v="0"/>
    <n v="1"/>
    <n v="0"/>
    <n v="0"/>
    <n v="0"/>
    <n v="0"/>
    <m/>
    <m/>
    <n v="3"/>
    <n v="3"/>
    <s v="Correct"/>
    <x v="0"/>
    <n v="44"/>
    <x v="0"/>
    <x v="80"/>
    <x v="11"/>
    <x v="1"/>
    <s v="English"/>
    <x v="1"/>
    <x v="4"/>
    <x v="0"/>
    <x v="2"/>
    <x v="4"/>
    <s v="Yes"/>
  </r>
  <r>
    <n v="318"/>
    <m/>
    <s v="Cancer"/>
    <m/>
    <m/>
    <m/>
    <m/>
    <m/>
    <s v="Women’s health &amp; wellness"/>
    <m/>
    <s v="Mental health depression/suicide"/>
    <m/>
    <m/>
    <m/>
    <m/>
    <n v="3"/>
    <n v="1"/>
    <m/>
    <n v="0"/>
    <n v="1"/>
    <n v="0"/>
    <n v="0"/>
    <n v="0"/>
    <n v="0"/>
    <n v="0"/>
    <n v="1"/>
    <n v="0"/>
    <n v="1"/>
    <n v="0"/>
    <n v="0"/>
    <n v="0"/>
    <m/>
    <m/>
    <n v="3"/>
    <n v="3"/>
    <s v="Correct"/>
    <x v="3"/>
    <n v="71"/>
    <x v="0"/>
    <x v="22"/>
    <x v="3"/>
    <x v="0"/>
    <s v="English"/>
    <x v="2"/>
    <x v="7"/>
    <x v="2"/>
    <x v="2"/>
    <x v="6"/>
    <s v="Yes"/>
  </r>
  <r>
    <n v="319"/>
    <m/>
    <s v="Cancer"/>
    <m/>
    <m/>
    <m/>
    <m/>
    <m/>
    <s v="Women’s health &amp; wellness"/>
    <s v="Diabetes"/>
    <m/>
    <m/>
    <m/>
    <m/>
    <m/>
    <n v="3"/>
    <n v="1"/>
    <m/>
    <n v="0"/>
    <n v="1"/>
    <n v="0"/>
    <n v="0"/>
    <n v="0"/>
    <n v="0"/>
    <n v="0"/>
    <n v="1"/>
    <n v="1"/>
    <n v="0"/>
    <n v="0"/>
    <n v="0"/>
    <n v="0"/>
    <m/>
    <m/>
    <n v="3"/>
    <n v="3"/>
    <s v="Correct"/>
    <x v="0"/>
    <n v="58"/>
    <x v="0"/>
    <x v="73"/>
    <x v="1"/>
    <x v="1"/>
    <m/>
    <x v="1"/>
    <x v="7"/>
    <x v="3"/>
    <x v="1"/>
    <x v="1"/>
    <s v="No"/>
  </r>
  <r>
    <n v="320"/>
    <s v="Asthma/lung disease"/>
    <m/>
    <s v="Heart disease &amp; stroke"/>
    <m/>
    <m/>
    <m/>
    <m/>
    <m/>
    <m/>
    <m/>
    <m/>
    <m/>
    <s v="Obesity/weight loss issues"/>
    <m/>
    <n v="3"/>
    <n v="1"/>
    <m/>
    <n v="1"/>
    <n v="0"/>
    <n v="1"/>
    <n v="0"/>
    <n v="0"/>
    <n v="0"/>
    <n v="0"/>
    <n v="0"/>
    <n v="0"/>
    <n v="0"/>
    <n v="0"/>
    <n v="0"/>
    <n v="1"/>
    <m/>
    <m/>
    <n v="3"/>
    <n v="3"/>
    <s v="Correct"/>
    <x v="1"/>
    <n v="81"/>
    <x v="0"/>
    <x v="17"/>
    <x v="1"/>
    <x v="0"/>
    <s v="English"/>
    <x v="3"/>
    <x v="0"/>
    <x v="2"/>
    <x v="2"/>
    <x v="6"/>
    <s v="No"/>
  </r>
  <r>
    <n v="321"/>
    <m/>
    <m/>
    <s v="Heart disease &amp; stroke"/>
    <s v="Safety"/>
    <m/>
    <m/>
    <m/>
    <s v="Women’s health &amp; wellness"/>
    <m/>
    <m/>
    <m/>
    <m/>
    <m/>
    <m/>
    <n v="3"/>
    <n v="1"/>
    <m/>
    <n v="0"/>
    <n v="0"/>
    <n v="1"/>
    <n v="1"/>
    <n v="0"/>
    <n v="0"/>
    <n v="0"/>
    <n v="1"/>
    <n v="0"/>
    <n v="0"/>
    <n v="0"/>
    <n v="0"/>
    <n v="0"/>
    <m/>
    <m/>
    <n v="3"/>
    <n v="3"/>
    <s v="Correct"/>
    <x v="0"/>
    <n v="83"/>
    <x v="0"/>
    <x v="17"/>
    <x v="1"/>
    <x v="0"/>
    <s v="English"/>
    <x v="3"/>
    <x v="4"/>
    <x v="2"/>
    <x v="2"/>
    <x v="5"/>
    <s v="No"/>
  </r>
  <r>
    <n v="322"/>
    <m/>
    <s v="Cancer"/>
    <m/>
    <m/>
    <m/>
    <m/>
    <m/>
    <m/>
    <m/>
    <m/>
    <m/>
    <m/>
    <m/>
    <m/>
    <n v="1"/>
    <n v="3"/>
    <m/>
    <n v="0"/>
    <n v="1"/>
    <n v="0"/>
    <n v="0"/>
    <n v="0"/>
    <n v="0"/>
    <n v="0"/>
    <n v="0"/>
    <n v="0"/>
    <n v="0"/>
    <n v="0"/>
    <n v="0"/>
    <n v="0"/>
    <m/>
    <m/>
    <n v="1"/>
    <n v="1"/>
    <s v="Correct"/>
    <x v="1"/>
    <n v="83"/>
    <x v="0"/>
    <x v="17"/>
    <x v="1"/>
    <x v="1"/>
    <s v="English"/>
    <x v="4"/>
    <x v="4"/>
    <x v="2"/>
    <x v="2"/>
    <x v="3"/>
    <s v="No"/>
  </r>
  <r>
    <n v="323"/>
    <s v="Asthma/lung disease"/>
    <m/>
    <s v="Heart disease &amp; stroke"/>
    <m/>
    <m/>
    <m/>
    <m/>
    <m/>
    <s v="Diabetes"/>
    <m/>
    <m/>
    <m/>
    <m/>
    <m/>
    <n v="3"/>
    <n v="1"/>
    <m/>
    <n v="1"/>
    <n v="0"/>
    <n v="1"/>
    <n v="0"/>
    <n v="0"/>
    <n v="0"/>
    <n v="0"/>
    <n v="0"/>
    <n v="1"/>
    <n v="0"/>
    <n v="0"/>
    <n v="0"/>
    <n v="0"/>
    <m/>
    <m/>
    <n v="3"/>
    <n v="3"/>
    <s v="Correct"/>
    <x v="0"/>
    <n v="66"/>
    <x v="1"/>
    <x v="94"/>
    <x v="5"/>
    <x v="1"/>
    <s v="English"/>
    <x v="6"/>
    <x v="2"/>
    <x v="6"/>
    <x v="2"/>
    <x v="5"/>
    <s v="Yes"/>
  </r>
  <r>
    <n v="324"/>
    <s v="Asthma/lung disease"/>
    <m/>
    <s v="Heart disease &amp; stroke"/>
    <m/>
    <m/>
    <m/>
    <m/>
    <m/>
    <m/>
    <m/>
    <m/>
    <m/>
    <s v="Obesity/weight loss issues"/>
    <m/>
    <n v="3"/>
    <n v="1"/>
    <m/>
    <n v="1"/>
    <n v="0"/>
    <n v="1"/>
    <n v="0"/>
    <n v="0"/>
    <n v="0"/>
    <n v="0"/>
    <n v="0"/>
    <n v="0"/>
    <n v="0"/>
    <n v="0"/>
    <n v="0"/>
    <n v="1"/>
    <m/>
    <m/>
    <n v="3"/>
    <n v="3"/>
    <s v="Correct"/>
    <x v="0"/>
    <n v="58"/>
    <x v="0"/>
    <x v="17"/>
    <x v="1"/>
    <x v="1"/>
    <s v="English"/>
    <x v="5"/>
    <x v="7"/>
    <x v="0"/>
    <x v="2"/>
    <x v="0"/>
    <s v="Yes"/>
  </r>
  <r>
    <n v="325"/>
    <s v="Asthma/lung disease"/>
    <m/>
    <s v="Heart disease &amp; stroke"/>
    <m/>
    <m/>
    <m/>
    <m/>
    <s v="Women’s health &amp; wellness"/>
    <m/>
    <m/>
    <m/>
    <m/>
    <m/>
    <m/>
    <n v="3"/>
    <n v="1"/>
    <m/>
    <n v="1"/>
    <n v="0"/>
    <n v="1"/>
    <n v="0"/>
    <n v="0"/>
    <n v="0"/>
    <n v="0"/>
    <n v="1"/>
    <n v="0"/>
    <n v="0"/>
    <n v="0"/>
    <n v="0"/>
    <n v="0"/>
    <m/>
    <m/>
    <n v="3"/>
    <n v="3"/>
    <s v="Correct"/>
    <x v="0"/>
    <n v="69"/>
    <x v="0"/>
    <x v="17"/>
    <x v="5"/>
    <x v="1"/>
    <s v="English"/>
    <x v="3"/>
    <x v="7"/>
    <x v="2"/>
    <x v="2"/>
    <x v="5"/>
    <s v="Yes"/>
  </r>
  <r>
    <n v="326"/>
    <m/>
    <s v="Cancer"/>
    <s v="Heart disease &amp; stroke"/>
    <m/>
    <m/>
    <m/>
    <m/>
    <m/>
    <s v="Diabetes"/>
    <m/>
    <m/>
    <m/>
    <m/>
    <m/>
    <n v="3"/>
    <n v="1"/>
    <m/>
    <n v="0"/>
    <n v="1"/>
    <n v="1"/>
    <n v="0"/>
    <n v="0"/>
    <n v="0"/>
    <n v="0"/>
    <n v="0"/>
    <n v="1"/>
    <n v="0"/>
    <n v="0"/>
    <n v="0"/>
    <n v="0"/>
    <m/>
    <m/>
    <n v="3"/>
    <n v="3"/>
    <s v="Correct"/>
    <x v="1"/>
    <n v="68"/>
    <x v="1"/>
    <x v="95"/>
    <x v="1"/>
    <x v="0"/>
    <s v="English"/>
    <x v="6"/>
    <x v="7"/>
    <x v="2"/>
    <x v="2"/>
    <x v="3"/>
    <s v="Yes"/>
  </r>
  <r>
    <n v="327"/>
    <m/>
    <s v="Cancer"/>
    <m/>
    <m/>
    <m/>
    <m/>
    <m/>
    <s v="Women’s health &amp; wellness"/>
    <s v="Diabetes"/>
    <m/>
    <m/>
    <m/>
    <m/>
    <m/>
    <n v="3"/>
    <n v="1"/>
    <m/>
    <n v="0"/>
    <n v="1"/>
    <n v="0"/>
    <n v="0"/>
    <n v="0"/>
    <n v="0"/>
    <n v="0"/>
    <n v="1"/>
    <n v="1"/>
    <n v="0"/>
    <n v="0"/>
    <n v="0"/>
    <n v="0"/>
    <m/>
    <m/>
    <n v="3"/>
    <n v="3"/>
    <s v="Correct"/>
    <x v="0"/>
    <n v="51"/>
    <x v="0"/>
    <x v="0"/>
    <x v="8"/>
    <x v="1"/>
    <s v="English, Hatian Creole"/>
    <x v="4"/>
    <x v="7"/>
    <x v="0"/>
    <x v="3"/>
    <x v="1"/>
    <s v="Yes"/>
  </r>
  <r>
    <n v="328"/>
    <m/>
    <m/>
    <s v="Heart disease &amp; stroke"/>
    <m/>
    <m/>
    <m/>
    <m/>
    <m/>
    <m/>
    <m/>
    <m/>
    <m/>
    <m/>
    <m/>
    <n v="1"/>
    <n v="3"/>
    <m/>
    <n v="0"/>
    <n v="0"/>
    <n v="1"/>
    <n v="0"/>
    <n v="0"/>
    <n v="0"/>
    <n v="0"/>
    <n v="0"/>
    <n v="0"/>
    <n v="0"/>
    <n v="0"/>
    <n v="0"/>
    <n v="0"/>
    <m/>
    <m/>
    <n v="1"/>
    <n v="1"/>
    <s v="Correct"/>
    <x v="0"/>
    <n v="70"/>
    <x v="0"/>
    <x v="5"/>
    <x v="0"/>
    <x v="0"/>
    <m/>
    <x v="3"/>
    <x v="4"/>
    <x v="2"/>
    <x v="2"/>
    <x v="4"/>
    <s v="No"/>
  </r>
  <r>
    <n v="329"/>
    <m/>
    <m/>
    <s v="Heart disease &amp; stroke"/>
    <s v="Safety"/>
    <m/>
    <m/>
    <m/>
    <m/>
    <s v="Diabetes"/>
    <m/>
    <m/>
    <m/>
    <m/>
    <m/>
    <n v="3"/>
    <n v="1"/>
    <m/>
    <n v="0"/>
    <n v="0"/>
    <n v="1"/>
    <n v="1"/>
    <n v="0"/>
    <n v="0"/>
    <n v="0"/>
    <n v="0"/>
    <n v="1"/>
    <n v="0"/>
    <n v="0"/>
    <n v="0"/>
    <n v="0"/>
    <m/>
    <m/>
    <n v="3"/>
    <n v="3"/>
    <s v="Correct"/>
    <x v="0"/>
    <n v="53"/>
    <x v="0"/>
    <x v="5"/>
    <x v="0"/>
    <x v="1"/>
    <s v="English"/>
    <x v="1"/>
    <x v="6"/>
    <x v="1"/>
    <x v="1"/>
    <x v="1"/>
    <s v="Yes"/>
  </r>
  <r>
    <n v="330"/>
    <m/>
    <m/>
    <m/>
    <s v="Safety"/>
    <s v="HIV/AIDS &amp; Sexually Transmitted Diseases (STDs)"/>
    <m/>
    <m/>
    <m/>
    <s v="Diabetes"/>
    <m/>
    <m/>
    <m/>
    <m/>
    <m/>
    <n v="3"/>
    <n v="1"/>
    <m/>
    <n v="0"/>
    <n v="0"/>
    <n v="0"/>
    <n v="1"/>
    <n v="1"/>
    <n v="0"/>
    <n v="0"/>
    <n v="0"/>
    <n v="1"/>
    <n v="0"/>
    <n v="0"/>
    <n v="0"/>
    <n v="0"/>
    <m/>
    <m/>
    <n v="3"/>
    <n v="3"/>
    <s v="Correct"/>
    <x v="0"/>
    <n v="69"/>
    <x v="0"/>
    <x v="4"/>
    <x v="0"/>
    <x v="1"/>
    <s v="English"/>
    <x v="3"/>
    <x v="0"/>
    <x v="2"/>
    <x v="2"/>
    <x v="5"/>
    <m/>
  </r>
  <r>
    <n v="331"/>
    <m/>
    <m/>
    <m/>
    <m/>
    <m/>
    <m/>
    <m/>
    <m/>
    <m/>
    <m/>
    <m/>
    <m/>
    <m/>
    <m/>
    <n v="0"/>
    <e v="#DIV/0!"/>
    <m/>
    <n v="0"/>
    <n v="0"/>
    <n v="0"/>
    <n v="0"/>
    <n v="0"/>
    <n v="0"/>
    <n v="0"/>
    <n v="0"/>
    <n v="0"/>
    <n v="0"/>
    <n v="0"/>
    <n v="0"/>
    <n v="0"/>
    <m/>
    <m/>
    <n v="0"/>
    <n v="0"/>
    <s v="Correct"/>
    <x v="0"/>
    <n v="33"/>
    <x v="0"/>
    <x v="5"/>
    <x v="0"/>
    <x v="1"/>
    <s v="English"/>
    <x v="6"/>
    <x v="1"/>
    <x v="6"/>
    <x v="2"/>
    <x v="0"/>
    <s v="Yes"/>
  </r>
  <r>
    <n v="332"/>
    <m/>
    <m/>
    <s v="Heart disease &amp; stroke"/>
    <m/>
    <m/>
    <m/>
    <m/>
    <m/>
    <s v="Diabetes"/>
    <m/>
    <m/>
    <s v="Environmental hazards"/>
    <m/>
    <m/>
    <n v="3"/>
    <n v="1"/>
    <m/>
    <n v="0"/>
    <n v="0"/>
    <n v="1"/>
    <n v="0"/>
    <n v="0"/>
    <n v="0"/>
    <n v="0"/>
    <n v="0"/>
    <n v="1"/>
    <n v="0"/>
    <n v="0"/>
    <n v="1"/>
    <n v="0"/>
    <m/>
    <m/>
    <n v="3"/>
    <n v="3"/>
    <s v="Correct"/>
    <x v="1"/>
    <n v="59"/>
    <x v="2"/>
    <x v="96"/>
    <x v="0"/>
    <x v="1"/>
    <s v="English"/>
    <x v="0"/>
    <x v="0"/>
    <x v="0"/>
    <x v="2"/>
    <x v="0"/>
    <s v="Yes"/>
  </r>
  <r>
    <n v="333"/>
    <m/>
    <m/>
    <m/>
    <m/>
    <m/>
    <m/>
    <m/>
    <m/>
    <m/>
    <m/>
    <m/>
    <m/>
    <m/>
    <m/>
    <n v="0"/>
    <e v="#DIV/0!"/>
    <m/>
    <n v="0"/>
    <n v="0"/>
    <n v="0"/>
    <n v="0"/>
    <n v="0"/>
    <n v="0"/>
    <n v="0"/>
    <n v="0"/>
    <n v="0"/>
    <n v="0"/>
    <n v="0"/>
    <n v="0"/>
    <n v="0"/>
    <m/>
    <m/>
    <n v="0"/>
    <n v="0"/>
    <s v="Correct"/>
    <x v="0"/>
    <n v="49"/>
    <x v="2"/>
    <x v="97"/>
    <x v="1"/>
    <x v="1"/>
    <s v="English"/>
    <x v="3"/>
    <x v="1"/>
    <x v="0"/>
    <x v="2"/>
    <x v="0"/>
    <s v="Yes"/>
  </r>
  <r>
    <n v="334"/>
    <m/>
    <m/>
    <m/>
    <m/>
    <m/>
    <m/>
    <m/>
    <m/>
    <m/>
    <s v="Mental health depression/suicide"/>
    <m/>
    <m/>
    <m/>
    <m/>
    <n v="1"/>
    <n v="3"/>
    <m/>
    <n v="0"/>
    <n v="0"/>
    <n v="0"/>
    <n v="0"/>
    <n v="0"/>
    <n v="0"/>
    <n v="0"/>
    <n v="0"/>
    <n v="0"/>
    <n v="1"/>
    <n v="0"/>
    <n v="0"/>
    <n v="0"/>
    <m/>
    <m/>
    <n v="1"/>
    <n v="1"/>
    <s v="Correct"/>
    <x v="1"/>
    <n v="67"/>
    <x v="2"/>
    <x v="98"/>
    <x v="0"/>
    <x v="0"/>
    <s v="English"/>
    <x v="4"/>
    <x v="4"/>
    <x v="2"/>
    <x v="2"/>
    <x v="5"/>
    <m/>
  </r>
  <r>
    <n v="335"/>
    <m/>
    <s v="Cancer"/>
    <s v="Heart disease &amp; stroke"/>
    <m/>
    <m/>
    <m/>
    <m/>
    <m/>
    <s v="Diabetes"/>
    <m/>
    <m/>
    <m/>
    <m/>
    <m/>
    <n v="3"/>
    <n v="1"/>
    <m/>
    <n v="0"/>
    <n v="1"/>
    <n v="1"/>
    <n v="0"/>
    <n v="0"/>
    <n v="0"/>
    <n v="0"/>
    <n v="0"/>
    <n v="1"/>
    <n v="0"/>
    <n v="0"/>
    <n v="0"/>
    <n v="0"/>
    <m/>
    <m/>
    <n v="3"/>
    <n v="3"/>
    <s v="Correct"/>
    <x v="1"/>
    <n v="36"/>
    <x v="2"/>
    <x v="99"/>
    <x v="2"/>
    <x v="0"/>
    <m/>
    <x v="3"/>
    <x v="2"/>
    <x v="3"/>
    <x v="0"/>
    <x v="3"/>
    <m/>
  </r>
  <r>
    <n v="336"/>
    <m/>
    <m/>
    <m/>
    <m/>
    <m/>
    <m/>
    <m/>
    <m/>
    <m/>
    <m/>
    <m/>
    <m/>
    <s v="Obesity/weight loss issues"/>
    <m/>
    <n v="1"/>
    <n v="3"/>
    <m/>
    <n v="0"/>
    <n v="0"/>
    <n v="0"/>
    <n v="0"/>
    <n v="0"/>
    <n v="0"/>
    <n v="0"/>
    <n v="0"/>
    <n v="0"/>
    <n v="0"/>
    <n v="0"/>
    <n v="0"/>
    <n v="1"/>
    <m/>
    <m/>
    <n v="1"/>
    <n v="1"/>
    <s v="Correct"/>
    <x v="0"/>
    <n v="60"/>
    <x v="2"/>
    <x v="71"/>
    <x v="0"/>
    <x v="0"/>
    <s v="English"/>
    <x v="6"/>
    <x v="1"/>
    <x v="6"/>
    <x v="2"/>
    <x v="0"/>
    <s v="Yes"/>
  </r>
  <r>
    <n v="337"/>
    <m/>
    <m/>
    <m/>
    <m/>
    <m/>
    <m/>
    <m/>
    <m/>
    <m/>
    <m/>
    <m/>
    <m/>
    <s v="Obesity/weight loss issues"/>
    <m/>
    <n v="1"/>
    <n v="3"/>
    <m/>
    <n v="0"/>
    <n v="0"/>
    <n v="0"/>
    <n v="0"/>
    <n v="0"/>
    <n v="0"/>
    <n v="0"/>
    <n v="0"/>
    <n v="0"/>
    <n v="0"/>
    <n v="0"/>
    <n v="0"/>
    <n v="1"/>
    <m/>
    <m/>
    <n v="1"/>
    <n v="1"/>
    <s v="Correct"/>
    <x v="0"/>
    <n v="60"/>
    <x v="2"/>
    <x v="11"/>
    <x v="2"/>
    <x v="0"/>
    <m/>
    <x v="3"/>
    <x v="2"/>
    <x v="3"/>
    <x v="0"/>
    <x v="3"/>
    <m/>
  </r>
  <r>
    <n v="338"/>
    <m/>
    <m/>
    <m/>
    <m/>
    <m/>
    <m/>
    <m/>
    <m/>
    <m/>
    <m/>
    <m/>
    <m/>
    <m/>
    <m/>
    <n v="0"/>
    <e v="#DIV/0!"/>
    <m/>
    <n v="0"/>
    <n v="0"/>
    <n v="0"/>
    <n v="0"/>
    <n v="0"/>
    <n v="0"/>
    <n v="0"/>
    <n v="0"/>
    <n v="0"/>
    <n v="0"/>
    <n v="0"/>
    <n v="0"/>
    <n v="0"/>
    <m/>
    <m/>
    <n v="0"/>
    <n v="0"/>
    <s v="Correct"/>
    <x v="1"/>
    <n v="38"/>
    <x v="2"/>
    <x v="54"/>
    <x v="1"/>
    <x v="0"/>
    <m/>
    <x v="3"/>
    <x v="2"/>
    <x v="3"/>
    <x v="0"/>
    <x v="3"/>
    <m/>
  </r>
  <r>
    <n v="339"/>
    <m/>
    <s v="Cancer"/>
    <s v="Heart disease &amp; stroke"/>
    <m/>
    <m/>
    <m/>
    <m/>
    <s v="Women’s health &amp; wellness"/>
    <m/>
    <s v="Mental health depression/suicide"/>
    <m/>
    <m/>
    <m/>
    <m/>
    <n v="4"/>
    <n v="0.75"/>
    <m/>
    <n v="0"/>
    <n v="0.75"/>
    <n v="0.75"/>
    <n v="0"/>
    <n v="0"/>
    <n v="0"/>
    <n v="0"/>
    <n v="0.75"/>
    <n v="0"/>
    <n v="0.75"/>
    <n v="0"/>
    <n v="0"/>
    <n v="0"/>
    <m/>
    <m/>
    <n v="3"/>
    <n v="4"/>
    <s v="Correct"/>
    <x v="1"/>
    <n v="52"/>
    <x v="2"/>
    <x v="100"/>
    <x v="0"/>
    <x v="1"/>
    <m/>
    <x v="0"/>
    <x v="0"/>
    <x v="2"/>
    <x v="2"/>
    <x v="6"/>
    <s v="Yes"/>
  </r>
  <r>
    <n v="340"/>
    <m/>
    <m/>
    <m/>
    <m/>
    <m/>
    <m/>
    <m/>
    <m/>
    <m/>
    <s v="Mental health depression/suicide"/>
    <s v="Drugs &amp; alcohol abuse"/>
    <m/>
    <s v="Obesity/weight loss issues"/>
    <m/>
    <n v="3"/>
    <n v="1"/>
    <m/>
    <n v="0"/>
    <n v="0"/>
    <n v="0"/>
    <n v="0"/>
    <n v="0"/>
    <n v="0"/>
    <n v="0"/>
    <n v="0"/>
    <n v="0"/>
    <n v="1"/>
    <n v="1"/>
    <n v="0"/>
    <n v="1"/>
    <m/>
    <m/>
    <n v="3"/>
    <n v="3"/>
    <s v="Correct"/>
    <x v="0"/>
    <n v="72"/>
    <x v="2"/>
    <x v="101"/>
    <x v="0"/>
    <x v="1"/>
    <s v="English"/>
    <x v="5"/>
    <x v="1"/>
    <x v="6"/>
    <x v="2"/>
    <x v="3"/>
    <s v="Yes"/>
  </r>
  <r>
    <n v="341"/>
    <m/>
    <m/>
    <s v="Heart disease &amp; stroke"/>
    <m/>
    <m/>
    <m/>
    <m/>
    <m/>
    <s v="Diabetes"/>
    <m/>
    <m/>
    <m/>
    <m/>
    <m/>
    <n v="2"/>
    <n v="1.5"/>
    <m/>
    <n v="0"/>
    <n v="0"/>
    <n v="1"/>
    <n v="0"/>
    <n v="0"/>
    <n v="0"/>
    <n v="0"/>
    <n v="0"/>
    <n v="1"/>
    <n v="0"/>
    <n v="0"/>
    <n v="0"/>
    <n v="0"/>
    <m/>
    <m/>
    <n v="2"/>
    <n v="2"/>
    <s v="Correct"/>
    <x v="1"/>
    <n v="52"/>
    <x v="2"/>
    <x v="57"/>
    <x v="0"/>
    <x v="1"/>
    <m/>
    <x v="5"/>
    <x v="1"/>
    <x v="0"/>
    <x v="2"/>
    <x v="0"/>
    <s v="Yes"/>
  </r>
  <r>
    <n v="342"/>
    <s v="Asthma/lung disease"/>
    <m/>
    <m/>
    <m/>
    <m/>
    <m/>
    <m/>
    <m/>
    <m/>
    <m/>
    <m/>
    <m/>
    <m/>
    <m/>
    <n v="1"/>
    <n v="3"/>
    <m/>
    <n v="1"/>
    <n v="0"/>
    <n v="0"/>
    <n v="0"/>
    <n v="0"/>
    <n v="0"/>
    <n v="0"/>
    <n v="0"/>
    <n v="0"/>
    <n v="0"/>
    <n v="0"/>
    <n v="0"/>
    <n v="0"/>
    <m/>
    <m/>
    <n v="1"/>
    <n v="1"/>
    <s v="Correct"/>
    <x v="0"/>
    <n v="89"/>
    <x v="2"/>
    <x v="102"/>
    <x v="1"/>
    <x v="0"/>
    <s v="English"/>
    <x v="3"/>
    <x v="7"/>
    <x v="2"/>
    <x v="2"/>
    <x v="3"/>
    <s v="No"/>
  </r>
  <r>
    <n v="343"/>
    <m/>
    <m/>
    <m/>
    <m/>
    <m/>
    <m/>
    <m/>
    <m/>
    <s v="Diabetes"/>
    <s v="Mental health depression/suicide"/>
    <m/>
    <m/>
    <m/>
    <m/>
    <n v="2"/>
    <n v="1.5"/>
    <m/>
    <n v="0"/>
    <n v="0"/>
    <n v="0"/>
    <n v="0"/>
    <n v="0"/>
    <n v="0"/>
    <n v="0"/>
    <n v="0"/>
    <n v="1"/>
    <n v="1"/>
    <n v="0"/>
    <n v="0"/>
    <n v="0"/>
    <m/>
    <m/>
    <n v="2"/>
    <n v="2"/>
    <s v="Correct"/>
    <x v="0"/>
    <n v="70"/>
    <x v="1"/>
    <x v="103"/>
    <x v="5"/>
    <x v="1"/>
    <s v="English"/>
    <x v="5"/>
    <x v="7"/>
    <x v="2"/>
    <x v="2"/>
    <x v="3"/>
    <s v="Yes"/>
  </r>
  <r>
    <n v="344"/>
    <m/>
    <s v="Cancer"/>
    <m/>
    <m/>
    <m/>
    <m/>
    <m/>
    <s v="Women’s health &amp; wellness"/>
    <m/>
    <s v="Mental health depression/suicide"/>
    <m/>
    <m/>
    <m/>
    <m/>
    <n v="3"/>
    <n v="1"/>
    <m/>
    <n v="0"/>
    <n v="1"/>
    <n v="0"/>
    <n v="0"/>
    <n v="0"/>
    <n v="0"/>
    <n v="0"/>
    <n v="1"/>
    <n v="0"/>
    <n v="1"/>
    <n v="0"/>
    <n v="0"/>
    <n v="0"/>
    <m/>
    <m/>
    <n v="3"/>
    <n v="3"/>
    <s v="Correct"/>
    <x v="0"/>
    <n v="71"/>
    <x v="0"/>
    <x v="13"/>
    <x v="1"/>
    <x v="0"/>
    <s v="English"/>
    <x v="4"/>
    <x v="4"/>
    <x v="2"/>
    <x v="2"/>
    <x v="3"/>
    <s v="No"/>
  </r>
  <r>
    <n v="345"/>
    <m/>
    <m/>
    <m/>
    <m/>
    <m/>
    <m/>
    <m/>
    <s v="Women’s health &amp; wellness"/>
    <m/>
    <s v="Mental health depression/suicide"/>
    <m/>
    <m/>
    <m/>
    <m/>
    <n v="2"/>
    <n v="1.5"/>
    <m/>
    <n v="0"/>
    <n v="0"/>
    <n v="0"/>
    <n v="0"/>
    <n v="0"/>
    <n v="0"/>
    <n v="0"/>
    <n v="1"/>
    <n v="0"/>
    <n v="1"/>
    <n v="0"/>
    <n v="0"/>
    <n v="0"/>
    <m/>
    <m/>
    <n v="2"/>
    <n v="2"/>
    <s v="Correct"/>
    <x v="1"/>
    <n v="68"/>
    <x v="0"/>
    <x v="93"/>
    <x v="1"/>
    <x v="1"/>
    <s v="English"/>
    <x v="5"/>
    <x v="7"/>
    <x v="2"/>
    <x v="2"/>
    <x v="5"/>
    <s v="Yes"/>
  </r>
  <r>
    <n v="346"/>
    <m/>
    <m/>
    <s v="Heart disease &amp; stroke"/>
    <m/>
    <m/>
    <m/>
    <s v="Child health &amp; wellness"/>
    <m/>
    <s v="Diabetes"/>
    <m/>
    <m/>
    <m/>
    <m/>
    <m/>
    <n v="3"/>
    <n v="1"/>
    <m/>
    <n v="0"/>
    <n v="0"/>
    <n v="1"/>
    <n v="0"/>
    <n v="0"/>
    <n v="0"/>
    <n v="1"/>
    <n v="0"/>
    <n v="1"/>
    <n v="0"/>
    <n v="0"/>
    <n v="0"/>
    <n v="0"/>
    <m/>
    <m/>
    <n v="3"/>
    <n v="3"/>
    <s v="Correct"/>
    <x v="2"/>
    <n v="44"/>
    <x v="2"/>
    <x v="104"/>
    <x v="5"/>
    <x v="0"/>
    <s v="Other"/>
    <x v="5"/>
    <x v="0"/>
    <x v="0"/>
    <x v="0"/>
    <x v="3"/>
    <s v="Yes"/>
  </r>
  <r>
    <n v="347"/>
    <m/>
    <s v="Cancer"/>
    <s v="Heart disease &amp; stroke"/>
    <s v="Safety"/>
    <m/>
    <m/>
    <m/>
    <m/>
    <s v="Diabetes"/>
    <s v="Mental health depression/suicide"/>
    <s v="Drugs &amp; alcohol abuse"/>
    <m/>
    <s v="Obesity/weight loss issues"/>
    <m/>
    <n v="7"/>
    <n v="0.42857142857142855"/>
    <m/>
    <n v="0"/>
    <n v="0.42857142857142855"/>
    <n v="0.42857142857142855"/>
    <n v="0.42857142857142855"/>
    <n v="0"/>
    <n v="0"/>
    <n v="0"/>
    <n v="0"/>
    <n v="0.42857142857142855"/>
    <n v="0.42857142857142855"/>
    <n v="0.42857142857142855"/>
    <n v="0"/>
    <n v="0.42857142857142855"/>
    <m/>
    <m/>
    <n v="2.9999999999999996"/>
    <n v="7"/>
    <s v="Correct"/>
    <x v="0"/>
    <n v="62"/>
    <x v="2"/>
    <x v="105"/>
    <x v="1"/>
    <x v="1"/>
    <s v="English"/>
    <x v="4"/>
    <x v="4"/>
    <x v="0"/>
    <x v="1"/>
    <x v="3"/>
    <s v="No"/>
  </r>
  <r>
    <n v="348"/>
    <m/>
    <s v="Cancer"/>
    <m/>
    <m/>
    <m/>
    <m/>
    <m/>
    <s v="Women’s health &amp; wellness"/>
    <m/>
    <s v="Mental health depression/suicide"/>
    <m/>
    <m/>
    <m/>
    <m/>
    <n v="3"/>
    <n v="1"/>
    <m/>
    <n v="0"/>
    <n v="1"/>
    <n v="0"/>
    <n v="0"/>
    <n v="0"/>
    <n v="0"/>
    <n v="0"/>
    <n v="1"/>
    <n v="0"/>
    <n v="1"/>
    <n v="0"/>
    <n v="0"/>
    <n v="0"/>
    <m/>
    <m/>
    <n v="3"/>
    <n v="3"/>
    <s v="Correct"/>
    <x v="0"/>
    <n v="49"/>
    <x v="1"/>
    <x v="95"/>
    <x v="1"/>
    <x v="2"/>
    <s v="English"/>
    <x v="6"/>
    <x v="7"/>
    <x v="0"/>
    <x v="2"/>
    <x v="3"/>
    <s v="Yes"/>
  </r>
  <r>
    <n v="349"/>
    <m/>
    <m/>
    <s v="Heart disease &amp; stroke"/>
    <m/>
    <m/>
    <m/>
    <m/>
    <m/>
    <m/>
    <m/>
    <m/>
    <m/>
    <m/>
    <m/>
    <n v="1"/>
    <n v="3"/>
    <m/>
    <n v="0"/>
    <n v="0"/>
    <n v="1"/>
    <n v="0"/>
    <n v="0"/>
    <n v="0"/>
    <n v="0"/>
    <n v="0"/>
    <n v="0"/>
    <n v="0"/>
    <n v="0"/>
    <n v="0"/>
    <n v="0"/>
    <m/>
    <m/>
    <n v="1"/>
    <n v="1"/>
    <s v="Correct"/>
    <x v="0"/>
    <n v="48"/>
    <x v="1"/>
    <x v="106"/>
    <x v="1"/>
    <x v="1"/>
    <s v="Polish"/>
    <x v="5"/>
    <x v="4"/>
    <x v="0"/>
    <x v="2"/>
    <x v="3"/>
    <s v="Yes"/>
  </r>
  <r>
    <n v="350"/>
    <m/>
    <m/>
    <m/>
    <m/>
    <m/>
    <m/>
    <s v="Child health &amp; wellness"/>
    <s v="Women’s health &amp; wellness"/>
    <m/>
    <m/>
    <m/>
    <m/>
    <m/>
    <m/>
    <n v="2"/>
    <n v="1.5"/>
    <m/>
    <n v="0"/>
    <n v="0"/>
    <n v="0"/>
    <n v="0"/>
    <n v="0"/>
    <n v="0"/>
    <n v="1"/>
    <n v="1"/>
    <n v="0"/>
    <n v="0"/>
    <n v="0"/>
    <n v="0"/>
    <n v="0"/>
    <m/>
    <m/>
    <n v="2"/>
    <n v="2"/>
    <s v="Correct"/>
    <x v="0"/>
    <n v="52"/>
    <x v="2"/>
    <x v="79"/>
    <x v="5"/>
    <x v="1"/>
    <s v="English"/>
    <x v="6"/>
    <x v="1"/>
    <x v="0"/>
    <x v="2"/>
    <x v="3"/>
    <s v="Yes"/>
  </r>
  <r>
    <n v="351"/>
    <m/>
    <m/>
    <m/>
    <m/>
    <m/>
    <m/>
    <m/>
    <m/>
    <m/>
    <m/>
    <m/>
    <s v="Environmental hazards"/>
    <m/>
    <m/>
    <n v="1"/>
    <n v="3"/>
    <m/>
    <n v="0"/>
    <n v="0"/>
    <n v="0"/>
    <n v="0"/>
    <n v="0"/>
    <n v="0"/>
    <n v="0"/>
    <n v="0"/>
    <n v="0"/>
    <n v="0"/>
    <n v="0"/>
    <n v="1"/>
    <n v="0"/>
    <m/>
    <m/>
    <n v="1"/>
    <n v="1"/>
    <s v="Correct"/>
    <x v="1"/>
    <n v="64"/>
    <x v="0"/>
    <x v="85"/>
    <x v="1"/>
    <x v="2"/>
    <s v="English"/>
    <x v="6"/>
    <x v="8"/>
    <x v="0"/>
    <x v="2"/>
    <x v="3"/>
    <s v="Yes"/>
  </r>
  <r>
    <n v="352"/>
    <m/>
    <m/>
    <m/>
    <m/>
    <m/>
    <m/>
    <m/>
    <m/>
    <m/>
    <m/>
    <m/>
    <s v="Environmental hazards"/>
    <s v="Obesity/weight loss issues"/>
    <m/>
    <n v="2"/>
    <n v="1.5"/>
    <m/>
    <n v="0"/>
    <n v="0"/>
    <n v="0"/>
    <n v="0"/>
    <n v="0"/>
    <n v="0"/>
    <n v="0"/>
    <n v="0"/>
    <n v="0"/>
    <n v="0"/>
    <n v="0"/>
    <n v="1"/>
    <n v="1"/>
    <m/>
    <m/>
    <n v="2"/>
    <n v="2"/>
    <s v="Correct"/>
    <x v="1"/>
    <n v="47"/>
    <x v="0"/>
    <x v="2"/>
    <x v="0"/>
    <x v="1"/>
    <s v="English"/>
    <x v="6"/>
    <x v="8"/>
    <x v="0"/>
    <x v="2"/>
    <x v="3"/>
    <s v="Yes"/>
  </r>
  <r>
    <n v="353"/>
    <m/>
    <m/>
    <s v="Heart disease &amp; stroke"/>
    <m/>
    <m/>
    <m/>
    <s v="Child health &amp; wellness"/>
    <m/>
    <m/>
    <m/>
    <m/>
    <s v="Environmental hazards"/>
    <m/>
    <m/>
    <n v="3"/>
    <n v="1"/>
    <m/>
    <n v="0"/>
    <n v="0"/>
    <n v="1"/>
    <n v="0"/>
    <n v="0"/>
    <n v="0"/>
    <n v="1"/>
    <n v="0"/>
    <n v="0"/>
    <n v="0"/>
    <n v="0"/>
    <n v="1"/>
    <n v="0"/>
    <m/>
    <m/>
    <n v="3"/>
    <n v="3"/>
    <s v="Correct"/>
    <x v="0"/>
    <n v="52"/>
    <x v="1"/>
    <x v="107"/>
    <x v="1"/>
    <x v="1"/>
    <s v="English"/>
    <x v="5"/>
    <x v="0"/>
    <x v="6"/>
    <x v="2"/>
    <x v="3"/>
    <s v="Yes"/>
  </r>
  <r>
    <n v="354"/>
    <m/>
    <s v="Cancer"/>
    <s v="Heart disease &amp; stroke"/>
    <m/>
    <m/>
    <m/>
    <m/>
    <m/>
    <m/>
    <s v="Mental health depression/suicide"/>
    <m/>
    <m/>
    <m/>
    <m/>
    <n v="3"/>
    <n v="1"/>
    <m/>
    <n v="0"/>
    <n v="1"/>
    <n v="1"/>
    <n v="0"/>
    <n v="0"/>
    <n v="0"/>
    <n v="0"/>
    <n v="0"/>
    <n v="0"/>
    <n v="1"/>
    <n v="0"/>
    <n v="0"/>
    <n v="0"/>
    <m/>
    <m/>
    <n v="3"/>
    <n v="3"/>
    <s v="Correct"/>
    <x v="0"/>
    <n v="54"/>
    <x v="2"/>
    <x v="58"/>
    <x v="1"/>
    <x v="1"/>
    <s v="English"/>
    <x v="3"/>
    <x v="0"/>
    <x v="2"/>
    <x v="2"/>
    <x v="3"/>
    <s v="Yes"/>
  </r>
  <r>
    <n v="355"/>
    <s v="Asthma/lung disease"/>
    <m/>
    <s v="Heart disease &amp; stroke"/>
    <m/>
    <m/>
    <m/>
    <m/>
    <m/>
    <m/>
    <m/>
    <m/>
    <m/>
    <m/>
    <m/>
    <n v="2"/>
    <n v="1.5"/>
    <m/>
    <n v="1"/>
    <n v="0"/>
    <n v="1"/>
    <n v="0"/>
    <n v="0"/>
    <n v="0"/>
    <n v="0"/>
    <n v="0"/>
    <n v="0"/>
    <n v="0"/>
    <n v="0"/>
    <n v="0"/>
    <n v="0"/>
    <m/>
    <m/>
    <n v="2"/>
    <n v="2"/>
    <s v="Correct"/>
    <x v="1"/>
    <n v="57"/>
    <x v="0"/>
    <x v="7"/>
    <x v="1"/>
    <x v="1"/>
    <s v="English"/>
    <x v="6"/>
    <x v="1"/>
    <x v="2"/>
    <x v="2"/>
    <x v="3"/>
    <s v="Yes"/>
  </r>
  <r>
    <n v="356"/>
    <m/>
    <m/>
    <m/>
    <m/>
    <m/>
    <s v="Vaccine preventable diseases"/>
    <m/>
    <s v="Women’s health &amp; wellness"/>
    <m/>
    <m/>
    <m/>
    <m/>
    <m/>
    <m/>
    <n v="2"/>
    <n v="1.5"/>
    <m/>
    <n v="0"/>
    <n v="0"/>
    <n v="0"/>
    <n v="0"/>
    <n v="0"/>
    <n v="1"/>
    <n v="0"/>
    <n v="1"/>
    <n v="0"/>
    <n v="0"/>
    <n v="0"/>
    <n v="0"/>
    <n v="0"/>
    <m/>
    <m/>
    <n v="2"/>
    <n v="2"/>
    <s v="Correct"/>
    <x v="0"/>
    <n v="52"/>
    <x v="2"/>
    <x v="79"/>
    <x v="1"/>
    <x v="1"/>
    <s v="English"/>
    <x v="6"/>
    <x v="7"/>
    <x v="0"/>
    <x v="2"/>
    <x v="3"/>
    <s v="Yes"/>
  </r>
  <r>
    <n v="357"/>
    <s v="Asthma/lung disease"/>
    <m/>
    <m/>
    <m/>
    <m/>
    <s v="Vaccine preventable diseases"/>
    <m/>
    <m/>
    <s v="Diabetes"/>
    <m/>
    <m/>
    <m/>
    <m/>
    <m/>
    <n v="3"/>
    <n v="1"/>
    <m/>
    <n v="1"/>
    <n v="0"/>
    <n v="0"/>
    <n v="0"/>
    <n v="0"/>
    <n v="1"/>
    <n v="0"/>
    <n v="0"/>
    <n v="1"/>
    <n v="0"/>
    <n v="0"/>
    <n v="0"/>
    <n v="0"/>
    <m/>
    <m/>
    <n v="3"/>
    <n v="3"/>
    <s v="Correct"/>
    <x v="0"/>
    <n v="42"/>
    <x v="0"/>
    <x v="85"/>
    <x v="0"/>
    <x v="1"/>
    <s v="English"/>
    <x v="6"/>
    <x v="8"/>
    <x v="0"/>
    <x v="2"/>
    <x v="3"/>
    <s v="Yes"/>
  </r>
  <r>
    <n v="358"/>
    <m/>
    <m/>
    <s v="Heart disease &amp; stroke"/>
    <m/>
    <m/>
    <m/>
    <m/>
    <m/>
    <m/>
    <m/>
    <m/>
    <m/>
    <m/>
    <m/>
    <n v="1"/>
    <n v="3"/>
    <m/>
    <n v="0"/>
    <n v="0"/>
    <n v="1"/>
    <n v="0"/>
    <n v="0"/>
    <n v="0"/>
    <n v="0"/>
    <n v="0"/>
    <n v="0"/>
    <n v="0"/>
    <n v="0"/>
    <n v="0"/>
    <n v="0"/>
    <m/>
    <m/>
    <n v="1"/>
    <n v="1"/>
    <s v="Correct"/>
    <x v="1"/>
    <n v="63"/>
    <x v="0"/>
    <x v="108"/>
    <x v="1"/>
    <x v="1"/>
    <s v="English"/>
    <x v="6"/>
    <x v="1"/>
    <x v="0"/>
    <x v="2"/>
    <x v="3"/>
    <s v="Yes"/>
  </r>
  <r>
    <n v="359"/>
    <m/>
    <m/>
    <m/>
    <m/>
    <m/>
    <m/>
    <m/>
    <s v="Women’s health &amp; wellness"/>
    <m/>
    <m/>
    <m/>
    <m/>
    <m/>
    <m/>
    <n v="1"/>
    <n v="3"/>
    <m/>
    <n v="0"/>
    <n v="0"/>
    <n v="0"/>
    <n v="0"/>
    <n v="0"/>
    <n v="0"/>
    <n v="0"/>
    <n v="1"/>
    <n v="0"/>
    <n v="0"/>
    <n v="0"/>
    <n v="0"/>
    <n v="0"/>
    <m/>
    <m/>
    <n v="1"/>
    <n v="1"/>
    <s v="Correct"/>
    <x v="0"/>
    <n v="32"/>
    <x v="0"/>
    <x v="0"/>
    <x v="4"/>
    <x v="2"/>
    <s v="English"/>
    <x v="6"/>
    <x v="7"/>
    <x v="5"/>
    <x v="2"/>
    <x v="4"/>
    <s v="Yes"/>
  </r>
  <r>
    <n v="360"/>
    <m/>
    <s v="Cancer"/>
    <s v="Heart disease &amp; stroke"/>
    <m/>
    <m/>
    <m/>
    <m/>
    <m/>
    <m/>
    <m/>
    <m/>
    <s v="Environmental hazards"/>
    <m/>
    <m/>
    <n v="3"/>
    <n v="1"/>
    <m/>
    <n v="0"/>
    <n v="1"/>
    <n v="1"/>
    <n v="0"/>
    <n v="0"/>
    <n v="0"/>
    <n v="0"/>
    <n v="0"/>
    <n v="0"/>
    <n v="0"/>
    <n v="0"/>
    <n v="1"/>
    <n v="0"/>
    <m/>
    <m/>
    <n v="3"/>
    <n v="3"/>
    <s v="Correct"/>
    <x v="1"/>
    <n v="64"/>
    <x v="2"/>
    <x v="59"/>
    <x v="1"/>
    <x v="1"/>
    <s v="English"/>
    <x v="6"/>
    <x v="0"/>
    <x v="0"/>
    <x v="2"/>
    <x v="0"/>
    <s v="Yes"/>
  </r>
  <r>
    <n v="361"/>
    <m/>
    <m/>
    <m/>
    <m/>
    <m/>
    <m/>
    <m/>
    <m/>
    <s v="Diabetes"/>
    <s v="Mental health depression/suicide"/>
    <s v="Drugs &amp; alcohol abuse"/>
    <m/>
    <m/>
    <m/>
    <n v="3"/>
    <n v="1"/>
    <m/>
    <n v="0"/>
    <n v="0"/>
    <n v="0"/>
    <n v="0"/>
    <n v="0"/>
    <n v="0"/>
    <n v="0"/>
    <n v="0"/>
    <n v="1"/>
    <n v="1"/>
    <n v="1"/>
    <n v="0"/>
    <n v="0"/>
    <m/>
    <m/>
    <n v="3"/>
    <n v="3"/>
    <s v="Correct"/>
    <x v="0"/>
    <n v="29"/>
    <x v="0"/>
    <x v="13"/>
    <x v="1"/>
    <x v="1"/>
    <s v="English"/>
    <x v="1"/>
    <x v="7"/>
    <x v="0"/>
    <x v="2"/>
    <x v="4"/>
    <s v="Yes"/>
  </r>
  <r>
    <n v="362"/>
    <m/>
    <m/>
    <m/>
    <m/>
    <m/>
    <m/>
    <m/>
    <m/>
    <m/>
    <m/>
    <m/>
    <s v="Environmental hazards"/>
    <m/>
    <m/>
    <n v="1"/>
    <n v="3"/>
    <m/>
    <n v="0"/>
    <n v="0"/>
    <n v="0"/>
    <n v="0"/>
    <n v="0"/>
    <n v="0"/>
    <n v="0"/>
    <n v="0"/>
    <n v="0"/>
    <n v="0"/>
    <n v="0"/>
    <n v="1"/>
    <n v="0"/>
    <m/>
    <m/>
    <n v="1"/>
    <n v="1"/>
    <s v="Correct"/>
    <x v="0"/>
    <n v="64"/>
    <x v="2"/>
    <x v="59"/>
    <x v="1"/>
    <x v="1"/>
    <s v="English"/>
    <x v="4"/>
    <x v="4"/>
    <x v="3"/>
    <x v="2"/>
    <x v="0"/>
    <s v="No"/>
  </r>
  <r>
    <n v="363"/>
    <m/>
    <m/>
    <s v="Heart disease &amp; stroke"/>
    <m/>
    <m/>
    <m/>
    <m/>
    <m/>
    <m/>
    <m/>
    <m/>
    <m/>
    <m/>
    <m/>
    <n v="1"/>
    <n v="3"/>
    <m/>
    <n v="0"/>
    <n v="0"/>
    <n v="1"/>
    <n v="0"/>
    <n v="0"/>
    <n v="0"/>
    <n v="0"/>
    <n v="0"/>
    <n v="0"/>
    <n v="0"/>
    <n v="0"/>
    <n v="0"/>
    <n v="0"/>
    <m/>
    <m/>
    <n v="1"/>
    <n v="1"/>
    <s v="Correct"/>
    <x v="0"/>
    <n v="24"/>
    <x v="0"/>
    <x v="109"/>
    <x v="1"/>
    <x v="0"/>
    <s v="English, Italian"/>
    <x v="3"/>
    <x v="7"/>
    <x v="5"/>
    <x v="2"/>
    <x v="3"/>
    <s v="Yes"/>
  </r>
  <r>
    <n v="364"/>
    <m/>
    <s v="Cancer"/>
    <s v="Heart disease &amp; stroke"/>
    <s v="Safety"/>
    <m/>
    <m/>
    <m/>
    <m/>
    <m/>
    <m/>
    <m/>
    <m/>
    <m/>
    <m/>
    <n v="3"/>
    <n v="1"/>
    <m/>
    <n v="0"/>
    <n v="1"/>
    <n v="1"/>
    <n v="1"/>
    <n v="0"/>
    <n v="0"/>
    <n v="0"/>
    <n v="0"/>
    <n v="0"/>
    <n v="0"/>
    <n v="0"/>
    <n v="0"/>
    <n v="0"/>
    <m/>
    <m/>
    <n v="3"/>
    <n v="3"/>
    <s v="Correct"/>
    <x v="0"/>
    <n v="63"/>
    <x v="2"/>
    <x v="59"/>
    <x v="1"/>
    <x v="1"/>
    <s v="English"/>
    <x v="0"/>
    <x v="0"/>
    <x v="0"/>
    <x v="2"/>
    <x v="0"/>
    <s v="Yes"/>
  </r>
  <r>
    <n v="365"/>
    <m/>
    <m/>
    <s v="Heart disease &amp; stroke"/>
    <m/>
    <m/>
    <m/>
    <m/>
    <m/>
    <m/>
    <m/>
    <m/>
    <m/>
    <s v="Obesity/weight loss issues"/>
    <m/>
    <n v="2"/>
    <n v="1.5"/>
    <m/>
    <n v="0"/>
    <n v="0"/>
    <n v="1"/>
    <n v="0"/>
    <n v="0"/>
    <n v="0"/>
    <n v="0"/>
    <n v="0"/>
    <n v="0"/>
    <n v="0"/>
    <n v="0"/>
    <n v="0"/>
    <n v="1"/>
    <m/>
    <m/>
    <n v="2"/>
    <n v="2"/>
    <s v="Correct"/>
    <x v="1"/>
    <n v="64"/>
    <x v="0"/>
    <x v="110"/>
    <x v="2"/>
    <x v="1"/>
    <s v="English, Italian"/>
    <x v="6"/>
    <x v="1"/>
    <x v="2"/>
    <x v="2"/>
    <x v="3"/>
    <s v="Yes"/>
  </r>
  <r>
    <n v="366"/>
    <m/>
    <s v="Cancer"/>
    <s v="Heart disease &amp; stroke"/>
    <m/>
    <m/>
    <m/>
    <m/>
    <m/>
    <s v="Diabetes"/>
    <m/>
    <m/>
    <m/>
    <m/>
    <m/>
    <n v="3"/>
    <n v="1"/>
    <m/>
    <n v="0"/>
    <n v="1"/>
    <n v="1"/>
    <n v="0"/>
    <n v="0"/>
    <n v="0"/>
    <n v="0"/>
    <n v="0"/>
    <n v="1"/>
    <n v="0"/>
    <n v="0"/>
    <n v="0"/>
    <n v="0"/>
    <m/>
    <m/>
    <n v="3"/>
    <n v="3"/>
    <s v="Correct"/>
    <x v="1"/>
    <n v="70"/>
    <x v="0"/>
    <x v="111"/>
    <x v="1"/>
    <x v="0"/>
    <s v="English"/>
    <x v="6"/>
    <x v="1"/>
    <x v="2"/>
    <x v="2"/>
    <x v="3"/>
    <s v="Yes"/>
  </r>
  <r>
    <n v="367"/>
    <m/>
    <s v="Cancer"/>
    <m/>
    <m/>
    <m/>
    <m/>
    <m/>
    <m/>
    <s v="Diabetes"/>
    <m/>
    <m/>
    <m/>
    <s v="Obesity/weight loss issues"/>
    <m/>
    <n v="3"/>
    <n v="1"/>
    <m/>
    <n v="0"/>
    <n v="1"/>
    <n v="0"/>
    <n v="0"/>
    <n v="0"/>
    <n v="0"/>
    <n v="0"/>
    <n v="0"/>
    <n v="1"/>
    <n v="0"/>
    <n v="0"/>
    <n v="0"/>
    <n v="1"/>
    <m/>
    <m/>
    <n v="3"/>
    <n v="3"/>
    <s v="Correct"/>
    <x v="0"/>
    <n v="72"/>
    <x v="0"/>
    <x v="64"/>
    <x v="0"/>
    <x v="1"/>
    <s v="English"/>
    <x v="3"/>
    <x v="2"/>
    <x v="2"/>
    <x v="2"/>
    <x v="5"/>
    <s v="Yes"/>
  </r>
  <r>
    <n v="368"/>
    <m/>
    <s v="Cancer"/>
    <s v="Heart disease &amp; stroke"/>
    <m/>
    <m/>
    <m/>
    <m/>
    <m/>
    <s v="Diabetes"/>
    <m/>
    <m/>
    <m/>
    <m/>
    <m/>
    <n v="3"/>
    <n v="1"/>
    <m/>
    <n v="0"/>
    <n v="1"/>
    <n v="1"/>
    <n v="0"/>
    <n v="0"/>
    <n v="0"/>
    <n v="0"/>
    <n v="0"/>
    <n v="1"/>
    <n v="0"/>
    <n v="0"/>
    <n v="0"/>
    <n v="0"/>
    <m/>
    <m/>
    <n v="3"/>
    <n v="3"/>
    <s v="Correct"/>
    <x v="1"/>
    <n v="76"/>
    <x v="0"/>
    <x v="89"/>
    <x v="1"/>
    <x v="1"/>
    <s v="English"/>
    <x v="3"/>
    <x v="8"/>
    <x v="2"/>
    <x v="2"/>
    <x v="3"/>
    <s v="Yes"/>
  </r>
  <r>
    <n v="369"/>
    <m/>
    <m/>
    <s v="Heart disease &amp; stroke"/>
    <m/>
    <m/>
    <m/>
    <m/>
    <m/>
    <m/>
    <m/>
    <m/>
    <m/>
    <s v="Obesity/weight loss issues"/>
    <m/>
    <n v="2"/>
    <n v="1.5"/>
    <m/>
    <n v="0"/>
    <n v="0"/>
    <n v="1"/>
    <n v="0"/>
    <n v="0"/>
    <n v="0"/>
    <n v="0"/>
    <n v="0"/>
    <n v="0"/>
    <n v="0"/>
    <n v="0"/>
    <n v="0"/>
    <n v="1"/>
    <m/>
    <m/>
    <n v="2"/>
    <n v="2"/>
    <s v="Correct"/>
    <x v="1"/>
    <n v="74"/>
    <x v="1"/>
    <x v="81"/>
    <x v="1"/>
    <x v="1"/>
    <s v="English"/>
    <x v="3"/>
    <x v="2"/>
    <x v="3"/>
    <x v="2"/>
    <x v="3"/>
    <s v="Yes"/>
  </r>
  <r>
    <n v="370"/>
    <m/>
    <s v="Cancer"/>
    <s v="Heart disease &amp; stroke"/>
    <m/>
    <m/>
    <m/>
    <m/>
    <m/>
    <m/>
    <s v="Mental health depression/suicide"/>
    <m/>
    <m/>
    <m/>
    <m/>
    <n v="3"/>
    <n v="1"/>
    <m/>
    <n v="0"/>
    <n v="1"/>
    <n v="1"/>
    <n v="0"/>
    <n v="0"/>
    <n v="0"/>
    <n v="0"/>
    <n v="0"/>
    <n v="0"/>
    <n v="1"/>
    <n v="0"/>
    <n v="0"/>
    <n v="0"/>
    <m/>
    <m/>
    <n v="3"/>
    <n v="3"/>
    <s v="Correct"/>
    <x v="0"/>
    <n v="77"/>
    <x v="0"/>
    <x v="14"/>
    <x v="1"/>
    <x v="0"/>
    <s v="English"/>
    <x v="3"/>
    <x v="0"/>
    <x v="2"/>
    <x v="2"/>
    <x v="3"/>
    <m/>
  </r>
  <r>
    <n v="371"/>
    <m/>
    <m/>
    <s v="Heart disease &amp; stroke"/>
    <m/>
    <m/>
    <m/>
    <m/>
    <m/>
    <s v="Diabetes"/>
    <m/>
    <m/>
    <m/>
    <m/>
    <m/>
    <n v="2"/>
    <n v="1.5"/>
    <m/>
    <n v="0"/>
    <n v="0"/>
    <n v="1"/>
    <n v="0"/>
    <n v="0"/>
    <n v="0"/>
    <n v="0"/>
    <n v="0"/>
    <n v="1"/>
    <n v="0"/>
    <n v="0"/>
    <n v="0"/>
    <n v="0"/>
    <m/>
    <m/>
    <n v="2"/>
    <n v="2"/>
    <s v="Correct"/>
    <x v="1"/>
    <n v="80"/>
    <x v="0"/>
    <x v="83"/>
    <x v="1"/>
    <x v="1"/>
    <s v="English"/>
    <x v="5"/>
    <x v="7"/>
    <x v="2"/>
    <x v="2"/>
    <x v="3"/>
    <s v="No"/>
  </r>
  <r>
    <n v="372"/>
    <m/>
    <m/>
    <m/>
    <s v="Safety"/>
    <m/>
    <m/>
    <m/>
    <m/>
    <m/>
    <m/>
    <m/>
    <s v="Environmental hazards"/>
    <m/>
    <m/>
    <n v="2"/>
    <n v="1.5"/>
    <m/>
    <n v="0"/>
    <n v="0"/>
    <n v="0"/>
    <n v="1"/>
    <n v="0"/>
    <n v="0"/>
    <n v="0"/>
    <n v="0"/>
    <n v="0"/>
    <n v="0"/>
    <n v="0"/>
    <n v="1"/>
    <n v="0"/>
    <m/>
    <m/>
    <n v="2"/>
    <n v="2"/>
    <s v="Correct"/>
    <x v="0"/>
    <n v="77"/>
    <x v="0"/>
    <x v="83"/>
    <x v="1"/>
    <x v="1"/>
    <s v="English"/>
    <x v="3"/>
    <x v="0"/>
    <x v="2"/>
    <x v="2"/>
    <x v="3"/>
    <s v="No"/>
  </r>
  <r>
    <n v="373"/>
    <m/>
    <m/>
    <s v="Heart disease &amp; stroke"/>
    <m/>
    <m/>
    <m/>
    <m/>
    <m/>
    <m/>
    <m/>
    <m/>
    <m/>
    <m/>
    <m/>
    <n v="1"/>
    <n v="3"/>
    <m/>
    <n v="0"/>
    <n v="0"/>
    <n v="1"/>
    <n v="0"/>
    <n v="0"/>
    <n v="0"/>
    <n v="0"/>
    <n v="0"/>
    <n v="0"/>
    <n v="0"/>
    <n v="0"/>
    <n v="0"/>
    <n v="0"/>
    <m/>
    <m/>
    <n v="1"/>
    <n v="1"/>
    <s v="Correct"/>
    <x v="1"/>
    <n v="32"/>
    <x v="2"/>
    <x v="98"/>
    <x v="1"/>
    <x v="1"/>
    <s v="English"/>
    <x v="0"/>
    <x v="7"/>
    <x v="6"/>
    <x v="2"/>
    <x v="3"/>
    <s v="Yes"/>
  </r>
  <r>
    <n v="374"/>
    <m/>
    <s v="Cancer"/>
    <s v="Heart disease &amp; stroke"/>
    <m/>
    <m/>
    <m/>
    <m/>
    <m/>
    <m/>
    <s v="Mental health depression/suicide"/>
    <m/>
    <m/>
    <m/>
    <m/>
    <n v="3"/>
    <n v="1"/>
    <m/>
    <n v="0"/>
    <n v="1"/>
    <n v="1"/>
    <n v="0"/>
    <n v="0"/>
    <n v="0"/>
    <n v="0"/>
    <n v="0"/>
    <n v="0"/>
    <n v="1"/>
    <n v="0"/>
    <n v="0"/>
    <n v="0"/>
    <m/>
    <m/>
    <n v="3"/>
    <n v="3"/>
    <s v="Correct"/>
    <x v="1"/>
    <n v="67"/>
    <x v="0"/>
    <x v="112"/>
    <x v="1"/>
    <x v="1"/>
    <s v="English"/>
    <x v="5"/>
    <x v="7"/>
    <x v="6"/>
    <x v="2"/>
    <x v="3"/>
    <s v="Yes"/>
  </r>
  <r>
    <n v="375"/>
    <m/>
    <s v="Cancer"/>
    <s v="Heart disease &amp; stroke"/>
    <m/>
    <m/>
    <m/>
    <m/>
    <m/>
    <m/>
    <m/>
    <m/>
    <s v="Environmental hazards"/>
    <m/>
    <m/>
    <n v="3"/>
    <n v="1"/>
    <m/>
    <n v="0"/>
    <n v="1"/>
    <n v="1"/>
    <n v="0"/>
    <n v="0"/>
    <n v="0"/>
    <n v="0"/>
    <n v="0"/>
    <n v="0"/>
    <n v="0"/>
    <n v="0"/>
    <n v="1"/>
    <n v="0"/>
    <m/>
    <m/>
    <n v="3"/>
    <n v="3"/>
    <s v="Correct"/>
    <x v="0"/>
    <n v="66"/>
    <x v="0"/>
    <x v="83"/>
    <x v="1"/>
    <x v="1"/>
    <s v="Farsi"/>
    <x v="3"/>
    <x v="4"/>
    <x v="3"/>
    <x v="2"/>
    <x v="3"/>
    <s v="Yes"/>
  </r>
  <r>
    <n v="376"/>
    <m/>
    <m/>
    <m/>
    <m/>
    <m/>
    <m/>
    <m/>
    <m/>
    <m/>
    <m/>
    <m/>
    <m/>
    <s v="Obesity/weight loss issues"/>
    <m/>
    <n v="1"/>
    <n v="3"/>
    <m/>
    <n v="0"/>
    <n v="0"/>
    <n v="0"/>
    <n v="0"/>
    <n v="0"/>
    <n v="0"/>
    <n v="0"/>
    <n v="0"/>
    <n v="0"/>
    <n v="0"/>
    <n v="0"/>
    <n v="0"/>
    <n v="1"/>
    <m/>
    <m/>
    <n v="1"/>
    <n v="1"/>
    <s v="Correct"/>
    <x v="0"/>
    <n v="54"/>
    <x v="0"/>
    <x v="7"/>
    <x v="0"/>
    <x v="1"/>
    <s v="English"/>
    <x v="3"/>
    <x v="4"/>
    <x v="0"/>
    <x v="1"/>
    <x v="3"/>
    <s v="No"/>
  </r>
  <r>
    <n v="377"/>
    <m/>
    <s v="Cancer"/>
    <s v="Heart disease &amp; stroke"/>
    <m/>
    <m/>
    <m/>
    <m/>
    <m/>
    <m/>
    <s v="Mental health depression/suicide"/>
    <m/>
    <m/>
    <m/>
    <m/>
    <n v="3"/>
    <n v="1"/>
    <m/>
    <n v="0"/>
    <n v="1"/>
    <n v="1"/>
    <n v="0"/>
    <n v="0"/>
    <n v="0"/>
    <n v="0"/>
    <n v="0"/>
    <n v="0"/>
    <n v="1"/>
    <n v="0"/>
    <n v="0"/>
    <n v="0"/>
    <m/>
    <m/>
    <n v="3"/>
    <n v="3"/>
    <s v="Correct"/>
    <x v="1"/>
    <n v="86"/>
    <x v="0"/>
    <x v="113"/>
    <x v="1"/>
    <x v="1"/>
    <s v="English"/>
    <x v="5"/>
    <x v="0"/>
    <x v="2"/>
    <x v="2"/>
    <x v="3"/>
    <s v="Yes"/>
  </r>
  <r>
    <n v="378"/>
    <s v="Asthma/lung disease"/>
    <s v="Cancer"/>
    <s v="Heart disease &amp; stroke"/>
    <m/>
    <s v="HIV/AIDS &amp; Sexually Transmitted Diseases (STDs)"/>
    <s v="Vaccine preventable diseases"/>
    <s v="Child health &amp; wellness"/>
    <s v="Women’s health &amp; wellness"/>
    <s v="Diabetes"/>
    <s v="Mental health depression/suicide"/>
    <m/>
    <m/>
    <s v="Obesity/weight loss issues"/>
    <m/>
    <n v="10"/>
    <n v="0.3"/>
    <m/>
    <n v="0.3"/>
    <n v="0.3"/>
    <n v="0.3"/>
    <n v="0"/>
    <n v="0.3"/>
    <n v="0.3"/>
    <n v="0.3"/>
    <n v="0.3"/>
    <n v="0.3"/>
    <n v="0.3"/>
    <n v="0"/>
    <n v="0"/>
    <n v="0.3"/>
    <m/>
    <m/>
    <n v="2.9999999999999996"/>
    <n v="10"/>
    <s v="Correct"/>
    <x v="0"/>
    <n v="25"/>
    <x v="1"/>
    <x v="81"/>
    <x v="1"/>
    <x v="1"/>
    <s v="English"/>
    <x v="4"/>
    <x v="7"/>
    <x v="0"/>
    <x v="0"/>
    <x v="3"/>
    <m/>
  </r>
  <r>
    <n v="379"/>
    <m/>
    <m/>
    <s v="Heart disease &amp; stroke"/>
    <m/>
    <m/>
    <m/>
    <m/>
    <m/>
    <m/>
    <m/>
    <m/>
    <m/>
    <m/>
    <m/>
    <n v="1"/>
    <n v="3"/>
    <m/>
    <n v="0"/>
    <n v="0"/>
    <n v="1"/>
    <n v="0"/>
    <n v="0"/>
    <n v="0"/>
    <n v="0"/>
    <n v="0"/>
    <n v="0"/>
    <n v="0"/>
    <n v="0"/>
    <n v="0"/>
    <n v="0"/>
    <m/>
    <m/>
    <n v="1"/>
    <n v="1"/>
    <s v="Correct"/>
    <x v="1"/>
    <n v="89"/>
    <x v="1"/>
    <x v="114"/>
    <x v="1"/>
    <x v="1"/>
    <s v="English"/>
    <x v="0"/>
    <x v="0"/>
    <x v="2"/>
    <x v="2"/>
    <x v="3"/>
    <s v="No"/>
  </r>
  <r>
    <n v="380"/>
    <m/>
    <m/>
    <s v="Heart disease &amp; stroke"/>
    <m/>
    <m/>
    <m/>
    <m/>
    <s v="Women’s health &amp; wellness"/>
    <m/>
    <m/>
    <m/>
    <s v="Environmental hazards"/>
    <m/>
    <m/>
    <n v="3"/>
    <n v="1"/>
    <m/>
    <n v="0"/>
    <n v="0"/>
    <n v="1"/>
    <n v="0"/>
    <n v="0"/>
    <n v="0"/>
    <n v="0"/>
    <n v="1"/>
    <n v="0"/>
    <n v="0"/>
    <n v="0"/>
    <n v="1"/>
    <n v="0"/>
    <m/>
    <m/>
    <n v="3"/>
    <n v="3"/>
    <s v="Correct"/>
    <x v="0"/>
    <n v="63"/>
    <x v="0"/>
    <x v="112"/>
    <x v="1"/>
    <x v="1"/>
    <s v="English"/>
    <x v="3"/>
    <x v="7"/>
    <x v="2"/>
    <x v="2"/>
    <x v="3"/>
    <s v="Yes"/>
  </r>
  <r>
    <n v="381"/>
    <m/>
    <m/>
    <s v="Heart disease &amp; stroke"/>
    <s v="Safety"/>
    <m/>
    <m/>
    <m/>
    <s v="Women’s health &amp; wellness"/>
    <m/>
    <m/>
    <m/>
    <m/>
    <m/>
    <m/>
    <n v="3"/>
    <n v="1"/>
    <m/>
    <n v="0"/>
    <n v="0"/>
    <n v="1"/>
    <n v="1"/>
    <n v="0"/>
    <n v="0"/>
    <n v="0"/>
    <n v="1"/>
    <n v="0"/>
    <n v="0"/>
    <n v="0"/>
    <n v="0"/>
    <n v="0"/>
    <m/>
    <m/>
    <n v="3"/>
    <n v="3"/>
    <s v="Correct"/>
    <x v="0"/>
    <n v="59"/>
    <x v="0"/>
    <x v="23"/>
    <x v="3"/>
    <x v="1"/>
    <s v="English"/>
    <x v="3"/>
    <x v="7"/>
    <x v="2"/>
    <x v="2"/>
    <x v="3"/>
    <s v="Yes"/>
  </r>
  <r>
    <n v="382"/>
    <m/>
    <m/>
    <s v="Heart disease &amp; stroke"/>
    <m/>
    <m/>
    <m/>
    <m/>
    <m/>
    <m/>
    <s v="Mental health depression/suicide"/>
    <m/>
    <m/>
    <m/>
    <m/>
    <n v="2"/>
    <n v="1.5"/>
    <m/>
    <n v="0"/>
    <n v="0"/>
    <n v="1"/>
    <n v="0"/>
    <n v="0"/>
    <n v="0"/>
    <n v="0"/>
    <n v="0"/>
    <n v="0"/>
    <n v="1"/>
    <n v="0"/>
    <n v="0"/>
    <n v="0"/>
    <m/>
    <m/>
    <n v="2"/>
    <n v="2"/>
    <s v="Correct"/>
    <x v="0"/>
    <n v="79"/>
    <x v="0"/>
    <x v="83"/>
    <x v="1"/>
    <x v="0"/>
    <s v="English"/>
    <x v="3"/>
    <x v="1"/>
    <x v="2"/>
    <x v="2"/>
    <x v="3"/>
    <s v="Yes"/>
  </r>
  <r>
    <n v="383"/>
    <m/>
    <m/>
    <s v="Heart disease &amp; stroke"/>
    <m/>
    <m/>
    <m/>
    <m/>
    <m/>
    <m/>
    <m/>
    <m/>
    <m/>
    <m/>
    <m/>
    <n v="1"/>
    <n v="3"/>
    <m/>
    <n v="0"/>
    <n v="0"/>
    <n v="1"/>
    <n v="0"/>
    <n v="0"/>
    <n v="0"/>
    <n v="0"/>
    <n v="0"/>
    <n v="0"/>
    <n v="0"/>
    <n v="0"/>
    <n v="0"/>
    <n v="0"/>
    <m/>
    <m/>
    <n v="1"/>
    <n v="1"/>
    <s v="Correct"/>
    <x v="0"/>
    <n v="57"/>
    <x v="1"/>
    <x v="115"/>
    <x v="1"/>
    <x v="1"/>
    <s v="English"/>
    <x v="6"/>
    <x v="1"/>
    <x v="2"/>
    <x v="2"/>
    <x v="3"/>
    <s v="Yes"/>
  </r>
  <r>
    <n v="384"/>
    <m/>
    <m/>
    <s v="Heart disease &amp; stroke"/>
    <m/>
    <m/>
    <m/>
    <m/>
    <m/>
    <m/>
    <m/>
    <m/>
    <m/>
    <m/>
    <m/>
    <n v="1"/>
    <n v="3"/>
    <m/>
    <n v="0"/>
    <n v="0"/>
    <n v="1"/>
    <n v="0"/>
    <n v="0"/>
    <n v="0"/>
    <n v="0"/>
    <n v="0"/>
    <n v="0"/>
    <n v="0"/>
    <n v="0"/>
    <n v="0"/>
    <n v="0"/>
    <m/>
    <m/>
    <n v="1"/>
    <n v="1"/>
    <s v="Correct"/>
    <x v="1"/>
    <n v="69"/>
    <x v="0"/>
    <x v="116"/>
    <x v="1"/>
    <x v="1"/>
    <s v="English"/>
    <x v="3"/>
    <x v="7"/>
    <x v="2"/>
    <x v="2"/>
    <x v="3"/>
    <s v="Yes"/>
  </r>
  <r>
    <n v="385"/>
    <m/>
    <s v="Cancer"/>
    <m/>
    <s v="Safety"/>
    <m/>
    <m/>
    <m/>
    <m/>
    <s v="Diabetes"/>
    <m/>
    <m/>
    <m/>
    <m/>
    <m/>
    <n v="3"/>
    <n v="1"/>
    <m/>
    <n v="0"/>
    <n v="1"/>
    <n v="0"/>
    <n v="1"/>
    <n v="0"/>
    <n v="0"/>
    <n v="0"/>
    <n v="0"/>
    <n v="1"/>
    <n v="0"/>
    <n v="0"/>
    <n v="0"/>
    <n v="0"/>
    <m/>
    <m/>
    <n v="3"/>
    <n v="3"/>
    <s v="Correct"/>
    <x v="0"/>
    <n v="72"/>
    <x v="0"/>
    <x v="117"/>
    <x v="1"/>
    <x v="1"/>
    <s v="English"/>
    <x v="3"/>
    <x v="4"/>
    <x v="2"/>
    <x v="2"/>
    <x v="3"/>
    <s v="No"/>
  </r>
  <r>
    <n v="386"/>
    <s v="Asthma/lung disease"/>
    <s v="Cancer"/>
    <s v="Heart disease &amp; stroke"/>
    <m/>
    <m/>
    <m/>
    <m/>
    <s v="Women’s health &amp; wellness"/>
    <m/>
    <s v="Mental health depression/suicide"/>
    <m/>
    <m/>
    <s v="Obesity/weight loss issues"/>
    <m/>
    <n v="6"/>
    <n v="0.5"/>
    <m/>
    <n v="0.5"/>
    <n v="0.5"/>
    <n v="0.5"/>
    <n v="0"/>
    <n v="0"/>
    <n v="0"/>
    <n v="0"/>
    <n v="0.5"/>
    <n v="0"/>
    <n v="0.5"/>
    <n v="0"/>
    <n v="0"/>
    <n v="0.5"/>
    <m/>
    <m/>
    <n v="3"/>
    <n v="6"/>
    <s v="Correct"/>
    <x v="0"/>
    <n v="43"/>
    <x v="0"/>
    <x v="112"/>
    <x v="1"/>
    <x v="1"/>
    <s v="English"/>
    <x v="0"/>
    <x v="4"/>
    <x v="0"/>
    <x v="2"/>
    <x v="3"/>
    <s v="Yes"/>
  </r>
  <r>
    <n v="387"/>
    <m/>
    <m/>
    <m/>
    <m/>
    <m/>
    <m/>
    <m/>
    <s v="Women’s health &amp; wellness"/>
    <m/>
    <m/>
    <m/>
    <m/>
    <m/>
    <m/>
    <n v="1"/>
    <n v="3"/>
    <m/>
    <n v="0"/>
    <n v="0"/>
    <n v="0"/>
    <n v="0"/>
    <n v="0"/>
    <n v="0"/>
    <n v="0"/>
    <n v="1"/>
    <n v="0"/>
    <n v="0"/>
    <n v="0"/>
    <n v="0"/>
    <n v="0"/>
    <m/>
    <m/>
    <n v="1"/>
    <n v="1"/>
    <s v="Correct"/>
    <x v="0"/>
    <n v="26"/>
    <x v="1"/>
    <x v="107"/>
    <x v="4"/>
    <x v="2"/>
    <s v="English"/>
    <x v="0"/>
    <x v="1"/>
    <x v="5"/>
    <x v="2"/>
    <x v="3"/>
    <s v="Yes"/>
  </r>
  <r>
    <n v="388"/>
    <s v="Asthma/lung disease"/>
    <s v="Cancer"/>
    <s v="Heart disease &amp; stroke"/>
    <m/>
    <m/>
    <m/>
    <m/>
    <m/>
    <m/>
    <m/>
    <m/>
    <m/>
    <m/>
    <m/>
    <n v="3"/>
    <n v="1"/>
    <m/>
    <n v="1"/>
    <n v="1"/>
    <n v="1"/>
    <n v="0"/>
    <n v="0"/>
    <n v="0"/>
    <n v="0"/>
    <n v="0"/>
    <n v="0"/>
    <n v="0"/>
    <n v="0"/>
    <n v="0"/>
    <n v="0"/>
    <m/>
    <m/>
    <n v="3"/>
    <n v="3"/>
    <s v="Correct"/>
    <x v="1"/>
    <n v="73"/>
    <x v="0"/>
    <x v="117"/>
    <x v="1"/>
    <x v="1"/>
    <s v="English"/>
    <x v="0"/>
    <x v="6"/>
    <x v="2"/>
    <x v="2"/>
    <x v="3"/>
    <s v="No"/>
  </r>
  <r>
    <n v="389"/>
    <s v="Asthma/lung disease"/>
    <m/>
    <s v="Heart disease &amp; stroke"/>
    <m/>
    <m/>
    <m/>
    <m/>
    <m/>
    <s v="Diabetes"/>
    <m/>
    <m/>
    <m/>
    <m/>
    <m/>
    <n v="3"/>
    <n v="1"/>
    <m/>
    <n v="1"/>
    <n v="0"/>
    <n v="1"/>
    <n v="0"/>
    <n v="0"/>
    <n v="0"/>
    <n v="0"/>
    <n v="0"/>
    <n v="1"/>
    <n v="0"/>
    <n v="0"/>
    <n v="0"/>
    <n v="0"/>
    <m/>
    <m/>
    <n v="3"/>
    <n v="3"/>
    <s v="Correct"/>
    <x v="0"/>
    <n v="83"/>
    <x v="1"/>
    <x v="118"/>
    <x v="1"/>
    <x v="1"/>
    <s v="English"/>
    <x v="0"/>
    <x v="0"/>
    <x v="2"/>
    <x v="2"/>
    <x v="3"/>
    <s v="Yes"/>
  </r>
  <r>
    <n v="390"/>
    <m/>
    <s v="Cancer"/>
    <s v="Heart disease &amp; stroke"/>
    <s v="Safety"/>
    <m/>
    <s v="Vaccine preventable diseases"/>
    <m/>
    <s v="Women’s health &amp; wellness"/>
    <m/>
    <s v="Mental health depression/suicide"/>
    <m/>
    <s v="Environmental hazards"/>
    <m/>
    <m/>
    <n v="7"/>
    <n v="0.42857142857142855"/>
    <m/>
    <n v="0"/>
    <n v="0.42857142857142855"/>
    <n v="0.42857142857142855"/>
    <n v="0.42857142857142855"/>
    <n v="0"/>
    <n v="0.42857142857142855"/>
    <n v="0"/>
    <n v="0.42857142857142855"/>
    <n v="0"/>
    <n v="0.42857142857142855"/>
    <n v="0"/>
    <n v="0.42857142857142855"/>
    <n v="0"/>
    <m/>
    <m/>
    <n v="2.9999999999999996"/>
    <n v="7"/>
    <s v="Correct"/>
    <x v="0"/>
    <n v="78"/>
    <x v="0"/>
    <x v="86"/>
    <x v="1"/>
    <x v="0"/>
    <s v="English"/>
    <x v="0"/>
    <x v="4"/>
    <x v="2"/>
    <x v="2"/>
    <x v="3"/>
    <s v="Yes"/>
  </r>
  <r>
    <n v="391"/>
    <m/>
    <m/>
    <s v="Heart disease &amp; stroke"/>
    <m/>
    <m/>
    <m/>
    <m/>
    <m/>
    <m/>
    <m/>
    <m/>
    <m/>
    <s v="Obesity/weight loss issues"/>
    <m/>
    <n v="2"/>
    <n v="1.5"/>
    <m/>
    <n v="0"/>
    <n v="0"/>
    <n v="1"/>
    <n v="0"/>
    <n v="0"/>
    <n v="0"/>
    <n v="0"/>
    <n v="0"/>
    <n v="0"/>
    <n v="0"/>
    <n v="0"/>
    <n v="0"/>
    <n v="1"/>
    <m/>
    <m/>
    <n v="2"/>
    <n v="2"/>
    <s v="Correct"/>
    <x v="1"/>
    <n v="71"/>
    <x v="0"/>
    <x v="14"/>
    <x v="1"/>
    <x v="1"/>
    <s v="English"/>
    <x v="5"/>
    <x v="8"/>
    <x v="0"/>
    <x v="2"/>
    <x v="3"/>
    <s v="Yes"/>
  </r>
  <r>
    <n v="392"/>
    <s v="Asthma/lung disease"/>
    <m/>
    <m/>
    <m/>
    <m/>
    <m/>
    <m/>
    <m/>
    <m/>
    <m/>
    <m/>
    <s v="Environmental hazards"/>
    <m/>
    <m/>
    <n v="2"/>
    <n v="1.5"/>
    <m/>
    <n v="1"/>
    <n v="0"/>
    <n v="0"/>
    <n v="0"/>
    <n v="0"/>
    <n v="0"/>
    <n v="0"/>
    <n v="0"/>
    <n v="0"/>
    <n v="0"/>
    <n v="0"/>
    <n v="1"/>
    <n v="0"/>
    <m/>
    <m/>
    <n v="2"/>
    <n v="2"/>
    <s v="Correct"/>
    <x v="1"/>
    <n v="72"/>
    <x v="0"/>
    <x v="3"/>
    <x v="1"/>
    <x v="1"/>
    <s v="English"/>
    <x v="0"/>
    <x v="1"/>
    <x v="2"/>
    <x v="2"/>
    <x v="3"/>
    <s v="Yes"/>
  </r>
  <r>
    <n v="393"/>
    <m/>
    <m/>
    <s v="Heart disease &amp; stroke"/>
    <m/>
    <m/>
    <m/>
    <m/>
    <m/>
    <s v="Diabetes"/>
    <m/>
    <m/>
    <m/>
    <m/>
    <m/>
    <n v="2"/>
    <n v="1.5"/>
    <m/>
    <n v="0"/>
    <n v="0"/>
    <n v="1"/>
    <n v="0"/>
    <n v="0"/>
    <n v="0"/>
    <n v="0"/>
    <n v="0"/>
    <n v="1"/>
    <n v="0"/>
    <n v="0"/>
    <n v="0"/>
    <n v="0"/>
    <m/>
    <m/>
    <n v="2"/>
    <n v="2"/>
    <s v="Correct"/>
    <x v="1"/>
    <n v="66"/>
    <x v="0"/>
    <x v="86"/>
    <x v="1"/>
    <x v="1"/>
    <s v="English"/>
    <x v="6"/>
    <x v="0"/>
    <x v="2"/>
    <x v="2"/>
    <x v="6"/>
    <s v="Yes"/>
  </r>
  <r>
    <n v="394"/>
    <m/>
    <s v="Cancer"/>
    <s v="Heart disease &amp; stroke"/>
    <m/>
    <m/>
    <m/>
    <m/>
    <m/>
    <s v="Diabetes"/>
    <m/>
    <m/>
    <m/>
    <m/>
    <m/>
    <n v="3"/>
    <n v="1"/>
    <m/>
    <n v="0"/>
    <n v="1"/>
    <n v="1"/>
    <n v="0"/>
    <n v="0"/>
    <n v="0"/>
    <n v="0"/>
    <n v="0"/>
    <n v="1"/>
    <n v="0"/>
    <n v="0"/>
    <n v="0"/>
    <n v="0"/>
    <m/>
    <m/>
    <n v="3"/>
    <n v="3"/>
    <s v="Correct"/>
    <x v="1"/>
    <n v="80"/>
    <x v="0"/>
    <x v="86"/>
    <x v="1"/>
    <x v="1"/>
    <s v="English"/>
    <x v="0"/>
    <x v="4"/>
    <x v="2"/>
    <x v="2"/>
    <x v="3"/>
    <s v="Yes"/>
  </r>
  <r>
    <n v="395"/>
    <m/>
    <s v="Cancer"/>
    <s v="Heart disease &amp; stroke"/>
    <s v="Safety"/>
    <m/>
    <m/>
    <m/>
    <m/>
    <m/>
    <m/>
    <m/>
    <m/>
    <m/>
    <m/>
    <n v="3"/>
    <n v="1"/>
    <m/>
    <n v="0"/>
    <n v="1"/>
    <n v="1"/>
    <n v="1"/>
    <n v="0"/>
    <n v="0"/>
    <n v="0"/>
    <n v="0"/>
    <n v="0"/>
    <n v="0"/>
    <n v="0"/>
    <n v="0"/>
    <n v="0"/>
    <m/>
    <m/>
    <n v="3"/>
    <n v="3"/>
    <s v="Correct"/>
    <x v="0"/>
    <n v="82"/>
    <x v="0"/>
    <x v="3"/>
    <x v="1"/>
    <x v="1"/>
    <s v="Other"/>
    <x v="4"/>
    <x v="4"/>
    <x v="2"/>
    <x v="2"/>
    <x v="3"/>
    <s v="No"/>
  </r>
  <r>
    <n v="396"/>
    <m/>
    <m/>
    <m/>
    <m/>
    <m/>
    <m/>
    <m/>
    <m/>
    <s v="Diabetes"/>
    <m/>
    <m/>
    <m/>
    <m/>
    <m/>
    <n v="1"/>
    <n v="3"/>
    <m/>
    <n v="0"/>
    <n v="0"/>
    <n v="0"/>
    <n v="0"/>
    <n v="0"/>
    <n v="0"/>
    <n v="0"/>
    <n v="0"/>
    <n v="1"/>
    <n v="0"/>
    <n v="0"/>
    <n v="0"/>
    <n v="0"/>
    <m/>
    <m/>
    <n v="1"/>
    <n v="1"/>
    <s v="Correct"/>
    <x v="1"/>
    <n v="68"/>
    <x v="0"/>
    <x v="17"/>
    <x v="1"/>
    <x v="1"/>
    <s v="English"/>
    <x v="0"/>
    <x v="7"/>
    <x v="2"/>
    <x v="2"/>
    <x v="3"/>
    <s v="Yes"/>
  </r>
  <r>
    <n v="397"/>
    <s v="Asthma/lung disease"/>
    <m/>
    <m/>
    <m/>
    <m/>
    <m/>
    <m/>
    <m/>
    <m/>
    <m/>
    <m/>
    <m/>
    <m/>
    <m/>
    <n v="1"/>
    <n v="3"/>
    <m/>
    <n v="1"/>
    <n v="0"/>
    <n v="0"/>
    <n v="0"/>
    <n v="0"/>
    <n v="0"/>
    <n v="0"/>
    <n v="0"/>
    <n v="0"/>
    <n v="0"/>
    <n v="0"/>
    <n v="0"/>
    <n v="0"/>
    <m/>
    <m/>
    <n v="1"/>
    <n v="1"/>
    <s v="Correct"/>
    <x v="0"/>
    <n v="46"/>
    <x v="0"/>
    <x v="10"/>
    <x v="3"/>
    <x v="1"/>
    <s v="English"/>
    <x v="6"/>
    <x v="1"/>
    <x v="0"/>
    <x v="2"/>
    <x v="0"/>
    <s v="Yes"/>
  </r>
  <r>
    <n v="398"/>
    <m/>
    <m/>
    <s v="Heart disease &amp; stroke"/>
    <s v="Safety"/>
    <m/>
    <m/>
    <m/>
    <m/>
    <m/>
    <m/>
    <m/>
    <s v="Environmental hazards"/>
    <m/>
    <m/>
    <n v="3"/>
    <n v="1"/>
    <m/>
    <n v="0"/>
    <n v="0"/>
    <n v="1"/>
    <n v="1"/>
    <n v="0"/>
    <n v="0"/>
    <n v="0"/>
    <n v="0"/>
    <n v="0"/>
    <n v="0"/>
    <n v="0"/>
    <n v="1"/>
    <n v="0"/>
    <m/>
    <m/>
    <n v="3"/>
    <n v="3"/>
    <s v="Correct"/>
    <x v="0"/>
    <n v="80"/>
    <x v="0"/>
    <x v="85"/>
    <x v="1"/>
    <x v="0"/>
    <s v="English"/>
    <x v="6"/>
    <x v="4"/>
    <x v="2"/>
    <x v="2"/>
    <x v="3"/>
    <s v="Yes"/>
  </r>
  <r>
    <n v="399"/>
    <m/>
    <m/>
    <m/>
    <m/>
    <m/>
    <m/>
    <m/>
    <m/>
    <m/>
    <m/>
    <m/>
    <m/>
    <m/>
    <m/>
    <n v="0"/>
    <e v="#DIV/0!"/>
    <m/>
    <n v="0"/>
    <n v="0"/>
    <n v="0"/>
    <n v="0"/>
    <n v="0"/>
    <n v="0"/>
    <n v="0"/>
    <n v="0"/>
    <n v="0"/>
    <n v="0"/>
    <n v="0"/>
    <n v="0"/>
    <n v="0"/>
    <m/>
    <m/>
    <n v="0"/>
    <n v="0"/>
    <s v="Correct"/>
    <x v="0"/>
    <n v="54"/>
    <x v="2"/>
    <x v="43"/>
    <x v="0"/>
    <x v="1"/>
    <s v="English"/>
    <x v="6"/>
    <x v="8"/>
    <x v="0"/>
    <x v="2"/>
    <x v="0"/>
    <s v="Yes"/>
  </r>
  <r>
    <n v="400"/>
    <m/>
    <m/>
    <s v="Heart disease &amp; stroke"/>
    <m/>
    <m/>
    <m/>
    <m/>
    <m/>
    <s v="Diabetes"/>
    <m/>
    <m/>
    <m/>
    <s v="Obesity/weight loss issues"/>
    <m/>
    <n v="3"/>
    <n v="1"/>
    <m/>
    <n v="0"/>
    <n v="0"/>
    <n v="1"/>
    <n v="0"/>
    <n v="0"/>
    <n v="0"/>
    <n v="0"/>
    <n v="0"/>
    <n v="1"/>
    <n v="0"/>
    <n v="0"/>
    <n v="0"/>
    <n v="1"/>
    <m/>
    <m/>
    <n v="3"/>
    <n v="3"/>
    <s v="Correct"/>
    <x v="1"/>
    <n v="22"/>
    <x v="1"/>
    <x v="119"/>
    <x v="3"/>
    <x v="2"/>
    <s v="English"/>
    <x v="5"/>
    <x v="0"/>
    <x v="0"/>
    <x v="2"/>
    <x v="0"/>
    <s v="Yes"/>
  </r>
  <r>
    <n v="401"/>
    <s v="Asthma/lung disease"/>
    <m/>
    <s v="Heart disease &amp; stroke"/>
    <m/>
    <m/>
    <m/>
    <m/>
    <m/>
    <s v="Diabetes"/>
    <m/>
    <m/>
    <m/>
    <m/>
    <m/>
    <n v="3"/>
    <n v="1"/>
    <m/>
    <n v="1"/>
    <n v="0"/>
    <n v="1"/>
    <n v="0"/>
    <n v="0"/>
    <n v="0"/>
    <n v="0"/>
    <n v="0"/>
    <n v="1"/>
    <n v="0"/>
    <n v="0"/>
    <n v="0"/>
    <n v="0"/>
    <m/>
    <m/>
    <n v="3"/>
    <n v="3"/>
    <s v="Correct"/>
    <x v="1"/>
    <n v="70"/>
    <x v="0"/>
    <x v="64"/>
    <x v="1"/>
    <x v="1"/>
    <s v="English"/>
    <x v="6"/>
    <x v="8"/>
    <x v="2"/>
    <x v="2"/>
    <x v="6"/>
    <s v="Yes"/>
  </r>
  <r>
    <n v="402"/>
    <m/>
    <m/>
    <s v="Heart disease &amp; stroke"/>
    <m/>
    <m/>
    <s v="Vaccine preventable diseases"/>
    <m/>
    <s v="Women’s health &amp; wellness"/>
    <s v="Diabetes"/>
    <m/>
    <m/>
    <m/>
    <m/>
    <m/>
    <n v="4"/>
    <n v="0.75"/>
    <m/>
    <n v="0"/>
    <n v="0"/>
    <n v="0.75"/>
    <n v="0"/>
    <n v="0"/>
    <n v="0.75"/>
    <n v="0"/>
    <n v="0.75"/>
    <n v="0.75"/>
    <n v="0"/>
    <n v="0"/>
    <n v="0"/>
    <n v="0"/>
    <m/>
    <m/>
    <n v="3"/>
    <n v="4"/>
    <s v="Correct"/>
    <x v="0"/>
    <n v="88"/>
    <x v="0"/>
    <x v="83"/>
    <x v="1"/>
    <x v="0"/>
    <s v="English"/>
    <x v="5"/>
    <x v="1"/>
    <x v="2"/>
    <x v="2"/>
    <x v="3"/>
    <s v="Yes"/>
  </r>
  <r>
    <n v="403"/>
    <m/>
    <m/>
    <s v="Heart disease &amp; stroke"/>
    <m/>
    <m/>
    <m/>
    <m/>
    <m/>
    <m/>
    <m/>
    <m/>
    <m/>
    <s v="Obesity/weight loss issues"/>
    <m/>
    <n v="2"/>
    <n v="1.5"/>
    <m/>
    <n v="0"/>
    <n v="0"/>
    <n v="1"/>
    <n v="0"/>
    <n v="0"/>
    <n v="0"/>
    <n v="0"/>
    <n v="0"/>
    <n v="0"/>
    <n v="0"/>
    <n v="0"/>
    <n v="0"/>
    <n v="1"/>
    <m/>
    <m/>
    <n v="2"/>
    <n v="2"/>
    <s v="Correct"/>
    <x v="1"/>
    <n v="29"/>
    <x v="2"/>
    <x v="57"/>
    <x v="1"/>
    <x v="1"/>
    <s v="English"/>
    <x v="0"/>
    <x v="0"/>
    <x v="0"/>
    <x v="2"/>
    <x v="0"/>
    <s v="Yes"/>
  </r>
  <r>
    <n v="404"/>
    <s v="Asthma/lung disease"/>
    <s v="Cancer"/>
    <m/>
    <m/>
    <m/>
    <m/>
    <m/>
    <m/>
    <m/>
    <m/>
    <m/>
    <s v="Environmental hazards"/>
    <m/>
    <m/>
    <n v="3"/>
    <n v="1"/>
    <m/>
    <n v="1"/>
    <n v="1"/>
    <n v="0"/>
    <n v="0"/>
    <n v="0"/>
    <n v="0"/>
    <n v="0"/>
    <n v="0"/>
    <n v="0"/>
    <n v="0"/>
    <n v="0"/>
    <n v="1"/>
    <n v="0"/>
    <m/>
    <m/>
    <n v="3"/>
    <n v="3"/>
    <s v="Correct"/>
    <x v="0"/>
    <n v="75"/>
    <x v="0"/>
    <x v="89"/>
    <x v="1"/>
    <x v="1"/>
    <s v="English"/>
    <x v="5"/>
    <x v="1"/>
    <x v="2"/>
    <x v="2"/>
    <x v="3"/>
    <s v="No"/>
  </r>
  <r>
    <n v="405"/>
    <s v="Asthma/lung disease"/>
    <s v="Cancer"/>
    <m/>
    <m/>
    <m/>
    <m/>
    <m/>
    <m/>
    <s v="Diabetes"/>
    <m/>
    <m/>
    <m/>
    <m/>
    <m/>
    <n v="3"/>
    <n v="1"/>
    <m/>
    <n v="1"/>
    <n v="1"/>
    <n v="0"/>
    <n v="0"/>
    <n v="0"/>
    <n v="0"/>
    <n v="0"/>
    <n v="0"/>
    <n v="1"/>
    <n v="0"/>
    <n v="0"/>
    <n v="0"/>
    <n v="0"/>
    <m/>
    <m/>
    <n v="3"/>
    <n v="3"/>
    <s v="Correct"/>
    <x v="0"/>
    <n v="55"/>
    <x v="0"/>
    <x v="120"/>
    <x v="0"/>
    <x v="1"/>
    <s v="English"/>
    <x v="5"/>
    <x v="1"/>
    <x v="0"/>
    <x v="2"/>
    <x v="0"/>
    <s v="Yes"/>
  </r>
  <r>
    <n v="406"/>
    <m/>
    <m/>
    <s v="Heart disease &amp; stroke"/>
    <m/>
    <m/>
    <m/>
    <m/>
    <m/>
    <s v="Diabetes"/>
    <m/>
    <m/>
    <m/>
    <s v="Obesity/weight loss issues"/>
    <m/>
    <n v="3"/>
    <n v="1"/>
    <m/>
    <n v="0"/>
    <n v="0"/>
    <n v="1"/>
    <n v="0"/>
    <n v="0"/>
    <n v="0"/>
    <n v="0"/>
    <n v="0"/>
    <n v="1"/>
    <n v="0"/>
    <n v="0"/>
    <n v="0"/>
    <n v="1"/>
    <m/>
    <m/>
    <n v="3"/>
    <n v="3"/>
    <s v="Correct"/>
    <x v="0"/>
    <n v="20"/>
    <x v="1"/>
    <x v="30"/>
    <x v="5"/>
    <x v="1"/>
    <s v="English"/>
    <x v="2"/>
    <x v="0"/>
    <x v="5"/>
    <x v="1"/>
    <x v="1"/>
    <s v="Yes"/>
  </r>
  <r>
    <n v="407"/>
    <m/>
    <m/>
    <s v="Heart disease &amp; stroke"/>
    <s v="Safety"/>
    <m/>
    <m/>
    <m/>
    <m/>
    <m/>
    <m/>
    <m/>
    <m/>
    <m/>
    <m/>
    <n v="2"/>
    <n v="1.5"/>
    <m/>
    <n v="0"/>
    <n v="0"/>
    <n v="1"/>
    <n v="1"/>
    <n v="0"/>
    <n v="0"/>
    <n v="0"/>
    <n v="0"/>
    <n v="0"/>
    <n v="0"/>
    <n v="0"/>
    <n v="0"/>
    <n v="0"/>
    <m/>
    <m/>
    <n v="2"/>
    <n v="2"/>
    <s v="Correct"/>
    <x v="0"/>
    <n v="77"/>
    <x v="0"/>
    <x v="90"/>
    <x v="1"/>
    <x v="1"/>
    <s v="English"/>
    <x v="6"/>
    <x v="1"/>
    <x v="2"/>
    <x v="2"/>
    <x v="3"/>
    <s v="No"/>
  </r>
  <r>
    <n v="408"/>
    <m/>
    <m/>
    <m/>
    <m/>
    <m/>
    <m/>
    <m/>
    <m/>
    <m/>
    <m/>
    <m/>
    <m/>
    <m/>
    <m/>
    <n v="0"/>
    <e v="#DIV/0!"/>
    <m/>
    <n v="0"/>
    <n v="0"/>
    <n v="0"/>
    <n v="0"/>
    <n v="0"/>
    <n v="0"/>
    <n v="0"/>
    <n v="0"/>
    <n v="0"/>
    <n v="0"/>
    <n v="0"/>
    <n v="0"/>
    <n v="0"/>
    <m/>
    <m/>
    <n v="0"/>
    <n v="0"/>
    <s v="Correct"/>
    <x v="1"/>
    <n v="74"/>
    <x v="2"/>
    <x v="28"/>
    <x v="1"/>
    <x v="1"/>
    <s v="English"/>
    <x v="3"/>
    <x v="0"/>
    <x v="2"/>
    <x v="2"/>
    <x v="3"/>
    <s v="Yes"/>
  </r>
  <r>
    <n v="409"/>
    <m/>
    <m/>
    <s v="Heart disease &amp; stroke"/>
    <m/>
    <m/>
    <m/>
    <m/>
    <m/>
    <s v="Diabetes"/>
    <m/>
    <m/>
    <m/>
    <s v="Obesity/weight loss issues"/>
    <m/>
    <n v="3"/>
    <n v="1"/>
    <m/>
    <n v="0"/>
    <n v="0"/>
    <n v="1"/>
    <n v="0"/>
    <n v="0"/>
    <n v="0"/>
    <n v="0"/>
    <n v="0"/>
    <n v="1"/>
    <n v="0"/>
    <n v="0"/>
    <n v="0"/>
    <n v="1"/>
    <m/>
    <m/>
    <n v="3"/>
    <n v="3"/>
    <s v="Correct"/>
    <x v="0"/>
    <n v="25"/>
    <x v="0"/>
    <x v="0"/>
    <x v="4"/>
    <x v="2"/>
    <s v="English, Spanish"/>
    <x v="3"/>
    <x v="0"/>
    <x v="0"/>
    <x v="2"/>
    <x v="4"/>
    <s v="Yes"/>
  </r>
  <r>
    <n v="410"/>
    <m/>
    <m/>
    <m/>
    <m/>
    <m/>
    <m/>
    <m/>
    <s v="Women’s health &amp; wellness"/>
    <m/>
    <s v="Mental health depression/suicide"/>
    <s v="Drugs &amp; alcohol abuse"/>
    <m/>
    <m/>
    <m/>
    <n v="3"/>
    <n v="1"/>
    <m/>
    <n v="0"/>
    <n v="0"/>
    <n v="0"/>
    <n v="0"/>
    <n v="0"/>
    <n v="0"/>
    <n v="0"/>
    <n v="1"/>
    <n v="0"/>
    <n v="1"/>
    <n v="1"/>
    <n v="0"/>
    <n v="0"/>
    <m/>
    <m/>
    <n v="3"/>
    <n v="3"/>
    <s v="Correct"/>
    <x v="0"/>
    <n v="19"/>
    <x v="0"/>
    <x v="5"/>
    <x v="0"/>
    <x v="1"/>
    <s v="English"/>
    <x v="1"/>
    <x v="0"/>
    <x v="5"/>
    <x v="2"/>
    <x v="4"/>
    <s v="Yes"/>
  </r>
  <r>
    <n v="411"/>
    <m/>
    <m/>
    <m/>
    <m/>
    <m/>
    <m/>
    <m/>
    <m/>
    <m/>
    <m/>
    <m/>
    <m/>
    <m/>
    <m/>
    <n v="0"/>
    <e v="#DIV/0!"/>
    <m/>
    <n v="0"/>
    <n v="0"/>
    <n v="0"/>
    <n v="0"/>
    <n v="0"/>
    <n v="0"/>
    <n v="0"/>
    <n v="0"/>
    <n v="0"/>
    <n v="0"/>
    <n v="0"/>
    <n v="0"/>
    <n v="0"/>
    <m/>
    <m/>
    <n v="0"/>
    <n v="0"/>
    <s v="Correct"/>
    <x v="0"/>
    <n v="83"/>
    <x v="2"/>
    <x v="28"/>
    <x v="1"/>
    <x v="1"/>
    <s v="English"/>
    <x v="3"/>
    <x v="4"/>
    <x v="2"/>
    <x v="0"/>
    <x v="3"/>
    <m/>
  </r>
  <r>
    <n v="412"/>
    <m/>
    <s v="Cancer"/>
    <m/>
    <m/>
    <m/>
    <m/>
    <m/>
    <m/>
    <s v="Diabetes"/>
    <m/>
    <m/>
    <m/>
    <m/>
    <m/>
    <n v="2"/>
    <n v="1.5"/>
    <m/>
    <n v="0"/>
    <n v="1"/>
    <n v="0"/>
    <n v="0"/>
    <n v="0"/>
    <n v="0"/>
    <n v="0"/>
    <n v="0"/>
    <n v="1"/>
    <n v="0"/>
    <n v="0"/>
    <n v="0"/>
    <n v="0"/>
    <m/>
    <m/>
    <n v="2"/>
    <n v="2"/>
    <s v="Correct"/>
    <x v="0"/>
    <n v="78"/>
    <x v="0"/>
    <x v="116"/>
    <x v="1"/>
    <x v="1"/>
    <s v="English"/>
    <x v="3"/>
    <x v="0"/>
    <x v="2"/>
    <x v="2"/>
    <x v="3"/>
    <s v="No"/>
  </r>
  <r>
    <n v="413"/>
    <m/>
    <m/>
    <s v="Heart disease &amp; stroke"/>
    <s v="Safety"/>
    <m/>
    <m/>
    <m/>
    <m/>
    <m/>
    <m/>
    <m/>
    <s v="Environmental hazards"/>
    <m/>
    <m/>
    <n v="3"/>
    <n v="1"/>
    <m/>
    <n v="0"/>
    <n v="0"/>
    <n v="1"/>
    <n v="1"/>
    <n v="0"/>
    <n v="0"/>
    <n v="0"/>
    <n v="0"/>
    <n v="0"/>
    <n v="0"/>
    <n v="0"/>
    <n v="1"/>
    <n v="0"/>
    <m/>
    <m/>
    <n v="3"/>
    <n v="3"/>
    <s v="Correct"/>
    <x v="0"/>
    <n v="82"/>
    <x v="0"/>
    <x v="3"/>
    <x v="1"/>
    <x v="0"/>
    <s v="English"/>
    <x v="1"/>
    <x v="1"/>
    <x v="2"/>
    <x v="1"/>
    <x v="3"/>
    <s v="Yes"/>
  </r>
  <r>
    <n v="414"/>
    <m/>
    <m/>
    <s v="Heart disease &amp; stroke"/>
    <m/>
    <m/>
    <m/>
    <m/>
    <m/>
    <m/>
    <s v="Mental health depression/suicide"/>
    <m/>
    <m/>
    <s v="Obesity/weight loss issues"/>
    <m/>
    <n v="3"/>
    <n v="1"/>
    <m/>
    <n v="0"/>
    <n v="0"/>
    <n v="1"/>
    <n v="0"/>
    <n v="0"/>
    <n v="0"/>
    <n v="0"/>
    <n v="0"/>
    <n v="0"/>
    <n v="1"/>
    <n v="0"/>
    <n v="0"/>
    <n v="1"/>
    <m/>
    <m/>
    <n v="3"/>
    <n v="3"/>
    <s v="Correct"/>
    <x v="0"/>
    <n v="80"/>
    <x v="0"/>
    <x v="117"/>
    <x v="1"/>
    <x v="1"/>
    <s v="English"/>
    <x v="4"/>
    <x v="7"/>
    <x v="2"/>
    <x v="2"/>
    <x v="3"/>
    <s v="No"/>
  </r>
  <r>
    <n v="415"/>
    <m/>
    <m/>
    <m/>
    <m/>
    <m/>
    <m/>
    <m/>
    <m/>
    <m/>
    <m/>
    <m/>
    <m/>
    <m/>
    <m/>
    <n v="0"/>
    <e v="#DIV/0!"/>
    <m/>
    <n v="0"/>
    <n v="0"/>
    <n v="0"/>
    <n v="0"/>
    <n v="0"/>
    <n v="0"/>
    <n v="0"/>
    <n v="0"/>
    <n v="0"/>
    <n v="0"/>
    <n v="0"/>
    <n v="0"/>
    <n v="0"/>
    <m/>
    <m/>
    <n v="0"/>
    <n v="0"/>
    <s v="Correct"/>
    <x v="0"/>
    <n v="26"/>
    <x v="0"/>
    <x v="64"/>
    <x v="1"/>
    <x v="1"/>
    <s v="English"/>
    <x v="6"/>
    <x v="1"/>
    <x v="0"/>
    <x v="2"/>
    <x v="0"/>
    <s v="Yes"/>
  </r>
  <r>
    <n v="416"/>
    <m/>
    <m/>
    <s v="Heart disease &amp; stroke"/>
    <m/>
    <m/>
    <m/>
    <m/>
    <m/>
    <m/>
    <m/>
    <m/>
    <m/>
    <m/>
    <m/>
    <n v="1"/>
    <n v="3"/>
    <m/>
    <n v="0"/>
    <n v="0"/>
    <n v="1"/>
    <n v="0"/>
    <n v="0"/>
    <n v="0"/>
    <n v="0"/>
    <n v="0"/>
    <n v="0"/>
    <n v="0"/>
    <n v="0"/>
    <n v="0"/>
    <n v="0"/>
    <m/>
    <m/>
    <n v="1"/>
    <n v="1"/>
    <s v="Correct"/>
    <x v="1"/>
    <n v="71"/>
    <x v="0"/>
    <x v="83"/>
    <x v="0"/>
    <x v="0"/>
    <s v="English"/>
    <x v="5"/>
    <x v="4"/>
    <x v="2"/>
    <x v="1"/>
    <x v="3"/>
    <s v="Yes"/>
  </r>
  <r>
    <n v="417"/>
    <m/>
    <m/>
    <m/>
    <m/>
    <m/>
    <m/>
    <m/>
    <m/>
    <m/>
    <m/>
    <m/>
    <m/>
    <m/>
    <m/>
    <n v="0"/>
    <e v="#DIV/0!"/>
    <m/>
    <n v="0"/>
    <n v="0"/>
    <n v="0"/>
    <n v="0"/>
    <n v="0"/>
    <n v="0"/>
    <n v="0"/>
    <n v="0"/>
    <n v="0"/>
    <n v="0"/>
    <n v="0"/>
    <n v="0"/>
    <n v="0"/>
    <m/>
    <m/>
    <n v="0"/>
    <n v="0"/>
    <s v="Correct"/>
    <x v="0"/>
    <n v="24"/>
    <x v="1"/>
    <x v="18"/>
    <x v="4"/>
    <x v="2"/>
    <s v="English"/>
    <x v="5"/>
    <x v="0"/>
    <x v="5"/>
    <x v="2"/>
    <x v="0"/>
    <s v="Yes"/>
  </r>
  <r>
    <n v="418"/>
    <m/>
    <m/>
    <s v="Heart disease &amp; stroke"/>
    <m/>
    <m/>
    <m/>
    <m/>
    <m/>
    <m/>
    <m/>
    <m/>
    <m/>
    <m/>
    <m/>
    <n v="1"/>
    <n v="3"/>
    <m/>
    <n v="0"/>
    <n v="0"/>
    <n v="1"/>
    <n v="0"/>
    <n v="0"/>
    <n v="0"/>
    <n v="0"/>
    <n v="0"/>
    <n v="0"/>
    <n v="0"/>
    <n v="0"/>
    <n v="0"/>
    <n v="0"/>
    <m/>
    <m/>
    <n v="1"/>
    <n v="1"/>
    <s v="Correct"/>
    <x v="0"/>
    <n v="86"/>
    <x v="0"/>
    <x v="117"/>
    <x v="1"/>
    <x v="1"/>
    <s v="English"/>
    <x v="3"/>
    <x v="7"/>
    <x v="2"/>
    <x v="2"/>
    <x v="3"/>
    <s v="Yes"/>
  </r>
  <r>
    <n v="419"/>
    <s v="Asthma/lung disease"/>
    <m/>
    <s v="Heart disease &amp; stroke"/>
    <m/>
    <m/>
    <m/>
    <m/>
    <m/>
    <m/>
    <m/>
    <m/>
    <m/>
    <s v="Obesity/weight loss issues"/>
    <m/>
    <n v="3"/>
    <n v="1"/>
    <m/>
    <n v="1"/>
    <n v="0"/>
    <n v="1"/>
    <n v="0"/>
    <n v="0"/>
    <n v="0"/>
    <n v="0"/>
    <n v="0"/>
    <n v="0"/>
    <n v="0"/>
    <n v="0"/>
    <n v="0"/>
    <n v="1"/>
    <m/>
    <m/>
    <n v="3"/>
    <n v="3"/>
    <s v="Correct"/>
    <x v="0"/>
    <n v="30"/>
    <x v="0"/>
    <x v="4"/>
    <x v="0"/>
    <x v="1"/>
    <s v="English"/>
    <x v="1"/>
    <x v="0"/>
    <x v="0"/>
    <x v="2"/>
    <x v="2"/>
    <s v="Yes"/>
  </r>
  <r>
    <n v="420"/>
    <m/>
    <m/>
    <m/>
    <m/>
    <m/>
    <m/>
    <m/>
    <s v="Women’s health &amp; wellness"/>
    <m/>
    <m/>
    <m/>
    <m/>
    <m/>
    <m/>
    <n v="1"/>
    <n v="3"/>
    <m/>
    <n v="0"/>
    <n v="0"/>
    <n v="0"/>
    <n v="0"/>
    <n v="0"/>
    <n v="0"/>
    <n v="0"/>
    <n v="1"/>
    <n v="0"/>
    <n v="0"/>
    <n v="0"/>
    <n v="0"/>
    <n v="0"/>
    <m/>
    <m/>
    <n v="1"/>
    <n v="1"/>
    <s v="Correct"/>
    <x v="0"/>
    <n v="22"/>
    <x v="0"/>
    <x v="89"/>
    <x v="5"/>
    <x v="1"/>
    <s v="Other"/>
    <x v="5"/>
    <x v="0"/>
    <x v="5"/>
    <x v="2"/>
    <x v="0"/>
    <s v="Yes"/>
  </r>
  <r>
    <n v="421"/>
    <m/>
    <m/>
    <s v="Heart disease &amp; stroke"/>
    <m/>
    <m/>
    <m/>
    <m/>
    <s v="Women’s health &amp; wellness"/>
    <m/>
    <m/>
    <m/>
    <m/>
    <s v="Obesity/weight loss issues"/>
    <m/>
    <n v="3"/>
    <n v="1"/>
    <m/>
    <n v="0"/>
    <n v="0"/>
    <n v="1"/>
    <n v="0"/>
    <n v="0"/>
    <n v="0"/>
    <n v="0"/>
    <n v="1"/>
    <n v="0"/>
    <n v="0"/>
    <n v="0"/>
    <n v="0"/>
    <n v="1"/>
    <m/>
    <m/>
    <n v="3"/>
    <n v="3"/>
    <s v="Correct"/>
    <x v="0"/>
    <n v="60"/>
    <x v="0"/>
    <x v="109"/>
    <x v="1"/>
    <x v="1"/>
    <s v="English"/>
    <x v="5"/>
    <x v="4"/>
    <x v="0"/>
    <x v="2"/>
    <x v="0"/>
    <s v="Yes"/>
  </r>
  <r>
    <n v="422"/>
    <m/>
    <m/>
    <m/>
    <m/>
    <m/>
    <m/>
    <m/>
    <m/>
    <m/>
    <m/>
    <m/>
    <m/>
    <m/>
    <m/>
    <n v="0"/>
    <e v="#DIV/0!"/>
    <m/>
    <n v="0"/>
    <n v="0"/>
    <n v="0"/>
    <n v="0"/>
    <n v="0"/>
    <n v="0"/>
    <n v="0"/>
    <n v="0"/>
    <n v="0"/>
    <n v="0"/>
    <n v="0"/>
    <n v="0"/>
    <n v="0"/>
    <m/>
    <m/>
    <n v="0"/>
    <n v="0"/>
    <s v="Correct"/>
    <x v="0"/>
    <n v="34"/>
    <x v="0"/>
    <x v="3"/>
    <x v="0"/>
    <x v="1"/>
    <s v="English"/>
    <x v="6"/>
    <x v="8"/>
    <x v="6"/>
    <x v="2"/>
    <x v="0"/>
    <s v="Yes"/>
  </r>
  <r>
    <n v="423"/>
    <s v="Asthma/lung disease"/>
    <s v="Cancer"/>
    <m/>
    <s v="Safety"/>
    <m/>
    <m/>
    <m/>
    <s v="Women’s health &amp; wellness"/>
    <s v="Diabetes"/>
    <s v="Mental health depression/suicide"/>
    <m/>
    <s v="Environmental hazards"/>
    <m/>
    <m/>
    <n v="7"/>
    <n v="0.42857142857142855"/>
    <m/>
    <n v="0.42857142857142855"/>
    <n v="0.42857142857142855"/>
    <n v="0"/>
    <n v="0.42857142857142855"/>
    <n v="0"/>
    <n v="0"/>
    <n v="0"/>
    <n v="0.42857142857142855"/>
    <n v="0.42857142857142855"/>
    <n v="0.42857142857142855"/>
    <n v="0"/>
    <n v="0.42857142857142855"/>
    <n v="0"/>
    <m/>
    <m/>
    <n v="2.9999999999999996"/>
    <n v="7"/>
    <s v="Correct"/>
    <x v="0"/>
    <n v="69"/>
    <x v="0"/>
    <x v="121"/>
    <x v="1"/>
    <x v="2"/>
    <s v="English, Spanish"/>
    <x v="2"/>
    <x v="7"/>
    <x v="2"/>
    <x v="2"/>
    <x v="5"/>
    <m/>
  </r>
  <r>
    <n v="424"/>
    <m/>
    <m/>
    <s v="Heart disease &amp; stroke"/>
    <m/>
    <m/>
    <m/>
    <m/>
    <m/>
    <s v="Diabetes"/>
    <m/>
    <m/>
    <m/>
    <m/>
    <m/>
    <n v="2"/>
    <n v="1.5"/>
    <m/>
    <n v="0"/>
    <n v="0"/>
    <n v="1"/>
    <n v="0"/>
    <n v="0"/>
    <n v="0"/>
    <n v="0"/>
    <n v="0"/>
    <n v="1"/>
    <n v="0"/>
    <n v="0"/>
    <n v="0"/>
    <n v="0"/>
    <m/>
    <m/>
    <n v="2"/>
    <n v="2"/>
    <s v="Correct"/>
    <x v="0"/>
    <n v="65"/>
    <x v="0"/>
    <x v="122"/>
    <x v="0"/>
    <x v="1"/>
    <s v="English"/>
    <x v="6"/>
    <x v="8"/>
    <x v="0"/>
    <x v="2"/>
    <x v="0"/>
    <s v="Yes"/>
  </r>
  <r>
    <n v="425"/>
    <m/>
    <m/>
    <s v="Heart disease &amp; stroke"/>
    <m/>
    <m/>
    <m/>
    <m/>
    <m/>
    <m/>
    <s v="Mental health depression/suicide"/>
    <m/>
    <m/>
    <m/>
    <m/>
    <n v="2"/>
    <n v="1.5"/>
    <m/>
    <n v="0"/>
    <n v="0"/>
    <n v="1"/>
    <n v="0"/>
    <n v="0"/>
    <n v="0"/>
    <n v="0"/>
    <n v="0"/>
    <n v="0"/>
    <n v="1"/>
    <n v="0"/>
    <n v="0"/>
    <n v="0"/>
    <m/>
    <m/>
    <n v="2"/>
    <n v="2"/>
    <s v="Correct"/>
    <x v="0"/>
    <n v="70"/>
    <x v="0"/>
    <x v="2"/>
    <x v="1"/>
    <x v="1"/>
    <s v="English"/>
    <x v="0"/>
    <x v="7"/>
    <x v="2"/>
    <x v="2"/>
    <x v="5"/>
    <s v="No"/>
  </r>
  <r>
    <n v="426"/>
    <m/>
    <m/>
    <m/>
    <m/>
    <s v="HIV/AIDS &amp; Sexually Transmitted Diseases (STDs)"/>
    <m/>
    <m/>
    <m/>
    <s v="Diabetes"/>
    <s v="Mental health depression/suicide"/>
    <m/>
    <m/>
    <m/>
    <m/>
    <n v="3"/>
    <n v="1"/>
    <m/>
    <n v="0"/>
    <n v="0"/>
    <n v="0"/>
    <n v="0"/>
    <n v="1"/>
    <n v="0"/>
    <n v="0"/>
    <n v="0"/>
    <n v="1"/>
    <n v="1"/>
    <n v="0"/>
    <n v="0"/>
    <n v="0"/>
    <m/>
    <m/>
    <n v="3"/>
    <n v="3"/>
    <s v="Correct"/>
    <x v="0"/>
    <n v="24"/>
    <x v="1"/>
    <x v="107"/>
    <x v="5"/>
    <x v="1"/>
    <s v="English, Korean"/>
    <x v="4"/>
    <x v="0"/>
    <x v="1"/>
    <x v="2"/>
    <x v="4"/>
    <s v="Yes"/>
  </r>
  <r>
    <n v="427"/>
    <m/>
    <m/>
    <s v="Heart disease &amp; stroke"/>
    <m/>
    <m/>
    <m/>
    <m/>
    <m/>
    <m/>
    <m/>
    <m/>
    <m/>
    <m/>
    <m/>
    <n v="1"/>
    <n v="3"/>
    <m/>
    <n v="0"/>
    <n v="0"/>
    <n v="1"/>
    <n v="0"/>
    <n v="0"/>
    <n v="0"/>
    <n v="0"/>
    <n v="0"/>
    <n v="0"/>
    <n v="0"/>
    <n v="0"/>
    <n v="0"/>
    <n v="0"/>
    <m/>
    <m/>
    <n v="1"/>
    <n v="1"/>
    <s v="Correct"/>
    <x v="0"/>
    <n v="75"/>
    <x v="2"/>
    <x v="76"/>
    <x v="1"/>
    <x v="1"/>
    <m/>
    <x v="2"/>
    <x v="0"/>
    <x v="2"/>
    <x v="2"/>
    <x v="5"/>
    <s v="No"/>
  </r>
  <r>
    <n v="428"/>
    <m/>
    <s v="Cancer"/>
    <s v="Heart disease &amp; stroke"/>
    <m/>
    <m/>
    <m/>
    <m/>
    <m/>
    <s v="Diabetes"/>
    <m/>
    <m/>
    <m/>
    <m/>
    <m/>
    <n v="3"/>
    <n v="1"/>
    <m/>
    <n v="0"/>
    <n v="1"/>
    <n v="1"/>
    <n v="0"/>
    <n v="0"/>
    <n v="0"/>
    <n v="0"/>
    <n v="0"/>
    <n v="1"/>
    <n v="0"/>
    <n v="0"/>
    <n v="0"/>
    <n v="0"/>
    <m/>
    <m/>
    <n v="3"/>
    <n v="3"/>
    <s v="Correct"/>
    <x v="1"/>
    <n v="62"/>
    <x v="0"/>
    <x v="10"/>
    <x v="0"/>
    <x v="1"/>
    <s v="English"/>
    <x v="0"/>
    <x v="7"/>
    <x v="6"/>
    <x v="2"/>
    <x v="0"/>
    <s v="Yes"/>
  </r>
  <r>
    <n v="429"/>
    <m/>
    <m/>
    <s v="Heart disease &amp; stroke"/>
    <m/>
    <m/>
    <m/>
    <m/>
    <m/>
    <s v="Diabetes"/>
    <m/>
    <m/>
    <m/>
    <s v="Obesity/weight loss issues"/>
    <m/>
    <n v="3"/>
    <n v="1"/>
    <m/>
    <n v="0"/>
    <n v="0"/>
    <n v="1"/>
    <n v="0"/>
    <n v="0"/>
    <n v="0"/>
    <n v="0"/>
    <n v="0"/>
    <n v="1"/>
    <n v="0"/>
    <n v="0"/>
    <n v="0"/>
    <n v="1"/>
    <m/>
    <m/>
    <n v="3"/>
    <n v="3"/>
    <s v="Correct"/>
    <x v="0"/>
    <n v="78"/>
    <x v="2"/>
    <x v="76"/>
    <x v="1"/>
    <x v="1"/>
    <s v="English"/>
    <x v="3"/>
    <x v="1"/>
    <x v="2"/>
    <x v="2"/>
    <x v="5"/>
    <s v="No"/>
  </r>
  <r>
    <n v="430"/>
    <m/>
    <s v="Cancer"/>
    <s v="Heart disease &amp; stroke"/>
    <m/>
    <m/>
    <m/>
    <m/>
    <m/>
    <m/>
    <m/>
    <m/>
    <m/>
    <m/>
    <m/>
    <n v="2"/>
    <n v="1.5"/>
    <m/>
    <n v="0"/>
    <n v="1"/>
    <n v="1"/>
    <n v="0"/>
    <n v="0"/>
    <n v="0"/>
    <n v="0"/>
    <n v="0"/>
    <n v="0"/>
    <n v="0"/>
    <n v="0"/>
    <n v="0"/>
    <n v="0"/>
    <m/>
    <m/>
    <n v="2"/>
    <n v="2"/>
    <s v="Correct"/>
    <x v="1"/>
    <n v="37"/>
    <x v="0"/>
    <x v="4"/>
    <x v="1"/>
    <x v="1"/>
    <s v="English, Hatian Creole"/>
    <x v="1"/>
    <x v="4"/>
    <x v="6"/>
    <x v="2"/>
    <x v="5"/>
    <s v="Yes"/>
  </r>
  <r>
    <n v="431"/>
    <m/>
    <m/>
    <s v="Heart disease &amp; stroke"/>
    <m/>
    <m/>
    <m/>
    <m/>
    <m/>
    <m/>
    <m/>
    <m/>
    <m/>
    <m/>
    <m/>
    <n v="1"/>
    <n v="3"/>
    <m/>
    <n v="0"/>
    <n v="0"/>
    <n v="1"/>
    <n v="0"/>
    <n v="0"/>
    <n v="0"/>
    <n v="0"/>
    <n v="0"/>
    <n v="0"/>
    <n v="0"/>
    <n v="0"/>
    <n v="0"/>
    <n v="0"/>
    <m/>
    <m/>
    <n v="1"/>
    <n v="1"/>
    <s v="Correct"/>
    <x v="1"/>
    <n v="81"/>
    <x v="2"/>
    <x v="91"/>
    <x v="1"/>
    <x v="1"/>
    <m/>
    <x v="3"/>
    <x v="7"/>
    <x v="2"/>
    <x v="3"/>
    <x v="3"/>
    <m/>
  </r>
  <r>
    <n v="432"/>
    <m/>
    <m/>
    <m/>
    <m/>
    <m/>
    <m/>
    <m/>
    <s v="Women’s health &amp; wellness"/>
    <m/>
    <s v="Mental health depression/suicide"/>
    <m/>
    <m/>
    <s v="Obesity/weight loss issues"/>
    <m/>
    <n v="3"/>
    <n v="1"/>
    <m/>
    <n v="0"/>
    <n v="0"/>
    <n v="0"/>
    <n v="0"/>
    <n v="0"/>
    <n v="0"/>
    <n v="0"/>
    <n v="1"/>
    <n v="0"/>
    <n v="1"/>
    <n v="0"/>
    <n v="0"/>
    <n v="1"/>
    <m/>
    <m/>
    <n v="3"/>
    <n v="3"/>
    <s v="Correct"/>
    <x v="0"/>
    <n v="21"/>
    <x v="0"/>
    <x v="80"/>
    <x v="4"/>
    <x v="2"/>
    <s v="English, Spanish"/>
    <x v="0"/>
    <x v="7"/>
    <x v="5"/>
    <x v="1"/>
    <x v="1"/>
    <s v="Yes"/>
  </r>
  <r>
    <n v="433"/>
    <m/>
    <m/>
    <m/>
    <m/>
    <m/>
    <m/>
    <m/>
    <m/>
    <m/>
    <m/>
    <m/>
    <m/>
    <m/>
    <m/>
    <n v="0"/>
    <e v="#DIV/0!"/>
    <m/>
    <n v="0"/>
    <n v="0"/>
    <n v="0"/>
    <n v="0"/>
    <n v="0"/>
    <n v="0"/>
    <n v="0"/>
    <n v="0"/>
    <n v="0"/>
    <n v="0"/>
    <n v="0"/>
    <n v="0"/>
    <n v="0"/>
    <m/>
    <m/>
    <n v="0"/>
    <n v="0"/>
    <s v="Correct"/>
    <x v="0"/>
    <n v="57"/>
    <x v="2"/>
    <x v="91"/>
    <x v="5"/>
    <x v="1"/>
    <s v="English, Chinese"/>
    <x v="5"/>
    <x v="7"/>
    <x v="2"/>
    <x v="2"/>
    <x v="0"/>
    <s v="Yes"/>
  </r>
  <r>
    <n v="434"/>
    <m/>
    <m/>
    <m/>
    <m/>
    <m/>
    <m/>
    <m/>
    <m/>
    <m/>
    <m/>
    <m/>
    <m/>
    <m/>
    <m/>
    <n v="0"/>
    <e v="#DIV/0!"/>
    <m/>
    <n v="0"/>
    <n v="0"/>
    <n v="0"/>
    <n v="0"/>
    <n v="0"/>
    <n v="0"/>
    <n v="0"/>
    <n v="0"/>
    <n v="0"/>
    <n v="0"/>
    <n v="0"/>
    <n v="0"/>
    <n v="0"/>
    <m/>
    <m/>
    <n v="0"/>
    <n v="0"/>
    <s v="Correct"/>
    <x v="0"/>
    <n v="62"/>
    <x v="2"/>
    <x v="123"/>
    <x v="1"/>
    <x v="1"/>
    <s v="English"/>
    <x v="5"/>
    <x v="1"/>
    <x v="0"/>
    <x v="2"/>
    <x v="0"/>
    <s v="Yes"/>
  </r>
  <r>
    <n v="435"/>
    <m/>
    <m/>
    <m/>
    <m/>
    <m/>
    <m/>
    <m/>
    <m/>
    <m/>
    <m/>
    <m/>
    <m/>
    <s v="Obesity/weight loss issues"/>
    <m/>
    <n v="1"/>
    <n v="3"/>
    <m/>
    <n v="0"/>
    <n v="0"/>
    <n v="0"/>
    <n v="0"/>
    <n v="0"/>
    <n v="0"/>
    <n v="0"/>
    <n v="0"/>
    <n v="0"/>
    <n v="0"/>
    <n v="0"/>
    <n v="0"/>
    <n v="1"/>
    <m/>
    <m/>
    <n v="1"/>
    <n v="1"/>
    <s v="Correct"/>
    <x v="0"/>
    <n v="63"/>
    <x v="2"/>
    <x v="124"/>
    <x v="1"/>
    <x v="1"/>
    <s v="English"/>
    <x v="5"/>
    <x v="7"/>
    <x v="2"/>
    <x v="2"/>
    <x v="0"/>
    <s v="Yes"/>
  </r>
  <r>
    <n v="436"/>
    <m/>
    <m/>
    <s v="Heart disease &amp; stroke"/>
    <m/>
    <m/>
    <m/>
    <m/>
    <m/>
    <m/>
    <m/>
    <m/>
    <m/>
    <m/>
    <m/>
    <n v="1"/>
    <n v="3"/>
    <m/>
    <n v="0"/>
    <n v="0"/>
    <n v="1"/>
    <n v="0"/>
    <n v="0"/>
    <n v="0"/>
    <n v="0"/>
    <n v="0"/>
    <n v="0"/>
    <n v="0"/>
    <n v="0"/>
    <n v="0"/>
    <n v="0"/>
    <m/>
    <m/>
    <n v="1"/>
    <n v="1"/>
    <s v="Correct"/>
    <x v="1"/>
    <n v="85"/>
    <x v="2"/>
    <x v="43"/>
    <x v="1"/>
    <x v="1"/>
    <s v="English"/>
    <x v="4"/>
    <x v="0"/>
    <x v="2"/>
    <x v="2"/>
    <x v="6"/>
    <s v="No"/>
  </r>
  <r>
    <n v="437"/>
    <m/>
    <m/>
    <m/>
    <s v="Safety"/>
    <m/>
    <m/>
    <s v="Child health &amp; wellness"/>
    <m/>
    <m/>
    <s v="Mental health depression/suicide"/>
    <m/>
    <m/>
    <m/>
    <m/>
    <n v="3"/>
    <n v="1"/>
    <m/>
    <n v="0"/>
    <n v="0"/>
    <n v="0"/>
    <n v="1"/>
    <n v="0"/>
    <n v="0"/>
    <n v="1"/>
    <n v="0"/>
    <n v="0"/>
    <n v="1"/>
    <n v="0"/>
    <n v="0"/>
    <n v="0"/>
    <m/>
    <m/>
    <n v="3"/>
    <n v="3"/>
    <s v="Correct"/>
    <x v="1"/>
    <n v="44"/>
    <x v="1"/>
    <x v="125"/>
    <x v="4"/>
    <x v="2"/>
    <s v="English, Spanish"/>
    <x v="0"/>
    <x v="7"/>
    <x v="0"/>
    <x v="2"/>
    <x v="0"/>
    <s v="Yes"/>
  </r>
  <r>
    <n v="438"/>
    <m/>
    <m/>
    <m/>
    <m/>
    <m/>
    <m/>
    <m/>
    <s v="Women’s health &amp; wellness"/>
    <m/>
    <m/>
    <m/>
    <m/>
    <m/>
    <m/>
    <n v="1"/>
    <n v="3"/>
    <m/>
    <n v="0"/>
    <n v="0"/>
    <n v="0"/>
    <n v="0"/>
    <n v="0"/>
    <n v="0"/>
    <n v="0"/>
    <n v="1"/>
    <n v="0"/>
    <n v="0"/>
    <n v="0"/>
    <n v="0"/>
    <n v="0"/>
    <m/>
    <m/>
    <n v="1"/>
    <n v="1"/>
    <s v="Correct"/>
    <x v="0"/>
    <n v="54"/>
    <x v="2"/>
    <x v="43"/>
    <x v="1"/>
    <x v="1"/>
    <s v="English"/>
    <x v="5"/>
    <x v="7"/>
    <x v="0"/>
    <x v="2"/>
    <x v="0"/>
    <s v="Yes"/>
  </r>
  <r>
    <n v="439"/>
    <m/>
    <s v="Cancer"/>
    <s v="Heart disease &amp; stroke"/>
    <m/>
    <m/>
    <m/>
    <m/>
    <m/>
    <m/>
    <m/>
    <m/>
    <m/>
    <m/>
    <m/>
    <n v="2"/>
    <n v="1.5"/>
    <m/>
    <n v="0"/>
    <n v="1"/>
    <n v="1"/>
    <n v="0"/>
    <n v="0"/>
    <n v="0"/>
    <n v="0"/>
    <n v="0"/>
    <n v="0"/>
    <n v="0"/>
    <n v="0"/>
    <n v="0"/>
    <n v="0"/>
    <m/>
    <m/>
    <n v="2"/>
    <n v="2"/>
    <s v="Correct"/>
    <x v="1"/>
    <n v="75"/>
    <x v="2"/>
    <x v="76"/>
    <x v="1"/>
    <x v="1"/>
    <s v="English"/>
    <x v="3"/>
    <x v="0"/>
    <x v="2"/>
    <x v="1"/>
    <x v="6"/>
    <s v="Yes"/>
  </r>
  <r>
    <n v="440"/>
    <m/>
    <m/>
    <m/>
    <m/>
    <m/>
    <m/>
    <s v="Child health &amp; wellness"/>
    <s v="Women’s health &amp; wellness"/>
    <m/>
    <m/>
    <m/>
    <m/>
    <s v="Obesity/weight loss issues"/>
    <m/>
    <n v="3"/>
    <n v="1"/>
    <m/>
    <n v="0"/>
    <n v="0"/>
    <n v="0"/>
    <n v="0"/>
    <n v="0"/>
    <n v="0"/>
    <n v="1"/>
    <n v="1"/>
    <n v="0"/>
    <n v="0"/>
    <n v="0"/>
    <n v="0"/>
    <n v="1"/>
    <m/>
    <m/>
    <n v="3"/>
    <n v="3"/>
    <s v="Correct"/>
    <x v="0"/>
    <n v="26"/>
    <x v="0"/>
    <x v="55"/>
    <x v="1"/>
    <x v="0"/>
    <s v="English"/>
    <x v="5"/>
    <x v="0"/>
    <x v="0"/>
    <x v="2"/>
    <x v="0"/>
    <s v="Yes"/>
  </r>
  <r>
    <n v="441"/>
    <m/>
    <m/>
    <m/>
    <m/>
    <m/>
    <m/>
    <m/>
    <m/>
    <s v="Diabetes"/>
    <m/>
    <m/>
    <s v="Environmental hazards"/>
    <s v="Obesity/weight loss issues"/>
    <m/>
    <n v="3"/>
    <n v="1"/>
    <m/>
    <n v="0"/>
    <n v="0"/>
    <n v="0"/>
    <n v="0"/>
    <n v="0"/>
    <n v="0"/>
    <n v="0"/>
    <n v="0"/>
    <n v="1"/>
    <n v="0"/>
    <n v="0"/>
    <n v="1"/>
    <n v="1"/>
    <m/>
    <m/>
    <n v="3"/>
    <n v="3"/>
    <s v="Correct"/>
    <x v="1"/>
    <n v="54"/>
    <x v="2"/>
    <x v="104"/>
    <x v="10"/>
    <x v="1"/>
    <s v="English"/>
    <x v="6"/>
    <x v="7"/>
    <x v="0"/>
    <x v="2"/>
    <x v="0"/>
    <s v="Yes"/>
  </r>
  <r>
    <n v="442"/>
    <m/>
    <m/>
    <m/>
    <m/>
    <m/>
    <m/>
    <m/>
    <s v="Women’s health &amp; wellness"/>
    <m/>
    <m/>
    <m/>
    <m/>
    <m/>
    <m/>
    <n v="1"/>
    <n v="3"/>
    <m/>
    <n v="0"/>
    <n v="0"/>
    <n v="0"/>
    <n v="0"/>
    <n v="0"/>
    <n v="0"/>
    <n v="0"/>
    <n v="1"/>
    <n v="0"/>
    <n v="0"/>
    <n v="0"/>
    <n v="0"/>
    <n v="0"/>
    <m/>
    <m/>
    <n v="1"/>
    <n v="1"/>
    <s v="Correct"/>
    <x v="0"/>
    <n v="53"/>
    <x v="0"/>
    <x v="112"/>
    <x v="1"/>
    <x v="1"/>
    <s v="English"/>
    <x v="6"/>
    <x v="7"/>
    <x v="6"/>
    <x v="2"/>
    <x v="0"/>
    <s v="Yes"/>
  </r>
  <r>
    <n v="443"/>
    <m/>
    <m/>
    <m/>
    <s v="Safety"/>
    <m/>
    <m/>
    <m/>
    <m/>
    <m/>
    <m/>
    <m/>
    <m/>
    <s v="Obesity/weight loss issues"/>
    <m/>
    <n v="2"/>
    <n v="1.5"/>
    <m/>
    <n v="0"/>
    <n v="0"/>
    <n v="0"/>
    <n v="1"/>
    <n v="0"/>
    <n v="0"/>
    <n v="0"/>
    <n v="0"/>
    <n v="0"/>
    <n v="0"/>
    <n v="0"/>
    <n v="0"/>
    <n v="1"/>
    <m/>
    <m/>
    <n v="2"/>
    <n v="2"/>
    <s v="Correct"/>
    <x v="1"/>
    <n v="65"/>
    <x v="0"/>
    <x v="23"/>
    <x v="2"/>
    <x v="0"/>
    <m/>
    <x v="6"/>
    <x v="0"/>
    <x v="6"/>
    <x v="2"/>
    <x v="5"/>
    <s v="Yes"/>
  </r>
  <r>
    <n v="444"/>
    <m/>
    <s v="Cancer"/>
    <m/>
    <m/>
    <m/>
    <m/>
    <m/>
    <m/>
    <m/>
    <s v="Mental health depression/suicide"/>
    <s v="Drugs &amp; alcohol abuse"/>
    <m/>
    <s v="Obesity/weight loss issues"/>
    <m/>
    <n v="4"/>
    <n v="0.75"/>
    <m/>
    <n v="0"/>
    <n v="0.75"/>
    <n v="0"/>
    <n v="0"/>
    <n v="0"/>
    <n v="0"/>
    <n v="0"/>
    <n v="0"/>
    <n v="0"/>
    <n v="0.75"/>
    <n v="0.75"/>
    <n v="0"/>
    <n v="0.75"/>
    <m/>
    <m/>
    <n v="3"/>
    <n v="4"/>
    <s v="Correct"/>
    <x v="1"/>
    <n v="39"/>
    <x v="0"/>
    <x v="13"/>
    <x v="1"/>
    <x v="1"/>
    <s v="English"/>
    <x v="6"/>
    <x v="7"/>
    <x v="0"/>
    <x v="2"/>
    <x v="0"/>
    <s v="Yes"/>
  </r>
  <r>
    <n v="445"/>
    <m/>
    <m/>
    <m/>
    <m/>
    <m/>
    <m/>
    <m/>
    <m/>
    <m/>
    <s v="Mental health depression/suicide"/>
    <s v="Drugs &amp; alcohol abuse"/>
    <s v="Environmental hazards"/>
    <m/>
    <m/>
    <n v="3"/>
    <n v="1"/>
    <m/>
    <n v="0"/>
    <n v="0"/>
    <n v="0"/>
    <n v="0"/>
    <n v="0"/>
    <n v="0"/>
    <n v="0"/>
    <n v="0"/>
    <n v="0"/>
    <n v="1"/>
    <n v="1"/>
    <n v="1"/>
    <n v="0"/>
    <m/>
    <m/>
    <n v="3"/>
    <n v="3"/>
    <s v="Correct"/>
    <x v="1"/>
    <n v="25"/>
    <x v="0"/>
    <x v="126"/>
    <x v="5"/>
    <x v="1"/>
    <s v="English, Korean"/>
    <x v="3"/>
    <x v="7"/>
    <x v="0"/>
    <x v="2"/>
    <x v="0"/>
    <s v="Yes"/>
  </r>
  <r>
    <n v="446"/>
    <m/>
    <m/>
    <m/>
    <s v="Safety"/>
    <m/>
    <m/>
    <m/>
    <m/>
    <m/>
    <m/>
    <m/>
    <m/>
    <m/>
    <m/>
    <n v="1"/>
    <n v="3"/>
    <m/>
    <n v="0"/>
    <n v="0"/>
    <n v="0"/>
    <n v="1"/>
    <n v="0"/>
    <n v="0"/>
    <n v="0"/>
    <n v="0"/>
    <n v="0"/>
    <n v="0"/>
    <n v="0"/>
    <n v="0"/>
    <n v="0"/>
    <m/>
    <m/>
    <n v="1"/>
    <n v="1"/>
    <s v="Correct"/>
    <x v="1"/>
    <n v="41"/>
    <x v="0"/>
    <x v="22"/>
    <x v="1"/>
    <x v="2"/>
    <s v="English, Spanish"/>
    <x v="0"/>
    <x v="4"/>
    <x v="6"/>
    <x v="1"/>
    <x v="1"/>
    <s v="Yes"/>
  </r>
  <r>
    <n v="447"/>
    <m/>
    <s v="Cancer"/>
    <s v="Heart disease &amp; stroke"/>
    <m/>
    <m/>
    <m/>
    <m/>
    <m/>
    <s v="Diabetes"/>
    <m/>
    <m/>
    <m/>
    <m/>
    <m/>
    <n v="3"/>
    <n v="1"/>
    <m/>
    <n v="0"/>
    <n v="1"/>
    <n v="1"/>
    <n v="0"/>
    <n v="0"/>
    <n v="0"/>
    <n v="0"/>
    <n v="0"/>
    <n v="1"/>
    <n v="0"/>
    <n v="0"/>
    <n v="0"/>
    <n v="0"/>
    <m/>
    <m/>
    <n v="3"/>
    <n v="3"/>
    <s v="Correct"/>
    <x v="1"/>
    <n v="33"/>
    <x v="0"/>
    <x v="127"/>
    <x v="1"/>
    <x v="1"/>
    <s v="English"/>
    <x v="5"/>
    <x v="0"/>
    <x v="0"/>
    <x v="2"/>
    <x v="5"/>
    <s v="Yes"/>
  </r>
  <r>
    <n v="448"/>
    <m/>
    <m/>
    <m/>
    <m/>
    <m/>
    <m/>
    <m/>
    <m/>
    <m/>
    <m/>
    <m/>
    <m/>
    <m/>
    <m/>
    <n v="0"/>
    <e v="#DIV/0!"/>
    <m/>
    <n v="0"/>
    <n v="0"/>
    <n v="0"/>
    <n v="0"/>
    <n v="0"/>
    <n v="0"/>
    <n v="0"/>
    <n v="0"/>
    <n v="0"/>
    <n v="0"/>
    <n v="0"/>
    <n v="0"/>
    <n v="0"/>
    <m/>
    <m/>
    <n v="0"/>
    <n v="0"/>
    <s v="Correct"/>
    <x v="0"/>
    <n v="42"/>
    <x v="0"/>
    <x v="55"/>
    <x v="5"/>
    <x v="1"/>
    <s v="Other"/>
    <x v="5"/>
    <x v="7"/>
    <x v="0"/>
    <x v="2"/>
    <x v="0"/>
    <s v="Yes"/>
  </r>
  <r>
    <n v="449"/>
    <m/>
    <s v="Cancer"/>
    <m/>
    <m/>
    <m/>
    <m/>
    <m/>
    <m/>
    <s v="Diabetes"/>
    <m/>
    <m/>
    <s v="Environmental hazards"/>
    <m/>
    <m/>
    <n v="3"/>
    <n v="1"/>
    <m/>
    <n v="0"/>
    <n v="1"/>
    <n v="0"/>
    <n v="0"/>
    <n v="0"/>
    <n v="0"/>
    <n v="0"/>
    <n v="0"/>
    <n v="1"/>
    <n v="0"/>
    <n v="0"/>
    <n v="1"/>
    <n v="0"/>
    <m/>
    <m/>
    <n v="3"/>
    <n v="3"/>
    <s v="Correct"/>
    <x v="1"/>
    <n v="25"/>
    <x v="0"/>
    <x v="64"/>
    <x v="4"/>
    <x v="2"/>
    <s v="English, Portuguese, Spanish"/>
    <x v="4"/>
    <x v="7"/>
    <x v="6"/>
    <x v="1"/>
    <x v="1"/>
    <s v="Yes"/>
  </r>
  <r>
    <n v="450"/>
    <m/>
    <m/>
    <m/>
    <s v="Safety"/>
    <m/>
    <m/>
    <s v="Child health &amp; wellness"/>
    <m/>
    <m/>
    <m/>
    <s v="Drugs &amp; alcohol abuse"/>
    <m/>
    <m/>
    <m/>
    <n v="3"/>
    <n v="1"/>
    <m/>
    <n v="0"/>
    <n v="0"/>
    <n v="0"/>
    <n v="1"/>
    <n v="0"/>
    <n v="0"/>
    <n v="1"/>
    <n v="0"/>
    <n v="0"/>
    <n v="0"/>
    <n v="1"/>
    <n v="0"/>
    <n v="0"/>
    <m/>
    <m/>
    <n v="3"/>
    <n v="3"/>
    <s v="Correct"/>
    <x v="1"/>
    <n v="30"/>
    <x v="0"/>
    <x v="55"/>
    <x v="1"/>
    <x v="1"/>
    <s v="English"/>
    <x v="5"/>
    <x v="0"/>
    <x v="0"/>
    <x v="2"/>
    <x v="0"/>
    <s v="Yes"/>
  </r>
  <r>
    <n v="451"/>
    <m/>
    <m/>
    <m/>
    <s v="Safety"/>
    <m/>
    <m/>
    <m/>
    <m/>
    <s v="Diabetes"/>
    <m/>
    <m/>
    <m/>
    <s v="Obesity/weight loss issues"/>
    <m/>
    <n v="3"/>
    <n v="1"/>
    <m/>
    <n v="0"/>
    <n v="0"/>
    <n v="0"/>
    <n v="1"/>
    <n v="0"/>
    <n v="0"/>
    <n v="0"/>
    <n v="0"/>
    <n v="1"/>
    <n v="0"/>
    <n v="0"/>
    <n v="0"/>
    <n v="1"/>
    <m/>
    <m/>
    <n v="3"/>
    <n v="3"/>
    <s v="Correct"/>
    <x v="1"/>
    <m/>
    <x v="1"/>
    <x v="29"/>
    <x v="0"/>
    <x v="1"/>
    <s v="English"/>
    <x v="1"/>
    <x v="5"/>
    <x v="4"/>
    <x v="2"/>
    <x v="4"/>
    <s v="Yes"/>
  </r>
  <r>
    <n v="452"/>
    <m/>
    <s v="Cancer"/>
    <m/>
    <m/>
    <m/>
    <m/>
    <m/>
    <m/>
    <m/>
    <m/>
    <m/>
    <m/>
    <m/>
    <m/>
    <n v="1"/>
    <n v="3"/>
    <m/>
    <n v="0"/>
    <n v="1"/>
    <n v="0"/>
    <n v="0"/>
    <n v="0"/>
    <n v="0"/>
    <n v="0"/>
    <n v="0"/>
    <n v="0"/>
    <n v="0"/>
    <n v="0"/>
    <n v="0"/>
    <n v="0"/>
    <m/>
    <m/>
    <n v="1"/>
    <n v="1"/>
    <s v="Correct"/>
    <x v="0"/>
    <n v="51"/>
    <x v="2"/>
    <x v="100"/>
    <x v="1"/>
    <x v="1"/>
    <s v="English"/>
    <x v="6"/>
    <x v="1"/>
    <x v="0"/>
    <x v="2"/>
    <x v="0"/>
    <s v="Yes"/>
  </r>
  <r>
    <n v="453"/>
    <m/>
    <m/>
    <s v="Heart disease &amp; stroke"/>
    <m/>
    <m/>
    <m/>
    <m/>
    <s v="Women’s health &amp; wellness"/>
    <s v="Diabetes"/>
    <m/>
    <m/>
    <m/>
    <m/>
    <m/>
    <n v="3"/>
    <n v="1"/>
    <m/>
    <n v="0"/>
    <n v="0"/>
    <n v="1"/>
    <n v="0"/>
    <n v="0"/>
    <n v="0"/>
    <n v="0"/>
    <n v="1"/>
    <n v="1"/>
    <n v="0"/>
    <n v="0"/>
    <n v="0"/>
    <n v="0"/>
    <m/>
    <m/>
    <n v="3"/>
    <n v="3"/>
    <s v="Correct"/>
    <x v="0"/>
    <n v="42"/>
    <x v="0"/>
    <x v="128"/>
    <x v="5"/>
    <x v="1"/>
    <s v="English, Spanish, Chinese"/>
    <x v="5"/>
    <x v="6"/>
    <x v="0"/>
    <x v="2"/>
    <x v="0"/>
    <s v="Yes"/>
  </r>
  <r>
    <n v="454"/>
    <m/>
    <m/>
    <m/>
    <m/>
    <m/>
    <m/>
    <m/>
    <m/>
    <m/>
    <m/>
    <m/>
    <s v="Environmental hazards"/>
    <m/>
    <m/>
    <n v="1"/>
    <n v="3"/>
    <m/>
    <n v="0"/>
    <n v="0"/>
    <n v="0"/>
    <n v="0"/>
    <n v="0"/>
    <n v="0"/>
    <n v="0"/>
    <n v="0"/>
    <n v="0"/>
    <n v="0"/>
    <n v="0"/>
    <n v="1"/>
    <n v="0"/>
    <m/>
    <m/>
    <n v="1"/>
    <n v="1"/>
    <s v="Correct"/>
    <x v="0"/>
    <n v="35"/>
    <x v="0"/>
    <x v="129"/>
    <x v="5"/>
    <x v="1"/>
    <s v="Chinese"/>
    <x v="1"/>
    <x v="2"/>
    <x v="6"/>
    <x v="2"/>
    <x v="3"/>
    <m/>
  </r>
  <r>
    <n v="455"/>
    <m/>
    <m/>
    <m/>
    <m/>
    <m/>
    <m/>
    <m/>
    <m/>
    <m/>
    <m/>
    <m/>
    <s v="Environmental hazards"/>
    <m/>
    <m/>
    <n v="1"/>
    <n v="3"/>
    <m/>
    <n v="0"/>
    <n v="0"/>
    <n v="0"/>
    <n v="0"/>
    <n v="0"/>
    <n v="0"/>
    <n v="0"/>
    <n v="0"/>
    <n v="0"/>
    <n v="0"/>
    <n v="0"/>
    <n v="1"/>
    <n v="0"/>
    <m/>
    <m/>
    <n v="1"/>
    <n v="1"/>
    <s v="Correct"/>
    <x v="0"/>
    <n v="40"/>
    <x v="0"/>
    <x v="130"/>
    <x v="5"/>
    <x v="1"/>
    <s v="Chinese"/>
    <x v="2"/>
    <x v="4"/>
    <x v="0"/>
    <x v="2"/>
    <x v="3"/>
    <m/>
  </r>
  <r>
    <n v="456"/>
    <m/>
    <m/>
    <m/>
    <m/>
    <m/>
    <m/>
    <m/>
    <m/>
    <m/>
    <m/>
    <s v="Drugs &amp; alcohol abuse"/>
    <m/>
    <s v="Obesity/weight loss issues"/>
    <m/>
    <n v="2"/>
    <n v="1.5"/>
    <m/>
    <n v="0"/>
    <n v="0"/>
    <n v="0"/>
    <n v="0"/>
    <n v="0"/>
    <n v="0"/>
    <n v="0"/>
    <n v="0"/>
    <n v="0"/>
    <n v="0"/>
    <n v="1"/>
    <n v="0"/>
    <n v="1"/>
    <m/>
    <m/>
    <n v="2"/>
    <n v="2"/>
    <s v="Correct"/>
    <x v="1"/>
    <n v="32"/>
    <x v="0"/>
    <x v="93"/>
    <x v="1"/>
    <x v="2"/>
    <s v="English"/>
    <x v="0"/>
    <x v="4"/>
    <x v="0"/>
    <x v="2"/>
    <x v="0"/>
    <s v="Yes"/>
  </r>
  <r>
    <n v="457"/>
    <s v="Asthma/lung disease"/>
    <m/>
    <m/>
    <s v="Safety"/>
    <m/>
    <m/>
    <m/>
    <m/>
    <m/>
    <m/>
    <m/>
    <m/>
    <s v="Obesity/weight loss issues"/>
    <m/>
    <n v="3"/>
    <n v="1"/>
    <m/>
    <n v="1"/>
    <n v="0"/>
    <n v="0"/>
    <n v="1"/>
    <n v="0"/>
    <n v="0"/>
    <n v="0"/>
    <n v="0"/>
    <n v="0"/>
    <n v="0"/>
    <n v="0"/>
    <n v="0"/>
    <n v="1"/>
    <m/>
    <m/>
    <n v="3"/>
    <n v="3"/>
    <s v="Correct"/>
    <x v="1"/>
    <n v="44"/>
    <x v="0"/>
    <x v="6"/>
    <x v="1"/>
    <x v="1"/>
    <s v="English"/>
    <x v="5"/>
    <x v="6"/>
    <x v="0"/>
    <x v="2"/>
    <x v="0"/>
    <s v="Yes"/>
  </r>
  <r>
    <n v="458"/>
    <m/>
    <m/>
    <m/>
    <m/>
    <m/>
    <m/>
    <m/>
    <m/>
    <m/>
    <s v="Mental health depression/suicide"/>
    <m/>
    <m/>
    <m/>
    <m/>
    <n v="1"/>
    <n v="3"/>
    <m/>
    <n v="0"/>
    <n v="0"/>
    <n v="0"/>
    <n v="0"/>
    <n v="0"/>
    <n v="0"/>
    <n v="0"/>
    <n v="0"/>
    <n v="0"/>
    <n v="1"/>
    <n v="0"/>
    <n v="0"/>
    <n v="0"/>
    <m/>
    <m/>
    <n v="1"/>
    <n v="1"/>
    <s v="Correct"/>
    <x v="1"/>
    <n v="22"/>
    <x v="0"/>
    <x v="17"/>
    <x v="5"/>
    <x v="1"/>
    <s v="Other"/>
    <x v="1"/>
    <x v="7"/>
    <x v="0"/>
    <x v="2"/>
    <x v="0"/>
    <s v="Yes"/>
  </r>
  <r>
    <n v="459"/>
    <s v="Asthma/lung disease"/>
    <s v="Cancer"/>
    <m/>
    <s v="Safety"/>
    <m/>
    <m/>
    <m/>
    <s v="Women’s health &amp; wellness"/>
    <m/>
    <m/>
    <m/>
    <m/>
    <m/>
    <m/>
    <n v="4"/>
    <n v="0.75"/>
    <m/>
    <n v="0.75"/>
    <n v="0.75"/>
    <n v="0"/>
    <n v="0.75"/>
    <n v="0"/>
    <n v="0"/>
    <n v="0"/>
    <n v="0.75"/>
    <n v="0"/>
    <n v="0"/>
    <n v="0"/>
    <n v="0"/>
    <n v="0"/>
    <m/>
    <m/>
    <n v="3"/>
    <n v="4"/>
    <s v="Correct"/>
    <x v="0"/>
    <n v="29"/>
    <x v="1"/>
    <x v="32"/>
    <x v="0"/>
    <x v="1"/>
    <s v="English"/>
    <x v="0"/>
    <x v="7"/>
    <x v="0"/>
    <x v="2"/>
    <x v="0"/>
    <s v="Yes"/>
  </r>
  <r>
    <n v="460"/>
    <m/>
    <m/>
    <m/>
    <m/>
    <m/>
    <m/>
    <s v="Child health &amp; wellness"/>
    <m/>
    <m/>
    <m/>
    <m/>
    <s v="Environmental hazards"/>
    <s v="Obesity/weight loss issues"/>
    <m/>
    <n v="3"/>
    <n v="1"/>
    <m/>
    <n v="0"/>
    <n v="0"/>
    <n v="0"/>
    <n v="0"/>
    <n v="0"/>
    <n v="0"/>
    <n v="1"/>
    <n v="0"/>
    <n v="0"/>
    <n v="0"/>
    <n v="0"/>
    <n v="1"/>
    <n v="1"/>
    <m/>
    <m/>
    <n v="3"/>
    <n v="3"/>
    <s v="Correct"/>
    <x v="1"/>
    <n v="52"/>
    <x v="1"/>
    <x v="131"/>
    <x v="1"/>
    <x v="1"/>
    <s v="English"/>
    <x v="2"/>
    <x v="6"/>
    <x v="0"/>
    <x v="2"/>
    <x v="0"/>
    <s v="Yes"/>
  </r>
  <r>
    <n v="461"/>
    <s v="Asthma/lung disease"/>
    <m/>
    <m/>
    <s v="Safety"/>
    <m/>
    <m/>
    <m/>
    <m/>
    <m/>
    <s v="Mental health depression/suicide"/>
    <m/>
    <m/>
    <m/>
    <m/>
    <n v="3"/>
    <n v="1"/>
    <m/>
    <n v="1"/>
    <n v="0"/>
    <n v="0"/>
    <n v="1"/>
    <n v="0"/>
    <n v="0"/>
    <n v="0"/>
    <n v="0"/>
    <n v="0"/>
    <n v="1"/>
    <n v="0"/>
    <n v="0"/>
    <n v="0"/>
    <m/>
    <m/>
    <n v="3"/>
    <n v="3"/>
    <s v="Correct"/>
    <x v="1"/>
    <n v="62"/>
    <x v="0"/>
    <x v="132"/>
    <x v="1"/>
    <x v="1"/>
    <s v="English"/>
    <x v="6"/>
    <x v="1"/>
    <x v="2"/>
    <x v="2"/>
    <x v="4"/>
    <s v="No"/>
  </r>
  <r>
    <n v="462"/>
    <m/>
    <m/>
    <m/>
    <m/>
    <m/>
    <m/>
    <m/>
    <m/>
    <m/>
    <m/>
    <m/>
    <m/>
    <m/>
    <m/>
    <n v="0"/>
    <e v="#DIV/0!"/>
    <m/>
    <n v="0"/>
    <n v="0"/>
    <n v="0"/>
    <n v="0"/>
    <n v="0"/>
    <n v="0"/>
    <n v="0"/>
    <n v="0"/>
    <n v="0"/>
    <n v="0"/>
    <n v="0"/>
    <n v="0"/>
    <n v="0"/>
    <m/>
    <m/>
    <n v="0"/>
    <n v="0"/>
    <s v="Correct"/>
    <x v="1"/>
    <n v="64"/>
    <x v="0"/>
    <x v="113"/>
    <x v="1"/>
    <x v="1"/>
    <s v="English"/>
    <x v="5"/>
    <x v="7"/>
    <x v="0"/>
    <x v="2"/>
    <x v="0"/>
    <s v="Yes"/>
  </r>
  <r>
    <n v="463"/>
    <m/>
    <m/>
    <s v="Heart disease &amp; stroke"/>
    <s v="Safety"/>
    <m/>
    <m/>
    <m/>
    <m/>
    <m/>
    <m/>
    <m/>
    <s v="Environmental hazards"/>
    <m/>
    <m/>
    <n v="3"/>
    <n v="1"/>
    <m/>
    <n v="0"/>
    <n v="0"/>
    <n v="1"/>
    <n v="1"/>
    <n v="0"/>
    <n v="0"/>
    <n v="0"/>
    <n v="0"/>
    <n v="0"/>
    <n v="0"/>
    <n v="0"/>
    <n v="1"/>
    <n v="0"/>
    <m/>
    <m/>
    <n v="3"/>
    <n v="3"/>
    <s v="Correct"/>
    <x v="0"/>
    <n v="71"/>
    <x v="0"/>
    <x v="0"/>
    <x v="0"/>
    <x v="1"/>
    <s v="English"/>
    <x v="5"/>
    <x v="1"/>
    <x v="2"/>
    <x v="2"/>
    <x v="5"/>
    <s v="Yes"/>
  </r>
  <r>
    <n v="464"/>
    <m/>
    <m/>
    <s v="Heart disease &amp; stroke"/>
    <m/>
    <m/>
    <m/>
    <m/>
    <m/>
    <m/>
    <m/>
    <m/>
    <m/>
    <s v="Obesity/weight loss issues"/>
    <m/>
    <n v="2"/>
    <n v="1.5"/>
    <m/>
    <n v="0"/>
    <n v="0"/>
    <n v="1"/>
    <n v="0"/>
    <n v="0"/>
    <n v="0"/>
    <n v="0"/>
    <n v="0"/>
    <n v="0"/>
    <n v="0"/>
    <n v="0"/>
    <n v="0"/>
    <n v="1"/>
    <m/>
    <m/>
    <n v="2"/>
    <n v="2"/>
    <s v="Correct"/>
    <x v="1"/>
    <n v="62"/>
    <x v="0"/>
    <x v="132"/>
    <x v="1"/>
    <x v="1"/>
    <s v="English"/>
    <x v="5"/>
    <x v="7"/>
    <x v="2"/>
    <x v="2"/>
    <x v="0"/>
    <s v="Yes"/>
  </r>
  <r>
    <n v="465"/>
    <m/>
    <s v="Cancer"/>
    <m/>
    <m/>
    <m/>
    <m/>
    <m/>
    <m/>
    <m/>
    <s v="Mental health depression/suicide"/>
    <m/>
    <m/>
    <m/>
    <m/>
    <n v="2"/>
    <n v="1.5"/>
    <m/>
    <n v="0"/>
    <n v="1"/>
    <n v="0"/>
    <n v="0"/>
    <n v="0"/>
    <n v="0"/>
    <n v="0"/>
    <n v="0"/>
    <n v="0"/>
    <n v="1"/>
    <n v="0"/>
    <n v="0"/>
    <n v="0"/>
    <m/>
    <m/>
    <n v="2"/>
    <n v="2"/>
    <s v="Correct"/>
    <x v="0"/>
    <n v="71"/>
    <x v="1"/>
    <x v="115"/>
    <x v="1"/>
    <x v="1"/>
    <s v="English"/>
    <x v="4"/>
    <x v="4"/>
    <x v="2"/>
    <x v="2"/>
    <x v="5"/>
    <s v="No"/>
  </r>
  <r>
    <n v="466"/>
    <m/>
    <m/>
    <m/>
    <m/>
    <m/>
    <m/>
    <m/>
    <m/>
    <s v="Diabetes"/>
    <m/>
    <m/>
    <m/>
    <m/>
    <m/>
    <n v="1"/>
    <n v="3"/>
    <m/>
    <n v="0"/>
    <n v="0"/>
    <n v="0"/>
    <n v="0"/>
    <n v="0"/>
    <n v="0"/>
    <n v="0"/>
    <n v="0"/>
    <n v="1"/>
    <n v="0"/>
    <n v="0"/>
    <n v="0"/>
    <n v="0"/>
    <m/>
    <m/>
    <n v="1"/>
    <n v="1"/>
    <s v="Correct"/>
    <x v="0"/>
    <n v="53"/>
    <x v="2"/>
    <x v="43"/>
    <x v="12"/>
    <x v="2"/>
    <s v="English, Spanish"/>
    <x v="1"/>
    <x v="0"/>
    <x v="0"/>
    <x v="1"/>
    <x v="1"/>
    <s v="Yes"/>
  </r>
  <r>
    <n v="467"/>
    <m/>
    <s v="Cancer"/>
    <m/>
    <m/>
    <m/>
    <m/>
    <m/>
    <m/>
    <m/>
    <m/>
    <m/>
    <m/>
    <m/>
    <m/>
    <n v="1"/>
    <n v="3"/>
    <m/>
    <n v="0"/>
    <n v="1"/>
    <n v="0"/>
    <n v="0"/>
    <n v="0"/>
    <n v="0"/>
    <n v="0"/>
    <n v="0"/>
    <n v="0"/>
    <n v="0"/>
    <n v="0"/>
    <n v="0"/>
    <n v="0"/>
    <m/>
    <m/>
    <n v="1"/>
    <n v="1"/>
    <s v="Correct"/>
    <x v="0"/>
    <n v="47"/>
    <x v="0"/>
    <x v="14"/>
    <x v="1"/>
    <x v="1"/>
    <s v="English"/>
    <x v="6"/>
    <x v="1"/>
    <x v="0"/>
    <x v="2"/>
    <x v="3"/>
    <s v="Yes"/>
  </r>
  <r>
    <n v="468"/>
    <m/>
    <s v="Cancer"/>
    <s v="Heart disease &amp; stroke"/>
    <m/>
    <m/>
    <m/>
    <m/>
    <s v="Women’s health &amp; wellness"/>
    <m/>
    <m/>
    <m/>
    <m/>
    <m/>
    <m/>
    <n v="3"/>
    <n v="1"/>
    <m/>
    <n v="0"/>
    <n v="1"/>
    <n v="1"/>
    <n v="0"/>
    <n v="0"/>
    <n v="0"/>
    <n v="0"/>
    <n v="1"/>
    <n v="0"/>
    <n v="0"/>
    <n v="0"/>
    <n v="0"/>
    <n v="0"/>
    <m/>
    <m/>
    <n v="3"/>
    <n v="3"/>
    <s v="Correct"/>
    <x v="0"/>
    <n v="67"/>
    <x v="2"/>
    <x v="43"/>
    <x v="1"/>
    <x v="1"/>
    <s v="English"/>
    <x v="5"/>
    <x v="4"/>
    <x v="0"/>
    <x v="2"/>
    <x v="5"/>
    <s v="Yes"/>
  </r>
  <r>
    <n v="469"/>
    <m/>
    <m/>
    <s v="Heart disease &amp; stroke"/>
    <m/>
    <m/>
    <m/>
    <m/>
    <m/>
    <m/>
    <m/>
    <m/>
    <m/>
    <m/>
    <m/>
    <n v="1"/>
    <n v="3"/>
    <m/>
    <n v="0"/>
    <n v="0"/>
    <n v="1"/>
    <n v="0"/>
    <n v="0"/>
    <n v="0"/>
    <n v="0"/>
    <n v="0"/>
    <n v="0"/>
    <n v="0"/>
    <n v="0"/>
    <n v="0"/>
    <n v="0"/>
    <m/>
    <m/>
    <n v="1"/>
    <n v="1"/>
    <s v="Correct"/>
    <x v="1"/>
    <n v="44"/>
    <x v="0"/>
    <x v="80"/>
    <x v="5"/>
    <x v="1"/>
    <s v="English"/>
    <x v="6"/>
    <x v="7"/>
    <x v="0"/>
    <x v="2"/>
    <x v="0"/>
    <s v="Yes"/>
  </r>
  <r>
    <n v="470"/>
    <m/>
    <m/>
    <m/>
    <m/>
    <m/>
    <m/>
    <m/>
    <m/>
    <s v="Diabetes"/>
    <m/>
    <m/>
    <m/>
    <m/>
    <m/>
    <n v="1"/>
    <n v="3"/>
    <m/>
    <n v="0"/>
    <n v="0"/>
    <n v="0"/>
    <n v="0"/>
    <n v="0"/>
    <n v="0"/>
    <n v="0"/>
    <n v="0"/>
    <n v="1"/>
    <n v="0"/>
    <n v="0"/>
    <n v="0"/>
    <n v="0"/>
    <m/>
    <m/>
    <n v="1"/>
    <n v="1"/>
    <s v="Correct"/>
    <x v="1"/>
    <n v="57"/>
    <x v="1"/>
    <x v="32"/>
    <x v="1"/>
    <x v="1"/>
    <s v="English"/>
    <x v="5"/>
    <x v="4"/>
    <x v="0"/>
    <x v="2"/>
    <x v="0"/>
    <s v="Yes"/>
  </r>
  <r>
    <n v="471"/>
    <m/>
    <s v="Cancer"/>
    <m/>
    <s v="Safety"/>
    <m/>
    <m/>
    <m/>
    <m/>
    <m/>
    <m/>
    <s v="Drugs &amp; alcohol abuse"/>
    <m/>
    <m/>
    <m/>
    <n v="3"/>
    <n v="1"/>
    <m/>
    <n v="0"/>
    <n v="1"/>
    <n v="0"/>
    <n v="1"/>
    <n v="0"/>
    <n v="0"/>
    <n v="0"/>
    <n v="0"/>
    <n v="0"/>
    <n v="0"/>
    <n v="1"/>
    <n v="0"/>
    <n v="0"/>
    <m/>
    <m/>
    <n v="3"/>
    <n v="3"/>
    <s v="Correct"/>
    <x v="0"/>
    <n v="71"/>
    <x v="2"/>
    <x v="91"/>
    <x v="1"/>
    <x v="1"/>
    <s v="English"/>
    <x v="0"/>
    <x v="4"/>
    <x v="0"/>
    <x v="2"/>
    <x v="5"/>
    <s v="Yes"/>
  </r>
  <r>
    <n v="472"/>
    <m/>
    <m/>
    <m/>
    <s v="Safety"/>
    <m/>
    <s v="Vaccine preventable diseases"/>
    <m/>
    <m/>
    <m/>
    <m/>
    <m/>
    <s v="Environmental hazards"/>
    <m/>
    <m/>
    <n v="3"/>
    <n v="1"/>
    <m/>
    <n v="0"/>
    <n v="0"/>
    <n v="0"/>
    <n v="1"/>
    <n v="0"/>
    <n v="1"/>
    <n v="0"/>
    <n v="0"/>
    <n v="0"/>
    <n v="0"/>
    <n v="0"/>
    <n v="1"/>
    <n v="0"/>
    <m/>
    <m/>
    <n v="3"/>
    <n v="3"/>
    <s v="Correct"/>
    <x v="0"/>
    <n v="74"/>
    <x v="0"/>
    <x v="17"/>
    <x v="1"/>
    <x v="1"/>
    <s v="English"/>
    <x v="4"/>
    <x v="7"/>
    <x v="2"/>
    <x v="2"/>
    <x v="6"/>
    <s v="No"/>
  </r>
  <r>
    <n v="473"/>
    <m/>
    <m/>
    <m/>
    <m/>
    <m/>
    <m/>
    <m/>
    <m/>
    <m/>
    <m/>
    <m/>
    <m/>
    <m/>
    <m/>
    <n v="0"/>
    <e v="#DIV/0!"/>
    <m/>
    <n v="0"/>
    <n v="0"/>
    <n v="0"/>
    <n v="0"/>
    <n v="0"/>
    <n v="0"/>
    <n v="0"/>
    <n v="0"/>
    <n v="0"/>
    <n v="0"/>
    <n v="0"/>
    <n v="0"/>
    <n v="0"/>
    <m/>
    <m/>
    <n v="0"/>
    <n v="0"/>
    <s v="Correct"/>
    <x v="1"/>
    <n v="66"/>
    <x v="0"/>
    <x v="17"/>
    <x v="1"/>
    <x v="1"/>
    <s v="English"/>
    <x v="3"/>
    <x v="8"/>
    <x v="2"/>
    <x v="2"/>
    <x v="5"/>
    <s v="No"/>
  </r>
  <r>
    <n v="474"/>
    <s v="Asthma/lung disease"/>
    <m/>
    <m/>
    <m/>
    <m/>
    <m/>
    <m/>
    <m/>
    <s v="Diabetes"/>
    <m/>
    <m/>
    <m/>
    <m/>
    <m/>
    <n v="2"/>
    <n v="1.5"/>
    <m/>
    <n v="1"/>
    <n v="0"/>
    <n v="0"/>
    <n v="0"/>
    <n v="0"/>
    <n v="0"/>
    <n v="0"/>
    <n v="0"/>
    <n v="1"/>
    <n v="0"/>
    <n v="0"/>
    <n v="0"/>
    <n v="0"/>
    <m/>
    <m/>
    <n v="2"/>
    <n v="2"/>
    <s v="Correct"/>
    <x v="1"/>
    <n v="75"/>
    <x v="0"/>
    <x v="17"/>
    <x v="5"/>
    <x v="1"/>
    <s v="English"/>
    <x v="5"/>
    <x v="7"/>
    <x v="2"/>
    <x v="2"/>
    <x v="6"/>
    <s v="Yes"/>
  </r>
  <r>
    <n v="475"/>
    <m/>
    <m/>
    <s v="Heart disease &amp; stroke"/>
    <m/>
    <m/>
    <m/>
    <m/>
    <m/>
    <m/>
    <m/>
    <m/>
    <s v="Environmental hazards"/>
    <s v="Obesity/weight loss issues"/>
    <m/>
    <n v="3"/>
    <n v="1"/>
    <m/>
    <n v="0"/>
    <n v="0"/>
    <n v="1"/>
    <n v="0"/>
    <n v="0"/>
    <n v="0"/>
    <n v="0"/>
    <n v="0"/>
    <n v="0"/>
    <n v="0"/>
    <n v="0"/>
    <n v="1"/>
    <n v="1"/>
    <m/>
    <m/>
    <n v="3"/>
    <n v="3"/>
    <s v="Correct"/>
    <x v="1"/>
    <n v="64"/>
    <x v="0"/>
    <x v="17"/>
    <x v="5"/>
    <x v="1"/>
    <s v="English"/>
    <x v="1"/>
    <x v="7"/>
    <x v="2"/>
    <x v="2"/>
    <x v="0"/>
    <s v="Yes"/>
  </r>
  <r>
    <n v="476"/>
    <m/>
    <m/>
    <s v="Heart disease &amp; stroke"/>
    <s v="Safety"/>
    <m/>
    <m/>
    <m/>
    <m/>
    <m/>
    <m/>
    <m/>
    <m/>
    <s v="Obesity/weight loss issues"/>
    <m/>
    <n v="3"/>
    <n v="1"/>
    <m/>
    <n v="0"/>
    <n v="0"/>
    <n v="1"/>
    <n v="1"/>
    <n v="0"/>
    <n v="0"/>
    <n v="0"/>
    <n v="0"/>
    <n v="0"/>
    <n v="0"/>
    <n v="0"/>
    <n v="0"/>
    <n v="1"/>
    <m/>
    <m/>
    <n v="3"/>
    <n v="3"/>
    <s v="Correct"/>
    <x v="0"/>
    <n v="42"/>
    <x v="0"/>
    <x v="83"/>
    <x v="5"/>
    <x v="1"/>
    <s v="English"/>
    <x v="0"/>
    <x v="8"/>
    <x v="0"/>
    <x v="2"/>
    <x v="3"/>
    <s v="Yes"/>
  </r>
  <r>
    <n v="477"/>
    <m/>
    <s v="Cancer"/>
    <m/>
    <m/>
    <m/>
    <m/>
    <m/>
    <m/>
    <m/>
    <s v="Mental health depression/suicide"/>
    <m/>
    <m/>
    <m/>
    <m/>
    <n v="2"/>
    <n v="1.5"/>
    <m/>
    <n v="0"/>
    <n v="1"/>
    <n v="0"/>
    <n v="0"/>
    <n v="0"/>
    <n v="0"/>
    <n v="0"/>
    <n v="0"/>
    <n v="0"/>
    <n v="1"/>
    <n v="0"/>
    <n v="0"/>
    <n v="0"/>
    <m/>
    <m/>
    <n v="2"/>
    <n v="2"/>
    <s v="Correct"/>
    <x v="0"/>
    <n v="72"/>
    <x v="0"/>
    <x v="13"/>
    <x v="1"/>
    <x v="1"/>
    <s v="English"/>
    <x v="4"/>
    <x v="4"/>
    <x v="2"/>
    <x v="2"/>
    <x v="5"/>
    <m/>
  </r>
  <r>
    <n v="478"/>
    <m/>
    <m/>
    <m/>
    <m/>
    <m/>
    <m/>
    <m/>
    <s v="Women’s health &amp; wellness"/>
    <m/>
    <m/>
    <m/>
    <m/>
    <m/>
    <m/>
    <n v="1"/>
    <n v="3"/>
    <m/>
    <n v="0"/>
    <n v="0"/>
    <n v="0"/>
    <n v="0"/>
    <n v="0"/>
    <n v="0"/>
    <n v="0"/>
    <n v="1"/>
    <n v="0"/>
    <n v="0"/>
    <n v="0"/>
    <n v="0"/>
    <n v="0"/>
    <m/>
    <m/>
    <n v="1"/>
    <n v="1"/>
    <s v="Correct"/>
    <x v="0"/>
    <n v="49"/>
    <x v="0"/>
    <x v="17"/>
    <x v="1"/>
    <x v="1"/>
    <s v="English"/>
    <x v="3"/>
    <x v="6"/>
    <x v="0"/>
    <x v="2"/>
    <x v="4"/>
    <m/>
  </r>
  <r>
    <n v="479"/>
    <m/>
    <m/>
    <m/>
    <m/>
    <m/>
    <m/>
    <m/>
    <m/>
    <m/>
    <m/>
    <m/>
    <m/>
    <s v="Obesity/weight loss issues"/>
    <m/>
    <n v="1"/>
    <n v="3"/>
    <m/>
    <n v="0"/>
    <n v="0"/>
    <n v="0"/>
    <n v="0"/>
    <n v="0"/>
    <n v="0"/>
    <n v="0"/>
    <n v="0"/>
    <n v="0"/>
    <n v="0"/>
    <n v="0"/>
    <n v="0"/>
    <n v="1"/>
    <m/>
    <m/>
    <n v="1"/>
    <n v="1"/>
    <s v="Correct"/>
    <x v="0"/>
    <n v="71"/>
    <x v="0"/>
    <x v="17"/>
    <x v="1"/>
    <x v="1"/>
    <m/>
    <x v="3"/>
    <x v="7"/>
    <x v="1"/>
    <x v="0"/>
    <x v="3"/>
    <s v="No"/>
  </r>
  <r>
    <n v="480"/>
    <m/>
    <s v="Cancer"/>
    <s v="Heart disease &amp; stroke"/>
    <m/>
    <m/>
    <m/>
    <m/>
    <s v="Women’s health &amp; wellness"/>
    <m/>
    <m/>
    <m/>
    <m/>
    <m/>
    <m/>
    <n v="3"/>
    <n v="1"/>
    <m/>
    <n v="0"/>
    <n v="1"/>
    <n v="1"/>
    <n v="0"/>
    <n v="0"/>
    <n v="0"/>
    <n v="0"/>
    <n v="1"/>
    <n v="0"/>
    <n v="0"/>
    <n v="0"/>
    <n v="0"/>
    <n v="0"/>
    <m/>
    <m/>
    <n v="3"/>
    <n v="3"/>
    <s v="Correct"/>
    <x v="0"/>
    <n v="44"/>
    <x v="0"/>
    <x v="133"/>
    <x v="1"/>
    <x v="1"/>
    <s v="English"/>
    <x v="6"/>
    <x v="1"/>
    <x v="0"/>
    <x v="2"/>
    <x v="3"/>
    <s v="Yes"/>
  </r>
  <r>
    <n v="481"/>
    <m/>
    <m/>
    <s v="Heart disease &amp; stroke"/>
    <m/>
    <m/>
    <m/>
    <m/>
    <m/>
    <m/>
    <m/>
    <m/>
    <m/>
    <m/>
    <m/>
    <n v="1"/>
    <n v="3"/>
    <m/>
    <n v="0"/>
    <n v="0"/>
    <n v="1"/>
    <n v="0"/>
    <n v="0"/>
    <n v="0"/>
    <n v="0"/>
    <n v="0"/>
    <n v="0"/>
    <n v="0"/>
    <n v="0"/>
    <n v="0"/>
    <n v="0"/>
    <m/>
    <m/>
    <n v="1"/>
    <n v="1"/>
    <s v="Correct"/>
    <x v="1"/>
    <n v="73"/>
    <x v="0"/>
    <x v="17"/>
    <x v="1"/>
    <x v="0"/>
    <s v="Italian"/>
    <x v="6"/>
    <x v="7"/>
    <x v="2"/>
    <x v="2"/>
    <x v="4"/>
    <s v="Yes"/>
  </r>
  <r>
    <n v="482"/>
    <m/>
    <m/>
    <s v="Heart disease &amp; stroke"/>
    <m/>
    <m/>
    <m/>
    <m/>
    <m/>
    <s v="Diabetes"/>
    <m/>
    <m/>
    <m/>
    <m/>
    <m/>
    <n v="2"/>
    <n v="1.5"/>
    <m/>
    <n v="0"/>
    <n v="0"/>
    <n v="1"/>
    <n v="0"/>
    <n v="0"/>
    <n v="0"/>
    <n v="0"/>
    <n v="0"/>
    <n v="1"/>
    <n v="0"/>
    <n v="0"/>
    <n v="0"/>
    <n v="0"/>
    <m/>
    <m/>
    <n v="2"/>
    <n v="2"/>
    <s v="Correct"/>
    <x v="1"/>
    <n v="62"/>
    <x v="0"/>
    <x v="112"/>
    <x v="1"/>
    <x v="1"/>
    <s v="English"/>
    <x v="6"/>
    <x v="1"/>
    <x v="2"/>
    <x v="2"/>
    <x v="3"/>
    <s v="No"/>
  </r>
  <r>
    <n v="483"/>
    <m/>
    <s v="Cancer"/>
    <s v="Heart disease &amp; stroke"/>
    <m/>
    <m/>
    <m/>
    <s v="Child health &amp; wellness"/>
    <m/>
    <m/>
    <m/>
    <m/>
    <m/>
    <m/>
    <m/>
    <n v="3"/>
    <n v="1"/>
    <m/>
    <n v="0"/>
    <n v="1"/>
    <n v="1"/>
    <n v="0"/>
    <n v="0"/>
    <n v="0"/>
    <n v="1"/>
    <n v="0"/>
    <n v="0"/>
    <n v="0"/>
    <n v="0"/>
    <n v="0"/>
    <n v="0"/>
    <m/>
    <m/>
    <n v="3"/>
    <n v="3"/>
    <s v="Correct"/>
    <x v="0"/>
    <n v="50"/>
    <x v="0"/>
    <x v="127"/>
    <x v="1"/>
    <x v="1"/>
    <s v="English"/>
    <x v="6"/>
    <x v="7"/>
    <x v="0"/>
    <x v="2"/>
    <x v="3"/>
    <s v="Yes"/>
  </r>
  <r>
    <n v="484"/>
    <m/>
    <m/>
    <m/>
    <m/>
    <m/>
    <m/>
    <m/>
    <m/>
    <m/>
    <m/>
    <m/>
    <m/>
    <s v="Obesity/weight loss issues"/>
    <m/>
    <n v="1"/>
    <n v="3"/>
    <m/>
    <n v="0"/>
    <n v="0"/>
    <n v="0"/>
    <n v="0"/>
    <n v="0"/>
    <n v="0"/>
    <n v="0"/>
    <n v="0"/>
    <n v="0"/>
    <n v="0"/>
    <n v="0"/>
    <n v="0"/>
    <n v="1"/>
    <m/>
    <m/>
    <n v="1"/>
    <n v="1"/>
    <s v="Correct"/>
    <x v="0"/>
    <n v="67"/>
    <x v="0"/>
    <x v="17"/>
    <x v="5"/>
    <x v="1"/>
    <s v="English"/>
    <x v="3"/>
    <x v="1"/>
    <x v="2"/>
    <x v="2"/>
    <x v="3"/>
    <s v="Yes"/>
  </r>
  <r>
    <n v="485"/>
    <m/>
    <s v="Cancer"/>
    <s v="Heart disease &amp; stroke"/>
    <m/>
    <m/>
    <m/>
    <m/>
    <m/>
    <s v="Diabetes"/>
    <m/>
    <m/>
    <m/>
    <m/>
    <m/>
    <n v="3"/>
    <n v="1"/>
    <m/>
    <n v="0"/>
    <n v="1"/>
    <n v="1"/>
    <n v="0"/>
    <n v="0"/>
    <n v="0"/>
    <n v="0"/>
    <n v="0"/>
    <n v="1"/>
    <n v="0"/>
    <n v="0"/>
    <n v="0"/>
    <n v="0"/>
    <m/>
    <m/>
    <n v="3"/>
    <n v="3"/>
    <s v="Correct"/>
    <x v="1"/>
    <n v="80"/>
    <x v="0"/>
    <x v="17"/>
    <x v="5"/>
    <x v="1"/>
    <s v="Chinese"/>
    <x v="0"/>
    <x v="7"/>
    <x v="2"/>
    <x v="2"/>
    <x v="3"/>
    <s v="No"/>
  </r>
  <r>
    <n v="486"/>
    <m/>
    <m/>
    <m/>
    <m/>
    <m/>
    <m/>
    <m/>
    <m/>
    <m/>
    <m/>
    <m/>
    <m/>
    <m/>
    <m/>
    <n v="0"/>
    <e v="#DIV/0!"/>
    <m/>
    <n v="0"/>
    <n v="0"/>
    <n v="0"/>
    <n v="0"/>
    <n v="0"/>
    <n v="0"/>
    <n v="0"/>
    <n v="0"/>
    <n v="0"/>
    <n v="0"/>
    <n v="0"/>
    <n v="0"/>
    <n v="0"/>
    <m/>
    <m/>
    <n v="0"/>
    <n v="0"/>
    <s v="Correct"/>
    <x v="0"/>
    <n v="59"/>
    <x v="0"/>
    <x v="134"/>
    <x v="1"/>
    <x v="1"/>
    <s v="English"/>
    <x v="6"/>
    <x v="4"/>
    <x v="0"/>
    <x v="2"/>
    <x v="0"/>
    <s v="Yes"/>
  </r>
  <r>
    <n v="487"/>
    <m/>
    <m/>
    <s v="Heart disease &amp; stroke"/>
    <s v="Safety"/>
    <m/>
    <m/>
    <m/>
    <m/>
    <m/>
    <s v="Mental health depression/suicide"/>
    <m/>
    <m/>
    <m/>
    <m/>
    <n v="3"/>
    <n v="1"/>
    <m/>
    <n v="0"/>
    <n v="0"/>
    <n v="1"/>
    <n v="1"/>
    <n v="0"/>
    <n v="0"/>
    <n v="0"/>
    <n v="0"/>
    <n v="0"/>
    <n v="1"/>
    <n v="0"/>
    <n v="0"/>
    <n v="0"/>
    <m/>
    <m/>
    <n v="3"/>
    <n v="3"/>
    <s v="Correct"/>
    <x v="0"/>
    <n v="74"/>
    <x v="0"/>
    <x v="17"/>
    <x v="5"/>
    <x v="1"/>
    <s v="English, Chinese"/>
    <x v="4"/>
    <x v="7"/>
    <x v="2"/>
    <x v="2"/>
    <x v="3"/>
    <s v="Yes"/>
  </r>
  <r>
    <n v="488"/>
    <m/>
    <m/>
    <m/>
    <m/>
    <m/>
    <m/>
    <m/>
    <s v="Women’s health &amp; wellness"/>
    <m/>
    <m/>
    <m/>
    <s v="Environmental hazards"/>
    <m/>
    <m/>
    <n v="2"/>
    <n v="1.5"/>
    <m/>
    <n v="0"/>
    <n v="0"/>
    <n v="0"/>
    <n v="0"/>
    <n v="0"/>
    <n v="0"/>
    <n v="0"/>
    <n v="1"/>
    <n v="0"/>
    <n v="0"/>
    <n v="0"/>
    <n v="1"/>
    <n v="0"/>
    <m/>
    <m/>
    <n v="2"/>
    <n v="2"/>
    <s v="Correct"/>
    <x v="0"/>
    <n v="60"/>
    <x v="2"/>
    <x v="135"/>
    <x v="1"/>
    <x v="1"/>
    <s v="English"/>
    <x v="6"/>
    <x v="7"/>
    <x v="0"/>
    <x v="2"/>
    <x v="0"/>
    <s v="Yes"/>
  </r>
  <r>
    <n v="489"/>
    <s v="Asthma/lung disease"/>
    <s v="Cancer"/>
    <m/>
    <m/>
    <m/>
    <m/>
    <m/>
    <m/>
    <m/>
    <m/>
    <m/>
    <s v="Environmental hazards"/>
    <m/>
    <m/>
    <n v="3"/>
    <n v="1"/>
    <m/>
    <n v="1"/>
    <n v="1"/>
    <n v="0"/>
    <n v="0"/>
    <n v="0"/>
    <n v="0"/>
    <n v="0"/>
    <n v="0"/>
    <n v="0"/>
    <n v="0"/>
    <n v="0"/>
    <n v="1"/>
    <n v="0"/>
    <m/>
    <m/>
    <n v="3"/>
    <n v="3"/>
    <s v="Correct"/>
    <x v="1"/>
    <n v="70"/>
    <x v="0"/>
    <x v="136"/>
    <x v="1"/>
    <x v="0"/>
    <s v="English"/>
    <x v="3"/>
    <x v="2"/>
    <x v="2"/>
    <x v="2"/>
    <x v="3"/>
    <m/>
  </r>
  <r>
    <n v="490"/>
    <m/>
    <m/>
    <s v="Heart disease &amp; stroke"/>
    <m/>
    <m/>
    <m/>
    <m/>
    <m/>
    <m/>
    <m/>
    <m/>
    <m/>
    <s v="Obesity/weight loss issues"/>
    <m/>
    <n v="2"/>
    <n v="1.5"/>
    <m/>
    <n v="0"/>
    <n v="0"/>
    <n v="1"/>
    <n v="0"/>
    <n v="0"/>
    <n v="0"/>
    <n v="0"/>
    <n v="0"/>
    <n v="0"/>
    <n v="0"/>
    <n v="0"/>
    <n v="0"/>
    <n v="1"/>
    <m/>
    <m/>
    <n v="2"/>
    <n v="2"/>
    <s v="Correct"/>
    <x v="0"/>
    <n v="62"/>
    <x v="2"/>
    <x v="91"/>
    <x v="1"/>
    <x v="1"/>
    <s v="English"/>
    <x v="4"/>
    <x v="7"/>
    <x v="2"/>
    <x v="2"/>
    <x v="0"/>
    <s v="No"/>
  </r>
  <r>
    <n v="491"/>
    <m/>
    <m/>
    <m/>
    <m/>
    <m/>
    <m/>
    <m/>
    <s v="Women’s health &amp; wellness"/>
    <m/>
    <m/>
    <m/>
    <m/>
    <m/>
    <m/>
    <n v="1"/>
    <n v="3"/>
    <m/>
    <n v="0"/>
    <n v="0"/>
    <n v="0"/>
    <n v="0"/>
    <n v="0"/>
    <n v="0"/>
    <n v="0"/>
    <n v="1"/>
    <n v="0"/>
    <n v="0"/>
    <n v="0"/>
    <n v="0"/>
    <n v="0"/>
    <m/>
    <m/>
    <n v="1"/>
    <n v="1"/>
    <s v="Correct"/>
    <x v="0"/>
    <n v="60"/>
    <x v="0"/>
    <x v="136"/>
    <x v="1"/>
    <x v="1"/>
    <s v="English"/>
    <x v="3"/>
    <x v="2"/>
    <x v="2"/>
    <x v="2"/>
    <x v="3"/>
    <m/>
  </r>
  <r>
    <n v="492"/>
    <m/>
    <m/>
    <s v="Heart disease &amp; stroke"/>
    <m/>
    <m/>
    <m/>
    <m/>
    <s v="Women’s health &amp; wellness"/>
    <s v="Diabetes"/>
    <m/>
    <m/>
    <m/>
    <m/>
    <m/>
    <n v="3"/>
    <n v="1"/>
    <m/>
    <n v="0"/>
    <n v="0"/>
    <n v="1"/>
    <n v="0"/>
    <n v="0"/>
    <n v="0"/>
    <n v="0"/>
    <n v="1"/>
    <n v="1"/>
    <n v="0"/>
    <n v="0"/>
    <n v="0"/>
    <n v="0"/>
    <m/>
    <m/>
    <n v="3"/>
    <n v="3"/>
    <s v="Correct"/>
    <x v="0"/>
    <n v="83"/>
    <x v="0"/>
    <x v="83"/>
    <x v="5"/>
    <x v="1"/>
    <s v="Chinese"/>
    <x v="0"/>
    <x v="7"/>
    <x v="2"/>
    <x v="3"/>
    <x v="3"/>
    <s v="No"/>
  </r>
  <r>
    <n v="493"/>
    <m/>
    <m/>
    <s v="Heart disease &amp; stroke"/>
    <m/>
    <m/>
    <m/>
    <m/>
    <s v="Women’s health &amp; wellness"/>
    <m/>
    <m/>
    <m/>
    <m/>
    <s v="Obesity/weight loss issues"/>
    <m/>
    <n v="3"/>
    <n v="1"/>
    <m/>
    <n v="0"/>
    <n v="0"/>
    <n v="1"/>
    <n v="0"/>
    <n v="0"/>
    <n v="0"/>
    <n v="0"/>
    <n v="1"/>
    <n v="0"/>
    <n v="0"/>
    <n v="0"/>
    <n v="0"/>
    <n v="1"/>
    <m/>
    <m/>
    <n v="3"/>
    <n v="3"/>
    <s v="Correct"/>
    <x v="0"/>
    <n v="65"/>
    <x v="2"/>
    <x v="28"/>
    <x v="1"/>
    <x v="1"/>
    <s v="English"/>
    <x v="5"/>
    <x v="1"/>
    <x v="0"/>
    <x v="2"/>
    <x v="0"/>
    <s v="Yes"/>
  </r>
  <r>
    <n v="494"/>
    <m/>
    <s v="Cancer"/>
    <m/>
    <s v="Safety"/>
    <m/>
    <m/>
    <m/>
    <s v="Women’s health &amp; wellness"/>
    <m/>
    <m/>
    <m/>
    <m/>
    <m/>
    <m/>
    <n v="3"/>
    <n v="1"/>
    <m/>
    <n v="0"/>
    <n v="1"/>
    <n v="0"/>
    <n v="1"/>
    <n v="0"/>
    <n v="0"/>
    <n v="0"/>
    <n v="1"/>
    <n v="0"/>
    <n v="0"/>
    <n v="0"/>
    <n v="0"/>
    <n v="0"/>
    <m/>
    <m/>
    <n v="3"/>
    <n v="3"/>
    <s v="Correct"/>
    <x v="0"/>
    <n v="91"/>
    <x v="0"/>
    <x v="83"/>
    <x v="1"/>
    <x v="1"/>
    <s v="English"/>
    <x v="3"/>
    <x v="1"/>
    <x v="2"/>
    <x v="2"/>
    <x v="5"/>
    <s v="No"/>
  </r>
  <r>
    <n v="495"/>
    <m/>
    <m/>
    <m/>
    <m/>
    <m/>
    <m/>
    <m/>
    <m/>
    <m/>
    <m/>
    <m/>
    <m/>
    <m/>
    <m/>
    <n v="0"/>
    <e v="#DIV/0!"/>
    <m/>
    <n v="0"/>
    <n v="0"/>
    <n v="0"/>
    <n v="0"/>
    <n v="0"/>
    <n v="0"/>
    <n v="0"/>
    <n v="0"/>
    <n v="0"/>
    <n v="0"/>
    <n v="0"/>
    <n v="0"/>
    <n v="0"/>
    <m/>
    <m/>
    <n v="0"/>
    <n v="0"/>
    <s v="Correct"/>
    <x v="0"/>
    <n v="82"/>
    <x v="0"/>
    <x v="137"/>
    <x v="1"/>
    <x v="1"/>
    <s v="English"/>
    <x v="3"/>
    <x v="7"/>
    <x v="2"/>
    <x v="2"/>
    <x v="5"/>
    <s v="No"/>
  </r>
  <r>
    <n v="496"/>
    <m/>
    <m/>
    <s v="Heart disease &amp; stroke"/>
    <m/>
    <m/>
    <m/>
    <m/>
    <m/>
    <m/>
    <m/>
    <m/>
    <m/>
    <m/>
    <m/>
    <n v="1"/>
    <n v="3"/>
    <m/>
    <n v="0"/>
    <n v="0"/>
    <n v="1"/>
    <n v="0"/>
    <n v="0"/>
    <n v="0"/>
    <n v="0"/>
    <n v="0"/>
    <n v="0"/>
    <n v="0"/>
    <n v="0"/>
    <n v="0"/>
    <n v="0"/>
    <m/>
    <m/>
    <n v="1"/>
    <n v="1"/>
    <s v="Correct"/>
    <x v="0"/>
    <n v="54"/>
    <x v="0"/>
    <x v="138"/>
    <x v="5"/>
    <x v="1"/>
    <s v="English"/>
    <x v="5"/>
    <x v="7"/>
    <x v="0"/>
    <x v="2"/>
    <x v="0"/>
    <s v="Yes"/>
  </r>
  <r>
    <n v="497"/>
    <m/>
    <s v="Cancer"/>
    <m/>
    <m/>
    <m/>
    <m/>
    <m/>
    <s v="Women’s health &amp; wellness"/>
    <m/>
    <m/>
    <m/>
    <m/>
    <m/>
    <m/>
    <n v="2"/>
    <n v="1.5"/>
    <m/>
    <n v="0"/>
    <n v="1"/>
    <n v="0"/>
    <n v="0"/>
    <n v="0"/>
    <n v="0"/>
    <n v="0"/>
    <n v="1"/>
    <n v="0"/>
    <n v="0"/>
    <n v="0"/>
    <n v="0"/>
    <n v="0"/>
    <m/>
    <m/>
    <n v="2"/>
    <n v="2"/>
    <s v="Correct"/>
    <x v="0"/>
    <n v="57"/>
    <x v="0"/>
    <x v="130"/>
    <x v="13"/>
    <x v="2"/>
    <s v="English, Spanish"/>
    <x v="5"/>
    <x v="7"/>
    <x v="0"/>
    <x v="2"/>
    <x v="0"/>
    <s v="Yes"/>
  </r>
  <r>
    <n v="498"/>
    <m/>
    <m/>
    <m/>
    <m/>
    <m/>
    <m/>
    <m/>
    <m/>
    <m/>
    <s v="Mental health depression/suicide"/>
    <m/>
    <m/>
    <m/>
    <m/>
    <n v="1"/>
    <n v="3"/>
    <m/>
    <n v="0"/>
    <n v="0"/>
    <n v="0"/>
    <n v="0"/>
    <n v="0"/>
    <n v="0"/>
    <n v="0"/>
    <n v="0"/>
    <n v="0"/>
    <n v="1"/>
    <n v="0"/>
    <n v="0"/>
    <n v="0"/>
    <m/>
    <m/>
    <n v="1"/>
    <n v="1"/>
    <s v="Correct"/>
    <x v="1"/>
    <n v="70"/>
    <x v="0"/>
    <x v="64"/>
    <x v="1"/>
    <x v="1"/>
    <s v="English"/>
    <x v="3"/>
    <x v="7"/>
    <x v="2"/>
    <x v="2"/>
    <x v="5"/>
    <s v="No"/>
  </r>
  <r>
    <n v="499"/>
    <m/>
    <m/>
    <s v="Heart disease &amp; stroke"/>
    <m/>
    <m/>
    <m/>
    <m/>
    <m/>
    <s v="Diabetes"/>
    <m/>
    <m/>
    <m/>
    <m/>
    <m/>
    <n v="2"/>
    <n v="1.5"/>
    <m/>
    <n v="0"/>
    <n v="0"/>
    <n v="1"/>
    <n v="0"/>
    <n v="0"/>
    <n v="0"/>
    <n v="0"/>
    <n v="0"/>
    <n v="1"/>
    <n v="0"/>
    <n v="0"/>
    <n v="0"/>
    <n v="0"/>
    <m/>
    <m/>
    <n v="2"/>
    <n v="2"/>
    <s v="Correct"/>
    <x v="0"/>
    <n v="73"/>
    <x v="0"/>
    <x v="87"/>
    <x v="1"/>
    <x v="1"/>
    <s v="English"/>
    <x v="4"/>
    <x v="0"/>
    <x v="0"/>
    <x v="2"/>
    <x v="5"/>
    <s v="No"/>
  </r>
  <r>
    <n v="500"/>
    <m/>
    <s v="Cancer"/>
    <m/>
    <s v="Safety"/>
    <m/>
    <m/>
    <m/>
    <m/>
    <m/>
    <m/>
    <m/>
    <s v="Environmental hazards"/>
    <m/>
    <m/>
    <n v="3"/>
    <n v="1"/>
    <m/>
    <n v="0"/>
    <n v="1"/>
    <n v="0"/>
    <n v="1"/>
    <n v="0"/>
    <n v="0"/>
    <n v="0"/>
    <n v="0"/>
    <n v="0"/>
    <n v="0"/>
    <n v="0"/>
    <n v="1"/>
    <n v="0"/>
    <m/>
    <m/>
    <n v="3"/>
    <n v="3"/>
    <s v="Correct"/>
    <x v="0"/>
    <n v="77"/>
    <x v="0"/>
    <x v="64"/>
    <x v="1"/>
    <x v="1"/>
    <s v="English"/>
    <x v="3"/>
    <x v="7"/>
    <x v="2"/>
    <x v="2"/>
    <x v="5"/>
    <s v="Yes"/>
  </r>
  <r>
    <n v="501"/>
    <m/>
    <m/>
    <m/>
    <m/>
    <m/>
    <m/>
    <m/>
    <m/>
    <m/>
    <m/>
    <m/>
    <m/>
    <s v="Obesity/weight loss issues"/>
    <m/>
    <n v="1"/>
    <n v="3"/>
    <m/>
    <n v="0"/>
    <n v="0"/>
    <n v="0"/>
    <n v="0"/>
    <n v="0"/>
    <n v="0"/>
    <n v="0"/>
    <n v="0"/>
    <n v="0"/>
    <n v="0"/>
    <n v="0"/>
    <n v="0"/>
    <n v="1"/>
    <m/>
    <m/>
    <n v="1"/>
    <n v="1"/>
    <s v="Correct"/>
    <x v="1"/>
    <n v="72"/>
    <x v="0"/>
    <x v="134"/>
    <x v="5"/>
    <x v="1"/>
    <s v="English"/>
    <x v="0"/>
    <x v="7"/>
    <x v="2"/>
    <x v="2"/>
    <x v="5"/>
    <s v="Yes"/>
  </r>
  <r>
    <n v="502"/>
    <m/>
    <s v="Cancer"/>
    <m/>
    <m/>
    <m/>
    <m/>
    <m/>
    <m/>
    <m/>
    <s v="Mental health depression/suicide"/>
    <m/>
    <s v="Environmental hazards"/>
    <m/>
    <m/>
    <n v="3"/>
    <n v="1"/>
    <m/>
    <n v="0"/>
    <n v="1"/>
    <n v="0"/>
    <n v="0"/>
    <n v="0"/>
    <n v="0"/>
    <n v="0"/>
    <n v="0"/>
    <n v="0"/>
    <n v="1"/>
    <n v="0"/>
    <n v="1"/>
    <n v="0"/>
    <m/>
    <m/>
    <n v="3"/>
    <n v="3"/>
    <s v="Correct"/>
    <x v="1"/>
    <n v="56"/>
    <x v="0"/>
    <x v="64"/>
    <x v="0"/>
    <x v="2"/>
    <s v="English, Spanish"/>
    <x v="1"/>
    <x v="7"/>
    <x v="2"/>
    <x v="0"/>
    <x v="2"/>
    <s v="No"/>
  </r>
  <r>
    <n v="503"/>
    <m/>
    <m/>
    <m/>
    <m/>
    <m/>
    <m/>
    <m/>
    <m/>
    <m/>
    <m/>
    <m/>
    <m/>
    <m/>
    <m/>
    <n v="0"/>
    <e v="#DIV/0!"/>
    <m/>
    <n v="0"/>
    <n v="0"/>
    <n v="0"/>
    <n v="0"/>
    <n v="0"/>
    <n v="0"/>
    <n v="0"/>
    <n v="0"/>
    <n v="0"/>
    <n v="0"/>
    <n v="0"/>
    <n v="0"/>
    <n v="0"/>
    <m/>
    <m/>
    <n v="0"/>
    <n v="0"/>
    <s v="Correct"/>
    <x v="1"/>
    <n v="69"/>
    <x v="0"/>
    <x v="87"/>
    <x v="1"/>
    <x v="1"/>
    <s v="English"/>
    <x v="5"/>
    <x v="0"/>
    <x v="2"/>
    <x v="2"/>
    <x v="5"/>
    <s v="Yes"/>
  </r>
  <r>
    <n v="504"/>
    <m/>
    <m/>
    <m/>
    <m/>
    <m/>
    <m/>
    <m/>
    <s v="Women’s health &amp; wellness"/>
    <m/>
    <m/>
    <m/>
    <m/>
    <m/>
    <m/>
    <n v="1"/>
    <n v="3"/>
    <m/>
    <n v="0"/>
    <n v="0"/>
    <n v="0"/>
    <n v="0"/>
    <n v="0"/>
    <n v="0"/>
    <n v="0"/>
    <n v="1"/>
    <n v="0"/>
    <n v="0"/>
    <n v="0"/>
    <n v="0"/>
    <n v="0"/>
    <m/>
    <m/>
    <n v="1"/>
    <n v="1"/>
    <s v="Correct"/>
    <x v="0"/>
    <n v="35"/>
    <x v="0"/>
    <x v="129"/>
    <x v="1"/>
    <x v="1"/>
    <s v="English"/>
    <x v="0"/>
    <x v="7"/>
    <x v="0"/>
    <x v="2"/>
    <x v="0"/>
    <s v="Yes"/>
  </r>
  <r>
    <n v="505"/>
    <m/>
    <m/>
    <s v="Heart disease &amp; stroke"/>
    <m/>
    <m/>
    <m/>
    <m/>
    <m/>
    <s v="Diabetes"/>
    <m/>
    <m/>
    <m/>
    <s v="Obesity/weight loss issues"/>
    <m/>
    <n v="3"/>
    <n v="1"/>
    <m/>
    <n v="0"/>
    <n v="0"/>
    <n v="1"/>
    <n v="0"/>
    <n v="0"/>
    <n v="0"/>
    <n v="0"/>
    <n v="0"/>
    <n v="1"/>
    <n v="0"/>
    <n v="0"/>
    <n v="0"/>
    <n v="1"/>
    <m/>
    <m/>
    <n v="3"/>
    <n v="3"/>
    <s v="Correct"/>
    <x v="1"/>
    <n v="73"/>
    <x v="2"/>
    <x v="139"/>
    <x v="1"/>
    <x v="1"/>
    <s v="English"/>
    <x v="0"/>
    <x v="7"/>
    <x v="2"/>
    <x v="2"/>
    <x v="5"/>
    <s v="Yes"/>
  </r>
  <r>
    <n v="506"/>
    <m/>
    <m/>
    <s v="Heart disease &amp; stroke"/>
    <m/>
    <m/>
    <m/>
    <m/>
    <m/>
    <m/>
    <m/>
    <m/>
    <m/>
    <m/>
    <m/>
    <n v="1"/>
    <n v="3"/>
    <m/>
    <n v="0"/>
    <n v="0"/>
    <n v="1"/>
    <n v="0"/>
    <n v="0"/>
    <n v="0"/>
    <n v="0"/>
    <n v="0"/>
    <n v="0"/>
    <n v="0"/>
    <n v="0"/>
    <n v="0"/>
    <n v="0"/>
    <m/>
    <m/>
    <n v="1"/>
    <n v="1"/>
    <s v="Correct"/>
    <x v="0"/>
    <n v="80"/>
    <x v="2"/>
    <x v="139"/>
    <x v="1"/>
    <x v="1"/>
    <s v="English"/>
    <x v="2"/>
    <x v="1"/>
    <x v="2"/>
    <x v="2"/>
    <x v="5"/>
    <s v="No"/>
  </r>
  <r>
    <n v="507"/>
    <s v="Asthma/lung disease"/>
    <s v="Cancer"/>
    <m/>
    <m/>
    <m/>
    <m/>
    <m/>
    <m/>
    <m/>
    <m/>
    <m/>
    <m/>
    <s v="Obesity/weight loss issues"/>
    <m/>
    <n v="3"/>
    <n v="1"/>
    <m/>
    <n v="1"/>
    <n v="1"/>
    <n v="0"/>
    <n v="0"/>
    <n v="0"/>
    <n v="0"/>
    <n v="0"/>
    <n v="0"/>
    <n v="0"/>
    <n v="0"/>
    <n v="0"/>
    <n v="0"/>
    <n v="1"/>
    <m/>
    <m/>
    <n v="3"/>
    <n v="3"/>
    <s v="Correct"/>
    <x v="0"/>
    <n v="62"/>
    <x v="2"/>
    <x v="28"/>
    <x v="1"/>
    <x v="1"/>
    <s v="English"/>
    <x v="5"/>
    <x v="0"/>
    <x v="0"/>
    <x v="2"/>
    <x v="0"/>
    <s v="Yes"/>
  </r>
  <r>
    <n v="508"/>
    <s v="Asthma/lung disease"/>
    <s v="Cancer"/>
    <s v="Heart disease &amp; stroke"/>
    <m/>
    <m/>
    <m/>
    <m/>
    <m/>
    <m/>
    <m/>
    <m/>
    <m/>
    <m/>
    <m/>
    <n v="3"/>
    <n v="1"/>
    <m/>
    <n v="1"/>
    <n v="1"/>
    <n v="1"/>
    <n v="0"/>
    <n v="0"/>
    <n v="0"/>
    <n v="0"/>
    <n v="0"/>
    <n v="0"/>
    <n v="0"/>
    <n v="0"/>
    <n v="0"/>
    <n v="0"/>
    <m/>
    <m/>
    <n v="3"/>
    <n v="3"/>
    <s v="Correct"/>
    <x v="1"/>
    <n v="53"/>
    <x v="0"/>
    <x v="64"/>
    <x v="1"/>
    <x v="1"/>
    <s v="English"/>
    <x v="4"/>
    <x v="1"/>
    <x v="6"/>
    <x v="2"/>
    <x v="0"/>
    <s v="Yes"/>
  </r>
  <r>
    <n v="509"/>
    <m/>
    <m/>
    <m/>
    <m/>
    <m/>
    <m/>
    <m/>
    <m/>
    <s v="Diabetes"/>
    <m/>
    <m/>
    <m/>
    <s v="Obesity/weight loss issues"/>
    <m/>
    <n v="2"/>
    <n v="1.5"/>
    <m/>
    <n v="0"/>
    <n v="0"/>
    <n v="0"/>
    <n v="0"/>
    <n v="0"/>
    <n v="0"/>
    <n v="0"/>
    <n v="0"/>
    <n v="1"/>
    <n v="0"/>
    <n v="0"/>
    <n v="0"/>
    <n v="1"/>
    <m/>
    <m/>
    <n v="2"/>
    <n v="2"/>
    <s v="Correct"/>
    <x v="1"/>
    <n v="58"/>
    <x v="2"/>
    <x v="139"/>
    <x v="1"/>
    <x v="1"/>
    <s v="English"/>
    <x v="0"/>
    <x v="0"/>
    <x v="2"/>
    <x v="1"/>
    <x v="1"/>
    <s v="No"/>
  </r>
  <r>
    <n v="510"/>
    <m/>
    <m/>
    <s v="Heart disease &amp; stroke"/>
    <s v="Safety"/>
    <m/>
    <m/>
    <m/>
    <m/>
    <s v="Diabetes"/>
    <m/>
    <m/>
    <m/>
    <s v="Obesity/weight loss issues"/>
    <m/>
    <n v="4"/>
    <n v="0.75"/>
    <m/>
    <n v="0"/>
    <n v="0"/>
    <n v="0.75"/>
    <n v="0.75"/>
    <n v="0"/>
    <n v="0"/>
    <n v="0"/>
    <n v="0"/>
    <n v="0.75"/>
    <n v="0"/>
    <n v="0"/>
    <n v="0"/>
    <n v="0.75"/>
    <m/>
    <m/>
    <n v="3"/>
    <n v="4"/>
    <s v="Correct"/>
    <x v="0"/>
    <n v="61"/>
    <x v="0"/>
    <x v="14"/>
    <x v="5"/>
    <x v="1"/>
    <s v="English"/>
    <x v="2"/>
    <x v="7"/>
    <x v="2"/>
    <x v="2"/>
    <x v="0"/>
    <s v="Yes"/>
  </r>
  <r>
    <n v="511"/>
    <m/>
    <m/>
    <m/>
    <m/>
    <m/>
    <m/>
    <m/>
    <m/>
    <m/>
    <m/>
    <m/>
    <m/>
    <s v="Obesity/weight loss issues"/>
    <m/>
    <n v="1"/>
    <n v="3"/>
    <m/>
    <n v="0"/>
    <n v="0"/>
    <n v="0"/>
    <n v="0"/>
    <n v="0"/>
    <n v="0"/>
    <n v="0"/>
    <n v="0"/>
    <n v="0"/>
    <n v="0"/>
    <n v="0"/>
    <n v="0"/>
    <n v="1"/>
    <m/>
    <m/>
    <n v="1"/>
    <n v="1"/>
    <s v="Correct"/>
    <x v="1"/>
    <n v="66"/>
    <x v="0"/>
    <x v="14"/>
    <x v="5"/>
    <x v="1"/>
    <s v="English, Chinese"/>
    <x v="0"/>
    <x v="7"/>
    <x v="2"/>
    <x v="2"/>
    <x v="5"/>
    <s v="Yes"/>
  </r>
  <r>
    <n v="512"/>
    <m/>
    <s v="Cancer"/>
    <s v="Heart disease &amp; stroke"/>
    <m/>
    <m/>
    <m/>
    <m/>
    <m/>
    <m/>
    <m/>
    <m/>
    <m/>
    <s v="Obesity/weight loss issues"/>
    <m/>
    <n v="3"/>
    <n v="1"/>
    <m/>
    <n v="0"/>
    <n v="1"/>
    <n v="1"/>
    <n v="0"/>
    <n v="0"/>
    <n v="0"/>
    <n v="0"/>
    <n v="0"/>
    <n v="0"/>
    <n v="0"/>
    <n v="0"/>
    <n v="0"/>
    <n v="1"/>
    <m/>
    <m/>
    <n v="3"/>
    <n v="3"/>
    <s v="Correct"/>
    <x v="0"/>
    <n v="61"/>
    <x v="0"/>
    <x v="64"/>
    <x v="1"/>
    <x v="1"/>
    <s v="English"/>
    <x v="1"/>
    <x v="1"/>
    <x v="1"/>
    <x v="2"/>
    <x v="4"/>
    <s v="Yes"/>
  </r>
  <r>
    <n v="513"/>
    <s v="Asthma/lung disease"/>
    <m/>
    <m/>
    <m/>
    <m/>
    <m/>
    <m/>
    <m/>
    <m/>
    <m/>
    <m/>
    <m/>
    <m/>
    <m/>
    <n v="1"/>
    <n v="3"/>
    <m/>
    <n v="1"/>
    <n v="0"/>
    <n v="0"/>
    <n v="0"/>
    <n v="0"/>
    <n v="0"/>
    <n v="0"/>
    <n v="0"/>
    <n v="0"/>
    <n v="0"/>
    <n v="0"/>
    <n v="0"/>
    <n v="0"/>
    <m/>
    <m/>
    <n v="1"/>
    <n v="1"/>
    <s v="Correct"/>
    <x v="1"/>
    <m/>
    <x v="0"/>
    <x v="64"/>
    <x v="0"/>
    <x v="0"/>
    <m/>
    <x v="0"/>
    <x v="7"/>
    <x v="2"/>
    <x v="2"/>
    <x v="2"/>
    <m/>
  </r>
  <r>
    <n v="514"/>
    <m/>
    <m/>
    <s v="Heart disease &amp; stroke"/>
    <m/>
    <m/>
    <m/>
    <m/>
    <m/>
    <s v="Diabetes"/>
    <m/>
    <m/>
    <m/>
    <s v="Obesity/weight loss issues"/>
    <m/>
    <n v="3"/>
    <n v="1"/>
    <m/>
    <n v="0"/>
    <n v="0"/>
    <n v="1"/>
    <n v="0"/>
    <n v="0"/>
    <n v="0"/>
    <n v="0"/>
    <n v="0"/>
    <n v="1"/>
    <n v="0"/>
    <n v="0"/>
    <n v="0"/>
    <n v="1"/>
    <m/>
    <m/>
    <n v="3"/>
    <n v="3"/>
    <s v="Correct"/>
    <x v="0"/>
    <n v="57"/>
    <x v="2"/>
    <x v="47"/>
    <x v="1"/>
    <x v="1"/>
    <s v="English"/>
    <x v="6"/>
    <x v="7"/>
    <x v="0"/>
    <x v="2"/>
    <x v="3"/>
    <s v="Yes"/>
  </r>
  <r>
    <n v="515"/>
    <m/>
    <m/>
    <m/>
    <m/>
    <s v="HIV/AIDS &amp; Sexually Transmitted Diseases (STDs)"/>
    <m/>
    <m/>
    <m/>
    <m/>
    <m/>
    <s v="Drugs &amp; alcohol abuse"/>
    <m/>
    <s v="Obesity/weight loss issues"/>
    <m/>
    <n v="3"/>
    <n v="1"/>
    <m/>
    <n v="0"/>
    <n v="0"/>
    <n v="0"/>
    <n v="0"/>
    <n v="1"/>
    <n v="0"/>
    <n v="0"/>
    <n v="0"/>
    <n v="0"/>
    <n v="0"/>
    <n v="1"/>
    <n v="0"/>
    <n v="1"/>
    <m/>
    <m/>
    <n v="3"/>
    <n v="3"/>
    <s v="Correct"/>
    <x v="1"/>
    <n v="64"/>
    <x v="0"/>
    <x v="64"/>
    <x v="1"/>
    <x v="0"/>
    <s v="English"/>
    <x v="1"/>
    <x v="4"/>
    <x v="4"/>
    <x v="2"/>
    <x v="7"/>
    <s v="No"/>
  </r>
  <r>
    <n v="516"/>
    <m/>
    <s v="Cancer"/>
    <m/>
    <m/>
    <m/>
    <m/>
    <m/>
    <m/>
    <m/>
    <m/>
    <m/>
    <m/>
    <m/>
    <m/>
    <n v="1"/>
    <n v="3"/>
    <m/>
    <n v="0"/>
    <n v="1"/>
    <n v="0"/>
    <n v="0"/>
    <n v="0"/>
    <n v="0"/>
    <n v="0"/>
    <n v="0"/>
    <n v="0"/>
    <n v="0"/>
    <n v="0"/>
    <n v="0"/>
    <n v="0"/>
    <m/>
    <m/>
    <n v="1"/>
    <n v="1"/>
    <s v="Correct"/>
    <x v="1"/>
    <n v="66"/>
    <x v="0"/>
    <x v="92"/>
    <x v="1"/>
    <x v="1"/>
    <s v="English"/>
    <x v="0"/>
    <x v="7"/>
    <x v="0"/>
    <x v="2"/>
    <x v="5"/>
    <s v="No"/>
  </r>
  <r>
    <n v="517"/>
    <m/>
    <m/>
    <s v="Heart disease &amp; stroke"/>
    <m/>
    <m/>
    <m/>
    <m/>
    <m/>
    <m/>
    <m/>
    <m/>
    <m/>
    <s v="Obesity/weight loss issues"/>
    <m/>
    <n v="2"/>
    <n v="1.5"/>
    <m/>
    <n v="0"/>
    <n v="0"/>
    <n v="1"/>
    <n v="0"/>
    <n v="0"/>
    <n v="0"/>
    <n v="0"/>
    <n v="0"/>
    <n v="0"/>
    <n v="0"/>
    <n v="0"/>
    <n v="0"/>
    <n v="1"/>
    <m/>
    <m/>
    <n v="2"/>
    <n v="2"/>
    <s v="Correct"/>
    <x v="0"/>
    <n v="71"/>
    <x v="2"/>
    <x v="47"/>
    <x v="1"/>
    <x v="1"/>
    <s v="English"/>
    <x v="5"/>
    <x v="1"/>
    <x v="0"/>
    <x v="2"/>
    <x v="0"/>
    <s v="Yes"/>
  </r>
  <r>
    <n v="518"/>
    <s v="Asthma/lung disease"/>
    <m/>
    <m/>
    <m/>
    <m/>
    <m/>
    <m/>
    <m/>
    <m/>
    <m/>
    <m/>
    <m/>
    <m/>
    <m/>
    <n v="1"/>
    <n v="3"/>
    <m/>
    <n v="1"/>
    <n v="0"/>
    <n v="0"/>
    <n v="0"/>
    <n v="0"/>
    <n v="0"/>
    <n v="0"/>
    <n v="0"/>
    <n v="0"/>
    <n v="0"/>
    <n v="0"/>
    <n v="0"/>
    <n v="0"/>
    <m/>
    <m/>
    <n v="1"/>
    <n v="1"/>
    <s v="Correct"/>
    <x v="0"/>
    <n v="65"/>
    <x v="2"/>
    <x v="54"/>
    <x v="1"/>
    <x v="1"/>
    <s v="English"/>
    <x v="2"/>
    <x v="7"/>
    <x v="0"/>
    <x v="2"/>
    <x v="5"/>
    <s v="No"/>
  </r>
  <r>
    <n v="519"/>
    <m/>
    <m/>
    <s v="Heart disease &amp; stroke"/>
    <m/>
    <m/>
    <m/>
    <m/>
    <m/>
    <m/>
    <m/>
    <m/>
    <m/>
    <s v="Obesity/weight loss issues"/>
    <m/>
    <n v="2"/>
    <n v="1.5"/>
    <m/>
    <n v="0"/>
    <n v="0"/>
    <n v="1"/>
    <n v="0"/>
    <n v="0"/>
    <n v="0"/>
    <n v="0"/>
    <n v="0"/>
    <n v="0"/>
    <n v="0"/>
    <n v="0"/>
    <n v="0"/>
    <n v="1"/>
    <m/>
    <m/>
    <n v="2"/>
    <n v="2"/>
    <s v="Correct"/>
    <x v="0"/>
    <n v="65"/>
    <x v="0"/>
    <x v="80"/>
    <x v="5"/>
    <x v="1"/>
    <s v="English"/>
    <x v="6"/>
    <x v="1"/>
    <x v="0"/>
    <x v="2"/>
    <x v="6"/>
    <s v="Yes"/>
  </r>
  <r>
    <n v="520"/>
    <m/>
    <s v="Cancer"/>
    <s v="Heart disease &amp; stroke"/>
    <s v="Safety"/>
    <m/>
    <m/>
    <m/>
    <s v="Women’s health &amp; wellness"/>
    <m/>
    <m/>
    <m/>
    <m/>
    <m/>
    <m/>
    <n v="4"/>
    <n v="0.75"/>
    <m/>
    <n v="0"/>
    <n v="0.75"/>
    <n v="0.75"/>
    <n v="0.75"/>
    <n v="0"/>
    <n v="0"/>
    <n v="0"/>
    <n v="0.75"/>
    <n v="0"/>
    <n v="0"/>
    <n v="0"/>
    <n v="0"/>
    <n v="0"/>
    <m/>
    <m/>
    <n v="3"/>
    <n v="4"/>
    <s v="Correct"/>
    <x v="0"/>
    <n v="74"/>
    <x v="2"/>
    <x v="28"/>
    <x v="1"/>
    <x v="1"/>
    <s v="English"/>
    <x v="0"/>
    <x v="0"/>
    <x v="2"/>
    <x v="2"/>
    <x v="5"/>
    <s v="No"/>
  </r>
  <r>
    <n v="521"/>
    <m/>
    <s v="Cancer"/>
    <s v="Heart disease &amp; stroke"/>
    <m/>
    <m/>
    <m/>
    <m/>
    <m/>
    <m/>
    <m/>
    <m/>
    <s v="Environmental hazards"/>
    <m/>
    <m/>
    <n v="3"/>
    <n v="1"/>
    <m/>
    <n v="0"/>
    <n v="1"/>
    <n v="1"/>
    <n v="0"/>
    <n v="0"/>
    <n v="0"/>
    <n v="0"/>
    <n v="0"/>
    <n v="0"/>
    <n v="0"/>
    <n v="0"/>
    <n v="1"/>
    <n v="0"/>
    <m/>
    <m/>
    <n v="3"/>
    <n v="3"/>
    <s v="Correct"/>
    <x v="0"/>
    <n v="58"/>
    <x v="0"/>
    <x v="14"/>
    <x v="1"/>
    <x v="1"/>
    <s v="English"/>
    <x v="6"/>
    <x v="7"/>
    <x v="6"/>
    <x v="2"/>
    <x v="0"/>
    <s v="Yes"/>
  </r>
  <r>
    <n v="522"/>
    <m/>
    <s v="Cancer"/>
    <s v="Heart disease &amp; stroke"/>
    <s v="Safety"/>
    <m/>
    <m/>
    <m/>
    <m/>
    <m/>
    <m/>
    <m/>
    <m/>
    <m/>
    <m/>
    <n v="3"/>
    <n v="1"/>
    <m/>
    <n v="0"/>
    <n v="1"/>
    <n v="1"/>
    <n v="1"/>
    <n v="0"/>
    <n v="0"/>
    <n v="0"/>
    <n v="0"/>
    <n v="0"/>
    <n v="0"/>
    <n v="0"/>
    <n v="0"/>
    <n v="0"/>
    <m/>
    <m/>
    <n v="3"/>
    <n v="3"/>
    <s v="Correct"/>
    <x v="1"/>
    <n v="62"/>
    <x v="2"/>
    <x v="28"/>
    <x v="1"/>
    <x v="1"/>
    <s v="English"/>
    <x v="1"/>
    <x v="8"/>
    <x v="2"/>
    <x v="2"/>
    <x v="0"/>
    <s v="No"/>
  </r>
  <r>
    <n v="523"/>
    <m/>
    <s v="Cancer"/>
    <m/>
    <m/>
    <m/>
    <m/>
    <m/>
    <s v="Women’s health &amp; wellness"/>
    <s v="Diabetes"/>
    <m/>
    <m/>
    <m/>
    <m/>
    <m/>
    <n v="3"/>
    <n v="1"/>
    <m/>
    <n v="0"/>
    <n v="1"/>
    <n v="0"/>
    <n v="0"/>
    <n v="0"/>
    <n v="0"/>
    <n v="0"/>
    <n v="1"/>
    <n v="1"/>
    <n v="0"/>
    <n v="0"/>
    <n v="0"/>
    <n v="0"/>
    <m/>
    <m/>
    <n v="3"/>
    <n v="3"/>
    <s v="Correct"/>
    <x v="0"/>
    <n v="40"/>
    <x v="2"/>
    <x v="28"/>
    <x v="0"/>
    <x v="1"/>
    <s v="English, Hatian Creole"/>
    <x v="5"/>
    <x v="7"/>
    <x v="6"/>
    <x v="2"/>
    <x v="0"/>
    <s v="Yes"/>
  </r>
  <r>
    <n v="524"/>
    <s v="Asthma/lung disease"/>
    <s v="Cancer"/>
    <m/>
    <m/>
    <m/>
    <m/>
    <m/>
    <m/>
    <s v="Diabetes"/>
    <m/>
    <m/>
    <m/>
    <m/>
    <m/>
    <n v="3"/>
    <n v="1"/>
    <m/>
    <n v="1"/>
    <n v="1"/>
    <n v="0"/>
    <n v="0"/>
    <n v="0"/>
    <n v="0"/>
    <n v="0"/>
    <n v="0"/>
    <n v="1"/>
    <n v="0"/>
    <n v="0"/>
    <n v="0"/>
    <n v="0"/>
    <m/>
    <m/>
    <n v="3"/>
    <n v="3"/>
    <s v="Correct"/>
    <x v="0"/>
    <n v="81"/>
    <x v="0"/>
    <x v="85"/>
    <x v="1"/>
    <x v="1"/>
    <s v="English"/>
    <x v="5"/>
    <x v="0"/>
    <x v="2"/>
    <x v="2"/>
    <x v="5"/>
    <s v="No"/>
  </r>
  <r>
    <n v="525"/>
    <m/>
    <s v="Cancer"/>
    <s v="Heart disease &amp; stroke"/>
    <m/>
    <m/>
    <m/>
    <m/>
    <s v="Women’s health &amp; wellness"/>
    <s v="Diabetes"/>
    <m/>
    <m/>
    <m/>
    <m/>
    <m/>
    <n v="4"/>
    <n v="0.75"/>
    <m/>
    <n v="0"/>
    <n v="0.75"/>
    <n v="0.75"/>
    <n v="0"/>
    <n v="0"/>
    <n v="0"/>
    <n v="0"/>
    <n v="0.75"/>
    <n v="0.75"/>
    <n v="0"/>
    <n v="0"/>
    <n v="0"/>
    <n v="0"/>
    <m/>
    <m/>
    <n v="3"/>
    <n v="4"/>
    <s v="Correct"/>
    <x v="0"/>
    <n v="33"/>
    <x v="0"/>
    <x v="140"/>
    <x v="1"/>
    <x v="1"/>
    <s v="English"/>
    <x v="5"/>
    <x v="7"/>
    <x v="5"/>
    <x v="2"/>
    <x v="4"/>
    <s v="Yes"/>
  </r>
  <r>
    <n v="526"/>
    <m/>
    <m/>
    <m/>
    <m/>
    <m/>
    <m/>
    <m/>
    <m/>
    <m/>
    <m/>
    <m/>
    <m/>
    <m/>
    <m/>
    <n v="0"/>
    <e v="#DIV/0!"/>
    <m/>
    <n v="0"/>
    <n v="0"/>
    <n v="0"/>
    <n v="0"/>
    <n v="0"/>
    <n v="0"/>
    <n v="0"/>
    <n v="0"/>
    <n v="0"/>
    <n v="0"/>
    <n v="0"/>
    <n v="0"/>
    <n v="0"/>
    <m/>
    <m/>
    <n v="0"/>
    <n v="0"/>
    <s v="Correct"/>
    <x v="0"/>
    <n v="87"/>
    <x v="0"/>
    <x v="134"/>
    <x v="1"/>
    <x v="1"/>
    <s v="English"/>
    <x v="2"/>
    <x v="7"/>
    <x v="2"/>
    <x v="2"/>
    <x v="0"/>
    <s v="No"/>
  </r>
  <r>
    <n v="527"/>
    <m/>
    <m/>
    <m/>
    <s v="Safety"/>
    <m/>
    <m/>
    <m/>
    <s v="Women’s health &amp; wellness"/>
    <m/>
    <m/>
    <m/>
    <m/>
    <m/>
    <m/>
    <n v="2"/>
    <n v="1.5"/>
    <m/>
    <n v="0"/>
    <n v="0"/>
    <n v="0"/>
    <n v="1"/>
    <n v="0"/>
    <n v="0"/>
    <n v="0"/>
    <n v="1"/>
    <n v="0"/>
    <n v="0"/>
    <n v="0"/>
    <n v="0"/>
    <n v="0"/>
    <m/>
    <m/>
    <n v="2"/>
    <n v="2"/>
    <s v="Correct"/>
    <x v="0"/>
    <n v="68"/>
    <x v="0"/>
    <x v="10"/>
    <x v="1"/>
    <x v="1"/>
    <s v="English, Italian"/>
    <x v="4"/>
    <x v="4"/>
    <x v="2"/>
    <x v="2"/>
    <x v="5"/>
    <s v="Yes"/>
  </r>
  <r>
    <n v="528"/>
    <m/>
    <m/>
    <m/>
    <s v="Safety"/>
    <m/>
    <m/>
    <m/>
    <m/>
    <m/>
    <m/>
    <m/>
    <m/>
    <m/>
    <m/>
    <n v="1"/>
    <n v="3"/>
    <m/>
    <n v="0"/>
    <n v="0"/>
    <n v="0"/>
    <n v="1"/>
    <n v="0"/>
    <n v="0"/>
    <n v="0"/>
    <n v="0"/>
    <n v="0"/>
    <n v="0"/>
    <n v="0"/>
    <n v="0"/>
    <n v="0"/>
    <m/>
    <m/>
    <n v="1"/>
    <n v="1"/>
    <s v="Correct"/>
    <x v="1"/>
    <n v="69"/>
    <x v="0"/>
    <x v="138"/>
    <x v="1"/>
    <x v="1"/>
    <s v="English"/>
    <x v="3"/>
    <x v="7"/>
    <x v="2"/>
    <x v="2"/>
    <x v="6"/>
    <s v="No"/>
  </r>
  <r>
    <n v="529"/>
    <s v="Asthma/lung disease"/>
    <m/>
    <m/>
    <m/>
    <m/>
    <m/>
    <m/>
    <m/>
    <m/>
    <s v="Mental health depression/suicide"/>
    <m/>
    <m/>
    <m/>
    <m/>
    <n v="2"/>
    <n v="1.5"/>
    <m/>
    <n v="1"/>
    <n v="0"/>
    <n v="0"/>
    <n v="0"/>
    <n v="0"/>
    <n v="0"/>
    <n v="0"/>
    <n v="0"/>
    <n v="0"/>
    <n v="1"/>
    <n v="0"/>
    <n v="0"/>
    <n v="0"/>
    <m/>
    <m/>
    <n v="2"/>
    <n v="2"/>
    <s v="Correct"/>
    <x v="0"/>
    <n v="24"/>
    <x v="0"/>
    <x v="10"/>
    <x v="1"/>
    <x v="0"/>
    <s v="English"/>
    <x v="4"/>
    <x v="0"/>
    <x v="1"/>
    <x v="2"/>
    <x v="0"/>
    <m/>
  </r>
  <r>
    <n v="530"/>
    <m/>
    <s v="Cancer"/>
    <s v="Heart disease &amp; stroke"/>
    <s v="Safety"/>
    <m/>
    <m/>
    <m/>
    <m/>
    <m/>
    <m/>
    <m/>
    <m/>
    <m/>
    <m/>
    <n v="3"/>
    <n v="1"/>
    <m/>
    <n v="0"/>
    <n v="1"/>
    <n v="1"/>
    <n v="1"/>
    <n v="0"/>
    <n v="0"/>
    <n v="0"/>
    <n v="0"/>
    <n v="0"/>
    <n v="0"/>
    <n v="0"/>
    <n v="0"/>
    <n v="0"/>
    <m/>
    <m/>
    <n v="3"/>
    <n v="3"/>
    <s v="Correct"/>
    <x v="0"/>
    <n v="65"/>
    <x v="0"/>
    <x v="87"/>
    <x v="1"/>
    <x v="1"/>
    <s v="English"/>
    <x v="5"/>
    <x v="0"/>
    <x v="0"/>
    <x v="2"/>
    <x v="0"/>
    <s v="Yes"/>
  </r>
  <r>
    <n v="531"/>
    <m/>
    <s v="Cancer"/>
    <s v="Heart disease &amp; stroke"/>
    <m/>
    <m/>
    <m/>
    <m/>
    <m/>
    <m/>
    <s v="Mental health depression/suicide"/>
    <m/>
    <m/>
    <m/>
    <m/>
    <n v="3"/>
    <n v="1"/>
    <m/>
    <n v="0"/>
    <n v="1"/>
    <n v="1"/>
    <n v="0"/>
    <n v="0"/>
    <n v="0"/>
    <n v="0"/>
    <n v="0"/>
    <n v="0"/>
    <n v="1"/>
    <n v="0"/>
    <n v="0"/>
    <n v="0"/>
    <m/>
    <m/>
    <n v="3"/>
    <n v="3"/>
    <s v="Correct"/>
    <x v="1"/>
    <n v="91"/>
    <x v="0"/>
    <x v="87"/>
    <x v="1"/>
    <x v="1"/>
    <s v="English"/>
    <x v="4"/>
    <x v="7"/>
    <x v="2"/>
    <x v="2"/>
    <x v="5"/>
    <s v="No"/>
  </r>
  <r>
    <n v="532"/>
    <m/>
    <m/>
    <m/>
    <m/>
    <m/>
    <m/>
    <m/>
    <m/>
    <s v="Diabetes"/>
    <m/>
    <m/>
    <m/>
    <m/>
    <m/>
    <n v="1"/>
    <n v="3"/>
    <m/>
    <n v="0"/>
    <n v="0"/>
    <n v="0"/>
    <n v="0"/>
    <n v="0"/>
    <n v="0"/>
    <n v="0"/>
    <n v="0"/>
    <n v="1"/>
    <n v="0"/>
    <n v="0"/>
    <n v="0"/>
    <n v="0"/>
    <m/>
    <m/>
    <n v="1"/>
    <n v="1"/>
    <s v="Correct"/>
    <x v="0"/>
    <n v="71"/>
    <x v="1"/>
    <x v="39"/>
    <x v="14"/>
    <x v="1"/>
    <s v="Other"/>
    <x v="3"/>
    <x v="7"/>
    <x v="2"/>
    <x v="2"/>
    <x v="5"/>
    <m/>
  </r>
  <r>
    <n v="533"/>
    <s v="Asthma/lung disease"/>
    <m/>
    <s v="Heart disease &amp; stroke"/>
    <m/>
    <m/>
    <m/>
    <m/>
    <m/>
    <m/>
    <m/>
    <m/>
    <m/>
    <s v="Obesity/weight loss issues"/>
    <m/>
    <n v="3"/>
    <n v="1"/>
    <m/>
    <n v="1"/>
    <n v="0"/>
    <n v="1"/>
    <n v="0"/>
    <n v="0"/>
    <n v="0"/>
    <n v="0"/>
    <n v="0"/>
    <n v="0"/>
    <n v="0"/>
    <n v="0"/>
    <n v="0"/>
    <n v="1"/>
    <m/>
    <m/>
    <n v="3"/>
    <n v="3"/>
    <s v="Correct"/>
    <x v="0"/>
    <n v="20"/>
    <x v="0"/>
    <x v="24"/>
    <x v="1"/>
    <x v="1"/>
    <s v="English"/>
    <x v="0"/>
    <x v="0"/>
    <x v="0"/>
    <x v="2"/>
    <x v="0"/>
    <s v="Yes"/>
  </r>
  <r>
    <n v="534"/>
    <m/>
    <m/>
    <s v="Heart disease &amp; stroke"/>
    <m/>
    <m/>
    <m/>
    <m/>
    <s v="Women’s health &amp; wellness"/>
    <m/>
    <m/>
    <m/>
    <m/>
    <m/>
    <m/>
    <n v="2"/>
    <n v="1.5"/>
    <m/>
    <n v="0"/>
    <n v="0"/>
    <n v="1"/>
    <n v="0"/>
    <n v="0"/>
    <n v="0"/>
    <n v="0"/>
    <n v="1"/>
    <n v="0"/>
    <n v="0"/>
    <n v="0"/>
    <n v="0"/>
    <n v="0"/>
    <m/>
    <m/>
    <n v="2"/>
    <n v="2"/>
    <s v="Correct"/>
    <x v="0"/>
    <n v="61"/>
    <x v="0"/>
    <x v="80"/>
    <x v="1"/>
    <x v="1"/>
    <s v="English"/>
    <x v="1"/>
    <x v="4"/>
    <x v="0"/>
    <x v="2"/>
    <x v="4"/>
    <s v="Yes"/>
  </r>
  <r>
    <n v="535"/>
    <m/>
    <m/>
    <m/>
    <m/>
    <m/>
    <m/>
    <m/>
    <m/>
    <m/>
    <m/>
    <m/>
    <m/>
    <m/>
    <m/>
    <n v="0"/>
    <e v="#DIV/0!"/>
    <m/>
    <n v="0"/>
    <n v="0"/>
    <n v="0"/>
    <n v="0"/>
    <n v="0"/>
    <n v="0"/>
    <n v="0"/>
    <n v="0"/>
    <n v="0"/>
    <n v="0"/>
    <n v="0"/>
    <n v="0"/>
    <n v="0"/>
    <m/>
    <m/>
    <n v="0"/>
    <n v="0"/>
    <s v="Correct"/>
    <x v="0"/>
    <n v="20"/>
    <x v="1"/>
    <x v="33"/>
    <x v="0"/>
    <x v="0"/>
    <s v="English"/>
    <x v="4"/>
    <x v="0"/>
    <x v="5"/>
    <x v="2"/>
    <x v="3"/>
    <s v="Yes"/>
  </r>
  <r>
    <n v="536"/>
    <s v="Asthma/lung disease"/>
    <m/>
    <s v="Heart disease &amp; stroke"/>
    <m/>
    <m/>
    <m/>
    <m/>
    <m/>
    <s v="Diabetes"/>
    <m/>
    <m/>
    <m/>
    <m/>
    <m/>
    <n v="3"/>
    <n v="1"/>
    <m/>
    <n v="1"/>
    <n v="0"/>
    <n v="1"/>
    <n v="0"/>
    <n v="0"/>
    <n v="0"/>
    <n v="0"/>
    <n v="0"/>
    <n v="1"/>
    <n v="0"/>
    <n v="0"/>
    <n v="0"/>
    <n v="0"/>
    <m/>
    <m/>
    <n v="3"/>
    <n v="3"/>
    <s v="Correct"/>
    <x v="1"/>
    <n v="67"/>
    <x v="0"/>
    <x v="87"/>
    <x v="5"/>
    <x v="1"/>
    <s v="English, Chinese"/>
    <x v="4"/>
    <x v="1"/>
    <x v="2"/>
    <x v="2"/>
    <x v="5"/>
    <s v="Yes"/>
  </r>
  <r>
    <n v="537"/>
    <m/>
    <s v="Cancer"/>
    <m/>
    <m/>
    <m/>
    <m/>
    <m/>
    <m/>
    <s v="Diabetes"/>
    <m/>
    <m/>
    <s v="Environmental hazards"/>
    <s v="Obesity/weight loss issues"/>
    <m/>
    <n v="4"/>
    <n v="0.75"/>
    <m/>
    <n v="0"/>
    <n v="0.75"/>
    <n v="0"/>
    <n v="0"/>
    <n v="0"/>
    <n v="0"/>
    <n v="0"/>
    <n v="0"/>
    <n v="0.75"/>
    <n v="0"/>
    <n v="0"/>
    <n v="0.75"/>
    <n v="0.75"/>
    <m/>
    <m/>
    <n v="3"/>
    <n v="4"/>
    <s v="Correct"/>
    <x v="0"/>
    <n v="65"/>
    <x v="0"/>
    <x v="10"/>
    <x v="5"/>
    <x v="1"/>
    <s v="English"/>
    <x v="5"/>
    <x v="1"/>
    <x v="2"/>
    <x v="2"/>
    <x v="5"/>
    <s v="Yes"/>
  </r>
  <r>
    <n v="538"/>
    <m/>
    <m/>
    <m/>
    <s v="Safety"/>
    <m/>
    <m/>
    <m/>
    <s v="Women’s health &amp; wellness"/>
    <m/>
    <m/>
    <m/>
    <s v="Environmental hazards"/>
    <m/>
    <m/>
    <n v="3"/>
    <n v="1"/>
    <m/>
    <n v="0"/>
    <n v="0"/>
    <n v="0"/>
    <n v="1"/>
    <n v="0"/>
    <n v="0"/>
    <n v="0"/>
    <n v="1"/>
    <n v="0"/>
    <n v="0"/>
    <n v="0"/>
    <n v="1"/>
    <n v="0"/>
    <m/>
    <m/>
    <n v="3"/>
    <n v="3"/>
    <s v="Correct"/>
    <x v="0"/>
    <n v="91"/>
    <x v="2"/>
    <x v="102"/>
    <x v="1"/>
    <x v="1"/>
    <s v="English"/>
    <x v="0"/>
    <x v="1"/>
    <x v="2"/>
    <x v="2"/>
    <x v="5"/>
    <s v="No"/>
  </r>
  <r>
    <n v="539"/>
    <s v="Asthma/lung disease"/>
    <m/>
    <s v="Heart disease &amp; stroke"/>
    <m/>
    <m/>
    <m/>
    <m/>
    <m/>
    <m/>
    <s v="Mental health depression/suicide"/>
    <m/>
    <m/>
    <m/>
    <m/>
    <n v="3"/>
    <n v="1"/>
    <m/>
    <n v="1"/>
    <n v="0"/>
    <n v="1"/>
    <n v="0"/>
    <n v="0"/>
    <n v="0"/>
    <n v="0"/>
    <n v="0"/>
    <n v="0"/>
    <n v="1"/>
    <n v="0"/>
    <n v="0"/>
    <n v="0"/>
    <m/>
    <m/>
    <n v="3"/>
    <n v="3"/>
    <s v="Correct"/>
    <x v="0"/>
    <n v="76"/>
    <x v="0"/>
    <x v="80"/>
    <x v="1"/>
    <x v="1"/>
    <s v="English"/>
    <x v="1"/>
    <x v="4"/>
    <x v="2"/>
    <x v="1"/>
    <x v="3"/>
    <s v="No"/>
  </r>
  <r>
    <n v="540"/>
    <s v="Asthma/lung disease"/>
    <s v="Cancer"/>
    <m/>
    <m/>
    <m/>
    <m/>
    <m/>
    <m/>
    <s v="Diabetes"/>
    <m/>
    <m/>
    <m/>
    <m/>
    <m/>
    <n v="3"/>
    <n v="1"/>
    <m/>
    <n v="1"/>
    <n v="1"/>
    <n v="0"/>
    <n v="0"/>
    <n v="0"/>
    <n v="0"/>
    <n v="0"/>
    <n v="0"/>
    <n v="1"/>
    <n v="0"/>
    <n v="0"/>
    <n v="0"/>
    <n v="0"/>
    <m/>
    <m/>
    <n v="3"/>
    <n v="3"/>
    <s v="Correct"/>
    <x v="1"/>
    <n v="58"/>
    <x v="0"/>
    <x v="10"/>
    <x v="5"/>
    <x v="1"/>
    <s v="English, Other"/>
    <x v="4"/>
    <x v="1"/>
    <x v="6"/>
    <x v="2"/>
    <x v="0"/>
    <s v="Yes"/>
  </r>
  <r>
    <n v="541"/>
    <m/>
    <m/>
    <m/>
    <m/>
    <m/>
    <m/>
    <m/>
    <m/>
    <m/>
    <m/>
    <m/>
    <m/>
    <m/>
    <m/>
    <n v="0"/>
    <e v="#DIV/0!"/>
    <m/>
    <n v="0"/>
    <n v="0"/>
    <n v="0"/>
    <n v="0"/>
    <n v="0"/>
    <n v="0"/>
    <n v="0"/>
    <n v="0"/>
    <n v="0"/>
    <n v="0"/>
    <n v="0"/>
    <n v="0"/>
    <n v="0"/>
    <m/>
    <m/>
    <n v="0"/>
    <n v="0"/>
    <s v="Correct"/>
    <x v="1"/>
    <n v="90"/>
    <x v="0"/>
    <x v="80"/>
    <x v="1"/>
    <x v="1"/>
    <s v="English"/>
    <x v="4"/>
    <x v="4"/>
    <x v="2"/>
    <x v="1"/>
    <x v="3"/>
    <s v="No"/>
  </r>
  <r>
    <n v="542"/>
    <s v="Asthma/lung disease"/>
    <s v="Cancer"/>
    <m/>
    <m/>
    <m/>
    <m/>
    <m/>
    <m/>
    <s v="Diabetes"/>
    <m/>
    <m/>
    <m/>
    <m/>
    <m/>
    <n v="3"/>
    <n v="1"/>
    <m/>
    <n v="1"/>
    <n v="1"/>
    <n v="0"/>
    <n v="0"/>
    <n v="0"/>
    <n v="0"/>
    <n v="0"/>
    <n v="0"/>
    <n v="1"/>
    <n v="0"/>
    <n v="0"/>
    <n v="0"/>
    <n v="0"/>
    <m/>
    <m/>
    <n v="3"/>
    <n v="3"/>
    <s v="Correct"/>
    <x v="1"/>
    <n v="75"/>
    <x v="2"/>
    <x v="102"/>
    <x v="1"/>
    <x v="1"/>
    <s v="English"/>
    <x v="0"/>
    <x v="1"/>
    <x v="2"/>
    <x v="2"/>
    <x v="5"/>
    <s v="No"/>
  </r>
  <r>
    <n v="543"/>
    <m/>
    <m/>
    <m/>
    <m/>
    <m/>
    <m/>
    <m/>
    <m/>
    <s v="Diabetes"/>
    <s v="Mental health depression/suicide"/>
    <m/>
    <m/>
    <s v="Obesity/weight loss issues"/>
    <m/>
    <n v="3"/>
    <n v="1"/>
    <m/>
    <n v="0"/>
    <n v="0"/>
    <n v="0"/>
    <n v="0"/>
    <n v="0"/>
    <n v="0"/>
    <n v="0"/>
    <n v="0"/>
    <n v="1"/>
    <n v="1"/>
    <n v="0"/>
    <n v="0"/>
    <n v="1"/>
    <m/>
    <m/>
    <n v="3"/>
    <n v="3"/>
    <s v="Correct"/>
    <x v="1"/>
    <n v="41"/>
    <x v="0"/>
    <x v="10"/>
    <x v="1"/>
    <x v="1"/>
    <s v="English"/>
    <x v="1"/>
    <x v="4"/>
    <x v="0"/>
    <x v="2"/>
    <x v="4"/>
    <s v="Yes"/>
  </r>
  <r>
    <n v="544"/>
    <m/>
    <m/>
    <m/>
    <m/>
    <m/>
    <m/>
    <m/>
    <m/>
    <m/>
    <s v="Mental health depression/suicide"/>
    <m/>
    <m/>
    <m/>
    <m/>
    <n v="1"/>
    <n v="3"/>
    <m/>
    <n v="0"/>
    <n v="0"/>
    <n v="0"/>
    <n v="0"/>
    <n v="0"/>
    <n v="0"/>
    <n v="0"/>
    <n v="0"/>
    <n v="0"/>
    <n v="1"/>
    <n v="0"/>
    <n v="0"/>
    <n v="0"/>
    <m/>
    <m/>
    <n v="1"/>
    <n v="1"/>
    <s v="Correct"/>
    <x v="0"/>
    <n v="68"/>
    <x v="0"/>
    <x v="10"/>
    <x v="2"/>
    <x v="1"/>
    <s v="English"/>
    <x v="3"/>
    <x v="0"/>
    <x v="2"/>
    <x v="2"/>
    <x v="5"/>
    <s v="Yes"/>
  </r>
  <r>
    <n v="545"/>
    <m/>
    <s v="Cancer"/>
    <m/>
    <m/>
    <m/>
    <m/>
    <m/>
    <m/>
    <s v="Diabetes"/>
    <m/>
    <m/>
    <m/>
    <m/>
    <m/>
    <n v="2"/>
    <n v="1.5"/>
    <m/>
    <n v="0"/>
    <n v="1"/>
    <n v="0"/>
    <n v="0"/>
    <n v="0"/>
    <n v="0"/>
    <n v="0"/>
    <n v="0"/>
    <n v="1"/>
    <n v="0"/>
    <n v="0"/>
    <n v="0"/>
    <n v="0"/>
    <m/>
    <m/>
    <n v="2"/>
    <n v="2"/>
    <s v="Correct"/>
    <x v="0"/>
    <n v="59"/>
    <x v="0"/>
    <x v="10"/>
    <x v="5"/>
    <x v="1"/>
    <s v="English, Other"/>
    <x v="0"/>
    <x v="7"/>
    <x v="2"/>
    <x v="2"/>
    <x v="0"/>
    <s v="Yes"/>
  </r>
  <r>
    <n v="546"/>
    <m/>
    <m/>
    <m/>
    <m/>
    <m/>
    <m/>
    <m/>
    <m/>
    <m/>
    <m/>
    <m/>
    <m/>
    <m/>
    <m/>
    <n v="0"/>
    <e v="#DIV/0!"/>
    <m/>
    <n v="0"/>
    <n v="0"/>
    <n v="0"/>
    <n v="0"/>
    <n v="0"/>
    <n v="0"/>
    <n v="0"/>
    <n v="0"/>
    <n v="0"/>
    <n v="0"/>
    <n v="0"/>
    <n v="0"/>
    <n v="0"/>
    <m/>
    <m/>
    <n v="0"/>
    <n v="0"/>
    <s v="Correct"/>
    <x v="0"/>
    <n v="67"/>
    <x v="0"/>
    <x v="10"/>
    <x v="1"/>
    <x v="1"/>
    <m/>
    <x v="5"/>
    <x v="7"/>
    <x v="2"/>
    <x v="2"/>
    <x v="0"/>
    <s v="Yes"/>
  </r>
  <r>
    <n v="547"/>
    <m/>
    <m/>
    <m/>
    <m/>
    <m/>
    <m/>
    <m/>
    <m/>
    <s v="Diabetes"/>
    <m/>
    <m/>
    <m/>
    <s v="Obesity/weight loss issues"/>
    <m/>
    <n v="2"/>
    <n v="1.5"/>
    <m/>
    <n v="0"/>
    <n v="0"/>
    <n v="0"/>
    <n v="0"/>
    <n v="0"/>
    <n v="0"/>
    <n v="0"/>
    <n v="0"/>
    <n v="1"/>
    <n v="0"/>
    <n v="0"/>
    <n v="0"/>
    <n v="1"/>
    <m/>
    <m/>
    <n v="2"/>
    <n v="2"/>
    <s v="Correct"/>
    <x v="1"/>
    <n v="60"/>
    <x v="2"/>
    <x v="141"/>
    <x v="1"/>
    <x v="1"/>
    <s v="English"/>
    <x v="5"/>
    <x v="1"/>
    <x v="0"/>
    <x v="2"/>
    <x v="0"/>
    <s v="No"/>
  </r>
  <r>
    <n v="548"/>
    <s v="Asthma/lung disease"/>
    <m/>
    <m/>
    <m/>
    <m/>
    <m/>
    <m/>
    <m/>
    <m/>
    <m/>
    <m/>
    <m/>
    <m/>
    <m/>
    <n v="1"/>
    <n v="3"/>
    <m/>
    <n v="1"/>
    <n v="0"/>
    <n v="0"/>
    <n v="0"/>
    <n v="0"/>
    <n v="0"/>
    <n v="0"/>
    <n v="0"/>
    <n v="0"/>
    <n v="0"/>
    <n v="0"/>
    <n v="0"/>
    <n v="0"/>
    <m/>
    <m/>
    <n v="1"/>
    <n v="1"/>
    <s v="Correct"/>
    <x v="0"/>
    <n v="41"/>
    <x v="2"/>
    <x v="58"/>
    <x v="3"/>
    <x v="2"/>
    <s v="English"/>
    <x v="6"/>
    <x v="1"/>
    <x v="0"/>
    <x v="2"/>
    <x v="3"/>
    <s v="Yes"/>
  </r>
  <r>
    <n v="549"/>
    <m/>
    <s v="Cancer"/>
    <m/>
    <m/>
    <m/>
    <m/>
    <s v="Child health &amp; wellness"/>
    <m/>
    <m/>
    <s v="Mental health depression/suicide"/>
    <m/>
    <m/>
    <m/>
    <m/>
    <n v="3"/>
    <n v="1"/>
    <m/>
    <n v="0"/>
    <n v="1"/>
    <n v="0"/>
    <n v="0"/>
    <n v="0"/>
    <n v="0"/>
    <n v="1"/>
    <n v="0"/>
    <n v="0"/>
    <n v="1"/>
    <n v="0"/>
    <n v="0"/>
    <n v="0"/>
    <m/>
    <m/>
    <n v="3"/>
    <n v="3"/>
    <s v="Correct"/>
    <x v="0"/>
    <n v="46"/>
    <x v="2"/>
    <x v="54"/>
    <x v="1"/>
    <x v="1"/>
    <s v="English"/>
    <x v="6"/>
    <x v="7"/>
    <x v="6"/>
    <x v="2"/>
    <x v="3"/>
    <s v="Yes"/>
  </r>
  <r>
    <n v="550"/>
    <m/>
    <m/>
    <m/>
    <m/>
    <m/>
    <m/>
    <m/>
    <m/>
    <m/>
    <m/>
    <s v="Drugs &amp; alcohol abuse"/>
    <m/>
    <m/>
    <m/>
    <n v="1"/>
    <n v="3"/>
    <m/>
    <n v="0"/>
    <n v="0"/>
    <n v="0"/>
    <n v="0"/>
    <n v="0"/>
    <n v="0"/>
    <n v="0"/>
    <n v="0"/>
    <n v="0"/>
    <n v="0"/>
    <n v="1"/>
    <n v="0"/>
    <n v="0"/>
    <m/>
    <m/>
    <n v="1"/>
    <n v="1"/>
    <s v="Correct"/>
    <x v="1"/>
    <n v="27"/>
    <x v="2"/>
    <x v="99"/>
    <x v="1"/>
    <x v="1"/>
    <s v="English"/>
    <x v="4"/>
    <x v="1"/>
    <x v="0"/>
    <x v="2"/>
    <x v="4"/>
    <s v="Yes"/>
  </r>
  <r>
    <n v="551"/>
    <m/>
    <m/>
    <m/>
    <m/>
    <m/>
    <m/>
    <m/>
    <m/>
    <m/>
    <m/>
    <m/>
    <m/>
    <m/>
    <m/>
    <n v="0"/>
    <e v="#DIV/0!"/>
    <m/>
    <n v="0"/>
    <n v="0"/>
    <n v="0"/>
    <n v="0"/>
    <n v="0"/>
    <n v="0"/>
    <n v="0"/>
    <n v="0"/>
    <n v="0"/>
    <n v="0"/>
    <n v="0"/>
    <n v="0"/>
    <n v="0"/>
    <m/>
    <m/>
    <n v="0"/>
    <n v="0"/>
    <s v="Correct"/>
    <x v="1"/>
    <n v="21"/>
    <x v="2"/>
    <x v="68"/>
    <x v="0"/>
    <x v="1"/>
    <s v="English"/>
    <x v="0"/>
    <x v="7"/>
    <x v="6"/>
    <x v="2"/>
    <x v="4"/>
    <s v="Yes"/>
  </r>
  <r>
    <n v="552"/>
    <m/>
    <m/>
    <m/>
    <m/>
    <m/>
    <m/>
    <m/>
    <s v="Women’s health &amp; wellness"/>
    <m/>
    <m/>
    <m/>
    <m/>
    <m/>
    <m/>
    <n v="1"/>
    <n v="3"/>
    <m/>
    <n v="0"/>
    <n v="0"/>
    <n v="0"/>
    <n v="0"/>
    <n v="0"/>
    <n v="0"/>
    <n v="0"/>
    <n v="1"/>
    <n v="0"/>
    <n v="0"/>
    <n v="0"/>
    <n v="0"/>
    <n v="0"/>
    <m/>
    <m/>
    <n v="1"/>
    <n v="1"/>
    <s v="Correct"/>
    <x v="0"/>
    <n v="36"/>
    <x v="2"/>
    <x v="63"/>
    <x v="1"/>
    <x v="1"/>
    <s v="English"/>
    <x v="0"/>
    <x v="0"/>
    <x v="1"/>
    <x v="1"/>
    <x v="1"/>
    <s v="Yes"/>
  </r>
  <r>
    <n v="553"/>
    <m/>
    <s v="Cancer"/>
    <m/>
    <m/>
    <m/>
    <m/>
    <m/>
    <s v="Women’s health &amp; wellness"/>
    <m/>
    <m/>
    <s v="Drugs &amp; alcohol abuse"/>
    <m/>
    <m/>
    <m/>
    <n v="3"/>
    <n v="1"/>
    <m/>
    <n v="0"/>
    <n v="1"/>
    <n v="0"/>
    <n v="0"/>
    <n v="0"/>
    <n v="0"/>
    <n v="0"/>
    <n v="1"/>
    <n v="0"/>
    <n v="0"/>
    <n v="1"/>
    <n v="0"/>
    <n v="0"/>
    <m/>
    <m/>
    <n v="3"/>
    <n v="3"/>
    <s v="Correct"/>
    <x v="0"/>
    <n v="52"/>
    <x v="2"/>
    <x v="63"/>
    <x v="1"/>
    <x v="0"/>
    <s v="English"/>
    <x v="1"/>
    <x v="4"/>
    <x v="0"/>
    <x v="2"/>
    <x v="4"/>
    <s v="Yes"/>
  </r>
  <r>
    <n v="554"/>
    <m/>
    <m/>
    <m/>
    <m/>
    <m/>
    <m/>
    <m/>
    <m/>
    <m/>
    <s v="Mental health depression/suicide"/>
    <m/>
    <m/>
    <m/>
    <m/>
    <n v="1"/>
    <n v="3"/>
    <m/>
    <n v="0"/>
    <n v="0"/>
    <n v="0"/>
    <n v="0"/>
    <n v="0"/>
    <n v="0"/>
    <n v="0"/>
    <n v="0"/>
    <n v="0"/>
    <n v="1"/>
    <n v="0"/>
    <n v="0"/>
    <n v="0"/>
    <m/>
    <m/>
    <n v="1"/>
    <n v="1"/>
    <s v="Correct"/>
    <x v="0"/>
    <n v="26"/>
    <x v="2"/>
    <x v="58"/>
    <x v="1"/>
    <x v="1"/>
    <s v="English"/>
    <x v="1"/>
    <x v="3"/>
    <x v="4"/>
    <x v="2"/>
    <x v="4"/>
    <s v="Yes"/>
  </r>
  <r>
    <n v="555"/>
    <m/>
    <m/>
    <m/>
    <m/>
    <m/>
    <m/>
    <m/>
    <m/>
    <m/>
    <m/>
    <s v="Drugs &amp; alcohol abuse"/>
    <m/>
    <s v="Obesity/weight loss issues"/>
    <m/>
    <n v="2"/>
    <n v="1.5"/>
    <m/>
    <n v="0"/>
    <n v="0"/>
    <n v="0"/>
    <n v="0"/>
    <n v="0"/>
    <n v="0"/>
    <n v="0"/>
    <n v="0"/>
    <n v="0"/>
    <n v="0"/>
    <n v="1"/>
    <n v="0"/>
    <n v="1"/>
    <m/>
    <m/>
    <n v="2"/>
    <n v="2"/>
    <s v="Correct"/>
    <x v="1"/>
    <n v="27"/>
    <x v="2"/>
    <x v="63"/>
    <x v="4"/>
    <x v="2"/>
    <s v="Spanish"/>
    <x v="4"/>
    <x v="0"/>
    <x v="0"/>
    <x v="2"/>
    <x v="4"/>
    <s v="Yes"/>
  </r>
  <r>
    <n v="556"/>
    <m/>
    <m/>
    <m/>
    <m/>
    <m/>
    <m/>
    <m/>
    <m/>
    <m/>
    <m/>
    <s v="Drugs &amp; alcohol abuse"/>
    <m/>
    <m/>
    <m/>
    <n v="1"/>
    <n v="3"/>
    <m/>
    <n v="0"/>
    <n v="0"/>
    <n v="0"/>
    <n v="0"/>
    <n v="0"/>
    <n v="0"/>
    <n v="0"/>
    <n v="0"/>
    <n v="0"/>
    <n v="0"/>
    <n v="1"/>
    <n v="0"/>
    <n v="0"/>
    <m/>
    <m/>
    <n v="1"/>
    <n v="1"/>
    <s v="Correct"/>
    <x v="1"/>
    <n v="19"/>
    <x v="2"/>
    <x v="42"/>
    <x v="3"/>
    <x v="2"/>
    <s v="English"/>
    <x v="1"/>
    <x v="0"/>
    <x v="0"/>
    <x v="2"/>
    <x v="4"/>
    <s v="Yes"/>
  </r>
  <r>
    <n v="557"/>
    <m/>
    <m/>
    <m/>
    <m/>
    <m/>
    <m/>
    <s v="Child health &amp; wellness"/>
    <m/>
    <m/>
    <m/>
    <m/>
    <m/>
    <m/>
    <m/>
    <n v="1"/>
    <n v="3"/>
    <m/>
    <n v="0"/>
    <n v="0"/>
    <n v="0"/>
    <n v="0"/>
    <n v="0"/>
    <n v="0"/>
    <n v="1"/>
    <n v="0"/>
    <n v="0"/>
    <n v="0"/>
    <n v="0"/>
    <n v="0"/>
    <n v="0"/>
    <m/>
    <m/>
    <n v="1"/>
    <n v="1"/>
    <s v="Correct"/>
    <x v="0"/>
    <n v="41"/>
    <x v="2"/>
    <x v="63"/>
    <x v="1"/>
    <x v="1"/>
    <s v="English"/>
    <x v="5"/>
    <x v="8"/>
    <x v="0"/>
    <x v="2"/>
    <x v="0"/>
    <s v="Yes"/>
  </r>
  <r>
    <n v="558"/>
    <m/>
    <m/>
    <s v="Heart disease &amp; stroke"/>
    <m/>
    <m/>
    <m/>
    <m/>
    <m/>
    <m/>
    <m/>
    <m/>
    <m/>
    <m/>
    <m/>
    <n v="1"/>
    <n v="3"/>
    <m/>
    <n v="0"/>
    <n v="0"/>
    <n v="1"/>
    <n v="0"/>
    <n v="0"/>
    <n v="0"/>
    <n v="0"/>
    <n v="0"/>
    <n v="0"/>
    <n v="0"/>
    <n v="0"/>
    <n v="0"/>
    <n v="0"/>
    <m/>
    <m/>
    <n v="1"/>
    <n v="1"/>
    <s v="Correct"/>
    <x v="1"/>
    <n v="51"/>
    <x v="2"/>
    <x v="58"/>
    <x v="1"/>
    <x v="1"/>
    <s v="English"/>
    <x v="2"/>
    <x v="0"/>
    <x v="6"/>
    <x v="2"/>
    <x v="0"/>
    <s v="Yes"/>
  </r>
  <r>
    <n v="559"/>
    <m/>
    <m/>
    <m/>
    <m/>
    <m/>
    <m/>
    <m/>
    <m/>
    <m/>
    <s v="Mental health depression/suicide"/>
    <s v="Drugs &amp; alcohol abuse"/>
    <m/>
    <m/>
    <m/>
    <n v="2"/>
    <n v="1.5"/>
    <m/>
    <n v="0"/>
    <n v="0"/>
    <n v="0"/>
    <n v="0"/>
    <n v="0"/>
    <n v="0"/>
    <n v="0"/>
    <n v="0"/>
    <n v="0"/>
    <n v="1"/>
    <n v="1"/>
    <n v="0"/>
    <n v="0"/>
    <m/>
    <m/>
    <n v="2"/>
    <n v="2"/>
    <s v="Correct"/>
    <x v="1"/>
    <n v="27"/>
    <x v="2"/>
    <x v="142"/>
    <x v="1"/>
    <x v="1"/>
    <s v="English"/>
    <x v="6"/>
    <x v="7"/>
    <x v="6"/>
    <x v="2"/>
    <x v="4"/>
    <s v="Yes"/>
  </r>
  <r>
    <n v="560"/>
    <m/>
    <m/>
    <s v="Heart disease &amp; stroke"/>
    <s v="Safety"/>
    <m/>
    <m/>
    <m/>
    <m/>
    <m/>
    <m/>
    <m/>
    <m/>
    <s v="Obesity/weight loss issues"/>
    <m/>
    <n v="3"/>
    <n v="1"/>
    <m/>
    <n v="0"/>
    <n v="0"/>
    <n v="1"/>
    <n v="1"/>
    <n v="0"/>
    <n v="0"/>
    <n v="0"/>
    <n v="0"/>
    <n v="0"/>
    <n v="0"/>
    <n v="0"/>
    <n v="0"/>
    <n v="1"/>
    <m/>
    <m/>
    <n v="3"/>
    <n v="3"/>
    <s v="Correct"/>
    <x v="1"/>
    <n v="22"/>
    <x v="2"/>
    <x v="42"/>
    <x v="1"/>
    <x v="1"/>
    <s v="English"/>
    <x v="4"/>
    <x v="4"/>
    <x v="0"/>
    <x v="2"/>
    <x v="0"/>
    <s v="Yes"/>
  </r>
  <r>
    <n v="561"/>
    <m/>
    <m/>
    <m/>
    <m/>
    <m/>
    <m/>
    <m/>
    <m/>
    <m/>
    <m/>
    <m/>
    <m/>
    <m/>
    <m/>
    <n v="0"/>
    <e v="#DIV/0!"/>
    <m/>
    <n v="0"/>
    <n v="0"/>
    <n v="0"/>
    <n v="0"/>
    <n v="0"/>
    <n v="0"/>
    <n v="0"/>
    <n v="0"/>
    <n v="0"/>
    <n v="0"/>
    <n v="0"/>
    <n v="0"/>
    <n v="0"/>
    <m/>
    <m/>
    <n v="0"/>
    <n v="0"/>
    <s v="Correct"/>
    <x v="0"/>
    <n v="53"/>
    <x v="2"/>
    <x v="143"/>
    <x v="1"/>
    <x v="1"/>
    <s v="English"/>
    <x v="1"/>
    <x v="4"/>
    <x v="4"/>
    <x v="1"/>
    <x v="3"/>
    <s v="No"/>
  </r>
  <r>
    <n v="562"/>
    <s v="Asthma/lung disease"/>
    <s v="Cancer"/>
    <m/>
    <m/>
    <m/>
    <m/>
    <m/>
    <m/>
    <m/>
    <m/>
    <m/>
    <m/>
    <m/>
    <m/>
    <n v="2"/>
    <n v="1.5"/>
    <m/>
    <n v="1"/>
    <n v="1"/>
    <n v="0"/>
    <n v="0"/>
    <n v="0"/>
    <n v="0"/>
    <n v="0"/>
    <n v="0"/>
    <n v="0"/>
    <n v="0"/>
    <n v="0"/>
    <n v="0"/>
    <n v="0"/>
    <m/>
    <m/>
    <n v="2"/>
    <n v="2"/>
    <s v="Correct"/>
    <x v="1"/>
    <n v="25"/>
    <x v="2"/>
    <x v="62"/>
    <x v="1"/>
    <x v="1"/>
    <s v="English"/>
    <x v="4"/>
    <x v="4"/>
    <x v="6"/>
    <x v="2"/>
    <x v="3"/>
    <s v="Yes"/>
  </r>
  <r>
    <n v="563"/>
    <m/>
    <m/>
    <m/>
    <m/>
    <m/>
    <m/>
    <m/>
    <m/>
    <m/>
    <s v="Mental health depression/suicide"/>
    <m/>
    <m/>
    <m/>
    <m/>
    <n v="1"/>
    <n v="3"/>
    <m/>
    <n v="0"/>
    <n v="0"/>
    <n v="0"/>
    <n v="0"/>
    <n v="0"/>
    <n v="0"/>
    <n v="0"/>
    <n v="0"/>
    <n v="0"/>
    <n v="1"/>
    <n v="0"/>
    <n v="0"/>
    <n v="0"/>
    <m/>
    <m/>
    <n v="1"/>
    <n v="1"/>
    <s v="Correct"/>
    <x v="1"/>
    <n v="21"/>
    <x v="2"/>
    <x v="54"/>
    <x v="5"/>
    <x v="1"/>
    <s v="English"/>
    <x v="0"/>
    <x v="7"/>
    <x v="5"/>
    <x v="2"/>
    <x v="0"/>
    <s v="Yes"/>
  </r>
  <r>
    <n v="564"/>
    <m/>
    <m/>
    <m/>
    <m/>
    <m/>
    <m/>
    <m/>
    <m/>
    <m/>
    <s v="Mental health depression/suicide"/>
    <s v="Drugs &amp; alcohol abuse"/>
    <m/>
    <m/>
    <m/>
    <n v="2"/>
    <n v="1.5"/>
    <m/>
    <n v="0"/>
    <n v="0"/>
    <n v="0"/>
    <n v="0"/>
    <n v="0"/>
    <n v="0"/>
    <n v="0"/>
    <n v="0"/>
    <n v="0"/>
    <n v="1"/>
    <n v="1"/>
    <n v="0"/>
    <n v="0"/>
    <m/>
    <m/>
    <n v="2"/>
    <n v="2"/>
    <s v="Correct"/>
    <x v="0"/>
    <n v="28"/>
    <x v="2"/>
    <x v="62"/>
    <x v="1"/>
    <x v="1"/>
    <s v="English"/>
    <x v="0"/>
    <x v="4"/>
    <x v="1"/>
    <x v="2"/>
    <x v="4"/>
    <s v="Yes"/>
  </r>
  <r>
    <n v="565"/>
    <m/>
    <m/>
    <m/>
    <m/>
    <m/>
    <m/>
    <m/>
    <m/>
    <m/>
    <m/>
    <m/>
    <m/>
    <s v="Obesity/weight loss issues"/>
    <m/>
    <n v="1"/>
    <n v="3"/>
    <m/>
    <n v="0"/>
    <n v="0"/>
    <n v="0"/>
    <n v="0"/>
    <n v="0"/>
    <n v="0"/>
    <n v="0"/>
    <n v="0"/>
    <n v="0"/>
    <n v="0"/>
    <n v="0"/>
    <n v="0"/>
    <n v="1"/>
    <m/>
    <m/>
    <n v="1"/>
    <n v="1"/>
    <s v="Correct"/>
    <x v="0"/>
    <n v="49"/>
    <x v="2"/>
    <x v="45"/>
    <x v="1"/>
    <x v="1"/>
    <s v="English"/>
    <x v="6"/>
    <x v="7"/>
    <x v="4"/>
    <x v="2"/>
    <x v="3"/>
    <s v="Yes"/>
  </r>
  <r>
    <n v="566"/>
    <m/>
    <m/>
    <m/>
    <m/>
    <m/>
    <m/>
    <m/>
    <m/>
    <m/>
    <m/>
    <m/>
    <m/>
    <m/>
    <m/>
    <n v="0"/>
    <e v="#DIV/0!"/>
    <m/>
    <n v="0"/>
    <n v="0"/>
    <n v="0"/>
    <n v="0"/>
    <n v="0"/>
    <n v="0"/>
    <n v="0"/>
    <n v="0"/>
    <n v="0"/>
    <n v="0"/>
    <n v="0"/>
    <n v="0"/>
    <n v="0"/>
    <m/>
    <m/>
    <n v="0"/>
    <n v="0"/>
    <s v="Correct"/>
    <x v="0"/>
    <n v="47"/>
    <x v="1"/>
    <x v="106"/>
    <x v="4"/>
    <x v="2"/>
    <s v="English"/>
    <x v="6"/>
    <x v="7"/>
    <x v="6"/>
    <x v="2"/>
    <x v="3"/>
    <s v="Yes"/>
  </r>
  <r>
    <n v="567"/>
    <m/>
    <m/>
    <s v="Heart disease &amp; stroke"/>
    <m/>
    <m/>
    <m/>
    <m/>
    <m/>
    <m/>
    <m/>
    <m/>
    <m/>
    <s v="Obesity/weight loss issues"/>
    <m/>
    <n v="2"/>
    <n v="1.5"/>
    <m/>
    <n v="0"/>
    <n v="0"/>
    <n v="1"/>
    <n v="0"/>
    <n v="0"/>
    <n v="0"/>
    <n v="0"/>
    <n v="0"/>
    <n v="0"/>
    <n v="0"/>
    <n v="0"/>
    <n v="0"/>
    <n v="1"/>
    <m/>
    <m/>
    <n v="2"/>
    <n v="2"/>
    <s v="Correct"/>
    <x v="1"/>
    <n v="49"/>
    <x v="2"/>
    <x v="45"/>
    <x v="0"/>
    <x v="1"/>
    <s v="English"/>
    <x v="3"/>
    <x v="1"/>
    <x v="0"/>
    <x v="2"/>
    <x v="0"/>
    <s v="Yes"/>
  </r>
  <r>
    <n v="568"/>
    <m/>
    <m/>
    <s v="Heart disease &amp; stroke"/>
    <m/>
    <m/>
    <m/>
    <m/>
    <m/>
    <m/>
    <s v="Mental health depression/suicide"/>
    <m/>
    <m/>
    <m/>
    <m/>
    <n v="2"/>
    <n v="1.5"/>
    <m/>
    <n v="0"/>
    <n v="0"/>
    <n v="1"/>
    <n v="0"/>
    <n v="0"/>
    <n v="0"/>
    <n v="0"/>
    <n v="0"/>
    <n v="0"/>
    <n v="1"/>
    <n v="0"/>
    <n v="0"/>
    <n v="0"/>
    <m/>
    <m/>
    <n v="2"/>
    <n v="2"/>
    <s v="Correct"/>
    <x v="1"/>
    <n v="59"/>
    <x v="2"/>
    <x v="50"/>
    <x v="1"/>
    <x v="1"/>
    <s v="English"/>
    <x v="5"/>
    <x v="7"/>
    <x v="6"/>
    <x v="2"/>
    <x v="0"/>
    <s v="Yes"/>
  </r>
  <r>
    <n v="569"/>
    <m/>
    <m/>
    <m/>
    <s v="Safety"/>
    <m/>
    <m/>
    <m/>
    <s v="Women’s health &amp; wellness"/>
    <s v="Diabetes"/>
    <m/>
    <m/>
    <m/>
    <s v="Obesity/weight loss issues"/>
    <m/>
    <n v="4"/>
    <n v="0.75"/>
    <m/>
    <n v="0"/>
    <n v="0"/>
    <n v="0"/>
    <n v="0.75"/>
    <n v="0"/>
    <n v="0"/>
    <n v="0"/>
    <n v="0.75"/>
    <n v="0.75"/>
    <n v="0"/>
    <n v="0"/>
    <n v="0"/>
    <n v="0.75"/>
    <m/>
    <m/>
    <n v="3"/>
    <n v="4"/>
    <s v="Correct"/>
    <x v="0"/>
    <n v="44"/>
    <x v="0"/>
    <x v="109"/>
    <x v="1"/>
    <x v="1"/>
    <s v="English"/>
    <x v="6"/>
    <x v="1"/>
    <x v="0"/>
    <x v="2"/>
    <x v="3"/>
    <s v="Yes"/>
  </r>
  <r>
    <n v="570"/>
    <m/>
    <m/>
    <m/>
    <m/>
    <m/>
    <m/>
    <m/>
    <s v="Women’s health &amp; wellness"/>
    <m/>
    <m/>
    <m/>
    <m/>
    <s v="Obesity/weight loss issues"/>
    <m/>
    <n v="2"/>
    <n v="1.5"/>
    <m/>
    <n v="0"/>
    <n v="0"/>
    <n v="0"/>
    <n v="0"/>
    <n v="0"/>
    <n v="0"/>
    <n v="0"/>
    <n v="1"/>
    <n v="0"/>
    <n v="0"/>
    <n v="0"/>
    <n v="0"/>
    <n v="1"/>
    <m/>
    <m/>
    <n v="2"/>
    <n v="2"/>
    <s v="Correct"/>
    <x v="2"/>
    <m/>
    <x v="2"/>
    <x v="144"/>
    <x v="2"/>
    <x v="0"/>
    <m/>
    <x v="3"/>
    <x v="2"/>
    <x v="3"/>
    <x v="0"/>
    <x v="3"/>
    <m/>
  </r>
  <r>
    <n v="571"/>
    <m/>
    <s v="Cancer"/>
    <m/>
    <m/>
    <m/>
    <m/>
    <s v="Child health &amp; wellness"/>
    <s v="Women’s health &amp; wellness"/>
    <m/>
    <m/>
    <m/>
    <m/>
    <m/>
    <m/>
    <n v="3"/>
    <n v="1"/>
    <m/>
    <n v="0"/>
    <n v="1"/>
    <n v="0"/>
    <n v="0"/>
    <n v="0"/>
    <n v="0"/>
    <n v="1"/>
    <n v="1"/>
    <n v="0"/>
    <n v="0"/>
    <n v="0"/>
    <n v="0"/>
    <n v="0"/>
    <m/>
    <m/>
    <n v="3"/>
    <n v="3"/>
    <s v="Correct"/>
    <x v="0"/>
    <n v="51"/>
    <x v="2"/>
    <x v="145"/>
    <x v="1"/>
    <x v="1"/>
    <s v="English"/>
    <x v="6"/>
    <x v="1"/>
    <x v="0"/>
    <x v="2"/>
    <x v="3"/>
    <s v="Yes"/>
  </r>
  <r>
    <n v="572"/>
    <m/>
    <m/>
    <m/>
    <m/>
    <m/>
    <m/>
    <m/>
    <m/>
    <m/>
    <m/>
    <m/>
    <m/>
    <s v="Obesity/weight loss issues"/>
    <m/>
    <n v="1"/>
    <n v="3"/>
    <m/>
    <n v="0"/>
    <n v="0"/>
    <n v="0"/>
    <n v="0"/>
    <n v="0"/>
    <n v="0"/>
    <n v="0"/>
    <n v="0"/>
    <n v="0"/>
    <n v="0"/>
    <n v="0"/>
    <n v="0"/>
    <n v="1"/>
    <m/>
    <m/>
    <n v="1"/>
    <n v="1"/>
    <s v="Correct"/>
    <x v="0"/>
    <n v="40"/>
    <x v="2"/>
    <x v="52"/>
    <x v="0"/>
    <x v="1"/>
    <s v="English"/>
    <x v="5"/>
    <x v="7"/>
    <x v="6"/>
    <x v="2"/>
    <x v="4"/>
    <s v="Yes"/>
  </r>
  <r>
    <n v="573"/>
    <s v="Asthma/lung disease"/>
    <m/>
    <m/>
    <m/>
    <m/>
    <m/>
    <m/>
    <m/>
    <s v="Diabetes"/>
    <m/>
    <m/>
    <m/>
    <s v="Obesity/weight loss issues"/>
    <m/>
    <n v="3"/>
    <n v="1"/>
    <m/>
    <n v="1"/>
    <n v="0"/>
    <n v="0"/>
    <n v="0"/>
    <n v="0"/>
    <n v="0"/>
    <n v="0"/>
    <n v="0"/>
    <n v="1"/>
    <n v="0"/>
    <n v="0"/>
    <n v="0"/>
    <n v="1"/>
    <m/>
    <m/>
    <n v="3"/>
    <n v="3"/>
    <s v="Correct"/>
    <x v="1"/>
    <n v="39"/>
    <x v="2"/>
    <x v="52"/>
    <x v="0"/>
    <x v="1"/>
    <s v="English"/>
    <x v="5"/>
    <x v="8"/>
    <x v="6"/>
    <x v="2"/>
    <x v="0"/>
    <s v="Yes"/>
  </r>
  <r>
    <n v="574"/>
    <m/>
    <s v="Cancer"/>
    <m/>
    <m/>
    <m/>
    <m/>
    <m/>
    <m/>
    <m/>
    <m/>
    <m/>
    <s v="Environmental hazards"/>
    <m/>
    <m/>
    <n v="2"/>
    <n v="1.5"/>
    <m/>
    <n v="0"/>
    <n v="1"/>
    <n v="0"/>
    <n v="0"/>
    <n v="0"/>
    <n v="0"/>
    <n v="0"/>
    <n v="0"/>
    <n v="0"/>
    <n v="0"/>
    <n v="0"/>
    <n v="1"/>
    <n v="0"/>
    <m/>
    <m/>
    <n v="2"/>
    <n v="2"/>
    <s v="Correct"/>
    <x v="0"/>
    <n v="48"/>
    <x v="1"/>
    <x v="114"/>
    <x v="1"/>
    <x v="1"/>
    <s v="EnglishPolish"/>
    <x v="5"/>
    <x v="7"/>
    <x v="0"/>
    <x v="2"/>
    <x v="3"/>
    <s v="Yes"/>
  </r>
  <r>
    <n v="575"/>
    <m/>
    <m/>
    <s v="Heart disease &amp; stroke"/>
    <m/>
    <m/>
    <m/>
    <m/>
    <m/>
    <s v="Diabetes"/>
    <m/>
    <m/>
    <m/>
    <m/>
    <m/>
    <n v="2"/>
    <n v="1.5"/>
    <m/>
    <n v="0"/>
    <n v="0"/>
    <n v="1"/>
    <n v="0"/>
    <n v="0"/>
    <n v="0"/>
    <n v="0"/>
    <n v="0"/>
    <n v="1"/>
    <n v="0"/>
    <n v="0"/>
    <n v="0"/>
    <n v="0"/>
    <m/>
    <m/>
    <n v="2"/>
    <n v="2"/>
    <s v="Correct"/>
    <x v="1"/>
    <n v="79"/>
    <x v="2"/>
    <x v="146"/>
    <x v="0"/>
    <x v="1"/>
    <s v="English"/>
    <x v="0"/>
    <x v="4"/>
    <x v="2"/>
    <x v="2"/>
    <x v="4"/>
    <s v="Yes"/>
  </r>
  <r>
    <n v="576"/>
    <m/>
    <m/>
    <s v="Heart disease &amp; stroke"/>
    <m/>
    <m/>
    <m/>
    <m/>
    <m/>
    <m/>
    <m/>
    <m/>
    <m/>
    <s v="Obesity/weight loss issues"/>
    <m/>
    <n v="2"/>
    <n v="1.5"/>
    <m/>
    <n v="0"/>
    <n v="0"/>
    <n v="1"/>
    <n v="0"/>
    <n v="0"/>
    <n v="0"/>
    <n v="0"/>
    <n v="0"/>
    <n v="0"/>
    <n v="0"/>
    <n v="0"/>
    <n v="0"/>
    <n v="1"/>
    <m/>
    <m/>
    <n v="2"/>
    <n v="2"/>
    <s v="Correct"/>
    <x v="1"/>
    <n v="60"/>
    <x v="2"/>
    <x v="57"/>
    <x v="0"/>
    <x v="1"/>
    <s v="English"/>
    <x v="5"/>
    <x v="7"/>
    <x v="0"/>
    <x v="2"/>
    <x v="0"/>
    <s v="Yes"/>
  </r>
  <r>
    <n v="577"/>
    <m/>
    <m/>
    <m/>
    <m/>
    <m/>
    <m/>
    <m/>
    <s v="Women’s health &amp; wellness"/>
    <m/>
    <m/>
    <m/>
    <m/>
    <m/>
    <m/>
    <n v="1"/>
    <n v="3"/>
    <m/>
    <n v="0"/>
    <n v="0"/>
    <n v="0"/>
    <n v="0"/>
    <n v="0"/>
    <n v="0"/>
    <n v="0"/>
    <n v="1"/>
    <n v="0"/>
    <n v="0"/>
    <n v="0"/>
    <n v="0"/>
    <n v="0"/>
    <m/>
    <m/>
    <n v="1"/>
    <n v="1"/>
    <s v="Correct"/>
    <x v="0"/>
    <n v="55"/>
    <x v="0"/>
    <x v="116"/>
    <x v="1"/>
    <x v="1"/>
    <s v="English"/>
    <x v="6"/>
    <x v="1"/>
    <x v="0"/>
    <x v="2"/>
    <x v="3"/>
    <s v="Yes"/>
  </r>
  <r>
    <n v="578"/>
    <m/>
    <m/>
    <m/>
    <m/>
    <m/>
    <m/>
    <m/>
    <m/>
    <m/>
    <m/>
    <m/>
    <m/>
    <m/>
    <m/>
    <n v="0"/>
    <e v="#DIV/0!"/>
    <m/>
    <n v="0"/>
    <n v="0"/>
    <n v="0"/>
    <n v="0"/>
    <n v="0"/>
    <n v="0"/>
    <n v="0"/>
    <n v="0"/>
    <n v="0"/>
    <n v="0"/>
    <n v="0"/>
    <n v="0"/>
    <n v="0"/>
    <m/>
    <m/>
    <n v="0"/>
    <n v="0"/>
    <s v="Correct"/>
    <x v="1"/>
    <n v="35"/>
    <x v="0"/>
    <x v="73"/>
    <x v="4"/>
    <x v="2"/>
    <s v="Chinese"/>
    <x v="0"/>
    <x v="7"/>
    <x v="0"/>
    <x v="2"/>
    <x v="3"/>
    <s v="Yes"/>
  </r>
  <r>
    <n v="579"/>
    <m/>
    <m/>
    <m/>
    <m/>
    <m/>
    <m/>
    <s v="Child health &amp; wellness"/>
    <s v="Women’s health &amp; wellness"/>
    <m/>
    <s v="Mental health depression/suicide"/>
    <m/>
    <m/>
    <m/>
    <m/>
    <n v="3"/>
    <n v="1"/>
    <m/>
    <n v="0"/>
    <n v="0"/>
    <n v="0"/>
    <n v="0"/>
    <n v="0"/>
    <n v="0"/>
    <n v="1"/>
    <n v="1"/>
    <n v="0"/>
    <n v="1"/>
    <n v="0"/>
    <n v="0"/>
    <n v="0"/>
    <m/>
    <m/>
    <n v="3"/>
    <n v="3"/>
    <s v="Correct"/>
    <x v="0"/>
    <n v="55"/>
    <x v="0"/>
    <x v="147"/>
    <x v="1"/>
    <x v="1"/>
    <s v="English"/>
    <x v="5"/>
    <x v="4"/>
    <x v="4"/>
    <x v="2"/>
    <x v="3"/>
    <s v="Yes"/>
  </r>
  <r>
    <n v="580"/>
    <m/>
    <m/>
    <m/>
    <m/>
    <m/>
    <m/>
    <m/>
    <m/>
    <m/>
    <s v="Mental health depression/suicide"/>
    <m/>
    <m/>
    <s v="Obesity/weight loss issues"/>
    <m/>
    <n v="2"/>
    <n v="1.5"/>
    <m/>
    <n v="0"/>
    <n v="0"/>
    <n v="0"/>
    <n v="0"/>
    <n v="0"/>
    <n v="0"/>
    <n v="0"/>
    <n v="0"/>
    <n v="0"/>
    <n v="1"/>
    <n v="0"/>
    <n v="0"/>
    <n v="1"/>
    <m/>
    <m/>
    <n v="2"/>
    <n v="2"/>
    <s v="Correct"/>
    <x v="1"/>
    <n v="67"/>
    <x v="2"/>
    <x v="148"/>
    <x v="3"/>
    <x v="1"/>
    <s v="English"/>
    <x v="4"/>
    <x v="7"/>
    <x v="2"/>
    <x v="2"/>
    <x v="0"/>
    <s v="Yes"/>
  </r>
  <r>
    <n v="581"/>
    <m/>
    <m/>
    <s v="Heart disease &amp; stroke"/>
    <m/>
    <m/>
    <m/>
    <m/>
    <m/>
    <m/>
    <m/>
    <m/>
    <m/>
    <m/>
    <m/>
    <n v="1"/>
    <n v="3"/>
    <m/>
    <n v="0"/>
    <n v="0"/>
    <n v="1"/>
    <n v="0"/>
    <n v="0"/>
    <n v="0"/>
    <n v="0"/>
    <n v="0"/>
    <n v="0"/>
    <n v="0"/>
    <n v="0"/>
    <n v="0"/>
    <n v="0"/>
    <m/>
    <m/>
    <n v="1"/>
    <n v="1"/>
    <s v="Correct"/>
    <x v="1"/>
    <n v="60"/>
    <x v="2"/>
    <x v="146"/>
    <x v="5"/>
    <x v="1"/>
    <s v="Hindi"/>
    <x v="6"/>
    <x v="8"/>
    <x v="0"/>
    <x v="2"/>
    <x v="3"/>
    <s v="Yes"/>
  </r>
  <r>
    <n v="582"/>
    <m/>
    <m/>
    <s v="Heart disease &amp; stroke"/>
    <m/>
    <m/>
    <m/>
    <m/>
    <m/>
    <s v="Diabetes"/>
    <m/>
    <m/>
    <m/>
    <s v="Obesity/weight loss issues"/>
    <m/>
    <n v="3"/>
    <n v="1"/>
    <m/>
    <n v="0"/>
    <n v="0"/>
    <n v="1"/>
    <n v="0"/>
    <n v="0"/>
    <n v="0"/>
    <n v="0"/>
    <n v="0"/>
    <n v="1"/>
    <n v="0"/>
    <n v="0"/>
    <n v="0"/>
    <n v="1"/>
    <m/>
    <m/>
    <n v="3"/>
    <n v="3"/>
    <s v="Correct"/>
    <x v="2"/>
    <m/>
    <x v="3"/>
    <x v="11"/>
    <x v="2"/>
    <x v="0"/>
    <m/>
    <x v="3"/>
    <x v="2"/>
    <x v="3"/>
    <x v="0"/>
    <x v="3"/>
    <m/>
  </r>
  <r>
    <n v="583"/>
    <m/>
    <s v="Cancer"/>
    <m/>
    <m/>
    <m/>
    <m/>
    <m/>
    <m/>
    <m/>
    <m/>
    <m/>
    <m/>
    <m/>
    <m/>
    <n v="1"/>
    <n v="3"/>
    <m/>
    <n v="0"/>
    <n v="1"/>
    <n v="0"/>
    <n v="0"/>
    <n v="0"/>
    <n v="0"/>
    <n v="0"/>
    <n v="0"/>
    <n v="0"/>
    <n v="0"/>
    <n v="0"/>
    <n v="0"/>
    <n v="0"/>
    <m/>
    <m/>
    <n v="1"/>
    <n v="1"/>
    <s v="Correct"/>
    <x v="0"/>
    <n v="52"/>
    <x v="0"/>
    <x v="116"/>
    <x v="1"/>
    <x v="1"/>
    <s v="English"/>
    <x v="6"/>
    <x v="1"/>
    <x v="0"/>
    <x v="2"/>
    <x v="3"/>
    <s v="Yes"/>
  </r>
  <r>
    <n v="584"/>
    <m/>
    <m/>
    <m/>
    <m/>
    <m/>
    <m/>
    <m/>
    <m/>
    <m/>
    <m/>
    <m/>
    <m/>
    <m/>
    <m/>
    <n v="0"/>
    <e v="#DIV/0!"/>
    <m/>
    <n v="0"/>
    <n v="0"/>
    <n v="0"/>
    <n v="0"/>
    <n v="0"/>
    <n v="0"/>
    <n v="0"/>
    <n v="0"/>
    <n v="0"/>
    <n v="0"/>
    <n v="0"/>
    <n v="0"/>
    <n v="0"/>
    <m/>
    <m/>
    <n v="0"/>
    <n v="0"/>
    <s v="Correct"/>
    <x v="1"/>
    <n v="48"/>
    <x v="2"/>
    <x v="143"/>
    <x v="0"/>
    <x v="1"/>
    <s v="English"/>
    <x v="0"/>
    <x v="1"/>
    <x v="1"/>
    <x v="2"/>
    <x v="3"/>
    <s v="Yes"/>
  </r>
  <r>
    <n v="585"/>
    <m/>
    <m/>
    <s v="Heart disease &amp; stroke"/>
    <m/>
    <m/>
    <m/>
    <m/>
    <m/>
    <m/>
    <m/>
    <m/>
    <m/>
    <m/>
    <m/>
    <n v="1"/>
    <n v="3"/>
    <m/>
    <n v="0"/>
    <n v="0"/>
    <n v="1"/>
    <n v="0"/>
    <n v="0"/>
    <n v="0"/>
    <n v="0"/>
    <n v="0"/>
    <n v="0"/>
    <n v="0"/>
    <n v="0"/>
    <n v="0"/>
    <n v="0"/>
    <m/>
    <m/>
    <n v="1"/>
    <n v="1"/>
    <s v="Correct"/>
    <x v="0"/>
    <n v="79"/>
    <x v="2"/>
    <x v="102"/>
    <x v="1"/>
    <x v="1"/>
    <s v="English"/>
    <x v="6"/>
    <x v="1"/>
    <x v="2"/>
    <x v="2"/>
    <x v="6"/>
    <s v="Yes"/>
  </r>
  <r>
    <n v="586"/>
    <m/>
    <m/>
    <m/>
    <m/>
    <m/>
    <m/>
    <m/>
    <m/>
    <m/>
    <m/>
    <m/>
    <m/>
    <s v="Obesity/weight loss issues"/>
    <m/>
    <n v="1"/>
    <n v="3"/>
    <m/>
    <n v="0"/>
    <n v="0"/>
    <n v="0"/>
    <n v="0"/>
    <n v="0"/>
    <n v="0"/>
    <n v="0"/>
    <n v="0"/>
    <n v="0"/>
    <n v="0"/>
    <n v="0"/>
    <n v="0"/>
    <n v="1"/>
    <m/>
    <m/>
    <n v="1"/>
    <n v="1"/>
    <s v="Correct"/>
    <x v="1"/>
    <n v="23"/>
    <x v="2"/>
    <x v="96"/>
    <x v="2"/>
    <x v="2"/>
    <s v="English"/>
    <x v="0"/>
    <x v="0"/>
    <x v="0"/>
    <x v="2"/>
    <x v="3"/>
    <s v="Yes"/>
  </r>
  <r>
    <n v="587"/>
    <m/>
    <m/>
    <m/>
    <m/>
    <m/>
    <m/>
    <m/>
    <m/>
    <m/>
    <m/>
    <m/>
    <m/>
    <s v="Obesity/weight loss issues"/>
    <m/>
    <n v="1"/>
    <n v="3"/>
    <m/>
    <n v="0"/>
    <n v="0"/>
    <n v="0"/>
    <n v="0"/>
    <n v="0"/>
    <n v="0"/>
    <n v="0"/>
    <n v="0"/>
    <n v="0"/>
    <n v="0"/>
    <n v="0"/>
    <n v="0"/>
    <n v="1"/>
    <m/>
    <m/>
    <n v="1"/>
    <n v="1"/>
    <s v="Correct"/>
    <x v="1"/>
    <n v="54"/>
    <x v="2"/>
    <x v="149"/>
    <x v="1"/>
    <x v="1"/>
    <s v="English"/>
    <x v="0"/>
    <x v="1"/>
    <x v="0"/>
    <x v="2"/>
    <x v="3"/>
    <s v="Yes"/>
  </r>
  <r>
    <n v="588"/>
    <m/>
    <m/>
    <m/>
    <s v="Safety"/>
    <s v="HIV/AIDS &amp; Sexually Transmitted Diseases (STDs)"/>
    <m/>
    <m/>
    <m/>
    <m/>
    <m/>
    <s v="Drugs &amp; alcohol abuse"/>
    <m/>
    <m/>
    <m/>
    <n v="3"/>
    <n v="1"/>
    <m/>
    <n v="0"/>
    <n v="0"/>
    <n v="0"/>
    <n v="1"/>
    <n v="1"/>
    <n v="0"/>
    <n v="0"/>
    <n v="0"/>
    <n v="0"/>
    <n v="0"/>
    <n v="1"/>
    <n v="0"/>
    <n v="0"/>
    <m/>
    <m/>
    <n v="3"/>
    <n v="3"/>
    <s v="Correct"/>
    <x v="1"/>
    <n v="56"/>
    <x v="2"/>
    <x v="49"/>
    <x v="1"/>
    <x v="0"/>
    <s v="English"/>
    <x v="2"/>
    <x v="2"/>
    <x v="6"/>
    <x v="1"/>
    <x v="3"/>
    <s v="Yes"/>
  </r>
  <r>
    <n v="589"/>
    <m/>
    <m/>
    <m/>
    <m/>
    <m/>
    <m/>
    <m/>
    <m/>
    <m/>
    <m/>
    <m/>
    <m/>
    <m/>
    <m/>
    <n v="0"/>
    <e v="#DIV/0!"/>
    <m/>
    <n v="0"/>
    <n v="0"/>
    <n v="0"/>
    <n v="0"/>
    <n v="0"/>
    <n v="0"/>
    <n v="0"/>
    <n v="0"/>
    <n v="0"/>
    <n v="0"/>
    <n v="0"/>
    <n v="0"/>
    <n v="0"/>
    <m/>
    <m/>
    <n v="0"/>
    <n v="0"/>
    <s v="Correct"/>
    <x v="1"/>
    <n v="54"/>
    <x v="2"/>
    <x v="144"/>
    <x v="1"/>
    <x v="0"/>
    <s v="English"/>
    <x v="5"/>
    <x v="0"/>
    <x v="6"/>
    <x v="2"/>
    <x v="0"/>
    <s v="Yes"/>
  </r>
  <r>
    <n v="590"/>
    <m/>
    <m/>
    <s v="Heart disease &amp; stroke"/>
    <m/>
    <m/>
    <m/>
    <m/>
    <m/>
    <s v="Diabetes"/>
    <m/>
    <m/>
    <m/>
    <s v="Obesity/weight loss issues"/>
    <m/>
    <n v="3"/>
    <n v="1"/>
    <m/>
    <n v="0"/>
    <n v="0"/>
    <n v="1"/>
    <n v="0"/>
    <n v="0"/>
    <n v="0"/>
    <n v="0"/>
    <n v="0"/>
    <n v="1"/>
    <n v="0"/>
    <n v="0"/>
    <n v="0"/>
    <n v="1"/>
    <m/>
    <m/>
    <n v="3"/>
    <n v="3"/>
    <s v="Correct"/>
    <x v="1"/>
    <n v="67"/>
    <x v="0"/>
    <x v="4"/>
    <x v="1"/>
    <x v="1"/>
    <s v="English"/>
    <x v="1"/>
    <x v="4"/>
    <x v="2"/>
    <x v="2"/>
    <x v="3"/>
    <s v="Yes"/>
  </r>
  <r>
    <n v="591"/>
    <m/>
    <m/>
    <m/>
    <m/>
    <m/>
    <s v="Vaccine preventable diseases"/>
    <m/>
    <m/>
    <m/>
    <m/>
    <m/>
    <m/>
    <m/>
    <m/>
    <n v="1"/>
    <n v="3"/>
    <m/>
    <n v="0"/>
    <n v="0"/>
    <n v="0"/>
    <n v="0"/>
    <n v="0"/>
    <n v="1"/>
    <n v="0"/>
    <n v="0"/>
    <n v="0"/>
    <n v="0"/>
    <n v="0"/>
    <n v="0"/>
    <n v="0"/>
    <m/>
    <m/>
    <n v="1"/>
    <n v="1"/>
    <s v="Correct"/>
    <x v="1"/>
    <n v="50"/>
    <x v="0"/>
    <x v="64"/>
    <x v="1"/>
    <x v="1"/>
    <s v="English"/>
    <x v="0"/>
    <x v="7"/>
    <x v="6"/>
    <x v="2"/>
    <x v="3"/>
    <s v="Yes"/>
  </r>
  <r>
    <n v="592"/>
    <m/>
    <s v="Cancer"/>
    <s v="Heart disease &amp; stroke"/>
    <m/>
    <m/>
    <m/>
    <m/>
    <m/>
    <m/>
    <m/>
    <m/>
    <m/>
    <s v="Obesity/weight loss issues"/>
    <m/>
    <n v="3"/>
    <n v="1"/>
    <m/>
    <n v="0"/>
    <n v="1"/>
    <n v="1"/>
    <n v="0"/>
    <n v="0"/>
    <n v="0"/>
    <n v="0"/>
    <n v="0"/>
    <n v="0"/>
    <n v="0"/>
    <n v="0"/>
    <n v="0"/>
    <n v="1"/>
    <m/>
    <m/>
    <n v="3"/>
    <n v="3"/>
    <s v="Correct"/>
    <x v="1"/>
    <n v="55"/>
    <x v="2"/>
    <x v="47"/>
    <x v="1"/>
    <x v="1"/>
    <s v="English"/>
    <x v="2"/>
    <x v="0"/>
    <x v="6"/>
    <x v="1"/>
    <x v="3"/>
    <m/>
  </r>
  <r>
    <n v="593"/>
    <m/>
    <m/>
    <s v="Heart disease &amp; stroke"/>
    <m/>
    <m/>
    <m/>
    <m/>
    <m/>
    <m/>
    <m/>
    <m/>
    <m/>
    <m/>
    <m/>
    <n v="1"/>
    <n v="3"/>
    <m/>
    <n v="0"/>
    <n v="0"/>
    <n v="1"/>
    <n v="0"/>
    <n v="0"/>
    <n v="0"/>
    <n v="0"/>
    <n v="0"/>
    <n v="0"/>
    <n v="0"/>
    <n v="0"/>
    <n v="0"/>
    <n v="0"/>
    <m/>
    <m/>
    <n v="1"/>
    <n v="1"/>
    <s v="Correct"/>
    <x v="1"/>
    <n v="55"/>
    <x v="2"/>
    <x v="150"/>
    <x v="0"/>
    <x v="1"/>
    <s v="English"/>
    <x v="6"/>
    <x v="1"/>
    <x v="2"/>
    <x v="2"/>
    <x v="0"/>
    <s v="Yes"/>
  </r>
  <r>
    <n v="594"/>
    <m/>
    <m/>
    <m/>
    <m/>
    <m/>
    <m/>
    <s v="Child health &amp; wellness"/>
    <m/>
    <m/>
    <m/>
    <m/>
    <m/>
    <m/>
    <m/>
    <n v="1"/>
    <n v="3"/>
    <m/>
    <n v="0"/>
    <n v="0"/>
    <n v="0"/>
    <n v="0"/>
    <n v="0"/>
    <n v="0"/>
    <n v="1"/>
    <n v="0"/>
    <n v="0"/>
    <n v="0"/>
    <n v="0"/>
    <n v="0"/>
    <n v="0"/>
    <m/>
    <m/>
    <n v="1"/>
    <n v="1"/>
    <s v="Correct"/>
    <x v="1"/>
    <n v="64"/>
    <x v="1"/>
    <x v="151"/>
    <x v="1"/>
    <x v="1"/>
    <s v="English"/>
    <x v="1"/>
    <x v="5"/>
    <x v="0"/>
    <x v="1"/>
    <x v="3"/>
    <s v="Yes"/>
  </r>
  <r>
    <n v="595"/>
    <m/>
    <m/>
    <s v="Heart disease &amp; stroke"/>
    <m/>
    <m/>
    <m/>
    <m/>
    <m/>
    <m/>
    <m/>
    <m/>
    <m/>
    <m/>
    <m/>
    <n v="1"/>
    <n v="3"/>
    <m/>
    <n v="0"/>
    <n v="0"/>
    <n v="1"/>
    <n v="0"/>
    <n v="0"/>
    <n v="0"/>
    <n v="0"/>
    <n v="0"/>
    <n v="0"/>
    <n v="0"/>
    <n v="0"/>
    <n v="0"/>
    <n v="0"/>
    <m/>
    <m/>
    <n v="1"/>
    <n v="1"/>
    <s v="Correct"/>
    <x v="1"/>
    <n v="72"/>
    <x v="0"/>
    <x v="22"/>
    <x v="0"/>
    <x v="1"/>
    <s v="English"/>
    <x v="2"/>
    <x v="0"/>
    <x v="0"/>
    <x v="2"/>
    <x v="5"/>
    <m/>
  </r>
  <r>
    <n v="596"/>
    <m/>
    <m/>
    <m/>
    <m/>
    <m/>
    <m/>
    <m/>
    <m/>
    <m/>
    <m/>
    <m/>
    <m/>
    <m/>
    <m/>
    <n v="0"/>
    <e v="#DIV/0!"/>
    <m/>
    <n v="0"/>
    <n v="0"/>
    <n v="0"/>
    <n v="0"/>
    <n v="0"/>
    <n v="0"/>
    <n v="0"/>
    <n v="0"/>
    <n v="0"/>
    <n v="0"/>
    <n v="0"/>
    <n v="0"/>
    <n v="0"/>
    <m/>
    <m/>
    <n v="0"/>
    <n v="0"/>
    <s v="Correct"/>
    <x v="0"/>
    <n v="55"/>
    <x v="2"/>
    <x v="58"/>
    <x v="1"/>
    <x v="1"/>
    <s v="English"/>
    <x v="6"/>
    <x v="7"/>
    <x v="2"/>
    <x v="2"/>
    <x v="0"/>
    <s v="Yes"/>
  </r>
  <r>
    <n v="597"/>
    <m/>
    <m/>
    <m/>
    <s v="Safety"/>
    <m/>
    <m/>
    <m/>
    <s v="Women’s health &amp; wellness"/>
    <m/>
    <m/>
    <s v="Drugs &amp; alcohol abuse"/>
    <m/>
    <m/>
    <m/>
    <n v="3"/>
    <n v="1"/>
    <m/>
    <n v="0"/>
    <n v="0"/>
    <n v="0"/>
    <n v="1"/>
    <n v="0"/>
    <n v="0"/>
    <n v="0"/>
    <n v="1"/>
    <n v="0"/>
    <n v="0"/>
    <n v="1"/>
    <n v="0"/>
    <n v="0"/>
    <m/>
    <m/>
    <n v="3"/>
    <n v="3"/>
    <s v="Correct"/>
    <x v="0"/>
    <n v="59"/>
    <x v="1"/>
    <x v="115"/>
    <x v="1"/>
    <x v="1"/>
    <s v="English"/>
    <x v="0"/>
    <x v="4"/>
    <x v="0"/>
    <x v="2"/>
    <x v="3"/>
    <s v="No"/>
  </r>
  <r>
    <n v="598"/>
    <m/>
    <m/>
    <m/>
    <m/>
    <m/>
    <m/>
    <m/>
    <m/>
    <m/>
    <m/>
    <s v="Drugs &amp; alcohol abuse"/>
    <m/>
    <m/>
    <m/>
    <n v="1"/>
    <n v="3"/>
    <m/>
    <n v="0"/>
    <n v="0"/>
    <n v="0"/>
    <n v="0"/>
    <n v="0"/>
    <n v="0"/>
    <n v="0"/>
    <n v="0"/>
    <n v="0"/>
    <n v="0"/>
    <n v="1"/>
    <n v="0"/>
    <n v="0"/>
    <m/>
    <m/>
    <n v="1"/>
    <n v="1"/>
    <s v="Correct"/>
    <x v="0"/>
    <n v="19"/>
    <x v="2"/>
    <x v="101"/>
    <x v="1"/>
    <x v="1"/>
    <s v="English"/>
    <x v="1"/>
    <x v="4"/>
    <x v="6"/>
    <x v="2"/>
    <x v="4"/>
    <s v="Yes"/>
  </r>
  <r>
    <n v="599"/>
    <m/>
    <m/>
    <m/>
    <m/>
    <s v="HIV/AIDS &amp; Sexually Transmitted Diseases (STDs)"/>
    <m/>
    <m/>
    <m/>
    <m/>
    <m/>
    <m/>
    <m/>
    <m/>
    <m/>
    <n v="1"/>
    <n v="3"/>
    <m/>
    <n v="0"/>
    <n v="0"/>
    <n v="0"/>
    <n v="0"/>
    <n v="1"/>
    <n v="0"/>
    <n v="0"/>
    <n v="0"/>
    <n v="0"/>
    <n v="0"/>
    <n v="0"/>
    <n v="0"/>
    <n v="0"/>
    <m/>
    <m/>
    <n v="1"/>
    <n v="1"/>
    <s v="Correct"/>
    <x v="1"/>
    <n v="30"/>
    <x v="1"/>
    <x v="152"/>
    <x v="1"/>
    <x v="0"/>
    <s v="Other"/>
    <x v="2"/>
    <x v="7"/>
    <x v="0"/>
    <x v="3"/>
    <x v="3"/>
    <s v="Yes"/>
  </r>
  <r>
    <n v="600"/>
    <m/>
    <s v="Cancer"/>
    <s v="Heart disease &amp; stroke"/>
    <m/>
    <m/>
    <m/>
    <m/>
    <m/>
    <m/>
    <m/>
    <m/>
    <m/>
    <m/>
    <m/>
    <n v="2"/>
    <n v="1.5"/>
    <m/>
    <n v="0"/>
    <n v="1"/>
    <n v="1"/>
    <n v="0"/>
    <n v="0"/>
    <n v="0"/>
    <n v="0"/>
    <n v="0"/>
    <n v="0"/>
    <n v="0"/>
    <n v="0"/>
    <n v="0"/>
    <n v="0"/>
    <m/>
    <m/>
    <n v="2"/>
    <n v="2"/>
    <s v="Correct"/>
    <x v="0"/>
    <n v="47"/>
    <x v="0"/>
    <x v="17"/>
    <x v="1"/>
    <x v="1"/>
    <s v="English"/>
    <x v="5"/>
    <x v="4"/>
    <x v="0"/>
    <x v="2"/>
    <x v="3"/>
    <s v="Yes"/>
  </r>
  <r>
    <n v="601"/>
    <m/>
    <m/>
    <m/>
    <s v="Safety"/>
    <m/>
    <m/>
    <s v="Child health &amp; wellness"/>
    <m/>
    <m/>
    <m/>
    <m/>
    <m/>
    <m/>
    <m/>
    <n v="2"/>
    <n v="1.5"/>
    <m/>
    <n v="0"/>
    <n v="0"/>
    <n v="0"/>
    <n v="1"/>
    <n v="0"/>
    <n v="0"/>
    <n v="1"/>
    <n v="0"/>
    <n v="0"/>
    <n v="0"/>
    <n v="0"/>
    <n v="0"/>
    <n v="0"/>
    <m/>
    <m/>
    <n v="2"/>
    <n v="2"/>
    <s v="Correct"/>
    <x v="1"/>
    <n v="40"/>
    <x v="2"/>
    <x v="63"/>
    <x v="2"/>
    <x v="1"/>
    <s v="English, Spanish, Italian"/>
    <x v="6"/>
    <x v="7"/>
    <x v="6"/>
    <x v="2"/>
    <x v="3"/>
    <s v="Yes"/>
  </r>
  <r>
    <n v="602"/>
    <m/>
    <s v="Cancer"/>
    <s v="Heart disease &amp; stroke"/>
    <m/>
    <m/>
    <m/>
    <m/>
    <s v="Women’s health &amp; wellness"/>
    <m/>
    <m/>
    <m/>
    <m/>
    <m/>
    <m/>
    <n v="3"/>
    <n v="1"/>
    <m/>
    <n v="0"/>
    <n v="1"/>
    <n v="1"/>
    <n v="0"/>
    <n v="0"/>
    <n v="0"/>
    <n v="0"/>
    <n v="1"/>
    <n v="0"/>
    <n v="0"/>
    <n v="0"/>
    <n v="0"/>
    <n v="0"/>
    <m/>
    <m/>
    <n v="3"/>
    <n v="3"/>
    <s v="Correct"/>
    <x v="0"/>
    <n v="52"/>
    <x v="1"/>
    <x v="115"/>
    <x v="1"/>
    <x v="1"/>
    <s v="English"/>
    <x v="1"/>
    <x v="4"/>
    <x v="0"/>
    <x v="2"/>
    <x v="3"/>
    <s v="No"/>
  </r>
  <r>
    <n v="603"/>
    <m/>
    <m/>
    <m/>
    <m/>
    <m/>
    <m/>
    <m/>
    <m/>
    <m/>
    <m/>
    <m/>
    <m/>
    <m/>
    <m/>
    <n v="0"/>
    <e v="#DIV/0!"/>
    <m/>
    <n v="0"/>
    <n v="0"/>
    <n v="0"/>
    <n v="0"/>
    <n v="0"/>
    <n v="0"/>
    <n v="0"/>
    <n v="0"/>
    <n v="0"/>
    <n v="0"/>
    <n v="0"/>
    <n v="0"/>
    <n v="0"/>
    <m/>
    <m/>
    <n v="0"/>
    <n v="0"/>
    <s v="Correct"/>
    <x v="0"/>
    <n v="65"/>
    <x v="0"/>
    <x v="23"/>
    <x v="0"/>
    <x v="1"/>
    <s v="English"/>
    <x v="2"/>
    <x v="3"/>
    <x v="0"/>
    <x v="2"/>
    <x v="3"/>
    <s v="No"/>
  </r>
  <r>
    <n v="604"/>
    <m/>
    <s v="Cancer"/>
    <m/>
    <m/>
    <m/>
    <m/>
    <s v="Child health &amp; wellness"/>
    <m/>
    <m/>
    <s v="Mental health depression/suicide"/>
    <m/>
    <s v="Environmental hazards"/>
    <m/>
    <m/>
    <n v="4"/>
    <n v="0.75"/>
    <m/>
    <n v="0"/>
    <n v="0.75"/>
    <n v="0"/>
    <n v="0"/>
    <n v="0"/>
    <n v="0"/>
    <n v="0.75"/>
    <n v="0"/>
    <n v="0"/>
    <n v="0.75"/>
    <n v="0"/>
    <n v="0.75"/>
    <n v="0"/>
    <m/>
    <m/>
    <n v="3"/>
    <n v="4"/>
    <s v="Correct"/>
    <x v="0"/>
    <n v="45"/>
    <x v="1"/>
    <x v="153"/>
    <x v="12"/>
    <x v="2"/>
    <s v="English"/>
    <x v="5"/>
    <x v="0"/>
    <x v="0"/>
    <x v="2"/>
    <x v="3"/>
    <s v="Yes"/>
  </r>
  <r>
    <n v="605"/>
    <m/>
    <m/>
    <m/>
    <m/>
    <m/>
    <m/>
    <m/>
    <m/>
    <m/>
    <m/>
    <s v="Drugs &amp; alcohol abuse"/>
    <m/>
    <m/>
    <m/>
    <n v="1"/>
    <n v="3"/>
    <m/>
    <n v="0"/>
    <n v="0"/>
    <n v="0"/>
    <n v="0"/>
    <n v="0"/>
    <n v="0"/>
    <n v="0"/>
    <n v="0"/>
    <n v="0"/>
    <n v="0"/>
    <n v="1"/>
    <n v="0"/>
    <n v="0"/>
    <m/>
    <m/>
    <n v="1"/>
    <n v="1"/>
    <s v="Correct"/>
    <x v="1"/>
    <n v="38"/>
    <x v="2"/>
    <x v="58"/>
    <x v="1"/>
    <x v="1"/>
    <s v="English"/>
    <x v="0"/>
    <x v="7"/>
    <x v="0"/>
    <x v="2"/>
    <x v="0"/>
    <s v="Yes"/>
  </r>
  <r>
    <n v="606"/>
    <s v="Asthma/lung disease"/>
    <m/>
    <m/>
    <m/>
    <m/>
    <m/>
    <m/>
    <m/>
    <m/>
    <m/>
    <m/>
    <m/>
    <m/>
    <m/>
    <n v="1"/>
    <n v="3"/>
    <m/>
    <n v="1"/>
    <n v="0"/>
    <n v="0"/>
    <n v="0"/>
    <n v="0"/>
    <n v="0"/>
    <n v="0"/>
    <n v="0"/>
    <n v="0"/>
    <n v="0"/>
    <n v="0"/>
    <n v="0"/>
    <n v="0"/>
    <m/>
    <m/>
    <n v="1"/>
    <n v="1"/>
    <s v="Correct"/>
    <x v="1"/>
    <n v="53"/>
    <x v="1"/>
    <x v="153"/>
    <x v="5"/>
    <x v="1"/>
    <s v="Korean"/>
    <x v="4"/>
    <x v="0"/>
    <x v="6"/>
    <x v="2"/>
    <x v="3"/>
    <s v="Yes"/>
  </r>
  <r>
    <n v="607"/>
    <m/>
    <s v="Cancer"/>
    <s v="Heart disease &amp; stroke"/>
    <m/>
    <m/>
    <m/>
    <m/>
    <m/>
    <m/>
    <m/>
    <m/>
    <m/>
    <s v="Obesity/weight loss issues"/>
    <m/>
    <n v="3"/>
    <n v="1"/>
    <m/>
    <n v="0"/>
    <n v="1"/>
    <n v="1"/>
    <n v="0"/>
    <n v="0"/>
    <n v="0"/>
    <n v="0"/>
    <n v="0"/>
    <n v="0"/>
    <n v="0"/>
    <n v="0"/>
    <n v="0"/>
    <n v="1"/>
    <m/>
    <m/>
    <n v="3"/>
    <n v="3"/>
    <s v="Correct"/>
    <x v="1"/>
    <n v="31"/>
    <x v="0"/>
    <x v="4"/>
    <x v="1"/>
    <x v="1"/>
    <s v="English"/>
    <x v="6"/>
    <x v="7"/>
    <x v="0"/>
    <x v="2"/>
    <x v="3"/>
    <s v="Yes"/>
  </r>
  <r>
    <n v="608"/>
    <m/>
    <m/>
    <m/>
    <m/>
    <m/>
    <m/>
    <m/>
    <m/>
    <m/>
    <m/>
    <s v="Drugs &amp; alcohol abuse"/>
    <m/>
    <m/>
    <m/>
    <n v="1"/>
    <n v="3"/>
    <m/>
    <n v="0"/>
    <n v="0"/>
    <n v="0"/>
    <n v="0"/>
    <n v="0"/>
    <n v="0"/>
    <n v="0"/>
    <n v="0"/>
    <n v="0"/>
    <n v="0"/>
    <n v="1"/>
    <n v="0"/>
    <n v="0"/>
    <m/>
    <m/>
    <n v="1"/>
    <n v="1"/>
    <s v="Correct"/>
    <x v="1"/>
    <n v="54"/>
    <x v="2"/>
    <x v="63"/>
    <x v="1"/>
    <x v="1"/>
    <s v="English"/>
    <x v="1"/>
    <x v="1"/>
    <x v="1"/>
    <x v="2"/>
    <x v="4"/>
    <m/>
  </r>
  <r>
    <n v="609"/>
    <m/>
    <m/>
    <m/>
    <m/>
    <m/>
    <m/>
    <s v="Child health &amp; wellness"/>
    <m/>
    <m/>
    <m/>
    <m/>
    <m/>
    <m/>
    <m/>
    <n v="1"/>
    <n v="3"/>
    <m/>
    <n v="0"/>
    <n v="0"/>
    <n v="0"/>
    <n v="0"/>
    <n v="0"/>
    <n v="0"/>
    <n v="1"/>
    <n v="0"/>
    <n v="0"/>
    <n v="0"/>
    <n v="0"/>
    <n v="0"/>
    <n v="0"/>
    <m/>
    <m/>
    <n v="1"/>
    <n v="1"/>
    <s v="Correct"/>
    <x v="1"/>
    <n v="53"/>
    <x v="0"/>
    <x v="154"/>
    <x v="1"/>
    <x v="1"/>
    <s v="English"/>
    <x v="5"/>
    <x v="1"/>
    <x v="6"/>
    <x v="2"/>
    <x v="3"/>
    <s v="Yes"/>
  </r>
  <r>
    <n v="610"/>
    <m/>
    <m/>
    <m/>
    <m/>
    <m/>
    <m/>
    <m/>
    <s v="Women’s health &amp; wellness"/>
    <m/>
    <m/>
    <s v="Drugs &amp; alcohol abuse"/>
    <m/>
    <s v="Obesity/weight loss issues"/>
    <m/>
    <n v="3"/>
    <n v="1"/>
    <m/>
    <n v="0"/>
    <n v="0"/>
    <n v="0"/>
    <n v="0"/>
    <n v="0"/>
    <n v="0"/>
    <n v="0"/>
    <n v="1"/>
    <n v="0"/>
    <n v="0"/>
    <n v="1"/>
    <n v="0"/>
    <n v="1"/>
    <m/>
    <m/>
    <n v="3"/>
    <n v="3"/>
    <s v="Correct"/>
    <x v="0"/>
    <n v="43"/>
    <x v="0"/>
    <x v="155"/>
    <x v="1"/>
    <x v="1"/>
    <s v="English"/>
    <x v="0"/>
    <x v="4"/>
    <x v="0"/>
    <x v="2"/>
    <x v="3"/>
    <s v="Yes"/>
  </r>
  <r>
    <n v="611"/>
    <m/>
    <m/>
    <m/>
    <m/>
    <m/>
    <m/>
    <m/>
    <s v="Women’s health &amp; wellness"/>
    <m/>
    <m/>
    <m/>
    <m/>
    <m/>
    <m/>
    <n v="1"/>
    <n v="3"/>
    <m/>
    <n v="0"/>
    <n v="0"/>
    <n v="0"/>
    <n v="0"/>
    <n v="0"/>
    <n v="0"/>
    <n v="0"/>
    <n v="1"/>
    <n v="0"/>
    <n v="0"/>
    <n v="0"/>
    <n v="0"/>
    <n v="0"/>
    <m/>
    <m/>
    <n v="1"/>
    <n v="1"/>
    <s v="Correct"/>
    <x v="0"/>
    <n v="42"/>
    <x v="1"/>
    <x v="30"/>
    <x v="2"/>
    <x v="2"/>
    <s v="Spanish"/>
    <x v="3"/>
    <x v="3"/>
    <x v="3"/>
    <x v="2"/>
    <x v="3"/>
    <s v="Yes"/>
  </r>
  <r>
    <n v="612"/>
    <m/>
    <m/>
    <m/>
    <m/>
    <m/>
    <m/>
    <m/>
    <m/>
    <m/>
    <s v="Mental health depression/suicide"/>
    <s v="Drugs &amp; alcohol abuse"/>
    <m/>
    <m/>
    <m/>
    <n v="2"/>
    <n v="1.5"/>
    <m/>
    <n v="0"/>
    <n v="0"/>
    <n v="0"/>
    <n v="0"/>
    <n v="0"/>
    <n v="0"/>
    <n v="0"/>
    <n v="0"/>
    <n v="0"/>
    <n v="1"/>
    <n v="1"/>
    <n v="0"/>
    <n v="0"/>
    <m/>
    <m/>
    <n v="2"/>
    <n v="2"/>
    <s v="Correct"/>
    <x v="0"/>
    <n v="47"/>
    <x v="2"/>
    <x v="62"/>
    <x v="1"/>
    <x v="1"/>
    <s v="English"/>
    <x v="6"/>
    <x v="0"/>
    <x v="0"/>
    <x v="2"/>
    <x v="0"/>
    <s v="Yes"/>
  </r>
  <r>
    <n v="613"/>
    <m/>
    <m/>
    <s v="Heart disease &amp; stroke"/>
    <m/>
    <m/>
    <m/>
    <m/>
    <m/>
    <m/>
    <m/>
    <m/>
    <m/>
    <m/>
    <m/>
    <n v="1"/>
    <n v="3"/>
    <m/>
    <n v="0"/>
    <n v="0"/>
    <n v="1"/>
    <n v="0"/>
    <n v="0"/>
    <n v="0"/>
    <n v="0"/>
    <n v="0"/>
    <n v="0"/>
    <n v="0"/>
    <n v="0"/>
    <n v="0"/>
    <n v="0"/>
    <m/>
    <m/>
    <n v="1"/>
    <n v="1"/>
    <s v="Correct"/>
    <x v="1"/>
    <n v="59"/>
    <x v="0"/>
    <x v="17"/>
    <x v="2"/>
    <x v="2"/>
    <s v="Spanish"/>
    <x v="0"/>
    <x v="7"/>
    <x v="0"/>
    <x v="2"/>
    <x v="3"/>
    <s v="Yes"/>
  </r>
  <r>
    <n v="614"/>
    <m/>
    <m/>
    <s v="Heart disease &amp; stroke"/>
    <m/>
    <m/>
    <m/>
    <m/>
    <m/>
    <m/>
    <m/>
    <m/>
    <m/>
    <m/>
    <m/>
    <n v="1"/>
    <n v="3"/>
    <m/>
    <n v="0"/>
    <n v="0"/>
    <n v="1"/>
    <n v="0"/>
    <n v="0"/>
    <n v="0"/>
    <n v="0"/>
    <n v="0"/>
    <n v="0"/>
    <n v="0"/>
    <n v="0"/>
    <n v="0"/>
    <n v="0"/>
    <m/>
    <m/>
    <n v="1"/>
    <n v="1"/>
    <s v="Correct"/>
    <x v="0"/>
    <n v="59"/>
    <x v="2"/>
    <x v="28"/>
    <x v="0"/>
    <x v="1"/>
    <s v="English"/>
    <x v="4"/>
    <x v="4"/>
    <x v="0"/>
    <x v="2"/>
    <x v="4"/>
    <s v="No"/>
  </r>
  <r>
    <n v="615"/>
    <m/>
    <m/>
    <m/>
    <m/>
    <m/>
    <m/>
    <m/>
    <m/>
    <m/>
    <m/>
    <m/>
    <m/>
    <m/>
    <m/>
    <n v="0"/>
    <e v="#DIV/0!"/>
    <m/>
    <n v="0"/>
    <n v="0"/>
    <n v="0"/>
    <n v="0"/>
    <n v="0"/>
    <n v="0"/>
    <n v="0"/>
    <n v="0"/>
    <n v="0"/>
    <n v="0"/>
    <n v="0"/>
    <n v="0"/>
    <n v="0"/>
    <m/>
    <m/>
    <n v="0"/>
    <n v="0"/>
    <s v="Correct"/>
    <x v="1"/>
    <n v="20"/>
    <x v="2"/>
    <x v="54"/>
    <x v="1"/>
    <x v="1"/>
    <s v="English"/>
    <x v="6"/>
    <x v="0"/>
    <x v="5"/>
    <x v="2"/>
    <x v="0"/>
    <s v="Yes"/>
  </r>
  <r>
    <n v="616"/>
    <m/>
    <m/>
    <m/>
    <s v="Safety"/>
    <m/>
    <m/>
    <m/>
    <s v="Women’s health &amp; wellness"/>
    <m/>
    <m/>
    <m/>
    <m/>
    <s v="Obesity/weight loss issues"/>
    <m/>
    <n v="3"/>
    <n v="1"/>
    <m/>
    <n v="0"/>
    <n v="0"/>
    <n v="0"/>
    <n v="1"/>
    <n v="0"/>
    <n v="0"/>
    <n v="0"/>
    <n v="1"/>
    <n v="0"/>
    <n v="0"/>
    <n v="0"/>
    <n v="0"/>
    <n v="1"/>
    <m/>
    <m/>
    <n v="3"/>
    <n v="3"/>
    <s v="Correct"/>
    <x v="0"/>
    <n v="48"/>
    <x v="1"/>
    <x v="30"/>
    <x v="1"/>
    <x v="1"/>
    <s v="English"/>
    <x v="6"/>
    <x v="6"/>
    <x v="0"/>
    <x v="2"/>
    <x v="3"/>
    <s v="Yes"/>
  </r>
  <r>
    <n v="617"/>
    <m/>
    <m/>
    <m/>
    <m/>
    <m/>
    <m/>
    <m/>
    <s v="Women’s health &amp; wellness"/>
    <m/>
    <m/>
    <m/>
    <m/>
    <m/>
    <m/>
    <n v="1"/>
    <n v="3"/>
    <m/>
    <n v="0"/>
    <n v="0"/>
    <n v="0"/>
    <n v="0"/>
    <n v="0"/>
    <n v="0"/>
    <n v="0"/>
    <n v="1"/>
    <n v="0"/>
    <n v="0"/>
    <n v="0"/>
    <n v="0"/>
    <n v="0"/>
    <m/>
    <m/>
    <n v="1"/>
    <n v="1"/>
    <s v="Correct"/>
    <x v="0"/>
    <n v="70"/>
    <x v="2"/>
    <x v="57"/>
    <x v="5"/>
    <x v="1"/>
    <s v="English, Chinese"/>
    <x v="4"/>
    <x v="4"/>
    <x v="2"/>
    <x v="2"/>
    <x v="4"/>
    <s v="Yes"/>
  </r>
  <r>
    <n v="618"/>
    <m/>
    <s v="Cancer"/>
    <m/>
    <m/>
    <m/>
    <m/>
    <m/>
    <m/>
    <m/>
    <m/>
    <m/>
    <m/>
    <m/>
    <m/>
    <n v="1"/>
    <n v="3"/>
    <m/>
    <n v="0"/>
    <n v="1"/>
    <n v="0"/>
    <n v="0"/>
    <n v="0"/>
    <n v="0"/>
    <n v="0"/>
    <n v="0"/>
    <n v="0"/>
    <n v="0"/>
    <n v="0"/>
    <n v="0"/>
    <n v="0"/>
    <m/>
    <m/>
    <n v="1"/>
    <n v="1"/>
    <s v="Correct"/>
    <x v="1"/>
    <n v="44"/>
    <x v="2"/>
    <x v="58"/>
    <x v="1"/>
    <x v="1"/>
    <s v="English"/>
    <x v="5"/>
    <x v="7"/>
    <x v="0"/>
    <x v="2"/>
    <x v="0"/>
    <s v="Yes"/>
  </r>
  <r>
    <n v="619"/>
    <m/>
    <s v="Cancer"/>
    <s v="Heart disease &amp; stroke"/>
    <m/>
    <m/>
    <m/>
    <m/>
    <m/>
    <m/>
    <s v="Mental health depression/suicide"/>
    <m/>
    <m/>
    <m/>
    <m/>
    <n v="3"/>
    <n v="1"/>
    <m/>
    <n v="0"/>
    <n v="1"/>
    <n v="1"/>
    <n v="0"/>
    <n v="0"/>
    <n v="0"/>
    <n v="0"/>
    <n v="0"/>
    <n v="0"/>
    <n v="1"/>
    <n v="0"/>
    <n v="0"/>
    <n v="0"/>
    <m/>
    <m/>
    <n v="3"/>
    <n v="3"/>
    <s v="Correct"/>
    <x v="0"/>
    <m/>
    <x v="0"/>
    <x v="132"/>
    <x v="1"/>
    <x v="1"/>
    <s v="English, Portuguese"/>
    <x v="0"/>
    <x v="3"/>
    <x v="0"/>
    <x v="2"/>
    <x v="3"/>
    <s v="Yes"/>
  </r>
  <r>
    <n v="620"/>
    <m/>
    <m/>
    <m/>
    <m/>
    <m/>
    <m/>
    <m/>
    <m/>
    <s v="Diabetes"/>
    <m/>
    <m/>
    <m/>
    <m/>
    <m/>
    <n v="1"/>
    <n v="3"/>
    <m/>
    <n v="0"/>
    <n v="0"/>
    <n v="0"/>
    <n v="0"/>
    <n v="0"/>
    <n v="0"/>
    <n v="0"/>
    <n v="0"/>
    <n v="1"/>
    <n v="0"/>
    <n v="0"/>
    <n v="0"/>
    <n v="0"/>
    <m/>
    <m/>
    <n v="1"/>
    <n v="1"/>
    <s v="Correct"/>
    <x v="0"/>
    <n v="45"/>
    <x v="2"/>
    <x v="96"/>
    <x v="4"/>
    <x v="2"/>
    <s v="English"/>
    <x v="4"/>
    <x v="4"/>
    <x v="6"/>
    <x v="2"/>
    <x v="4"/>
    <s v="Yes"/>
  </r>
  <r>
    <n v="621"/>
    <s v="Asthma/lung disease"/>
    <m/>
    <s v="Heart disease &amp; stroke"/>
    <m/>
    <m/>
    <m/>
    <m/>
    <s v="Women’s health &amp; wellness"/>
    <m/>
    <m/>
    <m/>
    <m/>
    <m/>
    <m/>
    <n v="3"/>
    <n v="1"/>
    <m/>
    <n v="1"/>
    <n v="0"/>
    <n v="1"/>
    <n v="0"/>
    <n v="0"/>
    <n v="0"/>
    <n v="0"/>
    <n v="1"/>
    <n v="0"/>
    <n v="0"/>
    <n v="0"/>
    <n v="0"/>
    <n v="0"/>
    <m/>
    <m/>
    <n v="3"/>
    <n v="3"/>
    <s v="Correct"/>
    <x v="0"/>
    <m/>
    <x v="1"/>
    <x v="33"/>
    <x v="0"/>
    <x v="0"/>
    <m/>
    <x v="3"/>
    <x v="0"/>
    <x v="0"/>
    <x v="2"/>
    <x v="3"/>
    <s v="Yes"/>
  </r>
  <r>
    <n v="622"/>
    <s v="Asthma/lung disease"/>
    <m/>
    <m/>
    <m/>
    <m/>
    <m/>
    <m/>
    <m/>
    <m/>
    <m/>
    <s v="Drugs &amp; alcohol abuse"/>
    <m/>
    <m/>
    <m/>
    <n v="2"/>
    <n v="1.5"/>
    <m/>
    <n v="1"/>
    <n v="0"/>
    <n v="0"/>
    <n v="0"/>
    <n v="0"/>
    <n v="0"/>
    <n v="0"/>
    <n v="0"/>
    <n v="0"/>
    <n v="0"/>
    <n v="1"/>
    <n v="0"/>
    <n v="0"/>
    <m/>
    <m/>
    <n v="2"/>
    <n v="2"/>
    <s v="Correct"/>
    <x v="1"/>
    <n v="36"/>
    <x v="2"/>
    <x v="100"/>
    <x v="2"/>
    <x v="2"/>
    <s v="English, Spanish"/>
    <x v="3"/>
    <x v="9"/>
    <x v="1"/>
    <x v="2"/>
    <x v="4"/>
    <s v="Yes"/>
  </r>
  <r>
    <n v="623"/>
    <s v="Asthma/lung disease"/>
    <m/>
    <m/>
    <m/>
    <m/>
    <m/>
    <m/>
    <m/>
    <m/>
    <s v="Mental health depression/suicide"/>
    <m/>
    <m/>
    <m/>
    <m/>
    <n v="2"/>
    <n v="1.5"/>
    <m/>
    <n v="1"/>
    <n v="0"/>
    <n v="0"/>
    <n v="0"/>
    <n v="0"/>
    <n v="0"/>
    <n v="0"/>
    <n v="0"/>
    <n v="0"/>
    <n v="1"/>
    <n v="0"/>
    <n v="0"/>
    <n v="0"/>
    <m/>
    <m/>
    <n v="2"/>
    <n v="2"/>
    <s v="Correct"/>
    <x v="1"/>
    <n v="62"/>
    <x v="0"/>
    <x v="132"/>
    <x v="1"/>
    <x v="0"/>
    <s v="English"/>
    <x v="3"/>
    <x v="1"/>
    <x v="2"/>
    <x v="2"/>
    <x v="3"/>
    <s v="No"/>
  </r>
  <r>
    <n v="624"/>
    <m/>
    <m/>
    <m/>
    <m/>
    <m/>
    <s v="Vaccine preventable diseases"/>
    <m/>
    <s v="Women’s health &amp; wellness"/>
    <m/>
    <m/>
    <m/>
    <m/>
    <s v="Obesity/weight loss issues"/>
    <m/>
    <n v="3"/>
    <n v="1"/>
    <m/>
    <n v="0"/>
    <n v="0"/>
    <n v="0"/>
    <n v="0"/>
    <n v="0"/>
    <n v="1"/>
    <n v="0"/>
    <n v="1"/>
    <n v="0"/>
    <n v="0"/>
    <n v="0"/>
    <n v="0"/>
    <n v="1"/>
    <m/>
    <m/>
    <n v="3"/>
    <n v="3"/>
    <s v="Correct"/>
    <x v="0"/>
    <n v="60"/>
    <x v="2"/>
    <x v="28"/>
    <x v="2"/>
    <x v="0"/>
    <m/>
    <x v="3"/>
    <x v="2"/>
    <x v="3"/>
    <x v="0"/>
    <x v="3"/>
    <m/>
  </r>
  <r>
    <n v="625"/>
    <m/>
    <m/>
    <s v="Heart disease &amp; stroke"/>
    <m/>
    <m/>
    <m/>
    <m/>
    <m/>
    <s v="Diabetes"/>
    <m/>
    <m/>
    <m/>
    <m/>
    <m/>
    <n v="2"/>
    <n v="1.5"/>
    <m/>
    <n v="0"/>
    <n v="0"/>
    <n v="1"/>
    <n v="0"/>
    <n v="0"/>
    <n v="0"/>
    <n v="0"/>
    <n v="0"/>
    <n v="1"/>
    <n v="0"/>
    <n v="0"/>
    <n v="0"/>
    <n v="0"/>
    <m/>
    <m/>
    <n v="2"/>
    <n v="2"/>
    <s v="Correct"/>
    <x v="1"/>
    <n v="58"/>
    <x v="0"/>
    <x v="112"/>
    <x v="1"/>
    <x v="1"/>
    <s v="English"/>
    <x v="5"/>
    <x v="2"/>
    <x v="0"/>
    <x v="2"/>
    <x v="3"/>
    <s v="Yes"/>
  </r>
  <r>
    <n v="626"/>
    <m/>
    <m/>
    <m/>
    <m/>
    <m/>
    <m/>
    <m/>
    <m/>
    <m/>
    <m/>
    <m/>
    <m/>
    <m/>
    <m/>
    <n v="0"/>
    <e v="#DIV/0!"/>
    <m/>
    <n v="0"/>
    <n v="0"/>
    <n v="0"/>
    <n v="0"/>
    <n v="0"/>
    <n v="0"/>
    <n v="0"/>
    <n v="0"/>
    <n v="0"/>
    <n v="0"/>
    <n v="0"/>
    <n v="0"/>
    <n v="0"/>
    <m/>
    <m/>
    <n v="0"/>
    <n v="0"/>
    <s v="Correct"/>
    <x v="0"/>
    <n v="77"/>
    <x v="0"/>
    <x v="130"/>
    <x v="1"/>
    <x v="1"/>
    <s v="English"/>
    <x v="3"/>
    <x v="4"/>
    <x v="0"/>
    <x v="2"/>
    <x v="3"/>
    <s v="No"/>
  </r>
  <r>
    <n v="627"/>
    <m/>
    <m/>
    <m/>
    <m/>
    <m/>
    <m/>
    <m/>
    <m/>
    <s v="Diabetes"/>
    <m/>
    <m/>
    <m/>
    <m/>
    <m/>
    <n v="1"/>
    <n v="3"/>
    <m/>
    <n v="0"/>
    <n v="0"/>
    <n v="0"/>
    <n v="0"/>
    <n v="0"/>
    <n v="0"/>
    <n v="0"/>
    <n v="0"/>
    <n v="1"/>
    <n v="0"/>
    <n v="0"/>
    <n v="0"/>
    <n v="0"/>
    <m/>
    <m/>
    <n v="1"/>
    <n v="1"/>
    <s v="Correct"/>
    <x v="1"/>
    <n v="82"/>
    <x v="0"/>
    <x v="156"/>
    <x v="1"/>
    <x v="0"/>
    <s v="English"/>
    <x v="3"/>
    <x v="7"/>
    <x v="2"/>
    <x v="2"/>
    <x v="3"/>
    <s v="No"/>
  </r>
  <r>
    <n v="628"/>
    <m/>
    <s v="Cancer"/>
    <s v="Heart disease &amp; stroke"/>
    <m/>
    <m/>
    <m/>
    <m/>
    <m/>
    <m/>
    <m/>
    <m/>
    <m/>
    <m/>
    <m/>
    <n v="2"/>
    <n v="1.5"/>
    <m/>
    <n v="0"/>
    <n v="1"/>
    <n v="1"/>
    <n v="0"/>
    <n v="0"/>
    <n v="0"/>
    <n v="0"/>
    <n v="0"/>
    <n v="0"/>
    <n v="0"/>
    <n v="0"/>
    <n v="0"/>
    <n v="0"/>
    <m/>
    <m/>
    <n v="2"/>
    <n v="2"/>
    <s v="Correct"/>
    <x v="0"/>
    <n v="83"/>
    <x v="0"/>
    <x v="111"/>
    <x v="1"/>
    <x v="0"/>
    <s v="English"/>
    <x v="5"/>
    <x v="1"/>
    <x v="2"/>
    <x v="2"/>
    <x v="3"/>
    <s v="Yes"/>
  </r>
  <r>
    <n v="629"/>
    <m/>
    <m/>
    <m/>
    <s v="Safety"/>
    <m/>
    <m/>
    <s v="Child health &amp; wellness"/>
    <m/>
    <m/>
    <m/>
    <m/>
    <m/>
    <s v="Obesity/weight loss issues"/>
    <m/>
    <n v="3"/>
    <n v="1"/>
    <m/>
    <n v="0"/>
    <n v="0"/>
    <n v="0"/>
    <n v="1"/>
    <n v="0"/>
    <n v="0"/>
    <n v="1"/>
    <n v="0"/>
    <n v="0"/>
    <n v="0"/>
    <n v="0"/>
    <n v="0"/>
    <n v="1"/>
    <m/>
    <m/>
    <n v="3"/>
    <n v="3"/>
    <s v="Correct"/>
    <x v="0"/>
    <n v="39"/>
    <x v="0"/>
    <x v="130"/>
    <x v="5"/>
    <x v="1"/>
    <s v="English, Korean"/>
    <x v="2"/>
    <x v="0"/>
    <x v="0"/>
    <x v="3"/>
    <x v="3"/>
    <s v="Yes"/>
  </r>
  <r>
    <n v="630"/>
    <s v="Asthma/lung disease"/>
    <m/>
    <m/>
    <s v="Safety"/>
    <m/>
    <m/>
    <m/>
    <m/>
    <m/>
    <m/>
    <m/>
    <m/>
    <m/>
    <m/>
    <n v="2"/>
    <n v="1.5"/>
    <m/>
    <n v="1"/>
    <n v="0"/>
    <n v="0"/>
    <n v="1"/>
    <n v="0"/>
    <n v="0"/>
    <n v="0"/>
    <n v="0"/>
    <n v="0"/>
    <n v="0"/>
    <n v="0"/>
    <n v="0"/>
    <n v="0"/>
    <m/>
    <m/>
    <n v="2"/>
    <n v="2"/>
    <s v="Correct"/>
    <x v="1"/>
    <n v="27"/>
    <x v="0"/>
    <x v="112"/>
    <x v="5"/>
    <x v="1"/>
    <s v="English, Korean"/>
    <x v="5"/>
    <x v="0"/>
    <x v="0"/>
    <x v="2"/>
    <x v="3"/>
    <s v="Yes"/>
  </r>
  <r>
    <n v="631"/>
    <m/>
    <m/>
    <m/>
    <m/>
    <m/>
    <m/>
    <m/>
    <m/>
    <m/>
    <m/>
    <m/>
    <s v="Environmental hazards"/>
    <m/>
    <m/>
    <n v="1"/>
    <n v="3"/>
    <m/>
    <n v="0"/>
    <n v="0"/>
    <n v="0"/>
    <n v="0"/>
    <n v="0"/>
    <n v="0"/>
    <n v="0"/>
    <n v="0"/>
    <n v="0"/>
    <n v="0"/>
    <n v="0"/>
    <n v="1"/>
    <n v="0"/>
    <m/>
    <m/>
    <n v="1"/>
    <n v="1"/>
    <s v="Correct"/>
    <x v="0"/>
    <n v="77"/>
    <x v="0"/>
    <x v="157"/>
    <x v="1"/>
    <x v="1"/>
    <s v="English"/>
    <x v="4"/>
    <x v="5"/>
    <x v="2"/>
    <x v="2"/>
    <x v="3"/>
    <s v="No"/>
  </r>
  <r>
    <n v="632"/>
    <m/>
    <m/>
    <m/>
    <m/>
    <m/>
    <m/>
    <m/>
    <s v="Women’s health &amp; wellness"/>
    <s v="Diabetes"/>
    <m/>
    <m/>
    <m/>
    <m/>
    <m/>
    <n v="2"/>
    <n v="1.5"/>
    <m/>
    <n v="0"/>
    <n v="0"/>
    <n v="0"/>
    <n v="0"/>
    <n v="0"/>
    <n v="0"/>
    <n v="0"/>
    <n v="1"/>
    <n v="1"/>
    <n v="0"/>
    <n v="0"/>
    <n v="0"/>
    <n v="0"/>
    <m/>
    <m/>
    <n v="2"/>
    <n v="2"/>
    <s v="Correct"/>
    <x v="0"/>
    <n v="53"/>
    <x v="0"/>
    <x v="158"/>
    <x v="2"/>
    <x v="2"/>
    <s v="English, Spanish"/>
    <x v="4"/>
    <x v="4"/>
    <x v="0"/>
    <x v="2"/>
    <x v="3"/>
    <s v="No"/>
  </r>
  <r>
    <n v="633"/>
    <m/>
    <m/>
    <s v="Heart disease &amp; stroke"/>
    <m/>
    <m/>
    <m/>
    <m/>
    <m/>
    <m/>
    <m/>
    <m/>
    <s v="Environmental hazards"/>
    <m/>
    <m/>
    <n v="2"/>
    <n v="1.5"/>
    <m/>
    <n v="0"/>
    <n v="0"/>
    <n v="1"/>
    <n v="0"/>
    <n v="0"/>
    <n v="0"/>
    <n v="0"/>
    <n v="0"/>
    <n v="0"/>
    <n v="0"/>
    <n v="0"/>
    <n v="1"/>
    <n v="0"/>
    <m/>
    <m/>
    <n v="2"/>
    <n v="2"/>
    <s v="Correct"/>
    <x v="0"/>
    <n v="28"/>
    <x v="1"/>
    <x v="12"/>
    <x v="0"/>
    <x v="1"/>
    <s v="English"/>
    <x v="6"/>
    <x v="1"/>
    <x v="0"/>
    <x v="2"/>
    <x v="3"/>
    <s v="Yes"/>
  </r>
  <r>
    <n v="634"/>
    <m/>
    <s v="Cancer"/>
    <m/>
    <m/>
    <m/>
    <m/>
    <m/>
    <s v="Women’s health &amp; wellness"/>
    <s v="Diabetes"/>
    <m/>
    <m/>
    <m/>
    <s v="Obesity/weight loss issues"/>
    <m/>
    <n v="4"/>
    <n v="0.75"/>
    <m/>
    <n v="0"/>
    <n v="0.75"/>
    <n v="0"/>
    <n v="0"/>
    <n v="0"/>
    <n v="0"/>
    <n v="0"/>
    <n v="0.75"/>
    <n v="0.75"/>
    <n v="0"/>
    <n v="0"/>
    <n v="0"/>
    <n v="0.75"/>
    <m/>
    <m/>
    <n v="3"/>
    <n v="4"/>
    <s v="Correct"/>
    <x v="0"/>
    <n v="60"/>
    <x v="0"/>
    <x v="80"/>
    <x v="14"/>
    <x v="2"/>
    <s v="Spanish"/>
    <x v="4"/>
    <x v="0"/>
    <x v="0"/>
    <x v="2"/>
    <x v="3"/>
    <s v="Yes"/>
  </r>
  <r>
    <n v="635"/>
    <m/>
    <m/>
    <m/>
    <m/>
    <m/>
    <m/>
    <m/>
    <s v="Women’s health &amp; wellness"/>
    <m/>
    <m/>
    <m/>
    <m/>
    <m/>
    <m/>
    <n v="1"/>
    <n v="3"/>
    <m/>
    <n v="0"/>
    <n v="0"/>
    <n v="0"/>
    <n v="0"/>
    <n v="0"/>
    <n v="0"/>
    <n v="0"/>
    <n v="1"/>
    <n v="0"/>
    <n v="0"/>
    <n v="0"/>
    <n v="0"/>
    <n v="0"/>
    <m/>
    <m/>
    <n v="1"/>
    <n v="1"/>
    <s v="Correct"/>
    <x v="0"/>
    <n v="25"/>
    <x v="0"/>
    <x v="89"/>
    <x v="3"/>
    <x v="1"/>
    <s v="English, Other"/>
    <x v="2"/>
    <x v="7"/>
    <x v="0"/>
    <x v="2"/>
    <x v="3"/>
    <m/>
  </r>
  <r>
    <n v="636"/>
    <m/>
    <s v="Cancer"/>
    <s v="Heart disease &amp; stroke"/>
    <m/>
    <m/>
    <m/>
    <m/>
    <m/>
    <s v="Diabetes"/>
    <m/>
    <m/>
    <m/>
    <m/>
    <m/>
    <n v="3"/>
    <n v="1"/>
    <m/>
    <n v="0"/>
    <n v="1"/>
    <n v="1"/>
    <n v="0"/>
    <n v="0"/>
    <n v="0"/>
    <n v="0"/>
    <n v="0"/>
    <n v="1"/>
    <n v="0"/>
    <n v="0"/>
    <n v="0"/>
    <n v="0"/>
    <m/>
    <m/>
    <n v="3"/>
    <n v="3"/>
    <s v="Correct"/>
    <x v="0"/>
    <n v="68"/>
    <x v="1"/>
    <x v="32"/>
    <x v="0"/>
    <x v="0"/>
    <s v="English"/>
    <x v="0"/>
    <x v="4"/>
    <x v="0"/>
    <x v="2"/>
    <x v="3"/>
    <m/>
  </r>
  <r>
    <n v="637"/>
    <m/>
    <m/>
    <s v="Heart disease &amp; stroke"/>
    <m/>
    <m/>
    <m/>
    <m/>
    <m/>
    <m/>
    <m/>
    <m/>
    <m/>
    <m/>
    <m/>
    <n v="1"/>
    <n v="3"/>
    <m/>
    <n v="0"/>
    <n v="0"/>
    <n v="1"/>
    <n v="0"/>
    <n v="0"/>
    <n v="0"/>
    <n v="0"/>
    <n v="0"/>
    <n v="0"/>
    <n v="0"/>
    <n v="0"/>
    <n v="0"/>
    <n v="0"/>
    <m/>
    <m/>
    <n v="1"/>
    <n v="1"/>
    <s v="Correct"/>
    <x v="1"/>
    <n v="47"/>
    <x v="0"/>
    <x v="5"/>
    <x v="0"/>
    <x v="0"/>
    <s v="English"/>
    <x v="2"/>
    <x v="4"/>
    <x v="0"/>
    <x v="2"/>
    <x v="3"/>
    <s v="Yes"/>
  </r>
  <r>
    <n v="638"/>
    <s v="Asthma/lung disease"/>
    <m/>
    <m/>
    <m/>
    <m/>
    <m/>
    <m/>
    <s v="Women’s health &amp; wellness"/>
    <m/>
    <s v="Mental health depression/suicide"/>
    <m/>
    <m/>
    <s v="Obesity/weight loss issues"/>
    <m/>
    <n v="4"/>
    <n v="0.75"/>
    <m/>
    <n v="0.75"/>
    <n v="0"/>
    <n v="0"/>
    <n v="0"/>
    <n v="0"/>
    <n v="0"/>
    <n v="0"/>
    <n v="0.75"/>
    <n v="0"/>
    <n v="0.75"/>
    <n v="0"/>
    <n v="0"/>
    <n v="0.75"/>
    <m/>
    <m/>
    <n v="3"/>
    <n v="4"/>
    <s v="Correct"/>
    <x v="0"/>
    <n v="53"/>
    <x v="2"/>
    <x v="43"/>
    <x v="0"/>
    <x v="0"/>
    <s v="English"/>
    <x v="2"/>
    <x v="0"/>
    <x v="0"/>
    <x v="2"/>
    <x v="3"/>
    <s v="Yes"/>
  </r>
  <r>
    <n v="639"/>
    <m/>
    <m/>
    <m/>
    <m/>
    <m/>
    <m/>
    <m/>
    <s v="Women’s health &amp; wellness"/>
    <m/>
    <s v="Mental health depression/suicide"/>
    <m/>
    <m/>
    <s v="Obesity/weight loss issues"/>
    <m/>
    <n v="3"/>
    <n v="1"/>
    <m/>
    <n v="0"/>
    <n v="0"/>
    <n v="0"/>
    <n v="0"/>
    <n v="0"/>
    <n v="0"/>
    <n v="0"/>
    <n v="1"/>
    <n v="0"/>
    <n v="1"/>
    <n v="0"/>
    <n v="0"/>
    <n v="1"/>
    <m/>
    <m/>
    <n v="3"/>
    <n v="3"/>
    <s v="Correct"/>
    <x v="0"/>
    <n v="39"/>
    <x v="2"/>
    <x v="150"/>
    <x v="0"/>
    <x v="1"/>
    <s v="English"/>
    <x v="4"/>
    <x v="4"/>
    <x v="0"/>
    <x v="2"/>
    <x v="3"/>
    <s v="Yes"/>
  </r>
  <r>
    <n v="640"/>
    <m/>
    <m/>
    <m/>
    <m/>
    <m/>
    <m/>
    <m/>
    <s v="Women’s health &amp; wellness"/>
    <m/>
    <m/>
    <m/>
    <m/>
    <m/>
    <m/>
    <n v="1"/>
    <n v="3"/>
    <m/>
    <n v="0"/>
    <n v="0"/>
    <n v="0"/>
    <n v="0"/>
    <n v="0"/>
    <n v="0"/>
    <n v="0"/>
    <n v="1"/>
    <n v="0"/>
    <n v="0"/>
    <n v="0"/>
    <n v="0"/>
    <n v="0"/>
    <m/>
    <m/>
    <n v="1"/>
    <n v="1"/>
    <s v="Correct"/>
    <x v="0"/>
    <n v="35"/>
    <x v="0"/>
    <x v="4"/>
    <x v="0"/>
    <x v="1"/>
    <s v="English"/>
    <x v="4"/>
    <x v="6"/>
    <x v="0"/>
    <x v="1"/>
    <x v="3"/>
    <s v="Yes"/>
  </r>
  <r>
    <n v="641"/>
    <m/>
    <s v="Cancer"/>
    <s v="Heart disease &amp; stroke"/>
    <m/>
    <m/>
    <m/>
    <m/>
    <m/>
    <s v="Diabetes"/>
    <m/>
    <m/>
    <m/>
    <m/>
    <m/>
    <n v="3"/>
    <n v="1"/>
    <m/>
    <n v="0"/>
    <n v="1"/>
    <n v="1"/>
    <n v="0"/>
    <n v="0"/>
    <n v="0"/>
    <n v="0"/>
    <n v="0"/>
    <n v="1"/>
    <n v="0"/>
    <n v="0"/>
    <n v="0"/>
    <n v="0"/>
    <m/>
    <m/>
    <n v="3"/>
    <n v="3"/>
    <s v="Correct"/>
    <x v="0"/>
    <n v="55"/>
    <x v="0"/>
    <x v="73"/>
    <x v="2"/>
    <x v="0"/>
    <s v="English"/>
    <x v="4"/>
    <x v="0"/>
    <x v="0"/>
    <x v="2"/>
    <x v="3"/>
    <s v="No"/>
  </r>
  <r>
    <n v="642"/>
    <m/>
    <m/>
    <m/>
    <m/>
    <m/>
    <m/>
    <m/>
    <m/>
    <s v="Diabetes"/>
    <m/>
    <m/>
    <m/>
    <m/>
    <m/>
    <n v="1"/>
    <n v="3"/>
    <m/>
    <n v="0"/>
    <n v="0"/>
    <n v="0"/>
    <n v="0"/>
    <n v="0"/>
    <n v="0"/>
    <n v="0"/>
    <n v="0"/>
    <n v="1"/>
    <n v="0"/>
    <n v="0"/>
    <n v="0"/>
    <n v="0"/>
    <m/>
    <m/>
    <n v="1"/>
    <n v="1"/>
    <s v="Correct"/>
    <x v="0"/>
    <m/>
    <x v="2"/>
    <x v="47"/>
    <x v="1"/>
    <x v="1"/>
    <s v="English"/>
    <x v="3"/>
    <x v="0"/>
    <x v="0"/>
    <x v="2"/>
    <x v="3"/>
    <s v="Yes"/>
  </r>
  <r>
    <n v="643"/>
    <m/>
    <m/>
    <m/>
    <m/>
    <m/>
    <m/>
    <m/>
    <s v="Women’s health &amp; wellness"/>
    <s v="Diabetes"/>
    <m/>
    <m/>
    <m/>
    <m/>
    <m/>
    <n v="2"/>
    <n v="1.5"/>
    <m/>
    <n v="0"/>
    <n v="0"/>
    <n v="0"/>
    <n v="0"/>
    <n v="0"/>
    <n v="0"/>
    <n v="0"/>
    <n v="1"/>
    <n v="1"/>
    <n v="0"/>
    <n v="0"/>
    <n v="0"/>
    <n v="0"/>
    <m/>
    <m/>
    <n v="2"/>
    <n v="2"/>
    <s v="Correct"/>
    <x v="0"/>
    <n v="50"/>
    <x v="2"/>
    <x v="49"/>
    <x v="0"/>
    <x v="1"/>
    <s v="English"/>
    <x v="4"/>
    <x v="7"/>
    <x v="0"/>
    <x v="2"/>
    <x v="3"/>
    <s v="No"/>
  </r>
  <r>
    <n v="644"/>
    <m/>
    <m/>
    <m/>
    <s v="Safety"/>
    <m/>
    <m/>
    <m/>
    <m/>
    <s v="Diabetes"/>
    <m/>
    <m/>
    <m/>
    <s v="Obesity/weight loss issues"/>
    <m/>
    <n v="3"/>
    <n v="1"/>
    <m/>
    <n v="0"/>
    <n v="0"/>
    <n v="0"/>
    <n v="1"/>
    <n v="0"/>
    <n v="0"/>
    <n v="0"/>
    <n v="0"/>
    <n v="1"/>
    <n v="0"/>
    <n v="0"/>
    <n v="0"/>
    <n v="1"/>
    <m/>
    <m/>
    <n v="3"/>
    <n v="3"/>
    <s v="Correct"/>
    <x v="1"/>
    <n v="53"/>
    <x v="2"/>
    <x v="47"/>
    <x v="1"/>
    <x v="1"/>
    <s v="English"/>
    <x v="4"/>
    <x v="7"/>
    <x v="1"/>
    <x v="2"/>
    <x v="3"/>
    <s v="Yes"/>
  </r>
  <r>
    <n v="645"/>
    <s v="Asthma/lung disease"/>
    <m/>
    <s v="Heart disease &amp; stroke"/>
    <m/>
    <m/>
    <m/>
    <s v="Child health &amp; wellness"/>
    <s v="Women’s health &amp; wellness"/>
    <s v="Diabetes"/>
    <s v="Mental health depression/suicide"/>
    <m/>
    <m/>
    <s v="Obesity/weight loss issues"/>
    <m/>
    <n v="7"/>
    <n v="0.42857142857142855"/>
    <m/>
    <n v="0.42857142857142855"/>
    <n v="0"/>
    <n v="0.42857142857142855"/>
    <n v="0"/>
    <n v="0"/>
    <n v="0"/>
    <n v="0.42857142857142855"/>
    <n v="0.42857142857142855"/>
    <n v="0.42857142857142855"/>
    <n v="0.42857142857142855"/>
    <n v="0"/>
    <n v="0"/>
    <n v="0.42857142857142855"/>
    <m/>
    <m/>
    <n v="2.9999999999999996"/>
    <n v="7"/>
    <s v="Correct"/>
    <x v="0"/>
    <n v="62"/>
    <x v="2"/>
    <x v="47"/>
    <x v="1"/>
    <x v="1"/>
    <s v="English"/>
    <x v="1"/>
    <x v="0"/>
    <x v="0"/>
    <x v="2"/>
    <x v="3"/>
    <s v="No"/>
  </r>
  <r>
    <n v="646"/>
    <s v="Asthma/lung disease"/>
    <s v="Cancer"/>
    <m/>
    <s v="Safety"/>
    <m/>
    <m/>
    <m/>
    <s v="Women’s health &amp; wellness"/>
    <m/>
    <m/>
    <m/>
    <m/>
    <m/>
    <m/>
    <n v="4"/>
    <n v="0.75"/>
    <m/>
    <n v="0.75"/>
    <n v="0.75"/>
    <n v="0"/>
    <n v="0.75"/>
    <n v="0"/>
    <n v="0"/>
    <n v="0"/>
    <n v="0.75"/>
    <n v="0"/>
    <n v="0"/>
    <n v="0"/>
    <n v="0"/>
    <n v="0"/>
    <m/>
    <m/>
    <n v="3"/>
    <n v="4"/>
    <s v="Correct"/>
    <x v="2"/>
    <m/>
    <x v="3"/>
    <x v="11"/>
    <x v="2"/>
    <x v="0"/>
    <m/>
    <x v="3"/>
    <x v="2"/>
    <x v="3"/>
    <x v="0"/>
    <x v="3"/>
    <m/>
  </r>
  <r>
    <n v="647"/>
    <m/>
    <m/>
    <m/>
    <m/>
    <m/>
    <m/>
    <s v="Child health &amp; wellness"/>
    <m/>
    <m/>
    <m/>
    <m/>
    <m/>
    <m/>
    <m/>
    <n v="1"/>
    <n v="3"/>
    <m/>
    <n v="0"/>
    <n v="0"/>
    <n v="0"/>
    <n v="0"/>
    <n v="0"/>
    <n v="0"/>
    <n v="1"/>
    <n v="0"/>
    <n v="0"/>
    <n v="0"/>
    <n v="0"/>
    <n v="0"/>
    <n v="0"/>
    <m/>
    <m/>
    <n v="1"/>
    <n v="1"/>
    <s v="Correct"/>
    <x v="1"/>
    <n v="36"/>
    <x v="0"/>
    <x v="73"/>
    <x v="5"/>
    <x v="1"/>
    <s v="English"/>
    <x v="5"/>
    <x v="0"/>
    <x v="0"/>
    <x v="2"/>
    <x v="0"/>
    <s v="No"/>
  </r>
  <r>
    <n v="648"/>
    <m/>
    <s v="Cancer"/>
    <s v="Heart disease &amp; stroke"/>
    <m/>
    <m/>
    <m/>
    <m/>
    <m/>
    <s v="Diabetes"/>
    <m/>
    <m/>
    <m/>
    <m/>
    <m/>
    <n v="3"/>
    <n v="1"/>
    <m/>
    <n v="0"/>
    <n v="1"/>
    <n v="1"/>
    <n v="0"/>
    <n v="0"/>
    <n v="0"/>
    <n v="0"/>
    <n v="0"/>
    <n v="1"/>
    <n v="0"/>
    <n v="0"/>
    <n v="0"/>
    <n v="0"/>
    <m/>
    <m/>
    <n v="3"/>
    <n v="3"/>
    <s v="Correct"/>
    <x v="1"/>
    <n v="34"/>
    <x v="0"/>
    <x v="90"/>
    <x v="2"/>
    <x v="2"/>
    <s v="English, Spanish"/>
    <x v="2"/>
    <x v="4"/>
    <x v="0"/>
    <x v="1"/>
    <x v="1"/>
    <s v="Yes"/>
  </r>
  <r>
    <n v="649"/>
    <m/>
    <m/>
    <m/>
    <m/>
    <m/>
    <m/>
    <m/>
    <m/>
    <m/>
    <m/>
    <m/>
    <m/>
    <m/>
    <m/>
    <n v="0"/>
    <e v="#DIV/0!"/>
    <m/>
    <n v="0"/>
    <n v="0"/>
    <n v="0"/>
    <n v="0"/>
    <n v="0"/>
    <n v="0"/>
    <n v="0"/>
    <n v="0"/>
    <n v="0"/>
    <n v="0"/>
    <n v="0"/>
    <n v="0"/>
    <n v="0"/>
    <m/>
    <m/>
    <n v="0"/>
    <n v="0"/>
    <s v="Correct"/>
    <x v="1"/>
    <n v="25"/>
    <x v="2"/>
    <x v="61"/>
    <x v="4"/>
    <x v="2"/>
    <s v="Spanish"/>
    <x v="1"/>
    <x v="4"/>
    <x v="6"/>
    <x v="2"/>
    <x v="4"/>
    <s v="Yes"/>
  </r>
  <r>
    <n v="650"/>
    <m/>
    <s v="Cancer"/>
    <m/>
    <m/>
    <m/>
    <m/>
    <m/>
    <s v="Women’s health &amp; wellness"/>
    <m/>
    <m/>
    <m/>
    <s v="Environmental hazards"/>
    <m/>
    <m/>
    <n v="3"/>
    <n v="1"/>
    <m/>
    <n v="0"/>
    <n v="1"/>
    <n v="0"/>
    <n v="0"/>
    <n v="0"/>
    <n v="0"/>
    <n v="0"/>
    <n v="1"/>
    <n v="0"/>
    <n v="0"/>
    <n v="0"/>
    <n v="1"/>
    <n v="0"/>
    <m/>
    <m/>
    <n v="3"/>
    <n v="3"/>
    <s v="Correct"/>
    <x v="0"/>
    <n v="56"/>
    <x v="0"/>
    <x v="64"/>
    <x v="1"/>
    <x v="1"/>
    <s v="English"/>
    <x v="6"/>
    <x v="7"/>
    <x v="0"/>
    <x v="2"/>
    <x v="0"/>
    <s v="Yes"/>
  </r>
  <r>
    <n v="651"/>
    <m/>
    <m/>
    <m/>
    <m/>
    <m/>
    <m/>
    <m/>
    <m/>
    <m/>
    <m/>
    <m/>
    <m/>
    <m/>
    <m/>
    <n v="0"/>
    <e v="#DIV/0!"/>
    <m/>
    <n v="0"/>
    <n v="0"/>
    <n v="0"/>
    <n v="0"/>
    <n v="0"/>
    <n v="0"/>
    <n v="0"/>
    <n v="0"/>
    <n v="0"/>
    <n v="0"/>
    <n v="0"/>
    <n v="0"/>
    <n v="0"/>
    <m/>
    <m/>
    <n v="0"/>
    <n v="0"/>
    <s v="Correct"/>
    <x v="0"/>
    <n v="21"/>
    <x v="0"/>
    <x v="134"/>
    <x v="1"/>
    <x v="0"/>
    <s v="English"/>
    <x v="3"/>
    <x v="0"/>
    <x v="0"/>
    <x v="0"/>
    <x v="3"/>
    <m/>
  </r>
  <r>
    <n v="652"/>
    <m/>
    <m/>
    <m/>
    <m/>
    <m/>
    <m/>
    <m/>
    <m/>
    <m/>
    <s v="Mental health depression/suicide"/>
    <m/>
    <m/>
    <m/>
    <m/>
    <n v="1"/>
    <n v="3"/>
    <m/>
    <n v="0"/>
    <n v="0"/>
    <n v="0"/>
    <n v="0"/>
    <n v="0"/>
    <n v="0"/>
    <n v="0"/>
    <n v="0"/>
    <n v="0"/>
    <n v="1"/>
    <n v="0"/>
    <n v="0"/>
    <n v="0"/>
    <m/>
    <m/>
    <n v="1"/>
    <n v="1"/>
    <s v="Correct"/>
    <x v="1"/>
    <n v="19"/>
    <x v="0"/>
    <x v="7"/>
    <x v="1"/>
    <x v="1"/>
    <m/>
    <x v="3"/>
    <x v="2"/>
    <x v="0"/>
    <x v="2"/>
    <x v="3"/>
    <m/>
  </r>
  <r>
    <n v="653"/>
    <m/>
    <m/>
    <m/>
    <m/>
    <m/>
    <m/>
    <m/>
    <m/>
    <s v="Diabetes"/>
    <m/>
    <m/>
    <m/>
    <m/>
    <m/>
    <n v="1"/>
    <n v="3"/>
    <m/>
    <n v="0"/>
    <n v="0"/>
    <n v="0"/>
    <n v="0"/>
    <n v="0"/>
    <n v="0"/>
    <n v="0"/>
    <n v="0"/>
    <n v="1"/>
    <n v="0"/>
    <n v="0"/>
    <n v="0"/>
    <n v="0"/>
    <m/>
    <m/>
    <n v="1"/>
    <n v="1"/>
    <s v="Correct"/>
    <x v="0"/>
    <n v="28"/>
    <x v="0"/>
    <x v="159"/>
    <x v="2"/>
    <x v="0"/>
    <s v="English"/>
    <x v="2"/>
    <x v="0"/>
    <x v="0"/>
    <x v="2"/>
    <x v="0"/>
    <s v="Yes"/>
  </r>
  <r>
    <n v="654"/>
    <m/>
    <m/>
    <m/>
    <m/>
    <m/>
    <m/>
    <m/>
    <s v="Women’s health &amp; wellness"/>
    <m/>
    <s v="Mental health depression/suicide"/>
    <m/>
    <m/>
    <s v="Obesity/weight loss issues"/>
    <m/>
    <n v="3"/>
    <n v="1"/>
    <m/>
    <n v="0"/>
    <n v="0"/>
    <n v="0"/>
    <n v="0"/>
    <n v="0"/>
    <n v="0"/>
    <n v="0"/>
    <n v="1"/>
    <n v="0"/>
    <n v="1"/>
    <n v="0"/>
    <n v="0"/>
    <n v="1"/>
    <m/>
    <m/>
    <n v="3"/>
    <n v="3"/>
    <s v="Correct"/>
    <x v="0"/>
    <n v="24"/>
    <x v="0"/>
    <x v="90"/>
    <x v="1"/>
    <x v="1"/>
    <s v="English"/>
    <x v="5"/>
    <x v="7"/>
    <x v="5"/>
    <x v="2"/>
    <x v="0"/>
    <s v="Yes"/>
  </r>
  <r>
    <n v="655"/>
    <s v="Asthma/lung disease"/>
    <m/>
    <m/>
    <m/>
    <m/>
    <m/>
    <m/>
    <m/>
    <s v="Diabetes"/>
    <m/>
    <m/>
    <m/>
    <m/>
    <m/>
    <n v="2"/>
    <n v="1.5"/>
    <m/>
    <n v="1"/>
    <n v="0"/>
    <n v="0"/>
    <n v="0"/>
    <n v="0"/>
    <n v="0"/>
    <n v="0"/>
    <n v="0"/>
    <n v="1"/>
    <n v="0"/>
    <n v="0"/>
    <n v="0"/>
    <n v="0"/>
    <m/>
    <m/>
    <n v="2"/>
    <n v="2"/>
    <s v="Correct"/>
    <x v="0"/>
    <n v="54"/>
    <x v="3"/>
    <x v="4"/>
    <x v="2"/>
    <x v="2"/>
    <s v="English, Spanish"/>
    <x v="1"/>
    <x v="7"/>
    <x v="0"/>
    <x v="2"/>
    <x v="3"/>
    <s v="No"/>
  </r>
  <r>
    <n v="656"/>
    <m/>
    <s v="Cancer"/>
    <s v="Heart disease &amp; stroke"/>
    <s v="Safety"/>
    <m/>
    <m/>
    <m/>
    <m/>
    <m/>
    <m/>
    <m/>
    <m/>
    <m/>
    <m/>
    <n v="3"/>
    <n v="1"/>
    <m/>
    <n v="0"/>
    <n v="1"/>
    <n v="1"/>
    <n v="1"/>
    <n v="0"/>
    <n v="0"/>
    <n v="0"/>
    <n v="0"/>
    <n v="0"/>
    <n v="0"/>
    <n v="0"/>
    <n v="0"/>
    <n v="0"/>
    <m/>
    <m/>
    <n v="3"/>
    <n v="3"/>
    <s v="Correct"/>
    <x v="1"/>
    <n v="52"/>
    <x v="0"/>
    <x v="3"/>
    <x v="1"/>
    <x v="1"/>
    <s v="English, Portuguese"/>
    <x v="5"/>
    <x v="3"/>
    <x v="0"/>
    <x v="2"/>
    <x v="0"/>
    <s v="No"/>
  </r>
  <r>
    <n v="657"/>
    <m/>
    <m/>
    <m/>
    <m/>
    <m/>
    <m/>
    <s v="Child health &amp; wellness"/>
    <s v="Women’s health &amp; wellness"/>
    <m/>
    <m/>
    <m/>
    <m/>
    <s v="Obesity/weight loss issues"/>
    <m/>
    <n v="3"/>
    <n v="1"/>
    <m/>
    <n v="0"/>
    <n v="0"/>
    <n v="0"/>
    <n v="0"/>
    <n v="0"/>
    <n v="0"/>
    <n v="1"/>
    <n v="1"/>
    <n v="0"/>
    <n v="0"/>
    <n v="0"/>
    <n v="0"/>
    <n v="1"/>
    <m/>
    <m/>
    <n v="3"/>
    <n v="3"/>
    <s v="Correct"/>
    <x v="0"/>
    <n v="56"/>
    <x v="0"/>
    <x v="64"/>
    <x v="0"/>
    <x v="0"/>
    <s v="English"/>
    <x v="4"/>
    <x v="4"/>
    <x v="0"/>
    <x v="2"/>
    <x v="0"/>
    <s v="Yes"/>
  </r>
  <r>
    <n v="658"/>
    <m/>
    <s v="Cancer"/>
    <m/>
    <m/>
    <m/>
    <m/>
    <m/>
    <m/>
    <s v="Diabetes"/>
    <m/>
    <m/>
    <m/>
    <m/>
    <m/>
    <n v="2"/>
    <n v="1.5"/>
    <m/>
    <n v="0"/>
    <n v="1"/>
    <n v="0"/>
    <n v="0"/>
    <n v="0"/>
    <n v="0"/>
    <n v="0"/>
    <n v="0"/>
    <n v="1"/>
    <n v="0"/>
    <n v="0"/>
    <n v="0"/>
    <n v="0"/>
    <m/>
    <m/>
    <n v="2"/>
    <n v="2"/>
    <s v="Correct"/>
    <x v="0"/>
    <n v="88"/>
    <x v="0"/>
    <x v="112"/>
    <x v="1"/>
    <x v="0"/>
    <s v="English"/>
    <x v="3"/>
    <x v="7"/>
    <x v="2"/>
    <x v="2"/>
    <x v="3"/>
    <s v="No"/>
  </r>
  <r>
    <n v="659"/>
    <m/>
    <m/>
    <m/>
    <m/>
    <m/>
    <m/>
    <m/>
    <m/>
    <s v="Diabetes"/>
    <m/>
    <m/>
    <m/>
    <m/>
    <m/>
    <n v="1"/>
    <n v="3"/>
    <m/>
    <n v="0"/>
    <n v="0"/>
    <n v="0"/>
    <n v="0"/>
    <n v="0"/>
    <n v="0"/>
    <n v="0"/>
    <n v="0"/>
    <n v="1"/>
    <n v="0"/>
    <n v="0"/>
    <n v="0"/>
    <n v="0"/>
    <m/>
    <m/>
    <n v="1"/>
    <n v="1"/>
    <s v="Correct"/>
    <x v="0"/>
    <n v="66"/>
    <x v="0"/>
    <x v="112"/>
    <x v="1"/>
    <x v="0"/>
    <s v="English"/>
    <x v="3"/>
    <x v="7"/>
    <x v="2"/>
    <x v="2"/>
    <x v="5"/>
    <s v="No"/>
  </r>
  <r>
    <n v="660"/>
    <m/>
    <m/>
    <m/>
    <m/>
    <m/>
    <m/>
    <m/>
    <m/>
    <s v="Diabetes"/>
    <m/>
    <m/>
    <m/>
    <m/>
    <m/>
    <n v="1"/>
    <n v="3"/>
    <m/>
    <n v="0"/>
    <n v="0"/>
    <n v="0"/>
    <n v="0"/>
    <n v="0"/>
    <n v="0"/>
    <n v="0"/>
    <n v="0"/>
    <n v="1"/>
    <n v="0"/>
    <n v="0"/>
    <n v="0"/>
    <n v="0"/>
    <m/>
    <m/>
    <n v="1"/>
    <n v="1"/>
    <s v="Correct"/>
    <x v="0"/>
    <n v="81"/>
    <x v="0"/>
    <x v="112"/>
    <x v="1"/>
    <x v="0"/>
    <s v="English"/>
    <x v="4"/>
    <x v="7"/>
    <x v="2"/>
    <x v="2"/>
    <x v="6"/>
    <s v="No"/>
  </r>
  <r>
    <n v="661"/>
    <m/>
    <m/>
    <s v="Heart disease &amp; stroke"/>
    <m/>
    <m/>
    <m/>
    <m/>
    <m/>
    <s v="Diabetes"/>
    <m/>
    <m/>
    <m/>
    <m/>
    <m/>
    <n v="2"/>
    <n v="1.5"/>
    <m/>
    <n v="0"/>
    <n v="0"/>
    <n v="1"/>
    <n v="0"/>
    <n v="0"/>
    <n v="0"/>
    <n v="0"/>
    <n v="0"/>
    <n v="1"/>
    <n v="0"/>
    <n v="0"/>
    <n v="0"/>
    <n v="0"/>
    <m/>
    <m/>
    <n v="2"/>
    <n v="2"/>
    <s v="Correct"/>
    <x v="0"/>
    <n v="95"/>
    <x v="0"/>
    <x v="112"/>
    <x v="1"/>
    <x v="1"/>
    <s v="English"/>
    <x v="3"/>
    <x v="7"/>
    <x v="2"/>
    <x v="2"/>
    <x v="3"/>
    <s v="No"/>
  </r>
  <r>
    <n v="662"/>
    <m/>
    <m/>
    <m/>
    <m/>
    <m/>
    <m/>
    <m/>
    <m/>
    <m/>
    <m/>
    <m/>
    <m/>
    <s v="Obesity/weight loss issues"/>
    <m/>
    <n v="1"/>
    <n v="3"/>
    <m/>
    <n v="0"/>
    <n v="0"/>
    <n v="0"/>
    <n v="0"/>
    <n v="0"/>
    <n v="0"/>
    <n v="0"/>
    <n v="0"/>
    <n v="0"/>
    <n v="0"/>
    <n v="0"/>
    <n v="0"/>
    <n v="1"/>
    <m/>
    <m/>
    <n v="1"/>
    <n v="1"/>
    <s v="Correct"/>
    <x v="0"/>
    <n v="68"/>
    <x v="0"/>
    <x v="117"/>
    <x v="1"/>
    <x v="0"/>
    <s v="English"/>
    <x v="3"/>
    <x v="1"/>
    <x v="2"/>
    <x v="2"/>
    <x v="5"/>
    <s v="Yes"/>
  </r>
  <r>
    <n v="663"/>
    <m/>
    <m/>
    <m/>
    <m/>
    <m/>
    <m/>
    <m/>
    <m/>
    <m/>
    <m/>
    <m/>
    <m/>
    <m/>
    <m/>
    <n v="0"/>
    <e v="#DIV/0!"/>
    <m/>
    <n v="0"/>
    <n v="0"/>
    <n v="0"/>
    <n v="0"/>
    <n v="0"/>
    <n v="0"/>
    <n v="0"/>
    <n v="0"/>
    <n v="0"/>
    <n v="0"/>
    <n v="0"/>
    <n v="0"/>
    <n v="0"/>
    <m/>
    <m/>
    <n v="0"/>
    <n v="0"/>
    <s v="Correct"/>
    <x v="1"/>
    <n v="70"/>
    <x v="0"/>
    <x v="112"/>
    <x v="1"/>
    <x v="1"/>
    <s v="English"/>
    <x v="2"/>
    <x v="7"/>
    <x v="2"/>
    <x v="2"/>
    <x v="3"/>
    <s v="No"/>
  </r>
  <r>
    <n v="664"/>
    <m/>
    <m/>
    <m/>
    <m/>
    <m/>
    <m/>
    <m/>
    <m/>
    <m/>
    <s v="Mental health depression/suicide"/>
    <s v="Drugs &amp; alcohol abuse"/>
    <s v="Environmental hazards"/>
    <m/>
    <m/>
    <n v="3"/>
    <n v="1"/>
    <m/>
    <n v="0"/>
    <n v="0"/>
    <n v="0"/>
    <n v="0"/>
    <n v="0"/>
    <n v="0"/>
    <n v="0"/>
    <n v="0"/>
    <n v="0"/>
    <n v="1"/>
    <n v="1"/>
    <n v="1"/>
    <n v="0"/>
    <m/>
    <m/>
    <n v="3"/>
    <n v="3"/>
    <s v="Correct"/>
    <x v="1"/>
    <n v="18"/>
    <x v="2"/>
    <x v="58"/>
    <x v="7"/>
    <x v="1"/>
    <s v="English"/>
    <x v="3"/>
    <x v="3"/>
    <x v="5"/>
    <x v="2"/>
    <x v="4"/>
    <s v="No"/>
  </r>
  <r>
    <n v="665"/>
    <m/>
    <m/>
    <m/>
    <m/>
    <m/>
    <m/>
    <m/>
    <m/>
    <m/>
    <s v="Mental health depression/suicide"/>
    <s v="Drugs &amp; alcohol abuse"/>
    <m/>
    <s v="Obesity/weight loss issues"/>
    <m/>
    <n v="3"/>
    <n v="1"/>
    <m/>
    <n v="0"/>
    <n v="0"/>
    <n v="0"/>
    <n v="0"/>
    <n v="0"/>
    <n v="0"/>
    <n v="0"/>
    <n v="0"/>
    <n v="0"/>
    <n v="1"/>
    <n v="1"/>
    <n v="0"/>
    <n v="1"/>
    <m/>
    <m/>
    <n v="3"/>
    <n v="3"/>
    <s v="Correct"/>
    <x v="1"/>
    <n v="31"/>
    <x v="2"/>
    <x v="160"/>
    <x v="1"/>
    <x v="1"/>
    <s v="English"/>
    <x v="5"/>
    <x v="7"/>
    <x v="4"/>
    <x v="2"/>
    <x v="4"/>
    <s v="Yes"/>
  </r>
  <r>
    <n v="666"/>
    <m/>
    <m/>
    <m/>
    <m/>
    <m/>
    <m/>
    <m/>
    <m/>
    <m/>
    <m/>
    <s v="Drugs &amp; alcohol abuse"/>
    <m/>
    <m/>
    <m/>
    <n v="1"/>
    <n v="3"/>
    <m/>
    <n v="0"/>
    <n v="0"/>
    <n v="0"/>
    <n v="0"/>
    <n v="0"/>
    <n v="0"/>
    <n v="0"/>
    <n v="0"/>
    <n v="0"/>
    <n v="0"/>
    <n v="1"/>
    <n v="0"/>
    <n v="0"/>
    <m/>
    <m/>
    <n v="1"/>
    <n v="1"/>
    <s v="Correct"/>
    <x v="0"/>
    <n v="40"/>
    <x v="2"/>
    <x v="68"/>
    <x v="1"/>
    <x v="1"/>
    <s v="English"/>
    <x v="0"/>
    <x v="1"/>
    <x v="0"/>
    <x v="2"/>
    <x v="0"/>
    <s v="Yes"/>
  </r>
  <r>
    <n v="667"/>
    <m/>
    <m/>
    <m/>
    <m/>
    <m/>
    <m/>
    <m/>
    <m/>
    <m/>
    <m/>
    <s v="Drugs &amp; alcohol abuse"/>
    <m/>
    <m/>
    <m/>
    <n v="1"/>
    <n v="3"/>
    <m/>
    <n v="0"/>
    <n v="0"/>
    <n v="0"/>
    <n v="0"/>
    <n v="0"/>
    <n v="0"/>
    <n v="0"/>
    <n v="0"/>
    <n v="0"/>
    <n v="0"/>
    <n v="1"/>
    <n v="0"/>
    <n v="0"/>
    <m/>
    <m/>
    <n v="1"/>
    <n v="1"/>
    <s v="Correct"/>
    <x v="1"/>
    <n v="19"/>
    <x v="2"/>
    <x v="58"/>
    <x v="1"/>
    <x v="1"/>
    <s v="English"/>
    <x v="4"/>
    <x v="0"/>
    <x v="0"/>
    <x v="2"/>
    <x v="0"/>
    <s v="Yes"/>
  </r>
  <r>
    <n v="668"/>
    <m/>
    <m/>
    <m/>
    <m/>
    <m/>
    <m/>
    <m/>
    <m/>
    <m/>
    <m/>
    <s v="Drugs &amp; alcohol abuse"/>
    <m/>
    <m/>
    <m/>
    <n v="1"/>
    <n v="3"/>
    <m/>
    <n v="0"/>
    <n v="0"/>
    <n v="0"/>
    <n v="0"/>
    <n v="0"/>
    <n v="0"/>
    <n v="0"/>
    <n v="0"/>
    <n v="0"/>
    <n v="0"/>
    <n v="1"/>
    <n v="0"/>
    <n v="0"/>
    <m/>
    <m/>
    <n v="1"/>
    <n v="1"/>
    <s v="Correct"/>
    <x v="1"/>
    <n v="33"/>
    <x v="2"/>
    <x v="58"/>
    <x v="1"/>
    <x v="1"/>
    <s v="English"/>
    <x v="0"/>
    <x v="3"/>
    <x v="6"/>
    <x v="2"/>
    <x v="4"/>
    <m/>
  </r>
  <r>
    <n v="669"/>
    <m/>
    <s v="Cancer"/>
    <m/>
    <m/>
    <m/>
    <m/>
    <m/>
    <m/>
    <m/>
    <m/>
    <s v="Drugs &amp; alcohol abuse"/>
    <m/>
    <m/>
    <m/>
    <n v="2"/>
    <n v="1.5"/>
    <m/>
    <n v="0"/>
    <n v="1"/>
    <n v="0"/>
    <n v="0"/>
    <n v="0"/>
    <n v="0"/>
    <n v="0"/>
    <n v="0"/>
    <n v="0"/>
    <n v="0"/>
    <n v="1"/>
    <n v="0"/>
    <n v="0"/>
    <m/>
    <m/>
    <n v="2"/>
    <n v="2"/>
    <s v="Correct"/>
    <x v="1"/>
    <n v="36"/>
    <x v="2"/>
    <x v="161"/>
    <x v="1"/>
    <x v="1"/>
    <s v="English"/>
    <x v="3"/>
    <x v="0"/>
    <x v="1"/>
    <x v="2"/>
    <x v="4"/>
    <s v="Yes"/>
  </r>
  <r>
    <n v="670"/>
    <m/>
    <m/>
    <m/>
    <s v="Safety"/>
    <m/>
    <m/>
    <m/>
    <m/>
    <m/>
    <s v="Mental health depression/suicide"/>
    <s v="Drugs &amp; alcohol abuse"/>
    <m/>
    <m/>
    <m/>
    <n v="3"/>
    <n v="1"/>
    <m/>
    <n v="0"/>
    <n v="0"/>
    <n v="0"/>
    <n v="1"/>
    <n v="0"/>
    <n v="0"/>
    <n v="0"/>
    <n v="0"/>
    <n v="0"/>
    <n v="1"/>
    <n v="1"/>
    <n v="0"/>
    <n v="0"/>
    <m/>
    <m/>
    <n v="3"/>
    <n v="3"/>
    <s v="Correct"/>
    <x v="0"/>
    <n v="21"/>
    <x v="2"/>
    <x v="68"/>
    <x v="1"/>
    <x v="1"/>
    <s v="English"/>
    <x v="4"/>
    <x v="0"/>
    <x v="1"/>
    <x v="2"/>
    <x v="4"/>
    <s v="Yes"/>
  </r>
  <r>
    <n v="671"/>
    <m/>
    <s v="Cancer"/>
    <m/>
    <m/>
    <m/>
    <m/>
    <m/>
    <m/>
    <m/>
    <m/>
    <m/>
    <m/>
    <m/>
    <m/>
    <n v="1"/>
    <n v="3"/>
    <m/>
    <n v="0"/>
    <n v="1"/>
    <n v="0"/>
    <n v="0"/>
    <n v="0"/>
    <n v="0"/>
    <n v="0"/>
    <n v="0"/>
    <n v="0"/>
    <n v="0"/>
    <n v="0"/>
    <n v="0"/>
    <n v="0"/>
    <m/>
    <m/>
    <n v="1"/>
    <n v="1"/>
    <s v="Correct"/>
    <x v="0"/>
    <n v="52"/>
    <x v="2"/>
    <x v="143"/>
    <x v="1"/>
    <x v="1"/>
    <s v="English"/>
    <x v="0"/>
    <x v="7"/>
    <x v="2"/>
    <x v="2"/>
    <x v="0"/>
    <s v="No"/>
  </r>
  <r>
    <n v="672"/>
    <m/>
    <m/>
    <m/>
    <m/>
    <m/>
    <m/>
    <m/>
    <s v="Women’s health &amp; wellness"/>
    <m/>
    <s v="Mental health depression/suicide"/>
    <s v="Drugs &amp; alcohol abuse"/>
    <m/>
    <m/>
    <m/>
    <n v="3"/>
    <n v="1"/>
    <m/>
    <n v="0"/>
    <n v="0"/>
    <n v="0"/>
    <n v="0"/>
    <n v="0"/>
    <n v="0"/>
    <n v="0"/>
    <n v="1"/>
    <n v="0"/>
    <n v="1"/>
    <n v="1"/>
    <n v="0"/>
    <n v="0"/>
    <m/>
    <m/>
    <n v="3"/>
    <n v="3"/>
    <s v="Correct"/>
    <x v="0"/>
    <n v="28"/>
    <x v="2"/>
    <x v="63"/>
    <x v="1"/>
    <x v="1"/>
    <s v="English"/>
    <x v="6"/>
    <x v="0"/>
    <x v="0"/>
    <x v="2"/>
    <x v="0"/>
    <s v="Yes"/>
  </r>
  <r>
    <n v="673"/>
    <m/>
    <m/>
    <m/>
    <s v="Safety"/>
    <s v="HIV/AIDS &amp; Sexually Transmitted Diseases (STDs)"/>
    <s v="Vaccine preventable diseases"/>
    <m/>
    <m/>
    <m/>
    <m/>
    <m/>
    <m/>
    <m/>
    <m/>
    <n v="3"/>
    <n v="1"/>
    <m/>
    <n v="0"/>
    <n v="0"/>
    <n v="0"/>
    <n v="1"/>
    <n v="1"/>
    <n v="1"/>
    <n v="0"/>
    <n v="0"/>
    <n v="0"/>
    <n v="0"/>
    <n v="0"/>
    <n v="0"/>
    <n v="0"/>
    <m/>
    <m/>
    <n v="3"/>
    <n v="3"/>
    <s v="Correct"/>
    <x v="1"/>
    <n v="18"/>
    <x v="2"/>
    <x v="28"/>
    <x v="1"/>
    <x v="1"/>
    <s v="English"/>
    <x v="5"/>
    <x v="4"/>
    <x v="0"/>
    <x v="2"/>
    <x v="0"/>
    <s v="Yes"/>
  </r>
  <r>
    <n v="674"/>
    <s v="Asthma/lung disease"/>
    <m/>
    <s v="Heart disease &amp; stroke"/>
    <m/>
    <m/>
    <m/>
    <m/>
    <s v="Women’s health &amp; wellness"/>
    <m/>
    <m/>
    <m/>
    <m/>
    <m/>
    <m/>
    <n v="3"/>
    <n v="1"/>
    <m/>
    <n v="1"/>
    <n v="0"/>
    <n v="1"/>
    <n v="0"/>
    <n v="0"/>
    <n v="0"/>
    <n v="0"/>
    <n v="1"/>
    <n v="0"/>
    <n v="0"/>
    <n v="0"/>
    <n v="0"/>
    <n v="0"/>
    <m/>
    <m/>
    <n v="3"/>
    <n v="3"/>
    <s v="Correct"/>
    <x v="2"/>
    <m/>
    <x v="3"/>
    <x v="11"/>
    <x v="2"/>
    <x v="0"/>
    <m/>
    <x v="3"/>
    <x v="2"/>
    <x v="3"/>
    <x v="0"/>
    <x v="3"/>
    <m/>
  </r>
  <r>
    <n v="675"/>
    <m/>
    <m/>
    <m/>
    <m/>
    <m/>
    <m/>
    <m/>
    <m/>
    <m/>
    <m/>
    <s v="Drugs &amp; alcohol abuse"/>
    <m/>
    <m/>
    <m/>
    <n v="1"/>
    <n v="3"/>
    <m/>
    <n v="0"/>
    <n v="0"/>
    <n v="0"/>
    <n v="0"/>
    <n v="0"/>
    <n v="0"/>
    <n v="0"/>
    <n v="0"/>
    <n v="0"/>
    <n v="0"/>
    <n v="1"/>
    <n v="0"/>
    <n v="0"/>
    <m/>
    <m/>
    <n v="1"/>
    <n v="1"/>
    <s v="Correct"/>
    <x v="0"/>
    <n v="52"/>
    <x v="2"/>
    <x v="61"/>
    <x v="1"/>
    <x v="1"/>
    <s v="English"/>
    <x v="6"/>
    <x v="0"/>
    <x v="4"/>
    <x v="2"/>
    <x v="0"/>
    <s v="Yes"/>
  </r>
  <r>
    <n v="676"/>
    <m/>
    <m/>
    <m/>
    <s v="Safety"/>
    <m/>
    <s v="Vaccine preventable diseases"/>
    <m/>
    <s v="Women’s health &amp; wellness"/>
    <m/>
    <m/>
    <m/>
    <m/>
    <m/>
    <m/>
    <n v="3"/>
    <n v="1"/>
    <m/>
    <n v="0"/>
    <n v="0"/>
    <n v="0"/>
    <n v="1"/>
    <n v="0"/>
    <n v="1"/>
    <n v="0"/>
    <n v="1"/>
    <n v="0"/>
    <n v="0"/>
    <n v="0"/>
    <n v="0"/>
    <n v="0"/>
    <m/>
    <m/>
    <n v="3"/>
    <n v="3"/>
    <s v="Correct"/>
    <x v="0"/>
    <n v="64"/>
    <x v="2"/>
    <x v="57"/>
    <x v="1"/>
    <x v="1"/>
    <s v="English, Spanish"/>
    <x v="1"/>
    <x v="0"/>
    <x v="3"/>
    <x v="2"/>
    <x v="4"/>
    <s v="No"/>
  </r>
  <r>
    <n v="677"/>
    <m/>
    <m/>
    <m/>
    <m/>
    <m/>
    <m/>
    <m/>
    <m/>
    <s v="Diabetes"/>
    <m/>
    <m/>
    <m/>
    <s v="Obesity/weight loss issues"/>
    <m/>
    <n v="2"/>
    <n v="1.5"/>
    <m/>
    <n v="0"/>
    <n v="0"/>
    <n v="0"/>
    <n v="0"/>
    <n v="0"/>
    <n v="0"/>
    <n v="0"/>
    <n v="0"/>
    <n v="1"/>
    <n v="0"/>
    <n v="0"/>
    <n v="0"/>
    <n v="1"/>
    <m/>
    <m/>
    <n v="2"/>
    <n v="2"/>
    <s v="Correct"/>
    <x v="1"/>
    <n v="48"/>
    <x v="0"/>
    <x v="4"/>
    <x v="2"/>
    <x v="2"/>
    <s v="Spanish"/>
    <x v="2"/>
    <x v="7"/>
    <x v="0"/>
    <x v="2"/>
    <x v="3"/>
    <s v="Yes"/>
  </r>
  <r>
    <n v="678"/>
    <s v="Asthma/lung disease"/>
    <m/>
    <m/>
    <m/>
    <m/>
    <m/>
    <m/>
    <s v="Women’s health &amp; wellness"/>
    <m/>
    <m/>
    <m/>
    <m/>
    <m/>
    <m/>
    <n v="2"/>
    <n v="1.5"/>
    <m/>
    <n v="1"/>
    <n v="0"/>
    <n v="0"/>
    <n v="0"/>
    <n v="0"/>
    <n v="0"/>
    <n v="0"/>
    <n v="1"/>
    <n v="0"/>
    <n v="0"/>
    <n v="0"/>
    <n v="0"/>
    <n v="0"/>
    <m/>
    <m/>
    <n v="2"/>
    <n v="2"/>
    <s v="Correct"/>
    <x v="0"/>
    <n v="33"/>
    <x v="2"/>
    <x v="28"/>
    <x v="1"/>
    <x v="1"/>
    <s v="English, Other"/>
    <x v="2"/>
    <x v="6"/>
    <x v="0"/>
    <x v="2"/>
    <x v="0"/>
    <s v="Yes"/>
  </r>
  <r>
    <n v="679"/>
    <m/>
    <m/>
    <m/>
    <m/>
    <m/>
    <m/>
    <m/>
    <s v="Women’s health &amp; wellness"/>
    <m/>
    <s v="Mental health depression/suicide"/>
    <s v="Drugs &amp; alcohol abuse"/>
    <m/>
    <m/>
    <m/>
    <n v="3"/>
    <n v="1"/>
    <m/>
    <n v="0"/>
    <n v="0"/>
    <n v="0"/>
    <n v="0"/>
    <n v="0"/>
    <n v="0"/>
    <n v="0"/>
    <n v="1"/>
    <n v="0"/>
    <n v="1"/>
    <n v="1"/>
    <n v="0"/>
    <n v="0"/>
    <m/>
    <m/>
    <n v="3"/>
    <n v="3"/>
    <s v="Correct"/>
    <x v="0"/>
    <n v="28"/>
    <x v="2"/>
    <x v="63"/>
    <x v="2"/>
    <x v="0"/>
    <m/>
    <x v="3"/>
    <x v="0"/>
    <x v="3"/>
    <x v="0"/>
    <x v="3"/>
    <m/>
  </r>
  <r>
    <n v="680"/>
    <m/>
    <s v="Cancer"/>
    <s v="Heart disease &amp; stroke"/>
    <m/>
    <m/>
    <m/>
    <m/>
    <m/>
    <m/>
    <m/>
    <m/>
    <s v="Environmental hazards"/>
    <m/>
    <m/>
    <n v="3"/>
    <n v="1"/>
    <m/>
    <n v="0"/>
    <n v="1"/>
    <n v="1"/>
    <n v="0"/>
    <n v="0"/>
    <n v="0"/>
    <n v="0"/>
    <n v="0"/>
    <n v="0"/>
    <n v="0"/>
    <n v="0"/>
    <n v="1"/>
    <n v="0"/>
    <m/>
    <m/>
    <n v="3"/>
    <n v="3"/>
    <s v="Correct"/>
    <x v="0"/>
    <n v="75"/>
    <x v="2"/>
    <x v="102"/>
    <x v="1"/>
    <x v="1"/>
    <s v="English"/>
    <x v="6"/>
    <x v="4"/>
    <x v="2"/>
    <x v="2"/>
    <x v="5"/>
    <s v="Yes"/>
  </r>
  <r>
    <n v="681"/>
    <m/>
    <m/>
    <m/>
    <m/>
    <m/>
    <m/>
    <m/>
    <m/>
    <m/>
    <m/>
    <m/>
    <m/>
    <m/>
    <m/>
    <n v="0"/>
    <e v="#DIV/0!"/>
    <m/>
    <n v="0"/>
    <n v="0"/>
    <n v="0"/>
    <n v="0"/>
    <n v="0"/>
    <n v="0"/>
    <n v="0"/>
    <n v="0"/>
    <n v="0"/>
    <n v="0"/>
    <n v="0"/>
    <n v="0"/>
    <n v="0"/>
    <m/>
    <m/>
    <n v="0"/>
    <n v="0"/>
    <s v="Correct"/>
    <x v="1"/>
    <n v="31"/>
    <x v="2"/>
    <x v="42"/>
    <x v="1"/>
    <x v="1"/>
    <s v="English"/>
    <x v="2"/>
    <x v="6"/>
    <x v="0"/>
    <x v="2"/>
    <x v="4"/>
    <s v="Yes"/>
  </r>
  <r>
    <n v="682"/>
    <m/>
    <m/>
    <m/>
    <m/>
    <m/>
    <m/>
    <m/>
    <m/>
    <m/>
    <m/>
    <m/>
    <m/>
    <m/>
    <m/>
    <n v="0"/>
    <e v="#DIV/0!"/>
    <m/>
    <n v="0"/>
    <n v="0"/>
    <n v="0"/>
    <n v="0"/>
    <n v="0"/>
    <n v="0"/>
    <n v="0"/>
    <n v="0"/>
    <n v="0"/>
    <n v="0"/>
    <n v="0"/>
    <n v="0"/>
    <n v="0"/>
    <m/>
    <m/>
    <n v="0"/>
    <n v="0"/>
    <s v="Correct"/>
    <x v="0"/>
    <n v="95"/>
    <x v="2"/>
    <x v="102"/>
    <x v="1"/>
    <x v="1"/>
    <s v="English"/>
    <x v="3"/>
    <x v="0"/>
    <x v="2"/>
    <x v="2"/>
    <x v="6"/>
    <s v="No"/>
  </r>
  <r>
    <n v="683"/>
    <m/>
    <m/>
    <m/>
    <m/>
    <m/>
    <m/>
    <m/>
    <m/>
    <m/>
    <m/>
    <s v="Drugs &amp; alcohol abuse"/>
    <m/>
    <m/>
    <m/>
    <n v="1"/>
    <n v="3"/>
    <m/>
    <n v="0"/>
    <n v="0"/>
    <n v="0"/>
    <n v="0"/>
    <n v="0"/>
    <n v="0"/>
    <n v="0"/>
    <n v="0"/>
    <n v="0"/>
    <n v="0"/>
    <n v="1"/>
    <n v="0"/>
    <n v="0"/>
    <m/>
    <m/>
    <n v="1"/>
    <n v="1"/>
    <s v="Correct"/>
    <x v="1"/>
    <n v="25"/>
    <x v="2"/>
    <x v="54"/>
    <x v="1"/>
    <x v="1"/>
    <s v="English"/>
    <x v="3"/>
    <x v="4"/>
    <x v="5"/>
    <x v="2"/>
    <x v="3"/>
    <s v="Yes"/>
  </r>
  <r>
    <n v="684"/>
    <m/>
    <m/>
    <m/>
    <m/>
    <m/>
    <m/>
    <m/>
    <m/>
    <m/>
    <m/>
    <s v="Drugs &amp; alcohol abuse"/>
    <m/>
    <m/>
    <m/>
    <n v="1"/>
    <n v="3"/>
    <m/>
    <n v="0"/>
    <n v="0"/>
    <n v="0"/>
    <n v="0"/>
    <n v="0"/>
    <n v="0"/>
    <n v="0"/>
    <n v="0"/>
    <n v="0"/>
    <n v="0"/>
    <n v="1"/>
    <n v="0"/>
    <n v="0"/>
    <m/>
    <m/>
    <n v="1"/>
    <n v="1"/>
    <s v="Correct"/>
    <x v="0"/>
    <n v="24"/>
    <x v="2"/>
    <x v="63"/>
    <x v="1"/>
    <x v="1"/>
    <s v="English"/>
    <x v="2"/>
    <x v="4"/>
    <x v="0"/>
    <x v="1"/>
    <x v="1"/>
    <s v="Yes"/>
  </r>
  <r>
    <n v="685"/>
    <m/>
    <m/>
    <m/>
    <m/>
    <m/>
    <m/>
    <m/>
    <m/>
    <m/>
    <m/>
    <m/>
    <m/>
    <s v="Obesity/weight loss issues"/>
    <m/>
    <n v="1"/>
    <n v="3"/>
    <m/>
    <n v="0"/>
    <n v="0"/>
    <n v="0"/>
    <n v="0"/>
    <n v="0"/>
    <n v="0"/>
    <n v="0"/>
    <n v="0"/>
    <n v="0"/>
    <n v="0"/>
    <n v="0"/>
    <n v="0"/>
    <n v="1"/>
    <m/>
    <m/>
    <n v="1"/>
    <n v="1"/>
    <s v="Correct"/>
    <x v="0"/>
    <n v="40"/>
    <x v="2"/>
    <x v="57"/>
    <x v="1"/>
    <x v="1"/>
    <s v="English"/>
    <x v="5"/>
    <x v="7"/>
    <x v="0"/>
    <x v="2"/>
    <x v="0"/>
    <s v="Yes"/>
  </r>
  <r>
    <n v="686"/>
    <m/>
    <m/>
    <s v="Heart disease &amp; stroke"/>
    <m/>
    <m/>
    <m/>
    <m/>
    <m/>
    <s v="Diabetes"/>
    <m/>
    <m/>
    <m/>
    <m/>
    <m/>
    <n v="2"/>
    <n v="1.5"/>
    <m/>
    <n v="0"/>
    <n v="0"/>
    <n v="1"/>
    <n v="0"/>
    <n v="0"/>
    <n v="0"/>
    <n v="0"/>
    <n v="0"/>
    <n v="1"/>
    <n v="0"/>
    <n v="0"/>
    <n v="0"/>
    <n v="0"/>
    <m/>
    <m/>
    <n v="2"/>
    <n v="2"/>
    <s v="Correct"/>
    <x v="1"/>
    <n v="91"/>
    <x v="2"/>
    <x v="102"/>
    <x v="1"/>
    <x v="1"/>
    <s v="English"/>
    <x v="6"/>
    <x v="0"/>
    <x v="2"/>
    <x v="2"/>
    <x v="5"/>
    <s v="No"/>
  </r>
  <r>
    <n v="687"/>
    <m/>
    <m/>
    <m/>
    <m/>
    <m/>
    <m/>
    <m/>
    <m/>
    <m/>
    <m/>
    <m/>
    <m/>
    <m/>
    <m/>
    <n v="0"/>
    <e v="#DIV/0!"/>
    <m/>
    <n v="0"/>
    <n v="0"/>
    <n v="0"/>
    <n v="0"/>
    <n v="0"/>
    <n v="0"/>
    <n v="0"/>
    <n v="0"/>
    <n v="0"/>
    <n v="0"/>
    <n v="0"/>
    <n v="0"/>
    <n v="0"/>
    <m/>
    <m/>
    <n v="0"/>
    <n v="0"/>
    <s v="Correct"/>
    <x v="1"/>
    <n v="38"/>
    <x v="2"/>
    <x v="53"/>
    <x v="1"/>
    <x v="1"/>
    <s v="English"/>
    <x v="2"/>
    <x v="2"/>
    <x v="6"/>
    <x v="2"/>
    <x v="3"/>
    <s v="Yes"/>
  </r>
  <r>
    <n v="688"/>
    <m/>
    <m/>
    <s v="Heart disease &amp; stroke"/>
    <m/>
    <m/>
    <m/>
    <m/>
    <m/>
    <m/>
    <m/>
    <m/>
    <m/>
    <m/>
    <m/>
    <n v="1"/>
    <n v="3"/>
    <m/>
    <n v="0"/>
    <n v="0"/>
    <n v="1"/>
    <n v="0"/>
    <n v="0"/>
    <n v="0"/>
    <n v="0"/>
    <n v="0"/>
    <n v="0"/>
    <n v="0"/>
    <n v="0"/>
    <n v="0"/>
    <n v="0"/>
    <m/>
    <m/>
    <n v="1"/>
    <n v="1"/>
    <s v="Correct"/>
    <x v="1"/>
    <n v="43"/>
    <x v="2"/>
    <x v="57"/>
    <x v="4"/>
    <x v="2"/>
    <s v="Spanish"/>
    <x v="4"/>
    <x v="0"/>
    <x v="6"/>
    <x v="2"/>
    <x v="3"/>
    <s v="Yes"/>
  </r>
  <r>
    <n v="689"/>
    <m/>
    <m/>
    <m/>
    <m/>
    <m/>
    <m/>
    <m/>
    <m/>
    <m/>
    <m/>
    <m/>
    <m/>
    <m/>
    <m/>
    <n v="0"/>
    <e v="#DIV/0!"/>
    <m/>
    <n v="0"/>
    <n v="0"/>
    <n v="0"/>
    <n v="0"/>
    <n v="0"/>
    <n v="0"/>
    <n v="0"/>
    <n v="0"/>
    <n v="0"/>
    <n v="0"/>
    <n v="0"/>
    <n v="0"/>
    <n v="0"/>
    <m/>
    <m/>
    <n v="0"/>
    <n v="0"/>
    <s v="Correct"/>
    <x v="0"/>
    <n v="64"/>
    <x v="2"/>
    <x v="102"/>
    <x v="1"/>
    <x v="1"/>
    <s v="English"/>
    <x v="3"/>
    <x v="7"/>
    <x v="2"/>
    <x v="2"/>
    <x v="3"/>
    <s v="Yes"/>
  </r>
  <r>
    <n v="690"/>
    <m/>
    <m/>
    <s v="Heart disease &amp; stroke"/>
    <m/>
    <m/>
    <m/>
    <m/>
    <m/>
    <m/>
    <m/>
    <m/>
    <m/>
    <m/>
    <m/>
    <n v="1"/>
    <n v="3"/>
    <m/>
    <n v="0"/>
    <n v="0"/>
    <n v="1"/>
    <n v="0"/>
    <n v="0"/>
    <n v="0"/>
    <n v="0"/>
    <n v="0"/>
    <n v="0"/>
    <n v="0"/>
    <n v="0"/>
    <n v="0"/>
    <n v="0"/>
    <m/>
    <m/>
    <n v="1"/>
    <n v="1"/>
    <s v="Correct"/>
    <x v="0"/>
    <n v="89"/>
    <x v="2"/>
    <x v="102"/>
    <x v="1"/>
    <x v="1"/>
    <s v="English"/>
    <x v="3"/>
    <x v="7"/>
    <x v="2"/>
    <x v="2"/>
    <x v="3"/>
    <s v="No"/>
  </r>
  <r>
    <n v="691"/>
    <s v="Asthma/lung disease"/>
    <m/>
    <m/>
    <m/>
    <m/>
    <m/>
    <m/>
    <m/>
    <m/>
    <s v="Mental health depression/suicide"/>
    <s v="Drugs &amp; alcohol abuse"/>
    <m/>
    <m/>
    <m/>
    <n v="3"/>
    <n v="1"/>
    <m/>
    <n v="1"/>
    <n v="0"/>
    <n v="0"/>
    <n v="0"/>
    <n v="0"/>
    <n v="0"/>
    <n v="0"/>
    <n v="0"/>
    <n v="0"/>
    <n v="1"/>
    <n v="1"/>
    <n v="0"/>
    <n v="0"/>
    <m/>
    <m/>
    <n v="3"/>
    <n v="3"/>
    <s v="Correct"/>
    <x v="1"/>
    <n v="39"/>
    <x v="2"/>
    <x v="58"/>
    <x v="1"/>
    <x v="1"/>
    <s v="English"/>
    <x v="1"/>
    <x v="6"/>
    <x v="1"/>
    <x v="2"/>
    <x v="3"/>
    <s v="Yes"/>
  </r>
  <r>
    <n v="692"/>
    <m/>
    <m/>
    <m/>
    <s v="Safety"/>
    <m/>
    <m/>
    <m/>
    <m/>
    <m/>
    <m/>
    <m/>
    <s v="Environmental hazards"/>
    <m/>
    <m/>
    <n v="2"/>
    <n v="1.5"/>
    <m/>
    <n v="0"/>
    <n v="0"/>
    <n v="0"/>
    <n v="1"/>
    <n v="0"/>
    <n v="0"/>
    <n v="0"/>
    <n v="0"/>
    <n v="0"/>
    <n v="0"/>
    <n v="0"/>
    <n v="1"/>
    <n v="0"/>
    <m/>
    <m/>
    <n v="2"/>
    <n v="2"/>
    <s v="Correct"/>
    <x v="0"/>
    <n v="87"/>
    <x v="2"/>
    <x v="102"/>
    <x v="1"/>
    <x v="1"/>
    <s v="English"/>
    <x v="0"/>
    <x v="0"/>
    <x v="2"/>
    <x v="2"/>
    <x v="3"/>
    <s v="Yes"/>
  </r>
  <r>
    <n v="693"/>
    <s v="Asthma/lung disease"/>
    <m/>
    <m/>
    <m/>
    <m/>
    <m/>
    <m/>
    <m/>
    <m/>
    <m/>
    <m/>
    <m/>
    <m/>
    <m/>
    <n v="1"/>
    <n v="3"/>
    <m/>
    <n v="1"/>
    <n v="0"/>
    <n v="0"/>
    <n v="0"/>
    <n v="0"/>
    <n v="0"/>
    <n v="0"/>
    <n v="0"/>
    <n v="0"/>
    <n v="0"/>
    <n v="0"/>
    <n v="0"/>
    <n v="0"/>
    <m/>
    <m/>
    <n v="1"/>
    <n v="1"/>
    <s v="Correct"/>
    <x v="2"/>
    <m/>
    <x v="3"/>
    <x v="11"/>
    <x v="2"/>
    <x v="0"/>
    <m/>
    <x v="3"/>
    <x v="4"/>
    <x v="3"/>
    <x v="0"/>
    <x v="3"/>
    <m/>
  </r>
  <r>
    <n v="694"/>
    <m/>
    <m/>
    <s v="Heart disease &amp; stroke"/>
    <m/>
    <m/>
    <m/>
    <m/>
    <m/>
    <m/>
    <s v="Mental health depression/suicide"/>
    <m/>
    <m/>
    <m/>
    <m/>
    <n v="2"/>
    <n v="1.5"/>
    <m/>
    <n v="0"/>
    <n v="0"/>
    <n v="1"/>
    <n v="0"/>
    <n v="0"/>
    <n v="0"/>
    <n v="0"/>
    <n v="0"/>
    <n v="0"/>
    <n v="1"/>
    <n v="0"/>
    <n v="0"/>
    <n v="0"/>
    <m/>
    <m/>
    <n v="2"/>
    <n v="2"/>
    <s v="Correct"/>
    <x v="0"/>
    <n v="97"/>
    <x v="2"/>
    <x v="102"/>
    <x v="1"/>
    <x v="1"/>
    <s v="English"/>
    <x v="4"/>
    <x v="4"/>
    <x v="2"/>
    <x v="2"/>
    <x v="3"/>
    <s v="No"/>
  </r>
  <r>
    <n v="695"/>
    <m/>
    <m/>
    <m/>
    <m/>
    <m/>
    <m/>
    <m/>
    <m/>
    <m/>
    <m/>
    <m/>
    <m/>
    <m/>
    <m/>
    <n v="0"/>
    <e v="#DIV/0!"/>
    <m/>
    <n v="0"/>
    <n v="0"/>
    <n v="0"/>
    <n v="0"/>
    <n v="0"/>
    <n v="0"/>
    <n v="0"/>
    <n v="0"/>
    <n v="0"/>
    <n v="0"/>
    <n v="0"/>
    <n v="0"/>
    <n v="0"/>
    <m/>
    <m/>
    <n v="0"/>
    <n v="0"/>
    <s v="Correct"/>
    <x v="0"/>
    <n v="60"/>
    <x v="2"/>
    <x v="11"/>
    <x v="2"/>
    <x v="0"/>
    <m/>
    <x v="3"/>
    <x v="7"/>
    <x v="3"/>
    <x v="0"/>
    <x v="3"/>
    <m/>
  </r>
  <r>
    <n v="696"/>
    <s v="Asthma/lung disease"/>
    <m/>
    <m/>
    <m/>
    <m/>
    <m/>
    <m/>
    <m/>
    <m/>
    <m/>
    <m/>
    <m/>
    <m/>
    <m/>
    <n v="1"/>
    <n v="3"/>
    <m/>
    <n v="1"/>
    <n v="0"/>
    <n v="0"/>
    <n v="0"/>
    <n v="0"/>
    <n v="0"/>
    <n v="0"/>
    <n v="0"/>
    <n v="0"/>
    <n v="0"/>
    <n v="0"/>
    <n v="0"/>
    <n v="0"/>
    <m/>
    <m/>
    <n v="1"/>
    <n v="1"/>
    <s v="Correct"/>
    <x v="0"/>
    <n v="67"/>
    <x v="2"/>
    <x v="162"/>
    <x v="5"/>
    <x v="1"/>
    <s v="English"/>
    <x v="4"/>
    <x v="0"/>
    <x v="2"/>
    <x v="2"/>
    <x v="3"/>
    <s v="Yes"/>
  </r>
  <r>
    <n v="697"/>
    <m/>
    <m/>
    <s v="Heart disease &amp; stroke"/>
    <m/>
    <m/>
    <m/>
    <m/>
    <m/>
    <m/>
    <m/>
    <m/>
    <m/>
    <m/>
    <m/>
    <n v="1"/>
    <n v="3"/>
    <m/>
    <n v="0"/>
    <n v="0"/>
    <n v="1"/>
    <n v="0"/>
    <n v="0"/>
    <n v="0"/>
    <n v="0"/>
    <n v="0"/>
    <n v="0"/>
    <n v="0"/>
    <n v="0"/>
    <n v="0"/>
    <n v="0"/>
    <m/>
    <m/>
    <n v="1"/>
    <n v="1"/>
    <s v="Correct"/>
    <x v="1"/>
    <n v="71"/>
    <x v="0"/>
    <x v="133"/>
    <x v="1"/>
    <x v="1"/>
    <s v="English"/>
    <x v="3"/>
    <x v="2"/>
    <x v="2"/>
    <x v="2"/>
    <x v="3"/>
    <s v="No"/>
  </r>
  <r>
    <n v="698"/>
    <m/>
    <s v="Cancer"/>
    <s v="Heart disease &amp; stroke"/>
    <m/>
    <m/>
    <m/>
    <m/>
    <m/>
    <s v="Diabetes"/>
    <m/>
    <s v="Drugs &amp; alcohol abuse"/>
    <m/>
    <m/>
    <m/>
    <n v="4"/>
    <n v="0.75"/>
    <m/>
    <n v="0"/>
    <n v="0.75"/>
    <n v="0.75"/>
    <n v="0"/>
    <n v="0"/>
    <n v="0"/>
    <n v="0"/>
    <n v="0"/>
    <n v="0.75"/>
    <n v="0"/>
    <n v="0.75"/>
    <n v="0"/>
    <n v="0"/>
    <m/>
    <m/>
    <n v="3"/>
    <n v="4"/>
    <s v="Correct"/>
    <x v="1"/>
    <n v="65"/>
    <x v="3"/>
    <x v="13"/>
    <x v="1"/>
    <x v="0"/>
    <s v="English"/>
    <x v="6"/>
    <x v="0"/>
    <x v="2"/>
    <x v="2"/>
    <x v="3"/>
    <s v="No"/>
  </r>
  <r>
    <n v="699"/>
    <m/>
    <s v="Cancer"/>
    <s v="Heart disease &amp; stroke"/>
    <m/>
    <m/>
    <m/>
    <m/>
    <m/>
    <m/>
    <m/>
    <m/>
    <m/>
    <s v="Obesity/weight loss issues"/>
    <m/>
    <n v="3"/>
    <n v="1"/>
    <m/>
    <n v="0"/>
    <n v="1"/>
    <n v="1"/>
    <n v="0"/>
    <n v="0"/>
    <n v="0"/>
    <n v="0"/>
    <n v="0"/>
    <n v="0"/>
    <n v="0"/>
    <n v="0"/>
    <n v="0"/>
    <n v="1"/>
    <m/>
    <m/>
    <n v="3"/>
    <n v="3"/>
    <s v="Correct"/>
    <x v="0"/>
    <n v="82"/>
    <x v="0"/>
    <x v="85"/>
    <x v="1"/>
    <x v="1"/>
    <s v="English"/>
    <x v="3"/>
    <x v="7"/>
    <x v="2"/>
    <x v="2"/>
    <x v="3"/>
    <s v="No"/>
  </r>
  <r>
    <n v="700"/>
    <m/>
    <m/>
    <m/>
    <s v="Safety"/>
    <m/>
    <m/>
    <m/>
    <s v="Women’s health &amp; wellness"/>
    <m/>
    <m/>
    <m/>
    <m/>
    <s v="Obesity/weight loss issues"/>
    <m/>
    <n v="3"/>
    <n v="1"/>
    <m/>
    <n v="0"/>
    <n v="0"/>
    <n v="0"/>
    <n v="1"/>
    <n v="0"/>
    <n v="0"/>
    <n v="0"/>
    <n v="1"/>
    <n v="0"/>
    <n v="0"/>
    <n v="0"/>
    <n v="0"/>
    <n v="1"/>
    <m/>
    <m/>
    <n v="3"/>
    <n v="3"/>
    <s v="Correct"/>
    <x v="2"/>
    <n v="87"/>
    <x v="0"/>
    <x v="85"/>
    <x v="1"/>
    <x v="1"/>
    <s v="English"/>
    <x v="1"/>
    <x v="7"/>
    <x v="2"/>
    <x v="2"/>
    <x v="3"/>
    <s v="Yes"/>
  </r>
  <r>
    <n v="701"/>
    <m/>
    <m/>
    <s v="Heart disease &amp; stroke"/>
    <s v="Safety"/>
    <m/>
    <m/>
    <m/>
    <m/>
    <s v="Diabetes"/>
    <m/>
    <m/>
    <m/>
    <m/>
    <m/>
    <n v="3"/>
    <n v="1"/>
    <m/>
    <n v="0"/>
    <n v="0"/>
    <n v="1"/>
    <n v="1"/>
    <n v="0"/>
    <n v="0"/>
    <n v="0"/>
    <n v="0"/>
    <n v="1"/>
    <n v="0"/>
    <n v="0"/>
    <n v="0"/>
    <n v="0"/>
    <m/>
    <m/>
    <n v="3"/>
    <n v="3"/>
    <s v="Correct"/>
    <x v="1"/>
    <n v="68"/>
    <x v="0"/>
    <x v="128"/>
    <x v="5"/>
    <x v="1"/>
    <s v="English"/>
    <x v="6"/>
    <x v="3"/>
    <x v="0"/>
    <x v="2"/>
    <x v="3"/>
    <s v="Yes"/>
  </r>
  <r>
    <n v="702"/>
    <m/>
    <m/>
    <m/>
    <m/>
    <m/>
    <m/>
    <m/>
    <m/>
    <m/>
    <m/>
    <m/>
    <m/>
    <s v="Obesity/weight loss issues"/>
    <m/>
    <n v="1"/>
    <n v="3"/>
    <m/>
    <n v="0"/>
    <n v="0"/>
    <n v="0"/>
    <n v="0"/>
    <n v="0"/>
    <n v="0"/>
    <n v="0"/>
    <n v="0"/>
    <n v="0"/>
    <n v="0"/>
    <n v="0"/>
    <n v="0"/>
    <n v="1"/>
    <m/>
    <m/>
    <n v="1"/>
    <n v="1"/>
    <s v="Correct"/>
    <x v="0"/>
    <n v="40"/>
    <x v="2"/>
    <x v="57"/>
    <x v="1"/>
    <x v="1"/>
    <s v="English"/>
    <x v="5"/>
    <x v="4"/>
    <x v="0"/>
    <x v="2"/>
    <x v="3"/>
    <s v="Yes"/>
  </r>
  <r>
    <n v="703"/>
    <m/>
    <m/>
    <s v="Heart disease &amp; stroke"/>
    <m/>
    <m/>
    <m/>
    <m/>
    <m/>
    <m/>
    <m/>
    <m/>
    <m/>
    <m/>
    <m/>
    <n v="1"/>
    <n v="3"/>
    <m/>
    <n v="0"/>
    <n v="0"/>
    <n v="1"/>
    <n v="0"/>
    <n v="0"/>
    <n v="0"/>
    <n v="0"/>
    <n v="0"/>
    <n v="0"/>
    <n v="0"/>
    <n v="0"/>
    <n v="0"/>
    <n v="0"/>
    <m/>
    <m/>
    <n v="1"/>
    <n v="1"/>
    <s v="Correct"/>
    <x v="1"/>
    <n v="43"/>
    <x v="2"/>
    <x v="57"/>
    <x v="4"/>
    <x v="1"/>
    <s v="Spanish"/>
    <x v="4"/>
    <x v="7"/>
    <x v="6"/>
    <x v="2"/>
    <x v="3"/>
    <s v="Yes"/>
  </r>
  <r>
    <n v="704"/>
    <m/>
    <s v="Cancer"/>
    <s v="Heart disease &amp; stroke"/>
    <s v="Safety"/>
    <m/>
    <m/>
    <m/>
    <m/>
    <m/>
    <m/>
    <m/>
    <m/>
    <m/>
    <m/>
    <n v="3"/>
    <n v="1"/>
    <m/>
    <n v="0"/>
    <n v="1"/>
    <n v="1"/>
    <n v="1"/>
    <n v="0"/>
    <n v="0"/>
    <n v="0"/>
    <n v="0"/>
    <n v="0"/>
    <n v="0"/>
    <n v="0"/>
    <n v="0"/>
    <n v="0"/>
    <m/>
    <m/>
    <n v="3"/>
    <n v="3"/>
    <s v="Correct"/>
    <x v="1"/>
    <n v="64"/>
    <x v="0"/>
    <x v="163"/>
    <x v="1"/>
    <x v="0"/>
    <s v="English"/>
    <x v="5"/>
    <x v="7"/>
    <x v="2"/>
    <x v="2"/>
    <x v="3"/>
    <s v="Yes"/>
  </r>
  <r>
    <n v="705"/>
    <m/>
    <m/>
    <m/>
    <m/>
    <m/>
    <m/>
    <m/>
    <m/>
    <m/>
    <m/>
    <m/>
    <m/>
    <s v="Obesity/weight loss issues"/>
    <m/>
    <n v="1"/>
    <n v="3"/>
    <m/>
    <n v="0"/>
    <n v="0"/>
    <n v="0"/>
    <n v="0"/>
    <n v="0"/>
    <n v="0"/>
    <n v="0"/>
    <n v="0"/>
    <n v="0"/>
    <n v="0"/>
    <n v="0"/>
    <n v="0"/>
    <n v="1"/>
    <m/>
    <m/>
    <n v="1"/>
    <n v="1"/>
    <s v="Correct"/>
    <x v="1"/>
    <n v="66"/>
    <x v="0"/>
    <x v="164"/>
    <x v="5"/>
    <x v="1"/>
    <s v="English, Chinese"/>
    <x v="2"/>
    <x v="7"/>
    <x v="2"/>
    <x v="2"/>
    <x v="3"/>
    <s v="Yes"/>
  </r>
  <r>
    <n v="706"/>
    <m/>
    <m/>
    <s v="Heart disease &amp; stroke"/>
    <m/>
    <m/>
    <m/>
    <m/>
    <m/>
    <m/>
    <m/>
    <m/>
    <m/>
    <m/>
    <m/>
    <n v="1"/>
    <n v="3"/>
    <m/>
    <n v="0"/>
    <n v="0"/>
    <n v="1"/>
    <n v="0"/>
    <n v="0"/>
    <n v="0"/>
    <n v="0"/>
    <n v="0"/>
    <n v="0"/>
    <n v="0"/>
    <n v="0"/>
    <n v="0"/>
    <n v="0"/>
    <m/>
    <m/>
    <n v="1"/>
    <n v="1"/>
    <s v="Correct"/>
    <x v="1"/>
    <n v="72"/>
    <x v="0"/>
    <x v="165"/>
    <x v="1"/>
    <x v="1"/>
    <s v="English"/>
    <x v="5"/>
    <x v="7"/>
    <x v="2"/>
    <x v="2"/>
    <x v="3"/>
    <s v="No"/>
  </r>
  <r>
    <n v="707"/>
    <s v="Asthma/lung disease"/>
    <m/>
    <m/>
    <m/>
    <m/>
    <m/>
    <m/>
    <m/>
    <m/>
    <m/>
    <m/>
    <m/>
    <s v="Obesity/weight loss issues"/>
    <m/>
    <n v="2"/>
    <n v="1.5"/>
    <m/>
    <n v="1"/>
    <n v="0"/>
    <n v="0"/>
    <n v="0"/>
    <n v="0"/>
    <n v="0"/>
    <n v="0"/>
    <n v="0"/>
    <n v="0"/>
    <n v="0"/>
    <n v="0"/>
    <n v="0"/>
    <n v="1"/>
    <m/>
    <m/>
    <n v="2"/>
    <n v="2"/>
    <s v="Correct"/>
    <x v="0"/>
    <n v="58"/>
    <x v="0"/>
    <x v="166"/>
    <x v="1"/>
    <x v="1"/>
    <s v="English"/>
    <x v="4"/>
    <x v="1"/>
    <x v="0"/>
    <x v="2"/>
    <x v="3"/>
    <s v="Yes"/>
  </r>
  <r>
    <n v="708"/>
    <m/>
    <m/>
    <m/>
    <m/>
    <m/>
    <m/>
    <m/>
    <s v="Women’s health &amp; wellness"/>
    <m/>
    <s v="Mental health depression/suicide"/>
    <m/>
    <m/>
    <m/>
    <m/>
    <n v="2"/>
    <n v="1.5"/>
    <m/>
    <n v="0"/>
    <n v="0"/>
    <n v="0"/>
    <n v="0"/>
    <n v="0"/>
    <n v="0"/>
    <n v="0"/>
    <n v="1"/>
    <n v="0"/>
    <n v="1"/>
    <n v="0"/>
    <n v="0"/>
    <n v="0"/>
    <m/>
    <m/>
    <n v="2"/>
    <n v="2"/>
    <s v="Correct"/>
    <x v="0"/>
    <n v="62"/>
    <x v="0"/>
    <x v="163"/>
    <x v="1"/>
    <x v="1"/>
    <s v="English"/>
    <x v="6"/>
    <x v="7"/>
    <x v="0"/>
    <x v="2"/>
    <x v="3"/>
    <s v="Yes"/>
  </r>
  <r>
    <n v="709"/>
    <s v="Asthma/lung disease"/>
    <m/>
    <m/>
    <m/>
    <m/>
    <m/>
    <m/>
    <m/>
    <m/>
    <m/>
    <m/>
    <m/>
    <s v="Obesity/weight loss issues"/>
    <m/>
    <n v="2"/>
    <n v="1.5"/>
    <m/>
    <n v="1"/>
    <n v="0"/>
    <n v="0"/>
    <n v="0"/>
    <n v="0"/>
    <n v="0"/>
    <n v="0"/>
    <n v="0"/>
    <n v="0"/>
    <n v="0"/>
    <n v="0"/>
    <n v="0"/>
    <n v="1"/>
    <m/>
    <m/>
    <n v="2"/>
    <n v="2"/>
    <s v="Correct"/>
    <x v="1"/>
    <n v="38"/>
    <x v="0"/>
    <x v="5"/>
    <x v="1"/>
    <x v="1"/>
    <s v="English"/>
    <x v="4"/>
    <x v="3"/>
    <x v="0"/>
    <x v="2"/>
    <x v="3"/>
    <s v="Yes"/>
  </r>
  <r>
    <n v="710"/>
    <m/>
    <m/>
    <s v="Heart disease &amp; stroke"/>
    <m/>
    <m/>
    <m/>
    <m/>
    <s v="Women’s health &amp; wellness"/>
    <m/>
    <s v="Mental health depression/suicide"/>
    <m/>
    <m/>
    <m/>
    <m/>
    <n v="3"/>
    <n v="1"/>
    <m/>
    <n v="0"/>
    <n v="0"/>
    <n v="1"/>
    <n v="0"/>
    <n v="0"/>
    <n v="0"/>
    <n v="0"/>
    <n v="1"/>
    <n v="0"/>
    <n v="1"/>
    <n v="0"/>
    <n v="0"/>
    <n v="0"/>
    <m/>
    <m/>
    <n v="3"/>
    <n v="3"/>
    <s v="Correct"/>
    <x v="0"/>
    <n v="78"/>
    <x v="0"/>
    <x v="4"/>
    <x v="0"/>
    <x v="1"/>
    <s v="English"/>
    <x v="2"/>
    <x v="7"/>
    <x v="2"/>
    <x v="2"/>
    <x v="3"/>
    <s v="Yes"/>
  </r>
  <r>
    <n v="711"/>
    <m/>
    <m/>
    <s v="Heart disease &amp; stroke"/>
    <m/>
    <m/>
    <m/>
    <s v="Child health &amp; wellness"/>
    <m/>
    <m/>
    <s v="Mental health depression/suicide"/>
    <m/>
    <m/>
    <m/>
    <m/>
    <n v="3"/>
    <n v="1"/>
    <m/>
    <n v="0"/>
    <n v="0"/>
    <n v="1"/>
    <n v="0"/>
    <n v="0"/>
    <n v="0"/>
    <n v="1"/>
    <n v="0"/>
    <n v="0"/>
    <n v="1"/>
    <n v="0"/>
    <n v="0"/>
    <n v="0"/>
    <m/>
    <m/>
    <n v="3"/>
    <n v="3"/>
    <s v="Correct"/>
    <x v="0"/>
    <n v="74"/>
    <x v="0"/>
    <x v="5"/>
    <x v="1"/>
    <x v="0"/>
    <s v="English"/>
    <x v="3"/>
    <x v="1"/>
    <x v="2"/>
    <x v="2"/>
    <x v="3"/>
    <s v="No"/>
  </r>
  <r>
    <n v="712"/>
    <m/>
    <m/>
    <s v="Heart disease &amp; stroke"/>
    <m/>
    <m/>
    <m/>
    <m/>
    <s v="Women’s health &amp; wellness"/>
    <m/>
    <m/>
    <m/>
    <m/>
    <m/>
    <m/>
    <n v="2"/>
    <n v="1.5"/>
    <m/>
    <n v="0"/>
    <n v="0"/>
    <n v="1"/>
    <n v="0"/>
    <n v="0"/>
    <n v="0"/>
    <n v="0"/>
    <n v="1"/>
    <n v="0"/>
    <n v="0"/>
    <n v="0"/>
    <n v="0"/>
    <n v="0"/>
    <m/>
    <m/>
    <n v="2"/>
    <n v="2"/>
    <s v="Correct"/>
    <x v="0"/>
    <n v="56"/>
    <x v="0"/>
    <x v="5"/>
    <x v="0"/>
    <x v="0"/>
    <s v="English"/>
    <x v="2"/>
    <x v="0"/>
    <x v="0"/>
    <x v="2"/>
    <x v="3"/>
    <s v="Yes"/>
  </r>
  <r>
    <n v="713"/>
    <m/>
    <m/>
    <s v="Heart disease &amp; stroke"/>
    <m/>
    <m/>
    <m/>
    <m/>
    <s v="Women’s health &amp; wellness"/>
    <m/>
    <m/>
    <m/>
    <m/>
    <s v="Obesity/weight loss issues"/>
    <m/>
    <n v="3"/>
    <n v="1"/>
    <m/>
    <n v="0"/>
    <n v="0"/>
    <n v="1"/>
    <n v="0"/>
    <n v="0"/>
    <n v="0"/>
    <n v="0"/>
    <n v="1"/>
    <n v="0"/>
    <n v="0"/>
    <n v="0"/>
    <n v="0"/>
    <n v="1"/>
    <m/>
    <m/>
    <n v="3"/>
    <n v="3"/>
    <s v="Correct"/>
    <x v="0"/>
    <n v="72"/>
    <x v="0"/>
    <x v="73"/>
    <x v="0"/>
    <x v="1"/>
    <s v="English"/>
    <x v="3"/>
    <x v="3"/>
    <x v="2"/>
    <x v="2"/>
    <x v="3"/>
    <s v="Yes"/>
  </r>
  <r>
    <n v="714"/>
    <m/>
    <s v="Cancer"/>
    <m/>
    <m/>
    <m/>
    <m/>
    <m/>
    <m/>
    <s v="Diabetes"/>
    <m/>
    <m/>
    <m/>
    <m/>
    <m/>
    <n v="2"/>
    <n v="1.5"/>
    <m/>
    <n v="0"/>
    <n v="1"/>
    <n v="0"/>
    <n v="0"/>
    <n v="0"/>
    <n v="0"/>
    <n v="0"/>
    <n v="0"/>
    <n v="1"/>
    <n v="0"/>
    <n v="0"/>
    <n v="0"/>
    <n v="0"/>
    <m/>
    <m/>
    <n v="2"/>
    <n v="2"/>
    <s v="Correct"/>
    <x v="1"/>
    <n v="68"/>
    <x v="0"/>
    <x v="109"/>
    <x v="1"/>
    <x v="0"/>
    <s v="English"/>
    <x v="1"/>
    <x v="0"/>
    <x v="2"/>
    <x v="2"/>
    <x v="3"/>
    <s v="Yes"/>
  </r>
  <r>
    <n v="715"/>
    <m/>
    <m/>
    <m/>
    <s v="Safety"/>
    <m/>
    <m/>
    <m/>
    <m/>
    <m/>
    <m/>
    <s v="Drugs &amp; alcohol abuse"/>
    <s v="Environmental hazards"/>
    <m/>
    <m/>
    <n v="3"/>
    <n v="1"/>
    <m/>
    <n v="0"/>
    <n v="0"/>
    <n v="0"/>
    <n v="1"/>
    <n v="0"/>
    <n v="0"/>
    <n v="0"/>
    <n v="0"/>
    <n v="0"/>
    <n v="0"/>
    <n v="1"/>
    <n v="1"/>
    <n v="0"/>
    <m/>
    <m/>
    <n v="3"/>
    <n v="3"/>
    <s v="Correct"/>
    <x v="0"/>
    <n v="49"/>
    <x v="0"/>
    <x v="23"/>
    <x v="0"/>
    <x v="1"/>
    <s v="English"/>
    <x v="2"/>
    <x v="0"/>
    <x v="0"/>
    <x v="2"/>
    <x v="3"/>
    <s v="Yes"/>
  </r>
  <r>
    <n v="716"/>
    <s v="Asthma/lung disease"/>
    <m/>
    <m/>
    <m/>
    <m/>
    <m/>
    <m/>
    <m/>
    <m/>
    <s v="Mental health depression/suicide"/>
    <m/>
    <s v="Environmental hazards"/>
    <m/>
    <m/>
    <n v="3"/>
    <n v="1"/>
    <m/>
    <n v="1"/>
    <n v="0"/>
    <n v="0"/>
    <n v="0"/>
    <n v="0"/>
    <n v="0"/>
    <n v="0"/>
    <n v="0"/>
    <n v="0"/>
    <n v="1"/>
    <n v="0"/>
    <n v="1"/>
    <n v="0"/>
    <m/>
    <m/>
    <n v="3"/>
    <n v="3"/>
    <s v="Correct"/>
    <x v="1"/>
    <n v="63"/>
    <x v="0"/>
    <x v="132"/>
    <x v="1"/>
    <x v="1"/>
    <s v="English"/>
    <x v="3"/>
    <x v="7"/>
    <x v="2"/>
    <x v="2"/>
    <x v="3"/>
    <s v="No"/>
  </r>
  <r>
    <n v="717"/>
    <m/>
    <m/>
    <m/>
    <m/>
    <m/>
    <m/>
    <m/>
    <m/>
    <m/>
    <s v="Mental health depression/suicide"/>
    <m/>
    <m/>
    <s v="Obesity/weight loss issues"/>
    <m/>
    <n v="2"/>
    <n v="1.5"/>
    <m/>
    <n v="0"/>
    <n v="0"/>
    <n v="0"/>
    <n v="0"/>
    <n v="0"/>
    <n v="0"/>
    <n v="0"/>
    <n v="0"/>
    <n v="0"/>
    <n v="1"/>
    <n v="0"/>
    <n v="0"/>
    <n v="1"/>
    <m/>
    <m/>
    <n v="2"/>
    <n v="2"/>
    <s v="Correct"/>
    <x v="0"/>
    <n v="84"/>
    <x v="0"/>
    <x v="132"/>
    <x v="1"/>
    <x v="1"/>
    <s v="English"/>
    <x v="2"/>
    <x v="0"/>
    <x v="2"/>
    <x v="2"/>
    <x v="3"/>
    <s v="No"/>
  </r>
  <r>
    <n v="718"/>
    <m/>
    <m/>
    <m/>
    <m/>
    <m/>
    <m/>
    <m/>
    <s v="Women’s health &amp; wellness"/>
    <m/>
    <m/>
    <m/>
    <s v="Environmental hazards"/>
    <s v="Obesity/weight loss issues"/>
    <m/>
    <n v="3"/>
    <n v="1"/>
    <m/>
    <n v="0"/>
    <n v="0"/>
    <n v="0"/>
    <n v="0"/>
    <n v="0"/>
    <n v="0"/>
    <n v="0"/>
    <n v="1"/>
    <n v="0"/>
    <n v="0"/>
    <n v="0"/>
    <n v="1"/>
    <n v="1"/>
    <m/>
    <m/>
    <n v="3"/>
    <n v="3"/>
    <s v="Correct"/>
    <x v="0"/>
    <n v="92"/>
    <x v="0"/>
    <x v="132"/>
    <x v="1"/>
    <x v="1"/>
    <s v="English"/>
    <x v="4"/>
    <x v="4"/>
    <x v="2"/>
    <x v="2"/>
    <x v="3"/>
    <s v="No"/>
  </r>
  <r>
    <n v="719"/>
    <m/>
    <m/>
    <m/>
    <s v="Safety"/>
    <m/>
    <s v="Vaccine preventable diseases"/>
    <m/>
    <s v="Women’s health &amp; wellness"/>
    <m/>
    <m/>
    <m/>
    <m/>
    <m/>
    <m/>
    <n v="3"/>
    <n v="1"/>
    <m/>
    <n v="0"/>
    <n v="0"/>
    <n v="0"/>
    <n v="1"/>
    <n v="0"/>
    <n v="1"/>
    <n v="0"/>
    <n v="1"/>
    <n v="0"/>
    <n v="0"/>
    <n v="0"/>
    <n v="0"/>
    <n v="0"/>
    <m/>
    <m/>
    <n v="3"/>
    <n v="3"/>
    <s v="Correct"/>
    <x v="0"/>
    <n v="64"/>
    <x v="2"/>
    <x v="167"/>
    <x v="1"/>
    <x v="0"/>
    <s v="English, Spanish, Italian"/>
    <x v="1"/>
    <x v="6"/>
    <x v="3"/>
    <x v="2"/>
    <x v="3"/>
    <s v="No"/>
  </r>
  <r>
    <n v="720"/>
    <m/>
    <m/>
    <m/>
    <s v="Safety"/>
    <s v="HIV/AIDS &amp; Sexually Transmitted Diseases (STDs)"/>
    <s v="Vaccine preventable diseases"/>
    <m/>
    <m/>
    <m/>
    <m/>
    <m/>
    <m/>
    <m/>
    <m/>
    <n v="3"/>
    <n v="1"/>
    <m/>
    <n v="0"/>
    <n v="0"/>
    <n v="0"/>
    <n v="1"/>
    <n v="1"/>
    <n v="1"/>
    <n v="0"/>
    <n v="0"/>
    <n v="0"/>
    <n v="0"/>
    <n v="0"/>
    <n v="0"/>
    <n v="0"/>
    <m/>
    <m/>
    <n v="3"/>
    <n v="3"/>
    <s v="Correct"/>
    <x v="1"/>
    <n v="17"/>
    <x v="2"/>
    <x v="28"/>
    <x v="1"/>
    <x v="1"/>
    <s v="English"/>
    <x v="5"/>
    <x v="0"/>
    <x v="0"/>
    <x v="2"/>
    <x v="3"/>
    <s v="Yes"/>
  </r>
  <r>
    <n v="721"/>
    <m/>
    <s v="Cancer"/>
    <m/>
    <m/>
    <m/>
    <m/>
    <m/>
    <m/>
    <m/>
    <m/>
    <m/>
    <m/>
    <m/>
    <m/>
    <n v="1"/>
    <n v="3"/>
    <m/>
    <n v="0"/>
    <n v="1"/>
    <n v="0"/>
    <n v="0"/>
    <n v="0"/>
    <n v="0"/>
    <n v="0"/>
    <n v="0"/>
    <n v="0"/>
    <n v="0"/>
    <n v="0"/>
    <n v="0"/>
    <n v="0"/>
    <m/>
    <m/>
    <n v="1"/>
    <n v="1"/>
    <s v="Correct"/>
    <x v="0"/>
    <n v="52"/>
    <x v="2"/>
    <x v="145"/>
    <x v="1"/>
    <x v="1"/>
    <s v="English"/>
    <x v="0"/>
    <x v="4"/>
    <x v="2"/>
    <x v="2"/>
    <x v="3"/>
    <s v="No"/>
  </r>
  <r>
    <n v="722"/>
    <m/>
    <m/>
    <m/>
    <m/>
    <m/>
    <m/>
    <m/>
    <m/>
    <s v="Diabetes"/>
    <m/>
    <m/>
    <m/>
    <m/>
    <m/>
    <n v="1"/>
    <n v="3"/>
    <m/>
    <n v="0"/>
    <n v="0"/>
    <n v="0"/>
    <n v="0"/>
    <n v="0"/>
    <n v="0"/>
    <n v="0"/>
    <n v="0"/>
    <n v="1"/>
    <n v="0"/>
    <n v="0"/>
    <n v="0"/>
    <n v="0"/>
    <m/>
    <m/>
    <n v="1"/>
    <n v="1"/>
    <s v="Correct"/>
    <x v="0"/>
    <n v="45"/>
    <x v="2"/>
    <x v="96"/>
    <x v="2"/>
    <x v="2"/>
    <s v="English"/>
    <x v="4"/>
    <x v="4"/>
    <x v="6"/>
    <x v="2"/>
    <x v="3"/>
    <s v="Yes"/>
  </r>
  <r>
    <n v="723"/>
    <m/>
    <m/>
    <m/>
    <m/>
    <m/>
    <m/>
    <m/>
    <s v="Women’s health &amp; wellness"/>
    <m/>
    <m/>
    <m/>
    <m/>
    <m/>
    <m/>
    <n v="1"/>
    <n v="3"/>
    <m/>
    <n v="0"/>
    <n v="0"/>
    <n v="0"/>
    <n v="0"/>
    <n v="0"/>
    <n v="0"/>
    <n v="0"/>
    <n v="1"/>
    <n v="0"/>
    <n v="0"/>
    <n v="0"/>
    <n v="0"/>
    <n v="0"/>
    <m/>
    <m/>
    <n v="1"/>
    <n v="1"/>
    <s v="Correct"/>
    <x v="0"/>
    <n v="70"/>
    <x v="2"/>
    <x v="57"/>
    <x v="5"/>
    <x v="1"/>
    <s v="English, Chinese"/>
    <x v="4"/>
    <x v="7"/>
    <x v="2"/>
    <x v="2"/>
    <x v="3"/>
    <m/>
  </r>
  <r>
    <n v="724"/>
    <m/>
    <s v="Cancer"/>
    <s v="Heart disease &amp; stroke"/>
    <m/>
    <m/>
    <m/>
    <m/>
    <s v="Women’s health &amp; wellness"/>
    <s v="Diabetes"/>
    <s v="Mental health depression/suicide"/>
    <m/>
    <m/>
    <s v="Obesity/weight loss issues"/>
    <m/>
    <n v="6"/>
    <n v="0.5"/>
    <m/>
    <n v="0"/>
    <n v="0.5"/>
    <n v="0.5"/>
    <n v="0"/>
    <n v="0"/>
    <n v="0"/>
    <n v="0"/>
    <n v="0.5"/>
    <n v="0.5"/>
    <n v="0.5"/>
    <n v="0"/>
    <n v="0"/>
    <n v="0.5"/>
    <m/>
    <m/>
    <n v="3"/>
    <n v="6"/>
    <s v="Correct"/>
    <x v="0"/>
    <n v="16"/>
    <x v="2"/>
    <x v="168"/>
    <x v="5"/>
    <x v="1"/>
    <s v="English, Hindi"/>
    <x v="1"/>
    <x v="0"/>
    <x v="5"/>
    <x v="2"/>
    <x v="3"/>
    <s v="Yes"/>
  </r>
  <r>
    <n v="725"/>
    <m/>
    <m/>
    <m/>
    <m/>
    <m/>
    <m/>
    <m/>
    <m/>
    <m/>
    <m/>
    <m/>
    <m/>
    <m/>
    <m/>
    <n v="0"/>
    <e v="#DIV/0!"/>
    <m/>
    <n v="0"/>
    <n v="0"/>
    <n v="0"/>
    <n v="0"/>
    <n v="0"/>
    <n v="0"/>
    <n v="0"/>
    <n v="0"/>
    <n v="0"/>
    <n v="0"/>
    <n v="0"/>
    <n v="0"/>
    <n v="0"/>
    <m/>
    <m/>
    <n v="0"/>
    <n v="0"/>
    <s v="Correct"/>
    <x v="0"/>
    <n v="17"/>
    <x v="2"/>
    <x v="168"/>
    <x v="5"/>
    <x v="1"/>
    <s v="English"/>
    <x v="4"/>
    <x v="2"/>
    <x v="5"/>
    <x v="2"/>
    <x v="3"/>
    <s v="Yes"/>
  </r>
  <r>
    <n v="726"/>
    <m/>
    <m/>
    <s v="Heart disease &amp; stroke"/>
    <m/>
    <m/>
    <m/>
    <m/>
    <m/>
    <m/>
    <m/>
    <m/>
    <m/>
    <m/>
    <m/>
    <n v="1"/>
    <n v="3"/>
    <m/>
    <n v="0"/>
    <n v="0"/>
    <n v="1"/>
    <n v="0"/>
    <n v="0"/>
    <n v="0"/>
    <n v="0"/>
    <n v="0"/>
    <n v="0"/>
    <n v="0"/>
    <n v="0"/>
    <n v="0"/>
    <n v="0"/>
    <m/>
    <m/>
    <n v="1"/>
    <n v="1"/>
    <s v="Correct"/>
    <x v="0"/>
    <n v="59"/>
    <x v="2"/>
    <x v="28"/>
    <x v="0"/>
    <x v="1"/>
    <s v="English"/>
    <x v="4"/>
    <x v="0"/>
    <x v="0"/>
    <x v="2"/>
    <x v="3"/>
    <s v="No"/>
  </r>
  <r>
    <n v="727"/>
    <m/>
    <s v="Cancer"/>
    <m/>
    <s v="Safety"/>
    <m/>
    <m/>
    <m/>
    <m/>
    <s v="Diabetes"/>
    <m/>
    <m/>
    <m/>
    <m/>
    <m/>
    <n v="3"/>
    <n v="1"/>
    <m/>
    <n v="0"/>
    <n v="1"/>
    <n v="0"/>
    <n v="1"/>
    <n v="0"/>
    <n v="0"/>
    <n v="0"/>
    <n v="0"/>
    <n v="1"/>
    <n v="0"/>
    <n v="0"/>
    <n v="0"/>
    <n v="0"/>
    <m/>
    <m/>
    <n v="3"/>
    <n v="3"/>
    <s v="Correct"/>
    <x v="1"/>
    <n v="17"/>
    <x v="2"/>
    <x v="28"/>
    <x v="1"/>
    <x v="0"/>
    <s v="English, Spanish"/>
    <x v="5"/>
    <x v="7"/>
    <x v="0"/>
    <x v="2"/>
    <x v="3"/>
    <s v="Yes"/>
  </r>
  <r>
    <n v="728"/>
    <m/>
    <m/>
    <m/>
    <m/>
    <m/>
    <m/>
    <m/>
    <m/>
    <s v="Diabetes"/>
    <m/>
    <m/>
    <m/>
    <m/>
    <m/>
    <n v="1"/>
    <n v="3"/>
    <m/>
    <n v="0"/>
    <n v="0"/>
    <n v="0"/>
    <n v="0"/>
    <n v="0"/>
    <n v="0"/>
    <n v="0"/>
    <n v="0"/>
    <n v="1"/>
    <n v="0"/>
    <n v="0"/>
    <n v="0"/>
    <n v="0"/>
    <m/>
    <m/>
    <n v="1"/>
    <n v="1"/>
    <s v="Correct"/>
    <x v="0"/>
    <n v="60"/>
    <x v="0"/>
    <x v="159"/>
    <x v="1"/>
    <x v="1"/>
    <s v="English"/>
    <x v="5"/>
    <x v="7"/>
    <x v="2"/>
    <x v="2"/>
    <x v="3"/>
    <s v="No"/>
  </r>
  <r>
    <n v="729"/>
    <m/>
    <m/>
    <s v="Heart disease &amp; stroke"/>
    <m/>
    <m/>
    <m/>
    <m/>
    <m/>
    <s v="Diabetes"/>
    <s v="Mental health depression/suicide"/>
    <m/>
    <m/>
    <m/>
    <m/>
    <n v="3"/>
    <n v="1"/>
    <m/>
    <n v="0"/>
    <n v="0"/>
    <n v="1"/>
    <n v="0"/>
    <n v="0"/>
    <n v="0"/>
    <n v="0"/>
    <n v="0"/>
    <n v="1"/>
    <n v="1"/>
    <n v="0"/>
    <n v="0"/>
    <n v="0"/>
    <m/>
    <m/>
    <n v="3"/>
    <n v="3"/>
    <s v="Correct"/>
    <x v="0"/>
    <n v="53"/>
    <x v="0"/>
    <x v="55"/>
    <x v="2"/>
    <x v="0"/>
    <s v="English"/>
    <x v="4"/>
    <x v="3"/>
    <x v="4"/>
    <x v="1"/>
    <x v="3"/>
    <m/>
  </r>
  <r>
    <n v="730"/>
    <m/>
    <s v="Cancer"/>
    <m/>
    <m/>
    <m/>
    <m/>
    <m/>
    <m/>
    <m/>
    <s v="Mental health depression/suicide"/>
    <m/>
    <s v="Environmental hazards"/>
    <m/>
    <m/>
    <n v="3"/>
    <n v="1"/>
    <m/>
    <n v="0"/>
    <n v="1"/>
    <n v="0"/>
    <n v="0"/>
    <n v="0"/>
    <n v="0"/>
    <n v="0"/>
    <n v="0"/>
    <n v="0"/>
    <n v="1"/>
    <n v="0"/>
    <n v="1"/>
    <n v="0"/>
    <m/>
    <m/>
    <n v="3"/>
    <n v="3"/>
    <s v="Correct"/>
    <x v="0"/>
    <n v="64"/>
    <x v="0"/>
    <x v="80"/>
    <x v="1"/>
    <x v="0"/>
    <s v="English"/>
    <x v="2"/>
    <x v="4"/>
    <x v="2"/>
    <x v="1"/>
    <x v="3"/>
    <s v="No"/>
  </r>
  <r>
    <n v="731"/>
    <m/>
    <m/>
    <m/>
    <m/>
    <m/>
    <m/>
    <m/>
    <m/>
    <s v="Diabetes"/>
    <s v="Mental health depression/suicide"/>
    <m/>
    <m/>
    <m/>
    <m/>
    <n v="2"/>
    <n v="1.5"/>
    <m/>
    <n v="0"/>
    <n v="0"/>
    <n v="0"/>
    <n v="0"/>
    <n v="0"/>
    <n v="0"/>
    <n v="0"/>
    <n v="0"/>
    <n v="1"/>
    <n v="1"/>
    <n v="0"/>
    <n v="0"/>
    <n v="0"/>
    <m/>
    <m/>
    <n v="2"/>
    <n v="2"/>
    <s v="Correct"/>
    <x v="0"/>
    <n v="20"/>
    <x v="2"/>
    <x v="76"/>
    <x v="1"/>
    <x v="1"/>
    <s v="English"/>
    <x v="4"/>
    <x v="7"/>
    <x v="5"/>
    <x v="2"/>
    <x v="3"/>
    <s v="Yes"/>
  </r>
  <r>
    <n v="732"/>
    <m/>
    <m/>
    <m/>
    <m/>
    <m/>
    <m/>
    <m/>
    <m/>
    <m/>
    <m/>
    <m/>
    <m/>
    <m/>
    <m/>
    <n v="0"/>
    <e v="#DIV/0!"/>
    <m/>
    <n v="0"/>
    <n v="0"/>
    <n v="0"/>
    <n v="0"/>
    <n v="0"/>
    <n v="0"/>
    <n v="0"/>
    <n v="0"/>
    <n v="0"/>
    <n v="0"/>
    <n v="0"/>
    <n v="0"/>
    <n v="0"/>
    <m/>
    <m/>
    <n v="0"/>
    <n v="0"/>
    <s v="Correct"/>
    <x v="0"/>
    <n v="39"/>
    <x v="2"/>
    <x v="28"/>
    <x v="2"/>
    <x v="1"/>
    <s v="English"/>
    <x v="5"/>
    <x v="7"/>
    <x v="1"/>
    <x v="2"/>
    <x v="3"/>
    <m/>
  </r>
  <r>
    <n v="733"/>
    <s v="Asthma/lung disease"/>
    <s v="Cancer"/>
    <m/>
    <s v="Safety"/>
    <m/>
    <m/>
    <m/>
    <m/>
    <m/>
    <s v="Mental health depression/suicide"/>
    <s v="Drugs &amp; alcohol abuse"/>
    <m/>
    <s v="Obesity/weight loss issues"/>
    <m/>
    <n v="6"/>
    <n v="0.5"/>
    <m/>
    <n v="0.5"/>
    <n v="0.5"/>
    <n v="0"/>
    <n v="0.5"/>
    <n v="0"/>
    <n v="0"/>
    <n v="0"/>
    <n v="0"/>
    <n v="0"/>
    <n v="0.5"/>
    <n v="0.5"/>
    <n v="0"/>
    <n v="0.5"/>
    <m/>
    <m/>
    <n v="3"/>
    <n v="6"/>
    <s v="Correct"/>
    <x v="0"/>
    <n v="47"/>
    <x v="2"/>
    <x v="57"/>
    <x v="1"/>
    <x v="2"/>
    <s v="English, Spanish"/>
    <x v="4"/>
    <x v="7"/>
    <x v="6"/>
    <x v="2"/>
    <x v="3"/>
    <s v="Yes"/>
  </r>
  <r>
    <n v="734"/>
    <m/>
    <m/>
    <s v="Heart disease &amp; stroke"/>
    <m/>
    <m/>
    <m/>
    <m/>
    <s v="Women’s health &amp; wellness"/>
    <s v="Diabetes"/>
    <m/>
    <m/>
    <m/>
    <m/>
    <m/>
    <n v="3"/>
    <n v="1"/>
    <m/>
    <n v="0"/>
    <n v="0"/>
    <n v="1"/>
    <n v="0"/>
    <n v="0"/>
    <n v="0"/>
    <n v="0"/>
    <n v="1"/>
    <n v="1"/>
    <n v="0"/>
    <n v="0"/>
    <n v="0"/>
    <n v="0"/>
    <m/>
    <m/>
    <n v="3"/>
    <n v="3"/>
    <s v="Correct"/>
    <x v="0"/>
    <n v="66"/>
    <x v="0"/>
    <x v="25"/>
    <x v="1"/>
    <x v="1"/>
    <s v="English"/>
    <x v="6"/>
    <x v="7"/>
    <x v="2"/>
    <x v="2"/>
    <x v="3"/>
    <s v="Yes"/>
  </r>
  <r>
    <n v="735"/>
    <m/>
    <m/>
    <m/>
    <m/>
    <m/>
    <m/>
    <m/>
    <m/>
    <m/>
    <m/>
    <m/>
    <m/>
    <m/>
    <m/>
    <n v="0"/>
    <e v="#DIV/0!"/>
    <m/>
    <n v="0"/>
    <n v="0"/>
    <n v="0"/>
    <n v="0"/>
    <n v="0"/>
    <n v="0"/>
    <n v="0"/>
    <n v="0"/>
    <n v="0"/>
    <n v="0"/>
    <n v="0"/>
    <n v="0"/>
    <n v="0"/>
    <m/>
    <m/>
    <n v="0"/>
    <n v="0"/>
    <s v="Correct"/>
    <x v="1"/>
    <n v="31"/>
    <x v="0"/>
    <x v="55"/>
    <x v="5"/>
    <x v="1"/>
    <s v="Chinese"/>
    <x v="4"/>
    <x v="1"/>
    <x v="0"/>
    <x v="1"/>
    <x v="3"/>
    <s v="Yes"/>
  </r>
  <r>
    <n v="736"/>
    <m/>
    <m/>
    <m/>
    <m/>
    <m/>
    <m/>
    <s v="Child health &amp; wellness"/>
    <m/>
    <m/>
    <m/>
    <m/>
    <s v="Environmental hazards"/>
    <m/>
    <m/>
    <n v="2"/>
    <n v="1.5"/>
    <m/>
    <n v="0"/>
    <n v="0"/>
    <n v="0"/>
    <n v="0"/>
    <n v="0"/>
    <n v="0"/>
    <n v="1"/>
    <n v="0"/>
    <n v="0"/>
    <n v="0"/>
    <n v="0"/>
    <n v="1"/>
    <n v="0"/>
    <m/>
    <m/>
    <n v="2"/>
    <n v="2"/>
    <s v="Correct"/>
    <x v="1"/>
    <n v="42"/>
    <x v="0"/>
    <x v="83"/>
    <x v="1"/>
    <x v="1"/>
    <s v="English"/>
    <x v="0"/>
    <x v="7"/>
    <x v="0"/>
    <x v="2"/>
    <x v="3"/>
    <s v="Yes"/>
  </r>
  <r>
    <n v="737"/>
    <m/>
    <m/>
    <m/>
    <m/>
    <m/>
    <s v="Vaccine preventable diseases"/>
    <m/>
    <m/>
    <m/>
    <m/>
    <m/>
    <s v="Environmental hazards"/>
    <m/>
    <m/>
    <n v="2"/>
    <n v="1.5"/>
    <m/>
    <n v="0"/>
    <n v="0"/>
    <n v="0"/>
    <n v="0"/>
    <n v="0"/>
    <n v="1"/>
    <n v="0"/>
    <n v="0"/>
    <n v="0"/>
    <n v="0"/>
    <n v="0"/>
    <n v="1"/>
    <n v="0"/>
    <m/>
    <m/>
    <n v="2"/>
    <n v="2"/>
    <s v="Correct"/>
    <x v="1"/>
    <n v="28"/>
    <x v="0"/>
    <x v="80"/>
    <x v="1"/>
    <x v="1"/>
    <s v="English"/>
    <x v="6"/>
    <x v="3"/>
    <x v="6"/>
    <x v="2"/>
    <x v="3"/>
    <s v="Yes"/>
  </r>
  <r>
    <n v="738"/>
    <m/>
    <m/>
    <s v="Heart disease &amp; stroke"/>
    <m/>
    <m/>
    <m/>
    <m/>
    <m/>
    <m/>
    <m/>
    <m/>
    <m/>
    <s v="Obesity/weight loss issues"/>
    <m/>
    <n v="2"/>
    <n v="1.5"/>
    <m/>
    <n v="0"/>
    <n v="0"/>
    <n v="1"/>
    <n v="0"/>
    <n v="0"/>
    <n v="0"/>
    <n v="0"/>
    <n v="0"/>
    <n v="0"/>
    <n v="0"/>
    <n v="0"/>
    <n v="0"/>
    <n v="1"/>
    <m/>
    <m/>
    <n v="2"/>
    <n v="2"/>
    <s v="Correct"/>
    <x v="0"/>
    <n v="57"/>
    <x v="0"/>
    <x v="140"/>
    <x v="1"/>
    <x v="1"/>
    <s v="English"/>
    <x v="6"/>
    <x v="7"/>
    <x v="0"/>
    <x v="2"/>
    <x v="3"/>
    <s v="Yes"/>
  </r>
  <r>
    <n v="739"/>
    <m/>
    <s v="Cancer"/>
    <s v="Heart disease &amp; stroke"/>
    <m/>
    <m/>
    <m/>
    <m/>
    <m/>
    <s v="Diabetes"/>
    <m/>
    <m/>
    <m/>
    <m/>
    <m/>
    <n v="3"/>
    <n v="1"/>
    <m/>
    <n v="0"/>
    <n v="1"/>
    <n v="1"/>
    <n v="0"/>
    <n v="0"/>
    <n v="0"/>
    <n v="0"/>
    <n v="0"/>
    <n v="1"/>
    <n v="0"/>
    <n v="0"/>
    <n v="0"/>
    <n v="0"/>
    <m/>
    <m/>
    <n v="3"/>
    <n v="3"/>
    <s v="Correct"/>
    <x v="1"/>
    <n v="57"/>
    <x v="0"/>
    <x v="10"/>
    <x v="1"/>
    <x v="1"/>
    <s v="English"/>
    <x v="2"/>
    <x v="6"/>
    <x v="0"/>
    <x v="2"/>
    <x v="3"/>
    <m/>
  </r>
  <r>
    <n v="740"/>
    <m/>
    <m/>
    <m/>
    <m/>
    <m/>
    <m/>
    <m/>
    <m/>
    <m/>
    <m/>
    <m/>
    <m/>
    <m/>
    <m/>
    <n v="0"/>
    <e v="#DIV/0!"/>
    <m/>
    <n v="0"/>
    <n v="0"/>
    <n v="0"/>
    <n v="0"/>
    <n v="0"/>
    <n v="0"/>
    <n v="0"/>
    <n v="0"/>
    <n v="0"/>
    <n v="0"/>
    <n v="0"/>
    <n v="0"/>
    <n v="0"/>
    <m/>
    <m/>
    <n v="0"/>
    <n v="0"/>
    <s v="Correct"/>
    <x v="0"/>
    <n v="30"/>
    <x v="0"/>
    <x v="5"/>
    <x v="2"/>
    <x v="2"/>
    <s v="English, Spanish"/>
    <x v="1"/>
    <x v="0"/>
    <x v="0"/>
    <x v="2"/>
    <x v="3"/>
    <s v="Yes"/>
  </r>
  <r>
    <n v="741"/>
    <m/>
    <m/>
    <m/>
    <s v="Safety"/>
    <m/>
    <s v="Vaccine preventable diseases"/>
    <m/>
    <s v="Women’s health &amp; wellness"/>
    <m/>
    <m/>
    <m/>
    <m/>
    <m/>
    <m/>
    <n v="3"/>
    <n v="1"/>
    <m/>
    <n v="0"/>
    <n v="0"/>
    <n v="0"/>
    <n v="1"/>
    <n v="0"/>
    <n v="1"/>
    <n v="0"/>
    <n v="1"/>
    <n v="0"/>
    <n v="0"/>
    <n v="0"/>
    <n v="0"/>
    <n v="0"/>
    <m/>
    <m/>
    <n v="3"/>
    <n v="3"/>
    <s v="Correct"/>
    <x v="0"/>
    <n v="21"/>
    <x v="0"/>
    <x v="4"/>
    <x v="3"/>
    <x v="0"/>
    <s v="English, Spanish"/>
    <x v="4"/>
    <x v="4"/>
    <x v="0"/>
    <x v="2"/>
    <x v="3"/>
    <s v="Yes"/>
  </r>
  <r>
    <n v="742"/>
    <m/>
    <m/>
    <m/>
    <m/>
    <m/>
    <m/>
    <m/>
    <m/>
    <s v="Diabetes"/>
    <m/>
    <m/>
    <m/>
    <s v="Obesity/weight loss issues"/>
    <m/>
    <n v="2"/>
    <n v="1.5"/>
    <m/>
    <n v="0"/>
    <n v="0"/>
    <n v="0"/>
    <n v="0"/>
    <n v="0"/>
    <n v="0"/>
    <n v="0"/>
    <n v="0"/>
    <n v="1"/>
    <n v="0"/>
    <n v="0"/>
    <n v="0"/>
    <n v="1"/>
    <m/>
    <m/>
    <n v="2"/>
    <n v="2"/>
    <s v="Correct"/>
    <x v="1"/>
    <n v="61"/>
    <x v="0"/>
    <x v="165"/>
    <x v="1"/>
    <x v="1"/>
    <s v="English"/>
    <x v="5"/>
    <x v="4"/>
    <x v="0"/>
    <x v="2"/>
    <x v="3"/>
    <s v="Yes"/>
  </r>
  <r>
    <n v="743"/>
    <m/>
    <m/>
    <m/>
    <m/>
    <m/>
    <m/>
    <m/>
    <m/>
    <s v="Diabetes"/>
    <m/>
    <m/>
    <m/>
    <s v="Obesity/weight loss issues"/>
    <m/>
    <n v="2"/>
    <n v="1.5"/>
    <m/>
    <n v="0"/>
    <n v="0"/>
    <n v="0"/>
    <n v="0"/>
    <n v="0"/>
    <n v="0"/>
    <n v="0"/>
    <n v="0"/>
    <n v="1"/>
    <n v="0"/>
    <n v="0"/>
    <n v="0"/>
    <n v="1"/>
    <m/>
    <m/>
    <n v="2"/>
    <n v="2"/>
    <s v="Correct"/>
    <x v="0"/>
    <n v="50"/>
    <x v="0"/>
    <x v="23"/>
    <x v="0"/>
    <x v="0"/>
    <s v="English"/>
    <x v="5"/>
    <x v="7"/>
    <x v="6"/>
    <x v="2"/>
    <x v="3"/>
    <s v="Yes"/>
  </r>
  <r>
    <n v="744"/>
    <m/>
    <m/>
    <m/>
    <s v="Safety"/>
    <m/>
    <m/>
    <m/>
    <s v="Women’s health &amp; wellness"/>
    <s v="Diabetes"/>
    <m/>
    <m/>
    <m/>
    <m/>
    <m/>
    <n v="3"/>
    <n v="1"/>
    <m/>
    <n v="0"/>
    <n v="0"/>
    <n v="0"/>
    <n v="1"/>
    <n v="0"/>
    <n v="0"/>
    <n v="0"/>
    <n v="1"/>
    <n v="1"/>
    <n v="0"/>
    <n v="0"/>
    <n v="0"/>
    <n v="0"/>
    <m/>
    <m/>
    <n v="3"/>
    <n v="3"/>
    <s v="Correct"/>
    <x v="0"/>
    <n v="66"/>
    <x v="0"/>
    <x v="5"/>
    <x v="0"/>
    <x v="0"/>
    <s v="English"/>
    <x v="0"/>
    <x v="0"/>
    <x v="2"/>
    <x v="2"/>
    <x v="3"/>
    <s v="Yes"/>
  </r>
  <r>
    <n v="745"/>
    <m/>
    <m/>
    <s v="Heart disease &amp; stroke"/>
    <m/>
    <m/>
    <m/>
    <m/>
    <s v="Women’s health &amp; wellness"/>
    <s v="Diabetes"/>
    <m/>
    <m/>
    <m/>
    <m/>
    <m/>
    <n v="3"/>
    <n v="1"/>
    <m/>
    <n v="0"/>
    <n v="0"/>
    <n v="1"/>
    <n v="0"/>
    <n v="0"/>
    <n v="0"/>
    <n v="0"/>
    <n v="1"/>
    <n v="1"/>
    <n v="0"/>
    <n v="0"/>
    <n v="0"/>
    <n v="0"/>
    <m/>
    <m/>
    <n v="3"/>
    <n v="3"/>
    <s v="Correct"/>
    <x v="0"/>
    <m/>
    <x v="0"/>
    <x v="3"/>
    <x v="0"/>
    <x v="1"/>
    <s v="English"/>
    <x v="3"/>
    <x v="2"/>
    <x v="2"/>
    <x v="2"/>
    <x v="3"/>
    <s v="Yes"/>
  </r>
  <r>
    <n v="746"/>
    <m/>
    <m/>
    <s v="Heart disease &amp; stroke"/>
    <m/>
    <m/>
    <m/>
    <s v="Child health &amp; wellness"/>
    <m/>
    <m/>
    <m/>
    <m/>
    <m/>
    <s v="Obesity/weight loss issues"/>
    <m/>
    <n v="3"/>
    <n v="1"/>
    <m/>
    <n v="0"/>
    <n v="0"/>
    <n v="1"/>
    <n v="0"/>
    <n v="0"/>
    <n v="0"/>
    <n v="1"/>
    <n v="0"/>
    <n v="0"/>
    <n v="0"/>
    <n v="0"/>
    <n v="0"/>
    <n v="1"/>
    <m/>
    <m/>
    <n v="3"/>
    <n v="3"/>
    <s v="Correct"/>
    <x v="0"/>
    <n v="29"/>
    <x v="0"/>
    <x v="13"/>
    <x v="5"/>
    <x v="1"/>
    <s v="English, Hindi"/>
    <x v="2"/>
    <x v="0"/>
    <x v="6"/>
    <x v="2"/>
    <x v="3"/>
    <s v="Yes"/>
  </r>
  <r>
    <n v="747"/>
    <m/>
    <s v="Cancer"/>
    <m/>
    <m/>
    <m/>
    <m/>
    <m/>
    <m/>
    <m/>
    <m/>
    <s v="Drugs &amp; alcohol abuse"/>
    <m/>
    <m/>
    <m/>
    <n v="2"/>
    <n v="1.5"/>
    <m/>
    <n v="0"/>
    <n v="1"/>
    <n v="0"/>
    <n v="0"/>
    <n v="0"/>
    <n v="0"/>
    <n v="0"/>
    <n v="0"/>
    <n v="0"/>
    <n v="0"/>
    <n v="1"/>
    <n v="0"/>
    <n v="0"/>
    <m/>
    <m/>
    <n v="2"/>
    <n v="2"/>
    <s v="Correct"/>
    <x v="1"/>
    <n v="36"/>
    <x v="0"/>
    <x v="128"/>
    <x v="1"/>
    <x v="0"/>
    <s v="Farsi"/>
    <x v="0"/>
    <x v="7"/>
    <x v="0"/>
    <x v="1"/>
    <x v="3"/>
    <s v="Yes"/>
  </r>
  <r>
    <n v="748"/>
    <m/>
    <s v="Cancer"/>
    <m/>
    <m/>
    <m/>
    <m/>
    <m/>
    <m/>
    <s v="Diabetes"/>
    <s v="Mental health depression/suicide"/>
    <m/>
    <m/>
    <m/>
    <m/>
    <n v="3"/>
    <n v="1"/>
    <m/>
    <n v="0"/>
    <n v="1"/>
    <n v="0"/>
    <n v="0"/>
    <n v="0"/>
    <n v="0"/>
    <n v="0"/>
    <n v="0"/>
    <n v="1"/>
    <n v="1"/>
    <n v="0"/>
    <n v="0"/>
    <n v="0"/>
    <m/>
    <m/>
    <n v="3"/>
    <n v="3"/>
    <s v="Correct"/>
    <x v="1"/>
    <n v="64"/>
    <x v="0"/>
    <x v="112"/>
    <x v="5"/>
    <x v="1"/>
    <s v="Korean"/>
    <x v="2"/>
    <x v="7"/>
    <x v="6"/>
    <x v="2"/>
    <x v="3"/>
    <s v="Yes"/>
  </r>
  <r>
    <n v="749"/>
    <m/>
    <m/>
    <s v="Heart disease &amp; stroke"/>
    <m/>
    <m/>
    <m/>
    <m/>
    <m/>
    <s v="Diabetes"/>
    <s v="Mental health depression/suicide"/>
    <m/>
    <m/>
    <m/>
    <m/>
    <n v="3"/>
    <n v="1"/>
    <m/>
    <n v="0"/>
    <n v="0"/>
    <n v="1"/>
    <n v="0"/>
    <n v="0"/>
    <n v="0"/>
    <n v="0"/>
    <n v="0"/>
    <n v="1"/>
    <n v="1"/>
    <n v="0"/>
    <n v="0"/>
    <n v="0"/>
    <m/>
    <m/>
    <n v="3"/>
    <n v="3"/>
    <s v="Correct"/>
    <x v="0"/>
    <n v="63"/>
    <x v="0"/>
    <x v="112"/>
    <x v="5"/>
    <x v="1"/>
    <s v="Korean"/>
    <x v="3"/>
    <x v="3"/>
    <x v="6"/>
    <x v="2"/>
    <x v="3"/>
    <s v="Yes"/>
  </r>
  <r>
    <n v="750"/>
    <m/>
    <m/>
    <m/>
    <m/>
    <m/>
    <m/>
    <m/>
    <m/>
    <m/>
    <m/>
    <m/>
    <m/>
    <m/>
    <m/>
    <n v="0"/>
    <e v="#DIV/0!"/>
    <m/>
    <n v="0"/>
    <n v="0"/>
    <n v="0"/>
    <n v="0"/>
    <n v="0"/>
    <n v="0"/>
    <n v="0"/>
    <n v="0"/>
    <n v="0"/>
    <n v="0"/>
    <n v="0"/>
    <n v="0"/>
    <n v="0"/>
    <m/>
    <m/>
    <n v="0"/>
    <n v="0"/>
    <s v="Correct"/>
    <x v="0"/>
    <n v="60"/>
    <x v="0"/>
    <x v="83"/>
    <x v="1"/>
    <x v="2"/>
    <s v="Spanish"/>
    <x v="4"/>
    <x v="4"/>
    <x v="6"/>
    <x v="2"/>
    <x v="3"/>
    <m/>
  </r>
  <r>
    <n v="751"/>
    <m/>
    <m/>
    <m/>
    <m/>
    <m/>
    <m/>
    <m/>
    <m/>
    <m/>
    <m/>
    <m/>
    <m/>
    <m/>
    <m/>
    <n v="0"/>
    <e v="#DIV/0!"/>
    <m/>
    <n v="0"/>
    <n v="0"/>
    <n v="0"/>
    <n v="0"/>
    <n v="0"/>
    <n v="0"/>
    <n v="0"/>
    <n v="0"/>
    <n v="0"/>
    <n v="0"/>
    <n v="0"/>
    <n v="0"/>
    <n v="0"/>
    <m/>
    <m/>
    <n v="0"/>
    <n v="0"/>
    <s v="Correct"/>
    <x v="1"/>
    <n v="24"/>
    <x v="0"/>
    <x v="10"/>
    <x v="2"/>
    <x v="2"/>
    <s v="English, Spanish"/>
    <x v="0"/>
    <x v="7"/>
    <x v="0"/>
    <x v="2"/>
    <x v="3"/>
    <s v="Yes"/>
  </r>
  <r>
    <n v="752"/>
    <s v="Asthma/lung disease"/>
    <m/>
    <m/>
    <s v="Safety"/>
    <m/>
    <m/>
    <m/>
    <m/>
    <m/>
    <m/>
    <m/>
    <m/>
    <m/>
    <m/>
    <n v="2"/>
    <n v="1.5"/>
    <m/>
    <n v="1"/>
    <n v="0"/>
    <n v="0"/>
    <n v="1"/>
    <n v="0"/>
    <n v="0"/>
    <n v="0"/>
    <n v="0"/>
    <n v="0"/>
    <n v="0"/>
    <n v="0"/>
    <n v="0"/>
    <n v="0"/>
    <m/>
    <m/>
    <n v="2"/>
    <n v="2"/>
    <s v="Correct"/>
    <x v="1"/>
    <n v="53"/>
    <x v="0"/>
    <x v="7"/>
    <x v="1"/>
    <x v="1"/>
    <s v="English"/>
    <x v="0"/>
    <x v="6"/>
    <x v="0"/>
    <x v="2"/>
    <x v="3"/>
    <s v="Yes"/>
  </r>
  <r>
    <n v="753"/>
    <m/>
    <m/>
    <m/>
    <m/>
    <m/>
    <m/>
    <m/>
    <m/>
    <m/>
    <s v="Mental health depression/suicide"/>
    <m/>
    <m/>
    <s v="Obesity/weight loss issues"/>
    <m/>
    <n v="2"/>
    <n v="1.5"/>
    <m/>
    <n v="0"/>
    <n v="0"/>
    <n v="0"/>
    <n v="0"/>
    <n v="0"/>
    <n v="0"/>
    <n v="0"/>
    <n v="0"/>
    <n v="0"/>
    <n v="1"/>
    <n v="0"/>
    <n v="0"/>
    <n v="1"/>
    <m/>
    <m/>
    <n v="2"/>
    <n v="2"/>
    <s v="Correct"/>
    <x v="1"/>
    <n v="19"/>
    <x v="0"/>
    <x v="159"/>
    <x v="1"/>
    <x v="1"/>
    <s v="English"/>
    <x v="6"/>
    <x v="0"/>
    <x v="0"/>
    <x v="2"/>
    <x v="3"/>
    <s v="Yes"/>
  </r>
  <r>
    <n v="754"/>
    <s v="Asthma/lung disease"/>
    <m/>
    <m/>
    <m/>
    <m/>
    <m/>
    <m/>
    <m/>
    <m/>
    <m/>
    <m/>
    <m/>
    <s v="Obesity/weight loss issues"/>
    <m/>
    <n v="2"/>
    <n v="1.5"/>
    <m/>
    <n v="1"/>
    <n v="0"/>
    <n v="0"/>
    <n v="0"/>
    <n v="0"/>
    <n v="0"/>
    <n v="0"/>
    <n v="0"/>
    <n v="0"/>
    <n v="0"/>
    <n v="0"/>
    <n v="0"/>
    <n v="1"/>
    <m/>
    <m/>
    <n v="2"/>
    <n v="2"/>
    <s v="Correct"/>
    <x v="0"/>
    <n v="24"/>
    <x v="0"/>
    <x v="7"/>
    <x v="1"/>
    <x v="1"/>
    <s v="English"/>
    <x v="5"/>
    <x v="4"/>
    <x v="0"/>
    <x v="2"/>
    <x v="3"/>
    <s v="Yes"/>
  </r>
  <r>
    <n v="755"/>
    <m/>
    <s v="Cancer"/>
    <m/>
    <m/>
    <m/>
    <m/>
    <m/>
    <m/>
    <m/>
    <s v="Mental health depression/suicide"/>
    <s v="Drugs &amp; alcohol abuse"/>
    <m/>
    <m/>
    <m/>
    <n v="3"/>
    <n v="1"/>
    <m/>
    <n v="0"/>
    <n v="1"/>
    <n v="0"/>
    <n v="0"/>
    <n v="0"/>
    <n v="0"/>
    <n v="0"/>
    <n v="0"/>
    <n v="0"/>
    <n v="1"/>
    <n v="1"/>
    <n v="0"/>
    <n v="0"/>
    <m/>
    <m/>
    <n v="3"/>
    <n v="3"/>
    <s v="Correct"/>
    <x v="1"/>
    <n v="30"/>
    <x v="0"/>
    <x v="132"/>
    <x v="1"/>
    <x v="0"/>
    <s v="English"/>
    <x v="6"/>
    <x v="4"/>
    <x v="6"/>
    <x v="2"/>
    <x v="3"/>
    <s v="Yes"/>
  </r>
  <r>
    <n v="756"/>
    <m/>
    <s v="Cancer"/>
    <m/>
    <s v="Safety"/>
    <m/>
    <m/>
    <m/>
    <s v="Women’s health &amp; wellness"/>
    <m/>
    <m/>
    <m/>
    <m/>
    <m/>
    <m/>
    <n v="3"/>
    <n v="1"/>
    <m/>
    <n v="0"/>
    <n v="1"/>
    <n v="0"/>
    <n v="1"/>
    <n v="0"/>
    <n v="0"/>
    <n v="0"/>
    <n v="1"/>
    <n v="0"/>
    <n v="0"/>
    <n v="0"/>
    <n v="0"/>
    <n v="0"/>
    <m/>
    <m/>
    <n v="3"/>
    <n v="3"/>
    <s v="Correct"/>
    <x v="0"/>
    <n v="32"/>
    <x v="0"/>
    <x v="22"/>
    <x v="2"/>
    <x v="2"/>
    <s v="English, Spanish"/>
    <x v="4"/>
    <x v="7"/>
    <x v="0"/>
    <x v="2"/>
    <x v="3"/>
    <s v="Yes"/>
  </r>
  <r>
    <n v="757"/>
    <m/>
    <m/>
    <s v="Heart disease &amp; stroke"/>
    <m/>
    <m/>
    <m/>
    <m/>
    <m/>
    <s v="Diabetes"/>
    <m/>
    <m/>
    <m/>
    <s v="Obesity/weight loss issues"/>
    <m/>
    <n v="3"/>
    <n v="1"/>
    <m/>
    <n v="0"/>
    <n v="0"/>
    <n v="1"/>
    <n v="0"/>
    <n v="0"/>
    <n v="0"/>
    <n v="0"/>
    <n v="0"/>
    <n v="1"/>
    <n v="0"/>
    <n v="0"/>
    <n v="0"/>
    <n v="1"/>
    <m/>
    <m/>
    <n v="3"/>
    <n v="3"/>
    <s v="Correct"/>
    <x v="0"/>
    <n v="28"/>
    <x v="0"/>
    <x v="0"/>
    <x v="1"/>
    <x v="1"/>
    <s v="English"/>
    <x v="5"/>
    <x v="0"/>
    <x v="0"/>
    <x v="2"/>
    <x v="3"/>
    <s v="Yes"/>
  </r>
  <r>
    <n v="758"/>
    <m/>
    <s v="Cancer"/>
    <m/>
    <m/>
    <m/>
    <m/>
    <m/>
    <m/>
    <m/>
    <m/>
    <m/>
    <m/>
    <m/>
    <m/>
    <n v="1"/>
    <n v="3"/>
    <m/>
    <n v="0"/>
    <n v="1"/>
    <n v="0"/>
    <n v="0"/>
    <n v="0"/>
    <n v="0"/>
    <n v="0"/>
    <n v="0"/>
    <n v="0"/>
    <n v="0"/>
    <n v="0"/>
    <n v="0"/>
    <n v="0"/>
    <m/>
    <m/>
    <n v="1"/>
    <n v="1"/>
    <s v="Correct"/>
    <x v="0"/>
    <n v="47"/>
    <x v="0"/>
    <x v="89"/>
    <x v="1"/>
    <x v="1"/>
    <s v="Chinese"/>
    <x v="6"/>
    <x v="2"/>
    <x v="6"/>
    <x v="2"/>
    <x v="3"/>
    <s v="Yes"/>
  </r>
  <r>
    <n v="759"/>
    <s v="Asthma/lung disease"/>
    <m/>
    <m/>
    <m/>
    <m/>
    <m/>
    <m/>
    <m/>
    <m/>
    <m/>
    <m/>
    <m/>
    <m/>
    <m/>
    <n v="1"/>
    <n v="3"/>
    <m/>
    <n v="1"/>
    <n v="0"/>
    <n v="0"/>
    <n v="0"/>
    <n v="0"/>
    <n v="0"/>
    <n v="0"/>
    <n v="0"/>
    <n v="0"/>
    <n v="0"/>
    <n v="0"/>
    <n v="0"/>
    <n v="0"/>
    <m/>
    <m/>
    <n v="1"/>
    <n v="1"/>
    <s v="Correct"/>
    <x v="0"/>
    <n v="54"/>
    <x v="0"/>
    <x v="88"/>
    <x v="1"/>
    <x v="1"/>
    <s v="English"/>
    <x v="6"/>
    <x v="0"/>
    <x v="4"/>
    <x v="2"/>
    <x v="3"/>
    <s v="Yes"/>
  </r>
  <r>
    <n v="760"/>
    <s v="Asthma/lung disease"/>
    <s v="Cancer"/>
    <m/>
    <m/>
    <m/>
    <m/>
    <m/>
    <m/>
    <m/>
    <m/>
    <m/>
    <m/>
    <s v="Obesity/weight loss issues"/>
    <m/>
    <n v="3"/>
    <n v="1"/>
    <m/>
    <n v="1"/>
    <n v="1"/>
    <n v="0"/>
    <n v="0"/>
    <n v="0"/>
    <n v="0"/>
    <n v="0"/>
    <n v="0"/>
    <n v="0"/>
    <n v="0"/>
    <n v="0"/>
    <n v="0"/>
    <n v="1"/>
    <m/>
    <m/>
    <n v="3"/>
    <n v="3"/>
    <s v="Correct"/>
    <x v="0"/>
    <n v="52"/>
    <x v="0"/>
    <x v="6"/>
    <x v="1"/>
    <x v="1"/>
    <s v="English"/>
    <x v="6"/>
    <x v="7"/>
    <x v="0"/>
    <x v="2"/>
    <x v="3"/>
    <s v="Yes"/>
  </r>
  <r>
    <n v="761"/>
    <m/>
    <s v="Cancer"/>
    <m/>
    <s v="Safety"/>
    <m/>
    <m/>
    <m/>
    <m/>
    <s v="Diabetes"/>
    <m/>
    <m/>
    <m/>
    <m/>
    <m/>
    <n v="3"/>
    <n v="1"/>
    <m/>
    <n v="0"/>
    <n v="1"/>
    <n v="0"/>
    <n v="1"/>
    <n v="0"/>
    <n v="0"/>
    <n v="0"/>
    <n v="0"/>
    <n v="1"/>
    <n v="0"/>
    <n v="0"/>
    <n v="0"/>
    <n v="0"/>
    <m/>
    <m/>
    <n v="3"/>
    <n v="3"/>
    <s v="Correct"/>
    <x v="1"/>
    <n v="54"/>
    <x v="0"/>
    <x v="117"/>
    <x v="1"/>
    <x v="1"/>
    <s v="English"/>
    <x v="6"/>
    <x v="7"/>
    <x v="6"/>
    <x v="2"/>
    <x v="3"/>
    <s v="Yes"/>
  </r>
  <r>
    <n v="762"/>
    <m/>
    <s v="Cancer"/>
    <m/>
    <m/>
    <m/>
    <m/>
    <m/>
    <s v="Women’s health &amp; wellness"/>
    <m/>
    <m/>
    <m/>
    <m/>
    <m/>
    <m/>
    <n v="2"/>
    <n v="1.5"/>
    <m/>
    <n v="0"/>
    <n v="1"/>
    <n v="0"/>
    <n v="0"/>
    <n v="0"/>
    <n v="0"/>
    <n v="0"/>
    <n v="1"/>
    <n v="0"/>
    <n v="0"/>
    <n v="0"/>
    <n v="0"/>
    <n v="0"/>
    <m/>
    <m/>
    <n v="2"/>
    <n v="2"/>
    <s v="Correct"/>
    <x v="0"/>
    <n v="48"/>
    <x v="0"/>
    <x v="117"/>
    <x v="1"/>
    <x v="1"/>
    <s v="English"/>
    <x v="5"/>
    <x v="3"/>
    <x v="6"/>
    <x v="2"/>
    <x v="3"/>
    <s v="Yes"/>
  </r>
  <r>
    <n v="763"/>
    <m/>
    <s v="Cancer"/>
    <s v="Heart disease &amp; stroke"/>
    <m/>
    <m/>
    <m/>
    <m/>
    <s v="Women’s health &amp; wellness"/>
    <m/>
    <m/>
    <m/>
    <m/>
    <m/>
    <m/>
    <n v="3"/>
    <n v="1"/>
    <m/>
    <n v="0"/>
    <n v="1"/>
    <n v="1"/>
    <n v="0"/>
    <n v="0"/>
    <n v="0"/>
    <n v="0"/>
    <n v="1"/>
    <n v="0"/>
    <n v="0"/>
    <n v="0"/>
    <n v="0"/>
    <n v="0"/>
    <m/>
    <m/>
    <n v="3"/>
    <n v="3"/>
    <s v="Correct"/>
    <x v="0"/>
    <n v="52"/>
    <x v="0"/>
    <x v="116"/>
    <x v="1"/>
    <x v="1"/>
    <s v="English"/>
    <x v="6"/>
    <x v="4"/>
    <x v="0"/>
    <x v="2"/>
    <x v="3"/>
    <s v="Yes"/>
  </r>
  <r>
    <n v="764"/>
    <m/>
    <m/>
    <m/>
    <s v="Safety"/>
    <m/>
    <m/>
    <m/>
    <s v="Women’s health &amp; wellness"/>
    <m/>
    <m/>
    <m/>
    <m/>
    <m/>
    <m/>
    <n v="2"/>
    <n v="1.5"/>
    <m/>
    <n v="0"/>
    <n v="0"/>
    <n v="0"/>
    <n v="1"/>
    <n v="0"/>
    <n v="0"/>
    <n v="0"/>
    <n v="1"/>
    <n v="0"/>
    <n v="0"/>
    <n v="0"/>
    <n v="0"/>
    <n v="0"/>
    <m/>
    <m/>
    <n v="2"/>
    <n v="2"/>
    <s v="Correct"/>
    <x v="0"/>
    <n v="51"/>
    <x v="2"/>
    <x v="50"/>
    <x v="1"/>
    <x v="1"/>
    <s v="English"/>
    <x v="6"/>
    <x v="7"/>
    <x v="6"/>
    <x v="2"/>
    <x v="3"/>
    <s v="Yes"/>
  </r>
  <r>
    <n v="765"/>
    <m/>
    <m/>
    <m/>
    <m/>
    <m/>
    <m/>
    <m/>
    <s v="Women’s health &amp; wellness"/>
    <m/>
    <m/>
    <m/>
    <m/>
    <m/>
    <m/>
    <n v="1"/>
    <n v="3"/>
    <m/>
    <n v="0"/>
    <n v="0"/>
    <n v="0"/>
    <n v="0"/>
    <n v="0"/>
    <n v="0"/>
    <n v="0"/>
    <n v="1"/>
    <n v="0"/>
    <n v="0"/>
    <n v="0"/>
    <n v="0"/>
    <n v="0"/>
    <m/>
    <m/>
    <n v="1"/>
    <n v="1"/>
    <s v="Correct"/>
    <x v="0"/>
    <n v="52"/>
    <x v="0"/>
    <x v="93"/>
    <x v="1"/>
    <x v="1"/>
    <s v="English"/>
    <x v="6"/>
    <x v="7"/>
    <x v="6"/>
    <x v="2"/>
    <x v="3"/>
    <s v="Yes"/>
  </r>
  <r>
    <n v="766"/>
    <m/>
    <m/>
    <m/>
    <m/>
    <m/>
    <m/>
    <s v="Child health &amp; wellness"/>
    <m/>
    <m/>
    <m/>
    <s v="Drugs &amp; alcohol abuse"/>
    <m/>
    <m/>
    <m/>
    <n v="2"/>
    <n v="1.5"/>
    <m/>
    <n v="0"/>
    <n v="0"/>
    <n v="0"/>
    <n v="0"/>
    <n v="0"/>
    <n v="0"/>
    <n v="1"/>
    <n v="0"/>
    <n v="0"/>
    <n v="0"/>
    <n v="1"/>
    <n v="0"/>
    <n v="0"/>
    <m/>
    <m/>
    <n v="2"/>
    <n v="2"/>
    <s v="Correct"/>
    <x v="1"/>
    <n v="49"/>
    <x v="0"/>
    <x v="116"/>
    <x v="1"/>
    <x v="0"/>
    <s v="English"/>
    <x v="5"/>
    <x v="7"/>
    <x v="6"/>
    <x v="2"/>
    <x v="3"/>
    <s v="Yes"/>
  </r>
  <r>
    <n v="767"/>
    <m/>
    <s v="Cancer"/>
    <m/>
    <m/>
    <m/>
    <m/>
    <s v="Child health &amp; wellness"/>
    <m/>
    <m/>
    <m/>
    <m/>
    <m/>
    <s v="Obesity/weight loss issues"/>
    <m/>
    <n v="3"/>
    <n v="1"/>
    <m/>
    <n v="0"/>
    <n v="1"/>
    <n v="0"/>
    <n v="0"/>
    <n v="0"/>
    <n v="0"/>
    <n v="1"/>
    <n v="0"/>
    <n v="0"/>
    <n v="0"/>
    <n v="0"/>
    <n v="0"/>
    <n v="1"/>
    <m/>
    <m/>
    <n v="3"/>
    <n v="3"/>
    <s v="Correct"/>
    <x v="0"/>
    <n v="47"/>
    <x v="0"/>
    <x v="14"/>
    <x v="1"/>
    <x v="1"/>
    <s v="English"/>
    <x v="6"/>
    <x v="7"/>
    <x v="5"/>
    <x v="2"/>
    <x v="3"/>
    <s v="Yes"/>
  </r>
  <r>
    <n v="768"/>
    <m/>
    <m/>
    <m/>
    <m/>
    <m/>
    <m/>
    <m/>
    <m/>
    <m/>
    <m/>
    <m/>
    <m/>
    <m/>
    <m/>
    <n v="0"/>
    <e v="#DIV/0!"/>
    <m/>
    <n v="0"/>
    <n v="0"/>
    <n v="0"/>
    <n v="0"/>
    <n v="0"/>
    <n v="0"/>
    <n v="0"/>
    <n v="0"/>
    <n v="0"/>
    <n v="0"/>
    <n v="0"/>
    <n v="0"/>
    <n v="0"/>
    <m/>
    <m/>
    <n v="0"/>
    <n v="0"/>
    <s v="Correct"/>
    <x v="1"/>
    <n v="64"/>
    <x v="2"/>
    <x v="58"/>
    <x v="1"/>
    <x v="0"/>
    <s v="English"/>
    <x v="6"/>
    <x v="1"/>
    <x v="2"/>
    <x v="2"/>
    <x v="3"/>
    <s v="Yes"/>
  </r>
  <r>
    <n v="769"/>
    <m/>
    <m/>
    <s v="Heart disease &amp; stroke"/>
    <m/>
    <m/>
    <m/>
    <m/>
    <m/>
    <s v="Diabetes"/>
    <m/>
    <m/>
    <m/>
    <m/>
    <m/>
    <n v="2"/>
    <n v="1.5"/>
    <m/>
    <n v="0"/>
    <n v="0"/>
    <n v="1"/>
    <n v="0"/>
    <n v="0"/>
    <n v="0"/>
    <n v="0"/>
    <n v="0"/>
    <n v="1"/>
    <n v="0"/>
    <n v="0"/>
    <n v="0"/>
    <n v="0"/>
    <m/>
    <m/>
    <n v="2"/>
    <n v="2"/>
    <s v="Correct"/>
    <x v="1"/>
    <n v="74"/>
    <x v="0"/>
    <x v="2"/>
    <x v="1"/>
    <x v="0"/>
    <s v="English"/>
    <x v="5"/>
    <x v="7"/>
    <x v="2"/>
    <x v="2"/>
    <x v="3"/>
    <s v="No"/>
  </r>
  <r>
    <n v="770"/>
    <m/>
    <s v="Cancer"/>
    <m/>
    <m/>
    <m/>
    <m/>
    <m/>
    <m/>
    <m/>
    <m/>
    <m/>
    <m/>
    <m/>
    <m/>
    <n v="1"/>
    <n v="3"/>
    <m/>
    <n v="0"/>
    <n v="1"/>
    <n v="0"/>
    <n v="0"/>
    <n v="0"/>
    <n v="0"/>
    <n v="0"/>
    <n v="0"/>
    <n v="0"/>
    <n v="0"/>
    <n v="0"/>
    <n v="0"/>
    <n v="0"/>
    <m/>
    <m/>
    <n v="1"/>
    <n v="1"/>
    <s v="Correct"/>
    <x v="1"/>
    <n v="80"/>
    <x v="0"/>
    <x v="17"/>
    <x v="1"/>
    <x v="1"/>
    <s v="English"/>
    <x v="0"/>
    <x v="3"/>
    <x v="6"/>
    <x v="2"/>
    <x v="3"/>
    <s v="Yes"/>
  </r>
  <r>
    <n v="771"/>
    <m/>
    <m/>
    <m/>
    <s v="Safety"/>
    <m/>
    <m/>
    <m/>
    <m/>
    <m/>
    <m/>
    <m/>
    <m/>
    <m/>
    <m/>
    <n v="1"/>
    <n v="3"/>
    <m/>
    <n v="0"/>
    <n v="0"/>
    <n v="0"/>
    <n v="1"/>
    <n v="0"/>
    <n v="0"/>
    <n v="0"/>
    <n v="0"/>
    <n v="0"/>
    <n v="0"/>
    <n v="0"/>
    <n v="0"/>
    <n v="0"/>
    <m/>
    <m/>
    <n v="1"/>
    <n v="1"/>
    <s v="Correct"/>
    <x v="1"/>
    <n v="89"/>
    <x v="0"/>
    <x v="10"/>
    <x v="1"/>
    <x v="1"/>
    <s v="English"/>
    <x v="3"/>
    <x v="7"/>
    <x v="2"/>
    <x v="0"/>
    <x v="3"/>
    <s v="No"/>
  </r>
  <r>
    <n v="772"/>
    <m/>
    <m/>
    <m/>
    <m/>
    <m/>
    <m/>
    <m/>
    <s v="Women’s health &amp; wellness"/>
    <m/>
    <m/>
    <m/>
    <m/>
    <s v="Obesity/weight loss issues"/>
    <m/>
    <n v="2"/>
    <n v="1.5"/>
    <m/>
    <n v="0"/>
    <n v="0"/>
    <n v="0"/>
    <n v="0"/>
    <n v="0"/>
    <n v="0"/>
    <n v="0"/>
    <n v="1"/>
    <n v="0"/>
    <n v="0"/>
    <n v="0"/>
    <n v="0"/>
    <n v="1"/>
    <m/>
    <m/>
    <n v="2"/>
    <n v="2"/>
    <s v="Correct"/>
    <x v="0"/>
    <m/>
    <x v="0"/>
    <x v="137"/>
    <x v="1"/>
    <x v="1"/>
    <s v="English"/>
    <x v="6"/>
    <x v="1"/>
    <x v="0"/>
    <x v="2"/>
    <x v="3"/>
    <s v="Yes"/>
  </r>
  <r>
    <n v="773"/>
    <m/>
    <s v="Cancer"/>
    <s v="Heart disease &amp; stroke"/>
    <m/>
    <m/>
    <m/>
    <m/>
    <m/>
    <s v="Diabetes"/>
    <m/>
    <m/>
    <m/>
    <m/>
    <m/>
    <n v="3"/>
    <n v="1"/>
    <m/>
    <n v="0"/>
    <n v="1"/>
    <n v="1"/>
    <n v="0"/>
    <n v="0"/>
    <n v="0"/>
    <n v="0"/>
    <n v="0"/>
    <n v="1"/>
    <n v="0"/>
    <n v="0"/>
    <n v="0"/>
    <n v="0"/>
    <m/>
    <m/>
    <n v="3"/>
    <n v="3"/>
    <s v="Correct"/>
    <x v="1"/>
    <n v="76"/>
    <x v="0"/>
    <x v="17"/>
    <x v="1"/>
    <x v="1"/>
    <s v="English"/>
    <x v="6"/>
    <x v="0"/>
    <x v="2"/>
    <x v="2"/>
    <x v="3"/>
    <s v="Yes"/>
  </r>
  <r>
    <n v="774"/>
    <m/>
    <m/>
    <m/>
    <m/>
    <m/>
    <m/>
    <m/>
    <m/>
    <m/>
    <m/>
    <m/>
    <m/>
    <m/>
    <m/>
    <n v="0"/>
    <e v="#DIV/0!"/>
    <m/>
    <n v="0"/>
    <n v="0"/>
    <n v="0"/>
    <n v="0"/>
    <n v="0"/>
    <n v="0"/>
    <n v="0"/>
    <n v="0"/>
    <n v="0"/>
    <n v="0"/>
    <n v="0"/>
    <n v="0"/>
    <n v="0"/>
    <m/>
    <m/>
    <n v="0"/>
    <n v="0"/>
    <s v="Correct"/>
    <x v="0"/>
    <n v="75"/>
    <x v="0"/>
    <x v="2"/>
    <x v="12"/>
    <x v="2"/>
    <s v="English, Spanish"/>
    <x v="4"/>
    <x v="3"/>
    <x v="2"/>
    <x v="2"/>
    <x v="3"/>
    <s v="No"/>
  </r>
  <r>
    <n v="775"/>
    <m/>
    <s v="Cancer"/>
    <m/>
    <m/>
    <m/>
    <m/>
    <m/>
    <m/>
    <m/>
    <m/>
    <m/>
    <m/>
    <m/>
    <m/>
    <n v="1"/>
    <n v="3"/>
    <m/>
    <n v="0"/>
    <n v="1"/>
    <n v="0"/>
    <n v="0"/>
    <n v="0"/>
    <n v="0"/>
    <n v="0"/>
    <n v="0"/>
    <n v="0"/>
    <n v="0"/>
    <n v="0"/>
    <n v="0"/>
    <n v="0"/>
    <m/>
    <m/>
    <n v="1"/>
    <n v="1"/>
    <s v="Correct"/>
    <x v="1"/>
    <n v="76"/>
    <x v="0"/>
    <x v="17"/>
    <x v="5"/>
    <x v="0"/>
    <s v="English, Hindi"/>
    <x v="1"/>
    <x v="6"/>
    <x v="2"/>
    <x v="2"/>
    <x v="3"/>
    <m/>
  </r>
  <r>
    <n v="776"/>
    <m/>
    <m/>
    <s v="Heart disease &amp; stroke"/>
    <m/>
    <m/>
    <m/>
    <m/>
    <m/>
    <m/>
    <m/>
    <m/>
    <m/>
    <m/>
    <m/>
    <n v="1"/>
    <n v="3"/>
    <m/>
    <n v="0"/>
    <n v="0"/>
    <n v="1"/>
    <n v="0"/>
    <n v="0"/>
    <n v="0"/>
    <n v="0"/>
    <n v="0"/>
    <n v="0"/>
    <n v="0"/>
    <n v="0"/>
    <n v="0"/>
    <n v="0"/>
    <m/>
    <m/>
    <n v="1"/>
    <n v="1"/>
    <s v="Correct"/>
    <x v="0"/>
    <n v="74"/>
    <x v="2"/>
    <x v="47"/>
    <x v="1"/>
    <x v="1"/>
    <s v="English"/>
    <x v="5"/>
    <x v="0"/>
    <x v="2"/>
    <x v="2"/>
    <x v="3"/>
    <s v="Yes"/>
  </r>
  <r>
    <n v="777"/>
    <m/>
    <m/>
    <m/>
    <m/>
    <m/>
    <m/>
    <m/>
    <m/>
    <m/>
    <m/>
    <m/>
    <m/>
    <s v="Obesity/weight loss issues"/>
    <m/>
    <n v="1"/>
    <n v="3"/>
    <m/>
    <n v="0"/>
    <n v="0"/>
    <n v="0"/>
    <n v="0"/>
    <n v="0"/>
    <n v="0"/>
    <n v="0"/>
    <n v="0"/>
    <n v="0"/>
    <n v="0"/>
    <n v="0"/>
    <n v="0"/>
    <n v="1"/>
    <m/>
    <m/>
    <n v="1"/>
    <n v="1"/>
    <s v="Correct"/>
    <x v="1"/>
    <n v="53"/>
    <x v="0"/>
    <x v="117"/>
    <x v="1"/>
    <x v="1"/>
    <s v="English"/>
    <x v="6"/>
    <x v="4"/>
    <x v="0"/>
    <x v="2"/>
    <x v="3"/>
    <s v="Yes"/>
  </r>
  <r>
    <n v="778"/>
    <m/>
    <s v="Cancer"/>
    <m/>
    <m/>
    <m/>
    <m/>
    <s v="Child health &amp; wellness"/>
    <m/>
    <m/>
    <s v="Mental health depression/suicide"/>
    <m/>
    <m/>
    <m/>
    <m/>
    <n v="3"/>
    <n v="1"/>
    <m/>
    <n v="0"/>
    <n v="1"/>
    <n v="0"/>
    <n v="0"/>
    <n v="0"/>
    <n v="0"/>
    <n v="1"/>
    <n v="0"/>
    <n v="0"/>
    <n v="1"/>
    <n v="0"/>
    <n v="0"/>
    <n v="0"/>
    <m/>
    <m/>
    <n v="3"/>
    <n v="3"/>
    <s v="Correct"/>
    <x v="0"/>
    <n v="45"/>
    <x v="0"/>
    <x v="147"/>
    <x v="1"/>
    <x v="1"/>
    <s v="English"/>
    <x v="3"/>
    <x v="4"/>
    <x v="0"/>
    <x v="2"/>
    <x v="3"/>
    <s v="Yes"/>
  </r>
  <r>
    <n v="779"/>
    <m/>
    <s v="Cancer"/>
    <m/>
    <m/>
    <m/>
    <m/>
    <m/>
    <m/>
    <m/>
    <s v="Mental health depression/suicide"/>
    <m/>
    <s v="Environmental hazards"/>
    <m/>
    <m/>
    <n v="3"/>
    <n v="1"/>
    <m/>
    <n v="0"/>
    <n v="1"/>
    <n v="0"/>
    <n v="0"/>
    <n v="0"/>
    <n v="0"/>
    <n v="0"/>
    <n v="0"/>
    <n v="0"/>
    <n v="1"/>
    <n v="0"/>
    <n v="1"/>
    <n v="0"/>
    <m/>
    <m/>
    <n v="3"/>
    <n v="3"/>
    <s v="Correct"/>
    <x v="0"/>
    <m/>
    <x v="0"/>
    <x v="7"/>
    <x v="1"/>
    <x v="0"/>
    <s v="English"/>
    <x v="2"/>
    <x v="7"/>
    <x v="2"/>
    <x v="2"/>
    <x v="3"/>
    <m/>
  </r>
  <r>
    <n v="780"/>
    <m/>
    <m/>
    <s v="Heart disease &amp; stroke"/>
    <m/>
    <m/>
    <m/>
    <m/>
    <m/>
    <m/>
    <m/>
    <m/>
    <m/>
    <m/>
    <m/>
    <n v="1"/>
    <n v="3"/>
    <m/>
    <n v="0"/>
    <n v="0"/>
    <n v="1"/>
    <n v="0"/>
    <n v="0"/>
    <n v="0"/>
    <n v="0"/>
    <n v="0"/>
    <n v="0"/>
    <n v="0"/>
    <n v="0"/>
    <n v="0"/>
    <n v="0"/>
    <m/>
    <m/>
    <n v="1"/>
    <n v="1"/>
    <s v="Correct"/>
    <x v="1"/>
    <n v="54"/>
    <x v="2"/>
    <x v="98"/>
    <x v="1"/>
    <x v="1"/>
    <s v="English"/>
    <x v="2"/>
    <x v="0"/>
    <x v="4"/>
    <x v="2"/>
    <x v="3"/>
    <s v="Yes"/>
  </r>
  <r>
    <n v="781"/>
    <m/>
    <m/>
    <s v="Heart disease &amp; stroke"/>
    <m/>
    <m/>
    <m/>
    <m/>
    <m/>
    <s v="Diabetes"/>
    <m/>
    <m/>
    <m/>
    <s v="Obesity/weight loss issues"/>
    <m/>
    <n v="3"/>
    <n v="1"/>
    <m/>
    <n v="0"/>
    <n v="0"/>
    <n v="1"/>
    <n v="0"/>
    <n v="0"/>
    <n v="0"/>
    <n v="0"/>
    <n v="0"/>
    <n v="1"/>
    <n v="0"/>
    <n v="0"/>
    <n v="0"/>
    <n v="1"/>
    <m/>
    <m/>
    <n v="3"/>
    <n v="3"/>
    <s v="Correct"/>
    <x v="0"/>
    <n v="82"/>
    <x v="2"/>
    <x v="169"/>
    <x v="1"/>
    <x v="1"/>
    <s v="English"/>
    <x v="5"/>
    <x v="2"/>
    <x v="2"/>
    <x v="2"/>
    <x v="3"/>
    <s v="Yes"/>
  </r>
  <r>
    <n v="782"/>
    <m/>
    <m/>
    <m/>
    <m/>
    <m/>
    <m/>
    <m/>
    <m/>
    <m/>
    <m/>
    <m/>
    <m/>
    <m/>
    <m/>
    <n v="0"/>
    <e v="#DIV/0!"/>
    <m/>
    <n v="0"/>
    <n v="0"/>
    <n v="0"/>
    <n v="0"/>
    <n v="0"/>
    <n v="0"/>
    <n v="0"/>
    <n v="0"/>
    <n v="0"/>
    <n v="0"/>
    <n v="0"/>
    <n v="0"/>
    <n v="0"/>
    <m/>
    <m/>
    <n v="0"/>
    <n v="0"/>
    <s v="Correct"/>
    <x v="1"/>
    <n v="77"/>
    <x v="2"/>
    <x v="169"/>
    <x v="2"/>
    <x v="1"/>
    <s v="English"/>
    <x v="5"/>
    <x v="0"/>
    <x v="2"/>
    <x v="2"/>
    <x v="3"/>
    <s v="Yes"/>
  </r>
  <r>
    <n v="783"/>
    <m/>
    <m/>
    <m/>
    <m/>
    <m/>
    <m/>
    <m/>
    <m/>
    <s v="Diabetes"/>
    <m/>
    <m/>
    <m/>
    <m/>
    <m/>
    <n v="1"/>
    <n v="3"/>
    <m/>
    <n v="0"/>
    <n v="0"/>
    <n v="0"/>
    <n v="0"/>
    <n v="0"/>
    <n v="0"/>
    <n v="0"/>
    <n v="0"/>
    <n v="1"/>
    <n v="0"/>
    <n v="0"/>
    <n v="0"/>
    <n v="0"/>
    <m/>
    <m/>
    <n v="1"/>
    <n v="1"/>
    <s v="Correct"/>
    <x v="0"/>
    <n v="56"/>
    <x v="2"/>
    <x v="170"/>
    <x v="1"/>
    <x v="1"/>
    <s v="English"/>
    <x v="0"/>
    <x v="7"/>
    <x v="6"/>
    <x v="1"/>
    <x v="3"/>
    <m/>
  </r>
  <r>
    <n v="784"/>
    <m/>
    <m/>
    <m/>
    <m/>
    <m/>
    <m/>
    <m/>
    <m/>
    <m/>
    <m/>
    <m/>
    <m/>
    <m/>
    <m/>
    <n v="0"/>
    <e v="#DIV/0!"/>
    <m/>
    <n v="0"/>
    <n v="0"/>
    <n v="0"/>
    <n v="0"/>
    <n v="0"/>
    <n v="0"/>
    <n v="0"/>
    <n v="0"/>
    <n v="0"/>
    <n v="0"/>
    <n v="0"/>
    <n v="0"/>
    <n v="0"/>
    <m/>
    <m/>
    <n v="0"/>
    <n v="0"/>
    <s v="Correct"/>
    <x v="0"/>
    <n v="67"/>
    <x v="2"/>
    <x v="169"/>
    <x v="1"/>
    <x v="1"/>
    <s v="English"/>
    <x v="3"/>
    <x v="7"/>
    <x v="2"/>
    <x v="2"/>
    <x v="3"/>
    <s v="Yes"/>
  </r>
  <r>
    <n v="785"/>
    <m/>
    <m/>
    <s v="Heart disease &amp; stroke"/>
    <m/>
    <m/>
    <m/>
    <m/>
    <m/>
    <m/>
    <m/>
    <m/>
    <m/>
    <m/>
    <m/>
    <n v="1"/>
    <n v="3"/>
    <m/>
    <n v="0"/>
    <n v="0"/>
    <n v="1"/>
    <n v="0"/>
    <n v="0"/>
    <n v="0"/>
    <n v="0"/>
    <n v="0"/>
    <n v="0"/>
    <n v="0"/>
    <n v="0"/>
    <n v="0"/>
    <n v="0"/>
    <m/>
    <m/>
    <n v="1"/>
    <n v="1"/>
    <s v="Correct"/>
    <x v="1"/>
    <n v="65"/>
    <x v="2"/>
    <x v="171"/>
    <x v="1"/>
    <x v="1"/>
    <s v="English"/>
    <x v="3"/>
    <x v="3"/>
    <x v="2"/>
    <x v="2"/>
    <x v="3"/>
    <s v="Yes"/>
  </r>
  <r>
    <n v="786"/>
    <m/>
    <m/>
    <s v="Heart disease &amp; stroke"/>
    <m/>
    <m/>
    <m/>
    <m/>
    <m/>
    <m/>
    <m/>
    <m/>
    <m/>
    <m/>
    <m/>
    <n v="1"/>
    <n v="3"/>
    <m/>
    <n v="0"/>
    <n v="0"/>
    <n v="1"/>
    <n v="0"/>
    <n v="0"/>
    <n v="0"/>
    <n v="0"/>
    <n v="0"/>
    <n v="0"/>
    <n v="0"/>
    <n v="0"/>
    <n v="0"/>
    <n v="0"/>
    <m/>
    <m/>
    <n v="1"/>
    <n v="1"/>
    <s v="Correct"/>
    <x v="0"/>
    <n v="60"/>
    <x v="2"/>
    <x v="170"/>
    <x v="1"/>
    <x v="1"/>
    <s v="English"/>
    <x v="6"/>
    <x v="4"/>
    <x v="2"/>
    <x v="2"/>
    <x v="3"/>
    <s v="Yes"/>
  </r>
  <r>
    <n v="787"/>
    <m/>
    <m/>
    <m/>
    <m/>
    <m/>
    <m/>
    <m/>
    <m/>
    <m/>
    <m/>
    <m/>
    <m/>
    <m/>
    <m/>
    <n v="0"/>
    <e v="#DIV/0!"/>
    <m/>
    <n v="0"/>
    <n v="0"/>
    <n v="0"/>
    <n v="0"/>
    <n v="0"/>
    <n v="0"/>
    <n v="0"/>
    <n v="0"/>
    <n v="0"/>
    <n v="0"/>
    <n v="0"/>
    <n v="0"/>
    <n v="0"/>
    <m/>
    <m/>
    <n v="0"/>
    <n v="0"/>
    <s v="Correct"/>
    <x v="1"/>
    <n v="27"/>
    <x v="2"/>
    <x v="170"/>
    <x v="1"/>
    <x v="1"/>
    <s v="English"/>
    <x v="0"/>
    <x v="7"/>
    <x v="0"/>
    <x v="2"/>
    <x v="3"/>
    <s v="Yes"/>
  </r>
  <r>
    <n v="788"/>
    <m/>
    <m/>
    <s v="Heart disease &amp; stroke"/>
    <m/>
    <m/>
    <m/>
    <m/>
    <m/>
    <m/>
    <m/>
    <m/>
    <m/>
    <m/>
    <m/>
    <n v="1"/>
    <n v="3"/>
    <m/>
    <n v="0"/>
    <n v="0"/>
    <n v="1"/>
    <n v="0"/>
    <n v="0"/>
    <n v="0"/>
    <n v="0"/>
    <n v="0"/>
    <n v="0"/>
    <n v="0"/>
    <n v="0"/>
    <n v="0"/>
    <n v="0"/>
    <m/>
    <m/>
    <n v="1"/>
    <n v="1"/>
    <s v="Correct"/>
    <x v="0"/>
    <n v="75"/>
    <x v="2"/>
    <x v="172"/>
    <x v="1"/>
    <x v="1"/>
    <s v="English"/>
    <x v="5"/>
    <x v="7"/>
    <x v="2"/>
    <x v="2"/>
    <x v="3"/>
    <s v="No"/>
  </r>
  <r>
    <n v="789"/>
    <m/>
    <m/>
    <s v="Heart disease &amp; stroke"/>
    <m/>
    <m/>
    <m/>
    <m/>
    <m/>
    <m/>
    <m/>
    <m/>
    <m/>
    <s v="Obesity/weight loss issues"/>
    <m/>
    <n v="2"/>
    <n v="1.5"/>
    <m/>
    <n v="0"/>
    <n v="0"/>
    <n v="1"/>
    <n v="0"/>
    <n v="0"/>
    <n v="0"/>
    <n v="0"/>
    <n v="0"/>
    <n v="0"/>
    <n v="0"/>
    <n v="0"/>
    <n v="0"/>
    <n v="1"/>
    <m/>
    <m/>
    <n v="2"/>
    <n v="2"/>
    <s v="Correct"/>
    <x v="1"/>
    <n v="61"/>
    <x v="2"/>
    <x v="173"/>
    <x v="1"/>
    <x v="1"/>
    <s v="English"/>
    <x v="6"/>
    <x v="7"/>
    <x v="0"/>
    <x v="2"/>
    <x v="3"/>
    <s v="Yes"/>
  </r>
  <r>
    <n v="790"/>
    <m/>
    <m/>
    <m/>
    <m/>
    <m/>
    <m/>
    <m/>
    <m/>
    <s v="Diabetes"/>
    <m/>
    <m/>
    <m/>
    <m/>
    <m/>
    <n v="1"/>
    <n v="3"/>
    <m/>
    <n v="0"/>
    <n v="0"/>
    <n v="0"/>
    <n v="0"/>
    <n v="0"/>
    <n v="0"/>
    <n v="0"/>
    <n v="0"/>
    <n v="1"/>
    <n v="0"/>
    <n v="0"/>
    <n v="0"/>
    <n v="0"/>
    <m/>
    <m/>
    <n v="1"/>
    <n v="1"/>
    <s v="Correct"/>
    <x v="1"/>
    <n v="79"/>
    <x v="2"/>
    <x v="174"/>
    <x v="1"/>
    <x v="1"/>
    <s v="English"/>
    <x v="4"/>
    <x v="7"/>
    <x v="2"/>
    <x v="2"/>
    <x v="3"/>
    <s v="Yes"/>
  </r>
  <r>
    <n v="791"/>
    <m/>
    <m/>
    <m/>
    <m/>
    <m/>
    <m/>
    <m/>
    <s v="Women’s health &amp; wellness"/>
    <s v="Diabetes"/>
    <m/>
    <m/>
    <m/>
    <s v="Obesity/weight loss issues"/>
    <m/>
    <n v="3"/>
    <n v="1"/>
    <m/>
    <n v="0"/>
    <n v="0"/>
    <n v="0"/>
    <n v="0"/>
    <n v="0"/>
    <n v="0"/>
    <n v="0"/>
    <n v="1"/>
    <n v="1"/>
    <n v="0"/>
    <n v="0"/>
    <n v="0"/>
    <n v="1"/>
    <m/>
    <m/>
    <n v="3"/>
    <n v="3"/>
    <s v="Correct"/>
    <x v="0"/>
    <n v="64"/>
    <x v="2"/>
    <x v="170"/>
    <x v="1"/>
    <x v="1"/>
    <m/>
    <x v="0"/>
    <x v="1"/>
    <x v="0"/>
    <x v="2"/>
    <x v="3"/>
    <s v="Yes"/>
  </r>
  <r>
    <n v="792"/>
    <m/>
    <m/>
    <m/>
    <m/>
    <m/>
    <m/>
    <m/>
    <m/>
    <m/>
    <m/>
    <m/>
    <m/>
    <m/>
    <m/>
    <n v="0"/>
    <e v="#DIV/0!"/>
    <m/>
    <n v="0"/>
    <n v="0"/>
    <n v="0"/>
    <n v="0"/>
    <n v="0"/>
    <n v="0"/>
    <n v="0"/>
    <n v="0"/>
    <n v="0"/>
    <n v="0"/>
    <n v="0"/>
    <n v="0"/>
    <n v="0"/>
    <m/>
    <m/>
    <n v="0"/>
    <n v="0"/>
    <s v="Correct"/>
    <x v="0"/>
    <n v="62"/>
    <x v="2"/>
    <x v="170"/>
    <x v="1"/>
    <x v="1"/>
    <s v="English"/>
    <x v="5"/>
    <x v="7"/>
    <x v="0"/>
    <x v="2"/>
    <x v="3"/>
    <s v="Yes"/>
  </r>
  <r>
    <n v="793"/>
    <s v="Asthma/lung disease"/>
    <m/>
    <m/>
    <m/>
    <m/>
    <m/>
    <m/>
    <m/>
    <s v="Diabetes"/>
    <m/>
    <m/>
    <m/>
    <s v="Obesity/weight loss issues"/>
    <m/>
    <n v="3"/>
    <n v="1"/>
    <m/>
    <n v="1"/>
    <n v="0"/>
    <n v="0"/>
    <n v="0"/>
    <n v="0"/>
    <n v="0"/>
    <n v="0"/>
    <n v="0"/>
    <n v="1"/>
    <n v="0"/>
    <n v="0"/>
    <n v="0"/>
    <n v="1"/>
    <m/>
    <m/>
    <n v="3"/>
    <n v="3"/>
    <s v="Correct"/>
    <x v="0"/>
    <n v="69"/>
    <x v="2"/>
    <x v="102"/>
    <x v="1"/>
    <x v="0"/>
    <s v="English"/>
    <x v="3"/>
    <x v="3"/>
    <x v="2"/>
    <x v="2"/>
    <x v="3"/>
    <s v="Yes"/>
  </r>
  <r>
    <n v="794"/>
    <m/>
    <m/>
    <m/>
    <m/>
    <m/>
    <m/>
    <m/>
    <s v="Women’s health &amp; wellness"/>
    <m/>
    <m/>
    <m/>
    <s v="Environmental hazards"/>
    <m/>
    <m/>
    <n v="2"/>
    <n v="1.5"/>
    <m/>
    <n v="0"/>
    <n v="0"/>
    <n v="0"/>
    <n v="0"/>
    <n v="0"/>
    <n v="0"/>
    <n v="0"/>
    <n v="1"/>
    <n v="0"/>
    <n v="0"/>
    <n v="0"/>
    <n v="1"/>
    <n v="0"/>
    <m/>
    <m/>
    <n v="2"/>
    <n v="2"/>
    <s v="Correct"/>
    <x v="0"/>
    <n v="74"/>
    <x v="2"/>
    <x v="170"/>
    <x v="1"/>
    <x v="1"/>
    <s v="English"/>
    <x v="3"/>
    <x v="6"/>
    <x v="2"/>
    <x v="2"/>
    <x v="3"/>
    <s v="Yes"/>
  </r>
  <r>
    <n v="795"/>
    <m/>
    <s v="Cancer"/>
    <s v="Heart disease &amp; stroke"/>
    <m/>
    <m/>
    <m/>
    <m/>
    <m/>
    <m/>
    <m/>
    <m/>
    <m/>
    <m/>
    <m/>
    <n v="2"/>
    <n v="1.5"/>
    <m/>
    <n v="0"/>
    <n v="1"/>
    <n v="1"/>
    <n v="0"/>
    <n v="0"/>
    <n v="0"/>
    <n v="0"/>
    <n v="0"/>
    <n v="0"/>
    <n v="0"/>
    <n v="0"/>
    <n v="0"/>
    <n v="0"/>
    <m/>
    <m/>
    <n v="2"/>
    <n v="2"/>
    <s v="Correct"/>
    <x v="0"/>
    <n v="74"/>
    <x v="2"/>
    <x v="173"/>
    <x v="1"/>
    <x v="0"/>
    <s v="English"/>
    <x v="3"/>
    <x v="0"/>
    <x v="2"/>
    <x v="2"/>
    <x v="3"/>
    <s v="Yes"/>
  </r>
  <r>
    <n v="796"/>
    <m/>
    <s v="Cancer"/>
    <m/>
    <m/>
    <m/>
    <m/>
    <m/>
    <s v="Women’s health &amp; wellness"/>
    <m/>
    <m/>
    <m/>
    <m/>
    <s v="Obesity/weight loss issues"/>
    <m/>
    <n v="3"/>
    <n v="1"/>
    <m/>
    <n v="0"/>
    <n v="1"/>
    <n v="0"/>
    <n v="0"/>
    <n v="0"/>
    <n v="0"/>
    <n v="0"/>
    <n v="1"/>
    <n v="0"/>
    <n v="0"/>
    <n v="0"/>
    <n v="0"/>
    <n v="1"/>
    <m/>
    <m/>
    <n v="3"/>
    <n v="3"/>
    <s v="Correct"/>
    <x v="0"/>
    <n v="84"/>
    <x v="2"/>
    <x v="102"/>
    <x v="1"/>
    <x v="1"/>
    <s v="English"/>
    <x v="5"/>
    <x v="4"/>
    <x v="2"/>
    <x v="2"/>
    <x v="3"/>
    <s v="Yes"/>
  </r>
  <r>
    <n v="797"/>
    <m/>
    <m/>
    <m/>
    <m/>
    <m/>
    <m/>
    <m/>
    <m/>
    <m/>
    <m/>
    <m/>
    <m/>
    <m/>
    <m/>
    <n v="0"/>
    <e v="#DIV/0!"/>
    <m/>
    <n v="0"/>
    <n v="0"/>
    <n v="0"/>
    <n v="0"/>
    <n v="0"/>
    <n v="0"/>
    <n v="0"/>
    <n v="0"/>
    <n v="0"/>
    <n v="0"/>
    <n v="0"/>
    <n v="0"/>
    <n v="0"/>
    <m/>
    <m/>
    <n v="0"/>
    <n v="0"/>
    <s v="Correct"/>
    <x v="1"/>
    <n v="64"/>
    <x v="2"/>
    <x v="170"/>
    <x v="1"/>
    <x v="0"/>
    <s v="English"/>
    <x v="3"/>
    <x v="4"/>
    <x v="2"/>
    <x v="2"/>
    <x v="3"/>
    <s v="No"/>
  </r>
  <r>
    <n v="798"/>
    <m/>
    <m/>
    <s v="Heart disease &amp; stroke"/>
    <m/>
    <m/>
    <m/>
    <m/>
    <m/>
    <m/>
    <m/>
    <m/>
    <m/>
    <m/>
    <m/>
    <n v="1"/>
    <n v="3"/>
    <m/>
    <n v="0"/>
    <n v="0"/>
    <n v="1"/>
    <n v="0"/>
    <n v="0"/>
    <n v="0"/>
    <n v="0"/>
    <n v="0"/>
    <n v="0"/>
    <n v="0"/>
    <n v="0"/>
    <n v="0"/>
    <n v="0"/>
    <m/>
    <m/>
    <n v="1"/>
    <n v="1"/>
    <s v="Correct"/>
    <x v="1"/>
    <n v="98"/>
    <x v="2"/>
    <x v="171"/>
    <x v="1"/>
    <x v="1"/>
    <s v="English"/>
    <x v="2"/>
    <x v="7"/>
    <x v="2"/>
    <x v="2"/>
    <x v="3"/>
    <s v="No"/>
  </r>
  <r>
    <n v="799"/>
    <m/>
    <m/>
    <s v="Heart disease &amp; stroke"/>
    <m/>
    <m/>
    <m/>
    <m/>
    <m/>
    <s v="Diabetes"/>
    <s v="Mental health depression/suicide"/>
    <m/>
    <m/>
    <m/>
    <m/>
    <n v="3"/>
    <n v="1"/>
    <m/>
    <n v="0"/>
    <n v="0"/>
    <n v="1"/>
    <n v="0"/>
    <n v="0"/>
    <n v="0"/>
    <n v="0"/>
    <n v="0"/>
    <n v="1"/>
    <n v="1"/>
    <n v="0"/>
    <n v="0"/>
    <n v="0"/>
    <m/>
    <m/>
    <n v="3"/>
    <n v="3"/>
    <s v="Correct"/>
    <x v="1"/>
    <n v="72"/>
    <x v="2"/>
    <x v="171"/>
    <x v="1"/>
    <x v="1"/>
    <s v="English"/>
    <x v="5"/>
    <x v="0"/>
    <x v="2"/>
    <x v="2"/>
    <x v="3"/>
    <s v="Yes"/>
  </r>
  <r>
    <n v="800"/>
    <m/>
    <s v="Cancer"/>
    <m/>
    <m/>
    <m/>
    <m/>
    <m/>
    <m/>
    <m/>
    <s v="Mental health depression/suicide"/>
    <m/>
    <m/>
    <m/>
    <m/>
    <n v="2"/>
    <n v="1.5"/>
    <m/>
    <n v="0"/>
    <n v="1"/>
    <n v="0"/>
    <n v="0"/>
    <n v="0"/>
    <n v="0"/>
    <n v="0"/>
    <n v="0"/>
    <n v="0"/>
    <n v="1"/>
    <n v="0"/>
    <n v="0"/>
    <n v="0"/>
    <m/>
    <m/>
    <n v="2"/>
    <n v="2"/>
    <s v="Correct"/>
    <x v="1"/>
    <n v="63"/>
    <x v="2"/>
    <x v="171"/>
    <x v="1"/>
    <x v="1"/>
    <s v="English"/>
    <x v="4"/>
    <x v="2"/>
    <x v="2"/>
    <x v="2"/>
    <x v="3"/>
    <s v="Yes"/>
  </r>
  <r>
    <n v="801"/>
    <m/>
    <m/>
    <s v="Heart disease &amp; stroke"/>
    <m/>
    <m/>
    <m/>
    <m/>
    <s v="Women’s health &amp; wellness"/>
    <m/>
    <m/>
    <m/>
    <m/>
    <s v="Obesity/weight loss issues"/>
    <m/>
    <n v="3"/>
    <n v="1"/>
    <m/>
    <n v="0"/>
    <n v="0"/>
    <n v="1"/>
    <n v="0"/>
    <n v="0"/>
    <n v="0"/>
    <n v="0"/>
    <n v="1"/>
    <n v="0"/>
    <n v="0"/>
    <n v="0"/>
    <n v="0"/>
    <n v="1"/>
    <m/>
    <m/>
    <n v="3"/>
    <n v="3"/>
    <s v="Correct"/>
    <x v="0"/>
    <n v="78"/>
    <x v="2"/>
    <x v="170"/>
    <x v="1"/>
    <x v="1"/>
    <s v="English"/>
    <x v="5"/>
    <x v="0"/>
    <x v="2"/>
    <x v="1"/>
    <x v="3"/>
    <s v="Yes"/>
  </r>
  <r>
    <n v="802"/>
    <m/>
    <s v="Cancer"/>
    <m/>
    <m/>
    <m/>
    <m/>
    <m/>
    <m/>
    <m/>
    <m/>
    <m/>
    <m/>
    <m/>
    <m/>
    <n v="1"/>
    <n v="3"/>
    <m/>
    <n v="0"/>
    <n v="1"/>
    <n v="0"/>
    <n v="0"/>
    <n v="0"/>
    <n v="0"/>
    <n v="0"/>
    <n v="0"/>
    <n v="0"/>
    <n v="0"/>
    <n v="0"/>
    <n v="0"/>
    <n v="0"/>
    <m/>
    <m/>
    <n v="1"/>
    <n v="1"/>
    <s v="Correct"/>
    <x v="0"/>
    <n v="81"/>
    <x v="2"/>
    <x v="169"/>
    <x v="7"/>
    <x v="1"/>
    <s v="English"/>
    <x v="4"/>
    <x v="7"/>
    <x v="2"/>
    <x v="2"/>
    <x v="3"/>
    <m/>
  </r>
  <r>
    <n v="803"/>
    <m/>
    <s v="Cancer"/>
    <m/>
    <m/>
    <m/>
    <m/>
    <m/>
    <m/>
    <m/>
    <s v="Mental health depression/suicide"/>
    <m/>
    <s v="Environmental hazards"/>
    <m/>
    <m/>
    <n v="3"/>
    <n v="1"/>
    <m/>
    <n v="0"/>
    <n v="1"/>
    <n v="0"/>
    <n v="0"/>
    <n v="0"/>
    <n v="0"/>
    <n v="0"/>
    <n v="0"/>
    <n v="0"/>
    <n v="1"/>
    <n v="0"/>
    <n v="1"/>
    <n v="0"/>
    <m/>
    <m/>
    <n v="3"/>
    <n v="3"/>
    <s v="Correct"/>
    <x v="0"/>
    <n v="83"/>
    <x v="2"/>
    <x v="170"/>
    <x v="1"/>
    <x v="0"/>
    <s v="English"/>
    <x v="1"/>
    <x v="7"/>
    <x v="2"/>
    <x v="2"/>
    <x v="3"/>
    <s v="Yes"/>
  </r>
  <r>
    <n v="804"/>
    <m/>
    <m/>
    <m/>
    <s v="Safety"/>
    <m/>
    <m/>
    <m/>
    <m/>
    <m/>
    <m/>
    <m/>
    <m/>
    <m/>
    <m/>
    <n v="1"/>
    <n v="3"/>
    <m/>
    <n v="0"/>
    <n v="0"/>
    <n v="0"/>
    <n v="1"/>
    <n v="0"/>
    <n v="0"/>
    <n v="0"/>
    <n v="0"/>
    <n v="0"/>
    <n v="0"/>
    <n v="0"/>
    <n v="0"/>
    <n v="0"/>
    <m/>
    <m/>
    <n v="1"/>
    <n v="1"/>
    <s v="Correct"/>
    <x v="0"/>
    <n v="72"/>
    <x v="2"/>
    <x v="175"/>
    <x v="1"/>
    <x v="1"/>
    <s v="English"/>
    <x v="4"/>
    <x v="6"/>
    <x v="2"/>
    <x v="2"/>
    <x v="3"/>
    <s v="Yes"/>
  </r>
  <r>
    <n v="805"/>
    <m/>
    <s v="Cancer"/>
    <s v="Heart disease &amp; stroke"/>
    <m/>
    <m/>
    <m/>
    <m/>
    <m/>
    <m/>
    <s v="Mental health depression/suicide"/>
    <m/>
    <m/>
    <m/>
    <m/>
    <n v="3"/>
    <n v="1"/>
    <m/>
    <n v="0"/>
    <n v="1"/>
    <n v="1"/>
    <n v="0"/>
    <n v="0"/>
    <n v="0"/>
    <n v="0"/>
    <n v="0"/>
    <n v="0"/>
    <n v="1"/>
    <n v="0"/>
    <n v="0"/>
    <n v="0"/>
    <m/>
    <m/>
    <n v="3"/>
    <n v="3"/>
    <s v="Correct"/>
    <x v="0"/>
    <n v="86"/>
    <x v="2"/>
    <x v="174"/>
    <x v="1"/>
    <x v="1"/>
    <s v="English"/>
    <x v="4"/>
    <x v="6"/>
    <x v="2"/>
    <x v="2"/>
    <x v="3"/>
    <s v="No"/>
  </r>
  <r>
    <n v="806"/>
    <m/>
    <s v="Cancer"/>
    <m/>
    <s v="Safety"/>
    <m/>
    <m/>
    <m/>
    <m/>
    <m/>
    <m/>
    <m/>
    <m/>
    <m/>
    <m/>
    <n v="2"/>
    <n v="1.5"/>
    <m/>
    <n v="0"/>
    <n v="1"/>
    <n v="0"/>
    <n v="1"/>
    <n v="0"/>
    <n v="0"/>
    <n v="0"/>
    <n v="0"/>
    <n v="0"/>
    <n v="0"/>
    <n v="0"/>
    <n v="0"/>
    <n v="0"/>
    <m/>
    <m/>
    <n v="2"/>
    <n v="2"/>
    <s v="Correct"/>
    <x v="0"/>
    <n v="78"/>
    <x v="2"/>
    <x v="175"/>
    <x v="1"/>
    <x v="1"/>
    <s v="English"/>
    <x v="2"/>
    <x v="0"/>
    <x v="2"/>
    <x v="2"/>
    <x v="3"/>
    <s v="No"/>
  </r>
  <r>
    <n v="807"/>
    <m/>
    <m/>
    <m/>
    <m/>
    <m/>
    <m/>
    <m/>
    <m/>
    <m/>
    <s v="Mental health depression/suicide"/>
    <m/>
    <m/>
    <m/>
    <m/>
    <n v="1"/>
    <n v="3"/>
    <m/>
    <n v="0"/>
    <n v="0"/>
    <n v="0"/>
    <n v="0"/>
    <n v="0"/>
    <n v="0"/>
    <n v="0"/>
    <n v="0"/>
    <n v="0"/>
    <n v="1"/>
    <n v="0"/>
    <n v="0"/>
    <n v="0"/>
    <m/>
    <m/>
    <n v="1"/>
    <n v="1"/>
    <s v="Correct"/>
    <x v="0"/>
    <n v="83"/>
    <x v="2"/>
    <x v="102"/>
    <x v="1"/>
    <x v="0"/>
    <s v="English"/>
    <x v="6"/>
    <x v="4"/>
    <x v="2"/>
    <x v="2"/>
    <x v="3"/>
    <m/>
  </r>
  <r>
    <n v="808"/>
    <m/>
    <m/>
    <m/>
    <m/>
    <m/>
    <m/>
    <m/>
    <m/>
    <m/>
    <m/>
    <m/>
    <m/>
    <m/>
    <m/>
    <n v="0"/>
    <e v="#DIV/0!"/>
    <m/>
    <n v="0"/>
    <n v="0"/>
    <n v="0"/>
    <n v="0"/>
    <n v="0"/>
    <n v="0"/>
    <n v="0"/>
    <n v="0"/>
    <n v="0"/>
    <n v="0"/>
    <n v="0"/>
    <n v="0"/>
    <n v="0"/>
    <m/>
    <m/>
    <n v="0"/>
    <n v="0"/>
    <s v="Correct"/>
    <x v="1"/>
    <n v="85"/>
    <x v="2"/>
    <x v="102"/>
    <x v="1"/>
    <x v="1"/>
    <s v="English"/>
    <x v="6"/>
    <x v="4"/>
    <x v="2"/>
    <x v="2"/>
    <x v="3"/>
    <s v="No"/>
  </r>
  <r>
    <n v="809"/>
    <s v="Asthma/lung disease"/>
    <m/>
    <s v="Heart disease &amp; stroke"/>
    <m/>
    <m/>
    <m/>
    <m/>
    <m/>
    <m/>
    <m/>
    <m/>
    <m/>
    <m/>
    <m/>
    <n v="2"/>
    <n v="1.5"/>
    <m/>
    <n v="1"/>
    <n v="0"/>
    <n v="1"/>
    <n v="0"/>
    <n v="0"/>
    <n v="0"/>
    <n v="0"/>
    <n v="0"/>
    <n v="0"/>
    <n v="0"/>
    <n v="0"/>
    <n v="0"/>
    <n v="0"/>
    <m/>
    <m/>
    <n v="2"/>
    <n v="2"/>
    <s v="Correct"/>
    <x v="1"/>
    <n v="91"/>
    <x v="2"/>
    <x v="102"/>
    <x v="1"/>
    <x v="1"/>
    <s v="English"/>
    <x v="6"/>
    <x v="7"/>
    <x v="2"/>
    <x v="2"/>
    <x v="3"/>
    <s v="No"/>
  </r>
  <r>
    <n v="810"/>
    <m/>
    <m/>
    <m/>
    <m/>
    <m/>
    <m/>
    <m/>
    <s v="Women’s health &amp; wellness"/>
    <m/>
    <m/>
    <m/>
    <m/>
    <m/>
    <m/>
    <n v="1"/>
    <n v="3"/>
    <m/>
    <n v="0"/>
    <n v="0"/>
    <n v="0"/>
    <n v="0"/>
    <n v="0"/>
    <n v="0"/>
    <n v="0"/>
    <n v="1"/>
    <n v="0"/>
    <n v="0"/>
    <n v="0"/>
    <n v="0"/>
    <n v="0"/>
    <m/>
    <m/>
    <n v="1"/>
    <n v="1"/>
    <s v="Correct"/>
    <x v="0"/>
    <n v="94"/>
    <x v="2"/>
    <x v="102"/>
    <x v="1"/>
    <x v="1"/>
    <s v="English"/>
    <x v="2"/>
    <x v="0"/>
    <x v="2"/>
    <x v="2"/>
    <x v="3"/>
    <s v="Yes"/>
  </r>
  <r>
    <n v="811"/>
    <m/>
    <s v="Cancer"/>
    <m/>
    <m/>
    <m/>
    <m/>
    <m/>
    <m/>
    <s v="Diabetes"/>
    <m/>
    <m/>
    <m/>
    <m/>
    <m/>
    <n v="2"/>
    <n v="1.5"/>
    <m/>
    <n v="0"/>
    <n v="1"/>
    <n v="0"/>
    <n v="0"/>
    <n v="0"/>
    <n v="0"/>
    <n v="0"/>
    <n v="0"/>
    <n v="1"/>
    <n v="0"/>
    <n v="0"/>
    <n v="0"/>
    <n v="0"/>
    <m/>
    <m/>
    <n v="2"/>
    <n v="2"/>
    <s v="Correct"/>
    <x v="0"/>
    <n v="85"/>
    <x v="2"/>
    <x v="102"/>
    <x v="1"/>
    <x v="1"/>
    <s v="English"/>
    <x v="4"/>
    <x v="2"/>
    <x v="2"/>
    <x v="2"/>
    <x v="3"/>
    <s v="No"/>
  </r>
  <r>
    <n v="812"/>
    <m/>
    <m/>
    <s v="Heart disease &amp; stroke"/>
    <s v="Safety"/>
    <m/>
    <m/>
    <m/>
    <m/>
    <m/>
    <s v="Mental health depression/suicide"/>
    <m/>
    <m/>
    <m/>
    <m/>
    <n v="3"/>
    <n v="1"/>
    <m/>
    <n v="0"/>
    <n v="0"/>
    <n v="1"/>
    <n v="1"/>
    <n v="0"/>
    <n v="0"/>
    <n v="0"/>
    <n v="0"/>
    <n v="0"/>
    <n v="1"/>
    <n v="0"/>
    <n v="0"/>
    <n v="0"/>
    <m/>
    <m/>
    <n v="3"/>
    <n v="3"/>
    <s v="Correct"/>
    <x v="1"/>
    <n v="85"/>
    <x v="2"/>
    <x v="102"/>
    <x v="1"/>
    <x v="1"/>
    <s v="English"/>
    <x v="6"/>
    <x v="0"/>
    <x v="2"/>
    <x v="2"/>
    <x v="3"/>
    <s v="No"/>
  </r>
  <r>
    <n v="813"/>
    <s v="Asthma/lung disease"/>
    <m/>
    <s v="Heart disease &amp; stroke"/>
    <m/>
    <m/>
    <m/>
    <m/>
    <m/>
    <m/>
    <m/>
    <m/>
    <m/>
    <m/>
    <m/>
    <n v="2"/>
    <n v="1.5"/>
    <m/>
    <n v="1"/>
    <n v="0"/>
    <n v="1"/>
    <n v="0"/>
    <n v="0"/>
    <n v="0"/>
    <n v="0"/>
    <n v="0"/>
    <n v="0"/>
    <n v="0"/>
    <n v="0"/>
    <n v="0"/>
    <n v="0"/>
    <m/>
    <m/>
    <n v="2"/>
    <n v="2"/>
    <s v="Correct"/>
    <x v="0"/>
    <n v="88"/>
    <x v="2"/>
    <x v="102"/>
    <x v="1"/>
    <x v="1"/>
    <s v="English"/>
    <x v="5"/>
    <x v="7"/>
    <x v="2"/>
    <x v="2"/>
    <x v="3"/>
    <s v="No"/>
  </r>
  <r>
    <n v="814"/>
    <m/>
    <s v="Cancer"/>
    <s v="Heart disease &amp; stroke"/>
    <m/>
    <m/>
    <m/>
    <m/>
    <m/>
    <m/>
    <s v="Mental health depression/suicide"/>
    <m/>
    <m/>
    <m/>
    <m/>
    <n v="3"/>
    <n v="1"/>
    <m/>
    <n v="0"/>
    <n v="1"/>
    <n v="1"/>
    <n v="0"/>
    <n v="0"/>
    <n v="0"/>
    <n v="0"/>
    <n v="0"/>
    <n v="0"/>
    <n v="1"/>
    <n v="0"/>
    <n v="0"/>
    <n v="0"/>
    <m/>
    <m/>
    <n v="3"/>
    <n v="3"/>
    <s v="Correct"/>
    <x v="1"/>
    <n v="86"/>
    <x v="2"/>
    <x v="102"/>
    <x v="1"/>
    <x v="1"/>
    <s v="English"/>
    <x v="0"/>
    <x v="7"/>
    <x v="2"/>
    <x v="2"/>
    <x v="3"/>
    <s v="No"/>
  </r>
  <r>
    <n v="815"/>
    <m/>
    <m/>
    <s v="Heart disease &amp; stroke"/>
    <m/>
    <m/>
    <m/>
    <m/>
    <s v="Women’s health &amp; wellness"/>
    <m/>
    <m/>
    <m/>
    <s v="Environmental hazards"/>
    <m/>
    <m/>
    <n v="3"/>
    <n v="1"/>
    <m/>
    <n v="0"/>
    <n v="0"/>
    <n v="1"/>
    <n v="0"/>
    <n v="0"/>
    <n v="0"/>
    <n v="0"/>
    <n v="1"/>
    <n v="0"/>
    <n v="0"/>
    <n v="0"/>
    <n v="1"/>
    <n v="0"/>
    <m/>
    <m/>
    <n v="3"/>
    <n v="3"/>
    <s v="Correct"/>
    <x v="0"/>
    <n v="85"/>
    <x v="2"/>
    <x v="102"/>
    <x v="1"/>
    <x v="1"/>
    <s v="English"/>
    <x v="5"/>
    <x v="3"/>
    <x v="2"/>
    <x v="2"/>
    <x v="3"/>
    <s v="No"/>
  </r>
  <r>
    <n v="816"/>
    <m/>
    <s v="Cancer"/>
    <s v="Heart disease &amp; stroke"/>
    <m/>
    <m/>
    <m/>
    <m/>
    <m/>
    <m/>
    <m/>
    <m/>
    <m/>
    <m/>
    <m/>
    <n v="2"/>
    <n v="1.5"/>
    <m/>
    <n v="0"/>
    <n v="1"/>
    <n v="1"/>
    <n v="0"/>
    <n v="0"/>
    <n v="0"/>
    <n v="0"/>
    <n v="0"/>
    <n v="0"/>
    <n v="0"/>
    <n v="0"/>
    <n v="0"/>
    <n v="0"/>
    <m/>
    <m/>
    <n v="2"/>
    <n v="2"/>
    <s v="Correct"/>
    <x v="0"/>
    <n v="82"/>
    <x v="2"/>
    <x v="102"/>
    <x v="1"/>
    <x v="1"/>
    <s v="English"/>
    <x v="4"/>
    <x v="4"/>
    <x v="2"/>
    <x v="2"/>
    <x v="3"/>
    <s v="No"/>
  </r>
  <r>
    <n v="817"/>
    <s v="Asthma/lung disease"/>
    <m/>
    <m/>
    <m/>
    <m/>
    <m/>
    <m/>
    <m/>
    <m/>
    <m/>
    <m/>
    <m/>
    <s v="Obesity/weight loss issues"/>
    <m/>
    <n v="2"/>
    <n v="1.5"/>
    <m/>
    <n v="1"/>
    <n v="0"/>
    <n v="0"/>
    <n v="0"/>
    <n v="0"/>
    <n v="0"/>
    <n v="0"/>
    <n v="0"/>
    <n v="0"/>
    <n v="0"/>
    <n v="0"/>
    <n v="0"/>
    <n v="1"/>
    <m/>
    <m/>
    <n v="2"/>
    <n v="2"/>
    <s v="Correct"/>
    <x v="0"/>
    <n v="82"/>
    <x v="2"/>
    <x v="102"/>
    <x v="1"/>
    <x v="0"/>
    <s v="English"/>
    <x v="5"/>
    <x v="7"/>
    <x v="2"/>
    <x v="2"/>
    <x v="3"/>
    <s v="No"/>
  </r>
  <r>
    <n v="818"/>
    <m/>
    <s v="Cancer"/>
    <s v="Heart disease &amp; stroke"/>
    <m/>
    <m/>
    <m/>
    <m/>
    <m/>
    <m/>
    <s v="Mental health depression/suicide"/>
    <m/>
    <m/>
    <m/>
    <m/>
    <n v="3"/>
    <n v="1"/>
    <m/>
    <n v="0"/>
    <n v="1"/>
    <n v="1"/>
    <n v="0"/>
    <n v="0"/>
    <n v="0"/>
    <n v="0"/>
    <n v="0"/>
    <n v="0"/>
    <n v="1"/>
    <n v="0"/>
    <n v="0"/>
    <n v="0"/>
    <m/>
    <m/>
    <n v="3"/>
    <n v="3"/>
    <s v="Correct"/>
    <x v="1"/>
    <n v="82"/>
    <x v="2"/>
    <x v="102"/>
    <x v="1"/>
    <x v="1"/>
    <s v="English"/>
    <x v="6"/>
    <x v="7"/>
    <x v="2"/>
    <x v="2"/>
    <x v="3"/>
    <s v="No"/>
  </r>
  <r>
    <n v="819"/>
    <m/>
    <m/>
    <m/>
    <m/>
    <m/>
    <m/>
    <m/>
    <m/>
    <m/>
    <s v="Mental health depression/suicide"/>
    <m/>
    <s v="Environmental hazards"/>
    <s v="Obesity/weight loss issues"/>
    <m/>
    <n v="3"/>
    <n v="1"/>
    <m/>
    <n v="0"/>
    <n v="0"/>
    <n v="0"/>
    <n v="0"/>
    <n v="0"/>
    <n v="0"/>
    <n v="0"/>
    <n v="0"/>
    <n v="0"/>
    <n v="1"/>
    <n v="0"/>
    <n v="1"/>
    <n v="1"/>
    <m/>
    <m/>
    <n v="3"/>
    <n v="3"/>
    <s v="Correct"/>
    <x v="0"/>
    <n v="87"/>
    <x v="2"/>
    <x v="102"/>
    <x v="1"/>
    <x v="1"/>
    <s v="English"/>
    <x v="0"/>
    <x v="7"/>
    <x v="2"/>
    <x v="2"/>
    <x v="3"/>
    <s v="No"/>
  </r>
  <r>
    <n v="820"/>
    <m/>
    <m/>
    <s v="Heart disease &amp; stroke"/>
    <m/>
    <m/>
    <m/>
    <m/>
    <m/>
    <m/>
    <m/>
    <m/>
    <m/>
    <m/>
    <m/>
    <n v="1"/>
    <n v="3"/>
    <m/>
    <n v="0"/>
    <n v="0"/>
    <n v="1"/>
    <n v="0"/>
    <n v="0"/>
    <n v="0"/>
    <n v="0"/>
    <n v="0"/>
    <n v="0"/>
    <n v="0"/>
    <n v="0"/>
    <n v="0"/>
    <n v="0"/>
    <m/>
    <m/>
    <n v="1"/>
    <n v="1"/>
    <s v="Correct"/>
    <x v="1"/>
    <n v="86"/>
    <x v="2"/>
    <x v="102"/>
    <x v="1"/>
    <x v="1"/>
    <s v="English"/>
    <x v="0"/>
    <x v="7"/>
    <x v="2"/>
    <x v="2"/>
    <x v="3"/>
    <s v="No"/>
  </r>
  <r>
    <n v="821"/>
    <m/>
    <m/>
    <s v="Heart disease &amp; stroke"/>
    <m/>
    <m/>
    <m/>
    <m/>
    <m/>
    <s v="Diabetes"/>
    <m/>
    <m/>
    <m/>
    <s v="Obesity/weight loss issues"/>
    <m/>
    <n v="3"/>
    <n v="1"/>
    <m/>
    <n v="0"/>
    <n v="0"/>
    <n v="1"/>
    <n v="0"/>
    <n v="0"/>
    <n v="0"/>
    <n v="0"/>
    <n v="0"/>
    <n v="1"/>
    <n v="0"/>
    <n v="0"/>
    <n v="0"/>
    <n v="1"/>
    <m/>
    <m/>
    <n v="3"/>
    <n v="3"/>
    <s v="Correct"/>
    <x v="0"/>
    <n v="78"/>
    <x v="2"/>
    <x v="102"/>
    <x v="1"/>
    <x v="1"/>
    <s v="English"/>
    <x v="5"/>
    <x v="6"/>
    <x v="2"/>
    <x v="2"/>
    <x v="3"/>
    <s v="No"/>
  </r>
  <r>
    <n v="822"/>
    <m/>
    <s v="Cancer"/>
    <m/>
    <m/>
    <m/>
    <m/>
    <m/>
    <m/>
    <m/>
    <m/>
    <m/>
    <m/>
    <s v="Obesity/weight loss issues"/>
    <m/>
    <n v="2"/>
    <n v="1.5"/>
    <m/>
    <n v="0"/>
    <n v="1"/>
    <n v="0"/>
    <n v="0"/>
    <n v="0"/>
    <n v="0"/>
    <n v="0"/>
    <n v="0"/>
    <n v="0"/>
    <n v="0"/>
    <n v="0"/>
    <n v="0"/>
    <n v="1"/>
    <m/>
    <m/>
    <n v="2"/>
    <n v="2"/>
    <s v="Correct"/>
    <x v="2"/>
    <n v="77"/>
    <x v="2"/>
    <x v="102"/>
    <x v="1"/>
    <x v="1"/>
    <s v="English"/>
    <x v="6"/>
    <x v="0"/>
    <x v="2"/>
    <x v="2"/>
    <x v="3"/>
    <s v="No"/>
  </r>
  <r>
    <n v="823"/>
    <m/>
    <s v="Cancer"/>
    <m/>
    <m/>
    <m/>
    <m/>
    <m/>
    <m/>
    <m/>
    <m/>
    <m/>
    <m/>
    <s v="Obesity/weight loss issues"/>
    <m/>
    <n v="2"/>
    <n v="1.5"/>
    <m/>
    <n v="0"/>
    <n v="1"/>
    <n v="0"/>
    <n v="0"/>
    <n v="0"/>
    <n v="0"/>
    <n v="0"/>
    <n v="0"/>
    <n v="0"/>
    <n v="0"/>
    <n v="0"/>
    <n v="0"/>
    <n v="1"/>
    <m/>
    <m/>
    <n v="2"/>
    <n v="2"/>
    <s v="Correct"/>
    <x v="1"/>
    <n v="77"/>
    <x v="2"/>
    <x v="11"/>
    <x v="2"/>
    <x v="0"/>
    <m/>
    <x v="3"/>
    <x v="4"/>
    <x v="3"/>
    <x v="0"/>
    <x v="3"/>
    <m/>
  </r>
  <r>
    <n v="824"/>
    <m/>
    <s v="Cancer"/>
    <s v="Heart disease &amp; stroke"/>
    <m/>
    <m/>
    <m/>
    <m/>
    <m/>
    <s v="Diabetes"/>
    <s v="Mental health depression/suicide"/>
    <m/>
    <s v="Environmental hazards"/>
    <m/>
    <m/>
    <n v="5"/>
    <n v="0.6"/>
    <m/>
    <n v="0"/>
    <n v="0.6"/>
    <n v="0.6"/>
    <n v="0"/>
    <n v="0"/>
    <n v="0"/>
    <n v="0"/>
    <n v="0"/>
    <n v="0.6"/>
    <n v="0.6"/>
    <n v="0"/>
    <n v="0.6"/>
    <n v="0"/>
    <m/>
    <m/>
    <n v="3"/>
    <n v="5"/>
    <s v="Correct"/>
    <x v="0"/>
    <n v="85"/>
    <x v="2"/>
    <x v="102"/>
    <x v="1"/>
    <x v="1"/>
    <s v="English"/>
    <x v="5"/>
    <x v="4"/>
    <x v="2"/>
    <x v="2"/>
    <x v="3"/>
    <s v="No"/>
  </r>
  <r>
    <n v="825"/>
    <m/>
    <m/>
    <m/>
    <m/>
    <m/>
    <m/>
    <m/>
    <m/>
    <m/>
    <m/>
    <m/>
    <m/>
    <m/>
    <m/>
    <n v="0"/>
    <e v="#DIV/0!"/>
    <m/>
    <n v="0"/>
    <n v="0"/>
    <n v="0"/>
    <n v="0"/>
    <n v="0"/>
    <n v="0"/>
    <n v="0"/>
    <n v="0"/>
    <n v="0"/>
    <n v="0"/>
    <n v="0"/>
    <n v="0"/>
    <n v="0"/>
    <m/>
    <m/>
    <n v="0"/>
    <n v="0"/>
    <s v="Correct"/>
    <x v="1"/>
    <n v="73"/>
    <x v="2"/>
    <x v="173"/>
    <x v="1"/>
    <x v="0"/>
    <s v="English"/>
    <x v="3"/>
    <x v="7"/>
    <x v="2"/>
    <x v="0"/>
    <x v="3"/>
    <s v="No"/>
  </r>
  <r>
    <n v="826"/>
    <m/>
    <s v="Cancer"/>
    <s v="Heart disease &amp; stroke"/>
    <m/>
    <m/>
    <m/>
    <m/>
    <m/>
    <s v="Diabetes"/>
    <m/>
    <m/>
    <m/>
    <m/>
    <m/>
    <n v="3"/>
    <n v="1"/>
    <m/>
    <n v="0"/>
    <n v="1"/>
    <n v="1"/>
    <n v="0"/>
    <n v="0"/>
    <n v="0"/>
    <n v="0"/>
    <n v="0"/>
    <n v="1"/>
    <n v="0"/>
    <n v="0"/>
    <n v="0"/>
    <n v="0"/>
    <m/>
    <m/>
    <n v="3"/>
    <n v="3"/>
    <s v="Correct"/>
    <x v="0"/>
    <n v="84"/>
    <x v="2"/>
    <x v="173"/>
    <x v="1"/>
    <x v="1"/>
    <s v="English"/>
    <x v="0"/>
    <x v="0"/>
    <x v="2"/>
    <x v="2"/>
    <x v="3"/>
    <m/>
  </r>
  <r>
    <n v="827"/>
    <m/>
    <m/>
    <s v="Heart disease &amp; stroke"/>
    <m/>
    <m/>
    <m/>
    <m/>
    <m/>
    <m/>
    <m/>
    <m/>
    <m/>
    <s v="Obesity/weight loss issues"/>
    <m/>
    <n v="2"/>
    <n v="1.5"/>
    <m/>
    <n v="0"/>
    <n v="0"/>
    <n v="1"/>
    <n v="0"/>
    <n v="0"/>
    <n v="0"/>
    <n v="0"/>
    <n v="0"/>
    <n v="0"/>
    <n v="0"/>
    <n v="0"/>
    <n v="0"/>
    <n v="1"/>
    <m/>
    <m/>
    <n v="2"/>
    <n v="2"/>
    <s v="Correct"/>
    <x v="0"/>
    <n v="55"/>
    <x v="0"/>
    <x v="83"/>
    <x v="1"/>
    <x v="1"/>
    <s v="English"/>
    <x v="4"/>
    <x v="2"/>
    <x v="0"/>
    <x v="2"/>
    <x v="3"/>
    <s v="No"/>
  </r>
  <r>
    <n v="828"/>
    <m/>
    <s v="Cancer"/>
    <s v="Heart disease &amp; stroke"/>
    <s v="Safety"/>
    <m/>
    <m/>
    <m/>
    <m/>
    <m/>
    <m/>
    <m/>
    <m/>
    <m/>
    <m/>
    <n v="3"/>
    <n v="1"/>
    <m/>
    <n v="0"/>
    <n v="1"/>
    <n v="1"/>
    <n v="1"/>
    <n v="0"/>
    <n v="0"/>
    <n v="0"/>
    <n v="0"/>
    <n v="0"/>
    <n v="0"/>
    <n v="0"/>
    <n v="0"/>
    <n v="0"/>
    <m/>
    <m/>
    <n v="3"/>
    <n v="3"/>
    <s v="Correct"/>
    <x v="1"/>
    <n v="74"/>
    <x v="0"/>
    <x v="83"/>
    <x v="1"/>
    <x v="2"/>
    <s v="English"/>
    <x v="6"/>
    <x v="0"/>
    <x v="2"/>
    <x v="2"/>
    <x v="3"/>
    <s v="No"/>
  </r>
  <r>
    <n v="829"/>
    <m/>
    <m/>
    <s v="Heart disease &amp; stroke"/>
    <m/>
    <m/>
    <m/>
    <m/>
    <s v="Women’s health &amp; wellness"/>
    <m/>
    <m/>
    <m/>
    <s v="Environmental hazards"/>
    <m/>
    <m/>
    <n v="3"/>
    <n v="1"/>
    <m/>
    <n v="0"/>
    <n v="0"/>
    <n v="1"/>
    <n v="0"/>
    <n v="0"/>
    <n v="0"/>
    <n v="0"/>
    <n v="1"/>
    <n v="0"/>
    <n v="0"/>
    <n v="0"/>
    <n v="1"/>
    <n v="0"/>
    <m/>
    <m/>
    <n v="3"/>
    <n v="3"/>
    <s v="Correct"/>
    <x v="0"/>
    <n v="79"/>
    <x v="0"/>
    <x v="147"/>
    <x v="1"/>
    <x v="1"/>
    <s v="English"/>
    <x v="3"/>
    <x v="7"/>
    <x v="2"/>
    <x v="2"/>
    <x v="3"/>
    <s v="Yes"/>
  </r>
  <r>
    <n v="830"/>
    <m/>
    <m/>
    <m/>
    <m/>
    <m/>
    <m/>
    <m/>
    <m/>
    <m/>
    <s v="Mental health depression/suicide"/>
    <m/>
    <m/>
    <m/>
    <m/>
    <n v="1"/>
    <n v="3"/>
    <m/>
    <n v="0"/>
    <n v="0"/>
    <n v="0"/>
    <n v="0"/>
    <n v="0"/>
    <n v="0"/>
    <n v="0"/>
    <n v="0"/>
    <n v="0"/>
    <n v="1"/>
    <n v="0"/>
    <n v="0"/>
    <n v="0"/>
    <m/>
    <m/>
    <n v="1"/>
    <n v="1"/>
    <s v="Correct"/>
    <x v="0"/>
    <n v="35"/>
    <x v="0"/>
    <x v="84"/>
    <x v="1"/>
    <x v="0"/>
    <s v="English"/>
    <x v="0"/>
    <x v="7"/>
    <x v="0"/>
    <x v="2"/>
    <x v="3"/>
    <s v="Yes"/>
  </r>
  <r>
    <n v="831"/>
    <s v="Asthma/lung disease"/>
    <s v="Cancer"/>
    <m/>
    <m/>
    <m/>
    <m/>
    <m/>
    <m/>
    <m/>
    <m/>
    <m/>
    <s v="Environmental hazards"/>
    <m/>
    <m/>
    <n v="3"/>
    <n v="1"/>
    <m/>
    <n v="1"/>
    <n v="1"/>
    <n v="0"/>
    <n v="0"/>
    <n v="0"/>
    <n v="0"/>
    <n v="0"/>
    <n v="0"/>
    <n v="0"/>
    <n v="0"/>
    <n v="0"/>
    <n v="1"/>
    <n v="0"/>
    <m/>
    <m/>
    <n v="3"/>
    <n v="3"/>
    <s v="Correct"/>
    <x v="1"/>
    <n v="59"/>
    <x v="0"/>
    <x v="22"/>
    <x v="1"/>
    <x v="1"/>
    <s v="English"/>
    <x v="5"/>
    <x v="3"/>
    <x v="0"/>
    <x v="2"/>
    <x v="3"/>
    <s v="Yes"/>
  </r>
  <r>
    <n v="832"/>
    <m/>
    <m/>
    <s v="Heart disease &amp; stroke"/>
    <m/>
    <m/>
    <s v="Vaccine preventable diseases"/>
    <m/>
    <m/>
    <s v="Diabetes"/>
    <m/>
    <m/>
    <m/>
    <m/>
    <m/>
    <n v="3"/>
    <n v="1"/>
    <m/>
    <n v="0"/>
    <n v="0"/>
    <n v="1"/>
    <n v="0"/>
    <n v="0"/>
    <n v="1"/>
    <n v="0"/>
    <n v="0"/>
    <n v="1"/>
    <n v="0"/>
    <n v="0"/>
    <n v="0"/>
    <n v="0"/>
    <m/>
    <m/>
    <n v="3"/>
    <n v="3"/>
    <s v="Correct"/>
    <x v="1"/>
    <n v="64"/>
    <x v="0"/>
    <x v="22"/>
    <x v="1"/>
    <x v="1"/>
    <s v="English"/>
    <x v="1"/>
    <x v="4"/>
    <x v="2"/>
    <x v="2"/>
    <x v="3"/>
    <s v="Yes"/>
  </r>
  <r>
    <n v="833"/>
    <m/>
    <s v="Cancer"/>
    <s v="Heart disease &amp; stroke"/>
    <m/>
    <m/>
    <m/>
    <m/>
    <m/>
    <m/>
    <m/>
    <m/>
    <m/>
    <s v="Obesity/weight loss issues"/>
    <m/>
    <n v="3"/>
    <n v="1"/>
    <m/>
    <n v="0"/>
    <n v="1"/>
    <n v="1"/>
    <n v="0"/>
    <n v="0"/>
    <n v="0"/>
    <n v="0"/>
    <n v="0"/>
    <n v="0"/>
    <n v="0"/>
    <n v="0"/>
    <n v="0"/>
    <n v="1"/>
    <m/>
    <m/>
    <n v="3"/>
    <n v="3"/>
    <s v="Correct"/>
    <x v="0"/>
    <n v="76"/>
    <x v="0"/>
    <x v="22"/>
    <x v="1"/>
    <x v="0"/>
    <s v="English, Spanish"/>
    <x v="4"/>
    <x v="7"/>
    <x v="2"/>
    <x v="2"/>
    <x v="3"/>
    <s v="No"/>
  </r>
  <r>
    <n v="834"/>
    <m/>
    <m/>
    <m/>
    <s v="Safety"/>
    <m/>
    <m/>
    <s v="Child health &amp; wellness"/>
    <s v="Women’s health &amp; wellness"/>
    <m/>
    <m/>
    <m/>
    <m/>
    <s v="Obesity/weight loss issues"/>
    <m/>
    <n v="4"/>
    <n v="0.75"/>
    <m/>
    <n v="0"/>
    <n v="0"/>
    <n v="0"/>
    <n v="0.75"/>
    <n v="0"/>
    <n v="0"/>
    <n v="0.75"/>
    <n v="0.75"/>
    <n v="0"/>
    <n v="0"/>
    <n v="0"/>
    <n v="0"/>
    <n v="0.75"/>
    <m/>
    <m/>
    <n v="3"/>
    <n v="4"/>
    <s v="Correct"/>
    <x v="0"/>
    <n v="43"/>
    <x v="0"/>
    <x v="10"/>
    <x v="2"/>
    <x v="2"/>
    <s v="English"/>
    <x v="0"/>
    <x v="7"/>
    <x v="3"/>
    <x v="0"/>
    <x v="3"/>
    <m/>
  </r>
  <r>
    <n v="835"/>
    <m/>
    <m/>
    <m/>
    <m/>
    <m/>
    <m/>
    <m/>
    <s v="Women’s health &amp; wellness"/>
    <m/>
    <m/>
    <m/>
    <s v="Environmental hazards"/>
    <m/>
    <m/>
    <n v="2"/>
    <n v="1.5"/>
    <m/>
    <n v="0"/>
    <n v="0"/>
    <n v="0"/>
    <n v="0"/>
    <n v="0"/>
    <n v="0"/>
    <n v="0"/>
    <n v="1"/>
    <n v="0"/>
    <n v="0"/>
    <n v="0"/>
    <n v="1"/>
    <n v="0"/>
    <m/>
    <m/>
    <n v="2"/>
    <n v="2"/>
    <s v="Correct"/>
    <x v="0"/>
    <n v="57"/>
    <x v="0"/>
    <x v="10"/>
    <x v="1"/>
    <x v="1"/>
    <s v="Chinese"/>
    <x v="5"/>
    <x v="6"/>
    <x v="0"/>
    <x v="2"/>
    <x v="3"/>
    <s v="Yes"/>
  </r>
  <r>
    <n v="836"/>
    <m/>
    <m/>
    <m/>
    <m/>
    <m/>
    <m/>
    <m/>
    <m/>
    <m/>
    <m/>
    <m/>
    <m/>
    <s v="Obesity/weight loss issues"/>
    <m/>
    <n v="1"/>
    <n v="3"/>
    <m/>
    <n v="0"/>
    <n v="0"/>
    <n v="0"/>
    <n v="0"/>
    <n v="0"/>
    <n v="0"/>
    <n v="0"/>
    <n v="0"/>
    <n v="0"/>
    <n v="0"/>
    <n v="0"/>
    <n v="0"/>
    <n v="1"/>
    <m/>
    <m/>
    <n v="1"/>
    <n v="1"/>
    <s v="Correct"/>
    <x v="0"/>
    <n v="51"/>
    <x v="0"/>
    <x v="10"/>
    <x v="0"/>
    <x v="1"/>
    <s v="English"/>
    <x v="4"/>
    <x v="0"/>
    <x v="4"/>
    <x v="1"/>
    <x v="3"/>
    <s v="Yes"/>
  </r>
  <r>
    <n v="837"/>
    <m/>
    <m/>
    <m/>
    <m/>
    <m/>
    <m/>
    <m/>
    <m/>
    <m/>
    <m/>
    <m/>
    <m/>
    <s v="Obesity/weight loss issues"/>
    <m/>
    <n v="1"/>
    <n v="3"/>
    <m/>
    <n v="0"/>
    <n v="0"/>
    <n v="0"/>
    <n v="0"/>
    <n v="0"/>
    <n v="0"/>
    <n v="0"/>
    <n v="0"/>
    <n v="0"/>
    <n v="0"/>
    <n v="0"/>
    <n v="0"/>
    <n v="1"/>
    <m/>
    <m/>
    <n v="1"/>
    <n v="1"/>
    <s v="Correct"/>
    <x v="0"/>
    <n v="63"/>
    <x v="0"/>
    <x v="10"/>
    <x v="5"/>
    <x v="1"/>
    <s v="English"/>
    <x v="5"/>
    <x v="4"/>
    <x v="0"/>
    <x v="2"/>
    <x v="3"/>
    <s v="Yes"/>
  </r>
  <r>
    <n v="838"/>
    <m/>
    <s v="Cancer"/>
    <m/>
    <m/>
    <m/>
    <m/>
    <m/>
    <s v="Women’s health &amp; wellness"/>
    <m/>
    <m/>
    <m/>
    <m/>
    <m/>
    <m/>
    <n v="2"/>
    <n v="1.5"/>
    <m/>
    <n v="0"/>
    <n v="1"/>
    <n v="0"/>
    <n v="0"/>
    <n v="0"/>
    <n v="0"/>
    <n v="0"/>
    <n v="1"/>
    <n v="0"/>
    <n v="0"/>
    <n v="0"/>
    <n v="0"/>
    <n v="0"/>
    <m/>
    <m/>
    <n v="2"/>
    <n v="2"/>
    <s v="Correct"/>
    <x v="0"/>
    <n v="58"/>
    <x v="0"/>
    <x v="140"/>
    <x v="1"/>
    <x v="1"/>
    <s v="English"/>
    <x v="3"/>
    <x v="4"/>
    <x v="2"/>
    <x v="2"/>
    <x v="3"/>
    <s v="No"/>
  </r>
  <r>
    <n v="839"/>
    <m/>
    <m/>
    <s v="Heart disease &amp; stroke"/>
    <m/>
    <m/>
    <m/>
    <m/>
    <m/>
    <s v="Diabetes"/>
    <m/>
    <m/>
    <m/>
    <s v="Obesity/weight loss issues"/>
    <m/>
    <n v="3"/>
    <n v="1"/>
    <m/>
    <n v="0"/>
    <n v="0"/>
    <n v="1"/>
    <n v="0"/>
    <n v="0"/>
    <n v="0"/>
    <n v="0"/>
    <n v="0"/>
    <n v="1"/>
    <n v="0"/>
    <n v="0"/>
    <n v="0"/>
    <n v="1"/>
    <m/>
    <m/>
    <n v="3"/>
    <n v="3"/>
    <s v="Correct"/>
    <x v="0"/>
    <n v="71"/>
    <x v="0"/>
    <x v="0"/>
    <x v="0"/>
    <x v="1"/>
    <s v="English"/>
    <x v="0"/>
    <x v="1"/>
    <x v="2"/>
    <x v="2"/>
    <x v="3"/>
    <s v="Yes"/>
  </r>
  <r>
    <n v="840"/>
    <m/>
    <m/>
    <m/>
    <m/>
    <m/>
    <m/>
    <m/>
    <m/>
    <s v="Diabetes"/>
    <m/>
    <m/>
    <m/>
    <m/>
    <m/>
    <n v="1"/>
    <n v="3"/>
    <m/>
    <n v="0"/>
    <n v="0"/>
    <n v="0"/>
    <n v="0"/>
    <n v="0"/>
    <n v="0"/>
    <n v="0"/>
    <n v="0"/>
    <n v="1"/>
    <n v="0"/>
    <n v="0"/>
    <n v="0"/>
    <n v="0"/>
    <m/>
    <m/>
    <n v="1"/>
    <n v="1"/>
    <s v="Correct"/>
    <x v="0"/>
    <n v="38"/>
    <x v="0"/>
    <x v="129"/>
    <x v="1"/>
    <x v="2"/>
    <s v="English"/>
    <x v="3"/>
    <x v="0"/>
    <x v="0"/>
    <x v="2"/>
    <x v="3"/>
    <s v="Yes"/>
  </r>
  <r>
    <n v="841"/>
    <m/>
    <m/>
    <s v="Heart disease &amp; stroke"/>
    <s v="Safety"/>
    <m/>
    <s v="Vaccine preventable diseases"/>
    <m/>
    <s v="Women’s health &amp; wellness"/>
    <s v="Diabetes"/>
    <s v="Mental health depression/suicide"/>
    <m/>
    <s v="Environmental hazards"/>
    <m/>
    <m/>
    <n v="7"/>
    <n v="0.42857142857142855"/>
    <m/>
    <n v="0"/>
    <n v="0"/>
    <n v="0.42857142857142855"/>
    <n v="0.42857142857142855"/>
    <n v="0"/>
    <n v="0.42857142857142855"/>
    <n v="0"/>
    <n v="0.42857142857142855"/>
    <n v="0.42857142857142855"/>
    <n v="0.42857142857142855"/>
    <n v="0"/>
    <n v="0.42857142857142855"/>
    <n v="0"/>
    <m/>
    <m/>
    <n v="2.9999999999999996"/>
    <n v="7"/>
    <s v="Correct"/>
    <x v="0"/>
    <n v="81"/>
    <x v="2"/>
    <x v="45"/>
    <x v="1"/>
    <x v="0"/>
    <s v="English"/>
    <x v="1"/>
    <x v="6"/>
    <x v="2"/>
    <x v="2"/>
    <x v="3"/>
    <s v="Yes"/>
  </r>
  <r>
    <n v="842"/>
    <m/>
    <m/>
    <s v="Heart disease &amp; stroke"/>
    <m/>
    <m/>
    <m/>
    <m/>
    <m/>
    <m/>
    <m/>
    <m/>
    <m/>
    <m/>
    <m/>
    <n v="1"/>
    <n v="3"/>
    <m/>
    <n v="0"/>
    <n v="0"/>
    <n v="1"/>
    <n v="0"/>
    <n v="0"/>
    <n v="0"/>
    <n v="0"/>
    <n v="0"/>
    <n v="0"/>
    <n v="0"/>
    <n v="0"/>
    <n v="0"/>
    <n v="0"/>
    <m/>
    <m/>
    <n v="1"/>
    <n v="1"/>
    <s v="Correct"/>
    <x v="0"/>
    <n v="68"/>
    <x v="2"/>
    <x v="45"/>
    <x v="1"/>
    <x v="1"/>
    <s v="English"/>
    <x v="1"/>
    <x v="0"/>
    <x v="2"/>
    <x v="2"/>
    <x v="3"/>
    <s v="Yes"/>
  </r>
  <r>
    <n v="843"/>
    <m/>
    <m/>
    <s v="Heart disease &amp; stroke"/>
    <m/>
    <m/>
    <m/>
    <m/>
    <m/>
    <s v="Diabetes"/>
    <m/>
    <m/>
    <m/>
    <m/>
    <m/>
    <n v="2"/>
    <n v="1.5"/>
    <m/>
    <n v="0"/>
    <n v="0"/>
    <n v="1"/>
    <n v="0"/>
    <n v="0"/>
    <n v="0"/>
    <n v="0"/>
    <n v="0"/>
    <n v="1"/>
    <n v="0"/>
    <n v="0"/>
    <n v="0"/>
    <n v="0"/>
    <m/>
    <m/>
    <n v="2"/>
    <n v="2"/>
    <s v="Correct"/>
    <x v="0"/>
    <n v="44"/>
    <x v="2"/>
    <x v="43"/>
    <x v="0"/>
    <x v="0"/>
    <s v="English"/>
    <x v="3"/>
    <x v="4"/>
    <x v="0"/>
    <x v="1"/>
    <x v="3"/>
    <s v="Yes"/>
  </r>
  <r>
    <n v="844"/>
    <m/>
    <s v="Cancer"/>
    <s v="Heart disease &amp; stroke"/>
    <m/>
    <m/>
    <s v="Vaccine preventable diseases"/>
    <m/>
    <m/>
    <s v="Diabetes"/>
    <m/>
    <m/>
    <m/>
    <s v="Obesity/weight loss issues"/>
    <m/>
    <n v="5"/>
    <n v="0.6"/>
    <m/>
    <n v="0"/>
    <n v="0.6"/>
    <n v="0.6"/>
    <n v="0"/>
    <n v="0"/>
    <n v="0.6"/>
    <n v="0"/>
    <n v="0"/>
    <n v="0.6"/>
    <n v="0"/>
    <n v="0"/>
    <n v="0"/>
    <n v="0.6"/>
    <m/>
    <m/>
    <n v="3"/>
    <n v="5"/>
    <s v="Correct"/>
    <x v="0"/>
    <n v="82"/>
    <x v="2"/>
    <x v="45"/>
    <x v="1"/>
    <x v="1"/>
    <s v="English"/>
    <x v="4"/>
    <x v="4"/>
    <x v="2"/>
    <x v="2"/>
    <x v="3"/>
    <s v="No"/>
  </r>
  <r>
    <n v="845"/>
    <m/>
    <s v="Cancer"/>
    <s v="Heart disease &amp; stroke"/>
    <m/>
    <m/>
    <m/>
    <m/>
    <m/>
    <m/>
    <s v="Mental health depression/suicide"/>
    <m/>
    <m/>
    <m/>
    <m/>
    <n v="3"/>
    <n v="1"/>
    <m/>
    <n v="0"/>
    <n v="1"/>
    <n v="1"/>
    <n v="0"/>
    <n v="0"/>
    <n v="0"/>
    <n v="0"/>
    <n v="0"/>
    <n v="0"/>
    <n v="1"/>
    <n v="0"/>
    <n v="0"/>
    <n v="0"/>
    <m/>
    <m/>
    <n v="3"/>
    <n v="3"/>
    <s v="Correct"/>
    <x v="0"/>
    <n v="42"/>
    <x v="2"/>
    <x v="45"/>
    <x v="1"/>
    <x v="1"/>
    <m/>
    <x v="1"/>
    <x v="7"/>
    <x v="2"/>
    <x v="2"/>
    <x v="3"/>
    <s v="No"/>
  </r>
  <r>
    <n v="846"/>
    <m/>
    <s v="Cancer"/>
    <s v="Heart disease &amp; stroke"/>
    <m/>
    <s v="HIV/AIDS &amp; Sexually Transmitted Diseases (STDs)"/>
    <m/>
    <m/>
    <m/>
    <m/>
    <m/>
    <m/>
    <m/>
    <m/>
    <m/>
    <n v="3"/>
    <n v="1"/>
    <m/>
    <n v="0"/>
    <n v="1"/>
    <n v="1"/>
    <n v="0"/>
    <n v="1"/>
    <n v="0"/>
    <n v="0"/>
    <n v="0"/>
    <n v="0"/>
    <n v="0"/>
    <n v="0"/>
    <n v="0"/>
    <n v="0"/>
    <m/>
    <m/>
    <n v="3"/>
    <n v="3"/>
    <s v="Correct"/>
    <x v="1"/>
    <n v="24"/>
    <x v="0"/>
    <x v="5"/>
    <x v="0"/>
    <x v="1"/>
    <s v="English"/>
    <x v="1"/>
    <x v="3"/>
    <x v="5"/>
    <x v="2"/>
    <x v="4"/>
    <s v="Yes"/>
  </r>
  <r>
    <n v="847"/>
    <m/>
    <m/>
    <s v="Heart disease &amp; stroke"/>
    <m/>
    <m/>
    <m/>
    <m/>
    <m/>
    <s v="Diabetes"/>
    <m/>
    <m/>
    <m/>
    <m/>
    <m/>
    <n v="2"/>
    <n v="1.5"/>
    <m/>
    <n v="0"/>
    <n v="0"/>
    <n v="1"/>
    <n v="0"/>
    <n v="0"/>
    <n v="0"/>
    <n v="0"/>
    <n v="0"/>
    <n v="1"/>
    <n v="0"/>
    <n v="0"/>
    <n v="0"/>
    <n v="0"/>
    <m/>
    <m/>
    <n v="2"/>
    <n v="2"/>
    <s v="Correct"/>
    <x v="2"/>
    <m/>
    <x v="3"/>
    <x v="11"/>
    <x v="2"/>
    <x v="0"/>
    <m/>
    <x v="3"/>
    <x v="2"/>
    <x v="3"/>
    <x v="0"/>
    <x v="3"/>
    <m/>
  </r>
  <r>
    <n v="848"/>
    <m/>
    <m/>
    <m/>
    <m/>
    <m/>
    <m/>
    <m/>
    <m/>
    <m/>
    <m/>
    <m/>
    <m/>
    <m/>
    <m/>
    <n v="0"/>
    <e v="#DIV/0!"/>
    <m/>
    <n v="0"/>
    <n v="0"/>
    <n v="0"/>
    <n v="0"/>
    <n v="0"/>
    <n v="0"/>
    <n v="0"/>
    <n v="0"/>
    <n v="0"/>
    <n v="0"/>
    <n v="0"/>
    <n v="0"/>
    <n v="0"/>
    <m/>
    <m/>
    <n v="0"/>
    <n v="0"/>
    <s v="Correct"/>
    <x v="3"/>
    <n v="83"/>
    <x v="2"/>
    <x v="176"/>
    <x v="1"/>
    <x v="1"/>
    <s v="English"/>
    <x v="4"/>
    <x v="4"/>
    <x v="2"/>
    <x v="2"/>
    <x v="5"/>
    <s v="No"/>
  </r>
  <r>
    <n v="849"/>
    <m/>
    <m/>
    <m/>
    <m/>
    <m/>
    <m/>
    <m/>
    <s v="Women’s health &amp; wellness"/>
    <m/>
    <m/>
    <m/>
    <m/>
    <m/>
    <m/>
    <n v="1"/>
    <n v="3"/>
    <m/>
    <n v="0"/>
    <n v="0"/>
    <n v="0"/>
    <n v="0"/>
    <n v="0"/>
    <n v="0"/>
    <n v="0"/>
    <n v="1"/>
    <n v="0"/>
    <n v="0"/>
    <n v="0"/>
    <n v="0"/>
    <n v="0"/>
    <m/>
    <m/>
    <n v="1"/>
    <n v="1"/>
    <s v="Correct"/>
    <x v="0"/>
    <n v="45"/>
    <x v="2"/>
    <x v="162"/>
    <x v="1"/>
    <x v="1"/>
    <s v="English"/>
    <x v="5"/>
    <x v="7"/>
    <x v="0"/>
    <x v="2"/>
    <x v="0"/>
    <s v="Yes"/>
  </r>
  <r>
    <n v="850"/>
    <m/>
    <m/>
    <m/>
    <m/>
    <m/>
    <m/>
    <s v="Child health &amp; wellness"/>
    <m/>
    <m/>
    <s v="Mental health depression/suicide"/>
    <m/>
    <m/>
    <s v="Obesity/weight loss issues"/>
    <m/>
    <n v="3"/>
    <n v="1"/>
    <m/>
    <n v="0"/>
    <n v="0"/>
    <n v="0"/>
    <n v="0"/>
    <n v="0"/>
    <n v="0"/>
    <n v="1"/>
    <n v="0"/>
    <n v="0"/>
    <n v="1"/>
    <n v="0"/>
    <n v="0"/>
    <n v="1"/>
    <m/>
    <m/>
    <n v="3"/>
    <n v="3"/>
    <s v="Correct"/>
    <x v="0"/>
    <n v="46"/>
    <x v="2"/>
    <x v="42"/>
    <x v="1"/>
    <x v="1"/>
    <s v="English"/>
    <x v="6"/>
    <x v="7"/>
    <x v="4"/>
    <x v="2"/>
    <x v="0"/>
    <s v="Yes"/>
  </r>
  <r>
    <n v="851"/>
    <m/>
    <m/>
    <m/>
    <s v="Safety"/>
    <m/>
    <m/>
    <m/>
    <s v="Women’s health &amp; wellness"/>
    <m/>
    <m/>
    <m/>
    <s v="Environmental hazards"/>
    <m/>
    <m/>
    <n v="3"/>
    <n v="1"/>
    <m/>
    <n v="0"/>
    <n v="0"/>
    <n v="0"/>
    <n v="1"/>
    <n v="0"/>
    <n v="0"/>
    <n v="0"/>
    <n v="1"/>
    <n v="0"/>
    <n v="0"/>
    <n v="0"/>
    <n v="1"/>
    <n v="0"/>
    <m/>
    <m/>
    <n v="3"/>
    <n v="3"/>
    <s v="Correct"/>
    <x v="0"/>
    <n v="29"/>
    <x v="0"/>
    <x v="147"/>
    <x v="1"/>
    <x v="1"/>
    <s v="English"/>
    <x v="6"/>
    <x v="7"/>
    <x v="0"/>
    <x v="2"/>
    <x v="0"/>
    <s v="Yes"/>
  </r>
  <r>
    <n v="852"/>
    <m/>
    <m/>
    <m/>
    <m/>
    <m/>
    <m/>
    <m/>
    <m/>
    <m/>
    <s v="Mental health depression/suicide"/>
    <m/>
    <s v="Environmental hazards"/>
    <m/>
    <m/>
    <n v="2"/>
    <n v="1.5"/>
    <m/>
    <n v="0"/>
    <n v="0"/>
    <n v="0"/>
    <n v="0"/>
    <n v="0"/>
    <n v="0"/>
    <n v="0"/>
    <n v="0"/>
    <n v="0"/>
    <n v="1"/>
    <n v="0"/>
    <n v="1"/>
    <n v="0"/>
    <m/>
    <m/>
    <n v="2"/>
    <n v="2"/>
    <s v="Correct"/>
    <x v="0"/>
    <n v="21"/>
    <x v="0"/>
    <x v="129"/>
    <x v="1"/>
    <x v="1"/>
    <s v="English"/>
    <x v="0"/>
    <x v="7"/>
    <x v="0"/>
    <x v="2"/>
    <x v="0"/>
    <s v="Yes"/>
  </r>
  <r>
    <n v="853"/>
    <m/>
    <m/>
    <m/>
    <m/>
    <m/>
    <m/>
    <m/>
    <m/>
    <m/>
    <m/>
    <m/>
    <m/>
    <s v="Obesity/weight loss issues"/>
    <m/>
    <n v="1"/>
    <n v="3"/>
    <m/>
    <n v="0"/>
    <n v="0"/>
    <n v="0"/>
    <n v="0"/>
    <n v="0"/>
    <n v="0"/>
    <n v="0"/>
    <n v="0"/>
    <n v="0"/>
    <n v="0"/>
    <n v="0"/>
    <n v="0"/>
    <n v="1"/>
    <m/>
    <m/>
    <n v="1"/>
    <n v="1"/>
    <s v="Correct"/>
    <x v="0"/>
    <n v="47"/>
    <x v="2"/>
    <x v="149"/>
    <x v="1"/>
    <x v="1"/>
    <s v="English"/>
    <x v="5"/>
    <x v="7"/>
    <x v="0"/>
    <x v="2"/>
    <x v="0"/>
    <s v="Yes"/>
  </r>
  <r>
    <n v="854"/>
    <m/>
    <s v="Cancer"/>
    <m/>
    <m/>
    <m/>
    <m/>
    <m/>
    <m/>
    <m/>
    <m/>
    <m/>
    <s v="Environmental hazards"/>
    <s v="Obesity/weight loss issues"/>
    <m/>
    <n v="3"/>
    <n v="1"/>
    <m/>
    <n v="0"/>
    <n v="1"/>
    <n v="0"/>
    <n v="0"/>
    <n v="0"/>
    <n v="0"/>
    <n v="0"/>
    <n v="0"/>
    <n v="0"/>
    <n v="0"/>
    <n v="0"/>
    <n v="1"/>
    <n v="1"/>
    <m/>
    <m/>
    <n v="3"/>
    <n v="3"/>
    <s v="Correct"/>
    <x v="0"/>
    <n v="60"/>
    <x v="2"/>
    <x v="99"/>
    <x v="1"/>
    <x v="1"/>
    <s v="English"/>
    <x v="6"/>
    <x v="7"/>
    <x v="0"/>
    <x v="2"/>
    <x v="0"/>
    <s v="Yes"/>
  </r>
  <r>
    <n v="855"/>
    <m/>
    <m/>
    <m/>
    <m/>
    <m/>
    <m/>
    <m/>
    <m/>
    <s v="Diabetes"/>
    <s v="Mental health depression/suicide"/>
    <s v="Drugs &amp; alcohol abuse"/>
    <m/>
    <m/>
    <m/>
    <n v="3"/>
    <n v="1"/>
    <m/>
    <n v="0"/>
    <n v="0"/>
    <n v="0"/>
    <n v="0"/>
    <n v="0"/>
    <n v="0"/>
    <n v="0"/>
    <n v="0"/>
    <n v="1"/>
    <n v="1"/>
    <n v="1"/>
    <n v="0"/>
    <n v="0"/>
    <m/>
    <m/>
    <n v="3"/>
    <n v="3"/>
    <s v="Correct"/>
    <x v="0"/>
    <n v="60"/>
    <x v="2"/>
    <x v="42"/>
    <x v="1"/>
    <x v="1"/>
    <s v="English"/>
    <x v="5"/>
    <x v="7"/>
    <x v="0"/>
    <x v="2"/>
    <x v="0"/>
    <s v="Yes"/>
  </r>
  <r>
    <n v="856"/>
    <m/>
    <m/>
    <m/>
    <m/>
    <m/>
    <m/>
    <m/>
    <m/>
    <m/>
    <s v="Mental health depression/suicide"/>
    <m/>
    <m/>
    <s v="Obesity/weight loss issues"/>
    <m/>
    <n v="2"/>
    <n v="1.5"/>
    <m/>
    <n v="0"/>
    <n v="0"/>
    <n v="0"/>
    <n v="0"/>
    <n v="0"/>
    <n v="0"/>
    <n v="0"/>
    <n v="0"/>
    <n v="0"/>
    <n v="1"/>
    <n v="0"/>
    <n v="0"/>
    <n v="1"/>
    <m/>
    <m/>
    <n v="2"/>
    <n v="2"/>
    <s v="Correct"/>
    <x v="0"/>
    <n v="30"/>
    <x v="2"/>
    <x v="177"/>
    <x v="1"/>
    <x v="1"/>
    <s v="English"/>
    <x v="0"/>
    <x v="7"/>
    <x v="0"/>
    <x v="2"/>
    <x v="0"/>
    <s v="Yes"/>
  </r>
  <r>
    <n v="857"/>
    <m/>
    <m/>
    <m/>
    <s v="Safety"/>
    <m/>
    <m/>
    <m/>
    <m/>
    <m/>
    <m/>
    <m/>
    <m/>
    <m/>
    <m/>
    <n v="1"/>
    <n v="3"/>
    <m/>
    <n v="0"/>
    <n v="0"/>
    <n v="0"/>
    <n v="1"/>
    <n v="0"/>
    <n v="0"/>
    <n v="0"/>
    <n v="0"/>
    <n v="0"/>
    <n v="0"/>
    <n v="0"/>
    <n v="0"/>
    <n v="0"/>
    <m/>
    <m/>
    <n v="1"/>
    <n v="1"/>
    <s v="Correct"/>
    <x v="0"/>
    <n v="57"/>
    <x v="2"/>
    <x v="105"/>
    <x v="1"/>
    <x v="1"/>
    <s v="English"/>
    <x v="1"/>
    <x v="3"/>
    <x v="1"/>
    <x v="2"/>
    <x v="4"/>
    <s v="No"/>
  </r>
  <r>
    <n v="858"/>
    <m/>
    <m/>
    <m/>
    <m/>
    <m/>
    <m/>
    <m/>
    <s v="Women’s health &amp; wellness"/>
    <m/>
    <m/>
    <m/>
    <m/>
    <m/>
    <m/>
    <n v="1"/>
    <n v="3"/>
    <m/>
    <n v="0"/>
    <n v="0"/>
    <n v="0"/>
    <n v="0"/>
    <n v="0"/>
    <n v="0"/>
    <n v="0"/>
    <n v="1"/>
    <n v="0"/>
    <n v="0"/>
    <n v="0"/>
    <n v="0"/>
    <n v="0"/>
    <m/>
    <m/>
    <n v="1"/>
    <n v="1"/>
    <s v="Correct"/>
    <x v="0"/>
    <n v="57"/>
    <x v="0"/>
    <x v="83"/>
    <x v="2"/>
    <x v="0"/>
    <m/>
    <x v="3"/>
    <x v="2"/>
    <x v="3"/>
    <x v="0"/>
    <x v="3"/>
    <m/>
  </r>
  <r>
    <n v="859"/>
    <s v="Asthma/lung disease"/>
    <m/>
    <m/>
    <m/>
    <m/>
    <m/>
    <m/>
    <m/>
    <s v="Diabetes"/>
    <m/>
    <m/>
    <m/>
    <s v="Obesity/weight loss issues"/>
    <m/>
    <n v="3"/>
    <n v="1"/>
    <m/>
    <n v="1"/>
    <n v="0"/>
    <n v="0"/>
    <n v="0"/>
    <n v="0"/>
    <n v="0"/>
    <n v="0"/>
    <n v="0"/>
    <n v="1"/>
    <n v="0"/>
    <n v="0"/>
    <n v="0"/>
    <n v="1"/>
    <m/>
    <m/>
    <n v="3"/>
    <n v="3"/>
    <s v="Correct"/>
    <x v="0"/>
    <n v="47"/>
    <x v="2"/>
    <x v="102"/>
    <x v="4"/>
    <x v="2"/>
    <s v="Spanish"/>
    <x v="1"/>
    <x v="5"/>
    <x v="4"/>
    <x v="2"/>
    <x v="2"/>
    <s v="No"/>
  </r>
  <r>
    <n v="860"/>
    <m/>
    <m/>
    <m/>
    <m/>
    <m/>
    <m/>
    <m/>
    <s v="Women’s health &amp; wellness"/>
    <m/>
    <m/>
    <m/>
    <m/>
    <m/>
    <m/>
    <n v="1"/>
    <n v="3"/>
    <m/>
    <n v="0"/>
    <n v="0"/>
    <n v="0"/>
    <n v="0"/>
    <n v="0"/>
    <n v="0"/>
    <n v="0"/>
    <n v="1"/>
    <n v="0"/>
    <n v="0"/>
    <n v="0"/>
    <n v="0"/>
    <n v="0"/>
    <m/>
    <m/>
    <n v="1"/>
    <n v="1"/>
    <s v="Correct"/>
    <x v="0"/>
    <n v="63"/>
    <x v="2"/>
    <x v="76"/>
    <x v="1"/>
    <x v="1"/>
    <s v="English"/>
    <x v="5"/>
    <x v="7"/>
    <x v="0"/>
    <x v="2"/>
    <x v="0"/>
    <s v="Yes"/>
  </r>
  <r>
    <n v="861"/>
    <s v="Asthma/lung disease"/>
    <m/>
    <m/>
    <m/>
    <m/>
    <m/>
    <m/>
    <m/>
    <m/>
    <s v="Mental health depression/suicide"/>
    <m/>
    <m/>
    <m/>
    <m/>
    <n v="2"/>
    <n v="1.5"/>
    <m/>
    <n v="1"/>
    <n v="0"/>
    <n v="0"/>
    <n v="0"/>
    <n v="0"/>
    <n v="0"/>
    <n v="0"/>
    <n v="0"/>
    <n v="0"/>
    <n v="1"/>
    <n v="0"/>
    <n v="0"/>
    <n v="0"/>
    <m/>
    <m/>
    <n v="2"/>
    <n v="2"/>
    <s v="Correct"/>
    <x v="0"/>
    <n v="41"/>
    <x v="2"/>
    <x v="45"/>
    <x v="14"/>
    <x v="2"/>
    <s v="English, Spanish"/>
    <x v="6"/>
    <x v="1"/>
    <x v="4"/>
    <x v="2"/>
    <x v="0"/>
    <s v="Yes"/>
  </r>
  <r>
    <n v="862"/>
    <m/>
    <m/>
    <m/>
    <s v="Safety"/>
    <m/>
    <m/>
    <m/>
    <m/>
    <m/>
    <m/>
    <m/>
    <m/>
    <m/>
    <m/>
    <n v="1"/>
    <n v="3"/>
    <m/>
    <n v="0"/>
    <n v="0"/>
    <n v="0"/>
    <n v="1"/>
    <n v="0"/>
    <n v="0"/>
    <n v="0"/>
    <n v="0"/>
    <n v="0"/>
    <n v="0"/>
    <n v="0"/>
    <n v="0"/>
    <n v="0"/>
    <m/>
    <m/>
    <n v="1"/>
    <n v="1"/>
    <s v="Correct"/>
    <x v="1"/>
    <n v="60"/>
    <x v="0"/>
    <x v="133"/>
    <x v="1"/>
    <x v="1"/>
    <s v="English"/>
    <x v="5"/>
    <x v="7"/>
    <x v="0"/>
    <x v="2"/>
    <x v="0"/>
    <s v="Yes"/>
  </r>
  <r>
    <n v="863"/>
    <m/>
    <m/>
    <m/>
    <m/>
    <m/>
    <m/>
    <m/>
    <m/>
    <s v="Diabetes"/>
    <m/>
    <m/>
    <m/>
    <m/>
    <m/>
    <n v="1"/>
    <n v="3"/>
    <m/>
    <n v="0"/>
    <n v="0"/>
    <n v="0"/>
    <n v="0"/>
    <n v="0"/>
    <n v="0"/>
    <n v="0"/>
    <n v="0"/>
    <n v="1"/>
    <n v="0"/>
    <n v="0"/>
    <n v="0"/>
    <n v="0"/>
    <m/>
    <m/>
    <n v="1"/>
    <n v="1"/>
    <s v="Correct"/>
    <x v="1"/>
    <n v="42"/>
    <x v="2"/>
    <x v="100"/>
    <x v="1"/>
    <x v="1"/>
    <s v="English"/>
    <x v="5"/>
    <x v="7"/>
    <x v="0"/>
    <x v="2"/>
    <x v="0"/>
    <s v="Yes"/>
  </r>
  <r>
    <n v="864"/>
    <m/>
    <s v="Cancer"/>
    <s v="Heart disease &amp; stroke"/>
    <m/>
    <m/>
    <m/>
    <m/>
    <m/>
    <m/>
    <m/>
    <m/>
    <m/>
    <m/>
    <m/>
    <n v="2"/>
    <n v="1.5"/>
    <m/>
    <n v="0"/>
    <n v="1"/>
    <n v="1"/>
    <n v="0"/>
    <n v="0"/>
    <n v="0"/>
    <n v="0"/>
    <n v="0"/>
    <n v="0"/>
    <n v="0"/>
    <n v="0"/>
    <n v="0"/>
    <n v="0"/>
    <m/>
    <m/>
    <n v="2"/>
    <n v="2"/>
    <s v="Correct"/>
    <x v="1"/>
    <n v="77"/>
    <x v="0"/>
    <x v="178"/>
    <x v="1"/>
    <x v="1"/>
    <s v="English"/>
    <x v="6"/>
    <x v="8"/>
    <x v="2"/>
    <x v="2"/>
    <x v="6"/>
    <s v="Yes"/>
  </r>
  <r>
    <n v="865"/>
    <m/>
    <m/>
    <m/>
    <m/>
    <m/>
    <m/>
    <m/>
    <m/>
    <m/>
    <s v="Mental health depression/suicide"/>
    <m/>
    <m/>
    <m/>
    <m/>
    <n v="1"/>
    <n v="3"/>
    <m/>
    <n v="0"/>
    <n v="0"/>
    <n v="0"/>
    <n v="0"/>
    <n v="0"/>
    <n v="0"/>
    <n v="0"/>
    <n v="0"/>
    <n v="0"/>
    <n v="1"/>
    <n v="0"/>
    <n v="0"/>
    <n v="0"/>
    <m/>
    <m/>
    <n v="1"/>
    <n v="1"/>
    <s v="Correct"/>
    <x v="1"/>
    <n v="59"/>
    <x v="0"/>
    <x v="22"/>
    <x v="15"/>
    <x v="2"/>
    <s v="Spanish"/>
    <x v="1"/>
    <x v="4"/>
    <x v="1"/>
    <x v="2"/>
    <x v="5"/>
    <s v="Yes"/>
  </r>
  <r>
    <n v="866"/>
    <m/>
    <m/>
    <m/>
    <m/>
    <m/>
    <m/>
    <m/>
    <s v="Women’s health &amp; wellness"/>
    <m/>
    <m/>
    <m/>
    <s v="Environmental hazards"/>
    <m/>
    <m/>
    <n v="2"/>
    <n v="1.5"/>
    <m/>
    <n v="0"/>
    <n v="0"/>
    <n v="0"/>
    <n v="0"/>
    <n v="0"/>
    <n v="0"/>
    <n v="0"/>
    <n v="1"/>
    <n v="0"/>
    <n v="0"/>
    <n v="0"/>
    <n v="1"/>
    <n v="0"/>
    <m/>
    <m/>
    <n v="2"/>
    <n v="2"/>
    <s v="Correct"/>
    <x v="0"/>
    <n v="60"/>
    <x v="2"/>
    <x v="123"/>
    <x v="1"/>
    <x v="1"/>
    <s v="English"/>
    <x v="0"/>
    <x v="1"/>
    <x v="0"/>
    <x v="2"/>
    <x v="5"/>
    <s v="Yes"/>
  </r>
  <r>
    <n v="867"/>
    <m/>
    <m/>
    <s v="Heart disease &amp; stroke"/>
    <m/>
    <m/>
    <m/>
    <s v="Child health &amp; wellness"/>
    <s v="Women’s health &amp; wellness"/>
    <m/>
    <m/>
    <m/>
    <m/>
    <m/>
    <m/>
    <n v="3"/>
    <n v="1"/>
    <m/>
    <n v="0"/>
    <n v="0"/>
    <n v="1"/>
    <n v="0"/>
    <n v="0"/>
    <n v="0"/>
    <n v="1"/>
    <n v="1"/>
    <n v="0"/>
    <n v="0"/>
    <n v="0"/>
    <n v="0"/>
    <n v="0"/>
    <m/>
    <m/>
    <n v="3"/>
    <n v="3"/>
    <s v="Correct"/>
    <x v="0"/>
    <n v="44"/>
    <x v="2"/>
    <x v="65"/>
    <x v="1"/>
    <x v="1"/>
    <s v="English"/>
    <x v="5"/>
    <x v="1"/>
    <x v="0"/>
    <x v="2"/>
    <x v="0"/>
    <s v="Yes"/>
  </r>
  <r>
    <n v="868"/>
    <m/>
    <m/>
    <m/>
    <m/>
    <m/>
    <m/>
    <m/>
    <m/>
    <m/>
    <m/>
    <m/>
    <m/>
    <m/>
    <m/>
    <n v="0"/>
    <e v="#DIV/0!"/>
    <m/>
    <n v="0"/>
    <n v="0"/>
    <n v="0"/>
    <n v="0"/>
    <n v="0"/>
    <n v="0"/>
    <n v="0"/>
    <n v="0"/>
    <n v="0"/>
    <n v="0"/>
    <n v="0"/>
    <n v="0"/>
    <n v="0"/>
    <m/>
    <m/>
    <n v="0"/>
    <n v="0"/>
    <s v="Correct"/>
    <x v="1"/>
    <n v="22"/>
    <x v="0"/>
    <x v="84"/>
    <x v="1"/>
    <x v="1"/>
    <s v="English"/>
    <x v="1"/>
    <x v="10"/>
    <x v="1"/>
    <x v="2"/>
    <x v="8"/>
    <s v="Yes"/>
  </r>
  <r>
    <n v="869"/>
    <m/>
    <m/>
    <s v="Heart disease &amp; stroke"/>
    <m/>
    <m/>
    <m/>
    <m/>
    <s v="Women’s health &amp; wellness"/>
    <m/>
    <m/>
    <m/>
    <m/>
    <s v="Obesity/weight loss issues"/>
    <m/>
    <n v="3"/>
    <n v="1"/>
    <m/>
    <n v="0"/>
    <n v="0"/>
    <n v="1"/>
    <n v="0"/>
    <n v="0"/>
    <n v="0"/>
    <n v="0"/>
    <n v="1"/>
    <n v="0"/>
    <n v="0"/>
    <n v="0"/>
    <n v="0"/>
    <n v="1"/>
    <m/>
    <m/>
    <n v="3"/>
    <n v="3"/>
    <s v="Correct"/>
    <x v="0"/>
    <n v="57"/>
    <x v="0"/>
    <x v="137"/>
    <x v="1"/>
    <x v="1"/>
    <s v="English"/>
    <x v="6"/>
    <x v="8"/>
    <x v="0"/>
    <x v="2"/>
    <x v="0"/>
    <s v="Yes"/>
  </r>
  <r>
    <n v="870"/>
    <m/>
    <m/>
    <m/>
    <m/>
    <m/>
    <m/>
    <m/>
    <s v="Women’s health &amp; wellness"/>
    <m/>
    <m/>
    <m/>
    <m/>
    <s v="Obesity/weight loss issues"/>
    <m/>
    <n v="2"/>
    <n v="1.5"/>
    <m/>
    <n v="0"/>
    <n v="0"/>
    <n v="0"/>
    <n v="0"/>
    <n v="0"/>
    <n v="0"/>
    <n v="0"/>
    <n v="1"/>
    <n v="0"/>
    <n v="0"/>
    <n v="0"/>
    <n v="0"/>
    <n v="1"/>
    <m/>
    <m/>
    <n v="2"/>
    <n v="2"/>
    <s v="Correct"/>
    <x v="0"/>
    <n v="62"/>
    <x v="0"/>
    <x v="132"/>
    <x v="1"/>
    <x v="1"/>
    <s v="English"/>
    <x v="5"/>
    <x v="1"/>
    <x v="0"/>
    <x v="2"/>
    <x v="0"/>
    <s v="Yes"/>
  </r>
  <r>
    <n v="871"/>
    <m/>
    <s v="Cancer"/>
    <s v="Heart disease &amp; stroke"/>
    <m/>
    <m/>
    <m/>
    <m/>
    <m/>
    <m/>
    <s v="Mental health depression/suicide"/>
    <m/>
    <m/>
    <m/>
    <m/>
    <n v="3"/>
    <n v="1"/>
    <m/>
    <n v="0"/>
    <n v="1"/>
    <n v="1"/>
    <n v="0"/>
    <n v="0"/>
    <n v="0"/>
    <n v="0"/>
    <n v="0"/>
    <n v="0"/>
    <n v="1"/>
    <n v="0"/>
    <n v="0"/>
    <n v="0"/>
    <m/>
    <m/>
    <n v="3"/>
    <n v="3"/>
    <s v="Correct"/>
    <x v="1"/>
    <n v="54"/>
    <x v="2"/>
    <x v="179"/>
    <x v="2"/>
    <x v="0"/>
    <m/>
    <x v="3"/>
    <x v="2"/>
    <x v="3"/>
    <x v="0"/>
    <x v="3"/>
    <m/>
  </r>
  <r>
    <n v="872"/>
    <m/>
    <m/>
    <m/>
    <s v="Safety"/>
    <m/>
    <m/>
    <m/>
    <m/>
    <m/>
    <m/>
    <m/>
    <m/>
    <s v="Obesity/weight loss issues"/>
    <m/>
    <n v="2"/>
    <n v="1.5"/>
    <m/>
    <n v="0"/>
    <n v="0"/>
    <n v="0"/>
    <n v="1"/>
    <n v="0"/>
    <n v="0"/>
    <n v="0"/>
    <n v="0"/>
    <n v="0"/>
    <n v="0"/>
    <n v="0"/>
    <n v="0"/>
    <n v="1"/>
    <m/>
    <m/>
    <n v="2"/>
    <n v="2"/>
    <s v="Correct"/>
    <x v="0"/>
    <n v="59"/>
    <x v="2"/>
    <x v="180"/>
    <x v="1"/>
    <x v="1"/>
    <s v="English"/>
    <x v="6"/>
    <x v="1"/>
    <x v="0"/>
    <x v="2"/>
    <x v="0"/>
    <s v="Yes"/>
  </r>
  <r>
    <n v="873"/>
    <m/>
    <m/>
    <s v="Heart disease &amp; stroke"/>
    <m/>
    <m/>
    <m/>
    <m/>
    <m/>
    <s v="Diabetes"/>
    <m/>
    <m/>
    <m/>
    <s v="Obesity/weight loss issues"/>
    <m/>
    <n v="3"/>
    <n v="1"/>
    <m/>
    <n v="0"/>
    <n v="0"/>
    <n v="1"/>
    <n v="0"/>
    <n v="0"/>
    <n v="0"/>
    <n v="0"/>
    <n v="0"/>
    <n v="1"/>
    <n v="0"/>
    <n v="0"/>
    <n v="0"/>
    <n v="1"/>
    <m/>
    <m/>
    <n v="3"/>
    <n v="3"/>
    <s v="Correct"/>
    <x v="1"/>
    <n v="40"/>
    <x v="2"/>
    <x v="104"/>
    <x v="1"/>
    <x v="2"/>
    <s v="English"/>
    <x v="6"/>
    <x v="0"/>
    <x v="0"/>
    <x v="2"/>
    <x v="0"/>
    <s v="Yes"/>
  </r>
  <r>
    <n v="874"/>
    <m/>
    <m/>
    <m/>
    <m/>
    <m/>
    <m/>
    <m/>
    <s v="Women’s health &amp; wellness"/>
    <m/>
    <m/>
    <m/>
    <m/>
    <m/>
    <m/>
    <n v="1"/>
    <n v="3"/>
    <m/>
    <n v="0"/>
    <n v="0"/>
    <n v="0"/>
    <n v="0"/>
    <n v="0"/>
    <n v="0"/>
    <n v="0"/>
    <n v="1"/>
    <n v="0"/>
    <n v="0"/>
    <n v="0"/>
    <n v="0"/>
    <n v="0"/>
    <m/>
    <m/>
    <n v="1"/>
    <n v="1"/>
    <s v="Correct"/>
    <x v="0"/>
    <n v="51"/>
    <x v="0"/>
    <x v="181"/>
    <x v="1"/>
    <x v="1"/>
    <s v="English"/>
    <x v="0"/>
    <x v="4"/>
    <x v="0"/>
    <x v="2"/>
    <x v="0"/>
    <s v="Yes"/>
  </r>
  <r>
    <n v="875"/>
    <s v="Asthma/lung disease"/>
    <s v="Cancer"/>
    <m/>
    <m/>
    <m/>
    <m/>
    <m/>
    <m/>
    <m/>
    <m/>
    <m/>
    <m/>
    <m/>
    <m/>
    <n v="2"/>
    <n v="1.5"/>
    <m/>
    <n v="1"/>
    <n v="1"/>
    <n v="0"/>
    <n v="0"/>
    <n v="0"/>
    <n v="0"/>
    <n v="0"/>
    <n v="0"/>
    <n v="0"/>
    <n v="0"/>
    <n v="0"/>
    <n v="0"/>
    <n v="0"/>
    <m/>
    <m/>
    <n v="2"/>
    <n v="2"/>
    <s v="Correct"/>
    <x v="1"/>
    <n v="70"/>
    <x v="0"/>
    <x v="25"/>
    <x v="1"/>
    <x v="2"/>
    <s v="English, Spanish"/>
    <x v="1"/>
    <x v="7"/>
    <x v="2"/>
    <x v="2"/>
    <x v="5"/>
    <s v="Yes"/>
  </r>
  <r>
    <n v="876"/>
    <m/>
    <m/>
    <m/>
    <s v="Safety"/>
    <m/>
    <m/>
    <m/>
    <m/>
    <m/>
    <s v="Mental health depression/suicide"/>
    <m/>
    <s v="Environmental hazards"/>
    <m/>
    <m/>
    <n v="3"/>
    <n v="1"/>
    <m/>
    <n v="0"/>
    <n v="0"/>
    <n v="0"/>
    <n v="1"/>
    <n v="0"/>
    <n v="0"/>
    <n v="0"/>
    <n v="0"/>
    <n v="0"/>
    <n v="1"/>
    <n v="0"/>
    <n v="1"/>
    <n v="0"/>
    <m/>
    <m/>
    <n v="3"/>
    <n v="3"/>
    <s v="Correct"/>
    <x v="3"/>
    <n v="49"/>
    <x v="2"/>
    <x v="53"/>
    <x v="14"/>
    <x v="1"/>
    <s v="English"/>
    <x v="1"/>
    <x v="4"/>
    <x v="2"/>
    <x v="3"/>
    <x v="1"/>
    <s v="No"/>
  </r>
  <r>
    <n v="877"/>
    <m/>
    <m/>
    <s v="Heart disease &amp; stroke"/>
    <m/>
    <m/>
    <m/>
    <m/>
    <s v="Women’s health &amp; wellness"/>
    <m/>
    <m/>
    <m/>
    <m/>
    <m/>
    <m/>
    <n v="2"/>
    <n v="1.5"/>
    <m/>
    <n v="0"/>
    <n v="0"/>
    <n v="1"/>
    <n v="0"/>
    <n v="0"/>
    <n v="0"/>
    <n v="0"/>
    <n v="1"/>
    <n v="0"/>
    <n v="0"/>
    <n v="0"/>
    <n v="0"/>
    <n v="0"/>
    <m/>
    <m/>
    <n v="2"/>
    <n v="2"/>
    <s v="Correct"/>
    <x v="0"/>
    <n v="57"/>
    <x v="2"/>
    <x v="28"/>
    <x v="1"/>
    <x v="1"/>
    <s v="English"/>
    <x v="5"/>
    <x v="7"/>
    <x v="4"/>
    <x v="2"/>
    <x v="0"/>
    <s v="No"/>
  </r>
  <r>
    <n v="878"/>
    <m/>
    <m/>
    <s v="Heart disease &amp; stroke"/>
    <m/>
    <m/>
    <m/>
    <m/>
    <m/>
    <s v="Diabetes"/>
    <m/>
    <m/>
    <m/>
    <s v="Obesity/weight loss issues"/>
    <m/>
    <n v="3"/>
    <n v="1"/>
    <m/>
    <n v="0"/>
    <n v="0"/>
    <n v="1"/>
    <n v="0"/>
    <n v="0"/>
    <n v="0"/>
    <n v="0"/>
    <n v="0"/>
    <n v="1"/>
    <n v="0"/>
    <n v="0"/>
    <n v="0"/>
    <n v="1"/>
    <m/>
    <m/>
    <n v="3"/>
    <n v="3"/>
    <s v="Correct"/>
    <x v="1"/>
    <n v="71"/>
    <x v="2"/>
    <x v="99"/>
    <x v="1"/>
    <x v="1"/>
    <s v="English"/>
    <x v="0"/>
    <x v="8"/>
    <x v="2"/>
    <x v="2"/>
    <x v="6"/>
    <s v="No"/>
  </r>
  <r>
    <n v="879"/>
    <m/>
    <m/>
    <m/>
    <m/>
    <m/>
    <m/>
    <m/>
    <s v="Women’s health &amp; wellness"/>
    <s v="Diabetes"/>
    <m/>
    <m/>
    <m/>
    <s v="Obesity/weight loss issues"/>
    <m/>
    <n v="3"/>
    <n v="1"/>
    <m/>
    <n v="0"/>
    <n v="0"/>
    <n v="0"/>
    <n v="0"/>
    <n v="0"/>
    <n v="0"/>
    <n v="0"/>
    <n v="1"/>
    <n v="1"/>
    <n v="0"/>
    <n v="0"/>
    <n v="0"/>
    <n v="1"/>
    <m/>
    <m/>
    <n v="3"/>
    <n v="3"/>
    <s v="Correct"/>
    <x v="0"/>
    <n v="30"/>
    <x v="2"/>
    <x v="182"/>
    <x v="1"/>
    <x v="1"/>
    <s v="English"/>
    <x v="6"/>
    <x v="8"/>
    <x v="5"/>
    <x v="2"/>
    <x v="4"/>
    <s v="Yes"/>
  </r>
  <r>
    <n v="880"/>
    <m/>
    <m/>
    <m/>
    <s v="Safety"/>
    <m/>
    <m/>
    <m/>
    <m/>
    <m/>
    <m/>
    <m/>
    <s v="Environmental hazards"/>
    <m/>
    <m/>
    <n v="2"/>
    <n v="1.5"/>
    <m/>
    <n v="0"/>
    <n v="0"/>
    <n v="0"/>
    <n v="1"/>
    <n v="0"/>
    <n v="0"/>
    <n v="0"/>
    <n v="0"/>
    <n v="0"/>
    <n v="0"/>
    <n v="0"/>
    <n v="1"/>
    <n v="0"/>
    <m/>
    <m/>
    <n v="2"/>
    <n v="2"/>
    <s v="Correct"/>
    <x v="0"/>
    <n v="49"/>
    <x v="0"/>
    <x v="64"/>
    <x v="1"/>
    <x v="1"/>
    <s v="English"/>
    <x v="6"/>
    <x v="1"/>
    <x v="0"/>
    <x v="2"/>
    <x v="0"/>
    <s v="Yes"/>
  </r>
  <r>
    <n v="881"/>
    <m/>
    <m/>
    <m/>
    <m/>
    <m/>
    <m/>
    <m/>
    <s v="Women’s health &amp; wellness"/>
    <m/>
    <m/>
    <m/>
    <s v="Environmental hazards"/>
    <m/>
    <m/>
    <n v="2"/>
    <n v="1.5"/>
    <m/>
    <n v="0"/>
    <n v="0"/>
    <n v="0"/>
    <n v="0"/>
    <n v="0"/>
    <n v="0"/>
    <n v="0"/>
    <n v="1"/>
    <n v="0"/>
    <n v="0"/>
    <n v="0"/>
    <n v="1"/>
    <n v="0"/>
    <m/>
    <m/>
    <n v="2"/>
    <n v="2"/>
    <s v="Correct"/>
    <x v="0"/>
    <n v="58"/>
    <x v="2"/>
    <x v="11"/>
    <x v="2"/>
    <x v="0"/>
    <m/>
    <x v="3"/>
    <x v="2"/>
    <x v="3"/>
    <x v="0"/>
    <x v="3"/>
    <m/>
  </r>
  <r>
    <n v="882"/>
    <m/>
    <s v="Cancer"/>
    <m/>
    <m/>
    <m/>
    <m/>
    <m/>
    <m/>
    <m/>
    <m/>
    <m/>
    <m/>
    <s v="Obesity/weight loss issues"/>
    <m/>
    <n v="2"/>
    <n v="1.5"/>
    <m/>
    <n v="0"/>
    <n v="1"/>
    <n v="0"/>
    <n v="0"/>
    <n v="0"/>
    <n v="0"/>
    <n v="0"/>
    <n v="0"/>
    <n v="0"/>
    <n v="0"/>
    <n v="0"/>
    <n v="0"/>
    <n v="1"/>
    <m/>
    <m/>
    <n v="2"/>
    <n v="2"/>
    <s v="Correct"/>
    <x v="0"/>
    <n v="48"/>
    <x v="0"/>
    <x v="80"/>
    <x v="1"/>
    <x v="1"/>
    <s v="English"/>
    <x v="0"/>
    <x v="1"/>
    <x v="0"/>
    <x v="2"/>
    <x v="0"/>
    <s v="Yes"/>
  </r>
  <r>
    <n v="883"/>
    <m/>
    <m/>
    <m/>
    <m/>
    <m/>
    <m/>
    <m/>
    <m/>
    <m/>
    <m/>
    <m/>
    <m/>
    <s v="Obesity/weight loss issues"/>
    <m/>
    <n v="1"/>
    <n v="3"/>
    <m/>
    <n v="0"/>
    <n v="0"/>
    <n v="0"/>
    <n v="0"/>
    <n v="0"/>
    <n v="0"/>
    <n v="0"/>
    <n v="0"/>
    <n v="0"/>
    <n v="0"/>
    <n v="0"/>
    <n v="0"/>
    <n v="1"/>
    <m/>
    <m/>
    <n v="1"/>
    <n v="1"/>
    <s v="Correct"/>
    <x v="0"/>
    <n v="22"/>
    <x v="0"/>
    <x v="73"/>
    <x v="2"/>
    <x v="0"/>
    <m/>
    <x v="3"/>
    <x v="2"/>
    <x v="3"/>
    <x v="0"/>
    <x v="3"/>
    <m/>
  </r>
  <r>
    <n v="884"/>
    <m/>
    <m/>
    <m/>
    <s v="Safety"/>
    <m/>
    <m/>
    <m/>
    <m/>
    <m/>
    <m/>
    <m/>
    <m/>
    <m/>
    <m/>
    <n v="1"/>
    <n v="3"/>
    <m/>
    <n v="0"/>
    <n v="0"/>
    <n v="0"/>
    <n v="1"/>
    <n v="0"/>
    <n v="0"/>
    <n v="0"/>
    <n v="0"/>
    <n v="0"/>
    <n v="0"/>
    <n v="0"/>
    <n v="0"/>
    <n v="0"/>
    <m/>
    <m/>
    <n v="1"/>
    <n v="1"/>
    <s v="Correct"/>
    <x v="0"/>
    <n v="22"/>
    <x v="0"/>
    <x v="5"/>
    <x v="0"/>
    <x v="1"/>
    <s v="English"/>
    <x v="6"/>
    <x v="0"/>
    <x v="5"/>
    <x v="2"/>
    <x v="0"/>
    <s v="Yes"/>
  </r>
  <r>
    <n v="885"/>
    <m/>
    <m/>
    <m/>
    <m/>
    <m/>
    <m/>
    <m/>
    <m/>
    <m/>
    <m/>
    <m/>
    <m/>
    <s v="Obesity/weight loss issues"/>
    <m/>
    <n v="1"/>
    <n v="3"/>
    <m/>
    <n v="0"/>
    <n v="0"/>
    <n v="0"/>
    <n v="0"/>
    <n v="0"/>
    <n v="0"/>
    <n v="0"/>
    <n v="0"/>
    <n v="0"/>
    <n v="0"/>
    <n v="0"/>
    <n v="0"/>
    <n v="1"/>
    <m/>
    <m/>
    <n v="1"/>
    <n v="1"/>
    <s v="Correct"/>
    <x v="0"/>
    <n v="58"/>
    <x v="2"/>
    <x v="26"/>
    <x v="1"/>
    <x v="1"/>
    <s v="English"/>
    <x v="0"/>
    <x v="7"/>
    <x v="0"/>
    <x v="2"/>
    <x v="0"/>
    <s v="Yes"/>
  </r>
  <r>
    <n v="886"/>
    <m/>
    <m/>
    <m/>
    <m/>
    <m/>
    <m/>
    <m/>
    <m/>
    <m/>
    <m/>
    <m/>
    <m/>
    <m/>
    <m/>
    <n v="0"/>
    <e v="#DIV/0!"/>
    <m/>
    <n v="0"/>
    <n v="0"/>
    <n v="0"/>
    <n v="0"/>
    <n v="0"/>
    <n v="0"/>
    <n v="0"/>
    <n v="0"/>
    <n v="0"/>
    <n v="0"/>
    <n v="0"/>
    <n v="0"/>
    <n v="0"/>
    <m/>
    <m/>
    <n v="0"/>
    <n v="0"/>
    <s v="Correct"/>
    <x v="0"/>
    <n v="43"/>
    <x v="2"/>
    <x v="183"/>
    <x v="7"/>
    <x v="1"/>
    <s v="English"/>
    <x v="5"/>
    <x v="1"/>
    <x v="0"/>
    <x v="2"/>
    <x v="0"/>
    <s v="Yes"/>
  </r>
  <r>
    <n v="887"/>
    <m/>
    <m/>
    <m/>
    <m/>
    <m/>
    <m/>
    <m/>
    <s v="Women’s health &amp; wellness"/>
    <m/>
    <s v="Mental health depression/suicide"/>
    <m/>
    <m/>
    <s v="Obesity/weight loss issues"/>
    <m/>
    <n v="3"/>
    <n v="1"/>
    <m/>
    <n v="0"/>
    <n v="0"/>
    <n v="0"/>
    <n v="0"/>
    <n v="0"/>
    <n v="0"/>
    <n v="0"/>
    <n v="1"/>
    <n v="0"/>
    <n v="1"/>
    <n v="0"/>
    <n v="0"/>
    <n v="1"/>
    <m/>
    <m/>
    <n v="3"/>
    <n v="3"/>
    <s v="Correct"/>
    <x v="0"/>
    <n v="39"/>
    <x v="2"/>
    <x v="53"/>
    <x v="1"/>
    <x v="1"/>
    <s v="English"/>
    <x v="5"/>
    <x v="7"/>
    <x v="0"/>
    <x v="2"/>
    <x v="0"/>
    <s v="Yes"/>
  </r>
  <r>
    <n v="888"/>
    <m/>
    <m/>
    <m/>
    <m/>
    <m/>
    <m/>
    <m/>
    <m/>
    <m/>
    <m/>
    <m/>
    <s v="Environmental hazards"/>
    <m/>
    <m/>
    <n v="1"/>
    <n v="3"/>
    <m/>
    <n v="0"/>
    <n v="0"/>
    <n v="0"/>
    <n v="0"/>
    <n v="0"/>
    <n v="0"/>
    <n v="0"/>
    <n v="0"/>
    <n v="0"/>
    <n v="0"/>
    <n v="0"/>
    <n v="1"/>
    <n v="0"/>
    <m/>
    <m/>
    <n v="1"/>
    <n v="1"/>
    <s v="Correct"/>
    <x v="1"/>
    <n v="56"/>
    <x v="2"/>
    <x v="144"/>
    <x v="1"/>
    <x v="1"/>
    <s v="English"/>
    <x v="2"/>
    <x v="4"/>
    <x v="0"/>
    <x v="2"/>
    <x v="0"/>
    <s v="Yes"/>
  </r>
  <r>
    <n v="889"/>
    <m/>
    <m/>
    <m/>
    <m/>
    <m/>
    <m/>
    <m/>
    <s v="Women’s health &amp; wellness"/>
    <m/>
    <s v="Mental health depression/suicide"/>
    <m/>
    <m/>
    <m/>
    <m/>
    <n v="2"/>
    <n v="1.5"/>
    <m/>
    <n v="0"/>
    <n v="0"/>
    <n v="0"/>
    <n v="0"/>
    <n v="0"/>
    <n v="0"/>
    <n v="0"/>
    <n v="1"/>
    <n v="0"/>
    <n v="1"/>
    <n v="0"/>
    <n v="0"/>
    <n v="0"/>
    <m/>
    <m/>
    <n v="2"/>
    <n v="2"/>
    <s v="Correct"/>
    <x v="0"/>
    <n v="24"/>
    <x v="2"/>
    <x v="105"/>
    <x v="1"/>
    <x v="1"/>
    <s v="English"/>
    <x v="6"/>
    <x v="7"/>
    <x v="5"/>
    <x v="2"/>
    <x v="0"/>
    <s v="Yes"/>
  </r>
  <r>
    <n v="890"/>
    <m/>
    <m/>
    <m/>
    <m/>
    <m/>
    <m/>
    <m/>
    <m/>
    <m/>
    <s v="Mental health depression/suicide"/>
    <m/>
    <m/>
    <m/>
    <m/>
    <n v="1"/>
    <n v="3"/>
    <m/>
    <n v="0"/>
    <n v="0"/>
    <n v="0"/>
    <n v="0"/>
    <n v="0"/>
    <n v="0"/>
    <n v="0"/>
    <n v="0"/>
    <n v="0"/>
    <n v="1"/>
    <n v="0"/>
    <n v="0"/>
    <n v="0"/>
    <m/>
    <m/>
    <n v="1"/>
    <n v="1"/>
    <s v="Correct"/>
    <x v="0"/>
    <n v="23"/>
    <x v="2"/>
    <x v="184"/>
    <x v="5"/>
    <x v="1"/>
    <s v="English, Chinese"/>
    <x v="6"/>
    <x v="7"/>
    <x v="0"/>
    <x v="2"/>
    <x v="0"/>
    <s v="Yes"/>
  </r>
  <r>
    <n v="891"/>
    <s v="Asthma/lung disease"/>
    <m/>
    <m/>
    <m/>
    <m/>
    <m/>
    <m/>
    <m/>
    <m/>
    <m/>
    <m/>
    <m/>
    <m/>
    <m/>
    <n v="1"/>
    <n v="3"/>
    <m/>
    <n v="1"/>
    <n v="0"/>
    <n v="0"/>
    <n v="0"/>
    <n v="0"/>
    <n v="0"/>
    <n v="0"/>
    <n v="0"/>
    <n v="0"/>
    <n v="0"/>
    <n v="0"/>
    <n v="0"/>
    <n v="0"/>
    <m/>
    <m/>
    <n v="1"/>
    <n v="1"/>
    <s v="Correct"/>
    <x v="0"/>
    <n v="59"/>
    <x v="0"/>
    <x v="109"/>
    <x v="1"/>
    <x v="1"/>
    <s v="English"/>
    <x v="4"/>
    <x v="4"/>
    <x v="1"/>
    <x v="2"/>
    <x v="4"/>
    <s v="No"/>
  </r>
  <r>
    <n v="892"/>
    <m/>
    <m/>
    <s v="Heart disease &amp; stroke"/>
    <m/>
    <m/>
    <m/>
    <m/>
    <m/>
    <s v="Diabetes"/>
    <m/>
    <m/>
    <m/>
    <s v="Obesity/weight loss issues"/>
    <m/>
    <n v="3"/>
    <n v="1"/>
    <m/>
    <n v="0"/>
    <n v="0"/>
    <n v="1"/>
    <n v="0"/>
    <n v="0"/>
    <n v="0"/>
    <n v="0"/>
    <n v="0"/>
    <n v="1"/>
    <n v="0"/>
    <n v="0"/>
    <n v="0"/>
    <n v="1"/>
    <m/>
    <m/>
    <n v="3"/>
    <n v="3"/>
    <s v="Correct"/>
    <x v="0"/>
    <n v="55"/>
    <x v="2"/>
    <x v="53"/>
    <x v="1"/>
    <x v="1"/>
    <s v="English"/>
    <x v="0"/>
    <x v="0"/>
    <x v="0"/>
    <x v="2"/>
    <x v="0"/>
    <s v="Yes"/>
  </r>
  <r>
    <n v="893"/>
    <s v="Asthma/lung disease"/>
    <m/>
    <s v="Heart disease &amp; stroke"/>
    <m/>
    <m/>
    <m/>
    <m/>
    <s v="Women’s health &amp; wellness"/>
    <m/>
    <m/>
    <m/>
    <m/>
    <m/>
    <m/>
    <n v="3"/>
    <n v="1"/>
    <m/>
    <n v="1"/>
    <n v="0"/>
    <n v="1"/>
    <n v="0"/>
    <n v="0"/>
    <n v="0"/>
    <n v="0"/>
    <n v="1"/>
    <n v="0"/>
    <n v="0"/>
    <n v="0"/>
    <n v="0"/>
    <n v="0"/>
    <m/>
    <m/>
    <n v="3"/>
    <n v="3"/>
    <s v="Correct"/>
    <x v="0"/>
    <n v="67"/>
    <x v="0"/>
    <x v="6"/>
    <x v="1"/>
    <x v="1"/>
    <s v="English"/>
    <x v="1"/>
    <x v="1"/>
    <x v="2"/>
    <x v="2"/>
    <x v="6"/>
    <s v="No"/>
  </r>
  <r>
    <n v="894"/>
    <m/>
    <m/>
    <s v="Heart disease &amp; stroke"/>
    <m/>
    <m/>
    <m/>
    <m/>
    <m/>
    <s v="Diabetes"/>
    <m/>
    <m/>
    <m/>
    <s v="Obesity/weight loss issues"/>
    <m/>
    <n v="3"/>
    <n v="1"/>
    <m/>
    <n v="0"/>
    <n v="0"/>
    <n v="1"/>
    <n v="0"/>
    <n v="0"/>
    <n v="0"/>
    <n v="0"/>
    <n v="0"/>
    <n v="1"/>
    <n v="0"/>
    <n v="0"/>
    <n v="0"/>
    <n v="1"/>
    <m/>
    <m/>
    <n v="3"/>
    <n v="3"/>
    <s v="Correct"/>
    <x v="0"/>
    <n v="54"/>
    <x v="2"/>
    <x v="96"/>
    <x v="5"/>
    <x v="1"/>
    <s v="English"/>
    <x v="5"/>
    <x v="7"/>
    <x v="0"/>
    <x v="2"/>
    <x v="0"/>
    <s v="Yes"/>
  </r>
  <r>
    <n v="895"/>
    <m/>
    <m/>
    <m/>
    <s v="Safety"/>
    <m/>
    <m/>
    <m/>
    <s v="Women’s health &amp; wellness"/>
    <m/>
    <s v="Mental health depression/suicide"/>
    <m/>
    <m/>
    <m/>
    <m/>
    <n v="3"/>
    <n v="1"/>
    <m/>
    <n v="0"/>
    <n v="0"/>
    <n v="0"/>
    <n v="1"/>
    <n v="0"/>
    <n v="0"/>
    <n v="0"/>
    <n v="1"/>
    <n v="0"/>
    <n v="1"/>
    <n v="0"/>
    <n v="0"/>
    <n v="0"/>
    <m/>
    <m/>
    <n v="3"/>
    <n v="3"/>
    <s v="Correct"/>
    <x v="0"/>
    <n v="23"/>
    <x v="0"/>
    <x v="140"/>
    <x v="1"/>
    <x v="2"/>
    <s v="English"/>
    <x v="2"/>
    <x v="7"/>
    <x v="5"/>
    <x v="2"/>
    <x v="0"/>
    <s v="Yes"/>
  </r>
  <r>
    <n v="896"/>
    <m/>
    <m/>
    <m/>
    <s v="Safety"/>
    <m/>
    <m/>
    <m/>
    <s v="Women’s health &amp; wellness"/>
    <m/>
    <m/>
    <m/>
    <m/>
    <m/>
    <m/>
    <n v="2"/>
    <n v="1.5"/>
    <m/>
    <n v="0"/>
    <n v="0"/>
    <n v="0"/>
    <n v="1"/>
    <n v="0"/>
    <n v="0"/>
    <n v="0"/>
    <n v="1"/>
    <n v="0"/>
    <n v="0"/>
    <n v="0"/>
    <n v="0"/>
    <n v="0"/>
    <m/>
    <m/>
    <n v="2"/>
    <n v="2"/>
    <s v="Correct"/>
    <x v="0"/>
    <n v="54"/>
    <x v="2"/>
    <x v="28"/>
    <x v="1"/>
    <x v="1"/>
    <s v="English"/>
    <x v="6"/>
    <x v="1"/>
    <x v="0"/>
    <x v="2"/>
    <x v="0"/>
    <s v="Yes"/>
  </r>
  <r>
    <n v="897"/>
    <m/>
    <s v="Cancer"/>
    <m/>
    <m/>
    <m/>
    <m/>
    <m/>
    <m/>
    <m/>
    <m/>
    <m/>
    <m/>
    <m/>
    <m/>
    <n v="1"/>
    <n v="3"/>
    <m/>
    <n v="0"/>
    <n v="1"/>
    <n v="0"/>
    <n v="0"/>
    <n v="0"/>
    <n v="0"/>
    <n v="0"/>
    <n v="0"/>
    <n v="0"/>
    <n v="0"/>
    <n v="0"/>
    <n v="0"/>
    <n v="0"/>
    <m/>
    <m/>
    <n v="1"/>
    <n v="1"/>
    <s v="Correct"/>
    <x v="0"/>
    <n v="48"/>
    <x v="2"/>
    <x v="142"/>
    <x v="1"/>
    <x v="1"/>
    <s v="English"/>
    <x v="6"/>
    <x v="1"/>
    <x v="0"/>
    <x v="2"/>
    <x v="0"/>
    <s v="Yes"/>
  </r>
  <r>
    <n v="898"/>
    <m/>
    <m/>
    <m/>
    <m/>
    <m/>
    <m/>
    <m/>
    <m/>
    <m/>
    <m/>
    <m/>
    <s v="Environmental hazards"/>
    <m/>
    <m/>
    <n v="1"/>
    <n v="3"/>
    <m/>
    <n v="0"/>
    <n v="0"/>
    <n v="0"/>
    <n v="0"/>
    <n v="0"/>
    <n v="0"/>
    <n v="0"/>
    <n v="0"/>
    <n v="0"/>
    <n v="0"/>
    <n v="0"/>
    <n v="1"/>
    <n v="0"/>
    <m/>
    <m/>
    <n v="1"/>
    <n v="1"/>
    <s v="Correct"/>
    <x v="3"/>
    <n v="9"/>
    <x v="1"/>
    <x v="11"/>
    <x v="2"/>
    <x v="0"/>
    <m/>
    <x v="3"/>
    <x v="2"/>
    <x v="3"/>
    <x v="0"/>
    <x v="3"/>
    <m/>
  </r>
  <r>
    <n v="899"/>
    <m/>
    <s v="Cancer"/>
    <m/>
    <m/>
    <m/>
    <m/>
    <m/>
    <s v="Women’s health &amp; wellness"/>
    <m/>
    <m/>
    <m/>
    <m/>
    <s v="Obesity/weight loss issues"/>
    <m/>
    <n v="3"/>
    <n v="1"/>
    <m/>
    <n v="0"/>
    <n v="1"/>
    <n v="0"/>
    <n v="0"/>
    <n v="0"/>
    <n v="0"/>
    <n v="0"/>
    <n v="1"/>
    <n v="0"/>
    <n v="0"/>
    <n v="0"/>
    <n v="0"/>
    <n v="1"/>
    <m/>
    <m/>
    <n v="3"/>
    <n v="3"/>
    <s v="Correct"/>
    <x v="0"/>
    <n v="56"/>
    <x v="2"/>
    <x v="43"/>
    <x v="1"/>
    <x v="1"/>
    <s v="English"/>
    <x v="5"/>
    <x v="1"/>
    <x v="6"/>
    <x v="2"/>
    <x v="0"/>
    <s v="Yes"/>
  </r>
  <r>
    <n v="900"/>
    <m/>
    <m/>
    <s v="Heart disease &amp; stroke"/>
    <m/>
    <m/>
    <m/>
    <m/>
    <m/>
    <m/>
    <m/>
    <s v="Drugs &amp; alcohol abuse"/>
    <m/>
    <m/>
    <m/>
    <n v="2"/>
    <n v="1.5"/>
    <m/>
    <n v="0"/>
    <n v="0"/>
    <n v="1"/>
    <n v="0"/>
    <n v="0"/>
    <n v="0"/>
    <n v="0"/>
    <n v="0"/>
    <n v="0"/>
    <n v="0"/>
    <n v="1"/>
    <n v="0"/>
    <n v="0"/>
    <m/>
    <m/>
    <n v="2"/>
    <n v="2"/>
    <s v="Correct"/>
    <x v="0"/>
    <n v="24"/>
    <x v="0"/>
    <x v="25"/>
    <x v="1"/>
    <x v="1"/>
    <s v="English"/>
    <x v="1"/>
    <x v="1"/>
    <x v="5"/>
    <x v="2"/>
    <x v="4"/>
    <s v="Yes"/>
  </r>
  <r>
    <n v="901"/>
    <m/>
    <m/>
    <m/>
    <m/>
    <s v="HIV/AIDS &amp; Sexually Transmitted Diseases (STDs)"/>
    <m/>
    <m/>
    <m/>
    <m/>
    <s v="Mental health depression/suicide"/>
    <m/>
    <m/>
    <s v="Obesity/weight loss issues"/>
    <m/>
    <n v="3"/>
    <n v="1"/>
    <m/>
    <n v="0"/>
    <n v="0"/>
    <n v="0"/>
    <n v="0"/>
    <n v="1"/>
    <n v="0"/>
    <n v="0"/>
    <n v="0"/>
    <n v="0"/>
    <n v="1"/>
    <n v="0"/>
    <n v="0"/>
    <n v="1"/>
    <m/>
    <m/>
    <n v="3"/>
    <n v="3"/>
    <s v="Correct"/>
    <x v="1"/>
    <n v="20"/>
    <x v="2"/>
    <x v="63"/>
    <x v="0"/>
    <x v="1"/>
    <s v="English"/>
    <x v="6"/>
    <x v="0"/>
    <x v="5"/>
    <x v="2"/>
    <x v="0"/>
    <s v="Yes"/>
  </r>
  <r>
    <n v="902"/>
    <m/>
    <m/>
    <m/>
    <m/>
    <m/>
    <m/>
    <m/>
    <m/>
    <m/>
    <m/>
    <m/>
    <m/>
    <m/>
    <m/>
    <n v="0"/>
    <e v="#DIV/0!"/>
    <m/>
    <n v="0"/>
    <n v="0"/>
    <n v="0"/>
    <n v="0"/>
    <n v="0"/>
    <n v="0"/>
    <n v="0"/>
    <n v="0"/>
    <n v="0"/>
    <n v="0"/>
    <n v="0"/>
    <n v="0"/>
    <n v="0"/>
    <m/>
    <m/>
    <n v="0"/>
    <n v="0"/>
    <s v="Correct"/>
    <x v="0"/>
    <n v="45"/>
    <x v="2"/>
    <x v="168"/>
    <x v="0"/>
    <x v="1"/>
    <s v="English"/>
    <x v="0"/>
    <x v="7"/>
    <x v="1"/>
    <x v="1"/>
    <x v="0"/>
    <s v="No"/>
  </r>
  <r>
    <n v="903"/>
    <m/>
    <m/>
    <m/>
    <s v="Safety"/>
    <m/>
    <m/>
    <m/>
    <s v="Women’s health &amp; wellness"/>
    <m/>
    <s v="Mental health depression/suicide"/>
    <m/>
    <m/>
    <m/>
    <m/>
    <n v="3"/>
    <n v="1"/>
    <m/>
    <n v="0"/>
    <n v="0"/>
    <n v="0"/>
    <n v="1"/>
    <n v="0"/>
    <n v="0"/>
    <n v="0"/>
    <n v="1"/>
    <n v="0"/>
    <n v="1"/>
    <n v="0"/>
    <n v="0"/>
    <n v="0"/>
    <m/>
    <m/>
    <n v="3"/>
    <n v="3"/>
    <s v="Correct"/>
    <x v="0"/>
    <n v="28"/>
    <x v="2"/>
    <x v="185"/>
    <x v="1"/>
    <x v="1"/>
    <s v="English"/>
    <x v="0"/>
    <x v="1"/>
    <x v="5"/>
    <x v="2"/>
    <x v="0"/>
    <s v="Yes"/>
  </r>
  <r>
    <n v="904"/>
    <m/>
    <m/>
    <m/>
    <m/>
    <m/>
    <m/>
    <m/>
    <m/>
    <m/>
    <m/>
    <m/>
    <s v="Environmental hazards"/>
    <m/>
    <m/>
    <n v="1"/>
    <n v="3"/>
    <m/>
    <n v="0"/>
    <n v="0"/>
    <n v="0"/>
    <n v="0"/>
    <n v="0"/>
    <n v="0"/>
    <n v="0"/>
    <n v="0"/>
    <n v="0"/>
    <n v="0"/>
    <n v="0"/>
    <n v="1"/>
    <n v="0"/>
    <m/>
    <m/>
    <n v="1"/>
    <n v="1"/>
    <s v="Correct"/>
    <x v="0"/>
    <n v="57"/>
    <x v="2"/>
    <x v="182"/>
    <x v="2"/>
    <x v="0"/>
    <m/>
    <x v="3"/>
    <x v="2"/>
    <x v="3"/>
    <x v="0"/>
    <x v="3"/>
    <m/>
  </r>
  <r>
    <n v="905"/>
    <m/>
    <s v="Cancer"/>
    <m/>
    <m/>
    <m/>
    <m/>
    <m/>
    <m/>
    <m/>
    <s v="Mental health depression/suicide"/>
    <m/>
    <s v="Environmental hazards"/>
    <m/>
    <m/>
    <n v="3"/>
    <n v="1"/>
    <m/>
    <n v="0"/>
    <n v="1"/>
    <n v="0"/>
    <n v="0"/>
    <n v="0"/>
    <n v="0"/>
    <n v="0"/>
    <n v="0"/>
    <n v="0"/>
    <n v="1"/>
    <n v="0"/>
    <n v="1"/>
    <n v="0"/>
    <m/>
    <m/>
    <n v="3"/>
    <n v="3"/>
    <s v="Correct"/>
    <x v="0"/>
    <n v="56"/>
    <x v="2"/>
    <x v="186"/>
    <x v="1"/>
    <x v="2"/>
    <s v="English"/>
    <x v="5"/>
    <x v="7"/>
    <x v="0"/>
    <x v="2"/>
    <x v="0"/>
    <s v="Yes"/>
  </r>
  <r>
    <n v="906"/>
    <m/>
    <m/>
    <m/>
    <m/>
    <m/>
    <m/>
    <m/>
    <s v="Women’s health &amp; wellness"/>
    <m/>
    <s v="Mental health depression/suicide"/>
    <m/>
    <m/>
    <s v="Obesity/weight loss issues"/>
    <m/>
    <n v="3"/>
    <n v="1"/>
    <m/>
    <n v="0"/>
    <n v="0"/>
    <n v="0"/>
    <n v="0"/>
    <n v="0"/>
    <n v="0"/>
    <n v="0"/>
    <n v="1"/>
    <n v="0"/>
    <n v="1"/>
    <n v="0"/>
    <n v="0"/>
    <n v="1"/>
    <m/>
    <m/>
    <n v="3"/>
    <n v="3"/>
    <s v="Correct"/>
    <x v="0"/>
    <n v="42"/>
    <x v="2"/>
    <x v="149"/>
    <x v="1"/>
    <x v="1"/>
    <s v="English"/>
    <x v="0"/>
    <x v="7"/>
    <x v="4"/>
    <x v="2"/>
    <x v="6"/>
    <s v="Yes"/>
  </r>
  <r>
    <n v="907"/>
    <s v="Asthma/lung disease"/>
    <m/>
    <m/>
    <m/>
    <m/>
    <m/>
    <m/>
    <m/>
    <m/>
    <m/>
    <m/>
    <m/>
    <m/>
    <m/>
    <n v="1"/>
    <n v="3"/>
    <m/>
    <n v="1"/>
    <n v="0"/>
    <n v="0"/>
    <n v="0"/>
    <n v="0"/>
    <n v="0"/>
    <n v="0"/>
    <n v="0"/>
    <n v="0"/>
    <n v="0"/>
    <n v="0"/>
    <n v="0"/>
    <n v="0"/>
    <m/>
    <m/>
    <n v="1"/>
    <n v="1"/>
    <s v="Correct"/>
    <x v="1"/>
    <n v="65"/>
    <x v="0"/>
    <x v="187"/>
    <x v="5"/>
    <x v="1"/>
    <s v="English"/>
    <x v="6"/>
    <x v="8"/>
    <x v="0"/>
    <x v="2"/>
    <x v="0"/>
    <s v="Yes"/>
  </r>
  <r>
    <n v="908"/>
    <m/>
    <m/>
    <s v="Heart disease &amp; stroke"/>
    <m/>
    <m/>
    <m/>
    <m/>
    <m/>
    <m/>
    <m/>
    <m/>
    <s v="Environmental hazards"/>
    <s v="Obesity/weight loss issues"/>
    <m/>
    <n v="3"/>
    <n v="1"/>
    <m/>
    <n v="0"/>
    <n v="0"/>
    <n v="1"/>
    <n v="0"/>
    <n v="0"/>
    <n v="0"/>
    <n v="0"/>
    <n v="0"/>
    <n v="0"/>
    <n v="0"/>
    <n v="0"/>
    <n v="1"/>
    <n v="1"/>
    <m/>
    <m/>
    <n v="3"/>
    <n v="3"/>
    <s v="Correct"/>
    <x v="0"/>
    <n v="50"/>
    <x v="2"/>
    <x v="188"/>
    <x v="1"/>
    <x v="1"/>
    <s v="English"/>
    <x v="0"/>
    <x v="0"/>
    <x v="0"/>
    <x v="2"/>
    <x v="0"/>
    <s v="No"/>
  </r>
  <r>
    <n v="909"/>
    <m/>
    <m/>
    <m/>
    <m/>
    <m/>
    <m/>
    <m/>
    <s v="Women’s health &amp; wellness"/>
    <m/>
    <s v="Mental health depression/suicide"/>
    <m/>
    <m/>
    <s v="Obesity/weight loss issues"/>
    <m/>
    <n v="3"/>
    <n v="1"/>
    <m/>
    <n v="0"/>
    <n v="0"/>
    <n v="0"/>
    <n v="0"/>
    <n v="0"/>
    <n v="0"/>
    <n v="0"/>
    <n v="1"/>
    <n v="0"/>
    <n v="1"/>
    <n v="0"/>
    <n v="0"/>
    <n v="1"/>
    <m/>
    <m/>
    <n v="3"/>
    <n v="3"/>
    <s v="Correct"/>
    <x v="0"/>
    <n v="28"/>
    <x v="0"/>
    <x v="40"/>
    <x v="1"/>
    <x v="2"/>
    <s v="English"/>
    <x v="4"/>
    <x v="1"/>
    <x v="5"/>
    <x v="2"/>
    <x v="0"/>
    <s v="Yes"/>
  </r>
  <r>
    <n v="910"/>
    <m/>
    <m/>
    <m/>
    <m/>
    <m/>
    <m/>
    <m/>
    <m/>
    <m/>
    <m/>
    <s v="Drugs &amp; alcohol abuse"/>
    <m/>
    <m/>
    <m/>
    <n v="1"/>
    <n v="3"/>
    <m/>
    <n v="0"/>
    <n v="0"/>
    <n v="0"/>
    <n v="0"/>
    <n v="0"/>
    <n v="0"/>
    <n v="0"/>
    <n v="0"/>
    <n v="0"/>
    <n v="0"/>
    <n v="1"/>
    <n v="0"/>
    <n v="0"/>
    <m/>
    <m/>
    <n v="1"/>
    <n v="1"/>
    <s v="Correct"/>
    <x v="1"/>
    <n v="48"/>
    <x v="2"/>
    <x v="53"/>
    <x v="2"/>
    <x v="0"/>
    <m/>
    <x v="3"/>
    <x v="2"/>
    <x v="3"/>
    <x v="0"/>
    <x v="3"/>
    <m/>
  </r>
  <r>
    <n v="911"/>
    <m/>
    <m/>
    <m/>
    <m/>
    <m/>
    <m/>
    <m/>
    <s v="Women’s health &amp; wellness"/>
    <m/>
    <s v="Mental health depression/suicide"/>
    <m/>
    <m/>
    <s v="Obesity/weight loss issues"/>
    <m/>
    <n v="3"/>
    <n v="1"/>
    <m/>
    <n v="0"/>
    <n v="0"/>
    <n v="0"/>
    <n v="0"/>
    <n v="0"/>
    <n v="0"/>
    <n v="0"/>
    <n v="1"/>
    <n v="0"/>
    <n v="1"/>
    <n v="0"/>
    <n v="0"/>
    <n v="1"/>
    <m/>
    <m/>
    <n v="3"/>
    <n v="3"/>
    <s v="Correct"/>
    <x v="0"/>
    <n v="33"/>
    <x v="2"/>
    <x v="58"/>
    <x v="1"/>
    <x v="1"/>
    <s v="English"/>
    <x v="0"/>
    <x v="0"/>
    <x v="5"/>
    <x v="2"/>
    <x v="0"/>
    <s v="Yes"/>
  </r>
  <r>
    <n v="912"/>
    <m/>
    <m/>
    <m/>
    <m/>
    <s v="HIV/AIDS &amp; Sexually Transmitted Diseases (STDs)"/>
    <m/>
    <m/>
    <m/>
    <m/>
    <s v="Mental health depression/suicide"/>
    <m/>
    <s v="Environmental hazards"/>
    <m/>
    <m/>
    <n v="3"/>
    <n v="1"/>
    <m/>
    <n v="0"/>
    <n v="0"/>
    <n v="0"/>
    <n v="0"/>
    <n v="1"/>
    <n v="0"/>
    <n v="0"/>
    <n v="0"/>
    <n v="0"/>
    <n v="1"/>
    <n v="0"/>
    <n v="1"/>
    <n v="0"/>
    <m/>
    <m/>
    <n v="3"/>
    <n v="3"/>
    <s v="Correct"/>
    <x v="1"/>
    <n v="48"/>
    <x v="2"/>
    <x v="28"/>
    <x v="3"/>
    <x v="1"/>
    <s v="English"/>
    <x v="4"/>
    <x v="4"/>
    <x v="1"/>
    <x v="2"/>
    <x v="2"/>
    <s v="No"/>
  </r>
  <r>
    <n v="913"/>
    <m/>
    <m/>
    <m/>
    <s v="Safety"/>
    <m/>
    <m/>
    <m/>
    <m/>
    <m/>
    <s v="Mental health depression/suicide"/>
    <m/>
    <m/>
    <s v="Obesity/weight loss issues"/>
    <m/>
    <n v="3"/>
    <n v="1"/>
    <m/>
    <n v="0"/>
    <n v="0"/>
    <n v="0"/>
    <n v="1"/>
    <n v="0"/>
    <n v="0"/>
    <n v="0"/>
    <n v="0"/>
    <n v="0"/>
    <n v="1"/>
    <n v="0"/>
    <n v="0"/>
    <n v="1"/>
    <m/>
    <m/>
    <n v="3"/>
    <n v="3"/>
    <s v="Correct"/>
    <x v="0"/>
    <n v="69"/>
    <x v="2"/>
    <x v="144"/>
    <x v="7"/>
    <x v="2"/>
    <s v="English"/>
    <x v="2"/>
    <x v="7"/>
    <x v="2"/>
    <x v="2"/>
    <x v="6"/>
    <s v="Yes"/>
  </r>
  <r>
    <n v="914"/>
    <s v="Asthma/lung disease"/>
    <m/>
    <m/>
    <m/>
    <m/>
    <m/>
    <m/>
    <m/>
    <m/>
    <m/>
    <m/>
    <m/>
    <s v="Obesity/weight loss issues"/>
    <m/>
    <n v="2"/>
    <n v="1.5"/>
    <m/>
    <n v="1"/>
    <n v="0"/>
    <n v="0"/>
    <n v="0"/>
    <n v="0"/>
    <n v="0"/>
    <n v="0"/>
    <n v="0"/>
    <n v="0"/>
    <n v="0"/>
    <n v="0"/>
    <n v="0"/>
    <n v="1"/>
    <m/>
    <m/>
    <n v="2"/>
    <n v="2"/>
    <s v="Correct"/>
    <x v="0"/>
    <n v="31"/>
    <x v="2"/>
    <x v="57"/>
    <x v="1"/>
    <x v="1"/>
    <s v="English"/>
    <x v="2"/>
    <x v="0"/>
    <x v="0"/>
    <x v="2"/>
    <x v="0"/>
    <s v="Yes"/>
  </r>
  <r>
    <n v="915"/>
    <m/>
    <m/>
    <s v="Heart disease &amp; stroke"/>
    <m/>
    <m/>
    <m/>
    <m/>
    <m/>
    <m/>
    <m/>
    <m/>
    <m/>
    <s v="Obesity/weight loss issues"/>
    <m/>
    <n v="2"/>
    <n v="1.5"/>
    <m/>
    <n v="0"/>
    <n v="0"/>
    <n v="1"/>
    <n v="0"/>
    <n v="0"/>
    <n v="0"/>
    <n v="0"/>
    <n v="0"/>
    <n v="0"/>
    <n v="0"/>
    <n v="0"/>
    <n v="0"/>
    <n v="1"/>
    <m/>
    <m/>
    <n v="2"/>
    <n v="2"/>
    <s v="Correct"/>
    <x v="0"/>
    <n v="55"/>
    <x v="0"/>
    <x v="2"/>
    <x v="0"/>
    <x v="1"/>
    <s v="English"/>
    <x v="5"/>
    <x v="1"/>
    <x v="0"/>
    <x v="2"/>
    <x v="0"/>
    <s v="Yes"/>
  </r>
  <r>
    <n v="916"/>
    <m/>
    <m/>
    <m/>
    <m/>
    <m/>
    <m/>
    <m/>
    <m/>
    <m/>
    <m/>
    <m/>
    <m/>
    <m/>
    <m/>
    <n v="0"/>
    <e v="#DIV/0!"/>
    <m/>
    <n v="0"/>
    <n v="0"/>
    <n v="0"/>
    <n v="0"/>
    <n v="0"/>
    <n v="0"/>
    <n v="0"/>
    <n v="0"/>
    <n v="0"/>
    <n v="0"/>
    <n v="0"/>
    <n v="0"/>
    <n v="0"/>
    <m/>
    <m/>
    <n v="0"/>
    <n v="0"/>
    <s v="Correct"/>
    <x v="0"/>
    <n v="101"/>
    <x v="2"/>
    <x v="189"/>
    <x v="1"/>
    <x v="1"/>
    <s v="English"/>
    <x v="1"/>
    <x v="5"/>
    <x v="2"/>
    <x v="2"/>
    <x v="8"/>
    <s v="No"/>
  </r>
  <r>
    <n v="917"/>
    <m/>
    <m/>
    <s v="Heart disease &amp; stroke"/>
    <m/>
    <m/>
    <m/>
    <m/>
    <m/>
    <m/>
    <s v="Mental health depression/suicide"/>
    <m/>
    <m/>
    <s v="Obesity/weight loss issues"/>
    <m/>
    <n v="3"/>
    <n v="1"/>
    <m/>
    <n v="0"/>
    <n v="0"/>
    <n v="1"/>
    <n v="0"/>
    <n v="0"/>
    <n v="0"/>
    <n v="0"/>
    <n v="0"/>
    <n v="0"/>
    <n v="1"/>
    <n v="0"/>
    <n v="0"/>
    <n v="1"/>
    <m/>
    <m/>
    <n v="3"/>
    <n v="3"/>
    <s v="Correct"/>
    <x v="0"/>
    <n v="43"/>
    <x v="2"/>
    <x v="190"/>
    <x v="1"/>
    <x v="1"/>
    <s v="English"/>
    <x v="5"/>
    <x v="1"/>
    <x v="0"/>
    <x v="2"/>
    <x v="0"/>
    <s v="Yes"/>
  </r>
  <r>
    <n v="918"/>
    <m/>
    <m/>
    <m/>
    <m/>
    <m/>
    <m/>
    <m/>
    <s v="Women’s health &amp; wellness"/>
    <m/>
    <s v="Mental health depression/suicide"/>
    <m/>
    <m/>
    <m/>
    <m/>
    <n v="2"/>
    <n v="1.5"/>
    <m/>
    <n v="0"/>
    <n v="0"/>
    <n v="0"/>
    <n v="0"/>
    <n v="0"/>
    <n v="0"/>
    <n v="0"/>
    <n v="1"/>
    <n v="0"/>
    <n v="1"/>
    <n v="0"/>
    <n v="0"/>
    <n v="0"/>
    <m/>
    <m/>
    <n v="2"/>
    <n v="2"/>
    <s v="Correct"/>
    <x v="0"/>
    <n v="27"/>
    <x v="2"/>
    <x v="105"/>
    <x v="1"/>
    <x v="1"/>
    <s v="English"/>
    <x v="0"/>
    <x v="1"/>
    <x v="5"/>
    <x v="2"/>
    <x v="6"/>
    <s v="Yes"/>
  </r>
  <r>
    <n v="919"/>
    <m/>
    <s v="Cancer"/>
    <s v="Heart disease &amp; stroke"/>
    <m/>
    <m/>
    <m/>
    <m/>
    <m/>
    <m/>
    <m/>
    <m/>
    <m/>
    <s v="Obesity/weight loss issues"/>
    <m/>
    <n v="3"/>
    <n v="1"/>
    <m/>
    <n v="0"/>
    <n v="1"/>
    <n v="1"/>
    <n v="0"/>
    <n v="0"/>
    <n v="0"/>
    <n v="0"/>
    <n v="0"/>
    <n v="0"/>
    <n v="0"/>
    <n v="0"/>
    <n v="0"/>
    <n v="1"/>
    <m/>
    <m/>
    <n v="3"/>
    <n v="3"/>
    <s v="Correct"/>
    <x v="0"/>
    <n v="55"/>
    <x v="2"/>
    <x v="191"/>
    <x v="1"/>
    <x v="1"/>
    <s v="English"/>
    <x v="6"/>
    <x v="7"/>
    <x v="6"/>
    <x v="2"/>
    <x v="0"/>
    <s v="Yes"/>
  </r>
  <r>
    <n v="920"/>
    <m/>
    <m/>
    <m/>
    <m/>
    <m/>
    <s v="Vaccine preventable diseases"/>
    <s v="Child health &amp; wellness"/>
    <m/>
    <m/>
    <m/>
    <m/>
    <m/>
    <s v="Obesity/weight loss issues"/>
    <m/>
    <n v="3"/>
    <n v="1"/>
    <m/>
    <n v="0"/>
    <n v="0"/>
    <n v="0"/>
    <n v="0"/>
    <n v="0"/>
    <n v="1"/>
    <n v="1"/>
    <n v="0"/>
    <n v="0"/>
    <n v="0"/>
    <n v="0"/>
    <n v="0"/>
    <n v="1"/>
    <m/>
    <m/>
    <n v="3"/>
    <n v="3"/>
    <s v="Correct"/>
    <x v="1"/>
    <n v="43"/>
    <x v="0"/>
    <x v="6"/>
    <x v="5"/>
    <x v="1"/>
    <s v="Chinese"/>
    <x v="2"/>
    <x v="4"/>
    <x v="6"/>
    <x v="2"/>
    <x v="5"/>
    <s v="Yes"/>
  </r>
  <r>
    <n v="921"/>
    <m/>
    <m/>
    <m/>
    <m/>
    <m/>
    <m/>
    <m/>
    <m/>
    <m/>
    <m/>
    <m/>
    <m/>
    <m/>
    <m/>
    <n v="0"/>
    <e v="#DIV/0!"/>
    <m/>
    <n v="0"/>
    <n v="0"/>
    <n v="0"/>
    <n v="0"/>
    <n v="0"/>
    <n v="0"/>
    <n v="0"/>
    <n v="0"/>
    <n v="0"/>
    <n v="0"/>
    <n v="0"/>
    <n v="0"/>
    <n v="0"/>
    <m/>
    <m/>
    <n v="0"/>
    <n v="0"/>
    <s v="Correct"/>
    <x v="2"/>
    <m/>
    <x v="3"/>
    <x v="11"/>
    <x v="2"/>
    <x v="0"/>
    <m/>
    <x v="3"/>
    <x v="2"/>
    <x v="3"/>
    <x v="0"/>
    <x v="3"/>
    <m/>
  </r>
  <r>
    <n v="922"/>
    <m/>
    <m/>
    <m/>
    <m/>
    <m/>
    <m/>
    <m/>
    <m/>
    <m/>
    <s v="Mental health depression/suicide"/>
    <m/>
    <m/>
    <m/>
    <m/>
    <n v="1"/>
    <n v="3"/>
    <m/>
    <n v="0"/>
    <n v="0"/>
    <n v="0"/>
    <n v="0"/>
    <n v="0"/>
    <n v="0"/>
    <n v="0"/>
    <n v="0"/>
    <n v="0"/>
    <n v="1"/>
    <n v="0"/>
    <n v="0"/>
    <n v="0"/>
    <m/>
    <m/>
    <n v="1"/>
    <n v="1"/>
    <s v="Correct"/>
    <x v="1"/>
    <n v="18"/>
    <x v="1"/>
    <x v="11"/>
    <x v="2"/>
    <x v="0"/>
    <m/>
    <x v="5"/>
    <x v="7"/>
    <x v="0"/>
    <x v="2"/>
    <x v="3"/>
    <s v="Yes"/>
  </r>
  <r>
    <n v="923"/>
    <s v="Asthma/lung disease"/>
    <m/>
    <m/>
    <m/>
    <m/>
    <m/>
    <m/>
    <m/>
    <s v="Diabetes"/>
    <s v="Mental health depression/suicide"/>
    <m/>
    <m/>
    <s v="Obesity/weight loss issues"/>
    <m/>
    <n v="4"/>
    <n v="0.75"/>
    <m/>
    <n v="0.75"/>
    <n v="0"/>
    <n v="0"/>
    <n v="0"/>
    <n v="0"/>
    <n v="0"/>
    <n v="0"/>
    <n v="0"/>
    <n v="0.75"/>
    <n v="0.75"/>
    <n v="0"/>
    <n v="0"/>
    <n v="0.75"/>
    <m/>
    <m/>
    <n v="3"/>
    <n v="4"/>
    <s v="Correct"/>
    <x v="0"/>
    <n v="38"/>
    <x v="0"/>
    <x v="121"/>
    <x v="7"/>
    <x v="2"/>
    <s v="Spanish"/>
    <x v="1"/>
    <x v="4"/>
    <x v="0"/>
    <x v="2"/>
    <x v="3"/>
    <s v="No"/>
  </r>
  <r>
    <n v="924"/>
    <m/>
    <m/>
    <m/>
    <s v="Safety"/>
    <m/>
    <m/>
    <m/>
    <m/>
    <m/>
    <s v="Mental health depression/suicide"/>
    <s v="Drugs &amp; alcohol abuse"/>
    <m/>
    <m/>
    <m/>
    <n v="3"/>
    <n v="1"/>
    <m/>
    <n v="0"/>
    <n v="0"/>
    <n v="0"/>
    <n v="1"/>
    <n v="0"/>
    <n v="0"/>
    <n v="0"/>
    <n v="0"/>
    <n v="0"/>
    <n v="1"/>
    <n v="1"/>
    <n v="0"/>
    <n v="0"/>
    <m/>
    <m/>
    <n v="3"/>
    <n v="3"/>
    <s v="Correct"/>
    <x v="0"/>
    <n v="40"/>
    <x v="1"/>
    <x v="11"/>
    <x v="14"/>
    <x v="1"/>
    <s v="Spanish"/>
    <x v="3"/>
    <x v="2"/>
    <x v="3"/>
    <x v="0"/>
    <x v="3"/>
    <m/>
  </r>
  <r>
    <n v="925"/>
    <m/>
    <m/>
    <m/>
    <s v="Safety"/>
    <m/>
    <s v="Vaccine preventable diseases"/>
    <s v="Child health &amp; wellness"/>
    <m/>
    <m/>
    <m/>
    <m/>
    <m/>
    <m/>
    <m/>
    <n v="3"/>
    <n v="1"/>
    <m/>
    <n v="0"/>
    <n v="0"/>
    <n v="0"/>
    <n v="1"/>
    <n v="0"/>
    <n v="1"/>
    <n v="1"/>
    <n v="0"/>
    <n v="0"/>
    <n v="0"/>
    <n v="0"/>
    <n v="0"/>
    <n v="0"/>
    <m/>
    <m/>
    <n v="3"/>
    <n v="3"/>
    <s v="Correct"/>
    <x v="1"/>
    <n v="49"/>
    <x v="0"/>
    <x v="11"/>
    <x v="2"/>
    <x v="0"/>
    <s v="Filipino "/>
    <x v="6"/>
    <x v="4"/>
    <x v="5"/>
    <x v="2"/>
    <x v="3"/>
    <s v="No"/>
  </r>
  <r>
    <n v="926"/>
    <m/>
    <m/>
    <m/>
    <m/>
    <m/>
    <m/>
    <s v="Child health &amp; wellness"/>
    <m/>
    <m/>
    <m/>
    <m/>
    <m/>
    <m/>
    <m/>
    <n v="1"/>
    <n v="3"/>
    <m/>
    <n v="0"/>
    <n v="0"/>
    <n v="0"/>
    <n v="0"/>
    <n v="0"/>
    <n v="0"/>
    <n v="1"/>
    <n v="0"/>
    <n v="0"/>
    <n v="0"/>
    <n v="0"/>
    <n v="0"/>
    <n v="0"/>
    <m/>
    <m/>
    <n v="1"/>
    <n v="1"/>
    <s v="Correct"/>
    <x v="0"/>
    <n v="100"/>
    <x v="2"/>
    <x v="192"/>
    <x v="16"/>
    <x v="1"/>
    <m/>
    <x v="3"/>
    <x v="2"/>
    <x v="3"/>
    <x v="0"/>
    <x v="3"/>
    <m/>
  </r>
  <r>
    <n v="927"/>
    <m/>
    <m/>
    <m/>
    <s v="Safety"/>
    <m/>
    <m/>
    <m/>
    <m/>
    <s v="Diabetes"/>
    <m/>
    <m/>
    <m/>
    <s v="Obesity/weight loss issues"/>
    <m/>
    <n v="3"/>
    <n v="1"/>
    <m/>
    <n v="0"/>
    <n v="0"/>
    <n v="0"/>
    <n v="1"/>
    <n v="0"/>
    <n v="0"/>
    <n v="0"/>
    <n v="0"/>
    <n v="1"/>
    <n v="0"/>
    <n v="0"/>
    <n v="0"/>
    <n v="1"/>
    <m/>
    <m/>
    <n v="3"/>
    <n v="3"/>
    <s v="Correct"/>
    <x v="0"/>
    <n v="54"/>
    <x v="0"/>
    <x v="5"/>
    <x v="0"/>
    <x v="1"/>
    <s v="English"/>
    <x v="4"/>
    <x v="1"/>
    <x v="0"/>
    <x v="2"/>
    <x v="3"/>
    <s v="Yes"/>
  </r>
  <r>
    <n v="928"/>
    <m/>
    <m/>
    <s v="Heart disease &amp; stroke"/>
    <m/>
    <m/>
    <m/>
    <m/>
    <s v="Women’s health &amp; wellness"/>
    <s v="Diabetes"/>
    <m/>
    <m/>
    <s v="Environmental hazards"/>
    <m/>
    <m/>
    <n v="4"/>
    <n v="0.75"/>
    <m/>
    <n v="0"/>
    <n v="0"/>
    <n v="0.75"/>
    <n v="0"/>
    <n v="0"/>
    <n v="0"/>
    <n v="0"/>
    <n v="0.75"/>
    <n v="0.75"/>
    <n v="0"/>
    <n v="0"/>
    <n v="0.75"/>
    <n v="0"/>
    <m/>
    <m/>
    <n v="3"/>
    <n v="4"/>
    <s v="Correct"/>
    <x v="0"/>
    <n v="77"/>
    <x v="0"/>
    <x v="5"/>
    <x v="0"/>
    <x v="1"/>
    <s v="English"/>
    <x v="4"/>
    <x v="4"/>
    <x v="2"/>
    <x v="2"/>
    <x v="5"/>
    <m/>
  </r>
  <r>
    <n v="929"/>
    <s v="Asthma/lung disease"/>
    <m/>
    <m/>
    <m/>
    <m/>
    <m/>
    <m/>
    <m/>
    <s v="Diabetes"/>
    <m/>
    <m/>
    <m/>
    <s v="Obesity/weight loss issues"/>
    <m/>
    <n v="3"/>
    <n v="1"/>
    <m/>
    <n v="1"/>
    <n v="0"/>
    <n v="0"/>
    <n v="0"/>
    <n v="0"/>
    <n v="0"/>
    <n v="0"/>
    <n v="0"/>
    <n v="1"/>
    <n v="0"/>
    <n v="0"/>
    <n v="0"/>
    <n v="1"/>
    <m/>
    <m/>
    <n v="3"/>
    <n v="3"/>
    <s v="Correct"/>
    <x v="1"/>
    <n v="69"/>
    <x v="0"/>
    <x v="55"/>
    <x v="1"/>
    <x v="1"/>
    <s v="English"/>
    <x v="0"/>
    <x v="1"/>
    <x v="2"/>
    <x v="2"/>
    <x v="5"/>
    <s v="Yes"/>
  </r>
  <r>
    <n v="930"/>
    <m/>
    <m/>
    <m/>
    <m/>
    <m/>
    <m/>
    <m/>
    <m/>
    <s v="Diabetes"/>
    <m/>
    <m/>
    <m/>
    <m/>
    <m/>
    <n v="1"/>
    <n v="3"/>
    <m/>
    <n v="0"/>
    <n v="0"/>
    <n v="0"/>
    <n v="0"/>
    <n v="0"/>
    <n v="0"/>
    <n v="0"/>
    <n v="0"/>
    <n v="1"/>
    <n v="0"/>
    <n v="0"/>
    <n v="0"/>
    <n v="0"/>
    <m/>
    <m/>
    <n v="1"/>
    <n v="1"/>
    <s v="Correct"/>
    <x v="1"/>
    <n v="66"/>
    <x v="0"/>
    <x v="55"/>
    <x v="1"/>
    <x v="1"/>
    <s v="English"/>
    <x v="1"/>
    <x v="7"/>
    <x v="2"/>
    <x v="3"/>
    <x v="3"/>
    <s v="No"/>
  </r>
  <r>
    <n v="931"/>
    <m/>
    <m/>
    <s v="Heart disease &amp; stroke"/>
    <m/>
    <m/>
    <m/>
    <m/>
    <s v="Women’s health &amp; wellness"/>
    <s v="Diabetes"/>
    <m/>
    <m/>
    <m/>
    <m/>
    <m/>
    <n v="3"/>
    <n v="1"/>
    <m/>
    <n v="0"/>
    <n v="0"/>
    <n v="1"/>
    <n v="0"/>
    <n v="0"/>
    <n v="0"/>
    <n v="0"/>
    <n v="1"/>
    <n v="1"/>
    <n v="0"/>
    <n v="0"/>
    <n v="0"/>
    <n v="0"/>
    <m/>
    <m/>
    <n v="3"/>
    <n v="3"/>
    <s v="Correct"/>
    <x v="0"/>
    <n v="65"/>
    <x v="0"/>
    <x v="55"/>
    <x v="1"/>
    <x v="1"/>
    <s v="English"/>
    <x v="2"/>
    <x v="1"/>
    <x v="2"/>
    <x v="2"/>
    <x v="6"/>
    <s v="Yes"/>
  </r>
  <r>
    <n v="932"/>
    <m/>
    <s v="Cancer"/>
    <s v="Heart disease &amp; stroke"/>
    <m/>
    <m/>
    <m/>
    <m/>
    <m/>
    <m/>
    <m/>
    <m/>
    <m/>
    <m/>
    <m/>
    <n v="2"/>
    <n v="1.5"/>
    <m/>
    <n v="0"/>
    <n v="1"/>
    <n v="1"/>
    <n v="0"/>
    <n v="0"/>
    <n v="0"/>
    <n v="0"/>
    <n v="0"/>
    <n v="0"/>
    <n v="0"/>
    <n v="0"/>
    <n v="0"/>
    <n v="0"/>
    <m/>
    <m/>
    <n v="2"/>
    <n v="2"/>
    <s v="Correct"/>
    <x v="0"/>
    <n v="59"/>
    <x v="0"/>
    <x v="112"/>
    <x v="1"/>
    <x v="1"/>
    <s v="English"/>
    <x v="5"/>
    <x v="4"/>
    <x v="3"/>
    <x v="2"/>
    <x v="3"/>
    <s v="No"/>
  </r>
  <r>
    <n v="933"/>
    <m/>
    <m/>
    <m/>
    <m/>
    <m/>
    <m/>
    <m/>
    <s v="Women’s health &amp; wellness"/>
    <m/>
    <m/>
    <m/>
    <m/>
    <m/>
    <m/>
    <n v="1"/>
    <n v="3"/>
    <m/>
    <n v="0"/>
    <n v="0"/>
    <n v="0"/>
    <n v="0"/>
    <n v="0"/>
    <n v="0"/>
    <n v="0"/>
    <n v="1"/>
    <n v="0"/>
    <n v="0"/>
    <n v="0"/>
    <n v="0"/>
    <n v="0"/>
    <m/>
    <m/>
    <n v="1"/>
    <n v="1"/>
    <s v="Correct"/>
    <x v="0"/>
    <n v="64"/>
    <x v="1"/>
    <x v="193"/>
    <x v="1"/>
    <x v="1"/>
    <s v="English"/>
    <x v="3"/>
    <x v="1"/>
    <x v="2"/>
    <x v="2"/>
    <x v="0"/>
    <s v="Yes"/>
  </r>
  <r>
    <n v="934"/>
    <s v="Asthma/lung disease"/>
    <s v="Cancer"/>
    <s v="Heart disease &amp; stroke"/>
    <m/>
    <m/>
    <m/>
    <m/>
    <m/>
    <m/>
    <m/>
    <m/>
    <m/>
    <m/>
    <m/>
    <n v="3"/>
    <n v="1"/>
    <m/>
    <n v="1"/>
    <n v="1"/>
    <n v="1"/>
    <n v="0"/>
    <n v="0"/>
    <n v="0"/>
    <n v="0"/>
    <n v="0"/>
    <n v="0"/>
    <n v="0"/>
    <n v="0"/>
    <n v="0"/>
    <n v="0"/>
    <m/>
    <m/>
    <n v="3"/>
    <n v="3"/>
    <s v="Correct"/>
    <x v="1"/>
    <n v="61"/>
    <x v="0"/>
    <x v="112"/>
    <x v="1"/>
    <x v="1"/>
    <s v="English"/>
    <x v="5"/>
    <x v="7"/>
    <x v="0"/>
    <x v="2"/>
    <x v="0"/>
    <s v="Yes"/>
  </r>
  <r>
    <n v="935"/>
    <m/>
    <m/>
    <s v="Heart disease &amp; stroke"/>
    <s v="Safety"/>
    <m/>
    <m/>
    <m/>
    <m/>
    <m/>
    <m/>
    <m/>
    <m/>
    <m/>
    <m/>
    <n v="2"/>
    <n v="1.5"/>
    <m/>
    <n v="0"/>
    <n v="0"/>
    <n v="1"/>
    <n v="1"/>
    <n v="0"/>
    <n v="0"/>
    <n v="0"/>
    <n v="0"/>
    <n v="0"/>
    <n v="0"/>
    <n v="0"/>
    <n v="0"/>
    <n v="0"/>
    <m/>
    <m/>
    <n v="2"/>
    <n v="2"/>
    <s v="Correct"/>
    <x v="1"/>
    <m/>
    <x v="3"/>
    <x v="11"/>
    <x v="1"/>
    <x v="1"/>
    <s v="English"/>
    <x v="5"/>
    <x v="1"/>
    <x v="2"/>
    <x v="2"/>
    <x v="5"/>
    <s v="Yes"/>
  </r>
  <r>
    <n v="936"/>
    <m/>
    <s v="Cancer"/>
    <m/>
    <m/>
    <m/>
    <m/>
    <m/>
    <m/>
    <m/>
    <m/>
    <m/>
    <m/>
    <m/>
    <m/>
    <n v="1"/>
    <n v="3"/>
    <m/>
    <n v="0"/>
    <n v="1"/>
    <n v="0"/>
    <n v="0"/>
    <n v="0"/>
    <n v="0"/>
    <n v="0"/>
    <n v="0"/>
    <n v="0"/>
    <n v="0"/>
    <n v="0"/>
    <n v="0"/>
    <n v="0"/>
    <m/>
    <m/>
    <n v="1"/>
    <n v="1"/>
    <s v="Correct"/>
    <x v="0"/>
    <n v="51"/>
    <x v="0"/>
    <x v="117"/>
    <x v="0"/>
    <x v="1"/>
    <s v="English"/>
    <x v="4"/>
    <x v="4"/>
    <x v="3"/>
    <x v="2"/>
    <x v="0"/>
    <s v="No"/>
  </r>
  <r>
    <n v="937"/>
    <m/>
    <m/>
    <s v="Heart disease &amp; stroke"/>
    <m/>
    <m/>
    <m/>
    <m/>
    <m/>
    <m/>
    <m/>
    <m/>
    <m/>
    <m/>
    <m/>
    <n v="1"/>
    <n v="3"/>
    <m/>
    <n v="0"/>
    <n v="0"/>
    <n v="1"/>
    <n v="0"/>
    <n v="0"/>
    <n v="0"/>
    <n v="0"/>
    <n v="0"/>
    <n v="0"/>
    <n v="0"/>
    <n v="0"/>
    <n v="0"/>
    <n v="0"/>
    <m/>
    <m/>
    <n v="1"/>
    <n v="1"/>
    <s v="Correct"/>
    <x v="0"/>
    <m/>
    <x v="0"/>
    <x v="0"/>
    <x v="0"/>
    <x v="1"/>
    <m/>
    <x v="3"/>
    <x v="2"/>
    <x v="3"/>
    <x v="2"/>
    <x v="3"/>
    <s v="Yes"/>
  </r>
  <r>
    <n v="938"/>
    <m/>
    <s v="Cancer"/>
    <s v="Heart disease &amp; stroke"/>
    <s v="Safety"/>
    <m/>
    <m/>
    <m/>
    <m/>
    <m/>
    <m/>
    <m/>
    <m/>
    <m/>
    <m/>
    <n v="3"/>
    <n v="1"/>
    <m/>
    <n v="0"/>
    <n v="1"/>
    <n v="1"/>
    <n v="1"/>
    <n v="0"/>
    <n v="0"/>
    <n v="0"/>
    <n v="0"/>
    <n v="0"/>
    <n v="0"/>
    <n v="0"/>
    <n v="0"/>
    <n v="0"/>
    <m/>
    <m/>
    <n v="3"/>
    <n v="3"/>
    <s v="Correct"/>
    <x v="0"/>
    <n v="69"/>
    <x v="0"/>
    <x v="89"/>
    <x v="1"/>
    <x v="1"/>
    <s v="English"/>
    <x v="3"/>
    <x v="0"/>
    <x v="2"/>
    <x v="2"/>
    <x v="6"/>
    <s v="No"/>
  </r>
  <r>
    <n v="939"/>
    <m/>
    <m/>
    <m/>
    <m/>
    <m/>
    <m/>
    <m/>
    <m/>
    <m/>
    <m/>
    <m/>
    <m/>
    <m/>
    <m/>
    <n v="0"/>
    <e v="#DIV/0!"/>
    <m/>
    <n v="0"/>
    <n v="0"/>
    <n v="0"/>
    <n v="0"/>
    <n v="0"/>
    <n v="0"/>
    <n v="0"/>
    <n v="0"/>
    <n v="0"/>
    <n v="0"/>
    <n v="0"/>
    <n v="0"/>
    <n v="0"/>
    <m/>
    <m/>
    <n v="0"/>
    <n v="0"/>
    <s v="Correct"/>
    <x v="0"/>
    <n v="60"/>
    <x v="2"/>
    <x v="57"/>
    <x v="1"/>
    <x v="1"/>
    <s v="English"/>
    <x v="3"/>
    <x v="7"/>
    <x v="4"/>
    <x v="2"/>
    <x v="0"/>
    <s v="Yes"/>
  </r>
  <r>
    <n v="940"/>
    <m/>
    <s v="Cancer"/>
    <s v="Heart disease &amp; stroke"/>
    <m/>
    <m/>
    <m/>
    <m/>
    <m/>
    <m/>
    <m/>
    <m/>
    <s v="Environmental hazards"/>
    <m/>
    <m/>
    <n v="3"/>
    <n v="1"/>
    <m/>
    <n v="0"/>
    <n v="1"/>
    <n v="1"/>
    <n v="0"/>
    <n v="0"/>
    <n v="0"/>
    <n v="0"/>
    <n v="0"/>
    <n v="0"/>
    <n v="0"/>
    <n v="0"/>
    <n v="1"/>
    <n v="0"/>
    <m/>
    <m/>
    <n v="3"/>
    <n v="3"/>
    <s v="Correct"/>
    <x v="1"/>
    <n v="76"/>
    <x v="2"/>
    <x v="51"/>
    <x v="1"/>
    <x v="2"/>
    <s v="English"/>
    <x v="3"/>
    <x v="1"/>
    <x v="0"/>
    <x v="2"/>
    <x v="6"/>
    <s v="No"/>
  </r>
  <r>
    <n v="941"/>
    <m/>
    <m/>
    <m/>
    <m/>
    <m/>
    <m/>
    <m/>
    <m/>
    <m/>
    <m/>
    <m/>
    <m/>
    <s v="Obesity/weight loss issues"/>
    <m/>
    <n v="1"/>
    <n v="3"/>
    <m/>
    <n v="0"/>
    <n v="0"/>
    <n v="0"/>
    <n v="0"/>
    <n v="0"/>
    <n v="0"/>
    <n v="0"/>
    <n v="0"/>
    <n v="0"/>
    <n v="0"/>
    <n v="0"/>
    <n v="0"/>
    <n v="1"/>
    <m/>
    <m/>
    <n v="1"/>
    <n v="1"/>
    <s v="Correct"/>
    <x v="0"/>
    <n v="54"/>
    <x v="2"/>
    <x v="51"/>
    <x v="2"/>
    <x v="0"/>
    <s v="English"/>
    <x v="3"/>
    <x v="7"/>
    <x v="3"/>
    <x v="2"/>
    <x v="3"/>
    <s v="Yes"/>
  </r>
  <r>
    <n v="942"/>
    <m/>
    <s v="Cancer"/>
    <s v="Heart disease &amp; stroke"/>
    <m/>
    <m/>
    <m/>
    <m/>
    <m/>
    <m/>
    <m/>
    <m/>
    <m/>
    <m/>
    <m/>
    <n v="2"/>
    <n v="1.5"/>
    <m/>
    <n v="0"/>
    <n v="1"/>
    <n v="1"/>
    <n v="0"/>
    <n v="0"/>
    <n v="0"/>
    <n v="0"/>
    <n v="0"/>
    <n v="0"/>
    <n v="0"/>
    <n v="0"/>
    <n v="0"/>
    <n v="0"/>
    <m/>
    <m/>
    <n v="2"/>
    <n v="2"/>
    <s v="Correct"/>
    <x v="0"/>
    <n v="68"/>
    <x v="2"/>
    <x v="57"/>
    <x v="1"/>
    <x v="0"/>
    <s v="English"/>
    <x v="3"/>
    <x v="2"/>
    <x v="0"/>
    <x v="2"/>
    <x v="0"/>
    <s v="Yes"/>
  </r>
  <r>
    <n v="943"/>
    <s v="Asthma/lung disease"/>
    <s v="Cancer"/>
    <m/>
    <m/>
    <m/>
    <m/>
    <m/>
    <s v="Women’s health &amp; wellness"/>
    <m/>
    <m/>
    <m/>
    <m/>
    <m/>
    <m/>
    <n v="3"/>
    <n v="1"/>
    <m/>
    <n v="1"/>
    <n v="1"/>
    <n v="0"/>
    <n v="0"/>
    <n v="0"/>
    <n v="0"/>
    <n v="0"/>
    <n v="1"/>
    <n v="0"/>
    <n v="0"/>
    <n v="0"/>
    <n v="0"/>
    <n v="0"/>
    <m/>
    <m/>
    <n v="3"/>
    <n v="3"/>
    <s v="Correct"/>
    <x v="0"/>
    <n v="64"/>
    <x v="2"/>
    <x v="51"/>
    <x v="1"/>
    <x v="1"/>
    <s v="English"/>
    <x v="1"/>
    <x v="7"/>
    <x v="1"/>
    <x v="2"/>
    <x v="0"/>
    <s v="No"/>
  </r>
  <r>
    <n v="944"/>
    <m/>
    <s v="Cancer"/>
    <s v="Heart disease &amp; stroke"/>
    <m/>
    <m/>
    <m/>
    <m/>
    <m/>
    <m/>
    <m/>
    <m/>
    <m/>
    <m/>
    <m/>
    <n v="2"/>
    <n v="1.5"/>
    <m/>
    <n v="0"/>
    <n v="1"/>
    <n v="1"/>
    <n v="0"/>
    <n v="0"/>
    <n v="0"/>
    <n v="0"/>
    <n v="0"/>
    <n v="0"/>
    <n v="0"/>
    <n v="0"/>
    <n v="0"/>
    <n v="0"/>
    <m/>
    <m/>
    <n v="2"/>
    <n v="2"/>
    <s v="Correct"/>
    <x v="1"/>
    <n v="72"/>
    <x v="2"/>
    <x v="51"/>
    <x v="1"/>
    <x v="1"/>
    <s v="English"/>
    <x v="6"/>
    <x v="0"/>
    <x v="2"/>
    <x v="2"/>
    <x v="6"/>
    <s v="Yes"/>
  </r>
  <r>
    <n v="945"/>
    <m/>
    <s v="Cancer"/>
    <m/>
    <m/>
    <m/>
    <m/>
    <m/>
    <m/>
    <s v="Diabetes"/>
    <m/>
    <m/>
    <s v="Environmental hazards"/>
    <m/>
    <m/>
    <n v="3"/>
    <n v="1"/>
    <m/>
    <n v="0"/>
    <n v="1"/>
    <n v="0"/>
    <n v="0"/>
    <n v="0"/>
    <n v="0"/>
    <n v="0"/>
    <n v="0"/>
    <n v="1"/>
    <n v="0"/>
    <n v="0"/>
    <n v="1"/>
    <n v="0"/>
    <m/>
    <m/>
    <n v="3"/>
    <n v="3"/>
    <s v="Correct"/>
    <x v="1"/>
    <n v="36"/>
    <x v="2"/>
    <x v="51"/>
    <x v="1"/>
    <x v="1"/>
    <s v="English"/>
    <x v="6"/>
    <x v="7"/>
    <x v="0"/>
    <x v="2"/>
    <x v="0"/>
    <s v="Yes"/>
  </r>
  <r>
    <n v="946"/>
    <m/>
    <m/>
    <s v="Heart disease &amp; stroke"/>
    <m/>
    <m/>
    <m/>
    <m/>
    <m/>
    <m/>
    <m/>
    <m/>
    <m/>
    <m/>
    <m/>
    <n v="1"/>
    <n v="3"/>
    <m/>
    <n v="0"/>
    <n v="0"/>
    <n v="1"/>
    <n v="0"/>
    <n v="0"/>
    <n v="0"/>
    <n v="0"/>
    <n v="0"/>
    <n v="0"/>
    <n v="0"/>
    <n v="0"/>
    <n v="0"/>
    <n v="0"/>
    <m/>
    <m/>
    <n v="1"/>
    <n v="1"/>
    <s v="Correct"/>
    <x v="0"/>
    <n v="88"/>
    <x v="2"/>
    <x v="51"/>
    <x v="1"/>
    <x v="1"/>
    <s v="English"/>
    <x v="5"/>
    <x v="1"/>
    <x v="2"/>
    <x v="2"/>
    <x v="6"/>
    <s v="No"/>
  </r>
  <r>
    <n v="947"/>
    <m/>
    <s v="Cancer"/>
    <s v="Heart disease &amp; stroke"/>
    <m/>
    <m/>
    <m/>
    <m/>
    <m/>
    <m/>
    <m/>
    <m/>
    <m/>
    <s v="Obesity/weight loss issues"/>
    <m/>
    <n v="3"/>
    <n v="1"/>
    <m/>
    <n v="0"/>
    <n v="1"/>
    <n v="1"/>
    <n v="0"/>
    <n v="0"/>
    <n v="0"/>
    <n v="0"/>
    <n v="0"/>
    <n v="0"/>
    <n v="0"/>
    <n v="0"/>
    <n v="0"/>
    <n v="1"/>
    <m/>
    <m/>
    <n v="3"/>
    <n v="3"/>
    <s v="Correct"/>
    <x v="0"/>
    <n v="58"/>
    <x v="2"/>
    <x v="51"/>
    <x v="1"/>
    <x v="1"/>
    <s v="Chinese"/>
    <x v="5"/>
    <x v="1"/>
    <x v="0"/>
    <x v="2"/>
    <x v="0"/>
    <s v="Yes"/>
  </r>
  <r>
    <n v="948"/>
    <m/>
    <m/>
    <s v="Heart disease &amp; stroke"/>
    <m/>
    <m/>
    <m/>
    <m/>
    <s v="Women’s health &amp; wellness"/>
    <m/>
    <m/>
    <m/>
    <m/>
    <s v="Obesity/weight loss issues"/>
    <m/>
    <n v="3"/>
    <n v="1"/>
    <m/>
    <n v="0"/>
    <n v="0"/>
    <n v="1"/>
    <n v="0"/>
    <n v="0"/>
    <n v="0"/>
    <n v="0"/>
    <n v="1"/>
    <n v="0"/>
    <n v="0"/>
    <n v="0"/>
    <n v="0"/>
    <n v="1"/>
    <m/>
    <m/>
    <n v="3"/>
    <n v="3"/>
    <s v="Correct"/>
    <x v="0"/>
    <n v="70"/>
    <x v="2"/>
    <x v="51"/>
    <x v="1"/>
    <x v="1"/>
    <s v="English"/>
    <x v="5"/>
    <x v="7"/>
    <x v="2"/>
    <x v="2"/>
    <x v="6"/>
    <s v="Yes"/>
  </r>
  <r>
    <n v="949"/>
    <m/>
    <m/>
    <m/>
    <m/>
    <m/>
    <m/>
    <m/>
    <m/>
    <s v="Diabetes"/>
    <m/>
    <m/>
    <m/>
    <m/>
    <m/>
    <n v="1"/>
    <n v="3"/>
    <m/>
    <n v="0"/>
    <n v="0"/>
    <n v="0"/>
    <n v="0"/>
    <n v="0"/>
    <n v="0"/>
    <n v="0"/>
    <n v="0"/>
    <n v="1"/>
    <n v="0"/>
    <n v="0"/>
    <n v="0"/>
    <n v="0"/>
    <m/>
    <m/>
    <n v="1"/>
    <n v="1"/>
    <s v="Correct"/>
    <x v="1"/>
    <n v="64"/>
    <x v="0"/>
    <x v="85"/>
    <x v="5"/>
    <x v="1"/>
    <s v="English, Chinese"/>
    <x v="6"/>
    <x v="1"/>
    <x v="2"/>
    <x v="2"/>
    <x v="0"/>
    <s v="Yes"/>
  </r>
  <r>
    <n v="950"/>
    <m/>
    <s v="Cancer"/>
    <m/>
    <m/>
    <m/>
    <m/>
    <m/>
    <s v="Women’s health &amp; wellness"/>
    <m/>
    <m/>
    <m/>
    <m/>
    <s v="Obesity/weight loss issues"/>
    <m/>
    <n v="3"/>
    <n v="1"/>
    <m/>
    <n v="0"/>
    <n v="1"/>
    <n v="0"/>
    <n v="0"/>
    <n v="0"/>
    <n v="0"/>
    <n v="0"/>
    <n v="1"/>
    <n v="0"/>
    <n v="0"/>
    <n v="0"/>
    <n v="0"/>
    <n v="1"/>
    <m/>
    <m/>
    <n v="3"/>
    <n v="3"/>
    <s v="Correct"/>
    <x v="0"/>
    <n v="55"/>
    <x v="0"/>
    <x v="194"/>
    <x v="1"/>
    <x v="0"/>
    <s v="English"/>
    <x v="5"/>
    <x v="7"/>
    <x v="0"/>
    <x v="2"/>
    <x v="0"/>
    <s v="Yes"/>
  </r>
  <r>
    <n v="951"/>
    <m/>
    <m/>
    <s v="Heart disease &amp; stroke"/>
    <m/>
    <m/>
    <m/>
    <m/>
    <m/>
    <m/>
    <m/>
    <m/>
    <m/>
    <m/>
    <m/>
    <n v="1"/>
    <n v="3"/>
    <m/>
    <n v="0"/>
    <n v="0"/>
    <n v="1"/>
    <n v="0"/>
    <n v="0"/>
    <n v="0"/>
    <n v="0"/>
    <n v="0"/>
    <n v="0"/>
    <n v="0"/>
    <n v="0"/>
    <n v="0"/>
    <n v="0"/>
    <m/>
    <m/>
    <n v="1"/>
    <n v="1"/>
    <s v="Correct"/>
    <x v="1"/>
    <n v="83"/>
    <x v="0"/>
    <x v="109"/>
    <x v="1"/>
    <x v="1"/>
    <s v="English"/>
    <x v="3"/>
    <x v="7"/>
    <x v="2"/>
    <x v="2"/>
    <x v="3"/>
    <s v="Yes"/>
  </r>
  <r>
    <n v="952"/>
    <m/>
    <m/>
    <s v="Heart disease &amp; stroke"/>
    <s v="Safety"/>
    <m/>
    <m/>
    <m/>
    <m/>
    <s v="Diabetes"/>
    <m/>
    <m/>
    <m/>
    <m/>
    <m/>
    <n v="3"/>
    <n v="1"/>
    <m/>
    <n v="0"/>
    <n v="0"/>
    <n v="1"/>
    <n v="1"/>
    <n v="0"/>
    <n v="0"/>
    <n v="0"/>
    <n v="0"/>
    <n v="1"/>
    <n v="0"/>
    <n v="0"/>
    <n v="0"/>
    <n v="0"/>
    <m/>
    <m/>
    <n v="3"/>
    <n v="3"/>
    <s v="Correct"/>
    <x v="1"/>
    <n v="78"/>
    <x v="0"/>
    <x v="109"/>
    <x v="1"/>
    <x v="1"/>
    <s v="English"/>
    <x v="5"/>
    <x v="7"/>
    <x v="2"/>
    <x v="2"/>
    <x v="3"/>
    <s v="No"/>
  </r>
  <r>
    <n v="953"/>
    <m/>
    <s v="Cancer"/>
    <s v="Heart disease &amp; stroke"/>
    <m/>
    <m/>
    <m/>
    <m/>
    <m/>
    <s v="Diabetes"/>
    <m/>
    <m/>
    <m/>
    <s v="Obesity/weight loss issues"/>
    <m/>
    <n v="4"/>
    <n v="0.75"/>
    <m/>
    <n v="0"/>
    <n v="0.75"/>
    <n v="0.75"/>
    <n v="0"/>
    <n v="0"/>
    <n v="0"/>
    <n v="0"/>
    <n v="0"/>
    <n v="0.75"/>
    <n v="0"/>
    <n v="0"/>
    <n v="0"/>
    <n v="0.75"/>
    <m/>
    <m/>
    <n v="3"/>
    <n v="4"/>
    <s v="Correct"/>
    <x v="1"/>
    <n v="65"/>
    <x v="0"/>
    <x v="109"/>
    <x v="1"/>
    <x v="1"/>
    <s v="English"/>
    <x v="5"/>
    <x v="1"/>
    <x v="2"/>
    <x v="2"/>
    <x v="0"/>
    <s v="Yes"/>
  </r>
  <r>
    <n v="954"/>
    <m/>
    <m/>
    <s v="Heart disease &amp; stroke"/>
    <m/>
    <m/>
    <m/>
    <s v="Child health &amp; wellness"/>
    <m/>
    <m/>
    <s v="Mental health depression/suicide"/>
    <m/>
    <s v="Environmental hazards"/>
    <m/>
    <m/>
    <n v="4"/>
    <n v="0.75"/>
    <m/>
    <n v="0"/>
    <n v="0"/>
    <n v="0.75"/>
    <n v="0"/>
    <n v="0"/>
    <n v="0"/>
    <n v="0.75"/>
    <n v="0"/>
    <n v="0"/>
    <n v="0.75"/>
    <n v="0"/>
    <n v="0.75"/>
    <n v="0"/>
    <m/>
    <m/>
    <n v="3"/>
    <n v="4"/>
    <s v="Correct"/>
    <x v="1"/>
    <n v="72"/>
    <x v="0"/>
    <x v="7"/>
    <x v="1"/>
    <x v="0"/>
    <s v="Italian"/>
    <x v="0"/>
    <x v="5"/>
    <x v="2"/>
    <x v="0"/>
    <x v="0"/>
    <m/>
  </r>
  <r>
    <n v="955"/>
    <m/>
    <m/>
    <m/>
    <m/>
    <m/>
    <m/>
    <m/>
    <s v="Women’s health &amp; wellness"/>
    <s v="Diabetes"/>
    <m/>
    <m/>
    <m/>
    <m/>
    <m/>
    <n v="2"/>
    <n v="1.5"/>
    <m/>
    <n v="0"/>
    <n v="0"/>
    <n v="0"/>
    <n v="0"/>
    <n v="0"/>
    <n v="0"/>
    <n v="0"/>
    <n v="1"/>
    <n v="1"/>
    <n v="0"/>
    <n v="0"/>
    <n v="0"/>
    <n v="0"/>
    <m/>
    <m/>
    <n v="2"/>
    <n v="2"/>
    <s v="Correct"/>
    <x v="0"/>
    <n v="68"/>
    <x v="1"/>
    <x v="195"/>
    <x v="1"/>
    <x v="1"/>
    <s v="English"/>
    <x v="3"/>
    <x v="7"/>
    <x v="2"/>
    <x v="2"/>
    <x v="6"/>
    <s v="No"/>
  </r>
  <r>
    <n v="956"/>
    <m/>
    <m/>
    <s v="Heart disease &amp; stroke"/>
    <m/>
    <m/>
    <m/>
    <m/>
    <m/>
    <m/>
    <m/>
    <m/>
    <m/>
    <m/>
    <m/>
    <n v="1"/>
    <n v="3"/>
    <m/>
    <n v="0"/>
    <n v="0"/>
    <n v="1"/>
    <n v="0"/>
    <n v="0"/>
    <n v="0"/>
    <n v="0"/>
    <n v="0"/>
    <n v="0"/>
    <n v="0"/>
    <n v="0"/>
    <n v="0"/>
    <n v="0"/>
    <m/>
    <m/>
    <n v="1"/>
    <n v="1"/>
    <s v="Correct"/>
    <x v="0"/>
    <n v="80"/>
    <x v="0"/>
    <x v="24"/>
    <x v="1"/>
    <x v="1"/>
    <m/>
    <x v="1"/>
    <x v="4"/>
    <x v="2"/>
    <x v="2"/>
    <x v="2"/>
    <m/>
  </r>
  <r>
    <n v="957"/>
    <m/>
    <s v="Cancer"/>
    <s v="Heart disease &amp; stroke"/>
    <m/>
    <m/>
    <s v="Vaccine preventable diseases"/>
    <m/>
    <m/>
    <s v="Diabetes"/>
    <m/>
    <m/>
    <m/>
    <m/>
    <m/>
    <n v="4"/>
    <n v="0.75"/>
    <m/>
    <n v="0"/>
    <n v="0.75"/>
    <n v="0.75"/>
    <n v="0"/>
    <n v="0"/>
    <n v="0.75"/>
    <n v="0"/>
    <n v="0"/>
    <n v="0.75"/>
    <n v="0"/>
    <n v="0"/>
    <n v="0"/>
    <n v="0"/>
    <m/>
    <m/>
    <n v="3"/>
    <n v="4"/>
    <s v="Correct"/>
    <x v="1"/>
    <n v="75"/>
    <x v="0"/>
    <x v="6"/>
    <x v="1"/>
    <x v="1"/>
    <s v="English"/>
    <x v="3"/>
    <x v="1"/>
    <x v="2"/>
    <x v="2"/>
    <x v="6"/>
    <s v="No"/>
  </r>
  <r>
    <n v="958"/>
    <m/>
    <s v="Cancer"/>
    <s v="Heart disease &amp; stroke"/>
    <m/>
    <m/>
    <m/>
    <m/>
    <m/>
    <m/>
    <m/>
    <m/>
    <m/>
    <m/>
    <m/>
    <n v="2"/>
    <n v="1.5"/>
    <m/>
    <n v="0"/>
    <n v="1"/>
    <n v="1"/>
    <n v="0"/>
    <n v="0"/>
    <n v="0"/>
    <n v="0"/>
    <n v="0"/>
    <n v="0"/>
    <n v="0"/>
    <n v="0"/>
    <n v="0"/>
    <n v="0"/>
    <m/>
    <m/>
    <n v="2"/>
    <n v="2"/>
    <s v="Correct"/>
    <x v="1"/>
    <n v="70"/>
    <x v="0"/>
    <x v="84"/>
    <x v="1"/>
    <x v="1"/>
    <s v="English"/>
    <x v="5"/>
    <x v="1"/>
    <x v="2"/>
    <x v="2"/>
    <x v="6"/>
    <s v="Yes"/>
  </r>
  <r>
    <n v="959"/>
    <m/>
    <m/>
    <s v="Heart disease &amp; stroke"/>
    <m/>
    <m/>
    <m/>
    <m/>
    <m/>
    <s v="Diabetes"/>
    <m/>
    <m/>
    <m/>
    <m/>
    <m/>
    <n v="2"/>
    <n v="1.5"/>
    <m/>
    <n v="0"/>
    <n v="0"/>
    <n v="1"/>
    <n v="0"/>
    <n v="0"/>
    <n v="0"/>
    <n v="0"/>
    <n v="0"/>
    <n v="1"/>
    <n v="0"/>
    <n v="0"/>
    <n v="0"/>
    <n v="0"/>
    <m/>
    <m/>
    <n v="2"/>
    <n v="2"/>
    <s v="Correct"/>
    <x v="1"/>
    <n v="68"/>
    <x v="0"/>
    <x v="165"/>
    <x v="1"/>
    <x v="1"/>
    <s v="English"/>
    <x v="0"/>
    <x v="7"/>
    <x v="0"/>
    <x v="2"/>
    <x v="0"/>
    <s v="No"/>
  </r>
  <r>
    <n v="960"/>
    <m/>
    <m/>
    <m/>
    <s v="Safety"/>
    <m/>
    <m/>
    <m/>
    <m/>
    <m/>
    <m/>
    <m/>
    <s v="Environmental hazards"/>
    <m/>
    <m/>
    <n v="2"/>
    <n v="1.5"/>
    <m/>
    <n v="0"/>
    <n v="0"/>
    <n v="0"/>
    <n v="1"/>
    <n v="0"/>
    <n v="0"/>
    <n v="0"/>
    <n v="0"/>
    <n v="0"/>
    <n v="0"/>
    <n v="0"/>
    <n v="1"/>
    <n v="0"/>
    <m/>
    <m/>
    <n v="2"/>
    <n v="2"/>
    <s v="Correct"/>
    <x v="1"/>
    <n v="68"/>
    <x v="0"/>
    <x v="155"/>
    <x v="1"/>
    <x v="1"/>
    <s v="English"/>
    <x v="2"/>
    <x v="1"/>
    <x v="2"/>
    <x v="2"/>
    <x v="5"/>
    <s v="No"/>
  </r>
  <r>
    <n v="961"/>
    <s v="Asthma/lung disease"/>
    <m/>
    <s v="Heart disease &amp; stroke"/>
    <m/>
    <m/>
    <m/>
    <m/>
    <m/>
    <s v="Diabetes"/>
    <m/>
    <m/>
    <m/>
    <m/>
    <m/>
    <n v="3"/>
    <n v="1"/>
    <m/>
    <n v="1"/>
    <n v="0"/>
    <n v="1"/>
    <n v="0"/>
    <n v="0"/>
    <n v="0"/>
    <n v="0"/>
    <n v="0"/>
    <n v="1"/>
    <n v="0"/>
    <n v="0"/>
    <n v="0"/>
    <n v="0"/>
    <m/>
    <m/>
    <n v="3"/>
    <n v="3"/>
    <s v="Correct"/>
    <x v="1"/>
    <n v="65"/>
    <x v="0"/>
    <x v="133"/>
    <x v="1"/>
    <x v="1"/>
    <s v="English"/>
    <x v="5"/>
    <x v="1"/>
    <x v="2"/>
    <x v="2"/>
    <x v="5"/>
    <s v="No"/>
  </r>
  <r>
    <n v="962"/>
    <m/>
    <s v="Cancer"/>
    <m/>
    <m/>
    <m/>
    <m/>
    <m/>
    <m/>
    <s v="Diabetes"/>
    <m/>
    <m/>
    <m/>
    <s v="Obesity/weight loss issues"/>
    <m/>
    <n v="3"/>
    <n v="1"/>
    <m/>
    <n v="0"/>
    <n v="1"/>
    <n v="0"/>
    <n v="0"/>
    <n v="0"/>
    <n v="0"/>
    <n v="0"/>
    <n v="0"/>
    <n v="1"/>
    <n v="0"/>
    <n v="0"/>
    <n v="0"/>
    <n v="1"/>
    <m/>
    <m/>
    <n v="3"/>
    <n v="3"/>
    <s v="Correct"/>
    <x v="1"/>
    <n v="71"/>
    <x v="0"/>
    <x v="133"/>
    <x v="1"/>
    <x v="1"/>
    <s v="English"/>
    <x v="6"/>
    <x v="7"/>
    <x v="2"/>
    <x v="2"/>
    <x v="5"/>
    <s v="Yes"/>
  </r>
  <r>
    <n v="963"/>
    <m/>
    <s v="Cancer"/>
    <s v="Heart disease &amp; stroke"/>
    <m/>
    <m/>
    <m/>
    <m/>
    <s v="Women’s health &amp; wellness"/>
    <m/>
    <m/>
    <m/>
    <m/>
    <m/>
    <m/>
    <n v="3"/>
    <n v="1"/>
    <m/>
    <n v="0"/>
    <n v="1"/>
    <n v="1"/>
    <n v="0"/>
    <n v="0"/>
    <n v="0"/>
    <n v="0"/>
    <n v="1"/>
    <n v="0"/>
    <n v="0"/>
    <n v="0"/>
    <n v="0"/>
    <n v="0"/>
    <m/>
    <m/>
    <n v="3"/>
    <n v="3"/>
    <s v="Correct"/>
    <x v="0"/>
    <n v="79"/>
    <x v="0"/>
    <x v="24"/>
    <x v="1"/>
    <x v="1"/>
    <s v="English"/>
    <x v="4"/>
    <x v="4"/>
    <x v="2"/>
    <x v="2"/>
    <x v="3"/>
    <s v="No"/>
  </r>
  <r>
    <n v="964"/>
    <m/>
    <m/>
    <s v="Heart disease &amp; stroke"/>
    <m/>
    <m/>
    <m/>
    <m/>
    <m/>
    <s v="Diabetes"/>
    <m/>
    <m/>
    <m/>
    <m/>
    <m/>
    <n v="2"/>
    <n v="1.5"/>
    <m/>
    <n v="0"/>
    <n v="0"/>
    <n v="1"/>
    <n v="0"/>
    <n v="0"/>
    <n v="0"/>
    <n v="0"/>
    <n v="0"/>
    <n v="1"/>
    <n v="0"/>
    <n v="0"/>
    <n v="0"/>
    <n v="0"/>
    <m/>
    <m/>
    <n v="2"/>
    <n v="2"/>
    <s v="Correct"/>
    <x v="1"/>
    <n v="64"/>
    <x v="0"/>
    <x v="196"/>
    <x v="1"/>
    <x v="1"/>
    <s v="English"/>
    <x v="5"/>
    <x v="7"/>
    <x v="2"/>
    <x v="2"/>
    <x v="0"/>
    <s v="No"/>
  </r>
  <r>
    <n v="965"/>
    <s v="Asthma/lung disease"/>
    <s v="Cancer"/>
    <m/>
    <m/>
    <m/>
    <m/>
    <m/>
    <m/>
    <m/>
    <m/>
    <m/>
    <m/>
    <m/>
    <m/>
    <n v="2"/>
    <n v="1.5"/>
    <m/>
    <n v="1"/>
    <n v="1"/>
    <n v="0"/>
    <n v="0"/>
    <n v="0"/>
    <n v="0"/>
    <n v="0"/>
    <n v="0"/>
    <n v="0"/>
    <n v="0"/>
    <n v="0"/>
    <n v="0"/>
    <n v="0"/>
    <m/>
    <m/>
    <n v="2"/>
    <n v="2"/>
    <s v="Correct"/>
    <x v="1"/>
    <n v="73"/>
    <x v="0"/>
    <x v="136"/>
    <x v="1"/>
    <x v="1"/>
    <m/>
    <x v="2"/>
    <x v="7"/>
    <x v="2"/>
    <x v="2"/>
    <x v="6"/>
    <s v="No"/>
  </r>
  <r>
    <n v="966"/>
    <m/>
    <m/>
    <s v="Heart disease &amp; stroke"/>
    <m/>
    <m/>
    <m/>
    <m/>
    <m/>
    <s v="Diabetes"/>
    <m/>
    <m/>
    <s v="Environmental hazards"/>
    <m/>
    <m/>
    <n v="3"/>
    <n v="1"/>
    <m/>
    <n v="0"/>
    <n v="0"/>
    <n v="1"/>
    <n v="0"/>
    <n v="0"/>
    <n v="0"/>
    <n v="0"/>
    <n v="0"/>
    <n v="1"/>
    <n v="0"/>
    <n v="0"/>
    <n v="1"/>
    <n v="0"/>
    <m/>
    <m/>
    <n v="3"/>
    <n v="3"/>
    <s v="Correct"/>
    <x v="1"/>
    <n v="79"/>
    <x v="0"/>
    <x v="5"/>
    <x v="2"/>
    <x v="0"/>
    <s v="English"/>
    <x v="4"/>
    <x v="7"/>
    <x v="2"/>
    <x v="2"/>
    <x v="8"/>
    <s v="Yes"/>
  </r>
  <r>
    <n v="967"/>
    <m/>
    <s v="Cancer"/>
    <s v="Heart disease &amp; stroke"/>
    <m/>
    <m/>
    <m/>
    <m/>
    <m/>
    <s v="Diabetes"/>
    <s v="Mental health depression/suicide"/>
    <m/>
    <m/>
    <m/>
    <m/>
    <n v="4"/>
    <n v="0.75"/>
    <m/>
    <n v="0"/>
    <n v="0.75"/>
    <n v="0.75"/>
    <n v="0"/>
    <n v="0"/>
    <n v="0"/>
    <n v="0"/>
    <n v="0"/>
    <n v="0.75"/>
    <n v="0.75"/>
    <n v="0"/>
    <n v="0"/>
    <n v="0"/>
    <m/>
    <m/>
    <n v="3"/>
    <n v="4"/>
    <s v="Correct"/>
    <x v="0"/>
    <n v="65"/>
    <x v="0"/>
    <x v="0"/>
    <x v="0"/>
    <x v="1"/>
    <s v="English"/>
    <x v="5"/>
    <x v="1"/>
    <x v="0"/>
    <x v="2"/>
    <x v="0"/>
    <s v="Yes"/>
  </r>
  <r>
    <n v="968"/>
    <s v="Asthma/lung disease"/>
    <m/>
    <m/>
    <m/>
    <m/>
    <m/>
    <m/>
    <m/>
    <s v="Diabetes"/>
    <m/>
    <m/>
    <m/>
    <s v="Obesity/weight loss issues"/>
    <m/>
    <n v="3"/>
    <n v="1"/>
    <m/>
    <n v="1"/>
    <n v="0"/>
    <n v="0"/>
    <n v="0"/>
    <n v="0"/>
    <n v="0"/>
    <n v="0"/>
    <n v="0"/>
    <n v="1"/>
    <n v="0"/>
    <n v="0"/>
    <n v="0"/>
    <n v="1"/>
    <m/>
    <m/>
    <n v="3"/>
    <n v="3"/>
    <s v="Correct"/>
    <x v="1"/>
    <n v="71"/>
    <x v="0"/>
    <x v="121"/>
    <x v="1"/>
    <x v="1"/>
    <s v="English"/>
    <x v="6"/>
    <x v="8"/>
    <x v="2"/>
    <x v="2"/>
    <x v="6"/>
    <s v="Yes"/>
  </r>
  <r>
    <n v="969"/>
    <m/>
    <m/>
    <m/>
    <m/>
    <m/>
    <m/>
    <m/>
    <m/>
    <s v="Diabetes"/>
    <m/>
    <m/>
    <m/>
    <m/>
    <m/>
    <n v="1"/>
    <n v="3"/>
    <m/>
    <n v="0"/>
    <n v="0"/>
    <n v="0"/>
    <n v="0"/>
    <n v="0"/>
    <n v="0"/>
    <n v="0"/>
    <n v="0"/>
    <n v="1"/>
    <n v="0"/>
    <n v="0"/>
    <n v="0"/>
    <n v="0"/>
    <m/>
    <m/>
    <n v="1"/>
    <n v="1"/>
    <s v="Correct"/>
    <x v="0"/>
    <n v="78"/>
    <x v="0"/>
    <x v="0"/>
    <x v="5"/>
    <x v="1"/>
    <s v="English"/>
    <x v="4"/>
    <x v="7"/>
    <x v="2"/>
    <x v="2"/>
    <x v="5"/>
    <s v="No"/>
  </r>
  <r>
    <n v="970"/>
    <m/>
    <m/>
    <m/>
    <s v="Safety"/>
    <m/>
    <m/>
    <m/>
    <m/>
    <m/>
    <m/>
    <m/>
    <m/>
    <m/>
    <m/>
    <n v="1"/>
    <n v="3"/>
    <m/>
    <n v="0"/>
    <n v="0"/>
    <n v="0"/>
    <n v="1"/>
    <n v="0"/>
    <n v="0"/>
    <n v="0"/>
    <n v="0"/>
    <n v="0"/>
    <n v="0"/>
    <n v="0"/>
    <n v="0"/>
    <n v="0"/>
    <m/>
    <m/>
    <n v="1"/>
    <n v="1"/>
    <s v="Correct"/>
    <x v="1"/>
    <n v="66"/>
    <x v="0"/>
    <x v="88"/>
    <x v="1"/>
    <x v="0"/>
    <s v="English"/>
    <x v="6"/>
    <x v="1"/>
    <x v="2"/>
    <x v="2"/>
    <x v="5"/>
    <s v="No"/>
  </r>
  <r>
    <n v="971"/>
    <s v="Asthma/lung disease"/>
    <s v="Cancer"/>
    <m/>
    <m/>
    <m/>
    <m/>
    <m/>
    <m/>
    <m/>
    <m/>
    <m/>
    <m/>
    <m/>
    <m/>
    <n v="2"/>
    <n v="1.5"/>
    <m/>
    <n v="1"/>
    <n v="1"/>
    <n v="0"/>
    <n v="0"/>
    <n v="0"/>
    <n v="0"/>
    <n v="0"/>
    <n v="0"/>
    <n v="0"/>
    <n v="0"/>
    <n v="0"/>
    <n v="0"/>
    <n v="0"/>
    <m/>
    <m/>
    <n v="2"/>
    <n v="2"/>
    <s v="Correct"/>
    <x v="1"/>
    <n v="72"/>
    <x v="0"/>
    <x v="13"/>
    <x v="1"/>
    <x v="1"/>
    <s v="English"/>
    <x v="5"/>
    <x v="1"/>
    <x v="2"/>
    <x v="2"/>
    <x v="6"/>
    <s v="No"/>
  </r>
  <r>
    <n v="972"/>
    <m/>
    <s v="Cancer"/>
    <s v="Heart disease &amp; stroke"/>
    <m/>
    <m/>
    <m/>
    <m/>
    <m/>
    <m/>
    <m/>
    <m/>
    <m/>
    <m/>
    <m/>
    <n v="2"/>
    <n v="1.5"/>
    <m/>
    <n v="0"/>
    <n v="1"/>
    <n v="1"/>
    <n v="0"/>
    <n v="0"/>
    <n v="0"/>
    <n v="0"/>
    <n v="0"/>
    <n v="0"/>
    <n v="0"/>
    <n v="0"/>
    <n v="0"/>
    <n v="0"/>
    <m/>
    <m/>
    <n v="2"/>
    <n v="2"/>
    <s v="Correct"/>
    <x v="1"/>
    <n v="75"/>
    <x v="0"/>
    <x v="109"/>
    <x v="1"/>
    <x v="0"/>
    <s v="English"/>
    <x v="5"/>
    <x v="7"/>
    <x v="2"/>
    <x v="2"/>
    <x v="5"/>
    <m/>
  </r>
  <r>
    <n v="973"/>
    <m/>
    <m/>
    <m/>
    <m/>
    <m/>
    <m/>
    <m/>
    <m/>
    <m/>
    <m/>
    <m/>
    <m/>
    <m/>
    <m/>
    <n v="0"/>
    <e v="#DIV/0!"/>
    <m/>
    <n v="0"/>
    <n v="0"/>
    <n v="0"/>
    <n v="0"/>
    <n v="0"/>
    <n v="0"/>
    <n v="0"/>
    <n v="0"/>
    <n v="0"/>
    <n v="0"/>
    <n v="0"/>
    <n v="0"/>
    <n v="0"/>
    <m/>
    <m/>
    <n v="0"/>
    <n v="0"/>
    <s v="Correct"/>
    <x v="0"/>
    <n v="69"/>
    <x v="0"/>
    <x v="9"/>
    <x v="1"/>
    <x v="2"/>
    <s v="English"/>
    <x v="3"/>
    <x v="7"/>
    <x v="2"/>
    <x v="2"/>
    <x v="5"/>
    <s v="No"/>
  </r>
  <r>
    <n v="974"/>
    <m/>
    <m/>
    <m/>
    <m/>
    <m/>
    <m/>
    <m/>
    <m/>
    <m/>
    <m/>
    <m/>
    <m/>
    <s v="Obesity/weight loss issues"/>
    <m/>
    <n v="1"/>
    <n v="3"/>
    <m/>
    <n v="0"/>
    <n v="0"/>
    <n v="0"/>
    <n v="0"/>
    <n v="0"/>
    <n v="0"/>
    <n v="0"/>
    <n v="0"/>
    <n v="0"/>
    <n v="0"/>
    <n v="0"/>
    <n v="0"/>
    <n v="1"/>
    <m/>
    <m/>
    <n v="1"/>
    <n v="1"/>
    <s v="Correct"/>
    <x v="0"/>
    <n v="74"/>
    <x v="0"/>
    <x v="87"/>
    <x v="1"/>
    <x v="1"/>
    <s v="English"/>
    <x v="5"/>
    <x v="8"/>
    <x v="2"/>
    <x v="2"/>
    <x v="5"/>
    <s v="Yes"/>
  </r>
  <r>
    <n v="975"/>
    <m/>
    <s v="Cancer"/>
    <s v="Heart disease &amp; stroke"/>
    <m/>
    <m/>
    <m/>
    <m/>
    <m/>
    <m/>
    <m/>
    <m/>
    <s v="Environmental hazards"/>
    <s v="Obesity/weight loss issues"/>
    <m/>
    <n v="4"/>
    <n v="0.75"/>
    <m/>
    <n v="0"/>
    <n v="0.75"/>
    <n v="0.75"/>
    <n v="0"/>
    <n v="0"/>
    <n v="0"/>
    <n v="0"/>
    <n v="0"/>
    <n v="0"/>
    <n v="0"/>
    <n v="0"/>
    <n v="0.75"/>
    <n v="0.75"/>
    <m/>
    <m/>
    <n v="3"/>
    <n v="4"/>
    <s v="Correct"/>
    <x v="0"/>
    <n v="84"/>
    <x v="0"/>
    <x v="9"/>
    <x v="1"/>
    <x v="1"/>
    <s v="English"/>
    <x v="3"/>
    <x v="0"/>
    <x v="2"/>
    <x v="2"/>
    <x v="5"/>
    <m/>
  </r>
  <r>
    <n v="976"/>
    <m/>
    <s v="Cancer"/>
    <m/>
    <m/>
    <m/>
    <m/>
    <m/>
    <s v="Women’s health &amp; wellness"/>
    <m/>
    <m/>
    <m/>
    <m/>
    <s v="Obesity/weight loss issues"/>
    <m/>
    <n v="3"/>
    <n v="1"/>
    <m/>
    <n v="0"/>
    <n v="1"/>
    <n v="0"/>
    <n v="0"/>
    <n v="0"/>
    <n v="0"/>
    <n v="0"/>
    <n v="1"/>
    <n v="0"/>
    <n v="0"/>
    <n v="0"/>
    <n v="0"/>
    <n v="1"/>
    <m/>
    <m/>
    <n v="3"/>
    <n v="3"/>
    <s v="Correct"/>
    <x v="0"/>
    <n v="71"/>
    <x v="2"/>
    <x v="57"/>
    <x v="1"/>
    <x v="0"/>
    <s v="English"/>
    <x v="3"/>
    <x v="0"/>
    <x v="2"/>
    <x v="2"/>
    <x v="8"/>
    <s v="Yes"/>
  </r>
</pivotCacheRecords>
</file>

<file path=xl/pivotCache/pivotCacheRecords6.xml><?xml version="1.0" encoding="utf-8"?>
<pivotCacheRecords xmlns="http://schemas.openxmlformats.org/spreadsheetml/2006/main" xmlns:r="http://schemas.openxmlformats.org/officeDocument/2006/relationships" count="976">
  <r>
    <n v="1"/>
    <m/>
    <m/>
    <m/>
    <m/>
    <s v="Emergency preparedness"/>
    <m/>
    <m/>
    <m/>
    <m/>
    <m/>
    <m/>
    <s v="Suicide prevention"/>
    <m/>
    <m/>
    <m/>
    <s v="Disease outbreak information"/>
    <m/>
    <m/>
    <m/>
    <n v="3"/>
    <n v="1"/>
    <m/>
    <n v="0"/>
    <n v="0"/>
    <n v="0"/>
    <n v="0"/>
    <n v="1"/>
    <n v="0"/>
    <n v="0"/>
    <n v="0"/>
    <n v="0"/>
    <n v="0"/>
    <n v="0"/>
    <n v="1"/>
    <n v="0"/>
    <n v="0"/>
    <n v="0"/>
    <n v="1"/>
    <n v="0"/>
    <n v="0"/>
    <m/>
    <m/>
    <n v="3"/>
    <n v="3"/>
    <s v="Correct"/>
    <x v="0"/>
    <n v="28"/>
    <x v="0"/>
    <x v="0"/>
    <x v="0"/>
    <x v="0"/>
    <s v="English, French Creole"/>
    <x v="0"/>
    <x v="0"/>
    <x v="0"/>
    <x v="0"/>
    <x v="0"/>
    <m/>
    <s v="HAFALI 2"/>
  </r>
  <r>
    <n v="2"/>
    <m/>
    <m/>
    <m/>
    <m/>
    <m/>
    <s v="Nutrition"/>
    <m/>
    <m/>
    <m/>
    <s v="Dental screenings"/>
    <m/>
    <m/>
    <m/>
    <m/>
    <m/>
    <m/>
    <s v="Importance of routine well checkups"/>
    <m/>
    <m/>
    <n v="3"/>
    <n v="1"/>
    <m/>
    <n v="0"/>
    <n v="0"/>
    <n v="0"/>
    <n v="0"/>
    <n v="0"/>
    <n v="1"/>
    <n v="0"/>
    <n v="0"/>
    <n v="0"/>
    <n v="1"/>
    <n v="0"/>
    <n v="0"/>
    <n v="0"/>
    <n v="0"/>
    <n v="0"/>
    <n v="0"/>
    <n v="1"/>
    <n v="0"/>
    <m/>
    <m/>
    <n v="3"/>
    <n v="3"/>
    <s v="Correct"/>
    <x v="0"/>
    <n v="58"/>
    <x v="0"/>
    <x v="1"/>
    <x v="0"/>
    <x v="1"/>
    <s v="English, Hatian Creole"/>
    <x v="1"/>
    <x v="1"/>
    <x v="1"/>
    <x v="1"/>
    <x v="1"/>
    <s v="Yes"/>
    <s v="HAFALI 2"/>
  </r>
  <r>
    <n v="3"/>
    <s v="Blood pressure"/>
    <m/>
    <m/>
    <s v="Cancer"/>
    <m/>
    <m/>
    <m/>
    <m/>
    <m/>
    <m/>
    <m/>
    <m/>
    <s v="Diabetes"/>
    <m/>
    <m/>
    <m/>
    <m/>
    <m/>
    <m/>
    <n v="3"/>
    <n v="1"/>
    <m/>
    <n v="1"/>
    <n v="0"/>
    <n v="0"/>
    <n v="1"/>
    <n v="0"/>
    <n v="0"/>
    <n v="0"/>
    <n v="0"/>
    <n v="0"/>
    <n v="0"/>
    <n v="0"/>
    <n v="0"/>
    <n v="1"/>
    <n v="0"/>
    <n v="0"/>
    <n v="0"/>
    <n v="0"/>
    <n v="0"/>
    <m/>
    <m/>
    <n v="3"/>
    <n v="3"/>
    <s v="Correct"/>
    <x v="0"/>
    <n v="72"/>
    <x v="0"/>
    <x v="2"/>
    <x v="0"/>
    <x v="0"/>
    <s v="English, Hatian Creole"/>
    <x v="1"/>
    <x v="2"/>
    <x v="2"/>
    <x v="2"/>
    <x v="2"/>
    <m/>
    <s v="HAFALI 2"/>
  </r>
  <r>
    <n v="4"/>
    <s v="Blood pressure"/>
    <m/>
    <m/>
    <s v="Cancer"/>
    <m/>
    <m/>
    <m/>
    <m/>
    <m/>
    <m/>
    <m/>
    <m/>
    <s v="Diabetes"/>
    <m/>
    <m/>
    <m/>
    <m/>
    <m/>
    <m/>
    <n v="3"/>
    <n v="1"/>
    <m/>
    <n v="1"/>
    <n v="0"/>
    <n v="0"/>
    <n v="1"/>
    <n v="0"/>
    <n v="0"/>
    <n v="0"/>
    <n v="0"/>
    <n v="0"/>
    <n v="0"/>
    <n v="0"/>
    <n v="0"/>
    <n v="1"/>
    <n v="0"/>
    <n v="0"/>
    <n v="0"/>
    <n v="0"/>
    <n v="0"/>
    <m/>
    <m/>
    <n v="3"/>
    <n v="3"/>
    <s v="Correct"/>
    <x v="0"/>
    <n v="53"/>
    <x v="0"/>
    <x v="3"/>
    <x v="0"/>
    <x v="0"/>
    <s v="English, Hatian Creole"/>
    <x v="2"/>
    <x v="3"/>
    <x v="0"/>
    <x v="2"/>
    <x v="0"/>
    <m/>
    <s v="HAFALI 2"/>
  </r>
  <r>
    <n v="5"/>
    <m/>
    <m/>
    <m/>
    <m/>
    <m/>
    <m/>
    <m/>
    <s v="Exercise/physical activity"/>
    <m/>
    <m/>
    <m/>
    <s v="Suicide prevention"/>
    <m/>
    <m/>
    <m/>
    <s v="Disease outbreak information"/>
    <m/>
    <m/>
    <m/>
    <n v="3"/>
    <n v="1"/>
    <m/>
    <n v="0"/>
    <n v="0"/>
    <n v="0"/>
    <n v="0"/>
    <n v="0"/>
    <n v="0"/>
    <n v="0"/>
    <n v="1"/>
    <n v="0"/>
    <n v="0"/>
    <n v="0"/>
    <n v="1"/>
    <n v="0"/>
    <n v="0"/>
    <n v="0"/>
    <n v="1"/>
    <n v="0"/>
    <n v="0"/>
    <m/>
    <m/>
    <n v="3"/>
    <n v="3"/>
    <s v="Correct"/>
    <x v="0"/>
    <n v="53"/>
    <x v="0"/>
    <x v="3"/>
    <x v="0"/>
    <x v="0"/>
    <s v="English, Hatian Creole"/>
    <x v="2"/>
    <x v="3"/>
    <x v="0"/>
    <x v="2"/>
    <x v="0"/>
    <m/>
    <s v="HAFALI 2"/>
  </r>
  <r>
    <n v="6"/>
    <s v="Blood pressure"/>
    <m/>
    <m/>
    <m/>
    <m/>
    <m/>
    <s v="Cholesterol"/>
    <m/>
    <m/>
    <m/>
    <m/>
    <m/>
    <s v="Diabetes"/>
    <m/>
    <m/>
    <m/>
    <m/>
    <m/>
    <m/>
    <n v="3"/>
    <n v="1"/>
    <m/>
    <n v="1"/>
    <n v="0"/>
    <n v="0"/>
    <n v="0"/>
    <n v="0"/>
    <n v="0"/>
    <n v="1"/>
    <n v="0"/>
    <n v="0"/>
    <n v="0"/>
    <n v="0"/>
    <n v="0"/>
    <n v="1"/>
    <n v="0"/>
    <n v="0"/>
    <n v="0"/>
    <n v="0"/>
    <n v="0"/>
    <m/>
    <m/>
    <n v="3"/>
    <n v="3"/>
    <s v="Correct"/>
    <x v="1"/>
    <n v="47"/>
    <x v="0"/>
    <x v="3"/>
    <x v="0"/>
    <x v="0"/>
    <s v="Hatian Creole"/>
    <x v="3"/>
    <x v="0"/>
    <x v="1"/>
    <x v="1"/>
    <x v="3"/>
    <m/>
    <s v="HAFALI 2"/>
  </r>
  <r>
    <n v="7"/>
    <s v="Blood pressure"/>
    <m/>
    <m/>
    <m/>
    <m/>
    <m/>
    <s v="Cholesterol"/>
    <m/>
    <m/>
    <m/>
    <m/>
    <m/>
    <s v="Diabetes"/>
    <m/>
    <m/>
    <m/>
    <m/>
    <m/>
    <m/>
    <n v="3"/>
    <n v="1"/>
    <m/>
    <n v="1"/>
    <n v="0"/>
    <n v="0"/>
    <n v="0"/>
    <n v="0"/>
    <n v="0"/>
    <n v="1"/>
    <n v="0"/>
    <n v="0"/>
    <n v="0"/>
    <n v="0"/>
    <n v="0"/>
    <n v="1"/>
    <n v="0"/>
    <n v="0"/>
    <n v="0"/>
    <n v="0"/>
    <n v="0"/>
    <m/>
    <m/>
    <n v="3"/>
    <n v="3"/>
    <s v="Correct"/>
    <x v="1"/>
    <n v="48"/>
    <x v="0"/>
    <x v="4"/>
    <x v="0"/>
    <x v="0"/>
    <s v="English, Hatian Creole"/>
    <x v="3"/>
    <x v="0"/>
    <x v="0"/>
    <x v="0"/>
    <x v="0"/>
    <m/>
    <s v="HAFALI 2"/>
  </r>
  <r>
    <n v="8"/>
    <s v="Blood pressure"/>
    <m/>
    <m/>
    <s v="Cancer"/>
    <m/>
    <m/>
    <s v="Cholesterol"/>
    <m/>
    <m/>
    <m/>
    <m/>
    <m/>
    <m/>
    <m/>
    <m/>
    <m/>
    <m/>
    <m/>
    <m/>
    <n v="3"/>
    <n v="1"/>
    <m/>
    <n v="1"/>
    <n v="0"/>
    <n v="0"/>
    <n v="1"/>
    <n v="0"/>
    <n v="0"/>
    <n v="1"/>
    <n v="0"/>
    <n v="0"/>
    <n v="0"/>
    <n v="0"/>
    <n v="0"/>
    <n v="0"/>
    <n v="0"/>
    <n v="0"/>
    <n v="0"/>
    <n v="0"/>
    <n v="0"/>
    <m/>
    <m/>
    <n v="3"/>
    <n v="3"/>
    <s v="Correct"/>
    <x v="0"/>
    <n v="38"/>
    <x v="0"/>
    <x v="3"/>
    <x v="0"/>
    <x v="0"/>
    <s v="English, Hatian Creole"/>
    <x v="4"/>
    <x v="4"/>
    <x v="3"/>
    <x v="2"/>
    <x v="4"/>
    <m/>
    <s v="HAFALI 2"/>
  </r>
  <r>
    <n v="9"/>
    <m/>
    <m/>
    <s v="Mental health/depression"/>
    <m/>
    <m/>
    <m/>
    <m/>
    <s v="Exercise/physical activity"/>
    <m/>
    <m/>
    <m/>
    <m/>
    <s v="Diabetes"/>
    <m/>
    <m/>
    <m/>
    <m/>
    <m/>
    <m/>
    <n v="3"/>
    <n v="1"/>
    <m/>
    <n v="0"/>
    <n v="0"/>
    <n v="1"/>
    <n v="0"/>
    <n v="0"/>
    <n v="0"/>
    <n v="0"/>
    <n v="1"/>
    <n v="0"/>
    <n v="0"/>
    <n v="0"/>
    <n v="0"/>
    <n v="1"/>
    <n v="0"/>
    <n v="0"/>
    <n v="0"/>
    <n v="0"/>
    <n v="0"/>
    <m/>
    <m/>
    <n v="3"/>
    <n v="3"/>
    <s v="Correct"/>
    <x v="0"/>
    <n v="56"/>
    <x v="0"/>
    <x v="0"/>
    <x v="0"/>
    <x v="0"/>
    <s v="English, Hatian Creole"/>
    <x v="3"/>
    <x v="0"/>
    <x v="4"/>
    <x v="2"/>
    <x v="4"/>
    <m/>
    <s v="HAFALI 2"/>
  </r>
  <r>
    <n v="10"/>
    <s v="Blood pressure"/>
    <m/>
    <m/>
    <m/>
    <s v="Emergency preparedness"/>
    <m/>
    <s v="Cholesterol"/>
    <m/>
    <m/>
    <m/>
    <m/>
    <m/>
    <m/>
    <m/>
    <m/>
    <m/>
    <m/>
    <m/>
    <m/>
    <n v="3"/>
    <n v="1"/>
    <m/>
    <n v="1"/>
    <n v="0"/>
    <n v="0"/>
    <n v="0"/>
    <n v="1"/>
    <n v="0"/>
    <n v="1"/>
    <n v="0"/>
    <n v="0"/>
    <n v="0"/>
    <n v="0"/>
    <n v="0"/>
    <n v="0"/>
    <n v="0"/>
    <n v="0"/>
    <n v="0"/>
    <n v="0"/>
    <n v="0"/>
    <m/>
    <m/>
    <n v="3"/>
    <n v="3"/>
    <s v="Correct"/>
    <x v="0"/>
    <n v="92"/>
    <x v="0"/>
    <x v="5"/>
    <x v="0"/>
    <x v="0"/>
    <s v="Hatian Creole"/>
    <x v="1"/>
    <x v="5"/>
    <x v="2"/>
    <x v="2"/>
    <x v="2"/>
    <m/>
    <s v="HAFALI 2"/>
  </r>
  <r>
    <n v="11"/>
    <m/>
    <m/>
    <m/>
    <m/>
    <m/>
    <m/>
    <s v="Cholesterol"/>
    <m/>
    <m/>
    <m/>
    <m/>
    <m/>
    <s v="Diabetes"/>
    <s v="HIV/AIDS &amp; Sexually Transmitted Diseases (STDs)"/>
    <m/>
    <m/>
    <m/>
    <m/>
    <m/>
    <n v="3"/>
    <n v="1"/>
    <m/>
    <n v="0"/>
    <n v="0"/>
    <n v="0"/>
    <n v="0"/>
    <n v="0"/>
    <n v="0"/>
    <n v="1"/>
    <n v="0"/>
    <n v="0"/>
    <n v="0"/>
    <n v="0"/>
    <n v="0"/>
    <n v="1"/>
    <n v="1"/>
    <n v="0"/>
    <n v="0"/>
    <n v="0"/>
    <n v="0"/>
    <m/>
    <m/>
    <n v="3"/>
    <n v="3"/>
    <s v="Correct"/>
    <x v="2"/>
    <n v="60"/>
    <x v="0"/>
    <x v="0"/>
    <x v="0"/>
    <x v="0"/>
    <s v="Hatian Creole"/>
    <x v="5"/>
    <x v="0"/>
    <x v="3"/>
    <x v="1"/>
    <x v="3"/>
    <m/>
    <s v="HAFALI 2"/>
  </r>
  <r>
    <n v="12"/>
    <s v="Blood pressure"/>
    <m/>
    <m/>
    <s v="Cancer"/>
    <m/>
    <m/>
    <s v="Cholesterol"/>
    <m/>
    <m/>
    <m/>
    <m/>
    <m/>
    <m/>
    <m/>
    <m/>
    <m/>
    <m/>
    <m/>
    <m/>
    <n v="3"/>
    <n v="1"/>
    <m/>
    <n v="1"/>
    <n v="0"/>
    <n v="0"/>
    <n v="1"/>
    <n v="0"/>
    <n v="0"/>
    <n v="1"/>
    <n v="0"/>
    <n v="0"/>
    <n v="0"/>
    <n v="0"/>
    <n v="0"/>
    <n v="0"/>
    <n v="0"/>
    <n v="0"/>
    <n v="0"/>
    <n v="0"/>
    <n v="0"/>
    <m/>
    <m/>
    <n v="3"/>
    <n v="3"/>
    <s v="Correct"/>
    <x v="0"/>
    <n v="42"/>
    <x v="0"/>
    <x v="3"/>
    <x v="0"/>
    <x v="0"/>
    <s v="French Creole"/>
    <x v="2"/>
    <x v="4"/>
    <x v="0"/>
    <x v="2"/>
    <x v="0"/>
    <m/>
    <s v="HAFALI 2"/>
  </r>
  <r>
    <n v="13"/>
    <s v="Blood pressure"/>
    <m/>
    <m/>
    <m/>
    <m/>
    <m/>
    <s v="Cholesterol"/>
    <m/>
    <m/>
    <m/>
    <m/>
    <m/>
    <s v="Diabetes"/>
    <m/>
    <m/>
    <m/>
    <m/>
    <m/>
    <m/>
    <n v="3"/>
    <n v="1"/>
    <m/>
    <n v="1"/>
    <n v="0"/>
    <n v="0"/>
    <n v="0"/>
    <n v="0"/>
    <n v="0"/>
    <n v="1"/>
    <n v="0"/>
    <n v="0"/>
    <n v="0"/>
    <n v="0"/>
    <n v="0"/>
    <n v="1"/>
    <n v="0"/>
    <n v="0"/>
    <n v="0"/>
    <n v="0"/>
    <n v="0"/>
    <m/>
    <m/>
    <n v="3"/>
    <n v="3"/>
    <s v="Correct"/>
    <x v="2"/>
    <n v="70"/>
    <x v="0"/>
    <x v="3"/>
    <x v="0"/>
    <x v="0"/>
    <s v="Hatian Creole"/>
    <x v="2"/>
    <x v="6"/>
    <x v="0"/>
    <x v="2"/>
    <x v="3"/>
    <s v="No"/>
    <s v="HAFALI 2"/>
  </r>
  <r>
    <n v="14"/>
    <s v="Blood pressure"/>
    <m/>
    <m/>
    <m/>
    <m/>
    <m/>
    <s v="Cholesterol"/>
    <m/>
    <m/>
    <m/>
    <m/>
    <m/>
    <s v="Diabetes"/>
    <m/>
    <m/>
    <m/>
    <m/>
    <m/>
    <m/>
    <n v="3"/>
    <n v="1"/>
    <m/>
    <n v="1"/>
    <n v="0"/>
    <n v="0"/>
    <n v="0"/>
    <n v="0"/>
    <n v="0"/>
    <n v="1"/>
    <n v="0"/>
    <n v="0"/>
    <n v="0"/>
    <n v="0"/>
    <n v="0"/>
    <n v="1"/>
    <n v="0"/>
    <n v="0"/>
    <n v="0"/>
    <n v="0"/>
    <n v="0"/>
    <m/>
    <m/>
    <n v="3"/>
    <n v="3"/>
    <s v="Correct"/>
    <x v="0"/>
    <n v="49"/>
    <x v="0"/>
    <x v="6"/>
    <x v="0"/>
    <x v="0"/>
    <s v="Hatian Creole"/>
    <x v="3"/>
    <x v="0"/>
    <x v="0"/>
    <x v="0"/>
    <x v="4"/>
    <m/>
    <s v="HAFALI 2"/>
  </r>
  <r>
    <n v="15"/>
    <s v="Blood pressure"/>
    <m/>
    <m/>
    <m/>
    <m/>
    <m/>
    <m/>
    <m/>
    <m/>
    <m/>
    <m/>
    <m/>
    <s v="Diabetes"/>
    <m/>
    <m/>
    <m/>
    <m/>
    <s v="Drug and alcohol"/>
    <m/>
    <n v="3"/>
    <n v="1"/>
    <m/>
    <n v="1"/>
    <n v="0"/>
    <n v="0"/>
    <n v="0"/>
    <n v="0"/>
    <n v="0"/>
    <n v="0"/>
    <n v="0"/>
    <n v="0"/>
    <n v="0"/>
    <n v="0"/>
    <n v="0"/>
    <n v="1"/>
    <n v="0"/>
    <n v="0"/>
    <n v="0"/>
    <n v="0"/>
    <n v="1"/>
    <m/>
    <m/>
    <n v="3"/>
    <n v="3"/>
    <s v="Correct"/>
    <x v="1"/>
    <n v="62"/>
    <x v="0"/>
    <x v="7"/>
    <x v="0"/>
    <x v="0"/>
    <m/>
    <x v="1"/>
    <x v="7"/>
    <x v="4"/>
    <x v="0"/>
    <x v="4"/>
    <m/>
    <s v="HAFALI 2"/>
  </r>
  <r>
    <n v="16"/>
    <s v="Blood pressure"/>
    <m/>
    <m/>
    <s v="Cancer"/>
    <m/>
    <m/>
    <s v="Cholesterol"/>
    <m/>
    <m/>
    <m/>
    <m/>
    <m/>
    <m/>
    <m/>
    <m/>
    <m/>
    <m/>
    <m/>
    <m/>
    <n v="3"/>
    <n v="1"/>
    <m/>
    <n v="1"/>
    <n v="0"/>
    <n v="0"/>
    <n v="1"/>
    <n v="0"/>
    <n v="0"/>
    <n v="1"/>
    <n v="0"/>
    <n v="0"/>
    <n v="0"/>
    <n v="0"/>
    <n v="0"/>
    <n v="0"/>
    <n v="0"/>
    <n v="0"/>
    <n v="0"/>
    <n v="0"/>
    <n v="0"/>
    <m/>
    <m/>
    <n v="3"/>
    <n v="3"/>
    <s v="Correct"/>
    <x v="0"/>
    <n v="35"/>
    <x v="0"/>
    <x v="5"/>
    <x v="0"/>
    <x v="0"/>
    <s v="English, Hatian Creole"/>
    <x v="3"/>
    <x v="7"/>
    <x v="0"/>
    <x v="2"/>
    <x v="0"/>
    <s v="Yes"/>
    <s v="HAFALI 2"/>
  </r>
  <r>
    <n v="17"/>
    <s v="Blood pressure"/>
    <m/>
    <m/>
    <s v="Cancer"/>
    <m/>
    <m/>
    <s v="Cholesterol"/>
    <m/>
    <m/>
    <m/>
    <m/>
    <m/>
    <m/>
    <m/>
    <m/>
    <m/>
    <m/>
    <m/>
    <m/>
    <n v="3"/>
    <n v="1"/>
    <m/>
    <n v="1"/>
    <n v="0"/>
    <n v="0"/>
    <n v="1"/>
    <n v="0"/>
    <n v="0"/>
    <n v="1"/>
    <n v="0"/>
    <n v="0"/>
    <n v="0"/>
    <n v="0"/>
    <n v="0"/>
    <n v="0"/>
    <n v="0"/>
    <n v="0"/>
    <n v="0"/>
    <n v="0"/>
    <n v="0"/>
    <m/>
    <m/>
    <n v="3"/>
    <n v="3"/>
    <s v="Correct"/>
    <x v="0"/>
    <n v="34"/>
    <x v="0"/>
    <x v="3"/>
    <x v="0"/>
    <x v="0"/>
    <m/>
    <x v="6"/>
    <x v="8"/>
    <x v="0"/>
    <x v="0"/>
    <x v="4"/>
    <m/>
    <s v="HAFALI 2"/>
  </r>
  <r>
    <n v="18"/>
    <s v="Blood pressure"/>
    <m/>
    <m/>
    <s v="Cancer"/>
    <m/>
    <m/>
    <s v="Cholesterol"/>
    <m/>
    <m/>
    <m/>
    <m/>
    <m/>
    <m/>
    <m/>
    <m/>
    <m/>
    <m/>
    <m/>
    <m/>
    <n v="3"/>
    <n v="1"/>
    <m/>
    <n v="1"/>
    <n v="0"/>
    <n v="0"/>
    <n v="1"/>
    <n v="0"/>
    <n v="0"/>
    <n v="1"/>
    <n v="0"/>
    <n v="0"/>
    <n v="0"/>
    <n v="0"/>
    <n v="0"/>
    <n v="0"/>
    <n v="0"/>
    <n v="0"/>
    <n v="0"/>
    <n v="0"/>
    <n v="0"/>
    <m/>
    <m/>
    <n v="3"/>
    <n v="3"/>
    <s v="Correct"/>
    <x v="1"/>
    <n v="53"/>
    <x v="0"/>
    <x v="3"/>
    <x v="0"/>
    <x v="0"/>
    <s v="Hatian Creole"/>
    <x v="5"/>
    <x v="7"/>
    <x v="0"/>
    <x v="2"/>
    <x v="4"/>
    <m/>
    <s v="HAFALI 2"/>
  </r>
  <r>
    <n v="19"/>
    <s v="Blood pressure"/>
    <s v="Eating disorders"/>
    <m/>
    <s v="Cancer"/>
    <s v="Emergency preparedness"/>
    <m/>
    <s v="Cholesterol"/>
    <s v="Exercise/physical activity"/>
    <m/>
    <s v="Dental screenings"/>
    <m/>
    <m/>
    <m/>
    <m/>
    <m/>
    <m/>
    <m/>
    <m/>
    <m/>
    <n v="7"/>
    <n v="0.42857142857142855"/>
    <m/>
    <n v="0.42857142857142855"/>
    <n v="0.42857142857142855"/>
    <n v="0"/>
    <n v="0.42857142857142855"/>
    <n v="0.42857142857142855"/>
    <n v="0"/>
    <n v="0.42857142857142855"/>
    <n v="0.42857142857142855"/>
    <n v="0"/>
    <n v="0.42857142857142855"/>
    <n v="0"/>
    <n v="0"/>
    <n v="0"/>
    <n v="0"/>
    <n v="0"/>
    <n v="0"/>
    <n v="0"/>
    <n v="0"/>
    <m/>
    <m/>
    <n v="2.9999999999999996"/>
    <n v="7"/>
    <s v="Correct"/>
    <x v="0"/>
    <n v="46"/>
    <x v="1"/>
    <x v="8"/>
    <x v="1"/>
    <x v="0"/>
    <s v="English"/>
    <x v="4"/>
    <x v="3"/>
    <x v="0"/>
    <x v="0"/>
    <x v="4"/>
    <s v="Yes"/>
    <s v="HAFALI 2"/>
  </r>
  <r>
    <n v="20"/>
    <m/>
    <s v="Eating disorders"/>
    <m/>
    <m/>
    <s v="Emergency preparedness"/>
    <s v="Nutrition"/>
    <s v="Cholesterol"/>
    <m/>
    <s v="Prenatal care"/>
    <m/>
    <m/>
    <m/>
    <m/>
    <m/>
    <m/>
    <m/>
    <m/>
    <m/>
    <m/>
    <n v="5"/>
    <n v="0.6"/>
    <m/>
    <n v="0"/>
    <n v="0.6"/>
    <n v="0"/>
    <n v="0"/>
    <n v="0.6"/>
    <n v="0.6"/>
    <n v="0.6"/>
    <n v="0"/>
    <n v="0.6"/>
    <n v="0"/>
    <n v="0"/>
    <n v="0"/>
    <n v="0"/>
    <n v="0"/>
    <n v="0"/>
    <n v="0"/>
    <n v="0"/>
    <n v="0"/>
    <m/>
    <m/>
    <n v="3"/>
    <n v="5"/>
    <s v="Correct"/>
    <x v="1"/>
    <n v="23"/>
    <x v="0"/>
    <x v="9"/>
    <x v="2"/>
    <x v="1"/>
    <s v="English"/>
    <x v="0"/>
    <x v="5"/>
    <x v="5"/>
    <x v="2"/>
    <x v="4"/>
    <s v="Yes"/>
    <s v="HAFALI 2"/>
  </r>
  <r>
    <n v="21"/>
    <m/>
    <m/>
    <m/>
    <m/>
    <m/>
    <m/>
    <m/>
    <s v="Exercise/physical activity"/>
    <m/>
    <s v="Dental screenings"/>
    <s v="Heart disease"/>
    <m/>
    <m/>
    <m/>
    <m/>
    <m/>
    <m/>
    <m/>
    <m/>
    <n v="3"/>
    <n v="1"/>
    <m/>
    <n v="0"/>
    <n v="0"/>
    <n v="0"/>
    <n v="0"/>
    <n v="0"/>
    <n v="0"/>
    <n v="0"/>
    <n v="1"/>
    <n v="0"/>
    <n v="1"/>
    <n v="1"/>
    <n v="0"/>
    <n v="0"/>
    <n v="0"/>
    <n v="0"/>
    <n v="0"/>
    <n v="0"/>
    <n v="0"/>
    <m/>
    <m/>
    <n v="3"/>
    <n v="3"/>
    <s v="Correct"/>
    <x v="0"/>
    <n v="70"/>
    <x v="0"/>
    <x v="4"/>
    <x v="0"/>
    <x v="0"/>
    <s v="English, Hatian Creole"/>
    <x v="3"/>
    <x v="0"/>
    <x v="2"/>
    <x v="2"/>
    <x v="5"/>
    <s v="Yes"/>
    <s v="HAFALI 2"/>
  </r>
  <r>
    <n v="22"/>
    <m/>
    <m/>
    <m/>
    <s v="Cancer"/>
    <m/>
    <s v="Nutrition"/>
    <m/>
    <s v="Exercise/physical activity"/>
    <m/>
    <m/>
    <m/>
    <m/>
    <m/>
    <m/>
    <m/>
    <m/>
    <m/>
    <m/>
    <m/>
    <n v="3"/>
    <n v="1"/>
    <m/>
    <n v="0"/>
    <n v="0"/>
    <n v="0"/>
    <n v="1"/>
    <n v="0"/>
    <n v="1"/>
    <n v="0"/>
    <n v="1"/>
    <n v="0"/>
    <n v="0"/>
    <n v="0"/>
    <n v="0"/>
    <n v="0"/>
    <n v="0"/>
    <n v="0"/>
    <n v="0"/>
    <n v="0"/>
    <n v="0"/>
    <m/>
    <m/>
    <n v="3"/>
    <n v="3"/>
    <s v="Correct"/>
    <x v="1"/>
    <n v="72"/>
    <x v="0"/>
    <x v="5"/>
    <x v="3"/>
    <x v="1"/>
    <s v="English"/>
    <x v="4"/>
    <x v="5"/>
    <x v="6"/>
    <x v="0"/>
    <x v="5"/>
    <s v="Yes"/>
    <s v="HAFALI 2"/>
  </r>
  <r>
    <n v="23"/>
    <s v="Blood pressure"/>
    <m/>
    <m/>
    <m/>
    <m/>
    <s v="Nutrition"/>
    <m/>
    <m/>
    <m/>
    <m/>
    <m/>
    <m/>
    <s v="Diabetes"/>
    <m/>
    <m/>
    <m/>
    <m/>
    <m/>
    <m/>
    <n v="3"/>
    <n v="1"/>
    <m/>
    <n v="1"/>
    <n v="0"/>
    <n v="0"/>
    <n v="0"/>
    <n v="0"/>
    <n v="1"/>
    <n v="0"/>
    <n v="0"/>
    <n v="0"/>
    <n v="0"/>
    <n v="0"/>
    <n v="0"/>
    <n v="1"/>
    <n v="0"/>
    <n v="0"/>
    <n v="0"/>
    <n v="0"/>
    <n v="0"/>
    <m/>
    <m/>
    <n v="3"/>
    <n v="3"/>
    <s v="Correct"/>
    <x v="0"/>
    <n v="63"/>
    <x v="0"/>
    <x v="4"/>
    <x v="2"/>
    <x v="1"/>
    <s v="English, Hatian Creole"/>
    <x v="3"/>
    <x v="2"/>
    <x v="0"/>
    <x v="2"/>
    <x v="0"/>
    <s v="Yes"/>
    <s v="HAFALI 2"/>
  </r>
  <r>
    <n v="24"/>
    <s v="Blood pressure"/>
    <m/>
    <m/>
    <m/>
    <m/>
    <m/>
    <m/>
    <m/>
    <m/>
    <m/>
    <m/>
    <m/>
    <s v="Diabetes"/>
    <m/>
    <m/>
    <s v="Disease outbreak information"/>
    <m/>
    <m/>
    <m/>
    <n v="3"/>
    <n v="1"/>
    <m/>
    <n v="1"/>
    <n v="0"/>
    <n v="0"/>
    <n v="0"/>
    <n v="0"/>
    <n v="0"/>
    <n v="0"/>
    <n v="0"/>
    <n v="0"/>
    <n v="0"/>
    <n v="0"/>
    <n v="0"/>
    <n v="1"/>
    <n v="0"/>
    <n v="0"/>
    <n v="1"/>
    <n v="0"/>
    <n v="0"/>
    <m/>
    <m/>
    <n v="3"/>
    <n v="3"/>
    <s v="Correct"/>
    <x v="0"/>
    <n v="46"/>
    <x v="0"/>
    <x v="3"/>
    <x v="0"/>
    <x v="0"/>
    <s v="English, Hatian Creole"/>
    <x v="3"/>
    <x v="3"/>
    <x v="0"/>
    <x v="2"/>
    <x v="3"/>
    <m/>
    <s v="HAFALI 2"/>
  </r>
  <r>
    <n v="25"/>
    <m/>
    <m/>
    <m/>
    <s v="Cancer"/>
    <m/>
    <m/>
    <s v="Cholesterol"/>
    <m/>
    <m/>
    <s v="Dental screenings"/>
    <m/>
    <m/>
    <m/>
    <m/>
    <m/>
    <m/>
    <m/>
    <m/>
    <m/>
    <n v="3"/>
    <n v="1"/>
    <m/>
    <n v="0"/>
    <n v="0"/>
    <n v="0"/>
    <n v="1"/>
    <n v="0"/>
    <n v="0"/>
    <n v="1"/>
    <n v="0"/>
    <n v="0"/>
    <n v="1"/>
    <n v="0"/>
    <n v="0"/>
    <n v="0"/>
    <n v="0"/>
    <n v="0"/>
    <n v="0"/>
    <n v="0"/>
    <n v="0"/>
    <m/>
    <m/>
    <n v="3"/>
    <n v="3"/>
    <s v="Correct"/>
    <x v="1"/>
    <n v="69"/>
    <x v="0"/>
    <x v="4"/>
    <x v="0"/>
    <x v="2"/>
    <s v="English, Hatian Creole"/>
    <x v="3"/>
    <x v="7"/>
    <x v="0"/>
    <x v="2"/>
    <x v="6"/>
    <s v="No"/>
    <s v="HAFALI 2"/>
  </r>
  <r>
    <n v="26"/>
    <m/>
    <m/>
    <m/>
    <s v="Cancer"/>
    <m/>
    <m/>
    <m/>
    <s v="Exercise/physical activity"/>
    <m/>
    <m/>
    <m/>
    <m/>
    <m/>
    <m/>
    <m/>
    <s v="Disease outbreak information"/>
    <m/>
    <m/>
    <m/>
    <n v="3"/>
    <n v="1"/>
    <m/>
    <n v="0"/>
    <n v="0"/>
    <n v="0"/>
    <n v="1"/>
    <n v="0"/>
    <n v="0"/>
    <n v="0"/>
    <n v="1"/>
    <n v="0"/>
    <n v="0"/>
    <n v="0"/>
    <n v="0"/>
    <n v="0"/>
    <n v="0"/>
    <n v="0"/>
    <n v="1"/>
    <n v="0"/>
    <n v="0"/>
    <m/>
    <m/>
    <n v="3"/>
    <n v="3"/>
    <s v="Correct"/>
    <x v="0"/>
    <n v="32"/>
    <x v="0"/>
    <x v="10"/>
    <x v="0"/>
    <x v="0"/>
    <s v="English, Hatian Creole"/>
    <x v="0"/>
    <x v="7"/>
    <x v="4"/>
    <x v="2"/>
    <x v="3"/>
    <s v="Yes"/>
    <s v="HAFALI 2"/>
  </r>
  <r>
    <n v="27"/>
    <m/>
    <m/>
    <m/>
    <s v="Cancer"/>
    <m/>
    <m/>
    <m/>
    <s v="Exercise/physical activity"/>
    <m/>
    <m/>
    <m/>
    <m/>
    <m/>
    <m/>
    <m/>
    <s v="Disease outbreak information"/>
    <m/>
    <m/>
    <m/>
    <n v="3"/>
    <n v="1"/>
    <m/>
    <n v="0"/>
    <n v="0"/>
    <n v="0"/>
    <n v="1"/>
    <n v="0"/>
    <n v="0"/>
    <n v="0"/>
    <n v="1"/>
    <n v="0"/>
    <n v="0"/>
    <n v="0"/>
    <n v="0"/>
    <n v="0"/>
    <n v="0"/>
    <n v="0"/>
    <n v="1"/>
    <n v="0"/>
    <n v="0"/>
    <m/>
    <m/>
    <n v="3"/>
    <n v="3"/>
    <s v="Correct"/>
    <x v="0"/>
    <n v="32"/>
    <x v="0"/>
    <x v="11"/>
    <x v="2"/>
    <x v="0"/>
    <m/>
    <x v="3"/>
    <x v="2"/>
    <x v="3"/>
    <x v="0"/>
    <x v="3"/>
    <m/>
    <s v="HAFALI 2"/>
  </r>
  <r>
    <n v="28"/>
    <s v="Blood pressure"/>
    <m/>
    <m/>
    <m/>
    <m/>
    <s v="Nutrition"/>
    <m/>
    <m/>
    <m/>
    <s v="Dental screenings"/>
    <m/>
    <m/>
    <m/>
    <m/>
    <m/>
    <m/>
    <m/>
    <m/>
    <m/>
    <n v="3"/>
    <n v="1"/>
    <m/>
    <n v="1"/>
    <n v="0"/>
    <n v="0"/>
    <n v="0"/>
    <n v="0"/>
    <n v="1"/>
    <n v="0"/>
    <n v="0"/>
    <n v="0"/>
    <n v="1"/>
    <n v="0"/>
    <n v="0"/>
    <n v="0"/>
    <n v="0"/>
    <n v="0"/>
    <n v="0"/>
    <n v="0"/>
    <n v="0"/>
    <m/>
    <m/>
    <n v="3"/>
    <n v="3"/>
    <s v="Correct"/>
    <x v="0"/>
    <n v="94"/>
    <x v="0"/>
    <x v="4"/>
    <x v="1"/>
    <x v="0"/>
    <s v="Hatian Creole, French Creole"/>
    <x v="3"/>
    <x v="7"/>
    <x v="2"/>
    <x v="2"/>
    <x v="2"/>
    <s v="No"/>
    <s v="HAFALI 2"/>
  </r>
  <r>
    <n v="29"/>
    <m/>
    <m/>
    <m/>
    <m/>
    <m/>
    <s v="Nutrition"/>
    <m/>
    <m/>
    <m/>
    <m/>
    <m/>
    <m/>
    <s v="Diabetes"/>
    <m/>
    <m/>
    <m/>
    <s v="Importance of routine well checkups"/>
    <m/>
    <m/>
    <n v="3"/>
    <n v="1"/>
    <m/>
    <n v="0"/>
    <n v="0"/>
    <n v="0"/>
    <n v="0"/>
    <n v="0"/>
    <n v="1"/>
    <n v="0"/>
    <n v="0"/>
    <n v="0"/>
    <n v="0"/>
    <n v="0"/>
    <n v="0"/>
    <n v="1"/>
    <n v="0"/>
    <n v="0"/>
    <n v="0"/>
    <n v="1"/>
    <n v="0"/>
    <m/>
    <m/>
    <n v="3"/>
    <n v="3"/>
    <s v="Correct"/>
    <x v="0"/>
    <m/>
    <x v="0"/>
    <x v="4"/>
    <x v="0"/>
    <x v="1"/>
    <s v="English, Hatian Creole"/>
    <x v="3"/>
    <x v="7"/>
    <x v="0"/>
    <x v="2"/>
    <x v="3"/>
    <s v="Yes"/>
    <s v="HAFALI 2"/>
  </r>
  <r>
    <n v="30"/>
    <m/>
    <m/>
    <m/>
    <m/>
    <m/>
    <s v="Nutrition"/>
    <m/>
    <s v="Exercise/physical activity"/>
    <m/>
    <m/>
    <m/>
    <m/>
    <s v="Diabetes"/>
    <m/>
    <m/>
    <m/>
    <m/>
    <m/>
    <m/>
    <n v="3"/>
    <n v="1"/>
    <m/>
    <n v="0"/>
    <n v="0"/>
    <n v="0"/>
    <n v="0"/>
    <n v="0"/>
    <n v="1"/>
    <n v="0"/>
    <n v="1"/>
    <n v="0"/>
    <n v="0"/>
    <n v="0"/>
    <n v="0"/>
    <n v="1"/>
    <n v="0"/>
    <n v="0"/>
    <n v="0"/>
    <n v="0"/>
    <n v="0"/>
    <m/>
    <m/>
    <n v="3"/>
    <n v="3"/>
    <s v="Correct"/>
    <x v="0"/>
    <n v="59"/>
    <x v="0"/>
    <x v="0"/>
    <x v="0"/>
    <x v="0"/>
    <s v="English, Hatian Creole"/>
    <x v="3"/>
    <x v="4"/>
    <x v="2"/>
    <x v="2"/>
    <x v="4"/>
    <s v="Yes"/>
    <s v="HAFALI 2"/>
  </r>
  <r>
    <n v="31"/>
    <s v="Blood pressure"/>
    <m/>
    <s v="Mental health/depression"/>
    <m/>
    <m/>
    <m/>
    <s v="Cholesterol"/>
    <m/>
    <m/>
    <m/>
    <m/>
    <m/>
    <m/>
    <m/>
    <m/>
    <m/>
    <m/>
    <m/>
    <m/>
    <n v="3"/>
    <n v="1"/>
    <m/>
    <n v="1"/>
    <n v="0"/>
    <n v="1"/>
    <n v="0"/>
    <n v="0"/>
    <n v="0"/>
    <n v="1"/>
    <n v="0"/>
    <n v="0"/>
    <n v="0"/>
    <n v="0"/>
    <n v="0"/>
    <n v="0"/>
    <n v="0"/>
    <n v="0"/>
    <n v="0"/>
    <n v="0"/>
    <n v="0"/>
    <m/>
    <m/>
    <n v="3"/>
    <n v="3"/>
    <s v="Correct"/>
    <x v="0"/>
    <n v="63"/>
    <x v="0"/>
    <x v="2"/>
    <x v="1"/>
    <x v="2"/>
    <s v="Spanish"/>
    <x v="3"/>
    <x v="3"/>
    <x v="2"/>
    <x v="2"/>
    <x v="4"/>
    <s v="Yes"/>
    <s v="Race Track"/>
  </r>
  <r>
    <n v="32"/>
    <s v="Blood pressure"/>
    <m/>
    <m/>
    <s v="Cancer"/>
    <m/>
    <m/>
    <s v="Cholesterol"/>
    <m/>
    <m/>
    <m/>
    <s v="Heart disease"/>
    <m/>
    <s v="Diabetes"/>
    <m/>
    <m/>
    <m/>
    <s v="Importance of routine well checkups"/>
    <m/>
    <m/>
    <n v="6"/>
    <n v="0.5"/>
    <m/>
    <n v="0.5"/>
    <n v="0"/>
    <n v="0"/>
    <n v="0.5"/>
    <n v="0"/>
    <n v="0"/>
    <n v="0.5"/>
    <n v="0"/>
    <n v="0"/>
    <n v="0"/>
    <n v="0.5"/>
    <n v="0"/>
    <n v="0.5"/>
    <n v="0"/>
    <n v="0"/>
    <n v="0"/>
    <n v="0.5"/>
    <n v="0"/>
    <m/>
    <m/>
    <n v="3"/>
    <n v="6"/>
    <s v="Correct"/>
    <x v="1"/>
    <n v="40"/>
    <x v="0"/>
    <x v="2"/>
    <x v="1"/>
    <x v="2"/>
    <s v="Spanish"/>
    <x v="2"/>
    <x v="4"/>
    <x v="0"/>
    <x v="1"/>
    <x v="1"/>
    <s v="Yes"/>
    <s v="Race Track"/>
  </r>
  <r>
    <n v="33"/>
    <m/>
    <m/>
    <m/>
    <s v="Cancer"/>
    <m/>
    <m/>
    <s v="Cholesterol"/>
    <s v="Exercise/physical activity"/>
    <m/>
    <m/>
    <m/>
    <m/>
    <m/>
    <m/>
    <m/>
    <m/>
    <m/>
    <m/>
    <m/>
    <n v="3"/>
    <n v="1"/>
    <m/>
    <n v="0"/>
    <n v="0"/>
    <n v="0"/>
    <n v="1"/>
    <n v="0"/>
    <n v="0"/>
    <n v="1"/>
    <n v="1"/>
    <n v="0"/>
    <n v="0"/>
    <n v="0"/>
    <n v="0"/>
    <n v="0"/>
    <n v="0"/>
    <n v="0"/>
    <n v="0"/>
    <n v="0"/>
    <n v="0"/>
    <m/>
    <m/>
    <n v="3"/>
    <n v="3"/>
    <s v="Correct"/>
    <x v="0"/>
    <n v="45"/>
    <x v="0"/>
    <x v="2"/>
    <x v="1"/>
    <x v="2"/>
    <s v="Spanish, Italian"/>
    <x v="1"/>
    <x v="6"/>
    <x v="1"/>
    <x v="1"/>
    <x v="1"/>
    <s v="Yes"/>
    <s v="Race Track"/>
  </r>
  <r>
    <n v="34"/>
    <m/>
    <m/>
    <m/>
    <s v="Cancer"/>
    <m/>
    <m/>
    <m/>
    <m/>
    <m/>
    <m/>
    <m/>
    <m/>
    <s v="Diabetes"/>
    <m/>
    <m/>
    <m/>
    <m/>
    <m/>
    <m/>
    <n v="2"/>
    <n v="1.5"/>
    <m/>
    <n v="0"/>
    <n v="0"/>
    <n v="0"/>
    <n v="1"/>
    <n v="0"/>
    <n v="0"/>
    <n v="0"/>
    <n v="0"/>
    <n v="0"/>
    <n v="0"/>
    <n v="0"/>
    <n v="0"/>
    <n v="1"/>
    <n v="0"/>
    <n v="0"/>
    <n v="0"/>
    <n v="0"/>
    <n v="0"/>
    <m/>
    <m/>
    <n v="2"/>
    <n v="2"/>
    <s v="Correct"/>
    <x v="0"/>
    <n v="23"/>
    <x v="0"/>
    <x v="2"/>
    <x v="2"/>
    <x v="2"/>
    <s v="English, Spanish"/>
    <x v="1"/>
    <x v="4"/>
    <x v="0"/>
    <x v="2"/>
    <x v="5"/>
    <s v="Yes"/>
    <s v="Race Track"/>
  </r>
  <r>
    <n v="35"/>
    <s v="Blood pressure"/>
    <m/>
    <m/>
    <s v="Cancer"/>
    <m/>
    <m/>
    <m/>
    <m/>
    <m/>
    <m/>
    <m/>
    <m/>
    <m/>
    <m/>
    <s v="Vaccination/immunizations"/>
    <m/>
    <m/>
    <m/>
    <m/>
    <n v="3"/>
    <n v="1"/>
    <m/>
    <n v="1"/>
    <n v="0"/>
    <n v="0"/>
    <n v="1"/>
    <n v="0"/>
    <n v="0"/>
    <n v="0"/>
    <n v="0"/>
    <n v="0"/>
    <n v="0"/>
    <n v="0"/>
    <n v="0"/>
    <n v="0"/>
    <n v="0"/>
    <n v="1"/>
    <n v="0"/>
    <n v="0"/>
    <n v="0"/>
    <m/>
    <m/>
    <n v="3"/>
    <n v="3"/>
    <s v="Correct"/>
    <x v="1"/>
    <n v="33"/>
    <x v="0"/>
    <x v="2"/>
    <x v="2"/>
    <x v="2"/>
    <s v="Spanish"/>
    <x v="4"/>
    <x v="3"/>
    <x v="6"/>
    <x v="2"/>
    <x v="5"/>
    <s v="Yes"/>
    <s v="Race Track"/>
  </r>
  <r>
    <n v="36"/>
    <m/>
    <s v="Eating disorders"/>
    <m/>
    <m/>
    <m/>
    <m/>
    <s v="Cholesterol"/>
    <m/>
    <m/>
    <m/>
    <m/>
    <m/>
    <m/>
    <m/>
    <m/>
    <m/>
    <m/>
    <s v="Drug and alcohol"/>
    <m/>
    <n v="3"/>
    <n v="1"/>
    <m/>
    <n v="0"/>
    <n v="1"/>
    <n v="0"/>
    <n v="0"/>
    <n v="0"/>
    <n v="0"/>
    <n v="1"/>
    <n v="0"/>
    <n v="0"/>
    <n v="0"/>
    <n v="0"/>
    <n v="0"/>
    <n v="0"/>
    <n v="0"/>
    <n v="0"/>
    <n v="0"/>
    <n v="0"/>
    <n v="1"/>
    <m/>
    <m/>
    <n v="3"/>
    <n v="3"/>
    <s v="Correct"/>
    <x v="1"/>
    <n v="32"/>
    <x v="0"/>
    <x v="2"/>
    <x v="2"/>
    <x v="0"/>
    <s v="Spanish"/>
    <x v="1"/>
    <x v="4"/>
    <x v="3"/>
    <x v="1"/>
    <x v="1"/>
    <m/>
    <s v="Race Track"/>
  </r>
  <r>
    <n v="37"/>
    <m/>
    <m/>
    <m/>
    <s v="Cancer"/>
    <m/>
    <m/>
    <s v="Cholesterol"/>
    <m/>
    <m/>
    <m/>
    <m/>
    <m/>
    <s v="Diabetes"/>
    <m/>
    <m/>
    <m/>
    <m/>
    <s v="Drug and alcohol"/>
    <m/>
    <n v="4"/>
    <n v="0.75"/>
    <m/>
    <n v="0"/>
    <n v="0"/>
    <n v="0"/>
    <n v="0.75"/>
    <n v="0"/>
    <n v="0"/>
    <n v="0.75"/>
    <n v="0"/>
    <n v="0"/>
    <n v="0"/>
    <n v="0"/>
    <n v="0"/>
    <n v="0.75"/>
    <n v="0"/>
    <n v="0"/>
    <n v="0"/>
    <n v="0"/>
    <n v="0.75"/>
    <m/>
    <m/>
    <n v="3"/>
    <n v="4"/>
    <s v="Correct"/>
    <x v="0"/>
    <n v="35"/>
    <x v="1"/>
    <x v="12"/>
    <x v="2"/>
    <x v="2"/>
    <s v="Spanish"/>
    <x v="1"/>
    <x v="3"/>
    <x v="0"/>
    <x v="2"/>
    <x v="5"/>
    <m/>
    <s v="Race Track"/>
  </r>
  <r>
    <n v="38"/>
    <m/>
    <s v="Eating disorders"/>
    <m/>
    <m/>
    <s v="Emergency preparedness"/>
    <m/>
    <m/>
    <m/>
    <m/>
    <m/>
    <m/>
    <m/>
    <m/>
    <m/>
    <m/>
    <m/>
    <m/>
    <m/>
    <m/>
    <n v="2"/>
    <n v="1.5"/>
    <m/>
    <n v="0"/>
    <n v="1"/>
    <n v="0"/>
    <n v="0"/>
    <n v="1"/>
    <n v="0"/>
    <n v="0"/>
    <n v="0"/>
    <n v="0"/>
    <n v="0"/>
    <n v="0"/>
    <n v="0"/>
    <n v="0"/>
    <n v="0"/>
    <n v="0"/>
    <n v="0"/>
    <n v="0"/>
    <n v="0"/>
    <m/>
    <m/>
    <n v="2"/>
    <n v="2"/>
    <s v="Correct"/>
    <x v="0"/>
    <m/>
    <x v="0"/>
    <x v="13"/>
    <x v="4"/>
    <x v="0"/>
    <s v="Spanish"/>
    <x v="1"/>
    <x v="2"/>
    <x v="6"/>
    <x v="0"/>
    <x v="1"/>
    <m/>
    <s v="Race Track"/>
  </r>
  <r>
    <n v="39"/>
    <s v="Blood pressure"/>
    <s v="Eating disorders"/>
    <m/>
    <m/>
    <m/>
    <m/>
    <m/>
    <m/>
    <m/>
    <m/>
    <m/>
    <m/>
    <s v="Diabetes"/>
    <m/>
    <m/>
    <m/>
    <m/>
    <m/>
    <m/>
    <n v="3"/>
    <n v="1"/>
    <m/>
    <n v="1"/>
    <n v="1"/>
    <n v="0"/>
    <n v="0"/>
    <n v="0"/>
    <n v="0"/>
    <n v="0"/>
    <n v="0"/>
    <n v="0"/>
    <n v="0"/>
    <n v="0"/>
    <n v="0"/>
    <n v="1"/>
    <n v="0"/>
    <n v="0"/>
    <n v="0"/>
    <n v="0"/>
    <n v="0"/>
    <m/>
    <m/>
    <n v="3"/>
    <n v="3"/>
    <s v="Correct"/>
    <x v="0"/>
    <n v="33"/>
    <x v="0"/>
    <x v="14"/>
    <x v="4"/>
    <x v="2"/>
    <s v="Spanish"/>
    <x v="2"/>
    <x v="7"/>
    <x v="0"/>
    <x v="2"/>
    <x v="4"/>
    <s v="Yes"/>
    <s v="Race Track"/>
  </r>
  <r>
    <n v="40"/>
    <m/>
    <s v="Eating disorders"/>
    <m/>
    <m/>
    <s v="Emergency preparedness"/>
    <m/>
    <m/>
    <m/>
    <s v="Prenatal care"/>
    <m/>
    <s v="Heart disease"/>
    <s v="Suicide prevention"/>
    <m/>
    <s v="HIV/AIDS &amp; Sexually Transmitted Diseases (STDs)"/>
    <s v="Vaccination/immunizations"/>
    <m/>
    <s v="Importance of routine well checkups"/>
    <m/>
    <m/>
    <n v="8"/>
    <n v="0.375"/>
    <m/>
    <n v="0"/>
    <n v="0.375"/>
    <n v="0"/>
    <n v="0"/>
    <n v="0.375"/>
    <n v="0"/>
    <n v="0"/>
    <n v="0"/>
    <n v="0.375"/>
    <n v="0"/>
    <n v="0.375"/>
    <n v="0.375"/>
    <n v="0"/>
    <n v="0.375"/>
    <n v="0.375"/>
    <n v="0"/>
    <n v="0.375"/>
    <n v="0"/>
    <m/>
    <m/>
    <n v="3"/>
    <n v="8"/>
    <s v="Correct"/>
    <x v="0"/>
    <n v="29"/>
    <x v="1"/>
    <x v="15"/>
    <x v="4"/>
    <x v="2"/>
    <s v="English, Spanish"/>
    <x v="2"/>
    <x v="7"/>
    <x v="0"/>
    <x v="2"/>
    <x v="0"/>
    <s v="Yes"/>
    <s v="Race Track"/>
  </r>
  <r>
    <n v="41"/>
    <s v="Blood pressure"/>
    <s v="Eating disorders"/>
    <s v="Mental health/depression"/>
    <m/>
    <m/>
    <m/>
    <m/>
    <m/>
    <m/>
    <m/>
    <m/>
    <m/>
    <m/>
    <m/>
    <m/>
    <m/>
    <m/>
    <m/>
    <m/>
    <n v="3"/>
    <n v="1"/>
    <m/>
    <n v="1"/>
    <n v="1"/>
    <n v="1"/>
    <n v="0"/>
    <n v="0"/>
    <n v="0"/>
    <n v="0"/>
    <n v="0"/>
    <n v="0"/>
    <n v="0"/>
    <n v="0"/>
    <n v="0"/>
    <n v="0"/>
    <n v="0"/>
    <n v="0"/>
    <n v="0"/>
    <n v="0"/>
    <n v="0"/>
    <m/>
    <m/>
    <n v="3"/>
    <n v="3"/>
    <s v="Correct"/>
    <x v="2"/>
    <n v="36"/>
    <x v="0"/>
    <x v="14"/>
    <x v="2"/>
    <x v="0"/>
    <s v="Spanish"/>
    <x v="4"/>
    <x v="2"/>
    <x v="3"/>
    <x v="0"/>
    <x v="3"/>
    <m/>
    <s v="Race Track"/>
  </r>
  <r>
    <n v="42"/>
    <m/>
    <m/>
    <m/>
    <m/>
    <m/>
    <m/>
    <m/>
    <m/>
    <s v="Prenatal care"/>
    <m/>
    <m/>
    <m/>
    <m/>
    <m/>
    <s v="Vaccination/immunizations"/>
    <m/>
    <m/>
    <m/>
    <m/>
    <n v="2"/>
    <n v="1.5"/>
    <m/>
    <n v="0"/>
    <n v="0"/>
    <n v="0"/>
    <n v="0"/>
    <n v="0"/>
    <n v="0"/>
    <n v="0"/>
    <n v="0"/>
    <n v="1"/>
    <n v="0"/>
    <n v="0"/>
    <n v="0"/>
    <n v="0"/>
    <n v="0"/>
    <n v="1"/>
    <n v="0"/>
    <n v="0"/>
    <n v="0"/>
    <m/>
    <m/>
    <n v="2"/>
    <n v="2"/>
    <s v="Correct"/>
    <x v="1"/>
    <n v="36"/>
    <x v="0"/>
    <x v="16"/>
    <x v="4"/>
    <x v="2"/>
    <s v="Spanish"/>
    <x v="4"/>
    <x v="7"/>
    <x v="3"/>
    <x v="2"/>
    <x v="3"/>
    <s v="Yes"/>
    <s v="Race Track"/>
  </r>
  <r>
    <n v="43"/>
    <m/>
    <m/>
    <m/>
    <m/>
    <m/>
    <s v="Nutrition"/>
    <m/>
    <s v="Exercise/physical activity"/>
    <m/>
    <m/>
    <m/>
    <m/>
    <m/>
    <m/>
    <m/>
    <m/>
    <m/>
    <s v="Drug and alcohol"/>
    <m/>
    <n v="3"/>
    <n v="1"/>
    <m/>
    <n v="0"/>
    <n v="0"/>
    <n v="0"/>
    <n v="0"/>
    <n v="0"/>
    <n v="1"/>
    <n v="0"/>
    <n v="1"/>
    <n v="0"/>
    <n v="0"/>
    <n v="0"/>
    <n v="0"/>
    <n v="0"/>
    <n v="0"/>
    <n v="0"/>
    <n v="0"/>
    <n v="0"/>
    <n v="1"/>
    <m/>
    <m/>
    <n v="3"/>
    <n v="3"/>
    <s v="Correct"/>
    <x v="2"/>
    <n v="61"/>
    <x v="0"/>
    <x v="17"/>
    <x v="4"/>
    <x v="2"/>
    <s v="English, Spanish"/>
    <x v="1"/>
    <x v="3"/>
    <x v="0"/>
    <x v="1"/>
    <x v="1"/>
    <m/>
    <s v="Race Track"/>
  </r>
  <r>
    <n v="44"/>
    <m/>
    <m/>
    <m/>
    <m/>
    <s v="Emergency preparedness"/>
    <m/>
    <m/>
    <m/>
    <m/>
    <m/>
    <m/>
    <m/>
    <m/>
    <m/>
    <m/>
    <m/>
    <m/>
    <m/>
    <m/>
    <n v="1"/>
    <n v="3"/>
    <m/>
    <n v="0"/>
    <n v="0"/>
    <n v="0"/>
    <n v="0"/>
    <n v="1"/>
    <n v="0"/>
    <n v="0"/>
    <n v="0"/>
    <n v="0"/>
    <n v="0"/>
    <n v="0"/>
    <n v="0"/>
    <n v="0"/>
    <n v="0"/>
    <n v="0"/>
    <n v="0"/>
    <n v="0"/>
    <n v="0"/>
    <m/>
    <m/>
    <n v="1"/>
    <n v="1"/>
    <s v="Correct"/>
    <x v="1"/>
    <n v="51"/>
    <x v="0"/>
    <x v="2"/>
    <x v="2"/>
    <x v="2"/>
    <s v="Spanish"/>
    <x v="4"/>
    <x v="4"/>
    <x v="0"/>
    <x v="2"/>
    <x v="0"/>
    <s v="Yes"/>
    <s v="Race Track"/>
  </r>
  <r>
    <n v="45"/>
    <m/>
    <m/>
    <s v="Mental health/depression"/>
    <m/>
    <m/>
    <m/>
    <m/>
    <m/>
    <m/>
    <m/>
    <s v="Heart disease"/>
    <m/>
    <m/>
    <s v="HIV/AIDS &amp; Sexually Transmitted Diseases (STDs)"/>
    <m/>
    <m/>
    <m/>
    <m/>
    <m/>
    <n v="3"/>
    <n v="1"/>
    <m/>
    <n v="0"/>
    <n v="0"/>
    <n v="1"/>
    <n v="0"/>
    <n v="0"/>
    <n v="0"/>
    <n v="0"/>
    <n v="0"/>
    <n v="0"/>
    <n v="0"/>
    <n v="1"/>
    <n v="0"/>
    <n v="0"/>
    <n v="1"/>
    <n v="0"/>
    <n v="0"/>
    <n v="0"/>
    <n v="0"/>
    <m/>
    <m/>
    <n v="3"/>
    <n v="3"/>
    <s v="Correct"/>
    <x v="1"/>
    <n v="13"/>
    <x v="0"/>
    <x v="2"/>
    <x v="1"/>
    <x v="1"/>
    <s v="English"/>
    <x v="1"/>
    <x v="3"/>
    <x v="5"/>
    <x v="2"/>
    <x v="4"/>
    <s v="Yes"/>
    <s v="Race Track"/>
  </r>
  <r>
    <n v="46"/>
    <m/>
    <s v="Eating disorders"/>
    <s v="Mental health/depression"/>
    <m/>
    <m/>
    <s v="Nutrition"/>
    <m/>
    <s v="Exercise/physical activity"/>
    <s v="Prenatal care"/>
    <m/>
    <m/>
    <m/>
    <m/>
    <m/>
    <s v="Vaccination/immunizations"/>
    <m/>
    <m/>
    <m/>
    <m/>
    <n v="6"/>
    <n v="0.5"/>
    <m/>
    <n v="0"/>
    <n v="0.5"/>
    <n v="0.5"/>
    <n v="0"/>
    <n v="0"/>
    <n v="0.5"/>
    <n v="0"/>
    <n v="0.5"/>
    <n v="0.5"/>
    <n v="0"/>
    <n v="0"/>
    <n v="0"/>
    <n v="0"/>
    <n v="0"/>
    <n v="0.5"/>
    <n v="0"/>
    <n v="0"/>
    <n v="0"/>
    <m/>
    <m/>
    <n v="3"/>
    <n v="6"/>
    <s v="Correct"/>
    <x v="0"/>
    <n v="31"/>
    <x v="0"/>
    <x v="2"/>
    <x v="2"/>
    <x v="2"/>
    <s v="English, Spanish"/>
    <x v="2"/>
    <x v="3"/>
    <x v="0"/>
    <x v="2"/>
    <x v="4"/>
    <m/>
    <s v="Race Track"/>
  </r>
  <r>
    <n v="47"/>
    <m/>
    <m/>
    <m/>
    <s v="Cancer"/>
    <m/>
    <m/>
    <m/>
    <m/>
    <m/>
    <m/>
    <m/>
    <m/>
    <m/>
    <m/>
    <m/>
    <s v="Disease outbreak information"/>
    <m/>
    <m/>
    <m/>
    <n v="2"/>
    <n v="1.5"/>
    <m/>
    <n v="0"/>
    <n v="0"/>
    <n v="0"/>
    <n v="1"/>
    <n v="0"/>
    <n v="0"/>
    <n v="0"/>
    <n v="0"/>
    <n v="0"/>
    <n v="0"/>
    <n v="0"/>
    <n v="0"/>
    <n v="0"/>
    <n v="0"/>
    <n v="0"/>
    <n v="1"/>
    <n v="0"/>
    <n v="0"/>
    <m/>
    <m/>
    <n v="2"/>
    <n v="2"/>
    <s v="Correct"/>
    <x v="0"/>
    <n v="27"/>
    <x v="0"/>
    <x v="2"/>
    <x v="4"/>
    <x v="0"/>
    <s v="English, Spanish"/>
    <x v="4"/>
    <x v="4"/>
    <x v="0"/>
    <x v="2"/>
    <x v="4"/>
    <s v="Yes"/>
    <s v="Race Track"/>
  </r>
  <r>
    <n v="48"/>
    <m/>
    <m/>
    <m/>
    <m/>
    <m/>
    <m/>
    <m/>
    <m/>
    <m/>
    <m/>
    <m/>
    <m/>
    <m/>
    <s v="HIV/AIDS &amp; Sexually Transmitted Diseases (STDs)"/>
    <m/>
    <m/>
    <m/>
    <s v="Drug and alcohol"/>
    <m/>
    <n v="2"/>
    <n v="1.5"/>
    <m/>
    <n v="0"/>
    <n v="0"/>
    <n v="0"/>
    <n v="0"/>
    <n v="0"/>
    <n v="0"/>
    <n v="0"/>
    <n v="0"/>
    <n v="0"/>
    <n v="0"/>
    <n v="0"/>
    <n v="0"/>
    <n v="0"/>
    <n v="1"/>
    <n v="0"/>
    <n v="0"/>
    <n v="0"/>
    <n v="1"/>
    <m/>
    <m/>
    <n v="2"/>
    <n v="2"/>
    <s v="Correct"/>
    <x v="0"/>
    <n v="17"/>
    <x v="1"/>
    <x v="12"/>
    <x v="2"/>
    <x v="2"/>
    <s v="English, Spanish"/>
    <x v="3"/>
    <x v="3"/>
    <x v="5"/>
    <x v="2"/>
    <x v="5"/>
    <s v="Yes"/>
    <s v="Race Track"/>
  </r>
  <r>
    <n v="49"/>
    <s v="Blood pressure"/>
    <s v="Eating disorders"/>
    <m/>
    <m/>
    <m/>
    <m/>
    <s v="Cholesterol"/>
    <m/>
    <m/>
    <m/>
    <m/>
    <m/>
    <m/>
    <m/>
    <m/>
    <m/>
    <m/>
    <m/>
    <m/>
    <n v="3"/>
    <n v="1"/>
    <m/>
    <n v="1"/>
    <n v="1"/>
    <n v="0"/>
    <n v="0"/>
    <n v="0"/>
    <n v="0"/>
    <n v="1"/>
    <n v="0"/>
    <n v="0"/>
    <n v="0"/>
    <n v="0"/>
    <n v="0"/>
    <n v="0"/>
    <n v="0"/>
    <n v="0"/>
    <n v="0"/>
    <n v="0"/>
    <n v="0"/>
    <m/>
    <m/>
    <n v="3"/>
    <n v="3"/>
    <s v="Correct"/>
    <x v="0"/>
    <n v="16"/>
    <x v="0"/>
    <x v="2"/>
    <x v="2"/>
    <x v="2"/>
    <s v="English, Spanish"/>
    <x v="1"/>
    <x v="3"/>
    <x v="0"/>
    <x v="2"/>
    <x v="5"/>
    <s v="Yes"/>
    <s v="Race Track"/>
  </r>
  <r>
    <n v="50"/>
    <m/>
    <m/>
    <m/>
    <m/>
    <m/>
    <m/>
    <m/>
    <m/>
    <m/>
    <m/>
    <s v="Heart disease"/>
    <m/>
    <m/>
    <m/>
    <m/>
    <m/>
    <m/>
    <m/>
    <m/>
    <n v="1"/>
    <n v="3"/>
    <m/>
    <n v="0"/>
    <n v="0"/>
    <n v="0"/>
    <n v="0"/>
    <n v="0"/>
    <n v="0"/>
    <n v="0"/>
    <n v="0"/>
    <n v="0"/>
    <n v="0"/>
    <n v="1"/>
    <n v="0"/>
    <n v="0"/>
    <n v="0"/>
    <n v="0"/>
    <n v="0"/>
    <n v="0"/>
    <n v="0"/>
    <m/>
    <m/>
    <n v="1"/>
    <n v="1"/>
    <s v="Correct"/>
    <x v="0"/>
    <n v="47"/>
    <x v="1"/>
    <x v="18"/>
    <x v="5"/>
    <x v="1"/>
    <s v="English"/>
    <x v="4"/>
    <x v="3"/>
    <x v="0"/>
    <x v="0"/>
    <x v="4"/>
    <m/>
    <s v="Race Track"/>
  </r>
  <r>
    <n v="51"/>
    <s v="Blood pressure"/>
    <m/>
    <m/>
    <s v="Cancer"/>
    <m/>
    <m/>
    <m/>
    <s v="Exercise/physical activity"/>
    <m/>
    <m/>
    <m/>
    <m/>
    <m/>
    <m/>
    <m/>
    <m/>
    <m/>
    <m/>
    <m/>
    <n v="3"/>
    <n v="1"/>
    <m/>
    <n v="1"/>
    <n v="0"/>
    <n v="0"/>
    <n v="1"/>
    <n v="0"/>
    <n v="0"/>
    <n v="0"/>
    <n v="1"/>
    <n v="0"/>
    <n v="0"/>
    <n v="0"/>
    <n v="0"/>
    <n v="0"/>
    <n v="0"/>
    <n v="0"/>
    <n v="0"/>
    <n v="0"/>
    <n v="0"/>
    <m/>
    <m/>
    <n v="3"/>
    <n v="3"/>
    <s v="Correct"/>
    <x v="0"/>
    <n v="39"/>
    <x v="1"/>
    <x v="19"/>
    <x v="6"/>
    <x v="1"/>
    <s v="English"/>
    <x v="4"/>
    <x v="3"/>
    <x v="1"/>
    <x v="2"/>
    <x v="4"/>
    <s v="No"/>
    <s v="Race Track"/>
  </r>
  <r>
    <n v="52"/>
    <m/>
    <m/>
    <m/>
    <m/>
    <m/>
    <m/>
    <m/>
    <s v="Exercise/physical activity"/>
    <m/>
    <m/>
    <m/>
    <m/>
    <s v="Diabetes"/>
    <m/>
    <m/>
    <m/>
    <m/>
    <m/>
    <m/>
    <n v="2"/>
    <n v="1.5"/>
    <m/>
    <n v="0"/>
    <n v="0"/>
    <n v="0"/>
    <n v="0"/>
    <n v="0"/>
    <n v="0"/>
    <n v="0"/>
    <n v="1"/>
    <n v="0"/>
    <n v="0"/>
    <n v="0"/>
    <n v="0"/>
    <n v="1"/>
    <n v="0"/>
    <n v="0"/>
    <n v="0"/>
    <n v="0"/>
    <n v="0"/>
    <m/>
    <m/>
    <n v="2"/>
    <n v="2"/>
    <s v="Correct"/>
    <x v="0"/>
    <n v="39"/>
    <x v="1"/>
    <x v="20"/>
    <x v="6"/>
    <x v="1"/>
    <s v="English"/>
    <x v="4"/>
    <x v="3"/>
    <x v="4"/>
    <x v="2"/>
    <x v="4"/>
    <s v="No"/>
    <s v="Race Track"/>
  </r>
  <r>
    <n v="53"/>
    <m/>
    <m/>
    <m/>
    <m/>
    <m/>
    <m/>
    <m/>
    <m/>
    <m/>
    <m/>
    <m/>
    <m/>
    <m/>
    <m/>
    <m/>
    <m/>
    <m/>
    <s v="Drug and alcohol"/>
    <m/>
    <n v="1"/>
    <n v="3"/>
    <m/>
    <n v="0"/>
    <n v="0"/>
    <n v="0"/>
    <n v="0"/>
    <n v="0"/>
    <n v="0"/>
    <n v="0"/>
    <n v="0"/>
    <n v="0"/>
    <n v="0"/>
    <n v="0"/>
    <n v="0"/>
    <n v="0"/>
    <n v="0"/>
    <n v="0"/>
    <n v="0"/>
    <n v="0"/>
    <n v="1"/>
    <m/>
    <m/>
    <n v="1"/>
    <n v="1"/>
    <s v="Correct"/>
    <x v="1"/>
    <n v="48"/>
    <x v="1"/>
    <x v="21"/>
    <x v="5"/>
    <x v="1"/>
    <s v="English"/>
    <x v="4"/>
    <x v="4"/>
    <x v="0"/>
    <x v="2"/>
    <x v="4"/>
    <s v="No"/>
    <s v="Race Track"/>
  </r>
  <r>
    <n v="54"/>
    <m/>
    <m/>
    <m/>
    <m/>
    <m/>
    <m/>
    <m/>
    <m/>
    <m/>
    <s v="Dental screenings"/>
    <m/>
    <m/>
    <m/>
    <m/>
    <m/>
    <m/>
    <m/>
    <s v="Drug and alcohol"/>
    <m/>
    <n v="2"/>
    <n v="1.5"/>
    <m/>
    <n v="0"/>
    <n v="0"/>
    <n v="0"/>
    <n v="0"/>
    <n v="0"/>
    <n v="0"/>
    <n v="0"/>
    <n v="0"/>
    <n v="0"/>
    <n v="1"/>
    <n v="0"/>
    <n v="0"/>
    <n v="0"/>
    <n v="0"/>
    <n v="0"/>
    <n v="0"/>
    <n v="0"/>
    <n v="1"/>
    <m/>
    <m/>
    <n v="2"/>
    <n v="2"/>
    <s v="Correct"/>
    <x v="0"/>
    <n v="25"/>
    <x v="0"/>
    <x v="13"/>
    <x v="3"/>
    <x v="2"/>
    <s v="Spanish"/>
    <x v="4"/>
    <x v="1"/>
    <x v="0"/>
    <x v="2"/>
    <x v="4"/>
    <s v="Yes"/>
    <s v="Race Track"/>
  </r>
  <r>
    <n v="55"/>
    <s v="Blood pressure"/>
    <m/>
    <m/>
    <m/>
    <m/>
    <m/>
    <s v="Cholesterol"/>
    <m/>
    <m/>
    <m/>
    <m/>
    <m/>
    <m/>
    <m/>
    <m/>
    <m/>
    <m/>
    <s v="Drug and alcohol"/>
    <m/>
    <n v="3"/>
    <n v="1"/>
    <m/>
    <n v="1"/>
    <n v="0"/>
    <n v="0"/>
    <n v="0"/>
    <n v="0"/>
    <n v="0"/>
    <n v="1"/>
    <n v="0"/>
    <n v="0"/>
    <n v="0"/>
    <n v="0"/>
    <n v="0"/>
    <n v="0"/>
    <n v="0"/>
    <n v="0"/>
    <n v="0"/>
    <n v="0"/>
    <n v="1"/>
    <m/>
    <m/>
    <n v="3"/>
    <n v="3"/>
    <s v="Correct"/>
    <x v="0"/>
    <n v="13"/>
    <x v="0"/>
    <x v="2"/>
    <x v="4"/>
    <x v="2"/>
    <s v="English, Spanish"/>
    <x v="4"/>
    <x v="5"/>
    <x v="4"/>
    <x v="2"/>
    <x v="4"/>
    <s v="Yes"/>
    <s v="Race Track"/>
  </r>
  <r>
    <n v="56"/>
    <s v="Blood pressure"/>
    <m/>
    <m/>
    <s v="Cancer"/>
    <m/>
    <m/>
    <s v="Cholesterol"/>
    <m/>
    <m/>
    <s v="Dental screenings"/>
    <m/>
    <m/>
    <m/>
    <m/>
    <m/>
    <m/>
    <m/>
    <m/>
    <m/>
    <n v="4"/>
    <n v="0.75"/>
    <m/>
    <n v="0.75"/>
    <n v="0"/>
    <n v="0"/>
    <n v="0.75"/>
    <n v="0"/>
    <n v="0"/>
    <n v="0.75"/>
    <n v="0"/>
    <n v="0"/>
    <n v="0.75"/>
    <n v="0"/>
    <n v="0"/>
    <n v="0"/>
    <n v="0"/>
    <n v="0"/>
    <n v="0"/>
    <n v="0"/>
    <n v="0"/>
    <m/>
    <m/>
    <n v="3"/>
    <n v="4"/>
    <s v="Correct"/>
    <x v="1"/>
    <n v="49"/>
    <x v="0"/>
    <x v="2"/>
    <x v="1"/>
    <x v="0"/>
    <s v="English"/>
    <x v="4"/>
    <x v="5"/>
    <x v="0"/>
    <x v="2"/>
    <x v="4"/>
    <s v="Yes"/>
    <s v="Race Track"/>
  </r>
  <r>
    <n v="57"/>
    <s v="Blood pressure"/>
    <m/>
    <m/>
    <s v="Cancer"/>
    <m/>
    <m/>
    <m/>
    <m/>
    <m/>
    <s v="Dental screenings"/>
    <m/>
    <m/>
    <m/>
    <m/>
    <m/>
    <m/>
    <m/>
    <m/>
    <m/>
    <n v="3"/>
    <n v="1"/>
    <m/>
    <n v="1"/>
    <n v="0"/>
    <n v="0"/>
    <n v="1"/>
    <n v="0"/>
    <n v="0"/>
    <n v="0"/>
    <n v="0"/>
    <n v="0"/>
    <n v="1"/>
    <n v="0"/>
    <n v="0"/>
    <n v="0"/>
    <n v="0"/>
    <n v="0"/>
    <n v="0"/>
    <n v="0"/>
    <n v="0"/>
    <m/>
    <m/>
    <n v="3"/>
    <n v="3"/>
    <s v="Correct"/>
    <x v="0"/>
    <n v="42"/>
    <x v="0"/>
    <x v="2"/>
    <x v="1"/>
    <x v="2"/>
    <s v="English, Spanish"/>
    <x v="4"/>
    <x v="5"/>
    <x v="0"/>
    <x v="2"/>
    <x v="4"/>
    <s v="Yes"/>
    <s v="Race Track"/>
  </r>
  <r>
    <n v="58"/>
    <m/>
    <s v="Eating disorders"/>
    <m/>
    <m/>
    <m/>
    <s v="Nutrition"/>
    <m/>
    <m/>
    <m/>
    <m/>
    <m/>
    <m/>
    <m/>
    <m/>
    <m/>
    <s v="Disease outbreak information"/>
    <m/>
    <m/>
    <m/>
    <n v="3"/>
    <n v="1"/>
    <m/>
    <n v="0"/>
    <n v="1"/>
    <n v="0"/>
    <n v="0"/>
    <n v="0"/>
    <n v="1"/>
    <n v="0"/>
    <n v="0"/>
    <n v="0"/>
    <n v="0"/>
    <n v="0"/>
    <n v="0"/>
    <n v="0"/>
    <n v="0"/>
    <n v="0"/>
    <n v="1"/>
    <n v="0"/>
    <n v="0"/>
    <m/>
    <m/>
    <n v="3"/>
    <n v="3"/>
    <s v="Correct"/>
    <x v="1"/>
    <n v="65"/>
    <x v="0"/>
    <x v="2"/>
    <x v="2"/>
    <x v="2"/>
    <s v="Spanish"/>
    <x v="1"/>
    <x v="5"/>
    <x v="0"/>
    <x v="0"/>
    <x v="1"/>
    <m/>
    <s v="Race Track"/>
  </r>
  <r>
    <n v="59"/>
    <s v="Blood pressure"/>
    <s v="Eating disorders"/>
    <m/>
    <m/>
    <m/>
    <m/>
    <m/>
    <m/>
    <m/>
    <m/>
    <m/>
    <m/>
    <s v="Diabetes"/>
    <m/>
    <m/>
    <m/>
    <m/>
    <m/>
    <m/>
    <n v="3"/>
    <n v="1"/>
    <m/>
    <n v="1"/>
    <n v="1"/>
    <n v="0"/>
    <n v="0"/>
    <n v="0"/>
    <n v="0"/>
    <n v="0"/>
    <n v="0"/>
    <n v="0"/>
    <n v="0"/>
    <n v="0"/>
    <n v="0"/>
    <n v="1"/>
    <n v="0"/>
    <n v="0"/>
    <n v="0"/>
    <n v="0"/>
    <n v="0"/>
    <m/>
    <m/>
    <n v="3"/>
    <n v="3"/>
    <s v="Correct"/>
    <x v="1"/>
    <n v="47"/>
    <x v="0"/>
    <x v="2"/>
    <x v="2"/>
    <x v="0"/>
    <s v="Spanish"/>
    <x v="4"/>
    <x v="3"/>
    <x v="3"/>
    <x v="1"/>
    <x v="1"/>
    <m/>
    <s v="Race Track"/>
  </r>
  <r>
    <n v="60"/>
    <s v="Blood pressure"/>
    <s v="Eating disorders"/>
    <m/>
    <m/>
    <m/>
    <m/>
    <m/>
    <m/>
    <m/>
    <m/>
    <m/>
    <m/>
    <s v="Diabetes"/>
    <m/>
    <m/>
    <m/>
    <m/>
    <m/>
    <m/>
    <n v="3"/>
    <n v="1"/>
    <m/>
    <n v="1"/>
    <n v="1"/>
    <n v="0"/>
    <n v="0"/>
    <n v="0"/>
    <n v="0"/>
    <n v="0"/>
    <n v="0"/>
    <n v="0"/>
    <n v="0"/>
    <n v="0"/>
    <n v="0"/>
    <n v="1"/>
    <n v="0"/>
    <n v="0"/>
    <n v="0"/>
    <n v="0"/>
    <n v="0"/>
    <m/>
    <m/>
    <n v="3"/>
    <n v="3"/>
    <s v="Correct"/>
    <x v="1"/>
    <n v="26"/>
    <x v="0"/>
    <x v="2"/>
    <x v="2"/>
    <x v="0"/>
    <s v="Spanish"/>
    <x v="4"/>
    <x v="3"/>
    <x v="0"/>
    <x v="1"/>
    <x v="1"/>
    <m/>
    <s v="Race Track"/>
  </r>
  <r>
    <n v="61"/>
    <m/>
    <m/>
    <m/>
    <m/>
    <m/>
    <m/>
    <s v="Cholesterol"/>
    <s v="Exercise/physical activity"/>
    <m/>
    <m/>
    <s v="Heart disease"/>
    <m/>
    <m/>
    <m/>
    <m/>
    <m/>
    <m/>
    <m/>
    <m/>
    <n v="3"/>
    <n v="1"/>
    <m/>
    <n v="0"/>
    <n v="0"/>
    <n v="0"/>
    <n v="0"/>
    <n v="0"/>
    <n v="0"/>
    <n v="1"/>
    <n v="1"/>
    <n v="0"/>
    <n v="0"/>
    <n v="1"/>
    <n v="0"/>
    <n v="0"/>
    <n v="0"/>
    <n v="0"/>
    <n v="0"/>
    <n v="0"/>
    <n v="0"/>
    <m/>
    <m/>
    <n v="3"/>
    <n v="3"/>
    <s v="Correct"/>
    <x v="0"/>
    <n v="31"/>
    <x v="0"/>
    <x v="2"/>
    <x v="1"/>
    <x v="2"/>
    <s v="Spanish"/>
    <x v="3"/>
    <x v="3"/>
    <x v="3"/>
    <x v="2"/>
    <x v="5"/>
    <s v="Yes"/>
    <s v="Race Track"/>
  </r>
  <r>
    <n v="62"/>
    <m/>
    <m/>
    <m/>
    <m/>
    <m/>
    <m/>
    <m/>
    <m/>
    <m/>
    <m/>
    <m/>
    <m/>
    <m/>
    <m/>
    <m/>
    <s v="Disease outbreak information"/>
    <m/>
    <m/>
    <m/>
    <n v="1"/>
    <n v="3"/>
    <m/>
    <n v="0"/>
    <n v="0"/>
    <n v="0"/>
    <n v="0"/>
    <n v="0"/>
    <n v="0"/>
    <n v="0"/>
    <n v="0"/>
    <n v="0"/>
    <n v="0"/>
    <n v="0"/>
    <n v="0"/>
    <n v="0"/>
    <n v="0"/>
    <n v="0"/>
    <n v="1"/>
    <n v="0"/>
    <n v="0"/>
    <m/>
    <m/>
    <n v="1"/>
    <n v="1"/>
    <s v="Correct"/>
    <x v="0"/>
    <n v="25"/>
    <x v="0"/>
    <x v="2"/>
    <x v="1"/>
    <x v="2"/>
    <s v="Spanish"/>
    <x v="4"/>
    <x v="7"/>
    <x v="1"/>
    <x v="1"/>
    <x v="1"/>
    <s v="Yes"/>
    <s v="Race Track"/>
  </r>
  <r>
    <n v="63"/>
    <m/>
    <m/>
    <m/>
    <m/>
    <m/>
    <s v="Nutrition"/>
    <s v="Cholesterol"/>
    <s v="Exercise/physical activity"/>
    <m/>
    <s v="Dental screenings"/>
    <m/>
    <m/>
    <m/>
    <m/>
    <s v="Vaccination/immunizations"/>
    <m/>
    <m/>
    <m/>
    <m/>
    <n v="5"/>
    <n v="0.6"/>
    <m/>
    <n v="0"/>
    <n v="0"/>
    <n v="0"/>
    <n v="0"/>
    <n v="0"/>
    <n v="0.6"/>
    <n v="0.6"/>
    <n v="0.6"/>
    <n v="0"/>
    <n v="0.6"/>
    <n v="0"/>
    <n v="0"/>
    <n v="0"/>
    <n v="0"/>
    <n v="0.6"/>
    <n v="0"/>
    <n v="0"/>
    <n v="0"/>
    <m/>
    <m/>
    <n v="3"/>
    <n v="5"/>
    <s v="Correct"/>
    <x v="0"/>
    <n v="43"/>
    <x v="0"/>
    <x v="2"/>
    <x v="3"/>
    <x v="2"/>
    <s v="English, Spanish"/>
    <x v="4"/>
    <x v="7"/>
    <x v="2"/>
    <x v="2"/>
    <x v="7"/>
    <s v="Yes"/>
    <s v="Race Track"/>
  </r>
  <r>
    <n v="64"/>
    <m/>
    <s v="Eating disorders"/>
    <m/>
    <m/>
    <m/>
    <m/>
    <m/>
    <m/>
    <m/>
    <m/>
    <m/>
    <m/>
    <m/>
    <m/>
    <m/>
    <s v="Disease outbreak information"/>
    <s v="Importance of routine well checkups"/>
    <m/>
    <m/>
    <n v="3"/>
    <n v="1"/>
    <m/>
    <n v="0"/>
    <n v="1"/>
    <n v="0"/>
    <n v="0"/>
    <n v="0"/>
    <n v="0"/>
    <n v="0"/>
    <n v="0"/>
    <n v="0"/>
    <n v="0"/>
    <n v="0"/>
    <n v="0"/>
    <n v="0"/>
    <n v="0"/>
    <n v="0"/>
    <n v="1"/>
    <n v="1"/>
    <n v="0"/>
    <m/>
    <m/>
    <n v="3"/>
    <n v="3"/>
    <s v="Correct"/>
    <x v="1"/>
    <n v="36"/>
    <x v="0"/>
    <x v="2"/>
    <x v="2"/>
    <x v="2"/>
    <s v="Spanish"/>
    <x v="3"/>
    <x v="3"/>
    <x v="6"/>
    <x v="2"/>
    <x v="5"/>
    <s v="Yes"/>
    <m/>
  </r>
  <r>
    <n v="65"/>
    <s v="Blood pressure"/>
    <m/>
    <m/>
    <m/>
    <m/>
    <m/>
    <s v="Cholesterol"/>
    <m/>
    <m/>
    <m/>
    <m/>
    <m/>
    <s v="Diabetes"/>
    <m/>
    <m/>
    <m/>
    <m/>
    <m/>
    <m/>
    <n v="3"/>
    <n v="1"/>
    <m/>
    <n v="1"/>
    <n v="0"/>
    <n v="0"/>
    <n v="0"/>
    <n v="0"/>
    <n v="0"/>
    <n v="1"/>
    <n v="0"/>
    <n v="0"/>
    <n v="0"/>
    <n v="0"/>
    <n v="0"/>
    <n v="1"/>
    <n v="0"/>
    <n v="0"/>
    <n v="0"/>
    <n v="0"/>
    <n v="0"/>
    <m/>
    <m/>
    <n v="3"/>
    <n v="3"/>
    <s v="Correct"/>
    <x v="0"/>
    <n v="40"/>
    <x v="0"/>
    <x v="2"/>
    <x v="1"/>
    <x v="2"/>
    <s v="Spanish"/>
    <x v="4"/>
    <x v="3"/>
    <x v="0"/>
    <x v="1"/>
    <x v="3"/>
    <s v="Yes"/>
    <m/>
  </r>
  <r>
    <n v="66"/>
    <m/>
    <m/>
    <m/>
    <s v="Cancer"/>
    <m/>
    <m/>
    <m/>
    <m/>
    <m/>
    <m/>
    <s v="Heart disease"/>
    <m/>
    <s v="Diabetes"/>
    <m/>
    <m/>
    <m/>
    <m/>
    <m/>
    <m/>
    <n v="3"/>
    <n v="1"/>
    <m/>
    <n v="0"/>
    <n v="0"/>
    <n v="0"/>
    <n v="1"/>
    <n v="0"/>
    <n v="0"/>
    <n v="0"/>
    <n v="0"/>
    <n v="0"/>
    <n v="0"/>
    <n v="1"/>
    <n v="0"/>
    <n v="1"/>
    <n v="0"/>
    <n v="0"/>
    <n v="0"/>
    <n v="0"/>
    <n v="0"/>
    <m/>
    <m/>
    <n v="3"/>
    <n v="3"/>
    <s v="Correct"/>
    <x v="0"/>
    <n v="18"/>
    <x v="0"/>
    <x v="2"/>
    <x v="2"/>
    <x v="2"/>
    <s v="English, Spanish"/>
    <x v="1"/>
    <x v="3"/>
    <x v="5"/>
    <x v="2"/>
    <x v="5"/>
    <s v="Yes"/>
    <s v="Race Track"/>
  </r>
  <r>
    <n v="67"/>
    <m/>
    <s v="Eating disorders"/>
    <s v="Mental health/depression"/>
    <m/>
    <m/>
    <m/>
    <m/>
    <m/>
    <m/>
    <m/>
    <m/>
    <m/>
    <s v="Diabetes"/>
    <m/>
    <m/>
    <m/>
    <m/>
    <m/>
    <m/>
    <n v="3"/>
    <n v="1"/>
    <m/>
    <n v="0"/>
    <n v="1"/>
    <n v="1"/>
    <n v="0"/>
    <n v="0"/>
    <n v="0"/>
    <n v="0"/>
    <n v="0"/>
    <n v="0"/>
    <n v="0"/>
    <n v="0"/>
    <n v="0"/>
    <n v="1"/>
    <n v="0"/>
    <n v="0"/>
    <n v="0"/>
    <n v="0"/>
    <n v="0"/>
    <m/>
    <m/>
    <n v="3"/>
    <n v="3"/>
    <s v="Correct"/>
    <x v="0"/>
    <n v="29"/>
    <x v="0"/>
    <x v="2"/>
    <x v="1"/>
    <x v="2"/>
    <s v="Spanish"/>
    <x v="1"/>
    <x v="6"/>
    <x v="1"/>
    <x v="2"/>
    <x v="3"/>
    <s v="Yes"/>
    <s v="Race Track"/>
  </r>
  <r>
    <n v="68"/>
    <m/>
    <m/>
    <s v="Mental health/depression"/>
    <m/>
    <m/>
    <m/>
    <m/>
    <m/>
    <m/>
    <m/>
    <s v="Heart disease"/>
    <m/>
    <m/>
    <s v="HIV/AIDS &amp; Sexually Transmitted Diseases (STDs)"/>
    <m/>
    <m/>
    <m/>
    <m/>
    <m/>
    <n v="3"/>
    <n v="1"/>
    <m/>
    <n v="0"/>
    <n v="0"/>
    <n v="1"/>
    <n v="0"/>
    <n v="0"/>
    <n v="0"/>
    <n v="0"/>
    <n v="0"/>
    <n v="0"/>
    <n v="0"/>
    <n v="1"/>
    <n v="0"/>
    <n v="0"/>
    <n v="1"/>
    <n v="0"/>
    <n v="0"/>
    <n v="0"/>
    <n v="0"/>
    <m/>
    <m/>
    <n v="3"/>
    <n v="3"/>
    <s v="Correct"/>
    <x v="0"/>
    <n v="52"/>
    <x v="0"/>
    <x v="13"/>
    <x v="3"/>
    <x v="2"/>
    <s v="Spanish"/>
    <x v="2"/>
    <x v="7"/>
    <x v="0"/>
    <x v="2"/>
    <x v="4"/>
    <s v="No"/>
    <s v="Race Track"/>
  </r>
  <r>
    <n v="69"/>
    <m/>
    <m/>
    <m/>
    <m/>
    <s v="Emergency preparedness"/>
    <m/>
    <s v="Cholesterol"/>
    <m/>
    <m/>
    <m/>
    <m/>
    <m/>
    <s v="Diabetes"/>
    <m/>
    <s v="Vaccination/immunizations"/>
    <m/>
    <m/>
    <m/>
    <m/>
    <n v="4"/>
    <n v="0.75"/>
    <m/>
    <n v="0"/>
    <n v="0"/>
    <n v="0"/>
    <n v="0"/>
    <n v="0.75"/>
    <n v="0"/>
    <n v="0.75"/>
    <n v="0"/>
    <n v="0"/>
    <n v="0"/>
    <n v="0"/>
    <n v="0"/>
    <n v="0.75"/>
    <n v="0"/>
    <n v="0.75"/>
    <n v="0"/>
    <n v="0"/>
    <n v="0"/>
    <m/>
    <m/>
    <n v="3"/>
    <n v="4"/>
    <s v="Correct"/>
    <x v="0"/>
    <n v="35"/>
    <x v="0"/>
    <x v="2"/>
    <x v="2"/>
    <x v="2"/>
    <s v="Spanish"/>
    <x v="3"/>
    <x v="2"/>
    <x v="3"/>
    <x v="2"/>
    <x v="5"/>
    <s v="Yes"/>
    <s v="Race Track"/>
  </r>
  <r>
    <n v="70"/>
    <m/>
    <m/>
    <m/>
    <m/>
    <m/>
    <m/>
    <m/>
    <m/>
    <m/>
    <m/>
    <m/>
    <m/>
    <m/>
    <m/>
    <m/>
    <s v="Disease outbreak information"/>
    <s v="Importance of routine well checkups"/>
    <m/>
    <m/>
    <n v="2"/>
    <n v="1.5"/>
    <m/>
    <n v="0"/>
    <n v="0"/>
    <n v="0"/>
    <n v="0"/>
    <n v="0"/>
    <n v="0"/>
    <n v="0"/>
    <n v="0"/>
    <n v="0"/>
    <n v="0"/>
    <n v="0"/>
    <n v="0"/>
    <n v="0"/>
    <n v="0"/>
    <n v="0"/>
    <n v="1"/>
    <n v="1"/>
    <n v="0"/>
    <m/>
    <m/>
    <n v="2"/>
    <n v="2"/>
    <s v="Correct"/>
    <x v="1"/>
    <n v="36"/>
    <x v="0"/>
    <x v="2"/>
    <x v="2"/>
    <x v="2"/>
    <s v="Spanish"/>
    <x v="3"/>
    <x v="3"/>
    <x v="6"/>
    <x v="0"/>
    <x v="5"/>
    <s v="Yes"/>
    <s v="Race Track"/>
  </r>
  <r>
    <n v="71"/>
    <s v="Blood pressure"/>
    <m/>
    <m/>
    <m/>
    <m/>
    <m/>
    <m/>
    <m/>
    <m/>
    <m/>
    <m/>
    <m/>
    <s v="Diabetes"/>
    <m/>
    <m/>
    <m/>
    <m/>
    <m/>
    <m/>
    <n v="2"/>
    <n v="1.5"/>
    <m/>
    <n v="1"/>
    <n v="0"/>
    <n v="0"/>
    <n v="0"/>
    <n v="0"/>
    <n v="0"/>
    <n v="0"/>
    <n v="0"/>
    <n v="0"/>
    <n v="0"/>
    <n v="0"/>
    <n v="0"/>
    <n v="1"/>
    <n v="0"/>
    <n v="0"/>
    <n v="0"/>
    <n v="0"/>
    <n v="0"/>
    <m/>
    <m/>
    <n v="2"/>
    <n v="2"/>
    <s v="Correct"/>
    <x v="0"/>
    <n v="40"/>
    <x v="0"/>
    <x v="2"/>
    <x v="1"/>
    <x v="2"/>
    <s v="Spanish"/>
    <x v="4"/>
    <x v="3"/>
    <x v="0"/>
    <x v="1"/>
    <x v="3"/>
    <s v="Yes"/>
    <s v="Race Track"/>
  </r>
  <r>
    <n v="72"/>
    <s v="Blood pressure"/>
    <s v="Eating disorders"/>
    <m/>
    <m/>
    <s v="Emergency preparedness"/>
    <s v="Nutrition"/>
    <m/>
    <s v="Exercise/physical activity"/>
    <m/>
    <s v="Dental screenings"/>
    <s v="Heart disease"/>
    <m/>
    <s v="Diabetes"/>
    <s v="HIV/AIDS &amp; Sexually Transmitted Diseases (STDs)"/>
    <m/>
    <m/>
    <s v="Importance of routine well checkups"/>
    <s v="Drug and alcohol"/>
    <m/>
    <n v="11"/>
    <n v="0.27272727272727271"/>
    <m/>
    <n v="0.27272727272727271"/>
    <n v="0.27272727272727271"/>
    <n v="0"/>
    <n v="0"/>
    <n v="0.27272727272727271"/>
    <n v="0.27272727272727271"/>
    <n v="0"/>
    <n v="0.27272727272727271"/>
    <n v="0"/>
    <n v="0.27272727272727271"/>
    <n v="0.27272727272727271"/>
    <n v="0"/>
    <n v="0.27272727272727271"/>
    <n v="0.27272727272727271"/>
    <n v="0"/>
    <n v="0"/>
    <n v="0.27272727272727271"/>
    <n v="0.27272727272727271"/>
    <m/>
    <m/>
    <n v="2.9999999999999991"/>
    <n v="11"/>
    <s v="Correct"/>
    <x v="0"/>
    <n v="30"/>
    <x v="0"/>
    <x v="5"/>
    <x v="0"/>
    <x v="1"/>
    <s v="English"/>
    <x v="4"/>
    <x v="0"/>
    <x v="5"/>
    <x v="2"/>
    <x v="4"/>
    <s v="Yes"/>
    <s v="Peace Valley"/>
  </r>
  <r>
    <n v="73"/>
    <s v="Blood pressure"/>
    <m/>
    <s v="Mental health/depression"/>
    <s v="Cancer"/>
    <m/>
    <m/>
    <m/>
    <m/>
    <m/>
    <m/>
    <m/>
    <m/>
    <s v="Diabetes"/>
    <m/>
    <m/>
    <m/>
    <m/>
    <m/>
    <m/>
    <n v="4"/>
    <n v="0.75"/>
    <m/>
    <n v="0.75"/>
    <n v="0"/>
    <n v="0.75"/>
    <n v="0.75"/>
    <n v="0"/>
    <n v="0"/>
    <n v="0"/>
    <n v="0"/>
    <n v="0"/>
    <n v="0"/>
    <n v="0"/>
    <n v="0"/>
    <n v="0.75"/>
    <n v="0"/>
    <n v="0"/>
    <n v="0"/>
    <n v="0"/>
    <n v="0"/>
    <m/>
    <m/>
    <n v="3"/>
    <n v="4"/>
    <s v="Correct"/>
    <x v="2"/>
    <n v="70"/>
    <x v="0"/>
    <x v="22"/>
    <x v="0"/>
    <x v="1"/>
    <s v="English"/>
    <x v="4"/>
    <x v="2"/>
    <x v="3"/>
    <x v="2"/>
    <x v="0"/>
    <s v="No"/>
    <s v="Peace Valley"/>
  </r>
  <r>
    <n v="74"/>
    <m/>
    <m/>
    <m/>
    <m/>
    <m/>
    <m/>
    <m/>
    <m/>
    <m/>
    <s v="Dental screenings"/>
    <m/>
    <m/>
    <m/>
    <m/>
    <m/>
    <m/>
    <m/>
    <s v="Drug and alcohol"/>
    <m/>
    <n v="2"/>
    <n v="1.5"/>
    <m/>
    <n v="0"/>
    <n v="0"/>
    <n v="0"/>
    <n v="0"/>
    <n v="0"/>
    <n v="0"/>
    <n v="0"/>
    <n v="0"/>
    <n v="0"/>
    <n v="1"/>
    <n v="0"/>
    <n v="0"/>
    <n v="0"/>
    <n v="0"/>
    <n v="0"/>
    <n v="0"/>
    <n v="0"/>
    <n v="1"/>
    <m/>
    <m/>
    <n v="2"/>
    <n v="2"/>
    <s v="Correct"/>
    <x v="0"/>
    <n v="32"/>
    <x v="0"/>
    <x v="23"/>
    <x v="2"/>
    <x v="2"/>
    <s v="Spanish"/>
    <x v="3"/>
    <x v="2"/>
    <x v="3"/>
    <x v="1"/>
    <x v="1"/>
    <s v="Yes"/>
    <s v="Peace Valley"/>
  </r>
  <r>
    <n v="75"/>
    <s v="Blood pressure"/>
    <m/>
    <m/>
    <m/>
    <m/>
    <m/>
    <s v="Cholesterol"/>
    <s v="Exercise/physical activity"/>
    <m/>
    <m/>
    <m/>
    <m/>
    <s v="Diabetes"/>
    <s v="HIV/AIDS &amp; Sexually Transmitted Diseases (STDs)"/>
    <m/>
    <m/>
    <s v="Importance of routine well checkups"/>
    <m/>
    <m/>
    <n v="6"/>
    <n v="0.5"/>
    <m/>
    <n v="0.5"/>
    <n v="0"/>
    <n v="0"/>
    <n v="0"/>
    <n v="0"/>
    <n v="0"/>
    <n v="0.5"/>
    <n v="0.5"/>
    <n v="0"/>
    <n v="0"/>
    <n v="0"/>
    <n v="0"/>
    <n v="0.5"/>
    <n v="0.5"/>
    <n v="0"/>
    <n v="0"/>
    <n v="0.5"/>
    <n v="0"/>
    <m/>
    <m/>
    <n v="3"/>
    <n v="6"/>
    <s v="Correct"/>
    <x v="0"/>
    <n v="27"/>
    <x v="0"/>
    <x v="5"/>
    <x v="0"/>
    <x v="1"/>
    <s v="English"/>
    <x v="2"/>
    <x v="6"/>
    <x v="5"/>
    <x v="2"/>
    <x v="4"/>
    <m/>
    <s v="Peace Valley"/>
  </r>
  <r>
    <n v="76"/>
    <m/>
    <m/>
    <m/>
    <m/>
    <m/>
    <m/>
    <s v="Cholesterol"/>
    <m/>
    <m/>
    <s v="Dental screenings"/>
    <m/>
    <m/>
    <m/>
    <s v="HIV/AIDS &amp; Sexually Transmitted Diseases (STDs)"/>
    <m/>
    <m/>
    <m/>
    <s v="Drug and alcohol"/>
    <m/>
    <n v="4"/>
    <n v="0.75"/>
    <m/>
    <n v="0"/>
    <n v="0"/>
    <n v="0"/>
    <n v="0"/>
    <n v="0"/>
    <n v="0"/>
    <n v="0.75"/>
    <n v="0"/>
    <n v="0"/>
    <n v="0.75"/>
    <n v="0"/>
    <n v="0"/>
    <n v="0"/>
    <n v="0.75"/>
    <n v="0"/>
    <n v="0"/>
    <n v="0"/>
    <n v="0.75"/>
    <m/>
    <m/>
    <n v="3"/>
    <n v="4"/>
    <s v="Correct"/>
    <x v="0"/>
    <n v="67"/>
    <x v="0"/>
    <x v="5"/>
    <x v="0"/>
    <x v="0"/>
    <s v="English"/>
    <x v="4"/>
    <x v="4"/>
    <x v="4"/>
    <x v="2"/>
    <x v="5"/>
    <m/>
    <s v="Peace Valley"/>
  </r>
  <r>
    <n v="77"/>
    <s v="Blood pressure"/>
    <s v="Eating disorders"/>
    <m/>
    <m/>
    <s v="Emergency preparedness"/>
    <s v="Nutrition"/>
    <s v="Cholesterol"/>
    <s v="Exercise/physical activity"/>
    <m/>
    <s v="Dental screenings"/>
    <s v="Heart disease"/>
    <s v="Suicide prevention"/>
    <s v="Diabetes"/>
    <m/>
    <s v="Vaccination/immunizations"/>
    <s v="Disease outbreak information"/>
    <s v="Importance of routine well checkups"/>
    <m/>
    <m/>
    <n v="13"/>
    <n v="0.23076923076923078"/>
    <m/>
    <n v="0.23076923076923078"/>
    <n v="0.23076923076923078"/>
    <n v="0"/>
    <n v="0"/>
    <n v="0.23076923076923078"/>
    <n v="0.23076923076923078"/>
    <n v="0.23076923076923078"/>
    <n v="0.23076923076923078"/>
    <n v="0"/>
    <n v="0.23076923076923078"/>
    <n v="0.23076923076923078"/>
    <n v="0.23076923076923078"/>
    <n v="0.23076923076923078"/>
    <n v="0"/>
    <n v="0.23076923076923078"/>
    <n v="0.23076923076923078"/>
    <n v="0.23076923076923078"/>
    <n v="0"/>
    <m/>
    <m/>
    <n v="3.0000000000000004"/>
    <n v="13"/>
    <s v="Correct"/>
    <x v="0"/>
    <n v="78"/>
    <x v="0"/>
    <x v="22"/>
    <x v="2"/>
    <x v="2"/>
    <s v="English, Spanish"/>
    <x v="1"/>
    <x v="7"/>
    <x v="2"/>
    <x v="0"/>
    <x v="3"/>
    <s v="Yes"/>
    <s v="Hispanic Brotherhood"/>
  </r>
  <r>
    <n v="78"/>
    <m/>
    <s v="Eating disorders"/>
    <m/>
    <m/>
    <m/>
    <s v="Nutrition"/>
    <m/>
    <s v="Exercise/physical activity"/>
    <m/>
    <m/>
    <m/>
    <m/>
    <m/>
    <m/>
    <m/>
    <m/>
    <m/>
    <m/>
    <m/>
    <n v="3"/>
    <n v="1"/>
    <m/>
    <n v="0"/>
    <n v="1"/>
    <n v="0"/>
    <n v="0"/>
    <n v="0"/>
    <n v="1"/>
    <n v="0"/>
    <n v="1"/>
    <n v="0"/>
    <n v="0"/>
    <n v="0"/>
    <n v="0"/>
    <n v="0"/>
    <n v="0"/>
    <n v="0"/>
    <n v="0"/>
    <n v="0"/>
    <n v="0"/>
    <m/>
    <m/>
    <n v="3"/>
    <n v="3"/>
    <s v="Correct"/>
    <x v="2"/>
    <n v="55"/>
    <x v="0"/>
    <x v="6"/>
    <x v="2"/>
    <x v="2"/>
    <s v="English, Spanish"/>
    <x v="4"/>
    <x v="7"/>
    <x v="3"/>
    <x v="1"/>
    <x v="1"/>
    <m/>
    <s v="Hispanic Brotherhood"/>
  </r>
  <r>
    <n v="79"/>
    <s v="Blood pressure"/>
    <m/>
    <m/>
    <m/>
    <m/>
    <m/>
    <m/>
    <m/>
    <m/>
    <m/>
    <s v="Heart disease"/>
    <m/>
    <s v="Diabetes"/>
    <m/>
    <m/>
    <m/>
    <m/>
    <m/>
    <m/>
    <n v="3"/>
    <n v="1"/>
    <m/>
    <n v="1"/>
    <n v="0"/>
    <n v="0"/>
    <n v="0"/>
    <n v="0"/>
    <n v="0"/>
    <n v="0"/>
    <n v="0"/>
    <n v="0"/>
    <n v="0"/>
    <n v="1"/>
    <n v="0"/>
    <n v="1"/>
    <n v="0"/>
    <n v="0"/>
    <n v="0"/>
    <n v="0"/>
    <n v="0"/>
    <m/>
    <m/>
    <n v="3"/>
    <n v="3"/>
    <s v="Correct"/>
    <x v="2"/>
    <n v="44"/>
    <x v="0"/>
    <x v="6"/>
    <x v="2"/>
    <x v="2"/>
    <s v="Spanish"/>
    <x v="1"/>
    <x v="5"/>
    <x v="2"/>
    <x v="0"/>
    <x v="2"/>
    <s v="No"/>
    <s v="Hispanic Brotherhood"/>
  </r>
  <r>
    <n v="80"/>
    <s v="Blood pressure"/>
    <s v="Eating disorders"/>
    <m/>
    <s v="Cancer"/>
    <m/>
    <s v="Nutrition"/>
    <s v="Cholesterol"/>
    <s v="Exercise/physical activity"/>
    <m/>
    <s v="Dental screenings"/>
    <s v="Heart disease"/>
    <m/>
    <s v="Diabetes"/>
    <m/>
    <s v="Vaccination/immunizations"/>
    <s v="Disease outbreak information"/>
    <s v="Importance of routine well checkups"/>
    <m/>
    <m/>
    <n v="12"/>
    <n v="0.25"/>
    <m/>
    <n v="0.25"/>
    <n v="0.25"/>
    <n v="0"/>
    <n v="0.25"/>
    <n v="0"/>
    <n v="0.25"/>
    <n v="0.25"/>
    <n v="0.25"/>
    <n v="0"/>
    <n v="0.25"/>
    <n v="0.25"/>
    <n v="0"/>
    <n v="0.25"/>
    <n v="0"/>
    <n v="0.25"/>
    <n v="0.25"/>
    <n v="0.25"/>
    <n v="0"/>
    <m/>
    <m/>
    <n v="3"/>
    <n v="12"/>
    <s v="Correct"/>
    <x v="0"/>
    <n v="76"/>
    <x v="0"/>
    <x v="24"/>
    <x v="2"/>
    <x v="2"/>
    <m/>
    <x v="1"/>
    <x v="7"/>
    <x v="2"/>
    <x v="2"/>
    <x v="6"/>
    <s v="Yes"/>
    <s v="Hispanic Brotherhood"/>
  </r>
  <r>
    <n v="81"/>
    <s v="Blood pressure"/>
    <m/>
    <m/>
    <s v="Cancer"/>
    <m/>
    <s v="Nutrition"/>
    <s v="Cholesterol"/>
    <s v="Exercise/physical activity"/>
    <m/>
    <s v="Dental screenings"/>
    <s v="Heart disease"/>
    <m/>
    <m/>
    <m/>
    <s v="Vaccination/immunizations"/>
    <s v="Disease outbreak information"/>
    <m/>
    <m/>
    <m/>
    <n v="9"/>
    <n v="0.33333333333333331"/>
    <m/>
    <n v="0.33333333333333331"/>
    <n v="0"/>
    <n v="0"/>
    <n v="0.33333333333333331"/>
    <n v="0"/>
    <n v="0.33333333333333331"/>
    <n v="0.33333333333333331"/>
    <n v="0.33333333333333331"/>
    <n v="0"/>
    <n v="0.33333333333333331"/>
    <n v="0.33333333333333331"/>
    <n v="0"/>
    <n v="0"/>
    <n v="0"/>
    <n v="0.33333333333333331"/>
    <n v="0.33333333333333331"/>
    <n v="0"/>
    <n v="0"/>
    <m/>
    <m/>
    <n v="3"/>
    <n v="9"/>
    <s v="Correct"/>
    <x v="1"/>
    <n v="83"/>
    <x v="0"/>
    <x v="6"/>
    <x v="2"/>
    <x v="0"/>
    <m/>
    <x v="4"/>
    <x v="2"/>
    <x v="3"/>
    <x v="0"/>
    <x v="5"/>
    <m/>
    <s v="Hispanic Brotherhood"/>
  </r>
  <r>
    <n v="82"/>
    <s v="Blood pressure"/>
    <m/>
    <m/>
    <m/>
    <m/>
    <m/>
    <m/>
    <m/>
    <m/>
    <m/>
    <m/>
    <m/>
    <s v="Diabetes"/>
    <m/>
    <m/>
    <m/>
    <m/>
    <m/>
    <m/>
    <n v="2"/>
    <n v="1.5"/>
    <m/>
    <n v="1"/>
    <n v="0"/>
    <n v="0"/>
    <n v="0"/>
    <n v="0"/>
    <n v="0"/>
    <n v="0"/>
    <n v="0"/>
    <n v="0"/>
    <n v="0"/>
    <n v="0"/>
    <n v="0"/>
    <n v="1"/>
    <n v="0"/>
    <n v="0"/>
    <n v="0"/>
    <n v="0"/>
    <n v="0"/>
    <m/>
    <m/>
    <n v="2"/>
    <n v="2"/>
    <s v="Correct"/>
    <x v="0"/>
    <n v="76"/>
    <x v="0"/>
    <x v="5"/>
    <x v="7"/>
    <x v="2"/>
    <s v="English, Spanish"/>
    <x v="3"/>
    <x v="4"/>
    <x v="2"/>
    <x v="2"/>
    <x v="5"/>
    <s v="No"/>
    <s v="Hispanic Brotherhood"/>
  </r>
  <r>
    <n v="83"/>
    <m/>
    <m/>
    <m/>
    <s v="Cancer"/>
    <m/>
    <m/>
    <s v="Cholesterol"/>
    <m/>
    <m/>
    <m/>
    <m/>
    <m/>
    <m/>
    <m/>
    <s v="Vaccination/immunizations"/>
    <m/>
    <m/>
    <m/>
    <m/>
    <n v="3"/>
    <n v="1"/>
    <m/>
    <n v="0"/>
    <n v="0"/>
    <n v="0"/>
    <n v="1"/>
    <n v="0"/>
    <n v="0"/>
    <n v="1"/>
    <n v="0"/>
    <n v="0"/>
    <n v="0"/>
    <n v="0"/>
    <n v="0"/>
    <n v="0"/>
    <n v="0"/>
    <n v="1"/>
    <n v="0"/>
    <n v="0"/>
    <n v="0"/>
    <m/>
    <m/>
    <n v="3"/>
    <n v="3"/>
    <s v="Correct"/>
    <x v="0"/>
    <m/>
    <x v="0"/>
    <x v="25"/>
    <x v="4"/>
    <x v="2"/>
    <s v="English, Spanish"/>
    <x v="4"/>
    <x v="4"/>
    <x v="2"/>
    <x v="2"/>
    <x v="5"/>
    <m/>
    <s v="Hispanic Brotherhood"/>
  </r>
  <r>
    <n v="84"/>
    <s v="Blood pressure"/>
    <s v="Eating disorders"/>
    <m/>
    <m/>
    <s v="Emergency preparedness"/>
    <m/>
    <s v="Cholesterol"/>
    <s v="Exercise/physical activity"/>
    <m/>
    <s v="Dental screenings"/>
    <s v="Heart disease"/>
    <s v="Suicide prevention"/>
    <s v="Diabetes"/>
    <m/>
    <s v="Vaccination/immunizations"/>
    <s v="Disease outbreak information"/>
    <s v="Importance of routine well checkups"/>
    <m/>
    <m/>
    <n v="12"/>
    <n v="0.25"/>
    <m/>
    <n v="0.25"/>
    <n v="0.25"/>
    <n v="0"/>
    <n v="0"/>
    <n v="0.25"/>
    <n v="0"/>
    <n v="0.25"/>
    <n v="0.25"/>
    <n v="0"/>
    <n v="0.25"/>
    <n v="0.25"/>
    <n v="0.25"/>
    <n v="0.25"/>
    <n v="0"/>
    <n v="0.25"/>
    <n v="0.25"/>
    <n v="0.25"/>
    <n v="0"/>
    <m/>
    <m/>
    <n v="3"/>
    <n v="12"/>
    <s v="Correct"/>
    <x v="0"/>
    <n v="73"/>
    <x v="0"/>
    <x v="6"/>
    <x v="2"/>
    <x v="0"/>
    <s v="English, Spanish"/>
    <x v="3"/>
    <x v="2"/>
    <x v="5"/>
    <x v="2"/>
    <x v="2"/>
    <m/>
    <s v="Hispanic Brotherhood"/>
  </r>
  <r>
    <n v="85"/>
    <s v="Blood pressure"/>
    <m/>
    <m/>
    <m/>
    <m/>
    <m/>
    <s v="Cholesterol"/>
    <m/>
    <m/>
    <m/>
    <m/>
    <m/>
    <s v="Diabetes"/>
    <m/>
    <m/>
    <m/>
    <m/>
    <m/>
    <m/>
    <n v="3"/>
    <n v="1"/>
    <m/>
    <n v="1"/>
    <n v="0"/>
    <n v="0"/>
    <n v="0"/>
    <n v="0"/>
    <n v="0"/>
    <n v="1"/>
    <n v="0"/>
    <n v="0"/>
    <n v="0"/>
    <n v="0"/>
    <n v="0"/>
    <n v="1"/>
    <n v="0"/>
    <n v="0"/>
    <n v="0"/>
    <n v="0"/>
    <n v="0"/>
    <m/>
    <m/>
    <n v="3"/>
    <n v="3"/>
    <s v="Correct"/>
    <x v="1"/>
    <n v="46"/>
    <x v="0"/>
    <x v="4"/>
    <x v="0"/>
    <x v="1"/>
    <s v="Hatian Creole"/>
    <x v="4"/>
    <x v="7"/>
    <x v="0"/>
    <x v="2"/>
    <x v="0"/>
    <m/>
    <s v="HAFALI 1"/>
  </r>
  <r>
    <n v="86"/>
    <m/>
    <m/>
    <m/>
    <m/>
    <m/>
    <m/>
    <m/>
    <m/>
    <m/>
    <m/>
    <m/>
    <s v="Suicide prevention"/>
    <m/>
    <m/>
    <m/>
    <s v="Disease outbreak information"/>
    <m/>
    <s v="Drug and alcohol"/>
    <m/>
    <n v="3"/>
    <n v="1"/>
    <m/>
    <n v="0"/>
    <n v="0"/>
    <n v="0"/>
    <n v="0"/>
    <n v="0"/>
    <n v="0"/>
    <n v="0"/>
    <n v="0"/>
    <n v="0"/>
    <n v="0"/>
    <n v="0"/>
    <n v="1"/>
    <n v="0"/>
    <n v="0"/>
    <n v="0"/>
    <n v="1"/>
    <n v="0"/>
    <n v="1"/>
    <m/>
    <m/>
    <n v="3"/>
    <n v="3"/>
    <s v="Correct"/>
    <x v="1"/>
    <n v="48"/>
    <x v="0"/>
    <x v="5"/>
    <x v="0"/>
    <x v="0"/>
    <s v="Hatian Creole"/>
    <x v="1"/>
    <x v="7"/>
    <x v="0"/>
    <x v="2"/>
    <x v="0"/>
    <s v="Yes"/>
    <s v="HAFALI 1"/>
  </r>
  <r>
    <n v="87"/>
    <m/>
    <s v="Eating disorders"/>
    <m/>
    <m/>
    <s v="Emergency preparedness"/>
    <s v="Nutrition"/>
    <m/>
    <m/>
    <m/>
    <m/>
    <m/>
    <m/>
    <m/>
    <m/>
    <m/>
    <m/>
    <m/>
    <s v="Drug and alcohol"/>
    <m/>
    <n v="4"/>
    <n v="0.75"/>
    <m/>
    <n v="0"/>
    <n v="0.75"/>
    <n v="0"/>
    <n v="0"/>
    <n v="0.75"/>
    <n v="0.75"/>
    <n v="0"/>
    <n v="0"/>
    <n v="0"/>
    <n v="0"/>
    <n v="0"/>
    <n v="0"/>
    <n v="0"/>
    <n v="0"/>
    <n v="0"/>
    <n v="0"/>
    <n v="0"/>
    <n v="0.75"/>
    <m/>
    <m/>
    <n v="3"/>
    <n v="4"/>
    <s v="Correct"/>
    <x v="0"/>
    <n v="52"/>
    <x v="0"/>
    <x v="5"/>
    <x v="0"/>
    <x v="1"/>
    <s v="English, Hatian Creole"/>
    <x v="1"/>
    <x v="4"/>
    <x v="3"/>
    <x v="2"/>
    <x v="4"/>
    <s v="Yes"/>
    <s v="HAFALI 1"/>
  </r>
  <r>
    <n v="88"/>
    <s v="Blood pressure"/>
    <s v="Eating disorders"/>
    <m/>
    <s v="Cancer"/>
    <m/>
    <m/>
    <m/>
    <m/>
    <m/>
    <m/>
    <m/>
    <m/>
    <m/>
    <m/>
    <m/>
    <m/>
    <m/>
    <m/>
    <m/>
    <n v="3"/>
    <n v="1"/>
    <m/>
    <n v="1"/>
    <n v="1"/>
    <n v="0"/>
    <n v="1"/>
    <n v="0"/>
    <n v="0"/>
    <n v="0"/>
    <n v="0"/>
    <n v="0"/>
    <n v="0"/>
    <n v="0"/>
    <n v="0"/>
    <n v="0"/>
    <n v="0"/>
    <n v="0"/>
    <n v="0"/>
    <n v="0"/>
    <n v="0"/>
    <m/>
    <m/>
    <n v="3"/>
    <n v="3"/>
    <s v="Correct"/>
    <x v="1"/>
    <n v="86"/>
    <x v="0"/>
    <x v="5"/>
    <x v="0"/>
    <x v="0"/>
    <m/>
    <x v="1"/>
    <x v="5"/>
    <x v="2"/>
    <x v="2"/>
    <x v="2"/>
    <s v="No"/>
    <s v="HAFALI 1"/>
  </r>
  <r>
    <n v="89"/>
    <s v="Blood pressure"/>
    <m/>
    <m/>
    <s v="Cancer"/>
    <m/>
    <m/>
    <m/>
    <m/>
    <m/>
    <m/>
    <s v="Heart disease"/>
    <m/>
    <m/>
    <m/>
    <m/>
    <m/>
    <m/>
    <m/>
    <m/>
    <n v="3"/>
    <n v="1"/>
    <m/>
    <n v="1"/>
    <n v="0"/>
    <n v="0"/>
    <n v="1"/>
    <n v="0"/>
    <n v="0"/>
    <n v="0"/>
    <n v="0"/>
    <n v="0"/>
    <n v="0"/>
    <n v="1"/>
    <n v="0"/>
    <n v="0"/>
    <n v="0"/>
    <n v="0"/>
    <n v="0"/>
    <n v="0"/>
    <n v="0"/>
    <m/>
    <m/>
    <n v="3"/>
    <n v="3"/>
    <s v="Correct"/>
    <x v="0"/>
    <n v="56"/>
    <x v="0"/>
    <x v="10"/>
    <x v="0"/>
    <x v="0"/>
    <s v="EnglishHatian Creole, French Creole"/>
    <x v="5"/>
    <x v="1"/>
    <x v="0"/>
    <x v="2"/>
    <x v="0"/>
    <s v="No"/>
    <s v="HAFALI 1"/>
  </r>
  <r>
    <n v="90"/>
    <m/>
    <m/>
    <m/>
    <s v="Cancer"/>
    <m/>
    <m/>
    <m/>
    <m/>
    <m/>
    <m/>
    <s v="Heart disease"/>
    <m/>
    <m/>
    <m/>
    <m/>
    <m/>
    <m/>
    <m/>
    <m/>
    <n v="2"/>
    <n v="1.5"/>
    <m/>
    <n v="0"/>
    <n v="0"/>
    <n v="0"/>
    <n v="1"/>
    <n v="0"/>
    <n v="0"/>
    <n v="0"/>
    <n v="0"/>
    <n v="0"/>
    <n v="0"/>
    <n v="1"/>
    <n v="0"/>
    <n v="0"/>
    <n v="0"/>
    <n v="0"/>
    <n v="0"/>
    <n v="0"/>
    <n v="0"/>
    <m/>
    <m/>
    <n v="2"/>
    <n v="2"/>
    <s v="Correct"/>
    <x v="1"/>
    <n v="58"/>
    <x v="0"/>
    <x v="10"/>
    <x v="0"/>
    <x v="0"/>
    <s v="EnglishHatian Creole, French Creole"/>
    <x v="5"/>
    <x v="1"/>
    <x v="0"/>
    <x v="2"/>
    <x v="0"/>
    <m/>
    <s v="HAFALI 1"/>
  </r>
  <r>
    <n v="91"/>
    <m/>
    <m/>
    <s v="Mental health/depression"/>
    <s v="Cancer"/>
    <m/>
    <m/>
    <m/>
    <s v="Exercise/physical activity"/>
    <m/>
    <m/>
    <m/>
    <s v="Suicide prevention"/>
    <s v="Diabetes"/>
    <m/>
    <m/>
    <m/>
    <s v="Importance of routine well checkups"/>
    <s v="Drug and alcohol"/>
    <m/>
    <n v="7"/>
    <n v="0.42857142857142855"/>
    <m/>
    <n v="0"/>
    <n v="0"/>
    <n v="0.42857142857142855"/>
    <n v="0.42857142857142855"/>
    <n v="0"/>
    <n v="0"/>
    <n v="0"/>
    <n v="0.42857142857142855"/>
    <n v="0"/>
    <n v="0"/>
    <n v="0"/>
    <n v="0.42857142857142855"/>
    <n v="0.42857142857142855"/>
    <n v="0"/>
    <n v="0"/>
    <n v="0"/>
    <n v="0.42857142857142855"/>
    <n v="0.42857142857142855"/>
    <m/>
    <m/>
    <n v="2.9999999999999996"/>
    <n v="7"/>
    <s v="Correct"/>
    <x v="0"/>
    <n v="30"/>
    <x v="0"/>
    <x v="2"/>
    <x v="0"/>
    <x v="1"/>
    <s v="English"/>
    <x v="0"/>
    <x v="8"/>
    <x v="0"/>
    <x v="2"/>
    <x v="0"/>
    <s v="Yes"/>
    <s v="HAFALI 1"/>
  </r>
  <r>
    <n v="92"/>
    <s v="Blood pressure"/>
    <m/>
    <m/>
    <m/>
    <m/>
    <s v="Nutrition"/>
    <s v="Cholesterol"/>
    <m/>
    <m/>
    <m/>
    <m/>
    <m/>
    <m/>
    <m/>
    <m/>
    <m/>
    <m/>
    <m/>
    <m/>
    <n v="3"/>
    <n v="1"/>
    <m/>
    <n v="1"/>
    <n v="0"/>
    <n v="0"/>
    <n v="0"/>
    <n v="0"/>
    <n v="1"/>
    <n v="1"/>
    <n v="0"/>
    <n v="0"/>
    <n v="0"/>
    <n v="0"/>
    <n v="0"/>
    <n v="0"/>
    <n v="0"/>
    <n v="0"/>
    <n v="0"/>
    <n v="0"/>
    <n v="0"/>
    <m/>
    <m/>
    <n v="3"/>
    <n v="3"/>
    <s v="Correct"/>
    <x v="0"/>
    <n v="20"/>
    <x v="0"/>
    <x v="2"/>
    <x v="0"/>
    <x v="0"/>
    <s v="EnglishHatian Creole, French Creole"/>
    <x v="3"/>
    <x v="7"/>
    <x v="5"/>
    <x v="2"/>
    <x v="4"/>
    <s v="Yes"/>
    <s v="HAFALI 1"/>
  </r>
  <r>
    <n v="93"/>
    <s v="Blood pressure"/>
    <m/>
    <m/>
    <s v="Cancer"/>
    <m/>
    <s v="Nutrition"/>
    <s v="Cholesterol"/>
    <m/>
    <s v="Prenatal care"/>
    <m/>
    <s v="Heart disease"/>
    <m/>
    <m/>
    <s v="HIV/AIDS &amp; Sexually Transmitted Diseases (STDs)"/>
    <s v="Vaccination/immunizations"/>
    <m/>
    <m/>
    <m/>
    <m/>
    <n v="8"/>
    <n v="0.375"/>
    <m/>
    <n v="0.375"/>
    <n v="0"/>
    <n v="0"/>
    <n v="0.375"/>
    <n v="0"/>
    <n v="0.375"/>
    <n v="0.375"/>
    <n v="0"/>
    <n v="0.375"/>
    <n v="0"/>
    <n v="0.375"/>
    <n v="0"/>
    <n v="0"/>
    <n v="0.375"/>
    <n v="0.375"/>
    <n v="0"/>
    <n v="0"/>
    <n v="0"/>
    <m/>
    <m/>
    <n v="3"/>
    <n v="8"/>
    <s v="Correct"/>
    <x v="0"/>
    <m/>
    <x v="0"/>
    <x v="5"/>
    <x v="2"/>
    <x v="0"/>
    <s v="Hatian Creole"/>
    <x v="4"/>
    <x v="7"/>
    <x v="0"/>
    <x v="2"/>
    <x v="3"/>
    <s v="Yes"/>
    <s v="HAFALI 1"/>
  </r>
  <r>
    <n v="94"/>
    <s v="Blood pressure"/>
    <m/>
    <m/>
    <m/>
    <m/>
    <m/>
    <s v="Cholesterol"/>
    <s v="Exercise/physical activity"/>
    <m/>
    <m/>
    <m/>
    <m/>
    <m/>
    <m/>
    <m/>
    <m/>
    <m/>
    <m/>
    <m/>
    <n v="3"/>
    <n v="1"/>
    <m/>
    <n v="1"/>
    <n v="0"/>
    <n v="0"/>
    <n v="0"/>
    <n v="0"/>
    <n v="0"/>
    <n v="1"/>
    <n v="1"/>
    <n v="0"/>
    <n v="0"/>
    <n v="0"/>
    <n v="0"/>
    <n v="0"/>
    <n v="0"/>
    <n v="0"/>
    <n v="0"/>
    <n v="0"/>
    <n v="0"/>
    <m/>
    <m/>
    <n v="3"/>
    <n v="3"/>
    <s v="Correct"/>
    <x v="0"/>
    <n v="50"/>
    <x v="0"/>
    <x v="10"/>
    <x v="0"/>
    <x v="0"/>
    <s v="Hatian Creole, French Creole"/>
    <x v="1"/>
    <x v="7"/>
    <x v="1"/>
    <x v="2"/>
    <x v="4"/>
    <m/>
    <s v="HAFALI 1"/>
  </r>
  <r>
    <n v="95"/>
    <s v="Blood pressure"/>
    <m/>
    <m/>
    <m/>
    <m/>
    <m/>
    <s v="Cholesterol"/>
    <s v="Exercise/physical activity"/>
    <m/>
    <m/>
    <m/>
    <m/>
    <m/>
    <m/>
    <m/>
    <m/>
    <m/>
    <m/>
    <m/>
    <n v="3"/>
    <n v="1"/>
    <m/>
    <n v="1"/>
    <n v="0"/>
    <n v="0"/>
    <n v="0"/>
    <n v="0"/>
    <n v="0"/>
    <n v="1"/>
    <n v="1"/>
    <n v="0"/>
    <n v="0"/>
    <n v="0"/>
    <n v="0"/>
    <n v="0"/>
    <n v="0"/>
    <n v="0"/>
    <n v="0"/>
    <n v="0"/>
    <n v="0"/>
    <m/>
    <m/>
    <n v="3"/>
    <n v="3"/>
    <s v="Correct"/>
    <x v="0"/>
    <n v="50"/>
    <x v="0"/>
    <x v="11"/>
    <x v="2"/>
    <x v="0"/>
    <m/>
    <x v="3"/>
    <x v="2"/>
    <x v="3"/>
    <x v="0"/>
    <x v="3"/>
    <m/>
    <s v="HAFALI 1"/>
  </r>
  <r>
    <n v="96"/>
    <s v="Blood pressure"/>
    <m/>
    <m/>
    <m/>
    <m/>
    <m/>
    <s v="Cholesterol"/>
    <m/>
    <m/>
    <m/>
    <s v="Heart disease"/>
    <m/>
    <m/>
    <m/>
    <m/>
    <m/>
    <m/>
    <m/>
    <m/>
    <n v="3"/>
    <n v="1"/>
    <m/>
    <n v="1"/>
    <n v="0"/>
    <n v="0"/>
    <n v="0"/>
    <n v="0"/>
    <n v="0"/>
    <n v="1"/>
    <n v="0"/>
    <n v="0"/>
    <n v="0"/>
    <n v="1"/>
    <n v="0"/>
    <n v="0"/>
    <n v="0"/>
    <n v="0"/>
    <n v="0"/>
    <n v="0"/>
    <n v="0"/>
    <m/>
    <m/>
    <n v="3"/>
    <n v="3"/>
    <s v="Correct"/>
    <x v="1"/>
    <n v="67"/>
    <x v="0"/>
    <x v="5"/>
    <x v="0"/>
    <x v="1"/>
    <s v="English, Spanish, Hatian Creole"/>
    <x v="2"/>
    <x v="1"/>
    <x v="2"/>
    <x v="2"/>
    <x v="5"/>
    <s v="Yes"/>
    <s v="HAFALI 1"/>
  </r>
  <r>
    <n v="97"/>
    <m/>
    <m/>
    <s v="Mental health/depression"/>
    <m/>
    <m/>
    <m/>
    <m/>
    <m/>
    <m/>
    <m/>
    <m/>
    <m/>
    <m/>
    <m/>
    <m/>
    <m/>
    <m/>
    <s v="Drug and alcohol"/>
    <m/>
    <n v="2"/>
    <n v="1.5"/>
    <m/>
    <n v="0"/>
    <n v="0"/>
    <n v="1"/>
    <n v="0"/>
    <n v="0"/>
    <n v="0"/>
    <n v="0"/>
    <n v="0"/>
    <n v="0"/>
    <n v="0"/>
    <n v="0"/>
    <n v="0"/>
    <n v="0"/>
    <n v="0"/>
    <n v="0"/>
    <n v="0"/>
    <n v="0"/>
    <n v="1"/>
    <m/>
    <m/>
    <n v="2"/>
    <n v="2"/>
    <s v="Correct"/>
    <x v="0"/>
    <n v="40"/>
    <x v="2"/>
    <x v="26"/>
    <x v="0"/>
    <x v="2"/>
    <s v="English"/>
    <x v="5"/>
    <x v="0"/>
    <x v="0"/>
    <x v="2"/>
    <x v="0"/>
    <s v="Yes"/>
    <s v="HAFALI 1"/>
  </r>
  <r>
    <n v="98"/>
    <m/>
    <m/>
    <s v="Mental health/depression"/>
    <m/>
    <m/>
    <m/>
    <s v="Cholesterol"/>
    <m/>
    <m/>
    <m/>
    <m/>
    <m/>
    <m/>
    <m/>
    <m/>
    <s v="Disease outbreak information"/>
    <m/>
    <m/>
    <m/>
    <n v="3"/>
    <n v="1"/>
    <m/>
    <n v="0"/>
    <n v="0"/>
    <n v="1"/>
    <n v="0"/>
    <n v="0"/>
    <n v="0"/>
    <n v="1"/>
    <n v="0"/>
    <n v="0"/>
    <n v="0"/>
    <n v="0"/>
    <n v="0"/>
    <n v="0"/>
    <n v="0"/>
    <n v="0"/>
    <n v="1"/>
    <n v="0"/>
    <n v="0"/>
    <m/>
    <m/>
    <n v="3"/>
    <n v="3"/>
    <s v="Correct"/>
    <x v="0"/>
    <m/>
    <x v="0"/>
    <x v="5"/>
    <x v="0"/>
    <x v="0"/>
    <s v="English, Hatian Creole"/>
    <x v="4"/>
    <x v="4"/>
    <x v="0"/>
    <x v="2"/>
    <x v="4"/>
    <m/>
    <s v="HAFALI 1"/>
  </r>
  <r>
    <n v="99"/>
    <m/>
    <m/>
    <m/>
    <m/>
    <m/>
    <m/>
    <m/>
    <m/>
    <m/>
    <m/>
    <m/>
    <m/>
    <m/>
    <m/>
    <m/>
    <m/>
    <m/>
    <m/>
    <m/>
    <n v="0"/>
    <e v="#DIV/0!"/>
    <m/>
    <n v="0"/>
    <n v="0"/>
    <n v="0"/>
    <n v="0"/>
    <n v="0"/>
    <n v="0"/>
    <n v="0"/>
    <n v="0"/>
    <n v="0"/>
    <n v="0"/>
    <n v="0"/>
    <n v="0"/>
    <n v="0"/>
    <n v="0"/>
    <n v="0"/>
    <n v="0"/>
    <n v="0"/>
    <n v="0"/>
    <m/>
    <m/>
    <n v="0"/>
    <n v="0"/>
    <s v="Correct"/>
    <x v="2"/>
    <n v="6"/>
    <x v="0"/>
    <x v="5"/>
    <x v="3"/>
    <x v="0"/>
    <s v="Hatian Creole"/>
    <x v="3"/>
    <x v="4"/>
    <x v="3"/>
    <x v="2"/>
    <x v="3"/>
    <m/>
    <s v="HAFALI 1"/>
  </r>
  <r>
    <n v="100"/>
    <s v="Blood pressure"/>
    <m/>
    <m/>
    <m/>
    <m/>
    <m/>
    <s v="Cholesterol"/>
    <m/>
    <m/>
    <m/>
    <m/>
    <m/>
    <s v="Diabetes"/>
    <m/>
    <m/>
    <m/>
    <m/>
    <m/>
    <m/>
    <n v="3"/>
    <n v="1"/>
    <m/>
    <n v="1"/>
    <n v="0"/>
    <n v="0"/>
    <n v="0"/>
    <n v="0"/>
    <n v="0"/>
    <n v="1"/>
    <n v="0"/>
    <n v="0"/>
    <n v="0"/>
    <n v="0"/>
    <n v="0"/>
    <n v="1"/>
    <n v="0"/>
    <n v="0"/>
    <n v="0"/>
    <n v="0"/>
    <n v="0"/>
    <m/>
    <m/>
    <n v="3"/>
    <n v="3"/>
    <s v="Correct"/>
    <x v="0"/>
    <m/>
    <x v="0"/>
    <x v="5"/>
    <x v="8"/>
    <x v="0"/>
    <s v="English, Hatian Creole"/>
    <x v="1"/>
    <x v="3"/>
    <x v="3"/>
    <x v="2"/>
    <x v="4"/>
    <s v="Yes"/>
    <s v="HAFALI 1"/>
  </r>
  <r>
    <n v="101"/>
    <m/>
    <m/>
    <m/>
    <m/>
    <m/>
    <m/>
    <s v="Cholesterol"/>
    <m/>
    <m/>
    <s v="Dental screenings"/>
    <m/>
    <m/>
    <m/>
    <m/>
    <m/>
    <s v="Disease outbreak information"/>
    <m/>
    <m/>
    <m/>
    <n v="3"/>
    <n v="1"/>
    <m/>
    <n v="0"/>
    <n v="0"/>
    <n v="0"/>
    <n v="0"/>
    <n v="0"/>
    <n v="0"/>
    <n v="1"/>
    <n v="0"/>
    <n v="0"/>
    <n v="1"/>
    <n v="0"/>
    <n v="0"/>
    <n v="0"/>
    <n v="0"/>
    <n v="0"/>
    <n v="1"/>
    <n v="0"/>
    <n v="0"/>
    <m/>
    <m/>
    <n v="3"/>
    <n v="3"/>
    <s v="Correct"/>
    <x v="1"/>
    <n v="61"/>
    <x v="1"/>
    <x v="27"/>
    <x v="0"/>
    <x v="1"/>
    <s v="Hatian Creole"/>
    <x v="0"/>
    <x v="1"/>
    <x v="4"/>
    <x v="1"/>
    <x v="3"/>
    <s v="Yes"/>
    <s v="HAFALI 1"/>
  </r>
  <r>
    <n v="102"/>
    <s v="Blood pressure"/>
    <m/>
    <m/>
    <s v="Cancer"/>
    <m/>
    <m/>
    <s v="Cholesterol"/>
    <m/>
    <m/>
    <m/>
    <m/>
    <m/>
    <m/>
    <m/>
    <m/>
    <m/>
    <m/>
    <m/>
    <m/>
    <n v="3"/>
    <n v="1"/>
    <m/>
    <n v="1"/>
    <n v="0"/>
    <n v="0"/>
    <n v="1"/>
    <n v="0"/>
    <n v="0"/>
    <n v="1"/>
    <n v="0"/>
    <n v="0"/>
    <n v="0"/>
    <n v="0"/>
    <n v="0"/>
    <n v="0"/>
    <n v="0"/>
    <n v="0"/>
    <n v="0"/>
    <n v="0"/>
    <n v="0"/>
    <m/>
    <m/>
    <n v="3"/>
    <n v="3"/>
    <s v="Correct"/>
    <x v="1"/>
    <n v="57"/>
    <x v="0"/>
    <x v="0"/>
    <x v="0"/>
    <x v="0"/>
    <s v="English, Hatian Creole"/>
    <x v="0"/>
    <x v="0"/>
    <x v="0"/>
    <x v="2"/>
    <x v="0"/>
    <s v="Yes"/>
    <s v="HAFALI 1"/>
  </r>
  <r>
    <n v="103"/>
    <m/>
    <m/>
    <s v="Mental health/depression"/>
    <m/>
    <m/>
    <m/>
    <m/>
    <m/>
    <m/>
    <m/>
    <m/>
    <m/>
    <m/>
    <s v="HIV/AIDS &amp; Sexually Transmitted Diseases (STDs)"/>
    <m/>
    <s v="Disease outbreak information"/>
    <m/>
    <m/>
    <m/>
    <n v="3"/>
    <n v="1"/>
    <m/>
    <n v="0"/>
    <n v="0"/>
    <n v="1"/>
    <n v="0"/>
    <n v="0"/>
    <n v="0"/>
    <n v="0"/>
    <n v="0"/>
    <n v="0"/>
    <n v="0"/>
    <n v="0"/>
    <n v="0"/>
    <n v="0"/>
    <n v="1"/>
    <n v="0"/>
    <n v="1"/>
    <n v="0"/>
    <n v="0"/>
    <m/>
    <m/>
    <n v="3"/>
    <n v="3"/>
    <s v="Correct"/>
    <x v="0"/>
    <n v="52"/>
    <x v="0"/>
    <x v="5"/>
    <x v="0"/>
    <x v="1"/>
    <s v="English, Spanish, Hatian Creole"/>
    <x v="5"/>
    <x v="1"/>
    <x v="0"/>
    <x v="2"/>
    <x v="0"/>
    <s v="Yes"/>
    <s v="HAFALI 1"/>
  </r>
  <r>
    <n v="104"/>
    <m/>
    <m/>
    <s v="Mental health/depression"/>
    <m/>
    <m/>
    <m/>
    <m/>
    <m/>
    <m/>
    <m/>
    <m/>
    <m/>
    <m/>
    <s v="HIV/AIDS &amp; Sexually Transmitted Diseases (STDs)"/>
    <m/>
    <s v="Disease outbreak information"/>
    <m/>
    <m/>
    <m/>
    <n v="3"/>
    <n v="1"/>
    <m/>
    <n v="0"/>
    <n v="0"/>
    <n v="1"/>
    <n v="0"/>
    <n v="0"/>
    <n v="0"/>
    <n v="0"/>
    <n v="0"/>
    <n v="0"/>
    <n v="0"/>
    <n v="0"/>
    <n v="0"/>
    <n v="0"/>
    <n v="1"/>
    <n v="0"/>
    <n v="1"/>
    <n v="0"/>
    <n v="0"/>
    <m/>
    <m/>
    <n v="3"/>
    <n v="3"/>
    <s v="Correct"/>
    <x v="1"/>
    <n v="28"/>
    <x v="0"/>
    <x v="5"/>
    <x v="0"/>
    <x v="1"/>
    <s v="English"/>
    <x v="1"/>
    <x v="0"/>
    <x v="4"/>
    <x v="2"/>
    <x v="3"/>
    <s v="No"/>
    <s v="HAFALI 1"/>
  </r>
  <r>
    <n v="105"/>
    <m/>
    <m/>
    <m/>
    <m/>
    <m/>
    <m/>
    <s v="Cholesterol"/>
    <m/>
    <m/>
    <s v="Dental screenings"/>
    <m/>
    <m/>
    <s v="Diabetes"/>
    <m/>
    <m/>
    <m/>
    <m/>
    <m/>
    <m/>
    <n v="3"/>
    <n v="1"/>
    <m/>
    <n v="0"/>
    <n v="0"/>
    <n v="0"/>
    <n v="0"/>
    <n v="0"/>
    <n v="0"/>
    <n v="1"/>
    <n v="0"/>
    <n v="0"/>
    <n v="1"/>
    <n v="0"/>
    <n v="0"/>
    <n v="1"/>
    <n v="0"/>
    <n v="0"/>
    <n v="0"/>
    <n v="0"/>
    <n v="0"/>
    <m/>
    <m/>
    <n v="3"/>
    <n v="3"/>
    <s v="Correct"/>
    <x v="1"/>
    <m/>
    <x v="2"/>
    <x v="28"/>
    <x v="0"/>
    <x v="1"/>
    <s v="English, Hatian Creole"/>
    <x v="1"/>
    <x v="8"/>
    <x v="6"/>
    <x v="2"/>
    <x v="0"/>
    <s v="No"/>
    <s v="HAFALI 1"/>
  </r>
  <r>
    <n v="106"/>
    <m/>
    <m/>
    <m/>
    <m/>
    <m/>
    <s v="Nutrition"/>
    <m/>
    <s v="Exercise/physical activity"/>
    <m/>
    <m/>
    <m/>
    <m/>
    <m/>
    <m/>
    <m/>
    <m/>
    <s v="Importance of routine well checkups"/>
    <m/>
    <m/>
    <n v="3"/>
    <n v="1"/>
    <m/>
    <n v="0"/>
    <n v="0"/>
    <n v="0"/>
    <n v="0"/>
    <n v="0"/>
    <n v="1"/>
    <n v="0"/>
    <n v="1"/>
    <n v="0"/>
    <n v="0"/>
    <n v="0"/>
    <n v="0"/>
    <n v="0"/>
    <n v="0"/>
    <n v="0"/>
    <n v="0"/>
    <n v="1"/>
    <n v="0"/>
    <m/>
    <m/>
    <n v="3"/>
    <n v="3"/>
    <s v="Correct"/>
    <x v="0"/>
    <n v="13"/>
    <x v="0"/>
    <x v="0"/>
    <x v="0"/>
    <x v="1"/>
    <s v="English"/>
    <x v="3"/>
    <x v="3"/>
    <x v="5"/>
    <x v="2"/>
    <x v="0"/>
    <s v="Yes"/>
    <s v="HAFALI 1"/>
  </r>
  <r>
    <n v="107"/>
    <s v="Blood pressure"/>
    <m/>
    <m/>
    <m/>
    <m/>
    <s v="Nutrition"/>
    <m/>
    <m/>
    <m/>
    <m/>
    <s v="Heart disease"/>
    <m/>
    <m/>
    <m/>
    <m/>
    <m/>
    <m/>
    <m/>
    <m/>
    <n v="3"/>
    <n v="1"/>
    <m/>
    <n v="1"/>
    <n v="0"/>
    <n v="0"/>
    <n v="0"/>
    <n v="0"/>
    <n v="1"/>
    <n v="0"/>
    <n v="0"/>
    <n v="0"/>
    <n v="0"/>
    <n v="1"/>
    <n v="0"/>
    <n v="0"/>
    <n v="0"/>
    <n v="0"/>
    <n v="0"/>
    <n v="0"/>
    <n v="0"/>
    <m/>
    <m/>
    <n v="3"/>
    <n v="3"/>
    <s v="Correct"/>
    <x v="0"/>
    <n v="63"/>
    <x v="0"/>
    <x v="2"/>
    <x v="8"/>
    <x v="1"/>
    <s v="EnglishHatian Creole, French Creole"/>
    <x v="5"/>
    <x v="7"/>
    <x v="0"/>
    <x v="2"/>
    <x v="5"/>
    <s v="Yes"/>
    <s v="HAFALI 1"/>
  </r>
  <r>
    <n v="108"/>
    <m/>
    <m/>
    <s v="Mental health/depression"/>
    <s v="Cancer"/>
    <m/>
    <m/>
    <s v="Cholesterol"/>
    <m/>
    <m/>
    <m/>
    <m/>
    <m/>
    <m/>
    <m/>
    <m/>
    <m/>
    <m/>
    <m/>
    <m/>
    <n v="3"/>
    <n v="1"/>
    <m/>
    <n v="0"/>
    <n v="0"/>
    <n v="1"/>
    <n v="1"/>
    <n v="0"/>
    <n v="0"/>
    <n v="1"/>
    <n v="0"/>
    <n v="0"/>
    <n v="0"/>
    <n v="0"/>
    <n v="0"/>
    <n v="0"/>
    <n v="0"/>
    <n v="0"/>
    <n v="0"/>
    <n v="0"/>
    <n v="0"/>
    <m/>
    <m/>
    <n v="3"/>
    <n v="3"/>
    <s v="Correct"/>
    <x v="1"/>
    <n v="16"/>
    <x v="0"/>
    <x v="0"/>
    <x v="0"/>
    <x v="1"/>
    <s v="English"/>
    <x v="3"/>
    <x v="3"/>
    <x v="5"/>
    <x v="2"/>
    <x v="3"/>
    <s v="Yes"/>
    <s v="HAFALI 1"/>
  </r>
  <r>
    <n v="109"/>
    <m/>
    <m/>
    <m/>
    <m/>
    <m/>
    <m/>
    <m/>
    <m/>
    <m/>
    <m/>
    <m/>
    <m/>
    <s v="Diabetes"/>
    <m/>
    <s v="Vaccination/immunizations"/>
    <m/>
    <s v="Importance of routine well checkups"/>
    <m/>
    <m/>
    <n v="3"/>
    <n v="1"/>
    <m/>
    <n v="0"/>
    <n v="0"/>
    <n v="0"/>
    <n v="0"/>
    <n v="0"/>
    <n v="0"/>
    <n v="0"/>
    <n v="0"/>
    <n v="0"/>
    <n v="0"/>
    <n v="0"/>
    <n v="0"/>
    <n v="1"/>
    <n v="0"/>
    <n v="1"/>
    <n v="0"/>
    <n v="1"/>
    <n v="0"/>
    <m/>
    <m/>
    <n v="3"/>
    <n v="3"/>
    <s v="Correct"/>
    <x v="0"/>
    <n v="55"/>
    <x v="0"/>
    <x v="0"/>
    <x v="0"/>
    <x v="0"/>
    <s v="French Creole"/>
    <x v="3"/>
    <x v="1"/>
    <x v="0"/>
    <x v="2"/>
    <x v="3"/>
    <s v="Yes"/>
    <s v="HAFALI 1"/>
  </r>
  <r>
    <n v="110"/>
    <s v="Blood pressure"/>
    <m/>
    <m/>
    <m/>
    <m/>
    <m/>
    <s v="Cholesterol"/>
    <m/>
    <m/>
    <m/>
    <m/>
    <m/>
    <s v="Diabetes"/>
    <m/>
    <m/>
    <m/>
    <m/>
    <m/>
    <m/>
    <n v="3"/>
    <n v="1"/>
    <m/>
    <n v="1"/>
    <n v="0"/>
    <n v="0"/>
    <n v="0"/>
    <n v="0"/>
    <n v="0"/>
    <n v="1"/>
    <n v="0"/>
    <n v="0"/>
    <n v="0"/>
    <n v="0"/>
    <n v="0"/>
    <n v="1"/>
    <n v="0"/>
    <n v="0"/>
    <n v="0"/>
    <n v="0"/>
    <n v="0"/>
    <m/>
    <m/>
    <n v="3"/>
    <n v="3"/>
    <s v="Correct"/>
    <x v="0"/>
    <n v="48"/>
    <x v="0"/>
    <x v="5"/>
    <x v="0"/>
    <x v="1"/>
    <s v="English, Hatian Creole"/>
    <x v="1"/>
    <x v="7"/>
    <x v="4"/>
    <x v="1"/>
    <x v="1"/>
    <s v="No"/>
    <s v="HAFALI 1"/>
  </r>
  <r>
    <n v="111"/>
    <s v="Blood pressure"/>
    <m/>
    <m/>
    <m/>
    <m/>
    <m/>
    <s v="Cholesterol"/>
    <m/>
    <m/>
    <m/>
    <m/>
    <m/>
    <s v="Diabetes"/>
    <m/>
    <m/>
    <m/>
    <m/>
    <m/>
    <m/>
    <n v="3"/>
    <n v="1"/>
    <m/>
    <n v="1"/>
    <n v="0"/>
    <n v="0"/>
    <n v="0"/>
    <n v="0"/>
    <n v="0"/>
    <n v="1"/>
    <n v="0"/>
    <n v="0"/>
    <n v="0"/>
    <n v="0"/>
    <n v="0"/>
    <n v="1"/>
    <n v="0"/>
    <n v="0"/>
    <n v="0"/>
    <n v="0"/>
    <n v="0"/>
    <m/>
    <m/>
    <n v="3"/>
    <n v="3"/>
    <s v="Correct"/>
    <x v="0"/>
    <n v="48"/>
    <x v="0"/>
    <x v="11"/>
    <x v="2"/>
    <x v="0"/>
    <m/>
    <x v="3"/>
    <x v="2"/>
    <x v="3"/>
    <x v="0"/>
    <x v="3"/>
    <m/>
    <s v="HAFALI 1"/>
  </r>
  <r>
    <n v="112"/>
    <s v="Blood pressure"/>
    <m/>
    <m/>
    <s v="Cancer"/>
    <m/>
    <m/>
    <s v="Cholesterol"/>
    <m/>
    <m/>
    <m/>
    <m/>
    <m/>
    <m/>
    <m/>
    <m/>
    <m/>
    <m/>
    <m/>
    <m/>
    <n v="3"/>
    <n v="1"/>
    <m/>
    <n v="1"/>
    <n v="0"/>
    <n v="0"/>
    <n v="1"/>
    <n v="0"/>
    <n v="0"/>
    <n v="1"/>
    <n v="0"/>
    <n v="0"/>
    <n v="0"/>
    <n v="0"/>
    <n v="0"/>
    <n v="0"/>
    <n v="0"/>
    <n v="0"/>
    <n v="0"/>
    <n v="0"/>
    <n v="0"/>
    <m/>
    <m/>
    <n v="3"/>
    <n v="3"/>
    <s v="Correct"/>
    <x v="0"/>
    <m/>
    <x v="0"/>
    <x v="0"/>
    <x v="0"/>
    <x v="1"/>
    <s v="English, Hatian Creole"/>
    <x v="3"/>
    <x v="7"/>
    <x v="0"/>
    <x v="2"/>
    <x v="4"/>
    <s v="No"/>
    <s v="HAFALI 1"/>
  </r>
  <r>
    <n v="113"/>
    <s v="Blood pressure"/>
    <m/>
    <m/>
    <m/>
    <m/>
    <m/>
    <s v="Cholesterol"/>
    <m/>
    <m/>
    <m/>
    <m/>
    <m/>
    <m/>
    <m/>
    <s v="Vaccination/immunizations"/>
    <m/>
    <m/>
    <m/>
    <m/>
    <n v="3"/>
    <n v="1"/>
    <m/>
    <n v="1"/>
    <n v="0"/>
    <n v="0"/>
    <n v="0"/>
    <n v="0"/>
    <n v="0"/>
    <n v="1"/>
    <n v="0"/>
    <n v="0"/>
    <n v="0"/>
    <n v="0"/>
    <n v="0"/>
    <n v="0"/>
    <n v="0"/>
    <n v="1"/>
    <n v="0"/>
    <n v="0"/>
    <n v="0"/>
    <m/>
    <m/>
    <n v="3"/>
    <n v="3"/>
    <s v="Correct"/>
    <x v="0"/>
    <n v="73"/>
    <x v="0"/>
    <x v="5"/>
    <x v="8"/>
    <x v="0"/>
    <s v="English, Hatian Creole"/>
    <x v="2"/>
    <x v="7"/>
    <x v="2"/>
    <x v="2"/>
    <x v="5"/>
    <s v="No"/>
    <s v="HAFALI 1"/>
  </r>
  <r>
    <n v="114"/>
    <m/>
    <m/>
    <m/>
    <s v="Cancer"/>
    <m/>
    <m/>
    <m/>
    <m/>
    <m/>
    <m/>
    <m/>
    <s v="Suicide prevention"/>
    <m/>
    <s v="HIV/AIDS &amp; Sexually Transmitted Diseases (STDs)"/>
    <m/>
    <m/>
    <m/>
    <m/>
    <m/>
    <n v="3"/>
    <n v="1"/>
    <m/>
    <n v="0"/>
    <n v="0"/>
    <n v="0"/>
    <n v="1"/>
    <n v="0"/>
    <n v="0"/>
    <n v="0"/>
    <n v="0"/>
    <n v="0"/>
    <n v="0"/>
    <n v="0"/>
    <n v="1"/>
    <n v="0"/>
    <n v="1"/>
    <n v="0"/>
    <n v="0"/>
    <n v="0"/>
    <n v="0"/>
    <m/>
    <m/>
    <n v="3"/>
    <n v="3"/>
    <s v="Correct"/>
    <x v="0"/>
    <n v="31"/>
    <x v="0"/>
    <x v="0"/>
    <x v="0"/>
    <x v="1"/>
    <s v="English, Hatian Creole"/>
    <x v="3"/>
    <x v="7"/>
    <x v="1"/>
    <x v="1"/>
    <x v="3"/>
    <s v="Yes"/>
    <s v="HAFALI 1"/>
  </r>
  <r>
    <n v="115"/>
    <m/>
    <m/>
    <m/>
    <m/>
    <m/>
    <m/>
    <m/>
    <s v="Exercise/physical activity"/>
    <m/>
    <m/>
    <m/>
    <s v="Suicide prevention"/>
    <m/>
    <m/>
    <m/>
    <m/>
    <s v="Importance of routine well checkups"/>
    <m/>
    <m/>
    <n v="3"/>
    <n v="1"/>
    <m/>
    <n v="0"/>
    <n v="0"/>
    <n v="0"/>
    <n v="0"/>
    <n v="0"/>
    <n v="0"/>
    <n v="0"/>
    <n v="1"/>
    <n v="0"/>
    <n v="0"/>
    <n v="0"/>
    <n v="1"/>
    <n v="0"/>
    <n v="0"/>
    <n v="0"/>
    <n v="0"/>
    <n v="1"/>
    <n v="0"/>
    <m/>
    <m/>
    <n v="3"/>
    <n v="3"/>
    <s v="Correct"/>
    <x v="0"/>
    <n v="47"/>
    <x v="0"/>
    <x v="5"/>
    <x v="0"/>
    <x v="0"/>
    <s v="English, Hatian Creole"/>
    <x v="1"/>
    <x v="4"/>
    <x v="1"/>
    <x v="1"/>
    <x v="3"/>
    <m/>
    <s v="HAFALI 1"/>
  </r>
  <r>
    <n v="116"/>
    <s v="Blood pressure"/>
    <m/>
    <m/>
    <s v="Cancer"/>
    <m/>
    <m/>
    <s v="Cholesterol"/>
    <m/>
    <m/>
    <m/>
    <m/>
    <m/>
    <m/>
    <m/>
    <m/>
    <m/>
    <m/>
    <m/>
    <m/>
    <n v="3"/>
    <n v="1"/>
    <m/>
    <n v="1"/>
    <n v="0"/>
    <n v="0"/>
    <n v="1"/>
    <n v="0"/>
    <n v="0"/>
    <n v="1"/>
    <n v="0"/>
    <n v="0"/>
    <n v="0"/>
    <n v="0"/>
    <n v="0"/>
    <n v="0"/>
    <n v="0"/>
    <n v="0"/>
    <n v="0"/>
    <n v="0"/>
    <n v="0"/>
    <m/>
    <m/>
    <n v="3"/>
    <n v="3"/>
    <s v="Correct"/>
    <x v="0"/>
    <n v="60"/>
    <x v="0"/>
    <x v="5"/>
    <x v="0"/>
    <x v="1"/>
    <s v="Hatian Creole"/>
    <x v="1"/>
    <x v="7"/>
    <x v="0"/>
    <x v="2"/>
    <x v="0"/>
    <s v="Yes"/>
    <s v="HAFALI 1"/>
  </r>
  <r>
    <n v="117"/>
    <s v="Blood pressure"/>
    <m/>
    <m/>
    <s v="Cancer"/>
    <s v="Emergency preparedness"/>
    <m/>
    <s v="Cholesterol"/>
    <s v="Exercise/physical activity"/>
    <m/>
    <m/>
    <s v="Heart disease"/>
    <m/>
    <s v="Diabetes"/>
    <m/>
    <m/>
    <m/>
    <m/>
    <s v="Drug and alcohol"/>
    <m/>
    <n v="8"/>
    <n v="0.375"/>
    <m/>
    <n v="0.375"/>
    <n v="0"/>
    <n v="0"/>
    <n v="0.375"/>
    <n v="0.375"/>
    <n v="0"/>
    <n v="0.375"/>
    <n v="0.375"/>
    <n v="0"/>
    <n v="0"/>
    <n v="0.375"/>
    <n v="0"/>
    <n v="0.375"/>
    <n v="0"/>
    <n v="0"/>
    <n v="0"/>
    <n v="0"/>
    <n v="0.375"/>
    <m/>
    <m/>
    <n v="3"/>
    <n v="8"/>
    <s v="Correct"/>
    <x v="0"/>
    <n v="55"/>
    <x v="0"/>
    <x v="2"/>
    <x v="0"/>
    <x v="1"/>
    <s v="Hatian Creole"/>
    <x v="0"/>
    <x v="7"/>
    <x v="2"/>
    <x v="2"/>
    <x v="2"/>
    <s v="No"/>
    <s v="HAFALI 1"/>
  </r>
  <r>
    <n v="118"/>
    <m/>
    <m/>
    <m/>
    <m/>
    <m/>
    <s v="Nutrition"/>
    <m/>
    <m/>
    <m/>
    <s v="Dental screenings"/>
    <m/>
    <m/>
    <m/>
    <m/>
    <m/>
    <m/>
    <s v="Importance of routine well checkups"/>
    <m/>
    <m/>
    <n v="3"/>
    <n v="1"/>
    <m/>
    <n v="0"/>
    <n v="0"/>
    <n v="0"/>
    <n v="0"/>
    <n v="0"/>
    <n v="1"/>
    <n v="0"/>
    <n v="0"/>
    <n v="0"/>
    <n v="1"/>
    <n v="0"/>
    <n v="0"/>
    <n v="0"/>
    <n v="0"/>
    <n v="0"/>
    <n v="0"/>
    <n v="1"/>
    <n v="0"/>
    <m/>
    <m/>
    <n v="3"/>
    <n v="3"/>
    <s v="Correct"/>
    <x v="1"/>
    <n v="62"/>
    <x v="0"/>
    <x v="10"/>
    <x v="0"/>
    <x v="0"/>
    <s v="Spanish, Hatian Creole"/>
    <x v="5"/>
    <x v="7"/>
    <x v="2"/>
    <x v="2"/>
    <x v="0"/>
    <s v="No"/>
    <s v="HAFALI 1"/>
  </r>
  <r>
    <n v="119"/>
    <s v="Blood pressure"/>
    <m/>
    <s v="Mental health/depression"/>
    <m/>
    <m/>
    <m/>
    <s v="Cholesterol"/>
    <m/>
    <m/>
    <m/>
    <m/>
    <m/>
    <m/>
    <m/>
    <m/>
    <m/>
    <m/>
    <m/>
    <m/>
    <n v="3"/>
    <n v="1"/>
    <m/>
    <n v="1"/>
    <n v="0"/>
    <n v="1"/>
    <n v="0"/>
    <n v="0"/>
    <n v="0"/>
    <n v="1"/>
    <n v="0"/>
    <n v="0"/>
    <n v="0"/>
    <n v="0"/>
    <n v="0"/>
    <n v="0"/>
    <n v="0"/>
    <n v="0"/>
    <n v="0"/>
    <n v="0"/>
    <n v="0"/>
    <m/>
    <m/>
    <n v="3"/>
    <n v="3"/>
    <s v="Correct"/>
    <x v="0"/>
    <n v="20"/>
    <x v="0"/>
    <x v="2"/>
    <x v="8"/>
    <x v="1"/>
    <s v="English, Hatian Creole"/>
    <x v="2"/>
    <x v="0"/>
    <x v="0"/>
    <x v="2"/>
    <x v="2"/>
    <s v="Yes"/>
    <s v="HAFALI 1"/>
  </r>
  <r>
    <n v="120"/>
    <s v="Blood pressure"/>
    <m/>
    <m/>
    <m/>
    <m/>
    <m/>
    <m/>
    <s v="Exercise/physical activity"/>
    <m/>
    <m/>
    <m/>
    <m/>
    <s v="Diabetes"/>
    <m/>
    <m/>
    <m/>
    <m/>
    <m/>
    <m/>
    <n v="3"/>
    <n v="1"/>
    <m/>
    <n v="1"/>
    <n v="0"/>
    <n v="0"/>
    <n v="0"/>
    <n v="0"/>
    <n v="0"/>
    <n v="0"/>
    <n v="1"/>
    <n v="0"/>
    <n v="0"/>
    <n v="0"/>
    <n v="0"/>
    <n v="1"/>
    <n v="0"/>
    <n v="0"/>
    <n v="0"/>
    <n v="0"/>
    <n v="0"/>
    <m/>
    <m/>
    <n v="3"/>
    <n v="3"/>
    <s v="Correct"/>
    <x v="0"/>
    <n v="15"/>
    <x v="0"/>
    <x v="2"/>
    <x v="0"/>
    <x v="1"/>
    <s v="English, Hatian Creole"/>
    <x v="2"/>
    <x v="3"/>
    <x v="5"/>
    <x v="2"/>
    <x v="4"/>
    <s v="Yes"/>
    <s v="HAFALI 1"/>
  </r>
  <r>
    <n v="121"/>
    <s v="Blood pressure"/>
    <m/>
    <m/>
    <m/>
    <m/>
    <m/>
    <s v="Cholesterol"/>
    <m/>
    <m/>
    <m/>
    <m/>
    <m/>
    <s v="Diabetes"/>
    <m/>
    <m/>
    <m/>
    <m/>
    <m/>
    <m/>
    <n v="3"/>
    <n v="1"/>
    <m/>
    <n v="1"/>
    <n v="0"/>
    <n v="0"/>
    <n v="0"/>
    <n v="0"/>
    <n v="0"/>
    <n v="1"/>
    <n v="0"/>
    <n v="0"/>
    <n v="0"/>
    <n v="0"/>
    <n v="0"/>
    <n v="1"/>
    <n v="0"/>
    <n v="0"/>
    <n v="0"/>
    <n v="0"/>
    <n v="0"/>
    <m/>
    <m/>
    <n v="3"/>
    <n v="3"/>
    <s v="Correct"/>
    <x v="0"/>
    <n v="57"/>
    <x v="0"/>
    <x v="0"/>
    <x v="0"/>
    <x v="1"/>
    <s v="EnglishHatian Creole, French Creole"/>
    <x v="2"/>
    <x v="0"/>
    <x v="0"/>
    <x v="2"/>
    <x v="5"/>
    <s v="No"/>
    <s v="HAFALI 1"/>
  </r>
  <r>
    <n v="122"/>
    <s v="Blood pressure"/>
    <m/>
    <s v="Mental health/depression"/>
    <m/>
    <m/>
    <m/>
    <m/>
    <m/>
    <m/>
    <m/>
    <m/>
    <m/>
    <s v="Diabetes"/>
    <m/>
    <m/>
    <m/>
    <m/>
    <m/>
    <m/>
    <n v="3"/>
    <n v="1"/>
    <m/>
    <n v="1"/>
    <n v="0"/>
    <n v="1"/>
    <n v="0"/>
    <n v="0"/>
    <n v="0"/>
    <n v="0"/>
    <n v="0"/>
    <n v="0"/>
    <n v="0"/>
    <n v="0"/>
    <n v="0"/>
    <n v="1"/>
    <n v="0"/>
    <n v="0"/>
    <n v="0"/>
    <n v="0"/>
    <n v="0"/>
    <m/>
    <m/>
    <n v="3"/>
    <n v="3"/>
    <s v="Correct"/>
    <x v="0"/>
    <n v="73"/>
    <x v="0"/>
    <x v="22"/>
    <x v="0"/>
    <x v="0"/>
    <s v="Hatian Creole"/>
    <x v="1"/>
    <x v="0"/>
    <x v="0"/>
    <x v="2"/>
    <x v="0"/>
    <s v="No"/>
    <s v="HAFALI 1"/>
  </r>
  <r>
    <n v="123"/>
    <s v="Blood pressure"/>
    <m/>
    <m/>
    <m/>
    <m/>
    <m/>
    <m/>
    <m/>
    <m/>
    <s v="Dental screenings"/>
    <m/>
    <m/>
    <s v="Diabetes"/>
    <m/>
    <m/>
    <m/>
    <m/>
    <m/>
    <m/>
    <n v="3"/>
    <n v="1"/>
    <m/>
    <n v="1"/>
    <n v="0"/>
    <n v="0"/>
    <n v="0"/>
    <n v="0"/>
    <n v="0"/>
    <n v="0"/>
    <n v="0"/>
    <n v="0"/>
    <n v="1"/>
    <n v="0"/>
    <n v="0"/>
    <n v="1"/>
    <n v="0"/>
    <n v="0"/>
    <n v="0"/>
    <n v="0"/>
    <n v="0"/>
    <m/>
    <m/>
    <n v="3"/>
    <n v="3"/>
    <s v="Correct"/>
    <x v="0"/>
    <n v="36"/>
    <x v="0"/>
    <x v="3"/>
    <x v="8"/>
    <x v="1"/>
    <s v="Hatian Creole, French Creole"/>
    <x v="5"/>
    <x v="1"/>
    <x v="0"/>
    <x v="2"/>
    <x v="0"/>
    <s v="Yes"/>
    <s v="HAFALI 1"/>
  </r>
  <r>
    <n v="124"/>
    <s v="Blood pressure"/>
    <m/>
    <m/>
    <m/>
    <m/>
    <m/>
    <s v="Cholesterol"/>
    <m/>
    <m/>
    <m/>
    <m/>
    <m/>
    <s v="Diabetes"/>
    <m/>
    <m/>
    <m/>
    <m/>
    <m/>
    <m/>
    <n v="3"/>
    <n v="1"/>
    <m/>
    <n v="1"/>
    <n v="0"/>
    <n v="0"/>
    <n v="0"/>
    <n v="0"/>
    <n v="0"/>
    <n v="1"/>
    <n v="0"/>
    <n v="0"/>
    <n v="0"/>
    <n v="0"/>
    <n v="0"/>
    <n v="1"/>
    <n v="0"/>
    <n v="0"/>
    <n v="0"/>
    <n v="0"/>
    <n v="0"/>
    <m/>
    <m/>
    <n v="3"/>
    <n v="3"/>
    <s v="Correct"/>
    <x v="0"/>
    <n v="50"/>
    <x v="1"/>
    <x v="29"/>
    <x v="0"/>
    <x v="1"/>
    <s v="English"/>
    <x v="6"/>
    <x v="8"/>
    <x v="0"/>
    <x v="2"/>
    <x v="0"/>
    <s v="Yes"/>
    <s v="HAFALI 1"/>
  </r>
  <r>
    <n v="125"/>
    <m/>
    <m/>
    <m/>
    <s v="Cancer"/>
    <m/>
    <m/>
    <m/>
    <m/>
    <m/>
    <m/>
    <m/>
    <s v="Suicide prevention"/>
    <m/>
    <m/>
    <m/>
    <s v="Disease outbreak information"/>
    <m/>
    <m/>
    <m/>
    <n v="3"/>
    <n v="1"/>
    <m/>
    <n v="0"/>
    <n v="0"/>
    <n v="0"/>
    <n v="1"/>
    <n v="0"/>
    <n v="0"/>
    <n v="0"/>
    <n v="0"/>
    <n v="0"/>
    <n v="0"/>
    <n v="0"/>
    <n v="1"/>
    <n v="0"/>
    <n v="0"/>
    <n v="0"/>
    <n v="1"/>
    <n v="0"/>
    <n v="0"/>
    <m/>
    <m/>
    <n v="3"/>
    <n v="3"/>
    <s v="Correct"/>
    <x v="0"/>
    <n v="65"/>
    <x v="0"/>
    <x v="10"/>
    <x v="0"/>
    <x v="0"/>
    <s v="Hatian Creole"/>
    <x v="2"/>
    <x v="1"/>
    <x v="2"/>
    <x v="2"/>
    <x v="5"/>
    <s v="No"/>
    <s v="HAFALI 1"/>
  </r>
  <r>
    <n v="126"/>
    <s v="Blood pressure"/>
    <m/>
    <m/>
    <m/>
    <m/>
    <m/>
    <m/>
    <s v="Exercise/physical activity"/>
    <m/>
    <s v="Dental screenings"/>
    <m/>
    <m/>
    <m/>
    <m/>
    <m/>
    <m/>
    <s v="Importance of routine well checkups"/>
    <m/>
    <m/>
    <n v="4"/>
    <n v="0.75"/>
    <m/>
    <n v="0.75"/>
    <n v="0"/>
    <n v="0"/>
    <n v="0"/>
    <n v="0"/>
    <n v="0"/>
    <n v="0"/>
    <n v="0.75"/>
    <n v="0"/>
    <n v="0.75"/>
    <n v="0"/>
    <n v="0"/>
    <n v="0"/>
    <n v="0"/>
    <n v="0"/>
    <n v="0"/>
    <n v="0.75"/>
    <n v="0"/>
    <m/>
    <m/>
    <n v="3"/>
    <n v="4"/>
    <s v="Correct"/>
    <x v="1"/>
    <n v="65"/>
    <x v="0"/>
    <x v="0"/>
    <x v="2"/>
    <x v="1"/>
    <s v="EnglishHatian Creole, French Creole"/>
    <x v="5"/>
    <x v="7"/>
    <x v="6"/>
    <x v="2"/>
    <x v="6"/>
    <s v="Yes"/>
    <s v="HAFALI 1"/>
  </r>
  <r>
    <n v="127"/>
    <m/>
    <m/>
    <m/>
    <m/>
    <m/>
    <s v="Nutrition"/>
    <m/>
    <s v="Exercise/physical activity"/>
    <m/>
    <m/>
    <m/>
    <m/>
    <m/>
    <m/>
    <m/>
    <m/>
    <m/>
    <m/>
    <m/>
    <n v="2"/>
    <n v="1.5"/>
    <m/>
    <n v="0"/>
    <n v="0"/>
    <n v="0"/>
    <n v="0"/>
    <n v="0"/>
    <n v="1"/>
    <n v="0"/>
    <n v="1"/>
    <n v="0"/>
    <n v="0"/>
    <n v="0"/>
    <n v="0"/>
    <n v="0"/>
    <n v="0"/>
    <n v="0"/>
    <n v="0"/>
    <n v="0"/>
    <n v="0"/>
    <m/>
    <m/>
    <n v="2"/>
    <n v="2"/>
    <s v="Correct"/>
    <x v="0"/>
    <n v="38"/>
    <x v="0"/>
    <x v="2"/>
    <x v="0"/>
    <x v="1"/>
    <s v="English"/>
    <x v="5"/>
    <x v="1"/>
    <x v="0"/>
    <x v="2"/>
    <x v="0"/>
    <s v="Yes"/>
    <s v="Gateway Youth Outreach"/>
  </r>
  <r>
    <n v="128"/>
    <m/>
    <m/>
    <s v="Mental health/depression"/>
    <s v="Cancer"/>
    <s v="Emergency preparedness"/>
    <s v="Nutrition"/>
    <s v="Cholesterol"/>
    <s v="Exercise/physical activity"/>
    <s v="Prenatal care"/>
    <m/>
    <m/>
    <s v="Suicide prevention"/>
    <s v="Diabetes"/>
    <s v="HIV/AIDS &amp; Sexually Transmitted Diseases (STDs)"/>
    <s v="Vaccination/immunizations"/>
    <m/>
    <s v="Importance of routine well checkups"/>
    <s v="Drug and alcohol"/>
    <m/>
    <n v="13"/>
    <n v="0.23076923076923078"/>
    <m/>
    <n v="0"/>
    <n v="0"/>
    <n v="0.23076923076923078"/>
    <n v="0.23076923076923078"/>
    <n v="0.23076923076923078"/>
    <n v="0.23076923076923078"/>
    <n v="0.23076923076923078"/>
    <n v="0.23076923076923078"/>
    <n v="0.23076923076923078"/>
    <n v="0"/>
    <n v="0"/>
    <n v="0.23076923076923078"/>
    <n v="0.23076923076923078"/>
    <n v="0.23076923076923078"/>
    <n v="0.23076923076923078"/>
    <n v="0"/>
    <n v="0.23076923076923078"/>
    <n v="0.23076923076923078"/>
    <m/>
    <m/>
    <n v="3.0000000000000004"/>
    <n v="13"/>
    <s v="Correct"/>
    <x v="0"/>
    <n v="35"/>
    <x v="0"/>
    <x v="2"/>
    <x v="3"/>
    <x v="1"/>
    <s v="English"/>
    <x v="5"/>
    <x v="1"/>
    <x v="0"/>
    <x v="2"/>
    <x v="0"/>
    <s v="Yes"/>
    <s v="Gateway Youth Outreach"/>
  </r>
  <r>
    <n v="129"/>
    <m/>
    <m/>
    <m/>
    <m/>
    <s v="Emergency preparedness"/>
    <m/>
    <m/>
    <m/>
    <m/>
    <m/>
    <s v="Heart disease"/>
    <m/>
    <m/>
    <m/>
    <m/>
    <m/>
    <s v="Importance of routine well checkups"/>
    <m/>
    <m/>
    <n v="3"/>
    <n v="1"/>
    <m/>
    <n v="0"/>
    <n v="0"/>
    <n v="0"/>
    <n v="0"/>
    <n v="1"/>
    <n v="0"/>
    <n v="0"/>
    <n v="0"/>
    <n v="0"/>
    <n v="0"/>
    <n v="1"/>
    <n v="0"/>
    <n v="0"/>
    <n v="0"/>
    <n v="0"/>
    <n v="0"/>
    <n v="1"/>
    <n v="0"/>
    <m/>
    <m/>
    <n v="3"/>
    <n v="3"/>
    <s v="Correct"/>
    <x v="0"/>
    <n v="36"/>
    <x v="0"/>
    <x v="2"/>
    <x v="2"/>
    <x v="2"/>
    <s v="English, Spanish"/>
    <x v="0"/>
    <x v="7"/>
    <x v="0"/>
    <x v="2"/>
    <x v="0"/>
    <s v="Yes"/>
    <s v="Gateway Youth Outreach"/>
  </r>
  <r>
    <n v="130"/>
    <s v="Blood pressure"/>
    <m/>
    <m/>
    <m/>
    <m/>
    <m/>
    <m/>
    <s v="Exercise/physical activity"/>
    <m/>
    <m/>
    <m/>
    <m/>
    <m/>
    <m/>
    <m/>
    <m/>
    <s v="Importance of routine well checkups"/>
    <m/>
    <m/>
    <n v="3"/>
    <n v="1"/>
    <m/>
    <n v="1"/>
    <n v="0"/>
    <n v="0"/>
    <n v="0"/>
    <n v="0"/>
    <n v="0"/>
    <n v="0"/>
    <n v="1"/>
    <n v="0"/>
    <n v="0"/>
    <n v="0"/>
    <n v="0"/>
    <n v="0"/>
    <n v="0"/>
    <n v="0"/>
    <n v="0"/>
    <n v="1"/>
    <n v="0"/>
    <m/>
    <m/>
    <n v="3"/>
    <n v="3"/>
    <s v="Correct"/>
    <x v="0"/>
    <n v="43"/>
    <x v="0"/>
    <x v="2"/>
    <x v="0"/>
    <x v="1"/>
    <s v="French Creole"/>
    <x v="4"/>
    <x v="7"/>
    <x v="1"/>
    <x v="2"/>
    <x v="3"/>
    <s v="Yes"/>
    <s v="Gateway Youth Outreach"/>
  </r>
  <r>
    <n v="131"/>
    <s v="Blood pressure"/>
    <m/>
    <s v="Mental health/depression"/>
    <m/>
    <m/>
    <m/>
    <m/>
    <m/>
    <m/>
    <m/>
    <m/>
    <m/>
    <s v="Diabetes"/>
    <m/>
    <m/>
    <m/>
    <m/>
    <m/>
    <m/>
    <n v="3"/>
    <n v="1"/>
    <m/>
    <n v="1"/>
    <n v="0"/>
    <n v="1"/>
    <n v="0"/>
    <n v="0"/>
    <n v="0"/>
    <n v="0"/>
    <n v="0"/>
    <n v="0"/>
    <n v="0"/>
    <n v="0"/>
    <n v="0"/>
    <n v="1"/>
    <n v="0"/>
    <n v="0"/>
    <n v="0"/>
    <n v="0"/>
    <n v="0"/>
    <m/>
    <m/>
    <n v="3"/>
    <n v="3"/>
    <s v="Correct"/>
    <x v="0"/>
    <n v="32"/>
    <x v="0"/>
    <x v="2"/>
    <x v="0"/>
    <x v="1"/>
    <s v="English"/>
    <x v="5"/>
    <x v="7"/>
    <x v="0"/>
    <x v="2"/>
    <x v="0"/>
    <s v="Yes"/>
    <s v="Gateway Youth Outreach"/>
  </r>
  <r>
    <n v="132"/>
    <m/>
    <m/>
    <m/>
    <s v="Cancer"/>
    <m/>
    <m/>
    <m/>
    <m/>
    <m/>
    <m/>
    <m/>
    <m/>
    <s v="Diabetes"/>
    <m/>
    <s v="Vaccination/immunizations"/>
    <m/>
    <m/>
    <s v="Drug and alcohol"/>
    <m/>
    <n v="4"/>
    <n v="0.75"/>
    <m/>
    <n v="0"/>
    <n v="0"/>
    <n v="0"/>
    <n v="0.75"/>
    <n v="0"/>
    <n v="0"/>
    <n v="0"/>
    <n v="0"/>
    <n v="0"/>
    <n v="0"/>
    <n v="0"/>
    <n v="0"/>
    <n v="0.75"/>
    <n v="0"/>
    <n v="0.75"/>
    <n v="0"/>
    <n v="0"/>
    <n v="0.75"/>
    <m/>
    <m/>
    <n v="3"/>
    <n v="4"/>
    <s v="Correct"/>
    <x v="0"/>
    <n v="30"/>
    <x v="0"/>
    <x v="2"/>
    <x v="0"/>
    <x v="1"/>
    <s v="English"/>
    <x v="4"/>
    <x v="4"/>
    <x v="0"/>
    <x v="2"/>
    <x v="0"/>
    <s v="Yes"/>
    <s v="Gateway Youth Outreach"/>
  </r>
  <r>
    <n v="133"/>
    <s v="Blood pressure"/>
    <m/>
    <m/>
    <m/>
    <m/>
    <m/>
    <m/>
    <m/>
    <m/>
    <m/>
    <m/>
    <m/>
    <s v="Diabetes"/>
    <m/>
    <m/>
    <m/>
    <m/>
    <m/>
    <m/>
    <n v="2"/>
    <n v="1.5"/>
    <m/>
    <n v="1"/>
    <n v="0"/>
    <n v="0"/>
    <n v="0"/>
    <n v="0"/>
    <n v="0"/>
    <n v="0"/>
    <n v="0"/>
    <n v="0"/>
    <n v="0"/>
    <n v="0"/>
    <n v="0"/>
    <n v="1"/>
    <n v="0"/>
    <n v="0"/>
    <n v="0"/>
    <n v="0"/>
    <n v="0"/>
    <m/>
    <m/>
    <n v="2"/>
    <n v="2"/>
    <s v="Correct"/>
    <x v="1"/>
    <n v="40"/>
    <x v="0"/>
    <x v="2"/>
    <x v="0"/>
    <x v="1"/>
    <s v="English"/>
    <x v="5"/>
    <x v="0"/>
    <x v="0"/>
    <x v="2"/>
    <x v="0"/>
    <m/>
    <s v="Gateway Youth Outreach"/>
  </r>
  <r>
    <n v="134"/>
    <m/>
    <s v="Eating disorders"/>
    <s v="Mental health/depression"/>
    <m/>
    <m/>
    <s v="Nutrition"/>
    <m/>
    <m/>
    <m/>
    <s v="Dental screenings"/>
    <s v="Heart disease"/>
    <m/>
    <s v="Diabetes"/>
    <m/>
    <m/>
    <m/>
    <m/>
    <m/>
    <m/>
    <n v="6"/>
    <n v="0.5"/>
    <m/>
    <n v="0"/>
    <n v="0.5"/>
    <n v="0.5"/>
    <n v="0"/>
    <n v="0"/>
    <n v="0.5"/>
    <n v="0"/>
    <n v="0"/>
    <n v="0"/>
    <n v="0.5"/>
    <n v="0.5"/>
    <n v="0"/>
    <n v="0.5"/>
    <n v="0"/>
    <n v="0"/>
    <n v="0"/>
    <n v="0"/>
    <n v="0"/>
    <m/>
    <m/>
    <n v="3"/>
    <n v="6"/>
    <s v="Correct"/>
    <x v="1"/>
    <n v="50"/>
    <x v="0"/>
    <x v="2"/>
    <x v="0"/>
    <x v="1"/>
    <s v="English"/>
    <x v="2"/>
    <x v="0"/>
    <x v="6"/>
    <x v="2"/>
    <x v="0"/>
    <s v="Yes"/>
    <s v="Gateway Youth Outreach"/>
  </r>
  <r>
    <n v="135"/>
    <s v="Blood pressure"/>
    <m/>
    <m/>
    <m/>
    <s v="Emergency preparedness"/>
    <m/>
    <s v="Cholesterol"/>
    <s v="Exercise/physical activity"/>
    <s v="Prenatal care"/>
    <s v="Dental screenings"/>
    <s v="Heart disease"/>
    <s v="Suicide prevention"/>
    <s v="Diabetes"/>
    <m/>
    <m/>
    <m/>
    <s v="Importance of routine well checkups"/>
    <s v="Drug and alcohol"/>
    <m/>
    <n v="11"/>
    <n v="0.27272727272727271"/>
    <m/>
    <n v="0.27272727272727271"/>
    <n v="0"/>
    <n v="0"/>
    <n v="0"/>
    <n v="0.27272727272727271"/>
    <n v="0"/>
    <n v="0.27272727272727271"/>
    <n v="0.27272727272727271"/>
    <n v="0.27272727272727271"/>
    <n v="0.27272727272727271"/>
    <n v="0.27272727272727271"/>
    <n v="0.27272727272727271"/>
    <n v="0.27272727272727271"/>
    <n v="0"/>
    <n v="0"/>
    <n v="0"/>
    <n v="0.27272727272727271"/>
    <n v="0.27272727272727271"/>
    <m/>
    <m/>
    <n v="2.9999999999999991"/>
    <n v="11"/>
    <s v="Correct"/>
    <x v="0"/>
    <n v="62"/>
    <x v="0"/>
    <x v="2"/>
    <x v="0"/>
    <x v="1"/>
    <s v="EnglishHatian Creole, French Creole"/>
    <x v="0"/>
    <x v="7"/>
    <x v="6"/>
    <x v="2"/>
    <x v="0"/>
    <s v="Yes"/>
    <s v="Gateway Youth Outreach"/>
  </r>
  <r>
    <n v="136"/>
    <m/>
    <m/>
    <m/>
    <m/>
    <m/>
    <s v="Nutrition"/>
    <m/>
    <m/>
    <m/>
    <m/>
    <m/>
    <m/>
    <m/>
    <m/>
    <m/>
    <s v="Disease outbreak information"/>
    <s v="Importance of routine well checkups"/>
    <m/>
    <m/>
    <n v="3"/>
    <n v="1"/>
    <m/>
    <n v="0"/>
    <n v="0"/>
    <n v="0"/>
    <n v="0"/>
    <n v="0"/>
    <n v="1"/>
    <n v="0"/>
    <n v="0"/>
    <n v="0"/>
    <n v="0"/>
    <n v="0"/>
    <n v="0"/>
    <n v="0"/>
    <n v="0"/>
    <n v="0"/>
    <n v="1"/>
    <n v="1"/>
    <n v="0"/>
    <m/>
    <m/>
    <n v="3"/>
    <n v="3"/>
    <s v="Correct"/>
    <x v="1"/>
    <n v="37"/>
    <x v="1"/>
    <x v="30"/>
    <x v="0"/>
    <x v="1"/>
    <s v="English, French Creole"/>
    <x v="0"/>
    <x v="0"/>
    <x v="0"/>
    <x v="2"/>
    <x v="0"/>
    <s v="Yes"/>
    <s v="Gateway Youth Outreach"/>
  </r>
  <r>
    <n v="137"/>
    <s v="Blood pressure"/>
    <m/>
    <m/>
    <m/>
    <m/>
    <m/>
    <s v="Cholesterol"/>
    <m/>
    <m/>
    <m/>
    <m/>
    <m/>
    <s v="Diabetes"/>
    <m/>
    <m/>
    <m/>
    <m/>
    <m/>
    <m/>
    <n v="3"/>
    <n v="1"/>
    <m/>
    <n v="1"/>
    <n v="0"/>
    <n v="0"/>
    <n v="0"/>
    <n v="0"/>
    <n v="0"/>
    <n v="1"/>
    <n v="0"/>
    <n v="0"/>
    <n v="0"/>
    <n v="0"/>
    <n v="0"/>
    <n v="1"/>
    <n v="0"/>
    <n v="0"/>
    <n v="0"/>
    <n v="0"/>
    <n v="0"/>
    <m/>
    <m/>
    <n v="3"/>
    <n v="3"/>
    <s v="Correct"/>
    <x v="0"/>
    <n v="38"/>
    <x v="1"/>
    <x v="27"/>
    <x v="0"/>
    <x v="1"/>
    <s v="English"/>
    <x v="2"/>
    <x v="7"/>
    <x v="0"/>
    <x v="2"/>
    <x v="0"/>
    <s v="Yes"/>
    <s v="First Jamaica Evaluations"/>
  </r>
  <r>
    <n v="138"/>
    <s v="Blood pressure"/>
    <s v="Eating disorders"/>
    <m/>
    <s v="Cancer"/>
    <m/>
    <m/>
    <m/>
    <m/>
    <m/>
    <m/>
    <s v="Heart disease"/>
    <m/>
    <m/>
    <m/>
    <m/>
    <m/>
    <m/>
    <m/>
    <m/>
    <n v="4"/>
    <n v="0.75"/>
    <m/>
    <n v="0.75"/>
    <n v="0.75"/>
    <n v="0"/>
    <n v="0.75"/>
    <n v="0"/>
    <n v="0"/>
    <n v="0"/>
    <n v="0"/>
    <n v="0"/>
    <n v="0"/>
    <n v="0.75"/>
    <n v="0"/>
    <n v="0"/>
    <n v="0"/>
    <n v="0"/>
    <n v="0"/>
    <n v="0"/>
    <n v="0"/>
    <m/>
    <m/>
    <n v="3"/>
    <n v="4"/>
    <s v="Correct"/>
    <x v="1"/>
    <n v="68"/>
    <x v="1"/>
    <x v="11"/>
    <x v="2"/>
    <x v="0"/>
    <m/>
    <x v="3"/>
    <x v="2"/>
    <x v="3"/>
    <x v="0"/>
    <x v="3"/>
    <m/>
    <s v="First Jamaica Evaluations"/>
  </r>
  <r>
    <n v="139"/>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m/>
    <s v="Disease outbreak information"/>
    <s v="Importance of routine well checkups"/>
    <s v="Drug and alcohol"/>
    <m/>
    <n v="17"/>
    <n v="0.17647058823529413"/>
    <m/>
    <n v="0.17647058823529413"/>
    <n v="0.17647058823529413"/>
    <n v="0.17647058823529413"/>
    <n v="0.17647058823529413"/>
    <n v="0.17647058823529413"/>
    <n v="0.17647058823529413"/>
    <n v="0.17647058823529413"/>
    <n v="0.17647058823529413"/>
    <n v="0.17647058823529413"/>
    <n v="0.17647058823529413"/>
    <n v="0.17647058823529413"/>
    <n v="0.17647058823529413"/>
    <n v="0.17647058823529413"/>
    <n v="0.17647058823529413"/>
    <n v="0"/>
    <n v="0.17647058823529413"/>
    <n v="0.17647058823529413"/>
    <n v="0.17647058823529413"/>
    <m/>
    <m/>
    <n v="2.9999999999999991"/>
    <n v="17"/>
    <s v="Correct"/>
    <x v="0"/>
    <n v="24"/>
    <x v="1"/>
    <x v="31"/>
    <x v="0"/>
    <x v="1"/>
    <s v="English"/>
    <x v="0"/>
    <x v="7"/>
    <x v="0"/>
    <x v="2"/>
    <x v="4"/>
    <s v="Yes"/>
    <s v="First Jamaica Evaluations"/>
  </r>
  <r>
    <n v="140"/>
    <s v="Blood pressure"/>
    <m/>
    <m/>
    <s v="Cancer"/>
    <m/>
    <m/>
    <s v="Cholesterol"/>
    <m/>
    <m/>
    <m/>
    <m/>
    <m/>
    <m/>
    <m/>
    <m/>
    <m/>
    <m/>
    <m/>
    <m/>
    <n v="3"/>
    <n v="1"/>
    <m/>
    <n v="1"/>
    <n v="0"/>
    <n v="0"/>
    <n v="1"/>
    <n v="0"/>
    <n v="0"/>
    <n v="1"/>
    <n v="0"/>
    <n v="0"/>
    <n v="0"/>
    <n v="0"/>
    <n v="0"/>
    <n v="0"/>
    <n v="0"/>
    <n v="0"/>
    <n v="0"/>
    <n v="0"/>
    <n v="0"/>
    <m/>
    <m/>
    <n v="3"/>
    <n v="3"/>
    <s v="Correct"/>
    <x v="0"/>
    <n v="50"/>
    <x v="1"/>
    <x v="32"/>
    <x v="0"/>
    <x v="1"/>
    <s v="English"/>
    <x v="2"/>
    <x v="4"/>
    <x v="6"/>
    <x v="2"/>
    <x v="5"/>
    <s v="Yes"/>
    <s v="First Jamaica Evaluations"/>
  </r>
  <r>
    <n v="141"/>
    <m/>
    <m/>
    <m/>
    <m/>
    <m/>
    <s v="Nutrition"/>
    <s v="Cholesterol"/>
    <m/>
    <m/>
    <m/>
    <m/>
    <m/>
    <s v="Diabetes"/>
    <m/>
    <m/>
    <m/>
    <m/>
    <m/>
    <m/>
    <n v="3"/>
    <n v="1"/>
    <m/>
    <n v="0"/>
    <n v="0"/>
    <n v="0"/>
    <n v="0"/>
    <n v="0"/>
    <n v="1"/>
    <n v="1"/>
    <n v="0"/>
    <n v="0"/>
    <n v="0"/>
    <n v="0"/>
    <n v="0"/>
    <n v="1"/>
    <n v="0"/>
    <n v="0"/>
    <n v="0"/>
    <n v="0"/>
    <n v="0"/>
    <m/>
    <m/>
    <n v="3"/>
    <n v="3"/>
    <s v="Correct"/>
    <x v="1"/>
    <n v="36"/>
    <x v="1"/>
    <x v="27"/>
    <x v="0"/>
    <x v="1"/>
    <s v="English"/>
    <x v="1"/>
    <x v="3"/>
    <x v="4"/>
    <x v="0"/>
    <x v="2"/>
    <s v="Yes"/>
    <s v="First Jamaica Evaluations"/>
  </r>
  <r>
    <n v="142"/>
    <m/>
    <s v="Eating disorders"/>
    <m/>
    <m/>
    <m/>
    <s v="Nutrition"/>
    <m/>
    <m/>
    <m/>
    <s v="Dental screenings"/>
    <s v="Heart disease"/>
    <m/>
    <m/>
    <s v="HIV/AIDS &amp; Sexually Transmitted Diseases (STDs)"/>
    <m/>
    <m/>
    <m/>
    <m/>
    <m/>
    <n v="5"/>
    <n v="0.6"/>
    <m/>
    <n v="0"/>
    <n v="0.6"/>
    <n v="0"/>
    <n v="0"/>
    <n v="0"/>
    <n v="0.6"/>
    <n v="0"/>
    <n v="0"/>
    <n v="0"/>
    <n v="0.6"/>
    <n v="0.6"/>
    <n v="0"/>
    <n v="0"/>
    <n v="0.6"/>
    <n v="0"/>
    <n v="0"/>
    <n v="0"/>
    <n v="0"/>
    <m/>
    <m/>
    <n v="3"/>
    <n v="5"/>
    <s v="Correct"/>
    <x v="1"/>
    <n v="56"/>
    <x v="1"/>
    <x v="33"/>
    <x v="0"/>
    <x v="0"/>
    <s v="English, Spanish"/>
    <x v="4"/>
    <x v="4"/>
    <x v="6"/>
    <x v="1"/>
    <x v="3"/>
    <s v="Yes"/>
    <s v="First Jamaica Evaluations"/>
  </r>
  <r>
    <n v="143"/>
    <s v="Blood pressure"/>
    <m/>
    <m/>
    <m/>
    <m/>
    <m/>
    <s v="Cholesterol"/>
    <m/>
    <m/>
    <s v="Dental screenings"/>
    <s v="Heart disease"/>
    <m/>
    <s v="Diabetes"/>
    <s v="HIV/AIDS &amp; Sexually Transmitted Diseases (STDs)"/>
    <m/>
    <m/>
    <m/>
    <m/>
    <m/>
    <n v="6"/>
    <n v="0.5"/>
    <m/>
    <n v="0.5"/>
    <n v="0"/>
    <n v="0"/>
    <n v="0"/>
    <n v="0"/>
    <n v="0"/>
    <n v="0.5"/>
    <n v="0"/>
    <n v="0"/>
    <n v="0.5"/>
    <n v="0.5"/>
    <n v="0"/>
    <n v="0.5"/>
    <n v="0.5"/>
    <n v="0"/>
    <n v="0"/>
    <n v="0"/>
    <n v="0"/>
    <m/>
    <m/>
    <n v="3"/>
    <n v="6"/>
    <s v="Correct"/>
    <x v="1"/>
    <n v="73"/>
    <x v="1"/>
    <x v="21"/>
    <x v="5"/>
    <x v="0"/>
    <s v="English"/>
    <x v="3"/>
    <x v="7"/>
    <x v="2"/>
    <x v="2"/>
    <x v="3"/>
    <s v="Yes"/>
    <s v="First Jamaica Evaluations"/>
  </r>
  <r>
    <n v="144"/>
    <s v="Blood pressure"/>
    <m/>
    <m/>
    <m/>
    <m/>
    <m/>
    <s v="Cholesterol"/>
    <m/>
    <m/>
    <m/>
    <m/>
    <m/>
    <s v="Diabetes"/>
    <m/>
    <m/>
    <m/>
    <m/>
    <m/>
    <m/>
    <n v="3"/>
    <n v="1"/>
    <m/>
    <n v="1"/>
    <n v="0"/>
    <n v="0"/>
    <n v="0"/>
    <n v="0"/>
    <n v="0"/>
    <n v="1"/>
    <n v="0"/>
    <n v="0"/>
    <n v="0"/>
    <n v="0"/>
    <n v="0"/>
    <n v="1"/>
    <n v="0"/>
    <n v="0"/>
    <n v="0"/>
    <n v="0"/>
    <n v="0"/>
    <m/>
    <m/>
    <n v="3"/>
    <n v="3"/>
    <s v="Correct"/>
    <x v="1"/>
    <n v="57"/>
    <x v="1"/>
    <x v="34"/>
    <x v="5"/>
    <x v="1"/>
    <s v="Other"/>
    <x v="1"/>
    <x v="1"/>
    <x v="1"/>
    <x v="2"/>
    <x v="4"/>
    <s v="No"/>
    <s v="First Jamaica Evaluations"/>
  </r>
  <r>
    <n v="145"/>
    <m/>
    <m/>
    <m/>
    <s v="Cancer"/>
    <m/>
    <m/>
    <s v="Cholesterol"/>
    <m/>
    <m/>
    <m/>
    <m/>
    <m/>
    <s v="Diabetes"/>
    <m/>
    <m/>
    <m/>
    <m/>
    <m/>
    <m/>
    <n v="3"/>
    <n v="1"/>
    <m/>
    <n v="0"/>
    <n v="0"/>
    <n v="0"/>
    <n v="1"/>
    <n v="0"/>
    <n v="0"/>
    <n v="1"/>
    <n v="0"/>
    <n v="0"/>
    <n v="0"/>
    <n v="0"/>
    <n v="0"/>
    <n v="1"/>
    <n v="0"/>
    <n v="0"/>
    <n v="0"/>
    <n v="0"/>
    <n v="0"/>
    <m/>
    <m/>
    <n v="3"/>
    <n v="3"/>
    <s v="Correct"/>
    <x v="1"/>
    <n v="74"/>
    <x v="1"/>
    <x v="35"/>
    <x v="1"/>
    <x v="0"/>
    <s v="English"/>
    <x v="3"/>
    <x v="7"/>
    <x v="2"/>
    <x v="0"/>
    <x v="3"/>
    <m/>
    <s v="First Jamaica Evaluations"/>
  </r>
  <r>
    <n v="146"/>
    <s v="Blood pressure"/>
    <m/>
    <m/>
    <m/>
    <m/>
    <m/>
    <s v="Cholesterol"/>
    <m/>
    <m/>
    <m/>
    <m/>
    <m/>
    <s v="Diabetes"/>
    <m/>
    <m/>
    <m/>
    <m/>
    <m/>
    <m/>
    <n v="3"/>
    <n v="1"/>
    <m/>
    <n v="1"/>
    <n v="0"/>
    <n v="0"/>
    <n v="0"/>
    <n v="0"/>
    <n v="0"/>
    <n v="1"/>
    <n v="0"/>
    <n v="0"/>
    <n v="0"/>
    <n v="0"/>
    <n v="0"/>
    <n v="1"/>
    <n v="0"/>
    <n v="0"/>
    <n v="0"/>
    <n v="0"/>
    <n v="0"/>
    <m/>
    <m/>
    <n v="3"/>
    <n v="3"/>
    <s v="Correct"/>
    <x v="1"/>
    <n v="68"/>
    <x v="1"/>
    <x v="36"/>
    <x v="5"/>
    <x v="1"/>
    <s v="Chinese"/>
    <x v="0"/>
    <x v="7"/>
    <x v="6"/>
    <x v="2"/>
    <x v="5"/>
    <s v="Yes"/>
    <s v="First Jamaica Evaluations"/>
  </r>
  <r>
    <n v="147"/>
    <m/>
    <m/>
    <m/>
    <m/>
    <s v="Emergency preparedness"/>
    <m/>
    <m/>
    <m/>
    <m/>
    <m/>
    <m/>
    <m/>
    <m/>
    <m/>
    <m/>
    <m/>
    <m/>
    <m/>
    <m/>
    <n v="1"/>
    <n v="3"/>
    <m/>
    <n v="0"/>
    <n v="0"/>
    <n v="0"/>
    <n v="0"/>
    <n v="1"/>
    <n v="0"/>
    <n v="0"/>
    <n v="0"/>
    <n v="0"/>
    <n v="0"/>
    <n v="0"/>
    <n v="0"/>
    <n v="0"/>
    <n v="0"/>
    <n v="0"/>
    <n v="0"/>
    <n v="0"/>
    <n v="0"/>
    <m/>
    <m/>
    <n v="1"/>
    <n v="1"/>
    <s v="Correct"/>
    <x v="1"/>
    <n v="41"/>
    <x v="1"/>
    <x v="21"/>
    <x v="0"/>
    <x v="1"/>
    <s v="English"/>
    <x v="2"/>
    <x v="7"/>
    <x v="6"/>
    <x v="1"/>
    <x v="1"/>
    <s v="Yes"/>
    <s v="First Jamaica Evaluations"/>
  </r>
  <r>
    <n v="148"/>
    <s v="Blood pressure"/>
    <m/>
    <m/>
    <m/>
    <m/>
    <m/>
    <s v="Cholesterol"/>
    <m/>
    <m/>
    <s v="Dental screenings"/>
    <m/>
    <m/>
    <s v="Diabetes"/>
    <m/>
    <m/>
    <m/>
    <m/>
    <m/>
    <m/>
    <n v="4"/>
    <n v="0.75"/>
    <m/>
    <n v="0.75"/>
    <n v="0"/>
    <n v="0"/>
    <n v="0"/>
    <n v="0"/>
    <n v="0"/>
    <n v="0.75"/>
    <n v="0"/>
    <n v="0"/>
    <n v="0.75"/>
    <n v="0"/>
    <n v="0"/>
    <n v="0.75"/>
    <n v="0"/>
    <n v="0"/>
    <n v="0"/>
    <n v="0"/>
    <n v="0"/>
    <m/>
    <m/>
    <n v="3"/>
    <n v="4"/>
    <s v="Correct"/>
    <x v="1"/>
    <n v="42"/>
    <x v="1"/>
    <x v="37"/>
    <x v="0"/>
    <x v="1"/>
    <s v="English"/>
    <x v="1"/>
    <x v="4"/>
    <x v="1"/>
    <x v="2"/>
    <x v="4"/>
    <s v="Yes"/>
    <s v="First Jamaica Evaluations"/>
  </r>
  <r>
    <n v="149"/>
    <s v="Blood pressure"/>
    <m/>
    <m/>
    <s v="Cancer"/>
    <m/>
    <m/>
    <s v="Cholesterol"/>
    <m/>
    <m/>
    <m/>
    <s v="Heart disease"/>
    <m/>
    <s v="Diabetes"/>
    <m/>
    <m/>
    <m/>
    <s v="Importance of routine well checkups"/>
    <m/>
    <m/>
    <n v="6"/>
    <n v="0.5"/>
    <m/>
    <n v="0.5"/>
    <n v="0"/>
    <n v="0"/>
    <n v="0.5"/>
    <n v="0"/>
    <n v="0"/>
    <n v="0.5"/>
    <n v="0"/>
    <n v="0"/>
    <n v="0"/>
    <n v="0.5"/>
    <n v="0"/>
    <n v="0.5"/>
    <n v="0"/>
    <n v="0"/>
    <n v="0"/>
    <n v="0.5"/>
    <n v="0"/>
    <m/>
    <m/>
    <n v="3"/>
    <n v="6"/>
    <s v="Correct"/>
    <x v="1"/>
    <n v="30"/>
    <x v="1"/>
    <x v="34"/>
    <x v="0"/>
    <x v="1"/>
    <s v="English"/>
    <x v="5"/>
    <x v="7"/>
    <x v="0"/>
    <x v="2"/>
    <x v="0"/>
    <s v="Yes"/>
    <s v="First Jamaica Evaluations"/>
  </r>
  <r>
    <n v="150"/>
    <m/>
    <m/>
    <m/>
    <m/>
    <m/>
    <m/>
    <m/>
    <m/>
    <m/>
    <m/>
    <m/>
    <m/>
    <s v="Diabetes"/>
    <m/>
    <m/>
    <m/>
    <m/>
    <m/>
    <m/>
    <n v="1"/>
    <n v="3"/>
    <m/>
    <n v="0"/>
    <n v="0"/>
    <n v="0"/>
    <n v="0"/>
    <n v="0"/>
    <n v="0"/>
    <n v="0"/>
    <n v="0"/>
    <n v="0"/>
    <n v="0"/>
    <n v="0"/>
    <n v="0"/>
    <n v="1"/>
    <n v="0"/>
    <n v="0"/>
    <n v="0"/>
    <n v="0"/>
    <n v="0"/>
    <m/>
    <m/>
    <n v="1"/>
    <n v="1"/>
    <s v="Correct"/>
    <x v="1"/>
    <n v="72"/>
    <x v="1"/>
    <x v="38"/>
    <x v="5"/>
    <x v="1"/>
    <s v="English"/>
    <x v="1"/>
    <x v="5"/>
    <x v="2"/>
    <x v="2"/>
    <x v="5"/>
    <m/>
    <s v="First Jamaica Evaluations"/>
  </r>
  <r>
    <n v="151"/>
    <m/>
    <m/>
    <s v="Mental health/depression"/>
    <m/>
    <m/>
    <m/>
    <m/>
    <m/>
    <m/>
    <m/>
    <m/>
    <m/>
    <m/>
    <m/>
    <m/>
    <m/>
    <s v="Importance of routine well checkups"/>
    <m/>
    <m/>
    <n v="2"/>
    <n v="1.5"/>
    <m/>
    <n v="0"/>
    <n v="0"/>
    <n v="1"/>
    <n v="0"/>
    <n v="0"/>
    <n v="0"/>
    <n v="0"/>
    <n v="0"/>
    <n v="0"/>
    <n v="0"/>
    <n v="0"/>
    <n v="0"/>
    <n v="0"/>
    <n v="0"/>
    <n v="0"/>
    <n v="0"/>
    <n v="1"/>
    <n v="0"/>
    <m/>
    <m/>
    <n v="2"/>
    <n v="2"/>
    <s v="Correct"/>
    <x v="1"/>
    <n v="45"/>
    <x v="1"/>
    <x v="37"/>
    <x v="0"/>
    <x v="2"/>
    <s v="English"/>
    <x v="0"/>
    <x v="7"/>
    <x v="0"/>
    <x v="2"/>
    <x v="0"/>
    <s v="Yes"/>
    <s v="First Jamaica Evaluations"/>
  </r>
  <r>
    <n v="152"/>
    <m/>
    <m/>
    <m/>
    <s v="Cancer"/>
    <m/>
    <s v="Nutrition"/>
    <m/>
    <m/>
    <m/>
    <s v="Dental screenings"/>
    <m/>
    <m/>
    <m/>
    <m/>
    <m/>
    <m/>
    <m/>
    <m/>
    <m/>
    <n v="3"/>
    <n v="1"/>
    <m/>
    <n v="0"/>
    <n v="0"/>
    <n v="0"/>
    <n v="1"/>
    <n v="0"/>
    <n v="1"/>
    <n v="0"/>
    <n v="0"/>
    <n v="0"/>
    <n v="1"/>
    <n v="0"/>
    <n v="0"/>
    <n v="0"/>
    <n v="0"/>
    <n v="0"/>
    <n v="0"/>
    <n v="0"/>
    <n v="0"/>
    <m/>
    <m/>
    <n v="3"/>
    <n v="3"/>
    <s v="Correct"/>
    <x v="1"/>
    <n v="68"/>
    <x v="1"/>
    <x v="39"/>
    <x v="0"/>
    <x v="1"/>
    <s v="English"/>
    <x v="0"/>
    <x v="0"/>
    <x v="2"/>
    <x v="2"/>
    <x v="5"/>
    <s v="Yes"/>
    <s v="First Jamaica Evaluations"/>
  </r>
  <r>
    <n v="153"/>
    <s v="Blood pressure"/>
    <m/>
    <s v="Mental health/depression"/>
    <s v="Cancer"/>
    <m/>
    <s v="Nutrition"/>
    <s v="Cholesterol"/>
    <s v="Exercise/physical activity"/>
    <m/>
    <s v="Dental screenings"/>
    <s v="Heart disease"/>
    <m/>
    <s v="Diabetes"/>
    <s v="HIV/AIDS &amp; Sexually Transmitted Diseases (STDs)"/>
    <m/>
    <s v="Disease outbreak information"/>
    <m/>
    <m/>
    <m/>
    <n v="11"/>
    <n v="0.27272727272727271"/>
    <m/>
    <n v="0.27272727272727271"/>
    <n v="0"/>
    <n v="0.27272727272727271"/>
    <n v="0.27272727272727271"/>
    <n v="0"/>
    <n v="0.27272727272727271"/>
    <n v="0.27272727272727271"/>
    <n v="0.27272727272727271"/>
    <n v="0"/>
    <n v="0.27272727272727271"/>
    <n v="0.27272727272727271"/>
    <n v="0"/>
    <n v="0.27272727272727271"/>
    <n v="0.27272727272727271"/>
    <n v="0"/>
    <n v="0.27272727272727271"/>
    <n v="0"/>
    <n v="0"/>
    <m/>
    <m/>
    <n v="2.9999999999999991"/>
    <n v="11"/>
    <s v="Correct"/>
    <x v="1"/>
    <n v="53"/>
    <x v="1"/>
    <x v="32"/>
    <x v="0"/>
    <x v="1"/>
    <s v="English"/>
    <x v="0"/>
    <x v="0"/>
    <x v="0"/>
    <x v="2"/>
    <x v="0"/>
    <s v="Yes"/>
    <s v="First Jamaica Evaluations"/>
  </r>
  <r>
    <n v="154"/>
    <m/>
    <m/>
    <m/>
    <m/>
    <m/>
    <m/>
    <m/>
    <m/>
    <m/>
    <m/>
    <m/>
    <m/>
    <m/>
    <m/>
    <m/>
    <m/>
    <s v="Importance of routine well checkups"/>
    <m/>
    <m/>
    <n v="1"/>
    <n v="3"/>
    <m/>
    <n v="0"/>
    <n v="0"/>
    <n v="0"/>
    <n v="0"/>
    <n v="0"/>
    <n v="0"/>
    <n v="0"/>
    <n v="0"/>
    <n v="0"/>
    <n v="0"/>
    <n v="0"/>
    <n v="0"/>
    <n v="0"/>
    <n v="0"/>
    <n v="0"/>
    <n v="0"/>
    <n v="1"/>
    <n v="0"/>
    <m/>
    <m/>
    <n v="1"/>
    <n v="1"/>
    <s v="Correct"/>
    <x v="0"/>
    <n v="45"/>
    <x v="0"/>
    <x v="13"/>
    <x v="0"/>
    <x v="2"/>
    <s v="English"/>
    <x v="5"/>
    <x v="0"/>
    <x v="0"/>
    <x v="2"/>
    <x v="0"/>
    <s v="Yes"/>
    <s v="EMG Health"/>
  </r>
  <r>
    <n v="155"/>
    <m/>
    <m/>
    <m/>
    <m/>
    <m/>
    <m/>
    <s v="Cholesterol"/>
    <m/>
    <m/>
    <s v="Dental screenings"/>
    <m/>
    <m/>
    <m/>
    <m/>
    <m/>
    <m/>
    <m/>
    <s v="Drug and alcohol"/>
    <m/>
    <n v="3"/>
    <n v="1"/>
    <m/>
    <n v="0"/>
    <n v="0"/>
    <n v="0"/>
    <n v="0"/>
    <n v="0"/>
    <n v="0"/>
    <n v="1"/>
    <n v="0"/>
    <n v="0"/>
    <n v="1"/>
    <n v="0"/>
    <n v="0"/>
    <n v="0"/>
    <n v="0"/>
    <n v="0"/>
    <n v="0"/>
    <n v="0"/>
    <n v="1"/>
    <m/>
    <m/>
    <n v="3"/>
    <n v="3"/>
    <s v="Correct"/>
    <x v="1"/>
    <n v="27"/>
    <x v="0"/>
    <x v="2"/>
    <x v="2"/>
    <x v="2"/>
    <s v="Spanish"/>
    <x v="1"/>
    <x v="4"/>
    <x v="1"/>
    <x v="1"/>
    <x v="1"/>
    <s v="No"/>
    <s v="EMG Health"/>
  </r>
  <r>
    <n v="156"/>
    <s v="Blood pressure"/>
    <m/>
    <m/>
    <m/>
    <m/>
    <m/>
    <m/>
    <s v="Exercise/physical activity"/>
    <m/>
    <m/>
    <s v="Heart disease"/>
    <m/>
    <m/>
    <m/>
    <m/>
    <m/>
    <m/>
    <m/>
    <m/>
    <n v="3"/>
    <n v="1"/>
    <m/>
    <n v="1"/>
    <n v="0"/>
    <n v="0"/>
    <n v="0"/>
    <n v="0"/>
    <n v="0"/>
    <n v="0"/>
    <n v="1"/>
    <n v="0"/>
    <n v="0"/>
    <n v="1"/>
    <n v="0"/>
    <n v="0"/>
    <n v="0"/>
    <n v="0"/>
    <n v="0"/>
    <n v="0"/>
    <n v="0"/>
    <m/>
    <m/>
    <n v="3"/>
    <n v="3"/>
    <s v="Correct"/>
    <x v="0"/>
    <n v="66"/>
    <x v="0"/>
    <x v="10"/>
    <x v="0"/>
    <x v="0"/>
    <s v="English"/>
    <x v="4"/>
    <x v="0"/>
    <x v="2"/>
    <x v="1"/>
    <x v="3"/>
    <s v="No"/>
    <s v="EMG Health"/>
  </r>
  <r>
    <n v="157"/>
    <s v="Blood pressure"/>
    <m/>
    <m/>
    <s v="Cancer"/>
    <m/>
    <m/>
    <s v="Cholesterol"/>
    <m/>
    <m/>
    <m/>
    <m/>
    <m/>
    <s v="Diabetes"/>
    <m/>
    <m/>
    <m/>
    <m/>
    <m/>
    <m/>
    <n v="4"/>
    <n v="0.75"/>
    <m/>
    <n v="0.75"/>
    <n v="0"/>
    <n v="0"/>
    <n v="0.75"/>
    <n v="0"/>
    <n v="0"/>
    <n v="0.75"/>
    <n v="0"/>
    <n v="0"/>
    <n v="0"/>
    <n v="0"/>
    <n v="0"/>
    <n v="0.75"/>
    <n v="0"/>
    <n v="0"/>
    <n v="0"/>
    <n v="0"/>
    <n v="0"/>
    <m/>
    <m/>
    <n v="3"/>
    <n v="4"/>
    <s v="Correct"/>
    <x v="0"/>
    <n v="72"/>
    <x v="0"/>
    <x v="2"/>
    <x v="8"/>
    <x v="0"/>
    <s v="Hatian Creole, French Creole"/>
    <x v="1"/>
    <x v="3"/>
    <x v="2"/>
    <x v="2"/>
    <x v="5"/>
    <s v="No"/>
    <s v="EMG Health"/>
  </r>
  <r>
    <n v="158"/>
    <m/>
    <m/>
    <m/>
    <m/>
    <m/>
    <m/>
    <m/>
    <m/>
    <m/>
    <m/>
    <s v="Heart disease"/>
    <m/>
    <m/>
    <s v="HIV/AIDS &amp; Sexually Transmitted Diseases (STDs)"/>
    <m/>
    <m/>
    <s v="Importance of routine well checkups"/>
    <m/>
    <m/>
    <n v="3"/>
    <n v="1"/>
    <m/>
    <n v="0"/>
    <n v="0"/>
    <n v="0"/>
    <n v="0"/>
    <n v="0"/>
    <n v="0"/>
    <n v="0"/>
    <n v="0"/>
    <n v="0"/>
    <n v="0"/>
    <n v="1"/>
    <n v="0"/>
    <n v="0"/>
    <n v="1"/>
    <n v="0"/>
    <n v="0"/>
    <n v="1"/>
    <n v="0"/>
    <m/>
    <m/>
    <n v="3"/>
    <n v="3"/>
    <s v="Correct"/>
    <x v="1"/>
    <n v="26"/>
    <x v="1"/>
    <x v="33"/>
    <x v="0"/>
    <x v="1"/>
    <s v="English"/>
    <x v="1"/>
    <x v="3"/>
    <x v="4"/>
    <x v="2"/>
    <x v="4"/>
    <s v="No"/>
    <s v="EMG Health"/>
  </r>
  <r>
    <n v="159"/>
    <m/>
    <s v="Eating disorders"/>
    <m/>
    <s v="Cancer"/>
    <m/>
    <m/>
    <s v="Cholesterol"/>
    <m/>
    <m/>
    <m/>
    <m/>
    <m/>
    <m/>
    <m/>
    <m/>
    <m/>
    <m/>
    <m/>
    <m/>
    <n v="3"/>
    <n v="1"/>
    <m/>
    <n v="0"/>
    <n v="1"/>
    <n v="0"/>
    <n v="1"/>
    <n v="0"/>
    <n v="0"/>
    <n v="1"/>
    <n v="0"/>
    <n v="0"/>
    <n v="0"/>
    <n v="0"/>
    <n v="0"/>
    <n v="0"/>
    <n v="0"/>
    <n v="0"/>
    <n v="0"/>
    <n v="0"/>
    <n v="0"/>
    <m/>
    <m/>
    <n v="3"/>
    <n v="3"/>
    <s v="Correct"/>
    <x v="0"/>
    <n v="52"/>
    <x v="0"/>
    <x v="17"/>
    <x v="0"/>
    <x v="1"/>
    <s v="French Creole"/>
    <x v="4"/>
    <x v="0"/>
    <x v="1"/>
    <x v="2"/>
    <x v="4"/>
    <s v="No"/>
    <s v="EMG Health"/>
  </r>
  <r>
    <n v="160"/>
    <m/>
    <m/>
    <m/>
    <s v="Cancer"/>
    <m/>
    <s v="Nutrition"/>
    <m/>
    <m/>
    <m/>
    <m/>
    <m/>
    <m/>
    <s v="Diabetes"/>
    <m/>
    <m/>
    <m/>
    <m/>
    <m/>
    <m/>
    <n v="3"/>
    <n v="1"/>
    <m/>
    <n v="0"/>
    <n v="0"/>
    <n v="0"/>
    <n v="1"/>
    <n v="0"/>
    <n v="1"/>
    <n v="0"/>
    <n v="0"/>
    <n v="0"/>
    <n v="0"/>
    <n v="0"/>
    <n v="0"/>
    <n v="1"/>
    <n v="0"/>
    <n v="0"/>
    <n v="0"/>
    <n v="0"/>
    <n v="0"/>
    <m/>
    <m/>
    <n v="3"/>
    <n v="3"/>
    <s v="Correct"/>
    <x v="0"/>
    <n v="46"/>
    <x v="0"/>
    <x v="40"/>
    <x v="1"/>
    <x v="1"/>
    <s v="English"/>
    <x v="0"/>
    <x v="0"/>
    <x v="6"/>
    <x v="2"/>
    <x v="4"/>
    <s v="Yes"/>
    <s v="EMG Health"/>
  </r>
  <r>
    <n v="161"/>
    <m/>
    <m/>
    <s v="Mental health/depression"/>
    <m/>
    <m/>
    <s v="Nutrition"/>
    <m/>
    <m/>
    <m/>
    <m/>
    <m/>
    <m/>
    <m/>
    <m/>
    <m/>
    <s v="Disease outbreak information"/>
    <m/>
    <m/>
    <m/>
    <n v="3"/>
    <n v="1"/>
    <m/>
    <n v="0"/>
    <n v="0"/>
    <n v="1"/>
    <n v="0"/>
    <n v="0"/>
    <n v="1"/>
    <n v="0"/>
    <n v="0"/>
    <n v="0"/>
    <n v="0"/>
    <n v="0"/>
    <n v="0"/>
    <n v="0"/>
    <n v="0"/>
    <n v="0"/>
    <n v="1"/>
    <n v="0"/>
    <n v="0"/>
    <m/>
    <m/>
    <n v="3"/>
    <n v="3"/>
    <s v="Correct"/>
    <x v="0"/>
    <n v="19"/>
    <x v="1"/>
    <x v="38"/>
    <x v="0"/>
    <x v="1"/>
    <s v="English, Hatian Creole"/>
    <x v="0"/>
    <x v="0"/>
    <x v="6"/>
    <x v="2"/>
    <x v="4"/>
    <s v="Yes"/>
    <s v="EMG Health"/>
  </r>
  <r>
    <n v="162"/>
    <s v="Blood pressure"/>
    <m/>
    <m/>
    <s v="Cancer"/>
    <m/>
    <m/>
    <m/>
    <m/>
    <m/>
    <m/>
    <m/>
    <m/>
    <s v="Diabetes"/>
    <m/>
    <m/>
    <m/>
    <m/>
    <m/>
    <m/>
    <n v="3"/>
    <n v="1"/>
    <m/>
    <n v="1"/>
    <n v="0"/>
    <n v="0"/>
    <n v="1"/>
    <n v="0"/>
    <n v="0"/>
    <n v="0"/>
    <n v="0"/>
    <n v="0"/>
    <n v="0"/>
    <n v="0"/>
    <n v="0"/>
    <n v="1"/>
    <n v="0"/>
    <n v="0"/>
    <n v="0"/>
    <n v="0"/>
    <n v="0"/>
    <m/>
    <m/>
    <n v="3"/>
    <n v="3"/>
    <s v="Correct"/>
    <x v="0"/>
    <n v="34"/>
    <x v="0"/>
    <x v="10"/>
    <x v="0"/>
    <x v="1"/>
    <s v="English"/>
    <x v="0"/>
    <x v="1"/>
    <x v="0"/>
    <x v="2"/>
    <x v="0"/>
    <s v="Yes"/>
    <s v="EMG Health"/>
  </r>
  <r>
    <n v="163"/>
    <m/>
    <m/>
    <s v="Mental health/depression"/>
    <m/>
    <m/>
    <m/>
    <m/>
    <s v="Exercise/physical activity"/>
    <m/>
    <m/>
    <m/>
    <m/>
    <m/>
    <m/>
    <m/>
    <m/>
    <s v="Importance of routine well checkups"/>
    <m/>
    <m/>
    <n v="3"/>
    <n v="1"/>
    <m/>
    <n v="0"/>
    <n v="0"/>
    <n v="1"/>
    <n v="0"/>
    <n v="0"/>
    <n v="0"/>
    <n v="0"/>
    <n v="1"/>
    <n v="0"/>
    <n v="0"/>
    <n v="0"/>
    <n v="0"/>
    <n v="0"/>
    <n v="0"/>
    <n v="0"/>
    <n v="0"/>
    <n v="1"/>
    <n v="0"/>
    <m/>
    <m/>
    <n v="3"/>
    <n v="3"/>
    <s v="Correct"/>
    <x v="0"/>
    <n v="46"/>
    <x v="0"/>
    <x v="25"/>
    <x v="9"/>
    <x v="1"/>
    <s v="English"/>
    <x v="0"/>
    <x v="7"/>
    <x v="0"/>
    <x v="2"/>
    <x v="0"/>
    <s v="Yes"/>
    <s v="EMG Health"/>
  </r>
  <r>
    <n v="164"/>
    <m/>
    <m/>
    <s v="Mental health/depression"/>
    <m/>
    <m/>
    <m/>
    <m/>
    <m/>
    <m/>
    <m/>
    <m/>
    <m/>
    <s v="Diabetes"/>
    <m/>
    <m/>
    <m/>
    <m/>
    <s v="Drug and alcohol"/>
    <m/>
    <n v="3"/>
    <n v="1"/>
    <m/>
    <n v="0"/>
    <n v="0"/>
    <n v="1"/>
    <n v="0"/>
    <n v="0"/>
    <n v="0"/>
    <n v="0"/>
    <n v="0"/>
    <n v="0"/>
    <n v="0"/>
    <n v="0"/>
    <n v="0"/>
    <n v="1"/>
    <n v="0"/>
    <n v="0"/>
    <n v="0"/>
    <n v="0"/>
    <n v="1"/>
    <m/>
    <m/>
    <n v="3"/>
    <n v="3"/>
    <s v="Correct"/>
    <x v="1"/>
    <n v="34"/>
    <x v="0"/>
    <x v="2"/>
    <x v="1"/>
    <x v="1"/>
    <s v="English"/>
    <x v="0"/>
    <x v="0"/>
    <x v="0"/>
    <x v="2"/>
    <x v="0"/>
    <s v="Yes"/>
    <s v="EMG Health"/>
  </r>
  <r>
    <n v="165"/>
    <m/>
    <s v="Eating disorders"/>
    <s v="Mental health/depression"/>
    <m/>
    <m/>
    <m/>
    <m/>
    <m/>
    <m/>
    <m/>
    <m/>
    <m/>
    <s v="Diabetes"/>
    <m/>
    <m/>
    <m/>
    <m/>
    <m/>
    <m/>
    <n v="3"/>
    <n v="1"/>
    <m/>
    <n v="0"/>
    <n v="1"/>
    <n v="1"/>
    <n v="0"/>
    <n v="0"/>
    <n v="0"/>
    <n v="0"/>
    <n v="0"/>
    <n v="0"/>
    <n v="0"/>
    <n v="0"/>
    <n v="0"/>
    <n v="1"/>
    <n v="0"/>
    <n v="0"/>
    <n v="0"/>
    <n v="0"/>
    <n v="0"/>
    <m/>
    <m/>
    <n v="3"/>
    <n v="3"/>
    <s v="Correct"/>
    <x v="1"/>
    <n v="31"/>
    <x v="0"/>
    <x v="2"/>
    <x v="1"/>
    <x v="1"/>
    <s v="English"/>
    <x v="0"/>
    <x v="4"/>
    <x v="0"/>
    <x v="2"/>
    <x v="0"/>
    <s v="Yes"/>
    <s v="EMG Health"/>
  </r>
  <r>
    <n v="166"/>
    <s v="Blood pressure"/>
    <m/>
    <m/>
    <m/>
    <m/>
    <m/>
    <m/>
    <m/>
    <m/>
    <m/>
    <m/>
    <m/>
    <s v="Diabetes"/>
    <m/>
    <m/>
    <m/>
    <m/>
    <m/>
    <m/>
    <n v="2"/>
    <n v="1.5"/>
    <m/>
    <n v="1"/>
    <n v="0"/>
    <n v="0"/>
    <n v="0"/>
    <n v="0"/>
    <n v="0"/>
    <n v="0"/>
    <n v="0"/>
    <n v="0"/>
    <n v="0"/>
    <n v="0"/>
    <n v="0"/>
    <n v="1"/>
    <n v="0"/>
    <n v="0"/>
    <n v="0"/>
    <n v="0"/>
    <n v="0"/>
    <m/>
    <m/>
    <n v="2"/>
    <n v="2"/>
    <s v="Correct"/>
    <x v="1"/>
    <n v="32"/>
    <x v="0"/>
    <x v="2"/>
    <x v="0"/>
    <x v="1"/>
    <s v="Hatian Creole"/>
    <x v="4"/>
    <x v="4"/>
    <x v="0"/>
    <x v="2"/>
    <x v="0"/>
    <s v="Yes"/>
    <s v="EMG Health"/>
  </r>
  <r>
    <n v="167"/>
    <m/>
    <m/>
    <m/>
    <s v="Cancer"/>
    <m/>
    <m/>
    <s v="Cholesterol"/>
    <m/>
    <m/>
    <m/>
    <m/>
    <m/>
    <s v="Diabetes"/>
    <m/>
    <m/>
    <m/>
    <m/>
    <m/>
    <m/>
    <n v="3"/>
    <n v="1"/>
    <m/>
    <n v="0"/>
    <n v="0"/>
    <n v="0"/>
    <n v="1"/>
    <n v="0"/>
    <n v="0"/>
    <n v="1"/>
    <n v="0"/>
    <n v="0"/>
    <n v="0"/>
    <n v="0"/>
    <n v="0"/>
    <n v="1"/>
    <n v="0"/>
    <n v="0"/>
    <n v="0"/>
    <n v="0"/>
    <n v="0"/>
    <m/>
    <m/>
    <n v="3"/>
    <n v="3"/>
    <s v="Correct"/>
    <x v="0"/>
    <n v="47"/>
    <x v="0"/>
    <x v="2"/>
    <x v="0"/>
    <x v="1"/>
    <s v="English, French Creole"/>
    <x v="2"/>
    <x v="0"/>
    <x v="0"/>
    <x v="2"/>
    <x v="0"/>
    <s v="Yes"/>
    <s v="EMG Health"/>
  </r>
  <r>
    <n v="168"/>
    <s v="Blood pressure"/>
    <m/>
    <m/>
    <m/>
    <m/>
    <m/>
    <m/>
    <m/>
    <m/>
    <m/>
    <m/>
    <m/>
    <s v="Diabetes"/>
    <m/>
    <m/>
    <m/>
    <m/>
    <s v="Drug and alcohol"/>
    <m/>
    <n v="3"/>
    <n v="1"/>
    <m/>
    <n v="1"/>
    <n v="0"/>
    <n v="0"/>
    <n v="0"/>
    <n v="0"/>
    <n v="0"/>
    <n v="0"/>
    <n v="0"/>
    <n v="0"/>
    <n v="0"/>
    <n v="0"/>
    <n v="0"/>
    <n v="1"/>
    <n v="0"/>
    <n v="0"/>
    <n v="0"/>
    <n v="0"/>
    <n v="1"/>
    <m/>
    <m/>
    <n v="3"/>
    <n v="3"/>
    <s v="Correct"/>
    <x v="1"/>
    <n v="22"/>
    <x v="0"/>
    <x v="40"/>
    <x v="3"/>
    <x v="2"/>
    <s v="English, Spanish, Haitian Creole, French Creole"/>
    <x v="5"/>
    <x v="6"/>
    <x v="0"/>
    <x v="2"/>
    <x v="0"/>
    <s v="Yes"/>
    <s v="EMG Health"/>
  </r>
  <r>
    <n v="169"/>
    <m/>
    <m/>
    <m/>
    <m/>
    <s v="Emergency preparedness"/>
    <s v="Nutrition"/>
    <m/>
    <m/>
    <m/>
    <m/>
    <m/>
    <m/>
    <m/>
    <m/>
    <s v="Vaccination/immunizations"/>
    <m/>
    <m/>
    <m/>
    <m/>
    <n v="3"/>
    <n v="1"/>
    <m/>
    <n v="0"/>
    <n v="0"/>
    <n v="0"/>
    <n v="0"/>
    <n v="1"/>
    <n v="1"/>
    <n v="0"/>
    <n v="0"/>
    <n v="0"/>
    <n v="0"/>
    <n v="0"/>
    <n v="0"/>
    <n v="0"/>
    <n v="0"/>
    <n v="1"/>
    <n v="0"/>
    <n v="0"/>
    <n v="0"/>
    <m/>
    <m/>
    <n v="3"/>
    <n v="3"/>
    <s v="Correct"/>
    <x v="0"/>
    <n v="39"/>
    <x v="0"/>
    <x v="2"/>
    <x v="10"/>
    <x v="0"/>
    <s v="English, Hindi, Other"/>
    <x v="2"/>
    <x v="7"/>
    <x v="0"/>
    <x v="2"/>
    <x v="0"/>
    <s v="No"/>
    <s v="EMG Health"/>
  </r>
  <r>
    <n v="170"/>
    <m/>
    <m/>
    <m/>
    <m/>
    <m/>
    <m/>
    <m/>
    <s v="Exercise/physical activity"/>
    <m/>
    <m/>
    <m/>
    <m/>
    <m/>
    <m/>
    <m/>
    <m/>
    <s v="Importance of routine well checkups"/>
    <s v="Drug and alcohol"/>
    <m/>
    <n v="3"/>
    <n v="1"/>
    <m/>
    <n v="0"/>
    <n v="0"/>
    <n v="0"/>
    <n v="0"/>
    <n v="0"/>
    <n v="0"/>
    <n v="0"/>
    <n v="1"/>
    <n v="0"/>
    <n v="0"/>
    <n v="0"/>
    <n v="0"/>
    <n v="0"/>
    <n v="0"/>
    <n v="0"/>
    <n v="0"/>
    <n v="1"/>
    <n v="1"/>
    <m/>
    <m/>
    <n v="3"/>
    <n v="3"/>
    <s v="Correct"/>
    <x v="0"/>
    <n v="36"/>
    <x v="0"/>
    <x v="41"/>
    <x v="0"/>
    <x v="1"/>
    <s v="English"/>
    <x v="4"/>
    <x v="7"/>
    <x v="0"/>
    <x v="2"/>
    <x v="3"/>
    <s v="Yes"/>
    <s v="EMG Health"/>
  </r>
  <r>
    <n v="171"/>
    <m/>
    <m/>
    <m/>
    <m/>
    <m/>
    <m/>
    <m/>
    <m/>
    <m/>
    <m/>
    <m/>
    <m/>
    <m/>
    <s v="HIV/AIDS &amp; Sexually Transmitted Diseases (STDs)"/>
    <m/>
    <m/>
    <m/>
    <s v="Drug and alcohol"/>
    <m/>
    <n v="2"/>
    <n v="1.5"/>
    <m/>
    <n v="0"/>
    <n v="0"/>
    <n v="0"/>
    <n v="0"/>
    <n v="0"/>
    <n v="0"/>
    <n v="0"/>
    <n v="0"/>
    <n v="0"/>
    <n v="0"/>
    <n v="0"/>
    <n v="0"/>
    <n v="0"/>
    <n v="1"/>
    <n v="0"/>
    <n v="0"/>
    <n v="0"/>
    <n v="1"/>
    <m/>
    <m/>
    <n v="2"/>
    <n v="2"/>
    <s v="Correct"/>
    <x v="1"/>
    <n v="22"/>
    <x v="2"/>
    <x v="42"/>
    <x v="1"/>
    <x v="1"/>
    <s v="English"/>
    <x v="0"/>
    <x v="4"/>
    <x v="0"/>
    <x v="2"/>
    <x v="3"/>
    <s v="Yes"/>
    <m/>
  </r>
  <r>
    <n v="172"/>
    <m/>
    <m/>
    <s v="Mental health/depression"/>
    <m/>
    <m/>
    <s v="Nutrition"/>
    <m/>
    <m/>
    <m/>
    <m/>
    <m/>
    <m/>
    <m/>
    <s v="HIV/AIDS &amp; Sexually Transmitted Diseases (STDs)"/>
    <m/>
    <m/>
    <m/>
    <m/>
    <m/>
    <n v="3"/>
    <n v="1"/>
    <m/>
    <n v="0"/>
    <n v="0"/>
    <n v="1"/>
    <n v="0"/>
    <n v="0"/>
    <n v="1"/>
    <n v="0"/>
    <n v="0"/>
    <n v="0"/>
    <n v="0"/>
    <n v="0"/>
    <n v="0"/>
    <n v="0"/>
    <n v="1"/>
    <n v="0"/>
    <n v="0"/>
    <n v="0"/>
    <n v="0"/>
    <m/>
    <m/>
    <n v="3"/>
    <n v="3"/>
    <s v="Correct"/>
    <x v="0"/>
    <n v="21"/>
    <x v="2"/>
    <x v="43"/>
    <x v="1"/>
    <x v="0"/>
    <s v="English"/>
    <x v="4"/>
    <x v="0"/>
    <x v="5"/>
    <x v="2"/>
    <x v="3"/>
    <s v="Yes"/>
    <m/>
  </r>
  <r>
    <n v="173"/>
    <m/>
    <m/>
    <s v="Mental health/depression"/>
    <m/>
    <m/>
    <s v="Nutrition"/>
    <m/>
    <m/>
    <s v="Prenatal care"/>
    <m/>
    <m/>
    <m/>
    <m/>
    <m/>
    <m/>
    <m/>
    <m/>
    <m/>
    <m/>
    <n v="3"/>
    <n v="1"/>
    <m/>
    <n v="0"/>
    <n v="0"/>
    <n v="1"/>
    <n v="0"/>
    <n v="0"/>
    <n v="1"/>
    <n v="0"/>
    <n v="0"/>
    <n v="1"/>
    <n v="0"/>
    <n v="0"/>
    <n v="0"/>
    <n v="0"/>
    <n v="0"/>
    <n v="0"/>
    <n v="0"/>
    <n v="0"/>
    <n v="0"/>
    <m/>
    <m/>
    <n v="3"/>
    <n v="3"/>
    <s v="Correct"/>
    <x v="1"/>
    <n v="52"/>
    <x v="2"/>
    <x v="44"/>
    <x v="1"/>
    <x v="1"/>
    <s v="English"/>
    <x v="5"/>
    <x v="7"/>
    <x v="0"/>
    <x v="2"/>
    <x v="3"/>
    <s v="Yes"/>
    <m/>
  </r>
  <r>
    <n v="174"/>
    <m/>
    <m/>
    <s v="Mental health/depression"/>
    <m/>
    <m/>
    <s v="Nutrition"/>
    <m/>
    <m/>
    <m/>
    <m/>
    <m/>
    <m/>
    <m/>
    <s v="HIV/AIDS &amp; Sexually Transmitted Diseases (STDs)"/>
    <m/>
    <m/>
    <m/>
    <m/>
    <m/>
    <n v="3"/>
    <n v="1"/>
    <m/>
    <n v="0"/>
    <n v="0"/>
    <n v="1"/>
    <n v="0"/>
    <n v="0"/>
    <n v="1"/>
    <n v="0"/>
    <n v="0"/>
    <n v="0"/>
    <n v="0"/>
    <n v="0"/>
    <n v="0"/>
    <n v="0"/>
    <n v="1"/>
    <n v="0"/>
    <n v="0"/>
    <n v="0"/>
    <n v="0"/>
    <m/>
    <m/>
    <n v="3"/>
    <n v="3"/>
    <s v="Correct"/>
    <x v="0"/>
    <n v="24"/>
    <x v="2"/>
    <x v="45"/>
    <x v="2"/>
    <x v="2"/>
    <s v="English, Spanish"/>
    <x v="0"/>
    <x v="3"/>
    <x v="0"/>
    <x v="2"/>
    <x v="3"/>
    <s v="Yes"/>
    <m/>
  </r>
  <r>
    <n v="175"/>
    <m/>
    <s v="Eating disorders"/>
    <m/>
    <m/>
    <m/>
    <m/>
    <m/>
    <m/>
    <m/>
    <m/>
    <m/>
    <m/>
    <m/>
    <s v="HIV/AIDS &amp; Sexually Transmitted Diseases (STDs)"/>
    <m/>
    <m/>
    <m/>
    <m/>
    <m/>
    <n v="2"/>
    <n v="1.5"/>
    <m/>
    <n v="0"/>
    <n v="1"/>
    <n v="0"/>
    <n v="0"/>
    <n v="0"/>
    <n v="0"/>
    <n v="0"/>
    <n v="0"/>
    <n v="0"/>
    <n v="0"/>
    <n v="0"/>
    <n v="0"/>
    <n v="0"/>
    <n v="1"/>
    <n v="0"/>
    <n v="0"/>
    <n v="0"/>
    <n v="0"/>
    <m/>
    <m/>
    <n v="2"/>
    <n v="2"/>
    <s v="Correct"/>
    <x v="1"/>
    <n v="49"/>
    <x v="2"/>
    <x v="46"/>
    <x v="1"/>
    <x v="1"/>
    <s v="English"/>
    <x v="6"/>
    <x v="8"/>
    <x v="6"/>
    <x v="2"/>
    <x v="3"/>
    <s v="Yes"/>
    <m/>
  </r>
  <r>
    <n v="176"/>
    <m/>
    <m/>
    <s v="Mental health/depression"/>
    <m/>
    <m/>
    <s v="Nutrition"/>
    <m/>
    <m/>
    <s v="Prenatal care"/>
    <m/>
    <m/>
    <m/>
    <m/>
    <m/>
    <m/>
    <m/>
    <m/>
    <m/>
    <m/>
    <n v="3"/>
    <n v="1"/>
    <m/>
    <n v="0"/>
    <n v="0"/>
    <n v="1"/>
    <n v="0"/>
    <n v="0"/>
    <n v="1"/>
    <n v="0"/>
    <n v="0"/>
    <n v="1"/>
    <n v="0"/>
    <n v="0"/>
    <n v="0"/>
    <n v="0"/>
    <n v="0"/>
    <n v="0"/>
    <n v="0"/>
    <n v="0"/>
    <n v="0"/>
    <m/>
    <m/>
    <n v="3"/>
    <n v="3"/>
    <s v="Correct"/>
    <x v="0"/>
    <n v="37"/>
    <x v="2"/>
    <x v="47"/>
    <x v="3"/>
    <x v="2"/>
    <s v="English, Spanish"/>
    <x v="6"/>
    <x v="7"/>
    <x v="6"/>
    <x v="2"/>
    <x v="3"/>
    <s v="Yes"/>
    <m/>
  </r>
  <r>
    <n v="177"/>
    <m/>
    <s v="Eating disorders"/>
    <m/>
    <m/>
    <m/>
    <m/>
    <s v="Cholesterol"/>
    <m/>
    <m/>
    <m/>
    <m/>
    <m/>
    <m/>
    <m/>
    <m/>
    <m/>
    <m/>
    <s v="Drug and alcohol"/>
    <m/>
    <n v="3"/>
    <n v="1"/>
    <m/>
    <n v="0"/>
    <n v="1"/>
    <n v="0"/>
    <n v="0"/>
    <n v="0"/>
    <n v="0"/>
    <n v="1"/>
    <n v="0"/>
    <n v="0"/>
    <n v="0"/>
    <n v="0"/>
    <n v="0"/>
    <n v="0"/>
    <n v="0"/>
    <n v="0"/>
    <n v="0"/>
    <n v="0"/>
    <n v="1"/>
    <m/>
    <m/>
    <n v="3"/>
    <n v="3"/>
    <s v="Correct"/>
    <x v="1"/>
    <n v="42"/>
    <x v="2"/>
    <x v="48"/>
    <x v="1"/>
    <x v="1"/>
    <s v="English"/>
    <x v="6"/>
    <x v="7"/>
    <x v="0"/>
    <x v="2"/>
    <x v="3"/>
    <s v="Yes"/>
    <m/>
  </r>
  <r>
    <n v="178"/>
    <s v="Blood pressure"/>
    <m/>
    <s v="Mental health/depression"/>
    <m/>
    <s v="Emergency preparedness"/>
    <m/>
    <s v="Cholesterol"/>
    <s v="Exercise/physical activity"/>
    <m/>
    <s v="Dental screenings"/>
    <s v="Heart disease"/>
    <m/>
    <m/>
    <m/>
    <m/>
    <m/>
    <s v="Importance of routine well checkups"/>
    <s v="Drug and alcohol"/>
    <m/>
    <n v="9"/>
    <n v="0.33333333333333331"/>
    <m/>
    <n v="0.33333333333333331"/>
    <n v="0"/>
    <n v="0.33333333333333331"/>
    <n v="0"/>
    <n v="0.33333333333333331"/>
    <n v="0"/>
    <n v="0.33333333333333331"/>
    <n v="0.33333333333333331"/>
    <n v="0"/>
    <n v="0.33333333333333331"/>
    <n v="0.33333333333333331"/>
    <n v="0"/>
    <n v="0"/>
    <n v="0"/>
    <n v="0"/>
    <n v="0"/>
    <n v="0.33333333333333331"/>
    <n v="0.33333333333333331"/>
    <m/>
    <m/>
    <n v="3"/>
    <n v="9"/>
    <s v="Correct"/>
    <x v="0"/>
    <n v="30"/>
    <x v="2"/>
    <x v="49"/>
    <x v="1"/>
    <x v="1"/>
    <s v="English"/>
    <x v="5"/>
    <x v="0"/>
    <x v="0"/>
    <x v="2"/>
    <x v="3"/>
    <s v="Yes"/>
    <m/>
  </r>
  <r>
    <n v="179"/>
    <m/>
    <m/>
    <m/>
    <s v="Cancer"/>
    <m/>
    <m/>
    <m/>
    <s v="Exercise/physical activity"/>
    <m/>
    <m/>
    <m/>
    <m/>
    <m/>
    <m/>
    <m/>
    <m/>
    <s v="Importance of routine well checkups"/>
    <m/>
    <m/>
    <n v="3"/>
    <n v="1"/>
    <m/>
    <n v="0"/>
    <n v="0"/>
    <n v="0"/>
    <n v="1"/>
    <n v="0"/>
    <n v="0"/>
    <n v="0"/>
    <n v="1"/>
    <n v="0"/>
    <n v="0"/>
    <n v="0"/>
    <n v="0"/>
    <n v="0"/>
    <n v="0"/>
    <n v="0"/>
    <n v="0"/>
    <n v="1"/>
    <n v="0"/>
    <m/>
    <m/>
    <n v="3"/>
    <n v="3"/>
    <s v="Correct"/>
    <x v="0"/>
    <n v="56"/>
    <x v="2"/>
    <x v="50"/>
    <x v="1"/>
    <x v="1"/>
    <s v="English"/>
    <x v="0"/>
    <x v="7"/>
    <x v="0"/>
    <x v="2"/>
    <x v="3"/>
    <s v="Yes"/>
    <m/>
  </r>
  <r>
    <n v="180"/>
    <m/>
    <s v="Eating disorders"/>
    <s v="Mental health/depression"/>
    <s v="Cancer"/>
    <s v="Emergency preparedness"/>
    <s v="Nutrition"/>
    <m/>
    <s v="Exercise/physical activity"/>
    <m/>
    <m/>
    <s v="Heart disease"/>
    <m/>
    <s v="Diabetes"/>
    <m/>
    <m/>
    <m/>
    <m/>
    <m/>
    <m/>
    <n v="8"/>
    <n v="0.375"/>
    <m/>
    <n v="0"/>
    <n v="0.375"/>
    <n v="0.375"/>
    <n v="0.375"/>
    <n v="0.375"/>
    <n v="0.375"/>
    <n v="0"/>
    <n v="0.375"/>
    <n v="0"/>
    <n v="0"/>
    <n v="0.375"/>
    <n v="0"/>
    <n v="0.375"/>
    <n v="0"/>
    <n v="0"/>
    <n v="0"/>
    <n v="0"/>
    <n v="0"/>
    <m/>
    <m/>
    <n v="3"/>
    <n v="8"/>
    <s v="Correct"/>
    <x v="0"/>
    <n v="50"/>
    <x v="2"/>
    <x v="43"/>
    <x v="1"/>
    <x v="1"/>
    <s v="English"/>
    <x v="5"/>
    <x v="7"/>
    <x v="0"/>
    <x v="2"/>
    <x v="3"/>
    <s v="No"/>
    <m/>
  </r>
  <r>
    <n v="181"/>
    <m/>
    <m/>
    <s v="Mental health/depression"/>
    <m/>
    <m/>
    <m/>
    <m/>
    <m/>
    <m/>
    <m/>
    <m/>
    <s v="Suicide prevention"/>
    <m/>
    <m/>
    <m/>
    <m/>
    <m/>
    <s v="Drug and alcohol"/>
    <m/>
    <n v="3"/>
    <n v="1"/>
    <m/>
    <n v="0"/>
    <n v="0"/>
    <n v="1"/>
    <n v="0"/>
    <n v="0"/>
    <n v="0"/>
    <n v="0"/>
    <n v="0"/>
    <n v="0"/>
    <n v="0"/>
    <n v="0"/>
    <n v="1"/>
    <n v="0"/>
    <n v="0"/>
    <n v="0"/>
    <n v="0"/>
    <n v="0"/>
    <n v="1"/>
    <m/>
    <m/>
    <n v="3"/>
    <n v="3"/>
    <s v="Correct"/>
    <x v="0"/>
    <n v="50"/>
    <x v="2"/>
    <x v="51"/>
    <x v="1"/>
    <x v="1"/>
    <s v="English"/>
    <x v="5"/>
    <x v="2"/>
    <x v="0"/>
    <x v="2"/>
    <x v="3"/>
    <s v="Yes"/>
    <m/>
  </r>
  <r>
    <n v="182"/>
    <m/>
    <m/>
    <s v="Mental health/depression"/>
    <m/>
    <m/>
    <m/>
    <m/>
    <m/>
    <m/>
    <m/>
    <m/>
    <m/>
    <m/>
    <m/>
    <m/>
    <m/>
    <m/>
    <s v="Drug and alcohol"/>
    <m/>
    <n v="2"/>
    <n v="1.5"/>
    <m/>
    <n v="0"/>
    <n v="0"/>
    <n v="1"/>
    <n v="0"/>
    <n v="0"/>
    <n v="0"/>
    <n v="0"/>
    <n v="0"/>
    <n v="0"/>
    <n v="0"/>
    <n v="0"/>
    <n v="0"/>
    <n v="0"/>
    <n v="0"/>
    <n v="0"/>
    <n v="0"/>
    <n v="0"/>
    <n v="1"/>
    <m/>
    <m/>
    <n v="2"/>
    <n v="2"/>
    <s v="Correct"/>
    <x v="0"/>
    <n v="21"/>
    <x v="0"/>
    <x v="22"/>
    <x v="1"/>
    <x v="1"/>
    <s v="English"/>
    <x v="5"/>
    <x v="0"/>
    <x v="0"/>
    <x v="0"/>
    <x v="3"/>
    <m/>
    <m/>
  </r>
  <r>
    <n v="183"/>
    <m/>
    <m/>
    <s v="Mental health/depression"/>
    <s v="Cancer"/>
    <m/>
    <m/>
    <m/>
    <m/>
    <m/>
    <m/>
    <m/>
    <m/>
    <m/>
    <m/>
    <m/>
    <m/>
    <m/>
    <s v="Drug and alcohol"/>
    <m/>
    <n v="3"/>
    <n v="1"/>
    <m/>
    <n v="0"/>
    <n v="0"/>
    <n v="1"/>
    <n v="1"/>
    <n v="0"/>
    <n v="0"/>
    <n v="0"/>
    <n v="0"/>
    <n v="0"/>
    <n v="0"/>
    <n v="0"/>
    <n v="0"/>
    <n v="0"/>
    <n v="0"/>
    <n v="0"/>
    <n v="0"/>
    <n v="0"/>
    <n v="1"/>
    <m/>
    <m/>
    <n v="3"/>
    <n v="3"/>
    <s v="Correct"/>
    <x v="0"/>
    <n v="29"/>
    <x v="2"/>
    <x v="52"/>
    <x v="1"/>
    <x v="0"/>
    <s v="English"/>
    <x v="5"/>
    <x v="2"/>
    <x v="0"/>
    <x v="2"/>
    <x v="3"/>
    <s v="Yes"/>
    <m/>
  </r>
  <r>
    <n v="184"/>
    <m/>
    <m/>
    <m/>
    <s v="Cancer"/>
    <m/>
    <m/>
    <m/>
    <m/>
    <m/>
    <m/>
    <m/>
    <m/>
    <m/>
    <m/>
    <m/>
    <m/>
    <s v="Importance of routine well checkups"/>
    <s v="Drug and alcohol"/>
    <m/>
    <n v="3"/>
    <n v="1"/>
    <m/>
    <n v="0"/>
    <n v="0"/>
    <n v="0"/>
    <n v="1"/>
    <n v="0"/>
    <n v="0"/>
    <n v="0"/>
    <n v="0"/>
    <n v="0"/>
    <n v="0"/>
    <n v="0"/>
    <n v="0"/>
    <n v="0"/>
    <n v="0"/>
    <n v="0"/>
    <n v="0"/>
    <n v="1"/>
    <n v="1"/>
    <m/>
    <m/>
    <n v="3"/>
    <n v="3"/>
    <s v="Correct"/>
    <x v="0"/>
    <n v="55"/>
    <x v="2"/>
    <x v="53"/>
    <x v="1"/>
    <x v="0"/>
    <s v="English"/>
    <x v="5"/>
    <x v="7"/>
    <x v="0"/>
    <x v="2"/>
    <x v="3"/>
    <s v="Yes"/>
    <m/>
  </r>
  <r>
    <n v="185"/>
    <m/>
    <m/>
    <m/>
    <m/>
    <s v="Emergency preparedness"/>
    <m/>
    <m/>
    <m/>
    <m/>
    <m/>
    <m/>
    <m/>
    <m/>
    <m/>
    <m/>
    <m/>
    <m/>
    <m/>
    <m/>
    <n v="1"/>
    <n v="3"/>
    <m/>
    <n v="0"/>
    <n v="0"/>
    <n v="0"/>
    <n v="0"/>
    <n v="1"/>
    <n v="0"/>
    <n v="0"/>
    <n v="0"/>
    <n v="0"/>
    <n v="0"/>
    <n v="0"/>
    <n v="0"/>
    <n v="0"/>
    <n v="0"/>
    <n v="0"/>
    <n v="0"/>
    <n v="0"/>
    <n v="0"/>
    <m/>
    <m/>
    <n v="1"/>
    <n v="1"/>
    <s v="Correct"/>
    <x v="1"/>
    <n v="30"/>
    <x v="2"/>
    <x v="47"/>
    <x v="1"/>
    <x v="0"/>
    <s v="English"/>
    <x v="5"/>
    <x v="7"/>
    <x v="0"/>
    <x v="1"/>
    <x v="3"/>
    <s v="Yes"/>
    <m/>
  </r>
  <r>
    <n v="186"/>
    <m/>
    <m/>
    <m/>
    <s v="Cancer"/>
    <m/>
    <m/>
    <m/>
    <m/>
    <m/>
    <m/>
    <m/>
    <m/>
    <m/>
    <m/>
    <m/>
    <m/>
    <m/>
    <s v="Drug and alcohol"/>
    <m/>
    <n v="2"/>
    <n v="1.5"/>
    <m/>
    <n v="0"/>
    <n v="0"/>
    <n v="0"/>
    <n v="1"/>
    <n v="0"/>
    <n v="0"/>
    <n v="0"/>
    <n v="0"/>
    <n v="0"/>
    <n v="0"/>
    <n v="0"/>
    <n v="0"/>
    <n v="0"/>
    <n v="0"/>
    <n v="0"/>
    <n v="0"/>
    <n v="0"/>
    <n v="1"/>
    <m/>
    <m/>
    <n v="2"/>
    <n v="2"/>
    <s v="Correct"/>
    <x v="0"/>
    <n v="29"/>
    <x v="2"/>
    <x v="43"/>
    <x v="1"/>
    <x v="1"/>
    <s v="English, Spanish"/>
    <x v="5"/>
    <x v="7"/>
    <x v="0"/>
    <x v="2"/>
    <x v="3"/>
    <s v="Yes"/>
    <m/>
  </r>
  <r>
    <n v="187"/>
    <m/>
    <m/>
    <m/>
    <m/>
    <m/>
    <m/>
    <m/>
    <s v="Exercise/physical activity"/>
    <m/>
    <m/>
    <m/>
    <m/>
    <m/>
    <s v="HIV/AIDS &amp; Sexually Transmitted Diseases (STDs)"/>
    <m/>
    <m/>
    <m/>
    <s v="Drug and alcohol"/>
    <m/>
    <n v="3"/>
    <n v="1"/>
    <m/>
    <n v="0"/>
    <n v="0"/>
    <n v="0"/>
    <n v="0"/>
    <n v="0"/>
    <n v="0"/>
    <n v="0"/>
    <n v="1"/>
    <n v="0"/>
    <n v="0"/>
    <n v="0"/>
    <n v="0"/>
    <n v="0"/>
    <n v="1"/>
    <n v="0"/>
    <n v="0"/>
    <n v="0"/>
    <n v="1"/>
    <m/>
    <m/>
    <n v="3"/>
    <n v="3"/>
    <s v="Correct"/>
    <x v="1"/>
    <n v="40"/>
    <x v="2"/>
    <x v="54"/>
    <x v="1"/>
    <x v="1"/>
    <s v="English"/>
    <x v="6"/>
    <x v="7"/>
    <x v="0"/>
    <x v="2"/>
    <x v="3"/>
    <s v="Yes"/>
    <m/>
  </r>
  <r>
    <n v="188"/>
    <m/>
    <m/>
    <s v="Mental health/depression"/>
    <m/>
    <m/>
    <m/>
    <m/>
    <m/>
    <m/>
    <m/>
    <m/>
    <m/>
    <m/>
    <m/>
    <m/>
    <m/>
    <s v="Importance of routine well checkups"/>
    <m/>
    <m/>
    <n v="2"/>
    <n v="1.5"/>
    <m/>
    <n v="0"/>
    <n v="0"/>
    <n v="1"/>
    <n v="0"/>
    <n v="0"/>
    <n v="0"/>
    <n v="0"/>
    <n v="0"/>
    <n v="0"/>
    <n v="0"/>
    <n v="0"/>
    <n v="0"/>
    <n v="0"/>
    <n v="0"/>
    <n v="0"/>
    <n v="0"/>
    <n v="1"/>
    <n v="0"/>
    <m/>
    <m/>
    <n v="2"/>
    <n v="2"/>
    <s v="Correct"/>
    <x v="0"/>
    <n v="43"/>
    <x v="2"/>
    <x v="43"/>
    <x v="1"/>
    <x v="1"/>
    <s v="English"/>
    <x v="6"/>
    <x v="0"/>
    <x v="0"/>
    <x v="2"/>
    <x v="3"/>
    <s v="Yes"/>
    <m/>
  </r>
  <r>
    <n v="189"/>
    <m/>
    <m/>
    <s v="Mental health/depression"/>
    <m/>
    <m/>
    <s v="Nutrition"/>
    <m/>
    <m/>
    <m/>
    <m/>
    <m/>
    <m/>
    <m/>
    <m/>
    <s v="Vaccination/immunizations"/>
    <m/>
    <m/>
    <m/>
    <m/>
    <n v="3"/>
    <n v="1"/>
    <m/>
    <n v="0"/>
    <n v="0"/>
    <n v="1"/>
    <n v="0"/>
    <n v="0"/>
    <n v="1"/>
    <n v="0"/>
    <n v="0"/>
    <n v="0"/>
    <n v="0"/>
    <n v="0"/>
    <n v="0"/>
    <n v="0"/>
    <n v="0"/>
    <n v="1"/>
    <n v="0"/>
    <n v="0"/>
    <n v="0"/>
    <m/>
    <m/>
    <n v="3"/>
    <n v="3"/>
    <s v="Correct"/>
    <x v="0"/>
    <n v="30"/>
    <x v="0"/>
    <x v="55"/>
    <x v="2"/>
    <x v="2"/>
    <s v="Spanish"/>
    <x v="1"/>
    <x v="3"/>
    <x v="6"/>
    <x v="3"/>
    <x v="3"/>
    <s v="Yes"/>
    <m/>
  </r>
  <r>
    <n v="190"/>
    <m/>
    <m/>
    <s v="Mental health/depression"/>
    <m/>
    <m/>
    <m/>
    <m/>
    <m/>
    <m/>
    <m/>
    <m/>
    <m/>
    <m/>
    <m/>
    <m/>
    <m/>
    <s v="Importance of routine well checkups"/>
    <s v="Drug and alcohol"/>
    <m/>
    <n v="3"/>
    <n v="1"/>
    <m/>
    <n v="0"/>
    <n v="0"/>
    <n v="1"/>
    <n v="0"/>
    <n v="0"/>
    <n v="0"/>
    <n v="0"/>
    <n v="0"/>
    <n v="0"/>
    <n v="0"/>
    <n v="0"/>
    <n v="0"/>
    <n v="0"/>
    <n v="0"/>
    <n v="0"/>
    <n v="0"/>
    <n v="1"/>
    <n v="1"/>
    <m/>
    <m/>
    <n v="3"/>
    <n v="3"/>
    <s v="Correct"/>
    <x v="0"/>
    <n v="53"/>
    <x v="0"/>
    <x v="56"/>
    <x v="2"/>
    <x v="2"/>
    <s v="English, Spanish"/>
    <x v="4"/>
    <x v="4"/>
    <x v="6"/>
    <x v="2"/>
    <x v="3"/>
    <s v="Yes"/>
    <m/>
  </r>
  <r>
    <n v="191"/>
    <m/>
    <m/>
    <s v="Mental health/depression"/>
    <s v="Cancer"/>
    <m/>
    <m/>
    <m/>
    <m/>
    <m/>
    <m/>
    <m/>
    <m/>
    <m/>
    <m/>
    <m/>
    <m/>
    <m/>
    <s v="Drug and alcohol"/>
    <m/>
    <n v="3"/>
    <n v="1"/>
    <m/>
    <n v="0"/>
    <n v="0"/>
    <n v="1"/>
    <n v="1"/>
    <n v="0"/>
    <n v="0"/>
    <n v="0"/>
    <n v="0"/>
    <n v="0"/>
    <n v="0"/>
    <n v="0"/>
    <n v="0"/>
    <n v="0"/>
    <n v="0"/>
    <n v="0"/>
    <n v="0"/>
    <n v="0"/>
    <n v="1"/>
    <m/>
    <m/>
    <n v="3"/>
    <n v="3"/>
    <s v="Correct"/>
    <x v="1"/>
    <n v="45"/>
    <x v="2"/>
    <x v="43"/>
    <x v="1"/>
    <x v="2"/>
    <s v="English, Spanish, Farsi"/>
    <x v="2"/>
    <x v="4"/>
    <x v="6"/>
    <x v="2"/>
    <x v="3"/>
    <s v="Yes"/>
    <m/>
  </r>
  <r>
    <n v="192"/>
    <m/>
    <s v="Eating disorders"/>
    <m/>
    <m/>
    <m/>
    <m/>
    <s v="Cholesterol"/>
    <s v="Exercise/physical activity"/>
    <m/>
    <m/>
    <m/>
    <m/>
    <m/>
    <m/>
    <m/>
    <m/>
    <m/>
    <m/>
    <m/>
    <n v="3"/>
    <n v="1"/>
    <m/>
    <n v="0"/>
    <n v="1"/>
    <n v="0"/>
    <n v="0"/>
    <n v="0"/>
    <n v="0"/>
    <n v="1"/>
    <n v="1"/>
    <n v="0"/>
    <n v="0"/>
    <n v="0"/>
    <n v="0"/>
    <n v="0"/>
    <n v="0"/>
    <n v="0"/>
    <n v="0"/>
    <n v="0"/>
    <n v="0"/>
    <m/>
    <m/>
    <n v="3"/>
    <n v="3"/>
    <s v="Correct"/>
    <x v="0"/>
    <n v="62"/>
    <x v="2"/>
    <x v="57"/>
    <x v="1"/>
    <x v="2"/>
    <s v="English, Spanish"/>
    <x v="1"/>
    <x v="3"/>
    <x v="6"/>
    <x v="2"/>
    <x v="3"/>
    <s v="Yes"/>
    <m/>
  </r>
  <r>
    <n v="193"/>
    <m/>
    <m/>
    <s v="Mental health/depression"/>
    <m/>
    <m/>
    <s v="Nutrition"/>
    <m/>
    <m/>
    <m/>
    <m/>
    <m/>
    <m/>
    <m/>
    <m/>
    <m/>
    <m/>
    <m/>
    <m/>
    <m/>
    <n v="2"/>
    <n v="1.5"/>
    <m/>
    <n v="0"/>
    <n v="0"/>
    <n v="1"/>
    <n v="0"/>
    <n v="0"/>
    <n v="1"/>
    <n v="0"/>
    <n v="0"/>
    <n v="0"/>
    <n v="0"/>
    <n v="0"/>
    <n v="0"/>
    <n v="0"/>
    <n v="0"/>
    <n v="0"/>
    <n v="0"/>
    <n v="0"/>
    <n v="0"/>
    <m/>
    <m/>
    <n v="2"/>
    <n v="2"/>
    <s v="Correct"/>
    <x v="1"/>
    <n v="33"/>
    <x v="2"/>
    <x v="43"/>
    <x v="1"/>
    <x v="1"/>
    <s v="English"/>
    <x v="6"/>
    <x v="4"/>
    <x v="0"/>
    <x v="2"/>
    <x v="3"/>
    <s v="Yes"/>
    <m/>
  </r>
  <r>
    <n v="194"/>
    <m/>
    <s v="Eating disorders"/>
    <s v="Mental health/depression"/>
    <s v="Cancer"/>
    <m/>
    <m/>
    <m/>
    <m/>
    <m/>
    <m/>
    <m/>
    <m/>
    <m/>
    <m/>
    <m/>
    <m/>
    <m/>
    <m/>
    <m/>
    <n v="3"/>
    <n v="1"/>
    <m/>
    <n v="0"/>
    <n v="1"/>
    <n v="1"/>
    <n v="1"/>
    <n v="0"/>
    <n v="0"/>
    <n v="0"/>
    <n v="0"/>
    <n v="0"/>
    <n v="0"/>
    <n v="0"/>
    <n v="0"/>
    <n v="0"/>
    <n v="0"/>
    <n v="0"/>
    <n v="0"/>
    <n v="0"/>
    <n v="0"/>
    <m/>
    <m/>
    <n v="3"/>
    <n v="3"/>
    <s v="Correct"/>
    <x v="0"/>
    <n v="18"/>
    <x v="2"/>
    <x v="58"/>
    <x v="1"/>
    <x v="1"/>
    <s v="English"/>
    <x v="0"/>
    <x v="3"/>
    <x v="5"/>
    <x v="2"/>
    <x v="3"/>
    <s v="Yes"/>
    <m/>
  </r>
  <r>
    <n v="195"/>
    <m/>
    <m/>
    <m/>
    <s v="Cancer"/>
    <m/>
    <m/>
    <s v="Cholesterol"/>
    <m/>
    <m/>
    <m/>
    <m/>
    <m/>
    <s v="Diabetes"/>
    <m/>
    <m/>
    <m/>
    <m/>
    <m/>
    <m/>
    <n v="3"/>
    <n v="1"/>
    <m/>
    <n v="0"/>
    <n v="0"/>
    <n v="0"/>
    <n v="1"/>
    <n v="0"/>
    <n v="0"/>
    <n v="1"/>
    <n v="0"/>
    <n v="0"/>
    <n v="0"/>
    <n v="0"/>
    <n v="0"/>
    <n v="1"/>
    <n v="0"/>
    <n v="0"/>
    <n v="0"/>
    <n v="0"/>
    <n v="0"/>
    <m/>
    <m/>
    <n v="3"/>
    <n v="3"/>
    <s v="Correct"/>
    <x v="0"/>
    <n v="50"/>
    <x v="2"/>
    <x v="58"/>
    <x v="1"/>
    <x v="1"/>
    <s v="English"/>
    <x v="5"/>
    <x v="1"/>
    <x v="4"/>
    <x v="2"/>
    <x v="3"/>
    <s v="Yes"/>
    <m/>
  </r>
  <r>
    <n v="196"/>
    <m/>
    <m/>
    <m/>
    <s v="Cancer"/>
    <m/>
    <m/>
    <s v="Cholesterol"/>
    <m/>
    <m/>
    <m/>
    <m/>
    <m/>
    <s v="Diabetes"/>
    <m/>
    <m/>
    <m/>
    <m/>
    <m/>
    <m/>
    <n v="3"/>
    <n v="1"/>
    <m/>
    <n v="0"/>
    <n v="0"/>
    <n v="0"/>
    <n v="1"/>
    <n v="0"/>
    <n v="0"/>
    <n v="1"/>
    <n v="0"/>
    <n v="0"/>
    <n v="0"/>
    <n v="0"/>
    <n v="0"/>
    <n v="1"/>
    <n v="0"/>
    <n v="0"/>
    <n v="0"/>
    <n v="0"/>
    <n v="0"/>
    <m/>
    <m/>
    <n v="3"/>
    <n v="3"/>
    <s v="Correct"/>
    <x v="1"/>
    <n v="53"/>
    <x v="2"/>
    <x v="58"/>
    <x v="1"/>
    <x v="1"/>
    <s v="English"/>
    <x v="5"/>
    <x v="7"/>
    <x v="2"/>
    <x v="2"/>
    <x v="3"/>
    <s v="Yes"/>
    <m/>
  </r>
  <r>
    <n v="197"/>
    <m/>
    <m/>
    <s v="Mental health/depression"/>
    <m/>
    <m/>
    <s v="Nutrition"/>
    <m/>
    <m/>
    <m/>
    <m/>
    <m/>
    <s v="Suicide prevention"/>
    <m/>
    <m/>
    <m/>
    <m/>
    <m/>
    <m/>
    <m/>
    <n v="3"/>
    <n v="1"/>
    <m/>
    <n v="0"/>
    <n v="0"/>
    <n v="1"/>
    <n v="0"/>
    <n v="0"/>
    <n v="1"/>
    <n v="0"/>
    <n v="0"/>
    <n v="0"/>
    <n v="0"/>
    <n v="0"/>
    <n v="1"/>
    <n v="0"/>
    <n v="0"/>
    <n v="0"/>
    <n v="0"/>
    <n v="0"/>
    <n v="0"/>
    <m/>
    <m/>
    <n v="3"/>
    <n v="3"/>
    <s v="Correct"/>
    <x v="1"/>
    <n v="30"/>
    <x v="2"/>
    <x v="58"/>
    <x v="1"/>
    <x v="1"/>
    <s v="English"/>
    <x v="0"/>
    <x v="1"/>
    <x v="0"/>
    <x v="2"/>
    <x v="3"/>
    <s v="Yes"/>
    <m/>
  </r>
  <r>
    <n v="198"/>
    <m/>
    <m/>
    <m/>
    <s v="Cancer"/>
    <m/>
    <m/>
    <m/>
    <s v="Exercise/physical activity"/>
    <m/>
    <m/>
    <m/>
    <m/>
    <s v="Diabetes"/>
    <m/>
    <m/>
    <m/>
    <m/>
    <m/>
    <m/>
    <n v="3"/>
    <n v="1"/>
    <m/>
    <n v="0"/>
    <n v="0"/>
    <n v="0"/>
    <n v="1"/>
    <n v="0"/>
    <n v="0"/>
    <n v="0"/>
    <n v="1"/>
    <n v="0"/>
    <n v="0"/>
    <n v="0"/>
    <n v="0"/>
    <n v="1"/>
    <n v="0"/>
    <n v="0"/>
    <n v="0"/>
    <n v="0"/>
    <n v="0"/>
    <m/>
    <m/>
    <n v="3"/>
    <n v="3"/>
    <s v="Correct"/>
    <x v="0"/>
    <n v="32"/>
    <x v="2"/>
    <x v="59"/>
    <x v="1"/>
    <x v="1"/>
    <s v="English"/>
    <x v="0"/>
    <x v="7"/>
    <x v="0"/>
    <x v="2"/>
    <x v="3"/>
    <s v="Yes"/>
    <m/>
  </r>
  <r>
    <n v="199"/>
    <s v="Blood pressure"/>
    <m/>
    <m/>
    <m/>
    <m/>
    <m/>
    <s v="Cholesterol"/>
    <s v="Exercise/physical activity"/>
    <m/>
    <m/>
    <m/>
    <m/>
    <s v="Diabetes"/>
    <m/>
    <m/>
    <m/>
    <m/>
    <m/>
    <m/>
    <n v="4"/>
    <n v="0.75"/>
    <m/>
    <n v="0.75"/>
    <n v="0"/>
    <n v="0"/>
    <n v="0"/>
    <n v="0"/>
    <n v="0"/>
    <n v="0.75"/>
    <n v="0.75"/>
    <n v="0"/>
    <n v="0"/>
    <n v="0"/>
    <n v="0"/>
    <n v="0.75"/>
    <n v="0"/>
    <n v="0"/>
    <n v="0"/>
    <n v="0"/>
    <n v="0"/>
    <m/>
    <m/>
    <n v="3"/>
    <n v="4"/>
    <s v="Correct"/>
    <x v="1"/>
    <n v="33"/>
    <x v="0"/>
    <x v="60"/>
    <x v="1"/>
    <x v="1"/>
    <s v="English"/>
    <x v="5"/>
    <x v="1"/>
    <x v="0"/>
    <x v="0"/>
    <x v="3"/>
    <m/>
    <m/>
  </r>
  <r>
    <n v="200"/>
    <s v="Blood pressure"/>
    <m/>
    <m/>
    <m/>
    <m/>
    <m/>
    <s v="Cholesterol"/>
    <m/>
    <m/>
    <m/>
    <m/>
    <m/>
    <s v="Diabetes"/>
    <m/>
    <m/>
    <m/>
    <m/>
    <m/>
    <m/>
    <n v="3"/>
    <n v="1"/>
    <m/>
    <n v="1"/>
    <n v="0"/>
    <n v="0"/>
    <n v="0"/>
    <n v="0"/>
    <n v="0"/>
    <n v="1"/>
    <n v="0"/>
    <n v="0"/>
    <n v="0"/>
    <n v="0"/>
    <n v="0"/>
    <n v="1"/>
    <n v="0"/>
    <n v="0"/>
    <n v="0"/>
    <n v="0"/>
    <n v="0"/>
    <m/>
    <m/>
    <n v="3"/>
    <n v="3"/>
    <s v="Correct"/>
    <x v="0"/>
    <n v="34"/>
    <x v="0"/>
    <x v="60"/>
    <x v="1"/>
    <x v="1"/>
    <s v="English"/>
    <x v="5"/>
    <x v="1"/>
    <x v="0"/>
    <x v="2"/>
    <x v="3"/>
    <s v="Yes"/>
    <m/>
  </r>
  <r>
    <n v="201"/>
    <m/>
    <m/>
    <s v="Mental health/depression"/>
    <m/>
    <m/>
    <m/>
    <m/>
    <m/>
    <m/>
    <m/>
    <m/>
    <s v="Suicide prevention"/>
    <m/>
    <m/>
    <m/>
    <m/>
    <s v="Importance of routine well checkups"/>
    <s v="Drug and alcohol"/>
    <m/>
    <n v="4"/>
    <n v="0.75"/>
    <m/>
    <n v="0"/>
    <n v="0"/>
    <n v="0.75"/>
    <n v="0"/>
    <n v="0"/>
    <n v="0"/>
    <n v="0"/>
    <n v="0"/>
    <n v="0"/>
    <n v="0"/>
    <n v="0"/>
    <n v="0.75"/>
    <n v="0"/>
    <n v="0"/>
    <n v="0"/>
    <n v="0"/>
    <n v="0.75"/>
    <n v="0.75"/>
    <m/>
    <m/>
    <n v="3"/>
    <n v="4"/>
    <s v="Correct"/>
    <x v="1"/>
    <n v="29"/>
    <x v="3"/>
    <x v="11"/>
    <x v="2"/>
    <x v="0"/>
    <m/>
    <x v="3"/>
    <x v="2"/>
    <x v="3"/>
    <x v="0"/>
    <x v="3"/>
    <m/>
    <m/>
  </r>
  <r>
    <n v="202"/>
    <s v="Blood pressure"/>
    <m/>
    <m/>
    <m/>
    <m/>
    <m/>
    <s v="Cholesterol"/>
    <m/>
    <m/>
    <m/>
    <m/>
    <m/>
    <m/>
    <m/>
    <m/>
    <m/>
    <m/>
    <s v="Drug and alcohol"/>
    <m/>
    <n v="3"/>
    <n v="1"/>
    <m/>
    <n v="1"/>
    <n v="0"/>
    <n v="0"/>
    <n v="0"/>
    <n v="0"/>
    <n v="0"/>
    <n v="1"/>
    <n v="0"/>
    <n v="0"/>
    <n v="0"/>
    <n v="0"/>
    <n v="0"/>
    <n v="0"/>
    <n v="0"/>
    <n v="0"/>
    <n v="0"/>
    <n v="0"/>
    <n v="1"/>
    <m/>
    <m/>
    <n v="3"/>
    <n v="3"/>
    <s v="Correct"/>
    <x v="0"/>
    <n v="59"/>
    <x v="2"/>
    <x v="58"/>
    <x v="1"/>
    <x v="1"/>
    <s v="English"/>
    <x v="0"/>
    <x v="7"/>
    <x v="2"/>
    <x v="2"/>
    <x v="3"/>
    <s v="Yes"/>
    <m/>
  </r>
  <r>
    <n v="203"/>
    <m/>
    <m/>
    <m/>
    <s v="Cancer"/>
    <m/>
    <m/>
    <m/>
    <m/>
    <m/>
    <m/>
    <m/>
    <m/>
    <s v="Diabetes"/>
    <m/>
    <m/>
    <m/>
    <s v="Importance of routine well checkups"/>
    <m/>
    <m/>
    <n v="3"/>
    <n v="1"/>
    <m/>
    <n v="0"/>
    <n v="0"/>
    <n v="0"/>
    <n v="1"/>
    <n v="0"/>
    <n v="0"/>
    <n v="0"/>
    <n v="0"/>
    <n v="0"/>
    <n v="0"/>
    <n v="0"/>
    <n v="0"/>
    <n v="1"/>
    <n v="0"/>
    <n v="0"/>
    <n v="0"/>
    <n v="1"/>
    <n v="0"/>
    <m/>
    <m/>
    <n v="3"/>
    <n v="3"/>
    <s v="Correct"/>
    <x v="0"/>
    <n v="18"/>
    <x v="2"/>
    <x v="58"/>
    <x v="1"/>
    <x v="2"/>
    <s v="English, Spanish"/>
    <x v="6"/>
    <x v="4"/>
    <x v="5"/>
    <x v="2"/>
    <x v="3"/>
    <s v="Yes"/>
    <m/>
  </r>
  <r>
    <n v="204"/>
    <m/>
    <m/>
    <m/>
    <m/>
    <m/>
    <m/>
    <m/>
    <m/>
    <m/>
    <m/>
    <m/>
    <m/>
    <m/>
    <m/>
    <m/>
    <s v="Disease outbreak information"/>
    <m/>
    <s v="Drug and alcohol"/>
    <m/>
    <n v="2"/>
    <n v="1.5"/>
    <m/>
    <n v="0"/>
    <n v="0"/>
    <n v="0"/>
    <n v="0"/>
    <n v="0"/>
    <n v="0"/>
    <n v="0"/>
    <n v="0"/>
    <n v="0"/>
    <n v="0"/>
    <n v="0"/>
    <n v="0"/>
    <n v="0"/>
    <n v="0"/>
    <n v="0"/>
    <n v="1"/>
    <n v="0"/>
    <n v="1"/>
    <m/>
    <m/>
    <n v="2"/>
    <n v="2"/>
    <s v="Correct"/>
    <x v="0"/>
    <n v="34"/>
    <x v="2"/>
    <x v="47"/>
    <x v="0"/>
    <x v="1"/>
    <s v="English"/>
    <x v="6"/>
    <x v="4"/>
    <x v="6"/>
    <x v="2"/>
    <x v="3"/>
    <s v="Yes"/>
    <m/>
  </r>
  <r>
    <n v="205"/>
    <m/>
    <m/>
    <m/>
    <m/>
    <m/>
    <m/>
    <m/>
    <m/>
    <m/>
    <s v="Dental screenings"/>
    <m/>
    <s v="Suicide prevention"/>
    <m/>
    <m/>
    <m/>
    <m/>
    <m/>
    <m/>
    <m/>
    <n v="2"/>
    <n v="1.5"/>
    <m/>
    <n v="0"/>
    <n v="0"/>
    <n v="0"/>
    <n v="0"/>
    <n v="0"/>
    <n v="0"/>
    <n v="0"/>
    <n v="0"/>
    <n v="0"/>
    <n v="1"/>
    <n v="0"/>
    <n v="1"/>
    <n v="0"/>
    <n v="0"/>
    <n v="0"/>
    <n v="0"/>
    <n v="0"/>
    <n v="0"/>
    <m/>
    <m/>
    <n v="2"/>
    <n v="2"/>
    <s v="Correct"/>
    <x v="0"/>
    <n v="67"/>
    <x v="2"/>
    <x v="47"/>
    <x v="1"/>
    <x v="1"/>
    <s v="English"/>
    <x v="1"/>
    <x v="4"/>
    <x v="2"/>
    <x v="2"/>
    <x v="3"/>
    <s v="Yes"/>
    <m/>
  </r>
  <r>
    <n v="206"/>
    <m/>
    <m/>
    <s v="Mental health/depression"/>
    <s v="Cancer"/>
    <m/>
    <m/>
    <m/>
    <m/>
    <m/>
    <m/>
    <m/>
    <m/>
    <s v="Diabetes"/>
    <m/>
    <m/>
    <m/>
    <m/>
    <m/>
    <m/>
    <n v="3"/>
    <n v="1"/>
    <m/>
    <n v="0"/>
    <n v="0"/>
    <n v="1"/>
    <n v="1"/>
    <n v="0"/>
    <n v="0"/>
    <n v="0"/>
    <n v="0"/>
    <n v="0"/>
    <n v="0"/>
    <n v="0"/>
    <n v="0"/>
    <n v="1"/>
    <n v="0"/>
    <n v="0"/>
    <n v="0"/>
    <n v="0"/>
    <n v="0"/>
    <m/>
    <m/>
    <n v="3"/>
    <n v="3"/>
    <s v="Correct"/>
    <x v="0"/>
    <n v="52"/>
    <x v="2"/>
    <x v="61"/>
    <x v="1"/>
    <x v="2"/>
    <s v="English"/>
    <x v="0"/>
    <x v="4"/>
    <x v="0"/>
    <x v="2"/>
    <x v="3"/>
    <s v="Yes"/>
    <m/>
  </r>
  <r>
    <n v="207"/>
    <m/>
    <m/>
    <m/>
    <m/>
    <m/>
    <m/>
    <m/>
    <m/>
    <m/>
    <m/>
    <m/>
    <m/>
    <m/>
    <m/>
    <m/>
    <m/>
    <m/>
    <s v="Drug and alcohol"/>
    <m/>
    <n v="1"/>
    <n v="3"/>
    <m/>
    <n v="0"/>
    <n v="0"/>
    <n v="0"/>
    <n v="0"/>
    <n v="0"/>
    <n v="0"/>
    <n v="0"/>
    <n v="0"/>
    <n v="0"/>
    <n v="0"/>
    <n v="0"/>
    <n v="0"/>
    <n v="0"/>
    <n v="0"/>
    <n v="0"/>
    <n v="0"/>
    <n v="0"/>
    <n v="1"/>
    <m/>
    <m/>
    <n v="1"/>
    <n v="1"/>
    <s v="Correct"/>
    <x v="0"/>
    <n v="18"/>
    <x v="2"/>
    <x v="62"/>
    <x v="1"/>
    <x v="0"/>
    <s v="English"/>
    <x v="6"/>
    <x v="4"/>
    <x v="0"/>
    <x v="2"/>
    <x v="3"/>
    <s v="Yes"/>
    <m/>
  </r>
  <r>
    <n v="208"/>
    <m/>
    <m/>
    <m/>
    <m/>
    <m/>
    <m/>
    <m/>
    <m/>
    <m/>
    <s v="Dental screenings"/>
    <m/>
    <m/>
    <m/>
    <m/>
    <m/>
    <m/>
    <s v="Importance of routine well checkups"/>
    <s v="Drug and alcohol"/>
    <m/>
    <n v="3"/>
    <n v="1"/>
    <m/>
    <n v="0"/>
    <n v="0"/>
    <n v="0"/>
    <n v="0"/>
    <n v="0"/>
    <n v="0"/>
    <n v="0"/>
    <n v="0"/>
    <n v="0"/>
    <n v="1"/>
    <n v="0"/>
    <n v="0"/>
    <n v="0"/>
    <n v="0"/>
    <n v="0"/>
    <n v="0"/>
    <n v="1"/>
    <n v="1"/>
    <m/>
    <m/>
    <n v="3"/>
    <n v="3"/>
    <s v="Correct"/>
    <x v="0"/>
    <n v="18"/>
    <x v="2"/>
    <x v="62"/>
    <x v="1"/>
    <x v="1"/>
    <s v="English"/>
    <x v="6"/>
    <x v="4"/>
    <x v="0"/>
    <x v="2"/>
    <x v="3"/>
    <s v="Yes"/>
    <m/>
  </r>
  <r>
    <n v="209"/>
    <m/>
    <m/>
    <m/>
    <m/>
    <m/>
    <s v="Nutrition"/>
    <m/>
    <m/>
    <m/>
    <m/>
    <m/>
    <m/>
    <m/>
    <m/>
    <m/>
    <m/>
    <m/>
    <m/>
    <m/>
    <n v="1"/>
    <n v="3"/>
    <m/>
    <n v="0"/>
    <n v="0"/>
    <n v="0"/>
    <n v="0"/>
    <n v="0"/>
    <n v="1"/>
    <n v="0"/>
    <n v="0"/>
    <n v="0"/>
    <n v="0"/>
    <n v="0"/>
    <n v="0"/>
    <n v="0"/>
    <n v="0"/>
    <n v="0"/>
    <n v="0"/>
    <n v="0"/>
    <n v="0"/>
    <m/>
    <m/>
    <n v="1"/>
    <n v="1"/>
    <s v="Correct"/>
    <x v="0"/>
    <n v="51"/>
    <x v="2"/>
    <x v="63"/>
    <x v="1"/>
    <x v="1"/>
    <s v="English"/>
    <x v="6"/>
    <x v="1"/>
    <x v="0"/>
    <x v="2"/>
    <x v="3"/>
    <s v="Yes"/>
    <m/>
  </r>
  <r>
    <n v="210"/>
    <m/>
    <m/>
    <m/>
    <m/>
    <m/>
    <m/>
    <m/>
    <m/>
    <m/>
    <m/>
    <m/>
    <m/>
    <m/>
    <m/>
    <m/>
    <m/>
    <m/>
    <s v="Drug and alcohol"/>
    <m/>
    <n v="1"/>
    <n v="3"/>
    <m/>
    <n v="0"/>
    <n v="0"/>
    <n v="0"/>
    <n v="0"/>
    <n v="0"/>
    <n v="0"/>
    <n v="0"/>
    <n v="0"/>
    <n v="0"/>
    <n v="0"/>
    <n v="0"/>
    <n v="0"/>
    <n v="0"/>
    <n v="0"/>
    <n v="0"/>
    <n v="0"/>
    <n v="0"/>
    <n v="1"/>
    <m/>
    <m/>
    <n v="1"/>
    <n v="1"/>
    <s v="Correct"/>
    <x v="1"/>
    <n v="46"/>
    <x v="2"/>
    <x v="58"/>
    <x v="1"/>
    <x v="1"/>
    <s v="English"/>
    <x v="6"/>
    <x v="1"/>
    <x v="0"/>
    <x v="2"/>
    <x v="3"/>
    <s v="Yes"/>
    <m/>
  </r>
  <r>
    <n v="211"/>
    <m/>
    <m/>
    <s v="Mental health/depression"/>
    <m/>
    <m/>
    <m/>
    <m/>
    <m/>
    <m/>
    <m/>
    <m/>
    <m/>
    <m/>
    <m/>
    <m/>
    <m/>
    <s v="Importance of routine well checkups"/>
    <m/>
    <m/>
    <n v="2"/>
    <n v="1.5"/>
    <m/>
    <n v="0"/>
    <n v="0"/>
    <n v="1"/>
    <n v="0"/>
    <n v="0"/>
    <n v="0"/>
    <n v="0"/>
    <n v="0"/>
    <n v="0"/>
    <n v="0"/>
    <n v="0"/>
    <n v="0"/>
    <n v="0"/>
    <n v="0"/>
    <n v="0"/>
    <n v="0"/>
    <n v="1"/>
    <n v="0"/>
    <m/>
    <m/>
    <n v="2"/>
    <n v="2"/>
    <s v="Correct"/>
    <x v="1"/>
    <n v="44"/>
    <x v="0"/>
    <x v="64"/>
    <x v="1"/>
    <x v="0"/>
    <s v="English"/>
    <x v="6"/>
    <x v="1"/>
    <x v="0"/>
    <x v="2"/>
    <x v="3"/>
    <s v="Yes"/>
    <m/>
  </r>
  <r>
    <n v="212"/>
    <s v="Blood pressure"/>
    <m/>
    <m/>
    <s v="Cancer"/>
    <m/>
    <m/>
    <m/>
    <m/>
    <m/>
    <m/>
    <m/>
    <m/>
    <m/>
    <m/>
    <m/>
    <m/>
    <m/>
    <m/>
    <m/>
    <n v="2"/>
    <n v="1.5"/>
    <m/>
    <n v="1"/>
    <n v="0"/>
    <n v="0"/>
    <n v="1"/>
    <n v="0"/>
    <n v="0"/>
    <n v="0"/>
    <n v="0"/>
    <n v="0"/>
    <n v="0"/>
    <n v="0"/>
    <n v="0"/>
    <n v="0"/>
    <n v="0"/>
    <n v="0"/>
    <n v="0"/>
    <n v="0"/>
    <n v="0"/>
    <m/>
    <m/>
    <n v="2"/>
    <n v="2"/>
    <s v="Correct"/>
    <x v="0"/>
    <n v="32"/>
    <x v="2"/>
    <x v="54"/>
    <x v="1"/>
    <x v="1"/>
    <s v="English"/>
    <x v="4"/>
    <x v="7"/>
    <x v="0"/>
    <x v="2"/>
    <x v="3"/>
    <s v="Yes"/>
    <m/>
  </r>
  <r>
    <n v="213"/>
    <s v="Blood pressure"/>
    <m/>
    <m/>
    <s v="Cancer"/>
    <m/>
    <m/>
    <m/>
    <m/>
    <m/>
    <m/>
    <s v="Heart disease"/>
    <m/>
    <m/>
    <m/>
    <m/>
    <m/>
    <m/>
    <m/>
    <m/>
    <n v="3"/>
    <n v="1"/>
    <m/>
    <n v="1"/>
    <n v="0"/>
    <n v="0"/>
    <n v="1"/>
    <n v="0"/>
    <n v="0"/>
    <n v="0"/>
    <n v="0"/>
    <n v="0"/>
    <n v="0"/>
    <n v="1"/>
    <n v="0"/>
    <n v="0"/>
    <n v="0"/>
    <n v="0"/>
    <n v="0"/>
    <n v="0"/>
    <n v="0"/>
    <m/>
    <m/>
    <n v="3"/>
    <n v="3"/>
    <s v="Correct"/>
    <x v="1"/>
    <n v="40"/>
    <x v="2"/>
    <x v="54"/>
    <x v="1"/>
    <x v="0"/>
    <s v="English"/>
    <x v="4"/>
    <x v="1"/>
    <x v="0"/>
    <x v="2"/>
    <x v="3"/>
    <s v="Yes"/>
    <m/>
  </r>
  <r>
    <n v="214"/>
    <m/>
    <s v="Eating disorders"/>
    <m/>
    <m/>
    <m/>
    <m/>
    <m/>
    <m/>
    <m/>
    <m/>
    <m/>
    <m/>
    <m/>
    <m/>
    <m/>
    <m/>
    <m/>
    <m/>
    <m/>
    <n v="1"/>
    <n v="3"/>
    <m/>
    <n v="0"/>
    <n v="1"/>
    <n v="0"/>
    <n v="0"/>
    <n v="0"/>
    <n v="0"/>
    <n v="0"/>
    <n v="0"/>
    <n v="0"/>
    <n v="0"/>
    <n v="0"/>
    <n v="0"/>
    <n v="0"/>
    <n v="0"/>
    <n v="0"/>
    <n v="0"/>
    <n v="0"/>
    <n v="0"/>
    <m/>
    <m/>
    <n v="1"/>
    <n v="1"/>
    <s v="Correct"/>
    <x v="0"/>
    <n v="37"/>
    <x v="2"/>
    <x v="54"/>
    <x v="1"/>
    <x v="1"/>
    <m/>
    <x v="4"/>
    <x v="0"/>
    <x v="0"/>
    <x v="2"/>
    <x v="3"/>
    <s v="Yes"/>
    <m/>
  </r>
  <r>
    <n v="215"/>
    <m/>
    <m/>
    <m/>
    <m/>
    <s v="Emergency preparedness"/>
    <m/>
    <m/>
    <s v="Exercise/physical activity"/>
    <m/>
    <m/>
    <m/>
    <m/>
    <m/>
    <m/>
    <m/>
    <m/>
    <m/>
    <m/>
    <m/>
    <n v="2"/>
    <n v="1.5"/>
    <m/>
    <n v="0"/>
    <n v="0"/>
    <n v="0"/>
    <n v="0"/>
    <n v="1"/>
    <n v="0"/>
    <n v="0"/>
    <n v="1"/>
    <n v="0"/>
    <n v="0"/>
    <n v="0"/>
    <n v="0"/>
    <n v="0"/>
    <n v="0"/>
    <n v="0"/>
    <n v="0"/>
    <n v="0"/>
    <n v="0"/>
    <m/>
    <m/>
    <n v="2"/>
    <n v="2"/>
    <s v="Correct"/>
    <x v="1"/>
    <n v="40"/>
    <x v="2"/>
    <x v="54"/>
    <x v="1"/>
    <x v="1"/>
    <s v="English"/>
    <x v="4"/>
    <x v="1"/>
    <x v="0"/>
    <x v="2"/>
    <x v="3"/>
    <s v="Yes"/>
    <m/>
  </r>
  <r>
    <n v="216"/>
    <m/>
    <m/>
    <m/>
    <m/>
    <s v="Emergency preparedness"/>
    <m/>
    <m/>
    <m/>
    <m/>
    <m/>
    <m/>
    <m/>
    <m/>
    <m/>
    <m/>
    <m/>
    <m/>
    <m/>
    <m/>
    <n v="1"/>
    <n v="3"/>
    <m/>
    <n v="0"/>
    <n v="0"/>
    <n v="0"/>
    <n v="0"/>
    <n v="1"/>
    <n v="0"/>
    <n v="0"/>
    <n v="0"/>
    <n v="0"/>
    <n v="0"/>
    <n v="0"/>
    <n v="0"/>
    <n v="0"/>
    <n v="0"/>
    <n v="0"/>
    <n v="0"/>
    <n v="0"/>
    <n v="0"/>
    <m/>
    <m/>
    <n v="1"/>
    <n v="1"/>
    <s v="Correct"/>
    <x v="0"/>
    <n v="39"/>
    <x v="2"/>
    <x v="54"/>
    <x v="0"/>
    <x v="0"/>
    <s v="English"/>
    <x v="4"/>
    <x v="0"/>
    <x v="6"/>
    <x v="0"/>
    <x v="3"/>
    <m/>
    <m/>
  </r>
  <r>
    <n v="217"/>
    <m/>
    <m/>
    <m/>
    <m/>
    <m/>
    <m/>
    <m/>
    <m/>
    <m/>
    <m/>
    <s v="Heart disease"/>
    <s v="Suicide prevention"/>
    <m/>
    <m/>
    <m/>
    <m/>
    <m/>
    <m/>
    <m/>
    <n v="2"/>
    <n v="1.5"/>
    <m/>
    <n v="0"/>
    <n v="0"/>
    <n v="0"/>
    <n v="0"/>
    <n v="0"/>
    <n v="0"/>
    <n v="0"/>
    <n v="0"/>
    <n v="0"/>
    <n v="0"/>
    <n v="1"/>
    <n v="1"/>
    <n v="0"/>
    <n v="0"/>
    <n v="0"/>
    <n v="0"/>
    <n v="0"/>
    <n v="0"/>
    <m/>
    <m/>
    <n v="2"/>
    <n v="2"/>
    <s v="Correct"/>
    <x v="1"/>
    <n v="52"/>
    <x v="2"/>
    <x v="58"/>
    <x v="1"/>
    <x v="1"/>
    <s v="English"/>
    <x v="6"/>
    <x v="1"/>
    <x v="0"/>
    <x v="2"/>
    <x v="3"/>
    <s v="Yes"/>
    <m/>
  </r>
  <r>
    <n v="218"/>
    <m/>
    <m/>
    <m/>
    <m/>
    <m/>
    <s v="Nutrition"/>
    <m/>
    <s v="Exercise/physical activity"/>
    <m/>
    <m/>
    <m/>
    <m/>
    <m/>
    <m/>
    <m/>
    <m/>
    <m/>
    <s v="Drug and alcohol"/>
    <m/>
    <n v="3"/>
    <n v="1"/>
    <m/>
    <n v="0"/>
    <n v="0"/>
    <n v="0"/>
    <n v="0"/>
    <n v="0"/>
    <n v="1"/>
    <n v="0"/>
    <n v="1"/>
    <n v="0"/>
    <n v="0"/>
    <n v="0"/>
    <n v="0"/>
    <n v="0"/>
    <n v="0"/>
    <n v="0"/>
    <n v="0"/>
    <n v="0"/>
    <n v="1"/>
    <m/>
    <m/>
    <n v="3"/>
    <n v="3"/>
    <s v="Correct"/>
    <x v="0"/>
    <n v="39"/>
    <x v="2"/>
    <x v="65"/>
    <x v="1"/>
    <x v="1"/>
    <s v="English"/>
    <x v="5"/>
    <x v="1"/>
    <x v="0"/>
    <x v="2"/>
    <x v="3"/>
    <s v="Yes"/>
    <m/>
  </r>
  <r>
    <n v="219"/>
    <m/>
    <m/>
    <m/>
    <m/>
    <m/>
    <s v="Nutrition"/>
    <m/>
    <m/>
    <m/>
    <m/>
    <s v="Heart disease"/>
    <m/>
    <m/>
    <m/>
    <m/>
    <m/>
    <m/>
    <s v="Drug and alcohol"/>
    <m/>
    <n v="3"/>
    <n v="1"/>
    <m/>
    <n v="0"/>
    <n v="0"/>
    <n v="0"/>
    <n v="0"/>
    <n v="0"/>
    <n v="1"/>
    <n v="0"/>
    <n v="0"/>
    <n v="0"/>
    <n v="0"/>
    <n v="1"/>
    <n v="0"/>
    <n v="0"/>
    <n v="0"/>
    <n v="0"/>
    <n v="0"/>
    <n v="0"/>
    <n v="1"/>
    <m/>
    <m/>
    <n v="3"/>
    <n v="3"/>
    <s v="Correct"/>
    <x v="0"/>
    <n v="18"/>
    <x v="2"/>
    <x v="62"/>
    <x v="1"/>
    <x v="1"/>
    <m/>
    <x v="4"/>
    <x v="4"/>
    <x v="6"/>
    <x v="2"/>
    <x v="3"/>
    <s v="Yes"/>
    <m/>
  </r>
  <r>
    <n v="220"/>
    <m/>
    <m/>
    <m/>
    <m/>
    <m/>
    <m/>
    <m/>
    <s v="Exercise/physical activity"/>
    <m/>
    <m/>
    <m/>
    <m/>
    <m/>
    <m/>
    <m/>
    <m/>
    <m/>
    <s v="Drug and alcohol"/>
    <m/>
    <n v="2"/>
    <n v="1.5"/>
    <m/>
    <n v="0"/>
    <n v="0"/>
    <n v="0"/>
    <n v="0"/>
    <n v="0"/>
    <n v="0"/>
    <n v="0"/>
    <n v="1"/>
    <n v="0"/>
    <n v="0"/>
    <n v="0"/>
    <n v="0"/>
    <n v="0"/>
    <n v="0"/>
    <n v="0"/>
    <n v="0"/>
    <n v="0"/>
    <n v="1"/>
    <m/>
    <m/>
    <n v="2"/>
    <n v="2"/>
    <s v="Correct"/>
    <x v="0"/>
    <n v="47"/>
    <x v="2"/>
    <x v="62"/>
    <x v="1"/>
    <x v="1"/>
    <s v="English"/>
    <x v="6"/>
    <x v="7"/>
    <x v="0"/>
    <x v="2"/>
    <x v="3"/>
    <s v="Yes"/>
    <m/>
  </r>
  <r>
    <n v="221"/>
    <m/>
    <s v="Eating disorders"/>
    <m/>
    <m/>
    <m/>
    <s v="Nutrition"/>
    <m/>
    <s v="Exercise/physical activity"/>
    <m/>
    <m/>
    <m/>
    <m/>
    <m/>
    <m/>
    <m/>
    <m/>
    <s v="Importance of routine well checkups"/>
    <s v="Drug and alcohol"/>
    <m/>
    <n v="5"/>
    <n v="0.6"/>
    <m/>
    <n v="0"/>
    <n v="0.6"/>
    <n v="0"/>
    <n v="0"/>
    <n v="0"/>
    <n v="0.6"/>
    <n v="0"/>
    <n v="0.6"/>
    <n v="0"/>
    <n v="0"/>
    <n v="0"/>
    <n v="0"/>
    <n v="0"/>
    <n v="0"/>
    <n v="0"/>
    <n v="0"/>
    <n v="0.6"/>
    <n v="0.6"/>
    <m/>
    <m/>
    <n v="3"/>
    <n v="5"/>
    <s v="Correct"/>
    <x v="1"/>
    <n v="47"/>
    <x v="2"/>
    <x v="66"/>
    <x v="1"/>
    <x v="1"/>
    <s v="English"/>
    <x v="6"/>
    <x v="1"/>
    <x v="0"/>
    <x v="2"/>
    <x v="3"/>
    <s v="Yes"/>
    <m/>
  </r>
  <r>
    <n v="222"/>
    <s v="Blood pressure"/>
    <m/>
    <m/>
    <m/>
    <m/>
    <m/>
    <m/>
    <s v="Exercise/physical activity"/>
    <m/>
    <m/>
    <m/>
    <m/>
    <m/>
    <m/>
    <m/>
    <m/>
    <m/>
    <s v="Drug and alcohol"/>
    <m/>
    <n v="3"/>
    <n v="1"/>
    <m/>
    <n v="1"/>
    <n v="0"/>
    <n v="0"/>
    <n v="0"/>
    <n v="0"/>
    <n v="0"/>
    <n v="0"/>
    <n v="1"/>
    <n v="0"/>
    <n v="0"/>
    <n v="0"/>
    <n v="0"/>
    <n v="0"/>
    <n v="0"/>
    <n v="0"/>
    <n v="0"/>
    <n v="0"/>
    <n v="1"/>
    <m/>
    <m/>
    <n v="3"/>
    <n v="3"/>
    <s v="Correct"/>
    <x v="1"/>
    <n v="47"/>
    <x v="2"/>
    <x v="62"/>
    <x v="1"/>
    <x v="1"/>
    <s v="English"/>
    <x v="6"/>
    <x v="1"/>
    <x v="0"/>
    <x v="2"/>
    <x v="3"/>
    <s v="Yes"/>
    <m/>
  </r>
  <r>
    <n v="223"/>
    <m/>
    <s v="Eating disorders"/>
    <m/>
    <m/>
    <m/>
    <m/>
    <m/>
    <s v="Exercise/physical activity"/>
    <m/>
    <m/>
    <m/>
    <m/>
    <m/>
    <m/>
    <m/>
    <m/>
    <m/>
    <s v="Drug and alcohol"/>
    <m/>
    <n v="3"/>
    <n v="1"/>
    <m/>
    <n v="0"/>
    <n v="1"/>
    <n v="0"/>
    <n v="0"/>
    <n v="0"/>
    <n v="0"/>
    <n v="0"/>
    <n v="1"/>
    <n v="0"/>
    <n v="0"/>
    <n v="0"/>
    <n v="0"/>
    <n v="0"/>
    <n v="0"/>
    <n v="0"/>
    <n v="0"/>
    <n v="0"/>
    <n v="1"/>
    <m/>
    <m/>
    <n v="3"/>
    <n v="3"/>
    <s v="Correct"/>
    <x v="0"/>
    <n v="35"/>
    <x v="2"/>
    <x v="62"/>
    <x v="1"/>
    <x v="1"/>
    <s v="English"/>
    <x v="6"/>
    <x v="1"/>
    <x v="0"/>
    <x v="2"/>
    <x v="3"/>
    <s v="Yes"/>
    <m/>
  </r>
  <r>
    <n v="224"/>
    <m/>
    <s v="Eating disorders"/>
    <s v="Mental health/depression"/>
    <m/>
    <m/>
    <m/>
    <m/>
    <m/>
    <m/>
    <m/>
    <m/>
    <m/>
    <m/>
    <m/>
    <m/>
    <m/>
    <m/>
    <s v="Drug and alcohol"/>
    <m/>
    <n v="3"/>
    <n v="1"/>
    <m/>
    <n v="0"/>
    <n v="1"/>
    <n v="1"/>
    <n v="0"/>
    <n v="0"/>
    <n v="0"/>
    <n v="0"/>
    <n v="0"/>
    <n v="0"/>
    <n v="0"/>
    <n v="0"/>
    <n v="0"/>
    <n v="0"/>
    <n v="0"/>
    <n v="0"/>
    <n v="0"/>
    <n v="0"/>
    <n v="1"/>
    <m/>
    <m/>
    <n v="3"/>
    <n v="3"/>
    <s v="Correct"/>
    <x v="0"/>
    <n v="18"/>
    <x v="2"/>
    <x v="54"/>
    <x v="1"/>
    <x v="1"/>
    <s v="English"/>
    <x v="6"/>
    <x v="3"/>
    <x v="5"/>
    <x v="2"/>
    <x v="3"/>
    <s v="Yes"/>
    <m/>
  </r>
  <r>
    <n v="225"/>
    <s v="Blood pressure"/>
    <s v="Eating disorders"/>
    <m/>
    <m/>
    <m/>
    <m/>
    <m/>
    <m/>
    <m/>
    <m/>
    <m/>
    <m/>
    <m/>
    <m/>
    <m/>
    <m/>
    <m/>
    <s v="Drug and alcohol"/>
    <m/>
    <n v="3"/>
    <n v="1"/>
    <m/>
    <n v="1"/>
    <n v="1"/>
    <n v="0"/>
    <n v="0"/>
    <n v="0"/>
    <n v="0"/>
    <n v="0"/>
    <n v="0"/>
    <n v="0"/>
    <n v="0"/>
    <n v="0"/>
    <n v="0"/>
    <n v="0"/>
    <n v="0"/>
    <n v="0"/>
    <n v="0"/>
    <n v="0"/>
    <n v="1"/>
    <m/>
    <m/>
    <n v="3"/>
    <n v="3"/>
    <s v="Correct"/>
    <x v="0"/>
    <n v="47"/>
    <x v="2"/>
    <x v="63"/>
    <x v="1"/>
    <x v="1"/>
    <s v="English"/>
    <x v="2"/>
    <x v="0"/>
    <x v="0"/>
    <x v="2"/>
    <x v="3"/>
    <s v="Yes"/>
    <m/>
  </r>
  <r>
    <n v="226"/>
    <m/>
    <m/>
    <m/>
    <m/>
    <m/>
    <s v="Nutrition"/>
    <m/>
    <m/>
    <m/>
    <m/>
    <s v="Heart disease"/>
    <m/>
    <m/>
    <m/>
    <m/>
    <m/>
    <m/>
    <s v="Drug and alcohol"/>
    <m/>
    <n v="3"/>
    <n v="1"/>
    <m/>
    <n v="0"/>
    <n v="0"/>
    <n v="0"/>
    <n v="0"/>
    <n v="0"/>
    <n v="1"/>
    <n v="0"/>
    <n v="0"/>
    <n v="0"/>
    <n v="0"/>
    <n v="1"/>
    <n v="0"/>
    <n v="0"/>
    <n v="0"/>
    <n v="0"/>
    <n v="0"/>
    <n v="0"/>
    <n v="1"/>
    <m/>
    <m/>
    <n v="3"/>
    <n v="3"/>
    <s v="Correct"/>
    <x v="0"/>
    <n v="37"/>
    <x v="2"/>
    <x v="54"/>
    <x v="1"/>
    <x v="1"/>
    <s v="English"/>
    <x v="5"/>
    <x v="1"/>
    <x v="0"/>
    <x v="2"/>
    <x v="3"/>
    <s v="Yes"/>
    <m/>
  </r>
  <r>
    <n v="227"/>
    <m/>
    <m/>
    <m/>
    <m/>
    <m/>
    <m/>
    <m/>
    <m/>
    <s v="Prenatal care"/>
    <m/>
    <s v="Heart disease"/>
    <s v="Suicide prevention"/>
    <m/>
    <m/>
    <m/>
    <m/>
    <m/>
    <m/>
    <m/>
    <n v="3"/>
    <n v="1"/>
    <m/>
    <n v="0"/>
    <n v="0"/>
    <n v="0"/>
    <n v="0"/>
    <n v="0"/>
    <n v="0"/>
    <n v="0"/>
    <n v="0"/>
    <n v="1"/>
    <n v="0"/>
    <n v="1"/>
    <n v="1"/>
    <n v="0"/>
    <n v="0"/>
    <n v="0"/>
    <n v="0"/>
    <n v="0"/>
    <n v="0"/>
    <m/>
    <m/>
    <n v="3"/>
    <n v="3"/>
    <s v="Correct"/>
    <x v="1"/>
    <n v="23"/>
    <x v="2"/>
    <x v="63"/>
    <x v="1"/>
    <x v="1"/>
    <s v="English"/>
    <x v="2"/>
    <x v="7"/>
    <x v="5"/>
    <x v="2"/>
    <x v="3"/>
    <s v="Yes"/>
    <m/>
  </r>
  <r>
    <n v="228"/>
    <m/>
    <m/>
    <s v="Mental health/depression"/>
    <m/>
    <s v="Emergency preparedness"/>
    <m/>
    <m/>
    <m/>
    <m/>
    <m/>
    <m/>
    <m/>
    <m/>
    <m/>
    <m/>
    <m/>
    <s v="Importance of routine well checkups"/>
    <m/>
    <m/>
    <n v="3"/>
    <n v="1"/>
    <m/>
    <n v="0"/>
    <n v="0"/>
    <n v="1"/>
    <n v="0"/>
    <n v="1"/>
    <n v="0"/>
    <n v="0"/>
    <n v="0"/>
    <n v="0"/>
    <n v="0"/>
    <n v="0"/>
    <n v="0"/>
    <n v="0"/>
    <n v="0"/>
    <n v="0"/>
    <n v="0"/>
    <n v="1"/>
    <n v="0"/>
    <m/>
    <m/>
    <n v="3"/>
    <n v="3"/>
    <s v="Correct"/>
    <x v="0"/>
    <m/>
    <x v="2"/>
    <x v="54"/>
    <x v="2"/>
    <x v="0"/>
    <s v="English"/>
    <x v="3"/>
    <x v="6"/>
    <x v="0"/>
    <x v="2"/>
    <x v="3"/>
    <s v="Yes"/>
    <m/>
  </r>
  <r>
    <n v="229"/>
    <m/>
    <m/>
    <m/>
    <s v="Cancer"/>
    <s v="Emergency preparedness"/>
    <m/>
    <m/>
    <m/>
    <m/>
    <m/>
    <m/>
    <m/>
    <m/>
    <m/>
    <m/>
    <m/>
    <s v="Importance of routine well checkups"/>
    <m/>
    <m/>
    <n v="3"/>
    <n v="1"/>
    <m/>
    <n v="0"/>
    <n v="0"/>
    <n v="0"/>
    <n v="1"/>
    <n v="1"/>
    <n v="0"/>
    <n v="0"/>
    <n v="0"/>
    <n v="0"/>
    <n v="0"/>
    <n v="0"/>
    <n v="0"/>
    <n v="0"/>
    <n v="0"/>
    <n v="0"/>
    <n v="0"/>
    <n v="1"/>
    <n v="0"/>
    <m/>
    <m/>
    <n v="3"/>
    <n v="3"/>
    <s v="Correct"/>
    <x v="0"/>
    <m/>
    <x v="2"/>
    <x v="54"/>
    <x v="1"/>
    <x v="1"/>
    <s v="English"/>
    <x v="3"/>
    <x v="6"/>
    <x v="0"/>
    <x v="2"/>
    <x v="3"/>
    <s v="Yes"/>
    <m/>
  </r>
  <r>
    <n v="230"/>
    <m/>
    <s v="Eating disorders"/>
    <s v="Mental health/depression"/>
    <m/>
    <m/>
    <s v="Nutrition"/>
    <s v="Cholesterol"/>
    <m/>
    <m/>
    <m/>
    <s v="Heart disease"/>
    <m/>
    <m/>
    <m/>
    <m/>
    <m/>
    <m/>
    <m/>
    <m/>
    <n v="5"/>
    <n v="0.6"/>
    <m/>
    <n v="0"/>
    <n v="0.6"/>
    <n v="0.6"/>
    <n v="0"/>
    <n v="0"/>
    <n v="0.6"/>
    <n v="0.6"/>
    <n v="0"/>
    <n v="0"/>
    <n v="0"/>
    <n v="0.6"/>
    <n v="0"/>
    <n v="0"/>
    <n v="0"/>
    <n v="0"/>
    <n v="0"/>
    <n v="0"/>
    <n v="0"/>
    <m/>
    <m/>
    <n v="3"/>
    <n v="5"/>
    <s v="Correct"/>
    <x v="0"/>
    <n v="38"/>
    <x v="0"/>
    <x v="9"/>
    <x v="1"/>
    <x v="1"/>
    <s v="English"/>
    <x v="6"/>
    <x v="1"/>
    <x v="0"/>
    <x v="2"/>
    <x v="3"/>
    <s v="Yes"/>
    <m/>
  </r>
  <r>
    <n v="231"/>
    <m/>
    <m/>
    <s v="Mental health/depression"/>
    <m/>
    <m/>
    <s v="Nutrition"/>
    <m/>
    <m/>
    <m/>
    <m/>
    <m/>
    <m/>
    <m/>
    <m/>
    <m/>
    <m/>
    <m/>
    <s v="Drug and alcohol"/>
    <m/>
    <n v="3"/>
    <n v="1"/>
    <m/>
    <n v="0"/>
    <n v="0"/>
    <n v="1"/>
    <n v="0"/>
    <n v="0"/>
    <n v="1"/>
    <n v="0"/>
    <n v="0"/>
    <n v="0"/>
    <n v="0"/>
    <n v="0"/>
    <n v="0"/>
    <n v="0"/>
    <n v="0"/>
    <n v="0"/>
    <n v="0"/>
    <n v="0"/>
    <n v="1"/>
    <m/>
    <m/>
    <n v="3"/>
    <n v="3"/>
    <s v="Correct"/>
    <x v="0"/>
    <n v="48"/>
    <x v="2"/>
    <x v="58"/>
    <x v="1"/>
    <x v="1"/>
    <s v="English"/>
    <x v="6"/>
    <x v="1"/>
    <x v="0"/>
    <x v="2"/>
    <x v="3"/>
    <s v="Yes"/>
    <m/>
  </r>
  <r>
    <n v="232"/>
    <s v="Blood pressure"/>
    <m/>
    <m/>
    <m/>
    <m/>
    <m/>
    <s v="Cholesterol"/>
    <m/>
    <m/>
    <m/>
    <m/>
    <m/>
    <m/>
    <m/>
    <m/>
    <m/>
    <m/>
    <s v="Drug and alcohol"/>
    <m/>
    <n v="3"/>
    <n v="1"/>
    <m/>
    <n v="1"/>
    <n v="0"/>
    <n v="0"/>
    <n v="0"/>
    <n v="0"/>
    <n v="0"/>
    <n v="1"/>
    <n v="0"/>
    <n v="0"/>
    <n v="0"/>
    <n v="0"/>
    <n v="0"/>
    <n v="0"/>
    <n v="0"/>
    <n v="0"/>
    <n v="0"/>
    <n v="0"/>
    <n v="1"/>
    <m/>
    <m/>
    <n v="3"/>
    <n v="3"/>
    <s v="Correct"/>
    <x v="0"/>
    <n v="35"/>
    <x v="2"/>
    <x v="47"/>
    <x v="5"/>
    <x v="1"/>
    <s v="English"/>
    <x v="4"/>
    <x v="7"/>
    <x v="1"/>
    <x v="2"/>
    <x v="3"/>
    <s v="Yes"/>
    <m/>
  </r>
  <r>
    <n v="233"/>
    <s v="Blood pressure"/>
    <m/>
    <m/>
    <m/>
    <m/>
    <m/>
    <m/>
    <s v="Exercise/physical activity"/>
    <m/>
    <m/>
    <m/>
    <m/>
    <s v="Diabetes"/>
    <m/>
    <m/>
    <m/>
    <m/>
    <m/>
    <m/>
    <n v="3"/>
    <n v="1"/>
    <m/>
    <n v="1"/>
    <n v="0"/>
    <n v="0"/>
    <n v="0"/>
    <n v="0"/>
    <n v="0"/>
    <n v="0"/>
    <n v="1"/>
    <n v="0"/>
    <n v="0"/>
    <n v="0"/>
    <n v="0"/>
    <n v="1"/>
    <n v="0"/>
    <n v="0"/>
    <n v="0"/>
    <n v="0"/>
    <n v="0"/>
    <m/>
    <m/>
    <n v="3"/>
    <n v="3"/>
    <s v="Correct"/>
    <x v="1"/>
    <n v="40"/>
    <x v="2"/>
    <x v="47"/>
    <x v="5"/>
    <x v="1"/>
    <s v="English, Other"/>
    <x v="0"/>
    <x v="7"/>
    <x v="0"/>
    <x v="2"/>
    <x v="3"/>
    <s v="Yes"/>
    <m/>
  </r>
  <r>
    <n v="234"/>
    <m/>
    <m/>
    <m/>
    <m/>
    <m/>
    <m/>
    <m/>
    <s v="Exercise/physical activity"/>
    <m/>
    <m/>
    <s v="Heart disease"/>
    <m/>
    <s v="Diabetes"/>
    <m/>
    <m/>
    <m/>
    <m/>
    <m/>
    <m/>
    <n v="3"/>
    <n v="1"/>
    <m/>
    <n v="0"/>
    <n v="0"/>
    <n v="0"/>
    <n v="0"/>
    <n v="0"/>
    <n v="0"/>
    <n v="0"/>
    <n v="1"/>
    <n v="0"/>
    <n v="0"/>
    <n v="1"/>
    <n v="0"/>
    <n v="1"/>
    <n v="0"/>
    <n v="0"/>
    <n v="0"/>
    <n v="0"/>
    <n v="0"/>
    <m/>
    <m/>
    <n v="3"/>
    <n v="3"/>
    <s v="Correct"/>
    <x v="1"/>
    <n v="57"/>
    <x v="2"/>
    <x v="28"/>
    <x v="1"/>
    <x v="1"/>
    <s v="English"/>
    <x v="6"/>
    <x v="7"/>
    <x v="0"/>
    <x v="2"/>
    <x v="3"/>
    <s v="Yes"/>
    <m/>
  </r>
  <r>
    <n v="235"/>
    <m/>
    <m/>
    <s v="Mental health/depression"/>
    <s v="Cancer"/>
    <m/>
    <m/>
    <m/>
    <m/>
    <m/>
    <m/>
    <s v="Heart disease"/>
    <s v="Suicide prevention"/>
    <m/>
    <m/>
    <m/>
    <m/>
    <m/>
    <m/>
    <m/>
    <n v="4"/>
    <n v="0.75"/>
    <m/>
    <n v="0"/>
    <n v="0"/>
    <n v="0.75"/>
    <n v="0.75"/>
    <n v="0"/>
    <n v="0"/>
    <n v="0"/>
    <n v="0"/>
    <n v="0"/>
    <n v="0"/>
    <n v="0.75"/>
    <n v="0.75"/>
    <n v="0"/>
    <n v="0"/>
    <n v="0"/>
    <n v="0"/>
    <n v="0"/>
    <n v="0"/>
    <m/>
    <m/>
    <n v="3"/>
    <n v="4"/>
    <s v="Correct"/>
    <x v="1"/>
    <n v="55"/>
    <x v="2"/>
    <x v="67"/>
    <x v="2"/>
    <x v="0"/>
    <m/>
    <x v="3"/>
    <x v="2"/>
    <x v="3"/>
    <x v="0"/>
    <x v="3"/>
    <m/>
    <m/>
  </r>
  <r>
    <n v="236"/>
    <m/>
    <m/>
    <m/>
    <s v="Cancer"/>
    <m/>
    <m/>
    <s v="Cholesterol"/>
    <m/>
    <m/>
    <m/>
    <m/>
    <m/>
    <m/>
    <m/>
    <m/>
    <m/>
    <s v="Importance of routine well checkups"/>
    <m/>
    <m/>
    <n v="3"/>
    <n v="1"/>
    <m/>
    <n v="0"/>
    <n v="0"/>
    <n v="0"/>
    <n v="1"/>
    <n v="0"/>
    <n v="0"/>
    <n v="1"/>
    <n v="0"/>
    <n v="0"/>
    <n v="0"/>
    <n v="0"/>
    <n v="0"/>
    <n v="0"/>
    <n v="0"/>
    <n v="0"/>
    <n v="0"/>
    <n v="1"/>
    <n v="0"/>
    <m/>
    <m/>
    <n v="3"/>
    <n v="3"/>
    <s v="Correct"/>
    <x v="1"/>
    <n v="52"/>
    <x v="2"/>
    <x v="68"/>
    <x v="5"/>
    <x v="1"/>
    <s v="English, Chinese"/>
    <x v="0"/>
    <x v="8"/>
    <x v="0"/>
    <x v="2"/>
    <x v="3"/>
    <s v="Yes"/>
    <m/>
  </r>
  <r>
    <n v="237"/>
    <s v="Blood pressure"/>
    <m/>
    <m/>
    <m/>
    <m/>
    <m/>
    <m/>
    <s v="Exercise/physical activity"/>
    <m/>
    <m/>
    <m/>
    <m/>
    <s v="Diabetes"/>
    <m/>
    <m/>
    <m/>
    <s v="Importance of routine well checkups"/>
    <s v="Drug and alcohol"/>
    <m/>
    <n v="5"/>
    <n v="0.6"/>
    <m/>
    <n v="0.6"/>
    <n v="0"/>
    <n v="0"/>
    <n v="0"/>
    <n v="0"/>
    <n v="0"/>
    <n v="0"/>
    <n v="0.6"/>
    <n v="0"/>
    <n v="0"/>
    <n v="0"/>
    <n v="0"/>
    <n v="0.6"/>
    <n v="0"/>
    <n v="0"/>
    <n v="0"/>
    <n v="0.6"/>
    <n v="0.6"/>
    <m/>
    <m/>
    <n v="3"/>
    <n v="5"/>
    <s v="Correct"/>
    <x v="0"/>
    <n v="37"/>
    <x v="0"/>
    <x v="3"/>
    <x v="2"/>
    <x v="2"/>
    <s v="English"/>
    <x v="5"/>
    <x v="7"/>
    <x v="0"/>
    <x v="2"/>
    <x v="3"/>
    <s v="Yes"/>
    <m/>
  </r>
  <r>
    <n v="238"/>
    <s v="Blood pressure"/>
    <m/>
    <m/>
    <m/>
    <m/>
    <m/>
    <m/>
    <s v="Exercise/physical activity"/>
    <m/>
    <m/>
    <m/>
    <m/>
    <m/>
    <m/>
    <m/>
    <m/>
    <m/>
    <s v="Drug and alcohol"/>
    <m/>
    <n v="3"/>
    <n v="1"/>
    <m/>
    <n v="1"/>
    <n v="0"/>
    <n v="0"/>
    <n v="0"/>
    <n v="0"/>
    <n v="0"/>
    <n v="0"/>
    <n v="1"/>
    <n v="0"/>
    <n v="0"/>
    <n v="0"/>
    <n v="0"/>
    <n v="0"/>
    <n v="0"/>
    <n v="0"/>
    <n v="0"/>
    <n v="0"/>
    <n v="1"/>
    <m/>
    <m/>
    <n v="3"/>
    <n v="3"/>
    <s v="Correct"/>
    <x v="1"/>
    <n v="26"/>
    <x v="2"/>
    <x v="53"/>
    <x v="1"/>
    <x v="1"/>
    <s v="English"/>
    <x v="5"/>
    <x v="7"/>
    <x v="0"/>
    <x v="2"/>
    <x v="3"/>
    <s v="Yes"/>
    <m/>
  </r>
  <r>
    <n v="239"/>
    <m/>
    <m/>
    <m/>
    <m/>
    <m/>
    <m/>
    <m/>
    <s v="Exercise/physical activity"/>
    <m/>
    <m/>
    <m/>
    <m/>
    <s v="Diabetes"/>
    <m/>
    <m/>
    <m/>
    <m/>
    <s v="Drug and alcohol"/>
    <m/>
    <n v="3"/>
    <n v="1"/>
    <m/>
    <n v="0"/>
    <n v="0"/>
    <n v="0"/>
    <n v="0"/>
    <n v="0"/>
    <n v="0"/>
    <n v="0"/>
    <n v="1"/>
    <n v="0"/>
    <n v="0"/>
    <n v="0"/>
    <n v="0"/>
    <n v="1"/>
    <n v="0"/>
    <n v="0"/>
    <n v="0"/>
    <n v="0"/>
    <n v="1"/>
    <m/>
    <m/>
    <n v="3"/>
    <n v="3"/>
    <s v="Correct"/>
    <x v="0"/>
    <n v="27"/>
    <x v="2"/>
    <x v="43"/>
    <x v="2"/>
    <x v="1"/>
    <s v="English"/>
    <x v="5"/>
    <x v="7"/>
    <x v="0"/>
    <x v="2"/>
    <x v="3"/>
    <s v="Yes"/>
    <m/>
  </r>
  <r>
    <n v="240"/>
    <m/>
    <m/>
    <s v="Mental health/depression"/>
    <m/>
    <s v="Emergency preparedness"/>
    <m/>
    <m/>
    <m/>
    <m/>
    <m/>
    <m/>
    <m/>
    <m/>
    <m/>
    <m/>
    <m/>
    <s v="Importance of routine well checkups"/>
    <m/>
    <m/>
    <n v="3"/>
    <n v="1"/>
    <m/>
    <n v="0"/>
    <n v="0"/>
    <n v="1"/>
    <n v="0"/>
    <n v="1"/>
    <n v="0"/>
    <n v="0"/>
    <n v="0"/>
    <n v="0"/>
    <n v="0"/>
    <n v="0"/>
    <n v="0"/>
    <n v="0"/>
    <n v="0"/>
    <n v="0"/>
    <n v="0"/>
    <n v="1"/>
    <n v="0"/>
    <m/>
    <m/>
    <n v="3"/>
    <n v="3"/>
    <s v="Correct"/>
    <x v="1"/>
    <m/>
    <x v="2"/>
    <x v="69"/>
    <x v="1"/>
    <x v="1"/>
    <s v="English"/>
    <x v="3"/>
    <x v="1"/>
    <x v="0"/>
    <x v="2"/>
    <x v="3"/>
    <s v="Yes"/>
    <m/>
  </r>
  <r>
    <n v="241"/>
    <m/>
    <m/>
    <m/>
    <m/>
    <s v="Emergency preparedness"/>
    <m/>
    <m/>
    <m/>
    <m/>
    <m/>
    <m/>
    <m/>
    <m/>
    <m/>
    <m/>
    <m/>
    <s v="Importance of routine well checkups"/>
    <m/>
    <m/>
    <n v="2"/>
    <n v="1.5"/>
    <m/>
    <n v="0"/>
    <n v="0"/>
    <n v="0"/>
    <n v="0"/>
    <n v="1"/>
    <n v="0"/>
    <n v="0"/>
    <n v="0"/>
    <n v="0"/>
    <n v="0"/>
    <n v="0"/>
    <n v="0"/>
    <n v="0"/>
    <n v="0"/>
    <n v="0"/>
    <n v="0"/>
    <n v="1"/>
    <n v="0"/>
    <m/>
    <m/>
    <n v="2"/>
    <n v="2"/>
    <s v="Correct"/>
    <x v="0"/>
    <n v="26"/>
    <x v="2"/>
    <x v="50"/>
    <x v="1"/>
    <x v="1"/>
    <s v="English"/>
    <x v="0"/>
    <x v="7"/>
    <x v="0"/>
    <x v="2"/>
    <x v="3"/>
    <s v="Yes"/>
    <m/>
  </r>
  <r>
    <n v="242"/>
    <m/>
    <m/>
    <m/>
    <s v="Cancer"/>
    <m/>
    <s v="Nutrition"/>
    <m/>
    <m/>
    <m/>
    <m/>
    <m/>
    <m/>
    <m/>
    <m/>
    <m/>
    <m/>
    <s v="Importance of routine well checkups"/>
    <m/>
    <m/>
    <n v="3"/>
    <n v="1"/>
    <m/>
    <n v="0"/>
    <n v="0"/>
    <n v="0"/>
    <n v="1"/>
    <n v="0"/>
    <n v="1"/>
    <n v="0"/>
    <n v="0"/>
    <n v="0"/>
    <n v="0"/>
    <n v="0"/>
    <n v="0"/>
    <n v="0"/>
    <n v="0"/>
    <n v="0"/>
    <n v="0"/>
    <n v="1"/>
    <n v="0"/>
    <m/>
    <m/>
    <n v="3"/>
    <n v="3"/>
    <s v="Correct"/>
    <x v="0"/>
    <n v="43"/>
    <x v="2"/>
    <x v="70"/>
    <x v="1"/>
    <x v="1"/>
    <s v="English"/>
    <x v="6"/>
    <x v="1"/>
    <x v="0"/>
    <x v="2"/>
    <x v="3"/>
    <s v="Yes"/>
    <m/>
  </r>
  <r>
    <n v="243"/>
    <m/>
    <m/>
    <m/>
    <m/>
    <m/>
    <m/>
    <m/>
    <m/>
    <m/>
    <m/>
    <m/>
    <m/>
    <m/>
    <m/>
    <m/>
    <m/>
    <s v="Importance of routine well checkups"/>
    <s v="Drug and alcohol"/>
    <m/>
    <n v="2"/>
    <n v="1.5"/>
    <m/>
    <n v="0"/>
    <n v="0"/>
    <n v="0"/>
    <n v="0"/>
    <n v="0"/>
    <n v="0"/>
    <n v="0"/>
    <n v="0"/>
    <n v="0"/>
    <n v="0"/>
    <n v="0"/>
    <n v="0"/>
    <n v="0"/>
    <n v="0"/>
    <n v="0"/>
    <n v="0"/>
    <n v="1"/>
    <n v="1"/>
    <m/>
    <m/>
    <n v="2"/>
    <n v="2"/>
    <s v="Correct"/>
    <x v="0"/>
    <n v="37"/>
    <x v="2"/>
    <x v="71"/>
    <x v="1"/>
    <x v="1"/>
    <s v="English"/>
    <x v="6"/>
    <x v="1"/>
    <x v="0"/>
    <x v="2"/>
    <x v="3"/>
    <s v="Yes"/>
    <m/>
  </r>
  <r>
    <n v="244"/>
    <m/>
    <m/>
    <m/>
    <m/>
    <s v="Emergency preparedness"/>
    <m/>
    <m/>
    <s v="Exercise/physical activity"/>
    <m/>
    <m/>
    <m/>
    <m/>
    <m/>
    <m/>
    <m/>
    <m/>
    <m/>
    <s v="Drug and alcohol"/>
    <m/>
    <n v="3"/>
    <n v="1"/>
    <m/>
    <n v="0"/>
    <n v="0"/>
    <n v="0"/>
    <n v="0"/>
    <n v="1"/>
    <n v="0"/>
    <n v="0"/>
    <n v="1"/>
    <n v="0"/>
    <n v="0"/>
    <n v="0"/>
    <n v="0"/>
    <n v="0"/>
    <n v="0"/>
    <n v="0"/>
    <n v="0"/>
    <n v="0"/>
    <n v="1"/>
    <m/>
    <m/>
    <n v="3"/>
    <n v="3"/>
    <s v="Correct"/>
    <x v="1"/>
    <n v="48"/>
    <x v="2"/>
    <x v="72"/>
    <x v="1"/>
    <x v="1"/>
    <s v="English"/>
    <x v="5"/>
    <x v="8"/>
    <x v="6"/>
    <x v="2"/>
    <x v="3"/>
    <s v="Yes"/>
    <m/>
  </r>
  <r>
    <n v="245"/>
    <m/>
    <m/>
    <m/>
    <m/>
    <m/>
    <s v="Nutrition"/>
    <s v="Cholesterol"/>
    <m/>
    <m/>
    <m/>
    <m/>
    <m/>
    <s v="Diabetes"/>
    <m/>
    <m/>
    <m/>
    <m/>
    <m/>
    <m/>
    <n v="3"/>
    <n v="1"/>
    <m/>
    <n v="0"/>
    <n v="0"/>
    <n v="0"/>
    <n v="0"/>
    <n v="0"/>
    <n v="1"/>
    <n v="1"/>
    <n v="0"/>
    <n v="0"/>
    <n v="0"/>
    <n v="0"/>
    <n v="0"/>
    <n v="1"/>
    <n v="0"/>
    <n v="0"/>
    <n v="0"/>
    <n v="0"/>
    <n v="0"/>
    <m/>
    <m/>
    <n v="3"/>
    <n v="3"/>
    <s v="Correct"/>
    <x v="0"/>
    <n v="38"/>
    <x v="2"/>
    <x v="54"/>
    <x v="1"/>
    <x v="1"/>
    <s v="English"/>
    <x v="6"/>
    <x v="1"/>
    <x v="6"/>
    <x v="2"/>
    <x v="3"/>
    <s v="Yes"/>
    <m/>
  </r>
  <r>
    <n v="246"/>
    <m/>
    <s v="Eating disorders"/>
    <m/>
    <m/>
    <m/>
    <m/>
    <m/>
    <s v="Exercise/physical activity"/>
    <m/>
    <m/>
    <s v="Heart disease"/>
    <m/>
    <m/>
    <m/>
    <m/>
    <m/>
    <m/>
    <m/>
    <m/>
    <n v="3"/>
    <n v="1"/>
    <m/>
    <n v="0"/>
    <n v="1"/>
    <n v="0"/>
    <n v="0"/>
    <n v="0"/>
    <n v="0"/>
    <n v="0"/>
    <n v="1"/>
    <n v="0"/>
    <n v="0"/>
    <n v="1"/>
    <n v="0"/>
    <n v="0"/>
    <n v="0"/>
    <n v="0"/>
    <n v="0"/>
    <n v="0"/>
    <n v="0"/>
    <m/>
    <m/>
    <n v="3"/>
    <n v="3"/>
    <s v="Correct"/>
    <x v="0"/>
    <n v="18"/>
    <x v="2"/>
    <x v="68"/>
    <x v="1"/>
    <x v="1"/>
    <s v="English"/>
    <x v="3"/>
    <x v="4"/>
    <x v="5"/>
    <x v="2"/>
    <x v="3"/>
    <s v="Yes"/>
    <m/>
  </r>
  <r>
    <n v="247"/>
    <m/>
    <m/>
    <m/>
    <m/>
    <m/>
    <m/>
    <m/>
    <m/>
    <m/>
    <m/>
    <m/>
    <m/>
    <m/>
    <m/>
    <m/>
    <m/>
    <m/>
    <s v="Drug and alcohol"/>
    <m/>
    <n v="1"/>
    <n v="3"/>
    <m/>
    <n v="0"/>
    <n v="0"/>
    <n v="0"/>
    <n v="0"/>
    <n v="0"/>
    <n v="0"/>
    <n v="0"/>
    <n v="0"/>
    <n v="0"/>
    <n v="0"/>
    <n v="0"/>
    <n v="0"/>
    <n v="0"/>
    <n v="0"/>
    <n v="0"/>
    <n v="0"/>
    <n v="0"/>
    <n v="1"/>
    <m/>
    <m/>
    <n v="1"/>
    <n v="1"/>
    <s v="Correct"/>
    <x v="0"/>
    <n v="55"/>
    <x v="2"/>
    <x v="58"/>
    <x v="1"/>
    <x v="1"/>
    <s v="English"/>
    <x v="6"/>
    <x v="7"/>
    <x v="0"/>
    <x v="2"/>
    <x v="3"/>
    <s v="Yes"/>
    <m/>
  </r>
  <r>
    <n v="248"/>
    <m/>
    <m/>
    <s v="Mental health/depression"/>
    <m/>
    <m/>
    <m/>
    <m/>
    <m/>
    <m/>
    <m/>
    <m/>
    <s v="Suicide prevention"/>
    <m/>
    <m/>
    <m/>
    <m/>
    <m/>
    <s v="Drug and alcohol"/>
    <m/>
    <n v="3"/>
    <n v="1"/>
    <m/>
    <n v="0"/>
    <n v="0"/>
    <n v="1"/>
    <n v="0"/>
    <n v="0"/>
    <n v="0"/>
    <n v="0"/>
    <n v="0"/>
    <n v="0"/>
    <n v="0"/>
    <n v="0"/>
    <n v="1"/>
    <n v="0"/>
    <n v="0"/>
    <n v="0"/>
    <n v="0"/>
    <n v="0"/>
    <n v="1"/>
    <m/>
    <m/>
    <n v="3"/>
    <n v="3"/>
    <s v="Correct"/>
    <x v="0"/>
    <n v="59"/>
    <x v="2"/>
    <x v="68"/>
    <x v="1"/>
    <x v="1"/>
    <s v="English"/>
    <x v="6"/>
    <x v="7"/>
    <x v="0"/>
    <x v="2"/>
    <x v="3"/>
    <s v="Yes"/>
    <m/>
  </r>
  <r>
    <n v="249"/>
    <m/>
    <m/>
    <m/>
    <m/>
    <m/>
    <m/>
    <m/>
    <s v="Exercise/physical activity"/>
    <m/>
    <m/>
    <m/>
    <m/>
    <m/>
    <m/>
    <m/>
    <m/>
    <s v="Importance of routine well checkups"/>
    <s v="Drug and alcohol"/>
    <m/>
    <n v="3"/>
    <n v="1"/>
    <m/>
    <n v="0"/>
    <n v="0"/>
    <n v="0"/>
    <n v="0"/>
    <n v="0"/>
    <n v="0"/>
    <n v="0"/>
    <n v="1"/>
    <n v="0"/>
    <n v="0"/>
    <n v="0"/>
    <n v="0"/>
    <n v="0"/>
    <n v="0"/>
    <n v="0"/>
    <n v="0"/>
    <n v="1"/>
    <n v="1"/>
    <m/>
    <m/>
    <n v="3"/>
    <n v="3"/>
    <s v="Correct"/>
    <x v="0"/>
    <n v="18"/>
    <x v="2"/>
    <x v="68"/>
    <x v="1"/>
    <x v="1"/>
    <s v="English"/>
    <x v="3"/>
    <x v="4"/>
    <x v="5"/>
    <x v="2"/>
    <x v="3"/>
    <s v="Yes"/>
    <m/>
  </r>
  <r>
    <n v="250"/>
    <m/>
    <m/>
    <s v="Mental health/depression"/>
    <s v="Cancer"/>
    <m/>
    <s v="Nutrition"/>
    <m/>
    <m/>
    <m/>
    <m/>
    <m/>
    <m/>
    <m/>
    <m/>
    <m/>
    <m/>
    <m/>
    <m/>
    <m/>
    <n v="3"/>
    <n v="1"/>
    <m/>
    <n v="0"/>
    <n v="0"/>
    <n v="1"/>
    <n v="1"/>
    <n v="0"/>
    <n v="1"/>
    <n v="0"/>
    <n v="0"/>
    <n v="0"/>
    <n v="0"/>
    <n v="0"/>
    <n v="0"/>
    <n v="0"/>
    <n v="0"/>
    <n v="0"/>
    <n v="0"/>
    <n v="0"/>
    <n v="0"/>
    <m/>
    <m/>
    <n v="3"/>
    <n v="3"/>
    <s v="Correct"/>
    <x v="0"/>
    <n v="25"/>
    <x v="2"/>
    <x v="54"/>
    <x v="1"/>
    <x v="1"/>
    <s v="English"/>
    <x v="6"/>
    <x v="7"/>
    <x v="0"/>
    <x v="2"/>
    <x v="3"/>
    <s v="Yes"/>
    <m/>
  </r>
  <r>
    <n v="251"/>
    <s v="Blood pressure"/>
    <m/>
    <s v="Mental health/depression"/>
    <s v="Cancer"/>
    <m/>
    <m/>
    <s v="Cholesterol"/>
    <m/>
    <m/>
    <m/>
    <m/>
    <m/>
    <s v="Diabetes"/>
    <m/>
    <m/>
    <m/>
    <m/>
    <s v="Drug and alcohol"/>
    <m/>
    <n v="6"/>
    <n v="0.5"/>
    <m/>
    <n v="0.5"/>
    <n v="0"/>
    <n v="0.5"/>
    <n v="0.5"/>
    <n v="0"/>
    <n v="0"/>
    <n v="0.5"/>
    <n v="0"/>
    <n v="0"/>
    <n v="0"/>
    <n v="0"/>
    <n v="0"/>
    <n v="0.5"/>
    <n v="0"/>
    <n v="0"/>
    <n v="0"/>
    <n v="0"/>
    <n v="0.5"/>
    <m/>
    <m/>
    <n v="3"/>
    <n v="6"/>
    <s v="Correct"/>
    <x v="1"/>
    <n v="49"/>
    <x v="2"/>
    <x v="71"/>
    <x v="1"/>
    <x v="1"/>
    <s v="English"/>
    <x v="6"/>
    <x v="8"/>
    <x v="6"/>
    <x v="2"/>
    <x v="3"/>
    <s v="Yes"/>
    <m/>
  </r>
  <r>
    <n v="252"/>
    <m/>
    <m/>
    <m/>
    <m/>
    <m/>
    <m/>
    <m/>
    <m/>
    <m/>
    <m/>
    <m/>
    <m/>
    <m/>
    <m/>
    <m/>
    <m/>
    <m/>
    <s v="Drug and alcohol"/>
    <m/>
    <n v="1"/>
    <n v="3"/>
    <m/>
    <n v="0"/>
    <n v="0"/>
    <n v="0"/>
    <n v="0"/>
    <n v="0"/>
    <n v="0"/>
    <n v="0"/>
    <n v="0"/>
    <n v="0"/>
    <n v="0"/>
    <n v="0"/>
    <n v="0"/>
    <n v="0"/>
    <n v="0"/>
    <n v="0"/>
    <n v="0"/>
    <n v="0"/>
    <n v="1"/>
    <m/>
    <m/>
    <n v="1"/>
    <n v="1"/>
    <s v="Correct"/>
    <x v="1"/>
    <n v="41"/>
    <x v="0"/>
    <x v="73"/>
    <x v="2"/>
    <x v="2"/>
    <s v="English"/>
    <x v="6"/>
    <x v="8"/>
    <x v="0"/>
    <x v="2"/>
    <x v="3"/>
    <s v="Yes"/>
    <m/>
  </r>
  <r>
    <n v="253"/>
    <m/>
    <m/>
    <s v="Mental health/depression"/>
    <m/>
    <m/>
    <m/>
    <m/>
    <s v="Exercise/physical activity"/>
    <m/>
    <m/>
    <m/>
    <m/>
    <m/>
    <m/>
    <m/>
    <m/>
    <m/>
    <s v="Drug and alcohol"/>
    <m/>
    <n v="3"/>
    <n v="1"/>
    <m/>
    <n v="0"/>
    <n v="0"/>
    <n v="1"/>
    <n v="0"/>
    <n v="0"/>
    <n v="0"/>
    <n v="0"/>
    <n v="1"/>
    <n v="0"/>
    <n v="0"/>
    <n v="0"/>
    <n v="0"/>
    <n v="0"/>
    <n v="0"/>
    <n v="0"/>
    <n v="0"/>
    <n v="0"/>
    <n v="1"/>
    <m/>
    <m/>
    <n v="3"/>
    <n v="3"/>
    <s v="Correct"/>
    <x v="0"/>
    <n v="34"/>
    <x v="2"/>
    <x v="74"/>
    <x v="1"/>
    <x v="0"/>
    <s v="English"/>
    <x v="5"/>
    <x v="6"/>
    <x v="0"/>
    <x v="2"/>
    <x v="3"/>
    <s v="Yes"/>
    <m/>
  </r>
  <r>
    <n v="254"/>
    <s v="Blood pressure"/>
    <m/>
    <m/>
    <m/>
    <m/>
    <m/>
    <m/>
    <m/>
    <m/>
    <m/>
    <m/>
    <m/>
    <s v="Diabetes"/>
    <m/>
    <m/>
    <m/>
    <s v="Importance of routine well checkups"/>
    <m/>
    <m/>
    <n v="3"/>
    <n v="1"/>
    <m/>
    <n v="1"/>
    <n v="0"/>
    <n v="0"/>
    <n v="0"/>
    <n v="0"/>
    <n v="0"/>
    <n v="0"/>
    <n v="0"/>
    <n v="0"/>
    <n v="0"/>
    <n v="0"/>
    <n v="0"/>
    <n v="1"/>
    <n v="0"/>
    <n v="0"/>
    <n v="0"/>
    <n v="1"/>
    <n v="0"/>
    <m/>
    <m/>
    <n v="3"/>
    <n v="3"/>
    <s v="Correct"/>
    <x v="0"/>
    <n v="70"/>
    <x v="2"/>
    <x v="75"/>
    <x v="1"/>
    <x v="1"/>
    <s v="English"/>
    <x v="3"/>
    <x v="0"/>
    <x v="0"/>
    <x v="0"/>
    <x v="3"/>
    <m/>
    <m/>
  </r>
  <r>
    <n v="255"/>
    <m/>
    <m/>
    <m/>
    <m/>
    <m/>
    <m/>
    <m/>
    <m/>
    <m/>
    <m/>
    <m/>
    <m/>
    <m/>
    <m/>
    <m/>
    <m/>
    <m/>
    <s v="Drug and alcohol"/>
    <m/>
    <n v="1"/>
    <n v="3"/>
    <m/>
    <n v="0"/>
    <n v="0"/>
    <n v="0"/>
    <n v="0"/>
    <n v="0"/>
    <n v="0"/>
    <n v="0"/>
    <n v="0"/>
    <n v="0"/>
    <n v="0"/>
    <n v="0"/>
    <n v="0"/>
    <n v="0"/>
    <n v="0"/>
    <n v="0"/>
    <n v="0"/>
    <n v="0"/>
    <n v="1"/>
    <m/>
    <m/>
    <n v="1"/>
    <n v="1"/>
    <s v="Correct"/>
    <x v="1"/>
    <n v="47"/>
    <x v="2"/>
    <x v="54"/>
    <x v="1"/>
    <x v="1"/>
    <s v="English"/>
    <x v="3"/>
    <x v="7"/>
    <x v="0"/>
    <x v="2"/>
    <x v="3"/>
    <s v="Yes"/>
    <m/>
  </r>
  <r>
    <n v="256"/>
    <m/>
    <m/>
    <s v="Mental health/depression"/>
    <m/>
    <m/>
    <m/>
    <m/>
    <m/>
    <m/>
    <m/>
    <m/>
    <m/>
    <m/>
    <m/>
    <m/>
    <m/>
    <m/>
    <m/>
    <m/>
    <n v="1"/>
    <n v="3"/>
    <m/>
    <n v="0"/>
    <n v="0"/>
    <n v="1"/>
    <n v="0"/>
    <n v="0"/>
    <n v="0"/>
    <n v="0"/>
    <n v="0"/>
    <n v="0"/>
    <n v="0"/>
    <n v="0"/>
    <n v="0"/>
    <n v="0"/>
    <n v="0"/>
    <n v="0"/>
    <n v="0"/>
    <n v="0"/>
    <n v="0"/>
    <m/>
    <m/>
    <n v="1"/>
    <n v="1"/>
    <s v="Correct"/>
    <x v="1"/>
    <n v="43"/>
    <x v="2"/>
    <x v="28"/>
    <x v="1"/>
    <x v="1"/>
    <s v="Italian"/>
    <x v="0"/>
    <x v="6"/>
    <x v="0"/>
    <x v="2"/>
    <x v="3"/>
    <s v="Yes"/>
    <m/>
  </r>
  <r>
    <n v="257"/>
    <m/>
    <m/>
    <m/>
    <s v="Cancer"/>
    <m/>
    <m/>
    <s v="Cholesterol"/>
    <s v="Exercise/physical activity"/>
    <m/>
    <m/>
    <m/>
    <m/>
    <m/>
    <m/>
    <m/>
    <m/>
    <m/>
    <m/>
    <m/>
    <n v="3"/>
    <n v="1"/>
    <m/>
    <n v="0"/>
    <n v="0"/>
    <n v="0"/>
    <n v="1"/>
    <n v="0"/>
    <n v="0"/>
    <n v="1"/>
    <n v="1"/>
    <n v="0"/>
    <n v="0"/>
    <n v="0"/>
    <n v="0"/>
    <n v="0"/>
    <n v="0"/>
    <n v="0"/>
    <n v="0"/>
    <n v="0"/>
    <n v="0"/>
    <m/>
    <m/>
    <n v="3"/>
    <n v="3"/>
    <s v="Correct"/>
    <x v="0"/>
    <n v="53"/>
    <x v="2"/>
    <x v="58"/>
    <x v="1"/>
    <x v="2"/>
    <s v="English, Spanish"/>
    <x v="6"/>
    <x v="0"/>
    <x v="0"/>
    <x v="2"/>
    <x v="3"/>
    <s v="Yes"/>
    <m/>
  </r>
  <r>
    <n v="258"/>
    <m/>
    <m/>
    <m/>
    <m/>
    <m/>
    <m/>
    <m/>
    <s v="Exercise/physical activity"/>
    <m/>
    <m/>
    <m/>
    <m/>
    <m/>
    <m/>
    <m/>
    <m/>
    <s v="Importance of routine well checkups"/>
    <m/>
    <m/>
    <n v="2"/>
    <n v="1.5"/>
    <m/>
    <n v="0"/>
    <n v="0"/>
    <n v="0"/>
    <n v="0"/>
    <n v="0"/>
    <n v="0"/>
    <n v="0"/>
    <n v="1"/>
    <n v="0"/>
    <n v="0"/>
    <n v="0"/>
    <n v="0"/>
    <n v="0"/>
    <n v="0"/>
    <n v="0"/>
    <n v="0"/>
    <n v="1"/>
    <n v="0"/>
    <m/>
    <m/>
    <n v="2"/>
    <n v="2"/>
    <s v="Correct"/>
    <x v="1"/>
    <n v="58"/>
    <x v="2"/>
    <x v="68"/>
    <x v="1"/>
    <x v="1"/>
    <s v="English"/>
    <x v="3"/>
    <x v="0"/>
    <x v="0"/>
    <x v="2"/>
    <x v="3"/>
    <s v="Yes"/>
    <m/>
  </r>
  <r>
    <n v="259"/>
    <m/>
    <m/>
    <m/>
    <m/>
    <m/>
    <s v="Nutrition"/>
    <m/>
    <m/>
    <m/>
    <m/>
    <m/>
    <s v="Suicide prevention"/>
    <m/>
    <s v="HIV/AIDS &amp; Sexually Transmitted Diseases (STDs)"/>
    <m/>
    <m/>
    <m/>
    <m/>
    <m/>
    <n v="3"/>
    <n v="1"/>
    <m/>
    <n v="0"/>
    <n v="0"/>
    <n v="0"/>
    <n v="0"/>
    <n v="0"/>
    <n v="1"/>
    <n v="0"/>
    <n v="0"/>
    <n v="0"/>
    <n v="0"/>
    <n v="0"/>
    <n v="1"/>
    <n v="0"/>
    <n v="1"/>
    <n v="0"/>
    <n v="0"/>
    <n v="0"/>
    <n v="0"/>
    <m/>
    <m/>
    <n v="3"/>
    <n v="3"/>
    <s v="Correct"/>
    <x v="0"/>
    <n v="36"/>
    <x v="2"/>
    <x v="46"/>
    <x v="1"/>
    <x v="1"/>
    <s v="English, Spanish"/>
    <x v="5"/>
    <x v="7"/>
    <x v="0"/>
    <x v="2"/>
    <x v="3"/>
    <s v="Yes"/>
    <m/>
  </r>
  <r>
    <n v="260"/>
    <m/>
    <m/>
    <m/>
    <m/>
    <m/>
    <s v="Nutrition"/>
    <m/>
    <m/>
    <m/>
    <m/>
    <m/>
    <m/>
    <s v="Diabetes"/>
    <m/>
    <m/>
    <m/>
    <m/>
    <s v="Drug and alcohol"/>
    <m/>
    <n v="3"/>
    <n v="1"/>
    <m/>
    <n v="0"/>
    <n v="0"/>
    <n v="0"/>
    <n v="0"/>
    <n v="0"/>
    <n v="1"/>
    <n v="0"/>
    <n v="0"/>
    <n v="0"/>
    <n v="0"/>
    <n v="0"/>
    <n v="0"/>
    <n v="1"/>
    <n v="0"/>
    <n v="0"/>
    <n v="0"/>
    <n v="0"/>
    <n v="1"/>
    <m/>
    <m/>
    <n v="3"/>
    <n v="3"/>
    <s v="Correct"/>
    <x v="0"/>
    <n v="74"/>
    <x v="2"/>
    <x v="76"/>
    <x v="1"/>
    <x v="1"/>
    <s v="English"/>
    <x v="6"/>
    <x v="7"/>
    <x v="2"/>
    <x v="2"/>
    <x v="3"/>
    <s v="Yes"/>
    <m/>
  </r>
  <r>
    <n v="261"/>
    <m/>
    <m/>
    <s v="Mental health/depression"/>
    <m/>
    <m/>
    <m/>
    <m/>
    <m/>
    <m/>
    <m/>
    <m/>
    <m/>
    <m/>
    <m/>
    <m/>
    <m/>
    <m/>
    <s v="Drug and alcohol"/>
    <m/>
    <n v="2"/>
    <n v="1.5"/>
    <m/>
    <n v="0"/>
    <n v="0"/>
    <n v="1"/>
    <n v="0"/>
    <n v="0"/>
    <n v="0"/>
    <n v="0"/>
    <n v="0"/>
    <n v="0"/>
    <n v="0"/>
    <n v="0"/>
    <n v="0"/>
    <n v="0"/>
    <n v="0"/>
    <n v="0"/>
    <n v="0"/>
    <n v="0"/>
    <n v="1"/>
    <m/>
    <m/>
    <n v="2"/>
    <n v="2"/>
    <s v="Correct"/>
    <x v="1"/>
    <n v="29"/>
    <x v="2"/>
    <x v="43"/>
    <x v="1"/>
    <x v="1"/>
    <s v="English"/>
    <x v="6"/>
    <x v="1"/>
    <x v="0"/>
    <x v="2"/>
    <x v="3"/>
    <s v="Yes"/>
    <m/>
  </r>
  <r>
    <n v="262"/>
    <m/>
    <m/>
    <m/>
    <m/>
    <m/>
    <m/>
    <m/>
    <s v="Exercise/physical activity"/>
    <m/>
    <m/>
    <m/>
    <m/>
    <m/>
    <m/>
    <m/>
    <m/>
    <s v="Importance of routine well checkups"/>
    <m/>
    <m/>
    <n v="2"/>
    <n v="1.5"/>
    <m/>
    <n v="0"/>
    <n v="0"/>
    <n v="0"/>
    <n v="0"/>
    <n v="0"/>
    <n v="0"/>
    <n v="0"/>
    <n v="1"/>
    <n v="0"/>
    <n v="0"/>
    <n v="0"/>
    <n v="0"/>
    <n v="0"/>
    <n v="0"/>
    <n v="0"/>
    <n v="0"/>
    <n v="1"/>
    <n v="0"/>
    <m/>
    <m/>
    <n v="2"/>
    <n v="2"/>
    <s v="Correct"/>
    <x v="1"/>
    <n v="28"/>
    <x v="0"/>
    <x v="7"/>
    <x v="1"/>
    <x v="1"/>
    <s v="English"/>
    <x v="6"/>
    <x v="1"/>
    <x v="0"/>
    <x v="2"/>
    <x v="3"/>
    <s v="Yes"/>
    <m/>
  </r>
  <r>
    <n v="263"/>
    <s v="Blood pressure"/>
    <m/>
    <m/>
    <m/>
    <m/>
    <m/>
    <s v="Cholesterol"/>
    <s v="Exercise/physical activity"/>
    <m/>
    <m/>
    <m/>
    <m/>
    <m/>
    <m/>
    <m/>
    <m/>
    <m/>
    <m/>
    <m/>
    <n v="3"/>
    <n v="1"/>
    <m/>
    <n v="1"/>
    <n v="0"/>
    <n v="0"/>
    <n v="0"/>
    <n v="0"/>
    <n v="0"/>
    <n v="1"/>
    <n v="1"/>
    <n v="0"/>
    <n v="0"/>
    <n v="0"/>
    <n v="0"/>
    <n v="0"/>
    <n v="0"/>
    <n v="0"/>
    <n v="0"/>
    <n v="0"/>
    <n v="0"/>
    <m/>
    <m/>
    <n v="3"/>
    <n v="3"/>
    <s v="Correct"/>
    <x v="0"/>
    <n v="29"/>
    <x v="1"/>
    <x v="77"/>
    <x v="5"/>
    <x v="1"/>
    <s v="English, Korean"/>
    <x v="5"/>
    <x v="7"/>
    <x v="0"/>
    <x v="2"/>
    <x v="3"/>
    <s v="Yes"/>
    <m/>
  </r>
  <r>
    <n v="264"/>
    <m/>
    <m/>
    <m/>
    <s v="Cancer"/>
    <m/>
    <m/>
    <m/>
    <m/>
    <m/>
    <m/>
    <m/>
    <s v="Suicide prevention"/>
    <m/>
    <m/>
    <m/>
    <m/>
    <m/>
    <m/>
    <m/>
    <n v="2"/>
    <n v="1.5"/>
    <m/>
    <n v="0"/>
    <n v="0"/>
    <n v="0"/>
    <n v="1"/>
    <n v="0"/>
    <n v="0"/>
    <n v="0"/>
    <n v="0"/>
    <n v="0"/>
    <n v="0"/>
    <n v="0"/>
    <n v="1"/>
    <n v="0"/>
    <n v="0"/>
    <n v="0"/>
    <n v="0"/>
    <n v="0"/>
    <n v="0"/>
    <m/>
    <m/>
    <n v="2"/>
    <n v="2"/>
    <s v="Correct"/>
    <x v="0"/>
    <n v="29"/>
    <x v="2"/>
    <x v="78"/>
    <x v="1"/>
    <x v="1"/>
    <s v="English"/>
    <x v="5"/>
    <x v="1"/>
    <x v="0"/>
    <x v="2"/>
    <x v="3"/>
    <s v="Yes"/>
    <m/>
  </r>
  <r>
    <n v="265"/>
    <m/>
    <m/>
    <m/>
    <m/>
    <s v="Emergency preparedness"/>
    <s v="Nutrition"/>
    <m/>
    <m/>
    <m/>
    <m/>
    <m/>
    <m/>
    <m/>
    <m/>
    <m/>
    <m/>
    <s v="Importance of routine well checkups"/>
    <m/>
    <m/>
    <n v="3"/>
    <n v="1"/>
    <m/>
    <n v="0"/>
    <n v="0"/>
    <n v="0"/>
    <n v="0"/>
    <n v="1"/>
    <n v="1"/>
    <n v="0"/>
    <n v="0"/>
    <n v="0"/>
    <n v="0"/>
    <n v="0"/>
    <n v="0"/>
    <n v="0"/>
    <n v="0"/>
    <n v="0"/>
    <n v="0"/>
    <n v="1"/>
    <n v="0"/>
    <m/>
    <m/>
    <n v="3"/>
    <n v="3"/>
    <s v="Correct"/>
    <x v="0"/>
    <n v="35"/>
    <x v="2"/>
    <x v="79"/>
    <x v="1"/>
    <x v="1"/>
    <s v="English"/>
    <x v="6"/>
    <x v="7"/>
    <x v="0"/>
    <x v="2"/>
    <x v="3"/>
    <s v="Yes"/>
    <m/>
  </r>
  <r>
    <n v="266"/>
    <s v="Blood pressure"/>
    <m/>
    <m/>
    <m/>
    <m/>
    <m/>
    <m/>
    <s v="Exercise/physical activity"/>
    <m/>
    <m/>
    <m/>
    <m/>
    <m/>
    <m/>
    <m/>
    <m/>
    <m/>
    <m/>
    <m/>
    <n v="2"/>
    <n v="1.5"/>
    <m/>
    <n v="1"/>
    <n v="0"/>
    <n v="0"/>
    <n v="0"/>
    <n v="0"/>
    <n v="0"/>
    <n v="0"/>
    <n v="1"/>
    <n v="0"/>
    <n v="0"/>
    <n v="0"/>
    <n v="0"/>
    <n v="0"/>
    <n v="0"/>
    <n v="0"/>
    <n v="0"/>
    <n v="0"/>
    <n v="0"/>
    <m/>
    <m/>
    <n v="2"/>
    <n v="2"/>
    <s v="Correct"/>
    <x v="1"/>
    <n v="29"/>
    <x v="0"/>
    <x v="80"/>
    <x v="1"/>
    <x v="1"/>
    <s v="English"/>
    <x v="0"/>
    <x v="1"/>
    <x v="0"/>
    <x v="2"/>
    <x v="3"/>
    <s v="Yes"/>
    <m/>
  </r>
  <r>
    <n v="267"/>
    <m/>
    <m/>
    <m/>
    <s v="Cancer"/>
    <m/>
    <m/>
    <m/>
    <s v="Exercise/physical activity"/>
    <m/>
    <m/>
    <m/>
    <m/>
    <m/>
    <m/>
    <m/>
    <m/>
    <m/>
    <m/>
    <m/>
    <n v="2"/>
    <n v="1.5"/>
    <m/>
    <n v="0"/>
    <n v="0"/>
    <n v="0"/>
    <n v="1"/>
    <n v="0"/>
    <n v="0"/>
    <n v="0"/>
    <n v="1"/>
    <n v="0"/>
    <n v="0"/>
    <n v="0"/>
    <n v="0"/>
    <n v="0"/>
    <n v="0"/>
    <n v="0"/>
    <n v="0"/>
    <n v="0"/>
    <n v="0"/>
    <m/>
    <m/>
    <n v="2"/>
    <n v="2"/>
    <s v="Correct"/>
    <x v="0"/>
    <n v="53"/>
    <x v="1"/>
    <x v="81"/>
    <x v="2"/>
    <x v="2"/>
    <s v="English, Spanish"/>
    <x v="5"/>
    <x v="1"/>
    <x v="0"/>
    <x v="2"/>
    <x v="3"/>
    <s v="Yes"/>
    <m/>
  </r>
  <r>
    <n v="268"/>
    <m/>
    <m/>
    <m/>
    <m/>
    <m/>
    <s v="Nutrition"/>
    <m/>
    <m/>
    <m/>
    <m/>
    <m/>
    <s v="Suicide prevention"/>
    <m/>
    <s v="HIV/AIDS &amp; Sexually Transmitted Diseases (STDs)"/>
    <m/>
    <m/>
    <m/>
    <m/>
    <m/>
    <n v="3"/>
    <n v="1"/>
    <m/>
    <n v="0"/>
    <n v="0"/>
    <n v="0"/>
    <n v="0"/>
    <n v="0"/>
    <n v="1"/>
    <n v="0"/>
    <n v="0"/>
    <n v="0"/>
    <n v="0"/>
    <n v="0"/>
    <n v="1"/>
    <n v="0"/>
    <n v="1"/>
    <n v="0"/>
    <n v="0"/>
    <n v="0"/>
    <n v="0"/>
    <m/>
    <m/>
    <n v="3"/>
    <n v="3"/>
    <s v="Correct"/>
    <x v="0"/>
    <n v="37"/>
    <x v="2"/>
    <x v="82"/>
    <x v="1"/>
    <x v="2"/>
    <s v="English"/>
    <x v="2"/>
    <x v="7"/>
    <x v="0"/>
    <x v="2"/>
    <x v="3"/>
    <s v="Yes"/>
    <m/>
  </r>
  <r>
    <n v="269"/>
    <m/>
    <m/>
    <m/>
    <s v="Cancer"/>
    <m/>
    <m/>
    <m/>
    <m/>
    <m/>
    <m/>
    <m/>
    <m/>
    <m/>
    <m/>
    <m/>
    <m/>
    <s v="Importance of routine well checkups"/>
    <m/>
    <m/>
    <n v="2"/>
    <n v="1.5"/>
    <m/>
    <n v="0"/>
    <n v="0"/>
    <n v="0"/>
    <n v="1"/>
    <n v="0"/>
    <n v="0"/>
    <n v="0"/>
    <n v="0"/>
    <n v="0"/>
    <n v="0"/>
    <n v="0"/>
    <n v="0"/>
    <n v="0"/>
    <n v="0"/>
    <n v="0"/>
    <n v="0"/>
    <n v="1"/>
    <n v="0"/>
    <m/>
    <m/>
    <n v="2"/>
    <n v="2"/>
    <s v="Correct"/>
    <x v="0"/>
    <n v="44"/>
    <x v="2"/>
    <x v="58"/>
    <x v="5"/>
    <x v="1"/>
    <s v="English"/>
    <x v="6"/>
    <x v="1"/>
    <x v="0"/>
    <x v="2"/>
    <x v="3"/>
    <s v="Yes"/>
    <m/>
  </r>
  <r>
    <n v="270"/>
    <m/>
    <m/>
    <m/>
    <m/>
    <m/>
    <s v="Nutrition"/>
    <m/>
    <m/>
    <m/>
    <m/>
    <m/>
    <m/>
    <s v="Diabetes"/>
    <m/>
    <m/>
    <m/>
    <m/>
    <s v="Drug and alcohol"/>
    <m/>
    <n v="3"/>
    <n v="1"/>
    <m/>
    <n v="0"/>
    <n v="0"/>
    <n v="0"/>
    <n v="0"/>
    <n v="0"/>
    <n v="1"/>
    <n v="0"/>
    <n v="0"/>
    <n v="0"/>
    <n v="0"/>
    <n v="0"/>
    <n v="0"/>
    <n v="1"/>
    <n v="0"/>
    <n v="0"/>
    <n v="0"/>
    <n v="0"/>
    <n v="1"/>
    <m/>
    <m/>
    <n v="3"/>
    <n v="3"/>
    <s v="Correct"/>
    <x v="0"/>
    <n v="18"/>
    <x v="2"/>
    <x v="58"/>
    <x v="1"/>
    <x v="1"/>
    <s v="English"/>
    <x v="0"/>
    <x v="3"/>
    <x v="5"/>
    <x v="2"/>
    <x v="3"/>
    <s v="Yes"/>
    <m/>
  </r>
  <r>
    <n v="271"/>
    <m/>
    <m/>
    <m/>
    <m/>
    <m/>
    <m/>
    <m/>
    <m/>
    <m/>
    <m/>
    <m/>
    <m/>
    <m/>
    <m/>
    <m/>
    <m/>
    <m/>
    <m/>
    <m/>
    <n v="0"/>
    <e v="#DIV/0!"/>
    <m/>
    <n v="0"/>
    <n v="0"/>
    <n v="0"/>
    <n v="0"/>
    <n v="0"/>
    <n v="0"/>
    <n v="0"/>
    <n v="0"/>
    <n v="0"/>
    <n v="0"/>
    <n v="0"/>
    <n v="0"/>
    <n v="0"/>
    <n v="0"/>
    <n v="0"/>
    <n v="0"/>
    <n v="0"/>
    <n v="0"/>
    <m/>
    <m/>
    <n v="0"/>
    <n v="0"/>
    <s v="Correct"/>
    <x v="1"/>
    <n v="48"/>
    <x v="2"/>
    <x v="54"/>
    <x v="1"/>
    <x v="1"/>
    <s v="English"/>
    <x v="2"/>
    <x v="0"/>
    <x v="1"/>
    <x v="2"/>
    <x v="4"/>
    <s v="Yes"/>
    <m/>
  </r>
  <r>
    <n v="272"/>
    <m/>
    <m/>
    <m/>
    <m/>
    <m/>
    <m/>
    <m/>
    <m/>
    <m/>
    <m/>
    <m/>
    <m/>
    <m/>
    <m/>
    <m/>
    <m/>
    <m/>
    <m/>
    <m/>
    <n v="0"/>
    <e v="#DIV/0!"/>
    <m/>
    <n v="0"/>
    <n v="0"/>
    <n v="0"/>
    <n v="0"/>
    <n v="0"/>
    <n v="0"/>
    <n v="0"/>
    <n v="0"/>
    <n v="0"/>
    <n v="0"/>
    <n v="0"/>
    <n v="0"/>
    <n v="0"/>
    <n v="0"/>
    <n v="0"/>
    <n v="0"/>
    <n v="0"/>
    <n v="0"/>
    <m/>
    <m/>
    <n v="0"/>
    <n v="0"/>
    <s v="Correct"/>
    <x v="1"/>
    <n v="24"/>
    <x v="2"/>
    <x v="65"/>
    <x v="1"/>
    <x v="1"/>
    <s v="English"/>
    <x v="3"/>
    <x v="4"/>
    <x v="0"/>
    <x v="2"/>
    <x v="0"/>
    <s v="Yes"/>
    <m/>
  </r>
  <r>
    <n v="273"/>
    <m/>
    <m/>
    <m/>
    <m/>
    <m/>
    <m/>
    <m/>
    <m/>
    <m/>
    <m/>
    <m/>
    <m/>
    <m/>
    <m/>
    <m/>
    <m/>
    <m/>
    <m/>
    <m/>
    <n v="0"/>
    <e v="#DIV/0!"/>
    <m/>
    <n v="0"/>
    <n v="0"/>
    <n v="0"/>
    <n v="0"/>
    <n v="0"/>
    <n v="0"/>
    <n v="0"/>
    <n v="0"/>
    <n v="0"/>
    <n v="0"/>
    <n v="0"/>
    <n v="0"/>
    <n v="0"/>
    <n v="0"/>
    <n v="0"/>
    <n v="0"/>
    <n v="0"/>
    <n v="0"/>
    <m/>
    <m/>
    <n v="0"/>
    <n v="0"/>
    <s v="Correct"/>
    <x v="0"/>
    <n v="42"/>
    <x v="2"/>
    <x v="72"/>
    <x v="1"/>
    <x v="1"/>
    <s v="English"/>
    <x v="3"/>
    <x v="0"/>
    <x v="1"/>
    <x v="2"/>
    <x v="4"/>
    <s v="Yes"/>
    <m/>
  </r>
  <r>
    <n v="274"/>
    <m/>
    <m/>
    <m/>
    <s v="Cancer"/>
    <s v="Emergency preparedness"/>
    <m/>
    <m/>
    <m/>
    <m/>
    <m/>
    <m/>
    <m/>
    <m/>
    <m/>
    <m/>
    <m/>
    <m/>
    <s v="Drug and alcohol"/>
    <m/>
    <n v="3"/>
    <n v="1"/>
    <m/>
    <n v="0"/>
    <n v="0"/>
    <n v="0"/>
    <n v="1"/>
    <n v="1"/>
    <n v="0"/>
    <n v="0"/>
    <n v="0"/>
    <n v="0"/>
    <n v="0"/>
    <n v="0"/>
    <n v="0"/>
    <n v="0"/>
    <n v="0"/>
    <n v="0"/>
    <n v="0"/>
    <n v="0"/>
    <n v="1"/>
    <m/>
    <m/>
    <n v="3"/>
    <n v="3"/>
    <s v="Correct"/>
    <x v="0"/>
    <n v="48"/>
    <x v="2"/>
    <x v="54"/>
    <x v="1"/>
    <x v="1"/>
    <s v="English"/>
    <x v="5"/>
    <x v="7"/>
    <x v="0"/>
    <x v="2"/>
    <x v="0"/>
    <s v="Yes"/>
    <m/>
  </r>
  <r>
    <n v="275"/>
    <m/>
    <m/>
    <m/>
    <m/>
    <m/>
    <m/>
    <m/>
    <s v="Exercise/physical activity"/>
    <m/>
    <m/>
    <m/>
    <s v="Suicide prevention"/>
    <m/>
    <m/>
    <m/>
    <m/>
    <m/>
    <m/>
    <m/>
    <n v="2"/>
    <n v="1.5"/>
    <m/>
    <n v="0"/>
    <n v="0"/>
    <n v="0"/>
    <n v="0"/>
    <n v="0"/>
    <n v="0"/>
    <n v="0"/>
    <n v="1"/>
    <n v="0"/>
    <n v="0"/>
    <n v="0"/>
    <n v="1"/>
    <n v="0"/>
    <n v="0"/>
    <n v="0"/>
    <n v="0"/>
    <n v="0"/>
    <n v="0"/>
    <m/>
    <m/>
    <n v="2"/>
    <n v="2"/>
    <s v="Correct"/>
    <x v="1"/>
    <n v="57"/>
    <x v="2"/>
    <x v="58"/>
    <x v="1"/>
    <x v="1"/>
    <s v="English"/>
    <x v="6"/>
    <x v="7"/>
    <x v="0"/>
    <x v="2"/>
    <x v="0"/>
    <s v="Yes"/>
    <m/>
  </r>
  <r>
    <n v="276"/>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1"/>
    <n v="58"/>
    <x v="2"/>
    <x v="58"/>
    <x v="1"/>
    <x v="0"/>
    <s v="English"/>
    <x v="3"/>
    <x v="0"/>
    <x v="3"/>
    <x v="2"/>
    <x v="4"/>
    <s v="No"/>
    <m/>
  </r>
  <r>
    <n v="277"/>
    <m/>
    <m/>
    <s v="Mental health/depression"/>
    <m/>
    <m/>
    <m/>
    <m/>
    <m/>
    <m/>
    <m/>
    <m/>
    <s v="Suicide prevention"/>
    <m/>
    <m/>
    <s v="Vaccination/immunizations"/>
    <m/>
    <m/>
    <m/>
    <m/>
    <n v="3"/>
    <n v="1"/>
    <m/>
    <n v="0"/>
    <n v="0"/>
    <n v="1"/>
    <n v="0"/>
    <n v="0"/>
    <n v="0"/>
    <n v="0"/>
    <n v="0"/>
    <n v="0"/>
    <n v="0"/>
    <n v="0"/>
    <n v="1"/>
    <n v="0"/>
    <n v="0"/>
    <n v="1"/>
    <n v="0"/>
    <n v="0"/>
    <n v="0"/>
    <m/>
    <m/>
    <n v="3"/>
    <n v="3"/>
    <s v="Correct"/>
    <x v="0"/>
    <n v="44"/>
    <x v="2"/>
    <x v="63"/>
    <x v="1"/>
    <x v="1"/>
    <s v="English"/>
    <x v="0"/>
    <x v="9"/>
    <x v="0"/>
    <x v="2"/>
    <x v="0"/>
    <s v="Yes"/>
    <m/>
  </r>
  <r>
    <n v="278"/>
    <m/>
    <m/>
    <m/>
    <m/>
    <m/>
    <s v="Nutrition"/>
    <m/>
    <m/>
    <m/>
    <m/>
    <s v="Heart disease"/>
    <m/>
    <s v="Diabetes"/>
    <m/>
    <m/>
    <m/>
    <m/>
    <m/>
    <m/>
    <n v="3"/>
    <n v="1"/>
    <m/>
    <n v="0"/>
    <n v="0"/>
    <n v="0"/>
    <n v="0"/>
    <n v="0"/>
    <n v="1"/>
    <n v="0"/>
    <n v="0"/>
    <n v="0"/>
    <n v="0"/>
    <n v="1"/>
    <n v="0"/>
    <n v="1"/>
    <n v="0"/>
    <n v="0"/>
    <n v="0"/>
    <n v="0"/>
    <n v="0"/>
    <m/>
    <m/>
    <n v="3"/>
    <n v="3"/>
    <s v="Correct"/>
    <x v="1"/>
    <n v="70"/>
    <x v="0"/>
    <x v="83"/>
    <x v="5"/>
    <x v="0"/>
    <s v="English"/>
    <x v="3"/>
    <x v="7"/>
    <x v="2"/>
    <x v="2"/>
    <x v="5"/>
    <s v="Yes"/>
    <m/>
  </r>
  <r>
    <n v="279"/>
    <s v="Blood pressure"/>
    <m/>
    <m/>
    <m/>
    <m/>
    <m/>
    <m/>
    <m/>
    <m/>
    <m/>
    <s v="Heart disease"/>
    <m/>
    <s v="Diabetes"/>
    <m/>
    <m/>
    <m/>
    <m/>
    <m/>
    <m/>
    <n v="3"/>
    <n v="1"/>
    <m/>
    <n v="1"/>
    <n v="0"/>
    <n v="0"/>
    <n v="0"/>
    <n v="0"/>
    <n v="0"/>
    <n v="0"/>
    <n v="0"/>
    <n v="0"/>
    <n v="0"/>
    <n v="1"/>
    <n v="0"/>
    <n v="1"/>
    <n v="0"/>
    <n v="0"/>
    <n v="0"/>
    <n v="0"/>
    <n v="0"/>
    <m/>
    <m/>
    <n v="3"/>
    <n v="3"/>
    <s v="Correct"/>
    <x v="1"/>
    <n v="73"/>
    <x v="0"/>
    <x v="83"/>
    <x v="1"/>
    <x v="2"/>
    <s v="English"/>
    <x v="5"/>
    <x v="1"/>
    <x v="2"/>
    <x v="2"/>
    <x v="6"/>
    <s v="No"/>
    <m/>
  </r>
  <r>
    <n v="280"/>
    <m/>
    <m/>
    <m/>
    <m/>
    <m/>
    <m/>
    <m/>
    <m/>
    <m/>
    <m/>
    <m/>
    <m/>
    <m/>
    <m/>
    <m/>
    <m/>
    <m/>
    <m/>
    <m/>
    <n v="0"/>
    <e v="#DIV/0!"/>
    <m/>
    <n v="0"/>
    <n v="0"/>
    <n v="0"/>
    <n v="0"/>
    <n v="0"/>
    <n v="0"/>
    <n v="0"/>
    <n v="0"/>
    <n v="0"/>
    <n v="0"/>
    <n v="0"/>
    <n v="0"/>
    <n v="0"/>
    <n v="0"/>
    <n v="0"/>
    <n v="0"/>
    <n v="0"/>
    <n v="0"/>
    <m/>
    <m/>
    <n v="0"/>
    <n v="0"/>
    <s v="Correct"/>
    <x v="0"/>
    <n v="76"/>
    <x v="0"/>
    <x v="83"/>
    <x v="1"/>
    <x v="1"/>
    <s v="English"/>
    <x v="0"/>
    <x v="0"/>
    <x v="0"/>
    <x v="2"/>
    <x v="5"/>
    <s v="Yes"/>
    <m/>
  </r>
  <r>
    <n v="281"/>
    <s v="Blood pressure"/>
    <m/>
    <m/>
    <s v="Cancer"/>
    <m/>
    <m/>
    <s v="Cholesterol"/>
    <m/>
    <m/>
    <m/>
    <m/>
    <m/>
    <m/>
    <m/>
    <m/>
    <m/>
    <m/>
    <m/>
    <m/>
    <n v="3"/>
    <n v="1"/>
    <m/>
    <n v="1"/>
    <n v="0"/>
    <n v="0"/>
    <n v="1"/>
    <n v="0"/>
    <n v="0"/>
    <n v="1"/>
    <n v="0"/>
    <n v="0"/>
    <n v="0"/>
    <n v="0"/>
    <n v="0"/>
    <n v="0"/>
    <n v="0"/>
    <n v="0"/>
    <n v="0"/>
    <n v="0"/>
    <n v="0"/>
    <m/>
    <m/>
    <n v="3"/>
    <n v="3"/>
    <s v="Correct"/>
    <x v="0"/>
    <n v="71"/>
    <x v="0"/>
    <x v="13"/>
    <x v="1"/>
    <x v="0"/>
    <s v="English"/>
    <x v="4"/>
    <x v="4"/>
    <x v="2"/>
    <x v="2"/>
    <x v="5"/>
    <s v="No"/>
    <m/>
  </r>
  <r>
    <n v="282"/>
    <m/>
    <m/>
    <m/>
    <m/>
    <m/>
    <m/>
    <m/>
    <s v="Exercise/physical activity"/>
    <m/>
    <m/>
    <s v="Heart disease"/>
    <m/>
    <m/>
    <m/>
    <m/>
    <m/>
    <s v="Importance of routine well checkups"/>
    <m/>
    <m/>
    <n v="3"/>
    <n v="1"/>
    <m/>
    <n v="0"/>
    <n v="0"/>
    <n v="0"/>
    <n v="0"/>
    <n v="0"/>
    <n v="0"/>
    <n v="0"/>
    <n v="1"/>
    <n v="0"/>
    <n v="0"/>
    <n v="1"/>
    <n v="0"/>
    <n v="0"/>
    <n v="0"/>
    <n v="0"/>
    <n v="0"/>
    <n v="1"/>
    <n v="0"/>
    <m/>
    <m/>
    <n v="3"/>
    <n v="3"/>
    <s v="Correct"/>
    <x v="0"/>
    <n v="87"/>
    <x v="0"/>
    <x v="55"/>
    <x v="1"/>
    <x v="1"/>
    <s v="English"/>
    <x v="4"/>
    <x v="4"/>
    <x v="2"/>
    <x v="2"/>
    <x v="5"/>
    <s v="No"/>
    <m/>
  </r>
  <r>
    <n v="283"/>
    <m/>
    <m/>
    <s v="Mental health/depression"/>
    <m/>
    <s v="Emergency preparedness"/>
    <m/>
    <m/>
    <m/>
    <m/>
    <m/>
    <m/>
    <m/>
    <m/>
    <m/>
    <m/>
    <m/>
    <m/>
    <m/>
    <m/>
    <n v="2"/>
    <n v="1.5"/>
    <m/>
    <n v="0"/>
    <n v="0"/>
    <n v="1"/>
    <n v="0"/>
    <n v="1"/>
    <n v="0"/>
    <n v="0"/>
    <n v="0"/>
    <n v="0"/>
    <n v="0"/>
    <n v="0"/>
    <n v="0"/>
    <n v="0"/>
    <n v="0"/>
    <n v="0"/>
    <n v="0"/>
    <n v="0"/>
    <n v="0"/>
    <m/>
    <m/>
    <n v="2"/>
    <n v="2"/>
    <s v="Correct"/>
    <x v="1"/>
    <n v="74"/>
    <x v="0"/>
    <x v="84"/>
    <x v="1"/>
    <x v="1"/>
    <s v="English"/>
    <x v="0"/>
    <x v="6"/>
    <x v="2"/>
    <x v="2"/>
    <x v="8"/>
    <s v="Yes"/>
    <m/>
  </r>
  <r>
    <n v="284"/>
    <s v="Blood pressure"/>
    <s v="Eating disorders"/>
    <m/>
    <m/>
    <m/>
    <m/>
    <s v="Cholesterol"/>
    <s v="Exercise/physical activity"/>
    <m/>
    <m/>
    <s v="Heart disease"/>
    <m/>
    <m/>
    <m/>
    <m/>
    <m/>
    <m/>
    <m/>
    <m/>
    <n v="5"/>
    <n v="0.6"/>
    <m/>
    <n v="0.6"/>
    <n v="0.6"/>
    <n v="0"/>
    <n v="0"/>
    <n v="0"/>
    <n v="0"/>
    <n v="0.6"/>
    <n v="0.6"/>
    <n v="0"/>
    <n v="0"/>
    <n v="0.6"/>
    <n v="0"/>
    <n v="0"/>
    <n v="0"/>
    <n v="0"/>
    <n v="0"/>
    <n v="0"/>
    <n v="0"/>
    <m/>
    <m/>
    <n v="3"/>
    <n v="5"/>
    <s v="Correct"/>
    <x v="0"/>
    <n v="85"/>
    <x v="0"/>
    <x v="3"/>
    <x v="0"/>
    <x v="0"/>
    <s v="English"/>
    <x v="3"/>
    <x v="6"/>
    <x v="2"/>
    <x v="2"/>
    <x v="5"/>
    <s v="No"/>
    <m/>
  </r>
  <r>
    <n v="285"/>
    <s v="Blood pressure"/>
    <m/>
    <m/>
    <m/>
    <m/>
    <m/>
    <m/>
    <s v="Exercise/physical activity"/>
    <m/>
    <m/>
    <m/>
    <m/>
    <s v="Diabetes"/>
    <m/>
    <m/>
    <m/>
    <m/>
    <m/>
    <m/>
    <n v="3"/>
    <n v="1"/>
    <m/>
    <n v="1"/>
    <n v="0"/>
    <n v="0"/>
    <n v="0"/>
    <n v="0"/>
    <n v="0"/>
    <n v="0"/>
    <n v="1"/>
    <n v="0"/>
    <n v="0"/>
    <n v="0"/>
    <n v="0"/>
    <n v="1"/>
    <n v="0"/>
    <n v="0"/>
    <n v="0"/>
    <n v="0"/>
    <n v="0"/>
    <m/>
    <m/>
    <n v="3"/>
    <n v="3"/>
    <s v="Correct"/>
    <x v="0"/>
    <n v="68"/>
    <x v="3"/>
    <x v="3"/>
    <x v="0"/>
    <x v="1"/>
    <s v="English"/>
    <x v="1"/>
    <x v="3"/>
    <x v="2"/>
    <x v="2"/>
    <x v="5"/>
    <s v="No"/>
    <m/>
  </r>
  <r>
    <n v="286"/>
    <s v="Blood pressure"/>
    <m/>
    <m/>
    <m/>
    <m/>
    <m/>
    <s v="Cholesterol"/>
    <m/>
    <m/>
    <m/>
    <m/>
    <m/>
    <s v="Diabetes"/>
    <m/>
    <m/>
    <m/>
    <m/>
    <m/>
    <m/>
    <n v="3"/>
    <n v="1"/>
    <m/>
    <n v="1"/>
    <n v="0"/>
    <n v="0"/>
    <n v="0"/>
    <n v="0"/>
    <n v="0"/>
    <n v="1"/>
    <n v="0"/>
    <n v="0"/>
    <n v="0"/>
    <n v="0"/>
    <n v="0"/>
    <n v="1"/>
    <n v="0"/>
    <n v="0"/>
    <n v="0"/>
    <n v="0"/>
    <n v="0"/>
    <m/>
    <m/>
    <n v="3"/>
    <n v="3"/>
    <s v="Correct"/>
    <x v="0"/>
    <n v="57"/>
    <x v="0"/>
    <x v="85"/>
    <x v="1"/>
    <x v="1"/>
    <s v="English"/>
    <x v="3"/>
    <x v="7"/>
    <x v="6"/>
    <x v="2"/>
    <x v="0"/>
    <s v="No"/>
    <m/>
  </r>
  <r>
    <n v="287"/>
    <s v="Blood pressure"/>
    <m/>
    <m/>
    <m/>
    <m/>
    <m/>
    <s v="Cholesterol"/>
    <m/>
    <m/>
    <m/>
    <m/>
    <m/>
    <s v="Diabetes"/>
    <m/>
    <m/>
    <m/>
    <m/>
    <m/>
    <m/>
    <n v="3"/>
    <n v="1"/>
    <m/>
    <n v="1"/>
    <n v="0"/>
    <n v="0"/>
    <n v="0"/>
    <n v="0"/>
    <n v="0"/>
    <n v="1"/>
    <n v="0"/>
    <n v="0"/>
    <n v="0"/>
    <n v="0"/>
    <n v="0"/>
    <n v="1"/>
    <n v="0"/>
    <n v="0"/>
    <n v="0"/>
    <n v="0"/>
    <n v="0"/>
    <m/>
    <m/>
    <n v="3"/>
    <n v="3"/>
    <s v="Correct"/>
    <x v="0"/>
    <n v="62"/>
    <x v="0"/>
    <x v="85"/>
    <x v="1"/>
    <x v="0"/>
    <s v="English"/>
    <x v="6"/>
    <x v="0"/>
    <x v="0"/>
    <x v="2"/>
    <x v="0"/>
    <s v="Yes"/>
    <m/>
  </r>
  <r>
    <n v="288"/>
    <m/>
    <m/>
    <m/>
    <m/>
    <m/>
    <m/>
    <m/>
    <m/>
    <m/>
    <m/>
    <s v="Heart disease"/>
    <m/>
    <m/>
    <m/>
    <m/>
    <m/>
    <m/>
    <s v="Drug and alcohol"/>
    <m/>
    <n v="2"/>
    <n v="1.5"/>
    <m/>
    <n v="0"/>
    <n v="0"/>
    <n v="0"/>
    <n v="0"/>
    <n v="0"/>
    <n v="0"/>
    <n v="0"/>
    <n v="0"/>
    <n v="0"/>
    <n v="0"/>
    <n v="1"/>
    <n v="0"/>
    <n v="0"/>
    <n v="0"/>
    <n v="0"/>
    <n v="0"/>
    <n v="0"/>
    <n v="1"/>
    <m/>
    <m/>
    <n v="2"/>
    <n v="2"/>
    <s v="Correct"/>
    <x v="0"/>
    <n v="60"/>
    <x v="0"/>
    <x v="80"/>
    <x v="1"/>
    <x v="1"/>
    <s v="English"/>
    <x v="0"/>
    <x v="4"/>
    <x v="0"/>
    <x v="2"/>
    <x v="0"/>
    <s v="No"/>
    <m/>
  </r>
  <r>
    <n v="289"/>
    <m/>
    <m/>
    <m/>
    <m/>
    <m/>
    <m/>
    <s v="Cholesterol"/>
    <m/>
    <m/>
    <m/>
    <m/>
    <m/>
    <s v="Diabetes"/>
    <m/>
    <m/>
    <m/>
    <m/>
    <m/>
    <m/>
    <n v="2"/>
    <n v="1.5"/>
    <m/>
    <n v="0"/>
    <n v="0"/>
    <n v="0"/>
    <n v="0"/>
    <n v="0"/>
    <n v="0"/>
    <n v="1"/>
    <n v="0"/>
    <n v="0"/>
    <n v="0"/>
    <n v="0"/>
    <n v="0"/>
    <n v="1"/>
    <n v="0"/>
    <n v="0"/>
    <n v="0"/>
    <n v="0"/>
    <n v="0"/>
    <m/>
    <m/>
    <n v="2"/>
    <n v="2"/>
    <s v="Correct"/>
    <x v="0"/>
    <n v="52"/>
    <x v="0"/>
    <x v="85"/>
    <x v="5"/>
    <x v="1"/>
    <s v="Chinese"/>
    <x v="3"/>
    <x v="2"/>
    <x v="3"/>
    <x v="0"/>
    <x v="3"/>
    <m/>
    <m/>
  </r>
  <r>
    <n v="290"/>
    <s v="Blood pressure"/>
    <m/>
    <m/>
    <s v="Cancer"/>
    <m/>
    <m/>
    <m/>
    <m/>
    <m/>
    <m/>
    <s v="Heart disease"/>
    <m/>
    <s v="Diabetes"/>
    <m/>
    <m/>
    <m/>
    <m/>
    <m/>
    <m/>
    <n v="4"/>
    <n v="0.75"/>
    <m/>
    <n v="0.75"/>
    <n v="0"/>
    <n v="0"/>
    <n v="0.75"/>
    <n v="0"/>
    <n v="0"/>
    <n v="0"/>
    <n v="0"/>
    <n v="0"/>
    <n v="0"/>
    <n v="0.75"/>
    <n v="0"/>
    <n v="0.75"/>
    <n v="0"/>
    <n v="0"/>
    <n v="0"/>
    <n v="0"/>
    <n v="0"/>
    <m/>
    <m/>
    <n v="3"/>
    <n v="4"/>
    <s v="Correct"/>
    <x v="1"/>
    <n v="86"/>
    <x v="0"/>
    <x v="86"/>
    <x v="5"/>
    <x v="1"/>
    <s v="English"/>
    <x v="6"/>
    <x v="8"/>
    <x v="2"/>
    <x v="2"/>
    <x v="5"/>
    <s v="Yes"/>
    <m/>
  </r>
  <r>
    <n v="291"/>
    <s v="Blood pressure"/>
    <s v="Eating disorders"/>
    <m/>
    <m/>
    <m/>
    <s v="Nutrition"/>
    <m/>
    <m/>
    <m/>
    <m/>
    <m/>
    <m/>
    <m/>
    <m/>
    <m/>
    <m/>
    <m/>
    <m/>
    <m/>
    <n v="3"/>
    <n v="1"/>
    <m/>
    <n v="1"/>
    <n v="1"/>
    <n v="0"/>
    <n v="0"/>
    <n v="0"/>
    <n v="1"/>
    <n v="0"/>
    <n v="0"/>
    <n v="0"/>
    <n v="0"/>
    <n v="0"/>
    <n v="0"/>
    <n v="0"/>
    <n v="0"/>
    <n v="0"/>
    <n v="0"/>
    <n v="0"/>
    <n v="0"/>
    <m/>
    <m/>
    <n v="3"/>
    <n v="3"/>
    <s v="Correct"/>
    <x v="0"/>
    <m/>
    <x v="2"/>
    <x v="50"/>
    <x v="2"/>
    <x v="1"/>
    <s v="English"/>
    <x v="4"/>
    <x v="0"/>
    <x v="2"/>
    <x v="2"/>
    <x v="3"/>
    <m/>
    <m/>
  </r>
  <r>
    <n v="292"/>
    <m/>
    <m/>
    <m/>
    <s v="Cancer"/>
    <m/>
    <m/>
    <m/>
    <m/>
    <m/>
    <m/>
    <s v="Heart disease"/>
    <m/>
    <s v="Diabetes"/>
    <m/>
    <m/>
    <m/>
    <m/>
    <m/>
    <m/>
    <n v="3"/>
    <n v="1"/>
    <m/>
    <n v="0"/>
    <n v="0"/>
    <n v="0"/>
    <n v="1"/>
    <n v="0"/>
    <n v="0"/>
    <n v="0"/>
    <n v="0"/>
    <n v="0"/>
    <n v="0"/>
    <n v="1"/>
    <n v="0"/>
    <n v="1"/>
    <n v="0"/>
    <n v="0"/>
    <n v="0"/>
    <n v="0"/>
    <n v="0"/>
    <m/>
    <m/>
    <n v="3"/>
    <n v="3"/>
    <s v="Correct"/>
    <x v="0"/>
    <n v="83"/>
    <x v="0"/>
    <x v="87"/>
    <x v="1"/>
    <x v="1"/>
    <s v="English"/>
    <x v="3"/>
    <x v="4"/>
    <x v="2"/>
    <x v="2"/>
    <x v="5"/>
    <s v="Yes"/>
    <m/>
  </r>
  <r>
    <n v="293"/>
    <m/>
    <m/>
    <m/>
    <m/>
    <m/>
    <m/>
    <m/>
    <m/>
    <m/>
    <m/>
    <m/>
    <m/>
    <m/>
    <m/>
    <m/>
    <m/>
    <m/>
    <s v="Drug and alcohol"/>
    <m/>
    <n v="1"/>
    <n v="3"/>
    <m/>
    <n v="0"/>
    <n v="0"/>
    <n v="0"/>
    <n v="0"/>
    <n v="0"/>
    <n v="0"/>
    <n v="0"/>
    <n v="0"/>
    <n v="0"/>
    <n v="0"/>
    <n v="0"/>
    <n v="0"/>
    <n v="0"/>
    <n v="0"/>
    <n v="0"/>
    <n v="0"/>
    <n v="0"/>
    <n v="1"/>
    <m/>
    <m/>
    <n v="1"/>
    <n v="1"/>
    <s v="Correct"/>
    <x v="0"/>
    <n v="75"/>
    <x v="0"/>
    <x v="80"/>
    <x v="1"/>
    <x v="1"/>
    <s v="English"/>
    <x v="0"/>
    <x v="7"/>
    <x v="0"/>
    <x v="2"/>
    <x v="5"/>
    <s v="Yes"/>
    <m/>
  </r>
  <r>
    <n v="294"/>
    <m/>
    <m/>
    <m/>
    <s v="Cancer"/>
    <m/>
    <m/>
    <m/>
    <s v="Exercise/physical activity"/>
    <m/>
    <m/>
    <s v="Heart disease"/>
    <m/>
    <m/>
    <m/>
    <m/>
    <m/>
    <m/>
    <m/>
    <m/>
    <n v="3"/>
    <n v="1"/>
    <m/>
    <n v="0"/>
    <n v="0"/>
    <n v="0"/>
    <n v="1"/>
    <n v="0"/>
    <n v="0"/>
    <n v="0"/>
    <n v="1"/>
    <n v="0"/>
    <n v="0"/>
    <n v="1"/>
    <n v="0"/>
    <n v="0"/>
    <n v="0"/>
    <n v="0"/>
    <n v="0"/>
    <n v="0"/>
    <n v="0"/>
    <m/>
    <m/>
    <n v="3"/>
    <n v="3"/>
    <s v="Correct"/>
    <x v="0"/>
    <n v="79"/>
    <x v="0"/>
    <x v="88"/>
    <x v="1"/>
    <x v="1"/>
    <s v="English"/>
    <x v="3"/>
    <x v="0"/>
    <x v="2"/>
    <x v="2"/>
    <x v="4"/>
    <s v="Yes"/>
    <m/>
  </r>
  <r>
    <n v="295"/>
    <s v="Blood pressure"/>
    <m/>
    <m/>
    <m/>
    <s v="Emergency preparedness"/>
    <s v="Nutrition"/>
    <s v="Cholesterol"/>
    <m/>
    <m/>
    <s v="Dental screenings"/>
    <m/>
    <m/>
    <m/>
    <m/>
    <m/>
    <m/>
    <s v="Importance of routine well checkups"/>
    <m/>
    <m/>
    <n v="6"/>
    <n v="0.5"/>
    <m/>
    <n v="0.5"/>
    <n v="0"/>
    <n v="0"/>
    <n v="0"/>
    <n v="0.5"/>
    <n v="0.5"/>
    <n v="0.5"/>
    <n v="0"/>
    <n v="0"/>
    <n v="0.5"/>
    <n v="0"/>
    <n v="0"/>
    <n v="0"/>
    <n v="0"/>
    <n v="0"/>
    <n v="0"/>
    <n v="0.5"/>
    <n v="0"/>
    <m/>
    <m/>
    <n v="3"/>
    <n v="6"/>
    <s v="Correct"/>
    <x v="0"/>
    <n v="74"/>
    <x v="0"/>
    <x v="80"/>
    <x v="1"/>
    <x v="1"/>
    <s v="English"/>
    <x v="5"/>
    <x v="0"/>
    <x v="2"/>
    <x v="2"/>
    <x v="5"/>
    <s v="Yes"/>
    <m/>
  </r>
  <r>
    <n v="296"/>
    <m/>
    <m/>
    <m/>
    <m/>
    <m/>
    <m/>
    <m/>
    <m/>
    <m/>
    <m/>
    <m/>
    <m/>
    <m/>
    <m/>
    <m/>
    <m/>
    <m/>
    <m/>
    <m/>
    <n v="0"/>
    <e v="#DIV/0!"/>
    <m/>
    <n v="0"/>
    <n v="0"/>
    <n v="0"/>
    <n v="0"/>
    <n v="0"/>
    <n v="0"/>
    <n v="0"/>
    <n v="0"/>
    <n v="0"/>
    <n v="0"/>
    <n v="0"/>
    <n v="0"/>
    <n v="0"/>
    <n v="0"/>
    <n v="0"/>
    <n v="0"/>
    <n v="0"/>
    <n v="0"/>
    <m/>
    <m/>
    <n v="0"/>
    <n v="0"/>
    <s v="Correct"/>
    <x v="0"/>
    <n v="50"/>
    <x v="2"/>
    <x v="47"/>
    <x v="1"/>
    <x v="1"/>
    <s v="English"/>
    <x v="6"/>
    <x v="7"/>
    <x v="0"/>
    <x v="2"/>
    <x v="0"/>
    <s v="Yes"/>
    <m/>
  </r>
  <r>
    <n v="297"/>
    <m/>
    <m/>
    <m/>
    <m/>
    <m/>
    <m/>
    <m/>
    <m/>
    <m/>
    <m/>
    <m/>
    <m/>
    <m/>
    <m/>
    <m/>
    <m/>
    <s v="Importance of routine well checkups"/>
    <m/>
    <m/>
    <n v="1"/>
    <n v="3"/>
    <m/>
    <n v="0"/>
    <n v="0"/>
    <n v="0"/>
    <n v="0"/>
    <n v="0"/>
    <n v="0"/>
    <n v="0"/>
    <n v="0"/>
    <n v="0"/>
    <n v="0"/>
    <n v="0"/>
    <n v="0"/>
    <n v="0"/>
    <n v="0"/>
    <n v="0"/>
    <n v="0"/>
    <n v="1"/>
    <n v="0"/>
    <m/>
    <m/>
    <n v="1"/>
    <n v="1"/>
    <s v="Correct"/>
    <x v="0"/>
    <n v="73"/>
    <x v="0"/>
    <x v="87"/>
    <x v="1"/>
    <x v="1"/>
    <s v="English"/>
    <x v="4"/>
    <x v="0"/>
    <x v="1"/>
    <x v="2"/>
    <x v="6"/>
    <s v="No"/>
    <m/>
  </r>
  <r>
    <n v="298"/>
    <s v="Blood pressure"/>
    <m/>
    <m/>
    <m/>
    <s v="Emergency preparedness"/>
    <m/>
    <m/>
    <m/>
    <m/>
    <m/>
    <m/>
    <s v="Suicide prevention"/>
    <m/>
    <m/>
    <m/>
    <m/>
    <m/>
    <m/>
    <m/>
    <n v="3"/>
    <n v="1"/>
    <m/>
    <n v="1"/>
    <n v="0"/>
    <n v="0"/>
    <n v="0"/>
    <n v="1"/>
    <n v="0"/>
    <n v="0"/>
    <n v="0"/>
    <n v="0"/>
    <n v="0"/>
    <n v="0"/>
    <n v="1"/>
    <n v="0"/>
    <n v="0"/>
    <n v="0"/>
    <n v="0"/>
    <n v="0"/>
    <n v="0"/>
    <m/>
    <m/>
    <n v="3"/>
    <n v="3"/>
    <s v="Correct"/>
    <x v="0"/>
    <n v="68"/>
    <x v="0"/>
    <x v="89"/>
    <x v="1"/>
    <x v="1"/>
    <s v="English"/>
    <x v="6"/>
    <x v="7"/>
    <x v="2"/>
    <x v="2"/>
    <x v="5"/>
    <s v="Yes"/>
    <m/>
  </r>
  <r>
    <n v="299"/>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66"/>
    <x v="0"/>
    <x v="90"/>
    <x v="1"/>
    <x v="1"/>
    <s v="English"/>
    <x v="1"/>
    <x v="0"/>
    <x v="2"/>
    <x v="2"/>
    <x v="5"/>
    <s v="No"/>
    <m/>
  </r>
  <r>
    <n v="300"/>
    <m/>
    <m/>
    <m/>
    <m/>
    <m/>
    <m/>
    <m/>
    <s v="Exercise/physical activity"/>
    <m/>
    <m/>
    <m/>
    <m/>
    <m/>
    <m/>
    <m/>
    <m/>
    <m/>
    <m/>
    <m/>
    <n v="1"/>
    <n v="3"/>
    <m/>
    <n v="0"/>
    <n v="0"/>
    <n v="0"/>
    <n v="0"/>
    <n v="0"/>
    <n v="0"/>
    <n v="0"/>
    <n v="1"/>
    <n v="0"/>
    <n v="0"/>
    <n v="0"/>
    <n v="0"/>
    <n v="0"/>
    <n v="0"/>
    <n v="0"/>
    <n v="0"/>
    <n v="0"/>
    <n v="0"/>
    <m/>
    <m/>
    <n v="1"/>
    <n v="1"/>
    <s v="Correct"/>
    <x v="0"/>
    <n v="79"/>
    <x v="2"/>
    <x v="91"/>
    <x v="1"/>
    <x v="1"/>
    <s v="English"/>
    <x v="3"/>
    <x v="2"/>
    <x v="2"/>
    <x v="2"/>
    <x v="5"/>
    <s v="No"/>
    <m/>
  </r>
  <r>
    <n v="301"/>
    <m/>
    <m/>
    <m/>
    <m/>
    <m/>
    <s v="Nutrition"/>
    <m/>
    <m/>
    <m/>
    <m/>
    <s v="Heart disease"/>
    <m/>
    <m/>
    <m/>
    <m/>
    <m/>
    <s v="Importance of routine well checkups"/>
    <m/>
    <m/>
    <n v="3"/>
    <n v="1"/>
    <m/>
    <n v="0"/>
    <n v="0"/>
    <n v="0"/>
    <n v="0"/>
    <n v="0"/>
    <n v="1"/>
    <n v="0"/>
    <n v="0"/>
    <n v="0"/>
    <n v="0"/>
    <n v="1"/>
    <n v="0"/>
    <n v="0"/>
    <n v="0"/>
    <n v="0"/>
    <n v="0"/>
    <n v="1"/>
    <n v="0"/>
    <m/>
    <m/>
    <n v="3"/>
    <n v="3"/>
    <s v="Correct"/>
    <x v="0"/>
    <n v="72"/>
    <x v="2"/>
    <x v="91"/>
    <x v="1"/>
    <x v="1"/>
    <s v="English"/>
    <x v="3"/>
    <x v="7"/>
    <x v="2"/>
    <x v="2"/>
    <x v="5"/>
    <s v="Yes"/>
    <m/>
  </r>
  <r>
    <n v="302"/>
    <s v="Blood pressure"/>
    <m/>
    <m/>
    <m/>
    <m/>
    <m/>
    <s v="Cholesterol"/>
    <m/>
    <m/>
    <m/>
    <s v="Heart disease"/>
    <m/>
    <m/>
    <m/>
    <m/>
    <m/>
    <m/>
    <m/>
    <m/>
    <n v="3"/>
    <n v="1"/>
    <m/>
    <n v="1"/>
    <n v="0"/>
    <n v="0"/>
    <n v="0"/>
    <n v="0"/>
    <n v="0"/>
    <n v="1"/>
    <n v="0"/>
    <n v="0"/>
    <n v="0"/>
    <n v="1"/>
    <n v="0"/>
    <n v="0"/>
    <n v="0"/>
    <n v="0"/>
    <n v="0"/>
    <n v="0"/>
    <n v="0"/>
    <m/>
    <m/>
    <n v="3"/>
    <n v="3"/>
    <s v="Correct"/>
    <x v="1"/>
    <n v="82"/>
    <x v="2"/>
    <x v="91"/>
    <x v="1"/>
    <x v="1"/>
    <s v="English"/>
    <x v="1"/>
    <x v="4"/>
    <x v="2"/>
    <x v="2"/>
    <x v="5"/>
    <s v="No"/>
    <m/>
  </r>
  <r>
    <n v="303"/>
    <m/>
    <m/>
    <m/>
    <m/>
    <m/>
    <m/>
    <m/>
    <m/>
    <m/>
    <m/>
    <m/>
    <m/>
    <m/>
    <m/>
    <m/>
    <m/>
    <s v="Importance of routine well checkups"/>
    <m/>
    <m/>
    <n v="1"/>
    <n v="3"/>
    <m/>
    <n v="0"/>
    <n v="0"/>
    <n v="0"/>
    <n v="0"/>
    <n v="0"/>
    <n v="0"/>
    <n v="0"/>
    <n v="0"/>
    <n v="0"/>
    <n v="0"/>
    <n v="0"/>
    <n v="0"/>
    <n v="0"/>
    <n v="0"/>
    <n v="0"/>
    <n v="0"/>
    <n v="1"/>
    <n v="0"/>
    <m/>
    <m/>
    <n v="1"/>
    <n v="1"/>
    <s v="Correct"/>
    <x v="0"/>
    <n v="68"/>
    <x v="0"/>
    <x v="24"/>
    <x v="1"/>
    <x v="1"/>
    <s v="English"/>
    <x v="6"/>
    <x v="0"/>
    <x v="2"/>
    <x v="2"/>
    <x v="4"/>
    <s v="Yes"/>
    <m/>
  </r>
  <r>
    <n v="304"/>
    <m/>
    <m/>
    <m/>
    <m/>
    <m/>
    <m/>
    <s v="Cholesterol"/>
    <m/>
    <m/>
    <m/>
    <s v="Heart disease"/>
    <m/>
    <m/>
    <m/>
    <m/>
    <m/>
    <m/>
    <m/>
    <m/>
    <n v="2"/>
    <n v="1.5"/>
    <m/>
    <n v="0"/>
    <n v="0"/>
    <n v="0"/>
    <n v="0"/>
    <n v="0"/>
    <n v="0"/>
    <n v="1"/>
    <n v="0"/>
    <n v="0"/>
    <n v="0"/>
    <n v="1"/>
    <n v="0"/>
    <n v="0"/>
    <n v="0"/>
    <n v="0"/>
    <n v="0"/>
    <n v="0"/>
    <n v="0"/>
    <m/>
    <m/>
    <n v="2"/>
    <n v="2"/>
    <s v="Correct"/>
    <x v="0"/>
    <n v="70"/>
    <x v="0"/>
    <x v="0"/>
    <x v="0"/>
    <x v="1"/>
    <s v="English"/>
    <x v="0"/>
    <x v="1"/>
    <x v="2"/>
    <x v="2"/>
    <x v="6"/>
    <s v="Yes"/>
    <m/>
  </r>
  <r>
    <n v="305"/>
    <m/>
    <m/>
    <m/>
    <s v="Cancer"/>
    <m/>
    <m/>
    <s v="Cholesterol"/>
    <m/>
    <m/>
    <m/>
    <m/>
    <m/>
    <s v="Diabetes"/>
    <m/>
    <m/>
    <m/>
    <m/>
    <m/>
    <m/>
    <n v="3"/>
    <n v="1"/>
    <m/>
    <n v="0"/>
    <n v="0"/>
    <n v="0"/>
    <n v="1"/>
    <n v="0"/>
    <n v="0"/>
    <n v="1"/>
    <n v="0"/>
    <n v="0"/>
    <n v="0"/>
    <n v="0"/>
    <n v="0"/>
    <n v="1"/>
    <n v="0"/>
    <n v="0"/>
    <n v="0"/>
    <n v="0"/>
    <n v="0"/>
    <m/>
    <m/>
    <n v="3"/>
    <n v="3"/>
    <s v="Correct"/>
    <x v="1"/>
    <n v="77"/>
    <x v="0"/>
    <x v="24"/>
    <x v="1"/>
    <x v="1"/>
    <s v="English"/>
    <x v="5"/>
    <x v="0"/>
    <x v="2"/>
    <x v="2"/>
    <x v="6"/>
    <s v="No"/>
    <m/>
  </r>
  <r>
    <n v="306"/>
    <m/>
    <m/>
    <m/>
    <s v="Cancer"/>
    <m/>
    <m/>
    <m/>
    <m/>
    <m/>
    <m/>
    <m/>
    <m/>
    <m/>
    <m/>
    <m/>
    <m/>
    <m/>
    <m/>
    <m/>
    <n v="1"/>
    <n v="3"/>
    <m/>
    <n v="0"/>
    <n v="0"/>
    <n v="0"/>
    <n v="1"/>
    <n v="0"/>
    <n v="0"/>
    <n v="0"/>
    <n v="0"/>
    <n v="0"/>
    <n v="0"/>
    <n v="0"/>
    <n v="0"/>
    <n v="0"/>
    <n v="0"/>
    <n v="0"/>
    <n v="0"/>
    <n v="0"/>
    <n v="0"/>
    <m/>
    <m/>
    <n v="1"/>
    <n v="1"/>
    <s v="Correct"/>
    <x v="0"/>
    <n v="59"/>
    <x v="0"/>
    <x v="24"/>
    <x v="1"/>
    <x v="1"/>
    <s v="English"/>
    <x v="6"/>
    <x v="0"/>
    <x v="2"/>
    <x v="2"/>
    <x v="0"/>
    <s v="Yes"/>
    <m/>
  </r>
  <r>
    <n v="307"/>
    <m/>
    <m/>
    <m/>
    <m/>
    <m/>
    <m/>
    <m/>
    <m/>
    <m/>
    <m/>
    <m/>
    <m/>
    <m/>
    <m/>
    <m/>
    <m/>
    <m/>
    <m/>
    <m/>
    <n v="0"/>
    <e v="#DIV/0!"/>
    <m/>
    <n v="0"/>
    <n v="0"/>
    <n v="0"/>
    <n v="0"/>
    <n v="0"/>
    <n v="0"/>
    <n v="0"/>
    <n v="0"/>
    <n v="0"/>
    <n v="0"/>
    <n v="0"/>
    <n v="0"/>
    <n v="0"/>
    <n v="0"/>
    <n v="0"/>
    <n v="0"/>
    <n v="0"/>
    <n v="0"/>
    <m/>
    <m/>
    <n v="0"/>
    <n v="0"/>
    <s v="Correct"/>
    <x v="0"/>
    <n v="57"/>
    <x v="0"/>
    <x v="83"/>
    <x v="1"/>
    <x v="1"/>
    <s v="English"/>
    <x v="3"/>
    <x v="4"/>
    <x v="0"/>
    <x v="2"/>
    <x v="0"/>
    <s v="Yes"/>
    <m/>
  </r>
  <r>
    <n v="308"/>
    <m/>
    <m/>
    <m/>
    <m/>
    <m/>
    <m/>
    <m/>
    <s v="Exercise/physical activity"/>
    <m/>
    <m/>
    <m/>
    <m/>
    <m/>
    <m/>
    <m/>
    <m/>
    <m/>
    <s v="Drug and alcohol"/>
    <m/>
    <n v="2"/>
    <n v="1.5"/>
    <m/>
    <n v="0"/>
    <n v="0"/>
    <n v="0"/>
    <n v="0"/>
    <n v="0"/>
    <n v="0"/>
    <n v="0"/>
    <n v="1"/>
    <n v="0"/>
    <n v="0"/>
    <n v="0"/>
    <n v="0"/>
    <n v="0"/>
    <n v="0"/>
    <n v="0"/>
    <n v="0"/>
    <n v="0"/>
    <n v="1"/>
    <m/>
    <m/>
    <n v="2"/>
    <n v="2"/>
    <s v="Correct"/>
    <x v="0"/>
    <n v="76"/>
    <x v="0"/>
    <x v="92"/>
    <x v="1"/>
    <x v="1"/>
    <s v="English"/>
    <x v="2"/>
    <x v="7"/>
    <x v="0"/>
    <x v="2"/>
    <x v="5"/>
    <s v="Yes"/>
    <m/>
  </r>
  <r>
    <n v="309"/>
    <s v="Blood pressure"/>
    <m/>
    <s v="Mental health/depression"/>
    <s v="Cancer"/>
    <m/>
    <s v="Nutrition"/>
    <s v="Cholesterol"/>
    <s v="Exercise/physical activity"/>
    <m/>
    <m/>
    <s v="Heart disease"/>
    <m/>
    <s v="Diabetes"/>
    <m/>
    <m/>
    <m/>
    <s v="Importance of routine well checkups"/>
    <s v="Drug and alcohol"/>
    <m/>
    <n v="10"/>
    <n v="0.3"/>
    <m/>
    <n v="0.3"/>
    <n v="0"/>
    <n v="0.3"/>
    <n v="0.3"/>
    <n v="0"/>
    <n v="0.3"/>
    <n v="0.3"/>
    <n v="0.3"/>
    <n v="0"/>
    <n v="0"/>
    <n v="0.3"/>
    <n v="0"/>
    <n v="0.3"/>
    <n v="0"/>
    <n v="0"/>
    <n v="0"/>
    <n v="0.3"/>
    <n v="0.3"/>
    <m/>
    <m/>
    <n v="2.9999999999999996"/>
    <n v="10"/>
    <s v="Correct"/>
    <x v="0"/>
    <n v="51"/>
    <x v="0"/>
    <x v="83"/>
    <x v="5"/>
    <x v="1"/>
    <s v="English"/>
    <x v="3"/>
    <x v="7"/>
    <x v="6"/>
    <x v="1"/>
    <x v="1"/>
    <s v="No"/>
    <m/>
  </r>
  <r>
    <n v="310"/>
    <s v="Blood pressure"/>
    <m/>
    <s v="Mental health/depression"/>
    <m/>
    <m/>
    <s v="Nutrition"/>
    <s v="Cholesterol"/>
    <s v="Exercise/physical activity"/>
    <m/>
    <m/>
    <s v="Heart disease"/>
    <m/>
    <s v="Diabetes"/>
    <m/>
    <m/>
    <m/>
    <m/>
    <m/>
    <m/>
    <n v="7"/>
    <n v="0.42857142857142855"/>
    <m/>
    <n v="0.42857142857142855"/>
    <n v="0"/>
    <n v="0.42857142857142855"/>
    <n v="0"/>
    <n v="0"/>
    <n v="0.42857142857142855"/>
    <n v="0.42857142857142855"/>
    <n v="0.42857142857142855"/>
    <n v="0"/>
    <n v="0"/>
    <n v="0.42857142857142855"/>
    <n v="0"/>
    <n v="0.42857142857142855"/>
    <n v="0"/>
    <n v="0"/>
    <n v="0"/>
    <n v="0"/>
    <n v="0"/>
    <m/>
    <m/>
    <n v="2.9999999999999996"/>
    <n v="7"/>
    <s v="Correct"/>
    <x v="0"/>
    <n v="47"/>
    <x v="0"/>
    <x v="83"/>
    <x v="1"/>
    <x v="1"/>
    <s v="English"/>
    <x v="3"/>
    <x v="7"/>
    <x v="6"/>
    <x v="1"/>
    <x v="1"/>
    <m/>
    <m/>
  </r>
  <r>
    <n v="311"/>
    <m/>
    <m/>
    <m/>
    <m/>
    <m/>
    <m/>
    <m/>
    <s v="Exercise/physical activity"/>
    <m/>
    <m/>
    <m/>
    <m/>
    <m/>
    <m/>
    <m/>
    <m/>
    <m/>
    <m/>
    <m/>
    <n v="1"/>
    <n v="3"/>
    <m/>
    <n v="0"/>
    <n v="0"/>
    <n v="0"/>
    <n v="0"/>
    <n v="0"/>
    <n v="0"/>
    <n v="0"/>
    <n v="1"/>
    <n v="0"/>
    <n v="0"/>
    <n v="0"/>
    <n v="0"/>
    <n v="0"/>
    <n v="0"/>
    <n v="0"/>
    <n v="0"/>
    <n v="0"/>
    <n v="0"/>
    <m/>
    <m/>
    <n v="1"/>
    <n v="1"/>
    <s v="Correct"/>
    <x v="0"/>
    <n v="68"/>
    <x v="0"/>
    <x v="10"/>
    <x v="1"/>
    <x v="1"/>
    <s v="English, Italian"/>
    <x v="0"/>
    <x v="4"/>
    <x v="2"/>
    <x v="2"/>
    <x v="5"/>
    <s v="Yes"/>
    <m/>
  </r>
  <r>
    <n v="312"/>
    <m/>
    <m/>
    <s v="Mental health/depression"/>
    <m/>
    <m/>
    <m/>
    <m/>
    <m/>
    <m/>
    <m/>
    <m/>
    <m/>
    <m/>
    <m/>
    <m/>
    <m/>
    <m/>
    <m/>
    <m/>
    <n v="1"/>
    <n v="3"/>
    <m/>
    <n v="0"/>
    <n v="0"/>
    <n v="1"/>
    <n v="0"/>
    <n v="0"/>
    <n v="0"/>
    <n v="0"/>
    <n v="0"/>
    <n v="0"/>
    <n v="0"/>
    <n v="0"/>
    <n v="0"/>
    <n v="0"/>
    <n v="0"/>
    <n v="0"/>
    <n v="0"/>
    <n v="0"/>
    <n v="0"/>
    <m/>
    <m/>
    <n v="1"/>
    <n v="1"/>
    <s v="Correct"/>
    <x v="0"/>
    <n v="56"/>
    <x v="0"/>
    <x v="83"/>
    <x v="1"/>
    <x v="1"/>
    <s v="English"/>
    <x v="1"/>
    <x v="2"/>
    <x v="0"/>
    <x v="2"/>
    <x v="4"/>
    <s v="No"/>
    <m/>
  </r>
  <r>
    <n v="313"/>
    <m/>
    <m/>
    <m/>
    <m/>
    <m/>
    <m/>
    <m/>
    <m/>
    <m/>
    <m/>
    <m/>
    <m/>
    <m/>
    <m/>
    <m/>
    <m/>
    <m/>
    <m/>
    <m/>
    <n v="0"/>
    <e v="#DIV/0!"/>
    <m/>
    <n v="0"/>
    <n v="0"/>
    <n v="0"/>
    <n v="0"/>
    <n v="0"/>
    <n v="0"/>
    <n v="0"/>
    <n v="0"/>
    <n v="0"/>
    <n v="0"/>
    <n v="0"/>
    <n v="0"/>
    <n v="0"/>
    <n v="0"/>
    <n v="0"/>
    <n v="0"/>
    <n v="0"/>
    <n v="0"/>
    <m/>
    <m/>
    <n v="0"/>
    <n v="0"/>
    <s v="Correct"/>
    <x v="0"/>
    <n v="64"/>
    <x v="0"/>
    <x v="93"/>
    <x v="1"/>
    <x v="0"/>
    <s v="English"/>
    <x v="6"/>
    <x v="1"/>
    <x v="0"/>
    <x v="2"/>
    <x v="0"/>
    <s v="Yes"/>
    <m/>
  </r>
  <r>
    <n v="314"/>
    <m/>
    <m/>
    <m/>
    <m/>
    <m/>
    <m/>
    <m/>
    <m/>
    <m/>
    <s v="Dental screenings"/>
    <s v="Heart disease"/>
    <m/>
    <m/>
    <m/>
    <m/>
    <s v="Disease outbreak information"/>
    <m/>
    <m/>
    <m/>
    <n v="3"/>
    <n v="1"/>
    <m/>
    <n v="0"/>
    <n v="0"/>
    <n v="0"/>
    <n v="0"/>
    <n v="0"/>
    <n v="0"/>
    <n v="0"/>
    <n v="0"/>
    <n v="0"/>
    <n v="1"/>
    <n v="1"/>
    <n v="0"/>
    <n v="0"/>
    <n v="0"/>
    <n v="0"/>
    <n v="1"/>
    <n v="0"/>
    <n v="0"/>
    <m/>
    <m/>
    <n v="3"/>
    <n v="3"/>
    <s v="Correct"/>
    <x v="0"/>
    <n v="79"/>
    <x v="0"/>
    <x v="83"/>
    <x v="1"/>
    <x v="1"/>
    <s v="English"/>
    <x v="3"/>
    <x v="4"/>
    <x v="2"/>
    <x v="2"/>
    <x v="5"/>
    <s v="Yes"/>
    <m/>
  </r>
  <r>
    <n v="315"/>
    <m/>
    <m/>
    <m/>
    <m/>
    <m/>
    <m/>
    <m/>
    <m/>
    <m/>
    <m/>
    <m/>
    <m/>
    <m/>
    <m/>
    <m/>
    <m/>
    <m/>
    <m/>
    <m/>
    <n v="0"/>
    <e v="#DIV/0!"/>
    <m/>
    <n v="0"/>
    <n v="0"/>
    <n v="0"/>
    <n v="0"/>
    <n v="0"/>
    <n v="0"/>
    <n v="0"/>
    <n v="0"/>
    <n v="0"/>
    <n v="0"/>
    <n v="0"/>
    <n v="0"/>
    <n v="0"/>
    <n v="0"/>
    <n v="0"/>
    <n v="0"/>
    <n v="0"/>
    <n v="0"/>
    <m/>
    <m/>
    <n v="0"/>
    <n v="0"/>
    <s v="Correct"/>
    <x v="1"/>
    <n v="91"/>
    <x v="0"/>
    <x v="6"/>
    <x v="1"/>
    <x v="1"/>
    <s v="English"/>
    <x v="2"/>
    <x v="7"/>
    <x v="2"/>
    <x v="2"/>
    <x v="3"/>
    <s v="Yes"/>
    <m/>
  </r>
  <r>
    <n v="316"/>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1"/>
    <n v="63"/>
    <x v="0"/>
    <x v="6"/>
    <x v="1"/>
    <x v="1"/>
    <s v="English"/>
    <x v="1"/>
    <x v="2"/>
    <x v="2"/>
    <x v="2"/>
    <x v="3"/>
    <m/>
    <m/>
  </r>
  <r>
    <n v="317"/>
    <s v="Blood pressure"/>
    <m/>
    <m/>
    <s v="Cancer"/>
    <m/>
    <s v="Nutrition"/>
    <s v="Cholesterol"/>
    <s v="Exercise/physical activity"/>
    <m/>
    <m/>
    <m/>
    <m/>
    <s v="Diabetes"/>
    <m/>
    <m/>
    <m/>
    <m/>
    <m/>
    <m/>
    <n v="6"/>
    <n v="0.5"/>
    <m/>
    <n v="0.5"/>
    <n v="0"/>
    <n v="0"/>
    <n v="0.5"/>
    <n v="0"/>
    <n v="0.5"/>
    <n v="0.5"/>
    <n v="0.5"/>
    <n v="0"/>
    <n v="0"/>
    <n v="0"/>
    <n v="0"/>
    <n v="0.5"/>
    <n v="0"/>
    <n v="0"/>
    <n v="0"/>
    <n v="0"/>
    <n v="0"/>
    <m/>
    <m/>
    <n v="3"/>
    <n v="6"/>
    <s v="Correct"/>
    <x v="0"/>
    <n v="44"/>
    <x v="0"/>
    <x v="80"/>
    <x v="11"/>
    <x v="1"/>
    <s v="English"/>
    <x v="1"/>
    <x v="4"/>
    <x v="0"/>
    <x v="2"/>
    <x v="4"/>
    <s v="Yes"/>
    <m/>
  </r>
  <r>
    <n v="318"/>
    <m/>
    <m/>
    <s v="Mental health/depression"/>
    <m/>
    <m/>
    <m/>
    <m/>
    <m/>
    <s v="Prenatal care"/>
    <m/>
    <m/>
    <m/>
    <m/>
    <m/>
    <m/>
    <s v="Disease outbreak information"/>
    <m/>
    <m/>
    <m/>
    <n v="3"/>
    <n v="1"/>
    <m/>
    <n v="0"/>
    <n v="0"/>
    <n v="1"/>
    <n v="0"/>
    <n v="0"/>
    <n v="0"/>
    <n v="0"/>
    <n v="0"/>
    <n v="1"/>
    <n v="0"/>
    <n v="0"/>
    <n v="0"/>
    <n v="0"/>
    <n v="0"/>
    <n v="0"/>
    <n v="1"/>
    <n v="0"/>
    <n v="0"/>
    <m/>
    <m/>
    <n v="3"/>
    <n v="3"/>
    <s v="Correct"/>
    <x v="3"/>
    <n v="71"/>
    <x v="0"/>
    <x v="22"/>
    <x v="3"/>
    <x v="0"/>
    <s v="English"/>
    <x v="2"/>
    <x v="7"/>
    <x v="2"/>
    <x v="2"/>
    <x v="6"/>
    <s v="Yes"/>
    <m/>
  </r>
  <r>
    <n v="319"/>
    <m/>
    <s v="Eating disorders"/>
    <m/>
    <s v="Cancer"/>
    <m/>
    <m/>
    <m/>
    <m/>
    <m/>
    <m/>
    <s v="Heart disease"/>
    <m/>
    <m/>
    <m/>
    <s v="Vaccination/immunizations"/>
    <m/>
    <m/>
    <m/>
    <m/>
    <n v="4"/>
    <n v="0.75"/>
    <m/>
    <n v="0"/>
    <n v="0.75"/>
    <n v="0"/>
    <n v="0.75"/>
    <n v="0"/>
    <n v="0"/>
    <n v="0"/>
    <n v="0"/>
    <n v="0"/>
    <n v="0"/>
    <n v="0.75"/>
    <n v="0"/>
    <n v="0"/>
    <n v="0"/>
    <n v="0.75"/>
    <n v="0"/>
    <n v="0"/>
    <n v="0"/>
    <m/>
    <m/>
    <n v="3"/>
    <n v="4"/>
    <s v="Correct"/>
    <x v="0"/>
    <n v="58"/>
    <x v="0"/>
    <x v="73"/>
    <x v="1"/>
    <x v="1"/>
    <m/>
    <x v="1"/>
    <x v="7"/>
    <x v="3"/>
    <x v="1"/>
    <x v="1"/>
    <s v="No"/>
    <m/>
  </r>
  <r>
    <n v="320"/>
    <s v="Blood pressure"/>
    <m/>
    <m/>
    <s v="Cancer"/>
    <m/>
    <m/>
    <s v="Cholesterol"/>
    <m/>
    <m/>
    <m/>
    <m/>
    <m/>
    <m/>
    <m/>
    <m/>
    <m/>
    <m/>
    <m/>
    <m/>
    <n v="3"/>
    <n v="1"/>
    <m/>
    <n v="1"/>
    <n v="0"/>
    <n v="0"/>
    <n v="1"/>
    <n v="0"/>
    <n v="0"/>
    <n v="1"/>
    <n v="0"/>
    <n v="0"/>
    <n v="0"/>
    <n v="0"/>
    <n v="0"/>
    <n v="0"/>
    <n v="0"/>
    <n v="0"/>
    <n v="0"/>
    <n v="0"/>
    <n v="0"/>
    <m/>
    <m/>
    <n v="3"/>
    <n v="3"/>
    <s v="Correct"/>
    <x v="1"/>
    <n v="81"/>
    <x v="0"/>
    <x v="17"/>
    <x v="1"/>
    <x v="0"/>
    <s v="English"/>
    <x v="3"/>
    <x v="0"/>
    <x v="2"/>
    <x v="2"/>
    <x v="6"/>
    <s v="No"/>
    <m/>
  </r>
  <r>
    <n v="321"/>
    <m/>
    <m/>
    <m/>
    <m/>
    <m/>
    <m/>
    <m/>
    <m/>
    <m/>
    <m/>
    <m/>
    <m/>
    <m/>
    <m/>
    <m/>
    <m/>
    <m/>
    <m/>
    <m/>
    <n v="0"/>
    <e v="#DIV/0!"/>
    <m/>
    <n v="0"/>
    <n v="0"/>
    <n v="0"/>
    <n v="0"/>
    <n v="0"/>
    <n v="0"/>
    <n v="0"/>
    <n v="0"/>
    <n v="0"/>
    <n v="0"/>
    <n v="0"/>
    <n v="0"/>
    <n v="0"/>
    <n v="0"/>
    <n v="0"/>
    <n v="0"/>
    <n v="0"/>
    <n v="0"/>
    <m/>
    <m/>
    <n v="0"/>
    <n v="0"/>
    <s v="Correct"/>
    <x v="0"/>
    <n v="83"/>
    <x v="0"/>
    <x v="17"/>
    <x v="1"/>
    <x v="0"/>
    <s v="English"/>
    <x v="3"/>
    <x v="4"/>
    <x v="2"/>
    <x v="2"/>
    <x v="5"/>
    <s v="No"/>
    <m/>
  </r>
  <r>
    <n v="322"/>
    <s v="Blood pressure"/>
    <m/>
    <m/>
    <s v="Cancer"/>
    <m/>
    <m/>
    <s v="Cholesterol"/>
    <m/>
    <m/>
    <m/>
    <m/>
    <m/>
    <m/>
    <m/>
    <m/>
    <m/>
    <m/>
    <m/>
    <m/>
    <n v="3"/>
    <n v="1"/>
    <m/>
    <n v="1"/>
    <n v="0"/>
    <n v="0"/>
    <n v="1"/>
    <n v="0"/>
    <n v="0"/>
    <n v="1"/>
    <n v="0"/>
    <n v="0"/>
    <n v="0"/>
    <n v="0"/>
    <n v="0"/>
    <n v="0"/>
    <n v="0"/>
    <n v="0"/>
    <n v="0"/>
    <n v="0"/>
    <n v="0"/>
    <m/>
    <m/>
    <n v="3"/>
    <n v="3"/>
    <s v="Correct"/>
    <x v="1"/>
    <n v="83"/>
    <x v="0"/>
    <x v="17"/>
    <x v="1"/>
    <x v="1"/>
    <s v="English"/>
    <x v="4"/>
    <x v="4"/>
    <x v="2"/>
    <x v="2"/>
    <x v="3"/>
    <s v="No"/>
    <m/>
  </r>
  <r>
    <n v="323"/>
    <m/>
    <m/>
    <m/>
    <m/>
    <m/>
    <m/>
    <s v="Cholesterol"/>
    <s v="Exercise/physical activity"/>
    <m/>
    <m/>
    <m/>
    <m/>
    <s v="Diabetes"/>
    <m/>
    <m/>
    <m/>
    <m/>
    <m/>
    <m/>
    <n v="3"/>
    <n v="1"/>
    <m/>
    <n v="0"/>
    <n v="0"/>
    <n v="0"/>
    <n v="0"/>
    <n v="0"/>
    <n v="0"/>
    <n v="1"/>
    <n v="1"/>
    <n v="0"/>
    <n v="0"/>
    <n v="0"/>
    <n v="0"/>
    <n v="1"/>
    <n v="0"/>
    <n v="0"/>
    <n v="0"/>
    <n v="0"/>
    <n v="0"/>
    <m/>
    <m/>
    <n v="3"/>
    <n v="3"/>
    <s v="Correct"/>
    <x v="0"/>
    <n v="66"/>
    <x v="1"/>
    <x v="94"/>
    <x v="5"/>
    <x v="1"/>
    <s v="English"/>
    <x v="6"/>
    <x v="2"/>
    <x v="6"/>
    <x v="2"/>
    <x v="5"/>
    <s v="Yes"/>
    <m/>
  </r>
  <r>
    <n v="324"/>
    <m/>
    <m/>
    <s v="Mental health/depression"/>
    <m/>
    <m/>
    <m/>
    <m/>
    <s v="Exercise/physical activity"/>
    <m/>
    <m/>
    <m/>
    <m/>
    <m/>
    <m/>
    <m/>
    <m/>
    <s v="Importance of routine well checkups"/>
    <m/>
    <m/>
    <n v="3"/>
    <n v="1"/>
    <m/>
    <n v="0"/>
    <n v="0"/>
    <n v="1"/>
    <n v="0"/>
    <n v="0"/>
    <n v="0"/>
    <n v="0"/>
    <n v="1"/>
    <n v="0"/>
    <n v="0"/>
    <n v="0"/>
    <n v="0"/>
    <n v="0"/>
    <n v="0"/>
    <n v="0"/>
    <n v="0"/>
    <n v="1"/>
    <n v="0"/>
    <m/>
    <m/>
    <n v="3"/>
    <n v="3"/>
    <s v="Correct"/>
    <x v="0"/>
    <n v="58"/>
    <x v="0"/>
    <x v="17"/>
    <x v="1"/>
    <x v="1"/>
    <s v="English"/>
    <x v="5"/>
    <x v="7"/>
    <x v="0"/>
    <x v="2"/>
    <x v="0"/>
    <s v="Yes"/>
    <m/>
  </r>
  <r>
    <n v="325"/>
    <s v="Blood pressure"/>
    <m/>
    <m/>
    <m/>
    <m/>
    <m/>
    <s v="Cholesterol"/>
    <s v="Exercise/physical activity"/>
    <m/>
    <m/>
    <m/>
    <m/>
    <m/>
    <m/>
    <m/>
    <m/>
    <m/>
    <m/>
    <m/>
    <n v="3"/>
    <n v="1"/>
    <m/>
    <n v="1"/>
    <n v="0"/>
    <n v="0"/>
    <n v="0"/>
    <n v="0"/>
    <n v="0"/>
    <n v="1"/>
    <n v="1"/>
    <n v="0"/>
    <n v="0"/>
    <n v="0"/>
    <n v="0"/>
    <n v="0"/>
    <n v="0"/>
    <n v="0"/>
    <n v="0"/>
    <n v="0"/>
    <n v="0"/>
    <m/>
    <m/>
    <n v="3"/>
    <n v="3"/>
    <s v="Correct"/>
    <x v="0"/>
    <n v="69"/>
    <x v="0"/>
    <x v="17"/>
    <x v="5"/>
    <x v="1"/>
    <s v="English"/>
    <x v="3"/>
    <x v="7"/>
    <x v="2"/>
    <x v="2"/>
    <x v="5"/>
    <s v="Yes"/>
    <m/>
  </r>
  <r>
    <n v="326"/>
    <s v="Blood pressure"/>
    <m/>
    <m/>
    <s v="Cancer"/>
    <m/>
    <m/>
    <s v="Cholesterol"/>
    <m/>
    <m/>
    <m/>
    <m/>
    <m/>
    <s v="Diabetes"/>
    <m/>
    <m/>
    <m/>
    <m/>
    <m/>
    <m/>
    <n v="4"/>
    <n v="0.75"/>
    <m/>
    <n v="0.75"/>
    <n v="0"/>
    <n v="0"/>
    <n v="0.75"/>
    <n v="0"/>
    <n v="0"/>
    <n v="0.75"/>
    <n v="0"/>
    <n v="0"/>
    <n v="0"/>
    <n v="0"/>
    <n v="0"/>
    <n v="0.75"/>
    <n v="0"/>
    <n v="0"/>
    <n v="0"/>
    <n v="0"/>
    <n v="0"/>
    <m/>
    <m/>
    <n v="3"/>
    <n v="4"/>
    <s v="Correct"/>
    <x v="1"/>
    <n v="68"/>
    <x v="1"/>
    <x v="95"/>
    <x v="1"/>
    <x v="0"/>
    <s v="English"/>
    <x v="6"/>
    <x v="7"/>
    <x v="2"/>
    <x v="2"/>
    <x v="3"/>
    <s v="Yes"/>
    <m/>
  </r>
  <r>
    <n v="327"/>
    <m/>
    <m/>
    <s v="Mental health/depression"/>
    <m/>
    <m/>
    <s v="Nutrition"/>
    <m/>
    <m/>
    <m/>
    <s v="Dental screenings"/>
    <m/>
    <m/>
    <s v="Diabetes"/>
    <m/>
    <m/>
    <m/>
    <s v="Importance of routine well checkups"/>
    <m/>
    <m/>
    <n v="5"/>
    <n v="0.6"/>
    <m/>
    <n v="0"/>
    <n v="0"/>
    <n v="0.6"/>
    <n v="0"/>
    <n v="0"/>
    <n v="0.6"/>
    <n v="0"/>
    <n v="0"/>
    <n v="0"/>
    <n v="0.6"/>
    <n v="0"/>
    <n v="0"/>
    <n v="0.6"/>
    <n v="0"/>
    <n v="0"/>
    <n v="0"/>
    <n v="0.6"/>
    <n v="0"/>
    <m/>
    <m/>
    <n v="3"/>
    <n v="5"/>
    <s v="Correct"/>
    <x v="0"/>
    <n v="51"/>
    <x v="0"/>
    <x v="0"/>
    <x v="8"/>
    <x v="1"/>
    <s v="English, Hatian Creole"/>
    <x v="4"/>
    <x v="7"/>
    <x v="0"/>
    <x v="3"/>
    <x v="1"/>
    <s v="Yes"/>
    <m/>
  </r>
  <r>
    <n v="328"/>
    <s v="Blood pressure"/>
    <m/>
    <m/>
    <m/>
    <m/>
    <s v="Nutrition"/>
    <m/>
    <m/>
    <m/>
    <m/>
    <s v="Heart disease"/>
    <m/>
    <m/>
    <m/>
    <m/>
    <m/>
    <m/>
    <m/>
    <m/>
    <n v="3"/>
    <n v="1"/>
    <m/>
    <n v="1"/>
    <n v="0"/>
    <n v="0"/>
    <n v="0"/>
    <n v="0"/>
    <n v="1"/>
    <n v="0"/>
    <n v="0"/>
    <n v="0"/>
    <n v="0"/>
    <n v="1"/>
    <n v="0"/>
    <n v="0"/>
    <n v="0"/>
    <n v="0"/>
    <n v="0"/>
    <n v="0"/>
    <n v="0"/>
    <m/>
    <m/>
    <n v="3"/>
    <n v="3"/>
    <s v="Correct"/>
    <x v="0"/>
    <n v="70"/>
    <x v="0"/>
    <x v="5"/>
    <x v="0"/>
    <x v="0"/>
    <m/>
    <x v="3"/>
    <x v="4"/>
    <x v="2"/>
    <x v="2"/>
    <x v="4"/>
    <s v="No"/>
    <m/>
  </r>
  <r>
    <n v="329"/>
    <m/>
    <m/>
    <m/>
    <m/>
    <m/>
    <m/>
    <m/>
    <s v="Exercise/physical activity"/>
    <m/>
    <m/>
    <m/>
    <m/>
    <s v="Diabetes"/>
    <m/>
    <m/>
    <m/>
    <m/>
    <m/>
    <m/>
    <n v="2"/>
    <n v="1.5"/>
    <m/>
    <n v="0"/>
    <n v="0"/>
    <n v="0"/>
    <n v="0"/>
    <n v="0"/>
    <n v="0"/>
    <n v="0"/>
    <n v="1"/>
    <n v="0"/>
    <n v="0"/>
    <n v="0"/>
    <n v="0"/>
    <n v="1"/>
    <n v="0"/>
    <n v="0"/>
    <n v="0"/>
    <n v="0"/>
    <n v="0"/>
    <m/>
    <m/>
    <n v="2"/>
    <n v="2"/>
    <s v="Correct"/>
    <x v="0"/>
    <n v="53"/>
    <x v="0"/>
    <x v="5"/>
    <x v="0"/>
    <x v="1"/>
    <s v="English"/>
    <x v="1"/>
    <x v="6"/>
    <x v="1"/>
    <x v="1"/>
    <x v="1"/>
    <s v="Yes"/>
    <m/>
  </r>
  <r>
    <n v="330"/>
    <m/>
    <m/>
    <s v="Mental health/depression"/>
    <m/>
    <m/>
    <s v="Nutrition"/>
    <m/>
    <m/>
    <m/>
    <m/>
    <m/>
    <m/>
    <m/>
    <m/>
    <m/>
    <m/>
    <s v="Importance of routine well checkups"/>
    <m/>
    <m/>
    <n v="3"/>
    <n v="1"/>
    <m/>
    <n v="0"/>
    <n v="0"/>
    <n v="1"/>
    <n v="0"/>
    <n v="0"/>
    <n v="1"/>
    <n v="0"/>
    <n v="0"/>
    <n v="0"/>
    <n v="0"/>
    <n v="0"/>
    <n v="0"/>
    <n v="0"/>
    <n v="0"/>
    <n v="0"/>
    <n v="0"/>
    <n v="1"/>
    <n v="0"/>
    <m/>
    <m/>
    <n v="3"/>
    <n v="3"/>
    <s v="Correct"/>
    <x v="0"/>
    <n v="69"/>
    <x v="0"/>
    <x v="4"/>
    <x v="0"/>
    <x v="1"/>
    <s v="English"/>
    <x v="3"/>
    <x v="0"/>
    <x v="2"/>
    <x v="2"/>
    <x v="5"/>
    <m/>
    <m/>
  </r>
  <r>
    <n v="331"/>
    <s v="Blood pressure"/>
    <m/>
    <m/>
    <s v="Cancer"/>
    <m/>
    <s v="Nutrition"/>
    <m/>
    <m/>
    <m/>
    <s v="Dental screenings"/>
    <m/>
    <m/>
    <m/>
    <m/>
    <s v="Vaccination/immunizations"/>
    <m/>
    <s v="Importance of routine well checkups"/>
    <m/>
    <m/>
    <n v="6"/>
    <n v="0.5"/>
    <m/>
    <n v="0.5"/>
    <n v="0"/>
    <n v="0"/>
    <n v="0.5"/>
    <n v="0"/>
    <n v="0.5"/>
    <n v="0"/>
    <n v="0"/>
    <n v="0"/>
    <n v="0.5"/>
    <n v="0"/>
    <n v="0"/>
    <n v="0"/>
    <n v="0"/>
    <n v="0.5"/>
    <n v="0"/>
    <n v="0.5"/>
    <n v="0"/>
    <m/>
    <m/>
    <n v="3"/>
    <n v="6"/>
    <s v="Correct"/>
    <x v="0"/>
    <n v="33"/>
    <x v="0"/>
    <x v="5"/>
    <x v="0"/>
    <x v="1"/>
    <s v="English"/>
    <x v="6"/>
    <x v="1"/>
    <x v="6"/>
    <x v="2"/>
    <x v="0"/>
    <s v="Yes"/>
    <m/>
  </r>
  <r>
    <n v="332"/>
    <s v="Blood pressure"/>
    <m/>
    <m/>
    <m/>
    <m/>
    <m/>
    <m/>
    <m/>
    <m/>
    <m/>
    <m/>
    <m/>
    <m/>
    <s v="HIV/AIDS &amp; Sexually Transmitted Diseases (STDs)"/>
    <m/>
    <m/>
    <m/>
    <s v="Drug and alcohol"/>
    <m/>
    <n v="3"/>
    <n v="1"/>
    <m/>
    <n v="1"/>
    <n v="0"/>
    <n v="0"/>
    <n v="0"/>
    <n v="0"/>
    <n v="0"/>
    <n v="0"/>
    <n v="0"/>
    <n v="0"/>
    <n v="0"/>
    <n v="0"/>
    <n v="0"/>
    <n v="0"/>
    <n v="1"/>
    <n v="0"/>
    <n v="0"/>
    <n v="0"/>
    <n v="1"/>
    <m/>
    <m/>
    <n v="3"/>
    <n v="3"/>
    <s v="Correct"/>
    <x v="1"/>
    <n v="59"/>
    <x v="2"/>
    <x v="96"/>
    <x v="0"/>
    <x v="1"/>
    <s v="English"/>
    <x v="0"/>
    <x v="0"/>
    <x v="0"/>
    <x v="2"/>
    <x v="0"/>
    <s v="Yes"/>
    <m/>
  </r>
  <r>
    <n v="333"/>
    <m/>
    <m/>
    <s v="Mental health/depression"/>
    <m/>
    <m/>
    <m/>
    <m/>
    <m/>
    <m/>
    <m/>
    <m/>
    <m/>
    <m/>
    <m/>
    <m/>
    <m/>
    <m/>
    <m/>
    <m/>
    <n v="1"/>
    <n v="3"/>
    <m/>
    <n v="0"/>
    <n v="0"/>
    <n v="1"/>
    <n v="0"/>
    <n v="0"/>
    <n v="0"/>
    <n v="0"/>
    <n v="0"/>
    <n v="0"/>
    <n v="0"/>
    <n v="0"/>
    <n v="0"/>
    <n v="0"/>
    <n v="0"/>
    <n v="0"/>
    <n v="0"/>
    <n v="0"/>
    <n v="0"/>
    <m/>
    <m/>
    <n v="1"/>
    <n v="1"/>
    <s v="Correct"/>
    <x v="0"/>
    <n v="49"/>
    <x v="2"/>
    <x v="97"/>
    <x v="1"/>
    <x v="1"/>
    <s v="English"/>
    <x v="3"/>
    <x v="1"/>
    <x v="0"/>
    <x v="2"/>
    <x v="0"/>
    <s v="Yes"/>
    <m/>
  </r>
  <r>
    <n v="334"/>
    <m/>
    <m/>
    <s v="Mental health/depression"/>
    <m/>
    <m/>
    <m/>
    <m/>
    <m/>
    <m/>
    <m/>
    <m/>
    <m/>
    <m/>
    <m/>
    <m/>
    <m/>
    <m/>
    <m/>
    <m/>
    <n v="1"/>
    <n v="3"/>
    <m/>
    <n v="0"/>
    <n v="0"/>
    <n v="1"/>
    <n v="0"/>
    <n v="0"/>
    <n v="0"/>
    <n v="0"/>
    <n v="0"/>
    <n v="0"/>
    <n v="0"/>
    <n v="0"/>
    <n v="0"/>
    <n v="0"/>
    <n v="0"/>
    <n v="0"/>
    <n v="0"/>
    <n v="0"/>
    <n v="0"/>
    <m/>
    <m/>
    <n v="1"/>
    <n v="1"/>
    <s v="Correct"/>
    <x v="1"/>
    <n v="67"/>
    <x v="2"/>
    <x v="98"/>
    <x v="0"/>
    <x v="0"/>
    <s v="English"/>
    <x v="4"/>
    <x v="4"/>
    <x v="2"/>
    <x v="2"/>
    <x v="5"/>
    <m/>
    <m/>
  </r>
  <r>
    <n v="335"/>
    <m/>
    <m/>
    <m/>
    <s v="Cancer"/>
    <m/>
    <m/>
    <m/>
    <m/>
    <m/>
    <m/>
    <s v="Heart disease"/>
    <m/>
    <s v="Diabetes"/>
    <m/>
    <m/>
    <m/>
    <m/>
    <m/>
    <m/>
    <n v="3"/>
    <n v="1"/>
    <m/>
    <n v="0"/>
    <n v="0"/>
    <n v="0"/>
    <n v="1"/>
    <n v="0"/>
    <n v="0"/>
    <n v="0"/>
    <n v="0"/>
    <n v="0"/>
    <n v="0"/>
    <n v="1"/>
    <n v="0"/>
    <n v="1"/>
    <n v="0"/>
    <n v="0"/>
    <n v="0"/>
    <n v="0"/>
    <n v="0"/>
    <m/>
    <m/>
    <n v="3"/>
    <n v="3"/>
    <s v="Correct"/>
    <x v="1"/>
    <n v="36"/>
    <x v="2"/>
    <x v="99"/>
    <x v="2"/>
    <x v="0"/>
    <m/>
    <x v="3"/>
    <x v="2"/>
    <x v="3"/>
    <x v="0"/>
    <x v="3"/>
    <m/>
    <m/>
  </r>
  <r>
    <n v="336"/>
    <m/>
    <m/>
    <m/>
    <m/>
    <s v="Emergency preparedness"/>
    <m/>
    <m/>
    <s v="Exercise/physical activity"/>
    <m/>
    <m/>
    <m/>
    <m/>
    <m/>
    <m/>
    <m/>
    <m/>
    <s v="Importance of routine well checkups"/>
    <m/>
    <m/>
    <n v="3"/>
    <n v="1"/>
    <m/>
    <n v="0"/>
    <n v="0"/>
    <n v="0"/>
    <n v="0"/>
    <n v="1"/>
    <n v="0"/>
    <n v="0"/>
    <n v="1"/>
    <n v="0"/>
    <n v="0"/>
    <n v="0"/>
    <n v="0"/>
    <n v="0"/>
    <n v="0"/>
    <n v="0"/>
    <n v="0"/>
    <n v="1"/>
    <n v="0"/>
    <m/>
    <m/>
    <n v="3"/>
    <n v="3"/>
    <s v="Correct"/>
    <x v="0"/>
    <n v="60"/>
    <x v="2"/>
    <x v="71"/>
    <x v="0"/>
    <x v="0"/>
    <s v="English"/>
    <x v="6"/>
    <x v="1"/>
    <x v="6"/>
    <x v="2"/>
    <x v="0"/>
    <s v="Yes"/>
    <m/>
  </r>
  <r>
    <n v="337"/>
    <m/>
    <m/>
    <m/>
    <m/>
    <s v="Emergency preparedness"/>
    <m/>
    <m/>
    <s v="Exercise/physical activity"/>
    <m/>
    <m/>
    <m/>
    <m/>
    <m/>
    <m/>
    <m/>
    <m/>
    <s v="Importance of routine well checkups"/>
    <m/>
    <m/>
    <n v="3"/>
    <n v="1"/>
    <m/>
    <n v="0"/>
    <n v="0"/>
    <n v="0"/>
    <n v="0"/>
    <n v="1"/>
    <n v="0"/>
    <n v="0"/>
    <n v="1"/>
    <n v="0"/>
    <n v="0"/>
    <n v="0"/>
    <n v="0"/>
    <n v="0"/>
    <n v="0"/>
    <n v="0"/>
    <n v="0"/>
    <n v="1"/>
    <n v="0"/>
    <m/>
    <m/>
    <n v="3"/>
    <n v="3"/>
    <s v="Correct"/>
    <x v="0"/>
    <n v="60"/>
    <x v="2"/>
    <x v="11"/>
    <x v="2"/>
    <x v="0"/>
    <m/>
    <x v="3"/>
    <x v="2"/>
    <x v="3"/>
    <x v="0"/>
    <x v="3"/>
    <m/>
    <m/>
  </r>
  <r>
    <n v="338"/>
    <s v="Blood pressure"/>
    <m/>
    <m/>
    <m/>
    <m/>
    <m/>
    <s v="Cholesterol"/>
    <m/>
    <m/>
    <m/>
    <m/>
    <m/>
    <m/>
    <m/>
    <m/>
    <m/>
    <m/>
    <m/>
    <m/>
    <n v="2"/>
    <n v="1.5"/>
    <m/>
    <n v="1"/>
    <n v="0"/>
    <n v="0"/>
    <n v="0"/>
    <n v="0"/>
    <n v="0"/>
    <n v="1"/>
    <n v="0"/>
    <n v="0"/>
    <n v="0"/>
    <n v="0"/>
    <n v="0"/>
    <n v="0"/>
    <n v="0"/>
    <n v="0"/>
    <n v="0"/>
    <n v="0"/>
    <n v="0"/>
    <m/>
    <m/>
    <n v="2"/>
    <n v="2"/>
    <s v="Correct"/>
    <x v="1"/>
    <n v="38"/>
    <x v="2"/>
    <x v="54"/>
    <x v="1"/>
    <x v="0"/>
    <m/>
    <x v="3"/>
    <x v="2"/>
    <x v="3"/>
    <x v="0"/>
    <x v="3"/>
    <m/>
    <m/>
  </r>
  <r>
    <n v="339"/>
    <s v="Blood pressure"/>
    <m/>
    <s v="Mental health/depression"/>
    <s v="Cancer"/>
    <s v="Emergency preparedness"/>
    <s v="Nutrition"/>
    <m/>
    <s v="Exercise/physical activity"/>
    <m/>
    <m/>
    <m/>
    <m/>
    <m/>
    <m/>
    <m/>
    <m/>
    <s v="Importance of routine well checkups"/>
    <m/>
    <m/>
    <n v="7"/>
    <n v="0.42857142857142855"/>
    <m/>
    <n v="0.42857142857142855"/>
    <n v="0"/>
    <n v="0.42857142857142855"/>
    <n v="0.42857142857142855"/>
    <n v="0.42857142857142855"/>
    <n v="0.42857142857142855"/>
    <n v="0"/>
    <n v="0.42857142857142855"/>
    <n v="0"/>
    <n v="0"/>
    <n v="0"/>
    <n v="0"/>
    <n v="0"/>
    <n v="0"/>
    <n v="0"/>
    <n v="0"/>
    <n v="0.42857142857142855"/>
    <n v="0"/>
    <m/>
    <m/>
    <n v="2.9999999999999996"/>
    <n v="7"/>
    <s v="Correct"/>
    <x v="1"/>
    <n v="52"/>
    <x v="2"/>
    <x v="100"/>
    <x v="0"/>
    <x v="1"/>
    <m/>
    <x v="0"/>
    <x v="0"/>
    <x v="2"/>
    <x v="2"/>
    <x v="6"/>
    <s v="Yes"/>
    <m/>
  </r>
  <r>
    <n v="340"/>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72"/>
    <x v="2"/>
    <x v="101"/>
    <x v="0"/>
    <x v="1"/>
    <s v="English"/>
    <x v="5"/>
    <x v="1"/>
    <x v="6"/>
    <x v="2"/>
    <x v="3"/>
    <s v="Yes"/>
    <m/>
  </r>
  <r>
    <n v="341"/>
    <m/>
    <m/>
    <s v="Mental health/depression"/>
    <m/>
    <m/>
    <m/>
    <m/>
    <m/>
    <m/>
    <s v="Dental screenings"/>
    <m/>
    <m/>
    <m/>
    <m/>
    <s v="Vaccination/immunizations"/>
    <m/>
    <m/>
    <m/>
    <m/>
    <n v="3"/>
    <n v="1"/>
    <m/>
    <n v="0"/>
    <n v="0"/>
    <n v="1"/>
    <n v="0"/>
    <n v="0"/>
    <n v="0"/>
    <n v="0"/>
    <n v="0"/>
    <n v="0"/>
    <n v="1"/>
    <n v="0"/>
    <n v="0"/>
    <n v="0"/>
    <n v="0"/>
    <n v="1"/>
    <n v="0"/>
    <n v="0"/>
    <n v="0"/>
    <m/>
    <m/>
    <n v="3"/>
    <n v="3"/>
    <s v="Correct"/>
    <x v="1"/>
    <n v="52"/>
    <x v="2"/>
    <x v="57"/>
    <x v="0"/>
    <x v="1"/>
    <m/>
    <x v="5"/>
    <x v="1"/>
    <x v="0"/>
    <x v="2"/>
    <x v="0"/>
    <s v="Yes"/>
    <m/>
  </r>
  <r>
    <n v="342"/>
    <m/>
    <m/>
    <m/>
    <m/>
    <m/>
    <m/>
    <m/>
    <m/>
    <m/>
    <m/>
    <m/>
    <m/>
    <m/>
    <m/>
    <m/>
    <m/>
    <s v="Importance of routine well checkups"/>
    <m/>
    <m/>
    <n v="1"/>
    <n v="3"/>
    <m/>
    <n v="0"/>
    <n v="0"/>
    <n v="0"/>
    <n v="0"/>
    <n v="0"/>
    <n v="0"/>
    <n v="0"/>
    <n v="0"/>
    <n v="0"/>
    <n v="0"/>
    <n v="0"/>
    <n v="0"/>
    <n v="0"/>
    <n v="0"/>
    <n v="0"/>
    <n v="0"/>
    <n v="1"/>
    <n v="0"/>
    <m/>
    <m/>
    <n v="1"/>
    <n v="1"/>
    <s v="Correct"/>
    <x v="0"/>
    <n v="89"/>
    <x v="2"/>
    <x v="102"/>
    <x v="1"/>
    <x v="0"/>
    <s v="English"/>
    <x v="3"/>
    <x v="7"/>
    <x v="2"/>
    <x v="2"/>
    <x v="3"/>
    <s v="No"/>
    <m/>
  </r>
  <r>
    <n v="343"/>
    <s v="Blood pressure"/>
    <m/>
    <s v="Mental health/depression"/>
    <s v="Cancer"/>
    <m/>
    <s v="Nutrition"/>
    <s v="Cholesterol"/>
    <m/>
    <m/>
    <m/>
    <m/>
    <m/>
    <m/>
    <m/>
    <m/>
    <m/>
    <m/>
    <m/>
    <m/>
    <n v="5"/>
    <n v="0.6"/>
    <m/>
    <n v="0.6"/>
    <n v="0"/>
    <n v="0.6"/>
    <n v="0.6"/>
    <n v="0"/>
    <n v="0.6"/>
    <n v="0.6"/>
    <n v="0"/>
    <n v="0"/>
    <n v="0"/>
    <n v="0"/>
    <n v="0"/>
    <n v="0"/>
    <n v="0"/>
    <n v="0"/>
    <n v="0"/>
    <n v="0"/>
    <n v="0"/>
    <m/>
    <m/>
    <n v="3"/>
    <n v="5"/>
    <s v="Correct"/>
    <x v="0"/>
    <n v="70"/>
    <x v="1"/>
    <x v="103"/>
    <x v="5"/>
    <x v="1"/>
    <s v="English"/>
    <x v="5"/>
    <x v="7"/>
    <x v="2"/>
    <x v="2"/>
    <x v="3"/>
    <s v="Yes"/>
    <m/>
  </r>
  <r>
    <n v="344"/>
    <m/>
    <m/>
    <s v="Mental health/depression"/>
    <s v="Cancer"/>
    <m/>
    <m/>
    <m/>
    <s v="Exercise/physical activity"/>
    <m/>
    <m/>
    <m/>
    <m/>
    <m/>
    <m/>
    <m/>
    <m/>
    <m/>
    <m/>
    <m/>
    <n v="3"/>
    <n v="1"/>
    <m/>
    <n v="0"/>
    <n v="0"/>
    <n v="1"/>
    <n v="1"/>
    <n v="0"/>
    <n v="0"/>
    <n v="0"/>
    <n v="1"/>
    <n v="0"/>
    <n v="0"/>
    <n v="0"/>
    <n v="0"/>
    <n v="0"/>
    <n v="0"/>
    <n v="0"/>
    <n v="0"/>
    <n v="0"/>
    <n v="0"/>
    <m/>
    <m/>
    <n v="3"/>
    <n v="3"/>
    <s v="Correct"/>
    <x v="0"/>
    <n v="71"/>
    <x v="0"/>
    <x v="13"/>
    <x v="1"/>
    <x v="0"/>
    <s v="English"/>
    <x v="4"/>
    <x v="4"/>
    <x v="2"/>
    <x v="2"/>
    <x v="3"/>
    <s v="No"/>
    <m/>
  </r>
  <r>
    <n v="345"/>
    <s v="Blood pressure"/>
    <m/>
    <m/>
    <m/>
    <s v="Emergency preparedness"/>
    <m/>
    <m/>
    <m/>
    <m/>
    <m/>
    <m/>
    <m/>
    <m/>
    <m/>
    <m/>
    <m/>
    <m/>
    <m/>
    <m/>
    <n v="2"/>
    <n v="1.5"/>
    <m/>
    <n v="1"/>
    <n v="0"/>
    <n v="0"/>
    <n v="0"/>
    <n v="1"/>
    <n v="0"/>
    <n v="0"/>
    <n v="0"/>
    <n v="0"/>
    <n v="0"/>
    <n v="0"/>
    <n v="0"/>
    <n v="0"/>
    <n v="0"/>
    <n v="0"/>
    <n v="0"/>
    <n v="0"/>
    <n v="0"/>
    <m/>
    <m/>
    <n v="2"/>
    <n v="2"/>
    <s v="Correct"/>
    <x v="1"/>
    <n v="68"/>
    <x v="0"/>
    <x v="93"/>
    <x v="1"/>
    <x v="1"/>
    <s v="English"/>
    <x v="5"/>
    <x v="7"/>
    <x v="2"/>
    <x v="2"/>
    <x v="5"/>
    <s v="Yes"/>
    <m/>
  </r>
  <r>
    <n v="346"/>
    <m/>
    <m/>
    <m/>
    <m/>
    <m/>
    <m/>
    <m/>
    <m/>
    <m/>
    <m/>
    <m/>
    <m/>
    <m/>
    <m/>
    <m/>
    <m/>
    <m/>
    <m/>
    <m/>
    <n v="0"/>
    <e v="#DIV/0!"/>
    <m/>
    <n v="0"/>
    <n v="0"/>
    <n v="0"/>
    <n v="0"/>
    <n v="0"/>
    <n v="0"/>
    <n v="0"/>
    <n v="0"/>
    <n v="0"/>
    <n v="0"/>
    <n v="0"/>
    <n v="0"/>
    <n v="0"/>
    <n v="0"/>
    <n v="0"/>
    <n v="0"/>
    <n v="0"/>
    <n v="0"/>
    <m/>
    <m/>
    <n v="0"/>
    <n v="0"/>
    <s v="Correct"/>
    <x v="2"/>
    <n v="44"/>
    <x v="2"/>
    <x v="104"/>
    <x v="5"/>
    <x v="0"/>
    <s v="Other"/>
    <x v="5"/>
    <x v="0"/>
    <x v="0"/>
    <x v="0"/>
    <x v="3"/>
    <s v="Yes"/>
    <m/>
  </r>
  <r>
    <n v="347"/>
    <m/>
    <m/>
    <m/>
    <m/>
    <m/>
    <m/>
    <s v="Cholesterol"/>
    <m/>
    <m/>
    <m/>
    <s v="Heart disease"/>
    <m/>
    <s v="Diabetes"/>
    <m/>
    <m/>
    <m/>
    <m/>
    <m/>
    <m/>
    <n v="3"/>
    <n v="1"/>
    <m/>
    <n v="0"/>
    <n v="0"/>
    <n v="0"/>
    <n v="0"/>
    <n v="0"/>
    <n v="0"/>
    <n v="1"/>
    <n v="0"/>
    <n v="0"/>
    <n v="0"/>
    <n v="1"/>
    <n v="0"/>
    <n v="1"/>
    <n v="0"/>
    <n v="0"/>
    <n v="0"/>
    <n v="0"/>
    <n v="0"/>
    <m/>
    <m/>
    <n v="3"/>
    <n v="3"/>
    <s v="Correct"/>
    <x v="0"/>
    <n v="62"/>
    <x v="2"/>
    <x v="105"/>
    <x v="1"/>
    <x v="1"/>
    <s v="English"/>
    <x v="4"/>
    <x v="4"/>
    <x v="0"/>
    <x v="1"/>
    <x v="3"/>
    <s v="No"/>
    <m/>
  </r>
  <r>
    <n v="348"/>
    <m/>
    <m/>
    <m/>
    <m/>
    <m/>
    <s v="Nutrition"/>
    <m/>
    <s v="Exercise/physical activity"/>
    <m/>
    <m/>
    <m/>
    <m/>
    <m/>
    <m/>
    <m/>
    <m/>
    <s v="Importance of routine well checkups"/>
    <m/>
    <m/>
    <n v="3"/>
    <n v="1"/>
    <m/>
    <n v="0"/>
    <n v="0"/>
    <n v="0"/>
    <n v="0"/>
    <n v="0"/>
    <n v="1"/>
    <n v="0"/>
    <n v="1"/>
    <n v="0"/>
    <n v="0"/>
    <n v="0"/>
    <n v="0"/>
    <n v="0"/>
    <n v="0"/>
    <n v="0"/>
    <n v="0"/>
    <n v="1"/>
    <n v="0"/>
    <m/>
    <m/>
    <n v="3"/>
    <n v="3"/>
    <s v="Correct"/>
    <x v="0"/>
    <n v="49"/>
    <x v="1"/>
    <x v="95"/>
    <x v="1"/>
    <x v="2"/>
    <s v="English"/>
    <x v="6"/>
    <x v="7"/>
    <x v="0"/>
    <x v="2"/>
    <x v="3"/>
    <s v="Yes"/>
    <m/>
  </r>
  <r>
    <n v="349"/>
    <m/>
    <s v="Eating disorders"/>
    <m/>
    <m/>
    <m/>
    <m/>
    <m/>
    <s v="Exercise/physical activity"/>
    <m/>
    <m/>
    <m/>
    <m/>
    <m/>
    <m/>
    <m/>
    <m/>
    <s v="Importance of routine well checkups"/>
    <s v="Drug and alcohol"/>
    <m/>
    <n v="4"/>
    <n v="0.75"/>
    <m/>
    <n v="0"/>
    <n v="0.75"/>
    <n v="0"/>
    <n v="0"/>
    <n v="0"/>
    <n v="0"/>
    <n v="0"/>
    <n v="0.75"/>
    <n v="0"/>
    <n v="0"/>
    <n v="0"/>
    <n v="0"/>
    <n v="0"/>
    <n v="0"/>
    <n v="0"/>
    <n v="0"/>
    <n v="0.75"/>
    <n v="0.75"/>
    <m/>
    <m/>
    <n v="3"/>
    <n v="4"/>
    <s v="Correct"/>
    <x v="0"/>
    <n v="48"/>
    <x v="1"/>
    <x v="106"/>
    <x v="1"/>
    <x v="1"/>
    <s v="Polish"/>
    <x v="5"/>
    <x v="4"/>
    <x v="0"/>
    <x v="2"/>
    <x v="3"/>
    <s v="Yes"/>
    <m/>
  </r>
  <r>
    <n v="350"/>
    <m/>
    <m/>
    <s v="Mental health/depression"/>
    <m/>
    <m/>
    <s v="Nutrition"/>
    <m/>
    <m/>
    <m/>
    <m/>
    <m/>
    <m/>
    <m/>
    <m/>
    <m/>
    <m/>
    <s v="Importance of routine well checkups"/>
    <m/>
    <m/>
    <n v="3"/>
    <n v="1"/>
    <m/>
    <n v="0"/>
    <n v="0"/>
    <n v="1"/>
    <n v="0"/>
    <n v="0"/>
    <n v="1"/>
    <n v="0"/>
    <n v="0"/>
    <n v="0"/>
    <n v="0"/>
    <n v="0"/>
    <n v="0"/>
    <n v="0"/>
    <n v="0"/>
    <n v="0"/>
    <n v="0"/>
    <n v="1"/>
    <n v="0"/>
    <m/>
    <m/>
    <n v="3"/>
    <n v="3"/>
    <s v="Correct"/>
    <x v="0"/>
    <n v="52"/>
    <x v="2"/>
    <x v="79"/>
    <x v="5"/>
    <x v="1"/>
    <s v="English"/>
    <x v="6"/>
    <x v="1"/>
    <x v="0"/>
    <x v="2"/>
    <x v="3"/>
    <s v="Yes"/>
    <m/>
  </r>
  <r>
    <n v="351"/>
    <m/>
    <m/>
    <m/>
    <m/>
    <m/>
    <s v="Nutrition"/>
    <m/>
    <m/>
    <m/>
    <m/>
    <m/>
    <m/>
    <m/>
    <m/>
    <m/>
    <m/>
    <s v="Importance of routine well checkups"/>
    <m/>
    <m/>
    <n v="2"/>
    <n v="1.5"/>
    <m/>
    <n v="0"/>
    <n v="0"/>
    <n v="0"/>
    <n v="0"/>
    <n v="0"/>
    <n v="1"/>
    <n v="0"/>
    <n v="0"/>
    <n v="0"/>
    <n v="0"/>
    <n v="0"/>
    <n v="0"/>
    <n v="0"/>
    <n v="0"/>
    <n v="0"/>
    <n v="0"/>
    <n v="1"/>
    <n v="0"/>
    <m/>
    <m/>
    <n v="2"/>
    <n v="2"/>
    <s v="Correct"/>
    <x v="1"/>
    <n v="64"/>
    <x v="0"/>
    <x v="85"/>
    <x v="1"/>
    <x v="2"/>
    <s v="English"/>
    <x v="6"/>
    <x v="8"/>
    <x v="0"/>
    <x v="2"/>
    <x v="3"/>
    <s v="Yes"/>
    <m/>
  </r>
  <r>
    <n v="352"/>
    <m/>
    <m/>
    <s v="Mental health/depression"/>
    <m/>
    <m/>
    <s v="Nutrition"/>
    <m/>
    <m/>
    <m/>
    <m/>
    <m/>
    <m/>
    <m/>
    <m/>
    <m/>
    <m/>
    <m/>
    <s v="Drug and alcohol"/>
    <m/>
    <n v="3"/>
    <n v="1"/>
    <m/>
    <n v="0"/>
    <n v="0"/>
    <n v="1"/>
    <n v="0"/>
    <n v="0"/>
    <n v="1"/>
    <n v="0"/>
    <n v="0"/>
    <n v="0"/>
    <n v="0"/>
    <n v="0"/>
    <n v="0"/>
    <n v="0"/>
    <n v="0"/>
    <n v="0"/>
    <n v="0"/>
    <n v="0"/>
    <n v="1"/>
    <m/>
    <m/>
    <n v="3"/>
    <n v="3"/>
    <s v="Correct"/>
    <x v="1"/>
    <n v="47"/>
    <x v="0"/>
    <x v="2"/>
    <x v="0"/>
    <x v="1"/>
    <s v="English"/>
    <x v="6"/>
    <x v="8"/>
    <x v="0"/>
    <x v="2"/>
    <x v="3"/>
    <s v="Yes"/>
    <m/>
  </r>
  <r>
    <n v="353"/>
    <m/>
    <m/>
    <m/>
    <m/>
    <s v="Emergency preparedness"/>
    <m/>
    <m/>
    <s v="Exercise/physical activity"/>
    <m/>
    <m/>
    <m/>
    <m/>
    <m/>
    <m/>
    <m/>
    <m/>
    <m/>
    <m/>
    <m/>
    <n v="2"/>
    <n v="1.5"/>
    <m/>
    <n v="0"/>
    <n v="0"/>
    <n v="0"/>
    <n v="0"/>
    <n v="1"/>
    <n v="0"/>
    <n v="0"/>
    <n v="1"/>
    <n v="0"/>
    <n v="0"/>
    <n v="0"/>
    <n v="0"/>
    <n v="0"/>
    <n v="0"/>
    <n v="0"/>
    <n v="0"/>
    <n v="0"/>
    <n v="0"/>
    <m/>
    <m/>
    <n v="2"/>
    <n v="2"/>
    <s v="Correct"/>
    <x v="0"/>
    <n v="52"/>
    <x v="1"/>
    <x v="107"/>
    <x v="1"/>
    <x v="1"/>
    <s v="English"/>
    <x v="5"/>
    <x v="0"/>
    <x v="6"/>
    <x v="2"/>
    <x v="3"/>
    <s v="Yes"/>
    <m/>
  </r>
  <r>
    <n v="354"/>
    <s v="Blood pressure"/>
    <m/>
    <s v="Mental health/depression"/>
    <m/>
    <m/>
    <m/>
    <m/>
    <m/>
    <m/>
    <m/>
    <m/>
    <m/>
    <m/>
    <m/>
    <m/>
    <m/>
    <m/>
    <s v="Drug and alcohol"/>
    <m/>
    <n v="3"/>
    <n v="1"/>
    <m/>
    <n v="1"/>
    <n v="0"/>
    <n v="1"/>
    <n v="0"/>
    <n v="0"/>
    <n v="0"/>
    <n v="0"/>
    <n v="0"/>
    <n v="0"/>
    <n v="0"/>
    <n v="0"/>
    <n v="0"/>
    <n v="0"/>
    <n v="0"/>
    <n v="0"/>
    <n v="0"/>
    <n v="0"/>
    <n v="1"/>
    <m/>
    <m/>
    <n v="3"/>
    <n v="3"/>
    <s v="Correct"/>
    <x v="0"/>
    <n v="54"/>
    <x v="2"/>
    <x v="58"/>
    <x v="1"/>
    <x v="1"/>
    <s v="English"/>
    <x v="3"/>
    <x v="0"/>
    <x v="2"/>
    <x v="2"/>
    <x v="3"/>
    <s v="Yes"/>
    <m/>
  </r>
  <r>
    <n v="355"/>
    <m/>
    <m/>
    <m/>
    <m/>
    <m/>
    <m/>
    <m/>
    <m/>
    <m/>
    <m/>
    <m/>
    <s v="Suicide prevention"/>
    <m/>
    <m/>
    <m/>
    <m/>
    <m/>
    <s v="Drug and alcohol"/>
    <m/>
    <n v="2"/>
    <n v="1.5"/>
    <m/>
    <n v="0"/>
    <n v="0"/>
    <n v="0"/>
    <n v="0"/>
    <n v="0"/>
    <n v="0"/>
    <n v="0"/>
    <n v="0"/>
    <n v="0"/>
    <n v="0"/>
    <n v="0"/>
    <n v="1"/>
    <n v="0"/>
    <n v="0"/>
    <n v="0"/>
    <n v="0"/>
    <n v="0"/>
    <n v="1"/>
    <m/>
    <m/>
    <n v="2"/>
    <n v="2"/>
    <s v="Correct"/>
    <x v="1"/>
    <n v="57"/>
    <x v="0"/>
    <x v="7"/>
    <x v="1"/>
    <x v="1"/>
    <s v="English"/>
    <x v="6"/>
    <x v="1"/>
    <x v="2"/>
    <x v="2"/>
    <x v="3"/>
    <s v="Yes"/>
    <m/>
  </r>
  <r>
    <n v="356"/>
    <m/>
    <m/>
    <m/>
    <s v="Cancer"/>
    <m/>
    <m/>
    <m/>
    <m/>
    <m/>
    <m/>
    <m/>
    <m/>
    <m/>
    <m/>
    <m/>
    <m/>
    <m/>
    <m/>
    <m/>
    <n v="1"/>
    <n v="3"/>
    <m/>
    <n v="0"/>
    <n v="0"/>
    <n v="0"/>
    <n v="1"/>
    <n v="0"/>
    <n v="0"/>
    <n v="0"/>
    <n v="0"/>
    <n v="0"/>
    <n v="0"/>
    <n v="0"/>
    <n v="0"/>
    <n v="0"/>
    <n v="0"/>
    <n v="0"/>
    <n v="0"/>
    <n v="0"/>
    <n v="0"/>
    <m/>
    <m/>
    <n v="1"/>
    <n v="1"/>
    <s v="Correct"/>
    <x v="0"/>
    <n v="52"/>
    <x v="2"/>
    <x v="79"/>
    <x v="1"/>
    <x v="1"/>
    <s v="English"/>
    <x v="6"/>
    <x v="7"/>
    <x v="0"/>
    <x v="2"/>
    <x v="3"/>
    <s v="Yes"/>
    <m/>
  </r>
  <r>
    <n v="357"/>
    <m/>
    <m/>
    <m/>
    <m/>
    <m/>
    <m/>
    <m/>
    <m/>
    <m/>
    <m/>
    <m/>
    <m/>
    <m/>
    <m/>
    <m/>
    <m/>
    <m/>
    <m/>
    <m/>
    <n v="0"/>
    <e v="#DIV/0!"/>
    <m/>
    <n v="0"/>
    <n v="0"/>
    <n v="0"/>
    <n v="0"/>
    <n v="0"/>
    <n v="0"/>
    <n v="0"/>
    <n v="0"/>
    <n v="0"/>
    <n v="0"/>
    <n v="0"/>
    <n v="0"/>
    <n v="0"/>
    <n v="0"/>
    <n v="0"/>
    <n v="0"/>
    <n v="0"/>
    <n v="0"/>
    <m/>
    <m/>
    <n v="0"/>
    <n v="0"/>
    <s v="Correct"/>
    <x v="0"/>
    <n v="42"/>
    <x v="0"/>
    <x v="85"/>
    <x v="0"/>
    <x v="1"/>
    <s v="English"/>
    <x v="6"/>
    <x v="8"/>
    <x v="0"/>
    <x v="2"/>
    <x v="3"/>
    <s v="Yes"/>
    <m/>
  </r>
  <r>
    <n v="358"/>
    <s v="Blood pressure"/>
    <m/>
    <m/>
    <m/>
    <m/>
    <m/>
    <s v="Cholesterol"/>
    <m/>
    <m/>
    <m/>
    <m/>
    <m/>
    <m/>
    <m/>
    <m/>
    <m/>
    <s v="Importance of routine well checkups"/>
    <m/>
    <m/>
    <n v="3"/>
    <n v="1"/>
    <m/>
    <n v="1"/>
    <n v="0"/>
    <n v="0"/>
    <n v="0"/>
    <n v="0"/>
    <n v="0"/>
    <n v="1"/>
    <n v="0"/>
    <n v="0"/>
    <n v="0"/>
    <n v="0"/>
    <n v="0"/>
    <n v="0"/>
    <n v="0"/>
    <n v="0"/>
    <n v="0"/>
    <n v="1"/>
    <n v="0"/>
    <m/>
    <m/>
    <n v="3"/>
    <n v="3"/>
    <s v="Correct"/>
    <x v="1"/>
    <n v="63"/>
    <x v="0"/>
    <x v="108"/>
    <x v="1"/>
    <x v="1"/>
    <s v="English"/>
    <x v="6"/>
    <x v="1"/>
    <x v="0"/>
    <x v="2"/>
    <x v="3"/>
    <s v="Yes"/>
    <m/>
  </r>
  <r>
    <n v="359"/>
    <s v="Blood pressure"/>
    <m/>
    <m/>
    <m/>
    <m/>
    <m/>
    <s v="Cholesterol"/>
    <m/>
    <m/>
    <m/>
    <m/>
    <m/>
    <s v="Diabetes"/>
    <m/>
    <m/>
    <m/>
    <m/>
    <s v="Drug and alcohol"/>
    <m/>
    <n v="4"/>
    <n v="0.75"/>
    <m/>
    <n v="0.75"/>
    <n v="0"/>
    <n v="0"/>
    <n v="0"/>
    <n v="0"/>
    <n v="0"/>
    <n v="0.75"/>
    <n v="0"/>
    <n v="0"/>
    <n v="0"/>
    <n v="0"/>
    <n v="0"/>
    <n v="0.75"/>
    <n v="0"/>
    <n v="0"/>
    <n v="0"/>
    <n v="0"/>
    <n v="0.75"/>
    <m/>
    <m/>
    <n v="3"/>
    <n v="4"/>
    <s v="Correct"/>
    <x v="0"/>
    <n v="32"/>
    <x v="0"/>
    <x v="0"/>
    <x v="4"/>
    <x v="2"/>
    <s v="English"/>
    <x v="6"/>
    <x v="7"/>
    <x v="5"/>
    <x v="2"/>
    <x v="4"/>
    <s v="Yes"/>
    <m/>
  </r>
  <r>
    <n v="360"/>
    <s v="Blood pressure"/>
    <m/>
    <m/>
    <m/>
    <m/>
    <m/>
    <s v="Cholesterol"/>
    <m/>
    <m/>
    <m/>
    <m/>
    <m/>
    <s v="Diabetes"/>
    <m/>
    <m/>
    <m/>
    <m/>
    <m/>
    <m/>
    <n v="3"/>
    <n v="1"/>
    <m/>
    <n v="1"/>
    <n v="0"/>
    <n v="0"/>
    <n v="0"/>
    <n v="0"/>
    <n v="0"/>
    <n v="1"/>
    <n v="0"/>
    <n v="0"/>
    <n v="0"/>
    <n v="0"/>
    <n v="0"/>
    <n v="1"/>
    <n v="0"/>
    <n v="0"/>
    <n v="0"/>
    <n v="0"/>
    <n v="0"/>
    <m/>
    <m/>
    <n v="3"/>
    <n v="3"/>
    <s v="Correct"/>
    <x v="1"/>
    <n v="64"/>
    <x v="2"/>
    <x v="59"/>
    <x v="1"/>
    <x v="1"/>
    <s v="English"/>
    <x v="6"/>
    <x v="0"/>
    <x v="0"/>
    <x v="2"/>
    <x v="0"/>
    <s v="Yes"/>
    <m/>
  </r>
  <r>
    <n v="361"/>
    <s v="Blood pressure"/>
    <m/>
    <s v="Mental health/depression"/>
    <m/>
    <s v="Emergency preparedness"/>
    <m/>
    <s v="Cholesterol"/>
    <m/>
    <m/>
    <m/>
    <m/>
    <m/>
    <s v="Diabetes"/>
    <m/>
    <m/>
    <m/>
    <m/>
    <s v="Drug and alcohol"/>
    <m/>
    <n v="6"/>
    <n v="0.5"/>
    <m/>
    <n v="0.5"/>
    <n v="0"/>
    <n v="0.5"/>
    <n v="0"/>
    <n v="0.5"/>
    <n v="0"/>
    <n v="0.5"/>
    <n v="0"/>
    <n v="0"/>
    <n v="0"/>
    <n v="0"/>
    <n v="0"/>
    <n v="0.5"/>
    <n v="0"/>
    <n v="0"/>
    <n v="0"/>
    <n v="0"/>
    <n v="0.5"/>
    <m/>
    <m/>
    <n v="3"/>
    <n v="6"/>
    <s v="Correct"/>
    <x v="0"/>
    <n v="29"/>
    <x v="0"/>
    <x v="13"/>
    <x v="1"/>
    <x v="1"/>
    <s v="English"/>
    <x v="1"/>
    <x v="7"/>
    <x v="0"/>
    <x v="2"/>
    <x v="4"/>
    <s v="Yes"/>
    <m/>
  </r>
  <r>
    <n v="362"/>
    <m/>
    <m/>
    <m/>
    <m/>
    <m/>
    <m/>
    <m/>
    <m/>
    <m/>
    <m/>
    <m/>
    <m/>
    <m/>
    <m/>
    <m/>
    <m/>
    <s v="Importance of routine well checkups"/>
    <m/>
    <m/>
    <n v="1"/>
    <n v="3"/>
    <m/>
    <n v="0"/>
    <n v="0"/>
    <n v="0"/>
    <n v="0"/>
    <n v="0"/>
    <n v="0"/>
    <n v="0"/>
    <n v="0"/>
    <n v="0"/>
    <n v="0"/>
    <n v="0"/>
    <n v="0"/>
    <n v="0"/>
    <n v="0"/>
    <n v="0"/>
    <n v="0"/>
    <n v="1"/>
    <n v="0"/>
    <m/>
    <m/>
    <n v="1"/>
    <n v="1"/>
    <s v="Correct"/>
    <x v="0"/>
    <n v="64"/>
    <x v="2"/>
    <x v="59"/>
    <x v="1"/>
    <x v="1"/>
    <s v="English"/>
    <x v="4"/>
    <x v="4"/>
    <x v="3"/>
    <x v="2"/>
    <x v="0"/>
    <s v="No"/>
    <m/>
  </r>
  <r>
    <n v="363"/>
    <s v="Blood pressure"/>
    <m/>
    <m/>
    <m/>
    <m/>
    <m/>
    <s v="Cholesterol"/>
    <m/>
    <m/>
    <m/>
    <m/>
    <s v="Suicide prevention"/>
    <s v="Diabetes"/>
    <m/>
    <m/>
    <m/>
    <m/>
    <m/>
    <m/>
    <n v="4"/>
    <n v="0.75"/>
    <m/>
    <n v="0.75"/>
    <n v="0"/>
    <n v="0"/>
    <n v="0"/>
    <n v="0"/>
    <n v="0"/>
    <n v="0.75"/>
    <n v="0"/>
    <n v="0"/>
    <n v="0"/>
    <n v="0"/>
    <n v="0.75"/>
    <n v="0.75"/>
    <n v="0"/>
    <n v="0"/>
    <n v="0"/>
    <n v="0"/>
    <n v="0"/>
    <m/>
    <m/>
    <n v="3"/>
    <n v="4"/>
    <s v="Correct"/>
    <x v="0"/>
    <n v="24"/>
    <x v="0"/>
    <x v="109"/>
    <x v="1"/>
    <x v="0"/>
    <s v="English, Italian"/>
    <x v="3"/>
    <x v="7"/>
    <x v="5"/>
    <x v="2"/>
    <x v="3"/>
    <s v="Yes"/>
    <m/>
  </r>
  <r>
    <n v="364"/>
    <s v="Blood pressure"/>
    <m/>
    <m/>
    <s v="Cancer"/>
    <m/>
    <m/>
    <s v="Cholesterol"/>
    <m/>
    <m/>
    <m/>
    <m/>
    <m/>
    <m/>
    <m/>
    <m/>
    <m/>
    <m/>
    <m/>
    <m/>
    <n v="3"/>
    <n v="1"/>
    <m/>
    <n v="1"/>
    <n v="0"/>
    <n v="0"/>
    <n v="1"/>
    <n v="0"/>
    <n v="0"/>
    <n v="1"/>
    <n v="0"/>
    <n v="0"/>
    <n v="0"/>
    <n v="0"/>
    <n v="0"/>
    <n v="0"/>
    <n v="0"/>
    <n v="0"/>
    <n v="0"/>
    <n v="0"/>
    <n v="0"/>
    <m/>
    <m/>
    <n v="3"/>
    <n v="3"/>
    <s v="Correct"/>
    <x v="0"/>
    <n v="63"/>
    <x v="2"/>
    <x v="59"/>
    <x v="1"/>
    <x v="1"/>
    <s v="English"/>
    <x v="0"/>
    <x v="0"/>
    <x v="0"/>
    <x v="2"/>
    <x v="0"/>
    <s v="Yes"/>
    <m/>
  </r>
  <r>
    <n v="365"/>
    <m/>
    <m/>
    <m/>
    <m/>
    <m/>
    <m/>
    <m/>
    <m/>
    <m/>
    <m/>
    <s v="Heart disease"/>
    <m/>
    <m/>
    <m/>
    <m/>
    <m/>
    <m/>
    <m/>
    <m/>
    <n v="1"/>
    <n v="3"/>
    <m/>
    <n v="0"/>
    <n v="0"/>
    <n v="0"/>
    <n v="0"/>
    <n v="0"/>
    <n v="0"/>
    <n v="0"/>
    <n v="0"/>
    <n v="0"/>
    <n v="0"/>
    <n v="1"/>
    <n v="0"/>
    <n v="0"/>
    <n v="0"/>
    <n v="0"/>
    <n v="0"/>
    <n v="0"/>
    <n v="0"/>
    <m/>
    <m/>
    <n v="1"/>
    <n v="1"/>
    <s v="Correct"/>
    <x v="1"/>
    <n v="64"/>
    <x v="0"/>
    <x v="110"/>
    <x v="2"/>
    <x v="1"/>
    <s v="English, Italian"/>
    <x v="6"/>
    <x v="1"/>
    <x v="2"/>
    <x v="2"/>
    <x v="3"/>
    <s v="Yes"/>
    <m/>
  </r>
  <r>
    <n v="366"/>
    <m/>
    <m/>
    <m/>
    <m/>
    <m/>
    <m/>
    <m/>
    <m/>
    <m/>
    <m/>
    <m/>
    <m/>
    <m/>
    <m/>
    <m/>
    <m/>
    <m/>
    <m/>
    <m/>
    <n v="0"/>
    <e v="#DIV/0!"/>
    <m/>
    <n v="0"/>
    <n v="0"/>
    <n v="0"/>
    <n v="0"/>
    <n v="0"/>
    <n v="0"/>
    <n v="0"/>
    <n v="0"/>
    <n v="0"/>
    <n v="0"/>
    <n v="0"/>
    <n v="0"/>
    <n v="0"/>
    <n v="0"/>
    <n v="0"/>
    <n v="0"/>
    <n v="0"/>
    <n v="0"/>
    <m/>
    <m/>
    <n v="0"/>
    <n v="0"/>
    <s v="Correct"/>
    <x v="1"/>
    <n v="70"/>
    <x v="0"/>
    <x v="111"/>
    <x v="1"/>
    <x v="0"/>
    <s v="English"/>
    <x v="6"/>
    <x v="1"/>
    <x v="2"/>
    <x v="2"/>
    <x v="3"/>
    <s v="Yes"/>
    <m/>
  </r>
  <r>
    <n v="367"/>
    <m/>
    <m/>
    <s v="Mental health/depression"/>
    <s v="Cancer"/>
    <m/>
    <m/>
    <m/>
    <m/>
    <m/>
    <m/>
    <m/>
    <m/>
    <m/>
    <s v="HIV/AIDS &amp; Sexually Transmitted Diseases (STDs)"/>
    <m/>
    <m/>
    <m/>
    <m/>
    <m/>
    <n v="3"/>
    <n v="1"/>
    <m/>
    <n v="0"/>
    <n v="0"/>
    <n v="1"/>
    <n v="1"/>
    <n v="0"/>
    <n v="0"/>
    <n v="0"/>
    <n v="0"/>
    <n v="0"/>
    <n v="0"/>
    <n v="0"/>
    <n v="0"/>
    <n v="0"/>
    <n v="1"/>
    <n v="0"/>
    <n v="0"/>
    <n v="0"/>
    <n v="0"/>
    <m/>
    <m/>
    <n v="3"/>
    <n v="3"/>
    <s v="Correct"/>
    <x v="0"/>
    <n v="72"/>
    <x v="0"/>
    <x v="64"/>
    <x v="0"/>
    <x v="1"/>
    <s v="English"/>
    <x v="3"/>
    <x v="2"/>
    <x v="2"/>
    <x v="2"/>
    <x v="5"/>
    <s v="Yes"/>
    <m/>
  </r>
  <r>
    <n v="368"/>
    <m/>
    <m/>
    <m/>
    <m/>
    <m/>
    <m/>
    <m/>
    <m/>
    <m/>
    <m/>
    <m/>
    <m/>
    <m/>
    <m/>
    <m/>
    <m/>
    <m/>
    <m/>
    <m/>
    <n v="0"/>
    <e v="#DIV/0!"/>
    <m/>
    <n v="0"/>
    <n v="0"/>
    <n v="0"/>
    <n v="0"/>
    <n v="0"/>
    <n v="0"/>
    <n v="0"/>
    <n v="0"/>
    <n v="0"/>
    <n v="0"/>
    <n v="0"/>
    <n v="0"/>
    <n v="0"/>
    <n v="0"/>
    <n v="0"/>
    <n v="0"/>
    <n v="0"/>
    <n v="0"/>
    <m/>
    <m/>
    <n v="0"/>
    <n v="0"/>
    <s v="Correct"/>
    <x v="1"/>
    <n v="76"/>
    <x v="0"/>
    <x v="89"/>
    <x v="1"/>
    <x v="1"/>
    <s v="English"/>
    <x v="3"/>
    <x v="8"/>
    <x v="2"/>
    <x v="2"/>
    <x v="3"/>
    <s v="Yes"/>
    <m/>
  </r>
  <r>
    <n v="369"/>
    <m/>
    <m/>
    <m/>
    <m/>
    <m/>
    <m/>
    <s v="Cholesterol"/>
    <m/>
    <m/>
    <m/>
    <s v="Heart disease"/>
    <m/>
    <m/>
    <m/>
    <m/>
    <m/>
    <s v="Importance of routine well checkups"/>
    <m/>
    <m/>
    <n v="3"/>
    <n v="1"/>
    <m/>
    <n v="0"/>
    <n v="0"/>
    <n v="0"/>
    <n v="0"/>
    <n v="0"/>
    <n v="0"/>
    <n v="1"/>
    <n v="0"/>
    <n v="0"/>
    <n v="0"/>
    <n v="1"/>
    <n v="0"/>
    <n v="0"/>
    <n v="0"/>
    <n v="0"/>
    <n v="0"/>
    <n v="1"/>
    <n v="0"/>
    <m/>
    <m/>
    <n v="3"/>
    <n v="3"/>
    <s v="Correct"/>
    <x v="1"/>
    <n v="74"/>
    <x v="1"/>
    <x v="81"/>
    <x v="1"/>
    <x v="1"/>
    <s v="English"/>
    <x v="3"/>
    <x v="2"/>
    <x v="3"/>
    <x v="2"/>
    <x v="3"/>
    <s v="Yes"/>
    <m/>
  </r>
  <r>
    <n v="370"/>
    <m/>
    <m/>
    <s v="Mental health/depression"/>
    <m/>
    <m/>
    <s v="Nutrition"/>
    <m/>
    <s v="Exercise/physical activity"/>
    <m/>
    <m/>
    <m/>
    <m/>
    <m/>
    <m/>
    <m/>
    <m/>
    <m/>
    <m/>
    <m/>
    <n v="3"/>
    <n v="1"/>
    <m/>
    <n v="0"/>
    <n v="0"/>
    <n v="1"/>
    <n v="0"/>
    <n v="0"/>
    <n v="1"/>
    <n v="0"/>
    <n v="1"/>
    <n v="0"/>
    <n v="0"/>
    <n v="0"/>
    <n v="0"/>
    <n v="0"/>
    <n v="0"/>
    <n v="0"/>
    <n v="0"/>
    <n v="0"/>
    <n v="0"/>
    <m/>
    <m/>
    <n v="3"/>
    <n v="3"/>
    <s v="Correct"/>
    <x v="0"/>
    <n v="77"/>
    <x v="0"/>
    <x v="14"/>
    <x v="1"/>
    <x v="0"/>
    <s v="English"/>
    <x v="3"/>
    <x v="0"/>
    <x v="2"/>
    <x v="2"/>
    <x v="3"/>
    <m/>
    <m/>
  </r>
  <r>
    <n v="371"/>
    <s v="Blood pressure"/>
    <m/>
    <m/>
    <m/>
    <m/>
    <m/>
    <m/>
    <m/>
    <m/>
    <m/>
    <s v="Heart disease"/>
    <m/>
    <s v="Diabetes"/>
    <m/>
    <m/>
    <m/>
    <m/>
    <m/>
    <m/>
    <n v="3"/>
    <n v="1"/>
    <m/>
    <n v="1"/>
    <n v="0"/>
    <n v="0"/>
    <n v="0"/>
    <n v="0"/>
    <n v="0"/>
    <n v="0"/>
    <n v="0"/>
    <n v="0"/>
    <n v="0"/>
    <n v="1"/>
    <n v="0"/>
    <n v="1"/>
    <n v="0"/>
    <n v="0"/>
    <n v="0"/>
    <n v="0"/>
    <n v="0"/>
    <m/>
    <m/>
    <n v="3"/>
    <n v="3"/>
    <s v="Correct"/>
    <x v="1"/>
    <n v="80"/>
    <x v="0"/>
    <x v="83"/>
    <x v="1"/>
    <x v="1"/>
    <s v="English"/>
    <x v="5"/>
    <x v="7"/>
    <x v="2"/>
    <x v="2"/>
    <x v="3"/>
    <s v="No"/>
    <m/>
  </r>
  <r>
    <n v="372"/>
    <s v="Blood pressure"/>
    <m/>
    <m/>
    <m/>
    <m/>
    <m/>
    <s v="Cholesterol"/>
    <m/>
    <m/>
    <s v="Dental screenings"/>
    <m/>
    <m/>
    <m/>
    <m/>
    <m/>
    <m/>
    <m/>
    <m/>
    <m/>
    <n v="3"/>
    <n v="1"/>
    <m/>
    <n v="1"/>
    <n v="0"/>
    <n v="0"/>
    <n v="0"/>
    <n v="0"/>
    <n v="0"/>
    <n v="1"/>
    <n v="0"/>
    <n v="0"/>
    <n v="1"/>
    <n v="0"/>
    <n v="0"/>
    <n v="0"/>
    <n v="0"/>
    <n v="0"/>
    <n v="0"/>
    <n v="0"/>
    <n v="0"/>
    <m/>
    <m/>
    <n v="3"/>
    <n v="3"/>
    <s v="Correct"/>
    <x v="0"/>
    <n v="77"/>
    <x v="0"/>
    <x v="83"/>
    <x v="1"/>
    <x v="1"/>
    <s v="English"/>
    <x v="3"/>
    <x v="0"/>
    <x v="2"/>
    <x v="2"/>
    <x v="3"/>
    <s v="No"/>
    <m/>
  </r>
  <r>
    <n v="373"/>
    <m/>
    <m/>
    <m/>
    <s v="Cancer"/>
    <s v="Emergency preparedness"/>
    <s v="Nutrition"/>
    <m/>
    <s v="Exercise/physical activity"/>
    <m/>
    <m/>
    <m/>
    <m/>
    <m/>
    <m/>
    <m/>
    <m/>
    <s v="Importance of routine well checkups"/>
    <m/>
    <m/>
    <n v="5"/>
    <n v="0.6"/>
    <m/>
    <n v="0"/>
    <n v="0"/>
    <n v="0"/>
    <n v="0.6"/>
    <n v="0.6"/>
    <n v="0.6"/>
    <n v="0"/>
    <n v="0.6"/>
    <n v="0"/>
    <n v="0"/>
    <n v="0"/>
    <n v="0"/>
    <n v="0"/>
    <n v="0"/>
    <n v="0"/>
    <n v="0"/>
    <n v="0.6"/>
    <n v="0"/>
    <m/>
    <m/>
    <n v="3"/>
    <n v="5"/>
    <s v="Correct"/>
    <x v="1"/>
    <n v="32"/>
    <x v="2"/>
    <x v="98"/>
    <x v="1"/>
    <x v="1"/>
    <s v="English"/>
    <x v="0"/>
    <x v="7"/>
    <x v="6"/>
    <x v="2"/>
    <x v="3"/>
    <s v="Yes"/>
    <m/>
  </r>
  <r>
    <n v="374"/>
    <s v="Blood pressure"/>
    <m/>
    <m/>
    <m/>
    <m/>
    <m/>
    <s v="Cholesterol"/>
    <m/>
    <m/>
    <m/>
    <m/>
    <m/>
    <s v="Diabetes"/>
    <m/>
    <m/>
    <m/>
    <m/>
    <m/>
    <m/>
    <n v="3"/>
    <n v="1"/>
    <m/>
    <n v="1"/>
    <n v="0"/>
    <n v="0"/>
    <n v="0"/>
    <n v="0"/>
    <n v="0"/>
    <n v="1"/>
    <n v="0"/>
    <n v="0"/>
    <n v="0"/>
    <n v="0"/>
    <n v="0"/>
    <n v="1"/>
    <n v="0"/>
    <n v="0"/>
    <n v="0"/>
    <n v="0"/>
    <n v="0"/>
    <m/>
    <m/>
    <n v="3"/>
    <n v="3"/>
    <s v="Correct"/>
    <x v="1"/>
    <n v="67"/>
    <x v="0"/>
    <x v="112"/>
    <x v="1"/>
    <x v="1"/>
    <s v="English"/>
    <x v="5"/>
    <x v="7"/>
    <x v="6"/>
    <x v="2"/>
    <x v="3"/>
    <s v="Yes"/>
    <m/>
  </r>
  <r>
    <n v="375"/>
    <m/>
    <m/>
    <m/>
    <s v="Cancer"/>
    <m/>
    <m/>
    <m/>
    <m/>
    <m/>
    <m/>
    <s v="Heart disease"/>
    <m/>
    <m/>
    <m/>
    <m/>
    <m/>
    <m/>
    <s v="Drug and alcohol"/>
    <m/>
    <n v="3"/>
    <n v="1"/>
    <m/>
    <n v="0"/>
    <n v="0"/>
    <n v="0"/>
    <n v="1"/>
    <n v="0"/>
    <n v="0"/>
    <n v="0"/>
    <n v="0"/>
    <n v="0"/>
    <n v="0"/>
    <n v="1"/>
    <n v="0"/>
    <n v="0"/>
    <n v="0"/>
    <n v="0"/>
    <n v="0"/>
    <n v="0"/>
    <n v="1"/>
    <m/>
    <m/>
    <n v="3"/>
    <n v="3"/>
    <s v="Correct"/>
    <x v="0"/>
    <n v="66"/>
    <x v="0"/>
    <x v="83"/>
    <x v="1"/>
    <x v="1"/>
    <s v="Farsi"/>
    <x v="3"/>
    <x v="4"/>
    <x v="3"/>
    <x v="2"/>
    <x v="3"/>
    <s v="Yes"/>
    <m/>
  </r>
  <r>
    <n v="376"/>
    <s v="Blood pressure"/>
    <m/>
    <m/>
    <m/>
    <m/>
    <s v="Nutrition"/>
    <s v="Cholesterol"/>
    <s v="Exercise/physical activity"/>
    <m/>
    <m/>
    <m/>
    <m/>
    <s v="Diabetes"/>
    <m/>
    <m/>
    <m/>
    <m/>
    <m/>
    <m/>
    <n v="5"/>
    <n v="0.6"/>
    <m/>
    <n v="0.6"/>
    <n v="0"/>
    <n v="0"/>
    <n v="0"/>
    <n v="0"/>
    <n v="0.6"/>
    <n v="0.6"/>
    <n v="0.6"/>
    <n v="0"/>
    <n v="0"/>
    <n v="0"/>
    <n v="0"/>
    <n v="0.6"/>
    <n v="0"/>
    <n v="0"/>
    <n v="0"/>
    <n v="0"/>
    <n v="0"/>
    <m/>
    <m/>
    <n v="3"/>
    <n v="5"/>
    <s v="Correct"/>
    <x v="0"/>
    <n v="54"/>
    <x v="0"/>
    <x v="7"/>
    <x v="0"/>
    <x v="1"/>
    <s v="English"/>
    <x v="3"/>
    <x v="4"/>
    <x v="0"/>
    <x v="1"/>
    <x v="3"/>
    <s v="No"/>
    <m/>
  </r>
  <r>
    <n v="377"/>
    <m/>
    <m/>
    <s v="Mental health/depression"/>
    <m/>
    <m/>
    <m/>
    <m/>
    <m/>
    <m/>
    <m/>
    <s v="Heart disease"/>
    <m/>
    <m/>
    <m/>
    <m/>
    <m/>
    <m/>
    <m/>
    <m/>
    <n v="2"/>
    <n v="1.5"/>
    <m/>
    <n v="0"/>
    <n v="0"/>
    <n v="1"/>
    <n v="0"/>
    <n v="0"/>
    <n v="0"/>
    <n v="0"/>
    <n v="0"/>
    <n v="0"/>
    <n v="0"/>
    <n v="1"/>
    <n v="0"/>
    <n v="0"/>
    <n v="0"/>
    <n v="0"/>
    <n v="0"/>
    <n v="0"/>
    <n v="0"/>
    <m/>
    <m/>
    <n v="2"/>
    <n v="2"/>
    <s v="Correct"/>
    <x v="1"/>
    <n v="86"/>
    <x v="0"/>
    <x v="113"/>
    <x v="1"/>
    <x v="1"/>
    <s v="English"/>
    <x v="5"/>
    <x v="0"/>
    <x v="2"/>
    <x v="2"/>
    <x v="3"/>
    <s v="Yes"/>
    <m/>
  </r>
  <r>
    <n v="378"/>
    <s v="Blood pressure"/>
    <m/>
    <m/>
    <s v="Cancer"/>
    <s v="Emergency preparedness"/>
    <s v="Nutrition"/>
    <s v="Cholesterol"/>
    <m/>
    <m/>
    <s v="Dental screenings"/>
    <s v="Heart disease"/>
    <m/>
    <s v="Diabetes"/>
    <s v="HIV/AIDS &amp; Sexually Transmitted Diseases (STDs)"/>
    <m/>
    <m/>
    <m/>
    <m/>
    <m/>
    <n v="9"/>
    <n v="0.33333333333333331"/>
    <m/>
    <n v="0.33333333333333331"/>
    <n v="0"/>
    <n v="0"/>
    <n v="0.33333333333333331"/>
    <n v="0.33333333333333331"/>
    <n v="0.33333333333333331"/>
    <n v="0.33333333333333331"/>
    <n v="0"/>
    <n v="0"/>
    <n v="0.33333333333333331"/>
    <n v="0.33333333333333331"/>
    <n v="0"/>
    <n v="0.33333333333333331"/>
    <n v="0.33333333333333331"/>
    <n v="0"/>
    <n v="0"/>
    <n v="0"/>
    <n v="0"/>
    <m/>
    <m/>
    <n v="3"/>
    <n v="9"/>
    <s v="Correct"/>
    <x v="0"/>
    <n v="25"/>
    <x v="1"/>
    <x v="81"/>
    <x v="1"/>
    <x v="1"/>
    <s v="English"/>
    <x v="4"/>
    <x v="7"/>
    <x v="0"/>
    <x v="0"/>
    <x v="3"/>
    <m/>
    <m/>
  </r>
  <r>
    <n v="379"/>
    <s v="Blood pressure"/>
    <m/>
    <m/>
    <m/>
    <m/>
    <m/>
    <m/>
    <m/>
    <m/>
    <m/>
    <m/>
    <m/>
    <s v="Diabetes"/>
    <m/>
    <m/>
    <m/>
    <m/>
    <s v="Drug and alcohol"/>
    <m/>
    <n v="3"/>
    <n v="1"/>
    <m/>
    <n v="1"/>
    <n v="0"/>
    <n v="0"/>
    <n v="0"/>
    <n v="0"/>
    <n v="0"/>
    <n v="0"/>
    <n v="0"/>
    <n v="0"/>
    <n v="0"/>
    <n v="0"/>
    <n v="0"/>
    <n v="1"/>
    <n v="0"/>
    <n v="0"/>
    <n v="0"/>
    <n v="0"/>
    <n v="1"/>
    <m/>
    <m/>
    <n v="3"/>
    <n v="3"/>
    <s v="Correct"/>
    <x v="1"/>
    <n v="89"/>
    <x v="1"/>
    <x v="114"/>
    <x v="1"/>
    <x v="1"/>
    <s v="English"/>
    <x v="0"/>
    <x v="0"/>
    <x v="2"/>
    <x v="2"/>
    <x v="3"/>
    <s v="No"/>
    <m/>
  </r>
  <r>
    <n v="380"/>
    <s v="Blood pressure"/>
    <m/>
    <m/>
    <m/>
    <m/>
    <s v="Nutrition"/>
    <s v="Cholesterol"/>
    <m/>
    <m/>
    <m/>
    <m/>
    <m/>
    <m/>
    <m/>
    <m/>
    <m/>
    <m/>
    <m/>
    <m/>
    <n v="3"/>
    <n v="1"/>
    <m/>
    <n v="1"/>
    <n v="0"/>
    <n v="0"/>
    <n v="0"/>
    <n v="0"/>
    <n v="1"/>
    <n v="1"/>
    <n v="0"/>
    <n v="0"/>
    <n v="0"/>
    <n v="0"/>
    <n v="0"/>
    <n v="0"/>
    <n v="0"/>
    <n v="0"/>
    <n v="0"/>
    <n v="0"/>
    <n v="0"/>
    <m/>
    <m/>
    <n v="3"/>
    <n v="3"/>
    <s v="Correct"/>
    <x v="0"/>
    <n v="63"/>
    <x v="0"/>
    <x v="112"/>
    <x v="1"/>
    <x v="1"/>
    <s v="English"/>
    <x v="3"/>
    <x v="7"/>
    <x v="2"/>
    <x v="2"/>
    <x v="3"/>
    <s v="Yes"/>
    <m/>
  </r>
  <r>
    <n v="381"/>
    <s v="Blood pressure"/>
    <m/>
    <m/>
    <m/>
    <m/>
    <s v="Nutrition"/>
    <m/>
    <m/>
    <m/>
    <m/>
    <s v="Heart disease"/>
    <m/>
    <m/>
    <m/>
    <m/>
    <m/>
    <m/>
    <m/>
    <m/>
    <n v="3"/>
    <n v="1"/>
    <m/>
    <n v="1"/>
    <n v="0"/>
    <n v="0"/>
    <n v="0"/>
    <n v="0"/>
    <n v="1"/>
    <n v="0"/>
    <n v="0"/>
    <n v="0"/>
    <n v="0"/>
    <n v="1"/>
    <n v="0"/>
    <n v="0"/>
    <n v="0"/>
    <n v="0"/>
    <n v="0"/>
    <n v="0"/>
    <n v="0"/>
    <m/>
    <m/>
    <n v="3"/>
    <n v="3"/>
    <s v="Correct"/>
    <x v="0"/>
    <n v="59"/>
    <x v="0"/>
    <x v="23"/>
    <x v="3"/>
    <x v="1"/>
    <s v="English"/>
    <x v="3"/>
    <x v="7"/>
    <x v="2"/>
    <x v="2"/>
    <x v="3"/>
    <s v="Yes"/>
    <m/>
  </r>
  <r>
    <n v="382"/>
    <m/>
    <m/>
    <s v="Mental health/depression"/>
    <m/>
    <m/>
    <m/>
    <s v="Cholesterol"/>
    <m/>
    <m/>
    <s v="Dental screenings"/>
    <m/>
    <m/>
    <m/>
    <m/>
    <m/>
    <m/>
    <m/>
    <m/>
    <m/>
    <n v="3"/>
    <n v="1"/>
    <m/>
    <n v="0"/>
    <n v="0"/>
    <n v="1"/>
    <n v="0"/>
    <n v="0"/>
    <n v="0"/>
    <n v="1"/>
    <n v="0"/>
    <n v="0"/>
    <n v="1"/>
    <n v="0"/>
    <n v="0"/>
    <n v="0"/>
    <n v="0"/>
    <n v="0"/>
    <n v="0"/>
    <n v="0"/>
    <n v="0"/>
    <m/>
    <m/>
    <n v="3"/>
    <n v="3"/>
    <s v="Correct"/>
    <x v="0"/>
    <n v="79"/>
    <x v="0"/>
    <x v="83"/>
    <x v="1"/>
    <x v="0"/>
    <s v="English"/>
    <x v="3"/>
    <x v="1"/>
    <x v="2"/>
    <x v="2"/>
    <x v="3"/>
    <s v="Yes"/>
    <m/>
  </r>
  <r>
    <n v="383"/>
    <m/>
    <m/>
    <m/>
    <m/>
    <m/>
    <m/>
    <m/>
    <m/>
    <m/>
    <m/>
    <s v="Heart disease"/>
    <s v="Suicide prevention"/>
    <m/>
    <m/>
    <m/>
    <m/>
    <m/>
    <s v="Drug and alcohol"/>
    <m/>
    <n v="3"/>
    <n v="1"/>
    <m/>
    <n v="0"/>
    <n v="0"/>
    <n v="0"/>
    <n v="0"/>
    <n v="0"/>
    <n v="0"/>
    <n v="0"/>
    <n v="0"/>
    <n v="0"/>
    <n v="0"/>
    <n v="1"/>
    <n v="1"/>
    <n v="0"/>
    <n v="0"/>
    <n v="0"/>
    <n v="0"/>
    <n v="0"/>
    <n v="1"/>
    <m/>
    <m/>
    <n v="3"/>
    <n v="3"/>
    <s v="Correct"/>
    <x v="0"/>
    <n v="57"/>
    <x v="1"/>
    <x v="115"/>
    <x v="1"/>
    <x v="1"/>
    <s v="English"/>
    <x v="6"/>
    <x v="1"/>
    <x v="2"/>
    <x v="2"/>
    <x v="3"/>
    <s v="Yes"/>
    <m/>
  </r>
  <r>
    <n v="384"/>
    <s v="Blood pressure"/>
    <m/>
    <m/>
    <m/>
    <m/>
    <m/>
    <m/>
    <m/>
    <m/>
    <m/>
    <m/>
    <m/>
    <s v="Diabetes"/>
    <m/>
    <m/>
    <m/>
    <m/>
    <m/>
    <m/>
    <n v="2"/>
    <n v="1.5"/>
    <m/>
    <n v="1"/>
    <n v="0"/>
    <n v="0"/>
    <n v="0"/>
    <n v="0"/>
    <n v="0"/>
    <n v="0"/>
    <n v="0"/>
    <n v="0"/>
    <n v="0"/>
    <n v="0"/>
    <n v="0"/>
    <n v="1"/>
    <n v="0"/>
    <n v="0"/>
    <n v="0"/>
    <n v="0"/>
    <n v="0"/>
    <m/>
    <m/>
    <n v="2"/>
    <n v="2"/>
    <s v="Correct"/>
    <x v="1"/>
    <n v="69"/>
    <x v="0"/>
    <x v="116"/>
    <x v="1"/>
    <x v="1"/>
    <s v="English"/>
    <x v="3"/>
    <x v="7"/>
    <x v="2"/>
    <x v="2"/>
    <x v="3"/>
    <s v="Yes"/>
    <m/>
  </r>
  <r>
    <n v="385"/>
    <m/>
    <m/>
    <m/>
    <s v="Cancer"/>
    <m/>
    <m/>
    <m/>
    <m/>
    <m/>
    <m/>
    <m/>
    <m/>
    <m/>
    <m/>
    <m/>
    <m/>
    <m/>
    <m/>
    <m/>
    <n v="1"/>
    <n v="3"/>
    <m/>
    <n v="0"/>
    <n v="0"/>
    <n v="0"/>
    <n v="1"/>
    <n v="0"/>
    <n v="0"/>
    <n v="0"/>
    <n v="0"/>
    <n v="0"/>
    <n v="0"/>
    <n v="0"/>
    <n v="0"/>
    <n v="0"/>
    <n v="0"/>
    <n v="0"/>
    <n v="0"/>
    <n v="0"/>
    <n v="0"/>
    <m/>
    <m/>
    <n v="1"/>
    <n v="1"/>
    <s v="Correct"/>
    <x v="0"/>
    <n v="72"/>
    <x v="0"/>
    <x v="117"/>
    <x v="1"/>
    <x v="1"/>
    <s v="English"/>
    <x v="3"/>
    <x v="4"/>
    <x v="2"/>
    <x v="2"/>
    <x v="3"/>
    <s v="No"/>
    <m/>
  </r>
  <r>
    <n v="386"/>
    <s v="Blood pressure"/>
    <s v="Eating disorders"/>
    <s v="Mental health/depression"/>
    <s v="Cancer"/>
    <m/>
    <s v="Nutrition"/>
    <s v="Cholesterol"/>
    <m/>
    <m/>
    <s v="Dental screenings"/>
    <s v="Heart disease"/>
    <s v="Suicide prevention"/>
    <s v="Diabetes"/>
    <m/>
    <s v="Vaccination/immunizations"/>
    <m/>
    <s v="Importance of routine well checkups"/>
    <m/>
    <m/>
    <n v="12"/>
    <n v="0.25"/>
    <m/>
    <n v="0.25"/>
    <n v="0.25"/>
    <n v="0.25"/>
    <n v="0.25"/>
    <n v="0"/>
    <n v="0.25"/>
    <n v="0.25"/>
    <n v="0"/>
    <n v="0"/>
    <n v="0.25"/>
    <n v="0.25"/>
    <n v="0.25"/>
    <n v="0.25"/>
    <n v="0"/>
    <n v="0.25"/>
    <n v="0"/>
    <n v="0.25"/>
    <n v="0"/>
    <m/>
    <m/>
    <n v="3"/>
    <n v="12"/>
    <s v="Correct"/>
    <x v="0"/>
    <n v="43"/>
    <x v="0"/>
    <x v="112"/>
    <x v="1"/>
    <x v="1"/>
    <s v="English"/>
    <x v="0"/>
    <x v="4"/>
    <x v="0"/>
    <x v="2"/>
    <x v="3"/>
    <s v="Yes"/>
    <m/>
  </r>
  <r>
    <n v="387"/>
    <s v="Blood pressure"/>
    <s v="Eating disorders"/>
    <m/>
    <m/>
    <m/>
    <m/>
    <m/>
    <m/>
    <m/>
    <m/>
    <m/>
    <m/>
    <m/>
    <m/>
    <m/>
    <m/>
    <m/>
    <m/>
    <m/>
    <n v="2"/>
    <n v="1.5"/>
    <m/>
    <n v="1"/>
    <n v="1"/>
    <n v="0"/>
    <n v="0"/>
    <n v="0"/>
    <n v="0"/>
    <n v="0"/>
    <n v="0"/>
    <n v="0"/>
    <n v="0"/>
    <n v="0"/>
    <n v="0"/>
    <n v="0"/>
    <n v="0"/>
    <n v="0"/>
    <n v="0"/>
    <n v="0"/>
    <n v="0"/>
    <m/>
    <m/>
    <n v="2"/>
    <n v="2"/>
    <s v="Correct"/>
    <x v="0"/>
    <n v="26"/>
    <x v="1"/>
    <x v="107"/>
    <x v="4"/>
    <x v="2"/>
    <s v="English"/>
    <x v="0"/>
    <x v="1"/>
    <x v="5"/>
    <x v="2"/>
    <x v="3"/>
    <s v="Yes"/>
    <m/>
  </r>
  <r>
    <n v="388"/>
    <s v="Blood pressure"/>
    <m/>
    <m/>
    <s v="Cancer"/>
    <m/>
    <m/>
    <m/>
    <m/>
    <m/>
    <m/>
    <m/>
    <m/>
    <m/>
    <m/>
    <m/>
    <m/>
    <m/>
    <m/>
    <m/>
    <n v="2"/>
    <n v="1.5"/>
    <m/>
    <n v="1"/>
    <n v="0"/>
    <n v="0"/>
    <n v="1"/>
    <n v="0"/>
    <n v="0"/>
    <n v="0"/>
    <n v="0"/>
    <n v="0"/>
    <n v="0"/>
    <n v="0"/>
    <n v="0"/>
    <n v="0"/>
    <n v="0"/>
    <n v="0"/>
    <n v="0"/>
    <n v="0"/>
    <n v="0"/>
    <m/>
    <m/>
    <n v="2"/>
    <n v="2"/>
    <s v="Correct"/>
    <x v="1"/>
    <n v="73"/>
    <x v="0"/>
    <x v="117"/>
    <x v="1"/>
    <x v="1"/>
    <s v="English"/>
    <x v="0"/>
    <x v="6"/>
    <x v="2"/>
    <x v="2"/>
    <x v="3"/>
    <s v="No"/>
    <m/>
  </r>
  <r>
    <n v="389"/>
    <s v="Blood pressure"/>
    <m/>
    <s v="Mental health/depression"/>
    <m/>
    <m/>
    <m/>
    <m/>
    <m/>
    <m/>
    <m/>
    <m/>
    <m/>
    <s v="Diabetes"/>
    <m/>
    <m/>
    <m/>
    <m/>
    <m/>
    <m/>
    <n v="3"/>
    <n v="1"/>
    <m/>
    <n v="1"/>
    <n v="0"/>
    <n v="1"/>
    <n v="0"/>
    <n v="0"/>
    <n v="0"/>
    <n v="0"/>
    <n v="0"/>
    <n v="0"/>
    <n v="0"/>
    <n v="0"/>
    <n v="0"/>
    <n v="1"/>
    <n v="0"/>
    <n v="0"/>
    <n v="0"/>
    <n v="0"/>
    <n v="0"/>
    <m/>
    <m/>
    <n v="3"/>
    <n v="3"/>
    <s v="Correct"/>
    <x v="0"/>
    <n v="83"/>
    <x v="1"/>
    <x v="118"/>
    <x v="1"/>
    <x v="1"/>
    <s v="English"/>
    <x v="0"/>
    <x v="0"/>
    <x v="2"/>
    <x v="2"/>
    <x v="3"/>
    <s v="Yes"/>
    <m/>
  </r>
  <r>
    <n v="390"/>
    <s v="Blood pressure"/>
    <m/>
    <m/>
    <s v="Cancer"/>
    <s v="Emergency preparedness"/>
    <m/>
    <s v="Cholesterol"/>
    <s v="Exercise/physical activity"/>
    <m/>
    <s v="Dental screenings"/>
    <s v="Heart disease"/>
    <m/>
    <m/>
    <m/>
    <m/>
    <s v="Disease outbreak information"/>
    <s v="Importance of routine well checkups"/>
    <s v="Drug and alcohol"/>
    <m/>
    <n v="10"/>
    <n v="0.3"/>
    <m/>
    <n v="0.3"/>
    <n v="0"/>
    <n v="0"/>
    <n v="0.3"/>
    <n v="0.3"/>
    <n v="0"/>
    <n v="0.3"/>
    <n v="0.3"/>
    <n v="0"/>
    <n v="0.3"/>
    <n v="0.3"/>
    <n v="0"/>
    <n v="0"/>
    <n v="0"/>
    <n v="0"/>
    <n v="0.3"/>
    <n v="0.3"/>
    <n v="0.3"/>
    <m/>
    <m/>
    <n v="2.9999999999999996"/>
    <n v="10"/>
    <s v="Correct"/>
    <x v="0"/>
    <n v="78"/>
    <x v="0"/>
    <x v="86"/>
    <x v="1"/>
    <x v="0"/>
    <s v="English"/>
    <x v="0"/>
    <x v="4"/>
    <x v="2"/>
    <x v="2"/>
    <x v="3"/>
    <s v="Yes"/>
    <m/>
  </r>
  <r>
    <n v="391"/>
    <s v="Blood pressure"/>
    <m/>
    <m/>
    <m/>
    <m/>
    <s v="Nutrition"/>
    <m/>
    <s v="Exercise/physical activity"/>
    <m/>
    <m/>
    <m/>
    <m/>
    <m/>
    <m/>
    <m/>
    <m/>
    <m/>
    <m/>
    <m/>
    <n v="3"/>
    <n v="1"/>
    <m/>
    <n v="1"/>
    <n v="0"/>
    <n v="0"/>
    <n v="0"/>
    <n v="0"/>
    <n v="1"/>
    <n v="0"/>
    <n v="1"/>
    <n v="0"/>
    <n v="0"/>
    <n v="0"/>
    <n v="0"/>
    <n v="0"/>
    <n v="0"/>
    <n v="0"/>
    <n v="0"/>
    <n v="0"/>
    <n v="0"/>
    <m/>
    <m/>
    <n v="3"/>
    <n v="3"/>
    <s v="Correct"/>
    <x v="1"/>
    <n v="71"/>
    <x v="0"/>
    <x v="14"/>
    <x v="1"/>
    <x v="1"/>
    <s v="English"/>
    <x v="5"/>
    <x v="8"/>
    <x v="0"/>
    <x v="2"/>
    <x v="3"/>
    <s v="Yes"/>
    <m/>
  </r>
  <r>
    <n v="392"/>
    <s v="Blood pressure"/>
    <m/>
    <m/>
    <s v="Cancer"/>
    <m/>
    <m/>
    <m/>
    <m/>
    <m/>
    <m/>
    <m/>
    <m/>
    <m/>
    <m/>
    <m/>
    <m/>
    <m/>
    <s v="Drug and alcohol"/>
    <m/>
    <n v="3"/>
    <n v="1"/>
    <m/>
    <n v="1"/>
    <n v="0"/>
    <n v="0"/>
    <n v="1"/>
    <n v="0"/>
    <n v="0"/>
    <n v="0"/>
    <n v="0"/>
    <n v="0"/>
    <n v="0"/>
    <n v="0"/>
    <n v="0"/>
    <n v="0"/>
    <n v="0"/>
    <n v="0"/>
    <n v="0"/>
    <n v="0"/>
    <n v="1"/>
    <m/>
    <m/>
    <n v="3"/>
    <n v="3"/>
    <s v="Correct"/>
    <x v="1"/>
    <n v="72"/>
    <x v="0"/>
    <x v="3"/>
    <x v="1"/>
    <x v="1"/>
    <s v="English"/>
    <x v="0"/>
    <x v="1"/>
    <x v="2"/>
    <x v="2"/>
    <x v="3"/>
    <s v="Yes"/>
    <m/>
  </r>
  <r>
    <n v="393"/>
    <m/>
    <m/>
    <m/>
    <m/>
    <m/>
    <m/>
    <m/>
    <m/>
    <m/>
    <m/>
    <s v="Heart disease"/>
    <m/>
    <m/>
    <m/>
    <m/>
    <m/>
    <s v="Importance of routine well checkups"/>
    <m/>
    <m/>
    <n v="2"/>
    <n v="1.5"/>
    <m/>
    <n v="0"/>
    <n v="0"/>
    <n v="0"/>
    <n v="0"/>
    <n v="0"/>
    <n v="0"/>
    <n v="0"/>
    <n v="0"/>
    <n v="0"/>
    <n v="0"/>
    <n v="1"/>
    <n v="0"/>
    <n v="0"/>
    <n v="0"/>
    <n v="0"/>
    <n v="0"/>
    <n v="1"/>
    <n v="0"/>
    <m/>
    <m/>
    <n v="2"/>
    <n v="2"/>
    <s v="Correct"/>
    <x v="1"/>
    <n v="66"/>
    <x v="0"/>
    <x v="86"/>
    <x v="1"/>
    <x v="1"/>
    <s v="English"/>
    <x v="6"/>
    <x v="0"/>
    <x v="2"/>
    <x v="2"/>
    <x v="6"/>
    <s v="Yes"/>
    <m/>
  </r>
  <r>
    <n v="394"/>
    <m/>
    <m/>
    <m/>
    <m/>
    <m/>
    <m/>
    <m/>
    <m/>
    <m/>
    <m/>
    <m/>
    <m/>
    <m/>
    <m/>
    <m/>
    <m/>
    <s v="Importance of routine well checkups"/>
    <m/>
    <m/>
    <n v="1"/>
    <n v="3"/>
    <m/>
    <n v="0"/>
    <n v="0"/>
    <n v="0"/>
    <n v="0"/>
    <n v="0"/>
    <n v="0"/>
    <n v="0"/>
    <n v="0"/>
    <n v="0"/>
    <n v="0"/>
    <n v="0"/>
    <n v="0"/>
    <n v="0"/>
    <n v="0"/>
    <n v="0"/>
    <n v="0"/>
    <n v="1"/>
    <n v="0"/>
    <m/>
    <m/>
    <n v="1"/>
    <n v="1"/>
    <s v="Correct"/>
    <x v="1"/>
    <n v="80"/>
    <x v="0"/>
    <x v="86"/>
    <x v="1"/>
    <x v="1"/>
    <s v="English"/>
    <x v="0"/>
    <x v="4"/>
    <x v="2"/>
    <x v="2"/>
    <x v="3"/>
    <s v="Yes"/>
    <m/>
  </r>
  <r>
    <n v="395"/>
    <m/>
    <m/>
    <m/>
    <s v="Cancer"/>
    <m/>
    <m/>
    <m/>
    <m/>
    <m/>
    <s v="Dental screenings"/>
    <m/>
    <m/>
    <s v="Diabetes"/>
    <m/>
    <m/>
    <m/>
    <m/>
    <m/>
    <m/>
    <n v="3"/>
    <n v="1"/>
    <m/>
    <n v="0"/>
    <n v="0"/>
    <n v="0"/>
    <n v="1"/>
    <n v="0"/>
    <n v="0"/>
    <n v="0"/>
    <n v="0"/>
    <n v="0"/>
    <n v="1"/>
    <n v="0"/>
    <n v="0"/>
    <n v="1"/>
    <n v="0"/>
    <n v="0"/>
    <n v="0"/>
    <n v="0"/>
    <n v="0"/>
    <m/>
    <m/>
    <n v="3"/>
    <n v="3"/>
    <s v="Correct"/>
    <x v="0"/>
    <n v="82"/>
    <x v="0"/>
    <x v="3"/>
    <x v="1"/>
    <x v="1"/>
    <s v="Other"/>
    <x v="4"/>
    <x v="4"/>
    <x v="2"/>
    <x v="2"/>
    <x v="3"/>
    <s v="No"/>
    <m/>
  </r>
  <r>
    <n v="396"/>
    <m/>
    <s v="Eating disorders"/>
    <m/>
    <m/>
    <s v="Emergency preparedness"/>
    <m/>
    <m/>
    <s v="Exercise/physical activity"/>
    <m/>
    <m/>
    <m/>
    <m/>
    <m/>
    <m/>
    <m/>
    <m/>
    <m/>
    <m/>
    <m/>
    <n v="3"/>
    <n v="1"/>
    <m/>
    <n v="0"/>
    <n v="1"/>
    <n v="0"/>
    <n v="0"/>
    <n v="1"/>
    <n v="0"/>
    <n v="0"/>
    <n v="1"/>
    <n v="0"/>
    <n v="0"/>
    <n v="0"/>
    <n v="0"/>
    <n v="0"/>
    <n v="0"/>
    <n v="0"/>
    <n v="0"/>
    <n v="0"/>
    <n v="0"/>
    <m/>
    <m/>
    <n v="3"/>
    <n v="3"/>
    <s v="Correct"/>
    <x v="1"/>
    <n v="68"/>
    <x v="0"/>
    <x v="17"/>
    <x v="1"/>
    <x v="1"/>
    <s v="English"/>
    <x v="0"/>
    <x v="7"/>
    <x v="2"/>
    <x v="2"/>
    <x v="3"/>
    <s v="Yes"/>
    <m/>
  </r>
  <r>
    <n v="397"/>
    <m/>
    <m/>
    <m/>
    <m/>
    <m/>
    <m/>
    <m/>
    <m/>
    <m/>
    <m/>
    <m/>
    <m/>
    <m/>
    <m/>
    <m/>
    <m/>
    <m/>
    <m/>
    <m/>
    <n v="0"/>
    <e v="#DIV/0!"/>
    <m/>
    <n v="0"/>
    <n v="0"/>
    <n v="0"/>
    <n v="0"/>
    <n v="0"/>
    <n v="0"/>
    <n v="0"/>
    <n v="0"/>
    <n v="0"/>
    <n v="0"/>
    <n v="0"/>
    <n v="0"/>
    <n v="0"/>
    <n v="0"/>
    <n v="0"/>
    <n v="0"/>
    <n v="0"/>
    <n v="0"/>
    <m/>
    <m/>
    <n v="0"/>
    <n v="0"/>
    <s v="Correct"/>
    <x v="0"/>
    <n v="46"/>
    <x v="0"/>
    <x v="10"/>
    <x v="3"/>
    <x v="1"/>
    <s v="English"/>
    <x v="6"/>
    <x v="1"/>
    <x v="0"/>
    <x v="2"/>
    <x v="0"/>
    <s v="Yes"/>
    <m/>
  </r>
  <r>
    <n v="398"/>
    <s v="Blood pressure"/>
    <m/>
    <m/>
    <m/>
    <m/>
    <m/>
    <m/>
    <s v="Exercise/physical activity"/>
    <m/>
    <s v="Dental screenings"/>
    <m/>
    <m/>
    <m/>
    <m/>
    <m/>
    <m/>
    <m/>
    <m/>
    <m/>
    <n v="3"/>
    <n v="1"/>
    <m/>
    <n v="1"/>
    <n v="0"/>
    <n v="0"/>
    <n v="0"/>
    <n v="0"/>
    <n v="0"/>
    <n v="0"/>
    <n v="1"/>
    <n v="0"/>
    <n v="1"/>
    <n v="0"/>
    <n v="0"/>
    <n v="0"/>
    <n v="0"/>
    <n v="0"/>
    <n v="0"/>
    <n v="0"/>
    <n v="0"/>
    <m/>
    <m/>
    <n v="3"/>
    <n v="3"/>
    <s v="Correct"/>
    <x v="0"/>
    <n v="80"/>
    <x v="0"/>
    <x v="85"/>
    <x v="1"/>
    <x v="0"/>
    <s v="English"/>
    <x v="6"/>
    <x v="4"/>
    <x v="2"/>
    <x v="2"/>
    <x v="3"/>
    <s v="Yes"/>
    <m/>
  </r>
  <r>
    <n v="399"/>
    <m/>
    <m/>
    <m/>
    <s v="Cancer"/>
    <m/>
    <m/>
    <m/>
    <m/>
    <m/>
    <m/>
    <m/>
    <m/>
    <s v="Diabetes"/>
    <m/>
    <m/>
    <m/>
    <m/>
    <s v="Drug and alcohol"/>
    <m/>
    <n v="3"/>
    <n v="1"/>
    <m/>
    <n v="0"/>
    <n v="0"/>
    <n v="0"/>
    <n v="1"/>
    <n v="0"/>
    <n v="0"/>
    <n v="0"/>
    <n v="0"/>
    <n v="0"/>
    <n v="0"/>
    <n v="0"/>
    <n v="0"/>
    <n v="1"/>
    <n v="0"/>
    <n v="0"/>
    <n v="0"/>
    <n v="0"/>
    <n v="1"/>
    <m/>
    <m/>
    <n v="3"/>
    <n v="3"/>
    <s v="Correct"/>
    <x v="0"/>
    <n v="54"/>
    <x v="2"/>
    <x v="43"/>
    <x v="0"/>
    <x v="1"/>
    <s v="English"/>
    <x v="6"/>
    <x v="8"/>
    <x v="0"/>
    <x v="2"/>
    <x v="0"/>
    <s v="Yes"/>
    <m/>
  </r>
  <r>
    <n v="400"/>
    <m/>
    <m/>
    <m/>
    <s v="Cancer"/>
    <m/>
    <m/>
    <s v="Cholesterol"/>
    <m/>
    <m/>
    <m/>
    <m/>
    <m/>
    <s v="Diabetes"/>
    <m/>
    <m/>
    <m/>
    <m/>
    <m/>
    <m/>
    <n v="3"/>
    <n v="1"/>
    <m/>
    <n v="0"/>
    <n v="0"/>
    <n v="0"/>
    <n v="1"/>
    <n v="0"/>
    <n v="0"/>
    <n v="1"/>
    <n v="0"/>
    <n v="0"/>
    <n v="0"/>
    <n v="0"/>
    <n v="0"/>
    <n v="1"/>
    <n v="0"/>
    <n v="0"/>
    <n v="0"/>
    <n v="0"/>
    <n v="0"/>
    <m/>
    <m/>
    <n v="3"/>
    <n v="3"/>
    <s v="Correct"/>
    <x v="1"/>
    <n v="22"/>
    <x v="1"/>
    <x v="119"/>
    <x v="3"/>
    <x v="2"/>
    <s v="English"/>
    <x v="5"/>
    <x v="0"/>
    <x v="0"/>
    <x v="2"/>
    <x v="0"/>
    <s v="Yes"/>
    <m/>
  </r>
  <r>
    <n v="401"/>
    <s v="Blood pressure"/>
    <m/>
    <m/>
    <m/>
    <m/>
    <m/>
    <s v="Cholesterol"/>
    <m/>
    <m/>
    <m/>
    <m/>
    <m/>
    <s v="Diabetes"/>
    <m/>
    <m/>
    <m/>
    <m/>
    <m/>
    <m/>
    <n v="3"/>
    <n v="1"/>
    <m/>
    <n v="1"/>
    <n v="0"/>
    <n v="0"/>
    <n v="0"/>
    <n v="0"/>
    <n v="0"/>
    <n v="1"/>
    <n v="0"/>
    <n v="0"/>
    <n v="0"/>
    <n v="0"/>
    <n v="0"/>
    <n v="1"/>
    <n v="0"/>
    <n v="0"/>
    <n v="0"/>
    <n v="0"/>
    <n v="0"/>
    <m/>
    <m/>
    <n v="3"/>
    <n v="3"/>
    <s v="Correct"/>
    <x v="1"/>
    <n v="70"/>
    <x v="0"/>
    <x v="64"/>
    <x v="1"/>
    <x v="1"/>
    <s v="English"/>
    <x v="6"/>
    <x v="8"/>
    <x v="2"/>
    <x v="2"/>
    <x v="6"/>
    <s v="Yes"/>
    <m/>
  </r>
  <r>
    <n v="402"/>
    <s v="Blood pressure"/>
    <s v="Eating disorders"/>
    <m/>
    <s v="Cancer"/>
    <s v="Emergency preparedness"/>
    <s v="Nutrition"/>
    <s v="Cholesterol"/>
    <m/>
    <m/>
    <m/>
    <s v="Heart disease"/>
    <m/>
    <s v="Diabetes"/>
    <m/>
    <m/>
    <m/>
    <s v="Importance of routine well checkups"/>
    <m/>
    <m/>
    <n v="9"/>
    <n v="0.33333333333333331"/>
    <m/>
    <n v="0.33333333333333331"/>
    <n v="0.33333333333333331"/>
    <n v="0"/>
    <n v="0.33333333333333331"/>
    <n v="0.33333333333333331"/>
    <n v="0.33333333333333331"/>
    <n v="0.33333333333333331"/>
    <n v="0"/>
    <n v="0"/>
    <n v="0"/>
    <n v="0.33333333333333331"/>
    <n v="0"/>
    <n v="0.33333333333333331"/>
    <n v="0"/>
    <n v="0"/>
    <n v="0"/>
    <n v="0.33333333333333331"/>
    <n v="0"/>
    <m/>
    <m/>
    <n v="3"/>
    <n v="9"/>
    <s v="Correct"/>
    <x v="0"/>
    <n v="88"/>
    <x v="0"/>
    <x v="83"/>
    <x v="1"/>
    <x v="0"/>
    <s v="English"/>
    <x v="5"/>
    <x v="1"/>
    <x v="2"/>
    <x v="2"/>
    <x v="3"/>
    <s v="Yes"/>
    <m/>
  </r>
  <r>
    <n v="403"/>
    <m/>
    <m/>
    <m/>
    <s v="Cancer"/>
    <m/>
    <m/>
    <m/>
    <m/>
    <m/>
    <m/>
    <m/>
    <m/>
    <m/>
    <m/>
    <m/>
    <m/>
    <s v="Importance of routine well checkups"/>
    <m/>
    <m/>
    <n v="2"/>
    <n v="1.5"/>
    <m/>
    <n v="0"/>
    <n v="0"/>
    <n v="0"/>
    <n v="1"/>
    <n v="0"/>
    <n v="0"/>
    <n v="0"/>
    <n v="0"/>
    <n v="0"/>
    <n v="0"/>
    <n v="0"/>
    <n v="0"/>
    <n v="0"/>
    <n v="0"/>
    <n v="0"/>
    <n v="0"/>
    <n v="1"/>
    <n v="0"/>
    <m/>
    <m/>
    <n v="2"/>
    <n v="2"/>
    <s v="Correct"/>
    <x v="1"/>
    <n v="29"/>
    <x v="2"/>
    <x v="57"/>
    <x v="1"/>
    <x v="1"/>
    <s v="English"/>
    <x v="0"/>
    <x v="0"/>
    <x v="0"/>
    <x v="2"/>
    <x v="0"/>
    <s v="Yes"/>
    <m/>
  </r>
  <r>
    <n v="404"/>
    <m/>
    <m/>
    <m/>
    <s v="Cancer"/>
    <m/>
    <m/>
    <s v="Cholesterol"/>
    <m/>
    <m/>
    <m/>
    <m/>
    <m/>
    <s v="Diabetes"/>
    <m/>
    <m/>
    <s v="Disease outbreak information"/>
    <m/>
    <m/>
    <m/>
    <n v="4"/>
    <n v="0.75"/>
    <m/>
    <n v="0"/>
    <n v="0"/>
    <n v="0"/>
    <n v="0.75"/>
    <n v="0"/>
    <n v="0"/>
    <n v="0.75"/>
    <n v="0"/>
    <n v="0"/>
    <n v="0"/>
    <n v="0"/>
    <n v="0"/>
    <n v="0.75"/>
    <n v="0"/>
    <n v="0"/>
    <n v="0.75"/>
    <n v="0"/>
    <n v="0"/>
    <m/>
    <m/>
    <n v="3"/>
    <n v="4"/>
    <s v="Correct"/>
    <x v="0"/>
    <n v="75"/>
    <x v="0"/>
    <x v="89"/>
    <x v="1"/>
    <x v="1"/>
    <s v="English"/>
    <x v="5"/>
    <x v="1"/>
    <x v="2"/>
    <x v="2"/>
    <x v="3"/>
    <s v="No"/>
    <m/>
  </r>
  <r>
    <n v="405"/>
    <m/>
    <m/>
    <m/>
    <s v="Cancer"/>
    <m/>
    <m/>
    <s v="Cholesterol"/>
    <m/>
    <m/>
    <m/>
    <m/>
    <m/>
    <s v="Diabetes"/>
    <m/>
    <m/>
    <m/>
    <m/>
    <m/>
    <m/>
    <n v="3"/>
    <n v="1"/>
    <m/>
    <n v="0"/>
    <n v="0"/>
    <n v="0"/>
    <n v="1"/>
    <n v="0"/>
    <n v="0"/>
    <n v="1"/>
    <n v="0"/>
    <n v="0"/>
    <n v="0"/>
    <n v="0"/>
    <n v="0"/>
    <n v="1"/>
    <n v="0"/>
    <n v="0"/>
    <n v="0"/>
    <n v="0"/>
    <n v="0"/>
    <m/>
    <m/>
    <n v="3"/>
    <n v="3"/>
    <s v="Correct"/>
    <x v="0"/>
    <n v="55"/>
    <x v="0"/>
    <x v="120"/>
    <x v="0"/>
    <x v="1"/>
    <s v="English"/>
    <x v="5"/>
    <x v="1"/>
    <x v="0"/>
    <x v="2"/>
    <x v="0"/>
    <s v="Yes"/>
    <m/>
  </r>
  <r>
    <n v="406"/>
    <m/>
    <m/>
    <m/>
    <s v="Cancer"/>
    <m/>
    <m/>
    <m/>
    <m/>
    <s v="Prenatal care"/>
    <m/>
    <m/>
    <m/>
    <m/>
    <m/>
    <m/>
    <m/>
    <s v="Importance of routine well checkups"/>
    <m/>
    <m/>
    <n v="3"/>
    <n v="1"/>
    <m/>
    <n v="0"/>
    <n v="0"/>
    <n v="0"/>
    <n v="1"/>
    <n v="0"/>
    <n v="0"/>
    <n v="0"/>
    <n v="0"/>
    <n v="1"/>
    <n v="0"/>
    <n v="0"/>
    <n v="0"/>
    <n v="0"/>
    <n v="0"/>
    <n v="0"/>
    <n v="0"/>
    <n v="1"/>
    <n v="0"/>
    <m/>
    <m/>
    <n v="3"/>
    <n v="3"/>
    <s v="Correct"/>
    <x v="0"/>
    <n v="20"/>
    <x v="1"/>
    <x v="30"/>
    <x v="5"/>
    <x v="1"/>
    <s v="English"/>
    <x v="2"/>
    <x v="0"/>
    <x v="5"/>
    <x v="1"/>
    <x v="1"/>
    <s v="Yes"/>
    <m/>
  </r>
  <r>
    <n v="407"/>
    <m/>
    <m/>
    <m/>
    <m/>
    <s v="Emergency preparedness"/>
    <m/>
    <m/>
    <m/>
    <m/>
    <m/>
    <m/>
    <m/>
    <m/>
    <m/>
    <m/>
    <m/>
    <m/>
    <m/>
    <m/>
    <n v="1"/>
    <n v="3"/>
    <m/>
    <n v="0"/>
    <n v="0"/>
    <n v="0"/>
    <n v="0"/>
    <n v="1"/>
    <n v="0"/>
    <n v="0"/>
    <n v="0"/>
    <n v="0"/>
    <n v="0"/>
    <n v="0"/>
    <n v="0"/>
    <n v="0"/>
    <n v="0"/>
    <n v="0"/>
    <n v="0"/>
    <n v="0"/>
    <n v="0"/>
    <m/>
    <m/>
    <n v="1"/>
    <n v="1"/>
    <s v="Correct"/>
    <x v="0"/>
    <n v="77"/>
    <x v="0"/>
    <x v="90"/>
    <x v="1"/>
    <x v="1"/>
    <s v="English"/>
    <x v="6"/>
    <x v="1"/>
    <x v="2"/>
    <x v="2"/>
    <x v="3"/>
    <s v="No"/>
    <m/>
  </r>
  <r>
    <n v="408"/>
    <m/>
    <m/>
    <m/>
    <m/>
    <m/>
    <m/>
    <m/>
    <m/>
    <m/>
    <m/>
    <m/>
    <m/>
    <m/>
    <m/>
    <m/>
    <m/>
    <m/>
    <m/>
    <m/>
    <n v="0"/>
    <e v="#DIV/0!"/>
    <m/>
    <n v="0"/>
    <n v="0"/>
    <n v="0"/>
    <n v="0"/>
    <n v="0"/>
    <n v="0"/>
    <n v="0"/>
    <n v="0"/>
    <n v="0"/>
    <n v="0"/>
    <n v="0"/>
    <n v="0"/>
    <n v="0"/>
    <n v="0"/>
    <n v="0"/>
    <n v="0"/>
    <n v="0"/>
    <n v="0"/>
    <m/>
    <m/>
    <n v="0"/>
    <n v="0"/>
    <s v="Correct"/>
    <x v="1"/>
    <n v="74"/>
    <x v="2"/>
    <x v="28"/>
    <x v="1"/>
    <x v="1"/>
    <s v="English"/>
    <x v="3"/>
    <x v="0"/>
    <x v="2"/>
    <x v="2"/>
    <x v="3"/>
    <s v="Yes"/>
    <m/>
  </r>
  <r>
    <n v="409"/>
    <m/>
    <m/>
    <m/>
    <m/>
    <m/>
    <m/>
    <s v="Cholesterol"/>
    <m/>
    <m/>
    <m/>
    <m/>
    <m/>
    <s v="Diabetes"/>
    <m/>
    <m/>
    <m/>
    <m/>
    <s v="Drug and alcohol"/>
    <m/>
    <n v="3"/>
    <n v="1"/>
    <m/>
    <n v="0"/>
    <n v="0"/>
    <n v="0"/>
    <n v="0"/>
    <n v="0"/>
    <n v="0"/>
    <n v="1"/>
    <n v="0"/>
    <n v="0"/>
    <n v="0"/>
    <n v="0"/>
    <n v="0"/>
    <n v="1"/>
    <n v="0"/>
    <n v="0"/>
    <n v="0"/>
    <n v="0"/>
    <n v="1"/>
    <m/>
    <m/>
    <n v="3"/>
    <n v="3"/>
    <s v="Correct"/>
    <x v="0"/>
    <n v="25"/>
    <x v="0"/>
    <x v="0"/>
    <x v="4"/>
    <x v="2"/>
    <s v="English, Spanish"/>
    <x v="3"/>
    <x v="0"/>
    <x v="0"/>
    <x v="2"/>
    <x v="4"/>
    <s v="Yes"/>
    <m/>
  </r>
  <r>
    <n v="410"/>
    <m/>
    <m/>
    <s v="Mental health/depression"/>
    <m/>
    <m/>
    <s v="Nutrition"/>
    <m/>
    <m/>
    <m/>
    <m/>
    <m/>
    <m/>
    <m/>
    <m/>
    <m/>
    <m/>
    <m/>
    <s v="Drug and alcohol"/>
    <m/>
    <n v="3"/>
    <n v="1"/>
    <m/>
    <n v="0"/>
    <n v="0"/>
    <n v="1"/>
    <n v="0"/>
    <n v="0"/>
    <n v="1"/>
    <n v="0"/>
    <n v="0"/>
    <n v="0"/>
    <n v="0"/>
    <n v="0"/>
    <n v="0"/>
    <n v="0"/>
    <n v="0"/>
    <n v="0"/>
    <n v="0"/>
    <n v="0"/>
    <n v="1"/>
    <m/>
    <m/>
    <n v="3"/>
    <n v="3"/>
    <s v="Correct"/>
    <x v="0"/>
    <n v="19"/>
    <x v="0"/>
    <x v="5"/>
    <x v="0"/>
    <x v="1"/>
    <s v="English"/>
    <x v="1"/>
    <x v="0"/>
    <x v="5"/>
    <x v="2"/>
    <x v="4"/>
    <s v="Yes"/>
    <m/>
  </r>
  <r>
    <n v="411"/>
    <m/>
    <m/>
    <m/>
    <m/>
    <m/>
    <m/>
    <m/>
    <m/>
    <m/>
    <m/>
    <m/>
    <m/>
    <m/>
    <m/>
    <m/>
    <m/>
    <m/>
    <m/>
    <m/>
    <n v="0"/>
    <e v="#DIV/0!"/>
    <m/>
    <n v="0"/>
    <n v="0"/>
    <n v="0"/>
    <n v="0"/>
    <n v="0"/>
    <n v="0"/>
    <n v="0"/>
    <n v="0"/>
    <n v="0"/>
    <n v="0"/>
    <n v="0"/>
    <n v="0"/>
    <n v="0"/>
    <n v="0"/>
    <n v="0"/>
    <n v="0"/>
    <n v="0"/>
    <n v="0"/>
    <m/>
    <m/>
    <n v="0"/>
    <n v="0"/>
    <s v="Correct"/>
    <x v="0"/>
    <n v="83"/>
    <x v="2"/>
    <x v="28"/>
    <x v="1"/>
    <x v="1"/>
    <s v="English"/>
    <x v="3"/>
    <x v="4"/>
    <x v="2"/>
    <x v="0"/>
    <x v="3"/>
    <m/>
    <m/>
  </r>
  <r>
    <n v="412"/>
    <m/>
    <m/>
    <m/>
    <m/>
    <m/>
    <m/>
    <m/>
    <m/>
    <m/>
    <m/>
    <m/>
    <m/>
    <m/>
    <m/>
    <m/>
    <m/>
    <m/>
    <m/>
    <m/>
    <n v="0"/>
    <e v="#DIV/0!"/>
    <m/>
    <n v="0"/>
    <n v="0"/>
    <n v="0"/>
    <n v="0"/>
    <n v="0"/>
    <n v="0"/>
    <n v="0"/>
    <n v="0"/>
    <n v="0"/>
    <n v="0"/>
    <n v="0"/>
    <n v="0"/>
    <n v="0"/>
    <n v="0"/>
    <n v="0"/>
    <n v="0"/>
    <n v="0"/>
    <n v="0"/>
    <m/>
    <m/>
    <n v="0"/>
    <n v="0"/>
    <s v="Correct"/>
    <x v="0"/>
    <n v="78"/>
    <x v="0"/>
    <x v="116"/>
    <x v="1"/>
    <x v="1"/>
    <s v="English"/>
    <x v="3"/>
    <x v="0"/>
    <x v="2"/>
    <x v="2"/>
    <x v="3"/>
    <s v="No"/>
    <m/>
  </r>
  <r>
    <n v="413"/>
    <m/>
    <s v="Eating disorders"/>
    <m/>
    <m/>
    <m/>
    <m/>
    <m/>
    <m/>
    <m/>
    <m/>
    <m/>
    <s v="Suicide prevention"/>
    <m/>
    <m/>
    <m/>
    <m/>
    <s v="Importance of routine well checkups"/>
    <m/>
    <m/>
    <n v="3"/>
    <n v="1"/>
    <m/>
    <n v="0"/>
    <n v="1"/>
    <n v="0"/>
    <n v="0"/>
    <n v="0"/>
    <n v="0"/>
    <n v="0"/>
    <n v="0"/>
    <n v="0"/>
    <n v="0"/>
    <n v="0"/>
    <n v="1"/>
    <n v="0"/>
    <n v="0"/>
    <n v="0"/>
    <n v="0"/>
    <n v="1"/>
    <n v="0"/>
    <m/>
    <m/>
    <n v="3"/>
    <n v="3"/>
    <s v="Correct"/>
    <x v="0"/>
    <n v="82"/>
    <x v="0"/>
    <x v="3"/>
    <x v="1"/>
    <x v="0"/>
    <s v="English"/>
    <x v="1"/>
    <x v="1"/>
    <x v="2"/>
    <x v="1"/>
    <x v="3"/>
    <s v="Yes"/>
    <m/>
  </r>
  <r>
    <n v="414"/>
    <m/>
    <m/>
    <m/>
    <m/>
    <m/>
    <m/>
    <s v="Cholesterol"/>
    <m/>
    <m/>
    <m/>
    <m/>
    <s v="Suicide prevention"/>
    <m/>
    <m/>
    <m/>
    <m/>
    <s v="Importance of routine well checkups"/>
    <m/>
    <m/>
    <n v="3"/>
    <n v="1"/>
    <m/>
    <n v="0"/>
    <n v="0"/>
    <n v="0"/>
    <n v="0"/>
    <n v="0"/>
    <n v="0"/>
    <n v="1"/>
    <n v="0"/>
    <n v="0"/>
    <n v="0"/>
    <n v="0"/>
    <n v="1"/>
    <n v="0"/>
    <n v="0"/>
    <n v="0"/>
    <n v="0"/>
    <n v="1"/>
    <n v="0"/>
    <m/>
    <m/>
    <n v="3"/>
    <n v="3"/>
    <s v="Correct"/>
    <x v="0"/>
    <n v="80"/>
    <x v="0"/>
    <x v="117"/>
    <x v="1"/>
    <x v="1"/>
    <s v="English"/>
    <x v="4"/>
    <x v="7"/>
    <x v="2"/>
    <x v="2"/>
    <x v="3"/>
    <s v="No"/>
    <m/>
  </r>
  <r>
    <n v="415"/>
    <m/>
    <m/>
    <s v="Mental health/depression"/>
    <m/>
    <m/>
    <m/>
    <s v="Cholesterol"/>
    <m/>
    <m/>
    <m/>
    <m/>
    <m/>
    <m/>
    <m/>
    <m/>
    <m/>
    <m/>
    <s v="Drug and alcohol"/>
    <m/>
    <n v="3"/>
    <n v="1"/>
    <m/>
    <n v="0"/>
    <n v="0"/>
    <n v="1"/>
    <n v="0"/>
    <n v="0"/>
    <n v="0"/>
    <n v="1"/>
    <n v="0"/>
    <n v="0"/>
    <n v="0"/>
    <n v="0"/>
    <n v="0"/>
    <n v="0"/>
    <n v="0"/>
    <n v="0"/>
    <n v="0"/>
    <n v="0"/>
    <n v="1"/>
    <m/>
    <m/>
    <n v="3"/>
    <n v="3"/>
    <s v="Correct"/>
    <x v="0"/>
    <n v="26"/>
    <x v="0"/>
    <x v="64"/>
    <x v="1"/>
    <x v="1"/>
    <s v="English"/>
    <x v="6"/>
    <x v="1"/>
    <x v="0"/>
    <x v="2"/>
    <x v="0"/>
    <s v="Yes"/>
    <m/>
  </r>
  <r>
    <n v="416"/>
    <s v="Blood pressure"/>
    <m/>
    <m/>
    <s v="Cancer"/>
    <m/>
    <m/>
    <m/>
    <m/>
    <m/>
    <s v="Dental screenings"/>
    <s v="Heart disease"/>
    <m/>
    <m/>
    <m/>
    <m/>
    <m/>
    <m/>
    <m/>
    <m/>
    <n v="4"/>
    <n v="0.75"/>
    <m/>
    <n v="0.75"/>
    <n v="0"/>
    <n v="0"/>
    <n v="0.75"/>
    <n v="0"/>
    <n v="0"/>
    <n v="0"/>
    <n v="0"/>
    <n v="0"/>
    <n v="0.75"/>
    <n v="0.75"/>
    <n v="0"/>
    <n v="0"/>
    <n v="0"/>
    <n v="0"/>
    <n v="0"/>
    <n v="0"/>
    <n v="0"/>
    <m/>
    <m/>
    <n v="3"/>
    <n v="4"/>
    <s v="Correct"/>
    <x v="1"/>
    <n v="71"/>
    <x v="0"/>
    <x v="83"/>
    <x v="0"/>
    <x v="0"/>
    <s v="English"/>
    <x v="5"/>
    <x v="4"/>
    <x v="2"/>
    <x v="1"/>
    <x v="3"/>
    <s v="Yes"/>
    <m/>
  </r>
  <r>
    <n v="417"/>
    <m/>
    <m/>
    <s v="Mental health/depression"/>
    <m/>
    <m/>
    <m/>
    <s v="Cholesterol"/>
    <m/>
    <m/>
    <m/>
    <s v="Heart disease"/>
    <m/>
    <m/>
    <m/>
    <m/>
    <m/>
    <m/>
    <m/>
    <m/>
    <n v="3"/>
    <n v="1"/>
    <m/>
    <n v="0"/>
    <n v="0"/>
    <n v="1"/>
    <n v="0"/>
    <n v="0"/>
    <n v="0"/>
    <n v="1"/>
    <n v="0"/>
    <n v="0"/>
    <n v="0"/>
    <n v="1"/>
    <n v="0"/>
    <n v="0"/>
    <n v="0"/>
    <n v="0"/>
    <n v="0"/>
    <n v="0"/>
    <n v="0"/>
    <m/>
    <m/>
    <n v="3"/>
    <n v="3"/>
    <s v="Correct"/>
    <x v="0"/>
    <n v="24"/>
    <x v="1"/>
    <x v="18"/>
    <x v="4"/>
    <x v="2"/>
    <s v="English"/>
    <x v="5"/>
    <x v="0"/>
    <x v="5"/>
    <x v="2"/>
    <x v="0"/>
    <s v="Yes"/>
    <m/>
  </r>
  <r>
    <n v="418"/>
    <m/>
    <m/>
    <m/>
    <m/>
    <m/>
    <m/>
    <m/>
    <m/>
    <m/>
    <m/>
    <s v="Heart disease"/>
    <m/>
    <m/>
    <m/>
    <m/>
    <m/>
    <s v="Importance of routine well checkups"/>
    <s v="Drug and alcohol"/>
    <m/>
    <n v="3"/>
    <n v="1"/>
    <m/>
    <n v="0"/>
    <n v="0"/>
    <n v="0"/>
    <n v="0"/>
    <n v="0"/>
    <n v="0"/>
    <n v="0"/>
    <n v="0"/>
    <n v="0"/>
    <n v="0"/>
    <n v="1"/>
    <n v="0"/>
    <n v="0"/>
    <n v="0"/>
    <n v="0"/>
    <n v="0"/>
    <n v="1"/>
    <n v="1"/>
    <m/>
    <m/>
    <n v="3"/>
    <n v="3"/>
    <s v="Correct"/>
    <x v="0"/>
    <n v="86"/>
    <x v="0"/>
    <x v="117"/>
    <x v="1"/>
    <x v="1"/>
    <s v="English"/>
    <x v="3"/>
    <x v="7"/>
    <x v="2"/>
    <x v="2"/>
    <x v="3"/>
    <s v="Yes"/>
    <m/>
  </r>
  <r>
    <n v="419"/>
    <s v="Blood pressure"/>
    <m/>
    <m/>
    <s v="Cancer"/>
    <m/>
    <m/>
    <s v="Cholesterol"/>
    <m/>
    <m/>
    <m/>
    <m/>
    <m/>
    <m/>
    <m/>
    <m/>
    <m/>
    <m/>
    <m/>
    <m/>
    <n v="3"/>
    <n v="1"/>
    <m/>
    <n v="1"/>
    <n v="0"/>
    <n v="0"/>
    <n v="1"/>
    <n v="0"/>
    <n v="0"/>
    <n v="1"/>
    <n v="0"/>
    <n v="0"/>
    <n v="0"/>
    <n v="0"/>
    <n v="0"/>
    <n v="0"/>
    <n v="0"/>
    <n v="0"/>
    <n v="0"/>
    <n v="0"/>
    <n v="0"/>
    <m/>
    <m/>
    <n v="3"/>
    <n v="3"/>
    <s v="Correct"/>
    <x v="0"/>
    <n v="30"/>
    <x v="0"/>
    <x v="4"/>
    <x v="0"/>
    <x v="1"/>
    <s v="English"/>
    <x v="1"/>
    <x v="0"/>
    <x v="0"/>
    <x v="2"/>
    <x v="2"/>
    <s v="Yes"/>
    <m/>
  </r>
  <r>
    <n v="420"/>
    <m/>
    <m/>
    <s v="Mental health/depression"/>
    <m/>
    <m/>
    <m/>
    <s v="Cholesterol"/>
    <m/>
    <m/>
    <m/>
    <m/>
    <m/>
    <s v="Diabetes"/>
    <m/>
    <m/>
    <m/>
    <m/>
    <m/>
    <m/>
    <n v="3"/>
    <n v="1"/>
    <m/>
    <n v="0"/>
    <n v="0"/>
    <n v="1"/>
    <n v="0"/>
    <n v="0"/>
    <n v="0"/>
    <n v="1"/>
    <n v="0"/>
    <n v="0"/>
    <n v="0"/>
    <n v="0"/>
    <n v="0"/>
    <n v="1"/>
    <n v="0"/>
    <n v="0"/>
    <n v="0"/>
    <n v="0"/>
    <n v="0"/>
    <m/>
    <m/>
    <n v="3"/>
    <n v="3"/>
    <s v="Correct"/>
    <x v="0"/>
    <n v="22"/>
    <x v="0"/>
    <x v="89"/>
    <x v="5"/>
    <x v="1"/>
    <s v="Other"/>
    <x v="5"/>
    <x v="0"/>
    <x v="5"/>
    <x v="2"/>
    <x v="0"/>
    <s v="Yes"/>
    <m/>
  </r>
  <r>
    <n v="421"/>
    <m/>
    <m/>
    <m/>
    <m/>
    <m/>
    <m/>
    <s v="Cholesterol"/>
    <s v="Exercise/physical activity"/>
    <m/>
    <m/>
    <m/>
    <m/>
    <m/>
    <m/>
    <m/>
    <m/>
    <m/>
    <s v="Drug and alcohol"/>
    <m/>
    <n v="3"/>
    <n v="1"/>
    <m/>
    <n v="0"/>
    <n v="0"/>
    <n v="0"/>
    <n v="0"/>
    <n v="0"/>
    <n v="0"/>
    <n v="1"/>
    <n v="1"/>
    <n v="0"/>
    <n v="0"/>
    <n v="0"/>
    <n v="0"/>
    <n v="0"/>
    <n v="0"/>
    <n v="0"/>
    <n v="0"/>
    <n v="0"/>
    <n v="1"/>
    <m/>
    <m/>
    <n v="3"/>
    <n v="3"/>
    <s v="Correct"/>
    <x v="0"/>
    <n v="60"/>
    <x v="0"/>
    <x v="109"/>
    <x v="1"/>
    <x v="1"/>
    <s v="English"/>
    <x v="5"/>
    <x v="4"/>
    <x v="0"/>
    <x v="2"/>
    <x v="0"/>
    <s v="Yes"/>
    <m/>
  </r>
  <r>
    <n v="422"/>
    <s v="Blood pressure"/>
    <m/>
    <m/>
    <m/>
    <m/>
    <m/>
    <s v="Cholesterol"/>
    <m/>
    <m/>
    <m/>
    <m/>
    <m/>
    <s v="Diabetes"/>
    <m/>
    <m/>
    <m/>
    <m/>
    <m/>
    <m/>
    <n v="3"/>
    <n v="1"/>
    <m/>
    <n v="1"/>
    <n v="0"/>
    <n v="0"/>
    <n v="0"/>
    <n v="0"/>
    <n v="0"/>
    <n v="1"/>
    <n v="0"/>
    <n v="0"/>
    <n v="0"/>
    <n v="0"/>
    <n v="0"/>
    <n v="1"/>
    <n v="0"/>
    <n v="0"/>
    <n v="0"/>
    <n v="0"/>
    <n v="0"/>
    <m/>
    <m/>
    <n v="3"/>
    <n v="3"/>
    <s v="Correct"/>
    <x v="0"/>
    <n v="34"/>
    <x v="0"/>
    <x v="3"/>
    <x v="0"/>
    <x v="1"/>
    <s v="English"/>
    <x v="6"/>
    <x v="8"/>
    <x v="6"/>
    <x v="2"/>
    <x v="0"/>
    <s v="Yes"/>
    <m/>
  </r>
  <r>
    <n v="423"/>
    <s v="Blood pressure"/>
    <m/>
    <m/>
    <m/>
    <m/>
    <m/>
    <s v="Cholesterol"/>
    <m/>
    <m/>
    <m/>
    <m/>
    <s v="Suicide prevention"/>
    <s v="Diabetes"/>
    <m/>
    <m/>
    <m/>
    <m/>
    <m/>
    <m/>
    <n v="4"/>
    <n v="0.75"/>
    <m/>
    <n v="0.75"/>
    <n v="0"/>
    <n v="0"/>
    <n v="0"/>
    <n v="0"/>
    <n v="0"/>
    <n v="0.75"/>
    <n v="0"/>
    <n v="0"/>
    <n v="0"/>
    <n v="0"/>
    <n v="0.75"/>
    <n v="0.75"/>
    <n v="0"/>
    <n v="0"/>
    <n v="0"/>
    <n v="0"/>
    <n v="0"/>
    <m/>
    <m/>
    <n v="3"/>
    <n v="4"/>
    <s v="Correct"/>
    <x v="0"/>
    <n v="69"/>
    <x v="0"/>
    <x v="121"/>
    <x v="1"/>
    <x v="2"/>
    <s v="English, Spanish"/>
    <x v="2"/>
    <x v="7"/>
    <x v="2"/>
    <x v="2"/>
    <x v="5"/>
    <m/>
    <m/>
  </r>
  <r>
    <n v="424"/>
    <s v="Blood pressure"/>
    <m/>
    <m/>
    <s v="Cancer"/>
    <m/>
    <m/>
    <s v="Cholesterol"/>
    <m/>
    <m/>
    <m/>
    <m/>
    <m/>
    <m/>
    <m/>
    <m/>
    <m/>
    <m/>
    <m/>
    <m/>
    <n v="3"/>
    <n v="1"/>
    <m/>
    <n v="1"/>
    <n v="0"/>
    <n v="0"/>
    <n v="1"/>
    <n v="0"/>
    <n v="0"/>
    <n v="1"/>
    <n v="0"/>
    <n v="0"/>
    <n v="0"/>
    <n v="0"/>
    <n v="0"/>
    <n v="0"/>
    <n v="0"/>
    <n v="0"/>
    <n v="0"/>
    <n v="0"/>
    <n v="0"/>
    <m/>
    <m/>
    <n v="3"/>
    <n v="3"/>
    <s v="Correct"/>
    <x v="0"/>
    <n v="65"/>
    <x v="0"/>
    <x v="122"/>
    <x v="0"/>
    <x v="1"/>
    <s v="English"/>
    <x v="6"/>
    <x v="8"/>
    <x v="0"/>
    <x v="2"/>
    <x v="0"/>
    <s v="Yes"/>
    <m/>
  </r>
  <r>
    <n v="425"/>
    <s v="Blood pressure"/>
    <m/>
    <s v="Mental health/depression"/>
    <s v="Cancer"/>
    <m/>
    <m/>
    <s v="Cholesterol"/>
    <m/>
    <m/>
    <s v="Dental screenings"/>
    <m/>
    <s v="Suicide prevention"/>
    <s v="Diabetes"/>
    <m/>
    <m/>
    <m/>
    <m/>
    <m/>
    <m/>
    <n v="7"/>
    <n v="0.42857142857142855"/>
    <m/>
    <n v="0.42857142857142855"/>
    <n v="0"/>
    <n v="0.42857142857142855"/>
    <n v="0.42857142857142855"/>
    <n v="0"/>
    <n v="0"/>
    <n v="0.42857142857142855"/>
    <n v="0"/>
    <n v="0"/>
    <n v="0.42857142857142855"/>
    <n v="0"/>
    <n v="0.42857142857142855"/>
    <n v="0.42857142857142855"/>
    <n v="0"/>
    <n v="0"/>
    <n v="0"/>
    <n v="0"/>
    <n v="0"/>
    <m/>
    <m/>
    <n v="2.9999999999999996"/>
    <n v="7"/>
    <s v="Correct"/>
    <x v="0"/>
    <n v="70"/>
    <x v="0"/>
    <x v="2"/>
    <x v="1"/>
    <x v="1"/>
    <s v="English"/>
    <x v="0"/>
    <x v="7"/>
    <x v="2"/>
    <x v="2"/>
    <x v="5"/>
    <s v="No"/>
    <m/>
  </r>
  <r>
    <n v="426"/>
    <m/>
    <m/>
    <s v="Mental health/depression"/>
    <m/>
    <m/>
    <m/>
    <m/>
    <s v="Exercise/physical activity"/>
    <m/>
    <m/>
    <m/>
    <m/>
    <m/>
    <m/>
    <m/>
    <m/>
    <m/>
    <s v="Drug and alcohol"/>
    <m/>
    <n v="3"/>
    <n v="1"/>
    <m/>
    <n v="0"/>
    <n v="0"/>
    <n v="1"/>
    <n v="0"/>
    <n v="0"/>
    <n v="0"/>
    <n v="0"/>
    <n v="1"/>
    <n v="0"/>
    <n v="0"/>
    <n v="0"/>
    <n v="0"/>
    <n v="0"/>
    <n v="0"/>
    <n v="0"/>
    <n v="0"/>
    <n v="0"/>
    <n v="1"/>
    <m/>
    <m/>
    <n v="3"/>
    <n v="3"/>
    <s v="Correct"/>
    <x v="0"/>
    <n v="24"/>
    <x v="1"/>
    <x v="107"/>
    <x v="5"/>
    <x v="1"/>
    <s v="English, Korean"/>
    <x v="4"/>
    <x v="0"/>
    <x v="1"/>
    <x v="2"/>
    <x v="4"/>
    <s v="Yes"/>
    <m/>
  </r>
  <r>
    <n v="427"/>
    <s v="Blood pressure"/>
    <m/>
    <m/>
    <s v="Cancer"/>
    <s v="Emergency preparedness"/>
    <s v="Nutrition"/>
    <s v="Cholesterol"/>
    <m/>
    <m/>
    <m/>
    <s v="Heart disease"/>
    <m/>
    <s v="Diabetes"/>
    <m/>
    <m/>
    <m/>
    <s v="Importance of routine well checkups"/>
    <m/>
    <m/>
    <n v="8"/>
    <n v="0.375"/>
    <m/>
    <n v="0.375"/>
    <n v="0"/>
    <n v="0"/>
    <n v="0.375"/>
    <n v="0.375"/>
    <n v="0.375"/>
    <n v="0.375"/>
    <n v="0"/>
    <n v="0"/>
    <n v="0"/>
    <n v="0.375"/>
    <n v="0"/>
    <n v="0.375"/>
    <n v="0"/>
    <n v="0"/>
    <n v="0"/>
    <n v="0.375"/>
    <n v="0"/>
    <m/>
    <m/>
    <n v="3"/>
    <n v="8"/>
    <s v="Correct"/>
    <x v="0"/>
    <n v="75"/>
    <x v="2"/>
    <x v="76"/>
    <x v="1"/>
    <x v="1"/>
    <m/>
    <x v="2"/>
    <x v="0"/>
    <x v="2"/>
    <x v="2"/>
    <x v="5"/>
    <s v="No"/>
    <m/>
  </r>
  <r>
    <n v="428"/>
    <s v="Blood pressure"/>
    <m/>
    <m/>
    <m/>
    <m/>
    <m/>
    <s v="Cholesterol"/>
    <m/>
    <m/>
    <m/>
    <m/>
    <m/>
    <m/>
    <m/>
    <m/>
    <m/>
    <m/>
    <m/>
    <m/>
    <n v="2"/>
    <n v="1.5"/>
    <m/>
    <n v="1"/>
    <n v="0"/>
    <n v="0"/>
    <n v="0"/>
    <n v="0"/>
    <n v="0"/>
    <n v="1"/>
    <n v="0"/>
    <n v="0"/>
    <n v="0"/>
    <n v="0"/>
    <n v="0"/>
    <n v="0"/>
    <n v="0"/>
    <n v="0"/>
    <n v="0"/>
    <n v="0"/>
    <n v="0"/>
    <m/>
    <m/>
    <n v="2"/>
    <n v="2"/>
    <s v="Correct"/>
    <x v="1"/>
    <n v="62"/>
    <x v="0"/>
    <x v="10"/>
    <x v="0"/>
    <x v="1"/>
    <s v="English"/>
    <x v="0"/>
    <x v="7"/>
    <x v="6"/>
    <x v="2"/>
    <x v="0"/>
    <s v="Yes"/>
    <m/>
  </r>
  <r>
    <n v="429"/>
    <m/>
    <s v="Eating disorders"/>
    <m/>
    <m/>
    <m/>
    <m/>
    <m/>
    <m/>
    <m/>
    <s v="Dental screenings"/>
    <m/>
    <m/>
    <m/>
    <m/>
    <m/>
    <m/>
    <m/>
    <m/>
    <m/>
    <n v="2"/>
    <n v="1.5"/>
    <m/>
    <n v="0"/>
    <n v="1"/>
    <n v="0"/>
    <n v="0"/>
    <n v="0"/>
    <n v="0"/>
    <n v="0"/>
    <n v="0"/>
    <n v="0"/>
    <n v="1"/>
    <n v="0"/>
    <n v="0"/>
    <n v="0"/>
    <n v="0"/>
    <n v="0"/>
    <n v="0"/>
    <n v="0"/>
    <n v="0"/>
    <m/>
    <m/>
    <n v="2"/>
    <n v="2"/>
    <s v="Correct"/>
    <x v="0"/>
    <n v="78"/>
    <x v="2"/>
    <x v="76"/>
    <x v="1"/>
    <x v="1"/>
    <s v="English"/>
    <x v="3"/>
    <x v="1"/>
    <x v="2"/>
    <x v="2"/>
    <x v="5"/>
    <s v="No"/>
    <m/>
  </r>
  <r>
    <n v="430"/>
    <s v="Blood pressure"/>
    <m/>
    <m/>
    <s v="Cancer"/>
    <m/>
    <m/>
    <m/>
    <m/>
    <m/>
    <m/>
    <m/>
    <m/>
    <m/>
    <m/>
    <m/>
    <m/>
    <m/>
    <s v="Drug and alcohol"/>
    <m/>
    <n v="3"/>
    <n v="1"/>
    <m/>
    <n v="1"/>
    <n v="0"/>
    <n v="0"/>
    <n v="1"/>
    <n v="0"/>
    <n v="0"/>
    <n v="0"/>
    <n v="0"/>
    <n v="0"/>
    <n v="0"/>
    <n v="0"/>
    <n v="0"/>
    <n v="0"/>
    <n v="0"/>
    <n v="0"/>
    <n v="0"/>
    <n v="0"/>
    <n v="1"/>
    <m/>
    <m/>
    <n v="3"/>
    <n v="3"/>
    <s v="Correct"/>
    <x v="1"/>
    <n v="37"/>
    <x v="0"/>
    <x v="4"/>
    <x v="1"/>
    <x v="1"/>
    <s v="English, Hatian Creole"/>
    <x v="1"/>
    <x v="4"/>
    <x v="6"/>
    <x v="2"/>
    <x v="5"/>
    <s v="Yes"/>
    <m/>
  </r>
  <r>
    <n v="431"/>
    <s v="Blood pressure"/>
    <m/>
    <m/>
    <s v="Cancer"/>
    <m/>
    <m/>
    <s v="Cholesterol"/>
    <m/>
    <m/>
    <m/>
    <m/>
    <m/>
    <m/>
    <m/>
    <m/>
    <m/>
    <m/>
    <m/>
    <m/>
    <n v="3"/>
    <n v="1"/>
    <m/>
    <n v="1"/>
    <n v="0"/>
    <n v="0"/>
    <n v="1"/>
    <n v="0"/>
    <n v="0"/>
    <n v="1"/>
    <n v="0"/>
    <n v="0"/>
    <n v="0"/>
    <n v="0"/>
    <n v="0"/>
    <n v="0"/>
    <n v="0"/>
    <n v="0"/>
    <n v="0"/>
    <n v="0"/>
    <n v="0"/>
    <m/>
    <m/>
    <n v="3"/>
    <n v="3"/>
    <s v="Correct"/>
    <x v="1"/>
    <n v="81"/>
    <x v="2"/>
    <x v="91"/>
    <x v="1"/>
    <x v="1"/>
    <m/>
    <x v="3"/>
    <x v="7"/>
    <x v="2"/>
    <x v="3"/>
    <x v="3"/>
    <m/>
    <m/>
  </r>
  <r>
    <n v="432"/>
    <m/>
    <m/>
    <m/>
    <m/>
    <m/>
    <s v="Nutrition"/>
    <m/>
    <m/>
    <s v="Prenatal care"/>
    <m/>
    <m/>
    <m/>
    <s v="Diabetes"/>
    <m/>
    <m/>
    <m/>
    <m/>
    <m/>
    <m/>
    <n v="3"/>
    <n v="1"/>
    <m/>
    <n v="0"/>
    <n v="0"/>
    <n v="0"/>
    <n v="0"/>
    <n v="0"/>
    <n v="1"/>
    <n v="0"/>
    <n v="0"/>
    <n v="1"/>
    <n v="0"/>
    <n v="0"/>
    <n v="0"/>
    <n v="1"/>
    <n v="0"/>
    <n v="0"/>
    <n v="0"/>
    <n v="0"/>
    <n v="0"/>
    <m/>
    <m/>
    <n v="3"/>
    <n v="3"/>
    <s v="Correct"/>
    <x v="0"/>
    <n v="21"/>
    <x v="0"/>
    <x v="80"/>
    <x v="4"/>
    <x v="2"/>
    <s v="English, Spanish"/>
    <x v="0"/>
    <x v="7"/>
    <x v="5"/>
    <x v="1"/>
    <x v="1"/>
    <s v="Yes"/>
    <m/>
  </r>
  <r>
    <n v="433"/>
    <m/>
    <m/>
    <m/>
    <m/>
    <m/>
    <m/>
    <m/>
    <m/>
    <m/>
    <m/>
    <m/>
    <m/>
    <m/>
    <m/>
    <m/>
    <m/>
    <m/>
    <m/>
    <m/>
    <n v="0"/>
    <e v="#DIV/0!"/>
    <m/>
    <n v="0"/>
    <n v="0"/>
    <n v="0"/>
    <n v="0"/>
    <n v="0"/>
    <n v="0"/>
    <n v="0"/>
    <n v="0"/>
    <n v="0"/>
    <n v="0"/>
    <n v="0"/>
    <n v="0"/>
    <n v="0"/>
    <n v="0"/>
    <n v="0"/>
    <n v="0"/>
    <n v="0"/>
    <n v="0"/>
    <m/>
    <m/>
    <n v="0"/>
    <n v="0"/>
    <s v="Correct"/>
    <x v="0"/>
    <n v="57"/>
    <x v="2"/>
    <x v="91"/>
    <x v="5"/>
    <x v="1"/>
    <s v="English, Chinese"/>
    <x v="5"/>
    <x v="7"/>
    <x v="2"/>
    <x v="2"/>
    <x v="0"/>
    <s v="Yes"/>
    <m/>
  </r>
  <r>
    <n v="434"/>
    <m/>
    <m/>
    <m/>
    <m/>
    <m/>
    <m/>
    <m/>
    <m/>
    <m/>
    <m/>
    <m/>
    <m/>
    <m/>
    <m/>
    <m/>
    <m/>
    <m/>
    <m/>
    <m/>
    <n v="0"/>
    <e v="#DIV/0!"/>
    <m/>
    <n v="0"/>
    <n v="0"/>
    <n v="0"/>
    <n v="0"/>
    <n v="0"/>
    <n v="0"/>
    <n v="0"/>
    <n v="0"/>
    <n v="0"/>
    <n v="0"/>
    <n v="0"/>
    <n v="0"/>
    <n v="0"/>
    <n v="0"/>
    <n v="0"/>
    <n v="0"/>
    <n v="0"/>
    <n v="0"/>
    <m/>
    <m/>
    <n v="0"/>
    <n v="0"/>
    <s v="Correct"/>
    <x v="0"/>
    <n v="62"/>
    <x v="2"/>
    <x v="123"/>
    <x v="1"/>
    <x v="1"/>
    <s v="English"/>
    <x v="5"/>
    <x v="1"/>
    <x v="0"/>
    <x v="2"/>
    <x v="0"/>
    <s v="Yes"/>
    <m/>
  </r>
  <r>
    <n v="435"/>
    <m/>
    <m/>
    <s v="Mental health/depression"/>
    <m/>
    <m/>
    <m/>
    <s v="Cholesterol"/>
    <m/>
    <m/>
    <m/>
    <m/>
    <m/>
    <s v="Diabetes"/>
    <m/>
    <m/>
    <m/>
    <m/>
    <m/>
    <m/>
    <n v="3"/>
    <n v="1"/>
    <m/>
    <n v="0"/>
    <n v="0"/>
    <n v="1"/>
    <n v="0"/>
    <n v="0"/>
    <n v="0"/>
    <n v="1"/>
    <n v="0"/>
    <n v="0"/>
    <n v="0"/>
    <n v="0"/>
    <n v="0"/>
    <n v="1"/>
    <n v="0"/>
    <n v="0"/>
    <n v="0"/>
    <n v="0"/>
    <n v="0"/>
    <m/>
    <m/>
    <n v="3"/>
    <n v="3"/>
    <s v="Correct"/>
    <x v="0"/>
    <n v="63"/>
    <x v="2"/>
    <x v="124"/>
    <x v="1"/>
    <x v="1"/>
    <s v="English"/>
    <x v="5"/>
    <x v="7"/>
    <x v="2"/>
    <x v="2"/>
    <x v="0"/>
    <s v="Yes"/>
    <m/>
  </r>
  <r>
    <n v="436"/>
    <s v="Blood pressure"/>
    <m/>
    <m/>
    <s v="Cancer"/>
    <m/>
    <m/>
    <s v="Cholesterol"/>
    <m/>
    <m/>
    <m/>
    <m/>
    <m/>
    <m/>
    <m/>
    <m/>
    <m/>
    <m/>
    <m/>
    <m/>
    <n v="3"/>
    <n v="1"/>
    <m/>
    <n v="1"/>
    <n v="0"/>
    <n v="0"/>
    <n v="1"/>
    <n v="0"/>
    <n v="0"/>
    <n v="1"/>
    <n v="0"/>
    <n v="0"/>
    <n v="0"/>
    <n v="0"/>
    <n v="0"/>
    <n v="0"/>
    <n v="0"/>
    <n v="0"/>
    <n v="0"/>
    <n v="0"/>
    <n v="0"/>
    <m/>
    <m/>
    <n v="3"/>
    <n v="3"/>
    <s v="Correct"/>
    <x v="1"/>
    <n v="85"/>
    <x v="2"/>
    <x v="43"/>
    <x v="1"/>
    <x v="1"/>
    <s v="English"/>
    <x v="4"/>
    <x v="0"/>
    <x v="2"/>
    <x v="2"/>
    <x v="6"/>
    <s v="No"/>
    <m/>
  </r>
  <r>
    <n v="437"/>
    <s v="Blood pressure"/>
    <m/>
    <m/>
    <m/>
    <m/>
    <s v="Nutrition"/>
    <s v="Cholesterol"/>
    <m/>
    <m/>
    <m/>
    <m/>
    <m/>
    <m/>
    <m/>
    <m/>
    <m/>
    <m/>
    <m/>
    <m/>
    <n v="3"/>
    <n v="1"/>
    <m/>
    <n v="1"/>
    <n v="0"/>
    <n v="0"/>
    <n v="0"/>
    <n v="0"/>
    <n v="1"/>
    <n v="1"/>
    <n v="0"/>
    <n v="0"/>
    <n v="0"/>
    <n v="0"/>
    <n v="0"/>
    <n v="0"/>
    <n v="0"/>
    <n v="0"/>
    <n v="0"/>
    <n v="0"/>
    <n v="0"/>
    <m/>
    <m/>
    <n v="3"/>
    <n v="3"/>
    <s v="Correct"/>
    <x v="1"/>
    <n v="44"/>
    <x v="1"/>
    <x v="125"/>
    <x v="4"/>
    <x v="2"/>
    <s v="English, Spanish"/>
    <x v="0"/>
    <x v="7"/>
    <x v="0"/>
    <x v="2"/>
    <x v="0"/>
    <s v="Yes"/>
    <m/>
  </r>
  <r>
    <n v="438"/>
    <m/>
    <m/>
    <m/>
    <m/>
    <m/>
    <m/>
    <m/>
    <m/>
    <m/>
    <s v="Dental screenings"/>
    <m/>
    <m/>
    <s v="Diabetes"/>
    <m/>
    <m/>
    <m/>
    <m/>
    <s v="Drug and alcohol"/>
    <m/>
    <n v="3"/>
    <n v="1"/>
    <m/>
    <n v="0"/>
    <n v="0"/>
    <n v="0"/>
    <n v="0"/>
    <n v="0"/>
    <n v="0"/>
    <n v="0"/>
    <n v="0"/>
    <n v="0"/>
    <n v="1"/>
    <n v="0"/>
    <n v="0"/>
    <n v="1"/>
    <n v="0"/>
    <n v="0"/>
    <n v="0"/>
    <n v="0"/>
    <n v="1"/>
    <m/>
    <m/>
    <n v="3"/>
    <n v="3"/>
    <s v="Correct"/>
    <x v="0"/>
    <n v="54"/>
    <x v="2"/>
    <x v="43"/>
    <x v="1"/>
    <x v="1"/>
    <s v="English"/>
    <x v="5"/>
    <x v="7"/>
    <x v="0"/>
    <x v="2"/>
    <x v="0"/>
    <s v="Yes"/>
    <m/>
  </r>
  <r>
    <n v="439"/>
    <m/>
    <m/>
    <m/>
    <m/>
    <m/>
    <m/>
    <m/>
    <m/>
    <m/>
    <m/>
    <m/>
    <m/>
    <m/>
    <m/>
    <m/>
    <m/>
    <s v="Importance of routine well checkups"/>
    <m/>
    <m/>
    <n v="1"/>
    <n v="3"/>
    <m/>
    <n v="0"/>
    <n v="0"/>
    <n v="0"/>
    <n v="0"/>
    <n v="0"/>
    <n v="0"/>
    <n v="0"/>
    <n v="0"/>
    <n v="0"/>
    <n v="0"/>
    <n v="0"/>
    <n v="0"/>
    <n v="0"/>
    <n v="0"/>
    <n v="0"/>
    <n v="0"/>
    <n v="1"/>
    <n v="0"/>
    <m/>
    <m/>
    <n v="1"/>
    <n v="1"/>
    <s v="Correct"/>
    <x v="1"/>
    <n v="75"/>
    <x v="2"/>
    <x v="76"/>
    <x v="1"/>
    <x v="1"/>
    <s v="English"/>
    <x v="3"/>
    <x v="0"/>
    <x v="2"/>
    <x v="1"/>
    <x v="6"/>
    <s v="Yes"/>
    <m/>
  </r>
  <r>
    <n v="440"/>
    <m/>
    <s v="Eating disorders"/>
    <s v="Mental health/depression"/>
    <m/>
    <m/>
    <m/>
    <m/>
    <m/>
    <m/>
    <m/>
    <m/>
    <s v="Suicide prevention"/>
    <m/>
    <m/>
    <m/>
    <m/>
    <m/>
    <m/>
    <m/>
    <n v="3"/>
    <n v="1"/>
    <m/>
    <n v="0"/>
    <n v="1"/>
    <n v="1"/>
    <n v="0"/>
    <n v="0"/>
    <n v="0"/>
    <n v="0"/>
    <n v="0"/>
    <n v="0"/>
    <n v="0"/>
    <n v="0"/>
    <n v="1"/>
    <n v="0"/>
    <n v="0"/>
    <n v="0"/>
    <n v="0"/>
    <n v="0"/>
    <n v="0"/>
    <m/>
    <m/>
    <n v="3"/>
    <n v="3"/>
    <s v="Correct"/>
    <x v="0"/>
    <n v="26"/>
    <x v="0"/>
    <x v="55"/>
    <x v="1"/>
    <x v="0"/>
    <s v="English"/>
    <x v="5"/>
    <x v="0"/>
    <x v="0"/>
    <x v="2"/>
    <x v="0"/>
    <s v="Yes"/>
    <m/>
  </r>
  <r>
    <n v="441"/>
    <m/>
    <m/>
    <m/>
    <m/>
    <s v="Emergency preparedness"/>
    <m/>
    <m/>
    <m/>
    <m/>
    <m/>
    <s v="Heart disease"/>
    <m/>
    <s v="Diabetes"/>
    <m/>
    <m/>
    <m/>
    <m/>
    <m/>
    <m/>
    <n v="3"/>
    <n v="1"/>
    <m/>
    <n v="0"/>
    <n v="0"/>
    <n v="0"/>
    <n v="0"/>
    <n v="1"/>
    <n v="0"/>
    <n v="0"/>
    <n v="0"/>
    <n v="0"/>
    <n v="0"/>
    <n v="1"/>
    <n v="0"/>
    <n v="1"/>
    <n v="0"/>
    <n v="0"/>
    <n v="0"/>
    <n v="0"/>
    <n v="0"/>
    <m/>
    <m/>
    <n v="3"/>
    <n v="3"/>
    <s v="Correct"/>
    <x v="1"/>
    <n v="54"/>
    <x v="2"/>
    <x v="104"/>
    <x v="10"/>
    <x v="1"/>
    <s v="English"/>
    <x v="6"/>
    <x v="7"/>
    <x v="0"/>
    <x v="2"/>
    <x v="0"/>
    <s v="Yes"/>
    <m/>
  </r>
  <r>
    <n v="442"/>
    <m/>
    <m/>
    <m/>
    <m/>
    <s v="Emergency preparedness"/>
    <m/>
    <m/>
    <m/>
    <m/>
    <m/>
    <m/>
    <m/>
    <m/>
    <m/>
    <m/>
    <m/>
    <m/>
    <s v="Drug and alcohol"/>
    <m/>
    <n v="2"/>
    <n v="1.5"/>
    <m/>
    <n v="0"/>
    <n v="0"/>
    <n v="0"/>
    <n v="0"/>
    <n v="1"/>
    <n v="0"/>
    <n v="0"/>
    <n v="0"/>
    <n v="0"/>
    <n v="0"/>
    <n v="0"/>
    <n v="0"/>
    <n v="0"/>
    <n v="0"/>
    <n v="0"/>
    <n v="0"/>
    <n v="0"/>
    <n v="1"/>
    <m/>
    <m/>
    <n v="2"/>
    <n v="2"/>
    <s v="Correct"/>
    <x v="0"/>
    <n v="53"/>
    <x v="0"/>
    <x v="112"/>
    <x v="1"/>
    <x v="1"/>
    <s v="English"/>
    <x v="6"/>
    <x v="7"/>
    <x v="6"/>
    <x v="2"/>
    <x v="0"/>
    <s v="Yes"/>
    <m/>
  </r>
  <r>
    <n v="443"/>
    <m/>
    <m/>
    <m/>
    <m/>
    <m/>
    <m/>
    <m/>
    <m/>
    <m/>
    <m/>
    <m/>
    <m/>
    <m/>
    <m/>
    <m/>
    <m/>
    <m/>
    <m/>
    <m/>
    <n v="0"/>
    <e v="#DIV/0!"/>
    <m/>
    <n v="0"/>
    <n v="0"/>
    <n v="0"/>
    <n v="0"/>
    <n v="0"/>
    <n v="0"/>
    <n v="0"/>
    <n v="0"/>
    <n v="0"/>
    <n v="0"/>
    <n v="0"/>
    <n v="0"/>
    <n v="0"/>
    <n v="0"/>
    <n v="0"/>
    <n v="0"/>
    <n v="0"/>
    <n v="0"/>
    <m/>
    <m/>
    <n v="0"/>
    <n v="0"/>
    <s v="Correct"/>
    <x v="1"/>
    <n v="65"/>
    <x v="0"/>
    <x v="23"/>
    <x v="2"/>
    <x v="0"/>
    <m/>
    <x v="6"/>
    <x v="0"/>
    <x v="6"/>
    <x v="2"/>
    <x v="5"/>
    <s v="Yes"/>
    <m/>
  </r>
  <r>
    <n v="444"/>
    <m/>
    <m/>
    <m/>
    <s v="Cancer"/>
    <m/>
    <m/>
    <m/>
    <m/>
    <s v="Prenatal care"/>
    <m/>
    <m/>
    <s v="Suicide prevention"/>
    <s v="Diabetes"/>
    <m/>
    <m/>
    <m/>
    <m/>
    <m/>
    <m/>
    <n v="4"/>
    <n v="0.75"/>
    <m/>
    <n v="0"/>
    <n v="0"/>
    <n v="0"/>
    <n v="0.75"/>
    <n v="0"/>
    <n v="0"/>
    <n v="0"/>
    <n v="0"/>
    <n v="0.75"/>
    <n v="0"/>
    <n v="0"/>
    <n v="0.75"/>
    <n v="0.75"/>
    <n v="0"/>
    <n v="0"/>
    <n v="0"/>
    <n v="0"/>
    <n v="0"/>
    <m/>
    <m/>
    <n v="3"/>
    <n v="4"/>
    <s v="Correct"/>
    <x v="1"/>
    <n v="39"/>
    <x v="0"/>
    <x v="13"/>
    <x v="1"/>
    <x v="1"/>
    <s v="English"/>
    <x v="6"/>
    <x v="7"/>
    <x v="0"/>
    <x v="2"/>
    <x v="0"/>
    <s v="Yes"/>
    <m/>
  </r>
  <r>
    <n v="445"/>
    <s v="Blood pressure"/>
    <m/>
    <s v="Mental health/depression"/>
    <m/>
    <m/>
    <m/>
    <m/>
    <s v="Exercise/physical activity"/>
    <m/>
    <m/>
    <m/>
    <m/>
    <m/>
    <m/>
    <m/>
    <m/>
    <m/>
    <m/>
    <m/>
    <n v="3"/>
    <n v="1"/>
    <m/>
    <n v="1"/>
    <n v="0"/>
    <n v="1"/>
    <n v="0"/>
    <n v="0"/>
    <n v="0"/>
    <n v="0"/>
    <n v="1"/>
    <n v="0"/>
    <n v="0"/>
    <n v="0"/>
    <n v="0"/>
    <n v="0"/>
    <n v="0"/>
    <n v="0"/>
    <n v="0"/>
    <n v="0"/>
    <n v="0"/>
    <m/>
    <m/>
    <n v="3"/>
    <n v="3"/>
    <s v="Correct"/>
    <x v="1"/>
    <n v="25"/>
    <x v="0"/>
    <x v="126"/>
    <x v="5"/>
    <x v="1"/>
    <s v="English, Korean"/>
    <x v="3"/>
    <x v="7"/>
    <x v="0"/>
    <x v="2"/>
    <x v="0"/>
    <s v="Yes"/>
    <m/>
  </r>
  <r>
    <n v="446"/>
    <m/>
    <m/>
    <m/>
    <m/>
    <m/>
    <m/>
    <s v="Cholesterol"/>
    <m/>
    <m/>
    <s v="Dental screenings"/>
    <m/>
    <m/>
    <m/>
    <m/>
    <m/>
    <m/>
    <m/>
    <m/>
    <m/>
    <n v="2"/>
    <n v="1.5"/>
    <m/>
    <n v="0"/>
    <n v="0"/>
    <n v="0"/>
    <n v="0"/>
    <n v="0"/>
    <n v="0"/>
    <n v="1"/>
    <n v="0"/>
    <n v="0"/>
    <n v="1"/>
    <n v="0"/>
    <n v="0"/>
    <n v="0"/>
    <n v="0"/>
    <n v="0"/>
    <n v="0"/>
    <n v="0"/>
    <n v="0"/>
    <m/>
    <m/>
    <n v="2"/>
    <n v="2"/>
    <s v="Correct"/>
    <x v="1"/>
    <n v="41"/>
    <x v="0"/>
    <x v="22"/>
    <x v="1"/>
    <x v="2"/>
    <s v="English, Spanish"/>
    <x v="0"/>
    <x v="4"/>
    <x v="6"/>
    <x v="1"/>
    <x v="1"/>
    <s v="Yes"/>
    <m/>
  </r>
  <r>
    <n v="447"/>
    <s v="Blood pressure"/>
    <m/>
    <m/>
    <m/>
    <m/>
    <s v="Nutrition"/>
    <m/>
    <m/>
    <m/>
    <m/>
    <s v="Heart disease"/>
    <m/>
    <m/>
    <m/>
    <m/>
    <m/>
    <m/>
    <m/>
    <m/>
    <n v="3"/>
    <n v="1"/>
    <m/>
    <n v="1"/>
    <n v="0"/>
    <n v="0"/>
    <n v="0"/>
    <n v="0"/>
    <n v="1"/>
    <n v="0"/>
    <n v="0"/>
    <n v="0"/>
    <n v="0"/>
    <n v="1"/>
    <n v="0"/>
    <n v="0"/>
    <n v="0"/>
    <n v="0"/>
    <n v="0"/>
    <n v="0"/>
    <n v="0"/>
    <m/>
    <m/>
    <n v="3"/>
    <n v="3"/>
    <s v="Correct"/>
    <x v="1"/>
    <n v="33"/>
    <x v="0"/>
    <x v="127"/>
    <x v="1"/>
    <x v="1"/>
    <s v="English"/>
    <x v="5"/>
    <x v="0"/>
    <x v="0"/>
    <x v="2"/>
    <x v="5"/>
    <s v="Yes"/>
    <m/>
  </r>
  <r>
    <n v="448"/>
    <m/>
    <m/>
    <m/>
    <m/>
    <m/>
    <m/>
    <m/>
    <m/>
    <m/>
    <m/>
    <m/>
    <m/>
    <m/>
    <m/>
    <m/>
    <m/>
    <s v="Importance of routine well checkups"/>
    <m/>
    <m/>
    <n v="1"/>
    <n v="3"/>
    <m/>
    <n v="0"/>
    <n v="0"/>
    <n v="0"/>
    <n v="0"/>
    <n v="0"/>
    <n v="0"/>
    <n v="0"/>
    <n v="0"/>
    <n v="0"/>
    <n v="0"/>
    <n v="0"/>
    <n v="0"/>
    <n v="0"/>
    <n v="0"/>
    <n v="0"/>
    <n v="0"/>
    <n v="1"/>
    <n v="0"/>
    <m/>
    <m/>
    <n v="1"/>
    <n v="1"/>
    <s v="Correct"/>
    <x v="0"/>
    <n v="42"/>
    <x v="0"/>
    <x v="55"/>
    <x v="5"/>
    <x v="1"/>
    <s v="Other"/>
    <x v="5"/>
    <x v="7"/>
    <x v="0"/>
    <x v="2"/>
    <x v="0"/>
    <s v="Yes"/>
    <m/>
  </r>
  <r>
    <n v="449"/>
    <m/>
    <s v="Eating disorders"/>
    <m/>
    <m/>
    <m/>
    <s v="Nutrition"/>
    <m/>
    <m/>
    <m/>
    <m/>
    <m/>
    <m/>
    <s v="Diabetes"/>
    <m/>
    <m/>
    <m/>
    <m/>
    <m/>
    <m/>
    <n v="3"/>
    <n v="1"/>
    <m/>
    <n v="0"/>
    <n v="1"/>
    <n v="0"/>
    <n v="0"/>
    <n v="0"/>
    <n v="1"/>
    <n v="0"/>
    <n v="0"/>
    <n v="0"/>
    <n v="0"/>
    <n v="0"/>
    <n v="0"/>
    <n v="1"/>
    <n v="0"/>
    <n v="0"/>
    <n v="0"/>
    <n v="0"/>
    <n v="0"/>
    <m/>
    <m/>
    <n v="3"/>
    <n v="3"/>
    <s v="Correct"/>
    <x v="1"/>
    <n v="25"/>
    <x v="0"/>
    <x v="64"/>
    <x v="4"/>
    <x v="2"/>
    <s v="English, Portuguese, Spanish"/>
    <x v="4"/>
    <x v="7"/>
    <x v="6"/>
    <x v="1"/>
    <x v="1"/>
    <s v="Yes"/>
    <m/>
  </r>
  <r>
    <n v="450"/>
    <m/>
    <m/>
    <s v="Mental health/depression"/>
    <m/>
    <m/>
    <s v="Nutrition"/>
    <m/>
    <m/>
    <m/>
    <m/>
    <m/>
    <m/>
    <m/>
    <m/>
    <m/>
    <m/>
    <m/>
    <s v="Drug and alcohol"/>
    <m/>
    <n v="3"/>
    <n v="1"/>
    <m/>
    <n v="0"/>
    <n v="0"/>
    <n v="1"/>
    <n v="0"/>
    <n v="0"/>
    <n v="1"/>
    <n v="0"/>
    <n v="0"/>
    <n v="0"/>
    <n v="0"/>
    <n v="0"/>
    <n v="0"/>
    <n v="0"/>
    <n v="0"/>
    <n v="0"/>
    <n v="0"/>
    <n v="0"/>
    <n v="1"/>
    <m/>
    <m/>
    <n v="3"/>
    <n v="3"/>
    <s v="Correct"/>
    <x v="1"/>
    <n v="30"/>
    <x v="0"/>
    <x v="55"/>
    <x v="1"/>
    <x v="1"/>
    <s v="English"/>
    <x v="5"/>
    <x v="0"/>
    <x v="0"/>
    <x v="2"/>
    <x v="0"/>
    <s v="Yes"/>
    <m/>
  </r>
  <r>
    <n v="451"/>
    <s v="Blood pressure"/>
    <m/>
    <m/>
    <m/>
    <m/>
    <m/>
    <s v="Cholesterol"/>
    <m/>
    <m/>
    <m/>
    <m/>
    <m/>
    <s v="Diabetes"/>
    <m/>
    <m/>
    <m/>
    <m/>
    <m/>
    <m/>
    <n v="3"/>
    <n v="1"/>
    <m/>
    <n v="1"/>
    <n v="0"/>
    <n v="0"/>
    <n v="0"/>
    <n v="0"/>
    <n v="0"/>
    <n v="1"/>
    <n v="0"/>
    <n v="0"/>
    <n v="0"/>
    <n v="0"/>
    <n v="0"/>
    <n v="1"/>
    <n v="0"/>
    <n v="0"/>
    <n v="0"/>
    <n v="0"/>
    <n v="0"/>
    <m/>
    <m/>
    <n v="3"/>
    <n v="3"/>
    <s v="Correct"/>
    <x v="1"/>
    <m/>
    <x v="1"/>
    <x v="29"/>
    <x v="0"/>
    <x v="1"/>
    <s v="English"/>
    <x v="1"/>
    <x v="5"/>
    <x v="4"/>
    <x v="2"/>
    <x v="4"/>
    <s v="Yes"/>
    <m/>
  </r>
  <r>
    <n v="452"/>
    <m/>
    <m/>
    <m/>
    <s v="Cancer"/>
    <s v="Emergency preparedness"/>
    <m/>
    <m/>
    <m/>
    <m/>
    <m/>
    <m/>
    <m/>
    <m/>
    <m/>
    <m/>
    <m/>
    <m/>
    <s v="Drug and alcohol"/>
    <m/>
    <n v="3"/>
    <n v="1"/>
    <m/>
    <n v="0"/>
    <n v="0"/>
    <n v="0"/>
    <n v="1"/>
    <n v="1"/>
    <n v="0"/>
    <n v="0"/>
    <n v="0"/>
    <n v="0"/>
    <n v="0"/>
    <n v="0"/>
    <n v="0"/>
    <n v="0"/>
    <n v="0"/>
    <n v="0"/>
    <n v="0"/>
    <n v="0"/>
    <n v="1"/>
    <m/>
    <m/>
    <n v="3"/>
    <n v="3"/>
    <s v="Correct"/>
    <x v="0"/>
    <n v="51"/>
    <x v="2"/>
    <x v="100"/>
    <x v="1"/>
    <x v="1"/>
    <s v="English"/>
    <x v="6"/>
    <x v="1"/>
    <x v="0"/>
    <x v="2"/>
    <x v="0"/>
    <s v="Yes"/>
    <m/>
  </r>
  <r>
    <n v="453"/>
    <m/>
    <m/>
    <s v="Mental health/depression"/>
    <m/>
    <m/>
    <s v="Nutrition"/>
    <m/>
    <m/>
    <m/>
    <m/>
    <m/>
    <m/>
    <m/>
    <m/>
    <s v="Vaccination/immunizations"/>
    <m/>
    <m/>
    <m/>
    <m/>
    <n v="3"/>
    <n v="1"/>
    <m/>
    <n v="0"/>
    <n v="0"/>
    <n v="1"/>
    <n v="0"/>
    <n v="0"/>
    <n v="1"/>
    <n v="0"/>
    <n v="0"/>
    <n v="0"/>
    <n v="0"/>
    <n v="0"/>
    <n v="0"/>
    <n v="0"/>
    <n v="0"/>
    <n v="1"/>
    <n v="0"/>
    <n v="0"/>
    <n v="0"/>
    <m/>
    <m/>
    <n v="3"/>
    <n v="3"/>
    <s v="Correct"/>
    <x v="0"/>
    <n v="42"/>
    <x v="0"/>
    <x v="128"/>
    <x v="5"/>
    <x v="1"/>
    <s v="English, Spanish, Chinese"/>
    <x v="5"/>
    <x v="6"/>
    <x v="0"/>
    <x v="2"/>
    <x v="0"/>
    <s v="Yes"/>
    <m/>
  </r>
  <r>
    <n v="454"/>
    <m/>
    <m/>
    <m/>
    <s v="Cancer"/>
    <m/>
    <m/>
    <m/>
    <m/>
    <m/>
    <m/>
    <m/>
    <m/>
    <m/>
    <m/>
    <m/>
    <m/>
    <m/>
    <m/>
    <m/>
    <n v="1"/>
    <n v="3"/>
    <m/>
    <n v="0"/>
    <n v="0"/>
    <n v="0"/>
    <n v="1"/>
    <n v="0"/>
    <n v="0"/>
    <n v="0"/>
    <n v="0"/>
    <n v="0"/>
    <n v="0"/>
    <n v="0"/>
    <n v="0"/>
    <n v="0"/>
    <n v="0"/>
    <n v="0"/>
    <n v="0"/>
    <n v="0"/>
    <n v="0"/>
    <m/>
    <m/>
    <n v="1"/>
    <n v="1"/>
    <s v="Correct"/>
    <x v="0"/>
    <n v="35"/>
    <x v="0"/>
    <x v="129"/>
    <x v="5"/>
    <x v="1"/>
    <s v="Chinese"/>
    <x v="1"/>
    <x v="2"/>
    <x v="6"/>
    <x v="2"/>
    <x v="3"/>
    <m/>
    <m/>
  </r>
  <r>
    <n v="455"/>
    <m/>
    <m/>
    <m/>
    <s v="Cancer"/>
    <m/>
    <m/>
    <m/>
    <m/>
    <m/>
    <m/>
    <m/>
    <m/>
    <m/>
    <m/>
    <m/>
    <m/>
    <m/>
    <m/>
    <m/>
    <n v="1"/>
    <n v="3"/>
    <m/>
    <n v="0"/>
    <n v="0"/>
    <n v="0"/>
    <n v="1"/>
    <n v="0"/>
    <n v="0"/>
    <n v="0"/>
    <n v="0"/>
    <n v="0"/>
    <n v="0"/>
    <n v="0"/>
    <n v="0"/>
    <n v="0"/>
    <n v="0"/>
    <n v="0"/>
    <n v="0"/>
    <n v="0"/>
    <n v="0"/>
    <m/>
    <m/>
    <n v="1"/>
    <n v="1"/>
    <s v="Correct"/>
    <x v="0"/>
    <n v="40"/>
    <x v="0"/>
    <x v="130"/>
    <x v="5"/>
    <x v="1"/>
    <s v="Chinese"/>
    <x v="2"/>
    <x v="4"/>
    <x v="0"/>
    <x v="2"/>
    <x v="3"/>
    <m/>
    <m/>
  </r>
  <r>
    <n v="456"/>
    <m/>
    <m/>
    <m/>
    <m/>
    <m/>
    <s v="Nutrition"/>
    <m/>
    <s v="Exercise/physical activity"/>
    <m/>
    <m/>
    <m/>
    <m/>
    <m/>
    <m/>
    <m/>
    <m/>
    <s v="Importance of routine well checkups"/>
    <m/>
    <m/>
    <n v="3"/>
    <n v="1"/>
    <m/>
    <n v="0"/>
    <n v="0"/>
    <n v="0"/>
    <n v="0"/>
    <n v="0"/>
    <n v="1"/>
    <n v="0"/>
    <n v="1"/>
    <n v="0"/>
    <n v="0"/>
    <n v="0"/>
    <n v="0"/>
    <n v="0"/>
    <n v="0"/>
    <n v="0"/>
    <n v="0"/>
    <n v="1"/>
    <n v="0"/>
    <m/>
    <m/>
    <n v="3"/>
    <n v="3"/>
    <s v="Correct"/>
    <x v="1"/>
    <n v="32"/>
    <x v="0"/>
    <x v="93"/>
    <x v="1"/>
    <x v="2"/>
    <s v="English"/>
    <x v="0"/>
    <x v="4"/>
    <x v="0"/>
    <x v="2"/>
    <x v="0"/>
    <s v="Yes"/>
    <m/>
  </r>
  <r>
    <n v="457"/>
    <m/>
    <s v="Eating disorders"/>
    <m/>
    <m/>
    <m/>
    <s v="Nutrition"/>
    <m/>
    <m/>
    <m/>
    <m/>
    <m/>
    <m/>
    <m/>
    <m/>
    <m/>
    <s v="Disease outbreak information"/>
    <m/>
    <m/>
    <m/>
    <n v="3"/>
    <n v="1"/>
    <m/>
    <n v="0"/>
    <n v="1"/>
    <n v="0"/>
    <n v="0"/>
    <n v="0"/>
    <n v="1"/>
    <n v="0"/>
    <n v="0"/>
    <n v="0"/>
    <n v="0"/>
    <n v="0"/>
    <n v="0"/>
    <n v="0"/>
    <n v="0"/>
    <n v="0"/>
    <n v="1"/>
    <n v="0"/>
    <n v="0"/>
    <m/>
    <m/>
    <n v="3"/>
    <n v="3"/>
    <s v="Correct"/>
    <x v="1"/>
    <n v="44"/>
    <x v="0"/>
    <x v="6"/>
    <x v="1"/>
    <x v="1"/>
    <s v="English"/>
    <x v="5"/>
    <x v="6"/>
    <x v="0"/>
    <x v="2"/>
    <x v="0"/>
    <s v="Yes"/>
    <m/>
  </r>
  <r>
    <n v="458"/>
    <m/>
    <s v="Eating disorders"/>
    <s v="Mental health/depression"/>
    <s v="Cancer"/>
    <m/>
    <m/>
    <m/>
    <m/>
    <m/>
    <m/>
    <m/>
    <m/>
    <m/>
    <m/>
    <m/>
    <m/>
    <m/>
    <m/>
    <m/>
    <n v="3"/>
    <n v="1"/>
    <m/>
    <n v="0"/>
    <n v="1"/>
    <n v="1"/>
    <n v="1"/>
    <n v="0"/>
    <n v="0"/>
    <n v="0"/>
    <n v="0"/>
    <n v="0"/>
    <n v="0"/>
    <n v="0"/>
    <n v="0"/>
    <n v="0"/>
    <n v="0"/>
    <n v="0"/>
    <n v="0"/>
    <n v="0"/>
    <n v="0"/>
    <m/>
    <m/>
    <n v="3"/>
    <n v="3"/>
    <s v="Correct"/>
    <x v="1"/>
    <n v="22"/>
    <x v="0"/>
    <x v="17"/>
    <x v="5"/>
    <x v="1"/>
    <s v="Other"/>
    <x v="1"/>
    <x v="7"/>
    <x v="0"/>
    <x v="2"/>
    <x v="0"/>
    <s v="Yes"/>
    <m/>
  </r>
  <r>
    <n v="459"/>
    <s v="Blood pressure"/>
    <m/>
    <m/>
    <s v="Cancer"/>
    <m/>
    <m/>
    <s v="Cholesterol"/>
    <s v="Exercise/physical activity"/>
    <m/>
    <s v="Dental screenings"/>
    <s v="Heart disease"/>
    <m/>
    <s v="Diabetes"/>
    <m/>
    <m/>
    <s v="Disease outbreak information"/>
    <m/>
    <m/>
    <m/>
    <n v="8"/>
    <n v="0.375"/>
    <m/>
    <n v="0.375"/>
    <n v="0"/>
    <n v="0"/>
    <n v="0.375"/>
    <n v="0"/>
    <n v="0"/>
    <n v="0.375"/>
    <n v="0.375"/>
    <n v="0"/>
    <n v="0.375"/>
    <n v="0.375"/>
    <n v="0"/>
    <n v="0.375"/>
    <n v="0"/>
    <n v="0"/>
    <n v="0.375"/>
    <n v="0"/>
    <n v="0"/>
    <m/>
    <m/>
    <n v="3"/>
    <n v="8"/>
    <s v="Correct"/>
    <x v="0"/>
    <n v="29"/>
    <x v="1"/>
    <x v="32"/>
    <x v="0"/>
    <x v="1"/>
    <s v="English"/>
    <x v="0"/>
    <x v="7"/>
    <x v="0"/>
    <x v="2"/>
    <x v="0"/>
    <s v="Yes"/>
    <m/>
  </r>
  <r>
    <n v="460"/>
    <m/>
    <m/>
    <m/>
    <m/>
    <m/>
    <s v="Nutrition"/>
    <m/>
    <s v="Exercise/physical activity"/>
    <m/>
    <m/>
    <m/>
    <m/>
    <m/>
    <m/>
    <m/>
    <m/>
    <m/>
    <m/>
    <m/>
    <n v="2"/>
    <n v="1.5"/>
    <m/>
    <n v="0"/>
    <n v="0"/>
    <n v="0"/>
    <n v="0"/>
    <n v="0"/>
    <n v="1"/>
    <n v="0"/>
    <n v="1"/>
    <n v="0"/>
    <n v="0"/>
    <n v="0"/>
    <n v="0"/>
    <n v="0"/>
    <n v="0"/>
    <n v="0"/>
    <n v="0"/>
    <n v="0"/>
    <n v="0"/>
    <m/>
    <m/>
    <n v="2"/>
    <n v="2"/>
    <s v="Correct"/>
    <x v="1"/>
    <n v="52"/>
    <x v="1"/>
    <x v="131"/>
    <x v="1"/>
    <x v="1"/>
    <s v="English"/>
    <x v="2"/>
    <x v="6"/>
    <x v="0"/>
    <x v="2"/>
    <x v="0"/>
    <s v="Yes"/>
    <m/>
  </r>
  <r>
    <n v="461"/>
    <s v="Blood pressure"/>
    <m/>
    <s v="Mental health/depression"/>
    <m/>
    <m/>
    <m/>
    <s v="Cholesterol"/>
    <m/>
    <m/>
    <m/>
    <m/>
    <m/>
    <m/>
    <m/>
    <m/>
    <m/>
    <m/>
    <m/>
    <m/>
    <n v="3"/>
    <n v="1"/>
    <m/>
    <n v="1"/>
    <n v="0"/>
    <n v="1"/>
    <n v="0"/>
    <n v="0"/>
    <n v="0"/>
    <n v="1"/>
    <n v="0"/>
    <n v="0"/>
    <n v="0"/>
    <n v="0"/>
    <n v="0"/>
    <n v="0"/>
    <n v="0"/>
    <n v="0"/>
    <n v="0"/>
    <n v="0"/>
    <n v="0"/>
    <m/>
    <m/>
    <n v="3"/>
    <n v="3"/>
    <s v="Correct"/>
    <x v="1"/>
    <n v="62"/>
    <x v="0"/>
    <x v="132"/>
    <x v="1"/>
    <x v="1"/>
    <s v="English"/>
    <x v="6"/>
    <x v="1"/>
    <x v="2"/>
    <x v="2"/>
    <x v="4"/>
    <s v="No"/>
    <m/>
  </r>
  <r>
    <n v="462"/>
    <s v="Blood pressure"/>
    <m/>
    <m/>
    <m/>
    <m/>
    <m/>
    <s v="Cholesterol"/>
    <m/>
    <m/>
    <m/>
    <m/>
    <m/>
    <s v="Diabetes"/>
    <m/>
    <m/>
    <m/>
    <m/>
    <m/>
    <m/>
    <n v="3"/>
    <n v="1"/>
    <m/>
    <n v="1"/>
    <n v="0"/>
    <n v="0"/>
    <n v="0"/>
    <n v="0"/>
    <n v="0"/>
    <n v="1"/>
    <n v="0"/>
    <n v="0"/>
    <n v="0"/>
    <n v="0"/>
    <n v="0"/>
    <n v="1"/>
    <n v="0"/>
    <n v="0"/>
    <n v="0"/>
    <n v="0"/>
    <n v="0"/>
    <m/>
    <m/>
    <n v="3"/>
    <n v="3"/>
    <s v="Correct"/>
    <x v="1"/>
    <n v="64"/>
    <x v="0"/>
    <x v="113"/>
    <x v="1"/>
    <x v="1"/>
    <s v="English"/>
    <x v="5"/>
    <x v="7"/>
    <x v="0"/>
    <x v="2"/>
    <x v="0"/>
    <s v="Yes"/>
    <m/>
  </r>
  <r>
    <n v="463"/>
    <m/>
    <m/>
    <m/>
    <m/>
    <s v="Emergency preparedness"/>
    <s v="Nutrition"/>
    <s v="Cholesterol"/>
    <m/>
    <m/>
    <m/>
    <m/>
    <m/>
    <m/>
    <m/>
    <m/>
    <m/>
    <m/>
    <m/>
    <m/>
    <n v="3"/>
    <n v="1"/>
    <m/>
    <n v="0"/>
    <n v="0"/>
    <n v="0"/>
    <n v="0"/>
    <n v="1"/>
    <n v="1"/>
    <n v="1"/>
    <n v="0"/>
    <n v="0"/>
    <n v="0"/>
    <n v="0"/>
    <n v="0"/>
    <n v="0"/>
    <n v="0"/>
    <n v="0"/>
    <n v="0"/>
    <n v="0"/>
    <n v="0"/>
    <m/>
    <m/>
    <n v="3"/>
    <n v="3"/>
    <s v="Correct"/>
    <x v="0"/>
    <n v="71"/>
    <x v="0"/>
    <x v="0"/>
    <x v="0"/>
    <x v="1"/>
    <s v="English"/>
    <x v="5"/>
    <x v="1"/>
    <x v="2"/>
    <x v="2"/>
    <x v="5"/>
    <s v="Yes"/>
    <m/>
  </r>
  <r>
    <n v="464"/>
    <s v="Blood pressure"/>
    <m/>
    <m/>
    <s v="Cancer"/>
    <m/>
    <m/>
    <s v="Cholesterol"/>
    <m/>
    <m/>
    <m/>
    <m/>
    <m/>
    <m/>
    <m/>
    <m/>
    <m/>
    <m/>
    <m/>
    <m/>
    <n v="3"/>
    <n v="1"/>
    <m/>
    <n v="1"/>
    <n v="0"/>
    <n v="0"/>
    <n v="1"/>
    <n v="0"/>
    <n v="0"/>
    <n v="1"/>
    <n v="0"/>
    <n v="0"/>
    <n v="0"/>
    <n v="0"/>
    <n v="0"/>
    <n v="0"/>
    <n v="0"/>
    <n v="0"/>
    <n v="0"/>
    <n v="0"/>
    <n v="0"/>
    <m/>
    <m/>
    <n v="3"/>
    <n v="3"/>
    <s v="Correct"/>
    <x v="1"/>
    <n v="62"/>
    <x v="0"/>
    <x v="132"/>
    <x v="1"/>
    <x v="1"/>
    <s v="English"/>
    <x v="5"/>
    <x v="7"/>
    <x v="2"/>
    <x v="2"/>
    <x v="0"/>
    <s v="Yes"/>
    <m/>
  </r>
  <r>
    <n v="465"/>
    <m/>
    <m/>
    <s v="Mental health/depression"/>
    <s v="Cancer"/>
    <m/>
    <m/>
    <s v="Cholesterol"/>
    <m/>
    <m/>
    <m/>
    <m/>
    <m/>
    <m/>
    <m/>
    <m/>
    <m/>
    <m/>
    <m/>
    <m/>
    <n v="3"/>
    <n v="1"/>
    <m/>
    <n v="0"/>
    <n v="0"/>
    <n v="1"/>
    <n v="1"/>
    <n v="0"/>
    <n v="0"/>
    <n v="1"/>
    <n v="0"/>
    <n v="0"/>
    <n v="0"/>
    <n v="0"/>
    <n v="0"/>
    <n v="0"/>
    <n v="0"/>
    <n v="0"/>
    <n v="0"/>
    <n v="0"/>
    <n v="0"/>
    <m/>
    <m/>
    <n v="3"/>
    <n v="3"/>
    <s v="Correct"/>
    <x v="0"/>
    <n v="71"/>
    <x v="1"/>
    <x v="115"/>
    <x v="1"/>
    <x v="1"/>
    <s v="English"/>
    <x v="4"/>
    <x v="4"/>
    <x v="2"/>
    <x v="2"/>
    <x v="5"/>
    <s v="No"/>
    <m/>
  </r>
  <r>
    <n v="466"/>
    <m/>
    <s v="Eating disorders"/>
    <m/>
    <m/>
    <m/>
    <s v="Nutrition"/>
    <m/>
    <m/>
    <m/>
    <s v="Dental screenings"/>
    <m/>
    <m/>
    <m/>
    <m/>
    <m/>
    <m/>
    <m/>
    <m/>
    <m/>
    <n v="3"/>
    <n v="1"/>
    <m/>
    <n v="0"/>
    <n v="1"/>
    <n v="0"/>
    <n v="0"/>
    <n v="0"/>
    <n v="1"/>
    <n v="0"/>
    <n v="0"/>
    <n v="0"/>
    <n v="1"/>
    <n v="0"/>
    <n v="0"/>
    <n v="0"/>
    <n v="0"/>
    <n v="0"/>
    <n v="0"/>
    <n v="0"/>
    <n v="0"/>
    <m/>
    <m/>
    <n v="3"/>
    <n v="3"/>
    <s v="Correct"/>
    <x v="0"/>
    <n v="53"/>
    <x v="2"/>
    <x v="43"/>
    <x v="12"/>
    <x v="2"/>
    <s v="English, Spanish"/>
    <x v="1"/>
    <x v="0"/>
    <x v="0"/>
    <x v="1"/>
    <x v="1"/>
    <s v="Yes"/>
    <m/>
  </r>
  <r>
    <n v="467"/>
    <m/>
    <m/>
    <m/>
    <m/>
    <m/>
    <m/>
    <m/>
    <m/>
    <m/>
    <m/>
    <m/>
    <m/>
    <m/>
    <m/>
    <m/>
    <m/>
    <m/>
    <s v="Drug and alcohol"/>
    <m/>
    <n v="1"/>
    <n v="3"/>
    <m/>
    <n v="0"/>
    <n v="0"/>
    <n v="0"/>
    <n v="0"/>
    <n v="0"/>
    <n v="0"/>
    <n v="0"/>
    <n v="0"/>
    <n v="0"/>
    <n v="0"/>
    <n v="0"/>
    <n v="0"/>
    <n v="0"/>
    <n v="0"/>
    <n v="0"/>
    <n v="0"/>
    <n v="0"/>
    <n v="1"/>
    <m/>
    <m/>
    <n v="1"/>
    <n v="1"/>
    <s v="Correct"/>
    <x v="0"/>
    <n v="47"/>
    <x v="0"/>
    <x v="14"/>
    <x v="1"/>
    <x v="1"/>
    <s v="English"/>
    <x v="6"/>
    <x v="1"/>
    <x v="0"/>
    <x v="2"/>
    <x v="3"/>
    <s v="Yes"/>
    <m/>
  </r>
  <r>
    <n v="468"/>
    <s v="Blood pressure"/>
    <m/>
    <s v="Mental health/depression"/>
    <s v="Cancer"/>
    <m/>
    <m/>
    <m/>
    <m/>
    <m/>
    <m/>
    <m/>
    <m/>
    <m/>
    <m/>
    <m/>
    <m/>
    <m/>
    <m/>
    <m/>
    <n v="3"/>
    <n v="1"/>
    <m/>
    <n v="1"/>
    <n v="0"/>
    <n v="1"/>
    <n v="1"/>
    <n v="0"/>
    <n v="0"/>
    <n v="0"/>
    <n v="0"/>
    <n v="0"/>
    <n v="0"/>
    <n v="0"/>
    <n v="0"/>
    <n v="0"/>
    <n v="0"/>
    <n v="0"/>
    <n v="0"/>
    <n v="0"/>
    <n v="0"/>
    <m/>
    <m/>
    <n v="3"/>
    <n v="3"/>
    <s v="Correct"/>
    <x v="0"/>
    <n v="67"/>
    <x v="2"/>
    <x v="43"/>
    <x v="1"/>
    <x v="1"/>
    <s v="English"/>
    <x v="5"/>
    <x v="4"/>
    <x v="0"/>
    <x v="2"/>
    <x v="5"/>
    <s v="Yes"/>
    <m/>
  </r>
  <r>
    <n v="469"/>
    <s v="Blood pressure"/>
    <m/>
    <m/>
    <s v="Cancer"/>
    <m/>
    <m/>
    <s v="Cholesterol"/>
    <m/>
    <m/>
    <m/>
    <m/>
    <m/>
    <m/>
    <m/>
    <m/>
    <m/>
    <m/>
    <m/>
    <m/>
    <n v="3"/>
    <n v="1"/>
    <m/>
    <n v="1"/>
    <n v="0"/>
    <n v="0"/>
    <n v="1"/>
    <n v="0"/>
    <n v="0"/>
    <n v="1"/>
    <n v="0"/>
    <n v="0"/>
    <n v="0"/>
    <n v="0"/>
    <n v="0"/>
    <n v="0"/>
    <n v="0"/>
    <n v="0"/>
    <n v="0"/>
    <n v="0"/>
    <n v="0"/>
    <m/>
    <m/>
    <n v="3"/>
    <n v="3"/>
    <s v="Correct"/>
    <x v="1"/>
    <n v="44"/>
    <x v="0"/>
    <x v="80"/>
    <x v="5"/>
    <x v="1"/>
    <s v="English"/>
    <x v="6"/>
    <x v="7"/>
    <x v="0"/>
    <x v="2"/>
    <x v="0"/>
    <s v="Yes"/>
    <m/>
  </r>
  <r>
    <n v="470"/>
    <s v="Blood pressure"/>
    <m/>
    <m/>
    <s v="Cancer"/>
    <m/>
    <m/>
    <s v="Cholesterol"/>
    <m/>
    <m/>
    <m/>
    <m/>
    <m/>
    <m/>
    <m/>
    <m/>
    <m/>
    <m/>
    <m/>
    <m/>
    <n v="3"/>
    <n v="1"/>
    <m/>
    <n v="1"/>
    <n v="0"/>
    <n v="0"/>
    <n v="1"/>
    <n v="0"/>
    <n v="0"/>
    <n v="1"/>
    <n v="0"/>
    <n v="0"/>
    <n v="0"/>
    <n v="0"/>
    <n v="0"/>
    <n v="0"/>
    <n v="0"/>
    <n v="0"/>
    <n v="0"/>
    <n v="0"/>
    <n v="0"/>
    <m/>
    <m/>
    <n v="3"/>
    <n v="3"/>
    <s v="Correct"/>
    <x v="1"/>
    <n v="57"/>
    <x v="1"/>
    <x v="32"/>
    <x v="1"/>
    <x v="1"/>
    <s v="English"/>
    <x v="5"/>
    <x v="4"/>
    <x v="0"/>
    <x v="2"/>
    <x v="0"/>
    <s v="Yes"/>
    <m/>
  </r>
  <r>
    <n v="471"/>
    <s v="Blood pressure"/>
    <m/>
    <m/>
    <s v="Cancer"/>
    <m/>
    <m/>
    <m/>
    <s v="Exercise/physical activity"/>
    <m/>
    <m/>
    <m/>
    <m/>
    <m/>
    <m/>
    <m/>
    <m/>
    <m/>
    <m/>
    <m/>
    <n v="3"/>
    <n v="1"/>
    <m/>
    <n v="1"/>
    <n v="0"/>
    <n v="0"/>
    <n v="1"/>
    <n v="0"/>
    <n v="0"/>
    <n v="0"/>
    <n v="1"/>
    <n v="0"/>
    <n v="0"/>
    <n v="0"/>
    <n v="0"/>
    <n v="0"/>
    <n v="0"/>
    <n v="0"/>
    <n v="0"/>
    <n v="0"/>
    <n v="0"/>
    <m/>
    <m/>
    <n v="3"/>
    <n v="3"/>
    <s v="Correct"/>
    <x v="0"/>
    <n v="71"/>
    <x v="2"/>
    <x v="91"/>
    <x v="1"/>
    <x v="1"/>
    <s v="English"/>
    <x v="0"/>
    <x v="4"/>
    <x v="0"/>
    <x v="2"/>
    <x v="5"/>
    <s v="Yes"/>
    <m/>
  </r>
  <r>
    <n v="472"/>
    <m/>
    <m/>
    <m/>
    <m/>
    <m/>
    <m/>
    <m/>
    <s v="Exercise/physical activity"/>
    <m/>
    <s v="Dental screenings"/>
    <m/>
    <m/>
    <m/>
    <m/>
    <m/>
    <m/>
    <s v="Importance of routine well checkups"/>
    <m/>
    <m/>
    <n v="3"/>
    <n v="1"/>
    <m/>
    <n v="0"/>
    <n v="0"/>
    <n v="0"/>
    <n v="0"/>
    <n v="0"/>
    <n v="0"/>
    <n v="0"/>
    <n v="1"/>
    <n v="0"/>
    <n v="1"/>
    <n v="0"/>
    <n v="0"/>
    <n v="0"/>
    <n v="0"/>
    <n v="0"/>
    <n v="0"/>
    <n v="1"/>
    <n v="0"/>
    <m/>
    <m/>
    <n v="3"/>
    <n v="3"/>
    <s v="Correct"/>
    <x v="0"/>
    <n v="74"/>
    <x v="0"/>
    <x v="17"/>
    <x v="1"/>
    <x v="1"/>
    <s v="English"/>
    <x v="4"/>
    <x v="7"/>
    <x v="2"/>
    <x v="2"/>
    <x v="6"/>
    <s v="No"/>
    <m/>
  </r>
  <r>
    <n v="473"/>
    <m/>
    <m/>
    <m/>
    <s v="Cancer"/>
    <m/>
    <m/>
    <s v="Cholesterol"/>
    <s v="Exercise/physical activity"/>
    <m/>
    <m/>
    <m/>
    <m/>
    <m/>
    <m/>
    <s v="Vaccination/immunizations"/>
    <m/>
    <s v="Importance of routine well checkups"/>
    <m/>
    <m/>
    <n v="5"/>
    <n v="0.6"/>
    <m/>
    <n v="0"/>
    <n v="0"/>
    <n v="0"/>
    <n v="0.6"/>
    <n v="0"/>
    <n v="0"/>
    <n v="0.6"/>
    <n v="0.6"/>
    <n v="0"/>
    <n v="0"/>
    <n v="0"/>
    <n v="0"/>
    <n v="0"/>
    <n v="0"/>
    <n v="0.6"/>
    <n v="0"/>
    <n v="0.6"/>
    <n v="0"/>
    <m/>
    <m/>
    <n v="3"/>
    <n v="5"/>
    <s v="Correct"/>
    <x v="1"/>
    <n v="66"/>
    <x v="0"/>
    <x v="17"/>
    <x v="1"/>
    <x v="1"/>
    <s v="English"/>
    <x v="3"/>
    <x v="8"/>
    <x v="2"/>
    <x v="2"/>
    <x v="5"/>
    <s v="No"/>
    <m/>
  </r>
  <r>
    <n v="474"/>
    <m/>
    <m/>
    <m/>
    <m/>
    <m/>
    <m/>
    <m/>
    <m/>
    <m/>
    <m/>
    <m/>
    <m/>
    <m/>
    <m/>
    <m/>
    <m/>
    <m/>
    <m/>
    <m/>
    <n v="0"/>
    <e v="#DIV/0!"/>
    <m/>
    <n v="0"/>
    <n v="0"/>
    <n v="0"/>
    <n v="0"/>
    <n v="0"/>
    <n v="0"/>
    <n v="0"/>
    <n v="0"/>
    <n v="0"/>
    <n v="0"/>
    <n v="0"/>
    <n v="0"/>
    <n v="0"/>
    <n v="0"/>
    <n v="0"/>
    <n v="0"/>
    <n v="0"/>
    <n v="0"/>
    <m/>
    <m/>
    <n v="0"/>
    <n v="0"/>
    <s v="Correct"/>
    <x v="1"/>
    <n v="75"/>
    <x v="0"/>
    <x v="17"/>
    <x v="5"/>
    <x v="1"/>
    <s v="English"/>
    <x v="5"/>
    <x v="7"/>
    <x v="2"/>
    <x v="2"/>
    <x v="6"/>
    <s v="Yes"/>
    <m/>
  </r>
  <r>
    <n v="475"/>
    <m/>
    <m/>
    <m/>
    <m/>
    <m/>
    <m/>
    <m/>
    <m/>
    <m/>
    <m/>
    <s v="Heart disease"/>
    <m/>
    <m/>
    <m/>
    <m/>
    <m/>
    <m/>
    <m/>
    <m/>
    <n v="1"/>
    <n v="3"/>
    <m/>
    <n v="0"/>
    <n v="0"/>
    <n v="0"/>
    <n v="0"/>
    <n v="0"/>
    <n v="0"/>
    <n v="0"/>
    <n v="0"/>
    <n v="0"/>
    <n v="0"/>
    <n v="1"/>
    <n v="0"/>
    <n v="0"/>
    <n v="0"/>
    <n v="0"/>
    <n v="0"/>
    <n v="0"/>
    <n v="0"/>
    <m/>
    <m/>
    <n v="1"/>
    <n v="1"/>
    <s v="Correct"/>
    <x v="1"/>
    <n v="64"/>
    <x v="0"/>
    <x v="17"/>
    <x v="5"/>
    <x v="1"/>
    <s v="English"/>
    <x v="1"/>
    <x v="7"/>
    <x v="2"/>
    <x v="2"/>
    <x v="0"/>
    <s v="Yes"/>
    <m/>
  </r>
  <r>
    <n v="476"/>
    <s v="Blood pressure"/>
    <m/>
    <m/>
    <s v="Cancer"/>
    <m/>
    <m/>
    <s v="Cholesterol"/>
    <m/>
    <m/>
    <m/>
    <m/>
    <m/>
    <m/>
    <m/>
    <m/>
    <m/>
    <m/>
    <m/>
    <m/>
    <n v="3"/>
    <n v="1"/>
    <m/>
    <n v="1"/>
    <n v="0"/>
    <n v="0"/>
    <n v="1"/>
    <n v="0"/>
    <n v="0"/>
    <n v="1"/>
    <n v="0"/>
    <n v="0"/>
    <n v="0"/>
    <n v="0"/>
    <n v="0"/>
    <n v="0"/>
    <n v="0"/>
    <n v="0"/>
    <n v="0"/>
    <n v="0"/>
    <n v="0"/>
    <m/>
    <m/>
    <n v="3"/>
    <n v="3"/>
    <s v="Correct"/>
    <x v="0"/>
    <n v="42"/>
    <x v="0"/>
    <x v="83"/>
    <x v="5"/>
    <x v="1"/>
    <s v="English"/>
    <x v="0"/>
    <x v="8"/>
    <x v="0"/>
    <x v="2"/>
    <x v="3"/>
    <s v="Yes"/>
    <m/>
  </r>
  <r>
    <n v="477"/>
    <s v="Blood pressure"/>
    <m/>
    <m/>
    <s v="Cancer"/>
    <m/>
    <m/>
    <s v="Cholesterol"/>
    <m/>
    <m/>
    <m/>
    <m/>
    <m/>
    <m/>
    <m/>
    <m/>
    <m/>
    <m/>
    <m/>
    <m/>
    <n v="3"/>
    <n v="1"/>
    <m/>
    <n v="1"/>
    <n v="0"/>
    <n v="0"/>
    <n v="1"/>
    <n v="0"/>
    <n v="0"/>
    <n v="1"/>
    <n v="0"/>
    <n v="0"/>
    <n v="0"/>
    <n v="0"/>
    <n v="0"/>
    <n v="0"/>
    <n v="0"/>
    <n v="0"/>
    <n v="0"/>
    <n v="0"/>
    <n v="0"/>
    <m/>
    <m/>
    <n v="3"/>
    <n v="3"/>
    <s v="Correct"/>
    <x v="0"/>
    <n v="72"/>
    <x v="0"/>
    <x v="13"/>
    <x v="1"/>
    <x v="1"/>
    <s v="English"/>
    <x v="4"/>
    <x v="4"/>
    <x v="2"/>
    <x v="2"/>
    <x v="5"/>
    <m/>
    <m/>
  </r>
  <r>
    <n v="478"/>
    <s v="Blood pressure"/>
    <m/>
    <m/>
    <m/>
    <m/>
    <m/>
    <s v="Cholesterol"/>
    <s v="Exercise/physical activity"/>
    <m/>
    <m/>
    <m/>
    <m/>
    <m/>
    <m/>
    <m/>
    <m/>
    <m/>
    <m/>
    <m/>
    <n v="3"/>
    <n v="1"/>
    <m/>
    <n v="1"/>
    <n v="0"/>
    <n v="0"/>
    <n v="0"/>
    <n v="0"/>
    <n v="0"/>
    <n v="1"/>
    <n v="1"/>
    <n v="0"/>
    <n v="0"/>
    <n v="0"/>
    <n v="0"/>
    <n v="0"/>
    <n v="0"/>
    <n v="0"/>
    <n v="0"/>
    <n v="0"/>
    <n v="0"/>
    <m/>
    <m/>
    <n v="3"/>
    <n v="3"/>
    <s v="Correct"/>
    <x v="0"/>
    <n v="49"/>
    <x v="0"/>
    <x v="17"/>
    <x v="1"/>
    <x v="1"/>
    <s v="English"/>
    <x v="3"/>
    <x v="6"/>
    <x v="0"/>
    <x v="2"/>
    <x v="4"/>
    <m/>
    <m/>
  </r>
  <r>
    <n v="479"/>
    <s v="Blood pressure"/>
    <m/>
    <m/>
    <m/>
    <m/>
    <s v="Nutrition"/>
    <m/>
    <m/>
    <m/>
    <m/>
    <m/>
    <m/>
    <m/>
    <m/>
    <s v="Vaccination/immunizations"/>
    <m/>
    <m/>
    <m/>
    <m/>
    <n v="3"/>
    <n v="1"/>
    <m/>
    <n v="1"/>
    <n v="0"/>
    <n v="0"/>
    <n v="0"/>
    <n v="0"/>
    <n v="1"/>
    <n v="0"/>
    <n v="0"/>
    <n v="0"/>
    <n v="0"/>
    <n v="0"/>
    <n v="0"/>
    <n v="0"/>
    <n v="0"/>
    <n v="1"/>
    <n v="0"/>
    <n v="0"/>
    <n v="0"/>
    <m/>
    <m/>
    <n v="3"/>
    <n v="3"/>
    <s v="Correct"/>
    <x v="0"/>
    <n v="71"/>
    <x v="0"/>
    <x v="17"/>
    <x v="1"/>
    <x v="1"/>
    <m/>
    <x v="3"/>
    <x v="7"/>
    <x v="1"/>
    <x v="0"/>
    <x v="3"/>
    <s v="No"/>
    <m/>
  </r>
  <r>
    <n v="480"/>
    <m/>
    <m/>
    <m/>
    <m/>
    <s v="Emergency preparedness"/>
    <m/>
    <m/>
    <m/>
    <m/>
    <m/>
    <m/>
    <m/>
    <m/>
    <m/>
    <m/>
    <m/>
    <m/>
    <m/>
    <m/>
    <n v="1"/>
    <n v="3"/>
    <m/>
    <n v="0"/>
    <n v="0"/>
    <n v="0"/>
    <n v="0"/>
    <n v="1"/>
    <n v="0"/>
    <n v="0"/>
    <n v="0"/>
    <n v="0"/>
    <n v="0"/>
    <n v="0"/>
    <n v="0"/>
    <n v="0"/>
    <n v="0"/>
    <n v="0"/>
    <n v="0"/>
    <n v="0"/>
    <n v="0"/>
    <m/>
    <m/>
    <n v="1"/>
    <n v="1"/>
    <s v="Correct"/>
    <x v="0"/>
    <n v="44"/>
    <x v="0"/>
    <x v="133"/>
    <x v="1"/>
    <x v="1"/>
    <s v="English"/>
    <x v="6"/>
    <x v="1"/>
    <x v="0"/>
    <x v="2"/>
    <x v="3"/>
    <s v="Yes"/>
    <m/>
  </r>
  <r>
    <n v="481"/>
    <s v="Blood pressure"/>
    <m/>
    <m/>
    <m/>
    <m/>
    <m/>
    <s v="Cholesterol"/>
    <m/>
    <m/>
    <m/>
    <m/>
    <m/>
    <m/>
    <m/>
    <m/>
    <m/>
    <m/>
    <m/>
    <m/>
    <n v="2"/>
    <n v="1.5"/>
    <m/>
    <n v="1"/>
    <n v="0"/>
    <n v="0"/>
    <n v="0"/>
    <n v="0"/>
    <n v="0"/>
    <n v="1"/>
    <n v="0"/>
    <n v="0"/>
    <n v="0"/>
    <n v="0"/>
    <n v="0"/>
    <n v="0"/>
    <n v="0"/>
    <n v="0"/>
    <n v="0"/>
    <n v="0"/>
    <n v="0"/>
    <m/>
    <m/>
    <n v="2"/>
    <n v="2"/>
    <s v="Correct"/>
    <x v="1"/>
    <n v="73"/>
    <x v="0"/>
    <x v="17"/>
    <x v="1"/>
    <x v="0"/>
    <s v="Italian"/>
    <x v="6"/>
    <x v="7"/>
    <x v="2"/>
    <x v="2"/>
    <x v="4"/>
    <s v="Yes"/>
    <m/>
  </r>
  <r>
    <n v="482"/>
    <s v="Blood pressure"/>
    <m/>
    <m/>
    <m/>
    <m/>
    <m/>
    <s v="Cholesterol"/>
    <m/>
    <m/>
    <m/>
    <s v="Heart disease"/>
    <m/>
    <m/>
    <m/>
    <m/>
    <m/>
    <m/>
    <m/>
    <m/>
    <n v="3"/>
    <n v="1"/>
    <m/>
    <n v="1"/>
    <n v="0"/>
    <n v="0"/>
    <n v="0"/>
    <n v="0"/>
    <n v="0"/>
    <n v="1"/>
    <n v="0"/>
    <n v="0"/>
    <n v="0"/>
    <n v="1"/>
    <n v="0"/>
    <n v="0"/>
    <n v="0"/>
    <n v="0"/>
    <n v="0"/>
    <n v="0"/>
    <n v="0"/>
    <m/>
    <m/>
    <n v="3"/>
    <n v="3"/>
    <s v="Correct"/>
    <x v="1"/>
    <n v="62"/>
    <x v="0"/>
    <x v="112"/>
    <x v="1"/>
    <x v="1"/>
    <s v="English"/>
    <x v="6"/>
    <x v="1"/>
    <x v="2"/>
    <x v="2"/>
    <x v="3"/>
    <s v="No"/>
    <m/>
  </r>
  <r>
    <n v="483"/>
    <m/>
    <s v="Eating disorders"/>
    <m/>
    <m/>
    <m/>
    <m/>
    <m/>
    <m/>
    <m/>
    <m/>
    <m/>
    <m/>
    <m/>
    <m/>
    <m/>
    <m/>
    <s v="Importance of routine well checkups"/>
    <s v="Drug and alcohol"/>
    <m/>
    <n v="3"/>
    <n v="1"/>
    <m/>
    <n v="0"/>
    <n v="1"/>
    <n v="0"/>
    <n v="0"/>
    <n v="0"/>
    <n v="0"/>
    <n v="0"/>
    <n v="0"/>
    <n v="0"/>
    <n v="0"/>
    <n v="0"/>
    <n v="0"/>
    <n v="0"/>
    <n v="0"/>
    <n v="0"/>
    <n v="0"/>
    <n v="1"/>
    <n v="1"/>
    <m/>
    <m/>
    <n v="3"/>
    <n v="3"/>
    <s v="Correct"/>
    <x v="0"/>
    <n v="50"/>
    <x v="0"/>
    <x v="127"/>
    <x v="1"/>
    <x v="1"/>
    <s v="English"/>
    <x v="6"/>
    <x v="7"/>
    <x v="0"/>
    <x v="2"/>
    <x v="3"/>
    <s v="Yes"/>
    <m/>
  </r>
  <r>
    <n v="484"/>
    <m/>
    <m/>
    <m/>
    <m/>
    <m/>
    <m/>
    <m/>
    <s v="Exercise/physical activity"/>
    <m/>
    <m/>
    <m/>
    <m/>
    <m/>
    <m/>
    <m/>
    <m/>
    <m/>
    <m/>
    <m/>
    <n v="1"/>
    <n v="3"/>
    <m/>
    <n v="0"/>
    <n v="0"/>
    <n v="0"/>
    <n v="0"/>
    <n v="0"/>
    <n v="0"/>
    <n v="0"/>
    <n v="1"/>
    <n v="0"/>
    <n v="0"/>
    <n v="0"/>
    <n v="0"/>
    <n v="0"/>
    <n v="0"/>
    <n v="0"/>
    <n v="0"/>
    <n v="0"/>
    <n v="0"/>
    <m/>
    <m/>
    <n v="1"/>
    <n v="1"/>
    <s v="Correct"/>
    <x v="0"/>
    <n v="67"/>
    <x v="0"/>
    <x v="17"/>
    <x v="5"/>
    <x v="1"/>
    <s v="English"/>
    <x v="3"/>
    <x v="1"/>
    <x v="2"/>
    <x v="2"/>
    <x v="3"/>
    <s v="Yes"/>
    <m/>
  </r>
  <r>
    <n v="485"/>
    <m/>
    <m/>
    <m/>
    <s v="Cancer"/>
    <m/>
    <m/>
    <m/>
    <m/>
    <m/>
    <s v="Dental screenings"/>
    <m/>
    <m/>
    <s v="Diabetes"/>
    <m/>
    <m/>
    <m/>
    <m/>
    <m/>
    <m/>
    <n v="3"/>
    <n v="1"/>
    <m/>
    <n v="0"/>
    <n v="0"/>
    <n v="0"/>
    <n v="1"/>
    <n v="0"/>
    <n v="0"/>
    <n v="0"/>
    <n v="0"/>
    <n v="0"/>
    <n v="1"/>
    <n v="0"/>
    <n v="0"/>
    <n v="1"/>
    <n v="0"/>
    <n v="0"/>
    <n v="0"/>
    <n v="0"/>
    <n v="0"/>
    <m/>
    <m/>
    <n v="3"/>
    <n v="3"/>
    <s v="Correct"/>
    <x v="1"/>
    <n v="80"/>
    <x v="0"/>
    <x v="17"/>
    <x v="5"/>
    <x v="1"/>
    <s v="Chinese"/>
    <x v="0"/>
    <x v="7"/>
    <x v="2"/>
    <x v="2"/>
    <x v="3"/>
    <s v="No"/>
    <m/>
  </r>
  <r>
    <n v="486"/>
    <m/>
    <m/>
    <m/>
    <m/>
    <m/>
    <m/>
    <m/>
    <m/>
    <m/>
    <m/>
    <m/>
    <m/>
    <m/>
    <m/>
    <m/>
    <m/>
    <m/>
    <m/>
    <m/>
    <n v="0"/>
    <e v="#DIV/0!"/>
    <m/>
    <n v="0"/>
    <n v="0"/>
    <n v="0"/>
    <n v="0"/>
    <n v="0"/>
    <n v="0"/>
    <n v="0"/>
    <n v="0"/>
    <n v="0"/>
    <n v="0"/>
    <n v="0"/>
    <n v="0"/>
    <n v="0"/>
    <n v="0"/>
    <n v="0"/>
    <n v="0"/>
    <n v="0"/>
    <n v="0"/>
    <m/>
    <m/>
    <n v="0"/>
    <n v="0"/>
    <s v="Correct"/>
    <x v="0"/>
    <n v="59"/>
    <x v="0"/>
    <x v="134"/>
    <x v="1"/>
    <x v="1"/>
    <s v="English"/>
    <x v="6"/>
    <x v="4"/>
    <x v="0"/>
    <x v="2"/>
    <x v="0"/>
    <s v="Yes"/>
    <m/>
  </r>
  <r>
    <n v="487"/>
    <s v="Blood pressure"/>
    <m/>
    <m/>
    <m/>
    <s v="Emergency preparedness"/>
    <s v="Nutrition"/>
    <m/>
    <m/>
    <m/>
    <m/>
    <m/>
    <m/>
    <m/>
    <m/>
    <m/>
    <m/>
    <m/>
    <m/>
    <m/>
    <n v="3"/>
    <n v="1"/>
    <m/>
    <n v="1"/>
    <n v="0"/>
    <n v="0"/>
    <n v="0"/>
    <n v="1"/>
    <n v="1"/>
    <n v="0"/>
    <n v="0"/>
    <n v="0"/>
    <n v="0"/>
    <n v="0"/>
    <n v="0"/>
    <n v="0"/>
    <n v="0"/>
    <n v="0"/>
    <n v="0"/>
    <n v="0"/>
    <n v="0"/>
    <m/>
    <m/>
    <n v="3"/>
    <n v="3"/>
    <s v="Correct"/>
    <x v="0"/>
    <n v="74"/>
    <x v="0"/>
    <x v="17"/>
    <x v="5"/>
    <x v="1"/>
    <s v="English, Chinese"/>
    <x v="4"/>
    <x v="7"/>
    <x v="2"/>
    <x v="2"/>
    <x v="3"/>
    <s v="Yes"/>
    <m/>
  </r>
  <r>
    <n v="488"/>
    <m/>
    <m/>
    <m/>
    <m/>
    <m/>
    <m/>
    <m/>
    <s v="Exercise/physical activity"/>
    <m/>
    <m/>
    <m/>
    <m/>
    <m/>
    <m/>
    <m/>
    <m/>
    <m/>
    <s v="Drug and alcohol"/>
    <m/>
    <n v="2"/>
    <n v="1.5"/>
    <m/>
    <n v="0"/>
    <n v="0"/>
    <n v="0"/>
    <n v="0"/>
    <n v="0"/>
    <n v="0"/>
    <n v="0"/>
    <n v="1"/>
    <n v="0"/>
    <n v="0"/>
    <n v="0"/>
    <n v="0"/>
    <n v="0"/>
    <n v="0"/>
    <n v="0"/>
    <n v="0"/>
    <n v="0"/>
    <n v="1"/>
    <m/>
    <m/>
    <n v="2"/>
    <n v="2"/>
    <s v="Correct"/>
    <x v="0"/>
    <n v="60"/>
    <x v="2"/>
    <x v="135"/>
    <x v="1"/>
    <x v="1"/>
    <s v="English"/>
    <x v="6"/>
    <x v="7"/>
    <x v="0"/>
    <x v="2"/>
    <x v="0"/>
    <s v="Yes"/>
    <m/>
  </r>
  <r>
    <n v="489"/>
    <s v="Blood pressure"/>
    <m/>
    <m/>
    <m/>
    <m/>
    <m/>
    <m/>
    <m/>
    <m/>
    <m/>
    <m/>
    <m/>
    <m/>
    <m/>
    <m/>
    <m/>
    <m/>
    <m/>
    <m/>
    <n v="1"/>
    <n v="3"/>
    <m/>
    <n v="1"/>
    <n v="0"/>
    <n v="0"/>
    <n v="0"/>
    <n v="0"/>
    <n v="0"/>
    <n v="0"/>
    <n v="0"/>
    <n v="0"/>
    <n v="0"/>
    <n v="0"/>
    <n v="0"/>
    <n v="0"/>
    <n v="0"/>
    <n v="0"/>
    <n v="0"/>
    <n v="0"/>
    <n v="0"/>
    <m/>
    <m/>
    <n v="1"/>
    <n v="1"/>
    <s v="Correct"/>
    <x v="1"/>
    <n v="70"/>
    <x v="0"/>
    <x v="136"/>
    <x v="1"/>
    <x v="0"/>
    <s v="English"/>
    <x v="3"/>
    <x v="2"/>
    <x v="2"/>
    <x v="2"/>
    <x v="3"/>
    <m/>
    <m/>
  </r>
  <r>
    <n v="490"/>
    <s v="Blood pressure"/>
    <m/>
    <m/>
    <m/>
    <m/>
    <m/>
    <s v="Cholesterol"/>
    <m/>
    <m/>
    <m/>
    <s v="Heart disease"/>
    <m/>
    <m/>
    <m/>
    <m/>
    <m/>
    <m/>
    <m/>
    <m/>
    <n v="3"/>
    <n v="1"/>
    <m/>
    <n v="1"/>
    <n v="0"/>
    <n v="0"/>
    <n v="0"/>
    <n v="0"/>
    <n v="0"/>
    <n v="1"/>
    <n v="0"/>
    <n v="0"/>
    <n v="0"/>
    <n v="1"/>
    <n v="0"/>
    <n v="0"/>
    <n v="0"/>
    <n v="0"/>
    <n v="0"/>
    <n v="0"/>
    <n v="0"/>
    <m/>
    <m/>
    <n v="3"/>
    <n v="3"/>
    <s v="Correct"/>
    <x v="0"/>
    <n v="62"/>
    <x v="2"/>
    <x v="91"/>
    <x v="1"/>
    <x v="1"/>
    <s v="English"/>
    <x v="4"/>
    <x v="7"/>
    <x v="2"/>
    <x v="2"/>
    <x v="0"/>
    <s v="No"/>
    <m/>
  </r>
  <r>
    <n v="491"/>
    <m/>
    <m/>
    <m/>
    <m/>
    <m/>
    <m/>
    <m/>
    <s v="Exercise/physical activity"/>
    <m/>
    <m/>
    <m/>
    <m/>
    <m/>
    <m/>
    <m/>
    <m/>
    <m/>
    <m/>
    <m/>
    <n v="1"/>
    <n v="3"/>
    <m/>
    <n v="0"/>
    <n v="0"/>
    <n v="0"/>
    <n v="0"/>
    <n v="0"/>
    <n v="0"/>
    <n v="0"/>
    <n v="1"/>
    <n v="0"/>
    <n v="0"/>
    <n v="0"/>
    <n v="0"/>
    <n v="0"/>
    <n v="0"/>
    <n v="0"/>
    <n v="0"/>
    <n v="0"/>
    <n v="0"/>
    <m/>
    <m/>
    <n v="1"/>
    <n v="1"/>
    <s v="Correct"/>
    <x v="0"/>
    <n v="60"/>
    <x v="0"/>
    <x v="136"/>
    <x v="1"/>
    <x v="1"/>
    <s v="English"/>
    <x v="3"/>
    <x v="2"/>
    <x v="2"/>
    <x v="2"/>
    <x v="3"/>
    <m/>
    <m/>
  </r>
  <r>
    <n v="492"/>
    <m/>
    <m/>
    <m/>
    <m/>
    <m/>
    <m/>
    <s v="Cholesterol"/>
    <m/>
    <m/>
    <m/>
    <s v="Heart disease"/>
    <m/>
    <s v="Diabetes"/>
    <m/>
    <m/>
    <m/>
    <m/>
    <m/>
    <m/>
    <n v="3"/>
    <n v="1"/>
    <m/>
    <n v="0"/>
    <n v="0"/>
    <n v="0"/>
    <n v="0"/>
    <n v="0"/>
    <n v="0"/>
    <n v="1"/>
    <n v="0"/>
    <n v="0"/>
    <n v="0"/>
    <n v="1"/>
    <n v="0"/>
    <n v="1"/>
    <n v="0"/>
    <n v="0"/>
    <n v="0"/>
    <n v="0"/>
    <n v="0"/>
    <m/>
    <m/>
    <n v="3"/>
    <n v="3"/>
    <s v="Correct"/>
    <x v="0"/>
    <n v="83"/>
    <x v="0"/>
    <x v="83"/>
    <x v="5"/>
    <x v="1"/>
    <s v="Chinese"/>
    <x v="0"/>
    <x v="7"/>
    <x v="2"/>
    <x v="3"/>
    <x v="3"/>
    <s v="No"/>
    <m/>
  </r>
  <r>
    <n v="493"/>
    <s v="Blood pressure"/>
    <m/>
    <s v="Mental health/depression"/>
    <s v="Cancer"/>
    <m/>
    <m/>
    <m/>
    <m/>
    <m/>
    <m/>
    <m/>
    <m/>
    <m/>
    <m/>
    <m/>
    <m/>
    <m/>
    <m/>
    <m/>
    <n v="3"/>
    <n v="1"/>
    <m/>
    <n v="1"/>
    <n v="0"/>
    <n v="1"/>
    <n v="1"/>
    <n v="0"/>
    <n v="0"/>
    <n v="0"/>
    <n v="0"/>
    <n v="0"/>
    <n v="0"/>
    <n v="0"/>
    <n v="0"/>
    <n v="0"/>
    <n v="0"/>
    <n v="0"/>
    <n v="0"/>
    <n v="0"/>
    <n v="0"/>
    <m/>
    <m/>
    <n v="3"/>
    <n v="3"/>
    <s v="Correct"/>
    <x v="0"/>
    <n v="65"/>
    <x v="2"/>
    <x v="28"/>
    <x v="1"/>
    <x v="1"/>
    <s v="English"/>
    <x v="5"/>
    <x v="1"/>
    <x v="0"/>
    <x v="2"/>
    <x v="0"/>
    <s v="Yes"/>
    <m/>
  </r>
  <r>
    <n v="494"/>
    <m/>
    <m/>
    <s v="Mental health/depression"/>
    <m/>
    <m/>
    <m/>
    <m/>
    <s v="Exercise/physical activity"/>
    <m/>
    <m/>
    <m/>
    <m/>
    <m/>
    <m/>
    <m/>
    <m/>
    <m/>
    <s v="Drug and alcohol"/>
    <m/>
    <n v="3"/>
    <n v="1"/>
    <m/>
    <n v="0"/>
    <n v="0"/>
    <n v="1"/>
    <n v="0"/>
    <n v="0"/>
    <n v="0"/>
    <n v="0"/>
    <n v="1"/>
    <n v="0"/>
    <n v="0"/>
    <n v="0"/>
    <n v="0"/>
    <n v="0"/>
    <n v="0"/>
    <n v="0"/>
    <n v="0"/>
    <n v="0"/>
    <n v="1"/>
    <m/>
    <m/>
    <n v="3"/>
    <n v="3"/>
    <s v="Correct"/>
    <x v="0"/>
    <n v="91"/>
    <x v="0"/>
    <x v="83"/>
    <x v="1"/>
    <x v="1"/>
    <s v="English"/>
    <x v="3"/>
    <x v="1"/>
    <x v="2"/>
    <x v="2"/>
    <x v="5"/>
    <s v="No"/>
    <m/>
  </r>
  <r>
    <n v="495"/>
    <m/>
    <m/>
    <m/>
    <m/>
    <m/>
    <s v="Nutrition"/>
    <m/>
    <m/>
    <m/>
    <m/>
    <m/>
    <m/>
    <m/>
    <m/>
    <m/>
    <m/>
    <m/>
    <m/>
    <m/>
    <n v="1"/>
    <n v="3"/>
    <m/>
    <n v="0"/>
    <n v="0"/>
    <n v="0"/>
    <n v="0"/>
    <n v="0"/>
    <n v="1"/>
    <n v="0"/>
    <n v="0"/>
    <n v="0"/>
    <n v="0"/>
    <n v="0"/>
    <n v="0"/>
    <n v="0"/>
    <n v="0"/>
    <n v="0"/>
    <n v="0"/>
    <n v="0"/>
    <n v="0"/>
    <m/>
    <m/>
    <n v="1"/>
    <n v="1"/>
    <s v="Correct"/>
    <x v="0"/>
    <n v="82"/>
    <x v="0"/>
    <x v="137"/>
    <x v="1"/>
    <x v="1"/>
    <s v="English"/>
    <x v="3"/>
    <x v="7"/>
    <x v="2"/>
    <x v="2"/>
    <x v="5"/>
    <s v="No"/>
    <m/>
  </r>
  <r>
    <n v="496"/>
    <m/>
    <m/>
    <m/>
    <s v="Cancer"/>
    <m/>
    <m/>
    <s v="Cholesterol"/>
    <m/>
    <m/>
    <m/>
    <m/>
    <m/>
    <m/>
    <m/>
    <m/>
    <m/>
    <m/>
    <s v="Drug and alcohol"/>
    <m/>
    <n v="3"/>
    <n v="1"/>
    <m/>
    <n v="0"/>
    <n v="0"/>
    <n v="0"/>
    <n v="1"/>
    <n v="0"/>
    <n v="0"/>
    <n v="1"/>
    <n v="0"/>
    <n v="0"/>
    <n v="0"/>
    <n v="0"/>
    <n v="0"/>
    <n v="0"/>
    <n v="0"/>
    <n v="0"/>
    <n v="0"/>
    <n v="0"/>
    <n v="1"/>
    <m/>
    <m/>
    <n v="3"/>
    <n v="3"/>
    <s v="Correct"/>
    <x v="0"/>
    <n v="54"/>
    <x v="0"/>
    <x v="138"/>
    <x v="5"/>
    <x v="1"/>
    <s v="English"/>
    <x v="5"/>
    <x v="7"/>
    <x v="0"/>
    <x v="2"/>
    <x v="0"/>
    <s v="Yes"/>
    <m/>
  </r>
  <r>
    <n v="497"/>
    <m/>
    <m/>
    <m/>
    <m/>
    <s v="Emergency preparedness"/>
    <s v="Nutrition"/>
    <m/>
    <m/>
    <m/>
    <m/>
    <s v="Heart disease"/>
    <m/>
    <s v="Diabetes"/>
    <m/>
    <s v="Vaccination/immunizations"/>
    <m/>
    <m/>
    <s v="Drug and alcohol"/>
    <m/>
    <n v="6"/>
    <n v="0.5"/>
    <m/>
    <n v="0"/>
    <n v="0"/>
    <n v="0"/>
    <n v="0"/>
    <n v="0.5"/>
    <n v="0.5"/>
    <n v="0"/>
    <n v="0"/>
    <n v="0"/>
    <n v="0"/>
    <n v="0.5"/>
    <n v="0"/>
    <n v="0.5"/>
    <n v="0"/>
    <n v="0.5"/>
    <n v="0"/>
    <n v="0"/>
    <n v="0.5"/>
    <m/>
    <m/>
    <n v="3"/>
    <n v="6"/>
    <s v="Correct"/>
    <x v="0"/>
    <n v="57"/>
    <x v="0"/>
    <x v="130"/>
    <x v="13"/>
    <x v="2"/>
    <s v="English, Spanish"/>
    <x v="5"/>
    <x v="7"/>
    <x v="0"/>
    <x v="2"/>
    <x v="0"/>
    <s v="Yes"/>
    <m/>
  </r>
  <r>
    <n v="498"/>
    <m/>
    <s v="Eating disorders"/>
    <s v="Mental health/depression"/>
    <m/>
    <m/>
    <s v="Nutrition"/>
    <m/>
    <m/>
    <m/>
    <m/>
    <m/>
    <m/>
    <m/>
    <m/>
    <m/>
    <m/>
    <m/>
    <s v="Drug and alcohol"/>
    <m/>
    <n v="4"/>
    <n v="0.75"/>
    <m/>
    <n v="0"/>
    <n v="0.75"/>
    <n v="0.75"/>
    <n v="0"/>
    <n v="0"/>
    <n v="0.75"/>
    <n v="0"/>
    <n v="0"/>
    <n v="0"/>
    <n v="0"/>
    <n v="0"/>
    <n v="0"/>
    <n v="0"/>
    <n v="0"/>
    <n v="0"/>
    <n v="0"/>
    <n v="0"/>
    <n v="0.75"/>
    <m/>
    <m/>
    <n v="3"/>
    <n v="4"/>
    <s v="Correct"/>
    <x v="1"/>
    <n v="70"/>
    <x v="0"/>
    <x v="64"/>
    <x v="1"/>
    <x v="1"/>
    <s v="English"/>
    <x v="3"/>
    <x v="7"/>
    <x v="2"/>
    <x v="2"/>
    <x v="5"/>
    <s v="No"/>
    <m/>
  </r>
  <r>
    <n v="499"/>
    <m/>
    <m/>
    <m/>
    <m/>
    <m/>
    <s v="Nutrition"/>
    <s v="Cholesterol"/>
    <m/>
    <m/>
    <m/>
    <m/>
    <m/>
    <s v="Diabetes"/>
    <m/>
    <m/>
    <m/>
    <m/>
    <m/>
    <m/>
    <n v="3"/>
    <n v="1"/>
    <m/>
    <n v="0"/>
    <n v="0"/>
    <n v="0"/>
    <n v="0"/>
    <n v="0"/>
    <n v="1"/>
    <n v="1"/>
    <n v="0"/>
    <n v="0"/>
    <n v="0"/>
    <n v="0"/>
    <n v="0"/>
    <n v="1"/>
    <n v="0"/>
    <n v="0"/>
    <n v="0"/>
    <n v="0"/>
    <n v="0"/>
    <m/>
    <m/>
    <n v="3"/>
    <n v="3"/>
    <s v="Correct"/>
    <x v="0"/>
    <n v="73"/>
    <x v="0"/>
    <x v="87"/>
    <x v="1"/>
    <x v="1"/>
    <s v="English"/>
    <x v="4"/>
    <x v="0"/>
    <x v="0"/>
    <x v="2"/>
    <x v="5"/>
    <s v="No"/>
    <m/>
  </r>
  <r>
    <n v="500"/>
    <m/>
    <m/>
    <m/>
    <m/>
    <m/>
    <m/>
    <s v="Cholesterol"/>
    <m/>
    <m/>
    <s v="Dental screenings"/>
    <m/>
    <m/>
    <m/>
    <m/>
    <m/>
    <m/>
    <s v="Importance of routine well checkups"/>
    <m/>
    <m/>
    <n v="3"/>
    <n v="1"/>
    <m/>
    <n v="0"/>
    <n v="0"/>
    <n v="0"/>
    <n v="0"/>
    <n v="0"/>
    <n v="0"/>
    <n v="1"/>
    <n v="0"/>
    <n v="0"/>
    <n v="1"/>
    <n v="0"/>
    <n v="0"/>
    <n v="0"/>
    <n v="0"/>
    <n v="0"/>
    <n v="0"/>
    <n v="1"/>
    <n v="0"/>
    <m/>
    <m/>
    <n v="3"/>
    <n v="3"/>
    <s v="Correct"/>
    <x v="0"/>
    <n v="77"/>
    <x v="0"/>
    <x v="64"/>
    <x v="1"/>
    <x v="1"/>
    <s v="English"/>
    <x v="3"/>
    <x v="7"/>
    <x v="2"/>
    <x v="2"/>
    <x v="5"/>
    <s v="Yes"/>
    <m/>
  </r>
  <r>
    <n v="501"/>
    <s v="Blood pressure"/>
    <m/>
    <m/>
    <m/>
    <m/>
    <m/>
    <s v="Cholesterol"/>
    <m/>
    <m/>
    <m/>
    <m/>
    <m/>
    <s v="Diabetes"/>
    <m/>
    <m/>
    <m/>
    <m/>
    <m/>
    <m/>
    <n v="3"/>
    <n v="1"/>
    <m/>
    <n v="1"/>
    <n v="0"/>
    <n v="0"/>
    <n v="0"/>
    <n v="0"/>
    <n v="0"/>
    <n v="1"/>
    <n v="0"/>
    <n v="0"/>
    <n v="0"/>
    <n v="0"/>
    <n v="0"/>
    <n v="1"/>
    <n v="0"/>
    <n v="0"/>
    <n v="0"/>
    <n v="0"/>
    <n v="0"/>
    <m/>
    <m/>
    <n v="3"/>
    <n v="3"/>
    <s v="Correct"/>
    <x v="1"/>
    <n v="72"/>
    <x v="0"/>
    <x v="134"/>
    <x v="5"/>
    <x v="1"/>
    <s v="English"/>
    <x v="0"/>
    <x v="7"/>
    <x v="2"/>
    <x v="2"/>
    <x v="5"/>
    <s v="Yes"/>
    <m/>
  </r>
  <r>
    <n v="502"/>
    <m/>
    <m/>
    <m/>
    <m/>
    <m/>
    <s v="Nutrition"/>
    <m/>
    <s v="Exercise/physical activity"/>
    <m/>
    <m/>
    <m/>
    <m/>
    <m/>
    <m/>
    <m/>
    <m/>
    <s v="Importance of routine well checkups"/>
    <m/>
    <m/>
    <n v="3"/>
    <n v="1"/>
    <m/>
    <n v="0"/>
    <n v="0"/>
    <n v="0"/>
    <n v="0"/>
    <n v="0"/>
    <n v="1"/>
    <n v="0"/>
    <n v="1"/>
    <n v="0"/>
    <n v="0"/>
    <n v="0"/>
    <n v="0"/>
    <n v="0"/>
    <n v="0"/>
    <n v="0"/>
    <n v="0"/>
    <n v="1"/>
    <n v="0"/>
    <m/>
    <m/>
    <n v="3"/>
    <n v="3"/>
    <s v="Correct"/>
    <x v="1"/>
    <n v="56"/>
    <x v="0"/>
    <x v="64"/>
    <x v="0"/>
    <x v="2"/>
    <s v="English, Spanish"/>
    <x v="1"/>
    <x v="7"/>
    <x v="2"/>
    <x v="0"/>
    <x v="2"/>
    <s v="No"/>
    <m/>
  </r>
  <r>
    <n v="503"/>
    <m/>
    <m/>
    <m/>
    <m/>
    <m/>
    <m/>
    <m/>
    <m/>
    <m/>
    <m/>
    <m/>
    <m/>
    <m/>
    <m/>
    <m/>
    <m/>
    <m/>
    <m/>
    <m/>
    <n v="0"/>
    <e v="#DIV/0!"/>
    <m/>
    <n v="0"/>
    <n v="0"/>
    <n v="0"/>
    <n v="0"/>
    <n v="0"/>
    <n v="0"/>
    <n v="0"/>
    <n v="0"/>
    <n v="0"/>
    <n v="0"/>
    <n v="0"/>
    <n v="0"/>
    <n v="0"/>
    <n v="0"/>
    <n v="0"/>
    <n v="0"/>
    <n v="0"/>
    <n v="0"/>
    <m/>
    <m/>
    <n v="0"/>
    <n v="0"/>
    <s v="Correct"/>
    <x v="1"/>
    <n v="69"/>
    <x v="0"/>
    <x v="87"/>
    <x v="1"/>
    <x v="1"/>
    <s v="English"/>
    <x v="5"/>
    <x v="0"/>
    <x v="2"/>
    <x v="2"/>
    <x v="5"/>
    <s v="Yes"/>
    <m/>
  </r>
  <r>
    <n v="504"/>
    <m/>
    <m/>
    <m/>
    <s v="Cancer"/>
    <m/>
    <m/>
    <m/>
    <m/>
    <m/>
    <m/>
    <m/>
    <m/>
    <m/>
    <m/>
    <m/>
    <m/>
    <m/>
    <m/>
    <m/>
    <n v="1"/>
    <n v="3"/>
    <m/>
    <n v="0"/>
    <n v="0"/>
    <n v="0"/>
    <n v="1"/>
    <n v="0"/>
    <n v="0"/>
    <n v="0"/>
    <n v="0"/>
    <n v="0"/>
    <n v="0"/>
    <n v="0"/>
    <n v="0"/>
    <n v="0"/>
    <n v="0"/>
    <n v="0"/>
    <n v="0"/>
    <n v="0"/>
    <n v="0"/>
    <m/>
    <m/>
    <n v="1"/>
    <n v="1"/>
    <s v="Correct"/>
    <x v="0"/>
    <n v="35"/>
    <x v="0"/>
    <x v="129"/>
    <x v="1"/>
    <x v="1"/>
    <s v="English"/>
    <x v="0"/>
    <x v="7"/>
    <x v="0"/>
    <x v="2"/>
    <x v="0"/>
    <s v="Yes"/>
    <m/>
  </r>
  <r>
    <n v="505"/>
    <s v="Blood pressure"/>
    <m/>
    <m/>
    <m/>
    <m/>
    <m/>
    <m/>
    <m/>
    <m/>
    <m/>
    <s v="Heart disease"/>
    <m/>
    <s v="Diabetes"/>
    <m/>
    <m/>
    <m/>
    <m/>
    <m/>
    <m/>
    <n v="3"/>
    <n v="1"/>
    <m/>
    <n v="1"/>
    <n v="0"/>
    <n v="0"/>
    <n v="0"/>
    <n v="0"/>
    <n v="0"/>
    <n v="0"/>
    <n v="0"/>
    <n v="0"/>
    <n v="0"/>
    <n v="1"/>
    <n v="0"/>
    <n v="1"/>
    <n v="0"/>
    <n v="0"/>
    <n v="0"/>
    <n v="0"/>
    <n v="0"/>
    <m/>
    <m/>
    <n v="3"/>
    <n v="3"/>
    <s v="Correct"/>
    <x v="1"/>
    <n v="73"/>
    <x v="2"/>
    <x v="139"/>
    <x v="1"/>
    <x v="1"/>
    <s v="English"/>
    <x v="0"/>
    <x v="7"/>
    <x v="2"/>
    <x v="2"/>
    <x v="5"/>
    <s v="Yes"/>
    <m/>
  </r>
  <r>
    <n v="506"/>
    <m/>
    <s v="Eating disorders"/>
    <m/>
    <m/>
    <m/>
    <s v="Nutrition"/>
    <m/>
    <m/>
    <m/>
    <m/>
    <m/>
    <m/>
    <m/>
    <m/>
    <m/>
    <m/>
    <m/>
    <m/>
    <m/>
    <n v="2"/>
    <n v="1.5"/>
    <m/>
    <n v="0"/>
    <n v="1"/>
    <n v="0"/>
    <n v="0"/>
    <n v="0"/>
    <n v="1"/>
    <n v="0"/>
    <n v="0"/>
    <n v="0"/>
    <n v="0"/>
    <n v="0"/>
    <n v="0"/>
    <n v="0"/>
    <n v="0"/>
    <n v="0"/>
    <n v="0"/>
    <n v="0"/>
    <n v="0"/>
    <m/>
    <m/>
    <n v="2"/>
    <n v="2"/>
    <s v="Correct"/>
    <x v="0"/>
    <n v="80"/>
    <x v="2"/>
    <x v="139"/>
    <x v="1"/>
    <x v="1"/>
    <s v="English"/>
    <x v="2"/>
    <x v="1"/>
    <x v="2"/>
    <x v="2"/>
    <x v="5"/>
    <s v="No"/>
    <m/>
  </r>
  <r>
    <n v="507"/>
    <s v="Blood pressure"/>
    <m/>
    <m/>
    <s v="Cancer"/>
    <m/>
    <m/>
    <s v="Cholesterol"/>
    <m/>
    <m/>
    <m/>
    <m/>
    <m/>
    <m/>
    <m/>
    <m/>
    <m/>
    <m/>
    <m/>
    <m/>
    <n v="3"/>
    <n v="1"/>
    <m/>
    <n v="1"/>
    <n v="0"/>
    <n v="0"/>
    <n v="1"/>
    <n v="0"/>
    <n v="0"/>
    <n v="1"/>
    <n v="0"/>
    <n v="0"/>
    <n v="0"/>
    <n v="0"/>
    <n v="0"/>
    <n v="0"/>
    <n v="0"/>
    <n v="0"/>
    <n v="0"/>
    <n v="0"/>
    <n v="0"/>
    <m/>
    <m/>
    <n v="3"/>
    <n v="3"/>
    <s v="Correct"/>
    <x v="0"/>
    <n v="62"/>
    <x v="2"/>
    <x v="28"/>
    <x v="1"/>
    <x v="1"/>
    <s v="English"/>
    <x v="5"/>
    <x v="0"/>
    <x v="0"/>
    <x v="2"/>
    <x v="0"/>
    <s v="Yes"/>
    <m/>
  </r>
  <r>
    <n v="508"/>
    <m/>
    <m/>
    <s v="Mental health/depression"/>
    <s v="Cancer"/>
    <m/>
    <m/>
    <m/>
    <m/>
    <m/>
    <s v="Dental screenings"/>
    <m/>
    <m/>
    <m/>
    <m/>
    <m/>
    <m/>
    <m/>
    <s v="Drug and alcohol"/>
    <m/>
    <n v="4"/>
    <n v="0.75"/>
    <m/>
    <n v="0"/>
    <n v="0"/>
    <n v="0.75"/>
    <n v="0.75"/>
    <n v="0"/>
    <n v="0"/>
    <n v="0"/>
    <n v="0"/>
    <n v="0"/>
    <n v="0.75"/>
    <n v="0"/>
    <n v="0"/>
    <n v="0"/>
    <n v="0"/>
    <n v="0"/>
    <n v="0"/>
    <n v="0"/>
    <n v="0.75"/>
    <m/>
    <m/>
    <n v="3"/>
    <n v="4"/>
    <s v="Correct"/>
    <x v="1"/>
    <n v="53"/>
    <x v="0"/>
    <x v="64"/>
    <x v="1"/>
    <x v="1"/>
    <s v="English"/>
    <x v="4"/>
    <x v="1"/>
    <x v="6"/>
    <x v="2"/>
    <x v="0"/>
    <s v="Yes"/>
    <m/>
  </r>
  <r>
    <n v="509"/>
    <m/>
    <m/>
    <m/>
    <m/>
    <m/>
    <m/>
    <m/>
    <m/>
    <m/>
    <m/>
    <m/>
    <m/>
    <m/>
    <m/>
    <m/>
    <m/>
    <m/>
    <m/>
    <m/>
    <n v="0"/>
    <e v="#DIV/0!"/>
    <m/>
    <n v="0"/>
    <n v="0"/>
    <n v="0"/>
    <n v="0"/>
    <n v="0"/>
    <n v="0"/>
    <n v="0"/>
    <n v="0"/>
    <n v="0"/>
    <n v="0"/>
    <n v="0"/>
    <n v="0"/>
    <n v="0"/>
    <n v="0"/>
    <n v="0"/>
    <n v="0"/>
    <n v="0"/>
    <n v="0"/>
    <m/>
    <m/>
    <n v="0"/>
    <n v="0"/>
    <s v="Correct"/>
    <x v="1"/>
    <n v="58"/>
    <x v="2"/>
    <x v="139"/>
    <x v="1"/>
    <x v="1"/>
    <s v="English"/>
    <x v="0"/>
    <x v="0"/>
    <x v="2"/>
    <x v="1"/>
    <x v="1"/>
    <s v="No"/>
    <m/>
  </r>
  <r>
    <n v="510"/>
    <s v="Blood pressure"/>
    <m/>
    <m/>
    <s v="Cancer"/>
    <m/>
    <m/>
    <m/>
    <m/>
    <m/>
    <m/>
    <m/>
    <m/>
    <s v="Diabetes"/>
    <m/>
    <m/>
    <m/>
    <m/>
    <m/>
    <m/>
    <n v="3"/>
    <n v="1"/>
    <m/>
    <n v="1"/>
    <n v="0"/>
    <n v="0"/>
    <n v="1"/>
    <n v="0"/>
    <n v="0"/>
    <n v="0"/>
    <n v="0"/>
    <n v="0"/>
    <n v="0"/>
    <n v="0"/>
    <n v="0"/>
    <n v="1"/>
    <n v="0"/>
    <n v="0"/>
    <n v="0"/>
    <n v="0"/>
    <n v="0"/>
    <m/>
    <m/>
    <n v="3"/>
    <n v="3"/>
    <s v="Correct"/>
    <x v="0"/>
    <n v="61"/>
    <x v="0"/>
    <x v="14"/>
    <x v="5"/>
    <x v="1"/>
    <s v="English"/>
    <x v="2"/>
    <x v="7"/>
    <x v="2"/>
    <x v="2"/>
    <x v="0"/>
    <s v="Yes"/>
    <m/>
  </r>
  <r>
    <n v="511"/>
    <m/>
    <m/>
    <m/>
    <m/>
    <m/>
    <s v="Nutrition"/>
    <s v="Cholesterol"/>
    <m/>
    <m/>
    <m/>
    <s v="Heart disease"/>
    <m/>
    <m/>
    <m/>
    <m/>
    <m/>
    <m/>
    <m/>
    <m/>
    <n v="3"/>
    <n v="1"/>
    <m/>
    <n v="0"/>
    <n v="0"/>
    <n v="0"/>
    <n v="0"/>
    <n v="0"/>
    <n v="1"/>
    <n v="1"/>
    <n v="0"/>
    <n v="0"/>
    <n v="0"/>
    <n v="1"/>
    <n v="0"/>
    <n v="0"/>
    <n v="0"/>
    <n v="0"/>
    <n v="0"/>
    <n v="0"/>
    <n v="0"/>
    <m/>
    <m/>
    <n v="3"/>
    <n v="3"/>
    <s v="Correct"/>
    <x v="1"/>
    <n v="66"/>
    <x v="0"/>
    <x v="14"/>
    <x v="5"/>
    <x v="1"/>
    <s v="English, Chinese"/>
    <x v="0"/>
    <x v="7"/>
    <x v="2"/>
    <x v="2"/>
    <x v="5"/>
    <s v="Yes"/>
    <m/>
  </r>
  <r>
    <n v="512"/>
    <m/>
    <m/>
    <m/>
    <s v="Cancer"/>
    <m/>
    <m/>
    <m/>
    <m/>
    <m/>
    <s v="Dental screenings"/>
    <m/>
    <m/>
    <m/>
    <m/>
    <m/>
    <m/>
    <m/>
    <m/>
    <m/>
    <n v="2"/>
    <n v="1.5"/>
    <m/>
    <n v="0"/>
    <n v="0"/>
    <n v="0"/>
    <n v="1"/>
    <n v="0"/>
    <n v="0"/>
    <n v="0"/>
    <n v="0"/>
    <n v="0"/>
    <n v="1"/>
    <n v="0"/>
    <n v="0"/>
    <n v="0"/>
    <n v="0"/>
    <n v="0"/>
    <n v="0"/>
    <n v="0"/>
    <n v="0"/>
    <m/>
    <m/>
    <n v="2"/>
    <n v="2"/>
    <s v="Correct"/>
    <x v="0"/>
    <n v="61"/>
    <x v="0"/>
    <x v="64"/>
    <x v="1"/>
    <x v="1"/>
    <s v="English"/>
    <x v="1"/>
    <x v="1"/>
    <x v="1"/>
    <x v="2"/>
    <x v="4"/>
    <s v="Yes"/>
    <m/>
  </r>
  <r>
    <n v="513"/>
    <m/>
    <m/>
    <m/>
    <m/>
    <m/>
    <m/>
    <s v="Cholesterol"/>
    <m/>
    <m/>
    <m/>
    <m/>
    <m/>
    <m/>
    <m/>
    <m/>
    <m/>
    <m/>
    <m/>
    <m/>
    <n v="1"/>
    <n v="3"/>
    <m/>
    <n v="0"/>
    <n v="0"/>
    <n v="0"/>
    <n v="0"/>
    <n v="0"/>
    <n v="0"/>
    <n v="1"/>
    <n v="0"/>
    <n v="0"/>
    <n v="0"/>
    <n v="0"/>
    <n v="0"/>
    <n v="0"/>
    <n v="0"/>
    <n v="0"/>
    <n v="0"/>
    <n v="0"/>
    <n v="0"/>
    <m/>
    <m/>
    <n v="1"/>
    <n v="1"/>
    <s v="Correct"/>
    <x v="1"/>
    <m/>
    <x v="0"/>
    <x v="64"/>
    <x v="0"/>
    <x v="0"/>
    <m/>
    <x v="0"/>
    <x v="7"/>
    <x v="2"/>
    <x v="2"/>
    <x v="2"/>
    <m/>
    <m/>
  </r>
  <r>
    <n v="514"/>
    <m/>
    <m/>
    <m/>
    <m/>
    <m/>
    <m/>
    <m/>
    <s v="Exercise/physical activity"/>
    <m/>
    <m/>
    <m/>
    <m/>
    <m/>
    <m/>
    <m/>
    <m/>
    <m/>
    <m/>
    <m/>
    <n v="1"/>
    <n v="3"/>
    <m/>
    <n v="0"/>
    <n v="0"/>
    <n v="0"/>
    <n v="0"/>
    <n v="0"/>
    <n v="0"/>
    <n v="0"/>
    <n v="1"/>
    <n v="0"/>
    <n v="0"/>
    <n v="0"/>
    <n v="0"/>
    <n v="0"/>
    <n v="0"/>
    <n v="0"/>
    <n v="0"/>
    <n v="0"/>
    <n v="0"/>
    <m/>
    <m/>
    <n v="1"/>
    <n v="1"/>
    <s v="Correct"/>
    <x v="0"/>
    <n v="57"/>
    <x v="2"/>
    <x v="47"/>
    <x v="1"/>
    <x v="1"/>
    <s v="English"/>
    <x v="6"/>
    <x v="7"/>
    <x v="0"/>
    <x v="2"/>
    <x v="3"/>
    <s v="Yes"/>
    <m/>
  </r>
  <r>
    <n v="515"/>
    <s v="Blood pressure"/>
    <m/>
    <m/>
    <m/>
    <m/>
    <m/>
    <s v="Cholesterol"/>
    <m/>
    <m/>
    <m/>
    <m/>
    <m/>
    <m/>
    <m/>
    <m/>
    <m/>
    <m/>
    <s v="Drug and alcohol"/>
    <m/>
    <n v="3"/>
    <n v="1"/>
    <m/>
    <n v="1"/>
    <n v="0"/>
    <n v="0"/>
    <n v="0"/>
    <n v="0"/>
    <n v="0"/>
    <n v="1"/>
    <n v="0"/>
    <n v="0"/>
    <n v="0"/>
    <n v="0"/>
    <n v="0"/>
    <n v="0"/>
    <n v="0"/>
    <n v="0"/>
    <n v="0"/>
    <n v="0"/>
    <n v="1"/>
    <m/>
    <m/>
    <n v="3"/>
    <n v="3"/>
    <s v="Correct"/>
    <x v="1"/>
    <n v="64"/>
    <x v="0"/>
    <x v="64"/>
    <x v="1"/>
    <x v="0"/>
    <s v="English"/>
    <x v="1"/>
    <x v="4"/>
    <x v="4"/>
    <x v="2"/>
    <x v="7"/>
    <s v="No"/>
    <m/>
  </r>
  <r>
    <n v="516"/>
    <m/>
    <m/>
    <m/>
    <m/>
    <m/>
    <s v="Nutrition"/>
    <m/>
    <s v="Exercise/physical activity"/>
    <m/>
    <m/>
    <m/>
    <m/>
    <m/>
    <m/>
    <m/>
    <m/>
    <m/>
    <m/>
    <m/>
    <n v="2"/>
    <n v="1.5"/>
    <m/>
    <n v="0"/>
    <n v="0"/>
    <n v="0"/>
    <n v="0"/>
    <n v="0"/>
    <n v="1"/>
    <n v="0"/>
    <n v="1"/>
    <n v="0"/>
    <n v="0"/>
    <n v="0"/>
    <n v="0"/>
    <n v="0"/>
    <n v="0"/>
    <n v="0"/>
    <n v="0"/>
    <n v="0"/>
    <n v="0"/>
    <m/>
    <m/>
    <n v="2"/>
    <n v="2"/>
    <s v="Correct"/>
    <x v="1"/>
    <n v="66"/>
    <x v="0"/>
    <x v="92"/>
    <x v="1"/>
    <x v="1"/>
    <s v="English"/>
    <x v="0"/>
    <x v="7"/>
    <x v="0"/>
    <x v="2"/>
    <x v="5"/>
    <s v="No"/>
    <m/>
  </r>
  <r>
    <n v="517"/>
    <m/>
    <m/>
    <s v="Mental health/depression"/>
    <m/>
    <m/>
    <m/>
    <m/>
    <m/>
    <m/>
    <m/>
    <m/>
    <m/>
    <m/>
    <m/>
    <s v="Vaccination/immunizations"/>
    <m/>
    <m/>
    <s v="Drug and alcohol"/>
    <m/>
    <n v="3"/>
    <n v="1"/>
    <m/>
    <n v="0"/>
    <n v="0"/>
    <n v="1"/>
    <n v="0"/>
    <n v="0"/>
    <n v="0"/>
    <n v="0"/>
    <n v="0"/>
    <n v="0"/>
    <n v="0"/>
    <n v="0"/>
    <n v="0"/>
    <n v="0"/>
    <n v="0"/>
    <n v="1"/>
    <n v="0"/>
    <n v="0"/>
    <n v="1"/>
    <m/>
    <m/>
    <n v="3"/>
    <n v="3"/>
    <s v="Correct"/>
    <x v="0"/>
    <n v="71"/>
    <x v="2"/>
    <x v="47"/>
    <x v="1"/>
    <x v="1"/>
    <s v="English"/>
    <x v="5"/>
    <x v="1"/>
    <x v="0"/>
    <x v="2"/>
    <x v="0"/>
    <s v="Yes"/>
    <m/>
  </r>
  <r>
    <n v="518"/>
    <m/>
    <m/>
    <m/>
    <m/>
    <m/>
    <m/>
    <m/>
    <s v="Exercise/physical activity"/>
    <m/>
    <m/>
    <m/>
    <m/>
    <s v="Diabetes"/>
    <m/>
    <m/>
    <m/>
    <m/>
    <s v="Drug and alcohol"/>
    <m/>
    <n v="3"/>
    <n v="1"/>
    <m/>
    <n v="0"/>
    <n v="0"/>
    <n v="0"/>
    <n v="0"/>
    <n v="0"/>
    <n v="0"/>
    <n v="0"/>
    <n v="1"/>
    <n v="0"/>
    <n v="0"/>
    <n v="0"/>
    <n v="0"/>
    <n v="1"/>
    <n v="0"/>
    <n v="0"/>
    <n v="0"/>
    <n v="0"/>
    <n v="1"/>
    <m/>
    <m/>
    <n v="3"/>
    <n v="3"/>
    <s v="Correct"/>
    <x v="0"/>
    <n v="65"/>
    <x v="2"/>
    <x v="54"/>
    <x v="1"/>
    <x v="1"/>
    <s v="English"/>
    <x v="2"/>
    <x v="7"/>
    <x v="0"/>
    <x v="2"/>
    <x v="5"/>
    <s v="No"/>
    <m/>
  </r>
  <r>
    <n v="519"/>
    <m/>
    <m/>
    <m/>
    <m/>
    <m/>
    <m/>
    <m/>
    <m/>
    <m/>
    <m/>
    <m/>
    <m/>
    <m/>
    <m/>
    <m/>
    <m/>
    <m/>
    <m/>
    <m/>
    <n v="0"/>
    <e v="#DIV/0!"/>
    <m/>
    <n v="0"/>
    <n v="0"/>
    <n v="0"/>
    <n v="0"/>
    <n v="0"/>
    <n v="0"/>
    <n v="0"/>
    <n v="0"/>
    <n v="0"/>
    <n v="0"/>
    <n v="0"/>
    <n v="0"/>
    <n v="0"/>
    <n v="0"/>
    <n v="0"/>
    <n v="0"/>
    <n v="0"/>
    <n v="0"/>
    <m/>
    <m/>
    <n v="0"/>
    <n v="0"/>
    <s v="Correct"/>
    <x v="0"/>
    <n v="65"/>
    <x v="0"/>
    <x v="80"/>
    <x v="5"/>
    <x v="1"/>
    <s v="English"/>
    <x v="6"/>
    <x v="1"/>
    <x v="0"/>
    <x v="2"/>
    <x v="6"/>
    <s v="Yes"/>
    <m/>
  </r>
  <r>
    <n v="520"/>
    <s v="Blood pressure"/>
    <m/>
    <m/>
    <m/>
    <m/>
    <m/>
    <s v="Cholesterol"/>
    <s v="Exercise/physical activity"/>
    <m/>
    <m/>
    <m/>
    <m/>
    <s v="Diabetes"/>
    <m/>
    <m/>
    <m/>
    <m/>
    <m/>
    <m/>
    <n v="4"/>
    <n v="0.75"/>
    <m/>
    <n v="0.75"/>
    <n v="0"/>
    <n v="0"/>
    <n v="0"/>
    <n v="0"/>
    <n v="0"/>
    <n v="0.75"/>
    <n v="0.75"/>
    <n v="0"/>
    <n v="0"/>
    <n v="0"/>
    <n v="0"/>
    <n v="0.75"/>
    <n v="0"/>
    <n v="0"/>
    <n v="0"/>
    <n v="0"/>
    <n v="0"/>
    <m/>
    <m/>
    <n v="3"/>
    <n v="4"/>
    <s v="Correct"/>
    <x v="0"/>
    <n v="74"/>
    <x v="2"/>
    <x v="28"/>
    <x v="1"/>
    <x v="1"/>
    <s v="English"/>
    <x v="0"/>
    <x v="0"/>
    <x v="2"/>
    <x v="2"/>
    <x v="5"/>
    <s v="No"/>
    <m/>
  </r>
  <r>
    <n v="521"/>
    <s v="Blood pressure"/>
    <m/>
    <m/>
    <s v="Cancer"/>
    <m/>
    <m/>
    <s v="Cholesterol"/>
    <m/>
    <m/>
    <m/>
    <m/>
    <m/>
    <m/>
    <m/>
    <m/>
    <m/>
    <m/>
    <m/>
    <m/>
    <n v="3"/>
    <n v="1"/>
    <m/>
    <n v="1"/>
    <n v="0"/>
    <n v="0"/>
    <n v="1"/>
    <n v="0"/>
    <n v="0"/>
    <n v="1"/>
    <n v="0"/>
    <n v="0"/>
    <n v="0"/>
    <n v="0"/>
    <n v="0"/>
    <n v="0"/>
    <n v="0"/>
    <n v="0"/>
    <n v="0"/>
    <n v="0"/>
    <n v="0"/>
    <m/>
    <m/>
    <n v="3"/>
    <n v="3"/>
    <s v="Correct"/>
    <x v="0"/>
    <n v="58"/>
    <x v="0"/>
    <x v="14"/>
    <x v="1"/>
    <x v="1"/>
    <s v="English"/>
    <x v="6"/>
    <x v="7"/>
    <x v="6"/>
    <x v="2"/>
    <x v="0"/>
    <s v="Yes"/>
    <m/>
  </r>
  <r>
    <n v="522"/>
    <s v="Blood pressure"/>
    <m/>
    <m/>
    <s v="Cancer"/>
    <m/>
    <m/>
    <m/>
    <m/>
    <m/>
    <m/>
    <m/>
    <m/>
    <m/>
    <m/>
    <m/>
    <m/>
    <s v="Importance of routine well checkups"/>
    <m/>
    <m/>
    <n v="3"/>
    <n v="1"/>
    <m/>
    <n v="1"/>
    <n v="0"/>
    <n v="0"/>
    <n v="1"/>
    <n v="0"/>
    <n v="0"/>
    <n v="0"/>
    <n v="0"/>
    <n v="0"/>
    <n v="0"/>
    <n v="0"/>
    <n v="0"/>
    <n v="0"/>
    <n v="0"/>
    <n v="0"/>
    <n v="0"/>
    <n v="1"/>
    <n v="0"/>
    <m/>
    <m/>
    <n v="3"/>
    <n v="3"/>
    <s v="Correct"/>
    <x v="1"/>
    <n v="62"/>
    <x v="2"/>
    <x v="28"/>
    <x v="1"/>
    <x v="1"/>
    <s v="English"/>
    <x v="1"/>
    <x v="8"/>
    <x v="2"/>
    <x v="2"/>
    <x v="0"/>
    <s v="No"/>
    <m/>
  </r>
  <r>
    <n v="523"/>
    <m/>
    <m/>
    <s v="Mental health/depression"/>
    <s v="Cancer"/>
    <m/>
    <s v="Nutrition"/>
    <m/>
    <s v="Exercise/physical activity"/>
    <m/>
    <m/>
    <m/>
    <m/>
    <s v="Diabetes"/>
    <s v="HIV/AIDS &amp; Sexually Transmitted Diseases (STDs)"/>
    <m/>
    <m/>
    <m/>
    <m/>
    <m/>
    <n v="6"/>
    <n v="0.5"/>
    <m/>
    <n v="0"/>
    <n v="0"/>
    <n v="0.5"/>
    <n v="0.5"/>
    <n v="0"/>
    <n v="0.5"/>
    <n v="0"/>
    <n v="0.5"/>
    <n v="0"/>
    <n v="0"/>
    <n v="0"/>
    <n v="0"/>
    <n v="0.5"/>
    <n v="0.5"/>
    <n v="0"/>
    <n v="0"/>
    <n v="0"/>
    <n v="0"/>
    <m/>
    <m/>
    <n v="3"/>
    <n v="6"/>
    <s v="Correct"/>
    <x v="0"/>
    <n v="40"/>
    <x v="2"/>
    <x v="28"/>
    <x v="0"/>
    <x v="1"/>
    <s v="English, Hatian Creole"/>
    <x v="5"/>
    <x v="7"/>
    <x v="6"/>
    <x v="2"/>
    <x v="0"/>
    <s v="Yes"/>
    <m/>
  </r>
  <r>
    <n v="524"/>
    <s v="Blood pressure"/>
    <m/>
    <m/>
    <m/>
    <m/>
    <m/>
    <m/>
    <m/>
    <m/>
    <m/>
    <s v="Heart disease"/>
    <m/>
    <s v="Diabetes"/>
    <m/>
    <m/>
    <m/>
    <m/>
    <m/>
    <m/>
    <n v="3"/>
    <n v="1"/>
    <m/>
    <n v="1"/>
    <n v="0"/>
    <n v="0"/>
    <n v="0"/>
    <n v="0"/>
    <n v="0"/>
    <n v="0"/>
    <n v="0"/>
    <n v="0"/>
    <n v="0"/>
    <n v="1"/>
    <n v="0"/>
    <n v="1"/>
    <n v="0"/>
    <n v="0"/>
    <n v="0"/>
    <n v="0"/>
    <n v="0"/>
    <m/>
    <m/>
    <n v="3"/>
    <n v="3"/>
    <s v="Correct"/>
    <x v="0"/>
    <n v="81"/>
    <x v="0"/>
    <x v="85"/>
    <x v="1"/>
    <x v="1"/>
    <s v="English"/>
    <x v="5"/>
    <x v="0"/>
    <x v="2"/>
    <x v="2"/>
    <x v="5"/>
    <s v="No"/>
    <m/>
  </r>
  <r>
    <n v="525"/>
    <m/>
    <m/>
    <s v="Mental health/depression"/>
    <s v="Cancer"/>
    <m/>
    <m/>
    <m/>
    <m/>
    <m/>
    <m/>
    <m/>
    <m/>
    <s v="Diabetes"/>
    <m/>
    <m/>
    <m/>
    <m/>
    <m/>
    <m/>
    <n v="3"/>
    <n v="1"/>
    <m/>
    <n v="0"/>
    <n v="0"/>
    <n v="1"/>
    <n v="1"/>
    <n v="0"/>
    <n v="0"/>
    <n v="0"/>
    <n v="0"/>
    <n v="0"/>
    <n v="0"/>
    <n v="0"/>
    <n v="0"/>
    <n v="1"/>
    <n v="0"/>
    <n v="0"/>
    <n v="0"/>
    <n v="0"/>
    <n v="0"/>
    <m/>
    <m/>
    <n v="3"/>
    <n v="3"/>
    <s v="Correct"/>
    <x v="0"/>
    <n v="33"/>
    <x v="0"/>
    <x v="140"/>
    <x v="1"/>
    <x v="1"/>
    <s v="English"/>
    <x v="5"/>
    <x v="7"/>
    <x v="5"/>
    <x v="2"/>
    <x v="4"/>
    <s v="Yes"/>
    <m/>
  </r>
  <r>
    <n v="526"/>
    <s v="Blood pressure"/>
    <m/>
    <m/>
    <m/>
    <m/>
    <m/>
    <s v="Cholesterol"/>
    <m/>
    <m/>
    <s v="Dental screenings"/>
    <m/>
    <m/>
    <m/>
    <m/>
    <m/>
    <m/>
    <m/>
    <m/>
    <m/>
    <n v="3"/>
    <n v="1"/>
    <m/>
    <n v="1"/>
    <n v="0"/>
    <n v="0"/>
    <n v="0"/>
    <n v="0"/>
    <n v="0"/>
    <n v="1"/>
    <n v="0"/>
    <n v="0"/>
    <n v="1"/>
    <n v="0"/>
    <n v="0"/>
    <n v="0"/>
    <n v="0"/>
    <n v="0"/>
    <n v="0"/>
    <n v="0"/>
    <n v="0"/>
    <m/>
    <m/>
    <n v="3"/>
    <n v="3"/>
    <s v="Correct"/>
    <x v="0"/>
    <n v="87"/>
    <x v="0"/>
    <x v="134"/>
    <x v="1"/>
    <x v="1"/>
    <s v="English"/>
    <x v="2"/>
    <x v="7"/>
    <x v="2"/>
    <x v="2"/>
    <x v="0"/>
    <s v="No"/>
    <m/>
  </r>
  <r>
    <n v="527"/>
    <s v="Blood pressure"/>
    <s v="Eating disorders"/>
    <m/>
    <m/>
    <m/>
    <m/>
    <s v="Cholesterol"/>
    <s v="Exercise/physical activity"/>
    <m/>
    <m/>
    <m/>
    <m/>
    <m/>
    <m/>
    <m/>
    <m/>
    <m/>
    <m/>
    <m/>
    <n v="4"/>
    <n v="0.75"/>
    <m/>
    <n v="0.75"/>
    <n v="0.75"/>
    <n v="0"/>
    <n v="0"/>
    <n v="0"/>
    <n v="0"/>
    <n v="0.75"/>
    <n v="0.75"/>
    <n v="0"/>
    <n v="0"/>
    <n v="0"/>
    <n v="0"/>
    <n v="0"/>
    <n v="0"/>
    <n v="0"/>
    <n v="0"/>
    <n v="0"/>
    <n v="0"/>
    <m/>
    <m/>
    <n v="3"/>
    <n v="4"/>
    <s v="Correct"/>
    <x v="0"/>
    <n v="68"/>
    <x v="0"/>
    <x v="10"/>
    <x v="1"/>
    <x v="1"/>
    <s v="English, Italian"/>
    <x v="4"/>
    <x v="4"/>
    <x v="2"/>
    <x v="2"/>
    <x v="5"/>
    <s v="Yes"/>
    <m/>
  </r>
  <r>
    <n v="528"/>
    <m/>
    <m/>
    <m/>
    <m/>
    <m/>
    <m/>
    <m/>
    <m/>
    <m/>
    <m/>
    <m/>
    <m/>
    <m/>
    <m/>
    <m/>
    <m/>
    <m/>
    <m/>
    <m/>
    <n v="0"/>
    <e v="#DIV/0!"/>
    <m/>
    <n v="0"/>
    <n v="0"/>
    <n v="0"/>
    <n v="0"/>
    <n v="0"/>
    <n v="0"/>
    <n v="0"/>
    <n v="0"/>
    <n v="0"/>
    <n v="0"/>
    <n v="0"/>
    <n v="0"/>
    <n v="0"/>
    <n v="0"/>
    <n v="0"/>
    <n v="0"/>
    <n v="0"/>
    <n v="0"/>
    <m/>
    <m/>
    <n v="0"/>
    <n v="0"/>
    <s v="Correct"/>
    <x v="1"/>
    <n v="69"/>
    <x v="0"/>
    <x v="138"/>
    <x v="1"/>
    <x v="1"/>
    <s v="English"/>
    <x v="3"/>
    <x v="7"/>
    <x v="2"/>
    <x v="2"/>
    <x v="6"/>
    <s v="No"/>
    <m/>
  </r>
  <r>
    <n v="529"/>
    <s v="Blood pressure"/>
    <s v="Eating disorders"/>
    <s v="Mental health/depression"/>
    <s v="Cancer"/>
    <m/>
    <m/>
    <s v="Cholesterol"/>
    <m/>
    <m/>
    <s v="Dental screenings"/>
    <s v="Heart disease"/>
    <m/>
    <s v="Diabetes"/>
    <s v="HIV/AIDS &amp; Sexually Transmitted Diseases (STDs)"/>
    <m/>
    <m/>
    <m/>
    <s v="Drug and alcohol"/>
    <m/>
    <n v="10"/>
    <n v="0.3"/>
    <m/>
    <n v="0.3"/>
    <n v="0.3"/>
    <n v="0.3"/>
    <n v="0.3"/>
    <n v="0"/>
    <n v="0"/>
    <n v="0.3"/>
    <n v="0"/>
    <n v="0"/>
    <n v="0.3"/>
    <n v="0.3"/>
    <n v="0"/>
    <n v="0.3"/>
    <n v="0.3"/>
    <n v="0"/>
    <n v="0"/>
    <n v="0"/>
    <n v="0.3"/>
    <m/>
    <m/>
    <n v="2.9999999999999996"/>
    <n v="10"/>
    <s v="Correct"/>
    <x v="0"/>
    <n v="24"/>
    <x v="0"/>
    <x v="10"/>
    <x v="1"/>
    <x v="0"/>
    <s v="English"/>
    <x v="4"/>
    <x v="0"/>
    <x v="1"/>
    <x v="2"/>
    <x v="0"/>
    <m/>
    <m/>
  </r>
  <r>
    <n v="530"/>
    <m/>
    <m/>
    <m/>
    <s v="Cancer"/>
    <s v="Emergency preparedness"/>
    <m/>
    <m/>
    <m/>
    <m/>
    <m/>
    <s v="Heart disease"/>
    <m/>
    <m/>
    <m/>
    <m/>
    <m/>
    <m/>
    <m/>
    <m/>
    <n v="3"/>
    <n v="1"/>
    <m/>
    <n v="0"/>
    <n v="0"/>
    <n v="0"/>
    <n v="1"/>
    <n v="1"/>
    <n v="0"/>
    <n v="0"/>
    <n v="0"/>
    <n v="0"/>
    <n v="0"/>
    <n v="1"/>
    <n v="0"/>
    <n v="0"/>
    <n v="0"/>
    <n v="0"/>
    <n v="0"/>
    <n v="0"/>
    <n v="0"/>
    <m/>
    <m/>
    <n v="3"/>
    <n v="3"/>
    <s v="Correct"/>
    <x v="0"/>
    <n v="65"/>
    <x v="0"/>
    <x v="87"/>
    <x v="1"/>
    <x v="1"/>
    <s v="English"/>
    <x v="5"/>
    <x v="0"/>
    <x v="0"/>
    <x v="2"/>
    <x v="0"/>
    <s v="Yes"/>
    <m/>
  </r>
  <r>
    <n v="531"/>
    <s v="Blood pressure"/>
    <m/>
    <s v="Mental health/depression"/>
    <s v="Cancer"/>
    <m/>
    <m/>
    <m/>
    <m/>
    <m/>
    <m/>
    <m/>
    <m/>
    <m/>
    <m/>
    <m/>
    <m/>
    <m/>
    <m/>
    <m/>
    <n v="3"/>
    <n v="1"/>
    <m/>
    <n v="1"/>
    <n v="0"/>
    <n v="1"/>
    <n v="1"/>
    <n v="0"/>
    <n v="0"/>
    <n v="0"/>
    <n v="0"/>
    <n v="0"/>
    <n v="0"/>
    <n v="0"/>
    <n v="0"/>
    <n v="0"/>
    <n v="0"/>
    <n v="0"/>
    <n v="0"/>
    <n v="0"/>
    <n v="0"/>
    <m/>
    <m/>
    <n v="3"/>
    <n v="3"/>
    <s v="Correct"/>
    <x v="1"/>
    <n v="91"/>
    <x v="0"/>
    <x v="87"/>
    <x v="1"/>
    <x v="1"/>
    <s v="English"/>
    <x v="4"/>
    <x v="7"/>
    <x v="2"/>
    <x v="2"/>
    <x v="5"/>
    <s v="No"/>
    <m/>
  </r>
  <r>
    <n v="532"/>
    <m/>
    <m/>
    <m/>
    <m/>
    <m/>
    <m/>
    <m/>
    <m/>
    <m/>
    <m/>
    <m/>
    <m/>
    <m/>
    <m/>
    <m/>
    <m/>
    <m/>
    <m/>
    <m/>
    <n v="0"/>
    <e v="#DIV/0!"/>
    <m/>
    <n v="0"/>
    <n v="0"/>
    <n v="0"/>
    <n v="0"/>
    <n v="0"/>
    <n v="0"/>
    <n v="0"/>
    <n v="0"/>
    <n v="0"/>
    <n v="0"/>
    <n v="0"/>
    <n v="0"/>
    <n v="0"/>
    <n v="0"/>
    <n v="0"/>
    <n v="0"/>
    <n v="0"/>
    <n v="0"/>
    <m/>
    <m/>
    <n v="0"/>
    <n v="0"/>
    <s v="Correct"/>
    <x v="0"/>
    <n v="71"/>
    <x v="1"/>
    <x v="39"/>
    <x v="14"/>
    <x v="1"/>
    <s v="Other"/>
    <x v="3"/>
    <x v="7"/>
    <x v="2"/>
    <x v="2"/>
    <x v="5"/>
    <m/>
    <m/>
  </r>
  <r>
    <n v="533"/>
    <m/>
    <m/>
    <s v="Mental health/depression"/>
    <m/>
    <m/>
    <m/>
    <m/>
    <s v="Exercise/physical activity"/>
    <m/>
    <m/>
    <m/>
    <m/>
    <m/>
    <m/>
    <m/>
    <m/>
    <m/>
    <m/>
    <m/>
    <n v="2"/>
    <n v="1.5"/>
    <m/>
    <n v="0"/>
    <n v="0"/>
    <n v="1"/>
    <n v="0"/>
    <n v="0"/>
    <n v="0"/>
    <n v="0"/>
    <n v="1"/>
    <n v="0"/>
    <n v="0"/>
    <n v="0"/>
    <n v="0"/>
    <n v="0"/>
    <n v="0"/>
    <n v="0"/>
    <n v="0"/>
    <n v="0"/>
    <n v="0"/>
    <m/>
    <m/>
    <n v="2"/>
    <n v="2"/>
    <s v="Correct"/>
    <x v="0"/>
    <n v="20"/>
    <x v="0"/>
    <x v="24"/>
    <x v="1"/>
    <x v="1"/>
    <s v="English"/>
    <x v="0"/>
    <x v="0"/>
    <x v="0"/>
    <x v="2"/>
    <x v="0"/>
    <s v="Yes"/>
    <m/>
  </r>
  <r>
    <n v="534"/>
    <m/>
    <m/>
    <m/>
    <m/>
    <m/>
    <s v="Nutrition"/>
    <s v="Cholesterol"/>
    <s v="Exercise/physical activity"/>
    <m/>
    <m/>
    <m/>
    <m/>
    <m/>
    <m/>
    <m/>
    <m/>
    <m/>
    <m/>
    <m/>
    <n v="3"/>
    <n v="1"/>
    <m/>
    <n v="0"/>
    <n v="0"/>
    <n v="0"/>
    <n v="0"/>
    <n v="0"/>
    <n v="1"/>
    <n v="1"/>
    <n v="1"/>
    <n v="0"/>
    <n v="0"/>
    <n v="0"/>
    <n v="0"/>
    <n v="0"/>
    <n v="0"/>
    <n v="0"/>
    <n v="0"/>
    <n v="0"/>
    <n v="0"/>
    <m/>
    <m/>
    <n v="3"/>
    <n v="3"/>
    <s v="Correct"/>
    <x v="0"/>
    <n v="61"/>
    <x v="0"/>
    <x v="80"/>
    <x v="1"/>
    <x v="1"/>
    <s v="English"/>
    <x v="1"/>
    <x v="4"/>
    <x v="0"/>
    <x v="2"/>
    <x v="4"/>
    <s v="Yes"/>
    <m/>
  </r>
  <r>
    <n v="535"/>
    <s v="Blood pressure"/>
    <m/>
    <m/>
    <m/>
    <m/>
    <m/>
    <s v="Cholesterol"/>
    <m/>
    <m/>
    <m/>
    <s v="Heart disease"/>
    <m/>
    <s v="Diabetes"/>
    <m/>
    <m/>
    <m/>
    <m/>
    <m/>
    <m/>
    <n v="4"/>
    <n v="0.75"/>
    <m/>
    <n v="0.75"/>
    <n v="0"/>
    <n v="0"/>
    <n v="0"/>
    <n v="0"/>
    <n v="0"/>
    <n v="0.75"/>
    <n v="0"/>
    <n v="0"/>
    <n v="0"/>
    <n v="0.75"/>
    <n v="0"/>
    <n v="0.75"/>
    <n v="0"/>
    <n v="0"/>
    <n v="0"/>
    <n v="0"/>
    <n v="0"/>
    <m/>
    <m/>
    <n v="3"/>
    <n v="4"/>
    <s v="Correct"/>
    <x v="0"/>
    <n v="20"/>
    <x v="1"/>
    <x v="33"/>
    <x v="0"/>
    <x v="0"/>
    <s v="English"/>
    <x v="4"/>
    <x v="0"/>
    <x v="5"/>
    <x v="2"/>
    <x v="3"/>
    <s v="Yes"/>
    <m/>
  </r>
  <r>
    <n v="536"/>
    <s v="Blood pressure"/>
    <m/>
    <m/>
    <s v="Cancer"/>
    <m/>
    <m/>
    <s v="Cholesterol"/>
    <m/>
    <m/>
    <m/>
    <m/>
    <m/>
    <m/>
    <m/>
    <m/>
    <m/>
    <m/>
    <m/>
    <m/>
    <n v="3"/>
    <n v="1"/>
    <m/>
    <n v="1"/>
    <n v="0"/>
    <n v="0"/>
    <n v="1"/>
    <n v="0"/>
    <n v="0"/>
    <n v="1"/>
    <n v="0"/>
    <n v="0"/>
    <n v="0"/>
    <n v="0"/>
    <n v="0"/>
    <n v="0"/>
    <n v="0"/>
    <n v="0"/>
    <n v="0"/>
    <n v="0"/>
    <n v="0"/>
    <m/>
    <m/>
    <n v="3"/>
    <n v="3"/>
    <s v="Correct"/>
    <x v="1"/>
    <n v="67"/>
    <x v="0"/>
    <x v="87"/>
    <x v="5"/>
    <x v="1"/>
    <s v="English, Chinese"/>
    <x v="4"/>
    <x v="1"/>
    <x v="2"/>
    <x v="2"/>
    <x v="5"/>
    <s v="Yes"/>
    <m/>
  </r>
  <r>
    <n v="537"/>
    <s v="Blood pressure"/>
    <s v="Eating disorders"/>
    <m/>
    <s v="Cancer"/>
    <m/>
    <s v="Nutrition"/>
    <s v="Cholesterol"/>
    <s v="Exercise/physical activity"/>
    <m/>
    <s v="Dental screenings"/>
    <m/>
    <m/>
    <s v="Diabetes"/>
    <m/>
    <m/>
    <m/>
    <s v="Importance of routine well checkups"/>
    <m/>
    <m/>
    <n v="9"/>
    <n v="0.33333333333333331"/>
    <m/>
    <n v="0.33333333333333331"/>
    <n v="0.33333333333333331"/>
    <n v="0"/>
    <n v="0.33333333333333331"/>
    <n v="0"/>
    <n v="0.33333333333333331"/>
    <n v="0.33333333333333331"/>
    <n v="0.33333333333333331"/>
    <n v="0"/>
    <n v="0.33333333333333331"/>
    <n v="0"/>
    <n v="0"/>
    <n v="0.33333333333333331"/>
    <n v="0"/>
    <n v="0"/>
    <n v="0"/>
    <n v="0.33333333333333331"/>
    <n v="0"/>
    <m/>
    <m/>
    <n v="3"/>
    <n v="9"/>
    <s v="Correct"/>
    <x v="0"/>
    <n v="65"/>
    <x v="0"/>
    <x v="10"/>
    <x v="5"/>
    <x v="1"/>
    <s v="English"/>
    <x v="5"/>
    <x v="1"/>
    <x v="2"/>
    <x v="2"/>
    <x v="5"/>
    <s v="Yes"/>
    <m/>
  </r>
  <r>
    <n v="538"/>
    <m/>
    <m/>
    <m/>
    <m/>
    <m/>
    <m/>
    <m/>
    <m/>
    <m/>
    <m/>
    <m/>
    <m/>
    <m/>
    <m/>
    <m/>
    <m/>
    <m/>
    <m/>
    <m/>
    <n v="0"/>
    <e v="#DIV/0!"/>
    <m/>
    <n v="0"/>
    <n v="0"/>
    <n v="0"/>
    <n v="0"/>
    <n v="0"/>
    <n v="0"/>
    <n v="0"/>
    <n v="0"/>
    <n v="0"/>
    <n v="0"/>
    <n v="0"/>
    <n v="0"/>
    <n v="0"/>
    <n v="0"/>
    <n v="0"/>
    <n v="0"/>
    <n v="0"/>
    <n v="0"/>
    <m/>
    <m/>
    <n v="0"/>
    <n v="0"/>
    <s v="Correct"/>
    <x v="0"/>
    <n v="91"/>
    <x v="2"/>
    <x v="102"/>
    <x v="1"/>
    <x v="1"/>
    <s v="English"/>
    <x v="0"/>
    <x v="1"/>
    <x v="2"/>
    <x v="2"/>
    <x v="5"/>
    <s v="No"/>
    <m/>
  </r>
  <r>
    <n v="539"/>
    <m/>
    <m/>
    <s v="Mental health/depression"/>
    <m/>
    <m/>
    <m/>
    <m/>
    <m/>
    <m/>
    <s v="Dental screenings"/>
    <m/>
    <m/>
    <m/>
    <m/>
    <m/>
    <m/>
    <m/>
    <m/>
    <m/>
    <n v="2"/>
    <n v="1.5"/>
    <m/>
    <n v="0"/>
    <n v="0"/>
    <n v="1"/>
    <n v="0"/>
    <n v="0"/>
    <n v="0"/>
    <n v="0"/>
    <n v="0"/>
    <n v="0"/>
    <n v="1"/>
    <n v="0"/>
    <n v="0"/>
    <n v="0"/>
    <n v="0"/>
    <n v="0"/>
    <n v="0"/>
    <n v="0"/>
    <n v="0"/>
    <m/>
    <m/>
    <n v="2"/>
    <n v="2"/>
    <s v="Correct"/>
    <x v="0"/>
    <n v="76"/>
    <x v="0"/>
    <x v="80"/>
    <x v="1"/>
    <x v="1"/>
    <s v="English"/>
    <x v="1"/>
    <x v="4"/>
    <x v="2"/>
    <x v="1"/>
    <x v="3"/>
    <s v="No"/>
    <m/>
  </r>
  <r>
    <n v="540"/>
    <s v="Blood pressure"/>
    <m/>
    <m/>
    <s v="Cancer"/>
    <m/>
    <m/>
    <m/>
    <m/>
    <m/>
    <m/>
    <m/>
    <m/>
    <s v="Diabetes"/>
    <m/>
    <m/>
    <m/>
    <m/>
    <m/>
    <m/>
    <n v="3"/>
    <n v="1"/>
    <m/>
    <n v="1"/>
    <n v="0"/>
    <n v="0"/>
    <n v="1"/>
    <n v="0"/>
    <n v="0"/>
    <n v="0"/>
    <n v="0"/>
    <n v="0"/>
    <n v="0"/>
    <n v="0"/>
    <n v="0"/>
    <n v="1"/>
    <n v="0"/>
    <n v="0"/>
    <n v="0"/>
    <n v="0"/>
    <n v="0"/>
    <m/>
    <m/>
    <n v="3"/>
    <n v="3"/>
    <s v="Correct"/>
    <x v="1"/>
    <n v="58"/>
    <x v="0"/>
    <x v="10"/>
    <x v="5"/>
    <x v="1"/>
    <s v="English, Other"/>
    <x v="4"/>
    <x v="1"/>
    <x v="6"/>
    <x v="2"/>
    <x v="0"/>
    <s v="Yes"/>
    <m/>
  </r>
  <r>
    <n v="541"/>
    <m/>
    <s v="Eating disorders"/>
    <s v="Mental health/depression"/>
    <m/>
    <m/>
    <m/>
    <m/>
    <s v="Exercise/physical activity"/>
    <m/>
    <m/>
    <m/>
    <m/>
    <m/>
    <m/>
    <m/>
    <m/>
    <m/>
    <m/>
    <m/>
    <n v="3"/>
    <n v="1"/>
    <m/>
    <n v="0"/>
    <n v="1"/>
    <n v="1"/>
    <n v="0"/>
    <n v="0"/>
    <n v="0"/>
    <n v="0"/>
    <n v="1"/>
    <n v="0"/>
    <n v="0"/>
    <n v="0"/>
    <n v="0"/>
    <n v="0"/>
    <n v="0"/>
    <n v="0"/>
    <n v="0"/>
    <n v="0"/>
    <n v="0"/>
    <m/>
    <m/>
    <n v="3"/>
    <n v="3"/>
    <s v="Correct"/>
    <x v="1"/>
    <n v="90"/>
    <x v="0"/>
    <x v="80"/>
    <x v="1"/>
    <x v="1"/>
    <s v="English"/>
    <x v="4"/>
    <x v="4"/>
    <x v="2"/>
    <x v="1"/>
    <x v="3"/>
    <s v="No"/>
    <m/>
  </r>
  <r>
    <n v="542"/>
    <m/>
    <m/>
    <m/>
    <m/>
    <s v="Emergency preparedness"/>
    <m/>
    <m/>
    <m/>
    <m/>
    <m/>
    <m/>
    <s v="Suicide prevention"/>
    <m/>
    <m/>
    <m/>
    <s v="Disease outbreak information"/>
    <m/>
    <m/>
    <m/>
    <n v="3"/>
    <n v="1"/>
    <m/>
    <n v="0"/>
    <n v="0"/>
    <n v="0"/>
    <n v="0"/>
    <n v="1"/>
    <n v="0"/>
    <n v="0"/>
    <n v="0"/>
    <n v="0"/>
    <n v="0"/>
    <n v="0"/>
    <n v="1"/>
    <n v="0"/>
    <n v="0"/>
    <n v="0"/>
    <n v="1"/>
    <n v="0"/>
    <n v="0"/>
    <m/>
    <m/>
    <n v="3"/>
    <n v="3"/>
    <s v="Correct"/>
    <x v="1"/>
    <n v="75"/>
    <x v="2"/>
    <x v="102"/>
    <x v="1"/>
    <x v="1"/>
    <s v="English"/>
    <x v="0"/>
    <x v="1"/>
    <x v="2"/>
    <x v="2"/>
    <x v="5"/>
    <s v="No"/>
    <m/>
  </r>
  <r>
    <n v="543"/>
    <m/>
    <m/>
    <m/>
    <m/>
    <m/>
    <m/>
    <s v="Cholesterol"/>
    <s v="Exercise/physical activity"/>
    <m/>
    <m/>
    <m/>
    <m/>
    <m/>
    <m/>
    <m/>
    <m/>
    <s v="Importance of routine well checkups"/>
    <m/>
    <m/>
    <n v="3"/>
    <n v="1"/>
    <m/>
    <n v="0"/>
    <n v="0"/>
    <n v="0"/>
    <n v="0"/>
    <n v="0"/>
    <n v="0"/>
    <n v="1"/>
    <n v="1"/>
    <n v="0"/>
    <n v="0"/>
    <n v="0"/>
    <n v="0"/>
    <n v="0"/>
    <n v="0"/>
    <n v="0"/>
    <n v="0"/>
    <n v="1"/>
    <n v="0"/>
    <m/>
    <m/>
    <n v="3"/>
    <n v="3"/>
    <s v="Correct"/>
    <x v="1"/>
    <n v="41"/>
    <x v="0"/>
    <x v="10"/>
    <x v="1"/>
    <x v="1"/>
    <s v="English"/>
    <x v="1"/>
    <x v="4"/>
    <x v="0"/>
    <x v="2"/>
    <x v="4"/>
    <s v="Yes"/>
    <m/>
  </r>
  <r>
    <n v="544"/>
    <m/>
    <m/>
    <m/>
    <m/>
    <m/>
    <m/>
    <m/>
    <m/>
    <m/>
    <m/>
    <m/>
    <m/>
    <m/>
    <m/>
    <m/>
    <m/>
    <m/>
    <m/>
    <m/>
    <n v="0"/>
    <e v="#DIV/0!"/>
    <m/>
    <n v="0"/>
    <n v="0"/>
    <n v="0"/>
    <n v="0"/>
    <n v="0"/>
    <n v="0"/>
    <n v="0"/>
    <n v="0"/>
    <n v="0"/>
    <n v="0"/>
    <n v="0"/>
    <n v="0"/>
    <n v="0"/>
    <n v="0"/>
    <n v="0"/>
    <n v="0"/>
    <n v="0"/>
    <n v="0"/>
    <m/>
    <m/>
    <n v="0"/>
    <n v="0"/>
    <s v="Correct"/>
    <x v="0"/>
    <n v="68"/>
    <x v="0"/>
    <x v="10"/>
    <x v="2"/>
    <x v="1"/>
    <s v="English"/>
    <x v="3"/>
    <x v="0"/>
    <x v="2"/>
    <x v="2"/>
    <x v="5"/>
    <s v="Yes"/>
    <m/>
  </r>
  <r>
    <n v="545"/>
    <s v="Blood pressure"/>
    <m/>
    <m/>
    <s v="Cancer"/>
    <m/>
    <m/>
    <m/>
    <m/>
    <m/>
    <m/>
    <m/>
    <m/>
    <s v="Diabetes"/>
    <m/>
    <m/>
    <m/>
    <m/>
    <m/>
    <m/>
    <n v="3"/>
    <n v="1"/>
    <m/>
    <n v="1"/>
    <n v="0"/>
    <n v="0"/>
    <n v="1"/>
    <n v="0"/>
    <n v="0"/>
    <n v="0"/>
    <n v="0"/>
    <n v="0"/>
    <n v="0"/>
    <n v="0"/>
    <n v="0"/>
    <n v="1"/>
    <n v="0"/>
    <n v="0"/>
    <n v="0"/>
    <n v="0"/>
    <n v="0"/>
    <m/>
    <m/>
    <n v="3"/>
    <n v="3"/>
    <s v="Correct"/>
    <x v="0"/>
    <n v="59"/>
    <x v="0"/>
    <x v="10"/>
    <x v="5"/>
    <x v="1"/>
    <s v="English, Other"/>
    <x v="0"/>
    <x v="7"/>
    <x v="2"/>
    <x v="2"/>
    <x v="0"/>
    <s v="Yes"/>
    <m/>
  </r>
  <r>
    <n v="546"/>
    <m/>
    <m/>
    <m/>
    <s v="Cancer"/>
    <m/>
    <m/>
    <m/>
    <s v="Exercise/physical activity"/>
    <m/>
    <m/>
    <m/>
    <m/>
    <m/>
    <m/>
    <m/>
    <m/>
    <s v="Importance of routine well checkups"/>
    <m/>
    <m/>
    <n v="3"/>
    <n v="1"/>
    <m/>
    <n v="0"/>
    <n v="0"/>
    <n v="0"/>
    <n v="1"/>
    <n v="0"/>
    <n v="0"/>
    <n v="0"/>
    <n v="1"/>
    <n v="0"/>
    <n v="0"/>
    <n v="0"/>
    <n v="0"/>
    <n v="0"/>
    <n v="0"/>
    <n v="0"/>
    <n v="0"/>
    <n v="1"/>
    <n v="0"/>
    <m/>
    <m/>
    <n v="3"/>
    <n v="3"/>
    <s v="Correct"/>
    <x v="0"/>
    <n v="67"/>
    <x v="0"/>
    <x v="10"/>
    <x v="1"/>
    <x v="1"/>
    <m/>
    <x v="5"/>
    <x v="7"/>
    <x v="2"/>
    <x v="2"/>
    <x v="0"/>
    <s v="Yes"/>
    <m/>
  </r>
  <r>
    <n v="547"/>
    <s v="Blood pressure"/>
    <m/>
    <m/>
    <m/>
    <m/>
    <m/>
    <s v="Cholesterol"/>
    <m/>
    <m/>
    <m/>
    <m/>
    <m/>
    <s v="Diabetes"/>
    <m/>
    <m/>
    <m/>
    <m/>
    <m/>
    <m/>
    <n v="3"/>
    <n v="1"/>
    <m/>
    <n v="1"/>
    <n v="0"/>
    <n v="0"/>
    <n v="0"/>
    <n v="0"/>
    <n v="0"/>
    <n v="1"/>
    <n v="0"/>
    <n v="0"/>
    <n v="0"/>
    <n v="0"/>
    <n v="0"/>
    <n v="1"/>
    <n v="0"/>
    <n v="0"/>
    <n v="0"/>
    <n v="0"/>
    <n v="0"/>
    <m/>
    <m/>
    <n v="3"/>
    <n v="3"/>
    <s v="Correct"/>
    <x v="1"/>
    <n v="60"/>
    <x v="2"/>
    <x v="141"/>
    <x v="1"/>
    <x v="1"/>
    <s v="English"/>
    <x v="5"/>
    <x v="1"/>
    <x v="0"/>
    <x v="2"/>
    <x v="0"/>
    <s v="No"/>
    <m/>
  </r>
  <r>
    <n v="548"/>
    <m/>
    <m/>
    <m/>
    <m/>
    <m/>
    <m/>
    <m/>
    <m/>
    <m/>
    <m/>
    <m/>
    <m/>
    <m/>
    <m/>
    <m/>
    <m/>
    <m/>
    <s v="Drug and alcohol"/>
    <m/>
    <n v="1"/>
    <n v="3"/>
    <m/>
    <n v="0"/>
    <n v="0"/>
    <n v="0"/>
    <n v="0"/>
    <n v="0"/>
    <n v="0"/>
    <n v="0"/>
    <n v="0"/>
    <n v="0"/>
    <n v="0"/>
    <n v="0"/>
    <n v="0"/>
    <n v="0"/>
    <n v="0"/>
    <n v="0"/>
    <n v="0"/>
    <n v="0"/>
    <n v="1"/>
    <m/>
    <m/>
    <n v="1"/>
    <n v="1"/>
    <s v="Correct"/>
    <x v="0"/>
    <n v="41"/>
    <x v="2"/>
    <x v="58"/>
    <x v="3"/>
    <x v="2"/>
    <s v="English"/>
    <x v="6"/>
    <x v="1"/>
    <x v="0"/>
    <x v="2"/>
    <x v="3"/>
    <s v="Yes"/>
    <m/>
  </r>
  <r>
    <n v="549"/>
    <m/>
    <m/>
    <m/>
    <s v="Cancer"/>
    <m/>
    <m/>
    <m/>
    <m/>
    <m/>
    <m/>
    <m/>
    <m/>
    <s v="Diabetes"/>
    <m/>
    <m/>
    <m/>
    <m/>
    <s v="Drug and alcohol"/>
    <m/>
    <n v="3"/>
    <n v="1"/>
    <m/>
    <n v="0"/>
    <n v="0"/>
    <n v="0"/>
    <n v="1"/>
    <n v="0"/>
    <n v="0"/>
    <n v="0"/>
    <n v="0"/>
    <n v="0"/>
    <n v="0"/>
    <n v="0"/>
    <n v="0"/>
    <n v="1"/>
    <n v="0"/>
    <n v="0"/>
    <n v="0"/>
    <n v="0"/>
    <n v="1"/>
    <m/>
    <m/>
    <n v="3"/>
    <n v="3"/>
    <s v="Correct"/>
    <x v="0"/>
    <n v="46"/>
    <x v="2"/>
    <x v="54"/>
    <x v="1"/>
    <x v="1"/>
    <s v="English"/>
    <x v="6"/>
    <x v="7"/>
    <x v="6"/>
    <x v="2"/>
    <x v="3"/>
    <s v="Yes"/>
    <m/>
  </r>
  <r>
    <n v="550"/>
    <m/>
    <m/>
    <s v="Mental health/depression"/>
    <m/>
    <m/>
    <m/>
    <m/>
    <m/>
    <m/>
    <m/>
    <m/>
    <m/>
    <m/>
    <m/>
    <m/>
    <m/>
    <s v="Importance of routine well checkups"/>
    <s v="Drug and alcohol"/>
    <m/>
    <n v="3"/>
    <n v="1"/>
    <m/>
    <n v="0"/>
    <n v="0"/>
    <n v="1"/>
    <n v="0"/>
    <n v="0"/>
    <n v="0"/>
    <n v="0"/>
    <n v="0"/>
    <n v="0"/>
    <n v="0"/>
    <n v="0"/>
    <n v="0"/>
    <n v="0"/>
    <n v="0"/>
    <n v="0"/>
    <n v="0"/>
    <n v="1"/>
    <n v="1"/>
    <m/>
    <m/>
    <n v="3"/>
    <n v="3"/>
    <s v="Correct"/>
    <x v="1"/>
    <n v="27"/>
    <x v="2"/>
    <x v="99"/>
    <x v="1"/>
    <x v="1"/>
    <s v="English"/>
    <x v="4"/>
    <x v="1"/>
    <x v="0"/>
    <x v="2"/>
    <x v="4"/>
    <s v="Yes"/>
    <m/>
  </r>
  <r>
    <n v="551"/>
    <m/>
    <m/>
    <m/>
    <m/>
    <m/>
    <m/>
    <m/>
    <m/>
    <m/>
    <m/>
    <m/>
    <m/>
    <m/>
    <m/>
    <m/>
    <m/>
    <m/>
    <m/>
    <m/>
    <n v="0"/>
    <e v="#DIV/0!"/>
    <m/>
    <n v="0"/>
    <n v="0"/>
    <n v="0"/>
    <n v="0"/>
    <n v="0"/>
    <n v="0"/>
    <n v="0"/>
    <n v="0"/>
    <n v="0"/>
    <n v="0"/>
    <n v="0"/>
    <n v="0"/>
    <n v="0"/>
    <n v="0"/>
    <n v="0"/>
    <n v="0"/>
    <n v="0"/>
    <n v="0"/>
    <m/>
    <m/>
    <n v="0"/>
    <n v="0"/>
    <s v="Correct"/>
    <x v="1"/>
    <n v="21"/>
    <x v="2"/>
    <x v="68"/>
    <x v="0"/>
    <x v="1"/>
    <s v="English"/>
    <x v="0"/>
    <x v="7"/>
    <x v="6"/>
    <x v="2"/>
    <x v="4"/>
    <s v="Yes"/>
    <m/>
  </r>
  <r>
    <n v="552"/>
    <s v="Blood pressure"/>
    <m/>
    <m/>
    <m/>
    <m/>
    <m/>
    <s v="Cholesterol"/>
    <m/>
    <m/>
    <m/>
    <s v="Heart disease"/>
    <m/>
    <m/>
    <m/>
    <m/>
    <m/>
    <m/>
    <m/>
    <m/>
    <n v="3"/>
    <n v="1"/>
    <m/>
    <n v="1"/>
    <n v="0"/>
    <n v="0"/>
    <n v="0"/>
    <n v="0"/>
    <n v="0"/>
    <n v="1"/>
    <n v="0"/>
    <n v="0"/>
    <n v="0"/>
    <n v="1"/>
    <n v="0"/>
    <n v="0"/>
    <n v="0"/>
    <n v="0"/>
    <n v="0"/>
    <n v="0"/>
    <n v="0"/>
    <m/>
    <m/>
    <n v="3"/>
    <n v="3"/>
    <s v="Correct"/>
    <x v="0"/>
    <n v="36"/>
    <x v="2"/>
    <x v="63"/>
    <x v="1"/>
    <x v="1"/>
    <s v="English"/>
    <x v="0"/>
    <x v="0"/>
    <x v="1"/>
    <x v="1"/>
    <x v="1"/>
    <s v="Yes"/>
    <m/>
  </r>
  <r>
    <n v="553"/>
    <m/>
    <m/>
    <m/>
    <m/>
    <m/>
    <m/>
    <m/>
    <m/>
    <m/>
    <m/>
    <m/>
    <m/>
    <m/>
    <m/>
    <m/>
    <m/>
    <m/>
    <s v="Drug and alcohol"/>
    <m/>
    <n v="1"/>
    <n v="3"/>
    <m/>
    <n v="0"/>
    <n v="0"/>
    <n v="0"/>
    <n v="0"/>
    <n v="0"/>
    <n v="0"/>
    <n v="0"/>
    <n v="0"/>
    <n v="0"/>
    <n v="0"/>
    <n v="0"/>
    <n v="0"/>
    <n v="0"/>
    <n v="0"/>
    <n v="0"/>
    <n v="0"/>
    <n v="0"/>
    <n v="1"/>
    <m/>
    <m/>
    <n v="1"/>
    <n v="1"/>
    <s v="Correct"/>
    <x v="0"/>
    <n v="52"/>
    <x v="2"/>
    <x v="63"/>
    <x v="1"/>
    <x v="0"/>
    <s v="English"/>
    <x v="1"/>
    <x v="4"/>
    <x v="0"/>
    <x v="2"/>
    <x v="4"/>
    <s v="Yes"/>
    <m/>
  </r>
  <r>
    <n v="554"/>
    <s v="Blood pressure"/>
    <m/>
    <m/>
    <m/>
    <m/>
    <m/>
    <m/>
    <m/>
    <m/>
    <s v="Dental screenings"/>
    <m/>
    <m/>
    <m/>
    <m/>
    <m/>
    <m/>
    <m/>
    <m/>
    <m/>
    <n v="2"/>
    <n v="1.5"/>
    <m/>
    <n v="1"/>
    <n v="0"/>
    <n v="0"/>
    <n v="0"/>
    <n v="0"/>
    <n v="0"/>
    <n v="0"/>
    <n v="0"/>
    <n v="0"/>
    <n v="1"/>
    <n v="0"/>
    <n v="0"/>
    <n v="0"/>
    <n v="0"/>
    <n v="0"/>
    <n v="0"/>
    <n v="0"/>
    <n v="0"/>
    <m/>
    <m/>
    <n v="2"/>
    <n v="2"/>
    <s v="Correct"/>
    <x v="0"/>
    <n v="26"/>
    <x v="2"/>
    <x v="58"/>
    <x v="1"/>
    <x v="1"/>
    <s v="English"/>
    <x v="1"/>
    <x v="3"/>
    <x v="4"/>
    <x v="2"/>
    <x v="4"/>
    <s v="Yes"/>
    <m/>
  </r>
  <r>
    <n v="555"/>
    <m/>
    <m/>
    <m/>
    <m/>
    <m/>
    <m/>
    <m/>
    <m/>
    <m/>
    <m/>
    <m/>
    <s v="Suicide prevention"/>
    <m/>
    <s v="HIV/AIDS &amp; Sexually Transmitted Diseases (STDs)"/>
    <m/>
    <m/>
    <m/>
    <s v="Drug and alcohol"/>
    <m/>
    <n v="3"/>
    <n v="1"/>
    <m/>
    <n v="0"/>
    <n v="0"/>
    <n v="0"/>
    <n v="0"/>
    <n v="0"/>
    <n v="0"/>
    <n v="0"/>
    <n v="0"/>
    <n v="0"/>
    <n v="0"/>
    <n v="0"/>
    <n v="1"/>
    <n v="0"/>
    <n v="1"/>
    <n v="0"/>
    <n v="0"/>
    <n v="0"/>
    <n v="1"/>
    <m/>
    <m/>
    <n v="3"/>
    <n v="3"/>
    <s v="Correct"/>
    <x v="1"/>
    <n v="27"/>
    <x v="2"/>
    <x v="63"/>
    <x v="4"/>
    <x v="2"/>
    <s v="Spanish"/>
    <x v="4"/>
    <x v="0"/>
    <x v="0"/>
    <x v="2"/>
    <x v="4"/>
    <s v="Yes"/>
    <m/>
  </r>
  <r>
    <n v="556"/>
    <m/>
    <m/>
    <m/>
    <m/>
    <m/>
    <m/>
    <m/>
    <m/>
    <m/>
    <m/>
    <m/>
    <m/>
    <m/>
    <m/>
    <m/>
    <m/>
    <m/>
    <m/>
    <m/>
    <n v="0"/>
    <e v="#DIV/0!"/>
    <m/>
    <n v="0"/>
    <n v="0"/>
    <n v="0"/>
    <n v="0"/>
    <n v="0"/>
    <n v="0"/>
    <n v="0"/>
    <n v="0"/>
    <n v="0"/>
    <n v="0"/>
    <n v="0"/>
    <n v="0"/>
    <n v="0"/>
    <n v="0"/>
    <n v="0"/>
    <n v="0"/>
    <n v="0"/>
    <n v="0"/>
    <m/>
    <m/>
    <n v="0"/>
    <n v="0"/>
    <s v="Correct"/>
    <x v="1"/>
    <n v="19"/>
    <x v="2"/>
    <x v="42"/>
    <x v="3"/>
    <x v="2"/>
    <s v="English"/>
    <x v="1"/>
    <x v="0"/>
    <x v="0"/>
    <x v="2"/>
    <x v="4"/>
    <s v="Yes"/>
    <m/>
  </r>
  <r>
    <n v="557"/>
    <m/>
    <m/>
    <m/>
    <m/>
    <m/>
    <m/>
    <m/>
    <s v="Exercise/physical activity"/>
    <m/>
    <m/>
    <m/>
    <m/>
    <s v="Diabetes"/>
    <m/>
    <m/>
    <m/>
    <m/>
    <s v="Drug and alcohol"/>
    <m/>
    <n v="3"/>
    <n v="1"/>
    <m/>
    <n v="0"/>
    <n v="0"/>
    <n v="0"/>
    <n v="0"/>
    <n v="0"/>
    <n v="0"/>
    <n v="0"/>
    <n v="1"/>
    <n v="0"/>
    <n v="0"/>
    <n v="0"/>
    <n v="0"/>
    <n v="1"/>
    <n v="0"/>
    <n v="0"/>
    <n v="0"/>
    <n v="0"/>
    <n v="1"/>
    <m/>
    <m/>
    <n v="3"/>
    <n v="3"/>
    <s v="Correct"/>
    <x v="0"/>
    <n v="41"/>
    <x v="2"/>
    <x v="63"/>
    <x v="1"/>
    <x v="1"/>
    <s v="English"/>
    <x v="5"/>
    <x v="8"/>
    <x v="0"/>
    <x v="2"/>
    <x v="0"/>
    <s v="Yes"/>
    <m/>
  </r>
  <r>
    <n v="558"/>
    <s v="Blood pressure"/>
    <m/>
    <m/>
    <s v="Cancer"/>
    <m/>
    <m/>
    <m/>
    <m/>
    <m/>
    <m/>
    <m/>
    <m/>
    <s v="Diabetes"/>
    <m/>
    <m/>
    <m/>
    <m/>
    <m/>
    <m/>
    <n v="3"/>
    <n v="1"/>
    <m/>
    <n v="1"/>
    <n v="0"/>
    <n v="0"/>
    <n v="1"/>
    <n v="0"/>
    <n v="0"/>
    <n v="0"/>
    <n v="0"/>
    <n v="0"/>
    <n v="0"/>
    <n v="0"/>
    <n v="0"/>
    <n v="1"/>
    <n v="0"/>
    <n v="0"/>
    <n v="0"/>
    <n v="0"/>
    <n v="0"/>
    <m/>
    <m/>
    <n v="3"/>
    <n v="3"/>
    <s v="Correct"/>
    <x v="1"/>
    <n v="51"/>
    <x v="2"/>
    <x v="58"/>
    <x v="1"/>
    <x v="1"/>
    <s v="English"/>
    <x v="2"/>
    <x v="0"/>
    <x v="6"/>
    <x v="2"/>
    <x v="0"/>
    <s v="Yes"/>
    <m/>
  </r>
  <r>
    <n v="559"/>
    <m/>
    <m/>
    <s v="Mental health/depression"/>
    <m/>
    <m/>
    <m/>
    <m/>
    <m/>
    <m/>
    <m/>
    <m/>
    <m/>
    <m/>
    <m/>
    <m/>
    <m/>
    <m/>
    <m/>
    <m/>
    <n v="1"/>
    <n v="3"/>
    <m/>
    <n v="0"/>
    <n v="0"/>
    <n v="1"/>
    <n v="0"/>
    <n v="0"/>
    <n v="0"/>
    <n v="0"/>
    <n v="0"/>
    <n v="0"/>
    <n v="0"/>
    <n v="0"/>
    <n v="0"/>
    <n v="0"/>
    <n v="0"/>
    <n v="0"/>
    <n v="0"/>
    <n v="0"/>
    <n v="0"/>
    <m/>
    <m/>
    <n v="1"/>
    <n v="1"/>
    <s v="Correct"/>
    <x v="1"/>
    <n v="27"/>
    <x v="2"/>
    <x v="142"/>
    <x v="1"/>
    <x v="1"/>
    <s v="English"/>
    <x v="6"/>
    <x v="7"/>
    <x v="6"/>
    <x v="2"/>
    <x v="4"/>
    <s v="Yes"/>
    <m/>
  </r>
  <r>
    <n v="560"/>
    <s v="Blood pressure"/>
    <m/>
    <m/>
    <s v="Cancer"/>
    <m/>
    <s v="Nutrition"/>
    <m/>
    <m/>
    <m/>
    <m/>
    <m/>
    <m/>
    <m/>
    <m/>
    <m/>
    <m/>
    <m/>
    <m/>
    <m/>
    <n v="3"/>
    <n v="1"/>
    <m/>
    <n v="1"/>
    <n v="0"/>
    <n v="0"/>
    <n v="1"/>
    <n v="0"/>
    <n v="1"/>
    <n v="0"/>
    <n v="0"/>
    <n v="0"/>
    <n v="0"/>
    <n v="0"/>
    <n v="0"/>
    <n v="0"/>
    <n v="0"/>
    <n v="0"/>
    <n v="0"/>
    <n v="0"/>
    <n v="0"/>
    <m/>
    <m/>
    <n v="3"/>
    <n v="3"/>
    <s v="Correct"/>
    <x v="1"/>
    <n v="22"/>
    <x v="2"/>
    <x v="42"/>
    <x v="1"/>
    <x v="1"/>
    <s v="English"/>
    <x v="4"/>
    <x v="4"/>
    <x v="0"/>
    <x v="2"/>
    <x v="0"/>
    <s v="Yes"/>
    <m/>
  </r>
  <r>
    <n v="561"/>
    <m/>
    <m/>
    <m/>
    <m/>
    <m/>
    <s v="Nutrition"/>
    <m/>
    <m/>
    <m/>
    <s v="Dental screenings"/>
    <m/>
    <m/>
    <m/>
    <s v="HIV/AIDS &amp; Sexually Transmitted Diseases (STDs)"/>
    <m/>
    <m/>
    <m/>
    <s v="Drug and alcohol"/>
    <m/>
    <n v="4"/>
    <n v="0.75"/>
    <m/>
    <n v="0"/>
    <n v="0"/>
    <n v="0"/>
    <n v="0"/>
    <n v="0"/>
    <n v="0.75"/>
    <n v="0"/>
    <n v="0"/>
    <n v="0"/>
    <n v="0.75"/>
    <n v="0"/>
    <n v="0"/>
    <n v="0"/>
    <n v="0.75"/>
    <n v="0"/>
    <n v="0"/>
    <n v="0"/>
    <n v="0.75"/>
    <m/>
    <m/>
    <n v="3"/>
    <n v="4"/>
    <s v="Correct"/>
    <x v="0"/>
    <n v="53"/>
    <x v="2"/>
    <x v="143"/>
    <x v="1"/>
    <x v="1"/>
    <s v="English"/>
    <x v="1"/>
    <x v="4"/>
    <x v="4"/>
    <x v="1"/>
    <x v="3"/>
    <s v="No"/>
    <m/>
  </r>
  <r>
    <n v="562"/>
    <m/>
    <m/>
    <m/>
    <m/>
    <m/>
    <m/>
    <m/>
    <s v="Exercise/physical activity"/>
    <m/>
    <m/>
    <m/>
    <m/>
    <m/>
    <m/>
    <m/>
    <m/>
    <m/>
    <s v="Drug and alcohol"/>
    <m/>
    <n v="2"/>
    <n v="1.5"/>
    <m/>
    <n v="0"/>
    <n v="0"/>
    <n v="0"/>
    <n v="0"/>
    <n v="0"/>
    <n v="0"/>
    <n v="0"/>
    <n v="1"/>
    <n v="0"/>
    <n v="0"/>
    <n v="0"/>
    <n v="0"/>
    <n v="0"/>
    <n v="0"/>
    <n v="0"/>
    <n v="0"/>
    <n v="0"/>
    <n v="1"/>
    <m/>
    <m/>
    <n v="2"/>
    <n v="2"/>
    <s v="Correct"/>
    <x v="1"/>
    <n v="25"/>
    <x v="2"/>
    <x v="62"/>
    <x v="1"/>
    <x v="1"/>
    <s v="English"/>
    <x v="4"/>
    <x v="4"/>
    <x v="6"/>
    <x v="2"/>
    <x v="3"/>
    <s v="Yes"/>
    <m/>
  </r>
  <r>
    <n v="563"/>
    <m/>
    <m/>
    <s v="Mental health/depression"/>
    <m/>
    <m/>
    <m/>
    <m/>
    <m/>
    <m/>
    <m/>
    <m/>
    <m/>
    <m/>
    <m/>
    <m/>
    <m/>
    <m/>
    <m/>
    <m/>
    <n v="1"/>
    <n v="3"/>
    <m/>
    <n v="0"/>
    <n v="0"/>
    <n v="1"/>
    <n v="0"/>
    <n v="0"/>
    <n v="0"/>
    <n v="0"/>
    <n v="0"/>
    <n v="0"/>
    <n v="0"/>
    <n v="0"/>
    <n v="0"/>
    <n v="0"/>
    <n v="0"/>
    <n v="0"/>
    <n v="0"/>
    <n v="0"/>
    <n v="0"/>
    <m/>
    <m/>
    <n v="1"/>
    <n v="1"/>
    <s v="Correct"/>
    <x v="1"/>
    <n v="21"/>
    <x v="2"/>
    <x v="54"/>
    <x v="5"/>
    <x v="1"/>
    <s v="English"/>
    <x v="0"/>
    <x v="7"/>
    <x v="5"/>
    <x v="2"/>
    <x v="0"/>
    <s v="Yes"/>
    <m/>
  </r>
  <r>
    <n v="564"/>
    <m/>
    <m/>
    <m/>
    <m/>
    <m/>
    <m/>
    <m/>
    <m/>
    <m/>
    <m/>
    <m/>
    <m/>
    <m/>
    <m/>
    <m/>
    <m/>
    <m/>
    <s v="Drug and alcohol"/>
    <m/>
    <n v="1"/>
    <n v="3"/>
    <m/>
    <n v="0"/>
    <n v="0"/>
    <n v="0"/>
    <n v="0"/>
    <n v="0"/>
    <n v="0"/>
    <n v="0"/>
    <n v="0"/>
    <n v="0"/>
    <n v="0"/>
    <n v="0"/>
    <n v="0"/>
    <n v="0"/>
    <n v="0"/>
    <n v="0"/>
    <n v="0"/>
    <n v="0"/>
    <n v="1"/>
    <m/>
    <m/>
    <n v="1"/>
    <n v="1"/>
    <s v="Correct"/>
    <x v="0"/>
    <n v="28"/>
    <x v="2"/>
    <x v="62"/>
    <x v="1"/>
    <x v="1"/>
    <s v="English"/>
    <x v="0"/>
    <x v="4"/>
    <x v="1"/>
    <x v="2"/>
    <x v="4"/>
    <s v="Yes"/>
    <m/>
  </r>
  <r>
    <n v="565"/>
    <m/>
    <m/>
    <m/>
    <m/>
    <m/>
    <m/>
    <m/>
    <m/>
    <m/>
    <m/>
    <m/>
    <m/>
    <m/>
    <m/>
    <m/>
    <m/>
    <m/>
    <m/>
    <m/>
    <n v="0"/>
    <e v="#DIV/0!"/>
    <m/>
    <n v="0"/>
    <n v="0"/>
    <n v="0"/>
    <n v="0"/>
    <n v="0"/>
    <n v="0"/>
    <n v="0"/>
    <n v="0"/>
    <n v="0"/>
    <n v="0"/>
    <n v="0"/>
    <n v="0"/>
    <n v="0"/>
    <n v="0"/>
    <n v="0"/>
    <n v="0"/>
    <n v="0"/>
    <n v="0"/>
    <m/>
    <m/>
    <n v="0"/>
    <n v="0"/>
    <s v="Correct"/>
    <x v="0"/>
    <n v="49"/>
    <x v="2"/>
    <x v="45"/>
    <x v="1"/>
    <x v="1"/>
    <s v="English"/>
    <x v="6"/>
    <x v="7"/>
    <x v="4"/>
    <x v="2"/>
    <x v="3"/>
    <s v="Yes"/>
    <m/>
  </r>
  <r>
    <n v="566"/>
    <m/>
    <m/>
    <m/>
    <m/>
    <m/>
    <m/>
    <m/>
    <m/>
    <m/>
    <m/>
    <m/>
    <m/>
    <m/>
    <m/>
    <m/>
    <m/>
    <m/>
    <m/>
    <m/>
    <n v="0"/>
    <e v="#DIV/0!"/>
    <m/>
    <n v="0"/>
    <n v="0"/>
    <n v="0"/>
    <n v="0"/>
    <n v="0"/>
    <n v="0"/>
    <n v="0"/>
    <n v="0"/>
    <n v="0"/>
    <n v="0"/>
    <n v="0"/>
    <n v="0"/>
    <n v="0"/>
    <n v="0"/>
    <n v="0"/>
    <n v="0"/>
    <n v="0"/>
    <n v="0"/>
    <m/>
    <m/>
    <n v="0"/>
    <n v="0"/>
    <s v="Correct"/>
    <x v="0"/>
    <n v="47"/>
    <x v="1"/>
    <x v="106"/>
    <x v="4"/>
    <x v="2"/>
    <s v="English"/>
    <x v="6"/>
    <x v="7"/>
    <x v="6"/>
    <x v="2"/>
    <x v="3"/>
    <s v="Yes"/>
    <m/>
  </r>
  <r>
    <n v="567"/>
    <m/>
    <m/>
    <m/>
    <s v="Cancer"/>
    <m/>
    <s v="Nutrition"/>
    <m/>
    <s v="Exercise/physical activity"/>
    <m/>
    <m/>
    <m/>
    <m/>
    <m/>
    <m/>
    <m/>
    <m/>
    <m/>
    <m/>
    <m/>
    <n v="3"/>
    <n v="1"/>
    <m/>
    <n v="0"/>
    <n v="0"/>
    <n v="0"/>
    <n v="1"/>
    <n v="0"/>
    <n v="1"/>
    <n v="0"/>
    <n v="1"/>
    <n v="0"/>
    <n v="0"/>
    <n v="0"/>
    <n v="0"/>
    <n v="0"/>
    <n v="0"/>
    <n v="0"/>
    <n v="0"/>
    <n v="0"/>
    <n v="0"/>
    <m/>
    <m/>
    <n v="3"/>
    <n v="3"/>
    <s v="Correct"/>
    <x v="1"/>
    <n v="49"/>
    <x v="2"/>
    <x v="45"/>
    <x v="0"/>
    <x v="1"/>
    <s v="English"/>
    <x v="3"/>
    <x v="1"/>
    <x v="0"/>
    <x v="2"/>
    <x v="0"/>
    <s v="Yes"/>
    <m/>
  </r>
  <r>
    <n v="568"/>
    <m/>
    <m/>
    <s v="Mental health/depression"/>
    <m/>
    <m/>
    <s v="Nutrition"/>
    <m/>
    <m/>
    <m/>
    <m/>
    <m/>
    <m/>
    <m/>
    <m/>
    <m/>
    <m/>
    <m/>
    <s v="Drug and alcohol"/>
    <m/>
    <n v="3"/>
    <n v="1"/>
    <m/>
    <n v="0"/>
    <n v="0"/>
    <n v="1"/>
    <n v="0"/>
    <n v="0"/>
    <n v="1"/>
    <n v="0"/>
    <n v="0"/>
    <n v="0"/>
    <n v="0"/>
    <n v="0"/>
    <n v="0"/>
    <n v="0"/>
    <n v="0"/>
    <n v="0"/>
    <n v="0"/>
    <n v="0"/>
    <n v="1"/>
    <m/>
    <m/>
    <n v="3"/>
    <n v="3"/>
    <s v="Correct"/>
    <x v="1"/>
    <n v="59"/>
    <x v="2"/>
    <x v="50"/>
    <x v="1"/>
    <x v="1"/>
    <s v="English"/>
    <x v="5"/>
    <x v="7"/>
    <x v="6"/>
    <x v="2"/>
    <x v="0"/>
    <s v="Yes"/>
    <m/>
  </r>
  <r>
    <n v="569"/>
    <m/>
    <m/>
    <s v="Mental health/depression"/>
    <m/>
    <m/>
    <s v="Nutrition"/>
    <m/>
    <s v="Exercise/physical activity"/>
    <m/>
    <m/>
    <m/>
    <m/>
    <m/>
    <m/>
    <m/>
    <m/>
    <s v="Importance of routine well checkups"/>
    <m/>
    <m/>
    <n v="4"/>
    <n v="0.75"/>
    <m/>
    <n v="0"/>
    <n v="0"/>
    <n v="0.75"/>
    <n v="0"/>
    <n v="0"/>
    <n v="0.75"/>
    <n v="0"/>
    <n v="0.75"/>
    <n v="0"/>
    <n v="0"/>
    <n v="0"/>
    <n v="0"/>
    <n v="0"/>
    <n v="0"/>
    <n v="0"/>
    <n v="0"/>
    <n v="0.75"/>
    <n v="0"/>
    <m/>
    <m/>
    <n v="3"/>
    <n v="4"/>
    <s v="Correct"/>
    <x v="0"/>
    <n v="44"/>
    <x v="0"/>
    <x v="109"/>
    <x v="1"/>
    <x v="1"/>
    <s v="English"/>
    <x v="6"/>
    <x v="1"/>
    <x v="0"/>
    <x v="2"/>
    <x v="3"/>
    <s v="Yes"/>
    <m/>
  </r>
  <r>
    <n v="570"/>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2"/>
    <m/>
    <x v="2"/>
    <x v="144"/>
    <x v="2"/>
    <x v="0"/>
    <m/>
    <x v="3"/>
    <x v="2"/>
    <x v="3"/>
    <x v="0"/>
    <x v="3"/>
    <m/>
    <m/>
  </r>
  <r>
    <n v="571"/>
    <m/>
    <m/>
    <s v="Mental health/depression"/>
    <s v="Cancer"/>
    <s v="Emergency preparedness"/>
    <s v="Nutrition"/>
    <m/>
    <m/>
    <m/>
    <s v="Dental screenings"/>
    <s v="Heart disease"/>
    <s v="Suicide prevention"/>
    <m/>
    <m/>
    <s v="Vaccination/immunizations"/>
    <s v="Disease outbreak information"/>
    <s v="Importance of routine well checkups"/>
    <s v="Drug and alcohol"/>
    <m/>
    <n v="11"/>
    <n v="0.27272727272727271"/>
    <m/>
    <n v="0"/>
    <n v="0"/>
    <n v="0.27272727272727271"/>
    <n v="0.27272727272727271"/>
    <n v="0.27272727272727271"/>
    <n v="0.27272727272727271"/>
    <n v="0"/>
    <n v="0"/>
    <n v="0"/>
    <n v="0.27272727272727271"/>
    <n v="0.27272727272727271"/>
    <n v="0.27272727272727271"/>
    <n v="0"/>
    <n v="0"/>
    <n v="0.27272727272727271"/>
    <n v="0.27272727272727271"/>
    <n v="0.27272727272727271"/>
    <n v="0.27272727272727271"/>
    <m/>
    <m/>
    <n v="2.9999999999999991"/>
    <n v="11"/>
    <s v="Correct"/>
    <x v="0"/>
    <n v="51"/>
    <x v="2"/>
    <x v="145"/>
    <x v="1"/>
    <x v="1"/>
    <s v="English"/>
    <x v="6"/>
    <x v="1"/>
    <x v="0"/>
    <x v="2"/>
    <x v="3"/>
    <s v="Yes"/>
    <m/>
  </r>
  <r>
    <n v="572"/>
    <m/>
    <s v="Eating disorders"/>
    <s v="Mental health/depression"/>
    <m/>
    <m/>
    <m/>
    <m/>
    <m/>
    <m/>
    <m/>
    <m/>
    <m/>
    <m/>
    <m/>
    <m/>
    <m/>
    <m/>
    <s v="Drug and alcohol"/>
    <m/>
    <n v="3"/>
    <n v="1"/>
    <m/>
    <n v="0"/>
    <n v="1"/>
    <n v="1"/>
    <n v="0"/>
    <n v="0"/>
    <n v="0"/>
    <n v="0"/>
    <n v="0"/>
    <n v="0"/>
    <n v="0"/>
    <n v="0"/>
    <n v="0"/>
    <n v="0"/>
    <n v="0"/>
    <n v="0"/>
    <n v="0"/>
    <n v="0"/>
    <n v="1"/>
    <m/>
    <m/>
    <n v="3"/>
    <n v="3"/>
    <s v="Correct"/>
    <x v="0"/>
    <n v="40"/>
    <x v="2"/>
    <x v="52"/>
    <x v="0"/>
    <x v="1"/>
    <s v="English"/>
    <x v="5"/>
    <x v="7"/>
    <x v="6"/>
    <x v="2"/>
    <x v="4"/>
    <s v="Yes"/>
    <m/>
  </r>
  <r>
    <n v="573"/>
    <m/>
    <m/>
    <s v="Mental health/depression"/>
    <m/>
    <m/>
    <m/>
    <m/>
    <s v="Exercise/physical activity"/>
    <m/>
    <m/>
    <m/>
    <m/>
    <s v="Diabetes"/>
    <m/>
    <m/>
    <m/>
    <m/>
    <m/>
    <m/>
    <n v="3"/>
    <n v="1"/>
    <m/>
    <n v="0"/>
    <n v="0"/>
    <n v="1"/>
    <n v="0"/>
    <n v="0"/>
    <n v="0"/>
    <n v="0"/>
    <n v="1"/>
    <n v="0"/>
    <n v="0"/>
    <n v="0"/>
    <n v="0"/>
    <n v="1"/>
    <n v="0"/>
    <n v="0"/>
    <n v="0"/>
    <n v="0"/>
    <n v="0"/>
    <m/>
    <m/>
    <n v="3"/>
    <n v="3"/>
    <s v="Correct"/>
    <x v="1"/>
    <n v="39"/>
    <x v="2"/>
    <x v="52"/>
    <x v="0"/>
    <x v="1"/>
    <s v="English"/>
    <x v="5"/>
    <x v="8"/>
    <x v="6"/>
    <x v="2"/>
    <x v="0"/>
    <s v="Yes"/>
    <m/>
  </r>
  <r>
    <n v="574"/>
    <m/>
    <m/>
    <s v="Mental health/depression"/>
    <m/>
    <m/>
    <m/>
    <m/>
    <s v="Exercise/physical activity"/>
    <m/>
    <s v="Dental screenings"/>
    <m/>
    <s v="Suicide prevention"/>
    <s v="Diabetes"/>
    <m/>
    <m/>
    <s v="Disease outbreak information"/>
    <s v="Importance of routine well checkups"/>
    <m/>
    <m/>
    <n v="7"/>
    <n v="0.42857142857142855"/>
    <m/>
    <n v="0"/>
    <n v="0"/>
    <n v="0.42857142857142855"/>
    <n v="0"/>
    <n v="0"/>
    <n v="0"/>
    <n v="0"/>
    <n v="0.42857142857142855"/>
    <n v="0"/>
    <n v="0.42857142857142855"/>
    <n v="0"/>
    <n v="0.42857142857142855"/>
    <n v="0.42857142857142855"/>
    <n v="0"/>
    <n v="0"/>
    <n v="0.42857142857142855"/>
    <n v="0.42857142857142855"/>
    <n v="0"/>
    <m/>
    <m/>
    <n v="2.9999999999999996"/>
    <n v="7"/>
    <s v="Correct"/>
    <x v="0"/>
    <n v="48"/>
    <x v="1"/>
    <x v="114"/>
    <x v="1"/>
    <x v="1"/>
    <s v="EnglishPolish"/>
    <x v="5"/>
    <x v="7"/>
    <x v="0"/>
    <x v="2"/>
    <x v="3"/>
    <s v="Yes"/>
    <m/>
  </r>
  <r>
    <n v="575"/>
    <s v="Blood pressure"/>
    <m/>
    <m/>
    <m/>
    <m/>
    <s v="Nutrition"/>
    <m/>
    <m/>
    <m/>
    <m/>
    <s v="Heart disease"/>
    <m/>
    <s v="Diabetes"/>
    <m/>
    <m/>
    <m/>
    <m/>
    <s v="Drug and alcohol"/>
    <m/>
    <n v="5"/>
    <n v="0.6"/>
    <m/>
    <n v="0.6"/>
    <n v="0"/>
    <n v="0"/>
    <n v="0"/>
    <n v="0"/>
    <n v="0.6"/>
    <n v="0"/>
    <n v="0"/>
    <n v="0"/>
    <n v="0"/>
    <n v="0.6"/>
    <n v="0"/>
    <n v="0.6"/>
    <n v="0"/>
    <n v="0"/>
    <n v="0"/>
    <n v="0"/>
    <n v="0.6"/>
    <m/>
    <m/>
    <n v="3"/>
    <n v="5"/>
    <s v="Correct"/>
    <x v="1"/>
    <n v="79"/>
    <x v="2"/>
    <x v="146"/>
    <x v="0"/>
    <x v="1"/>
    <s v="English"/>
    <x v="0"/>
    <x v="4"/>
    <x v="2"/>
    <x v="2"/>
    <x v="4"/>
    <s v="Yes"/>
    <m/>
  </r>
  <r>
    <n v="576"/>
    <s v="Blood pressure"/>
    <m/>
    <m/>
    <m/>
    <m/>
    <s v="Nutrition"/>
    <m/>
    <s v="Exercise/physical activity"/>
    <m/>
    <m/>
    <m/>
    <m/>
    <m/>
    <m/>
    <m/>
    <m/>
    <m/>
    <m/>
    <m/>
    <n v="3"/>
    <n v="1"/>
    <m/>
    <n v="1"/>
    <n v="0"/>
    <n v="0"/>
    <n v="0"/>
    <n v="0"/>
    <n v="1"/>
    <n v="0"/>
    <n v="1"/>
    <n v="0"/>
    <n v="0"/>
    <n v="0"/>
    <n v="0"/>
    <n v="0"/>
    <n v="0"/>
    <n v="0"/>
    <n v="0"/>
    <n v="0"/>
    <n v="0"/>
    <m/>
    <m/>
    <n v="3"/>
    <n v="3"/>
    <s v="Correct"/>
    <x v="1"/>
    <n v="60"/>
    <x v="2"/>
    <x v="57"/>
    <x v="0"/>
    <x v="1"/>
    <s v="English"/>
    <x v="5"/>
    <x v="7"/>
    <x v="0"/>
    <x v="2"/>
    <x v="0"/>
    <s v="Yes"/>
    <m/>
  </r>
  <r>
    <n v="577"/>
    <m/>
    <m/>
    <m/>
    <m/>
    <m/>
    <m/>
    <m/>
    <m/>
    <m/>
    <m/>
    <m/>
    <m/>
    <m/>
    <m/>
    <m/>
    <m/>
    <m/>
    <s v="Drug and alcohol"/>
    <m/>
    <n v="1"/>
    <n v="3"/>
    <m/>
    <n v="0"/>
    <n v="0"/>
    <n v="0"/>
    <n v="0"/>
    <n v="0"/>
    <n v="0"/>
    <n v="0"/>
    <n v="0"/>
    <n v="0"/>
    <n v="0"/>
    <n v="0"/>
    <n v="0"/>
    <n v="0"/>
    <n v="0"/>
    <n v="0"/>
    <n v="0"/>
    <n v="0"/>
    <n v="1"/>
    <m/>
    <m/>
    <n v="1"/>
    <n v="1"/>
    <s v="Correct"/>
    <x v="0"/>
    <n v="55"/>
    <x v="0"/>
    <x v="116"/>
    <x v="1"/>
    <x v="1"/>
    <s v="English"/>
    <x v="6"/>
    <x v="1"/>
    <x v="0"/>
    <x v="2"/>
    <x v="3"/>
    <s v="Yes"/>
    <m/>
  </r>
  <r>
    <n v="578"/>
    <s v="Blood pressure"/>
    <m/>
    <m/>
    <s v="Cancer"/>
    <m/>
    <m/>
    <m/>
    <m/>
    <m/>
    <m/>
    <m/>
    <m/>
    <s v="Diabetes"/>
    <m/>
    <m/>
    <m/>
    <m/>
    <m/>
    <m/>
    <n v="3"/>
    <n v="1"/>
    <m/>
    <n v="1"/>
    <n v="0"/>
    <n v="0"/>
    <n v="1"/>
    <n v="0"/>
    <n v="0"/>
    <n v="0"/>
    <n v="0"/>
    <n v="0"/>
    <n v="0"/>
    <n v="0"/>
    <n v="0"/>
    <n v="1"/>
    <n v="0"/>
    <n v="0"/>
    <n v="0"/>
    <n v="0"/>
    <n v="0"/>
    <m/>
    <m/>
    <n v="3"/>
    <n v="3"/>
    <s v="Correct"/>
    <x v="1"/>
    <n v="35"/>
    <x v="0"/>
    <x v="73"/>
    <x v="4"/>
    <x v="2"/>
    <s v="Chinese"/>
    <x v="0"/>
    <x v="7"/>
    <x v="0"/>
    <x v="2"/>
    <x v="3"/>
    <s v="Yes"/>
    <m/>
  </r>
  <r>
    <n v="579"/>
    <m/>
    <m/>
    <s v="Mental health/depression"/>
    <m/>
    <m/>
    <m/>
    <m/>
    <s v="Exercise/physical activity"/>
    <m/>
    <m/>
    <m/>
    <m/>
    <m/>
    <m/>
    <m/>
    <m/>
    <m/>
    <m/>
    <m/>
    <n v="2"/>
    <n v="1.5"/>
    <m/>
    <n v="0"/>
    <n v="0"/>
    <n v="1"/>
    <n v="0"/>
    <n v="0"/>
    <n v="0"/>
    <n v="0"/>
    <n v="1"/>
    <n v="0"/>
    <n v="0"/>
    <n v="0"/>
    <n v="0"/>
    <n v="0"/>
    <n v="0"/>
    <n v="0"/>
    <n v="0"/>
    <n v="0"/>
    <n v="0"/>
    <m/>
    <m/>
    <n v="2"/>
    <n v="2"/>
    <s v="Correct"/>
    <x v="0"/>
    <n v="55"/>
    <x v="0"/>
    <x v="147"/>
    <x v="1"/>
    <x v="1"/>
    <s v="English"/>
    <x v="5"/>
    <x v="4"/>
    <x v="4"/>
    <x v="2"/>
    <x v="3"/>
    <s v="Yes"/>
    <m/>
  </r>
  <r>
    <n v="580"/>
    <m/>
    <m/>
    <m/>
    <s v="Cancer"/>
    <m/>
    <s v="Nutrition"/>
    <m/>
    <s v="Exercise/physical activity"/>
    <m/>
    <s v="Dental screenings"/>
    <m/>
    <s v="Suicide prevention"/>
    <m/>
    <m/>
    <m/>
    <m/>
    <s v="Importance of routine well checkups"/>
    <s v="Drug and alcohol"/>
    <m/>
    <n v="7"/>
    <n v="0.42857142857142855"/>
    <m/>
    <n v="0"/>
    <n v="0"/>
    <n v="0"/>
    <n v="0.42857142857142855"/>
    <n v="0"/>
    <n v="0.42857142857142855"/>
    <n v="0"/>
    <n v="0.42857142857142855"/>
    <n v="0"/>
    <n v="0.42857142857142855"/>
    <n v="0"/>
    <n v="0.42857142857142855"/>
    <n v="0"/>
    <n v="0"/>
    <n v="0"/>
    <n v="0"/>
    <n v="0.42857142857142855"/>
    <n v="0.42857142857142855"/>
    <m/>
    <m/>
    <n v="2.9999999999999996"/>
    <n v="7"/>
    <s v="Correct"/>
    <x v="1"/>
    <n v="67"/>
    <x v="2"/>
    <x v="148"/>
    <x v="3"/>
    <x v="1"/>
    <s v="English"/>
    <x v="4"/>
    <x v="7"/>
    <x v="2"/>
    <x v="2"/>
    <x v="0"/>
    <s v="Yes"/>
    <m/>
  </r>
  <r>
    <n v="581"/>
    <m/>
    <m/>
    <m/>
    <m/>
    <m/>
    <m/>
    <m/>
    <s v="Exercise/physical activity"/>
    <m/>
    <m/>
    <m/>
    <m/>
    <m/>
    <m/>
    <m/>
    <m/>
    <m/>
    <m/>
    <m/>
    <n v="1"/>
    <n v="3"/>
    <m/>
    <n v="0"/>
    <n v="0"/>
    <n v="0"/>
    <n v="0"/>
    <n v="0"/>
    <n v="0"/>
    <n v="0"/>
    <n v="1"/>
    <n v="0"/>
    <n v="0"/>
    <n v="0"/>
    <n v="0"/>
    <n v="0"/>
    <n v="0"/>
    <n v="0"/>
    <n v="0"/>
    <n v="0"/>
    <n v="0"/>
    <m/>
    <m/>
    <n v="1"/>
    <n v="1"/>
    <s v="Correct"/>
    <x v="1"/>
    <n v="60"/>
    <x v="2"/>
    <x v="146"/>
    <x v="5"/>
    <x v="1"/>
    <s v="Hindi"/>
    <x v="6"/>
    <x v="8"/>
    <x v="0"/>
    <x v="2"/>
    <x v="3"/>
    <s v="Yes"/>
    <m/>
  </r>
  <r>
    <n v="582"/>
    <s v="Blood pressure"/>
    <m/>
    <s v="Mental health/depression"/>
    <m/>
    <m/>
    <m/>
    <m/>
    <m/>
    <m/>
    <m/>
    <m/>
    <m/>
    <s v="Diabetes"/>
    <m/>
    <m/>
    <m/>
    <m/>
    <m/>
    <m/>
    <n v="3"/>
    <n v="1"/>
    <m/>
    <n v="1"/>
    <n v="0"/>
    <n v="1"/>
    <n v="0"/>
    <n v="0"/>
    <n v="0"/>
    <n v="0"/>
    <n v="0"/>
    <n v="0"/>
    <n v="0"/>
    <n v="0"/>
    <n v="0"/>
    <n v="1"/>
    <n v="0"/>
    <n v="0"/>
    <n v="0"/>
    <n v="0"/>
    <n v="0"/>
    <m/>
    <m/>
    <n v="3"/>
    <n v="3"/>
    <s v="Correct"/>
    <x v="2"/>
    <m/>
    <x v="3"/>
    <x v="11"/>
    <x v="2"/>
    <x v="0"/>
    <m/>
    <x v="3"/>
    <x v="2"/>
    <x v="3"/>
    <x v="0"/>
    <x v="3"/>
    <m/>
    <m/>
  </r>
  <r>
    <n v="583"/>
    <m/>
    <m/>
    <s v="Mental health/depression"/>
    <m/>
    <m/>
    <s v="Nutrition"/>
    <s v="Cholesterol"/>
    <m/>
    <m/>
    <m/>
    <m/>
    <m/>
    <m/>
    <m/>
    <m/>
    <m/>
    <m/>
    <m/>
    <m/>
    <n v="3"/>
    <n v="1"/>
    <m/>
    <n v="0"/>
    <n v="0"/>
    <n v="1"/>
    <n v="0"/>
    <n v="0"/>
    <n v="1"/>
    <n v="1"/>
    <n v="0"/>
    <n v="0"/>
    <n v="0"/>
    <n v="0"/>
    <n v="0"/>
    <n v="0"/>
    <n v="0"/>
    <n v="0"/>
    <n v="0"/>
    <n v="0"/>
    <n v="0"/>
    <m/>
    <m/>
    <n v="3"/>
    <n v="3"/>
    <s v="Correct"/>
    <x v="0"/>
    <n v="52"/>
    <x v="0"/>
    <x v="116"/>
    <x v="1"/>
    <x v="1"/>
    <s v="English"/>
    <x v="6"/>
    <x v="1"/>
    <x v="0"/>
    <x v="2"/>
    <x v="3"/>
    <s v="Yes"/>
    <m/>
  </r>
  <r>
    <n v="584"/>
    <m/>
    <m/>
    <m/>
    <m/>
    <m/>
    <s v="Nutrition"/>
    <m/>
    <m/>
    <m/>
    <m/>
    <m/>
    <m/>
    <m/>
    <m/>
    <m/>
    <m/>
    <m/>
    <m/>
    <m/>
    <n v="1"/>
    <n v="3"/>
    <m/>
    <n v="0"/>
    <n v="0"/>
    <n v="0"/>
    <n v="0"/>
    <n v="0"/>
    <n v="1"/>
    <n v="0"/>
    <n v="0"/>
    <n v="0"/>
    <n v="0"/>
    <n v="0"/>
    <n v="0"/>
    <n v="0"/>
    <n v="0"/>
    <n v="0"/>
    <n v="0"/>
    <n v="0"/>
    <n v="0"/>
    <m/>
    <m/>
    <n v="1"/>
    <n v="1"/>
    <s v="Correct"/>
    <x v="1"/>
    <n v="48"/>
    <x v="2"/>
    <x v="143"/>
    <x v="0"/>
    <x v="1"/>
    <s v="English"/>
    <x v="0"/>
    <x v="1"/>
    <x v="1"/>
    <x v="2"/>
    <x v="3"/>
    <s v="Yes"/>
    <m/>
  </r>
  <r>
    <n v="585"/>
    <m/>
    <m/>
    <m/>
    <s v="Cancer"/>
    <m/>
    <m/>
    <m/>
    <s v="Exercise/physical activity"/>
    <m/>
    <m/>
    <m/>
    <m/>
    <m/>
    <m/>
    <m/>
    <m/>
    <s v="Importance of routine well checkups"/>
    <m/>
    <m/>
    <n v="3"/>
    <n v="1"/>
    <m/>
    <n v="0"/>
    <n v="0"/>
    <n v="0"/>
    <n v="1"/>
    <n v="0"/>
    <n v="0"/>
    <n v="0"/>
    <n v="1"/>
    <n v="0"/>
    <n v="0"/>
    <n v="0"/>
    <n v="0"/>
    <n v="0"/>
    <n v="0"/>
    <n v="0"/>
    <n v="0"/>
    <n v="1"/>
    <n v="0"/>
    <m/>
    <m/>
    <n v="3"/>
    <n v="3"/>
    <s v="Correct"/>
    <x v="0"/>
    <n v="79"/>
    <x v="2"/>
    <x v="102"/>
    <x v="1"/>
    <x v="1"/>
    <s v="English"/>
    <x v="6"/>
    <x v="1"/>
    <x v="2"/>
    <x v="2"/>
    <x v="6"/>
    <s v="Yes"/>
    <m/>
  </r>
  <r>
    <n v="586"/>
    <s v="Blood pressure"/>
    <m/>
    <m/>
    <m/>
    <m/>
    <m/>
    <m/>
    <m/>
    <m/>
    <m/>
    <m/>
    <m/>
    <m/>
    <m/>
    <m/>
    <m/>
    <m/>
    <s v="Drug and alcohol"/>
    <m/>
    <n v="2"/>
    <n v="1.5"/>
    <m/>
    <n v="1"/>
    <n v="0"/>
    <n v="0"/>
    <n v="0"/>
    <n v="0"/>
    <n v="0"/>
    <n v="0"/>
    <n v="0"/>
    <n v="0"/>
    <n v="0"/>
    <n v="0"/>
    <n v="0"/>
    <n v="0"/>
    <n v="0"/>
    <n v="0"/>
    <n v="0"/>
    <n v="0"/>
    <n v="1"/>
    <m/>
    <m/>
    <n v="2"/>
    <n v="2"/>
    <s v="Correct"/>
    <x v="1"/>
    <n v="23"/>
    <x v="2"/>
    <x v="96"/>
    <x v="2"/>
    <x v="2"/>
    <s v="English"/>
    <x v="0"/>
    <x v="0"/>
    <x v="0"/>
    <x v="2"/>
    <x v="3"/>
    <s v="Yes"/>
    <m/>
  </r>
  <r>
    <n v="587"/>
    <s v="Blood pressure"/>
    <m/>
    <m/>
    <m/>
    <s v="Emergency preparedness"/>
    <m/>
    <m/>
    <m/>
    <m/>
    <m/>
    <m/>
    <m/>
    <s v="Diabetes"/>
    <m/>
    <m/>
    <m/>
    <m/>
    <m/>
    <m/>
    <n v="3"/>
    <n v="1"/>
    <m/>
    <n v="1"/>
    <n v="0"/>
    <n v="0"/>
    <n v="0"/>
    <n v="1"/>
    <n v="0"/>
    <n v="0"/>
    <n v="0"/>
    <n v="0"/>
    <n v="0"/>
    <n v="0"/>
    <n v="0"/>
    <n v="1"/>
    <n v="0"/>
    <n v="0"/>
    <n v="0"/>
    <n v="0"/>
    <n v="0"/>
    <m/>
    <m/>
    <n v="3"/>
    <n v="3"/>
    <s v="Correct"/>
    <x v="1"/>
    <n v="54"/>
    <x v="2"/>
    <x v="149"/>
    <x v="1"/>
    <x v="1"/>
    <s v="English"/>
    <x v="0"/>
    <x v="1"/>
    <x v="0"/>
    <x v="2"/>
    <x v="3"/>
    <s v="Yes"/>
    <m/>
  </r>
  <r>
    <n v="588"/>
    <m/>
    <m/>
    <m/>
    <m/>
    <m/>
    <m/>
    <m/>
    <s v="Exercise/physical activity"/>
    <m/>
    <m/>
    <m/>
    <m/>
    <m/>
    <m/>
    <m/>
    <m/>
    <s v="Importance of routine well checkups"/>
    <s v="Drug and alcohol"/>
    <m/>
    <n v="3"/>
    <n v="1"/>
    <m/>
    <n v="0"/>
    <n v="0"/>
    <n v="0"/>
    <n v="0"/>
    <n v="0"/>
    <n v="0"/>
    <n v="0"/>
    <n v="1"/>
    <n v="0"/>
    <n v="0"/>
    <n v="0"/>
    <n v="0"/>
    <n v="0"/>
    <n v="0"/>
    <n v="0"/>
    <n v="0"/>
    <n v="1"/>
    <n v="1"/>
    <m/>
    <m/>
    <n v="3"/>
    <n v="3"/>
    <s v="Correct"/>
    <x v="1"/>
    <n v="56"/>
    <x v="2"/>
    <x v="49"/>
    <x v="1"/>
    <x v="0"/>
    <s v="English"/>
    <x v="2"/>
    <x v="2"/>
    <x v="6"/>
    <x v="1"/>
    <x v="3"/>
    <s v="Yes"/>
    <m/>
  </r>
  <r>
    <n v="589"/>
    <m/>
    <m/>
    <s v="Mental health/depression"/>
    <m/>
    <m/>
    <m/>
    <m/>
    <m/>
    <m/>
    <m/>
    <m/>
    <m/>
    <m/>
    <m/>
    <m/>
    <m/>
    <m/>
    <m/>
    <m/>
    <n v="1"/>
    <n v="3"/>
    <m/>
    <n v="0"/>
    <n v="0"/>
    <n v="1"/>
    <n v="0"/>
    <n v="0"/>
    <n v="0"/>
    <n v="0"/>
    <n v="0"/>
    <n v="0"/>
    <n v="0"/>
    <n v="0"/>
    <n v="0"/>
    <n v="0"/>
    <n v="0"/>
    <n v="0"/>
    <n v="0"/>
    <n v="0"/>
    <n v="0"/>
    <m/>
    <m/>
    <n v="1"/>
    <n v="1"/>
    <s v="Correct"/>
    <x v="1"/>
    <n v="54"/>
    <x v="2"/>
    <x v="144"/>
    <x v="1"/>
    <x v="0"/>
    <s v="English"/>
    <x v="5"/>
    <x v="0"/>
    <x v="6"/>
    <x v="2"/>
    <x v="0"/>
    <s v="Yes"/>
    <m/>
  </r>
  <r>
    <n v="590"/>
    <m/>
    <m/>
    <m/>
    <m/>
    <m/>
    <m/>
    <m/>
    <m/>
    <m/>
    <m/>
    <m/>
    <m/>
    <s v="Diabetes"/>
    <m/>
    <m/>
    <s v="Disease outbreak information"/>
    <s v="Importance of routine well checkups"/>
    <m/>
    <m/>
    <n v="3"/>
    <n v="1"/>
    <m/>
    <n v="0"/>
    <n v="0"/>
    <n v="0"/>
    <n v="0"/>
    <n v="0"/>
    <n v="0"/>
    <n v="0"/>
    <n v="0"/>
    <n v="0"/>
    <n v="0"/>
    <n v="0"/>
    <n v="0"/>
    <n v="1"/>
    <n v="0"/>
    <n v="0"/>
    <n v="1"/>
    <n v="1"/>
    <n v="0"/>
    <m/>
    <m/>
    <n v="3"/>
    <n v="3"/>
    <s v="Correct"/>
    <x v="1"/>
    <n v="67"/>
    <x v="0"/>
    <x v="4"/>
    <x v="1"/>
    <x v="1"/>
    <s v="English"/>
    <x v="1"/>
    <x v="4"/>
    <x v="2"/>
    <x v="2"/>
    <x v="3"/>
    <s v="Yes"/>
    <m/>
  </r>
  <r>
    <n v="591"/>
    <m/>
    <m/>
    <m/>
    <m/>
    <m/>
    <m/>
    <m/>
    <m/>
    <m/>
    <m/>
    <m/>
    <m/>
    <s v="Diabetes"/>
    <m/>
    <m/>
    <m/>
    <m/>
    <s v="Drug and alcohol"/>
    <m/>
    <n v="2"/>
    <n v="1.5"/>
    <m/>
    <n v="0"/>
    <n v="0"/>
    <n v="0"/>
    <n v="0"/>
    <n v="0"/>
    <n v="0"/>
    <n v="0"/>
    <n v="0"/>
    <n v="0"/>
    <n v="0"/>
    <n v="0"/>
    <n v="0"/>
    <n v="1"/>
    <n v="0"/>
    <n v="0"/>
    <n v="0"/>
    <n v="0"/>
    <n v="1"/>
    <m/>
    <m/>
    <n v="2"/>
    <n v="2"/>
    <s v="Correct"/>
    <x v="1"/>
    <n v="50"/>
    <x v="0"/>
    <x v="64"/>
    <x v="1"/>
    <x v="1"/>
    <s v="English"/>
    <x v="0"/>
    <x v="7"/>
    <x v="6"/>
    <x v="2"/>
    <x v="3"/>
    <s v="Yes"/>
    <m/>
  </r>
  <r>
    <n v="592"/>
    <s v="Blood pressure"/>
    <m/>
    <m/>
    <s v="Cancer"/>
    <m/>
    <m/>
    <m/>
    <m/>
    <m/>
    <m/>
    <m/>
    <m/>
    <s v="Diabetes"/>
    <m/>
    <m/>
    <m/>
    <m/>
    <m/>
    <m/>
    <n v="3"/>
    <n v="1"/>
    <m/>
    <n v="1"/>
    <n v="0"/>
    <n v="0"/>
    <n v="1"/>
    <n v="0"/>
    <n v="0"/>
    <n v="0"/>
    <n v="0"/>
    <n v="0"/>
    <n v="0"/>
    <n v="0"/>
    <n v="0"/>
    <n v="1"/>
    <n v="0"/>
    <n v="0"/>
    <n v="0"/>
    <n v="0"/>
    <n v="0"/>
    <m/>
    <m/>
    <n v="3"/>
    <n v="3"/>
    <s v="Correct"/>
    <x v="1"/>
    <n v="55"/>
    <x v="2"/>
    <x v="47"/>
    <x v="1"/>
    <x v="1"/>
    <s v="English"/>
    <x v="2"/>
    <x v="0"/>
    <x v="6"/>
    <x v="1"/>
    <x v="3"/>
    <m/>
    <m/>
  </r>
  <r>
    <n v="593"/>
    <s v="Blood pressure"/>
    <m/>
    <m/>
    <m/>
    <m/>
    <m/>
    <m/>
    <m/>
    <m/>
    <m/>
    <m/>
    <s v="Suicide prevention"/>
    <s v="Diabetes"/>
    <m/>
    <m/>
    <m/>
    <m/>
    <m/>
    <m/>
    <n v="3"/>
    <n v="1"/>
    <m/>
    <n v="1"/>
    <n v="0"/>
    <n v="0"/>
    <n v="0"/>
    <n v="0"/>
    <n v="0"/>
    <n v="0"/>
    <n v="0"/>
    <n v="0"/>
    <n v="0"/>
    <n v="0"/>
    <n v="1"/>
    <n v="1"/>
    <n v="0"/>
    <n v="0"/>
    <n v="0"/>
    <n v="0"/>
    <n v="0"/>
    <m/>
    <m/>
    <n v="3"/>
    <n v="3"/>
    <s v="Correct"/>
    <x v="1"/>
    <n v="55"/>
    <x v="2"/>
    <x v="150"/>
    <x v="0"/>
    <x v="1"/>
    <s v="English"/>
    <x v="6"/>
    <x v="1"/>
    <x v="2"/>
    <x v="2"/>
    <x v="0"/>
    <s v="Yes"/>
    <m/>
  </r>
  <r>
    <n v="594"/>
    <m/>
    <m/>
    <m/>
    <m/>
    <m/>
    <s v="Nutrition"/>
    <m/>
    <m/>
    <m/>
    <m/>
    <m/>
    <m/>
    <m/>
    <s v="HIV/AIDS &amp; Sexually Transmitted Diseases (STDs)"/>
    <m/>
    <m/>
    <m/>
    <s v="Drug and alcohol"/>
    <m/>
    <n v="3"/>
    <n v="1"/>
    <m/>
    <n v="0"/>
    <n v="0"/>
    <n v="0"/>
    <n v="0"/>
    <n v="0"/>
    <n v="1"/>
    <n v="0"/>
    <n v="0"/>
    <n v="0"/>
    <n v="0"/>
    <n v="0"/>
    <n v="0"/>
    <n v="0"/>
    <n v="1"/>
    <n v="0"/>
    <n v="0"/>
    <n v="0"/>
    <n v="1"/>
    <m/>
    <m/>
    <n v="3"/>
    <n v="3"/>
    <s v="Correct"/>
    <x v="1"/>
    <n v="64"/>
    <x v="1"/>
    <x v="151"/>
    <x v="1"/>
    <x v="1"/>
    <s v="English"/>
    <x v="1"/>
    <x v="5"/>
    <x v="0"/>
    <x v="1"/>
    <x v="3"/>
    <s v="Yes"/>
    <m/>
  </r>
  <r>
    <n v="595"/>
    <s v="Blood pressure"/>
    <m/>
    <m/>
    <s v="Cancer"/>
    <m/>
    <m/>
    <s v="Cholesterol"/>
    <m/>
    <m/>
    <m/>
    <m/>
    <m/>
    <m/>
    <m/>
    <m/>
    <m/>
    <m/>
    <m/>
    <m/>
    <n v="3"/>
    <n v="1"/>
    <m/>
    <n v="1"/>
    <n v="0"/>
    <n v="0"/>
    <n v="1"/>
    <n v="0"/>
    <n v="0"/>
    <n v="1"/>
    <n v="0"/>
    <n v="0"/>
    <n v="0"/>
    <n v="0"/>
    <n v="0"/>
    <n v="0"/>
    <n v="0"/>
    <n v="0"/>
    <n v="0"/>
    <n v="0"/>
    <n v="0"/>
    <m/>
    <m/>
    <n v="3"/>
    <n v="3"/>
    <s v="Correct"/>
    <x v="1"/>
    <n v="72"/>
    <x v="0"/>
    <x v="22"/>
    <x v="0"/>
    <x v="1"/>
    <s v="English"/>
    <x v="2"/>
    <x v="0"/>
    <x v="0"/>
    <x v="2"/>
    <x v="5"/>
    <m/>
    <m/>
  </r>
  <r>
    <n v="596"/>
    <m/>
    <m/>
    <m/>
    <m/>
    <m/>
    <m/>
    <m/>
    <m/>
    <m/>
    <m/>
    <m/>
    <m/>
    <m/>
    <m/>
    <m/>
    <m/>
    <m/>
    <m/>
    <m/>
    <n v="0"/>
    <e v="#DIV/0!"/>
    <m/>
    <n v="0"/>
    <n v="0"/>
    <n v="0"/>
    <n v="0"/>
    <n v="0"/>
    <n v="0"/>
    <n v="0"/>
    <n v="0"/>
    <n v="0"/>
    <n v="0"/>
    <n v="0"/>
    <n v="0"/>
    <n v="0"/>
    <n v="0"/>
    <n v="0"/>
    <n v="0"/>
    <n v="0"/>
    <n v="0"/>
    <m/>
    <m/>
    <n v="0"/>
    <n v="0"/>
    <s v="Correct"/>
    <x v="0"/>
    <n v="55"/>
    <x v="2"/>
    <x v="58"/>
    <x v="1"/>
    <x v="1"/>
    <s v="English"/>
    <x v="6"/>
    <x v="7"/>
    <x v="2"/>
    <x v="2"/>
    <x v="0"/>
    <s v="Yes"/>
    <m/>
  </r>
  <r>
    <n v="597"/>
    <m/>
    <m/>
    <m/>
    <m/>
    <m/>
    <s v="Nutrition"/>
    <m/>
    <s v="Exercise/physical activity"/>
    <m/>
    <m/>
    <m/>
    <m/>
    <m/>
    <m/>
    <m/>
    <m/>
    <s v="Importance of routine well checkups"/>
    <m/>
    <m/>
    <n v="3"/>
    <n v="1"/>
    <m/>
    <n v="0"/>
    <n v="0"/>
    <n v="0"/>
    <n v="0"/>
    <n v="0"/>
    <n v="1"/>
    <n v="0"/>
    <n v="1"/>
    <n v="0"/>
    <n v="0"/>
    <n v="0"/>
    <n v="0"/>
    <n v="0"/>
    <n v="0"/>
    <n v="0"/>
    <n v="0"/>
    <n v="1"/>
    <n v="0"/>
    <m/>
    <m/>
    <n v="3"/>
    <n v="3"/>
    <s v="Correct"/>
    <x v="0"/>
    <n v="59"/>
    <x v="1"/>
    <x v="115"/>
    <x v="1"/>
    <x v="1"/>
    <s v="English"/>
    <x v="0"/>
    <x v="4"/>
    <x v="0"/>
    <x v="2"/>
    <x v="3"/>
    <s v="No"/>
    <m/>
  </r>
  <r>
    <n v="598"/>
    <m/>
    <m/>
    <s v="Mental health/depression"/>
    <m/>
    <m/>
    <m/>
    <m/>
    <m/>
    <m/>
    <m/>
    <m/>
    <m/>
    <m/>
    <m/>
    <m/>
    <m/>
    <m/>
    <s v="Drug and alcohol"/>
    <m/>
    <n v="2"/>
    <n v="1.5"/>
    <m/>
    <n v="0"/>
    <n v="0"/>
    <n v="1"/>
    <n v="0"/>
    <n v="0"/>
    <n v="0"/>
    <n v="0"/>
    <n v="0"/>
    <n v="0"/>
    <n v="0"/>
    <n v="0"/>
    <n v="0"/>
    <n v="0"/>
    <n v="0"/>
    <n v="0"/>
    <n v="0"/>
    <n v="0"/>
    <n v="1"/>
    <m/>
    <m/>
    <n v="2"/>
    <n v="2"/>
    <s v="Correct"/>
    <x v="0"/>
    <n v="19"/>
    <x v="2"/>
    <x v="101"/>
    <x v="1"/>
    <x v="1"/>
    <s v="English"/>
    <x v="1"/>
    <x v="4"/>
    <x v="6"/>
    <x v="2"/>
    <x v="4"/>
    <s v="Yes"/>
    <m/>
  </r>
  <r>
    <n v="599"/>
    <m/>
    <m/>
    <m/>
    <m/>
    <m/>
    <s v="Nutrition"/>
    <m/>
    <m/>
    <m/>
    <m/>
    <s v="Heart disease"/>
    <m/>
    <m/>
    <s v="HIV/AIDS &amp; Sexually Transmitted Diseases (STDs)"/>
    <m/>
    <m/>
    <m/>
    <m/>
    <m/>
    <n v="3"/>
    <n v="1"/>
    <m/>
    <n v="0"/>
    <n v="0"/>
    <n v="0"/>
    <n v="0"/>
    <n v="0"/>
    <n v="1"/>
    <n v="0"/>
    <n v="0"/>
    <n v="0"/>
    <n v="0"/>
    <n v="1"/>
    <n v="0"/>
    <n v="0"/>
    <n v="1"/>
    <n v="0"/>
    <n v="0"/>
    <n v="0"/>
    <n v="0"/>
    <m/>
    <m/>
    <n v="3"/>
    <n v="3"/>
    <s v="Correct"/>
    <x v="1"/>
    <n v="30"/>
    <x v="1"/>
    <x v="152"/>
    <x v="1"/>
    <x v="0"/>
    <s v="Other"/>
    <x v="2"/>
    <x v="7"/>
    <x v="0"/>
    <x v="3"/>
    <x v="3"/>
    <s v="Yes"/>
    <m/>
  </r>
  <r>
    <n v="600"/>
    <s v="Blood pressure"/>
    <m/>
    <m/>
    <s v="Cancer"/>
    <m/>
    <m/>
    <m/>
    <m/>
    <m/>
    <m/>
    <m/>
    <m/>
    <s v="Diabetes"/>
    <m/>
    <m/>
    <m/>
    <m/>
    <m/>
    <m/>
    <n v="3"/>
    <n v="1"/>
    <m/>
    <n v="1"/>
    <n v="0"/>
    <n v="0"/>
    <n v="1"/>
    <n v="0"/>
    <n v="0"/>
    <n v="0"/>
    <n v="0"/>
    <n v="0"/>
    <n v="0"/>
    <n v="0"/>
    <n v="0"/>
    <n v="1"/>
    <n v="0"/>
    <n v="0"/>
    <n v="0"/>
    <n v="0"/>
    <n v="0"/>
    <m/>
    <m/>
    <n v="3"/>
    <n v="3"/>
    <s v="Correct"/>
    <x v="0"/>
    <n v="47"/>
    <x v="0"/>
    <x v="17"/>
    <x v="1"/>
    <x v="1"/>
    <s v="English"/>
    <x v="5"/>
    <x v="4"/>
    <x v="0"/>
    <x v="2"/>
    <x v="3"/>
    <s v="Yes"/>
    <m/>
  </r>
  <r>
    <n v="601"/>
    <m/>
    <m/>
    <m/>
    <m/>
    <s v="Emergency preparedness"/>
    <m/>
    <m/>
    <m/>
    <m/>
    <m/>
    <m/>
    <m/>
    <m/>
    <s v="HIV/AIDS &amp; Sexually Transmitted Diseases (STDs)"/>
    <m/>
    <m/>
    <m/>
    <s v="Drug and alcohol"/>
    <m/>
    <n v="3"/>
    <n v="1"/>
    <m/>
    <n v="0"/>
    <n v="0"/>
    <n v="0"/>
    <n v="0"/>
    <n v="1"/>
    <n v="0"/>
    <n v="0"/>
    <n v="0"/>
    <n v="0"/>
    <n v="0"/>
    <n v="0"/>
    <n v="0"/>
    <n v="0"/>
    <n v="1"/>
    <n v="0"/>
    <n v="0"/>
    <n v="0"/>
    <n v="1"/>
    <m/>
    <m/>
    <n v="3"/>
    <n v="3"/>
    <s v="Correct"/>
    <x v="1"/>
    <n v="40"/>
    <x v="2"/>
    <x v="63"/>
    <x v="2"/>
    <x v="1"/>
    <s v="English, Spanish, Italian"/>
    <x v="6"/>
    <x v="7"/>
    <x v="6"/>
    <x v="2"/>
    <x v="3"/>
    <s v="Yes"/>
    <m/>
  </r>
  <r>
    <n v="602"/>
    <m/>
    <m/>
    <m/>
    <m/>
    <m/>
    <m/>
    <m/>
    <m/>
    <m/>
    <m/>
    <m/>
    <m/>
    <m/>
    <m/>
    <m/>
    <m/>
    <s v="Importance of routine well checkups"/>
    <m/>
    <m/>
    <n v="1"/>
    <n v="3"/>
    <m/>
    <n v="0"/>
    <n v="0"/>
    <n v="0"/>
    <n v="0"/>
    <n v="0"/>
    <n v="0"/>
    <n v="0"/>
    <n v="0"/>
    <n v="0"/>
    <n v="0"/>
    <n v="0"/>
    <n v="0"/>
    <n v="0"/>
    <n v="0"/>
    <n v="0"/>
    <n v="0"/>
    <n v="1"/>
    <n v="0"/>
    <m/>
    <m/>
    <n v="1"/>
    <n v="1"/>
    <s v="Correct"/>
    <x v="0"/>
    <n v="52"/>
    <x v="1"/>
    <x v="115"/>
    <x v="1"/>
    <x v="1"/>
    <s v="English"/>
    <x v="1"/>
    <x v="4"/>
    <x v="0"/>
    <x v="2"/>
    <x v="3"/>
    <s v="No"/>
    <m/>
  </r>
  <r>
    <n v="603"/>
    <m/>
    <m/>
    <m/>
    <m/>
    <s v="Emergency preparedness"/>
    <m/>
    <m/>
    <m/>
    <s v="Prenatal care"/>
    <m/>
    <m/>
    <m/>
    <s v="Diabetes"/>
    <m/>
    <m/>
    <m/>
    <m/>
    <m/>
    <m/>
    <n v="3"/>
    <n v="1"/>
    <m/>
    <n v="0"/>
    <n v="0"/>
    <n v="0"/>
    <n v="0"/>
    <n v="1"/>
    <n v="0"/>
    <n v="0"/>
    <n v="0"/>
    <n v="1"/>
    <n v="0"/>
    <n v="0"/>
    <n v="0"/>
    <n v="1"/>
    <n v="0"/>
    <n v="0"/>
    <n v="0"/>
    <n v="0"/>
    <n v="0"/>
    <m/>
    <m/>
    <n v="3"/>
    <n v="3"/>
    <s v="Correct"/>
    <x v="0"/>
    <n v="65"/>
    <x v="0"/>
    <x v="23"/>
    <x v="0"/>
    <x v="1"/>
    <s v="English"/>
    <x v="2"/>
    <x v="3"/>
    <x v="0"/>
    <x v="2"/>
    <x v="3"/>
    <s v="No"/>
    <m/>
  </r>
  <r>
    <n v="604"/>
    <m/>
    <s v="Eating disorders"/>
    <m/>
    <m/>
    <s v="Emergency preparedness"/>
    <m/>
    <m/>
    <m/>
    <m/>
    <m/>
    <m/>
    <m/>
    <m/>
    <m/>
    <m/>
    <m/>
    <m/>
    <m/>
    <m/>
    <n v="2"/>
    <n v="1.5"/>
    <m/>
    <n v="0"/>
    <n v="1"/>
    <n v="0"/>
    <n v="0"/>
    <n v="1"/>
    <n v="0"/>
    <n v="0"/>
    <n v="0"/>
    <n v="0"/>
    <n v="0"/>
    <n v="0"/>
    <n v="0"/>
    <n v="0"/>
    <n v="0"/>
    <n v="0"/>
    <n v="0"/>
    <n v="0"/>
    <n v="0"/>
    <m/>
    <m/>
    <n v="2"/>
    <n v="2"/>
    <s v="Correct"/>
    <x v="0"/>
    <n v="45"/>
    <x v="1"/>
    <x v="153"/>
    <x v="12"/>
    <x v="2"/>
    <s v="English"/>
    <x v="5"/>
    <x v="0"/>
    <x v="0"/>
    <x v="2"/>
    <x v="3"/>
    <s v="Yes"/>
    <m/>
  </r>
  <r>
    <n v="605"/>
    <m/>
    <m/>
    <m/>
    <m/>
    <m/>
    <m/>
    <m/>
    <m/>
    <m/>
    <m/>
    <m/>
    <m/>
    <m/>
    <m/>
    <m/>
    <m/>
    <m/>
    <m/>
    <m/>
    <n v="0"/>
    <e v="#DIV/0!"/>
    <m/>
    <n v="0"/>
    <n v="0"/>
    <n v="0"/>
    <n v="0"/>
    <n v="0"/>
    <n v="0"/>
    <n v="0"/>
    <n v="0"/>
    <n v="0"/>
    <n v="0"/>
    <n v="0"/>
    <n v="0"/>
    <n v="0"/>
    <n v="0"/>
    <n v="0"/>
    <n v="0"/>
    <n v="0"/>
    <n v="0"/>
    <m/>
    <m/>
    <n v="0"/>
    <n v="0"/>
    <s v="Correct"/>
    <x v="1"/>
    <n v="38"/>
    <x v="2"/>
    <x v="58"/>
    <x v="1"/>
    <x v="1"/>
    <s v="English"/>
    <x v="0"/>
    <x v="7"/>
    <x v="0"/>
    <x v="2"/>
    <x v="0"/>
    <s v="Yes"/>
    <m/>
  </r>
  <r>
    <n v="606"/>
    <m/>
    <m/>
    <m/>
    <m/>
    <m/>
    <m/>
    <m/>
    <m/>
    <m/>
    <m/>
    <m/>
    <m/>
    <s v="Diabetes"/>
    <m/>
    <m/>
    <m/>
    <m/>
    <m/>
    <m/>
    <n v="1"/>
    <n v="3"/>
    <m/>
    <n v="0"/>
    <n v="0"/>
    <n v="0"/>
    <n v="0"/>
    <n v="0"/>
    <n v="0"/>
    <n v="0"/>
    <n v="0"/>
    <n v="0"/>
    <n v="0"/>
    <n v="0"/>
    <n v="0"/>
    <n v="1"/>
    <n v="0"/>
    <n v="0"/>
    <n v="0"/>
    <n v="0"/>
    <n v="0"/>
    <m/>
    <m/>
    <n v="1"/>
    <n v="1"/>
    <s v="Correct"/>
    <x v="1"/>
    <n v="53"/>
    <x v="1"/>
    <x v="153"/>
    <x v="5"/>
    <x v="1"/>
    <s v="Korean"/>
    <x v="4"/>
    <x v="0"/>
    <x v="6"/>
    <x v="2"/>
    <x v="3"/>
    <s v="Yes"/>
    <m/>
  </r>
  <r>
    <n v="607"/>
    <m/>
    <s v="Eating disorders"/>
    <m/>
    <m/>
    <m/>
    <s v="Nutrition"/>
    <m/>
    <m/>
    <m/>
    <m/>
    <m/>
    <m/>
    <m/>
    <m/>
    <m/>
    <m/>
    <m/>
    <s v="Drug and alcohol"/>
    <m/>
    <n v="3"/>
    <n v="1"/>
    <m/>
    <n v="0"/>
    <n v="1"/>
    <n v="0"/>
    <n v="0"/>
    <n v="0"/>
    <n v="1"/>
    <n v="0"/>
    <n v="0"/>
    <n v="0"/>
    <n v="0"/>
    <n v="0"/>
    <n v="0"/>
    <n v="0"/>
    <n v="0"/>
    <n v="0"/>
    <n v="0"/>
    <n v="0"/>
    <n v="1"/>
    <m/>
    <m/>
    <n v="3"/>
    <n v="3"/>
    <s v="Correct"/>
    <x v="1"/>
    <n v="31"/>
    <x v="0"/>
    <x v="4"/>
    <x v="1"/>
    <x v="1"/>
    <s v="English"/>
    <x v="6"/>
    <x v="7"/>
    <x v="0"/>
    <x v="2"/>
    <x v="3"/>
    <s v="Yes"/>
    <m/>
  </r>
  <r>
    <n v="608"/>
    <m/>
    <m/>
    <m/>
    <m/>
    <m/>
    <m/>
    <m/>
    <m/>
    <m/>
    <m/>
    <m/>
    <m/>
    <m/>
    <m/>
    <m/>
    <m/>
    <m/>
    <m/>
    <m/>
    <n v="0"/>
    <e v="#DIV/0!"/>
    <m/>
    <n v="0"/>
    <n v="0"/>
    <n v="0"/>
    <n v="0"/>
    <n v="0"/>
    <n v="0"/>
    <n v="0"/>
    <n v="0"/>
    <n v="0"/>
    <n v="0"/>
    <n v="0"/>
    <n v="0"/>
    <n v="0"/>
    <n v="0"/>
    <n v="0"/>
    <n v="0"/>
    <n v="0"/>
    <n v="0"/>
    <m/>
    <m/>
    <n v="0"/>
    <n v="0"/>
    <s v="Correct"/>
    <x v="1"/>
    <n v="54"/>
    <x v="2"/>
    <x v="63"/>
    <x v="1"/>
    <x v="1"/>
    <s v="English"/>
    <x v="1"/>
    <x v="1"/>
    <x v="1"/>
    <x v="2"/>
    <x v="4"/>
    <m/>
    <m/>
  </r>
  <r>
    <n v="609"/>
    <m/>
    <m/>
    <s v="Mental health/depression"/>
    <m/>
    <m/>
    <m/>
    <m/>
    <m/>
    <m/>
    <m/>
    <m/>
    <m/>
    <m/>
    <m/>
    <m/>
    <m/>
    <m/>
    <s v="Drug and alcohol"/>
    <m/>
    <n v="2"/>
    <n v="1.5"/>
    <m/>
    <n v="0"/>
    <n v="0"/>
    <n v="1"/>
    <n v="0"/>
    <n v="0"/>
    <n v="0"/>
    <n v="0"/>
    <n v="0"/>
    <n v="0"/>
    <n v="0"/>
    <n v="0"/>
    <n v="0"/>
    <n v="0"/>
    <n v="0"/>
    <n v="0"/>
    <n v="0"/>
    <n v="0"/>
    <n v="1"/>
    <m/>
    <m/>
    <n v="2"/>
    <n v="2"/>
    <s v="Correct"/>
    <x v="1"/>
    <n v="53"/>
    <x v="0"/>
    <x v="154"/>
    <x v="1"/>
    <x v="1"/>
    <s v="English"/>
    <x v="5"/>
    <x v="1"/>
    <x v="6"/>
    <x v="2"/>
    <x v="3"/>
    <s v="Yes"/>
    <m/>
  </r>
  <r>
    <n v="610"/>
    <m/>
    <m/>
    <m/>
    <m/>
    <m/>
    <s v="Nutrition"/>
    <m/>
    <m/>
    <m/>
    <m/>
    <m/>
    <m/>
    <m/>
    <m/>
    <m/>
    <m/>
    <m/>
    <s v="Drug and alcohol"/>
    <m/>
    <n v="2"/>
    <n v="1.5"/>
    <m/>
    <n v="0"/>
    <n v="0"/>
    <n v="0"/>
    <n v="0"/>
    <n v="0"/>
    <n v="1"/>
    <n v="0"/>
    <n v="0"/>
    <n v="0"/>
    <n v="0"/>
    <n v="0"/>
    <n v="0"/>
    <n v="0"/>
    <n v="0"/>
    <n v="0"/>
    <n v="0"/>
    <n v="0"/>
    <n v="1"/>
    <m/>
    <m/>
    <n v="2"/>
    <n v="2"/>
    <s v="Correct"/>
    <x v="0"/>
    <n v="43"/>
    <x v="0"/>
    <x v="155"/>
    <x v="1"/>
    <x v="1"/>
    <s v="English"/>
    <x v="0"/>
    <x v="4"/>
    <x v="0"/>
    <x v="2"/>
    <x v="3"/>
    <s v="Yes"/>
    <m/>
  </r>
  <r>
    <n v="611"/>
    <m/>
    <m/>
    <m/>
    <m/>
    <m/>
    <s v="Nutrition"/>
    <m/>
    <m/>
    <m/>
    <m/>
    <m/>
    <m/>
    <m/>
    <m/>
    <m/>
    <m/>
    <m/>
    <m/>
    <m/>
    <n v="1"/>
    <n v="3"/>
    <m/>
    <n v="0"/>
    <n v="0"/>
    <n v="0"/>
    <n v="0"/>
    <n v="0"/>
    <n v="1"/>
    <n v="0"/>
    <n v="0"/>
    <n v="0"/>
    <n v="0"/>
    <n v="0"/>
    <n v="0"/>
    <n v="0"/>
    <n v="0"/>
    <n v="0"/>
    <n v="0"/>
    <n v="0"/>
    <n v="0"/>
    <m/>
    <m/>
    <n v="1"/>
    <n v="1"/>
    <s v="Correct"/>
    <x v="0"/>
    <n v="42"/>
    <x v="1"/>
    <x v="30"/>
    <x v="2"/>
    <x v="2"/>
    <s v="Spanish"/>
    <x v="3"/>
    <x v="3"/>
    <x v="3"/>
    <x v="2"/>
    <x v="3"/>
    <s v="Yes"/>
    <m/>
  </r>
  <r>
    <n v="612"/>
    <m/>
    <m/>
    <m/>
    <m/>
    <m/>
    <m/>
    <m/>
    <m/>
    <m/>
    <m/>
    <m/>
    <m/>
    <m/>
    <m/>
    <m/>
    <m/>
    <m/>
    <m/>
    <m/>
    <n v="0"/>
    <e v="#DIV/0!"/>
    <m/>
    <n v="0"/>
    <n v="0"/>
    <n v="0"/>
    <n v="0"/>
    <n v="0"/>
    <n v="0"/>
    <n v="0"/>
    <n v="0"/>
    <n v="0"/>
    <n v="0"/>
    <n v="0"/>
    <n v="0"/>
    <n v="0"/>
    <n v="0"/>
    <n v="0"/>
    <n v="0"/>
    <n v="0"/>
    <n v="0"/>
    <m/>
    <m/>
    <n v="0"/>
    <n v="0"/>
    <s v="Correct"/>
    <x v="0"/>
    <n v="47"/>
    <x v="2"/>
    <x v="62"/>
    <x v="1"/>
    <x v="1"/>
    <s v="English"/>
    <x v="6"/>
    <x v="0"/>
    <x v="0"/>
    <x v="2"/>
    <x v="0"/>
    <s v="Yes"/>
    <m/>
  </r>
  <r>
    <n v="613"/>
    <m/>
    <m/>
    <m/>
    <m/>
    <m/>
    <m/>
    <s v="Cholesterol"/>
    <m/>
    <m/>
    <m/>
    <s v="Heart disease"/>
    <m/>
    <m/>
    <m/>
    <m/>
    <m/>
    <m/>
    <m/>
    <m/>
    <n v="2"/>
    <n v="1.5"/>
    <m/>
    <n v="0"/>
    <n v="0"/>
    <n v="0"/>
    <n v="0"/>
    <n v="0"/>
    <n v="0"/>
    <n v="1"/>
    <n v="0"/>
    <n v="0"/>
    <n v="0"/>
    <n v="1"/>
    <n v="0"/>
    <n v="0"/>
    <n v="0"/>
    <n v="0"/>
    <n v="0"/>
    <n v="0"/>
    <n v="0"/>
    <m/>
    <m/>
    <n v="2"/>
    <n v="2"/>
    <s v="Correct"/>
    <x v="1"/>
    <n v="59"/>
    <x v="0"/>
    <x v="17"/>
    <x v="2"/>
    <x v="2"/>
    <s v="Spanish"/>
    <x v="0"/>
    <x v="7"/>
    <x v="0"/>
    <x v="2"/>
    <x v="3"/>
    <s v="Yes"/>
    <m/>
  </r>
  <r>
    <n v="614"/>
    <s v="Blood pressure"/>
    <m/>
    <m/>
    <m/>
    <m/>
    <m/>
    <m/>
    <m/>
    <m/>
    <m/>
    <s v="Heart disease"/>
    <m/>
    <s v="Diabetes"/>
    <m/>
    <m/>
    <m/>
    <m/>
    <m/>
    <m/>
    <n v="3"/>
    <n v="1"/>
    <m/>
    <n v="1"/>
    <n v="0"/>
    <n v="0"/>
    <n v="0"/>
    <n v="0"/>
    <n v="0"/>
    <n v="0"/>
    <n v="0"/>
    <n v="0"/>
    <n v="0"/>
    <n v="1"/>
    <n v="0"/>
    <n v="1"/>
    <n v="0"/>
    <n v="0"/>
    <n v="0"/>
    <n v="0"/>
    <n v="0"/>
    <m/>
    <m/>
    <n v="3"/>
    <n v="3"/>
    <s v="Correct"/>
    <x v="0"/>
    <n v="59"/>
    <x v="2"/>
    <x v="28"/>
    <x v="0"/>
    <x v="1"/>
    <s v="English"/>
    <x v="4"/>
    <x v="4"/>
    <x v="0"/>
    <x v="2"/>
    <x v="4"/>
    <s v="No"/>
    <m/>
  </r>
  <r>
    <n v="615"/>
    <m/>
    <m/>
    <m/>
    <m/>
    <m/>
    <m/>
    <m/>
    <m/>
    <m/>
    <m/>
    <m/>
    <m/>
    <m/>
    <m/>
    <m/>
    <m/>
    <s v="Importance of routine well checkups"/>
    <s v="Drug and alcohol"/>
    <m/>
    <n v="2"/>
    <n v="1.5"/>
    <m/>
    <n v="0"/>
    <n v="0"/>
    <n v="0"/>
    <n v="0"/>
    <n v="0"/>
    <n v="0"/>
    <n v="0"/>
    <n v="0"/>
    <n v="0"/>
    <n v="0"/>
    <n v="0"/>
    <n v="0"/>
    <n v="0"/>
    <n v="0"/>
    <n v="0"/>
    <n v="0"/>
    <n v="1"/>
    <n v="1"/>
    <m/>
    <m/>
    <n v="2"/>
    <n v="2"/>
    <s v="Correct"/>
    <x v="1"/>
    <n v="20"/>
    <x v="2"/>
    <x v="54"/>
    <x v="1"/>
    <x v="1"/>
    <s v="English"/>
    <x v="6"/>
    <x v="0"/>
    <x v="5"/>
    <x v="2"/>
    <x v="0"/>
    <s v="Yes"/>
    <m/>
  </r>
  <r>
    <n v="616"/>
    <m/>
    <m/>
    <m/>
    <s v="Cancer"/>
    <m/>
    <m/>
    <m/>
    <m/>
    <s v="Prenatal care"/>
    <m/>
    <s v="Heart disease"/>
    <m/>
    <m/>
    <m/>
    <m/>
    <m/>
    <m/>
    <m/>
    <m/>
    <n v="3"/>
    <n v="1"/>
    <m/>
    <n v="0"/>
    <n v="0"/>
    <n v="0"/>
    <n v="1"/>
    <n v="0"/>
    <n v="0"/>
    <n v="0"/>
    <n v="0"/>
    <n v="1"/>
    <n v="0"/>
    <n v="1"/>
    <n v="0"/>
    <n v="0"/>
    <n v="0"/>
    <n v="0"/>
    <n v="0"/>
    <n v="0"/>
    <n v="0"/>
    <m/>
    <m/>
    <n v="3"/>
    <n v="3"/>
    <s v="Correct"/>
    <x v="0"/>
    <n v="48"/>
    <x v="1"/>
    <x v="30"/>
    <x v="1"/>
    <x v="1"/>
    <s v="English"/>
    <x v="6"/>
    <x v="6"/>
    <x v="0"/>
    <x v="2"/>
    <x v="3"/>
    <s v="Yes"/>
    <m/>
  </r>
  <r>
    <n v="617"/>
    <m/>
    <m/>
    <m/>
    <s v="Cancer"/>
    <m/>
    <m/>
    <s v="Cholesterol"/>
    <m/>
    <m/>
    <m/>
    <m/>
    <m/>
    <m/>
    <m/>
    <m/>
    <s v="Disease outbreak information"/>
    <m/>
    <m/>
    <m/>
    <n v="3"/>
    <n v="1"/>
    <m/>
    <n v="0"/>
    <n v="0"/>
    <n v="0"/>
    <n v="1"/>
    <n v="0"/>
    <n v="0"/>
    <n v="1"/>
    <n v="0"/>
    <n v="0"/>
    <n v="0"/>
    <n v="0"/>
    <n v="0"/>
    <n v="0"/>
    <n v="0"/>
    <n v="0"/>
    <n v="1"/>
    <n v="0"/>
    <n v="0"/>
    <m/>
    <m/>
    <n v="3"/>
    <n v="3"/>
    <s v="Correct"/>
    <x v="0"/>
    <n v="70"/>
    <x v="2"/>
    <x v="57"/>
    <x v="5"/>
    <x v="1"/>
    <s v="English, Chinese"/>
    <x v="4"/>
    <x v="4"/>
    <x v="2"/>
    <x v="2"/>
    <x v="4"/>
    <s v="Yes"/>
    <m/>
  </r>
  <r>
    <n v="618"/>
    <m/>
    <m/>
    <m/>
    <m/>
    <m/>
    <m/>
    <m/>
    <m/>
    <m/>
    <m/>
    <m/>
    <s v="Suicide prevention"/>
    <m/>
    <m/>
    <m/>
    <m/>
    <m/>
    <s v="Drug and alcohol"/>
    <m/>
    <n v="2"/>
    <n v="1.5"/>
    <m/>
    <n v="0"/>
    <n v="0"/>
    <n v="0"/>
    <n v="0"/>
    <n v="0"/>
    <n v="0"/>
    <n v="0"/>
    <n v="0"/>
    <n v="0"/>
    <n v="0"/>
    <n v="0"/>
    <n v="1"/>
    <n v="0"/>
    <n v="0"/>
    <n v="0"/>
    <n v="0"/>
    <n v="0"/>
    <n v="1"/>
    <m/>
    <m/>
    <n v="2"/>
    <n v="2"/>
    <s v="Correct"/>
    <x v="1"/>
    <n v="44"/>
    <x v="2"/>
    <x v="58"/>
    <x v="1"/>
    <x v="1"/>
    <s v="English"/>
    <x v="5"/>
    <x v="7"/>
    <x v="0"/>
    <x v="2"/>
    <x v="0"/>
    <s v="Yes"/>
    <m/>
  </r>
  <r>
    <n v="619"/>
    <m/>
    <m/>
    <s v="Mental health/depression"/>
    <s v="Cancer"/>
    <m/>
    <m/>
    <m/>
    <m/>
    <m/>
    <m/>
    <m/>
    <m/>
    <s v="Diabetes"/>
    <m/>
    <m/>
    <m/>
    <m/>
    <m/>
    <m/>
    <n v="3"/>
    <n v="1"/>
    <m/>
    <n v="0"/>
    <n v="0"/>
    <n v="1"/>
    <n v="1"/>
    <n v="0"/>
    <n v="0"/>
    <n v="0"/>
    <n v="0"/>
    <n v="0"/>
    <n v="0"/>
    <n v="0"/>
    <n v="0"/>
    <n v="1"/>
    <n v="0"/>
    <n v="0"/>
    <n v="0"/>
    <n v="0"/>
    <n v="0"/>
    <m/>
    <m/>
    <n v="3"/>
    <n v="3"/>
    <s v="Correct"/>
    <x v="0"/>
    <m/>
    <x v="0"/>
    <x v="132"/>
    <x v="1"/>
    <x v="1"/>
    <s v="English, Portuguese"/>
    <x v="0"/>
    <x v="3"/>
    <x v="0"/>
    <x v="2"/>
    <x v="3"/>
    <s v="Yes"/>
    <m/>
  </r>
  <r>
    <n v="620"/>
    <m/>
    <m/>
    <m/>
    <m/>
    <m/>
    <m/>
    <m/>
    <m/>
    <m/>
    <m/>
    <m/>
    <m/>
    <m/>
    <m/>
    <m/>
    <m/>
    <m/>
    <s v="Drug and alcohol"/>
    <m/>
    <n v="1"/>
    <n v="3"/>
    <m/>
    <n v="0"/>
    <n v="0"/>
    <n v="0"/>
    <n v="0"/>
    <n v="0"/>
    <n v="0"/>
    <n v="0"/>
    <n v="0"/>
    <n v="0"/>
    <n v="0"/>
    <n v="0"/>
    <n v="0"/>
    <n v="0"/>
    <n v="0"/>
    <n v="0"/>
    <n v="0"/>
    <n v="0"/>
    <n v="1"/>
    <m/>
    <m/>
    <n v="1"/>
    <n v="1"/>
    <s v="Correct"/>
    <x v="0"/>
    <n v="45"/>
    <x v="2"/>
    <x v="96"/>
    <x v="4"/>
    <x v="2"/>
    <s v="English"/>
    <x v="4"/>
    <x v="4"/>
    <x v="6"/>
    <x v="2"/>
    <x v="4"/>
    <s v="Yes"/>
    <m/>
  </r>
  <r>
    <n v="621"/>
    <s v="Blood pressure"/>
    <m/>
    <m/>
    <m/>
    <m/>
    <m/>
    <m/>
    <s v="Exercise/physical activity"/>
    <m/>
    <m/>
    <s v="Heart disease"/>
    <m/>
    <s v="Diabetes"/>
    <m/>
    <m/>
    <s v="Disease outbreak information"/>
    <s v="Importance of routine well checkups"/>
    <m/>
    <m/>
    <n v="6"/>
    <n v="0.5"/>
    <m/>
    <n v="0.5"/>
    <n v="0"/>
    <n v="0"/>
    <n v="0"/>
    <n v="0"/>
    <n v="0"/>
    <n v="0"/>
    <n v="0.5"/>
    <n v="0"/>
    <n v="0"/>
    <n v="0.5"/>
    <n v="0"/>
    <n v="0.5"/>
    <n v="0"/>
    <n v="0"/>
    <n v="0.5"/>
    <n v="0.5"/>
    <n v="0"/>
    <m/>
    <m/>
    <n v="3"/>
    <n v="6"/>
    <s v="Correct"/>
    <x v="0"/>
    <m/>
    <x v="1"/>
    <x v="33"/>
    <x v="0"/>
    <x v="0"/>
    <m/>
    <x v="3"/>
    <x v="0"/>
    <x v="0"/>
    <x v="2"/>
    <x v="3"/>
    <s v="Yes"/>
    <m/>
  </r>
  <r>
    <n v="622"/>
    <m/>
    <m/>
    <m/>
    <m/>
    <m/>
    <m/>
    <m/>
    <m/>
    <m/>
    <m/>
    <m/>
    <m/>
    <m/>
    <m/>
    <m/>
    <m/>
    <s v="Importance of routine well checkups"/>
    <s v="Drug and alcohol"/>
    <m/>
    <n v="2"/>
    <n v="1.5"/>
    <m/>
    <n v="0"/>
    <n v="0"/>
    <n v="0"/>
    <n v="0"/>
    <n v="0"/>
    <n v="0"/>
    <n v="0"/>
    <n v="0"/>
    <n v="0"/>
    <n v="0"/>
    <n v="0"/>
    <n v="0"/>
    <n v="0"/>
    <n v="0"/>
    <n v="0"/>
    <n v="0"/>
    <n v="1"/>
    <n v="1"/>
    <m/>
    <m/>
    <n v="2"/>
    <n v="2"/>
    <s v="Correct"/>
    <x v="1"/>
    <n v="36"/>
    <x v="2"/>
    <x v="100"/>
    <x v="2"/>
    <x v="2"/>
    <s v="English, Spanish"/>
    <x v="3"/>
    <x v="9"/>
    <x v="1"/>
    <x v="2"/>
    <x v="4"/>
    <s v="Yes"/>
    <m/>
  </r>
  <r>
    <n v="623"/>
    <s v="Blood pressure"/>
    <m/>
    <s v="Mental health/depression"/>
    <m/>
    <m/>
    <m/>
    <m/>
    <s v="Exercise/physical activity"/>
    <m/>
    <m/>
    <m/>
    <m/>
    <m/>
    <m/>
    <m/>
    <m/>
    <m/>
    <m/>
    <m/>
    <n v="3"/>
    <n v="1"/>
    <m/>
    <n v="1"/>
    <n v="0"/>
    <n v="1"/>
    <n v="0"/>
    <n v="0"/>
    <n v="0"/>
    <n v="0"/>
    <n v="1"/>
    <n v="0"/>
    <n v="0"/>
    <n v="0"/>
    <n v="0"/>
    <n v="0"/>
    <n v="0"/>
    <n v="0"/>
    <n v="0"/>
    <n v="0"/>
    <n v="0"/>
    <m/>
    <m/>
    <n v="3"/>
    <n v="3"/>
    <s v="Correct"/>
    <x v="1"/>
    <n v="62"/>
    <x v="0"/>
    <x v="132"/>
    <x v="1"/>
    <x v="0"/>
    <s v="English"/>
    <x v="3"/>
    <x v="1"/>
    <x v="2"/>
    <x v="2"/>
    <x v="3"/>
    <s v="No"/>
    <m/>
  </r>
  <r>
    <n v="624"/>
    <m/>
    <m/>
    <m/>
    <m/>
    <s v="Emergency preparedness"/>
    <m/>
    <m/>
    <m/>
    <m/>
    <m/>
    <m/>
    <m/>
    <s v="Diabetes"/>
    <m/>
    <s v="Vaccination/immunizations"/>
    <m/>
    <m/>
    <m/>
    <m/>
    <n v="3"/>
    <n v="1"/>
    <m/>
    <n v="0"/>
    <n v="0"/>
    <n v="0"/>
    <n v="0"/>
    <n v="1"/>
    <n v="0"/>
    <n v="0"/>
    <n v="0"/>
    <n v="0"/>
    <n v="0"/>
    <n v="0"/>
    <n v="0"/>
    <n v="1"/>
    <n v="0"/>
    <n v="1"/>
    <n v="0"/>
    <n v="0"/>
    <n v="0"/>
    <m/>
    <m/>
    <n v="3"/>
    <n v="3"/>
    <s v="Correct"/>
    <x v="0"/>
    <n v="60"/>
    <x v="2"/>
    <x v="28"/>
    <x v="2"/>
    <x v="0"/>
    <m/>
    <x v="3"/>
    <x v="2"/>
    <x v="3"/>
    <x v="0"/>
    <x v="3"/>
    <m/>
    <m/>
  </r>
  <r>
    <n v="625"/>
    <s v="Blood pressure"/>
    <m/>
    <m/>
    <m/>
    <m/>
    <m/>
    <s v="Cholesterol"/>
    <m/>
    <m/>
    <s v="Dental screenings"/>
    <s v="Heart disease"/>
    <m/>
    <s v="Diabetes"/>
    <m/>
    <m/>
    <m/>
    <m/>
    <m/>
    <m/>
    <n v="5"/>
    <n v="0.6"/>
    <m/>
    <n v="0.6"/>
    <n v="0"/>
    <n v="0"/>
    <n v="0"/>
    <n v="0"/>
    <n v="0"/>
    <n v="0.6"/>
    <n v="0"/>
    <n v="0"/>
    <n v="0.6"/>
    <n v="0.6"/>
    <n v="0"/>
    <n v="0.6"/>
    <n v="0"/>
    <n v="0"/>
    <n v="0"/>
    <n v="0"/>
    <n v="0"/>
    <m/>
    <m/>
    <n v="3"/>
    <n v="5"/>
    <s v="Correct"/>
    <x v="1"/>
    <n v="58"/>
    <x v="0"/>
    <x v="112"/>
    <x v="1"/>
    <x v="1"/>
    <s v="English"/>
    <x v="5"/>
    <x v="2"/>
    <x v="0"/>
    <x v="2"/>
    <x v="3"/>
    <s v="Yes"/>
    <m/>
  </r>
  <r>
    <n v="626"/>
    <s v="Blood pressure"/>
    <m/>
    <m/>
    <m/>
    <m/>
    <m/>
    <s v="Cholesterol"/>
    <m/>
    <m/>
    <m/>
    <m/>
    <m/>
    <s v="Diabetes"/>
    <m/>
    <m/>
    <m/>
    <m/>
    <m/>
    <m/>
    <n v="3"/>
    <n v="1"/>
    <m/>
    <n v="1"/>
    <n v="0"/>
    <n v="0"/>
    <n v="0"/>
    <n v="0"/>
    <n v="0"/>
    <n v="1"/>
    <n v="0"/>
    <n v="0"/>
    <n v="0"/>
    <n v="0"/>
    <n v="0"/>
    <n v="1"/>
    <n v="0"/>
    <n v="0"/>
    <n v="0"/>
    <n v="0"/>
    <n v="0"/>
    <m/>
    <m/>
    <n v="3"/>
    <n v="3"/>
    <s v="Correct"/>
    <x v="0"/>
    <n v="77"/>
    <x v="0"/>
    <x v="130"/>
    <x v="1"/>
    <x v="1"/>
    <s v="English"/>
    <x v="3"/>
    <x v="4"/>
    <x v="0"/>
    <x v="2"/>
    <x v="3"/>
    <s v="No"/>
    <m/>
  </r>
  <r>
    <n v="627"/>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1"/>
    <n v="82"/>
    <x v="0"/>
    <x v="156"/>
    <x v="1"/>
    <x v="0"/>
    <s v="English"/>
    <x v="3"/>
    <x v="7"/>
    <x v="2"/>
    <x v="2"/>
    <x v="3"/>
    <s v="No"/>
    <m/>
  </r>
  <r>
    <n v="628"/>
    <m/>
    <m/>
    <m/>
    <m/>
    <m/>
    <m/>
    <m/>
    <m/>
    <m/>
    <m/>
    <m/>
    <m/>
    <m/>
    <m/>
    <m/>
    <m/>
    <m/>
    <m/>
    <m/>
    <n v="0"/>
    <e v="#DIV/0!"/>
    <m/>
    <n v="0"/>
    <n v="0"/>
    <n v="0"/>
    <n v="0"/>
    <n v="0"/>
    <n v="0"/>
    <n v="0"/>
    <n v="0"/>
    <n v="0"/>
    <n v="0"/>
    <n v="0"/>
    <n v="0"/>
    <n v="0"/>
    <n v="0"/>
    <n v="0"/>
    <n v="0"/>
    <n v="0"/>
    <n v="0"/>
    <m/>
    <m/>
    <n v="0"/>
    <n v="0"/>
    <s v="Correct"/>
    <x v="0"/>
    <n v="83"/>
    <x v="0"/>
    <x v="111"/>
    <x v="1"/>
    <x v="0"/>
    <s v="English"/>
    <x v="5"/>
    <x v="1"/>
    <x v="2"/>
    <x v="2"/>
    <x v="3"/>
    <s v="Yes"/>
    <m/>
  </r>
  <r>
    <n v="629"/>
    <m/>
    <m/>
    <s v="Mental health/depression"/>
    <m/>
    <m/>
    <s v="Nutrition"/>
    <m/>
    <s v="Exercise/physical activity"/>
    <m/>
    <m/>
    <m/>
    <m/>
    <m/>
    <m/>
    <m/>
    <m/>
    <m/>
    <m/>
    <m/>
    <n v="3"/>
    <n v="1"/>
    <m/>
    <n v="0"/>
    <n v="0"/>
    <n v="1"/>
    <n v="0"/>
    <n v="0"/>
    <n v="1"/>
    <n v="0"/>
    <n v="1"/>
    <n v="0"/>
    <n v="0"/>
    <n v="0"/>
    <n v="0"/>
    <n v="0"/>
    <n v="0"/>
    <n v="0"/>
    <n v="0"/>
    <n v="0"/>
    <n v="0"/>
    <m/>
    <m/>
    <n v="3"/>
    <n v="3"/>
    <s v="Correct"/>
    <x v="0"/>
    <n v="39"/>
    <x v="0"/>
    <x v="130"/>
    <x v="5"/>
    <x v="1"/>
    <s v="English, Korean"/>
    <x v="2"/>
    <x v="0"/>
    <x v="0"/>
    <x v="3"/>
    <x v="3"/>
    <s v="Yes"/>
    <m/>
  </r>
  <r>
    <n v="630"/>
    <m/>
    <s v="Eating disorders"/>
    <m/>
    <m/>
    <m/>
    <m/>
    <m/>
    <m/>
    <m/>
    <m/>
    <m/>
    <m/>
    <m/>
    <m/>
    <m/>
    <m/>
    <m/>
    <m/>
    <m/>
    <n v="1"/>
    <n v="3"/>
    <m/>
    <n v="0"/>
    <n v="1"/>
    <n v="0"/>
    <n v="0"/>
    <n v="0"/>
    <n v="0"/>
    <n v="0"/>
    <n v="0"/>
    <n v="0"/>
    <n v="0"/>
    <n v="0"/>
    <n v="0"/>
    <n v="0"/>
    <n v="0"/>
    <n v="0"/>
    <n v="0"/>
    <n v="0"/>
    <n v="0"/>
    <m/>
    <m/>
    <n v="1"/>
    <n v="1"/>
    <s v="Correct"/>
    <x v="1"/>
    <n v="27"/>
    <x v="0"/>
    <x v="112"/>
    <x v="5"/>
    <x v="1"/>
    <s v="English, Korean"/>
    <x v="5"/>
    <x v="0"/>
    <x v="0"/>
    <x v="2"/>
    <x v="3"/>
    <s v="Yes"/>
    <m/>
  </r>
  <r>
    <n v="631"/>
    <m/>
    <m/>
    <m/>
    <m/>
    <m/>
    <m/>
    <m/>
    <m/>
    <m/>
    <s v="Dental screenings"/>
    <m/>
    <m/>
    <m/>
    <m/>
    <m/>
    <s v="Disease outbreak information"/>
    <m/>
    <s v="Drug and alcohol"/>
    <m/>
    <n v="3"/>
    <n v="1"/>
    <m/>
    <n v="0"/>
    <n v="0"/>
    <n v="0"/>
    <n v="0"/>
    <n v="0"/>
    <n v="0"/>
    <n v="0"/>
    <n v="0"/>
    <n v="0"/>
    <n v="1"/>
    <n v="0"/>
    <n v="0"/>
    <n v="0"/>
    <n v="0"/>
    <n v="0"/>
    <n v="1"/>
    <n v="0"/>
    <n v="1"/>
    <m/>
    <m/>
    <n v="3"/>
    <n v="3"/>
    <s v="Correct"/>
    <x v="0"/>
    <n v="77"/>
    <x v="0"/>
    <x v="157"/>
    <x v="1"/>
    <x v="1"/>
    <s v="English"/>
    <x v="4"/>
    <x v="5"/>
    <x v="2"/>
    <x v="2"/>
    <x v="3"/>
    <s v="No"/>
    <m/>
  </r>
  <r>
    <n v="632"/>
    <s v="Blood pressure"/>
    <m/>
    <m/>
    <m/>
    <m/>
    <m/>
    <s v="Cholesterol"/>
    <m/>
    <m/>
    <m/>
    <m/>
    <m/>
    <s v="Diabetes"/>
    <m/>
    <m/>
    <m/>
    <m/>
    <m/>
    <m/>
    <n v="3"/>
    <n v="1"/>
    <m/>
    <n v="1"/>
    <n v="0"/>
    <n v="0"/>
    <n v="0"/>
    <n v="0"/>
    <n v="0"/>
    <n v="1"/>
    <n v="0"/>
    <n v="0"/>
    <n v="0"/>
    <n v="0"/>
    <n v="0"/>
    <n v="1"/>
    <n v="0"/>
    <n v="0"/>
    <n v="0"/>
    <n v="0"/>
    <n v="0"/>
    <m/>
    <m/>
    <n v="3"/>
    <n v="3"/>
    <s v="Correct"/>
    <x v="0"/>
    <n v="53"/>
    <x v="0"/>
    <x v="158"/>
    <x v="2"/>
    <x v="2"/>
    <s v="English, Spanish"/>
    <x v="4"/>
    <x v="4"/>
    <x v="0"/>
    <x v="2"/>
    <x v="3"/>
    <s v="No"/>
    <m/>
  </r>
  <r>
    <n v="633"/>
    <s v="Blood pressure"/>
    <m/>
    <m/>
    <m/>
    <m/>
    <m/>
    <s v="Cholesterol"/>
    <s v="Exercise/physical activity"/>
    <m/>
    <m/>
    <s v="Heart disease"/>
    <m/>
    <s v="Diabetes"/>
    <m/>
    <m/>
    <m/>
    <m/>
    <s v="Drug and alcohol"/>
    <m/>
    <n v="6"/>
    <n v="0.5"/>
    <m/>
    <n v="0.5"/>
    <n v="0"/>
    <n v="0"/>
    <n v="0"/>
    <n v="0"/>
    <n v="0"/>
    <n v="0.5"/>
    <n v="0.5"/>
    <n v="0"/>
    <n v="0"/>
    <n v="0.5"/>
    <n v="0"/>
    <n v="0.5"/>
    <n v="0"/>
    <n v="0"/>
    <n v="0"/>
    <n v="0"/>
    <n v="0.5"/>
    <m/>
    <m/>
    <n v="3"/>
    <n v="6"/>
    <s v="Correct"/>
    <x v="0"/>
    <n v="28"/>
    <x v="1"/>
    <x v="12"/>
    <x v="0"/>
    <x v="1"/>
    <s v="English"/>
    <x v="6"/>
    <x v="1"/>
    <x v="0"/>
    <x v="2"/>
    <x v="3"/>
    <s v="Yes"/>
    <m/>
  </r>
  <r>
    <n v="634"/>
    <s v="Blood pressure"/>
    <m/>
    <m/>
    <s v="Cancer"/>
    <m/>
    <m/>
    <m/>
    <m/>
    <m/>
    <s v="Dental screenings"/>
    <m/>
    <m/>
    <m/>
    <m/>
    <m/>
    <m/>
    <m/>
    <m/>
    <m/>
    <n v="3"/>
    <n v="1"/>
    <m/>
    <n v="1"/>
    <n v="0"/>
    <n v="0"/>
    <n v="1"/>
    <n v="0"/>
    <n v="0"/>
    <n v="0"/>
    <n v="0"/>
    <n v="0"/>
    <n v="1"/>
    <n v="0"/>
    <n v="0"/>
    <n v="0"/>
    <n v="0"/>
    <n v="0"/>
    <n v="0"/>
    <n v="0"/>
    <n v="0"/>
    <m/>
    <m/>
    <n v="3"/>
    <n v="3"/>
    <s v="Correct"/>
    <x v="0"/>
    <n v="60"/>
    <x v="0"/>
    <x v="80"/>
    <x v="14"/>
    <x v="2"/>
    <s v="Spanish"/>
    <x v="4"/>
    <x v="0"/>
    <x v="0"/>
    <x v="2"/>
    <x v="3"/>
    <s v="Yes"/>
    <m/>
  </r>
  <r>
    <n v="635"/>
    <m/>
    <m/>
    <m/>
    <s v="Cancer"/>
    <m/>
    <m/>
    <s v="Cholesterol"/>
    <m/>
    <m/>
    <m/>
    <m/>
    <m/>
    <s v="Diabetes"/>
    <m/>
    <m/>
    <m/>
    <m/>
    <m/>
    <m/>
    <n v="3"/>
    <n v="1"/>
    <m/>
    <n v="0"/>
    <n v="0"/>
    <n v="0"/>
    <n v="1"/>
    <n v="0"/>
    <n v="0"/>
    <n v="1"/>
    <n v="0"/>
    <n v="0"/>
    <n v="0"/>
    <n v="0"/>
    <n v="0"/>
    <n v="1"/>
    <n v="0"/>
    <n v="0"/>
    <n v="0"/>
    <n v="0"/>
    <n v="0"/>
    <m/>
    <m/>
    <n v="3"/>
    <n v="3"/>
    <s v="Correct"/>
    <x v="0"/>
    <n v="25"/>
    <x v="0"/>
    <x v="89"/>
    <x v="3"/>
    <x v="1"/>
    <s v="English, Other"/>
    <x v="2"/>
    <x v="7"/>
    <x v="0"/>
    <x v="2"/>
    <x v="3"/>
    <m/>
    <m/>
  </r>
  <r>
    <n v="636"/>
    <s v="Blood pressure"/>
    <s v="Eating disorders"/>
    <m/>
    <m/>
    <m/>
    <m/>
    <s v="Cholesterol"/>
    <m/>
    <m/>
    <m/>
    <m/>
    <m/>
    <m/>
    <m/>
    <m/>
    <m/>
    <m/>
    <m/>
    <m/>
    <n v="3"/>
    <n v="1"/>
    <m/>
    <n v="1"/>
    <n v="1"/>
    <n v="0"/>
    <n v="0"/>
    <n v="0"/>
    <n v="0"/>
    <n v="1"/>
    <n v="0"/>
    <n v="0"/>
    <n v="0"/>
    <n v="0"/>
    <n v="0"/>
    <n v="0"/>
    <n v="0"/>
    <n v="0"/>
    <n v="0"/>
    <n v="0"/>
    <n v="0"/>
    <m/>
    <m/>
    <n v="3"/>
    <n v="3"/>
    <s v="Correct"/>
    <x v="0"/>
    <n v="68"/>
    <x v="1"/>
    <x v="32"/>
    <x v="0"/>
    <x v="0"/>
    <s v="English"/>
    <x v="0"/>
    <x v="4"/>
    <x v="0"/>
    <x v="2"/>
    <x v="3"/>
    <m/>
    <m/>
  </r>
  <r>
    <n v="637"/>
    <s v="Blood pressure"/>
    <m/>
    <m/>
    <s v="Cancer"/>
    <m/>
    <m/>
    <s v="Cholesterol"/>
    <m/>
    <m/>
    <m/>
    <s v="Heart disease"/>
    <m/>
    <s v="Diabetes"/>
    <m/>
    <m/>
    <m/>
    <m/>
    <m/>
    <m/>
    <n v="5"/>
    <n v="0.6"/>
    <m/>
    <n v="0.6"/>
    <n v="0"/>
    <n v="0"/>
    <n v="0.6"/>
    <n v="0"/>
    <n v="0"/>
    <n v="0.6"/>
    <n v="0"/>
    <n v="0"/>
    <n v="0"/>
    <n v="0.6"/>
    <n v="0"/>
    <n v="0.6"/>
    <n v="0"/>
    <n v="0"/>
    <n v="0"/>
    <n v="0"/>
    <n v="0"/>
    <m/>
    <m/>
    <n v="3"/>
    <n v="5"/>
    <s v="Correct"/>
    <x v="1"/>
    <n v="47"/>
    <x v="0"/>
    <x v="5"/>
    <x v="0"/>
    <x v="0"/>
    <s v="English"/>
    <x v="2"/>
    <x v="4"/>
    <x v="0"/>
    <x v="2"/>
    <x v="3"/>
    <s v="Yes"/>
    <m/>
  </r>
  <r>
    <n v="638"/>
    <s v="Blood pressure"/>
    <m/>
    <m/>
    <m/>
    <m/>
    <m/>
    <s v="Cholesterol"/>
    <s v="Exercise/physical activity"/>
    <m/>
    <m/>
    <m/>
    <m/>
    <s v="Diabetes"/>
    <m/>
    <m/>
    <m/>
    <m/>
    <m/>
    <m/>
    <n v="4"/>
    <n v="0.75"/>
    <m/>
    <n v="0.75"/>
    <n v="0"/>
    <n v="0"/>
    <n v="0"/>
    <n v="0"/>
    <n v="0"/>
    <n v="0.75"/>
    <n v="0.75"/>
    <n v="0"/>
    <n v="0"/>
    <n v="0"/>
    <n v="0"/>
    <n v="0.75"/>
    <n v="0"/>
    <n v="0"/>
    <n v="0"/>
    <n v="0"/>
    <n v="0"/>
    <m/>
    <m/>
    <n v="3"/>
    <n v="4"/>
    <s v="Correct"/>
    <x v="0"/>
    <n v="53"/>
    <x v="2"/>
    <x v="43"/>
    <x v="0"/>
    <x v="0"/>
    <s v="English"/>
    <x v="2"/>
    <x v="0"/>
    <x v="0"/>
    <x v="2"/>
    <x v="3"/>
    <s v="Yes"/>
    <m/>
  </r>
  <r>
    <n v="639"/>
    <m/>
    <m/>
    <s v="Mental health/depression"/>
    <m/>
    <m/>
    <m/>
    <m/>
    <s v="Exercise/physical activity"/>
    <m/>
    <m/>
    <m/>
    <s v="Suicide prevention"/>
    <m/>
    <m/>
    <m/>
    <m/>
    <m/>
    <m/>
    <m/>
    <n v="3"/>
    <n v="1"/>
    <m/>
    <n v="0"/>
    <n v="0"/>
    <n v="1"/>
    <n v="0"/>
    <n v="0"/>
    <n v="0"/>
    <n v="0"/>
    <n v="1"/>
    <n v="0"/>
    <n v="0"/>
    <n v="0"/>
    <n v="1"/>
    <n v="0"/>
    <n v="0"/>
    <n v="0"/>
    <n v="0"/>
    <n v="0"/>
    <n v="0"/>
    <m/>
    <m/>
    <n v="3"/>
    <n v="3"/>
    <s v="Correct"/>
    <x v="0"/>
    <n v="39"/>
    <x v="2"/>
    <x v="150"/>
    <x v="0"/>
    <x v="1"/>
    <s v="English"/>
    <x v="4"/>
    <x v="4"/>
    <x v="0"/>
    <x v="2"/>
    <x v="3"/>
    <s v="Yes"/>
    <m/>
  </r>
  <r>
    <n v="640"/>
    <m/>
    <m/>
    <m/>
    <m/>
    <m/>
    <s v="Nutrition"/>
    <m/>
    <m/>
    <m/>
    <m/>
    <m/>
    <m/>
    <m/>
    <s v="HIV/AIDS &amp; Sexually Transmitted Diseases (STDs)"/>
    <s v="Vaccination/immunizations"/>
    <m/>
    <m/>
    <m/>
    <m/>
    <n v="3"/>
    <n v="1"/>
    <m/>
    <n v="0"/>
    <n v="0"/>
    <n v="0"/>
    <n v="0"/>
    <n v="0"/>
    <n v="1"/>
    <n v="0"/>
    <n v="0"/>
    <n v="0"/>
    <n v="0"/>
    <n v="0"/>
    <n v="0"/>
    <n v="0"/>
    <n v="1"/>
    <n v="1"/>
    <n v="0"/>
    <n v="0"/>
    <n v="0"/>
    <m/>
    <m/>
    <n v="3"/>
    <n v="3"/>
    <s v="Correct"/>
    <x v="0"/>
    <n v="35"/>
    <x v="0"/>
    <x v="4"/>
    <x v="0"/>
    <x v="1"/>
    <s v="English"/>
    <x v="4"/>
    <x v="6"/>
    <x v="0"/>
    <x v="1"/>
    <x v="3"/>
    <s v="Yes"/>
    <m/>
  </r>
  <r>
    <n v="641"/>
    <s v="Blood pressure"/>
    <m/>
    <m/>
    <s v="Cancer"/>
    <m/>
    <m/>
    <m/>
    <m/>
    <m/>
    <m/>
    <s v="Heart disease"/>
    <m/>
    <m/>
    <m/>
    <m/>
    <m/>
    <m/>
    <m/>
    <m/>
    <n v="3"/>
    <n v="1"/>
    <m/>
    <n v="1"/>
    <n v="0"/>
    <n v="0"/>
    <n v="1"/>
    <n v="0"/>
    <n v="0"/>
    <n v="0"/>
    <n v="0"/>
    <n v="0"/>
    <n v="0"/>
    <n v="1"/>
    <n v="0"/>
    <n v="0"/>
    <n v="0"/>
    <n v="0"/>
    <n v="0"/>
    <n v="0"/>
    <n v="0"/>
    <m/>
    <m/>
    <n v="3"/>
    <n v="3"/>
    <s v="Correct"/>
    <x v="0"/>
    <n v="55"/>
    <x v="0"/>
    <x v="73"/>
    <x v="2"/>
    <x v="0"/>
    <s v="English"/>
    <x v="4"/>
    <x v="0"/>
    <x v="0"/>
    <x v="2"/>
    <x v="3"/>
    <s v="No"/>
    <m/>
  </r>
  <r>
    <n v="642"/>
    <m/>
    <m/>
    <s v="Mental health/depression"/>
    <m/>
    <m/>
    <m/>
    <m/>
    <m/>
    <m/>
    <m/>
    <m/>
    <s v="Suicide prevention"/>
    <m/>
    <m/>
    <m/>
    <m/>
    <m/>
    <s v="Drug and alcohol"/>
    <m/>
    <n v="3"/>
    <n v="1"/>
    <m/>
    <n v="0"/>
    <n v="0"/>
    <n v="1"/>
    <n v="0"/>
    <n v="0"/>
    <n v="0"/>
    <n v="0"/>
    <n v="0"/>
    <n v="0"/>
    <n v="0"/>
    <n v="0"/>
    <n v="1"/>
    <n v="0"/>
    <n v="0"/>
    <n v="0"/>
    <n v="0"/>
    <n v="0"/>
    <n v="1"/>
    <m/>
    <m/>
    <n v="3"/>
    <n v="3"/>
    <s v="Correct"/>
    <x v="0"/>
    <m/>
    <x v="2"/>
    <x v="47"/>
    <x v="1"/>
    <x v="1"/>
    <s v="English"/>
    <x v="3"/>
    <x v="0"/>
    <x v="0"/>
    <x v="2"/>
    <x v="3"/>
    <s v="Yes"/>
    <m/>
  </r>
  <r>
    <n v="643"/>
    <m/>
    <m/>
    <m/>
    <m/>
    <s v="Emergency preparedness"/>
    <m/>
    <m/>
    <m/>
    <m/>
    <m/>
    <m/>
    <m/>
    <s v="Diabetes"/>
    <m/>
    <m/>
    <m/>
    <m/>
    <s v="Drug and alcohol"/>
    <m/>
    <n v="3"/>
    <n v="1"/>
    <m/>
    <n v="0"/>
    <n v="0"/>
    <n v="0"/>
    <n v="0"/>
    <n v="1"/>
    <n v="0"/>
    <n v="0"/>
    <n v="0"/>
    <n v="0"/>
    <n v="0"/>
    <n v="0"/>
    <n v="0"/>
    <n v="1"/>
    <n v="0"/>
    <n v="0"/>
    <n v="0"/>
    <n v="0"/>
    <n v="1"/>
    <m/>
    <m/>
    <n v="3"/>
    <n v="3"/>
    <s v="Correct"/>
    <x v="0"/>
    <n v="50"/>
    <x v="2"/>
    <x v="49"/>
    <x v="0"/>
    <x v="1"/>
    <s v="English"/>
    <x v="4"/>
    <x v="7"/>
    <x v="0"/>
    <x v="2"/>
    <x v="3"/>
    <s v="No"/>
    <m/>
  </r>
  <r>
    <n v="644"/>
    <s v="Blood pressure"/>
    <s v="Eating disorders"/>
    <s v="Mental health/depression"/>
    <m/>
    <m/>
    <s v="Nutrition"/>
    <s v="Cholesterol"/>
    <m/>
    <m/>
    <m/>
    <s v="Heart disease"/>
    <m/>
    <s v="Diabetes"/>
    <m/>
    <m/>
    <m/>
    <m/>
    <m/>
    <m/>
    <n v="7"/>
    <n v="0.42857142857142855"/>
    <m/>
    <n v="0.42857142857142855"/>
    <n v="0.42857142857142855"/>
    <n v="0.42857142857142855"/>
    <n v="0"/>
    <n v="0"/>
    <n v="0.42857142857142855"/>
    <n v="0.42857142857142855"/>
    <n v="0"/>
    <n v="0"/>
    <n v="0"/>
    <n v="0.42857142857142855"/>
    <n v="0"/>
    <n v="0.42857142857142855"/>
    <n v="0"/>
    <n v="0"/>
    <n v="0"/>
    <n v="0"/>
    <n v="0"/>
    <m/>
    <m/>
    <n v="2.9999999999999996"/>
    <n v="7"/>
    <s v="Correct"/>
    <x v="1"/>
    <n v="53"/>
    <x v="2"/>
    <x v="47"/>
    <x v="1"/>
    <x v="1"/>
    <s v="English"/>
    <x v="4"/>
    <x v="7"/>
    <x v="1"/>
    <x v="2"/>
    <x v="3"/>
    <s v="Yes"/>
    <m/>
  </r>
  <r>
    <n v="645"/>
    <s v="Blood pressure"/>
    <m/>
    <s v="Mental health/depression"/>
    <m/>
    <m/>
    <m/>
    <m/>
    <s v="Exercise/physical activity"/>
    <m/>
    <m/>
    <m/>
    <s v="Suicide prevention"/>
    <s v="Diabetes"/>
    <m/>
    <m/>
    <m/>
    <m/>
    <m/>
    <m/>
    <n v="5"/>
    <n v="0.6"/>
    <m/>
    <n v="0.6"/>
    <n v="0"/>
    <n v="0.6"/>
    <n v="0"/>
    <n v="0"/>
    <n v="0"/>
    <n v="0"/>
    <n v="0.6"/>
    <n v="0"/>
    <n v="0"/>
    <n v="0"/>
    <n v="0.6"/>
    <n v="0.6"/>
    <n v="0"/>
    <n v="0"/>
    <n v="0"/>
    <n v="0"/>
    <n v="0"/>
    <m/>
    <m/>
    <n v="3"/>
    <n v="5"/>
    <s v="Correct"/>
    <x v="0"/>
    <n v="62"/>
    <x v="2"/>
    <x v="47"/>
    <x v="1"/>
    <x v="1"/>
    <s v="English"/>
    <x v="1"/>
    <x v="0"/>
    <x v="0"/>
    <x v="2"/>
    <x v="3"/>
    <s v="No"/>
    <m/>
  </r>
  <r>
    <n v="646"/>
    <s v="Blood pressure"/>
    <m/>
    <s v="Mental health/depression"/>
    <s v="Cancer"/>
    <m/>
    <m/>
    <s v="Cholesterol"/>
    <s v="Exercise/physical activity"/>
    <m/>
    <s v="Dental screenings"/>
    <s v="Heart disease"/>
    <m/>
    <s v="Diabetes"/>
    <m/>
    <m/>
    <s v="Disease outbreak information"/>
    <m/>
    <m/>
    <m/>
    <n v="9"/>
    <n v="0.33333333333333331"/>
    <m/>
    <n v="0.33333333333333331"/>
    <n v="0"/>
    <n v="0.33333333333333331"/>
    <n v="0.33333333333333331"/>
    <n v="0"/>
    <n v="0"/>
    <n v="0.33333333333333331"/>
    <n v="0.33333333333333331"/>
    <n v="0"/>
    <n v="0.33333333333333331"/>
    <n v="0.33333333333333331"/>
    <n v="0"/>
    <n v="0.33333333333333331"/>
    <n v="0"/>
    <n v="0"/>
    <n v="0.33333333333333331"/>
    <n v="0"/>
    <n v="0"/>
    <m/>
    <m/>
    <n v="3"/>
    <n v="9"/>
    <s v="Correct"/>
    <x v="2"/>
    <m/>
    <x v="3"/>
    <x v="11"/>
    <x v="2"/>
    <x v="0"/>
    <m/>
    <x v="3"/>
    <x v="2"/>
    <x v="3"/>
    <x v="0"/>
    <x v="3"/>
    <m/>
    <m/>
  </r>
  <r>
    <n v="647"/>
    <m/>
    <m/>
    <m/>
    <m/>
    <m/>
    <m/>
    <m/>
    <m/>
    <m/>
    <m/>
    <m/>
    <m/>
    <m/>
    <m/>
    <m/>
    <m/>
    <m/>
    <m/>
    <m/>
    <n v="0"/>
    <e v="#DIV/0!"/>
    <m/>
    <n v="0"/>
    <n v="0"/>
    <n v="0"/>
    <n v="0"/>
    <n v="0"/>
    <n v="0"/>
    <n v="0"/>
    <n v="0"/>
    <n v="0"/>
    <n v="0"/>
    <n v="0"/>
    <n v="0"/>
    <n v="0"/>
    <n v="0"/>
    <n v="0"/>
    <n v="0"/>
    <n v="0"/>
    <n v="0"/>
    <m/>
    <m/>
    <n v="0"/>
    <n v="0"/>
    <s v="Correct"/>
    <x v="1"/>
    <n v="36"/>
    <x v="0"/>
    <x v="73"/>
    <x v="5"/>
    <x v="1"/>
    <s v="English"/>
    <x v="5"/>
    <x v="0"/>
    <x v="0"/>
    <x v="2"/>
    <x v="0"/>
    <s v="No"/>
    <m/>
  </r>
  <r>
    <n v="648"/>
    <m/>
    <m/>
    <m/>
    <m/>
    <m/>
    <m/>
    <s v="Cholesterol"/>
    <m/>
    <m/>
    <m/>
    <m/>
    <m/>
    <m/>
    <m/>
    <m/>
    <m/>
    <s v="Importance of routine well checkups"/>
    <s v="Drug and alcohol"/>
    <m/>
    <n v="3"/>
    <n v="1"/>
    <m/>
    <n v="0"/>
    <n v="0"/>
    <n v="0"/>
    <n v="0"/>
    <n v="0"/>
    <n v="0"/>
    <n v="1"/>
    <n v="0"/>
    <n v="0"/>
    <n v="0"/>
    <n v="0"/>
    <n v="0"/>
    <n v="0"/>
    <n v="0"/>
    <n v="0"/>
    <n v="0"/>
    <n v="1"/>
    <n v="1"/>
    <m/>
    <m/>
    <n v="3"/>
    <n v="3"/>
    <s v="Correct"/>
    <x v="1"/>
    <n v="34"/>
    <x v="0"/>
    <x v="90"/>
    <x v="2"/>
    <x v="2"/>
    <s v="English, Spanish"/>
    <x v="2"/>
    <x v="4"/>
    <x v="0"/>
    <x v="1"/>
    <x v="1"/>
    <s v="Yes"/>
    <m/>
  </r>
  <r>
    <n v="649"/>
    <m/>
    <m/>
    <m/>
    <m/>
    <m/>
    <s v="Nutrition"/>
    <m/>
    <m/>
    <m/>
    <m/>
    <m/>
    <m/>
    <m/>
    <m/>
    <m/>
    <m/>
    <s v="Importance of routine well checkups"/>
    <m/>
    <m/>
    <n v="2"/>
    <n v="1.5"/>
    <m/>
    <n v="0"/>
    <n v="0"/>
    <n v="0"/>
    <n v="0"/>
    <n v="0"/>
    <n v="1"/>
    <n v="0"/>
    <n v="0"/>
    <n v="0"/>
    <n v="0"/>
    <n v="0"/>
    <n v="0"/>
    <n v="0"/>
    <n v="0"/>
    <n v="0"/>
    <n v="0"/>
    <n v="1"/>
    <n v="0"/>
    <m/>
    <m/>
    <n v="2"/>
    <n v="2"/>
    <s v="Correct"/>
    <x v="1"/>
    <n v="25"/>
    <x v="2"/>
    <x v="61"/>
    <x v="4"/>
    <x v="2"/>
    <s v="Spanish"/>
    <x v="1"/>
    <x v="4"/>
    <x v="6"/>
    <x v="2"/>
    <x v="4"/>
    <s v="Yes"/>
    <m/>
  </r>
  <r>
    <n v="650"/>
    <m/>
    <m/>
    <m/>
    <m/>
    <m/>
    <s v="Nutrition"/>
    <m/>
    <s v="Exercise/physical activity"/>
    <m/>
    <m/>
    <m/>
    <m/>
    <m/>
    <m/>
    <m/>
    <m/>
    <s v="Importance of routine well checkups"/>
    <m/>
    <m/>
    <n v="3"/>
    <n v="1"/>
    <m/>
    <n v="0"/>
    <n v="0"/>
    <n v="0"/>
    <n v="0"/>
    <n v="0"/>
    <n v="1"/>
    <n v="0"/>
    <n v="1"/>
    <n v="0"/>
    <n v="0"/>
    <n v="0"/>
    <n v="0"/>
    <n v="0"/>
    <n v="0"/>
    <n v="0"/>
    <n v="0"/>
    <n v="1"/>
    <n v="0"/>
    <m/>
    <m/>
    <n v="3"/>
    <n v="3"/>
    <s v="Correct"/>
    <x v="0"/>
    <n v="56"/>
    <x v="0"/>
    <x v="64"/>
    <x v="1"/>
    <x v="1"/>
    <s v="English"/>
    <x v="6"/>
    <x v="7"/>
    <x v="0"/>
    <x v="2"/>
    <x v="0"/>
    <s v="Yes"/>
    <m/>
  </r>
  <r>
    <n v="651"/>
    <m/>
    <m/>
    <m/>
    <m/>
    <m/>
    <m/>
    <m/>
    <s v="Exercise/physical activity"/>
    <m/>
    <m/>
    <m/>
    <m/>
    <m/>
    <m/>
    <m/>
    <m/>
    <m/>
    <s v="Drug and alcohol"/>
    <m/>
    <n v="2"/>
    <n v="1.5"/>
    <m/>
    <n v="0"/>
    <n v="0"/>
    <n v="0"/>
    <n v="0"/>
    <n v="0"/>
    <n v="0"/>
    <n v="0"/>
    <n v="1"/>
    <n v="0"/>
    <n v="0"/>
    <n v="0"/>
    <n v="0"/>
    <n v="0"/>
    <n v="0"/>
    <n v="0"/>
    <n v="0"/>
    <n v="0"/>
    <n v="1"/>
    <m/>
    <m/>
    <n v="2"/>
    <n v="2"/>
    <s v="Correct"/>
    <x v="0"/>
    <n v="21"/>
    <x v="0"/>
    <x v="134"/>
    <x v="1"/>
    <x v="0"/>
    <s v="English"/>
    <x v="3"/>
    <x v="0"/>
    <x v="0"/>
    <x v="0"/>
    <x v="3"/>
    <m/>
    <m/>
  </r>
  <r>
    <n v="652"/>
    <m/>
    <m/>
    <s v="Mental health/depression"/>
    <m/>
    <m/>
    <m/>
    <m/>
    <m/>
    <m/>
    <m/>
    <m/>
    <m/>
    <m/>
    <m/>
    <m/>
    <m/>
    <m/>
    <s v="Drug and alcohol"/>
    <m/>
    <n v="2"/>
    <n v="1.5"/>
    <m/>
    <n v="0"/>
    <n v="0"/>
    <n v="1"/>
    <n v="0"/>
    <n v="0"/>
    <n v="0"/>
    <n v="0"/>
    <n v="0"/>
    <n v="0"/>
    <n v="0"/>
    <n v="0"/>
    <n v="0"/>
    <n v="0"/>
    <n v="0"/>
    <n v="0"/>
    <n v="0"/>
    <n v="0"/>
    <n v="1"/>
    <m/>
    <m/>
    <n v="2"/>
    <n v="2"/>
    <s v="Correct"/>
    <x v="1"/>
    <n v="19"/>
    <x v="0"/>
    <x v="7"/>
    <x v="1"/>
    <x v="1"/>
    <m/>
    <x v="3"/>
    <x v="2"/>
    <x v="0"/>
    <x v="2"/>
    <x v="3"/>
    <m/>
    <m/>
  </r>
  <r>
    <n v="653"/>
    <s v="Blood pressure"/>
    <m/>
    <m/>
    <m/>
    <m/>
    <s v="Nutrition"/>
    <m/>
    <m/>
    <m/>
    <s v="Dental screenings"/>
    <m/>
    <m/>
    <s v="Diabetes"/>
    <m/>
    <m/>
    <m/>
    <m/>
    <m/>
    <m/>
    <n v="4"/>
    <n v="0.75"/>
    <m/>
    <n v="0.75"/>
    <n v="0"/>
    <n v="0"/>
    <n v="0"/>
    <n v="0"/>
    <n v="0.75"/>
    <n v="0"/>
    <n v="0"/>
    <n v="0"/>
    <n v="0.75"/>
    <n v="0"/>
    <n v="0"/>
    <n v="0.75"/>
    <n v="0"/>
    <n v="0"/>
    <n v="0"/>
    <n v="0"/>
    <n v="0"/>
    <m/>
    <m/>
    <n v="3"/>
    <n v="4"/>
    <s v="Correct"/>
    <x v="0"/>
    <n v="28"/>
    <x v="0"/>
    <x v="159"/>
    <x v="2"/>
    <x v="0"/>
    <s v="English"/>
    <x v="2"/>
    <x v="0"/>
    <x v="0"/>
    <x v="2"/>
    <x v="0"/>
    <s v="Yes"/>
    <m/>
  </r>
  <r>
    <n v="654"/>
    <m/>
    <m/>
    <s v="Mental health/depression"/>
    <m/>
    <m/>
    <m/>
    <m/>
    <m/>
    <m/>
    <m/>
    <m/>
    <s v="Suicide prevention"/>
    <m/>
    <m/>
    <m/>
    <m/>
    <m/>
    <s v="Drug and alcohol"/>
    <m/>
    <n v="3"/>
    <n v="1"/>
    <m/>
    <n v="0"/>
    <n v="0"/>
    <n v="1"/>
    <n v="0"/>
    <n v="0"/>
    <n v="0"/>
    <n v="0"/>
    <n v="0"/>
    <n v="0"/>
    <n v="0"/>
    <n v="0"/>
    <n v="1"/>
    <n v="0"/>
    <n v="0"/>
    <n v="0"/>
    <n v="0"/>
    <n v="0"/>
    <n v="1"/>
    <m/>
    <m/>
    <n v="3"/>
    <n v="3"/>
    <s v="Correct"/>
    <x v="0"/>
    <n v="24"/>
    <x v="0"/>
    <x v="90"/>
    <x v="1"/>
    <x v="1"/>
    <s v="English"/>
    <x v="5"/>
    <x v="7"/>
    <x v="5"/>
    <x v="2"/>
    <x v="0"/>
    <s v="Yes"/>
    <m/>
  </r>
  <r>
    <n v="655"/>
    <m/>
    <m/>
    <m/>
    <m/>
    <m/>
    <s v="Nutrition"/>
    <m/>
    <s v="Exercise/physical activity"/>
    <m/>
    <s v="Dental screenings"/>
    <m/>
    <m/>
    <m/>
    <m/>
    <m/>
    <m/>
    <m/>
    <m/>
    <m/>
    <n v="3"/>
    <n v="1"/>
    <m/>
    <n v="0"/>
    <n v="0"/>
    <n v="0"/>
    <n v="0"/>
    <n v="0"/>
    <n v="1"/>
    <n v="0"/>
    <n v="1"/>
    <n v="0"/>
    <n v="1"/>
    <n v="0"/>
    <n v="0"/>
    <n v="0"/>
    <n v="0"/>
    <n v="0"/>
    <n v="0"/>
    <n v="0"/>
    <n v="0"/>
    <m/>
    <m/>
    <n v="3"/>
    <n v="3"/>
    <s v="Correct"/>
    <x v="0"/>
    <n v="54"/>
    <x v="3"/>
    <x v="4"/>
    <x v="2"/>
    <x v="2"/>
    <s v="English, Spanish"/>
    <x v="1"/>
    <x v="7"/>
    <x v="0"/>
    <x v="2"/>
    <x v="3"/>
    <s v="No"/>
    <m/>
  </r>
  <r>
    <n v="656"/>
    <m/>
    <m/>
    <m/>
    <m/>
    <m/>
    <m/>
    <m/>
    <s v="Exercise/physical activity"/>
    <m/>
    <m/>
    <s v="Heart disease"/>
    <m/>
    <m/>
    <m/>
    <m/>
    <m/>
    <s v="Importance of routine well checkups"/>
    <m/>
    <m/>
    <n v="3"/>
    <n v="1"/>
    <m/>
    <n v="0"/>
    <n v="0"/>
    <n v="0"/>
    <n v="0"/>
    <n v="0"/>
    <n v="0"/>
    <n v="0"/>
    <n v="1"/>
    <n v="0"/>
    <n v="0"/>
    <n v="1"/>
    <n v="0"/>
    <n v="0"/>
    <n v="0"/>
    <n v="0"/>
    <n v="0"/>
    <n v="1"/>
    <n v="0"/>
    <m/>
    <m/>
    <n v="3"/>
    <n v="3"/>
    <s v="Correct"/>
    <x v="1"/>
    <n v="52"/>
    <x v="0"/>
    <x v="3"/>
    <x v="1"/>
    <x v="1"/>
    <s v="English, Portuguese"/>
    <x v="5"/>
    <x v="3"/>
    <x v="0"/>
    <x v="2"/>
    <x v="0"/>
    <s v="No"/>
    <m/>
  </r>
  <r>
    <n v="657"/>
    <m/>
    <m/>
    <s v="Mental health/depression"/>
    <m/>
    <m/>
    <m/>
    <m/>
    <m/>
    <m/>
    <m/>
    <m/>
    <m/>
    <s v="Diabetes"/>
    <m/>
    <m/>
    <m/>
    <s v="Importance of routine well checkups"/>
    <m/>
    <m/>
    <n v="3"/>
    <n v="1"/>
    <m/>
    <n v="0"/>
    <n v="0"/>
    <n v="1"/>
    <n v="0"/>
    <n v="0"/>
    <n v="0"/>
    <n v="0"/>
    <n v="0"/>
    <n v="0"/>
    <n v="0"/>
    <n v="0"/>
    <n v="0"/>
    <n v="1"/>
    <n v="0"/>
    <n v="0"/>
    <n v="0"/>
    <n v="1"/>
    <n v="0"/>
    <m/>
    <m/>
    <n v="3"/>
    <n v="3"/>
    <s v="Correct"/>
    <x v="0"/>
    <n v="56"/>
    <x v="0"/>
    <x v="64"/>
    <x v="0"/>
    <x v="0"/>
    <s v="English"/>
    <x v="4"/>
    <x v="4"/>
    <x v="0"/>
    <x v="2"/>
    <x v="0"/>
    <s v="Yes"/>
    <m/>
  </r>
  <r>
    <n v="658"/>
    <s v="Blood pressure"/>
    <m/>
    <m/>
    <m/>
    <m/>
    <m/>
    <m/>
    <m/>
    <m/>
    <m/>
    <s v="Heart disease"/>
    <m/>
    <m/>
    <m/>
    <m/>
    <m/>
    <m/>
    <m/>
    <m/>
    <n v="2"/>
    <n v="1.5"/>
    <m/>
    <n v="1"/>
    <n v="0"/>
    <n v="0"/>
    <n v="0"/>
    <n v="0"/>
    <n v="0"/>
    <n v="0"/>
    <n v="0"/>
    <n v="0"/>
    <n v="0"/>
    <n v="1"/>
    <n v="0"/>
    <n v="0"/>
    <n v="0"/>
    <n v="0"/>
    <n v="0"/>
    <n v="0"/>
    <n v="0"/>
    <m/>
    <m/>
    <n v="2"/>
    <n v="2"/>
    <s v="Correct"/>
    <x v="0"/>
    <n v="88"/>
    <x v="0"/>
    <x v="112"/>
    <x v="1"/>
    <x v="0"/>
    <s v="English"/>
    <x v="3"/>
    <x v="7"/>
    <x v="2"/>
    <x v="2"/>
    <x v="3"/>
    <s v="No"/>
    <m/>
  </r>
  <r>
    <n v="659"/>
    <s v="Blood pressure"/>
    <m/>
    <m/>
    <s v="Cancer"/>
    <m/>
    <m/>
    <m/>
    <m/>
    <m/>
    <m/>
    <m/>
    <m/>
    <s v="Diabetes"/>
    <m/>
    <m/>
    <m/>
    <m/>
    <m/>
    <m/>
    <n v="3"/>
    <n v="1"/>
    <m/>
    <n v="1"/>
    <n v="0"/>
    <n v="0"/>
    <n v="1"/>
    <n v="0"/>
    <n v="0"/>
    <n v="0"/>
    <n v="0"/>
    <n v="0"/>
    <n v="0"/>
    <n v="0"/>
    <n v="0"/>
    <n v="1"/>
    <n v="0"/>
    <n v="0"/>
    <n v="0"/>
    <n v="0"/>
    <n v="0"/>
    <m/>
    <m/>
    <n v="3"/>
    <n v="3"/>
    <s v="Correct"/>
    <x v="0"/>
    <n v="66"/>
    <x v="0"/>
    <x v="112"/>
    <x v="1"/>
    <x v="0"/>
    <s v="English"/>
    <x v="3"/>
    <x v="7"/>
    <x v="2"/>
    <x v="2"/>
    <x v="5"/>
    <s v="No"/>
    <m/>
  </r>
  <r>
    <n v="660"/>
    <s v="Blood pressure"/>
    <m/>
    <m/>
    <s v="Cancer"/>
    <m/>
    <m/>
    <m/>
    <m/>
    <m/>
    <m/>
    <m/>
    <m/>
    <s v="Diabetes"/>
    <m/>
    <m/>
    <m/>
    <m/>
    <m/>
    <m/>
    <n v="3"/>
    <n v="1"/>
    <m/>
    <n v="1"/>
    <n v="0"/>
    <n v="0"/>
    <n v="1"/>
    <n v="0"/>
    <n v="0"/>
    <n v="0"/>
    <n v="0"/>
    <n v="0"/>
    <n v="0"/>
    <n v="0"/>
    <n v="0"/>
    <n v="1"/>
    <n v="0"/>
    <n v="0"/>
    <n v="0"/>
    <n v="0"/>
    <n v="0"/>
    <m/>
    <m/>
    <n v="3"/>
    <n v="3"/>
    <s v="Correct"/>
    <x v="0"/>
    <n v="81"/>
    <x v="0"/>
    <x v="112"/>
    <x v="1"/>
    <x v="0"/>
    <s v="English"/>
    <x v="4"/>
    <x v="7"/>
    <x v="2"/>
    <x v="2"/>
    <x v="6"/>
    <s v="No"/>
    <m/>
  </r>
  <r>
    <n v="661"/>
    <s v="Blood pressure"/>
    <m/>
    <m/>
    <m/>
    <m/>
    <m/>
    <m/>
    <m/>
    <m/>
    <m/>
    <s v="Heart disease"/>
    <m/>
    <m/>
    <m/>
    <m/>
    <m/>
    <m/>
    <m/>
    <m/>
    <n v="2"/>
    <n v="1.5"/>
    <m/>
    <n v="1"/>
    <n v="0"/>
    <n v="0"/>
    <n v="0"/>
    <n v="0"/>
    <n v="0"/>
    <n v="0"/>
    <n v="0"/>
    <n v="0"/>
    <n v="0"/>
    <n v="1"/>
    <n v="0"/>
    <n v="0"/>
    <n v="0"/>
    <n v="0"/>
    <n v="0"/>
    <n v="0"/>
    <n v="0"/>
    <m/>
    <m/>
    <n v="2"/>
    <n v="2"/>
    <s v="Correct"/>
    <x v="0"/>
    <n v="95"/>
    <x v="0"/>
    <x v="112"/>
    <x v="1"/>
    <x v="1"/>
    <s v="English"/>
    <x v="3"/>
    <x v="7"/>
    <x v="2"/>
    <x v="2"/>
    <x v="3"/>
    <s v="No"/>
    <m/>
  </r>
  <r>
    <n v="662"/>
    <s v="Blood pressure"/>
    <m/>
    <m/>
    <m/>
    <m/>
    <m/>
    <m/>
    <m/>
    <m/>
    <m/>
    <s v="Heart disease"/>
    <m/>
    <m/>
    <m/>
    <m/>
    <m/>
    <m/>
    <m/>
    <m/>
    <n v="2"/>
    <n v="1.5"/>
    <m/>
    <n v="1"/>
    <n v="0"/>
    <n v="0"/>
    <n v="0"/>
    <n v="0"/>
    <n v="0"/>
    <n v="0"/>
    <n v="0"/>
    <n v="0"/>
    <n v="0"/>
    <n v="1"/>
    <n v="0"/>
    <n v="0"/>
    <n v="0"/>
    <n v="0"/>
    <n v="0"/>
    <n v="0"/>
    <n v="0"/>
    <m/>
    <m/>
    <n v="2"/>
    <n v="2"/>
    <s v="Correct"/>
    <x v="0"/>
    <n v="68"/>
    <x v="0"/>
    <x v="117"/>
    <x v="1"/>
    <x v="0"/>
    <s v="English"/>
    <x v="3"/>
    <x v="1"/>
    <x v="2"/>
    <x v="2"/>
    <x v="5"/>
    <s v="Yes"/>
    <m/>
  </r>
  <r>
    <n v="663"/>
    <s v="Blood pressure"/>
    <m/>
    <m/>
    <m/>
    <m/>
    <m/>
    <s v="Cholesterol"/>
    <m/>
    <m/>
    <m/>
    <m/>
    <m/>
    <m/>
    <m/>
    <m/>
    <m/>
    <m/>
    <m/>
    <m/>
    <n v="2"/>
    <n v="1.5"/>
    <m/>
    <n v="1"/>
    <n v="0"/>
    <n v="0"/>
    <n v="0"/>
    <n v="0"/>
    <n v="0"/>
    <n v="1"/>
    <n v="0"/>
    <n v="0"/>
    <n v="0"/>
    <n v="0"/>
    <n v="0"/>
    <n v="0"/>
    <n v="0"/>
    <n v="0"/>
    <n v="0"/>
    <n v="0"/>
    <n v="0"/>
    <m/>
    <m/>
    <n v="2"/>
    <n v="2"/>
    <s v="Correct"/>
    <x v="1"/>
    <n v="70"/>
    <x v="0"/>
    <x v="112"/>
    <x v="1"/>
    <x v="1"/>
    <s v="English"/>
    <x v="2"/>
    <x v="7"/>
    <x v="2"/>
    <x v="2"/>
    <x v="3"/>
    <s v="No"/>
    <m/>
  </r>
  <r>
    <n v="664"/>
    <m/>
    <m/>
    <s v="Mental health/depression"/>
    <m/>
    <m/>
    <s v="Nutrition"/>
    <m/>
    <m/>
    <m/>
    <m/>
    <m/>
    <s v="Suicide prevention"/>
    <m/>
    <m/>
    <m/>
    <m/>
    <m/>
    <m/>
    <m/>
    <n v="3"/>
    <n v="1"/>
    <m/>
    <n v="0"/>
    <n v="0"/>
    <n v="1"/>
    <n v="0"/>
    <n v="0"/>
    <n v="1"/>
    <n v="0"/>
    <n v="0"/>
    <n v="0"/>
    <n v="0"/>
    <n v="0"/>
    <n v="1"/>
    <n v="0"/>
    <n v="0"/>
    <n v="0"/>
    <n v="0"/>
    <n v="0"/>
    <n v="0"/>
    <m/>
    <m/>
    <n v="3"/>
    <n v="3"/>
    <s v="Correct"/>
    <x v="1"/>
    <n v="18"/>
    <x v="2"/>
    <x v="58"/>
    <x v="7"/>
    <x v="1"/>
    <s v="English"/>
    <x v="3"/>
    <x v="3"/>
    <x v="5"/>
    <x v="2"/>
    <x v="4"/>
    <s v="No"/>
    <m/>
  </r>
  <r>
    <n v="665"/>
    <m/>
    <m/>
    <m/>
    <m/>
    <m/>
    <s v="Nutrition"/>
    <m/>
    <s v="Exercise/physical activity"/>
    <m/>
    <m/>
    <m/>
    <m/>
    <m/>
    <m/>
    <m/>
    <m/>
    <m/>
    <s v="Drug and alcohol"/>
    <m/>
    <n v="3"/>
    <n v="1"/>
    <m/>
    <n v="0"/>
    <n v="0"/>
    <n v="0"/>
    <n v="0"/>
    <n v="0"/>
    <n v="1"/>
    <n v="0"/>
    <n v="1"/>
    <n v="0"/>
    <n v="0"/>
    <n v="0"/>
    <n v="0"/>
    <n v="0"/>
    <n v="0"/>
    <n v="0"/>
    <n v="0"/>
    <n v="0"/>
    <n v="1"/>
    <m/>
    <m/>
    <n v="3"/>
    <n v="3"/>
    <s v="Correct"/>
    <x v="1"/>
    <n v="31"/>
    <x v="2"/>
    <x v="160"/>
    <x v="1"/>
    <x v="1"/>
    <s v="English"/>
    <x v="5"/>
    <x v="7"/>
    <x v="4"/>
    <x v="2"/>
    <x v="4"/>
    <s v="Yes"/>
    <m/>
  </r>
  <r>
    <n v="666"/>
    <m/>
    <m/>
    <s v="Mental health/depression"/>
    <m/>
    <m/>
    <s v="Nutrition"/>
    <m/>
    <m/>
    <s v="Prenatal care"/>
    <m/>
    <m/>
    <s v="Suicide prevention"/>
    <m/>
    <s v="HIV/AIDS &amp; Sexually Transmitted Diseases (STDs)"/>
    <m/>
    <m/>
    <s v="Importance of routine well checkups"/>
    <s v="Drug and alcohol"/>
    <m/>
    <n v="7"/>
    <n v="0.42857142857142855"/>
    <m/>
    <n v="0"/>
    <n v="0"/>
    <n v="0.42857142857142855"/>
    <n v="0"/>
    <n v="0"/>
    <n v="0.42857142857142855"/>
    <n v="0"/>
    <n v="0"/>
    <n v="0.42857142857142855"/>
    <n v="0"/>
    <n v="0"/>
    <n v="0.42857142857142855"/>
    <n v="0"/>
    <n v="0.42857142857142855"/>
    <n v="0"/>
    <n v="0"/>
    <n v="0.42857142857142855"/>
    <n v="0.42857142857142855"/>
    <m/>
    <m/>
    <n v="2.9999999999999996"/>
    <n v="7"/>
    <s v="Correct"/>
    <x v="0"/>
    <n v="40"/>
    <x v="2"/>
    <x v="68"/>
    <x v="1"/>
    <x v="1"/>
    <s v="English"/>
    <x v="0"/>
    <x v="1"/>
    <x v="0"/>
    <x v="2"/>
    <x v="0"/>
    <s v="Yes"/>
    <m/>
  </r>
  <r>
    <n v="667"/>
    <m/>
    <m/>
    <m/>
    <m/>
    <m/>
    <m/>
    <m/>
    <m/>
    <m/>
    <m/>
    <m/>
    <m/>
    <m/>
    <m/>
    <m/>
    <m/>
    <s v="Importance of routine well checkups"/>
    <m/>
    <m/>
    <n v="1"/>
    <n v="3"/>
    <m/>
    <n v="0"/>
    <n v="0"/>
    <n v="0"/>
    <n v="0"/>
    <n v="0"/>
    <n v="0"/>
    <n v="0"/>
    <n v="0"/>
    <n v="0"/>
    <n v="0"/>
    <n v="0"/>
    <n v="0"/>
    <n v="0"/>
    <n v="0"/>
    <n v="0"/>
    <n v="0"/>
    <n v="1"/>
    <n v="0"/>
    <m/>
    <m/>
    <n v="1"/>
    <n v="1"/>
    <s v="Correct"/>
    <x v="1"/>
    <n v="19"/>
    <x v="2"/>
    <x v="58"/>
    <x v="1"/>
    <x v="1"/>
    <s v="English"/>
    <x v="4"/>
    <x v="0"/>
    <x v="0"/>
    <x v="2"/>
    <x v="0"/>
    <s v="Yes"/>
    <m/>
  </r>
  <r>
    <n v="668"/>
    <s v="Blood pressure"/>
    <m/>
    <m/>
    <m/>
    <m/>
    <m/>
    <m/>
    <m/>
    <m/>
    <m/>
    <m/>
    <m/>
    <m/>
    <m/>
    <m/>
    <m/>
    <m/>
    <s v="Drug and alcohol"/>
    <m/>
    <n v="2"/>
    <n v="1.5"/>
    <m/>
    <n v="1"/>
    <n v="0"/>
    <n v="0"/>
    <n v="0"/>
    <n v="0"/>
    <n v="0"/>
    <n v="0"/>
    <n v="0"/>
    <n v="0"/>
    <n v="0"/>
    <n v="0"/>
    <n v="0"/>
    <n v="0"/>
    <n v="0"/>
    <n v="0"/>
    <n v="0"/>
    <n v="0"/>
    <n v="1"/>
    <m/>
    <m/>
    <n v="2"/>
    <n v="2"/>
    <s v="Correct"/>
    <x v="1"/>
    <n v="33"/>
    <x v="2"/>
    <x v="58"/>
    <x v="1"/>
    <x v="1"/>
    <s v="English"/>
    <x v="0"/>
    <x v="3"/>
    <x v="6"/>
    <x v="2"/>
    <x v="4"/>
    <m/>
    <m/>
  </r>
  <r>
    <n v="669"/>
    <m/>
    <m/>
    <m/>
    <s v="Cancer"/>
    <s v="Emergency preparedness"/>
    <m/>
    <m/>
    <s v="Exercise/physical activity"/>
    <m/>
    <m/>
    <m/>
    <m/>
    <m/>
    <m/>
    <m/>
    <m/>
    <m/>
    <s v="Drug and alcohol"/>
    <m/>
    <n v="4"/>
    <n v="0.75"/>
    <m/>
    <n v="0"/>
    <n v="0"/>
    <n v="0"/>
    <n v="0.75"/>
    <n v="0.75"/>
    <n v="0"/>
    <n v="0"/>
    <n v="0.75"/>
    <n v="0"/>
    <n v="0"/>
    <n v="0"/>
    <n v="0"/>
    <n v="0"/>
    <n v="0"/>
    <n v="0"/>
    <n v="0"/>
    <n v="0"/>
    <n v="0.75"/>
    <m/>
    <m/>
    <n v="3"/>
    <n v="4"/>
    <s v="Correct"/>
    <x v="1"/>
    <n v="36"/>
    <x v="2"/>
    <x v="161"/>
    <x v="1"/>
    <x v="1"/>
    <s v="English"/>
    <x v="3"/>
    <x v="0"/>
    <x v="1"/>
    <x v="2"/>
    <x v="4"/>
    <s v="Yes"/>
    <m/>
  </r>
  <r>
    <n v="670"/>
    <m/>
    <m/>
    <m/>
    <m/>
    <m/>
    <m/>
    <m/>
    <m/>
    <m/>
    <m/>
    <m/>
    <m/>
    <m/>
    <m/>
    <m/>
    <m/>
    <m/>
    <m/>
    <m/>
    <n v="0"/>
    <e v="#DIV/0!"/>
    <m/>
    <n v="0"/>
    <n v="0"/>
    <n v="0"/>
    <n v="0"/>
    <n v="0"/>
    <n v="0"/>
    <n v="0"/>
    <n v="0"/>
    <n v="0"/>
    <n v="0"/>
    <n v="0"/>
    <n v="0"/>
    <n v="0"/>
    <n v="0"/>
    <n v="0"/>
    <n v="0"/>
    <n v="0"/>
    <n v="0"/>
    <m/>
    <m/>
    <n v="0"/>
    <n v="0"/>
    <s v="Correct"/>
    <x v="0"/>
    <n v="21"/>
    <x v="2"/>
    <x v="68"/>
    <x v="1"/>
    <x v="1"/>
    <s v="English"/>
    <x v="4"/>
    <x v="0"/>
    <x v="1"/>
    <x v="2"/>
    <x v="4"/>
    <s v="Yes"/>
    <m/>
  </r>
  <r>
    <n v="671"/>
    <s v="Blood pressure"/>
    <m/>
    <m/>
    <m/>
    <m/>
    <m/>
    <m/>
    <m/>
    <m/>
    <s v="Dental screenings"/>
    <m/>
    <m/>
    <m/>
    <m/>
    <m/>
    <m/>
    <m/>
    <m/>
    <m/>
    <n v="2"/>
    <n v="1.5"/>
    <m/>
    <n v="1"/>
    <n v="0"/>
    <n v="0"/>
    <n v="0"/>
    <n v="0"/>
    <n v="0"/>
    <n v="0"/>
    <n v="0"/>
    <n v="0"/>
    <n v="1"/>
    <n v="0"/>
    <n v="0"/>
    <n v="0"/>
    <n v="0"/>
    <n v="0"/>
    <n v="0"/>
    <n v="0"/>
    <n v="0"/>
    <m/>
    <m/>
    <n v="2"/>
    <n v="2"/>
    <s v="Correct"/>
    <x v="0"/>
    <n v="52"/>
    <x v="2"/>
    <x v="143"/>
    <x v="1"/>
    <x v="1"/>
    <s v="English"/>
    <x v="0"/>
    <x v="7"/>
    <x v="2"/>
    <x v="2"/>
    <x v="0"/>
    <s v="No"/>
    <m/>
  </r>
  <r>
    <n v="672"/>
    <m/>
    <m/>
    <s v="Mental health/depression"/>
    <m/>
    <m/>
    <m/>
    <m/>
    <s v="Exercise/physical activity"/>
    <m/>
    <m/>
    <m/>
    <m/>
    <m/>
    <m/>
    <m/>
    <m/>
    <m/>
    <s v="Drug and alcohol"/>
    <m/>
    <n v="3"/>
    <n v="1"/>
    <m/>
    <n v="0"/>
    <n v="0"/>
    <n v="1"/>
    <n v="0"/>
    <n v="0"/>
    <n v="0"/>
    <n v="0"/>
    <n v="1"/>
    <n v="0"/>
    <n v="0"/>
    <n v="0"/>
    <n v="0"/>
    <n v="0"/>
    <n v="0"/>
    <n v="0"/>
    <n v="0"/>
    <n v="0"/>
    <n v="1"/>
    <m/>
    <m/>
    <n v="3"/>
    <n v="3"/>
    <s v="Correct"/>
    <x v="0"/>
    <n v="28"/>
    <x v="2"/>
    <x v="63"/>
    <x v="1"/>
    <x v="1"/>
    <s v="English"/>
    <x v="6"/>
    <x v="0"/>
    <x v="0"/>
    <x v="2"/>
    <x v="0"/>
    <s v="Yes"/>
    <m/>
  </r>
  <r>
    <n v="673"/>
    <m/>
    <m/>
    <m/>
    <m/>
    <m/>
    <m/>
    <m/>
    <s v="Exercise/physical activity"/>
    <m/>
    <m/>
    <s v="Heart disease"/>
    <s v="Suicide prevention"/>
    <m/>
    <m/>
    <m/>
    <m/>
    <m/>
    <m/>
    <m/>
    <n v="3"/>
    <n v="1"/>
    <m/>
    <n v="0"/>
    <n v="0"/>
    <n v="0"/>
    <n v="0"/>
    <n v="0"/>
    <n v="0"/>
    <n v="0"/>
    <n v="1"/>
    <n v="0"/>
    <n v="0"/>
    <n v="1"/>
    <n v="1"/>
    <n v="0"/>
    <n v="0"/>
    <n v="0"/>
    <n v="0"/>
    <n v="0"/>
    <n v="0"/>
    <m/>
    <m/>
    <n v="3"/>
    <n v="3"/>
    <s v="Correct"/>
    <x v="1"/>
    <n v="18"/>
    <x v="2"/>
    <x v="28"/>
    <x v="1"/>
    <x v="1"/>
    <s v="English"/>
    <x v="5"/>
    <x v="4"/>
    <x v="0"/>
    <x v="2"/>
    <x v="0"/>
    <s v="Yes"/>
    <m/>
  </r>
  <r>
    <n v="674"/>
    <s v="Blood pressure"/>
    <m/>
    <m/>
    <m/>
    <m/>
    <m/>
    <m/>
    <s v="Exercise/physical activity"/>
    <m/>
    <m/>
    <s v="Heart disease"/>
    <m/>
    <s v="Diabetes"/>
    <m/>
    <m/>
    <s v="Disease outbreak information"/>
    <s v="Importance of routine well checkups"/>
    <m/>
    <m/>
    <n v="6"/>
    <n v="0.5"/>
    <m/>
    <n v="0.5"/>
    <n v="0"/>
    <n v="0"/>
    <n v="0"/>
    <n v="0"/>
    <n v="0"/>
    <n v="0"/>
    <n v="0.5"/>
    <n v="0"/>
    <n v="0"/>
    <n v="0.5"/>
    <n v="0"/>
    <n v="0.5"/>
    <n v="0"/>
    <n v="0"/>
    <n v="0.5"/>
    <n v="0.5"/>
    <n v="0"/>
    <m/>
    <m/>
    <n v="3"/>
    <n v="6"/>
    <s v="Correct"/>
    <x v="2"/>
    <m/>
    <x v="3"/>
    <x v="11"/>
    <x v="2"/>
    <x v="0"/>
    <m/>
    <x v="3"/>
    <x v="2"/>
    <x v="3"/>
    <x v="0"/>
    <x v="3"/>
    <m/>
    <m/>
  </r>
  <r>
    <n v="675"/>
    <m/>
    <m/>
    <m/>
    <m/>
    <m/>
    <m/>
    <m/>
    <m/>
    <m/>
    <m/>
    <m/>
    <m/>
    <m/>
    <m/>
    <m/>
    <m/>
    <m/>
    <s v="Drug and alcohol"/>
    <m/>
    <n v="1"/>
    <n v="3"/>
    <m/>
    <n v="0"/>
    <n v="0"/>
    <n v="0"/>
    <n v="0"/>
    <n v="0"/>
    <n v="0"/>
    <n v="0"/>
    <n v="0"/>
    <n v="0"/>
    <n v="0"/>
    <n v="0"/>
    <n v="0"/>
    <n v="0"/>
    <n v="0"/>
    <n v="0"/>
    <n v="0"/>
    <n v="0"/>
    <n v="1"/>
    <m/>
    <m/>
    <n v="1"/>
    <n v="1"/>
    <s v="Correct"/>
    <x v="0"/>
    <n v="52"/>
    <x v="2"/>
    <x v="61"/>
    <x v="1"/>
    <x v="1"/>
    <s v="English"/>
    <x v="6"/>
    <x v="0"/>
    <x v="4"/>
    <x v="2"/>
    <x v="0"/>
    <s v="Yes"/>
    <m/>
  </r>
  <r>
    <n v="676"/>
    <m/>
    <s v="Eating disorders"/>
    <m/>
    <m/>
    <s v="Emergency preparedness"/>
    <m/>
    <m/>
    <m/>
    <m/>
    <m/>
    <m/>
    <m/>
    <m/>
    <m/>
    <m/>
    <s v="Disease outbreak information"/>
    <m/>
    <m/>
    <m/>
    <n v="3"/>
    <n v="1"/>
    <m/>
    <n v="0"/>
    <n v="1"/>
    <n v="0"/>
    <n v="0"/>
    <n v="1"/>
    <n v="0"/>
    <n v="0"/>
    <n v="0"/>
    <n v="0"/>
    <n v="0"/>
    <n v="0"/>
    <n v="0"/>
    <n v="0"/>
    <n v="0"/>
    <n v="0"/>
    <n v="1"/>
    <n v="0"/>
    <n v="0"/>
    <m/>
    <m/>
    <n v="3"/>
    <n v="3"/>
    <s v="Correct"/>
    <x v="0"/>
    <n v="64"/>
    <x v="2"/>
    <x v="57"/>
    <x v="1"/>
    <x v="1"/>
    <s v="English, Spanish"/>
    <x v="1"/>
    <x v="0"/>
    <x v="3"/>
    <x v="2"/>
    <x v="4"/>
    <s v="No"/>
    <m/>
  </r>
  <r>
    <n v="677"/>
    <m/>
    <m/>
    <m/>
    <m/>
    <m/>
    <m/>
    <m/>
    <m/>
    <m/>
    <m/>
    <m/>
    <m/>
    <m/>
    <m/>
    <m/>
    <m/>
    <m/>
    <m/>
    <m/>
    <n v="0"/>
    <e v="#DIV/0!"/>
    <m/>
    <n v="0"/>
    <n v="0"/>
    <n v="0"/>
    <n v="0"/>
    <n v="0"/>
    <n v="0"/>
    <n v="0"/>
    <n v="0"/>
    <n v="0"/>
    <n v="0"/>
    <n v="0"/>
    <n v="0"/>
    <n v="0"/>
    <n v="0"/>
    <n v="0"/>
    <n v="0"/>
    <n v="0"/>
    <n v="0"/>
    <m/>
    <m/>
    <n v="0"/>
    <n v="0"/>
    <s v="Correct"/>
    <x v="1"/>
    <n v="48"/>
    <x v="0"/>
    <x v="4"/>
    <x v="2"/>
    <x v="2"/>
    <s v="Spanish"/>
    <x v="2"/>
    <x v="7"/>
    <x v="0"/>
    <x v="2"/>
    <x v="3"/>
    <s v="Yes"/>
    <m/>
  </r>
  <r>
    <n v="678"/>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33"/>
    <x v="2"/>
    <x v="28"/>
    <x v="1"/>
    <x v="1"/>
    <s v="English, Other"/>
    <x v="2"/>
    <x v="6"/>
    <x v="0"/>
    <x v="2"/>
    <x v="0"/>
    <s v="Yes"/>
    <m/>
  </r>
  <r>
    <n v="679"/>
    <m/>
    <m/>
    <s v="Mental health/depression"/>
    <m/>
    <m/>
    <m/>
    <m/>
    <s v="Exercise/physical activity"/>
    <m/>
    <m/>
    <m/>
    <m/>
    <m/>
    <m/>
    <m/>
    <m/>
    <m/>
    <s v="Drug and alcohol"/>
    <m/>
    <n v="3"/>
    <n v="1"/>
    <m/>
    <n v="0"/>
    <n v="0"/>
    <n v="1"/>
    <n v="0"/>
    <n v="0"/>
    <n v="0"/>
    <n v="0"/>
    <n v="1"/>
    <n v="0"/>
    <n v="0"/>
    <n v="0"/>
    <n v="0"/>
    <n v="0"/>
    <n v="0"/>
    <n v="0"/>
    <n v="0"/>
    <n v="0"/>
    <n v="1"/>
    <m/>
    <m/>
    <n v="3"/>
    <n v="3"/>
    <s v="Correct"/>
    <x v="0"/>
    <n v="28"/>
    <x v="2"/>
    <x v="63"/>
    <x v="2"/>
    <x v="0"/>
    <m/>
    <x v="3"/>
    <x v="0"/>
    <x v="3"/>
    <x v="0"/>
    <x v="3"/>
    <m/>
    <m/>
  </r>
  <r>
    <n v="680"/>
    <m/>
    <m/>
    <s v="Mental health/depression"/>
    <m/>
    <m/>
    <m/>
    <m/>
    <m/>
    <m/>
    <s v="Dental screenings"/>
    <m/>
    <m/>
    <m/>
    <m/>
    <m/>
    <m/>
    <s v="Importance of routine well checkups"/>
    <m/>
    <m/>
    <n v="3"/>
    <n v="1"/>
    <m/>
    <n v="0"/>
    <n v="0"/>
    <n v="1"/>
    <n v="0"/>
    <n v="0"/>
    <n v="0"/>
    <n v="0"/>
    <n v="0"/>
    <n v="0"/>
    <n v="1"/>
    <n v="0"/>
    <n v="0"/>
    <n v="0"/>
    <n v="0"/>
    <n v="0"/>
    <n v="0"/>
    <n v="1"/>
    <n v="0"/>
    <m/>
    <m/>
    <n v="3"/>
    <n v="3"/>
    <s v="Correct"/>
    <x v="0"/>
    <n v="75"/>
    <x v="2"/>
    <x v="102"/>
    <x v="1"/>
    <x v="1"/>
    <s v="English"/>
    <x v="6"/>
    <x v="4"/>
    <x v="2"/>
    <x v="2"/>
    <x v="5"/>
    <s v="Yes"/>
    <m/>
  </r>
  <r>
    <n v="681"/>
    <m/>
    <m/>
    <m/>
    <m/>
    <m/>
    <m/>
    <m/>
    <m/>
    <m/>
    <m/>
    <m/>
    <m/>
    <m/>
    <m/>
    <m/>
    <m/>
    <m/>
    <m/>
    <m/>
    <n v="0"/>
    <e v="#DIV/0!"/>
    <m/>
    <n v="0"/>
    <n v="0"/>
    <n v="0"/>
    <n v="0"/>
    <n v="0"/>
    <n v="0"/>
    <n v="0"/>
    <n v="0"/>
    <n v="0"/>
    <n v="0"/>
    <n v="0"/>
    <n v="0"/>
    <n v="0"/>
    <n v="0"/>
    <n v="0"/>
    <n v="0"/>
    <n v="0"/>
    <n v="0"/>
    <m/>
    <m/>
    <n v="0"/>
    <n v="0"/>
    <s v="Correct"/>
    <x v="1"/>
    <n v="31"/>
    <x v="2"/>
    <x v="42"/>
    <x v="1"/>
    <x v="1"/>
    <s v="English"/>
    <x v="2"/>
    <x v="6"/>
    <x v="0"/>
    <x v="2"/>
    <x v="4"/>
    <s v="Yes"/>
    <m/>
  </r>
  <r>
    <n v="682"/>
    <m/>
    <m/>
    <s v="Mental health/depression"/>
    <m/>
    <m/>
    <m/>
    <m/>
    <m/>
    <m/>
    <m/>
    <m/>
    <m/>
    <m/>
    <m/>
    <m/>
    <m/>
    <s v="Importance of routine well checkups"/>
    <m/>
    <m/>
    <n v="2"/>
    <n v="1.5"/>
    <m/>
    <n v="0"/>
    <n v="0"/>
    <n v="1"/>
    <n v="0"/>
    <n v="0"/>
    <n v="0"/>
    <n v="0"/>
    <n v="0"/>
    <n v="0"/>
    <n v="0"/>
    <n v="0"/>
    <n v="0"/>
    <n v="0"/>
    <n v="0"/>
    <n v="0"/>
    <n v="0"/>
    <n v="1"/>
    <n v="0"/>
    <m/>
    <m/>
    <n v="2"/>
    <n v="2"/>
    <s v="Correct"/>
    <x v="0"/>
    <n v="95"/>
    <x v="2"/>
    <x v="102"/>
    <x v="1"/>
    <x v="1"/>
    <s v="English"/>
    <x v="3"/>
    <x v="0"/>
    <x v="2"/>
    <x v="2"/>
    <x v="6"/>
    <s v="No"/>
    <m/>
  </r>
  <r>
    <n v="683"/>
    <m/>
    <m/>
    <m/>
    <m/>
    <m/>
    <m/>
    <m/>
    <m/>
    <m/>
    <m/>
    <m/>
    <m/>
    <m/>
    <m/>
    <m/>
    <m/>
    <m/>
    <m/>
    <m/>
    <n v="0"/>
    <e v="#DIV/0!"/>
    <m/>
    <n v="0"/>
    <n v="0"/>
    <n v="0"/>
    <n v="0"/>
    <n v="0"/>
    <n v="0"/>
    <n v="0"/>
    <n v="0"/>
    <n v="0"/>
    <n v="0"/>
    <n v="0"/>
    <n v="0"/>
    <n v="0"/>
    <n v="0"/>
    <n v="0"/>
    <n v="0"/>
    <n v="0"/>
    <n v="0"/>
    <m/>
    <m/>
    <n v="0"/>
    <n v="0"/>
    <s v="Correct"/>
    <x v="1"/>
    <n v="25"/>
    <x v="2"/>
    <x v="54"/>
    <x v="1"/>
    <x v="1"/>
    <s v="English"/>
    <x v="3"/>
    <x v="4"/>
    <x v="5"/>
    <x v="2"/>
    <x v="3"/>
    <s v="Yes"/>
    <m/>
  </r>
  <r>
    <n v="684"/>
    <m/>
    <m/>
    <m/>
    <m/>
    <m/>
    <m/>
    <m/>
    <m/>
    <m/>
    <m/>
    <m/>
    <m/>
    <m/>
    <m/>
    <m/>
    <m/>
    <m/>
    <m/>
    <m/>
    <n v="0"/>
    <e v="#DIV/0!"/>
    <m/>
    <n v="0"/>
    <n v="0"/>
    <n v="0"/>
    <n v="0"/>
    <n v="0"/>
    <n v="0"/>
    <n v="0"/>
    <n v="0"/>
    <n v="0"/>
    <n v="0"/>
    <n v="0"/>
    <n v="0"/>
    <n v="0"/>
    <n v="0"/>
    <n v="0"/>
    <n v="0"/>
    <n v="0"/>
    <n v="0"/>
    <m/>
    <m/>
    <n v="0"/>
    <n v="0"/>
    <s v="Correct"/>
    <x v="0"/>
    <n v="24"/>
    <x v="2"/>
    <x v="63"/>
    <x v="1"/>
    <x v="1"/>
    <s v="English"/>
    <x v="2"/>
    <x v="4"/>
    <x v="0"/>
    <x v="1"/>
    <x v="1"/>
    <s v="Yes"/>
    <m/>
  </r>
  <r>
    <n v="685"/>
    <s v="Blood pressure"/>
    <m/>
    <m/>
    <m/>
    <m/>
    <m/>
    <s v="Cholesterol"/>
    <m/>
    <m/>
    <m/>
    <m/>
    <m/>
    <s v="Diabetes"/>
    <m/>
    <m/>
    <m/>
    <m/>
    <m/>
    <m/>
    <n v="3"/>
    <n v="1"/>
    <m/>
    <n v="1"/>
    <n v="0"/>
    <n v="0"/>
    <n v="0"/>
    <n v="0"/>
    <n v="0"/>
    <n v="1"/>
    <n v="0"/>
    <n v="0"/>
    <n v="0"/>
    <n v="0"/>
    <n v="0"/>
    <n v="1"/>
    <n v="0"/>
    <n v="0"/>
    <n v="0"/>
    <n v="0"/>
    <n v="0"/>
    <m/>
    <m/>
    <n v="3"/>
    <n v="3"/>
    <s v="Correct"/>
    <x v="0"/>
    <n v="40"/>
    <x v="2"/>
    <x v="57"/>
    <x v="1"/>
    <x v="1"/>
    <s v="English"/>
    <x v="5"/>
    <x v="7"/>
    <x v="0"/>
    <x v="2"/>
    <x v="0"/>
    <s v="Yes"/>
    <m/>
  </r>
  <r>
    <n v="686"/>
    <m/>
    <m/>
    <m/>
    <m/>
    <m/>
    <m/>
    <m/>
    <m/>
    <m/>
    <m/>
    <m/>
    <m/>
    <m/>
    <m/>
    <m/>
    <m/>
    <m/>
    <m/>
    <m/>
    <n v="0"/>
    <e v="#DIV/0!"/>
    <m/>
    <n v="0"/>
    <n v="0"/>
    <n v="0"/>
    <n v="0"/>
    <n v="0"/>
    <n v="0"/>
    <n v="0"/>
    <n v="0"/>
    <n v="0"/>
    <n v="0"/>
    <n v="0"/>
    <n v="0"/>
    <n v="0"/>
    <n v="0"/>
    <n v="0"/>
    <n v="0"/>
    <n v="0"/>
    <n v="0"/>
    <m/>
    <m/>
    <n v="0"/>
    <n v="0"/>
    <s v="Correct"/>
    <x v="1"/>
    <n v="91"/>
    <x v="2"/>
    <x v="102"/>
    <x v="1"/>
    <x v="1"/>
    <s v="English"/>
    <x v="6"/>
    <x v="0"/>
    <x v="2"/>
    <x v="2"/>
    <x v="5"/>
    <s v="No"/>
    <m/>
  </r>
  <r>
    <n v="687"/>
    <s v="Blood pressure"/>
    <m/>
    <m/>
    <m/>
    <m/>
    <m/>
    <m/>
    <s v="Exercise/physical activity"/>
    <m/>
    <m/>
    <m/>
    <m/>
    <m/>
    <m/>
    <m/>
    <m/>
    <s v="Importance of routine well checkups"/>
    <m/>
    <m/>
    <n v="3"/>
    <n v="1"/>
    <m/>
    <n v="1"/>
    <n v="0"/>
    <n v="0"/>
    <n v="0"/>
    <n v="0"/>
    <n v="0"/>
    <n v="0"/>
    <n v="1"/>
    <n v="0"/>
    <n v="0"/>
    <n v="0"/>
    <n v="0"/>
    <n v="0"/>
    <n v="0"/>
    <n v="0"/>
    <n v="0"/>
    <n v="1"/>
    <n v="0"/>
    <m/>
    <m/>
    <n v="3"/>
    <n v="3"/>
    <s v="Correct"/>
    <x v="1"/>
    <n v="38"/>
    <x v="2"/>
    <x v="53"/>
    <x v="1"/>
    <x v="1"/>
    <s v="English"/>
    <x v="2"/>
    <x v="2"/>
    <x v="6"/>
    <x v="2"/>
    <x v="3"/>
    <s v="Yes"/>
    <m/>
  </r>
  <r>
    <n v="688"/>
    <m/>
    <m/>
    <s v="Mental health/depression"/>
    <m/>
    <s v="Emergency preparedness"/>
    <m/>
    <m/>
    <m/>
    <m/>
    <m/>
    <m/>
    <m/>
    <m/>
    <m/>
    <m/>
    <s v="Disease outbreak information"/>
    <m/>
    <m/>
    <m/>
    <n v="3"/>
    <n v="1"/>
    <m/>
    <n v="0"/>
    <n v="0"/>
    <n v="1"/>
    <n v="0"/>
    <n v="1"/>
    <n v="0"/>
    <n v="0"/>
    <n v="0"/>
    <n v="0"/>
    <n v="0"/>
    <n v="0"/>
    <n v="0"/>
    <n v="0"/>
    <n v="0"/>
    <n v="0"/>
    <n v="1"/>
    <n v="0"/>
    <n v="0"/>
    <m/>
    <m/>
    <n v="3"/>
    <n v="3"/>
    <s v="Correct"/>
    <x v="1"/>
    <n v="43"/>
    <x v="2"/>
    <x v="57"/>
    <x v="4"/>
    <x v="2"/>
    <s v="Spanish"/>
    <x v="4"/>
    <x v="0"/>
    <x v="6"/>
    <x v="2"/>
    <x v="3"/>
    <s v="Yes"/>
    <m/>
  </r>
  <r>
    <n v="689"/>
    <m/>
    <m/>
    <m/>
    <m/>
    <m/>
    <m/>
    <m/>
    <s v="Exercise/physical activity"/>
    <m/>
    <m/>
    <m/>
    <m/>
    <m/>
    <m/>
    <m/>
    <m/>
    <m/>
    <m/>
    <m/>
    <n v="1"/>
    <n v="3"/>
    <m/>
    <n v="0"/>
    <n v="0"/>
    <n v="0"/>
    <n v="0"/>
    <n v="0"/>
    <n v="0"/>
    <n v="0"/>
    <n v="1"/>
    <n v="0"/>
    <n v="0"/>
    <n v="0"/>
    <n v="0"/>
    <n v="0"/>
    <n v="0"/>
    <n v="0"/>
    <n v="0"/>
    <n v="0"/>
    <n v="0"/>
    <m/>
    <m/>
    <n v="1"/>
    <n v="1"/>
    <s v="Correct"/>
    <x v="0"/>
    <n v="64"/>
    <x v="2"/>
    <x v="102"/>
    <x v="1"/>
    <x v="1"/>
    <s v="English"/>
    <x v="3"/>
    <x v="7"/>
    <x v="2"/>
    <x v="2"/>
    <x v="3"/>
    <s v="Yes"/>
    <m/>
  </r>
  <r>
    <n v="690"/>
    <m/>
    <m/>
    <m/>
    <m/>
    <m/>
    <s v="Nutrition"/>
    <m/>
    <s v="Exercise/physical activity"/>
    <m/>
    <m/>
    <s v="Heart disease"/>
    <m/>
    <m/>
    <m/>
    <m/>
    <m/>
    <m/>
    <m/>
    <m/>
    <n v="3"/>
    <n v="1"/>
    <m/>
    <n v="0"/>
    <n v="0"/>
    <n v="0"/>
    <n v="0"/>
    <n v="0"/>
    <n v="1"/>
    <n v="0"/>
    <n v="1"/>
    <n v="0"/>
    <n v="0"/>
    <n v="1"/>
    <n v="0"/>
    <n v="0"/>
    <n v="0"/>
    <n v="0"/>
    <n v="0"/>
    <n v="0"/>
    <n v="0"/>
    <m/>
    <m/>
    <n v="3"/>
    <n v="3"/>
    <s v="Correct"/>
    <x v="0"/>
    <n v="89"/>
    <x v="2"/>
    <x v="102"/>
    <x v="1"/>
    <x v="1"/>
    <s v="English"/>
    <x v="3"/>
    <x v="7"/>
    <x v="2"/>
    <x v="2"/>
    <x v="3"/>
    <s v="No"/>
    <m/>
  </r>
  <r>
    <n v="691"/>
    <s v="Blood pressure"/>
    <m/>
    <m/>
    <m/>
    <m/>
    <m/>
    <m/>
    <s v="Exercise/physical activity"/>
    <m/>
    <m/>
    <s v="Heart disease"/>
    <m/>
    <m/>
    <m/>
    <m/>
    <m/>
    <m/>
    <m/>
    <m/>
    <n v="3"/>
    <n v="1"/>
    <m/>
    <n v="1"/>
    <n v="0"/>
    <n v="0"/>
    <n v="0"/>
    <n v="0"/>
    <n v="0"/>
    <n v="0"/>
    <n v="1"/>
    <n v="0"/>
    <n v="0"/>
    <n v="1"/>
    <n v="0"/>
    <n v="0"/>
    <n v="0"/>
    <n v="0"/>
    <n v="0"/>
    <n v="0"/>
    <n v="0"/>
    <m/>
    <m/>
    <n v="3"/>
    <n v="3"/>
    <s v="Correct"/>
    <x v="1"/>
    <n v="39"/>
    <x v="2"/>
    <x v="58"/>
    <x v="1"/>
    <x v="1"/>
    <s v="English"/>
    <x v="1"/>
    <x v="6"/>
    <x v="1"/>
    <x v="2"/>
    <x v="3"/>
    <s v="Yes"/>
    <m/>
  </r>
  <r>
    <n v="692"/>
    <m/>
    <m/>
    <m/>
    <m/>
    <m/>
    <m/>
    <m/>
    <m/>
    <m/>
    <m/>
    <m/>
    <m/>
    <m/>
    <m/>
    <m/>
    <m/>
    <m/>
    <m/>
    <m/>
    <n v="0"/>
    <e v="#DIV/0!"/>
    <m/>
    <n v="0"/>
    <n v="0"/>
    <n v="0"/>
    <n v="0"/>
    <n v="0"/>
    <n v="0"/>
    <n v="0"/>
    <n v="0"/>
    <n v="0"/>
    <n v="0"/>
    <n v="0"/>
    <n v="0"/>
    <n v="0"/>
    <n v="0"/>
    <n v="0"/>
    <n v="0"/>
    <n v="0"/>
    <n v="0"/>
    <m/>
    <m/>
    <n v="0"/>
    <n v="0"/>
    <s v="Correct"/>
    <x v="0"/>
    <n v="87"/>
    <x v="2"/>
    <x v="102"/>
    <x v="1"/>
    <x v="1"/>
    <s v="English"/>
    <x v="0"/>
    <x v="0"/>
    <x v="2"/>
    <x v="2"/>
    <x v="3"/>
    <s v="Yes"/>
    <m/>
  </r>
  <r>
    <n v="693"/>
    <s v="Blood pressure"/>
    <s v="Eating disorders"/>
    <m/>
    <m/>
    <m/>
    <m/>
    <m/>
    <m/>
    <m/>
    <m/>
    <m/>
    <m/>
    <m/>
    <m/>
    <m/>
    <m/>
    <m/>
    <m/>
    <m/>
    <n v="2"/>
    <n v="1.5"/>
    <m/>
    <n v="1"/>
    <n v="1"/>
    <n v="0"/>
    <n v="0"/>
    <n v="0"/>
    <n v="0"/>
    <n v="0"/>
    <n v="0"/>
    <n v="0"/>
    <n v="0"/>
    <n v="0"/>
    <n v="0"/>
    <n v="0"/>
    <n v="0"/>
    <n v="0"/>
    <n v="0"/>
    <n v="0"/>
    <n v="0"/>
    <m/>
    <m/>
    <n v="2"/>
    <n v="2"/>
    <s v="Correct"/>
    <x v="2"/>
    <m/>
    <x v="3"/>
    <x v="11"/>
    <x v="2"/>
    <x v="0"/>
    <m/>
    <x v="3"/>
    <x v="4"/>
    <x v="3"/>
    <x v="0"/>
    <x v="3"/>
    <m/>
    <m/>
  </r>
  <r>
    <n v="694"/>
    <s v="Blood pressure"/>
    <m/>
    <s v="Mental health/depression"/>
    <m/>
    <m/>
    <m/>
    <s v="Cholesterol"/>
    <m/>
    <m/>
    <m/>
    <s v="Heart disease"/>
    <m/>
    <m/>
    <m/>
    <m/>
    <m/>
    <m/>
    <m/>
    <m/>
    <n v="4"/>
    <n v="0.75"/>
    <m/>
    <n v="0.75"/>
    <n v="0"/>
    <n v="0.75"/>
    <n v="0"/>
    <n v="0"/>
    <n v="0"/>
    <n v="0.75"/>
    <n v="0"/>
    <n v="0"/>
    <n v="0"/>
    <n v="0.75"/>
    <n v="0"/>
    <n v="0"/>
    <n v="0"/>
    <n v="0"/>
    <n v="0"/>
    <n v="0"/>
    <n v="0"/>
    <m/>
    <m/>
    <n v="3"/>
    <n v="4"/>
    <s v="Correct"/>
    <x v="0"/>
    <n v="97"/>
    <x v="2"/>
    <x v="102"/>
    <x v="1"/>
    <x v="1"/>
    <s v="English"/>
    <x v="4"/>
    <x v="4"/>
    <x v="2"/>
    <x v="2"/>
    <x v="3"/>
    <s v="No"/>
    <m/>
  </r>
  <r>
    <n v="695"/>
    <m/>
    <m/>
    <m/>
    <m/>
    <m/>
    <s v="Nutrition"/>
    <s v="Cholesterol"/>
    <m/>
    <m/>
    <m/>
    <m/>
    <m/>
    <m/>
    <m/>
    <m/>
    <m/>
    <m/>
    <m/>
    <m/>
    <n v="2"/>
    <n v="1.5"/>
    <m/>
    <n v="0"/>
    <n v="0"/>
    <n v="0"/>
    <n v="0"/>
    <n v="0"/>
    <n v="1"/>
    <n v="1"/>
    <n v="0"/>
    <n v="0"/>
    <n v="0"/>
    <n v="0"/>
    <n v="0"/>
    <n v="0"/>
    <n v="0"/>
    <n v="0"/>
    <n v="0"/>
    <n v="0"/>
    <n v="0"/>
    <m/>
    <m/>
    <n v="2"/>
    <n v="2"/>
    <s v="Correct"/>
    <x v="0"/>
    <n v="60"/>
    <x v="2"/>
    <x v="11"/>
    <x v="2"/>
    <x v="0"/>
    <m/>
    <x v="3"/>
    <x v="7"/>
    <x v="3"/>
    <x v="0"/>
    <x v="3"/>
    <m/>
    <m/>
  </r>
  <r>
    <n v="696"/>
    <m/>
    <m/>
    <m/>
    <m/>
    <m/>
    <m/>
    <m/>
    <m/>
    <m/>
    <s v="Dental screenings"/>
    <m/>
    <m/>
    <m/>
    <m/>
    <m/>
    <m/>
    <m/>
    <m/>
    <m/>
    <n v="1"/>
    <n v="3"/>
    <m/>
    <n v="0"/>
    <n v="0"/>
    <n v="0"/>
    <n v="0"/>
    <n v="0"/>
    <n v="0"/>
    <n v="0"/>
    <n v="0"/>
    <n v="0"/>
    <n v="1"/>
    <n v="0"/>
    <n v="0"/>
    <n v="0"/>
    <n v="0"/>
    <n v="0"/>
    <n v="0"/>
    <n v="0"/>
    <n v="0"/>
    <m/>
    <m/>
    <n v="1"/>
    <n v="1"/>
    <s v="Correct"/>
    <x v="0"/>
    <n v="67"/>
    <x v="2"/>
    <x v="162"/>
    <x v="5"/>
    <x v="1"/>
    <s v="English"/>
    <x v="4"/>
    <x v="0"/>
    <x v="2"/>
    <x v="2"/>
    <x v="3"/>
    <s v="Yes"/>
    <m/>
  </r>
  <r>
    <n v="697"/>
    <s v="Blood pressure"/>
    <m/>
    <m/>
    <s v="Cancer"/>
    <s v="Emergency preparedness"/>
    <s v="Nutrition"/>
    <s v="Cholesterol"/>
    <m/>
    <s v="Prenatal care"/>
    <m/>
    <s v="Heart disease"/>
    <m/>
    <s v="Diabetes"/>
    <m/>
    <m/>
    <m/>
    <s v="Importance of routine well checkups"/>
    <m/>
    <m/>
    <n v="9"/>
    <n v="0.33333333333333331"/>
    <m/>
    <n v="0.33333333333333331"/>
    <n v="0"/>
    <n v="0"/>
    <n v="0.33333333333333331"/>
    <n v="0.33333333333333331"/>
    <n v="0.33333333333333331"/>
    <n v="0.33333333333333331"/>
    <n v="0"/>
    <n v="0.33333333333333331"/>
    <n v="0"/>
    <n v="0.33333333333333331"/>
    <n v="0"/>
    <n v="0.33333333333333331"/>
    <n v="0"/>
    <n v="0"/>
    <n v="0"/>
    <n v="0.33333333333333331"/>
    <n v="0"/>
    <m/>
    <m/>
    <n v="3"/>
    <n v="9"/>
    <s v="Correct"/>
    <x v="1"/>
    <n v="71"/>
    <x v="0"/>
    <x v="133"/>
    <x v="1"/>
    <x v="1"/>
    <s v="English"/>
    <x v="3"/>
    <x v="2"/>
    <x v="2"/>
    <x v="2"/>
    <x v="3"/>
    <s v="No"/>
    <m/>
  </r>
  <r>
    <n v="698"/>
    <m/>
    <m/>
    <s v="Mental health/depression"/>
    <m/>
    <m/>
    <s v="Nutrition"/>
    <m/>
    <s v="Exercise/physical activity"/>
    <m/>
    <m/>
    <m/>
    <m/>
    <m/>
    <m/>
    <m/>
    <m/>
    <m/>
    <m/>
    <m/>
    <n v="3"/>
    <n v="1"/>
    <m/>
    <n v="0"/>
    <n v="0"/>
    <n v="1"/>
    <n v="0"/>
    <n v="0"/>
    <n v="1"/>
    <n v="0"/>
    <n v="1"/>
    <n v="0"/>
    <n v="0"/>
    <n v="0"/>
    <n v="0"/>
    <n v="0"/>
    <n v="0"/>
    <n v="0"/>
    <n v="0"/>
    <n v="0"/>
    <n v="0"/>
    <m/>
    <m/>
    <n v="3"/>
    <n v="3"/>
    <s v="Correct"/>
    <x v="1"/>
    <n v="65"/>
    <x v="3"/>
    <x v="13"/>
    <x v="1"/>
    <x v="0"/>
    <s v="English"/>
    <x v="6"/>
    <x v="0"/>
    <x v="2"/>
    <x v="2"/>
    <x v="3"/>
    <s v="No"/>
    <m/>
  </r>
  <r>
    <n v="699"/>
    <s v="Blood pressure"/>
    <m/>
    <m/>
    <m/>
    <m/>
    <m/>
    <m/>
    <m/>
    <m/>
    <m/>
    <m/>
    <m/>
    <m/>
    <m/>
    <m/>
    <m/>
    <m/>
    <m/>
    <m/>
    <n v="1"/>
    <n v="3"/>
    <m/>
    <n v="1"/>
    <n v="0"/>
    <n v="0"/>
    <n v="0"/>
    <n v="0"/>
    <n v="0"/>
    <n v="0"/>
    <n v="0"/>
    <n v="0"/>
    <n v="0"/>
    <n v="0"/>
    <n v="0"/>
    <n v="0"/>
    <n v="0"/>
    <n v="0"/>
    <n v="0"/>
    <n v="0"/>
    <n v="0"/>
    <m/>
    <m/>
    <n v="1"/>
    <n v="1"/>
    <s v="Correct"/>
    <x v="0"/>
    <n v="82"/>
    <x v="0"/>
    <x v="85"/>
    <x v="1"/>
    <x v="1"/>
    <s v="English"/>
    <x v="3"/>
    <x v="7"/>
    <x v="2"/>
    <x v="2"/>
    <x v="3"/>
    <s v="No"/>
    <m/>
  </r>
  <r>
    <n v="700"/>
    <s v="Blood pressure"/>
    <m/>
    <m/>
    <m/>
    <m/>
    <s v="Nutrition"/>
    <m/>
    <m/>
    <m/>
    <m/>
    <m/>
    <m/>
    <m/>
    <m/>
    <m/>
    <m/>
    <s v="Importance of routine well checkups"/>
    <m/>
    <m/>
    <n v="3"/>
    <n v="1"/>
    <m/>
    <n v="1"/>
    <n v="0"/>
    <n v="0"/>
    <n v="0"/>
    <n v="0"/>
    <n v="1"/>
    <n v="0"/>
    <n v="0"/>
    <n v="0"/>
    <n v="0"/>
    <n v="0"/>
    <n v="0"/>
    <n v="0"/>
    <n v="0"/>
    <n v="0"/>
    <n v="0"/>
    <n v="1"/>
    <n v="0"/>
    <m/>
    <m/>
    <n v="3"/>
    <n v="3"/>
    <s v="Correct"/>
    <x v="2"/>
    <n v="87"/>
    <x v="0"/>
    <x v="85"/>
    <x v="1"/>
    <x v="1"/>
    <s v="English"/>
    <x v="1"/>
    <x v="7"/>
    <x v="2"/>
    <x v="2"/>
    <x v="3"/>
    <s v="Yes"/>
    <m/>
  </r>
  <r>
    <n v="701"/>
    <s v="Blood pressure"/>
    <m/>
    <m/>
    <m/>
    <s v="Emergency preparedness"/>
    <m/>
    <s v="Cholesterol"/>
    <m/>
    <m/>
    <m/>
    <m/>
    <m/>
    <m/>
    <m/>
    <m/>
    <m/>
    <m/>
    <m/>
    <m/>
    <n v="3"/>
    <n v="1"/>
    <m/>
    <n v="1"/>
    <n v="0"/>
    <n v="0"/>
    <n v="0"/>
    <n v="1"/>
    <n v="0"/>
    <n v="1"/>
    <n v="0"/>
    <n v="0"/>
    <n v="0"/>
    <n v="0"/>
    <n v="0"/>
    <n v="0"/>
    <n v="0"/>
    <n v="0"/>
    <n v="0"/>
    <n v="0"/>
    <n v="0"/>
    <m/>
    <m/>
    <n v="3"/>
    <n v="3"/>
    <s v="Correct"/>
    <x v="1"/>
    <n v="68"/>
    <x v="0"/>
    <x v="128"/>
    <x v="5"/>
    <x v="1"/>
    <s v="English"/>
    <x v="6"/>
    <x v="3"/>
    <x v="0"/>
    <x v="2"/>
    <x v="3"/>
    <s v="Yes"/>
    <m/>
  </r>
  <r>
    <n v="702"/>
    <s v="Blood pressure"/>
    <m/>
    <m/>
    <m/>
    <m/>
    <m/>
    <s v="Cholesterol"/>
    <m/>
    <m/>
    <m/>
    <m/>
    <m/>
    <s v="Diabetes"/>
    <m/>
    <m/>
    <m/>
    <m/>
    <m/>
    <m/>
    <n v="3"/>
    <n v="1"/>
    <m/>
    <n v="1"/>
    <n v="0"/>
    <n v="0"/>
    <n v="0"/>
    <n v="0"/>
    <n v="0"/>
    <n v="1"/>
    <n v="0"/>
    <n v="0"/>
    <n v="0"/>
    <n v="0"/>
    <n v="0"/>
    <n v="1"/>
    <n v="0"/>
    <n v="0"/>
    <n v="0"/>
    <n v="0"/>
    <n v="0"/>
    <m/>
    <m/>
    <n v="3"/>
    <n v="3"/>
    <s v="Correct"/>
    <x v="0"/>
    <n v="40"/>
    <x v="2"/>
    <x v="57"/>
    <x v="1"/>
    <x v="1"/>
    <s v="English"/>
    <x v="5"/>
    <x v="4"/>
    <x v="0"/>
    <x v="2"/>
    <x v="3"/>
    <s v="Yes"/>
    <m/>
  </r>
  <r>
    <n v="703"/>
    <m/>
    <m/>
    <s v="Mental health/depression"/>
    <m/>
    <s v="Emergency preparedness"/>
    <m/>
    <m/>
    <m/>
    <m/>
    <m/>
    <m/>
    <m/>
    <m/>
    <m/>
    <m/>
    <s v="Disease outbreak information"/>
    <m/>
    <m/>
    <m/>
    <n v="3"/>
    <n v="1"/>
    <m/>
    <n v="0"/>
    <n v="0"/>
    <n v="1"/>
    <n v="0"/>
    <n v="1"/>
    <n v="0"/>
    <n v="0"/>
    <n v="0"/>
    <n v="0"/>
    <n v="0"/>
    <n v="0"/>
    <n v="0"/>
    <n v="0"/>
    <n v="0"/>
    <n v="0"/>
    <n v="1"/>
    <n v="0"/>
    <n v="0"/>
    <m/>
    <m/>
    <n v="3"/>
    <n v="3"/>
    <s v="Correct"/>
    <x v="1"/>
    <n v="43"/>
    <x v="2"/>
    <x v="57"/>
    <x v="4"/>
    <x v="1"/>
    <s v="Spanish"/>
    <x v="4"/>
    <x v="7"/>
    <x v="6"/>
    <x v="2"/>
    <x v="3"/>
    <s v="Yes"/>
    <m/>
  </r>
  <r>
    <n v="704"/>
    <s v="Blood pressure"/>
    <m/>
    <m/>
    <s v="Cancer"/>
    <m/>
    <m/>
    <s v="Cholesterol"/>
    <m/>
    <m/>
    <m/>
    <m/>
    <m/>
    <m/>
    <m/>
    <m/>
    <m/>
    <m/>
    <m/>
    <m/>
    <n v="3"/>
    <n v="1"/>
    <m/>
    <n v="1"/>
    <n v="0"/>
    <n v="0"/>
    <n v="1"/>
    <n v="0"/>
    <n v="0"/>
    <n v="1"/>
    <n v="0"/>
    <n v="0"/>
    <n v="0"/>
    <n v="0"/>
    <n v="0"/>
    <n v="0"/>
    <n v="0"/>
    <n v="0"/>
    <n v="0"/>
    <n v="0"/>
    <n v="0"/>
    <m/>
    <m/>
    <n v="3"/>
    <n v="3"/>
    <s v="Correct"/>
    <x v="1"/>
    <n v="64"/>
    <x v="0"/>
    <x v="163"/>
    <x v="1"/>
    <x v="0"/>
    <s v="English"/>
    <x v="5"/>
    <x v="7"/>
    <x v="2"/>
    <x v="2"/>
    <x v="3"/>
    <s v="Yes"/>
    <m/>
  </r>
  <r>
    <n v="705"/>
    <m/>
    <m/>
    <m/>
    <m/>
    <m/>
    <s v="Nutrition"/>
    <s v="Cholesterol"/>
    <m/>
    <m/>
    <s v="Dental screenings"/>
    <s v="Heart disease"/>
    <m/>
    <m/>
    <m/>
    <m/>
    <m/>
    <m/>
    <m/>
    <m/>
    <n v="4"/>
    <n v="0.75"/>
    <m/>
    <n v="0"/>
    <n v="0"/>
    <n v="0"/>
    <n v="0"/>
    <n v="0"/>
    <n v="0.75"/>
    <n v="0.75"/>
    <n v="0"/>
    <n v="0"/>
    <n v="0.75"/>
    <n v="0.75"/>
    <n v="0"/>
    <n v="0"/>
    <n v="0"/>
    <n v="0"/>
    <n v="0"/>
    <n v="0"/>
    <n v="0"/>
    <m/>
    <m/>
    <n v="3"/>
    <n v="4"/>
    <s v="Correct"/>
    <x v="1"/>
    <n v="66"/>
    <x v="0"/>
    <x v="164"/>
    <x v="5"/>
    <x v="1"/>
    <s v="English, Chinese"/>
    <x v="2"/>
    <x v="7"/>
    <x v="2"/>
    <x v="2"/>
    <x v="3"/>
    <s v="Yes"/>
    <m/>
  </r>
  <r>
    <n v="706"/>
    <s v="Blood pressure"/>
    <m/>
    <m/>
    <s v="Cancer"/>
    <m/>
    <m/>
    <s v="Cholesterol"/>
    <m/>
    <m/>
    <m/>
    <m/>
    <m/>
    <m/>
    <m/>
    <m/>
    <m/>
    <m/>
    <m/>
    <m/>
    <n v="3"/>
    <n v="1"/>
    <m/>
    <n v="1"/>
    <n v="0"/>
    <n v="0"/>
    <n v="1"/>
    <n v="0"/>
    <n v="0"/>
    <n v="1"/>
    <n v="0"/>
    <n v="0"/>
    <n v="0"/>
    <n v="0"/>
    <n v="0"/>
    <n v="0"/>
    <n v="0"/>
    <n v="0"/>
    <n v="0"/>
    <n v="0"/>
    <n v="0"/>
    <m/>
    <m/>
    <n v="3"/>
    <n v="3"/>
    <s v="Correct"/>
    <x v="1"/>
    <n v="72"/>
    <x v="0"/>
    <x v="165"/>
    <x v="1"/>
    <x v="1"/>
    <s v="English"/>
    <x v="5"/>
    <x v="7"/>
    <x v="2"/>
    <x v="2"/>
    <x v="3"/>
    <s v="No"/>
    <m/>
  </r>
  <r>
    <n v="707"/>
    <s v="Blood pressure"/>
    <m/>
    <s v="Mental health/depression"/>
    <s v="Cancer"/>
    <m/>
    <m/>
    <s v="Cholesterol"/>
    <s v="Exercise/physical activity"/>
    <m/>
    <s v="Dental screenings"/>
    <m/>
    <m/>
    <s v="Diabetes"/>
    <m/>
    <s v="Vaccination/immunizations"/>
    <s v="Disease outbreak information"/>
    <m/>
    <m/>
    <m/>
    <n v="9"/>
    <n v="0.33333333333333331"/>
    <m/>
    <n v="0.33333333333333331"/>
    <n v="0"/>
    <n v="0.33333333333333331"/>
    <n v="0.33333333333333331"/>
    <n v="0"/>
    <n v="0"/>
    <n v="0.33333333333333331"/>
    <n v="0.33333333333333331"/>
    <n v="0"/>
    <n v="0.33333333333333331"/>
    <n v="0"/>
    <n v="0"/>
    <n v="0.33333333333333331"/>
    <n v="0"/>
    <n v="0.33333333333333331"/>
    <n v="0.33333333333333331"/>
    <n v="0"/>
    <n v="0"/>
    <m/>
    <m/>
    <n v="3"/>
    <n v="9"/>
    <s v="Correct"/>
    <x v="0"/>
    <n v="58"/>
    <x v="0"/>
    <x v="166"/>
    <x v="1"/>
    <x v="1"/>
    <s v="English"/>
    <x v="4"/>
    <x v="1"/>
    <x v="0"/>
    <x v="2"/>
    <x v="3"/>
    <s v="Yes"/>
    <m/>
  </r>
  <r>
    <n v="708"/>
    <m/>
    <m/>
    <s v="Mental health/depression"/>
    <m/>
    <m/>
    <m/>
    <m/>
    <s v="Exercise/physical activity"/>
    <m/>
    <s v="Dental screenings"/>
    <m/>
    <m/>
    <m/>
    <m/>
    <m/>
    <m/>
    <m/>
    <m/>
    <m/>
    <n v="3"/>
    <n v="1"/>
    <m/>
    <n v="0"/>
    <n v="0"/>
    <n v="1"/>
    <n v="0"/>
    <n v="0"/>
    <n v="0"/>
    <n v="0"/>
    <n v="1"/>
    <n v="0"/>
    <n v="1"/>
    <n v="0"/>
    <n v="0"/>
    <n v="0"/>
    <n v="0"/>
    <n v="0"/>
    <n v="0"/>
    <n v="0"/>
    <n v="0"/>
    <m/>
    <m/>
    <n v="3"/>
    <n v="3"/>
    <s v="Correct"/>
    <x v="0"/>
    <n v="62"/>
    <x v="0"/>
    <x v="163"/>
    <x v="1"/>
    <x v="1"/>
    <s v="English"/>
    <x v="6"/>
    <x v="7"/>
    <x v="0"/>
    <x v="2"/>
    <x v="3"/>
    <s v="Yes"/>
    <m/>
  </r>
  <r>
    <n v="709"/>
    <m/>
    <m/>
    <m/>
    <m/>
    <m/>
    <s v="Nutrition"/>
    <m/>
    <m/>
    <m/>
    <m/>
    <m/>
    <m/>
    <m/>
    <s v="HIV/AIDS &amp; Sexually Transmitted Diseases (STDs)"/>
    <m/>
    <m/>
    <m/>
    <s v="Drug and alcohol"/>
    <m/>
    <n v="3"/>
    <n v="1"/>
    <m/>
    <n v="0"/>
    <n v="0"/>
    <n v="0"/>
    <n v="0"/>
    <n v="0"/>
    <n v="1"/>
    <n v="0"/>
    <n v="0"/>
    <n v="0"/>
    <n v="0"/>
    <n v="0"/>
    <n v="0"/>
    <n v="0"/>
    <n v="1"/>
    <n v="0"/>
    <n v="0"/>
    <n v="0"/>
    <n v="1"/>
    <m/>
    <m/>
    <n v="3"/>
    <n v="3"/>
    <s v="Correct"/>
    <x v="1"/>
    <n v="38"/>
    <x v="0"/>
    <x v="5"/>
    <x v="1"/>
    <x v="1"/>
    <s v="English"/>
    <x v="4"/>
    <x v="3"/>
    <x v="0"/>
    <x v="2"/>
    <x v="3"/>
    <s v="Yes"/>
    <m/>
  </r>
  <r>
    <n v="710"/>
    <s v="Blood pressure"/>
    <s v="Eating disorders"/>
    <m/>
    <m/>
    <m/>
    <m/>
    <s v="Cholesterol"/>
    <m/>
    <m/>
    <m/>
    <m/>
    <m/>
    <m/>
    <m/>
    <m/>
    <m/>
    <m/>
    <m/>
    <m/>
    <n v="3"/>
    <n v="1"/>
    <m/>
    <n v="1"/>
    <n v="1"/>
    <n v="0"/>
    <n v="0"/>
    <n v="0"/>
    <n v="0"/>
    <n v="1"/>
    <n v="0"/>
    <n v="0"/>
    <n v="0"/>
    <n v="0"/>
    <n v="0"/>
    <n v="0"/>
    <n v="0"/>
    <n v="0"/>
    <n v="0"/>
    <n v="0"/>
    <n v="0"/>
    <m/>
    <m/>
    <n v="3"/>
    <n v="3"/>
    <s v="Correct"/>
    <x v="0"/>
    <n v="78"/>
    <x v="0"/>
    <x v="4"/>
    <x v="0"/>
    <x v="1"/>
    <s v="English"/>
    <x v="2"/>
    <x v="7"/>
    <x v="2"/>
    <x v="2"/>
    <x v="3"/>
    <s v="Yes"/>
    <m/>
  </r>
  <r>
    <n v="711"/>
    <m/>
    <m/>
    <s v="Mental health/depression"/>
    <m/>
    <m/>
    <m/>
    <m/>
    <m/>
    <m/>
    <m/>
    <m/>
    <m/>
    <m/>
    <m/>
    <m/>
    <m/>
    <m/>
    <m/>
    <m/>
    <n v="1"/>
    <n v="3"/>
    <m/>
    <n v="0"/>
    <n v="0"/>
    <n v="1"/>
    <n v="0"/>
    <n v="0"/>
    <n v="0"/>
    <n v="0"/>
    <n v="0"/>
    <n v="0"/>
    <n v="0"/>
    <n v="0"/>
    <n v="0"/>
    <n v="0"/>
    <n v="0"/>
    <n v="0"/>
    <n v="0"/>
    <n v="0"/>
    <n v="0"/>
    <m/>
    <m/>
    <n v="1"/>
    <n v="1"/>
    <s v="Correct"/>
    <x v="0"/>
    <n v="74"/>
    <x v="0"/>
    <x v="5"/>
    <x v="1"/>
    <x v="0"/>
    <s v="English"/>
    <x v="3"/>
    <x v="1"/>
    <x v="2"/>
    <x v="2"/>
    <x v="3"/>
    <s v="No"/>
    <m/>
  </r>
  <r>
    <n v="712"/>
    <s v="Blood pressure"/>
    <m/>
    <s v="Mental health/depression"/>
    <m/>
    <m/>
    <s v="Nutrition"/>
    <s v="Cholesterol"/>
    <s v="Exercise/physical activity"/>
    <m/>
    <m/>
    <s v="Heart disease"/>
    <m/>
    <s v="Diabetes"/>
    <m/>
    <m/>
    <s v="Disease outbreak information"/>
    <s v="Importance of routine well checkups"/>
    <m/>
    <m/>
    <n v="9"/>
    <n v="0.33333333333333331"/>
    <m/>
    <n v="0.33333333333333331"/>
    <n v="0"/>
    <n v="0.33333333333333331"/>
    <n v="0"/>
    <n v="0"/>
    <n v="0.33333333333333331"/>
    <n v="0.33333333333333331"/>
    <n v="0.33333333333333331"/>
    <n v="0"/>
    <n v="0"/>
    <n v="0.33333333333333331"/>
    <n v="0"/>
    <n v="0.33333333333333331"/>
    <n v="0"/>
    <n v="0"/>
    <n v="0.33333333333333331"/>
    <n v="0.33333333333333331"/>
    <n v="0"/>
    <m/>
    <m/>
    <n v="3"/>
    <n v="9"/>
    <s v="Correct"/>
    <x v="0"/>
    <n v="56"/>
    <x v="0"/>
    <x v="5"/>
    <x v="0"/>
    <x v="0"/>
    <s v="English"/>
    <x v="2"/>
    <x v="0"/>
    <x v="0"/>
    <x v="2"/>
    <x v="3"/>
    <s v="Yes"/>
    <m/>
  </r>
  <r>
    <n v="713"/>
    <m/>
    <m/>
    <m/>
    <m/>
    <m/>
    <m/>
    <m/>
    <m/>
    <m/>
    <m/>
    <s v="Heart disease"/>
    <m/>
    <m/>
    <s v="HIV/AIDS &amp; Sexually Transmitted Diseases (STDs)"/>
    <m/>
    <m/>
    <m/>
    <s v="Drug and alcohol"/>
    <m/>
    <n v="3"/>
    <n v="1"/>
    <m/>
    <n v="0"/>
    <n v="0"/>
    <n v="0"/>
    <n v="0"/>
    <n v="0"/>
    <n v="0"/>
    <n v="0"/>
    <n v="0"/>
    <n v="0"/>
    <n v="0"/>
    <n v="1"/>
    <n v="0"/>
    <n v="0"/>
    <n v="1"/>
    <n v="0"/>
    <n v="0"/>
    <n v="0"/>
    <n v="1"/>
    <m/>
    <m/>
    <n v="3"/>
    <n v="3"/>
    <s v="Correct"/>
    <x v="0"/>
    <n v="72"/>
    <x v="0"/>
    <x v="73"/>
    <x v="0"/>
    <x v="1"/>
    <s v="English"/>
    <x v="3"/>
    <x v="3"/>
    <x v="2"/>
    <x v="2"/>
    <x v="3"/>
    <s v="Yes"/>
    <m/>
  </r>
  <r>
    <n v="714"/>
    <s v="Blood pressure"/>
    <s v="Eating disorders"/>
    <m/>
    <m/>
    <m/>
    <m/>
    <m/>
    <m/>
    <m/>
    <m/>
    <m/>
    <m/>
    <s v="Diabetes"/>
    <m/>
    <m/>
    <m/>
    <m/>
    <m/>
    <m/>
    <n v="3"/>
    <n v="1"/>
    <m/>
    <n v="1"/>
    <n v="1"/>
    <n v="0"/>
    <n v="0"/>
    <n v="0"/>
    <n v="0"/>
    <n v="0"/>
    <n v="0"/>
    <n v="0"/>
    <n v="0"/>
    <n v="0"/>
    <n v="0"/>
    <n v="1"/>
    <n v="0"/>
    <n v="0"/>
    <n v="0"/>
    <n v="0"/>
    <n v="0"/>
    <m/>
    <m/>
    <n v="3"/>
    <n v="3"/>
    <s v="Correct"/>
    <x v="1"/>
    <n v="68"/>
    <x v="0"/>
    <x v="109"/>
    <x v="1"/>
    <x v="0"/>
    <s v="English"/>
    <x v="1"/>
    <x v="0"/>
    <x v="2"/>
    <x v="2"/>
    <x v="3"/>
    <s v="Yes"/>
    <m/>
  </r>
  <r>
    <n v="715"/>
    <m/>
    <m/>
    <s v="Mental health/depression"/>
    <m/>
    <m/>
    <m/>
    <m/>
    <s v="Exercise/physical activity"/>
    <m/>
    <m/>
    <m/>
    <m/>
    <m/>
    <m/>
    <m/>
    <m/>
    <m/>
    <s v="Drug and alcohol"/>
    <m/>
    <n v="3"/>
    <n v="1"/>
    <m/>
    <n v="0"/>
    <n v="0"/>
    <n v="1"/>
    <n v="0"/>
    <n v="0"/>
    <n v="0"/>
    <n v="0"/>
    <n v="1"/>
    <n v="0"/>
    <n v="0"/>
    <n v="0"/>
    <n v="0"/>
    <n v="0"/>
    <n v="0"/>
    <n v="0"/>
    <n v="0"/>
    <n v="0"/>
    <n v="1"/>
    <m/>
    <m/>
    <n v="3"/>
    <n v="3"/>
    <s v="Correct"/>
    <x v="0"/>
    <n v="49"/>
    <x v="0"/>
    <x v="23"/>
    <x v="0"/>
    <x v="1"/>
    <s v="English"/>
    <x v="2"/>
    <x v="0"/>
    <x v="0"/>
    <x v="2"/>
    <x v="3"/>
    <s v="Yes"/>
    <m/>
  </r>
  <r>
    <n v="716"/>
    <s v="Blood pressure"/>
    <m/>
    <s v="Mental health/depression"/>
    <m/>
    <m/>
    <m/>
    <s v="Cholesterol"/>
    <m/>
    <m/>
    <m/>
    <m/>
    <m/>
    <m/>
    <m/>
    <m/>
    <m/>
    <m/>
    <m/>
    <m/>
    <n v="3"/>
    <n v="1"/>
    <m/>
    <n v="1"/>
    <n v="0"/>
    <n v="1"/>
    <n v="0"/>
    <n v="0"/>
    <n v="0"/>
    <n v="1"/>
    <n v="0"/>
    <n v="0"/>
    <n v="0"/>
    <n v="0"/>
    <n v="0"/>
    <n v="0"/>
    <n v="0"/>
    <n v="0"/>
    <n v="0"/>
    <n v="0"/>
    <n v="0"/>
    <m/>
    <m/>
    <n v="3"/>
    <n v="3"/>
    <s v="Correct"/>
    <x v="1"/>
    <n v="63"/>
    <x v="0"/>
    <x v="132"/>
    <x v="1"/>
    <x v="1"/>
    <s v="English"/>
    <x v="3"/>
    <x v="7"/>
    <x v="2"/>
    <x v="2"/>
    <x v="3"/>
    <s v="No"/>
    <m/>
  </r>
  <r>
    <n v="717"/>
    <m/>
    <m/>
    <m/>
    <m/>
    <m/>
    <m/>
    <m/>
    <m/>
    <m/>
    <m/>
    <m/>
    <m/>
    <m/>
    <m/>
    <m/>
    <m/>
    <m/>
    <m/>
    <m/>
    <n v="0"/>
    <e v="#DIV/0!"/>
    <m/>
    <n v="0"/>
    <n v="0"/>
    <n v="0"/>
    <n v="0"/>
    <n v="0"/>
    <n v="0"/>
    <n v="0"/>
    <n v="0"/>
    <n v="0"/>
    <n v="0"/>
    <n v="0"/>
    <n v="0"/>
    <n v="0"/>
    <n v="0"/>
    <n v="0"/>
    <n v="0"/>
    <n v="0"/>
    <n v="0"/>
    <m/>
    <m/>
    <n v="0"/>
    <n v="0"/>
    <s v="Correct"/>
    <x v="0"/>
    <n v="84"/>
    <x v="0"/>
    <x v="132"/>
    <x v="1"/>
    <x v="1"/>
    <s v="English"/>
    <x v="2"/>
    <x v="0"/>
    <x v="2"/>
    <x v="2"/>
    <x v="3"/>
    <s v="No"/>
    <m/>
  </r>
  <r>
    <n v="718"/>
    <s v="Blood pressure"/>
    <m/>
    <m/>
    <s v="Cancer"/>
    <m/>
    <s v="Nutrition"/>
    <m/>
    <m/>
    <m/>
    <m/>
    <m/>
    <m/>
    <m/>
    <m/>
    <m/>
    <m/>
    <m/>
    <m/>
    <m/>
    <n v="3"/>
    <n v="1"/>
    <m/>
    <n v="1"/>
    <n v="0"/>
    <n v="0"/>
    <n v="1"/>
    <n v="0"/>
    <n v="1"/>
    <n v="0"/>
    <n v="0"/>
    <n v="0"/>
    <n v="0"/>
    <n v="0"/>
    <n v="0"/>
    <n v="0"/>
    <n v="0"/>
    <n v="0"/>
    <n v="0"/>
    <n v="0"/>
    <n v="0"/>
    <m/>
    <m/>
    <n v="3"/>
    <n v="3"/>
    <s v="Correct"/>
    <x v="0"/>
    <n v="92"/>
    <x v="0"/>
    <x v="132"/>
    <x v="1"/>
    <x v="1"/>
    <s v="English"/>
    <x v="4"/>
    <x v="4"/>
    <x v="2"/>
    <x v="2"/>
    <x v="3"/>
    <s v="No"/>
    <m/>
  </r>
  <r>
    <n v="719"/>
    <m/>
    <s v="Eating disorders"/>
    <m/>
    <m/>
    <s v="Emergency preparedness"/>
    <m/>
    <m/>
    <m/>
    <m/>
    <m/>
    <m/>
    <m/>
    <m/>
    <m/>
    <m/>
    <s v="Disease outbreak information"/>
    <m/>
    <m/>
    <m/>
    <n v="3"/>
    <n v="1"/>
    <m/>
    <n v="0"/>
    <n v="1"/>
    <n v="0"/>
    <n v="0"/>
    <n v="1"/>
    <n v="0"/>
    <n v="0"/>
    <n v="0"/>
    <n v="0"/>
    <n v="0"/>
    <n v="0"/>
    <n v="0"/>
    <n v="0"/>
    <n v="0"/>
    <n v="0"/>
    <n v="1"/>
    <n v="0"/>
    <n v="0"/>
    <m/>
    <m/>
    <n v="3"/>
    <n v="3"/>
    <s v="Correct"/>
    <x v="0"/>
    <n v="64"/>
    <x v="2"/>
    <x v="167"/>
    <x v="1"/>
    <x v="0"/>
    <s v="English, Spanish, Italian"/>
    <x v="1"/>
    <x v="6"/>
    <x v="3"/>
    <x v="2"/>
    <x v="3"/>
    <s v="No"/>
    <m/>
  </r>
  <r>
    <n v="720"/>
    <m/>
    <m/>
    <m/>
    <m/>
    <m/>
    <m/>
    <m/>
    <s v="Exercise/physical activity"/>
    <m/>
    <m/>
    <s v="Heart disease"/>
    <s v="Suicide prevention"/>
    <m/>
    <m/>
    <m/>
    <m/>
    <m/>
    <m/>
    <m/>
    <n v="3"/>
    <n v="1"/>
    <m/>
    <n v="0"/>
    <n v="0"/>
    <n v="0"/>
    <n v="0"/>
    <n v="0"/>
    <n v="0"/>
    <n v="0"/>
    <n v="1"/>
    <n v="0"/>
    <n v="0"/>
    <n v="1"/>
    <n v="1"/>
    <n v="0"/>
    <n v="0"/>
    <n v="0"/>
    <n v="0"/>
    <n v="0"/>
    <n v="0"/>
    <m/>
    <m/>
    <n v="3"/>
    <n v="3"/>
    <s v="Correct"/>
    <x v="1"/>
    <n v="17"/>
    <x v="2"/>
    <x v="28"/>
    <x v="1"/>
    <x v="1"/>
    <s v="English"/>
    <x v="5"/>
    <x v="0"/>
    <x v="0"/>
    <x v="2"/>
    <x v="3"/>
    <s v="Yes"/>
    <m/>
  </r>
  <r>
    <n v="721"/>
    <s v="Blood pressure"/>
    <m/>
    <m/>
    <m/>
    <m/>
    <m/>
    <m/>
    <m/>
    <m/>
    <s v="Dental screenings"/>
    <m/>
    <m/>
    <m/>
    <m/>
    <m/>
    <m/>
    <m/>
    <m/>
    <m/>
    <n v="2"/>
    <n v="1.5"/>
    <m/>
    <n v="1"/>
    <n v="0"/>
    <n v="0"/>
    <n v="0"/>
    <n v="0"/>
    <n v="0"/>
    <n v="0"/>
    <n v="0"/>
    <n v="0"/>
    <n v="1"/>
    <n v="0"/>
    <n v="0"/>
    <n v="0"/>
    <n v="0"/>
    <n v="0"/>
    <n v="0"/>
    <n v="0"/>
    <n v="0"/>
    <m/>
    <m/>
    <n v="2"/>
    <n v="2"/>
    <s v="Correct"/>
    <x v="0"/>
    <n v="52"/>
    <x v="2"/>
    <x v="145"/>
    <x v="1"/>
    <x v="1"/>
    <s v="English"/>
    <x v="0"/>
    <x v="4"/>
    <x v="2"/>
    <x v="2"/>
    <x v="3"/>
    <s v="No"/>
    <m/>
  </r>
  <r>
    <n v="722"/>
    <m/>
    <m/>
    <m/>
    <m/>
    <m/>
    <m/>
    <m/>
    <m/>
    <m/>
    <m/>
    <m/>
    <m/>
    <m/>
    <m/>
    <m/>
    <m/>
    <m/>
    <s v="Drug and alcohol"/>
    <m/>
    <n v="1"/>
    <n v="3"/>
    <m/>
    <n v="0"/>
    <n v="0"/>
    <n v="0"/>
    <n v="0"/>
    <n v="0"/>
    <n v="0"/>
    <n v="0"/>
    <n v="0"/>
    <n v="0"/>
    <n v="0"/>
    <n v="0"/>
    <n v="0"/>
    <n v="0"/>
    <n v="0"/>
    <n v="0"/>
    <n v="0"/>
    <n v="0"/>
    <n v="1"/>
    <m/>
    <m/>
    <n v="1"/>
    <n v="1"/>
    <s v="Correct"/>
    <x v="0"/>
    <n v="45"/>
    <x v="2"/>
    <x v="96"/>
    <x v="2"/>
    <x v="2"/>
    <s v="English"/>
    <x v="4"/>
    <x v="4"/>
    <x v="6"/>
    <x v="2"/>
    <x v="3"/>
    <s v="Yes"/>
    <m/>
  </r>
  <r>
    <n v="723"/>
    <m/>
    <m/>
    <m/>
    <s v="Cancer"/>
    <m/>
    <m/>
    <s v="Cholesterol"/>
    <m/>
    <m/>
    <m/>
    <m/>
    <m/>
    <m/>
    <m/>
    <m/>
    <s v="Disease outbreak information"/>
    <m/>
    <m/>
    <m/>
    <n v="3"/>
    <n v="1"/>
    <m/>
    <n v="0"/>
    <n v="0"/>
    <n v="0"/>
    <n v="1"/>
    <n v="0"/>
    <n v="0"/>
    <n v="1"/>
    <n v="0"/>
    <n v="0"/>
    <n v="0"/>
    <n v="0"/>
    <n v="0"/>
    <n v="0"/>
    <n v="0"/>
    <n v="0"/>
    <n v="1"/>
    <n v="0"/>
    <n v="0"/>
    <m/>
    <m/>
    <n v="3"/>
    <n v="3"/>
    <s v="Correct"/>
    <x v="0"/>
    <n v="70"/>
    <x v="2"/>
    <x v="57"/>
    <x v="5"/>
    <x v="1"/>
    <s v="English, Chinese"/>
    <x v="4"/>
    <x v="7"/>
    <x v="2"/>
    <x v="2"/>
    <x v="3"/>
    <m/>
    <m/>
  </r>
  <r>
    <n v="724"/>
    <s v="Blood pressure"/>
    <s v="Eating disorders"/>
    <s v="Mental health/depression"/>
    <s v="Cancer"/>
    <s v="Emergency preparedness"/>
    <m/>
    <s v="Cholesterol"/>
    <m/>
    <s v="Prenatal care"/>
    <s v="Dental screenings"/>
    <s v="Heart disease"/>
    <s v="Suicide prevention"/>
    <s v="Diabetes"/>
    <s v="HIV/AIDS &amp; Sexually Transmitted Diseases (STDs)"/>
    <s v="Vaccination/immunizations"/>
    <s v="Disease outbreak information"/>
    <s v="Importance of routine well checkups"/>
    <s v="Drug and alcohol"/>
    <m/>
    <n v="16"/>
    <n v="0.1875"/>
    <m/>
    <n v="0.1875"/>
    <n v="0.1875"/>
    <n v="0.1875"/>
    <n v="0.1875"/>
    <n v="0.1875"/>
    <n v="0"/>
    <n v="0.1875"/>
    <n v="0"/>
    <n v="0.1875"/>
    <n v="0.1875"/>
    <n v="0.1875"/>
    <n v="0.1875"/>
    <n v="0.1875"/>
    <n v="0.1875"/>
    <n v="0.1875"/>
    <n v="0.1875"/>
    <n v="0.1875"/>
    <n v="0.1875"/>
    <m/>
    <m/>
    <n v="3"/>
    <n v="16"/>
    <s v="Correct"/>
    <x v="0"/>
    <n v="16"/>
    <x v="2"/>
    <x v="168"/>
    <x v="5"/>
    <x v="1"/>
    <s v="English, Hindi"/>
    <x v="1"/>
    <x v="0"/>
    <x v="5"/>
    <x v="2"/>
    <x v="3"/>
    <s v="Yes"/>
    <m/>
  </r>
  <r>
    <n v="725"/>
    <m/>
    <m/>
    <s v="Mental health/depression"/>
    <s v="Cancer"/>
    <m/>
    <s v="Nutrition"/>
    <m/>
    <m/>
    <s v="Prenatal care"/>
    <s v="Dental screenings"/>
    <m/>
    <s v="Suicide prevention"/>
    <s v="Diabetes"/>
    <m/>
    <m/>
    <m/>
    <s v="Importance of routine well checkups"/>
    <s v="Drug and alcohol"/>
    <m/>
    <n v="9"/>
    <n v="0.33333333333333331"/>
    <m/>
    <n v="0"/>
    <n v="0"/>
    <n v="0.33333333333333331"/>
    <n v="0.33333333333333331"/>
    <n v="0"/>
    <n v="0.33333333333333331"/>
    <n v="0"/>
    <n v="0"/>
    <n v="0.33333333333333331"/>
    <n v="0.33333333333333331"/>
    <n v="0"/>
    <n v="0.33333333333333331"/>
    <n v="0.33333333333333331"/>
    <n v="0"/>
    <n v="0"/>
    <n v="0"/>
    <n v="0.33333333333333331"/>
    <n v="0.33333333333333331"/>
    <m/>
    <m/>
    <n v="3"/>
    <n v="9"/>
    <s v="Correct"/>
    <x v="0"/>
    <n v="17"/>
    <x v="2"/>
    <x v="168"/>
    <x v="5"/>
    <x v="1"/>
    <s v="English"/>
    <x v="4"/>
    <x v="2"/>
    <x v="5"/>
    <x v="2"/>
    <x v="3"/>
    <s v="Yes"/>
    <m/>
  </r>
  <r>
    <n v="726"/>
    <s v="Blood pressure"/>
    <m/>
    <m/>
    <m/>
    <m/>
    <m/>
    <m/>
    <m/>
    <m/>
    <m/>
    <s v="Heart disease"/>
    <m/>
    <s v="Diabetes"/>
    <m/>
    <m/>
    <m/>
    <m/>
    <m/>
    <m/>
    <n v="3"/>
    <n v="1"/>
    <m/>
    <n v="1"/>
    <n v="0"/>
    <n v="0"/>
    <n v="0"/>
    <n v="0"/>
    <n v="0"/>
    <n v="0"/>
    <n v="0"/>
    <n v="0"/>
    <n v="0"/>
    <n v="1"/>
    <n v="0"/>
    <n v="1"/>
    <n v="0"/>
    <n v="0"/>
    <n v="0"/>
    <n v="0"/>
    <n v="0"/>
    <m/>
    <m/>
    <n v="3"/>
    <n v="3"/>
    <s v="Correct"/>
    <x v="0"/>
    <n v="59"/>
    <x v="2"/>
    <x v="28"/>
    <x v="0"/>
    <x v="1"/>
    <s v="English"/>
    <x v="4"/>
    <x v="0"/>
    <x v="0"/>
    <x v="2"/>
    <x v="3"/>
    <s v="No"/>
    <m/>
  </r>
  <r>
    <n v="727"/>
    <m/>
    <m/>
    <s v="Mental health/depression"/>
    <s v="Cancer"/>
    <m/>
    <m/>
    <s v="Cholesterol"/>
    <m/>
    <m/>
    <m/>
    <s v="Heart disease"/>
    <m/>
    <s v="Diabetes"/>
    <m/>
    <m/>
    <m/>
    <m/>
    <s v="Drug and alcohol"/>
    <m/>
    <n v="6"/>
    <n v="0.5"/>
    <m/>
    <n v="0"/>
    <n v="0"/>
    <n v="0.5"/>
    <n v="0.5"/>
    <n v="0"/>
    <n v="0"/>
    <n v="0.5"/>
    <n v="0"/>
    <n v="0"/>
    <n v="0"/>
    <n v="0.5"/>
    <n v="0"/>
    <n v="0.5"/>
    <n v="0"/>
    <n v="0"/>
    <n v="0"/>
    <n v="0"/>
    <n v="0.5"/>
    <m/>
    <m/>
    <n v="3"/>
    <n v="6"/>
    <s v="Correct"/>
    <x v="1"/>
    <n v="17"/>
    <x v="2"/>
    <x v="28"/>
    <x v="1"/>
    <x v="0"/>
    <s v="English, Spanish"/>
    <x v="5"/>
    <x v="7"/>
    <x v="0"/>
    <x v="2"/>
    <x v="3"/>
    <s v="Yes"/>
    <m/>
  </r>
  <r>
    <n v="728"/>
    <m/>
    <m/>
    <m/>
    <m/>
    <s v="Emergency preparedness"/>
    <s v="Nutrition"/>
    <m/>
    <m/>
    <m/>
    <m/>
    <m/>
    <m/>
    <m/>
    <m/>
    <m/>
    <m/>
    <m/>
    <m/>
    <m/>
    <n v="2"/>
    <n v="1.5"/>
    <m/>
    <n v="0"/>
    <n v="0"/>
    <n v="0"/>
    <n v="0"/>
    <n v="1"/>
    <n v="1"/>
    <n v="0"/>
    <n v="0"/>
    <n v="0"/>
    <n v="0"/>
    <n v="0"/>
    <n v="0"/>
    <n v="0"/>
    <n v="0"/>
    <n v="0"/>
    <n v="0"/>
    <n v="0"/>
    <n v="0"/>
    <m/>
    <m/>
    <n v="2"/>
    <n v="2"/>
    <s v="Correct"/>
    <x v="0"/>
    <n v="60"/>
    <x v="0"/>
    <x v="159"/>
    <x v="1"/>
    <x v="1"/>
    <s v="English"/>
    <x v="5"/>
    <x v="7"/>
    <x v="2"/>
    <x v="2"/>
    <x v="3"/>
    <s v="No"/>
    <m/>
  </r>
  <r>
    <n v="729"/>
    <s v="Blood pressure"/>
    <m/>
    <m/>
    <s v="Cancer"/>
    <m/>
    <m/>
    <s v="Cholesterol"/>
    <m/>
    <m/>
    <m/>
    <m/>
    <m/>
    <m/>
    <m/>
    <m/>
    <m/>
    <m/>
    <m/>
    <m/>
    <n v="3"/>
    <n v="1"/>
    <m/>
    <n v="1"/>
    <n v="0"/>
    <n v="0"/>
    <n v="1"/>
    <n v="0"/>
    <n v="0"/>
    <n v="1"/>
    <n v="0"/>
    <n v="0"/>
    <n v="0"/>
    <n v="0"/>
    <n v="0"/>
    <n v="0"/>
    <n v="0"/>
    <n v="0"/>
    <n v="0"/>
    <n v="0"/>
    <n v="0"/>
    <m/>
    <m/>
    <n v="3"/>
    <n v="3"/>
    <s v="Correct"/>
    <x v="0"/>
    <n v="53"/>
    <x v="0"/>
    <x v="55"/>
    <x v="2"/>
    <x v="0"/>
    <s v="English"/>
    <x v="4"/>
    <x v="3"/>
    <x v="4"/>
    <x v="1"/>
    <x v="3"/>
    <m/>
    <m/>
  </r>
  <r>
    <n v="730"/>
    <m/>
    <m/>
    <m/>
    <s v="Cancer"/>
    <m/>
    <m/>
    <m/>
    <m/>
    <m/>
    <m/>
    <s v="Heart disease"/>
    <m/>
    <s v="Diabetes"/>
    <m/>
    <m/>
    <m/>
    <m/>
    <m/>
    <m/>
    <n v="3"/>
    <n v="1"/>
    <m/>
    <n v="0"/>
    <n v="0"/>
    <n v="0"/>
    <n v="1"/>
    <n v="0"/>
    <n v="0"/>
    <n v="0"/>
    <n v="0"/>
    <n v="0"/>
    <n v="0"/>
    <n v="1"/>
    <n v="0"/>
    <n v="1"/>
    <n v="0"/>
    <n v="0"/>
    <n v="0"/>
    <n v="0"/>
    <n v="0"/>
    <m/>
    <m/>
    <n v="3"/>
    <n v="3"/>
    <s v="Correct"/>
    <x v="0"/>
    <n v="64"/>
    <x v="0"/>
    <x v="80"/>
    <x v="1"/>
    <x v="0"/>
    <s v="English"/>
    <x v="2"/>
    <x v="4"/>
    <x v="2"/>
    <x v="1"/>
    <x v="3"/>
    <s v="No"/>
    <m/>
  </r>
  <r>
    <n v="731"/>
    <s v="Blood pressure"/>
    <m/>
    <s v="Mental health/depression"/>
    <s v="Cancer"/>
    <s v="Emergency preparedness"/>
    <s v="Nutrition"/>
    <m/>
    <s v="Exercise/physical activity"/>
    <m/>
    <m/>
    <m/>
    <s v="Suicide prevention"/>
    <s v="Diabetes"/>
    <m/>
    <m/>
    <s v="Disease outbreak information"/>
    <s v="Importance of routine well checkups"/>
    <m/>
    <m/>
    <n v="10"/>
    <n v="0.3"/>
    <m/>
    <n v="0.3"/>
    <n v="0"/>
    <n v="0.3"/>
    <n v="0.3"/>
    <n v="0.3"/>
    <n v="0.3"/>
    <n v="0"/>
    <n v="0.3"/>
    <n v="0"/>
    <n v="0"/>
    <n v="0"/>
    <n v="0.3"/>
    <n v="0.3"/>
    <n v="0"/>
    <n v="0"/>
    <n v="0.3"/>
    <n v="0.3"/>
    <n v="0"/>
    <m/>
    <m/>
    <n v="2.9999999999999996"/>
    <n v="10"/>
    <s v="Correct"/>
    <x v="0"/>
    <n v="20"/>
    <x v="2"/>
    <x v="76"/>
    <x v="1"/>
    <x v="1"/>
    <s v="English"/>
    <x v="4"/>
    <x v="7"/>
    <x v="5"/>
    <x v="2"/>
    <x v="3"/>
    <s v="Yes"/>
    <m/>
  </r>
  <r>
    <n v="732"/>
    <m/>
    <m/>
    <m/>
    <m/>
    <m/>
    <m/>
    <m/>
    <m/>
    <m/>
    <s v="Dental screenings"/>
    <m/>
    <m/>
    <m/>
    <m/>
    <m/>
    <m/>
    <m/>
    <m/>
    <m/>
    <n v="1"/>
    <n v="3"/>
    <m/>
    <n v="0"/>
    <n v="0"/>
    <n v="0"/>
    <n v="0"/>
    <n v="0"/>
    <n v="0"/>
    <n v="0"/>
    <n v="0"/>
    <n v="0"/>
    <n v="1"/>
    <n v="0"/>
    <n v="0"/>
    <n v="0"/>
    <n v="0"/>
    <n v="0"/>
    <n v="0"/>
    <n v="0"/>
    <n v="0"/>
    <m/>
    <m/>
    <n v="1"/>
    <n v="1"/>
    <s v="Correct"/>
    <x v="0"/>
    <n v="39"/>
    <x v="2"/>
    <x v="28"/>
    <x v="2"/>
    <x v="1"/>
    <s v="English"/>
    <x v="5"/>
    <x v="7"/>
    <x v="1"/>
    <x v="2"/>
    <x v="3"/>
    <m/>
    <m/>
  </r>
  <r>
    <n v="733"/>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47"/>
    <x v="2"/>
    <x v="57"/>
    <x v="1"/>
    <x v="2"/>
    <s v="English, Spanish"/>
    <x v="4"/>
    <x v="7"/>
    <x v="6"/>
    <x v="2"/>
    <x v="3"/>
    <s v="Yes"/>
    <m/>
  </r>
  <r>
    <n v="734"/>
    <m/>
    <m/>
    <s v="Mental health/depression"/>
    <m/>
    <m/>
    <m/>
    <m/>
    <s v="Exercise/physical activity"/>
    <m/>
    <m/>
    <m/>
    <m/>
    <m/>
    <m/>
    <m/>
    <m/>
    <m/>
    <s v="Drug and alcohol"/>
    <m/>
    <n v="3"/>
    <n v="1"/>
    <m/>
    <n v="0"/>
    <n v="0"/>
    <n v="1"/>
    <n v="0"/>
    <n v="0"/>
    <n v="0"/>
    <n v="0"/>
    <n v="1"/>
    <n v="0"/>
    <n v="0"/>
    <n v="0"/>
    <n v="0"/>
    <n v="0"/>
    <n v="0"/>
    <n v="0"/>
    <n v="0"/>
    <n v="0"/>
    <n v="1"/>
    <m/>
    <m/>
    <n v="3"/>
    <n v="3"/>
    <s v="Correct"/>
    <x v="0"/>
    <n v="66"/>
    <x v="0"/>
    <x v="25"/>
    <x v="1"/>
    <x v="1"/>
    <s v="English"/>
    <x v="6"/>
    <x v="7"/>
    <x v="2"/>
    <x v="2"/>
    <x v="3"/>
    <s v="Yes"/>
    <m/>
  </r>
  <r>
    <n v="735"/>
    <m/>
    <m/>
    <m/>
    <m/>
    <m/>
    <m/>
    <m/>
    <m/>
    <m/>
    <m/>
    <m/>
    <m/>
    <m/>
    <m/>
    <m/>
    <m/>
    <s v="Importance of routine well checkups"/>
    <m/>
    <m/>
    <n v="1"/>
    <n v="3"/>
    <m/>
    <n v="0"/>
    <n v="0"/>
    <n v="0"/>
    <n v="0"/>
    <n v="0"/>
    <n v="0"/>
    <n v="0"/>
    <n v="0"/>
    <n v="0"/>
    <n v="0"/>
    <n v="0"/>
    <n v="0"/>
    <n v="0"/>
    <n v="0"/>
    <n v="0"/>
    <n v="0"/>
    <n v="1"/>
    <n v="0"/>
    <m/>
    <m/>
    <n v="1"/>
    <n v="1"/>
    <s v="Correct"/>
    <x v="1"/>
    <n v="31"/>
    <x v="0"/>
    <x v="55"/>
    <x v="5"/>
    <x v="1"/>
    <s v="Chinese"/>
    <x v="4"/>
    <x v="1"/>
    <x v="0"/>
    <x v="1"/>
    <x v="3"/>
    <s v="Yes"/>
    <m/>
  </r>
  <r>
    <n v="736"/>
    <m/>
    <m/>
    <s v="Mental health/depression"/>
    <m/>
    <m/>
    <m/>
    <m/>
    <m/>
    <m/>
    <m/>
    <m/>
    <m/>
    <m/>
    <m/>
    <m/>
    <m/>
    <m/>
    <s v="Drug and alcohol"/>
    <m/>
    <n v="2"/>
    <n v="1.5"/>
    <m/>
    <n v="0"/>
    <n v="0"/>
    <n v="1"/>
    <n v="0"/>
    <n v="0"/>
    <n v="0"/>
    <n v="0"/>
    <n v="0"/>
    <n v="0"/>
    <n v="0"/>
    <n v="0"/>
    <n v="0"/>
    <n v="0"/>
    <n v="0"/>
    <n v="0"/>
    <n v="0"/>
    <n v="0"/>
    <n v="1"/>
    <m/>
    <m/>
    <n v="2"/>
    <n v="2"/>
    <s v="Correct"/>
    <x v="1"/>
    <n v="42"/>
    <x v="0"/>
    <x v="83"/>
    <x v="1"/>
    <x v="1"/>
    <s v="English"/>
    <x v="0"/>
    <x v="7"/>
    <x v="0"/>
    <x v="2"/>
    <x v="3"/>
    <s v="Yes"/>
    <m/>
  </r>
  <r>
    <n v="737"/>
    <m/>
    <s v="Eating disorders"/>
    <m/>
    <m/>
    <m/>
    <m/>
    <m/>
    <m/>
    <m/>
    <m/>
    <m/>
    <m/>
    <m/>
    <m/>
    <s v="Vaccination/immunizations"/>
    <m/>
    <s v="Importance of routine well checkups"/>
    <m/>
    <m/>
    <n v="3"/>
    <n v="1"/>
    <m/>
    <n v="0"/>
    <n v="1"/>
    <n v="0"/>
    <n v="0"/>
    <n v="0"/>
    <n v="0"/>
    <n v="0"/>
    <n v="0"/>
    <n v="0"/>
    <n v="0"/>
    <n v="0"/>
    <n v="0"/>
    <n v="0"/>
    <n v="0"/>
    <n v="1"/>
    <n v="0"/>
    <n v="1"/>
    <n v="0"/>
    <m/>
    <m/>
    <n v="3"/>
    <n v="3"/>
    <s v="Correct"/>
    <x v="1"/>
    <n v="28"/>
    <x v="0"/>
    <x v="80"/>
    <x v="1"/>
    <x v="1"/>
    <s v="English"/>
    <x v="6"/>
    <x v="3"/>
    <x v="6"/>
    <x v="2"/>
    <x v="3"/>
    <s v="Yes"/>
    <m/>
  </r>
  <r>
    <n v="738"/>
    <m/>
    <m/>
    <m/>
    <m/>
    <m/>
    <m/>
    <m/>
    <m/>
    <m/>
    <m/>
    <m/>
    <m/>
    <m/>
    <m/>
    <m/>
    <m/>
    <m/>
    <s v="Drug and alcohol"/>
    <m/>
    <n v="1"/>
    <n v="3"/>
    <m/>
    <n v="0"/>
    <n v="0"/>
    <n v="0"/>
    <n v="0"/>
    <n v="0"/>
    <n v="0"/>
    <n v="0"/>
    <n v="0"/>
    <n v="0"/>
    <n v="0"/>
    <n v="0"/>
    <n v="0"/>
    <n v="0"/>
    <n v="0"/>
    <n v="0"/>
    <n v="0"/>
    <n v="0"/>
    <n v="1"/>
    <m/>
    <m/>
    <n v="1"/>
    <n v="1"/>
    <s v="Correct"/>
    <x v="0"/>
    <n v="57"/>
    <x v="0"/>
    <x v="140"/>
    <x v="1"/>
    <x v="1"/>
    <s v="English"/>
    <x v="6"/>
    <x v="7"/>
    <x v="0"/>
    <x v="2"/>
    <x v="3"/>
    <s v="Yes"/>
    <m/>
  </r>
  <r>
    <n v="739"/>
    <m/>
    <m/>
    <m/>
    <m/>
    <s v="Emergency preparedness"/>
    <m/>
    <s v="Cholesterol"/>
    <m/>
    <m/>
    <m/>
    <m/>
    <m/>
    <s v="Diabetes"/>
    <m/>
    <m/>
    <m/>
    <m/>
    <m/>
    <m/>
    <n v="3"/>
    <n v="1"/>
    <m/>
    <n v="0"/>
    <n v="0"/>
    <n v="0"/>
    <n v="0"/>
    <n v="1"/>
    <n v="0"/>
    <n v="1"/>
    <n v="0"/>
    <n v="0"/>
    <n v="0"/>
    <n v="0"/>
    <n v="0"/>
    <n v="1"/>
    <n v="0"/>
    <n v="0"/>
    <n v="0"/>
    <n v="0"/>
    <n v="0"/>
    <m/>
    <m/>
    <n v="3"/>
    <n v="3"/>
    <s v="Correct"/>
    <x v="1"/>
    <n v="57"/>
    <x v="0"/>
    <x v="10"/>
    <x v="1"/>
    <x v="1"/>
    <s v="English"/>
    <x v="2"/>
    <x v="6"/>
    <x v="0"/>
    <x v="2"/>
    <x v="3"/>
    <m/>
    <m/>
  </r>
  <r>
    <n v="740"/>
    <s v="Blood pressure"/>
    <m/>
    <m/>
    <s v="Cancer"/>
    <m/>
    <m/>
    <s v="Cholesterol"/>
    <m/>
    <m/>
    <m/>
    <m/>
    <m/>
    <m/>
    <m/>
    <m/>
    <m/>
    <m/>
    <m/>
    <m/>
    <n v="3"/>
    <n v="1"/>
    <m/>
    <n v="1"/>
    <n v="0"/>
    <n v="0"/>
    <n v="1"/>
    <n v="0"/>
    <n v="0"/>
    <n v="1"/>
    <n v="0"/>
    <n v="0"/>
    <n v="0"/>
    <n v="0"/>
    <n v="0"/>
    <n v="0"/>
    <n v="0"/>
    <n v="0"/>
    <n v="0"/>
    <n v="0"/>
    <n v="0"/>
    <m/>
    <m/>
    <n v="3"/>
    <n v="3"/>
    <s v="Correct"/>
    <x v="0"/>
    <n v="30"/>
    <x v="0"/>
    <x v="5"/>
    <x v="2"/>
    <x v="2"/>
    <s v="English, Spanish"/>
    <x v="1"/>
    <x v="0"/>
    <x v="0"/>
    <x v="2"/>
    <x v="3"/>
    <s v="Yes"/>
    <m/>
  </r>
  <r>
    <n v="741"/>
    <m/>
    <m/>
    <m/>
    <m/>
    <m/>
    <s v="Nutrition"/>
    <s v="Cholesterol"/>
    <m/>
    <m/>
    <m/>
    <s v="Heart disease"/>
    <m/>
    <s v="Diabetes"/>
    <m/>
    <m/>
    <m/>
    <s v="Importance of routine well checkups"/>
    <s v="Drug and alcohol"/>
    <m/>
    <n v="6"/>
    <n v="0.5"/>
    <m/>
    <n v="0"/>
    <n v="0"/>
    <n v="0"/>
    <n v="0"/>
    <n v="0"/>
    <n v="0.5"/>
    <n v="0.5"/>
    <n v="0"/>
    <n v="0"/>
    <n v="0"/>
    <n v="0.5"/>
    <n v="0"/>
    <n v="0.5"/>
    <n v="0"/>
    <n v="0"/>
    <n v="0"/>
    <n v="0.5"/>
    <n v="0.5"/>
    <m/>
    <m/>
    <n v="3"/>
    <n v="6"/>
    <s v="Correct"/>
    <x v="0"/>
    <n v="21"/>
    <x v="0"/>
    <x v="4"/>
    <x v="3"/>
    <x v="0"/>
    <s v="English, Spanish"/>
    <x v="4"/>
    <x v="4"/>
    <x v="0"/>
    <x v="2"/>
    <x v="3"/>
    <s v="Yes"/>
    <m/>
  </r>
  <r>
    <n v="742"/>
    <m/>
    <m/>
    <m/>
    <m/>
    <m/>
    <m/>
    <m/>
    <m/>
    <m/>
    <m/>
    <m/>
    <m/>
    <s v="Diabetes"/>
    <m/>
    <s v="Vaccination/immunizations"/>
    <m/>
    <m/>
    <m/>
    <m/>
    <n v="2"/>
    <n v="1.5"/>
    <m/>
    <n v="0"/>
    <n v="0"/>
    <n v="0"/>
    <n v="0"/>
    <n v="0"/>
    <n v="0"/>
    <n v="0"/>
    <n v="0"/>
    <n v="0"/>
    <n v="0"/>
    <n v="0"/>
    <n v="0"/>
    <n v="1"/>
    <n v="0"/>
    <n v="1"/>
    <n v="0"/>
    <n v="0"/>
    <n v="0"/>
    <m/>
    <m/>
    <n v="2"/>
    <n v="2"/>
    <s v="Correct"/>
    <x v="1"/>
    <n v="61"/>
    <x v="0"/>
    <x v="165"/>
    <x v="1"/>
    <x v="1"/>
    <s v="English"/>
    <x v="5"/>
    <x v="4"/>
    <x v="0"/>
    <x v="2"/>
    <x v="3"/>
    <s v="Yes"/>
    <m/>
  </r>
  <r>
    <n v="743"/>
    <m/>
    <m/>
    <m/>
    <s v="Cancer"/>
    <m/>
    <s v="Nutrition"/>
    <m/>
    <m/>
    <m/>
    <m/>
    <m/>
    <m/>
    <s v="Diabetes"/>
    <m/>
    <m/>
    <m/>
    <m/>
    <m/>
    <m/>
    <n v="3"/>
    <n v="1"/>
    <m/>
    <n v="0"/>
    <n v="0"/>
    <n v="0"/>
    <n v="1"/>
    <n v="0"/>
    <n v="1"/>
    <n v="0"/>
    <n v="0"/>
    <n v="0"/>
    <n v="0"/>
    <n v="0"/>
    <n v="0"/>
    <n v="1"/>
    <n v="0"/>
    <n v="0"/>
    <n v="0"/>
    <n v="0"/>
    <n v="0"/>
    <m/>
    <m/>
    <n v="3"/>
    <n v="3"/>
    <s v="Correct"/>
    <x v="0"/>
    <n v="50"/>
    <x v="0"/>
    <x v="23"/>
    <x v="0"/>
    <x v="0"/>
    <s v="English"/>
    <x v="5"/>
    <x v="7"/>
    <x v="6"/>
    <x v="2"/>
    <x v="3"/>
    <s v="Yes"/>
    <m/>
  </r>
  <r>
    <n v="744"/>
    <s v="Blood pressure"/>
    <m/>
    <s v="Mental health/depression"/>
    <m/>
    <m/>
    <m/>
    <m/>
    <m/>
    <m/>
    <m/>
    <s v="Heart disease"/>
    <m/>
    <m/>
    <m/>
    <m/>
    <m/>
    <m/>
    <m/>
    <m/>
    <n v="3"/>
    <n v="1"/>
    <m/>
    <n v="1"/>
    <n v="0"/>
    <n v="1"/>
    <n v="0"/>
    <n v="0"/>
    <n v="0"/>
    <n v="0"/>
    <n v="0"/>
    <n v="0"/>
    <n v="0"/>
    <n v="1"/>
    <n v="0"/>
    <n v="0"/>
    <n v="0"/>
    <n v="0"/>
    <n v="0"/>
    <n v="0"/>
    <n v="0"/>
    <m/>
    <m/>
    <n v="3"/>
    <n v="3"/>
    <s v="Correct"/>
    <x v="0"/>
    <n v="66"/>
    <x v="0"/>
    <x v="5"/>
    <x v="0"/>
    <x v="0"/>
    <s v="English"/>
    <x v="0"/>
    <x v="0"/>
    <x v="2"/>
    <x v="2"/>
    <x v="3"/>
    <s v="Yes"/>
    <m/>
  </r>
  <r>
    <n v="745"/>
    <m/>
    <m/>
    <m/>
    <s v="Cancer"/>
    <m/>
    <s v="Nutrition"/>
    <m/>
    <m/>
    <m/>
    <m/>
    <m/>
    <m/>
    <s v="Diabetes"/>
    <m/>
    <m/>
    <m/>
    <m/>
    <m/>
    <m/>
    <n v="3"/>
    <n v="1"/>
    <m/>
    <n v="0"/>
    <n v="0"/>
    <n v="0"/>
    <n v="1"/>
    <n v="0"/>
    <n v="1"/>
    <n v="0"/>
    <n v="0"/>
    <n v="0"/>
    <n v="0"/>
    <n v="0"/>
    <n v="0"/>
    <n v="1"/>
    <n v="0"/>
    <n v="0"/>
    <n v="0"/>
    <n v="0"/>
    <n v="0"/>
    <m/>
    <m/>
    <n v="3"/>
    <n v="3"/>
    <s v="Correct"/>
    <x v="0"/>
    <m/>
    <x v="0"/>
    <x v="3"/>
    <x v="0"/>
    <x v="1"/>
    <s v="English"/>
    <x v="3"/>
    <x v="2"/>
    <x v="2"/>
    <x v="2"/>
    <x v="3"/>
    <s v="Yes"/>
    <m/>
  </r>
  <r>
    <n v="746"/>
    <s v="Blood pressure"/>
    <s v="Eating disorders"/>
    <m/>
    <m/>
    <m/>
    <m/>
    <m/>
    <s v="Exercise/physical activity"/>
    <s v="Prenatal care"/>
    <m/>
    <m/>
    <m/>
    <s v="Diabetes"/>
    <m/>
    <m/>
    <m/>
    <m/>
    <m/>
    <m/>
    <n v="5"/>
    <n v="0.6"/>
    <m/>
    <n v="0.6"/>
    <n v="0.6"/>
    <n v="0"/>
    <n v="0"/>
    <n v="0"/>
    <n v="0"/>
    <n v="0"/>
    <n v="0.6"/>
    <n v="0.6"/>
    <n v="0"/>
    <n v="0"/>
    <n v="0"/>
    <n v="0.6"/>
    <n v="0"/>
    <n v="0"/>
    <n v="0"/>
    <n v="0"/>
    <n v="0"/>
    <m/>
    <m/>
    <n v="3"/>
    <n v="5"/>
    <s v="Correct"/>
    <x v="0"/>
    <n v="29"/>
    <x v="0"/>
    <x v="13"/>
    <x v="5"/>
    <x v="1"/>
    <s v="English, Hindi"/>
    <x v="2"/>
    <x v="0"/>
    <x v="6"/>
    <x v="2"/>
    <x v="3"/>
    <s v="Yes"/>
    <m/>
  </r>
  <r>
    <n v="747"/>
    <s v="Blood pressure"/>
    <m/>
    <m/>
    <s v="Cancer"/>
    <m/>
    <m/>
    <m/>
    <m/>
    <m/>
    <s v="Dental screenings"/>
    <m/>
    <m/>
    <m/>
    <m/>
    <m/>
    <m/>
    <m/>
    <m/>
    <m/>
    <n v="3"/>
    <n v="1"/>
    <m/>
    <n v="1"/>
    <n v="0"/>
    <n v="0"/>
    <n v="1"/>
    <n v="0"/>
    <n v="0"/>
    <n v="0"/>
    <n v="0"/>
    <n v="0"/>
    <n v="1"/>
    <n v="0"/>
    <n v="0"/>
    <n v="0"/>
    <n v="0"/>
    <n v="0"/>
    <n v="0"/>
    <n v="0"/>
    <n v="0"/>
    <m/>
    <m/>
    <n v="3"/>
    <n v="3"/>
    <s v="Correct"/>
    <x v="1"/>
    <n v="36"/>
    <x v="0"/>
    <x v="128"/>
    <x v="1"/>
    <x v="0"/>
    <s v="Farsi"/>
    <x v="0"/>
    <x v="7"/>
    <x v="0"/>
    <x v="1"/>
    <x v="3"/>
    <s v="Yes"/>
    <m/>
  </r>
  <r>
    <n v="748"/>
    <m/>
    <m/>
    <m/>
    <s v="Cancer"/>
    <m/>
    <m/>
    <m/>
    <m/>
    <m/>
    <m/>
    <m/>
    <m/>
    <s v="Diabetes"/>
    <m/>
    <m/>
    <m/>
    <m/>
    <s v="Drug and alcohol"/>
    <m/>
    <n v="3"/>
    <n v="1"/>
    <m/>
    <n v="0"/>
    <n v="0"/>
    <n v="0"/>
    <n v="1"/>
    <n v="0"/>
    <n v="0"/>
    <n v="0"/>
    <n v="0"/>
    <n v="0"/>
    <n v="0"/>
    <n v="0"/>
    <n v="0"/>
    <n v="1"/>
    <n v="0"/>
    <n v="0"/>
    <n v="0"/>
    <n v="0"/>
    <n v="1"/>
    <m/>
    <m/>
    <n v="3"/>
    <n v="3"/>
    <s v="Correct"/>
    <x v="1"/>
    <n v="64"/>
    <x v="0"/>
    <x v="112"/>
    <x v="5"/>
    <x v="1"/>
    <s v="Korean"/>
    <x v="2"/>
    <x v="7"/>
    <x v="6"/>
    <x v="2"/>
    <x v="3"/>
    <s v="Yes"/>
    <m/>
  </r>
  <r>
    <n v="749"/>
    <m/>
    <m/>
    <s v="Mental health/depression"/>
    <m/>
    <m/>
    <m/>
    <m/>
    <s v="Exercise/physical activity"/>
    <m/>
    <m/>
    <m/>
    <m/>
    <m/>
    <m/>
    <s v="Vaccination/immunizations"/>
    <m/>
    <s v="Importance of routine well checkups"/>
    <m/>
    <m/>
    <n v="4"/>
    <n v="0.75"/>
    <m/>
    <n v="0"/>
    <n v="0"/>
    <n v="0.75"/>
    <n v="0"/>
    <n v="0"/>
    <n v="0"/>
    <n v="0"/>
    <n v="0.75"/>
    <n v="0"/>
    <n v="0"/>
    <n v="0"/>
    <n v="0"/>
    <n v="0"/>
    <n v="0"/>
    <n v="0.75"/>
    <n v="0"/>
    <n v="0.75"/>
    <n v="0"/>
    <m/>
    <m/>
    <n v="3"/>
    <n v="4"/>
    <s v="Correct"/>
    <x v="0"/>
    <n v="63"/>
    <x v="0"/>
    <x v="112"/>
    <x v="5"/>
    <x v="1"/>
    <s v="Korean"/>
    <x v="3"/>
    <x v="3"/>
    <x v="6"/>
    <x v="2"/>
    <x v="3"/>
    <s v="Yes"/>
    <m/>
  </r>
  <r>
    <n v="750"/>
    <m/>
    <m/>
    <m/>
    <m/>
    <m/>
    <s v="Nutrition"/>
    <s v="Cholesterol"/>
    <s v="Exercise/physical activity"/>
    <m/>
    <m/>
    <m/>
    <m/>
    <s v="Diabetes"/>
    <m/>
    <m/>
    <m/>
    <m/>
    <s v="Drug and alcohol"/>
    <m/>
    <n v="5"/>
    <n v="0.6"/>
    <m/>
    <n v="0"/>
    <n v="0"/>
    <n v="0"/>
    <n v="0"/>
    <n v="0"/>
    <n v="0.6"/>
    <n v="0.6"/>
    <n v="0.6"/>
    <n v="0"/>
    <n v="0"/>
    <n v="0"/>
    <n v="0"/>
    <n v="0.6"/>
    <n v="0"/>
    <n v="0"/>
    <n v="0"/>
    <n v="0"/>
    <n v="0.6"/>
    <m/>
    <m/>
    <n v="3"/>
    <n v="5"/>
    <s v="Correct"/>
    <x v="0"/>
    <n v="60"/>
    <x v="0"/>
    <x v="83"/>
    <x v="1"/>
    <x v="2"/>
    <s v="Spanish"/>
    <x v="4"/>
    <x v="4"/>
    <x v="6"/>
    <x v="2"/>
    <x v="3"/>
    <m/>
    <m/>
  </r>
  <r>
    <n v="751"/>
    <m/>
    <m/>
    <s v="Mental health/depression"/>
    <m/>
    <m/>
    <m/>
    <m/>
    <s v="Exercise/physical activity"/>
    <m/>
    <m/>
    <m/>
    <m/>
    <m/>
    <s v="HIV/AIDS &amp; Sexually Transmitted Diseases (STDs)"/>
    <m/>
    <m/>
    <m/>
    <m/>
    <m/>
    <n v="3"/>
    <n v="1"/>
    <m/>
    <n v="0"/>
    <n v="0"/>
    <n v="1"/>
    <n v="0"/>
    <n v="0"/>
    <n v="0"/>
    <n v="0"/>
    <n v="1"/>
    <n v="0"/>
    <n v="0"/>
    <n v="0"/>
    <n v="0"/>
    <n v="0"/>
    <n v="1"/>
    <n v="0"/>
    <n v="0"/>
    <n v="0"/>
    <n v="0"/>
    <m/>
    <m/>
    <n v="3"/>
    <n v="3"/>
    <s v="Correct"/>
    <x v="1"/>
    <n v="24"/>
    <x v="0"/>
    <x v="10"/>
    <x v="2"/>
    <x v="2"/>
    <s v="English, Spanish"/>
    <x v="0"/>
    <x v="7"/>
    <x v="0"/>
    <x v="2"/>
    <x v="3"/>
    <s v="Yes"/>
    <m/>
  </r>
  <r>
    <n v="752"/>
    <m/>
    <s v="Eating disorders"/>
    <s v="Mental health/depression"/>
    <s v="Cancer"/>
    <m/>
    <m/>
    <m/>
    <m/>
    <m/>
    <m/>
    <m/>
    <m/>
    <m/>
    <m/>
    <m/>
    <m/>
    <m/>
    <s v="Drug and alcohol"/>
    <m/>
    <n v="4"/>
    <n v="0.75"/>
    <m/>
    <n v="0"/>
    <n v="0.75"/>
    <n v="0.75"/>
    <n v="0.75"/>
    <n v="0"/>
    <n v="0"/>
    <n v="0"/>
    <n v="0"/>
    <n v="0"/>
    <n v="0"/>
    <n v="0"/>
    <n v="0"/>
    <n v="0"/>
    <n v="0"/>
    <n v="0"/>
    <n v="0"/>
    <n v="0"/>
    <n v="0.75"/>
    <m/>
    <m/>
    <n v="3"/>
    <n v="4"/>
    <s v="Correct"/>
    <x v="1"/>
    <n v="53"/>
    <x v="0"/>
    <x v="7"/>
    <x v="1"/>
    <x v="1"/>
    <s v="English"/>
    <x v="0"/>
    <x v="6"/>
    <x v="0"/>
    <x v="2"/>
    <x v="3"/>
    <s v="Yes"/>
    <m/>
  </r>
  <r>
    <n v="753"/>
    <m/>
    <m/>
    <m/>
    <m/>
    <m/>
    <m/>
    <m/>
    <m/>
    <m/>
    <m/>
    <m/>
    <m/>
    <m/>
    <m/>
    <m/>
    <m/>
    <m/>
    <m/>
    <m/>
    <n v="0"/>
    <e v="#DIV/0!"/>
    <m/>
    <n v="0"/>
    <n v="0"/>
    <n v="0"/>
    <n v="0"/>
    <n v="0"/>
    <n v="0"/>
    <n v="0"/>
    <n v="0"/>
    <n v="0"/>
    <n v="0"/>
    <n v="0"/>
    <n v="0"/>
    <n v="0"/>
    <n v="0"/>
    <n v="0"/>
    <n v="0"/>
    <n v="0"/>
    <n v="0"/>
    <m/>
    <m/>
    <n v="0"/>
    <n v="0"/>
    <s v="Correct"/>
    <x v="1"/>
    <n v="19"/>
    <x v="0"/>
    <x v="159"/>
    <x v="1"/>
    <x v="1"/>
    <s v="English"/>
    <x v="6"/>
    <x v="0"/>
    <x v="0"/>
    <x v="2"/>
    <x v="3"/>
    <s v="Yes"/>
    <m/>
  </r>
  <r>
    <n v="754"/>
    <m/>
    <m/>
    <s v="Mental health/depression"/>
    <m/>
    <m/>
    <m/>
    <m/>
    <s v="Exercise/physical activity"/>
    <m/>
    <m/>
    <m/>
    <m/>
    <m/>
    <m/>
    <m/>
    <m/>
    <m/>
    <s v="Drug and alcohol"/>
    <m/>
    <n v="3"/>
    <n v="1"/>
    <m/>
    <n v="0"/>
    <n v="0"/>
    <n v="1"/>
    <n v="0"/>
    <n v="0"/>
    <n v="0"/>
    <n v="0"/>
    <n v="1"/>
    <n v="0"/>
    <n v="0"/>
    <n v="0"/>
    <n v="0"/>
    <n v="0"/>
    <n v="0"/>
    <n v="0"/>
    <n v="0"/>
    <n v="0"/>
    <n v="1"/>
    <m/>
    <m/>
    <n v="3"/>
    <n v="3"/>
    <s v="Correct"/>
    <x v="0"/>
    <n v="24"/>
    <x v="0"/>
    <x v="7"/>
    <x v="1"/>
    <x v="1"/>
    <s v="English"/>
    <x v="5"/>
    <x v="4"/>
    <x v="0"/>
    <x v="2"/>
    <x v="3"/>
    <s v="Yes"/>
    <m/>
  </r>
  <r>
    <n v="755"/>
    <m/>
    <m/>
    <s v="Mental health/depression"/>
    <m/>
    <m/>
    <m/>
    <m/>
    <s v="Exercise/physical activity"/>
    <m/>
    <m/>
    <m/>
    <m/>
    <m/>
    <m/>
    <m/>
    <m/>
    <m/>
    <s v="Drug and alcohol"/>
    <m/>
    <n v="3"/>
    <n v="1"/>
    <m/>
    <n v="0"/>
    <n v="0"/>
    <n v="1"/>
    <n v="0"/>
    <n v="0"/>
    <n v="0"/>
    <n v="0"/>
    <n v="1"/>
    <n v="0"/>
    <n v="0"/>
    <n v="0"/>
    <n v="0"/>
    <n v="0"/>
    <n v="0"/>
    <n v="0"/>
    <n v="0"/>
    <n v="0"/>
    <n v="1"/>
    <m/>
    <m/>
    <n v="3"/>
    <n v="3"/>
    <s v="Correct"/>
    <x v="1"/>
    <n v="30"/>
    <x v="0"/>
    <x v="132"/>
    <x v="1"/>
    <x v="0"/>
    <s v="English"/>
    <x v="6"/>
    <x v="4"/>
    <x v="6"/>
    <x v="2"/>
    <x v="3"/>
    <s v="Yes"/>
    <m/>
  </r>
  <r>
    <n v="756"/>
    <s v="Blood pressure"/>
    <m/>
    <m/>
    <m/>
    <m/>
    <m/>
    <s v="Cholesterol"/>
    <s v="Exercise/physical activity"/>
    <m/>
    <m/>
    <m/>
    <m/>
    <m/>
    <m/>
    <m/>
    <m/>
    <m/>
    <m/>
    <m/>
    <n v="3"/>
    <n v="1"/>
    <m/>
    <n v="1"/>
    <n v="0"/>
    <n v="0"/>
    <n v="0"/>
    <n v="0"/>
    <n v="0"/>
    <n v="1"/>
    <n v="1"/>
    <n v="0"/>
    <n v="0"/>
    <n v="0"/>
    <n v="0"/>
    <n v="0"/>
    <n v="0"/>
    <n v="0"/>
    <n v="0"/>
    <n v="0"/>
    <n v="0"/>
    <m/>
    <m/>
    <n v="3"/>
    <n v="3"/>
    <s v="Correct"/>
    <x v="0"/>
    <n v="32"/>
    <x v="0"/>
    <x v="22"/>
    <x v="2"/>
    <x v="2"/>
    <s v="English, Spanish"/>
    <x v="4"/>
    <x v="7"/>
    <x v="0"/>
    <x v="2"/>
    <x v="3"/>
    <s v="Yes"/>
    <m/>
  </r>
  <r>
    <n v="757"/>
    <m/>
    <m/>
    <s v="Mental health/depression"/>
    <m/>
    <m/>
    <m/>
    <m/>
    <m/>
    <m/>
    <m/>
    <m/>
    <m/>
    <s v="Diabetes"/>
    <m/>
    <m/>
    <m/>
    <m/>
    <s v="Drug and alcohol"/>
    <m/>
    <n v="3"/>
    <n v="1"/>
    <m/>
    <n v="0"/>
    <n v="0"/>
    <n v="1"/>
    <n v="0"/>
    <n v="0"/>
    <n v="0"/>
    <n v="0"/>
    <n v="0"/>
    <n v="0"/>
    <n v="0"/>
    <n v="0"/>
    <n v="0"/>
    <n v="1"/>
    <n v="0"/>
    <n v="0"/>
    <n v="0"/>
    <n v="0"/>
    <n v="1"/>
    <m/>
    <m/>
    <n v="3"/>
    <n v="3"/>
    <s v="Correct"/>
    <x v="0"/>
    <n v="28"/>
    <x v="0"/>
    <x v="0"/>
    <x v="1"/>
    <x v="1"/>
    <s v="English"/>
    <x v="5"/>
    <x v="0"/>
    <x v="0"/>
    <x v="2"/>
    <x v="3"/>
    <s v="Yes"/>
    <m/>
  </r>
  <r>
    <n v="758"/>
    <m/>
    <m/>
    <s v="Mental health/depression"/>
    <m/>
    <m/>
    <s v="Nutrition"/>
    <m/>
    <s v="Exercise/physical activity"/>
    <m/>
    <m/>
    <m/>
    <s v="Suicide prevention"/>
    <m/>
    <m/>
    <m/>
    <m/>
    <m/>
    <s v="Drug and alcohol"/>
    <m/>
    <n v="5"/>
    <n v="0.6"/>
    <m/>
    <n v="0"/>
    <n v="0"/>
    <n v="0.6"/>
    <n v="0"/>
    <n v="0"/>
    <n v="0.6"/>
    <n v="0"/>
    <n v="0.6"/>
    <n v="0"/>
    <n v="0"/>
    <n v="0"/>
    <n v="0.6"/>
    <n v="0"/>
    <n v="0"/>
    <n v="0"/>
    <n v="0"/>
    <n v="0"/>
    <n v="0.6"/>
    <m/>
    <m/>
    <n v="3"/>
    <n v="5"/>
    <s v="Correct"/>
    <x v="0"/>
    <n v="47"/>
    <x v="0"/>
    <x v="89"/>
    <x v="1"/>
    <x v="1"/>
    <s v="Chinese"/>
    <x v="6"/>
    <x v="2"/>
    <x v="6"/>
    <x v="2"/>
    <x v="3"/>
    <s v="Yes"/>
    <m/>
  </r>
  <r>
    <n v="759"/>
    <m/>
    <m/>
    <s v="Mental health/depression"/>
    <m/>
    <m/>
    <m/>
    <m/>
    <m/>
    <m/>
    <m/>
    <m/>
    <s v="Suicide prevention"/>
    <m/>
    <m/>
    <m/>
    <m/>
    <m/>
    <s v="Drug and alcohol"/>
    <m/>
    <n v="3"/>
    <n v="1"/>
    <m/>
    <n v="0"/>
    <n v="0"/>
    <n v="1"/>
    <n v="0"/>
    <n v="0"/>
    <n v="0"/>
    <n v="0"/>
    <n v="0"/>
    <n v="0"/>
    <n v="0"/>
    <n v="0"/>
    <n v="1"/>
    <n v="0"/>
    <n v="0"/>
    <n v="0"/>
    <n v="0"/>
    <n v="0"/>
    <n v="1"/>
    <m/>
    <m/>
    <n v="3"/>
    <n v="3"/>
    <s v="Correct"/>
    <x v="0"/>
    <n v="54"/>
    <x v="0"/>
    <x v="88"/>
    <x v="1"/>
    <x v="1"/>
    <s v="English"/>
    <x v="6"/>
    <x v="0"/>
    <x v="4"/>
    <x v="2"/>
    <x v="3"/>
    <s v="Yes"/>
    <m/>
  </r>
  <r>
    <n v="760"/>
    <s v="Blood pressure"/>
    <m/>
    <m/>
    <s v="Cancer"/>
    <m/>
    <s v="Nutrition"/>
    <m/>
    <m/>
    <m/>
    <m/>
    <m/>
    <m/>
    <m/>
    <m/>
    <m/>
    <m/>
    <m/>
    <m/>
    <m/>
    <n v="3"/>
    <n v="1"/>
    <m/>
    <n v="1"/>
    <n v="0"/>
    <n v="0"/>
    <n v="1"/>
    <n v="0"/>
    <n v="1"/>
    <n v="0"/>
    <n v="0"/>
    <n v="0"/>
    <n v="0"/>
    <n v="0"/>
    <n v="0"/>
    <n v="0"/>
    <n v="0"/>
    <n v="0"/>
    <n v="0"/>
    <n v="0"/>
    <n v="0"/>
    <m/>
    <m/>
    <n v="3"/>
    <n v="3"/>
    <s v="Correct"/>
    <x v="0"/>
    <n v="52"/>
    <x v="0"/>
    <x v="6"/>
    <x v="1"/>
    <x v="1"/>
    <s v="English"/>
    <x v="6"/>
    <x v="7"/>
    <x v="0"/>
    <x v="2"/>
    <x v="3"/>
    <s v="Yes"/>
    <m/>
  </r>
  <r>
    <n v="761"/>
    <m/>
    <m/>
    <m/>
    <m/>
    <m/>
    <m/>
    <m/>
    <m/>
    <m/>
    <m/>
    <m/>
    <m/>
    <s v="Diabetes"/>
    <m/>
    <m/>
    <m/>
    <m/>
    <s v="Drug and alcohol"/>
    <m/>
    <n v="2"/>
    <n v="1.5"/>
    <m/>
    <n v="0"/>
    <n v="0"/>
    <n v="0"/>
    <n v="0"/>
    <n v="0"/>
    <n v="0"/>
    <n v="0"/>
    <n v="0"/>
    <n v="0"/>
    <n v="0"/>
    <n v="0"/>
    <n v="0"/>
    <n v="1"/>
    <n v="0"/>
    <n v="0"/>
    <n v="0"/>
    <n v="0"/>
    <n v="1"/>
    <m/>
    <m/>
    <n v="2"/>
    <n v="2"/>
    <s v="Correct"/>
    <x v="1"/>
    <n v="54"/>
    <x v="0"/>
    <x v="117"/>
    <x v="1"/>
    <x v="1"/>
    <s v="English"/>
    <x v="6"/>
    <x v="7"/>
    <x v="6"/>
    <x v="2"/>
    <x v="3"/>
    <s v="Yes"/>
    <m/>
  </r>
  <r>
    <n v="762"/>
    <m/>
    <m/>
    <s v="Mental health/depression"/>
    <m/>
    <s v="Emergency preparedness"/>
    <m/>
    <m/>
    <m/>
    <m/>
    <m/>
    <m/>
    <m/>
    <m/>
    <m/>
    <m/>
    <m/>
    <m/>
    <m/>
    <m/>
    <n v="2"/>
    <n v="1.5"/>
    <m/>
    <n v="0"/>
    <n v="0"/>
    <n v="1"/>
    <n v="0"/>
    <n v="1"/>
    <n v="0"/>
    <n v="0"/>
    <n v="0"/>
    <n v="0"/>
    <n v="0"/>
    <n v="0"/>
    <n v="0"/>
    <n v="0"/>
    <n v="0"/>
    <n v="0"/>
    <n v="0"/>
    <n v="0"/>
    <n v="0"/>
    <m/>
    <m/>
    <n v="2"/>
    <n v="2"/>
    <s v="Correct"/>
    <x v="0"/>
    <n v="48"/>
    <x v="0"/>
    <x v="117"/>
    <x v="1"/>
    <x v="1"/>
    <s v="English"/>
    <x v="5"/>
    <x v="3"/>
    <x v="6"/>
    <x v="2"/>
    <x v="3"/>
    <s v="Yes"/>
    <m/>
  </r>
  <r>
    <n v="763"/>
    <m/>
    <m/>
    <m/>
    <m/>
    <m/>
    <m/>
    <m/>
    <m/>
    <m/>
    <m/>
    <m/>
    <m/>
    <m/>
    <m/>
    <m/>
    <m/>
    <s v="Importance of routine well checkups"/>
    <m/>
    <m/>
    <n v="1"/>
    <n v="3"/>
    <m/>
    <n v="0"/>
    <n v="0"/>
    <n v="0"/>
    <n v="0"/>
    <n v="0"/>
    <n v="0"/>
    <n v="0"/>
    <n v="0"/>
    <n v="0"/>
    <n v="0"/>
    <n v="0"/>
    <n v="0"/>
    <n v="0"/>
    <n v="0"/>
    <n v="0"/>
    <n v="0"/>
    <n v="1"/>
    <n v="0"/>
    <m/>
    <m/>
    <n v="1"/>
    <n v="1"/>
    <s v="Correct"/>
    <x v="0"/>
    <n v="52"/>
    <x v="0"/>
    <x v="116"/>
    <x v="1"/>
    <x v="1"/>
    <s v="English"/>
    <x v="6"/>
    <x v="4"/>
    <x v="0"/>
    <x v="2"/>
    <x v="3"/>
    <s v="Yes"/>
    <m/>
  </r>
  <r>
    <n v="764"/>
    <m/>
    <m/>
    <m/>
    <m/>
    <m/>
    <m/>
    <m/>
    <m/>
    <m/>
    <m/>
    <m/>
    <m/>
    <m/>
    <m/>
    <m/>
    <m/>
    <s v="Importance of routine well checkups"/>
    <m/>
    <m/>
    <n v="1"/>
    <n v="3"/>
    <m/>
    <n v="0"/>
    <n v="0"/>
    <n v="0"/>
    <n v="0"/>
    <n v="0"/>
    <n v="0"/>
    <n v="0"/>
    <n v="0"/>
    <n v="0"/>
    <n v="0"/>
    <n v="0"/>
    <n v="0"/>
    <n v="0"/>
    <n v="0"/>
    <n v="0"/>
    <n v="0"/>
    <n v="1"/>
    <n v="0"/>
    <m/>
    <m/>
    <n v="1"/>
    <n v="1"/>
    <s v="Correct"/>
    <x v="0"/>
    <n v="51"/>
    <x v="2"/>
    <x v="50"/>
    <x v="1"/>
    <x v="1"/>
    <s v="English"/>
    <x v="6"/>
    <x v="7"/>
    <x v="6"/>
    <x v="2"/>
    <x v="3"/>
    <s v="Yes"/>
    <m/>
  </r>
  <r>
    <n v="765"/>
    <m/>
    <m/>
    <s v="Mental health/depression"/>
    <m/>
    <m/>
    <m/>
    <m/>
    <m/>
    <m/>
    <m/>
    <m/>
    <m/>
    <m/>
    <m/>
    <m/>
    <m/>
    <m/>
    <s v="Drug and alcohol"/>
    <m/>
    <n v="2"/>
    <n v="1.5"/>
    <m/>
    <n v="0"/>
    <n v="0"/>
    <n v="1"/>
    <n v="0"/>
    <n v="0"/>
    <n v="0"/>
    <n v="0"/>
    <n v="0"/>
    <n v="0"/>
    <n v="0"/>
    <n v="0"/>
    <n v="0"/>
    <n v="0"/>
    <n v="0"/>
    <n v="0"/>
    <n v="0"/>
    <n v="0"/>
    <n v="1"/>
    <m/>
    <m/>
    <n v="2"/>
    <n v="2"/>
    <s v="Correct"/>
    <x v="0"/>
    <n v="52"/>
    <x v="0"/>
    <x v="93"/>
    <x v="1"/>
    <x v="1"/>
    <s v="English"/>
    <x v="6"/>
    <x v="7"/>
    <x v="6"/>
    <x v="2"/>
    <x v="3"/>
    <s v="Yes"/>
    <m/>
  </r>
  <r>
    <n v="766"/>
    <m/>
    <m/>
    <m/>
    <m/>
    <m/>
    <m/>
    <m/>
    <m/>
    <m/>
    <m/>
    <m/>
    <m/>
    <m/>
    <m/>
    <m/>
    <m/>
    <m/>
    <m/>
    <m/>
    <n v="0"/>
    <e v="#DIV/0!"/>
    <m/>
    <n v="0"/>
    <n v="0"/>
    <n v="0"/>
    <n v="0"/>
    <n v="0"/>
    <n v="0"/>
    <n v="0"/>
    <n v="0"/>
    <n v="0"/>
    <n v="0"/>
    <n v="0"/>
    <n v="0"/>
    <n v="0"/>
    <n v="0"/>
    <n v="0"/>
    <n v="0"/>
    <n v="0"/>
    <n v="0"/>
    <m/>
    <m/>
    <n v="0"/>
    <n v="0"/>
    <s v="Correct"/>
    <x v="1"/>
    <n v="49"/>
    <x v="0"/>
    <x v="116"/>
    <x v="1"/>
    <x v="0"/>
    <s v="English"/>
    <x v="5"/>
    <x v="7"/>
    <x v="6"/>
    <x v="2"/>
    <x v="3"/>
    <s v="Yes"/>
    <m/>
  </r>
  <r>
    <n v="767"/>
    <m/>
    <m/>
    <m/>
    <s v="Cancer"/>
    <m/>
    <s v="Nutrition"/>
    <m/>
    <s v="Exercise/physical activity"/>
    <m/>
    <m/>
    <m/>
    <m/>
    <m/>
    <m/>
    <m/>
    <m/>
    <m/>
    <m/>
    <m/>
    <n v="3"/>
    <n v="1"/>
    <m/>
    <n v="0"/>
    <n v="0"/>
    <n v="0"/>
    <n v="1"/>
    <n v="0"/>
    <n v="1"/>
    <n v="0"/>
    <n v="1"/>
    <n v="0"/>
    <n v="0"/>
    <n v="0"/>
    <n v="0"/>
    <n v="0"/>
    <n v="0"/>
    <n v="0"/>
    <n v="0"/>
    <n v="0"/>
    <n v="0"/>
    <m/>
    <m/>
    <n v="3"/>
    <n v="3"/>
    <s v="Correct"/>
    <x v="0"/>
    <n v="47"/>
    <x v="0"/>
    <x v="14"/>
    <x v="1"/>
    <x v="1"/>
    <s v="English"/>
    <x v="6"/>
    <x v="7"/>
    <x v="5"/>
    <x v="2"/>
    <x v="3"/>
    <s v="Yes"/>
    <m/>
  </r>
  <r>
    <n v="768"/>
    <m/>
    <m/>
    <s v="Mental health/depression"/>
    <m/>
    <m/>
    <m/>
    <m/>
    <m/>
    <m/>
    <m/>
    <m/>
    <s v="Suicide prevention"/>
    <m/>
    <m/>
    <m/>
    <m/>
    <m/>
    <s v="Drug and alcohol"/>
    <m/>
    <n v="3"/>
    <n v="1"/>
    <m/>
    <n v="0"/>
    <n v="0"/>
    <n v="1"/>
    <n v="0"/>
    <n v="0"/>
    <n v="0"/>
    <n v="0"/>
    <n v="0"/>
    <n v="0"/>
    <n v="0"/>
    <n v="0"/>
    <n v="1"/>
    <n v="0"/>
    <n v="0"/>
    <n v="0"/>
    <n v="0"/>
    <n v="0"/>
    <n v="1"/>
    <m/>
    <m/>
    <n v="3"/>
    <n v="3"/>
    <s v="Correct"/>
    <x v="1"/>
    <n v="64"/>
    <x v="2"/>
    <x v="58"/>
    <x v="1"/>
    <x v="0"/>
    <s v="English"/>
    <x v="6"/>
    <x v="1"/>
    <x v="2"/>
    <x v="2"/>
    <x v="3"/>
    <s v="Yes"/>
    <m/>
  </r>
  <r>
    <n v="769"/>
    <m/>
    <s v="Eating disorders"/>
    <s v="Mental health/depression"/>
    <s v="Cancer"/>
    <m/>
    <m/>
    <s v="Cholesterol"/>
    <m/>
    <m/>
    <s v="Dental screenings"/>
    <s v="Heart disease"/>
    <m/>
    <s v="Diabetes"/>
    <m/>
    <m/>
    <m/>
    <m/>
    <m/>
    <m/>
    <n v="7"/>
    <n v="0.42857142857142855"/>
    <m/>
    <n v="0"/>
    <n v="0.42857142857142855"/>
    <n v="0.42857142857142855"/>
    <n v="0.42857142857142855"/>
    <n v="0"/>
    <n v="0"/>
    <n v="0.42857142857142855"/>
    <n v="0"/>
    <n v="0"/>
    <n v="0.42857142857142855"/>
    <n v="0.42857142857142855"/>
    <n v="0"/>
    <n v="0.42857142857142855"/>
    <n v="0"/>
    <n v="0"/>
    <n v="0"/>
    <n v="0"/>
    <n v="0"/>
    <m/>
    <m/>
    <n v="2.9999999999999996"/>
    <n v="7"/>
    <s v="Correct"/>
    <x v="1"/>
    <n v="74"/>
    <x v="0"/>
    <x v="2"/>
    <x v="1"/>
    <x v="0"/>
    <s v="English"/>
    <x v="5"/>
    <x v="7"/>
    <x v="2"/>
    <x v="2"/>
    <x v="3"/>
    <s v="No"/>
    <m/>
  </r>
  <r>
    <n v="770"/>
    <s v="Blood pressure"/>
    <m/>
    <s v="Mental health/depression"/>
    <s v="Cancer"/>
    <m/>
    <m/>
    <s v="Cholesterol"/>
    <s v="Exercise/physical activity"/>
    <m/>
    <s v="Dental screenings"/>
    <m/>
    <m/>
    <s v="Diabetes"/>
    <m/>
    <m/>
    <m/>
    <s v="Importance of routine well checkups"/>
    <m/>
    <m/>
    <n v="8"/>
    <n v="0.375"/>
    <m/>
    <n v="0.375"/>
    <n v="0"/>
    <n v="0.375"/>
    <n v="0.375"/>
    <n v="0"/>
    <n v="0"/>
    <n v="0.375"/>
    <n v="0.375"/>
    <n v="0"/>
    <n v="0.375"/>
    <n v="0"/>
    <n v="0"/>
    <n v="0.375"/>
    <n v="0"/>
    <n v="0"/>
    <n v="0"/>
    <n v="0.375"/>
    <n v="0"/>
    <m/>
    <m/>
    <n v="3"/>
    <n v="8"/>
    <s v="Correct"/>
    <x v="1"/>
    <n v="80"/>
    <x v="0"/>
    <x v="17"/>
    <x v="1"/>
    <x v="1"/>
    <s v="English"/>
    <x v="0"/>
    <x v="3"/>
    <x v="6"/>
    <x v="2"/>
    <x v="3"/>
    <s v="Yes"/>
    <m/>
  </r>
  <r>
    <n v="771"/>
    <s v="Blood pressure"/>
    <m/>
    <m/>
    <s v="Cancer"/>
    <m/>
    <m/>
    <s v="Cholesterol"/>
    <m/>
    <m/>
    <m/>
    <m/>
    <m/>
    <m/>
    <m/>
    <m/>
    <m/>
    <m/>
    <m/>
    <m/>
    <n v="3"/>
    <n v="1"/>
    <m/>
    <n v="1"/>
    <n v="0"/>
    <n v="0"/>
    <n v="1"/>
    <n v="0"/>
    <n v="0"/>
    <n v="1"/>
    <n v="0"/>
    <n v="0"/>
    <n v="0"/>
    <n v="0"/>
    <n v="0"/>
    <n v="0"/>
    <n v="0"/>
    <n v="0"/>
    <n v="0"/>
    <n v="0"/>
    <n v="0"/>
    <m/>
    <m/>
    <n v="3"/>
    <n v="3"/>
    <s v="Correct"/>
    <x v="1"/>
    <n v="89"/>
    <x v="0"/>
    <x v="10"/>
    <x v="1"/>
    <x v="1"/>
    <s v="English"/>
    <x v="3"/>
    <x v="7"/>
    <x v="2"/>
    <x v="0"/>
    <x v="3"/>
    <s v="No"/>
    <m/>
  </r>
  <r>
    <n v="772"/>
    <s v="Blood pressure"/>
    <m/>
    <m/>
    <m/>
    <m/>
    <s v="Nutrition"/>
    <s v="Cholesterol"/>
    <m/>
    <m/>
    <m/>
    <m/>
    <m/>
    <s v="Diabetes"/>
    <m/>
    <m/>
    <m/>
    <s v="Importance of routine well checkups"/>
    <m/>
    <m/>
    <n v="5"/>
    <n v="0.6"/>
    <m/>
    <n v="0.6"/>
    <n v="0"/>
    <n v="0"/>
    <n v="0"/>
    <n v="0"/>
    <n v="0.6"/>
    <n v="0.6"/>
    <n v="0"/>
    <n v="0"/>
    <n v="0"/>
    <n v="0"/>
    <n v="0"/>
    <n v="0.6"/>
    <n v="0"/>
    <n v="0"/>
    <n v="0"/>
    <n v="0.6"/>
    <n v="0"/>
    <m/>
    <m/>
    <n v="3"/>
    <n v="5"/>
    <s v="Correct"/>
    <x v="0"/>
    <m/>
    <x v="0"/>
    <x v="137"/>
    <x v="1"/>
    <x v="1"/>
    <s v="English"/>
    <x v="6"/>
    <x v="1"/>
    <x v="0"/>
    <x v="2"/>
    <x v="3"/>
    <s v="Yes"/>
    <m/>
  </r>
  <r>
    <n v="773"/>
    <s v="Blood pressure"/>
    <m/>
    <m/>
    <s v="Cancer"/>
    <m/>
    <m/>
    <m/>
    <m/>
    <m/>
    <m/>
    <m/>
    <m/>
    <s v="Diabetes"/>
    <m/>
    <m/>
    <m/>
    <m/>
    <m/>
    <m/>
    <n v="3"/>
    <n v="1"/>
    <m/>
    <n v="1"/>
    <n v="0"/>
    <n v="0"/>
    <n v="1"/>
    <n v="0"/>
    <n v="0"/>
    <n v="0"/>
    <n v="0"/>
    <n v="0"/>
    <n v="0"/>
    <n v="0"/>
    <n v="0"/>
    <n v="1"/>
    <n v="0"/>
    <n v="0"/>
    <n v="0"/>
    <n v="0"/>
    <n v="0"/>
    <m/>
    <m/>
    <n v="3"/>
    <n v="3"/>
    <s v="Correct"/>
    <x v="1"/>
    <n v="76"/>
    <x v="0"/>
    <x v="17"/>
    <x v="1"/>
    <x v="1"/>
    <s v="English"/>
    <x v="6"/>
    <x v="0"/>
    <x v="2"/>
    <x v="2"/>
    <x v="3"/>
    <s v="Yes"/>
    <m/>
  </r>
  <r>
    <n v="774"/>
    <m/>
    <m/>
    <m/>
    <m/>
    <m/>
    <m/>
    <m/>
    <m/>
    <m/>
    <m/>
    <m/>
    <m/>
    <s v="Diabetes"/>
    <m/>
    <m/>
    <m/>
    <m/>
    <m/>
    <m/>
    <n v="1"/>
    <n v="3"/>
    <m/>
    <n v="0"/>
    <n v="0"/>
    <n v="0"/>
    <n v="0"/>
    <n v="0"/>
    <n v="0"/>
    <n v="0"/>
    <n v="0"/>
    <n v="0"/>
    <n v="0"/>
    <n v="0"/>
    <n v="0"/>
    <n v="1"/>
    <n v="0"/>
    <n v="0"/>
    <n v="0"/>
    <n v="0"/>
    <n v="0"/>
    <m/>
    <m/>
    <n v="1"/>
    <n v="1"/>
    <s v="Correct"/>
    <x v="0"/>
    <n v="75"/>
    <x v="0"/>
    <x v="2"/>
    <x v="12"/>
    <x v="2"/>
    <s v="English, Spanish"/>
    <x v="4"/>
    <x v="3"/>
    <x v="2"/>
    <x v="2"/>
    <x v="3"/>
    <s v="No"/>
    <m/>
  </r>
  <r>
    <n v="775"/>
    <m/>
    <m/>
    <m/>
    <m/>
    <m/>
    <m/>
    <m/>
    <m/>
    <m/>
    <m/>
    <m/>
    <m/>
    <m/>
    <m/>
    <m/>
    <m/>
    <m/>
    <m/>
    <m/>
    <n v="0"/>
    <e v="#DIV/0!"/>
    <m/>
    <n v="0"/>
    <n v="0"/>
    <n v="0"/>
    <n v="0"/>
    <n v="0"/>
    <n v="0"/>
    <n v="0"/>
    <n v="0"/>
    <n v="0"/>
    <n v="0"/>
    <n v="0"/>
    <n v="0"/>
    <n v="0"/>
    <n v="0"/>
    <n v="0"/>
    <n v="0"/>
    <n v="0"/>
    <n v="0"/>
    <m/>
    <m/>
    <n v="0"/>
    <n v="0"/>
    <s v="Correct"/>
    <x v="1"/>
    <n v="76"/>
    <x v="0"/>
    <x v="17"/>
    <x v="5"/>
    <x v="0"/>
    <s v="English, Hindi"/>
    <x v="1"/>
    <x v="6"/>
    <x v="2"/>
    <x v="2"/>
    <x v="3"/>
    <m/>
    <m/>
  </r>
  <r>
    <n v="776"/>
    <s v="Blood pressure"/>
    <m/>
    <m/>
    <m/>
    <m/>
    <m/>
    <m/>
    <m/>
    <m/>
    <m/>
    <s v="Heart disease"/>
    <m/>
    <m/>
    <m/>
    <m/>
    <m/>
    <m/>
    <s v="Drug and alcohol"/>
    <m/>
    <n v="3"/>
    <n v="1"/>
    <m/>
    <n v="1"/>
    <n v="0"/>
    <n v="0"/>
    <n v="0"/>
    <n v="0"/>
    <n v="0"/>
    <n v="0"/>
    <n v="0"/>
    <n v="0"/>
    <n v="0"/>
    <n v="1"/>
    <n v="0"/>
    <n v="0"/>
    <n v="0"/>
    <n v="0"/>
    <n v="0"/>
    <n v="0"/>
    <n v="1"/>
    <m/>
    <m/>
    <n v="3"/>
    <n v="3"/>
    <s v="Correct"/>
    <x v="0"/>
    <n v="74"/>
    <x v="2"/>
    <x v="47"/>
    <x v="1"/>
    <x v="1"/>
    <s v="English"/>
    <x v="5"/>
    <x v="0"/>
    <x v="2"/>
    <x v="2"/>
    <x v="3"/>
    <s v="Yes"/>
    <m/>
  </r>
  <r>
    <n v="777"/>
    <m/>
    <s v="Eating disorders"/>
    <m/>
    <m/>
    <m/>
    <s v="Nutrition"/>
    <m/>
    <m/>
    <m/>
    <m/>
    <m/>
    <m/>
    <s v="Diabetes"/>
    <m/>
    <m/>
    <m/>
    <m/>
    <m/>
    <m/>
    <n v="3"/>
    <n v="1"/>
    <m/>
    <n v="0"/>
    <n v="1"/>
    <n v="0"/>
    <n v="0"/>
    <n v="0"/>
    <n v="1"/>
    <n v="0"/>
    <n v="0"/>
    <n v="0"/>
    <n v="0"/>
    <n v="0"/>
    <n v="0"/>
    <n v="1"/>
    <n v="0"/>
    <n v="0"/>
    <n v="0"/>
    <n v="0"/>
    <n v="0"/>
    <m/>
    <m/>
    <n v="3"/>
    <n v="3"/>
    <s v="Correct"/>
    <x v="1"/>
    <n v="53"/>
    <x v="0"/>
    <x v="117"/>
    <x v="1"/>
    <x v="1"/>
    <s v="English"/>
    <x v="6"/>
    <x v="4"/>
    <x v="0"/>
    <x v="2"/>
    <x v="3"/>
    <s v="Yes"/>
    <m/>
  </r>
  <r>
    <n v="778"/>
    <m/>
    <m/>
    <s v="Mental health/depression"/>
    <m/>
    <m/>
    <m/>
    <m/>
    <m/>
    <m/>
    <m/>
    <s v="Heart disease"/>
    <m/>
    <m/>
    <m/>
    <m/>
    <m/>
    <m/>
    <s v="Drug and alcohol"/>
    <m/>
    <n v="3"/>
    <n v="1"/>
    <m/>
    <n v="0"/>
    <n v="0"/>
    <n v="1"/>
    <n v="0"/>
    <n v="0"/>
    <n v="0"/>
    <n v="0"/>
    <n v="0"/>
    <n v="0"/>
    <n v="0"/>
    <n v="1"/>
    <n v="0"/>
    <n v="0"/>
    <n v="0"/>
    <n v="0"/>
    <n v="0"/>
    <n v="0"/>
    <n v="1"/>
    <m/>
    <m/>
    <n v="3"/>
    <n v="3"/>
    <s v="Correct"/>
    <x v="0"/>
    <n v="45"/>
    <x v="0"/>
    <x v="147"/>
    <x v="1"/>
    <x v="1"/>
    <s v="English"/>
    <x v="3"/>
    <x v="4"/>
    <x v="0"/>
    <x v="2"/>
    <x v="3"/>
    <s v="Yes"/>
    <m/>
  </r>
  <r>
    <n v="779"/>
    <s v="Blood pressure"/>
    <s v="Eating disorders"/>
    <m/>
    <m/>
    <m/>
    <m/>
    <s v="Cholesterol"/>
    <s v="Exercise/physical activity"/>
    <m/>
    <s v="Dental screenings"/>
    <m/>
    <m/>
    <s v="Diabetes"/>
    <m/>
    <m/>
    <m/>
    <m/>
    <m/>
    <m/>
    <n v="6"/>
    <n v="0.5"/>
    <m/>
    <n v="0.5"/>
    <n v="0.5"/>
    <n v="0"/>
    <n v="0"/>
    <n v="0"/>
    <n v="0"/>
    <n v="0.5"/>
    <n v="0.5"/>
    <n v="0"/>
    <n v="0.5"/>
    <n v="0"/>
    <n v="0"/>
    <n v="0.5"/>
    <n v="0"/>
    <n v="0"/>
    <n v="0"/>
    <n v="0"/>
    <n v="0"/>
    <m/>
    <m/>
    <n v="3"/>
    <n v="6"/>
    <s v="Correct"/>
    <x v="0"/>
    <m/>
    <x v="0"/>
    <x v="7"/>
    <x v="1"/>
    <x v="0"/>
    <s v="English"/>
    <x v="2"/>
    <x v="7"/>
    <x v="2"/>
    <x v="2"/>
    <x v="3"/>
    <m/>
    <m/>
  </r>
  <r>
    <n v="780"/>
    <s v="Blood pressure"/>
    <m/>
    <m/>
    <m/>
    <m/>
    <m/>
    <m/>
    <m/>
    <m/>
    <m/>
    <m/>
    <m/>
    <m/>
    <m/>
    <s v="Vaccination/immunizations"/>
    <m/>
    <s v="Importance of routine well checkups"/>
    <m/>
    <m/>
    <n v="3"/>
    <n v="1"/>
    <m/>
    <n v="1"/>
    <n v="0"/>
    <n v="0"/>
    <n v="0"/>
    <n v="0"/>
    <n v="0"/>
    <n v="0"/>
    <n v="0"/>
    <n v="0"/>
    <n v="0"/>
    <n v="0"/>
    <n v="0"/>
    <n v="0"/>
    <n v="0"/>
    <n v="1"/>
    <n v="0"/>
    <n v="1"/>
    <n v="0"/>
    <m/>
    <m/>
    <n v="3"/>
    <n v="3"/>
    <s v="Correct"/>
    <x v="1"/>
    <n v="54"/>
    <x v="2"/>
    <x v="98"/>
    <x v="1"/>
    <x v="1"/>
    <s v="English"/>
    <x v="2"/>
    <x v="0"/>
    <x v="4"/>
    <x v="2"/>
    <x v="3"/>
    <s v="Yes"/>
    <m/>
  </r>
  <r>
    <n v="781"/>
    <m/>
    <m/>
    <m/>
    <m/>
    <m/>
    <m/>
    <m/>
    <m/>
    <m/>
    <m/>
    <m/>
    <m/>
    <m/>
    <m/>
    <m/>
    <m/>
    <m/>
    <m/>
    <m/>
    <n v="0"/>
    <e v="#DIV/0!"/>
    <m/>
    <n v="0"/>
    <n v="0"/>
    <n v="0"/>
    <n v="0"/>
    <n v="0"/>
    <n v="0"/>
    <n v="0"/>
    <n v="0"/>
    <n v="0"/>
    <n v="0"/>
    <n v="0"/>
    <n v="0"/>
    <n v="0"/>
    <n v="0"/>
    <n v="0"/>
    <n v="0"/>
    <n v="0"/>
    <n v="0"/>
    <m/>
    <m/>
    <n v="0"/>
    <n v="0"/>
    <s v="Correct"/>
    <x v="0"/>
    <n v="82"/>
    <x v="2"/>
    <x v="169"/>
    <x v="1"/>
    <x v="1"/>
    <s v="English"/>
    <x v="5"/>
    <x v="2"/>
    <x v="2"/>
    <x v="2"/>
    <x v="3"/>
    <s v="Yes"/>
    <m/>
  </r>
  <r>
    <n v="782"/>
    <m/>
    <m/>
    <m/>
    <m/>
    <m/>
    <m/>
    <m/>
    <m/>
    <m/>
    <m/>
    <m/>
    <m/>
    <m/>
    <m/>
    <m/>
    <m/>
    <m/>
    <m/>
    <m/>
    <n v="0"/>
    <e v="#DIV/0!"/>
    <m/>
    <n v="0"/>
    <n v="0"/>
    <n v="0"/>
    <n v="0"/>
    <n v="0"/>
    <n v="0"/>
    <n v="0"/>
    <n v="0"/>
    <n v="0"/>
    <n v="0"/>
    <n v="0"/>
    <n v="0"/>
    <n v="0"/>
    <n v="0"/>
    <n v="0"/>
    <n v="0"/>
    <n v="0"/>
    <n v="0"/>
    <m/>
    <m/>
    <n v="0"/>
    <n v="0"/>
    <s v="Correct"/>
    <x v="1"/>
    <n v="77"/>
    <x v="2"/>
    <x v="169"/>
    <x v="2"/>
    <x v="1"/>
    <s v="English"/>
    <x v="5"/>
    <x v="0"/>
    <x v="2"/>
    <x v="2"/>
    <x v="3"/>
    <s v="Yes"/>
    <m/>
  </r>
  <r>
    <n v="783"/>
    <m/>
    <s v="Eating disorders"/>
    <m/>
    <m/>
    <m/>
    <m/>
    <m/>
    <m/>
    <m/>
    <s v="Dental screenings"/>
    <m/>
    <m/>
    <s v="Diabetes"/>
    <m/>
    <m/>
    <m/>
    <m/>
    <m/>
    <m/>
    <n v="3"/>
    <n v="1"/>
    <m/>
    <n v="0"/>
    <n v="1"/>
    <n v="0"/>
    <n v="0"/>
    <n v="0"/>
    <n v="0"/>
    <n v="0"/>
    <n v="0"/>
    <n v="0"/>
    <n v="1"/>
    <n v="0"/>
    <n v="0"/>
    <n v="1"/>
    <n v="0"/>
    <n v="0"/>
    <n v="0"/>
    <n v="0"/>
    <n v="0"/>
    <m/>
    <m/>
    <n v="3"/>
    <n v="3"/>
    <s v="Correct"/>
    <x v="0"/>
    <n v="56"/>
    <x v="2"/>
    <x v="170"/>
    <x v="1"/>
    <x v="1"/>
    <s v="English"/>
    <x v="0"/>
    <x v="7"/>
    <x v="6"/>
    <x v="1"/>
    <x v="3"/>
    <m/>
    <m/>
  </r>
  <r>
    <n v="784"/>
    <m/>
    <m/>
    <m/>
    <m/>
    <s v="Emergency preparedness"/>
    <m/>
    <m/>
    <m/>
    <m/>
    <m/>
    <m/>
    <m/>
    <m/>
    <m/>
    <m/>
    <m/>
    <m/>
    <m/>
    <m/>
    <n v="1"/>
    <n v="3"/>
    <m/>
    <n v="0"/>
    <n v="0"/>
    <n v="0"/>
    <n v="0"/>
    <n v="1"/>
    <n v="0"/>
    <n v="0"/>
    <n v="0"/>
    <n v="0"/>
    <n v="0"/>
    <n v="0"/>
    <n v="0"/>
    <n v="0"/>
    <n v="0"/>
    <n v="0"/>
    <n v="0"/>
    <n v="0"/>
    <n v="0"/>
    <m/>
    <m/>
    <n v="1"/>
    <n v="1"/>
    <s v="Correct"/>
    <x v="0"/>
    <n v="67"/>
    <x v="2"/>
    <x v="169"/>
    <x v="1"/>
    <x v="1"/>
    <s v="English"/>
    <x v="3"/>
    <x v="7"/>
    <x v="2"/>
    <x v="2"/>
    <x v="3"/>
    <s v="Yes"/>
    <m/>
  </r>
  <r>
    <n v="785"/>
    <m/>
    <m/>
    <m/>
    <m/>
    <m/>
    <m/>
    <m/>
    <s v="Exercise/physical activity"/>
    <m/>
    <s v="Dental screenings"/>
    <s v="Heart disease"/>
    <m/>
    <m/>
    <m/>
    <m/>
    <m/>
    <m/>
    <m/>
    <m/>
    <n v="3"/>
    <n v="1"/>
    <m/>
    <n v="0"/>
    <n v="0"/>
    <n v="0"/>
    <n v="0"/>
    <n v="0"/>
    <n v="0"/>
    <n v="0"/>
    <n v="1"/>
    <n v="0"/>
    <n v="1"/>
    <n v="1"/>
    <n v="0"/>
    <n v="0"/>
    <n v="0"/>
    <n v="0"/>
    <n v="0"/>
    <n v="0"/>
    <n v="0"/>
    <m/>
    <m/>
    <n v="3"/>
    <n v="3"/>
    <s v="Correct"/>
    <x v="1"/>
    <n v="65"/>
    <x v="2"/>
    <x v="171"/>
    <x v="1"/>
    <x v="1"/>
    <s v="English"/>
    <x v="3"/>
    <x v="3"/>
    <x v="2"/>
    <x v="2"/>
    <x v="3"/>
    <s v="Yes"/>
    <m/>
  </r>
  <r>
    <n v="786"/>
    <s v="Blood pressure"/>
    <m/>
    <m/>
    <m/>
    <m/>
    <m/>
    <s v="Cholesterol"/>
    <m/>
    <m/>
    <m/>
    <s v="Heart disease"/>
    <m/>
    <m/>
    <m/>
    <m/>
    <m/>
    <m/>
    <m/>
    <m/>
    <n v="3"/>
    <n v="1"/>
    <m/>
    <n v="1"/>
    <n v="0"/>
    <n v="0"/>
    <n v="0"/>
    <n v="0"/>
    <n v="0"/>
    <n v="1"/>
    <n v="0"/>
    <n v="0"/>
    <n v="0"/>
    <n v="1"/>
    <n v="0"/>
    <n v="0"/>
    <n v="0"/>
    <n v="0"/>
    <n v="0"/>
    <n v="0"/>
    <n v="0"/>
    <m/>
    <m/>
    <n v="3"/>
    <n v="3"/>
    <s v="Correct"/>
    <x v="0"/>
    <n v="60"/>
    <x v="2"/>
    <x v="170"/>
    <x v="1"/>
    <x v="1"/>
    <s v="English"/>
    <x v="6"/>
    <x v="4"/>
    <x v="2"/>
    <x v="2"/>
    <x v="3"/>
    <s v="Yes"/>
    <m/>
  </r>
  <r>
    <n v="787"/>
    <s v="Blood pressure"/>
    <s v="Eating disorders"/>
    <s v="Mental health/depression"/>
    <m/>
    <s v="Emergency preparedness"/>
    <s v="Nutrition"/>
    <s v="Cholesterol"/>
    <s v="Exercise/physical activity"/>
    <m/>
    <m/>
    <s v="Heart disease"/>
    <s v="Suicide prevention"/>
    <s v="Diabetes"/>
    <m/>
    <m/>
    <m/>
    <s v="Importance of routine well checkups"/>
    <s v="Drug and alcohol"/>
    <m/>
    <n v="12"/>
    <n v="0.25"/>
    <m/>
    <n v="0.25"/>
    <n v="0.25"/>
    <n v="0.25"/>
    <n v="0"/>
    <n v="0.25"/>
    <n v="0.25"/>
    <n v="0.25"/>
    <n v="0.25"/>
    <n v="0"/>
    <n v="0"/>
    <n v="0.25"/>
    <n v="0.25"/>
    <n v="0.25"/>
    <n v="0"/>
    <n v="0"/>
    <n v="0"/>
    <n v="0.25"/>
    <n v="0.25"/>
    <m/>
    <m/>
    <n v="3"/>
    <n v="12"/>
    <s v="Correct"/>
    <x v="1"/>
    <n v="27"/>
    <x v="2"/>
    <x v="170"/>
    <x v="1"/>
    <x v="1"/>
    <s v="English"/>
    <x v="0"/>
    <x v="7"/>
    <x v="0"/>
    <x v="2"/>
    <x v="3"/>
    <s v="Yes"/>
    <m/>
  </r>
  <r>
    <n v="788"/>
    <s v="Blood pressure"/>
    <m/>
    <m/>
    <m/>
    <m/>
    <m/>
    <m/>
    <s v="Exercise/physical activity"/>
    <m/>
    <m/>
    <m/>
    <m/>
    <m/>
    <m/>
    <m/>
    <m/>
    <m/>
    <s v="Drug and alcohol"/>
    <m/>
    <n v="3"/>
    <n v="1"/>
    <m/>
    <n v="1"/>
    <n v="0"/>
    <n v="0"/>
    <n v="0"/>
    <n v="0"/>
    <n v="0"/>
    <n v="0"/>
    <n v="1"/>
    <n v="0"/>
    <n v="0"/>
    <n v="0"/>
    <n v="0"/>
    <n v="0"/>
    <n v="0"/>
    <n v="0"/>
    <n v="0"/>
    <n v="0"/>
    <n v="1"/>
    <m/>
    <m/>
    <n v="3"/>
    <n v="3"/>
    <s v="Correct"/>
    <x v="0"/>
    <n v="75"/>
    <x v="2"/>
    <x v="172"/>
    <x v="1"/>
    <x v="1"/>
    <s v="English"/>
    <x v="5"/>
    <x v="7"/>
    <x v="2"/>
    <x v="2"/>
    <x v="3"/>
    <s v="No"/>
    <m/>
  </r>
  <r>
    <n v="789"/>
    <s v="Blood pressure"/>
    <s v="Eating disorders"/>
    <s v="Mental health/depression"/>
    <s v="Cancer"/>
    <m/>
    <s v="Nutrition"/>
    <s v="Cholesterol"/>
    <s v="Exercise/physical activity"/>
    <m/>
    <m/>
    <s v="Heart disease"/>
    <s v="Suicide prevention"/>
    <s v="Diabetes"/>
    <m/>
    <s v="Vaccination/immunizations"/>
    <m/>
    <s v="Importance of routine well checkups"/>
    <s v="Drug and alcohol"/>
    <m/>
    <n v="13"/>
    <n v="0.23076923076923078"/>
    <m/>
    <n v="0.23076923076923078"/>
    <n v="0.23076923076923078"/>
    <n v="0.23076923076923078"/>
    <n v="0.23076923076923078"/>
    <n v="0"/>
    <n v="0.23076923076923078"/>
    <n v="0.23076923076923078"/>
    <n v="0.23076923076923078"/>
    <n v="0"/>
    <n v="0"/>
    <n v="0.23076923076923078"/>
    <n v="0.23076923076923078"/>
    <n v="0.23076923076923078"/>
    <n v="0"/>
    <n v="0.23076923076923078"/>
    <n v="0"/>
    <n v="0.23076923076923078"/>
    <n v="0.23076923076923078"/>
    <m/>
    <m/>
    <n v="3.0000000000000004"/>
    <n v="13"/>
    <s v="Correct"/>
    <x v="1"/>
    <n v="61"/>
    <x v="2"/>
    <x v="173"/>
    <x v="1"/>
    <x v="1"/>
    <s v="English"/>
    <x v="6"/>
    <x v="7"/>
    <x v="0"/>
    <x v="2"/>
    <x v="3"/>
    <s v="Yes"/>
    <m/>
  </r>
  <r>
    <n v="790"/>
    <m/>
    <m/>
    <m/>
    <m/>
    <m/>
    <m/>
    <m/>
    <m/>
    <m/>
    <m/>
    <m/>
    <m/>
    <m/>
    <m/>
    <m/>
    <m/>
    <m/>
    <m/>
    <m/>
    <n v="0"/>
    <e v="#DIV/0!"/>
    <m/>
    <n v="0"/>
    <n v="0"/>
    <n v="0"/>
    <n v="0"/>
    <n v="0"/>
    <n v="0"/>
    <n v="0"/>
    <n v="0"/>
    <n v="0"/>
    <n v="0"/>
    <n v="0"/>
    <n v="0"/>
    <n v="0"/>
    <n v="0"/>
    <n v="0"/>
    <n v="0"/>
    <n v="0"/>
    <n v="0"/>
    <m/>
    <m/>
    <n v="0"/>
    <n v="0"/>
    <s v="Correct"/>
    <x v="1"/>
    <n v="79"/>
    <x v="2"/>
    <x v="174"/>
    <x v="1"/>
    <x v="1"/>
    <s v="English"/>
    <x v="4"/>
    <x v="7"/>
    <x v="2"/>
    <x v="2"/>
    <x v="3"/>
    <s v="Yes"/>
    <m/>
  </r>
  <r>
    <n v="791"/>
    <m/>
    <m/>
    <s v="Mental health/depression"/>
    <m/>
    <m/>
    <m/>
    <s v="Cholesterol"/>
    <m/>
    <m/>
    <m/>
    <m/>
    <m/>
    <m/>
    <m/>
    <m/>
    <m/>
    <m/>
    <s v="Drug and alcohol"/>
    <m/>
    <n v="3"/>
    <n v="1"/>
    <m/>
    <n v="0"/>
    <n v="0"/>
    <n v="1"/>
    <n v="0"/>
    <n v="0"/>
    <n v="0"/>
    <n v="1"/>
    <n v="0"/>
    <n v="0"/>
    <n v="0"/>
    <n v="0"/>
    <n v="0"/>
    <n v="0"/>
    <n v="0"/>
    <n v="0"/>
    <n v="0"/>
    <n v="0"/>
    <n v="1"/>
    <m/>
    <m/>
    <n v="3"/>
    <n v="3"/>
    <s v="Correct"/>
    <x v="0"/>
    <n v="64"/>
    <x v="2"/>
    <x v="170"/>
    <x v="1"/>
    <x v="1"/>
    <m/>
    <x v="0"/>
    <x v="1"/>
    <x v="0"/>
    <x v="2"/>
    <x v="3"/>
    <s v="Yes"/>
    <m/>
  </r>
  <r>
    <n v="792"/>
    <s v="Blood pressure"/>
    <m/>
    <s v="Mental health/depression"/>
    <m/>
    <m/>
    <m/>
    <m/>
    <m/>
    <m/>
    <m/>
    <m/>
    <m/>
    <m/>
    <m/>
    <m/>
    <m/>
    <s v="Importance of routine well checkups"/>
    <m/>
    <m/>
    <n v="3"/>
    <n v="1"/>
    <m/>
    <n v="1"/>
    <n v="0"/>
    <n v="1"/>
    <n v="0"/>
    <n v="0"/>
    <n v="0"/>
    <n v="0"/>
    <n v="0"/>
    <n v="0"/>
    <n v="0"/>
    <n v="0"/>
    <n v="0"/>
    <n v="0"/>
    <n v="0"/>
    <n v="0"/>
    <n v="0"/>
    <n v="1"/>
    <n v="0"/>
    <m/>
    <m/>
    <n v="3"/>
    <n v="3"/>
    <s v="Correct"/>
    <x v="0"/>
    <n v="62"/>
    <x v="2"/>
    <x v="170"/>
    <x v="1"/>
    <x v="1"/>
    <s v="English"/>
    <x v="5"/>
    <x v="7"/>
    <x v="0"/>
    <x v="2"/>
    <x v="3"/>
    <s v="Yes"/>
    <m/>
  </r>
  <r>
    <n v="793"/>
    <m/>
    <m/>
    <m/>
    <m/>
    <m/>
    <m/>
    <m/>
    <m/>
    <m/>
    <m/>
    <m/>
    <m/>
    <m/>
    <m/>
    <m/>
    <m/>
    <m/>
    <m/>
    <m/>
    <n v="0"/>
    <e v="#DIV/0!"/>
    <m/>
    <n v="0"/>
    <n v="0"/>
    <n v="0"/>
    <n v="0"/>
    <n v="0"/>
    <n v="0"/>
    <n v="0"/>
    <n v="0"/>
    <n v="0"/>
    <n v="0"/>
    <n v="0"/>
    <n v="0"/>
    <n v="0"/>
    <n v="0"/>
    <n v="0"/>
    <n v="0"/>
    <n v="0"/>
    <n v="0"/>
    <m/>
    <m/>
    <n v="0"/>
    <n v="0"/>
    <s v="Correct"/>
    <x v="0"/>
    <n v="69"/>
    <x v="2"/>
    <x v="102"/>
    <x v="1"/>
    <x v="0"/>
    <s v="English"/>
    <x v="3"/>
    <x v="3"/>
    <x v="2"/>
    <x v="2"/>
    <x v="3"/>
    <s v="Yes"/>
    <m/>
  </r>
  <r>
    <n v="794"/>
    <m/>
    <m/>
    <m/>
    <m/>
    <m/>
    <s v="Nutrition"/>
    <m/>
    <m/>
    <m/>
    <m/>
    <m/>
    <m/>
    <m/>
    <m/>
    <m/>
    <m/>
    <m/>
    <m/>
    <m/>
    <n v="1"/>
    <n v="3"/>
    <m/>
    <n v="0"/>
    <n v="0"/>
    <n v="0"/>
    <n v="0"/>
    <n v="0"/>
    <n v="1"/>
    <n v="0"/>
    <n v="0"/>
    <n v="0"/>
    <n v="0"/>
    <n v="0"/>
    <n v="0"/>
    <n v="0"/>
    <n v="0"/>
    <n v="0"/>
    <n v="0"/>
    <n v="0"/>
    <n v="0"/>
    <m/>
    <m/>
    <n v="1"/>
    <n v="1"/>
    <s v="Correct"/>
    <x v="0"/>
    <n v="74"/>
    <x v="2"/>
    <x v="170"/>
    <x v="1"/>
    <x v="1"/>
    <s v="English"/>
    <x v="3"/>
    <x v="6"/>
    <x v="2"/>
    <x v="2"/>
    <x v="3"/>
    <s v="Yes"/>
    <m/>
  </r>
  <r>
    <n v="795"/>
    <m/>
    <m/>
    <m/>
    <m/>
    <m/>
    <m/>
    <m/>
    <s v="Exercise/physical activity"/>
    <m/>
    <m/>
    <m/>
    <s v="Suicide prevention"/>
    <m/>
    <m/>
    <m/>
    <m/>
    <m/>
    <s v="Drug and alcohol"/>
    <m/>
    <n v="3"/>
    <n v="1"/>
    <m/>
    <n v="0"/>
    <n v="0"/>
    <n v="0"/>
    <n v="0"/>
    <n v="0"/>
    <n v="0"/>
    <n v="0"/>
    <n v="1"/>
    <n v="0"/>
    <n v="0"/>
    <n v="0"/>
    <n v="1"/>
    <n v="0"/>
    <n v="0"/>
    <n v="0"/>
    <n v="0"/>
    <n v="0"/>
    <n v="1"/>
    <m/>
    <m/>
    <n v="3"/>
    <n v="3"/>
    <s v="Correct"/>
    <x v="0"/>
    <n v="74"/>
    <x v="2"/>
    <x v="173"/>
    <x v="1"/>
    <x v="0"/>
    <s v="English"/>
    <x v="3"/>
    <x v="0"/>
    <x v="2"/>
    <x v="2"/>
    <x v="3"/>
    <s v="Yes"/>
    <m/>
  </r>
  <r>
    <n v="796"/>
    <m/>
    <s v="Eating disorders"/>
    <m/>
    <s v="Cancer"/>
    <m/>
    <m/>
    <m/>
    <m/>
    <m/>
    <m/>
    <m/>
    <m/>
    <m/>
    <m/>
    <m/>
    <m/>
    <m/>
    <m/>
    <m/>
    <n v="2"/>
    <n v="1.5"/>
    <m/>
    <n v="0"/>
    <n v="1"/>
    <n v="0"/>
    <n v="1"/>
    <n v="0"/>
    <n v="0"/>
    <n v="0"/>
    <n v="0"/>
    <n v="0"/>
    <n v="0"/>
    <n v="0"/>
    <n v="0"/>
    <n v="0"/>
    <n v="0"/>
    <n v="0"/>
    <n v="0"/>
    <n v="0"/>
    <n v="0"/>
    <m/>
    <m/>
    <n v="2"/>
    <n v="2"/>
    <s v="Correct"/>
    <x v="0"/>
    <n v="84"/>
    <x v="2"/>
    <x v="102"/>
    <x v="1"/>
    <x v="1"/>
    <s v="English"/>
    <x v="5"/>
    <x v="4"/>
    <x v="2"/>
    <x v="2"/>
    <x v="3"/>
    <s v="Yes"/>
    <m/>
  </r>
  <r>
    <n v="797"/>
    <m/>
    <m/>
    <m/>
    <m/>
    <m/>
    <m/>
    <m/>
    <m/>
    <m/>
    <m/>
    <m/>
    <m/>
    <m/>
    <m/>
    <m/>
    <m/>
    <m/>
    <m/>
    <m/>
    <n v="0"/>
    <e v="#DIV/0!"/>
    <m/>
    <n v="0"/>
    <n v="0"/>
    <n v="0"/>
    <n v="0"/>
    <n v="0"/>
    <n v="0"/>
    <n v="0"/>
    <n v="0"/>
    <n v="0"/>
    <n v="0"/>
    <n v="0"/>
    <n v="0"/>
    <n v="0"/>
    <n v="0"/>
    <n v="0"/>
    <n v="0"/>
    <n v="0"/>
    <n v="0"/>
    <m/>
    <m/>
    <n v="0"/>
    <n v="0"/>
    <s v="Correct"/>
    <x v="1"/>
    <n v="64"/>
    <x v="2"/>
    <x v="170"/>
    <x v="1"/>
    <x v="0"/>
    <s v="English"/>
    <x v="3"/>
    <x v="4"/>
    <x v="2"/>
    <x v="2"/>
    <x v="3"/>
    <s v="No"/>
    <m/>
  </r>
  <r>
    <n v="798"/>
    <m/>
    <m/>
    <m/>
    <m/>
    <m/>
    <m/>
    <m/>
    <m/>
    <m/>
    <m/>
    <m/>
    <m/>
    <m/>
    <m/>
    <m/>
    <m/>
    <m/>
    <s v="Drug and alcohol"/>
    <m/>
    <n v="1"/>
    <n v="3"/>
    <m/>
    <n v="0"/>
    <n v="0"/>
    <n v="0"/>
    <n v="0"/>
    <n v="0"/>
    <n v="0"/>
    <n v="0"/>
    <n v="0"/>
    <n v="0"/>
    <n v="0"/>
    <n v="0"/>
    <n v="0"/>
    <n v="0"/>
    <n v="0"/>
    <n v="0"/>
    <n v="0"/>
    <n v="0"/>
    <n v="1"/>
    <m/>
    <m/>
    <n v="1"/>
    <n v="1"/>
    <s v="Correct"/>
    <x v="1"/>
    <n v="98"/>
    <x v="2"/>
    <x v="171"/>
    <x v="1"/>
    <x v="1"/>
    <s v="English"/>
    <x v="2"/>
    <x v="7"/>
    <x v="2"/>
    <x v="2"/>
    <x v="3"/>
    <s v="No"/>
    <m/>
  </r>
  <r>
    <n v="799"/>
    <m/>
    <m/>
    <m/>
    <m/>
    <m/>
    <m/>
    <m/>
    <m/>
    <m/>
    <s v="Dental screenings"/>
    <m/>
    <s v="Suicide prevention"/>
    <s v="Diabetes"/>
    <m/>
    <m/>
    <m/>
    <m/>
    <m/>
    <m/>
    <n v="3"/>
    <n v="1"/>
    <m/>
    <n v="0"/>
    <n v="0"/>
    <n v="0"/>
    <n v="0"/>
    <n v="0"/>
    <n v="0"/>
    <n v="0"/>
    <n v="0"/>
    <n v="0"/>
    <n v="1"/>
    <n v="0"/>
    <n v="1"/>
    <n v="1"/>
    <n v="0"/>
    <n v="0"/>
    <n v="0"/>
    <n v="0"/>
    <n v="0"/>
    <m/>
    <m/>
    <n v="3"/>
    <n v="3"/>
    <s v="Correct"/>
    <x v="1"/>
    <n v="72"/>
    <x v="2"/>
    <x v="171"/>
    <x v="1"/>
    <x v="1"/>
    <s v="English"/>
    <x v="5"/>
    <x v="0"/>
    <x v="2"/>
    <x v="2"/>
    <x v="3"/>
    <s v="Yes"/>
    <m/>
  </r>
  <r>
    <n v="800"/>
    <m/>
    <m/>
    <s v="Mental health/depression"/>
    <s v="Cancer"/>
    <m/>
    <m/>
    <m/>
    <m/>
    <m/>
    <s v="Dental screenings"/>
    <m/>
    <m/>
    <m/>
    <m/>
    <m/>
    <m/>
    <m/>
    <m/>
    <m/>
    <n v="3"/>
    <n v="1"/>
    <m/>
    <n v="0"/>
    <n v="0"/>
    <n v="1"/>
    <n v="1"/>
    <n v="0"/>
    <n v="0"/>
    <n v="0"/>
    <n v="0"/>
    <n v="0"/>
    <n v="1"/>
    <n v="0"/>
    <n v="0"/>
    <n v="0"/>
    <n v="0"/>
    <n v="0"/>
    <n v="0"/>
    <n v="0"/>
    <n v="0"/>
    <m/>
    <m/>
    <n v="3"/>
    <n v="3"/>
    <s v="Correct"/>
    <x v="1"/>
    <n v="63"/>
    <x v="2"/>
    <x v="171"/>
    <x v="1"/>
    <x v="1"/>
    <s v="English"/>
    <x v="4"/>
    <x v="2"/>
    <x v="2"/>
    <x v="2"/>
    <x v="3"/>
    <s v="Yes"/>
    <m/>
  </r>
  <r>
    <n v="801"/>
    <s v="Blood pressure"/>
    <m/>
    <m/>
    <m/>
    <m/>
    <m/>
    <s v="Cholesterol"/>
    <m/>
    <m/>
    <s v="Dental screenings"/>
    <s v="Heart disease"/>
    <m/>
    <m/>
    <m/>
    <m/>
    <m/>
    <m/>
    <m/>
    <m/>
    <n v="4"/>
    <n v="0.75"/>
    <m/>
    <n v="0.75"/>
    <n v="0"/>
    <n v="0"/>
    <n v="0"/>
    <n v="0"/>
    <n v="0"/>
    <n v="0.75"/>
    <n v="0"/>
    <n v="0"/>
    <n v="0.75"/>
    <n v="0.75"/>
    <n v="0"/>
    <n v="0"/>
    <n v="0"/>
    <n v="0"/>
    <n v="0"/>
    <n v="0"/>
    <n v="0"/>
    <m/>
    <m/>
    <n v="3"/>
    <n v="4"/>
    <s v="Correct"/>
    <x v="0"/>
    <n v="78"/>
    <x v="2"/>
    <x v="170"/>
    <x v="1"/>
    <x v="1"/>
    <s v="English"/>
    <x v="5"/>
    <x v="0"/>
    <x v="2"/>
    <x v="1"/>
    <x v="3"/>
    <s v="Yes"/>
    <m/>
  </r>
  <r>
    <n v="802"/>
    <s v="Blood pressure"/>
    <m/>
    <m/>
    <m/>
    <m/>
    <m/>
    <m/>
    <s v="Exercise/physical activity"/>
    <m/>
    <s v="Dental screenings"/>
    <m/>
    <m/>
    <m/>
    <m/>
    <m/>
    <m/>
    <m/>
    <m/>
    <m/>
    <n v="3"/>
    <n v="1"/>
    <m/>
    <n v="1"/>
    <n v="0"/>
    <n v="0"/>
    <n v="0"/>
    <n v="0"/>
    <n v="0"/>
    <n v="0"/>
    <n v="1"/>
    <n v="0"/>
    <n v="1"/>
    <n v="0"/>
    <n v="0"/>
    <n v="0"/>
    <n v="0"/>
    <n v="0"/>
    <n v="0"/>
    <n v="0"/>
    <n v="0"/>
    <m/>
    <m/>
    <n v="3"/>
    <n v="3"/>
    <s v="Correct"/>
    <x v="0"/>
    <n v="81"/>
    <x v="2"/>
    <x v="169"/>
    <x v="7"/>
    <x v="1"/>
    <s v="English"/>
    <x v="4"/>
    <x v="7"/>
    <x v="2"/>
    <x v="2"/>
    <x v="3"/>
    <m/>
    <m/>
  </r>
  <r>
    <n v="803"/>
    <m/>
    <m/>
    <m/>
    <m/>
    <m/>
    <s v="Nutrition"/>
    <m/>
    <s v="Exercise/physical activity"/>
    <m/>
    <m/>
    <m/>
    <m/>
    <m/>
    <m/>
    <s v="Vaccination/immunizations"/>
    <m/>
    <m/>
    <m/>
    <m/>
    <n v="3"/>
    <n v="1"/>
    <m/>
    <n v="0"/>
    <n v="0"/>
    <n v="0"/>
    <n v="0"/>
    <n v="0"/>
    <n v="1"/>
    <n v="0"/>
    <n v="1"/>
    <n v="0"/>
    <n v="0"/>
    <n v="0"/>
    <n v="0"/>
    <n v="0"/>
    <n v="0"/>
    <n v="1"/>
    <n v="0"/>
    <n v="0"/>
    <n v="0"/>
    <m/>
    <m/>
    <n v="3"/>
    <n v="3"/>
    <s v="Correct"/>
    <x v="0"/>
    <n v="83"/>
    <x v="2"/>
    <x v="170"/>
    <x v="1"/>
    <x v="0"/>
    <s v="English"/>
    <x v="1"/>
    <x v="7"/>
    <x v="2"/>
    <x v="2"/>
    <x v="3"/>
    <s v="Yes"/>
    <m/>
  </r>
  <r>
    <n v="804"/>
    <m/>
    <m/>
    <m/>
    <m/>
    <m/>
    <m/>
    <m/>
    <m/>
    <m/>
    <s v="Dental screenings"/>
    <m/>
    <m/>
    <m/>
    <m/>
    <m/>
    <m/>
    <m/>
    <m/>
    <m/>
    <n v="1"/>
    <n v="3"/>
    <m/>
    <n v="0"/>
    <n v="0"/>
    <n v="0"/>
    <n v="0"/>
    <n v="0"/>
    <n v="0"/>
    <n v="0"/>
    <n v="0"/>
    <n v="0"/>
    <n v="1"/>
    <n v="0"/>
    <n v="0"/>
    <n v="0"/>
    <n v="0"/>
    <n v="0"/>
    <n v="0"/>
    <n v="0"/>
    <n v="0"/>
    <m/>
    <m/>
    <n v="1"/>
    <n v="1"/>
    <s v="Correct"/>
    <x v="0"/>
    <n v="72"/>
    <x v="2"/>
    <x v="175"/>
    <x v="1"/>
    <x v="1"/>
    <s v="English"/>
    <x v="4"/>
    <x v="6"/>
    <x v="2"/>
    <x v="2"/>
    <x v="3"/>
    <s v="Yes"/>
    <m/>
  </r>
  <r>
    <n v="805"/>
    <m/>
    <m/>
    <s v="Mental health/depression"/>
    <m/>
    <s v="Emergency preparedness"/>
    <m/>
    <m/>
    <m/>
    <m/>
    <m/>
    <m/>
    <m/>
    <m/>
    <m/>
    <s v="Vaccination/immunizations"/>
    <m/>
    <m/>
    <m/>
    <m/>
    <n v="3"/>
    <n v="1"/>
    <m/>
    <n v="0"/>
    <n v="0"/>
    <n v="1"/>
    <n v="0"/>
    <n v="1"/>
    <n v="0"/>
    <n v="0"/>
    <n v="0"/>
    <n v="0"/>
    <n v="0"/>
    <n v="0"/>
    <n v="0"/>
    <n v="0"/>
    <n v="0"/>
    <n v="1"/>
    <n v="0"/>
    <n v="0"/>
    <n v="0"/>
    <m/>
    <m/>
    <n v="3"/>
    <n v="3"/>
    <s v="Correct"/>
    <x v="0"/>
    <n v="86"/>
    <x v="2"/>
    <x v="174"/>
    <x v="1"/>
    <x v="1"/>
    <s v="English"/>
    <x v="4"/>
    <x v="6"/>
    <x v="2"/>
    <x v="2"/>
    <x v="3"/>
    <s v="No"/>
    <m/>
  </r>
  <r>
    <n v="806"/>
    <s v="Blood pressure"/>
    <m/>
    <m/>
    <m/>
    <s v="Emergency preparedness"/>
    <m/>
    <s v="Cholesterol"/>
    <m/>
    <m/>
    <m/>
    <m/>
    <m/>
    <m/>
    <m/>
    <m/>
    <m/>
    <m/>
    <m/>
    <m/>
    <n v="3"/>
    <n v="1"/>
    <m/>
    <n v="1"/>
    <n v="0"/>
    <n v="0"/>
    <n v="0"/>
    <n v="1"/>
    <n v="0"/>
    <n v="1"/>
    <n v="0"/>
    <n v="0"/>
    <n v="0"/>
    <n v="0"/>
    <n v="0"/>
    <n v="0"/>
    <n v="0"/>
    <n v="0"/>
    <n v="0"/>
    <n v="0"/>
    <n v="0"/>
    <m/>
    <m/>
    <n v="3"/>
    <n v="3"/>
    <s v="Correct"/>
    <x v="0"/>
    <n v="78"/>
    <x v="2"/>
    <x v="175"/>
    <x v="1"/>
    <x v="1"/>
    <s v="English"/>
    <x v="2"/>
    <x v="0"/>
    <x v="2"/>
    <x v="2"/>
    <x v="3"/>
    <s v="No"/>
    <m/>
  </r>
  <r>
    <n v="807"/>
    <m/>
    <m/>
    <s v="Mental health/depression"/>
    <m/>
    <m/>
    <m/>
    <m/>
    <m/>
    <m/>
    <m/>
    <m/>
    <m/>
    <m/>
    <m/>
    <m/>
    <m/>
    <m/>
    <m/>
    <m/>
    <n v="1"/>
    <n v="3"/>
    <m/>
    <n v="0"/>
    <n v="0"/>
    <n v="1"/>
    <n v="0"/>
    <n v="0"/>
    <n v="0"/>
    <n v="0"/>
    <n v="0"/>
    <n v="0"/>
    <n v="0"/>
    <n v="0"/>
    <n v="0"/>
    <n v="0"/>
    <n v="0"/>
    <n v="0"/>
    <n v="0"/>
    <n v="0"/>
    <n v="0"/>
    <m/>
    <m/>
    <n v="1"/>
    <n v="1"/>
    <s v="Correct"/>
    <x v="0"/>
    <n v="83"/>
    <x v="2"/>
    <x v="102"/>
    <x v="1"/>
    <x v="0"/>
    <s v="English"/>
    <x v="6"/>
    <x v="4"/>
    <x v="2"/>
    <x v="2"/>
    <x v="3"/>
    <m/>
    <m/>
  </r>
  <r>
    <n v="808"/>
    <m/>
    <m/>
    <s v="Mental health/depression"/>
    <m/>
    <m/>
    <m/>
    <m/>
    <m/>
    <m/>
    <m/>
    <m/>
    <m/>
    <m/>
    <m/>
    <m/>
    <m/>
    <s v="Importance of routine well checkups"/>
    <m/>
    <m/>
    <n v="2"/>
    <n v="1.5"/>
    <m/>
    <n v="0"/>
    <n v="0"/>
    <n v="1"/>
    <n v="0"/>
    <n v="0"/>
    <n v="0"/>
    <n v="0"/>
    <n v="0"/>
    <n v="0"/>
    <n v="0"/>
    <n v="0"/>
    <n v="0"/>
    <n v="0"/>
    <n v="0"/>
    <n v="0"/>
    <n v="0"/>
    <n v="1"/>
    <n v="0"/>
    <m/>
    <m/>
    <n v="2"/>
    <n v="2"/>
    <s v="Correct"/>
    <x v="1"/>
    <n v="85"/>
    <x v="2"/>
    <x v="102"/>
    <x v="1"/>
    <x v="1"/>
    <s v="English"/>
    <x v="6"/>
    <x v="4"/>
    <x v="2"/>
    <x v="2"/>
    <x v="3"/>
    <s v="No"/>
    <m/>
  </r>
  <r>
    <n v="809"/>
    <m/>
    <m/>
    <s v="Mental health/depression"/>
    <m/>
    <m/>
    <m/>
    <m/>
    <s v="Exercise/physical activity"/>
    <m/>
    <s v="Dental screenings"/>
    <m/>
    <m/>
    <m/>
    <m/>
    <m/>
    <m/>
    <m/>
    <m/>
    <m/>
    <n v="3"/>
    <n v="1"/>
    <m/>
    <n v="0"/>
    <n v="0"/>
    <n v="1"/>
    <n v="0"/>
    <n v="0"/>
    <n v="0"/>
    <n v="0"/>
    <n v="1"/>
    <n v="0"/>
    <n v="1"/>
    <n v="0"/>
    <n v="0"/>
    <n v="0"/>
    <n v="0"/>
    <n v="0"/>
    <n v="0"/>
    <n v="0"/>
    <n v="0"/>
    <m/>
    <m/>
    <n v="3"/>
    <n v="3"/>
    <s v="Correct"/>
    <x v="1"/>
    <n v="91"/>
    <x v="2"/>
    <x v="102"/>
    <x v="1"/>
    <x v="1"/>
    <s v="English"/>
    <x v="6"/>
    <x v="7"/>
    <x v="2"/>
    <x v="2"/>
    <x v="3"/>
    <s v="No"/>
    <m/>
  </r>
  <r>
    <n v="810"/>
    <m/>
    <m/>
    <m/>
    <m/>
    <m/>
    <m/>
    <m/>
    <m/>
    <m/>
    <m/>
    <m/>
    <m/>
    <m/>
    <m/>
    <m/>
    <m/>
    <m/>
    <m/>
    <m/>
    <n v="0"/>
    <e v="#DIV/0!"/>
    <m/>
    <n v="0"/>
    <n v="0"/>
    <n v="0"/>
    <n v="0"/>
    <n v="0"/>
    <n v="0"/>
    <n v="0"/>
    <n v="0"/>
    <n v="0"/>
    <n v="0"/>
    <n v="0"/>
    <n v="0"/>
    <n v="0"/>
    <n v="0"/>
    <n v="0"/>
    <n v="0"/>
    <n v="0"/>
    <n v="0"/>
    <m/>
    <m/>
    <n v="0"/>
    <n v="0"/>
    <s v="Correct"/>
    <x v="0"/>
    <n v="94"/>
    <x v="2"/>
    <x v="102"/>
    <x v="1"/>
    <x v="1"/>
    <s v="English"/>
    <x v="2"/>
    <x v="0"/>
    <x v="2"/>
    <x v="2"/>
    <x v="3"/>
    <s v="Yes"/>
    <m/>
  </r>
  <r>
    <n v="811"/>
    <m/>
    <m/>
    <s v="Mental health/depression"/>
    <m/>
    <m/>
    <m/>
    <m/>
    <m/>
    <m/>
    <m/>
    <s v="Heart disease"/>
    <m/>
    <m/>
    <m/>
    <s v="Vaccination/immunizations"/>
    <m/>
    <m/>
    <m/>
    <m/>
    <n v="3"/>
    <n v="1"/>
    <m/>
    <n v="0"/>
    <n v="0"/>
    <n v="1"/>
    <n v="0"/>
    <n v="0"/>
    <n v="0"/>
    <n v="0"/>
    <n v="0"/>
    <n v="0"/>
    <n v="0"/>
    <n v="1"/>
    <n v="0"/>
    <n v="0"/>
    <n v="0"/>
    <n v="1"/>
    <n v="0"/>
    <n v="0"/>
    <n v="0"/>
    <m/>
    <m/>
    <n v="3"/>
    <n v="3"/>
    <s v="Correct"/>
    <x v="0"/>
    <n v="85"/>
    <x v="2"/>
    <x v="102"/>
    <x v="1"/>
    <x v="1"/>
    <s v="English"/>
    <x v="4"/>
    <x v="2"/>
    <x v="2"/>
    <x v="2"/>
    <x v="3"/>
    <s v="No"/>
    <m/>
  </r>
  <r>
    <n v="812"/>
    <m/>
    <m/>
    <m/>
    <m/>
    <m/>
    <m/>
    <m/>
    <m/>
    <m/>
    <m/>
    <m/>
    <m/>
    <m/>
    <m/>
    <m/>
    <m/>
    <m/>
    <m/>
    <m/>
    <n v="0"/>
    <e v="#DIV/0!"/>
    <m/>
    <n v="0"/>
    <n v="0"/>
    <n v="0"/>
    <n v="0"/>
    <n v="0"/>
    <n v="0"/>
    <n v="0"/>
    <n v="0"/>
    <n v="0"/>
    <n v="0"/>
    <n v="0"/>
    <n v="0"/>
    <n v="0"/>
    <n v="0"/>
    <n v="0"/>
    <n v="0"/>
    <n v="0"/>
    <n v="0"/>
    <m/>
    <m/>
    <n v="0"/>
    <n v="0"/>
    <s v="Correct"/>
    <x v="1"/>
    <n v="85"/>
    <x v="2"/>
    <x v="102"/>
    <x v="1"/>
    <x v="1"/>
    <s v="English"/>
    <x v="6"/>
    <x v="0"/>
    <x v="2"/>
    <x v="2"/>
    <x v="3"/>
    <s v="No"/>
    <m/>
  </r>
  <r>
    <n v="813"/>
    <m/>
    <s v="Eating disorders"/>
    <m/>
    <m/>
    <m/>
    <s v="Nutrition"/>
    <m/>
    <m/>
    <m/>
    <m/>
    <m/>
    <m/>
    <m/>
    <m/>
    <s v="Vaccination/immunizations"/>
    <m/>
    <m/>
    <m/>
    <m/>
    <n v="3"/>
    <n v="1"/>
    <m/>
    <n v="0"/>
    <n v="1"/>
    <n v="0"/>
    <n v="0"/>
    <n v="0"/>
    <n v="1"/>
    <n v="0"/>
    <n v="0"/>
    <n v="0"/>
    <n v="0"/>
    <n v="0"/>
    <n v="0"/>
    <n v="0"/>
    <n v="0"/>
    <n v="1"/>
    <n v="0"/>
    <n v="0"/>
    <n v="0"/>
    <m/>
    <m/>
    <n v="3"/>
    <n v="3"/>
    <s v="Correct"/>
    <x v="0"/>
    <n v="88"/>
    <x v="2"/>
    <x v="102"/>
    <x v="1"/>
    <x v="1"/>
    <s v="English"/>
    <x v="5"/>
    <x v="7"/>
    <x v="2"/>
    <x v="2"/>
    <x v="3"/>
    <s v="No"/>
    <m/>
  </r>
  <r>
    <n v="814"/>
    <s v="Blood pressure"/>
    <m/>
    <m/>
    <m/>
    <m/>
    <m/>
    <m/>
    <m/>
    <m/>
    <m/>
    <m/>
    <m/>
    <m/>
    <m/>
    <m/>
    <s v="Disease outbreak information"/>
    <m/>
    <m/>
    <m/>
    <n v="2"/>
    <n v="1.5"/>
    <m/>
    <n v="1"/>
    <n v="0"/>
    <n v="0"/>
    <n v="0"/>
    <n v="0"/>
    <n v="0"/>
    <n v="0"/>
    <n v="0"/>
    <n v="0"/>
    <n v="0"/>
    <n v="0"/>
    <n v="0"/>
    <n v="0"/>
    <n v="0"/>
    <n v="0"/>
    <n v="1"/>
    <n v="0"/>
    <n v="0"/>
    <m/>
    <m/>
    <n v="2"/>
    <n v="2"/>
    <s v="Correct"/>
    <x v="1"/>
    <n v="86"/>
    <x v="2"/>
    <x v="102"/>
    <x v="1"/>
    <x v="1"/>
    <s v="English"/>
    <x v="0"/>
    <x v="7"/>
    <x v="2"/>
    <x v="2"/>
    <x v="3"/>
    <s v="No"/>
    <m/>
  </r>
  <r>
    <n v="815"/>
    <m/>
    <m/>
    <s v="Mental health/depression"/>
    <m/>
    <m/>
    <s v="Nutrition"/>
    <m/>
    <m/>
    <m/>
    <m/>
    <m/>
    <m/>
    <m/>
    <m/>
    <m/>
    <m/>
    <s v="Importance of routine well checkups"/>
    <m/>
    <m/>
    <n v="3"/>
    <n v="1"/>
    <m/>
    <n v="0"/>
    <n v="0"/>
    <n v="1"/>
    <n v="0"/>
    <n v="0"/>
    <n v="1"/>
    <n v="0"/>
    <n v="0"/>
    <n v="0"/>
    <n v="0"/>
    <n v="0"/>
    <n v="0"/>
    <n v="0"/>
    <n v="0"/>
    <n v="0"/>
    <n v="0"/>
    <n v="1"/>
    <n v="0"/>
    <m/>
    <m/>
    <n v="3"/>
    <n v="3"/>
    <s v="Correct"/>
    <x v="0"/>
    <n v="85"/>
    <x v="2"/>
    <x v="102"/>
    <x v="1"/>
    <x v="1"/>
    <s v="English"/>
    <x v="5"/>
    <x v="3"/>
    <x v="2"/>
    <x v="2"/>
    <x v="3"/>
    <s v="No"/>
    <m/>
  </r>
  <r>
    <n v="816"/>
    <m/>
    <m/>
    <s v="Mental health/depression"/>
    <s v="Cancer"/>
    <m/>
    <m/>
    <m/>
    <m/>
    <m/>
    <m/>
    <m/>
    <m/>
    <m/>
    <m/>
    <m/>
    <s v="Disease outbreak information"/>
    <m/>
    <m/>
    <m/>
    <n v="3"/>
    <n v="1"/>
    <m/>
    <n v="0"/>
    <n v="0"/>
    <n v="1"/>
    <n v="1"/>
    <n v="0"/>
    <n v="0"/>
    <n v="0"/>
    <n v="0"/>
    <n v="0"/>
    <n v="0"/>
    <n v="0"/>
    <n v="0"/>
    <n v="0"/>
    <n v="0"/>
    <n v="0"/>
    <n v="1"/>
    <n v="0"/>
    <n v="0"/>
    <m/>
    <m/>
    <n v="3"/>
    <n v="3"/>
    <s v="Correct"/>
    <x v="0"/>
    <n v="82"/>
    <x v="2"/>
    <x v="102"/>
    <x v="1"/>
    <x v="1"/>
    <s v="English"/>
    <x v="4"/>
    <x v="4"/>
    <x v="2"/>
    <x v="2"/>
    <x v="3"/>
    <s v="No"/>
    <m/>
  </r>
  <r>
    <n v="817"/>
    <m/>
    <s v="Eating disorders"/>
    <m/>
    <m/>
    <m/>
    <m/>
    <m/>
    <s v="Exercise/physical activity"/>
    <m/>
    <m/>
    <m/>
    <m/>
    <m/>
    <m/>
    <s v="Vaccination/immunizations"/>
    <m/>
    <m/>
    <m/>
    <m/>
    <n v="3"/>
    <n v="1"/>
    <m/>
    <n v="0"/>
    <n v="1"/>
    <n v="0"/>
    <n v="0"/>
    <n v="0"/>
    <n v="0"/>
    <n v="0"/>
    <n v="1"/>
    <n v="0"/>
    <n v="0"/>
    <n v="0"/>
    <n v="0"/>
    <n v="0"/>
    <n v="0"/>
    <n v="1"/>
    <n v="0"/>
    <n v="0"/>
    <n v="0"/>
    <m/>
    <m/>
    <n v="3"/>
    <n v="3"/>
    <s v="Correct"/>
    <x v="0"/>
    <n v="82"/>
    <x v="2"/>
    <x v="102"/>
    <x v="1"/>
    <x v="0"/>
    <s v="English"/>
    <x v="5"/>
    <x v="7"/>
    <x v="2"/>
    <x v="2"/>
    <x v="3"/>
    <s v="No"/>
    <m/>
  </r>
  <r>
    <n v="818"/>
    <s v="Blood pressure"/>
    <m/>
    <m/>
    <s v="Cancer"/>
    <m/>
    <m/>
    <m/>
    <m/>
    <m/>
    <m/>
    <s v="Heart disease"/>
    <m/>
    <m/>
    <m/>
    <m/>
    <m/>
    <m/>
    <m/>
    <m/>
    <n v="3"/>
    <n v="1"/>
    <m/>
    <n v="1"/>
    <n v="0"/>
    <n v="0"/>
    <n v="1"/>
    <n v="0"/>
    <n v="0"/>
    <n v="0"/>
    <n v="0"/>
    <n v="0"/>
    <n v="0"/>
    <n v="1"/>
    <n v="0"/>
    <n v="0"/>
    <n v="0"/>
    <n v="0"/>
    <n v="0"/>
    <n v="0"/>
    <n v="0"/>
    <m/>
    <m/>
    <n v="3"/>
    <n v="3"/>
    <s v="Correct"/>
    <x v="1"/>
    <n v="82"/>
    <x v="2"/>
    <x v="102"/>
    <x v="1"/>
    <x v="1"/>
    <s v="English"/>
    <x v="6"/>
    <x v="7"/>
    <x v="2"/>
    <x v="2"/>
    <x v="3"/>
    <s v="No"/>
    <m/>
  </r>
  <r>
    <n v="819"/>
    <m/>
    <m/>
    <m/>
    <m/>
    <m/>
    <s v="Nutrition"/>
    <m/>
    <s v="Exercise/physical activity"/>
    <m/>
    <m/>
    <m/>
    <m/>
    <m/>
    <m/>
    <m/>
    <m/>
    <s v="Importance of routine well checkups"/>
    <m/>
    <m/>
    <n v="3"/>
    <n v="1"/>
    <m/>
    <n v="0"/>
    <n v="0"/>
    <n v="0"/>
    <n v="0"/>
    <n v="0"/>
    <n v="1"/>
    <n v="0"/>
    <n v="1"/>
    <n v="0"/>
    <n v="0"/>
    <n v="0"/>
    <n v="0"/>
    <n v="0"/>
    <n v="0"/>
    <n v="0"/>
    <n v="0"/>
    <n v="1"/>
    <n v="0"/>
    <m/>
    <m/>
    <n v="3"/>
    <n v="3"/>
    <s v="Correct"/>
    <x v="0"/>
    <n v="87"/>
    <x v="2"/>
    <x v="102"/>
    <x v="1"/>
    <x v="1"/>
    <s v="English"/>
    <x v="0"/>
    <x v="7"/>
    <x v="2"/>
    <x v="2"/>
    <x v="3"/>
    <s v="No"/>
    <m/>
  </r>
  <r>
    <n v="820"/>
    <m/>
    <m/>
    <m/>
    <m/>
    <m/>
    <m/>
    <m/>
    <m/>
    <m/>
    <s v="Dental screenings"/>
    <s v="Heart disease"/>
    <m/>
    <m/>
    <m/>
    <s v="Vaccination/immunizations"/>
    <m/>
    <m/>
    <m/>
    <m/>
    <n v="3"/>
    <n v="1"/>
    <m/>
    <n v="0"/>
    <n v="0"/>
    <n v="0"/>
    <n v="0"/>
    <n v="0"/>
    <n v="0"/>
    <n v="0"/>
    <n v="0"/>
    <n v="0"/>
    <n v="1"/>
    <n v="1"/>
    <n v="0"/>
    <n v="0"/>
    <n v="0"/>
    <n v="1"/>
    <n v="0"/>
    <n v="0"/>
    <n v="0"/>
    <m/>
    <m/>
    <n v="3"/>
    <n v="3"/>
    <s v="Correct"/>
    <x v="1"/>
    <n v="86"/>
    <x v="2"/>
    <x v="102"/>
    <x v="1"/>
    <x v="1"/>
    <s v="English"/>
    <x v="0"/>
    <x v="7"/>
    <x v="2"/>
    <x v="2"/>
    <x v="3"/>
    <s v="No"/>
    <m/>
  </r>
  <r>
    <n v="821"/>
    <m/>
    <m/>
    <m/>
    <m/>
    <m/>
    <m/>
    <m/>
    <m/>
    <m/>
    <m/>
    <m/>
    <m/>
    <m/>
    <m/>
    <m/>
    <m/>
    <m/>
    <m/>
    <m/>
    <n v="0"/>
    <e v="#DIV/0!"/>
    <m/>
    <n v="0"/>
    <n v="0"/>
    <n v="0"/>
    <n v="0"/>
    <n v="0"/>
    <n v="0"/>
    <n v="0"/>
    <n v="0"/>
    <n v="0"/>
    <n v="0"/>
    <n v="0"/>
    <n v="0"/>
    <n v="0"/>
    <n v="0"/>
    <n v="0"/>
    <n v="0"/>
    <n v="0"/>
    <n v="0"/>
    <m/>
    <m/>
    <n v="0"/>
    <n v="0"/>
    <s v="Correct"/>
    <x v="0"/>
    <n v="78"/>
    <x v="2"/>
    <x v="102"/>
    <x v="1"/>
    <x v="1"/>
    <s v="English"/>
    <x v="5"/>
    <x v="6"/>
    <x v="2"/>
    <x v="2"/>
    <x v="3"/>
    <s v="No"/>
    <m/>
  </r>
  <r>
    <n v="822"/>
    <m/>
    <m/>
    <m/>
    <m/>
    <s v="Emergency preparedness"/>
    <m/>
    <m/>
    <m/>
    <m/>
    <m/>
    <m/>
    <m/>
    <m/>
    <m/>
    <m/>
    <m/>
    <m/>
    <m/>
    <m/>
    <n v="1"/>
    <n v="3"/>
    <m/>
    <n v="0"/>
    <n v="0"/>
    <n v="0"/>
    <n v="0"/>
    <n v="1"/>
    <n v="0"/>
    <n v="0"/>
    <n v="0"/>
    <n v="0"/>
    <n v="0"/>
    <n v="0"/>
    <n v="0"/>
    <n v="0"/>
    <n v="0"/>
    <n v="0"/>
    <n v="0"/>
    <n v="0"/>
    <n v="0"/>
    <m/>
    <m/>
    <n v="1"/>
    <n v="1"/>
    <s v="Correct"/>
    <x v="2"/>
    <n v="77"/>
    <x v="2"/>
    <x v="102"/>
    <x v="1"/>
    <x v="1"/>
    <s v="English"/>
    <x v="6"/>
    <x v="0"/>
    <x v="2"/>
    <x v="2"/>
    <x v="3"/>
    <s v="No"/>
    <m/>
  </r>
  <r>
    <n v="823"/>
    <m/>
    <m/>
    <m/>
    <m/>
    <s v="Emergency preparedness"/>
    <m/>
    <m/>
    <m/>
    <m/>
    <m/>
    <m/>
    <m/>
    <m/>
    <m/>
    <m/>
    <m/>
    <m/>
    <m/>
    <m/>
    <n v="1"/>
    <n v="3"/>
    <m/>
    <n v="0"/>
    <n v="0"/>
    <n v="0"/>
    <n v="0"/>
    <n v="1"/>
    <n v="0"/>
    <n v="0"/>
    <n v="0"/>
    <n v="0"/>
    <n v="0"/>
    <n v="0"/>
    <n v="0"/>
    <n v="0"/>
    <n v="0"/>
    <n v="0"/>
    <n v="0"/>
    <n v="0"/>
    <n v="0"/>
    <m/>
    <m/>
    <n v="1"/>
    <n v="1"/>
    <s v="Correct"/>
    <x v="1"/>
    <n v="77"/>
    <x v="2"/>
    <x v="11"/>
    <x v="2"/>
    <x v="0"/>
    <m/>
    <x v="3"/>
    <x v="4"/>
    <x v="3"/>
    <x v="0"/>
    <x v="3"/>
    <m/>
    <m/>
  </r>
  <r>
    <n v="824"/>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85"/>
    <x v="2"/>
    <x v="102"/>
    <x v="1"/>
    <x v="1"/>
    <s v="English"/>
    <x v="5"/>
    <x v="4"/>
    <x v="2"/>
    <x v="2"/>
    <x v="3"/>
    <s v="No"/>
    <m/>
  </r>
  <r>
    <n v="825"/>
    <m/>
    <m/>
    <s v="Mental health/depression"/>
    <m/>
    <m/>
    <m/>
    <m/>
    <m/>
    <m/>
    <s v="Dental screenings"/>
    <m/>
    <m/>
    <m/>
    <m/>
    <s v="Vaccination/immunizations"/>
    <m/>
    <m/>
    <m/>
    <m/>
    <n v="3"/>
    <n v="1"/>
    <m/>
    <n v="0"/>
    <n v="0"/>
    <n v="1"/>
    <n v="0"/>
    <n v="0"/>
    <n v="0"/>
    <n v="0"/>
    <n v="0"/>
    <n v="0"/>
    <n v="1"/>
    <n v="0"/>
    <n v="0"/>
    <n v="0"/>
    <n v="0"/>
    <n v="1"/>
    <n v="0"/>
    <n v="0"/>
    <n v="0"/>
    <m/>
    <m/>
    <n v="3"/>
    <n v="3"/>
    <s v="Correct"/>
    <x v="1"/>
    <n v="73"/>
    <x v="2"/>
    <x v="173"/>
    <x v="1"/>
    <x v="0"/>
    <s v="English"/>
    <x v="3"/>
    <x v="7"/>
    <x v="2"/>
    <x v="0"/>
    <x v="3"/>
    <s v="No"/>
    <m/>
  </r>
  <r>
    <n v="826"/>
    <s v="Blood pressure"/>
    <m/>
    <m/>
    <m/>
    <m/>
    <s v="Nutrition"/>
    <m/>
    <s v="Exercise/physical activity"/>
    <m/>
    <m/>
    <s v="Heart disease"/>
    <m/>
    <m/>
    <m/>
    <m/>
    <m/>
    <m/>
    <m/>
    <m/>
    <n v="4"/>
    <n v="0.75"/>
    <m/>
    <n v="0.75"/>
    <n v="0"/>
    <n v="0"/>
    <n v="0"/>
    <n v="0"/>
    <n v="0.75"/>
    <n v="0"/>
    <n v="0.75"/>
    <n v="0"/>
    <n v="0"/>
    <n v="0.75"/>
    <n v="0"/>
    <n v="0"/>
    <n v="0"/>
    <n v="0"/>
    <n v="0"/>
    <n v="0"/>
    <n v="0"/>
    <m/>
    <m/>
    <n v="3"/>
    <n v="4"/>
    <s v="Correct"/>
    <x v="0"/>
    <n v="84"/>
    <x v="2"/>
    <x v="173"/>
    <x v="1"/>
    <x v="1"/>
    <s v="English"/>
    <x v="0"/>
    <x v="0"/>
    <x v="2"/>
    <x v="2"/>
    <x v="3"/>
    <m/>
    <m/>
  </r>
  <r>
    <n v="827"/>
    <m/>
    <m/>
    <s v="Mental health/depression"/>
    <m/>
    <m/>
    <m/>
    <m/>
    <m/>
    <m/>
    <m/>
    <m/>
    <m/>
    <m/>
    <m/>
    <m/>
    <m/>
    <m/>
    <s v="Drug and alcohol"/>
    <m/>
    <n v="2"/>
    <n v="1.5"/>
    <m/>
    <n v="0"/>
    <n v="0"/>
    <n v="1"/>
    <n v="0"/>
    <n v="0"/>
    <n v="0"/>
    <n v="0"/>
    <n v="0"/>
    <n v="0"/>
    <n v="0"/>
    <n v="0"/>
    <n v="0"/>
    <n v="0"/>
    <n v="0"/>
    <n v="0"/>
    <n v="0"/>
    <n v="0"/>
    <n v="1"/>
    <m/>
    <m/>
    <n v="2"/>
    <n v="2"/>
    <s v="Correct"/>
    <x v="0"/>
    <n v="55"/>
    <x v="0"/>
    <x v="83"/>
    <x v="1"/>
    <x v="1"/>
    <s v="English"/>
    <x v="4"/>
    <x v="2"/>
    <x v="0"/>
    <x v="2"/>
    <x v="3"/>
    <s v="No"/>
    <m/>
  </r>
  <r>
    <n v="828"/>
    <s v="Blood pressure"/>
    <m/>
    <m/>
    <s v="Cancer"/>
    <m/>
    <m/>
    <m/>
    <m/>
    <m/>
    <m/>
    <m/>
    <m/>
    <m/>
    <m/>
    <m/>
    <m/>
    <m/>
    <m/>
    <m/>
    <n v="2"/>
    <n v="1.5"/>
    <m/>
    <n v="1"/>
    <n v="0"/>
    <n v="0"/>
    <n v="1"/>
    <n v="0"/>
    <n v="0"/>
    <n v="0"/>
    <n v="0"/>
    <n v="0"/>
    <n v="0"/>
    <n v="0"/>
    <n v="0"/>
    <n v="0"/>
    <n v="0"/>
    <n v="0"/>
    <n v="0"/>
    <n v="0"/>
    <n v="0"/>
    <m/>
    <m/>
    <n v="2"/>
    <n v="2"/>
    <s v="Correct"/>
    <x v="1"/>
    <n v="74"/>
    <x v="0"/>
    <x v="83"/>
    <x v="1"/>
    <x v="2"/>
    <s v="English"/>
    <x v="6"/>
    <x v="0"/>
    <x v="2"/>
    <x v="2"/>
    <x v="3"/>
    <s v="No"/>
    <m/>
  </r>
  <r>
    <n v="829"/>
    <m/>
    <m/>
    <m/>
    <m/>
    <m/>
    <m/>
    <m/>
    <m/>
    <m/>
    <s v="Dental screenings"/>
    <s v="Heart disease"/>
    <m/>
    <m/>
    <m/>
    <m/>
    <m/>
    <m/>
    <m/>
    <m/>
    <n v="2"/>
    <n v="1.5"/>
    <m/>
    <n v="0"/>
    <n v="0"/>
    <n v="0"/>
    <n v="0"/>
    <n v="0"/>
    <n v="0"/>
    <n v="0"/>
    <n v="0"/>
    <n v="0"/>
    <n v="1"/>
    <n v="1"/>
    <n v="0"/>
    <n v="0"/>
    <n v="0"/>
    <n v="0"/>
    <n v="0"/>
    <n v="0"/>
    <n v="0"/>
    <m/>
    <m/>
    <n v="2"/>
    <n v="2"/>
    <s v="Correct"/>
    <x v="0"/>
    <n v="79"/>
    <x v="0"/>
    <x v="147"/>
    <x v="1"/>
    <x v="1"/>
    <s v="English"/>
    <x v="3"/>
    <x v="7"/>
    <x v="2"/>
    <x v="2"/>
    <x v="3"/>
    <s v="Yes"/>
    <m/>
  </r>
  <r>
    <n v="830"/>
    <m/>
    <s v="Eating disorders"/>
    <s v="Mental health/depression"/>
    <m/>
    <m/>
    <s v="Nutrition"/>
    <m/>
    <s v="Exercise/physical activity"/>
    <m/>
    <s v="Dental screenings"/>
    <m/>
    <m/>
    <m/>
    <m/>
    <m/>
    <m/>
    <m/>
    <s v="Drug and alcohol"/>
    <m/>
    <n v="6"/>
    <n v="0.5"/>
    <m/>
    <n v="0"/>
    <n v="0.5"/>
    <n v="0.5"/>
    <n v="0"/>
    <n v="0"/>
    <n v="0.5"/>
    <n v="0"/>
    <n v="0.5"/>
    <n v="0"/>
    <n v="0.5"/>
    <n v="0"/>
    <n v="0"/>
    <n v="0"/>
    <n v="0"/>
    <n v="0"/>
    <n v="0"/>
    <n v="0"/>
    <n v="0.5"/>
    <m/>
    <m/>
    <n v="3"/>
    <n v="6"/>
    <s v="Correct"/>
    <x v="0"/>
    <n v="35"/>
    <x v="0"/>
    <x v="84"/>
    <x v="1"/>
    <x v="0"/>
    <s v="English"/>
    <x v="0"/>
    <x v="7"/>
    <x v="0"/>
    <x v="2"/>
    <x v="3"/>
    <s v="Yes"/>
    <m/>
  </r>
  <r>
    <n v="831"/>
    <m/>
    <m/>
    <s v="Mental health/depression"/>
    <m/>
    <m/>
    <s v="Nutrition"/>
    <m/>
    <m/>
    <m/>
    <m/>
    <m/>
    <m/>
    <m/>
    <m/>
    <m/>
    <m/>
    <m/>
    <m/>
    <m/>
    <n v="2"/>
    <n v="1.5"/>
    <m/>
    <n v="0"/>
    <n v="0"/>
    <n v="1"/>
    <n v="0"/>
    <n v="0"/>
    <n v="1"/>
    <n v="0"/>
    <n v="0"/>
    <n v="0"/>
    <n v="0"/>
    <n v="0"/>
    <n v="0"/>
    <n v="0"/>
    <n v="0"/>
    <n v="0"/>
    <n v="0"/>
    <n v="0"/>
    <n v="0"/>
    <m/>
    <m/>
    <n v="2"/>
    <n v="2"/>
    <s v="Correct"/>
    <x v="1"/>
    <n v="59"/>
    <x v="0"/>
    <x v="22"/>
    <x v="1"/>
    <x v="1"/>
    <s v="English"/>
    <x v="5"/>
    <x v="3"/>
    <x v="0"/>
    <x v="2"/>
    <x v="3"/>
    <s v="Yes"/>
    <m/>
  </r>
  <r>
    <n v="832"/>
    <s v="Blood pressure"/>
    <m/>
    <m/>
    <m/>
    <m/>
    <m/>
    <m/>
    <m/>
    <m/>
    <m/>
    <s v="Heart disease"/>
    <m/>
    <s v="Diabetes"/>
    <m/>
    <m/>
    <m/>
    <m/>
    <m/>
    <m/>
    <n v="3"/>
    <n v="1"/>
    <m/>
    <n v="1"/>
    <n v="0"/>
    <n v="0"/>
    <n v="0"/>
    <n v="0"/>
    <n v="0"/>
    <n v="0"/>
    <n v="0"/>
    <n v="0"/>
    <n v="0"/>
    <n v="1"/>
    <n v="0"/>
    <n v="1"/>
    <n v="0"/>
    <n v="0"/>
    <n v="0"/>
    <n v="0"/>
    <n v="0"/>
    <m/>
    <m/>
    <n v="3"/>
    <n v="3"/>
    <s v="Correct"/>
    <x v="1"/>
    <n v="64"/>
    <x v="0"/>
    <x v="22"/>
    <x v="1"/>
    <x v="1"/>
    <s v="English"/>
    <x v="1"/>
    <x v="4"/>
    <x v="2"/>
    <x v="2"/>
    <x v="3"/>
    <s v="Yes"/>
    <m/>
  </r>
  <r>
    <n v="833"/>
    <m/>
    <m/>
    <m/>
    <m/>
    <m/>
    <m/>
    <m/>
    <m/>
    <m/>
    <m/>
    <m/>
    <m/>
    <m/>
    <m/>
    <m/>
    <m/>
    <m/>
    <m/>
    <m/>
    <n v="0"/>
    <e v="#DIV/0!"/>
    <m/>
    <n v="0"/>
    <n v="0"/>
    <n v="0"/>
    <n v="0"/>
    <n v="0"/>
    <n v="0"/>
    <n v="0"/>
    <n v="0"/>
    <n v="0"/>
    <n v="0"/>
    <n v="0"/>
    <n v="0"/>
    <n v="0"/>
    <n v="0"/>
    <n v="0"/>
    <n v="0"/>
    <n v="0"/>
    <n v="0"/>
    <m/>
    <m/>
    <n v="0"/>
    <n v="0"/>
    <s v="Correct"/>
    <x v="0"/>
    <n v="76"/>
    <x v="0"/>
    <x v="22"/>
    <x v="1"/>
    <x v="0"/>
    <s v="English, Spanish"/>
    <x v="4"/>
    <x v="7"/>
    <x v="2"/>
    <x v="2"/>
    <x v="3"/>
    <s v="No"/>
    <m/>
  </r>
  <r>
    <n v="834"/>
    <m/>
    <m/>
    <s v="Mental health/depression"/>
    <s v="Cancer"/>
    <m/>
    <s v="Nutrition"/>
    <m/>
    <s v="Exercise/physical activity"/>
    <m/>
    <m/>
    <m/>
    <m/>
    <m/>
    <m/>
    <m/>
    <m/>
    <s v="Importance of routine well checkups"/>
    <m/>
    <m/>
    <n v="5"/>
    <n v="0.6"/>
    <m/>
    <n v="0"/>
    <n v="0"/>
    <n v="0.6"/>
    <n v="0.6"/>
    <n v="0"/>
    <n v="0.6"/>
    <n v="0"/>
    <n v="0.6"/>
    <n v="0"/>
    <n v="0"/>
    <n v="0"/>
    <n v="0"/>
    <n v="0"/>
    <n v="0"/>
    <n v="0"/>
    <n v="0"/>
    <n v="0.6"/>
    <n v="0"/>
    <m/>
    <m/>
    <n v="3"/>
    <n v="5"/>
    <s v="Correct"/>
    <x v="0"/>
    <n v="43"/>
    <x v="0"/>
    <x v="10"/>
    <x v="2"/>
    <x v="2"/>
    <s v="English"/>
    <x v="0"/>
    <x v="7"/>
    <x v="3"/>
    <x v="0"/>
    <x v="3"/>
    <m/>
    <m/>
  </r>
  <r>
    <n v="835"/>
    <m/>
    <m/>
    <m/>
    <m/>
    <m/>
    <s v="Nutrition"/>
    <m/>
    <s v="Exercise/physical activity"/>
    <m/>
    <m/>
    <m/>
    <m/>
    <m/>
    <m/>
    <m/>
    <m/>
    <m/>
    <m/>
    <m/>
    <n v="2"/>
    <n v="1.5"/>
    <m/>
    <n v="0"/>
    <n v="0"/>
    <n v="0"/>
    <n v="0"/>
    <n v="0"/>
    <n v="1"/>
    <n v="0"/>
    <n v="1"/>
    <n v="0"/>
    <n v="0"/>
    <n v="0"/>
    <n v="0"/>
    <n v="0"/>
    <n v="0"/>
    <n v="0"/>
    <n v="0"/>
    <n v="0"/>
    <n v="0"/>
    <m/>
    <m/>
    <n v="2"/>
    <n v="2"/>
    <s v="Correct"/>
    <x v="0"/>
    <n v="57"/>
    <x v="0"/>
    <x v="10"/>
    <x v="1"/>
    <x v="1"/>
    <s v="Chinese"/>
    <x v="5"/>
    <x v="6"/>
    <x v="0"/>
    <x v="2"/>
    <x v="3"/>
    <s v="Yes"/>
    <m/>
  </r>
  <r>
    <n v="836"/>
    <s v="Blood pressure"/>
    <s v="Eating disorders"/>
    <m/>
    <m/>
    <m/>
    <s v="Nutrition"/>
    <s v="Cholesterol"/>
    <m/>
    <m/>
    <m/>
    <m/>
    <m/>
    <s v="Diabetes"/>
    <m/>
    <s v="Vaccination/immunizations"/>
    <m/>
    <s v="Importance of routine well checkups"/>
    <s v="Drug and alcohol"/>
    <m/>
    <n v="8"/>
    <n v="0.375"/>
    <m/>
    <n v="0.375"/>
    <n v="0.375"/>
    <n v="0"/>
    <n v="0"/>
    <n v="0"/>
    <n v="0.375"/>
    <n v="0.375"/>
    <n v="0"/>
    <n v="0"/>
    <n v="0"/>
    <n v="0"/>
    <n v="0"/>
    <n v="0.375"/>
    <n v="0"/>
    <n v="0.375"/>
    <n v="0"/>
    <n v="0.375"/>
    <n v="0.375"/>
    <m/>
    <m/>
    <n v="3"/>
    <n v="8"/>
    <s v="Correct"/>
    <x v="0"/>
    <n v="51"/>
    <x v="0"/>
    <x v="10"/>
    <x v="0"/>
    <x v="1"/>
    <s v="English"/>
    <x v="4"/>
    <x v="0"/>
    <x v="4"/>
    <x v="1"/>
    <x v="3"/>
    <s v="Yes"/>
    <m/>
  </r>
  <r>
    <n v="837"/>
    <s v="Blood pressure"/>
    <s v="Eating disorders"/>
    <m/>
    <m/>
    <m/>
    <m/>
    <m/>
    <m/>
    <m/>
    <s v="Dental screenings"/>
    <m/>
    <m/>
    <m/>
    <m/>
    <m/>
    <m/>
    <m/>
    <m/>
    <m/>
    <n v="3"/>
    <n v="1"/>
    <m/>
    <n v="1"/>
    <n v="1"/>
    <n v="0"/>
    <n v="0"/>
    <n v="0"/>
    <n v="0"/>
    <n v="0"/>
    <n v="0"/>
    <n v="0"/>
    <n v="1"/>
    <n v="0"/>
    <n v="0"/>
    <n v="0"/>
    <n v="0"/>
    <n v="0"/>
    <n v="0"/>
    <n v="0"/>
    <n v="0"/>
    <m/>
    <m/>
    <n v="3"/>
    <n v="3"/>
    <s v="Correct"/>
    <x v="0"/>
    <n v="63"/>
    <x v="0"/>
    <x v="10"/>
    <x v="5"/>
    <x v="1"/>
    <s v="English"/>
    <x v="5"/>
    <x v="4"/>
    <x v="0"/>
    <x v="2"/>
    <x v="3"/>
    <s v="Yes"/>
    <m/>
  </r>
  <r>
    <n v="838"/>
    <m/>
    <m/>
    <m/>
    <m/>
    <m/>
    <m/>
    <m/>
    <m/>
    <m/>
    <m/>
    <m/>
    <m/>
    <m/>
    <m/>
    <m/>
    <m/>
    <m/>
    <m/>
    <m/>
    <n v="0"/>
    <e v="#DIV/0!"/>
    <m/>
    <n v="0"/>
    <n v="0"/>
    <n v="0"/>
    <n v="0"/>
    <n v="0"/>
    <n v="0"/>
    <n v="0"/>
    <n v="0"/>
    <n v="0"/>
    <n v="0"/>
    <n v="0"/>
    <n v="0"/>
    <n v="0"/>
    <n v="0"/>
    <n v="0"/>
    <n v="0"/>
    <n v="0"/>
    <n v="0"/>
    <m/>
    <m/>
    <n v="0"/>
    <n v="0"/>
    <s v="Correct"/>
    <x v="0"/>
    <n v="58"/>
    <x v="0"/>
    <x v="140"/>
    <x v="1"/>
    <x v="1"/>
    <s v="English"/>
    <x v="3"/>
    <x v="4"/>
    <x v="2"/>
    <x v="2"/>
    <x v="3"/>
    <s v="No"/>
    <m/>
  </r>
  <r>
    <n v="839"/>
    <m/>
    <s v="Eating disorders"/>
    <s v="Mental health/depression"/>
    <m/>
    <m/>
    <m/>
    <s v="Cholesterol"/>
    <m/>
    <m/>
    <m/>
    <m/>
    <m/>
    <m/>
    <m/>
    <m/>
    <m/>
    <m/>
    <m/>
    <m/>
    <n v="3"/>
    <n v="1"/>
    <m/>
    <n v="0"/>
    <n v="1"/>
    <n v="1"/>
    <n v="0"/>
    <n v="0"/>
    <n v="0"/>
    <n v="1"/>
    <n v="0"/>
    <n v="0"/>
    <n v="0"/>
    <n v="0"/>
    <n v="0"/>
    <n v="0"/>
    <n v="0"/>
    <n v="0"/>
    <n v="0"/>
    <n v="0"/>
    <n v="0"/>
    <m/>
    <m/>
    <n v="3"/>
    <n v="3"/>
    <s v="Correct"/>
    <x v="0"/>
    <n v="71"/>
    <x v="0"/>
    <x v="0"/>
    <x v="0"/>
    <x v="1"/>
    <s v="English"/>
    <x v="0"/>
    <x v="1"/>
    <x v="2"/>
    <x v="2"/>
    <x v="3"/>
    <s v="Yes"/>
    <m/>
  </r>
  <r>
    <n v="840"/>
    <m/>
    <m/>
    <m/>
    <m/>
    <m/>
    <s v="Nutrition"/>
    <m/>
    <m/>
    <m/>
    <m/>
    <m/>
    <m/>
    <s v="Diabetes"/>
    <m/>
    <m/>
    <m/>
    <m/>
    <m/>
    <m/>
    <n v="2"/>
    <n v="1.5"/>
    <m/>
    <n v="0"/>
    <n v="0"/>
    <n v="0"/>
    <n v="0"/>
    <n v="0"/>
    <n v="1"/>
    <n v="0"/>
    <n v="0"/>
    <n v="0"/>
    <n v="0"/>
    <n v="0"/>
    <n v="0"/>
    <n v="1"/>
    <n v="0"/>
    <n v="0"/>
    <n v="0"/>
    <n v="0"/>
    <n v="0"/>
    <m/>
    <m/>
    <n v="2"/>
    <n v="2"/>
    <s v="Correct"/>
    <x v="0"/>
    <n v="38"/>
    <x v="0"/>
    <x v="129"/>
    <x v="1"/>
    <x v="2"/>
    <s v="English"/>
    <x v="3"/>
    <x v="0"/>
    <x v="0"/>
    <x v="2"/>
    <x v="3"/>
    <s v="Yes"/>
    <m/>
  </r>
  <r>
    <n v="841"/>
    <s v="Blood pressure"/>
    <m/>
    <s v="Mental health/depression"/>
    <m/>
    <s v="Emergency preparedness"/>
    <m/>
    <s v="Cholesterol"/>
    <m/>
    <m/>
    <s v="Dental screenings"/>
    <s v="Heart disease"/>
    <m/>
    <m/>
    <m/>
    <m/>
    <s v="Disease outbreak information"/>
    <s v="Importance of routine well checkups"/>
    <m/>
    <m/>
    <n v="8"/>
    <n v="0.375"/>
    <m/>
    <n v="0.375"/>
    <n v="0"/>
    <n v="0.375"/>
    <n v="0"/>
    <n v="0.375"/>
    <n v="0"/>
    <n v="0.375"/>
    <n v="0"/>
    <n v="0"/>
    <n v="0.375"/>
    <n v="0.375"/>
    <n v="0"/>
    <n v="0"/>
    <n v="0"/>
    <n v="0"/>
    <n v="0.375"/>
    <n v="0.375"/>
    <n v="0"/>
    <m/>
    <m/>
    <n v="3"/>
    <n v="8"/>
    <s v="Correct"/>
    <x v="0"/>
    <n v="81"/>
    <x v="2"/>
    <x v="45"/>
    <x v="1"/>
    <x v="0"/>
    <s v="English"/>
    <x v="1"/>
    <x v="6"/>
    <x v="2"/>
    <x v="2"/>
    <x v="3"/>
    <s v="Yes"/>
    <m/>
  </r>
  <r>
    <n v="842"/>
    <m/>
    <m/>
    <m/>
    <m/>
    <s v="Emergency preparedness"/>
    <m/>
    <m/>
    <m/>
    <m/>
    <m/>
    <s v="Heart disease"/>
    <m/>
    <m/>
    <m/>
    <m/>
    <m/>
    <m/>
    <m/>
    <m/>
    <n v="2"/>
    <n v="1.5"/>
    <m/>
    <n v="0"/>
    <n v="0"/>
    <n v="0"/>
    <n v="0"/>
    <n v="1"/>
    <n v="0"/>
    <n v="0"/>
    <n v="0"/>
    <n v="0"/>
    <n v="0"/>
    <n v="1"/>
    <n v="0"/>
    <n v="0"/>
    <n v="0"/>
    <n v="0"/>
    <n v="0"/>
    <n v="0"/>
    <n v="0"/>
    <m/>
    <m/>
    <n v="2"/>
    <n v="2"/>
    <s v="Correct"/>
    <x v="0"/>
    <n v="68"/>
    <x v="2"/>
    <x v="45"/>
    <x v="1"/>
    <x v="1"/>
    <s v="English"/>
    <x v="1"/>
    <x v="0"/>
    <x v="2"/>
    <x v="2"/>
    <x v="3"/>
    <s v="Yes"/>
    <m/>
  </r>
  <r>
    <n v="843"/>
    <s v="Blood pressure"/>
    <m/>
    <m/>
    <m/>
    <m/>
    <m/>
    <s v="Cholesterol"/>
    <m/>
    <m/>
    <m/>
    <m/>
    <m/>
    <s v="Diabetes"/>
    <m/>
    <m/>
    <m/>
    <m/>
    <m/>
    <m/>
    <n v="3"/>
    <n v="1"/>
    <m/>
    <n v="1"/>
    <n v="0"/>
    <n v="0"/>
    <n v="0"/>
    <n v="0"/>
    <n v="0"/>
    <n v="1"/>
    <n v="0"/>
    <n v="0"/>
    <n v="0"/>
    <n v="0"/>
    <n v="0"/>
    <n v="1"/>
    <n v="0"/>
    <n v="0"/>
    <n v="0"/>
    <n v="0"/>
    <n v="0"/>
    <m/>
    <m/>
    <n v="3"/>
    <n v="3"/>
    <s v="Correct"/>
    <x v="0"/>
    <n v="44"/>
    <x v="2"/>
    <x v="43"/>
    <x v="0"/>
    <x v="0"/>
    <s v="English"/>
    <x v="3"/>
    <x v="4"/>
    <x v="0"/>
    <x v="1"/>
    <x v="3"/>
    <s v="Yes"/>
    <m/>
  </r>
  <r>
    <n v="844"/>
    <s v="Blood pressure"/>
    <m/>
    <m/>
    <s v="Cancer"/>
    <m/>
    <m/>
    <s v="Cholesterol"/>
    <m/>
    <m/>
    <m/>
    <m/>
    <m/>
    <s v="Diabetes"/>
    <m/>
    <m/>
    <m/>
    <s v="Importance of routine well checkups"/>
    <m/>
    <m/>
    <n v="5"/>
    <n v="0.6"/>
    <m/>
    <n v="0.6"/>
    <n v="0"/>
    <n v="0"/>
    <n v="0.6"/>
    <n v="0"/>
    <n v="0"/>
    <n v="0.6"/>
    <n v="0"/>
    <n v="0"/>
    <n v="0"/>
    <n v="0"/>
    <n v="0"/>
    <n v="0.6"/>
    <n v="0"/>
    <n v="0"/>
    <n v="0"/>
    <n v="0.6"/>
    <n v="0"/>
    <m/>
    <m/>
    <n v="3"/>
    <n v="5"/>
    <s v="Correct"/>
    <x v="0"/>
    <n v="82"/>
    <x v="2"/>
    <x v="45"/>
    <x v="1"/>
    <x v="1"/>
    <s v="English"/>
    <x v="4"/>
    <x v="4"/>
    <x v="2"/>
    <x v="2"/>
    <x v="3"/>
    <s v="No"/>
    <m/>
  </r>
  <r>
    <n v="845"/>
    <m/>
    <m/>
    <m/>
    <s v="Cancer"/>
    <m/>
    <m/>
    <m/>
    <s v="Exercise/physical activity"/>
    <m/>
    <m/>
    <s v="Heart disease"/>
    <m/>
    <m/>
    <m/>
    <m/>
    <m/>
    <m/>
    <m/>
    <m/>
    <n v="3"/>
    <n v="1"/>
    <m/>
    <n v="0"/>
    <n v="0"/>
    <n v="0"/>
    <n v="1"/>
    <n v="0"/>
    <n v="0"/>
    <n v="0"/>
    <n v="1"/>
    <n v="0"/>
    <n v="0"/>
    <n v="1"/>
    <n v="0"/>
    <n v="0"/>
    <n v="0"/>
    <n v="0"/>
    <n v="0"/>
    <n v="0"/>
    <n v="0"/>
    <m/>
    <m/>
    <n v="3"/>
    <n v="3"/>
    <s v="Correct"/>
    <x v="0"/>
    <n v="42"/>
    <x v="2"/>
    <x v="45"/>
    <x v="1"/>
    <x v="1"/>
    <m/>
    <x v="1"/>
    <x v="7"/>
    <x v="2"/>
    <x v="2"/>
    <x v="3"/>
    <s v="No"/>
    <m/>
  </r>
  <r>
    <n v="846"/>
    <m/>
    <m/>
    <m/>
    <m/>
    <m/>
    <m/>
    <m/>
    <m/>
    <m/>
    <s v="Dental screenings"/>
    <m/>
    <m/>
    <m/>
    <m/>
    <s v="Vaccination/immunizations"/>
    <m/>
    <s v="Importance of routine well checkups"/>
    <m/>
    <m/>
    <n v="3"/>
    <n v="1"/>
    <m/>
    <n v="0"/>
    <n v="0"/>
    <n v="0"/>
    <n v="0"/>
    <n v="0"/>
    <n v="0"/>
    <n v="0"/>
    <n v="0"/>
    <n v="0"/>
    <n v="1"/>
    <n v="0"/>
    <n v="0"/>
    <n v="0"/>
    <n v="0"/>
    <n v="1"/>
    <n v="0"/>
    <n v="1"/>
    <n v="0"/>
    <m/>
    <m/>
    <n v="3"/>
    <n v="3"/>
    <s v="Correct"/>
    <x v="1"/>
    <n v="24"/>
    <x v="0"/>
    <x v="5"/>
    <x v="0"/>
    <x v="1"/>
    <s v="English"/>
    <x v="1"/>
    <x v="3"/>
    <x v="5"/>
    <x v="2"/>
    <x v="4"/>
    <s v="Yes"/>
    <m/>
  </r>
  <r>
    <n v="847"/>
    <s v="Blood pressure"/>
    <m/>
    <s v="Mental health/depression"/>
    <m/>
    <m/>
    <m/>
    <m/>
    <m/>
    <m/>
    <m/>
    <m/>
    <m/>
    <s v="Diabetes"/>
    <m/>
    <m/>
    <m/>
    <m/>
    <m/>
    <m/>
    <n v="3"/>
    <n v="1"/>
    <m/>
    <n v="1"/>
    <n v="0"/>
    <n v="1"/>
    <n v="0"/>
    <n v="0"/>
    <n v="0"/>
    <n v="0"/>
    <n v="0"/>
    <n v="0"/>
    <n v="0"/>
    <n v="0"/>
    <n v="0"/>
    <n v="1"/>
    <n v="0"/>
    <n v="0"/>
    <n v="0"/>
    <n v="0"/>
    <n v="0"/>
    <m/>
    <m/>
    <n v="3"/>
    <n v="3"/>
    <s v="Correct"/>
    <x v="2"/>
    <m/>
    <x v="3"/>
    <x v="11"/>
    <x v="2"/>
    <x v="0"/>
    <m/>
    <x v="3"/>
    <x v="2"/>
    <x v="3"/>
    <x v="0"/>
    <x v="3"/>
    <m/>
    <m/>
  </r>
  <r>
    <n v="848"/>
    <m/>
    <m/>
    <m/>
    <m/>
    <m/>
    <m/>
    <m/>
    <m/>
    <m/>
    <m/>
    <m/>
    <m/>
    <m/>
    <m/>
    <m/>
    <m/>
    <m/>
    <m/>
    <m/>
    <n v="0"/>
    <e v="#DIV/0!"/>
    <m/>
    <n v="0"/>
    <n v="0"/>
    <n v="0"/>
    <n v="0"/>
    <n v="0"/>
    <n v="0"/>
    <n v="0"/>
    <n v="0"/>
    <n v="0"/>
    <n v="0"/>
    <n v="0"/>
    <n v="0"/>
    <n v="0"/>
    <n v="0"/>
    <n v="0"/>
    <n v="0"/>
    <n v="0"/>
    <n v="0"/>
    <m/>
    <m/>
    <n v="0"/>
    <n v="0"/>
    <s v="Correct"/>
    <x v="3"/>
    <n v="83"/>
    <x v="2"/>
    <x v="176"/>
    <x v="1"/>
    <x v="1"/>
    <s v="English"/>
    <x v="4"/>
    <x v="4"/>
    <x v="2"/>
    <x v="2"/>
    <x v="5"/>
    <s v="No"/>
    <m/>
  </r>
  <r>
    <n v="849"/>
    <s v="Blood pressure"/>
    <m/>
    <m/>
    <m/>
    <m/>
    <s v="Nutrition"/>
    <m/>
    <m/>
    <m/>
    <m/>
    <m/>
    <m/>
    <m/>
    <m/>
    <m/>
    <m/>
    <m/>
    <s v="Drug and alcohol"/>
    <m/>
    <n v="3"/>
    <n v="1"/>
    <m/>
    <n v="1"/>
    <n v="0"/>
    <n v="0"/>
    <n v="0"/>
    <n v="0"/>
    <n v="1"/>
    <n v="0"/>
    <n v="0"/>
    <n v="0"/>
    <n v="0"/>
    <n v="0"/>
    <n v="0"/>
    <n v="0"/>
    <n v="0"/>
    <n v="0"/>
    <n v="0"/>
    <n v="0"/>
    <n v="1"/>
    <m/>
    <m/>
    <n v="3"/>
    <n v="3"/>
    <s v="Correct"/>
    <x v="0"/>
    <n v="45"/>
    <x v="2"/>
    <x v="162"/>
    <x v="1"/>
    <x v="1"/>
    <s v="English"/>
    <x v="5"/>
    <x v="7"/>
    <x v="0"/>
    <x v="2"/>
    <x v="0"/>
    <s v="Yes"/>
    <m/>
  </r>
  <r>
    <n v="850"/>
    <m/>
    <m/>
    <m/>
    <s v="Cancer"/>
    <m/>
    <m/>
    <m/>
    <m/>
    <m/>
    <m/>
    <m/>
    <m/>
    <m/>
    <m/>
    <m/>
    <s v="Disease outbreak information"/>
    <m/>
    <s v="Drug and alcohol"/>
    <m/>
    <n v="3"/>
    <n v="1"/>
    <m/>
    <n v="0"/>
    <n v="0"/>
    <n v="0"/>
    <n v="1"/>
    <n v="0"/>
    <n v="0"/>
    <n v="0"/>
    <n v="0"/>
    <n v="0"/>
    <n v="0"/>
    <n v="0"/>
    <n v="0"/>
    <n v="0"/>
    <n v="0"/>
    <n v="0"/>
    <n v="1"/>
    <n v="0"/>
    <n v="1"/>
    <m/>
    <m/>
    <n v="3"/>
    <n v="3"/>
    <s v="Correct"/>
    <x v="0"/>
    <n v="46"/>
    <x v="2"/>
    <x v="42"/>
    <x v="1"/>
    <x v="1"/>
    <s v="English"/>
    <x v="6"/>
    <x v="7"/>
    <x v="4"/>
    <x v="2"/>
    <x v="0"/>
    <s v="Yes"/>
    <m/>
  </r>
  <r>
    <n v="851"/>
    <m/>
    <m/>
    <m/>
    <m/>
    <s v="Emergency preparedness"/>
    <m/>
    <m/>
    <s v="Exercise/physical activity"/>
    <m/>
    <m/>
    <m/>
    <m/>
    <m/>
    <m/>
    <m/>
    <m/>
    <m/>
    <m/>
    <m/>
    <n v="2"/>
    <n v="1.5"/>
    <m/>
    <n v="0"/>
    <n v="0"/>
    <n v="0"/>
    <n v="0"/>
    <n v="1"/>
    <n v="0"/>
    <n v="0"/>
    <n v="1"/>
    <n v="0"/>
    <n v="0"/>
    <n v="0"/>
    <n v="0"/>
    <n v="0"/>
    <n v="0"/>
    <n v="0"/>
    <n v="0"/>
    <n v="0"/>
    <n v="0"/>
    <m/>
    <m/>
    <n v="2"/>
    <n v="2"/>
    <s v="Correct"/>
    <x v="0"/>
    <n v="29"/>
    <x v="0"/>
    <x v="147"/>
    <x v="1"/>
    <x v="1"/>
    <s v="English"/>
    <x v="6"/>
    <x v="7"/>
    <x v="0"/>
    <x v="2"/>
    <x v="0"/>
    <s v="Yes"/>
    <m/>
  </r>
  <r>
    <n v="852"/>
    <s v="Blood pressure"/>
    <m/>
    <m/>
    <m/>
    <m/>
    <m/>
    <m/>
    <m/>
    <m/>
    <m/>
    <m/>
    <m/>
    <m/>
    <m/>
    <m/>
    <m/>
    <s v="Importance of routine well checkups"/>
    <s v="Drug and alcohol"/>
    <m/>
    <n v="3"/>
    <n v="1"/>
    <m/>
    <n v="1"/>
    <n v="0"/>
    <n v="0"/>
    <n v="0"/>
    <n v="0"/>
    <n v="0"/>
    <n v="0"/>
    <n v="0"/>
    <n v="0"/>
    <n v="0"/>
    <n v="0"/>
    <n v="0"/>
    <n v="0"/>
    <n v="0"/>
    <n v="0"/>
    <n v="0"/>
    <n v="1"/>
    <n v="1"/>
    <m/>
    <m/>
    <n v="3"/>
    <n v="3"/>
    <s v="Correct"/>
    <x v="0"/>
    <n v="21"/>
    <x v="0"/>
    <x v="129"/>
    <x v="1"/>
    <x v="1"/>
    <s v="English"/>
    <x v="0"/>
    <x v="7"/>
    <x v="0"/>
    <x v="2"/>
    <x v="0"/>
    <s v="Yes"/>
    <m/>
  </r>
  <r>
    <n v="853"/>
    <m/>
    <m/>
    <s v="Mental health/depression"/>
    <m/>
    <m/>
    <m/>
    <m/>
    <m/>
    <m/>
    <m/>
    <m/>
    <m/>
    <m/>
    <m/>
    <s v="Vaccination/immunizations"/>
    <m/>
    <s v="Importance of routine well checkups"/>
    <m/>
    <m/>
    <n v="3"/>
    <n v="1"/>
    <m/>
    <n v="0"/>
    <n v="0"/>
    <n v="1"/>
    <n v="0"/>
    <n v="0"/>
    <n v="0"/>
    <n v="0"/>
    <n v="0"/>
    <n v="0"/>
    <n v="0"/>
    <n v="0"/>
    <n v="0"/>
    <n v="0"/>
    <n v="0"/>
    <n v="1"/>
    <n v="0"/>
    <n v="1"/>
    <n v="0"/>
    <m/>
    <m/>
    <n v="3"/>
    <n v="3"/>
    <s v="Correct"/>
    <x v="0"/>
    <n v="47"/>
    <x v="2"/>
    <x v="149"/>
    <x v="1"/>
    <x v="1"/>
    <s v="English"/>
    <x v="5"/>
    <x v="7"/>
    <x v="0"/>
    <x v="2"/>
    <x v="0"/>
    <s v="Yes"/>
    <m/>
  </r>
  <r>
    <n v="854"/>
    <m/>
    <m/>
    <s v="Mental health/depression"/>
    <m/>
    <m/>
    <m/>
    <m/>
    <m/>
    <m/>
    <m/>
    <m/>
    <m/>
    <m/>
    <s v="HIV/AIDS &amp; Sexually Transmitted Diseases (STDs)"/>
    <m/>
    <m/>
    <m/>
    <s v="Drug and alcohol"/>
    <m/>
    <n v="3"/>
    <n v="1"/>
    <m/>
    <n v="0"/>
    <n v="0"/>
    <n v="1"/>
    <n v="0"/>
    <n v="0"/>
    <n v="0"/>
    <n v="0"/>
    <n v="0"/>
    <n v="0"/>
    <n v="0"/>
    <n v="0"/>
    <n v="0"/>
    <n v="0"/>
    <n v="1"/>
    <n v="0"/>
    <n v="0"/>
    <n v="0"/>
    <n v="1"/>
    <m/>
    <m/>
    <n v="3"/>
    <n v="3"/>
    <s v="Correct"/>
    <x v="0"/>
    <n v="60"/>
    <x v="2"/>
    <x v="99"/>
    <x v="1"/>
    <x v="1"/>
    <s v="English"/>
    <x v="6"/>
    <x v="7"/>
    <x v="0"/>
    <x v="2"/>
    <x v="0"/>
    <s v="Yes"/>
    <m/>
  </r>
  <r>
    <n v="855"/>
    <s v="Blood pressure"/>
    <m/>
    <m/>
    <m/>
    <m/>
    <m/>
    <m/>
    <m/>
    <m/>
    <m/>
    <m/>
    <m/>
    <m/>
    <m/>
    <m/>
    <m/>
    <s v="Importance of routine well checkups"/>
    <s v="Drug and alcohol"/>
    <m/>
    <n v="3"/>
    <n v="1"/>
    <m/>
    <n v="1"/>
    <n v="0"/>
    <n v="0"/>
    <n v="0"/>
    <n v="0"/>
    <n v="0"/>
    <n v="0"/>
    <n v="0"/>
    <n v="0"/>
    <n v="0"/>
    <n v="0"/>
    <n v="0"/>
    <n v="0"/>
    <n v="0"/>
    <n v="0"/>
    <n v="0"/>
    <n v="1"/>
    <n v="1"/>
    <m/>
    <m/>
    <n v="3"/>
    <n v="3"/>
    <s v="Correct"/>
    <x v="0"/>
    <n v="60"/>
    <x v="2"/>
    <x v="42"/>
    <x v="1"/>
    <x v="1"/>
    <s v="English"/>
    <x v="5"/>
    <x v="7"/>
    <x v="0"/>
    <x v="2"/>
    <x v="0"/>
    <s v="Yes"/>
    <m/>
  </r>
  <r>
    <n v="856"/>
    <s v="Blood pressure"/>
    <m/>
    <s v="Mental health/depression"/>
    <m/>
    <m/>
    <m/>
    <m/>
    <m/>
    <m/>
    <m/>
    <m/>
    <m/>
    <m/>
    <m/>
    <m/>
    <m/>
    <m/>
    <m/>
    <m/>
    <n v="2"/>
    <n v="1.5"/>
    <m/>
    <n v="1"/>
    <n v="0"/>
    <n v="1"/>
    <n v="0"/>
    <n v="0"/>
    <n v="0"/>
    <n v="0"/>
    <n v="0"/>
    <n v="0"/>
    <n v="0"/>
    <n v="0"/>
    <n v="0"/>
    <n v="0"/>
    <n v="0"/>
    <n v="0"/>
    <n v="0"/>
    <n v="0"/>
    <n v="0"/>
    <m/>
    <m/>
    <n v="2"/>
    <n v="2"/>
    <s v="Correct"/>
    <x v="0"/>
    <n v="30"/>
    <x v="2"/>
    <x v="177"/>
    <x v="1"/>
    <x v="1"/>
    <s v="English"/>
    <x v="0"/>
    <x v="7"/>
    <x v="0"/>
    <x v="2"/>
    <x v="0"/>
    <s v="Yes"/>
    <m/>
  </r>
  <r>
    <n v="857"/>
    <m/>
    <m/>
    <s v="Mental health/depression"/>
    <s v="Cancer"/>
    <m/>
    <m/>
    <m/>
    <m/>
    <m/>
    <m/>
    <m/>
    <m/>
    <m/>
    <m/>
    <m/>
    <m/>
    <m/>
    <s v="Drug and alcohol"/>
    <m/>
    <n v="3"/>
    <n v="1"/>
    <m/>
    <n v="0"/>
    <n v="0"/>
    <n v="1"/>
    <n v="1"/>
    <n v="0"/>
    <n v="0"/>
    <n v="0"/>
    <n v="0"/>
    <n v="0"/>
    <n v="0"/>
    <n v="0"/>
    <n v="0"/>
    <n v="0"/>
    <n v="0"/>
    <n v="0"/>
    <n v="0"/>
    <n v="0"/>
    <n v="1"/>
    <m/>
    <m/>
    <n v="3"/>
    <n v="3"/>
    <s v="Correct"/>
    <x v="0"/>
    <n v="57"/>
    <x v="2"/>
    <x v="105"/>
    <x v="1"/>
    <x v="1"/>
    <s v="English"/>
    <x v="1"/>
    <x v="3"/>
    <x v="1"/>
    <x v="2"/>
    <x v="4"/>
    <s v="No"/>
    <m/>
  </r>
  <r>
    <n v="858"/>
    <m/>
    <s v="Eating disorders"/>
    <s v="Mental health/depression"/>
    <m/>
    <m/>
    <m/>
    <m/>
    <s v="Exercise/physical activity"/>
    <m/>
    <m/>
    <m/>
    <m/>
    <m/>
    <m/>
    <m/>
    <m/>
    <m/>
    <m/>
    <m/>
    <n v="3"/>
    <n v="1"/>
    <m/>
    <n v="0"/>
    <n v="1"/>
    <n v="1"/>
    <n v="0"/>
    <n v="0"/>
    <n v="0"/>
    <n v="0"/>
    <n v="1"/>
    <n v="0"/>
    <n v="0"/>
    <n v="0"/>
    <n v="0"/>
    <n v="0"/>
    <n v="0"/>
    <n v="0"/>
    <n v="0"/>
    <n v="0"/>
    <n v="0"/>
    <m/>
    <m/>
    <n v="3"/>
    <n v="3"/>
    <s v="Correct"/>
    <x v="0"/>
    <n v="57"/>
    <x v="0"/>
    <x v="83"/>
    <x v="2"/>
    <x v="0"/>
    <m/>
    <x v="3"/>
    <x v="2"/>
    <x v="3"/>
    <x v="0"/>
    <x v="3"/>
    <m/>
    <m/>
  </r>
  <r>
    <n v="859"/>
    <m/>
    <m/>
    <s v="Mental health/depression"/>
    <m/>
    <m/>
    <m/>
    <m/>
    <m/>
    <m/>
    <m/>
    <m/>
    <s v="Suicide prevention"/>
    <m/>
    <m/>
    <m/>
    <m/>
    <m/>
    <s v="Drug and alcohol"/>
    <m/>
    <n v="3"/>
    <n v="1"/>
    <m/>
    <n v="0"/>
    <n v="0"/>
    <n v="1"/>
    <n v="0"/>
    <n v="0"/>
    <n v="0"/>
    <n v="0"/>
    <n v="0"/>
    <n v="0"/>
    <n v="0"/>
    <n v="0"/>
    <n v="1"/>
    <n v="0"/>
    <n v="0"/>
    <n v="0"/>
    <n v="0"/>
    <n v="0"/>
    <n v="1"/>
    <m/>
    <m/>
    <n v="3"/>
    <n v="3"/>
    <s v="Correct"/>
    <x v="0"/>
    <n v="47"/>
    <x v="2"/>
    <x v="102"/>
    <x v="4"/>
    <x v="2"/>
    <s v="Spanish"/>
    <x v="1"/>
    <x v="5"/>
    <x v="4"/>
    <x v="2"/>
    <x v="2"/>
    <s v="No"/>
    <m/>
  </r>
  <r>
    <n v="860"/>
    <m/>
    <m/>
    <m/>
    <m/>
    <m/>
    <s v="Nutrition"/>
    <m/>
    <m/>
    <m/>
    <s v="Dental screenings"/>
    <m/>
    <m/>
    <m/>
    <m/>
    <m/>
    <m/>
    <m/>
    <m/>
    <m/>
    <n v="2"/>
    <n v="1.5"/>
    <m/>
    <n v="0"/>
    <n v="0"/>
    <n v="0"/>
    <n v="0"/>
    <n v="0"/>
    <n v="1"/>
    <n v="0"/>
    <n v="0"/>
    <n v="0"/>
    <n v="1"/>
    <n v="0"/>
    <n v="0"/>
    <n v="0"/>
    <n v="0"/>
    <n v="0"/>
    <n v="0"/>
    <n v="0"/>
    <n v="0"/>
    <m/>
    <m/>
    <n v="2"/>
    <n v="2"/>
    <s v="Correct"/>
    <x v="0"/>
    <n v="63"/>
    <x v="2"/>
    <x v="76"/>
    <x v="1"/>
    <x v="1"/>
    <s v="English"/>
    <x v="5"/>
    <x v="7"/>
    <x v="0"/>
    <x v="2"/>
    <x v="0"/>
    <s v="Yes"/>
    <m/>
  </r>
  <r>
    <n v="861"/>
    <m/>
    <m/>
    <m/>
    <m/>
    <m/>
    <m/>
    <m/>
    <s v="Exercise/physical activity"/>
    <m/>
    <m/>
    <m/>
    <m/>
    <m/>
    <m/>
    <m/>
    <s v="Disease outbreak information"/>
    <s v="Importance of routine well checkups"/>
    <m/>
    <m/>
    <n v="3"/>
    <n v="1"/>
    <m/>
    <n v="0"/>
    <n v="0"/>
    <n v="0"/>
    <n v="0"/>
    <n v="0"/>
    <n v="0"/>
    <n v="0"/>
    <n v="1"/>
    <n v="0"/>
    <n v="0"/>
    <n v="0"/>
    <n v="0"/>
    <n v="0"/>
    <n v="0"/>
    <n v="0"/>
    <n v="1"/>
    <n v="1"/>
    <n v="0"/>
    <m/>
    <m/>
    <n v="3"/>
    <n v="3"/>
    <s v="Correct"/>
    <x v="0"/>
    <n v="41"/>
    <x v="2"/>
    <x v="45"/>
    <x v="14"/>
    <x v="2"/>
    <s v="English, Spanish"/>
    <x v="6"/>
    <x v="1"/>
    <x v="4"/>
    <x v="2"/>
    <x v="0"/>
    <s v="Yes"/>
    <m/>
  </r>
  <r>
    <n v="862"/>
    <m/>
    <m/>
    <m/>
    <m/>
    <m/>
    <s v="Nutrition"/>
    <m/>
    <m/>
    <m/>
    <m/>
    <m/>
    <m/>
    <m/>
    <m/>
    <m/>
    <m/>
    <m/>
    <m/>
    <m/>
    <n v="1"/>
    <n v="3"/>
    <m/>
    <n v="0"/>
    <n v="0"/>
    <n v="0"/>
    <n v="0"/>
    <n v="0"/>
    <n v="1"/>
    <n v="0"/>
    <n v="0"/>
    <n v="0"/>
    <n v="0"/>
    <n v="0"/>
    <n v="0"/>
    <n v="0"/>
    <n v="0"/>
    <n v="0"/>
    <n v="0"/>
    <n v="0"/>
    <n v="0"/>
    <m/>
    <m/>
    <n v="1"/>
    <n v="1"/>
    <s v="Correct"/>
    <x v="1"/>
    <n v="60"/>
    <x v="0"/>
    <x v="133"/>
    <x v="1"/>
    <x v="1"/>
    <s v="English"/>
    <x v="5"/>
    <x v="7"/>
    <x v="0"/>
    <x v="2"/>
    <x v="0"/>
    <s v="Yes"/>
    <m/>
  </r>
  <r>
    <n v="863"/>
    <m/>
    <m/>
    <s v="Mental health/depression"/>
    <m/>
    <m/>
    <m/>
    <m/>
    <m/>
    <m/>
    <m/>
    <m/>
    <m/>
    <m/>
    <s v="HIV/AIDS &amp; Sexually Transmitted Diseases (STDs)"/>
    <m/>
    <m/>
    <s v="Importance of routine well checkups"/>
    <m/>
    <m/>
    <n v="3"/>
    <n v="1"/>
    <m/>
    <n v="0"/>
    <n v="0"/>
    <n v="1"/>
    <n v="0"/>
    <n v="0"/>
    <n v="0"/>
    <n v="0"/>
    <n v="0"/>
    <n v="0"/>
    <n v="0"/>
    <n v="0"/>
    <n v="0"/>
    <n v="0"/>
    <n v="1"/>
    <n v="0"/>
    <n v="0"/>
    <n v="1"/>
    <n v="0"/>
    <m/>
    <m/>
    <n v="3"/>
    <n v="3"/>
    <s v="Correct"/>
    <x v="1"/>
    <n v="42"/>
    <x v="2"/>
    <x v="100"/>
    <x v="1"/>
    <x v="1"/>
    <s v="English"/>
    <x v="5"/>
    <x v="7"/>
    <x v="0"/>
    <x v="2"/>
    <x v="0"/>
    <s v="Yes"/>
    <m/>
  </r>
  <r>
    <n v="864"/>
    <s v="Blood pressure"/>
    <m/>
    <s v="Mental health/depression"/>
    <m/>
    <m/>
    <m/>
    <m/>
    <m/>
    <m/>
    <m/>
    <m/>
    <m/>
    <m/>
    <m/>
    <m/>
    <m/>
    <m/>
    <s v="Drug and alcohol"/>
    <m/>
    <n v="3"/>
    <n v="1"/>
    <m/>
    <n v="1"/>
    <n v="0"/>
    <n v="1"/>
    <n v="0"/>
    <n v="0"/>
    <n v="0"/>
    <n v="0"/>
    <n v="0"/>
    <n v="0"/>
    <n v="0"/>
    <n v="0"/>
    <n v="0"/>
    <n v="0"/>
    <n v="0"/>
    <n v="0"/>
    <n v="0"/>
    <n v="0"/>
    <n v="1"/>
    <m/>
    <m/>
    <n v="3"/>
    <n v="3"/>
    <s v="Correct"/>
    <x v="1"/>
    <n v="77"/>
    <x v="0"/>
    <x v="178"/>
    <x v="1"/>
    <x v="1"/>
    <s v="English"/>
    <x v="6"/>
    <x v="8"/>
    <x v="2"/>
    <x v="2"/>
    <x v="6"/>
    <s v="Yes"/>
    <m/>
  </r>
  <r>
    <n v="865"/>
    <m/>
    <m/>
    <s v="Mental health/depression"/>
    <m/>
    <s v="Emergency preparedness"/>
    <m/>
    <m/>
    <m/>
    <m/>
    <m/>
    <m/>
    <m/>
    <m/>
    <m/>
    <m/>
    <m/>
    <m/>
    <m/>
    <m/>
    <n v="2"/>
    <n v="1.5"/>
    <m/>
    <n v="0"/>
    <n v="0"/>
    <n v="1"/>
    <n v="0"/>
    <n v="1"/>
    <n v="0"/>
    <n v="0"/>
    <n v="0"/>
    <n v="0"/>
    <n v="0"/>
    <n v="0"/>
    <n v="0"/>
    <n v="0"/>
    <n v="0"/>
    <n v="0"/>
    <n v="0"/>
    <n v="0"/>
    <n v="0"/>
    <m/>
    <m/>
    <n v="2"/>
    <n v="2"/>
    <s v="Correct"/>
    <x v="1"/>
    <n v="59"/>
    <x v="0"/>
    <x v="22"/>
    <x v="15"/>
    <x v="2"/>
    <s v="Spanish"/>
    <x v="1"/>
    <x v="4"/>
    <x v="1"/>
    <x v="2"/>
    <x v="5"/>
    <s v="Yes"/>
    <m/>
  </r>
  <r>
    <n v="866"/>
    <m/>
    <s v="Eating disorders"/>
    <m/>
    <m/>
    <m/>
    <s v="Nutrition"/>
    <m/>
    <s v="Exercise/physical activity"/>
    <m/>
    <m/>
    <m/>
    <m/>
    <m/>
    <m/>
    <m/>
    <m/>
    <m/>
    <m/>
    <m/>
    <n v="3"/>
    <n v="1"/>
    <m/>
    <n v="0"/>
    <n v="1"/>
    <n v="0"/>
    <n v="0"/>
    <n v="0"/>
    <n v="1"/>
    <n v="0"/>
    <n v="1"/>
    <n v="0"/>
    <n v="0"/>
    <n v="0"/>
    <n v="0"/>
    <n v="0"/>
    <n v="0"/>
    <n v="0"/>
    <n v="0"/>
    <n v="0"/>
    <n v="0"/>
    <m/>
    <m/>
    <n v="3"/>
    <n v="3"/>
    <s v="Correct"/>
    <x v="0"/>
    <n v="60"/>
    <x v="2"/>
    <x v="123"/>
    <x v="1"/>
    <x v="1"/>
    <s v="English"/>
    <x v="0"/>
    <x v="1"/>
    <x v="0"/>
    <x v="2"/>
    <x v="5"/>
    <s v="Yes"/>
    <m/>
  </r>
  <r>
    <n v="867"/>
    <m/>
    <m/>
    <m/>
    <m/>
    <m/>
    <s v="Nutrition"/>
    <m/>
    <m/>
    <m/>
    <m/>
    <m/>
    <m/>
    <m/>
    <m/>
    <m/>
    <m/>
    <s v="Importance of routine well checkups"/>
    <m/>
    <m/>
    <n v="2"/>
    <n v="1.5"/>
    <m/>
    <n v="0"/>
    <n v="0"/>
    <n v="0"/>
    <n v="0"/>
    <n v="0"/>
    <n v="1"/>
    <n v="0"/>
    <n v="0"/>
    <n v="0"/>
    <n v="0"/>
    <n v="0"/>
    <n v="0"/>
    <n v="0"/>
    <n v="0"/>
    <n v="0"/>
    <n v="0"/>
    <n v="1"/>
    <n v="0"/>
    <m/>
    <m/>
    <n v="2"/>
    <n v="2"/>
    <s v="Correct"/>
    <x v="0"/>
    <n v="44"/>
    <x v="2"/>
    <x v="65"/>
    <x v="1"/>
    <x v="1"/>
    <s v="English"/>
    <x v="5"/>
    <x v="1"/>
    <x v="0"/>
    <x v="2"/>
    <x v="0"/>
    <s v="Yes"/>
    <m/>
  </r>
  <r>
    <n v="868"/>
    <m/>
    <m/>
    <m/>
    <m/>
    <m/>
    <m/>
    <m/>
    <m/>
    <m/>
    <m/>
    <m/>
    <m/>
    <m/>
    <m/>
    <m/>
    <m/>
    <m/>
    <m/>
    <m/>
    <n v="0"/>
    <e v="#DIV/0!"/>
    <m/>
    <n v="0"/>
    <n v="0"/>
    <n v="0"/>
    <n v="0"/>
    <n v="0"/>
    <n v="0"/>
    <n v="0"/>
    <n v="0"/>
    <n v="0"/>
    <n v="0"/>
    <n v="0"/>
    <n v="0"/>
    <n v="0"/>
    <n v="0"/>
    <n v="0"/>
    <n v="0"/>
    <n v="0"/>
    <n v="0"/>
    <m/>
    <m/>
    <n v="0"/>
    <n v="0"/>
    <s v="Correct"/>
    <x v="1"/>
    <n v="22"/>
    <x v="0"/>
    <x v="84"/>
    <x v="1"/>
    <x v="1"/>
    <s v="English"/>
    <x v="1"/>
    <x v="10"/>
    <x v="1"/>
    <x v="2"/>
    <x v="8"/>
    <s v="Yes"/>
    <m/>
  </r>
  <r>
    <n v="869"/>
    <m/>
    <m/>
    <s v="Mental health/depression"/>
    <m/>
    <m/>
    <m/>
    <m/>
    <m/>
    <m/>
    <s v="Dental screenings"/>
    <m/>
    <m/>
    <m/>
    <m/>
    <m/>
    <m/>
    <s v="Importance of routine well checkups"/>
    <m/>
    <m/>
    <n v="3"/>
    <n v="1"/>
    <m/>
    <n v="0"/>
    <n v="0"/>
    <n v="1"/>
    <n v="0"/>
    <n v="0"/>
    <n v="0"/>
    <n v="0"/>
    <n v="0"/>
    <n v="0"/>
    <n v="1"/>
    <n v="0"/>
    <n v="0"/>
    <n v="0"/>
    <n v="0"/>
    <n v="0"/>
    <n v="0"/>
    <n v="1"/>
    <n v="0"/>
    <m/>
    <m/>
    <n v="3"/>
    <n v="3"/>
    <s v="Correct"/>
    <x v="0"/>
    <n v="57"/>
    <x v="0"/>
    <x v="137"/>
    <x v="1"/>
    <x v="1"/>
    <s v="English"/>
    <x v="6"/>
    <x v="8"/>
    <x v="0"/>
    <x v="2"/>
    <x v="0"/>
    <s v="Yes"/>
    <m/>
  </r>
  <r>
    <n v="870"/>
    <m/>
    <m/>
    <s v="Mental health/depression"/>
    <m/>
    <m/>
    <s v="Nutrition"/>
    <m/>
    <m/>
    <m/>
    <m/>
    <m/>
    <m/>
    <m/>
    <m/>
    <m/>
    <m/>
    <s v="Importance of routine well checkups"/>
    <m/>
    <m/>
    <n v="3"/>
    <n v="1"/>
    <m/>
    <n v="0"/>
    <n v="0"/>
    <n v="1"/>
    <n v="0"/>
    <n v="0"/>
    <n v="1"/>
    <n v="0"/>
    <n v="0"/>
    <n v="0"/>
    <n v="0"/>
    <n v="0"/>
    <n v="0"/>
    <n v="0"/>
    <n v="0"/>
    <n v="0"/>
    <n v="0"/>
    <n v="1"/>
    <n v="0"/>
    <m/>
    <m/>
    <n v="3"/>
    <n v="3"/>
    <s v="Correct"/>
    <x v="0"/>
    <n v="62"/>
    <x v="0"/>
    <x v="132"/>
    <x v="1"/>
    <x v="1"/>
    <s v="English"/>
    <x v="5"/>
    <x v="1"/>
    <x v="0"/>
    <x v="2"/>
    <x v="0"/>
    <s v="Yes"/>
    <m/>
  </r>
  <r>
    <n v="871"/>
    <m/>
    <m/>
    <s v="Mental health/depression"/>
    <s v="Cancer"/>
    <m/>
    <m/>
    <m/>
    <m/>
    <m/>
    <m/>
    <m/>
    <m/>
    <m/>
    <m/>
    <m/>
    <m/>
    <m/>
    <s v="Drug and alcohol"/>
    <m/>
    <n v="3"/>
    <n v="1"/>
    <m/>
    <n v="0"/>
    <n v="0"/>
    <n v="1"/>
    <n v="1"/>
    <n v="0"/>
    <n v="0"/>
    <n v="0"/>
    <n v="0"/>
    <n v="0"/>
    <n v="0"/>
    <n v="0"/>
    <n v="0"/>
    <n v="0"/>
    <n v="0"/>
    <n v="0"/>
    <n v="0"/>
    <n v="0"/>
    <n v="1"/>
    <m/>
    <m/>
    <n v="3"/>
    <n v="3"/>
    <s v="Correct"/>
    <x v="1"/>
    <n v="54"/>
    <x v="2"/>
    <x v="179"/>
    <x v="2"/>
    <x v="0"/>
    <m/>
    <x v="3"/>
    <x v="2"/>
    <x v="3"/>
    <x v="0"/>
    <x v="3"/>
    <m/>
    <m/>
  </r>
  <r>
    <n v="872"/>
    <m/>
    <m/>
    <s v="Mental health/depression"/>
    <m/>
    <m/>
    <m/>
    <m/>
    <m/>
    <m/>
    <m/>
    <m/>
    <m/>
    <s v="Diabetes"/>
    <m/>
    <m/>
    <m/>
    <m/>
    <s v="Drug and alcohol"/>
    <m/>
    <n v="3"/>
    <n v="1"/>
    <m/>
    <n v="0"/>
    <n v="0"/>
    <n v="1"/>
    <n v="0"/>
    <n v="0"/>
    <n v="0"/>
    <n v="0"/>
    <n v="0"/>
    <n v="0"/>
    <n v="0"/>
    <n v="0"/>
    <n v="0"/>
    <n v="1"/>
    <n v="0"/>
    <n v="0"/>
    <n v="0"/>
    <n v="0"/>
    <n v="1"/>
    <m/>
    <m/>
    <n v="3"/>
    <n v="3"/>
    <s v="Correct"/>
    <x v="0"/>
    <n v="59"/>
    <x v="2"/>
    <x v="180"/>
    <x v="1"/>
    <x v="1"/>
    <s v="English"/>
    <x v="6"/>
    <x v="1"/>
    <x v="0"/>
    <x v="2"/>
    <x v="0"/>
    <s v="Yes"/>
    <m/>
  </r>
  <r>
    <n v="873"/>
    <m/>
    <m/>
    <m/>
    <m/>
    <m/>
    <s v="Nutrition"/>
    <m/>
    <s v="Exercise/physical activity"/>
    <m/>
    <m/>
    <m/>
    <m/>
    <m/>
    <m/>
    <m/>
    <m/>
    <s v="Importance of routine well checkups"/>
    <m/>
    <m/>
    <n v="3"/>
    <n v="1"/>
    <m/>
    <n v="0"/>
    <n v="0"/>
    <n v="0"/>
    <n v="0"/>
    <n v="0"/>
    <n v="1"/>
    <n v="0"/>
    <n v="1"/>
    <n v="0"/>
    <n v="0"/>
    <n v="0"/>
    <n v="0"/>
    <n v="0"/>
    <n v="0"/>
    <n v="0"/>
    <n v="0"/>
    <n v="1"/>
    <n v="0"/>
    <m/>
    <m/>
    <n v="3"/>
    <n v="3"/>
    <s v="Correct"/>
    <x v="1"/>
    <n v="40"/>
    <x v="2"/>
    <x v="104"/>
    <x v="1"/>
    <x v="2"/>
    <s v="English"/>
    <x v="6"/>
    <x v="0"/>
    <x v="0"/>
    <x v="2"/>
    <x v="0"/>
    <s v="Yes"/>
    <m/>
  </r>
  <r>
    <n v="874"/>
    <m/>
    <m/>
    <m/>
    <m/>
    <s v="Emergency preparedness"/>
    <m/>
    <m/>
    <s v="Exercise/physical activity"/>
    <m/>
    <m/>
    <m/>
    <m/>
    <m/>
    <m/>
    <m/>
    <m/>
    <s v="Importance of routine well checkups"/>
    <m/>
    <m/>
    <n v="3"/>
    <n v="1"/>
    <m/>
    <n v="0"/>
    <n v="0"/>
    <n v="0"/>
    <n v="0"/>
    <n v="1"/>
    <n v="0"/>
    <n v="0"/>
    <n v="1"/>
    <n v="0"/>
    <n v="0"/>
    <n v="0"/>
    <n v="0"/>
    <n v="0"/>
    <n v="0"/>
    <n v="0"/>
    <n v="0"/>
    <n v="1"/>
    <n v="0"/>
    <m/>
    <m/>
    <n v="3"/>
    <n v="3"/>
    <s v="Correct"/>
    <x v="0"/>
    <n v="51"/>
    <x v="0"/>
    <x v="181"/>
    <x v="1"/>
    <x v="1"/>
    <s v="English"/>
    <x v="0"/>
    <x v="4"/>
    <x v="0"/>
    <x v="2"/>
    <x v="0"/>
    <s v="Yes"/>
    <m/>
  </r>
  <r>
    <n v="875"/>
    <m/>
    <m/>
    <m/>
    <s v="Cancer"/>
    <m/>
    <m/>
    <m/>
    <m/>
    <m/>
    <m/>
    <s v="Heart disease"/>
    <m/>
    <m/>
    <m/>
    <m/>
    <m/>
    <m/>
    <m/>
    <m/>
    <n v="2"/>
    <n v="1.5"/>
    <m/>
    <n v="0"/>
    <n v="0"/>
    <n v="0"/>
    <n v="1"/>
    <n v="0"/>
    <n v="0"/>
    <n v="0"/>
    <n v="0"/>
    <n v="0"/>
    <n v="0"/>
    <n v="1"/>
    <n v="0"/>
    <n v="0"/>
    <n v="0"/>
    <n v="0"/>
    <n v="0"/>
    <n v="0"/>
    <n v="0"/>
    <m/>
    <m/>
    <n v="2"/>
    <n v="2"/>
    <s v="Correct"/>
    <x v="1"/>
    <n v="70"/>
    <x v="0"/>
    <x v="25"/>
    <x v="1"/>
    <x v="2"/>
    <s v="English, Spanish"/>
    <x v="1"/>
    <x v="7"/>
    <x v="2"/>
    <x v="2"/>
    <x v="5"/>
    <s v="Yes"/>
    <m/>
  </r>
  <r>
    <n v="876"/>
    <s v="Blood pressure"/>
    <m/>
    <s v="Mental health/depression"/>
    <m/>
    <m/>
    <m/>
    <m/>
    <m/>
    <m/>
    <m/>
    <m/>
    <s v="Suicide prevention"/>
    <m/>
    <m/>
    <m/>
    <m/>
    <m/>
    <m/>
    <m/>
    <n v="3"/>
    <n v="1"/>
    <m/>
    <n v="1"/>
    <n v="0"/>
    <n v="1"/>
    <n v="0"/>
    <n v="0"/>
    <n v="0"/>
    <n v="0"/>
    <n v="0"/>
    <n v="0"/>
    <n v="0"/>
    <n v="0"/>
    <n v="1"/>
    <n v="0"/>
    <n v="0"/>
    <n v="0"/>
    <n v="0"/>
    <n v="0"/>
    <n v="0"/>
    <m/>
    <m/>
    <n v="3"/>
    <n v="3"/>
    <s v="Correct"/>
    <x v="3"/>
    <n v="49"/>
    <x v="2"/>
    <x v="53"/>
    <x v="14"/>
    <x v="1"/>
    <s v="English"/>
    <x v="1"/>
    <x v="4"/>
    <x v="2"/>
    <x v="3"/>
    <x v="1"/>
    <s v="No"/>
    <m/>
  </r>
  <r>
    <n v="877"/>
    <m/>
    <m/>
    <m/>
    <m/>
    <m/>
    <s v="Nutrition"/>
    <m/>
    <s v="Exercise/physical activity"/>
    <m/>
    <m/>
    <m/>
    <m/>
    <m/>
    <m/>
    <m/>
    <m/>
    <m/>
    <m/>
    <m/>
    <n v="2"/>
    <n v="1.5"/>
    <m/>
    <n v="0"/>
    <n v="0"/>
    <n v="0"/>
    <n v="0"/>
    <n v="0"/>
    <n v="1"/>
    <n v="0"/>
    <n v="1"/>
    <n v="0"/>
    <n v="0"/>
    <n v="0"/>
    <n v="0"/>
    <n v="0"/>
    <n v="0"/>
    <n v="0"/>
    <n v="0"/>
    <n v="0"/>
    <n v="0"/>
    <m/>
    <m/>
    <n v="2"/>
    <n v="2"/>
    <s v="Correct"/>
    <x v="0"/>
    <n v="57"/>
    <x v="2"/>
    <x v="28"/>
    <x v="1"/>
    <x v="1"/>
    <s v="English"/>
    <x v="5"/>
    <x v="7"/>
    <x v="4"/>
    <x v="2"/>
    <x v="0"/>
    <s v="No"/>
    <m/>
  </r>
  <r>
    <n v="878"/>
    <s v="Blood pressure"/>
    <m/>
    <m/>
    <m/>
    <m/>
    <m/>
    <s v="Cholesterol"/>
    <m/>
    <m/>
    <m/>
    <m/>
    <m/>
    <s v="Diabetes"/>
    <m/>
    <m/>
    <m/>
    <m/>
    <m/>
    <m/>
    <n v="3"/>
    <n v="1"/>
    <m/>
    <n v="1"/>
    <n v="0"/>
    <n v="0"/>
    <n v="0"/>
    <n v="0"/>
    <n v="0"/>
    <n v="1"/>
    <n v="0"/>
    <n v="0"/>
    <n v="0"/>
    <n v="0"/>
    <n v="0"/>
    <n v="1"/>
    <n v="0"/>
    <n v="0"/>
    <n v="0"/>
    <n v="0"/>
    <n v="0"/>
    <m/>
    <m/>
    <n v="3"/>
    <n v="3"/>
    <s v="Correct"/>
    <x v="1"/>
    <n v="71"/>
    <x v="2"/>
    <x v="99"/>
    <x v="1"/>
    <x v="1"/>
    <s v="English"/>
    <x v="0"/>
    <x v="8"/>
    <x v="2"/>
    <x v="2"/>
    <x v="6"/>
    <s v="No"/>
    <m/>
  </r>
  <r>
    <n v="879"/>
    <m/>
    <m/>
    <m/>
    <m/>
    <m/>
    <s v="Nutrition"/>
    <m/>
    <s v="Exercise/physical activity"/>
    <m/>
    <m/>
    <m/>
    <m/>
    <s v="Diabetes"/>
    <m/>
    <m/>
    <m/>
    <m/>
    <m/>
    <m/>
    <n v="3"/>
    <n v="1"/>
    <m/>
    <n v="0"/>
    <n v="0"/>
    <n v="0"/>
    <n v="0"/>
    <n v="0"/>
    <n v="1"/>
    <n v="0"/>
    <n v="1"/>
    <n v="0"/>
    <n v="0"/>
    <n v="0"/>
    <n v="0"/>
    <n v="1"/>
    <n v="0"/>
    <n v="0"/>
    <n v="0"/>
    <n v="0"/>
    <n v="0"/>
    <m/>
    <m/>
    <n v="3"/>
    <n v="3"/>
    <s v="Correct"/>
    <x v="0"/>
    <n v="30"/>
    <x v="2"/>
    <x v="182"/>
    <x v="1"/>
    <x v="1"/>
    <s v="English"/>
    <x v="6"/>
    <x v="8"/>
    <x v="5"/>
    <x v="2"/>
    <x v="4"/>
    <s v="Yes"/>
    <m/>
  </r>
  <r>
    <n v="880"/>
    <m/>
    <m/>
    <m/>
    <m/>
    <m/>
    <m/>
    <m/>
    <m/>
    <m/>
    <m/>
    <m/>
    <m/>
    <m/>
    <m/>
    <m/>
    <m/>
    <m/>
    <m/>
    <m/>
    <n v="0"/>
    <e v="#DIV/0!"/>
    <m/>
    <n v="0"/>
    <n v="0"/>
    <n v="0"/>
    <n v="0"/>
    <n v="0"/>
    <n v="0"/>
    <n v="0"/>
    <n v="0"/>
    <n v="0"/>
    <n v="0"/>
    <n v="0"/>
    <n v="0"/>
    <n v="0"/>
    <n v="0"/>
    <n v="0"/>
    <n v="0"/>
    <n v="0"/>
    <n v="0"/>
    <m/>
    <m/>
    <n v="0"/>
    <n v="0"/>
    <s v="Correct"/>
    <x v="0"/>
    <n v="49"/>
    <x v="0"/>
    <x v="64"/>
    <x v="1"/>
    <x v="1"/>
    <s v="English"/>
    <x v="6"/>
    <x v="1"/>
    <x v="0"/>
    <x v="2"/>
    <x v="0"/>
    <s v="Yes"/>
    <m/>
  </r>
  <r>
    <n v="881"/>
    <m/>
    <m/>
    <m/>
    <s v="Cancer"/>
    <m/>
    <m/>
    <m/>
    <m/>
    <m/>
    <m/>
    <s v="Heart disease"/>
    <m/>
    <m/>
    <m/>
    <m/>
    <m/>
    <s v="Importance of routine well checkups"/>
    <m/>
    <m/>
    <n v="3"/>
    <n v="1"/>
    <m/>
    <n v="0"/>
    <n v="0"/>
    <n v="0"/>
    <n v="1"/>
    <n v="0"/>
    <n v="0"/>
    <n v="0"/>
    <n v="0"/>
    <n v="0"/>
    <n v="0"/>
    <n v="1"/>
    <n v="0"/>
    <n v="0"/>
    <n v="0"/>
    <n v="0"/>
    <n v="0"/>
    <n v="1"/>
    <n v="0"/>
    <m/>
    <m/>
    <n v="3"/>
    <n v="3"/>
    <s v="Correct"/>
    <x v="0"/>
    <n v="58"/>
    <x v="2"/>
    <x v="11"/>
    <x v="2"/>
    <x v="0"/>
    <m/>
    <x v="3"/>
    <x v="2"/>
    <x v="3"/>
    <x v="0"/>
    <x v="3"/>
    <m/>
    <m/>
  </r>
  <r>
    <n v="882"/>
    <m/>
    <m/>
    <m/>
    <m/>
    <m/>
    <s v="Nutrition"/>
    <m/>
    <m/>
    <m/>
    <m/>
    <m/>
    <m/>
    <s v="Diabetes"/>
    <m/>
    <m/>
    <m/>
    <m/>
    <s v="Drug and alcohol"/>
    <m/>
    <n v="3"/>
    <n v="1"/>
    <m/>
    <n v="0"/>
    <n v="0"/>
    <n v="0"/>
    <n v="0"/>
    <n v="0"/>
    <n v="1"/>
    <n v="0"/>
    <n v="0"/>
    <n v="0"/>
    <n v="0"/>
    <n v="0"/>
    <n v="0"/>
    <n v="1"/>
    <n v="0"/>
    <n v="0"/>
    <n v="0"/>
    <n v="0"/>
    <n v="1"/>
    <m/>
    <m/>
    <n v="3"/>
    <n v="3"/>
    <s v="Correct"/>
    <x v="0"/>
    <n v="48"/>
    <x v="0"/>
    <x v="80"/>
    <x v="1"/>
    <x v="1"/>
    <s v="English"/>
    <x v="0"/>
    <x v="1"/>
    <x v="0"/>
    <x v="2"/>
    <x v="0"/>
    <s v="Yes"/>
    <m/>
  </r>
  <r>
    <n v="883"/>
    <m/>
    <m/>
    <m/>
    <m/>
    <m/>
    <m/>
    <m/>
    <m/>
    <m/>
    <m/>
    <m/>
    <s v="Suicide prevention"/>
    <m/>
    <m/>
    <m/>
    <m/>
    <m/>
    <m/>
    <m/>
    <n v="1"/>
    <n v="3"/>
    <m/>
    <n v="0"/>
    <n v="0"/>
    <n v="0"/>
    <n v="0"/>
    <n v="0"/>
    <n v="0"/>
    <n v="0"/>
    <n v="0"/>
    <n v="0"/>
    <n v="0"/>
    <n v="0"/>
    <n v="1"/>
    <n v="0"/>
    <n v="0"/>
    <n v="0"/>
    <n v="0"/>
    <n v="0"/>
    <n v="0"/>
    <m/>
    <m/>
    <n v="1"/>
    <n v="1"/>
    <s v="Correct"/>
    <x v="0"/>
    <n v="22"/>
    <x v="0"/>
    <x v="73"/>
    <x v="2"/>
    <x v="0"/>
    <m/>
    <x v="3"/>
    <x v="2"/>
    <x v="3"/>
    <x v="0"/>
    <x v="3"/>
    <m/>
    <m/>
  </r>
  <r>
    <n v="884"/>
    <m/>
    <m/>
    <m/>
    <m/>
    <m/>
    <s v="Nutrition"/>
    <m/>
    <s v="Exercise/physical activity"/>
    <m/>
    <m/>
    <m/>
    <m/>
    <m/>
    <m/>
    <s v="Vaccination/immunizations"/>
    <m/>
    <m/>
    <m/>
    <m/>
    <n v="3"/>
    <n v="1"/>
    <m/>
    <n v="0"/>
    <n v="0"/>
    <n v="0"/>
    <n v="0"/>
    <n v="0"/>
    <n v="1"/>
    <n v="0"/>
    <n v="1"/>
    <n v="0"/>
    <n v="0"/>
    <n v="0"/>
    <n v="0"/>
    <n v="0"/>
    <n v="0"/>
    <n v="1"/>
    <n v="0"/>
    <n v="0"/>
    <n v="0"/>
    <m/>
    <m/>
    <n v="3"/>
    <n v="3"/>
    <s v="Correct"/>
    <x v="0"/>
    <n v="22"/>
    <x v="0"/>
    <x v="5"/>
    <x v="0"/>
    <x v="1"/>
    <s v="English"/>
    <x v="6"/>
    <x v="0"/>
    <x v="5"/>
    <x v="2"/>
    <x v="0"/>
    <s v="Yes"/>
    <m/>
  </r>
  <r>
    <n v="885"/>
    <m/>
    <m/>
    <m/>
    <s v="Cancer"/>
    <m/>
    <s v="Nutrition"/>
    <m/>
    <s v="Exercise/physical activity"/>
    <m/>
    <m/>
    <m/>
    <m/>
    <m/>
    <m/>
    <m/>
    <m/>
    <m/>
    <m/>
    <m/>
    <n v="3"/>
    <n v="1"/>
    <m/>
    <n v="0"/>
    <n v="0"/>
    <n v="0"/>
    <n v="1"/>
    <n v="0"/>
    <n v="1"/>
    <n v="0"/>
    <n v="1"/>
    <n v="0"/>
    <n v="0"/>
    <n v="0"/>
    <n v="0"/>
    <n v="0"/>
    <n v="0"/>
    <n v="0"/>
    <n v="0"/>
    <n v="0"/>
    <n v="0"/>
    <m/>
    <m/>
    <n v="3"/>
    <n v="3"/>
    <s v="Correct"/>
    <x v="0"/>
    <n v="58"/>
    <x v="2"/>
    <x v="26"/>
    <x v="1"/>
    <x v="1"/>
    <s v="English"/>
    <x v="0"/>
    <x v="7"/>
    <x v="0"/>
    <x v="2"/>
    <x v="0"/>
    <s v="Yes"/>
    <m/>
  </r>
  <r>
    <n v="886"/>
    <m/>
    <m/>
    <s v="Mental health/depression"/>
    <m/>
    <m/>
    <m/>
    <m/>
    <m/>
    <m/>
    <s v="Dental screenings"/>
    <m/>
    <m/>
    <m/>
    <m/>
    <m/>
    <m/>
    <s v="Importance of routine well checkups"/>
    <m/>
    <m/>
    <n v="3"/>
    <n v="1"/>
    <m/>
    <n v="0"/>
    <n v="0"/>
    <n v="1"/>
    <n v="0"/>
    <n v="0"/>
    <n v="0"/>
    <n v="0"/>
    <n v="0"/>
    <n v="0"/>
    <n v="1"/>
    <n v="0"/>
    <n v="0"/>
    <n v="0"/>
    <n v="0"/>
    <n v="0"/>
    <n v="0"/>
    <n v="1"/>
    <n v="0"/>
    <m/>
    <m/>
    <n v="3"/>
    <n v="3"/>
    <s v="Correct"/>
    <x v="0"/>
    <n v="43"/>
    <x v="2"/>
    <x v="183"/>
    <x v="7"/>
    <x v="1"/>
    <s v="English"/>
    <x v="5"/>
    <x v="1"/>
    <x v="0"/>
    <x v="2"/>
    <x v="0"/>
    <s v="Yes"/>
    <m/>
  </r>
  <r>
    <n v="887"/>
    <m/>
    <m/>
    <s v="Mental health/depression"/>
    <m/>
    <m/>
    <m/>
    <m/>
    <m/>
    <m/>
    <m/>
    <m/>
    <s v="Suicide prevention"/>
    <s v="Diabetes"/>
    <m/>
    <m/>
    <m/>
    <m/>
    <m/>
    <m/>
    <n v="3"/>
    <n v="1"/>
    <m/>
    <n v="0"/>
    <n v="0"/>
    <n v="1"/>
    <n v="0"/>
    <n v="0"/>
    <n v="0"/>
    <n v="0"/>
    <n v="0"/>
    <n v="0"/>
    <n v="0"/>
    <n v="0"/>
    <n v="1"/>
    <n v="1"/>
    <n v="0"/>
    <n v="0"/>
    <n v="0"/>
    <n v="0"/>
    <n v="0"/>
    <m/>
    <m/>
    <n v="3"/>
    <n v="3"/>
    <s v="Correct"/>
    <x v="0"/>
    <n v="39"/>
    <x v="2"/>
    <x v="53"/>
    <x v="1"/>
    <x v="1"/>
    <s v="English"/>
    <x v="5"/>
    <x v="7"/>
    <x v="0"/>
    <x v="2"/>
    <x v="0"/>
    <s v="Yes"/>
    <m/>
  </r>
  <r>
    <n v="888"/>
    <m/>
    <m/>
    <m/>
    <m/>
    <m/>
    <m/>
    <m/>
    <m/>
    <m/>
    <m/>
    <m/>
    <s v="Suicide prevention"/>
    <m/>
    <s v="HIV/AIDS &amp; Sexually Transmitted Diseases (STDs)"/>
    <m/>
    <m/>
    <m/>
    <s v="Drug and alcohol"/>
    <m/>
    <n v="3"/>
    <n v="1"/>
    <m/>
    <n v="0"/>
    <n v="0"/>
    <n v="0"/>
    <n v="0"/>
    <n v="0"/>
    <n v="0"/>
    <n v="0"/>
    <n v="0"/>
    <n v="0"/>
    <n v="0"/>
    <n v="0"/>
    <n v="1"/>
    <n v="0"/>
    <n v="1"/>
    <n v="0"/>
    <n v="0"/>
    <n v="0"/>
    <n v="1"/>
    <m/>
    <m/>
    <n v="3"/>
    <n v="3"/>
    <s v="Correct"/>
    <x v="1"/>
    <n v="56"/>
    <x v="2"/>
    <x v="144"/>
    <x v="1"/>
    <x v="1"/>
    <s v="English"/>
    <x v="2"/>
    <x v="4"/>
    <x v="0"/>
    <x v="2"/>
    <x v="0"/>
    <s v="Yes"/>
    <m/>
  </r>
  <r>
    <n v="889"/>
    <m/>
    <m/>
    <s v="Mental health/depression"/>
    <m/>
    <m/>
    <s v="Nutrition"/>
    <m/>
    <m/>
    <m/>
    <m/>
    <m/>
    <m/>
    <m/>
    <m/>
    <m/>
    <m/>
    <m/>
    <s v="Drug and alcohol"/>
    <m/>
    <n v="3"/>
    <n v="1"/>
    <m/>
    <n v="0"/>
    <n v="0"/>
    <n v="1"/>
    <n v="0"/>
    <n v="0"/>
    <n v="1"/>
    <n v="0"/>
    <n v="0"/>
    <n v="0"/>
    <n v="0"/>
    <n v="0"/>
    <n v="0"/>
    <n v="0"/>
    <n v="0"/>
    <n v="0"/>
    <n v="0"/>
    <n v="0"/>
    <n v="1"/>
    <m/>
    <m/>
    <n v="3"/>
    <n v="3"/>
    <s v="Correct"/>
    <x v="0"/>
    <n v="24"/>
    <x v="2"/>
    <x v="105"/>
    <x v="1"/>
    <x v="1"/>
    <s v="English"/>
    <x v="6"/>
    <x v="7"/>
    <x v="5"/>
    <x v="2"/>
    <x v="0"/>
    <s v="Yes"/>
    <m/>
  </r>
  <r>
    <n v="890"/>
    <m/>
    <m/>
    <m/>
    <m/>
    <m/>
    <m/>
    <m/>
    <m/>
    <m/>
    <m/>
    <m/>
    <s v="Suicide prevention"/>
    <m/>
    <s v="HIV/AIDS &amp; Sexually Transmitted Diseases (STDs)"/>
    <m/>
    <m/>
    <s v="Importance of routine well checkups"/>
    <m/>
    <m/>
    <n v="3"/>
    <n v="1"/>
    <m/>
    <n v="0"/>
    <n v="0"/>
    <n v="0"/>
    <n v="0"/>
    <n v="0"/>
    <n v="0"/>
    <n v="0"/>
    <n v="0"/>
    <n v="0"/>
    <n v="0"/>
    <n v="0"/>
    <n v="1"/>
    <n v="0"/>
    <n v="1"/>
    <n v="0"/>
    <n v="0"/>
    <n v="1"/>
    <n v="0"/>
    <m/>
    <m/>
    <n v="3"/>
    <n v="3"/>
    <s v="Correct"/>
    <x v="0"/>
    <n v="23"/>
    <x v="2"/>
    <x v="184"/>
    <x v="5"/>
    <x v="1"/>
    <s v="English, Chinese"/>
    <x v="6"/>
    <x v="7"/>
    <x v="0"/>
    <x v="2"/>
    <x v="0"/>
    <s v="Yes"/>
    <m/>
  </r>
  <r>
    <n v="891"/>
    <m/>
    <m/>
    <m/>
    <m/>
    <m/>
    <m/>
    <m/>
    <m/>
    <m/>
    <m/>
    <s v="Heart disease"/>
    <m/>
    <s v="Diabetes"/>
    <m/>
    <m/>
    <m/>
    <s v="Importance of routine well checkups"/>
    <m/>
    <m/>
    <n v="3"/>
    <n v="1"/>
    <m/>
    <n v="0"/>
    <n v="0"/>
    <n v="0"/>
    <n v="0"/>
    <n v="0"/>
    <n v="0"/>
    <n v="0"/>
    <n v="0"/>
    <n v="0"/>
    <n v="0"/>
    <n v="1"/>
    <n v="0"/>
    <n v="1"/>
    <n v="0"/>
    <n v="0"/>
    <n v="0"/>
    <n v="1"/>
    <n v="0"/>
    <m/>
    <m/>
    <n v="3"/>
    <n v="3"/>
    <s v="Correct"/>
    <x v="0"/>
    <n v="59"/>
    <x v="0"/>
    <x v="109"/>
    <x v="1"/>
    <x v="1"/>
    <s v="English"/>
    <x v="4"/>
    <x v="4"/>
    <x v="1"/>
    <x v="2"/>
    <x v="4"/>
    <s v="No"/>
    <m/>
  </r>
  <r>
    <n v="892"/>
    <m/>
    <m/>
    <s v="Mental health/depression"/>
    <m/>
    <m/>
    <m/>
    <m/>
    <m/>
    <m/>
    <m/>
    <m/>
    <s v="Suicide prevention"/>
    <m/>
    <m/>
    <m/>
    <m/>
    <m/>
    <s v="Drug and alcohol"/>
    <m/>
    <n v="3"/>
    <n v="1"/>
    <m/>
    <n v="0"/>
    <n v="0"/>
    <n v="1"/>
    <n v="0"/>
    <n v="0"/>
    <n v="0"/>
    <n v="0"/>
    <n v="0"/>
    <n v="0"/>
    <n v="0"/>
    <n v="0"/>
    <n v="1"/>
    <n v="0"/>
    <n v="0"/>
    <n v="0"/>
    <n v="0"/>
    <n v="0"/>
    <n v="1"/>
    <m/>
    <m/>
    <n v="3"/>
    <n v="3"/>
    <s v="Correct"/>
    <x v="0"/>
    <n v="55"/>
    <x v="2"/>
    <x v="53"/>
    <x v="1"/>
    <x v="1"/>
    <s v="English"/>
    <x v="0"/>
    <x v="0"/>
    <x v="0"/>
    <x v="2"/>
    <x v="0"/>
    <s v="Yes"/>
    <m/>
  </r>
  <r>
    <n v="893"/>
    <s v="Blood pressure"/>
    <m/>
    <m/>
    <s v="Cancer"/>
    <m/>
    <m/>
    <m/>
    <m/>
    <m/>
    <m/>
    <m/>
    <m/>
    <m/>
    <m/>
    <m/>
    <m/>
    <s v="Importance of routine well checkups"/>
    <m/>
    <m/>
    <n v="3"/>
    <n v="1"/>
    <m/>
    <n v="1"/>
    <n v="0"/>
    <n v="0"/>
    <n v="1"/>
    <n v="0"/>
    <n v="0"/>
    <n v="0"/>
    <n v="0"/>
    <n v="0"/>
    <n v="0"/>
    <n v="0"/>
    <n v="0"/>
    <n v="0"/>
    <n v="0"/>
    <n v="0"/>
    <n v="0"/>
    <n v="1"/>
    <n v="0"/>
    <m/>
    <m/>
    <n v="3"/>
    <n v="3"/>
    <s v="Correct"/>
    <x v="0"/>
    <n v="67"/>
    <x v="0"/>
    <x v="6"/>
    <x v="1"/>
    <x v="1"/>
    <s v="English"/>
    <x v="1"/>
    <x v="1"/>
    <x v="2"/>
    <x v="2"/>
    <x v="6"/>
    <s v="No"/>
    <m/>
  </r>
  <r>
    <n v="894"/>
    <m/>
    <m/>
    <m/>
    <m/>
    <m/>
    <m/>
    <m/>
    <s v="Exercise/physical activity"/>
    <m/>
    <m/>
    <m/>
    <m/>
    <s v="Diabetes"/>
    <m/>
    <m/>
    <m/>
    <m/>
    <s v="Drug and alcohol"/>
    <m/>
    <n v="3"/>
    <n v="1"/>
    <m/>
    <n v="0"/>
    <n v="0"/>
    <n v="0"/>
    <n v="0"/>
    <n v="0"/>
    <n v="0"/>
    <n v="0"/>
    <n v="1"/>
    <n v="0"/>
    <n v="0"/>
    <n v="0"/>
    <n v="0"/>
    <n v="1"/>
    <n v="0"/>
    <n v="0"/>
    <n v="0"/>
    <n v="0"/>
    <n v="1"/>
    <m/>
    <m/>
    <n v="3"/>
    <n v="3"/>
    <s v="Correct"/>
    <x v="0"/>
    <n v="54"/>
    <x v="2"/>
    <x v="96"/>
    <x v="5"/>
    <x v="1"/>
    <s v="English"/>
    <x v="5"/>
    <x v="7"/>
    <x v="0"/>
    <x v="2"/>
    <x v="0"/>
    <s v="Yes"/>
    <m/>
  </r>
  <r>
    <n v="895"/>
    <m/>
    <m/>
    <m/>
    <m/>
    <m/>
    <s v="Nutrition"/>
    <m/>
    <s v="Exercise/physical activity"/>
    <m/>
    <m/>
    <m/>
    <m/>
    <m/>
    <m/>
    <m/>
    <m/>
    <m/>
    <s v="Drug and alcohol"/>
    <m/>
    <n v="3"/>
    <n v="1"/>
    <m/>
    <n v="0"/>
    <n v="0"/>
    <n v="0"/>
    <n v="0"/>
    <n v="0"/>
    <n v="1"/>
    <n v="0"/>
    <n v="1"/>
    <n v="0"/>
    <n v="0"/>
    <n v="0"/>
    <n v="0"/>
    <n v="0"/>
    <n v="0"/>
    <n v="0"/>
    <n v="0"/>
    <n v="0"/>
    <n v="1"/>
    <m/>
    <m/>
    <n v="3"/>
    <n v="3"/>
    <s v="Correct"/>
    <x v="0"/>
    <n v="23"/>
    <x v="0"/>
    <x v="140"/>
    <x v="1"/>
    <x v="2"/>
    <s v="English"/>
    <x v="2"/>
    <x v="7"/>
    <x v="5"/>
    <x v="2"/>
    <x v="0"/>
    <s v="Yes"/>
    <m/>
  </r>
  <r>
    <n v="896"/>
    <m/>
    <m/>
    <m/>
    <m/>
    <m/>
    <s v="Nutrition"/>
    <m/>
    <s v="Exercise/physical activity"/>
    <m/>
    <m/>
    <s v="Heart disease"/>
    <m/>
    <m/>
    <m/>
    <m/>
    <m/>
    <m/>
    <m/>
    <m/>
    <n v="3"/>
    <n v="1"/>
    <m/>
    <n v="0"/>
    <n v="0"/>
    <n v="0"/>
    <n v="0"/>
    <n v="0"/>
    <n v="1"/>
    <n v="0"/>
    <n v="1"/>
    <n v="0"/>
    <n v="0"/>
    <n v="1"/>
    <n v="0"/>
    <n v="0"/>
    <n v="0"/>
    <n v="0"/>
    <n v="0"/>
    <n v="0"/>
    <n v="0"/>
    <m/>
    <m/>
    <n v="3"/>
    <n v="3"/>
    <s v="Correct"/>
    <x v="0"/>
    <n v="54"/>
    <x v="2"/>
    <x v="28"/>
    <x v="1"/>
    <x v="1"/>
    <s v="English"/>
    <x v="6"/>
    <x v="1"/>
    <x v="0"/>
    <x v="2"/>
    <x v="0"/>
    <s v="Yes"/>
    <m/>
  </r>
  <r>
    <n v="897"/>
    <m/>
    <m/>
    <s v="Mental health/depression"/>
    <m/>
    <m/>
    <m/>
    <m/>
    <m/>
    <m/>
    <m/>
    <m/>
    <m/>
    <m/>
    <m/>
    <m/>
    <m/>
    <s v="Importance of routine well checkups"/>
    <m/>
    <m/>
    <n v="2"/>
    <n v="1.5"/>
    <m/>
    <n v="0"/>
    <n v="0"/>
    <n v="1"/>
    <n v="0"/>
    <n v="0"/>
    <n v="0"/>
    <n v="0"/>
    <n v="0"/>
    <n v="0"/>
    <n v="0"/>
    <n v="0"/>
    <n v="0"/>
    <n v="0"/>
    <n v="0"/>
    <n v="0"/>
    <n v="0"/>
    <n v="1"/>
    <n v="0"/>
    <m/>
    <m/>
    <n v="2"/>
    <n v="2"/>
    <s v="Correct"/>
    <x v="0"/>
    <n v="48"/>
    <x v="2"/>
    <x v="142"/>
    <x v="1"/>
    <x v="1"/>
    <s v="English"/>
    <x v="6"/>
    <x v="1"/>
    <x v="0"/>
    <x v="2"/>
    <x v="0"/>
    <s v="Yes"/>
    <m/>
  </r>
  <r>
    <n v="898"/>
    <m/>
    <m/>
    <m/>
    <m/>
    <m/>
    <m/>
    <m/>
    <m/>
    <m/>
    <m/>
    <m/>
    <m/>
    <m/>
    <s v="HIV/AIDS &amp; Sexually Transmitted Diseases (STDs)"/>
    <m/>
    <m/>
    <m/>
    <m/>
    <m/>
    <n v="1"/>
    <n v="3"/>
    <m/>
    <n v="0"/>
    <n v="0"/>
    <n v="0"/>
    <n v="0"/>
    <n v="0"/>
    <n v="0"/>
    <n v="0"/>
    <n v="0"/>
    <n v="0"/>
    <n v="0"/>
    <n v="0"/>
    <n v="0"/>
    <n v="0"/>
    <n v="1"/>
    <n v="0"/>
    <n v="0"/>
    <n v="0"/>
    <n v="0"/>
    <m/>
    <m/>
    <n v="1"/>
    <n v="1"/>
    <s v="Correct"/>
    <x v="3"/>
    <n v="9"/>
    <x v="1"/>
    <x v="11"/>
    <x v="2"/>
    <x v="0"/>
    <m/>
    <x v="3"/>
    <x v="2"/>
    <x v="3"/>
    <x v="0"/>
    <x v="3"/>
    <m/>
    <m/>
  </r>
  <r>
    <n v="899"/>
    <m/>
    <m/>
    <m/>
    <m/>
    <m/>
    <m/>
    <m/>
    <m/>
    <m/>
    <m/>
    <m/>
    <s v="Suicide prevention"/>
    <m/>
    <m/>
    <m/>
    <m/>
    <s v="Importance of routine well checkups"/>
    <s v="Drug and alcohol"/>
    <m/>
    <n v="3"/>
    <n v="1"/>
    <m/>
    <n v="0"/>
    <n v="0"/>
    <n v="0"/>
    <n v="0"/>
    <n v="0"/>
    <n v="0"/>
    <n v="0"/>
    <n v="0"/>
    <n v="0"/>
    <n v="0"/>
    <n v="0"/>
    <n v="1"/>
    <n v="0"/>
    <n v="0"/>
    <n v="0"/>
    <n v="0"/>
    <n v="1"/>
    <n v="1"/>
    <m/>
    <m/>
    <n v="3"/>
    <n v="3"/>
    <s v="Correct"/>
    <x v="0"/>
    <n v="56"/>
    <x v="2"/>
    <x v="43"/>
    <x v="1"/>
    <x v="1"/>
    <s v="English"/>
    <x v="5"/>
    <x v="1"/>
    <x v="6"/>
    <x v="2"/>
    <x v="0"/>
    <s v="Yes"/>
    <m/>
  </r>
  <r>
    <n v="900"/>
    <m/>
    <m/>
    <s v="Mental health/depression"/>
    <m/>
    <s v="Emergency preparedness"/>
    <m/>
    <m/>
    <m/>
    <m/>
    <m/>
    <m/>
    <m/>
    <m/>
    <m/>
    <m/>
    <m/>
    <s v="Importance of routine well checkups"/>
    <m/>
    <m/>
    <n v="3"/>
    <n v="1"/>
    <m/>
    <n v="0"/>
    <n v="0"/>
    <n v="1"/>
    <n v="0"/>
    <n v="1"/>
    <n v="0"/>
    <n v="0"/>
    <n v="0"/>
    <n v="0"/>
    <n v="0"/>
    <n v="0"/>
    <n v="0"/>
    <n v="0"/>
    <n v="0"/>
    <n v="0"/>
    <n v="0"/>
    <n v="1"/>
    <n v="0"/>
    <m/>
    <m/>
    <n v="3"/>
    <n v="3"/>
    <s v="Correct"/>
    <x v="0"/>
    <n v="24"/>
    <x v="0"/>
    <x v="25"/>
    <x v="1"/>
    <x v="1"/>
    <s v="English"/>
    <x v="1"/>
    <x v="1"/>
    <x v="5"/>
    <x v="2"/>
    <x v="4"/>
    <s v="Yes"/>
    <m/>
  </r>
  <r>
    <n v="901"/>
    <m/>
    <m/>
    <s v="Mental health/depression"/>
    <m/>
    <m/>
    <m/>
    <m/>
    <m/>
    <m/>
    <m/>
    <m/>
    <s v="Suicide prevention"/>
    <m/>
    <m/>
    <m/>
    <m/>
    <m/>
    <s v="Drug and alcohol"/>
    <m/>
    <n v="3"/>
    <n v="1"/>
    <m/>
    <n v="0"/>
    <n v="0"/>
    <n v="1"/>
    <n v="0"/>
    <n v="0"/>
    <n v="0"/>
    <n v="0"/>
    <n v="0"/>
    <n v="0"/>
    <n v="0"/>
    <n v="0"/>
    <n v="1"/>
    <n v="0"/>
    <n v="0"/>
    <n v="0"/>
    <n v="0"/>
    <n v="0"/>
    <n v="1"/>
    <m/>
    <m/>
    <n v="3"/>
    <n v="3"/>
    <s v="Correct"/>
    <x v="1"/>
    <n v="20"/>
    <x v="2"/>
    <x v="63"/>
    <x v="0"/>
    <x v="1"/>
    <s v="English"/>
    <x v="6"/>
    <x v="0"/>
    <x v="5"/>
    <x v="2"/>
    <x v="0"/>
    <s v="Yes"/>
    <m/>
  </r>
  <r>
    <n v="902"/>
    <m/>
    <m/>
    <m/>
    <m/>
    <m/>
    <m/>
    <m/>
    <m/>
    <m/>
    <m/>
    <m/>
    <m/>
    <m/>
    <m/>
    <m/>
    <m/>
    <m/>
    <m/>
    <m/>
    <n v="0"/>
    <e v="#DIV/0!"/>
    <m/>
    <n v="0"/>
    <n v="0"/>
    <n v="0"/>
    <n v="0"/>
    <n v="0"/>
    <n v="0"/>
    <n v="0"/>
    <n v="0"/>
    <n v="0"/>
    <n v="0"/>
    <n v="0"/>
    <n v="0"/>
    <n v="0"/>
    <n v="0"/>
    <n v="0"/>
    <n v="0"/>
    <n v="0"/>
    <n v="0"/>
    <m/>
    <m/>
    <n v="0"/>
    <n v="0"/>
    <s v="Correct"/>
    <x v="0"/>
    <n v="45"/>
    <x v="2"/>
    <x v="168"/>
    <x v="0"/>
    <x v="1"/>
    <s v="English"/>
    <x v="0"/>
    <x v="7"/>
    <x v="1"/>
    <x v="1"/>
    <x v="0"/>
    <s v="No"/>
    <m/>
  </r>
  <r>
    <n v="903"/>
    <m/>
    <s v="Eating disorders"/>
    <s v="Mental health/depression"/>
    <m/>
    <m/>
    <m/>
    <m/>
    <m/>
    <m/>
    <m/>
    <m/>
    <m/>
    <m/>
    <m/>
    <m/>
    <m/>
    <m/>
    <s v="Drug and alcohol"/>
    <m/>
    <n v="3"/>
    <n v="1"/>
    <m/>
    <n v="0"/>
    <n v="1"/>
    <n v="1"/>
    <n v="0"/>
    <n v="0"/>
    <n v="0"/>
    <n v="0"/>
    <n v="0"/>
    <n v="0"/>
    <n v="0"/>
    <n v="0"/>
    <n v="0"/>
    <n v="0"/>
    <n v="0"/>
    <n v="0"/>
    <n v="0"/>
    <n v="0"/>
    <n v="1"/>
    <m/>
    <m/>
    <n v="3"/>
    <n v="3"/>
    <s v="Correct"/>
    <x v="0"/>
    <n v="28"/>
    <x v="2"/>
    <x v="185"/>
    <x v="1"/>
    <x v="1"/>
    <s v="English"/>
    <x v="0"/>
    <x v="1"/>
    <x v="5"/>
    <x v="2"/>
    <x v="0"/>
    <s v="Yes"/>
    <m/>
  </r>
  <r>
    <n v="904"/>
    <m/>
    <m/>
    <s v="Mental health/depression"/>
    <s v="Cancer"/>
    <m/>
    <m/>
    <m/>
    <m/>
    <m/>
    <m/>
    <m/>
    <m/>
    <m/>
    <m/>
    <m/>
    <m/>
    <m/>
    <s v="Drug and alcohol"/>
    <m/>
    <n v="3"/>
    <n v="1"/>
    <m/>
    <n v="0"/>
    <n v="0"/>
    <n v="1"/>
    <n v="1"/>
    <n v="0"/>
    <n v="0"/>
    <n v="0"/>
    <n v="0"/>
    <n v="0"/>
    <n v="0"/>
    <n v="0"/>
    <n v="0"/>
    <n v="0"/>
    <n v="0"/>
    <n v="0"/>
    <n v="0"/>
    <n v="0"/>
    <n v="1"/>
    <m/>
    <m/>
    <n v="3"/>
    <n v="3"/>
    <s v="Correct"/>
    <x v="0"/>
    <n v="57"/>
    <x v="2"/>
    <x v="182"/>
    <x v="2"/>
    <x v="0"/>
    <m/>
    <x v="3"/>
    <x v="2"/>
    <x v="3"/>
    <x v="0"/>
    <x v="3"/>
    <m/>
    <m/>
  </r>
  <r>
    <n v="905"/>
    <m/>
    <m/>
    <m/>
    <s v="Cancer"/>
    <m/>
    <m/>
    <m/>
    <m/>
    <m/>
    <m/>
    <m/>
    <s v="Suicide prevention"/>
    <m/>
    <m/>
    <m/>
    <m/>
    <m/>
    <s v="Drug and alcohol"/>
    <m/>
    <n v="3"/>
    <n v="1"/>
    <m/>
    <n v="0"/>
    <n v="0"/>
    <n v="0"/>
    <n v="1"/>
    <n v="0"/>
    <n v="0"/>
    <n v="0"/>
    <n v="0"/>
    <n v="0"/>
    <n v="0"/>
    <n v="0"/>
    <n v="1"/>
    <n v="0"/>
    <n v="0"/>
    <n v="0"/>
    <n v="0"/>
    <n v="0"/>
    <n v="1"/>
    <m/>
    <m/>
    <n v="3"/>
    <n v="3"/>
    <s v="Correct"/>
    <x v="0"/>
    <n v="56"/>
    <x v="2"/>
    <x v="186"/>
    <x v="1"/>
    <x v="2"/>
    <s v="English"/>
    <x v="5"/>
    <x v="7"/>
    <x v="0"/>
    <x v="2"/>
    <x v="0"/>
    <s v="Yes"/>
    <m/>
  </r>
  <r>
    <n v="906"/>
    <m/>
    <m/>
    <s v="Mental health/depression"/>
    <m/>
    <m/>
    <s v="Nutrition"/>
    <m/>
    <m/>
    <m/>
    <m/>
    <m/>
    <m/>
    <m/>
    <m/>
    <m/>
    <m/>
    <s v="Importance of routine well checkups"/>
    <m/>
    <m/>
    <n v="3"/>
    <n v="1"/>
    <m/>
    <n v="0"/>
    <n v="0"/>
    <n v="1"/>
    <n v="0"/>
    <n v="0"/>
    <n v="1"/>
    <n v="0"/>
    <n v="0"/>
    <n v="0"/>
    <n v="0"/>
    <n v="0"/>
    <n v="0"/>
    <n v="0"/>
    <n v="0"/>
    <n v="0"/>
    <n v="0"/>
    <n v="1"/>
    <n v="0"/>
    <m/>
    <m/>
    <n v="3"/>
    <n v="3"/>
    <s v="Correct"/>
    <x v="0"/>
    <n v="42"/>
    <x v="2"/>
    <x v="149"/>
    <x v="1"/>
    <x v="1"/>
    <s v="English"/>
    <x v="0"/>
    <x v="7"/>
    <x v="4"/>
    <x v="2"/>
    <x v="6"/>
    <s v="Yes"/>
    <m/>
  </r>
  <r>
    <n v="907"/>
    <s v="Blood pressure"/>
    <m/>
    <m/>
    <m/>
    <m/>
    <m/>
    <m/>
    <m/>
    <m/>
    <m/>
    <m/>
    <m/>
    <m/>
    <m/>
    <m/>
    <m/>
    <m/>
    <m/>
    <m/>
    <n v="1"/>
    <n v="3"/>
    <m/>
    <n v="1"/>
    <n v="0"/>
    <n v="0"/>
    <n v="0"/>
    <n v="0"/>
    <n v="0"/>
    <n v="0"/>
    <n v="0"/>
    <n v="0"/>
    <n v="0"/>
    <n v="0"/>
    <n v="0"/>
    <n v="0"/>
    <n v="0"/>
    <n v="0"/>
    <n v="0"/>
    <n v="0"/>
    <n v="0"/>
    <m/>
    <m/>
    <n v="1"/>
    <n v="1"/>
    <s v="Correct"/>
    <x v="1"/>
    <n v="65"/>
    <x v="0"/>
    <x v="187"/>
    <x v="5"/>
    <x v="1"/>
    <s v="English"/>
    <x v="6"/>
    <x v="8"/>
    <x v="0"/>
    <x v="2"/>
    <x v="0"/>
    <s v="Yes"/>
    <m/>
  </r>
  <r>
    <n v="908"/>
    <m/>
    <m/>
    <m/>
    <m/>
    <m/>
    <m/>
    <m/>
    <m/>
    <m/>
    <m/>
    <s v="Heart disease"/>
    <m/>
    <s v="Diabetes"/>
    <m/>
    <m/>
    <m/>
    <s v="Importance of routine well checkups"/>
    <m/>
    <m/>
    <n v="3"/>
    <n v="1"/>
    <m/>
    <n v="0"/>
    <n v="0"/>
    <n v="0"/>
    <n v="0"/>
    <n v="0"/>
    <n v="0"/>
    <n v="0"/>
    <n v="0"/>
    <n v="0"/>
    <n v="0"/>
    <n v="1"/>
    <n v="0"/>
    <n v="1"/>
    <n v="0"/>
    <n v="0"/>
    <n v="0"/>
    <n v="1"/>
    <n v="0"/>
    <m/>
    <m/>
    <n v="3"/>
    <n v="3"/>
    <s v="Correct"/>
    <x v="0"/>
    <n v="50"/>
    <x v="2"/>
    <x v="188"/>
    <x v="1"/>
    <x v="1"/>
    <s v="English"/>
    <x v="0"/>
    <x v="0"/>
    <x v="0"/>
    <x v="2"/>
    <x v="0"/>
    <s v="No"/>
    <m/>
  </r>
  <r>
    <n v="909"/>
    <m/>
    <m/>
    <s v="Mental health/depression"/>
    <m/>
    <m/>
    <m/>
    <m/>
    <m/>
    <m/>
    <m/>
    <m/>
    <m/>
    <m/>
    <m/>
    <s v="Vaccination/immunizations"/>
    <m/>
    <s v="Importance of routine well checkups"/>
    <m/>
    <m/>
    <n v="3"/>
    <n v="1"/>
    <m/>
    <n v="0"/>
    <n v="0"/>
    <n v="1"/>
    <n v="0"/>
    <n v="0"/>
    <n v="0"/>
    <n v="0"/>
    <n v="0"/>
    <n v="0"/>
    <n v="0"/>
    <n v="0"/>
    <n v="0"/>
    <n v="0"/>
    <n v="0"/>
    <n v="1"/>
    <n v="0"/>
    <n v="1"/>
    <n v="0"/>
    <m/>
    <m/>
    <n v="3"/>
    <n v="3"/>
    <s v="Correct"/>
    <x v="0"/>
    <n v="28"/>
    <x v="0"/>
    <x v="40"/>
    <x v="1"/>
    <x v="2"/>
    <s v="English"/>
    <x v="4"/>
    <x v="1"/>
    <x v="5"/>
    <x v="2"/>
    <x v="0"/>
    <s v="Yes"/>
    <m/>
  </r>
  <r>
    <n v="910"/>
    <m/>
    <m/>
    <s v="Mental health/depression"/>
    <m/>
    <m/>
    <m/>
    <m/>
    <m/>
    <m/>
    <m/>
    <m/>
    <m/>
    <s v="Diabetes"/>
    <m/>
    <m/>
    <m/>
    <m/>
    <s v="Drug and alcohol"/>
    <m/>
    <n v="3"/>
    <n v="1"/>
    <m/>
    <n v="0"/>
    <n v="0"/>
    <n v="1"/>
    <n v="0"/>
    <n v="0"/>
    <n v="0"/>
    <n v="0"/>
    <n v="0"/>
    <n v="0"/>
    <n v="0"/>
    <n v="0"/>
    <n v="0"/>
    <n v="1"/>
    <n v="0"/>
    <n v="0"/>
    <n v="0"/>
    <n v="0"/>
    <n v="1"/>
    <m/>
    <m/>
    <n v="3"/>
    <n v="3"/>
    <s v="Correct"/>
    <x v="1"/>
    <n v="48"/>
    <x v="2"/>
    <x v="53"/>
    <x v="2"/>
    <x v="0"/>
    <m/>
    <x v="3"/>
    <x v="2"/>
    <x v="3"/>
    <x v="0"/>
    <x v="3"/>
    <m/>
    <m/>
  </r>
  <r>
    <n v="911"/>
    <m/>
    <m/>
    <s v="Mental health/depression"/>
    <m/>
    <m/>
    <s v="Nutrition"/>
    <m/>
    <m/>
    <m/>
    <m/>
    <m/>
    <m/>
    <m/>
    <m/>
    <m/>
    <m/>
    <m/>
    <s v="Drug and alcohol"/>
    <m/>
    <n v="3"/>
    <n v="1"/>
    <m/>
    <n v="0"/>
    <n v="0"/>
    <n v="1"/>
    <n v="0"/>
    <n v="0"/>
    <n v="1"/>
    <n v="0"/>
    <n v="0"/>
    <n v="0"/>
    <n v="0"/>
    <n v="0"/>
    <n v="0"/>
    <n v="0"/>
    <n v="0"/>
    <n v="0"/>
    <n v="0"/>
    <n v="0"/>
    <n v="1"/>
    <m/>
    <m/>
    <n v="3"/>
    <n v="3"/>
    <s v="Correct"/>
    <x v="0"/>
    <n v="33"/>
    <x v="2"/>
    <x v="58"/>
    <x v="1"/>
    <x v="1"/>
    <s v="English"/>
    <x v="0"/>
    <x v="0"/>
    <x v="5"/>
    <x v="2"/>
    <x v="0"/>
    <s v="Yes"/>
    <m/>
  </r>
  <r>
    <n v="912"/>
    <s v="Blood pressure"/>
    <m/>
    <s v="Mental health/depression"/>
    <m/>
    <m/>
    <m/>
    <m/>
    <m/>
    <m/>
    <m/>
    <m/>
    <m/>
    <s v="Diabetes"/>
    <m/>
    <m/>
    <m/>
    <m/>
    <m/>
    <m/>
    <n v="3"/>
    <n v="1"/>
    <m/>
    <n v="1"/>
    <n v="0"/>
    <n v="1"/>
    <n v="0"/>
    <n v="0"/>
    <n v="0"/>
    <n v="0"/>
    <n v="0"/>
    <n v="0"/>
    <n v="0"/>
    <n v="0"/>
    <n v="0"/>
    <n v="1"/>
    <n v="0"/>
    <n v="0"/>
    <n v="0"/>
    <n v="0"/>
    <n v="0"/>
    <m/>
    <m/>
    <n v="3"/>
    <n v="3"/>
    <s v="Correct"/>
    <x v="1"/>
    <n v="48"/>
    <x v="2"/>
    <x v="28"/>
    <x v="3"/>
    <x v="1"/>
    <s v="English"/>
    <x v="4"/>
    <x v="4"/>
    <x v="1"/>
    <x v="2"/>
    <x v="2"/>
    <s v="No"/>
    <m/>
  </r>
  <r>
    <n v="913"/>
    <m/>
    <m/>
    <s v="Mental health/depression"/>
    <m/>
    <m/>
    <m/>
    <m/>
    <m/>
    <m/>
    <m/>
    <m/>
    <m/>
    <m/>
    <m/>
    <m/>
    <m/>
    <s v="Importance of routine well checkups"/>
    <s v="Drug and alcohol"/>
    <m/>
    <n v="3"/>
    <n v="1"/>
    <m/>
    <n v="0"/>
    <n v="0"/>
    <n v="1"/>
    <n v="0"/>
    <n v="0"/>
    <n v="0"/>
    <n v="0"/>
    <n v="0"/>
    <n v="0"/>
    <n v="0"/>
    <n v="0"/>
    <n v="0"/>
    <n v="0"/>
    <n v="0"/>
    <n v="0"/>
    <n v="0"/>
    <n v="1"/>
    <n v="1"/>
    <m/>
    <m/>
    <n v="3"/>
    <n v="3"/>
    <s v="Correct"/>
    <x v="0"/>
    <n v="69"/>
    <x v="2"/>
    <x v="144"/>
    <x v="7"/>
    <x v="2"/>
    <s v="English"/>
    <x v="2"/>
    <x v="7"/>
    <x v="2"/>
    <x v="2"/>
    <x v="6"/>
    <s v="Yes"/>
    <m/>
  </r>
  <r>
    <n v="914"/>
    <m/>
    <m/>
    <s v="Mental health/depression"/>
    <m/>
    <m/>
    <m/>
    <m/>
    <s v="Exercise/physical activity"/>
    <m/>
    <m/>
    <m/>
    <m/>
    <m/>
    <m/>
    <m/>
    <m/>
    <m/>
    <s v="Drug and alcohol"/>
    <m/>
    <n v="3"/>
    <n v="1"/>
    <m/>
    <n v="0"/>
    <n v="0"/>
    <n v="1"/>
    <n v="0"/>
    <n v="0"/>
    <n v="0"/>
    <n v="0"/>
    <n v="1"/>
    <n v="0"/>
    <n v="0"/>
    <n v="0"/>
    <n v="0"/>
    <n v="0"/>
    <n v="0"/>
    <n v="0"/>
    <n v="0"/>
    <n v="0"/>
    <n v="1"/>
    <m/>
    <m/>
    <n v="3"/>
    <n v="3"/>
    <s v="Correct"/>
    <x v="0"/>
    <n v="31"/>
    <x v="2"/>
    <x v="57"/>
    <x v="1"/>
    <x v="1"/>
    <s v="English"/>
    <x v="2"/>
    <x v="0"/>
    <x v="0"/>
    <x v="2"/>
    <x v="0"/>
    <s v="Yes"/>
    <m/>
  </r>
  <r>
    <n v="915"/>
    <m/>
    <m/>
    <s v="Mental health/depression"/>
    <m/>
    <m/>
    <m/>
    <m/>
    <m/>
    <m/>
    <m/>
    <s v="Heart disease"/>
    <m/>
    <s v="Diabetes"/>
    <m/>
    <m/>
    <m/>
    <m/>
    <m/>
    <m/>
    <n v="3"/>
    <n v="1"/>
    <m/>
    <n v="0"/>
    <n v="0"/>
    <n v="1"/>
    <n v="0"/>
    <n v="0"/>
    <n v="0"/>
    <n v="0"/>
    <n v="0"/>
    <n v="0"/>
    <n v="0"/>
    <n v="1"/>
    <n v="0"/>
    <n v="1"/>
    <n v="0"/>
    <n v="0"/>
    <n v="0"/>
    <n v="0"/>
    <n v="0"/>
    <m/>
    <m/>
    <n v="3"/>
    <n v="3"/>
    <s v="Correct"/>
    <x v="0"/>
    <n v="55"/>
    <x v="0"/>
    <x v="2"/>
    <x v="0"/>
    <x v="1"/>
    <s v="English"/>
    <x v="5"/>
    <x v="1"/>
    <x v="0"/>
    <x v="2"/>
    <x v="0"/>
    <s v="Yes"/>
    <m/>
  </r>
  <r>
    <n v="916"/>
    <m/>
    <m/>
    <m/>
    <m/>
    <m/>
    <m/>
    <m/>
    <m/>
    <m/>
    <m/>
    <m/>
    <m/>
    <m/>
    <m/>
    <m/>
    <m/>
    <m/>
    <m/>
    <m/>
    <n v="0"/>
    <e v="#DIV/0!"/>
    <m/>
    <n v="0"/>
    <n v="0"/>
    <n v="0"/>
    <n v="0"/>
    <n v="0"/>
    <n v="0"/>
    <n v="0"/>
    <n v="0"/>
    <n v="0"/>
    <n v="0"/>
    <n v="0"/>
    <n v="0"/>
    <n v="0"/>
    <n v="0"/>
    <n v="0"/>
    <n v="0"/>
    <n v="0"/>
    <n v="0"/>
    <m/>
    <m/>
    <n v="0"/>
    <n v="0"/>
    <s v="Correct"/>
    <x v="0"/>
    <n v="101"/>
    <x v="2"/>
    <x v="189"/>
    <x v="1"/>
    <x v="1"/>
    <s v="English"/>
    <x v="1"/>
    <x v="5"/>
    <x v="2"/>
    <x v="2"/>
    <x v="8"/>
    <s v="No"/>
    <m/>
  </r>
  <r>
    <n v="917"/>
    <m/>
    <m/>
    <s v="Mental health/depression"/>
    <m/>
    <s v="Emergency preparedness"/>
    <m/>
    <m/>
    <m/>
    <m/>
    <m/>
    <m/>
    <m/>
    <m/>
    <m/>
    <m/>
    <m/>
    <m/>
    <s v="Drug and alcohol"/>
    <m/>
    <n v="3"/>
    <n v="1"/>
    <m/>
    <n v="0"/>
    <n v="0"/>
    <n v="1"/>
    <n v="0"/>
    <n v="1"/>
    <n v="0"/>
    <n v="0"/>
    <n v="0"/>
    <n v="0"/>
    <n v="0"/>
    <n v="0"/>
    <n v="0"/>
    <n v="0"/>
    <n v="0"/>
    <n v="0"/>
    <n v="0"/>
    <n v="0"/>
    <n v="1"/>
    <m/>
    <m/>
    <n v="3"/>
    <n v="3"/>
    <s v="Correct"/>
    <x v="0"/>
    <n v="43"/>
    <x v="2"/>
    <x v="190"/>
    <x v="1"/>
    <x v="1"/>
    <s v="English"/>
    <x v="5"/>
    <x v="1"/>
    <x v="0"/>
    <x v="2"/>
    <x v="0"/>
    <s v="Yes"/>
    <m/>
  </r>
  <r>
    <n v="918"/>
    <m/>
    <m/>
    <m/>
    <m/>
    <m/>
    <m/>
    <m/>
    <m/>
    <m/>
    <s v="Dental screenings"/>
    <s v="Heart disease"/>
    <m/>
    <m/>
    <m/>
    <m/>
    <m/>
    <m/>
    <s v="Drug and alcohol"/>
    <m/>
    <n v="3"/>
    <n v="1"/>
    <m/>
    <n v="0"/>
    <n v="0"/>
    <n v="0"/>
    <n v="0"/>
    <n v="0"/>
    <n v="0"/>
    <n v="0"/>
    <n v="0"/>
    <n v="0"/>
    <n v="1"/>
    <n v="1"/>
    <n v="0"/>
    <n v="0"/>
    <n v="0"/>
    <n v="0"/>
    <n v="0"/>
    <n v="0"/>
    <n v="1"/>
    <m/>
    <m/>
    <n v="3"/>
    <n v="3"/>
    <s v="Correct"/>
    <x v="0"/>
    <n v="27"/>
    <x v="2"/>
    <x v="105"/>
    <x v="1"/>
    <x v="1"/>
    <s v="English"/>
    <x v="0"/>
    <x v="1"/>
    <x v="5"/>
    <x v="2"/>
    <x v="6"/>
    <s v="Yes"/>
    <m/>
  </r>
  <r>
    <n v="919"/>
    <m/>
    <m/>
    <m/>
    <m/>
    <m/>
    <m/>
    <m/>
    <s v="Exercise/physical activity"/>
    <m/>
    <m/>
    <m/>
    <s v="Suicide prevention"/>
    <m/>
    <m/>
    <m/>
    <m/>
    <m/>
    <s v="Drug and alcohol"/>
    <m/>
    <n v="3"/>
    <n v="1"/>
    <m/>
    <n v="0"/>
    <n v="0"/>
    <n v="0"/>
    <n v="0"/>
    <n v="0"/>
    <n v="0"/>
    <n v="0"/>
    <n v="1"/>
    <n v="0"/>
    <n v="0"/>
    <n v="0"/>
    <n v="1"/>
    <n v="0"/>
    <n v="0"/>
    <n v="0"/>
    <n v="0"/>
    <n v="0"/>
    <n v="1"/>
    <m/>
    <m/>
    <n v="3"/>
    <n v="3"/>
    <s v="Correct"/>
    <x v="0"/>
    <n v="55"/>
    <x v="2"/>
    <x v="191"/>
    <x v="1"/>
    <x v="1"/>
    <s v="English"/>
    <x v="6"/>
    <x v="7"/>
    <x v="6"/>
    <x v="2"/>
    <x v="0"/>
    <s v="Yes"/>
    <m/>
  </r>
  <r>
    <n v="920"/>
    <s v="Blood pressure"/>
    <m/>
    <m/>
    <m/>
    <m/>
    <m/>
    <m/>
    <m/>
    <m/>
    <m/>
    <s v="Heart disease"/>
    <m/>
    <m/>
    <s v="HIV/AIDS &amp; Sexually Transmitted Diseases (STDs)"/>
    <m/>
    <m/>
    <m/>
    <m/>
    <m/>
    <n v="3"/>
    <n v="1"/>
    <m/>
    <n v="1"/>
    <n v="0"/>
    <n v="0"/>
    <n v="0"/>
    <n v="0"/>
    <n v="0"/>
    <n v="0"/>
    <n v="0"/>
    <n v="0"/>
    <n v="0"/>
    <n v="1"/>
    <n v="0"/>
    <n v="0"/>
    <n v="1"/>
    <n v="0"/>
    <n v="0"/>
    <n v="0"/>
    <n v="0"/>
    <m/>
    <m/>
    <n v="3"/>
    <n v="3"/>
    <s v="Correct"/>
    <x v="1"/>
    <n v="43"/>
    <x v="0"/>
    <x v="6"/>
    <x v="5"/>
    <x v="1"/>
    <s v="Chinese"/>
    <x v="2"/>
    <x v="4"/>
    <x v="6"/>
    <x v="2"/>
    <x v="5"/>
    <s v="Yes"/>
    <m/>
  </r>
  <r>
    <n v="921"/>
    <m/>
    <m/>
    <m/>
    <m/>
    <m/>
    <m/>
    <m/>
    <m/>
    <m/>
    <m/>
    <m/>
    <m/>
    <m/>
    <m/>
    <m/>
    <m/>
    <m/>
    <m/>
    <m/>
    <n v="0"/>
    <e v="#DIV/0!"/>
    <m/>
    <n v="0"/>
    <n v="0"/>
    <n v="0"/>
    <n v="0"/>
    <n v="0"/>
    <n v="0"/>
    <n v="0"/>
    <n v="0"/>
    <n v="0"/>
    <n v="0"/>
    <n v="0"/>
    <n v="0"/>
    <n v="0"/>
    <n v="0"/>
    <n v="0"/>
    <n v="0"/>
    <n v="0"/>
    <n v="0"/>
    <m/>
    <m/>
    <n v="0"/>
    <n v="0"/>
    <s v="Correct"/>
    <x v="2"/>
    <m/>
    <x v="3"/>
    <x v="11"/>
    <x v="2"/>
    <x v="0"/>
    <m/>
    <x v="3"/>
    <x v="2"/>
    <x v="3"/>
    <x v="0"/>
    <x v="3"/>
    <m/>
    <m/>
  </r>
  <r>
    <n v="922"/>
    <m/>
    <s v="Eating disorders"/>
    <m/>
    <m/>
    <m/>
    <s v="Nutrition"/>
    <m/>
    <m/>
    <m/>
    <m/>
    <m/>
    <m/>
    <m/>
    <m/>
    <m/>
    <s v="Disease outbreak information"/>
    <m/>
    <m/>
    <m/>
    <n v="3"/>
    <n v="1"/>
    <m/>
    <n v="0"/>
    <n v="1"/>
    <n v="0"/>
    <n v="0"/>
    <n v="0"/>
    <n v="1"/>
    <n v="0"/>
    <n v="0"/>
    <n v="0"/>
    <n v="0"/>
    <n v="0"/>
    <n v="0"/>
    <n v="0"/>
    <n v="0"/>
    <n v="0"/>
    <n v="1"/>
    <n v="0"/>
    <n v="0"/>
    <m/>
    <m/>
    <n v="3"/>
    <n v="3"/>
    <s v="Correct"/>
    <x v="1"/>
    <n v="18"/>
    <x v="1"/>
    <x v="11"/>
    <x v="2"/>
    <x v="0"/>
    <m/>
    <x v="5"/>
    <x v="7"/>
    <x v="0"/>
    <x v="2"/>
    <x v="3"/>
    <s v="Yes"/>
    <m/>
  </r>
  <r>
    <n v="923"/>
    <m/>
    <m/>
    <m/>
    <m/>
    <s v="Emergency preparedness"/>
    <m/>
    <m/>
    <s v="Exercise/physical activity"/>
    <m/>
    <m/>
    <m/>
    <m/>
    <m/>
    <m/>
    <m/>
    <m/>
    <s v="Importance of routine well checkups"/>
    <m/>
    <m/>
    <n v="3"/>
    <n v="1"/>
    <m/>
    <n v="0"/>
    <n v="0"/>
    <n v="0"/>
    <n v="0"/>
    <n v="1"/>
    <n v="0"/>
    <n v="0"/>
    <n v="1"/>
    <n v="0"/>
    <n v="0"/>
    <n v="0"/>
    <n v="0"/>
    <n v="0"/>
    <n v="0"/>
    <n v="0"/>
    <n v="0"/>
    <n v="1"/>
    <n v="0"/>
    <m/>
    <m/>
    <n v="3"/>
    <n v="3"/>
    <s v="Correct"/>
    <x v="0"/>
    <n v="38"/>
    <x v="0"/>
    <x v="121"/>
    <x v="7"/>
    <x v="2"/>
    <s v="Spanish"/>
    <x v="1"/>
    <x v="4"/>
    <x v="0"/>
    <x v="2"/>
    <x v="3"/>
    <s v="No"/>
    <m/>
  </r>
  <r>
    <n v="924"/>
    <m/>
    <m/>
    <m/>
    <m/>
    <m/>
    <m/>
    <m/>
    <m/>
    <m/>
    <m/>
    <s v="Heart disease"/>
    <m/>
    <m/>
    <s v="HIV/AIDS &amp; Sexually Transmitted Diseases (STDs)"/>
    <s v="Vaccination/immunizations"/>
    <m/>
    <m/>
    <m/>
    <m/>
    <n v="3"/>
    <n v="1"/>
    <m/>
    <n v="0"/>
    <n v="0"/>
    <n v="0"/>
    <n v="0"/>
    <n v="0"/>
    <n v="0"/>
    <n v="0"/>
    <n v="0"/>
    <n v="0"/>
    <n v="0"/>
    <n v="1"/>
    <n v="0"/>
    <n v="0"/>
    <n v="1"/>
    <n v="1"/>
    <n v="0"/>
    <n v="0"/>
    <n v="0"/>
    <m/>
    <m/>
    <n v="3"/>
    <n v="3"/>
    <s v="Correct"/>
    <x v="0"/>
    <n v="40"/>
    <x v="1"/>
    <x v="11"/>
    <x v="14"/>
    <x v="1"/>
    <s v="Spanish"/>
    <x v="3"/>
    <x v="2"/>
    <x v="3"/>
    <x v="0"/>
    <x v="3"/>
    <m/>
    <m/>
  </r>
  <r>
    <n v="925"/>
    <m/>
    <m/>
    <m/>
    <m/>
    <m/>
    <m/>
    <m/>
    <m/>
    <m/>
    <s v="Dental screenings"/>
    <m/>
    <m/>
    <m/>
    <m/>
    <m/>
    <s v="Disease outbreak information"/>
    <m/>
    <s v="Drug and alcohol"/>
    <m/>
    <n v="3"/>
    <n v="1"/>
    <m/>
    <n v="0"/>
    <n v="0"/>
    <n v="0"/>
    <n v="0"/>
    <n v="0"/>
    <n v="0"/>
    <n v="0"/>
    <n v="0"/>
    <n v="0"/>
    <n v="1"/>
    <n v="0"/>
    <n v="0"/>
    <n v="0"/>
    <n v="0"/>
    <n v="0"/>
    <n v="1"/>
    <n v="0"/>
    <n v="1"/>
    <m/>
    <m/>
    <n v="3"/>
    <n v="3"/>
    <s v="Correct"/>
    <x v="1"/>
    <n v="49"/>
    <x v="0"/>
    <x v="11"/>
    <x v="2"/>
    <x v="0"/>
    <s v="Filipino "/>
    <x v="6"/>
    <x v="4"/>
    <x v="5"/>
    <x v="2"/>
    <x v="3"/>
    <s v="No"/>
    <m/>
  </r>
  <r>
    <n v="926"/>
    <m/>
    <m/>
    <m/>
    <m/>
    <m/>
    <m/>
    <m/>
    <m/>
    <m/>
    <s v="Dental screenings"/>
    <m/>
    <m/>
    <m/>
    <m/>
    <m/>
    <m/>
    <m/>
    <m/>
    <m/>
    <n v="1"/>
    <n v="3"/>
    <m/>
    <n v="0"/>
    <n v="0"/>
    <n v="0"/>
    <n v="0"/>
    <n v="0"/>
    <n v="0"/>
    <n v="0"/>
    <n v="0"/>
    <n v="0"/>
    <n v="1"/>
    <n v="0"/>
    <n v="0"/>
    <n v="0"/>
    <n v="0"/>
    <n v="0"/>
    <n v="0"/>
    <n v="0"/>
    <n v="0"/>
    <m/>
    <m/>
    <n v="1"/>
    <n v="1"/>
    <s v="Correct"/>
    <x v="0"/>
    <n v="100"/>
    <x v="2"/>
    <x v="192"/>
    <x v="16"/>
    <x v="1"/>
    <m/>
    <x v="3"/>
    <x v="2"/>
    <x v="3"/>
    <x v="0"/>
    <x v="3"/>
    <m/>
    <m/>
  </r>
  <r>
    <n v="927"/>
    <s v="Blood pressure"/>
    <m/>
    <m/>
    <s v="Cancer"/>
    <m/>
    <s v="Nutrition"/>
    <s v="Cholesterol"/>
    <m/>
    <s v="Prenatal care"/>
    <s v="Dental screenings"/>
    <m/>
    <s v="Suicide prevention"/>
    <s v="Diabetes"/>
    <m/>
    <s v="Vaccination/immunizations"/>
    <s v="Disease outbreak information"/>
    <m/>
    <s v="Drug and alcohol"/>
    <m/>
    <n v="11"/>
    <n v="0.27272727272727271"/>
    <m/>
    <n v="0.27272727272727271"/>
    <n v="0"/>
    <n v="0"/>
    <n v="0.27272727272727271"/>
    <n v="0"/>
    <n v="0.27272727272727271"/>
    <n v="0.27272727272727271"/>
    <n v="0"/>
    <n v="0.27272727272727271"/>
    <n v="0.27272727272727271"/>
    <n v="0"/>
    <n v="0.27272727272727271"/>
    <n v="0.27272727272727271"/>
    <n v="0"/>
    <n v="0.27272727272727271"/>
    <n v="0.27272727272727271"/>
    <n v="0"/>
    <n v="0.27272727272727271"/>
    <m/>
    <m/>
    <n v="2.9999999999999991"/>
    <n v="11"/>
    <s v="Correct"/>
    <x v="0"/>
    <n v="54"/>
    <x v="0"/>
    <x v="5"/>
    <x v="0"/>
    <x v="1"/>
    <s v="English"/>
    <x v="4"/>
    <x v="1"/>
    <x v="0"/>
    <x v="2"/>
    <x v="3"/>
    <s v="Yes"/>
    <m/>
  </r>
  <r>
    <n v="928"/>
    <m/>
    <m/>
    <m/>
    <m/>
    <s v="Emergency preparedness"/>
    <m/>
    <m/>
    <m/>
    <m/>
    <s v="Dental screenings"/>
    <m/>
    <m/>
    <m/>
    <m/>
    <m/>
    <m/>
    <s v="Importance of routine well checkups"/>
    <m/>
    <m/>
    <n v="3"/>
    <n v="1"/>
    <m/>
    <n v="0"/>
    <n v="0"/>
    <n v="0"/>
    <n v="0"/>
    <n v="1"/>
    <n v="0"/>
    <n v="0"/>
    <n v="0"/>
    <n v="0"/>
    <n v="1"/>
    <n v="0"/>
    <n v="0"/>
    <n v="0"/>
    <n v="0"/>
    <n v="0"/>
    <n v="0"/>
    <n v="1"/>
    <n v="0"/>
    <m/>
    <m/>
    <n v="3"/>
    <n v="3"/>
    <s v="Correct"/>
    <x v="0"/>
    <n v="77"/>
    <x v="0"/>
    <x v="5"/>
    <x v="0"/>
    <x v="1"/>
    <s v="English"/>
    <x v="4"/>
    <x v="4"/>
    <x v="2"/>
    <x v="2"/>
    <x v="5"/>
    <m/>
    <m/>
  </r>
  <r>
    <n v="929"/>
    <m/>
    <m/>
    <s v="Mental health/depression"/>
    <s v="Cancer"/>
    <m/>
    <m/>
    <m/>
    <m/>
    <m/>
    <m/>
    <s v="Heart disease"/>
    <m/>
    <m/>
    <m/>
    <m/>
    <m/>
    <m/>
    <m/>
    <m/>
    <n v="3"/>
    <n v="1"/>
    <m/>
    <n v="0"/>
    <n v="0"/>
    <n v="1"/>
    <n v="1"/>
    <n v="0"/>
    <n v="0"/>
    <n v="0"/>
    <n v="0"/>
    <n v="0"/>
    <n v="0"/>
    <n v="1"/>
    <n v="0"/>
    <n v="0"/>
    <n v="0"/>
    <n v="0"/>
    <n v="0"/>
    <n v="0"/>
    <n v="0"/>
    <m/>
    <m/>
    <n v="3"/>
    <n v="3"/>
    <s v="Correct"/>
    <x v="1"/>
    <n v="69"/>
    <x v="0"/>
    <x v="55"/>
    <x v="1"/>
    <x v="1"/>
    <s v="English"/>
    <x v="0"/>
    <x v="1"/>
    <x v="2"/>
    <x v="2"/>
    <x v="5"/>
    <s v="Yes"/>
    <m/>
  </r>
  <r>
    <n v="930"/>
    <s v="Blood pressure"/>
    <m/>
    <m/>
    <s v="Cancer"/>
    <m/>
    <m/>
    <s v="Cholesterol"/>
    <m/>
    <m/>
    <s v="Dental screenings"/>
    <m/>
    <m/>
    <s v="Diabetes"/>
    <m/>
    <m/>
    <m/>
    <m/>
    <m/>
    <m/>
    <n v="5"/>
    <n v="0.6"/>
    <m/>
    <n v="0.6"/>
    <n v="0"/>
    <n v="0"/>
    <n v="0.6"/>
    <n v="0"/>
    <n v="0"/>
    <n v="0.6"/>
    <n v="0"/>
    <n v="0"/>
    <n v="0.6"/>
    <n v="0"/>
    <n v="0"/>
    <n v="0.6"/>
    <n v="0"/>
    <n v="0"/>
    <n v="0"/>
    <n v="0"/>
    <n v="0"/>
    <m/>
    <m/>
    <n v="3"/>
    <n v="5"/>
    <s v="Correct"/>
    <x v="1"/>
    <n v="66"/>
    <x v="0"/>
    <x v="55"/>
    <x v="1"/>
    <x v="1"/>
    <s v="English"/>
    <x v="1"/>
    <x v="7"/>
    <x v="2"/>
    <x v="3"/>
    <x v="3"/>
    <s v="No"/>
    <m/>
  </r>
  <r>
    <n v="931"/>
    <m/>
    <m/>
    <m/>
    <m/>
    <s v="Emergency preparedness"/>
    <m/>
    <m/>
    <s v="Exercise/physical activity"/>
    <m/>
    <m/>
    <s v="Heart disease"/>
    <m/>
    <m/>
    <m/>
    <m/>
    <m/>
    <m/>
    <m/>
    <m/>
    <n v="3"/>
    <n v="1"/>
    <m/>
    <n v="0"/>
    <n v="0"/>
    <n v="0"/>
    <n v="0"/>
    <n v="1"/>
    <n v="0"/>
    <n v="0"/>
    <n v="1"/>
    <n v="0"/>
    <n v="0"/>
    <n v="1"/>
    <n v="0"/>
    <n v="0"/>
    <n v="0"/>
    <n v="0"/>
    <n v="0"/>
    <n v="0"/>
    <n v="0"/>
    <m/>
    <m/>
    <n v="3"/>
    <n v="3"/>
    <s v="Correct"/>
    <x v="0"/>
    <n v="65"/>
    <x v="0"/>
    <x v="55"/>
    <x v="1"/>
    <x v="1"/>
    <s v="English"/>
    <x v="2"/>
    <x v="1"/>
    <x v="2"/>
    <x v="2"/>
    <x v="6"/>
    <s v="Yes"/>
    <m/>
  </r>
  <r>
    <n v="932"/>
    <m/>
    <m/>
    <m/>
    <m/>
    <m/>
    <m/>
    <m/>
    <m/>
    <m/>
    <m/>
    <m/>
    <m/>
    <m/>
    <m/>
    <m/>
    <m/>
    <m/>
    <m/>
    <m/>
    <n v="0"/>
    <e v="#DIV/0!"/>
    <m/>
    <n v="0"/>
    <n v="0"/>
    <n v="0"/>
    <n v="0"/>
    <n v="0"/>
    <n v="0"/>
    <n v="0"/>
    <n v="0"/>
    <n v="0"/>
    <n v="0"/>
    <n v="0"/>
    <n v="0"/>
    <n v="0"/>
    <n v="0"/>
    <n v="0"/>
    <n v="0"/>
    <n v="0"/>
    <n v="0"/>
    <m/>
    <m/>
    <n v="0"/>
    <n v="0"/>
    <s v="Correct"/>
    <x v="0"/>
    <n v="59"/>
    <x v="0"/>
    <x v="112"/>
    <x v="1"/>
    <x v="1"/>
    <s v="English"/>
    <x v="5"/>
    <x v="4"/>
    <x v="3"/>
    <x v="2"/>
    <x v="3"/>
    <s v="No"/>
    <m/>
  </r>
  <r>
    <n v="933"/>
    <m/>
    <m/>
    <m/>
    <m/>
    <m/>
    <m/>
    <m/>
    <m/>
    <m/>
    <m/>
    <m/>
    <m/>
    <m/>
    <m/>
    <m/>
    <m/>
    <m/>
    <m/>
    <m/>
    <n v="0"/>
    <e v="#DIV/0!"/>
    <m/>
    <n v="0"/>
    <n v="0"/>
    <n v="0"/>
    <n v="0"/>
    <n v="0"/>
    <n v="0"/>
    <n v="0"/>
    <n v="0"/>
    <n v="0"/>
    <n v="0"/>
    <n v="0"/>
    <n v="0"/>
    <n v="0"/>
    <n v="0"/>
    <n v="0"/>
    <n v="0"/>
    <n v="0"/>
    <n v="0"/>
    <m/>
    <m/>
    <n v="0"/>
    <n v="0"/>
    <s v="Correct"/>
    <x v="0"/>
    <n v="64"/>
    <x v="1"/>
    <x v="193"/>
    <x v="1"/>
    <x v="1"/>
    <s v="English"/>
    <x v="3"/>
    <x v="1"/>
    <x v="2"/>
    <x v="2"/>
    <x v="0"/>
    <s v="Yes"/>
    <m/>
  </r>
  <r>
    <n v="934"/>
    <s v="Blood pressure"/>
    <m/>
    <m/>
    <s v="Cancer"/>
    <m/>
    <m/>
    <m/>
    <m/>
    <m/>
    <m/>
    <s v="Heart disease"/>
    <m/>
    <m/>
    <m/>
    <m/>
    <m/>
    <m/>
    <m/>
    <m/>
    <n v="3"/>
    <n v="1"/>
    <m/>
    <n v="1"/>
    <n v="0"/>
    <n v="0"/>
    <n v="1"/>
    <n v="0"/>
    <n v="0"/>
    <n v="0"/>
    <n v="0"/>
    <n v="0"/>
    <n v="0"/>
    <n v="1"/>
    <n v="0"/>
    <n v="0"/>
    <n v="0"/>
    <n v="0"/>
    <n v="0"/>
    <n v="0"/>
    <n v="0"/>
    <m/>
    <m/>
    <n v="3"/>
    <n v="3"/>
    <s v="Correct"/>
    <x v="1"/>
    <n v="61"/>
    <x v="0"/>
    <x v="112"/>
    <x v="1"/>
    <x v="1"/>
    <s v="English"/>
    <x v="5"/>
    <x v="7"/>
    <x v="0"/>
    <x v="2"/>
    <x v="0"/>
    <s v="Yes"/>
    <m/>
  </r>
  <r>
    <n v="935"/>
    <s v="Blood pressure"/>
    <m/>
    <m/>
    <m/>
    <m/>
    <m/>
    <s v="Cholesterol"/>
    <m/>
    <m/>
    <m/>
    <m/>
    <m/>
    <m/>
    <m/>
    <m/>
    <m/>
    <m/>
    <s v="Drug and alcohol"/>
    <m/>
    <n v="3"/>
    <n v="1"/>
    <m/>
    <n v="1"/>
    <n v="0"/>
    <n v="0"/>
    <n v="0"/>
    <n v="0"/>
    <n v="0"/>
    <n v="1"/>
    <n v="0"/>
    <n v="0"/>
    <n v="0"/>
    <n v="0"/>
    <n v="0"/>
    <n v="0"/>
    <n v="0"/>
    <n v="0"/>
    <n v="0"/>
    <n v="0"/>
    <n v="1"/>
    <m/>
    <m/>
    <n v="3"/>
    <n v="3"/>
    <s v="Correct"/>
    <x v="1"/>
    <m/>
    <x v="3"/>
    <x v="11"/>
    <x v="1"/>
    <x v="1"/>
    <s v="English"/>
    <x v="5"/>
    <x v="1"/>
    <x v="2"/>
    <x v="2"/>
    <x v="5"/>
    <s v="Yes"/>
    <m/>
  </r>
  <r>
    <n v="936"/>
    <m/>
    <m/>
    <m/>
    <m/>
    <m/>
    <s v="Nutrition"/>
    <s v="Cholesterol"/>
    <m/>
    <m/>
    <m/>
    <s v="Heart disease"/>
    <m/>
    <m/>
    <m/>
    <m/>
    <m/>
    <m/>
    <m/>
    <m/>
    <n v="3"/>
    <n v="1"/>
    <m/>
    <n v="0"/>
    <n v="0"/>
    <n v="0"/>
    <n v="0"/>
    <n v="0"/>
    <n v="1"/>
    <n v="1"/>
    <n v="0"/>
    <n v="0"/>
    <n v="0"/>
    <n v="1"/>
    <n v="0"/>
    <n v="0"/>
    <n v="0"/>
    <n v="0"/>
    <n v="0"/>
    <n v="0"/>
    <n v="0"/>
    <m/>
    <m/>
    <n v="3"/>
    <n v="3"/>
    <s v="Correct"/>
    <x v="0"/>
    <n v="51"/>
    <x v="0"/>
    <x v="117"/>
    <x v="0"/>
    <x v="1"/>
    <s v="English"/>
    <x v="4"/>
    <x v="4"/>
    <x v="3"/>
    <x v="2"/>
    <x v="0"/>
    <s v="No"/>
    <m/>
  </r>
  <r>
    <n v="937"/>
    <m/>
    <s v="Eating disorders"/>
    <s v="Mental health/depression"/>
    <m/>
    <m/>
    <m/>
    <m/>
    <m/>
    <m/>
    <m/>
    <m/>
    <m/>
    <m/>
    <m/>
    <m/>
    <m/>
    <m/>
    <m/>
    <m/>
    <n v="2"/>
    <n v="1.5"/>
    <m/>
    <n v="0"/>
    <n v="1"/>
    <n v="1"/>
    <n v="0"/>
    <n v="0"/>
    <n v="0"/>
    <n v="0"/>
    <n v="0"/>
    <n v="0"/>
    <n v="0"/>
    <n v="0"/>
    <n v="0"/>
    <n v="0"/>
    <n v="0"/>
    <n v="0"/>
    <n v="0"/>
    <n v="0"/>
    <n v="0"/>
    <m/>
    <m/>
    <n v="2"/>
    <n v="2"/>
    <s v="Correct"/>
    <x v="0"/>
    <m/>
    <x v="0"/>
    <x v="0"/>
    <x v="0"/>
    <x v="1"/>
    <m/>
    <x v="3"/>
    <x v="2"/>
    <x v="3"/>
    <x v="2"/>
    <x v="3"/>
    <s v="Yes"/>
    <m/>
  </r>
  <r>
    <n v="938"/>
    <s v="Blood pressure"/>
    <m/>
    <m/>
    <s v="Cancer"/>
    <s v="Emergency preparedness"/>
    <s v="Nutrition"/>
    <s v="Cholesterol"/>
    <s v="Exercise/physical activity"/>
    <m/>
    <s v="Dental screenings"/>
    <s v="Heart disease"/>
    <m/>
    <m/>
    <m/>
    <m/>
    <m/>
    <m/>
    <m/>
    <m/>
    <n v="8"/>
    <n v="0.375"/>
    <m/>
    <n v="0.375"/>
    <n v="0"/>
    <n v="0"/>
    <n v="0.375"/>
    <n v="0.375"/>
    <n v="0.375"/>
    <n v="0.375"/>
    <n v="0.375"/>
    <n v="0"/>
    <n v="0.375"/>
    <n v="0.375"/>
    <n v="0"/>
    <n v="0"/>
    <n v="0"/>
    <n v="0"/>
    <n v="0"/>
    <n v="0"/>
    <n v="0"/>
    <m/>
    <m/>
    <n v="3"/>
    <n v="8"/>
    <s v="Correct"/>
    <x v="0"/>
    <n v="69"/>
    <x v="0"/>
    <x v="89"/>
    <x v="1"/>
    <x v="1"/>
    <s v="English"/>
    <x v="3"/>
    <x v="0"/>
    <x v="2"/>
    <x v="2"/>
    <x v="6"/>
    <s v="No"/>
    <m/>
  </r>
  <r>
    <n v="939"/>
    <m/>
    <m/>
    <m/>
    <m/>
    <m/>
    <s v="Nutrition"/>
    <s v="Cholesterol"/>
    <m/>
    <m/>
    <m/>
    <m/>
    <m/>
    <m/>
    <m/>
    <m/>
    <m/>
    <m/>
    <m/>
    <m/>
    <n v="2"/>
    <n v="1.5"/>
    <m/>
    <n v="0"/>
    <n v="0"/>
    <n v="0"/>
    <n v="0"/>
    <n v="0"/>
    <n v="1"/>
    <n v="1"/>
    <n v="0"/>
    <n v="0"/>
    <n v="0"/>
    <n v="0"/>
    <n v="0"/>
    <n v="0"/>
    <n v="0"/>
    <n v="0"/>
    <n v="0"/>
    <n v="0"/>
    <n v="0"/>
    <m/>
    <m/>
    <n v="2"/>
    <n v="2"/>
    <s v="Correct"/>
    <x v="0"/>
    <n v="60"/>
    <x v="2"/>
    <x v="57"/>
    <x v="1"/>
    <x v="1"/>
    <s v="English"/>
    <x v="3"/>
    <x v="7"/>
    <x v="4"/>
    <x v="2"/>
    <x v="0"/>
    <s v="Yes"/>
    <m/>
  </r>
  <r>
    <n v="940"/>
    <m/>
    <m/>
    <m/>
    <s v="Cancer"/>
    <m/>
    <m/>
    <m/>
    <s v="Exercise/physical activity"/>
    <m/>
    <s v="Dental screenings"/>
    <m/>
    <m/>
    <m/>
    <m/>
    <m/>
    <m/>
    <m/>
    <m/>
    <m/>
    <n v="3"/>
    <n v="1"/>
    <m/>
    <n v="0"/>
    <n v="0"/>
    <n v="0"/>
    <n v="1"/>
    <n v="0"/>
    <n v="0"/>
    <n v="0"/>
    <n v="1"/>
    <n v="0"/>
    <n v="1"/>
    <n v="0"/>
    <n v="0"/>
    <n v="0"/>
    <n v="0"/>
    <n v="0"/>
    <n v="0"/>
    <n v="0"/>
    <n v="0"/>
    <m/>
    <m/>
    <n v="3"/>
    <n v="3"/>
    <s v="Correct"/>
    <x v="1"/>
    <n v="76"/>
    <x v="2"/>
    <x v="51"/>
    <x v="1"/>
    <x v="2"/>
    <s v="English"/>
    <x v="3"/>
    <x v="1"/>
    <x v="0"/>
    <x v="2"/>
    <x v="6"/>
    <s v="No"/>
    <m/>
  </r>
  <r>
    <n v="941"/>
    <m/>
    <m/>
    <m/>
    <m/>
    <m/>
    <s v="Nutrition"/>
    <m/>
    <m/>
    <m/>
    <m/>
    <m/>
    <m/>
    <m/>
    <m/>
    <m/>
    <m/>
    <m/>
    <m/>
    <m/>
    <n v="1"/>
    <n v="3"/>
    <m/>
    <n v="0"/>
    <n v="0"/>
    <n v="0"/>
    <n v="0"/>
    <n v="0"/>
    <n v="1"/>
    <n v="0"/>
    <n v="0"/>
    <n v="0"/>
    <n v="0"/>
    <n v="0"/>
    <n v="0"/>
    <n v="0"/>
    <n v="0"/>
    <n v="0"/>
    <n v="0"/>
    <n v="0"/>
    <n v="0"/>
    <m/>
    <m/>
    <n v="1"/>
    <n v="1"/>
    <s v="Correct"/>
    <x v="0"/>
    <n v="54"/>
    <x v="2"/>
    <x v="51"/>
    <x v="2"/>
    <x v="0"/>
    <s v="English"/>
    <x v="3"/>
    <x v="7"/>
    <x v="3"/>
    <x v="2"/>
    <x v="3"/>
    <s v="Yes"/>
    <m/>
  </r>
  <r>
    <n v="942"/>
    <m/>
    <s v="Eating disorders"/>
    <s v="Mental health/depression"/>
    <s v="Cancer"/>
    <m/>
    <s v="Nutrition"/>
    <s v="Cholesterol"/>
    <m/>
    <m/>
    <s v="Dental screenings"/>
    <s v="Heart disease"/>
    <m/>
    <s v="Diabetes"/>
    <m/>
    <m/>
    <m/>
    <s v="Importance of routine well checkups"/>
    <m/>
    <m/>
    <n v="9"/>
    <n v="0.33333333333333331"/>
    <m/>
    <n v="0"/>
    <n v="0.33333333333333331"/>
    <n v="0.33333333333333331"/>
    <n v="0.33333333333333331"/>
    <n v="0"/>
    <n v="0.33333333333333331"/>
    <n v="0.33333333333333331"/>
    <n v="0"/>
    <n v="0"/>
    <n v="0.33333333333333331"/>
    <n v="0.33333333333333331"/>
    <n v="0"/>
    <n v="0.33333333333333331"/>
    <n v="0"/>
    <n v="0"/>
    <n v="0"/>
    <n v="0.33333333333333331"/>
    <n v="0"/>
    <m/>
    <m/>
    <n v="3"/>
    <n v="9"/>
    <s v="Correct"/>
    <x v="0"/>
    <n v="68"/>
    <x v="2"/>
    <x v="57"/>
    <x v="1"/>
    <x v="0"/>
    <s v="English"/>
    <x v="3"/>
    <x v="2"/>
    <x v="0"/>
    <x v="2"/>
    <x v="0"/>
    <s v="Yes"/>
    <m/>
  </r>
  <r>
    <n v="943"/>
    <m/>
    <s v="Eating disorders"/>
    <s v="Mental health/depression"/>
    <m/>
    <m/>
    <m/>
    <m/>
    <m/>
    <m/>
    <m/>
    <m/>
    <m/>
    <m/>
    <m/>
    <m/>
    <m/>
    <m/>
    <m/>
    <m/>
    <n v="2"/>
    <n v="1.5"/>
    <m/>
    <n v="0"/>
    <n v="1"/>
    <n v="1"/>
    <n v="0"/>
    <n v="0"/>
    <n v="0"/>
    <n v="0"/>
    <n v="0"/>
    <n v="0"/>
    <n v="0"/>
    <n v="0"/>
    <n v="0"/>
    <n v="0"/>
    <n v="0"/>
    <n v="0"/>
    <n v="0"/>
    <n v="0"/>
    <n v="0"/>
    <m/>
    <m/>
    <n v="2"/>
    <n v="2"/>
    <s v="Correct"/>
    <x v="0"/>
    <n v="64"/>
    <x v="2"/>
    <x v="51"/>
    <x v="1"/>
    <x v="1"/>
    <s v="English"/>
    <x v="1"/>
    <x v="7"/>
    <x v="1"/>
    <x v="2"/>
    <x v="0"/>
    <s v="No"/>
    <m/>
  </r>
  <r>
    <n v="944"/>
    <m/>
    <m/>
    <m/>
    <s v="Cancer"/>
    <m/>
    <m/>
    <s v="Cholesterol"/>
    <m/>
    <m/>
    <m/>
    <m/>
    <m/>
    <m/>
    <m/>
    <m/>
    <m/>
    <m/>
    <m/>
    <m/>
    <n v="2"/>
    <n v="1.5"/>
    <m/>
    <n v="0"/>
    <n v="0"/>
    <n v="0"/>
    <n v="1"/>
    <n v="0"/>
    <n v="0"/>
    <n v="1"/>
    <n v="0"/>
    <n v="0"/>
    <n v="0"/>
    <n v="0"/>
    <n v="0"/>
    <n v="0"/>
    <n v="0"/>
    <n v="0"/>
    <n v="0"/>
    <n v="0"/>
    <n v="0"/>
    <m/>
    <m/>
    <n v="2"/>
    <n v="2"/>
    <s v="Correct"/>
    <x v="1"/>
    <n v="72"/>
    <x v="2"/>
    <x v="51"/>
    <x v="1"/>
    <x v="1"/>
    <s v="English"/>
    <x v="6"/>
    <x v="0"/>
    <x v="2"/>
    <x v="2"/>
    <x v="6"/>
    <s v="Yes"/>
    <m/>
  </r>
  <r>
    <n v="945"/>
    <m/>
    <m/>
    <m/>
    <m/>
    <m/>
    <m/>
    <m/>
    <s v="Exercise/physical activity"/>
    <m/>
    <m/>
    <m/>
    <m/>
    <m/>
    <m/>
    <m/>
    <m/>
    <s v="Importance of routine well checkups"/>
    <s v="Drug and alcohol"/>
    <m/>
    <n v="3"/>
    <n v="1"/>
    <m/>
    <n v="0"/>
    <n v="0"/>
    <n v="0"/>
    <n v="0"/>
    <n v="0"/>
    <n v="0"/>
    <n v="0"/>
    <n v="1"/>
    <n v="0"/>
    <n v="0"/>
    <n v="0"/>
    <n v="0"/>
    <n v="0"/>
    <n v="0"/>
    <n v="0"/>
    <n v="0"/>
    <n v="1"/>
    <n v="1"/>
    <m/>
    <m/>
    <n v="3"/>
    <n v="3"/>
    <s v="Correct"/>
    <x v="1"/>
    <n v="36"/>
    <x v="2"/>
    <x v="51"/>
    <x v="1"/>
    <x v="1"/>
    <s v="English"/>
    <x v="6"/>
    <x v="7"/>
    <x v="0"/>
    <x v="2"/>
    <x v="0"/>
    <s v="Yes"/>
    <m/>
  </r>
  <r>
    <n v="946"/>
    <m/>
    <m/>
    <m/>
    <m/>
    <m/>
    <m/>
    <m/>
    <m/>
    <m/>
    <s v="Dental screenings"/>
    <m/>
    <m/>
    <m/>
    <m/>
    <m/>
    <m/>
    <m/>
    <m/>
    <m/>
    <n v="1"/>
    <n v="3"/>
    <m/>
    <n v="0"/>
    <n v="0"/>
    <n v="0"/>
    <n v="0"/>
    <n v="0"/>
    <n v="0"/>
    <n v="0"/>
    <n v="0"/>
    <n v="0"/>
    <n v="1"/>
    <n v="0"/>
    <n v="0"/>
    <n v="0"/>
    <n v="0"/>
    <n v="0"/>
    <n v="0"/>
    <n v="0"/>
    <n v="0"/>
    <m/>
    <m/>
    <n v="1"/>
    <n v="1"/>
    <s v="Correct"/>
    <x v="0"/>
    <n v="88"/>
    <x v="2"/>
    <x v="51"/>
    <x v="1"/>
    <x v="1"/>
    <s v="English"/>
    <x v="5"/>
    <x v="1"/>
    <x v="2"/>
    <x v="2"/>
    <x v="6"/>
    <s v="No"/>
    <m/>
  </r>
  <r>
    <n v="947"/>
    <s v="Blood pressure"/>
    <m/>
    <s v="Mental health/depression"/>
    <m/>
    <m/>
    <m/>
    <s v="Cholesterol"/>
    <m/>
    <m/>
    <m/>
    <m/>
    <m/>
    <m/>
    <m/>
    <m/>
    <m/>
    <m/>
    <m/>
    <m/>
    <n v="3"/>
    <n v="1"/>
    <m/>
    <n v="1"/>
    <n v="0"/>
    <n v="1"/>
    <n v="0"/>
    <n v="0"/>
    <n v="0"/>
    <n v="1"/>
    <n v="0"/>
    <n v="0"/>
    <n v="0"/>
    <n v="0"/>
    <n v="0"/>
    <n v="0"/>
    <n v="0"/>
    <n v="0"/>
    <n v="0"/>
    <n v="0"/>
    <n v="0"/>
    <m/>
    <m/>
    <n v="3"/>
    <n v="3"/>
    <s v="Correct"/>
    <x v="0"/>
    <n v="58"/>
    <x v="2"/>
    <x v="51"/>
    <x v="1"/>
    <x v="1"/>
    <s v="Chinese"/>
    <x v="5"/>
    <x v="1"/>
    <x v="0"/>
    <x v="2"/>
    <x v="0"/>
    <s v="Yes"/>
    <m/>
  </r>
  <r>
    <n v="948"/>
    <s v="Blood pressure"/>
    <m/>
    <m/>
    <s v="Cancer"/>
    <m/>
    <m/>
    <s v="Cholesterol"/>
    <m/>
    <m/>
    <m/>
    <m/>
    <m/>
    <m/>
    <m/>
    <m/>
    <m/>
    <m/>
    <m/>
    <m/>
    <n v="3"/>
    <n v="1"/>
    <m/>
    <n v="1"/>
    <n v="0"/>
    <n v="0"/>
    <n v="1"/>
    <n v="0"/>
    <n v="0"/>
    <n v="1"/>
    <n v="0"/>
    <n v="0"/>
    <n v="0"/>
    <n v="0"/>
    <n v="0"/>
    <n v="0"/>
    <n v="0"/>
    <n v="0"/>
    <n v="0"/>
    <n v="0"/>
    <n v="0"/>
    <m/>
    <m/>
    <n v="3"/>
    <n v="3"/>
    <s v="Correct"/>
    <x v="0"/>
    <n v="70"/>
    <x v="2"/>
    <x v="51"/>
    <x v="1"/>
    <x v="1"/>
    <s v="English"/>
    <x v="5"/>
    <x v="7"/>
    <x v="2"/>
    <x v="2"/>
    <x v="6"/>
    <s v="Yes"/>
    <m/>
  </r>
  <r>
    <n v="949"/>
    <s v="Blood pressure"/>
    <m/>
    <m/>
    <s v="Cancer"/>
    <m/>
    <m/>
    <s v="Cholesterol"/>
    <m/>
    <m/>
    <m/>
    <m/>
    <m/>
    <m/>
    <m/>
    <m/>
    <m/>
    <m/>
    <m/>
    <m/>
    <n v="3"/>
    <n v="1"/>
    <m/>
    <n v="1"/>
    <n v="0"/>
    <n v="0"/>
    <n v="1"/>
    <n v="0"/>
    <n v="0"/>
    <n v="1"/>
    <n v="0"/>
    <n v="0"/>
    <n v="0"/>
    <n v="0"/>
    <n v="0"/>
    <n v="0"/>
    <n v="0"/>
    <n v="0"/>
    <n v="0"/>
    <n v="0"/>
    <n v="0"/>
    <m/>
    <m/>
    <n v="3"/>
    <n v="3"/>
    <s v="Correct"/>
    <x v="1"/>
    <n v="64"/>
    <x v="0"/>
    <x v="85"/>
    <x v="5"/>
    <x v="1"/>
    <s v="English, Chinese"/>
    <x v="6"/>
    <x v="1"/>
    <x v="2"/>
    <x v="2"/>
    <x v="0"/>
    <s v="Yes"/>
    <m/>
  </r>
  <r>
    <n v="950"/>
    <s v="Blood pressure"/>
    <m/>
    <m/>
    <s v="Cancer"/>
    <m/>
    <m/>
    <s v="Cholesterol"/>
    <m/>
    <m/>
    <m/>
    <m/>
    <m/>
    <m/>
    <m/>
    <m/>
    <m/>
    <m/>
    <m/>
    <m/>
    <n v="3"/>
    <n v="1"/>
    <m/>
    <n v="1"/>
    <n v="0"/>
    <n v="0"/>
    <n v="1"/>
    <n v="0"/>
    <n v="0"/>
    <n v="1"/>
    <n v="0"/>
    <n v="0"/>
    <n v="0"/>
    <n v="0"/>
    <n v="0"/>
    <n v="0"/>
    <n v="0"/>
    <n v="0"/>
    <n v="0"/>
    <n v="0"/>
    <n v="0"/>
    <m/>
    <m/>
    <n v="3"/>
    <n v="3"/>
    <s v="Correct"/>
    <x v="0"/>
    <n v="55"/>
    <x v="0"/>
    <x v="194"/>
    <x v="1"/>
    <x v="0"/>
    <s v="English"/>
    <x v="5"/>
    <x v="7"/>
    <x v="0"/>
    <x v="2"/>
    <x v="0"/>
    <s v="Yes"/>
    <m/>
  </r>
  <r>
    <n v="951"/>
    <m/>
    <m/>
    <s v="Mental health/depression"/>
    <m/>
    <m/>
    <m/>
    <s v="Cholesterol"/>
    <m/>
    <m/>
    <m/>
    <s v="Heart disease"/>
    <m/>
    <m/>
    <m/>
    <m/>
    <m/>
    <m/>
    <m/>
    <m/>
    <n v="3"/>
    <n v="1"/>
    <m/>
    <n v="0"/>
    <n v="0"/>
    <n v="1"/>
    <n v="0"/>
    <n v="0"/>
    <n v="0"/>
    <n v="1"/>
    <n v="0"/>
    <n v="0"/>
    <n v="0"/>
    <n v="1"/>
    <n v="0"/>
    <n v="0"/>
    <n v="0"/>
    <n v="0"/>
    <n v="0"/>
    <n v="0"/>
    <n v="0"/>
    <m/>
    <m/>
    <n v="3"/>
    <n v="3"/>
    <s v="Correct"/>
    <x v="1"/>
    <n v="83"/>
    <x v="0"/>
    <x v="109"/>
    <x v="1"/>
    <x v="1"/>
    <s v="English"/>
    <x v="3"/>
    <x v="7"/>
    <x v="2"/>
    <x v="2"/>
    <x v="3"/>
    <s v="Yes"/>
    <m/>
  </r>
  <r>
    <n v="952"/>
    <s v="Blood pressure"/>
    <m/>
    <m/>
    <m/>
    <m/>
    <m/>
    <s v="Cholesterol"/>
    <m/>
    <m/>
    <m/>
    <m/>
    <m/>
    <s v="Diabetes"/>
    <m/>
    <m/>
    <m/>
    <m/>
    <m/>
    <m/>
    <n v="3"/>
    <n v="1"/>
    <m/>
    <n v="1"/>
    <n v="0"/>
    <n v="0"/>
    <n v="0"/>
    <n v="0"/>
    <n v="0"/>
    <n v="1"/>
    <n v="0"/>
    <n v="0"/>
    <n v="0"/>
    <n v="0"/>
    <n v="0"/>
    <n v="1"/>
    <n v="0"/>
    <n v="0"/>
    <n v="0"/>
    <n v="0"/>
    <n v="0"/>
    <m/>
    <m/>
    <n v="3"/>
    <n v="3"/>
    <s v="Correct"/>
    <x v="1"/>
    <n v="78"/>
    <x v="0"/>
    <x v="109"/>
    <x v="1"/>
    <x v="1"/>
    <s v="English"/>
    <x v="5"/>
    <x v="7"/>
    <x v="2"/>
    <x v="2"/>
    <x v="3"/>
    <s v="No"/>
    <m/>
  </r>
  <r>
    <n v="953"/>
    <s v="Blood pressure"/>
    <m/>
    <m/>
    <s v="Cancer"/>
    <m/>
    <m/>
    <s v="Cholesterol"/>
    <m/>
    <m/>
    <m/>
    <m/>
    <m/>
    <s v="Diabetes"/>
    <m/>
    <m/>
    <m/>
    <m/>
    <m/>
    <m/>
    <n v="4"/>
    <n v="0.75"/>
    <m/>
    <n v="0.75"/>
    <n v="0"/>
    <n v="0"/>
    <n v="0.75"/>
    <n v="0"/>
    <n v="0"/>
    <n v="0.75"/>
    <n v="0"/>
    <n v="0"/>
    <n v="0"/>
    <n v="0"/>
    <n v="0"/>
    <n v="0.75"/>
    <n v="0"/>
    <n v="0"/>
    <n v="0"/>
    <n v="0"/>
    <n v="0"/>
    <m/>
    <m/>
    <n v="3"/>
    <n v="4"/>
    <s v="Correct"/>
    <x v="1"/>
    <n v="65"/>
    <x v="0"/>
    <x v="109"/>
    <x v="1"/>
    <x v="1"/>
    <s v="English"/>
    <x v="5"/>
    <x v="1"/>
    <x v="2"/>
    <x v="2"/>
    <x v="0"/>
    <s v="Yes"/>
    <m/>
  </r>
  <r>
    <n v="954"/>
    <m/>
    <m/>
    <s v="Mental health/depression"/>
    <m/>
    <m/>
    <s v="Nutrition"/>
    <m/>
    <m/>
    <m/>
    <m/>
    <m/>
    <m/>
    <m/>
    <m/>
    <s v="Vaccination/immunizations"/>
    <m/>
    <m/>
    <m/>
    <m/>
    <n v="3"/>
    <n v="1"/>
    <m/>
    <n v="0"/>
    <n v="0"/>
    <n v="1"/>
    <n v="0"/>
    <n v="0"/>
    <n v="1"/>
    <n v="0"/>
    <n v="0"/>
    <n v="0"/>
    <n v="0"/>
    <n v="0"/>
    <n v="0"/>
    <n v="0"/>
    <n v="0"/>
    <n v="1"/>
    <n v="0"/>
    <n v="0"/>
    <n v="0"/>
    <m/>
    <m/>
    <n v="3"/>
    <n v="3"/>
    <s v="Correct"/>
    <x v="1"/>
    <n v="72"/>
    <x v="0"/>
    <x v="7"/>
    <x v="1"/>
    <x v="0"/>
    <s v="Italian"/>
    <x v="0"/>
    <x v="5"/>
    <x v="2"/>
    <x v="0"/>
    <x v="0"/>
    <m/>
    <m/>
  </r>
  <r>
    <n v="955"/>
    <s v="Blood pressure"/>
    <s v="Eating disorders"/>
    <s v="Mental health/depression"/>
    <s v="Cancer"/>
    <s v="Emergency preparedness"/>
    <s v="Nutrition"/>
    <s v="Cholesterol"/>
    <s v="Exercise/physical activity"/>
    <s v="Prenatal care"/>
    <s v="Dental screenings"/>
    <s v="Heart disease"/>
    <s v="Suicide prevention"/>
    <s v="Diabetes"/>
    <s v="HIV/AIDS &amp; Sexually Transmitted Diseases (STDs)"/>
    <s v="Vaccination/immunizations"/>
    <s v="Disease outbreak information"/>
    <s v="Importance of routine well checkups"/>
    <s v="Drug and alcohol"/>
    <m/>
    <n v="18"/>
    <n v="0.16666666666666666"/>
    <m/>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n v="0.16666666666666666"/>
    <m/>
    <m/>
    <n v="2.9999999999999991"/>
    <n v="18"/>
    <s v="Correct"/>
    <x v="0"/>
    <n v="68"/>
    <x v="1"/>
    <x v="195"/>
    <x v="1"/>
    <x v="1"/>
    <s v="English"/>
    <x v="3"/>
    <x v="7"/>
    <x v="2"/>
    <x v="2"/>
    <x v="6"/>
    <s v="No"/>
    <m/>
  </r>
  <r>
    <n v="956"/>
    <m/>
    <m/>
    <m/>
    <m/>
    <m/>
    <s v="Nutrition"/>
    <m/>
    <m/>
    <m/>
    <s v="Dental screenings"/>
    <m/>
    <m/>
    <m/>
    <m/>
    <m/>
    <m/>
    <m/>
    <m/>
    <m/>
    <n v="2"/>
    <n v="1.5"/>
    <m/>
    <n v="0"/>
    <n v="0"/>
    <n v="0"/>
    <n v="0"/>
    <n v="0"/>
    <n v="1"/>
    <n v="0"/>
    <n v="0"/>
    <n v="0"/>
    <n v="1"/>
    <n v="0"/>
    <n v="0"/>
    <n v="0"/>
    <n v="0"/>
    <n v="0"/>
    <n v="0"/>
    <n v="0"/>
    <n v="0"/>
    <m/>
    <m/>
    <n v="2"/>
    <n v="2"/>
    <s v="Correct"/>
    <x v="0"/>
    <n v="80"/>
    <x v="0"/>
    <x v="24"/>
    <x v="1"/>
    <x v="1"/>
    <m/>
    <x v="1"/>
    <x v="4"/>
    <x v="2"/>
    <x v="2"/>
    <x v="2"/>
    <m/>
    <m/>
  </r>
  <r>
    <n v="957"/>
    <s v="Blood pressure"/>
    <m/>
    <m/>
    <m/>
    <m/>
    <m/>
    <m/>
    <m/>
    <m/>
    <m/>
    <s v="Heart disease"/>
    <m/>
    <s v="Diabetes"/>
    <m/>
    <m/>
    <m/>
    <m/>
    <m/>
    <m/>
    <n v="3"/>
    <n v="1"/>
    <m/>
    <n v="1"/>
    <n v="0"/>
    <n v="0"/>
    <n v="0"/>
    <n v="0"/>
    <n v="0"/>
    <n v="0"/>
    <n v="0"/>
    <n v="0"/>
    <n v="0"/>
    <n v="1"/>
    <n v="0"/>
    <n v="1"/>
    <n v="0"/>
    <n v="0"/>
    <n v="0"/>
    <n v="0"/>
    <n v="0"/>
    <m/>
    <m/>
    <n v="3"/>
    <n v="3"/>
    <s v="Correct"/>
    <x v="1"/>
    <n v="75"/>
    <x v="0"/>
    <x v="6"/>
    <x v="1"/>
    <x v="1"/>
    <s v="English"/>
    <x v="3"/>
    <x v="1"/>
    <x v="2"/>
    <x v="2"/>
    <x v="6"/>
    <s v="No"/>
    <m/>
  </r>
  <r>
    <n v="958"/>
    <m/>
    <m/>
    <m/>
    <m/>
    <m/>
    <s v="Nutrition"/>
    <s v="Cholesterol"/>
    <m/>
    <m/>
    <m/>
    <m/>
    <m/>
    <m/>
    <m/>
    <m/>
    <m/>
    <s v="Importance of routine well checkups"/>
    <m/>
    <m/>
    <n v="3"/>
    <n v="1"/>
    <m/>
    <n v="0"/>
    <n v="0"/>
    <n v="0"/>
    <n v="0"/>
    <n v="0"/>
    <n v="1"/>
    <n v="1"/>
    <n v="0"/>
    <n v="0"/>
    <n v="0"/>
    <n v="0"/>
    <n v="0"/>
    <n v="0"/>
    <n v="0"/>
    <n v="0"/>
    <n v="0"/>
    <n v="1"/>
    <n v="0"/>
    <m/>
    <m/>
    <n v="3"/>
    <n v="3"/>
    <s v="Correct"/>
    <x v="1"/>
    <n v="70"/>
    <x v="0"/>
    <x v="84"/>
    <x v="1"/>
    <x v="1"/>
    <s v="English"/>
    <x v="5"/>
    <x v="1"/>
    <x v="2"/>
    <x v="2"/>
    <x v="6"/>
    <s v="Yes"/>
    <m/>
  </r>
  <r>
    <n v="959"/>
    <m/>
    <m/>
    <m/>
    <m/>
    <m/>
    <m/>
    <m/>
    <m/>
    <m/>
    <m/>
    <m/>
    <m/>
    <s v="Diabetes"/>
    <m/>
    <m/>
    <m/>
    <m/>
    <m/>
    <m/>
    <n v="1"/>
    <n v="3"/>
    <m/>
    <n v="0"/>
    <n v="0"/>
    <n v="0"/>
    <n v="0"/>
    <n v="0"/>
    <n v="0"/>
    <n v="0"/>
    <n v="0"/>
    <n v="0"/>
    <n v="0"/>
    <n v="0"/>
    <n v="0"/>
    <n v="1"/>
    <n v="0"/>
    <n v="0"/>
    <n v="0"/>
    <n v="0"/>
    <n v="0"/>
    <m/>
    <m/>
    <n v="1"/>
    <n v="1"/>
    <s v="Correct"/>
    <x v="1"/>
    <n v="68"/>
    <x v="0"/>
    <x v="165"/>
    <x v="1"/>
    <x v="1"/>
    <s v="English"/>
    <x v="0"/>
    <x v="7"/>
    <x v="0"/>
    <x v="2"/>
    <x v="0"/>
    <s v="No"/>
    <m/>
  </r>
  <r>
    <n v="960"/>
    <m/>
    <m/>
    <m/>
    <m/>
    <m/>
    <m/>
    <s v="Cholesterol"/>
    <s v="Exercise/physical activity"/>
    <m/>
    <m/>
    <m/>
    <m/>
    <m/>
    <m/>
    <s v="Vaccination/immunizations"/>
    <m/>
    <m/>
    <m/>
    <m/>
    <n v="3"/>
    <n v="1"/>
    <m/>
    <n v="0"/>
    <n v="0"/>
    <n v="0"/>
    <n v="0"/>
    <n v="0"/>
    <n v="0"/>
    <n v="1"/>
    <n v="1"/>
    <n v="0"/>
    <n v="0"/>
    <n v="0"/>
    <n v="0"/>
    <n v="0"/>
    <n v="0"/>
    <n v="1"/>
    <n v="0"/>
    <n v="0"/>
    <n v="0"/>
    <m/>
    <m/>
    <n v="3"/>
    <n v="3"/>
    <s v="Correct"/>
    <x v="1"/>
    <n v="68"/>
    <x v="0"/>
    <x v="155"/>
    <x v="1"/>
    <x v="1"/>
    <s v="English"/>
    <x v="2"/>
    <x v="1"/>
    <x v="2"/>
    <x v="2"/>
    <x v="5"/>
    <s v="No"/>
    <m/>
  </r>
  <r>
    <n v="961"/>
    <m/>
    <m/>
    <m/>
    <m/>
    <m/>
    <s v="Nutrition"/>
    <m/>
    <s v="Exercise/physical activity"/>
    <m/>
    <m/>
    <s v="Heart disease"/>
    <m/>
    <m/>
    <m/>
    <m/>
    <m/>
    <m/>
    <m/>
    <m/>
    <n v="3"/>
    <n v="1"/>
    <m/>
    <n v="0"/>
    <n v="0"/>
    <n v="0"/>
    <n v="0"/>
    <n v="0"/>
    <n v="1"/>
    <n v="0"/>
    <n v="1"/>
    <n v="0"/>
    <n v="0"/>
    <n v="1"/>
    <n v="0"/>
    <n v="0"/>
    <n v="0"/>
    <n v="0"/>
    <n v="0"/>
    <n v="0"/>
    <n v="0"/>
    <m/>
    <m/>
    <n v="3"/>
    <n v="3"/>
    <s v="Correct"/>
    <x v="1"/>
    <n v="65"/>
    <x v="0"/>
    <x v="133"/>
    <x v="1"/>
    <x v="1"/>
    <s v="English"/>
    <x v="5"/>
    <x v="1"/>
    <x v="2"/>
    <x v="2"/>
    <x v="5"/>
    <s v="No"/>
    <m/>
  </r>
  <r>
    <n v="962"/>
    <s v="Blood pressure"/>
    <m/>
    <m/>
    <s v="Cancer"/>
    <m/>
    <m/>
    <s v="Cholesterol"/>
    <m/>
    <m/>
    <m/>
    <s v="Heart disease"/>
    <m/>
    <s v="Diabetes"/>
    <m/>
    <m/>
    <m/>
    <m/>
    <m/>
    <m/>
    <n v="5"/>
    <n v="0.6"/>
    <m/>
    <n v="0.6"/>
    <n v="0"/>
    <n v="0"/>
    <n v="0.6"/>
    <n v="0"/>
    <n v="0"/>
    <n v="0.6"/>
    <n v="0"/>
    <n v="0"/>
    <n v="0"/>
    <n v="0.6"/>
    <n v="0"/>
    <n v="0.6"/>
    <n v="0"/>
    <n v="0"/>
    <n v="0"/>
    <n v="0"/>
    <n v="0"/>
    <m/>
    <m/>
    <n v="3"/>
    <n v="5"/>
    <s v="Correct"/>
    <x v="1"/>
    <n v="71"/>
    <x v="0"/>
    <x v="133"/>
    <x v="1"/>
    <x v="1"/>
    <s v="English"/>
    <x v="6"/>
    <x v="7"/>
    <x v="2"/>
    <x v="2"/>
    <x v="5"/>
    <s v="Yes"/>
    <m/>
  </r>
  <r>
    <n v="963"/>
    <m/>
    <m/>
    <m/>
    <s v="Cancer"/>
    <m/>
    <m/>
    <s v="Cholesterol"/>
    <m/>
    <m/>
    <m/>
    <m/>
    <m/>
    <m/>
    <m/>
    <m/>
    <m/>
    <s v="Importance of routine well checkups"/>
    <m/>
    <m/>
    <n v="3"/>
    <n v="1"/>
    <m/>
    <n v="0"/>
    <n v="0"/>
    <n v="0"/>
    <n v="1"/>
    <n v="0"/>
    <n v="0"/>
    <n v="1"/>
    <n v="0"/>
    <n v="0"/>
    <n v="0"/>
    <n v="0"/>
    <n v="0"/>
    <n v="0"/>
    <n v="0"/>
    <n v="0"/>
    <n v="0"/>
    <n v="1"/>
    <n v="0"/>
    <m/>
    <m/>
    <n v="3"/>
    <n v="3"/>
    <s v="Correct"/>
    <x v="0"/>
    <n v="79"/>
    <x v="0"/>
    <x v="24"/>
    <x v="1"/>
    <x v="1"/>
    <s v="English"/>
    <x v="4"/>
    <x v="4"/>
    <x v="2"/>
    <x v="2"/>
    <x v="3"/>
    <s v="No"/>
    <m/>
  </r>
  <r>
    <n v="964"/>
    <m/>
    <m/>
    <m/>
    <s v="Cancer"/>
    <m/>
    <m/>
    <s v="Cholesterol"/>
    <m/>
    <m/>
    <m/>
    <m/>
    <m/>
    <s v="Diabetes"/>
    <m/>
    <m/>
    <m/>
    <m/>
    <m/>
    <m/>
    <n v="3"/>
    <n v="1"/>
    <m/>
    <n v="0"/>
    <n v="0"/>
    <n v="0"/>
    <n v="1"/>
    <n v="0"/>
    <n v="0"/>
    <n v="1"/>
    <n v="0"/>
    <n v="0"/>
    <n v="0"/>
    <n v="0"/>
    <n v="0"/>
    <n v="1"/>
    <n v="0"/>
    <n v="0"/>
    <n v="0"/>
    <n v="0"/>
    <n v="0"/>
    <m/>
    <m/>
    <n v="3"/>
    <n v="3"/>
    <s v="Correct"/>
    <x v="1"/>
    <n v="64"/>
    <x v="0"/>
    <x v="196"/>
    <x v="1"/>
    <x v="1"/>
    <s v="English"/>
    <x v="5"/>
    <x v="7"/>
    <x v="2"/>
    <x v="2"/>
    <x v="0"/>
    <s v="No"/>
    <m/>
  </r>
  <r>
    <n v="965"/>
    <s v="Blood pressure"/>
    <m/>
    <m/>
    <m/>
    <m/>
    <m/>
    <m/>
    <m/>
    <m/>
    <m/>
    <m/>
    <m/>
    <m/>
    <m/>
    <m/>
    <m/>
    <m/>
    <m/>
    <m/>
    <n v="1"/>
    <n v="3"/>
    <m/>
    <n v="1"/>
    <n v="0"/>
    <n v="0"/>
    <n v="0"/>
    <n v="0"/>
    <n v="0"/>
    <n v="0"/>
    <n v="0"/>
    <n v="0"/>
    <n v="0"/>
    <n v="0"/>
    <n v="0"/>
    <n v="0"/>
    <n v="0"/>
    <n v="0"/>
    <n v="0"/>
    <n v="0"/>
    <n v="0"/>
    <m/>
    <m/>
    <n v="1"/>
    <n v="1"/>
    <s v="Correct"/>
    <x v="1"/>
    <n v="73"/>
    <x v="0"/>
    <x v="136"/>
    <x v="1"/>
    <x v="1"/>
    <m/>
    <x v="2"/>
    <x v="7"/>
    <x v="2"/>
    <x v="2"/>
    <x v="6"/>
    <s v="No"/>
    <m/>
  </r>
  <r>
    <n v="966"/>
    <s v="Blood pressure"/>
    <m/>
    <m/>
    <m/>
    <m/>
    <m/>
    <m/>
    <s v="Exercise/physical activity"/>
    <m/>
    <m/>
    <m/>
    <m/>
    <s v="Diabetes"/>
    <m/>
    <m/>
    <m/>
    <m/>
    <m/>
    <m/>
    <n v="3"/>
    <n v="1"/>
    <m/>
    <n v="1"/>
    <n v="0"/>
    <n v="0"/>
    <n v="0"/>
    <n v="0"/>
    <n v="0"/>
    <n v="0"/>
    <n v="1"/>
    <n v="0"/>
    <n v="0"/>
    <n v="0"/>
    <n v="0"/>
    <n v="1"/>
    <n v="0"/>
    <n v="0"/>
    <n v="0"/>
    <n v="0"/>
    <n v="0"/>
    <m/>
    <m/>
    <n v="3"/>
    <n v="3"/>
    <s v="Correct"/>
    <x v="1"/>
    <n v="79"/>
    <x v="0"/>
    <x v="5"/>
    <x v="2"/>
    <x v="0"/>
    <s v="English"/>
    <x v="4"/>
    <x v="7"/>
    <x v="2"/>
    <x v="2"/>
    <x v="8"/>
    <s v="Yes"/>
    <m/>
  </r>
  <r>
    <n v="967"/>
    <s v="Blood pressure"/>
    <s v="Eating disorders"/>
    <m/>
    <m/>
    <m/>
    <m/>
    <m/>
    <s v="Exercise/physical activity"/>
    <m/>
    <m/>
    <m/>
    <m/>
    <m/>
    <m/>
    <m/>
    <m/>
    <m/>
    <m/>
    <m/>
    <n v="3"/>
    <n v="1"/>
    <m/>
    <n v="1"/>
    <n v="1"/>
    <n v="0"/>
    <n v="0"/>
    <n v="0"/>
    <n v="0"/>
    <n v="0"/>
    <n v="1"/>
    <n v="0"/>
    <n v="0"/>
    <n v="0"/>
    <n v="0"/>
    <n v="0"/>
    <n v="0"/>
    <n v="0"/>
    <n v="0"/>
    <n v="0"/>
    <n v="0"/>
    <m/>
    <m/>
    <n v="3"/>
    <n v="3"/>
    <s v="Correct"/>
    <x v="0"/>
    <n v="65"/>
    <x v="0"/>
    <x v="0"/>
    <x v="0"/>
    <x v="1"/>
    <s v="English"/>
    <x v="5"/>
    <x v="1"/>
    <x v="0"/>
    <x v="2"/>
    <x v="0"/>
    <s v="Yes"/>
    <m/>
  </r>
  <r>
    <n v="968"/>
    <s v="Blood pressure"/>
    <m/>
    <s v="Mental health/depression"/>
    <s v="Cancer"/>
    <s v="Emergency preparedness"/>
    <s v="Nutrition"/>
    <s v="Cholesterol"/>
    <s v="Exercise/physical activity"/>
    <m/>
    <m/>
    <m/>
    <s v="Suicide prevention"/>
    <s v="Diabetes"/>
    <m/>
    <m/>
    <m/>
    <s v="Importance of routine well checkups"/>
    <m/>
    <m/>
    <n v="10"/>
    <n v="0.3"/>
    <m/>
    <n v="0.3"/>
    <n v="0"/>
    <n v="0.3"/>
    <n v="0.3"/>
    <n v="0.3"/>
    <n v="0.3"/>
    <n v="0.3"/>
    <n v="0.3"/>
    <n v="0"/>
    <n v="0"/>
    <n v="0"/>
    <n v="0.3"/>
    <n v="0.3"/>
    <n v="0"/>
    <n v="0"/>
    <n v="0"/>
    <n v="0.3"/>
    <n v="0"/>
    <m/>
    <m/>
    <n v="2.9999999999999996"/>
    <n v="10"/>
    <s v="Correct"/>
    <x v="1"/>
    <n v="71"/>
    <x v="0"/>
    <x v="121"/>
    <x v="1"/>
    <x v="1"/>
    <s v="English"/>
    <x v="6"/>
    <x v="8"/>
    <x v="2"/>
    <x v="2"/>
    <x v="6"/>
    <s v="Yes"/>
    <m/>
  </r>
  <r>
    <n v="969"/>
    <s v="Blood pressure"/>
    <m/>
    <m/>
    <m/>
    <m/>
    <s v="Nutrition"/>
    <s v="Cholesterol"/>
    <m/>
    <m/>
    <s v="Dental screenings"/>
    <s v="Heart disease"/>
    <m/>
    <m/>
    <m/>
    <m/>
    <m/>
    <m/>
    <m/>
    <m/>
    <n v="5"/>
    <n v="0.6"/>
    <m/>
    <n v="0.6"/>
    <n v="0"/>
    <n v="0"/>
    <n v="0"/>
    <n v="0"/>
    <n v="0.6"/>
    <n v="0.6"/>
    <n v="0"/>
    <n v="0"/>
    <n v="0.6"/>
    <n v="0.6"/>
    <n v="0"/>
    <n v="0"/>
    <n v="0"/>
    <n v="0"/>
    <n v="0"/>
    <n v="0"/>
    <n v="0"/>
    <m/>
    <m/>
    <n v="3"/>
    <n v="5"/>
    <s v="Correct"/>
    <x v="0"/>
    <n v="78"/>
    <x v="0"/>
    <x v="0"/>
    <x v="5"/>
    <x v="1"/>
    <s v="English"/>
    <x v="4"/>
    <x v="7"/>
    <x v="2"/>
    <x v="2"/>
    <x v="5"/>
    <s v="No"/>
    <m/>
  </r>
  <r>
    <n v="970"/>
    <s v="Blood pressure"/>
    <m/>
    <m/>
    <m/>
    <m/>
    <m/>
    <m/>
    <m/>
    <m/>
    <m/>
    <m/>
    <m/>
    <m/>
    <m/>
    <m/>
    <m/>
    <m/>
    <m/>
    <m/>
    <n v="1"/>
    <n v="3"/>
    <m/>
    <n v="1"/>
    <n v="0"/>
    <n v="0"/>
    <n v="0"/>
    <n v="0"/>
    <n v="0"/>
    <n v="0"/>
    <n v="0"/>
    <n v="0"/>
    <n v="0"/>
    <n v="0"/>
    <n v="0"/>
    <n v="0"/>
    <n v="0"/>
    <n v="0"/>
    <n v="0"/>
    <n v="0"/>
    <n v="0"/>
    <m/>
    <m/>
    <n v="1"/>
    <n v="1"/>
    <s v="Correct"/>
    <x v="1"/>
    <n v="66"/>
    <x v="0"/>
    <x v="88"/>
    <x v="1"/>
    <x v="0"/>
    <s v="English"/>
    <x v="6"/>
    <x v="1"/>
    <x v="2"/>
    <x v="2"/>
    <x v="5"/>
    <s v="No"/>
    <m/>
  </r>
  <r>
    <n v="971"/>
    <m/>
    <s v="Eating disorders"/>
    <s v="Mental health/depression"/>
    <m/>
    <m/>
    <m/>
    <s v="Cholesterol"/>
    <m/>
    <m/>
    <m/>
    <s v="Heart disease"/>
    <m/>
    <s v="Diabetes"/>
    <m/>
    <s v="Vaccination/immunizations"/>
    <m/>
    <m/>
    <m/>
    <m/>
    <n v="6"/>
    <n v="0.5"/>
    <m/>
    <n v="0"/>
    <n v="0.5"/>
    <n v="0.5"/>
    <n v="0"/>
    <n v="0"/>
    <n v="0"/>
    <n v="0.5"/>
    <n v="0"/>
    <n v="0"/>
    <n v="0"/>
    <n v="0.5"/>
    <n v="0"/>
    <n v="0.5"/>
    <n v="0"/>
    <n v="0.5"/>
    <n v="0"/>
    <n v="0"/>
    <n v="0"/>
    <m/>
    <m/>
    <n v="3"/>
    <n v="6"/>
    <s v="Correct"/>
    <x v="1"/>
    <n v="72"/>
    <x v="0"/>
    <x v="13"/>
    <x v="1"/>
    <x v="1"/>
    <s v="English"/>
    <x v="5"/>
    <x v="1"/>
    <x v="2"/>
    <x v="2"/>
    <x v="6"/>
    <s v="No"/>
    <m/>
  </r>
  <r>
    <n v="972"/>
    <s v="Blood pressure"/>
    <m/>
    <m/>
    <s v="Cancer"/>
    <m/>
    <m/>
    <s v="Cholesterol"/>
    <m/>
    <m/>
    <m/>
    <s v="Heart disease"/>
    <m/>
    <s v="Diabetes"/>
    <m/>
    <m/>
    <m/>
    <m/>
    <m/>
    <m/>
    <n v="5"/>
    <n v="0.6"/>
    <m/>
    <n v="0.6"/>
    <n v="0"/>
    <n v="0"/>
    <n v="0.6"/>
    <n v="0"/>
    <n v="0"/>
    <n v="0.6"/>
    <n v="0"/>
    <n v="0"/>
    <n v="0"/>
    <n v="0.6"/>
    <n v="0"/>
    <n v="0.6"/>
    <n v="0"/>
    <n v="0"/>
    <n v="0"/>
    <n v="0"/>
    <n v="0"/>
    <m/>
    <m/>
    <n v="3"/>
    <n v="5"/>
    <s v="Correct"/>
    <x v="1"/>
    <n v="75"/>
    <x v="0"/>
    <x v="109"/>
    <x v="1"/>
    <x v="0"/>
    <s v="English"/>
    <x v="5"/>
    <x v="7"/>
    <x v="2"/>
    <x v="2"/>
    <x v="5"/>
    <m/>
    <m/>
  </r>
  <r>
    <n v="973"/>
    <m/>
    <m/>
    <m/>
    <m/>
    <m/>
    <m/>
    <m/>
    <m/>
    <m/>
    <m/>
    <m/>
    <m/>
    <m/>
    <m/>
    <m/>
    <m/>
    <m/>
    <m/>
    <m/>
    <n v="0"/>
    <e v="#DIV/0!"/>
    <m/>
    <n v="0"/>
    <n v="0"/>
    <n v="0"/>
    <n v="0"/>
    <n v="0"/>
    <n v="0"/>
    <n v="0"/>
    <n v="0"/>
    <n v="0"/>
    <n v="0"/>
    <n v="0"/>
    <n v="0"/>
    <n v="0"/>
    <n v="0"/>
    <n v="0"/>
    <n v="0"/>
    <n v="0"/>
    <n v="0"/>
    <m/>
    <m/>
    <n v="0"/>
    <n v="0"/>
    <s v="Correct"/>
    <x v="0"/>
    <n v="69"/>
    <x v="0"/>
    <x v="9"/>
    <x v="1"/>
    <x v="2"/>
    <s v="English"/>
    <x v="3"/>
    <x v="7"/>
    <x v="2"/>
    <x v="2"/>
    <x v="5"/>
    <s v="No"/>
    <m/>
  </r>
  <r>
    <n v="974"/>
    <s v="Blood pressure"/>
    <s v="Eating disorders"/>
    <m/>
    <m/>
    <m/>
    <m/>
    <s v="Cholesterol"/>
    <s v="Exercise/physical activity"/>
    <m/>
    <m/>
    <m/>
    <m/>
    <s v="Diabetes"/>
    <m/>
    <m/>
    <m/>
    <m/>
    <s v="Drug and alcohol"/>
    <m/>
    <n v="6"/>
    <n v="0.5"/>
    <m/>
    <n v="0.5"/>
    <n v="0.5"/>
    <n v="0"/>
    <n v="0"/>
    <n v="0"/>
    <n v="0"/>
    <n v="0.5"/>
    <n v="0.5"/>
    <n v="0"/>
    <n v="0"/>
    <n v="0"/>
    <n v="0"/>
    <n v="0.5"/>
    <n v="0"/>
    <n v="0"/>
    <n v="0"/>
    <n v="0"/>
    <n v="0.5"/>
    <m/>
    <m/>
    <n v="3"/>
    <n v="6"/>
    <s v="Correct"/>
    <x v="0"/>
    <n v="74"/>
    <x v="0"/>
    <x v="87"/>
    <x v="1"/>
    <x v="1"/>
    <s v="English"/>
    <x v="5"/>
    <x v="8"/>
    <x v="2"/>
    <x v="2"/>
    <x v="5"/>
    <s v="Yes"/>
    <m/>
  </r>
  <r>
    <n v="975"/>
    <s v="Blood pressure"/>
    <s v="Eating disorders"/>
    <s v="Mental health/depression"/>
    <s v="Cancer"/>
    <m/>
    <m/>
    <s v="Cholesterol"/>
    <m/>
    <m/>
    <m/>
    <s v="Heart disease"/>
    <m/>
    <m/>
    <m/>
    <m/>
    <m/>
    <m/>
    <s v="Drug and alcohol"/>
    <m/>
    <n v="7"/>
    <n v="0.42857142857142855"/>
    <m/>
    <n v="0.42857142857142855"/>
    <n v="0.42857142857142855"/>
    <n v="0.42857142857142855"/>
    <n v="0.42857142857142855"/>
    <n v="0"/>
    <n v="0"/>
    <n v="0.42857142857142855"/>
    <n v="0"/>
    <n v="0"/>
    <n v="0"/>
    <n v="0.42857142857142855"/>
    <n v="0"/>
    <n v="0"/>
    <n v="0"/>
    <n v="0"/>
    <n v="0"/>
    <n v="0"/>
    <n v="0.42857142857142855"/>
    <m/>
    <m/>
    <n v="2.9999999999999996"/>
    <n v="7"/>
    <s v="Correct"/>
    <x v="0"/>
    <n v="84"/>
    <x v="0"/>
    <x v="9"/>
    <x v="1"/>
    <x v="1"/>
    <s v="English"/>
    <x v="3"/>
    <x v="0"/>
    <x v="2"/>
    <x v="2"/>
    <x v="5"/>
    <m/>
    <m/>
  </r>
  <r>
    <n v="976"/>
    <m/>
    <m/>
    <m/>
    <m/>
    <m/>
    <m/>
    <m/>
    <m/>
    <m/>
    <m/>
    <m/>
    <m/>
    <m/>
    <m/>
    <m/>
    <m/>
    <m/>
    <m/>
    <m/>
    <n v="0"/>
    <e v="#DIV/0!"/>
    <m/>
    <n v="0"/>
    <n v="0"/>
    <n v="0"/>
    <n v="0"/>
    <n v="0"/>
    <n v="0"/>
    <n v="0"/>
    <n v="0"/>
    <n v="0"/>
    <n v="0"/>
    <n v="0"/>
    <n v="0"/>
    <n v="0"/>
    <n v="0"/>
    <n v="0"/>
    <n v="0"/>
    <n v="0"/>
    <n v="0"/>
    <m/>
    <m/>
    <n v="0"/>
    <n v="0"/>
    <s v="Correct"/>
    <x v="0"/>
    <n v="71"/>
    <x v="2"/>
    <x v="57"/>
    <x v="1"/>
    <x v="0"/>
    <s v="English"/>
    <x v="3"/>
    <x v="0"/>
    <x v="2"/>
    <x v="2"/>
    <x v="8"/>
    <s v="Ye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showError="1" updatedVersion="5" minRefreshableVersion="3" useAutoFormatting="1" itemPrintTitles="1" createdVersion="5" indent="0" outline="1" outlineData="1" multipleFieldFilters="0" rowHeaderCaption="Town, Zip Code">
  <location ref="C11:R209" firstHeaderRow="0" firstDataRow="1" firstDataCol="1"/>
  <pivotFields count="51">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name="Child health &amp; wellness2" showAll="0" defaultSubtotal="0"/>
    <pivotField showAll="0" defaultSubtotal="0"/>
    <pivotField name="Diabetes2" showAll="0" defaultSubtotal="0"/>
    <pivotField showAll="0" defaultSubtotal="0"/>
    <pivotField name="Drugs &amp; alcohol abuse2" showAll="0" defaultSubtotal="0"/>
    <pivotField name="Environmental hazards2" showAll="0" defaultSubtotal="0"/>
    <pivotField name="Obesity/weight loss issues2" showAll="0" defaultSubtota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pivotField showAll="0"/>
    <pivotField showAll="0" defaultSubtotal="0"/>
    <pivotField showAll="0" defaultSubtotal="0"/>
    <pivotField showAll="0">
      <items count="5">
        <item x="0"/>
        <item x="1"/>
        <item x="3"/>
        <item x="2"/>
        <item t="default"/>
      </items>
    </pivotField>
    <pivotField dataField="1" showAll="0"/>
    <pivotField showAll="0">
      <items count="5">
        <item x="0"/>
        <item x="1"/>
        <item x="2"/>
        <item x="3"/>
        <item t="default"/>
      </items>
    </pivotField>
    <pivotField axis="axisRow" showAll="0" defaultSubtotal="0">
      <items count="197">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s>
    </pivotField>
    <pivotField showAll="0">
      <items count="22">
        <item x="5"/>
        <item x="0"/>
        <item x="16"/>
        <item x="11"/>
        <item x="8"/>
        <item m="1" x="18"/>
        <item x="4"/>
        <item x="15"/>
        <item m="1" x="20"/>
        <item x="10"/>
        <item x="3"/>
        <item x="7"/>
        <item x="14"/>
        <item m="1" x="17"/>
        <item x="13"/>
        <item x="12"/>
        <item m="1" x="19"/>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3">
        <item m="1" x="11"/>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2">
        <item x="4"/>
        <item x="2"/>
        <item x="7"/>
        <item x="8"/>
        <item m="1" x="10"/>
        <item m="1" x="9"/>
        <item x="5"/>
        <item x="6"/>
        <item x="1"/>
        <item x="0"/>
        <item x="3"/>
        <item t="default"/>
      </items>
    </pivotField>
    <pivotField showAll="0"/>
    <pivotField showAll="0" defaultSubtotal="0"/>
  </pivotFields>
  <rowFields count="1">
    <field x="40"/>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40" baseItem="0"/>
    <dataField name="Average Age" fld="38" subtotal="average" baseField="40" baseItem="0" numFmtId="1"/>
    <dataField name="Asthma/lung disease " fld="18" baseField="40" baseItem="0" numFmtId="2"/>
    <dataField name="Cancer " fld="19" baseField="40" baseItem="0" numFmtId="2"/>
    <dataField name="Child health &amp; wellness " fld="24" baseField="40" baseItem="0" numFmtId="2"/>
    <dataField name="Diabetes " fld="26" baseField="40" baseItem="0" numFmtId="2"/>
    <dataField name="Drugs &amp; alcohol abuse" fld="28" baseField="40" baseItem="0" numFmtId="2"/>
    <dataField name="Environmental hazards " fld="29" baseField="40" baseItem="0" numFmtId="2"/>
    <dataField name="Heart disease &amp; stroke " fld="20" baseField="40" baseItem="0" numFmtId="2"/>
    <dataField name="HIV/AIDS &amp; Sexually Transmitted Diseases (STDs) " fld="22" baseField="40" baseItem="0" numFmtId="2"/>
    <dataField name="Mental health depression/suicide " fld="27" baseField="40" baseItem="0" numFmtId="2"/>
    <dataField name="Obesity/weight loss issues " fld="30" baseField="40" baseItem="0" numFmtId="2"/>
    <dataField name="Safety " fld="21" baseField="40" baseItem="0" numFmtId="2"/>
    <dataField name="Vaccine preventable diseases " fld="23" baseField="40" baseItem="0" numFmtId="2"/>
    <dataField name="Women’s health &amp; wellness " fld="25" baseField="40" baseItem="0" numFmtId="2"/>
  </dataFields>
  <formats count="40">
    <format dxfId="150">
      <pivotArea collapsedLevelsAreSubtotals="1" fieldPosition="0">
        <references count="2">
          <reference field="4294967294" count="1" selected="0">
            <x v="2"/>
          </reference>
          <reference field="40" count="10">
            <x v="0"/>
            <x v="1"/>
            <x v="2"/>
            <x v="3"/>
            <x v="4"/>
            <x v="5"/>
            <x v="6"/>
            <x v="7"/>
            <x v="8"/>
            <x v="9"/>
          </reference>
        </references>
      </pivotArea>
    </format>
    <format dxfId="149">
      <pivotArea collapsedLevelsAreSubtotals="1" fieldPosition="0">
        <references count="2">
          <reference field="4294967294" count="1" selected="0">
            <x v="2"/>
          </reference>
          <reference field="40" count="187">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48">
      <pivotArea field="40" grandRow="1" outline="0" collapsedLevelsAreSubtotals="1" axis="axisRow" fieldPosition="0">
        <references count="1">
          <reference field="4294967294" count="1" selected="0">
            <x v="2"/>
          </reference>
        </references>
      </pivotArea>
    </format>
    <format dxfId="147">
      <pivotArea outline="0" fieldPosition="0">
        <references count="1">
          <reference field="4294967294" count="1">
            <x v="2"/>
          </reference>
        </references>
      </pivotArea>
    </format>
    <format dxfId="146">
      <pivotArea outline="0" collapsedLevelsAreSubtotals="1" fieldPosition="0">
        <references count="1">
          <reference field="4294967294" count="13" selected="0">
            <x v="2"/>
            <x v="3"/>
            <x v="4"/>
            <x v="5"/>
            <x v="6"/>
            <x v="7"/>
            <x v="8"/>
            <x v="9"/>
            <x v="10"/>
            <x v="11"/>
            <x v="12"/>
            <x v="13"/>
            <x v="14"/>
          </reference>
        </references>
      </pivotArea>
    </format>
    <format dxfId="145">
      <pivotArea dataOnly="0" labelOnly="1" outline="0" fieldPosition="0">
        <references count="1">
          <reference field="4294967294" count="13">
            <x v="2"/>
            <x v="3"/>
            <x v="4"/>
            <x v="5"/>
            <x v="6"/>
            <x v="7"/>
            <x v="8"/>
            <x v="9"/>
            <x v="10"/>
            <x v="11"/>
            <x v="12"/>
            <x v="13"/>
            <x v="14"/>
          </reference>
        </references>
      </pivotArea>
    </format>
    <format dxfId="144">
      <pivotArea type="all" dataOnly="0" outline="0" fieldPosition="0"/>
    </format>
    <format dxfId="143">
      <pivotArea outline="0" collapsedLevelsAreSubtotals="1" fieldPosition="0"/>
    </format>
    <format dxfId="142">
      <pivotArea dataOnly="0" labelOnly="1" fieldPosition="0">
        <references count="1">
          <reference field="4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41">
      <pivotArea dataOnly="0" labelOnly="1" fieldPosition="0">
        <references count="1">
          <reference field="4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40">
      <pivotArea dataOnly="0" labelOnly="1" fieldPosition="0">
        <references count="1">
          <reference field="40"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39">
      <pivotArea dataOnly="0" labelOnly="1" grandRow="1" outline="0" fieldPosition="0"/>
    </format>
    <format dxfId="138">
      <pivotArea dataOnly="0" labelOnly="1" fieldPosition="0">
        <references count="1">
          <reference field="40" count="1">
            <x v="49"/>
          </reference>
        </references>
      </pivotArea>
    </format>
    <format dxfId="137">
      <pivotArea dataOnly="0" labelOnly="1" fieldPosition="0">
        <references count="1">
          <reference field="4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6">
      <pivotArea dataOnly="0" labelOnly="1" fieldPosition="0">
        <references count="1">
          <reference field="4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5">
      <pivotArea dataOnly="0" labelOnly="1" fieldPosition="0">
        <references count="1">
          <reference field="40"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34">
      <pivotArea dataOnly="0" labelOnly="1" fieldPosition="0">
        <references count="1">
          <reference field="4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3">
      <pivotArea dataOnly="0" labelOnly="1" fieldPosition="0">
        <references count="1">
          <reference field="4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2">
      <pivotArea dataOnly="0" labelOnly="1" fieldPosition="0">
        <references count="1">
          <reference field="40"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31">
      <pivotArea field="40" type="button" dataOnly="0" labelOnly="1" outline="0" axis="axisRow" fieldPosition="0"/>
    </format>
    <format dxfId="130">
      <pivotArea dataOnly="0" labelOnly="1" outline="0" fieldPosition="0">
        <references count="1">
          <reference field="4294967294" count="15">
            <x v="0"/>
            <x v="1"/>
            <x v="2"/>
            <x v="3"/>
            <x v="4"/>
            <x v="5"/>
            <x v="6"/>
            <x v="7"/>
            <x v="8"/>
            <x v="9"/>
            <x v="10"/>
            <x v="11"/>
            <x v="12"/>
            <x v="13"/>
            <x v="14"/>
          </reference>
        </references>
      </pivotArea>
    </format>
    <format dxfId="129">
      <pivotArea collapsedLevelsAreSubtotals="1" fieldPosition="0">
        <references count="1">
          <reference field="40" count="134">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28">
      <pivotArea grandRow="1" outline="0" collapsedLevelsAreSubtotals="1" fieldPosition="0"/>
    </format>
    <format dxfId="127">
      <pivotArea dataOnly="0" labelOnly="1" fieldPosition="0">
        <references count="1">
          <reference field="40" count="50">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reference>
        </references>
      </pivotArea>
    </format>
    <format dxfId="126">
      <pivotArea dataOnly="0" labelOnly="1" fieldPosition="0">
        <references count="1">
          <reference field="40" count="50">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reference>
        </references>
      </pivotArea>
    </format>
    <format dxfId="125">
      <pivotArea dataOnly="0" labelOnly="1" fieldPosition="0">
        <references count="1">
          <reference field="40" count="34">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124">
      <pivotArea dataOnly="0" labelOnly="1" grandRow="1" outline="0" fieldPosition="0"/>
    </format>
    <format dxfId="123">
      <pivotArea collapsedLevelsAreSubtotals="1" fieldPosition="0">
        <references count="1">
          <reference field="40" count="91">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122">
      <pivotArea dataOnly="0" labelOnly="1" fieldPosition="0">
        <references count="1">
          <reference field="4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1">
      <pivotArea dataOnly="0" labelOnly="1" fieldPosition="0">
        <references count="1">
          <reference field="40" count="41">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120">
      <pivotArea field="40" type="button" dataOnly="0" labelOnly="1" outline="0" axis="axisRow" fieldPosition="0"/>
    </format>
    <format dxfId="119">
      <pivotArea dataOnly="0" labelOnly="1" outline="0" fieldPosition="0">
        <references count="1">
          <reference field="4294967294" count="15">
            <x v="0"/>
            <x v="1"/>
            <x v="2"/>
            <x v="3"/>
            <x v="4"/>
            <x v="5"/>
            <x v="6"/>
            <x v="7"/>
            <x v="8"/>
            <x v="9"/>
            <x v="10"/>
            <x v="11"/>
            <x v="12"/>
            <x v="13"/>
            <x v="14"/>
          </reference>
        </references>
      </pivotArea>
    </format>
    <format dxfId="118">
      <pivotArea dataOnly="0" labelOnly="1" outline="0" fieldPosition="0">
        <references count="1">
          <reference field="4294967294" count="1">
            <x v="1"/>
          </reference>
        </references>
      </pivotArea>
    </format>
    <format dxfId="117">
      <pivotArea dataOnly="0" labelOnly="1" outline="0" fieldPosition="0">
        <references count="1">
          <reference field="4294967294" count="1">
            <x v="1"/>
          </reference>
        </references>
      </pivotArea>
    </format>
    <format dxfId="116">
      <pivotArea dataOnly="0" labelOnly="1" outline="0" fieldPosition="0">
        <references count="1">
          <reference field="4294967294" count="1">
            <x v="1"/>
          </reference>
        </references>
      </pivotArea>
    </format>
    <format dxfId="115">
      <pivotArea field="40" type="button" dataOnly="0" labelOnly="1" outline="0" axis="axisRow" fieldPosition="0"/>
    </format>
    <format dxfId="114">
      <pivotArea dataOnly="0" labelOnly="1" outline="0" fieldPosition="0">
        <references count="1">
          <reference field="4294967294" count="15">
            <x v="0"/>
            <x v="1"/>
            <x v="2"/>
            <x v="3"/>
            <x v="4"/>
            <x v="5"/>
            <x v="6"/>
            <x v="7"/>
            <x v="8"/>
            <x v="9"/>
            <x v="10"/>
            <x v="11"/>
            <x v="12"/>
            <x v="13"/>
            <x v="14"/>
          </reference>
        </references>
      </pivotArea>
    </format>
    <format dxfId="113">
      <pivotArea dataOnly="0" labelOnly="1" grandRow="1" outline="0" fieldPosition="0"/>
    </format>
    <format dxfId="112">
      <pivotArea outline="0" collapsedLevelsAreSubtotals="1" fieldPosition="0">
        <references count="1">
          <reference field="4294967294" count="1" selected="0">
            <x v="1"/>
          </reference>
        </references>
      </pivotArea>
    </format>
    <format dxfId="111">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own, Zip Code">
  <location ref="C11:R209" firstHeaderRow="0" firstDataRow="1" firstDataCol="1"/>
  <pivotFields count="4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showAll="0" defaultSubtotal="0"/>
    <pivotField showAll="0" defaultSubtotal="0"/>
    <pivotField showAll="0"/>
    <pivotField showAll="0"/>
    <pivotField showAll="0"/>
    <pivotField showAll="0">
      <items count="5">
        <item x="0"/>
        <item x="1"/>
        <item x="3"/>
        <item x="2"/>
        <item t="default"/>
      </items>
    </pivotField>
    <pivotField dataField="1" showAll="0"/>
    <pivotField showAll="0">
      <items count="5">
        <item x="0"/>
        <item x="1"/>
        <item x="2"/>
        <item x="3"/>
        <item t="default"/>
      </items>
    </pivotField>
    <pivotField axis="axisRow" showAll="0">
      <items count="198">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 t="default"/>
      </items>
    </pivotField>
    <pivotField showAll="0">
      <items count="22">
        <item x="5"/>
        <item x="0"/>
        <item x="16"/>
        <item x="11"/>
        <item x="8"/>
        <item m="1" x="18"/>
        <item x="4"/>
        <item x="15"/>
        <item m="1" x="20"/>
        <item x="10"/>
        <item x="3"/>
        <item x="7"/>
        <item x="14"/>
        <item m="1" x="17"/>
        <item x="13"/>
        <item x="12"/>
        <item m="1" x="19"/>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3">
        <item m="1" x="11"/>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2">
        <item x="4"/>
        <item x="2"/>
        <item x="7"/>
        <item x="8"/>
        <item m="1" x="10"/>
        <item m="1" x="9"/>
        <item x="5"/>
        <item x="6"/>
        <item x="1"/>
        <item x="0"/>
        <item x="3"/>
        <item t="default"/>
      </items>
    </pivotField>
    <pivotField showAll="0"/>
  </pivotFields>
  <rowFields count="1">
    <field x="39"/>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40" baseItem="0"/>
    <dataField name="Average Age" fld="37" subtotal="average" baseField="40" baseItem="0" numFmtId="1"/>
    <dataField name="Asthma/lung disease " fld="18" baseField="39" baseItem="0" numFmtId="2"/>
    <dataField name="Cancer " fld="19" baseField="39" baseItem="188" numFmtId="2"/>
    <dataField name="Child health &amp; wellness " fld="24" baseField="39" baseItem="188" numFmtId="2"/>
    <dataField name="Diabetes " fld="26" baseField="39" baseItem="0" numFmtId="2"/>
    <dataField name="Drugs &amp; alcohol abuse " fld="28" baseField="40" baseItem="0" numFmtId="2"/>
    <dataField name="Environmental hazards " fld="29" baseField="40" baseItem="0" numFmtId="2"/>
    <dataField name="Heart disease &amp; stroke " fld="20" baseField="40" baseItem="0" numFmtId="2"/>
    <dataField name="HIV/AIDS &amp; Sexually Transmitted Diseases (STDs) " fld="22" baseField="40" baseItem="0" numFmtId="2"/>
    <dataField name="Mental health depression/suicide " fld="27" baseField="40" baseItem="0" numFmtId="2"/>
    <dataField name="Obesity/weight loss issues " fld="30" baseField="39" baseItem="0" numFmtId="2"/>
    <dataField name="Safety " fld="21" baseField="40" baseItem="0" numFmtId="2"/>
    <dataField name="Vaccine preventable diseases " fld="23" baseField="40" baseItem="0" numFmtId="2"/>
    <dataField name="Women’s health &amp; wellness " fld="25" baseField="40" baseItem="0" numFmtId="2"/>
  </dataFields>
  <formats count="24">
    <format dxfId="110">
      <pivotArea outline="0" collapsedLevelsAreSubtotals="1" fieldPosition="0">
        <references count="1">
          <reference field="4294967294" count="1" selected="0">
            <x v="1"/>
          </reference>
        </references>
      </pivotArea>
    </format>
    <format dxfId="109">
      <pivotArea dataOnly="0" labelOnly="1" outline="0" fieldPosition="0">
        <references count="1">
          <reference field="4294967294" count="1">
            <x v="1"/>
          </reference>
        </references>
      </pivotArea>
    </format>
    <format dxfId="108">
      <pivotArea outline="0" collapsedLevelsAreSubtotals="1" fieldPosition="0">
        <references count="1">
          <reference field="4294967294" count="12" selected="0">
            <x v="2"/>
            <x v="3"/>
            <x v="4"/>
            <x v="5"/>
            <x v="6"/>
            <x v="7"/>
            <x v="8"/>
            <x v="9"/>
            <x v="10"/>
            <x v="12"/>
            <x v="13"/>
            <x v="14"/>
          </reference>
        </references>
      </pivotArea>
    </format>
    <format dxfId="107">
      <pivotArea dataOnly="0" labelOnly="1" outline="0" fieldPosition="0">
        <references count="1">
          <reference field="4294967294" count="12">
            <x v="2"/>
            <x v="3"/>
            <x v="4"/>
            <x v="5"/>
            <x v="6"/>
            <x v="7"/>
            <x v="8"/>
            <x v="9"/>
            <x v="10"/>
            <x v="12"/>
            <x v="13"/>
            <x v="14"/>
          </reference>
        </references>
      </pivotArea>
    </format>
    <format dxfId="106">
      <pivotArea type="all" dataOnly="0" outline="0" fieldPosition="0"/>
    </format>
    <format dxfId="105">
      <pivotArea dataOnly="0" labelOnly="1" outline="0" fieldPosition="0">
        <references count="1">
          <reference field="4294967294" count="14">
            <x v="0"/>
            <x v="1"/>
            <x v="2"/>
            <x v="3"/>
            <x v="4"/>
            <x v="5"/>
            <x v="6"/>
            <x v="7"/>
            <x v="8"/>
            <x v="9"/>
            <x v="10"/>
            <x v="12"/>
            <x v="13"/>
            <x v="14"/>
          </reference>
        </references>
      </pivotArea>
    </format>
    <format dxfId="104">
      <pivotArea outline="0" collapsedLevelsAreSubtotals="1" fieldPosition="0"/>
    </format>
    <format dxfId="103">
      <pivotArea dataOnly="0" labelOnly="1" fieldPosition="0">
        <references count="1">
          <reference field="39"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2">
      <pivotArea dataOnly="0" labelOnly="1" fieldPosition="0">
        <references count="1">
          <reference field="39"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1">
      <pivotArea dataOnly="0" labelOnly="1" fieldPosition="0">
        <references count="1">
          <reference field="39"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00">
      <pivotArea dataOnly="0" labelOnly="1" fieldPosition="0">
        <references count="1">
          <reference field="39"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99">
      <pivotArea dataOnly="0" labelOnly="1" grandRow="1" outline="0" fieldPosition="0"/>
    </format>
    <format dxfId="98">
      <pivotArea dataOnly="0" labelOnly="1" outline="0" fieldPosition="0">
        <references count="1">
          <reference field="4294967294" count="14">
            <x v="0"/>
            <x v="1"/>
            <x v="2"/>
            <x v="3"/>
            <x v="4"/>
            <x v="5"/>
            <x v="6"/>
            <x v="7"/>
            <x v="8"/>
            <x v="9"/>
            <x v="10"/>
            <x v="12"/>
            <x v="13"/>
            <x v="14"/>
          </reference>
        </references>
      </pivotArea>
    </format>
    <format dxfId="97">
      <pivotArea outline="0" collapsedLevelsAreSubtotals="1" fieldPosition="0">
        <references count="1">
          <reference field="4294967294" count="1" selected="0">
            <x v="1"/>
          </reference>
        </references>
      </pivotArea>
    </format>
    <format dxfId="96">
      <pivotArea outline="0" collapsedLevelsAreSubtotals="1" fieldPosition="0">
        <references count="1">
          <reference field="4294967294" count="1" selected="0">
            <x v="11"/>
          </reference>
        </references>
      </pivotArea>
    </format>
    <format dxfId="95">
      <pivotArea dataOnly="0" labelOnly="1" outline="0" fieldPosition="0">
        <references count="1">
          <reference field="4294967294" count="1">
            <x v="11"/>
          </reference>
        </references>
      </pivotArea>
    </format>
    <format dxfId="94">
      <pivotArea field="39" type="button" dataOnly="0" labelOnly="1" outline="0" axis="axisRow" fieldPosition="0"/>
    </format>
    <format dxfId="93">
      <pivotArea dataOnly="0" labelOnly="1" outline="0" fieldPosition="0">
        <references count="1">
          <reference field="4294967294" count="15">
            <x v="0"/>
            <x v="1"/>
            <x v="2"/>
            <x v="3"/>
            <x v="4"/>
            <x v="5"/>
            <x v="6"/>
            <x v="7"/>
            <x v="8"/>
            <x v="9"/>
            <x v="10"/>
            <x v="11"/>
            <x v="12"/>
            <x v="13"/>
            <x v="14"/>
          </reference>
        </references>
      </pivotArea>
    </format>
    <format dxfId="92">
      <pivotArea dataOnly="0" labelOnly="1" outline="0" fieldPosition="0">
        <references count="1">
          <reference field="4294967294" count="1">
            <x v="11"/>
          </reference>
        </references>
      </pivotArea>
    </format>
    <format dxfId="91">
      <pivotArea dataOnly="0" labelOnly="1" outline="0" fieldPosition="0">
        <references count="1">
          <reference field="4294967294" count="13">
            <x v="2"/>
            <x v="3"/>
            <x v="4"/>
            <x v="5"/>
            <x v="6"/>
            <x v="7"/>
            <x v="8"/>
            <x v="9"/>
            <x v="10"/>
            <x v="11"/>
            <x v="12"/>
            <x v="13"/>
            <x v="14"/>
          </reference>
        </references>
      </pivotArea>
    </format>
    <format dxfId="90">
      <pivotArea collapsedLevelsAreSubtotals="1" fieldPosition="0">
        <references count="2">
          <reference field="4294967294" count="1" selected="0">
            <x v="1"/>
          </reference>
          <reference field="39" count="2">
            <x v="0"/>
            <x v="1"/>
          </reference>
        </references>
      </pivotArea>
    </format>
    <format dxfId="89">
      <pivotArea dataOnly="0" labelOnly="1" outline="0" fieldPosition="0">
        <references count="1">
          <reference field="4294967294" count="2">
            <x v="0"/>
            <x v="1"/>
          </reference>
        </references>
      </pivotArea>
    </format>
    <format dxfId="88">
      <pivotArea field="39" type="button" dataOnly="0" labelOnly="1" outline="0" axis="axisRow" fieldPosition="0"/>
    </format>
    <format dxfId="87">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own, Zip Code">
  <location ref="C11:O209" firstHeaderRow="0" firstDataRow="1" firstDataCol="1"/>
  <pivotFields count="43">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pivotField showAll="0"/>
    <pivotField showAll="0" defaultSubtotal="0"/>
    <pivotField showAll="0">
      <items count="5">
        <item x="0"/>
        <item x="1"/>
        <item x="3"/>
        <item x="2"/>
        <item t="default"/>
      </items>
    </pivotField>
    <pivotField dataField="1" showAll="0"/>
    <pivotField showAll="0">
      <items count="5">
        <item x="0"/>
        <item x="1"/>
        <item x="2"/>
        <item x="3"/>
        <item t="default"/>
      </items>
    </pivotField>
    <pivotField axis="axisRow" showAll="0" defaultSubtotal="0">
      <items count="197">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s>
    </pivotField>
    <pivotField showAll="0">
      <items count="22">
        <item x="5"/>
        <item x="0"/>
        <item x="16"/>
        <item x="11"/>
        <item x="8"/>
        <item m="1" x="18"/>
        <item x="4"/>
        <item x="15"/>
        <item m="1" x="20"/>
        <item x="10"/>
        <item x="3"/>
        <item x="7"/>
        <item x="14"/>
        <item m="1" x="17"/>
        <item x="13"/>
        <item x="12"/>
        <item m="1" x="19"/>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3">
        <item m="1" x="11"/>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2">
        <item x="4"/>
        <item x="2"/>
        <item x="7"/>
        <item x="8"/>
        <item m="1" x="10"/>
        <item m="1" x="9"/>
        <item x="5"/>
        <item x="6"/>
        <item x="1"/>
        <item x="0"/>
        <item x="3"/>
        <item t="default"/>
      </items>
    </pivotField>
    <pivotField showAll="0"/>
  </pivotFields>
  <rowFields count="1">
    <field x="33"/>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12">
    <i>
      <x/>
    </i>
    <i i="1">
      <x v="1"/>
    </i>
    <i i="2">
      <x v="2"/>
    </i>
    <i i="3">
      <x v="3"/>
    </i>
    <i i="4">
      <x v="4"/>
    </i>
    <i i="5">
      <x v="5"/>
    </i>
    <i i="6">
      <x v="6"/>
    </i>
    <i i="7">
      <x v="7"/>
    </i>
    <i i="8">
      <x v="8"/>
    </i>
    <i i="9">
      <x v="9"/>
    </i>
    <i i="10">
      <x v="10"/>
    </i>
    <i i="11">
      <x v="11"/>
    </i>
  </colItems>
  <dataFields count="12">
    <dataField name="Count of Respondents" fld="0" subtotal="count" baseField="40" baseItem="0"/>
    <dataField name="Average Age" fld="31" subtotal="average" baseField="40" baseItem="0" numFmtId="1"/>
    <dataField name="Cultural/religious beliefs " fld="15" baseField="33" baseItem="2" numFmtId="2"/>
    <dataField name="Don’t know how to find doctors " fld="18" baseField="33" baseItem="2" numFmtId="2"/>
    <dataField name="Don’t understand need to see a doctor " fld="21" baseField="33" baseItem="2" numFmtId="2"/>
    <dataField name="Fear (e.g. not ready to face/discuss health problem) " fld="24" baseField="33" baseItem="2" numFmtId="2"/>
    <dataField name="Availability of doctors " fld="16" baseField="33" baseItem="2" numFmtId="2"/>
    <dataField name="Language barriers " fld="19" baseField="33" baseItem="2" numFmtId="2"/>
    <dataField name="No insurance " fld="22" baseField="33" baseItem="2" numFmtId="2"/>
    <dataField name="There are no barriers " fld="20" baseField="33" baseItem="2" numFmtId="2"/>
    <dataField name="Transportation " fld="23" baseField="33" baseItem="2" numFmtId="2"/>
    <dataField name="Unable to pay co-pays/deductibles " fld="17" baseField="33" baseItem="2" numFmtId="2"/>
  </dataFields>
  <formats count="40">
    <format dxfId="86">
      <pivotArea type="all" dataOnly="0" outline="0" fieldPosition="0"/>
    </format>
    <format dxfId="85">
      <pivotArea outline="0" collapsedLevelsAreSubtotals="1" fieldPosition="0"/>
    </format>
    <format dxfId="84">
      <pivotArea dataOnly="0" labelOnly="1" fieldPosition="0">
        <references count="1">
          <reference field="3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3">
      <pivotArea dataOnly="0" labelOnly="1" fieldPosition="0">
        <references count="1">
          <reference field="3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2">
      <pivotArea dataOnly="0" labelOnly="1" fieldPosition="0">
        <references count="1">
          <reference field="33"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81">
      <pivotArea dataOnly="0" labelOnly="1" grandRow="1" outline="0" fieldPosition="0"/>
    </format>
    <format dxfId="80">
      <pivotArea dataOnly="0" labelOnly="1" fieldPosition="0">
        <references count="1">
          <reference field="33" count="1">
            <x v="49"/>
          </reference>
        </references>
      </pivotArea>
    </format>
    <format dxfId="79">
      <pivotArea dataOnly="0" labelOnly="1" fieldPosition="0">
        <references count="1">
          <reference field="3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8">
      <pivotArea dataOnly="0" labelOnly="1" fieldPosition="0">
        <references count="1">
          <reference field="3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77">
      <pivotArea dataOnly="0" labelOnly="1" fieldPosition="0">
        <references count="1">
          <reference field="33"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76">
      <pivotArea dataOnly="0" labelOnly="1" fieldPosition="0">
        <references count="1">
          <reference field="3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5">
      <pivotArea dataOnly="0" labelOnly="1" fieldPosition="0">
        <references count="1">
          <reference field="3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74">
      <pivotArea dataOnly="0" labelOnly="1" fieldPosition="0">
        <references count="1">
          <reference field="33" count="47">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73">
      <pivotArea field="33" type="button" dataOnly="0" labelOnly="1" outline="0" axis="axisRow" fieldPosition="0"/>
    </format>
    <format dxfId="72">
      <pivotArea dataOnly="0" labelOnly="1" outline="0" fieldPosition="0">
        <references count="1">
          <reference field="4294967294" count="2">
            <x v="0"/>
            <x v="1"/>
          </reference>
        </references>
      </pivotArea>
    </format>
    <format dxfId="71">
      <pivotArea collapsedLevelsAreSubtotals="1" fieldPosition="0">
        <references count="1">
          <reference field="33" count="134">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70">
      <pivotArea grandRow="1" outline="0" collapsedLevelsAreSubtotals="1" fieldPosition="0"/>
    </format>
    <format dxfId="69">
      <pivotArea dataOnly="0" labelOnly="1" fieldPosition="0">
        <references count="1">
          <reference field="33" count="50">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reference>
        </references>
      </pivotArea>
    </format>
    <format dxfId="68">
      <pivotArea dataOnly="0" labelOnly="1" fieldPosition="0">
        <references count="1">
          <reference field="33" count="50">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reference>
        </references>
      </pivotArea>
    </format>
    <format dxfId="67">
      <pivotArea dataOnly="0" labelOnly="1" fieldPosition="0">
        <references count="1">
          <reference field="33" count="34">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66">
      <pivotArea dataOnly="0" labelOnly="1" grandRow="1" outline="0" fieldPosition="0"/>
    </format>
    <format dxfId="65">
      <pivotArea collapsedLevelsAreSubtotals="1" fieldPosition="0">
        <references count="1">
          <reference field="33" count="91">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64">
      <pivotArea dataOnly="0" labelOnly="1" fieldPosition="0">
        <references count="1">
          <reference field="3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3">
      <pivotArea dataOnly="0" labelOnly="1" fieldPosition="0">
        <references count="1">
          <reference field="33" count="41">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62">
      <pivotArea dataOnly="0" labelOnly="1" outline="0" fieldPosition="0">
        <references count="1">
          <reference field="4294967294" count="2">
            <x v="0"/>
            <x v="1"/>
          </reference>
        </references>
      </pivotArea>
    </format>
    <format dxfId="61">
      <pivotArea dataOnly="0" labelOnly="1" outline="0" fieldPosition="0">
        <references count="1">
          <reference field="4294967294" count="1">
            <x v="1"/>
          </reference>
        </references>
      </pivotArea>
    </format>
    <format dxfId="60">
      <pivotArea dataOnly="0" labelOnly="1" outline="0" fieldPosition="0">
        <references count="1">
          <reference field="4294967294" count="1">
            <x v="1"/>
          </reference>
        </references>
      </pivotArea>
    </format>
    <format dxfId="59">
      <pivotArea dataOnly="0" labelOnly="1" outline="0" fieldPosition="0">
        <references count="1">
          <reference field="4294967294" count="1">
            <x v="1"/>
          </reference>
        </references>
      </pivotArea>
    </format>
    <format dxfId="58">
      <pivotArea dataOnly="0" labelOnly="1" outline="0" fieldPosition="0">
        <references count="1">
          <reference field="4294967294" count="2">
            <x v="0"/>
            <x v="1"/>
          </reference>
        </references>
      </pivotArea>
    </format>
    <format dxfId="57">
      <pivotArea outline="0" collapsedLevelsAreSubtotals="1" fieldPosition="0">
        <references count="1">
          <reference field="4294967294" count="10" selected="0">
            <x v="2"/>
            <x v="3"/>
            <x v="4"/>
            <x v="5"/>
            <x v="6"/>
            <x v="7"/>
            <x v="8"/>
            <x v="9"/>
            <x v="10"/>
            <x v="11"/>
          </reference>
        </references>
      </pivotArea>
    </format>
    <format dxfId="56">
      <pivotArea dataOnly="0" labelOnly="1" outline="0" fieldPosition="0">
        <references count="1">
          <reference field="4294967294" count="10">
            <x v="2"/>
            <x v="3"/>
            <x v="4"/>
            <x v="5"/>
            <x v="6"/>
            <x v="7"/>
            <x v="8"/>
            <x v="9"/>
            <x v="10"/>
            <x v="11"/>
          </reference>
        </references>
      </pivotArea>
    </format>
    <format dxfId="55">
      <pivotArea field="33" type="button" dataOnly="0" labelOnly="1" outline="0" axis="axisRow" fieldPosition="0"/>
    </format>
    <format dxfId="54">
      <pivotArea dataOnly="0" labelOnly="1" outline="0" fieldPosition="0">
        <references count="1">
          <reference field="4294967294" count="12">
            <x v="0"/>
            <x v="1"/>
            <x v="2"/>
            <x v="3"/>
            <x v="4"/>
            <x v="5"/>
            <x v="6"/>
            <x v="7"/>
            <x v="8"/>
            <x v="9"/>
            <x v="10"/>
            <x v="11"/>
          </reference>
        </references>
      </pivotArea>
    </format>
    <format dxfId="53">
      <pivotArea dataOnly="0" labelOnly="1" fieldPosition="0">
        <references count="1">
          <reference field="33" count="50">
            <x v="4"/>
            <x v="5"/>
            <x v="7"/>
            <x v="10"/>
            <x v="14"/>
            <x v="21"/>
            <x v="25"/>
            <x v="29"/>
            <x v="31"/>
            <x v="41"/>
            <x v="42"/>
            <x v="45"/>
            <x v="47"/>
            <x v="48"/>
            <x v="51"/>
            <x v="58"/>
            <x v="60"/>
            <x v="61"/>
            <x v="62"/>
            <x v="64"/>
            <x v="70"/>
            <x v="75"/>
            <x v="76"/>
            <x v="79"/>
            <x v="80"/>
            <x v="81"/>
            <x v="82"/>
            <x v="83"/>
            <x v="90"/>
            <x v="97"/>
            <x v="102"/>
            <x v="107"/>
            <x v="110"/>
            <x v="112"/>
            <x v="115"/>
            <x v="117"/>
            <x v="129"/>
            <x v="132"/>
            <x v="137"/>
            <x v="138"/>
            <x v="144"/>
            <x v="146"/>
            <x v="156"/>
            <x v="161"/>
            <x v="165"/>
            <x v="181"/>
            <x v="182"/>
            <x v="184"/>
            <x v="188"/>
            <x v="191"/>
          </reference>
        </references>
      </pivotArea>
    </format>
    <format dxfId="52">
      <pivotArea outline="0" collapsedLevelsAreSubtotals="1" fieldPosition="0">
        <references count="1">
          <reference field="4294967294" count="1" selected="0">
            <x v="1"/>
          </reference>
        </references>
      </pivotArea>
    </format>
    <format dxfId="51">
      <pivotArea dataOnly="0" labelOnly="1" outline="0" fieldPosition="0">
        <references count="1">
          <reference field="4294967294" count="1">
            <x v="1"/>
          </reference>
        </references>
      </pivotArea>
    </format>
    <format dxfId="50">
      <pivotArea dataOnly="0" labelOnly="1" fieldPosition="0">
        <references count="1">
          <reference field="33"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49">
      <pivotArea dataOnly="0" labelOnly="1" fieldPosition="0">
        <references count="1">
          <reference field="3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48">
      <pivotArea dataOnly="0" labelOnly="1" fieldPosition="0">
        <references count="1">
          <reference field="33"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47">
      <pivotArea dataOnly="0" labelOnly="1" fieldPosition="0">
        <references count="1">
          <reference field="33" count="46">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own, Zip Code">
  <location ref="C11:Q209" firstHeaderRow="0" firstDataRow="1" firstDataCol="1"/>
  <pivotFields count="48">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items count="5">
        <item x="0"/>
        <item x="1"/>
        <item x="3"/>
        <item x="2"/>
        <item t="default"/>
      </items>
    </pivotField>
    <pivotField dataField="1" showAll="0">
      <items count="89">
        <item x="54"/>
        <item x="85"/>
        <item x="31"/>
        <item x="56"/>
        <item x="35"/>
        <item x="34"/>
        <item x="41"/>
        <item x="63"/>
        <item x="52"/>
        <item x="65"/>
        <item x="64"/>
        <item x="17"/>
        <item x="59"/>
        <item x="37"/>
        <item x="39"/>
        <item x="33"/>
        <item x="0"/>
        <item x="27"/>
        <item x="43"/>
        <item x="32"/>
        <item x="20"/>
        <item x="26"/>
        <item x="15"/>
        <item x="14"/>
        <item x="28"/>
        <item x="57"/>
        <item x="6"/>
        <item x="36"/>
        <item x="24"/>
        <item x="61"/>
        <item x="10"/>
        <item x="40"/>
        <item x="47"/>
        <item x="25"/>
        <item x="16"/>
        <item x="4"/>
        <item x="5"/>
        <item x="12"/>
        <item x="53"/>
        <item x="30"/>
        <item x="42"/>
        <item x="3"/>
        <item x="77"/>
        <item x="46"/>
        <item x="7"/>
        <item x="55"/>
        <item x="1"/>
        <item x="23"/>
        <item x="9"/>
        <item x="29"/>
        <item x="13"/>
        <item x="18"/>
        <item x="73"/>
        <item x="38"/>
        <item x="62"/>
        <item x="44"/>
        <item x="58"/>
        <item x="19"/>
        <item x="11"/>
        <item x="66"/>
        <item x="2"/>
        <item x="50"/>
        <item x="60"/>
        <item x="69"/>
        <item x="48"/>
        <item x="72"/>
        <item x="45"/>
        <item x="70"/>
        <item x="78"/>
        <item x="75"/>
        <item x="71"/>
        <item x="49"/>
        <item x="83"/>
        <item x="68"/>
        <item x="51"/>
        <item x="67"/>
        <item x="79"/>
        <item x="76"/>
        <item x="80"/>
        <item x="74"/>
        <item x="8"/>
        <item x="21"/>
        <item x="81"/>
        <item x="82"/>
        <item x="84"/>
        <item x="87"/>
        <item x="86"/>
        <item x="22"/>
        <item t="default"/>
      </items>
    </pivotField>
    <pivotField showAll="0">
      <items count="5">
        <item x="0"/>
        <item x="1"/>
        <item x="2"/>
        <item x="3"/>
        <item t="default"/>
      </items>
    </pivotField>
    <pivotField axis="axisRow" showAll="0">
      <items count="198">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 t="default"/>
      </items>
    </pivotField>
    <pivotField showAll="0">
      <items count="18">
        <item x="5"/>
        <item x="0"/>
        <item x="16"/>
        <item x="11"/>
        <item x="8"/>
        <item x="4"/>
        <item x="15"/>
        <item x="10"/>
        <item x="3"/>
        <item x="7"/>
        <item x="14"/>
        <item x="13"/>
        <item x="12"/>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2">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0">
        <item x="4"/>
        <item x="2"/>
        <item x="7"/>
        <item x="8"/>
        <item x="5"/>
        <item x="6"/>
        <item x="1"/>
        <item x="0"/>
        <item x="3"/>
        <item t="default"/>
      </items>
    </pivotField>
    <pivotField showAll="0"/>
    <pivotField showAll="0"/>
  </pivotFields>
  <rowFields count="1">
    <field x="37"/>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0" subtotal="count" baseField="37" baseItem="0"/>
    <dataField name="Average Age" fld="35" subtotal="average" baseField="37" baseItem="0" numFmtId="1"/>
    <dataField name="Clean air &amp; water " fld="17" baseField="37" baseItem="0" numFmtId="2"/>
    <dataField name="Drug &amp; alcohol rehabilitation services " fld="20" baseField="37" baseItem="0" numFmtId="2"/>
    <dataField name="Healthier food choices " fld="23" baseField="37" baseItem="0" numFmtId="2"/>
    <dataField name="Job opportunities " fld="26" baseField="37" baseItem="0" numFmtId="2"/>
    <dataField name="Mental health services " fld="18" baseField="37" baseItem="0" numFmtId="2"/>
    <dataField name="Recreation facilities " fld="21" baseField="37" baseItem="0" numFmtId="2"/>
    <dataField name="Safe childcare options " fld="24" baseField="37" baseItem="0" numFmtId="2"/>
    <dataField name="Safe places to walk/play " fld="27" baseField="37" baseItem="0" numFmtId="2"/>
    <dataField name="Safe worksites " fld="28" baseField="37" baseItem="0" numFmtId="2"/>
    <dataField name="Smoking cessation programs " fld="19" baseField="37" baseItem="0" numFmtId="2"/>
    <dataField name="Transportation " fld="22" baseField="37" baseItem="0" numFmtId="2"/>
    <dataField name="Weight loss programs " fld="25" baseField="37" baseItem="0" numFmtId="2"/>
  </dataFields>
  <formats count="10">
    <format dxfId="46">
      <pivotArea outline="0" collapsedLevelsAreSubtotals="1" fieldPosition="0">
        <references count="1">
          <reference field="4294967294" count="1" selected="0">
            <x v="1"/>
          </reference>
        </references>
      </pivotArea>
    </format>
    <format dxfId="45">
      <pivotArea dataOnly="0" labelOnly="1" outline="0" fieldPosition="0">
        <references count="1">
          <reference field="4294967294" count="1">
            <x v="1"/>
          </reference>
        </references>
      </pivotArea>
    </format>
    <format dxfId="44">
      <pivotArea field="37" type="button" dataOnly="0" labelOnly="1" outline="0" axis="axisRow" fieldPosition="0"/>
    </format>
    <format dxfId="43">
      <pivotArea dataOnly="0" labelOnly="1" outline="0" fieldPosition="0">
        <references count="1">
          <reference field="4294967294" count="14">
            <x v="0"/>
            <x v="1"/>
            <x v="2"/>
            <x v="3"/>
            <x v="4"/>
            <x v="5"/>
            <x v="6"/>
            <x v="7"/>
            <x v="8"/>
            <x v="9"/>
            <x v="10"/>
            <x v="11"/>
            <x v="12"/>
            <x v="13"/>
          </reference>
        </references>
      </pivotArea>
    </format>
    <format dxfId="42">
      <pivotArea outline="0" collapsedLevelsAreSubtotals="1" fieldPosition="0">
        <references count="1">
          <reference field="4294967294" count="5" selected="0">
            <x v="2"/>
            <x v="3"/>
            <x v="4"/>
            <x v="5"/>
            <x v="6"/>
          </reference>
        </references>
      </pivotArea>
    </format>
    <format dxfId="41">
      <pivotArea dataOnly="0" labelOnly="1" outline="0" fieldPosition="0">
        <references count="1">
          <reference field="4294967294" count="5">
            <x v="2"/>
            <x v="3"/>
            <x v="4"/>
            <x v="5"/>
            <x v="6"/>
          </reference>
        </references>
      </pivotArea>
    </format>
    <format dxfId="40">
      <pivotArea outline="0" collapsedLevelsAreSubtotals="1" fieldPosition="0">
        <references count="1">
          <reference field="4294967294" count="7" selected="0">
            <x v="7"/>
            <x v="8"/>
            <x v="9"/>
            <x v="10"/>
            <x v="11"/>
            <x v="12"/>
            <x v="13"/>
          </reference>
        </references>
      </pivotArea>
    </format>
    <format dxfId="39">
      <pivotArea dataOnly="0" labelOnly="1" outline="0" fieldPosition="0">
        <references count="1">
          <reference field="4294967294" count="7">
            <x v="7"/>
            <x v="8"/>
            <x v="9"/>
            <x v="10"/>
            <x v="11"/>
            <x v="12"/>
            <x v="13"/>
          </reference>
        </references>
      </pivotArea>
    </format>
    <format dxfId="38">
      <pivotArea outline="0" collapsedLevelsAreSubtotals="1" fieldPosition="0">
        <references count="1">
          <reference field="4294967294" count="1" selected="0">
            <x v="1"/>
          </reference>
        </references>
      </pivotArea>
    </format>
    <format dxfId="37">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5" applyNumberFormats="0" applyBorderFormats="0" applyFontFormats="0" applyPatternFormats="0" applyAlignmentFormats="0" applyWidthHeightFormats="1" dataCaption="Values" showError="1" updatedVersion="5" minRefreshableVersion="3" useAutoFormatting="1" itemPrintTitles="1" createdVersion="5" indent="0" outline="1" outlineData="1" multipleFieldFilters="0" rowHeaderCaption="Town, Zip Code">
  <location ref="C11:W209" firstHeaderRow="0" firstDataRow="1" firstDataCol="1"/>
  <pivotFields count="60">
    <pivotField dataField="1" showAll="0" defaultSubtotal="0"/>
    <pivotField showAll="0" defaultSubtotal="0"/>
    <pivotField showAll="0" defaultSubtotal="0"/>
    <pivotField showAll="0" defaultSubtotal="0"/>
    <pivotField name="Cancer2" showAll="0" defaultSubtotal="0"/>
    <pivotField showAll="0" defaultSubtotal="0"/>
    <pivotField showAll="0" defaultSubtotal="0"/>
    <pivotField name="Cholesterol2" showAll="0" defaultSubtotal="0"/>
    <pivotField showAll="0" defaultSubtotal="0"/>
    <pivotField showAll="0" defaultSubtotal="0"/>
    <pivotField name="Dental screenings2" showAll="0" defaultSubtotal="0"/>
    <pivotField showAll="0" defaultSubtotal="0"/>
    <pivotField showAll="0" defaultSubtotal="0"/>
    <pivotField name="Diabetes2" showAll="0" defaultSubtotal="0"/>
    <pivotField showAll="0" defaultSubtotal="0"/>
    <pivotField showAll="0" defaultSubtotal="0"/>
    <pivotField name="Disease outbreak information2" showAll="0" defaultSubtotal="0"/>
    <pivotField name="Importance of routine well checkups2" showAll="0" defaultSubtotal="0"/>
    <pivotField name="Drug and alcohol2" showAll="0" defaultSubtota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pivotField showAll="0"/>
    <pivotField showAll="0" defaultSubtotal="0"/>
    <pivotField showAll="0">
      <items count="5">
        <item x="0"/>
        <item x="1"/>
        <item x="3"/>
        <item x="2"/>
        <item t="default"/>
      </items>
    </pivotField>
    <pivotField dataField="1" showAll="0"/>
    <pivotField showAll="0">
      <items count="5">
        <item x="0"/>
        <item x="1"/>
        <item x="2"/>
        <item x="3"/>
        <item t="default"/>
      </items>
    </pivotField>
    <pivotField axis="axisRow" showAll="0" defaultSubtotal="0">
      <items count="197">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s>
    </pivotField>
    <pivotField showAll="0">
      <items count="18">
        <item x="5"/>
        <item x="0"/>
        <item x="16"/>
        <item x="11"/>
        <item x="8"/>
        <item x="4"/>
        <item x="15"/>
        <item x="10"/>
        <item x="3"/>
        <item x="7"/>
        <item x="14"/>
        <item x="13"/>
        <item x="12"/>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2">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0">
        <item x="4"/>
        <item x="2"/>
        <item x="7"/>
        <item x="8"/>
        <item x="5"/>
        <item x="6"/>
        <item x="1"/>
        <item x="0"/>
        <item x="3"/>
        <item t="default"/>
      </items>
    </pivotField>
    <pivotField showAll="0"/>
    <pivotField showAll="0" defaultSubtotal="0"/>
  </pivotFields>
  <rowFields count="1">
    <field x="49"/>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Count of Respondents" fld="0" subtotal="count" baseField="49" baseItem="0"/>
    <dataField name="Average Age" fld="47" subtotal="average" baseField="51" baseItem="0" numFmtId="1"/>
    <dataField name="Blood pressure " fld="23" baseField="49" baseItem="0" numFmtId="2"/>
    <dataField name="Cancer " fld="26" baseField="49" baseItem="0" numFmtId="2"/>
    <dataField name="Cholesterol " fld="29" baseField="49" baseItem="0" numFmtId="2"/>
    <dataField name="Dental screenings " fld="32" baseField="49" baseItem="0" numFmtId="2"/>
    <dataField name="Diabetes " fld="35" baseField="49" baseItem="0" numFmtId="2"/>
    <dataField name="Disease outbreak information " fld="38" baseField="49" baseItem="0" numFmtId="2"/>
    <dataField name="Drug and alcohol " fld="40" baseField="49" baseItem="0" numFmtId="2"/>
    <dataField name="Eating disorders " fld="24" baseField="49" baseItem="0" numFmtId="2"/>
    <dataField name="Emergency preparedness " fld="27" baseField="49" baseItem="0" numFmtId="2"/>
    <dataField name="Exercise/physical activity " fld="30" baseField="49" baseItem="0" numFmtId="2"/>
    <dataField name="Heart disease " fld="33" baseField="49" baseItem="0" numFmtId="2"/>
    <dataField name="HIV/AIDS &amp; Sexually Transmitted Diseases (STDs) " fld="36" baseField="49" baseItem="0" numFmtId="2"/>
    <dataField name="Importance of routine well checkups " fld="39" baseField="49" baseItem="0" numFmtId="2"/>
    <dataField name="Mental health/depression " fld="25" baseField="49" baseItem="0" numFmtId="2"/>
    <dataField name="Nutrition " fld="28" baseField="49" baseItem="0" numFmtId="2"/>
    <dataField name="Prenatal care " fld="31" baseField="49" baseItem="0" numFmtId="2"/>
    <dataField name="Suicide prevention " fld="34" baseField="49" baseItem="0" numFmtId="2"/>
    <dataField name="Vaccination/immunizations " fld="37" baseField="49" baseItem="0" numFmtId="2"/>
  </dataFields>
  <formats count="13">
    <format dxfId="36">
      <pivotArea outline="0" collapsedLevelsAreSubtotals="1" fieldPosition="0">
        <references count="1">
          <reference field="4294967294" count="1" selected="0">
            <x v="1"/>
          </reference>
        </references>
      </pivotArea>
    </format>
    <format dxfId="35">
      <pivotArea dataOnly="0" labelOnly="1" outline="0" fieldPosition="0">
        <references count="1">
          <reference field="4294967294" count="1">
            <x v="1"/>
          </reference>
        </references>
      </pivotArea>
    </format>
    <format dxfId="34">
      <pivotArea grandRow="1" outline="0" collapsedLevelsAreSubtotals="1" fieldPosition="0"/>
    </format>
    <format dxfId="33">
      <pivotArea dataOnly="0" labelOnly="1" grandRow="1" outline="0" fieldPosition="0"/>
    </format>
    <format dxfId="32">
      <pivotArea dataOnly="0" labelOnly="1" grandRow="1" outline="0" fieldPosition="0"/>
    </format>
    <format dxfId="31">
      <pivotArea outline="0" collapsedLevelsAreSubtotals="1" fieldPosition="0">
        <references count="1">
          <reference field="4294967294" count="10" selected="0">
            <x v="2"/>
            <x v="3"/>
            <x v="4"/>
            <x v="5"/>
            <x v="6"/>
            <x v="7"/>
            <x v="8"/>
            <x v="9"/>
            <x v="10"/>
            <x v="11"/>
          </reference>
        </references>
      </pivotArea>
    </format>
    <format dxfId="30">
      <pivotArea dataOnly="0" labelOnly="1" outline="0" fieldPosition="0">
        <references count="1">
          <reference field="4294967294" count="10">
            <x v="2"/>
            <x v="3"/>
            <x v="4"/>
            <x v="5"/>
            <x v="6"/>
            <x v="7"/>
            <x v="8"/>
            <x v="9"/>
            <x v="10"/>
            <x v="11"/>
          </reference>
        </references>
      </pivotArea>
    </format>
    <format dxfId="29">
      <pivotArea outline="0" collapsedLevelsAreSubtotals="1" fieldPosition="0">
        <references count="1">
          <reference field="4294967294" count="6" selected="0">
            <x v="12"/>
            <x v="13"/>
            <x v="14"/>
            <x v="15"/>
            <x v="16"/>
            <x v="17"/>
          </reference>
        </references>
      </pivotArea>
    </format>
    <format dxfId="28">
      <pivotArea dataOnly="0" labelOnly="1" outline="0" fieldPosition="0">
        <references count="1">
          <reference field="4294967294" count="6">
            <x v="12"/>
            <x v="13"/>
            <x v="14"/>
            <x v="15"/>
            <x v="16"/>
            <x v="17"/>
          </reference>
        </references>
      </pivotArea>
    </format>
    <format dxfId="27">
      <pivotArea outline="0" collapsedLevelsAreSubtotals="1" fieldPosition="0">
        <references count="1">
          <reference field="4294967294" count="2" selected="0">
            <x v="18"/>
            <x v="19"/>
          </reference>
        </references>
      </pivotArea>
    </format>
    <format dxfId="26">
      <pivotArea dataOnly="0" labelOnly="1" outline="0" fieldPosition="0">
        <references count="1">
          <reference field="4294967294" count="2">
            <x v="18"/>
            <x v="19"/>
          </reference>
        </references>
      </pivotArea>
    </format>
    <format dxfId="25">
      <pivotArea field="49" type="button" dataOnly="0" labelOnly="1" outline="0" axis="axisRow" fieldPosition="0"/>
    </format>
    <format dxfId="24">
      <pivotArea dataOnly="0" labelOnly="1" outline="0" fieldPosition="0">
        <references count="1">
          <reference field="4294967294" count="20">
            <x v="0"/>
            <x v="1"/>
            <x v="2"/>
            <x v="3"/>
            <x v="4"/>
            <x v="5"/>
            <x v="6"/>
            <x v="7"/>
            <x v="8"/>
            <x v="9"/>
            <x v="10"/>
            <x v="11"/>
            <x v="12"/>
            <x v="13"/>
            <x v="14"/>
            <x v="15"/>
            <x v="16"/>
            <x v="17"/>
            <x v="18"/>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own, Zip Code">
  <location ref="C11:R209" firstHeaderRow="0" firstDataRow="1" firstDataCol="1"/>
  <pivotFields count="28">
    <pivotField dataField="1" showAll="0" defaultSubtotal="0"/>
    <pivotField dataField="1" showAll="0" defaultSubtotal="0">
      <items count="2">
        <item x="1"/>
        <item x="0"/>
      </items>
    </pivotField>
    <pivotField dataField="1" showAll="0" defaultSubtotal="0">
      <items count="2">
        <item x="1"/>
        <item x="0"/>
      </items>
    </pivotField>
    <pivotField dataField="1" showAll="0" defaultSubtotal="0">
      <items count="2">
        <item x="0"/>
        <item x="1"/>
      </items>
    </pivotField>
    <pivotField name="Family or friends2" dataField="1" showAll="0" defaultSubtotal="0">
      <items count="2">
        <item x="0"/>
        <item x="1"/>
      </items>
    </pivotField>
    <pivotField dataField="1" showAll="0" defaultSubtotal="0">
      <items count="2">
        <item x="1"/>
        <item x="0"/>
      </items>
    </pivotField>
    <pivotField dataField="1" showAll="0" defaultSubtotal="0">
      <items count="2">
        <item x="1"/>
        <item x="0"/>
      </items>
    </pivotField>
    <pivotField name="Health Department2" dataField="1" showAll="0" defaultSubtotal="0">
      <items count="2">
        <item x="1"/>
        <item x="0"/>
      </items>
    </pivotField>
    <pivotField dataField="1" showAll="0" defaultSubtotal="0">
      <items count="2">
        <item x="1"/>
        <item x="0"/>
      </items>
    </pivotField>
    <pivotField dataField="1" showAll="0" defaultSubtotal="0">
      <items count="2">
        <item x="1"/>
        <item x="0"/>
      </items>
    </pivotField>
    <pivotField name="Hospital2" dataField="1" showAll="0" defaultSubtotal="0">
      <items count="2">
        <item x="1"/>
        <item x="0"/>
      </items>
    </pivotField>
    <pivotField name="Religious organization2" dataField="1" showAll="0" defaultSubtotal="0">
      <items count="2">
        <item x="1"/>
        <item x="0"/>
      </items>
    </pivotField>
    <pivotField name="Internet2" dataField="1" showAll="0" defaultSubtotal="0">
      <items count="2">
        <item x="0"/>
        <item x="1"/>
      </items>
    </pivotField>
    <pivotField name="School/college2" dataField="1" showAll="0" defaultSubtotal="0">
      <items count="2">
        <item x="1"/>
        <item x="0"/>
      </items>
    </pivotField>
    <pivotField showAll="0">
      <items count="5">
        <item x="0"/>
        <item x="1"/>
        <item x="3"/>
        <item x="2"/>
        <item t="default"/>
      </items>
    </pivotField>
    <pivotField dataField="1" showAll="0"/>
    <pivotField showAll="0">
      <items count="5">
        <item x="0"/>
        <item x="1"/>
        <item x="2"/>
        <item x="3"/>
        <item t="default"/>
      </items>
    </pivotField>
    <pivotField axis="axisRow" showAll="0" defaultSubtotal="0">
      <items count="197">
        <item x="128"/>
        <item x="41"/>
        <item x="98"/>
        <item x="164"/>
        <item x="139"/>
        <item x="176"/>
        <item x="161"/>
        <item x="0"/>
        <item x="57"/>
        <item x="142"/>
        <item x="90"/>
        <item x="192"/>
        <item x="24"/>
        <item x="190"/>
        <item x="134"/>
        <item x="189"/>
        <item x="135"/>
        <item x="96"/>
        <item x="97"/>
        <item x="146"/>
        <item x="187"/>
        <item x="123"/>
        <item x="101"/>
        <item x="145"/>
        <item x="143"/>
        <item x="54"/>
        <item x="52"/>
        <item x="26"/>
        <item x="169"/>
        <item x="28"/>
        <item x="179"/>
        <item x="76"/>
        <item x="69"/>
        <item x="173"/>
        <item x="73"/>
        <item x="47"/>
        <item x="163"/>
        <item x="182"/>
        <item x="136"/>
        <item x="180"/>
        <item x="147"/>
        <item x="2"/>
        <item x="9"/>
        <item x="56"/>
        <item x="104"/>
        <item x="13"/>
        <item x="82"/>
        <item x="109"/>
        <item x="22"/>
        <item x="60"/>
        <item x="165"/>
        <item x="83"/>
        <item x="116"/>
        <item x="126"/>
        <item x="130"/>
        <item x="111"/>
        <item x="156"/>
        <item x="45"/>
        <item x="102"/>
        <item x="68"/>
        <item x="23"/>
        <item x="4"/>
        <item x="80"/>
        <item x="79"/>
        <item x="43"/>
        <item x="124"/>
        <item x="50"/>
        <item x="196"/>
        <item x="74"/>
        <item x="174"/>
        <item x="85"/>
        <item x="42"/>
        <item x="157"/>
        <item x="65"/>
        <item x="1"/>
        <item x="55"/>
        <item x="121"/>
        <item x="59"/>
        <item x="46"/>
        <item x="86"/>
        <item x="64"/>
        <item x="25"/>
        <item x="127"/>
        <item x="117"/>
        <item x="44"/>
        <item x="159"/>
        <item x="7"/>
        <item x="149"/>
        <item x="171"/>
        <item x="99"/>
        <item x="91"/>
        <item x="84"/>
        <item x="100"/>
        <item x="78"/>
        <item x="132"/>
        <item x="16"/>
        <item x="62"/>
        <item x="17"/>
        <item x="172"/>
        <item x="66"/>
        <item x="168"/>
        <item x="167"/>
        <item x="155"/>
        <item x="194"/>
        <item x="110"/>
        <item x="49"/>
        <item x="75"/>
        <item x="133"/>
        <item x="138"/>
        <item x="166"/>
        <item x="14"/>
        <item x="53"/>
        <item x="87"/>
        <item x="61"/>
        <item x="185"/>
        <item x="112"/>
        <item x="178"/>
        <item x="115"/>
        <item x="30"/>
        <item x="103"/>
        <item x="125"/>
        <item x="77"/>
        <item x="152"/>
        <item x="35"/>
        <item x="153"/>
        <item x="95"/>
        <item x="107"/>
        <item x="81"/>
        <item x="193"/>
        <item x="94"/>
        <item x="31"/>
        <item x="131"/>
        <item x="36"/>
        <item x="118"/>
        <item x="151"/>
        <item x="106"/>
        <item x="114"/>
        <item x="39"/>
        <item x="32"/>
        <item x="37"/>
        <item x="18"/>
        <item x="19"/>
        <item x="20"/>
        <item x="21"/>
        <item x="38"/>
        <item x="119"/>
        <item x="12"/>
        <item x="8"/>
        <item x="34"/>
        <item x="29"/>
        <item x="33"/>
        <item x="195"/>
        <item x="27"/>
        <item x="15"/>
        <item x="177"/>
        <item x="175"/>
        <item x="6"/>
        <item x="108"/>
        <item x="186"/>
        <item x="160"/>
        <item x="158"/>
        <item x="93"/>
        <item x="191"/>
        <item x="63"/>
        <item x="141"/>
        <item x="92"/>
        <item x="129"/>
        <item x="105"/>
        <item x="184"/>
        <item x="144"/>
        <item x="58"/>
        <item x="183"/>
        <item x="48"/>
        <item x="154"/>
        <item x="70"/>
        <item x="67"/>
        <item x="148"/>
        <item x="170"/>
        <item x="188"/>
        <item x="72"/>
        <item x="113"/>
        <item x="89"/>
        <item x="5"/>
        <item x="120"/>
        <item x="10"/>
        <item x="40"/>
        <item x="140"/>
        <item x="71"/>
        <item x="137"/>
        <item x="51"/>
        <item x="122"/>
        <item x="3"/>
        <item x="150"/>
        <item x="181"/>
        <item x="88"/>
        <item x="162"/>
        <item x="11"/>
      </items>
    </pivotField>
    <pivotField showAll="0">
      <items count="18">
        <item x="5"/>
        <item x="0"/>
        <item x="16"/>
        <item x="11"/>
        <item x="8"/>
        <item x="4"/>
        <item x="15"/>
        <item x="10"/>
        <item x="3"/>
        <item x="7"/>
        <item x="14"/>
        <item x="13"/>
        <item x="12"/>
        <item x="9"/>
        <item x="6"/>
        <item x="1"/>
        <item x="2"/>
        <item t="default"/>
      </items>
    </pivotField>
    <pivotField showAll="0">
      <items count="4">
        <item x="1"/>
        <item x="2"/>
        <item x="0"/>
        <item t="default"/>
      </items>
    </pivotField>
    <pivotField showAll="0"/>
    <pivotField showAll="0">
      <items count="8">
        <item x="1"/>
        <item x="4"/>
        <item x="2"/>
        <item x="0"/>
        <item x="5"/>
        <item x="6"/>
        <item x="3"/>
        <item t="default"/>
      </items>
    </pivotField>
    <pivotField showAll="0">
      <items count="12">
        <item x="7"/>
        <item x="8"/>
        <item x="9"/>
        <item x="1"/>
        <item x="4"/>
        <item x="10"/>
        <item x="5"/>
        <item x="0"/>
        <item x="3"/>
        <item x="6"/>
        <item x="2"/>
        <item t="default"/>
      </items>
    </pivotField>
    <pivotField showAll="0">
      <items count="8">
        <item x="0"/>
        <item x="1"/>
        <item x="4"/>
        <item x="2"/>
        <item x="6"/>
        <item x="5"/>
        <item x="3"/>
        <item t="default"/>
      </items>
    </pivotField>
    <pivotField showAll="0">
      <items count="5">
        <item x="1"/>
        <item x="3"/>
        <item x="2"/>
        <item x="0"/>
        <item t="default"/>
      </items>
    </pivotField>
    <pivotField showAll="0">
      <items count="10">
        <item x="4"/>
        <item x="2"/>
        <item x="7"/>
        <item x="8"/>
        <item x="5"/>
        <item x="6"/>
        <item x="1"/>
        <item x="0"/>
        <item x="3"/>
        <item t="default"/>
      </items>
    </pivotField>
    <pivotField showAll="0"/>
    <pivotField showAll="0" defaultSubtotal="0"/>
  </pivotFields>
  <rowFields count="1">
    <field x="17"/>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17" baseItem="0"/>
    <dataField name="Average Age" fld="15" subtotal="average" baseField="17" baseItem="0" numFmtId="1"/>
    <dataField name="Doctor/health professional " fld="1" subtotal="count" baseField="17" baseItem="0"/>
    <dataField name="Family or friends " fld="4" subtotal="count" baseField="17" baseItem="0"/>
    <dataField name="Health Department  " fld="7" subtotal="count" baseField="17" baseItem="0"/>
    <dataField name="Hospital " fld="10" subtotal="count" baseField="17" baseItem="0"/>
    <dataField name="Internet " fld="12" subtotal="count" baseField="17" baseItem="0"/>
    <dataField name="Library " fld="2" subtotal="count" baseField="17" baseItem="0"/>
    <dataField name="Newspaper/magazines " fld="5" subtotal="count" baseField="17" baseItem="0"/>
    <dataField name="Radio " fld="8" subtotal="count" baseField="17" baseItem="0"/>
    <dataField name="Religious organization " fld="11" subtotal="count" baseField="17" baseItem="0"/>
    <dataField name="School/college " fld="13" subtotal="count" baseField="17" baseItem="0"/>
    <dataField name="Social Media (Facebook, Twitter, etc.) " fld="3" subtotal="count" baseField="17" baseItem="0"/>
    <dataField name="Television " fld="6" subtotal="count" baseField="17" baseItem="0"/>
    <dataField name="Worksite " fld="9" subtotal="count" baseField="17" baseItem="0"/>
  </dataFields>
  <formats count="6">
    <format dxfId="23">
      <pivotArea outline="0" collapsedLevelsAreSubtotals="1" fieldPosition="0">
        <references count="1">
          <reference field="4294967294" count="1" selected="0">
            <x v="1"/>
          </reference>
        </references>
      </pivotArea>
    </format>
    <format dxfId="22">
      <pivotArea grandRow="1" outline="0" collapsedLevelsAreSubtotals="1" fieldPosition="0"/>
    </format>
    <format dxfId="21">
      <pivotArea dataOnly="0" labelOnly="1" grandRow="1" outline="0" fieldPosition="0"/>
    </format>
    <format dxfId="20">
      <pivotArea dataOnly="0" labelOnly="1" grandRow="1" outline="0" fieldPosition="0"/>
    </format>
    <format dxfId="19">
      <pivotArea field="17" type="button" dataOnly="0" labelOnly="1" outline="0" axis="axisRow" fieldPosition="0"/>
    </format>
    <format dxfId="18">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1" sourceName="What is your annual household income from all sources?">
  <pivotTables>
    <pivotTable tabId="15" name="PivotTable2"/>
  </pivotTables>
  <data>
    <tabular pivotCacheId="3" showMissing="0">
      <items count="7">
        <i x="1" s="1"/>
        <i x="4" s="1"/>
        <i x="2" s="1"/>
        <i x="0" s="1"/>
        <i x="5" s="1"/>
        <i x="6"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nty_where_you_live" sourceName="County where you live:">
  <pivotTables>
    <pivotTable tabId="16" name="PivotTable3"/>
  </pivotTables>
  <data>
    <tabular pivotCacheId="4">
      <items count="4">
        <i x="0" s="1"/>
        <i x="1" s="1"/>
        <i x="2"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re_you_Hispanic_or_Latino?" sourceName="Are you Hispanic or Latino?">
  <pivotTables>
    <pivotTable tabId="16" name="PivotTable3"/>
  </pivotTables>
  <data>
    <tabular pivotCacheId="4">
      <items count="3">
        <i x="1" s="1"/>
        <i x="2"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 sourceName="What is your annual household income from all sources?">
  <pivotTables>
    <pivotTable tabId="16" name="PivotTable3"/>
  </pivotTables>
  <data>
    <tabular pivotCacheId="4">
      <items count="7">
        <i x="1" s="1"/>
        <i x="4" s="1"/>
        <i x="2" s="1"/>
        <i x="0" s="1"/>
        <i x="5" s="1"/>
        <i x="6" s="1"/>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 sourceName="What is your highest level of education?">
  <pivotTables>
    <pivotTable tabId="16" name="PivotTable3"/>
  </pivotTables>
  <data>
    <tabular pivotCacheId="4" showMissing="0" crossFilter="none">
      <items count="12">
        <i x="7" s="1"/>
        <i x="8" s="1"/>
        <i x="9" s="1"/>
        <i x="1" s="1"/>
        <i x="4" s="1"/>
        <i x="10" s="1"/>
        <i x="5" s="1"/>
        <i x="0" s="1"/>
        <i x="3" s="1"/>
        <i x="6" s="1"/>
        <i x="2" s="1"/>
        <i x="1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 sourceName="What is your current employment status?">
  <pivotTables>
    <pivotTable tabId="16" name="PivotTable3"/>
  </pivotTables>
  <data>
    <tabular pivotCacheId="4">
      <items count="7">
        <i x="0" s="1"/>
        <i x="1" s="1"/>
        <i x="4" s="1"/>
        <i x="2" s="1"/>
        <i x="6" s="1"/>
        <i x="5" s="1"/>
        <i x="3"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 sourceName="What type of insurance do you have? (select all that apply)">
  <pivotTables>
    <pivotTable tabId="16" name="PivotTable3"/>
  </pivotTables>
  <data>
    <tabular pivotCacheId="4" showMissing="0" crossFilter="none">
      <items count="11">
        <i x="4" s="1"/>
        <i x="2" s="1"/>
        <i x="7" s="1"/>
        <i x="8" s="1"/>
        <i x="5" s="1"/>
        <i x="6" s="1"/>
        <i x="1" s="1"/>
        <i x="0" s="1"/>
        <i x="3" s="1"/>
        <i x="10" s="1"/>
        <i x="9"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1" sourceName="What race do you consider yourself?">
  <pivotTables>
    <pivotTable tabId="16" name="PivotTable3"/>
  </pivotTables>
  <data>
    <tabular pivotCacheId="4" showMissing="0" crossFilter="none">
      <items count="21">
        <i x="5" s="1"/>
        <i x="0" s="1"/>
        <i x="16" s="1"/>
        <i x="11" s="1"/>
        <i x="8" s="1"/>
        <i x="4" s="1"/>
        <i x="15" s="1"/>
        <i x="10" s="1"/>
        <i x="3" s="1"/>
        <i x="7" s="1"/>
        <i x="14" s="1"/>
        <i x="13" s="1"/>
        <i x="12" s="1"/>
        <i x="9" s="1"/>
        <i x="6" s="1"/>
        <i x="1" s="1"/>
        <i x="2" s="1"/>
        <i x="18" s="1"/>
        <i x="20" s="1"/>
        <i x="17" s="1"/>
        <i x="19"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11" sourceName="What is your annual household income from all sources?">
  <pivotTables>
    <pivotTable tabId="18" name="PivotTable1"/>
  </pivotTables>
  <data>
    <tabular pivotCacheId="5" showMissing="0">
      <items count="7">
        <i x="1" s="1"/>
        <i x="4" s="1"/>
        <i x="2" s="1"/>
        <i x="0" s="1"/>
        <i x="5" s="1"/>
        <i x="6" s="1"/>
        <i x="3"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11" sourceName="What is your current employment status?">
  <pivotTables>
    <pivotTable tabId="18" name="PivotTable1"/>
  </pivotTables>
  <data>
    <tabular pivotCacheId="5">
      <items count="7">
        <i x="0" s="1"/>
        <i x="1" s="1"/>
        <i x="4" s="1"/>
        <i x="2" s="1"/>
        <i x="6" s="1"/>
        <i x="5" s="1"/>
        <i x="3"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11" sourceName="What is your highest level of education?">
  <pivotTables>
    <pivotTable tabId="18" name="PivotTable1"/>
  </pivotTables>
  <data>
    <tabular pivotCacheId="5" showMissing="0">
      <items count="12">
        <i x="7" s="1"/>
        <i x="8" s="1"/>
        <i x="9" s="1"/>
        <i x="1" s="1"/>
        <i x="4" s="1"/>
        <i x="10" s="1"/>
        <i x="5" s="1"/>
        <i x="0" s="1"/>
        <i x="3" s="1"/>
        <i x="6" s="1"/>
        <i x="2" s="1"/>
        <i x="1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1" sourceName="What is your current employment status?">
  <pivotTables>
    <pivotTable tabId="15" name="PivotTable2"/>
  </pivotTables>
  <data>
    <tabular pivotCacheId="3">
      <items count="7">
        <i x="0" s="1"/>
        <i x="1" s="1"/>
        <i x="4" s="1"/>
        <i x="2" s="1"/>
        <i x="6" s="1"/>
        <i x="5" s="1"/>
        <i x="3"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I_identify_as11" sourceName="I identify as:">
  <pivotTables>
    <pivotTable tabId="18" name="PivotTable1"/>
  </pivotTables>
  <data>
    <tabular pivotCacheId="5">
      <items count="4">
        <i x="0" s="1"/>
        <i x="1" s="1"/>
        <i x="3" s="1"/>
        <i x="2"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County_where_you_live11" sourceName="County where you live:">
  <pivotTables>
    <pivotTable tabId="18" name="PivotTable1"/>
  </pivotTables>
  <data>
    <tabular pivotCacheId="5">
      <items count="4">
        <i x="0" s="1"/>
        <i x="1" s="1"/>
        <i x="2" s="1"/>
        <i x="3"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Are_you_Hispanic_or_Latino?11" sourceName="Are you Hispanic or Latino?">
  <pivotTables>
    <pivotTable tabId="18" name="PivotTable1"/>
  </pivotTables>
  <data>
    <tabular pivotCacheId="5">
      <items count="3">
        <i x="1" s="1"/>
        <i x="2" s="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11" sourceName="What type of insurance do you have? (select all that apply)">
  <pivotTables>
    <pivotTable tabId="18" name="PivotTable1"/>
  </pivotTables>
  <data>
    <tabular pivotCacheId="5" showMissing="0">
      <items count="11">
        <i x="4" s="1"/>
        <i x="2" s="1"/>
        <i x="7" s="1"/>
        <i x="8" s="1"/>
        <i x="5" s="1"/>
        <i x="6" s="1"/>
        <i x="1" s="1"/>
        <i x="0" s="1"/>
        <i x="3" s="1"/>
        <i x="10" s="1" nd="1"/>
        <i x="9"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2" sourceName="What race do you consider yourself?">
  <pivotTables>
    <pivotTable tabId="18" name="PivotTable1"/>
  </pivotTables>
  <data>
    <tabular pivotCacheId="5">
      <items count="21">
        <i x="5" s="1"/>
        <i x="0" s="1"/>
        <i x="16" s="1"/>
        <i x="11" s="1"/>
        <i x="8" s="1"/>
        <i x="4" s="1"/>
        <i x="15" s="1"/>
        <i x="10" s="1"/>
        <i x="3" s="1"/>
        <i x="7" s="1"/>
        <i x="14" s="1"/>
        <i x="13" s="1"/>
        <i x="12" s="1"/>
        <i x="9" s="1"/>
        <i x="6" s="1"/>
        <i x="1" s="1"/>
        <i x="2" s="1"/>
        <i x="18" s="1" nd="1"/>
        <i x="20" s="1" nd="1"/>
        <i x="17" s="1" nd="1"/>
        <i x="19"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I_identify_as2" sourceName="I identify as:">
  <pivotTables>
    <pivotTable tabId="19" name="PivotTable3"/>
  </pivotTables>
  <data>
    <tabular pivotCacheId="84">
      <items count="4">
        <i x="0" s="1"/>
        <i x="1" s="1"/>
        <i x="3" s="1"/>
        <i x="2"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County_where_you_live2" sourceName="County where you live:">
  <pivotTables>
    <pivotTable tabId="19" name="PivotTable3"/>
  </pivotTables>
  <data>
    <tabular pivotCacheId="84">
      <items count="4">
        <i x="0" s="1"/>
        <i x="1" s="1"/>
        <i x="2" s="1"/>
        <i x="3"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Are_you_Hispanic_or_Latino?2" sourceName="Are you Hispanic or Latino?">
  <pivotTables>
    <pivotTable tabId="19" name="PivotTable3"/>
  </pivotTables>
  <data>
    <tabular pivotCacheId="84">
      <items count="3">
        <i x="1" s="1"/>
        <i x="2" s="1"/>
        <i x="0"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2" sourceName="What is your annual household income from all sources?">
  <pivotTables>
    <pivotTable tabId="19" name="PivotTable3"/>
  </pivotTables>
  <data>
    <tabular pivotCacheId="84">
      <items count="7">
        <i x="1" s="1"/>
        <i x="4" s="1"/>
        <i x="2" s="1"/>
        <i x="0" s="1"/>
        <i x="5" s="1"/>
        <i x="6" s="1"/>
        <i x="3"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2" sourceName="What is your current employment status?">
  <pivotTables>
    <pivotTable tabId="19" name="PivotTable3"/>
  </pivotTables>
  <data>
    <tabular pivotCacheId="84">
      <items count="7">
        <i x="0" s="1"/>
        <i x="1" s="1"/>
        <i x="4" s="1"/>
        <i x="2" s="1"/>
        <i x="6" s="1"/>
        <i x="5"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1" sourceName="What is your highest level of education?">
  <pivotTables>
    <pivotTable tabId="15" name="PivotTable2"/>
  </pivotTables>
  <data>
    <tabular pivotCacheId="3" showMissing="0">
      <items count="12">
        <i x="7" s="1"/>
        <i x="8" s="1"/>
        <i x="9" s="1"/>
        <i x="1" s="1"/>
        <i x="4" s="1"/>
        <i x="10" s="1"/>
        <i x="5" s="1"/>
        <i x="0" s="1"/>
        <i x="3" s="1"/>
        <i x="6" s="1"/>
        <i x="2" s="1"/>
        <i x="11" s="1" nd="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2" sourceName="What is your highest level of education?">
  <pivotTables>
    <pivotTable tabId="19" name="PivotTable3"/>
  </pivotTables>
  <data>
    <tabular pivotCacheId="84">
      <items count="11">
        <i x="7" s="1"/>
        <i x="8" s="1"/>
        <i x="9" s="1"/>
        <i x="1" s="1"/>
        <i x="4" s="1"/>
        <i x="10" s="1"/>
        <i x="5" s="1"/>
        <i x="0" s="1"/>
        <i x="3" s="1"/>
        <i x="6" s="1"/>
        <i x="2" s="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3" sourceName="What race do you consider yourself?">
  <pivotTables>
    <pivotTable tabId="19" name="PivotTable3"/>
  </pivotTables>
  <data>
    <tabular pivotCacheId="84">
      <items count="17">
        <i x="5" s="1"/>
        <i x="0" s="1"/>
        <i x="16" s="1"/>
        <i x="11" s="1"/>
        <i x="8" s="1"/>
        <i x="4" s="1"/>
        <i x="15" s="1"/>
        <i x="10" s="1"/>
        <i x="3" s="1"/>
        <i x="7" s="1"/>
        <i x="14" s="1"/>
        <i x="13" s="1"/>
        <i x="12" s="1"/>
        <i x="9" s="1"/>
        <i x="6" s="1"/>
        <i x="1" s="1"/>
        <i x="2" s="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2" sourceName="What type of insurance do you have? (select all that apply)">
  <pivotTables>
    <pivotTable tabId="19" name="PivotTable3"/>
  </pivotTables>
  <data>
    <tabular pivotCacheId="84">
      <items count="9">
        <i x="4" s="1"/>
        <i x="2" s="1"/>
        <i x="7" s="1"/>
        <i x="8" s="1"/>
        <i x="5" s="1"/>
        <i x="6" s="1"/>
        <i x="1" s="1"/>
        <i x="0" s="1"/>
        <i x="3" s="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I_identify_as4" sourceName="I identify as:">
  <pivotTables>
    <pivotTable tabId="20" name="PivotTable4"/>
  </pivotTables>
  <data>
    <tabular pivotCacheId="86">
      <items count="4">
        <i x="0" s="1"/>
        <i x="1" s="1"/>
        <i x="3" s="1"/>
        <i x="2"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County_where_you_live4" sourceName="County where you live:">
  <pivotTables>
    <pivotTable tabId="20" name="PivotTable4"/>
  </pivotTables>
  <data>
    <tabular pivotCacheId="86">
      <items count="4">
        <i x="0" s="1"/>
        <i x="1" s="1"/>
        <i x="2" s="1"/>
        <i x="3"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Are_you_Hispanic_or_Latino?4" sourceName="Are you Hispanic or Latino?">
  <pivotTables>
    <pivotTable tabId="20" name="PivotTable4"/>
  </pivotTables>
  <data>
    <tabular pivotCacheId="86">
      <items count="3">
        <i x="1" s="1"/>
        <i x="2" s="1"/>
        <i x="0"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4" sourceName="What race do you consider yourself?">
  <pivotTables>
    <pivotTable tabId="20" name="PivotTable4"/>
  </pivotTables>
  <data>
    <tabular pivotCacheId="86">
      <items count="17">
        <i x="5" s="1"/>
        <i x="0" s="1"/>
        <i x="16" s="1"/>
        <i x="11" s="1"/>
        <i x="8" s="1"/>
        <i x="4" s="1"/>
        <i x="15" s="1"/>
        <i x="10" s="1"/>
        <i x="3" s="1"/>
        <i x="7" s="1"/>
        <i x="14" s="1"/>
        <i x="13" s="1"/>
        <i x="12" s="1"/>
        <i x="9" s="1"/>
        <i x="6" s="1"/>
        <i x="1" s="1"/>
        <i x="2"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4" sourceName="What is your annual household income from all sources?">
  <pivotTables>
    <pivotTable tabId="20" name="PivotTable4"/>
  </pivotTables>
  <data>
    <tabular pivotCacheId="86">
      <items count="7">
        <i x="1" s="1"/>
        <i x="4" s="1"/>
        <i x="2" s="1"/>
        <i x="0" s="1"/>
        <i x="5" s="1"/>
        <i x="6" s="1"/>
        <i x="3"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4" sourceName="What is your highest level of education?">
  <pivotTables>
    <pivotTable tabId="20" name="PivotTable4"/>
  </pivotTables>
  <data>
    <tabular pivotCacheId="86">
      <items count="11">
        <i x="7" s="1"/>
        <i x="8" s="1"/>
        <i x="9" s="1"/>
        <i x="1" s="1"/>
        <i x="4" s="1"/>
        <i x="10" s="1"/>
        <i x="5" s="1"/>
        <i x="0" s="1"/>
        <i x="3" s="1"/>
        <i x="6" s="1"/>
        <i x="2" s="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4" sourceName="What is your current employment status?">
  <pivotTables>
    <pivotTable tabId="20" name="PivotTable4"/>
  </pivotTables>
  <data>
    <tabular pivotCacheId="86">
      <items count="7">
        <i x="0" s="1"/>
        <i x="1" s="1"/>
        <i x="4" s="1"/>
        <i x="2" s="1"/>
        <i x="6" s="1"/>
        <i x="5"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I_identify_as1" sourceName="I identify as:">
  <pivotTables>
    <pivotTable tabId="15" name="PivotTable2"/>
  </pivotTables>
  <data>
    <tabular pivotCacheId="3">
      <items count="4">
        <i x="0" s="1"/>
        <i x="1" s="1"/>
        <i x="3" s="1"/>
        <i x="2"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4" sourceName="What type of insurance do you have? (select all that apply)">
  <pivotTables>
    <pivotTable tabId="20" name="PivotTable4"/>
  </pivotTables>
  <data>
    <tabular pivotCacheId="86">
      <items count="9">
        <i x="4" s="1"/>
        <i x="2" s="1"/>
        <i x="7" s="1"/>
        <i x="8" s="1"/>
        <i x="5" s="1"/>
        <i x="6" s="1"/>
        <i x="1" s="1"/>
        <i x="0" s="1"/>
        <i x="3"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 sourceName="Do you currently have health insurance?">
  <pivotTables>
    <pivotTable tabId="15" name="PivotTable2"/>
  </pivotTables>
  <data>
    <tabular pivotCacheId="3">
      <items count="4">
        <i x="1" s="1"/>
        <i x="3" s="1"/>
        <i x="2" s="1"/>
        <i x="0" s="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1" sourceName="Do you currently have health insurance?">
  <pivotTables>
    <pivotTable tabId="16" name="PivotTable3"/>
  </pivotTables>
  <data>
    <tabular pivotCacheId="4">
      <items count="4">
        <i x="1" s="1"/>
        <i x="3" s="1"/>
        <i x="2" s="1"/>
        <i x="0" s="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2" sourceName="Do you currently have health insurance?">
  <pivotTables>
    <pivotTable tabId="18" name="PivotTable1"/>
  </pivotTables>
  <data>
    <tabular pivotCacheId="5">
      <items count="4">
        <i x="1" s="1"/>
        <i x="3" s="1"/>
        <i x="2" s="1"/>
        <i x="0" s="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3" sourceName="Do you currently have health insurance?">
  <pivotTables>
    <pivotTable tabId="19" name="PivotTable3"/>
  </pivotTables>
  <data>
    <tabular pivotCacheId="84">
      <items count="4">
        <i x="1" s="1"/>
        <i x="3" s="1"/>
        <i x="2" s="1"/>
        <i x="0"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4" sourceName="Do you currently have health insurance?">
  <pivotTables>
    <pivotTable tabId="20" name="PivotTable4"/>
  </pivotTables>
  <data>
    <tabular pivotCacheId="86">
      <items count="4">
        <i x="1" s="1"/>
        <i x="3" s="1"/>
        <i x="2" s="1"/>
        <i x="0" s="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I_identify_as5" sourceName="I identify as:">
  <pivotTables>
    <pivotTable tabId="21" name="PivotTable5"/>
  </pivotTables>
  <data>
    <tabular pivotCacheId="89">
      <items count="4">
        <i x="0" s="1"/>
        <i x="1" s="1"/>
        <i x="3" s="1"/>
        <i x="2" s="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County_where_you_live5" sourceName="County where you live:">
  <pivotTables>
    <pivotTable tabId="21" name="PivotTable5"/>
  </pivotTables>
  <data>
    <tabular pivotCacheId="89">
      <items count="4">
        <i x="0" s="1"/>
        <i x="1" s="1"/>
        <i x="2" s="1"/>
        <i x="3" s="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Are_you_Hispanic_or_Latino?5" sourceName="Are you Hispanic or Latino?">
  <pivotTables>
    <pivotTable tabId="21" name="PivotTable5"/>
  </pivotTables>
  <data>
    <tabular pivotCacheId="89">
      <items count="3">
        <i x="1" s="1"/>
        <i x="2" s="1"/>
        <i x="0"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5" sourceName="What race do you consider yourself?">
  <pivotTables>
    <pivotTable tabId="21" name="PivotTable5"/>
  </pivotTables>
  <data>
    <tabular pivotCacheId="89">
      <items count="17">
        <i x="5" s="1"/>
        <i x="0" s="1"/>
        <i x="16" s="1"/>
        <i x="11" s="1"/>
        <i x="8" s="1"/>
        <i x="4" s="1"/>
        <i x="15" s="1"/>
        <i x="10" s="1"/>
        <i x="3" s="1"/>
        <i x="7" s="1"/>
        <i x="14" s="1"/>
        <i x="13" s="1"/>
        <i x="12" s="1"/>
        <i x="9" s="1"/>
        <i x="6"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ounty_where_you_live1" sourceName="County where you live:">
  <pivotTables>
    <pivotTable tabId="15" name="PivotTable2"/>
  </pivotTables>
  <data>
    <tabular pivotCacheId="3">
      <items count="4">
        <i x="0" s="1"/>
        <i x="1" s="1"/>
        <i x="2" s="1"/>
        <i x="3" s="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5" sourceName="What is your annual household income from all sources?">
  <pivotTables>
    <pivotTable tabId="21" name="PivotTable5"/>
  </pivotTables>
  <data>
    <tabular pivotCacheId="89">
      <items count="7">
        <i x="1" s="1"/>
        <i x="4" s="1"/>
        <i x="2" s="1"/>
        <i x="0" s="1"/>
        <i x="5" s="1"/>
        <i x="6" s="1"/>
        <i x="3" s="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5" sourceName="What is your highest level of education?">
  <pivotTables>
    <pivotTable tabId="21" name="PivotTable5"/>
  </pivotTables>
  <data>
    <tabular pivotCacheId="89">
      <items count="11">
        <i x="7" s="1"/>
        <i x="8" s="1"/>
        <i x="9" s="1"/>
        <i x="1" s="1"/>
        <i x="4" s="1"/>
        <i x="10" s="1"/>
        <i x="5" s="1"/>
        <i x="0" s="1"/>
        <i x="3" s="1"/>
        <i x="6" s="1"/>
        <i x="2" s="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5" sourceName="What is your current employment status?">
  <pivotTables>
    <pivotTable tabId="21" name="PivotTable5"/>
  </pivotTables>
  <data>
    <tabular pivotCacheId="89">
      <items count="7">
        <i x="0" s="1"/>
        <i x="1" s="1"/>
        <i x="4" s="1"/>
        <i x="2" s="1"/>
        <i x="6" s="1"/>
        <i x="5" s="1"/>
        <i x="3"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5" sourceName="What type of insurance do you have? (select all that apply)">
  <pivotTables>
    <pivotTable tabId="21" name="PivotTable5"/>
  </pivotTables>
  <data>
    <tabular pivotCacheId="89">
      <items count="9">
        <i x="4" s="1"/>
        <i x="2" s="1"/>
        <i x="7" s="1"/>
        <i x="8" s="1"/>
        <i x="5" s="1"/>
        <i x="6" s="1"/>
        <i x="1" s="1"/>
        <i x="0" s="1"/>
        <i x="3" s="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5" sourceName="Do you currently have health insurance?">
  <pivotTables>
    <pivotTable tabId="21" name="PivotTable5"/>
  </pivotTables>
  <data>
    <tabular pivotCacheId="89">
      <items count="4">
        <i x="1" s="1"/>
        <i x="3" s="1"/>
        <i x="2"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Are_you_Hispanic_or_Latino?1" sourceName="Are you Hispanic or Latino?">
  <pivotTables>
    <pivotTable tabId="15" name="PivotTable2"/>
  </pivotTables>
  <data>
    <tabular pivotCacheId="3">
      <items count="3">
        <i x="1" s="1"/>
        <i x="2"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hat_type_of_insurance_do_you_have?__select_all_that_apply1" sourceName="What type of insurance do you have? (select all that apply)">
  <pivotTables>
    <pivotTable tabId="15" name="PivotTable2"/>
  </pivotTables>
  <data>
    <tabular pivotCacheId="3" showMissing="0">
      <items count="11">
        <i x="4" s="1"/>
        <i x="2" s="1"/>
        <i x="7" s="1"/>
        <i x="8" s="1"/>
        <i x="5" s="1"/>
        <i x="6" s="1"/>
        <i x="1" s="1"/>
        <i x="0" s="1"/>
        <i x="3" s="1"/>
        <i x="10" s="1" nd="1"/>
        <i x="9"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 sourceName="What race do you consider yourself?">
  <pivotTables>
    <pivotTable tabId="15" name="PivotTable2"/>
  </pivotTables>
  <data>
    <tabular pivotCacheId="3">
      <items count="21">
        <i x="5" s="1"/>
        <i x="0" s="1"/>
        <i x="16" s="1"/>
        <i x="11" s="1"/>
        <i x="8" s="1"/>
        <i x="4" s="1"/>
        <i x="15" s="1"/>
        <i x="10" s="1"/>
        <i x="3" s="1"/>
        <i x="7" s="1"/>
        <i x="14" s="1"/>
        <i x="13" s="1"/>
        <i x="12" s="1"/>
        <i x="9" s="1"/>
        <i x="6" s="1"/>
        <i x="1" s="1"/>
        <i x="2" s="1"/>
        <i x="18" s="1" nd="1"/>
        <i x="20" s="1" nd="1"/>
        <i x="17" s="1" nd="1"/>
        <i x="1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_identify_as" sourceName="I identify as:">
  <pivotTables>
    <pivotTable tabId="16" name="PivotTable3"/>
  </pivotTables>
  <data>
    <tabular pivotCacheId="4">
      <items count="4">
        <i x="0" s="1"/>
        <i x="1" s="1"/>
        <i x="3"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What is your annual household income from all sources? 1" cache="Slicer_What_is_your_annual_household_income_from_all_sources?1" caption="What is your annual household income from all sources?" rowHeight="241300"/>
  <slicer name="What is your current employment status? 1" cache="Slicer_What_is_your_current_employment_status?1" caption="What is your current employment status?" rowHeight="241300"/>
  <slicer name="What is your highest level of education? 1" cache="Slicer_What_is_your_highest_level_of_education?1" caption="What is your highest level of education?" rowHeight="241300"/>
  <slicer name="I identify as: 1" cache="Slicer_I_identify_as1" caption="I identify as:" rowHeight="241300"/>
  <slicer name="County where you live: 1" cache="Slicer_County_where_you_live1" caption="County where you live:" rowHeight="241300"/>
  <slicer name="Are you Hispanic or Latino? 1" cache="Slicer_Are_you_Hispanic_or_Latino?1" caption="Are you Hispanic or Latino?" rowHeight="241300"/>
  <slicer name="What type of insurance do you have? (select all that apply) 1" cache="Slicer_What_type_of_insurance_do_you_have?__select_all_that_apply1" caption="What type of insurance do you have? (select all that apply)" rowHeight="241300"/>
  <slicer name="What race do you consider yourself?" cache="Slicer_What_race_do_you_consider_yourself?" caption="What race do you consider yourself?" rowHeight="241300"/>
  <slicer name="Do you currently have health insurance?" cache="Slicer_Do_you_currently_have_health_insurance?" caption="Do you currently have health insuranc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 identify as:" cache="Slicer_I_identify_as" caption="I identify as:" rowHeight="241300"/>
  <slicer name="County where you live:" cache="Slicer_County_where_you_live" caption="County where you live:" rowHeight="241300"/>
  <slicer name="Are you Hispanic or Latino?" cache="Slicer_Are_you_Hispanic_or_Latino?" caption="Are you Hispanic or Latino?" rowHeight="241300"/>
  <slicer name="What is your annual household income from all sources?" cache="Slicer_What_is_your_annual_household_income_from_all_sources?" caption="What is your annual household income from all sources?" rowHeight="241300"/>
  <slicer name="What is your highest level of education?" cache="Slicer_What_is_your_highest_level_of_education?" caption="What is your highest level of education?" rowHeight="241300"/>
  <slicer name="What is your current employment status?" cache="Slicer_What_is_your_current_employment_status?" caption="What is your current employment status?" rowHeight="241300"/>
  <slicer name="What type of insurance do you have? (select all that apply)" cache="Slicer_What_type_of_insurance_do_you_have?__select_all_that_apply" caption="What type of insurance do you have? (select all that apply)" rowHeight="241300"/>
  <slicer name="What race do you consider yourself? 2" cache="Slicer_What_race_do_you_consider_yourself?1" caption="What race do you consider yourself?" rowHeight="241300"/>
  <slicer name="Do you currently have health insurance? 1" cache="Slicer_Do_you_currently_have_health_insurance?1" caption="Do you currently have health insuranc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What is your annual household income from all sources? 2" cache="Slicer_What_is_your_annual_household_income_from_all_sources?11" caption="What is your annual household income from all sources?" rowHeight="241300"/>
  <slicer name="What is your current employment status? 2" cache="Slicer_What_is_your_current_employment_status?11" caption="What is your current employment status?" rowHeight="241300"/>
  <slicer name="What is your highest level of education? 2" cache="Slicer_What_is_your_highest_level_of_education?11" caption="What is your highest level of education?" rowHeight="241300"/>
  <slicer name="I identify as: 2" cache="Slicer_I_identify_as11" caption="I identify as:" rowHeight="241300"/>
  <slicer name="County where you live: 2" cache="Slicer_County_where_you_live11" caption="County where you live:" rowHeight="241300"/>
  <slicer name="Are you Hispanic or Latino? 2" cache="Slicer_Are_you_Hispanic_or_Latino?11" caption="Are you Hispanic or Latino?" rowHeight="241300"/>
  <slicer name="What type of insurance do you have? (select all that apply) 2" cache="Slicer_What_type_of_insurance_do_you_have?__select_all_that_apply11" caption="What type of insurance do you have? (select all that apply)" rowHeight="241300"/>
  <slicer name="What race do you consider yourself? 1" cache="Slicer_What_race_do_you_consider_yourself?2" caption="What race do you consider yourself?" rowHeight="241300"/>
  <slicer name="Do you currently have health insurance? 2" cache="Slicer_Do_you_currently_have_health_insurance?2" caption="Do you currently have health insuranc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 identify as: 4" cache="Slicer_I_identify_as2" caption="I identify as:" rowHeight="241300"/>
  <slicer name="County where you live: 4" cache="Slicer_County_where_you_live2" caption="County where you live:" rowHeight="241300"/>
  <slicer name="Are you Hispanic or Latino? 4" cache="Slicer_Are_you_Hispanic_or_Latino?2" caption="Are you Hispanic or Latino?" rowHeight="241300"/>
  <slicer name="What is your annual household income from all sources? 3" cache="Slicer_What_is_your_annual_household_income_from_all_sources?2" caption="What is your annual household income from all sources?" rowHeight="241300"/>
  <slicer name="What is your current employment status? 3" cache="Slicer_What_is_your_current_employment_status?2" caption="What is your current employment status?" rowHeight="241300"/>
  <slicer name="What is your highest level of education? 4" cache="Slicer_What_is_your_highest_level_of_education?2" caption="What is your highest level of education?" rowHeight="241300"/>
  <slicer name="What race do you consider yourself? 3" cache="Slicer_What_race_do_you_consider_yourself?3" caption="What race do you consider yourself?" rowHeight="241300"/>
  <slicer name="What type of insurance do you have? (select all that apply) 3" cache="Slicer_What_type_of_insurance_do_you_have?__select_all_that_apply2" caption="What type of insurance do you have? (select all that apply)" rowHeight="241300"/>
  <slicer name="Do you currently have health insurance? 3" cache="Slicer_Do_you_currently_have_health_insurance?3" caption="Do you currently have health insurance?"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I identify as: 5" cache="Slicer_I_identify_as4" caption="I identify as:" rowHeight="241300"/>
  <slicer name="County where you live: 5" cache="Slicer_County_where_you_live4" caption="County where you live:" rowHeight="241300"/>
  <slicer name="Are you Hispanic or Latino? 5" cache="Slicer_Are_you_Hispanic_or_Latino?4" caption="Are you Hispanic or Latino?" rowHeight="241300"/>
  <slicer name="What race do you consider yourself? 4" cache="Slicer_What_race_do_you_consider_yourself?4" caption="What race do you consider yourself?" rowHeight="241300"/>
  <slicer name="What is your annual household income from all sources? 4" cache="Slicer_What_is_your_annual_household_income_from_all_sources?4" caption="What is your annual household income from all sources?" rowHeight="241300"/>
  <slicer name="What is your highest level of education? 5" cache="Slicer_What_is_your_highest_level_of_education?4" caption="What is your highest level of education?" rowHeight="241300"/>
  <slicer name="What is your current employment status? 4" cache="Slicer_What_is_your_current_employment_status?4" caption="What is your current employment status?" rowHeight="241300"/>
  <slicer name="What type of insurance do you have? (select all that apply) 4" cache="Slicer_What_type_of_insurance_do_you_have?__select_all_that_apply4" caption="What type of insurance do you have? (select all that apply)" rowHeight="241300"/>
  <slicer name="Do you currently have health insurance? 4" cache="Slicer_Do_you_currently_have_health_insurance?4" caption="Do you currently have health insurance?"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I identify as: 6" cache="Slicer_I_identify_as5" caption="I identify as:" rowHeight="241300"/>
  <slicer name="County where you live: 6" cache="Slicer_County_where_you_live5" caption="County where you live:" rowHeight="241300"/>
  <slicer name="Are you Hispanic or Latino? 6" cache="Slicer_Are_you_Hispanic_or_Latino?5" caption="Are you Hispanic or Latino?" rowHeight="241300"/>
  <slicer name="What race do you consider yourself? 5" cache="Slicer_What_race_do_you_consider_yourself?5" caption="What race do you consider yourself?" rowHeight="241300"/>
  <slicer name="What is your annual household income from all sources? 5" cache="Slicer_What_is_your_annual_household_income_from_all_sources?5" caption="What is your annual household income from all sources?" rowHeight="241300"/>
  <slicer name="What is your highest level of education? 6" cache="Slicer_What_is_your_highest_level_of_education?5" caption="What is your highest level of education?" rowHeight="241300"/>
  <slicer name="What is your current employment status? 5" cache="Slicer_What_is_your_current_employment_status?5" caption="What is your current employment status?" rowHeight="241300"/>
  <slicer name="What type of insurance do you have? (select all that apply) 5" cache="Slicer_What_type_of_insurance_do_you_have?__select_all_that_apply5" caption="What type of insurance do you have? (select all that apply)" rowHeight="241300"/>
  <slicer name="Do you currently have health insurance? 5" cache="Slicer_Do_you_currently_have_health_insurance?5" caption="Do you currently have health insurance?" rowHeight="241300"/>
</slicers>
</file>

<file path=xl/tables/table1.xml><?xml version="1.0" encoding="utf-8"?>
<table xmlns="http://schemas.openxmlformats.org/spreadsheetml/2006/main" id="1" name="Table1" displayName="Table1" ref="A1:AY977" totalsRowShown="0" headerRowDxfId="326">
  <autoFilter ref="A1:AY977"/>
  <tableColumns count="51">
    <tableColumn id="1" name="RespondentID" dataDxfId="325"/>
    <tableColumn id="2" name="Asthma/lung disease"/>
    <tableColumn id="3" name="Cancer"/>
    <tableColumn id="4" name="Heart disease &amp; stroke"/>
    <tableColumn id="5" name="Safety"/>
    <tableColumn id="6" name="HIV/AIDS &amp; Sexually Transmitted Diseases (STDs)"/>
    <tableColumn id="7" name="Vaccine preventable diseases"/>
    <tableColumn id="8" name="Child health &amp; wellness"/>
    <tableColumn id="9" name="Women’s health &amp; wellness"/>
    <tableColumn id="10" name="Diabetes"/>
    <tableColumn id="11" name="Mental health depression/suicide"/>
    <tableColumn id="12" name="Drugs &amp; alcohol abuse"/>
    <tableColumn id="13" name="Environmental hazards"/>
    <tableColumn id="14" name="Obesity/weight loss issues"/>
    <tableColumn id="15" name="Column1"/>
    <tableColumn id="16" name="Count of Selection">
      <calculatedColumnFormula>COUNTA(B2:N2)</calculatedColumnFormula>
    </tableColumn>
    <tableColumn id="17" name="Weight">
      <calculatedColumnFormula>3/P2</calculatedColumnFormula>
    </tableColumn>
    <tableColumn id="18" name="Column2"/>
    <tableColumn id="19" name="Asthma/lung disease3">
      <calculatedColumnFormula>IF($P2&lt;3,IF($B2=$B$1,1,0),IF($B2=$B$1,$Q2,0))</calculatedColumnFormula>
    </tableColumn>
    <tableColumn id="20" name="Cancer4">
      <calculatedColumnFormula>IF($P2&lt;3,IF($C2=$C$1,1,0),IF($C2=$C$1,$Q2,0))</calculatedColumnFormula>
    </tableColumn>
    <tableColumn id="21" name="Heart disease &amp; stroke5">
      <calculatedColumnFormula>IF($P2&lt;3,IF($D2=$D$1,1,0),IF($D2=$D$1,$Q2,0))</calculatedColumnFormula>
    </tableColumn>
    <tableColumn id="22" name="Safety6">
      <calculatedColumnFormula>IF($P2&lt;3,IF($E2=$E$1,1,0),IF($E2=$E$1,$Q2,0))</calculatedColumnFormula>
    </tableColumn>
    <tableColumn id="23" name="HIV/AIDS &amp; Sexually Transmitted Diseases (STDs)7">
      <calculatedColumnFormula>IF($P2&lt;3,IF($F2=$F$1,1,0),IF($F2=$F$1,$Q2,0))</calculatedColumnFormula>
    </tableColumn>
    <tableColumn id="24" name="Vaccine preventable diseases8">
      <calculatedColumnFormula>IF($P2&lt;3,IF($G2=$G$1,1,0),IF($G2=$G$1,$Q2,0))</calculatedColumnFormula>
    </tableColumn>
    <tableColumn id="25" name="Child health &amp; wellness9">
      <calculatedColumnFormula>IF($P2&lt;3,IF($H2=$H$1,1,0),IF($H2=$H$1,$Q2,0))</calculatedColumnFormula>
    </tableColumn>
    <tableColumn id="26" name="Women’s health &amp; wellness10">
      <calculatedColumnFormula>IF($P2&lt;3,IF($I2=$I$1,1,0),IF($I2=$I$1,$Q2,0))</calculatedColumnFormula>
    </tableColumn>
    <tableColumn id="27" name="Diabetes11">
      <calculatedColumnFormula>IF($P2&lt;3,IF($J2=$J$1,1,0),IF($J2=$J$1,$Q2,0))</calculatedColumnFormula>
    </tableColumn>
    <tableColumn id="28" name="Mental health depression/suicide12">
      <calculatedColumnFormula>IF($P2&lt;3,IF($K2=$K$1,1,0),IF($K2=$K$1,$Q2,0))</calculatedColumnFormula>
    </tableColumn>
    <tableColumn id="29" name="Drugs &amp; alcohol abuse13">
      <calculatedColumnFormula>IF($P2&lt;3,IF($L2=$L$1,1,0),IF($L2=$L$1,$Q2,0))</calculatedColumnFormula>
    </tableColumn>
    <tableColumn id="30" name="Environmental hazards14">
      <calculatedColumnFormula>IF($P2&lt;3,IF($M2=$M$1,1,0),IF($M2=$M$1,$Q2,0))</calculatedColumnFormula>
    </tableColumn>
    <tableColumn id="31" name="Obesity/weight loss issues15">
      <calculatedColumnFormula>IF($P2&lt;3,IF($N2=$N$1,1,0),IF($N2=$N$1,$Q2,0))</calculatedColumnFormula>
    </tableColumn>
    <tableColumn id="32" name="Column3"/>
    <tableColumn id="33" name="Column4"/>
    <tableColumn id="34" name="Observed">
      <calculatedColumnFormula>SUM(S2:AE2)</calculatedColumnFormula>
    </tableColumn>
    <tableColumn id="35" name="Expected">
      <calculatedColumnFormula>P2</calculatedColumnFormula>
    </tableColumn>
    <tableColumn id="36" name="Column5" dataDxfId="324">
      <calculatedColumnFormula>IF(AH2=AI2,"Correct",IF(AH2=3,"Correct","Wrong"))</calculatedColumnFormula>
    </tableColumn>
    <tableColumn id="37" name="Column6" dataDxfId="323"/>
    <tableColumn id="38" name="I identify as:"/>
    <tableColumn id="39" name="What is your age?"/>
    <tableColumn id="40" name="County where you live:"/>
    <tableColumn id="41" name="Town and ZIP code where you live:"/>
    <tableColumn id="42" name="What race do you consider yourself?"/>
    <tableColumn id="43" name="Are you Hispanic or Latino?"/>
    <tableColumn id="44" name="What language do you speak when you are at home (select all that apply)" dataDxfId="322"/>
    <tableColumn id="45" name="What is your annual household income from all sources?"/>
    <tableColumn id="46" name="What is your highest level of education?"/>
    <tableColumn id="47" name="What is your current employment status?"/>
    <tableColumn id="48" name="Do you currently have health insurance?"/>
    <tableColumn id="49" name="What type of insurance do you have? (select all that apply)" dataDxfId="321"/>
    <tableColumn id="50" name="Do you have a smart phone?"/>
    <tableColumn id="51" name="NQP?"/>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W978" totalsRowCount="1" headerRowDxfId="320">
  <autoFilter ref="A1:AW977"/>
  <tableColumns count="49">
    <tableColumn id="1" name="RespondentID" dataDxfId="319" totalsRowDxfId="318"/>
    <tableColumn id="2" name="Asthma/lung disease" totalsRowDxfId="317"/>
    <tableColumn id="3" name="Cancer" totalsRowDxfId="316"/>
    <tableColumn id="4" name="Heart disease &amp; stroke" totalsRowDxfId="315"/>
    <tableColumn id="5" name="Safety" totalsRowDxfId="314"/>
    <tableColumn id="6" name="HIV/AIDS &amp; Sexually Transmitted Diseases (STDs)" totalsRowDxfId="313"/>
    <tableColumn id="7" name="Vaccine preventable diseases" totalsRowDxfId="312"/>
    <tableColumn id="8" name="Child health &amp; wellness" totalsRowDxfId="311"/>
    <tableColumn id="9" name="Women’s health &amp; wellness" totalsRowDxfId="310"/>
    <tableColumn id="10" name="Diabetes" totalsRowDxfId="309"/>
    <tableColumn id="11" name="Mental health depression/suicide" totalsRowDxfId="308"/>
    <tableColumn id="12" name="Drugs &amp; alcohol abuse" totalsRowDxfId="307"/>
    <tableColumn id="13" name="Environmental hazards" totalsRowDxfId="306"/>
    <tableColumn id="14" name="Obesity/weight loss issues" totalsRowDxfId="305"/>
    <tableColumn id="16" name="Column3" totalsRowDxfId="304"/>
    <tableColumn id="17" name="Count of Selection" dataDxfId="303" totalsRowDxfId="302">
      <calculatedColumnFormula>COUNTA(B2:N2)</calculatedColumnFormula>
    </tableColumn>
    <tableColumn id="18" name="Weight" totalsRowDxfId="301">
      <calculatedColumnFormula>3/P2</calculatedColumnFormula>
    </tableColumn>
    <tableColumn id="19" name="Column4" totalsRowDxfId="300"/>
    <tableColumn id="20" name="Asthma/lung disease3" dataDxfId="299" totalsRowDxfId="298">
      <calculatedColumnFormula>IF($P2&lt;3,IF($B2=$B$1,1,0),IF($B2=$B$1,$Q2,0))</calculatedColumnFormula>
    </tableColumn>
    <tableColumn id="21" name="Cancer4" dataDxfId="297" totalsRowDxfId="296">
      <calculatedColumnFormula>IF($P2&lt;3,IF($C2=$C$1,1,0),IF($C2=$C$1,$Q2,0))</calculatedColumnFormula>
    </tableColumn>
    <tableColumn id="22" name="Heart disease &amp; stroke5" dataDxfId="295" totalsRowDxfId="294">
      <calculatedColumnFormula>IF($P2&lt;3,IF($D2=$D$1,1,0),IF($D2=$D$1,$Q2,0))</calculatedColumnFormula>
    </tableColumn>
    <tableColumn id="23" name="Safety6" dataDxfId="293" totalsRowDxfId="292">
      <calculatedColumnFormula>IF($P2&lt;3,IF($E2=$E$1,1,0),IF($E2=$E$1,$Q2,0))</calculatedColumnFormula>
    </tableColumn>
    <tableColumn id="24" name="HIV/AIDS &amp; Sexually Transmitted Diseases (STDs)7" dataDxfId="291" totalsRowDxfId="290">
      <calculatedColumnFormula>IF($P2&lt;3,IF($F2=$F$1,1,0),IF($F2=$F$1,$Q2,0))</calculatedColumnFormula>
    </tableColumn>
    <tableColumn id="25" name="Vaccine preventable diseases8" dataDxfId="289" totalsRowDxfId="288">
      <calculatedColumnFormula>IF($P2&lt;3,IF($G2=$G$1,1,0),IF($G2=$G$1,$Q2,0))</calculatedColumnFormula>
    </tableColumn>
    <tableColumn id="26" name="Child health &amp; wellness9" dataDxfId="287" totalsRowDxfId="286">
      <calculatedColumnFormula>IF($P2&lt;3,IF($H2=$H$1,1,0),IF($H2=$H$1,$Q2,0))</calculatedColumnFormula>
    </tableColumn>
    <tableColumn id="27" name="Women’s health &amp; wellness10" dataDxfId="285" totalsRowDxfId="284">
      <calculatedColumnFormula>IF($P2&lt;3,IF($I2=$I$1,1,0),IF($I2=$I$1,$Q2,0))</calculatedColumnFormula>
    </tableColumn>
    <tableColumn id="28" name="Diabetes11" dataDxfId="283" totalsRowDxfId="282">
      <calculatedColumnFormula>IF($P2&lt;3,IF($J2=$J$1,1,0),IF($J2=$J$1,$Q2,0))</calculatedColumnFormula>
    </tableColumn>
    <tableColumn id="29" name="Mental health depression/suicide12" dataDxfId="281" totalsRowDxfId="280">
      <calculatedColumnFormula>IF($P2&lt;3,IF($K2=$K$1,1,0),IF($K2=$K$1,$Q2,0))</calculatedColumnFormula>
    </tableColumn>
    <tableColumn id="30" name="Drugs &amp; alcohol abuse13" dataDxfId="279" totalsRowDxfId="278">
      <calculatedColumnFormula>IF($P2&lt;3,IF($L2=$L$1,1,0),IF($L2=$L$1,$Q2,0))</calculatedColumnFormula>
    </tableColumn>
    <tableColumn id="31" name="Environmental hazards14" dataDxfId="277" totalsRowDxfId="276">
      <calculatedColumnFormula>IF($P2&lt;3,IF($M2=$M$1,1,0),IF($M2=$M$1,$Q2,0))</calculatedColumnFormula>
    </tableColumn>
    <tableColumn id="33" name="Obesity/weight loss issues15" dataDxfId="275" totalsRowDxfId="274">
      <calculatedColumnFormula>IF($P2&lt;3,IF($N2=$N$1,1,0),IF($N2=$N$1,$Q2,0))</calculatedColumnFormula>
    </tableColumn>
    <tableColumn id="15" name="Column1" totalsRowDxfId="273"/>
    <tableColumn id="32" name="Column2" totalsRowDxfId="272"/>
    <tableColumn id="35" name="Observed" dataDxfId="271" totalsRowDxfId="270">
      <calculatedColumnFormula>SUM(S2:AE2)</calculatedColumnFormula>
    </tableColumn>
    <tableColumn id="36" name="Expected" dataDxfId="269" totalsRowDxfId="268">
      <calculatedColumnFormula>P2</calculatedColumnFormula>
    </tableColumn>
    <tableColumn id="37" name="Column7" dataDxfId="267" totalsRowDxfId="266">
      <calculatedColumnFormula>IF(AH2=AI2,"Correct",IF(AH2=3,"Correct","Wrong"))</calculatedColumnFormula>
    </tableColumn>
    <tableColumn id="38" name="I identify as:" totalsRowDxfId="265"/>
    <tableColumn id="39" name="What is your age?" totalsRowDxfId="264"/>
    <tableColumn id="40" name="County where you live:" totalsRowDxfId="263"/>
    <tableColumn id="41" name="Town and ZIP code where you live:" totalsRowDxfId="262"/>
    <tableColumn id="42" name="What race do you consider yourself?" totalsRowDxfId="261"/>
    <tableColumn id="43" name="Are you Hispanic or Latino?" totalsRowDxfId="260"/>
    <tableColumn id="44" name="What language do you speak when you are at home (select all that apply)" dataDxfId="259" totalsRowDxfId="258"/>
    <tableColumn id="45" name="What is your annual household income from all sources?" totalsRowDxfId="257"/>
    <tableColumn id="46" name="What is your highest level of education?" totalsRowDxfId="256"/>
    <tableColumn id="47" name="What is your current employment status?" totalsRowDxfId="255"/>
    <tableColumn id="48" name="Do you currently have health insurance?" totalsRowDxfId="254"/>
    <tableColumn id="49" name="What type of insurance do you have? (select all that apply)" dataDxfId="253" totalsRowDxfId="252"/>
    <tableColumn id="50" name="Do you have a smart phone?" totalsRowDxfId="251"/>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AQ977" totalsRowShown="0" headerRowDxfId="250">
  <autoFilter ref="A1:AQ977"/>
  <tableColumns count="43">
    <tableColumn id="1" name="RespondentID" dataDxfId="249"/>
    <tableColumn id="2" name="Cultural/religious beliefs"/>
    <tableColumn id="3" name="Lack of availability of doctors"/>
    <tableColumn id="4" name="Unable to pay co-pays/deductibles"/>
    <tableColumn id="5" name="Don’t know how to find doctors"/>
    <tableColumn id="6" name="Language barriers"/>
    <tableColumn id="7" name="There are no barriers"/>
    <tableColumn id="8" name="Don’t understand need to see a doctor"/>
    <tableColumn id="9" name="No insurance"/>
    <tableColumn id="10" name="Transportation"/>
    <tableColumn id="11" name="Fear (e.g. not ready to face/discuss health problem)"/>
    <tableColumn id="12" name="Column1"/>
    <tableColumn id="13" name="Count of Selection" dataDxfId="248">
      <calculatedColumnFormula>COUNTA(B2:L2)</calculatedColumnFormula>
    </tableColumn>
    <tableColumn id="14" name="Weight" dataDxfId="247">
      <calculatedColumnFormula>3/M2</calculatedColumnFormula>
    </tableColumn>
    <tableColumn id="15" name="Column2"/>
    <tableColumn id="16" name="Cultural/religious beliefs5" dataDxfId="246">
      <calculatedColumnFormula>IF($M2&lt;3,IF($B2=$B$1,1,0),IF($B2=$B$1,$N2,0))</calculatedColumnFormula>
    </tableColumn>
    <tableColumn id="17" name="Lack of availability of doctors6" dataDxfId="245">
      <calculatedColumnFormula>IF($M2&lt;3,IF($C2=$C$1,1,0),IF($C2=$C$1,$N2,0))</calculatedColumnFormula>
    </tableColumn>
    <tableColumn id="18" name="Unable to pay co-pays/deductibles7" dataDxfId="244">
      <calculatedColumnFormula>IF($M2&lt;3,IF($D2=$D$1,1,0),IF($D2=$D$1,$N2,0))</calculatedColumnFormula>
    </tableColumn>
    <tableColumn id="19" name="Don’t know how to find doctors8" dataDxfId="243">
      <calculatedColumnFormula>IF($M2&lt;3,IF($E2=$E$1,1,0),IF($E2=$E$1,$N2,0))</calculatedColumnFormula>
    </tableColumn>
    <tableColumn id="20" name="Language barriers9" dataDxfId="242">
      <calculatedColumnFormula>IF($M2&lt;3,IF($F2=$F$1,1,0),IF($F2=$F$1,$N2,0))</calculatedColumnFormula>
    </tableColumn>
    <tableColumn id="21" name="There are no barriers10" dataDxfId="241">
      <calculatedColumnFormula>IF($M2&lt;3,IF($G2=$G$1,1,0),IF($G2=$G$1,$N2,0))</calculatedColumnFormula>
    </tableColumn>
    <tableColumn id="22" name="Don’t understand need to see a doctor11" dataDxfId="240" dataCellStyle="Normal 2">
      <calculatedColumnFormula>IF($M2&lt;3,IF($H2=$H$1,1,0),IF($H2=$H$1,$N2,0))</calculatedColumnFormula>
    </tableColumn>
    <tableColumn id="23" name="No insurance12" dataDxfId="239">
      <calculatedColumnFormula>IF($M2&lt;3,IF($I2=$I$1,1,0),IF($I2=$I$1,$N2,0))</calculatedColumnFormula>
    </tableColumn>
    <tableColumn id="24" name="Transportation13" dataDxfId="238">
      <calculatedColumnFormula>IF($M2&lt;3,IF($J2=$J$1,1,0),IF($J2=$J$1,$N2,0))</calculatedColumnFormula>
    </tableColumn>
    <tableColumn id="25" name="Fear (e.g. not ready to face/discuss health problem)14" dataDxfId="237">
      <calculatedColumnFormula>IF($M2&lt;3,IF($K2=$K$1,1,0),IF($K2=$K$1,$N2,0))</calculatedColumnFormula>
    </tableColumn>
    <tableColumn id="26" name="Column3"/>
    <tableColumn id="27" name="Column4"/>
    <tableColumn id="28" name="Observed" dataDxfId="236">
      <calculatedColumnFormula>SUM(P2:Z2)</calculatedColumnFormula>
    </tableColumn>
    <tableColumn id="29" name="Expected" dataDxfId="235">
      <calculatedColumnFormula>M2</calculatedColumnFormula>
    </tableColumn>
    <tableColumn id="30" name="Column5" dataDxfId="234">
      <calculatedColumnFormula>IF(AB2=AC2,"Correct",IF(AB2=3,"Correct","Wrong"))</calculatedColumnFormula>
    </tableColumn>
    <tableColumn id="31" name="I identify as:"/>
    <tableColumn id="32" name="What is your age?"/>
    <tableColumn id="33" name="County where you live:"/>
    <tableColumn id="34" name="Town and ZIP code where you live:"/>
    <tableColumn id="35" name="What race do you consider yourself?"/>
    <tableColumn id="36" name="Are you Hispanic or Latino?"/>
    <tableColumn id="37" name="What language do you speak when you are at home (select all that apply)" dataDxfId="233"/>
    <tableColumn id="38" name="What is your annual household income from all sources?"/>
    <tableColumn id="39" name="What is your highest level of education?"/>
    <tableColumn id="40" name="What is your current employment status?"/>
    <tableColumn id="41" name="Do you currently have health insurance?"/>
    <tableColumn id="42" name="What type of insurance do you have? (select all that apply)" dataDxfId="232"/>
    <tableColumn id="43" name="Do you have a smart phone?"/>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A1:AV977" totalsRowShown="0" headerRowDxfId="231">
  <autoFilter ref="A1:AV977"/>
  <tableColumns count="48">
    <tableColumn id="1" name="RespondentID" dataDxfId="230"/>
    <tableColumn id="2" name="Clean air &amp; water"/>
    <tableColumn id="3" name="Mental health services"/>
    <tableColumn id="4" name="Smoking cessation programs"/>
    <tableColumn id="5" name="Drug &amp; alcohol rehabilitation services"/>
    <tableColumn id="6" name="Recreation facilities"/>
    <tableColumn id="7" name="Transportation"/>
    <tableColumn id="8" name="Healthier food choices"/>
    <tableColumn id="9" name="Safe childcare options"/>
    <tableColumn id="10" name="Weight loss programs"/>
    <tableColumn id="11" name="Job opportunities"/>
    <tableColumn id="12" name="Safe places to walk/play"/>
    <tableColumn id="13" name="Safe worksites"/>
    <tableColumn id="14" name="Column1"/>
    <tableColumn id="15" name="Count of Selection" dataDxfId="229">
      <calculatedColumnFormula>COUNTA(B2:N2)</calculatedColumnFormula>
    </tableColumn>
    <tableColumn id="16" name="Weight" dataDxfId="228">
      <calculatedColumnFormula>3/O2</calculatedColumnFormula>
    </tableColumn>
    <tableColumn id="17" name="Column2"/>
    <tableColumn id="18" name="Clean air &amp; water5" dataDxfId="227">
      <calculatedColumnFormula>IF($O2&lt;3,IF($B2=$B$1,1,0),IF($B2=$B$1,$P2,0))</calculatedColumnFormula>
    </tableColumn>
    <tableColumn id="19" name="Mental health services6" dataDxfId="226">
      <calculatedColumnFormula>IF($O2&lt;3,IF($C2=$C$1,1,0),IF($C2=$C$1,$P2,0))</calculatedColumnFormula>
    </tableColumn>
    <tableColumn id="20" name="Smoking cessation programs7" dataDxfId="225">
      <calculatedColumnFormula>IF($O2&lt;3,IF($D2=$D$1,1,0),IF($D2=$D$1,$P2,0))</calculatedColumnFormula>
    </tableColumn>
    <tableColumn id="21" name="Drug &amp; alcohol rehabilitation services8" dataDxfId="224">
      <calculatedColumnFormula>IF($O2&lt;3,IF($E2=$E$1,1,0),IF($E2=$E$1,$P2,0))</calculatedColumnFormula>
    </tableColumn>
    <tableColumn id="22" name="Recreation facilities9" dataDxfId="223">
      <calculatedColumnFormula>IF($O2&lt;3,IF($F2=$F$1,1,0),IF($F2=$F$1,$P2,0))</calculatedColumnFormula>
    </tableColumn>
    <tableColumn id="23" name="Transportation10" dataDxfId="222">
      <calculatedColumnFormula>IF($O2&lt;3,IF($G2=$G$1,1,0),IF($G2=$G$1,$P2,0))</calculatedColumnFormula>
    </tableColumn>
    <tableColumn id="24" name="Healthier food choices11" dataDxfId="221">
      <calculatedColumnFormula>IF($O2&lt;3,IF($H2=$H$1,1,0),IF($H2=$H$1,$P2,0))</calculatedColumnFormula>
    </tableColumn>
    <tableColumn id="25" name="Safe childcare options12" dataDxfId="220">
      <calculatedColumnFormula>IF($O2&lt;3,IF($I2=$I$1,1,0),IF($I2=$I$1,$P2,0))</calculatedColumnFormula>
    </tableColumn>
    <tableColumn id="26" name="Weight loss programs13" dataDxfId="219">
      <calculatedColumnFormula>IF($O2&lt;3,IF($J2=$J$1,1,0),IF($J2=$J$1,$P2,0))</calculatedColumnFormula>
    </tableColumn>
    <tableColumn id="27" name="Job opportunities14" dataDxfId="218">
      <calculatedColumnFormula>IF($O2&lt;3,IF($K2=$K$1,1,0),IF($K2=$K$1,$P2,0))</calculatedColumnFormula>
    </tableColumn>
    <tableColumn id="28" name="Safe places to walk/play15" dataDxfId="217">
      <calculatedColumnFormula>IF($O2&lt;3,IF($L2=$L$1,1,0),IF($L2=$L$1,$P2,0))</calculatedColumnFormula>
    </tableColumn>
    <tableColumn id="29" name="Safe worksites16" dataDxfId="216">
      <calculatedColumnFormula>IF($O2&lt;3,IF($M2=$M$1,1,0),IF($M2=$M$1,$P2,0))</calculatedColumnFormula>
    </tableColumn>
    <tableColumn id="30" name="Column3" dataDxfId="215"/>
    <tableColumn id="31" name="Column4"/>
    <tableColumn id="32" name="Observed" dataDxfId="214">
      <calculatedColumnFormula>SUM(Q2:AC2)</calculatedColumnFormula>
    </tableColumn>
    <tableColumn id="33" name="Expected" dataDxfId="213">
      <calculatedColumnFormula>O2</calculatedColumnFormula>
    </tableColumn>
    <tableColumn id="34" name="Column5" dataDxfId="212">
      <calculatedColumnFormula>IF(AF2=AG2,"Correct",IF(AF2=3,"Correct","Wrong"))</calculatedColumnFormula>
    </tableColumn>
    <tableColumn id="35" name="I identify as:"/>
    <tableColumn id="36" name="What is your age?"/>
    <tableColumn id="37" name="County where you live:"/>
    <tableColumn id="38" name="Town and ZIP code where you live:"/>
    <tableColumn id="39" name="What race do you consider yourself?"/>
    <tableColumn id="40" name="Are you Hispanic or Latino?"/>
    <tableColumn id="41" name="What language do you speak when you are at home (select all that apply)" dataDxfId="211"/>
    <tableColumn id="42" name="What is your annual household income from all sources?"/>
    <tableColumn id="43" name="What is your highest level of education?"/>
    <tableColumn id="44" name="What is your current employment status?"/>
    <tableColumn id="45" name="Do you currently have health insurance?"/>
    <tableColumn id="46" name="What type of insurance do you have? (select all that apply)" dataDxfId="210"/>
    <tableColumn id="47" name="Do you have a smart phone?"/>
    <tableColumn id="48" name="NQP?"/>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A1:BH977" totalsRowShown="0" headerRowDxfId="209" dataDxfId="208">
  <autoFilter ref="A1:BH977"/>
  <tableColumns count="60">
    <tableColumn id="1" name="RespondentID" dataDxfId="207"/>
    <tableColumn id="2" name="Blood pressure"/>
    <tableColumn id="3" name="Eating disorders"/>
    <tableColumn id="4" name="Mental health/depression"/>
    <tableColumn id="5" name="Cancer"/>
    <tableColumn id="6" name="Emergency preparedness"/>
    <tableColumn id="7" name="Nutrition"/>
    <tableColumn id="8" name="Cholesterol"/>
    <tableColumn id="9" name="Exercise/physical activity"/>
    <tableColumn id="10" name="Prenatal care"/>
    <tableColumn id="11" name="Dental screenings"/>
    <tableColumn id="12" name="Heart disease"/>
    <tableColumn id="13" name="Suicide prevention"/>
    <tableColumn id="14" name="Diabetes"/>
    <tableColumn id="15" name="HIV/AIDS &amp; Sexually Transmitted Diseases (STDs)"/>
    <tableColumn id="16" name="Vaccination/immunizations"/>
    <tableColumn id="17" name="Disease outbreak information"/>
    <tableColumn id="18" name="Importance of routine well checkups"/>
    <tableColumn id="19" name="Drug and alcohol"/>
    <tableColumn id="20" name="Column1"/>
    <tableColumn id="21" name="Count of Selection" dataDxfId="206">
      <calculatedColumnFormula>COUNTA(B2:T2)</calculatedColumnFormula>
    </tableColumn>
    <tableColumn id="22" name="Weight" dataDxfId="205">
      <calculatedColumnFormula>3/U2</calculatedColumnFormula>
    </tableColumn>
    <tableColumn id="23" name="Column2" dataDxfId="204"/>
    <tableColumn id="24" name="Blood pressure5" dataDxfId="203">
      <calculatedColumnFormula>IF($U2&lt;3,IF($B2=$B$1,1,0),IF($B2=$B$1,$V2,0))</calculatedColumnFormula>
    </tableColumn>
    <tableColumn id="25" name="Eating disorders6" dataDxfId="202">
      <calculatedColumnFormula>IF($U2&lt;3,IF($C2=$C$1,1,0),IF($C2=$C$1,$V2,0))</calculatedColumnFormula>
    </tableColumn>
    <tableColumn id="26" name="Mental health/depression7" dataDxfId="201">
      <calculatedColumnFormula>IF($U2&lt;3,IF($D2=$D$1,1,0),IF($D2=$D$1,$V2,0))</calculatedColumnFormula>
    </tableColumn>
    <tableColumn id="27" name="Cancer8" dataDxfId="200">
      <calculatedColumnFormula>IF($U2&lt;3,IF($E2=$E$1,1,0),IF($E2=$E$1,$V2,0))</calculatedColumnFormula>
    </tableColumn>
    <tableColumn id="28" name="Emergency preparedness9" dataDxfId="199">
      <calculatedColumnFormula>IF($U2&lt;3,IF($F2=$F$1,1,0),IF($F2=$F$1,$V2,0))</calculatedColumnFormula>
    </tableColumn>
    <tableColumn id="29" name="Nutrition10" dataDxfId="198">
      <calculatedColumnFormula>IF($U2&lt;3,IF($G2=$G$1,1,0),IF($G2=$G$1,$V2,0))</calculatedColumnFormula>
    </tableColumn>
    <tableColumn id="30" name="Cholesterol11" dataDxfId="197">
      <calculatedColumnFormula>IF($U2&lt;3,IF($H2=$H$1,1,0),IF($H2=$H$1,$V2,0))</calculatedColumnFormula>
    </tableColumn>
    <tableColumn id="31" name="Exercise/physical activity12" dataDxfId="196">
      <calculatedColumnFormula>IF($U2&lt;3,IF($I2=$I$1,1,0),IF($I2=$I$1,$V2,0))</calculatedColumnFormula>
    </tableColumn>
    <tableColumn id="32" name="Prenatal care13" dataDxfId="195">
      <calculatedColumnFormula>IF($U2&lt;3,IF($J2=$J$1,1,0),IF($J2=$J$1,$V2,0))</calculatedColumnFormula>
    </tableColumn>
    <tableColumn id="33" name="Dental screenings14" dataDxfId="194">
      <calculatedColumnFormula>IF($U2&lt;3,IF($K2=$K$1,1,0),IF($K2=$K$1,$V2,0))</calculatedColumnFormula>
    </tableColumn>
    <tableColumn id="34" name="Heart disease15" dataDxfId="193">
      <calculatedColumnFormula>IF($U2&lt;3,IF($L2=$L$1,1,0),IF($L2=$L$1,$V2,0))</calculatedColumnFormula>
    </tableColumn>
    <tableColumn id="35" name="Suicide prevention16" dataDxfId="192">
      <calculatedColumnFormula>IF($U2&lt;3,IF($M2=$M$1,1,0),IF($M2=$M$1,$V2,0))</calculatedColumnFormula>
    </tableColumn>
    <tableColumn id="36" name="Diabetes17" dataDxfId="191">
      <calculatedColumnFormula>IF($U2&lt;3,IF($N2=$N$1,1,0),IF($N2=$N$1,$V2,0))</calculatedColumnFormula>
    </tableColumn>
    <tableColumn id="37" name="HIV/AIDS &amp; Sexually Transmitted Diseases (STDs)18" dataDxfId="190">
      <calculatedColumnFormula>IF($U2&lt;3,IF($O2=$O$1,1,0),IF($O2=$O$1,$V2,0))</calculatedColumnFormula>
    </tableColumn>
    <tableColumn id="38" name="Vaccination/immunizations19" dataDxfId="189">
      <calculatedColumnFormula>IF($U2&lt;3,IF($P2=$P$1,1,0),IF($P2=$P$1,$V2,0))</calculatedColumnFormula>
    </tableColumn>
    <tableColumn id="39" name="Disease outbreak information20" dataDxfId="188">
      <calculatedColumnFormula>IF($U2&lt;3,IF($Q2=$Q$1,1,0),IF($Q2=$Q$1,$V2,0))</calculatedColumnFormula>
    </tableColumn>
    <tableColumn id="40" name="Importance of routine well checkups21" dataDxfId="187">
      <calculatedColumnFormula>IF($U2&lt;3,IF($R2=$R$1,1,0),IF($R2=$R$1,$V2,0))</calculatedColumnFormula>
    </tableColumn>
    <tableColumn id="41" name="Drug and alcohol22" dataDxfId="186">
      <calculatedColumnFormula>IF($U2&lt;3,IF($S2=$S$1,1,0),IF($S2=$S$1,$V2,0))</calculatedColumnFormula>
    </tableColumn>
    <tableColumn id="42" name="Column3"/>
    <tableColumn id="43" name="Column4"/>
    <tableColumn id="44" name="Observed" dataDxfId="185">
      <calculatedColumnFormula>SUM(X2:AP2)</calculatedColumnFormula>
    </tableColumn>
    <tableColumn id="45" name="Expected" dataDxfId="184">
      <calculatedColumnFormula>U2</calculatedColumnFormula>
    </tableColumn>
    <tableColumn id="46" name="Column5" dataDxfId="183">
      <calculatedColumnFormula>IF(AR2=AS2,"Correct",IF(AR2=3,"Correct","Wrong"))</calculatedColumnFormula>
    </tableColumn>
    <tableColumn id="47" name="I identify as:" dataDxfId="182"/>
    <tableColumn id="48" name="What is your age?" dataDxfId="181"/>
    <tableColumn id="49" name="County where you live:" dataDxfId="180"/>
    <tableColumn id="50" name="Town and ZIP code where you live:" dataDxfId="179"/>
    <tableColumn id="51" name="What race do you consider yourself?" dataDxfId="178"/>
    <tableColumn id="52" name="Are you Hispanic or Latino?" dataDxfId="177"/>
    <tableColumn id="53" name="What language do you speak when you are at home (select all that apply)" dataDxfId="176"/>
    <tableColumn id="54" name="What is your annual household income from all sources?" dataDxfId="175"/>
    <tableColumn id="55" name="What is your highest level of education?" dataDxfId="174"/>
    <tableColumn id="56" name="What is your current employment status?" dataDxfId="173"/>
    <tableColumn id="57" name="Do you currently have health insurance?" dataDxfId="172"/>
    <tableColumn id="58" name="What type of insurance do you have? (select all that apply)" dataDxfId="171"/>
    <tableColumn id="59" name="Do you have a smart phone?" dataDxfId="170"/>
    <tableColumn id="60" name="NQP?" dataDxfId="169"/>
  </tableColumns>
  <tableStyleInfo name="TableStyleMedium2" showFirstColumn="0" showLastColumn="0" showRowStripes="1" showColumnStripes="0"/>
</table>
</file>

<file path=xl/tables/table6.xml><?xml version="1.0" encoding="utf-8"?>
<table xmlns="http://schemas.openxmlformats.org/spreadsheetml/2006/main" id="7" name="Table7" displayName="Table7" ref="A1:AB977" totalsRowShown="0" headerRowDxfId="168" dataDxfId="167">
  <autoFilter ref="A1:AB977"/>
  <tableColumns count="28">
    <tableColumn id="1" name="RespondentID" dataDxfId="166"/>
    <tableColumn id="2" name="Doctor/health professional"/>
    <tableColumn id="3" name="Library"/>
    <tableColumn id="4" name="Social Media (Facebook, Twitter, etc.)"/>
    <tableColumn id="5" name="Family or friends"/>
    <tableColumn id="6" name="Newspaper/magazines"/>
    <tableColumn id="7" name="Television"/>
    <tableColumn id="8" name="Health Department"/>
    <tableColumn id="9" name="Radio"/>
    <tableColumn id="10" name="Worksite"/>
    <tableColumn id="11" name="Hospital"/>
    <tableColumn id="12" name="Religious organization"/>
    <tableColumn id="13" name="Internet"/>
    <tableColumn id="14" name="School/college" dataDxfId="165"/>
    <tableColumn id="15" name="I identify as:" dataDxfId="164"/>
    <tableColumn id="16" name="What is your age?" dataDxfId="163"/>
    <tableColumn id="17" name="County where you live:" dataDxfId="162"/>
    <tableColumn id="18" name="Town and ZIP code where you live:" dataDxfId="161"/>
    <tableColumn id="19" name="What race do you consider yourself?" dataDxfId="160"/>
    <tableColumn id="20" name="Are you Hispanic or Latino?" dataDxfId="159"/>
    <tableColumn id="21" name="What language do you speak when you are at home (select all that apply)" dataDxfId="158"/>
    <tableColumn id="22" name="What is your annual household income from all sources?" dataDxfId="157"/>
    <tableColumn id="23" name="What is your highest level of education?" dataDxfId="156"/>
    <tableColumn id="24" name="What is your current employment status?" dataDxfId="155"/>
    <tableColumn id="25" name="Do you currently have health insurance?" dataDxfId="154"/>
    <tableColumn id="26" name="What type of insurance do you have? (select all that apply)" dataDxfId="153"/>
    <tableColumn id="27" name="Do you have a smart phone?" dataDxfId="152"/>
    <tableColumn id="28" name="NQP?" dataDxfId="15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1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978"/>
  <sheetViews>
    <sheetView workbookViewId="0">
      <pane ySplit="2" topLeftCell="A3" activePane="bottomLeft" state="frozen"/>
      <selection pane="bottomLeft"/>
    </sheetView>
  </sheetViews>
  <sheetFormatPr defaultRowHeight="15" x14ac:dyDescent="0.25"/>
  <cols>
    <col min="1" max="1" width="13.7109375" bestFit="1" customWidth="1"/>
    <col min="2" max="2" width="20.28515625" customWidth="1"/>
    <col min="3" max="3" width="7" bestFit="1" customWidth="1"/>
    <col min="4" max="4" width="21.140625" bestFit="1" customWidth="1"/>
    <col min="5" max="5" width="6.5703125" bestFit="1" customWidth="1"/>
    <col min="6" max="6" width="45.28515625" bestFit="1" customWidth="1"/>
    <col min="7" max="7" width="27.7109375" bestFit="1" customWidth="1"/>
    <col min="8" max="8" width="22.28515625" bestFit="1" customWidth="1"/>
    <col min="9" max="9" width="26.28515625" bestFit="1" customWidth="1"/>
    <col min="10" max="10" width="8.85546875" bestFit="1" customWidth="1"/>
    <col min="11" max="11" width="31.5703125" bestFit="1" customWidth="1"/>
    <col min="12" max="12" width="20.7109375" bestFit="1" customWidth="1"/>
    <col min="13" max="13" width="21.5703125" bestFit="1" customWidth="1"/>
    <col min="14" max="14" width="25" bestFit="1" customWidth="1"/>
    <col min="15" max="15" width="20.7109375" customWidth="1"/>
    <col min="16" max="16" width="7" bestFit="1" customWidth="1"/>
    <col min="17" max="17" width="21.140625" bestFit="1" customWidth="1"/>
    <col min="18" max="18" width="6.5703125" bestFit="1" customWidth="1"/>
    <col min="19" max="19" width="45.28515625" bestFit="1" customWidth="1"/>
    <col min="20" max="20" width="27.7109375" bestFit="1" customWidth="1"/>
    <col min="21" max="21" width="22.28515625" bestFit="1" customWidth="1"/>
    <col min="22" max="22" width="26.28515625" bestFit="1" customWidth="1"/>
    <col min="23" max="23" width="8.85546875" bestFit="1" customWidth="1"/>
    <col min="24" max="24" width="31.5703125" bestFit="1" customWidth="1"/>
    <col min="25" max="25" width="20.7109375" bestFit="1" customWidth="1"/>
    <col min="26" max="26" width="21.5703125" bestFit="1" customWidth="1"/>
    <col min="27" max="27" width="25" bestFit="1" customWidth="1"/>
    <col min="28" max="28" width="23.85546875" customWidth="1"/>
    <col min="29" max="29" width="27" bestFit="1" customWidth="1"/>
    <col min="30" max="30" width="32.28515625" bestFit="1" customWidth="1"/>
    <col min="31" max="31" width="29.28515625" bestFit="1" customWidth="1"/>
    <col min="32" max="32" width="16.7109375" bestFit="1" customWidth="1"/>
    <col min="33" max="33" width="19.7109375" bestFit="1" customWidth="1"/>
    <col min="34" max="34" width="35.7109375" bestFit="1" customWidth="1"/>
    <col min="35" max="35" width="12.5703125" bestFit="1" customWidth="1"/>
    <col min="36" max="36" width="14.140625" bestFit="1" customWidth="1"/>
    <col min="37" max="37" width="47.85546875" bestFit="1" customWidth="1"/>
    <col min="38" max="38" width="17" customWidth="1"/>
    <col min="39" max="39" width="21.42578125" bestFit="1" customWidth="1"/>
    <col min="40" max="40" width="26.5703125" bestFit="1" customWidth="1"/>
    <col min="41" max="41" width="34.85546875" bestFit="1" customWidth="1"/>
    <col min="42" max="42" width="18.85546875" bestFit="1" customWidth="1"/>
    <col min="43" max="43" width="14.140625" bestFit="1" customWidth="1"/>
    <col min="44" max="44" width="21.140625" bestFit="1" customWidth="1"/>
    <col min="45" max="45" width="20.7109375" bestFit="1" customWidth="1"/>
    <col min="46" max="46" width="20.28515625" bestFit="1" customWidth="1"/>
    <col min="47" max="47" width="16.7109375" bestFit="1" customWidth="1"/>
    <col min="48" max="48" width="22.7109375" bestFit="1" customWidth="1"/>
    <col min="49" max="49" width="14" bestFit="1" customWidth="1"/>
    <col min="50" max="50" width="16" customWidth="1"/>
    <col min="51" max="51" width="15.28515625" bestFit="1" customWidth="1"/>
    <col min="52" max="52" width="24.5703125" bestFit="1" customWidth="1"/>
    <col min="53" max="53" width="7" bestFit="1" customWidth="1"/>
    <col min="54" max="54" width="23.7109375" bestFit="1" customWidth="1"/>
    <col min="56" max="56" width="11.28515625" bestFit="1" customWidth="1"/>
    <col min="57" max="57" width="23.5703125" bestFit="1" customWidth="1"/>
    <col min="58" max="58" width="12.5703125" bestFit="1" customWidth="1"/>
    <col min="59" max="59" width="16.85546875" bestFit="1" customWidth="1"/>
    <col min="60" max="60" width="13.140625" bestFit="1" customWidth="1"/>
    <col min="61" max="61" width="18" bestFit="1" customWidth="1"/>
    <col min="62" max="62" width="8.85546875" bestFit="1" customWidth="1"/>
    <col min="63" max="63" width="45.28515625" bestFit="1" customWidth="1"/>
    <col min="64" max="64" width="25.85546875" bestFit="1" customWidth="1"/>
    <col min="65" max="65" width="27.85546875" bestFit="1" customWidth="1"/>
    <col min="66" max="66" width="34.140625" bestFit="1" customWidth="1"/>
    <col min="67" max="67" width="15.85546875" bestFit="1" customWidth="1"/>
    <col min="68" max="68" width="25.85546875" customWidth="1"/>
    <col min="69" max="69" width="7" bestFit="1" customWidth="1"/>
    <col min="70" max="70" width="35" bestFit="1" customWidth="1"/>
    <col min="71" max="71" width="16" bestFit="1" customWidth="1"/>
    <col min="72" max="72" width="21.7109375" bestFit="1" customWidth="1"/>
    <col min="73" max="73" width="10.140625" bestFit="1" customWidth="1"/>
    <col min="74" max="74" width="18.28515625" bestFit="1" customWidth="1"/>
    <col min="75" max="75" width="6" bestFit="1" customWidth="1"/>
    <col min="76" max="76" width="9" bestFit="1" customWidth="1"/>
    <col min="77" max="77" width="8.28515625" bestFit="1" customWidth="1"/>
    <col min="78" max="78" width="20.85546875" bestFit="1" customWidth="1"/>
    <col min="79" max="79" width="8.28515625" bestFit="1" customWidth="1"/>
    <col min="80" max="80" width="14.28515625" style="6" bestFit="1" customWidth="1"/>
    <col min="81" max="81" width="11.85546875" bestFit="1" customWidth="1"/>
    <col min="82" max="82" width="21.5703125" bestFit="1" customWidth="1"/>
    <col min="83" max="83" width="21.85546875" bestFit="1" customWidth="1"/>
    <col min="84" max="84" width="32.28515625" bestFit="1" customWidth="1"/>
    <col min="85" max="85" width="33.85546875" bestFit="1" customWidth="1"/>
    <col min="86" max="86" width="25.28515625" bestFit="1" customWidth="1"/>
    <col min="87" max="87" width="52.42578125" bestFit="1" customWidth="1"/>
    <col min="88" max="88" width="52.140625" bestFit="1" customWidth="1"/>
    <col min="89" max="89" width="37.28515625" bestFit="1" customWidth="1"/>
    <col min="90" max="90" width="38.42578125" bestFit="1" customWidth="1"/>
    <col min="91" max="91" width="39.5703125" bestFit="1" customWidth="1"/>
    <col min="92" max="92" width="39.5703125" customWidth="1"/>
    <col min="93" max="93" width="26.42578125" bestFit="1" customWidth="1"/>
    <col min="94" max="94" width="23.28515625" bestFit="1" customWidth="1"/>
  </cols>
  <sheetData>
    <row r="1" spans="1:94" x14ac:dyDescent="0.25">
      <c r="A1" t="s">
        <v>308</v>
      </c>
      <c r="B1" t="s">
        <v>0</v>
      </c>
      <c r="O1" t="s">
        <v>1</v>
      </c>
      <c r="AB1" t="s">
        <v>2</v>
      </c>
      <c r="AL1" t="s">
        <v>3</v>
      </c>
      <c r="AX1" t="s">
        <v>4</v>
      </c>
      <c r="BP1" t="s">
        <v>5</v>
      </c>
      <c r="CC1" t="s">
        <v>6</v>
      </c>
      <c r="CD1" t="s">
        <v>7</v>
      </c>
      <c r="CE1" t="s">
        <v>8</v>
      </c>
      <c r="CF1" t="s">
        <v>9</v>
      </c>
      <c r="CG1" t="s">
        <v>10</v>
      </c>
      <c r="CH1" t="s">
        <v>11</v>
      </c>
      <c r="CI1" t="s">
        <v>12</v>
      </c>
      <c r="CJ1" t="s">
        <v>13</v>
      </c>
      <c r="CK1" t="s">
        <v>14</v>
      </c>
      <c r="CL1" t="s">
        <v>15</v>
      </c>
      <c r="CM1" t="s">
        <v>16</v>
      </c>
      <c r="CN1" t="s">
        <v>17</v>
      </c>
      <c r="CO1" t="s">
        <v>18</v>
      </c>
      <c r="CP1" t="s">
        <v>260</v>
      </c>
    </row>
    <row r="2" spans="1:94" x14ac:dyDescent="0.25">
      <c r="A2" s="2" t="s">
        <v>307</v>
      </c>
      <c r="B2" s="2" t="s">
        <v>19</v>
      </c>
      <c r="C2" s="2" t="s">
        <v>20</v>
      </c>
      <c r="D2" s="2" t="s">
        <v>21</v>
      </c>
      <c r="E2" s="2" t="s">
        <v>22</v>
      </c>
      <c r="F2" s="2" t="s">
        <v>23</v>
      </c>
      <c r="G2" s="2" t="s">
        <v>24</v>
      </c>
      <c r="H2" s="2" t="s">
        <v>25</v>
      </c>
      <c r="I2" s="2" t="s">
        <v>267</v>
      </c>
      <c r="J2" s="2" t="s">
        <v>26</v>
      </c>
      <c r="K2" s="2" t="s">
        <v>27</v>
      </c>
      <c r="L2" s="2" t="s">
        <v>28</v>
      </c>
      <c r="M2" s="2" t="s">
        <v>29</v>
      </c>
      <c r="N2" s="2" t="s">
        <v>30</v>
      </c>
      <c r="O2" s="2" t="s">
        <v>19</v>
      </c>
      <c r="P2" s="2" t="s">
        <v>20</v>
      </c>
      <c r="Q2" s="2" t="s">
        <v>21</v>
      </c>
      <c r="R2" s="2" t="s">
        <v>22</v>
      </c>
      <c r="S2" s="2" t="s">
        <v>23</v>
      </c>
      <c r="T2" s="2" t="s">
        <v>24</v>
      </c>
      <c r="U2" s="2" t="s">
        <v>25</v>
      </c>
      <c r="V2" s="2" t="s">
        <v>267</v>
      </c>
      <c r="W2" s="2" t="s">
        <v>26</v>
      </c>
      <c r="X2" s="2" t="s">
        <v>27</v>
      </c>
      <c r="Y2" s="2" t="s">
        <v>28</v>
      </c>
      <c r="Z2" s="2" t="s">
        <v>29</v>
      </c>
      <c r="AA2" s="2" t="s">
        <v>30</v>
      </c>
      <c r="AB2" s="2" t="s">
        <v>31</v>
      </c>
      <c r="AC2" s="2" t="s">
        <v>32</v>
      </c>
      <c r="AD2" s="2" t="s">
        <v>33</v>
      </c>
      <c r="AE2" s="2" t="s">
        <v>266</v>
      </c>
      <c r="AF2" s="2" t="s">
        <v>34</v>
      </c>
      <c r="AG2" s="2" t="s">
        <v>35</v>
      </c>
      <c r="AH2" s="2" t="s">
        <v>269</v>
      </c>
      <c r="AI2" s="2" t="s">
        <v>36</v>
      </c>
      <c r="AJ2" s="2" t="s">
        <v>37</v>
      </c>
      <c r="AK2" s="2" t="s">
        <v>38</v>
      </c>
      <c r="AL2" s="2" t="s">
        <v>39</v>
      </c>
      <c r="AM2" s="2" t="s">
        <v>40</v>
      </c>
      <c r="AN2" s="2" t="s">
        <v>41</v>
      </c>
      <c r="AO2" s="2" t="s">
        <v>42</v>
      </c>
      <c r="AP2" s="2" t="s">
        <v>43</v>
      </c>
      <c r="AQ2" s="2" t="s">
        <v>37</v>
      </c>
      <c r="AR2" s="2" t="s">
        <v>44</v>
      </c>
      <c r="AS2" s="2" t="s">
        <v>45</v>
      </c>
      <c r="AT2" s="2" t="s">
        <v>46</v>
      </c>
      <c r="AU2" s="2" t="s">
        <v>47</v>
      </c>
      <c r="AV2" s="2" t="s">
        <v>48</v>
      </c>
      <c r="AW2" s="2" t="s">
        <v>49</v>
      </c>
      <c r="AX2" s="2" t="s">
        <v>50</v>
      </c>
      <c r="AY2" s="2" t="s">
        <v>51</v>
      </c>
      <c r="AZ2" s="2" t="s">
        <v>52</v>
      </c>
      <c r="BA2" s="2" t="s">
        <v>20</v>
      </c>
      <c r="BB2" s="2" t="s">
        <v>53</v>
      </c>
      <c r="BC2" s="2" t="s">
        <v>54</v>
      </c>
      <c r="BD2" s="2" t="s">
        <v>55</v>
      </c>
      <c r="BE2" s="2" t="s">
        <v>56</v>
      </c>
      <c r="BF2" s="2" t="s">
        <v>57</v>
      </c>
      <c r="BG2" s="2" t="s">
        <v>58</v>
      </c>
      <c r="BH2" s="2" t="s">
        <v>59</v>
      </c>
      <c r="BI2" s="2" t="s">
        <v>60</v>
      </c>
      <c r="BJ2" s="2" t="s">
        <v>26</v>
      </c>
      <c r="BK2" s="2" t="s">
        <v>23</v>
      </c>
      <c r="BL2" s="2" t="s">
        <v>61</v>
      </c>
      <c r="BM2" s="2" t="s">
        <v>62</v>
      </c>
      <c r="BN2" s="2" t="s">
        <v>63</v>
      </c>
      <c r="BO2" s="2" t="s">
        <v>64</v>
      </c>
      <c r="BP2" s="2" t="s">
        <v>65</v>
      </c>
      <c r="BQ2" s="2" t="s">
        <v>66</v>
      </c>
      <c r="BR2" s="2" t="s">
        <v>67</v>
      </c>
      <c r="BS2" s="2" t="s">
        <v>68</v>
      </c>
      <c r="BT2" s="2" t="s">
        <v>69</v>
      </c>
      <c r="BU2" s="2" t="s">
        <v>70</v>
      </c>
      <c r="BV2" s="2" t="s">
        <v>71</v>
      </c>
      <c r="BW2" s="2" t="s">
        <v>72</v>
      </c>
      <c r="BX2" s="2" t="s">
        <v>73</v>
      </c>
      <c r="BY2" s="2" t="s">
        <v>74</v>
      </c>
      <c r="BZ2" s="2" t="s">
        <v>75</v>
      </c>
      <c r="CA2" s="2" t="s">
        <v>76</v>
      </c>
      <c r="CB2" s="7" t="s">
        <v>77</v>
      </c>
      <c r="CC2" s="2" t="s">
        <v>78</v>
      </c>
      <c r="CD2" s="2" t="s">
        <v>79</v>
      </c>
      <c r="CE2" s="2" t="s">
        <v>78</v>
      </c>
      <c r="CF2" s="2" t="s">
        <v>78</v>
      </c>
      <c r="CG2" s="2" t="s">
        <v>78</v>
      </c>
      <c r="CH2" s="2" t="s">
        <v>78</v>
      </c>
      <c r="CI2" s="2" t="s">
        <v>371</v>
      </c>
      <c r="CJ2" s="2" t="s">
        <v>78</v>
      </c>
      <c r="CK2" s="2" t="s">
        <v>78</v>
      </c>
      <c r="CL2" s="2" t="s">
        <v>78</v>
      </c>
      <c r="CM2" s="2" t="s">
        <v>78</v>
      </c>
      <c r="CN2" s="2" t="s">
        <v>374</v>
      </c>
      <c r="CO2" s="2" t="s">
        <v>78</v>
      </c>
      <c r="CP2" s="2"/>
    </row>
    <row r="3" spans="1:94" s="1" customFormat="1" x14ac:dyDescent="0.25">
      <c r="A3" s="1">
        <v>1</v>
      </c>
      <c r="D3" s="1" t="s">
        <v>21</v>
      </c>
      <c r="K3" s="1" t="s">
        <v>27</v>
      </c>
      <c r="L3" s="1" t="s">
        <v>28</v>
      </c>
      <c r="Q3" s="1" t="s">
        <v>21</v>
      </c>
      <c r="W3" s="1" t="s">
        <v>26</v>
      </c>
      <c r="X3" s="1" t="s">
        <v>27</v>
      </c>
      <c r="AD3" s="1" t="s">
        <v>33</v>
      </c>
      <c r="AE3" s="1" t="s">
        <v>266</v>
      </c>
      <c r="AJ3" s="1" t="s">
        <v>37</v>
      </c>
      <c r="AQ3" s="1" t="s">
        <v>37</v>
      </c>
      <c r="AS3" s="1" t="s">
        <v>45</v>
      </c>
      <c r="AU3" s="1" t="s">
        <v>47</v>
      </c>
      <c r="BB3" s="1" t="s">
        <v>53</v>
      </c>
      <c r="BI3" s="1" t="s">
        <v>60</v>
      </c>
      <c r="BM3" s="1" t="s">
        <v>62</v>
      </c>
      <c r="BR3" s="1" t="s">
        <v>67</v>
      </c>
      <c r="BS3" s="1" t="s">
        <v>68</v>
      </c>
      <c r="CA3" s="1" t="s">
        <v>76</v>
      </c>
      <c r="CB3" s="8"/>
      <c r="CC3" s="1" t="s">
        <v>94</v>
      </c>
      <c r="CD3" s="1">
        <v>28</v>
      </c>
      <c r="CE3" s="1" t="s">
        <v>95</v>
      </c>
      <c r="CF3" s="1" t="s">
        <v>117</v>
      </c>
      <c r="CG3" s="1" t="s">
        <v>97</v>
      </c>
      <c r="CI3" s="1" t="s">
        <v>350</v>
      </c>
      <c r="CJ3" s="1" t="s">
        <v>108</v>
      </c>
      <c r="CK3" s="1" t="s">
        <v>120</v>
      </c>
      <c r="CL3" s="1" t="s">
        <v>101</v>
      </c>
      <c r="CN3" s="1" t="s">
        <v>92</v>
      </c>
      <c r="CP3" s="1" t="s">
        <v>272</v>
      </c>
    </row>
    <row r="4" spans="1:94" s="1" customFormat="1" x14ac:dyDescent="0.25">
      <c r="A4" s="1">
        <v>2</v>
      </c>
      <c r="D4" s="1" t="s">
        <v>21</v>
      </c>
      <c r="I4" s="1" t="s">
        <v>267</v>
      </c>
      <c r="J4" s="1" t="s">
        <v>26</v>
      </c>
      <c r="Q4" s="1" t="s">
        <v>21</v>
      </c>
      <c r="V4" s="1" t="s">
        <v>267</v>
      </c>
      <c r="W4" s="1" t="s">
        <v>26</v>
      </c>
      <c r="AC4" s="1" t="s">
        <v>32</v>
      </c>
      <c r="AE4" s="1" t="s">
        <v>266</v>
      </c>
      <c r="AF4" s="1" t="s">
        <v>34</v>
      </c>
      <c r="AR4" s="1" t="s">
        <v>44</v>
      </c>
      <c r="AT4" s="1" t="s">
        <v>46</v>
      </c>
      <c r="AV4" s="1" t="s">
        <v>48</v>
      </c>
      <c r="BC4" s="1" t="s">
        <v>54</v>
      </c>
      <c r="BG4" s="1" t="s">
        <v>58</v>
      </c>
      <c r="BN4" s="1" t="s">
        <v>63</v>
      </c>
      <c r="BP4" s="1" t="s">
        <v>65</v>
      </c>
      <c r="BV4" s="1" t="s">
        <v>71</v>
      </c>
      <c r="CA4" s="1" t="s">
        <v>76</v>
      </c>
      <c r="CB4" s="8"/>
      <c r="CC4" s="1" t="s">
        <v>94</v>
      </c>
      <c r="CD4" s="1">
        <v>58</v>
      </c>
      <c r="CE4" s="1" t="s">
        <v>95</v>
      </c>
      <c r="CF4" s="1" t="s">
        <v>268</v>
      </c>
      <c r="CG4" s="1" t="s">
        <v>97</v>
      </c>
      <c r="CH4" s="1" t="s">
        <v>98</v>
      </c>
      <c r="CI4" s="1" t="s">
        <v>349</v>
      </c>
      <c r="CJ4" s="1" t="s">
        <v>109</v>
      </c>
      <c r="CK4" s="1" t="s">
        <v>100</v>
      </c>
      <c r="CL4" s="1" t="s">
        <v>125</v>
      </c>
      <c r="CM4" s="1" t="s">
        <v>98</v>
      </c>
      <c r="CN4" s="1" t="s">
        <v>93</v>
      </c>
      <c r="CO4" s="1" t="s">
        <v>102</v>
      </c>
      <c r="CP4" s="1" t="s">
        <v>272</v>
      </c>
    </row>
    <row r="5" spans="1:94" s="1" customFormat="1" x14ac:dyDescent="0.25">
      <c r="A5" s="1">
        <v>3</v>
      </c>
      <c r="C5" s="1" t="s">
        <v>20</v>
      </c>
      <c r="D5" s="1" t="s">
        <v>21</v>
      </c>
      <c r="J5" s="1" t="s">
        <v>26</v>
      </c>
      <c r="P5" s="1" t="s">
        <v>20</v>
      </c>
      <c r="Q5" s="1" t="s">
        <v>21</v>
      </c>
      <c r="W5" s="1" t="s">
        <v>26</v>
      </c>
      <c r="AH5" s="1" t="s">
        <v>269</v>
      </c>
      <c r="AJ5" s="1" t="s">
        <v>37</v>
      </c>
      <c r="AK5" s="1" t="s">
        <v>38</v>
      </c>
      <c r="AP5" s="1" t="s">
        <v>43</v>
      </c>
      <c r="AQ5" s="1" t="s">
        <v>37</v>
      </c>
      <c r="AT5" s="1" t="s">
        <v>46</v>
      </c>
      <c r="AX5" s="1" t="s">
        <v>50</v>
      </c>
      <c r="BA5" s="1" t="s">
        <v>20</v>
      </c>
      <c r="BJ5" s="1" t="s">
        <v>26</v>
      </c>
      <c r="BS5" s="1" t="s">
        <v>68</v>
      </c>
      <c r="BW5" s="1" t="s">
        <v>72</v>
      </c>
      <c r="CB5" s="8"/>
      <c r="CC5" s="1" t="s">
        <v>94</v>
      </c>
      <c r="CD5" s="1">
        <v>72</v>
      </c>
      <c r="CE5" s="1" t="s">
        <v>95</v>
      </c>
      <c r="CF5" s="1" t="s">
        <v>131</v>
      </c>
      <c r="CG5" s="1" t="s">
        <v>97</v>
      </c>
      <c r="CI5" s="1" t="s">
        <v>349</v>
      </c>
      <c r="CJ5" s="1" t="s">
        <v>109</v>
      </c>
      <c r="CL5" s="1" t="s">
        <v>104</v>
      </c>
      <c r="CM5" s="1" t="s">
        <v>102</v>
      </c>
      <c r="CN5" s="1" t="s">
        <v>372</v>
      </c>
      <c r="CP5" s="1" t="s">
        <v>272</v>
      </c>
    </row>
    <row r="6" spans="1:94" s="1" customFormat="1" x14ac:dyDescent="0.25">
      <c r="A6" s="1">
        <v>4</v>
      </c>
      <c r="C6" s="1" t="s">
        <v>20</v>
      </c>
      <c r="D6" s="1" t="s">
        <v>21</v>
      </c>
      <c r="J6" s="1" t="s">
        <v>26</v>
      </c>
      <c r="P6" s="1" t="s">
        <v>20</v>
      </c>
      <c r="Q6" s="1" t="s">
        <v>21</v>
      </c>
      <c r="W6" s="1" t="s">
        <v>26</v>
      </c>
      <c r="AH6" s="1" t="s">
        <v>269</v>
      </c>
      <c r="AJ6" s="1" t="s">
        <v>37</v>
      </c>
      <c r="AK6" s="1" t="s">
        <v>38</v>
      </c>
      <c r="AP6" s="1" t="s">
        <v>43</v>
      </c>
      <c r="AQ6" s="1" t="s">
        <v>37</v>
      </c>
      <c r="AT6" s="1" t="s">
        <v>46</v>
      </c>
      <c r="AX6" s="1" t="s">
        <v>50</v>
      </c>
      <c r="BA6" s="1" t="s">
        <v>20</v>
      </c>
      <c r="BJ6" s="1" t="s">
        <v>26</v>
      </c>
      <c r="BS6" s="1" t="s">
        <v>68</v>
      </c>
      <c r="BY6" s="1" t="s">
        <v>74</v>
      </c>
      <c r="CB6" s="8"/>
      <c r="CC6" s="1" t="s">
        <v>94</v>
      </c>
      <c r="CD6" s="1">
        <v>53</v>
      </c>
      <c r="CE6" s="1" t="s">
        <v>95</v>
      </c>
      <c r="CF6" s="1" t="s">
        <v>162</v>
      </c>
      <c r="CG6" s="1" t="s">
        <v>97</v>
      </c>
      <c r="CI6" s="1" t="s">
        <v>349</v>
      </c>
      <c r="CJ6" s="1" t="s">
        <v>112</v>
      </c>
      <c r="CK6" s="1" t="s">
        <v>133</v>
      </c>
      <c r="CL6" s="1" t="s">
        <v>101</v>
      </c>
      <c r="CM6" s="1" t="s">
        <v>102</v>
      </c>
      <c r="CN6" s="1" t="s">
        <v>92</v>
      </c>
      <c r="CP6" s="1" t="s">
        <v>272</v>
      </c>
    </row>
    <row r="7" spans="1:94" s="1" customFormat="1" x14ac:dyDescent="0.25">
      <c r="A7" s="1">
        <v>5</v>
      </c>
      <c r="C7" s="1" t="s">
        <v>20</v>
      </c>
      <c r="I7" s="1" t="s">
        <v>267</v>
      </c>
      <c r="K7" s="1" t="s">
        <v>27</v>
      </c>
      <c r="P7" s="1" t="s">
        <v>20</v>
      </c>
      <c r="W7" s="1" t="s">
        <v>26</v>
      </c>
      <c r="X7" s="1" t="s">
        <v>27</v>
      </c>
      <c r="AD7" s="1" t="s">
        <v>33</v>
      </c>
      <c r="AH7" s="1" t="s">
        <v>269</v>
      </c>
      <c r="AJ7" s="1" t="s">
        <v>37</v>
      </c>
      <c r="AO7" s="1" t="s">
        <v>42</v>
      </c>
      <c r="AQ7" s="1" t="s">
        <v>37</v>
      </c>
      <c r="AT7" s="1" t="s">
        <v>46</v>
      </c>
      <c r="BE7" s="1" t="s">
        <v>56</v>
      </c>
      <c r="BI7" s="1" t="s">
        <v>60</v>
      </c>
      <c r="BM7" s="1" t="s">
        <v>62</v>
      </c>
      <c r="BS7" s="1" t="s">
        <v>68</v>
      </c>
      <c r="BY7" s="1" t="s">
        <v>74</v>
      </c>
      <c r="CB7" s="8"/>
      <c r="CC7" s="1" t="s">
        <v>94</v>
      </c>
      <c r="CD7" s="1">
        <v>53</v>
      </c>
      <c r="CE7" s="1" t="s">
        <v>95</v>
      </c>
      <c r="CF7" s="1" t="s">
        <v>162</v>
      </c>
      <c r="CG7" s="1" t="s">
        <v>97</v>
      </c>
      <c r="CI7" s="1" t="s">
        <v>349</v>
      </c>
      <c r="CJ7" s="1" t="s">
        <v>112</v>
      </c>
      <c r="CK7" s="1" t="s">
        <v>133</v>
      </c>
      <c r="CL7" s="1" t="s">
        <v>101</v>
      </c>
      <c r="CM7" s="1" t="s">
        <v>102</v>
      </c>
      <c r="CN7" s="1" t="s">
        <v>92</v>
      </c>
      <c r="CP7" s="1" t="s">
        <v>272</v>
      </c>
    </row>
    <row r="8" spans="1:94" s="1" customFormat="1" x14ac:dyDescent="0.25">
      <c r="A8" s="1">
        <v>6</v>
      </c>
      <c r="C8" s="1" t="s">
        <v>20</v>
      </c>
      <c r="J8" s="1" t="s">
        <v>26</v>
      </c>
      <c r="P8" s="1" t="s">
        <v>20</v>
      </c>
      <c r="W8" s="1" t="s">
        <v>26</v>
      </c>
      <c r="X8" s="1" t="s">
        <v>27</v>
      </c>
      <c r="AD8" s="1" t="s">
        <v>33</v>
      </c>
      <c r="AI8" s="1" t="s">
        <v>36</v>
      </c>
      <c r="AK8" s="1" t="s">
        <v>38</v>
      </c>
      <c r="AN8" s="1" t="s">
        <v>41</v>
      </c>
      <c r="AP8" s="1" t="s">
        <v>43</v>
      </c>
      <c r="AQ8" s="1" t="s">
        <v>37</v>
      </c>
      <c r="AX8" s="1" t="s">
        <v>50</v>
      </c>
      <c r="BD8" s="1" t="s">
        <v>55</v>
      </c>
      <c r="BJ8" s="1" t="s">
        <v>26</v>
      </c>
      <c r="BS8" s="1" t="s">
        <v>68</v>
      </c>
      <c r="BW8" s="1" t="s">
        <v>72</v>
      </c>
      <c r="CB8" s="8"/>
      <c r="CC8" s="1" t="s">
        <v>105</v>
      </c>
      <c r="CD8" s="1">
        <v>47</v>
      </c>
      <c r="CE8" s="1" t="s">
        <v>95</v>
      </c>
      <c r="CF8" s="1" t="s">
        <v>162</v>
      </c>
      <c r="CG8" s="1" t="s">
        <v>97</v>
      </c>
      <c r="CI8" s="1" t="s">
        <v>351</v>
      </c>
      <c r="CK8" s="1" t="s">
        <v>120</v>
      </c>
      <c r="CL8" s="1" t="s">
        <v>125</v>
      </c>
      <c r="CM8" s="1" t="s">
        <v>98</v>
      </c>
      <c r="CP8" s="1" t="s">
        <v>272</v>
      </c>
    </row>
    <row r="9" spans="1:94" s="1" customFormat="1" x14ac:dyDescent="0.25">
      <c r="A9" s="1">
        <v>7</v>
      </c>
      <c r="J9" s="1" t="s">
        <v>26</v>
      </c>
      <c r="K9" s="1" t="s">
        <v>27</v>
      </c>
      <c r="L9" s="1" t="s">
        <v>28</v>
      </c>
      <c r="P9" s="1" t="s">
        <v>20</v>
      </c>
      <c r="Q9" s="1" t="s">
        <v>21</v>
      </c>
      <c r="W9" s="1" t="s">
        <v>26</v>
      </c>
      <c r="AH9" s="1" t="s">
        <v>269</v>
      </c>
      <c r="AI9" s="1" t="s">
        <v>36</v>
      </c>
      <c r="AJ9" s="1" t="s">
        <v>37</v>
      </c>
      <c r="AO9" s="1" t="s">
        <v>42</v>
      </c>
      <c r="AQ9" s="1" t="s">
        <v>37</v>
      </c>
      <c r="AU9" s="1" t="s">
        <v>47</v>
      </c>
      <c r="AX9" s="1" t="s">
        <v>50</v>
      </c>
      <c r="BD9" s="1" t="s">
        <v>55</v>
      </c>
      <c r="BJ9" s="1" t="s">
        <v>26</v>
      </c>
      <c r="BS9" s="1" t="s">
        <v>68</v>
      </c>
      <c r="BY9" s="1" t="s">
        <v>74</v>
      </c>
      <c r="CB9" s="8"/>
      <c r="CC9" s="1" t="s">
        <v>105</v>
      </c>
      <c r="CD9" s="1">
        <v>48</v>
      </c>
      <c r="CE9" s="1" t="s">
        <v>95</v>
      </c>
      <c r="CF9" s="1" t="s">
        <v>157</v>
      </c>
      <c r="CG9" s="1" t="s">
        <v>97</v>
      </c>
      <c r="CI9" s="1" t="s">
        <v>349</v>
      </c>
      <c r="CK9" s="1" t="s">
        <v>120</v>
      </c>
      <c r="CL9" s="1" t="s">
        <v>101</v>
      </c>
      <c r="CN9" s="1" t="s">
        <v>92</v>
      </c>
      <c r="CP9" s="1" t="s">
        <v>272</v>
      </c>
    </row>
    <row r="10" spans="1:94" s="1" customFormat="1" x14ac:dyDescent="0.25">
      <c r="A10" s="1">
        <v>8</v>
      </c>
      <c r="C10" s="1" t="s">
        <v>20</v>
      </c>
      <c r="J10" s="1" t="s">
        <v>26</v>
      </c>
      <c r="K10" s="1" t="s">
        <v>27</v>
      </c>
      <c r="Q10" s="1" t="s">
        <v>21</v>
      </c>
      <c r="W10" s="1" t="s">
        <v>26</v>
      </c>
      <c r="AA10" s="1" t="s">
        <v>30</v>
      </c>
      <c r="AF10" s="1" t="s">
        <v>34</v>
      </c>
      <c r="AJ10" s="1" t="s">
        <v>37</v>
      </c>
      <c r="AK10" s="1" t="s">
        <v>38</v>
      </c>
      <c r="AM10" s="1" t="s">
        <v>40</v>
      </c>
      <c r="AR10" s="1" t="s">
        <v>44</v>
      </c>
      <c r="AU10" s="1" t="s">
        <v>47</v>
      </c>
      <c r="AX10" s="1" t="s">
        <v>50</v>
      </c>
      <c r="BA10" s="1" t="s">
        <v>20</v>
      </c>
      <c r="BD10" s="1" t="s">
        <v>55</v>
      </c>
      <c r="BP10" s="1" t="s">
        <v>65</v>
      </c>
      <c r="BS10" s="1" t="s">
        <v>68</v>
      </c>
      <c r="BY10" s="1" t="s">
        <v>74</v>
      </c>
      <c r="CB10" s="8"/>
      <c r="CC10" s="1" t="s">
        <v>94</v>
      </c>
      <c r="CD10" s="1">
        <v>38</v>
      </c>
      <c r="CE10" s="1" t="s">
        <v>95</v>
      </c>
      <c r="CF10" s="1" t="s">
        <v>162</v>
      </c>
      <c r="CG10" s="1" t="s">
        <v>97</v>
      </c>
      <c r="CI10" s="1" t="s">
        <v>349</v>
      </c>
      <c r="CJ10" s="1" t="s">
        <v>99</v>
      </c>
      <c r="CK10" s="1" t="s">
        <v>103</v>
      </c>
      <c r="CM10" s="1" t="s">
        <v>102</v>
      </c>
      <c r="CN10" s="1" t="s">
        <v>90</v>
      </c>
      <c r="CP10" s="1" t="s">
        <v>272</v>
      </c>
    </row>
    <row r="11" spans="1:94" s="1" customFormat="1" x14ac:dyDescent="0.25">
      <c r="A11" s="1">
        <v>9</v>
      </c>
      <c r="H11" s="1" t="s">
        <v>25</v>
      </c>
      <c r="I11" s="1" t="s">
        <v>267</v>
      </c>
      <c r="N11" s="1" t="s">
        <v>30</v>
      </c>
      <c r="V11" s="1" t="s">
        <v>267</v>
      </c>
      <c r="W11" s="1" t="s">
        <v>26</v>
      </c>
      <c r="AA11" s="1" t="s">
        <v>30</v>
      </c>
      <c r="AF11" s="1" t="s">
        <v>34</v>
      </c>
      <c r="AI11" s="1" t="s">
        <v>36</v>
      </c>
      <c r="AJ11" s="1" t="s">
        <v>37</v>
      </c>
      <c r="AQ11" s="1" t="s">
        <v>37</v>
      </c>
      <c r="AT11" s="1" t="s">
        <v>46</v>
      </c>
      <c r="AU11" s="1" t="s">
        <v>47</v>
      </c>
      <c r="AZ11" s="1" t="s">
        <v>52</v>
      </c>
      <c r="BE11" s="1" t="s">
        <v>56</v>
      </c>
      <c r="BJ11" s="1" t="s">
        <v>26</v>
      </c>
      <c r="BS11" s="1" t="s">
        <v>68</v>
      </c>
      <c r="BY11" s="1" t="s">
        <v>74</v>
      </c>
      <c r="CB11" s="8"/>
      <c r="CC11" s="1" t="s">
        <v>94</v>
      </c>
      <c r="CD11" s="1">
        <v>56</v>
      </c>
      <c r="CE11" s="1" t="s">
        <v>95</v>
      </c>
      <c r="CF11" s="1" t="s">
        <v>117</v>
      </c>
      <c r="CG11" s="1" t="s">
        <v>97</v>
      </c>
      <c r="CI11" s="1" t="s">
        <v>349</v>
      </c>
      <c r="CK11" s="1" t="s">
        <v>120</v>
      </c>
      <c r="CL11" s="1" t="s">
        <v>123</v>
      </c>
      <c r="CM11" s="1" t="s">
        <v>102</v>
      </c>
      <c r="CN11" s="1" t="s">
        <v>90</v>
      </c>
      <c r="CP11" s="1" t="s">
        <v>272</v>
      </c>
    </row>
    <row r="12" spans="1:94" s="1" customFormat="1" x14ac:dyDescent="0.25">
      <c r="A12" s="1">
        <v>10</v>
      </c>
      <c r="C12" s="1" t="s">
        <v>20</v>
      </c>
      <c r="D12" s="1" t="s">
        <v>21</v>
      </c>
      <c r="J12" s="1" t="s">
        <v>26</v>
      </c>
      <c r="O12" s="1" t="s">
        <v>19</v>
      </c>
      <c r="Q12" s="1" t="s">
        <v>21</v>
      </c>
      <c r="V12" s="1" t="s">
        <v>267</v>
      </c>
      <c r="W12" s="1" t="s">
        <v>26</v>
      </c>
      <c r="AF12" s="1" t="s">
        <v>34</v>
      </c>
      <c r="AJ12" s="1" t="s">
        <v>37</v>
      </c>
      <c r="AK12" s="1" t="s">
        <v>38</v>
      </c>
      <c r="AM12" s="1" t="s">
        <v>40</v>
      </c>
      <c r="AP12" s="1" t="s">
        <v>43</v>
      </c>
      <c r="AQ12" s="1" t="s">
        <v>37</v>
      </c>
      <c r="AX12" s="1" t="s">
        <v>50</v>
      </c>
      <c r="BB12" s="1" t="s">
        <v>53</v>
      </c>
      <c r="BD12" s="1" t="s">
        <v>55</v>
      </c>
      <c r="BS12" s="1" t="s">
        <v>68</v>
      </c>
      <c r="BW12" s="1" t="s">
        <v>72</v>
      </c>
      <c r="BZ12" s="1" t="s">
        <v>75</v>
      </c>
      <c r="CB12" s="8"/>
      <c r="CC12" s="1" t="s">
        <v>94</v>
      </c>
      <c r="CD12" s="1">
        <v>92</v>
      </c>
      <c r="CE12" s="1" t="s">
        <v>95</v>
      </c>
      <c r="CF12" s="1" t="s">
        <v>96</v>
      </c>
      <c r="CG12" s="1" t="s">
        <v>97</v>
      </c>
      <c r="CI12" s="1" t="s">
        <v>351</v>
      </c>
      <c r="CJ12" s="1" t="s">
        <v>109</v>
      </c>
      <c r="CK12" s="1" t="s">
        <v>132</v>
      </c>
      <c r="CL12" s="1" t="s">
        <v>104</v>
      </c>
      <c r="CM12" s="1" t="s">
        <v>102</v>
      </c>
      <c r="CN12" s="1" t="s">
        <v>372</v>
      </c>
      <c r="CP12" s="1" t="s">
        <v>272</v>
      </c>
    </row>
    <row r="13" spans="1:94" s="1" customFormat="1" x14ac:dyDescent="0.25">
      <c r="A13" s="1">
        <v>11</v>
      </c>
      <c r="K13" s="1" t="s">
        <v>27</v>
      </c>
      <c r="AC13" s="1" t="s">
        <v>32</v>
      </c>
      <c r="AE13" s="1" t="s">
        <v>266</v>
      </c>
      <c r="AK13" s="1" t="s">
        <v>38</v>
      </c>
      <c r="BD13" s="1" t="s">
        <v>55</v>
      </c>
      <c r="BJ13" s="1" t="s">
        <v>26</v>
      </c>
      <c r="BK13" s="1" t="s">
        <v>23</v>
      </c>
      <c r="BW13" s="1" t="s">
        <v>72</v>
      </c>
      <c r="CA13" s="1" t="s">
        <v>76</v>
      </c>
      <c r="CB13" s="8"/>
      <c r="CD13" s="1">
        <v>60</v>
      </c>
      <c r="CE13" s="1" t="s">
        <v>95</v>
      </c>
      <c r="CF13" s="1" t="s">
        <v>117</v>
      </c>
      <c r="CG13" s="1" t="s">
        <v>97</v>
      </c>
      <c r="CI13" s="1" t="s">
        <v>351</v>
      </c>
      <c r="CJ13" s="1" t="s">
        <v>114</v>
      </c>
      <c r="CK13" s="1" t="s">
        <v>120</v>
      </c>
      <c r="CM13" s="1" t="s">
        <v>98</v>
      </c>
      <c r="CP13" s="1" t="s">
        <v>272</v>
      </c>
    </row>
    <row r="14" spans="1:94" s="1" customFormat="1" x14ac:dyDescent="0.25">
      <c r="A14" s="1">
        <v>12</v>
      </c>
      <c r="C14" s="1" t="s">
        <v>20</v>
      </c>
      <c r="D14" s="1" t="s">
        <v>21</v>
      </c>
      <c r="M14" s="1" t="s">
        <v>29</v>
      </c>
      <c r="P14" s="1" t="s">
        <v>20</v>
      </c>
      <c r="Q14" s="1" t="s">
        <v>21</v>
      </c>
      <c r="AF14" s="1" t="s">
        <v>34</v>
      </c>
      <c r="AH14" s="1" t="s">
        <v>269</v>
      </c>
      <c r="AI14" s="1" t="s">
        <v>36</v>
      </c>
      <c r="AR14" s="1" t="s">
        <v>44</v>
      </c>
      <c r="AS14" s="1" t="s">
        <v>45</v>
      </c>
      <c r="AU14" s="1" t="s">
        <v>47</v>
      </c>
      <c r="AX14" s="1" t="s">
        <v>50</v>
      </c>
      <c r="BA14" s="1" t="s">
        <v>20</v>
      </c>
      <c r="BD14" s="1" t="s">
        <v>55</v>
      </c>
      <c r="BS14" s="1" t="s">
        <v>68</v>
      </c>
      <c r="BU14" s="1" t="s">
        <v>70</v>
      </c>
      <c r="CB14" s="8"/>
      <c r="CC14" s="1" t="s">
        <v>94</v>
      </c>
      <c r="CD14" s="1">
        <v>42</v>
      </c>
      <c r="CE14" s="1" t="s">
        <v>95</v>
      </c>
      <c r="CF14" s="1" t="s">
        <v>162</v>
      </c>
      <c r="CG14" s="1" t="s">
        <v>97</v>
      </c>
      <c r="CI14" s="1" t="s">
        <v>88</v>
      </c>
      <c r="CJ14" s="1" t="s">
        <v>112</v>
      </c>
      <c r="CK14" s="1" t="s">
        <v>103</v>
      </c>
      <c r="CL14" s="1" t="s">
        <v>101</v>
      </c>
      <c r="CM14" s="1" t="s">
        <v>102</v>
      </c>
      <c r="CN14" s="1" t="s">
        <v>92</v>
      </c>
      <c r="CP14" s="1" t="s">
        <v>272</v>
      </c>
    </row>
    <row r="15" spans="1:94" s="1" customFormat="1" x14ac:dyDescent="0.25">
      <c r="A15" s="1">
        <v>13</v>
      </c>
      <c r="J15" s="1" t="s">
        <v>26</v>
      </c>
      <c r="K15" s="1" t="s">
        <v>27</v>
      </c>
      <c r="S15" s="1" t="s">
        <v>23</v>
      </c>
      <c r="Z15" s="1" t="s">
        <v>29</v>
      </c>
      <c r="AF15" s="1" t="s">
        <v>34</v>
      </c>
      <c r="AI15" s="1" t="s">
        <v>36</v>
      </c>
      <c r="AK15" s="1" t="s">
        <v>38</v>
      </c>
      <c r="AN15" s="1" t="s">
        <v>41</v>
      </c>
      <c r="AP15" s="1" t="s">
        <v>43</v>
      </c>
      <c r="AR15" s="1" t="s">
        <v>44</v>
      </c>
      <c r="AX15" s="1" t="s">
        <v>50</v>
      </c>
      <c r="BD15" s="1" t="s">
        <v>55</v>
      </c>
      <c r="BJ15" s="1" t="s">
        <v>26</v>
      </c>
      <c r="BS15" s="1" t="s">
        <v>68</v>
      </c>
      <c r="BU15" s="1" t="s">
        <v>70</v>
      </c>
      <c r="BW15" s="1" t="s">
        <v>72</v>
      </c>
      <c r="CB15" s="8"/>
      <c r="CD15" s="1">
        <v>70</v>
      </c>
      <c r="CE15" s="1" t="s">
        <v>95</v>
      </c>
      <c r="CF15" s="1" t="s">
        <v>162</v>
      </c>
      <c r="CG15" s="1" t="s">
        <v>97</v>
      </c>
      <c r="CI15" s="1" t="s">
        <v>351</v>
      </c>
      <c r="CJ15" s="1" t="s">
        <v>112</v>
      </c>
      <c r="CK15" s="1" t="s">
        <v>137</v>
      </c>
      <c r="CL15" s="1" t="s">
        <v>101</v>
      </c>
      <c r="CM15" s="1" t="s">
        <v>102</v>
      </c>
      <c r="CO15" s="1" t="s">
        <v>98</v>
      </c>
      <c r="CP15" s="1" t="s">
        <v>272</v>
      </c>
    </row>
    <row r="16" spans="1:94" s="1" customFormat="1" x14ac:dyDescent="0.25">
      <c r="A16" s="1">
        <v>14</v>
      </c>
      <c r="C16" s="1" t="s">
        <v>20</v>
      </c>
      <c r="J16" s="1" t="s">
        <v>26</v>
      </c>
      <c r="L16" s="1" t="s">
        <v>28</v>
      </c>
      <c r="V16" s="1" t="s">
        <v>267</v>
      </c>
      <c r="Z16" s="1" t="s">
        <v>29</v>
      </c>
      <c r="AA16" s="1" t="s">
        <v>30</v>
      </c>
      <c r="AF16" s="1" t="s">
        <v>34</v>
      </c>
      <c r="AI16" s="1" t="s">
        <v>36</v>
      </c>
      <c r="AK16" s="1" t="s">
        <v>38</v>
      </c>
      <c r="AP16" s="1" t="s">
        <v>43</v>
      </c>
      <c r="AQ16" s="1" t="s">
        <v>37</v>
      </c>
      <c r="AX16" s="1" t="s">
        <v>50</v>
      </c>
      <c r="BD16" s="1" t="s">
        <v>55</v>
      </c>
      <c r="BJ16" s="1" t="s">
        <v>26</v>
      </c>
      <c r="BP16" s="1" t="s">
        <v>65</v>
      </c>
      <c r="CB16" s="8"/>
      <c r="CC16" s="1" t="s">
        <v>94</v>
      </c>
      <c r="CD16" s="1">
        <v>49</v>
      </c>
      <c r="CE16" s="1" t="s">
        <v>95</v>
      </c>
      <c r="CF16" s="1" t="s">
        <v>141</v>
      </c>
      <c r="CG16" s="1" t="s">
        <v>97</v>
      </c>
      <c r="CI16" s="1" t="s">
        <v>351</v>
      </c>
      <c r="CK16" s="1" t="s">
        <v>120</v>
      </c>
      <c r="CL16" s="1" t="s">
        <v>101</v>
      </c>
      <c r="CN16" s="1" t="s">
        <v>90</v>
      </c>
      <c r="CP16" s="1" t="s">
        <v>272</v>
      </c>
    </row>
    <row r="17" spans="1:94" s="1" customFormat="1" x14ac:dyDescent="0.25">
      <c r="A17" s="1">
        <v>15</v>
      </c>
      <c r="I17" s="1" t="s">
        <v>267</v>
      </c>
      <c r="J17" s="1" t="s">
        <v>26</v>
      </c>
      <c r="L17" s="1" t="s">
        <v>28</v>
      </c>
      <c r="W17" s="1" t="s">
        <v>26</v>
      </c>
      <c r="X17" s="1" t="s">
        <v>27</v>
      </c>
      <c r="AJ17" s="1" t="s">
        <v>37</v>
      </c>
      <c r="AO17" s="1" t="s">
        <v>42</v>
      </c>
      <c r="AP17" s="1" t="s">
        <v>43</v>
      </c>
      <c r="AQ17" s="1" t="s">
        <v>37</v>
      </c>
      <c r="AX17" s="1" t="s">
        <v>50</v>
      </c>
      <c r="BJ17" s="1" t="s">
        <v>26</v>
      </c>
      <c r="BO17" s="1" t="s">
        <v>64</v>
      </c>
      <c r="BP17" s="1" t="s">
        <v>65</v>
      </c>
      <c r="CB17" s="8"/>
      <c r="CC17" s="1" t="s">
        <v>105</v>
      </c>
      <c r="CD17" s="1">
        <v>62</v>
      </c>
      <c r="CE17" s="1" t="s">
        <v>95</v>
      </c>
      <c r="CF17" s="1" t="s">
        <v>145</v>
      </c>
      <c r="CG17" s="1" t="s">
        <v>97</v>
      </c>
      <c r="CJ17" s="1" t="s">
        <v>109</v>
      </c>
      <c r="CK17" s="1" t="s">
        <v>110</v>
      </c>
      <c r="CL17" s="1" t="s">
        <v>123</v>
      </c>
      <c r="CN17" s="1" t="s">
        <v>90</v>
      </c>
      <c r="CP17" s="1" t="s">
        <v>272</v>
      </c>
    </row>
    <row r="18" spans="1:94" s="1" customFormat="1" x14ac:dyDescent="0.25">
      <c r="A18" s="1">
        <v>16</v>
      </c>
      <c r="C18" s="1" t="s">
        <v>20</v>
      </c>
      <c r="D18" s="1" t="s">
        <v>21</v>
      </c>
      <c r="G18" s="1" t="s">
        <v>24</v>
      </c>
      <c r="P18" s="1" t="s">
        <v>20</v>
      </c>
      <c r="Q18" s="1" t="s">
        <v>21</v>
      </c>
      <c r="T18" s="1" t="s">
        <v>24</v>
      </c>
      <c r="AD18" s="1" t="s">
        <v>33</v>
      </c>
      <c r="AF18" s="1" t="s">
        <v>34</v>
      </c>
      <c r="AH18" s="1" t="s">
        <v>269</v>
      </c>
      <c r="AR18" s="1" t="s">
        <v>44</v>
      </c>
      <c r="AS18" s="1" t="s">
        <v>45</v>
      </c>
      <c r="AU18" s="1" t="s">
        <v>47</v>
      </c>
      <c r="AX18" s="1" t="s">
        <v>50</v>
      </c>
      <c r="BA18" s="1" t="s">
        <v>20</v>
      </c>
      <c r="BD18" s="1" t="s">
        <v>55</v>
      </c>
      <c r="BP18" s="1" t="s">
        <v>65</v>
      </c>
      <c r="BR18" s="1" t="s">
        <v>67</v>
      </c>
      <c r="CA18" s="1" t="s">
        <v>76</v>
      </c>
      <c r="CB18" s="8"/>
      <c r="CC18" s="1" t="s">
        <v>94</v>
      </c>
      <c r="CD18" s="1">
        <v>35</v>
      </c>
      <c r="CE18" s="1" t="s">
        <v>95</v>
      </c>
      <c r="CF18" s="1" t="s">
        <v>96</v>
      </c>
      <c r="CG18" s="1" t="s">
        <v>97</v>
      </c>
      <c r="CI18" s="1" t="s">
        <v>349</v>
      </c>
      <c r="CK18" s="1" t="s">
        <v>110</v>
      </c>
      <c r="CL18" s="1" t="s">
        <v>101</v>
      </c>
      <c r="CM18" s="1" t="s">
        <v>102</v>
      </c>
      <c r="CN18" s="1" t="s">
        <v>92</v>
      </c>
      <c r="CO18" s="1" t="s">
        <v>102</v>
      </c>
      <c r="CP18" s="1" t="s">
        <v>272</v>
      </c>
    </row>
    <row r="19" spans="1:94" s="1" customFormat="1" x14ac:dyDescent="0.25">
      <c r="A19" s="1">
        <v>17</v>
      </c>
      <c r="C19" s="1" t="s">
        <v>20</v>
      </c>
      <c r="D19" s="1" t="s">
        <v>21</v>
      </c>
      <c r="J19" s="1" t="s">
        <v>26</v>
      </c>
      <c r="P19" s="1" t="s">
        <v>20</v>
      </c>
      <c r="AC19" s="1" t="s">
        <v>32</v>
      </c>
      <c r="AE19" s="1" t="s">
        <v>266</v>
      </c>
      <c r="AF19" s="1" t="s">
        <v>34</v>
      </c>
      <c r="AM19" s="1" t="s">
        <v>40</v>
      </c>
      <c r="AR19" s="1" t="s">
        <v>44</v>
      </c>
      <c r="AU19" s="1" t="s">
        <v>47</v>
      </c>
      <c r="AX19" s="1" t="s">
        <v>50</v>
      </c>
      <c r="BA19" s="1" t="s">
        <v>20</v>
      </c>
      <c r="BD19" s="1" t="s">
        <v>55</v>
      </c>
      <c r="CA19" s="1" t="s">
        <v>76</v>
      </c>
      <c r="CB19" s="8"/>
      <c r="CC19" s="1" t="s">
        <v>94</v>
      </c>
      <c r="CD19" s="1">
        <v>34</v>
      </c>
      <c r="CE19" s="1" t="s">
        <v>95</v>
      </c>
      <c r="CF19" s="1" t="s">
        <v>162</v>
      </c>
      <c r="CG19" s="1" t="s">
        <v>97</v>
      </c>
      <c r="CJ19" s="1" t="s">
        <v>126</v>
      </c>
      <c r="CK19" s="1" t="s">
        <v>153</v>
      </c>
      <c r="CL19" s="1" t="s">
        <v>101</v>
      </c>
      <c r="CN19" s="1" t="s">
        <v>90</v>
      </c>
      <c r="CP19" s="1" t="s">
        <v>272</v>
      </c>
    </row>
    <row r="20" spans="1:94" s="1" customFormat="1" x14ac:dyDescent="0.25">
      <c r="A20" s="1">
        <v>18</v>
      </c>
      <c r="L20" s="1" t="s">
        <v>28</v>
      </c>
      <c r="P20" s="1" t="s">
        <v>20</v>
      </c>
      <c r="S20" s="1" t="s">
        <v>23</v>
      </c>
      <c r="AC20" s="1" t="s">
        <v>32</v>
      </c>
      <c r="AI20" s="1" t="s">
        <v>36</v>
      </c>
      <c r="AM20" s="1" t="s">
        <v>40</v>
      </c>
      <c r="AP20" s="1" t="s">
        <v>43</v>
      </c>
      <c r="AS20" s="1" t="s">
        <v>45</v>
      </c>
      <c r="AX20" s="1" t="s">
        <v>50</v>
      </c>
      <c r="BA20" s="1" t="s">
        <v>20</v>
      </c>
      <c r="BD20" s="1" t="s">
        <v>55</v>
      </c>
      <c r="CB20" s="8"/>
      <c r="CC20" s="1" t="s">
        <v>105</v>
      </c>
      <c r="CD20" s="1">
        <v>53</v>
      </c>
      <c r="CE20" s="1" t="s">
        <v>95</v>
      </c>
      <c r="CF20" s="1" t="s">
        <v>162</v>
      </c>
      <c r="CG20" s="1" t="s">
        <v>97</v>
      </c>
      <c r="CI20" s="1" t="s">
        <v>351</v>
      </c>
      <c r="CJ20" s="1" t="s">
        <v>114</v>
      </c>
      <c r="CK20" s="1" t="s">
        <v>110</v>
      </c>
      <c r="CL20" s="1" t="s">
        <v>101</v>
      </c>
      <c r="CM20" s="1" t="s">
        <v>102</v>
      </c>
      <c r="CN20" s="1" t="s">
        <v>90</v>
      </c>
      <c r="CP20" s="1" t="s">
        <v>272</v>
      </c>
    </row>
    <row r="21" spans="1:94" s="1" customFormat="1" x14ac:dyDescent="0.25">
      <c r="A21" s="1">
        <v>19</v>
      </c>
      <c r="B21" s="1" t="s">
        <v>19</v>
      </c>
      <c r="H21" s="1" t="s">
        <v>25</v>
      </c>
      <c r="O21" s="1" t="s">
        <v>19</v>
      </c>
      <c r="S21" s="1" t="s">
        <v>23</v>
      </c>
      <c r="U21" s="1" t="s">
        <v>25</v>
      </c>
      <c r="AC21" s="1" t="s">
        <v>32</v>
      </c>
      <c r="AD21" s="1" t="s">
        <v>33</v>
      </c>
      <c r="AN21" s="1" t="s">
        <v>41</v>
      </c>
      <c r="AO21" s="1" t="s">
        <v>42</v>
      </c>
      <c r="AP21" s="1" t="s">
        <v>43</v>
      </c>
      <c r="AX21" s="1" t="s">
        <v>50</v>
      </c>
      <c r="AY21" s="1" t="s">
        <v>51</v>
      </c>
      <c r="BA21" s="1" t="s">
        <v>20</v>
      </c>
      <c r="BB21" s="1" t="s">
        <v>53</v>
      </c>
      <c r="BD21" s="1" t="s">
        <v>55</v>
      </c>
      <c r="BE21" s="1" t="s">
        <v>56</v>
      </c>
      <c r="BG21" s="1" t="s">
        <v>58</v>
      </c>
      <c r="BP21" s="1" t="s">
        <v>65</v>
      </c>
      <c r="BQ21" s="1" t="s">
        <v>66</v>
      </c>
      <c r="BS21" s="1" t="s">
        <v>68</v>
      </c>
      <c r="BT21" s="1" t="s">
        <v>69</v>
      </c>
      <c r="CB21" s="8"/>
      <c r="CC21" s="1" t="s">
        <v>94</v>
      </c>
      <c r="CD21" s="1">
        <v>46</v>
      </c>
      <c r="CE21" s="1" t="s">
        <v>115</v>
      </c>
      <c r="CF21" s="1" t="s">
        <v>309</v>
      </c>
      <c r="CG21" s="1" t="s">
        <v>107</v>
      </c>
      <c r="CI21" s="1" t="s">
        <v>80</v>
      </c>
      <c r="CJ21" s="1" t="s">
        <v>99</v>
      </c>
      <c r="CK21" s="1" t="s">
        <v>133</v>
      </c>
      <c r="CL21" s="1" t="s">
        <v>101</v>
      </c>
      <c r="CN21" s="1" t="s">
        <v>90</v>
      </c>
      <c r="CO21" s="1" t="s">
        <v>102</v>
      </c>
      <c r="CP21" s="1" t="s">
        <v>272</v>
      </c>
    </row>
    <row r="22" spans="1:94" s="1" customFormat="1" x14ac:dyDescent="0.25">
      <c r="A22" s="1">
        <v>20</v>
      </c>
      <c r="G22" s="1" t="s">
        <v>24</v>
      </c>
      <c r="H22" s="1" t="s">
        <v>25</v>
      </c>
      <c r="P22" s="1" t="s">
        <v>20</v>
      </c>
      <c r="Q22" s="1" t="s">
        <v>21</v>
      </c>
      <c r="S22" s="1" t="s">
        <v>23</v>
      </c>
      <c r="W22" s="1" t="s">
        <v>26</v>
      </c>
      <c r="AE22" s="1" t="s">
        <v>266</v>
      </c>
      <c r="AI22" s="1" t="s">
        <v>36</v>
      </c>
      <c r="AN22" s="1" t="s">
        <v>41</v>
      </c>
      <c r="AP22" s="1" t="s">
        <v>43</v>
      </c>
      <c r="AU22" s="1" t="s">
        <v>47</v>
      </c>
      <c r="AY22" s="1" t="s">
        <v>51</v>
      </c>
      <c r="BB22" s="1" t="s">
        <v>53</v>
      </c>
      <c r="BC22" s="1" t="s">
        <v>54</v>
      </c>
      <c r="BD22" s="1" t="s">
        <v>55</v>
      </c>
      <c r="BF22" s="1" t="s">
        <v>57</v>
      </c>
      <c r="BS22" s="1" t="s">
        <v>68</v>
      </c>
      <c r="BT22" s="1" t="s">
        <v>69</v>
      </c>
      <c r="BU22" s="1" t="s">
        <v>70</v>
      </c>
      <c r="CB22" s="8"/>
      <c r="CC22" s="1" t="s">
        <v>105</v>
      </c>
      <c r="CD22" s="1">
        <v>23</v>
      </c>
      <c r="CE22" s="1" t="s">
        <v>95</v>
      </c>
      <c r="CF22" s="1" t="s">
        <v>155</v>
      </c>
      <c r="CH22" s="1" t="s">
        <v>98</v>
      </c>
      <c r="CI22" s="1" t="s">
        <v>80</v>
      </c>
      <c r="CJ22" s="1" t="s">
        <v>108</v>
      </c>
      <c r="CK22" s="1" t="s">
        <v>132</v>
      </c>
      <c r="CL22" s="1" t="s">
        <v>136</v>
      </c>
      <c r="CM22" s="1" t="s">
        <v>102</v>
      </c>
      <c r="CN22" s="1" t="s">
        <v>90</v>
      </c>
      <c r="CO22" s="1" t="s">
        <v>102</v>
      </c>
      <c r="CP22" s="1" t="s">
        <v>272</v>
      </c>
    </row>
    <row r="23" spans="1:94" s="1" customFormat="1" x14ac:dyDescent="0.25">
      <c r="A23" s="1">
        <v>21</v>
      </c>
      <c r="B23" s="1" t="s">
        <v>19</v>
      </c>
      <c r="J23" s="1" t="s">
        <v>26</v>
      </c>
      <c r="N23" s="1" t="s">
        <v>30</v>
      </c>
      <c r="W23" s="1" t="s">
        <v>26</v>
      </c>
      <c r="AA23" s="1" t="s">
        <v>30</v>
      </c>
      <c r="AD23" s="1" t="s">
        <v>33</v>
      </c>
      <c r="AF23" s="1" t="s">
        <v>34</v>
      </c>
      <c r="AJ23" s="1" t="s">
        <v>37</v>
      </c>
      <c r="AM23" s="1" t="s">
        <v>40</v>
      </c>
      <c r="AT23" s="1" t="s">
        <v>46</v>
      </c>
      <c r="BE23" s="1" t="s">
        <v>56</v>
      </c>
      <c r="BG23" s="1" t="s">
        <v>58</v>
      </c>
      <c r="BH23" s="1" t="s">
        <v>59</v>
      </c>
      <c r="BP23" s="1" t="s">
        <v>65</v>
      </c>
      <c r="BR23" s="1" t="s">
        <v>67</v>
      </c>
      <c r="BS23" s="1" t="s">
        <v>68</v>
      </c>
      <c r="BU23" s="1" t="s">
        <v>70</v>
      </c>
      <c r="BW23" s="1" t="s">
        <v>72</v>
      </c>
      <c r="BZ23" s="1" t="s">
        <v>75</v>
      </c>
      <c r="CA23" s="1" t="s">
        <v>76</v>
      </c>
      <c r="CB23" s="8"/>
      <c r="CC23" s="1" t="s">
        <v>94</v>
      </c>
      <c r="CD23" s="1">
        <v>70</v>
      </c>
      <c r="CE23" s="1" t="s">
        <v>95</v>
      </c>
      <c r="CF23" s="1" t="s">
        <v>157</v>
      </c>
      <c r="CG23" s="1" t="s">
        <v>97</v>
      </c>
      <c r="CI23" s="1" t="s">
        <v>349</v>
      </c>
      <c r="CK23" s="1" t="s">
        <v>120</v>
      </c>
      <c r="CL23" s="1" t="s">
        <v>104</v>
      </c>
      <c r="CM23" s="1" t="s">
        <v>102</v>
      </c>
      <c r="CN23" s="1" t="s">
        <v>91</v>
      </c>
      <c r="CO23" s="1" t="s">
        <v>102</v>
      </c>
      <c r="CP23" s="1" t="s">
        <v>272</v>
      </c>
    </row>
    <row r="24" spans="1:94" s="1" customFormat="1" x14ac:dyDescent="0.25">
      <c r="A24" s="1">
        <v>22</v>
      </c>
      <c r="C24" s="1" t="s">
        <v>20</v>
      </c>
      <c r="J24" s="1" t="s">
        <v>26</v>
      </c>
      <c r="K24" s="1" t="s">
        <v>27</v>
      </c>
      <c r="S24" s="1" t="s">
        <v>23</v>
      </c>
      <c r="T24" s="1" t="s">
        <v>24</v>
      </c>
      <c r="Y24" s="1" t="s">
        <v>28</v>
      </c>
      <c r="AD24" s="1" t="s">
        <v>33</v>
      </c>
      <c r="AF24" s="1" t="s">
        <v>34</v>
      </c>
      <c r="AK24" s="1" t="s">
        <v>38</v>
      </c>
      <c r="AP24" s="1" t="s">
        <v>43</v>
      </c>
      <c r="AQ24" s="1" t="s">
        <v>37</v>
      </c>
      <c r="AW24" s="1" t="s">
        <v>49</v>
      </c>
      <c r="BA24" s="1" t="s">
        <v>20</v>
      </c>
      <c r="BC24" s="1" t="s">
        <v>54</v>
      </c>
      <c r="BE24" s="1" t="s">
        <v>56</v>
      </c>
      <c r="BV24" s="1" t="s">
        <v>71</v>
      </c>
      <c r="BW24" s="1" t="s">
        <v>72</v>
      </c>
      <c r="CB24" s="8"/>
      <c r="CC24" s="1" t="s">
        <v>105</v>
      </c>
      <c r="CD24" s="1">
        <v>72</v>
      </c>
      <c r="CE24" s="1" t="s">
        <v>95</v>
      </c>
      <c r="CF24" s="1" t="s">
        <v>96</v>
      </c>
      <c r="CG24" s="1" t="s">
        <v>134</v>
      </c>
      <c r="CH24" s="1" t="s">
        <v>98</v>
      </c>
      <c r="CI24" s="1" t="s">
        <v>80</v>
      </c>
      <c r="CJ24" s="1" t="s">
        <v>99</v>
      </c>
      <c r="CK24" s="1" t="s">
        <v>132</v>
      </c>
      <c r="CL24" s="1" t="s">
        <v>135</v>
      </c>
      <c r="CN24" s="1" t="s">
        <v>91</v>
      </c>
      <c r="CO24" s="1" t="s">
        <v>102</v>
      </c>
      <c r="CP24" s="1" t="s">
        <v>272</v>
      </c>
    </row>
    <row r="25" spans="1:94" s="1" customFormat="1" x14ac:dyDescent="0.25">
      <c r="A25" s="1">
        <v>23</v>
      </c>
      <c r="I25" s="1" t="s">
        <v>267</v>
      </c>
      <c r="J25" s="1" t="s">
        <v>26</v>
      </c>
      <c r="N25" s="1" t="s">
        <v>30</v>
      </c>
      <c r="V25" s="1" t="s">
        <v>267</v>
      </c>
      <c r="W25" s="1" t="s">
        <v>26</v>
      </c>
      <c r="AA25" s="1" t="s">
        <v>30</v>
      </c>
      <c r="AD25" s="1" t="s">
        <v>33</v>
      </c>
      <c r="AF25" s="1" t="s">
        <v>34</v>
      </c>
      <c r="AH25" s="1" t="s">
        <v>269</v>
      </c>
      <c r="AQ25" s="1" t="s">
        <v>37</v>
      </c>
      <c r="AT25" s="1" t="s">
        <v>46</v>
      </c>
      <c r="AU25" s="1" t="s">
        <v>47</v>
      </c>
      <c r="AX25" s="1" t="s">
        <v>50</v>
      </c>
      <c r="BC25" s="1" t="s">
        <v>54</v>
      </c>
      <c r="BJ25" s="1" t="s">
        <v>26</v>
      </c>
      <c r="BP25" s="1" t="s">
        <v>65</v>
      </c>
      <c r="BS25" s="1" t="s">
        <v>68</v>
      </c>
      <c r="BU25" s="1" t="s">
        <v>70</v>
      </c>
      <c r="CB25" s="8"/>
      <c r="CC25" s="1" t="s">
        <v>94</v>
      </c>
      <c r="CD25" s="1">
        <v>63</v>
      </c>
      <c r="CE25" s="1" t="s">
        <v>95</v>
      </c>
      <c r="CF25" s="1" t="s">
        <v>157</v>
      </c>
      <c r="CH25" s="1" t="s">
        <v>98</v>
      </c>
      <c r="CI25" s="1" t="s">
        <v>349</v>
      </c>
      <c r="CL25" s="1" t="s">
        <v>101</v>
      </c>
      <c r="CM25" s="1" t="s">
        <v>102</v>
      </c>
      <c r="CN25" s="1" t="s">
        <v>92</v>
      </c>
      <c r="CO25" s="1" t="s">
        <v>102</v>
      </c>
      <c r="CP25" s="1" t="s">
        <v>272</v>
      </c>
    </row>
    <row r="26" spans="1:94" s="1" customFormat="1" x14ac:dyDescent="0.25">
      <c r="A26" s="1">
        <v>24</v>
      </c>
      <c r="C26" s="1" t="s">
        <v>20</v>
      </c>
      <c r="J26" s="1" t="s">
        <v>26</v>
      </c>
      <c r="N26" s="1" t="s">
        <v>30</v>
      </c>
      <c r="P26" s="1" t="s">
        <v>20</v>
      </c>
      <c r="W26" s="1" t="s">
        <v>26</v>
      </c>
      <c r="AA26" s="1" t="s">
        <v>30</v>
      </c>
      <c r="AF26" s="1" t="s">
        <v>34</v>
      </c>
      <c r="AJ26" s="1" t="s">
        <v>37</v>
      </c>
      <c r="AK26" s="1" t="s">
        <v>38</v>
      </c>
      <c r="AM26" s="1" t="s">
        <v>40</v>
      </c>
      <c r="AS26" s="1" t="s">
        <v>45</v>
      </c>
      <c r="AX26" s="1" t="s">
        <v>50</v>
      </c>
      <c r="BJ26" s="1" t="s">
        <v>26</v>
      </c>
      <c r="BM26" s="1" t="s">
        <v>62</v>
      </c>
      <c r="BP26" s="1" t="s">
        <v>65</v>
      </c>
      <c r="BS26" s="1" t="s">
        <v>68</v>
      </c>
      <c r="CB26" s="8"/>
      <c r="CC26" s="1" t="s">
        <v>94</v>
      </c>
      <c r="CD26" s="1">
        <v>46</v>
      </c>
      <c r="CE26" s="1" t="s">
        <v>95</v>
      </c>
      <c r="CF26" s="1" t="s">
        <v>162</v>
      </c>
      <c r="CG26" s="1" t="s">
        <v>97</v>
      </c>
      <c r="CI26" s="1" t="s">
        <v>349</v>
      </c>
      <c r="CK26" s="1" t="s">
        <v>133</v>
      </c>
      <c r="CL26" s="1" t="s">
        <v>101</v>
      </c>
      <c r="CM26" s="1" t="s">
        <v>102</v>
      </c>
      <c r="CP26" s="1" t="s">
        <v>272</v>
      </c>
    </row>
    <row r="27" spans="1:94" s="1" customFormat="1" x14ac:dyDescent="0.25">
      <c r="A27" s="1">
        <v>25</v>
      </c>
      <c r="C27" s="1" t="s">
        <v>20</v>
      </c>
      <c r="J27" s="1" t="s">
        <v>26</v>
      </c>
      <c r="N27" s="1" t="s">
        <v>30</v>
      </c>
      <c r="W27" s="1" t="s">
        <v>26</v>
      </c>
      <c r="AD27" s="1" t="s">
        <v>33</v>
      </c>
      <c r="AF27" s="1" t="s">
        <v>34</v>
      </c>
      <c r="AK27" s="1" t="s">
        <v>38</v>
      </c>
      <c r="AR27" s="1" t="s">
        <v>44</v>
      </c>
      <c r="AT27" s="1" t="s">
        <v>46</v>
      </c>
      <c r="AU27" s="1" t="s">
        <v>47</v>
      </c>
      <c r="BA27" s="1" t="s">
        <v>20</v>
      </c>
      <c r="BD27" s="1" t="s">
        <v>55</v>
      </c>
      <c r="BG27" s="1" t="s">
        <v>58</v>
      </c>
      <c r="BP27" s="1" t="s">
        <v>65</v>
      </c>
      <c r="BS27" s="1" t="s">
        <v>68</v>
      </c>
      <c r="BU27" s="1" t="s">
        <v>70</v>
      </c>
      <c r="BW27" s="1" t="s">
        <v>72</v>
      </c>
      <c r="CA27" s="1" t="s">
        <v>76</v>
      </c>
      <c r="CB27" s="8"/>
      <c r="CC27" s="1" t="s">
        <v>105</v>
      </c>
      <c r="CD27" s="1">
        <v>69</v>
      </c>
      <c r="CE27" s="1" t="s">
        <v>95</v>
      </c>
      <c r="CF27" s="1" t="s">
        <v>157</v>
      </c>
      <c r="CG27" s="1" t="s">
        <v>97</v>
      </c>
      <c r="CH27" s="1" t="s">
        <v>102</v>
      </c>
      <c r="CI27" s="1" t="s">
        <v>349</v>
      </c>
      <c r="CK27" s="1" t="s">
        <v>110</v>
      </c>
      <c r="CL27" s="1" t="s">
        <v>101</v>
      </c>
      <c r="CM27" s="1" t="s">
        <v>102</v>
      </c>
      <c r="CN27" s="1" t="s">
        <v>373</v>
      </c>
      <c r="CO27" s="1" t="s">
        <v>98</v>
      </c>
      <c r="CP27" s="1" t="s">
        <v>272</v>
      </c>
    </row>
    <row r="28" spans="1:94" s="1" customFormat="1" x14ac:dyDescent="0.25">
      <c r="A28" s="1">
        <v>26</v>
      </c>
      <c r="H28" s="1" t="s">
        <v>25</v>
      </c>
      <c r="I28" s="1" t="s">
        <v>267</v>
      </c>
      <c r="M28" s="1" t="s">
        <v>29</v>
      </c>
      <c r="U28" s="1" t="s">
        <v>25</v>
      </c>
      <c r="V28" s="1" t="s">
        <v>267</v>
      </c>
      <c r="Z28" s="1" t="s">
        <v>29</v>
      </c>
      <c r="AC28" s="1" t="s">
        <v>32</v>
      </c>
      <c r="AD28" s="1" t="s">
        <v>33</v>
      </c>
      <c r="AJ28" s="1" t="s">
        <v>37</v>
      </c>
      <c r="AP28" s="1" t="s">
        <v>43</v>
      </c>
      <c r="AQ28" s="1" t="s">
        <v>37</v>
      </c>
      <c r="AT28" s="1" t="s">
        <v>46</v>
      </c>
      <c r="BA28" s="1" t="s">
        <v>20</v>
      </c>
      <c r="BE28" s="1" t="s">
        <v>56</v>
      </c>
      <c r="BM28" s="1" t="s">
        <v>62</v>
      </c>
      <c r="BP28" s="1" t="s">
        <v>65</v>
      </c>
      <c r="BR28" s="1" t="s">
        <v>67</v>
      </c>
      <c r="CA28" s="1" t="s">
        <v>76</v>
      </c>
      <c r="CB28" s="8"/>
      <c r="CC28" s="1" t="s">
        <v>94</v>
      </c>
      <c r="CD28" s="1">
        <v>32</v>
      </c>
      <c r="CE28" s="1" t="s">
        <v>95</v>
      </c>
      <c r="CF28" s="1" t="s">
        <v>158</v>
      </c>
      <c r="CG28" s="1" t="s">
        <v>97</v>
      </c>
      <c r="CI28" s="1" t="s">
        <v>349</v>
      </c>
      <c r="CJ28" s="1" t="s">
        <v>108</v>
      </c>
      <c r="CK28" s="1" t="s">
        <v>110</v>
      </c>
      <c r="CL28" s="1" t="s">
        <v>123</v>
      </c>
      <c r="CM28" s="1" t="s">
        <v>102</v>
      </c>
      <c r="CO28" s="1" t="s">
        <v>102</v>
      </c>
      <c r="CP28" s="1" t="s">
        <v>272</v>
      </c>
    </row>
    <row r="29" spans="1:94" s="1" customFormat="1" x14ac:dyDescent="0.25">
      <c r="A29" s="1">
        <v>27</v>
      </c>
      <c r="H29" s="1" t="s">
        <v>25</v>
      </c>
      <c r="I29" s="1" t="s">
        <v>267</v>
      </c>
      <c r="M29" s="1" t="s">
        <v>29</v>
      </c>
      <c r="U29" s="1" t="s">
        <v>25</v>
      </c>
      <c r="V29" s="1" t="s">
        <v>267</v>
      </c>
      <c r="Z29" s="1" t="s">
        <v>29</v>
      </c>
      <c r="AC29" s="1" t="s">
        <v>32</v>
      </c>
      <c r="AD29" s="1" t="s">
        <v>33</v>
      </c>
      <c r="AJ29" s="1" t="s">
        <v>37</v>
      </c>
      <c r="AP29" s="1" t="s">
        <v>43</v>
      </c>
      <c r="AQ29" s="1" t="s">
        <v>37</v>
      </c>
      <c r="AT29" s="1" t="s">
        <v>46</v>
      </c>
      <c r="BA29" s="1" t="s">
        <v>20</v>
      </c>
      <c r="BE29" s="1" t="s">
        <v>56</v>
      </c>
      <c r="BM29" s="1" t="s">
        <v>62</v>
      </c>
      <c r="BP29" s="1" t="s">
        <v>65</v>
      </c>
      <c r="BR29" s="1" t="s">
        <v>67</v>
      </c>
      <c r="CA29" s="1" t="s">
        <v>76</v>
      </c>
      <c r="CB29" s="8"/>
      <c r="CC29" s="1" t="s">
        <v>94</v>
      </c>
      <c r="CD29" s="1">
        <v>32</v>
      </c>
      <c r="CE29" s="1" t="s">
        <v>95</v>
      </c>
      <c r="CP29" s="1" t="s">
        <v>272</v>
      </c>
    </row>
    <row r="30" spans="1:94" s="1" customFormat="1" x14ac:dyDescent="0.25">
      <c r="A30" s="1">
        <v>28</v>
      </c>
      <c r="C30" s="1" t="s">
        <v>20</v>
      </c>
      <c r="J30" s="1" t="s">
        <v>26</v>
      </c>
      <c r="Q30" s="1" t="s">
        <v>21</v>
      </c>
      <c r="AF30" s="1" t="s">
        <v>34</v>
      </c>
      <c r="AH30" s="1" t="s">
        <v>269</v>
      </c>
      <c r="AK30" s="1" t="s">
        <v>38</v>
      </c>
      <c r="AQ30" s="1" t="s">
        <v>37</v>
      </c>
      <c r="AR30" s="1" t="s">
        <v>44</v>
      </c>
      <c r="AU30" s="1" t="s">
        <v>47</v>
      </c>
      <c r="AX30" s="1" t="s">
        <v>50</v>
      </c>
      <c r="BC30" s="1" t="s">
        <v>54</v>
      </c>
      <c r="BG30" s="1" t="s">
        <v>58</v>
      </c>
      <c r="BP30" s="1" t="s">
        <v>65</v>
      </c>
      <c r="BS30" s="1" t="s">
        <v>68</v>
      </c>
      <c r="BZ30" s="1" t="s">
        <v>75</v>
      </c>
      <c r="CB30" s="8"/>
      <c r="CC30" s="1" t="s">
        <v>94</v>
      </c>
      <c r="CD30" s="1">
        <v>94</v>
      </c>
      <c r="CE30" s="1" t="s">
        <v>95</v>
      </c>
      <c r="CF30" s="1" t="s">
        <v>157</v>
      </c>
      <c r="CG30" s="1" t="s">
        <v>107</v>
      </c>
      <c r="CI30" s="1" t="s">
        <v>352</v>
      </c>
      <c r="CK30" s="1" t="s">
        <v>110</v>
      </c>
      <c r="CL30" s="1" t="s">
        <v>104</v>
      </c>
      <c r="CM30" s="1" t="s">
        <v>102</v>
      </c>
      <c r="CN30" s="1" t="s">
        <v>372</v>
      </c>
      <c r="CO30" s="1" t="s">
        <v>98</v>
      </c>
      <c r="CP30" s="1" t="s">
        <v>272</v>
      </c>
    </row>
    <row r="31" spans="1:94" s="1" customFormat="1" x14ac:dyDescent="0.25">
      <c r="A31" s="1">
        <v>29</v>
      </c>
      <c r="C31" s="1" t="s">
        <v>20</v>
      </c>
      <c r="I31" s="1" t="s">
        <v>267</v>
      </c>
      <c r="J31" s="1" t="s">
        <v>26</v>
      </c>
      <c r="K31" s="1" t="s">
        <v>27</v>
      </c>
      <c r="N31" s="1" t="s">
        <v>30</v>
      </c>
      <c r="O31" s="1" t="s">
        <v>19</v>
      </c>
      <c r="W31" s="1" t="s">
        <v>26</v>
      </c>
      <c r="AA31" s="1" t="s">
        <v>30</v>
      </c>
      <c r="AC31" s="1" t="s">
        <v>32</v>
      </c>
      <c r="AF31" s="1" t="s">
        <v>34</v>
      </c>
      <c r="AH31" s="1" t="s">
        <v>269</v>
      </c>
      <c r="AI31" s="1" t="s">
        <v>36</v>
      </c>
      <c r="AJ31" s="1" t="s">
        <v>37</v>
      </c>
      <c r="AK31" s="1" t="s">
        <v>38</v>
      </c>
      <c r="AR31" s="1" t="s">
        <v>44</v>
      </c>
      <c r="AT31" s="1" t="s">
        <v>46</v>
      </c>
      <c r="AU31" s="1" t="s">
        <v>47</v>
      </c>
      <c r="BC31" s="1" t="s">
        <v>54</v>
      </c>
      <c r="BJ31" s="1" t="s">
        <v>26</v>
      </c>
      <c r="BN31" s="1" t="s">
        <v>63</v>
      </c>
      <c r="BP31" s="1" t="s">
        <v>65</v>
      </c>
      <c r="BR31" s="1" t="s">
        <v>67</v>
      </c>
      <c r="CB31" s="8"/>
      <c r="CC31" s="1" t="s">
        <v>94</v>
      </c>
      <c r="CE31" s="1" t="s">
        <v>95</v>
      </c>
      <c r="CF31" s="1" t="s">
        <v>157</v>
      </c>
      <c r="CG31" s="1" t="s">
        <v>97</v>
      </c>
      <c r="CH31" s="1" t="s">
        <v>98</v>
      </c>
      <c r="CI31" s="1" t="s">
        <v>349</v>
      </c>
      <c r="CK31" s="1" t="s">
        <v>110</v>
      </c>
      <c r="CL31" s="1" t="s">
        <v>101</v>
      </c>
      <c r="CM31" s="1" t="s">
        <v>102</v>
      </c>
      <c r="CO31" s="1" t="s">
        <v>102</v>
      </c>
      <c r="CP31" s="1" t="s">
        <v>272</v>
      </c>
    </row>
    <row r="32" spans="1:94" s="1" customFormat="1" x14ac:dyDescent="0.25">
      <c r="A32" s="1">
        <v>30</v>
      </c>
      <c r="C32" s="1" t="s">
        <v>20</v>
      </c>
      <c r="D32" s="1" t="s">
        <v>21</v>
      </c>
      <c r="N32" s="1" t="s">
        <v>30</v>
      </c>
      <c r="O32" s="1" t="s">
        <v>19</v>
      </c>
      <c r="P32" s="1" t="s">
        <v>20</v>
      </c>
      <c r="Q32" s="1" t="s">
        <v>21</v>
      </c>
      <c r="AD32" s="1" t="s">
        <v>33</v>
      </c>
      <c r="AK32" s="1" t="s">
        <v>38</v>
      </c>
      <c r="AR32" s="1" t="s">
        <v>44</v>
      </c>
      <c r="AT32" s="1" t="s">
        <v>46</v>
      </c>
      <c r="BC32" s="1" t="s">
        <v>54</v>
      </c>
      <c r="BE32" s="1" t="s">
        <v>56</v>
      </c>
      <c r="BJ32" s="1" t="s">
        <v>26</v>
      </c>
      <c r="BP32" s="1" t="s">
        <v>65</v>
      </c>
      <c r="BS32" s="1" t="s">
        <v>68</v>
      </c>
      <c r="CB32" s="8"/>
      <c r="CC32" s="1" t="s">
        <v>94</v>
      </c>
      <c r="CD32" s="1">
        <v>59</v>
      </c>
      <c r="CE32" s="1" t="s">
        <v>95</v>
      </c>
      <c r="CF32" s="1" t="s">
        <v>117</v>
      </c>
      <c r="CG32" s="1" t="s">
        <v>97</v>
      </c>
      <c r="CI32" s="1" t="s">
        <v>349</v>
      </c>
      <c r="CK32" s="1" t="s">
        <v>103</v>
      </c>
      <c r="CL32" s="1" t="s">
        <v>104</v>
      </c>
      <c r="CM32" s="1" t="s">
        <v>102</v>
      </c>
      <c r="CN32" s="1" t="s">
        <v>90</v>
      </c>
      <c r="CO32" s="1" t="s">
        <v>102</v>
      </c>
      <c r="CP32" s="1" t="s">
        <v>272</v>
      </c>
    </row>
    <row r="33" spans="1:94" s="1" customFormat="1" x14ac:dyDescent="0.25">
      <c r="A33" s="1">
        <v>31</v>
      </c>
      <c r="D33" s="1" t="s">
        <v>21</v>
      </c>
      <c r="J33" s="1" t="s">
        <v>26</v>
      </c>
      <c r="K33" s="1" t="s">
        <v>27</v>
      </c>
      <c r="Q33" s="1" t="s">
        <v>21</v>
      </c>
      <c r="W33" s="1" t="s">
        <v>26</v>
      </c>
      <c r="X33" s="1" t="s">
        <v>27</v>
      </c>
      <c r="AD33" s="1" t="s">
        <v>33</v>
      </c>
      <c r="AF33" s="1" t="s">
        <v>34</v>
      </c>
      <c r="AJ33" s="1" t="s">
        <v>37</v>
      </c>
      <c r="AP33" s="1" t="s">
        <v>43</v>
      </c>
      <c r="AR33" s="1" t="s">
        <v>44</v>
      </c>
      <c r="AT33" s="1" t="s">
        <v>46</v>
      </c>
      <c r="AX33" s="1" t="s">
        <v>50</v>
      </c>
      <c r="AZ33" s="1" t="s">
        <v>52</v>
      </c>
      <c r="BD33" s="1" t="s">
        <v>55</v>
      </c>
      <c r="BQ33" s="1" t="s">
        <v>66</v>
      </c>
      <c r="BR33" s="1" t="s">
        <v>67</v>
      </c>
      <c r="BU33" s="1" t="s">
        <v>70</v>
      </c>
      <c r="BV33" s="1" t="s">
        <v>71</v>
      </c>
      <c r="BZ33" s="1" t="s">
        <v>75</v>
      </c>
      <c r="CA33" s="1" t="s">
        <v>76</v>
      </c>
      <c r="CB33" s="8"/>
      <c r="CC33" s="1" t="s">
        <v>94</v>
      </c>
      <c r="CD33" s="1">
        <v>63</v>
      </c>
      <c r="CE33" s="1" t="s">
        <v>95</v>
      </c>
      <c r="CF33" s="1" t="s">
        <v>131</v>
      </c>
      <c r="CG33" s="1" t="s">
        <v>107</v>
      </c>
      <c r="CH33" s="1" t="s">
        <v>102</v>
      </c>
      <c r="CI33" s="1" t="s">
        <v>81</v>
      </c>
      <c r="CK33" s="1" t="s">
        <v>133</v>
      </c>
      <c r="CL33" s="1" t="s">
        <v>104</v>
      </c>
      <c r="CM33" s="1" t="s">
        <v>102</v>
      </c>
      <c r="CN33" s="1" t="s">
        <v>90</v>
      </c>
      <c r="CO33" s="1" t="s">
        <v>102</v>
      </c>
      <c r="CP33" s="1" t="s">
        <v>265</v>
      </c>
    </row>
    <row r="34" spans="1:94" s="1" customFormat="1" x14ac:dyDescent="0.25">
      <c r="A34" s="1">
        <v>32</v>
      </c>
      <c r="C34" s="1" t="s">
        <v>20</v>
      </c>
      <c r="D34" s="1" t="s">
        <v>21</v>
      </c>
      <c r="J34" s="1" t="s">
        <v>26</v>
      </c>
      <c r="L34" s="1" t="s">
        <v>28</v>
      </c>
      <c r="P34" s="1" t="s">
        <v>20</v>
      </c>
      <c r="Q34" s="1" t="s">
        <v>21</v>
      </c>
      <c r="W34" s="1" t="s">
        <v>26</v>
      </c>
      <c r="AD34" s="1" t="s">
        <v>33</v>
      </c>
      <c r="AH34" s="1" t="s">
        <v>269</v>
      </c>
      <c r="AI34" s="1" t="s">
        <v>36</v>
      </c>
      <c r="AK34" s="1" t="s">
        <v>38</v>
      </c>
      <c r="AO34" s="1" t="s">
        <v>42</v>
      </c>
      <c r="AP34" s="1" t="s">
        <v>43</v>
      </c>
      <c r="AR34" s="1" t="s">
        <v>44</v>
      </c>
      <c r="AX34" s="1" t="s">
        <v>50</v>
      </c>
      <c r="BA34" s="1" t="s">
        <v>20</v>
      </c>
      <c r="BD34" s="1" t="s">
        <v>55</v>
      </c>
      <c r="BH34" s="1" t="s">
        <v>59</v>
      </c>
      <c r="BJ34" s="1" t="s">
        <v>26</v>
      </c>
      <c r="BN34" s="1" t="s">
        <v>63</v>
      </c>
      <c r="BP34" s="1" t="s">
        <v>65</v>
      </c>
      <c r="BU34" s="1" t="s">
        <v>70</v>
      </c>
      <c r="BY34" s="1" t="s">
        <v>74</v>
      </c>
      <c r="CB34" s="8"/>
      <c r="CC34" s="1" t="s">
        <v>105</v>
      </c>
      <c r="CD34" s="1">
        <v>40</v>
      </c>
      <c r="CE34" s="1" t="s">
        <v>95</v>
      </c>
      <c r="CF34" s="1" t="s">
        <v>131</v>
      </c>
      <c r="CG34" s="1" t="s">
        <v>107</v>
      </c>
      <c r="CH34" s="1" t="s">
        <v>102</v>
      </c>
      <c r="CI34" s="1" t="s">
        <v>81</v>
      </c>
      <c r="CJ34" s="1" t="s">
        <v>112</v>
      </c>
      <c r="CK34" s="1" t="s">
        <v>103</v>
      </c>
      <c r="CL34" s="1" t="s">
        <v>101</v>
      </c>
      <c r="CM34" s="1" t="s">
        <v>98</v>
      </c>
      <c r="CN34" s="1" t="s">
        <v>93</v>
      </c>
      <c r="CO34" s="1" t="s">
        <v>102</v>
      </c>
      <c r="CP34" s="1" t="s">
        <v>265</v>
      </c>
    </row>
    <row r="35" spans="1:94" s="1" customFormat="1" x14ac:dyDescent="0.25">
      <c r="A35" s="1">
        <v>33</v>
      </c>
      <c r="C35" s="1" t="s">
        <v>20</v>
      </c>
      <c r="N35" s="1" t="s">
        <v>30</v>
      </c>
      <c r="U35" s="1" t="s">
        <v>25</v>
      </c>
      <c r="Z35" s="1" t="s">
        <v>29</v>
      </c>
      <c r="AA35" s="1" t="s">
        <v>30</v>
      </c>
      <c r="AD35" s="1" t="s">
        <v>33</v>
      </c>
      <c r="AI35" s="1" t="s">
        <v>36</v>
      </c>
      <c r="AR35" s="1" t="s">
        <v>44</v>
      </c>
      <c r="AT35" s="1" t="s">
        <v>46</v>
      </c>
      <c r="AU35" s="1" t="s">
        <v>47</v>
      </c>
      <c r="BA35" s="1" t="s">
        <v>20</v>
      </c>
      <c r="BD35" s="1" t="s">
        <v>55</v>
      </c>
      <c r="BE35" s="1" t="s">
        <v>56</v>
      </c>
      <c r="BP35" s="1" t="s">
        <v>65</v>
      </c>
      <c r="BY35" s="1" t="s">
        <v>74</v>
      </c>
      <c r="CA35" s="1" t="s">
        <v>76</v>
      </c>
      <c r="CB35" s="8"/>
      <c r="CC35" s="1" t="s">
        <v>94</v>
      </c>
      <c r="CD35" s="1">
        <v>45</v>
      </c>
      <c r="CE35" s="1" t="s">
        <v>95</v>
      </c>
      <c r="CF35" s="1" t="s">
        <v>131</v>
      </c>
      <c r="CG35" s="1" t="s">
        <v>107</v>
      </c>
      <c r="CH35" s="1" t="s">
        <v>102</v>
      </c>
      <c r="CI35" s="1" t="s">
        <v>354</v>
      </c>
      <c r="CJ35" s="1" t="s">
        <v>109</v>
      </c>
      <c r="CK35" s="1" t="s">
        <v>137</v>
      </c>
      <c r="CL35" s="1" t="s">
        <v>125</v>
      </c>
      <c r="CM35" s="1" t="s">
        <v>98</v>
      </c>
      <c r="CN35" s="1" t="s">
        <v>93</v>
      </c>
      <c r="CO35" s="1" t="s">
        <v>102</v>
      </c>
      <c r="CP35" s="1" t="s">
        <v>265</v>
      </c>
    </row>
    <row r="36" spans="1:94" s="1" customFormat="1" x14ac:dyDescent="0.25">
      <c r="A36" s="1">
        <v>34</v>
      </c>
      <c r="B36" s="1" t="s">
        <v>19</v>
      </c>
      <c r="C36" s="1" t="s">
        <v>20</v>
      </c>
      <c r="N36" s="1" t="s">
        <v>30</v>
      </c>
      <c r="P36" s="1" t="s">
        <v>20</v>
      </c>
      <c r="Q36" s="1" t="s">
        <v>21</v>
      </c>
      <c r="T36" s="1" t="s">
        <v>24</v>
      </c>
      <c r="AG36" s="1" t="s">
        <v>35</v>
      </c>
      <c r="AO36" s="1" t="s">
        <v>42</v>
      </c>
      <c r="BA36" s="1" t="s">
        <v>20</v>
      </c>
      <c r="BJ36" s="1" t="s">
        <v>26</v>
      </c>
      <c r="CB36" s="8"/>
      <c r="CC36" s="1" t="s">
        <v>94</v>
      </c>
      <c r="CD36" s="1">
        <v>23</v>
      </c>
      <c r="CE36" s="1" t="s">
        <v>95</v>
      </c>
      <c r="CF36" s="1" t="s">
        <v>131</v>
      </c>
      <c r="CH36" s="1" t="s">
        <v>102</v>
      </c>
      <c r="CI36" s="1" t="s">
        <v>355</v>
      </c>
      <c r="CJ36" s="1" t="s">
        <v>109</v>
      </c>
      <c r="CK36" s="1" t="s">
        <v>103</v>
      </c>
      <c r="CL36" s="1" t="s">
        <v>101</v>
      </c>
      <c r="CM36" s="1" t="s">
        <v>102</v>
      </c>
      <c r="CN36" s="1" t="s">
        <v>91</v>
      </c>
      <c r="CO36" s="1" t="s">
        <v>102</v>
      </c>
      <c r="CP36" s="1" t="s">
        <v>265</v>
      </c>
    </row>
    <row r="37" spans="1:94" s="1" customFormat="1" x14ac:dyDescent="0.25">
      <c r="A37" s="1">
        <v>35</v>
      </c>
      <c r="D37" s="1" t="s">
        <v>21</v>
      </c>
      <c r="H37" s="1" t="s">
        <v>25</v>
      </c>
      <c r="I37" s="1" t="s">
        <v>267</v>
      </c>
      <c r="Q37" s="1" t="s">
        <v>21</v>
      </c>
      <c r="U37" s="1" t="s">
        <v>25</v>
      </c>
      <c r="X37" s="1" t="s">
        <v>27</v>
      </c>
      <c r="AC37" s="1" t="s">
        <v>32</v>
      </c>
      <c r="AM37" s="1" t="s">
        <v>40</v>
      </c>
      <c r="AQ37" s="1" t="s">
        <v>37</v>
      </c>
      <c r="AW37" s="1" t="s">
        <v>49</v>
      </c>
      <c r="AX37" s="1" t="s">
        <v>50</v>
      </c>
      <c r="BA37" s="1" t="s">
        <v>20</v>
      </c>
      <c r="BL37" s="1" t="s">
        <v>61</v>
      </c>
      <c r="BP37" s="1" t="s">
        <v>65</v>
      </c>
      <c r="CB37" s="8"/>
      <c r="CC37" s="1" t="s">
        <v>105</v>
      </c>
      <c r="CD37" s="1">
        <v>33</v>
      </c>
      <c r="CE37" s="1" t="s">
        <v>95</v>
      </c>
      <c r="CF37" s="1" t="s">
        <v>131</v>
      </c>
      <c r="CH37" s="1" t="s">
        <v>102</v>
      </c>
      <c r="CI37" s="1" t="s">
        <v>81</v>
      </c>
      <c r="CJ37" s="1" t="s">
        <v>99</v>
      </c>
      <c r="CK37" s="1" t="s">
        <v>133</v>
      </c>
      <c r="CL37" s="1" t="s">
        <v>135</v>
      </c>
      <c r="CM37" s="1" t="s">
        <v>102</v>
      </c>
      <c r="CN37" s="1" t="s">
        <v>91</v>
      </c>
      <c r="CO37" s="1" t="s">
        <v>102</v>
      </c>
      <c r="CP37" s="1" t="s">
        <v>265</v>
      </c>
    </row>
    <row r="38" spans="1:94" s="1" customFormat="1" x14ac:dyDescent="0.25">
      <c r="A38" s="1">
        <v>36</v>
      </c>
      <c r="B38" s="1" t="s">
        <v>19</v>
      </c>
      <c r="C38" s="1" t="s">
        <v>20</v>
      </c>
      <c r="J38" s="1" t="s">
        <v>26</v>
      </c>
      <c r="L38" s="1" t="s">
        <v>28</v>
      </c>
      <c r="O38" s="1" t="s">
        <v>19</v>
      </c>
      <c r="P38" s="1" t="s">
        <v>20</v>
      </c>
      <c r="W38" s="1" t="s">
        <v>26</v>
      </c>
      <c r="AA38" s="1" t="s">
        <v>30</v>
      </c>
      <c r="AE38" s="1" t="s">
        <v>266</v>
      </c>
      <c r="AI38" s="1" t="s">
        <v>36</v>
      </c>
      <c r="AJ38" s="1" t="s">
        <v>37</v>
      </c>
      <c r="AK38" s="1" t="s">
        <v>38</v>
      </c>
      <c r="AL38" s="1" t="s">
        <v>39</v>
      </c>
      <c r="AO38" s="1" t="s">
        <v>42</v>
      </c>
      <c r="AT38" s="1" t="s">
        <v>46</v>
      </c>
      <c r="AV38" s="1" t="s">
        <v>48</v>
      </c>
      <c r="AY38" s="1" t="s">
        <v>51</v>
      </c>
      <c r="BD38" s="1" t="s">
        <v>55</v>
      </c>
      <c r="BO38" s="1" t="s">
        <v>64</v>
      </c>
      <c r="BR38" s="1" t="s">
        <v>67</v>
      </c>
      <c r="BU38" s="1" t="s">
        <v>70</v>
      </c>
      <c r="BX38" s="1" t="s">
        <v>73</v>
      </c>
      <c r="CA38" s="1" t="s">
        <v>76</v>
      </c>
      <c r="CB38" s="8"/>
      <c r="CC38" s="1" t="s">
        <v>105</v>
      </c>
      <c r="CD38" s="1">
        <v>32</v>
      </c>
      <c r="CE38" s="1" t="s">
        <v>95</v>
      </c>
      <c r="CF38" s="1" t="s">
        <v>131</v>
      </c>
      <c r="CI38" s="1" t="s">
        <v>81</v>
      </c>
      <c r="CJ38" s="1" t="s">
        <v>109</v>
      </c>
      <c r="CK38" s="1" t="s">
        <v>103</v>
      </c>
      <c r="CM38" s="1" t="s">
        <v>98</v>
      </c>
      <c r="CN38" s="1" t="s">
        <v>93</v>
      </c>
      <c r="CP38" s="1" t="s">
        <v>265</v>
      </c>
    </row>
    <row r="39" spans="1:94" s="1" customFormat="1" x14ac:dyDescent="0.25">
      <c r="A39" s="1">
        <v>37</v>
      </c>
      <c r="C39" s="1" t="s">
        <v>20</v>
      </c>
      <c r="E39" s="1" t="s">
        <v>22</v>
      </c>
      <c r="J39" s="1" t="s">
        <v>26</v>
      </c>
      <c r="L39" s="1" t="s">
        <v>28</v>
      </c>
      <c r="N39" s="1" t="s">
        <v>30</v>
      </c>
      <c r="P39" s="1" t="s">
        <v>20</v>
      </c>
      <c r="W39" s="1" t="s">
        <v>26</v>
      </c>
      <c r="AD39" s="1" t="s">
        <v>33</v>
      </c>
      <c r="AO39" s="1" t="s">
        <v>42</v>
      </c>
      <c r="BA39" s="1" t="s">
        <v>20</v>
      </c>
      <c r="BD39" s="1" t="s">
        <v>55</v>
      </c>
      <c r="BJ39" s="1" t="s">
        <v>26</v>
      </c>
      <c r="BO39" s="1" t="s">
        <v>64</v>
      </c>
      <c r="BP39" s="1" t="s">
        <v>65</v>
      </c>
      <c r="CB39" s="8"/>
      <c r="CC39" s="1" t="s">
        <v>94</v>
      </c>
      <c r="CD39" s="1">
        <v>35</v>
      </c>
      <c r="CE39" s="1" t="s">
        <v>115</v>
      </c>
      <c r="CF39" s="1" t="s">
        <v>310</v>
      </c>
      <c r="CH39" s="1" t="s">
        <v>102</v>
      </c>
      <c r="CI39" s="1" t="s">
        <v>81</v>
      </c>
      <c r="CJ39" s="1" t="s">
        <v>109</v>
      </c>
      <c r="CK39" s="1" t="s">
        <v>133</v>
      </c>
      <c r="CL39" s="1" t="s">
        <v>101</v>
      </c>
      <c r="CM39" s="1" t="s">
        <v>102</v>
      </c>
      <c r="CN39" s="1" t="s">
        <v>91</v>
      </c>
      <c r="CP39" s="1" t="s">
        <v>265</v>
      </c>
    </row>
    <row r="40" spans="1:94" s="1" customFormat="1" x14ac:dyDescent="0.25">
      <c r="A40" s="1">
        <v>38</v>
      </c>
      <c r="C40" s="1" t="s">
        <v>20</v>
      </c>
      <c r="U40" s="1" t="s">
        <v>25</v>
      </c>
      <c r="AG40" s="1" t="s">
        <v>35</v>
      </c>
      <c r="AO40" s="1" t="s">
        <v>42</v>
      </c>
      <c r="AR40" s="1" t="s">
        <v>44</v>
      </c>
      <c r="AW40" s="1" t="s">
        <v>49</v>
      </c>
      <c r="AY40" s="1" t="s">
        <v>51</v>
      </c>
      <c r="BB40" s="1" t="s">
        <v>53</v>
      </c>
      <c r="BV40" s="1" t="s">
        <v>71</v>
      </c>
      <c r="BY40" s="1" t="s">
        <v>74</v>
      </c>
      <c r="CB40" s="8"/>
      <c r="CC40" s="1" t="s">
        <v>94</v>
      </c>
      <c r="CE40" s="1" t="s">
        <v>95</v>
      </c>
      <c r="CF40" s="1" t="s">
        <v>138</v>
      </c>
      <c r="CG40" s="1" t="s">
        <v>346</v>
      </c>
      <c r="CI40" s="1" t="s">
        <v>81</v>
      </c>
      <c r="CJ40" s="1" t="s">
        <v>109</v>
      </c>
      <c r="CL40" s="1" t="s">
        <v>135</v>
      </c>
      <c r="CN40" s="1" t="s">
        <v>93</v>
      </c>
      <c r="CP40" s="1" t="s">
        <v>265</v>
      </c>
    </row>
    <row r="41" spans="1:94" s="1" customFormat="1" x14ac:dyDescent="0.25">
      <c r="A41" s="1">
        <v>39</v>
      </c>
      <c r="B41" s="1" t="s">
        <v>19</v>
      </c>
      <c r="E41" s="1" t="s">
        <v>22</v>
      </c>
      <c r="O41" s="1" t="s">
        <v>19</v>
      </c>
      <c r="T41" s="1" t="s">
        <v>24</v>
      </c>
      <c r="V41" s="1" t="s">
        <v>267</v>
      </c>
      <c r="AB41" s="1" t="s">
        <v>31</v>
      </c>
      <c r="AF41" s="1" t="s">
        <v>34</v>
      </c>
      <c r="AI41" s="1" t="s">
        <v>36</v>
      </c>
      <c r="AR41" s="1" t="s">
        <v>44</v>
      </c>
      <c r="AT41" s="1" t="s">
        <v>46</v>
      </c>
      <c r="AW41" s="1" t="s">
        <v>49</v>
      </c>
      <c r="AX41" s="1" t="s">
        <v>50</v>
      </c>
      <c r="AY41" s="1" t="s">
        <v>51</v>
      </c>
      <c r="BJ41" s="1" t="s">
        <v>26</v>
      </c>
      <c r="BP41" s="1" t="s">
        <v>65</v>
      </c>
      <c r="BS41" s="1" t="s">
        <v>68</v>
      </c>
      <c r="BV41" s="1" t="s">
        <v>71</v>
      </c>
      <c r="CB41" s="8"/>
      <c r="CC41" s="1" t="s">
        <v>94</v>
      </c>
      <c r="CD41" s="1">
        <v>33</v>
      </c>
      <c r="CE41" s="1" t="s">
        <v>95</v>
      </c>
      <c r="CF41" s="1" t="s">
        <v>223</v>
      </c>
      <c r="CG41" s="1" t="s">
        <v>346</v>
      </c>
      <c r="CH41" s="1" t="s">
        <v>102</v>
      </c>
      <c r="CI41" s="1" t="s">
        <v>81</v>
      </c>
      <c r="CJ41" s="1" t="s">
        <v>112</v>
      </c>
      <c r="CK41" s="1" t="s">
        <v>110</v>
      </c>
      <c r="CL41" s="1" t="s">
        <v>101</v>
      </c>
      <c r="CM41" s="1" t="s">
        <v>102</v>
      </c>
      <c r="CN41" s="1" t="s">
        <v>90</v>
      </c>
      <c r="CO41" s="1" t="s">
        <v>102</v>
      </c>
      <c r="CP41" s="1" t="s">
        <v>265</v>
      </c>
    </row>
    <row r="42" spans="1:94" s="1" customFormat="1" x14ac:dyDescent="0.25">
      <c r="A42" s="1">
        <v>40</v>
      </c>
      <c r="N42" s="1" t="s">
        <v>30</v>
      </c>
      <c r="AM42" s="1" t="s">
        <v>40</v>
      </c>
      <c r="AP42" s="1" t="s">
        <v>43</v>
      </c>
      <c r="AV42" s="1" t="s">
        <v>48</v>
      </c>
      <c r="AW42" s="1" t="s">
        <v>49</v>
      </c>
      <c r="AY42" s="1" t="s">
        <v>51</v>
      </c>
      <c r="BB42" s="1" t="s">
        <v>53</v>
      </c>
      <c r="BF42" s="1" t="s">
        <v>57</v>
      </c>
      <c r="BH42" s="1" t="s">
        <v>59</v>
      </c>
      <c r="BI42" s="1" t="s">
        <v>60</v>
      </c>
      <c r="BK42" s="1" t="s">
        <v>23</v>
      </c>
      <c r="BL42" s="1" t="s">
        <v>61</v>
      </c>
      <c r="BN42" s="1" t="s">
        <v>63</v>
      </c>
      <c r="CB42" s="8"/>
      <c r="CC42" s="1" t="s">
        <v>94</v>
      </c>
      <c r="CD42" s="1">
        <v>29</v>
      </c>
      <c r="CE42" s="1" t="s">
        <v>115</v>
      </c>
      <c r="CF42" s="1" t="s">
        <v>312</v>
      </c>
      <c r="CG42" s="1" t="s">
        <v>346</v>
      </c>
      <c r="CH42" s="1" t="s">
        <v>102</v>
      </c>
      <c r="CI42" s="1" t="s">
        <v>355</v>
      </c>
      <c r="CJ42" s="1" t="s">
        <v>112</v>
      </c>
      <c r="CK42" s="1" t="s">
        <v>110</v>
      </c>
      <c r="CL42" s="1" t="s">
        <v>101</v>
      </c>
      <c r="CM42" s="1" t="s">
        <v>102</v>
      </c>
      <c r="CN42" s="1" t="s">
        <v>92</v>
      </c>
      <c r="CO42" s="1" t="s">
        <v>102</v>
      </c>
      <c r="CP42" s="1" t="s">
        <v>265</v>
      </c>
    </row>
    <row r="43" spans="1:94" s="1" customFormat="1" x14ac:dyDescent="0.25">
      <c r="A43" s="1">
        <v>41</v>
      </c>
      <c r="B43" s="1" t="s">
        <v>19</v>
      </c>
      <c r="H43" s="1" t="s">
        <v>25</v>
      </c>
      <c r="L43" s="1" t="s">
        <v>28</v>
      </c>
      <c r="O43" s="1" t="s">
        <v>19</v>
      </c>
      <c r="AK43" s="1" t="s">
        <v>38</v>
      </c>
      <c r="AL43" s="1" t="s">
        <v>39</v>
      </c>
      <c r="AQ43" s="1" t="s">
        <v>37</v>
      </c>
      <c r="AX43" s="1" t="s">
        <v>50</v>
      </c>
      <c r="AY43" s="1" t="s">
        <v>51</v>
      </c>
      <c r="AZ43" s="1" t="s">
        <v>52</v>
      </c>
      <c r="BP43" s="1" t="s">
        <v>65</v>
      </c>
      <c r="BQ43" s="1" t="s">
        <v>66</v>
      </c>
      <c r="CB43" s="8"/>
      <c r="CD43" s="1">
        <v>36</v>
      </c>
      <c r="CE43" s="1" t="s">
        <v>95</v>
      </c>
      <c r="CF43" s="1" t="s">
        <v>223</v>
      </c>
      <c r="CI43" s="1" t="s">
        <v>81</v>
      </c>
      <c r="CJ43" s="1" t="s">
        <v>99</v>
      </c>
      <c r="CP43" s="1" t="s">
        <v>265</v>
      </c>
    </row>
    <row r="44" spans="1:94" s="1" customFormat="1" x14ac:dyDescent="0.25">
      <c r="A44" s="1">
        <v>42</v>
      </c>
      <c r="M44" s="1" t="s">
        <v>29</v>
      </c>
      <c r="P44" s="1" t="s">
        <v>20</v>
      </c>
      <c r="Q44" s="1" t="s">
        <v>21</v>
      </c>
      <c r="T44" s="1" t="s">
        <v>24</v>
      </c>
      <c r="AD44" s="1" t="s">
        <v>33</v>
      </c>
      <c r="AF44" s="1" t="s">
        <v>34</v>
      </c>
      <c r="AH44" s="1" t="s">
        <v>269</v>
      </c>
      <c r="AL44" s="1" t="s">
        <v>39</v>
      </c>
      <c r="AN44" s="1" t="s">
        <v>41</v>
      </c>
      <c r="AW44" s="1" t="s">
        <v>49</v>
      </c>
      <c r="BF44" s="1" t="s">
        <v>57</v>
      </c>
      <c r="BL44" s="1" t="s">
        <v>61</v>
      </c>
      <c r="BP44" s="1" t="s">
        <v>65</v>
      </c>
      <c r="BY44" s="1" t="s">
        <v>74</v>
      </c>
      <c r="CB44" s="8"/>
      <c r="CC44" s="1" t="s">
        <v>105</v>
      </c>
      <c r="CD44" s="1">
        <v>36</v>
      </c>
      <c r="CE44" s="1" t="s">
        <v>95</v>
      </c>
      <c r="CF44" s="1" t="s">
        <v>270</v>
      </c>
      <c r="CG44" s="1" t="s">
        <v>346</v>
      </c>
      <c r="CH44" s="1" t="s">
        <v>102</v>
      </c>
      <c r="CI44" s="1" t="s">
        <v>81</v>
      </c>
      <c r="CJ44" s="1" t="s">
        <v>99</v>
      </c>
      <c r="CK44" s="1" t="s">
        <v>110</v>
      </c>
      <c r="CM44" s="1" t="s">
        <v>102</v>
      </c>
      <c r="CO44" s="1" t="s">
        <v>102</v>
      </c>
      <c r="CP44" s="1" t="s">
        <v>265</v>
      </c>
    </row>
    <row r="45" spans="1:94" s="1" customFormat="1" x14ac:dyDescent="0.25">
      <c r="A45" s="1">
        <v>43</v>
      </c>
      <c r="E45" s="1" t="s">
        <v>22</v>
      </c>
      <c r="G45" s="1" t="s">
        <v>24</v>
      </c>
      <c r="M45" s="1" t="s">
        <v>29</v>
      </c>
      <c r="Q45" s="1" t="s">
        <v>21</v>
      </c>
      <c r="T45" s="1" t="s">
        <v>24</v>
      </c>
      <c r="W45" s="1" t="s">
        <v>26</v>
      </c>
      <c r="AI45" s="1" t="s">
        <v>36</v>
      </c>
      <c r="AL45" s="1" t="s">
        <v>39</v>
      </c>
      <c r="AR45" s="1" t="s">
        <v>44</v>
      </c>
      <c r="AU45" s="1" t="s">
        <v>47</v>
      </c>
      <c r="BC45" s="1" t="s">
        <v>54</v>
      </c>
      <c r="BE45" s="1" t="s">
        <v>56</v>
      </c>
      <c r="BO45" s="1" t="s">
        <v>64</v>
      </c>
      <c r="BQ45" s="1" t="s">
        <v>66</v>
      </c>
      <c r="BZ45" s="1" t="s">
        <v>75</v>
      </c>
      <c r="CB45" s="8"/>
      <c r="CD45" s="1">
        <v>61</v>
      </c>
      <c r="CE45" s="1" t="s">
        <v>95</v>
      </c>
      <c r="CF45" s="1" t="s">
        <v>163</v>
      </c>
      <c r="CG45" s="1" t="s">
        <v>346</v>
      </c>
      <c r="CH45" s="1" t="s">
        <v>102</v>
      </c>
      <c r="CI45" s="1" t="s">
        <v>355</v>
      </c>
      <c r="CJ45" s="1" t="s">
        <v>109</v>
      </c>
      <c r="CK45" s="1" t="s">
        <v>133</v>
      </c>
      <c r="CL45" s="1" t="s">
        <v>101</v>
      </c>
      <c r="CM45" s="1" t="s">
        <v>98</v>
      </c>
      <c r="CN45" s="1" t="s">
        <v>93</v>
      </c>
      <c r="CP45" s="1" t="s">
        <v>265</v>
      </c>
    </row>
    <row r="46" spans="1:94" s="1" customFormat="1" x14ac:dyDescent="0.25">
      <c r="A46" s="1">
        <v>44</v>
      </c>
      <c r="B46" s="1" t="s">
        <v>19</v>
      </c>
      <c r="P46" s="1" t="s">
        <v>20</v>
      </c>
      <c r="V46" s="1" t="s">
        <v>267</v>
      </c>
      <c r="AA46" s="1" t="s">
        <v>30</v>
      </c>
      <c r="AF46" s="1" t="s">
        <v>34</v>
      </c>
      <c r="AH46" s="1" t="s">
        <v>269</v>
      </c>
      <c r="AI46" s="1" t="s">
        <v>36</v>
      </c>
      <c r="AV46" s="1" t="s">
        <v>48</v>
      </c>
      <c r="BB46" s="1" t="s">
        <v>53</v>
      </c>
      <c r="BV46" s="1" t="s">
        <v>71</v>
      </c>
      <c r="CB46" s="8"/>
      <c r="CC46" s="1" t="s">
        <v>105</v>
      </c>
      <c r="CD46" s="1">
        <v>51</v>
      </c>
      <c r="CE46" s="1" t="s">
        <v>95</v>
      </c>
      <c r="CF46" s="1" t="s">
        <v>131</v>
      </c>
      <c r="CH46" s="1" t="s">
        <v>102</v>
      </c>
      <c r="CI46" s="1" t="s">
        <v>81</v>
      </c>
      <c r="CJ46" s="1" t="s">
        <v>99</v>
      </c>
      <c r="CK46" s="1" t="s">
        <v>103</v>
      </c>
      <c r="CL46" s="1" t="s">
        <v>101</v>
      </c>
      <c r="CM46" s="1" t="s">
        <v>102</v>
      </c>
      <c r="CN46" s="1" t="s">
        <v>92</v>
      </c>
      <c r="CO46" s="1" t="s">
        <v>102</v>
      </c>
      <c r="CP46" s="1" t="s">
        <v>265</v>
      </c>
    </row>
    <row r="47" spans="1:94" s="1" customFormat="1" x14ac:dyDescent="0.25">
      <c r="A47" s="1">
        <v>45</v>
      </c>
      <c r="D47" s="1" t="s">
        <v>21</v>
      </c>
      <c r="H47" s="1" t="s">
        <v>25</v>
      </c>
      <c r="L47" s="1" t="s">
        <v>28</v>
      </c>
      <c r="O47" s="1" t="s">
        <v>19</v>
      </c>
      <c r="X47" s="1" t="s">
        <v>27</v>
      </c>
      <c r="Z47" s="1" t="s">
        <v>29</v>
      </c>
      <c r="AE47" s="1" t="s">
        <v>266</v>
      </c>
      <c r="AI47" s="1" t="s">
        <v>36</v>
      </c>
      <c r="AJ47" s="1" t="s">
        <v>37</v>
      </c>
      <c r="AM47" s="1" t="s">
        <v>40</v>
      </c>
      <c r="AN47" s="1" t="s">
        <v>41</v>
      </c>
      <c r="AO47" s="1" t="s">
        <v>42</v>
      </c>
      <c r="AZ47" s="1" t="s">
        <v>52</v>
      </c>
      <c r="BH47" s="1" t="s">
        <v>59</v>
      </c>
      <c r="BK47" s="1" t="s">
        <v>23</v>
      </c>
      <c r="BP47" s="1" t="s">
        <v>65</v>
      </c>
      <c r="BR47" s="1" t="s">
        <v>67</v>
      </c>
      <c r="BY47" s="1" t="s">
        <v>74</v>
      </c>
      <c r="CB47" s="8"/>
      <c r="CC47" s="1" t="s">
        <v>105</v>
      </c>
      <c r="CD47" s="1">
        <v>13</v>
      </c>
      <c r="CE47" s="1" t="s">
        <v>95</v>
      </c>
      <c r="CF47" s="1" t="s">
        <v>131</v>
      </c>
      <c r="CG47" s="1" t="s">
        <v>107</v>
      </c>
      <c r="CH47" s="1" t="s">
        <v>98</v>
      </c>
      <c r="CI47" s="1" t="s">
        <v>80</v>
      </c>
      <c r="CJ47" s="1" t="s">
        <v>109</v>
      </c>
      <c r="CK47" s="1" t="s">
        <v>133</v>
      </c>
      <c r="CL47" s="1" t="s">
        <v>136</v>
      </c>
      <c r="CM47" s="1" t="s">
        <v>102</v>
      </c>
      <c r="CN47" s="1" t="s">
        <v>90</v>
      </c>
      <c r="CO47" s="1" t="s">
        <v>102</v>
      </c>
      <c r="CP47" s="1" t="s">
        <v>265</v>
      </c>
    </row>
    <row r="48" spans="1:94" s="1" customFormat="1" x14ac:dyDescent="0.25">
      <c r="A48" s="1">
        <v>46</v>
      </c>
      <c r="E48" s="1" t="s">
        <v>22</v>
      </c>
      <c r="G48" s="1" t="s">
        <v>24</v>
      </c>
      <c r="I48" s="1" t="s">
        <v>267</v>
      </c>
      <c r="L48" s="1" t="s">
        <v>28</v>
      </c>
      <c r="N48" s="1" t="s">
        <v>30</v>
      </c>
      <c r="V48" s="1" t="s">
        <v>267</v>
      </c>
      <c r="AA48" s="1" t="s">
        <v>30</v>
      </c>
      <c r="AD48" s="1" t="s">
        <v>33</v>
      </c>
      <c r="AK48" s="1" t="s">
        <v>38</v>
      </c>
      <c r="AL48" s="1" t="s">
        <v>39</v>
      </c>
      <c r="AN48" s="1" t="s">
        <v>41</v>
      </c>
      <c r="AO48" s="1" t="s">
        <v>42</v>
      </c>
      <c r="AQ48" s="1" t="s">
        <v>37</v>
      </c>
      <c r="AR48" s="1" t="s">
        <v>44</v>
      </c>
      <c r="AT48" s="1" t="s">
        <v>46</v>
      </c>
      <c r="AU48" s="1" t="s">
        <v>47</v>
      </c>
      <c r="AW48" s="1" t="s">
        <v>49</v>
      </c>
      <c r="AY48" s="1" t="s">
        <v>51</v>
      </c>
      <c r="AZ48" s="1" t="s">
        <v>52</v>
      </c>
      <c r="BC48" s="1" t="s">
        <v>54</v>
      </c>
      <c r="BE48" s="1" t="s">
        <v>56</v>
      </c>
      <c r="BF48" s="1" t="s">
        <v>57</v>
      </c>
      <c r="BL48" s="1" t="s">
        <v>61</v>
      </c>
      <c r="BP48" s="1" t="s">
        <v>65</v>
      </c>
      <c r="BQ48" s="1" t="s">
        <v>66</v>
      </c>
      <c r="BS48" s="1" t="s">
        <v>68</v>
      </c>
      <c r="BY48" s="1" t="s">
        <v>74</v>
      </c>
      <c r="CB48" s="8"/>
      <c r="CC48" s="1" t="s">
        <v>94</v>
      </c>
      <c r="CD48" s="1">
        <v>31</v>
      </c>
      <c r="CE48" s="1" t="s">
        <v>95</v>
      </c>
      <c r="CF48" s="1" t="s">
        <v>131</v>
      </c>
      <c r="CH48" s="1" t="s">
        <v>102</v>
      </c>
      <c r="CI48" s="1" t="s">
        <v>355</v>
      </c>
      <c r="CJ48" s="1" t="s">
        <v>112</v>
      </c>
      <c r="CK48" s="1" t="s">
        <v>133</v>
      </c>
      <c r="CL48" s="1" t="s">
        <v>101</v>
      </c>
      <c r="CM48" s="1" t="s">
        <v>102</v>
      </c>
      <c r="CN48" s="1" t="s">
        <v>90</v>
      </c>
      <c r="CP48" s="1" t="s">
        <v>265</v>
      </c>
    </row>
    <row r="49" spans="1:94" s="1" customFormat="1" x14ac:dyDescent="0.25">
      <c r="A49" s="1">
        <v>47</v>
      </c>
      <c r="F49" s="1" t="s">
        <v>23</v>
      </c>
      <c r="AS49" s="1" t="s">
        <v>45</v>
      </c>
      <c r="AT49" s="1" t="s">
        <v>46</v>
      </c>
      <c r="AV49" s="1" t="s">
        <v>48</v>
      </c>
      <c r="BA49" s="1" t="s">
        <v>20</v>
      </c>
      <c r="BM49" s="1" t="s">
        <v>62</v>
      </c>
      <c r="BP49" s="1" t="s">
        <v>65</v>
      </c>
      <c r="BS49" s="1" t="s">
        <v>68</v>
      </c>
      <c r="BV49" s="1" t="s">
        <v>71</v>
      </c>
      <c r="BY49" s="1" t="s">
        <v>74</v>
      </c>
      <c r="CB49" s="8"/>
      <c r="CC49" s="1" t="s">
        <v>94</v>
      </c>
      <c r="CD49" s="1">
        <v>27</v>
      </c>
      <c r="CE49" s="1" t="s">
        <v>95</v>
      </c>
      <c r="CF49" s="1" t="s">
        <v>131</v>
      </c>
      <c r="CG49" s="1" t="s">
        <v>346</v>
      </c>
      <c r="CI49" s="1" t="s">
        <v>355</v>
      </c>
      <c r="CJ49" s="1" t="s">
        <v>99</v>
      </c>
      <c r="CK49" s="1" t="s">
        <v>103</v>
      </c>
      <c r="CL49" s="1" t="s">
        <v>101</v>
      </c>
      <c r="CM49" s="1" t="s">
        <v>102</v>
      </c>
      <c r="CN49" s="1" t="s">
        <v>90</v>
      </c>
      <c r="CO49" s="1" t="s">
        <v>102</v>
      </c>
      <c r="CP49" s="1" t="s">
        <v>265</v>
      </c>
    </row>
    <row r="50" spans="1:94" s="1" customFormat="1" x14ac:dyDescent="0.25">
      <c r="A50" s="1">
        <v>48</v>
      </c>
      <c r="L50" s="1" t="s">
        <v>28</v>
      </c>
      <c r="M50" s="1" t="s">
        <v>29</v>
      </c>
      <c r="Y50" s="1" t="s">
        <v>28</v>
      </c>
      <c r="Z50" s="1" t="s">
        <v>29</v>
      </c>
      <c r="AD50" s="1" t="s">
        <v>33</v>
      </c>
      <c r="AF50" s="1" t="s">
        <v>34</v>
      </c>
      <c r="AI50" s="1" t="s">
        <v>36</v>
      </c>
      <c r="AK50" s="1" t="s">
        <v>38</v>
      </c>
      <c r="AO50" s="1" t="s">
        <v>42</v>
      </c>
      <c r="AU50" s="1" t="s">
        <v>47</v>
      </c>
      <c r="AV50" s="1" t="s">
        <v>48</v>
      </c>
      <c r="BK50" s="1" t="s">
        <v>23</v>
      </c>
      <c r="BO50" s="1" t="s">
        <v>64</v>
      </c>
      <c r="BP50" s="1" t="s">
        <v>65</v>
      </c>
      <c r="BS50" s="1" t="s">
        <v>68</v>
      </c>
      <c r="BV50" s="1" t="s">
        <v>71</v>
      </c>
      <c r="CB50" s="8" t="s">
        <v>77</v>
      </c>
      <c r="CC50" s="1" t="s">
        <v>94</v>
      </c>
      <c r="CD50" s="1">
        <v>17</v>
      </c>
      <c r="CE50" s="1" t="s">
        <v>115</v>
      </c>
      <c r="CF50" s="9" t="s">
        <v>310</v>
      </c>
      <c r="CH50" s="1" t="s">
        <v>102</v>
      </c>
      <c r="CI50" s="1" t="s">
        <v>355</v>
      </c>
      <c r="CK50" s="1" t="s">
        <v>133</v>
      </c>
      <c r="CL50" s="1" t="s">
        <v>136</v>
      </c>
      <c r="CM50" s="1" t="s">
        <v>102</v>
      </c>
      <c r="CN50" s="1" t="s">
        <v>91</v>
      </c>
      <c r="CO50" s="1" t="s">
        <v>102</v>
      </c>
      <c r="CP50" s="1" t="s">
        <v>265</v>
      </c>
    </row>
    <row r="51" spans="1:94" s="1" customFormat="1" x14ac:dyDescent="0.25">
      <c r="A51" s="1">
        <v>49</v>
      </c>
      <c r="C51" s="1" t="s">
        <v>20</v>
      </c>
      <c r="H51" s="1" t="s">
        <v>25</v>
      </c>
      <c r="L51" s="1" t="s">
        <v>28</v>
      </c>
      <c r="S51" s="1" t="s">
        <v>23</v>
      </c>
      <c r="X51" s="1" t="s">
        <v>27</v>
      </c>
      <c r="Y51" s="1" t="s">
        <v>28</v>
      </c>
      <c r="AI51" s="1" t="s">
        <v>36</v>
      </c>
      <c r="AK51" s="1" t="s">
        <v>38</v>
      </c>
      <c r="AQ51" s="1" t="s">
        <v>37</v>
      </c>
      <c r="AS51" s="1" t="s">
        <v>45</v>
      </c>
      <c r="AU51" s="1" t="s">
        <v>47</v>
      </c>
      <c r="AX51" s="1" t="s">
        <v>50</v>
      </c>
      <c r="AY51" s="1" t="s">
        <v>51</v>
      </c>
      <c r="BD51" s="1" t="s">
        <v>55</v>
      </c>
      <c r="BP51" s="1" t="s">
        <v>65</v>
      </c>
      <c r="BY51" s="1" t="s">
        <v>74</v>
      </c>
      <c r="CB51" s="8"/>
      <c r="CC51" s="1" t="s">
        <v>94</v>
      </c>
      <c r="CD51" s="1">
        <v>16</v>
      </c>
      <c r="CE51" s="1" t="s">
        <v>95</v>
      </c>
      <c r="CF51" s="1" t="s">
        <v>131</v>
      </c>
      <c r="CH51" s="1" t="s">
        <v>102</v>
      </c>
      <c r="CI51" s="1" t="s">
        <v>355</v>
      </c>
      <c r="CJ51" s="1" t="s">
        <v>109</v>
      </c>
      <c r="CK51" s="1" t="s">
        <v>133</v>
      </c>
      <c r="CL51" s="1" t="s">
        <v>101</v>
      </c>
      <c r="CM51" s="1" t="s">
        <v>102</v>
      </c>
      <c r="CN51" s="1" t="s">
        <v>91</v>
      </c>
      <c r="CO51" s="1" t="s">
        <v>102</v>
      </c>
      <c r="CP51" s="1" t="s">
        <v>265</v>
      </c>
    </row>
    <row r="52" spans="1:94" s="1" customFormat="1" x14ac:dyDescent="0.25">
      <c r="A52" s="1">
        <v>50</v>
      </c>
      <c r="L52" s="1" t="s">
        <v>28</v>
      </c>
      <c r="W52" s="1" t="s">
        <v>26</v>
      </c>
      <c r="AI52" s="1" t="s">
        <v>36</v>
      </c>
      <c r="AR52" s="1" t="s">
        <v>44</v>
      </c>
      <c r="BH52" s="1" t="s">
        <v>59</v>
      </c>
      <c r="BV52" s="1" t="s">
        <v>71</v>
      </c>
      <c r="CB52" s="8"/>
      <c r="CC52" s="1" t="s">
        <v>94</v>
      </c>
      <c r="CD52" s="1">
        <v>47</v>
      </c>
      <c r="CE52" s="1" t="s">
        <v>115</v>
      </c>
      <c r="CF52" s="1" t="s">
        <v>313</v>
      </c>
      <c r="CG52" s="1" t="s">
        <v>128</v>
      </c>
      <c r="CH52" s="1" t="s">
        <v>98</v>
      </c>
      <c r="CI52" s="1" t="s">
        <v>80</v>
      </c>
      <c r="CJ52" s="1" t="s">
        <v>99</v>
      </c>
      <c r="CK52" s="1" t="s">
        <v>133</v>
      </c>
      <c r="CL52" s="1" t="s">
        <v>101</v>
      </c>
      <c r="CN52" s="1" t="s">
        <v>90</v>
      </c>
      <c r="CP52" s="1" t="s">
        <v>265</v>
      </c>
    </row>
    <row r="53" spans="1:94" s="1" customFormat="1" x14ac:dyDescent="0.25">
      <c r="A53" s="1">
        <v>51</v>
      </c>
      <c r="B53" s="1" t="s">
        <v>19</v>
      </c>
      <c r="D53" s="1" t="s">
        <v>21</v>
      </c>
      <c r="J53" s="1" t="s">
        <v>26</v>
      </c>
      <c r="O53" s="1" t="s">
        <v>19</v>
      </c>
      <c r="Q53" s="1" t="s">
        <v>21</v>
      </c>
      <c r="AA53" s="1" t="s">
        <v>30</v>
      </c>
      <c r="AD53" s="1" t="s">
        <v>33</v>
      </c>
      <c r="AE53" s="1" t="s">
        <v>266</v>
      </c>
      <c r="AI53" s="1" t="s">
        <v>36</v>
      </c>
      <c r="AM53" s="1" t="s">
        <v>40</v>
      </c>
      <c r="AT53" s="1" t="s">
        <v>46</v>
      </c>
      <c r="AU53" s="1" t="s">
        <v>47</v>
      </c>
      <c r="AX53" s="1" t="s">
        <v>50</v>
      </c>
      <c r="BA53" s="1" t="s">
        <v>20</v>
      </c>
      <c r="BE53" s="1" t="s">
        <v>56</v>
      </c>
      <c r="BP53" s="1" t="s">
        <v>65</v>
      </c>
      <c r="CB53" s="8" t="s">
        <v>77</v>
      </c>
      <c r="CC53" s="1" t="s">
        <v>94</v>
      </c>
      <c r="CD53" s="1">
        <v>39</v>
      </c>
      <c r="CE53" s="1" t="s">
        <v>115</v>
      </c>
      <c r="CF53" s="1" t="s">
        <v>314</v>
      </c>
      <c r="CG53" s="1" t="s">
        <v>271</v>
      </c>
      <c r="CH53" s="1" t="s">
        <v>98</v>
      </c>
      <c r="CI53" s="1" t="s">
        <v>80</v>
      </c>
      <c r="CJ53" s="1" t="s">
        <v>99</v>
      </c>
      <c r="CK53" s="1" t="s">
        <v>133</v>
      </c>
      <c r="CL53" s="1" t="s">
        <v>125</v>
      </c>
      <c r="CM53" s="1" t="s">
        <v>102</v>
      </c>
      <c r="CN53" s="1" t="s">
        <v>90</v>
      </c>
      <c r="CO53" s="1" t="s">
        <v>98</v>
      </c>
      <c r="CP53" s="1" t="s">
        <v>265</v>
      </c>
    </row>
    <row r="54" spans="1:94" s="1" customFormat="1" x14ac:dyDescent="0.25">
      <c r="A54" s="1">
        <v>52</v>
      </c>
      <c r="D54" s="1" t="s">
        <v>21</v>
      </c>
      <c r="J54" s="1" t="s">
        <v>26</v>
      </c>
      <c r="N54" s="1" t="s">
        <v>30</v>
      </c>
      <c r="O54" s="1" t="s">
        <v>19</v>
      </c>
      <c r="W54" s="1" t="s">
        <v>26</v>
      </c>
      <c r="AA54" s="1" t="s">
        <v>30</v>
      </c>
      <c r="AC54" s="1" t="s">
        <v>32</v>
      </c>
      <c r="AI54" s="1" t="s">
        <v>36</v>
      </c>
      <c r="AK54" s="1" t="s">
        <v>38</v>
      </c>
      <c r="AP54" s="1" t="s">
        <v>43</v>
      </c>
      <c r="AR54" s="1" t="s">
        <v>44</v>
      </c>
      <c r="AT54" s="1" t="s">
        <v>46</v>
      </c>
      <c r="BE54" s="1" t="s">
        <v>56</v>
      </c>
      <c r="BJ54" s="1" t="s">
        <v>26</v>
      </c>
      <c r="BP54" s="1" t="s">
        <v>65</v>
      </c>
      <c r="BR54" s="1" t="s">
        <v>67</v>
      </c>
      <c r="CA54" s="1" t="s">
        <v>76</v>
      </c>
      <c r="CB54" s="8"/>
      <c r="CC54" s="1" t="s">
        <v>94</v>
      </c>
      <c r="CD54" s="1">
        <v>39</v>
      </c>
      <c r="CE54" s="1" t="s">
        <v>115</v>
      </c>
      <c r="CF54" s="1" t="s">
        <v>315</v>
      </c>
      <c r="CG54" s="1" t="s">
        <v>271</v>
      </c>
      <c r="CH54" s="1" t="s">
        <v>98</v>
      </c>
      <c r="CI54" s="1" t="s">
        <v>80</v>
      </c>
      <c r="CJ54" s="1" t="s">
        <v>99</v>
      </c>
      <c r="CK54" s="1" t="s">
        <v>133</v>
      </c>
      <c r="CL54" s="1" t="s">
        <v>123</v>
      </c>
      <c r="CM54" s="1" t="s">
        <v>102</v>
      </c>
      <c r="CN54" s="1" t="s">
        <v>90</v>
      </c>
      <c r="CO54" s="1" t="s">
        <v>98</v>
      </c>
      <c r="CP54" s="1" t="s">
        <v>265</v>
      </c>
    </row>
    <row r="55" spans="1:94" s="1" customFormat="1" x14ac:dyDescent="0.25">
      <c r="A55" s="1">
        <v>53</v>
      </c>
      <c r="J55" s="1" t="s">
        <v>26</v>
      </c>
      <c r="W55" s="1" t="s">
        <v>26</v>
      </c>
      <c r="AI55" s="1" t="s">
        <v>36</v>
      </c>
      <c r="AU55" s="1" t="s">
        <v>47</v>
      </c>
      <c r="BO55" s="1" t="s">
        <v>64</v>
      </c>
      <c r="BV55" s="1" t="s">
        <v>71</v>
      </c>
      <c r="BY55" s="1" t="s">
        <v>74</v>
      </c>
      <c r="CB55" s="8"/>
      <c r="CC55" s="1" t="s">
        <v>105</v>
      </c>
      <c r="CD55" s="1">
        <v>48</v>
      </c>
      <c r="CE55" s="1" t="s">
        <v>115</v>
      </c>
      <c r="CF55" s="1" t="s">
        <v>316</v>
      </c>
      <c r="CG55" s="1" t="s">
        <v>128</v>
      </c>
      <c r="CH55" s="1" t="s">
        <v>98</v>
      </c>
      <c r="CI55" s="1" t="s">
        <v>80</v>
      </c>
      <c r="CJ55" s="1" t="s">
        <v>99</v>
      </c>
      <c r="CK55" s="1" t="s">
        <v>103</v>
      </c>
      <c r="CL55" s="1" t="s">
        <v>101</v>
      </c>
      <c r="CM55" s="1" t="s">
        <v>102</v>
      </c>
      <c r="CN55" s="1" t="s">
        <v>90</v>
      </c>
      <c r="CO55" s="1" t="s">
        <v>98</v>
      </c>
      <c r="CP55" s="1" t="s">
        <v>265</v>
      </c>
    </row>
    <row r="56" spans="1:94" s="1" customFormat="1" x14ac:dyDescent="0.25">
      <c r="A56" s="1">
        <v>54</v>
      </c>
      <c r="K56" s="1" t="s">
        <v>27</v>
      </c>
      <c r="L56" s="1" t="s">
        <v>28</v>
      </c>
      <c r="V56" s="1" t="s">
        <v>267</v>
      </c>
      <c r="AD56" s="1" t="s">
        <v>33</v>
      </c>
      <c r="AI56" s="1" t="s">
        <v>36</v>
      </c>
      <c r="AO56" s="1" t="s">
        <v>42</v>
      </c>
      <c r="AR56" s="1" t="s">
        <v>44</v>
      </c>
      <c r="AU56" s="1" t="s">
        <v>47</v>
      </c>
      <c r="BG56" s="1" t="s">
        <v>58</v>
      </c>
      <c r="BO56" s="1" t="s">
        <v>64</v>
      </c>
      <c r="BR56" s="1" t="s">
        <v>67</v>
      </c>
      <c r="BT56" s="1" t="s">
        <v>69</v>
      </c>
      <c r="BU56" s="1" t="s">
        <v>70</v>
      </c>
      <c r="CB56" s="8"/>
      <c r="CC56" s="1" t="s">
        <v>94</v>
      </c>
      <c r="CD56" s="1">
        <v>25</v>
      </c>
      <c r="CE56" s="1" t="s">
        <v>95</v>
      </c>
      <c r="CF56" s="1" t="s">
        <v>138</v>
      </c>
      <c r="CG56" s="1" t="s">
        <v>134</v>
      </c>
      <c r="CH56" s="1" t="s">
        <v>102</v>
      </c>
      <c r="CI56" s="1" t="s">
        <v>81</v>
      </c>
      <c r="CJ56" s="1" t="s">
        <v>99</v>
      </c>
      <c r="CK56" s="1" t="s">
        <v>100</v>
      </c>
      <c r="CL56" s="1" t="s">
        <v>101</v>
      </c>
      <c r="CM56" s="1" t="s">
        <v>102</v>
      </c>
      <c r="CN56" s="1" t="s">
        <v>90</v>
      </c>
      <c r="CO56" s="1" t="s">
        <v>102</v>
      </c>
      <c r="CP56" s="1" t="s">
        <v>265</v>
      </c>
    </row>
    <row r="57" spans="1:94" s="1" customFormat="1" x14ac:dyDescent="0.25">
      <c r="A57" s="1">
        <v>55</v>
      </c>
      <c r="I57" s="1" t="s">
        <v>267</v>
      </c>
      <c r="K57" s="1" t="s">
        <v>27</v>
      </c>
      <c r="L57" s="1" t="s">
        <v>28</v>
      </c>
      <c r="S57" s="1" t="s">
        <v>23</v>
      </c>
      <c r="U57" s="1" t="s">
        <v>25</v>
      </c>
      <c r="V57" s="1" t="s">
        <v>267</v>
      </c>
      <c r="AC57" s="1" t="s">
        <v>32</v>
      </c>
      <c r="AD57" s="1" t="s">
        <v>33</v>
      </c>
      <c r="AF57" s="1" t="s">
        <v>34</v>
      </c>
      <c r="AI57" s="1" t="s">
        <v>36</v>
      </c>
      <c r="AN57" s="1" t="s">
        <v>41</v>
      </c>
      <c r="AO57" s="1" t="s">
        <v>42</v>
      </c>
      <c r="AR57" s="1" t="s">
        <v>44</v>
      </c>
      <c r="AS57" s="1" t="s">
        <v>45</v>
      </c>
      <c r="AW57" s="1" t="s">
        <v>49</v>
      </c>
      <c r="AX57" s="1" t="s">
        <v>50</v>
      </c>
      <c r="BD57" s="1" t="s">
        <v>55</v>
      </c>
      <c r="BO57" s="1" t="s">
        <v>64</v>
      </c>
      <c r="BR57" s="1" t="s">
        <v>67</v>
      </c>
      <c r="BS57" s="1" t="s">
        <v>68</v>
      </c>
      <c r="BT57" s="1" t="s">
        <v>69</v>
      </c>
      <c r="BY57" s="1" t="s">
        <v>74</v>
      </c>
      <c r="CB57" s="8" t="s">
        <v>77</v>
      </c>
      <c r="CC57" s="1" t="s">
        <v>94</v>
      </c>
      <c r="CD57" s="1">
        <v>13</v>
      </c>
      <c r="CE57" s="1" t="s">
        <v>95</v>
      </c>
      <c r="CF57" s="1" t="s">
        <v>131</v>
      </c>
      <c r="CG57" s="1" t="s">
        <v>346</v>
      </c>
      <c r="CH57" s="1" t="s">
        <v>102</v>
      </c>
      <c r="CI57" s="1" t="s">
        <v>355</v>
      </c>
      <c r="CJ57" s="1" t="s">
        <v>99</v>
      </c>
      <c r="CK57" s="1" t="s">
        <v>132</v>
      </c>
      <c r="CL57" s="1" t="s">
        <v>123</v>
      </c>
      <c r="CM57" s="1" t="s">
        <v>102</v>
      </c>
      <c r="CN57" s="1" t="s">
        <v>90</v>
      </c>
      <c r="CO57" s="1" t="s">
        <v>102</v>
      </c>
      <c r="CP57" s="1" t="s">
        <v>265</v>
      </c>
    </row>
    <row r="58" spans="1:94" s="1" customFormat="1" x14ac:dyDescent="0.25">
      <c r="A58" s="1">
        <v>56</v>
      </c>
      <c r="G58" s="1" t="s">
        <v>24</v>
      </c>
      <c r="L58" s="1" t="s">
        <v>28</v>
      </c>
      <c r="M58" s="1" t="s">
        <v>29</v>
      </c>
      <c r="P58" s="1" t="s">
        <v>20</v>
      </c>
      <c r="S58" s="1" t="s">
        <v>23</v>
      </c>
      <c r="X58" s="1" t="s">
        <v>27</v>
      </c>
      <c r="AF58" s="1" t="s">
        <v>34</v>
      </c>
      <c r="AI58" s="1" t="s">
        <v>36</v>
      </c>
      <c r="AJ58" s="1" t="s">
        <v>37</v>
      </c>
      <c r="AL58" s="1" t="s">
        <v>39</v>
      </c>
      <c r="AO58" s="1" t="s">
        <v>42</v>
      </c>
      <c r="AR58" s="1" t="s">
        <v>44</v>
      </c>
      <c r="AX58" s="1" t="s">
        <v>50</v>
      </c>
      <c r="BA58" s="1" t="s">
        <v>20</v>
      </c>
      <c r="BD58" s="1" t="s">
        <v>55</v>
      </c>
      <c r="BG58" s="1" t="s">
        <v>58</v>
      </c>
      <c r="CA58" s="1" t="s">
        <v>76</v>
      </c>
      <c r="CB58" s="8"/>
      <c r="CC58" s="1" t="s">
        <v>105</v>
      </c>
      <c r="CD58" s="1">
        <v>49</v>
      </c>
      <c r="CE58" s="1" t="s">
        <v>95</v>
      </c>
      <c r="CF58" s="1" t="s">
        <v>131</v>
      </c>
      <c r="CG58" s="1" t="s">
        <v>107</v>
      </c>
      <c r="CI58" s="1" t="s">
        <v>80</v>
      </c>
      <c r="CJ58" s="1" t="s">
        <v>99</v>
      </c>
      <c r="CK58" s="1" t="s">
        <v>132</v>
      </c>
      <c r="CL58" s="1" t="s">
        <v>101</v>
      </c>
      <c r="CM58" s="1" t="s">
        <v>102</v>
      </c>
      <c r="CN58" s="1" t="s">
        <v>90</v>
      </c>
      <c r="CO58" s="1" t="s">
        <v>102</v>
      </c>
      <c r="CP58" s="1" t="s">
        <v>265</v>
      </c>
    </row>
    <row r="59" spans="1:94" s="1" customFormat="1" x14ac:dyDescent="0.25">
      <c r="A59" s="1">
        <v>57</v>
      </c>
      <c r="L59" s="1" t="s">
        <v>28</v>
      </c>
      <c r="M59" s="1" t="s">
        <v>29</v>
      </c>
      <c r="P59" s="1" t="s">
        <v>20</v>
      </c>
      <c r="S59" s="1" t="s">
        <v>23</v>
      </c>
      <c r="X59" s="1" t="s">
        <v>27</v>
      </c>
      <c r="AF59" s="1" t="s">
        <v>34</v>
      </c>
      <c r="AL59" s="1" t="s">
        <v>39</v>
      </c>
      <c r="AR59" s="1" t="s">
        <v>44</v>
      </c>
      <c r="AX59" s="1" t="s">
        <v>50</v>
      </c>
      <c r="BA59" s="1" t="s">
        <v>20</v>
      </c>
      <c r="BG59" s="1" t="s">
        <v>58</v>
      </c>
      <c r="BR59" s="1" t="s">
        <v>67</v>
      </c>
      <c r="BU59" s="1" t="s">
        <v>70</v>
      </c>
      <c r="CA59" s="1" t="s">
        <v>76</v>
      </c>
      <c r="CB59" s="8"/>
      <c r="CC59" s="1" t="s">
        <v>94</v>
      </c>
      <c r="CD59" s="1">
        <v>42</v>
      </c>
      <c r="CE59" s="1" t="s">
        <v>95</v>
      </c>
      <c r="CF59" s="1" t="s">
        <v>131</v>
      </c>
      <c r="CG59" s="1" t="s">
        <v>107</v>
      </c>
      <c r="CH59" s="1" t="s">
        <v>102</v>
      </c>
      <c r="CI59" s="1" t="s">
        <v>355</v>
      </c>
      <c r="CJ59" s="1" t="s">
        <v>99</v>
      </c>
      <c r="CK59" s="1" t="s">
        <v>132</v>
      </c>
      <c r="CL59" s="1" t="s">
        <v>101</v>
      </c>
      <c r="CM59" s="1" t="s">
        <v>102</v>
      </c>
      <c r="CN59" s="1" t="s">
        <v>90</v>
      </c>
      <c r="CO59" s="1" t="s">
        <v>102</v>
      </c>
      <c r="CP59" s="1" t="s">
        <v>265</v>
      </c>
    </row>
    <row r="60" spans="1:94" s="1" customFormat="1" x14ac:dyDescent="0.25">
      <c r="A60" s="1">
        <v>58</v>
      </c>
      <c r="E60" s="1" t="s">
        <v>22</v>
      </c>
      <c r="J60" s="1" t="s">
        <v>26</v>
      </c>
      <c r="M60" s="1" t="s">
        <v>29</v>
      </c>
      <c r="P60" s="1" t="s">
        <v>20</v>
      </c>
      <c r="S60" s="1" t="s">
        <v>23</v>
      </c>
      <c r="W60" s="1" t="s">
        <v>26</v>
      </c>
      <c r="AC60" s="1" t="s">
        <v>32</v>
      </c>
      <c r="AD60" s="1" t="s">
        <v>33</v>
      </c>
      <c r="AI60" s="1" t="s">
        <v>36</v>
      </c>
      <c r="AM60" s="1" t="s">
        <v>40</v>
      </c>
      <c r="AO60" s="1" t="s">
        <v>42</v>
      </c>
      <c r="AT60" s="1" t="s">
        <v>46</v>
      </c>
      <c r="AY60" s="1" t="s">
        <v>51</v>
      </c>
      <c r="BC60" s="1" t="s">
        <v>54</v>
      </c>
      <c r="BM60" s="1" t="s">
        <v>62</v>
      </c>
      <c r="BP60" s="1" t="s">
        <v>65</v>
      </c>
      <c r="BQ60" s="1" t="s">
        <v>66</v>
      </c>
      <c r="BV60" s="1" t="s">
        <v>71</v>
      </c>
      <c r="CB60" s="8"/>
      <c r="CC60" s="1" t="s">
        <v>105</v>
      </c>
      <c r="CD60" s="1">
        <v>65</v>
      </c>
      <c r="CE60" s="1" t="s">
        <v>95</v>
      </c>
      <c r="CF60" s="1" t="s">
        <v>131</v>
      </c>
      <c r="CH60" s="1" t="s">
        <v>102</v>
      </c>
      <c r="CI60" s="1" t="s">
        <v>81</v>
      </c>
      <c r="CJ60" s="1" t="s">
        <v>109</v>
      </c>
      <c r="CK60" s="1" t="s">
        <v>132</v>
      </c>
      <c r="CL60" s="1" t="s">
        <v>101</v>
      </c>
      <c r="CN60" s="1" t="s">
        <v>93</v>
      </c>
      <c r="CP60" s="1" t="s">
        <v>265</v>
      </c>
    </row>
    <row r="61" spans="1:94" s="1" customFormat="1" x14ac:dyDescent="0.25">
      <c r="A61" s="1">
        <v>59</v>
      </c>
      <c r="C61" s="1" t="s">
        <v>20</v>
      </c>
      <c r="J61" s="1" t="s">
        <v>26</v>
      </c>
      <c r="L61" s="1" t="s">
        <v>28</v>
      </c>
      <c r="W61" s="1" t="s">
        <v>26</v>
      </c>
      <c r="X61" s="1" t="s">
        <v>27</v>
      </c>
      <c r="Y61" s="1" t="s">
        <v>28</v>
      </c>
      <c r="AC61" s="1" t="s">
        <v>32</v>
      </c>
      <c r="AE61" s="1" t="s">
        <v>266</v>
      </c>
      <c r="AK61" s="1" t="s">
        <v>38</v>
      </c>
      <c r="AO61" s="1" t="s">
        <v>42</v>
      </c>
      <c r="AU61" s="1" t="s">
        <v>47</v>
      </c>
      <c r="AX61" s="1" t="s">
        <v>50</v>
      </c>
      <c r="AY61" s="1" t="s">
        <v>51</v>
      </c>
      <c r="BJ61" s="1" t="s">
        <v>26</v>
      </c>
      <c r="BP61" s="1" t="s">
        <v>65</v>
      </c>
      <c r="BV61" s="1" t="s">
        <v>71</v>
      </c>
      <c r="CB61" s="8" t="s">
        <v>77</v>
      </c>
      <c r="CC61" s="1" t="s">
        <v>105</v>
      </c>
      <c r="CD61" s="1">
        <v>47</v>
      </c>
      <c r="CE61" s="1" t="s">
        <v>95</v>
      </c>
      <c r="CF61" s="1" t="s">
        <v>131</v>
      </c>
      <c r="CI61" s="1" t="s">
        <v>81</v>
      </c>
      <c r="CJ61" s="1" t="s">
        <v>99</v>
      </c>
      <c r="CK61" s="1" t="s">
        <v>133</v>
      </c>
      <c r="CM61" s="1" t="s">
        <v>98</v>
      </c>
      <c r="CN61" s="1" t="s">
        <v>93</v>
      </c>
      <c r="CP61" s="1" t="s">
        <v>265</v>
      </c>
    </row>
    <row r="62" spans="1:94" s="1" customFormat="1" x14ac:dyDescent="0.25">
      <c r="A62" s="1">
        <v>60</v>
      </c>
      <c r="C62" s="1" t="s">
        <v>20</v>
      </c>
      <c r="J62" s="1" t="s">
        <v>26</v>
      </c>
      <c r="L62" s="1" t="s">
        <v>28</v>
      </c>
      <c r="W62" s="1" t="s">
        <v>26</v>
      </c>
      <c r="X62" s="1" t="s">
        <v>27</v>
      </c>
      <c r="Y62" s="1" t="s">
        <v>28</v>
      </c>
      <c r="AC62" s="1" t="s">
        <v>32</v>
      </c>
      <c r="AH62" s="1" t="s">
        <v>269</v>
      </c>
      <c r="AI62" s="1" t="s">
        <v>36</v>
      </c>
      <c r="AO62" s="1" t="s">
        <v>42</v>
      </c>
      <c r="AU62" s="1" t="s">
        <v>47</v>
      </c>
      <c r="AX62" s="1" t="s">
        <v>50</v>
      </c>
      <c r="AY62" s="1" t="s">
        <v>51</v>
      </c>
      <c r="BJ62" s="1" t="s">
        <v>26</v>
      </c>
      <c r="BP62" s="1" t="s">
        <v>65</v>
      </c>
      <c r="BV62" s="1" t="s">
        <v>71</v>
      </c>
      <c r="CB62" s="8" t="s">
        <v>77</v>
      </c>
      <c r="CC62" s="1" t="s">
        <v>105</v>
      </c>
      <c r="CD62" s="1">
        <v>26</v>
      </c>
      <c r="CE62" s="1" t="s">
        <v>95</v>
      </c>
      <c r="CF62" s="1" t="s">
        <v>131</v>
      </c>
      <c r="CI62" s="1" t="s">
        <v>81</v>
      </c>
      <c r="CJ62" s="1" t="s">
        <v>99</v>
      </c>
      <c r="CK62" s="1" t="s">
        <v>133</v>
      </c>
      <c r="CL62" s="1" t="s">
        <v>101</v>
      </c>
      <c r="CM62" s="1" t="s">
        <v>98</v>
      </c>
      <c r="CN62" s="1" t="s">
        <v>93</v>
      </c>
      <c r="CP62" s="1" t="s">
        <v>265</v>
      </c>
    </row>
    <row r="63" spans="1:94" s="1" customFormat="1" x14ac:dyDescent="0.25">
      <c r="A63" s="1">
        <v>61</v>
      </c>
      <c r="C63" s="1" t="s">
        <v>20</v>
      </c>
      <c r="D63" s="1" t="s">
        <v>21</v>
      </c>
      <c r="K63" s="1" t="s">
        <v>27</v>
      </c>
      <c r="R63" s="1" t="s">
        <v>22</v>
      </c>
      <c r="T63" s="1" t="s">
        <v>24</v>
      </c>
      <c r="V63" s="1" t="s">
        <v>267</v>
      </c>
      <c r="AD63" s="1" t="s">
        <v>33</v>
      </c>
      <c r="AF63" s="1" t="s">
        <v>34</v>
      </c>
      <c r="AH63" s="1" t="s">
        <v>269</v>
      </c>
      <c r="AU63" s="1" t="s">
        <v>47</v>
      </c>
      <c r="AV63" s="1" t="s">
        <v>48</v>
      </c>
      <c r="AW63" s="1" t="s">
        <v>49</v>
      </c>
      <c r="BD63" s="1" t="s">
        <v>55</v>
      </c>
      <c r="BE63" s="1" t="s">
        <v>56</v>
      </c>
      <c r="BH63" s="1" t="s">
        <v>59</v>
      </c>
      <c r="BP63" s="1" t="s">
        <v>65</v>
      </c>
      <c r="CB63" s="8"/>
      <c r="CC63" s="1" t="s">
        <v>94</v>
      </c>
      <c r="CD63" s="1">
        <v>31</v>
      </c>
      <c r="CE63" s="1" t="s">
        <v>95</v>
      </c>
      <c r="CF63" s="1" t="s">
        <v>131</v>
      </c>
      <c r="CG63" s="1" t="s">
        <v>107</v>
      </c>
      <c r="CH63" s="1" t="s">
        <v>102</v>
      </c>
      <c r="CI63" s="1" t="s">
        <v>81</v>
      </c>
      <c r="CK63" s="1" t="s">
        <v>133</v>
      </c>
      <c r="CM63" s="1" t="s">
        <v>102</v>
      </c>
      <c r="CN63" s="1" t="s">
        <v>91</v>
      </c>
      <c r="CO63" s="1" t="s">
        <v>102</v>
      </c>
      <c r="CP63" s="1" t="s">
        <v>265</v>
      </c>
    </row>
    <row r="64" spans="1:94" s="1" customFormat="1" x14ac:dyDescent="0.25">
      <c r="A64" s="1">
        <v>62</v>
      </c>
      <c r="D64" s="1" t="s">
        <v>21</v>
      </c>
      <c r="K64" s="1" t="s">
        <v>27</v>
      </c>
      <c r="L64" s="1" t="s">
        <v>28</v>
      </c>
      <c r="O64" s="1" t="s">
        <v>19</v>
      </c>
      <c r="V64" s="1" t="s">
        <v>267</v>
      </c>
      <c r="AA64" s="1" t="s">
        <v>30</v>
      </c>
      <c r="AD64" s="1" t="s">
        <v>33</v>
      </c>
      <c r="AE64" s="1" t="s">
        <v>266</v>
      </c>
      <c r="AI64" s="1" t="s">
        <v>36</v>
      </c>
      <c r="AL64" s="1" t="s">
        <v>39</v>
      </c>
      <c r="AN64" s="1" t="s">
        <v>41</v>
      </c>
      <c r="AS64" s="1" t="s">
        <v>45</v>
      </c>
      <c r="AW64" s="1" t="s">
        <v>49</v>
      </c>
      <c r="BM64" s="1" t="s">
        <v>62</v>
      </c>
      <c r="BS64" s="1" t="s">
        <v>68</v>
      </c>
      <c r="BT64" s="1" t="s">
        <v>69</v>
      </c>
      <c r="BU64" s="1" t="s">
        <v>70</v>
      </c>
      <c r="CB64" s="8"/>
      <c r="CC64" s="1" t="s">
        <v>94</v>
      </c>
      <c r="CD64" s="1">
        <v>25</v>
      </c>
      <c r="CE64" s="1" t="s">
        <v>95</v>
      </c>
      <c r="CF64" s="1" t="s">
        <v>131</v>
      </c>
      <c r="CG64" s="1" t="s">
        <v>107</v>
      </c>
      <c r="CH64" s="1" t="s">
        <v>102</v>
      </c>
      <c r="CI64" s="1" t="s">
        <v>81</v>
      </c>
      <c r="CJ64" s="1" t="s">
        <v>99</v>
      </c>
      <c r="CK64" s="1" t="s">
        <v>110</v>
      </c>
      <c r="CL64" s="1" t="s">
        <v>125</v>
      </c>
      <c r="CM64" s="1" t="s">
        <v>98</v>
      </c>
      <c r="CN64" s="1" t="s">
        <v>93</v>
      </c>
      <c r="CO64" s="1" t="s">
        <v>102</v>
      </c>
      <c r="CP64" s="1" t="s">
        <v>265</v>
      </c>
    </row>
    <row r="65" spans="1:94" s="1" customFormat="1" x14ac:dyDescent="0.25">
      <c r="A65" s="1">
        <v>63</v>
      </c>
      <c r="B65" s="1" t="s">
        <v>19</v>
      </c>
      <c r="F65" s="1" t="s">
        <v>23</v>
      </c>
      <c r="J65" s="1" t="s">
        <v>26</v>
      </c>
      <c r="L65" s="1" t="s">
        <v>28</v>
      </c>
      <c r="Q65" s="1" t="s">
        <v>21</v>
      </c>
      <c r="V65" s="1" t="s">
        <v>267</v>
      </c>
      <c r="Y65" s="1" t="s">
        <v>28</v>
      </c>
      <c r="AB65" s="1" t="s">
        <v>31</v>
      </c>
      <c r="AE65" s="1" t="s">
        <v>266</v>
      </c>
      <c r="AI65" s="1" t="s">
        <v>36</v>
      </c>
      <c r="AJ65" s="1" t="s">
        <v>37</v>
      </c>
      <c r="AO65" s="1" t="s">
        <v>42</v>
      </c>
      <c r="AQ65" s="1" t="s">
        <v>37</v>
      </c>
      <c r="AT65" s="1" t="s">
        <v>46</v>
      </c>
      <c r="AV65" s="1" t="s">
        <v>48</v>
      </c>
      <c r="BC65" s="1" t="s">
        <v>54</v>
      </c>
      <c r="BD65" s="1" t="s">
        <v>55</v>
      </c>
      <c r="BE65" s="1" t="s">
        <v>56</v>
      </c>
      <c r="BG65" s="1" t="s">
        <v>58</v>
      </c>
      <c r="BL65" s="1" t="s">
        <v>61</v>
      </c>
      <c r="BV65" s="1" t="s">
        <v>71</v>
      </c>
      <c r="BX65" s="1" t="s">
        <v>73</v>
      </c>
      <c r="BY65" s="1" t="s">
        <v>74</v>
      </c>
      <c r="CB65" s="8"/>
      <c r="CC65" s="1" t="s">
        <v>94</v>
      </c>
      <c r="CD65" s="1">
        <v>43</v>
      </c>
      <c r="CE65" s="1" t="s">
        <v>95</v>
      </c>
      <c r="CF65" s="1" t="s">
        <v>131</v>
      </c>
      <c r="CG65" s="1" t="s">
        <v>134</v>
      </c>
      <c r="CH65" s="1" t="s">
        <v>102</v>
      </c>
      <c r="CI65" s="1" t="s">
        <v>355</v>
      </c>
      <c r="CJ65" s="1" t="s">
        <v>99</v>
      </c>
      <c r="CK65" s="1" t="s">
        <v>110</v>
      </c>
      <c r="CL65" s="1" t="s">
        <v>104</v>
      </c>
      <c r="CM65" s="1" t="s">
        <v>102</v>
      </c>
      <c r="CN65" s="1" t="s">
        <v>486</v>
      </c>
      <c r="CO65" s="1" t="s">
        <v>102</v>
      </c>
      <c r="CP65" s="1" t="s">
        <v>265</v>
      </c>
    </row>
    <row r="66" spans="1:94" s="1" customFormat="1" x14ac:dyDescent="0.25">
      <c r="A66" s="1">
        <v>64</v>
      </c>
      <c r="C66" s="1" t="s">
        <v>20</v>
      </c>
      <c r="E66" s="1" t="s">
        <v>22</v>
      </c>
      <c r="J66" s="1" t="s">
        <v>26</v>
      </c>
      <c r="S66" s="1" t="s">
        <v>23</v>
      </c>
      <c r="W66" s="1" t="s">
        <v>26</v>
      </c>
      <c r="AA66" s="1" t="s">
        <v>30</v>
      </c>
      <c r="AF66" s="1" t="s">
        <v>34</v>
      </c>
      <c r="AI66" s="1" t="s">
        <v>36</v>
      </c>
      <c r="AK66" s="1" t="s">
        <v>38</v>
      </c>
      <c r="AN66" s="1" t="s">
        <v>41</v>
      </c>
      <c r="AQ66" s="1" t="s">
        <v>37</v>
      </c>
      <c r="AW66" s="1" t="s">
        <v>49</v>
      </c>
      <c r="AY66" s="1" t="s">
        <v>51</v>
      </c>
      <c r="BM66" s="1" t="s">
        <v>62</v>
      </c>
      <c r="BN66" s="1" t="s">
        <v>63</v>
      </c>
      <c r="BP66" s="1" t="s">
        <v>65</v>
      </c>
      <c r="CB66" s="8"/>
      <c r="CC66" s="1" t="s">
        <v>105</v>
      </c>
      <c r="CD66" s="1">
        <v>36</v>
      </c>
      <c r="CE66" s="1" t="s">
        <v>95</v>
      </c>
      <c r="CF66" s="1" t="s">
        <v>131</v>
      </c>
      <c r="CH66" s="1" t="s">
        <v>102</v>
      </c>
      <c r="CI66" s="1" t="s">
        <v>81</v>
      </c>
      <c r="CK66" s="1" t="s">
        <v>133</v>
      </c>
      <c r="CL66" s="1" t="s">
        <v>135</v>
      </c>
      <c r="CM66" s="1" t="s">
        <v>102</v>
      </c>
      <c r="CN66" s="1" t="s">
        <v>91</v>
      </c>
      <c r="CO66" s="1" t="s">
        <v>102</v>
      </c>
    </row>
    <row r="67" spans="1:94" s="1" customFormat="1" x14ac:dyDescent="0.25">
      <c r="A67" s="1">
        <v>65</v>
      </c>
      <c r="B67" s="1" t="s">
        <v>19</v>
      </c>
      <c r="C67" s="1" t="s">
        <v>20</v>
      </c>
      <c r="D67" s="1" t="s">
        <v>21</v>
      </c>
      <c r="I67" s="1" t="s">
        <v>267</v>
      </c>
      <c r="J67" s="1" t="s">
        <v>26</v>
      </c>
      <c r="N67" s="1" t="s">
        <v>30</v>
      </c>
      <c r="P67" s="1" t="s">
        <v>20</v>
      </c>
      <c r="Q67" s="1" t="s">
        <v>21</v>
      </c>
      <c r="V67" s="1" t="s">
        <v>267</v>
      </c>
      <c r="W67" s="1" t="s">
        <v>26</v>
      </c>
      <c r="AA67" s="1" t="s">
        <v>30</v>
      </c>
      <c r="AE67" s="1" t="s">
        <v>266</v>
      </c>
      <c r="AF67" s="1" t="s">
        <v>34</v>
      </c>
      <c r="AI67" s="1" t="s">
        <v>36</v>
      </c>
      <c r="AP67" s="1" t="s">
        <v>43</v>
      </c>
      <c r="AR67" s="1" t="s">
        <v>44</v>
      </c>
      <c r="AV67" s="1" t="s">
        <v>48</v>
      </c>
      <c r="AX67" s="1" t="s">
        <v>50</v>
      </c>
      <c r="BD67" s="1" t="s">
        <v>55</v>
      </c>
      <c r="BJ67" s="1" t="s">
        <v>26</v>
      </c>
      <c r="BP67" s="1" t="s">
        <v>65</v>
      </c>
      <c r="BV67" s="1" t="s">
        <v>71</v>
      </c>
      <c r="BY67" s="1" t="s">
        <v>74</v>
      </c>
      <c r="CB67" s="8"/>
      <c r="CC67" s="1" t="s">
        <v>94</v>
      </c>
      <c r="CD67" s="1">
        <v>40</v>
      </c>
      <c r="CE67" s="1" t="s">
        <v>95</v>
      </c>
      <c r="CF67" s="1" t="s">
        <v>131</v>
      </c>
      <c r="CG67" s="1" t="s">
        <v>107</v>
      </c>
      <c r="CH67" s="1" t="s">
        <v>102</v>
      </c>
      <c r="CI67" s="1" t="s">
        <v>81</v>
      </c>
      <c r="CJ67" s="1" t="s">
        <v>99</v>
      </c>
      <c r="CK67" s="1" t="s">
        <v>133</v>
      </c>
      <c r="CL67" s="1" t="s">
        <v>101</v>
      </c>
      <c r="CM67" s="1" t="s">
        <v>98</v>
      </c>
      <c r="CO67" s="1" t="s">
        <v>102</v>
      </c>
    </row>
    <row r="68" spans="1:94" s="1" customFormat="1" x14ac:dyDescent="0.25">
      <c r="A68" s="1">
        <v>66</v>
      </c>
      <c r="C68" s="1" t="s">
        <v>20</v>
      </c>
      <c r="I68" s="1" t="s">
        <v>267</v>
      </c>
      <c r="P68" s="1" t="s">
        <v>20</v>
      </c>
      <c r="S68" s="1" t="s">
        <v>23</v>
      </c>
      <c r="W68" s="1" t="s">
        <v>26</v>
      </c>
      <c r="AF68" s="1" t="s">
        <v>34</v>
      </c>
      <c r="AK68" s="1" t="s">
        <v>38</v>
      </c>
      <c r="AL68" s="1" t="s">
        <v>39</v>
      </c>
      <c r="AU68" s="1" t="s">
        <v>47</v>
      </c>
      <c r="AW68" s="1" t="s">
        <v>49</v>
      </c>
      <c r="BA68" s="1" t="s">
        <v>20</v>
      </c>
      <c r="BH68" s="1" t="s">
        <v>59</v>
      </c>
      <c r="BJ68" s="1" t="s">
        <v>26</v>
      </c>
      <c r="BP68" s="1" t="s">
        <v>65</v>
      </c>
      <c r="BS68" s="1" t="s">
        <v>68</v>
      </c>
      <c r="CA68" s="1" t="s">
        <v>76</v>
      </c>
      <c r="CB68" s="8"/>
      <c r="CC68" s="1" t="s">
        <v>94</v>
      </c>
      <c r="CD68" s="1">
        <v>18</v>
      </c>
      <c r="CE68" s="1" t="s">
        <v>95</v>
      </c>
      <c r="CF68" s="1" t="s">
        <v>131</v>
      </c>
      <c r="CH68" s="1" t="s">
        <v>102</v>
      </c>
      <c r="CI68" s="1" t="s">
        <v>355</v>
      </c>
      <c r="CJ68" s="1" t="s">
        <v>109</v>
      </c>
      <c r="CK68" s="1" t="s">
        <v>133</v>
      </c>
      <c r="CL68" s="1" t="s">
        <v>136</v>
      </c>
      <c r="CM68" s="1" t="s">
        <v>102</v>
      </c>
      <c r="CN68" s="1" t="s">
        <v>91</v>
      </c>
      <c r="CO68" s="1" t="s">
        <v>102</v>
      </c>
      <c r="CP68" s="1" t="s">
        <v>265</v>
      </c>
    </row>
    <row r="69" spans="1:94" s="1" customFormat="1" x14ac:dyDescent="0.25">
      <c r="A69" s="1">
        <v>67</v>
      </c>
      <c r="I69" s="1" t="s">
        <v>267</v>
      </c>
      <c r="N69" s="1" t="s">
        <v>30</v>
      </c>
      <c r="P69" s="1" t="s">
        <v>20</v>
      </c>
      <c r="W69" s="1" t="s">
        <v>26</v>
      </c>
      <c r="AA69" s="1" t="s">
        <v>30</v>
      </c>
      <c r="AB69" s="1" t="s">
        <v>31</v>
      </c>
      <c r="AF69" s="1" t="s">
        <v>34</v>
      </c>
      <c r="AI69" s="1" t="s">
        <v>36</v>
      </c>
      <c r="AR69" s="1" t="s">
        <v>44</v>
      </c>
      <c r="AT69" s="1" t="s">
        <v>46</v>
      </c>
      <c r="AV69" s="1" t="s">
        <v>48</v>
      </c>
      <c r="AY69" s="1" t="s">
        <v>51</v>
      </c>
      <c r="AZ69" s="1" t="s">
        <v>52</v>
      </c>
      <c r="BJ69" s="1" t="s">
        <v>26</v>
      </c>
      <c r="BS69" s="1" t="s">
        <v>68</v>
      </c>
      <c r="CB69" s="8"/>
      <c r="CC69" s="1" t="s">
        <v>94</v>
      </c>
      <c r="CD69" s="1">
        <v>29</v>
      </c>
      <c r="CE69" s="1" t="s">
        <v>95</v>
      </c>
      <c r="CF69" s="1" t="s">
        <v>131</v>
      </c>
      <c r="CG69" s="1" t="s">
        <v>107</v>
      </c>
      <c r="CH69" s="1" t="s">
        <v>102</v>
      </c>
      <c r="CI69" s="1" t="s">
        <v>81</v>
      </c>
      <c r="CJ69" s="1" t="s">
        <v>109</v>
      </c>
      <c r="CK69" s="1" t="s">
        <v>137</v>
      </c>
      <c r="CL69" s="1" t="s">
        <v>125</v>
      </c>
      <c r="CM69" s="1" t="s">
        <v>102</v>
      </c>
      <c r="CO69" s="1" t="s">
        <v>102</v>
      </c>
      <c r="CP69" s="1" t="s">
        <v>265</v>
      </c>
    </row>
    <row r="70" spans="1:94" s="1" customFormat="1" x14ac:dyDescent="0.25">
      <c r="A70" s="1">
        <v>68</v>
      </c>
      <c r="C70" s="1" t="s">
        <v>20</v>
      </c>
      <c r="J70" s="1" t="s">
        <v>26</v>
      </c>
      <c r="M70" s="1" t="s">
        <v>29</v>
      </c>
      <c r="P70" s="1" t="s">
        <v>20</v>
      </c>
      <c r="Y70" s="1" t="s">
        <v>28</v>
      </c>
      <c r="AD70" s="1" t="s">
        <v>33</v>
      </c>
      <c r="AI70" s="1" t="s">
        <v>36</v>
      </c>
      <c r="AK70" s="1" t="s">
        <v>38</v>
      </c>
      <c r="AR70" s="1" t="s">
        <v>44</v>
      </c>
      <c r="AT70" s="1" t="s">
        <v>46</v>
      </c>
      <c r="AV70" s="1" t="s">
        <v>48</v>
      </c>
      <c r="AZ70" s="1" t="s">
        <v>52</v>
      </c>
      <c r="BH70" s="1" t="s">
        <v>59</v>
      </c>
      <c r="BK70" s="1" t="s">
        <v>23</v>
      </c>
      <c r="BP70" s="1" t="s">
        <v>65</v>
      </c>
      <c r="CB70" s="8"/>
      <c r="CC70" s="1" t="s">
        <v>94</v>
      </c>
      <c r="CD70" s="1">
        <v>52</v>
      </c>
      <c r="CE70" s="1" t="s">
        <v>95</v>
      </c>
      <c r="CF70" s="1" t="s">
        <v>138</v>
      </c>
      <c r="CG70" s="1" t="s">
        <v>134</v>
      </c>
      <c r="CH70" s="1" t="s">
        <v>102</v>
      </c>
      <c r="CI70" s="1" t="s">
        <v>81</v>
      </c>
      <c r="CJ70" s="1" t="s">
        <v>112</v>
      </c>
      <c r="CK70" s="1" t="s">
        <v>110</v>
      </c>
      <c r="CL70" s="1" t="s">
        <v>101</v>
      </c>
      <c r="CM70" s="1" t="s">
        <v>102</v>
      </c>
      <c r="CN70" s="1" t="s">
        <v>90</v>
      </c>
      <c r="CO70" s="1" t="s">
        <v>98</v>
      </c>
      <c r="CP70" s="1" t="s">
        <v>265</v>
      </c>
    </row>
    <row r="71" spans="1:94" s="1" customFormat="1" x14ac:dyDescent="0.25">
      <c r="A71" s="1">
        <v>69</v>
      </c>
      <c r="C71" s="1" t="s">
        <v>20</v>
      </c>
      <c r="J71" s="1" t="s">
        <v>26</v>
      </c>
      <c r="O71" s="1" t="s">
        <v>19</v>
      </c>
      <c r="V71" s="1" t="s">
        <v>267</v>
      </c>
      <c r="W71" s="1" t="s">
        <v>26</v>
      </c>
      <c r="AF71" s="1" t="s">
        <v>34</v>
      </c>
      <c r="AH71" s="1" t="s">
        <v>269</v>
      </c>
      <c r="AJ71" s="1" t="s">
        <v>37</v>
      </c>
      <c r="AL71" s="1" t="s">
        <v>39</v>
      </c>
      <c r="AO71" s="1" t="s">
        <v>42</v>
      </c>
      <c r="AS71" s="1" t="s">
        <v>45</v>
      </c>
      <c r="AV71" s="1" t="s">
        <v>48</v>
      </c>
      <c r="AW71" s="1" t="s">
        <v>49</v>
      </c>
      <c r="BB71" s="1" t="s">
        <v>53</v>
      </c>
      <c r="BD71" s="1" t="s">
        <v>55</v>
      </c>
      <c r="BJ71" s="1" t="s">
        <v>26</v>
      </c>
      <c r="BL71" s="1" t="s">
        <v>61</v>
      </c>
      <c r="BP71" s="1" t="s">
        <v>65</v>
      </c>
      <c r="BU71" s="1" t="s">
        <v>70</v>
      </c>
      <c r="CB71" s="8" t="s">
        <v>77</v>
      </c>
      <c r="CC71" s="1" t="s">
        <v>94</v>
      </c>
      <c r="CD71" s="1">
        <v>35</v>
      </c>
      <c r="CE71" s="1" t="s">
        <v>95</v>
      </c>
      <c r="CF71" s="1" t="s">
        <v>131</v>
      </c>
      <c r="CH71" s="1" t="s">
        <v>102</v>
      </c>
      <c r="CI71" s="1" t="s">
        <v>81</v>
      </c>
      <c r="CM71" s="1" t="s">
        <v>102</v>
      </c>
      <c r="CN71" s="1" t="s">
        <v>91</v>
      </c>
      <c r="CO71" s="1" t="s">
        <v>102</v>
      </c>
      <c r="CP71" s="1" t="s">
        <v>265</v>
      </c>
    </row>
    <row r="72" spans="1:94" s="1" customFormat="1" x14ac:dyDescent="0.25">
      <c r="A72" s="1">
        <v>70</v>
      </c>
      <c r="C72" s="1" t="s">
        <v>20</v>
      </c>
      <c r="E72" s="1" t="s">
        <v>22</v>
      </c>
      <c r="J72" s="1" t="s">
        <v>26</v>
      </c>
      <c r="S72" s="1" t="s">
        <v>23</v>
      </c>
      <c r="W72" s="1" t="s">
        <v>26</v>
      </c>
      <c r="AA72" s="1" t="s">
        <v>30</v>
      </c>
      <c r="AF72" s="1" t="s">
        <v>34</v>
      </c>
      <c r="AI72" s="1" t="s">
        <v>36</v>
      </c>
      <c r="AK72" s="1" t="s">
        <v>38</v>
      </c>
      <c r="AN72" s="1" t="s">
        <v>41</v>
      </c>
      <c r="AQ72" s="1" t="s">
        <v>37</v>
      </c>
      <c r="AW72" s="1" t="s">
        <v>49</v>
      </c>
      <c r="BM72" s="1" t="s">
        <v>62</v>
      </c>
      <c r="BN72" s="1" t="s">
        <v>63</v>
      </c>
      <c r="BP72" s="1" t="s">
        <v>65</v>
      </c>
      <c r="CB72" s="8"/>
      <c r="CC72" s="1" t="s">
        <v>105</v>
      </c>
      <c r="CD72" s="1">
        <v>36</v>
      </c>
      <c r="CE72" s="1" t="s">
        <v>95</v>
      </c>
      <c r="CF72" s="1" t="s">
        <v>131</v>
      </c>
      <c r="CH72" s="1" t="s">
        <v>102</v>
      </c>
      <c r="CI72" s="1" t="s">
        <v>81</v>
      </c>
      <c r="CK72" s="1" t="s">
        <v>133</v>
      </c>
      <c r="CL72" s="1" t="s">
        <v>135</v>
      </c>
      <c r="CN72" s="1" t="s">
        <v>91</v>
      </c>
      <c r="CO72" s="1" t="s">
        <v>102</v>
      </c>
      <c r="CP72" s="1" t="s">
        <v>265</v>
      </c>
    </row>
    <row r="73" spans="1:94" s="1" customFormat="1" x14ac:dyDescent="0.25">
      <c r="A73" s="1">
        <v>71</v>
      </c>
      <c r="B73" s="1" t="s">
        <v>19</v>
      </c>
      <c r="C73" s="1" t="s">
        <v>20</v>
      </c>
      <c r="I73" s="1" t="s">
        <v>267</v>
      </c>
      <c r="J73" s="1" t="s">
        <v>26</v>
      </c>
      <c r="M73" s="1" t="s">
        <v>29</v>
      </c>
      <c r="N73" s="1" t="s">
        <v>30</v>
      </c>
      <c r="P73" s="1" t="s">
        <v>20</v>
      </c>
      <c r="W73" s="1" t="s">
        <v>26</v>
      </c>
      <c r="AA73" s="1" t="s">
        <v>30</v>
      </c>
      <c r="AE73" s="1" t="s">
        <v>266</v>
      </c>
      <c r="AF73" s="1" t="s">
        <v>34</v>
      </c>
      <c r="AI73" s="1" t="s">
        <v>36</v>
      </c>
      <c r="AP73" s="1" t="s">
        <v>43</v>
      </c>
      <c r="AR73" s="1" t="s">
        <v>44</v>
      </c>
      <c r="AV73" s="1" t="s">
        <v>48</v>
      </c>
      <c r="AX73" s="1" t="s">
        <v>50</v>
      </c>
      <c r="BJ73" s="1" t="s">
        <v>26</v>
      </c>
      <c r="BP73" s="1" t="s">
        <v>65</v>
      </c>
      <c r="BV73" s="1" t="s">
        <v>71</v>
      </c>
      <c r="BY73" s="1" t="s">
        <v>74</v>
      </c>
      <c r="CB73" s="8"/>
      <c r="CC73" s="1" t="s">
        <v>94</v>
      </c>
      <c r="CD73" s="1">
        <v>40</v>
      </c>
      <c r="CE73" s="1" t="s">
        <v>95</v>
      </c>
      <c r="CF73" s="1" t="s">
        <v>131</v>
      </c>
      <c r="CG73" s="1" t="s">
        <v>107</v>
      </c>
      <c r="CH73" s="1" t="s">
        <v>102</v>
      </c>
      <c r="CI73" s="1" t="s">
        <v>81</v>
      </c>
      <c r="CJ73" s="1" t="s">
        <v>99</v>
      </c>
      <c r="CK73" s="1" t="s">
        <v>133</v>
      </c>
      <c r="CL73" s="1" t="s">
        <v>101</v>
      </c>
      <c r="CM73" s="1" t="s">
        <v>98</v>
      </c>
      <c r="CO73" s="1" t="s">
        <v>102</v>
      </c>
      <c r="CP73" s="1" t="s">
        <v>265</v>
      </c>
    </row>
    <row r="74" spans="1:94" s="1" customFormat="1" x14ac:dyDescent="0.25">
      <c r="A74" s="1">
        <v>72</v>
      </c>
      <c r="H74" s="1" t="s">
        <v>25</v>
      </c>
      <c r="J74" s="1" t="s">
        <v>26</v>
      </c>
      <c r="N74" s="1" t="s">
        <v>30</v>
      </c>
      <c r="AC74" s="1" t="s">
        <v>32</v>
      </c>
      <c r="AD74" s="1" t="s">
        <v>33</v>
      </c>
      <c r="AE74" s="1" t="s">
        <v>266</v>
      </c>
      <c r="AF74" s="1" t="s">
        <v>34</v>
      </c>
      <c r="AG74" s="1" t="s">
        <v>35</v>
      </c>
      <c r="AH74" s="1" t="s">
        <v>269</v>
      </c>
      <c r="AI74" s="1" t="s">
        <v>36</v>
      </c>
      <c r="AL74" s="1" t="s">
        <v>39</v>
      </c>
      <c r="AM74" s="1" t="s">
        <v>40</v>
      </c>
      <c r="AN74" s="1" t="s">
        <v>41</v>
      </c>
      <c r="AP74" s="1" t="s">
        <v>43</v>
      </c>
      <c r="AR74" s="1" t="s">
        <v>44</v>
      </c>
      <c r="AS74" s="1" t="s">
        <v>45</v>
      </c>
      <c r="AT74" s="1" t="s">
        <v>46</v>
      </c>
      <c r="AU74" s="1" t="s">
        <v>47</v>
      </c>
      <c r="AV74" s="1" t="s">
        <v>48</v>
      </c>
      <c r="AX74" s="1" t="s">
        <v>50</v>
      </c>
      <c r="AY74" s="1" t="s">
        <v>51</v>
      </c>
      <c r="BB74" s="1" t="s">
        <v>53</v>
      </c>
      <c r="BC74" s="1" t="s">
        <v>54</v>
      </c>
      <c r="BE74" s="1" t="s">
        <v>56</v>
      </c>
      <c r="BG74" s="1" t="s">
        <v>58</v>
      </c>
      <c r="BH74" s="1" t="s">
        <v>59</v>
      </c>
      <c r="BJ74" s="1" t="s">
        <v>26</v>
      </c>
      <c r="BK74" s="1" t="s">
        <v>23</v>
      </c>
      <c r="BN74" s="1" t="s">
        <v>63</v>
      </c>
      <c r="BO74" s="1" t="s">
        <v>64</v>
      </c>
      <c r="BS74" s="1" t="s">
        <v>68</v>
      </c>
      <c r="BU74" s="1" t="s">
        <v>70</v>
      </c>
      <c r="BV74" s="1" t="s">
        <v>71</v>
      </c>
      <c r="BW74" s="1" t="s">
        <v>72</v>
      </c>
      <c r="BY74" s="1" t="s">
        <v>74</v>
      </c>
      <c r="CA74" s="1" t="s">
        <v>76</v>
      </c>
      <c r="CB74" s="8"/>
      <c r="CC74" s="1" t="s">
        <v>94</v>
      </c>
      <c r="CD74" s="1">
        <v>30</v>
      </c>
      <c r="CE74" s="1" t="s">
        <v>95</v>
      </c>
      <c r="CF74" s="1" t="s">
        <v>96</v>
      </c>
      <c r="CG74" s="1" t="s">
        <v>97</v>
      </c>
      <c r="CH74" s="1" t="s">
        <v>98</v>
      </c>
      <c r="CI74" s="1" t="s">
        <v>80</v>
      </c>
      <c r="CJ74" s="1" t="s">
        <v>99</v>
      </c>
      <c r="CK74" s="1" t="s">
        <v>120</v>
      </c>
      <c r="CL74" s="1" t="s">
        <v>136</v>
      </c>
      <c r="CM74" s="1" t="s">
        <v>102</v>
      </c>
      <c r="CN74" s="1" t="s">
        <v>90</v>
      </c>
      <c r="CO74" s="1" t="s">
        <v>102</v>
      </c>
      <c r="CP74" s="1" t="s">
        <v>264</v>
      </c>
    </row>
    <row r="75" spans="1:94" s="1" customFormat="1" x14ac:dyDescent="0.25">
      <c r="A75" s="1">
        <v>73</v>
      </c>
      <c r="B75" s="1" t="s">
        <v>19</v>
      </c>
      <c r="C75" s="1" t="s">
        <v>20</v>
      </c>
      <c r="F75" s="1" t="s">
        <v>23</v>
      </c>
      <c r="J75" s="1" t="s">
        <v>26</v>
      </c>
      <c r="K75" s="1" t="s">
        <v>27</v>
      </c>
      <c r="L75" s="1" t="s">
        <v>28</v>
      </c>
      <c r="N75" s="1" t="s">
        <v>30</v>
      </c>
      <c r="AI75" s="1" t="s">
        <v>36</v>
      </c>
      <c r="AR75" s="1" t="s">
        <v>44</v>
      </c>
      <c r="AX75" s="1" t="s">
        <v>50</v>
      </c>
      <c r="AZ75" s="1" t="s">
        <v>52</v>
      </c>
      <c r="BA75" s="1" t="s">
        <v>20</v>
      </c>
      <c r="BJ75" s="1" t="s">
        <v>26</v>
      </c>
      <c r="BP75" s="1" t="s">
        <v>65</v>
      </c>
      <c r="BY75" s="1" t="s">
        <v>74</v>
      </c>
      <c r="CB75" s="8"/>
      <c r="CD75" s="1">
        <v>70</v>
      </c>
      <c r="CE75" s="1" t="s">
        <v>95</v>
      </c>
      <c r="CF75" s="1" t="s">
        <v>139</v>
      </c>
      <c r="CG75" s="1" t="s">
        <v>97</v>
      </c>
      <c r="CH75" s="1" t="s">
        <v>98</v>
      </c>
      <c r="CI75" s="1" t="s">
        <v>80</v>
      </c>
      <c r="CJ75" s="1" t="s">
        <v>99</v>
      </c>
      <c r="CM75" s="1" t="s">
        <v>102</v>
      </c>
      <c r="CN75" s="1" t="s">
        <v>92</v>
      </c>
      <c r="CO75" s="1" t="s">
        <v>98</v>
      </c>
      <c r="CP75" s="1" t="s">
        <v>264</v>
      </c>
    </row>
    <row r="76" spans="1:94" s="1" customFormat="1" x14ac:dyDescent="0.25">
      <c r="A76" s="1">
        <v>74</v>
      </c>
      <c r="L76" s="1" t="s">
        <v>28</v>
      </c>
      <c r="V76" s="1" t="s">
        <v>267</v>
      </c>
      <c r="Z76" s="1" t="s">
        <v>29</v>
      </c>
      <c r="AE76" s="1" t="s">
        <v>266</v>
      </c>
      <c r="AH76" s="1" t="s">
        <v>269</v>
      </c>
      <c r="AI76" s="1" t="s">
        <v>36</v>
      </c>
      <c r="AO76" s="1" t="s">
        <v>42</v>
      </c>
      <c r="AV76" s="1" t="s">
        <v>48</v>
      </c>
      <c r="BG76" s="1" t="s">
        <v>58</v>
      </c>
      <c r="BO76" s="1" t="s">
        <v>64</v>
      </c>
      <c r="BR76" s="1" t="s">
        <v>67</v>
      </c>
      <c r="BV76" s="1" t="s">
        <v>71</v>
      </c>
      <c r="CB76" s="8"/>
      <c r="CC76" s="1" t="s">
        <v>94</v>
      </c>
      <c r="CD76" s="1">
        <v>32</v>
      </c>
      <c r="CE76" s="1" t="s">
        <v>95</v>
      </c>
      <c r="CF76" s="1" t="s">
        <v>140</v>
      </c>
      <c r="CH76" s="1" t="s">
        <v>102</v>
      </c>
      <c r="CI76" s="1" t="s">
        <v>81</v>
      </c>
      <c r="CM76" s="1" t="s">
        <v>98</v>
      </c>
      <c r="CN76" s="1" t="s">
        <v>93</v>
      </c>
      <c r="CO76" s="1" t="s">
        <v>102</v>
      </c>
      <c r="CP76" s="1" t="s">
        <v>264</v>
      </c>
    </row>
    <row r="77" spans="1:94" s="1" customFormat="1" x14ac:dyDescent="0.25">
      <c r="A77" s="1">
        <v>75</v>
      </c>
      <c r="D77" s="1" t="s">
        <v>21</v>
      </c>
      <c r="J77" s="1" t="s">
        <v>26</v>
      </c>
      <c r="L77" s="1" t="s">
        <v>28</v>
      </c>
      <c r="R77" s="1" t="s">
        <v>22</v>
      </c>
      <c r="W77" s="1" t="s">
        <v>26</v>
      </c>
      <c r="AD77" s="1" t="s">
        <v>33</v>
      </c>
      <c r="AH77" s="1" t="s">
        <v>269</v>
      </c>
      <c r="AI77" s="1" t="s">
        <v>36</v>
      </c>
      <c r="AR77" s="1" t="s">
        <v>44</v>
      </c>
      <c r="AS77" s="1" t="s">
        <v>45</v>
      </c>
      <c r="AV77" s="1" t="s">
        <v>48</v>
      </c>
      <c r="AX77" s="1" t="s">
        <v>50</v>
      </c>
      <c r="BD77" s="1" t="s">
        <v>55</v>
      </c>
      <c r="BE77" s="1" t="s">
        <v>56</v>
      </c>
      <c r="BJ77" s="1" t="s">
        <v>26</v>
      </c>
      <c r="BK77" s="1" t="s">
        <v>23</v>
      </c>
      <c r="BN77" s="1" t="s">
        <v>63</v>
      </c>
      <c r="BP77" s="1" t="s">
        <v>65</v>
      </c>
      <c r="CA77" s="1" t="s">
        <v>76</v>
      </c>
      <c r="CB77" s="8"/>
      <c r="CC77" s="1" t="s">
        <v>94</v>
      </c>
      <c r="CD77" s="1">
        <v>27</v>
      </c>
      <c r="CE77" s="1" t="s">
        <v>95</v>
      </c>
      <c r="CF77" s="1" t="s">
        <v>96</v>
      </c>
      <c r="CG77" s="1" t="s">
        <v>97</v>
      </c>
      <c r="CH77" s="1" t="s">
        <v>98</v>
      </c>
      <c r="CI77" s="1" t="s">
        <v>80</v>
      </c>
      <c r="CJ77" s="1" t="s">
        <v>112</v>
      </c>
      <c r="CK77" s="1" t="s">
        <v>137</v>
      </c>
      <c r="CL77" s="1" t="s">
        <v>136</v>
      </c>
      <c r="CM77" s="1" t="s">
        <v>102</v>
      </c>
      <c r="CN77" s="1" t="s">
        <v>90</v>
      </c>
      <c r="CP77" s="1" t="s">
        <v>264</v>
      </c>
    </row>
    <row r="78" spans="1:94" s="1" customFormat="1" x14ac:dyDescent="0.25">
      <c r="A78" s="1">
        <v>76</v>
      </c>
      <c r="F78" s="1" t="s">
        <v>23</v>
      </c>
      <c r="H78" s="1" t="s">
        <v>25</v>
      </c>
      <c r="L78" s="1" t="s">
        <v>28</v>
      </c>
      <c r="V78" s="1" t="s">
        <v>267</v>
      </c>
      <c r="AD78" s="1" t="s">
        <v>33</v>
      </c>
      <c r="AI78" s="1" t="s">
        <v>36</v>
      </c>
      <c r="AN78" s="1" t="s">
        <v>41</v>
      </c>
      <c r="AO78" s="1" t="s">
        <v>42</v>
      </c>
      <c r="AU78" s="1" t="s">
        <v>47</v>
      </c>
      <c r="BD78" s="1" t="s">
        <v>55</v>
      </c>
      <c r="BG78" s="1" t="s">
        <v>58</v>
      </c>
      <c r="BK78" s="1" t="s">
        <v>23</v>
      </c>
      <c r="BO78" s="1" t="s">
        <v>64</v>
      </c>
      <c r="BP78" s="1" t="s">
        <v>65</v>
      </c>
      <c r="BR78" s="1" t="s">
        <v>67</v>
      </c>
      <c r="BU78" s="1" t="s">
        <v>70</v>
      </c>
      <c r="BW78" s="1" t="s">
        <v>72</v>
      </c>
      <c r="BZ78" s="1" t="s">
        <v>75</v>
      </c>
      <c r="CB78" s="8"/>
      <c r="CC78" s="1" t="s">
        <v>94</v>
      </c>
      <c r="CD78" s="1">
        <v>67</v>
      </c>
      <c r="CE78" s="1" t="s">
        <v>95</v>
      </c>
      <c r="CF78" s="1" t="s">
        <v>96</v>
      </c>
      <c r="CG78" s="1" t="s">
        <v>97</v>
      </c>
      <c r="CI78" s="1" t="s">
        <v>80</v>
      </c>
      <c r="CJ78" s="1" t="s">
        <v>99</v>
      </c>
      <c r="CK78" s="1" t="s">
        <v>103</v>
      </c>
      <c r="CL78" s="1" t="s">
        <v>123</v>
      </c>
      <c r="CM78" s="1" t="s">
        <v>102</v>
      </c>
      <c r="CN78" s="1" t="s">
        <v>91</v>
      </c>
      <c r="CP78" s="1" t="s">
        <v>264</v>
      </c>
    </row>
    <row r="79" spans="1:94" s="1" customFormat="1" x14ac:dyDescent="0.25">
      <c r="A79" s="1">
        <v>77</v>
      </c>
      <c r="B79" s="1" t="s">
        <v>19</v>
      </c>
      <c r="C79" s="1" t="s">
        <v>20</v>
      </c>
      <c r="J79" s="1" t="s">
        <v>26</v>
      </c>
      <c r="Q79" s="1" t="s">
        <v>21</v>
      </c>
      <c r="V79" s="1" t="s">
        <v>267</v>
      </c>
      <c r="Y79" s="1" t="s">
        <v>28</v>
      </c>
      <c r="AC79" s="1" t="s">
        <v>32</v>
      </c>
      <c r="AE79" s="1" t="s">
        <v>266</v>
      </c>
      <c r="AF79" s="1" t="s">
        <v>34</v>
      </c>
      <c r="AH79" s="1" t="s">
        <v>269</v>
      </c>
      <c r="AI79" s="1" t="s">
        <v>36</v>
      </c>
      <c r="AJ79" s="1" t="s">
        <v>37</v>
      </c>
      <c r="AL79" s="1" t="s">
        <v>39</v>
      </c>
      <c r="AO79" s="1" t="s">
        <v>42</v>
      </c>
      <c r="AP79" s="1" t="s">
        <v>43</v>
      </c>
      <c r="AQ79" s="1" t="s">
        <v>37</v>
      </c>
      <c r="AR79" s="1" t="s">
        <v>44</v>
      </c>
      <c r="AS79" s="1" t="s">
        <v>45</v>
      </c>
      <c r="AT79" s="1" t="s">
        <v>46</v>
      </c>
      <c r="AV79" s="1" t="s">
        <v>48</v>
      </c>
      <c r="AX79" s="1" t="s">
        <v>50</v>
      </c>
      <c r="AY79" s="1" t="s">
        <v>51</v>
      </c>
      <c r="BB79" s="1" t="s">
        <v>53</v>
      </c>
      <c r="BC79" s="1" t="s">
        <v>54</v>
      </c>
      <c r="BD79" s="1" t="s">
        <v>55</v>
      </c>
      <c r="BE79" s="1" t="s">
        <v>56</v>
      </c>
      <c r="BG79" s="1" t="s">
        <v>58</v>
      </c>
      <c r="BH79" s="1" t="s">
        <v>59</v>
      </c>
      <c r="BI79" s="1" t="s">
        <v>60</v>
      </c>
      <c r="BJ79" s="1" t="s">
        <v>26</v>
      </c>
      <c r="BL79" s="1" t="s">
        <v>61</v>
      </c>
      <c r="BM79" s="1" t="s">
        <v>62</v>
      </c>
      <c r="BN79" s="1" t="s">
        <v>63</v>
      </c>
      <c r="CB79" s="8"/>
      <c r="CC79" s="1" t="s">
        <v>94</v>
      </c>
      <c r="CD79" s="1">
        <v>78</v>
      </c>
      <c r="CE79" s="1" t="s">
        <v>95</v>
      </c>
      <c r="CF79" s="1" t="s">
        <v>139</v>
      </c>
      <c r="CH79" s="1" t="s">
        <v>102</v>
      </c>
      <c r="CI79" s="1" t="s">
        <v>355</v>
      </c>
      <c r="CJ79" s="1" t="s">
        <v>109</v>
      </c>
      <c r="CK79" s="1" t="s">
        <v>110</v>
      </c>
      <c r="CL79" s="1" t="s">
        <v>104</v>
      </c>
      <c r="CO79" s="1" t="s">
        <v>102</v>
      </c>
      <c r="CP79" s="1" t="s">
        <v>263</v>
      </c>
    </row>
    <row r="80" spans="1:94" s="1" customFormat="1" x14ac:dyDescent="0.25">
      <c r="A80" s="1">
        <v>78</v>
      </c>
      <c r="B80" s="1" t="s">
        <v>19</v>
      </c>
      <c r="D80" s="1" t="s">
        <v>21</v>
      </c>
      <c r="H80" s="1" t="s">
        <v>25</v>
      </c>
      <c r="Q80" s="1" t="s">
        <v>21</v>
      </c>
      <c r="X80" s="1" t="s">
        <v>27</v>
      </c>
      <c r="AA80" s="1" t="s">
        <v>30</v>
      </c>
      <c r="AC80" s="1" t="s">
        <v>32</v>
      </c>
      <c r="AD80" s="1" t="s">
        <v>33</v>
      </c>
      <c r="AF80" s="1" t="s">
        <v>34</v>
      </c>
      <c r="AI80" s="1" t="s">
        <v>36</v>
      </c>
      <c r="AR80" s="1" t="s">
        <v>44</v>
      </c>
      <c r="AT80" s="1" t="s">
        <v>46</v>
      </c>
      <c r="AV80" s="1" t="s">
        <v>48</v>
      </c>
      <c r="AY80" s="1" t="s">
        <v>51</v>
      </c>
      <c r="BC80" s="1" t="s">
        <v>54</v>
      </c>
      <c r="BE80" s="1" t="s">
        <v>56</v>
      </c>
      <c r="BS80" s="1" t="s">
        <v>68</v>
      </c>
      <c r="BT80" s="1" t="s">
        <v>69</v>
      </c>
      <c r="CA80" s="1" t="s">
        <v>76</v>
      </c>
      <c r="CB80" s="8"/>
      <c r="CD80" s="1">
        <v>55</v>
      </c>
      <c r="CE80" s="1" t="s">
        <v>95</v>
      </c>
      <c r="CF80" s="1" t="s">
        <v>141</v>
      </c>
      <c r="CH80" s="1" t="s">
        <v>102</v>
      </c>
      <c r="CI80" s="1" t="s">
        <v>355</v>
      </c>
      <c r="CJ80" s="1" t="s">
        <v>99</v>
      </c>
      <c r="CK80" s="1" t="s">
        <v>110</v>
      </c>
      <c r="CM80" s="1" t="s">
        <v>98</v>
      </c>
      <c r="CN80" s="1" t="s">
        <v>93</v>
      </c>
      <c r="CP80" s="1" t="s">
        <v>263</v>
      </c>
    </row>
    <row r="81" spans="1:94" s="1" customFormat="1" x14ac:dyDescent="0.25">
      <c r="A81" s="1">
        <v>79</v>
      </c>
      <c r="B81" s="1" t="s">
        <v>19</v>
      </c>
      <c r="C81" s="1" t="s">
        <v>20</v>
      </c>
      <c r="J81" s="1" t="s">
        <v>26</v>
      </c>
      <c r="O81" s="1" t="s">
        <v>19</v>
      </c>
      <c r="Q81" s="1" t="s">
        <v>21</v>
      </c>
      <c r="W81" s="1" t="s">
        <v>26</v>
      </c>
      <c r="AE81" s="1" t="s">
        <v>266</v>
      </c>
      <c r="AF81" s="1" t="s">
        <v>34</v>
      </c>
      <c r="AI81" s="1" t="s">
        <v>36</v>
      </c>
      <c r="AM81" s="1" t="s">
        <v>40</v>
      </c>
      <c r="AP81" s="1" t="s">
        <v>43</v>
      </c>
      <c r="AR81" s="1" t="s">
        <v>44</v>
      </c>
      <c r="AX81" s="1" t="s">
        <v>50</v>
      </c>
      <c r="BH81" s="1" t="s">
        <v>59</v>
      </c>
      <c r="BJ81" s="1" t="s">
        <v>26</v>
      </c>
      <c r="BS81" s="1" t="s">
        <v>68</v>
      </c>
      <c r="BT81" s="1" t="s">
        <v>69</v>
      </c>
      <c r="BU81" s="1" t="s">
        <v>70</v>
      </c>
      <c r="CB81" s="8"/>
      <c r="CD81" s="1">
        <v>44</v>
      </c>
      <c r="CE81" s="1" t="s">
        <v>95</v>
      </c>
      <c r="CF81" s="1" t="s">
        <v>141</v>
      </c>
      <c r="CH81" s="1" t="s">
        <v>102</v>
      </c>
      <c r="CI81" s="1" t="s">
        <v>81</v>
      </c>
      <c r="CJ81" s="1" t="s">
        <v>109</v>
      </c>
      <c r="CK81" s="1" t="s">
        <v>132</v>
      </c>
      <c r="CL81" s="1" t="s">
        <v>104</v>
      </c>
      <c r="CN81" s="1" t="s">
        <v>372</v>
      </c>
      <c r="CO81" s="1" t="s">
        <v>98</v>
      </c>
      <c r="CP81" s="1" t="s">
        <v>263</v>
      </c>
    </row>
    <row r="82" spans="1:94" s="1" customFormat="1" x14ac:dyDescent="0.25">
      <c r="A82" s="1">
        <v>80</v>
      </c>
      <c r="E82" s="1" t="s">
        <v>22</v>
      </c>
      <c r="G82" s="1" t="s">
        <v>24</v>
      </c>
      <c r="H82" s="1" t="s">
        <v>25</v>
      </c>
      <c r="J82" s="1" t="s">
        <v>26</v>
      </c>
      <c r="L82" s="1" t="s">
        <v>28</v>
      </c>
      <c r="M82" s="1" t="s">
        <v>29</v>
      </c>
      <c r="N82" s="1" t="s">
        <v>30</v>
      </c>
      <c r="O82" s="1" t="s">
        <v>19</v>
      </c>
      <c r="P82" s="1" t="s">
        <v>20</v>
      </c>
      <c r="T82" s="1" t="s">
        <v>24</v>
      </c>
      <c r="V82" s="1" t="s">
        <v>267</v>
      </c>
      <c r="W82" s="1" t="s">
        <v>26</v>
      </c>
      <c r="Z82" s="1" t="s">
        <v>29</v>
      </c>
      <c r="AA82" s="1" t="s">
        <v>30</v>
      </c>
      <c r="AC82" s="1" t="s">
        <v>32</v>
      </c>
      <c r="AD82" s="1" t="s">
        <v>33</v>
      </c>
      <c r="AE82" s="1" t="s">
        <v>266</v>
      </c>
      <c r="AF82" s="1" t="s">
        <v>34</v>
      </c>
      <c r="AH82" s="1" t="s">
        <v>269</v>
      </c>
      <c r="AJ82" s="1" t="s">
        <v>37</v>
      </c>
      <c r="AK82" s="1" t="s">
        <v>38</v>
      </c>
      <c r="AL82" s="1" t="s">
        <v>39</v>
      </c>
      <c r="AO82" s="1" t="s">
        <v>42</v>
      </c>
      <c r="AP82" s="1" t="s">
        <v>43</v>
      </c>
      <c r="AR82" s="1" t="s">
        <v>44</v>
      </c>
      <c r="AT82" s="1" t="s">
        <v>46</v>
      </c>
      <c r="AV82" s="1" t="s">
        <v>48</v>
      </c>
      <c r="AX82" s="1" t="s">
        <v>50</v>
      </c>
      <c r="AY82" s="1" t="s">
        <v>51</v>
      </c>
      <c r="BA82" s="1" t="s">
        <v>20</v>
      </c>
      <c r="BC82" s="1" t="s">
        <v>54</v>
      </c>
      <c r="BD82" s="1" t="s">
        <v>55</v>
      </c>
      <c r="BE82" s="1" t="s">
        <v>56</v>
      </c>
      <c r="BG82" s="1" t="s">
        <v>58</v>
      </c>
      <c r="BH82" s="1" t="s">
        <v>59</v>
      </c>
      <c r="BJ82" s="1" t="s">
        <v>26</v>
      </c>
      <c r="BL82" s="1" t="s">
        <v>61</v>
      </c>
      <c r="BM82" s="1" t="s">
        <v>62</v>
      </c>
      <c r="BN82" s="1" t="s">
        <v>63</v>
      </c>
      <c r="BS82" s="1" t="s">
        <v>68</v>
      </c>
      <c r="CB82" s="8"/>
      <c r="CC82" s="1" t="s">
        <v>94</v>
      </c>
      <c r="CD82" s="1">
        <v>76</v>
      </c>
      <c r="CE82" s="1" t="s">
        <v>95</v>
      </c>
      <c r="CF82" s="1" t="s">
        <v>142</v>
      </c>
      <c r="CH82" s="1" t="s">
        <v>102</v>
      </c>
      <c r="CJ82" s="1" t="s">
        <v>109</v>
      </c>
      <c r="CK82" s="1" t="s">
        <v>110</v>
      </c>
      <c r="CL82" s="1" t="s">
        <v>104</v>
      </c>
      <c r="CM82" s="1" t="s">
        <v>102</v>
      </c>
      <c r="CN82" s="1" t="s">
        <v>373</v>
      </c>
      <c r="CO82" s="1" t="s">
        <v>102</v>
      </c>
      <c r="CP82" s="1" t="s">
        <v>263</v>
      </c>
    </row>
    <row r="83" spans="1:94" s="1" customFormat="1" x14ac:dyDescent="0.25">
      <c r="A83" s="1">
        <v>81</v>
      </c>
      <c r="H83" s="1" t="s">
        <v>25</v>
      </c>
      <c r="J83" s="1" t="s">
        <v>26</v>
      </c>
      <c r="L83" s="1" t="s">
        <v>28</v>
      </c>
      <c r="M83" s="1" t="s">
        <v>29</v>
      </c>
      <c r="N83" s="1" t="s">
        <v>30</v>
      </c>
      <c r="O83" s="1" t="s">
        <v>19</v>
      </c>
      <c r="P83" s="1" t="s">
        <v>20</v>
      </c>
      <c r="W83" s="1" t="s">
        <v>26</v>
      </c>
      <c r="Z83" s="1" t="s">
        <v>29</v>
      </c>
      <c r="AC83" s="1" t="s">
        <v>32</v>
      </c>
      <c r="AD83" s="1" t="s">
        <v>33</v>
      </c>
      <c r="AE83" s="1" t="s">
        <v>266</v>
      </c>
      <c r="AF83" s="1" t="s">
        <v>34</v>
      </c>
      <c r="AH83" s="1" t="s">
        <v>269</v>
      </c>
      <c r="AJ83" s="1" t="s">
        <v>37</v>
      </c>
      <c r="AL83" s="1" t="s">
        <v>39</v>
      </c>
      <c r="AO83" s="1" t="s">
        <v>42</v>
      </c>
      <c r="AP83" s="1" t="s">
        <v>43</v>
      </c>
      <c r="AV83" s="1" t="s">
        <v>48</v>
      </c>
      <c r="AW83" s="1" t="s">
        <v>49</v>
      </c>
      <c r="AX83" s="1" t="s">
        <v>50</v>
      </c>
      <c r="BA83" s="1" t="s">
        <v>20</v>
      </c>
      <c r="BC83" s="1" t="s">
        <v>54</v>
      </c>
      <c r="BD83" s="1" t="s">
        <v>55</v>
      </c>
      <c r="BE83" s="1" t="s">
        <v>56</v>
      </c>
      <c r="BG83" s="1" t="s">
        <v>58</v>
      </c>
      <c r="BH83" s="1" t="s">
        <v>59</v>
      </c>
      <c r="BL83" s="1" t="s">
        <v>61</v>
      </c>
      <c r="BM83" s="1" t="s">
        <v>62</v>
      </c>
      <c r="CB83" s="8"/>
      <c r="CC83" s="1" t="s">
        <v>105</v>
      </c>
      <c r="CD83" s="1">
        <v>83</v>
      </c>
      <c r="CE83" s="1" t="s">
        <v>95</v>
      </c>
      <c r="CF83" s="1" t="s">
        <v>141</v>
      </c>
      <c r="CJ83" s="1" t="s">
        <v>99</v>
      </c>
      <c r="CN83" s="1" t="s">
        <v>91</v>
      </c>
      <c r="CP83" s="1" t="s">
        <v>263</v>
      </c>
    </row>
    <row r="84" spans="1:94" s="1" customFormat="1" x14ac:dyDescent="0.25">
      <c r="A84" s="1">
        <v>82</v>
      </c>
      <c r="C84" s="1" t="s">
        <v>20</v>
      </c>
      <c r="D84" s="1" t="s">
        <v>21</v>
      </c>
      <c r="J84" s="1" t="s">
        <v>26</v>
      </c>
      <c r="O84" s="1" t="s">
        <v>19</v>
      </c>
      <c r="P84" s="1" t="s">
        <v>20</v>
      </c>
      <c r="Q84" s="1" t="s">
        <v>21</v>
      </c>
      <c r="U84" s="1" t="s">
        <v>25</v>
      </c>
      <c r="W84" s="1" t="s">
        <v>26</v>
      </c>
      <c r="AD84" s="1" t="s">
        <v>33</v>
      </c>
      <c r="AH84" s="1" t="s">
        <v>269</v>
      </c>
      <c r="AI84" s="1" t="s">
        <v>36</v>
      </c>
      <c r="AX84" s="1" t="s">
        <v>50</v>
      </c>
      <c r="BJ84" s="1" t="s">
        <v>26</v>
      </c>
      <c r="BS84" s="1" t="s">
        <v>68</v>
      </c>
      <c r="BT84" s="1" t="s">
        <v>69</v>
      </c>
      <c r="BU84" s="1" t="s">
        <v>70</v>
      </c>
      <c r="BV84" s="1" t="s">
        <v>71</v>
      </c>
      <c r="CB84" s="8"/>
      <c r="CC84" s="1" t="s">
        <v>94</v>
      </c>
      <c r="CD84" s="1">
        <v>76</v>
      </c>
      <c r="CE84" s="1" t="s">
        <v>95</v>
      </c>
      <c r="CF84" s="1" t="s">
        <v>96</v>
      </c>
      <c r="CG84" s="1" t="s">
        <v>143</v>
      </c>
      <c r="CH84" s="1" t="s">
        <v>102</v>
      </c>
      <c r="CI84" s="1" t="s">
        <v>355</v>
      </c>
      <c r="CK84" s="1" t="s">
        <v>103</v>
      </c>
      <c r="CL84" s="1" t="s">
        <v>104</v>
      </c>
      <c r="CM84" s="1" t="s">
        <v>102</v>
      </c>
      <c r="CN84" s="1" t="s">
        <v>91</v>
      </c>
      <c r="CO84" s="1" t="s">
        <v>98</v>
      </c>
      <c r="CP84" s="1" t="s">
        <v>263</v>
      </c>
    </row>
    <row r="85" spans="1:94" s="1" customFormat="1" x14ac:dyDescent="0.25">
      <c r="A85" s="1">
        <v>83</v>
      </c>
      <c r="C85" s="1" t="s">
        <v>20</v>
      </c>
      <c r="D85" s="1" t="s">
        <v>21</v>
      </c>
      <c r="G85" s="1" t="s">
        <v>24</v>
      </c>
      <c r="O85" s="1" t="s">
        <v>19</v>
      </c>
      <c r="W85" s="1" t="s">
        <v>26</v>
      </c>
      <c r="AA85" s="1" t="s">
        <v>30</v>
      </c>
      <c r="AD85" s="1" t="s">
        <v>33</v>
      </c>
      <c r="AH85" s="1" t="s">
        <v>269</v>
      </c>
      <c r="AI85" s="1" t="s">
        <v>36</v>
      </c>
      <c r="AM85" s="1" t="s">
        <v>40</v>
      </c>
      <c r="AO85" s="1" t="s">
        <v>42</v>
      </c>
      <c r="AT85" s="1" t="s">
        <v>46</v>
      </c>
      <c r="BA85" s="1" t="s">
        <v>20</v>
      </c>
      <c r="BD85" s="1" t="s">
        <v>55</v>
      </c>
      <c r="BL85" s="1" t="s">
        <v>61</v>
      </c>
      <c r="BP85" s="1" t="s">
        <v>65</v>
      </c>
      <c r="CB85" s="8"/>
      <c r="CC85" s="1" t="s">
        <v>94</v>
      </c>
      <c r="CE85" s="1" t="s">
        <v>95</v>
      </c>
      <c r="CF85" s="1" t="s">
        <v>144</v>
      </c>
      <c r="CG85" s="1" t="s">
        <v>346</v>
      </c>
      <c r="CH85" s="1" t="s">
        <v>102</v>
      </c>
      <c r="CI85" s="1" t="s">
        <v>355</v>
      </c>
      <c r="CJ85" s="1" t="s">
        <v>99</v>
      </c>
      <c r="CK85" s="1" t="s">
        <v>103</v>
      </c>
      <c r="CL85" s="1" t="s">
        <v>104</v>
      </c>
      <c r="CM85" s="1" t="s">
        <v>102</v>
      </c>
      <c r="CN85" s="1" t="s">
        <v>91</v>
      </c>
      <c r="CP85" s="1" t="s">
        <v>263</v>
      </c>
    </row>
    <row r="86" spans="1:94" s="1" customFormat="1" x14ac:dyDescent="0.25">
      <c r="A86" s="1">
        <v>84</v>
      </c>
      <c r="C86" s="1" t="s">
        <v>20</v>
      </c>
      <c r="H86" s="1" t="s">
        <v>25</v>
      </c>
      <c r="J86" s="1" t="s">
        <v>26</v>
      </c>
      <c r="L86" s="1" t="s">
        <v>28</v>
      </c>
      <c r="P86" s="1" t="s">
        <v>20</v>
      </c>
      <c r="U86" s="1" t="s">
        <v>25</v>
      </c>
      <c r="W86" s="1" t="s">
        <v>26</v>
      </c>
      <c r="Y86" s="1" t="s">
        <v>28</v>
      </c>
      <c r="AC86" s="1" t="s">
        <v>32</v>
      </c>
      <c r="AE86" s="1" t="s">
        <v>266</v>
      </c>
      <c r="AF86" s="1" t="s">
        <v>34</v>
      </c>
      <c r="AG86" s="1" t="s">
        <v>35</v>
      </c>
      <c r="AH86" s="1" t="s">
        <v>269</v>
      </c>
      <c r="AI86" s="1" t="s">
        <v>36</v>
      </c>
      <c r="AL86" s="1" t="s">
        <v>39</v>
      </c>
      <c r="AO86" s="1" t="s">
        <v>42</v>
      </c>
      <c r="AP86" s="1" t="s">
        <v>43</v>
      </c>
      <c r="AQ86" s="1" t="s">
        <v>37</v>
      </c>
      <c r="AR86" s="1" t="s">
        <v>44</v>
      </c>
      <c r="AS86" s="1" t="s">
        <v>45</v>
      </c>
      <c r="AT86" s="1" t="s">
        <v>46</v>
      </c>
      <c r="AV86" s="1" t="s">
        <v>48</v>
      </c>
      <c r="AX86" s="1" t="s">
        <v>50</v>
      </c>
      <c r="AY86" s="1" t="s">
        <v>51</v>
      </c>
      <c r="BB86" s="1" t="s">
        <v>53</v>
      </c>
      <c r="BD86" s="1" t="s">
        <v>55</v>
      </c>
      <c r="BE86" s="1" t="s">
        <v>56</v>
      </c>
      <c r="BG86" s="1" t="s">
        <v>58</v>
      </c>
      <c r="BH86" s="1" t="s">
        <v>59</v>
      </c>
      <c r="BI86" s="1" t="s">
        <v>60</v>
      </c>
      <c r="BJ86" s="1" t="s">
        <v>26</v>
      </c>
      <c r="BL86" s="1" t="s">
        <v>61</v>
      </c>
      <c r="BM86" s="1" t="s">
        <v>62</v>
      </c>
      <c r="BN86" s="1" t="s">
        <v>63</v>
      </c>
      <c r="CB86" s="8"/>
      <c r="CC86" s="1" t="s">
        <v>94</v>
      </c>
      <c r="CD86" s="1">
        <v>73</v>
      </c>
      <c r="CE86" s="1" t="s">
        <v>95</v>
      </c>
      <c r="CF86" s="1" t="s">
        <v>141</v>
      </c>
      <c r="CI86" s="1" t="s">
        <v>355</v>
      </c>
      <c r="CL86" s="1" t="s">
        <v>136</v>
      </c>
      <c r="CM86" s="1" t="s">
        <v>102</v>
      </c>
      <c r="CN86" s="1" t="s">
        <v>372</v>
      </c>
      <c r="CP86" s="1" t="s">
        <v>263</v>
      </c>
    </row>
    <row r="87" spans="1:94" s="1" customFormat="1" x14ac:dyDescent="0.25">
      <c r="A87" s="1">
        <v>85</v>
      </c>
      <c r="C87" s="1" t="s">
        <v>20</v>
      </c>
      <c r="P87" s="1" t="s">
        <v>20</v>
      </c>
      <c r="Q87" s="1" t="s">
        <v>21</v>
      </c>
      <c r="S87" s="1" t="s">
        <v>23</v>
      </c>
      <c r="AH87" s="1" t="s">
        <v>269</v>
      </c>
      <c r="AI87" s="1" t="s">
        <v>36</v>
      </c>
      <c r="AK87" s="1" t="s">
        <v>38</v>
      </c>
      <c r="AO87" s="1" t="s">
        <v>42</v>
      </c>
      <c r="AX87" s="1" t="s">
        <v>50</v>
      </c>
      <c r="BD87" s="1" t="s">
        <v>55</v>
      </c>
      <c r="BJ87" s="1" t="s">
        <v>26</v>
      </c>
      <c r="BU87" s="1" t="s">
        <v>70</v>
      </c>
      <c r="CB87" s="8"/>
      <c r="CC87" s="1" t="s">
        <v>105</v>
      </c>
      <c r="CD87" s="1">
        <v>46</v>
      </c>
      <c r="CE87" s="1" t="s">
        <v>95</v>
      </c>
      <c r="CF87" s="1" t="s">
        <v>157</v>
      </c>
      <c r="CG87" s="1" t="s">
        <v>97</v>
      </c>
      <c r="CH87" s="1" t="s">
        <v>98</v>
      </c>
      <c r="CI87" s="1" t="s">
        <v>351</v>
      </c>
      <c r="CJ87" s="1" t="s">
        <v>99</v>
      </c>
      <c r="CK87" s="1" t="s">
        <v>110</v>
      </c>
      <c r="CL87" s="1" t="s">
        <v>101</v>
      </c>
      <c r="CM87" s="1" t="s">
        <v>102</v>
      </c>
      <c r="CN87" s="1" t="s">
        <v>92</v>
      </c>
      <c r="CP87" s="1" t="s">
        <v>262</v>
      </c>
    </row>
    <row r="88" spans="1:94" s="1" customFormat="1" x14ac:dyDescent="0.25">
      <c r="A88" s="1">
        <v>86</v>
      </c>
      <c r="B88" s="1" t="s">
        <v>19</v>
      </c>
      <c r="C88" s="1" t="s">
        <v>20</v>
      </c>
      <c r="J88" s="1" t="s">
        <v>26</v>
      </c>
      <c r="L88" s="1" t="s">
        <v>28</v>
      </c>
      <c r="P88" s="1" t="s">
        <v>20</v>
      </c>
      <c r="T88" s="1" t="s">
        <v>24</v>
      </c>
      <c r="W88" s="1" t="s">
        <v>26</v>
      </c>
      <c r="AB88" s="1" t="s">
        <v>31</v>
      </c>
      <c r="AF88" s="1" t="s">
        <v>34</v>
      </c>
      <c r="AI88" s="1" t="s">
        <v>36</v>
      </c>
      <c r="AL88" s="1" t="s">
        <v>39</v>
      </c>
      <c r="AR88" s="1" t="s">
        <v>44</v>
      </c>
      <c r="AW88" s="1" t="s">
        <v>49</v>
      </c>
      <c r="BI88" s="1" t="s">
        <v>60</v>
      </c>
      <c r="BM88" s="1" t="s">
        <v>62</v>
      </c>
      <c r="BO88" s="1" t="s">
        <v>64</v>
      </c>
      <c r="BS88" s="1" t="s">
        <v>68</v>
      </c>
      <c r="BY88" s="1" t="s">
        <v>74</v>
      </c>
      <c r="CA88" s="1" t="s">
        <v>76</v>
      </c>
      <c r="CB88" s="8"/>
      <c r="CC88" s="1" t="s">
        <v>105</v>
      </c>
      <c r="CD88" s="1">
        <v>48</v>
      </c>
      <c r="CE88" s="1" t="s">
        <v>95</v>
      </c>
      <c r="CF88" s="1" t="s">
        <v>96</v>
      </c>
      <c r="CG88" s="1" t="s">
        <v>97</v>
      </c>
      <c r="CI88" s="1" t="s">
        <v>351</v>
      </c>
      <c r="CJ88" s="1" t="s">
        <v>109</v>
      </c>
      <c r="CK88" s="1" t="s">
        <v>110</v>
      </c>
      <c r="CL88" s="1" t="s">
        <v>101</v>
      </c>
      <c r="CM88" s="1" t="s">
        <v>102</v>
      </c>
      <c r="CN88" s="1" t="s">
        <v>92</v>
      </c>
      <c r="CO88" s="1" t="s">
        <v>102</v>
      </c>
      <c r="CP88" s="1" t="s">
        <v>262</v>
      </c>
    </row>
    <row r="89" spans="1:94" s="1" customFormat="1" x14ac:dyDescent="0.25">
      <c r="A89" s="1">
        <v>87</v>
      </c>
      <c r="C89" s="1" t="s">
        <v>20</v>
      </c>
      <c r="J89" s="1" t="s">
        <v>26</v>
      </c>
      <c r="N89" s="1" t="s">
        <v>30</v>
      </c>
      <c r="O89" s="1" t="s">
        <v>19</v>
      </c>
      <c r="P89" s="1" t="s">
        <v>20</v>
      </c>
      <c r="AB89" s="1" t="s">
        <v>31</v>
      </c>
      <c r="AH89" s="1" t="s">
        <v>269</v>
      </c>
      <c r="AI89" s="1" t="s">
        <v>36</v>
      </c>
      <c r="AN89" s="1" t="s">
        <v>41</v>
      </c>
      <c r="AO89" s="1" t="s">
        <v>42</v>
      </c>
      <c r="AR89" s="1" t="s">
        <v>44</v>
      </c>
      <c r="AY89" s="1" t="s">
        <v>51</v>
      </c>
      <c r="BB89" s="1" t="s">
        <v>53</v>
      </c>
      <c r="BC89" s="1" t="s">
        <v>54</v>
      </c>
      <c r="BO89" s="1" t="s">
        <v>64</v>
      </c>
      <c r="BP89" s="1" t="s">
        <v>65</v>
      </c>
      <c r="BU89" s="1" t="s">
        <v>70</v>
      </c>
      <c r="CA89" s="1" t="s">
        <v>76</v>
      </c>
      <c r="CB89" s="8"/>
      <c r="CC89" s="1" t="s">
        <v>94</v>
      </c>
      <c r="CD89" s="1">
        <v>52</v>
      </c>
      <c r="CE89" s="1" t="s">
        <v>95</v>
      </c>
      <c r="CF89" s="1" t="s">
        <v>96</v>
      </c>
      <c r="CG89" s="1" t="s">
        <v>97</v>
      </c>
      <c r="CH89" s="1" t="s">
        <v>98</v>
      </c>
      <c r="CI89" s="1" t="s">
        <v>349</v>
      </c>
      <c r="CJ89" s="1" t="s">
        <v>109</v>
      </c>
      <c r="CK89" s="1" t="s">
        <v>103</v>
      </c>
      <c r="CM89" s="1" t="s">
        <v>102</v>
      </c>
      <c r="CN89" s="1" t="s">
        <v>90</v>
      </c>
      <c r="CO89" s="1" t="s">
        <v>102</v>
      </c>
      <c r="CP89" s="1" t="s">
        <v>262</v>
      </c>
    </row>
    <row r="90" spans="1:94" s="1" customFormat="1" x14ac:dyDescent="0.25">
      <c r="A90" s="1">
        <v>88</v>
      </c>
      <c r="E90" s="1" t="s">
        <v>22</v>
      </c>
      <c r="J90" s="1" t="s">
        <v>26</v>
      </c>
      <c r="K90" s="1" t="s">
        <v>27</v>
      </c>
      <c r="P90" s="1" t="s">
        <v>20</v>
      </c>
      <c r="Q90" s="1" t="s">
        <v>21</v>
      </c>
      <c r="W90" s="1" t="s">
        <v>26</v>
      </c>
      <c r="AB90" s="1" t="s">
        <v>31</v>
      </c>
      <c r="AC90" s="1" t="s">
        <v>32</v>
      </c>
      <c r="AF90" s="1" t="s">
        <v>34</v>
      </c>
      <c r="AM90" s="1" t="s">
        <v>40</v>
      </c>
      <c r="AP90" s="1" t="s">
        <v>43</v>
      </c>
      <c r="AQ90" s="1" t="s">
        <v>37</v>
      </c>
      <c r="AX90" s="1" t="s">
        <v>50</v>
      </c>
      <c r="AY90" s="1" t="s">
        <v>51</v>
      </c>
      <c r="BA90" s="1" t="s">
        <v>20</v>
      </c>
      <c r="BP90" s="1" t="s">
        <v>65</v>
      </c>
      <c r="BQ90" s="1" t="s">
        <v>66</v>
      </c>
      <c r="BS90" s="1" t="s">
        <v>68</v>
      </c>
      <c r="BW90" s="1" t="s">
        <v>72</v>
      </c>
      <c r="BY90" s="1" t="s">
        <v>74</v>
      </c>
      <c r="BZ90" s="1" t="s">
        <v>75</v>
      </c>
      <c r="CB90" s="8"/>
      <c r="CC90" s="1" t="s">
        <v>105</v>
      </c>
      <c r="CD90" s="1">
        <v>86</v>
      </c>
      <c r="CE90" s="1" t="s">
        <v>95</v>
      </c>
      <c r="CF90" s="1" t="s">
        <v>96</v>
      </c>
      <c r="CG90" s="1" t="s">
        <v>97</v>
      </c>
      <c r="CJ90" s="1" t="s">
        <v>109</v>
      </c>
      <c r="CK90" s="1" t="s">
        <v>132</v>
      </c>
      <c r="CL90" s="1" t="s">
        <v>104</v>
      </c>
      <c r="CM90" s="1" t="s">
        <v>102</v>
      </c>
      <c r="CN90" s="1" t="s">
        <v>372</v>
      </c>
      <c r="CO90" s="1" t="s">
        <v>98</v>
      </c>
      <c r="CP90" s="1" t="s">
        <v>262</v>
      </c>
    </row>
    <row r="91" spans="1:94" s="1" customFormat="1" x14ac:dyDescent="0.25">
      <c r="A91" s="1">
        <v>89</v>
      </c>
      <c r="C91" s="1" t="s">
        <v>20</v>
      </c>
      <c r="J91" s="1" t="s">
        <v>26</v>
      </c>
      <c r="P91" s="1" t="s">
        <v>20</v>
      </c>
      <c r="V91" s="1" t="s">
        <v>267</v>
      </c>
      <c r="W91" s="1" t="s">
        <v>26</v>
      </c>
      <c r="AE91" s="1" t="s">
        <v>266</v>
      </c>
      <c r="AF91" s="1" t="s">
        <v>34</v>
      </c>
      <c r="AM91" s="1" t="s">
        <v>40</v>
      </c>
      <c r="AR91" s="1" t="s">
        <v>44</v>
      </c>
      <c r="AX91" s="1" t="s">
        <v>50</v>
      </c>
      <c r="BA91" s="1" t="s">
        <v>20</v>
      </c>
      <c r="BH91" s="1" t="s">
        <v>59</v>
      </c>
      <c r="BP91" s="1" t="s">
        <v>65</v>
      </c>
      <c r="BY91" s="1" t="s">
        <v>74</v>
      </c>
      <c r="CB91" s="8"/>
      <c r="CC91" s="1" t="s">
        <v>94</v>
      </c>
      <c r="CD91" s="1">
        <v>56</v>
      </c>
      <c r="CE91" s="1" t="s">
        <v>95</v>
      </c>
      <c r="CF91" s="1" t="s">
        <v>158</v>
      </c>
      <c r="CG91" s="1" t="s">
        <v>97</v>
      </c>
      <c r="CI91" s="1" t="s">
        <v>353</v>
      </c>
      <c r="CJ91" s="1" t="s">
        <v>114</v>
      </c>
      <c r="CK91" s="1" t="s">
        <v>100</v>
      </c>
      <c r="CL91" s="1" t="s">
        <v>101</v>
      </c>
      <c r="CM91" s="1" t="s">
        <v>102</v>
      </c>
      <c r="CN91" s="1" t="s">
        <v>92</v>
      </c>
      <c r="CO91" s="1" t="s">
        <v>98</v>
      </c>
      <c r="CP91" s="1" t="s">
        <v>262</v>
      </c>
    </row>
    <row r="92" spans="1:94" s="1" customFormat="1" x14ac:dyDescent="0.25">
      <c r="A92" s="1">
        <v>90</v>
      </c>
      <c r="J92" s="1" t="s">
        <v>26</v>
      </c>
      <c r="P92" s="1" t="s">
        <v>20</v>
      </c>
      <c r="V92" s="1" t="s">
        <v>267</v>
      </c>
      <c r="W92" s="1" t="s">
        <v>26</v>
      </c>
      <c r="AB92" s="1" t="s">
        <v>31</v>
      </c>
      <c r="AF92" s="1" t="s">
        <v>34</v>
      </c>
      <c r="AM92" s="1" t="s">
        <v>40</v>
      </c>
      <c r="AR92" s="1" t="s">
        <v>44</v>
      </c>
      <c r="BA92" s="1" t="s">
        <v>20</v>
      </c>
      <c r="BH92" s="1" t="s">
        <v>59</v>
      </c>
      <c r="BP92" s="1" t="s">
        <v>65</v>
      </c>
      <c r="BY92" s="1" t="s">
        <v>74</v>
      </c>
      <c r="CB92" s="8"/>
      <c r="CC92" s="1" t="s">
        <v>105</v>
      </c>
      <c r="CD92" s="1">
        <v>58</v>
      </c>
      <c r="CE92" s="1" t="s">
        <v>95</v>
      </c>
      <c r="CF92" s="1" t="s">
        <v>158</v>
      </c>
      <c r="CG92" s="1" t="s">
        <v>97</v>
      </c>
      <c r="CI92" s="1" t="s">
        <v>353</v>
      </c>
      <c r="CJ92" s="1" t="s">
        <v>114</v>
      </c>
      <c r="CK92" s="1" t="s">
        <v>100</v>
      </c>
      <c r="CL92" s="1" t="s">
        <v>101</v>
      </c>
      <c r="CM92" s="1" t="s">
        <v>102</v>
      </c>
      <c r="CN92" s="1" t="s">
        <v>92</v>
      </c>
      <c r="CP92" s="1" t="s">
        <v>262</v>
      </c>
    </row>
    <row r="93" spans="1:94" s="1" customFormat="1" x14ac:dyDescent="0.25">
      <c r="A93" s="1">
        <v>91</v>
      </c>
      <c r="C93" s="1" t="s">
        <v>20</v>
      </c>
      <c r="J93" s="1" t="s">
        <v>26</v>
      </c>
      <c r="K93" s="1" t="s">
        <v>27</v>
      </c>
      <c r="L93" s="1" t="s">
        <v>28</v>
      </c>
      <c r="N93" s="1" t="s">
        <v>30</v>
      </c>
      <c r="U93" s="1" t="s">
        <v>25</v>
      </c>
      <c r="AD93" s="1" t="s">
        <v>33</v>
      </c>
      <c r="AH93" s="1" t="s">
        <v>269</v>
      </c>
      <c r="AI93" s="1" t="s">
        <v>36</v>
      </c>
      <c r="AJ93" s="1" t="s">
        <v>37</v>
      </c>
      <c r="AK93" s="1" t="s">
        <v>38</v>
      </c>
      <c r="AM93" s="1" t="s">
        <v>40</v>
      </c>
      <c r="AO93" s="1" t="s">
        <v>42</v>
      </c>
      <c r="AR93" s="1" t="s">
        <v>44</v>
      </c>
      <c r="AS93" s="1" t="s">
        <v>45</v>
      </c>
      <c r="AU93" s="1" t="s">
        <v>47</v>
      </c>
      <c r="AZ93" s="1" t="s">
        <v>52</v>
      </c>
      <c r="BA93" s="1" t="s">
        <v>20</v>
      </c>
      <c r="BE93" s="1" t="s">
        <v>56</v>
      </c>
      <c r="BI93" s="1" t="s">
        <v>60</v>
      </c>
      <c r="BJ93" s="1" t="s">
        <v>26</v>
      </c>
      <c r="BN93" s="1" t="s">
        <v>63</v>
      </c>
      <c r="BO93" s="1" t="s">
        <v>64</v>
      </c>
      <c r="BP93" s="1" t="s">
        <v>65</v>
      </c>
      <c r="BS93" s="1" t="s">
        <v>68</v>
      </c>
      <c r="CA93" s="1" t="s">
        <v>76</v>
      </c>
      <c r="CB93" s="8"/>
      <c r="CC93" s="1" t="s">
        <v>94</v>
      </c>
      <c r="CD93" s="1">
        <v>30</v>
      </c>
      <c r="CE93" s="1" t="s">
        <v>95</v>
      </c>
      <c r="CF93" s="1" t="s">
        <v>131</v>
      </c>
      <c r="CG93" s="1" t="s">
        <v>97</v>
      </c>
      <c r="CH93" s="1" t="s">
        <v>98</v>
      </c>
      <c r="CI93" s="1" t="s">
        <v>80</v>
      </c>
      <c r="CJ93" s="1" t="s">
        <v>108</v>
      </c>
      <c r="CK93" s="1" t="s">
        <v>153</v>
      </c>
      <c r="CL93" s="1" t="s">
        <v>101</v>
      </c>
      <c r="CM93" s="1" t="s">
        <v>102</v>
      </c>
      <c r="CN93" s="1" t="s">
        <v>92</v>
      </c>
      <c r="CO93" s="1" t="s">
        <v>102</v>
      </c>
      <c r="CP93" s="1" t="s">
        <v>262</v>
      </c>
    </row>
    <row r="94" spans="1:94" s="1" customFormat="1" x14ac:dyDescent="0.25">
      <c r="A94" s="1">
        <v>92</v>
      </c>
      <c r="C94" s="1" t="s">
        <v>20</v>
      </c>
      <c r="D94" s="1" t="s">
        <v>21</v>
      </c>
      <c r="N94" s="1" t="s">
        <v>30</v>
      </c>
      <c r="V94" s="1" t="s">
        <v>267</v>
      </c>
      <c r="W94" s="1" t="s">
        <v>26</v>
      </c>
      <c r="AA94" s="1" t="s">
        <v>30</v>
      </c>
      <c r="AF94" s="1" t="s">
        <v>34</v>
      </c>
      <c r="AH94" s="1" t="s">
        <v>269</v>
      </c>
      <c r="AI94" s="1" t="s">
        <v>36</v>
      </c>
      <c r="AM94" s="1" t="s">
        <v>40</v>
      </c>
      <c r="AO94" s="1" t="s">
        <v>42</v>
      </c>
      <c r="AU94" s="1" t="s">
        <v>47</v>
      </c>
      <c r="AX94" s="1" t="s">
        <v>50</v>
      </c>
      <c r="BC94" s="1" t="s">
        <v>54</v>
      </c>
      <c r="BD94" s="1" t="s">
        <v>55</v>
      </c>
      <c r="BP94" s="1" t="s">
        <v>65</v>
      </c>
      <c r="BS94" s="1" t="s">
        <v>68</v>
      </c>
      <c r="BY94" s="1" t="s">
        <v>74</v>
      </c>
      <c r="CB94" s="8"/>
      <c r="CC94" s="1" t="s">
        <v>94</v>
      </c>
      <c r="CD94" s="1">
        <v>20</v>
      </c>
      <c r="CE94" s="1" t="s">
        <v>95</v>
      </c>
      <c r="CF94" s="1" t="s">
        <v>131</v>
      </c>
      <c r="CG94" s="1" t="s">
        <v>97</v>
      </c>
      <c r="CI94" s="1" t="s">
        <v>353</v>
      </c>
      <c r="CK94" s="1" t="s">
        <v>110</v>
      </c>
      <c r="CL94" s="1" t="s">
        <v>136</v>
      </c>
      <c r="CM94" s="1" t="s">
        <v>102</v>
      </c>
      <c r="CN94" s="1" t="s">
        <v>90</v>
      </c>
      <c r="CO94" s="1" t="s">
        <v>102</v>
      </c>
      <c r="CP94" s="1" t="s">
        <v>262</v>
      </c>
    </row>
    <row r="95" spans="1:94" s="1" customFormat="1" x14ac:dyDescent="0.25">
      <c r="A95" s="1">
        <v>93</v>
      </c>
      <c r="B95" s="1" t="s">
        <v>19</v>
      </c>
      <c r="C95" s="1" t="s">
        <v>20</v>
      </c>
      <c r="D95" s="1" t="s">
        <v>21</v>
      </c>
      <c r="E95" s="1" t="s">
        <v>22</v>
      </c>
      <c r="F95" s="1" t="s">
        <v>23</v>
      </c>
      <c r="G95" s="1" t="s">
        <v>24</v>
      </c>
      <c r="I95" s="1" t="s">
        <v>267</v>
      </c>
      <c r="J95" s="1" t="s">
        <v>26</v>
      </c>
      <c r="N95" s="1" t="s">
        <v>30</v>
      </c>
      <c r="P95" s="1" t="s">
        <v>20</v>
      </c>
      <c r="T95" s="1" t="s">
        <v>24</v>
      </c>
      <c r="V95" s="1" t="s">
        <v>267</v>
      </c>
      <c r="W95" s="1" t="s">
        <v>26</v>
      </c>
      <c r="X95" s="1" t="s">
        <v>27</v>
      </c>
      <c r="Z95" s="1" t="s">
        <v>29</v>
      </c>
      <c r="AA95" s="1" t="s">
        <v>30</v>
      </c>
      <c r="AD95" s="1" t="s">
        <v>33</v>
      </c>
      <c r="AE95" s="1" t="s">
        <v>266</v>
      </c>
      <c r="AF95" s="1" t="s">
        <v>34</v>
      </c>
      <c r="AI95" s="1" t="s">
        <v>36</v>
      </c>
      <c r="AJ95" s="1" t="s">
        <v>37</v>
      </c>
      <c r="AK95" s="1" t="s">
        <v>38</v>
      </c>
      <c r="AL95" s="1" t="s">
        <v>39</v>
      </c>
      <c r="AM95" s="1" t="s">
        <v>40</v>
      </c>
      <c r="AN95" s="1" t="s">
        <v>41</v>
      </c>
      <c r="AP95" s="1" t="s">
        <v>43</v>
      </c>
      <c r="AQ95" s="1" t="s">
        <v>37</v>
      </c>
      <c r="AR95" s="1" t="s">
        <v>44</v>
      </c>
      <c r="AT95" s="1" t="s">
        <v>46</v>
      </c>
      <c r="AV95" s="1" t="s">
        <v>48</v>
      </c>
      <c r="AX95" s="1" t="s">
        <v>50</v>
      </c>
      <c r="BA95" s="1" t="s">
        <v>20</v>
      </c>
      <c r="BC95" s="1" t="s">
        <v>54</v>
      </c>
      <c r="BD95" s="1" t="s">
        <v>55</v>
      </c>
      <c r="BF95" s="1" t="s">
        <v>57</v>
      </c>
      <c r="BH95" s="1" t="s">
        <v>59</v>
      </c>
      <c r="BK95" s="1" t="s">
        <v>23</v>
      </c>
      <c r="BL95" s="1" t="s">
        <v>61</v>
      </c>
      <c r="BP95" s="1" t="s">
        <v>65</v>
      </c>
      <c r="BR95" s="1" t="s">
        <v>67</v>
      </c>
      <c r="BS95" s="1" t="s">
        <v>68</v>
      </c>
      <c r="BU95" s="1" t="s">
        <v>70</v>
      </c>
      <c r="BW95" s="1" t="s">
        <v>72</v>
      </c>
      <c r="BX95" s="1" t="s">
        <v>73</v>
      </c>
      <c r="BZ95" s="1" t="s">
        <v>75</v>
      </c>
      <c r="CA95" s="1" t="s">
        <v>76</v>
      </c>
      <c r="CB95" s="8" t="s">
        <v>77</v>
      </c>
      <c r="CC95" s="1" t="s">
        <v>94</v>
      </c>
      <c r="CE95" s="1" t="s">
        <v>95</v>
      </c>
      <c r="CF95" s="1" t="s">
        <v>96</v>
      </c>
      <c r="CI95" s="1" t="s">
        <v>351</v>
      </c>
      <c r="CJ95" s="1" t="s">
        <v>99</v>
      </c>
      <c r="CK95" s="1" t="s">
        <v>110</v>
      </c>
      <c r="CL95" s="1" t="s">
        <v>101</v>
      </c>
      <c r="CM95" s="1" t="s">
        <v>102</v>
      </c>
      <c r="CO95" s="1" t="s">
        <v>102</v>
      </c>
      <c r="CP95" s="1" t="s">
        <v>262</v>
      </c>
    </row>
    <row r="96" spans="1:94" s="1" customFormat="1" x14ac:dyDescent="0.25">
      <c r="A96" s="1">
        <v>94</v>
      </c>
      <c r="B96" s="1" t="s">
        <v>19</v>
      </c>
      <c r="C96" s="1" t="s">
        <v>20</v>
      </c>
      <c r="E96" s="1" t="s">
        <v>22</v>
      </c>
      <c r="I96" s="1" t="s">
        <v>267</v>
      </c>
      <c r="O96" s="1" t="s">
        <v>19</v>
      </c>
      <c r="P96" s="1" t="s">
        <v>20</v>
      </c>
      <c r="AC96" s="1" t="s">
        <v>32</v>
      </c>
      <c r="AD96" s="1" t="s">
        <v>33</v>
      </c>
      <c r="AE96" s="1" t="s">
        <v>266</v>
      </c>
      <c r="AH96" s="1" t="s">
        <v>269</v>
      </c>
      <c r="AI96" s="1" t="s">
        <v>36</v>
      </c>
      <c r="AR96" s="1" t="s">
        <v>44</v>
      </c>
      <c r="AT96" s="1" t="s">
        <v>46</v>
      </c>
      <c r="AU96" s="1" t="s">
        <v>47</v>
      </c>
      <c r="AX96" s="1" t="s">
        <v>50</v>
      </c>
      <c r="BD96" s="1" t="s">
        <v>55</v>
      </c>
      <c r="BE96" s="1" t="s">
        <v>56</v>
      </c>
      <c r="BP96" s="1" t="s">
        <v>65</v>
      </c>
      <c r="BQ96" s="1" t="s">
        <v>66</v>
      </c>
      <c r="BR96" s="1" t="s">
        <v>67</v>
      </c>
      <c r="BS96" s="1" t="s">
        <v>68</v>
      </c>
      <c r="BT96" s="1" t="s">
        <v>69</v>
      </c>
      <c r="BU96" s="1" t="s">
        <v>70</v>
      </c>
      <c r="BV96" s="1" t="s">
        <v>71</v>
      </c>
      <c r="BW96" s="1" t="s">
        <v>72</v>
      </c>
      <c r="BX96" s="1" t="s">
        <v>73</v>
      </c>
      <c r="BY96" s="1" t="s">
        <v>74</v>
      </c>
      <c r="BZ96" s="1" t="s">
        <v>75</v>
      </c>
      <c r="CA96" s="1" t="s">
        <v>76</v>
      </c>
      <c r="CB96" s="8" t="s">
        <v>77</v>
      </c>
      <c r="CC96" s="1" t="s">
        <v>94</v>
      </c>
      <c r="CD96" s="1">
        <v>50</v>
      </c>
      <c r="CE96" s="1" t="s">
        <v>95</v>
      </c>
      <c r="CF96" s="1" t="s">
        <v>158</v>
      </c>
      <c r="CG96" s="1" t="s">
        <v>97</v>
      </c>
      <c r="CI96" s="1" t="s">
        <v>352</v>
      </c>
      <c r="CJ96" s="1" t="s">
        <v>109</v>
      </c>
      <c r="CK96" s="1" t="s">
        <v>110</v>
      </c>
      <c r="CL96" s="1" t="s">
        <v>125</v>
      </c>
      <c r="CM96" s="1" t="s">
        <v>102</v>
      </c>
      <c r="CN96" s="1" t="s">
        <v>90</v>
      </c>
      <c r="CP96" s="1" t="s">
        <v>262</v>
      </c>
    </row>
    <row r="97" spans="1:94" s="1" customFormat="1" x14ac:dyDescent="0.25">
      <c r="A97" s="1">
        <v>95</v>
      </c>
      <c r="B97" s="1" t="s">
        <v>19</v>
      </c>
      <c r="C97" s="1" t="s">
        <v>20</v>
      </c>
      <c r="E97" s="1" t="s">
        <v>22</v>
      </c>
      <c r="I97" s="1" t="s">
        <v>267</v>
      </c>
      <c r="O97" s="1" t="s">
        <v>19</v>
      </c>
      <c r="P97" s="1" t="s">
        <v>20</v>
      </c>
      <c r="AD97" s="1" t="s">
        <v>33</v>
      </c>
      <c r="AE97" s="1" t="s">
        <v>266</v>
      </c>
      <c r="AH97" s="1" t="s">
        <v>269</v>
      </c>
      <c r="AR97" s="1" t="s">
        <v>44</v>
      </c>
      <c r="AT97" s="1" t="s">
        <v>46</v>
      </c>
      <c r="AU97" s="1" t="s">
        <v>47</v>
      </c>
      <c r="AX97" s="1" t="s">
        <v>50</v>
      </c>
      <c r="BD97" s="1" t="s">
        <v>55</v>
      </c>
      <c r="BE97" s="1" t="s">
        <v>56</v>
      </c>
      <c r="BP97" s="1" t="s">
        <v>65</v>
      </c>
      <c r="BQ97" s="1" t="s">
        <v>66</v>
      </c>
      <c r="BR97" s="1" t="s">
        <v>67</v>
      </c>
      <c r="BS97" s="1" t="s">
        <v>68</v>
      </c>
      <c r="BT97" s="1" t="s">
        <v>69</v>
      </c>
      <c r="BU97" s="1" t="s">
        <v>70</v>
      </c>
      <c r="BV97" s="1" t="s">
        <v>71</v>
      </c>
      <c r="BW97" s="1" t="s">
        <v>72</v>
      </c>
      <c r="BX97" s="1" t="s">
        <v>73</v>
      </c>
      <c r="BY97" s="1" t="s">
        <v>74</v>
      </c>
      <c r="BZ97" s="1" t="s">
        <v>75</v>
      </c>
      <c r="CA97" s="1" t="s">
        <v>76</v>
      </c>
      <c r="CB97" s="8" t="s">
        <v>77</v>
      </c>
      <c r="CC97" s="1" t="s">
        <v>94</v>
      </c>
      <c r="CD97" s="1">
        <v>50</v>
      </c>
      <c r="CE97" s="1" t="s">
        <v>95</v>
      </c>
      <c r="CP97" s="1" t="s">
        <v>262</v>
      </c>
    </row>
    <row r="98" spans="1:94" s="1" customFormat="1" x14ac:dyDescent="0.25">
      <c r="A98" s="1">
        <v>96</v>
      </c>
      <c r="B98" s="1" t="s">
        <v>19</v>
      </c>
      <c r="D98" s="1" t="s">
        <v>21</v>
      </c>
      <c r="K98" s="1" t="s">
        <v>27</v>
      </c>
      <c r="O98" s="1" t="s">
        <v>19</v>
      </c>
      <c r="W98" s="1" t="s">
        <v>26</v>
      </c>
      <c r="X98" s="1" t="s">
        <v>27</v>
      </c>
      <c r="AD98" s="1" t="s">
        <v>33</v>
      </c>
      <c r="AE98" s="1" t="s">
        <v>266</v>
      </c>
      <c r="AI98" s="1" t="s">
        <v>36</v>
      </c>
      <c r="AN98" s="1" t="s">
        <v>41</v>
      </c>
      <c r="AR98" s="1" t="s">
        <v>44</v>
      </c>
      <c r="AT98" s="1" t="s">
        <v>46</v>
      </c>
      <c r="AX98" s="1" t="s">
        <v>50</v>
      </c>
      <c r="BD98" s="1" t="s">
        <v>55</v>
      </c>
      <c r="BH98" s="1" t="s">
        <v>59</v>
      </c>
      <c r="BP98" s="1" t="s">
        <v>65</v>
      </c>
      <c r="BY98" s="1" t="s">
        <v>74</v>
      </c>
      <c r="CB98" s="8"/>
      <c r="CC98" s="1" t="s">
        <v>105</v>
      </c>
      <c r="CD98" s="1">
        <v>67</v>
      </c>
      <c r="CE98" s="1" t="s">
        <v>95</v>
      </c>
      <c r="CF98" s="1" t="s">
        <v>96</v>
      </c>
      <c r="CG98" s="1" t="s">
        <v>97</v>
      </c>
      <c r="CH98" s="1" t="s">
        <v>98</v>
      </c>
      <c r="CI98" s="1" t="s">
        <v>357</v>
      </c>
      <c r="CJ98" s="1" t="s">
        <v>112</v>
      </c>
      <c r="CK98" s="1" t="s">
        <v>100</v>
      </c>
      <c r="CL98" s="1" t="s">
        <v>104</v>
      </c>
      <c r="CM98" s="1" t="s">
        <v>102</v>
      </c>
      <c r="CN98" s="1" t="s">
        <v>91</v>
      </c>
      <c r="CO98" s="1" t="s">
        <v>102</v>
      </c>
      <c r="CP98" s="1" t="s">
        <v>262</v>
      </c>
    </row>
    <row r="99" spans="1:94" s="1" customFormat="1" x14ac:dyDescent="0.25">
      <c r="A99" s="1">
        <v>97</v>
      </c>
      <c r="E99" s="1" t="s">
        <v>22</v>
      </c>
      <c r="L99" s="1" t="s">
        <v>28</v>
      </c>
      <c r="V99" s="1" t="s">
        <v>267</v>
      </c>
      <c r="AD99" s="1" t="s">
        <v>33</v>
      </c>
      <c r="AJ99" s="1" t="s">
        <v>37</v>
      </c>
      <c r="AK99" s="1" t="s">
        <v>38</v>
      </c>
      <c r="AN99" s="1" t="s">
        <v>41</v>
      </c>
      <c r="AP99" s="1" t="s">
        <v>43</v>
      </c>
      <c r="AZ99" s="1" t="s">
        <v>52</v>
      </c>
      <c r="BO99" s="1" t="s">
        <v>64</v>
      </c>
      <c r="CA99" s="1" t="s">
        <v>76</v>
      </c>
      <c r="CB99" s="8"/>
      <c r="CC99" s="1" t="s">
        <v>94</v>
      </c>
      <c r="CD99" s="1">
        <v>40</v>
      </c>
      <c r="CE99" s="1" t="s">
        <v>121</v>
      </c>
      <c r="CF99" s="1" t="s">
        <v>159</v>
      </c>
      <c r="CG99" s="1" t="s">
        <v>97</v>
      </c>
      <c r="CH99" s="1" t="s">
        <v>102</v>
      </c>
      <c r="CI99" s="1" t="s">
        <v>80</v>
      </c>
      <c r="CJ99" s="1" t="s">
        <v>114</v>
      </c>
      <c r="CK99" s="1" t="s">
        <v>120</v>
      </c>
      <c r="CL99" s="1" t="s">
        <v>101</v>
      </c>
      <c r="CM99" s="1" t="s">
        <v>102</v>
      </c>
      <c r="CN99" s="1" t="s">
        <v>92</v>
      </c>
      <c r="CO99" s="1" t="s">
        <v>102</v>
      </c>
      <c r="CP99" s="1" t="s">
        <v>262</v>
      </c>
    </row>
    <row r="100" spans="1:94" s="1" customFormat="1" x14ac:dyDescent="0.25">
      <c r="A100" s="1">
        <v>98</v>
      </c>
      <c r="C100" s="1" t="s">
        <v>20</v>
      </c>
      <c r="D100" s="1" t="s">
        <v>21</v>
      </c>
      <c r="J100" s="1" t="s">
        <v>26</v>
      </c>
      <c r="P100" s="1" t="s">
        <v>20</v>
      </c>
      <c r="W100" s="1" t="s">
        <v>26</v>
      </c>
      <c r="X100" s="1" t="s">
        <v>27</v>
      </c>
      <c r="AF100" s="1" t="s">
        <v>34</v>
      </c>
      <c r="AI100" s="1" t="s">
        <v>36</v>
      </c>
      <c r="AK100" s="1" t="s">
        <v>38</v>
      </c>
      <c r="AN100" s="1" t="s">
        <v>41</v>
      </c>
      <c r="AO100" s="1" t="s">
        <v>42</v>
      </c>
      <c r="AT100" s="1" t="s">
        <v>46</v>
      </c>
      <c r="AZ100" s="1" t="s">
        <v>52</v>
      </c>
      <c r="BD100" s="1" t="s">
        <v>55</v>
      </c>
      <c r="BM100" s="1" t="s">
        <v>62</v>
      </c>
      <c r="BP100" s="1" t="s">
        <v>65</v>
      </c>
      <c r="BQ100" s="1" t="s">
        <v>66</v>
      </c>
      <c r="BW100" s="1" t="s">
        <v>72</v>
      </c>
      <c r="CB100" s="8"/>
      <c r="CC100" s="1" t="s">
        <v>94</v>
      </c>
      <c r="CE100" s="1" t="s">
        <v>95</v>
      </c>
      <c r="CF100" s="1" t="s">
        <v>96</v>
      </c>
      <c r="CG100" s="1" t="s">
        <v>97</v>
      </c>
      <c r="CI100" s="1" t="s">
        <v>349</v>
      </c>
      <c r="CJ100" s="1" t="s">
        <v>99</v>
      </c>
      <c r="CK100" s="1" t="s">
        <v>103</v>
      </c>
      <c r="CL100" s="1" t="s">
        <v>101</v>
      </c>
      <c r="CM100" s="1" t="s">
        <v>102</v>
      </c>
      <c r="CN100" s="1" t="s">
        <v>90</v>
      </c>
      <c r="CP100" s="1" t="s">
        <v>262</v>
      </c>
    </row>
    <row r="101" spans="1:94" s="1" customFormat="1" x14ac:dyDescent="0.25">
      <c r="A101" s="1">
        <v>99</v>
      </c>
      <c r="C101" s="1" t="s">
        <v>20</v>
      </c>
      <c r="J101" s="1" t="s">
        <v>26</v>
      </c>
      <c r="N101" s="1" t="s">
        <v>30</v>
      </c>
      <c r="AF101" s="1" t="s">
        <v>34</v>
      </c>
      <c r="BU101" s="1" t="s">
        <v>70</v>
      </c>
      <c r="BW101" s="1" t="s">
        <v>72</v>
      </c>
      <c r="CA101" s="1" t="s">
        <v>76</v>
      </c>
      <c r="CB101" s="8"/>
      <c r="CD101" s="1">
        <v>6</v>
      </c>
      <c r="CE101" s="1" t="s">
        <v>95</v>
      </c>
      <c r="CF101" s="1" t="s">
        <v>96</v>
      </c>
      <c r="CG101" s="1" t="s">
        <v>134</v>
      </c>
      <c r="CI101" s="1" t="s">
        <v>351</v>
      </c>
      <c r="CK101" s="1" t="s">
        <v>103</v>
      </c>
      <c r="CM101" s="1" t="s">
        <v>102</v>
      </c>
      <c r="CP101" s="1" t="s">
        <v>262</v>
      </c>
    </row>
    <row r="102" spans="1:94" s="1" customFormat="1" x14ac:dyDescent="0.25">
      <c r="A102" s="1">
        <v>100</v>
      </c>
      <c r="J102" s="1" t="s">
        <v>26</v>
      </c>
      <c r="K102" s="1" t="s">
        <v>27</v>
      </c>
      <c r="P102" s="1" t="s">
        <v>20</v>
      </c>
      <c r="W102" s="1" t="s">
        <v>26</v>
      </c>
      <c r="X102" s="1" t="s">
        <v>27</v>
      </c>
      <c r="AB102" s="1" t="s">
        <v>31</v>
      </c>
      <c r="AC102" s="1" t="s">
        <v>32</v>
      </c>
      <c r="AI102" s="1" t="s">
        <v>36</v>
      </c>
      <c r="AM102" s="1" t="s">
        <v>40</v>
      </c>
      <c r="AR102" s="1" t="s">
        <v>44</v>
      </c>
      <c r="AX102" s="1" t="s">
        <v>50</v>
      </c>
      <c r="BD102" s="1" t="s">
        <v>55</v>
      </c>
      <c r="BJ102" s="1" t="s">
        <v>26</v>
      </c>
      <c r="BP102" s="1" t="s">
        <v>65</v>
      </c>
      <c r="BU102" s="1" t="s">
        <v>70</v>
      </c>
      <c r="BV102" s="1" t="s">
        <v>71</v>
      </c>
      <c r="CB102" s="8"/>
      <c r="CC102" s="1" t="s">
        <v>94</v>
      </c>
      <c r="CE102" s="1" t="s">
        <v>95</v>
      </c>
      <c r="CF102" s="1" t="s">
        <v>96</v>
      </c>
      <c r="CG102" s="1" t="s">
        <v>160</v>
      </c>
      <c r="CI102" s="1" t="s">
        <v>349</v>
      </c>
      <c r="CJ102" s="1" t="s">
        <v>109</v>
      </c>
      <c r="CK102" s="1" t="s">
        <v>133</v>
      </c>
      <c r="CM102" s="1" t="s">
        <v>102</v>
      </c>
      <c r="CN102" s="1" t="s">
        <v>90</v>
      </c>
      <c r="CO102" s="1" t="s">
        <v>102</v>
      </c>
      <c r="CP102" s="1" t="s">
        <v>262</v>
      </c>
    </row>
    <row r="103" spans="1:94" s="1" customFormat="1" x14ac:dyDescent="0.25">
      <c r="A103" s="1">
        <v>101</v>
      </c>
      <c r="I103" s="1" t="s">
        <v>267</v>
      </c>
      <c r="J103" s="1" t="s">
        <v>26</v>
      </c>
      <c r="K103" s="1" t="s">
        <v>27</v>
      </c>
      <c r="O103" s="1" t="s">
        <v>19</v>
      </c>
      <c r="W103" s="1" t="s">
        <v>26</v>
      </c>
      <c r="X103" s="1" t="s">
        <v>27</v>
      </c>
      <c r="AD103" s="1" t="s">
        <v>33</v>
      </c>
      <c r="AF103" s="1" t="s">
        <v>34</v>
      </c>
      <c r="AK103" s="1" t="s">
        <v>38</v>
      </c>
      <c r="AP103" s="1" t="s">
        <v>43</v>
      </c>
      <c r="AR103" s="1" t="s">
        <v>44</v>
      </c>
      <c r="AW103" s="1" t="s">
        <v>49</v>
      </c>
      <c r="BD103" s="1" t="s">
        <v>55</v>
      </c>
      <c r="BG103" s="1" t="s">
        <v>58</v>
      </c>
      <c r="BM103" s="1" t="s">
        <v>62</v>
      </c>
      <c r="BP103" s="1" t="s">
        <v>65</v>
      </c>
      <c r="BU103" s="1" t="s">
        <v>70</v>
      </c>
      <c r="BW103" s="1" t="s">
        <v>72</v>
      </c>
      <c r="CB103" s="8"/>
      <c r="CC103" s="1" t="s">
        <v>105</v>
      </c>
      <c r="CD103" s="1">
        <v>61</v>
      </c>
      <c r="CE103" s="1" t="s">
        <v>115</v>
      </c>
      <c r="CF103" s="1" t="s">
        <v>317</v>
      </c>
      <c r="CG103" s="1" t="s">
        <v>97</v>
      </c>
      <c r="CH103" s="1" t="s">
        <v>98</v>
      </c>
      <c r="CI103" s="1" t="s">
        <v>351</v>
      </c>
      <c r="CJ103" s="1" t="s">
        <v>108</v>
      </c>
      <c r="CK103" s="1" t="s">
        <v>100</v>
      </c>
      <c r="CL103" s="1" t="s">
        <v>123</v>
      </c>
      <c r="CM103" s="1" t="s">
        <v>98</v>
      </c>
      <c r="CO103" s="1" t="s">
        <v>102</v>
      </c>
      <c r="CP103" s="1" t="s">
        <v>262</v>
      </c>
    </row>
    <row r="104" spans="1:94" s="1" customFormat="1" x14ac:dyDescent="0.25">
      <c r="A104" s="1">
        <v>102</v>
      </c>
      <c r="C104" s="1" t="s">
        <v>20</v>
      </c>
      <c r="D104" s="1" t="s">
        <v>21</v>
      </c>
      <c r="J104" s="1" t="s">
        <v>26</v>
      </c>
      <c r="P104" s="1" t="s">
        <v>20</v>
      </c>
      <c r="Q104" s="1" t="s">
        <v>21</v>
      </c>
      <c r="AG104" s="1" t="s">
        <v>35</v>
      </c>
      <c r="AL104" s="1" t="s">
        <v>39</v>
      </c>
      <c r="AM104" s="1" t="s">
        <v>40</v>
      </c>
      <c r="AR104" s="1" t="s">
        <v>44</v>
      </c>
      <c r="AX104" s="1" t="s">
        <v>50</v>
      </c>
      <c r="BA104" s="1" t="s">
        <v>20</v>
      </c>
      <c r="BD104" s="1" t="s">
        <v>55</v>
      </c>
      <c r="BP104" s="1" t="s">
        <v>65</v>
      </c>
      <c r="BU104" s="1" t="s">
        <v>70</v>
      </c>
      <c r="BW104" s="1" t="s">
        <v>72</v>
      </c>
      <c r="CB104" s="8"/>
      <c r="CC104" s="1" t="s">
        <v>105</v>
      </c>
      <c r="CD104" s="1">
        <v>57</v>
      </c>
      <c r="CE104" s="1" t="s">
        <v>95</v>
      </c>
      <c r="CF104" s="1" t="s">
        <v>117</v>
      </c>
      <c r="CG104" s="1" t="s">
        <v>97</v>
      </c>
      <c r="CI104" s="1" t="s">
        <v>349</v>
      </c>
      <c r="CJ104" s="1" t="s">
        <v>108</v>
      </c>
      <c r="CK104" s="1" t="s">
        <v>120</v>
      </c>
      <c r="CL104" s="1" t="s">
        <v>101</v>
      </c>
      <c r="CM104" s="1" t="s">
        <v>102</v>
      </c>
      <c r="CN104" s="1" t="s">
        <v>92</v>
      </c>
      <c r="CO104" s="1" t="s">
        <v>102</v>
      </c>
      <c r="CP104" s="1" t="s">
        <v>262</v>
      </c>
    </row>
    <row r="105" spans="1:94" s="1" customFormat="1" x14ac:dyDescent="0.25">
      <c r="A105" s="1">
        <v>103</v>
      </c>
      <c r="L105" s="1" t="s">
        <v>28</v>
      </c>
      <c r="AA105" s="1" t="s">
        <v>30</v>
      </c>
      <c r="AF105" s="1" t="s">
        <v>34</v>
      </c>
      <c r="AI105" s="1" t="s">
        <v>36</v>
      </c>
      <c r="AQ105" s="1" t="s">
        <v>37</v>
      </c>
      <c r="AW105" s="1" t="s">
        <v>49</v>
      </c>
      <c r="AZ105" s="1" t="s">
        <v>52</v>
      </c>
      <c r="BK105" s="1" t="s">
        <v>23</v>
      </c>
      <c r="BM105" s="1" t="s">
        <v>62</v>
      </c>
      <c r="BX105" s="1" t="s">
        <v>73</v>
      </c>
      <c r="CB105" s="8"/>
      <c r="CC105" s="1" t="s">
        <v>94</v>
      </c>
      <c r="CD105" s="1">
        <v>52</v>
      </c>
      <c r="CE105" s="1" t="s">
        <v>95</v>
      </c>
      <c r="CF105" s="1" t="s">
        <v>96</v>
      </c>
      <c r="CG105" s="1" t="s">
        <v>97</v>
      </c>
      <c r="CH105" s="1" t="s">
        <v>98</v>
      </c>
      <c r="CI105" s="1" t="s">
        <v>357</v>
      </c>
      <c r="CJ105" s="1" t="s">
        <v>114</v>
      </c>
      <c r="CK105" s="1" t="s">
        <v>100</v>
      </c>
      <c r="CL105" s="1" t="s">
        <v>101</v>
      </c>
      <c r="CM105" s="1" t="s">
        <v>102</v>
      </c>
      <c r="CN105" s="1" t="s">
        <v>92</v>
      </c>
      <c r="CO105" s="1" t="s">
        <v>102</v>
      </c>
      <c r="CP105" s="1" t="s">
        <v>262</v>
      </c>
    </row>
    <row r="106" spans="1:94" s="1" customFormat="1" x14ac:dyDescent="0.25">
      <c r="A106" s="1">
        <v>104</v>
      </c>
      <c r="L106" s="1" t="s">
        <v>28</v>
      </c>
      <c r="N106" s="1" t="s">
        <v>30</v>
      </c>
      <c r="AA106" s="1" t="s">
        <v>30</v>
      </c>
      <c r="AF106" s="1" t="s">
        <v>34</v>
      </c>
      <c r="AI106" s="1" t="s">
        <v>36</v>
      </c>
      <c r="AQ106" s="1" t="s">
        <v>37</v>
      </c>
      <c r="AW106" s="1" t="s">
        <v>49</v>
      </c>
      <c r="AZ106" s="1" t="s">
        <v>52</v>
      </c>
      <c r="BK106" s="1" t="s">
        <v>23</v>
      </c>
      <c r="BM106" s="1" t="s">
        <v>62</v>
      </c>
      <c r="BS106" s="1" t="s">
        <v>68</v>
      </c>
      <c r="CB106" s="8"/>
      <c r="CC106" s="1" t="s">
        <v>105</v>
      </c>
      <c r="CD106" s="1">
        <v>28</v>
      </c>
      <c r="CE106" s="1" t="s">
        <v>95</v>
      </c>
      <c r="CF106" s="1" t="s">
        <v>96</v>
      </c>
      <c r="CG106" s="1" t="s">
        <v>97</v>
      </c>
      <c r="CH106" s="1" t="s">
        <v>98</v>
      </c>
      <c r="CI106" s="1" t="s">
        <v>80</v>
      </c>
      <c r="CJ106" s="1" t="s">
        <v>109</v>
      </c>
      <c r="CK106" s="1" t="s">
        <v>120</v>
      </c>
      <c r="CL106" s="1" t="s">
        <v>123</v>
      </c>
      <c r="CM106" s="1" t="s">
        <v>102</v>
      </c>
      <c r="CO106" s="1" t="s">
        <v>98</v>
      </c>
      <c r="CP106" s="1" t="s">
        <v>262</v>
      </c>
    </row>
    <row r="107" spans="1:94" s="1" customFormat="1" x14ac:dyDescent="0.25">
      <c r="A107" s="1">
        <v>105</v>
      </c>
      <c r="J107" s="1" t="s">
        <v>26</v>
      </c>
      <c r="K107" s="1" t="s">
        <v>27</v>
      </c>
      <c r="L107" s="1" t="s">
        <v>28</v>
      </c>
      <c r="P107" s="1" t="s">
        <v>20</v>
      </c>
      <c r="W107" s="1" t="s">
        <v>26</v>
      </c>
      <c r="AF107" s="1" t="s">
        <v>34</v>
      </c>
      <c r="AH107" s="1" t="s">
        <v>269</v>
      </c>
      <c r="AI107" s="1" t="s">
        <v>36</v>
      </c>
      <c r="AN107" s="1" t="s">
        <v>41</v>
      </c>
      <c r="AP107" s="1" t="s">
        <v>43</v>
      </c>
      <c r="AR107" s="1" t="s">
        <v>44</v>
      </c>
      <c r="BD107" s="1" t="s">
        <v>55</v>
      </c>
      <c r="BG107" s="1" t="s">
        <v>58</v>
      </c>
      <c r="BJ107" s="1" t="s">
        <v>26</v>
      </c>
      <c r="BP107" s="1" t="s">
        <v>65</v>
      </c>
      <c r="CA107" s="1" t="s">
        <v>76</v>
      </c>
      <c r="CB107" s="8"/>
      <c r="CC107" s="1" t="s">
        <v>105</v>
      </c>
      <c r="CE107" s="1" t="s">
        <v>121</v>
      </c>
      <c r="CF107" s="1" t="s">
        <v>161</v>
      </c>
      <c r="CG107" s="1" t="s">
        <v>97</v>
      </c>
      <c r="CH107" s="1" t="s">
        <v>98</v>
      </c>
      <c r="CI107" s="1" t="s">
        <v>349</v>
      </c>
      <c r="CJ107" s="1" t="s">
        <v>109</v>
      </c>
      <c r="CK107" s="1" t="s">
        <v>153</v>
      </c>
      <c r="CL107" s="1" t="s">
        <v>135</v>
      </c>
      <c r="CM107" s="1" t="s">
        <v>102</v>
      </c>
      <c r="CN107" s="1" t="s">
        <v>92</v>
      </c>
      <c r="CO107" s="1" t="s">
        <v>98</v>
      </c>
      <c r="CP107" s="1" t="s">
        <v>262</v>
      </c>
    </row>
    <row r="108" spans="1:94" s="1" customFormat="1" x14ac:dyDescent="0.25">
      <c r="A108" s="1">
        <v>106</v>
      </c>
      <c r="D108" s="1" t="s">
        <v>21</v>
      </c>
      <c r="J108" s="1" t="s">
        <v>26</v>
      </c>
      <c r="N108" s="1" t="s">
        <v>30</v>
      </c>
      <c r="O108" s="1" t="s">
        <v>19</v>
      </c>
      <c r="U108" s="1" t="s">
        <v>25</v>
      </c>
      <c r="V108" s="1" t="s">
        <v>267</v>
      </c>
      <c r="AD108" s="1" t="s">
        <v>33</v>
      </c>
      <c r="AI108" s="1" t="s">
        <v>36</v>
      </c>
      <c r="AK108" s="1" t="s">
        <v>38</v>
      </c>
      <c r="AR108" s="1" t="s">
        <v>44</v>
      </c>
      <c r="AS108" s="1" t="s">
        <v>45</v>
      </c>
      <c r="AT108" s="1" t="s">
        <v>46</v>
      </c>
      <c r="BC108" s="1" t="s">
        <v>54</v>
      </c>
      <c r="BE108" s="1" t="s">
        <v>56</v>
      </c>
      <c r="BN108" s="1" t="s">
        <v>63</v>
      </c>
      <c r="BP108" s="1" t="s">
        <v>65</v>
      </c>
      <c r="BU108" s="1" t="s">
        <v>70</v>
      </c>
      <c r="CA108" s="1" t="s">
        <v>76</v>
      </c>
      <c r="CB108" s="8"/>
      <c r="CC108" s="1" t="s">
        <v>94</v>
      </c>
      <c r="CD108" s="1">
        <v>13</v>
      </c>
      <c r="CE108" s="1" t="s">
        <v>95</v>
      </c>
      <c r="CF108" s="1" t="s">
        <v>117</v>
      </c>
      <c r="CG108" s="1" t="s">
        <v>97</v>
      </c>
      <c r="CH108" s="1" t="s">
        <v>98</v>
      </c>
      <c r="CI108" s="1" t="s">
        <v>80</v>
      </c>
      <c r="CK108" s="1" t="s">
        <v>133</v>
      </c>
      <c r="CL108" s="1" t="s">
        <v>136</v>
      </c>
      <c r="CM108" s="1" t="s">
        <v>102</v>
      </c>
      <c r="CN108" s="1" t="s">
        <v>92</v>
      </c>
      <c r="CO108" s="1" t="s">
        <v>102</v>
      </c>
      <c r="CP108" s="1" t="s">
        <v>262</v>
      </c>
    </row>
    <row r="109" spans="1:94" s="1" customFormat="1" x14ac:dyDescent="0.25">
      <c r="A109" s="1">
        <v>107</v>
      </c>
      <c r="C109" s="1" t="s">
        <v>20</v>
      </c>
      <c r="D109" s="1" t="s">
        <v>21</v>
      </c>
      <c r="J109" s="1" t="s">
        <v>26</v>
      </c>
      <c r="V109" s="1" t="s">
        <v>267</v>
      </c>
      <c r="W109" s="1" t="s">
        <v>26</v>
      </c>
      <c r="AA109" s="1" t="s">
        <v>30</v>
      </c>
      <c r="AB109" s="1" t="s">
        <v>31</v>
      </c>
      <c r="AH109" s="1" t="s">
        <v>269</v>
      </c>
      <c r="AI109" s="1" t="s">
        <v>36</v>
      </c>
      <c r="AP109" s="1" t="s">
        <v>43</v>
      </c>
      <c r="AT109" s="1" t="s">
        <v>46</v>
      </c>
      <c r="AU109" s="1" t="s">
        <v>47</v>
      </c>
      <c r="AX109" s="1" t="s">
        <v>50</v>
      </c>
      <c r="BC109" s="1" t="s">
        <v>54</v>
      </c>
      <c r="BH109" s="1" t="s">
        <v>59</v>
      </c>
      <c r="BP109" s="1" t="s">
        <v>65</v>
      </c>
      <c r="BU109" s="1" t="s">
        <v>70</v>
      </c>
      <c r="BX109" s="1" t="s">
        <v>73</v>
      </c>
      <c r="BZ109" s="1" t="s">
        <v>75</v>
      </c>
      <c r="CB109" s="8"/>
      <c r="CC109" s="1" t="s">
        <v>94</v>
      </c>
      <c r="CD109" s="1">
        <v>63</v>
      </c>
      <c r="CE109" s="1" t="s">
        <v>95</v>
      </c>
      <c r="CF109" s="1" t="s">
        <v>131</v>
      </c>
      <c r="CG109" s="1" t="s">
        <v>160</v>
      </c>
      <c r="CH109" s="1" t="s">
        <v>98</v>
      </c>
      <c r="CI109" s="1" t="s">
        <v>353</v>
      </c>
      <c r="CJ109" s="1" t="s">
        <v>114</v>
      </c>
      <c r="CK109" s="1" t="s">
        <v>110</v>
      </c>
      <c r="CL109" s="1" t="s">
        <v>101</v>
      </c>
      <c r="CM109" s="1" t="s">
        <v>102</v>
      </c>
      <c r="CN109" s="1" t="s">
        <v>91</v>
      </c>
      <c r="CO109" s="1" t="s">
        <v>102</v>
      </c>
      <c r="CP109" s="1" t="s">
        <v>262</v>
      </c>
    </row>
    <row r="110" spans="1:94" s="1" customFormat="1" x14ac:dyDescent="0.25">
      <c r="A110" s="1">
        <v>108</v>
      </c>
      <c r="C110" s="1" t="s">
        <v>20</v>
      </c>
      <c r="D110" s="1" t="s">
        <v>21</v>
      </c>
      <c r="R110" s="1" t="s">
        <v>22</v>
      </c>
      <c r="X110" s="1" t="s">
        <v>27</v>
      </c>
      <c r="Z110" s="1" t="s">
        <v>29</v>
      </c>
      <c r="AE110" s="1" t="s">
        <v>266</v>
      </c>
      <c r="AH110" s="1" t="s">
        <v>269</v>
      </c>
      <c r="AI110" s="1" t="s">
        <v>36</v>
      </c>
      <c r="AL110" s="1" t="s">
        <v>39</v>
      </c>
      <c r="AP110" s="1" t="s">
        <v>43</v>
      </c>
      <c r="AR110" s="1" t="s">
        <v>44</v>
      </c>
      <c r="AZ110" s="1" t="s">
        <v>52</v>
      </c>
      <c r="BA110" s="1" t="s">
        <v>20</v>
      </c>
      <c r="BD110" s="1" t="s">
        <v>55</v>
      </c>
      <c r="BP110" s="1" t="s">
        <v>65</v>
      </c>
      <c r="CA110" s="1" t="s">
        <v>76</v>
      </c>
      <c r="CB110" s="8"/>
      <c r="CC110" s="1" t="s">
        <v>105</v>
      </c>
      <c r="CD110" s="1">
        <v>16</v>
      </c>
      <c r="CE110" s="1" t="s">
        <v>95</v>
      </c>
      <c r="CF110" s="1" t="s">
        <v>117</v>
      </c>
      <c r="CG110" s="1" t="s">
        <v>97</v>
      </c>
      <c r="CH110" s="1" t="s">
        <v>98</v>
      </c>
      <c r="CI110" s="1" t="s">
        <v>80</v>
      </c>
      <c r="CK110" s="1" t="s">
        <v>133</v>
      </c>
      <c r="CL110" s="1" t="s">
        <v>136</v>
      </c>
      <c r="CM110" s="1" t="s">
        <v>102</v>
      </c>
      <c r="CO110" s="1" t="s">
        <v>102</v>
      </c>
      <c r="CP110" s="1" t="s">
        <v>262</v>
      </c>
    </row>
    <row r="111" spans="1:94" s="1" customFormat="1" x14ac:dyDescent="0.25">
      <c r="A111" s="1">
        <v>109</v>
      </c>
      <c r="B111" s="1" t="s">
        <v>19</v>
      </c>
      <c r="C111" s="1" t="s">
        <v>20</v>
      </c>
      <c r="D111" s="1" t="s">
        <v>21</v>
      </c>
      <c r="J111" s="1" t="s">
        <v>26</v>
      </c>
      <c r="K111" s="1" t="s">
        <v>27</v>
      </c>
      <c r="N111" s="1" t="s">
        <v>30</v>
      </c>
      <c r="W111" s="1" t="s">
        <v>26</v>
      </c>
      <c r="AB111" s="1" t="s">
        <v>31</v>
      </c>
      <c r="AD111" s="1" t="s">
        <v>33</v>
      </c>
      <c r="AK111" s="1" t="s">
        <v>38</v>
      </c>
      <c r="AN111" s="1" t="s">
        <v>41</v>
      </c>
      <c r="AT111" s="1" t="s">
        <v>46</v>
      </c>
      <c r="AU111" s="1" t="s">
        <v>47</v>
      </c>
      <c r="BJ111" s="1" t="s">
        <v>26</v>
      </c>
      <c r="BL111" s="1" t="s">
        <v>61</v>
      </c>
      <c r="BN111" s="1" t="s">
        <v>63</v>
      </c>
      <c r="BP111" s="1" t="s">
        <v>65</v>
      </c>
      <c r="BQ111" s="1" t="s">
        <v>66</v>
      </c>
      <c r="BS111" s="1" t="s">
        <v>68</v>
      </c>
      <c r="BT111" s="1" t="s">
        <v>69</v>
      </c>
      <c r="BU111" s="1" t="s">
        <v>70</v>
      </c>
      <c r="BV111" s="1" t="s">
        <v>71</v>
      </c>
      <c r="BX111" s="1" t="s">
        <v>73</v>
      </c>
      <c r="BY111" s="1" t="s">
        <v>74</v>
      </c>
      <c r="CA111" s="1" t="s">
        <v>76</v>
      </c>
      <c r="CB111" s="8" t="s">
        <v>77</v>
      </c>
      <c r="CC111" s="1" t="s">
        <v>94</v>
      </c>
      <c r="CD111" s="1">
        <v>55</v>
      </c>
      <c r="CE111" s="1" t="s">
        <v>95</v>
      </c>
      <c r="CF111" s="1" t="s">
        <v>117</v>
      </c>
      <c r="CG111" s="1" t="s">
        <v>97</v>
      </c>
      <c r="CI111" s="1" t="s">
        <v>88</v>
      </c>
      <c r="CK111" s="1" t="s">
        <v>100</v>
      </c>
      <c r="CL111" s="1" t="s">
        <v>101</v>
      </c>
      <c r="CM111" s="1" t="s">
        <v>102</v>
      </c>
      <c r="CO111" s="1" t="s">
        <v>102</v>
      </c>
      <c r="CP111" s="1" t="s">
        <v>262</v>
      </c>
    </row>
    <row r="112" spans="1:94" s="1" customFormat="1" x14ac:dyDescent="0.25">
      <c r="A112" s="1">
        <v>110</v>
      </c>
      <c r="J112" s="1" t="s">
        <v>26</v>
      </c>
      <c r="N112" s="1" t="s">
        <v>30</v>
      </c>
      <c r="Q112" s="1" t="s">
        <v>21</v>
      </c>
      <c r="W112" s="1" t="s">
        <v>26</v>
      </c>
      <c r="AA112" s="1" t="s">
        <v>30</v>
      </c>
      <c r="AH112" s="1" t="s">
        <v>269</v>
      </c>
      <c r="AI112" s="1" t="s">
        <v>36</v>
      </c>
      <c r="AK112" s="1" t="s">
        <v>38</v>
      </c>
      <c r="AO112" s="1" t="s">
        <v>42</v>
      </c>
      <c r="AR112" s="1" t="s">
        <v>44</v>
      </c>
      <c r="AT112" s="1" t="s">
        <v>46</v>
      </c>
      <c r="AX112" s="1" t="s">
        <v>50</v>
      </c>
      <c r="BD112" s="1" t="s">
        <v>55</v>
      </c>
      <c r="BJ112" s="1" t="s">
        <v>26</v>
      </c>
      <c r="BS112" s="1" t="s">
        <v>68</v>
      </c>
      <c r="CA112" s="1" t="s">
        <v>76</v>
      </c>
      <c r="CB112" s="8" t="s">
        <v>77</v>
      </c>
      <c r="CC112" s="1" t="s">
        <v>94</v>
      </c>
      <c r="CD112" s="1">
        <v>48</v>
      </c>
      <c r="CE112" s="1" t="s">
        <v>95</v>
      </c>
      <c r="CF112" s="1" t="s">
        <v>96</v>
      </c>
      <c r="CG112" s="1" t="s">
        <v>97</v>
      </c>
      <c r="CH112" s="1" t="s">
        <v>98</v>
      </c>
      <c r="CI112" s="1" t="s">
        <v>349</v>
      </c>
      <c r="CJ112" s="1" t="s">
        <v>109</v>
      </c>
      <c r="CK112" s="1" t="s">
        <v>110</v>
      </c>
      <c r="CL112" s="1" t="s">
        <v>123</v>
      </c>
      <c r="CM112" s="1" t="s">
        <v>98</v>
      </c>
      <c r="CN112" s="1" t="s">
        <v>93</v>
      </c>
      <c r="CO112" s="1" t="s">
        <v>98</v>
      </c>
      <c r="CP112" s="1" t="s">
        <v>262</v>
      </c>
    </row>
    <row r="113" spans="1:94" s="1" customFormat="1" x14ac:dyDescent="0.25">
      <c r="A113" s="1">
        <v>111</v>
      </c>
      <c r="J113" s="1" t="s">
        <v>26</v>
      </c>
      <c r="L113" s="1" t="s">
        <v>28</v>
      </c>
      <c r="N113" s="1" t="s">
        <v>30</v>
      </c>
      <c r="Q113" s="1" t="s">
        <v>21</v>
      </c>
      <c r="W113" s="1" t="s">
        <v>26</v>
      </c>
      <c r="AA113" s="1" t="s">
        <v>30</v>
      </c>
      <c r="AH113" s="1" t="s">
        <v>269</v>
      </c>
      <c r="AI113" s="1" t="s">
        <v>36</v>
      </c>
      <c r="AK113" s="1" t="s">
        <v>38</v>
      </c>
      <c r="AO113" s="1" t="s">
        <v>42</v>
      </c>
      <c r="AR113" s="1" t="s">
        <v>44</v>
      </c>
      <c r="AT113" s="1" t="s">
        <v>46</v>
      </c>
      <c r="AX113" s="1" t="s">
        <v>50</v>
      </c>
      <c r="BD113" s="1" t="s">
        <v>55</v>
      </c>
      <c r="BJ113" s="1" t="s">
        <v>26</v>
      </c>
      <c r="BS113" s="1" t="s">
        <v>68</v>
      </c>
      <c r="CA113" s="1" t="s">
        <v>76</v>
      </c>
      <c r="CB113" s="8" t="s">
        <v>77</v>
      </c>
      <c r="CC113" s="1" t="s">
        <v>94</v>
      </c>
      <c r="CD113" s="1">
        <v>48</v>
      </c>
      <c r="CE113" s="1" t="s">
        <v>95</v>
      </c>
      <c r="CP113" s="1" t="s">
        <v>262</v>
      </c>
    </row>
    <row r="114" spans="1:94" s="1" customFormat="1" x14ac:dyDescent="0.25">
      <c r="A114" s="1">
        <v>112</v>
      </c>
      <c r="C114" s="1" t="s">
        <v>20</v>
      </c>
      <c r="J114" s="1" t="s">
        <v>26</v>
      </c>
      <c r="K114" s="1" t="s">
        <v>27</v>
      </c>
      <c r="O114" s="1" t="s">
        <v>19</v>
      </c>
      <c r="AD114" s="1" t="s">
        <v>33</v>
      </c>
      <c r="AE114" s="1" t="s">
        <v>266</v>
      </c>
      <c r="AI114" s="1" t="s">
        <v>36</v>
      </c>
      <c r="AM114" s="1" t="s">
        <v>40</v>
      </c>
      <c r="AO114" s="1" t="s">
        <v>42</v>
      </c>
      <c r="AQ114" s="1" t="s">
        <v>37</v>
      </c>
      <c r="AX114" s="1" t="s">
        <v>50</v>
      </c>
      <c r="BA114" s="1" t="s">
        <v>20</v>
      </c>
      <c r="BD114" s="1" t="s">
        <v>55</v>
      </c>
      <c r="BP114" s="1" t="s">
        <v>65</v>
      </c>
      <c r="BW114" s="1" t="s">
        <v>72</v>
      </c>
      <c r="CB114" s="8"/>
      <c r="CC114" s="1" t="s">
        <v>94</v>
      </c>
      <c r="CE114" s="1" t="s">
        <v>95</v>
      </c>
      <c r="CF114" s="1" t="s">
        <v>117</v>
      </c>
      <c r="CG114" s="1" t="s">
        <v>97</v>
      </c>
      <c r="CH114" s="1" t="s">
        <v>98</v>
      </c>
      <c r="CI114" s="1" t="s">
        <v>349</v>
      </c>
      <c r="CK114" s="1" t="s">
        <v>110</v>
      </c>
      <c r="CL114" s="1" t="s">
        <v>101</v>
      </c>
      <c r="CM114" s="1" t="s">
        <v>102</v>
      </c>
      <c r="CN114" s="1" t="s">
        <v>90</v>
      </c>
      <c r="CO114" s="1" t="s">
        <v>98</v>
      </c>
      <c r="CP114" s="1" t="s">
        <v>262</v>
      </c>
    </row>
    <row r="115" spans="1:94" s="1" customFormat="1" x14ac:dyDescent="0.25">
      <c r="A115" s="1">
        <v>113</v>
      </c>
      <c r="C115" s="1" t="s">
        <v>20</v>
      </c>
      <c r="D115" s="1" t="s">
        <v>21</v>
      </c>
      <c r="AA115" s="1" t="s">
        <v>30</v>
      </c>
      <c r="AE115" s="1" t="s">
        <v>266</v>
      </c>
      <c r="AI115" s="1" t="s">
        <v>36</v>
      </c>
      <c r="AJ115" s="1" t="s">
        <v>37</v>
      </c>
      <c r="AM115" s="1" t="s">
        <v>40</v>
      </c>
      <c r="AR115" s="1" t="s">
        <v>44</v>
      </c>
      <c r="AT115" s="1" t="s">
        <v>46</v>
      </c>
      <c r="AX115" s="1" t="s">
        <v>50</v>
      </c>
      <c r="BD115" s="1" t="s">
        <v>55</v>
      </c>
      <c r="BL115" s="1" t="s">
        <v>61</v>
      </c>
      <c r="BP115" s="1" t="s">
        <v>65</v>
      </c>
      <c r="BT115" s="1" t="s">
        <v>69</v>
      </c>
      <c r="BU115" s="1" t="s">
        <v>70</v>
      </c>
      <c r="CB115" s="8"/>
      <c r="CC115" s="1" t="s">
        <v>94</v>
      </c>
      <c r="CD115" s="1">
        <v>73</v>
      </c>
      <c r="CE115" s="1" t="s">
        <v>95</v>
      </c>
      <c r="CF115" s="1" t="s">
        <v>96</v>
      </c>
      <c r="CG115" s="1" t="s">
        <v>160</v>
      </c>
      <c r="CI115" s="1" t="s">
        <v>349</v>
      </c>
      <c r="CJ115" s="1" t="s">
        <v>112</v>
      </c>
      <c r="CK115" s="1" t="s">
        <v>110</v>
      </c>
      <c r="CL115" s="1" t="s">
        <v>104</v>
      </c>
      <c r="CM115" s="1" t="s">
        <v>102</v>
      </c>
      <c r="CN115" s="1" t="s">
        <v>91</v>
      </c>
      <c r="CO115" s="1" t="s">
        <v>98</v>
      </c>
      <c r="CP115" s="1" t="s">
        <v>262</v>
      </c>
    </row>
    <row r="116" spans="1:94" s="1" customFormat="1" x14ac:dyDescent="0.25">
      <c r="A116" s="1">
        <v>114</v>
      </c>
      <c r="K116" s="1" t="s">
        <v>27</v>
      </c>
      <c r="X116" s="1" t="s">
        <v>27</v>
      </c>
      <c r="AI116" s="1" t="s">
        <v>36</v>
      </c>
      <c r="AS116" s="1" t="s">
        <v>45</v>
      </c>
      <c r="BA116" s="1" t="s">
        <v>20</v>
      </c>
      <c r="BI116" s="1" t="s">
        <v>60</v>
      </c>
      <c r="BK116" s="1" t="s">
        <v>23</v>
      </c>
      <c r="BY116" s="1" t="s">
        <v>74</v>
      </c>
      <c r="CB116" s="8"/>
      <c r="CC116" s="1" t="s">
        <v>94</v>
      </c>
      <c r="CD116" s="1">
        <v>31</v>
      </c>
      <c r="CE116" s="1" t="s">
        <v>95</v>
      </c>
      <c r="CF116" s="1" t="s">
        <v>117</v>
      </c>
      <c r="CG116" s="1" t="s">
        <v>97</v>
      </c>
      <c r="CH116" s="1" t="s">
        <v>98</v>
      </c>
      <c r="CI116" s="1" t="s">
        <v>349</v>
      </c>
      <c r="CK116" s="1" t="s">
        <v>110</v>
      </c>
      <c r="CL116" s="1" t="s">
        <v>125</v>
      </c>
      <c r="CM116" s="1" t="s">
        <v>98</v>
      </c>
      <c r="CO116" s="1" t="s">
        <v>102</v>
      </c>
      <c r="CP116" s="1" t="s">
        <v>262</v>
      </c>
    </row>
    <row r="117" spans="1:94" s="1" customFormat="1" x14ac:dyDescent="0.25">
      <c r="A117" s="1">
        <v>115</v>
      </c>
      <c r="C117" s="1" t="s">
        <v>20</v>
      </c>
      <c r="J117" s="1" t="s">
        <v>26</v>
      </c>
      <c r="K117" s="1" t="s">
        <v>27</v>
      </c>
      <c r="P117" s="1" t="s">
        <v>20</v>
      </c>
      <c r="R117" s="1" t="s">
        <v>22</v>
      </c>
      <c r="U117" s="1" t="s">
        <v>25</v>
      </c>
      <c r="AE117" s="1" t="s">
        <v>266</v>
      </c>
      <c r="AI117" s="1" t="s">
        <v>36</v>
      </c>
      <c r="AR117" s="1" t="s">
        <v>44</v>
      </c>
      <c r="AT117" s="1" t="s">
        <v>46</v>
      </c>
      <c r="AU117" s="1" t="s">
        <v>47</v>
      </c>
      <c r="BE117" s="1" t="s">
        <v>56</v>
      </c>
      <c r="BI117" s="1" t="s">
        <v>60</v>
      </c>
      <c r="BN117" s="1" t="s">
        <v>63</v>
      </c>
      <c r="BW117" s="1" t="s">
        <v>72</v>
      </c>
      <c r="BZ117" s="1" t="s">
        <v>75</v>
      </c>
      <c r="CA117" s="1" t="s">
        <v>76</v>
      </c>
      <c r="CB117" s="8"/>
      <c r="CC117" s="1" t="s">
        <v>94</v>
      </c>
      <c r="CD117" s="1">
        <v>47</v>
      </c>
      <c r="CE117" s="1" t="s">
        <v>95</v>
      </c>
      <c r="CF117" s="1" t="s">
        <v>96</v>
      </c>
      <c r="CG117" s="1" t="s">
        <v>97</v>
      </c>
      <c r="CI117" s="1" t="s">
        <v>349</v>
      </c>
      <c r="CJ117" s="1" t="s">
        <v>109</v>
      </c>
      <c r="CK117" s="1" t="s">
        <v>103</v>
      </c>
      <c r="CL117" s="1" t="s">
        <v>125</v>
      </c>
      <c r="CM117" s="1" t="s">
        <v>98</v>
      </c>
      <c r="CP117" s="1" t="s">
        <v>262</v>
      </c>
    </row>
    <row r="118" spans="1:94" s="1" customFormat="1" x14ac:dyDescent="0.25">
      <c r="A118" s="1">
        <v>116</v>
      </c>
      <c r="C118" s="1" t="s">
        <v>20</v>
      </c>
      <c r="D118" s="1" t="s">
        <v>21</v>
      </c>
      <c r="H118" s="1" t="s">
        <v>25</v>
      </c>
      <c r="J118" s="1" t="s">
        <v>26</v>
      </c>
      <c r="K118" s="1" t="s">
        <v>27</v>
      </c>
      <c r="P118" s="1" t="s">
        <v>20</v>
      </c>
      <c r="U118" s="1" t="s">
        <v>25</v>
      </c>
      <c r="W118" s="1" t="s">
        <v>26</v>
      </c>
      <c r="AF118" s="1" t="s">
        <v>34</v>
      </c>
      <c r="AH118" s="1" t="s">
        <v>269</v>
      </c>
      <c r="AI118" s="1" t="s">
        <v>36</v>
      </c>
      <c r="AQ118" s="1" t="s">
        <v>37</v>
      </c>
      <c r="AR118" s="1" t="s">
        <v>44</v>
      </c>
      <c r="AU118" s="1" t="s">
        <v>47</v>
      </c>
      <c r="AX118" s="1" t="s">
        <v>50</v>
      </c>
      <c r="BA118" s="1" t="s">
        <v>20</v>
      </c>
      <c r="BD118" s="1" t="s">
        <v>55</v>
      </c>
      <c r="BP118" s="1" t="s">
        <v>65</v>
      </c>
      <c r="BS118" s="1" t="s">
        <v>68</v>
      </c>
      <c r="CA118" s="1" t="s">
        <v>76</v>
      </c>
      <c r="CB118" s="8"/>
      <c r="CC118" s="1" t="s">
        <v>94</v>
      </c>
      <c r="CD118" s="1">
        <v>60</v>
      </c>
      <c r="CE118" s="1" t="s">
        <v>95</v>
      </c>
      <c r="CF118" s="1" t="s">
        <v>96</v>
      </c>
      <c r="CG118" s="1" t="s">
        <v>97</v>
      </c>
      <c r="CH118" s="1" t="s">
        <v>98</v>
      </c>
      <c r="CI118" s="1" t="s">
        <v>351</v>
      </c>
      <c r="CJ118" s="1" t="s">
        <v>109</v>
      </c>
      <c r="CK118" s="1" t="s">
        <v>110</v>
      </c>
      <c r="CL118" s="1" t="s">
        <v>101</v>
      </c>
      <c r="CM118" s="1" t="s">
        <v>102</v>
      </c>
      <c r="CN118" s="1" t="s">
        <v>92</v>
      </c>
      <c r="CO118" s="1" t="s">
        <v>102</v>
      </c>
      <c r="CP118" s="1" t="s">
        <v>262</v>
      </c>
    </row>
    <row r="119" spans="1:94" s="1" customFormat="1" x14ac:dyDescent="0.25">
      <c r="A119" s="1">
        <v>117</v>
      </c>
      <c r="C119" s="1" t="s">
        <v>20</v>
      </c>
      <c r="H119" s="1" t="s">
        <v>25</v>
      </c>
      <c r="K119" s="1" t="s">
        <v>27</v>
      </c>
      <c r="P119" s="1" t="s">
        <v>20</v>
      </c>
      <c r="W119" s="1" t="s">
        <v>26</v>
      </c>
      <c r="X119" s="1" t="s">
        <v>27</v>
      </c>
      <c r="AB119" s="1" t="s">
        <v>31</v>
      </c>
      <c r="AD119" s="1" t="s">
        <v>33</v>
      </c>
      <c r="AF119" s="1" t="s">
        <v>34</v>
      </c>
      <c r="AM119" s="1" t="s">
        <v>40</v>
      </c>
      <c r="AN119" s="1" t="s">
        <v>41</v>
      </c>
      <c r="AO119" s="1" t="s">
        <v>42</v>
      </c>
      <c r="AP119" s="1" t="s">
        <v>43</v>
      </c>
      <c r="AQ119" s="1" t="s">
        <v>37</v>
      </c>
      <c r="AR119" s="1" t="s">
        <v>44</v>
      </c>
      <c r="AT119" s="1" t="s">
        <v>46</v>
      </c>
      <c r="AV119" s="1" t="s">
        <v>48</v>
      </c>
      <c r="AX119" s="1" t="s">
        <v>50</v>
      </c>
      <c r="BA119" s="1" t="s">
        <v>20</v>
      </c>
      <c r="BB119" s="1" t="s">
        <v>53</v>
      </c>
      <c r="BD119" s="1" t="s">
        <v>55</v>
      </c>
      <c r="BE119" s="1" t="s">
        <v>56</v>
      </c>
      <c r="BH119" s="1" t="s">
        <v>59</v>
      </c>
      <c r="BJ119" s="1" t="s">
        <v>26</v>
      </c>
      <c r="BO119" s="1" t="s">
        <v>64</v>
      </c>
      <c r="BP119" s="1" t="s">
        <v>65</v>
      </c>
      <c r="BR119" s="1" t="s">
        <v>67</v>
      </c>
      <c r="BS119" s="1" t="s">
        <v>68</v>
      </c>
      <c r="BU119" s="1" t="s">
        <v>70</v>
      </c>
      <c r="BV119" s="1" t="s">
        <v>71</v>
      </c>
      <c r="BW119" s="1" t="s">
        <v>72</v>
      </c>
      <c r="BX119" s="1" t="s">
        <v>73</v>
      </c>
      <c r="CA119" s="1" t="s">
        <v>76</v>
      </c>
      <c r="CB119" s="8"/>
      <c r="CC119" s="1" t="s">
        <v>94</v>
      </c>
      <c r="CD119" s="1">
        <v>55</v>
      </c>
      <c r="CE119" s="1" t="s">
        <v>95</v>
      </c>
      <c r="CF119" s="1" t="s">
        <v>131</v>
      </c>
      <c r="CG119" s="1" t="s">
        <v>97</v>
      </c>
      <c r="CH119" s="1" t="s">
        <v>98</v>
      </c>
      <c r="CI119" s="1" t="s">
        <v>351</v>
      </c>
      <c r="CJ119" s="1" t="s">
        <v>108</v>
      </c>
      <c r="CK119" s="1" t="s">
        <v>110</v>
      </c>
      <c r="CL119" s="1" t="s">
        <v>104</v>
      </c>
      <c r="CM119" s="1" t="s">
        <v>102</v>
      </c>
      <c r="CN119" s="1" t="s">
        <v>372</v>
      </c>
      <c r="CO119" s="1" t="s">
        <v>98</v>
      </c>
      <c r="CP119" s="1" t="s">
        <v>262</v>
      </c>
    </row>
    <row r="120" spans="1:94" s="1" customFormat="1" x14ac:dyDescent="0.25">
      <c r="A120" s="1">
        <v>118</v>
      </c>
      <c r="C120" s="1" t="s">
        <v>20</v>
      </c>
      <c r="D120" s="1" t="s">
        <v>21</v>
      </c>
      <c r="J120" s="1" t="s">
        <v>26</v>
      </c>
      <c r="Q120" s="1" t="s">
        <v>21</v>
      </c>
      <c r="W120" s="1" t="s">
        <v>26</v>
      </c>
      <c r="X120" s="1" t="s">
        <v>27</v>
      </c>
      <c r="AB120" s="1" t="s">
        <v>31</v>
      </c>
      <c r="AF120" s="1" t="s">
        <v>34</v>
      </c>
      <c r="AI120" s="1" t="s">
        <v>36</v>
      </c>
      <c r="AR120" s="1" t="s">
        <v>44</v>
      </c>
      <c r="AS120" s="1" t="s">
        <v>45</v>
      </c>
      <c r="AU120" s="1" t="s">
        <v>47</v>
      </c>
      <c r="BC120" s="1" t="s">
        <v>54</v>
      </c>
      <c r="BG120" s="1" t="s">
        <v>58</v>
      </c>
      <c r="BN120" s="1" t="s">
        <v>63</v>
      </c>
      <c r="BW120" s="1" t="s">
        <v>72</v>
      </c>
      <c r="CB120" s="8"/>
      <c r="CC120" s="1" t="s">
        <v>105</v>
      </c>
      <c r="CD120" s="1">
        <v>62</v>
      </c>
      <c r="CE120" s="1" t="s">
        <v>95</v>
      </c>
      <c r="CF120" s="1" t="s">
        <v>158</v>
      </c>
      <c r="CG120" s="1" t="s">
        <v>97</v>
      </c>
      <c r="CI120" s="1" t="s">
        <v>358</v>
      </c>
      <c r="CJ120" s="1" t="s">
        <v>114</v>
      </c>
      <c r="CK120" s="1" t="s">
        <v>110</v>
      </c>
      <c r="CL120" s="1" t="s">
        <v>104</v>
      </c>
      <c r="CM120" s="1" t="s">
        <v>102</v>
      </c>
      <c r="CN120" s="1" t="s">
        <v>92</v>
      </c>
      <c r="CO120" s="1" t="s">
        <v>98</v>
      </c>
      <c r="CP120" s="1" t="s">
        <v>262</v>
      </c>
    </row>
    <row r="121" spans="1:94" s="1" customFormat="1" x14ac:dyDescent="0.25">
      <c r="A121" s="1">
        <v>119</v>
      </c>
      <c r="H121" s="1" t="s">
        <v>25</v>
      </c>
      <c r="K121" s="1" t="s">
        <v>27</v>
      </c>
      <c r="N121" s="1" t="s">
        <v>30</v>
      </c>
      <c r="R121" s="1" t="s">
        <v>22</v>
      </c>
      <c r="S121" s="1" t="s">
        <v>23</v>
      </c>
      <c r="V121" s="1" t="s">
        <v>267</v>
      </c>
      <c r="AH121" s="1" t="s">
        <v>269</v>
      </c>
      <c r="AK121" s="1" t="s">
        <v>38</v>
      </c>
      <c r="AR121" s="1" t="s">
        <v>44</v>
      </c>
      <c r="AT121" s="1" t="s">
        <v>46</v>
      </c>
      <c r="AX121" s="1" t="s">
        <v>50</v>
      </c>
      <c r="AZ121" s="1" t="s">
        <v>52</v>
      </c>
      <c r="BD121" s="1" t="s">
        <v>55</v>
      </c>
      <c r="BP121" s="1" t="s">
        <v>65</v>
      </c>
      <c r="CA121" s="1" t="s">
        <v>76</v>
      </c>
      <c r="CB121" s="8" t="s">
        <v>77</v>
      </c>
      <c r="CC121" s="1" t="s">
        <v>94</v>
      </c>
      <c r="CD121" s="1">
        <v>20</v>
      </c>
      <c r="CE121" s="1" t="s">
        <v>95</v>
      </c>
      <c r="CF121" s="1" t="s">
        <v>131</v>
      </c>
      <c r="CG121" s="1" t="s">
        <v>160</v>
      </c>
      <c r="CH121" s="1" t="s">
        <v>98</v>
      </c>
      <c r="CI121" s="1" t="s">
        <v>349</v>
      </c>
      <c r="CJ121" s="1" t="s">
        <v>112</v>
      </c>
      <c r="CK121" s="1" t="s">
        <v>120</v>
      </c>
      <c r="CL121" s="1" t="s">
        <v>101</v>
      </c>
      <c r="CM121" s="1" t="s">
        <v>102</v>
      </c>
      <c r="CN121" s="1" t="s">
        <v>372</v>
      </c>
      <c r="CO121" s="1" t="s">
        <v>102</v>
      </c>
      <c r="CP121" s="1" t="s">
        <v>262</v>
      </c>
    </row>
    <row r="122" spans="1:94" s="1" customFormat="1" x14ac:dyDescent="0.25">
      <c r="A122" s="1">
        <v>120</v>
      </c>
      <c r="B122" s="1" t="s">
        <v>19</v>
      </c>
      <c r="J122" s="1" t="s">
        <v>26</v>
      </c>
      <c r="N122" s="1" t="s">
        <v>30</v>
      </c>
      <c r="R122" s="1" t="s">
        <v>22</v>
      </c>
      <c r="V122" s="1" t="s">
        <v>267</v>
      </c>
      <c r="Z122" s="1" t="s">
        <v>29</v>
      </c>
      <c r="AI122" s="1" t="s">
        <v>36</v>
      </c>
      <c r="AJ122" s="1" t="s">
        <v>37</v>
      </c>
      <c r="AK122" s="1" t="s">
        <v>38</v>
      </c>
      <c r="AQ122" s="1" t="s">
        <v>37</v>
      </c>
      <c r="AR122" s="1" t="s">
        <v>44</v>
      </c>
      <c r="AU122" s="1" t="s">
        <v>47</v>
      </c>
      <c r="AX122" s="1" t="s">
        <v>50</v>
      </c>
      <c r="BE122" s="1" t="s">
        <v>56</v>
      </c>
      <c r="BJ122" s="1" t="s">
        <v>26</v>
      </c>
      <c r="BP122" s="1" t="s">
        <v>65</v>
      </c>
      <c r="BS122" s="1" t="s">
        <v>68</v>
      </c>
      <c r="CA122" s="1" t="s">
        <v>76</v>
      </c>
      <c r="CB122" s="8"/>
      <c r="CC122" s="1" t="s">
        <v>94</v>
      </c>
      <c r="CD122" s="1">
        <v>15</v>
      </c>
      <c r="CE122" s="1" t="s">
        <v>95</v>
      </c>
      <c r="CF122" s="1" t="s">
        <v>131</v>
      </c>
      <c r="CG122" s="1" t="s">
        <v>97</v>
      </c>
      <c r="CH122" s="1" t="s">
        <v>98</v>
      </c>
      <c r="CI122" s="1" t="s">
        <v>349</v>
      </c>
      <c r="CJ122" s="1" t="s">
        <v>112</v>
      </c>
      <c r="CK122" s="1" t="s">
        <v>133</v>
      </c>
      <c r="CL122" s="1" t="s">
        <v>136</v>
      </c>
      <c r="CM122" s="1" t="s">
        <v>102</v>
      </c>
      <c r="CN122" s="1" t="s">
        <v>90</v>
      </c>
      <c r="CO122" s="1" t="s">
        <v>102</v>
      </c>
      <c r="CP122" s="1" t="s">
        <v>262</v>
      </c>
    </row>
    <row r="123" spans="1:94" s="1" customFormat="1" x14ac:dyDescent="0.25">
      <c r="A123" s="1">
        <v>121</v>
      </c>
      <c r="B123" s="1" t="s">
        <v>19</v>
      </c>
      <c r="J123" s="1" t="s">
        <v>26</v>
      </c>
      <c r="O123" s="1" t="s">
        <v>19</v>
      </c>
      <c r="P123" s="1" t="s">
        <v>20</v>
      </c>
      <c r="Y123" s="1" t="s">
        <v>28</v>
      </c>
      <c r="AE123" s="1" t="s">
        <v>266</v>
      </c>
      <c r="AI123" s="1" t="s">
        <v>36</v>
      </c>
      <c r="AJ123" s="1" t="s">
        <v>37</v>
      </c>
      <c r="AQ123" s="1" t="s">
        <v>37</v>
      </c>
      <c r="AR123" s="1" t="s">
        <v>44</v>
      </c>
      <c r="AU123" s="1" t="s">
        <v>47</v>
      </c>
      <c r="AX123" s="1" t="s">
        <v>50</v>
      </c>
      <c r="BD123" s="1" t="s">
        <v>55</v>
      </c>
      <c r="BJ123" s="1" t="s">
        <v>26</v>
      </c>
      <c r="BP123" s="1" t="s">
        <v>65</v>
      </c>
      <c r="BU123" s="1" t="s">
        <v>70</v>
      </c>
      <c r="BY123" s="1" t="s">
        <v>74</v>
      </c>
      <c r="CB123" s="8" t="s">
        <v>77</v>
      </c>
      <c r="CC123" s="1" t="s">
        <v>94</v>
      </c>
      <c r="CD123" s="1">
        <v>57</v>
      </c>
      <c r="CE123" s="1" t="s">
        <v>95</v>
      </c>
      <c r="CF123" s="1" t="s">
        <v>117</v>
      </c>
      <c r="CG123" s="1" t="s">
        <v>97</v>
      </c>
      <c r="CH123" s="1" t="s">
        <v>98</v>
      </c>
      <c r="CI123" s="1" t="s">
        <v>353</v>
      </c>
      <c r="CJ123" s="1" t="s">
        <v>112</v>
      </c>
      <c r="CK123" s="1" t="s">
        <v>120</v>
      </c>
      <c r="CL123" s="1" t="s">
        <v>101</v>
      </c>
      <c r="CM123" s="1" t="s">
        <v>102</v>
      </c>
      <c r="CN123" s="1" t="s">
        <v>91</v>
      </c>
      <c r="CO123" s="1" t="s">
        <v>98</v>
      </c>
      <c r="CP123" s="1" t="s">
        <v>262</v>
      </c>
    </row>
    <row r="124" spans="1:94" s="1" customFormat="1" x14ac:dyDescent="0.25">
      <c r="A124" s="1">
        <v>122</v>
      </c>
      <c r="C124" s="1" t="s">
        <v>20</v>
      </c>
      <c r="D124" s="1" t="s">
        <v>21</v>
      </c>
      <c r="J124" s="1" t="s">
        <v>26</v>
      </c>
      <c r="W124" s="1" t="s">
        <v>26</v>
      </c>
      <c r="X124" s="1" t="s">
        <v>27</v>
      </c>
      <c r="Z124" s="1" t="s">
        <v>29</v>
      </c>
      <c r="AF124" s="1" t="s">
        <v>34</v>
      </c>
      <c r="AH124" s="1" t="s">
        <v>269</v>
      </c>
      <c r="AI124" s="1" t="s">
        <v>36</v>
      </c>
      <c r="AL124" s="1" t="s">
        <v>39</v>
      </c>
      <c r="AM124" s="1" t="s">
        <v>40</v>
      </c>
      <c r="AX124" s="1" t="s">
        <v>50</v>
      </c>
      <c r="AZ124" s="1" t="s">
        <v>52</v>
      </c>
      <c r="BJ124" s="1" t="s">
        <v>26</v>
      </c>
      <c r="BP124" s="1" t="s">
        <v>65</v>
      </c>
      <c r="BT124" s="1" t="s">
        <v>69</v>
      </c>
      <c r="CB124" s="8"/>
      <c r="CC124" s="1" t="s">
        <v>94</v>
      </c>
      <c r="CD124" s="1">
        <v>73</v>
      </c>
      <c r="CE124" s="1" t="s">
        <v>95</v>
      </c>
      <c r="CF124" s="1" t="s">
        <v>139</v>
      </c>
      <c r="CG124" s="1" t="s">
        <v>97</v>
      </c>
      <c r="CI124" s="1" t="s">
        <v>351</v>
      </c>
      <c r="CJ124" s="1" t="s">
        <v>109</v>
      </c>
      <c r="CK124" s="1" t="s">
        <v>120</v>
      </c>
      <c r="CL124" s="1" t="s">
        <v>101</v>
      </c>
      <c r="CM124" s="1" t="s">
        <v>102</v>
      </c>
      <c r="CN124" s="1" t="s">
        <v>92</v>
      </c>
      <c r="CO124" s="1" t="s">
        <v>98</v>
      </c>
      <c r="CP124" s="1" t="s">
        <v>262</v>
      </c>
    </row>
    <row r="125" spans="1:94" s="1" customFormat="1" x14ac:dyDescent="0.25">
      <c r="A125" s="1">
        <v>123</v>
      </c>
      <c r="D125" s="1" t="s">
        <v>21</v>
      </c>
      <c r="J125" s="1" t="s">
        <v>26</v>
      </c>
      <c r="N125" s="1" t="s">
        <v>30</v>
      </c>
      <c r="U125" s="1" t="s">
        <v>25</v>
      </c>
      <c r="V125" s="1" t="s">
        <v>267</v>
      </c>
      <c r="AA125" s="1" t="s">
        <v>30</v>
      </c>
      <c r="AB125" s="1" t="s">
        <v>31</v>
      </c>
      <c r="AD125" s="1" t="s">
        <v>33</v>
      </c>
      <c r="AF125" s="1" t="s">
        <v>34</v>
      </c>
      <c r="AM125" s="1" t="s">
        <v>40</v>
      </c>
      <c r="AR125" s="1" t="s">
        <v>44</v>
      </c>
      <c r="AT125" s="1" t="s">
        <v>46</v>
      </c>
      <c r="AX125" s="1" t="s">
        <v>50</v>
      </c>
      <c r="BG125" s="1" t="s">
        <v>58</v>
      </c>
      <c r="BJ125" s="1" t="s">
        <v>26</v>
      </c>
      <c r="BP125" s="1" t="s">
        <v>65</v>
      </c>
      <c r="CA125" s="1" t="s">
        <v>76</v>
      </c>
      <c r="CB125" s="8" t="s">
        <v>77</v>
      </c>
      <c r="CC125" s="1" t="s">
        <v>94</v>
      </c>
      <c r="CD125" s="1">
        <v>36</v>
      </c>
      <c r="CE125" s="1" t="s">
        <v>95</v>
      </c>
      <c r="CF125" s="1" t="s">
        <v>162</v>
      </c>
      <c r="CG125" s="1" t="s">
        <v>160</v>
      </c>
      <c r="CH125" s="1" t="s">
        <v>98</v>
      </c>
      <c r="CI125" s="1" t="s">
        <v>352</v>
      </c>
      <c r="CJ125" s="1" t="s">
        <v>114</v>
      </c>
      <c r="CK125" s="1" t="s">
        <v>100</v>
      </c>
      <c r="CL125" s="1" t="s">
        <v>101</v>
      </c>
      <c r="CM125" s="1" t="s">
        <v>102</v>
      </c>
      <c r="CN125" s="1" t="s">
        <v>92</v>
      </c>
      <c r="CO125" s="1" t="s">
        <v>102</v>
      </c>
      <c r="CP125" s="1" t="s">
        <v>262</v>
      </c>
    </row>
    <row r="126" spans="1:94" s="1" customFormat="1" x14ac:dyDescent="0.25">
      <c r="A126" s="1">
        <v>124</v>
      </c>
      <c r="D126" s="1" t="s">
        <v>21</v>
      </c>
      <c r="J126" s="1" t="s">
        <v>26</v>
      </c>
      <c r="L126" s="1" t="s">
        <v>28</v>
      </c>
      <c r="Q126" s="1" t="s">
        <v>21</v>
      </c>
      <c r="V126" s="1" t="s">
        <v>267</v>
      </c>
      <c r="W126" s="1" t="s">
        <v>26</v>
      </c>
      <c r="AB126" s="1" t="s">
        <v>31</v>
      </c>
      <c r="AH126" s="1" t="s">
        <v>269</v>
      </c>
      <c r="AI126" s="1" t="s">
        <v>36</v>
      </c>
      <c r="AO126" s="1" t="s">
        <v>42</v>
      </c>
      <c r="AR126" s="1" t="s">
        <v>44</v>
      </c>
      <c r="AU126" s="1" t="s">
        <v>47</v>
      </c>
      <c r="AX126" s="1" t="s">
        <v>50</v>
      </c>
      <c r="BD126" s="1" t="s">
        <v>55</v>
      </c>
      <c r="BJ126" s="1" t="s">
        <v>26</v>
      </c>
      <c r="BP126" s="1" t="s">
        <v>65</v>
      </c>
      <c r="BS126" s="1" t="s">
        <v>68</v>
      </c>
      <c r="BV126" s="1" t="s">
        <v>71</v>
      </c>
      <c r="BY126" s="1" t="s">
        <v>74</v>
      </c>
      <c r="CA126" s="1" t="s">
        <v>76</v>
      </c>
      <c r="CB126" s="8"/>
      <c r="CC126" s="1" t="s">
        <v>94</v>
      </c>
      <c r="CD126" s="1">
        <v>50</v>
      </c>
      <c r="CE126" s="1" t="s">
        <v>115</v>
      </c>
      <c r="CF126" s="9" t="s">
        <v>318</v>
      </c>
      <c r="CG126" s="1" t="s">
        <v>97</v>
      </c>
      <c r="CH126" s="1" t="s">
        <v>98</v>
      </c>
      <c r="CI126" s="1" t="s">
        <v>80</v>
      </c>
      <c r="CJ126" s="1" t="s">
        <v>126</v>
      </c>
      <c r="CK126" s="1" t="s">
        <v>153</v>
      </c>
      <c r="CL126" s="1" t="s">
        <v>101</v>
      </c>
      <c r="CM126" s="1" t="s">
        <v>102</v>
      </c>
      <c r="CN126" s="1" t="s">
        <v>92</v>
      </c>
      <c r="CO126" s="1" t="s">
        <v>102</v>
      </c>
      <c r="CP126" s="1" t="s">
        <v>262</v>
      </c>
    </row>
    <row r="127" spans="1:94" s="1" customFormat="1" x14ac:dyDescent="0.25">
      <c r="A127" s="1">
        <v>125</v>
      </c>
      <c r="C127" s="1" t="s">
        <v>20</v>
      </c>
      <c r="J127" s="1" t="s">
        <v>26</v>
      </c>
      <c r="K127" s="1" t="s">
        <v>27</v>
      </c>
      <c r="V127" s="1" t="s">
        <v>267</v>
      </c>
      <c r="W127" s="1" t="s">
        <v>26</v>
      </c>
      <c r="AA127" s="1" t="s">
        <v>30</v>
      </c>
      <c r="AB127" s="1" t="s">
        <v>31</v>
      </c>
      <c r="AF127" s="1" t="s">
        <v>34</v>
      </c>
      <c r="AH127" s="1" t="s">
        <v>269</v>
      </c>
      <c r="AM127" s="1" t="s">
        <v>40</v>
      </c>
      <c r="AP127" s="1" t="s">
        <v>43</v>
      </c>
      <c r="AS127" s="1" t="s">
        <v>45</v>
      </c>
      <c r="BA127" s="1" t="s">
        <v>20</v>
      </c>
      <c r="BI127" s="1" t="s">
        <v>60</v>
      </c>
      <c r="BM127" s="1" t="s">
        <v>62</v>
      </c>
      <c r="BP127" s="1" t="s">
        <v>65</v>
      </c>
      <c r="BS127" s="1" t="s">
        <v>68</v>
      </c>
      <c r="BW127" s="1" t="s">
        <v>72</v>
      </c>
      <c r="CB127" s="8"/>
      <c r="CC127" s="1" t="s">
        <v>94</v>
      </c>
      <c r="CD127" s="1">
        <v>65</v>
      </c>
      <c r="CE127" s="1" t="s">
        <v>95</v>
      </c>
      <c r="CF127" s="1" t="s">
        <v>158</v>
      </c>
      <c r="CG127" s="1" t="s">
        <v>97</v>
      </c>
      <c r="CI127" s="1" t="s">
        <v>351</v>
      </c>
      <c r="CJ127" s="1" t="s">
        <v>112</v>
      </c>
      <c r="CK127" s="1" t="s">
        <v>100</v>
      </c>
      <c r="CL127" s="1" t="s">
        <v>104</v>
      </c>
      <c r="CM127" s="1" t="s">
        <v>102</v>
      </c>
      <c r="CN127" s="1" t="s">
        <v>91</v>
      </c>
      <c r="CO127" s="1" t="s">
        <v>98</v>
      </c>
      <c r="CP127" s="1" t="s">
        <v>262</v>
      </c>
    </row>
    <row r="128" spans="1:94" s="1" customFormat="1" x14ac:dyDescent="0.25">
      <c r="A128" s="1">
        <v>126</v>
      </c>
      <c r="D128" s="1" t="s">
        <v>21</v>
      </c>
      <c r="G128" s="1" t="s">
        <v>24</v>
      </c>
      <c r="I128" s="1" t="s">
        <v>267</v>
      </c>
      <c r="J128" s="1" t="s">
        <v>26</v>
      </c>
      <c r="K128" s="1" t="s">
        <v>27</v>
      </c>
      <c r="L128" s="1" t="s">
        <v>28</v>
      </c>
      <c r="N128" s="1" t="s">
        <v>30</v>
      </c>
      <c r="Q128" s="1" t="s">
        <v>21</v>
      </c>
      <c r="W128" s="1" t="s">
        <v>26</v>
      </c>
      <c r="AB128" s="1" t="s">
        <v>31</v>
      </c>
      <c r="AD128" s="1" t="s">
        <v>33</v>
      </c>
      <c r="AE128" s="1" t="s">
        <v>266</v>
      </c>
      <c r="AF128" s="1" t="s">
        <v>34</v>
      </c>
      <c r="AG128" s="1" t="s">
        <v>35</v>
      </c>
      <c r="AH128" s="1" t="s">
        <v>269</v>
      </c>
      <c r="AI128" s="1" t="s">
        <v>36</v>
      </c>
      <c r="AK128" s="1" t="s">
        <v>38</v>
      </c>
      <c r="AL128" s="1" t="s">
        <v>39</v>
      </c>
      <c r="AM128" s="1" t="s">
        <v>40</v>
      </c>
      <c r="AN128" s="1" t="s">
        <v>41</v>
      </c>
      <c r="AO128" s="1" t="s">
        <v>42</v>
      </c>
      <c r="AP128" s="1" t="s">
        <v>43</v>
      </c>
      <c r="AQ128" s="1" t="s">
        <v>37</v>
      </c>
      <c r="AR128" s="1" t="s">
        <v>44</v>
      </c>
      <c r="AS128" s="1" t="s">
        <v>45</v>
      </c>
      <c r="AT128" s="1" t="s">
        <v>46</v>
      </c>
      <c r="AU128" s="1" t="s">
        <v>47</v>
      </c>
      <c r="AV128" s="1" t="s">
        <v>48</v>
      </c>
      <c r="AW128" s="1" t="s">
        <v>49</v>
      </c>
      <c r="AX128" s="1" t="s">
        <v>50</v>
      </c>
      <c r="BE128" s="1" t="s">
        <v>56</v>
      </c>
      <c r="BG128" s="1" t="s">
        <v>58</v>
      </c>
      <c r="BN128" s="1" t="s">
        <v>63</v>
      </c>
      <c r="BP128" s="1" t="s">
        <v>65</v>
      </c>
      <c r="BQ128" s="1" t="s">
        <v>66</v>
      </c>
      <c r="BR128" s="1" t="s">
        <v>67</v>
      </c>
      <c r="BS128" s="1" t="s">
        <v>68</v>
      </c>
      <c r="BT128" s="1" t="s">
        <v>69</v>
      </c>
      <c r="BU128" s="1" t="s">
        <v>70</v>
      </c>
      <c r="BV128" s="1" t="s">
        <v>71</v>
      </c>
      <c r="BW128" s="1" t="s">
        <v>72</v>
      </c>
      <c r="BZ128" s="1" t="s">
        <v>75</v>
      </c>
      <c r="CA128" s="1" t="s">
        <v>76</v>
      </c>
      <c r="CB128" s="8"/>
      <c r="CC128" s="1" t="s">
        <v>105</v>
      </c>
      <c r="CD128" s="1">
        <v>65</v>
      </c>
      <c r="CE128" s="1" t="s">
        <v>95</v>
      </c>
      <c r="CF128" s="1" t="s">
        <v>117</v>
      </c>
      <c r="CH128" s="1" t="s">
        <v>98</v>
      </c>
      <c r="CI128" s="1" t="s">
        <v>353</v>
      </c>
      <c r="CJ128" s="1" t="s">
        <v>114</v>
      </c>
      <c r="CK128" s="1" t="s">
        <v>110</v>
      </c>
      <c r="CL128" s="1" t="s">
        <v>135</v>
      </c>
      <c r="CM128" s="1" t="s">
        <v>102</v>
      </c>
      <c r="CN128" s="1" t="s">
        <v>373</v>
      </c>
      <c r="CO128" s="1" t="s">
        <v>102</v>
      </c>
      <c r="CP128" s="1" t="s">
        <v>262</v>
      </c>
    </row>
    <row r="129" spans="1:94" s="1" customFormat="1" x14ac:dyDescent="0.25">
      <c r="A129" s="1">
        <v>127</v>
      </c>
      <c r="M129" s="1" t="s">
        <v>29</v>
      </c>
      <c r="N129" s="1" t="s">
        <v>30</v>
      </c>
      <c r="R129" s="1" t="s">
        <v>22</v>
      </c>
      <c r="AI129" s="1" t="s">
        <v>36</v>
      </c>
      <c r="AR129" s="1" t="s">
        <v>44</v>
      </c>
      <c r="AS129" s="1" t="s">
        <v>45</v>
      </c>
      <c r="AU129" s="1" t="s">
        <v>47</v>
      </c>
      <c r="BC129" s="1" t="s">
        <v>54</v>
      </c>
      <c r="BE129" s="1" t="s">
        <v>56</v>
      </c>
      <c r="BS129" s="1" t="s">
        <v>68</v>
      </c>
      <c r="CB129" s="8"/>
      <c r="CC129" s="1" t="s">
        <v>94</v>
      </c>
      <c r="CD129" s="1">
        <v>38</v>
      </c>
      <c r="CE129" s="1" t="s">
        <v>95</v>
      </c>
      <c r="CF129" s="1" t="s">
        <v>131</v>
      </c>
      <c r="CG129" s="1" t="s">
        <v>97</v>
      </c>
      <c r="CH129" s="1" t="s">
        <v>98</v>
      </c>
      <c r="CI129" s="1" t="s">
        <v>80</v>
      </c>
      <c r="CJ129" s="1" t="s">
        <v>114</v>
      </c>
      <c r="CK129" s="1" t="s">
        <v>100</v>
      </c>
      <c r="CL129" s="1" t="s">
        <v>101</v>
      </c>
      <c r="CM129" s="1" t="s">
        <v>102</v>
      </c>
      <c r="CN129" s="1" t="s">
        <v>92</v>
      </c>
      <c r="CO129" s="1" t="s">
        <v>102</v>
      </c>
      <c r="CP129" s="1" t="s">
        <v>261</v>
      </c>
    </row>
    <row r="130" spans="1:94" s="1" customFormat="1" x14ac:dyDescent="0.25">
      <c r="A130" s="1">
        <v>128</v>
      </c>
      <c r="B130" s="1" t="s">
        <v>19</v>
      </c>
      <c r="C130" s="1" t="s">
        <v>20</v>
      </c>
      <c r="J130" s="1" t="s">
        <v>26</v>
      </c>
      <c r="K130" s="1" t="s">
        <v>27</v>
      </c>
      <c r="L130" s="1" t="s">
        <v>28</v>
      </c>
      <c r="U130" s="1" t="s">
        <v>25</v>
      </c>
      <c r="V130" s="1" t="s">
        <v>267</v>
      </c>
      <c r="Z130" s="1" t="s">
        <v>29</v>
      </c>
      <c r="AB130" s="1" t="s">
        <v>31</v>
      </c>
      <c r="AD130" s="1" t="s">
        <v>33</v>
      </c>
      <c r="AI130" s="1" t="s">
        <v>36</v>
      </c>
      <c r="AK130" s="1" t="s">
        <v>38</v>
      </c>
      <c r="AM130" s="1" t="s">
        <v>40</v>
      </c>
      <c r="AO130" s="1" t="s">
        <v>42</v>
      </c>
      <c r="AP130" s="1" t="s">
        <v>43</v>
      </c>
      <c r="AR130" s="1" t="s">
        <v>44</v>
      </c>
      <c r="AZ130" s="1" t="s">
        <v>52</v>
      </c>
      <c r="BA130" s="1" t="s">
        <v>20</v>
      </c>
      <c r="BB130" s="1" t="s">
        <v>53</v>
      </c>
      <c r="BC130" s="1" t="s">
        <v>54</v>
      </c>
      <c r="BD130" s="1" t="s">
        <v>55</v>
      </c>
      <c r="BE130" s="1" t="s">
        <v>56</v>
      </c>
      <c r="BF130" s="1" t="s">
        <v>57</v>
      </c>
      <c r="BI130" s="1" t="s">
        <v>60</v>
      </c>
      <c r="BJ130" s="1" t="s">
        <v>26</v>
      </c>
      <c r="BK130" s="1" t="s">
        <v>23</v>
      </c>
      <c r="BL130" s="1" t="s">
        <v>61</v>
      </c>
      <c r="BN130" s="1" t="s">
        <v>63</v>
      </c>
      <c r="BO130" s="1" t="s">
        <v>64</v>
      </c>
      <c r="BP130" s="1" t="s">
        <v>65</v>
      </c>
      <c r="BY130" s="1" t="s">
        <v>74</v>
      </c>
      <c r="CB130" s="8"/>
      <c r="CC130" s="1" t="s">
        <v>94</v>
      </c>
      <c r="CD130" s="1">
        <v>35</v>
      </c>
      <c r="CE130" s="1" t="s">
        <v>95</v>
      </c>
      <c r="CF130" s="1" t="s">
        <v>131</v>
      </c>
      <c r="CG130" s="1" t="s">
        <v>134</v>
      </c>
      <c r="CH130" s="1" t="s">
        <v>98</v>
      </c>
      <c r="CI130" s="1" t="s">
        <v>80</v>
      </c>
      <c r="CJ130" s="1" t="s">
        <v>114</v>
      </c>
      <c r="CK130" s="1" t="s">
        <v>100</v>
      </c>
      <c r="CL130" s="1" t="s">
        <v>101</v>
      </c>
      <c r="CM130" s="1" t="s">
        <v>102</v>
      </c>
      <c r="CN130" s="1" t="s">
        <v>92</v>
      </c>
      <c r="CO130" s="1" t="s">
        <v>102</v>
      </c>
      <c r="CP130" s="1" t="s">
        <v>261</v>
      </c>
    </row>
    <row r="131" spans="1:94" s="1" customFormat="1" x14ac:dyDescent="0.25">
      <c r="A131" s="1">
        <v>129</v>
      </c>
      <c r="C131" s="1" t="s">
        <v>20</v>
      </c>
      <c r="D131" s="1" t="s">
        <v>21</v>
      </c>
      <c r="G131" s="1" t="s">
        <v>24</v>
      </c>
      <c r="J131" s="1" t="s">
        <v>26</v>
      </c>
      <c r="N131" s="1" t="s">
        <v>30</v>
      </c>
      <c r="Q131" s="1" t="s">
        <v>21</v>
      </c>
      <c r="R131" s="1" t="s">
        <v>22</v>
      </c>
      <c r="U131" s="1" t="s">
        <v>25</v>
      </c>
      <c r="AD131" s="1" t="s">
        <v>33</v>
      </c>
      <c r="AF131" s="1" t="s">
        <v>34</v>
      </c>
      <c r="AI131" s="1" t="s">
        <v>36</v>
      </c>
      <c r="AL131" s="1" t="s">
        <v>39</v>
      </c>
      <c r="AO131" s="1" t="s">
        <v>42</v>
      </c>
      <c r="AV131" s="1" t="s">
        <v>48</v>
      </c>
      <c r="BB131" s="1" t="s">
        <v>53</v>
      </c>
      <c r="BH131" s="1" t="s">
        <v>59</v>
      </c>
      <c r="BN131" s="1" t="s">
        <v>63</v>
      </c>
      <c r="BP131" s="1" t="s">
        <v>65</v>
      </c>
      <c r="BR131" s="1" t="s">
        <v>67</v>
      </c>
      <c r="BU131" s="1" t="s">
        <v>70</v>
      </c>
      <c r="CB131" s="8"/>
      <c r="CC131" s="1" t="s">
        <v>94</v>
      </c>
      <c r="CD131" s="1">
        <v>36</v>
      </c>
      <c r="CE131" s="1" t="s">
        <v>95</v>
      </c>
      <c r="CF131" s="1" t="s">
        <v>131</v>
      </c>
      <c r="CH131" s="1" t="s">
        <v>102</v>
      </c>
      <c r="CI131" s="1" t="s">
        <v>355</v>
      </c>
      <c r="CJ131" s="1" t="s">
        <v>108</v>
      </c>
      <c r="CK131" s="1" t="s">
        <v>110</v>
      </c>
      <c r="CL131" s="1" t="s">
        <v>101</v>
      </c>
      <c r="CM131" s="1" t="s">
        <v>102</v>
      </c>
      <c r="CN131" s="1" t="s">
        <v>92</v>
      </c>
      <c r="CO131" s="1" t="s">
        <v>102</v>
      </c>
      <c r="CP131" s="1" t="s">
        <v>261</v>
      </c>
    </row>
    <row r="132" spans="1:94" s="1" customFormat="1" x14ac:dyDescent="0.25">
      <c r="A132" s="1">
        <v>130</v>
      </c>
      <c r="E132" s="1" t="s">
        <v>22</v>
      </c>
      <c r="R132" s="1" t="s">
        <v>22</v>
      </c>
      <c r="AF132" s="1" t="s">
        <v>34</v>
      </c>
      <c r="AI132" s="1" t="s">
        <v>36</v>
      </c>
      <c r="AJ132" s="1" t="s">
        <v>37</v>
      </c>
      <c r="AP132" s="1" t="s">
        <v>43</v>
      </c>
      <c r="AU132" s="1" t="s">
        <v>47</v>
      </c>
      <c r="AX132" s="1" t="s">
        <v>50</v>
      </c>
      <c r="BE132" s="1" t="s">
        <v>56</v>
      </c>
      <c r="BN132" s="1" t="s">
        <v>63</v>
      </c>
      <c r="BP132" s="1" t="s">
        <v>65</v>
      </c>
      <c r="BQ132" s="1" t="s">
        <v>66</v>
      </c>
      <c r="CB132" s="8"/>
      <c r="CC132" s="1" t="s">
        <v>94</v>
      </c>
      <c r="CD132" s="1">
        <v>43</v>
      </c>
      <c r="CE132" s="1" t="s">
        <v>95</v>
      </c>
      <c r="CF132" s="1" t="s">
        <v>131</v>
      </c>
      <c r="CG132" s="1" t="s">
        <v>97</v>
      </c>
      <c r="CH132" s="1" t="s">
        <v>98</v>
      </c>
      <c r="CI132" s="1" t="s">
        <v>88</v>
      </c>
      <c r="CJ132" s="1" t="s">
        <v>99</v>
      </c>
      <c r="CK132" s="1" t="s">
        <v>110</v>
      </c>
      <c r="CL132" s="1" t="s">
        <v>125</v>
      </c>
      <c r="CM132" s="1" t="s">
        <v>102</v>
      </c>
      <c r="CO132" s="1" t="s">
        <v>102</v>
      </c>
      <c r="CP132" s="1" t="s">
        <v>261</v>
      </c>
    </row>
    <row r="133" spans="1:94" s="1" customFormat="1" x14ac:dyDescent="0.25">
      <c r="A133" s="1">
        <v>131</v>
      </c>
      <c r="J133" s="1" t="s">
        <v>26</v>
      </c>
      <c r="N133" s="1" t="s">
        <v>30</v>
      </c>
      <c r="AA133" s="1" t="s">
        <v>30</v>
      </c>
      <c r="AD133" s="1" t="s">
        <v>33</v>
      </c>
      <c r="AF133" s="1" t="s">
        <v>34</v>
      </c>
      <c r="AK133" s="1" t="s">
        <v>38</v>
      </c>
      <c r="AL133" s="1" t="s">
        <v>39</v>
      </c>
      <c r="AM133" s="1" t="s">
        <v>40</v>
      </c>
      <c r="AR133" s="1" t="s">
        <v>44</v>
      </c>
      <c r="AS133" s="1" t="s">
        <v>45</v>
      </c>
      <c r="AT133" s="1" t="s">
        <v>46</v>
      </c>
      <c r="AU133" s="1" t="s">
        <v>47</v>
      </c>
      <c r="AX133" s="1" t="s">
        <v>50</v>
      </c>
      <c r="AZ133" s="1" t="s">
        <v>52</v>
      </c>
      <c r="BJ133" s="1" t="s">
        <v>26</v>
      </c>
      <c r="CA133" s="1" t="s">
        <v>76</v>
      </c>
      <c r="CB133" s="8"/>
      <c r="CC133" s="1" t="s">
        <v>94</v>
      </c>
      <c r="CD133" s="1">
        <v>32</v>
      </c>
      <c r="CE133" s="1" t="s">
        <v>95</v>
      </c>
      <c r="CF133" s="1" t="s">
        <v>131</v>
      </c>
      <c r="CG133" s="1" t="s">
        <v>97</v>
      </c>
      <c r="CH133" s="1" t="s">
        <v>98</v>
      </c>
      <c r="CI133" s="1" t="s">
        <v>80</v>
      </c>
      <c r="CJ133" s="1" t="s">
        <v>114</v>
      </c>
      <c r="CK133" s="1" t="s">
        <v>110</v>
      </c>
      <c r="CL133" s="1" t="s">
        <v>101</v>
      </c>
      <c r="CM133" s="1" t="s">
        <v>102</v>
      </c>
      <c r="CN133" s="1" t="s">
        <v>92</v>
      </c>
      <c r="CO133" s="1" t="s">
        <v>102</v>
      </c>
      <c r="CP133" s="1" t="s">
        <v>261</v>
      </c>
    </row>
    <row r="134" spans="1:94" s="1" customFormat="1" x14ac:dyDescent="0.25">
      <c r="A134" s="1">
        <v>132</v>
      </c>
      <c r="B134" s="1" t="s">
        <v>19</v>
      </c>
      <c r="C134" s="1" t="s">
        <v>20</v>
      </c>
      <c r="L134" s="1" t="s">
        <v>28</v>
      </c>
      <c r="N134" s="1" t="s">
        <v>30</v>
      </c>
      <c r="O134" s="1" t="s">
        <v>19</v>
      </c>
      <c r="AA134" s="1" t="s">
        <v>30</v>
      </c>
      <c r="AD134" s="1" t="s">
        <v>33</v>
      </c>
      <c r="AI134" s="1" t="s">
        <v>36</v>
      </c>
      <c r="AL134" s="1" t="s">
        <v>39</v>
      </c>
      <c r="AR134" s="1" t="s">
        <v>44</v>
      </c>
      <c r="AT134" s="1" t="s">
        <v>46</v>
      </c>
      <c r="BA134" s="1" t="s">
        <v>20</v>
      </c>
      <c r="BJ134" s="1" t="s">
        <v>26</v>
      </c>
      <c r="BL134" s="1" t="s">
        <v>61</v>
      </c>
      <c r="BO134" s="1" t="s">
        <v>64</v>
      </c>
      <c r="BP134" s="1" t="s">
        <v>65</v>
      </c>
      <c r="BS134" s="1" t="s">
        <v>68</v>
      </c>
      <c r="BY134" s="1" t="s">
        <v>74</v>
      </c>
      <c r="CA134" s="1" t="s">
        <v>76</v>
      </c>
      <c r="CB134" s="8"/>
      <c r="CC134" s="1" t="s">
        <v>94</v>
      </c>
      <c r="CD134" s="1">
        <v>30</v>
      </c>
      <c r="CE134" s="1" t="s">
        <v>95</v>
      </c>
      <c r="CF134" s="1" t="s">
        <v>131</v>
      </c>
      <c r="CG134" s="1" t="s">
        <v>97</v>
      </c>
      <c r="CH134" s="1" t="s">
        <v>98</v>
      </c>
      <c r="CI134" s="1" t="s">
        <v>80</v>
      </c>
      <c r="CJ134" s="1" t="s">
        <v>99</v>
      </c>
      <c r="CK134" s="1" t="s">
        <v>103</v>
      </c>
      <c r="CL134" s="1" t="s">
        <v>101</v>
      </c>
      <c r="CM134" s="1" t="s">
        <v>102</v>
      </c>
      <c r="CN134" s="1" t="s">
        <v>92</v>
      </c>
      <c r="CO134" s="1" t="s">
        <v>102</v>
      </c>
      <c r="CP134" s="1" t="s">
        <v>261</v>
      </c>
    </row>
    <row r="135" spans="1:94" s="1" customFormat="1" x14ac:dyDescent="0.25">
      <c r="A135" s="1">
        <v>133</v>
      </c>
      <c r="E135" s="1" t="s">
        <v>22</v>
      </c>
      <c r="L135" s="1" t="s">
        <v>28</v>
      </c>
      <c r="U135" s="1" t="s">
        <v>25</v>
      </c>
      <c r="AG135" s="1" t="s">
        <v>35</v>
      </c>
      <c r="AR135" s="1" t="s">
        <v>44</v>
      </c>
      <c r="AT135" s="1" t="s">
        <v>46</v>
      </c>
      <c r="AX135" s="1" t="s">
        <v>50</v>
      </c>
      <c r="BJ135" s="1" t="s">
        <v>26</v>
      </c>
      <c r="BQ135" s="1" t="s">
        <v>66</v>
      </c>
      <c r="CA135" s="1" t="s">
        <v>76</v>
      </c>
      <c r="CB135" s="8"/>
      <c r="CC135" s="1" t="s">
        <v>105</v>
      </c>
      <c r="CD135" s="1">
        <v>40</v>
      </c>
      <c r="CE135" s="1" t="s">
        <v>95</v>
      </c>
      <c r="CF135" s="1" t="s">
        <v>131</v>
      </c>
      <c r="CG135" s="1" t="s">
        <v>97</v>
      </c>
      <c r="CH135" s="1" t="s">
        <v>98</v>
      </c>
      <c r="CI135" s="1" t="s">
        <v>80</v>
      </c>
      <c r="CJ135" s="1" t="s">
        <v>114</v>
      </c>
      <c r="CK135" s="1" t="s">
        <v>120</v>
      </c>
      <c r="CL135" s="1" t="s">
        <v>101</v>
      </c>
      <c r="CM135" s="1" t="s">
        <v>102</v>
      </c>
      <c r="CN135" s="1" t="s">
        <v>92</v>
      </c>
      <c r="CP135" s="1" t="s">
        <v>261</v>
      </c>
    </row>
    <row r="136" spans="1:94" s="1" customFormat="1" x14ac:dyDescent="0.25">
      <c r="A136" s="1">
        <v>134</v>
      </c>
      <c r="B136" s="1" t="s">
        <v>19</v>
      </c>
      <c r="J136" s="1" t="s">
        <v>26</v>
      </c>
      <c r="K136" s="1" t="s">
        <v>27</v>
      </c>
      <c r="L136" s="1" t="s">
        <v>28</v>
      </c>
      <c r="N136" s="1" t="s">
        <v>30</v>
      </c>
      <c r="R136" s="1" t="s">
        <v>22</v>
      </c>
      <c r="X136" s="1" t="s">
        <v>27</v>
      </c>
      <c r="AA136" s="1" t="s">
        <v>30</v>
      </c>
      <c r="AC136" s="1" t="s">
        <v>32</v>
      </c>
      <c r="AE136" s="1" t="s">
        <v>266</v>
      </c>
      <c r="AO136" s="1" t="s">
        <v>42</v>
      </c>
      <c r="AQ136" s="1" t="s">
        <v>37</v>
      </c>
      <c r="AY136" s="1" t="s">
        <v>51</v>
      </c>
      <c r="AZ136" s="1" t="s">
        <v>52</v>
      </c>
      <c r="BC136" s="1" t="s">
        <v>54</v>
      </c>
      <c r="BG136" s="1" t="s">
        <v>58</v>
      </c>
      <c r="BH136" s="1" t="s">
        <v>59</v>
      </c>
      <c r="BJ136" s="1" t="s">
        <v>26</v>
      </c>
      <c r="BR136" s="1" t="s">
        <v>67</v>
      </c>
      <c r="BU136" s="1" t="s">
        <v>70</v>
      </c>
      <c r="CA136" s="1" t="s">
        <v>76</v>
      </c>
      <c r="CB136" s="8"/>
      <c r="CC136" s="1" t="s">
        <v>105</v>
      </c>
      <c r="CD136" s="1">
        <v>50</v>
      </c>
      <c r="CE136" s="1" t="s">
        <v>95</v>
      </c>
      <c r="CF136" s="1" t="s">
        <v>131</v>
      </c>
      <c r="CG136" s="1" t="s">
        <v>97</v>
      </c>
      <c r="CH136" s="1" t="s">
        <v>98</v>
      </c>
      <c r="CI136" s="1" t="s">
        <v>80</v>
      </c>
      <c r="CJ136" s="1" t="s">
        <v>112</v>
      </c>
      <c r="CK136" s="1" t="s">
        <v>120</v>
      </c>
      <c r="CL136" s="1" t="s">
        <v>135</v>
      </c>
      <c r="CM136" s="1" t="s">
        <v>102</v>
      </c>
      <c r="CN136" s="1" t="s">
        <v>92</v>
      </c>
      <c r="CO136" s="1" t="s">
        <v>102</v>
      </c>
      <c r="CP136" s="1" t="s">
        <v>261</v>
      </c>
    </row>
    <row r="137" spans="1:94" s="1" customFormat="1" x14ac:dyDescent="0.25">
      <c r="A137" s="1">
        <v>135</v>
      </c>
      <c r="D137" s="1" t="s">
        <v>21</v>
      </c>
      <c r="E137" s="1" t="s">
        <v>22</v>
      </c>
      <c r="H137" s="1" t="s">
        <v>25</v>
      </c>
      <c r="I137" s="1" t="s">
        <v>267</v>
      </c>
      <c r="J137" s="1" t="s">
        <v>26</v>
      </c>
      <c r="L137" s="1" t="s">
        <v>28</v>
      </c>
      <c r="N137" s="1" t="s">
        <v>30</v>
      </c>
      <c r="Q137" s="1" t="s">
        <v>21</v>
      </c>
      <c r="R137" s="1" t="s">
        <v>22</v>
      </c>
      <c r="V137" s="1" t="s">
        <v>267</v>
      </c>
      <c r="W137" s="1" t="s">
        <v>26</v>
      </c>
      <c r="AD137" s="1" t="s">
        <v>33</v>
      </c>
      <c r="AI137" s="1" t="s">
        <v>36</v>
      </c>
      <c r="AJ137" s="1" t="s">
        <v>37</v>
      </c>
      <c r="AL137" s="1" t="s">
        <v>39</v>
      </c>
      <c r="AQ137" s="1" t="s">
        <v>37</v>
      </c>
      <c r="AS137" s="1" t="s">
        <v>45</v>
      </c>
      <c r="AU137" s="1" t="s">
        <v>47</v>
      </c>
      <c r="AV137" s="1" t="s">
        <v>48</v>
      </c>
      <c r="AX137" s="1" t="s">
        <v>50</v>
      </c>
      <c r="BB137" s="1" t="s">
        <v>53</v>
      </c>
      <c r="BD137" s="1" t="s">
        <v>55</v>
      </c>
      <c r="BE137" s="1" t="s">
        <v>56</v>
      </c>
      <c r="BF137" s="1" t="s">
        <v>57</v>
      </c>
      <c r="BG137" s="1" t="s">
        <v>58</v>
      </c>
      <c r="BH137" s="1" t="s">
        <v>59</v>
      </c>
      <c r="BI137" s="1" t="s">
        <v>60</v>
      </c>
      <c r="BJ137" s="1" t="s">
        <v>26</v>
      </c>
      <c r="BN137" s="1" t="s">
        <v>63</v>
      </c>
      <c r="BO137" s="1" t="s">
        <v>64</v>
      </c>
      <c r="BP137" s="1" t="s">
        <v>65</v>
      </c>
      <c r="BX137" s="1" t="s">
        <v>73</v>
      </c>
      <c r="BY137" s="1" t="s">
        <v>74</v>
      </c>
      <c r="CA137" s="1" t="s">
        <v>76</v>
      </c>
      <c r="CB137" s="8" t="s">
        <v>77</v>
      </c>
      <c r="CC137" s="1" t="s">
        <v>94</v>
      </c>
      <c r="CD137" s="1">
        <v>62</v>
      </c>
      <c r="CE137" s="1" t="s">
        <v>95</v>
      </c>
      <c r="CF137" s="1" t="s">
        <v>131</v>
      </c>
      <c r="CG137" s="1" t="s">
        <v>97</v>
      </c>
      <c r="CH137" s="1" t="s">
        <v>98</v>
      </c>
      <c r="CI137" s="1" t="s">
        <v>353</v>
      </c>
      <c r="CJ137" s="1" t="s">
        <v>108</v>
      </c>
      <c r="CK137" s="1" t="s">
        <v>110</v>
      </c>
      <c r="CL137" s="1" t="s">
        <v>135</v>
      </c>
      <c r="CM137" s="1" t="s">
        <v>102</v>
      </c>
      <c r="CN137" s="1" t="s">
        <v>92</v>
      </c>
      <c r="CO137" s="1" t="s">
        <v>102</v>
      </c>
      <c r="CP137" s="1" t="s">
        <v>261</v>
      </c>
    </row>
    <row r="138" spans="1:94" s="1" customFormat="1" x14ac:dyDescent="0.25">
      <c r="A138" s="1">
        <v>136</v>
      </c>
      <c r="C138" s="1" t="s">
        <v>20</v>
      </c>
      <c r="D138" s="1" t="s">
        <v>21</v>
      </c>
      <c r="H138" s="1" t="s">
        <v>25</v>
      </c>
      <c r="J138" s="1" t="s">
        <v>26</v>
      </c>
      <c r="L138" s="1" t="s">
        <v>28</v>
      </c>
      <c r="M138" s="1" t="s">
        <v>29</v>
      </c>
      <c r="N138" s="1" t="s">
        <v>30</v>
      </c>
      <c r="P138" s="1" t="s">
        <v>20</v>
      </c>
      <c r="X138" s="1" t="s">
        <v>27</v>
      </c>
      <c r="AD138" s="1" t="s">
        <v>33</v>
      </c>
      <c r="AK138" s="1" t="s">
        <v>38</v>
      </c>
      <c r="BC138" s="1" t="s">
        <v>54</v>
      </c>
      <c r="BM138" s="1" t="s">
        <v>62</v>
      </c>
      <c r="BN138" s="1" t="s">
        <v>63</v>
      </c>
      <c r="BP138" s="1" t="s">
        <v>65</v>
      </c>
      <c r="BQ138" s="1" t="s">
        <v>66</v>
      </c>
      <c r="BS138" s="1" t="s">
        <v>68</v>
      </c>
      <c r="BT138" s="1" t="s">
        <v>69</v>
      </c>
      <c r="BX138" s="1" t="s">
        <v>73</v>
      </c>
      <c r="BY138" s="1" t="s">
        <v>74</v>
      </c>
      <c r="CB138" s="8"/>
      <c r="CC138" s="1" t="s">
        <v>105</v>
      </c>
      <c r="CD138" s="1">
        <v>37</v>
      </c>
      <c r="CE138" s="1" t="s">
        <v>115</v>
      </c>
      <c r="CF138" s="1" t="s">
        <v>319</v>
      </c>
      <c r="CG138" s="1" t="s">
        <v>97</v>
      </c>
      <c r="CH138" s="1" t="s">
        <v>98</v>
      </c>
      <c r="CI138" s="1" t="s">
        <v>350</v>
      </c>
      <c r="CJ138" s="1" t="s">
        <v>108</v>
      </c>
      <c r="CK138" s="1" t="s">
        <v>120</v>
      </c>
      <c r="CL138" s="1" t="s">
        <v>101</v>
      </c>
      <c r="CM138" s="1" t="s">
        <v>102</v>
      </c>
      <c r="CN138" s="1" t="s">
        <v>92</v>
      </c>
      <c r="CO138" s="1" t="s">
        <v>102</v>
      </c>
      <c r="CP138" s="1" t="s">
        <v>261</v>
      </c>
    </row>
    <row r="139" spans="1:94" s="1" customFormat="1" x14ac:dyDescent="0.25">
      <c r="A139" s="1">
        <v>137</v>
      </c>
      <c r="B139" s="1" t="s">
        <v>19</v>
      </c>
      <c r="E139" s="1" t="s">
        <v>22</v>
      </c>
      <c r="K139" s="1" t="s">
        <v>27</v>
      </c>
      <c r="M139" s="1" t="s">
        <v>29</v>
      </c>
      <c r="R139" s="1" t="s">
        <v>22</v>
      </c>
      <c r="W139" s="1" t="s">
        <v>26</v>
      </c>
      <c r="Z139" s="1" t="s">
        <v>29</v>
      </c>
      <c r="AF139" s="1" t="s">
        <v>34</v>
      </c>
      <c r="AI139" s="1" t="s">
        <v>36</v>
      </c>
      <c r="AK139" s="1" t="s">
        <v>38</v>
      </c>
      <c r="AP139" s="1" t="s">
        <v>43</v>
      </c>
      <c r="AU139" s="1" t="s">
        <v>47</v>
      </c>
      <c r="AV139" s="1" t="s">
        <v>48</v>
      </c>
      <c r="AX139" s="1" t="s">
        <v>50</v>
      </c>
      <c r="BD139" s="1" t="s">
        <v>55</v>
      </c>
      <c r="BJ139" s="1" t="s">
        <v>26</v>
      </c>
      <c r="BP139" s="1" t="s">
        <v>65</v>
      </c>
      <c r="CB139" s="8"/>
      <c r="CC139" s="1" t="s">
        <v>94</v>
      </c>
      <c r="CD139" s="1">
        <v>38</v>
      </c>
      <c r="CE139" s="1" t="s">
        <v>115</v>
      </c>
      <c r="CF139" s="1" t="s">
        <v>317</v>
      </c>
      <c r="CG139" s="1" t="s">
        <v>97</v>
      </c>
      <c r="CH139" s="1" t="s">
        <v>98</v>
      </c>
      <c r="CI139" s="1" t="s">
        <v>80</v>
      </c>
      <c r="CJ139" s="1" t="s">
        <v>112</v>
      </c>
      <c r="CK139" s="1" t="s">
        <v>110</v>
      </c>
      <c r="CL139" s="1" t="s">
        <v>101</v>
      </c>
      <c r="CM139" s="1" t="s">
        <v>102</v>
      </c>
      <c r="CN139" s="1" t="s">
        <v>92</v>
      </c>
      <c r="CO139" s="1" t="s">
        <v>102</v>
      </c>
      <c r="CP139" s="1" t="s">
        <v>258</v>
      </c>
    </row>
    <row r="140" spans="1:94" s="1" customFormat="1" x14ac:dyDescent="0.25">
      <c r="A140" s="1">
        <v>138</v>
      </c>
      <c r="B140" s="1" t="s">
        <v>19</v>
      </c>
      <c r="C140" s="1" t="s">
        <v>20</v>
      </c>
      <c r="D140" s="1" t="s">
        <v>21</v>
      </c>
      <c r="E140" s="1" t="s">
        <v>22</v>
      </c>
      <c r="G140" s="1" t="s">
        <v>24</v>
      </c>
      <c r="J140" s="1" t="s">
        <v>26</v>
      </c>
      <c r="K140" s="1" t="s">
        <v>27</v>
      </c>
      <c r="L140" s="1" t="s">
        <v>28</v>
      </c>
      <c r="N140" s="1" t="s">
        <v>30</v>
      </c>
      <c r="Q140" s="1" t="s">
        <v>21</v>
      </c>
      <c r="W140" s="1" t="s">
        <v>26</v>
      </c>
      <c r="Z140" s="1" t="s">
        <v>29</v>
      </c>
      <c r="AB140" s="1" t="s">
        <v>31</v>
      </c>
      <c r="AD140" s="1" t="s">
        <v>33</v>
      </c>
      <c r="AI140" s="1" t="s">
        <v>36</v>
      </c>
      <c r="AL140" s="1" t="s">
        <v>39</v>
      </c>
      <c r="AM140" s="1" t="s">
        <v>40</v>
      </c>
      <c r="AS140" s="1" t="s">
        <v>45</v>
      </c>
      <c r="AX140" s="1" t="s">
        <v>50</v>
      </c>
      <c r="AY140" s="1" t="s">
        <v>51</v>
      </c>
      <c r="BA140" s="1" t="s">
        <v>20</v>
      </c>
      <c r="BH140" s="1" t="s">
        <v>59</v>
      </c>
      <c r="BP140" s="1" t="s">
        <v>65</v>
      </c>
      <c r="CB140" s="8"/>
      <c r="CC140" s="1" t="s">
        <v>105</v>
      </c>
      <c r="CD140" s="1">
        <v>68</v>
      </c>
      <c r="CE140" s="1" t="s">
        <v>115</v>
      </c>
      <c r="CP140" s="1" t="s">
        <v>258</v>
      </c>
    </row>
    <row r="141" spans="1:94" s="1" customFormat="1" x14ac:dyDescent="0.25">
      <c r="A141" s="1">
        <v>139</v>
      </c>
      <c r="C141" s="1" t="s">
        <v>20</v>
      </c>
      <c r="D141" s="1" t="s">
        <v>21</v>
      </c>
      <c r="F141" s="1" t="s">
        <v>23</v>
      </c>
      <c r="H141" s="1" t="s">
        <v>25</v>
      </c>
      <c r="I141" s="1" t="s">
        <v>267</v>
      </c>
      <c r="J141" s="1" t="s">
        <v>26</v>
      </c>
      <c r="K141" s="1" t="s">
        <v>27</v>
      </c>
      <c r="L141" s="1" t="s">
        <v>28</v>
      </c>
      <c r="N141" s="1" t="s">
        <v>30</v>
      </c>
      <c r="AB141" s="1" t="s">
        <v>31</v>
      </c>
      <c r="AD141" s="1" t="s">
        <v>33</v>
      </c>
      <c r="AH141" s="1" t="s">
        <v>269</v>
      </c>
      <c r="AI141" s="1" t="s">
        <v>36</v>
      </c>
      <c r="AJ141" s="1" t="s">
        <v>37</v>
      </c>
      <c r="AK141" s="1" t="s">
        <v>38</v>
      </c>
      <c r="AL141" s="1" t="s">
        <v>39</v>
      </c>
      <c r="AM141" s="1" t="s">
        <v>40</v>
      </c>
      <c r="AO141" s="1" t="s">
        <v>42</v>
      </c>
      <c r="AR141" s="1" t="s">
        <v>44</v>
      </c>
      <c r="AS141" s="1" t="s">
        <v>45</v>
      </c>
      <c r="AT141" s="1" t="s">
        <v>46</v>
      </c>
      <c r="AX141" s="1" t="s">
        <v>50</v>
      </c>
      <c r="AY141" s="1" t="s">
        <v>51</v>
      </c>
      <c r="AZ141" s="1" t="s">
        <v>52</v>
      </c>
      <c r="BA141" s="1" t="s">
        <v>20</v>
      </c>
      <c r="BB141" s="1" t="s">
        <v>53</v>
      </c>
      <c r="BC141" s="1" t="s">
        <v>54</v>
      </c>
      <c r="BD141" s="1" t="s">
        <v>55</v>
      </c>
      <c r="BE141" s="1" t="s">
        <v>56</v>
      </c>
      <c r="BF141" s="1" t="s">
        <v>57</v>
      </c>
      <c r="BG141" s="1" t="s">
        <v>58</v>
      </c>
      <c r="BH141" s="1" t="s">
        <v>59</v>
      </c>
      <c r="BI141" s="1" t="s">
        <v>60</v>
      </c>
      <c r="BJ141" s="1" t="s">
        <v>26</v>
      </c>
      <c r="BK141" s="1" t="s">
        <v>23</v>
      </c>
      <c r="BM141" s="1" t="s">
        <v>62</v>
      </c>
      <c r="BN141" s="1" t="s">
        <v>63</v>
      </c>
      <c r="BO141" s="1" t="s">
        <v>64</v>
      </c>
      <c r="BP141" s="1" t="s">
        <v>65</v>
      </c>
      <c r="CB141" s="8"/>
      <c r="CC141" s="1" t="s">
        <v>94</v>
      </c>
      <c r="CD141" s="1">
        <v>24</v>
      </c>
      <c r="CE141" s="1" t="s">
        <v>115</v>
      </c>
      <c r="CF141" s="1" t="s">
        <v>320</v>
      </c>
      <c r="CG141" s="1" t="s">
        <v>97</v>
      </c>
      <c r="CH141" s="1" t="s">
        <v>98</v>
      </c>
      <c r="CI141" s="1" t="s">
        <v>80</v>
      </c>
      <c r="CJ141" s="1" t="s">
        <v>108</v>
      </c>
      <c r="CK141" s="1" t="s">
        <v>110</v>
      </c>
      <c r="CL141" s="1" t="s">
        <v>101</v>
      </c>
      <c r="CM141" s="1" t="s">
        <v>102</v>
      </c>
      <c r="CN141" s="1" t="s">
        <v>90</v>
      </c>
      <c r="CO141" s="1" t="s">
        <v>102</v>
      </c>
      <c r="CP141" s="1" t="s">
        <v>258</v>
      </c>
    </row>
    <row r="142" spans="1:94" s="1" customFormat="1" x14ac:dyDescent="0.25">
      <c r="A142" s="1">
        <v>140</v>
      </c>
      <c r="C142" s="1" t="s">
        <v>20</v>
      </c>
      <c r="K142" s="1" t="s">
        <v>27</v>
      </c>
      <c r="P142" s="1" t="s">
        <v>20</v>
      </c>
      <c r="AD142" s="1" t="s">
        <v>33</v>
      </c>
      <c r="AE142" s="1" t="s">
        <v>266</v>
      </c>
      <c r="AI142" s="1" t="s">
        <v>36</v>
      </c>
      <c r="AM142" s="1" t="s">
        <v>40</v>
      </c>
      <c r="AR142" s="1" t="s">
        <v>44</v>
      </c>
      <c r="AT142" s="1" t="s">
        <v>46</v>
      </c>
      <c r="AX142" s="1" t="s">
        <v>50</v>
      </c>
      <c r="BA142" s="1" t="s">
        <v>20</v>
      </c>
      <c r="BD142" s="1" t="s">
        <v>55</v>
      </c>
      <c r="BP142" s="1" t="s">
        <v>65</v>
      </c>
      <c r="BV142" s="1" t="s">
        <v>71</v>
      </c>
      <c r="BW142" s="1" t="s">
        <v>72</v>
      </c>
      <c r="BX142" s="1" t="s">
        <v>73</v>
      </c>
      <c r="BY142" s="1" t="s">
        <v>74</v>
      </c>
      <c r="CB142" s="8"/>
      <c r="CC142" s="1" t="s">
        <v>94</v>
      </c>
      <c r="CD142" s="1">
        <v>50</v>
      </c>
      <c r="CE142" s="1" t="s">
        <v>115</v>
      </c>
      <c r="CF142" s="1" t="s">
        <v>321</v>
      </c>
      <c r="CG142" s="1" t="s">
        <v>97</v>
      </c>
      <c r="CH142" s="1" t="s">
        <v>98</v>
      </c>
      <c r="CI142" s="1" t="s">
        <v>80</v>
      </c>
      <c r="CJ142" s="1" t="s">
        <v>112</v>
      </c>
      <c r="CK142" s="1" t="s">
        <v>103</v>
      </c>
      <c r="CL142" s="1" t="s">
        <v>135</v>
      </c>
      <c r="CM142" s="1" t="s">
        <v>102</v>
      </c>
      <c r="CN142" s="1" t="s">
        <v>91</v>
      </c>
      <c r="CO142" s="1" t="s">
        <v>102</v>
      </c>
      <c r="CP142" s="1" t="s">
        <v>258</v>
      </c>
    </row>
    <row r="143" spans="1:94" s="1" customFormat="1" x14ac:dyDescent="0.25">
      <c r="A143" s="1">
        <v>141</v>
      </c>
      <c r="C143" s="1" t="s">
        <v>20</v>
      </c>
      <c r="J143" s="1" t="s">
        <v>26</v>
      </c>
      <c r="N143" s="1" t="s">
        <v>30</v>
      </c>
      <c r="W143" s="1" t="s">
        <v>26</v>
      </c>
      <c r="AA143" s="1" t="s">
        <v>30</v>
      </c>
      <c r="AG143" s="1" t="s">
        <v>35</v>
      </c>
      <c r="AJ143" s="1" t="s">
        <v>37</v>
      </c>
      <c r="AK143" s="1" t="s">
        <v>38</v>
      </c>
      <c r="AL143" s="1" t="s">
        <v>39</v>
      </c>
      <c r="AR143" s="1" t="s">
        <v>44</v>
      </c>
      <c r="AV143" s="1" t="s">
        <v>48</v>
      </c>
      <c r="BC143" s="1" t="s">
        <v>54</v>
      </c>
      <c r="BD143" s="1" t="s">
        <v>55</v>
      </c>
      <c r="BJ143" s="1" t="s">
        <v>26</v>
      </c>
      <c r="BS143" s="1" t="s">
        <v>68</v>
      </c>
      <c r="BY143" s="1" t="s">
        <v>74</v>
      </c>
      <c r="CB143" s="8" t="s">
        <v>77</v>
      </c>
      <c r="CC143" s="1" t="s">
        <v>105</v>
      </c>
      <c r="CD143" s="1">
        <v>36</v>
      </c>
      <c r="CE143" s="1" t="s">
        <v>115</v>
      </c>
      <c r="CF143" s="1" t="s">
        <v>317</v>
      </c>
      <c r="CG143" s="1" t="s">
        <v>97</v>
      </c>
      <c r="CH143" s="1" t="s">
        <v>98</v>
      </c>
      <c r="CI143" s="1" t="s">
        <v>80</v>
      </c>
      <c r="CJ143" s="1" t="s">
        <v>109</v>
      </c>
      <c r="CK143" s="1" t="s">
        <v>133</v>
      </c>
      <c r="CL143" s="1" t="s">
        <v>123</v>
      </c>
      <c r="CN143" s="1" t="s">
        <v>372</v>
      </c>
      <c r="CO143" s="1" t="s">
        <v>102</v>
      </c>
      <c r="CP143" s="1" t="s">
        <v>258</v>
      </c>
    </row>
    <row r="144" spans="1:94" s="1" customFormat="1" x14ac:dyDescent="0.25">
      <c r="A144" s="1">
        <v>142</v>
      </c>
      <c r="E144" s="1" t="s">
        <v>22</v>
      </c>
      <c r="F144" s="1" t="s">
        <v>23</v>
      </c>
      <c r="I144" s="1" t="s">
        <v>267</v>
      </c>
      <c r="K144" s="1" t="s">
        <v>27</v>
      </c>
      <c r="L144" s="1" t="s">
        <v>28</v>
      </c>
      <c r="N144" s="1" t="s">
        <v>30</v>
      </c>
      <c r="AD144" s="1" t="s">
        <v>33</v>
      </c>
      <c r="AI144" s="1" t="s">
        <v>36</v>
      </c>
      <c r="AJ144" s="1" t="s">
        <v>37</v>
      </c>
      <c r="AQ144" s="1" t="s">
        <v>37</v>
      </c>
      <c r="AR144" s="1" t="s">
        <v>44</v>
      </c>
      <c r="AT144" s="1" t="s">
        <v>46</v>
      </c>
      <c r="AU144" s="1" t="s">
        <v>47</v>
      </c>
      <c r="AV144" s="1" t="s">
        <v>48</v>
      </c>
      <c r="AY144" s="1" t="s">
        <v>51</v>
      </c>
      <c r="BC144" s="1" t="s">
        <v>54</v>
      </c>
      <c r="BG144" s="1" t="s">
        <v>58</v>
      </c>
      <c r="BH144" s="1" t="s">
        <v>59</v>
      </c>
      <c r="BK144" s="1" t="s">
        <v>23</v>
      </c>
      <c r="BR144" s="1" t="s">
        <v>67</v>
      </c>
      <c r="BW144" s="1" t="s">
        <v>72</v>
      </c>
      <c r="BY144" s="1" t="s">
        <v>74</v>
      </c>
      <c r="CA144" s="1" t="s">
        <v>76</v>
      </c>
      <c r="CB144" s="8"/>
      <c r="CC144" s="1" t="s">
        <v>105</v>
      </c>
      <c r="CD144" s="1">
        <v>56</v>
      </c>
      <c r="CE144" s="1" t="s">
        <v>115</v>
      </c>
      <c r="CF144" s="1" t="s">
        <v>322</v>
      </c>
      <c r="CG144" s="1" t="s">
        <v>97</v>
      </c>
      <c r="CI144" s="1" t="s">
        <v>355</v>
      </c>
      <c r="CJ144" s="1" t="s">
        <v>99</v>
      </c>
      <c r="CK144" s="1" t="s">
        <v>103</v>
      </c>
      <c r="CL144" s="1" t="s">
        <v>135</v>
      </c>
      <c r="CM144" s="1" t="s">
        <v>98</v>
      </c>
      <c r="CO144" s="1" t="s">
        <v>102</v>
      </c>
      <c r="CP144" s="1" t="s">
        <v>258</v>
      </c>
    </row>
    <row r="145" spans="1:94" s="1" customFormat="1" x14ac:dyDescent="0.25">
      <c r="A145" s="1">
        <v>143</v>
      </c>
      <c r="B145" s="1" t="s">
        <v>19</v>
      </c>
      <c r="D145" s="1" t="s">
        <v>21</v>
      </c>
      <c r="J145" s="1" t="s">
        <v>26</v>
      </c>
      <c r="O145" s="1" t="s">
        <v>19</v>
      </c>
      <c r="W145" s="1" t="s">
        <v>26</v>
      </c>
      <c r="X145" s="1" t="s">
        <v>27</v>
      </c>
      <c r="AC145" s="1" t="s">
        <v>32</v>
      </c>
      <c r="AH145" s="1" t="s">
        <v>269</v>
      </c>
      <c r="AK145" s="1" t="s">
        <v>38</v>
      </c>
      <c r="AL145" s="1" t="s">
        <v>39</v>
      </c>
      <c r="AM145" s="1" t="s">
        <v>40</v>
      </c>
      <c r="AR145" s="1" t="s">
        <v>44</v>
      </c>
      <c r="AX145" s="1" t="s">
        <v>50</v>
      </c>
      <c r="BD145" s="1" t="s">
        <v>55</v>
      </c>
      <c r="BG145" s="1" t="s">
        <v>58</v>
      </c>
      <c r="BH145" s="1" t="s">
        <v>59</v>
      </c>
      <c r="BJ145" s="1" t="s">
        <v>26</v>
      </c>
      <c r="BK145" s="1" t="s">
        <v>23</v>
      </c>
      <c r="BP145" s="1" t="s">
        <v>65</v>
      </c>
      <c r="BR145" s="1" t="s">
        <v>67</v>
      </c>
      <c r="BS145" s="1" t="s">
        <v>68</v>
      </c>
      <c r="BU145" s="1" t="s">
        <v>70</v>
      </c>
      <c r="CA145" s="1" t="s">
        <v>76</v>
      </c>
      <c r="CB145" s="8"/>
      <c r="CC145" s="1" t="s">
        <v>105</v>
      </c>
      <c r="CD145" s="1">
        <v>73</v>
      </c>
      <c r="CE145" s="1" t="s">
        <v>115</v>
      </c>
      <c r="CF145" s="1" t="s">
        <v>316</v>
      </c>
      <c r="CG145" s="1" t="s">
        <v>128</v>
      </c>
      <c r="CI145" s="1" t="s">
        <v>80</v>
      </c>
      <c r="CK145" s="1" t="s">
        <v>110</v>
      </c>
      <c r="CL145" s="1" t="s">
        <v>104</v>
      </c>
      <c r="CM145" s="1" t="s">
        <v>102</v>
      </c>
      <c r="CO145" s="1" t="s">
        <v>102</v>
      </c>
      <c r="CP145" s="1" t="s">
        <v>258</v>
      </c>
    </row>
    <row r="146" spans="1:94" s="1" customFormat="1" x14ac:dyDescent="0.25">
      <c r="A146" s="1">
        <v>144</v>
      </c>
      <c r="D146" s="1" t="s">
        <v>21</v>
      </c>
      <c r="Q146" s="1" t="s">
        <v>21</v>
      </c>
      <c r="AF146" s="1" t="s">
        <v>34</v>
      </c>
      <c r="AH146" s="1" t="s">
        <v>269</v>
      </c>
      <c r="AK146" s="1" t="s">
        <v>38</v>
      </c>
      <c r="AO146" s="1" t="s">
        <v>42</v>
      </c>
      <c r="AQ146" s="1" t="s">
        <v>37</v>
      </c>
      <c r="AU146" s="1" t="s">
        <v>47</v>
      </c>
      <c r="AX146" s="1" t="s">
        <v>50</v>
      </c>
      <c r="BD146" s="1" t="s">
        <v>55</v>
      </c>
      <c r="BJ146" s="1" t="s">
        <v>26</v>
      </c>
      <c r="BP146" s="1" t="s">
        <v>65</v>
      </c>
      <c r="BR146" s="1" t="s">
        <v>67</v>
      </c>
      <c r="BT146" s="1" t="s">
        <v>69</v>
      </c>
      <c r="CB146" s="8"/>
      <c r="CC146" s="1" t="s">
        <v>105</v>
      </c>
      <c r="CD146" s="1">
        <v>57</v>
      </c>
      <c r="CE146" s="1" t="s">
        <v>115</v>
      </c>
      <c r="CF146" s="1" t="s">
        <v>323</v>
      </c>
      <c r="CG146" s="1" t="s">
        <v>128</v>
      </c>
      <c r="CH146" s="1" t="s">
        <v>98</v>
      </c>
      <c r="CI146" s="1" t="s">
        <v>89</v>
      </c>
      <c r="CJ146" s="1" t="s">
        <v>109</v>
      </c>
      <c r="CK146" s="1" t="s">
        <v>100</v>
      </c>
      <c r="CL146" s="1" t="s">
        <v>125</v>
      </c>
      <c r="CM146" s="1" t="s">
        <v>102</v>
      </c>
      <c r="CN146" s="1" t="s">
        <v>90</v>
      </c>
      <c r="CO146" s="1" t="s">
        <v>98</v>
      </c>
      <c r="CP146" s="1" t="s">
        <v>258</v>
      </c>
    </row>
    <row r="147" spans="1:94" s="1" customFormat="1" x14ac:dyDescent="0.25">
      <c r="A147" s="1">
        <v>145</v>
      </c>
      <c r="C147" s="1" t="s">
        <v>20</v>
      </c>
      <c r="J147" s="1" t="s">
        <v>26</v>
      </c>
      <c r="N147" s="1" t="s">
        <v>30</v>
      </c>
      <c r="P147" s="1" t="s">
        <v>20</v>
      </c>
      <c r="Q147" s="1" t="s">
        <v>21</v>
      </c>
      <c r="W147" s="1" t="s">
        <v>26</v>
      </c>
      <c r="AE147" s="1" t="s">
        <v>266</v>
      </c>
      <c r="AH147" s="1" t="s">
        <v>269</v>
      </c>
      <c r="AI147" s="1" t="s">
        <v>36</v>
      </c>
      <c r="BA147" s="1" t="s">
        <v>20</v>
      </c>
      <c r="BD147" s="1" t="s">
        <v>55</v>
      </c>
      <c r="BJ147" s="1" t="s">
        <v>26</v>
      </c>
      <c r="BP147" s="1" t="s">
        <v>65</v>
      </c>
      <c r="BS147" s="1" t="s">
        <v>68</v>
      </c>
      <c r="BU147" s="1" t="s">
        <v>70</v>
      </c>
      <c r="BV147" s="1" t="s">
        <v>71</v>
      </c>
      <c r="CB147" s="8" t="s">
        <v>77</v>
      </c>
      <c r="CC147" s="1" t="s">
        <v>105</v>
      </c>
      <c r="CD147" s="1">
        <v>74</v>
      </c>
      <c r="CE147" s="1" t="s">
        <v>115</v>
      </c>
      <c r="CF147" s="1" t="s">
        <v>324</v>
      </c>
      <c r="CG147" s="1" t="s">
        <v>107</v>
      </c>
      <c r="CI147" s="1" t="s">
        <v>80</v>
      </c>
      <c r="CK147" s="1" t="s">
        <v>110</v>
      </c>
      <c r="CL147" s="1" t="s">
        <v>104</v>
      </c>
      <c r="CP147" s="1" t="s">
        <v>258</v>
      </c>
    </row>
    <row r="148" spans="1:94" s="1" customFormat="1" x14ac:dyDescent="0.25">
      <c r="A148" s="1">
        <v>146</v>
      </c>
      <c r="E148" s="1" t="s">
        <v>22</v>
      </c>
      <c r="W148" s="1" t="s">
        <v>26</v>
      </c>
      <c r="AK148" s="1" t="s">
        <v>38</v>
      </c>
      <c r="AL148" s="1" t="s">
        <v>39</v>
      </c>
      <c r="AX148" s="1" t="s">
        <v>50</v>
      </c>
      <c r="BD148" s="1" t="s">
        <v>55</v>
      </c>
      <c r="BJ148" s="1" t="s">
        <v>26</v>
      </c>
      <c r="BP148" s="1" t="s">
        <v>65</v>
      </c>
      <c r="CB148" s="8"/>
      <c r="CC148" s="1" t="s">
        <v>105</v>
      </c>
      <c r="CD148" s="1">
        <v>68</v>
      </c>
      <c r="CE148" s="1" t="s">
        <v>115</v>
      </c>
      <c r="CF148" s="1" t="s">
        <v>325</v>
      </c>
      <c r="CG148" s="1" t="s">
        <v>128</v>
      </c>
      <c r="CH148" s="1" t="s">
        <v>98</v>
      </c>
      <c r="CI148" s="1" t="s">
        <v>85</v>
      </c>
      <c r="CJ148" s="1" t="s">
        <v>108</v>
      </c>
      <c r="CK148" s="1" t="s">
        <v>110</v>
      </c>
      <c r="CL148" s="1" t="s">
        <v>135</v>
      </c>
      <c r="CM148" s="1" t="s">
        <v>102</v>
      </c>
      <c r="CN148" s="1" t="s">
        <v>91</v>
      </c>
      <c r="CO148" s="1" t="s">
        <v>102</v>
      </c>
      <c r="CP148" s="1" t="s">
        <v>258</v>
      </c>
    </row>
    <row r="149" spans="1:94" s="1" customFormat="1" x14ac:dyDescent="0.25">
      <c r="A149" s="1">
        <v>147</v>
      </c>
      <c r="L149" s="1" t="s">
        <v>28</v>
      </c>
      <c r="W149" s="1" t="s">
        <v>26</v>
      </c>
      <c r="AH149" s="1" t="s">
        <v>269</v>
      </c>
      <c r="AI149" s="1" t="s">
        <v>36</v>
      </c>
      <c r="AO149" s="1" t="s">
        <v>42</v>
      </c>
      <c r="BB149" s="1" t="s">
        <v>53</v>
      </c>
      <c r="BR149" s="1" t="s">
        <v>67</v>
      </c>
      <c r="BZ149" s="1" t="s">
        <v>75</v>
      </c>
      <c r="CB149" s="8"/>
      <c r="CC149" s="1" t="s">
        <v>105</v>
      </c>
      <c r="CD149" s="1">
        <v>41</v>
      </c>
      <c r="CE149" s="1" t="s">
        <v>115</v>
      </c>
      <c r="CF149" s="1" t="s">
        <v>316</v>
      </c>
      <c r="CG149" s="1" t="s">
        <v>97</v>
      </c>
      <c r="CH149" s="1" t="s">
        <v>98</v>
      </c>
      <c r="CI149" s="1" t="s">
        <v>80</v>
      </c>
      <c r="CJ149" s="1" t="s">
        <v>112</v>
      </c>
      <c r="CK149" s="1" t="s">
        <v>110</v>
      </c>
      <c r="CL149" s="1" t="s">
        <v>135</v>
      </c>
      <c r="CM149" s="1" t="s">
        <v>98</v>
      </c>
      <c r="CN149" s="1" t="s">
        <v>93</v>
      </c>
      <c r="CO149" s="1" t="s">
        <v>102</v>
      </c>
      <c r="CP149" s="1" t="s">
        <v>258</v>
      </c>
    </row>
    <row r="150" spans="1:94" s="1" customFormat="1" x14ac:dyDescent="0.25">
      <c r="A150" s="1">
        <v>148</v>
      </c>
      <c r="K150" s="1" t="s">
        <v>27</v>
      </c>
      <c r="X150" s="1" t="s">
        <v>27</v>
      </c>
      <c r="Y150" s="1" t="s">
        <v>28</v>
      </c>
      <c r="AJ150" s="1" t="s">
        <v>37</v>
      </c>
      <c r="AQ150" s="1" t="s">
        <v>37</v>
      </c>
      <c r="AU150" s="1" t="s">
        <v>47</v>
      </c>
      <c r="AX150" s="1" t="s">
        <v>50</v>
      </c>
      <c r="BD150" s="1" t="s">
        <v>55</v>
      </c>
      <c r="BG150" s="1" t="s">
        <v>58</v>
      </c>
      <c r="BJ150" s="1" t="s">
        <v>26</v>
      </c>
      <c r="BR150" s="1" t="s">
        <v>67</v>
      </c>
      <c r="BY150" s="1" t="s">
        <v>74</v>
      </c>
      <c r="CA150" s="1" t="s">
        <v>76</v>
      </c>
      <c r="CB150" s="8"/>
      <c r="CC150" s="1" t="s">
        <v>105</v>
      </c>
      <c r="CD150" s="1">
        <v>42</v>
      </c>
      <c r="CE150" s="1" t="s">
        <v>115</v>
      </c>
      <c r="CF150" s="1" t="s">
        <v>326</v>
      </c>
      <c r="CG150" s="1" t="s">
        <v>97</v>
      </c>
      <c r="CH150" s="1" t="s">
        <v>98</v>
      </c>
      <c r="CI150" s="1" t="s">
        <v>80</v>
      </c>
      <c r="CJ150" s="1" t="s">
        <v>109</v>
      </c>
      <c r="CK150" s="1" t="s">
        <v>103</v>
      </c>
      <c r="CL150" s="1" t="s">
        <v>125</v>
      </c>
      <c r="CM150" s="1" t="s">
        <v>102</v>
      </c>
      <c r="CN150" s="1" t="s">
        <v>90</v>
      </c>
      <c r="CO150" s="1" t="s">
        <v>102</v>
      </c>
      <c r="CP150" s="1" t="s">
        <v>258</v>
      </c>
    </row>
    <row r="151" spans="1:94" s="1" customFormat="1" x14ac:dyDescent="0.25">
      <c r="A151" s="1">
        <v>149</v>
      </c>
      <c r="C151" s="1" t="s">
        <v>20</v>
      </c>
      <c r="D151" s="1" t="s">
        <v>21</v>
      </c>
      <c r="J151" s="1" t="s">
        <v>26</v>
      </c>
      <c r="N151" s="1" t="s">
        <v>30</v>
      </c>
      <c r="Q151" s="1" t="s">
        <v>21</v>
      </c>
      <c r="U151" s="1" t="s">
        <v>25</v>
      </c>
      <c r="AD151" s="1" t="s">
        <v>33</v>
      </c>
      <c r="AH151" s="1" t="s">
        <v>269</v>
      </c>
      <c r="AL151" s="1" t="s">
        <v>39</v>
      </c>
      <c r="AP151" s="1" t="s">
        <v>43</v>
      </c>
      <c r="AR151" s="1" t="s">
        <v>44</v>
      </c>
      <c r="AU151" s="1" t="s">
        <v>47</v>
      </c>
      <c r="AX151" s="1" t="s">
        <v>50</v>
      </c>
      <c r="BA151" s="1" t="s">
        <v>20</v>
      </c>
      <c r="BD151" s="1" t="s">
        <v>55</v>
      </c>
      <c r="BH151" s="1" t="s">
        <v>59</v>
      </c>
      <c r="BJ151" s="1" t="s">
        <v>26</v>
      </c>
      <c r="BN151" s="1" t="s">
        <v>63</v>
      </c>
      <c r="BP151" s="1" t="s">
        <v>65</v>
      </c>
      <c r="BS151" s="1" t="s">
        <v>68</v>
      </c>
      <c r="CA151" s="1" t="s">
        <v>76</v>
      </c>
      <c r="CB151" s="8"/>
      <c r="CC151" s="1" t="s">
        <v>105</v>
      </c>
      <c r="CD151" s="1">
        <v>30</v>
      </c>
      <c r="CE151" s="1" t="s">
        <v>115</v>
      </c>
      <c r="CF151" s="1" t="s">
        <v>323</v>
      </c>
      <c r="CG151" s="1" t="s">
        <v>97</v>
      </c>
      <c r="CH151" s="1" t="s">
        <v>98</v>
      </c>
      <c r="CI151" s="1" t="s">
        <v>80</v>
      </c>
      <c r="CJ151" s="1" t="s">
        <v>114</v>
      </c>
      <c r="CK151" s="1" t="s">
        <v>110</v>
      </c>
      <c r="CL151" s="1" t="s">
        <v>101</v>
      </c>
      <c r="CM151" s="1" t="s">
        <v>102</v>
      </c>
      <c r="CN151" s="1" t="s">
        <v>92</v>
      </c>
      <c r="CO151" s="1" t="s">
        <v>102</v>
      </c>
      <c r="CP151" s="1" t="s">
        <v>258</v>
      </c>
    </row>
    <row r="152" spans="1:94" s="1" customFormat="1" x14ac:dyDescent="0.25">
      <c r="A152" s="1">
        <v>150</v>
      </c>
      <c r="C152" s="1" t="s">
        <v>20</v>
      </c>
      <c r="P152" s="1" t="s">
        <v>20</v>
      </c>
      <c r="AI152" s="1" t="s">
        <v>36</v>
      </c>
      <c r="AO152" s="1" t="s">
        <v>42</v>
      </c>
      <c r="BJ152" s="1" t="s">
        <v>26</v>
      </c>
      <c r="BP152" s="1" t="s">
        <v>65</v>
      </c>
      <c r="CB152" s="8"/>
      <c r="CC152" s="1" t="s">
        <v>105</v>
      </c>
      <c r="CD152" s="1">
        <v>72</v>
      </c>
      <c r="CE152" s="1" t="s">
        <v>115</v>
      </c>
      <c r="CF152" s="1" t="s">
        <v>311</v>
      </c>
      <c r="CG152" s="1" t="s">
        <v>128</v>
      </c>
      <c r="CH152" s="1" t="s">
        <v>98</v>
      </c>
      <c r="CI152" s="1" t="s">
        <v>80</v>
      </c>
      <c r="CJ152" s="1" t="s">
        <v>109</v>
      </c>
      <c r="CK152" s="1" t="s">
        <v>132</v>
      </c>
      <c r="CL152" s="1" t="s">
        <v>104</v>
      </c>
      <c r="CM152" s="1" t="s">
        <v>102</v>
      </c>
      <c r="CN152" s="1" t="s">
        <v>91</v>
      </c>
      <c r="CP152" s="1" t="s">
        <v>258</v>
      </c>
    </row>
    <row r="153" spans="1:94" s="1" customFormat="1" x14ac:dyDescent="0.25">
      <c r="A153" s="1">
        <v>151</v>
      </c>
      <c r="J153" s="1" t="s">
        <v>26</v>
      </c>
      <c r="K153" s="1" t="s">
        <v>27</v>
      </c>
      <c r="N153" s="1" t="s">
        <v>30</v>
      </c>
      <c r="R153" s="1" t="s">
        <v>22</v>
      </c>
      <c r="X153" s="1" t="s">
        <v>27</v>
      </c>
      <c r="AA153" s="1" t="s">
        <v>30</v>
      </c>
      <c r="AC153" s="1" t="s">
        <v>32</v>
      </c>
      <c r="AE153" s="1" t="s">
        <v>266</v>
      </c>
      <c r="AK153" s="1" t="s">
        <v>38</v>
      </c>
      <c r="AM153" s="1" t="s">
        <v>40</v>
      </c>
      <c r="AU153" s="1" t="s">
        <v>47</v>
      </c>
      <c r="AV153" s="1" t="s">
        <v>48</v>
      </c>
      <c r="AZ153" s="1" t="s">
        <v>52</v>
      </c>
      <c r="BN153" s="1" t="s">
        <v>63</v>
      </c>
      <c r="BP153" s="1" t="s">
        <v>65</v>
      </c>
      <c r="CA153" s="1" t="s">
        <v>76</v>
      </c>
      <c r="CB153" s="8"/>
      <c r="CC153" s="1" t="s">
        <v>105</v>
      </c>
      <c r="CD153" s="1">
        <v>45</v>
      </c>
      <c r="CE153" s="1" t="s">
        <v>115</v>
      </c>
      <c r="CF153" s="1" t="s">
        <v>326</v>
      </c>
      <c r="CG153" s="1" t="s">
        <v>97</v>
      </c>
      <c r="CH153" s="1" t="s">
        <v>102</v>
      </c>
      <c r="CI153" s="1" t="s">
        <v>80</v>
      </c>
      <c r="CJ153" s="1" t="s">
        <v>108</v>
      </c>
      <c r="CK153" s="1" t="s">
        <v>110</v>
      </c>
      <c r="CL153" s="1" t="s">
        <v>101</v>
      </c>
      <c r="CM153" s="1" t="s">
        <v>102</v>
      </c>
      <c r="CN153" s="1" t="s">
        <v>92</v>
      </c>
      <c r="CO153" s="1" t="s">
        <v>102</v>
      </c>
      <c r="CP153" s="1" t="s">
        <v>258</v>
      </c>
    </row>
    <row r="154" spans="1:94" s="1" customFormat="1" x14ac:dyDescent="0.25">
      <c r="A154" s="1">
        <v>152</v>
      </c>
      <c r="D154" s="1" t="s">
        <v>21</v>
      </c>
      <c r="J154" s="1" t="s">
        <v>26</v>
      </c>
      <c r="N154" s="1" t="s">
        <v>30</v>
      </c>
      <c r="O154" s="1" t="s">
        <v>19</v>
      </c>
      <c r="R154" s="1" t="s">
        <v>22</v>
      </c>
      <c r="U154" s="1" t="s">
        <v>25</v>
      </c>
      <c r="AD154" s="1" t="s">
        <v>33</v>
      </c>
      <c r="AE154" s="1" t="s">
        <v>266</v>
      </c>
      <c r="AI154" s="1" t="s">
        <v>36</v>
      </c>
      <c r="AP154" s="1" t="s">
        <v>43</v>
      </c>
      <c r="AR154" s="1" t="s">
        <v>44</v>
      </c>
      <c r="AU154" s="1" t="s">
        <v>47</v>
      </c>
      <c r="BA154" s="1" t="s">
        <v>20</v>
      </c>
      <c r="BC154" s="1" t="s">
        <v>54</v>
      </c>
      <c r="BG154" s="1" t="s">
        <v>58</v>
      </c>
      <c r="BW154" s="1" t="s">
        <v>72</v>
      </c>
      <c r="BZ154" s="1" t="s">
        <v>75</v>
      </c>
      <c r="CA154" s="1" t="s">
        <v>76</v>
      </c>
      <c r="CB154" s="8"/>
      <c r="CC154" s="1" t="s">
        <v>105</v>
      </c>
      <c r="CD154" s="1">
        <v>68</v>
      </c>
      <c r="CE154" s="1" t="s">
        <v>115</v>
      </c>
      <c r="CF154" s="1" t="s">
        <v>327</v>
      </c>
      <c r="CG154" s="1" t="s">
        <v>97</v>
      </c>
      <c r="CH154" s="1" t="s">
        <v>98</v>
      </c>
      <c r="CI154" s="1" t="s">
        <v>80</v>
      </c>
      <c r="CJ154" s="1" t="s">
        <v>108</v>
      </c>
      <c r="CK154" s="1" t="s">
        <v>120</v>
      </c>
      <c r="CL154" s="1" t="s">
        <v>104</v>
      </c>
      <c r="CM154" s="1" t="s">
        <v>102</v>
      </c>
      <c r="CN154" s="1" t="s">
        <v>91</v>
      </c>
      <c r="CO154" s="1" t="s">
        <v>102</v>
      </c>
      <c r="CP154" s="1" t="s">
        <v>258</v>
      </c>
    </row>
    <row r="155" spans="1:94" s="1" customFormat="1" x14ac:dyDescent="0.25">
      <c r="A155" s="1">
        <v>153</v>
      </c>
      <c r="C155" s="1" t="s">
        <v>20</v>
      </c>
      <c r="D155" s="1" t="s">
        <v>21</v>
      </c>
      <c r="J155" s="1" t="s">
        <v>26</v>
      </c>
      <c r="K155" s="1" t="s">
        <v>27</v>
      </c>
      <c r="Q155" s="1" t="s">
        <v>21</v>
      </c>
      <c r="AI155" s="1" t="s">
        <v>36</v>
      </c>
      <c r="AM155" s="1" t="s">
        <v>40</v>
      </c>
      <c r="AR155" s="1" t="s">
        <v>44</v>
      </c>
      <c r="AX155" s="1" t="s">
        <v>50</v>
      </c>
      <c r="AZ155" s="1" t="s">
        <v>52</v>
      </c>
      <c r="BA155" s="1" t="s">
        <v>20</v>
      </c>
      <c r="BC155" s="1" t="s">
        <v>54</v>
      </c>
      <c r="BD155" s="1" t="s">
        <v>55</v>
      </c>
      <c r="BE155" s="1" t="s">
        <v>56</v>
      </c>
      <c r="BG155" s="1" t="s">
        <v>58</v>
      </c>
      <c r="BH155" s="1" t="s">
        <v>59</v>
      </c>
      <c r="BJ155" s="1" t="s">
        <v>26</v>
      </c>
      <c r="BK155" s="1" t="s">
        <v>23</v>
      </c>
      <c r="BM155" s="1" t="s">
        <v>62</v>
      </c>
      <c r="BP155" s="1" t="s">
        <v>65</v>
      </c>
      <c r="BT155" s="1" t="s">
        <v>69</v>
      </c>
      <c r="BU155" s="1" t="s">
        <v>70</v>
      </c>
      <c r="BW155" s="1" t="s">
        <v>72</v>
      </c>
      <c r="CB155" s="8"/>
      <c r="CC155" s="1" t="s">
        <v>105</v>
      </c>
      <c r="CD155" s="1">
        <v>53</v>
      </c>
      <c r="CE155" s="1" t="s">
        <v>115</v>
      </c>
      <c r="CF155" s="1" t="s">
        <v>321</v>
      </c>
      <c r="CG155" s="1" t="s">
        <v>97</v>
      </c>
      <c r="CH155" s="1" t="s">
        <v>98</v>
      </c>
      <c r="CI155" s="1" t="s">
        <v>80</v>
      </c>
      <c r="CJ155" s="1" t="s">
        <v>108</v>
      </c>
      <c r="CK155" s="1" t="s">
        <v>120</v>
      </c>
      <c r="CL155" s="1" t="s">
        <v>101</v>
      </c>
      <c r="CM155" s="1" t="s">
        <v>102</v>
      </c>
      <c r="CN155" s="1" t="s">
        <v>92</v>
      </c>
      <c r="CO155" s="1" t="s">
        <v>102</v>
      </c>
      <c r="CP155" s="1" t="s">
        <v>258</v>
      </c>
    </row>
    <row r="156" spans="1:94" s="1" customFormat="1" x14ac:dyDescent="0.25">
      <c r="A156" s="1">
        <v>154</v>
      </c>
      <c r="C156" s="1" t="s">
        <v>20</v>
      </c>
      <c r="H156" s="1" t="s">
        <v>25</v>
      </c>
      <c r="P156" s="1" t="s">
        <v>20</v>
      </c>
      <c r="Q156" s="1" t="s">
        <v>21</v>
      </c>
      <c r="W156" s="1" t="s">
        <v>26</v>
      </c>
      <c r="AD156" s="1" t="s">
        <v>33</v>
      </c>
      <c r="AK156" s="1" t="s">
        <v>38</v>
      </c>
      <c r="AL156" s="1" t="s">
        <v>39</v>
      </c>
      <c r="AN156" s="1" t="s">
        <v>41</v>
      </c>
      <c r="BN156" s="1" t="s">
        <v>63</v>
      </c>
      <c r="BP156" s="1" t="s">
        <v>65</v>
      </c>
      <c r="BT156" s="1" t="s">
        <v>69</v>
      </c>
      <c r="CB156" s="8"/>
      <c r="CC156" s="1" t="s">
        <v>94</v>
      </c>
      <c r="CD156" s="1">
        <v>45</v>
      </c>
      <c r="CE156" s="1" t="s">
        <v>95</v>
      </c>
      <c r="CF156" s="1" t="s">
        <v>138</v>
      </c>
      <c r="CG156" s="1" t="s">
        <v>97</v>
      </c>
      <c r="CH156" s="1" t="s">
        <v>102</v>
      </c>
      <c r="CI156" s="1" t="s">
        <v>80</v>
      </c>
      <c r="CJ156" s="1" t="s">
        <v>114</v>
      </c>
      <c r="CK156" s="1" t="s">
        <v>120</v>
      </c>
      <c r="CL156" s="1" t="s">
        <v>101</v>
      </c>
      <c r="CM156" s="1" t="s">
        <v>102</v>
      </c>
      <c r="CN156" s="1" t="s">
        <v>92</v>
      </c>
      <c r="CO156" s="1" t="s">
        <v>102</v>
      </c>
      <c r="CP156" s="1" t="s">
        <v>259</v>
      </c>
    </row>
    <row r="157" spans="1:94" s="1" customFormat="1" x14ac:dyDescent="0.25">
      <c r="A157" s="1">
        <v>155</v>
      </c>
      <c r="C157" s="1" t="s">
        <v>20</v>
      </c>
      <c r="D157" s="1" t="s">
        <v>21</v>
      </c>
      <c r="Q157" s="1" t="s">
        <v>21</v>
      </c>
      <c r="Y157" s="1" t="s">
        <v>28</v>
      </c>
      <c r="AF157" s="1" t="s">
        <v>34</v>
      </c>
      <c r="AH157" s="1" t="s">
        <v>269</v>
      </c>
      <c r="AI157" s="1" t="s">
        <v>36</v>
      </c>
      <c r="AO157" s="1" t="s">
        <v>42</v>
      </c>
      <c r="AU157" s="1" t="s">
        <v>47</v>
      </c>
      <c r="BD157" s="1" t="s">
        <v>55</v>
      </c>
      <c r="BG157" s="1" t="s">
        <v>58</v>
      </c>
      <c r="BO157" s="1" t="s">
        <v>64</v>
      </c>
      <c r="BS157" s="1" t="s">
        <v>68</v>
      </c>
      <c r="BY157" s="1" t="s">
        <v>74</v>
      </c>
      <c r="CA157" s="1" t="s">
        <v>76</v>
      </c>
      <c r="CB157" s="8"/>
      <c r="CC157" s="1" t="s">
        <v>105</v>
      </c>
      <c r="CD157" s="1">
        <v>27</v>
      </c>
      <c r="CE157" s="1" t="s">
        <v>95</v>
      </c>
      <c r="CF157" s="1" t="s">
        <v>131</v>
      </c>
      <c r="CH157" s="1" t="s">
        <v>102</v>
      </c>
      <c r="CI157" s="1" t="s">
        <v>81</v>
      </c>
      <c r="CJ157" s="1" t="s">
        <v>109</v>
      </c>
      <c r="CK157" s="1" t="s">
        <v>103</v>
      </c>
      <c r="CL157" s="1" t="s">
        <v>125</v>
      </c>
      <c r="CM157" s="1" t="s">
        <v>98</v>
      </c>
      <c r="CN157" s="1" t="s">
        <v>93</v>
      </c>
      <c r="CO157" s="1" t="s">
        <v>98</v>
      </c>
      <c r="CP157" s="1" t="s">
        <v>259</v>
      </c>
    </row>
    <row r="158" spans="1:94" s="1" customFormat="1" x14ac:dyDescent="0.25">
      <c r="A158" s="1">
        <v>156</v>
      </c>
      <c r="C158" s="1" t="s">
        <v>20</v>
      </c>
      <c r="D158" s="1" t="s">
        <v>21</v>
      </c>
      <c r="O158" s="1" t="s">
        <v>19</v>
      </c>
      <c r="AC158" s="1" t="s">
        <v>32</v>
      </c>
      <c r="AJ158" s="1" t="s">
        <v>37</v>
      </c>
      <c r="AL158" s="1" t="s">
        <v>39</v>
      </c>
      <c r="AR158" s="1" t="s">
        <v>44</v>
      </c>
      <c r="AX158" s="1" t="s">
        <v>50</v>
      </c>
      <c r="BE158" s="1" t="s">
        <v>56</v>
      </c>
      <c r="BH158" s="1" t="s">
        <v>59</v>
      </c>
      <c r="BT158" s="1" t="s">
        <v>69</v>
      </c>
      <c r="CB158" s="8"/>
      <c r="CC158" s="1" t="s">
        <v>94</v>
      </c>
      <c r="CD158" s="1">
        <v>66</v>
      </c>
      <c r="CE158" s="1" t="s">
        <v>95</v>
      </c>
      <c r="CF158" s="1" t="s">
        <v>158</v>
      </c>
      <c r="CG158" s="1" t="s">
        <v>97</v>
      </c>
      <c r="CI158" s="1" t="s">
        <v>80</v>
      </c>
      <c r="CJ158" s="1" t="s">
        <v>99</v>
      </c>
      <c r="CK158" s="1" t="s">
        <v>120</v>
      </c>
      <c r="CL158" s="1" t="s">
        <v>104</v>
      </c>
      <c r="CM158" s="1" t="s">
        <v>98</v>
      </c>
      <c r="CO158" s="1" t="s">
        <v>98</v>
      </c>
      <c r="CP158" s="1" t="s">
        <v>259</v>
      </c>
    </row>
    <row r="159" spans="1:94" s="1" customFormat="1" x14ac:dyDescent="0.25">
      <c r="A159" s="1">
        <v>157</v>
      </c>
      <c r="C159" s="1" t="s">
        <v>20</v>
      </c>
      <c r="J159" s="1" t="s">
        <v>26</v>
      </c>
      <c r="P159" s="1" t="s">
        <v>20</v>
      </c>
      <c r="S159" s="1" t="s">
        <v>23</v>
      </c>
      <c r="W159" s="1" t="s">
        <v>26</v>
      </c>
      <c r="AF159" s="1" t="s">
        <v>34</v>
      </c>
      <c r="AH159" s="1" t="s">
        <v>269</v>
      </c>
      <c r="AL159" s="1" t="s">
        <v>39</v>
      </c>
      <c r="AN159" s="1" t="s">
        <v>41</v>
      </c>
      <c r="AR159" s="1" t="s">
        <v>44</v>
      </c>
      <c r="AX159" s="1" t="s">
        <v>50</v>
      </c>
      <c r="BA159" s="1" t="s">
        <v>20</v>
      </c>
      <c r="BD159" s="1" t="s">
        <v>55</v>
      </c>
      <c r="BJ159" s="1" t="s">
        <v>26</v>
      </c>
      <c r="BY159" s="1" t="s">
        <v>74</v>
      </c>
      <c r="CB159" s="8"/>
      <c r="CC159" s="1" t="s">
        <v>94</v>
      </c>
      <c r="CD159" s="1">
        <v>72</v>
      </c>
      <c r="CE159" s="1" t="s">
        <v>95</v>
      </c>
      <c r="CF159" s="1" t="s">
        <v>131</v>
      </c>
      <c r="CG159" s="1" t="s">
        <v>160</v>
      </c>
      <c r="CI159" s="1" t="s">
        <v>352</v>
      </c>
      <c r="CJ159" s="1" t="s">
        <v>109</v>
      </c>
      <c r="CK159" s="1" t="s">
        <v>133</v>
      </c>
      <c r="CL159" s="1" t="s">
        <v>104</v>
      </c>
      <c r="CM159" s="1" t="s">
        <v>102</v>
      </c>
      <c r="CN159" s="1" t="s">
        <v>91</v>
      </c>
      <c r="CO159" s="1" t="s">
        <v>98</v>
      </c>
      <c r="CP159" s="1" t="s">
        <v>259</v>
      </c>
    </row>
    <row r="160" spans="1:94" s="1" customFormat="1" x14ac:dyDescent="0.25">
      <c r="A160" s="1">
        <v>158</v>
      </c>
      <c r="C160" s="1" t="s">
        <v>20</v>
      </c>
      <c r="F160" s="1" t="s">
        <v>23</v>
      </c>
      <c r="M160" s="1" t="s">
        <v>29</v>
      </c>
      <c r="S160" s="1" t="s">
        <v>23</v>
      </c>
      <c r="Y160" s="1" t="s">
        <v>28</v>
      </c>
      <c r="AI160" s="1" t="s">
        <v>36</v>
      </c>
      <c r="AK160" s="1" t="s">
        <v>38</v>
      </c>
      <c r="AM160" s="1" t="s">
        <v>40</v>
      </c>
      <c r="AO160" s="1" t="s">
        <v>42</v>
      </c>
      <c r="BH160" s="1" t="s">
        <v>59</v>
      </c>
      <c r="BK160" s="1" t="s">
        <v>23</v>
      </c>
      <c r="BN160" s="1" t="s">
        <v>63</v>
      </c>
      <c r="BP160" s="1" t="s">
        <v>65</v>
      </c>
      <c r="BY160" s="1" t="s">
        <v>74</v>
      </c>
      <c r="CB160" s="8"/>
      <c r="CC160" s="1" t="s">
        <v>105</v>
      </c>
      <c r="CD160" s="1">
        <v>26</v>
      </c>
      <c r="CE160" s="1" t="s">
        <v>115</v>
      </c>
      <c r="CF160" s="1" t="s">
        <v>322</v>
      </c>
      <c r="CG160" s="1" t="s">
        <v>97</v>
      </c>
      <c r="CH160" s="1" t="s">
        <v>98</v>
      </c>
      <c r="CI160" s="1" t="s">
        <v>80</v>
      </c>
      <c r="CJ160" s="1" t="s">
        <v>109</v>
      </c>
      <c r="CK160" s="1" t="s">
        <v>133</v>
      </c>
      <c r="CL160" s="1" t="s">
        <v>123</v>
      </c>
      <c r="CM160" s="1" t="s">
        <v>102</v>
      </c>
      <c r="CN160" s="1" t="s">
        <v>90</v>
      </c>
      <c r="CO160" s="1" t="s">
        <v>98</v>
      </c>
      <c r="CP160" s="1" t="s">
        <v>259</v>
      </c>
    </row>
    <row r="161" spans="1:94" s="1" customFormat="1" x14ac:dyDescent="0.25">
      <c r="A161" s="1">
        <v>159</v>
      </c>
      <c r="C161" s="1" t="s">
        <v>20</v>
      </c>
      <c r="P161" s="1" t="s">
        <v>20</v>
      </c>
      <c r="AD161" s="1" t="s">
        <v>33</v>
      </c>
      <c r="AR161" s="1" t="s">
        <v>44</v>
      </c>
      <c r="AY161" s="1" t="s">
        <v>51</v>
      </c>
      <c r="BA161" s="1" t="s">
        <v>20</v>
      </c>
      <c r="BD161" s="1" t="s">
        <v>55</v>
      </c>
      <c r="BU161" s="1" t="s">
        <v>70</v>
      </c>
      <c r="BW161" s="1" t="s">
        <v>72</v>
      </c>
      <c r="CB161" s="8"/>
      <c r="CC161" s="1" t="s">
        <v>94</v>
      </c>
      <c r="CD161" s="1">
        <v>52</v>
      </c>
      <c r="CE161" s="1" t="s">
        <v>95</v>
      </c>
      <c r="CF161" s="1" t="s">
        <v>163</v>
      </c>
      <c r="CG161" s="1" t="s">
        <v>97</v>
      </c>
      <c r="CH161" s="1" t="s">
        <v>98</v>
      </c>
      <c r="CI161" s="1" t="s">
        <v>88</v>
      </c>
      <c r="CJ161" s="1" t="s">
        <v>99</v>
      </c>
      <c r="CK161" s="1" t="s">
        <v>120</v>
      </c>
      <c r="CL161" s="1" t="s">
        <v>125</v>
      </c>
      <c r="CM161" s="1" t="s">
        <v>102</v>
      </c>
      <c r="CN161" s="1" t="s">
        <v>90</v>
      </c>
      <c r="CO161" s="1" t="s">
        <v>98</v>
      </c>
      <c r="CP161" s="1" t="s">
        <v>259</v>
      </c>
    </row>
    <row r="162" spans="1:94" s="1" customFormat="1" x14ac:dyDescent="0.25">
      <c r="A162" s="1">
        <v>160</v>
      </c>
      <c r="D162" s="1" t="s">
        <v>21</v>
      </c>
      <c r="H162" s="1" t="s">
        <v>25</v>
      </c>
      <c r="Q162" s="1" t="s">
        <v>21</v>
      </c>
      <c r="W162" s="1" t="s">
        <v>26</v>
      </c>
      <c r="AA162" s="1" t="s">
        <v>30</v>
      </c>
      <c r="AC162" s="1" t="s">
        <v>32</v>
      </c>
      <c r="AE162" s="1" t="s">
        <v>266</v>
      </c>
      <c r="AF162" s="1" t="s">
        <v>34</v>
      </c>
      <c r="AM162" s="1" t="s">
        <v>40</v>
      </c>
      <c r="AO162" s="1" t="s">
        <v>42</v>
      </c>
      <c r="AU162" s="1" t="s">
        <v>47</v>
      </c>
      <c r="BA162" s="1" t="s">
        <v>20</v>
      </c>
      <c r="BC162" s="1" t="s">
        <v>54</v>
      </c>
      <c r="BJ162" s="1" t="s">
        <v>26</v>
      </c>
      <c r="BP162" s="1" t="s">
        <v>65</v>
      </c>
      <c r="BV162" s="1" t="s">
        <v>71</v>
      </c>
      <c r="BY162" s="1" t="s">
        <v>74</v>
      </c>
      <c r="CB162" s="8"/>
      <c r="CC162" s="1" t="s">
        <v>94</v>
      </c>
      <c r="CD162" s="1">
        <v>46</v>
      </c>
      <c r="CE162" s="1" t="s">
        <v>95</v>
      </c>
      <c r="CF162" s="1" t="s">
        <v>164</v>
      </c>
      <c r="CG162" s="1" t="s">
        <v>107</v>
      </c>
      <c r="CH162" s="1" t="s">
        <v>98</v>
      </c>
      <c r="CI162" s="1" t="s">
        <v>80</v>
      </c>
      <c r="CJ162" s="1" t="s">
        <v>108</v>
      </c>
      <c r="CK162" s="1" t="s">
        <v>120</v>
      </c>
      <c r="CL162" s="1" t="s">
        <v>135</v>
      </c>
      <c r="CM162" s="1" t="s">
        <v>102</v>
      </c>
      <c r="CN162" s="1" t="s">
        <v>90</v>
      </c>
      <c r="CO162" s="1" t="s">
        <v>102</v>
      </c>
      <c r="CP162" s="1" t="s">
        <v>259</v>
      </c>
    </row>
    <row r="163" spans="1:94" s="1" customFormat="1" x14ac:dyDescent="0.25">
      <c r="A163" s="1">
        <v>161</v>
      </c>
      <c r="E163" s="1" t="s">
        <v>22</v>
      </c>
      <c r="I163" s="1" t="s">
        <v>267</v>
      </c>
      <c r="K163" s="1" t="s">
        <v>27</v>
      </c>
      <c r="V163" s="1" t="s">
        <v>267</v>
      </c>
      <c r="X163" s="1" t="s">
        <v>27</v>
      </c>
      <c r="AA163" s="1" t="s">
        <v>30</v>
      </c>
      <c r="AB163" s="1" t="s">
        <v>31</v>
      </c>
      <c r="AD163" s="1" t="s">
        <v>33</v>
      </c>
      <c r="AI163" s="1" t="s">
        <v>36</v>
      </c>
      <c r="AM163" s="1" t="s">
        <v>40</v>
      </c>
      <c r="AR163" s="1" t="s">
        <v>44</v>
      </c>
      <c r="AT163" s="1" t="s">
        <v>46</v>
      </c>
      <c r="AZ163" s="1" t="s">
        <v>52</v>
      </c>
      <c r="BC163" s="1" t="s">
        <v>54</v>
      </c>
      <c r="BM163" s="1" t="s">
        <v>62</v>
      </c>
      <c r="BP163" s="1" t="s">
        <v>65</v>
      </c>
      <c r="BR163" s="1" t="s">
        <v>67</v>
      </c>
      <c r="BU163" s="1" t="s">
        <v>70</v>
      </c>
      <c r="CB163" s="8"/>
      <c r="CC163" s="1" t="s">
        <v>94</v>
      </c>
      <c r="CD163" s="1">
        <v>19</v>
      </c>
      <c r="CE163" s="1" t="s">
        <v>115</v>
      </c>
      <c r="CF163" s="1" t="s">
        <v>311</v>
      </c>
      <c r="CG163" s="1" t="s">
        <v>97</v>
      </c>
      <c r="CH163" s="1" t="s">
        <v>98</v>
      </c>
      <c r="CI163" s="1" t="s">
        <v>349</v>
      </c>
      <c r="CJ163" s="1" t="s">
        <v>108</v>
      </c>
      <c r="CK163" s="1" t="s">
        <v>120</v>
      </c>
      <c r="CL163" s="1" t="s">
        <v>135</v>
      </c>
      <c r="CM163" s="1" t="s">
        <v>102</v>
      </c>
      <c r="CN163" s="1" t="s">
        <v>90</v>
      </c>
      <c r="CO163" s="1" t="s">
        <v>102</v>
      </c>
      <c r="CP163" s="1" t="s">
        <v>259</v>
      </c>
    </row>
    <row r="164" spans="1:94" s="1" customFormat="1" x14ac:dyDescent="0.25">
      <c r="A164" s="1">
        <v>162</v>
      </c>
      <c r="D164" s="1" t="s">
        <v>21</v>
      </c>
      <c r="H164" s="1" t="s">
        <v>25</v>
      </c>
      <c r="I164" s="1" t="s">
        <v>267</v>
      </c>
      <c r="Q164" s="1" t="s">
        <v>21</v>
      </c>
      <c r="U164" s="1" t="s">
        <v>25</v>
      </c>
      <c r="V164" s="1" t="s">
        <v>267</v>
      </c>
      <c r="AD164" s="1" t="s">
        <v>33</v>
      </c>
      <c r="AH164" s="1" t="s">
        <v>269</v>
      </c>
      <c r="AR164" s="1" t="s">
        <v>44</v>
      </c>
      <c r="AU164" s="1" t="s">
        <v>47</v>
      </c>
      <c r="AV164" s="1" t="s">
        <v>48</v>
      </c>
      <c r="AX164" s="1" t="s">
        <v>50</v>
      </c>
      <c r="BA164" s="1" t="s">
        <v>20</v>
      </c>
      <c r="BJ164" s="1" t="s">
        <v>26</v>
      </c>
      <c r="BP164" s="1" t="s">
        <v>65</v>
      </c>
      <c r="BY164" s="1" t="s">
        <v>74</v>
      </c>
      <c r="CA164" s="1" t="s">
        <v>76</v>
      </c>
      <c r="CB164" s="8"/>
      <c r="CC164" s="1" t="s">
        <v>94</v>
      </c>
      <c r="CD164" s="1">
        <v>34</v>
      </c>
      <c r="CE164" s="1" t="s">
        <v>95</v>
      </c>
      <c r="CF164" s="1" t="s">
        <v>158</v>
      </c>
      <c r="CG164" s="1" t="s">
        <v>97</v>
      </c>
      <c r="CH164" s="1" t="s">
        <v>98</v>
      </c>
      <c r="CI164" s="1" t="s">
        <v>80</v>
      </c>
      <c r="CJ164" s="1" t="s">
        <v>108</v>
      </c>
      <c r="CK164" s="1" t="s">
        <v>100</v>
      </c>
      <c r="CL164" s="1" t="s">
        <v>101</v>
      </c>
      <c r="CM164" s="1" t="s">
        <v>102</v>
      </c>
      <c r="CN164" s="1" t="s">
        <v>92</v>
      </c>
      <c r="CO164" s="1" t="s">
        <v>102</v>
      </c>
      <c r="CP164" s="1" t="s">
        <v>259</v>
      </c>
    </row>
    <row r="165" spans="1:94" s="1" customFormat="1" x14ac:dyDescent="0.25">
      <c r="A165" s="1">
        <v>163</v>
      </c>
      <c r="C165" s="1" t="s">
        <v>20</v>
      </c>
      <c r="J165" s="1" t="s">
        <v>26</v>
      </c>
      <c r="K165" s="1" t="s">
        <v>27</v>
      </c>
      <c r="V165" s="1" t="s">
        <v>267</v>
      </c>
      <c r="AD165" s="1" t="s">
        <v>33</v>
      </c>
      <c r="AI165" s="1" t="s">
        <v>36</v>
      </c>
      <c r="AK165" s="1" t="s">
        <v>38</v>
      </c>
      <c r="AM165" s="1" t="s">
        <v>40</v>
      </c>
      <c r="AR165" s="1" t="s">
        <v>44</v>
      </c>
      <c r="AT165" s="1" t="s">
        <v>46</v>
      </c>
      <c r="AZ165" s="1" t="s">
        <v>52</v>
      </c>
      <c r="BE165" s="1" t="s">
        <v>56</v>
      </c>
      <c r="BN165" s="1" t="s">
        <v>63</v>
      </c>
      <c r="BP165" s="1" t="s">
        <v>65</v>
      </c>
      <c r="BR165" s="1" t="s">
        <v>67</v>
      </c>
      <c r="CA165" s="1" t="s">
        <v>76</v>
      </c>
      <c r="CB165" s="8"/>
      <c r="CC165" s="1" t="s">
        <v>94</v>
      </c>
      <c r="CD165" s="1">
        <v>46</v>
      </c>
      <c r="CE165" s="1" t="s">
        <v>95</v>
      </c>
      <c r="CF165" s="1" t="s">
        <v>144</v>
      </c>
      <c r="CG165" s="1" t="s">
        <v>165</v>
      </c>
      <c r="CH165" s="1" t="s">
        <v>98</v>
      </c>
      <c r="CI165" s="1" t="s">
        <v>80</v>
      </c>
      <c r="CJ165" s="1" t="s">
        <v>108</v>
      </c>
      <c r="CK165" s="1" t="s">
        <v>110</v>
      </c>
      <c r="CL165" s="1" t="s">
        <v>101</v>
      </c>
      <c r="CM165" s="1" t="s">
        <v>102</v>
      </c>
      <c r="CN165" s="1" t="s">
        <v>92</v>
      </c>
      <c r="CO165" s="1" t="s">
        <v>102</v>
      </c>
      <c r="CP165" s="1" t="s">
        <v>259</v>
      </c>
    </row>
    <row r="166" spans="1:94" s="1" customFormat="1" x14ac:dyDescent="0.25">
      <c r="A166" s="1">
        <v>164</v>
      </c>
      <c r="K166" s="1" t="s">
        <v>27</v>
      </c>
      <c r="L166" s="1" t="s">
        <v>28</v>
      </c>
      <c r="N166" s="1" t="s">
        <v>30</v>
      </c>
      <c r="Q166" s="1" t="s">
        <v>21</v>
      </c>
      <c r="X166" s="1" t="s">
        <v>27</v>
      </c>
      <c r="AA166" s="1" t="s">
        <v>30</v>
      </c>
      <c r="AD166" s="1" t="s">
        <v>33</v>
      </c>
      <c r="AI166" s="1" t="s">
        <v>36</v>
      </c>
      <c r="AM166" s="1" t="s">
        <v>40</v>
      </c>
      <c r="AO166" s="1" t="s">
        <v>42</v>
      </c>
      <c r="AT166" s="1" t="s">
        <v>46</v>
      </c>
      <c r="AU166" s="1" t="s">
        <v>47</v>
      </c>
      <c r="AZ166" s="1" t="s">
        <v>52</v>
      </c>
      <c r="BJ166" s="1" t="s">
        <v>26</v>
      </c>
      <c r="BO166" s="1" t="s">
        <v>64</v>
      </c>
      <c r="BP166" s="1" t="s">
        <v>65</v>
      </c>
      <c r="BT166" s="1" t="s">
        <v>69</v>
      </c>
      <c r="BY166" s="1" t="s">
        <v>74</v>
      </c>
      <c r="CB166" s="8"/>
      <c r="CC166" s="1" t="s">
        <v>105</v>
      </c>
      <c r="CD166" s="1">
        <v>34</v>
      </c>
      <c r="CE166" s="1" t="s">
        <v>95</v>
      </c>
      <c r="CF166" s="1" t="s">
        <v>131</v>
      </c>
      <c r="CG166" s="1" t="s">
        <v>107</v>
      </c>
      <c r="CH166" s="1" t="s">
        <v>98</v>
      </c>
      <c r="CI166" s="1" t="s">
        <v>80</v>
      </c>
      <c r="CJ166" s="1" t="s">
        <v>108</v>
      </c>
      <c r="CK166" s="1" t="s">
        <v>120</v>
      </c>
      <c r="CL166" s="1" t="s">
        <v>101</v>
      </c>
      <c r="CM166" s="1" t="s">
        <v>102</v>
      </c>
      <c r="CN166" s="1" t="s">
        <v>92</v>
      </c>
      <c r="CO166" s="1" t="s">
        <v>102</v>
      </c>
      <c r="CP166" s="1" t="s">
        <v>259</v>
      </c>
    </row>
    <row r="167" spans="1:94" s="1" customFormat="1" x14ac:dyDescent="0.25">
      <c r="A167" s="1">
        <v>165</v>
      </c>
      <c r="K167" s="1" t="s">
        <v>27</v>
      </c>
      <c r="L167" s="1" t="s">
        <v>28</v>
      </c>
      <c r="N167" s="1" t="s">
        <v>30</v>
      </c>
      <c r="W167" s="1" t="s">
        <v>26</v>
      </c>
      <c r="X167" s="1" t="s">
        <v>27</v>
      </c>
      <c r="AA167" s="1" t="s">
        <v>30</v>
      </c>
      <c r="AC167" s="1" t="s">
        <v>32</v>
      </c>
      <c r="AI167" s="1" t="s">
        <v>36</v>
      </c>
      <c r="AJ167" s="1" t="s">
        <v>37</v>
      </c>
      <c r="AM167" s="1" t="s">
        <v>40</v>
      </c>
      <c r="AT167" s="1" t="s">
        <v>46</v>
      </c>
      <c r="AU167" s="1" t="s">
        <v>47</v>
      </c>
      <c r="AY167" s="1" t="s">
        <v>51</v>
      </c>
      <c r="AZ167" s="1" t="s">
        <v>52</v>
      </c>
      <c r="BJ167" s="1" t="s">
        <v>26</v>
      </c>
      <c r="BP167" s="1" t="s">
        <v>65</v>
      </c>
      <c r="BT167" s="1" t="s">
        <v>69</v>
      </c>
      <c r="BU167" s="1" t="s">
        <v>70</v>
      </c>
      <c r="BY167" s="1" t="s">
        <v>74</v>
      </c>
      <c r="CA167" s="1" t="s">
        <v>76</v>
      </c>
      <c r="CB167" s="8" t="s">
        <v>77</v>
      </c>
      <c r="CC167" s="1" t="s">
        <v>105</v>
      </c>
      <c r="CD167" s="1">
        <v>31</v>
      </c>
      <c r="CE167" s="1" t="s">
        <v>95</v>
      </c>
      <c r="CF167" s="1" t="s">
        <v>131</v>
      </c>
      <c r="CG167" s="1" t="s">
        <v>107</v>
      </c>
      <c r="CH167" s="1" t="s">
        <v>98</v>
      </c>
      <c r="CI167" s="1" t="s">
        <v>80</v>
      </c>
      <c r="CJ167" s="1" t="s">
        <v>108</v>
      </c>
      <c r="CK167" s="1" t="s">
        <v>103</v>
      </c>
      <c r="CL167" s="1" t="s">
        <v>101</v>
      </c>
      <c r="CM167" s="1" t="s">
        <v>102</v>
      </c>
      <c r="CN167" s="1" t="s">
        <v>92</v>
      </c>
      <c r="CO167" s="1" t="s">
        <v>102</v>
      </c>
      <c r="CP167" s="1" t="s">
        <v>259</v>
      </c>
    </row>
    <row r="168" spans="1:94" s="1" customFormat="1" x14ac:dyDescent="0.25">
      <c r="A168" s="1">
        <v>166</v>
      </c>
      <c r="F168" s="1" t="s">
        <v>23</v>
      </c>
      <c r="J168" s="1" t="s">
        <v>26</v>
      </c>
      <c r="N168" s="1" t="s">
        <v>30</v>
      </c>
      <c r="P168" s="1" t="s">
        <v>20</v>
      </c>
      <c r="R168" s="1" t="s">
        <v>22</v>
      </c>
      <c r="Z168" s="1" t="s">
        <v>29</v>
      </c>
      <c r="AE168" s="1" t="s">
        <v>266</v>
      </c>
      <c r="AF168" s="1" t="s">
        <v>34</v>
      </c>
      <c r="AI168" s="1" t="s">
        <v>36</v>
      </c>
      <c r="AR168" s="1" t="s">
        <v>44</v>
      </c>
      <c r="AT168" s="1" t="s">
        <v>46</v>
      </c>
      <c r="AV168" s="1" t="s">
        <v>48</v>
      </c>
      <c r="AX168" s="1" t="s">
        <v>50</v>
      </c>
      <c r="BJ168" s="1" t="s">
        <v>26</v>
      </c>
      <c r="BP168" s="1" t="s">
        <v>65</v>
      </c>
      <c r="BZ168" s="1" t="s">
        <v>75</v>
      </c>
      <c r="CA168" s="1" t="s">
        <v>76</v>
      </c>
      <c r="CB168" s="8"/>
      <c r="CC168" s="1" t="s">
        <v>105</v>
      </c>
      <c r="CD168" s="1">
        <v>32</v>
      </c>
      <c r="CE168" s="1" t="s">
        <v>95</v>
      </c>
      <c r="CF168" s="1" t="s">
        <v>131</v>
      </c>
      <c r="CG168" s="1" t="s">
        <v>97</v>
      </c>
      <c r="CH168" s="1" t="s">
        <v>98</v>
      </c>
      <c r="CI168" s="1" t="s">
        <v>351</v>
      </c>
      <c r="CJ168" s="1" t="s">
        <v>99</v>
      </c>
      <c r="CK168" s="1" t="s">
        <v>103</v>
      </c>
      <c r="CL168" s="1" t="s">
        <v>101</v>
      </c>
      <c r="CM168" s="1" t="s">
        <v>102</v>
      </c>
      <c r="CN168" s="1" t="s">
        <v>92</v>
      </c>
      <c r="CO168" s="1" t="s">
        <v>102</v>
      </c>
      <c r="CP168" s="1" t="s">
        <v>259</v>
      </c>
    </row>
    <row r="169" spans="1:94" s="1" customFormat="1" x14ac:dyDescent="0.25">
      <c r="A169" s="1">
        <v>167</v>
      </c>
      <c r="H169" s="1" t="s">
        <v>25</v>
      </c>
      <c r="L169" s="1" t="s">
        <v>28</v>
      </c>
      <c r="N169" s="1" t="s">
        <v>30</v>
      </c>
      <c r="Q169" s="1" t="s">
        <v>21</v>
      </c>
      <c r="R169" s="1" t="s">
        <v>22</v>
      </c>
      <c r="W169" s="1" t="s">
        <v>26</v>
      </c>
      <c r="AH169" s="1" t="s">
        <v>269</v>
      </c>
      <c r="AI169" s="1" t="s">
        <v>36</v>
      </c>
      <c r="AK169" s="1" t="s">
        <v>38</v>
      </c>
      <c r="AR169" s="1" t="s">
        <v>44</v>
      </c>
      <c r="AU169" s="1" t="s">
        <v>47</v>
      </c>
      <c r="AV169" s="1" t="s">
        <v>48</v>
      </c>
      <c r="BA169" s="1" t="s">
        <v>20</v>
      </c>
      <c r="BD169" s="1" t="s">
        <v>55</v>
      </c>
      <c r="BJ169" s="1" t="s">
        <v>26</v>
      </c>
      <c r="BR169" s="1" t="s">
        <v>67</v>
      </c>
      <c r="BT169" s="1" t="s">
        <v>69</v>
      </c>
      <c r="CA169" s="1" t="s">
        <v>76</v>
      </c>
      <c r="CB169" s="8"/>
      <c r="CC169" s="1" t="s">
        <v>94</v>
      </c>
      <c r="CD169" s="1">
        <v>47</v>
      </c>
      <c r="CE169" s="1" t="s">
        <v>95</v>
      </c>
      <c r="CF169" s="1" t="s">
        <v>131</v>
      </c>
      <c r="CG169" s="1" t="s">
        <v>97</v>
      </c>
      <c r="CH169" s="1" t="s">
        <v>98</v>
      </c>
      <c r="CI169" s="1" t="s">
        <v>350</v>
      </c>
      <c r="CJ169" s="1" t="s">
        <v>112</v>
      </c>
      <c r="CK169" s="1" t="s">
        <v>120</v>
      </c>
      <c r="CL169" s="1" t="s">
        <v>101</v>
      </c>
      <c r="CM169" s="1" t="s">
        <v>102</v>
      </c>
      <c r="CN169" s="1" t="s">
        <v>92</v>
      </c>
      <c r="CO169" s="1" t="s">
        <v>102</v>
      </c>
      <c r="CP169" s="1" t="s">
        <v>259</v>
      </c>
    </row>
    <row r="170" spans="1:94" s="1" customFormat="1" x14ac:dyDescent="0.25">
      <c r="A170" s="1">
        <v>168</v>
      </c>
      <c r="E170" s="1" t="s">
        <v>22</v>
      </c>
      <c r="K170" s="1" t="s">
        <v>27</v>
      </c>
      <c r="L170" s="1" t="s">
        <v>28</v>
      </c>
      <c r="R170" s="1" t="s">
        <v>22</v>
      </c>
      <c r="X170" s="1" t="s">
        <v>27</v>
      </c>
      <c r="Y170" s="1" t="s">
        <v>28</v>
      </c>
      <c r="AD170" s="1" t="s">
        <v>33</v>
      </c>
      <c r="AE170" s="1" t="s">
        <v>266</v>
      </c>
      <c r="AM170" s="1" t="s">
        <v>40</v>
      </c>
      <c r="AN170" s="1" t="s">
        <v>41</v>
      </c>
      <c r="AO170" s="1" t="s">
        <v>42</v>
      </c>
      <c r="AX170" s="1" t="s">
        <v>50</v>
      </c>
      <c r="BJ170" s="1" t="s">
        <v>26</v>
      </c>
      <c r="BO170" s="1" t="s">
        <v>64</v>
      </c>
      <c r="BP170" s="1" t="s">
        <v>65</v>
      </c>
      <c r="BS170" s="1" t="s">
        <v>68</v>
      </c>
      <c r="BY170" s="1" t="s">
        <v>74</v>
      </c>
      <c r="CB170" s="8"/>
      <c r="CC170" s="1" t="s">
        <v>105</v>
      </c>
      <c r="CD170" s="1">
        <v>22</v>
      </c>
      <c r="CE170" s="1" t="s">
        <v>95</v>
      </c>
      <c r="CF170" s="1" t="s">
        <v>164</v>
      </c>
      <c r="CG170" s="1" t="s">
        <v>134</v>
      </c>
      <c r="CH170" s="1" t="s">
        <v>102</v>
      </c>
      <c r="CI170" s="1" t="s">
        <v>359</v>
      </c>
      <c r="CJ170" s="1" t="s">
        <v>114</v>
      </c>
      <c r="CK170" s="1" t="s">
        <v>137</v>
      </c>
      <c r="CL170" s="1" t="s">
        <v>101</v>
      </c>
      <c r="CM170" s="1" t="s">
        <v>102</v>
      </c>
      <c r="CN170" s="1" t="s">
        <v>92</v>
      </c>
      <c r="CO170" s="1" t="s">
        <v>102</v>
      </c>
      <c r="CP170" s="1" t="s">
        <v>259</v>
      </c>
    </row>
    <row r="171" spans="1:94" s="1" customFormat="1" x14ac:dyDescent="0.25">
      <c r="A171" s="1">
        <v>169</v>
      </c>
      <c r="G171" s="1" t="s">
        <v>24</v>
      </c>
      <c r="H171" s="1" t="s">
        <v>25</v>
      </c>
      <c r="I171" s="1" t="s">
        <v>267</v>
      </c>
      <c r="T171" s="1" t="s">
        <v>24</v>
      </c>
      <c r="U171" s="1" t="s">
        <v>25</v>
      </c>
      <c r="V171" s="1" t="s">
        <v>267</v>
      </c>
      <c r="AB171" s="1" t="s">
        <v>31</v>
      </c>
      <c r="AF171" s="1" t="s">
        <v>34</v>
      </c>
      <c r="AJ171" s="1" t="s">
        <v>37</v>
      </c>
      <c r="AQ171" s="1" t="s">
        <v>37</v>
      </c>
      <c r="AS171" s="1" t="s">
        <v>45</v>
      </c>
      <c r="AW171" s="1" t="s">
        <v>49</v>
      </c>
      <c r="BB171" s="1" t="s">
        <v>53</v>
      </c>
      <c r="BC171" s="1" t="s">
        <v>54</v>
      </c>
      <c r="BL171" s="1" t="s">
        <v>61</v>
      </c>
      <c r="BS171" s="1" t="s">
        <v>68</v>
      </c>
      <c r="BV171" s="1" t="s">
        <v>71</v>
      </c>
      <c r="BY171" s="1" t="s">
        <v>74</v>
      </c>
      <c r="CB171" s="8"/>
      <c r="CC171" s="1" t="s">
        <v>94</v>
      </c>
      <c r="CD171" s="1">
        <v>39</v>
      </c>
      <c r="CE171" s="1" t="s">
        <v>95</v>
      </c>
      <c r="CF171" s="1" t="s">
        <v>131</v>
      </c>
      <c r="CG171" s="1" t="s">
        <v>231</v>
      </c>
      <c r="CI171" s="1" t="s">
        <v>360</v>
      </c>
      <c r="CJ171" s="1" t="s">
        <v>112</v>
      </c>
      <c r="CK171" s="1" t="s">
        <v>110</v>
      </c>
      <c r="CL171" s="1" t="s">
        <v>101</v>
      </c>
      <c r="CM171" s="1" t="s">
        <v>102</v>
      </c>
      <c r="CN171" s="1" t="s">
        <v>92</v>
      </c>
      <c r="CO171" s="1" t="s">
        <v>98</v>
      </c>
      <c r="CP171" s="1" t="s">
        <v>259</v>
      </c>
    </row>
    <row r="172" spans="1:94" s="1" customFormat="1" x14ac:dyDescent="0.25">
      <c r="A172" s="1">
        <v>170</v>
      </c>
      <c r="H172" s="1" t="s">
        <v>25</v>
      </c>
      <c r="L172" s="1" t="s">
        <v>28</v>
      </c>
      <c r="N172" s="1" t="s">
        <v>30</v>
      </c>
      <c r="Q172" s="1" t="s">
        <v>21</v>
      </c>
      <c r="W172" s="1" t="s">
        <v>26</v>
      </c>
      <c r="AA172" s="1" t="s">
        <v>30</v>
      </c>
      <c r="AF172" s="1" t="s">
        <v>34</v>
      </c>
      <c r="AJ172" s="1" t="s">
        <v>37</v>
      </c>
      <c r="AK172" s="1" t="s">
        <v>38</v>
      </c>
      <c r="AL172" s="1" t="s">
        <v>39</v>
      </c>
      <c r="AQ172" s="1" t="s">
        <v>37</v>
      </c>
      <c r="AR172" s="1" t="s">
        <v>44</v>
      </c>
      <c r="BE172" s="1" t="s">
        <v>56</v>
      </c>
      <c r="BN172" s="1" t="s">
        <v>63</v>
      </c>
      <c r="BO172" s="1" t="s">
        <v>64</v>
      </c>
      <c r="BP172" s="1" t="s">
        <v>65</v>
      </c>
      <c r="BS172" s="1" t="s">
        <v>68</v>
      </c>
      <c r="BY172" s="1" t="s">
        <v>74</v>
      </c>
      <c r="CB172" s="8"/>
      <c r="CC172" s="1" t="s">
        <v>94</v>
      </c>
      <c r="CD172" s="1">
        <v>36</v>
      </c>
      <c r="CE172" s="1" t="s">
        <v>95</v>
      </c>
      <c r="CF172" s="1" t="s">
        <v>166</v>
      </c>
      <c r="CG172" s="1" t="s">
        <v>97</v>
      </c>
      <c r="CH172" s="1" t="s">
        <v>98</v>
      </c>
      <c r="CI172" s="1" t="s">
        <v>80</v>
      </c>
      <c r="CJ172" s="1" t="s">
        <v>99</v>
      </c>
      <c r="CK172" s="1" t="s">
        <v>110</v>
      </c>
      <c r="CL172" s="1" t="s">
        <v>101</v>
      </c>
      <c r="CM172" s="1" t="s">
        <v>102</v>
      </c>
      <c r="CO172" s="1" t="s">
        <v>102</v>
      </c>
      <c r="CP172" s="1" t="s">
        <v>259</v>
      </c>
    </row>
    <row r="173" spans="1:94" s="1" customFormat="1" x14ac:dyDescent="0.25">
      <c r="A173" s="1">
        <v>171</v>
      </c>
      <c r="F173" s="1" t="s">
        <v>23</v>
      </c>
      <c r="K173" s="1" t="s">
        <v>27</v>
      </c>
      <c r="S173" s="1" t="s">
        <v>23</v>
      </c>
      <c r="X173" s="1" t="s">
        <v>27</v>
      </c>
      <c r="AI173" s="1" t="s">
        <v>36</v>
      </c>
      <c r="AJ173" s="1" t="s">
        <v>37</v>
      </c>
      <c r="AR173" s="1" t="s">
        <v>44</v>
      </c>
      <c r="AU173" s="1" t="s">
        <v>47</v>
      </c>
      <c r="BK173" s="1" t="s">
        <v>23</v>
      </c>
      <c r="BO173" s="1" t="s">
        <v>64</v>
      </c>
      <c r="BY173" s="1" t="s">
        <v>74</v>
      </c>
      <c r="CA173" s="1" t="s">
        <v>76</v>
      </c>
      <c r="CB173" s="8"/>
      <c r="CC173" s="1" t="s">
        <v>105</v>
      </c>
      <c r="CD173" s="1">
        <v>22</v>
      </c>
      <c r="CE173" s="1" t="s">
        <v>121</v>
      </c>
      <c r="CF173" s="1" t="s">
        <v>167</v>
      </c>
      <c r="CG173" s="1" t="s">
        <v>107</v>
      </c>
      <c r="CH173" s="1" t="s">
        <v>98</v>
      </c>
      <c r="CI173" s="1" t="s">
        <v>80</v>
      </c>
      <c r="CJ173" s="1" t="s">
        <v>108</v>
      </c>
      <c r="CK173" s="1" t="s">
        <v>103</v>
      </c>
      <c r="CL173" s="1" t="s">
        <v>101</v>
      </c>
      <c r="CM173" s="1" t="s">
        <v>102</v>
      </c>
      <c r="CO173" s="1" t="s">
        <v>102</v>
      </c>
    </row>
    <row r="174" spans="1:94" s="1" customFormat="1" x14ac:dyDescent="0.25">
      <c r="A174" s="1">
        <v>172</v>
      </c>
      <c r="K174" s="1" t="s">
        <v>27</v>
      </c>
      <c r="L174" s="1" t="s">
        <v>28</v>
      </c>
      <c r="X174" s="1" t="s">
        <v>27</v>
      </c>
      <c r="Y174" s="1" t="s">
        <v>28</v>
      </c>
      <c r="AB174" s="1" t="s">
        <v>31</v>
      </c>
      <c r="AI174" s="1" t="s">
        <v>36</v>
      </c>
      <c r="AO174" s="1" t="s">
        <v>42</v>
      </c>
      <c r="AV174" s="1" t="s">
        <v>48</v>
      </c>
      <c r="AZ174" s="1" t="s">
        <v>52</v>
      </c>
      <c r="BC174" s="1" t="s">
        <v>54</v>
      </c>
      <c r="BK174" s="1" t="s">
        <v>23</v>
      </c>
      <c r="BP174" s="1" t="s">
        <v>65</v>
      </c>
      <c r="BV174" s="1" t="s">
        <v>71</v>
      </c>
      <c r="BY174" s="1" t="s">
        <v>74</v>
      </c>
      <c r="CA174" s="1" t="s">
        <v>76</v>
      </c>
      <c r="CB174" s="8"/>
      <c r="CC174" s="1" t="s">
        <v>94</v>
      </c>
      <c r="CD174" s="1">
        <v>21</v>
      </c>
      <c r="CE174" s="1" t="s">
        <v>121</v>
      </c>
      <c r="CF174" s="1" t="s">
        <v>168</v>
      </c>
      <c r="CG174" s="1" t="s">
        <v>107</v>
      </c>
      <c r="CI174" s="1" t="s">
        <v>80</v>
      </c>
      <c r="CJ174" s="1" t="s">
        <v>99</v>
      </c>
      <c r="CK174" s="1" t="s">
        <v>120</v>
      </c>
      <c r="CL174" s="1" t="s">
        <v>136</v>
      </c>
      <c r="CM174" s="1" t="s">
        <v>102</v>
      </c>
      <c r="CO174" s="1" t="s">
        <v>102</v>
      </c>
    </row>
    <row r="175" spans="1:94" s="1" customFormat="1" x14ac:dyDescent="0.25">
      <c r="A175" s="1">
        <v>173</v>
      </c>
      <c r="K175" s="1" t="s">
        <v>27</v>
      </c>
      <c r="S175" s="1" t="s">
        <v>23</v>
      </c>
      <c r="V175" s="1" t="s">
        <v>267</v>
      </c>
      <c r="AG175" s="1" t="s">
        <v>35</v>
      </c>
      <c r="AH175" s="1" t="s">
        <v>269</v>
      </c>
      <c r="AT175" s="1" t="s">
        <v>46</v>
      </c>
      <c r="AZ175" s="1" t="s">
        <v>52</v>
      </c>
      <c r="BC175" s="1" t="s">
        <v>54</v>
      </c>
      <c r="BF175" s="1" t="s">
        <v>57</v>
      </c>
      <c r="BP175" s="1" t="s">
        <v>65</v>
      </c>
      <c r="BV175" s="1" t="s">
        <v>71</v>
      </c>
      <c r="CB175" s="8"/>
      <c r="CC175" s="1" t="s">
        <v>105</v>
      </c>
      <c r="CD175" s="1">
        <v>52</v>
      </c>
      <c r="CE175" s="1" t="s">
        <v>121</v>
      </c>
      <c r="CF175" s="1" t="s">
        <v>169</v>
      </c>
      <c r="CG175" s="1" t="s">
        <v>107</v>
      </c>
      <c r="CH175" s="1" t="s">
        <v>98</v>
      </c>
      <c r="CI175" s="1" t="s">
        <v>80</v>
      </c>
      <c r="CJ175" s="1" t="s">
        <v>114</v>
      </c>
      <c r="CK175" s="1" t="s">
        <v>110</v>
      </c>
      <c r="CL175" s="1" t="s">
        <v>101</v>
      </c>
      <c r="CM175" s="1" t="s">
        <v>102</v>
      </c>
      <c r="CO175" s="1" t="s">
        <v>102</v>
      </c>
    </row>
    <row r="176" spans="1:94" s="1" customFormat="1" x14ac:dyDescent="0.25">
      <c r="A176" s="1">
        <v>174</v>
      </c>
      <c r="L176" s="1" t="s">
        <v>28</v>
      </c>
      <c r="N176" s="1" t="s">
        <v>30</v>
      </c>
      <c r="AA176" s="1" t="s">
        <v>30</v>
      </c>
      <c r="AJ176" s="1" t="s">
        <v>37</v>
      </c>
      <c r="AK176" s="1" t="s">
        <v>38</v>
      </c>
      <c r="AR176" s="1" t="s">
        <v>44</v>
      </c>
      <c r="AT176" s="1" t="s">
        <v>46</v>
      </c>
      <c r="AZ176" s="1" t="s">
        <v>52</v>
      </c>
      <c r="BC176" s="1" t="s">
        <v>54</v>
      </c>
      <c r="BK176" s="1" t="s">
        <v>23</v>
      </c>
      <c r="BY176" s="1" t="s">
        <v>74</v>
      </c>
      <c r="CA176" s="1" t="s">
        <v>76</v>
      </c>
      <c r="CB176" s="8"/>
      <c r="CC176" s="1" t="s">
        <v>94</v>
      </c>
      <c r="CD176" s="1">
        <v>24</v>
      </c>
      <c r="CE176" s="1" t="s">
        <v>121</v>
      </c>
      <c r="CF176" s="1" t="s">
        <v>170</v>
      </c>
      <c r="CH176" s="1" t="s">
        <v>102</v>
      </c>
      <c r="CI176" s="1" t="s">
        <v>355</v>
      </c>
      <c r="CJ176" s="1" t="s">
        <v>108</v>
      </c>
      <c r="CK176" s="1" t="s">
        <v>133</v>
      </c>
      <c r="CL176" s="1" t="s">
        <v>101</v>
      </c>
      <c r="CM176" s="1" t="s">
        <v>102</v>
      </c>
      <c r="CO176" s="1" t="s">
        <v>102</v>
      </c>
    </row>
    <row r="177" spans="1:93" s="1" customFormat="1" x14ac:dyDescent="0.25">
      <c r="A177" s="1">
        <v>175</v>
      </c>
      <c r="F177" s="1" t="s">
        <v>23</v>
      </c>
      <c r="L177" s="1" t="s">
        <v>28</v>
      </c>
      <c r="AA177" s="1" t="s">
        <v>30</v>
      </c>
      <c r="AD177" s="1" t="s">
        <v>33</v>
      </c>
      <c r="AI177" s="1" t="s">
        <v>36</v>
      </c>
      <c r="AJ177" s="1" t="s">
        <v>37</v>
      </c>
      <c r="AO177" s="1" t="s">
        <v>42</v>
      </c>
      <c r="AY177" s="1" t="s">
        <v>51</v>
      </c>
      <c r="BK177" s="1" t="s">
        <v>23</v>
      </c>
      <c r="BY177" s="1" t="s">
        <v>74</v>
      </c>
      <c r="CA177" s="1" t="s">
        <v>76</v>
      </c>
      <c r="CB177" s="8"/>
      <c r="CC177" s="1" t="s">
        <v>105</v>
      </c>
      <c r="CD177" s="1">
        <v>49</v>
      </c>
      <c r="CE177" s="1" t="s">
        <v>121</v>
      </c>
      <c r="CF177" s="1" t="s">
        <v>171</v>
      </c>
      <c r="CG177" s="1" t="s">
        <v>107</v>
      </c>
      <c r="CH177" s="1" t="s">
        <v>98</v>
      </c>
      <c r="CI177" s="1" t="s">
        <v>80</v>
      </c>
      <c r="CJ177" s="1" t="s">
        <v>126</v>
      </c>
      <c r="CK177" s="1" t="s">
        <v>153</v>
      </c>
      <c r="CL177" s="1" t="s">
        <v>135</v>
      </c>
      <c r="CM177" s="1" t="s">
        <v>102</v>
      </c>
      <c r="CO177" s="1" t="s">
        <v>102</v>
      </c>
    </row>
    <row r="178" spans="1:93" s="1" customFormat="1" x14ac:dyDescent="0.25">
      <c r="A178" s="1">
        <v>176</v>
      </c>
      <c r="F178" s="1" t="s">
        <v>23</v>
      </c>
      <c r="I178" s="1" t="s">
        <v>267</v>
      </c>
      <c r="N178" s="1" t="s">
        <v>30</v>
      </c>
      <c r="V178" s="1" t="s">
        <v>267</v>
      </c>
      <c r="AA178" s="1" t="s">
        <v>30</v>
      </c>
      <c r="AH178" s="1" t="s">
        <v>269</v>
      </c>
      <c r="AQ178" s="1" t="s">
        <v>37</v>
      </c>
      <c r="AT178" s="1" t="s">
        <v>46</v>
      </c>
      <c r="AZ178" s="1" t="s">
        <v>52</v>
      </c>
      <c r="BC178" s="1" t="s">
        <v>54</v>
      </c>
      <c r="BF178" s="1" t="s">
        <v>57</v>
      </c>
      <c r="BY178" s="1" t="s">
        <v>74</v>
      </c>
      <c r="CA178" s="1" t="s">
        <v>76</v>
      </c>
      <c r="CB178" s="8"/>
      <c r="CC178" s="1" t="s">
        <v>94</v>
      </c>
      <c r="CD178" s="1">
        <v>37</v>
      </c>
      <c r="CE178" s="1" t="s">
        <v>121</v>
      </c>
      <c r="CF178" s="1" t="s">
        <v>172</v>
      </c>
      <c r="CG178" s="1" t="s">
        <v>134</v>
      </c>
      <c r="CH178" s="1" t="s">
        <v>102</v>
      </c>
      <c r="CI178" s="1" t="s">
        <v>355</v>
      </c>
      <c r="CJ178" s="1" t="s">
        <v>126</v>
      </c>
      <c r="CK178" s="1" t="s">
        <v>110</v>
      </c>
      <c r="CL178" s="1" t="s">
        <v>135</v>
      </c>
      <c r="CM178" s="1" t="s">
        <v>102</v>
      </c>
      <c r="CO178" s="1" t="s">
        <v>102</v>
      </c>
    </row>
    <row r="179" spans="1:93" s="1" customFormat="1" x14ac:dyDescent="0.25">
      <c r="A179" s="1">
        <v>177</v>
      </c>
      <c r="E179" s="1" t="s">
        <v>22</v>
      </c>
      <c r="L179" s="1" t="s">
        <v>28</v>
      </c>
      <c r="N179" s="1" t="s">
        <v>30</v>
      </c>
      <c r="O179" s="1" t="s">
        <v>19</v>
      </c>
      <c r="AA179" s="1" t="s">
        <v>30</v>
      </c>
      <c r="AC179" s="1" t="s">
        <v>32</v>
      </c>
      <c r="AG179" s="1" t="s">
        <v>35</v>
      </c>
      <c r="AH179" s="1" t="s">
        <v>269</v>
      </c>
      <c r="AN179" s="1" t="s">
        <v>41</v>
      </c>
      <c r="AP179" s="1" t="s">
        <v>43</v>
      </c>
      <c r="AS179" s="1" t="s">
        <v>45</v>
      </c>
      <c r="AY179" s="1" t="s">
        <v>51</v>
      </c>
      <c r="BD179" s="1" t="s">
        <v>55</v>
      </c>
      <c r="BO179" s="1" t="s">
        <v>64</v>
      </c>
      <c r="BS179" s="1" t="s">
        <v>68</v>
      </c>
      <c r="CA179" s="1" t="s">
        <v>76</v>
      </c>
      <c r="CB179" s="8" t="s">
        <v>77</v>
      </c>
      <c r="CC179" s="1" t="s">
        <v>105</v>
      </c>
      <c r="CD179" s="1">
        <v>42</v>
      </c>
      <c r="CE179" s="1" t="s">
        <v>121</v>
      </c>
      <c r="CF179" s="1" t="s">
        <v>173</v>
      </c>
      <c r="CG179" s="1" t="s">
        <v>107</v>
      </c>
      <c r="CH179" s="1" t="s">
        <v>98</v>
      </c>
      <c r="CI179" s="1" t="s">
        <v>80</v>
      </c>
      <c r="CJ179" s="1" t="s">
        <v>126</v>
      </c>
      <c r="CK179" s="1" t="s">
        <v>110</v>
      </c>
      <c r="CL179" s="1" t="s">
        <v>101</v>
      </c>
      <c r="CM179" s="1" t="s">
        <v>102</v>
      </c>
      <c r="CO179" s="1" t="s">
        <v>102</v>
      </c>
    </row>
    <row r="180" spans="1:93" s="1" customFormat="1" x14ac:dyDescent="0.25">
      <c r="A180" s="1">
        <v>178</v>
      </c>
      <c r="E180" s="1" t="s">
        <v>22</v>
      </c>
      <c r="H180" s="1" t="s">
        <v>25</v>
      </c>
      <c r="L180" s="1" t="s">
        <v>28</v>
      </c>
      <c r="M180" s="1" t="s">
        <v>29</v>
      </c>
      <c r="Q180" s="1" t="s">
        <v>21</v>
      </c>
      <c r="Z180" s="1" t="s">
        <v>29</v>
      </c>
      <c r="AB180" s="1" t="s">
        <v>31</v>
      </c>
      <c r="AC180" s="1" t="s">
        <v>32</v>
      </c>
      <c r="AD180" s="1" t="s">
        <v>33</v>
      </c>
      <c r="AE180" s="1" t="s">
        <v>266</v>
      </c>
      <c r="AF180" s="1" t="s">
        <v>34</v>
      </c>
      <c r="AH180" s="1" t="s">
        <v>269</v>
      </c>
      <c r="AI180" s="1" t="s">
        <v>36</v>
      </c>
      <c r="AJ180" s="1" t="s">
        <v>37</v>
      </c>
      <c r="AK180" s="1" t="s">
        <v>38</v>
      </c>
      <c r="AL180" s="1" t="s">
        <v>39</v>
      </c>
      <c r="AM180" s="1" t="s">
        <v>40</v>
      </c>
      <c r="AO180" s="1" t="s">
        <v>42</v>
      </c>
      <c r="AP180" s="1" t="s">
        <v>43</v>
      </c>
      <c r="AS180" s="1" t="s">
        <v>45</v>
      </c>
      <c r="AV180" s="1" t="s">
        <v>48</v>
      </c>
      <c r="AX180" s="1" t="s">
        <v>50</v>
      </c>
      <c r="AZ180" s="1" t="s">
        <v>52</v>
      </c>
      <c r="BB180" s="1" t="s">
        <v>53</v>
      </c>
      <c r="BD180" s="1" t="s">
        <v>55</v>
      </c>
      <c r="BE180" s="1" t="s">
        <v>56</v>
      </c>
      <c r="BG180" s="1" t="s">
        <v>58</v>
      </c>
      <c r="BH180" s="1" t="s">
        <v>59</v>
      </c>
      <c r="BN180" s="1" t="s">
        <v>63</v>
      </c>
      <c r="BO180" s="1" t="s">
        <v>64</v>
      </c>
      <c r="BS180" s="1" t="s">
        <v>68</v>
      </c>
      <c r="CA180" s="1" t="s">
        <v>76</v>
      </c>
      <c r="CB180" s="8"/>
      <c r="CC180" s="1" t="s">
        <v>94</v>
      </c>
      <c r="CD180" s="1">
        <v>30</v>
      </c>
      <c r="CE180" s="1" t="s">
        <v>121</v>
      </c>
      <c r="CF180" s="1" t="s">
        <v>174</v>
      </c>
      <c r="CG180" s="1" t="s">
        <v>107</v>
      </c>
      <c r="CH180" s="1" t="s">
        <v>98</v>
      </c>
      <c r="CI180" s="1" t="s">
        <v>80</v>
      </c>
      <c r="CJ180" s="1" t="s">
        <v>114</v>
      </c>
      <c r="CK180" s="1" t="s">
        <v>120</v>
      </c>
      <c r="CL180" s="1" t="s">
        <v>101</v>
      </c>
      <c r="CM180" s="1" t="s">
        <v>102</v>
      </c>
      <c r="CO180" s="1" t="s">
        <v>102</v>
      </c>
    </row>
    <row r="181" spans="1:93" s="1" customFormat="1" x14ac:dyDescent="0.25">
      <c r="A181" s="1">
        <v>179</v>
      </c>
      <c r="C181" s="1" t="s">
        <v>20</v>
      </c>
      <c r="I181" s="1" t="s">
        <v>267</v>
      </c>
      <c r="N181" s="1" t="s">
        <v>30</v>
      </c>
      <c r="O181" s="1" t="s">
        <v>19</v>
      </c>
      <c r="P181" s="1" t="s">
        <v>20</v>
      </c>
      <c r="AA181" s="1" t="s">
        <v>30</v>
      </c>
      <c r="AD181" s="1" t="s">
        <v>33</v>
      </c>
      <c r="AG181" s="1" t="s">
        <v>35</v>
      </c>
      <c r="AP181" s="1" t="s">
        <v>43</v>
      </c>
      <c r="AR181" s="1" t="s">
        <v>44</v>
      </c>
      <c r="AV181" s="1" t="s">
        <v>48</v>
      </c>
      <c r="BA181" s="1" t="s">
        <v>20</v>
      </c>
      <c r="BE181" s="1" t="s">
        <v>56</v>
      </c>
      <c r="BN181" s="1" t="s">
        <v>63</v>
      </c>
      <c r="BP181" s="1" t="s">
        <v>65</v>
      </c>
      <c r="CA181" s="1" t="s">
        <v>76</v>
      </c>
      <c r="CB181" s="8"/>
      <c r="CC181" s="1" t="s">
        <v>94</v>
      </c>
      <c r="CD181" s="1">
        <v>56</v>
      </c>
      <c r="CE181" s="1" t="s">
        <v>121</v>
      </c>
      <c r="CF181" s="1" t="s">
        <v>175</v>
      </c>
      <c r="CG181" s="1" t="s">
        <v>107</v>
      </c>
      <c r="CH181" s="1" t="s">
        <v>98</v>
      </c>
      <c r="CI181" s="1" t="s">
        <v>80</v>
      </c>
      <c r="CJ181" s="1" t="s">
        <v>108</v>
      </c>
      <c r="CK181" s="1" t="s">
        <v>110</v>
      </c>
      <c r="CL181" s="1" t="s">
        <v>101</v>
      </c>
      <c r="CM181" s="1" t="s">
        <v>102</v>
      </c>
      <c r="CO181" s="1" t="s">
        <v>102</v>
      </c>
    </row>
    <row r="182" spans="1:93" s="1" customFormat="1" x14ac:dyDescent="0.25">
      <c r="A182" s="1">
        <v>180</v>
      </c>
      <c r="C182" s="1" t="s">
        <v>20</v>
      </c>
      <c r="D182" s="1" t="s">
        <v>21</v>
      </c>
      <c r="M182" s="1" t="s">
        <v>29</v>
      </c>
      <c r="N182" s="1" t="s">
        <v>30</v>
      </c>
      <c r="P182" s="1" t="s">
        <v>20</v>
      </c>
      <c r="U182" s="1" t="s">
        <v>25</v>
      </c>
      <c r="V182" s="1" t="s">
        <v>267</v>
      </c>
      <c r="Z182" s="1" t="s">
        <v>29</v>
      </c>
      <c r="AD182" s="1" t="s">
        <v>33</v>
      </c>
      <c r="AI182" s="1" t="s">
        <v>36</v>
      </c>
      <c r="AK182" s="1" t="s">
        <v>38</v>
      </c>
      <c r="AL182" s="1" t="s">
        <v>39</v>
      </c>
      <c r="AM182" s="1" t="s">
        <v>40</v>
      </c>
      <c r="AN182" s="1" t="s">
        <v>41</v>
      </c>
      <c r="AR182" s="1" t="s">
        <v>44</v>
      </c>
      <c r="AS182" s="1" t="s">
        <v>45</v>
      </c>
      <c r="AT182" s="1" t="s">
        <v>46</v>
      </c>
      <c r="AY182" s="1" t="s">
        <v>51</v>
      </c>
      <c r="AZ182" s="1" t="s">
        <v>52</v>
      </c>
      <c r="BA182" s="1" t="s">
        <v>20</v>
      </c>
      <c r="BB182" s="1" t="s">
        <v>53</v>
      </c>
      <c r="BC182" s="1" t="s">
        <v>54</v>
      </c>
      <c r="BE182" s="1" t="s">
        <v>56</v>
      </c>
      <c r="BH182" s="1" t="s">
        <v>59</v>
      </c>
      <c r="BJ182" s="1" t="s">
        <v>26</v>
      </c>
      <c r="BR182" s="1" t="s">
        <v>67</v>
      </c>
      <c r="BS182" s="1" t="s">
        <v>68</v>
      </c>
      <c r="CA182" s="1" t="s">
        <v>76</v>
      </c>
      <c r="CB182" s="8"/>
      <c r="CC182" s="1" t="s">
        <v>94</v>
      </c>
      <c r="CD182" s="1">
        <v>50</v>
      </c>
      <c r="CE182" s="1" t="s">
        <v>121</v>
      </c>
      <c r="CF182" s="1" t="s">
        <v>168</v>
      </c>
      <c r="CG182" s="1" t="s">
        <v>107</v>
      </c>
      <c r="CH182" s="1" t="s">
        <v>98</v>
      </c>
      <c r="CI182" s="1" t="s">
        <v>80</v>
      </c>
      <c r="CJ182" s="1" t="s">
        <v>114</v>
      </c>
      <c r="CK182" s="1" t="s">
        <v>110</v>
      </c>
      <c r="CL182" s="1" t="s">
        <v>101</v>
      </c>
      <c r="CM182" s="1" t="s">
        <v>102</v>
      </c>
      <c r="CO182" s="1" t="s">
        <v>98</v>
      </c>
    </row>
    <row r="183" spans="1:93" s="1" customFormat="1" x14ac:dyDescent="0.25">
      <c r="A183" s="1">
        <v>181</v>
      </c>
      <c r="H183" s="1" t="s">
        <v>25</v>
      </c>
      <c r="L183" s="1" t="s">
        <v>28</v>
      </c>
      <c r="M183" s="1" t="s">
        <v>29</v>
      </c>
      <c r="V183" s="1" t="s">
        <v>267</v>
      </c>
      <c r="X183" s="1" t="s">
        <v>27</v>
      </c>
      <c r="AA183" s="1" t="s">
        <v>30</v>
      </c>
      <c r="AD183" s="1" t="s">
        <v>33</v>
      </c>
      <c r="AI183" s="1" t="s">
        <v>36</v>
      </c>
      <c r="AK183" s="1" t="s">
        <v>38</v>
      </c>
      <c r="AP183" s="1" t="s">
        <v>43</v>
      </c>
      <c r="AU183" s="1" t="s">
        <v>47</v>
      </c>
      <c r="AV183" s="1" t="s">
        <v>48</v>
      </c>
      <c r="AZ183" s="1" t="s">
        <v>52</v>
      </c>
      <c r="BI183" s="1" t="s">
        <v>60</v>
      </c>
      <c r="BO183" s="1" t="s">
        <v>64</v>
      </c>
      <c r="BP183" s="1" t="s">
        <v>65</v>
      </c>
      <c r="BX183" s="1" t="s">
        <v>73</v>
      </c>
      <c r="CA183" s="1" t="s">
        <v>76</v>
      </c>
      <c r="CB183" s="8"/>
      <c r="CC183" s="1" t="s">
        <v>94</v>
      </c>
      <c r="CD183" s="1">
        <v>50</v>
      </c>
      <c r="CE183" s="1" t="s">
        <v>121</v>
      </c>
      <c r="CF183" s="1" t="s">
        <v>124</v>
      </c>
      <c r="CG183" s="1" t="s">
        <v>107</v>
      </c>
      <c r="CH183" s="1" t="s">
        <v>98</v>
      </c>
      <c r="CI183" s="1" t="s">
        <v>80</v>
      </c>
      <c r="CJ183" s="1" t="s">
        <v>114</v>
      </c>
      <c r="CL183" s="1" t="s">
        <v>101</v>
      </c>
      <c r="CM183" s="1" t="s">
        <v>102</v>
      </c>
      <c r="CO183" s="1" t="s">
        <v>102</v>
      </c>
    </row>
    <row r="184" spans="1:93" s="1" customFormat="1" x14ac:dyDescent="0.25">
      <c r="A184" s="1">
        <v>182</v>
      </c>
      <c r="L184" s="1" t="s">
        <v>28</v>
      </c>
      <c r="V184" s="1" t="s">
        <v>267</v>
      </c>
      <c r="AD184" s="1" t="s">
        <v>33</v>
      </c>
      <c r="AI184" s="1" t="s">
        <v>36</v>
      </c>
      <c r="AM184" s="1" t="s">
        <v>40</v>
      </c>
      <c r="AO184" s="1" t="s">
        <v>42</v>
      </c>
      <c r="AS184" s="1" t="s">
        <v>45</v>
      </c>
      <c r="AZ184" s="1" t="s">
        <v>52</v>
      </c>
      <c r="BO184" s="1" t="s">
        <v>64</v>
      </c>
      <c r="BP184" s="1" t="s">
        <v>65</v>
      </c>
      <c r="CA184" s="1" t="s">
        <v>76</v>
      </c>
      <c r="CB184" s="8"/>
      <c r="CC184" s="1" t="s">
        <v>94</v>
      </c>
      <c r="CD184" s="1">
        <v>21</v>
      </c>
      <c r="CE184" s="1" t="s">
        <v>95</v>
      </c>
      <c r="CF184" s="1" t="s">
        <v>139</v>
      </c>
      <c r="CG184" s="1" t="s">
        <v>107</v>
      </c>
      <c r="CH184" s="1" t="s">
        <v>98</v>
      </c>
      <c r="CI184" s="1" t="s">
        <v>80</v>
      </c>
      <c r="CJ184" s="1" t="s">
        <v>114</v>
      </c>
      <c r="CK184" s="1" t="s">
        <v>120</v>
      </c>
      <c r="CL184" s="1" t="s">
        <v>101</v>
      </c>
    </row>
    <row r="185" spans="1:93" s="1" customFormat="1" x14ac:dyDescent="0.25">
      <c r="A185" s="1">
        <v>183</v>
      </c>
      <c r="C185" s="1" t="s">
        <v>20</v>
      </c>
      <c r="E185" s="1" t="s">
        <v>22</v>
      </c>
      <c r="L185" s="1" t="s">
        <v>28</v>
      </c>
      <c r="P185" s="1" t="s">
        <v>20</v>
      </c>
      <c r="R185" s="1" t="s">
        <v>22</v>
      </c>
      <c r="AD185" s="1" t="s">
        <v>33</v>
      </c>
      <c r="AH185" s="1" t="s">
        <v>269</v>
      </c>
      <c r="AS185" s="1" t="s">
        <v>45</v>
      </c>
      <c r="AU185" s="1" t="s">
        <v>47</v>
      </c>
      <c r="AV185" s="1" t="s">
        <v>48</v>
      </c>
      <c r="AZ185" s="1" t="s">
        <v>52</v>
      </c>
      <c r="BA185" s="1" t="s">
        <v>20</v>
      </c>
      <c r="BO185" s="1" t="s">
        <v>64</v>
      </c>
      <c r="BP185" s="1" t="s">
        <v>65</v>
      </c>
      <c r="CB185" s="8"/>
      <c r="CC185" s="1" t="s">
        <v>94</v>
      </c>
      <c r="CD185" s="1">
        <v>29</v>
      </c>
      <c r="CE185" s="1" t="s">
        <v>121</v>
      </c>
      <c r="CF185" s="1" t="s">
        <v>176</v>
      </c>
      <c r="CG185" s="1" t="s">
        <v>107</v>
      </c>
      <c r="CI185" s="1" t="s">
        <v>80</v>
      </c>
      <c r="CJ185" s="1" t="s">
        <v>114</v>
      </c>
      <c r="CL185" s="1" t="s">
        <v>101</v>
      </c>
      <c r="CM185" s="1" t="s">
        <v>102</v>
      </c>
      <c r="CO185" s="1" t="s">
        <v>102</v>
      </c>
    </row>
    <row r="186" spans="1:93" s="1" customFormat="1" x14ac:dyDescent="0.25">
      <c r="A186" s="1">
        <v>184</v>
      </c>
      <c r="C186" s="1" t="s">
        <v>20</v>
      </c>
      <c r="H186" s="1" t="s">
        <v>25</v>
      </c>
      <c r="L186" s="1" t="s">
        <v>28</v>
      </c>
      <c r="P186" s="1" t="s">
        <v>20</v>
      </c>
      <c r="U186" s="1" t="s">
        <v>25</v>
      </c>
      <c r="V186" s="1" t="s">
        <v>267</v>
      </c>
      <c r="AH186" s="1" t="s">
        <v>269</v>
      </c>
      <c r="AI186" s="1" t="s">
        <v>36</v>
      </c>
      <c r="AK186" s="1" t="s">
        <v>38</v>
      </c>
      <c r="AL186" s="1" t="s">
        <v>39</v>
      </c>
      <c r="AO186" s="1" t="s">
        <v>42</v>
      </c>
      <c r="AV186" s="1" t="s">
        <v>48</v>
      </c>
      <c r="BA186" s="1" t="s">
        <v>20</v>
      </c>
      <c r="BN186" s="1" t="s">
        <v>63</v>
      </c>
      <c r="BO186" s="1" t="s">
        <v>64</v>
      </c>
      <c r="BP186" s="1" t="s">
        <v>65</v>
      </c>
      <c r="BR186" s="1" t="s">
        <v>67</v>
      </c>
      <c r="BT186" s="1" t="s">
        <v>69</v>
      </c>
      <c r="BU186" s="1" t="s">
        <v>70</v>
      </c>
      <c r="BX186" s="1" t="s">
        <v>73</v>
      </c>
      <c r="CA186" s="1" t="s">
        <v>76</v>
      </c>
      <c r="CB186" s="8"/>
      <c r="CC186" s="1" t="s">
        <v>94</v>
      </c>
      <c r="CD186" s="1">
        <v>55</v>
      </c>
      <c r="CE186" s="1" t="s">
        <v>121</v>
      </c>
      <c r="CF186" s="1" t="s">
        <v>177</v>
      </c>
      <c r="CG186" s="1" t="s">
        <v>107</v>
      </c>
      <c r="CI186" s="1" t="s">
        <v>80</v>
      </c>
      <c r="CJ186" s="1" t="s">
        <v>114</v>
      </c>
      <c r="CK186" s="1" t="s">
        <v>110</v>
      </c>
      <c r="CL186" s="1" t="s">
        <v>101</v>
      </c>
      <c r="CM186" s="1" t="s">
        <v>102</v>
      </c>
      <c r="CO186" s="1" t="s">
        <v>102</v>
      </c>
    </row>
    <row r="187" spans="1:93" s="1" customFormat="1" x14ac:dyDescent="0.25">
      <c r="A187" s="1">
        <v>185</v>
      </c>
      <c r="L187" s="1" t="s">
        <v>28</v>
      </c>
      <c r="R187" s="1" t="s">
        <v>22</v>
      </c>
      <c r="AH187" s="1" t="s">
        <v>269</v>
      </c>
      <c r="AN187" s="1" t="s">
        <v>41</v>
      </c>
      <c r="BB187" s="1" t="s">
        <v>53</v>
      </c>
      <c r="BP187" s="1" t="s">
        <v>65</v>
      </c>
      <c r="CB187" s="8"/>
      <c r="CC187" s="1" t="s">
        <v>105</v>
      </c>
      <c r="CD187" s="1">
        <v>30</v>
      </c>
      <c r="CE187" s="1" t="s">
        <v>121</v>
      </c>
      <c r="CF187" s="1" t="s">
        <v>172</v>
      </c>
      <c r="CG187" s="1" t="s">
        <v>107</v>
      </c>
      <c r="CI187" s="1" t="s">
        <v>80</v>
      </c>
      <c r="CJ187" s="1" t="s">
        <v>114</v>
      </c>
      <c r="CK187" s="1" t="s">
        <v>110</v>
      </c>
      <c r="CL187" s="1" t="s">
        <v>101</v>
      </c>
      <c r="CM187" s="1" t="s">
        <v>98</v>
      </c>
      <c r="CO187" s="1" t="s">
        <v>102</v>
      </c>
    </row>
    <row r="188" spans="1:93" s="1" customFormat="1" x14ac:dyDescent="0.25">
      <c r="A188" s="1">
        <v>186</v>
      </c>
      <c r="F188" s="1" t="s">
        <v>23</v>
      </c>
      <c r="L188" s="1" t="s">
        <v>28</v>
      </c>
      <c r="AA188" s="1" t="s">
        <v>30</v>
      </c>
      <c r="AB188" s="1" t="s">
        <v>31</v>
      </c>
      <c r="AK188" s="1" t="s">
        <v>38</v>
      </c>
      <c r="AL188" s="1" t="s">
        <v>39</v>
      </c>
      <c r="AR188" s="1" t="s">
        <v>44</v>
      </c>
      <c r="BA188" s="1" t="s">
        <v>20</v>
      </c>
      <c r="BO188" s="1" t="s">
        <v>64</v>
      </c>
      <c r="BP188" s="1" t="s">
        <v>65</v>
      </c>
      <c r="CA188" s="1" t="s">
        <v>76</v>
      </c>
      <c r="CB188" s="8"/>
      <c r="CC188" s="1" t="s">
        <v>94</v>
      </c>
      <c r="CD188" s="1">
        <v>29</v>
      </c>
      <c r="CE188" s="1" t="s">
        <v>121</v>
      </c>
      <c r="CF188" s="1" t="s">
        <v>168</v>
      </c>
      <c r="CG188" s="1" t="s">
        <v>107</v>
      </c>
      <c r="CH188" s="1" t="s">
        <v>98</v>
      </c>
      <c r="CI188" s="1" t="s">
        <v>355</v>
      </c>
      <c r="CJ188" s="1" t="s">
        <v>114</v>
      </c>
      <c r="CK188" s="1" t="s">
        <v>110</v>
      </c>
      <c r="CL188" s="1" t="s">
        <v>101</v>
      </c>
      <c r="CM188" s="1" t="s">
        <v>102</v>
      </c>
      <c r="CO188" s="1" t="s">
        <v>102</v>
      </c>
    </row>
    <row r="189" spans="1:93" s="1" customFormat="1" x14ac:dyDescent="0.25">
      <c r="A189" s="1">
        <v>187</v>
      </c>
      <c r="C189" s="1" t="s">
        <v>20</v>
      </c>
      <c r="F189" s="1" t="s">
        <v>23</v>
      </c>
      <c r="J189" s="1" t="s">
        <v>26</v>
      </c>
      <c r="L189" s="1" t="s">
        <v>28</v>
      </c>
      <c r="N189" s="1" t="s">
        <v>30</v>
      </c>
      <c r="V189" s="1" t="s">
        <v>267</v>
      </c>
      <c r="X189" s="1" t="s">
        <v>27</v>
      </c>
      <c r="AA189" s="1" t="s">
        <v>30</v>
      </c>
      <c r="AB189" s="1" t="s">
        <v>31</v>
      </c>
      <c r="AH189" s="1" t="s">
        <v>269</v>
      </c>
      <c r="AK189" s="1" t="s">
        <v>38</v>
      </c>
      <c r="AO189" s="1" t="s">
        <v>42</v>
      </c>
      <c r="AR189" s="1" t="s">
        <v>44</v>
      </c>
      <c r="AU189" s="1" t="s">
        <v>47</v>
      </c>
      <c r="BE189" s="1" t="s">
        <v>56</v>
      </c>
      <c r="BK189" s="1" t="s">
        <v>23</v>
      </c>
      <c r="BO189" s="1" t="s">
        <v>64</v>
      </c>
      <c r="BP189" s="1" t="s">
        <v>65</v>
      </c>
      <c r="CA189" s="1" t="s">
        <v>76</v>
      </c>
      <c r="CB189" s="8"/>
      <c r="CC189" s="1" t="s">
        <v>105</v>
      </c>
      <c r="CD189" s="1">
        <v>40</v>
      </c>
      <c r="CE189" s="1" t="s">
        <v>121</v>
      </c>
      <c r="CF189" s="1" t="s">
        <v>178</v>
      </c>
      <c r="CG189" s="1" t="s">
        <v>107</v>
      </c>
      <c r="CH189" s="1" t="s">
        <v>98</v>
      </c>
      <c r="CI189" s="1" t="s">
        <v>80</v>
      </c>
      <c r="CJ189" s="1" t="s">
        <v>126</v>
      </c>
      <c r="CK189" s="1" t="s">
        <v>110</v>
      </c>
      <c r="CL189" s="1" t="s">
        <v>101</v>
      </c>
      <c r="CM189" s="1" t="s">
        <v>102</v>
      </c>
      <c r="CO189" s="1" t="s">
        <v>102</v>
      </c>
    </row>
    <row r="190" spans="1:93" s="1" customFormat="1" x14ac:dyDescent="0.25">
      <c r="A190" s="1">
        <v>188</v>
      </c>
      <c r="C190" s="1" t="s">
        <v>20</v>
      </c>
      <c r="E190" s="1" t="s">
        <v>22</v>
      </c>
      <c r="L190" s="1" t="s">
        <v>28</v>
      </c>
      <c r="P190" s="1" t="s">
        <v>20</v>
      </c>
      <c r="Q190" s="1" t="s">
        <v>21</v>
      </c>
      <c r="AG190" s="1" t="s">
        <v>35</v>
      </c>
      <c r="AK190" s="1" t="s">
        <v>38</v>
      </c>
      <c r="AO190" s="1" t="s">
        <v>42</v>
      </c>
      <c r="AP190" s="1" t="s">
        <v>43</v>
      </c>
      <c r="AV190" s="1" t="s">
        <v>48</v>
      </c>
      <c r="AZ190" s="1" t="s">
        <v>52</v>
      </c>
      <c r="BN190" s="1" t="s">
        <v>63</v>
      </c>
      <c r="BP190" s="1" t="s">
        <v>65</v>
      </c>
      <c r="CB190" s="8"/>
      <c r="CC190" s="1" t="s">
        <v>94</v>
      </c>
      <c r="CD190" s="1">
        <v>43</v>
      </c>
      <c r="CE190" s="1" t="s">
        <v>121</v>
      </c>
      <c r="CF190" s="1" t="s">
        <v>168</v>
      </c>
      <c r="CG190" s="1" t="s">
        <v>107</v>
      </c>
      <c r="CH190" s="1" t="s">
        <v>98</v>
      </c>
      <c r="CI190" s="1" t="s">
        <v>80</v>
      </c>
      <c r="CJ190" s="1" t="s">
        <v>126</v>
      </c>
      <c r="CK190" s="1" t="s">
        <v>120</v>
      </c>
      <c r="CL190" s="1" t="s">
        <v>101</v>
      </c>
      <c r="CM190" s="1" t="s">
        <v>102</v>
      </c>
      <c r="CO190" s="1" t="s">
        <v>102</v>
      </c>
    </row>
    <row r="191" spans="1:93" s="1" customFormat="1" x14ac:dyDescent="0.25">
      <c r="A191" s="1">
        <v>189</v>
      </c>
      <c r="G191" s="1" t="s">
        <v>24</v>
      </c>
      <c r="K191" s="1" t="s">
        <v>27</v>
      </c>
      <c r="R191" s="1" t="s">
        <v>22</v>
      </c>
      <c r="T191" s="1" t="s">
        <v>24</v>
      </c>
      <c r="V191" s="1" t="s">
        <v>267</v>
      </c>
      <c r="AK191" s="1" t="s">
        <v>38</v>
      </c>
      <c r="AM191" s="1" t="s">
        <v>40</v>
      </c>
      <c r="AR191" s="1" t="s">
        <v>44</v>
      </c>
      <c r="AZ191" s="1" t="s">
        <v>52</v>
      </c>
      <c r="BC191" s="1" t="s">
        <v>54</v>
      </c>
      <c r="BL191" s="1" t="s">
        <v>61</v>
      </c>
      <c r="BS191" s="1" t="s">
        <v>68</v>
      </c>
      <c r="BX191" s="1" t="s">
        <v>73</v>
      </c>
      <c r="CA191" s="1" t="s">
        <v>76</v>
      </c>
      <c r="CB191" s="8"/>
      <c r="CC191" s="1" t="s">
        <v>94</v>
      </c>
      <c r="CD191" s="1">
        <v>30</v>
      </c>
      <c r="CE191" s="1" t="s">
        <v>95</v>
      </c>
      <c r="CF191" s="1" t="s">
        <v>106</v>
      </c>
      <c r="CH191" s="1" t="s">
        <v>102</v>
      </c>
      <c r="CI191" s="1" t="s">
        <v>81</v>
      </c>
      <c r="CJ191" s="1" t="s">
        <v>109</v>
      </c>
      <c r="CK191" s="1" t="s">
        <v>133</v>
      </c>
      <c r="CL191" s="1" t="s">
        <v>135</v>
      </c>
      <c r="CM191" s="1" t="s">
        <v>111</v>
      </c>
      <c r="CO191" s="1" t="s">
        <v>102</v>
      </c>
    </row>
    <row r="192" spans="1:93" s="1" customFormat="1" x14ac:dyDescent="0.25">
      <c r="A192" s="1">
        <v>190</v>
      </c>
      <c r="J192" s="1" t="s">
        <v>26</v>
      </c>
      <c r="L192" s="1" t="s">
        <v>28</v>
      </c>
      <c r="M192" s="1" t="s">
        <v>29</v>
      </c>
      <c r="R192" s="1" t="s">
        <v>22</v>
      </c>
      <c r="S192" s="1" t="s">
        <v>23</v>
      </c>
      <c r="X192" s="1" t="s">
        <v>27</v>
      </c>
      <c r="AB192" s="1" t="s">
        <v>31</v>
      </c>
      <c r="AI192" s="1" t="s">
        <v>36</v>
      </c>
      <c r="AK192" s="1" t="s">
        <v>38</v>
      </c>
      <c r="AN192" s="1" t="s">
        <v>41</v>
      </c>
      <c r="AR192" s="1" t="s">
        <v>44</v>
      </c>
      <c r="AU192" s="1" t="s">
        <v>47</v>
      </c>
      <c r="AZ192" s="1" t="s">
        <v>52</v>
      </c>
      <c r="BN192" s="1" t="s">
        <v>63</v>
      </c>
      <c r="BO192" s="1" t="s">
        <v>64</v>
      </c>
      <c r="BP192" s="1" t="s">
        <v>65</v>
      </c>
      <c r="BR192" s="1" t="s">
        <v>67</v>
      </c>
      <c r="BS192" s="1" t="s">
        <v>68</v>
      </c>
      <c r="BZ192" s="1" t="s">
        <v>75</v>
      </c>
      <c r="CA192" s="1" t="s">
        <v>76</v>
      </c>
      <c r="CB192" s="8"/>
      <c r="CC192" s="1" t="s">
        <v>94</v>
      </c>
      <c r="CD192" s="1">
        <v>53</v>
      </c>
      <c r="CE192" s="1" t="s">
        <v>95</v>
      </c>
      <c r="CF192" s="1" t="s">
        <v>179</v>
      </c>
      <c r="CH192" s="1" t="s">
        <v>102</v>
      </c>
      <c r="CI192" s="1" t="s">
        <v>355</v>
      </c>
      <c r="CJ192" s="1" t="s">
        <v>99</v>
      </c>
      <c r="CK192" s="1" t="s">
        <v>103</v>
      </c>
      <c r="CL192" s="1" t="s">
        <v>135</v>
      </c>
      <c r="CM192" s="1" t="s">
        <v>102</v>
      </c>
      <c r="CO192" s="1" t="s">
        <v>102</v>
      </c>
    </row>
    <row r="193" spans="1:93" s="1" customFormat="1" x14ac:dyDescent="0.25">
      <c r="A193" s="1">
        <v>191</v>
      </c>
      <c r="C193" s="1" t="s">
        <v>20</v>
      </c>
      <c r="L193" s="1" t="s">
        <v>28</v>
      </c>
      <c r="N193" s="1" t="s">
        <v>30</v>
      </c>
      <c r="T193" s="1" t="s">
        <v>24</v>
      </c>
      <c r="X193" s="1" t="s">
        <v>27</v>
      </c>
      <c r="Y193" s="1" t="s">
        <v>28</v>
      </c>
      <c r="AG193" s="1" t="s">
        <v>35</v>
      </c>
      <c r="AL193" s="1" t="s">
        <v>39</v>
      </c>
      <c r="AM193" s="1" t="s">
        <v>40</v>
      </c>
      <c r="AO193" s="1" t="s">
        <v>42</v>
      </c>
      <c r="AZ193" s="1" t="s">
        <v>52</v>
      </c>
      <c r="BA193" s="1" t="s">
        <v>20</v>
      </c>
      <c r="BO193" s="1" t="s">
        <v>64</v>
      </c>
      <c r="BP193" s="1" t="s">
        <v>65</v>
      </c>
      <c r="BS193" s="1" t="s">
        <v>68</v>
      </c>
      <c r="BY193" s="1" t="s">
        <v>74</v>
      </c>
      <c r="CA193" s="1" t="s">
        <v>76</v>
      </c>
      <c r="CB193" s="8"/>
      <c r="CC193" s="1" t="s">
        <v>105</v>
      </c>
      <c r="CD193" s="1">
        <v>45</v>
      </c>
      <c r="CE193" s="1" t="s">
        <v>121</v>
      </c>
      <c r="CF193" s="1" t="s">
        <v>168</v>
      </c>
      <c r="CG193" s="1" t="s">
        <v>107</v>
      </c>
      <c r="CH193" s="1" t="s">
        <v>102</v>
      </c>
      <c r="CI193" s="1" t="s">
        <v>361</v>
      </c>
      <c r="CJ193" s="1" t="s">
        <v>112</v>
      </c>
      <c r="CK193" s="1" t="s">
        <v>103</v>
      </c>
      <c r="CL193" s="1" t="s">
        <v>135</v>
      </c>
      <c r="CM193" s="1" t="s">
        <v>102</v>
      </c>
      <c r="CO193" s="1" t="s">
        <v>102</v>
      </c>
    </row>
    <row r="194" spans="1:93" s="1" customFormat="1" x14ac:dyDescent="0.25">
      <c r="A194" s="1">
        <v>192</v>
      </c>
      <c r="F194" s="1" t="s">
        <v>23</v>
      </c>
      <c r="J194" s="1" t="s">
        <v>26</v>
      </c>
      <c r="N194" s="1" t="s">
        <v>30</v>
      </c>
      <c r="V194" s="1" t="s">
        <v>267</v>
      </c>
      <c r="W194" s="1" t="s">
        <v>26</v>
      </c>
      <c r="AA194" s="1" t="s">
        <v>30</v>
      </c>
      <c r="AD194" s="1" t="s">
        <v>33</v>
      </c>
      <c r="AI194" s="1" t="s">
        <v>36</v>
      </c>
      <c r="AJ194" s="1" t="s">
        <v>37</v>
      </c>
      <c r="AR194" s="1" t="s">
        <v>44</v>
      </c>
      <c r="AT194" s="1" t="s">
        <v>46</v>
      </c>
      <c r="AY194" s="1" t="s">
        <v>51</v>
      </c>
      <c r="BD194" s="1" t="s">
        <v>55</v>
      </c>
      <c r="BE194" s="1" t="s">
        <v>56</v>
      </c>
      <c r="BP194" s="1" t="s">
        <v>65</v>
      </c>
      <c r="BS194" s="1" t="s">
        <v>68</v>
      </c>
      <c r="CA194" s="1" t="s">
        <v>76</v>
      </c>
      <c r="CB194" s="8"/>
      <c r="CC194" s="1" t="s">
        <v>94</v>
      </c>
      <c r="CD194" s="1">
        <v>62</v>
      </c>
      <c r="CE194" s="1" t="s">
        <v>121</v>
      </c>
      <c r="CF194" s="1" t="s">
        <v>122</v>
      </c>
      <c r="CG194" s="1" t="s">
        <v>107</v>
      </c>
      <c r="CH194" s="1" t="s">
        <v>102</v>
      </c>
      <c r="CI194" s="1" t="s">
        <v>355</v>
      </c>
      <c r="CJ194" s="1" t="s">
        <v>109</v>
      </c>
      <c r="CK194" s="1" t="s">
        <v>133</v>
      </c>
      <c r="CL194" s="1" t="s">
        <v>135</v>
      </c>
      <c r="CM194" s="1" t="s">
        <v>102</v>
      </c>
      <c r="CO194" s="1" t="s">
        <v>102</v>
      </c>
    </row>
    <row r="195" spans="1:93" s="1" customFormat="1" x14ac:dyDescent="0.25">
      <c r="A195" s="1">
        <v>193</v>
      </c>
      <c r="H195" s="1" t="s">
        <v>25</v>
      </c>
      <c r="K195" s="1" t="s">
        <v>27</v>
      </c>
      <c r="L195" s="1" t="s">
        <v>28</v>
      </c>
      <c r="AA195" s="1" t="s">
        <v>30</v>
      </c>
      <c r="AJ195" s="1" t="s">
        <v>37</v>
      </c>
      <c r="AK195" s="1" t="s">
        <v>38</v>
      </c>
      <c r="AP195" s="1" t="s">
        <v>43</v>
      </c>
      <c r="AV195" s="1" t="s">
        <v>48</v>
      </c>
      <c r="AZ195" s="1" t="s">
        <v>52</v>
      </c>
      <c r="BC195" s="1" t="s">
        <v>54</v>
      </c>
      <c r="BY195" s="1" t="s">
        <v>74</v>
      </c>
      <c r="CA195" s="1" t="s">
        <v>76</v>
      </c>
      <c r="CB195" s="8"/>
      <c r="CC195" s="1" t="s">
        <v>105</v>
      </c>
      <c r="CD195" s="1">
        <v>33</v>
      </c>
      <c r="CE195" s="1" t="s">
        <v>121</v>
      </c>
      <c r="CF195" s="1" t="s">
        <v>168</v>
      </c>
      <c r="CG195" s="1" t="s">
        <v>107</v>
      </c>
      <c r="CH195" s="1" t="s">
        <v>98</v>
      </c>
      <c r="CI195" s="1" t="s">
        <v>80</v>
      </c>
      <c r="CJ195" s="1" t="s">
        <v>126</v>
      </c>
      <c r="CK195" s="1" t="s">
        <v>103</v>
      </c>
      <c r="CL195" s="1" t="s">
        <v>101</v>
      </c>
      <c r="CM195" s="1" t="s">
        <v>102</v>
      </c>
      <c r="CO195" s="1" t="s">
        <v>102</v>
      </c>
    </row>
    <row r="196" spans="1:93" s="1" customFormat="1" x14ac:dyDescent="0.25">
      <c r="A196" s="1">
        <v>194</v>
      </c>
      <c r="C196" s="1" t="s">
        <v>20</v>
      </c>
      <c r="K196" s="1" t="s">
        <v>27</v>
      </c>
      <c r="L196" s="1" t="s">
        <v>28</v>
      </c>
      <c r="U196" s="1" t="s">
        <v>25</v>
      </c>
      <c r="V196" s="1" t="s">
        <v>267</v>
      </c>
      <c r="AK196" s="1" t="s">
        <v>38</v>
      </c>
      <c r="AO196" s="1" t="s">
        <v>42</v>
      </c>
      <c r="AR196" s="1" t="s">
        <v>44</v>
      </c>
      <c r="AY196" s="1" t="s">
        <v>51</v>
      </c>
      <c r="AZ196" s="1" t="s">
        <v>52</v>
      </c>
      <c r="BA196" s="1" t="s">
        <v>20</v>
      </c>
      <c r="BP196" s="1" t="s">
        <v>65</v>
      </c>
      <c r="BS196" s="1" t="s">
        <v>68</v>
      </c>
      <c r="CA196" s="1" t="s">
        <v>76</v>
      </c>
      <c r="CB196" s="8"/>
      <c r="CC196" s="1" t="s">
        <v>94</v>
      </c>
      <c r="CD196" s="1">
        <v>18</v>
      </c>
      <c r="CE196" s="1" t="s">
        <v>121</v>
      </c>
      <c r="CF196" s="1" t="s">
        <v>180</v>
      </c>
      <c r="CG196" s="1" t="s">
        <v>107</v>
      </c>
      <c r="CH196" s="1" t="s">
        <v>98</v>
      </c>
      <c r="CI196" s="1" t="s">
        <v>80</v>
      </c>
      <c r="CJ196" s="1" t="s">
        <v>108</v>
      </c>
      <c r="CK196" s="1" t="s">
        <v>133</v>
      </c>
      <c r="CL196" s="1" t="s">
        <v>136</v>
      </c>
      <c r="CM196" s="1" t="s">
        <v>102</v>
      </c>
      <c r="CO196" s="1" t="s">
        <v>102</v>
      </c>
    </row>
    <row r="197" spans="1:93" s="1" customFormat="1" x14ac:dyDescent="0.25">
      <c r="A197" s="1">
        <v>195</v>
      </c>
      <c r="C197" s="1" t="s">
        <v>20</v>
      </c>
      <c r="H197" s="1" t="s">
        <v>25</v>
      </c>
      <c r="K197" s="1" t="s">
        <v>27</v>
      </c>
      <c r="P197" s="1" t="s">
        <v>20</v>
      </c>
      <c r="V197" s="1" t="s">
        <v>267</v>
      </c>
      <c r="W197" s="1" t="s">
        <v>26</v>
      </c>
      <c r="AH197" s="1" t="s">
        <v>269</v>
      </c>
      <c r="AK197" s="1" t="s">
        <v>38</v>
      </c>
      <c r="AM197" s="1" t="s">
        <v>40</v>
      </c>
      <c r="AO197" s="1" t="s">
        <v>42</v>
      </c>
      <c r="AR197" s="1" t="s">
        <v>44</v>
      </c>
      <c r="BA197" s="1" t="s">
        <v>20</v>
      </c>
      <c r="BD197" s="1" t="s">
        <v>55</v>
      </c>
      <c r="BJ197" s="1" t="s">
        <v>26</v>
      </c>
      <c r="BP197" s="1" t="s">
        <v>65</v>
      </c>
      <c r="BS197" s="1" t="s">
        <v>68</v>
      </c>
      <c r="BU197" s="1" t="s">
        <v>70</v>
      </c>
      <c r="CB197" s="8"/>
      <c r="CC197" s="1" t="s">
        <v>94</v>
      </c>
      <c r="CD197" s="1">
        <v>50</v>
      </c>
      <c r="CE197" s="1" t="s">
        <v>121</v>
      </c>
      <c r="CF197" s="1" t="s">
        <v>180</v>
      </c>
      <c r="CG197" s="1" t="s">
        <v>107</v>
      </c>
      <c r="CH197" s="1" t="s">
        <v>98</v>
      </c>
      <c r="CI197" s="1" t="s">
        <v>80</v>
      </c>
      <c r="CJ197" s="1" t="s">
        <v>114</v>
      </c>
      <c r="CK197" s="1" t="s">
        <v>100</v>
      </c>
      <c r="CL197" s="1" t="s">
        <v>123</v>
      </c>
      <c r="CM197" s="1" t="s">
        <v>102</v>
      </c>
      <c r="CO197" s="1" t="s">
        <v>102</v>
      </c>
    </row>
    <row r="198" spans="1:93" s="1" customFormat="1" x14ac:dyDescent="0.25">
      <c r="A198" s="1">
        <v>196</v>
      </c>
      <c r="C198" s="1" t="s">
        <v>20</v>
      </c>
      <c r="K198" s="1" t="s">
        <v>27</v>
      </c>
      <c r="L198" s="1" t="s">
        <v>28</v>
      </c>
      <c r="P198" s="1" t="s">
        <v>20</v>
      </c>
      <c r="AH198" s="1" t="s">
        <v>269</v>
      </c>
      <c r="AI198" s="1" t="s">
        <v>36</v>
      </c>
      <c r="AM198" s="1" t="s">
        <v>40</v>
      </c>
      <c r="AO198" s="1" t="s">
        <v>42</v>
      </c>
      <c r="AR198" s="1" t="s">
        <v>44</v>
      </c>
      <c r="BA198" s="1" t="s">
        <v>20</v>
      </c>
      <c r="BD198" s="1" t="s">
        <v>55</v>
      </c>
      <c r="BJ198" s="1" t="s">
        <v>26</v>
      </c>
      <c r="BP198" s="1" t="s">
        <v>65</v>
      </c>
      <c r="BS198" s="1" t="s">
        <v>68</v>
      </c>
      <c r="BX198" s="1" t="s">
        <v>73</v>
      </c>
      <c r="CB198" s="8"/>
      <c r="CC198" s="1" t="s">
        <v>105</v>
      </c>
      <c r="CD198" s="1">
        <v>53</v>
      </c>
      <c r="CE198" s="1" t="s">
        <v>121</v>
      </c>
      <c r="CF198" s="1" t="s">
        <v>180</v>
      </c>
      <c r="CG198" s="1" t="s">
        <v>107</v>
      </c>
      <c r="CH198" s="1" t="s">
        <v>98</v>
      </c>
      <c r="CI198" s="1" t="s">
        <v>80</v>
      </c>
      <c r="CJ198" s="1" t="s">
        <v>114</v>
      </c>
      <c r="CK198" s="1" t="s">
        <v>110</v>
      </c>
      <c r="CL198" s="1" t="s">
        <v>104</v>
      </c>
      <c r="CM198" s="1" t="s">
        <v>102</v>
      </c>
      <c r="CO198" s="1" t="s">
        <v>102</v>
      </c>
    </row>
    <row r="199" spans="1:93" s="1" customFormat="1" x14ac:dyDescent="0.25">
      <c r="A199" s="1">
        <v>197</v>
      </c>
      <c r="H199" s="1" t="s">
        <v>25</v>
      </c>
      <c r="K199" s="1" t="s">
        <v>27</v>
      </c>
      <c r="L199" s="1" t="s">
        <v>28</v>
      </c>
      <c r="P199" s="1" t="s">
        <v>20</v>
      </c>
      <c r="T199" s="1" t="s">
        <v>24</v>
      </c>
      <c r="AD199" s="1" t="s">
        <v>33</v>
      </c>
      <c r="AH199" s="1" t="s">
        <v>269</v>
      </c>
      <c r="AI199" s="1" t="s">
        <v>36</v>
      </c>
      <c r="AM199" s="1" t="s">
        <v>40</v>
      </c>
      <c r="AO199" s="1" t="s">
        <v>42</v>
      </c>
      <c r="AZ199" s="1" t="s">
        <v>52</v>
      </c>
      <c r="BC199" s="1" t="s">
        <v>54</v>
      </c>
      <c r="BI199" s="1" t="s">
        <v>60</v>
      </c>
      <c r="BP199" s="1" t="s">
        <v>65</v>
      </c>
      <c r="BS199" s="1" t="s">
        <v>68</v>
      </c>
      <c r="BX199" s="1" t="s">
        <v>73</v>
      </c>
      <c r="CA199" s="1" t="s">
        <v>76</v>
      </c>
      <c r="CB199" s="8"/>
      <c r="CC199" s="1" t="s">
        <v>105</v>
      </c>
      <c r="CD199" s="1">
        <v>30</v>
      </c>
      <c r="CE199" s="1" t="s">
        <v>121</v>
      </c>
      <c r="CF199" s="1" t="s">
        <v>180</v>
      </c>
      <c r="CG199" s="1" t="s">
        <v>107</v>
      </c>
      <c r="CH199" s="1" t="s">
        <v>98</v>
      </c>
      <c r="CI199" s="1" t="s">
        <v>80</v>
      </c>
      <c r="CJ199" s="1" t="s">
        <v>108</v>
      </c>
      <c r="CK199" s="1" t="s">
        <v>100</v>
      </c>
      <c r="CL199" s="1" t="s">
        <v>101</v>
      </c>
      <c r="CM199" s="1" t="s">
        <v>102</v>
      </c>
      <c r="CO199" s="1" t="s">
        <v>102</v>
      </c>
    </row>
    <row r="200" spans="1:93" s="1" customFormat="1" x14ac:dyDescent="0.25">
      <c r="A200" s="1">
        <v>198</v>
      </c>
      <c r="C200" s="1" t="s">
        <v>20</v>
      </c>
      <c r="D200" s="1" t="s">
        <v>21</v>
      </c>
      <c r="J200" s="1" t="s">
        <v>26</v>
      </c>
      <c r="P200" s="1" t="s">
        <v>20</v>
      </c>
      <c r="U200" s="1" t="s">
        <v>25</v>
      </c>
      <c r="V200" s="1" t="s">
        <v>267</v>
      </c>
      <c r="AG200" s="1" t="s">
        <v>35</v>
      </c>
      <c r="AV200" s="1" t="s">
        <v>48</v>
      </c>
      <c r="BA200" s="1" t="s">
        <v>20</v>
      </c>
      <c r="BE200" s="1" t="s">
        <v>56</v>
      </c>
      <c r="BJ200" s="1" t="s">
        <v>26</v>
      </c>
      <c r="BP200" s="1" t="s">
        <v>65</v>
      </c>
      <c r="BS200" s="1" t="s">
        <v>68</v>
      </c>
      <c r="BU200" s="1" t="s">
        <v>70</v>
      </c>
      <c r="CA200" s="1" t="s">
        <v>76</v>
      </c>
      <c r="CB200" s="8"/>
      <c r="CC200" s="1" t="s">
        <v>94</v>
      </c>
      <c r="CD200" s="1">
        <v>32</v>
      </c>
      <c r="CE200" s="1" t="s">
        <v>121</v>
      </c>
      <c r="CF200" s="1" t="s">
        <v>181</v>
      </c>
      <c r="CG200" s="1" t="s">
        <v>107</v>
      </c>
      <c r="CH200" s="1" t="s">
        <v>98</v>
      </c>
      <c r="CI200" s="1" t="s">
        <v>80</v>
      </c>
      <c r="CJ200" s="1" t="s">
        <v>108</v>
      </c>
      <c r="CK200" s="1" t="s">
        <v>110</v>
      </c>
      <c r="CL200" s="1" t="s">
        <v>101</v>
      </c>
      <c r="CM200" s="1" t="s">
        <v>102</v>
      </c>
      <c r="CO200" s="1" t="s">
        <v>102</v>
      </c>
    </row>
    <row r="201" spans="1:93" s="1" customFormat="1" x14ac:dyDescent="0.25">
      <c r="A201" s="1">
        <v>199</v>
      </c>
      <c r="H201" s="1" t="s">
        <v>25</v>
      </c>
      <c r="J201" s="1" t="s">
        <v>26</v>
      </c>
      <c r="L201" s="1" t="s">
        <v>28</v>
      </c>
      <c r="U201" s="1" t="s">
        <v>25</v>
      </c>
      <c r="W201" s="1" t="s">
        <v>26</v>
      </c>
      <c r="AG201" s="1" t="s">
        <v>35</v>
      </c>
      <c r="AR201" s="1" t="s">
        <v>44</v>
      </c>
      <c r="AT201" s="1" t="s">
        <v>46</v>
      </c>
      <c r="AX201" s="1" t="s">
        <v>50</v>
      </c>
      <c r="BD201" s="1" t="s">
        <v>55</v>
      </c>
      <c r="BE201" s="1" t="s">
        <v>56</v>
      </c>
      <c r="BJ201" s="1" t="s">
        <v>26</v>
      </c>
      <c r="BP201" s="1" t="s">
        <v>65</v>
      </c>
      <c r="BR201" s="1" t="s">
        <v>67</v>
      </c>
      <c r="BS201" s="1" t="s">
        <v>68</v>
      </c>
      <c r="BU201" s="1" t="s">
        <v>70</v>
      </c>
      <c r="CA201" s="1" t="s">
        <v>76</v>
      </c>
      <c r="CB201" s="8"/>
      <c r="CC201" s="1" t="s">
        <v>105</v>
      </c>
      <c r="CD201" s="1">
        <v>33</v>
      </c>
      <c r="CE201" s="1" t="s">
        <v>95</v>
      </c>
      <c r="CF201" s="1" t="s">
        <v>182</v>
      </c>
      <c r="CG201" s="1" t="s">
        <v>107</v>
      </c>
      <c r="CH201" s="1" t="s">
        <v>98</v>
      </c>
      <c r="CI201" s="1" t="s">
        <v>80</v>
      </c>
      <c r="CJ201" s="1" t="s">
        <v>114</v>
      </c>
      <c r="CK201" s="1" t="s">
        <v>100</v>
      </c>
      <c r="CL201" s="1" t="s">
        <v>101</v>
      </c>
    </row>
    <row r="202" spans="1:93" s="1" customFormat="1" x14ac:dyDescent="0.25">
      <c r="A202" s="1">
        <v>200</v>
      </c>
      <c r="H202" s="1" t="s">
        <v>25</v>
      </c>
      <c r="J202" s="1" t="s">
        <v>26</v>
      </c>
      <c r="N202" s="1" t="s">
        <v>30</v>
      </c>
      <c r="U202" s="1" t="s">
        <v>25</v>
      </c>
      <c r="W202" s="1" t="s">
        <v>26</v>
      </c>
      <c r="AA202" s="1" t="s">
        <v>30</v>
      </c>
      <c r="AG202" s="1" t="s">
        <v>35</v>
      </c>
      <c r="AR202" s="1" t="s">
        <v>44</v>
      </c>
      <c r="AT202" s="1" t="s">
        <v>46</v>
      </c>
      <c r="AX202" s="1" t="s">
        <v>50</v>
      </c>
      <c r="BD202" s="1" t="s">
        <v>55</v>
      </c>
      <c r="BJ202" s="1" t="s">
        <v>26</v>
      </c>
      <c r="BP202" s="1" t="s">
        <v>65</v>
      </c>
      <c r="BR202" s="1" t="s">
        <v>67</v>
      </c>
      <c r="BS202" s="1" t="s">
        <v>68</v>
      </c>
      <c r="BU202" s="1" t="s">
        <v>70</v>
      </c>
      <c r="CA202" s="1" t="s">
        <v>76</v>
      </c>
      <c r="CB202" s="8"/>
      <c r="CC202" s="1" t="s">
        <v>94</v>
      </c>
      <c r="CD202" s="1">
        <v>34</v>
      </c>
      <c r="CE202" s="1" t="s">
        <v>95</v>
      </c>
      <c r="CF202" s="1" t="s">
        <v>182</v>
      </c>
      <c r="CG202" s="1" t="s">
        <v>107</v>
      </c>
      <c r="CH202" s="1" t="s">
        <v>98</v>
      </c>
      <c r="CI202" s="1" t="s">
        <v>80</v>
      </c>
      <c r="CJ202" s="1" t="s">
        <v>114</v>
      </c>
      <c r="CK202" s="1" t="s">
        <v>100</v>
      </c>
      <c r="CL202" s="1" t="s">
        <v>101</v>
      </c>
      <c r="CM202" s="1" t="s">
        <v>102</v>
      </c>
      <c r="CO202" s="1" t="s">
        <v>102</v>
      </c>
    </row>
    <row r="203" spans="1:93" s="1" customFormat="1" x14ac:dyDescent="0.25">
      <c r="A203" s="1">
        <v>201</v>
      </c>
      <c r="H203" s="1" t="s">
        <v>25</v>
      </c>
      <c r="K203" s="1" t="s">
        <v>27</v>
      </c>
      <c r="L203" s="1" t="s">
        <v>28</v>
      </c>
      <c r="R203" s="1" t="s">
        <v>22</v>
      </c>
      <c r="AD203" s="1" t="s">
        <v>33</v>
      </c>
      <c r="AF203" s="1" t="s">
        <v>34</v>
      </c>
      <c r="AI203" s="1" t="s">
        <v>36</v>
      </c>
      <c r="AM203" s="1" t="s">
        <v>40</v>
      </c>
      <c r="AO203" s="1" t="s">
        <v>42</v>
      </c>
      <c r="AS203" s="1" t="s">
        <v>45</v>
      </c>
      <c r="AZ203" s="1" t="s">
        <v>52</v>
      </c>
      <c r="BI203" s="1" t="s">
        <v>60</v>
      </c>
      <c r="BN203" s="1" t="s">
        <v>63</v>
      </c>
      <c r="BO203" s="1" t="s">
        <v>64</v>
      </c>
      <c r="BP203" s="1" t="s">
        <v>65</v>
      </c>
      <c r="BR203" s="1" t="s">
        <v>67</v>
      </c>
      <c r="BS203" s="1" t="s">
        <v>68</v>
      </c>
      <c r="BU203" s="1" t="s">
        <v>70</v>
      </c>
      <c r="BX203" s="1" t="s">
        <v>73</v>
      </c>
      <c r="CA203" s="1" t="s">
        <v>76</v>
      </c>
      <c r="CB203" s="8"/>
      <c r="CC203" s="1" t="s">
        <v>105</v>
      </c>
      <c r="CD203" s="1">
        <v>29</v>
      </c>
    </row>
    <row r="204" spans="1:93" s="1" customFormat="1" x14ac:dyDescent="0.25">
      <c r="A204" s="1">
        <v>202</v>
      </c>
      <c r="C204" s="1" t="s">
        <v>20</v>
      </c>
      <c r="J204" s="1" t="s">
        <v>26</v>
      </c>
      <c r="L204" s="1" t="s">
        <v>28</v>
      </c>
      <c r="P204" s="1" t="s">
        <v>20</v>
      </c>
      <c r="Q204" s="1" t="s">
        <v>21</v>
      </c>
      <c r="AG204" s="1" t="s">
        <v>35</v>
      </c>
      <c r="AM204" s="1" t="s">
        <v>40</v>
      </c>
      <c r="AO204" s="1" t="s">
        <v>42</v>
      </c>
      <c r="AR204" s="1" t="s">
        <v>44</v>
      </c>
      <c r="AX204" s="1" t="s">
        <v>50</v>
      </c>
      <c r="BD204" s="1" t="s">
        <v>55</v>
      </c>
      <c r="BO204" s="1" t="s">
        <v>64</v>
      </c>
      <c r="BP204" s="1" t="s">
        <v>65</v>
      </c>
      <c r="BS204" s="1" t="s">
        <v>68</v>
      </c>
      <c r="BU204" s="1" t="s">
        <v>70</v>
      </c>
      <c r="CA204" s="1" t="s">
        <v>76</v>
      </c>
      <c r="CB204" s="8"/>
      <c r="CC204" s="1" t="s">
        <v>94</v>
      </c>
      <c r="CD204" s="1">
        <v>59</v>
      </c>
      <c r="CE204" s="1" t="s">
        <v>121</v>
      </c>
      <c r="CF204" s="1" t="s">
        <v>180</v>
      </c>
      <c r="CG204" s="1" t="s">
        <v>107</v>
      </c>
      <c r="CH204" s="1" t="s">
        <v>98</v>
      </c>
      <c r="CI204" s="1" t="s">
        <v>80</v>
      </c>
      <c r="CJ204" s="1" t="s">
        <v>108</v>
      </c>
      <c r="CK204" s="1" t="s">
        <v>110</v>
      </c>
      <c r="CL204" s="1" t="s">
        <v>104</v>
      </c>
      <c r="CM204" s="1" t="s">
        <v>102</v>
      </c>
      <c r="CO204" s="1" t="s">
        <v>102</v>
      </c>
    </row>
    <row r="205" spans="1:93" s="1" customFormat="1" x14ac:dyDescent="0.25">
      <c r="A205" s="1">
        <v>203</v>
      </c>
      <c r="C205" s="1" t="s">
        <v>20</v>
      </c>
      <c r="I205" s="1" t="s">
        <v>267</v>
      </c>
      <c r="P205" s="1" t="s">
        <v>20</v>
      </c>
      <c r="V205" s="1" t="s">
        <v>267</v>
      </c>
      <c r="AA205" s="1" t="s">
        <v>30</v>
      </c>
      <c r="AH205" s="1" t="s">
        <v>269</v>
      </c>
      <c r="AI205" s="1" t="s">
        <v>36</v>
      </c>
      <c r="AO205" s="1" t="s">
        <v>42</v>
      </c>
      <c r="AP205" s="1" t="s">
        <v>43</v>
      </c>
      <c r="AR205" s="1" t="s">
        <v>44</v>
      </c>
      <c r="AU205" s="1" t="s">
        <v>47</v>
      </c>
      <c r="BA205" s="1" t="s">
        <v>20</v>
      </c>
      <c r="BJ205" s="1" t="s">
        <v>26</v>
      </c>
      <c r="BN205" s="1" t="s">
        <v>63</v>
      </c>
      <c r="BP205" s="1" t="s">
        <v>65</v>
      </c>
      <c r="CB205" s="8"/>
      <c r="CC205" s="1" t="s">
        <v>94</v>
      </c>
      <c r="CD205" s="1">
        <v>18</v>
      </c>
      <c r="CE205" s="1" t="s">
        <v>121</v>
      </c>
      <c r="CF205" s="1" t="s">
        <v>180</v>
      </c>
      <c r="CG205" s="1" t="s">
        <v>107</v>
      </c>
      <c r="CH205" s="1" t="s">
        <v>102</v>
      </c>
      <c r="CI205" s="1" t="s">
        <v>355</v>
      </c>
      <c r="CJ205" s="1" t="s">
        <v>126</v>
      </c>
      <c r="CK205" s="1" t="s">
        <v>103</v>
      </c>
      <c r="CL205" s="1" t="s">
        <v>136</v>
      </c>
      <c r="CM205" s="1" t="s">
        <v>102</v>
      </c>
      <c r="CO205" s="1" t="s">
        <v>102</v>
      </c>
    </row>
    <row r="206" spans="1:93" s="1" customFormat="1" x14ac:dyDescent="0.25">
      <c r="A206" s="1">
        <v>204</v>
      </c>
      <c r="F206" s="1" t="s">
        <v>23</v>
      </c>
      <c r="I206" s="1" t="s">
        <v>267</v>
      </c>
      <c r="K206" s="1" t="s">
        <v>27</v>
      </c>
      <c r="X206" s="1" t="s">
        <v>27</v>
      </c>
      <c r="AA206" s="1" t="s">
        <v>30</v>
      </c>
      <c r="AD206" s="1" t="s">
        <v>33</v>
      </c>
      <c r="AF206" s="1" t="s">
        <v>34</v>
      </c>
      <c r="AK206" s="1" t="s">
        <v>38</v>
      </c>
      <c r="AM206" s="1" t="s">
        <v>40</v>
      </c>
      <c r="AT206" s="1" t="s">
        <v>46</v>
      </c>
      <c r="BM206" s="1" t="s">
        <v>62</v>
      </c>
      <c r="BO206" s="1" t="s">
        <v>64</v>
      </c>
      <c r="BP206" s="1" t="s">
        <v>65</v>
      </c>
      <c r="CA206" s="1" t="s">
        <v>76</v>
      </c>
      <c r="CB206" s="8"/>
      <c r="CC206" s="1" t="s">
        <v>94</v>
      </c>
      <c r="CD206" s="1">
        <v>34</v>
      </c>
      <c r="CE206" s="1" t="s">
        <v>121</v>
      </c>
      <c r="CF206" s="1" t="s">
        <v>172</v>
      </c>
      <c r="CG206" s="1" t="s">
        <v>97</v>
      </c>
      <c r="CH206" s="1" t="s">
        <v>98</v>
      </c>
      <c r="CI206" s="1" t="s">
        <v>80</v>
      </c>
      <c r="CJ206" s="1" t="s">
        <v>126</v>
      </c>
      <c r="CK206" s="1" t="s">
        <v>103</v>
      </c>
      <c r="CL206" s="1" t="s">
        <v>135</v>
      </c>
      <c r="CM206" s="1" t="s">
        <v>102</v>
      </c>
      <c r="CO206" s="1" t="s">
        <v>102</v>
      </c>
    </row>
    <row r="207" spans="1:93" s="1" customFormat="1" x14ac:dyDescent="0.25">
      <c r="A207" s="1">
        <v>205</v>
      </c>
      <c r="E207" s="1" t="s">
        <v>22</v>
      </c>
      <c r="L207" s="1" t="s">
        <v>28</v>
      </c>
      <c r="N207" s="1" t="s">
        <v>30</v>
      </c>
      <c r="V207" s="1" t="s">
        <v>267</v>
      </c>
      <c r="AD207" s="1" t="s">
        <v>33</v>
      </c>
      <c r="AK207" s="1" t="s">
        <v>38</v>
      </c>
      <c r="AU207" s="1" t="s">
        <v>47</v>
      </c>
      <c r="AV207" s="1" t="s">
        <v>48</v>
      </c>
      <c r="BG207" s="1" t="s">
        <v>58</v>
      </c>
      <c r="BI207" s="1" t="s">
        <v>60</v>
      </c>
      <c r="BP207" s="1" t="s">
        <v>65</v>
      </c>
      <c r="CA207" s="1" t="s">
        <v>76</v>
      </c>
      <c r="CB207" s="8"/>
      <c r="CC207" s="1" t="s">
        <v>94</v>
      </c>
      <c r="CD207" s="1">
        <v>67</v>
      </c>
      <c r="CE207" s="1" t="s">
        <v>121</v>
      </c>
      <c r="CF207" s="1" t="s">
        <v>172</v>
      </c>
      <c r="CG207" s="1" t="s">
        <v>107</v>
      </c>
      <c r="CH207" s="1" t="s">
        <v>98</v>
      </c>
      <c r="CI207" s="1" t="s">
        <v>80</v>
      </c>
      <c r="CJ207" s="1" t="s">
        <v>109</v>
      </c>
      <c r="CK207" s="1" t="s">
        <v>103</v>
      </c>
      <c r="CL207" s="1" t="s">
        <v>104</v>
      </c>
      <c r="CM207" s="1" t="s">
        <v>102</v>
      </c>
      <c r="CO207" s="1" t="s">
        <v>102</v>
      </c>
    </row>
    <row r="208" spans="1:93" s="1" customFormat="1" x14ac:dyDescent="0.25">
      <c r="A208" s="1">
        <v>206</v>
      </c>
      <c r="J208" s="1" t="s">
        <v>26</v>
      </c>
      <c r="K208" s="1" t="s">
        <v>27</v>
      </c>
      <c r="L208" s="1" t="s">
        <v>28</v>
      </c>
      <c r="V208" s="1" t="s">
        <v>267</v>
      </c>
      <c r="W208" s="1" t="s">
        <v>26</v>
      </c>
      <c r="Z208" s="1" t="s">
        <v>29</v>
      </c>
      <c r="AD208" s="1" t="s">
        <v>33</v>
      </c>
      <c r="AK208" s="1" t="s">
        <v>38</v>
      </c>
      <c r="AL208" s="1" t="s">
        <v>39</v>
      </c>
      <c r="AM208" s="1" t="s">
        <v>40</v>
      </c>
      <c r="AO208" s="1" t="s">
        <v>42</v>
      </c>
      <c r="AZ208" s="1" t="s">
        <v>52</v>
      </c>
      <c r="BA208" s="1" t="s">
        <v>20</v>
      </c>
      <c r="BJ208" s="1" t="s">
        <v>26</v>
      </c>
      <c r="BP208" s="1" t="s">
        <v>65</v>
      </c>
      <c r="CA208" s="1" t="s">
        <v>76</v>
      </c>
      <c r="CB208" s="8"/>
      <c r="CC208" s="1" t="s">
        <v>94</v>
      </c>
      <c r="CD208" s="1">
        <v>52</v>
      </c>
      <c r="CE208" s="1" t="s">
        <v>121</v>
      </c>
      <c r="CF208" s="1" t="s">
        <v>183</v>
      </c>
      <c r="CG208" s="1" t="s">
        <v>107</v>
      </c>
      <c r="CH208" s="1" t="s">
        <v>102</v>
      </c>
      <c r="CI208" s="1" t="s">
        <v>80</v>
      </c>
      <c r="CJ208" s="1" t="s">
        <v>108</v>
      </c>
      <c r="CK208" s="1" t="s">
        <v>103</v>
      </c>
      <c r="CL208" s="1" t="s">
        <v>101</v>
      </c>
      <c r="CM208" s="1" t="s">
        <v>102</v>
      </c>
      <c r="CO208" s="1" t="s">
        <v>102</v>
      </c>
    </row>
    <row r="209" spans="1:93" s="1" customFormat="1" x14ac:dyDescent="0.25">
      <c r="A209" s="1">
        <v>207</v>
      </c>
      <c r="L209" s="1" t="s">
        <v>28</v>
      </c>
      <c r="Q209" s="1" t="s">
        <v>21</v>
      </c>
      <c r="AI209" s="1" t="s">
        <v>36</v>
      </c>
      <c r="AK209" s="1" t="s">
        <v>38</v>
      </c>
      <c r="AO209" s="1" t="s">
        <v>42</v>
      </c>
      <c r="BO209" s="1" t="s">
        <v>64</v>
      </c>
      <c r="BP209" s="1" t="s">
        <v>65</v>
      </c>
      <c r="CB209" s="8"/>
      <c r="CC209" s="1" t="s">
        <v>94</v>
      </c>
      <c r="CD209" s="1">
        <v>18</v>
      </c>
      <c r="CE209" s="1" t="s">
        <v>121</v>
      </c>
      <c r="CF209" s="1" t="s">
        <v>184</v>
      </c>
      <c r="CG209" s="1" t="s">
        <v>107</v>
      </c>
      <c r="CI209" s="1" t="s">
        <v>80</v>
      </c>
      <c r="CJ209" s="1" t="s">
        <v>126</v>
      </c>
      <c r="CK209" s="1" t="s">
        <v>103</v>
      </c>
      <c r="CL209" s="1" t="s">
        <v>101</v>
      </c>
      <c r="CM209" s="1" t="s">
        <v>102</v>
      </c>
      <c r="CO209" s="1" t="s">
        <v>102</v>
      </c>
    </row>
    <row r="210" spans="1:93" s="1" customFormat="1" x14ac:dyDescent="0.25">
      <c r="A210" s="1">
        <v>208</v>
      </c>
      <c r="L210" s="1" t="s">
        <v>28</v>
      </c>
      <c r="AI210" s="1" t="s">
        <v>36</v>
      </c>
      <c r="AK210" s="1" t="s">
        <v>38</v>
      </c>
      <c r="AO210" s="1" t="s">
        <v>42</v>
      </c>
      <c r="BG210" s="1" t="s">
        <v>58</v>
      </c>
      <c r="BN210" s="1" t="s">
        <v>63</v>
      </c>
      <c r="BO210" s="1" t="s">
        <v>64</v>
      </c>
      <c r="BP210" s="1" t="s">
        <v>65</v>
      </c>
      <c r="BS210" s="1" t="s">
        <v>68</v>
      </c>
      <c r="BX210" s="1" t="s">
        <v>73</v>
      </c>
      <c r="CB210" s="8"/>
      <c r="CC210" s="1" t="s">
        <v>94</v>
      </c>
      <c r="CD210" s="1">
        <v>18</v>
      </c>
      <c r="CE210" s="1" t="s">
        <v>121</v>
      </c>
      <c r="CF210" s="1" t="s">
        <v>184</v>
      </c>
      <c r="CG210" s="1" t="s">
        <v>107</v>
      </c>
      <c r="CH210" s="1" t="s">
        <v>98</v>
      </c>
      <c r="CI210" s="1" t="s">
        <v>80</v>
      </c>
      <c r="CJ210" s="1" t="s">
        <v>126</v>
      </c>
      <c r="CK210" s="1" t="s">
        <v>103</v>
      </c>
      <c r="CL210" s="1" t="s">
        <v>101</v>
      </c>
      <c r="CM210" s="1" t="s">
        <v>102</v>
      </c>
      <c r="CO210" s="1" t="s">
        <v>102</v>
      </c>
    </row>
    <row r="211" spans="1:93" s="1" customFormat="1" x14ac:dyDescent="0.25">
      <c r="A211" s="1">
        <v>209</v>
      </c>
      <c r="C211" s="1" t="s">
        <v>20</v>
      </c>
      <c r="P211" s="1" t="s">
        <v>20</v>
      </c>
      <c r="Q211" s="1" t="s">
        <v>21</v>
      </c>
      <c r="Z211" s="1" t="s">
        <v>29</v>
      </c>
      <c r="AK211" s="1" t="s">
        <v>38</v>
      </c>
      <c r="AL211" s="1" t="s">
        <v>39</v>
      </c>
      <c r="BC211" s="1" t="s">
        <v>54</v>
      </c>
      <c r="BP211" s="1" t="s">
        <v>65</v>
      </c>
      <c r="CA211" s="1" t="s">
        <v>76</v>
      </c>
      <c r="CB211" s="8"/>
      <c r="CC211" s="1" t="s">
        <v>94</v>
      </c>
      <c r="CD211" s="1">
        <v>51</v>
      </c>
      <c r="CE211" s="1" t="s">
        <v>121</v>
      </c>
      <c r="CF211" s="1" t="s">
        <v>185</v>
      </c>
      <c r="CG211" s="1" t="s">
        <v>107</v>
      </c>
      <c r="CH211" s="1" t="s">
        <v>98</v>
      </c>
      <c r="CI211" s="1" t="s">
        <v>80</v>
      </c>
      <c r="CJ211" s="1" t="s">
        <v>126</v>
      </c>
      <c r="CK211" s="1" t="s">
        <v>100</v>
      </c>
      <c r="CL211" s="1" t="s">
        <v>101</v>
      </c>
      <c r="CM211" s="1" t="s">
        <v>102</v>
      </c>
      <c r="CO211" s="1" t="s">
        <v>102</v>
      </c>
    </row>
    <row r="212" spans="1:93" s="1" customFormat="1" x14ac:dyDescent="0.25">
      <c r="A212" s="1">
        <v>210</v>
      </c>
      <c r="C212" s="1" t="s">
        <v>20</v>
      </c>
      <c r="H212" s="1" t="s">
        <v>25</v>
      </c>
      <c r="L212" s="1" t="s">
        <v>28</v>
      </c>
      <c r="P212" s="1" t="s">
        <v>20</v>
      </c>
      <c r="AG212" s="1" t="s">
        <v>35</v>
      </c>
      <c r="AP212" s="1" t="s">
        <v>43</v>
      </c>
      <c r="AR212" s="1" t="s">
        <v>44</v>
      </c>
      <c r="BO212" s="1" t="s">
        <v>64</v>
      </c>
      <c r="BP212" s="1" t="s">
        <v>65</v>
      </c>
      <c r="CA212" s="1" t="s">
        <v>76</v>
      </c>
      <c r="CB212" s="8"/>
      <c r="CC212" s="1" t="s">
        <v>105</v>
      </c>
      <c r="CD212" s="1">
        <v>46</v>
      </c>
      <c r="CE212" s="1" t="s">
        <v>121</v>
      </c>
      <c r="CF212" s="1" t="s">
        <v>180</v>
      </c>
      <c r="CG212" s="1" t="s">
        <v>107</v>
      </c>
      <c r="CH212" s="1" t="s">
        <v>98</v>
      </c>
      <c r="CI212" s="1" t="s">
        <v>80</v>
      </c>
      <c r="CJ212" s="1" t="s">
        <v>126</v>
      </c>
      <c r="CK212" s="1" t="s">
        <v>100</v>
      </c>
      <c r="CL212" s="1" t="s">
        <v>101</v>
      </c>
      <c r="CM212" s="1" t="s">
        <v>102</v>
      </c>
      <c r="CO212" s="1" t="s">
        <v>102</v>
      </c>
    </row>
    <row r="213" spans="1:93" s="1" customFormat="1" x14ac:dyDescent="0.25">
      <c r="A213" s="1">
        <v>211</v>
      </c>
      <c r="K213" s="1" t="s">
        <v>27</v>
      </c>
      <c r="L213" s="1" t="s">
        <v>28</v>
      </c>
      <c r="N213" s="1" t="s">
        <v>30</v>
      </c>
      <c r="P213" s="1" t="s">
        <v>20</v>
      </c>
      <c r="Q213" s="1" t="s">
        <v>21</v>
      </c>
      <c r="AD213" s="1" t="s">
        <v>33</v>
      </c>
      <c r="AK213" s="1" t="s">
        <v>38</v>
      </c>
      <c r="AZ213" s="1" t="s">
        <v>52</v>
      </c>
      <c r="BN213" s="1" t="s">
        <v>63</v>
      </c>
      <c r="BP213" s="1" t="s">
        <v>65</v>
      </c>
      <c r="CB213" s="8"/>
      <c r="CC213" s="1" t="s">
        <v>105</v>
      </c>
      <c r="CD213" s="1">
        <v>44</v>
      </c>
      <c r="CE213" s="1" t="s">
        <v>95</v>
      </c>
      <c r="CF213" s="1" t="s">
        <v>186</v>
      </c>
      <c r="CG213" s="1" t="s">
        <v>107</v>
      </c>
      <c r="CI213" s="1" t="s">
        <v>80</v>
      </c>
      <c r="CJ213" s="1" t="s">
        <v>126</v>
      </c>
      <c r="CK213" s="1" t="s">
        <v>100</v>
      </c>
      <c r="CL213" s="1" t="s">
        <v>101</v>
      </c>
      <c r="CM213" s="1" t="s">
        <v>102</v>
      </c>
      <c r="CO213" s="1" t="s">
        <v>102</v>
      </c>
    </row>
    <row r="214" spans="1:93" s="1" customFormat="1" x14ac:dyDescent="0.25">
      <c r="A214" s="1">
        <v>212</v>
      </c>
      <c r="B214" s="1" t="s">
        <v>19</v>
      </c>
      <c r="K214" s="1" t="s">
        <v>27</v>
      </c>
      <c r="N214" s="1" t="s">
        <v>30</v>
      </c>
      <c r="P214" s="1" t="s">
        <v>20</v>
      </c>
      <c r="AH214" s="1" t="s">
        <v>269</v>
      </c>
      <c r="AJ214" s="1" t="s">
        <v>37</v>
      </c>
      <c r="AR214" s="1" t="s">
        <v>44</v>
      </c>
      <c r="AX214" s="1" t="s">
        <v>50</v>
      </c>
      <c r="BA214" s="1" t="s">
        <v>20</v>
      </c>
      <c r="BP214" s="1" t="s">
        <v>65</v>
      </c>
      <c r="CB214" s="8"/>
      <c r="CC214" s="1" t="s">
        <v>94</v>
      </c>
      <c r="CD214" s="1">
        <v>32</v>
      </c>
      <c r="CE214" s="1" t="s">
        <v>121</v>
      </c>
      <c r="CF214" s="1" t="s">
        <v>178</v>
      </c>
      <c r="CG214" s="1" t="s">
        <v>107</v>
      </c>
      <c r="CH214" s="1" t="s">
        <v>98</v>
      </c>
      <c r="CI214" s="1" t="s">
        <v>80</v>
      </c>
      <c r="CJ214" s="1" t="s">
        <v>99</v>
      </c>
      <c r="CK214" s="1" t="s">
        <v>110</v>
      </c>
      <c r="CL214" s="1" t="s">
        <v>101</v>
      </c>
      <c r="CM214" s="1" t="s">
        <v>102</v>
      </c>
      <c r="CO214" s="1" t="s">
        <v>102</v>
      </c>
    </row>
    <row r="215" spans="1:93" s="1" customFormat="1" x14ac:dyDescent="0.25">
      <c r="A215" s="1">
        <v>213</v>
      </c>
      <c r="K215" s="1" t="s">
        <v>27</v>
      </c>
      <c r="AG215" s="1" t="s">
        <v>35</v>
      </c>
      <c r="AN215" s="1" t="s">
        <v>41</v>
      </c>
      <c r="AX215" s="1" t="s">
        <v>50</v>
      </c>
      <c r="BA215" s="1" t="s">
        <v>20</v>
      </c>
      <c r="BH215" s="1" t="s">
        <v>59</v>
      </c>
      <c r="BP215" s="1" t="s">
        <v>65</v>
      </c>
      <c r="CA215" s="1" t="s">
        <v>76</v>
      </c>
      <c r="CB215" s="8"/>
      <c r="CC215" s="1" t="s">
        <v>105</v>
      </c>
      <c r="CD215" s="1">
        <v>40</v>
      </c>
      <c r="CE215" s="1" t="s">
        <v>121</v>
      </c>
      <c r="CF215" s="1" t="s">
        <v>178</v>
      </c>
      <c r="CG215" s="1" t="s">
        <v>107</v>
      </c>
      <c r="CI215" s="1" t="s">
        <v>80</v>
      </c>
      <c r="CJ215" s="1" t="s">
        <v>99</v>
      </c>
      <c r="CK215" s="1" t="s">
        <v>100</v>
      </c>
      <c r="CL215" s="1" t="s">
        <v>101</v>
      </c>
      <c r="CM215" s="1" t="s">
        <v>102</v>
      </c>
      <c r="CO215" s="1" t="s">
        <v>102</v>
      </c>
    </row>
    <row r="216" spans="1:93" s="1" customFormat="1" x14ac:dyDescent="0.25">
      <c r="A216" s="1">
        <v>214</v>
      </c>
      <c r="K216" s="1" t="s">
        <v>27</v>
      </c>
      <c r="U216" s="1" t="s">
        <v>25</v>
      </c>
      <c r="AD216" s="1" t="s">
        <v>33</v>
      </c>
      <c r="AY216" s="1" t="s">
        <v>51</v>
      </c>
      <c r="BP216" s="1" t="s">
        <v>65</v>
      </c>
      <c r="CB216" s="8"/>
      <c r="CC216" s="1" t="s">
        <v>94</v>
      </c>
      <c r="CD216" s="1">
        <v>37</v>
      </c>
      <c r="CE216" s="1" t="s">
        <v>121</v>
      </c>
      <c r="CF216" s="1" t="s">
        <v>178</v>
      </c>
      <c r="CG216" s="1" t="s">
        <v>107</v>
      </c>
      <c r="CH216" s="1" t="s">
        <v>98</v>
      </c>
      <c r="CJ216" s="1" t="s">
        <v>99</v>
      </c>
      <c r="CK216" s="1" t="s">
        <v>120</v>
      </c>
      <c r="CL216" s="1" t="s">
        <v>101</v>
      </c>
      <c r="CM216" s="1" t="s">
        <v>102</v>
      </c>
      <c r="CO216" s="1" t="s">
        <v>102</v>
      </c>
    </row>
    <row r="217" spans="1:93" s="1" customFormat="1" x14ac:dyDescent="0.25">
      <c r="A217" s="1">
        <v>215</v>
      </c>
      <c r="L217" s="1" t="s">
        <v>28</v>
      </c>
      <c r="P217" s="1" t="s">
        <v>20</v>
      </c>
      <c r="AH217" s="1" t="s">
        <v>269</v>
      </c>
      <c r="AM217" s="1" t="s">
        <v>40</v>
      </c>
      <c r="AN217" s="1" t="s">
        <v>41</v>
      </c>
      <c r="BB217" s="1" t="s">
        <v>53</v>
      </c>
      <c r="BE217" s="1" t="s">
        <v>56</v>
      </c>
      <c r="BP217" s="1" t="s">
        <v>65</v>
      </c>
      <c r="BY217" s="1" t="s">
        <v>74</v>
      </c>
      <c r="CB217" s="8"/>
      <c r="CC217" s="1" t="s">
        <v>105</v>
      </c>
      <c r="CD217" s="1">
        <v>40</v>
      </c>
      <c r="CE217" s="1" t="s">
        <v>121</v>
      </c>
      <c r="CF217" s="1" t="s">
        <v>178</v>
      </c>
      <c r="CG217" s="1" t="s">
        <v>107</v>
      </c>
      <c r="CH217" s="1" t="s">
        <v>98</v>
      </c>
      <c r="CI217" s="1" t="s">
        <v>80</v>
      </c>
      <c r="CJ217" s="1" t="s">
        <v>99</v>
      </c>
      <c r="CK217" s="1" t="s">
        <v>100</v>
      </c>
      <c r="CL217" s="1" t="s">
        <v>101</v>
      </c>
      <c r="CM217" s="1" t="s">
        <v>102</v>
      </c>
      <c r="CO217" s="1" t="s">
        <v>102</v>
      </c>
    </row>
    <row r="218" spans="1:93" s="1" customFormat="1" x14ac:dyDescent="0.25">
      <c r="A218" s="1">
        <v>216</v>
      </c>
      <c r="P218" s="1" t="s">
        <v>20</v>
      </c>
      <c r="AE218" s="1" t="s">
        <v>266</v>
      </c>
      <c r="AR218" s="1" t="s">
        <v>44</v>
      </c>
      <c r="BB218" s="1" t="s">
        <v>53</v>
      </c>
      <c r="BP218" s="1" t="s">
        <v>65</v>
      </c>
      <c r="CA218" s="1" t="s">
        <v>76</v>
      </c>
      <c r="CB218" s="8"/>
      <c r="CC218" s="1" t="s">
        <v>94</v>
      </c>
      <c r="CD218" s="1">
        <v>39</v>
      </c>
      <c r="CE218" s="1" t="s">
        <v>121</v>
      </c>
      <c r="CF218" s="1" t="s">
        <v>178</v>
      </c>
      <c r="CG218" s="1" t="s">
        <v>97</v>
      </c>
      <c r="CI218" s="1" t="s">
        <v>80</v>
      </c>
      <c r="CJ218" s="1" t="s">
        <v>99</v>
      </c>
      <c r="CK218" s="1" t="s">
        <v>120</v>
      </c>
      <c r="CL218" s="1" t="s">
        <v>135</v>
      </c>
    </row>
    <row r="219" spans="1:93" s="1" customFormat="1" x14ac:dyDescent="0.25">
      <c r="A219" s="1">
        <v>217</v>
      </c>
      <c r="D219" s="1" t="s">
        <v>21</v>
      </c>
      <c r="M219" s="1" t="s">
        <v>29</v>
      </c>
      <c r="Q219" s="1" t="s">
        <v>21</v>
      </c>
      <c r="Z219" s="1" t="s">
        <v>29</v>
      </c>
      <c r="AK219" s="1" t="s">
        <v>38</v>
      </c>
      <c r="AV219" s="1" t="s">
        <v>48</v>
      </c>
      <c r="AW219" s="1" t="s">
        <v>49</v>
      </c>
      <c r="BH219" s="1" t="s">
        <v>59</v>
      </c>
      <c r="BI219" s="1" t="s">
        <v>60</v>
      </c>
      <c r="BT219" s="1" t="s">
        <v>69</v>
      </c>
      <c r="BU219" s="1" t="s">
        <v>70</v>
      </c>
      <c r="CB219" s="8"/>
      <c r="CC219" s="1" t="s">
        <v>105</v>
      </c>
      <c r="CD219" s="1">
        <v>52</v>
      </c>
      <c r="CE219" s="1" t="s">
        <v>121</v>
      </c>
      <c r="CF219" s="1" t="s">
        <v>180</v>
      </c>
      <c r="CG219" s="1" t="s">
        <v>107</v>
      </c>
      <c r="CH219" s="1" t="s">
        <v>98</v>
      </c>
      <c r="CI219" s="1" t="s">
        <v>80</v>
      </c>
      <c r="CJ219" s="1" t="s">
        <v>126</v>
      </c>
      <c r="CK219" s="1" t="s">
        <v>100</v>
      </c>
      <c r="CL219" s="1" t="s">
        <v>101</v>
      </c>
      <c r="CM219" s="1" t="s">
        <v>102</v>
      </c>
      <c r="CO219" s="1" t="s">
        <v>102</v>
      </c>
    </row>
    <row r="220" spans="1:93" s="1" customFormat="1" x14ac:dyDescent="0.25">
      <c r="A220" s="1">
        <v>218</v>
      </c>
      <c r="K220" s="1" t="s">
        <v>27</v>
      </c>
      <c r="L220" s="1" t="s">
        <v>28</v>
      </c>
      <c r="N220" s="1" t="s">
        <v>30</v>
      </c>
      <c r="P220" s="1" t="s">
        <v>20</v>
      </c>
      <c r="Q220" s="1" t="s">
        <v>21</v>
      </c>
      <c r="V220" s="1" t="s">
        <v>267</v>
      </c>
      <c r="AH220" s="1" t="s">
        <v>269</v>
      </c>
      <c r="AI220" s="1" t="s">
        <v>36</v>
      </c>
      <c r="AK220" s="1" t="s">
        <v>38</v>
      </c>
      <c r="AM220" s="1" t="s">
        <v>40</v>
      </c>
      <c r="AN220" s="1" t="s">
        <v>41</v>
      </c>
      <c r="AO220" s="1" t="s">
        <v>42</v>
      </c>
      <c r="BC220" s="1" t="s">
        <v>54</v>
      </c>
      <c r="BE220" s="1" t="s">
        <v>56</v>
      </c>
      <c r="BO220" s="1" t="s">
        <v>64</v>
      </c>
      <c r="BP220" s="1" t="s">
        <v>65</v>
      </c>
      <c r="BS220" s="1" t="s">
        <v>68</v>
      </c>
      <c r="CB220" s="8" t="s">
        <v>77</v>
      </c>
      <c r="CC220" s="1" t="s">
        <v>94</v>
      </c>
      <c r="CD220" s="1">
        <v>39</v>
      </c>
      <c r="CE220" s="1" t="s">
        <v>121</v>
      </c>
      <c r="CF220" s="1" t="s">
        <v>187</v>
      </c>
      <c r="CG220" s="1" t="s">
        <v>107</v>
      </c>
      <c r="CH220" s="1" t="s">
        <v>98</v>
      </c>
      <c r="CI220" s="1" t="s">
        <v>80</v>
      </c>
      <c r="CJ220" s="1" t="s">
        <v>114</v>
      </c>
      <c r="CK220" s="1" t="s">
        <v>100</v>
      </c>
      <c r="CL220" s="1" t="s">
        <v>101</v>
      </c>
      <c r="CM220" s="1" t="s">
        <v>102</v>
      </c>
      <c r="CO220" s="1" t="s">
        <v>102</v>
      </c>
    </row>
    <row r="221" spans="1:93" s="1" customFormat="1" x14ac:dyDescent="0.25">
      <c r="A221" s="1">
        <v>219</v>
      </c>
      <c r="C221" s="1" t="s">
        <v>20</v>
      </c>
      <c r="E221" s="1" t="s">
        <v>22</v>
      </c>
      <c r="L221" s="1" t="s">
        <v>28</v>
      </c>
      <c r="P221" s="1" t="s">
        <v>20</v>
      </c>
      <c r="Q221" s="1" t="s">
        <v>21</v>
      </c>
      <c r="V221" s="1" t="s">
        <v>267</v>
      </c>
      <c r="AD221" s="1" t="s">
        <v>33</v>
      </c>
      <c r="AH221" s="1" t="s">
        <v>269</v>
      </c>
      <c r="AI221" s="1" t="s">
        <v>36</v>
      </c>
      <c r="AR221" s="1" t="s">
        <v>44</v>
      </c>
      <c r="AS221" s="1" t="s">
        <v>45</v>
      </c>
      <c r="AU221" s="1" t="s">
        <v>47</v>
      </c>
      <c r="BC221" s="1" t="s">
        <v>54</v>
      </c>
      <c r="BH221" s="1" t="s">
        <v>59</v>
      </c>
      <c r="BO221" s="1" t="s">
        <v>64</v>
      </c>
      <c r="BP221" s="1" t="s">
        <v>65</v>
      </c>
      <c r="BS221" s="1" t="s">
        <v>68</v>
      </c>
      <c r="BT221" s="1" t="s">
        <v>69</v>
      </c>
      <c r="CB221" s="8"/>
      <c r="CC221" s="1" t="s">
        <v>94</v>
      </c>
      <c r="CD221" s="1">
        <v>18</v>
      </c>
      <c r="CE221" s="1" t="s">
        <v>121</v>
      </c>
      <c r="CF221" s="1" t="s">
        <v>184</v>
      </c>
      <c r="CG221" s="1" t="s">
        <v>107</v>
      </c>
      <c r="CH221" s="1" t="s">
        <v>98</v>
      </c>
      <c r="CJ221" s="1" t="s">
        <v>99</v>
      </c>
      <c r="CK221" s="1" t="s">
        <v>103</v>
      </c>
      <c r="CL221" s="1" t="s">
        <v>135</v>
      </c>
      <c r="CM221" s="1" t="s">
        <v>102</v>
      </c>
      <c r="CO221" s="1" t="s">
        <v>102</v>
      </c>
    </row>
    <row r="222" spans="1:93" s="1" customFormat="1" x14ac:dyDescent="0.25">
      <c r="A222" s="1">
        <v>220</v>
      </c>
      <c r="D222" s="1" t="s">
        <v>21</v>
      </c>
      <c r="K222" s="1" t="s">
        <v>27</v>
      </c>
      <c r="L222" s="1" t="s">
        <v>28</v>
      </c>
      <c r="V222" s="1" t="s">
        <v>267</v>
      </c>
      <c r="AI222" s="1" t="s">
        <v>36</v>
      </c>
      <c r="AK222" s="1" t="s">
        <v>38</v>
      </c>
      <c r="AN222" s="1" t="s">
        <v>41</v>
      </c>
      <c r="AO222" s="1" t="s">
        <v>42</v>
      </c>
      <c r="BE222" s="1" t="s">
        <v>56</v>
      </c>
      <c r="BO222" s="1" t="s">
        <v>64</v>
      </c>
      <c r="BP222" s="1" t="s">
        <v>65</v>
      </c>
      <c r="CA222" s="1" t="s">
        <v>76</v>
      </c>
      <c r="CB222" s="8"/>
      <c r="CC222" s="1" t="s">
        <v>94</v>
      </c>
      <c r="CD222" s="1">
        <v>47</v>
      </c>
      <c r="CE222" s="1" t="s">
        <v>121</v>
      </c>
      <c r="CF222" s="1" t="s">
        <v>184</v>
      </c>
      <c r="CG222" s="1" t="s">
        <v>107</v>
      </c>
      <c r="CH222" s="1" t="s">
        <v>98</v>
      </c>
      <c r="CI222" s="1" t="s">
        <v>80</v>
      </c>
      <c r="CJ222" s="1" t="s">
        <v>126</v>
      </c>
      <c r="CK222" s="1" t="s">
        <v>110</v>
      </c>
      <c r="CL222" s="1" t="s">
        <v>101</v>
      </c>
      <c r="CM222" s="1" t="s">
        <v>102</v>
      </c>
      <c r="CO222" s="1" t="s">
        <v>102</v>
      </c>
    </row>
    <row r="223" spans="1:93" s="1" customFormat="1" x14ac:dyDescent="0.25">
      <c r="A223" s="1">
        <v>221</v>
      </c>
      <c r="C223" s="1" t="s">
        <v>20</v>
      </c>
      <c r="L223" s="1" t="s">
        <v>28</v>
      </c>
      <c r="N223" s="1" t="s">
        <v>30</v>
      </c>
      <c r="AD223" s="1" t="s">
        <v>33</v>
      </c>
      <c r="AI223" s="1" t="s">
        <v>36</v>
      </c>
      <c r="AK223" s="1" t="s">
        <v>38</v>
      </c>
      <c r="AP223" s="1" t="s">
        <v>43</v>
      </c>
      <c r="AR223" s="1" t="s">
        <v>44</v>
      </c>
      <c r="AS223" s="1" t="s">
        <v>45</v>
      </c>
      <c r="AY223" s="1" t="s">
        <v>51</v>
      </c>
      <c r="BC223" s="1" t="s">
        <v>54</v>
      </c>
      <c r="BE223" s="1" t="s">
        <v>56</v>
      </c>
      <c r="BN223" s="1" t="s">
        <v>63</v>
      </c>
      <c r="BO223" s="1" t="s">
        <v>64</v>
      </c>
      <c r="BP223" s="1" t="s">
        <v>65</v>
      </c>
      <c r="CA223" s="1" t="s">
        <v>76</v>
      </c>
      <c r="CB223" s="8"/>
      <c r="CC223" s="1" t="s">
        <v>105</v>
      </c>
      <c r="CD223" s="1">
        <v>47</v>
      </c>
      <c r="CE223" s="1" t="s">
        <v>121</v>
      </c>
      <c r="CF223" s="1" t="s">
        <v>188</v>
      </c>
      <c r="CG223" s="1" t="s">
        <v>107</v>
      </c>
      <c r="CH223" s="1" t="s">
        <v>98</v>
      </c>
      <c r="CI223" s="1" t="s">
        <v>80</v>
      </c>
      <c r="CJ223" s="1" t="s">
        <v>126</v>
      </c>
      <c r="CK223" s="1" t="s">
        <v>100</v>
      </c>
      <c r="CL223" s="1" t="s">
        <v>101</v>
      </c>
      <c r="CM223" s="1" t="s">
        <v>102</v>
      </c>
      <c r="CO223" s="1" t="s">
        <v>102</v>
      </c>
    </row>
    <row r="224" spans="1:93" s="1" customFormat="1" x14ac:dyDescent="0.25">
      <c r="A224" s="1">
        <v>222</v>
      </c>
      <c r="K224" s="1" t="s">
        <v>27</v>
      </c>
      <c r="L224" s="1" t="s">
        <v>28</v>
      </c>
      <c r="Q224" s="1" t="s">
        <v>21</v>
      </c>
      <c r="AK224" s="1" t="s">
        <v>38</v>
      </c>
      <c r="AO224" s="1" t="s">
        <v>42</v>
      </c>
      <c r="AP224" s="1" t="s">
        <v>43</v>
      </c>
      <c r="AX224" s="1" t="s">
        <v>50</v>
      </c>
      <c r="BE224" s="1" t="s">
        <v>56</v>
      </c>
      <c r="BO224" s="1" t="s">
        <v>64</v>
      </c>
      <c r="CB224" s="8" t="s">
        <v>77</v>
      </c>
      <c r="CC224" s="1" t="s">
        <v>105</v>
      </c>
      <c r="CD224" s="1">
        <v>47</v>
      </c>
      <c r="CE224" s="1" t="s">
        <v>121</v>
      </c>
      <c r="CF224" s="1" t="s">
        <v>184</v>
      </c>
      <c r="CG224" s="1" t="s">
        <v>107</v>
      </c>
      <c r="CH224" s="1" t="s">
        <v>98</v>
      </c>
      <c r="CI224" s="1" t="s">
        <v>80</v>
      </c>
      <c r="CJ224" s="1" t="s">
        <v>126</v>
      </c>
      <c r="CK224" s="1" t="s">
        <v>100</v>
      </c>
      <c r="CL224" s="1" t="s">
        <v>101</v>
      </c>
      <c r="CM224" s="1" t="s">
        <v>102</v>
      </c>
      <c r="CO224" s="1" t="s">
        <v>102</v>
      </c>
    </row>
    <row r="225" spans="1:93" s="1" customFormat="1" x14ac:dyDescent="0.25">
      <c r="A225" s="1">
        <v>223</v>
      </c>
      <c r="C225" s="1" t="s">
        <v>20</v>
      </c>
      <c r="L225" s="1" t="s">
        <v>28</v>
      </c>
      <c r="N225" s="1" t="s">
        <v>30</v>
      </c>
      <c r="P225" s="1" t="s">
        <v>20</v>
      </c>
      <c r="R225" s="1" t="s">
        <v>22</v>
      </c>
      <c r="V225" s="1" t="s">
        <v>267</v>
      </c>
      <c r="AD225" s="1" t="s">
        <v>33</v>
      </c>
      <c r="AI225" s="1" t="s">
        <v>36</v>
      </c>
      <c r="AK225" s="1" t="s">
        <v>38</v>
      </c>
      <c r="AM225" s="1" t="s">
        <v>40</v>
      </c>
      <c r="AO225" s="1" t="s">
        <v>42</v>
      </c>
      <c r="AS225" s="1" t="s">
        <v>45</v>
      </c>
      <c r="AY225" s="1" t="s">
        <v>51</v>
      </c>
      <c r="BE225" s="1" t="s">
        <v>56</v>
      </c>
      <c r="BO225" s="1" t="s">
        <v>64</v>
      </c>
      <c r="BP225" s="1" t="s">
        <v>65</v>
      </c>
      <c r="CB225" s="8"/>
      <c r="CC225" s="1" t="s">
        <v>94</v>
      </c>
      <c r="CD225" s="1">
        <v>35</v>
      </c>
      <c r="CE225" s="1" t="s">
        <v>121</v>
      </c>
      <c r="CF225" s="1" t="s">
        <v>184</v>
      </c>
      <c r="CG225" s="1" t="s">
        <v>107</v>
      </c>
      <c r="CH225" s="1" t="s">
        <v>98</v>
      </c>
      <c r="CI225" s="1" t="s">
        <v>80</v>
      </c>
      <c r="CJ225" s="1" t="s">
        <v>126</v>
      </c>
      <c r="CK225" s="1" t="s">
        <v>100</v>
      </c>
      <c r="CL225" s="1" t="s">
        <v>101</v>
      </c>
      <c r="CM225" s="1" t="s">
        <v>102</v>
      </c>
      <c r="CO225" s="1" t="s">
        <v>102</v>
      </c>
    </row>
    <row r="226" spans="1:93" s="1" customFormat="1" x14ac:dyDescent="0.25">
      <c r="A226" s="1">
        <v>224</v>
      </c>
      <c r="C226" s="1" t="s">
        <v>20</v>
      </c>
      <c r="K226" s="1" t="s">
        <v>27</v>
      </c>
      <c r="L226" s="1" t="s">
        <v>28</v>
      </c>
      <c r="V226" s="1" t="s">
        <v>267</v>
      </c>
      <c r="W226" s="1" t="s">
        <v>26</v>
      </c>
      <c r="AA226" s="1" t="s">
        <v>30</v>
      </c>
      <c r="AD226" s="1" t="s">
        <v>33</v>
      </c>
      <c r="AH226" s="1" t="s">
        <v>269</v>
      </c>
      <c r="AI226" s="1" t="s">
        <v>36</v>
      </c>
      <c r="AM226" s="1" t="s">
        <v>40</v>
      </c>
      <c r="AN226" s="1" t="s">
        <v>41</v>
      </c>
      <c r="AO226" s="1" t="s">
        <v>42</v>
      </c>
      <c r="AY226" s="1" t="s">
        <v>51</v>
      </c>
      <c r="AZ226" s="1" t="s">
        <v>52</v>
      </c>
      <c r="BO226" s="1" t="s">
        <v>64</v>
      </c>
      <c r="BP226" s="1" t="s">
        <v>65</v>
      </c>
      <c r="BR226" s="1" t="s">
        <v>67</v>
      </c>
      <c r="BS226" s="1" t="s">
        <v>68</v>
      </c>
      <c r="BV226" s="1" t="s">
        <v>71</v>
      </c>
      <c r="BY226" s="1" t="s">
        <v>74</v>
      </c>
      <c r="CA226" s="1" t="s">
        <v>76</v>
      </c>
      <c r="CB226" s="8" t="s">
        <v>77</v>
      </c>
      <c r="CC226" s="1" t="s">
        <v>94</v>
      </c>
      <c r="CD226" s="1">
        <v>18</v>
      </c>
      <c r="CE226" s="1" t="s">
        <v>121</v>
      </c>
      <c r="CF226" s="1" t="s">
        <v>178</v>
      </c>
      <c r="CG226" s="1" t="s">
        <v>107</v>
      </c>
      <c r="CH226" s="1" t="s">
        <v>98</v>
      </c>
      <c r="CI226" s="1" t="s">
        <v>80</v>
      </c>
      <c r="CJ226" s="1" t="s">
        <v>126</v>
      </c>
      <c r="CK226" s="1" t="s">
        <v>133</v>
      </c>
      <c r="CL226" s="1" t="s">
        <v>136</v>
      </c>
      <c r="CM226" s="1" t="s">
        <v>102</v>
      </c>
      <c r="CO226" s="1" t="s">
        <v>102</v>
      </c>
    </row>
    <row r="227" spans="1:93" s="1" customFormat="1" x14ac:dyDescent="0.25">
      <c r="A227" s="1">
        <v>225</v>
      </c>
      <c r="F227" s="1" t="s">
        <v>23</v>
      </c>
      <c r="I227" s="1" t="s">
        <v>267</v>
      </c>
      <c r="K227" s="1" t="s">
        <v>27</v>
      </c>
      <c r="S227" s="1" t="s">
        <v>23</v>
      </c>
      <c r="V227" s="1" t="s">
        <v>267</v>
      </c>
      <c r="X227" s="1" t="s">
        <v>27</v>
      </c>
      <c r="AD227" s="1" t="s">
        <v>33</v>
      </c>
      <c r="AE227" s="1" t="s">
        <v>266</v>
      </c>
      <c r="AI227" s="1" t="s">
        <v>36</v>
      </c>
      <c r="AM227" s="1" t="s">
        <v>40</v>
      </c>
      <c r="AN227" s="1" t="s">
        <v>41</v>
      </c>
      <c r="AO227" s="1" t="s">
        <v>42</v>
      </c>
      <c r="AX227" s="1" t="s">
        <v>50</v>
      </c>
      <c r="AY227" s="1" t="s">
        <v>51</v>
      </c>
      <c r="BO227" s="1" t="s">
        <v>64</v>
      </c>
      <c r="BP227" s="1" t="s">
        <v>65</v>
      </c>
      <c r="BQ227" s="1" t="s">
        <v>66</v>
      </c>
      <c r="BS227" s="1" t="s">
        <v>68</v>
      </c>
      <c r="BW227" s="1" t="s">
        <v>72</v>
      </c>
      <c r="CB227" s="8"/>
      <c r="CC227" s="1" t="s">
        <v>94</v>
      </c>
      <c r="CD227" s="1">
        <v>47</v>
      </c>
      <c r="CE227" s="1" t="s">
        <v>121</v>
      </c>
      <c r="CF227" s="1" t="s">
        <v>185</v>
      </c>
      <c r="CG227" s="1" t="s">
        <v>107</v>
      </c>
      <c r="CH227" s="1" t="s">
        <v>98</v>
      </c>
      <c r="CI227" s="1" t="s">
        <v>80</v>
      </c>
      <c r="CJ227" s="1" t="s">
        <v>112</v>
      </c>
      <c r="CK227" s="1" t="s">
        <v>120</v>
      </c>
      <c r="CL227" s="1" t="s">
        <v>101</v>
      </c>
      <c r="CM227" s="1" t="s">
        <v>102</v>
      </c>
      <c r="CO227" s="1" t="s">
        <v>102</v>
      </c>
    </row>
    <row r="228" spans="1:93" s="1" customFormat="1" x14ac:dyDescent="0.25">
      <c r="A228" s="1">
        <v>226</v>
      </c>
      <c r="I228" s="1" t="s">
        <v>267</v>
      </c>
      <c r="J228" s="1" t="s">
        <v>26</v>
      </c>
      <c r="K228" s="1" t="s">
        <v>27</v>
      </c>
      <c r="V228" s="1" t="s">
        <v>267</v>
      </c>
      <c r="W228" s="1" t="s">
        <v>26</v>
      </c>
      <c r="AA228" s="1" t="s">
        <v>30</v>
      </c>
      <c r="AD228" s="1" t="s">
        <v>33</v>
      </c>
      <c r="AI228" s="1" t="s">
        <v>36</v>
      </c>
      <c r="AJ228" s="1" t="s">
        <v>37</v>
      </c>
      <c r="AR228" s="1" t="s">
        <v>44</v>
      </c>
      <c r="AU228" s="1" t="s">
        <v>47</v>
      </c>
      <c r="AW228" s="1" t="s">
        <v>49</v>
      </c>
      <c r="BC228" s="1" t="s">
        <v>54</v>
      </c>
      <c r="BH228" s="1" t="s">
        <v>59</v>
      </c>
      <c r="BO228" s="1" t="s">
        <v>64</v>
      </c>
      <c r="BP228" s="1" t="s">
        <v>65</v>
      </c>
      <c r="BS228" s="1" t="s">
        <v>68</v>
      </c>
      <c r="BV228" s="1" t="s">
        <v>71</v>
      </c>
      <c r="BW228" s="1" t="s">
        <v>72</v>
      </c>
      <c r="BY228" s="1" t="s">
        <v>74</v>
      </c>
      <c r="CA228" s="1" t="s">
        <v>76</v>
      </c>
      <c r="CB228" s="8" t="s">
        <v>77</v>
      </c>
      <c r="CC228" s="1" t="s">
        <v>94</v>
      </c>
      <c r="CD228" s="1">
        <v>37</v>
      </c>
      <c r="CE228" s="1" t="s">
        <v>121</v>
      </c>
      <c r="CF228" s="1" t="s">
        <v>178</v>
      </c>
      <c r="CG228" s="1" t="s">
        <v>107</v>
      </c>
      <c r="CH228" s="1" t="s">
        <v>98</v>
      </c>
      <c r="CI228" s="1" t="s">
        <v>80</v>
      </c>
      <c r="CJ228" s="1" t="s">
        <v>114</v>
      </c>
      <c r="CK228" s="1" t="s">
        <v>100</v>
      </c>
      <c r="CL228" s="1" t="s">
        <v>101</v>
      </c>
      <c r="CM228" s="1" t="s">
        <v>102</v>
      </c>
      <c r="CO228" s="1" t="s">
        <v>102</v>
      </c>
    </row>
    <row r="229" spans="1:93" s="1" customFormat="1" x14ac:dyDescent="0.25">
      <c r="A229" s="1">
        <v>227</v>
      </c>
      <c r="E229" s="1" t="s">
        <v>22</v>
      </c>
      <c r="H229" s="1" t="s">
        <v>25</v>
      </c>
      <c r="J229" s="1" t="s">
        <v>26</v>
      </c>
      <c r="O229" s="1" t="s">
        <v>19</v>
      </c>
      <c r="Q229" s="1" t="s">
        <v>21</v>
      </c>
      <c r="X229" s="1" t="s">
        <v>27</v>
      </c>
      <c r="AC229" s="1" t="s">
        <v>32</v>
      </c>
      <c r="AH229" s="1" t="s">
        <v>269</v>
      </c>
      <c r="AI229" s="1" t="s">
        <v>36</v>
      </c>
      <c r="AO229" s="1" t="s">
        <v>42</v>
      </c>
      <c r="AR229" s="1" t="s">
        <v>44</v>
      </c>
      <c r="AV229" s="1" t="s">
        <v>48</v>
      </c>
      <c r="BF229" s="1" t="s">
        <v>57</v>
      </c>
      <c r="BH229" s="1" t="s">
        <v>59</v>
      </c>
      <c r="BI229" s="1" t="s">
        <v>60</v>
      </c>
      <c r="BP229" s="1" t="s">
        <v>65</v>
      </c>
      <c r="BR229" s="1" t="s">
        <v>67</v>
      </c>
      <c r="BY229" s="1" t="s">
        <v>74</v>
      </c>
      <c r="CB229" s="8"/>
      <c r="CC229" s="1" t="s">
        <v>105</v>
      </c>
      <c r="CD229" s="1">
        <v>23</v>
      </c>
      <c r="CE229" s="1" t="s">
        <v>121</v>
      </c>
      <c r="CF229" s="1" t="s">
        <v>185</v>
      </c>
      <c r="CG229" s="1" t="s">
        <v>107</v>
      </c>
      <c r="CH229" s="1" t="s">
        <v>98</v>
      </c>
      <c r="CI229" s="1" t="s">
        <v>80</v>
      </c>
      <c r="CJ229" s="1" t="s">
        <v>112</v>
      </c>
      <c r="CK229" s="1" t="s">
        <v>110</v>
      </c>
      <c r="CL229" s="1" t="s">
        <v>136</v>
      </c>
      <c r="CM229" s="1" t="s">
        <v>102</v>
      </c>
      <c r="CO229" s="1" t="s">
        <v>102</v>
      </c>
    </row>
    <row r="230" spans="1:93" s="1" customFormat="1" x14ac:dyDescent="0.25">
      <c r="A230" s="1">
        <v>228</v>
      </c>
      <c r="E230" s="1" t="s">
        <v>22</v>
      </c>
      <c r="L230" s="1" t="s">
        <v>28</v>
      </c>
      <c r="R230" s="1" t="s">
        <v>22</v>
      </c>
      <c r="W230" s="1" t="s">
        <v>26</v>
      </c>
      <c r="Z230" s="1" t="s">
        <v>29</v>
      </c>
      <c r="AD230" s="1" t="s">
        <v>33</v>
      </c>
      <c r="AI230" s="1" t="s">
        <v>36</v>
      </c>
      <c r="AK230" s="1" t="s">
        <v>38</v>
      </c>
      <c r="AO230" s="1" t="s">
        <v>42</v>
      </c>
      <c r="AU230" s="1" t="s">
        <v>47</v>
      </c>
      <c r="AW230" s="1" t="s">
        <v>49</v>
      </c>
      <c r="AZ230" s="1" t="s">
        <v>52</v>
      </c>
      <c r="BB230" s="1" t="s">
        <v>53</v>
      </c>
      <c r="BN230" s="1" t="s">
        <v>63</v>
      </c>
      <c r="BP230" s="1" t="s">
        <v>65</v>
      </c>
      <c r="CA230" s="1" t="s">
        <v>76</v>
      </c>
      <c r="CB230" s="8"/>
      <c r="CC230" s="1" t="s">
        <v>94</v>
      </c>
      <c r="CE230" s="1" t="s">
        <v>121</v>
      </c>
      <c r="CF230" s="1" t="s">
        <v>178</v>
      </c>
      <c r="CI230" s="1" t="s">
        <v>80</v>
      </c>
      <c r="CK230" s="1" t="s">
        <v>137</v>
      </c>
      <c r="CL230" s="1" t="s">
        <v>101</v>
      </c>
      <c r="CM230" s="1" t="s">
        <v>102</v>
      </c>
      <c r="CO230" s="1" t="s">
        <v>102</v>
      </c>
    </row>
    <row r="231" spans="1:93" s="1" customFormat="1" x14ac:dyDescent="0.25">
      <c r="A231" s="1">
        <v>229</v>
      </c>
      <c r="C231" s="1" t="s">
        <v>20</v>
      </c>
      <c r="E231" s="1" t="s">
        <v>22</v>
      </c>
      <c r="L231" s="1" t="s">
        <v>28</v>
      </c>
      <c r="P231" s="1" t="s">
        <v>20</v>
      </c>
      <c r="R231" s="1" t="s">
        <v>22</v>
      </c>
      <c r="Y231" s="1" t="s">
        <v>28</v>
      </c>
      <c r="AD231" s="1" t="s">
        <v>33</v>
      </c>
      <c r="AI231" s="1" t="s">
        <v>36</v>
      </c>
      <c r="AK231" s="1" t="s">
        <v>38</v>
      </c>
      <c r="AU231" s="1" t="s">
        <v>47</v>
      </c>
      <c r="AV231" s="1" t="s">
        <v>48</v>
      </c>
      <c r="AW231" s="1" t="s">
        <v>49</v>
      </c>
      <c r="BA231" s="1" t="s">
        <v>20</v>
      </c>
      <c r="BB231" s="1" t="s">
        <v>53</v>
      </c>
      <c r="BN231" s="1" t="s">
        <v>63</v>
      </c>
      <c r="BP231" s="1" t="s">
        <v>65</v>
      </c>
      <c r="CB231" s="8"/>
      <c r="CC231" s="1" t="s">
        <v>94</v>
      </c>
      <c r="CE231" s="1" t="s">
        <v>121</v>
      </c>
      <c r="CF231" s="1" t="s">
        <v>178</v>
      </c>
      <c r="CG231" s="1" t="s">
        <v>107</v>
      </c>
      <c r="CH231" s="1" t="s">
        <v>98</v>
      </c>
      <c r="CI231" s="1" t="s">
        <v>80</v>
      </c>
      <c r="CK231" s="1" t="s">
        <v>137</v>
      </c>
      <c r="CL231" s="1" t="s">
        <v>101</v>
      </c>
      <c r="CM231" s="1" t="s">
        <v>102</v>
      </c>
      <c r="CO231" s="1" t="s">
        <v>102</v>
      </c>
    </row>
    <row r="232" spans="1:93" s="1" customFormat="1" x14ac:dyDescent="0.25">
      <c r="A232" s="1">
        <v>230</v>
      </c>
      <c r="H232" s="1" t="s">
        <v>25</v>
      </c>
      <c r="L232" s="1" t="s">
        <v>28</v>
      </c>
      <c r="N232" s="1" t="s">
        <v>30</v>
      </c>
      <c r="U232" s="1" t="s">
        <v>25</v>
      </c>
      <c r="V232" s="1" t="s">
        <v>267</v>
      </c>
      <c r="X232" s="1" t="s">
        <v>27</v>
      </c>
      <c r="AD232" s="1" t="s">
        <v>33</v>
      </c>
      <c r="AG232" s="1" t="s">
        <v>35</v>
      </c>
      <c r="AK232" s="1" t="s">
        <v>38</v>
      </c>
      <c r="AR232" s="1" t="s">
        <v>44</v>
      </c>
      <c r="AS232" s="1" t="s">
        <v>45</v>
      </c>
      <c r="AT232" s="1" t="s">
        <v>46</v>
      </c>
      <c r="AV232" s="1" t="s">
        <v>48</v>
      </c>
      <c r="AY232" s="1" t="s">
        <v>51</v>
      </c>
      <c r="AZ232" s="1" t="s">
        <v>52</v>
      </c>
      <c r="BC232" s="1" t="s">
        <v>54</v>
      </c>
      <c r="BD232" s="1" t="s">
        <v>55</v>
      </c>
      <c r="BH232" s="1" t="s">
        <v>59</v>
      </c>
      <c r="BP232" s="1" t="s">
        <v>65</v>
      </c>
      <c r="BS232" s="1" t="s">
        <v>68</v>
      </c>
      <c r="CA232" s="1" t="s">
        <v>76</v>
      </c>
      <c r="CB232" s="8"/>
      <c r="CC232" s="1" t="s">
        <v>94</v>
      </c>
      <c r="CD232" s="1">
        <v>38</v>
      </c>
      <c r="CE232" s="1" t="s">
        <v>95</v>
      </c>
      <c r="CF232" s="1" t="s">
        <v>155</v>
      </c>
      <c r="CG232" s="1" t="s">
        <v>107</v>
      </c>
      <c r="CH232" s="1" t="s">
        <v>98</v>
      </c>
      <c r="CI232" s="1" t="s">
        <v>80</v>
      </c>
      <c r="CJ232" s="1" t="s">
        <v>126</v>
      </c>
      <c r="CK232" s="1" t="s">
        <v>100</v>
      </c>
      <c r="CL232" s="1" t="s">
        <v>101</v>
      </c>
      <c r="CM232" s="1" t="s">
        <v>102</v>
      </c>
      <c r="CO232" s="1" t="s">
        <v>102</v>
      </c>
    </row>
    <row r="233" spans="1:93" s="1" customFormat="1" x14ac:dyDescent="0.25">
      <c r="A233" s="1">
        <v>231</v>
      </c>
      <c r="K233" s="1" t="s">
        <v>27</v>
      </c>
      <c r="L233" s="1" t="s">
        <v>28</v>
      </c>
      <c r="N233" s="1" t="s">
        <v>30</v>
      </c>
      <c r="Q233" s="1" t="s">
        <v>21</v>
      </c>
      <c r="R233" s="1" t="s">
        <v>22</v>
      </c>
      <c r="U233" s="1" t="s">
        <v>25</v>
      </c>
      <c r="AB233" s="1" t="s">
        <v>31</v>
      </c>
      <c r="AH233" s="1" t="s">
        <v>269</v>
      </c>
      <c r="AK233" s="1" t="s">
        <v>38</v>
      </c>
      <c r="AM233" s="1" t="s">
        <v>40</v>
      </c>
      <c r="AN233" s="1" t="s">
        <v>41</v>
      </c>
      <c r="AO233" s="1" t="s">
        <v>42</v>
      </c>
      <c r="AZ233" s="1" t="s">
        <v>52</v>
      </c>
      <c r="BC233" s="1" t="s">
        <v>54</v>
      </c>
      <c r="BO233" s="1" t="s">
        <v>64</v>
      </c>
      <c r="BP233" s="1" t="s">
        <v>65</v>
      </c>
      <c r="BV233" s="1" t="s">
        <v>71</v>
      </c>
      <c r="CA233" s="1" t="s">
        <v>76</v>
      </c>
      <c r="CB233" s="8"/>
      <c r="CC233" s="1" t="s">
        <v>94</v>
      </c>
      <c r="CD233" s="1">
        <v>48</v>
      </c>
      <c r="CE233" s="1" t="s">
        <v>121</v>
      </c>
      <c r="CF233" s="1" t="s">
        <v>180</v>
      </c>
      <c r="CG233" s="1" t="s">
        <v>107</v>
      </c>
      <c r="CH233" s="1" t="s">
        <v>98</v>
      </c>
      <c r="CI233" s="1" t="s">
        <v>80</v>
      </c>
      <c r="CJ233" s="1" t="s">
        <v>126</v>
      </c>
      <c r="CK233" s="1" t="s">
        <v>100</v>
      </c>
      <c r="CL233" s="1" t="s">
        <v>101</v>
      </c>
      <c r="CM233" s="1" t="s">
        <v>102</v>
      </c>
      <c r="CO233" s="1" t="s">
        <v>102</v>
      </c>
    </row>
    <row r="234" spans="1:93" s="1" customFormat="1" x14ac:dyDescent="0.25">
      <c r="A234" s="1">
        <v>232</v>
      </c>
      <c r="E234" s="1" t="s">
        <v>22</v>
      </c>
      <c r="H234" s="1" t="s">
        <v>25</v>
      </c>
      <c r="L234" s="1" t="s">
        <v>28</v>
      </c>
      <c r="AD234" s="1" t="s">
        <v>33</v>
      </c>
      <c r="AI234" s="1" t="s">
        <v>36</v>
      </c>
      <c r="AK234" s="1" t="s">
        <v>38</v>
      </c>
      <c r="AL234" s="1" t="s">
        <v>39</v>
      </c>
      <c r="AN234" s="1" t="s">
        <v>41</v>
      </c>
      <c r="AO234" s="1" t="s">
        <v>42</v>
      </c>
      <c r="AX234" s="1" t="s">
        <v>50</v>
      </c>
      <c r="BD234" s="1" t="s">
        <v>55</v>
      </c>
      <c r="BO234" s="1" t="s">
        <v>64</v>
      </c>
      <c r="BR234" s="1" t="s">
        <v>67</v>
      </c>
      <c r="BS234" s="1" t="s">
        <v>68</v>
      </c>
      <c r="CA234" s="1" t="s">
        <v>76</v>
      </c>
      <c r="CB234" s="8"/>
      <c r="CC234" s="1" t="s">
        <v>94</v>
      </c>
      <c r="CD234" s="1">
        <v>35</v>
      </c>
      <c r="CE234" s="1" t="s">
        <v>121</v>
      </c>
      <c r="CF234" s="1" t="s">
        <v>172</v>
      </c>
      <c r="CG234" s="1" t="s">
        <v>128</v>
      </c>
      <c r="CH234" s="1" t="s">
        <v>98</v>
      </c>
      <c r="CI234" s="1" t="s">
        <v>80</v>
      </c>
      <c r="CJ234" s="1" t="s">
        <v>99</v>
      </c>
      <c r="CK234" s="1" t="s">
        <v>110</v>
      </c>
      <c r="CL234" s="1" t="s">
        <v>125</v>
      </c>
      <c r="CM234" s="1" t="s">
        <v>102</v>
      </c>
      <c r="CO234" s="1" t="s">
        <v>102</v>
      </c>
    </row>
    <row r="235" spans="1:93" s="1" customFormat="1" x14ac:dyDescent="0.25">
      <c r="A235" s="1">
        <v>233</v>
      </c>
      <c r="J235" s="1" t="s">
        <v>26</v>
      </c>
      <c r="N235" s="1" t="s">
        <v>30</v>
      </c>
      <c r="P235" s="1" t="s">
        <v>20</v>
      </c>
      <c r="Q235" s="1" t="s">
        <v>21</v>
      </c>
      <c r="AE235" s="1" t="s">
        <v>266</v>
      </c>
      <c r="AH235" s="1" t="s">
        <v>269</v>
      </c>
      <c r="AP235" s="1" t="s">
        <v>43</v>
      </c>
      <c r="AR235" s="1" t="s">
        <v>44</v>
      </c>
      <c r="AX235" s="1" t="s">
        <v>50</v>
      </c>
      <c r="BE235" s="1" t="s">
        <v>56</v>
      </c>
      <c r="BJ235" s="1" t="s">
        <v>26</v>
      </c>
      <c r="BP235" s="1" t="s">
        <v>65</v>
      </c>
      <c r="BS235" s="1" t="s">
        <v>68</v>
      </c>
      <c r="CB235" s="8"/>
      <c r="CC235" s="1" t="s">
        <v>105</v>
      </c>
      <c r="CD235" s="1">
        <v>40</v>
      </c>
      <c r="CE235" s="1" t="s">
        <v>121</v>
      </c>
      <c r="CF235" s="1" t="s">
        <v>172</v>
      </c>
      <c r="CG235" s="1" t="s">
        <v>128</v>
      </c>
      <c r="CH235" s="1" t="s">
        <v>98</v>
      </c>
      <c r="CI235" s="1" t="s">
        <v>362</v>
      </c>
      <c r="CJ235" s="1" t="s">
        <v>108</v>
      </c>
      <c r="CK235" s="1" t="s">
        <v>110</v>
      </c>
      <c r="CL235" s="1" t="s">
        <v>101</v>
      </c>
      <c r="CM235" s="1" t="s">
        <v>102</v>
      </c>
      <c r="CO235" s="1" t="s">
        <v>102</v>
      </c>
    </row>
    <row r="236" spans="1:93" s="1" customFormat="1" x14ac:dyDescent="0.25">
      <c r="A236" s="1">
        <v>234</v>
      </c>
      <c r="C236" s="1" t="s">
        <v>20</v>
      </c>
      <c r="D236" s="1" t="s">
        <v>21</v>
      </c>
      <c r="P236" s="1" t="s">
        <v>20</v>
      </c>
      <c r="AG236" s="1" t="s">
        <v>35</v>
      </c>
      <c r="AK236" s="1" t="s">
        <v>38</v>
      </c>
      <c r="AP236" s="1" t="s">
        <v>43</v>
      </c>
      <c r="BE236" s="1" t="s">
        <v>56</v>
      </c>
      <c r="BH236" s="1" t="s">
        <v>59</v>
      </c>
      <c r="BJ236" s="1" t="s">
        <v>26</v>
      </c>
      <c r="BP236" s="1" t="s">
        <v>65</v>
      </c>
      <c r="BS236" s="1" t="s">
        <v>68</v>
      </c>
      <c r="BX236" s="1" t="s">
        <v>73</v>
      </c>
      <c r="CB236" s="8"/>
      <c r="CC236" s="1" t="s">
        <v>105</v>
      </c>
      <c r="CD236" s="1">
        <v>57</v>
      </c>
      <c r="CE236" s="1" t="s">
        <v>121</v>
      </c>
      <c r="CF236" s="1" t="s">
        <v>161</v>
      </c>
      <c r="CG236" s="1" t="s">
        <v>107</v>
      </c>
      <c r="CH236" s="1" t="s">
        <v>98</v>
      </c>
      <c r="CI236" s="1" t="s">
        <v>80</v>
      </c>
      <c r="CJ236" s="1" t="s">
        <v>126</v>
      </c>
      <c r="CK236" s="1" t="s">
        <v>110</v>
      </c>
      <c r="CL236" s="1" t="s">
        <v>101</v>
      </c>
      <c r="CM236" s="1" t="s">
        <v>102</v>
      </c>
      <c r="CO236" s="1" t="s">
        <v>102</v>
      </c>
    </row>
    <row r="237" spans="1:93" s="1" customFormat="1" x14ac:dyDescent="0.25">
      <c r="A237" s="1">
        <v>235</v>
      </c>
      <c r="C237" s="1" t="s">
        <v>20</v>
      </c>
      <c r="E237" s="1" t="s">
        <v>22</v>
      </c>
      <c r="J237" s="1" t="s">
        <v>26</v>
      </c>
      <c r="P237" s="1" t="s">
        <v>20</v>
      </c>
      <c r="Q237" s="1" t="s">
        <v>21</v>
      </c>
      <c r="Y237" s="1" t="s">
        <v>28</v>
      </c>
      <c r="AD237" s="1" t="s">
        <v>33</v>
      </c>
      <c r="AE237" s="1" t="s">
        <v>266</v>
      </c>
      <c r="AI237" s="1" t="s">
        <v>36</v>
      </c>
      <c r="AM237" s="1" t="s">
        <v>40</v>
      </c>
      <c r="AO237" s="1" t="s">
        <v>42</v>
      </c>
      <c r="AU237" s="1" t="s">
        <v>47</v>
      </c>
      <c r="AZ237" s="1" t="s">
        <v>52</v>
      </c>
      <c r="BA237" s="1" t="s">
        <v>20</v>
      </c>
      <c r="BH237" s="1" t="s">
        <v>59</v>
      </c>
      <c r="BI237" s="1" t="s">
        <v>60</v>
      </c>
      <c r="BP237" s="1" t="s">
        <v>65</v>
      </c>
      <c r="BS237" s="1" t="s">
        <v>68</v>
      </c>
      <c r="CA237" s="1" t="s">
        <v>76</v>
      </c>
      <c r="CB237" s="8"/>
      <c r="CC237" s="1" t="s">
        <v>105</v>
      </c>
      <c r="CD237" s="1">
        <v>55</v>
      </c>
      <c r="CE237" s="1" t="s">
        <v>121</v>
      </c>
      <c r="CF237" s="1" t="s">
        <v>189</v>
      </c>
    </row>
    <row r="238" spans="1:93" s="1" customFormat="1" x14ac:dyDescent="0.25">
      <c r="A238" s="1">
        <v>236</v>
      </c>
      <c r="C238" s="1" t="s">
        <v>20</v>
      </c>
      <c r="L238" s="1" t="s">
        <v>28</v>
      </c>
      <c r="M238" s="1" t="s">
        <v>29</v>
      </c>
      <c r="P238" s="1" t="s">
        <v>20</v>
      </c>
      <c r="Z238" s="1" t="s">
        <v>29</v>
      </c>
      <c r="AG238" s="1" t="s">
        <v>35</v>
      </c>
      <c r="AL238" s="1" t="s">
        <v>39</v>
      </c>
      <c r="BA238" s="1" t="s">
        <v>20</v>
      </c>
      <c r="BD238" s="1" t="s">
        <v>55</v>
      </c>
      <c r="BN238" s="1" t="s">
        <v>63</v>
      </c>
      <c r="BP238" s="1" t="s">
        <v>65</v>
      </c>
      <c r="BQ238" s="1" t="s">
        <v>66</v>
      </c>
      <c r="BR238" s="1" t="s">
        <v>67</v>
      </c>
      <c r="BS238" s="1" t="s">
        <v>68</v>
      </c>
      <c r="BU238" s="1" t="s">
        <v>70</v>
      </c>
      <c r="BX238" s="1" t="s">
        <v>73</v>
      </c>
      <c r="CA238" s="1" t="s">
        <v>76</v>
      </c>
      <c r="CB238" s="8"/>
      <c r="CC238" s="1" t="s">
        <v>105</v>
      </c>
      <c r="CD238" s="1">
        <v>52</v>
      </c>
      <c r="CE238" s="1" t="s">
        <v>121</v>
      </c>
      <c r="CF238" s="1" t="s">
        <v>190</v>
      </c>
      <c r="CG238" s="1" t="s">
        <v>128</v>
      </c>
      <c r="CH238" s="1" t="s">
        <v>98</v>
      </c>
      <c r="CI238" s="1" t="s">
        <v>363</v>
      </c>
      <c r="CJ238" s="1" t="s">
        <v>108</v>
      </c>
      <c r="CK238" s="1" t="s">
        <v>153</v>
      </c>
      <c r="CL238" s="1" t="s">
        <v>101</v>
      </c>
      <c r="CM238" s="1" t="s">
        <v>102</v>
      </c>
      <c r="CO238" s="1" t="s">
        <v>102</v>
      </c>
    </row>
    <row r="239" spans="1:93" s="1" customFormat="1" x14ac:dyDescent="0.25">
      <c r="A239" s="1">
        <v>237</v>
      </c>
      <c r="C239" s="1" t="s">
        <v>20</v>
      </c>
      <c r="H239" s="1" t="s">
        <v>25</v>
      </c>
      <c r="J239" s="1" t="s">
        <v>26</v>
      </c>
      <c r="L239" s="1" t="s">
        <v>28</v>
      </c>
      <c r="P239" s="1" t="s">
        <v>20</v>
      </c>
      <c r="R239" s="1" t="s">
        <v>22</v>
      </c>
      <c r="U239" s="1" t="s">
        <v>25</v>
      </c>
      <c r="V239" s="1" t="s">
        <v>267</v>
      </c>
      <c r="AH239" s="1" t="s">
        <v>269</v>
      </c>
      <c r="AP239" s="1" t="s">
        <v>43</v>
      </c>
      <c r="AR239" s="1" t="s">
        <v>44</v>
      </c>
      <c r="AV239" s="1" t="s">
        <v>48</v>
      </c>
      <c r="AX239" s="1" t="s">
        <v>50</v>
      </c>
      <c r="BE239" s="1" t="s">
        <v>56</v>
      </c>
      <c r="BJ239" s="1" t="s">
        <v>26</v>
      </c>
      <c r="BN239" s="1" t="s">
        <v>63</v>
      </c>
      <c r="BO239" s="1" t="s">
        <v>64</v>
      </c>
      <c r="BP239" s="1" t="s">
        <v>65</v>
      </c>
      <c r="BS239" s="1" t="s">
        <v>68</v>
      </c>
      <c r="BU239" s="1" t="s">
        <v>70</v>
      </c>
      <c r="BW239" s="1" t="s">
        <v>72</v>
      </c>
      <c r="CA239" s="1" t="s">
        <v>76</v>
      </c>
      <c r="CB239" s="8"/>
      <c r="CC239" s="1" t="s">
        <v>94</v>
      </c>
      <c r="CD239" s="1">
        <v>37</v>
      </c>
      <c r="CE239" s="1" t="s">
        <v>95</v>
      </c>
      <c r="CF239" s="1" t="s">
        <v>162</v>
      </c>
      <c r="CH239" s="1" t="s">
        <v>102</v>
      </c>
      <c r="CI239" s="1" t="s">
        <v>80</v>
      </c>
      <c r="CJ239" s="1" t="s">
        <v>114</v>
      </c>
      <c r="CK239" s="1" t="s">
        <v>110</v>
      </c>
      <c r="CL239" s="1" t="s">
        <v>101</v>
      </c>
      <c r="CM239" s="1" t="s">
        <v>102</v>
      </c>
      <c r="CO239" s="1" t="s">
        <v>102</v>
      </c>
    </row>
    <row r="240" spans="1:93" s="1" customFormat="1" x14ac:dyDescent="0.25">
      <c r="A240" s="1">
        <v>238</v>
      </c>
      <c r="D240" s="1" t="s">
        <v>21</v>
      </c>
      <c r="L240" s="1" t="s">
        <v>28</v>
      </c>
      <c r="N240" s="1" t="s">
        <v>30</v>
      </c>
      <c r="O240" s="1" t="s">
        <v>19</v>
      </c>
      <c r="AH240" s="1" t="s">
        <v>269</v>
      </c>
      <c r="AK240" s="1" t="s">
        <v>38</v>
      </c>
      <c r="AO240" s="1" t="s">
        <v>42</v>
      </c>
      <c r="AR240" s="1" t="s">
        <v>44</v>
      </c>
      <c r="AX240" s="1" t="s">
        <v>50</v>
      </c>
      <c r="BE240" s="1" t="s">
        <v>56</v>
      </c>
      <c r="BO240" s="1" t="s">
        <v>64</v>
      </c>
      <c r="BP240" s="1" t="s">
        <v>65</v>
      </c>
      <c r="CA240" s="1" t="s">
        <v>76</v>
      </c>
      <c r="CB240" s="8"/>
      <c r="CC240" s="1" t="s">
        <v>105</v>
      </c>
      <c r="CD240" s="1">
        <v>26</v>
      </c>
      <c r="CE240" s="1" t="s">
        <v>121</v>
      </c>
      <c r="CF240" s="1" t="s">
        <v>177</v>
      </c>
      <c r="CG240" s="1" t="s">
        <v>107</v>
      </c>
      <c r="CH240" s="1" t="s">
        <v>98</v>
      </c>
      <c r="CI240" s="1" t="s">
        <v>80</v>
      </c>
      <c r="CJ240" s="1" t="s">
        <v>114</v>
      </c>
      <c r="CK240" s="1" t="s">
        <v>110</v>
      </c>
      <c r="CL240" s="1" t="s">
        <v>101</v>
      </c>
      <c r="CM240" s="1" t="s">
        <v>102</v>
      </c>
      <c r="CO240" s="1" t="s">
        <v>102</v>
      </c>
    </row>
    <row r="241" spans="1:93" s="1" customFormat="1" x14ac:dyDescent="0.25">
      <c r="A241" s="1">
        <v>239</v>
      </c>
      <c r="C241" s="1" t="s">
        <v>20</v>
      </c>
      <c r="J241" s="1" t="s">
        <v>26</v>
      </c>
      <c r="L241" s="1" t="s">
        <v>28</v>
      </c>
      <c r="R241" s="1" t="s">
        <v>22</v>
      </c>
      <c r="Z241" s="1" t="s">
        <v>29</v>
      </c>
      <c r="AD241" s="1" t="s">
        <v>33</v>
      </c>
      <c r="AI241" s="1" t="s">
        <v>36</v>
      </c>
      <c r="AK241" s="1" t="s">
        <v>38</v>
      </c>
      <c r="AP241" s="1" t="s">
        <v>43</v>
      </c>
      <c r="AR241" s="1" t="s">
        <v>44</v>
      </c>
      <c r="BE241" s="1" t="s">
        <v>56</v>
      </c>
      <c r="BJ241" s="1" t="s">
        <v>26</v>
      </c>
      <c r="BO241" s="1" t="s">
        <v>64</v>
      </c>
      <c r="BP241" s="1" t="s">
        <v>65</v>
      </c>
      <c r="CB241" s="8"/>
      <c r="CC241" s="1" t="s">
        <v>94</v>
      </c>
      <c r="CD241" s="1">
        <v>27</v>
      </c>
      <c r="CE241" s="1" t="s">
        <v>121</v>
      </c>
      <c r="CF241" s="1" t="s">
        <v>168</v>
      </c>
      <c r="CH241" s="1" t="s">
        <v>98</v>
      </c>
      <c r="CI241" s="1" t="s">
        <v>80</v>
      </c>
      <c r="CJ241" s="1" t="s">
        <v>114</v>
      </c>
      <c r="CK241" s="1" t="s">
        <v>110</v>
      </c>
      <c r="CL241" s="1" t="s">
        <v>101</v>
      </c>
      <c r="CM241" s="1" t="s">
        <v>102</v>
      </c>
      <c r="CO241" s="1" t="s">
        <v>102</v>
      </c>
    </row>
    <row r="242" spans="1:93" s="1" customFormat="1" x14ac:dyDescent="0.25">
      <c r="A242" s="1">
        <v>240</v>
      </c>
      <c r="L242" s="1" t="s">
        <v>28</v>
      </c>
      <c r="M242" s="1" t="s">
        <v>29</v>
      </c>
      <c r="P242" s="1" t="s">
        <v>20</v>
      </c>
      <c r="Z242" s="1" t="s">
        <v>29</v>
      </c>
      <c r="AD242" s="1" t="s">
        <v>33</v>
      </c>
      <c r="AI242" s="1" t="s">
        <v>36</v>
      </c>
      <c r="AM242" s="1" t="s">
        <v>40</v>
      </c>
      <c r="AO242" s="1" t="s">
        <v>42</v>
      </c>
      <c r="AZ242" s="1" t="s">
        <v>52</v>
      </c>
      <c r="BB242" s="1" t="s">
        <v>53</v>
      </c>
      <c r="BN242" s="1" t="s">
        <v>63</v>
      </c>
      <c r="BP242" s="1" t="s">
        <v>65</v>
      </c>
      <c r="CA242" s="1" t="s">
        <v>76</v>
      </c>
      <c r="CB242" s="8"/>
      <c r="CC242" s="1" t="s">
        <v>105</v>
      </c>
      <c r="CE242" s="1" t="s">
        <v>121</v>
      </c>
      <c r="CF242" s="1" t="s">
        <v>191</v>
      </c>
      <c r="CG242" s="1" t="s">
        <v>107</v>
      </c>
      <c r="CH242" s="1" t="s">
        <v>98</v>
      </c>
      <c r="CI242" s="1" t="s">
        <v>80</v>
      </c>
      <c r="CK242" s="1" t="s">
        <v>100</v>
      </c>
      <c r="CL242" s="1" t="s">
        <v>101</v>
      </c>
      <c r="CM242" s="1" t="s">
        <v>102</v>
      </c>
      <c r="CO242" s="1" t="s">
        <v>102</v>
      </c>
    </row>
    <row r="243" spans="1:93" s="1" customFormat="1" x14ac:dyDescent="0.25">
      <c r="A243" s="1">
        <v>241</v>
      </c>
      <c r="C243" s="1" t="s">
        <v>20</v>
      </c>
      <c r="M243" s="1" t="s">
        <v>29</v>
      </c>
      <c r="N243" s="1" t="s">
        <v>30</v>
      </c>
      <c r="AA243" s="1" t="s">
        <v>30</v>
      </c>
      <c r="AK243" s="1" t="s">
        <v>38</v>
      </c>
      <c r="AN243" s="1" t="s">
        <v>41</v>
      </c>
      <c r="AR243" s="1" t="s">
        <v>44</v>
      </c>
      <c r="BB243" s="1" t="s">
        <v>53</v>
      </c>
      <c r="BN243" s="1" t="s">
        <v>63</v>
      </c>
      <c r="BS243" s="1" t="s">
        <v>68</v>
      </c>
      <c r="CB243" s="8"/>
      <c r="CC243" s="1" t="s">
        <v>94</v>
      </c>
      <c r="CD243" s="1">
        <v>26</v>
      </c>
      <c r="CE243" s="1" t="s">
        <v>121</v>
      </c>
      <c r="CF243" s="1" t="s">
        <v>175</v>
      </c>
      <c r="CG243" s="1" t="s">
        <v>107</v>
      </c>
      <c r="CH243" s="1" t="s">
        <v>98</v>
      </c>
      <c r="CI243" s="1" t="s">
        <v>80</v>
      </c>
      <c r="CJ243" s="1" t="s">
        <v>108</v>
      </c>
      <c r="CK243" s="1" t="s">
        <v>110</v>
      </c>
      <c r="CL243" s="1" t="s">
        <v>101</v>
      </c>
      <c r="CM243" s="1" t="s">
        <v>102</v>
      </c>
      <c r="CO243" s="1" t="s">
        <v>102</v>
      </c>
    </row>
    <row r="244" spans="1:93" s="1" customFormat="1" x14ac:dyDescent="0.25">
      <c r="A244" s="1">
        <v>242</v>
      </c>
      <c r="B244" s="1" t="s">
        <v>19</v>
      </c>
      <c r="C244" s="1" t="s">
        <v>20</v>
      </c>
      <c r="K244" s="1" t="s">
        <v>27</v>
      </c>
      <c r="O244" s="1" t="s">
        <v>19</v>
      </c>
      <c r="U244" s="1" t="s">
        <v>25</v>
      </c>
      <c r="V244" s="1" t="s">
        <v>267</v>
      </c>
      <c r="AH244" s="1" t="s">
        <v>269</v>
      </c>
      <c r="AL244" s="1" t="s">
        <v>39</v>
      </c>
      <c r="AM244" s="1" t="s">
        <v>40</v>
      </c>
      <c r="AR244" s="1" t="s">
        <v>44</v>
      </c>
      <c r="BA244" s="1" t="s">
        <v>20</v>
      </c>
      <c r="BC244" s="1" t="s">
        <v>54</v>
      </c>
      <c r="BN244" s="1" t="s">
        <v>63</v>
      </c>
      <c r="BP244" s="1" t="s">
        <v>65</v>
      </c>
      <c r="CA244" s="1" t="s">
        <v>76</v>
      </c>
      <c r="CB244" s="8"/>
      <c r="CC244" s="1" t="s">
        <v>94</v>
      </c>
      <c r="CD244" s="1">
        <v>43</v>
      </c>
      <c r="CE244" s="1" t="s">
        <v>121</v>
      </c>
      <c r="CF244" s="1" t="s">
        <v>192</v>
      </c>
      <c r="CG244" s="1" t="s">
        <v>107</v>
      </c>
      <c r="CH244" s="1" t="s">
        <v>98</v>
      </c>
      <c r="CI244" s="1" t="s">
        <v>80</v>
      </c>
      <c r="CJ244" s="1" t="s">
        <v>126</v>
      </c>
      <c r="CK244" s="1" t="s">
        <v>100</v>
      </c>
      <c r="CL244" s="1" t="s">
        <v>101</v>
      </c>
      <c r="CM244" s="1" t="s">
        <v>102</v>
      </c>
      <c r="CO244" s="1" t="s">
        <v>102</v>
      </c>
    </row>
    <row r="245" spans="1:93" s="1" customFormat="1" x14ac:dyDescent="0.25">
      <c r="A245" s="1">
        <v>243</v>
      </c>
      <c r="E245" s="1" t="s">
        <v>22</v>
      </c>
      <c r="H245" s="1" t="s">
        <v>25</v>
      </c>
      <c r="L245" s="1" t="s">
        <v>28</v>
      </c>
      <c r="R245" s="1" t="s">
        <v>22</v>
      </c>
      <c r="U245" s="1" t="s">
        <v>25</v>
      </c>
      <c r="V245" s="1" t="s">
        <v>267</v>
      </c>
      <c r="AG245" s="1" t="s">
        <v>35</v>
      </c>
      <c r="AP245" s="1" t="s">
        <v>43</v>
      </c>
      <c r="AS245" s="1" t="s">
        <v>45</v>
      </c>
      <c r="AV245" s="1" t="s">
        <v>48</v>
      </c>
      <c r="BN245" s="1" t="s">
        <v>63</v>
      </c>
      <c r="BO245" s="1" t="s">
        <v>64</v>
      </c>
      <c r="BP245" s="1" t="s">
        <v>65</v>
      </c>
      <c r="CB245" s="8"/>
      <c r="CC245" s="1" t="s">
        <v>94</v>
      </c>
      <c r="CD245" s="1">
        <v>37</v>
      </c>
      <c r="CE245" s="1" t="s">
        <v>121</v>
      </c>
      <c r="CF245" s="1" t="s">
        <v>193</v>
      </c>
      <c r="CG245" s="1" t="s">
        <v>107</v>
      </c>
      <c r="CH245" s="1" t="s">
        <v>98</v>
      </c>
      <c r="CI245" s="1" t="s">
        <v>80</v>
      </c>
      <c r="CJ245" s="1" t="s">
        <v>126</v>
      </c>
      <c r="CK245" s="1" t="s">
        <v>100</v>
      </c>
      <c r="CL245" s="1" t="s">
        <v>101</v>
      </c>
      <c r="CM245" s="1" t="s">
        <v>102</v>
      </c>
      <c r="CO245" s="1" t="s">
        <v>102</v>
      </c>
    </row>
    <row r="246" spans="1:93" s="1" customFormat="1" x14ac:dyDescent="0.25">
      <c r="A246" s="1">
        <v>244</v>
      </c>
      <c r="C246" s="1" t="s">
        <v>20</v>
      </c>
      <c r="D246" s="1" t="s">
        <v>21</v>
      </c>
      <c r="H246" s="1" t="s">
        <v>25</v>
      </c>
      <c r="J246" s="1" t="s">
        <v>26</v>
      </c>
      <c r="K246" s="1" t="s">
        <v>27</v>
      </c>
      <c r="L246" s="1" t="s">
        <v>28</v>
      </c>
      <c r="M246" s="1" t="s">
        <v>29</v>
      </c>
      <c r="Q246" s="1" t="s">
        <v>21</v>
      </c>
      <c r="U246" s="1" t="s">
        <v>25</v>
      </c>
      <c r="W246" s="1" t="s">
        <v>26</v>
      </c>
      <c r="AD246" s="1" t="s">
        <v>33</v>
      </c>
      <c r="AI246" s="1" t="s">
        <v>36</v>
      </c>
      <c r="AK246" s="1" t="s">
        <v>38</v>
      </c>
      <c r="AL246" s="1" t="s">
        <v>39</v>
      </c>
      <c r="AP246" s="1" t="s">
        <v>43</v>
      </c>
      <c r="AR246" s="1" t="s">
        <v>44</v>
      </c>
      <c r="BB246" s="1" t="s">
        <v>53</v>
      </c>
      <c r="BE246" s="1" t="s">
        <v>56</v>
      </c>
      <c r="BO246" s="1" t="s">
        <v>64</v>
      </c>
      <c r="BP246" s="1" t="s">
        <v>65</v>
      </c>
      <c r="BS246" s="1" t="s">
        <v>68</v>
      </c>
      <c r="CA246" s="1" t="s">
        <v>76</v>
      </c>
      <c r="CB246" s="8"/>
      <c r="CC246" s="1" t="s">
        <v>105</v>
      </c>
      <c r="CD246" s="1">
        <v>48</v>
      </c>
      <c r="CE246" s="1" t="s">
        <v>121</v>
      </c>
      <c r="CF246" s="1" t="s">
        <v>194</v>
      </c>
      <c r="CG246" s="1" t="s">
        <v>107</v>
      </c>
      <c r="CH246" s="1" t="s">
        <v>98</v>
      </c>
      <c r="CI246" s="1" t="s">
        <v>80</v>
      </c>
      <c r="CJ246" s="1" t="s">
        <v>114</v>
      </c>
      <c r="CK246" s="1" t="s">
        <v>153</v>
      </c>
      <c r="CL246" s="1" t="s">
        <v>135</v>
      </c>
      <c r="CM246" s="1" t="s">
        <v>102</v>
      </c>
      <c r="CO246" s="1" t="s">
        <v>102</v>
      </c>
    </row>
    <row r="247" spans="1:93" s="1" customFormat="1" x14ac:dyDescent="0.25">
      <c r="A247" s="1">
        <v>245</v>
      </c>
      <c r="C247" s="1" t="s">
        <v>20</v>
      </c>
      <c r="L247" s="1" t="s">
        <v>28</v>
      </c>
      <c r="N247" s="1" t="s">
        <v>30</v>
      </c>
      <c r="P247" s="1" t="s">
        <v>20</v>
      </c>
      <c r="Q247" s="1" t="s">
        <v>21</v>
      </c>
      <c r="V247" s="1" t="s">
        <v>267</v>
      </c>
      <c r="AD247" s="1" t="s">
        <v>33</v>
      </c>
      <c r="AF247" s="1" t="s">
        <v>34</v>
      </c>
      <c r="AI247" s="1" t="s">
        <v>36</v>
      </c>
      <c r="AM247" s="1" t="s">
        <v>40</v>
      </c>
      <c r="AQ247" s="1" t="s">
        <v>37</v>
      </c>
      <c r="AT247" s="1" t="s">
        <v>46</v>
      </c>
      <c r="BC247" s="1" t="s">
        <v>54</v>
      </c>
      <c r="BD247" s="1" t="s">
        <v>55</v>
      </c>
      <c r="BJ247" s="1" t="s">
        <v>26</v>
      </c>
      <c r="BP247" s="1" t="s">
        <v>65</v>
      </c>
      <c r="BS247" s="1" t="s">
        <v>68</v>
      </c>
      <c r="BV247" s="1" t="s">
        <v>71</v>
      </c>
      <c r="BY247" s="1" t="s">
        <v>74</v>
      </c>
      <c r="CB247" s="8"/>
      <c r="CC247" s="1" t="s">
        <v>94</v>
      </c>
      <c r="CD247" s="1">
        <v>38</v>
      </c>
      <c r="CE247" s="1" t="s">
        <v>121</v>
      </c>
      <c r="CF247" s="1" t="s">
        <v>178</v>
      </c>
      <c r="CG247" s="1" t="s">
        <v>107</v>
      </c>
      <c r="CH247" s="1" t="s">
        <v>98</v>
      </c>
      <c r="CI247" s="1" t="s">
        <v>80</v>
      </c>
      <c r="CJ247" s="1" t="s">
        <v>126</v>
      </c>
      <c r="CK247" s="1" t="s">
        <v>100</v>
      </c>
      <c r="CL247" s="1" t="s">
        <v>135</v>
      </c>
      <c r="CM247" s="1" t="s">
        <v>102</v>
      </c>
      <c r="CO247" s="1" t="s">
        <v>102</v>
      </c>
    </row>
    <row r="248" spans="1:93" s="1" customFormat="1" x14ac:dyDescent="0.25">
      <c r="A248" s="1">
        <v>246</v>
      </c>
      <c r="C248" s="1" t="s">
        <v>20</v>
      </c>
      <c r="I248" s="1" t="s">
        <v>267</v>
      </c>
      <c r="J248" s="1" t="s">
        <v>26</v>
      </c>
      <c r="P248" s="1" t="s">
        <v>20</v>
      </c>
      <c r="V248" s="1" t="s">
        <v>267</v>
      </c>
      <c r="AI248" s="1" t="s">
        <v>36</v>
      </c>
      <c r="AR248" s="1" t="s">
        <v>44</v>
      </c>
      <c r="AT248" s="1" t="s">
        <v>46</v>
      </c>
      <c r="AY248" s="1" t="s">
        <v>51</v>
      </c>
      <c r="BE248" s="1" t="s">
        <v>56</v>
      </c>
      <c r="BH248" s="1" t="s">
        <v>59</v>
      </c>
      <c r="BP248" s="1" t="s">
        <v>65</v>
      </c>
      <c r="CB248" s="8"/>
      <c r="CC248" s="1" t="s">
        <v>94</v>
      </c>
      <c r="CD248" s="1">
        <v>18</v>
      </c>
      <c r="CE248" s="1" t="s">
        <v>121</v>
      </c>
      <c r="CF248" s="1" t="s">
        <v>190</v>
      </c>
      <c r="CG248" s="1" t="s">
        <v>107</v>
      </c>
      <c r="CH248" s="1" t="s">
        <v>98</v>
      </c>
      <c r="CI248" s="1" t="s">
        <v>80</v>
      </c>
      <c r="CK248" s="1" t="s">
        <v>103</v>
      </c>
      <c r="CL248" s="1" t="s">
        <v>136</v>
      </c>
      <c r="CM248" s="1" t="s">
        <v>102</v>
      </c>
      <c r="CO248" s="1" t="s">
        <v>102</v>
      </c>
    </row>
    <row r="249" spans="1:93" s="1" customFormat="1" x14ac:dyDescent="0.25">
      <c r="A249" s="1">
        <v>247</v>
      </c>
      <c r="V249" s="1" t="s">
        <v>267</v>
      </c>
      <c r="AH249" s="1" t="s">
        <v>269</v>
      </c>
      <c r="AL249" s="1" t="s">
        <v>39</v>
      </c>
      <c r="BO249" s="1" t="s">
        <v>64</v>
      </c>
      <c r="BP249" s="1" t="s">
        <v>65</v>
      </c>
      <c r="CB249" s="8"/>
      <c r="CC249" s="1" t="s">
        <v>94</v>
      </c>
      <c r="CD249" s="1">
        <v>55</v>
      </c>
      <c r="CE249" s="1" t="s">
        <v>121</v>
      </c>
      <c r="CF249" s="1" t="s">
        <v>180</v>
      </c>
      <c r="CG249" s="1" t="s">
        <v>107</v>
      </c>
      <c r="CH249" s="1" t="s">
        <v>98</v>
      </c>
      <c r="CI249" s="1" t="s">
        <v>80</v>
      </c>
      <c r="CJ249" s="1" t="s">
        <v>126</v>
      </c>
      <c r="CK249" s="1" t="s">
        <v>110</v>
      </c>
      <c r="CL249" s="1" t="s">
        <v>101</v>
      </c>
      <c r="CM249" s="1" t="s">
        <v>102</v>
      </c>
      <c r="CO249" s="1" t="s">
        <v>102</v>
      </c>
    </row>
    <row r="250" spans="1:93" s="1" customFormat="1" x14ac:dyDescent="0.25">
      <c r="A250" s="1">
        <v>248</v>
      </c>
      <c r="E250" s="1" t="s">
        <v>22</v>
      </c>
      <c r="K250" s="1" t="s">
        <v>27</v>
      </c>
      <c r="L250" s="1" t="s">
        <v>28</v>
      </c>
      <c r="P250" s="1" t="s">
        <v>20</v>
      </c>
      <c r="V250" s="1" t="s">
        <v>267</v>
      </c>
      <c r="AA250" s="1" t="s">
        <v>30</v>
      </c>
      <c r="AD250" s="1" t="s">
        <v>33</v>
      </c>
      <c r="AH250" s="1" t="s">
        <v>269</v>
      </c>
      <c r="AJ250" s="1" t="s">
        <v>37</v>
      </c>
      <c r="AM250" s="1" t="s">
        <v>40</v>
      </c>
      <c r="AZ250" s="1" t="s">
        <v>52</v>
      </c>
      <c r="BI250" s="1" t="s">
        <v>60</v>
      </c>
      <c r="BO250" s="1" t="s">
        <v>64</v>
      </c>
      <c r="BP250" s="1" t="s">
        <v>65</v>
      </c>
      <c r="CA250" s="1" t="s">
        <v>76</v>
      </c>
      <c r="CB250" s="8"/>
      <c r="CC250" s="1" t="s">
        <v>94</v>
      </c>
      <c r="CD250" s="1">
        <v>59</v>
      </c>
      <c r="CE250" s="1" t="s">
        <v>121</v>
      </c>
      <c r="CF250" s="1" t="s">
        <v>190</v>
      </c>
      <c r="CG250" s="1" t="s">
        <v>107</v>
      </c>
      <c r="CH250" s="1" t="s">
        <v>98</v>
      </c>
      <c r="CI250" s="1" t="s">
        <v>80</v>
      </c>
      <c r="CJ250" s="1" t="s">
        <v>126</v>
      </c>
      <c r="CK250" s="1" t="s">
        <v>110</v>
      </c>
      <c r="CL250" s="1" t="s">
        <v>101</v>
      </c>
      <c r="CM250" s="1" t="s">
        <v>102</v>
      </c>
      <c r="CO250" s="1" t="s">
        <v>102</v>
      </c>
    </row>
    <row r="251" spans="1:93" s="1" customFormat="1" x14ac:dyDescent="0.25">
      <c r="A251" s="1">
        <v>249</v>
      </c>
      <c r="C251" s="1" t="s">
        <v>20</v>
      </c>
      <c r="D251" s="1" t="s">
        <v>21</v>
      </c>
      <c r="N251" s="1" t="s">
        <v>30</v>
      </c>
      <c r="P251" s="1" t="s">
        <v>20</v>
      </c>
      <c r="V251" s="1" t="s">
        <v>267</v>
      </c>
      <c r="Y251" s="1" t="s">
        <v>28</v>
      </c>
      <c r="AD251" s="1" t="s">
        <v>33</v>
      </c>
      <c r="AI251" s="1" t="s">
        <v>36</v>
      </c>
      <c r="AJ251" s="1" t="s">
        <v>37</v>
      </c>
      <c r="AO251" s="1" t="s">
        <v>42</v>
      </c>
      <c r="AR251" s="1" t="s">
        <v>44</v>
      </c>
      <c r="AV251" s="1" t="s">
        <v>48</v>
      </c>
      <c r="BE251" s="1" t="s">
        <v>56</v>
      </c>
      <c r="BN251" s="1" t="s">
        <v>63</v>
      </c>
      <c r="BO251" s="1" t="s">
        <v>64</v>
      </c>
      <c r="BP251" s="1" t="s">
        <v>65</v>
      </c>
      <c r="BS251" s="1" t="s">
        <v>68</v>
      </c>
      <c r="CA251" s="1" t="s">
        <v>76</v>
      </c>
      <c r="CB251" s="8"/>
      <c r="CC251" s="1" t="s">
        <v>94</v>
      </c>
      <c r="CD251" s="1">
        <v>18</v>
      </c>
      <c r="CE251" s="1" t="s">
        <v>121</v>
      </c>
      <c r="CF251" s="1" t="s">
        <v>190</v>
      </c>
      <c r="CG251" s="1" t="s">
        <v>107</v>
      </c>
      <c r="CH251" s="1" t="s">
        <v>98</v>
      </c>
      <c r="CI251" s="1" t="s">
        <v>80</v>
      </c>
      <c r="CK251" s="1" t="s">
        <v>103</v>
      </c>
      <c r="CL251" s="1" t="s">
        <v>136</v>
      </c>
      <c r="CM251" s="1" t="s">
        <v>102</v>
      </c>
      <c r="CO251" s="1" t="s">
        <v>102</v>
      </c>
    </row>
    <row r="252" spans="1:93" s="1" customFormat="1" x14ac:dyDescent="0.25">
      <c r="A252" s="1">
        <v>250</v>
      </c>
      <c r="C252" s="1" t="s">
        <v>20</v>
      </c>
      <c r="E252" s="1" t="s">
        <v>22</v>
      </c>
      <c r="I252" s="1" t="s">
        <v>267</v>
      </c>
      <c r="K252" s="1" t="s">
        <v>27</v>
      </c>
      <c r="V252" s="1" t="s">
        <v>267</v>
      </c>
      <c r="X252" s="1" t="s">
        <v>27</v>
      </c>
      <c r="AA252" s="1" t="s">
        <v>30</v>
      </c>
      <c r="AC252" s="1" t="s">
        <v>32</v>
      </c>
      <c r="AD252" s="1" t="s">
        <v>33</v>
      </c>
      <c r="AF252" s="1" t="s">
        <v>34</v>
      </c>
      <c r="AI252" s="1" t="s">
        <v>36</v>
      </c>
      <c r="AL252" s="1" t="s">
        <v>39</v>
      </c>
      <c r="AM252" s="1" t="s">
        <v>40</v>
      </c>
      <c r="AQ252" s="1" t="s">
        <v>37</v>
      </c>
      <c r="AZ252" s="1" t="s">
        <v>52</v>
      </c>
      <c r="BA252" s="1" t="s">
        <v>20</v>
      </c>
      <c r="BC252" s="1" t="s">
        <v>54</v>
      </c>
      <c r="BP252" s="1" t="s">
        <v>65</v>
      </c>
      <c r="CB252" s="8"/>
      <c r="CC252" s="1" t="s">
        <v>94</v>
      </c>
      <c r="CD252" s="1">
        <v>25</v>
      </c>
      <c r="CE252" s="1" t="s">
        <v>121</v>
      </c>
      <c r="CF252" s="1" t="s">
        <v>178</v>
      </c>
      <c r="CG252" s="1" t="s">
        <v>107</v>
      </c>
      <c r="CH252" s="1" t="s">
        <v>98</v>
      </c>
      <c r="CI252" s="1" t="s">
        <v>80</v>
      </c>
      <c r="CJ252" s="1" t="s">
        <v>126</v>
      </c>
      <c r="CK252" s="1" t="s">
        <v>110</v>
      </c>
      <c r="CL252" s="1" t="s">
        <v>101</v>
      </c>
      <c r="CM252" s="1" t="s">
        <v>102</v>
      </c>
      <c r="CO252" s="1" t="s">
        <v>102</v>
      </c>
    </row>
    <row r="253" spans="1:93" s="1" customFormat="1" x14ac:dyDescent="0.25">
      <c r="A253" s="1">
        <v>251</v>
      </c>
      <c r="D253" s="1" t="s">
        <v>21</v>
      </c>
      <c r="J253" s="1" t="s">
        <v>26</v>
      </c>
      <c r="K253" s="1" t="s">
        <v>27</v>
      </c>
      <c r="N253" s="1" t="s">
        <v>30</v>
      </c>
      <c r="AA253" s="1" t="s">
        <v>30</v>
      </c>
      <c r="AH253" s="1" t="s">
        <v>269</v>
      </c>
      <c r="AI253" s="1" t="s">
        <v>36</v>
      </c>
      <c r="AK253" s="1" t="s">
        <v>38</v>
      </c>
      <c r="AM253" s="1" t="s">
        <v>40</v>
      </c>
      <c r="AX253" s="1" t="s">
        <v>50</v>
      </c>
      <c r="AZ253" s="1" t="s">
        <v>52</v>
      </c>
      <c r="BA253" s="1" t="s">
        <v>20</v>
      </c>
      <c r="BD253" s="1" t="s">
        <v>55</v>
      </c>
      <c r="BJ253" s="1" t="s">
        <v>26</v>
      </c>
      <c r="BO253" s="1" t="s">
        <v>64</v>
      </c>
      <c r="BY253" s="1" t="s">
        <v>74</v>
      </c>
      <c r="CA253" s="1" t="s">
        <v>76</v>
      </c>
      <c r="CB253" s="8"/>
      <c r="CC253" s="1" t="s">
        <v>105</v>
      </c>
      <c r="CD253" s="1">
        <v>49</v>
      </c>
      <c r="CE253" s="1" t="s">
        <v>121</v>
      </c>
      <c r="CF253" s="1" t="s">
        <v>193</v>
      </c>
      <c r="CG253" s="1" t="s">
        <v>107</v>
      </c>
      <c r="CH253" s="1" t="s">
        <v>98</v>
      </c>
      <c r="CI253" s="1" t="s">
        <v>80</v>
      </c>
      <c r="CJ253" s="1" t="s">
        <v>126</v>
      </c>
      <c r="CK253" s="1" t="s">
        <v>153</v>
      </c>
      <c r="CL253" s="1" t="s">
        <v>135</v>
      </c>
      <c r="CM253" s="1" t="s">
        <v>102</v>
      </c>
      <c r="CO253" s="1" t="s">
        <v>102</v>
      </c>
    </row>
    <row r="254" spans="1:93" s="1" customFormat="1" x14ac:dyDescent="0.25">
      <c r="A254" s="1">
        <v>252</v>
      </c>
      <c r="L254" s="1" t="s">
        <v>28</v>
      </c>
      <c r="U254" s="1" t="s">
        <v>25</v>
      </c>
      <c r="AH254" s="1" t="s">
        <v>269</v>
      </c>
      <c r="AR254" s="1" t="s">
        <v>44</v>
      </c>
      <c r="BO254" s="1" t="s">
        <v>64</v>
      </c>
      <c r="BP254" s="1" t="s">
        <v>65</v>
      </c>
      <c r="CB254" s="8"/>
      <c r="CC254" s="1" t="s">
        <v>105</v>
      </c>
      <c r="CD254" s="1">
        <v>41</v>
      </c>
      <c r="CE254" s="1" t="s">
        <v>95</v>
      </c>
      <c r="CF254" s="1" t="s">
        <v>195</v>
      </c>
      <c r="CH254" s="1" t="s">
        <v>102</v>
      </c>
      <c r="CI254" s="1" t="s">
        <v>80</v>
      </c>
      <c r="CJ254" s="1" t="s">
        <v>126</v>
      </c>
      <c r="CK254" s="1" t="s">
        <v>153</v>
      </c>
      <c r="CL254" s="1" t="s">
        <v>101</v>
      </c>
      <c r="CM254" s="1" t="s">
        <v>102</v>
      </c>
      <c r="CO254" s="1" t="s">
        <v>102</v>
      </c>
    </row>
    <row r="255" spans="1:93" s="1" customFormat="1" x14ac:dyDescent="0.25">
      <c r="A255" s="1">
        <v>253</v>
      </c>
      <c r="H255" s="1" t="s">
        <v>25</v>
      </c>
      <c r="K255" s="1" t="s">
        <v>27</v>
      </c>
      <c r="L255" s="1" t="s">
        <v>28</v>
      </c>
      <c r="O255" s="1" t="s">
        <v>19</v>
      </c>
      <c r="P255" s="1" t="s">
        <v>20</v>
      </c>
      <c r="U255" s="1" t="s">
        <v>25</v>
      </c>
      <c r="AD255" s="1" t="s">
        <v>33</v>
      </c>
      <c r="AJ255" s="1" t="s">
        <v>37</v>
      </c>
      <c r="AO255" s="1" t="s">
        <v>42</v>
      </c>
      <c r="AR255" s="1" t="s">
        <v>44</v>
      </c>
      <c r="AT255" s="1" t="s">
        <v>46</v>
      </c>
      <c r="AZ255" s="1" t="s">
        <v>52</v>
      </c>
      <c r="BE255" s="1" t="s">
        <v>56</v>
      </c>
      <c r="BO255" s="1" t="s">
        <v>64</v>
      </c>
      <c r="BP255" s="1" t="s">
        <v>65</v>
      </c>
      <c r="CA255" s="1" t="s">
        <v>76</v>
      </c>
      <c r="CB255" s="8"/>
      <c r="CC255" s="1" t="s">
        <v>94</v>
      </c>
      <c r="CD255" s="1">
        <v>34</v>
      </c>
      <c r="CE255" s="1" t="s">
        <v>121</v>
      </c>
      <c r="CF255" s="1" t="s">
        <v>196</v>
      </c>
      <c r="CG255" s="1" t="s">
        <v>107</v>
      </c>
      <c r="CI255" s="1" t="s">
        <v>80</v>
      </c>
      <c r="CJ255" s="1" t="s">
        <v>114</v>
      </c>
      <c r="CK255" s="1" t="s">
        <v>137</v>
      </c>
      <c r="CL255" s="1" t="s">
        <v>101</v>
      </c>
      <c r="CM255" s="1" t="s">
        <v>102</v>
      </c>
      <c r="CO255" s="1" t="s">
        <v>102</v>
      </c>
    </row>
    <row r="256" spans="1:93" s="1" customFormat="1" x14ac:dyDescent="0.25">
      <c r="A256" s="1">
        <v>254</v>
      </c>
      <c r="C256" s="1" t="s">
        <v>20</v>
      </c>
      <c r="J256" s="1" t="s">
        <v>26</v>
      </c>
      <c r="W256" s="1" t="s">
        <v>26</v>
      </c>
      <c r="X256" s="1" t="s">
        <v>27</v>
      </c>
      <c r="AG256" s="1" t="s">
        <v>35</v>
      </c>
      <c r="AI256" s="1" t="s">
        <v>36</v>
      </c>
      <c r="AL256" s="1" t="s">
        <v>39</v>
      </c>
      <c r="AO256" s="1" t="s">
        <v>42</v>
      </c>
      <c r="AS256" s="1" t="s">
        <v>45</v>
      </c>
      <c r="AX256" s="1" t="s">
        <v>50</v>
      </c>
      <c r="BJ256" s="1" t="s">
        <v>26</v>
      </c>
      <c r="BN256" s="1" t="s">
        <v>63</v>
      </c>
      <c r="BP256" s="1" t="s">
        <v>65</v>
      </c>
      <c r="CB256" s="8"/>
      <c r="CC256" s="1" t="s">
        <v>94</v>
      </c>
      <c r="CD256" s="1">
        <v>70</v>
      </c>
      <c r="CE256" s="1" t="s">
        <v>121</v>
      </c>
      <c r="CF256" s="1" t="s">
        <v>197</v>
      </c>
      <c r="CG256" s="1" t="s">
        <v>107</v>
      </c>
      <c r="CH256" s="1" t="s">
        <v>98</v>
      </c>
      <c r="CI256" s="1" t="s">
        <v>80</v>
      </c>
      <c r="CK256" s="1" t="s">
        <v>120</v>
      </c>
      <c r="CL256" s="1" t="s">
        <v>101</v>
      </c>
    </row>
    <row r="257" spans="1:93" s="1" customFormat="1" x14ac:dyDescent="0.25">
      <c r="A257" s="1">
        <v>255</v>
      </c>
      <c r="E257" s="1" t="s">
        <v>22</v>
      </c>
      <c r="N257" s="1" t="s">
        <v>30</v>
      </c>
      <c r="BO257" s="1" t="s">
        <v>64</v>
      </c>
      <c r="BP257" s="1" t="s">
        <v>65</v>
      </c>
      <c r="CB257" s="8"/>
      <c r="CC257" s="1" t="s">
        <v>105</v>
      </c>
      <c r="CD257" s="1">
        <v>47</v>
      </c>
      <c r="CE257" s="1" t="s">
        <v>121</v>
      </c>
      <c r="CF257" s="1" t="s">
        <v>178</v>
      </c>
      <c r="CG257" s="1" t="s">
        <v>107</v>
      </c>
      <c r="CH257" s="1" t="s">
        <v>98</v>
      </c>
      <c r="CI257" s="1" t="s">
        <v>80</v>
      </c>
      <c r="CK257" s="1" t="s">
        <v>110</v>
      </c>
      <c r="CL257" s="1" t="s">
        <v>101</v>
      </c>
      <c r="CM257" s="1" t="s">
        <v>102</v>
      </c>
      <c r="CO257" s="1" t="s">
        <v>102</v>
      </c>
    </row>
    <row r="258" spans="1:93" s="1" customFormat="1" x14ac:dyDescent="0.25">
      <c r="A258" s="1">
        <v>256</v>
      </c>
      <c r="E258" s="1" t="s">
        <v>22</v>
      </c>
      <c r="L258" s="1" t="s">
        <v>28</v>
      </c>
      <c r="M258" s="1" t="s">
        <v>29</v>
      </c>
      <c r="P258" s="1" t="s">
        <v>20</v>
      </c>
      <c r="Q258" s="1" t="s">
        <v>21</v>
      </c>
      <c r="AH258" s="1" t="s">
        <v>269</v>
      </c>
      <c r="AK258" s="1" t="s">
        <v>38</v>
      </c>
      <c r="AV258" s="1" t="s">
        <v>48</v>
      </c>
      <c r="AZ258" s="1" t="s">
        <v>52</v>
      </c>
      <c r="BP258" s="1" t="s">
        <v>65</v>
      </c>
      <c r="BT258" s="1" t="s">
        <v>69</v>
      </c>
      <c r="CA258" s="1" t="s">
        <v>76</v>
      </c>
      <c r="CB258" s="8"/>
      <c r="CC258" s="1" t="s">
        <v>105</v>
      </c>
      <c r="CD258" s="1">
        <v>43</v>
      </c>
      <c r="CE258" s="1" t="s">
        <v>121</v>
      </c>
      <c r="CF258" s="1" t="s">
        <v>161</v>
      </c>
      <c r="CG258" s="1" t="s">
        <v>107</v>
      </c>
      <c r="CH258" s="1" t="s">
        <v>98</v>
      </c>
      <c r="CI258" s="1" t="s">
        <v>82</v>
      </c>
      <c r="CJ258" s="1" t="s">
        <v>108</v>
      </c>
      <c r="CK258" s="1" t="s">
        <v>137</v>
      </c>
      <c r="CL258" s="1" t="s">
        <v>101</v>
      </c>
      <c r="CM258" s="1" t="s">
        <v>102</v>
      </c>
      <c r="CO258" s="1" t="s">
        <v>102</v>
      </c>
    </row>
    <row r="259" spans="1:93" s="1" customFormat="1" x14ac:dyDescent="0.25">
      <c r="A259" s="1">
        <v>257</v>
      </c>
      <c r="C259" s="1" t="s">
        <v>20</v>
      </c>
      <c r="J259" s="1" t="s">
        <v>26</v>
      </c>
      <c r="N259" s="1" t="s">
        <v>30</v>
      </c>
      <c r="W259" s="1" t="s">
        <v>26</v>
      </c>
      <c r="AA259" s="1" t="s">
        <v>30</v>
      </c>
      <c r="AH259" s="1" t="s">
        <v>269</v>
      </c>
      <c r="AJ259" s="1" t="s">
        <v>37</v>
      </c>
      <c r="AO259" s="1" t="s">
        <v>42</v>
      </c>
      <c r="AP259" s="1" t="s">
        <v>43</v>
      </c>
      <c r="BA259" s="1" t="s">
        <v>20</v>
      </c>
      <c r="BD259" s="1" t="s">
        <v>55</v>
      </c>
      <c r="BE259" s="1" t="s">
        <v>56</v>
      </c>
      <c r="BP259" s="1" t="s">
        <v>65</v>
      </c>
      <c r="BS259" s="1" t="s">
        <v>68</v>
      </c>
      <c r="CB259" s="8"/>
      <c r="CC259" s="1" t="s">
        <v>94</v>
      </c>
      <c r="CD259" s="1">
        <v>53</v>
      </c>
      <c r="CE259" s="1" t="s">
        <v>121</v>
      </c>
      <c r="CF259" s="1" t="s">
        <v>180</v>
      </c>
      <c r="CG259" s="1" t="s">
        <v>107</v>
      </c>
      <c r="CH259" s="1" t="s">
        <v>102</v>
      </c>
      <c r="CI259" s="1" t="s">
        <v>355</v>
      </c>
      <c r="CJ259" s="1" t="s">
        <v>126</v>
      </c>
      <c r="CK259" s="1" t="s">
        <v>120</v>
      </c>
      <c r="CL259" s="1" t="s">
        <v>101</v>
      </c>
      <c r="CM259" s="1" t="s">
        <v>102</v>
      </c>
      <c r="CO259" s="1" t="s">
        <v>102</v>
      </c>
    </row>
    <row r="260" spans="1:93" s="1" customFormat="1" x14ac:dyDescent="0.25">
      <c r="A260" s="1">
        <v>258</v>
      </c>
      <c r="E260" s="1" t="s">
        <v>22</v>
      </c>
      <c r="H260" s="1" t="s">
        <v>25</v>
      </c>
      <c r="L260" s="1" t="s">
        <v>28</v>
      </c>
      <c r="P260" s="1" t="s">
        <v>20</v>
      </c>
      <c r="Q260" s="1" t="s">
        <v>21</v>
      </c>
      <c r="AI260" s="1" t="s">
        <v>36</v>
      </c>
      <c r="BE260" s="1" t="s">
        <v>56</v>
      </c>
      <c r="BN260" s="1" t="s">
        <v>63</v>
      </c>
      <c r="BP260" s="1" t="s">
        <v>65</v>
      </c>
      <c r="BS260" s="1" t="s">
        <v>68</v>
      </c>
      <c r="CB260" s="8"/>
      <c r="CC260" s="1" t="s">
        <v>105</v>
      </c>
      <c r="CD260" s="1">
        <v>58</v>
      </c>
      <c r="CE260" s="1" t="s">
        <v>121</v>
      </c>
      <c r="CF260" s="1" t="s">
        <v>190</v>
      </c>
      <c r="CG260" s="1" t="s">
        <v>107</v>
      </c>
      <c r="CH260" s="1" t="s">
        <v>98</v>
      </c>
      <c r="CI260" s="1" t="s">
        <v>80</v>
      </c>
      <c r="CK260" s="1" t="s">
        <v>120</v>
      </c>
      <c r="CL260" s="1" t="s">
        <v>101</v>
      </c>
      <c r="CM260" s="1" t="s">
        <v>102</v>
      </c>
      <c r="CO260" s="1" t="s">
        <v>102</v>
      </c>
    </row>
    <row r="261" spans="1:93" s="1" customFormat="1" x14ac:dyDescent="0.25">
      <c r="A261" s="1">
        <v>259</v>
      </c>
      <c r="F261" s="1" t="s">
        <v>23</v>
      </c>
      <c r="K261" s="1" t="s">
        <v>27</v>
      </c>
      <c r="W261" s="1" t="s">
        <v>26</v>
      </c>
      <c r="Y261" s="1" t="s">
        <v>28</v>
      </c>
      <c r="AB261" s="1" t="s">
        <v>31</v>
      </c>
      <c r="AJ261" s="1" t="s">
        <v>37</v>
      </c>
      <c r="AK261" s="1" t="s">
        <v>38</v>
      </c>
      <c r="AO261" s="1" t="s">
        <v>42</v>
      </c>
      <c r="AR261" s="1" t="s">
        <v>44</v>
      </c>
      <c r="BC261" s="1" t="s">
        <v>54</v>
      </c>
      <c r="BI261" s="1" t="s">
        <v>60</v>
      </c>
      <c r="BK261" s="1" t="s">
        <v>23</v>
      </c>
      <c r="BY261" s="1" t="s">
        <v>74</v>
      </c>
      <c r="CB261" s="8"/>
      <c r="CC261" s="1" t="s">
        <v>94</v>
      </c>
      <c r="CD261" s="1">
        <v>36</v>
      </c>
      <c r="CE261" s="1" t="s">
        <v>121</v>
      </c>
      <c r="CF261" s="1" t="s">
        <v>171</v>
      </c>
      <c r="CG261" s="1" t="s">
        <v>107</v>
      </c>
      <c r="CH261" s="1" t="s">
        <v>98</v>
      </c>
      <c r="CI261" s="1" t="s">
        <v>355</v>
      </c>
      <c r="CJ261" s="1" t="s">
        <v>114</v>
      </c>
      <c r="CK261" s="1" t="s">
        <v>110</v>
      </c>
      <c r="CL261" s="1" t="s">
        <v>101</v>
      </c>
      <c r="CM261" s="1" t="s">
        <v>102</v>
      </c>
      <c r="CO261" s="1" t="s">
        <v>102</v>
      </c>
    </row>
    <row r="262" spans="1:93" s="1" customFormat="1" x14ac:dyDescent="0.25">
      <c r="A262" s="1">
        <v>260</v>
      </c>
      <c r="G262" s="1" t="s">
        <v>24</v>
      </c>
      <c r="H262" s="1" t="s">
        <v>25</v>
      </c>
      <c r="L262" s="1" t="s">
        <v>28</v>
      </c>
      <c r="R262" s="1" t="s">
        <v>22</v>
      </c>
      <c r="T262" s="1" t="s">
        <v>24</v>
      </c>
      <c r="Z262" s="1" t="s">
        <v>29</v>
      </c>
      <c r="AK262" s="1" t="s">
        <v>38</v>
      </c>
      <c r="AR262" s="1" t="s">
        <v>44</v>
      </c>
      <c r="AU262" s="1" t="s">
        <v>47</v>
      </c>
      <c r="BC262" s="1" t="s">
        <v>54</v>
      </c>
      <c r="BJ262" s="1" t="s">
        <v>26</v>
      </c>
      <c r="BO262" s="1" t="s">
        <v>64</v>
      </c>
      <c r="BP262" s="1" t="s">
        <v>65</v>
      </c>
      <c r="BR262" s="1" t="s">
        <v>67</v>
      </c>
      <c r="CA262" s="1" t="s">
        <v>76</v>
      </c>
      <c r="CB262" s="8"/>
      <c r="CC262" s="1" t="s">
        <v>94</v>
      </c>
      <c r="CD262" s="1">
        <v>74</v>
      </c>
      <c r="CE262" s="1" t="s">
        <v>121</v>
      </c>
      <c r="CF262" s="1" t="s">
        <v>198</v>
      </c>
      <c r="CG262" s="1" t="s">
        <v>107</v>
      </c>
      <c r="CH262" s="1" t="s">
        <v>98</v>
      </c>
      <c r="CI262" s="1" t="s">
        <v>80</v>
      </c>
      <c r="CJ262" s="1" t="s">
        <v>126</v>
      </c>
      <c r="CK262" s="1" t="s">
        <v>110</v>
      </c>
      <c r="CL262" s="1" t="s">
        <v>104</v>
      </c>
      <c r="CM262" s="1" t="s">
        <v>102</v>
      </c>
      <c r="CO262" s="1" t="s">
        <v>102</v>
      </c>
    </row>
    <row r="263" spans="1:93" s="1" customFormat="1" x14ac:dyDescent="0.25">
      <c r="A263" s="1">
        <v>261</v>
      </c>
      <c r="C263" s="1" t="s">
        <v>20</v>
      </c>
      <c r="D263" s="1" t="s">
        <v>21</v>
      </c>
      <c r="L263" s="1" t="s">
        <v>28</v>
      </c>
      <c r="R263" s="1" t="s">
        <v>22</v>
      </c>
      <c r="AD263" s="1" t="s">
        <v>33</v>
      </c>
      <c r="AO263" s="1" t="s">
        <v>42</v>
      </c>
      <c r="AZ263" s="1" t="s">
        <v>52</v>
      </c>
      <c r="BO263" s="1" t="s">
        <v>64</v>
      </c>
      <c r="BP263" s="1" t="s">
        <v>65</v>
      </c>
      <c r="CB263" s="8"/>
      <c r="CC263" s="1" t="s">
        <v>105</v>
      </c>
      <c r="CD263" s="1">
        <v>29</v>
      </c>
      <c r="CE263" s="1" t="s">
        <v>121</v>
      </c>
      <c r="CF263" s="1" t="s">
        <v>168</v>
      </c>
      <c r="CG263" s="1" t="s">
        <v>107</v>
      </c>
      <c r="CH263" s="1" t="s">
        <v>98</v>
      </c>
      <c r="CI263" s="1" t="s">
        <v>80</v>
      </c>
      <c r="CJ263" s="1" t="s">
        <v>126</v>
      </c>
      <c r="CK263" s="1" t="s">
        <v>100</v>
      </c>
      <c r="CL263" s="1" t="s">
        <v>101</v>
      </c>
      <c r="CM263" s="1" t="s">
        <v>102</v>
      </c>
      <c r="CO263" s="1" t="s">
        <v>102</v>
      </c>
    </row>
    <row r="264" spans="1:93" s="1" customFormat="1" x14ac:dyDescent="0.25">
      <c r="A264" s="1">
        <v>262</v>
      </c>
      <c r="K264" s="1" t="s">
        <v>27</v>
      </c>
      <c r="L264" s="1" t="s">
        <v>28</v>
      </c>
      <c r="N264" s="1" t="s">
        <v>30</v>
      </c>
      <c r="AD264" s="1" t="s">
        <v>33</v>
      </c>
      <c r="AH264" s="1" t="s">
        <v>269</v>
      </c>
      <c r="AP264" s="1" t="s">
        <v>43</v>
      </c>
      <c r="BE264" s="1" t="s">
        <v>56</v>
      </c>
      <c r="BN264" s="1" t="s">
        <v>63</v>
      </c>
      <c r="BP264" s="1" t="s">
        <v>65</v>
      </c>
      <c r="CB264" s="8" t="s">
        <v>77</v>
      </c>
      <c r="CC264" s="1" t="s">
        <v>105</v>
      </c>
      <c r="CD264" s="1">
        <v>28</v>
      </c>
      <c r="CE264" s="1" t="s">
        <v>95</v>
      </c>
      <c r="CF264" s="1" t="s">
        <v>145</v>
      </c>
      <c r="CG264" s="1" t="s">
        <v>107</v>
      </c>
      <c r="CH264" s="1" t="s">
        <v>98</v>
      </c>
      <c r="CI264" s="1" t="s">
        <v>80</v>
      </c>
      <c r="CJ264" s="1" t="s">
        <v>126</v>
      </c>
      <c r="CK264" s="1" t="s">
        <v>100</v>
      </c>
      <c r="CL264" s="1" t="s">
        <v>101</v>
      </c>
      <c r="CM264" s="1" t="s">
        <v>102</v>
      </c>
      <c r="CO264" s="1" t="s">
        <v>102</v>
      </c>
    </row>
    <row r="265" spans="1:93" x14ac:dyDescent="0.25">
      <c r="A265" s="1">
        <v>263</v>
      </c>
      <c r="C265" t="s">
        <v>20</v>
      </c>
      <c r="J265" t="s">
        <v>26</v>
      </c>
      <c r="N265" t="s">
        <v>30</v>
      </c>
      <c r="W265" t="s">
        <v>26</v>
      </c>
      <c r="Y265" t="s">
        <v>28</v>
      </c>
      <c r="AA265" t="s">
        <v>30</v>
      </c>
      <c r="AB265" t="s">
        <v>31</v>
      </c>
      <c r="AD265" t="s">
        <v>33</v>
      </c>
      <c r="AH265" t="s">
        <v>269</v>
      </c>
      <c r="AL265" t="s">
        <v>39</v>
      </c>
      <c r="AR265" t="s">
        <v>44</v>
      </c>
      <c r="AX265" t="s">
        <v>50</v>
      </c>
      <c r="BD265" t="s">
        <v>55</v>
      </c>
      <c r="BE265" t="s">
        <v>56</v>
      </c>
      <c r="CA265" t="s">
        <v>76</v>
      </c>
      <c r="CC265" t="s">
        <v>94</v>
      </c>
      <c r="CD265">
        <v>29</v>
      </c>
      <c r="CE265" t="s">
        <v>115</v>
      </c>
      <c r="CF265" s="1" t="s">
        <v>328</v>
      </c>
      <c r="CG265" t="s">
        <v>128</v>
      </c>
      <c r="CH265" t="s">
        <v>98</v>
      </c>
      <c r="CI265" s="1" t="s">
        <v>364</v>
      </c>
      <c r="CJ265" t="s">
        <v>114</v>
      </c>
      <c r="CK265" t="s">
        <v>110</v>
      </c>
      <c r="CL265" t="s">
        <v>101</v>
      </c>
      <c r="CM265" t="s">
        <v>102</v>
      </c>
      <c r="CN265" s="1"/>
      <c r="CO265" t="s">
        <v>102</v>
      </c>
    </row>
    <row r="266" spans="1:93" x14ac:dyDescent="0.25">
      <c r="A266" s="1">
        <v>264</v>
      </c>
      <c r="C266" t="s">
        <v>20</v>
      </c>
      <c r="K266" t="s">
        <v>27</v>
      </c>
      <c r="L266" t="s">
        <v>28</v>
      </c>
      <c r="R266" t="s">
        <v>22</v>
      </c>
      <c r="V266" t="s">
        <v>267</v>
      </c>
      <c r="Z266" t="s">
        <v>29</v>
      </c>
      <c r="AB266" t="s">
        <v>31</v>
      </c>
      <c r="AD266" t="s">
        <v>33</v>
      </c>
      <c r="AE266" t="s">
        <v>266</v>
      </c>
      <c r="AM266" t="s">
        <v>40</v>
      </c>
      <c r="AO266" t="s">
        <v>42</v>
      </c>
      <c r="AU266" t="s">
        <v>47</v>
      </c>
      <c r="BA266" t="s">
        <v>20</v>
      </c>
      <c r="BI266" t="s">
        <v>60</v>
      </c>
      <c r="BP266" t="s">
        <v>65</v>
      </c>
      <c r="BS266" t="s">
        <v>68</v>
      </c>
      <c r="CA266" t="s">
        <v>76</v>
      </c>
      <c r="CC266" t="s">
        <v>94</v>
      </c>
      <c r="CD266">
        <v>29</v>
      </c>
      <c r="CE266" t="s">
        <v>121</v>
      </c>
      <c r="CF266" t="s">
        <v>199</v>
      </c>
      <c r="CG266" t="s">
        <v>107</v>
      </c>
      <c r="CH266" t="s">
        <v>98</v>
      </c>
      <c r="CI266" s="1" t="s">
        <v>80</v>
      </c>
      <c r="CJ266" t="s">
        <v>114</v>
      </c>
      <c r="CK266" t="s">
        <v>100</v>
      </c>
      <c r="CL266" t="s">
        <v>101</v>
      </c>
      <c r="CM266" t="s">
        <v>102</v>
      </c>
      <c r="CN266" s="1"/>
      <c r="CO266" t="s">
        <v>102</v>
      </c>
    </row>
    <row r="267" spans="1:93" x14ac:dyDescent="0.25">
      <c r="A267" s="1">
        <v>265</v>
      </c>
      <c r="C267" t="s">
        <v>20</v>
      </c>
      <c r="L267" t="s">
        <v>28</v>
      </c>
      <c r="M267" t="s">
        <v>29</v>
      </c>
      <c r="R267" t="s">
        <v>22</v>
      </c>
      <c r="U267" t="s">
        <v>25</v>
      </c>
      <c r="V267" t="s">
        <v>267</v>
      </c>
      <c r="AD267" t="s">
        <v>33</v>
      </c>
      <c r="AH267" t="s">
        <v>269</v>
      </c>
      <c r="AK267" t="s">
        <v>38</v>
      </c>
      <c r="AL267" t="s">
        <v>39</v>
      </c>
      <c r="AP267" t="s">
        <v>43</v>
      </c>
      <c r="AV267" t="s">
        <v>48</v>
      </c>
      <c r="BB267" t="s">
        <v>53</v>
      </c>
      <c r="BC267" t="s">
        <v>54</v>
      </c>
      <c r="BN267" t="s">
        <v>63</v>
      </c>
      <c r="BP267" t="s">
        <v>65</v>
      </c>
      <c r="BS267" t="s">
        <v>68</v>
      </c>
      <c r="CA267" t="s">
        <v>76</v>
      </c>
      <c r="CC267" t="s">
        <v>94</v>
      </c>
      <c r="CD267">
        <v>35</v>
      </c>
      <c r="CE267" t="s">
        <v>121</v>
      </c>
      <c r="CF267" t="s">
        <v>200</v>
      </c>
      <c r="CG267" t="s">
        <v>107</v>
      </c>
      <c r="CH267" t="s">
        <v>98</v>
      </c>
      <c r="CI267" s="1" t="s">
        <v>80</v>
      </c>
      <c r="CJ267" t="s">
        <v>126</v>
      </c>
      <c r="CK267" t="s">
        <v>110</v>
      </c>
      <c r="CL267" t="s">
        <v>101</v>
      </c>
      <c r="CM267" t="s">
        <v>102</v>
      </c>
      <c r="CN267" s="1"/>
      <c r="CO267" t="s">
        <v>102</v>
      </c>
    </row>
    <row r="268" spans="1:93" x14ac:dyDescent="0.25">
      <c r="A268" s="1">
        <v>266</v>
      </c>
      <c r="N268" t="s">
        <v>30</v>
      </c>
      <c r="Q268" t="s">
        <v>21</v>
      </c>
      <c r="X268" t="s">
        <v>27</v>
      </c>
      <c r="AA268" t="s">
        <v>30</v>
      </c>
      <c r="AE268" t="s">
        <v>266</v>
      </c>
      <c r="AH268" t="s">
        <v>269</v>
      </c>
      <c r="AT268" t="s">
        <v>46</v>
      </c>
      <c r="AV268" t="s">
        <v>48</v>
      </c>
      <c r="AX268" t="s">
        <v>50</v>
      </c>
      <c r="BE268" t="s">
        <v>56</v>
      </c>
      <c r="BP268" t="s">
        <v>65</v>
      </c>
      <c r="BS268" t="s">
        <v>68</v>
      </c>
      <c r="CC268" t="s">
        <v>105</v>
      </c>
      <c r="CD268">
        <v>29</v>
      </c>
      <c r="CE268" t="s">
        <v>95</v>
      </c>
      <c r="CF268" t="s">
        <v>201</v>
      </c>
      <c r="CG268" t="s">
        <v>107</v>
      </c>
      <c r="CH268" t="s">
        <v>98</v>
      </c>
      <c r="CI268" s="1" t="s">
        <v>80</v>
      </c>
      <c r="CJ268" t="s">
        <v>108</v>
      </c>
      <c r="CK268" t="s">
        <v>100</v>
      </c>
      <c r="CL268" t="s">
        <v>101</v>
      </c>
      <c r="CM268" t="s">
        <v>102</v>
      </c>
      <c r="CN268" s="1"/>
      <c r="CO268" t="s">
        <v>102</v>
      </c>
    </row>
    <row r="269" spans="1:93" x14ac:dyDescent="0.25">
      <c r="A269" s="1">
        <v>267</v>
      </c>
      <c r="C269" t="s">
        <v>20</v>
      </c>
      <c r="J269" t="s">
        <v>26</v>
      </c>
      <c r="M269" t="s">
        <v>29</v>
      </c>
      <c r="P269" t="s">
        <v>20</v>
      </c>
      <c r="V269" t="s">
        <v>267</v>
      </c>
      <c r="W269" t="s">
        <v>26</v>
      </c>
      <c r="AD269" t="s">
        <v>33</v>
      </c>
      <c r="AG269" t="s">
        <v>35</v>
      </c>
      <c r="AI269" t="s">
        <v>36</v>
      </c>
      <c r="AP269" t="s">
        <v>43</v>
      </c>
      <c r="AQ269" t="s">
        <v>37</v>
      </c>
      <c r="AV269" t="s">
        <v>48</v>
      </c>
      <c r="BA269" t="s">
        <v>20</v>
      </c>
      <c r="BE269" t="s">
        <v>56</v>
      </c>
      <c r="BP269" t="s">
        <v>65</v>
      </c>
      <c r="CA269" t="s">
        <v>76</v>
      </c>
      <c r="CC269" t="s">
        <v>94</v>
      </c>
      <c r="CD269">
        <v>53</v>
      </c>
      <c r="CE269" t="s">
        <v>115</v>
      </c>
      <c r="CF269" t="s">
        <v>329</v>
      </c>
      <c r="CH269" t="s">
        <v>102</v>
      </c>
      <c r="CI269" s="1" t="s">
        <v>355</v>
      </c>
      <c r="CJ269" t="s">
        <v>114</v>
      </c>
      <c r="CK269" t="s">
        <v>100</v>
      </c>
      <c r="CL269" t="s">
        <v>101</v>
      </c>
      <c r="CM269" t="s">
        <v>102</v>
      </c>
      <c r="CN269" s="1"/>
      <c r="CO269" t="s">
        <v>102</v>
      </c>
    </row>
    <row r="270" spans="1:93" x14ac:dyDescent="0.25">
      <c r="A270" s="1">
        <v>268</v>
      </c>
      <c r="K270" t="s">
        <v>27</v>
      </c>
      <c r="L270" t="s">
        <v>28</v>
      </c>
      <c r="N270" t="s">
        <v>30</v>
      </c>
      <c r="Q270" t="s">
        <v>21</v>
      </c>
      <c r="S270" t="s">
        <v>23</v>
      </c>
      <c r="AA270" t="s">
        <v>30</v>
      </c>
      <c r="AI270" t="s">
        <v>36</v>
      </c>
      <c r="AK270" t="s">
        <v>38</v>
      </c>
      <c r="AO270" t="s">
        <v>42</v>
      </c>
      <c r="AT270" t="s">
        <v>46</v>
      </c>
      <c r="AU270" t="s">
        <v>47</v>
      </c>
      <c r="BC270" t="s">
        <v>54</v>
      </c>
      <c r="BI270" t="s">
        <v>60</v>
      </c>
      <c r="BK270" t="s">
        <v>23</v>
      </c>
      <c r="BP270" t="s">
        <v>65</v>
      </c>
      <c r="BU270" t="s">
        <v>70</v>
      </c>
      <c r="CA270" t="s">
        <v>76</v>
      </c>
      <c r="CC270" t="s">
        <v>94</v>
      </c>
      <c r="CD270">
        <v>37</v>
      </c>
      <c r="CE270" t="s">
        <v>121</v>
      </c>
      <c r="CF270" t="s">
        <v>202</v>
      </c>
      <c r="CG270" t="s">
        <v>107</v>
      </c>
      <c r="CH270" t="s">
        <v>102</v>
      </c>
      <c r="CI270" s="1" t="s">
        <v>80</v>
      </c>
      <c r="CJ270" t="s">
        <v>112</v>
      </c>
      <c r="CK270" t="s">
        <v>110</v>
      </c>
      <c r="CL270" t="s">
        <v>101</v>
      </c>
      <c r="CM270" t="s">
        <v>102</v>
      </c>
      <c r="CN270" s="1"/>
      <c r="CO270" t="s">
        <v>102</v>
      </c>
    </row>
    <row r="271" spans="1:93" x14ac:dyDescent="0.25">
      <c r="A271" s="1">
        <v>269</v>
      </c>
      <c r="C271" t="s">
        <v>20</v>
      </c>
      <c r="D271" t="s">
        <v>21</v>
      </c>
      <c r="M271" t="s">
        <v>29</v>
      </c>
      <c r="O271" t="s">
        <v>19</v>
      </c>
      <c r="P271" t="s">
        <v>20</v>
      </c>
      <c r="Q271" t="s">
        <v>21</v>
      </c>
      <c r="AB271" t="s">
        <v>31</v>
      </c>
      <c r="AH271" t="s">
        <v>269</v>
      </c>
      <c r="AR271" t="s">
        <v>44</v>
      </c>
      <c r="AU271" t="s">
        <v>47</v>
      </c>
      <c r="AV271" t="s">
        <v>48</v>
      </c>
      <c r="BA271" t="s">
        <v>20</v>
      </c>
      <c r="BN271" t="s">
        <v>63</v>
      </c>
      <c r="BP271" t="s">
        <v>65</v>
      </c>
      <c r="BS271" t="s">
        <v>68</v>
      </c>
      <c r="CA271" t="s">
        <v>76</v>
      </c>
      <c r="CC271" t="s">
        <v>94</v>
      </c>
      <c r="CD271">
        <v>44</v>
      </c>
      <c r="CE271" t="s">
        <v>121</v>
      </c>
      <c r="CF271" t="s">
        <v>180</v>
      </c>
      <c r="CG271" t="s">
        <v>128</v>
      </c>
      <c r="CH271" t="s">
        <v>98</v>
      </c>
      <c r="CI271" s="1" t="s">
        <v>80</v>
      </c>
      <c r="CJ271" t="s">
        <v>126</v>
      </c>
      <c r="CK271" t="s">
        <v>100</v>
      </c>
      <c r="CL271" t="s">
        <v>101</v>
      </c>
      <c r="CM271" t="s">
        <v>102</v>
      </c>
      <c r="CN271" s="1"/>
      <c r="CO271" t="s">
        <v>102</v>
      </c>
    </row>
    <row r="272" spans="1:93" x14ac:dyDescent="0.25">
      <c r="A272" s="1">
        <v>270</v>
      </c>
      <c r="C272" t="s">
        <v>20</v>
      </c>
      <c r="P272" t="s">
        <v>20</v>
      </c>
      <c r="Q272" t="s">
        <v>21</v>
      </c>
      <c r="AI272" t="s">
        <v>36</v>
      </c>
      <c r="AK272" t="s">
        <v>38</v>
      </c>
      <c r="AL272" t="s">
        <v>39</v>
      </c>
      <c r="AO272" t="s">
        <v>42</v>
      </c>
      <c r="AP272" t="s">
        <v>43</v>
      </c>
      <c r="BC272" t="s">
        <v>54</v>
      </c>
      <c r="BJ272" t="s">
        <v>26</v>
      </c>
      <c r="BO272" t="s">
        <v>64</v>
      </c>
      <c r="BP272" t="s">
        <v>65</v>
      </c>
      <c r="BY272" t="s">
        <v>74</v>
      </c>
      <c r="CB272" s="6" t="s">
        <v>77</v>
      </c>
      <c r="CC272" t="s">
        <v>94</v>
      </c>
      <c r="CD272">
        <v>18</v>
      </c>
      <c r="CE272" t="s">
        <v>121</v>
      </c>
      <c r="CF272" t="s">
        <v>180</v>
      </c>
      <c r="CG272" t="s">
        <v>107</v>
      </c>
      <c r="CH272" t="s">
        <v>98</v>
      </c>
      <c r="CI272" s="1" t="s">
        <v>80</v>
      </c>
      <c r="CJ272" t="s">
        <v>108</v>
      </c>
      <c r="CK272" t="s">
        <v>133</v>
      </c>
      <c r="CL272" t="s">
        <v>136</v>
      </c>
      <c r="CM272" t="s">
        <v>102</v>
      </c>
      <c r="CN272" s="1"/>
      <c r="CO272" t="s">
        <v>102</v>
      </c>
    </row>
    <row r="273" spans="1:93" x14ac:dyDescent="0.25">
      <c r="A273" s="1">
        <v>271</v>
      </c>
      <c r="D273" t="s">
        <v>21</v>
      </c>
      <c r="J273" t="s">
        <v>26</v>
      </c>
      <c r="Q273" t="s">
        <v>21</v>
      </c>
      <c r="W273" t="s">
        <v>26</v>
      </c>
      <c r="CA273" t="s">
        <v>76</v>
      </c>
      <c r="CC273" t="s">
        <v>105</v>
      </c>
      <c r="CD273">
        <v>48</v>
      </c>
      <c r="CE273" t="s">
        <v>121</v>
      </c>
      <c r="CF273" t="s">
        <v>178</v>
      </c>
      <c r="CG273" t="s">
        <v>107</v>
      </c>
      <c r="CH273" t="s">
        <v>98</v>
      </c>
      <c r="CI273" s="1" t="s">
        <v>80</v>
      </c>
      <c r="CJ273" t="s">
        <v>112</v>
      </c>
      <c r="CK273" t="s">
        <v>120</v>
      </c>
      <c r="CL273" t="s">
        <v>125</v>
      </c>
      <c r="CM273" t="s">
        <v>102</v>
      </c>
      <c r="CN273" s="1" t="s">
        <v>90</v>
      </c>
      <c r="CO273" t="s">
        <v>102</v>
      </c>
    </row>
    <row r="274" spans="1:93" x14ac:dyDescent="0.25">
      <c r="A274" s="1">
        <v>272</v>
      </c>
      <c r="L274" t="s">
        <v>28</v>
      </c>
      <c r="Y274" t="s">
        <v>28</v>
      </c>
      <c r="AI274" t="s">
        <v>36</v>
      </c>
      <c r="AO274" t="s">
        <v>42</v>
      </c>
      <c r="AQ274" t="s">
        <v>37</v>
      </c>
      <c r="BP274" t="s">
        <v>65</v>
      </c>
      <c r="CA274" t="s">
        <v>76</v>
      </c>
      <c r="CC274" t="s">
        <v>105</v>
      </c>
      <c r="CD274">
        <v>24</v>
      </c>
      <c r="CE274" t="s">
        <v>121</v>
      </c>
      <c r="CF274" t="s">
        <v>187</v>
      </c>
      <c r="CG274" t="s">
        <v>107</v>
      </c>
      <c r="CH274" t="s">
        <v>98</v>
      </c>
      <c r="CI274" s="1" t="s">
        <v>80</v>
      </c>
      <c r="CK274" t="s">
        <v>103</v>
      </c>
      <c r="CL274" t="s">
        <v>101</v>
      </c>
      <c r="CM274" t="s">
        <v>102</v>
      </c>
      <c r="CN274" s="1" t="s">
        <v>92</v>
      </c>
      <c r="CO274" t="s">
        <v>102</v>
      </c>
    </row>
    <row r="275" spans="1:93" x14ac:dyDescent="0.25">
      <c r="A275" s="1">
        <v>273</v>
      </c>
      <c r="L275" t="s">
        <v>28</v>
      </c>
      <c r="AO275" t="s">
        <v>42</v>
      </c>
      <c r="AP275" t="s">
        <v>43</v>
      </c>
      <c r="BP275" t="s">
        <v>65</v>
      </c>
      <c r="BS275" t="s">
        <v>68</v>
      </c>
      <c r="CA275" t="s">
        <v>76</v>
      </c>
      <c r="CC275" t="s">
        <v>94</v>
      </c>
      <c r="CD275">
        <v>42</v>
      </c>
      <c r="CE275" t="s">
        <v>121</v>
      </c>
      <c r="CF275" t="s">
        <v>194</v>
      </c>
      <c r="CG275" t="s">
        <v>107</v>
      </c>
      <c r="CH275" t="s">
        <v>98</v>
      </c>
      <c r="CI275" s="1" t="s">
        <v>80</v>
      </c>
      <c r="CK275" t="s">
        <v>120</v>
      </c>
      <c r="CL275" t="s">
        <v>125</v>
      </c>
      <c r="CM275" t="s">
        <v>102</v>
      </c>
      <c r="CN275" s="1" t="s">
        <v>90</v>
      </c>
      <c r="CO275" t="s">
        <v>102</v>
      </c>
    </row>
    <row r="276" spans="1:93" x14ac:dyDescent="0.25">
      <c r="A276" s="1">
        <v>274</v>
      </c>
      <c r="C276" t="s">
        <v>20</v>
      </c>
      <c r="K276" t="s">
        <v>27</v>
      </c>
      <c r="L276" t="s">
        <v>28</v>
      </c>
      <c r="Y276" t="s">
        <v>28</v>
      </c>
      <c r="AH276" t="s">
        <v>269</v>
      </c>
      <c r="AL276" t="s">
        <v>39</v>
      </c>
      <c r="AO276" t="s">
        <v>42</v>
      </c>
      <c r="AU276" t="s">
        <v>47</v>
      </c>
      <c r="BA276" t="s">
        <v>20</v>
      </c>
      <c r="BB276" t="s">
        <v>53</v>
      </c>
      <c r="BO276" t="s">
        <v>64</v>
      </c>
      <c r="BP276" t="s">
        <v>65</v>
      </c>
      <c r="BU276" t="s">
        <v>70</v>
      </c>
      <c r="CC276" t="s">
        <v>94</v>
      </c>
      <c r="CD276">
        <v>48</v>
      </c>
      <c r="CE276" t="s">
        <v>121</v>
      </c>
      <c r="CF276" t="s">
        <v>178</v>
      </c>
      <c r="CG276" t="s">
        <v>107</v>
      </c>
      <c r="CH276" t="s">
        <v>98</v>
      </c>
      <c r="CI276" s="1" t="s">
        <v>80</v>
      </c>
      <c r="CJ276" t="s">
        <v>114</v>
      </c>
      <c r="CK276" t="s">
        <v>110</v>
      </c>
      <c r="CL276" t="s">
        <v>101</v>
      </c>
      <c r="CM276" t="s">
        <v>102</v>
      </c>
      <c r="CN276" s="1" t="s">
        <v>92</v>
      </c>
      <c r="CO276" t="s">
        <v>102</v>
      </c>
    </row>
    <row r="277" spans="1:93" x14ac:dyDescent="0.25">
      <c r="A277" s="1">
        <v>275</v>
      </c>
      <c r="C277" t="s">
        <v>20</v>
      </c>
      <c r="D277" t="s">
        <v>21</v>
      </c>
      <c r="L277" t="s">
        <v>28</v>
      </c>
      <c r="P277" t="s">
        <v>20</v>
      </c>
      <c r="R277" t="s">
        <v>22</v>
      </c>
      <c r="AG277" t="s">
        <v>35</v>
      </c>
      <c r="AI277" t="s">
        <v>36</v>
      </c>
      <c r="AV277" t="s">
        <v>48</v>
      </c>
      <c r="BE277" t="s">
        <v>56</v>
      </c>
      <c r="BI277" t="s">
        <v>60</v>
      </c>
      <c r="BP277" t="s">
        <v>65</v>
      </c>
      <c r="BU277" t="s">
        <v>70</v>
      </c>
      <c r="CA277" t="s">
        <v>76</v>
      </c>
      <c r="CC277" t="s">
        <v>105</v>
      </c>
      <c r="CD277">
        <v>57</v>
      </c>
      <c r="CE277" t="s">
        <v>121</v>
      </c>
      <c r="CF277" t="s">
        <v>180</v>
      </c>
      <c r="CG277" t="s">
        <v>107</v>
      </c>
      <c r="CH277" t="s">
        <v>98</v>
      </c>
      <c r="CI277" s="1" t="s">
        <v>80</v>
      </c>
      <c r="CJ277" t="s">
        <v>126</v>
      </c>
      <c r="CK277" t="s">
        <v>110</v>
      </c>
      <c r="CL277" t="s">
        <v>101</v>
      </c>
      <c r="CM277" t="s">
        <v>102</v>
      </c>
      <c r="CN277" s="1" t="s">
        <v>92</v>
      </c>
      <c r="CO277" t="s">
        <v>102</v>
      </c>
    </row>
    <row r="278" spans="1:93" x14ac:dyDescent="0.25">
      <c r="A278" s="1">
        <v>276</v>
      </c>
      <c r="Q278" t="s">
        <v>21</v>
      </c>
      <c r="X278" t="s">
        <v>27</v>
      </c>
      <c r="AA278" t="s">
        <v>30</v>
      </c>
      <c r="AG278" t="s">
        <v>35</v>
      </c>
      <c r="AL278" t="s">
        <v>39</v>
      </c>
      <c r="AM278" t="s">
        <v>40</v>
      </c>
      <c r="AN278" t="s">
        <v>41</v>
      </c>
      <c r="AO278" t="s">
        <v>42</v>
      </c>
      <c r="AP278" t="s">
        <v>43</v>
      </c>
      <c r="AQ278" t="s">
        <v>37</v>
      </c>
      <c r="AR278" t="s">
        <v>44</v>
      </c>
      <c r="AS278" t="s">
        <v>45</v>
      </c>
      <c r="AT278" t="s">
        <v>46</v>
      </c>
      <c r="AU278" t="s">
        <v>47</v>
      </c>
      <c r="AV278" t="s">
        <v>48</v>
      </c>
      <c r="AW278" t="s">
        <v>49</v>
      </c>
      <c r="AX278" t="s">
        <v>50</v>
      </c>
      <c r="AY278" t="s">
        <v>51</v>
      </c>
      <c r="AZ278" t="s">
        <v>52</v>
      </c>
      <c r="BA278" t="s">
        <v>20</v>
      </c>
      <c r="BB278" t="s">
        <v>53</v>
      </c>
      <c r="BC278" t="s">
        <v>54</v>
      </c>
      <c r="BD278" t="s">
        <v>55</v>
      </c>
      <c r="BE278" t="s">
        <v>56</v>
      </c>
      <c r="BF278" t="s">
        <v>57</v>
      </c>
      <c r="BG278" t="s">
        <v>58</v>
      </c>
      <c r="BH278" t="s">
        <v>59</v>
      </c>
      <c r="BI278" t="s">
        <v>60</v>
      </c>
      <c r="BJ278" t="s">
        <v>26</v>
      </c>
      <c r="BK278" t="s">
        <v>23</v>
      </c>
      <c r="BL278" t="s">
        <v>61</v>
      </c>
      <c r="BM278" t="s">
        <v>62</v>
      </c>
      <c r="BN278" t="s">
        <v>63</v>
      </c>
      <c r="BO278" t="s">
        <v>64</v>
      </c>
      <c r="BP278" t="s">
        <v>65</v>
      </c>
      <c r="CC278" t="s">
        <v>105</v>
      </c>
      <c r="CD278">
        <v>58</v>
      </c>
      <c r="CE278" t="s">
        <v>121</v>
      </c>
      <c r="CF278" t="s">
        <v>180</v>
      </c>
      <c r="CG278" t="s">
        <v>107</v>
      </c>
      <c r="CI278" s="1" t="s">
        <v>80</v>
      </c>
      <c r="CK278" t="s">
        <v>120</v>
      </c>
      <c r="CM278" t="s">
        <v>102</v>
      </c>
      <c r="CN278" s="1" t="s">
        <v>90</v>
      </c>
      <c r="CO278" t="s">
        <v>98</v>
      </c>
    </row>
    <row r="279" spans="1:93" x14ac:dyDescent="0.25">
      <c r="A279" s="1">
        <v>277</v>
      </c>
      <c r="H279" t="s">
        <v>25</v>
      </c>
      <c r="K279" t="s">
        <v>27</v>
      </c>
      <c r="L279" t="s">
        <v>28</v>
      </c>
      <c r="O279" t="s">
        <v>19</v>
      </c>
      <c r="V279" t="s">
        <v>267</v>
      </c>
      <c r="AA279" t="s">
        <v>30</v>
      </c>
      <c r="AB279" t="s">
        <v>31</v>
      </c>
      <c r="AC279" t="s">
        <v>32</v>
      </c>
      <c r="AK279" t="s">
        <v>38</v>
      </c>
      <c r="AM279" t="s">
        <v>40</v>
      </c>
      <c r="AS279" t="s">
        <v>45</v>
      </c>
      <c r="AU279" t="s">
        <v>47</v>
      </c>
      <c r="AZ279" t="s">
        <v>52</v>
      </c>
      <c r="BI279" t="s">
        <v>60</v>
      </c>
      <c r="BL279" t="s">
        <v>61</v>
      </c>
      <c r="BP279" t="s">
        <v>65</v>
      </c>
      <c r="CA279" t="s">
        <v>76</v>
      </c>
      <c r="CC279" t="s">
        <v>94</v>
      </c>
      <c r="CD279">
        <v>44</v>
      </c>
      <c r="CE279" t="s">
        <v>121</v>
      </c>
      <c r="CF279" t="s">
        <v>185</v>
      </c>
      <c r="CG279" t="s">
        <v>107</v>
      </c>
      <c r="CH279" t="s">
        <v>98</v>
      </c>
      <c r="CI279" s="1" t="s">
        <v>80</v>
      </c>
      <c r="CJ279" t="s">
        <v>108</v>
      </c>
      <c r="CK279" t="s">
        <v>203</v>
      </c>
      <c r="CL279" t="s">
        <v>101</v>
      </c>
      <c r="CM279" t="s">
        <v>102</v>
      </c>
      <c r="CN279" s="1" t="s">
        <v>92</v>
      </c>
      <c r="CO279" t="s">
        <v>102</v>
      </c>
    </row>
    <row r="280" spans="1:93" x14ac:dyDescent="0.25">
      <c r="A280" s="1">
        <v>278</v>
      </c>
      <c r="D280" t="s">
        <v>21</v>
      </c>
      <c r="J280" t="s">
        <v>26</v>
      </c>
      <c r="N280" t="s">
        <v>30</v>
      </c>
      <c r="P280" t="s">
        <v>20</v>
      </c>
      <c r="Q280" t="s">
        <v>21</v>
      </c>
      <c r="W280" t="s">
        <v>26</v>
      </c>
      <c r="AL280" t="s">
        <v>39</v>
      </c>
      <c r="AP280" t="s">
        <v>43</v>
      </c>
      <c r="AR280" t="s">
        <v>44</v>
      </c>
      <c r="BC280" t="s">
        <v>54</v>
      </c>
      <c r="BH280" t="s">
        <v>59</v>
      </c>
      <c r="BJ280" t="s">
        <v>26</v>
      </c>
      <c r="BP280" t="s">
        <v>65</v>
      </c>
      <c r="BV280" t="s">
        <v>71</v>
      </c>
      <c r="CA280" t="s">
        <v>76</v>
      </c>
      <c r="CC280" t="s">
        <v>105</v>
      </c>
      <c r="CD280">
        <v>70</v>
      </c>
      <c r="CE280" t="s">
        <v>95</v>
      </c>
      <c r="CF280" t="s">
        <v>204</v>
      </c>
      <c r="CG280" t="s">
        <v>128</v>
      </c>
      <c r="CI280" s="1" t="s">
        <v>80</v>
      </c>
      <c r="CK280" t="s">
        <v>110</v>
      </c>
      <c r="CL280" t="s">
        <v>104</v>
      </c>
      <c r="CM280" t="s">
        <v>102</v>
      </c>
      <c r="CN280" s="1" t="s">
        <v>91</v>
      </c>
      <c r="CO280" t="s">
        <v>102</v>
      </c>
    </row>
    <row r="281" spans="1:93" x14ac:dyDescent="0.25">
      <c r="A281" s="1">
        <v>279</v>
      </c>
      <c r="C281" t="s">
        <v>20</v>
      </c>
      <c r="J281" t="s">
        <v>26</v>
      </c>
      <c r="N281" t="s">
        <v>30</v>
      </c>
      <c r="P281" t="s">
        <v>20</v>
      </c>
      <c r="Q281" t="s">
        <v>21</v>
      </c>
      <c r="AH281" t="s">
        <v>269</v>
      </c>
      <c r="AM281" t="s">
        <v>40</v>
      </c>
      <c r="AR281" t="s">
        <v>44</v>
      </c>
      <c r="AX281" t="s">
        <v>50</v>
      </c>
      <c r="BH281" t="s">
        <v>59</v>
      </c>
      <c r="BJ281" t="s">
        <v>26</v>
      </c>
      <c r="BP281" t="s">
        <v>65</v>
      </c>
      <c r="CC281" t="s">
        <v>105</v>
      </c>
      <c r="CD281">
        <v>73</v>
      </c>
      <c r="CE281" t="s">
        <v>95</v>
      </c>
      <c r="CF281" t="s">
        <v>204</v>
      </c>
      <c r="CG281" t="s">
        <v>107</v>
      </c>
      <c r="CH281" t="s">
        <v>102</v>
      </c>
      <c r="CI281" s="1" t="s">
        <v>80</v>
      </c>
      <c r="CJ281" t="s">
        <v>114</v>
      </c>
      <c r="CK281" t="s">
        <v>100</v>
      </c>
      <c r="CL281" t="s">
        <v>104</v>
      </c>
      <c r="CM281" t="s">
        <v>102</v>
      </c>
      <c r="CN281" s="1" t="s">
        <v>373</v>
      </c>
      <c r="CO281" t="s">
        <v>98</v>
      </c>
    </row>
    <row r="282" spans="1:93" x14ac:dyDescent="0.25">
      <c r="A282" s="1">
        <v>280</v>
      </c>
      <c r="C282" t="s">
        <v>20</v>
      </c>
      <c r="O282" t="s">
        <v>19</v>
      </c>
      <c r="Q282" t="s">
        <v>21</v>
      </c>
      <c r="AA282" t="s">
        <v>30</v>
      </c>
      <c r="AD282" t="s">
        <v>33</v>
      </c>
      <c r="AI282" t="s">
        <v>36</v>
      </c>
      <c r="BP282" t="s">
        <v>65</v>
      </c>
      <c r="BY282" t="s">
        <v>74</v>
      </c>
      <c r="CA282" t="s">
        <v>76</v>
      </c>
      <c r="CC282" t="s">
        <v>94</v>
      </c>
      <c r="CD282">
        <v>76</v>
      </c>
      <c r="CE282" t="s">
        <v>95</v>
      </c>
      <c r="CF282" t="s">
        <v>204</v>
      </c>
      <c r="CG282" t="s">
        <v>107</v>
      </c>
      <c r="CH282" t="s">
        <v>98</v>
      </c>
      <c r="CI282" s="1" t="s">
        <v>80</v>
      </c>
      <c r="CJ282" t="s">
        <v>108</v>
      </c>
      <c r="CK282" t="s">
        <v>120</v>
      </c>
      <c r="CL282" t="s">
        <v>101</v>
      </c>
      <c r="CM282" t="s">
        <v>102</v>
      </c>
      <c r="CN282" s="1" t="s">
        <v>91</v>
      </c>
      <c r="CO282" t="s">
        <v>102</v>
      </c>
    </row>
    <row r="283" spans="1:93" x14ac:dyDescent="0.25">
      <c r="A283" s="1">
        <v>281</v>
      </c>
      <c r="C283" t="s">
        <v>20</v>
      </c>
      <c r="D283" t="s">
        <v>21</v>
      </c>
      <c r="M283" t="s">
        <v>29</v>
      </c>
      <c r="P283" t="s">
        <v>20</v>
      </c>
      <c r="Q283" t="s">
        <v>21</v>
      </c>
      <c r="AI283" t="s">
        <v>36</v>
      </c>
      <c r="AL283" t="s">
        <v>39</v>
      </c>
      <c r="AR283" t="s">
        <v>44</v>
      </c>
      <c r="AX283" t="s">
        <v>50</v>
      </c>
      <c r="BA283" t="s">
        <v>20</v>
      </c>
      <c r="BD283" t="s">
        <v>55</v>
      </c>
      <c r="BP283" t="s">
        <v>65</v>
      </c>
      <c r="CC283" t="s">
        <v>94</v>
      </c>
      <c r="CD283">
        <v>71</v>
      </c>
      <c r="CE283" t="s">
        <v>95</v>
      </c>
      <c r="CF283" t="s">
        <v>138</v>
      </c>
      <c r="CG283" t="s">
        <v>107</v>
      </c>
      <c r="CI283" s="1" t="s">
        <v>80</v>
      </c>
      <c r="CJ283" t="s">
        <v>99</v>
      </c>
      <c r="CK283" t="s">
        <v>103</v>
      </c>
      <c r="CL283" t="s">
        <v>104</v>
      </c>
      <c r="CM283" t="s">
        <v>102</v>
      </c>
      <c r="CN283" s="1" t="s">
        <v>91</v>
      </c>
      <c r="CO283" t="s">
        <v>98</v>
      </c>
    </row>
    <row r="284" spans="1:93" x14ac:dyDescent="0.25">
      <c r="A284" s="1">
        <v>282</v>
      </c>
      <c r="D284" t="s">
        <v>21</v>
      </c>
      <c r="E284" t="s">
        <v>22</v>
      </c>
      <c r="G284" t="s">
        <v>24</v>
      </c>
      <c r="H284" t="s">
        <v>25</v>
      </c>
      <c r="I284" t="s">
        <v>267</v>
      </c>
      <c r="L284" t="s">
        <v>28</v>
      </c>
      <c r="M284" t="s">
        <v>29</v>
      </c>
      <c r="Q284" t="s">
        <v>21</v>
      </c>
      <c r="R284" t="s">
        <v>22</v>
      </c>
      <c r="V284" t="s">
        <v>267</v>
      </c>
      <c r="AG284" t="s">
        <v>35</v>
      </c>
      <c r="AI284" t="s">
        <v>36</v>
      </c>
      <c r="AK284" t="s">
        <v>38</v>
      </c>
      <c r="AL284" t="s">
        <v>39</v>
      </c>
      <c r="AP284" t="s">
        <v>43</v>
      </c>
      <c r="AQ284" t="s">
        <v>37</v>
      </c>
      <c r="BE284" t="s">
        <v>56</v>
      </c>
      <c r="BH284" t="s">
        <v>59</v>
      </c>
      <c r="BN284" t="s">
        <v>63</v>
      </c>
      <c r="BP284" t="s">
        <v>65</v>
      </c>
      <c r="BR284" t="s">
        <v>67</v>
      </c>
      <c r="BS284" t="s">
        <v>68</v>
      </c>
      <c r="BT284" t="s">
        <v>69</v>
      </c>
      <c r="CC284" t="s">
        <v>94</v>
      </c>
      <c r="CD284">
        <v>87</v>
      </c>
      <c r="CE284" t="s">
        <v>95</v>
      </c>
      <c r="CF284" t="s">
        <v>106</v>
      </c>
      <c r="CG284" t="s">
        <v>107</v>
      </c>
      <c r="CH284" t="s">
        <v>98</v>
      </c>
      <c r="CI284" s="1" t="s">
        <v>80</v>
      </c>
      <c r="CJ284" t="s">
        <v>99</v>
      </c>
      <c r="CK284" t="s">
        <v>103</v>
      </c>
      <c r="CL284" t="s">
        <v>104</v>
      </c>
      <c r="CM284" t="s">
        <v>102</v>
      </c>
      <c r="CN284" s="1" t="s">
        <v>91</v>
      </c>
      <c r="CO284" t="s">
        <v>98</v>
      </c>
    </row>
    <row r="285" spans="1:93" x14ac:dyDescent="0.25">
      <c r="A285" s="1">
        <v>283</v>
      </c>
      <c r="C285" t="s">
        <v>20</v>
      </c>
      <c r="D285" t="s">
        <v>21</v>
      </c>
      <c r="N285" t="s">
        <v>30</v>
      </c>
      <c r="P285" t="s">
        <v>20</v>
      </c>
      <c r="Q285" t="s">
        <v>21</v>
      </c>
      <c r="Z285" t="s">
        <v>29</v>
      </c>
      <c r="AD285" t="s">
        <v>33</v>
      </c>
      <c r="AH285" t="s">
        <v>269</v>
      </c>
      <c r="AI285" t="s">
        <v>36</v>
      </c>
      <c r="AL285" t="s">
        <v>39</v>
      </c>
      <c r="AZ285" t="s">
        <v>52</v>
      </c>
      <c r="BB285" t="s">
        <v>53</v>
      </c>
      <c r="BP285" t="s">
        <v>65</v>
      </c>
      <c r="CC285" t="s">
        <v>105</v>
      </c>
      <c r="CD285">
        <v>74</v>
      </c>
      <c r="CE285" t="s">
        <v>95</v>
      </c>
      <c r="CF285" t="s">
        <v>146</v>
      </c>
      <c r="CG285" t="s">
        <v>107</v>
      </c>
      <c r="CH285" t="s">
        <v>98</v>
      </c>
      <c r="CI285" s="1" t="s">
        <v>80</v>
      </c>
      <c r="CJ285" t="s">
        <v>108</v>
      </c>
      <c r="CK285" t="s">
        <v>137</v>
      </c>
      <c r="CL285" t="s">
        <v>104</v>
      </c>
      <c r="CM285" t="s">
        <v>102</v>
      </c>
      <c r="CN285" s="1" t="s">
        <v>487</v>
      </c>
      <c r="CO285" t="s">
        <v>102</v>
      </c>
    </row>
    <row r="286" spans="1:93" x14ac:dyDescent="0.25">
      <c r="A286" s="1">
        <v>284</v>
      </c>
      <c r="D286" t="s">
        <v>21</v>
      </c>
      <c r="Q286" t="s">
        <v>21</v>
      </c>
      <c r="AD286" t="s">
        <v>33</v>
      </c>
      <c r="AH286" t="s">
        <v>269</v>
      </c>
      <c r="AI286" t="s">
        <v>36</v>
      </c>
      <c r="AT286" t="s">
        <v>46</v>
      </c>
      <c r="AX286" t="s">
        <v>50</v>
      </c>
      <c r="AY286" t="s">
        <v>51</v>
      </c>
      <c r="BD286" t="s">
        <v>55</v>
      </c>
      <c r="BE286" t="s">
        <v>56</v>
      </c>
      <c r="BH286" t="s">
        <v>59</v>
      </c>
      <c r="BP286" t="s">
        <v>65</v>
      </c>
      <c r="CC286" t="s">
        <v>94</v>
      </c>
      <c r="CD286">
        <v>85</v>
      </c>
      <c r="CE286" t="s">
        <v>95</v>
      </c>
      <c r="CF286" t="s">
        <v>162</v>
      </c>
      <c r="CG286" t="s">
        <v>97</v>
      </c>
      <c r="CI286" s="1" t="s">
        <v>80</v>
      </c>
      <c r="CK286" t="s">
        <v>137</v>
      </c>
      <c r="CL286" t="s">
        <v>104</v>
      </c>
      <c r="CM286" t="s">
        <v>102</v>
      </c>
      <c r="CN286" s="1" t="s">
        <v>91</v>
      </c>
      <c r="CO286" t="s">
        <v>98</v>
      </c>
    </row>
    <row r="287" spans="1:93" x14ac:dyDescent="0.25">
      <c r="A287" s="1">
        <v>285</v>
      </c>
      <c r="C287" t="s">
        <v>20</v>
      </c>
      <c r="J287" t="s">
        <v>26</v>
      </c>
      <c r="N287" t="s">
        <v>30</v>
      </c>
      <c r="AA287" t="s">
        <v>30</v>
      </c>
      <c r="AD287" t="s">
        <v>33</v>
      </c>
      <c r="AK287" t="s">
        <v>38</v>
      </c>
      <c r="AR287" t="s">
        <v>44</v>
      </c>
      <c r="AT287" t="s">
        <v>46</v>
      </c>
      <c r="AX287" t="s">
        <v>50</v>
      </c>
      <c r="BE287" t="s">
        <v>56</v>
      </c>
      <c r="BJ287" t="s">
        <v>26</v>
      </c>
      <c r="BP287" t="s">
        <v>65</v>
      </c>
      <c r="BQ287" t="s">
        <v>66</v>
      </c>
      <c r="BR287" t="s">
        <v>67</v>
      </c>
      <c r="BS287" t="s">
        <v>68</v>
      </c>
      <c r="BT287" t="s">
        <v>69</v>
      </c>
      <c r="BU287" t="s">
        <v>70</v>
      </c>
      <c r="BW287" t="s">
        <v>72</v>
      </c>
      <c r="CA287" t="s">
        <v>76</v>
      </c>
      <c r="CC287" t="s">
        <v>94</v>
      </c>
      <c r="CD287">
        <v>68</v>
      </c>
      <c r="CF287" t="s">
        <v>162</v>
      </c>
      <c r="CG287" t="s">
        <v>97</v>
      </c>
      <c r="CH287" t="s">
        <v>98</v>
      </c>
      <c r="CI287" s="1" t="s">
        <v>80</v>
      </c>
      <c r="CJ287" t="s">
        <v>109</v>
      </c>
      <c r="CK287" t="s">
        <v>133</v>
      </c>
      <c r="CL287" t="s">
        <v>104</v>
      </c>
      <c r="CM287" t="s">
        <v>102</v>
      </c>
      <c r="CN287" s="1" t="s">
        <v>91</v>
      </c>
      <c r="CO287" t="s">
        <v>98</v>
      </c>
    </row>
    <row r="288" spans="1:93" x14ac:dyDescent="0.25">
      <c r="A288" s="1">
        <v>286</v>
      </c>
      <c r="D288" t="s">
        <v>21</v>
      </c>
      <c r="I288" t="s">
        <v>267</v>
      </c>
      <c r="P288" t="s">
        <v>20</v>
      </c>
      <c r="Q288" t="s">
        <v>21</v>
      </c>
      <c r="V288" t="s">
        <v>267</v>
      </c>
      <c r="AI288" t="s">
        <v>36</v>
      </c>
      <c r="AP288" t="s">
        <v>43</v>
      </c>
      <c r="AV288" t="s">
        <v>48</v>
      </c>
      <c r="AX288" t="s">
        <v>50</v>
      </c>
      <c r="BD288" t="s">
        <v>55</v>
      </c>
      <c r="BJ288" t="s">
        <v>26</v>
      </c>
      <c r="BP288" t="s">
        <v>65</v>
      </c>
      <c r="BQ288" t="s">
        <v>66</v>
      </c>
      <c r="CA288" t="s">
        <v>76</v>
      </c>
      <c r="CC288" t="s">
        <v>94</v>
      </c>
      <c r="CD288">
        <v>57</v>
      </c>
      <c r="CE288" t="s">
        <v>95</v>
      </c>
      <c r="CF288" t="s">
        <v>127</v>
      </c>
      <c r="CG288" t="s">
        <v>107</v>
      </c>
      <c r="CH288" t="s">
        <v>98</v>
      </c>
      <c r="CI288" s="1" t="s">
        <v>80</v>
      </c>
      <c r="CK288" t="s">
        <v>110</v>
      </c>
      <c r="CL288" t="s">
        <v>135</v>
      </c>
      <c r="CM288" t="s">
        <v>102</v>
      </c>
      <c r="CN288" s="1" t="s">
        <v>92</v>
      </c>
      <c r="CO288" t="s">
        <v>98</v>
      </c>
    </row>
    <row r="289" spans="1:93" x14ac:dyDescent="0.25">
      <c r="A289" s="1">
        <v>287</v>
      </c>
      <c r="B289" t="s">
        <v>19</v>
      </c>
      <c r="D289" t="s">
        <v>21</v>
      </c>
      <c r="J289" t="s">
        <v>26</v>
      </c>
      <c r="AI289" t="s">
        <v>36</v>
      </c>
      <c r="AJ289" t="s">
        <v>37</v>
      </c>
      <c r="AK289" t="s">
        <v>38</v>
      </c>
      <c r="AL289" t="s">
        <v>39</v>
      </c>
      <c r="AR289" t="s">
        <v>44</v>
      </c>
      <c r="AT289" t="s">
        <v>46</v>
      </c>
      <c r="AX289" t="s">
        <v>50</v>
      </c>
      <c r="BD289" t="s">
        <v>55</v>
      </c>
      <c r="BJ289" t="s">
        <v>26</v>
      </c>
      <c r="BP289" t="s">
        <v>65</v>
      </c>
      <c r="CA289" t="s">
        <v>76</v>
      </c>
      <c r="CC289" t="s">
        <v>94</v>
      </c>
      <c r="CD289">
        <v>62</v>
      </c>
      <c r="CE289" t="s">
        <v>95</v>
      </c>
      <c r="CF289" t="s">
        <v>127</v>
      </c>
      <c r="CG289" t="s">
        <v>107</v>
      </c>
      <c r="CI289" s="1" t="s">
        <v>80</v>
      </c>
      <c r="CJ289" t="s">
        <v>126</v>
      </c>
      <c r="CK289" t="s">
        <v>120</v>
      </c>
      <c r="CL289" t="s">
        <v>101</v>
      </c>
      <c r="CM289" t="s">
        <v>102</v>
      </c>
      <c r="CN289" s="1" t="s">
        <v>92</v>
      </c>
      <c r="CO289" t="s">
        <v>102</v>
      </c>
    </row>
    <row r="290" spans="1:93" x14ac:dyDescent="0.25">
      <c r="A290" s="1">
        <v>288</v>
      </c>
      <c r="C290" t="s">
        <v>20</v>
      </c>
      <c r="Q290" t="s">
        <v>21</v>
      </c>
      <c r="AF290" t="s">
        <v>34</v>
      </c>
      <c r="AI290" t="s">
        <v>36</v>
      </c>
      <c r="AK290" t="s">
        <v>38</v>
      </c>
      <c r="BH290" t="s">
        <v>59</v>
      </c>
      <c r="BO290" t="s">
        <v>64</v>
      </c>
      <c r="BP290" t="s">
        <v>65</v>
      </c>
      <c r="CC290" t="s">
        <v>94</v>
      </c>
      <c r="CD290">
        <v>60</v>
      </c>
      <c r="CE290" t="s">
        <v>95</v>
      </c>
      <c r="CF290" t="s">
        <v>201</v>
      </c>
      <c r="CG290" t="s">
        <v>107</v>
      </c>
      <c r="CH290" t="s">
        <v>98</v>
      </c>
      <c r="CI290" s="1" t="s">
        <v>80</v>
      </c>
      <c r="CJ290" t="s">
        <v>108</v>
      </c>
      <c r="CK290" t="s">
        <v>103</v>
      </c>
      <c r="CL290" t="s">
        <v>101</v>
      </c>
      <c r="CM290" t="s">
        <v>102</v>
      </c>
      <c r="CN290" s="1" t="s">
        <v>92</v>
      </c>
      <c r="CO290" t="s">
        <v>98</v>
      </c>
    </row>
    <row r="291" spans="1:93" x14ac:dyDescent="0.25">
      <c r="A291" s="1">
        <v>289</v>
      </c>
      <c r="C291" t="s">
        <v>20</v>
      </c>
      <c r="Q291" t="s">
        <v>21</v>
      </c>
      <c r="W291" t="s">
        <v>26</v>
      </c>
      <c r="AG291" t="s">
        <v>35</v>
      </c>
      <c r="AO291" t="s">
        <v>42</v>
      </c>
      <c r="BD291" t="s">
        <v>55</v>
      </c>
      <c r="BJ291" t="s">
        <v>26</v>
      </c>
      <c r="BS291" t="s">
        <v>68</v>
      </c>
      <c r="CC291" t="s">
        <v>94</v>
      </c>
      <c r="CD291">
        <v>52</v>
      </c>
      <c r="CE291" t="s">
        <v>95</v>
      </c>
      <c r="CF291" t="s">
        <v>127</v>
      </c>
      <c r="CG291" t="s">
        <v>128</v>
      </c>
      <c r="CH291" t="s">
        <v>98</v>
      </c>
      <c r="CI291" s="1" t="s">
        <v>85</v>
      </c>
      <c r="CN291" s="1"/>
    </row>
    <row r="292" spans="1:93" x14ac:dyDescent="0.25">
      <c r="A292" s="1">
        <v>290</v>
      </c>
      <c r="C292" t="s">
        <v>20</v>
      </c>
      <c r="I292" t="s">
        <v>267</v>
      </c>
      <c r="K292" t="s">
        <v>27</v>
      </c>
      <c r="N292" t="s">
        <v>30</v>
      </c>
      <c r="P292" t="s">
        <v>20</v>
      </c>
      <c r="R292" t="s">
        <v>22</v>
      </c>
      <c r="W292" t="s">
        <v>26</v>
      </c>
      <c r="AA292" t="s">
        <v>30</v>
      </c>
      <c r="AL292" t="s">
        <v>39</v>
      </c>
      <c r="AM292" t="s">
        <v>40</v>
      </c>
      <c r="AO292" t="s">
        <v>42</v>
      </c>
      <c r="AR292" t="s">
        <v>44</v>
      </c>
      <c r="AT292" t="s">
        <v>46</v>
      </c>
      <c r="AX292" t="s">
        <v>50</v>
      </c>
      <c r="BA292" t="s">
        <v>20</v>
      </c>
      <c r="BH292" t="s">
        <v>59</v>
      </c>
      <c r="BJ292" t="s">
        <v>26</v>
      </c>
      <c r="BP292" t="s">
        <v>65</v>
      </c>
      <c r="BQ292" t="s">
        <v>66</v>
      </c>
      <c r="CC292" t="s">
        <v>105</v>
      </c>
      <c r="CD292">
        <v>86</v>
      </c>
      <c r="CE292" t="s">
        <v>95</v>
      </c>
      <c r="CF292" t="s">
        <v>205</v>
      </c>
      <c r="CG292" t="s">
        <v>128</v>
      </c>
      <c r="CH292" t="s">
        <v>98</v>
      </c>
      <c r="CI292" s="1" t="s">
        <v>80</v>
      </c>
      <c r="CJ292" t="s">
        <v>126</v>
      </c>
      <c r="CK292" t="s">
        <v>153</v>
      </c>
      <c r="CL292" t="s">
        <v>104</v>
      </c>
      <c r="CM292" t="s">
        <v>102</v>
      </c>
      <c r="CN292" s="1" t="s">
        <v>91</v>
      </c>
      <c r="CO292" t="s">
        <v>102</v>
      </c>
    </row>
    <row r="293" spans="1:93" x14ac:dyDescent="0.25">
      <c r="A293" s="1">
        <v>291</v>
      </c>
      <c r="C293" t="s">
        <v>20</v>
      </c>
      <c r="D293" t="s">
        <v>21</v>
      </c>
      <c r="J293" t="s">
        <v>26</v>
      </c>
      <c r="Q293" t="s">
        <v>21</v>
      </c>
      <c r="V293" t="s">
        <v>267</v>
      </c>
      <c r="W293" t="s">
        <v>26</v>
      </c>
      <c r="AC293" t="s">
        <v>32</v>
      </c>
      <c r="AD293" t="s">
        <v>33</v>
      </c>
      <c r="AJ293" t="s">
        <v>37</v>
      </c>
      <c r="AL293" t="s">
        <v>39</v>
      </c>
      <c r="AQ293" t="s">
        <v>37</v>
      </c>
      <c r="AV293" t="s">
        <v>48</v>
      </c>
      <c r="AX293" t="s">
        <v>50</v>
      </c>
      <c r="AY293" t="s">
        <v>51</v>
      </c>
      <c r="BC293" t="s">
        <v>54</v>
      </c>
      <c r="CC293" t="s">
        <v>94</v>
      </c>
      <c r="CE293" t="s">
        <v>121</v>
      </c>
      <c r="CF293" t="s">
        <v>175</v>
      </c>
      <c r="CH293" t="s">
        <v>98</v>
      </c>
      <c r="CI293" s="1" t="s">
        <v>80</v>
      </c>
      <c r="CJ293" t="s">
        <v>99</v>
      </c>
      <c r="CK293" t="s">
        <v>120</v>
      </c>
      <c r="CL293" t="s">
        <v>104</v>
      </c>
      <c r="CM293" t="s">
        <v>102</v>
      </c>
      <c r="CN293" s="1"/>
    </row>
    <row r="294" spans="1:93" x14ac:dyDescent="0.25">
      <c r="A294" s="1">
        <v>292</v>
      </c>
      <c r="C294" t="s">
        <v>20</v>
      </c>
      <c r="D294" t="s">
        <v>21</v>
      </c>
      <c r="E294" t="s">
        <v>22</v>
      </c>
      <c r="Q294" t="s">
        <v>21</v>
      </c>
      <c r="R294" t="s">
        <v>22</v>
      </c>
      <c r="W294" t="s">
        <v>26</v>
      </c>
      <c r="AL294" t="s">
        <v>39</v>
      </c>
      <c r="AV294" t="s">
        <v>48</v>
      </c>
      <c r="BA294" t="s">
        <v>20</v>
      </c>
      <c r="BH294" t="s">
        <v>59</v>
      </c>
      <c r="BJ294" t="s">
        <v>26</v>
      </c>
      <c r="BP294" t="s">
        <v>65</v>
      </c>
      <c r="BS294" t="s">
        <v>68</v>
      </c>
      <c r="CA294" t="s">
        <v>76</v>
      </c>
      <c r="CC294" t="s">
        <v>94</v>
      </c>
      <c r="CD294">
        <v>83</v>
      </c>
      <c r="CE294" t="s">
        <v>95</v>
      </c>
      <c r="CF294" t="s">
        <v>156</v>
      </c>
      <c r="CG294" t="s">
        <v>107</v>
      </c>
      <c r="CH294" t="s">
        <v>98</v>
      </c>
      <c r="CI294" s="1" t="s">
        <v>80</v>
      </c>
      <c r="CK294" t="s">
        <v>103</v>
      </c>
      <c r="CL294" t="s">
        <v>104</v>
      </c>
      <c r="CM294" t="s">
        <v>102</v>
      </c>
      <c r="CN294" s="1" t="s">
        <v>91</v>
      </c>
      <c r="CO294" t="s">
        <v>102</v>
      </c>
    </row>
    <row r="295" spans="1:93" x14ac:dyDescent="0.25">
      <c r="A295" s="1">
        <v>293</v>
      </c>
      <c r="C295" t="s">
        <v>20</v>
      </c>
      <c r="P295" t="s">
        <v>20</v>
      </c>
      <c r="Q295" t="s">
        <v>21</v>
      </c>
      <c r="AD295" t="s">
        <v>33</v>
      </c>
      <c r="AJ295" t="s">
        <v>37</v>
      </c>
      <c r="AL295" t="s">
        <v>39</v>
      </c>
      <c r="BO295" t="s">
        <v>64</v>
      </c>
      <c r="BP295" t="s">
        <v>65</v>
      </c>
      <c r="CC295" t="s">
        <v>94</v>
      </c>
      <c r="CD295">
        <v>75</v>
      </c>
      <c r="CE295" t="s">
        <v>95</v>
      </c>
      <c r="CF295" t="s">
        <v>201</v>
      </c>
      <c r="CG295" t="s">
        <v>107</v>
      </c>
      <c r="CH295" t="s">
        <v>98</v>
      </c>
      <c r="CI295" s="1" t="s">
        <v>80</v>
      </c>
      <c r="CJ295" t="s">
        <v>108</v>
      </c>
      <c r="CK295" t="s">
        <v>110</v>
      </c>
      <c r="CL295" t="s">
        <v>101</v>
      </c>
      <c r="CM295" t="s">
        <v>102</v>
      </c>
      <c r="CN295" s="1" t="s">
        <v>91</v>
      </c>
      <c r="CO295" t="s">
        <v>102</v>
      </c>
    </row>
    <row r="296" spans="1:93" x14ac:dyDescent="0.25">
      <c r="A296" s="1">
        <v>294</v>
      </c>
      <c r="B296" t="s">
        <v>19</v>
      </c>
      <c r="C296" t="s">
        <v>20</v>
      </c>
      <c r="D296" t="s">
        <v>21</v>
      </c>
      <c r="O296" t="s">
        <v>19</v>
      </c>
      <c r="Q296" t="s">
        <v>21</v>
      </c>
      <c r="V296" t="s">
        <v>267</v>
      </c>
      <c r="AB296" t="s">
        <v>31</v>
      </c>
      <c r="AG296" t="s">
        <v>35</v>
      </c>
      <c r="AI296" t="s">
        <v>36</v>
      </c>
      <c r="AM296" t="s">
        <v>40</v>
      </c>
      <c r="AN296" t="s">
        <v>41</v>
      </c>
      <c r="AO296" t="s">
        <v>42</v>
      </c>
      <c r="BA296" t="s">
        <v>20</v>
      </c>
      <c r="BE296" t="s">
        <v>56</v>
      </c>
      <c r="BH296" t="s">
        <v>59</v>
      </c>
      <c r="BP296" t="s">
        <v>65</v>
      </c>
      <c r="BR296" t="s">
        <v>67</v>
      </c>
      <c r="BT296" t="s">
        <v>69</v>
      </c>
      <c r="BU296" t="s">
        <v>70</v>
      </c>
      <c r="CA296" t="s">
        <v>76</v>
      </c>
      <c r="CC296" t="s">
        <v>94</v>
      </c>
      <c r="CD296">
        <v>79</v>
      </c>
      <c r="CE296" t="s">
        <v>95</v>
      </c>
      <c r="CF296" t="s">
        <v>154</v>
      </c>
      <c r="CG296" t="s">
        <v>107</v>
      </c>
      <c r="CH296" t="s">
        <v>98</v>
      </c>
      <c r="CI296" s="1" t="s">
        <v>80</v>
      </c>
      <c r="CK296" t="s">
        <v>120</v>
      </c>
      <c r="CL296" t="s">
        <v>104</v>
      </c>
      <c r="CM296" t="s">
        <v>102</v>
      </c>
      <c r="CN296" s="1" t="s">
        <v>90</v>
      </c>
      <c r="CO296" t="s">
        <v>102</v>
      </c>
    </row>
    <row r="297" spans="1:93" x14ac:dyDescent="0.25">
      <c r="A297" s="1">
        <v>295</v>
      </c>
      <c r="V297" t="s">
        <v>267</v>
      </c>
      <c r="AX297" t="s">
        <v>50</v>
      </c>
      <c r="BB297" t="s">
        <v>53</v>
      </c>
      <c r="BC297" t="s">
        <v>54</v>
      </c>
      <c r="BD297" t="s">
        <v>55</v>
      </c>
      <c r="BG297" t="s">
        <v>58</v>
      </c>
      <c r="BN297" t="s">
        <v>63</v>
      </c>
      <c r="BP297" t="s">
        <v>65</v>
      </c>
      <c r="CC297" t="s">
        <v>94</v>
      </c>
      <c r="CD297">
        <v>74</v>
      </c>
      <c r="CE297" t="s">
        <v>95</v>
      </c>
      <c r="CF297" t="s">
        <v>201</v>
      </c>
      <c r="CG297" t="s">
        <v>107</v>
      </c>
      <c r="CH297" t="s">
        <v>98</v>
      </c>
      <c r="CI297" s="1" t="s">
        <v>80</v>
      </c>
      <c r="CJ297" t="s">
        <v>114</v>
      </c>
      <c r="CK297" t="s">
        <v>120</v>
      </c>
      <c r="CL297" t="s">
        <v>104</v>
      </c>
      <c r="CM297" t="s">
        <v>102</v>
      </c>
      <c r="CN297" s="1" t="s">
        <v>91</v>
      </c>
      <c r="CO297" t="s">
        <v>102</v>
      </c>
    </row>
    <row r="298" spans="1:93" x14ac:dyDescent="0.25">
      <c r="A298" s="1">
        <v>296</v>
      </c>
      <c r="H298" t="s">
        <v>25</v>
      </c>
      <c r="L298" t="s">
        <v>28</v>
      </c>
      <c r="N298" t="s">
        <v>30</v>
      </c>
      <c r="V298" t="s">
        <v>267</v>
      </c>
      <c r="AK298" t="s">
        <v>38</v>
      </c>
      <c r="AU298" t="s">
        <v>47</v>
      </c>
      <c r="BP298" t="s">
        <v>65</v>
      </c>
      <c r="CC298" t="s">
        <v>94</v>
      </c>
      <c r="CD298">
        <v>50</v>
      </c>
      <c r="CE298" t="s">
        <v>121</v>
      </c>
      <c r="CF298" t="s">
        <v>172</v>
      </c>
      <c r="CG298" t="s">
        <v>107</v>
      </c>
      <c r="CH298" t="s">
        <v>98</v>
      </c>
      <c r="CI298" s="1" t="s">
        <v>80</v>
      </c>
      <c r="CJ298" t="s">
        <v>126</v>
      </c>
      <c r="CK298" t="s">
        <v>110</v>
      </c>
      <c r="CL298" t="s">
        <v>101</v>
      </c>
      <c r="CM298" t="s">
        <v>102</v>
      </c>
      <c r="CN298" s="1" t="s">
        <v>92</v>
      </c>
      <c r="CO298" t="s">
        <v>102</v>
      </c>
    </row>
    <row r="299" spans="1:93" x14ac:dyDescent="0.25">
      <c r="A299" s="1">
        <v>297</v>
      </c>
      <c r="C299" t="s">
        <v>20</v>
      </c>
      <c r="L299" t="s">
        <v>28</v>
      </c>
      <c r="N299" t="s">
        <v>30</v>
      </c>
      <c r="W299" t="s">
        <v>26</v>
      </c>
      <c r="AD299" t="s">
        <v>33</v>
      </c>
      <c r="AL299" t="s">
        <v>39</v>
      </c>
      <c r="AQ299" t="s">
        <v>37</v>
      </c>
      <c r="AT299" t="s">
        <v>46</v>
      </c>
      <c r="BN299" t="s">
        <v>63</v>
      </c>
      <c r="BP299" t="s">
        <v>65</v>
      </c>
      <c r="CC299" t="s">
        <v>94</v>
      </c>
      <c r="CD299">
        <v>73</v>
      </c>
      <c r="CE299" t="s">
        <v>95</v>
      </c>
      <c r="CF299" t="s">
        <v>156</v>
      </c>
      <c r="CG299" t="s">
        <v>107</v>
      </c>
      <c r="CH299" t="s">
        <v>98</v>
      </c>
      <c r="CI299" s="1" t="s">
        <v>80</v>
      </c>
      <c r="CJ299" t="s">
        <v>99</v>
      </c>
      <c r="CK299" t="s">
        <v>120</v>
      </c>
      <c r="CL299" t="s">
        <v>125</v>
      </c>
      <c r="CM299" t="s">
        <v>102</v>
      </c>
      <c r="CN299" s="1" t="s">
        <v>373</v>
      </c>
      <c r="CO299" t="s">
        <v>98</v>
      </c>
    </row>
    <row r="300" spans="1:93" x14ac:dyDescent="0.25">
      <c r="A300" s="1">
        <v>298</v>
      </c>
      <c r="D300" t="s">
        <v>21</v>
      </c>
      <c r="J300" t="s">
        <v>26</v>
      </c>
      <c r="K300" t="s">
        <v>27</v>
      </c>
      <c r="V300" t="s">
        <v>267</v>
      </c>
      <c r="X300" t="s">
        <v>27</v>
      </c>
      <c r="AC300" t="s">
        <v>32</v>
      </c>
      <c r="AI300" t="s">
        <v>36</v>
      </c>
      <c r="AQ300" t="s">
        <v>37</v>
      </c>
      <c r="AX300" t="s">
        <v>50</v>
      </c>
      <c r="BB300" t="s">
        <v>53</v>
      </c>
      <c r="BI300" t="s">
        <v>60</v>
      </c>
      <c r="BP300" t="s">
        <v>65</v>
      </c>
      <c r="CA300" t="s">
        <v>76</v>
      </c>
      <c r="CC300" t="s">
        <v>94</v>
      </c>
      <c r="CD300">
        <v>68</v>
      </c>
      <c r="CE300" t="s">
        <v>95</v>
      </c>
      <c r="CF300" t="s">
        <v>118</v>
      </c>
      <c r="CG300" t="s">
        <v>107</v>
      </c>
      <c r="CH300" t="s">
        <v>98</v>
      </c>
      <c r="CI300" s="1" t="s">
        <v>80</v>
      </c>
      <c r="CJ300" t="s">
        <v>126</v>
      </c>
      <c r="CK300" t="s">
        <v>110</v>
      </c>
      <c r="CL300" t="s">
        <v>104</v>
      </c>
      <c r="CM300" t="s">
        <v>102</v>
      </c>
      <c r="CN300" s="1" t="s">
        <v>91</v>
      </c>
      <c r="CO300" t="s">
        <v>102</v>
      </c>
    </row>
    <row r="301" spans="1:93" x14ac:dyDescent="0.25">
      <c r="A301" s="1">
        <v>299</v>
      </c>
      <c r="C301" t="s">
        <v>20</v>
      </c>
      <c r="Q301" t="s">
        <v>21</v>
      </c>
      <c r="X301" t="s">
        <v>27</v>
      </c>
      <c r="Y301" t="s">
        <v>28</v>
      </c>
      <c r="AD301" t="s">
        <v>33</v>
      </c>
      <c r="AK301" t="s">
        <v>38</v>
      </c>
      <c r="AM301" t="s">
        <v>40</v>
      </c>
      <c r="AN301" t="s">
        <v>41</v>
      </c>
      <c r="AU301" t="s">
        <v>47</v>
      </c>
      <c r="AX301" t="s">
        <v>50</v>
      </c>
      <c r="AY301" t="s">
        <v>51</v>
      </c>
      <c r="AZ301" t="s">
        <v>52</v>
      </c>
      <c r="BA301" t="s">
        <v>20</v>
      </c>
      <c r="BB301" t="s">
        <v>53</v>
      </c>
      <c r="BC301" t="s">
        <v>54</v>
      </c>
      <c r="BD301" t="s">
        <v>55</v>
      </c>
      <c r="BE301" t="s">
        <v>56</v>
      </c>
      <c r="BF301" t="s">
        <v>57</v>
      </c>
      <c r="BG301" t="s">
        <v>58</v>
      </c>
      <c r="BH301" t="s">
        <v>59</v>
      </c>
      <c r="BI301" t="s">
        <v>60</v>
      </c>
      <c r="BJ301" t="s">
        <v>26</v>
      </c>
      <c r="BK301" t="s">
        <v>23</v>
      </c>
      <c r="BL301" t="s">
        <v>61</v>
      </c>
      <c r="BM301" t="s">
        <v>62</v>
      </c>
      <c r="BN301" t="s">
        <v>63</v>
      </c>
      <c r="BO301" t="s">
        <v>64</v>
      </c>
      <c r="BP301" t="s">
        <v>65</v>
      </c>
      <c r="BS301" t="s">
        <v>68</v>
      </c>
      <c r="BT301" t="s">
        <v>69</v>
      </c>
      <c r="CC301" t="s">
        <v>94</v>
      </c>
      <c r="CD301">
        <v>66</v>
      </c>
      <c r="CE301" t="s">
        <v>95</v>
      </c>
      <c r="CF301" t="s">
        <v>206</v>
      </c>
      <c r="CG301" t="s">
        <v>107</v>
      </c>
      <c r="CH301" t="s">
        <v>98</v>
      </c>
      <c r="CI301" s="1" t="s">
        <v>80</v>
      </c>
      <c r="CJ301" t="s">
        <v>109</v>
      </c>
      <c r="CK301" t="s">
        <v>120</v>
      </c>
      <c r="CL301" t="s">
        <v>104</v>
      </c>
      <c r="CM301" t="s">
        <v>102</v>
      </c>
      <c r="CN301" s="1" t="s">
        <v>91</v>
      </c>
      <c r="CO301" t="s">
        <v>98</v>
      </c>
    </row>
    <row r="302" spans="1:93" x14ac:dyDescent="0.25">
      <c r="A302" s="1">
        <v>300</v>
      </c>
      <c r="L302" t="s">
        <v>28</v>
      </c>
      <c r="W302" t="s">
        <v>26</v>
      </c>
      <c r="AD302" t="s">
        <v>33</v>
      </c>
      <c r="AL302" t="s">
        <v>39</v>
      </c>
      <c r="BE302" t="s">
        <v>56</v>
      </c>
      <c r="BP302" t="s">
        <v>65</v>
      </c>
      <c r="CC302" t="s">
        <v>94</v>
      </c>
      <c r="CD302">
        <v>79</v>
      </c>
      <c r="CE302" t="s">
        <v>121</v>
      </c>
      <c r="CF302" t="s">
        <v>207</v>
      </c>
      <c r="CG302" t="s">
        <v>107</v>
      </c>
      <c r="CH302" t="s">
        <v>98</v>
      </c>
      <c r="CI302" s="1" t="s">
        <v>80</v>
      </c>
      <c r="CL302" t="s">
        <v>104</v>
      </c>
      <c r="CM302" t="s">
        <v>102</v>
      </c>
      <c r="CN302" s="1" t="s">
        <v>91</v>
      </c>
      <c r="CO302" t="s">
        <v>98</v>
      </c>
    </row>
    <row r="303" spans="1:93" x14ac:dyDescent="0.25">
      <c r="A303" s="1">
        <v>301</v>
      </c>
      <c r="C303" t="s">
        <v>20</v>
      </c>
      <c r="D303" t="s">
        <v>21</v>
      </c>
      <c r="E303" t="s">
        <v>22</v>
      </c>
      <c r="L303" t="s">
        <v>28</v>
      </c>
      <c r="M303" t="s">
        <v>29</v>
      </c>
      <c r="Q303" t="s">
        <v>21</v>
      </c>
      <c r="R303" t="s">
        <v>22</v>
      </c>
      <c r="V303" t="s">
        <v>267</v>
      </c>
      <c r="AH303" t="s">
        <v>269</v>
      </c>
      <c r="AI303" t="s">
        <v>36</v>
      </c>
      <c r="AK303" t="s">
        <v>38</v>
      </c>
      <c r="AS303" t="s">
        <v>45</v>
      </c>
      <c r="BC303" t="s">
        <v>54</v>
      </c>
      <c r="BH303" t="s">
        <v>59</v>
      </c>
      <c r="BN303" t="s">
        <v>63</v>
      </c>
      <c r="BP303" t="s">
        <v>65</v>
      </c>
      <c r="CA303" t="s">
        <v>76</v>
      </c>
      <c r="CC303" t="s">
        <v>94</v>
      </c>
      <c r="CD303">
        <v>72</v>
      </c>
      <c r="CE303" t="s">
        <v>121</v>
      </c>
      <c r="CF303" t="s">
        <v>207</v>
      </c>
      <c r="CG303" t="s">
        <v>107</v>
      </c>
      <c r="CH303" t="s">
        <v>98</v>
      </c>
      <c r="CI303" s="1" t="s">
        <v>80</v>
      </c>
      <c r="CK303" t="s">
        <v>110</v>
      </c>
      <c r="CL303" t="s">
        <v>104</v>
      </c>
      <c r="CM303" t="s">
        <v>102</v>
      </c>
      <c r="CN303" s="1" t="s">
        <v>91</v>
      </c>
      <c r="CO303" t="s">
        <v>102</v>
      </c>
    </row>
    <row r="304" spans="1:93" x14ac:dyDescent="0.25">
      <c r="A304" s="1">
        <v>302</v>
      </c>
      <c r="C304" t="s">
        <v>20</v>
      </c>
      <c r="D304" t="s">
        <v>21</v>
      </c>
      <c r="J304" t="s">
        <v>26</v>
      </c>
      <c r="P304" t="s">
        <v>20</v>
      </c>
      <c r="Q304" t="s">
        <v>21</v>
      </c>
      <c r="W304" t="s">
        <v>26</v>
      </c>
      <c r="AE304" t="s">
        <v>266</v>
      </c>
      <c r="AH304" t="s">
        <v>269</v>
      </c>
      <c r="AK304" t="s">
        <v>38</v>
      </c>
      <c r="AL304" t="s">
        <v>39</v>
      </c>
      <c r="AQ304" t="s">
        <v>37</v>
      </c>
      <c r="AU304" t="s">
        <v>47</v>
      </c>
      <c r="AX304" t="s">
        <v>50</v>
      </c>
      <c r="BD304" t="s">
        <v>55</v>
      </c>
      <c r="BH304" t="s">
        <v>59</v>
      </c>
      <c r="BQ304" t="s">
        <v>66</v>
      </c>
      <c r="BT304" t="s">
        <v>69</v>
      </c>
      <c r="BU304" t="s">
        <v>70</v>
      </c>
      <c r="BW304" t="s">
        <v>72</v>
      </c>
      <c r="CC304" t="s">
        <v>105</v>
      </c>
      <c r="CD304">
        <v>82</v>
      </c>
      <c r="CE304" t="s">
        <v>121</v>
      </c>
      <c r="CF304" t="s">
        <v>207</v>
      </c>
      <c r="CG304" t="s">
        <v>107</v>
      </c>
      <c r="CH304" t="s">
        <v>98</v>
      </c>
      <c r="CI304" s="1" t="s">
        <v>80</v>
      </c>
      <c r="CJ304" t="s">
        <v>109</v>
      </c>
      <c r="CK304" t="s">
        <v>103</v>
      </c>
      <c r="CL304" t="s">
        <v>104</v>
      </c>
      <c r="CM304" t="s">
        <v>102</v>
      </c>
      <c r="CN304" s="1" t="s">
        <v>91</v>
      </c>
      <c r="CO304" t="s">
        <v>98</v>
      </c>
    </row>
    <row r="305" spans="1:93" x14ac:dyDescent="0.25">
      <c r="A305" s="1">
        <v>303</v>
      </c>
      <c r="L305" t="s">
        <v>28</v>
      </c>
      <c r="P305" t="s">
        <v>20</v>
      </c>
      <c r="Q305" t="s">
        <v>21</v>
      </c>
      <c r="V305" t="s">
        <v>267</v>
      </c>
      <c r="Y305" t="s">
        <v>28</v>
      </c>
      <c r="AH305" t="s">
        <v>269</v>
      </c>
      <c r="AI305" t="s">
        <v>36</v>
      </c>
      <c r="AK305" t="s">
        <v>38</v>
      </c>
      <c r="AL305" t="s">
        <v>39</v>
      </c>
      <c r="AT305" t="s">
        <v>46</v>
      </c>
      <c r="BN305" t="s">
        <v>63</v>
      </c>
      <c r="BP305" t="s">
        <v>65</v>
      </c>
      <c r="CC305" t="s">
        <v>94</v>
      </c>
      <c r="CD305">
        <v>68</v>
      </c>
      <c r="CE305" t="s">
        <v>95</v>
      </c>
      <c r="CF305" t="s">
        <v>142</v>
      </c>
      <c r="CG305" t="s">
        <v>107</v>
      </c>
      <c r="CH305" t="s">
        <v>98</v>
      </c>
      <c r="CI305" s="1" t="s">
        <v>80</v>
      </c>
      <c r="CJ305" t="s">
        <v>126</v>
      </c>
      <c r="CK305" t="s">
        <v>120</v>
      </c>
      <c r="CL305" t="s">
        <v>104</v>
      </c>
      <c r="CM305" t="s">
        <v>102</v>
      </c>
      <c r="CN305" s="1" t="s">
        <v>90</v>
      </c>
      <c r="CO305" t="s">
        <v>102</v>
      </c>
    </row>
    <row r="306" spans="1:93" x14ac:dyDescent="0.25">
      <c r="A306" s="1">
        <v>304</v>
      </c>
      <c r="K306" t="s">
        <v>27</v>
      </c>
      <c r="N306" t="s">
        <v>30</v>
      </c>
      <c r="Q306" t="s">
        <v>21</v>
      </c>
      <c r="AH306" t="s">
        <v>269</v>
      </c>
      <c r="AM306" t="s">
        <v>40</v>
      </c>
      <c r="BD306" t="s">
        <v>55</v>
      </c>
      <c r="BH306" t="s">
        <v>59</v>
      </c>
      <c r="BP306" t="s">
        <v>65</v>
      </c>
      <c r="BS306" t="s">
        <v>68</v>
      </c>
      <c r="CA306" t="s">
        <v>76</v>
      </c>
      <c r="CC306" t="s">
        <v>94</v>
      </c>
      <c r="CD306">
        <v>70</v>
      </c>
      <c r="CE306" t="s">
        <v>95</v>
      </c>
      <c r="CF306" t="s">
        <v>117</v>
      </c>
      <c r="CG306" t="s">
        <v>97</v>
      </c>
      <c r="CH306" t="s">
        <v>98</v>
      </c>
      <c r="CI306" s="1" t="s">
        <v>80</v>
      </c>
      <c r="CJ306" t="s">
        <v>108</v>
      </c>
      <c r="CK306" t="s">
        <v>100</v>
      </c>
      <c r="CL306" t="s">
        <v>104</v>
      </c>
      <c r="CM306" t="s">
        <v>102</v>
      </c>
      <c r="CN306" s="1" t="s">
        <v>373</v>
      </c>
      <c r="CO306" t="s">
        <v>102</v>
      </c>
    </row>
    <row r="307" spans="1:93" x14ac:dyDescent="0.25">
      <c r="A307" s="1">
        <v>305</v>
      </c>
      <c r="C307" t="s">
        <v>20</v>
      </c>
      <c r="J307" t="s">
        <v>26</v>
      </c>
      <c r="N307" t="s">
        <v>30</v>
      </c>
      <c r="P307" t="s">
        <v>20</v>
      </c>
      <c r="W307" t="s">
        <v>26</v>
      </c>
      <c r="AA307" t="s">
        <v>30</v>
      </c>
      <c r="AG307" t="s">
        <v>35</v>
      </c>
      <c r="AL307" t="s">
        <v>39</v>
      </c>
      <c r="AQ307" t="s">
        <v>37</v>
      </c>
      <c r="AR307" t="s">
        <v>44</v>
      </c>
      <c r="BA307" t="s">
        <v>20</v>
      </c>
      <c r="BD307" t="s">
        <v>55</v>
      </c>
      <c r="BJ307" t="s">
        <v>26</v>
      </c>
      <c r="BU307" t="s">
        <v>70</v>
      </c>
      <c r="CA307" t="s">
        <v>76</v>
      </c>
      <c r="CC307" t="s">
        <v>105</v>
      </c>
      <c r="CD307">
        <v>77</v>
      </c>
      <c r="CE307" t="s">
        <v>95</v>
      </c>
      <c r="CF307" t="s">
        <v>142</v>
      </c>
      <c r="CG307" t="s">
        <v>107</v>
      </c>
      <c r="CH307" t="s">
        <v>98</v>
      </c>
      <c r="CI307" s="1" t="s">
        <v>80</v>
      </c>
      <c r="CJ307" t="s">
        <v>114</v>
      </c>
      <c r="CK307" t="s">
        <v>120</v>
      </c>
      <c r="CL307" t="s">
        <v>104</v>
      </c>
      <c r="CM307" t="s">
        <v>102</v>
      </c>
      <c r="CN307" s="1" t="s">
        <v>373</v>
      </c>
      <c r="CO307" t="s">
        <v>98</v>
      </c>
    </row>
    <row r="308" spans="1:93" x14ac:dyDescent="0.25">
      <c r="A308" s="1">
        <v>306</v>
      </c>
      <c r="C308" t="s">
        <v>20</v>
      </c>
      <c r="W308" t="s">
        <v>26</v>
      </c>
      <c r="AD308" t="s">
        <v>33</v>
      </c>
      <c r="AL308" t="s">
        <v>39</v>
      </c>
      <c r="AP308" t="s">
        <v>43</v>
      </c>
      <c r="BA308" t="s">
        <v>20</v>
      </c>
      <c r="BP308" t="s">
        <v>65</v>
      </c>
      <c r="BQ308" t="s">
        <v>66</v>
      </c>
      <c r="BU308" t="s">
        <v>70</v>
      </c>
      <c r="CC308" t="s">
        <v>94</v>
      </c>
      <c r="CD308">
        <v>59</v>
      </c>
      <c r="CE308" t="s">
        <v>95</v>
      </c>
      <c r="CF308" t="s">
        <v>142</v>
      </c>
      <c r="CG308" t="s">
        <v>107</v>
      </c>
      <c r="CH308" t="s">
        <v>98</v>
      </c>
      <c r="CI308" s="1" t="s">
        <v>80</v>
      </c>
      <c r="CJ308" t="s">
        <v>126</v>
      </c>
      <c r="CK308" t="s">
        <v>120</v>
      </c>
      <c r="CL308" t="s">
        <v>104</v>
      </c>
      <c r="CM308" t="s">
        <v>102</v>
      </c>
      <c r="CN308" s="1" t="s">
        <v>92</v>
      </c>
      <c r="CO308" t="s">
        <v>102</v>
      </c>
    </row>
    <row r="309" spans="1:93" x14ac:dyDescent="0.25">
      <c r="A309" s="1">
        <v>307</v>
      </c>
      <c r="C309" t="s">
        <v>20</v>
      </c>
      <c r="D309" t="s">
        <v>21</v>
      </c>
      <c r="J309" t="s">
        <v>26</v>
      </c>
      <c r="K309" t="s">
        <v>27</v>
      </c>
      <c r="M309" t="s">
        <v>29</v>
      </c>
      <c r="N309" t="s">
        <v>30</v>
      </c>
      <c r="Q309" t="s">
        <v>21</v>
      </c>
      <c r="W309" t="s">
        <v>26</v>
      </c>
      <c r="AA309" t="s">
        <v>30</v>
      </c>
      <c r="AF309" t="s">
        <v>34</v>
      </c>
      <c r="AI309" t="s">
        <v>36</v>
      </c>
      <c r="BP309" t="s">
        <v>65</v>
      </c>
      <c r="CC309" t="s">
        <v>94</v>
      </c>
      <c r="CD309">
        <v>57</v>
      </c>
      <c r="CE309" t="s">
        <v>95</v>
      </c>
      <c r="CF309" t="s">
        <v>204</v>
      </c>
      <c r="CG309" t="s">
        <v>107</v>
      </c>
      <c r="CH309" t="s">
        <v>98</v>
      </c>
      <c r="CI309" s="1" t="s">
        <v>80</v>
      </c>
      <c r="CK309" t="s">
        <v>103</v>
      </c>
      <c r="CL309" t="s">
        <v>101</v>
      </c>
      <c r="CM309" t="s">
        <v>102</v>
      </c>
      <c r="CN309" s="1" t="s">
        <v>92</v>
      </c>
      <c r="CO309" t="s">
        <v>102</v>
      </c>
    </row>
    <row r="310" spans="1:93" x14ac:dyDescent="0.25">
      <c r="A310" s="1">
        <v>308</v>
      </c>
      <c r="J310" t="s">
        <v>26</v>
      </c>
      <c r="L310" t="s">
        <v>28</v>
      </c>
      <c r="N310" t="s">
        <v>30</v>
      </c>
      <c r="Q310" t="s">
        <v>21</v>
      </c>
      <c r="AR310" t="s">
        <v>44</v>
      </c>
      <c r="BE310" t="s">
        <v>56</v>
      </c>
      <c r="BO310" t="s">
        <v>64</v>
      </c>
      <c r="BP310" t="s">
        <v>65</v>
      </c>
      <c r="BY310" t="s">
        <v>74</v>
      </c>
      <c r="CC310" t="s">
        <v>94</v>
      </c>
      <c r="CD310">
        <v>76</v>
      </c>
      <c r="CE310" t="s">
        <v>95</v>
      </c>
      <c r="CF310" t="s">
        <v>208</v>
      </c>
      <c r="CG310" t="s">
        <v>107</v>
      </c>
      <c r="CH310" t="s">
        <v>98</v>
      </c>
      <c r="CI310" s="1" t="s">
        <v>80</v>
      </c>
      <c r="CJ310" t="s">
        <v>112</v>
      </c>
      <c r="CK310" t="s">
        <v>110</v>
      </c>
      <c r="CL310" t="s">
        <v>101</v>
      </c>
      <c r="CM310" t="s">
        <v>102</v>
      </c>
      <c r="CN310" s="1" t="s">
        <v>91</v>
      </c>
      <c r="CO310" t="s">
        <v>102</v>
      </c>
    </row>
    <row r="311" spans="1:93" x14ac:dyDescent="0.25">
      <c r="A311" s="1">
        <v>309</v>
      </c>
      <c r="C311" t="s">
        <v>20</v>
      </c>
      <c r="D311" t="s">
        <v>21</v>
      </c>
      <c r="I311" t="s">
        <v>267</v>
      </c>
      <c r="J311" t="s">
        <v>26</v>
      </c>
      <c r="K311" t="s">
        <v>27</v>
      </c>
      <c r="P311" t="s">
        <v>20</v>
      </c>
      <c r="Q311" t="s">
        <v>21</v>
      </c>
      <c r="V311" t="s">
        <v>267</v>
      </c>
      <c r="AD311" t="s">
        <v>33</v>
      </c>
      <c r="AH311" t="s">
        <v>269</v>
      </c>
      <c r="AI311" t="s">
        <v>36</v>
      </c>
      <c r="AL311" t="s">
        <v>39</v>
      </c>
      <c r="AM311" t="s">
        <v>40</v>
      </c>
      <c r="AP311" t="s">
        <v>43</v>
      </c>
      <c r="AR311" t="s">
        <v>44</v>
      </c>
      <c r="AV311" t="s">
        <v>48</v>
      </c>
      <c r="AX311" t="s">
        <v>50</v>
      </c>
      <c r="AZ311" t="s">
        <v>52</v>
      </c>
      <c r="BA311" t="s">
        <v>20</v>
      </c>
      <c r="BC311" t="s">
        <v>54</v>
      </c>
      <c r="BD311" t="s">
        <v>55</v>
      </c>
      <c r="BE311" t="s">
        <v>56</v>
      </c>
      <c r="BH311" t="s">
        <v>59</v>
      </c>
      <c r="BJ311" t="s">
        <v>26</v>
      </c>
      <c r="BN311" t="s">
        <v>63</v>
      </c>
      <c r="BO311" t="s">
        <v>64</v>
      </c>
      <c r="BP311" t="s">
        <v>65</v>
      </c>
      <c r="BQ311" t="s">
        <v>66</v>
      </c>
      <c r="BS311" t="s">
        <v>68</v>
      </c>
      <c r="BY311" t="s">
        <v>74</v>
      </c>
      <c r="BZ311" t="s">
        <v>75</v>
      </c>
      <c r="CC311" t="s">
        <v>94</v>
      </c>
      <c r="CD311">
        <v>51</v>
      </c>
      <c r="CE311" t="s">
        <v>95</v>
      </c>
      <c r="CF311" t="s">
        <v>204</v>
      </c>
      <c r="CG311" t="s">
        <v>128</v>
      </c>
      <c r="CH311" t="s">
        <v>98</v>
      </c>
      <c r="CI311" s="1" t="s">
        <v>80</v>
      </c>
      <c r="CK311" t="s">
        <v>110</v>
      </c>
      <c r="CL311" t="s">
        <v>135</v>
      </c>
      <c r="CM311" t="s">
        <v>98</v>
      </c>
      <c r="CN311" s="1" t="s">
        <v>93</v>
      </c>
      <c r="CO311" t="s">
        <v>98</v>
      </c>
    </row>
    <row r="312" spans="1:93" x14ac:dyDescent="0.25">
      <c r="A312" s="1">
        <v>310</v>
      </c>
      <c r="B312" t="s">
        <v>19</v>
      </c>
      <c r="C312" t="s">
        <v>20</v>
      </c>
      <c r="F312" t="s">
        <v>23</v>
      </c>
      <c r="J312" t="s">
        <v>26</v>
      </c>
      <c r="L312" t="s">
        <v>28</v>
      </c>
      <c r="M312" t="s">
        <v>29</v>
      </c>
      <c r="N312" t="s">
        <v>30</v>
      </c>
      <c r="R312" t="s">
        <v>22</v>
      </c>
      <c r="V312" t="s">
        <v>267</v>
      </c>
      <c r="Z312" t="s">
        <v>29</v>
      </c>
      <c r="AB312" t="s">
        <v>31</v>
      </c>
      <c r="AI312" t="s">
        <v>36</v>
      </c>
      <c r="AK312" t="s">
        <v>38</v>
      </c>
      <c r="AL312" t="s">
        <v>39</v>
      </c>
      <c r="AP312" t="s">
        <v>43</v>
      </c>
      <c r="AR312" t="s">
        <v>44</v>
      </c>
      <c r="AX312" t="s">
        <v>50</v>
      </c>
      <c r="AZ312" t="s">
        <v>52</v>
      </c>
      <c r="BC312" t="s">
        <v>54</v>
      </c>
      <c r="BD312" t="s">
        <v>55</v>
      </c>
      <c r="BE312" t="s">
        <v>56</v>
      </c>
      <c r="BH312" t="s">
        <v>59</v>
      </c>
      <c r="BJ312" t="s">
        <v>26</v>
      </c>
      <c r="BR312" t="s">
        <v>67</v>
      </c>
      <c r="BS312" t="s">
        <v>68</v>
      </c>
      <c r="BT312" t="s">
        <v>69</v>
      </c>
      <c r="BZ312" t="s">
        <v>75</v>
      </c>
      <c r="CA312" t="s">
        <v>76</v>
      </c>
      <c r="CB312" s="6" t="s">
        <v>77</v>
      </c>
      <c r="CC312" t="s">
        <v>94</v>
      </c>
      <c r="CD312">
        <v>47</v>
      </c>
      <c r="CE312" t="s">
        <v>95</v>
      </c>
      <c r="CF312" t="s">
        <v>204</v>
      </c>
      <c r="CG312" t="s">
        <v>107</v>
      </c>
      <c r="CH312" t="s">
        <v>98</v>
      </c>
      <c r="CI312" s="1" t="s">
        <v>80</v>
      </c>
      <c r="CK312" t="s">
        <v>110</v>
      </c>
      <c r="CL312" t="s">
        <v>135</v>
      </c>
      <c r="CM312" t="s">
        <v>98</v>
      </c>
      <c r="CN312" s="1" t="s">
        <v>93</v>
      </c>
    </row>
    <row r="313" spans="1:93" x14ac:dyDescent="0.25">
      <c r="A313" s="1">
        <v>311</v>
      </c>
      <c r="AK313" t="s">
        <v>38</v>
      </c>
      <c r="AV313" t="s">
        <v>48</v>
      </c>
      <c r="BE313" t="s">
        <v>56</v>
      </c>
      <c r="BP313" t="s">
        <v>65</v>
      </c>
      <c r="BT313" t="s">
        <v>69</v>
      </c>
      <c r="CA313" t="s">
        <v>76</v>
      </c>
      <c r="CC313" t="s">
        <v>94</v>
      </c>
      <c r="CD313">
        <v>68</v>
      </c>
      <c r="CE313" t="s">
        <v>95</v>
      </c>
      <c r="CF313" t="s">
        <v>158</v>
      </c>
      <c r="CG313" t="s">
        <v>107</v>
      </c>
      <c r="CH313" t="s">
        <v>98</v>
      </c>
      <c r="CI313" s="1" t="s">
        <v>365</v>
      </c>
      <c r="CJ313" t="s">
        <v>108</v>
      </c>
      <c r="CK313" t="s">
        <v>103</v>
      </c>
      <c r="CL313" t="s">
        <v>104</v>
      </c>
      <c r="CM313" t="s">
        <v>102</v>
      </c>
      <c r="CN313" s="1" t="s">
        <v>91</v>
      </c>
      <c r="CO313" t="s">
        <v>102</v>
      </c>
    </row>
    <row r="314" spans="1:93" x14ac:dyDescent="0.25">
      <c r="A314" s="1">
        <v>312</v>
      </c>
      <c r="L314" t="s">
        <v>28</v>
      </c>
      <c r="W314" t="s">
        <v>26</v>
      </c>
      <c r="AI314" t="s">
        <v>36</v>
      </c>
      <c r="AO314" t="s">
        <v>42</v>
      </c>
      <c r="AZ314" t="s">
        <v>52</v>
      </c>
      <c r="BP314" t="s">
        <v>65</v>
      </c>
      <c r="CC314" t="s">
        <v>94</v>
      </c>
      <c r="CD314">
        <v>56</v>
      </c>
      <c r="CE314" t="s">
        <v>95</v>
      </c>
      <c r="CF314" t="s">
        <v>204</v>
      </c>
      <c r="CG314" t="s">
        <v>107</v>
      </c>
      <c r="CH314" t="s">
        <v>98</v>
      </c>
      <c r="CI314" s="1" t="s">
        <v>80</v>
      </c>
      <c r="CJ314" t="s">
        <v>109</v>
      </c>
      <c r="CL314" t="s">
        <v>101</v>
      </c>
      <c r="CM314" t="s">
        <v>102</v>
      </c>
      <c r="CN314" s="1" t="s">
        <v>90</v>
      </c>
      <c r="CO314" t="s">
        <v>98</v>
      </c>
    </row>
    <row r="315" spans="1:93" x14ac:dyDescent="0.25">
      <c r="A315" s="1">
        <v>313</v>
      </c>
      <c r="AG315" t="s">
        <v>35</v>
      </c>
      <c r="BP315" t="s">
        <v>65</v>
      </c>
      <c r="BT315" t="s">
        <v>69</v>
      </c>
      <c r="CA315" t="s">
        <v>76</v>
      </c>
      <c r="CC315" t="s">
        <v>94</v>
      </c>
      <c r="CD315">
        <v>64</v>
      </c>
      <c r="CE315" t="s">
        <v>95</v>
      </c>
      <c r="CF315" t="s">
        <v>209</v>
      </c>
      <c r="CG315" t="s">
        <v>107</v>
      </c>
      <c r="CI315" s="1" t="s">
        <v>80</v>
      </c>
      <c r="CJ315" t="s">
        <v>126</v>
      </c>
      <c r="CK315" t="s">
        <v>100</v>
      </c>
      <c r="CL315" t="s">
        <v>101</v>
      </c>
      <c r="CM315" t="s">
        <v>102</v>
      </c>
      <c r="CN315" s="1" t="s">
        <v>92</v>
      </c>
      <c r="CO315" t="s">
        <v>102</v>
      </c>
    </row>
    <row r="316" spans="1:93" x14ac:dyDescent="0.25">
      <c r="A316" s="1">
        <v>314</v>
      </c>
      <c r="D316" t="s">
        <v>21</v>
      </c>
      <c r="E316" t="s">
        <v>22</v>
      </c>
      <c r="I316" t="s">
        <v>267</v>
      </c>
      <c r="K316" t="s">
        <v>27</v>
      </c>
      <c r="Q316" t="s">
        <v>21</v>
      </c>
      <c r="V316" t="s">
        <v>267</v>
      </c>
      <c r="X316" t="s">
        <v>27</v>
      </c>
      <c r="AH316" t="s">
        <v>269</v>
      </c>
      <c r="AK316" t="s">
        <v>38</v>
      </c>
      <c r="AV316" t="s">
        <v>48</v>
      </c>
      <c r="BG316" t="s">
        <v>58</v>
      </c>
      <c r="BH316" t="s">
        <v>59</v>
      </c>
      <c r="BM316" t="s">
        <v>62</v>
      </c>
      <c r="BQ316" t="s">
        <v>66</v>
      </c>
      <c r="BT316" t="s">
        <v>69</v>
      </c>
      <c r="CC316" t="s">
        <v>94</v>
      </c>
      <c r="CD316">
        <v>79</v>
      </c>
      <c r="CE316" t="s">
        <v>95</v>
      </c>
      <c r="CF316" t="s">
        <v>204</v>
      </c>
      <c r="CG316" t="s">
        <v>107</v>
      </c>
      <c r="CH316" t="s">
        <v>98</v>
      </c>
      <c r="CI316" s="1" t="s">
        <v>80</v>
      </c>
      <c r="CK316" t="s">
        <v>103</v>
      </c>
      <c r="CL316" t="s">
        <v>104</v>
      </c>
      <c r="CM316" t="s">
        <v>102</v>
      </c>
      <c r="CN316" s="1" t="s">
        <v>91</v>
      </c>
      <c r="CO316" t="s">
        <v>102</v>
      </c>
    </row>
    <row r="317" spans="1:93" x14ac:dyDescent="0.25">
      <c r="A317" s="1">
        <v>315</v>
      </c>
      <c r="Q317" t="s">
        <v>21</v>
      </c>
      <c r="BP317" t="s">
        <v>65</v>
      </c>
      <c r="CC317" t="s">
        <v>105</v>
      </c>
      <c r="CD317">
        <v>91</v>
      </c>
      <c r="CE317" t="s">
        <v>95</v>
      </c>
      <c r="CF317" t="s">
        <v>141</v>
      </c>
      <c r="CG317" t="s">
        <v>107</v>
      </c>
      <c r="CH317" t="s">
        <v>98</v>
      </c>
      <c r="CI317" s="1" t="s">
        <v>80</v>
      </c>
      <c r="CJ317" t="s">
        <v>112</v>
      </c>
      <c r="CK317" t="s">
        <v>110</v>
      </c>
      <c r="CL317" t="s">
        <v>104</v>
      </c>
      <c r="CM317" t="s">
        <v>102</v>
      </c>
      <c r="CN317" s="1"/>
      <c r="CO317" t="s">
        <v>102</v>
      </c>
    </row>
    <row r="318" spans="1:93" x14ac:dyDescent="0.25">
      <c r="A318" s="1">
        <v>316</v>
      </c>
      <c r="C318" t="s">
        <v>20</v>
      </c>
      <c r="D318" t="s">
        <v>21</v>
      </c>
      <c r="E318" t="s">
        <v>22</v>
      </c>
      <c r="F318" t="s">
        <v>23</v>
      </c>
      <c r="G318" t="s">
        <v>24</v>
      </c>
      <c r="H318" t="s">
        <v>25</v>
      </c>
      <c r="I318" t="s">
        <v>267</v>
      </c>
      <c r="J318" t="s">
        <v>26</v>
      </c>
      <c r="K318" t="s">
        <v>27</v>
      </c>
      <c r="L318" t="s">
        <v>28</v>
      </c>
      <c r="M318" t="s">
        <v>29</v>
      </c>
      <c r="N318" t="s">
        <v>30</v>
      </c>
      <c r="P318" t="s">
        <v>20</v>
      </c>
      <c r="Q318" t="s">
        <v>21</v>
      </c>
      <c r="AI318" t="s">
        <v>36</v>
      </c>
      <c r="AM318" t="s">
        <v>40</v>
      </c>
      <c r="AO318" t="s">
        <v>42</v>
      </c>
      <c r="AR318" t="s">
        <v>44</v>
      </c>
      <c r="AX318" t="s">
        <v>50</v>
      </c>
      <c r="AY318" t="s">
        <v>51</v>
      </c>
      <c r="AZ318" t="s">
        <v>52</v>
      </c>
      <c r="BA318" t="s">
        <v>20</v>
      </c>
      <c r="BB318" t="s">
        <v>53</v>
      </c>
      <c r="BC318" t="s">
        <v>54</v>
      </c>
      <c r="BD318" t="s">
        <v>55</v>
      </c>
      <c r="BE318" t="s">
        <v>56</v>
      </c>
      <c r="BF318" t="s">
        <v>57</v>
      </c>
      <c r="BG318" t="s">
        <v>58</v>
      </c>
      <c r="BH318" t="s">
        <v>59</v>
      </c>
      <c r="BI318" t="s">
        <v>60</v>
      </c>
      <c r="BJ318" t="s">
        <v>26</v>
      </c>
      <c r="BK318" t="s">
        <v>23</v>
      </c>
      <c r="BL318" t="s">
        <v>61</v>
      </c>
      <c r="BM318" t="s">
        <v>62</v>
      </c>
      <c r="BN318" t="s">
        <v>63</v>
      </c>
      <c r="BO318" t="s">
        <v>64</v>
      </c>
      <c r="BP318" t="s">
        <v>65</v>
      </c>
      <c r="CC318" t="s">
        <v>105</v>
      </c>
      <c r="CD318">
        <v>63</v>
      </c>
      <c r="CE318" t="s">
        <v>95</v>
      </c>
      <c r="CF318" t="s">
        <v>141</v>
      </c>
      <c r="CG318" t="s">
        <v>107</v>
      </c>
      <c r="CH318" t="s">
        <v>98</v>
      </c>
      <c r="CI318" s="1" t="s">
        <v>80</v>
      </c>
      <c r="CJ318" t="s">
        <v>109</v>
      </c>
      <c r="CL318" t="s">
        <v>104</v>
      </c>
      <c r="CM318" t="s">
        <v>102</v>
      </c>
      <c r="CN318" s="1"/>
    </row>
    <row r="319" spans="1:93" x14ac:dyDescent="0.25">
      <c r="A319" s="1">
        <v>317</v>
      </c>
      <c r="C319" t="s">
        <v>20</v>
      </c>
      <c r="D319" t="s">
        <v>21</v>
      </c>
      <c r="P319" t="s">
        <v>20</v>
      </c>
      <c r="Q319" t="s">
        <v>21</v>
      </c>
      <c r="W319" t="s">
        <v>26</v>
      </c>
      <c r="AR319" t="s">
        <v>44</v>
      </c>
      <c r="AU319" t="s">
        <v>47</v>
      </c>
      <c r="AX319" t="s">
        <v>50</v>
      </c>
      <c r="BA319" t="s">
        <v>20</v>
      </c>
      <c r="BC319" t="s">
        <v>54</v>
      </c>
      <c r="BD319" t="s">
        <v>55</v>
      </c>
      <c r="BE319" t="s">
        <v>56</v>
      </c>
      <c r="BJ319" t="s">
        <v>26</v>
      </c>
      <c r="BP319" t="s">
        <v>65</v>
      </c>
      <c r="BQ319" t="s">
        <v>66</v>
      </c>
      <c r="BS319" t="s">
        <v>68</v>
      </c>
      <c r="CA319" t="s">
        <v>76</v>
      </c>
      <c r="CC319" t="s">
        <v>94</v>
      </c>
      <c r="CD319">
        <v>44</v>
      </c>
      <c r="CE319" t="s">
        <v>95</v>
      </c>
      <c r="CF319" t="s">
        <v>201</v>
      </c>
      <c r="CG319" t="s">
        <v>210</v>
      </c>
      <c r="CH319" t="s">
        <v>98</v>
      </c>
      <c r="CI319" s="1" t="s">
        <v>80</v>
      </c>
      <c r="CJ319" t="s">
        <v>109</v>
      </c>
      <c r="CK319" t="s">
        <v>103</v>
      </c>
      <c r="CL319" t="s">
        <v>101</v>
      </c>
      <c r="CM319" t="s">
        <v>102</v>
      </c>
      <c r="CN319" s="1" t="s">
        <v>90</v>
      </c>
      <c r="CO319" t="s">
        <v>102</v>
      </c>
    </row>
    <row r="320" spans="1:93" x14ac:dyDescent="0.25">
      <c r="A320" s="1">
        <v>318</v>
      </c>
      <c r="C320" t="s">
        <v>20</v>
      </c>
      <c r="J320" t="s">
        <v>26</v>
      </c>
      <c r="M320" t="s">
        <v>29</v>
      </c>
      <c r="P320" t="s">
        <v>20</v>
      </c>
      <c r="V320" t="s">
        <v>267</v>
      </c>
      <c r="X320" t="s">
        <v>27</v>
      </c>
      <c r="AD320" t="s">
        <v>33</v>
      </c>
      <c r="AH320" t="s">
        <v>269</v>
      </c>
      <c r="AI320" t="s">
        <v>36</v>
      </c>
      <c r="AO320" t="s">
        <v>42</v>
      </c>
      <c r="AU320" t="s">
        <v>47</v>
      </c>
      <c r="AV320" t="s">
        <v>48</v>
      </c>
      <c r="AZ320" t="s">
        <v>52</v>
      </c>
      <c r="BF320" t="s">
        <v>57</v>
      </c>
      <c r="BM320" t="s">
        <v>62</v>
      </c>
      <c r="BR320" t="s">
        <v>67</v>
      </c>
      <c r="BS320" t="s">
        <v>68</v>
      </c>
      <c r="BU320" t="s">
        <v>70</v>
      </c>
      <c r="CC320" t="s">
        <v>89</v>
      </c>
      <c r="CD320">
        <v>71</v>
      </c>
      <c r="CE320" t="s">
        <v>95</v>
      </c>
      <c r="CF320" t="s">
        <v>139</v>
      </c>
      <c r="CG320" t="s">
        <v>134</v>
      </c>
      <c r="CI320" s="1" t="s">
        <v>80</v>
      </c>
      <c r="CJ320" t="s">
        <v>112</v>
      </c>
      <c r="CK320" t="s">
        <v>110</v>
      </c>
      <c r="CL320" t="s">
        <v>104</v>
      </c>
      <c r="CM320" t="s">
        <v>102</v>
      </c>
      <c r="CN320" s="1" t="s">
        <v>373</v>
      </c>
      <c r="CO320" t="s">
        <v>102</v>
      </c>
    </row>
    <row r="321" spans="1:93" x14ac:dyDescent="0.25">
      <c r="A321" s="1">
        <v>319</v>
      </c>
      <c r="C321" t="s">
        <v>20</v>
      </c>
      <c r="E321" t="s">
        <v>22</v>
      </c>
      <c r="I321" t="s">
        <v>267</v>
      </c>
      <c r="P321" t="s">
        <v>20</v>
      </c>
      <c r="V321" t="s">
        <v>267</v>
      </c>
      <c r="W321" t="s">
        <v>26</v>
      </c>
      <c r="AB321" t="s">
        <v>31</v>
      </c>
      <c r="AF321" t="s">
        <v>34</v>
      </c>
      <c r="AL321" t="s">
        <v>39</v>
      </c>
      <c r="AO321" t="s">
        <v>42</v>
      </c>
      <c r="AQ321" t="s">
        <v>37</v>
      </c>
      <c r="AV321" t="s">
        <v>48</v>
      </c>
      <c r="AY321" t="s">
        <v>51</v>
      </c>
      <c r="BA321" t="s">
        <v>20</v>
      </c>
      <c r="BH321" t="s">
        <v>59</v>
      </c>
      <c r="BL321" t="s">
        <v>61</v>
      </c>
      <c r="BT321" t="s">
        <v>69</v>
      </c>
      <c r="CC321" t="s">
        <v>94</v>
      </c>
      <c r="CD321">
        <v>58</v>
      </c>
      <c r="CE321" t="s">
        <v>95</v>
      </c>
      <c r="CF321" t="s">
        <v>195</v>
      </c>
      <c r="CG321" t="s">
        <v>107</v>
      </c>
      <c r="CH321" t="s">
        <v>98</v>
      </c>
      <c r="CI321" s="1"/>
      <c r="CJ321" t="s">
        <v>109</v>
      </c>
      <c r="CK321" t="s">
        <v>110</v>
      </c>
      <c r="CM321" t="s">
        <v>98</v>
      </c>
      <c r="CN321" s="1" t="s">
        <v>93</v>
      </c>
      <c r="CO321" t="s">
        <v>98</v>
      </c>
    </row>
    <row r="322" spans="1:93" x14ac:dyDescent="0.25">
      <c r="A322" s="1">
        <v>320</v>
      </c>
      <c r="B322" t="s">
        <v>19</v>
      </c>
      <c r="E322" t="s">
        <v>22</v>
      </c>
      <c r="K322" t="s">
        <v>27</v>
      </c>
      <c r="O322" t="s">
        <v>19</v>
      </c>
      <c r="Q322" t="s">
        <v>21</v>
      </c>
      <c r="AA322" t="s">
        <v>30</v>
      </c>
      <c r="AD322" t="s">
        <v>33</v>
      </c>
      <c r="AG322" t="s">
        <v>35</v>
      </c>
      <c r="AI322" t="s">
        <v>36</v>
      </c>
      <c r="AM322" t="s">
        <v>40</v>
      </c>
      <c r="AP322" t="s">
        <v>43</v>
      </c>
      <c r="AR322" t="s">
        <v>44</v>
      </c>
      <c r="AX322" t="s">
        <v>50</v>
      </c>
      <c r="BA322" t="s">
        <v>20</v>
      </c>
      <c r="BD322" t="s">
        <v>55</v>
      </c>
      <c r="BU322" t="s">
        <v>70</v>
      </c>
      <c r="BZ322" t="s">
        <v>75</v>
      </c>
      <c r="CA322" t="s">
        <v>76</v>
      </c>
      <c r="CC322" t="s">
        <v>105</v>
      </c>
      <c r="CD322">
        <v>81</v>
      </c>
      <c r="CE322" t="s">
        <v>95</v>
      </c>
      <c r="CF322" t="s">
        <v>163</v>
      </c>
      <c r="CG322" t="s">
        <v>107</v>
      </c>
      <c r="CI322" s="1" t="s">
        <v>80</v>
      </c>
      <c r="CK322" t="s">
        <v>120</v>
      </c>
      <c r="CL322" t="s">
        <v>104</v>
      </c>
      <c r="CM322" t="s">
        <v>102</v>
      </c>
      <c r="CN322" s="1" t="s">
        <v>373</v>
      </c>
      <c r="CO322" t="s">
        <v>98</v>
      </c>
    </row>
    <row r="323" spans="1:93" x14ac:dyDescent="0.25">
      <c r="A323" s="1">
        <v>321</v>
      </c>
      <c r="Q323" t="s">
        <v>21</v>
      </c>
      <c r="R323" t="s">
        <v>22</v>
      </c>
      <c r="V323" t="s">
        <v>267</v>
      </c>
      <c r="CC323" t="s">
        <v>94</v>
      </c>
      <c r="CD323">
        <v>83</v>
      </c>
      <c r="CE323" t="s">
        <v>95</v>
      </c>
      <c r="CF323" t="s">
        <v>163</v>
      </c>
      <c r="CG323" t="s">
        <v>107</v>
      </c>
      <c r="CI323" s="1" t="s">
        <v>80</v>
      </c>
      <c r="CK323" t="s">
        <v>103</v>
      </c>
      <c r="CL323" t="s">
        <v>104</v>
      </c>
      <c r="CM323" t="s">
        <v>102</v>
      </c>
      <c r="CN323" s="1" t="s">
        <v>91</v>
      </c>
      <c r="CO323" t="s">
        <v>98</v>
      </c>
    </row>
    <row r="324" spans="1:93" x14ac:dyDescent="0.25">
      <c r="A324" s="1">
        <v>322</v>
      </c>
      <c r="P324" t="s">
        <v>20</v>
      </c>
      <c r="AI324" t="s">
        <v>36</v>
      </c>
      <c r="AL324" t="s">
        <v>39</v>
      </c>
      <c r="AX324" t="s">
        <v>50</v>
      </c>
      <c r="BA324" t="s">
        <v>20</v>
      </c>
      <c r="BD324" t="s">
        <v>55</v>
      </c>
      <c r="BP324" t="s">
        <v>65</v>
      </c>
      <c r="BT324" t="s">
        <v>69</v>
      </c>
      <c r="BU324" t="s">
        <v>70</v>
      </c>
      <c r="CC324" t="s">
        <v>105</v>
      </c>
      <c r="CD324">
        <v>83</v>
      </c>
      <c r="CE324" t="s">
        <v>95</v>
      </c>
      <c r="CF324" t="s">
        <v>163</v>
      </c>
      <c r="CG324" t="s">
        <v>107</v>
      </c>
      <c r="CH324" t="s">
        <v>98</v>
      </c>
      <c r="CI324" s="1" t="s">
        <v>80</v>
      </c>
      <c r="CJ324" t="s">
        <v>99</v>
      </c>
      <c r="CK324" t="s">
        <v>103</v>
      </c>
      <c r="CL324" t="s">
        <v>104</v>
      </c>
      <c r="CM324" t="s">
        <v>102</v>
      </c>
      <c r="CN324" s="1"/>
      <c r="CO324" t="s">
        <v>98</v>
      </c>
    </row>
    <row r="325" spans="1:93" x14ac:dyDescent="0.25">
      <c r="A325" s="1">
        <v>323</v>
      </c>
      <c r="B325" t="s">
        <v>19</v>
      </c>
      <c r="D325" t="s">
        <v>21</v>
      </c>
      <c r="J325" t="s">
        <v>26</v>
      </c>
      <c r="O325" t="s">
        <v>19</v>
      </c>
      <c r="Q325" t="s">
        <v>21</v>
      </c>
      <c r="W325" t="s">
        <v>26</v>
      </c>
      <c r="AE325" t="s">
        <v>266</v>
      </c>
      <c r="AK325" t="s">
        <v>38</v>
      </c>
      <c r="AL325" t="s">
        <v>39</v>
      </c>
      <c r="AP325" t="s">
        <v>43</v>
      </c>
      <c r="AR325" t="s">
        <v>44</v>
      </c>
      <c r="BD325" t="s">
        <v>55</v>
      </c>
      <c r="BE325" t="s">
        <v>56</v>
      </c>
      <c r="BJ325" t="s">
        <v>26</v>
      </c>
      <c r="BP325" t="s">
        <v>65</v>
      </c>
      <c r="BS325" t="s">
        <v>68</v>
      </c>
      <c r="CA325" t="s">
        <v>76</v>
      </c>
      <c r="CC325" t="s">
        <v>94</v>
      </c>
      <c r="CD325">
        <v>66</v>
      </c>
      <c r="CE325" t="s">
        <v>115</v>
      </c>
      <c r="CF325" t="s">
        <v>330</v>
      </c>
      <c r="CG325" t="s">
        <v>128</v>
      </c>
      <c r="CH325" t="s">
        <v>98</v>
      </c>
      <c r="CI325" s="1" t="s">
        <v>80</v>
      </c>
      <c r="CJ325" t="s">
        <v>126</v>
      </c>
      <c r="CL325" t="s">
        <v>135</v>
      </c>
      <c r="CM325" t="s">
        <v>102</v>
      </c>
      <c r="CN325" s="1" t="s">
        <v>91</v>
      </c>
      <c r="CO325" t="s">
        <v>102</v>
      </c>
    </row>
    <row r="326" spans="1:93" x14ac:dyDescent="0.25">
      <c r="A326" s="1">
        <v>324</v>
      </c>
      <c r="C326" t="s">
        <v>20</v>
      </c>
      <c r="K326" t="s">
        <v>27</v>
      </c>
      <c r="O326" t="s">
        <v>19</v>
      </c>
      <c r="Q326" t="s">
        <v>21</v>
      </c>
      <c r="AA326" t="s">
        <v>30</v>
      </c>
      <c r="AZ326" t="s">
        <v>52</v>
      </c>
      <c r="BE326" t="s">
        <v>56</v>
      </c>
      <c r="BN326" t="s">
        <v>63</v>
      </c>
      <c r="BP326" t="s">
        <v>65</v>
      </c>
      <c r="BY326" t="s">
        <v>74</v>
      </c>
      <c r="CC326" t="s">
        <v>94</v>
      </c>
      <c r="CD326">
        <v>58</v>
      </c>
      <c r="CE326" t="s">
        <v>95</v>
      </c>
      <c r="CF326" t="s">
        <v>163</v>
      </c>
      <c r="CG326" t="s">
        <v>107</v>
      </c>
      <c r="CH326" t="s">
        <v>98</v>
      </c>
      <c r="CI326" s="1" t="s">
        <v>80</v>
      </c>
      <c r="CJ326" t="s">
        <v>114</v>
      </c>
      <c r="CK326" t="s">
        <v>110</v>
      </c>
      <c r="CL326" t="s">
        <v>101</v>
      </c>
      <c r="CM326" t="s">
        <v>102</v>
      </c>
      <c r="CN326" s="1" t="s">
        <v>92</v>
      </c>
      <c r="CO326" t="s">
        <v>102</v>
      </c>
    </row>
    <row r="327" spans="1:93" x14ac:dyDescent="0.25">
      <c r="A327" s="1">
        <v>325</v>
      </c>
      <c r="O327" t="s">
        <v>19</v>
      </c>
      <c r="Q327" t="s">
        <v>21</v>
      </c>
      <c r="V327" t="s">
        <v>267</v>
      </c>
      <c r="AQ327" t="s">
        <v>37</v>
      </c>
      <c r="AX327" t="s">
        <v>50</v>
      </c>
      <c r="BD327" t="s">
        <v>55</v>
      </c>
      <c r="BE327" t="s">
        <v>56</v>
      </c>
      <c r="BP327" t="s">
        <v>65</v>
      </c>
      <c r="BT327" t="s">
        <v>69</v>
      </c>
      <c r="BU327" t="s">
        <v>70</v>
      </c>
      <c r="CA327" t="s">
        <v>76</v>
      </c>
      <c r="CC327" t="s">
        <v>94</v>
      </c>
      <c r="CD327">
        <v>69</v>
      </c>
      <c r="CE327" t="s">
        <v>95</v>
      </c>
      <c r="CF327" t="s">
        <v>163</v>
      </c>
      <c r="CG327" t="s">
        <v>128</v>
      </c>
      <c r="CH327" t="s">
        <v>98</v>
      </c>
      <c r="CI327" s="1" t="s">
        <v>80</v>
      </c>
      <c r="CK327" t="s">
        <v>110</v>
      </c>
      <c r="CL327" t="s">
        <v>104</v>
      </c>
      <c r="CM327" t="s">
        <v>102</v>
      </c>
      <c r="CN327" s="1" t="s">
        <v>91</v>
      </c>
      <c r="CO327" t="s">
        <v>102</v>
      </c>
    </row>
    <row r="328" spans="1:93" x14ac:dyDescent="0.25">
      <c r="A328" s="1">
        <v>326</v>
      </c>
      <c r="C328" t="s">
        <v>20</v>
      </c>
      <c r="J328" t="s">
        <v>26</v>
      </c>
      <c r="P328" t="s">
        <v>20</v>
      </c>
      <c r="Q328" t="s">
        <v>21</v>
      </c>
      <c r="W328" t="s">
        <v>26</v>
      </c>
      <c r="AE328" t="s">
        <v>266</v>
      </c>
      <c r="AH328" t="s">
        <v>269</v>
      </c>
      <c r="AI328" t="s">
        <v>36</v>
      </c>
      <c r="AM328" t="s">
        <v>40</v>
      </c>
      <c r="AX328" t="s">
        <v>50</v>
      </c>
      <c r="BA328" t="s">
        <v>20</v>
      </c>
      <c r="BD328" t="s">
        <v>55</v>
      </c>
      <c r="BJ328" t="s">
        <v>26</v>
      </c>
      <c r="BP328" t="s">
        <v>65</v>
      </c>
      <c r="CC328" t="s">
        <v>105</v>
      </c>
      <c r="CD328">
        <v>68</v>
      </c>
      <c r="CE328" t="s">
        <v>115</v>
      </c>
      <c r="CF328" t="s">
        <v>331</v>
      </c>
      <c r="CG328" t="s">
        <v>107</v>
      </c>
      <c r="CI328" s="1" t="s">
        <v>80</v>
      </c>
      <c r="CJ328" t="s">
        <v>126</v>
      </c>
      <c r="CK328" t="s">
        <v>110</v>
      </c>
      <c r="CL328" t="s">
        <v>104</v>
      </c>
      <c r="CM328" t="s">
        <v>102</v>
      </c>
      <c r="CN328" s="1"/>
      <c r="CO328" t="s">
        <v>102</v>
      </c>
    </row>
    <row r="329" spans="1:93" x14ac:dyDescent="0.25">
      <c r="A329" s="1">
        <v>327</v>
      </c>
      <c r="P329" t="s">
        <v>20</v>
      </c>
      <c r="V329" t="s">
        <v>267</v>
      </c>
      <c r="W329" t="s">
        <v>26</v>
      </c>
      <c r="AD329" t="s">
        <v>33</v>
      </c>
      <c r="AI329" t="s">
        <v>36</v>
      </c>
      <c r="AZ329" t="s">
        <v>52</v>
      </c>
      <c r="BC329" t="s">
        <v>54</v>
      </c>
      <c r="BG329" t="s">
        <v>58</v>
      </c>
      <c r="BJ329" t="s">
        <v>26</v>
      </c>
      <c r="BN329" t="s">
        <v>63</v>
      </c>
      <c r="BP329" t="s">
        <v>65</v>
      </c>
      <c r="CA329" t="s">
        <v>76</v>
      </c>
      <c r="CC329" t="s">
        <v>94</v>
      </c>
      <c r="CD329">
        <v>51</v>
      </c>
      <c r="CE329" t="s">
        <v>95</v>
      </c>
      <c r="CF329" t="s">
        <v>117</v>
      </c>
      <c r="CG329" t="s">
        <v>160</v>
      </c>
      <c r="CH329" t="s">
        <v>98</v>
      </c>
      <c r="CI329" s="1" t="s">
        <v>349</v>
      </c>
      <c r="CJ329" t="s">
        <v>99</v>
      </c>
      <c r="CK329" t="s">
        <v>110</v>
      </c>
      <c r="CL329" t="s">
        <v>101</v>
      </c>
      <c r="CM329" t="s">
        <v>111</v>
      </c>
      <c r="CN329" s="1" t="s">
        <v>93</v>
      </c>
      <c r="CO329" t="s">
        <v>102</v>
      </c>
    </row>
    <row r="330" spans="1:93" x14ac:dyDescent="0.25">
      <c r="A330" s="1">
        <v>328</v>
      </c>
      <c r="K330" t="s">
        <v>27</v>
      </c>
      <c r="L330" t="s">
        <v>28</v>
      </c>
      <c r="N330" t="s">
        <v>30</v>
      </c>
      <c r="Q330" t="s">
        <v>21</v>
      </c>
      <c r="AD330" t="s">
        <v>33</v>
      </c>
      <c r="AG330" t="s">
        <v>35</v>
      </c>
      <c r="AI330" t="s">
        <v>36</v>
      </c>
      <c r="AL330" t="s">
        <v>39</v>
      </c>
      <c r="AQ330" t="s">
        <v>37</v>
      </c>
      <c r="AU330" t="s">
        <v>47</v>
      </c>
      <c r="AX330" t="s">
        <v>50</v>
      </c>
      <c r="BC330" t="s">
        <v>54</v>
      </c>
      <c r="BH330" t="s">
        <v>59</v>
      </c>
      <c r="BP330" t="s">
        <v>65</v>
      </c>
      <c r="BQ330" t="s">
        <v>66</v>
      </c>
      <c r="BY330" t="s">
        <v>74</v>
      </c>
      <c r="CC330" t="s">
        <v>94</v>
      </c>
      <c r="CD330">
        <v>70</v>
      </c>
      <c r="CE330" t="s">
        <v>95</v>
      </c>
      <c r="CF330" t="s">
        <v>96</v>
      </c>
      <c r="CG330" t="s">
        <v>97</v>
      </c>
      <c r="CI330" s="1"/>
      <c r="CK330" t="s">
        <v>103</v>
      </c>
      <c r="CL330" t="s">
        <v>104</v>
      </c>
      <c r="CM330" t="s">
        <v>102</v>
      </c>
      <c r="CN330" s="1" t="s">
        <v>90</v>
      </c>
      <c r="CO330" t="s">
        <v>98</v>
      </c>
    </row>
    <row r="331" spans="1:93" x14ac:dyDescent="0.25">
      <c r="A331" s="1">
        <v>329</v>
      </c>
      <c r="D331" t="s">
        <v>21</v>
      </c>
      <c r="I331" t="s">
        <v>267</v>
      </c>
      <c r="J331" t="s">
        <v>26</v>
      </c>
      <c r="Q331" t="s">
        <v>21</v>
      </c>
      <c r="R331" t="s">
        <v>22</v>
      </c>
      <c r="W331" t="s">
        <v>26</v>
      </c>
      <c r="AD331" t="s">
        <v>33</v>
      </c>
      <c r="AI331" t="s">
        <v>36</v>
      </c>
      <c r="AK331" t="s">
        <v>38</v>
      </c>
      <c r="AR331" t="s">
        <v>44</v>
      </c>
      <c r="AT331" t="s">
        <v>46</v>
      </c>
      <c r="AU331" t="s">
        <v>47</v>
      </c>
      <c r="BE331" t="s">
        <v>56</v>
      </c>
      <c r="BJ331" t="s">
        <v>26</v>
      </c>
      <c r="BP331" t="s">
        <v>65</v>
      </c>
      <c r="BS331" t="s">
        <v>68</v>
      </c>
      <c r="BU331" t="s">
        <v>70</v>
      </c>
      <c r="CC331" t="s">
        <v>94</v>
      </c>
      <c r="CD331">
        <v>53</v>
      </c>
      <c r="CE331" t="s">
        <v>95</v>
      </c>
      <c r="CF331" t="s">
        <v>96</v>
      </c>
      <c r="CG331" t="s">
        <v>97</v>
      </c>
      <c r="CH331" t="s">
        <v>98</v>
      </c>
      <c r="CI331" s="1" t="s">
        <v>80</v>
      </c>
      <c r="CJ331" t="s">
        <v>109</v>
      </c>
      <c r="CK331" t="s">
        <v>137</v>
      </c>
      <c r="CL331" t="s">
        <v>125</v>
      </c>
      <c r="CM331" t="s">
        <v>98</v>
      </c>
      <c r="CN331" s="1" t="s">
        <v>93</v>
      </c>
      <c r="CO331" t="s">
        <v>102</v>
      </c>
    </row>
    <row r="332" spans="1:93" x14ac:dyDescent="0.25">
      <c r="A332" s="1">
        <v>330</v>
      </c>
      <c r="D332" t="s">
        <v>21</v>
      </c>
      <c r="J332" t="s">
        <v>26</v>
      </c>
      <c r="K332" t="s">
        <v>27</v>
      </c>
      <c r="R332" t="s">
        <v>22</v>
      </c>
      <c r="S332" t="s">
        <v>23</v>
      </c>
      <c r="W332" t="s">
        <v>26</v>
      </c>
      <c r="AE332" t="s">
        <v>266</v>
      </c>
      <c r="AR332" t="s">
        <v>44</v>
      </c>
      <c r="AU332" t="s">
        <v>47</v>
      </c>
      <c r="AZ332" t="s">
        <v>52</v>
      </c>
      <c r="BC332" t="s">
        <v>54</v>
      </c>
      <c r="BN332" t="s">
        <v>63</v>
      </c>
      <c r="BP332" t="s">
        <v>65</v>
      </c>
      <c r="BS332" t="s">
        <v>68</v>
      </c>
      <c r="CC332" t="s">
        <v>94</v>
      </c>
      <c r="CD332">
        <v>69</v>
      </c>
      <c r="CE332" t="s">
        <v>95</v>
      </c>
      <c r="CF332" t="s">
        <v>157</v>
      </c>
      <c r="CG332" t="s">
        <v>97</v>
      </c>
      <c r="CH332" t="s">
        <v>98</v>
      </c>
      <c r="CI332" s="1" t="s">
        <v>80</v>
      </c>
      <c r="CK332" t="s">
        <v>120</v>
      </c>
      <c r="CL332" t="s">
        <v>104</v>
      </c>
      <c r="CM332" t="s">
        <v>102</v>
      </c>
      <c r="CN332" s="1" t="s">
        <v>91</v>
      </c>
    </row>
    <row r="333" spans="1:93" x14ac:dyDescent="0.25">
      <c r="A333" s="1">
        <v>331</v>
      </c>
      <c r="D333" t="s">
        <v>21</v>
      </c>
      <c r="N333" t="s">
        <v>30</v>
      </c>
      <c r="AE333" t="s">
        <v>266</v>
      </c>
      <c r="AF333" t="s">
        <v>34</v>
      </c>
      <c r="AP333" t="s">
        <v>43</v>
      </c>
      <c r="AT333" t="s">
        <v>46</v>
      </c>
      <c r="AX333" t="s">
        <v>50</v>
      </c>
      <c r="BA333" t="s">
        <v>20</v>
      </c>
      <c r="BC333" t="s">
        <v>54</v>
      </c>
      <c r="BG333" t="s">
        <v>58</v>
      </c>
      <c r="BL333" t="s">
        <v>61</v>
      </c>
      <c r="BN333" t="s">
        <v>63</v>
      </c>
      <c r="BP333" t="s">
        <v>65</v>
      </c>
      <c r="CC333" t="s">
        <v>94</v>
      </c>
      <c r="CD333">
        <v>33</v>
      </c>
      <c r="CE333" t="s">
        <v>95</v>
      </c>
      <c r="CF333" t="s">
        <v>96</v>
      </c>
      <c r="CG333" t="s">
        <v>97</v>
      </c>
      <c r="CH333" t="s">
        <v>98</v>
      </c>
      <c r="CI333" s="1" t="s">
        <v>80</v>
      </c>
      <c r="CJ333" t="s">
        <v>126</v>
      </c>
      <c r="CK333" t="s">
        <v>100</v>
      </c>
      <c r="CL333" t="s">
        <v>135</v>
      </c>
      <c r="CM333" t="s">
        <v>102</v>
      </c>
      <c r="CN333" s="1" t="s">
        <v>92</v>
      </c>
      <c r="CO333" t="s">
        <v>102</v>
      </c>
    </row>
    <row r="334" spans="1:93" x14ac:dyDescent="0.25">
      <c r="A334" s="1">
        <v>332</v>
      </c>
      <c r="D334" t="s">
        <v>21</v>
      </c>
      <c r="J334" t="s">
        <v>26</v>
      </c>
      <c r="L334" t="s">
        <v>28</v>
      </c>
      <c r="Q334" t="s">
        <v>21</v>
      </c>
      <c r="W334" t="s">
        <v>26</v>
      </c>
      <c r="Z334" t="s">
        <v>29</v>
      </c>
      <c r="AH334" t="s">
        <v>269</v>
      </c>
      <c r="AJ334" t="s">
        <v>37</v>
      </c>
      <c r="AK334" t="s">
        <v>38</v>
      </c>
      <c r="AQ334" t="s">
        <v>37</v>
      </c>
      <c r="AS334" t="s">
        <v>45</v>
      </c>
      <c r="AU334" t="s">
        <v>47</v>
      </c>
      <c r="AX334" t="s">
        <v>50</v>
      </c>
      <c r="BK334" t="s">
        <v>23</v>
      </c>
      <c r="BO334" t="s">
        <v>64</v>
      </c>
      <c r="BP334" t="s">
        <v>65</v>
      </c>
      <c r="CA334" t="s">
        <v>76</v>
      </c>
      <c r="CC334" t="s">
        <v>105</v>
      </c>
      <c r="CD334">
        <v>59</v>
      </c>
      <c r="CE334" t="s">
        <v>121</v>
      </c>
      <c r="CF334" t="s">
        <v>211</v>
      </c>
      <c r="CG334" t="s">
        <v>97</v>
      </c>
      <c r="CH334" t="s">
        <v>98</v>
      </c>
      <c r="CI334" s="1" t="s">
        <v>80</v>
      </c>
      <c r="CJ334" t="s">
        <v>108</v>
      </c>
      <c r="CK334" t="s">
        <v>120</v>
      </c>
      <c r="CL334" t="s">
        <v>101</v>
      </c>
      <c r="CM334" t="s">
        <v>102</v>
      </c>
      <c r="CN334" s="1" t="s">
        <v>92</v>
      </c>
      <c r="CO334" t="s">
        <v>102</v>
      </c>
    </row>
    <row r="335" spans="1:93" x14ac:dyDescent="0.25">
      <c r="A335" s="1">
        <v>333</v>
      </c>
      <c r="K335" t="s">
        <v>27</v>
      </c>
      <c r="L335" t="s">
        <v>28</v>
      </c>
      <c r="AD335" t="s">
        <v>33</v>
      </c>
      <c r="AK335" t="s">
        <v>38</v>
      </c>
      <c r="AM335" t="s">
        <v>40</v>
      </c>
      <c r="AZ335" t="s">
        <v>52</v>
      </c>
      <c r="BP335" t="s">
        <v>65</v>
      </c>
      <c r="BT335" t="s">
        <v>69</v>
      </c>
      <c r="CA335" t="s">
        <v>76</v>
      </c>
      <c r="CC335" t="s">
        <v>94</v>
      </c>
      <c r="CD335">
        <v>49</v>
      </c>
      <c r="CE335" t="s">
        <v>121</v>
      </c>
      <c r="CF335" t="s">
        <v>212</v>
      </c>
      <c r="CG335" t="s">
        <v>107</v>
      </c>
      <c r="CH335" t="s">
        <v>98</v>
      </c>
      <c r="CI335" s="1" t="s">
        <v>80</v>
      </c>
      <c r="CK335" t="s">
        <v>100</v>
      </c>
      <c r="CL335" t="s">
        <v>101</v>
      </c>
      <c r="CM335" t="s">
        <v>102</v>
      </c>
      <c r="CN335" s="1" t="s">
        <v>92</v>
      </c>
      <c r="CO335" t="s">
        <v>102</v>
      </c>
    </row>
    <row r="336" spans="1:93" x14ac:dyDescent="0.25">
      <c r="A336" s="1">
        <v>334</v>
      </c>
      <c r="B336" t="s">
        <v>19</v>
      </c>
      <c r="C336" t="s">
        <v>20</v>
      </c>
      <c r="K336" t="s">
        <v>27</v>
      </c>
      <c r="X336" t="s">
        <v>27</v>
      </c>
      <c r="AI336" t="s">
        <v>36</v>
      </c>
      <c r="AR336" t="s">
        <v>44</v>
      </c>
      <c r="AZ336" t="s">
        <v>52</v>
      </c>
      <c r="BV336" t="s">
        <v>71</v>
      </c>
      <c r="CC336" t="s">
        <v>105</v>
      </c>
      <c r="CD336">
        <v>67</v>
      </c>
      <c r="CE336" t="s">
        <v>121</v>
      </c>
      <c r="CF336" t="s">
        <v>213</v>
      </c>
      <c r="CG336" t="s">
        <v>97</v>
      </c>
      <c r="CI336" s="1" t="s">
        <v>80</v>
      </c>
      <c r="CJ336" t="s">
        <v>99</v>
      </c>
      <c r="CK336" t="s">
        <v>103</v>
      </c>
      <c r="CL336" t="s">
        <v>104</v>
      </c>
      <c r="CM336" t="s">
        <v>102</v>
      </c>
      <c r="CN336" s="1" t="s">
        <v>91</v>
      </c>
    </row>
    <row r="337" spans="1:93" x14ac:dyDescent="0.25">
      <c r="A337" s="1">
        <v>335</v>
      </c>
      <c r="D337" t="s">
        <v>21</v>
      </c>
      <c r="K337" t="s">
        <v>27</v>
      </c>
      <c r="L337" t="s">
        <v>28</v>
      </c>
      <c r="N337" t="s">
        <v>30</v>
      </c>
      <c r="P337" t="s">
        <v>20</v>
      </c>
      <c r="Q337" t="s">
        <v>21</v>
      </c>
      <c r="W337" t="s">
        <v>26</v>
      </c>
      <c r="AD337" t="s">
        <v>33</v>
      </c>
      <c r="AH337" t="s">
        <v>269</v>
      </c>
      <c r="AK337" t="s">
        <v>38</v>
      </c>
      <c r="AM337" t="s">
        <v>40</v>
      </c>
      <c r="AQ337" t="s">
        <v>37</v>
      </c>
      <c r="AU337" t="s">
        <v>47</v>
      </c>
      <c r="BA337" t="s">
        <v>20</v>
      </c>
      <c r="BH337" t="s">
        <v>59</v>
      </c>
      <c r="BJ337" t="s">
        <v>26</v>
      </c>
      <c r="BP337" t="s">
        <v>65</v>
      </c>
      <c r="BR337" t="s">
        <v>67</v>
      </c>
      <c r="BS337" t="s">
        <v>68</v>
      </c>
      <c r="BZ337" t="s">
        <v>75</v>
      </c>
      <c r="CA337" t="s">
        <v>76</v>
      </c>
      <c r="CC337" t="s">
        <v>105</v>
      </c>
      <c r="CD337">
        <v>36</v>
      </c>
      <c r="CE337" t="s">
        <v>121</v>
      </c>
      <c r="CF337" t="s">
        <v>214</v>
      </c>
      <c r="CI337" s="1"/>
      <c r="CN337" s="1"/>
    </row>
    <row r="338" spans="1:93" x14ac:dyDescent="0.25">
      <c r="A338" s="1">
        <v>336</v>
      </c>
      <c r="B338" t="s">
        <v>19</v>
      </c>
      <c r="K338" t="s">
        <v>27</v>
      </c>
      <c r="M338" t="s">
        <v>29</v>
      </c>
      <c r="AA338" t="s">
        <v>30</v>
      </c>
      <c r="AB338" t="s">
        <v>31</v>
      </c>
      <c r="AM338" t="s">
        <v>40</v>
      </c>
      <c r="AP338" t="s">
        <v>43</v>
      </c>
      <c r="BB338" t="s">
        <v>53</v>
      </c>
      <c r="BE338" t="s">
        <v>56</v>
      </c>
      <c r="BN338" t="s">
        <v>63</v>
      </c>
      <c r="BP338" t="s">
        <v>65</v>
      </c>
      <c r="BR338" t="s">
        <v>67</v>
      </c>
      <c r="BS338" t="s">
        <v>68</v>
      </c>
      <c r="CC338" t="s">
        <v>94</v>
      </c>
      <c r="CD338">
        <v>60</v>
      </c>
      <c r="CE338" t="s">
        <v>121</v>
      </c>
      <c r="CF338" t="s">
        <v>193</v>
      </c>
      <c r="CG338" t="s">
        <v>97</v>
      </c>
      <c r="CI338" s="1" t="s">
        <v>80</v>
      </c>
      <c r="CJ338" t="s">
        <v>126</v>
      </c>
      <c r="CK338" t="s">
        <v>100</v>
      </c>
      <c r="CL338" t="s">
        <v>135</v>
      </c>
      <c r="CM338" t="s">
        <v>102</v>
      </c>
      <c r="CN338" s="1" t="s">
        <v>92</v>
      </c>
      <c r="CO338" t="s">
        <v>102</v>
      </c>
    </row>
    <row r="339" spans="1:93" x14ac:dyDescent="0.25">
      <c r="A339" s="1">
        <v>337</v>
      </c>
      <c r="B339" t="s">
        <v>19</v>
      </c>
      <c r="K339" t="s">
        <v>27</v>
      </c>
      <c r="M339" t="s">
        <v>29</v>
      </c>
      <c r="AA339" t="s">
        <v>30</v>
      </c>
      <c r="AB339" t="s">
        <v>31</v>
      </c>
      <c r="AM339" t="s">
        <v>40</v>
      </c>
      <c r="AP339" t="s">
        <v>43</v>
      </c>
      <c r="BB339" t="s">
        <v>53</v>
      </c>
      <c r="BE339" t="s">
        <v>56</v>
      </c>
      <c r="BN339" t="s">
        <v>63</v>
      </c>
      <c r="BP339" t="s">
        <v>65</v>
      </c>
      <c r="BR339" t="s">
        <v>67</v>
      </c>
      <c r="BS339" t="s">
        <v>68</v>
      </c>
      <c r="CC339" t="s">
        <v>94</v>
      </c>
      <c r="CD339">
        <v>60</v>
      </c>
      <c r="CE339" t="s">
        <v>121</v>
      </c>
      <c r="CI339" s="1"/>
      <c r="CN339" s="1"/>
    </row>
    <row r="340" spans="1:93" x14ac:dyDescent="0.25">
      <c r="A340" s="1">
        <v>338</v>
      </c>
      <c r="C340" t="s">
        <v>20</v>
      </c>
      <c r="D340" t="s">
        <v>21</v>
      </c>
      <c r="K340" t="s">
        <v>27</v>
      </c>
      <c r="L340" t="s">
        <v>28</v>
      </c>
      <c r="AG340" t="s">
        <v>35</v>
      </c>
      <c r="AH340" t="s">
        <v>269</v>
      </c>
      <c r="AM340" t="s">
        <v>40</v>
      </c>
      <c r="AO340" t="s">
        <v>42</v>
      </c>
      <c r="AX340" t="s">
        <v>50</v>
      </c>
      <c r="BD340" t="s">
        <v>55</v>
      </c>
      <c r="BP340" t="s">
        <v>65</v>
      </c>
      <c r="CA340" t="s">
        <v>76</v>
      </c>
      <c r="CC340" t="s">
        <v>105</v>
      </c>
      <c r="CD340">
        <v>38</v>
      </c>
      <c r="CE340" t="s">
        <v>121</v>
      </c>
      <c r="CF340" t="s">
        <v>178</v>
      </c>
      <c r="CG340" t="s">
        <v>107</v>
      </c>
      <c r="CI340" s="1"/>
      <c r="CN340" s="1"/>
    </row>
    <row r="341" spans="1:93" x14ac:dyDescent="0.25">
      <c r="A341" s="1">
        <v>339</v>
      </c>
      <c r="C341" t="s">
        <v>20</v>
      </c>
      <c r="D341" t="s">
        <v>21</v>
      </c>
      <c r="H341" t="s">
        <v>25</v>
      </c>
      <c r="I341" t="s">
        <v>267</v>
      </c>
      <c r="K341" t="s">
        <v>27</v>
      </c>
      <c r="P341" t="s">
        <v>20</v>
      </c>
      <c r="Q341" t="s">
        <v>21</v>
      </c>
      <c r="V341" t="s">
        <v>267</v>
      </c>
      <c r="X341" t="s">
        <v>27</v>
      </c>
      <c r="AD341" t="s">
        <v>33</v>
      </c>
      <c r="AF341" t="s">
        <v>34</v>
      </c>
      <c r="AI341" t="s">
        <v>36</v>
      </c>
      <c r="AJ341" t="s">
        <v>37</v>
      </c>
      <c r="AM341" t="s">
        <v>40</v>
      </c>
      <c r="AN341" t="s">
        <v>41</v>
      </c>
      <c r="AQ341" t="s">
        <v>37</v>
      </c>
      <c r="AR341" t="s">
        <v>44</v>
      </c>
      <c r="AU341" t="s">
        <v>47</v>
      </c>
      <c r="AX341" t="s">
        <v>50</v>
      </c>
      <c r="AZ341" t="s">
        <v>52</v>
      </c>
      <c r="BA341" t="s">
        <v>20</v>
      </c>
      <c r="BB341" t="s">
        <v>53</v>
      </c>
      <c r="BC341" t="s">
        <v>54</v>
      </c>
      <c r="BE341" t="s">
        <v>56</v>
      </c>
      <c r="BN341" t="s">
        <v>63</v>
      </c>
      <c r="BP341" t="s">
        <v>65</v>
      </c>
      <c r="BT341" t="s">
        <v>69</v>
      </c>
      <c r="CC341" t="s">
        <v>105</v>
      </c>
      <c r="CD341">
        <v>52</v>
      </c>
      <c r="CE341" t="s">
        <v>121</v>
      </c>
      <c r="CF341" t="s">
        <v>215</v>
      </c>
      <c r="CG341" t="s">
        <v>97</v>
      </c>
      <c r="CH341" t="s">
        <v>98</v>
      </c>
      <c r="CI341" s="1"/>
      <c r="CJ341" t="s">
        <v>108</v>
      </c>
      <c r="CK341" t="s">
        <v>120</v>
      </c>
      <c r="CL341" t="s">
        <v>104</v>
      </c>
      <c r="CM341" t="s">
        <v>102</v>
      </c>
      <c r="CN341" s="1" t="s">
        <v>373</v>
      </c>
      <c r="CO341" t="s">
        <v>102</v>
      </c>
    </row>
    <row r="342" spans="1:93" x14ac:dyDescent="0.25">
      <c r="A342" s="1">
        <v>340</v>
      </c>
      <c r="K342" t="s">
        <v>27</v>
      </c>
      <c r="L342" t="s">
        <v>28</v>
      </c>
      <c r="X342" t="s">
        <v>27</v>
      </c>
      <c r="Y342" t="s">
        <v>28</v>
      </c>
      <c r="AA342" t="s">
        <v>30</v>
      </c>
      <c r="AH342" t="s">
        <v>269</v>
      </c>
      <c r="AJ342" t="s">
        <v>37</v>
      </c>
      <c r="AK342" t="s">
        <v>38</v>
      </c>
      <c r="AM342" t="s">
        <v>40</v>
      </c>
      <c r="AR342" t="s">
        <v>44</v>
      </c>
      <c r="AX342" t="s">
        <v>50</v>
      </c>
      <c r="AY342" t="s">
        <v>51</v>
      </c>
      <c r="AZ342" t="s">
        <v>52</v>
      </c>
      <c r="BA342" t="s">
        <v>20</v>
      </c>
      <c r="BB342" t="s">
        <v>53</v>
      </c>
      <c r="BC342" t="s">
        <v>54</v>
      </c>
      <c r="BD342" t="s">
        <v>55</v>
      </c>
      <c r="BE342" t="s">
        <v>56</v>
      </c>
      <c r="BF342" t="s">
        <v>57</v>
      </c>
      <c r="BG342" t="s">
        <v>58</v>
      </c>
      <c r="BH342" t="s">
        <v>59</v>
      </c>
      <c r="BI342" t="s">
        <v>60</v>
      </c>
      <c r="BJ342" t="s">
        <v>26</v>
      </c>
      <c r="BK342" t="s">
        <v>23</v>
      </c>
      <c r="BL342" t="s">
        <v>61</v>
      </c>
      <c r="BM342" t="s">
        <v>62</v>
      </c>
      <c r="BN342" t="s">
        <v>63</v>
      </c>
      <c r="BO342" t="s">
        <v>64</v>
      </c>
      <c r="BP342" t="s">
        <v>65</v>
      </c>
      <c r="BQ342" t="s">
        <v>66</v>
      </c>
      <c r="BV342" t="s">
        <v>71</v>
      </c>
      <c r="CC342" t="s">
        <v>94</v>
      </c>
      <c r="CD342">
        <v>72</v>
      </c>
      <c r="CE342" t="s">
        <v>121</v>
      </c>
      <c r="CF342" t="s">
        <v>216</v>
      </c>
      <c r="CG342" t="s">
        <v>97</v>
      </c>
      <c r="CH342" t="s">
        <v>98</v>
      </c>
      <c r="CI342" s="1" t="s">
        <v>80</v>
      </c>
      <c r="CJ342" t="s">
        <v>114</v>
      </c>
      <c r="CK342" t="s">
        <v>100</v>
      </c>
      <c r="CL342" t="s">
        <v>135</v>
      </c>
      <c r="CM342" t="s">
        <v>102</v>
      </c>
      <c r="CN342" s="1"/>
      <c r="CO342" t="s">
        <v>102</v>
      </c>
    </row>
    <row r="343" spans="1:93" x14ac:dyDescent="0.25">
      <c r="A343" s="1">
        <v>341</v>
      </c>
      <c r="C343" t="s">
        <v>20</v>
      </c>
      <c r="D343" t="s">
        <v>21</v>
      </c>
      <c r="I343" t="s">
        <v>267</v>
      </c>
      <c r="J343" t="s">
        <v>26</v>
      </c>
      <c r="Q343" t="s">
        <v>21</v>
      </c>
      <c r="W343" t="s">
        <v>26</v>
      </c>
      <c r="AF343" t="s">
        <v>34</v>
      </c>
      <c r="AI343" t="s">
        <v>36</v>
      </c>
      <c r="AJ343" t="s">
        <v>37</v>
      </c>
      <c r="AK343" t="s">
        <v>38</v>
      </c>
      <c r="AO343" t="s">
        <v>42</v>
      </c>
      <c r="AP343" t="s">
        <v>43</v>
      </c>
      <c r="AR343" t="s">
        <v>44</v>
      </c>
      <c r="AS343" t="s">
        <v>45</v>
      </c>
      <c r="AU343" t="s">
        <v>47</v>
      </c>
      <c r="AZ343" t="s">
        <v>52</v>
      </c>
      <c r="BG343" t="s">
        <v>58</v>
      </c>
      <c r="BL343" t="s">
        <v>61</v>
      </c>
      <c r="BP343" t="s">
        <v>65</v>
      </c>
      <c r="BR343" t="s">
        <v>67</v>
      </c>
      <c r="BU343" t="s">
        <v>70</v>
      </c>
      <c r="BY343" t="s">
        <v>74</v>
      </c>
      <c r="BZ343" t="s">
        <v>75</v>
      </c>
      <c r="CC343" t="s">
        <v>105</v>
      </c>
      <c r="CD343">
        <v>52</v>
      </c>
      <c r="CE343" t="s">
        <v>121</v>
      </c>
      <c r="CF343" t="s">
        <v>122</v>
      </c>
      <c r="CG343" t="s">
        <v>97</v>
      </c>
      <c r="CH343" t="s">
        <v>98</v>
      </c>
      <c r="CI343" s="1"/>
      <c r="CJ343" t="s">
        <v>114</v>
      </c>
      <c r="CK343" t="s">
        <v>100</v>
      </c>
      <c r="CL343" t="s">
        <v>101</v>
      </c>
      <c r="CM343" t="s">
        <v>102</v>
      </c>
      <c r="CN343" s="1" t="s">
        <v>92</v>
      </c>
      <c r="CO343" t="s">
        <v>102</v>
      </c>
    </row>
    <row r="344" spans="1:93" x14ac:dyDescent="0.25">
      <c r="A344" s="1">
        <v>342</v>
      </c>
      <c r="C344" t="s">
        <v>20</v>
      </c>
      <c r="D344" t="s">
        <v>21</v>
      </c>
      <c r="H344" t="s">
        <v>25</v>
      </c>
      <c r="I344" t="s">
        <v>267</v>
      </c>
      <c r="K344" t="s">
        <v>27</v>
      </c>
      <c r="M344" t="s">
        <v>29</v>
      </c>
      <c r="O344" t="s">
        <v>19</v>
      </c>
      <c r="AG344" t="s">
        <v>35</v>
      </c>
      <c r="AR344" t="s">
        <v>44</v>
      </c>
      <c r="AS344" t="s">
        <v>45</v>
      </c>
      <c r="AT344" t="s">
        <v>46</v>
      </c>
      <c r="BN344" t="s">
        <v>63</v>
      </c>
      <c r="BP344" t="s">
        <v>65</v>
      </c>
      <c r="BT344" t="s">
        <v>69</v>
      </c>
      <c r="CC344" t="s">
        <v>94</v>
      </c>
      <c r="CD344">
        <v>89</v>
      </c>
      <c r="CE344" t="s">
        <v>121</v>
      </c>
      <c r="CF344" t="s">
        <v>217</v>
      </c>
      <c r="CG344" t="s">
        <v>107</v>
      </c>
      <c r="CI344" s="1" t="s">
        <v>80</v>
      </c>
      <c r="CK344" t="s">
        <v>110</v>
      </c>
      <c r="CL344" t="s">
        <v>104</v>
      </c>
      <c r="CM344" t="s">
        <v>102</v>
      </c>
      <c r="CN344" s="1"/>
      <c r="CO344" t="s">
        <v>98</v>
      </c>
    </row>
    <row r="345" spans="1:93" x14ac:dyDescent="0.25">
      <c r="A345" s="1">
        <v>343</v>
      </c>
      <c r="C345" t="s">
        <v>20</v>
      </c>
      <c r="D345" t="s">
        <v>21</v>
      </c>
      <c r="J345" t="s">
        <v>26</v>
      </c>
      <c r="W345" t="s">
        <v>26</v>
      </c>
      <c r="X345" t="s">
        <v>27</v>
      </c>
      <c r="AK345" t="s">
        <v>38</v>
      </c>
      <c r="AQ345" t="s">
        <v>37</v>
      </c>
      <c r="AR345" t="s">
        <v>44</v>
      </c>
      <c r="AX345" t="s">
        <v>50</v>
      </c>
      <c r="AZ345" t="s">
        <v>52</v>
      </c>
      <c r="BA345" t="s">
        <v>20</v>
      </c>
      <c r="BC345" t="s">
        <v>54</v>
      </c>
      <c r="BD345" t="s">
        <v>55</v>
      </c>
      <c r="BR345" t="s">
        <v>67</v>
      </c>
      <c r="BS345" t="s">
        <v>68</v>
      </c>
      <c r="BU345" t="s">
        <v>70</v>
      </c>
      <c r="CC345" t="s">
        <v>94</v>
      </c>
      <c r="CD345">
        <v>70</v>
      </c>
      <c r="CE345" t="s">
        <v>115</v>
      </c>
      <c r="CF345" t="s">
        <v>332</v>
      </c>
      <c r="CG345" t="s">
        <v>128</v>
      </c>
      <c r="CH345" t="s">
        <v>98</v>
      </c>
      <c r="CI345" s="1" t="s">
        <v>80</v>
      </c>
      <c r="CJ345" t="s">
        <v>114</v>
      </c>
      <c r="CK345" t="s">
        <v>110</v>
      </c>
      <c r="CL345" t="s">
        <v>104</v>
      </c>
      <c r="CM345" t="s">
        <v>102</v>
      </c>
      <c r="CN345" s="1"/>
      <c r="CO345" t="s">
        <v>102</v>
      </c>
    </row>
    <row r="346" spans="1:93" x14ac:dyDescent="0.25">
      <c r="A346" s="1">
        <v>344</v>
      </c>
      <c r="C346" t="s">
        <v>20</v>
      </c>
      <c r="K346" t="s">
        <v>27</v>
      </c>
      <c r="M346" t="s">
        <v>29</v>
      </c>
      <c r="P346" t="s">
        <v>20</v>
      </c>
      <c r="V346" t="s">
        <v>267</v>
      </c>
      <c r="X346" t="s">
        <v>27</v>
      </c>
      <c r="AD346" t="s">
        <v>33</v>
      </c>
      <c r="AI346" t="s">
        <v>36</v>
      </c>
      <c r="AL346" t="s">
        <v>39</v>
      </c>
      <c r="AM346" t="s">
        <v>40</v>
      </c>
      <c r="AR346" t="s">
        <v>44</v>
      </c>
      <c r="AZ346" t="s">
        <v>52</v>
      </c>
      <c r="BA346" t="s">
        <v>20</v>
      </c>
      <c r="BE346" t="s">
        <v>56</v>
      </c>
      <c r="BP346" t="s">
        <v>65</v>
      </c>
      <c r="BX346" t="s">
        <v>73</v>
      </c>
      <c r="CC346" t="s">
        <v>94</v>
      </c>
      <c r="CD346">
        <v>71</v>
      </c>
      <c r="CE346" t="s">
        <v>95</v>
      </c>
      <c r="CF346" t="s">
        <v>138</v>
      </c>
      <c r="CG346" t="s">
        <v>107</v>
      </c>
      <c r="CI346" s="1" t="s">
        <v>80</v>
      </c>
      <c r="CJ346" t="s">
        <v>99</v>
      </c>
      <c r="CK346" t="s">
        <v>103</v>
      </c>
      <c r="CL346" t="s">
        <v>104</v>
      </c>
      <c r="CM346" t="s">
        <v>102</v>
      </c>
      <c r="CN346" s="1"/>
      <c r="CO346" t="s">
        <v>98</v>
      </c>
    </row>
    <row r="347" spans="1:93" x14ac:dyDescent="0.25">
      <c r="A347" s="1">
        <v>345</v>
      </c>
      <c r="K347" t="s">
        <v>27</v>
      </c>
      <c r="L347" t="s">
        <v>28</v>
      </c>
      <c r="V347" t="s">
        <v>267</v>
      </c>
      <c r="X347" t="s">
        <v>27</v>
      </c>
      <c r="AI347" t="s">
        <v>36</v>
      </c>
      <c r="AU347" t="s">
        <v>47</v>
      </c>
      <c r="AX347" t="s">
        <v>50</v>
      </c>
      <c r="BB347" t="s">
        <v>53</v>
      </c>
      <c r="BP347" t="s">
        <v>65</v>
      </c>
      <c r="CC347" t="s">
        <v>105</v>
      </c>
      <c r="CD347">
        <v>68</v>
      </c>
      <c r="CE347" t="s">
        <v>95</v>
      </c>
      <c r="CF347" t="s">
        <v>209</v>
      </c>
      <c r="CG347" t="s">
        <v>107</v>
      </c>
      <c r="CH347" t="s">
        <v>98</v>
      </c>
      <c r="CI347" s="1" t="s">
        <v>80</v>
      </c>
      <c r="CJ347" t="s">
        <v>114</v>
      </c>
      <c r="CK347" t="s">
        <v>110</v>
      </c>
      <c r="CL347" t="s">
        <v>104</v>
      </c>
      <c r="CM347" t="s">
        <v>102</v>
      </c>
      <c r="CN347" s="1" t="s">
        <v>91</v>
      </c>
      <c r="CO347" t="s">
        <v>102</v>
      </c>
    </row>
    <row r="348" spans="1:93" x14ac:dyDescent="0.25">
      <c r="A348" s="1">
        <v>346</v>
      </c>
      <c r="Q348" t="s">
        <v>21</v>
      </c>
      <c r="U348" t="s">
        <v>25</v>
      </c>
      <c r="W348" t="s">
        <v>26</v>
      </c>
      <c r="AN348" t="s">
        <v>41</v>
      </c>
      <c r="AP348" t="s">
        <v>43</v>
      </c>
      <c r="AR348" t="s">
        <v>44</v>
      </c>
      <c r="AS348" t="s">
        <v>45</v>
      </c>
      <c r="AV348" t="s">
        <v>48</v>
      </c>
      <c r="BR348" t="s">
        <v>67</v>
      </c>
      <c r="BU348" t="s">
        <v>70</v>
      </c>
      <c r="CA348" t="s">
        <v>76</v>
      </c>
      <c r="CD348">
        <v>44</v>
      </c>
      <c r="CE348" t="s">
        <v>121</v>
      </c>
      <c r="CF348" t="s">
        <v>218</v>
      </c>
      <c r="CG348" t="s">
        <v>128</v>
      </c>
      <c r="CI348" s="1" t="s">
        <v>89</v>
      </c>
      <c r="CJ348" t="s">
        <v>114</v>
      </c>
      <c r="CK348" t="s">
        <v>120</v>
      </c>
      <c r="CL348" t="s">
        <v>101</v>
      </c>
      <c r="CN348" s="1"/>
      <c r="CO348" t="s">
        <v>102</v>
      </c>
    </row>
    <row r="349" spans="1:93" x14ac:dyDescent="0.25">
      <c r="A349" s="1">
        <v>347</v>
      </c>
      <c r="P349" t="s">
        <v>20</v>
      </c>
      <c r="Q349" t="s">
        <v>21</v>
      </c>
      <c r="R349" t="s">
        <v>22</v>
      </c>
      <c r="W349" t="s">
        <v>26</v>
      </c>
      <c r="X349" t="s">
        <v>27</v>
      </c>
      <c r="Y349" t="s">
        <v>28</v>
      </c>
      <c r="AA349" t="s">
        <v>30</v>
      </c>
      <c r="AI349" t="s">
        <v>36</v>
      </c>
      <c r="AR349" t="s">
        <v>44</v>
      </c>
      <c r="AU349" t="s">
        <v>47</v>
      </c>
      <c r="BD349" t="s">
        <v>55</v>
      </c>
      <c r="BH349" t="s">
        <v>59</v>
      </c>
      <c r="BJ349" t="s">
        <v>26</v>
      </c>
      <c r="BP349" t="s">
        <v>65</v>
      </c>
      <c r="CC349" t="s">
        <v>94</v>
      </c>
      <c r="CD349">
        <v>62</v>
      </c>
      <c r="CE349" t="s">
        <v>121</v>
      </c>
      <c r="CF349" t="s">
        <v>219</v>
      </c>
      <c r="CG349" t="s">
        <v>107</v>
      </c>
      <c r="CH349" t="s">
        <v>98</v>
      </c>
      <c r="CI349" s="1" t="s">
        <v>80</v>
      </c>
      <c r="CJ349" t="s">
        <v>99</v>
      </c>
      <c r="CK349" t="s">
        <v>103</v>
      </c>
      <c r="CL349" t="s">
        <v>101</v>
      </c>
      <c r="CM349" t="s">
        <v>98</v>
      </c>
      <c r="CN349" s="1"/>
      <c r="CO349" t="s">
        <v>98</v>
      </c>
    </row>
    <row r="350" spans="1:93" x14ac:dyDescent="0.25">
      <c r="A350" s="1">
        <v>348</v>
      </c>
      <c r="C350" t="s">
        <v>20</v>
      </c>
      <c r="J350" t="s">
        <v>26</v>
      </c>
      <c r="N350" t="s">
        <v>30</v>
      </c>
      <c r="P350" t="s">
        <v>20</v>
      </c>
      <c r="V350" t="s">
        <v>267</v>
      </c>
      <c r="X350" t="s">
        <v>27</v>
      </c>
      <c r="AK350" t="s">
        <v>38</v>
      </c>
      <c r="AR350" t="s">
        <v>44</v>
      </c>
      <c r="BC350" t="s">
        <v>54</v>
      </c>
      <c r="BE350" t="s">
        <v>56</v>
      </c>
      <c r="BN350" t="s">
        <v>63</v>
      </c>
      <c r="BP350" t="s">
        <v>65</v>
      </c>
      <c r="BU350" t="s">
        <v>70</v>
      </c>
      <c r="CA350" t="s">
        <v>76</v>
      </c>
      <c r="CB350" s="6" t="s">
        <v>77</v>
      </c>
      <c r="CC350" t="s">
        <v>94</v>
      </c>
      <c r="CD350">
        <v>49</v>
      </c>
      <c r="CE350" t="s">
        <v>115</v>
      </c>
      <c r="CF350" t="s">
        <v>331</v>
      </c>
      <c r="CG350" t="s">
        <v>107</v>
      </c>
      <c r="CH350" t="s">
        <v>102</v>
      </c>
      <c r="CI350" s="1" t="s">
        <v>80</v>
      </c>
      <c r="CJ350" t="s">
        <v>126</v>
      </c>
      <c r="CK350" t="s">
        <v>110</v>
      </c>
      <c r="CL350" t="s">
        <v>101</v>
      </c>
      <c r="CM350" t="s">
        <v>102</v>
      </c>
      <c r="CN350" s="1"/>
      <c r="CO350" t="s">
        <v>102</v>
      </c>
    </row>
    <row r="351" spans="1:93" x14ac:dyDescent="0.25">
      <c r="A351" s="1">
        <v>349</v>
      </c>
      <c r="D351" t="s">
        <v>21</v>
      </c>
      <c r="Q351" t="s">
        <v>21</v>
      </c>
      <c r="AG351" t="s">
        <v>35</v>
      </c>
      <c r="AQ351" t="s">
        <v>37</v>
      </c>
      <c r="AU351" t="s">
        <v>47</v>
      </c>
      <c r="AW351" t="s">
        <v>49</v>
      </c>
      <c r="AY351" t="s">
        <v>51</v>
      </c>
      <c r="BE351" t="s">
        <v>56</v>
      </c>
      <c r="BN351" t="s">
        <v>63</v>
      </c>
      <c r="BO351" t="s">
        <v>64</v>
      </c>
      <c r="BP351" t="s">
        <v>65</v>
      </c>
      <c r="BS351" t="s">
        <v>68</v>
      </c>
      <c r="CA351" t="s">
        <v>76</v>
      </c>
      <c r="CC351" t="s">
        <v>94</v>
      </c>
      <c r="CD351">
        <v>48</v>
      </c>
      <c r="CE351" t="s">
        <v>115</v>
      </c>
      <c r="CF351" t="s">
        <v>333</v>
      </c>
      <c r="CG351" t="s">
        <v>107</v>
      </c>
      <c r="CH351" t="s">
        <v>98</v>
      </c>
      <c r="CI351" s="1" t="s">
        <v>84</v>
      </c>
      <c r="CJ351" t="s">
        <v>114</v>
      </c>
      <c r="CK351" t="s">
        <v>103</v>
      </c>
      <c r="CL351" t="s">
        <v>101</v>
      </c>
      <c r="CM351" t="s">
        <v>102</v>
      </c>
      <c r="CN351" s="1"/>
      <c r="CO351" t="s">
        <v>102</v>
      </c>
    </row>
    <row r="352" spans="1:93" x14ac:dyDescent="0.25">
      <c r="A352" s="1">
        <v>350</v>
      </c>
      <c r="H352" t="s">
        <v>25</v>
      </c>
      <c r="K352" t="s">
        <v>27</v>
      </c>
      <c r="L352" t="s">
        <v>28</v>
      </c>
      <c r="N352" t="s">
        <v>30</v>
      </c>
      <c r="U352" t="s">
        <v>25</v>
      </c>
      <c r="V352" t="s">
        <v>267</v>
      </c>
      <c r="AK352" t="s">
        <v>38</v>
      </c>
      <c r="AM352" t="s">
        <v>40</v>
      </c>
      <c r="AO352" t="s">
        <v>42</v>
      </c>
      <c r="AR352" t="s">
        <v>44</v>
      </c>
      <c r="AZ352" t="s">
        <v>52</v>
      </c>
      <c r="BC352" t="s">
        <v>54</v>
      </c>
      <c r="BN352" t="s">
        <v>63</v>
      </c>
      <c r="BP352" t="s">
        <v>65</v>
      </c>
      <c r="BS352" t="s">
        <v>68</v>
      </c>
      <c r="BT352" t="s">
        <v>69</v>
      </c>
      <c r="BZ352" t="s">
        <v>75</v>
      </c>
      <c r="CA352" t="s">
        <v>76</v>
      </c>
      <c r="CB352" s="6" t="s">
        <v>77</v>
      </c>
      <c r="CC352" t="s">
        <v>94</v>
      </c>
      <c r="CD352">
        <v>52</v>
      </c>
      <c r="CE352" t="s">
        <v>121</v>
      </c>
      <c r="CF352" t="s">
        <v>200</v>
      </c>
      <c r="CG352" t="s">
        <v>128</v>
      </c>
      <c r="CH352" t="s">
        <v>98</v>
      </c>
      <c r="CI352" s="1" t="s">
        <v>80</v>
      </c>
      <c r="CJ352" t="s">
        <v>126</v>
      </c>
      <c r="CK352" t="s">
        <v>100</v>
      </c>
      <c r="CL352" t="s">
        <v>101</v>
      </c>
      <c r="CM352" t="s">
        <v>102</v>
      </c>
      <c r="CN352" s="1"/>
      <c r="CO352" t="s">
        <v>102</v>
      </c>
    </row>
    <row r="353" spans="1:93" x14ac:dyDescent="0.25">
      <c r="A353" s="1">
        <v>351</v>
      </c>
      <c r="H353" t="s">
        <v>25</v>
      </c>
      <c r="I353" t="s">
        <v>267</v>
      </c>
      <c r="M353" t="s">
        <v>29</v>
      </c>
      <c r="Z353" t="s">
        <v>29</v>
      </c>
      <c r="AG353" t="s">
        <v>35</v>
      </c>
      <c r="AR353" t="s">
        <v>44</v>
      </c>
      <c r="BC353" t="s">
        <v>54</v>
      </c>
      <c r="BN353" t="s">
        <v>63</v>
      </c>
      <c r="BP353" t="s">
        <v>65</v>
      </c>
      <c r="CC353" t="s">
        <v>105</v>
      </c>
      <c r="CD353">
        <v>64</v>
      </c>
      <c r="CE353" t="s">
        <v>95</v>
      </c>
      <c r="CF353" t="s">
        <v>127</v>
      </c>
      <c r="CG353" t="s">
        <v>107</v>
      </c>
      <c r="CH353" t="s">
        <v>102</v>
      </c>
      <c r="CI353" s="1" t="s">
        <v>80</v>
      </c>
      <c r="CJ353" t="s">
        <v>126</v>
      </c>
      <c r="CK353" t="s">
        <v>153</v>
      </c>
      <c r="CL353" t="s">
        <v>101</v>
      </c>
      <c r="CM353" t="s">
        <v>102</v>
      </c>
      <c r="CN353" s="1"/>
      <c r="CO353" t="s">
        <v>102</v>
      </c>
    </row>
    <row r="354" spans="1:93" x14ac:dyDescent="0.25">
      <c r="A354" s="1">
        <v>352</v>
      </c>
      <c r="H354" t="s">
        <v>25</v>
      </c>
      <c r="K354" t="s">
        <v>27</v>
      </c>
      <c r="L354" t="s">
        <v>28</v>
      </c>
      <c r="Z354" t="s">
        <v>29</v>
      </c>
      <c r="AA354" t="s">
        <v>30</v>
      </c>
      <c r="AH354" t="s">
        <v>269</v>
      </c>
      <c r="AI354" t="s">
        <v>36</v>
      </c>
      <c r="AK354" t="s">
        <v>38</v>
      </c>
      <c r="AM354" t="s">
        <v>40</v>
      </c>
      <c r="AP354" t="s">
        <v>43</v>
      </c>
      <c r="AU354" t="s">
        <v>47</v>
      </c>
      <c r="AZ354" t="s">
        <v>52</v>
      </c>
      <c r="BC354" t="s">
        <v>54</v>
      </c>
      <c r="BO354" t="s">
        <v>64</v>
      </c>
      <c r="BP354" t="s">
        <v>65</v>
      </c>
      <c r="CA354" t="s">
        <v>76</v>
      </c>
      <c r="CC354" t="s">
        <v>105</v>
      </c>
      <c r="CD354">
        <v>47</v>
      </c>
      <c r="CE354" t="s">
        <v>95</v>
      </c>
      <c r="CF354" t="s">
        <v>131</v>
      </c>
      <c r="CG354" t="s">
        <v>97</v>
      </c>
      <c r="CH354" t="s">
        <v>98</v>
      </c>
      <c r="CI354" s="1" t="s">
        <v>80</v>
      </c>
      <c r="CJ354" t="s">
        <v>126</v>
      </c>
      <c r="CK354" t="s">
        <v>153</v>
      </c>
      <c r="CL354" t="s">
        <v>101</v>
      </c>
      <c r="CM354" t="s">
        <v>102</v>
      </c>
      <c r="CN354" s="1"/>
      <c r="CO354" t="s">
        <v>102</v>
      </c>
    </row>
    <row r="355" spans="1:93" x14ac:dyDescent="0.25">
      <c r="A355" s="1">
        <v>353</v>
      </c>
      <c r="E355" t="s">
        <v>22</v>
      </c>
      <c r="H355" t="s">
        <v>25</v>
      </c>
      <c r="L355" t="s">
        <v>28</v>
      </c>
      <c r="Q355" t="s">
        <v>21</v>
      </c>
      <c r="U355" t="s">
        <v>25</v>
      </c>
      <c r="Z355" t="s">
        <v>29</v>
      </c>
      <c r="AD355" t="s">
        <v>33</v>
      </c>
      <c r="AI355" t="s">
        <v>36</v>
      </c>
      <c r="AP355" t="s">
        <v>43</v>
      </c>
      <c r="AV355" t="s">
        <v>48</v>
      </c>
      <c r="BB355" t="s">
        <v>53</v>
      </c>
      <c r="BE355" t="s">
        <v>56</v>
      </c>
      <c r="BP355" t="s">
        <v>65</v>
      </c>
      <c r="BS355" t="s">
        <v>68</v>
      </c>
      <c r="BT355" t="s">
        <v>69</v>
      </c>
      <c r="CC355" t="s">
        <v>94</v>
      </c>
      <c r="CD355">
        <v>52</v>
      </c>
      <c r="CE355" t="s">
        <v>115</v>
      </c>
      <c r="CF355" t="s">
        <v>334</v>
      </c>
      <c r="CG355" t="s">
        <v>107</v>
      </c>
      <c r="CH355" t="s">
        <v>98</v>
      </c>
      <c r="CI355" s="1" t="s">
        <v>80</v>
      </c>
      <c r="CJ355" t="s">
        <v>114</v>
      </c>
      <c r="CK355" t="s">
        <v>120</v>
      </c>
      <c r="CL355" t="s">
        <v>135</v>
      </c>
      <c r="CM355" t="s">
        <v>102</v>
      </c>
      <c r="CN355" s="1"/>
      <c r="CO355" t="s">
        <v>102</v>
      </c>
    </row>
    <row r="356" spans="1:93" x14ac:dyDescent="0.25">
      <c r="A356" s="1">
        <v>354</v>
      </c>
      <c r="K356" t="s">
        <v>27</v>
      </c>
      <c r="L356" t="s">
        <v>28</v>
      </c>
      <c r="N356" t="s">
        <v>30</v>
      </c>
      <c r="P356" t="s">
        <v>20</v>
      </c>
      <c r="Q356" t="s">
        <v>21</v>
      </c>
      <c r="X356" t="s">
        <v>27</v>
      </c>
      <c r="AH356" t="s">
        <v>269</v>
      </c>
      <c r="AK356" t="s">
        <v>38</v>
      </c>
      <c r="AP356" t="s">
        <v>43</v>
      </c>
      <c r="AX356" t="s">
        <v>50</v>
      </c>
      <c r="AZ356" t="s">
        <v>52</v>
      </c>
      <c r="BO356" t="s">
        <v>64</v>
      </c>
      <c r="BP356" t="s">
        <v>65</v>
      </c>
      <c r="CC356" t="s">
        <v>94</v>
      </c>
      <c r="CD356">
        <v>54</v>
      </c>
      <c r="CE356" t="s">
        <v>121</v>
      </c>
      <c r="CF356" t="s">
        <v>180</v>
      </c>
      <c r="CG356" t="s">
        <v>107</v>
      </c>
      <c r="CH356" t="s">
        <v>98</v>
      </c>
      <c r="CI356" s="1" t="s">
        <v>80</v>
      </c>
      <c r="CK356" t="s">
        <v>120</v>
      </c>
      <c r="CL356" t="s">
        <v>104</v>
      </c>
      <c r="CM356" t="s">
        <v>102</v>
      </c>
      <c r="CN356" s="1"/>
      <c r="CO356" t="s">
        <v>102</v>
      </c>
    </row>
    <row r="357" spans="1:93" x14ac:dyDescent="0.25">
      <c r="A357" s="1">
        <v>355</v>
      </c>
      <c r="C357" t="s">
        <v>20</v>
      </c>
      <c r="D357" t="s">
        <v>21</v>
      </c>
      <c r="L357" t="s">
        <v>28</v>
      </c>
      <c r="O357" t="s">
        <v>19</v>
      </c>
      <c r="Q357" t="s">
        <v>21</v>
      </c>
      <c r="AI357" t="s">
        <v>36</v>
      </c>
      <c r="AT357" t="s">
        <v>46</v>
      </c>
      <c r="BI357" t="s">
        <v>60</v>
      </c>
      <c r="BO357" t="s">
        <v>64</v>
      </c>
      <c r="BP357" t="s">
        <v>65</v>
      </c>
      <c r="CC357" t="s">
        <v>105</v>
      </c>
      <c r="CD357">
        <v>57</v>
      </c>
      <c r="CE357" t="s">
        <v>95</v>
      </c>
      <c r="CF357" t="s">
        <v>145</v>
      </c>
      <c r="CG357" t="s">
        <v>107</v>
      </c>
      <c r="CH357" t="s">
        <v>98</v>
      </c>
      <c r="CI357" s="1" t="s">
        <v>80</v>
      </c>
      <c r="CJ357" t="s">
        <v>126</v>
      </c>
      <c r="CK357" t="s">
        <v>100</v>
      </c>
      <c r="CL357" t="s">
        <v>104</v>
      </c>
      <c r="CM357" t="s">
        <v>102</v>
      </c>
      <c r="CN357" s="1"/>
      <c r="CO357" t="s">
        <v>102</v>
      </c>
    </row>
    <row r="358" spans="1:93" x14ac:dyDescent="0.25">
      <c r="A358" s="1">
        <v>356</v>
      </c>
      <c r="C358" t="s">
        <v>20</v>
      </c>
      <c r="H358" t="s">
        <v>25</v>
      </c>
      <c r="L358" t="s">
        <v>28</v>
      </c>
      <c r="T358" t="s">
        <v>24</v>
      </c>
      <c r="V358" t="s">
        <v>267</v>
      </c>
      <c r="AI358" t="s">
        <v>36</v>
      </c>
      <c r="AR358" t="s">
        <v>44</v>
      </c>
      <c r="BA358" t="s">
        <v>20</v>
      </c>
      <c r="BP358" t="s">
        <v>65</v>
      </c>
      <c r="BS358" t="s">
        <v>68</v>
      </c>
      <c r="CA358" t="s">
        <v>76</v>
      </c>
      <c r="CC358" t="s">
        <v>94</v>
      </c>
      <c r="CD358">
        <v>52</v>
      </c>
      <c r="CE358" t="s">
        <v>121</v>
      </c>
      <c r="CF358" t="s">
        <v>200</v>
      </c>
      <c r="CG358" t="s">
        <v>107</v>
      </c>
      <c r="CH358" t="s">
        <v>98</v>
      </c>
      <c r="CI358" s="1" t="s">
        <v>80</v>
      </c>
      <c r="CJ358" t="s">
        <v>126</v>
      </c>
      <c r="CK358" t="s">
        <v>110</v>
      </c>
      <c r="CL358" t="s">
        <v>101</v>
      </c>
      <c r="CM358" t="s">
        <v>102</v>
      </c>
      <c r="CN358" s="1"/>
      <c r="CO358" t="s">
        <v>102</v>
      </c>
    </row>
    <row r="359" spans="1:93" x14ac:dyDescent="0.25">
      <c r="A359" s="1">
        <v>357</v>
      </c>
      <c r="B359" t="s">
        <v>19</v>
      </c>
      <c r="F359" t="s">
        <v>23</v>
      </c>
      <c r="H359" t="s">
        <v>25</v>
      </c>
      <c r="J359" t="s">
        <v>26</v>
      </c>
      <c r="K359" t="s">
        <v>27</v>
      </c>
      <c r="L359" t="s">
        <v>28</v>
      </c>
      <c r="O359" t="s">
        <v>19</v>
      </c>
      <c r="T359" t="s">
        <v>24</v>
      </c>
      <c r="W359" t="s">
        <v>26</v>
      </c>
      <c r="AD359" t="s">
        <v>33</v>
      </c>
      <c r="AE359" t="s">
        <v>266</v>
      </c>
      <c r="AM359" t="s">
        <v>40</v>
      </c>
      <c r="AO359" t="s">
        <v>42</v>
      </c>
      <c r="BT359" t="s">
        <v>69</v>
      </c>
      <c r="CA359" t="s">
        <v>76</v>
      </c>
      <c r="CC359" t="s">
        <v>94</v>
      </c>
      <c r="CD359">
        <v>42</v>
      </c>
      <c r="CE359" t="s">
        <v>95</v>
      </c>
      <c r="CF359" t="s">
        <v>127</v>
      </c>
      <c r="CG359" t="s">
        <v>97</v>
      </c>
      <c r="CH359" t="s">
        <v>98</v>
      </c>
      <c r="CI359" s="1" t="s">
        <v>80</v>
      </c>
      <c r="CJ359" t="s">
        <v>126</v>
      </c>
      <c r="CK359" t="s">
        <v>153</v>
      </c>
      <c r="CL359" t="s">
        <v>101</v>
      </c>
      <c r="CM359" t="s">
        <v>102</v>
      </c>
      <c r="CN359" s="1"/>
      <c r="CO359" t="s">
        <v>102</v>
      </c>
    </row>
    <row r="360" spans="1:93" x14ac:dyDescent="0.25">
      <c r="A360" s="1">
        <v>358</v>
      </c>
      <c r="C360" t="s">
        <v>20</v>
      </c>
      <c r="D360" t="s">
        <v>21</v>
      </c>
      <c r="Q360" t="s">
        <v>21</v>
      </c>
      <c r="AG360" t="s">
        <v>35</v>
      </c>
      <c r="AM360" t="s">
        <v>40</v>
      </c>
      <c r="AN360" t="s">
        <v>41</v>
      </c>
      <c r="AT360" t="s">
        <v>46</v>
      </c>
      <c r="AX360" t="s">
        <v>50</v>
      </c>
      <c r="BD360" t="s">
        <v>55</v>
      </c>
      <c r="BN360" t="s">
        <v>63</v>
      </c>
      <c r="BP360" t="s">
        <v>65</v>
      </c>
      <c r="BS360" t="s">
        <v>68</v>
      </c>
      <c r="BT360" t="s">
        <v>69</v>
      </c>
      <c r="CA360" t="s">
        <v>76</v>
      </c>
      <c r="CC360" t="s">
        <v>105</v>
      </c>
      <c r="CD360">
        <v>63</v>
      </c>
      <c r="CE360" t="s">
        <v>95</v>
      </c>
      <c r="CF360" t="s">
        <v>220</v>
      </c>
      <c r="CG360" t="s">
        <v>107</v>
      </c>
      <c r="CH360" t="s">
        <v>98</v>
      </c>
      <c r="CI360" s="1" t="s">
        <v>80</v>
      </c>
      <c r="CJ360" t="s">
        <v>126</v>
      </c>
      <c r="CK360" t="s">
        <v>100</v>
      </c>
      <c r="CL360" t="s">
        <v>101</v>
      </c>
      <c r="CM360" t="s">
        <v>102</v>
      </c>
      <c r="CN360" s="1"/>
      <c r="CO360" t="s">
        <v>102</v>
      </c>
    </row>
    <row r="361" spans="1:93" x14ac:dyDescent="0.25">
      <c r="A361" s="1">
        <v>359</v>
      </c>
      <c r="J361" t="s">
        <v>26</v>
      </c>
      <c r="L361" t="s">
        <v>28</v>
      </c>
      <c r="N361" t="s">
        <v>30</v>
      </c>
      <c r="V361" t="s">
        <v>267</v>
      </c>
      <c r="AB361" t="s">
        <v>31</v>
      </c>
      <c r="AF361" t="s">
        <v>34</v>
      </c>
      <c r="AG361" t="s">
        <v>35</v>
      </c>
      <c r="AI361" t="s">
        <v>36</v>
      </c>
      <c r="AK361" t="s">
        <v>38</v>
      </c>
      <c r="AP361" t="s">
        <v>43</v>
      </c>
      <c r="AR361" t="s">
        <v>44</v>
      </c>
      <c r="AU361" t="s">
        <v>47</v>
      </c>
      <c r="AX361" t="s">
        <v>50</v>
      </c>
      <c r="BD361" t="s">
        <v>55</v>
      </c>
      <c r="BJ361" t="s">
        <v>26</v>
      </c>
      <c r="BO361" t="s">
        <v>64</v>
      </c>
      <c r="BP361" t="s">
        <v>65</v>
      </c>
      <c r="CC361" t="s">
        <v>94</v>
      </c>
      <c r="CD361">
        <v>32</v>
      </c>
      <c r="CE361" t="s">
        <v>95</v>
      </c>
      <c r="CF361" t="s">
        <v>117</v>
      </c>
      <c r="CG361" s="1" t="s">
        <v>346</v>
      </c>
      <c r="CH361" t="s">
        <v>102</v>
      </c>
      <c r="CI361" s="1" t="s">
        <v>80</v>
      </c>
      <c r="CJ361" t="s">
        <v>126</v>
      </c>
      <c r="CK361" t="s">
        <v>110</v>
      </c>
      <c r="CL361" t="s">
        <v>136</v>
      </c>
      <c r="CM361" t="s">
        <v>102</v>
      </c>
      <c r="CN361" s="1" t="s">
        <v>90</v>
      </c>
      <c r="CO361" t="s">
        <v>102</v>
      </c>
    </row>
    <row r="362" spans="1:93" x14ac:dyDescent="0.25">
      <c r="A362" s="1">
        <v>360</v>
      </c>
      <c r="J362" t="s">
        <v>26</v>
      </c>
      <c r="P362" t="s">
        <v>20</v>
      </c>
      <c r="Q362" t="s">
        <v>21</v>
      </c>
      <c r="Z362" t="s">
        <v>29</v>
      </c>
      <c r="AG362" t="s">
        <v>35</v>
      </c>
      <c r="AL362" t="s">
        <v>39</v>
      </c>
      <c r="AR362" t="s">
        <v>44</v>
      </c>
      <c r="AX362" t="s">
        <v>50</v>
      </c>
      <c r="BD362" t="s">
        <v>55</v>
      </c>
      <c r="BJ362" t="s">
        <v>26</v>
      </c>
      <c r="BP362" t="s">
        <v>65</v>
      </c>
      <c r="CA362" t="s">
        <v>76</v>
      </c>
      <c r="CC362" t="s">
        <v>105</v>
      </c>
      <c r="CD362">
        <v>64</v>
      </c>
      <c r="CE362" t="s">
        <v>121</v>
      </c>
      <c r="CF362" t="s">
        <v>181</v>
      </c>
      <c r="CG362" t="s">
        <v>107</v>
      </c>
      <c r="CH362" t="s">
        <v>98</v>
      </c>
      <c r="CI362" s="1" t="s">
        <v>80</v>
      </c>
      <c r="CJ362" t="s">
        <v>126</v>
      </c>
      <c r="CK362" t="s">
        <v>120</v>
      </c>
      <c r="CL362" t="s">
        <v>101</v>
      </c>
      <c r="CM362" t="s">
        <v>102</v>
      </c>
      <c r="CN362" s="1" t="s">
        <v>92</v>
      </c>
      <c r="CO362" t="s">
        <v>102</v>
      </c>
    </row>
    <row r="363" spans="1:93" x14ac:dyDescent="0.25">
      <c r="A363" s="1">
        <v>361</v>
      </c>
      <c r="K363" t="s">
        <v>27</v>
      </c>
      <c r="L363" t="s">
        <v>28</v>
      </c>
      <c r="N363" t="s">
        <v>30</v>
      </c>
      <c r="W363" t="s">
        <v>26</v>
      </c>
      <c r="X363" t="s">
        <v>27</v>
      </c>
      <c r="Y363" t="s">
        <v>28</v>
      </c>
      <c r="AH363" t="s">
        <v>269</v>
      </c>
      <c r="AJ363" t="s">
        <v>37</v>
      </c>
      <c r="AK363" t="s">
        <v>38</v>
      </c>
      <c r="AM363" t="s">
        <v>40</v>
      </c>
      <c r="AN363" t="s">
        <v>41</v>
      </c>
      <c r="AO363" t="s">
        <v>42</v>
      </c>
      <c r="AQ363" t="s">
        <v>37</v>
      </c>
      <c r="AS363" t="s">
        <v>45</v>
      </c>
      <c r="AX363" t="s">
        <v>50</v>
      </c>
      <c r="AZ363" t="s">
        <v>52</v>
      </c>
      <c r="BB363" t="s">
        <v>53</v>
      </c>
      <c r="BD363" t="s">
        <v>55</v>
      </c>
      <c r="BJ363" t="s">
        <v>26</v>
      </c>
      <c r="BO363" t="s">
        <v>64</v>
      </c>
      <c r="BP363" t="s">
        <v>65</v>
      </c>
      <c r="BS363" t="s">
        <v>68</v>
      </c>
      <c r="CC363" t="s">
        <v>94</v>
      </c>
      <c r="CD363">
        <v>29</v>
      </c>
      <c r="CE363" t="s">
        <v>95</v>
      </c>
      <c r="CF363" t="s">
        <v>138</v>
      </c>
      <c r="CG363" t="s">
        <v>107</v>
      </c>
      <c r="CH363" t="s">
        <v>98</v>
      </c>
      <c r="CI363" s="1" t="s">
        <v>80</v>
      </c>
      <c r="CJ363" t="s">
        <v>109</v>
      </c>
      <c r="CK363" t="s">
        <v>110</v>
      </c>
      <c r="CL363" t="s">
        <v>101</v>
      </c>
      <c r="CM363" t="s">
        <v>102</v>
      </c>
      <c r="CN363" s="1" t="s">
        <v>90</v>
      </c>
      <c r="CO363" t="s">
        <v>102</v>
      </c>
    </row>
    <row r="364" spans="1:93" x14ac:dyDescent="0.25">
      <c r="A364" s="1">
        <v>362</v>
      </c>
      <c r="C364" t="s">
        <v>20</v>
      </c>
      <c r="L364" t="s">
        <v>28</v>
      </c>
      <c r="M364" t="s">
        <v>29</v>
      </c>
      <c r="Z364" t="s">
        <v>29</v>
      </c>
      <c r="AL364" t="s">
        <v>39</v>
      </c>
      <c r="AR364" t="s">
        <v>44</v>
      </c>
      <c r="BN364" t="s">
        <v>63</v>
      </c>
      <c r="BT364" t="s">
        <v>69</v>
      </c>
      <c r="BU364" t="s">
        <v>70</v>
      </c>
      <c r="CA364" t="s">
        <v>76</v>
      </c>
      <c r="CC364" t="s">
        <v>94</v>
      </c>
      <c r="CD364">
        <v>64</v>
      </c>
      <c r="CE364" t="s">
        <v>121</v>
      </c>
      <c r="CF364" t="s">
        <v>181</v>
      </c>
      <c r="CG364" t="s">
        <v>107</v>
      </c>
      <c r="CH364" t="s">
        <v>98</v>
      </c>
      <c r="CI364" s="1" t="s">
        <v>80</v>
      </c>
      <c r="CJ364" t="s">
        <v>99</v>
      </c>
      <c r="CK364" t="s">
        <v>103</v>
      </c>
      <c r="CM364" t="s">
        <v>102</v>
      </c>
      <c r="CN364" s="1" t="s">
        <v>92</v>
      </c>
      <c r="CO364" t="s">
        <v>98</v>
      </c>
    </row>
    <row r="365" spans="1:93" x14ac:dyDescent="0.25">
      <c r="A365" s="1">
        <v>363</v>
      </c>
      <c r="B365" t="s">
        <v>19</v>
      </c>
      <c r="D365" t="s">
        <v>21</v>
      </c>
      <c r="Q365" t="s">
        <v>21</v>
      </c>
      <c r="AB365" t="s">
        <v>31</v>
      </c>
      <c r="AD365" t="s">
        <v>33</v>
      </c>
      <c r="AF365" t="s">
        <v>34</v>
      </c>
      <c r="AN365" t="s">
        <v>41</v>
      </c>
      <c r="AO365" t="s">
        <v>42</v>
      </c>
      <c r="AV365" t="s">
        <v>48</v>
      </c>
      <c r="AX365" t="s">
        <v>50</v>
      </c>
      <c r="BD365" t="s">
        <v>55</v>
      </c>
      <c r="BI365" t="s">
        <v>60</v>
      </c>
      <c r="BJ365" t="s">
        <v>26</v>
      </c>
      <c r="BP365" t="s">
        <v>65</v>
      </c>
      <c r="BV365" t="s">
        <v>71</v>
      </c>
      <c r="CA365" t="s">
        <v>76</v>
      </c>
      <c r="CC365" t="s">
        <v>94</v>
      </c>
      <c r="CD365">
        <v>24</v>
      </c>
      <c r="CE365" t="s">
        <v>95</v>
      </c>
      <c r="CF365" t="s">
        <v>130</v>
      </c>
      <c r="CG365" t="s">
        <v>107</v>
      </c>
      <c r="CI365" s="1" t="s">
        <v>365</v>
      </c>
      <c r="CK365" t="s">
        <v>110</v>
      </c>
      <c r="CL365" t="s">
        <v>136</v>
      </c>
      <c r="CM365" t="s">
        <v>102</v>
      </c>
      <c r="CN365" s="1"/>
      <c r="CO365" t="s">
        <v>102</v>
      </c>
    </row>
    <row r="366" spans="1:93" x14ac:dyDescent="0.25">
      <c r="A366" s="1">
        <v>364</v>
      </c>
      <c r="B366" t="s">
        <v>19</v>
      </c>
      <c r="C366" t="s">
        <v>20</v>
      </c>
      <c r="D366" t="s">
        <v>21</v>
      </c>
      <c r="P366" t="s">
        <v>20</v>
      </c>
      <c r="Q366" t="s">
        <v>21</v>
      </c>
      <c r="R366" t="s">
        <v>22</v>
      </c>
      <c r="AE366" t="s">
        <v>266</v>
      </c>
      <c r="AL366" t="s">
        <v>39</v>
      </c>
      <c r="AN366" t="s">
        <v>41</v>
      </c>
      <c r="AR366" t="s">
        <v>44</v>
      </c>
      <c r="AX366" t="s">
        <v>50</v>
      </c>
      <c r="BA366" t="s">
        <v>20</v>
      </c>
      <c r="BD366" t="s">
        <v>55</v>
      </c>
      <c r="BP366" t="s">
        <v>65</v>
      </c>
      <c r="BQ366" t="s">
        <v>66</v>
      </c>
      <c r="BS366" t="s">
        <v>68</v>
      </c>
      <c r="CA366" t="s">
        <v>76</v>
      </c>
      <c r="CC366" t="s">
        <v>94</v>
      </c>
      <c r="CD366">
        <v>63</v>
      </c>
      <c r="CE366" t="s">
        <v>121</v>
      </c>
      <c r="CF366" t="s">
        <v>181</v>
      </c>
      <c r="CG366" t="s">
        <v>107</v>
      </c>
      <c r="CH366" t="s">
        <v>98</v>
      </c>
      <c r="CI366" s="1" t="s">
        <v>80</v>
      </c>
      <c r="CJ366" t="s">
        <v>108</v>
      </c>
      <c r="CK366" t="s">
        <v>120</v>
      </c>
      <c r="CL366" t="s">
        <v>101</v>
      </c>
      <c r="CM366" t="s">
        <v>102</v>
      </c>
      <c r="CN366" s="1" t="s">
        <v>92</v>
      </c>
      <c r="CO366" t="s">
        <v>102</v>
      </c>
    </row>
    <row r="367" spans="1:93" x14ac:dyDescent="0.25">
      <c r="A367" s="1">
        <v>365</v>
      </c>
      <c r="D367" t="s">
        <v>21</v>
      </c>
      <c r="M367" t="s">
        <v>29</v>
      </c>
      <c r="N367" t="s">
        <v>30</v>
      </c>
      <c r="Q367" t="s">
        <v>21</v>
      </c>
      <c r="AA367" t="s">
        <v>30</v>
      </c>
      <c r="AG367" t="s">
        <v>35</v>
      </c>
      <c r="AR367" t="s">
        <v>44</v>
      </c>
      <c r="BH367" t="s">
        <v>59</v>
      </c>
      <c r="BP367" t="s">
        <v>65</v>
      </c>
      <c r="CC367" t="s">
        <v>105</v>
      </c>
      <c r="CD367">
        <v>64</v>
      </c>
      <c r="CE367" t="s">
        <v>95</v>
      </c>
      <c r="CF367" t="s">
        <v>221</v>
      </c>
      <c r="CH367" t="s">
        <v>98</v>
      </c>
      <c r="CI367" s="1" t="s">
        <v>365</v>
      </c>
      <c r="CJ367" t="s">
        <v>126</v>
      </c>
      <c r="CK367" t="s">
        <v>100</v>
      </c>
      <c r="CL367" t="s">
        <v>104</v>
      </c>
      <c r="CM367" t="s">
        <v>102</v>
      </c>
      <c r="CN367" s="1"/>
      <c r="CO367" t="s">
        <v>102</v>
      </c>
    </row>
    <row r="368" spans="1:93" x14ac:dyDescent="0.25">
      <c r="A368" s="1">
        <v>366</v>
      </c>
      <c r="D368" t="s">
        <v>21</v>
      </c>
      <c r="K368" t="s">
        <v>27</v>
      </c>
      <c r="N368" t="s">
        <v>30</v>
      </c>
      <c r="P368" t="s">
        <v>20</v>
      </c>
      <c r="Q368" t="s">
        <v>21</v>
      </c>
      <c r="W368" t="s">
        <v>26</v>
      </c>
      <c r="BP368" t="s">
        <v>65</v>
      </c>
      <c r="CC368" t="s">
        <v>105</v>
      </c>
      <c r="CD368">
        <v>70</v>
      </c>
      <c r="CE368" t="s">
        <v>95</v>
      </c>
      <c r="CF368" t="s">
        <v>222</v>
      </c>
      <c r="CG368" t="s">
        <v>107</v>
      </c>
      <c r="CI368" s="1" t="s">
        <v>80</v>
      </c>
      <c r="CJ368" t="s">
        <v>126</v>
      </c>
      <c r="CK368" t="s">
        <v>100</v>
      </c>
      <c r="CL368" t="s">
        <v>104</v>
      </c>
      <c r="CM368" t="s">
        <v>102</v>
      </c>
      <c r="CN368" s="1"/>
      <c r="CO368" t="s">
        <v>102</v>
      </c>
    </row>
    <row r="369" spans="1:93" x14ac:dyDescent="0.25">
      <c r="A369" s="1">
        <v>367</v>
      </c>
      <c r="P369" t="s">
        <v>20</v>
      </c>
      <c r="W369" t="s">
        <v>26</v>
      </c>
      <c r="AA369" t="s">
        <v>30</v>
      </c>
      <c r="AG369" t="s">
        <v>35</v>
      </c>
      <c r="AZ369" t="s">
        <v>52</v>
      </c>
      <c r="BA369" t="s">
        <v>20</v>
      </c>
      <c r="BK369" t="s">
        <v>23</v>
      </c>
      <c r="BP369" t="s">
        <v>65</v>
      </c>
      <c r="CC369" t="s">
        <v>94</v>
      </c>
      <c r="CD369">
        <v>72</v>
      </c>
      <c r="CE369" t="s">
        <v>95</v>
      </c>
      <c r="CF369" t="s">
        <v>186</v>
      </c>
      <c r="CG369" t="s">
        <v>97</v>
      </c>
      <c r="CH369" t="s">
        <v>98</v>
      </c>
      <c r="CI369" s="1" t="s">
        <v>80</v>
      </c>
      <c r="CL369" t="s">
        <v>104</v>
      </c>
      <c r="CM369" t="s">
        <v>102</v>
      </c>
      <c r="CN369" s="1" t="s">
        <v>91</v>
      </c>
      <c r="CO369" t="s">
        <v>102</v>
      </c>
    </row>
    <row r="370" spans="1:93" x14ac:dyDescent="0.25">
      <c r="A370" s="1">
        <v>368</v>
      </c>
      <c r="C370" t="s">
        <v>20</v>
      </c>
      <c r="D370" t="s">
        <v>21</v>
      </c>
      <c r="J370" t="s">
        <v>26</v>
      </c>
      <c r="M370" t="s">
        <v>29</v>
      </c>
      <c r="N370" t="s">
        <v>30</v>
      </c>
      <c r="P370" t="s">
        <v>20</v>
      </c>
      <c r="Q370" t="s">
        <v>21</v>
      </c>
      <c r="W370" t="s">
        <v>26</v>
      </c>
      <c r="AG370" t="s">
        <v>35</v>
      </c>
      <c r="AL370" t="s">
        <v>39</v>
      </c>
      <c r="AT370" t="s">
        <v>46</v>
      </c>
      <c r="BP370" t="s">
        <v>65</v>
      </c>
      <c r="BY370" t="s">
        <v>74</v>
      </c>
      <c r="CA370" t="s">
        <v>76</v>
      </c>
      <c r="CC370" t="s">
        <v>105</v>
      </c>
      <c r="CD370">
        <v>76</v>
      </c>
      <c r="CE370" t="s">
        <v>95</v>
      </c>
      <c r="CF370" t="s">
        <v>118</v>
      </c>
      <c r="CG370" t="s">
        <v>107</v>
      </c>
      <c r="CH370" t="s">
        <v>98</v>
      </c>
      <c r="CI370" s="1" t="s">
        <v>80</v>
      </c>
      <c r="CK370" t="s">
        <v>153</v>
      </c>
      <c r="CL370" t="s">
        <v>104</v>
      </c>
      <c r="CM370" t="s">
        <v>102</v>
      </c>
      <c r="CN370" s="1"/>
      <c r="CO370" t="s">
        <v>102</v>
      </c>
    </row>
    <row r="371" spans="1:93" x14ac:dyDescent="0.25">
      <c r="A371" s="1">
        <v>369</v>
      </c>
      <c r="C371" t="s">
        <v>20</v>
      </c>
      <c r="D371" t="s">
        <v>21</v>
      </c>
      <c r="K371" t="s">
        <v>27</v>
      </c>
      <c r="Q371" t="s">
        <v>21</v>
      </c>
      <c r="AA371" t="s">
        <v>30</v>
      </c>
      <c r="AH371" t="s">
        <v>269</v>
      </c>
      <c r="AJ371" t="s">
        <v>37</v>
      </c>
      <c r="AK371" t="s">
        <v>38</v>
      </c>
      <c r="AL371" t="s">
        <v>39</v>
      </c>
      <c r="AP371" t="s">
        <v>43</v>
      </c>
      <c r="AQ371" t="s">
        <v>37</v>
      </c>
      <c r="BD371" t="s">
        <v>55</v>
      </c>
      <c r="BH371" t="s">
        <v>59</v>
      </c>
      <c r="BN371" t="s">
        <v>63</v>
      </c>
      <c r="BP371" t="s">
        <v>65</v>
      </c>
      <c r="BT371" t="s">
        <v>69</v>
      </c>
      <c r="CA371" t="s">
        <v>76</v>
      </c>
      <c r="CC371" t="s">
        <v>105</v>
      </c>
      <c r="CD371">
        <v>74</v>
      </c>
      <c r="CE371" t="s">
        <v>115</v>
      </c>
      <c r="CF371" t="s">
        <v>329</v>
      </c>
      <c r="CG371" t="s">
        <v>107</v>
      </c>
      <c r="CH371" t="s">
        <v>98</v>
      </c>
      <c r="CI371" s="1" t="s">
        <v>80</v>
      </c>
      <c r="CM371" t="s">
        <v>102</v>
      </c>
      <c r="CN371" s="1"/>
      <c r="CO371" t="s">
        <v>102</v>
      </c>
    </row>
    <row r="372" spans="1:93" x14ac:dyDescent="0.25">
      <c r="A372" s="1">
        <v>370</v>
      </c>
      <c r="D372" t="s">
        <v>21</v>
      </c>
      <c r="K372" t="s">
        <v>27</v>
      </c>
      <c r="M372" t="s">
        <v>29</v>
      </c>
      <c r="P372" t="s">
        <v>20</v>
      </c>
      <c r="Q372" t="s">
        <v>21</v>
      </c>
      <c r="X372" t="s">
        <v>27</v>
      </c>
      <c r="AH372" t="s">
        <v>269</v>
      </c>
      <c r="AR372" t="s">
        <v>44</v>
      </c>
      <c r="AZ372" t="s">
        <v>52</v>
      </c>
      <c r="BC372" t="s">
        <v>54</v>
      </c>
      <c r="BE372" t="s">
        <v>56</v>
      </c>
      <c r="BP372" t="s">
        <v>65</v>
      </c>
      <c r="BS372" t="s">
        <v>68</v>
      </c>
      <c r="CA372" t="s">
        <v>76</v>
      </c>
      <c r="CC372" t="s">
        <v>94</v>
      </c>
      <c r="CD372">
        <v>77</v>
      </c>
      <c r="CE372" t="s">
        <v>95</v>
      </c>
      <c r="CF372" t="s">
        <v>223</v>
      </c>
      <c r="CG372" t="s">
        <v>107</v>
      </c>
      <c r="CI372" s="1" t="s">
        <v>80</v>
      </c>
      <c r="CK372" t="s">
        <v>120</v>
      </c>
      <c r="CL372" t="s">
        <v>104</v>
      </c>
      <c r="CM372" t="s">
        <v>102</v>
      </c>
      <c r="CN372" s="1"/>
    </row>
    <row r="373" spans="1:93" x14ac:dyDescent="0.25">
      <c r="A373" s="1">
        <v>371</v>
      </c>
      <c r="C373" t="s">
        <v>20</v>
      </c>
      <c r="D373" t="s">
        <v>21</v>
      </c>
      <c r="J373" t="s">
        <v>26</v>
      </c>
      <c r="Q373" t="s">
        <v>21</v>
      </c>
      <c r="W373" t="s">
        <v>26</v>
      </c>
      <c r="AH373" t="s">
        <v>269</v>
      </c>
      <c r="AI373" t="s">
        <v>36</v>
      </c>
      <c r="AN373" t="s">
        <v>41</v>
      </c>
      <c r="AP373" t="s">
        <v>43</v>
      </c>
      <c r="AQ373" t="s">
        <v>37</v>
      </c>
      <c r="AX373" t="s">
        <v>50</v>
      </c>
      <c r="BH373" t="s">
        <v>59</v>
      </c>
      <c r="BJ373" t="s">
        <v>26</v>
      </c>
      <c r="BP373" t="s">
        <v>65</v>
      </c>
      <c r="CC373" t="s">
        <v>105</v>
      </c>
      <c r="CD373">
        <v>80</v>
      </c>
      <c r="CE373" t="s">
        <v>95</v>
      </c>
      <c r="CF373" t="s">
        <v>204</v>
      </c>
      <c r="CG373" t="s">
        <v>107</v>
      </c>
      <c r="CH373" t="s">
        <v>98</v>
      </c>
      <c r="CI373" s="1" t="s">
        <v>80</v>
      </c>
      <c r="CJ373" t="s">
        <v>114</v>
      </c>
      <c r="CK373" t="s">
        <v>110</v>
      </c>
      <c r="CL373" t="s">
        <v>104</v>
      </c>
      <c r="CM373" t="s">
        <v>102</v>
      </c>
      <c r="CN373" s="1"/>
      <c r="CO373" t="s">
        <v>98</v>
      </c>
    </row>
    <row r="374" spans="1:93" x14ac:dyDescent="0.25">
      <c r="A374" s="1">
        <v>372</v>
      </c>
      <c r="E374" t="s">
        <v>22</v>
      </c>
      <c r="H374" t="s">
        <v>25</v>
      </c>
      <c r="M374" t="s">
        <v>29</v>
      </c>
      <c r="R374" t="s">
        <v>22</v>
      </c>
      <c r="Z374" t="s">
        <v>29</v>
      </c>
      <c r="AO374" t="s">
        <v>42</v>
      </c>
      <c r="AR374" t="s">
        <v>44</v>
      </c>
      <c r="AX374" t="s">
        <v>50</v>
      </c>
      <c r="BD374" t="s">
        <v>55</v>
      </c>
      <c r="BG374" t="s">
        <v>58</v>
      </c>
      <c r="BP374" t="s">
        <v>65</v>
      </c>
      <c r="BU374" t="s">
        <v>70</v>
      </c>
      <c r="BW374" t="s">
        <v>72</v>
      </c>
      <c r="CC374" t="s">
        <v>94</v>
      </c>
      <c r="CD374">
        <v>77</v>
      </c>
      <c r="CE374" t="s">
        <v>95</v>
      </c>
      <c r="CF374" t="s">
        <v>204</v>
      </c>
      <c r="CG374" t="s">
        <v>107</v>
      </c>
      <c r="CH374" t="s">
        <v>98</v>
      </c>
      <c r="CI374" s="1" t="s">
        <v>80</v>
      </c>
      <c r="CK374" t="s">
        <v>120</v>
      </c>
      <c r="CL374" t="s">
        <v>104</v>
      </c>
      <c r="CM374" t="s">
        <v>102</v>
      </c>
      <c r="CN374" s="1"/>
      <c r="CO374" t="s">
        <v>98</v>
      </c>
    </row>
    <row r="375" spans="1:93" x14ac:dyDescent="0.25">
      <c r="A375" s="1">
        <v>373</v>
      </c>
      <c r="C375" t="s">
        <v>20</v>
      </c>
      <c r="N375" t="s">
        <v>30</v>
      </c>
      <c r="Q375" t="s">
        <v>21</v>
      </c>
      <c r="AE375" t="s">
        <v>266</v>
      </c>
      <c r="AL375" t="s">
        <v>39</v>
      </c>
      <c r="BA375" t="s">
        <v>20</v>
      </c>
      <c r="BB375" t="s">
        <v>53</v>
      </c>
      <c r="BC375" t="s">
        <v>54</v>
      </c>
      <c r="BE375" t="s">
        <v>56</v>
      </c>
      <c r="BN375" t="s">
        <v>63</v>
      </c>
      <c r="BR375" t="s">
        <v>67</v>
      </c>
      <c r="CA375" t="s">
        <v>76</v>
      </c>
      <c r="CC375" t="s">
        <v>105</v>
      </c>
      <c r="CD375">
        <v>32</v>
      </c>
      <c r="CE375" t="s">
        <v>121</v>
      </c>
      <c r="CF375" t="s">
        <v>213</v>
      </c>
      <c r="CG375" t="s">
        <v>107</v>
      </c>
      <c r="CH375" t="s">
        <v>98</v>
      </c>
      <c r="CI375" s="1" t="s">
        <v>80</v>
      </c>
      <c r="CJ375" t="s">
        <v>108</v>
      </c>
      <c r="CK375" t="s">
        <v>110</v>
      </c>
      <c r="CL375" t="s">
        <v>135</v>
      </c>
      <c r="CM375" t="s">
        <v>102</v>
      </c>
      <c r="CN375" s="1"/>
      <c r="CO375" t="s">
        <v>102</v>
      </c>
    </row>
    <row r="376" spans="1:93" x14ac:dyDescent="0.25">
      <c r="A376" s="1">
        <v>374</v>
      </c>
      <c r="M376" t="s">
        <v>29</v>
      </c>
      <c r="P376" t="s">
        <v>20</v>
      </c>
      <c r="Q376" t="s">
        <v>21</v>
      </c>
      <c r="X376" t="s">
        <v>27</v>
      </c>
      <c r="AH376" t="s">
        <v>269</v>
      </c>
      <c r="AI376" t="s">
        <v>36</v>
      </c>
      <c r="AL376" t="s">
        <v>39</v>
      </c>
      <c r="AR376" t="s">
        <v>44</v>
      </c>
      <c r="AX376" t="s">
        <v>50</v>
      </c>
      <c r="BD376" t="s">
        <v>55</v>
      </c>
      <c r="BJ376" t="s">
        <v>26</v>
      </c>
      <c r="BP376" t="s">
        <v>65</v>
      </c>
      <c r="CC376" t="s">
        <v>105</v>
      </c>
      <c r="CD376">
        <v>67</v>
      </c>
      <c r="CE376" t="s">
        <v>95</v>
      </c>
      <c r="CF376" t="s">
        <v>113</v>
      </c>
      <c r="CG376" t="s">
        <v>107</v>
      </c>
      <c r="CH376" t="s">
        <v>98</v>
      </c>
      <c r="CI376" s="1" t="s">
        <v>80</v>
      </c>
      <c r="CJ376" t="s">
        <v>114</v>
      </c>
      <c r="CK376" t="s">
        <v>110</v>
      </c>
      <c r="CL376" t="s">
        <v>135</v>
      </c>
      <c r="CM376" t="s">
        <v>102</v>
      </c>
      <c r="CN376" s="1"/>
      <c r="CO376" t="s">
        <v>102</v>
      </c>
    </row>
    <row r="377" spans="1:93" x14ac:dyDescent="0.25">
      <c r="A377" s="1">
        <v>375</v>
      </c>
      <c r="C377" t="s">
        <v>20</v>
      </c>
      <c r="L377" t="s">
        <v>28</v>
      </c>
      <c r="M377" t="s">
        <v>29</v>
      </c>
      <c r="P377" t="s">
        <v>20</v>
      </c>
      <c r="Q377" t="s">
        <v>21</v>
      </c>
      <c r="Z377" t="s">
        <v>29</v>
      </c>
      <c r="AD377" t="s">
        <v>33</v>
      </c>
      <c r="AK377" t="s">
        <v>38</v>
      </c>
      <c r="AL377" t="s">
        <v>39</v>
      </c>
      <c r="AR377" t="s">
        <v>44</v>
      </c>
      <c r="BA377" t="s">
        <v>20</v>
      </c>
      <c r="BH377" t="s">
        <v>59</v>
      </c>
      <c r="BO377" t="s">
        <v>64</v>
      </c>
      <c r="BP377" t="s">
        <v>65</v>
      </c>
      <c r="BY377" t="s">
        <v>74</v>
      </c>
      <c r="CA377" t="s">
        <v>76</v>
      </c>
      <c r="CC377" t="s">
        <v>94</v>
      </c>
      <c r="CD377">
        <v>66</v>
      </c>
      <c r="CE377" t="s">
        <v>95</v>
      </c>
      <c r="CF377" t="s">
        <v>204</v>
      </c>
      <c r="CG377" t="s">
        <v>107</v>
      </c>
      <c r="CH377" t="s">
        <v>98</v>
      </c>
      <c r="CI377" s="1" t="s">
        <v>83</v>
      </c>
      <c r="CK377" t="s">
        <v>103</v>
      </c>
      <c r="CM377" t="s">
        <v>102</v>
      </c>
      <c r="CN377" s="1"/>
      <c r="CO377" t="s">
        <v>102</v>
      </c>
    </row>
    <row r="378" spans="1:93" x14ac:dyDescent="0.25">
      <c r="A378" s="1">
        <v>376</v>
      </c>
      <c r="H378" t="s">
        <v>25</v>
      </c>
      <c r="I378" t="s">
        <v>267</v>
      </c>
      <c r="J378" t="s">
        <v>26</v>
      </c>
      <c r="N378" t="s">
        <v>30</v>
      </c>
      <c r="AA378" t="s">
        <v>30</v>
      </c>
      <c r="AB378" t="s">
        <v>31</v>
      </c>
      <c r="AH378" t="s">
        <v>269</v>
      </c>
      <c r="AK378" t="s">
        <v>38</v>
      </c>
      <c r="AN378" t="s">
        <v>41</v>
      </c>
      <c r="AR378" t="s">
        <v>44</v>
      </c>
      <c r="AT378" t="s">
        <v>46</v>
      </c>
      <c r="AX378" t="s">
        <v>50</v>
      </c>
      <c r="BC378" t="s">
        <v>54</v>
      </c>
      <c r="BD378" t="s">
        <v>55</v>
      </c>
      <c r="BE378" t="s">
        <v>56</v>
      </c>
      <c r="BJ378" t="s">
        <v>26</v>
      </c>
      <c r="BZ378" t="s">
        <v>75</v>
      </c>
      <c r="CC378" t="s">
        <v>94</v>
      </c>
      <c r="CD378">
        <v>54</v>
      </c>
      <c r="CE378" t="s">
        <v>95</v>
      </c>
      <c r="CF378" t="s">
        <v>145</v>
      </c>
      <c r="CG378" t="s">
        <v>97</v>
      </c>
      <c r="CH378" t="s">
        <v>98</v>
      </c>
      <c r="CI378" s="1" t="s">
        <v>80</v>
      </c>
      <c r="CK378" t="s">
        <v>103</v>
      </c>
      <c r="CL378" t="s">
        <v>101</v>
      </c>
      <c r="CM378" t="s">
        <v>98</v>
      </c>
      <c r="CN378" s="1"/>
      <c r="CO378" t="s">
        <v>98</v>
      </c>
    </row>
    <row r="379" spans="1:93" x14ac:dyDescent="0.25">
      <c r="A379" s="1">
        <v>377</v>
      </c>
      <c r="D379" t="s">
        <v>21</v>
      </c>
      <c r="K379" t="s">
        <v>27</v>
      </c>
      <c r="L379" t="s">
        <v>28</v>
      </c>
      <c r="P379" t="s">
        <v>20</v>
      </c>
      <c r="Q379" t="s">
        <v>21</v>
      </c>
      <c r="X379" t="s">
        <v>27</v>
      </c>
      <c r="AD379" t="s">
        <v>33</v>
      </c>
      <c r="AH379" t="s">
        <v>269</v>
      </c>
      <c r="AL379" t="s">
        <v>39</v>
      </c>
      <c r="AO379" t="s">
        <v>42</v>
      </c>
      <c r="AZ379" t="s">
        <v>52</v>
      </c>
      <c r="BH379" t="s">
        <v>59</v>
      </c>
      <c r="BP379" t="s">
        <v>65</v>
      </c>
      <c r="BT379" t="s">
        <v>69</v>
      </c>
      <c r="BU379" t="s">
        <v>70</v>
      </c>
      <c r="BY379" t="s">
        <v>74</v>
      </c>
      <c r="CA379" t="s">
        <v>76</v>
      </c>
      <c r="CC379" t="s">
        <v>105</v>
      </c>
      <c r="CD379">
        <v>86</v>
      </c>
      <c r="CE379" t="s">
        <v>95</v>
      </c>
      <c r="CF379" t="s">
        <v>224</v>
      </c>
      <c r="CG379" t="s">
        <v>107</v>
      </c>
      <c r="CH379" t="s">
        <v>98</v>
      </c>
      <c r="CI379" s="1" t="s">
        <v>80</v>
      </c>
      <c r="CJ379" t="s">
        <v>114</v>
      </c>
      <c r="CK379" t="s">
        <v>120</v>
      </c>
      <c r="CL379" t="s">
        <v>104</v>
      </c>
      <c r="CM379" t="s">
        <v>102</v>
      </c>
      <c r="CN379" s="1"/>
      <c r="CO379" t="s">
        <v>102</v>
      </c>
    </row>
    <row r="380" spans="1:93" x14ac:dyDescent="0.25">
      <c r="A380" s="1">
        <v>378</v>
      </c>
      <c r="C380" t="s">
        <v>20</v>
      </c>
      <c r="E380" t="s">
        <v>22</v>
      </c>
      <c r="J380" t="s">
        <v>26</v>
      </c>
      <c r="K380" t="s">
        <v>27</v>
      </c>
      <c r="M380" t="s">
        <v>29</v>
      </c>
      <c r="N380" t="s">
        <v>30</v>
      </c>
      <c r="O380" t="s">
        <v>19</v>
      </c>
      <c r="P380" t="s">
        <v>20</v>
      </c>
      <c r="Q380" t="s">
        <v>21</v>
      </c>
      <c r="S380" t="s">
        <v>23</v>
      </c>
      <c r="T380" t="s">
        <v>24</v>
      </c>
      <c r="U380" t="s">
        <v>25</v>
      </c>
      <c r="V380" t="s">
        <v>267</v>
      </c>
      <c r="W380" t="s">
        <v>26</v>
      </c>
      <c r="X380" t="s">
        <v>27</v>
      </c>
      <c r="AA380" t="s">
        <v>30</v>
      </c>
      <c r="AD380" t="s">
        <v>33</v>
      </c>
      <c r="AE380" t="s">
        <v>266</v>
      </c>
      <c r="AH380" t="s">
        <v>269</v>
      </c>
      <c r="AK380" t="s">
        <v>38</v>
      </c>
      <c r="AL380" t="s">
        <v>39</v>
      </c>
      <c r="AM380" t="s">
        <v>40</v>
      </c>
      <c r="AN380" t="s">
        <v>41</v>
      </c>
      <c r="AP380" t="s">
        <v>43</v>
      </c>
      <c r="AR380" t="s">
        <v>44</v>
      </c>
      <c r="AT380" t="s">
        <v>46</v>
      </c>
      <c r="AU380" t="s">
        <v>47</v>
      </c>
      <c r="AX380" t="s">
        <v>50</v>
      </c>
      <c r="BA380" t="s">
        <v>20</v>
      </c>
      <c r="BB380" t="s">
        <v>53</v>
      </c>
      <c r="BC380" t="s">
        <v>54</v>
      </c>
      <c r="BD380" t="s">
        <v>55</v>
      </c>
      <c r="BG380" t="s">
        <v>58</v>
      </c>
      <c r="BH380" t="s">
        <v>59</v>
      </c>
      <c r="BJ380" t="s">
        <v>26</v>
      </c>
      <c r="BK380" t="s">
        <v>23</v>
      </c>
      <c r="BP380" t="s">
        <v>65</v>
      </c>
      <c r="BY380" t="s">
        <v>74</v>
      </c>
      <c r="CC380" t="s">
        <v>94</v>
      </c>
      <c r="CD380">
        <v>25</v>
      </c>
      <c r="CE380" t="s">
        <v>115</v>
      </c>
      <c r="CF380" t="s">
        <v>329</v>
      </c>
      <c r="CG380" t="s">
        <v>107</v>
      </c>
      <c r="CH380" t="s">
        <v>98</v>
      </c>
      <c r="CI380" s="1" t="s">
        <v>80</v>
      </c>
      <c r="CJ380" t="s">
        <v>99</v>
      </c>
      <c r="CK380" t="s">
        <v>110</v>
      </c>
      <c r="CL380" t="s">
        <v>101</v>
      </c>
      <c r="CN380" s="1"/>
    </row>
    <row r="381" spans="1:93" x14ac:dyDescent="0.25">
      <c r="A381" s="1">
        <v>379</v>
      </c>
      <c r="C381" t="s">
        <v>20</v>
      </c>
      <c r="J381" t="s">
        <v>26</v>
      </c>
      <c r="K381" t="s">
        <v>27</v>
      </c>
      <c r="Q381" t="s">
        <v>21</v>
      </c>
      <c r="AG381" t="s">
        <v>35</v>
      </c>
      <c r="AX381" t="s">
        <v>50</v>
      </c>
      <c r="BJ381" t="s">
        <v>26</v>
      </c>
      <c r="BO381" t="s">
        <v>64</v>
      </c>
      <c r="BP381" t="s">
        <v>65</v>
      </c>
      <c r="BQ381" t="s">
        <v>66</v>
      </c>
      <c r="BS381" t="s">
        <v>68</v>
      </c>
      <c r="BU381" t="s">
        <v>70</v>
      </c>
      <c r="BW381" t="s">
        <v>72</v>
      </c>
      <c r="BY381" t="s">
        <v>74</v>
      </c>
      <c r="CC381" t="s">
        <v>105</v>
      </c>
      <c r="CD381">
        <v>89</v>
      </c>
      <c r="CE381" t="s">
        <v>115</v>
      </c>
      <c r="CF381" t="s">
        <v>335</v>
      </c>
      <c r="CG381" t="s">
        <v>107</v>
      </c>
      <c r="CH381" t="s">
        <v>98</v>
      </c>
      <c r="CI381" s="1" t="s">
        <v>80</v>
      </c>
      <c r="CJ381" t="s">
        <v>108</v>
      </c>
      <c r="CK381" t="s">
        <v>120</v>
      </c>
      <c r="CL381" t="s">
        <v>104</v>
      </c>
      <c r="CM381" t="s">
        <v>102</v>
      </c>
      <c r="CN381" s="1"/>
      <c r="CO381" t="s">
        <v>98</v>
      </c>
    </row>
    <row r="382" spans="1:93" x14ac:dyDescent="0.25">
      <c r="A382" s="1">
        <v>380</v>
      </c>
      <c r="D382" t="s">
        <v>21</v>
      </c>
      <c r="E382" t="s">
        <v>22</v>
      </c>
      <c r="I382" t="s">
        <v>267</v>
      </c>
      <c r="Q382" t="s">
        <v>21</v>
      </c>
      <c r="V382" t="s">
        <v>267</v>
      </c>
      <c r="Z382" t="s">
        <v>29</v>
      </c>
      <c r="AK382" t="s">
        <v>38</v>
      </c>
      <c r="AR382" t="s">
        <v>44</v>
      </c>
      <c r="AX382" t="s">
        <v>50</v>
      </c>
      <c r="BC382" t="s">
        <v>54</v>
      </c>
      <c r="BD382" t="s">
        <v>55</v>
      </c>
      <c r="BP382" t="s">
        <v>65</v>
      </c>
      <c r="CC382" t="s">
        <v>94</v>
      </c>
      <c r="CD382">
        <v>63</v>
      </c>
      <c r="CE382" t="s">
        <v>95</v>
      </c>
      <c r="CF382" t="s">
        <v>113</v>
      </c>
      <c r="CG382" t="s">
        <v>107</v>
      </c>
      <c r="CH382" t="s">
        <v>98</v>
      </c>
      <c r="CI382" s="1" t="s">
        <v>80</v>
      </c>
      <c r="CK382" t="s">
        <v>110</v>
      </c>
      <c r="CL382" t="s">
        <v>104</v>
      </c>
      <c r="CM382" t="s">
        <v>102</v>
      </c>
      <c r="CN382" s="1"/>
      <c r="CO382" t="s">
        <v>102</v>
      </c>
    </row>
    <row r="383" spans="1:93" x14ac:dyDescent="0.25">
      <c r="A383" s="1">
        <v>381</v>
      </c>
      <c r="D383" t="s">
        <v>21</v>
      </c>
      <c r="M383" t="s">
        <v>29</v>
      </c>
      <c r="Q383" t="s">
        <v>21</v>
      </c>
      <c r="R383" t="s">
        <v>22</v>
      </c>
      <c r="V383" t="s">
        <v>267</v>
      </c>
      <c r="AF383" t="s">
        <v>34</v>
      </c>
      <c r="AJ383" t="s">
        <v>37</v>
      </c>
      <c r="AS383" t="s">
        <v>45</v>
      </c>
      <c r="AT383" t="s">
        <v>46</v>
      </c>
      <c r="AV383" t="s">
        <v>48</v>
      </c>
      <c r="AX383" t="s">
        <v>50</v>
      </c>
      <c r="BC383" t="s">
        <v>54</v>
      </c>
      <c r="BH383" t="s">
        <v>59</v>
      </c>
      <c r="BP383" t="s">
        <v>65</v>
      </c>
      <c r="CA383" t="s">
        <v>76</v>
      </c>
      <c r="CC383" t="s">
        <v>94</v>
      </c>
      <c r="CD383">
        <v>59</v>
      </c>
      <c r="CE383" t="s">
        <v>95</v>
      </c>
      <c r="CF383" t="s">
        <v>140</v>
      </c>
      <c r="CG383" t="s">
        <v>134</v>
      </c>
      <c r="CH383" t="s">
        <v>98</v>
      </c>
      <c r="CI383" s="1" t="s">
        <v>80</v>
      </c>
      <c r="CK383" t="s">
        <v>110</v>
      </c>
      <c r="CL383" t="s">
        <v>104</v>
      </c>
      <c r="CM383" t="s">
        <v>102</v>
      </c>
      <c r="CN383" s="1"/>
      <c r="CO383" t="s">
        <v>102</v>
      </c>
    </row>
    <row r="384" spans="1:93" x14ac:dyDescent="0.25">
      <c r="A384" s="1">
        <v>382</v>
      </c>
      <c r="D384" t="s">
        <v>21</v>
      </c>
      <c r="E384" t="s">
        <v>22</v>
      </c>
      <c r="Q384" t="s">
        <v>21</v>
      </c>
      <c r="X384" t="s">
        <v>27</v>
      </c>
      <c r="AH384" t="s">
        <v>269</v>
      </c>
      <c r="AZ384" t="s">
        <v>52</v>
      </c>
      <c r="BD384" t="s">
        <v>55</v>
      </c>
      <c r="BG384" t="s">
        <v>58</v>
      </c>
      <c r="BP384" t="s">
        <v>65</v>
      </c>
      <c r="BQ384" t="s">
        <v>66</v>
      </c>
      <c r="BS384" t="s">
        <v>68</v>
      </c>
      <c r="CC384" t="s">
        <v>94</v>
      </c>
      <c r="CD384">
        <v>79</v>
      </c>
      <c r="CE384" t="s">
        <v>95</v>
      </c>
      <c r="CF384" t="s">
        <v>204</v>
      </c>
      <c r="CG384" t="s">
        <v>107</v>
      </c>
      <c r="CI384" s="1" t="s">
        <v>80</v>
      </c>
      <c r="CK384" t="s">
        <v>100</v>
      </c>
      <c r="CL384" t="s">
        <v>104</v>
      </c>
      <c r="CM384" t="s">
        <v>102</v>
      </c>
      <c r="CN384" s="1"/>
      <c r="CO384" t="s">
        <v>102</v>
      </c>
    </row>
    <row r="385" spans="1:93" x14ac:dyDescent="0.25">
      <c r="A385" s="1">
        <v>383</v>
      </c>
      <c r="L385" t="s">
        <v>28</v>
      </c>
      <c r="Q385" t="s">
        <v>21</v>
      </c>
      <c r="AK385" t="s">
        <v>38</v>
      </c>
      <c r="AO385" t="s">
        <v>42</v>
      </c>
      <c r="BH385" t="s">
        <v>59</v>
      </c>
      <c r="BI385" t="s">
        <v>60</v>
      </c>
      <c r="BO385" t="s">
        <v>64</v>
      </c>
      <c r="BP385" t="s">
        <v>65</v>
      </c>
      <c r="CC385" t="s">
        <v>94</v>
      </c>
      <c r="CD385">
        <v>57</v>
      </c>
      <c r="CE385" t="s">
        <v>115</v>
      </c>
      <c r="CF385" t="s">
        <v>336</v>
      </c>
      <c r="CG385" t="s">
        <v>107</v>
      </c>
      <c r="CH385" t="s">
        <v>98</v>
      </c>
      <c r="CI385" s="1" t="s">
        <v>80</v>
      </c>
      <c r="CJ385" t="s">
        <v>126</v>
      </c>
      <c r="CK385" t="s">
        <v>100</v>
      </c>
      <c r="CL385" t="s">
        <v>104</v>
      </c>
      <c r="CM385" t="s">
        <v>102</v>
      </c>
      <c r="CN385" s="1"/>
      <c r="CO385" t="s">
        <v>102</v>
      </c>
    </row>
    <row r="386" spans="1:93" x14ac:dyDescent="0.25">
      <c r="A386" s="1">
        <v>384</v>
      </c>
      <c r="C386" t="s">
        <v>20</v>
      </c>
      <c r="Q386" t="s">
        <v>21</v>
      </c>
      <c r="AH386" t="s">
        <v>269</v>
      </c>
      <c r="AR386" t="s">
        <v>44</v>
      </c>
      <c r="AX386" t="s">
        <v>50</v>
      </c>
      <c r="BJ386" t="s">
        <v>26</v>
      </c>
      <c r="CA386" t="s">
        <v>76</v>
      </c>
      <c r="CC386" t="s">
        <v>105</v>
      </c>
      <c r="CD386">
        <v>69</v>
      </c>
      <c r="CE386" t="s">
        <v>95</v>
      </c>
      <c r="CF386" t="s">
        <v>225</v>
      </c>
      <c r="CG386" t="s">
        <v>107</v>
      </c>
      <c r="CH386" t="s">
        <v>98</v>
      </c>
      <c r="CI386" s="1" t="s">
        <v>80</v>
      </c>
      <c r="CK386" t="s">
        <v>110</v>
      </c>
      <c r="CL386" t="s">
        <v>104</v>
      </c>
      <c r="CM386" t="s">
        <v>102</v>
      </c>
      <c r="CN386" s="1"/>
      <c r="CO386" t="s">
        <v>102</v>
      </c>
    </row>
    <row r="387" spans="1:93" x14ac:dyDescent="0.25">
      <c r="A387" s="1">
        <v>385</v>
      </c>
      <c r="C387" t="s">
        <v>20</v>
      </c>
      <c r="E387" t="s">
        <v>22</v>
      </c>
      <c r="I387" t="s">
        <v>267</v>
      </c>
      <c r="J387" t="s">
        <v>26</v>
      </c>
      <c r="P387" t="s">
        <v>20</v>
      </c>
      <c r="R387" t="s">
        <v>22</v>
      </c>
      <c r="W387" t="s">
        <v>26</v>
      </c>
      <c r="AL387" t="s">
        <v>39</v>
      </c>
      <c r="AQ387" t="s">
        <v>37</v>
      </c>
      <c r="BA387" t="s">
        <v>20</v>
      </c>
      <c r="BP387" t="s">
        <v>65</v>
      </c>
      <c r="CC387" t="s">
        <v>94</v>
      </c>
      <c r="CD387">
        <v>72</v>
      </c>
      <c r="CE387" t="s">
        <v>95</v>
      </c>
      <c r="CF387" t="s">
        <v>116</v>
      </c>
      <c r="CG387" t="s">
        <v>107</v>
      </c>
      <c r="CH387" t="s">
        <v>98</v>
      </c>
      <c r="CI387" s="1" t="s">
        <v>80</v>
      </c>
      <c r="CK387" t="s">
        <v>103</v>
      </c>
      <c r="CL387" t="s">
        <v>104</v>
      </c>
      <c r="CM387" t="s">
        <v>102</v>
      </c>
      <c r="CN387" s="1"/>
      <c r="CO387" t="s">
        <v>98</v>
      </c>
    </row>
    <row r="388" spans="1:93" x14ac:dyDescent="0.25">
      <c r="A388" s="1">
        <v>386</v>
      </c>
      <c r="B388" t="s">
        <v>19</v>
      </c>
      <c r="C388" t="s">
        <v>20</v>
      </c>
      <c r="D388" t="s">
        <v>21</v>
      </c>
      <c r="E388" t="s">
        <v>22</v>
      </c>
      <c r="H388" t="s">
        <v>25</v>
      </c>
      <c r="I388" t="s">
        <v>267</v>
      </c>
      <c r="J388" t="s">
        <v>26</v>
      </c>
      <c r="K388" t="s">
        <v>27</v>
      </c>
      <c r="N388" t="s">
        <v>30</v>
      </c>
      <c r="O388" t="s">
        <v>19</v>
      </c>
      <c r="P388" t="s">
        <v>20</v>
      </c>
      <c r="Q388" t="s">
        <v>21</v>
      </c>
      <c r="V388" t="s">
        <v>267</v>
      </c>
      <c r="X388" t="s">
        <v>27</v>
      </c>
      <c r="AA388" t="s">
        <v>30</v>
      </c>
      <c r="AB388" t="s">
        <v>31</v>
      </c>
      <c r="AF388" t="s">
        <v>34</v>
      </c>
      <c r="AG388" t="s">
        <v>35</v>
      </c>
      <c r="AI388" t="s">
        <v>36</v>
      </c>
      <c r="AL388" t="s">
        <v>39</v>
      </c>
      <c r="AM388" t="s">
        <v>40</v>
      </c>
      <c r="AP388" t="s">
        <v>43</v>
      </c>
      <c r="AQ388" t="s">
        <v>37</v>
      </c>
      <c r="AR388" t="s">
        <v>44</v>
      </c>
      <c r="AT388" t="s">
        <v>46</v>
      </c>
      <c r="AU388" t="s">
        <v>47</v>
      </c>
      <c r="AX388" t="s">
        <v>50</v>
      </c>
      <c r="AY388" t="s">
        <v>51</v>
      </c>
      <c r="AZ388" t="s">
        <v>52</v>
      </c>
      <c r="BA388" t="s">
        <v>20</v>
      </c>
      <c r="BC388" t="s">
        <v>54</v>
      </c>
      <c r="BD388" t="s">
        <v>55</v>
      </c>
      <c r="BG388" t="s">
        <v>58</v>
      </c>
      <c r="BH388" t="s">
        <v>59</v>
      </c>
      <c r="BI388" t="s">
        <v>60</v>
      </c>
      <c r="BJ388" t="s">
        <v>26</v>
      </c>
      <c r="BL388" t="s">
        <v>61</v>
      </c>
      <c r="BN388" t="s">
        <v>63</v>
      </c>
      <c r="BP388" t="s">
        <v>65</v>
      </c>
      <c r="BQ388" t="s">
        <v>66</v>
      </c>
      <c r="BR388" t="s">
        <v>67</v>
      </c>
      <c r="BS388" t="s">
        <v>68</v>
      </c>
      <c r="BY388" t="s">
        <v>74</v>
      </c>
      <c r="CC388" t="s">
        <v>94</v>
      </c>
      <c r="CD388">
        <v>43</v>
      </c>
      <c r="CE388" t="s">
        <v>95</v>
      </c>
      <c r="CF388" t="s">
        <v>113</v>
      </c>
      <c r="CG388" t="s">
        <v>107</v>
      </c>
      <c r="CH388" t="s">
        <v>98</v>
      </c>
      <c r="CI388" s="1" t="s">
        <v>80</v>
      </c>
      <c r="CJ388" t="s">
        <v>108</v>
      </c>
      <c r="CK388" t="s">
        <v>103</v>
      </c>
      <c r="CL388" t="s">
        <v>101</v>
      </c>
      <c r="CM388" t="s">
        <v>102</v>
      </c>
      <c r="CN388" s="1"/>
      <c r="CO388" t="s">
        <v>102</v>
      </c>
    </row>
    <row r="389" spans="1:93" x14ac:dyDescent="0.25">
      <c r="A389" s="1">
        <v>387</v>
      </c>
      <c r="J389" t="s">
        <v>26</v>
      </c>
      <c r="N389" t="s">
        <v>30</v>
      </c>
      <c r="V389" t="s">
        <v>267</v>
      </c>
      <c r="AD389" t="s">
        <v>33</v>
      </c>
      <c r="AF389" t="s">
        <v>34</v>
      </c>
      <c r="AI389" t="s">
        <v>36</v>
      </c>
      <c r="AO389" t="s">
        <v>42</v>
      </c>
      <c r="AR389" t="s">
        <v>44</v>
      </c>
      <c r="AU389" t="s">
        <v>47</v>
      </c>
      <c r="AW389" t="s">
        <v>49</v>
      </c>
      <c r="AX389" t="s">
        <v>50</v>
      </c>
      <c r="AY389" t="s">
        <v>51</v>
      </c>
      <c r="BP389" t="s">
        <v>65</v>
      </c>
      <c r="BS389" t="s">
        <v>68</v>
      </c>
      <c r="CC389" t="s">
        <v>94</v>
      </c>
      <c r="CD389">
        <v>26</v>
      </c>
      <c r="CE389" t="s">
        <v>115</v>
      </c>
      <c r="CF389" t="s">
        <v>334</v>
      </c>
      <c r="CG389" s="1" t="s">
        <v>346</v>
      </c>
      <c r="CH389" t="s">
        <v>102</v>
      </c>
      <c r="CI389" s="1" t="s">
        <v>80</v>
      </c>
      <c r="CJ389" t="s">
        <v>108</v>
      </c>
      <c r="CK389" t="s">
        <v>100</v>
      </c>
      <c r="CL389" t="s">
        <v>136</v>
      </c>
      <c r="CM389" t="s">
        <v>102</v>
      </c>
      <c r="CN389" s="1"/>
      <c r="CO389" t="s">
        <v>102</v>
      </c>
    </row>
    <row r="390" spans="1:93" x14ac:dyDescent="0.25">
      <c r="A390" s="1">
        <v>388</v>
      </c>
      <c r="C390" t="s">
        <v>20</v>
      </c>
      <c r="D390" t="s">
        <v>21</v>
      </c>
      <c r="J390" t="s">
        <v>26</v>
      </c>
      <c r="O390" t="s">
        <v>19</v>
      </c>
      <c r="P390" t="s">
        <v>20</v>
      </c>
      <c r="Q390" t="s">
        <v>21</v>
      </c>
      <c r="AG390" t="s">
        <v>35</v>
      </c>
      <c r="AH390" t="s">
        <v>269</v>
      </c>
      <c r="AO390" t="s">
        <v>42</v>
      </c>
      <c r="AT390" t="s">
        <v>46</v>
      </c>
      <c r="AX390" t="s">
        <v>50</v>
      </c>
      <c r="BA390" t="s">
        <v>20</v>
      </c>
      <c r="BT390" t="s">
        <v>69</v>
      </c>
      <c r="BU390" t="s">
        <v>70</v>
      </c>
      <c r="CC390" t="s">
        <v>105</v>
      </c>
      <c r="CD390">
        <v>73</v>
      </c>
      <c r="CE390" t="s">
        <v>95</v>
      </c>
      <c r="CF390" t="s">
        <v>116</v>
      </c>
      <c r="CG390" t="s">
        <v>107</v>
      </c>
      <c r="CH390" t="s">
        <v>98</v>
      </c>
      <c r="CI390" s="1" t="s">
        <v>80</v>
      </c>
      <c r="CJ390" t="s">
        <v>108</v>
      </c>
      <c r="CK390" t="s">
        <v>137</v>
      </c>
      <c r="CL390" t="s">
        <v>104</v>
      </c>
      <c r="CM390" t="s">
        <v>102</v>
      </c>
      <c r="CN390" s="1"/>
      <c r="CO390" t="s">
        <v>98</v>
      </c>
    </row>
    <row r="391" spans="1:93" x14ac:dyDescent="0.25">
      <c r="A391" s="1">
        <v>389</v>
      </c>
      <c r="D391" t="s">
        <v>21</v>
      </c>
      <c r="O391" t="s">
        <v>19</v>
      </c>
      <c r="Q391" t="s">
        <v>21</v>
      </c>
      <c r="W391" t="s">
        <v>26</v>
      </c>
      <c r="AK391" t="s">
        <v>38</v>
      </c>
      <c r="AR391" t="s">
        <v>44</v>
      </c>
      <c r="AX391" t="s">
        <v>50</v>
      </c>
      <c r="AZ391" t="s">
        <v>52</v>
      </c>
      <c r="BJ391" t="s">
        <v>26</v>
      </c>
      <c r="BP391" t="s">
        <v>65</v>
      </c>
      <c r="BT391" t="s">
        <v>69</v>
      </c>
      <c r="CA391" t="s">
        <v>76</v>
      </c>
      <c r="CC391" t="s">
        <v>94</v>
      </c>
      <c r="CD391">
        <v>83</v>
      </c>
      <c r="CE391" t="s">
        <v>115</v>
      </c>
      <c r="CF391" t="s">
        <v>337</v>
      </c>
      <c r="CG391" t="s">
        <v>107</v>
      </c>
      <c r="CH391" t="s">
        <v>98</v>
      </c>
      <c r="CI391" s="1" t="s">
        <v>80</v>
      </c>
      <c r="CJ391" t="s">
        <v>108</v>
      </c>
      <c r="CK391" t="s">
        <v>120</v>
      </c>
      <c r="CL391" t="s">
        <v>104</v>
      </c>
      <c r="CM391" t="s">
        <v>102</v>
      </c>
      <c r="CN391" s="1"/>
      <c r="CO391" t="s">
        <v>102</v>
      </c>
    </row>
    <row r="392" spans="1:93" x14ac:dyDescent="0.25">
      <c r="A392" s="1">
        <v>390</v>
      </c>
      <c r="C392" t="s">
        <v>20</v>
      </c>
      <c r="E392" t="s">
        <v>22</v>
      </c>
      <c r="I392" t="s">
        <v>267</v>
      </c>
      <c r="K392" t="s">
        <v>27</v>
      </c>
      <c r="L392" t="s">
        <v>28</v>
      </c>
      <c r="M392" t="s">
        <v>29</v>
      </c>
      <c r="N392" t="s">
        <v>30</v>
      </c>
      <c r="P392" t="s">
        <v>20</v>
      </c>
      <c r="Q392" t="s">
        <v>21</v>
      </c>
      <c r="R392" t="s">
        <v>22</v>
      </c>
      <c r="T392" t="s">
        <v>24</v>
      </c>
      <c r="V392" t="s">
        <v>267</v>
      </c>
      <c r="X392" t="s">
        <v>27</v>
      </c>
      <c r="Z392" t="s">
        <v>29</v>
      </c>
      <c r="AF392" t="s">
        <v>34</v>
      </c>
      <c r="AI392" t="s">
        <v>36</v>
      </c>
      <c r="AJ392" t="s">
        <v>37</v>
      </c>
      <c r="AK392" t="s">
        <v>38</v>
      </c>
      <c r="AL392" t="s">
        <v>39</v>
      </c>
      <c r="AM392" t="s">
        <v>40</v>
      </c>
      <c r="AO392" t="s">
        <v>42</v>
      </c>
      <c r="AP392" t="s">
        <v>43</v>
      </c>
      <c r="AQ392" t="s">
        <v>37</v>
      </c>
      <c r="AS392" t="s">
        <v>45</v>
      </c>
      <c r="AV392" t="s">
        <v>48</v>
      </c>
      <c r="AX392" t="s">
        <v>50</v>
      </c>
      <c r="BA392" t="s">
        <v>20</v>
      </c>
      <c r="BB392" t="s">
        <v>53</v>
      </c>
      <c r="BD392" t="s">
        <v>55</v>
      </c>
      <c r="BE392" t="s">
        <v>56</v>
      </c>
      <c r="BG392" t="s">
        <v>58</v>
      </c>
      <c r="BH392" t="s">
        <v>59</v>
      </c>
      <c r="BM392" t="s">
        <v>62</v>
      </c>
      <c r="BN392" t="s">
        <v>63</v>
      </c>
      <c r="BO392" t="s">
        <v>64</v>
      </c>
      <c r="BP392" t="s">
        <v>65</v>
      </c>
      <c r="BS392" t="s">
        <v>68</v>
      </c>
      <c r="BT392" t="s">
        <v>69</v>
      </c>
      <c r="CA392" t="s">
        <v>76</v>
      </c>
      <c r="CC392" t="s">
        <v>94</v>
      </c>
      <c r="CD392">
        <v>78</v>
      </c>
      <c r="CE392" t="s">
        <v>95</v>
      </c>
      <c r="CF392" t="s">
        <v>205</v>
      </c>
      <c r="CG392" t="s">
        <v>107</v>
      </c>
      <c r="CI392" s="1" t="s">
        <v>80</v>
      </c>
      <c r="CJ392" t="s">
        <v>108</v>
      </c>
      <c r="CK392" t="s">
        <v>103</v>
      </c>
      <c r="CL392" t="s">
        <v>104</v>
      </c>
      <c r="CM392" t="s">
        <v>102</v>
      </c>
      <c r="CN392" s="1"/>
      <c r="CO392" t="s">
        <v>102</v>
      </c>
    </row>
    <row r="393" spans="1:93" x14ac:dyDescent="0.25">
      <c r="A393" s="1">
        <v>391</v>
      </c>
      <c r="K393" t="s">
        <v>27</v>
      </c>
      <c r="L393" t="s">
        <v>28</v>
      </c>
      <c r="N393" t="s">
        <v>30</v>
      </c>
      <c r="Q393" t="s">
        <v>21</v>
      </c>
      <c r="AA393" t="s">
        <v>30</v>
      </c>
      <c r="AG393" t="s">
        <v>35</v>
      </c>
      <c r="AQ393" t="s">
        <v>37</v>
      </c>
      <c r="AT393" t="s">
        <v>46</v>
      </c>
      <c r="AX393" t="s">
        <v>50</v>
      </c>
      <c r="BC393" t="s">
        <v>54</v>
      </c>
      <c r="BE393" t="s">
        <v>56</v>
      </c>
      <c r="BP393" t="s">
        <v>65</v>
      </c>
      <c r="BS393" t="s">
        <v>68</v>
      </c>
      <c r="CC393" t="s">
        <v>105</v>
      </c>
      <c r="CD393">
        <v>71</v>
      </c>
      <c r="CE393" t="s">
        <v>95</v>
      </c>
      <c r="CF393" t="s">
        <v>223</v>
      </c>
      <c r="CG393" t="s">
        <v>107</v>
      </c>
      <c r="CH393" t="s">
        <v>98</v>
      </c>
      <c r="CI393" s="1" t="s">
        <v>80</v>
      </c>
      <c r="CJ393" t="s">
        <v>114</v>
      </c>
      <c r="CK393" t="s">
        <v>153</v>
      </c>
      <c r="CL393" t="s">
        <v>101</v>
      </c>
      <c r="CM393" t="s">
        <v>102</v>
      </c>
      <c r="CN393" s="1"/>
      <c r="CO393" t="s">
        <v>102</v>
      </c>
    </row>
    <row r="394" spans="1:93" x14ac:dyDescent="0.25">
      <c r="A394" s="1">
        <v>392</v>
      </c>
      <c r="B394" t="s">
        <v>19</v>
      </c>
      <c r="D394" t="s">
        <v>21</v>
      </c>
      <c r="J394" t="s">
        <v>26</v>
      </c>
      <c r="O394" t="s">
        <v>19</v>
      </c>
      <c r="Z394" t="s">
        <v>29</v>
      </c>
      <c r="AI394" t="s">
        <v>36</v>
      </c>
      <c r="AL394" t="s">
        <v>39</v>
      </c>
      <c r="AX394" t="s">
        <v>50</v>
      </c>
      <c r="BA394" t="s">
        <v>20</v>
      </c>
      <c r="BO394" t="s">
        <v>64</v>
      </c>
      <c r="BP394" t="s">
        <v>65</v>
      </c>
      <c r="BT394" t="s">
        <v>69</v>
      </c>
      <c r="CC394" t="s">
        <v>105</v>
      </c>
      <c r="CD394">
        <v>72</v>
      </c>
      <c r="CE394" t="s">
        <v>95</v>
      </c>
      <c r="CF394" t="s">
        <v>162</v>
      </c>
      <c r="CG394" t="s">
        <v>107</v>
      </c>
      <c r="CH394" t="s">
        <v>98</v>
      </c>
      <c r="CI394" s="1" t="s">
        <v>80</v>
      </c>
      <c r="CJ394" t="s">
        <v>108</v>
      </c>
      <c r="CK394" t="s">
        <v>100</v>
      </c>
      <c r="CL394" t="s">
        <v>104</v>
      </c>
      <c r="CM394" t="s">
        <v>102</v>
      </c>
      <c r="CN394" s="1"/>
      <c r="CO394" t="s">
        <v>102</v>
      </c>
    </row>
    <row r="395" spans="1:93" x14ac:dyDescent="0.25">
      <c r="A395" s="1">
        <v>393</v>
      </c>
      <c r="J395" t="s">
        <v>26</v>
      </c>
      <c r="N395" t="s">
        <v>30</v>
      </c>
      <c r="Q395" t="s">
        <v>21</v>
      </c>
      <c r="W395" t="s">
        <v>26</v>
      </c>
      <c r="AH395" t="s">
        <v>269</v>
      </c>
      <c r="AR395" t="s">
        <v>44</v>
      </c>
      <c r="AT395" t="s">
        <v>46</v>
      </c>
      <c r="BH395" t="s">
        <v>59</v>
      </c>
      <c r="BN395" t="s">
        <v>63</v>
      </c>
      <c r="BP395" t="s">
        <v>65</v>
      </c>
      <c r="BT395" t="s">
        <v>69</v>
      </c>
      <c r="CC395" t="s">
        <v>105</v>
      </c>
      <c r="CD395">
        <v>66</v>
      </c>
      <c r="CE395" t="s">
        <v>95</v>
      </c>
      <c r="CF395" t="s">
        <v>205</v>
      </c>
      <c r="CG395" t="s">
        <v>107</v>
      </c>
      <c r="CH395" t="s">
        <v>98</v>
      </c>
      <c r="CI395" s="1" t="s">
        <v>80</v>
      </c>
      <c r="CJ395" t="s">
        <v>126</v>
      </c>
      <c r="CK395" t="s">
        <v>120</v>
      </c>
      <c r="CL395" t="s">
        <v>104</v>
      </c>
      <c r="CM395" t="s">
        <v>102</v>
      </c>
      <c r="CN395" s="1" t="s">
        <v>373</v>
      </c>
      <c r="CO395" t="s">
        <v>102</v>
      </c>
    </row>
    <row r="396" spans="1:93" x14ac:dyDescent="0.25">
      <c r="A396" s="1">
        <v>394</v>
      </c>
      <c r="C396" t="s">
        <v>20</v>
      </c>
      <c r="D396" t="s">
        <v>21</v>
      </c>
      <c r="J396" t="s">
        <v>26</v>
      </c>
      <c r="P396" t="s">
        <v>20</v>
      </c>
      <c r="Q396" t="s">
        <v>21</v>
      </c>
      <c r="W396" t="s">
        <v>26</v>
      </c>
      <c r="AG396" t="s">
        <v>35</v>
      </c>
      <c r="AQ396" t="s">
        <v>37</v>
      </c>
      <c r="AR396" t="s">
        <v>44</v>
      </c>
      <c r="BN396" t="s">
        <v>63</v>
      </c>
      <c r="BP396" t="s">
        <v>65</v>
      </c>
      <c r="BS396" t="s">
        <v>68</v>
      </c>
      <c r="CA396" t="s">
        <v>76</v>
      </c>
      <c r="CC396" t="s">
        <v>105</v>
      </c>
      <c r="CD396">
        <v>80</v>
      </c>
      <c r="CE396" t="s">
        <v>95</v>
      </c>
      <c r="CF396" t="s">
        <v>205</v>
      </c>
      <c r="CG396" t="s">
        <v>107</v>
      </c>
      <c r="CH396" t="s">
        <v>98</v>
      </c>
      <c r="CI396" s="1" t="s">
        <v>80</v>
      </c>
      <c r="CJ396" t="s">
        <v>108</v>
      </c>
      <c r="CK396" t="s">
        <v>103</v>
      </c>
      <c r="CL396" t="s">
        <v>104</v>
      </c>
      <c r="CM396" t="s">
        <v>102</v>
      </c>
      <c r="CN396" s="1"/>
      <c r="CO396" t="s">
        <v>102</v>
      </c>
    </row>
    <row r="397" spans="1:93" x14ac:dyDescent="0.25">
      <c r="A397" s="1">
        <v>395</v>
      </c>
      <c r="E397" t="s">
        <v>22</v>
      </c>
      <c r="H397" t="s">
        <v>25</v>
      </c>
      <c r="P397" t="s">
        <v>20</v>
      </c>
      <c r="Q397" t="s">
        <v>21</v>
      </c>
      <c r="R397" t="s">
        <v>22</v>
      </c>
      <c r="AD397" t="s">
        <v>33</v>
      </c>
      <c r="AE397" t="s">
        <v>266</v>
      </c>
      <c r="AJ397" t="s">
        <v>37</v>
      </c>
      <c r="AQ397" t="s">
        <v>37</v>
      </c>
      <c r="AR397" t="s">
        <v>44</v>
      </c>
      <c r="AV397" t="s">
        <v>48</v>
      </c>
      <c r="BA397" t="s">
        <v>20</v>
      </c>
      <c r="BG397" t="s">
        <v>58</v>
      </c>
      <c r="BJ397" t="s">
        <v>26</v>
      </c>
      <c r="BP397" t="s">
        <v>65</v>
      </c>
      <c r="BS397" t="s">
        <v>68</v>
      </c>
      <c r="BV397" t="s">
        <v>71</v>
      </c>
      <c r="BY397" t="s">
        <v>74</v>
      </c>
      <c r="CC397" t="s">
        <v>94</v>
      </c>
      <c r="CD397">
        <v>82</v>
      </c>
      <c r="CE397" t="s">
        <v>95</v>
      </c>
      <c r="CF397" t="s">
        <v>162</v>
      </c>
      <c r="CG397" t="s">
        <v>107</v>
      </c>
      <c r="CH397" t="s">
        <v>98</v>
      </c>
      <c r="CI397" s="1" t="s">
        <v>89</v>
      </c>
      <c r="CJ397" t="s">
        <v>99</v>
      </c>
      <c r="CK397" t="s">
        <v>103</v>
      </c>
      <c r="CL397" t="s">
        <v>104</v>
      </c>
      <c r="CM397" t="s">
        <v>102</v>
      </c>
      <c r="CN397" s="1"/>
      <c r="CO397" t="s">
        <v>98</v>
      </c>
    </row>
    <row r="398" spans="1:93" x14ac:dyDescent="0.25">
      <c r="A398" s="1">
        <v>396</v>
      </c>
      <c r="J398" t="s">
        <v>26</v>
      </c>
      <c r="L398" t="s">
        <v>28</v>
      </c>
      <c r="W398" t="s">
        <v>26</v>
      </c>
      <c r="AC398" t="s">
        <v>32</v>
      </c>
      <c r="AD398" t="s">
        <v>33</v>
      </c>
      <c r="AF398" t="s">
        <v>34</v>
      </c>
      <c r="AM398" t="s">
        <v>40</v>
      </c>
      <c r="AR398" t="s">
        <v>44</v>
      </c>
      <c r="AT398" t="s">
        <v>46</v>
      </c>
      <c r="AY398" t="s">
        <v>51</v>
      </c>
      <c r="BB398" t="s">
        <v>53</v>
      </c>
      <c r="BE398" t="s">
        <v>56</v>
      </c>
      <c r="BT398" t="s">
        <v>69</v>
      </c>
      <c r="BW398" t="s">
        <v>72</v>
      </c>
      <c r="CC398" t="s">
        <v>105</v>
      </c>
      <c r="CD398">
        <v>68</v>
      </c>
      <c r="CE398" t="s">
        <v>95</v>
      </c>
      <c r="CF398" t="s">
        <v>163</v>
      </c>
      <c r="CG398" t="s">
        <v>107</v>
      </c>
      <c r="CH398" t="s">
        <v>98</v>
      </c>
      <c r="CI398" s="1" t="s">
        <v>80</v>
      </c>
      <c r="CJ398" t="s">
        <v>108</v>
      </c>
      <c r="CK398" t="s">
        <v>110</v>
      </c>
      <c r="CL398" t="s">
        <v>104</v>
      </c>
      <c r="CM398" t="s">
        <v>102</v>
      </c>
      <c r="CN398" s="1"/>
      <c r="CO398" t="s">
        <v>102</v>
      </c>
    </row>
    <row r="399" spans="1:93" x14ac:dyDescent="0.25">
      <c r="A399" s="1">
        <v>397</v>
      </c>
      <c r="O399" t="s">
        <v>19</v>
      </c>
      <c r="AB399" t="s">
        <v>31</v>
      </c>
      <c r="AK399" t="s">
        <v>38</v>
      </c>
      <c r="BP399" t="s">
        <v>65</v>
      </c>
      <c r="CA399" t="s">
        <v>76</v>
      </c>
      <c r="CB399" s="6" t="s">
        <v>77</v>
      </c>
      <c r="CC399" t="s">
        <v>94</v>
      </c>
      <c r="CD399">
        <v>46</v>
      </c>
      <c r="CE399" t="s">
        <v>95</v>
      </c>
      <c r="CF399" t="s">
        <v>158</v>
      </c>
      <c r="CG399" t="s">
        <v>134</v>
      </c>
      <c r="CH399" t="s">
        <v>98</v>
      </c>
      <c r="CI399" s="1" t="s">
        <v>80</v>
      </c>
      <c r="CJ399" t="s">
        <v>126</v>
      </c>
      <c r="CK399" t="s">
        <v>100</v>
      </c>
      <c r="CL399" t="s">
        <v>101</v>
      </c>
      <c r="CM399" t="s">
        <v>102</v>
      </c>
      <c r="CN399" s="1" t="s">
        <v>92</v>
      </c>
      <c r="CO399" t="s">
        <v>102</v>
      </c>
    </row>
    <row r="400" spans="1:93" x14ac:dyDescent="0.25">
      <c r="A400" s="1">
        <v>398</v>
      </c>
      <c r="C400" t="s">
        <v>20</v>
      </c>
      <c r="E400" t="s">
        <v>22</v>
      </c>
      <c r="Q400" t="s">
        <v>21</v>
      </c>
      <c r="R400" t="s">
        <v>22</v>
      </c>
      <c r="Z400" t="s">
        <v>29</v>
      </c>
      <c r="AG400" t="s">
        <v>35</v>
      </c>
      <c r="AL400" t="s">
        <v>39</v>
      </c>
      <c r="AP400" t="s">
        <v>43</v>
      </c>
      <c r="AQ400" t="s">
        <v>37</v>
      </c>
      <c r="AR400" t="s">
        <v>44</v>
      </c>
      <c r="AX400" t="s">
        <v>50</v>
      </c>
      <c r="BE400" t="s">
        <v>56</v>
      </c>
      <c r="BG400" t="s">
        <v>58</v>
      </c>
      <c r="BP400" t="s">
        <v>65</v>
      </c>
      <c r="BS400" t="s">
        <v>68</v>
      </c>
      <c r="CC400" t="s">
        <v>94</v>
      </c>
      <c r="CD400">
        <v>80</v>
      </c>
      <c r="CE400" t="s">
        <v>95</v>
      </c>
      <c r="CF400" t="s">
        <v>127</v>
      </c>
      <c r="CG400" t="s">
        <v>107</v>
      </c>
      <c r="CI400" s="1" t="s">
        <v>80</v>
      </c>
      <c r="CJ400" t="s">
        <v>126</v>
      </c>
      <c r="CK400" t="s">
        <v>103</v>
      </c>
      <c r="CL400" t="s">
        <v>104</v>
      </c>
      <c r="CM400" t="s">
        <v>102</v>
      </c>
      <c r="CN400" s="1"/>
      <c r="CO400" t="s">
        <v>102</v>
      </c>
    </row>
    <row r="401" spans="1:93" x14ac:dyDescent="0.25">
      <c r="A401" s="1">
        <v>399</v>
      </c>
      <c r="AB401" t="s">
        <v>31</v>
      </c>
      <c r="AC401" t="s">
        <v>32</v>
      </c>
      <c r="AF401" t="s">
        <v>34</v>
      </c>
      <c r="AL401" t="s">
        <v>39</v>
      </c>
      <c r="AM401" t="s">
        <v>40</v>
      </c>
      <c r="AR401" t="s">
        <v>44</v>
      </c>
      <c r="BA401" t="s">
        <v>20</v>
      </c>
      <c r="BJ401" t="s">
        <v>26</v>
      </c>
      <c r="BO401" t="s">
        <v>64</v>
      </c>
      <c r="BP401" t="s">
        <v>65</v>
      </c>
      <c r="BQ401" t="s">
        <v>66</v>
      </c>
      <c r="BR401" t="s">
        <v>67</v>
      </c>
      <c r="BS401" t="s">
        <v>68</v>
      </c>
      <c r="CC401" t="s">
        <v>94</v>
      </c>
      <c r="CD401">
        <v>54</v>
      </c>
      <c r="CE401" t="s">
        <v>121</v>
      </c>
      <c r="CF401" t="s">
        <v>168</v>
      </c>
      <c r="CG401" t="s">
        <v>97</v>
      </c>
      <c r="CH401" t="s">
        <v>98</v>
      </c>
      <c r="CI401" s="1" t="s">
        <v>80</v>
      </c>
      <c r="CJ401" t="s">
        <v>126</v>
      </c>
      <c r="CK401" t="s">
        <v>153</v>
      </c>
      <c r="CL401" t="s">
        <v>101</v>
      </c>
      <c r="CM401" t="s">
        <v>102</v>
      </c>
      <c r="CN401" s="1" t="s">
        <v>92</v>
      </c>
      <c r="CO401" t="s">
        <v>102</v>
      </c>
    </row>
    <row r="402" spans="1:93" x14ac:dyDescent="0.25">
      <c r="A402" s="1">
        <v>400</v>
      </c>
      <c r="C402" t="s">
        <v>20</v>
      </c>
      <c r="J402" t="s">
        <v>26</v>
      </c>
      <c r="L402" t="s">
        <v>28</v>
      </c>
      <c r="Q402" t="s">
        <v>21</v>
      </c>
      <c r="W402" t="s">
        <v>26</v>
      </c>
      <c r="AA402" t="s">
        <v>30</v>
      </c>
      <c r="AD402" t="s">
        <v>33</v>
      </c>
      <c r="AH402" t="s">
        <v>269</v>
      </c>
      <c r="AI402" t="s">
        <v>36</v>
      </c>
      <c r="AN402" t="s">
        <v>41</v>
      </c>
      <c r="AU402" t="s">
        <v>47</v>
      </c>
      <c r="AV402" t="s">
        <v>48</v>
      </c>
      <c r="BA402" t="s">
        <v>20</v>
      </c>
      <c r="BD402" t="s">
        <v>55</v>
      </c>
      <c r="BJ402" t="s">
        <v>26</v>
      </c>
      <c r="BP402" t="s">
        <v>65</v>
      </c>
      <c r="CC402" t="s">
        <v>105</v>
      </c>
      <c r="CD402">
        <v>22</v>
      </c>
      <c r="CE402" t="s">
        <v>115</v>
      </c>
      <c r="CF402" t="s">
        <v>338</v>
      </c>
      <c r="CG402" t="s">
        <v>134</v>
      </c>
      <c r="CH402" t="s">
        <v>102</v>
      </c>
      <c r="CI402" s="1" t="s">
        <v>80</v>
      </c>
      <c r="CJ402" t="s">
        <v>114</v>
      </c>
      <c r="CK402" t="s">
        <v>120</v>
      </c>
      <c r="CL402" t="s">
        <v>101</v>
      </c>
      <c r="CM402" t="s">
        <v>102</v>
      </c>
      <c r="CN402" s="1" t="s">
        <v>92</v>
      </c>
      <c r="CO402" t="s">
        <v>102</v>
      </c>
    </row>
    <row r="403" spans="1:93" x14ac:dyDescent="0.25">
      <c r="A403" s="1">
        <v>401</v>
      </c>
      <c r="B403" t="s">
        <v>19</v>
      </c>
      <c r="J403" t="s">
        <v>26</v>
      </c>
      <c r="L403" t="s">
        <v>28</v>
      </c>
      <c r="O403" t="s">
        <v>19</v>
      </c>
      <c r="Q403" t="s">
        <v>21</v>
      </c>
      <c r="W403" t="s">
        <v>26</v>
      </c>
      <c r="AI403" t="s">
        <v>36</v>
      </c>
      <c r="AJ403" t="s">
        <v>37</v>
      </c>
      <c r="AM403" t="s">
        <v>40</v>
      </c>
      <c r="AS403" t="s">
        <v>45</v>
      </c>
      <c r="AX403" t="s">
        <v>50</v>
      </c>
      <c r="BD403" t="s">
        <v>55</v>
      </c>
      <c r="BJ403" t="s">
        <v>26</v>
      </c>
      <c r="BP403" t="s">
        <v>65</v>
      </c>
      <c r="BR403" t="s">
        <v>67</v>
      </c>
      <c r="CA403" t="s">
        <v>76</v>
      </c>
      <c r="CC403" t="s">
        <v>105</v>
      </c>
      <c r="CD403">
        <v>70</v>
      </c>
      <c r="CE403" t="s">
        <v>95</v>
      </c>
      <c r="CF403" t="s">
        <v>186</v>
      </c>
      <c r="CG403" t="s">
        <v>107</v>
      </c>
      <c r="CH403" t="s">
        <v>98</v>
      </c>
      <c r="CI403" s="1" t="s">
        <v>80</v>
      </c>
      <c r="CJ403" t="s">
        <v>126</v>
      </c>
      <c r="CK403" t="s">
        <v>153</v>
      </c>
      <c r="CL403" t="s">
        <v>104</v>
      </c>
      <c r="CM403" t="s">
        <v>102</v>
      </c>
      <c r="CN403" s="1" t="s">
        <v>373</v>
      </c>
      <c r="CO403" t="s">
        <v>102</v>
      </c>
    </row>
    <row r="404" spans="1:93" x14ac:dyDescent="0.25">
      <c r="A404" s="1">
        <v>402</v>
      </c>
      <c r="C404" t="s">
        <v>20</v>
      </c>
      <c r="D404" t="s">
        <v>21</v>
      </c>
      <c r="J404" t="s">
        <v>26</v>
      </c>
      <c r="Q404" t="s">
        <v>21</v>
      </c>
      <c r="T404" t="s">
        <v>24</v>
      </c>
      <c r="V404" t="s">
        <v>267</v>
      </c>
      <c r="W404" t="s">
        <v>26</v>
      </c>
      <c r="AH404" t="s">
        <v>269</v>
      </c>
      <c r="AJ404" t="s">
        <v>37</v>
      </c>
      <c r="AK404" t="s">
        <v>38</v>
      </c>
      <c r="AL404" t="s">
        <v>39</v>
      </c>
      <c r="AQ404" t="s">
        <v>37</v>
      </c>
      <c r="AR404" t="s">
        <v>44</v>
      </c>
      <c r="AV404" t="s">
        <v>48</v>
      </c>
      <c r="AX404" t="s">
        <v>50</v>
      </c>
      <c r="AY404" t="s">
        <v>51</v>
      </c>
      <c r="BA404" t="s">
        <v>20</v>
      </c>
      <c r="BB404" t="s">
        <v>53</v>
      </c>
      <c r="BC404" t="s">
        <v>54</v>
      </c>
      <c r="BD404" t="s">
        <v>55</v>
      </c>
      <c r="BH404" t="s">
        <v>59</v>
      </c>
      <c r="BJ404" t="s">
        <v>26</v>
      </c>
      <c r="BN404" t="s">
        <v>63</v>
      </c>
      <c r="BT404" t="s">
        <v>69</v>
      </c>
      <c r="CC404" t="s">
        <v>94</v>
      </c>
      <c r="CD404">
        <v>88</v>
      </c>
      <c r="CE404" t="s">
        <v>95</v>
      </c>
      <c r="CF404" t="s">
        <v>204</v>
      </c>
      <c r="CG404" t="s">
        <v>107</v>
      </c>
      <c r="CI404" s="1" t="s">
        <v>80</v>
      </c>
      <c r="CJ404" t="s">
        <v>114</v>
      </c>
      <c r="CK404" t="s">
        <v>100</v>
      </c>
      <c r="CL404" t="s">
        <v>104</v>
      </c>
      <c r="CM404" t="s">
        <v>102</v>
      </c>
      <c r="CN404" s="1"/>
      <c r="CO404" t="s">
        <v>102</v>
      </c>
    </row>
    <row r="405" spans="1:93" x14ac:dyDescent="0.25">
      <c r="A405" s="1">
        <v>403</v>
      </c>
      <c r="D405" t="s">
        <v>21</v>
      </c>
      <c r="K405" t="s">
        <v>27</v>
      </c>
      <c r="L405" t="s">
        <v>28</v>
      </c>
      <c r="Q405" t="s">
        <v>21</v>
      </c>
      <c r="AA405" t="s">
        <v>30</v>
      </c>
      <c r="AB405" t="s">
        <v>31</v>
      </c>
      <c r="AJ405" t="s">
        <v>37</v>
      </c>
      <c r="AK405" t="s">
        <v>38</v>
      </c>
      <c r="AM405" t="s">
        <v>40</v>
      </c>
      <c r="AR405" t="s">
        <v>44</v>
      </c>
      <c r="AW405" t="s">
        <v>49</v>
      </c>
      <c r="BA405" t="s">
        <v>20</v>
      </c>
      <c r="BN405" t="s">
        <v>63</v>
      </c>
      <c r="BP405" t="s">
        <v>65</v>
      </c>
      <c r="CB405" s="6" t="s">
        <v>77</v>
      </c>
      <c r="CC405" t="s">
        <v>105</v>
      </c>
      <c r="CD405">
        <v>29</v>
      </c>
      <c r="CE405" t="s">
        <v>121</v>
      </c>
      <c r="CF405" t="s">
        <v>122</v>
      </c>
      <c r="CG405" t="s">
        <v>107</v>
      </c>
      <c r="CH405" t="s">
        <v>98</v>
      </c>
      <c r="CI405" s="1" t="s">
        <v>80</v>
      </c>
      <c r="CJ405" t="s">
        <v>108</v>
      </c>
      <c r="CK405" t="s">
        <v>120</v>
      </c>
      <c r="CL405" t="s">
        <v>101</v>
      </c>
      <c r="CM405" t="s">
        <v>102</v>
      </c>
      <c r="CN405" s="1" t="s">
        <v>92</v>
      </c>
      <c r="CO405" t="s">
        <v>102</v>
      </c>
    </row>
    <row r="406" spans="1:93" x14ac:dyDescent="0.25">
      <c r="A406" s="1">
        <v>404</v>
      </c>
      <c r="B406" t="s">
        <v>19</v>
      </c>
      <c r="C406" t="s">
        <v>20</v>
      </c>
      <c r="O406" t="s">
        <v>19</v>
      </c>
      <c r="P406" t="s">
        <v>20</v>
      </c>
      <c r="Z406" t="s">
        <v>29</v>
      </c>
      <c r="AE406" t="s">
        <v>266</v>
      </c>
      <c r="AH406" t="s">
        <v>269</v>
      </c>
      <c r="AK406" t="s">
        <v>38</v>
      </c>
      <c r="AL406" t="s">
        <v>39</v>
      </c>
      <c r="AQ406" t="s">
        <v>37</v>
      </c>
      <c r="AR406" t="s">
        <v>44</v>
      </c>
      <c r="BA406" t="s">
        <v>20</v>
      </c>
      <c r="BD406" t="s">
        <v>55</v>
      </c>
      <c r="BJ406" t="s">
        <v>26</v>
      </c>
      <c r="BM406" t="s">
        <v>62</v>
      </c>
      <c r="BP406" t="s">
        <v>65</v>
      </c>
      <c r="BS406" t="s">
        <v>68</v>
      </c>
      <c r="BT406" t="s">
        <v>69</v>
      </c>
      <c r="BU406" t="s">
        <v>70</v>
      </c>
      <c r="CC406" t="s">
        <v>94</v>
      </c>
      <c r="CD406">
        <v>75</v>
      </c>
      <c r="CE406" t="s">
        <v>95</v>
      </c>
      <c r="CF406" t="s">
        <v>118</v>
      </c>
      <c r="CG406" t="s">
        <v>107</v>
      </c>
      <c r="CH406" t="s">
        <v>98</v>
      </c>
      <c r="CI406" s="1" t="s">
        <v>80</v>
      </c>
      <c r="CJ406" t="s">
        <v>114</v>
      </c>
      <c r="CK406" t="s">
        <v>100</v>
      </c>
      <c r="CL406" t="s">
        <v>104</v>
      </c>
      <c r="CM406" t="s">
        <v>102</v>
      </c>
      <c r="CN406" s="1"/>
      <c r="CO406" t="s">
        <v>98</v>
      </c>
    </row>
    <row r="407" spans="1:93" x14ac:dyDescent="0.25">
      <c r="A407" s="1">
        <v>405</v>
      </c>
      <c r="B407" t="s">
        <v>19</v>
      </c>
      <c r="C407" t="s">
        <v>20</v>
      </c>
      <c r="J407" t="s">
        <v>26</v>
      </c>
      <c r="O407" t="s">
        <v>19</v>
      </c>
      <c r="P407" t="s">
        <v>20</v>
      </c>
      <c r="W407" t="s">
        <v>26</v>
      </c>
      <c r="AB407" t="s">
        <v>31</v>
      </c>
      <c r="AJ407" t="s">
        <v>37</v>
      </c>
      <c r="AK407" t="s">
        <v>38</v>
      </c>
      <c r="AM407" t="s">
        <v>40</v>
      </c>
      <c r="AT407" t="s">
        <v>46</v>
      </c>
      <c r="AU407" t="s">
        <v>47</v>
      </c>
      <c r="BA407" t="s">
        <v>20</v>
      </c>
      <c r="BD407" t="s">
        <v>55</v>
      </c>
      <c r="BJ407" t="s">
        <v>26</v>
      </c>
      <c r="BP407" t="s">
        <v>65</v>
      </c>
      <c r="CC407" t="s">
        <v>94</v>
      </c>
      <c r="CD407">
        <v>55</v>
      </c>
      <c r="CE407" t="s">
        <v>95</v>
      </c>
      <c r="CF407" t="s">
        <v>226</v>
      </c>
      <c r="CG407" t="s">
        <v>97</v>
      </c>
      <c r="CH407" t="s">
        <v>98</v>
      </c>
      <c r="CI407" s="1" t="s">
        <v>80</v>
      </c>
      <c r="CJ407" t="s">
        <v>114</v>
      </c>
      <c r="CK407" t="s">
        <v>100</v>
      </c>
      <c r="CL407" t="s">
        <v>101</v>
      </c>
      <c r="CM407" t="s">
        <v>102</v>
      </c>
      <c r="CN407" s="1" t="s">
        <v>92</v>
      </c>
      <c r="CO407" t="s">
        <v>102</v>
      </c>
    </row>
    <row r="408" spans="1:93" x14ac:dyDescent="0.25">
      <c r="A408" s="1">
        <v>406</v>
      </c>
      <c r="D408" t="s">
        <v>21</v>
      </c>
      <c r="J408" t="s">
        <v>26</v>
      </c>
      <c r="N408" t="s">
        <v>30</v>
      </c>
      <c r="Q408" t="s">
        <v>21</v>
      </c>
      <c r="W408" t="s">
        <v>26</v>
      </c>
      <c r="AA408" t="s">
        <v>30</v>
      </c>
      <c r="AF408" t="s">
        <v>34</v>
      </c>
      <c r="AI408" t="s">
        <v>36</v>
      </c>
      <c r="AJ408" t="s">
        <v>37</v>
      </c>
      <c r="AR408" t="s">
        <v>44</v>
      </c>
      <c r="AS408" t="s">
        <v>45</v>
      </c>
      <c r="AU408" t="s">
        <v>47</v>
      </c>
      <c r="BA408" t="s">
        <v>20</v>
      </c>
      <c r="BF408" t="s">
        <v>57</v>
      </c>
      <c r="BN408" t="s">
        <v>63</v>
      </c>
      <c r="BP408" t="s">
        <v>65</v>
      </c>
      <c r="CA408" t="s">
        <v>76</v>
      </c>
      <c r="CB408" s="6" t="s">
        <v>77</v>
      </c>
      <c r="CC408" t="s">
        <v>94</v>
      </c>
      <c r="CD408">
        <v>20</v>
      </c>
      <c r="CE408" t="s">
        <v>115</v>
      </c>
      <c r="CF408" t="s">
        <v>319</v>
      </c>
      <c r="CG408" t="s">
        <v>128</v>
      </c>
      <c r="CH408" t="s">
        <v>98</v>
      </c>
      <c r="CI408" s="1" t="s">
        <v>80</v>
      </c>
      <c r="CJ408" t="s">
        <v>112</v>
      </c>
      <c r="CK408" t="s">
        <v>120</v>
      </c>
      <c r="CL408" t="s">
        <v>136</v>
      </c>
      <c r="CM408" t="s">
        <v>98</v>
      </c>
      <c r="CN408" s="1" t="s">
        <v>93</v>
      </c>
      <c r="CO408" t="s">
        <v>102</v>
      </c>
    </row>
    <row r="409" spans="1:93" x14ac:dyDescent="0.25">
      <c r="A409" s="1">
        <v>407</v>
      </c>
      <c r="E409" t="s">
        <v>22</v>
      </c>
      <c r="Q409" t="s">
        <v>21</v>
      </c>
      <c r="R409" t="s">
        <v>22</v>
      </c>
      <c r="AC409" t="s">
        <v>32</v>
      </c>
      <c r="AJ409" t="s">
        <v>37</v>
      </c>
      <c r="AQ409" t="s">
        <v>37</v>
      </c>
      <c r="BB409" t="s">
        <v>53</v>
      </c>
      <c r="BP409" t="s">
        <v>65</v>
      </c>
      <c r="BQ409" t="s">
        <v>66</v>
      </c>
      <c r="BS409" t="s">
        <v>68</v>
      </c>
      <c r="BT409" t="s">
        <v>69</v>
      </c>
      <c r="BU409" t="s">
        <v>70</v>
      </c>
      <c r="CC409" t="s">
        <v>94</v>
      </c>
      <c r="CD409">
        <v>77</v>
      </c>
      <c r="CE409" t="s">
        <v>95</v>
      </c>
      <c r="CF409" t="s">
        <v>206</v>
      </c>
      <c r="CG409" t="s">
        <v>107</v>
      </c>
      <c r="CH409" t="s">
        <v>98</v>
      </c>
      <c r="CI409" s="1" t="s">
        <v>80</v>
      </c>
      <c r="CJ409" t="s">
        <v>126</v>
      </c>
      <c r="CK409" t="s">
        <v>100</v>
      </c>
      <c r="CL409" t="s">
        <v>104</v>
      </c>
      <c r="CM409" t="s">
        <v>102</v>
      </c>
      <c r="CN409" s="1"/>
      <c r="CO409" t="s">
        <v>98</v>
      </c>
    </row>
    <row r="410" spans="1:93" x14ac:dyDescent="0.25">
      <c r="A410" s="1">
        <v>408</v>
      </c>
      <c r="AI410" t="s">
        <v>36</v>
      </c>
      <c r="AL410" t="s">
        <v>39</v>
      </c>
      <c r="AO410" t="s">
        <v>42</v>
      </c>
      <c r="AR410" t="s">
        <v>44</v>
      </c>
      <c r="AU410" t="s">
        <v>47</v>
      </c>
      <c r="BP410" t="s">
        <v>65</v>
      </c>
      <c r="CC410" t="s">
        <v>105</v>
      </c>
      <c r="CD410">
        <v>74</v>
      </c>
      <c r="CE410" t="s">
        <v>121</v>
      </c>
      <c r="CF410" t="s">
        <v>161</v>
      </c>
      <c r="CG410" t="s">
        <v>107</v>
      </c>
      <c r="CH410" t="s">
        <v>98</v>
      </c>
      <c r="CI410" s="1" t="s">
        <v>80</v>
      </c>
      <c r="CK410" t="s">
        <v>120</v>
      </c>
      <c r="CL410" t="s">
        <v>104</v>
      </c>
      <c r="CM410" t="s">
        <v>102</v>
      </c>
      <c r="CN410" s="1"/>
      <c r="CO410" t="s">
        <v>102</v>
      </c>
    </row>
    <row r="411" spans="1:93" x14ac:dyDescent="0.25">
      <c r="A411" s="1">
        <v>409</v>
      </c>
      <c r="J411" t="s">
        <v>26</v>
      </c>
      <c r="L411" t="s">
        <v>28</v>
      </c>
      <c r="N411" t="s">
        <v>30</v>
      </c>
      <c r="Q411" t="s">
        <v>21</v>
      </c>
      <c r="W411" t="s">
        <v>26</v>
      </c>
      <c r="AA411" t="s">
        <v>30</v>
      </c>
      <c r="AB411" t="s">
        <v>31</v>
      </c>
      <c r="AF411" t="s">
        <v>34</v>
      </c>
      <c r="AH411" t="s">
        <v>269</v>
      </c>
      <c r="AL411" t="s">
        <v>39</v>
      </c>
      <c r="AO411" t="s">
        <v>42</v>
      </c>
      <c r="AR411" t="s">
        <v>44</v>
      </c>
      <c r="BD411" t="s">
        <v>55</v>
      </c>
      <c r="BJ411" t="s">
        <v>26</v>
      </c>
      <c r="BO411" t="s">
        <v>64</v>
      </c>
      <c r="BP411" t="s">
        <v>65</v>
      </c>
      <c r="CC411" t="s">
        <v>94</v>
      </c>
      <c r="CD411">
        <v>25</v>
      </c>
      <c r="CE411" t="s">
        <v>95</v>
      </c>
      <c r="CF411" t="s">
        <v>117</v>
      </c>
      <c r="CG411" s="1" t="s">
        <v>346</v>
      </c>
      <c r="CH411" t="s">
        <v>102</v>
      </c>
      <c r="CI411" s="1" t="s">
        <v>355</v>
      </c>
      <c r="CK411" t="s">
        <v>120</v>
      </c>
      <c r="CL411" t="s">
        <v>101</v>
      </c>
      <c r="CM411" t="s">
        <v>102</v>
      </c>
      <c r="CN411" s="1" t="s">
        <v>90</v>
      </c>
      <c r="CO411" t="s">
        <v>102</v>
      </c>
    </row>
    <row r="412" spans="1:93" x14ac:dyDescent="0.25">
      <c r="A412" s="1">
        <v>410</v>
      </c>
      <c r="I412" t="s">
        <v>267</v>
      </c>
      <c r="K412" t="s">
        <v>27</v>
      </c>
      <c r="L412" t="s">
        <v>28</v>
      </c>
      <c r="V412" t="s">
        <v>267</v>
      </c>
      <c r="X412" t="s">
        <v>27</v>
      </c>
      <c r="Y412" t="s">
        <v>28</v>
      </c>
      <c r="AD412" t="s">
        <v>33</v>
      </c>
      <c r="AE412" t="s">
        <v>266</v>
      </c>
      <c r="AI412" t="s">
        <v>36</v>
      </c>
      <c r="AO412" t="s">
        <v>42</v>
      </c>
      <c r="AR412" t="s">
        <v>44</v>
      </c>
      <c r="AU412" t="s">
        <v>47</v>
      </c>
      <c r="AZ412" t="s">
        <v>52</v>
      </c>
      <c r="BC412" t="s">
        <v>54</v>
      </c>
      <c r="BO412" t="s">
        <v>64</v>
      </c>
      <c r="BP412" t="s">
        <v>65</v>
      </c>
      <c r="CC412" t="s">
        <v>94</v>
      </c>
      <c r="CD412">
        <v>19</v>
      </c>
      <c r="CE412" t="s">
        <v>95</v>
      </c>
      <c r="CF412" t="s">
        <v>96</v>
      </c>
      <c r="CG412" t="s">
        <v>97</v>
      </c>
      <c r="CH412" t="s">
        <v>98</v>
      </c>
      <c r="CI412" s="1" t="s">
        <v>80</v>
      </c>
      <c r="CJ412" t="s">
        <v>109</v>
      </c>
      <c r="CK412" t="s">
        <v>120</v>
      </c>
      <c r="CL412" t="s">
        <v>136</v>
      </c>
      <c r="CM412" t="s">
        <v>102</v>
      </c>
      <c r="CN412" s="1" t="s">
        <v>90</v>
      </c>
      <c r="CO412" t="s">
        <v>102</v>
      </c>
    </row>
    <row r="413" spans="1:93" x14ac:dyDescent="0.25">
      <c r="A413" s="1">
        <v>411</v>
      </c>
      <c r="CC413" t="s">
        <v>94</v>
      </c>
      <c r="CD413">
        <v>83</v>
      </c>
      <c r="CE413" t="s">
        <v>121</v>
      </c>
      <c r="CF413" t="s">
        <v>161</v>
      </c>
      <c r="CG413" t="s">
        <v>107</v>
      </c>
      <c r="CH413" t="s">
        <v>98</v>
      </c>
      <c r="CI413" s="1" t="s">
        <v>80</v>
      </c>
      <c r="CK413" t="s">
        <v>103</v>
      </c>
      <c r="CL413" t="s">
        <v>104</v>
      </c>
      <c r="CN413" s="1"/>
    </row>
    <row r="414" spans="1:93" x14ac:dyDescent="0.25">
      <c r="A414" s="1">
        <v>412</v>
      </c>
      <c r="C414" t="s">
        <v>20</v>
      </c>
      <c r="D414" t="s">
        <v>21</v>
      </c>
      <c r="I414" t="s">
        <v>267</v>
      </c>
      <c r="P414" t="s">
        <v>20</v>
      </c>
      <c r="W414" t="s">
        <v>26</v>
      </c>
      <c r="BP414" t="s">
        <v>65</v>
      </c>
      <c r="BQ414" t="s">
        <v>66</v>
      </c>
      <c r="BT414" t="s">
        <v>69</v>
      </c>
      <c r="BY414" t="s">
        <v>74</v>
      </c>
      <c r="CC414" t="s">
        <v>94</v>
      </c>
      <c r="CD414">
        <v>78</v>
      </c>
      <c r="CE414" t="s">
        <v>95</v>
      </c>
      <c r="CF414" t="s">
        <v>225</v>
      </c>
      <c r="CG414" t="s">
        <v>107</v>
      </c>
      <c r="CH414" t="s">
        <v>98</v>
      </c>
      <c r="CI414" s="1" t="s">
        <v>80</v>
      </c>
      <c r="CK414" t="s">
        <v>120</v>
      </c>
      <c r="CL414" t="s">
        <v>104</v>
      </c>
      <c r="CM414" t="s">
        <v>102</v>
      </c>
      <c r="CN414" s="1"/>
      <c r="CO414" t="s">
        <v>98</v>
      </c>
    </row>
    <row r="415" spans="1:93" x14ac:dyDescent="0.25">
      <c r="A415" s="1">
        <v>413</v>
      </c>
      <c r="K415" t="s">
        <v>27</v>
      </c>
      <c r="M415" t="s">
        <v>29</v>
      </c>
      <c r="N415" t="s">
        <v>30</v>
      </c>
      <c r="Q415" t="s">
        <v>21</v>
      </c>
      <c r="R415" t="s">
        <v>22</v>
      </c>
      <c r="Z415" t="s">
        <v>29</v>
      </c>
      <c r="AE415" t="s">
        <v>266</v>
      </c>
      <c r="AF415" t="s">
        <v>34</v>
      </c>
      <c r="AJ415" t="s">
        <v>37</v>
      </c>
      <c r="AS415" t="s">
        <v>45</v>
      </c>
      <c r="AU415" t="s">
        <v>47</v>
      </c>
      <c r="AV415" t="s">
        <v>48</v>
      </c>
      <c r="AY415" t="s">
        <v>51</v>
      </c>
      <c r="BI415" t="s">
        <v>60</v>
      </c>
      <c r="BN415" t="s">
        <v>63</v>
      </c>
      <c r="BP415" t="s">
        <v>65</v>
      </c>
      <c r="BQ415" t="s">
        <v>66</v>
      </c>
      <c r="BS415" t="s">
        <v>68</v>
      </c>
      <c r="CC415" t="s">
        <v>94</v>
      </c>
      <c r="CD415">
        <v>82</v>
      </c>
      <c r="CE415" t="s">
        <v>95</v>
      </c>
      <c r="CF415" t="s">
        <v>162</v>
      </c>
      <c r="CG415" t="s">
        <v>107</v>
      </c>
      <c r="CI415" s="1" t="s">
        <v>80</v>
      </c>
      <c r="CJ415" t="s">
        <v>109</v>
      </c>
      <c r="CK415" t="s">
        <v>100</v>
      </c>
      <c r="CL415" t="s">
        <v>104</v>
      </c>
      <c r="CM415" t="s">
        <v>98</v>
      </c>
      <c r="CN415" s="1"/>
      <c r="CO415" t="s">
        <v>102</v>
      </c>
    </row>
    <row r="416" spans="1:93" x14ac:dyDescent="0.25">
      <c r="A416" s="1">
        <v>414</v>
      </c>
      <c r="Q416" t="s">
        <v>21</v>
      </c>
      <c r="X416" t="s">
        <v>27</v>
      </c>
      <c r="AA416" t="s">
        <v>30</v>
      </c>
      <c r="AJ416" t="s">
        <v>37</v>
      </c>
      <c r="AK416" t="s">
        <v>38</v>
      </c>
      <c r="AQ416" t="s">
        <v>37</v>
      </c>
      <c r="AV416" t="s">
        <v>48</v>
      </c>
      <c r="BD416" t="s">
        <v>55</v>
      </c>
      <c r="BI416" t="s">
        <v>60</v>
      </c>
      <c r="BN416" t="s">
        <v>63</v>
      </c>
      <c r="BP416" t="s">
        <v>65</v>
      </c>
      <c r="BT416" t="s">
        <v>69</v>
      </c>
      <c r="CC416" t="s">
        <v>94</v>
      </c>
      <c r="CD416">
        <v>80</v>
      </c>
      <c r="CE416" t="s">
        <v>95</v>
      </c>
      <c r="CF416" t="s">
        <v>116</v>
      </c>
      <c r="CG416" t="s">
        <v>107</v>
      </c>
      <c r="CH416" t="s">
        <v>98</v>
      </c>
      <c r="CI416" s="1" t="s">
        <v>80</v>
      </c>
      <c r="CJ416" t="s">
        <v>99</v>
      </c>
      <c r="CK416" t="s">
        <v>110</v>
      </c>
      <c r="CL416" t="s">
        <v>104</v>
      </c>
      <c r="CM416" t="s">
        <v>102</v>
      </c>
      <c r="CN416" s="1"/>
      <c r="CO416" t="s">
        <v>98</v>
      </c>
    </row>
    <row r="417" spans="1:93" x14ac:dyDescent="0.25">
      <c r="A417" s="1">
        <v>415</v>
      </c>
      <c r="K417" t="s">
        <v>27</v>
      </c>
      <c r="L417" t="s">
        <v>28</v>
      </c>
      <c r="N417" t="s">
        <v>30</v>
      </c>
      <c r="AD417" t="s">
        <v>33</v>
      </c>
      <c r="AH417" t="s">
        <v>269</v>
      </c>
      <c r="AM417" t="s">
        <v>40</v>
      </c>
      <c r="AO417" t="s">
        <v>42</v>
      </c>
      <c r="AR417" t="s">
        <v>44</v>
      </c>
      <c r="AZ417" t="s">
        <v>52</v>
      </c>
      <c r="BD417" t="s">
        <v>55</v>
      </c>
      <c r="BO417" t="s">
        <v>64</v>
      </c>
      <c r="BP417" t="s">
        <v>65</v>
      </c>
      <c r="CC417" t="s">
        <v>94</v>
      </c>
      <c r="CD417">
        <v>26</v>
      </c>
      <c r="CE417" t="s">
        <v>95</v>
      </c>
      <c r="CF417" t="s">
        <v>186</v>
      </c>
      <c r="CG417" t="s">
        <v>107</v>
      </c>
      <c r="CH417" t="s">
        <v>98</v>
      </c>
      <c r="CI417" s="1" t="s">
        <v>80</v>
      </c>
      <c r="CJ417" t="s">
        <v>126</v>
      </c>
      <c r="CK417" t="s">
        <v>100</v>
      </c>
      <c r="CL417" t="s">
        <v>101</v>
      </c>
      <c r="CM417" t="s">
        <v>102</v>
      </c>
      <c r="CN417" s="1" t="s">
        <v>92</v>
      </c>
      <c r="CO417" t="s">
        <v>102</v>
      </c>
    </row>
    <row r="418" spans="1:93" x14ac:dyDescent="0.25">
      <c r="A418" s="1">
        <v>416</v>
      </c>
      <c r="D418" t="s">
        <v>21</v>
      </c>
      <c r="L418" t="s">
        <v>28</v>
      </c>
      <c r="Q418" t="s">
        <v>21</v>
      </c>
      <c r="AH418" t="s">
        <v>269</v>
      </c>
      <c r="AP418" t="s">
        <v>43</v>
      </c>
      <c r="AR418" t="s">
        <v>44</v>
      </c>
      <c r="AX418" t="s">
        <v>50</v>
      </c>
      <c r="BA418" t="s">
        <v>20</v>
      </c>
      <c r="BG418" t="s">
        <v>58</v>
      </c>
      <c r="BH418" t="s">
        <v>59</v>
      </c>
      <c r="BP418" t="s">
        <v>65</v>
      </c>
      <c r="CC418" t="s">
        <v>105</v>
      </c>
      <c r="CD418">
        <v>71</v>
      </c>
      <c r="CE418" t="s">
        <v>95</v>
      </c>
      <c r="CF418" t="s">
        <v>204</v>
      </c>
      <c r="CG418" t="s">
        <v>97</v>
      </c>
      <c r="CI418" s="1" t="s">
        <v>80</v>
      </c>
      <c r="CJ418" t="s">
        <v>114</v>
      </c>
      <c r="CK418" t="s">
        <v>103</v>
      </c>
      <c r="CL418" t="s">
        <v>104</v>
      </c>
      <c r="CM418" t="s">
        <v>98</v>
      </c>
      <c r="CN418" s="1"/>
      <c r="CO418" t="s">
        <v>102</v>
      </c>
    </row>
    <row r="419" spans="1:93" x14ac:dyDescent="0.25">
      <c r="A419" s="1">
        <v>417</v>
      </c>
      <c r="B419" t="s">
        <v>19</v>
      </c>
      <c r="J419" t="s">
        <v>26</v>
      </c>
      <c r="K419" t="s">
        <v>27</v>
      </c>
      <c r="AB419" t="s">
        <v>31</v>
      </c>
      <c r="AD419" t="s">
        <v>33</v>
      </c>
      <c r="AH419" t="s">
        <v>269</v>
      </c>
      <c r="AL419" t="s">
        <v>39</v>
      </c>
      <c r="AM419" t="s">
        <v>40</v>
      </c>
      <c r="AO419" t="s">
        <v>42</v>
      </c>
      <c r="AZ419" t="s">
        <v>52</v>
      </c>
      <c r="BD419" t="s">
        <v>55</v>
      </c>
      <c r="BH419" t="s">
        <v>59</v>
      </c>
      <c r="BP419" t="s">
        <v>65</v>
      </c>
      <c r="BQ419" t="s">
        <v>66</v>
      </c>
      <c r="CA419" t="s">
        <v>76</v>
      </c>
      <c r="CC419" t="s">
        <v>94</v>
      </c>
      <c r="CD419">
        <v>24</v>
      </c>
      <c r="CE419" t="s">
        <v>115</v>
      </c>
      <c r="CF419" t="s">
        <v>313</v>
      </c>
      <c r="CG419" s="1" t="s">
        <v>346</v>
      </c>
      <c r="CH419" t="s">
        <v>102</v>
      </c>
      <c r="CI419" s="1" t="s">
        <v>80</v>
      </c>
      <c r="CJ419" t="s">
        <v>114</v>
      </c>
      <c r="CK419" t="s">
        <v>120</v>
      </c>
      <c r="CL419" t="s">
        <v>136</v>
      </c>
      <c r="CM419" t="s">
        <v>102</v>
      </c>
      <c r="CN419" s="1" t="s">
        <v>92</v>
      </c>
      <c r="CO419" t="s">
        <v>102</v>
      </c>
    </row>
    <row r="420" spans="1:93" x14ac:dyDescent="0.25">
      <c r="A420" s="1">
        <v>418</v>
      </c>
      <c r="E420" t="s">
        <v>22</v>
      </c>
      <c r="I420" t="s">
        <v>267</v>
      </c>
      <c r="L420" t="s">
        <v>28</v>
      </c>
      <c r="N420" t="s">
        <v>30</v>
      </c>
      <c r="Q420" t="s">
        <v>21</v>
      </c>
      <c r="AI420" t="s">
        <v>36</v>
      </c>
      <c r="AJ420" t="s">
        <v>37</v>
      </c>
      <c r="AN420" t="s">
        <v>41</v>
      </c>
      <c r="AO420" t="s">
        <v>42</v>
      </c>
      <c r="AV420" t="s">
        <v>48</v>
      </c>
      <c r="BH420" t="s">
        <v>59</v>
      </c>
      <c r="BN420" t="s">
        <v>63</v>
      </c>
      <c r="BO420" t="s">
        <v>64</v>
      </c>
      <c r="BP420" t="s">
        <v>65</v>
      </c>
      <c r="CC420" t="s">
        <v>94</v>
      </c>
      <c r="CD420">
        <v>86</v>
      </c>
      <c r="CE420" t="s">
        <v>95</v>
      </c>
      <c r="CF420" t="s">
        <v>116</v>
      </c>
      <c r="CG420" t="s">
        <v>107</v>
      </c>
      <c r="CH420" t="s">
        <v>98</v>
      </c>
      <c r="CI420" s="1" t="s">
        <v>80</v>
      </c>
      <c r="CK420" t="s">
        <v>110</v>
      </c>
      <c r="CL420" t="s">
        <v>104</v>
      </c>
      <c r="CM420" t="s">
        <v>102</v>
      </c>
      <c r="CN420" s="1"/>
      <c r="CO420" t="s">
        <v>102</v>
      </c>
    </row>
    <row r="421" spans="1:93" x14ac:dyDescent="0.25">
      <c r="A421" s="1">
        <v>419</v>
      </c>
      <c r="D421" t="s">
        <v>21</v>
      </c>
      <c r="J421" t="s">
        <v>26</v>
      </c>
      <c r="L421" t="s">
        <v>28</v>
      </c>
      <c r="O421" t="s">
        <v>19</v>
      </c>
      <c r="Q421" t="s">
        <v>21</v>
      </c>
      <c r="AA421" t="s">
        <v>30</v>
      </c>
      <c r="AB421" t="s">
        <v>31</v>
      </c>
      <c r="AH421" t="s">
        <v>269</v>
      </c>
      <c r="AK421" t="s">
        <v>38</v>
      </c>
      <c r="AR421" t="s">
        <v>44</v>
      </c>
      <c r="AU421" t="s">
        <v>47</v>
      </c>
      <c r="AV421" t="s">
        <v>48</v>
      </c>
      <c r="AX421" t="s">
        <v>50</v>
      </c>
      <c r="BA421" t="s">
        <v>20</v>
      </c>
      <c r="BD421" t="s">
        <v>55</v>
      </c>
      <c r="BP421" t="s">
        <v>65</v>
      </c>
      <c r="BQ421" t="s">
        <v>66</v>
      </c>
      <c r="BV421" t="s">
        <v>71</v>
      </c>
      <c r="BY421" t="s">
        <v>74</v>
      </c>
      <c r="CA421" t="s">
        <v>76</v>
      </c>
      <c r="CB421" s="6" t="s">
        <v>77</v>
      </c>
      <c r="CC421" t="s">
        <v>94</v>
      </c>
      <c r="CD421">
        <v>30</v>
      </c>
      <c r="CE421" t="s">
        <v>95</v>
      </c>
      <c r="CF421" t="s">
        <v>157</v>
      </c>
      <c r="CG421" t="s">
        <v>97</v>
      </c>
      <c r="CH421" t="s">
        <v>98</v>
      </c>
      <c r="CI421" s="1" t="s">
        <v>80</v>
      </c>
      <c r="CJ421" t="s">
        <v>109</v>
      </c>
      <c r="CK421" t="s">
        <v>120</v>
      </c>
      <c r="CL421" t="s">
        <v>101</v>
      </c>
      <c r="CM421" t="s">
        <v>102</v>
      </c>
      <c r="CN421" s="1" t="s">
        <v>372</v>
      </c>
      <c r="CO421" t="s">
        <v>102</v>
      </c>
    </row>
    <row r="422" spans="1:93" x14ac:dyDescent="0.25">
      <c r="A422" s="1">
        <v>420</v>
      </c>
      <c r="I422" t="s">
        <v>267</v>
      </c>
      <c r="V422" t="s">
        <v>267</v>
      </c>
      <c r="AG422" t="s">
        <v>35</v>
      </c>
      <c r="AK422" t="s">
        <v>38</v>
      </c>
      <c r="AR422" t="s">
        <v>44</v>
      </c>
      <c r="AZ422" t="s">
        <v>52</v>
      </c>
      <c r="BD422" t="s">
        <v>55</v>
      </c>
      <c r="BJ422" t="s">
        <v>26</v>
      </c>
      <c r="BP422" t="s">
        <v>65</v>
      </c>
      <c r="CB422" s="6" t="s">
        <v>77</v>
      </c>
      <c r="CC422" t="s">
        <v>94</v>
      </c>
      <c r="CD422">
        <v>22</v>
      </c>
      <c r="CE422" t="s">
        <v>95</v>
      </c>
      <c r="CF422" t="s">
        <v>118</v>
      </c>
      <c r="CG422" t="s">
        <v>128</v>
      </c>
      <c r="CH422" t="s">
        <v>98</v>
      </c>
      <c r="CI422" s="1" t="s">
        <v>89</v>
      </c>
      <c r="CJ422" t="s">
        <v>114</v>
      </c>
      <c r="CK422" t="s">
        <v>120</v>
      </c>
      <c r="CL422" t="s">
        <v>136</v>
      </c>
      <c r="CM422" t="s">
        <v>102</v>
      </c>
      <c r="CN422" s="1" t="s">
        <v>92</v>
      </c>
      <c r="CO422" t="s">
        <v>102</v>
      </c>
    </row>
    <row r="423" spans="1:93" x14ac:dyDescent="0.25">
      <c r="A423" s="1">
        <v>421</v>
      </c>
      <c r="C423" t="s">
        <v>20</v>
      </c>
      <c r="L423" t="s">
        <v>28</v>
      </c>
      <c r="N423" t="s">
        <v>30</v>
      </c>
      <c r="Q423" t="s">
        <v>21</v>
      </c>
      <c r="V423" t="s">
        <v>267</v>
      </c>
      <c r="AA423" t="s">
        <v>30</v>
      </c>
      <c r="AD423" t="s">
        <v>33</v>
      </c>
      <c r="AH423" t="s">
        <v>269</v>
      </c>
      <c r="AO423" t="s">
        <v>42</v>
      </c>
      <c r="BD423" t="s">
        <v>55</v>
      </c>
      <c r="BE423" t="s">
        <v>56</v>
      </c>
      <c r="BO423" t="s">
        <v>64</v>
      </c>
      <c r="BP423" t="s">
        <v>65</v>
      </c>
      <c r="BS423" t="s">
        <v>68</v>
      </c>
      <c r="BT423" t="s">
        <v>69</v>
      </c>
      <c r="BW423" t="s">
        <v>72</v>
      </c>
      <c r="CC423" t="s">
        <v>94</v>
      </c>
      <c r="CD423">
        <v>60</v>
      </c>
      <c r="CE423" t="s">
        <v>95</v>
      </c>
      <c r="CF423" t="s">
        <v>130</v>
      </c>
      <c r="CG423" t="s">
        <v>107</v>
      </c>
      <c r="CH423" t="s">
        <v>98</v>
      </c>
      <c r="CI423" s="1" t="s">
        <v>80</v>
      </c>
      <c r="CJ423" t="s">
        <v>114</v>
      </c>
      <c r="CK423" t="s">
        <v>103</v>
      </c>
      <c r="CL423" t="s">
        <v>101</v>
      </c>
      <c r="CM423" t="s">
        <v>102</v>
      </c>
      <c r="CN423" s="1" t="s">
        <v>92</v>
      </c>
      <c r="CO423" t="s">
        <v>102</v>
      </c>
    </row>
    <row r="424" spans="1:93" x14ac:dyDescent="0.25">
      <c r="A424" s="1">
        <v>422</v>
      </c>
      <c r="D424" t="s">
        <v>21</v>
      </c>
      <c r="J424" t="s">
        <v>26</v>
      </c>
      <c r="L424" t="s">
        <v>28</v>
      </c>
      <c r="AE424" t="s">
        <v>266</v>
      </c>
      <c r="AF424" t="s">
        <v>34</v>
      </c>
      <c r="AH424" t="s">
        <v>269</v>
      </c>
      <c r="AR424" t="s">
        <v>44</v>
      </c>
      <c r="AX424" t="s">
        <v>50</v>
      </c>
      <c r="BD424" t="s">
        <v>55</v>
      </c>
      <c r="BJ424" t="s">
        <v>26</v>
      </c>
      <c r="BP424" t="s">
        <v>65</v>
      </c>
      <c r="BQ424" t="s">
        <v>66</v>
      </c>
      <c r="CC424" t="s">
        <v>94</v>
      </c>
      <c r="CD424">
        <v>34</v>
      </c>
      <c r="CE424" t="s">
        <v>95</v>
      </c>
      <c r="CF424" t="s">
        <v>162</v>
      </c>
      <c r="CG424" t="s">
        <v>97</v>
      </c>
      <c r="CH424" t="s">
        <v>98</v>
      </c>
      <c r="CI424" s="1" t="s">
        <v>80</v>
      </c>
      <c r="CJ424" t="s">
        <v>126</v>
      </c>
      <c r="CK424" t="s">
        <v>153</v>
      </c>
      <c r="CL424" t="s">
        <v>135</v>
      </c>
      <c r="CM424" t="s">
        <v>102</v>
      </c>
      <c r="CN424" s="1" t="s">
        <v>92</v>
      </c>
      <c r="CO424" t="s">
        <v>102</v>
      </c>
    </row>
    <row r="425" spans="1:93" x14ac:dyDescent="0.25">
      <c r="A425" s="1">
        <v>423</v>
      </c>
      <c r="B425" t="s">
        <v>19</v>
      </c>
      <c r="C425" t="s">
        <v>20</v>
      </c>
      <c r="D425" t="s">
        <v>21</v>
      </c>
      <c r="H425" t="s">
        <v>25</v>
      </c>
      <c r="I425" t="s">
        <v>267</v>
      </c>
      <c r="J425" t="s">
        <v>26</v>
      </c>
      <c r="K425" t="s">
        <v>27</v>
      </c>
      <c r="L425" t="s">
        <v>28</v>
      </c>
      <c r="M425" t="s">
        <v>29</v>
      </c>
      <c r="N425" t="s">
        <v>30</v>
      </c>
      <c r="O425" t="s">
        <v>19</v>
      </c>
      <c r="P425" t="s">
        <v>20</v>
      </c>
      <c r="R425" t="s">
        <v>22</v>
      </c>
      <c r="V425" t="s">
        <v>267</v>
      </c>
      <c r="W425" t="s">
        <v>26</v>
      </c>
      <c r="X425" t="s">
        <v>27</v>
      </c>
      <c r="Z425" t="s">
        <v>29</v>
      </c>
      <c r="AI425" t="s">
        <v>36</v>
      </c>
      <c r="AJ425" t="s">
        <v>37</v>
      </c>
      <c r="AK425" t="s">
        <v>38</v>
      </c>
      <c r="AM425" t="s">
        <v>40</v>
      </c>
      <c r="AO425" t="s">
        <v>42</v>
      </c>
      <c r="AX425" t="s">
        <v>50</v>
      </c>
      <c r="BD425" t="s">
        <v>55</v>
      </c>
      <c r="BI425" t="s">
        <v>60</v>
      </c>
      <c r="BJ425" t="s">
        <v>26</v>
      </c>
      <c r="BP425" t="s">
        <v>65</v>
      </c>
      <c r="BR425" t="s">
        <v>67</v>
      </c>
      <c r="BS425" t="s">
        <v>68</v>
      </c>
      <c r="BX425" t="s">
        <v>73</v>
      </c>
      <c r="CC425" t="s">
        <v>94</v>
      </c>
      <c r="CD425">
        <v>69</v>
      </c>
      <c r="CE425" t="s">
        <v>95</v>
      </c>
      <c r="CF425" t="s">
        <v>152</v>
      </c>
      <c r="CG425" t="s">
        <v>107</v>
      </c>
      <c r="CH425" t="s">
        <v>102</v>
      </c>
      <c r="CI425" s="1" t="s">
        <v>355</v>
      </c>
      <c r="CJ425" t="s">
        <v>112</v>
      </c>
      <c r="CK425" t="s">
        <v>110</v>
      </c>
      <c r="CL425" t="s">
        <v>104</v>
      </c>
      <c r="CM425" t="s">
        <v>102</v>
      </c>
      <c r="CN425" s="1" t="s">
        <v>91</v>
      </c>
    </row>
    <row r="426" spans="1:93" x14ac:dyDescent="0.25">
      <c r="A426" s="1">
        <v>424</v>
      </c>
      <c r="J426" t="s">
        <v>26</v>
      </c>
      <c r="Q426" t="s">
        <v>21</v>
      </c>
      <c r="W426" t="s">
        <v>26</v>
      </c>
      <c r="AB426" t="s">
        <v>31</v>
      </c>
      <c r="AD426" t="s">
        <v>33</v>
      </c>
      <c r="AK426" t="s">
        <v>38</v>
      </c>
      <c r="AX426" t="s">
        <v>50</v>
      </c>
      <c r="BA426" t="s">
        <v>20</v>
      </c>
      <c r="BD426" t="s">
        <v>55</v>
      </c>
      <c r="BP426" t="s">
        <v>65</v>
      </c>
      <c r="CC426" t="s">
        <v>94</v>
      </c>
      <c r="CD426">
        <v>65</v>
      </c>
      <c r="CE426" t="s">
        <v>95</v>
      </c>
      <c r="CF426" t="s">
        <v>227</v>
      </c>
      <c r="CG426" t="s">
        <v>97</v>
      </c>
      <c r="CH426" t="s">
        <v>98</v>
      </c>
      <c r="CI426" s="1" t="s">
        <v>80</v>
      </c>
      <c r="CJ426" t="s">
        <v>126</v>
      </c>
      <c r="CK426" t="s">
        <v>153</v>
      </c>
      <c r="CL426" t="s">
        <v>101</v>
      </c>
      <c r="CM426" t="s">
        <v>102</v>
      </c>
      <c r="CN426" s="1" t="s">
        <v>92</v>
      </c>
      <c r="CO426" t="s">
        <v>102</v>
      </c>
    </row>
    <row r="427" spans="1:93" x14ac:dyDescent="0.25">
      <c r="A427" s="1">
        <v>425</v>
      </c>
      <c r="C427" t="s">
        <v>20</v>
      </c>
      <c r="D427" t="s">
        <v>21</v>
      </c>
      <c r="Q427" t="s">
        <v>21</v>
      </c>
      <c r="X427" t="s">
        <v>27</v>
      </c>
      <c r="AD427" t="s">
        <v>33</v>
      </c>
      <c r="AI427" t="s">
        <v>36</v>
      </c>
      <c r="AM427" t="s">
        <v>40</v>
      </c>
      <c r="AN427" t="s">
        <v>41</v>
      </c>
      <c r="AX427" t="s">
        <v>50</v>
      </c>
      <c r="AZ427" t="s">
        <v>52</v>
      </c>
      <c r="BA427" t="s">
        <v>20</v>
      </c>
      <c r="BD427" t="s">
        <v>55</v>
      </c>
      <c r="BG427" t="s">
        <v>58</v>
      </c>
      <c r="BI427" t="s">
        <v>60</v>
      </c>
      <c r="BJ427" t="s">
        <v>26</v>
      </c>
      <c r="BY427" t="s">
        <v>74</v>
      </c>
      <c r="CC427" t="s">
        <v>94</v>
      </c>
      <c r="CD427">
        <v>70</v>
      </c>
      <c r="CE427" t="s">
        <v>95</v>
      </c>
      <c r="CF427" t="s">
        <v>131</v>
      </c>
      <c r="CG427" t="s">
        <v>107</v>
      </c>
      <c r="CH427" t="s">
        <v>98</v>
      </c>
      <c r="CI427" s="1" t="s">
        <v>80</v>
      </c>
      <c r="CJ427" t="s">
        <v>108</v>
      </c>
      <c r="CK427" t="s">
        <v>110</v>
      </c>
      <c r="CL427" t="s">
        <v>104</v>
      </c>
      <c r="CM427" t="s">
        <v>102</v>
      </c>
      <c r="CN427" s="1" t="s">
        <v>91</v>
      </c>
      <c r="CO427" t="s">
        <v>98</v>
      </c>
    </row>
    <row r="428" spans="1:93" x14ac:dyDescent="0.25">
      <c r="A428" s="1">
        <v>426</v>
      </c>
      <c r="G428" t="s">
        <v>24</v>
      </c>
      <c r="L428" t="s">
        <v>28</v>
      </c>
      <c r="N428" t="s">
        <v>30</v>
      </c>
      <c r="S428" t="s">
        <v>23</v>
      </c>
      <c r="W428" t="s">
        <v>26</v>
      </c>
      <c r="X428" t="s">
        <v>27</v>
      </c>
      <c r="AD428" t="s">
        <v>33</v>
      </c>
      <c r="AH428" t="s">
        <v>269</v>
      </c>
      <c r="AI428" t="s">
        <v>36</v>
      </c>
      <c r="AL428" t="s">
        <v>39</v>
      </c>
      <c r="AM428" t="s">
        <v>40</v>
      </c>
      <c r="AQ428" t="s">
        <v>37</v>
      </c>
      <c r="AZ428" t="s">
        <v>52</v>
      </c>
      <c r="BE428" t="s">
        <v>56</v>
      </c>
      <c r="BO428" t="s">
        <v>64</v>
      </c>
      <c r="BP428" t="s">
        <v>65</v>
      </c>
      <c r="BS428" t="s">
        <v>68</v>
      </c>
      <c r="BY428" t="s">
        <v>74</v>
      </c>
      <c r="CC428" t="s">
        <v>94</v>
      </c>
      <c r="CD428">
        <v>24</v>
      </c>
      <c r="CE428" t="s">
        <v>115</v>
      </c>
      <c r="CF428" t="s">
        <v>334</v>
      </c>
      <c r="CG428" t="s">
        <v>128</v>
      </c>
      <c r="CH428" t="s">
        <v>98</v>
      </c>
      <c r="CI428" s="1" t="s">
        <v>364</v>
      </c>
      <c r="CJ428" t="s">
        <v>99</v>
      </c>
      <c r="CK428" t="s">
        <v>120</v>
      </c>
      <c r="CL428" t="s">
        <v>125</v>
      </c>
      <c r="CM428" t="s">
        <v>102</v>
      </c>
      <c r="CN428" s="1" t="s">
        <v>90</v>
      </c>
      <c r="CO428" t="s">
        <v>102</v>
      </c>
    </row>
    <row r="429" spans="1:93" x14ac:dyDescent="0.25">
      <c r="A429" s="1">
        <v>427</v>
      </c>
      <c r="D429" t="s">
        <v>21</v>
      </c>
      <c r="Q429" t="s">
        <v>21</v>
      </c>
      <c r="AK429" t="s">
        <v>38</v>
      </c>
      <c r="AL429" t="s">
        <v>39</v>
      </c>
      <c r="AQ429" t="s">
        <v>37</v>
      </c>
      <c r="AU429" t="s">
        <v>47</v>
      </c>
      <c r="AX429" t="s">
        <v>50</v>
      </c>
      <c r="BA429" t="s">
        <v>20</v>
      </c>
      <c r="BB429" t="s">
        <v>53</v>
      </c>
      <c r="BC429" t="s">
        <v>54</v>
      </c>
      <c r="BD429" t="s">
        <v>55</v>
      </c>
      <c r="BH429" t="s">
        <v>59</v>
      </c>
      <c r="BJ429" t="s">
        <v>26</v>
      </c>
      <c r="BN429" t="s">
        <v>63</v>
      </c>
      <c r="BW429" t="s">
        <v>72</v>
      </c>
      <c r="CC429" t="s">
        <v>94</v>
      </c>
      <c r="CD429">
        <v>75</v>
      </c>
      <c r="CE429" t="s">
        <v>121</v>
      </c>
      <c r="CF429" t="s">
        <v>198</v>
      </c>
      <c r="CG429" t="s">
        <v>107</v>
      </c>
      <c r="CH429" t="s">
        <v>98</v>
      </c>
      <c r="CI429" s="1"/>
      <c r="CJ429" t="s">
        <v>112</v>
      </c>
      <c r="CK429" t="s">
        <v>120</v>
      </c>
      <c r="CL429" t="s">
        <v>104</v>
      </c>
      <c r="CM429" t="s">
        <v>102</v>
      </c>
      <c r="CN429" s="1" t="s">
        <v>91</v>
      </c>
      <c r="CO429" t="s">
        <v>98</v>
      </c>
    </row>
    <row r="430" spans="1:93" x14ac:dyDescent="0.25">
      <c r="A430" s="1">
        <v>428</v>
      </c>
      <c r="E430" t="s">
        <v>22</v>
      </c>
      <c r="L430" t="s">
        <v>28</v>
      </c>
      <c r="M430" t="s">
        <v>29</v>
      </c>
      <c r="P430" t="s">
        <v>20</v>
      </c>
      <c r="Q430" t="s">
        <v>21</v>
      </c>
      <c r="W430" t="s">
        <v>26</v>
      </c>
      <c r="AG430" t="s">
        <v>35</v>
      </c>
      <c r="AI430" t="s">
        <v>36</v>
      </c>
      <c r="AL430" t="s">
        <v>39</v>
      </c>
      <c r="AV430" t="s">
        <v>48</v>
      </c>
      <c r="AX430" t="s">
        <v>50</v>
      </c>
      <c r="BD430" t="s">
        <v>55</v>
      </c>
      <c r="BP430" t="s">
        <v>65</v>
      </c>
      <c r="CC430" t="s">
        <v>105</v>
      </c>
      <c r="CD430">
        <v>62</v>
      </c>
      <c r="CE430" t="s">
        <v>95</v>
      </c>
      <c r="CF430" t="s">
        <v>158</v>
      </c>
      <c r="CG430" t="s">
        <v>97</v>
      </c>
      <c r="CH430" t="s">
        <v>98</v>
      </c>
      <c r="CI430" s="1" t="s">
        <v>80</v>
      </c>
      <c r="CJ430" t="s">
        <v>108</v>
      </c>
      <c r="CK430" t="s">
        <v>110</v>
      </c>
      <c r="CL430" t="s">
        <v>135</v>
      </c>
      <c r="CM430" t="s">
        <v>102</v>
      </c>
      <c r="CN430" s="1" t="s">
        <v>92</v>
      </c>
      <c r="CO430" t="s">
        <v>102</v>
      </c>
    </row>
    <row r="431" spans="1:93" x14ac:dyDescent="0.25">
      <c r="A431" s="1">
        <v>429</v>
      </c>
      <c r="C431" t="s">
        <v>20</v>
      </c>
      <c r="D431" t="s">
        <v>21</v>
      </c>
      <c r="J431" t="s">
        <v>26</v>
      </c>
      <c r="Q431" t="s">
        <v>21</v>
      </c>
      <c r="W431" t="s">
        <v>26</v>
      </c>
      <c r="AA431" t="s">
        <v>30</v>
      </c>
      <c r="AY431" t="s">
        <v>51</v>
      </c>
      <c r="BG431" t="s">
        <v>58</v>
      </c>
      <c r="BT431" t="s">
        <v>69</v>
      </c>
      <c r="BW431" t="s">
        <v>72</v>
      </c>
      <c r="CC431" t="s">
        <v>94</v>
      </c>
      <c r="CD431">
        <v>78</v>
      </c>
      <c r="CE431" t="s">
        <v>121</v>
      </c>
      <c r="CF431" t="s">
        <v>198</v>
      </c>
      <c r="CG431" t="s">
        <v>107</v>
      </c>
      <c r="CH431" t="s">
        <v>98</v>
      </c>
      <c r="CI431" s="1" t="s">
        <v>80</v>
      </c>
      <c r="CK431" t="s">
        <v>100</v>
      </c>
      <c r="CL431" t="s">
        <v>104</v>
      </c>
      <c r="CM431" t="s">
        <v>102</v>
      </c>
      <c r="CN431" s="1" t="s">
        <v>91</v>
      </c>
      <c r="CO431" t="s">
        <v>98</v>
      </c>
    </row>
    <row r="432" spans="1:93" x14ac:dyDescent="0.25">
      <c r="A432" s="1">
        <v>430</v>
      </c>
      <c r="D432" t="s">
        <v>21</v>
      </c>
      <c r="E432" t="s">
        <v>22</v>
      </c>
      <c r="L432" t="s">
        <v>28</v>
      </c>
      <c r="P432" t="s">
        <v>20</v>
      </c>
      <c r="Q432" t="s">
        <v>21</v>
      </c>
      <c r="AH432" t="s">
        <v>269</v>
      </c>
      <c r="AI432" t="s">
        <v>36</v>
      </c>
      <c r="AJ432" t="s">
        <v>37</v>
      </c>
      <c r="AM432" t="s">
        <v>40</v>
      </c>
      <c r="AN432" t="s">
        <v>41</v>
      </c>
      <c r="AO432" t="s">
        <v>42</v>
      </c>
      <c r="AX432" t="s">
        <v>50</v>
      </c>
      <c r="BA432" t="s">
        <v>20</v>
      </c>
      <c r="BO432" t="s">
        <v>64</v>
      </c>
      <c r="BP432" t="s">
        <v>65</v>
      </c>
      <c r="BQ432" t="s">
        <v>66</v>
      </c>
      <c r="BY432" t="s">
        <v>74</v>
      </c>
      <c r="CA432" t="s">
        <v>76</v>
      </c>
      <c r="CC432" t="s">
        <v>105</v>
      </c>
      <c r="CD432">
        <v>37</v>
      </c>
      <c r="CE432" t="s">
        <v>95</v>
      </c>
      <c r="CF432" t="s">
        <v>157</v>
      </c>
      <c r="CG432" t="s">
        <v>107</v>
      </c>
      <c r="CH432" t="s">
        <v>98</v>
      </c>
      <c r="CI432" s="1" t="s">
        <v>349</v>
      </c>
      <c r="CJ432" t="s">
        <v>109</v>
      </c>
      <c r="CK432" t="s">
        <v>103</v>
      </c>
      <c r="CL432" t="s">
        <v>135</v>
      </c>
      <c r="CM432" t="s">
        <v>102</v>
      </c>
      <c r="CN432" s="1" t="s">
        <v>91</v>
      </c>
      <c r="CO432" t="s">
        <v>102</v>
      </c>
    </row>
    <row r="433" spans="1:93" x14ac:dyDescent="0.25">
      <c r="A433" s="1">
        <v>431</v>
      </c>
      <c r="D433" t="s">
        <v>21</v>
      </c>
      <c r="Q433" t="s">
        <v>21</v>
      </c>
      <c r="AH433" t="s">
        <v>269</v>
      </c>
      <c r="AM433" t="s">
        <v>40</v>
      </c>
      <c r="AR433" t="s">
        <v>44</v>
      </c>
      <c r="AT433" t="s">
        <v>46</v>
      </c>
      <c r="AX433" t="s">
        <v>50</v>
      </c>
      <c r="BA433" t="s">
        <v>20</v>
      </c>
      <c r="BD433" t="s">
        <v>55</v>
      </c>
      <c r="BP433" t="s">
        <v>65</v>
      </c>
      <c r="BY433" t="s">
        <v>74</v>
      </c>
      <c r="CC433" t="s">
        <v>105</v>
      </c>
      <c r="CD433">
        <v>81</v>
      </c>
      <c r="CE433" t="s">
        <v>121</v>
      </c>
      <c r="CF433" t="s">
        <v>207</v>
      </c>
      <c r="CG433" t="s">
        <v>107</v>
      </c>
      <c r="CH433" t="s">
        <v>98</v>
      </c>
      <c r="CI433" s="1"/>
      <c r="CK433" t="s">
        <v>110</v>
      </c>
      <c r="CL433" t="s">
        <v>104</v>
      </c>
      <c r="CM433" t="s">
        <v>111</v>
      </c>
      <c r="CN433" s="1"/>
    </row>
    <row r="434" spans="1:93" x14ac:dyDescent="0.25">
      <c r="A434" s="1">
        <v>432</v>
      </c>
      <c r="J434" t="s">
        <v>26</v>
      </c>
      <c r="L434" t="s">
        <v>28</v>
      </c>
      <c r="N434" t="s">
        <v>30</v>
      </c>
      <c r="V434" t="s">
        <v>267</v>
      </c>
      <c r="X434" t="s">
        <v>27</v>
      </c>
      <c r="AA434" t="s">
        <v>30</v>
      </c>
      <c r="AB434" t="s">
        <v>31</v>
      </c>
      <c r="AE434" t="s">
        <v>266</v>
      </c>
      <c r="AH434" t="s">
        <v>269</v>
      </c>
      <c r="AM434" t="s">
        <v>40</v>
      </c>
      <c r="AN434" t="s">
        <v>41</v>
      </c>
      <c r="AR434" t="s">
        <v>44</v>
      </c>
      <c r="BC434" t="s">
        <v>54</v>
      </c>
      <c r="BF434" t="s">
        <v>57</v>
      </c>
      <c r="BJ434" t="s">
        <v>26</v>
      </c>
      <c r="BP434" t="s">
        <v>65</v>
      </c>
      <c r="CA434" t="s">
        <v>76</v>
      </c>
      <c r="CB434" s="6" t="s">
        <v>77</v>
      </c>
      <c r="CC434" t="s">
        <v>94</v>
      </c>
      <c r="CD434">
        <v>21</v>
      </c>
      <c r="CE434" t="s">
        <v>95</v>
      </c>
      <c r="CF434" t="s">
        <v>201</v>
      </c>
      <c r="CG434" s="1" t="s">
        <v>346</v>
      </c>
      <c r="CH434" t="s">
        <v>102</v>
      </c>
      <c r="CI434" s="1" t="s">
        <v>355</v>
      </c>
      <c r="CJ434" t="s">
        <v>108</v>
      </c>
      <c r="CK434" t="s">
        <v>110</v>
      </c>
      <c r="CL434" t="s">
        <v>136</v>
      </c>
      <c r="CM434" t="s">
        <v>98</v>
      </c>
      <c r="CN434" s="1" t="s">
        <v>93</v>
      </c>
      <c r="CO434" t="s">
        <v>102</v>
      </c>
    </row>
    <row r="435" spans="1:93" x14ac:dyDescent="0.25">
      <c r="A435" s="1">
        <v>433</v>
      </c>
      <c r="D435" t="s">
        <v>21</v>
      </c>
      <c r="AL435" t="s">
        <v>39</v>
      </c>
      <c r="BP435" t="s">
        <v>65</v>
      </c>
      <c r="CA435" t="s">
        <v>76</v>
      </c>
      <c r="CC435" t="s">
        <v>94</v>
      </c>
      <c r="CD435">
        <v>57</v>
      </c>
      <c r="CE435" t="s">
        <v>121</v>
      </c>
      <c r="CF435" t="s">
        <v>207</v>
      </c>
      <c r="CG435" t="s">
        <v>128</v>
      </c>
      <c r="CH435" t="s">
        <v>98</v>
      </c>
      <c r="CI435" s="1" t="s">
        <v>363</v>
      </c>
      <c r="CJ435" t="s">
        <v>114</v>
      </c>
      <c r="CK435" t="s">
        <v>110</v>
      </c>
      <c r="CL435" t="s">
        <v>104</v>
      </c>
      <c r="CM435" t="s">
        <v>102</v>
      </c>
      <c r="CN435" s="1" t="s">
        <v>92</v>
      </c>
      <c r="CO435" t="s">
        <v>102</v>
      </c>
    </row>
    <row r="436" spans="1:93" x14ac:dyDescent="0.25">
      <c r="A436" s="1">
        <v>434</v>
      </c>
      <c r="G436" t="s">
        <v>24</v>
      </c>
      <c r="AD436" t="s">
        <v>33</v>
      </c>
      <c r="AI436" t="s">
        <v>36</v>
      </c>
      <c r="AM436" t="s">
        <v>40</v>
      </c>
      <c r="AR436" t="s">
        <v>44</v>
      </c>
      <c r="AT436" t="s">
        <v>46</v>
      </c>
      <c r="BQ436" t="s">
        <v>66</v>
      </c>
      <c r="BT436" t="s">
        <v>69</v>
      </c>
      <c r="BW436" t="s">
        <v>72</v>
      </c>
      <c r="CC436" t="s">
        <v>94</v>
      </c>
      <c r="CD436">
        <v>62</v>
      </c>
      <c r="CE436" t="s">
        <v>121</v>
      </c>
      <c r="CF436" t="s">
        <v>228</v>
      </c>
      <c r="CG436" t="s">
        <v>107</v>
      </c>
      <c r="CH436" t="s">
        <v>98</v>
      </c>
      <c r="CI436" s="1" t="s">
        <v>80</v>
      </c>
      <c r="CJ436" t="s">
        <v>114</v>
      </c>
      <c r="CK436" t="s">
        <v>100</v>
      </c>
      <c r="CL436" t="s">
        <v>101</v>
      </c>
      <c r="CM436" t="s">
        <v>102</v>
      </c>
      <c r="CN436" s="1" t="s">
        <v>92</v>
      </c>
      <c r="CO436" t="s">
        <v>102</v>
      </c>
    </row>
    <row r="437" spans="1:93" x14ac:dyDescent="0.25">
      <c r="A437" s="1">
        <v>435</v>
      </c>
      <c r="C437" t="s">
        <v>20</v>
      </c>
      <c r="D437" t="s">
        <v>21</v>
      </c>
      <c r="K437" t="s">
        <v>27</v>
      </c>
      <c r="AA437" t="s">
        <v>30</v>
      </c>
      <c r="AM437" t="s">
        <v>40</v>
      </c>
      <c r="AZ437" t="s">
        <v>52</v>
      </c>
      <c r="BD437" t="s">
        <v>55</v>
      </c>
      <c r="BJ437" t="s">
        <v>26</v>
      </c>
      <c r="BP437" t="s">
        <v>65</v>
      </c>
      <c r="BS437" t="s">
        <v>68</v>
      </c>
      <c r="BU437" t="s">
        <v>70</v>
      </c>
      <c r="CA437" t="s">
        <v>76</v>
      </c>
      <c r="CC437" t="s">
        <v>94</v>
      </c>
      <c r="CD437">
        <v>63</v>
      </c>
      <c r="CE437" t="s">
        <v>121</v>
      </c>
      <c r="CF437" t="s">
        <v>229</v>
      </c>
      <c r="CG437" t="s">
        <v>107</v>
      </c>
      <c r="CH437" t="s">
        <v>98</v>
      </c>
      <c r="CI437" s="1" t="s">
        <v>80</v>
      </c>
      <c r="CJ437" t="s">
        <v>114</v>
      </c>
      <c r="CK437" t="s">
        <v>110</v>
      </c>
      <c r="CL437" t="s">
        <v>104</v>
      </c>
      <c r="CM437" t="s">
        <v>102</v>
      </c>
      <c r="CN437" s="1" t="s">
        <v>92</v>
      </c>
      <c r="CO437" t="s">
        <v>102</v>
      </c>
    </row>
    <row r="438" spans="1:93" x14ac:dyDescent="0.25">
      <c r="A438" s="1">
        <v>436</v>
      </c>
      <c r="C438" t="s">
        <v>20</v>
      </c>
      <c r="D438" t="s">
        <v>21</v>
      </c>
      <c r="L438" t="s">
        <v>28</v>
      </c>
      <c r="Q438" t="s">
        <v>21</v>
      </c>
      <c r="AD438" t="s">
        <v>33</v>
      </c>
      <c r="AI438" t="s">
        <v>36</v>
      </c>
      <c r="AM438" t="s">
        <v>40</v>
      </c>
      <c r="AO438" t="s">
        <v>42</v>
      </c>
      <c r="AU438" t="s">
        <v>47</v>
      </c>
      <c r="AX438" t="s">
        <v>50</v>
      </c>
      <c r="BA438" t="s">
        <v>20</v>
      </c>
      <c r="BD438" t="s">
        <v>55</v>
      </c>
      <c r="BP438" t="s">
        <v>65</v>
      </c>
      <c r="BS438" t="s">
        <v>68</v>
      </c>
      <c r="CA438" t="s">
        <v>76</v>
      </c>
      <c r="CC438" t="s">
        <v>105</v>
      </c>
      <c r="CD438">
        <v>85</v>
      </c>
      <c r="CE438" t="s">
        <v>121</v>
      </c>
      <c r="CF438" t="s">
        <v>168</v>
      </c>
      <c r="CG438" t="s">
        <v>107</v>
      </c>
      <c r="CH438" t="s">
        <v>98</v>
      </c>
      <c r="CI438" s="1" t="s">
        <v>80</v>
      </c>
      <c r="CJ438" t="s">
        <v>99</v>
      </c>
      <c r="CK438" t="s">
        <v>120</v>
      </c>
      <c r="CL438" t="s">
        <v>104</v>
      </c>
      <c r="CM438" t="s">
        <v>102</v>
      </c>
      <c r="CN438" s="1" t="s">
        <v>373</v>
      </c>
      <c r="CO438" t="s">
        <v>98</v>
      </c>
    </row>
    <row r="439" spans="1:93" x14ac:dyDescent="0.25">
      <c r="A439" s="1">
        <v>437</v>
      </c>
      <c r="E439" t="s">
        <v>22</v>
      </c>
      <c r="H439" t="s">
        <v>25</v>
      </c>
      <c r="N439" t="s">
        <v>30</v>
      </c>
      <c r="R439" t="s">
        <v>22</v>
      </c>
      <c r="U439" t="s">
        <v>25</v>
      </c>
      <c r="X439" t="s">
        <v>27</v>
      </c>
      <c r="AD439" t="s">
        <v>33</v>
      </c>
      <c r="AI439" t="s">
        <v>36</v>
      </c>
      <c r="AJ439" t="s">
        <v>37</v>
      </c>
      <c r="AP439" t="s">
        <v>43</v>
      </c>
      <c r="AT439" t="s">
        <v>46</v>
      </c>
      <c r="AW439" t="s">
        <v>49</v>
      </c>
      <c r="AX439" t="s">
        <v>50</v>
      </c>
      <c r="BC439" t="s">
        <v>54</v>
      </c>
      <c r="BD439" t="s">
        <v>55</v>
      </c>
      <c r="BP439" t="s">
        <v>65</v>
      </c>
      <c r="BR439" t="s">
        <v>67</v>
      </c>
      <c r="BU439" t="s">
        <v>70</v>
      </c>
      <c r="CC439" t="s">
        <v>105</v>
      </c>
      <c r="CD439">
        <v>44</v>
      </c>
      <c r="CE439" t="s">
        <v>115</v>
      </c>
      <c r="CF439" t="s">
        <v>339</v>
      </c>
      <c r="CG439" s="1" t="s">
        <v>346</v>
      </c>
      <c r="CH439" t="s">
        <v>102</v>
      </c>
      <c r="CI439" s="1" t="s">
        <v>355</v>
      </c>
      <c r="CJ439" t="s">
        <v>108</v>
      </c>
      <c r="CK439" t="s">
        <v>110</v>
      </c>
      <c r="CL439" t="s">
        <v>101</v>
      </c>
      <c r="CM439" t="s">
        <v>102</v>
      </c>
      <c r="CN439" s="1" t="s">
        <v>92</v>
      </c>
      <c r="CO439" t="s">
        <v>102</v>
      </c>
    </row>
    <row r="440" spans="1:93" x14ac:dyDescent="0.25">
      <c r="A440" s="1">
        <v>438</v>
      </c>
      <c r="C440" t="s">
        <v>20</v>
      </c>
      <c r="J440" t="s">
        <v>26</v>
      </c>
      <c r="L440" t="s">
        <v>28</v>
      </c>
      <c r="V440" t="s">
        <v>267</v>
      </c>
      <c r="AI440" t="s">
        <v>36</v>
      </c>
      <c r="AL440" t="s">
        <v>39</v>
      </c>
      <c r="AM440" t="s">
        <v>40</v>
      </c>
      <c r="AO440" t="s">
        <v>42</v>
      </c>
      <c r="AP440" t="s">
        <v>43</v>
      </c>
      <c r="AV440" t="s">
        <v>48</v>
      </c>
      <c r="BG440" t="s">
        <v>58</v>
      </c>
      <c r="BJ440" t="s">
        <v>26</v>
      </c>
      <c r="BO440" t="s">
        <v>64</v>
      </c>
      <c r="BP440" t="s">
        <v>65</v>
      </c>
      <c r="BS440" t="s">
        <v>68</v>
      </c>
      <c r="CA440" t="s">
        <v>76</v>
      </c>
      <c r="CC440" t="s">
        <v>94</v>
      </c>
      <c r="CD440">
        <v>54</v>
      </c>
      <c r="CE440" t="s">
        <v>121</v>
      </c>
      <c r="CF440" t="s">
        <v>168</v>
      </c>
      <c r="CG440" t="s">
        <v>107</v>
      </c>
      <c r="CH440" t="s">
        <v>98</v>
      </c>
      <c r="CI440" s="1" t="s">
        <v>80</v>
      </c>
      <c r="CJ440" t="s">
        <v>114</v>
      </c>
      <c r="CK440" t="s">
        <v>110</v>
      </c>
      <c r="CL440" t="s">
        <v>101</v>
      </c>
      <c r="CM440" t="s">
        <v>102</v>
      </c>
      <c r="CN440" s="1" t="s">
        <v>92</v>
      </c>
      <c r="CO440" t="s">
        <v>102</v>
      </c>
    </row>
    <row r="441" spans="1:93" x14ac:dyDescent="0.25">
      <c r="A441" s="1">
        <v>439</v>
      </c>
      <c r="P441" t="s">
        <v>20</v>
      </c>
      <c r="Q441" t="s">
        <v>21</v>
      </c>
      <c r="AN441" t="s">
        <v>41</v>
      </c>
      <c r="AT441" t="s">
        <v>46</v>
      </c>
      <c r="BN441" t="s">
        <v>63</v>
      </c>
      <c r="BP441" t="s">
        <v>65</v>
      </c>
      <c r="BT441" t="s">
        <v>69</v>
      </c>
      <c r="CC441" t="s">
        <v>105</v>
      </c>
      <c r="CD441">
        <v>75</v>
      </c>
      <c r="CE441" t="s">
        <v>121</v>
      </c>
      <c r="CF441" t="s">
        <v>198</v>
      </c>
      <c r="CG441" t="s">
        <v>107</v>
      </c>
      <c r="CH441" t="s">
        <v>98</v>
      </c>
      <c r="CI441" s="1" t="s">
        <v>80</v>
      </c>
      <c r="CK441" t="s">
        <v>120</v>
      </c>
      <c r="CL441" t="s">
        <v>104</v>
      </c>
      <c r="CM441" t="s">
        <v>98</v>
      </c>
      <c r="CN441" s="1" t="s">
        <v>373</v>
      </c>
      <c r="CO441" t="s">
        <v>102</v>
      </c>
    </row>
    <row r="442" spans="1:93" x14ac:dyDescent="0.25">
      <c r="A442" s="1">
        <v>440</v>
      </c>
      <c r="E442" t="s">
        <v>22</v>
      </c>
      <c r="I442" t="s">
        <v>267</v>
      </c>
      <c r="K442" t="s">
        <v>27</v>
      </c>
      <c r="U442" t="s">
        <v>25</v>
      </c>
      <c r="V442" t="s">
        <v>267</v>
      </c>
      <c r="AA442" t="s">
        <v>30</v>
      </c>
      <c r="AD442" t="s">
        <v>33</v>
      </c>
      <c r="AI442" t="s">
        <v>36</v>
      </c>
      <c r="AJ442" t="s">
        <v>37</v>
      </c>
      <c r="AN442" t="s">
        <v>41</v>
      </c>
      <c r="AS442" t="s">
        <v>45</v>
      </c>
      <c r="AV442" t="s">
        <v>48</v>
      </c>
      <c r="AY442" t="s">
        <v>51</v>
      </c>
      <c r="AZ442" t="s">
        <v>52</v>
      </c>
      <c r="BI442" t="s">
        <v>60</v>
      </c>
      <c r="BP442" t="s">
        <v>65</v>
      </c>
      <c r="BR442" t="s">
        <v>67</v>
      </c>
      <c r="CB442" s="6" t="s">
        <v>77</v>
      </c>
      <c r="CC442" t="s">
        <v>94</v>
      </c>
      <c r="CD442">
        <v>26</v>
      </c>
      <c r="CE442" t="s">
        <v>95</v>
      </c>
      <c r="CF442" t="s">
        <v>106</v>
      </c>
      <c r="CG442" t="s">
        <v>107</v>
      </c>
      <c r="CI442" s="1" t="s">
        <v>80</v>
      </c>
      <c r="CJ442" t="s">
        <v>114</v>
      </c>
      <c r="CK442" t="s">
        <v>120</v>
      </c>
      <c r="CL442" t="s">
        <v>101</v>
      </c>
      <c r="CM442" t="s">
        <v>102</v>
      </c>
      <c r="CN442" s="1" t="s">
        <v>92</v>
      </c>
      <c r="CO442" t="s">
        <v>102</v>
      </c>
    </row>
    <row r="443" spans="1:93" x14ac:dyDescent="0.25">
      <c r="A443" s="1">
        <v>441</v>
      </c>
      <c r="H443" t="s">
        <v>25</v>
      </c>
      <c r="J443" t="s">
        <v>26</v>
      </c>
      <c r="L443" t="s">
        <v>28</v>
      </c>
      <c r="W443" t="s">
        <v>26</v>
      </c>
      <c r="Z443" t="s">
        <v>29</v>
      </c>
      <c r="AA443" t="s">
        <v>30</v>
      </c>
      <c r="AD443" t="s">
        <v>33</v>
      </c>
      <c r="AI443" t="s">
        <v>36</v>
      </c>
      <c r="AK443" t="s">
        <v>38</v>
      </c>
      <c r="AN443" t="s">
        <v>41</v>
      </c>
      <c r="AU443" t="s">
        <v>47</v>
      </c>
      <c r="AV443" t="s">
        <v>48</v>
      </c>
      <c r="BB443" t="s">
        <v>53</v>
      </c>
      <c r="BH443" t="s">
        <v>59</v>
      </c>
      <c r="BJ443" t="s">
        <v>26</v>
      </c>
      <c r="CA443" t="s">
        <v>76</v>
      </c>
      <c r="CC443" t="s">
        <v>105</v>
      </c>
      <c r="CD443">
        <v>54</v>
      </c>
      <c r="CE443" t="s">
        <v>121</v>
      </c>
      <c r="CF443" t="s">
        <v>218</v>
      </c>
      <c r="CG443" t="s">
        <v>231</v>
      </c>
      <c r="CH443" t="s">
        <v>98</v>
      </c>
      <c r="CI443" s="1" t="s">
        <v>80</v>
      </c>
      <c r="CJ443" t="s">
        <v>126</v>
      </c>
      <c r="CK443" t="s">
        <v>110</v>
      </c>
      <c r="CL443" t="s">
        <v>101</v>
      </c>
      <c r="CM443" t="s">
        <v>102</v>
      </c>
      <c r="CN443" s="1" t="s">
        <v>92</v>
      </c>
      <c r="CO443" t="s">
        <v>102</v>
      </c>
    </row>
    <row r="444" spans="1:93" x14ac:dyDescent="0.25">
      <c r="A444" s="1">
        <v>442</v>
      </c>
      <c r="L444" t="s">
        <v>28</v>
      </c>
      <c r="V444" t="s">
        <v>267</v>
      </c>
      <c r="AG444" t="s">
        <v>35</v>
      </c>
      <c r="AN444" t="s">
        <v>41</v>
      </c>
      <c r="AO444" t="s">
        <v>42</v>
      </c>
      <c r="BB444" t="s">
        <v>53</v>
      </c>
      <c r="BO444" t="s">
        <v>64</v>
      </c>
      <c r="BP444" t="s">
        <v>65</v>
      </c>
      <c r="CA444" t="s">
        <v>76</v>
      </c>
      <c r="CC444" t="s">
        <v>94</v>
      </c>
      <c r="CD444">
        <v>53</v>
      </c>
      <c r="CE444" t="s">
        <v>95</v>
      </c>
      <c r="CF444" t="s">
        <v>113</v>
      </c>
      <c r="CG444" t="s">
        <v>107</v>
      </c>
      <c r="CH444" t="s">
        <v>98</v>
      </c>
      <c r="CI444" s="1" t="s">
        <v>80</v>
      </c>
      <c r="CJ444" t="s">
        <v>126</v>
      </c>
      <c r="CK444" t="s">
        <v>110</v>
      </c>
      <c r="CL444" t="s">
        <v>135</v>
      </c>
      <c r="CM444" t="s">
        <v>102</v>
      </c>
      <c r="CN444" s="1" t="s">
        <v>92</v>
      </c>
      <c r="CO444" t="s">
        <v>102</v>
      </c>
    </row>
    <row r="445" spans="1:93" x14ac:dyDescent="0.25">
      <c r="A445" s="1">
        <v>443</v>
      </c>
      <c r="L445" t="s">
        <v>28</v>
      </c>
      <c r="R445" t="s">
        <v>22</v>
      </c>
      <c r="AA445" t="s">
        <v>30</v>
      </c>
      <c r="AM445" t="s">
        <v>40</v>
      </c>
      <c r="CA445" t="s">
        <v>76</v>
      </c>
      <c r="CC445" t="s">
        <v>105</v>
      </c>
      <c r="CD445">
        <v>65</v>
      </c>
      <c r="CE445" t="s">
        <v>95</v>
      </c>
      <c r="CF445" t="s">
        <v>140</v>
      </c>
      <c r="CI445" s="1"/>
      <c r="CJ445" t="s">
        <v>126</v>
      </c>
      <c r="CK445" t="s">
        <v>120</v>
      </c>
      <c r="CL445" t="s">
        <v>135</v>
      </c>
      <c r="CM445" t="s">
        <v>102</v>
      </c>
      <c r="CN445" s="1" t="s">
        <v>91</v>
      </c>
      <c r="CO445" t="s">
        <v>102</v>
      </c>
    </row>
    <row r="446" spans="1:93" x14ac:dyDescent="0.25">
      <c r="A446" s="1">
        <v>444</v>
      </c>
      <c r="F446" t="s">
        <v>23</v>
      </c>
      <c r="K446" t="s">
        <v>27</v>
      </c>
      <c r="L446" t="s">
        <v>28</v>
      </c>
      <c r="P446" t="s">
        <v>20</v>
      </c>
      <c r="X446" t="s">
        <v>27</v>
      </c>
      <c r="Y446" t="s">
        <v>28</v>
      </c>
      <c r="AA446" t="s">
        <v>30</v>
      </c>
      <c r="AC446" t="s">
        <v>32</v>
      </c>
      <c r="AD446" t="s">
        <v>33</v>
      </c>
      <c r="AF446" t="s">
        <v>34</v>
      </c>
      <c r="AI446" t="s">
        <v>36</v>
      </c>
      <c r="AM446" t="s">
        <v>40</v>
      </c>
      <c r="AO446" t="s">
        <v>42</v>
      </c>
      <c r="AP446" t="s">
        <v>43</v>
      </c>
      <c r="AR446" t="s">
        <v>44</v>
      </c>
      <c r="AU446" t="s">
        <v>47</v>
      </c>
      <c r="BA446" t="s">
        <v>20</v>
      </c>
      <c r="BF446" t="s">
        <v>57</v>
      </c>
      <c r="BI446" t="s">
        <v>60</v>
      </c>
      <c r="BJ446" t="s">
        <v>26</v>
      </c>
      <c r="BP446" t="s">
        <v>65</v>
      </c>
      <c r="BV446" t="s">
        <v>71</v>
      </c>
      <c r="CC446" t="s">
        <v>105</v>
      </c>
      <c r="CD446">
        <v>39</v>
      </c>
      <c r="CE446" t="s">
        <v>95</v>
      </c>
      <c r="CF446" t="s">
        <v>138</v>
      </c>
      <c r="CG446" t="s">
        <v>107</v>
      </c>
      <c r="CH446" t="s">
        <v>98</v>
      </c>
      <c r="CI446" s="1" t="s">
        <v>80</v>
      </c>
      <c r="CJ446" t="s">
        <v>126</v>
      </c>
      <c r="CK446" t="s">
        <v>110</v>
      </c>
      <c r="CL446" t="s">
        <v>101</v>
      </c>
      <c r="CM446" t="s">
        <v>102</v>
      </c>
      <c r="CN446" s="1" t="s">
        <v>92</v>
      </c>
      <c r="CO446" t="s">
        <v>102</v>
      </c>
    </row>
    <row r="447" spans="1:93" x14ac:dyDescent="0.25">
      <c r="A447" s="1">
        <v>445</v>
      </c>
      <c r="E447" t="s">
        <v>22</v>
      </c>
      <c r="K447" t="s">
        <v>27</v>
      </c>
      <c r="M447" t="s">
        <v>29</v>
      </c>
      <c r="X447" t="s">
        <v>27</v>
      </c>
      <c r="Y447" t="s">
        <v>28</v>
      </c>
      <c r="Z447" t="s">
        <v>29</v>
      </c>
      <c r="AD447" t="s">
        <v>33</v>
      </c>
      <c r="AE447" t="s">
        <v>266</v>
      </c>
      <c r="AG447" t="s">
        <v>35</v>
      </c>
      <c r="AM447" t="s">
        <v>40</v>
      </c>
      <c r="AP447" t="s">
        <v>43</v>
      </c>
      <c r="AR447" t="s">
        <v>44</v>
      </c>
      <c r="AX447" t="s">
        <v>50</v>
      </c>
      <c r="AZ447" t="s">
        <v>52</v>
      </c>
      <c r="BE447" t="s">
        <v>56</v>
      </c>
      <c r="BP447" t="s">
        <v>65</v>
      </c>
      <c r="CA447" t="s">
        <v>76</v>
      </c>
      <c r="CC447" t="s">
        <v>105</v>
      </c>
      <c r="CD447">
        <v>25</v>
      </c>
      <c r="CE447" t="s">
        <v>95</v>
      </c>
      <c r="CF447" t="s">
        <v>232</v>
      </c>
      <c r="CG447" t="s">
        <v>128</v>
      </c>
      <c r="CH447" t="s">
        <v>98</v>
      </c>
      <c r="CI447" s="1" t="s">
        <v>364</v>
      </c>
      <c r="CK447" t="s">
        <v>110</v>
      </c>
      <c r="CL447" t="s">
        <v>101</v>
      </c>
      <c r="CM447" t="s">
        <v>102</v>
      </c>
      <c r="CN447" s="1" t="s">
        <v>92</v>
      </c>
      <c r="CO447" t="s">
        <v>102</v>
      </c>
    </row>
    <row r="448" spans="1:93" x14ac:dyDescent="0.25">
      <c r="A448" s="1">
        <v>446</v>
      </c>
      <c r="J448" t="s">
        <v>26</v>
      </c>
      <c r="N448" t="s">
        <v>30</v>
      </c>
      <c r="R448" t="s">
        <v>22</v>
      </c>
      <c r="AD448" t="s">
        <v>33</v>
      </c>
      <c r="AI448" t="s">
        <v>36</v>
      </c>
      <c r="AL448" t="s">
        <v>39</v>
      </c>
      <c r="AR448" t="s">
        <v>44</v>
      </c>
      <c r="AS448" t="s">
        <v>45</v>
      </c>
      <c r="BD448" t="s">
        <v>55</v>
      </c>
      <c r="BG448" t="s">
        <v>58</v>
      </c>
      <c r="BP448" t="s">
        <v>65</v>
      </c>
      <c r="BY448" t="s">
        <v>74</v>
      </c>
      <c r="CC448" t="s">
        <v>105</v>
      </c>
      <c r="CD448">
        <v>41</v>
      </c>
      <c r="CE448" t="s">
        <v>95</v>
      </c>
      <c r="CF448" t="s">
        <v>139</v>
      </c>
      <c r="CG448" t="s">
        <v>107</v>
      </c>
      <c r="CH448" t="s">
        <v>102</v>
      </c>
      <c r="CI448" s="1" t="s">
        <v>355</v>
      </c>
      <c r="CJ448" t="s">
        <v>108</v>
      </c>
      <c r="CK448" t="s">
        <v>103</v>
      </c>
      <c r="CL448" t="s">
        <v>135</v>
      </c>
      <c r="CM448" t="s">
        <v>98</v>
      </c>
      <c r="CN448" s="1" t="s">
        <v>93</v>
      </c>
      <c r="CO448" t="s">
        <v>102</v>
      </c>
    </row>
    <row r="449" spans="1:93" x14ac:dyDescent="0.25">
      <c r="A449" s="1">
        <v>447</v>
      </c>
      <c r="C449" t="s">
        <v>20</v>
      </c>
      <c r="D449" t="s">
        <v>21</v>
      </c>
      <c r="E449" t="s">
        <v>22</v>
      </c>
      <c r="P449" t="s">
        <v>20</v>
      </c>
      <c r="Q449" t="s">
        <v>21</v>
      </c>
      <c r="W449" t="s">
        <v>26</v>
      </c>
      <c r="AI449" t="s">
        <v>36</v>
      </c>
      <c r="AJ449" t="s">
        <v>37</v>
      </c>
      <c r="AK449" t="s">
        <v>38</v>
      </c>
      <c r="AL449" t="s">
        <v>39</v>
      </c>
      <c r="AN449" t="s">
        <v>41</v>
      </c>
      <c r="AR449" t="s">
        <v>44</v>
      </c>
      <c r="AX449" t="s">
        <v>50</v>
      </c>
      <c r="BC449" t="s">
        <v>54</v>
      </c>
      <c r="BH449" t="s">
        <v>59</v>
      </c>
      <c r="BP449" t="s">
        <v>65</v>
      </c>
      <c r="BY449" t="s">
        <v>74</v>
      </c>
      <c r="CA449" t="s">
        <v>76</v>
      </c>
      <c r="CC449" t="s">
        <v>105</v>
      </c>
      <c r="CD449">
        <v>33</v>
      </c>
      <c r="CE449" t="s">
        <v>95</v>
      </c>
      <c r="CF449" t="s">
        <v>233</v>
      </c>
      <c r="CG449" t="s">
        <v>107</v>
      </c>
      <c r="CH449" t="s">
        <v>98</v>
      </c>
      <c r="CI449" s="1" t="s">
        <v>80</v>
      </c>
      <c r="CJ449" t="s">
        <v>114</v>
      </c>
      <c r="CK449" t="s">
        <v>120</v>
      </c>
      <c r="CL449" t="s">
        <v>101</v>
      </c>
      <c r="CM449" t="s">
        <v>102</v>
      </c>
      <c r="CN449" s="1" t="s">
        <v>91</v>
      </c>
      <c r="CO449" t="s">
        <v>102</v>
      </c>
    </row>
    <row r="450" spans="1:93" x14ac:dyDescent="0.25">
      <c r="A450" s="1">
        <v>448</v>
      </c>
      <c r="AD450" t="s">
        <v>33</v>
      </c>
      <c r="AL450" t="s">
        <v>39</v>
      </c>
      <c r="BN450" t="s">
        <v>63</v>
      </c>
      <c r="CA450" t="s">
        <v>76</v>
      </c>
      <c r="CC450" t="s">
        <v>94</v>
      </c>
      <c r="CD450">
        <v>42</v>
      </c>
      <c r="CE450" t="s">
        <v>95</v>
      </c>
      <c r="CF450" t="s">
        <v>106</v>
      </c>
      <c r="CG450" t="s">
        <v>128</v>
      </c>
      <c r="CH450" t="s">
        <v>98</v>
      </c>
      <c r="CI450" s="1" t="s">
        <v>89</v>
      </c>
      <c r="CJ450" t="s">
        <v>114</v>
      </c>
      <c r="CK450" t="s">
        <v>110</v>
      </c>
      <c r="CL450" t="s">
        <v>101</v>
      </c>
      <c r="CM450" t="s">
        <v>102</v>
      </c>
      <c r="CN450" s="1" t="s">
        <v>92</v>
      </c>
      <c r="CO450" t="s">
        <v>102</v>
      </c>
    </row>
    <row r="451" spans="1:93" x14ac:dyDescent="0.25">
      <c r="A451" s="1">
        <v>449</v>
      </c>
      <c r="D451" t="s">
        <v>21</v>
      </c>
      <c r="L451" t="s">
        <v>28</v>
      </c>
      <c r="N451" t="s">
        <v>30</v>
      </c>
      <c r="P451" t="s">
        <v>20</v>
      </c>
      <c r="W451" t="s">
        <v>26</v>
      </c>
      <c r="Z451" t="s">
        <v>29</v>
      </c>
      <c r="AD451" t="s">
        <v>33</v>
      </c>
      <c r="AE451" t="s">
        <v>266</v>
      </c>
      <c r="AH451" t="s">
        <v>269</v>
      </c>
      <c r="AO451" t="s">
        <v>42</v>
      </c>
      <c r="AR451" t="s">
        <v>44</v>
      </c>
      <c r="AT451" t="s">
        <v>46</v>
      </c>
      <c r="AY451" t="s">
        <v>51</v>
      </c>
      <c r="BC451" t="s">
        <v>54</v>
      </c>
      <c r="BJ451" t="s">
        <v>26</v>
      </c>
      <c r="BU451" t="s">
        <v>70</v>
      </c>
      <c r="CA451" t="s">
        <v>76</v>
      </c>
      <c r="CB451" s="6" t="s">
        <v>77</v>
      </c>
      <c r="CC451" t="s">
        <v>105</v>
      </c>
      <c r="CD451">
        <v>25</v>
      </c>
      <c r="CE451" t="s">
        <v>95</v>
      </c>
      <c r="CF451" t="s">
        <v>186</v>
      </c>
      <c r="CG451" s="1" t="s">
        <v>346</v>
      </c>
      <c r="CH451" t="s">
        <v>102</v>
      </c>
      <c r="CI451" s="1" t="s">
        <v>367</v>
      </c>
      <c r="CJ451" t="s">
        <v>99</v>
      </c>
      <c r="CK451" t="s">
        <v>110</v>
      </c>
      <c r="CL451" t="s">
        <v>135</v>
      </c>
      <c r="CM451" t="s">
        <v>98</v>
      </c>
      <c r="CN451" s="1" t="s">
        <v>93</v>
      </c>
      <c r="CO451" t="s">
        <v>102</v>
      </c>
    </row>
    <row r="452" spans="1:93" x14ac:dyDescent="0.25">
      <c r="A452" s="1">
        <v>450</v>
      </c>
      <c r="H452" t="s">
        <v>25</v>
      </c>
      <c r="K452" t="s">
        <v>27</v>
      </c>
      <c r="L452" t="s">
        <v>28</v>
      </c>
      <c r="R452" t="s">
        <v>22</v>
      </c>
      <c r="U452" t="s">
        <v>25</v>
      </c>
      <c r="Y452" t="s">
        <v>28</v>
      </c>
      <c r="AH452" t="s">
        <v>269</v>
      </c>
      <c r="AI452" t="s">
        <v>36</v>
      </c>
      <c r="AK452" t="s">
        <v>38</v>
      </c>
      <c r="AL452" t="s">
        <v>39</v>
      </c>
      <c r="AS452" t="s">
        <v>45</v>
      </c>
      <c r="AZ452" t="s">
        <v>52</v>
      </c>
      <c r="BC452" t="s">
        <v>54</v>
      </c>
      <c r="BO452" t="s">
        <v>64</v>
      </c>
      <c r="BP452" t="s">
        <v>65</v>
      </c>
      <c r="BS452" t="s">
        <v>68</v>
      </c>
      <c r="CA452" t="s">
        <v>76</v>
      </c>
      <c r="CC452" t="s">
        <v>105</v>
      </c>
      <c r="CD452">
        <v>30</v>
      </c>
      <c r="CE452" t="s">
        <v>95</v>
      </c>
      <c r="CF452" t="s">
        <v>106</v>
      </c>
      <c r="CG452" t="s">
        <v>107</v>
      </c>
      <c r="CH452" t="s">
        <v>98</v>
      </c>
      <c r="CI452" s="1" t="s">
        <v>80</v>
      </c>
      <c r="CJ452" t="s">
        <v>114</v>
      </c>
      <c r="CK452" t="s">
        <v>120</v>
      </c>
      <c r="CL452" t="s">
        <v>101</v>
      </c>
      <c r="CM452" t="s">
        <v>102</v>
      </c>
      <c r="CN452" s="1" t="s">
        <v>92</v>
      </c>
      <c r="CO452" t="s">
        <v>102</v>
      </c>
    </row>
    <row r="453" spans="1:93" x14ac:dyDescent="0.25">
      <c r="A453" s="1">
        <v>451</v>
      </c>
      <c r="F453" t="s">
        <v>23</v>
      </c>
      <c r="J453" t="s">
        <v>26</v>
      </c>
      <c r="N453" t="s">
        <v>30</v>
      </c>
      <c r="R453" t="s">
        <v>22</v>
      </c>
      <c r="W453" t="s">
        <v>26</v>
      </c>
      <c r="AA453" t="s">
        <v>30</v>
      </c>
      <c r="AE453" t="s">
        <v>266</v>
      </c>
      <c r="AH453" t="s">
        <v>269</v>
      </c>
      <c r="AK453" t="s">
        <v>38</v>
      </c>
      <c r="AP453" t="s">
        <v>43</v>
      </c>
      <c r="AS453" t="s">
        <v>45</v>
      </c>
      <c r="AU453" t="s">
        <v>47</v>
      </c>
      <c r="AX453" t="s">
        <v>50</v>
      </c>
      <c r="BD453" t="s">
        <v>55</v>
      </c>
      <c r="BJ453" t="s">
        <v>26</v>
      </c>
      <c r="BP453" t="s">
        <v>65</v>
      </c>
      <c r="CC453" t="s">
        <v>105</v>
      </c>
      <c r="CE453" t="s">
        <v>115</v>
      </c>
      <c r="CF453" t="s">
        <v>318</v>
      </c>
      <c r="CG453" t="s">
        <v>97</v>
      </c>
      <c r="CH453" t="s">
        <v>98</v>
      </c>
      <c r="CI453" s="1" t="s">
        <v>80</v>
      </c>
      <c r="CJ453" t="s">
        <v>109</v>
      </c>
      <c r="CK453" t="s">
        <v>132</v>
      </c>
      <c r="CL453" t="s">
        <v>123</v>
      </c>
      <c r="CM453" t="s">
        <v>102</v>
      </c>
      <c r="CN453" s="1" t="s">
        <v>90</v>
      </c>
      <c r="CO453" t="s">
        <v>102</v>
      </c>
    </row>
    <row r="454" spans="1:93" x14ac:dyDescent="0.25">
      <c r="A454" s="1">
        <v>452</v>
      </c>
      <c r="C454" t="s">
        <v>20</v>
      </c>
      <c r="L454" t="s">
        <v>28</v>
      </c>
      <c r="P454" t="s">
        <v>20</v>
      </c>
      <c r="AD454" t="s">
        <v>33</v>
      </c>
      <c r="AI454" t="s">
        <v>36</v>
      </c>
      <c r="AK454" t="s">
        <v>38</v>
      </c>
      <c r="AO454" t="s">
        <v>42</v>
      </c>
      <c r="AU454" t="s">
        <v>47</v>
      </c>
      <c r="BA454" t="s">
        <v>20</v>
      </c>
      <c r="BB454" t="s">
        <v>53</v>
      </c>
      <c r="BO454" t="s">
        <v>64</v>
      </c>
      <c r="BP454" t="s">
        <v>65</v>
      </c>
      <c r="CC454" t="s">
        <v>94</v>
      </c>
      <c r="CD454">
        <v>51</v>
      </c>
      <c r="CE454" t="s">
        <v>121</v>
      </c>
      <c r="CF454" t="s">
        <v>215</v>
      </c>
      <c r="CG454" t="s">
        <v>107</v>
      </c>
      <c r="CH454" t="s">
        <v>98</v>
      </c>
      <c r="CI454" s="1" t="s">
        <v>80</v>
      </c>
      <c r="CJ454" t="s">
        <v>126</v>
      </c>
      <c r="CK454" t="s">
        <v>100</v>
      </c>
      <c r="CL454" t="s">
        <v>101</v>
      </c>
      <c r="CM454" t="s">
        <v>102</v>
      </c>
      <c r="CN454" s="1" t="s">
        <v>92</v>
      </c>
      <c r="CO454" t="s">
        <v>102</v>
      </c>
    </row>
    <row r="455" spans="1:93" x14ac:dyDescent="0.25">
      <c r="A455" s="1">
        <v>453</v>
      </c>
      <c r="D455" t="s">
        <v>21</v>
      </c>
      <c r="K455" t="s">
        <v>27</v>
      </c>
      <c r="N455" t="s">
        <v>30</v>
      </c>
      <c r="Q455" t="s">
        <v>21</v>
      </c>
      <c r="V455" t="s">
        <v>267</v>
      </c>
      <c r="W455" t="s">
        <v>26</v>
      </c>
      <c r="AD455" t="s">
        <v>33</v>
      </c>
      <c r="AH455" t="s">
        <v>269</v>
      </c>
      <c r="AI455" t="s">
        <v>36</v>
      </c>
      <c r="AL455" t="s">
        <v>39</v>
      </c>
      <c r="AP455" t="s">
        <v>43</v>
      </c>
      <c r="AR455" t="s">
        <v>44</v>
      </c>
      <c r="AZ455" t="s">
        <v>52</v>
      </c>
      <c r="BC455" t="s">
        <v>54</v>
      </c>
      <c r="BL455" t="s">
        <v>61</v>
      </c>
      <c r="BP455" t="s">
        <v>65</v>
      </c>
      <c r="BS455" t="s">
        <v>68</v>
      </c>
      <c r="CC455" t="s">
        <v>94</v>
      </c>
      <c r="CD455">
        <v>42</v>
      </c>
      <c r="CE455" t="s">
        <v>95</v>
      </c>
      <c r="CF455" t="s">
        <v>234</v>
      </c>
      <c r="CG455" t="s">
        <v>128</v>
      </c>
      <c r="CH455" t="s">
        <v>98</v>
      </c>
      <c r="CI455" s="1" t="s">
        <v>368</v>
      </c>
      <c r="CJ455" t="s">
        <v>114</v>
      </c>
      <c r="CK455" t="s">
        <v>137</v>
      </c>
      <c r="CL455" t="s">
        <v>101</v>
      </c>
      <c r="CM455" t="s">
        <v>102</v>
      </c>
      <c r="CN455" s="1" t="s">
        <v>92</v>
      </c>
      <c r="CO455" t="s">
        <v>102</v>
      </c>
    </row>
    <row r="456" spans="1:93" x14ac:dyDescent="0.25">
      <c r="A456" s="1">
        <v>454</v>
      </c>
      <c r="E456" t="s">
        <v>22</v>
      </c>
      <c r="Z456" t="s">
        <v>29</v>
      </c>
      <c r="AE456" t="s">
        <v>266</v>
      </c>
      <c r="AH456" t="s">
        <v>269</v>
      </c>
      <c r="AL456" t="s">
        <v>39</v>
      </c>
      <c r="BA456" t="s">
        <v>20</v>
      </c>
      <c r="BR456" t="s">
        <v>67</v>
      </c>
      <c r="CC456" t="s">
        <v>94</v>
      </c>
      <c r="CD456">
        <v>35</v>
      </c>
      <c r="CE456" t="s">
        <v>95</v>
      </c>
      <c r="CF456" t="s">
        <v>235</v>
      </c>
      <c r="CG456" t="s">
        <v>128</v>
      </c>
      <c r="CH456" t="s">
        <v>98</v>
      </c>
      <c r="CI456" s="1" t="s">
        <v>85</v>
      </c>
      <c r="CJ456" t="s">
        <v>109</v>
      </c>
      <c r="CL456" t="s">
        <v>135</v>
      </c>
      <c r="CM456" t="s">
        <v>102</v>
      </c>
      <c r="CN456" s="1"/>
    </row>
    <row r="457" spans="1:93" x14ac:dyDescent="0.25">
      <c r="A457" s="1">
        <v>455</v>
      </c>
      <c r="C457" t="s">
        <v>20</v>
      </c>
      <c r="Z457" t="s">
        <v>29</v>
      </c>
      <c r="AH457" t="s">
        <v>269</v>
      </c>
      <c r="AL457" t="s">
        <v>39</v>
      </c>
      <c r="BA457" t="s">
        <v>20</v>
      </c>
      <c r="BR457" t="s">
        <v>67</v>
      </c>
      <c r="CC457" t="s">
        <v>94</v>
      </c>
      <c r="CD457">
        <v>40</v>
      </c>
      <c r="CE457" t="s">
        <v>95</v>
      </c>
      <c r="CF457" t="s">
        <v>236</v>
      </c>
      <c r="CG457" t="s">
        <v>128</v>
      </c>
      <c r="CH457" t="s">
        <v>98</v>
      </c>
      <c r="CI457" s="1" t="s">
        <v>85</v>
      </c>
      <c r="CJ457" t="s">
        <v>112</v>
      </c>
      <c r="CK457" t="s">
        <v>103</v>
      </c>
      <c r="CL457" t="s">
        <v>101</v>
      </c>
      <c r="CM457" t="s">
        <v>102</v>
      </c>
      <c r="CN457" s="1"/>
    </row>
    <row r="458" spans="1:93" x14ac:dyDescent="0.25">
      <c r="A458" s="1">
        <v>456</v>
      </c>
      <c r="E458" t="s">
        <v>22</v>
      </c>
      <c r="L458" t="s">
        <v>28</v>
      </c>
      <c r="N458" t="s">
        <v>30</v>
      </c>
      <c r="Y458" t="s">
        <v>28</v>
      </c>
      <c r="AA458" t="s">
        <v>30</v>
      </c>
      <c r="AH458" t="s">
        <v>269</v>
      </c>
      <c r="AJ458" t="s">
        <v>37</v>
      </c>
      <c r="AK458" t="s">
        <v>38</v>
      </c>
      <c r="AO458" t="s">
        <v>42</v>
      </c>
      <c r="AR458" t="s">
        <v>44</v>
      </c>
      <c r="AU458" t="s">
        <v>47</v>
      </c>
      <c r="BC458" t="s">
        <v>54</v>
      </c>
      <c r="BE458" t="s">
        <v>56</v>
      </c>
      <c r="BN458" t="s">
        <v>63</v>
      </c>
      <c r="BP458" t="s">
        <v>65</v>
      </c>
      <c r="BS458" t="s">
        <v>68</v>
      </c>
      <c r="CA458" t="s">
        <v>76</v>
      </c>
      <c r="CC458" t="s">
        <v>105</v>
      </c>
      <c r="CD458">
        <v>32</v>
      </c>
      <c r="CE458" t="s">
        <v>95</v>
      </c>
      <c r="CF458" t="s">
        <v>209</v>
      </c>
      <c r="CG458" t="s">
        <v>107</v>
      </c>
      <c r="CH458" t="s">
        <v>102</v>
      </c>
      <c r="CI458" s="1" t="s">
        <v>80</v>
      </c>
      <c r="CJ458" t="s">
        <v>108</v>
      </c>
      <c r="CK458" t="s">
        <v>103</v>
      </c>
      <c r="CL458" t="s">
        <v>101</v>
      </c>
      <c r="CM458" t="s">
        <v>102</v>
      </c>
      <c r="CN458" s="1" t="s">
        <v>92</v>
      </c>
      <c r="CO458" t="s">
        <v>102</v>
      </c>
    </row>
    <row r="459" spans="1:93" x14ac:dyDescent="0.25">
      <c r="A459" s="1">
        <v>457</v>
      </c>
      <c r="B459" t="s">
        <v>19</v>
      </c>
      <c r="E459" t="s">
        <v>22</v>
      </c>
      <c r="N459" t="s">
        <v>30</v>
      </c>
      <c r="O459" t="s">
        <v>19</v>
      </c>
      <c r="R459" t="s">
        <v>22</v>
      </c>
      <c r="AA459" t="s">
        <v>30</v>
      </c>
      <c r="AD459" t="s">
        <v>33</v>
      </c>
      <c r="AI459" t="s">
        <v>36</v>
      </c>
      <c r="AK459" t="s">
        <v>38</v>
      </c>
      <c r="AN459" t="s">
        <v>41</v>
      </c>
      <c r="AP459" t="s">
        <v>43</v>
      </c>
      <c r="AT459" t="s">
        <v>46</v>
      </c>
      <c r="AY459" t="s">
        <v>51</v>
      </c>
      <c r="BC459" t="s">
        <v>54</v>
      </c>
      <c r="BM459" t="s">
        <v>62</v>
      </c>
      <c r="BP459" t="s">
        <v>65</v>
      </c>
      <c r="BS459" t="s">
        <v>68</v>
      </c>
      <c r="CA459" t="s">
        <v>76</v>
      </c>
      <c r="CC459" t="s">
        <v>105</v>
      </c>
      <c r="CD459">
        <v>44</v>
      </c>
      <c r="CE459" t="s">
        <v>95</v>
      </c>
      <c r="CF459" t="s">
        <v>141</v>
      </c>
      <c r="CG459" t="s">
        <v>107</v>
      </c>
      <c r="CH459" t="s">
        <v>98</v>
      </c>
      <c r="CI459" s="1" t="s">
        <v>80</v>
      </c>
      <c r="CJ459" t="s">
        <v>114</v>
      </c>
      <c r="CK459" t="s">
        <v>137</v>
      </c>
      <c r="CL459" t="s">
        <v>101</v>
      </c>
      <c r="CM459" t="s">
        <v>102</v>
      </c>
      <c r="CN459" s="1" t="s">
        <v>92</v>
      </c>
      <c r="CO459" t="s">
        <v>102</v>
      </c>
    </row>
    <row r="460" spans="1:93" x14ac:dyDescent="0.25">
      <c r="A460" s="1">
        <v>458</v>
      </c>
      <c r="D460" t="s">
        <v>21</v>
      </c>
      <c r="X460" t="s">
        <v>27</v>
      </c>
      <c r="AF460" t="s">
        <v>34</v>
      </c>
      <c r="AH460" t="s">
        <v>269</v>
      </c>
      <c r="AI460" t="s">
        <v>36</v>
      </c>
      <c r="AL460" t="s">
        <v>39</v>
      </c>
      <c r="AN460" t="s">
        <v>41</v>
      </c>
      <c r="AR460" t="s">
        <v>44</v>
      </c>
      <c r="AY460" t="s">
        <v>51</v>
      </c>
      <c r="AZ460" t="s">
        <v>52</v>
      </c>
      <c r="BA460" t="s">
        <v>20</v>
      </c>
      <c r="BP460" t="s">
        <v>65</v>
      </c>
      <c r="BS460" t="s">
        <v>68</v>
      </c>
      <c r="BU460" t="s">
        <v>70</v>
      </c>
      <c r="CC460" t="s">
        <v>105</v>
      </c>
      <c r="CD460">
        <v>22</v>
      </c>
      <c r="CE460" t="s">
        <v>95</v>
      </c>
      <c r="CF460" t="s">
        <v>163</v>
      </c>
      <c r="CG460" t="s">
        <v>128</v>
      </c>
      <c r="CH460" t="s">
        <v>98</v>
      </c>
      <c r="CI460" s="1" t="s">
        <v>89</v>
      </c>
      <c r="CJ460" t="s">
        <v>109</v>
      </c>
      <c r="CK460" t="s">
        <v>110</v>
      </c>
      <c r="CL460" t="s">
        <v>101</v>
      </c>
      <c r="CM460" t="s">
        <v>102</v>
      </c>
      <c r="CN460" s="1" t="s">
        <v>92</v>
      </c>
      <c r="CO460" t="s">
        <v>102</v>
      </c>
    </row>
    <row r="461" spans="1:93" x14ac:dyDescent="0.25">
      <c r="A461" s="1">
        <v>459</v>
      </c>
      <c r="B461" t="s">
        <v>19</v>
      </c>
      <c r="C461" t="s">
        <v>20</v>
      </c>
      <c r="D461" t="s">
        <v>21</v>
      </c>
      <c r="E461" t="s">
        <v>22</v>
      </c>
      <c r="F461" t="s">
        <v>23</v>
      </c>
      <c r="G461" t="s">
        <v>24</v>
      </c>
      <c r="H461" t="s">
        <v>25</v>
      </c>
      <c r="I461" t="s">
        <v>267</v>
      </c>
      <c r="J461" t="s">
        <v>26</v>
      </c>
      <c r="K461" t="s">
        <v>27</v>
      </c>
      <c r="M461" t="s">
        <v>29</v>
      </c>
      <c r="O461" t="s">
        <v>19</v>
      </c>
      <c r="P461" t="s">
        <v>20</v>
      </c>
      <c r="R461" t="s">
        <v>22</v>
      </c>
      <c r="V461" t="s">
        <v>267</v>
      </c>
      <c r="AE461" t="s">
        <v>266</v>
      </c>
      <c r="AG461" t="s">
        <v>35</v>
      </c>
      <c r="AH461" t="s">
        <v>269</v>
      </c>
      <c r="AK461" t="s">
        <v>38</v>
      </c>
      <c r="AL461" t="s">
        <v>39</v>
      </c>
      <c r="AR461" t="s">
        <v>44</v>
      </c>
      <c r="AV461" t="s">
        <v>48</v>
      </c>
      <c r="AX461" t="s">
        <v>50</v>
      </c>
      <c r="BA461" t="s">
        <v>20</v>
      </c>
      <c r="BD461" t="s">
        <v>55</v>
      </c>
      <c r="BE461" t="s">
        <v>56</v>
      </c>
      <c r="BG461" t="s">
        <v>58</v>
      </c>
      <c r="BH461" t="s">
        <v>59</v>
      </c>
      <c r="BJ461" t="s">
        <v>26</v>
      </c>
      <c r="BM461" t="s">
        <v>62</v>
      </c>
      <c r="BP461" t="s">
        <v>65</v>
      </c>
      <c r="BR461" t="s">
        <v>67</v>
      </c>
      <c r="BS461" t="s">
        <v>68</v>
      </c>
      <c r="BT461" t="s">
        <v>69</v>
      </c>
      <c r="BU461" t="s">
        <v>70</v>
      </c>
      <c r="BV461" t="s">
        <v>71</v>
      </c>
      <c r="BW461" t="s">
        <v>72</v>
      </c>
      <c r="BY461" t="s">
        <v>74</v>
      </c>
      <c r="CA461" t="s">
        <v>76</v>
      </c>
      <c r="CC461" t="s">
        <v>94</v>
      </c>
      <c r="CD461">
        <v>29</v>
      </c>
      <c r="CE461" t="s">
        <v>115</v>
      </c>
      <c r="CF461" t="s">
        <v>321</v>
      </c>
      <c r="CG461" t="s">
        <v>97</v>
      </c>
      <c r="CH461" t="s">
        <v>98</v>
      </c>
      <c r="CI461" s="1" t="s">
        <v>80</v>
      </c>
      <c r="CJ461" t="s">
        <v>108</v>
      </c>
      <c r="CK461" t="s">
        <v>110</v>
      </c>
      <c r="CL461" t="s">
        <v>101</v>
      </c>
      <c r="CM461" t="s">
        <v>102</v>
      </c>
      <c r="CN461" s="1" t="s">
        <v>92</v>
      </c>
      <c r="CO461" t="s">
        <v>102</v>
      </c>
    </row>
    <row r="462" spans="1:93" x14ac:dyDescent="0.25">
      <c r="A462" s="1">
        <v>460</v>
      </c>
      <c r="D462" t="s">
        <v>21</v>
      </c>
      <c r="J462" t="s">
        <v>26</v>
      </c>
      <c r="N462" t="s">
        <v>30</v>
      </c>
      <c r="U462" t="s">
        <v>25</v>
      </c>
      <c r="Z462" t="s">
        <v>29</v>
      </c>
      <c r="AA462" t="s">
        <v>30</v>
      </c>
      <c r="AG462" t="s">
        <v>35</v>
      </c>
      <c r="AR462" t="s">
        <v>44</v>
      </c>
      <c r="AU462" t="s">
        <v>47</v>
      </c>
      <c r="BC462" t="s">
        <v>54</v>
      </c>
      <c r="BE462" t="s">
        <v>56</v>
      </c>
      <c r="BS462" t="s">
        <v>68</v>
      </c>
      <c r="CA462" t="s">
        <v>76</v>
      </c>
      <c r="CC462" t="s">
        <v>105</v>
      </c>
      <c r="CD462">
        <v>52</v>
      </c>
      <c r="CE462" t="s">
        <v>115</v>
      </c>
      <c r="CF462" t="s">
        <v>340</v>
      </c>
      <c r="CG462" t="s">
        <v>107</v>
      </c>
      <c r="CH462" t="s">
        <v>98</v>
      </c>
      <c r="CI462" s="1" t="s">
        <v>80</v>
      </c>
      <c r="CJ462" t="s">
        <v>112</v>
      </c>
      <c r="CK462" t="s">
        <v>137</v>
      </c>
      <c r="CL462" t="s">
        <v>101</v>
      </c>
      <c r="CM462" t="s">
        <v>102</v>
      </c>
      <c r="CN462" s="1" t="s">
        <v>92</v>
      </c>
      <c r="CO462" t="s">
        <v>102</v>
      </c>
    </row>
    <row r="463" spans="1:93" x14ac:dyDescent="0.25">
      <c r="A463" s="1">
        <v>461</v>
      </c>
      <c r="D463" t="s">
        <v>21</v>
      </c>
      <c r="N463" t="s">
        <v>30</v>
      </c>
      <c r="O463" t="s">
        <v>19</v>
      </c>
      <c r="R463" t="s">
        <v>22</v>
      </c>
      <c r="X463" t="s">
        <v>27</v>
      </c>
      <c r="AD463" t="s">
        <v>33</v>
      </c>
      <c r="AE463" t="s">
        <v>266</v>
      </c>
      <c r="AK463" t="s">
        <v>38</v>
      </c>
      <c r="AL463" t="s">
        <v>39</v>
      </c>
      <c r="AQ463" t="s">
        <v>37</v>
      </c>
      <c r="AV463" t="s">
        <v>48</v>
      </c>
      <c r="AX463" t="s">
        <v>50</v>
      </c>
      <c r="AZ463" t="s">
        <v>52</v>
      </c>
      <c r="BD463" t="s">
        <v>55</v>
      </c>
      <c r="BP463" t="s">
        <v>65</v>
      </c>
      <c r="BQ463" t="s">
        <v>66</v>
      </c>
      <c r="BT463" t="s">
        <v>69</v>
      </c>
      <c r="BU463" t="s">
        <v>70</v>
      </c>
      <c r="BW463" t="s">
        <v>72</v>
      </c>
      <c r="CC463" t="s">
        <v>105</v>
      </c>
      <c r="CD463">
        <v>62</v>
      </c>
      <c r="CE463" t="s">
        <v>95</v>
      </c>
      <c r="CF463" t="s">
        <v>237</v>
      </c>
      <c r="CG463" t="s">
        <v>107</v>
      </c>
      <c r="CH463" t="s">
        <v>98</v>
      </c>
      <c r="CI463" s="1" t="s">
        <v>80</v>
      </c>
      <c r="CJ463" t="s">
        <v>126</v>
      </c>
      <c r="CK463" t="s">
        <v>100</v>
      </c>
      <c r="CL463" t="s">
        <v>104</v>
      </c>
      <c r="CM463" t="s">
        <v>102</v>
      </c>
      <c r="CN463" s="1" t="s">
        <v>90</v>
      </c>
      <c r="CO463" t="s">
        <v>98</v>
      </c>
    </row>
    <row r="464" spans="1:93" x14ac:dyDescent="0.25">
      <c r="A464" s="1">
        <v>462</v>
      </c>
      <c r="J464" t="s">
        <v>26</v>
      </c>
      <c r="M464" t="s">
        <v>29</v>
      </c>
      <c r="AH464" t="s">
        <v>269</v>
      </c>
      <c r="AN464" t="s">
        <v>41</v>
      </c>
      <c r="AX464" t="s">
        <v>50</v>
      </c>
      <c r="BD464" t="s">
        <v>55</v>
      </c>
      <c r="BJ464" t="s">
        <v>26</v>
      </c>
      <c r="BP464" t="s">
        <v>65</v>
      </c>
      <c r="CC464" t="s">
        <v>105</v>
      </c>
      <c r="CD464">
        <v>64</v>
      </c>
      <c r="CE464" t="s">
        <v>95</v>
      </c>
      <c r="CF464" t="s">
        <v>224</v>
      </c>
      <c r="CG464" t="s">
        <v>107</v>
      </c>
      <c r="CH464" t="s">
        <v>98</v>
      </c>
      <c r="CI464" s="1" t="s">
        <v>80</v>
      </c>
      <c r="CJ464" t="s">
        <v>114</v>
      </c>
      <c r="CK464" t="s">
        <v>110</v>
      </c>
      <c r="CL464" t="s">
        <v>101</v>
      </c>
      <c r="CM464" t="s">
        <v>102</v>
      </c>
      <c r="CN464" s="1" t="s">
        <v>92</v>
      </c>
      <c r="CO464" t="s">
        <v>102</v>
      </c>
    </row>
    <row r="465" spans="1:93" x14ac:dyDescent="0.25">
      <c r="A465" s="1">
        <v>463</v>
      </c>
      <c r="D465" t="s">
        <v>21</v>
      </c>
      <c r="K465" t="s">
        <v>27</v>
      </c>
      <c r="L465" t="s">
        <v>28</v>
      </c>
      <c r="Q465" t="s">
        <v>21</v>
      </c>
      <c r="R465" t="s">
        <v>22</v>
      </c>
      <c r="Z465" t="s">
        <v>29</v>
      </c>
      <c r="AI465" t="s">
        <v>36</v>
      </c>
      <c r="AK465" t="s">
        <v>38</v>
      </c>
      <c r="AM465" t="s">
        <v>40</v>
      </c>
      <c r="AP465" t="s">
        <v>43</v>
      </c>
      <c r="AR465" t="s">
        <v>44</v>
      </c>
      <c r="BB465" t="s">
        <v>53</v>
      </c>
      <c r="BC465" t="s">
        <v>54</v>
      </c>
      <c r="BD465" t="s">
        <v>55</v>
      </c>
      <c r="BP465" t="s">
        <v>65</v>
      </c>
      <c r="BS465" t="s">
        <v>68</v>
      </c>
      <c r="BW465" t="s">
        <v>72</v>
      </c>
      <c r="CC465" t="s">
        <v>94</v>
      </c>
      <c r="CD465">
        <v>71</v>
      </c>
      <c r="CE465" t="s">
        <v>95</v>
      </c>
      <c r="CF465" t="s">
        <v>117</v>
      </c>
      <c r="CG465" t="s">
        <v>97</v>
      </c>
      <c r="CH465" t="s">
        <v>98</v>
      </c>
      <c r="CI465" s="1" t="s">
        <v>80</v>
      </c>
      <c r="CJ465" t="s">
        <v>114</v>
      </c>
      <c r="CK465" t="s">
        <v>100</v>
      </c>
      <c r="CL465" t="s">
        <v>104</v>
      </c>
      <c r="CM465" t="s">
        <v>102</v>
      </c>
      <c r="CN465" s="1" t="s">
        <v>91</v>
      </c>
      <c r="CO465" t="s">
        <v>102</v>
      </c>
    </row>
    <row r="466" spans="1:93" x14ac:dyDescent="0.25">
      <c r="A466" s="1">
        <v>464</v>
      </c>
      <c r="D466" t="s">
        <v>21</v>
      </c>
      <c r="J466" t="s">
        <v>26</v>
      </c>
      <c r="N466" t="s">
        <v>30</v>
      </c>
      <c r="Q466" t="s">
        <v>21</v>
      </c>
      <c r="AA466" t="s">
        <v>30</v>
      </c>
      <c r="AG466" t="s">
        <v>35</v>
      </c>
      <c r="AH466" t="s">
        <v>269</v>
      </c>
      <c r="AR466" t="s">
        <v>44</v>
      </c>
      <c r="AU466" t="s">
        <v>47</v>
      </c>
      <c r="AV466" t="s">
        <v>48</v>
      </c>
      <c r="AX466" t="s">
        <v>50</v>
      </c>
      <c r="BA466" t="s">
        <v>20</v>
      </c>
      <c r="BD466" t="s">
        <v>55</v>
      </c>
      <c r="BP466" t="s">
        <v>65</v>
      </c>
      <c r="BT466" t="s">
        <v>69</v>
      </c>
      <c r="CA466" t="s">
        <v>76</v>
      </c>
      <c r="CC466" t="s">
        <v>105</v>
      </c>
      <c r="CD466">
        <v>62</v>
      </c>
      <c r="CE466" t="s">
        <v>95</v>
      </c>
      <c r="CF466" t="s">
        <v>237</v>
      </c>
      <c r="CG466" t="s">
        <v>107</v>
      </c>
      <c r="CH466" t="s">
        <v>98</v>
      </c>
      <c r="CI466" s="1" t="s">
        <v>80</v>
      </c>
      <c r="CJ466" t="s">
        <v>114</v>
      </c>
      <c r="CK466" t="s">
        <v>110</v>
      </c>
      <c r="CL466" t="s">
        <v>104</v>
      </c>
      <c r="CM466" t="s">
        <v>102</v>
      </c>
      <c r="CN466" s="1" t="s">
        <v>92</v>
      </c>
      <c r="CO466" t="s">
        <v>102</v>
      </c>
    </row>
    <row r="467" spans="1:93" x14ac:dyDescent="0.25">
      <c r="A467" s="1">
        <v>465</v>
      </c>
      <c r="C467" t="s">
        <v>20</v>
      </c>
      <c r="D467" t="s">
        <v>21</v>
      </c>
      <c r="P467" t="s">
        <v>20</v>
      </c>
      <c r="X467" t="s">
        <v>27</v>
      </c>
      <c r="AD467" t="s">
        <v>33</v>
      </c>
      <c r="AI467" t="s">
        <v>36</v>
      </c>
      <c r="AL467" t="s">
        <v>39</v>
      </c>
      <c r="AM467" t="s">
        <v>40</v>
      </c>
      <c r="AR467" t="s">
        <v>44</v>
      </c>
      <c r="AZ467" t="s">
        <v>52</v>
      </c>
      <c r="BA467" t="s">
        <v>20</v>
      </c>
      <c r="BD467" t="s">
        <v>55</v>
      </c>
      <c r="BP467" t="s">
        <v>65</v>
      </c>
      <c r="BQ467" t="s">
        <v>66</v>
      </c>
      <c r="CA467" t="s">
        <v>76</v>
      </c>
      <c r="CC467" t="s">
        <v>94</v>
      </c>
      <c r="CD467">
        <v>71</v>
      </c>
      <c r="CE467" t="s">
        <v>115</v>
      </c>
      <c r="CF467" t="s">
        <v>336</v>
      </c>
      <c r="CG467" t="s">
        <v>107</v>
      </c>
      <c r="CH467" t="s">
        <v>98</v>
      </c>
      <c r="CI467" s="1" t="s">
        <v>80</v>
      </c>
      <c r="CJ467" t="s">
        <v>99</v>
      </c>
      <c r="CK467" t="s">
        <v>103</v>
      </c>
      <c r="CL467" t="s">
        <v>104</v>
      </c>
      <c r="CM467" t="s">
        <v>102</v>
      </c>
      <c r="CN467" s="1" t="s">
        <v>91</v>
      </c>
      <c r="CO467" t="s">
        <v>98</v>
      </c>
    </row>
    <row r="468" spans="1:93" x14ac:dyDescent="0.25">
      <c r="A468" s="1">
        <v>466</v>
      </c>
      <c r="E468" t="s">
        <v>22</v>
      </c>
      <c r="L468" t="s">
        <v>28</v>
      </c>
      <c r="W468" t="s">
        <v>26</v>
      </c>
      <c r="AI468" t="s">
        <v>36</v>
      </c>
      <c r="AR468" t="s">
        <v>44</v>
      </c>
      <c r="AT468" t="s">
        <v>46</v>
      </c>
      <c r="AV468" t="s">
        <v>48</v>
      </c>
      <c r="AY468" t="s">
        <v>51</v>
      </c>
      <c r="BC468" t="s">
        <v>54</v>
      </c>
      <c r="BG468" t="s">
        <v>58</v>
      </c>
      <c r="BQ468" t="s">
        <v>66</v>
      </c>
      <c r="BT468" t="s">
        <v>69</v>
      </c>
      <c r="CB468" s="6" t="s">
        <v>77</v>
      </c>
      <c r="CC468" t="s">
        <v>94</v>
      </c>
      <c r="CD468">
        <v>53</v>
      </c>
      <c r="CE468" t="s">
        <v>121</v>
      </c>
      <c r="CF468" t="s">
        <v>168</v>
      </c>
      <c r="CG468" t="s">
        <v>81</v>
      </c>
      <c r="CH468" t="s">
        <v>102</v>
      </c>
      <c r="CI468" s="1" t="s">
        <v>355</v>
      </c>
      <c r="CJ468" t="s">
        <v>109</v>
      </c>
      <c r="CK468" t="s">
        <v>120</v>
      </c>
      <c r="CL468" t="s">
        <v>101</v>
      </c>
      <c r="CM468" t="s">
        <v>98</v>
      </c>
      <c r="CN468" s="1" t="s">
        <v>93</v>
      </c>
      <c r="CO468" t="s">
        <v>102</v>
      </c>
    </row>
    <row r="469" spans="1:93" x14ac:dyDescent="0.25">
      <c r="A469" s="1">
        <v>467</v>
      </c>
      <c r="C469" t="s">
        <v>20</v>
      </c>
      <c r="L469" t="s">
        <v>28</v>
      </c>
      <c r="N469" t="s">
        <v>30</v>
      </c>
      <c r="P469" t="s">
        <v>20</v>
      </c>
      <c r="AH469" t="s">
        <v>269</v>
      </c>
      <c r="AL469" t="s">
        <v>39</v>
      </c>
      <c r="BO469" t="s">
        <v>64</v>
      </c>
      <c r="BP469" t="s">
        <v>65</v>
      </c>
      <c r="CC469" t="s">
        <v>94</v>
      </c>
      <c r="CD469">
        <v>47</v>
      </c>
      <c r="CE469" t="s">
        <v>95</v>
      </c>
      <c r="CF469" t="s">
        <v>223</v>
      </c>
      <c r="CG469" t="s">
        <v>107</v>
      </c>
      <c r="CH469" t="s">
        <v>98</v>
      </c>
      <c r="CI469" s="1" t="s">
        <v>80</v>
      </c>
      <c r="CJ469" t="s">
        <v>126</v>
      </c>
      <c r="CK469" t="s">
        <v>100</v>
      </c>
      <c r="CL469" t="s">
        <v>101</v>
      </c>
      <c r="CM469" t="s">
        <v>102</v>
      </c>
      <c r="CN469" s="1"/>
      <c r="CO469" t="s">
        <v>102</v>
      </c>
    </row>
    <row r="470" spans="1:93" x14ac:dyDescent="0.25">
      <c r="A470" s="1">
        <v>468</v>
      </c>
      <c r="C470" t="s">
        <v>20</v>
      </c>
      <c r="D470" t="s">
        <v>21</v>
      </c>
      <c r="L470" t="s">
        <v>28</v>
      </c>
      <c r="P470" t="s">
        <v>20</v>
      </c>
      <c r="Q470" t="s">
        <v>21</v>
      </c>
      <c r="V470" t="s">
        <v>267</v>
      </c>
      <c r="AH470" t="s">
        <v>269</v>
      </c>
      <c r="AI470" t="s">
        <v>36</v>
      </c>
      <c r="AK470" t="s">
        <v>38</v>
      </c>
      <c r="AM470" t="s">
        <v>40</v>
      </c>
      <c r="AO470" t="s">
        <v>42</v>
      </c>
      <c r="AX470" t="s">
        <v>50</v>
      </c>
      <c r="AZ470" t="s">
        <v>52</v>
      </c>
      <c r="BA470" t="s">
        <v>20</v>
      </c>
      <c r="BP470" t="s">
        <v>65</v>
      </c>
      <c r="BT470" t="s">
        <v>69</v>
      </c>
      <c r="CC470" t="s">
        <v>94</v>
      </c>
      <c r="CD470">
        <v>67</v>
      </c>
      <c r="CE470" t="s">
        <v>121</v>
      </c>
      <c r="CF470" t="s">
        <v>168</v>
      </c>
      <c r="CG470" t="s">
        <v>107</v>
      </c>
      <c r="CH470" t="s">
        <v>98</v>
      </c>
      <c r="CI470" s="1" t="s">
        <v>80</v>
      </c>
      <c r="CJ470" t="s">
        <v>114</v>
      </c>
      <c r="CK470" t="s">
        <v>103</v>
      </c>
      <c r="CL470" t="s">
        <v>101</v>
      </c>
      <c r="CM470" t="s">
        <v>102</v>
      </c>
      <c r="CN470" s="1" t="s">
        <v>91</v>
      </c>
      <c r="CO470" t="s">
        <v>102</v>
      </c>
    </row>
    <row r="471" spans="1:93" x14ac:dyDescent="0.25">
      <c r="A471" s="1">
        <v>469</v>
      </c>
      <c r="D471" t="s">
        <v>21</v>
      </c>
      <c r="Q471" t="s">
        <v>21</v>
      </c>
      <c r="AL471" t="s">
        <v>39</v>
      </c>
      <c r="AR471" t="s">
        <v>44</v>
      </c>
      <c r="AV471" t="s">
        <v>48</v>
      </c>
      <c r="AX471" t="s">
        <v>50</v>
      </c>
      <c r="BA471" t="s">
        <v>20</v>
      </c>
      <c r="BD471" t="s">
        <v>55</v>
      </c>
      <c r="BQ471" t="s">
        <v>66</v>
      </c>
      <c r="BR471" t="s">
        <v>67</v>
      </c>
      <c r="BS471" t="s">
        <v>68</v>
      </c>
      <c r="BU471" t="s">
        <v>70</v>
      </c>
      <c r="CA471" t="s">
        <v>76</v>
      </c>
      <c r="CC471" t="s">
        <v>105</v>
      </c>
      <c r="CD471">
        <v>44</v>
      </c>
      <c r="CE471" t="s">
        <v>95</v>
      </c>
      <c r="CF471" t="s">
        <v>201</v>
      </c>
      <c r="CG471" t="s">
        <v>128</v>
      </c>
      <c r="CH471" t="s">
        <v>98</v>
      </c>
      <c r="CI471" s="1" t="s">
        <v>80</v>
      </c>
      <c r="CJ471" t="s">
        <v>126</v>
      </c>
      <c r="CK471" t="s">
        <v>110</v>
      </c>
      <c r="CL471" t="s">
        <v>101</v>
      </c>
      <c r="CM471" t="s">
        <v>102</v>
      </c>
      <c r="CN471" s="1" t="s">
        <v>92</v>
      </c>
      <c r="CO471" t="s">
        <v>102</v>
      </c>
    </row>
    <row r="472" spans="1:93" x14ac:dyDescent="0.25">
      <c r="A472" s="1">
        <v>470</v>
      </c>
      <c r="J472" t="s">
        <v>26</v>
      </c>
      <c r="W472" t="s">
        <v>26</v>
      </c>
      <c r="AD472" t="s">
        <v>33</v>
      </c>
      <c r="AO472" t="s">
        <v>42</v>
      </c>
      <c r="AX472" t="s">
        <v>50</v>
      </c>
      <c r="BA472" t="s">
        <v>20</v>
      </c>
      <c r="BD472" t="s">
        <v>55</v>
      </c>
      <c r="BP472" t="s">
        <v>65</v>
      </c>
      <c r="CC472" t="s">
        <v>105</v>
      </c>
      <c r="CD472">
        <v>57</v>
      </c>
      <c r="CE472" t="s">
        <v>115</v>
      </c>
      <c r="CF472" t="s">
        <v>321</v>
      </c>
      <c r="CG472" t="s">
        <v>107</v>
      </c>
      <c r="CH472" t="s">
        <v>98</v>
      </c>
      <c r="CI472" s="1" t="s">
        <v>80</v>
      </c>
      <c r="CJ472" t="s">
        <v>114</v>
      </c>
      <c r="CK472" t="s">
        <v>103</v>
      </c>
      <c r="CL472" t="s">
        <v>101</v>
      </c>
      <c r="CM472" t="s">
        <v>102</v>
      </c>
      <c r="CN472" s="1" t="s">
        <v>92</v>
      </c>
      <c r="CO472" t="s">
        <v>102</v>
      </c>
    </row>
    <row r="473" spans="1:93" x14ac:dyDescent="0.25">
      <c r="A473" s="1">
        <v>471</v>
      </c>
      <c r="C473" t="s">
        <v>20</v>
      </c>
      <c r="P473" t="s">
        <v>20</v>
      </c>
      <c r="R473" t="s">
        <v>22</v>
      </c>
      <c r="Y473" t="s">
        <v>28</v>
      </c>
      <c r="AH473" t="s">
        <v>269</v>
      </c>
      <c r="AI473" t="s">
        <v>36</v>
      </c>
      <c r="AL473" t="s">
        <v>39</v>
      </c>
      <c r="AO473" t="s">
        <v>42</v>
      </c>
      <c r="AP473" t="s">
        <v>43</v>
      </c>
      <c r="AX473" t="s">
        <v>50</v>
      </c>
      <c r="BA473" t="s">
        <v>20</v>
      </c>
      <c r="BE473" t="s">
        <v>56</v>
      </c>
      <c r="BP473" t="s">
        <v>65</v>
      </c>
      <c r="CC473" t="s">
        <v>94</v>
      </c>
      <c r="CD473">
        <v>71</v>
      </c>
      <c r="CE473" t="s">
        <v>121</v>
      </c>
      <c r="CF473" t="s">
        <v>207</v>
      </c>
      <c r="CG473" t="s">
        <v>107</v>
      </c>
      <c r="CH473" t="s">
        <v>98</v>
      </c>
      <c r="CI473" s="1" t="s">
        <v>80</v>
      </c>
      <c r="CJ473" t="s">
        <v>108</v>
      </c>
      <c r="CK473" t="s">
        <v>103</v>
      </c>
      <c r="CL473" t="s">
        <v>101</v>
      </c>
      <c r="CM473" t="s">
        <v>102</v>
      </c>
      <c r="CN473" s="1" t="s">
        <v>91</v>
      </c>
      <c r="CO473" t="s">
        <v>102</v>
      </c>
    </row>
    <row r="474" spans="1:93" x14ac:dyDescent="0.25">
      <c r="A474" s="1">
        <v>472</v>
      </c>
      <c r="C474" t="s">
        <v>20</v>
      </c>
      <c r="K474" t="s">
        <v>27</v>
      </c>
      <c r="M474" t="s">
        <v>29</v>
      </c>
      <c r="R474" t="s">
        <v>22</v>
      </c>
      <c r="T474" t="s">
        <v>24</v>
      </c>
      <c r="Z474" t="s">
        <v>29</v>
      </c>
      <c r="AH474" t="s">
        <v>269</v>
      </c>
      <c r="AJ474" t="s">
        <v>37</v>
      </c>
      <c r="AK474" t="s">
        <v>38</v>
      </c>
      <c r="AL474" t="s">
        <v>39</v>
      </c>
      <c r="AM474" t="s">
        <v>40</v>
      </c>
      <c r="AP474" t="s">
        <v>43</v>
      </c>
      <c r="BE474" t="s">
        <v>56</v>
      </c>
      <c r="BG474" t="s">
        <v>58</v>
      </c>
      <c r="BN474" t="s">
        <v>63</v>
      </c>
      <c r="BP474" t="s">
        <v>65</v>
      </c>
      <c r="BS474" t="s">
        <v>68</v>
      </c>
      <c r="BU474" t="s">
        <v>70</v>
      </c>
      <c r="CA474" t="s">
        <v>76</v>
      </c>
      <c r="CC474" t="s">
        <v>94</v>
      </c>
      <c r="CD474">
        <v>74</v>
      </c>
      <c r="CE474" t="s">
        <v>95</v>
      </c>
      <c r="CF474" t="s">
        <v>163</v>
      </c>
      <c r="CG474" t="s">
        <v>107</v>
      </c>
      <c r="CH474" t="s">
        <v>98</v>
      </c>
      <c r="CI474" s="1" t="s">
        <v>80</v>
      </c>
      <c r="CJ474" t="s">
        <v>99</v>
      </c>
      <c r="CK474" t="s">
        <v>110</v>
      </c>
      <c r="CL474" t="s">
        <v>104</v>
      </c>
      <c r="CM474" t="s">
        <v>102</v>
      </c>
      <c r="CN474" s="1" t="s">
        <v>373</v>
      </c>
      <c r="CO474" t="s">
        <v>98</v>
      </c>
    </row>
    <row r="475" spans="1:93" x14ac:dyDescent="0.25">
      <c r="A475" s="1">
        <v>473</v>
      </c>
      <c r="C475" t="s">
        <v>20</v>
      </c>
      <c r="D475" t="s">
        <v>21</v>
      </c>
      <c r="G475" t="s">
        <v>24</v>
      </c>
      <c r="L475" t="s">
        <v>28</v>
      </c>
      <c r="AD475" t="s">
        <v>33</v>
      </c>
      <c r="AI475" t="s">
        <v>36</v>
      </c>
      <c r="AJ475" t="s">
        <v>37</v>
      </c>
      <c r="AK475" t="s">
        <v>38</v>
      </c>
      <c r="AN475" t="s">
        <v>41</v>
      </c>
      <c r="AQ475" t="s">
        <v>37</v>
      </c>
      <c r="AR475" t="s">
        <v>44</v>
      </c>
      <c r="BA475" t="s">
        <v>20</v>
      </c>
      <c r="BD475" t="s">
        <v>55</v>
      </c>
      <c r="BE475" t="s">
        <v>56</v>
      </c>
      <c r="BL475" t="s">
        <v>61</v>
      </c>
      <c r="BN475" t="s">
        <v>63</v>
      </c>
      <c r="BP475" t="s">
        <v>65</v>
      </c>
      <c r="BQ475" t="s">
        <v>66</v>
      </c>
      <c r="BW475" t="s">
        <v>72</v>
      </c>
      <c r="CA475" t="s">
        <v>76</v>
      </c>
      <c r="CC475" t="s">
        <v>105</v>
      </c>
      <c r="CD475">
        <v>66</v>
      </c>
      <c r="CE475" t="s">
        <v>95</v>
      </c>
      <c r="CF475" t="s">
        <v>163</v>
      </c>
      <c r="CG475" t="s">
        <v>107</v>
      </c>
      <c r="CH475" t="s">
        <v>98</v>
      </c>
      <c r="CI475" s="1" t="s">
        <v>80</v>
      </c>
      <c r="CK475" t="s">
        <v>153</v>
      </c>
      <c r="CL475" t="s">
        <v>104</v>
      </c>
      <c r="CM475" t="s">
        <v>102</v>
      </c>
      <c r="CN475" s="1" t="s">
        <v>91</v>
      </c>
      <c r="CO475" t="s">
        <v>98</v>
      </c>
    </row>
    <row r="476" spans="1:93" x14ac:dyDescent="0.25">
      <c r="A476" s="1">
        <v>474</v>
      </c>
      <c r="O476" t="s">
        <v>19</v>
      </c>
      <c r="W476" t="s">
        <v>26</v>
      </c>
      <c r="BP476" t="s">
        <v>65</v>
      </c>
      <c r="BR476" t="s">
        <v>67</v>
      </c>
      <c r="BT476" t="s">
        <v>69</v>
      </c>
      <c r="BU476" t="s">
        <v>70</v>
      </c>
      <c r="BW476" t="s">
        <v>72</v>
      </c>
      <c r="CC476" t="s">
        <v>105</v>
      </c>
      <c r="CD476">
        <v>75</v>
      </c>
      <c r="CE476" t="s">
        <v>95</v>
      </c>
      <c r="CF476" t="s">
        <v>163</v>
      </c>
      <c r="CG476" t="s">
        <v>128</v>
      </c>
      <c r="CH476" t="s">
        <v>98</v>
      </c>
      <c r="CI476" s="1" t="s">
        <v>80</v>
      </c>
      <c r="CJ476" t="s">
        <v>114</v>
      </c>
      <c r="CK476" t="s">
        <v>110</v>
      </c>
      <c r="CL476" t="s">
        <v>104</v>
      </c>
      <c r="CM476" t="s">
        <v>102</v>
      </c>
      <c r="CN476" s="1" t="s">
        <v>373</v>
      </c>
      <c r="CO476" t="s">
        <v>102</v>
      </c>
    </row>
    <row r="477" spans="1:93" x14ac:dyDescent="0.25">
      <c r="A477" s="1">
        <v>475</v>
      </c>
      <c r="D477" t="s">
        <v>21</v>
      </c>
      <c r="L477" t="s">
        <v>28</v>
      </c>
      <c r="M477" t="s">
        <v>29</v>
      </c>
      <c r="Q477" t="s">
        <v>21</v>
      </c>
      <c r="Z477" t="s">
        <v>29</v>
      </c>
      <c r="AA477" t="s">
        <v>30</v>
      </c>
      <c r="AE477" t="s">
        <v>266</v>
      </c>
      <c r="AH477" t="s">
        <v>269</v>
      </c>
      <c r="AJ477" t="s">
        <v>37</v>
      </c>
      <c r="AQ477" t="s">
        <v>37</v>
      </c>
      <c r="BH477" t="s">
        <v>59</v>
      </c>
      <c r="BP477" t="s">
        <v>65</v>
      </c>
      <c r="BS477" t="s">
        <v>68</v>
      </c>
      <c r="CC477" t="s">
        <v>105</v>
      </c>
      <c r="CD477">
        <v>64</v>
      </c>
      <c r="CE477" t="s">
        <v>95</v>
      </c>
      <c r="CF477" t="s">
        <v>163</v>
      </c>
      <c r="CG477" t="s">
        <v>128</v>
      </c>
      <c r="CH477" t="s">
        <v>98</v>
      </c>
      <c r="CI477" s="1" t="s">
        <v>80</v>
      </c>
      <c r="CJ477" t="s">
        <v>109</v>
      </c>
      <c r="CK477" t="s">
        <v>110</v>
      </c>
      <c r="CL477" t="s">
        <v>104</v>
      </c>
      <c r="CM477" t="s">
        <v>102</v>
      </c>
      <c r="CN477" s="1" t="s">
        <v>92</v>
      </c>
      <c r="CO477" t="s">
        <v>102</v>
      </c>
    </row>
    <row r="478" spans="1:93" x14ac:dyDescent="0.25">
      <c r="A478" s="1">
        <v>476</v>
      </c>
      <c r="B478" t="s">
        <v>19</v>
      </c>
      <c r="D478" t="s">
        <v>21</v>
      </c>
      <c r="J478" t="s">
        <v>26</v>
      </c>
      <c r="Q478" t="s">
        <v>21</v>
      </c>
      <c r="R478" t="s">
        <v>22</v>
      </c>
      <c r="AA478" t="s">
        <v>30</v>
      </c>
      <c r="AG478" t="s">
        <v>35</v>
      </c>
      <c r="AL478" t="s">
        <v>39</v>
      </c>
      <c r="AT478" t="s">
        <v>46</v>
      </c>
      <c r="AU478" t="s">
        <v>47</v>
      </c>
      <c r="AX478" t="s">
        <v>50</v>
      </c>
      <c r="BA478" t="s">
        <v>20</v>
      </c>
      <c r="BD478" t="s">
        <v>55</v>
      </c>
      <c r="BP478" t="s">
        <v>65</v>
      </c>
      <c r="BR478" t="s">
        <v>67</v>
      </c>
      <c r="CA478" t="s">
        <v>76</v>
      </c>
      <c r="CB478" s="6" t="s">
        <v>77</v>
      </c>
      <c r="CC478" t="s">
        <v>94</v>
      </c>
      <c r="CD478">
        <v>42</v>
      </c>
      <c r="CE478" t="s">
        <v>95</v>
      </c>
      <c r="CF478" t="s">
        <v>204</v>
      </c>
      <c r="CG478" t="s">
        <v>128</v>
      </c>
      <c r="CH478" t="s">
        <v>98</v>
      </c>
      <c r="CI478" s="1" t="s">
        <v>80</v>
      </c>
      <c r="CJ478" t="s">
        <v>108</v>
      </c>
      <c r="CK478" t="s">
        <v>153</v>
      </c>
      <c r="CL478" t="s">
        <v>101</v>
      </c>
      <c r="CM478" t="s">
        <v>102</v>
      </c>
      <c r="CN478" s="1"/>
      <c r="CO478" t="s">
        <v>102</v>
      </c>
    </row>
    <row r="479" spans="1:93" x14ac:dyDescent="0.25">
      <c r="A479" s="1">
        <v>477</v>
      </c>
      <c r="C479" t="s">
        <v>20</v>
      </c>
      <c r="K479" t="s">
        <v>27</v>
      </c>
      <c r="P479" t="s">
        <v>20</v>
      </c>
      <c r="X479" t="s">
        <v>27</v>
      </c>
      <c r="AI479" t="s">
        <v>36</v>
      </c>
      <c r="AM479" t="s">
        <v>40</v>
      </c>
      <c r="AR479" t="s">
        <v>44</v>
      </c>
      <c r="AX479" t="s">
        <v>50</v>
      </c>
      <c r="BA479" t="s">
        <v>20</v>
      </c>
      <c r="BD479" t="s">
        <v>55</v>
      </c>
      <c r="BP479" t="s">
        <v>65</v>
      </c>
      <c r="CC479" t="s">
        <v>94</v>
      </c>
      <c r="CD479">
        <v>72</v>
      </c>
      <c r="CE479" t="s">
        <v>95</v>
      </c>
      <c r="CF479" t="s">
        <v>138</v>
      </c>
      <c r="CG479" t="s">
        <v>107</v>
      </c>
      <c r="CH479" t="s">
        <v>98</v>
      </c>
      <c r="CI479" s="1" t="s">
        <v>80</v>
      </c>
      <c r="CJ479" t="s">
        <v>99</v>
      </c>
      <c r="CK479" t="s">
        <v>103</v>
      </c>
      <c r="CL479" t="s">
        <v>104</v>
      </c>
      <c r="CM479" t="s">
        <v>102</v>
      </c>
      <c r="CN479" s="1" t="s">
        <v>91</v>
      </c>
    </row>
    <row r="480" spans="1:93" x14ac:dyDescent="0.25">
      <c r="A480" s="1">
        <v>478</v>
      </c>
      <c r="C480" t="s">
        <v>20</v>
      </c>
      <c r="J480" t="s">
        <v>26</v>
      </c>
      <c r="K480" t="s">
        <v>27</v>
      </c>
      <c r="N480" t="s">
        <v>30</v>
      </c>
      <c r="V480" t="s">
        <v>267</v>
      </c>
      <c r="AF480" t="s">
        <v>34</v>
      </c>
      <c r="AI480" t="s">
        <v>36</v>
      </c>
      <c r="AR480" t="s">
        <v>44</v>
      </c>
      <c r="AT480" t="s">
        <v>46</v>
      </c>
      <c r="AU480" t="s">
        <v>47</v>
      </c>
      <c r="AX480" t="s">
        <v>50</v>
      </c>
      <c r="BD480" t="s">
        <v>55</v>
      </c>
      <c r="BE480" t="s">
        <v>56</v>
      </c>
      <c r="BQ480" t="s">
        <v>66</v>
      </c>
      <c r="BT480" t="s">
        <v>69</v>
      </c>
      <c r="BU480" t="s">
        <v>70</v>
      </c>
      <c r="CC480" t="s">
        <v>94</v>
      </c>
      <c r="CD480">
        <v>49</v>
      </c>
      <c r="CE480" t="s">
        <v>95</v>
      </c>
      <c r="CF480" t="s">
        <v>163</v>
      </c>
      <c r="CG480" t="s">
        <v>107</v>
      </c>
      <c r="CH480" t="s">
        <v>98</v>
      </c>
      <c r="CI480" s="1" t="s">
        <v>80</v>
      </c>
      <c r="CK480" t="s">
        <v>137</v>
      </c>
      <c r="CL480" t="s">
        <v>101</v>
      </c>
      <c r="CM480" t="s">
        <v>102</v>
      </c>
      <c r="CN480" s="1" t="s">
        <v>90</v>
      </c>
    </row>
    <row r="481" spans="1:93" x14ac:dyDescent="0.25">
      <c r="A481" s="1">
        <v>479</v>
      </c>
      <c r="E481" t="s">
        <v>22</v>
      </c>
      <c r="AA481" t="s">
        <v>30</v>
      </c>
      <c r="AF481" t="s">
        <v>34</v>
      </c>
      <c r="AH481" t="s">
        <v>269</v>
      </c>
      <c r="AI481" t="s">
        <v>36</v>
      </c>
      <c r="AL481" t="s">
        <v>39</v>
      </c>
      <c r="AQ481" t="s">
        <v>37</v>
      </c>
      <c r="AV481" t="s">
        <v>48</v>
      </c>
      <c r="AX481" t="s">
        <v>50</v>
      </c>
      <c r="BC481" t="s">
        <v>54</v>
      </c>
      <c r="BL481" t="s">
        <v>61</v>
      </c>
      <c r="BU481" t="s">
        <v>70</v>
      </c>
      <c r="CC481" t="s">
        <v>94</v>
      </c>
      <c r="CD481">
        <v>71</v>
      </c>
      <c r="CE481" t="s">
        <v>95</v>
      </c>
      <c r="CF481" t="s">
        <v>163</v>
      </c>
      <c r="CG481" t="s">
        <v>107</v>
      </c>
      <c r="CH481" t="s">
        <v>98</v>
      </c>
      <c r="CI481" s="1"/>
      <c r="CK481" t="s">
        <v>110</v>
      </c>
      <c r="CL481" t="s">
        <v>125</v>
      </c>
      <c r="CN481" s="1"/>
      <c r="CO481" t="s">
        <v>98</v>
      </c>
    </row>
    <row r="482" spans="1:93" x14ac:dyDescent="0.25">
      <c r="A482" s="1">
        <v>480</v>
      </c>
      <c r="C482" t="s">
        <v>20</v>
      </c>
      <c r="I482" t="s">
        <v>267</v>
      </c>
      <c r="L482" t="s">
        <v>28</v>
      </c>
      <c r="P482" t="s">
        <v>20</v>
      </c>
      <c r="Q482" t="s">
        <v>21</v>
      </c>
      <c r="V482" t="s">
        <v>267</v>
      </c>
      <c r="AV482" t="s">
        <v>48</v>
      </c>
      <c r="BB482" t="s">
        <v>53</v>
      </c>
      <c r="BP482" t="s">
        <v>65</v>
      </c>
      <c r="CC482" t="s">
        <v>94</v>
      </c>
      <c r="CD482">
        <v>44</v>
      </c>
      <c r="CE482" t="s">
        <v>95</v>
      </c>
      <c r="CF482" t="s">
        <v>149</v>
      </c>
      <c r="CG482" t="s">
        <v>107</v>
      </c>
      <c r="CH482" t="s">
        <v>98</v>
      </c>
      <c r="CI482" s="1" t="s">
        <v>80</v>
      </c>
      <c r="CJ482" t="s">
        <v>126</v>
      </c>
      <c r="CK482" t="s">
        <v>100</v>
      </c>
      <c r="CL482" t="s">
        <v>101</v>
      </c>
      <c r="CM482" t="s">
        <v>102</v>
      </c>
      <c r="CN482" s="1"/>
      <c r="CO482" t="s">
        <v>102</v>
      </c>
    </row>
    <row r="483" spans="1:93" x14ac:dyDescent="0.25">
      <c r="A483" s="1">
        <v>481</v>
      </c>
      <c r="C483" t="s">
        <v>20</v>
      </c>
      <c r="Q483" t="s">
        <v>21</v>
      </c>
      <c r="AE483" t="s">
        <v>266</v>
      </c>
      <c r="AL483" t="s">
        <v>39</v>
      </c>
      <c r="AO483" t="s">
        <v>42</v>
      </c>
      <c r="AX483" t="s">
        <v>50</v>
      </c>
      <c r="BD483" t="s">
        <v>55</v>
      </c>
      <c r="BP483" t="s">
        <v>65</v>
      </c>
      <c r="CC483" t="s">
        <v>105</v>
      </c>
      <c r="CD483">
        <v>73</v>
      </c>
      <c r="CE483" t="s">
        <v>95</v>
      </c>
      <c r="CF483" t="s">
        <v>163</v>
      </c>
      <c r="CG483" t="s">
        <v>107</v>
      </c>
      <c r="CI483" s="1" t="s">
        <v>82</v>
      </c>
      <c r="CJ483" t="s">
        <v>126</v>
      </c>
      <c r="CK483" t="s">
        <v>110</v>
      </c>
      <c r="CL483" t="s">
        <v>104</v>
      </c>
      <c r="CM483" t="s">
        <v>102</v>
      </c>
      <c r="CN483" s="1" t="s">
        <v>90</v>
      </c>
      <c r="CO483" t="s">
        <v>102</v>
      </c>
    </row>
    <row r="484" spans="1:93" x14ac:dyDescent="0.25">
      <c r="A484" s="1">
        <v>482</v>
      </c>
      <c r="Q484" t="s">
        <v>21</v>
      </c>
      <c r="W484" t="s">
        <v>26</v>
      </c>
      <c r="AR484" t="s">
        <v>44</v>
      </c>
      <c r="AX484" t="s">
        <v>50</v>
      </c>
      <c r="BD484" t="s">
        <v>55</v>
      </c>
      <c r="BH484" t="s">
        <v>59</v>
      </c>
      <c r="BP484" t="s">
        <v>65</v>
      </c>
      <c r="CC484" t="s">
        <v>105</v>
      </c>
      <c r="CD484">
        <v>62</v>
      </c>
      <c r="CE484" t="s">
        <v>95</v>
      </c>
      <c r="CF484" t="s">
        <v>113</v>
      </c>
      <c r="CG484" t="s">
        <v>107</v>
      </c>
      <c r="CH484" t="s">
        <v>98</v>
      </c>
      <c r="CI484" s="1" t="s">
        <v>80</v>
      </c>
      <c r="CJ484" t="s">
        <v>126</v>
      </c>
      <c r="CK484" t="s">
        <v>100</v>
      </c>
      <c r="CL484" t="s">
        <v>104</v>
      </c>
      <c r="CM484" t="s">
        <v>102</v>
      </c>
      <c r="CN484" s="1"/>
      <c r="CO484" t="s">
        <v>98</v>
      </c>
    </row>
    <row r="485" spans="1:93" x14ac:dyDescent="0.25">
      <c r="A485" s="1">
        <v>483</v>
      </c>
      <c r="C485" t="s">
        <v>20</v>
      </c>
      <c r="D485" t="s">
        <v>21</v>
      </c>
      <c r="N485" t="s">
        <v>30</v>
      </c>
      <c r="P485" t="s">
        <v>20</v>
      </c>
      <c r="Q485" t="s">
        <v>21</v>
      </c>
      <c r="U485" t="s">
        <v>25</v>
      </c>
      <c r="AD485" t="s">
        <v>33</v>
      </c>
      <c r="AI485" t="s">
        <v>36</v>
      </c>
      <c r="AK485" t="s">
        <v>38</v>
      </c>
      <c r="AP485" t="s">
        <v>43</v>
      </c>
      <c r="AS485" t="s">
        <v>45</v>
      </c>
      <c r="AY485" t="s">
        <v>51</v>
      </c>
      <c r="BN485" t="s">
        <v>63</v>
      </c>
      <c r="BO485" t="s">
        <v>64</v>
      </c>
      <c r="BP485" t="s">
        <v>65</v>
      </c>
      <c r="CA485" t="s">
        <v>76</v>
      </c>
      <c r="CC485" t="s">
        <v>94</v>
      </c>
      <c r="CD485">
        <v>50</v>
      </c>
      <c r="CE485" t="s">
        <v>95</v>
      </c>
      <c r="CF485" t="s">
        <v>233</v>
      </c>
      <c r="CG485" t="s">
        <v>107</v>
      </c>
      <c r="CH485" t="s">
        <v>98</v>
      </c>
      <c r="CI485" s="1" t="s">
        <v>80</v>
      </c>
      <c r="CJ485" t="s">
        <v>126</v>
      </c>
      <c r="CK485" t="s">
        <v>110</v>
      </c>
      <c r="CL485" t="s">
        <v>101</v>
      </c>
      <c r="CM485" t="s">
        <v>102</v>
      </c>
      <c r="CN485" s="1"/>
      <c r="CO485" t="s">
        <v>102</v>
      </c>
    </row>
    <row r="486" spans="1:93" x14ac:dyDescent="0.25">
      <c r="A486" s="1">
        <v>484</v>
      </c>
      <c r="E486" t="s">
        <v>22</v>
      </c>
      <c r="M486" t="s">
        <v>29</v>
      </c>
      <c r="N486" t="s">
        <v>30</v>
      </c>
      <c r="AA486" t="s">
        <v>30</v>
      </c>
      <c r="AJ486" t="s">
        <v>37</v>
      </c>
      <c r="AP486" t="s">
        <v>43</v>
      </c>
      <c r="AT486" t="s">
        <v>46</v>
      </c>
      <c r="BE486" t="s">
        <v>56</v>
      </c>
      <c r="BP486" t="s">
        <v>65</v>
      </c>
      <c r="CC486" t="s">
        <v>94</v>
      </c>
      <c r="CD486">
        <v>67</v>
      </c>
      <c r="CE486" t="s">
        <v>95</v>
      </c>
      <c r="CF486" t="s">
        <v>163</v>
      </c>
      <c r="CG486" t="s">
        <v>128</v>
      </c>
      <c r="CH486" t="s">
        <v>98</v>
      </c>
      <c r="CI486" s="1" t="s">
        <v>80</v>
      </c>
      <c r="CK486" t="s">
        <v>100</v>
      </c>
      <c r="CL486" t="s">
        <v>104</v>
      </c>
      <c r="CM486" t="s">
        <v>102</v>
      </c>
      <c r="CN486" s="1"/>
      <c r="CO486" t="s">
        <v>102</v>
      </c>
    </row>
    <row r="487" spans="1:93" x14ac:dyDescent="0.25">
      <c r="A487" s="1">
        <v>485</v>
      </c>
      <c r="C487" t="s">
        <v>20</v>
      </c>
      <c r="J487" t="s">
        <v>26</v>
      </c>
      <c r="K487" t="s">
        <v>27</v>
      </c>
      <c r="P487" t="s">
        <v>20</v>
      </c>
      <c r="Q487" t="s">
        <v>21</v>
      </c>
      <c r="W487" t="s">
        <v>26</v>
      </c>
      <c r="AB487" t="s">
        <v>31</v>
      </c>
      <c r="AC487" t="s">
        <v>32</v>
      </c>
      <c r="AH487" t="s">
        <v>269</v>
      </c>
      <c r="AL487" t="s">
        <v>39</v>
      </c>
      <c r="AM487" t="s">
        <v>40</v>
      </c>
      <c r="AU487" t="s">
        <v>47</v>
      </c>
      <c r="BA487" t="s">
        <v>20</v>
      </c>
      <c r="BG487" t="s">
        <v>58</v>
      </c>
      <c r="BJ487" t="s">
        <v>26</v>
      </c>
      <c r="BQ487" t="s">
        <v>66</v>
      </c>
      <c r="BS487" t="s">
        <v>68</v>
      </c>
      <c r="BT487" t="s">
        <v>69</v>
      </c>
      <c r="BU487" t="s">
        <v>70</v>
      </c>
      <c r="CA487" t="s">
        <v>76</v>
      </c>
      <c r="CC487" t="s">
        <v>105</v>
      </c>
      <c r="CD487">
        <v>80</v>
      </c>
      <c r="CE487" t="s">
        <v>95</v>
      </c>
      <c r="CF487" t="s">
        <v>163</v>
      </c>
      <c r="CG487" t="s">
        <v>128</v>
      </c>
      <c r="CH487" t="s">
        <v>98</v>
      </c>
      <c r="CI487" s="1" t="s">
        <v>85</v>
      </c>
      <c r="CJ487" t="s">
        <v>108</v>
      </c>
      <c r="CK487" t="s">
        <v>110</v>
      </c>
      <c r="CL487" t="s">
        <v>104</v>
      </c>
      <c r="CM487" t="s">
        <v>102</v>
      </c>
      <c r="CN487" s="1"/>
      <c r="CO487" t="s">
        <v>98</v>
      </c>
    </row>
    <row r="488" spans="1:93" x14ac:dyDescent="0.25">
      <c r="A488" s="1">
        <v>486</v>
      </c>
      <c r="BP488" t="s">
        <v>65</v>
      </c>
      <c r="CC488" t="s">
        <v>94</v>
      </c>
      <c r="CD488">
        <v>59</v>
      </c>
      <c r="CE488" t="s">
        <v>95</v>
      </c>
      <c r="CF488" t="s">
        <v>238</v>
      </c>
      <c r="CG488" t="s">
        <v>107</v>
      </c>
      <c r="CH488" t="s">
        <v>98</v>
      </c>
      <c r="CI488" s="1" t="s">
        <v>80</v>
      </c>
      <c r="CJ488" t="s">
        <v>126</v>
      </c>
      <c r="CK488" t="s">
        <v>103</v>
      </c>
      <c r="CL488" t="s">
        <v>101</v>
      </c>
      <c r="CM488" t="s">
        <v>102</v>
      </c>
      <c r="CN488" s="1" t="s">
        <v>92</v>
      </c>
      <c r="CO488" t="s">
        <v>102</v>
      </c>
    </row>
    <row r="489" spans="1:93" x14ac:dyDescent="0.25">
      <c r="A489" s="1">
        <v>487</v>
      </c>
      <c r="C489" t="s">
        <v>20</v>
      </c>
      <c r="D489" t="s">
        <v>21</v>
      </c>
      <c r="J489" t="s">
        <v>26</v>
      </c>
      <c r="Q489" t="s">
        <v>21</v>
      </c>
      <c r="R489" t="s">
        <v>22</v>
      </c>
      <c r="X489" t="s">
        <v>27</v>
      </c>
      <c r="AC489" t="s">
        <v>32</v>
      </c>
      <c r="AJ489" t="s">
        <v>37</v>
      </c>
      <c r="AM489" t="s">
        <v>40</v>
      </c>
      <c r="AP489" t="s">
        <v>43</v>
      </c>
      <c r="AQ489" t="s">
        <v>37</v>
      </c>
      <c r="AX489" t="s">
        <v>50</v>
      </c>
      <c r="BB489" t="s">
        <v>53</v>
      </c>
      <c r="BC489" t="s">
        <v>54</v>
      </c>
      <c r="BP489" t="s">
        <v>65</v>
      </c>
      <c r="BR489" t="s">
        <v>67</v>
      </c>
      <c r="BS489" t="s">
        <v>68</v>
      </c>
      <c r="BT489" t="s">
        <v>69</v>
      </c>
      <c r="CC489" t="s">
        <v>94</v>
      </c>
      <c r="CD489">
        <v>74</v>
      </c>
      <c r="CE489" t="s">
        <v>95</v>
      </c>
      <c r="CF489" t="s">
        <v>163</v>
      </c>
      <c r="CG489" t="s">
        <v>128</v>
      </c>
      <c r="CH489" t="s">
        <v>98</v>
      </c>
      <c r="CI489" s="1" t="s">
        <v>363</v>
      </c>
      <c r="CJ489" t="s">
        <v>99</v>
      </c>
      <c r="CK489" t="s">
        <v>110</v>
      </c>
      <c r="CL489" t="s">
        <v>104</v>
      </c>
      <c r="CM489" t="s">
        <v>102</v>
      </c>
      <c r="CN489" s="1"/>
      <c r="CO489" t="s">
        <v>102</v>
      </c>
    </row>
    <row r="490" spans="1:93" x14ac:dyDescent="0.25">
      <c r="A490" s="1">
        <v>488</v>
      </c>
      <c r="L490" t="s">
        <v>28</v>
      </c>
      <c r="V490" t="s">
        <v>267</v>
      </c>
      <c r="Z490" t="s">
        <v>29</v>
      </c>
      <c r="AG490" t="s">
        <v>35</v>
      </c>
      <c r="AO490" t="s">
        <v>42</v>
      </c>
      <c r="AV490" t="s">
        <v>48</v>
      </c>
      <c r="BE490" t="s">
        <v>56</v>
      </c>
      <c r="BO490" t="s">
        <v>64</v>
      </c>
      <c r="BP490" t="s">
        <v>65</v>
      </c>
      <c r="CC490" t="s">
        <v>94</v>
      </c>
      <c r="CD490">
        <v>60</v>
      </c>
      <c r="CE490" t="s">
        <v>121</v>
      </c>
      <c r="CF490" t="s">
        <v>239</v>
      </c>
      <c r="CG490" t="s">
        <v>107</v>
      </c>
      <c r="CH490" t="s">
        <v>98</v>
      </c>
      <c r="CI490" s="1" t="s">
        <v>80</v>
      </c>
      <c r="CJ490" t="s">
        <v>126</v>
      </c>
      <c r="CK490" t="s">
        <v>110</v>
      </c>
      <c r="CL490" t="s">
        <v>101</v>
      </c>
      <c r="CM490" t="s">
        <v>102</v>
      </c>
      <c r="CN490" s="1" t="s">
        <v>92</v>
      </c>
      <c r="CO490" t="s">
        <v>102</v>
      </c>
    </row>
    <row r="491" spans="1:93" x14ac:dyDescent="0.25">
      <c r="A491" s="1">
        <v>489</v>
      </c>
      <c r="B491" t="s">
        <v>19</v>
      </c>
      <c r="N491" t="s">
        <v>30</v>
      </c>
      <c r="O491" t="s">
        <v>19</v>
      </c>
      <c r="P491" t="s">
        <v>20</v>
      </c>
      <c r="Z491" t="s">
        <v>29</v>
      </c>
      <c r="AL491" t="s">
        <v>39</v>
      </c>
      <c r="AX491" t="s">
        <v>50</v>
      </c>
      <c r="BP491" t="s">
        <v>65</v>
      </c>
      <c r="CC491" t="s">
        <v>105</v>
      </c>
      <c r="CD491">
        <v>70</v>
      </c>
      <c r="CE491" t="s">
        <v>95</v>
      </c>
      <c r="CF491" t="s">
        <v>151</v>
      </c>
      <c r="CG491" t="s">
        <v>107</v>
      </c>
      <c r="CI491" s="1" t="s">
        <v>80</v>
      </c>
      <c r="CL491" t="s">
        <v>104</v>
      </c>
      <c r="CM491" t="s">
        <v>102</v>
      </c>
      <c r="CN491" s="1"/>
    </row>
    <row r="492" spans="1:93" x14ac:dyDescent="0.25">
      <c r="A492" s="1">
        <v>490</v>
      </c>
      <c r="C492" t="s">
        <v>20</v>
      </c>
      <c r="D492" t="s">
        <v>21</v>
      </c>
      <c r="Q492" t="s">
        <v>21</v>
      </c>
      <c r="AA492" t="s">
        <v>30</v>
      </c>
      <c r="AD492" t="s">
        <v>33</v>
      </c>
      <c r="AI492" t="s">
        <v>36</v>
      </c>
      <c r="AK492" t="s">
        <v>38</v>
      </c>
      <c r="AL492" t="s">
        <v>39</v>
      </c>
      <c r="AN492" t="s">
        <v>41</v>
      </c>
      <c r="AR492" t="s">
        <v>44</v>
      </c>
      <c r="AX492" t="s">
        <v>50</v>
      </c>
      <c r="BD492" t="s">
        <v>55</v>
      </c>
      <c r="BH492" t="s">
        <v>59</v>
      </c>
      <c r="BP492" t="s">
        <v>65</v>
      </c>
      <c r="BQ492" t="s">
        <v>66</v>
      </c>
      <c r="CA492" t="s">
        <v>76</v>
      </c>
      <c r="CC492" t="s">
        <v>94</v>
      </c>
      <c r="CD492">
        <v>62</v>
      </c>
      <c r="CE492" t="s">
        <v>121</v>
      </c>
      <c r="CF492" t="s">
        <v>207</v>
      </c>
      <c r="CG492" t="s">
        <v>107</v>
      </c>
      <c r="CH492" t="s">
        <v>98</v>
      </c>
      <c r="CI492" s="1" t="s">
        <v>80</v>
      </c>
      <c r="CJ492" t="s">
        <v>99</v>
      </c>
      <c r="CK492" t="s">
        <v>110</v>
      </c>
      <c r="CL492" t="s">
        <v>104</v>
      </c>
      <c r="CM492" t="s">
        <v>102</v>
      </c>
      <c r="CN492" s="1" t="s">
        <v>92</v>
      </c>
      <c r="CO492" t="s">
        <v>98</v>
      </c>
    </row>
    <row r="493" spans="1:93" x14ac:dyDescent="0.25">
      <c r="A493" s="1">
        <v>491</v>
      </c>
      <c r="V493" t="s">
        <v>267</v>
      </c>
      <c r="AG493" t="s">
        <v>35</v>
      </c>
      <c r="AS493" t="s">
        <v>45</v>
      </c>
      <c r="BE493" t="s">
        <v>56</v>
      </c>
      <c r="BP493" t="s">
        <v>65</v>
      </c>
      <c r="BY493" t="s">
        <v>74</v>
      </c>
      <c r="CC493" t="s">
        <v>94</v>
      </c>
      <c r="CD493">
        <v>60</v>
      </c>
      <c r="CE493" t="s">
        <v>95</v>
      </c>
      <c r="CF493" t="s">
        <v>151</v>
      </c>
      <c r="CG493" t="s">
        <v>107</v>
      </c>
      <c r="CH493" t="s">
        <v>98</v>
      </c>
      <c r="CI493" s="1" t="s">
        <v>80</v>
      </c>
      <c r="CL493" t="s">
        <v>104</v>
      </c>
      <c r="CM493" t="s">
        <v>102</v>
      </c>
      <c r="CN493" s="1"/>
    </row>
    <row r="494" spans="1:93" x14ac:dyDescent="0.25">
      <c r="A494" s="1">
        <v>492</v>
      </c>
      <c r="B494" t="s">
        <v>19</v>
      </c>
      <c r="D494" t="s">
        <v>21</v>
      </c>
      <c r="L494" t="s">
        <v>28</v>
      </c>
      <c r="Q494" t="s">
        <v>21</v>
      </c>
      <c r="V494" t="s">
        <v>267</v>
      </c>
      <c r="W494" t="s">
        <v>26</v>
      </c>
      <c r="AG494" t="s">
        <v>35</v>
      </c>
      <c r="AH494" t="s">
        <v>269</v>
      </c>
      <c r="AI494" t="s">
        <v>36</v>
      </c>
      <c r="AM494" t="s">
        <v>40</v>
      </c>
      <c r="AO494" t="s">
        <v>42</v>
      </c>
      <c r="AT494" t="s">
        <v>46</v>
      </c>
      <c r="BD494" t="s">
        <v>55</v>
      </c>
      <c r="BH494" t="s">
        <v>59</v>
      </c>
      <c r="BJ494" t="s">
        <v>26</v>
      </c>
      <c r="BP494" t="s">
        <v>65</v>
      </c>
      <c r="BT494" t="s">
        <v>69</v>
      </c>
      <c r="CC494" t="s">
        <v>94</v>
      </c>
      <c r="CD494">
        <v>83</v>
      </c>
      <c r="CE494" t="s">
        <v>95</v>
      </c>
      <c r="CF494" t="s">
        <v>204</v>
      </c>
      <c r="CG494" t="s">
        <v>128</v>
      </c>
      <c r="CH494" t="s">
        <v>98</v>
      </c>
      <c r="CI494" s="1" t="s">
        <v>85</v>
      </c>
      <c r="CJ494" t="s">
        <v>108</v>
      </c>
      <c r="CK494" t="s">
        <v>110</v>
      </c>
      <c r="CL494" t="s">
        <v>104</v>
      </c>
      <c r="CM494" t="s">
        <v>111</v>
      </c>
      <c r="CN494" s="1"/>
      <c r="CO494" t="s">
        <v>98</v>
      </c>
    </row>
    <row r="495" spans="1:93" x14ac:dyDescent="0.25">
      <c r="A495" s="1">
        <v>493</v>
      </c>
      <c r="J495" t="s">
        <v>26</v>
      </c>
      <c r="L495" t="s">
        <v>28</v>
      </c>
      <c r="N495" t="s">
        <v>30</v>
      </c>
      <c r="Q495" t="s">
        <v>21</v>
      </c>
      <c r="V495" t="s">
        <v>267</v>
      </c>
      <c r="AA495" t="s">
        <v>30</v>
      </c>
      <c r="AI495" t="s">
        <v>36</v>
      </c>
      <c r="AK495" t="s">
        <v>38</v>
      </c>
      <c r="AR495" t="s">
        <v>44</v>
      </c>
      <c r="AS495" t="s">
        <v>45</v>
      </c>
      <c r="AX495" t="s">
        <v>50</v>
      </c>
      <c r="AZ495" t="s">
        <v>52</v>
      </c>
      <c r="BA495" t="s">
        <v>20</v>
      </c>
      <c r="BP495" t="s">
        <v>65</v>
      </c>
      <c r="BQ495" t="s">
        <v>66</v>
      </c>
      <c r="BR495" t="s">
        <v>67</v>
      </c>
      <c r="BS495" t="s">
        <v>68</v>
      </c>
      <c r="BU495" t="s">
        <v>70</v>
      </c>
      <c r="CA495" t="s">
        <v>76</v>
      </c>
      <c r="CC495" t="s">
        <v>94</v>
      </c>
      <c r="CD495">
        <v>65</v>
      </c>
      <c r="CE495" t="s">
        <v>121</v>
      </c>
      <c r="CF495" t="s">
        <v>161</v>
      </c>
      <c r="CG495" t="s">
        <v>107</v>
      </c>
      <c r="CH495" t="s">
        <v>98</v>
      </c>
      <c r="CI495" s="1" t="s">
        <v>80</v>
      </c>
      <c r="CJ495" t="s">
        <v>114</v>
      </c>
      <c r="CK495" t="s">
        <v>100</v>
      </c>
      <c r="CL495" t="s">
        <v>101</v>
      </c>
      <c r="CM495" t="s">
        <v>102</v>
      </c>
      <c r="CN495" s="1" t="s">
        <v>92</v>
      </c>
      <c r="CO495" t="s">
        <v>102</v>
      </c>
    </row>
    <row r="496" spans="1:93" x14ac:dyDescent="0.25">
      <c r="A496" s="1">
        <v>494</v>
      </c>
      <c r="C496" t="s">
        <v>20</v>
      </c>
      <c r="I496" t="s">
        <v>267</v>
      </c>
      <c r="K496" t="s">
        <v>27</v>
      </c>
      <c r="P496" t="s">
        <v>20</v>
      </c>
      <c r="R496" t="s">
        <v>22</v>
      </c>
      <c r="V496" t="s">
        <v>267</v>
      </c>
      <c r="AF496" t="s">
        <v>34</v>
      </c>
      <c r="AH496" t="s">
        <v>269</v>
      </c>
      <c r="AI496" t="s">
        <v>36</v>
      </c>
      <c r="AL496" t="s">
        <v>39</v>
      </c>
      <c r="AZ496" t="s">
        <v>52</v>
      </c>
      <c r="BE496" t="s">
        <v>56</v>
      </c>
      <c r="BO496" t="s">
        <v>64</v>
      </c>
      <c r="BP496" t="s">
        <v>65</v>
      </c>
      <c r="BT496" t="s">
        <v>69</v>
      </c>
      <c r="BU496" t="s">
        <v>70</v>
      </c>
      <c r="CC496" t="s">
        <v>94</v>
      </c>
      <c r="CD496">
        <v>91</v>
      </c>
      <c r="CE496" t="s">
        <v>95</v>
      </c>
      <c r="CF496" t="s">
        <v>204</v>
      </c>
      <c r="CG496" t="s">
        <v>107</v>
      </c>
      <c r="CH496" t="s">
        <v>98</v>
      </c>
      <c r="CI496" s="1" t="s">
        <v>80</v>
      </c>
      <c r="CK496" t="s">
        <v>100</v>
      </c>
      <c r="CL496" t="s">
        <v>104</v>
      </c>
      <c r="CM496" t="s">
        <v>102</v>
      </c>
      <c r="CN496" s="1" t="s">
        <v>91</v>
      </c>
      <c r="CO496" t="s">
        <v>98</v>
      </c>
    </row>
    <row r="497" spans="1:93" x14ac:dyDescent="0.25">
      <c r="A497" s="1">
        <v>495</v>
      </c>
      <c r="AM497" t="s">
        <v>40</v>
      </c>
      <c r="AQ497" t="s">
        <v>37</v>
      </c>
      <c r="BC497" t="s">
        <v>54</v>
      </c>
      <c r="BP497" t="s">
        <v>65</v>
      </c>
      <c r="CC497" t="s">
        <v>94</v>
      </c>
      <c r="CD497">
        <v>82</v>
      </c>
      <c r="CE497" t="s">
        <v>95</v>
      </c>
      <c r="CF497" t="s">
        <v>240</v>
      </c>
      <c r="CG497" t="s">
        <v>107</v>
      </c>
      <c r="CH497" t="s">
        <v>98</v>
      </c>
      <c r="CI497" s="1" t="s">
        <v>80</v>
      </c>
      <c r="CK497" t="s">
        <v>110</v>
      </c>
      <c r="CL497" t="s">
        <v>104</v>
      </c>
      <c r="CM497" t="s">
        <v>102</v>
      </c>
      <c r="CN497" s="1" t="s">
        <v>91</v>
      </c>
      <c r="CO497" t="s">
        <v>98</v>
      </c>
    </row>
    <row r="498" spans="1:93" x14ac:dyDescent="0.25">
      <c r="A498" s="1">
        <v>496</v>
      </c>
      <c r="C498" t="s">
        <v>20</v>
      </c>
      <c r="L498" t="s">
        <v>28</v>
      </c>
      <c r="M498" t="s">
        <v>29</v>
      </c>
      <c r="Q498" t="s">
        <v>21</v>
      </c>
      <c r="AD498" t="s">
        <v>33</v>
      </c>
      <c r="AI498" t="s">
        <v>36</v>
      </c>
      <c r="AK498" t="s">
        <v>38</v>
      </c>
      <c r="AL498" t="s">
        <v>39</v>
      </c>
      <c r="AO498" t="s">
        <v>42</v>
      </c>
      <c r="AR498" t="s">
        <v>44</v>
      </c>
      <c r="BA498" t="s">
        <v>20</v>
      </c>
      <c r="BD498" t="s">
        <v>55</v>
      </c>
      <c r="BO498" t="s">
        <v>64</v>
      </c>
      <c r="BP498" t="s">
        <v>65</v>
      </c>
      <c r="BR498" t="s">
        <v>67</v>
      </c>
      <c r="BS498" t="s">
        <v>68</v>
      </c>
      <c r="BT498" t="s">
        <v>69</v>
      </c>
      <c r="BU498" t="s">
        <v>70</v>
      </c>
      <c r="BW498" t="s">
        <v>72</v>
      </c>
      <c r="CA498" t="s">
        <v>76</v>
      </c>
      <c r="CC498" t="s">
        <v>94</v>
      </c>
      <c r="CD498">
        <v>54</v>
      </c>
      <c r="CE498" t="s">
        <v>95</v>
      </c>
      <c r="CF498" t="s">
        <v>241</v>
      </c>
      <c r="CG498" t="s">
        <v>128</v>
      </c>
      <c r="CH498" t="s">
        <v>98</v>
      </c>
      <c r="CI498" s="1" t="s">
        <v>80</v>
      </c>
      <c r="CJ498" t="s">
        <v>114</v>
      </c>
      <c r="CK498" t="s">
        <v>110</v>
      </c>
      <c r="CL498" t="s">
        <v>101</v>
      </c>
      <c r="CM498" t="s">
        <v>102</v>
      </c>
      <c r="CN498" s="1" t="s">
        <v>92</v>
      </c>
      <c r="CO498" t="s">
        <v>102</v>
      </c>
    </row>
    <row r="499" spans="1:93" x14ac:dyDescent="0.25">
      <c r="A499" s="1">
        <v>497</v>
      </c>
      <c r="B499" t="s">
        <v>19</v>
      </c>
      <c r="G499" t="s">
        <v>24</v>
      </c>
      <c r="H499" t="s">
        <v>25</v>
      </c>
      <c r="I499" t="s">
        <v>267</v>
      </c>
      <c r="J499" t="s">
        <v>26</v>
      </c>
      <c r="P499" t="s">
        <v>20</v>
      </c>
      <c r="V499" t="s">
        <v>267</v>
      </c>
      <c r="AB499" t="s">
        <v>31</v>
      </c>
      <c r="AH499" t="s">
        <v>269</v>
      </c>
      <c r="AK499" t="s">
        <v>38</v>
      </c>
      <c r="AL499" t="s">
        <v>39</v>
      </c>
      <c r="AN499" t="s">
        <v>41</v>
      </c>
      <c r="AO499" t="s">
        <v>42</v>
      </c>
      <c r="BB499" t="s">
        <v>53</v>
      </c>
      <c r="BC499" t="s">
        <v>54</v>
      </c>
      <c r="BH499" t="s">
        <v>59</v>
      </c>
      <c r="BJ499" t="s">
        <v>26</v>
      </c>
      <c r="BL499" t="s">
        <v>61</v>
      </c>
      <c r="BO499" t="s">
        <v>64</v>
      </c>
      <c r="BP499" t="s">
        <v>65</v>
      </c>
      <c r="BV499" t="s">
        <v>71</v>
      </c>
      <c r="CC499" t="s">
        <v>94</v>
      </c>
      <c r="CD499">
        <v>57</v>
      </c>
      <c r="CE499" t="s">
        <v>95</v>
      </c>
      <c r="CF499" t="s">
        <v>236</v>
      </c>
      <c r="CG499" t="s">
        <v>347</v>
      </c>
      <c r="CH499" t="s">
        <v>102</v>
      </c>
      <c r="CI499" s="1" t="s">
        <v>355</v>
      </c>
      <c r="CJ499" t="s">
        <v>114</v>
      </c>
      <c r="CK499" t="s">
        <v>110</v>
      </c>
      <c r="CL499" t="s">
        <v>101</v>
      </c>
      <c r="CM499" t="s">
        <v>102</v>
      </c>
      <c r="CN499" s="1" t="s">
        <v>92</v>
      </c>
      <c r="CO499" t="s">
        <v>102</v>
      </c>
    </row>
    <row r="500" spans="1:93" x14ac:dyDescent="0.25">
      <c r="A500" s="1">
        <v>498</v>
      </c>
      <c r="X500" t="s">
        <v>27</v>
      </c>
      <c r="AC500" t="s">
        <v>32</v>
      </c>
      <c r="AY500" t="s">
        <v>51</v>
      </c>
      <c r="AZ500" t="s">
        <v>52</v>
      </c>
      <c r="BC500" t="s">
        <v>54</v>
      </c>
      <c r="BO500" t="s">
        <v>64</v>
      </c>
      <c r="BQ500" t="s">
        <v>66</v>
      </c>
      <c r="CA500" t="s">
        <v>76</v>
      </c>
      <c r="CC500" t="s">
        <v>105</v>
      </c>
      <c r="CD500">
        <v>70</v>
      </c>
      <c r="CE500" t="s">
        <v>95</v>
      </c>
      <c r="CF500" t="s">
        <v>186</v>
      </c>
      <c r="CG500" t="s">
        <v>107</v>
      </c>
      <c r="CH500" t="s">
        <v>98</v>
      </c>
      <c r="CI500" s="1" t="s">
        <v>80</v>
      </c>
      <c r="CK500" t="s">
        <v>110</v>
      </c>
      <c r="CL500" t="s">
        <v>104</v>
      </c>
      <c r="CM500" t="s">
        <v>102</v>
      </c>
      <c r="CN500" s="1" t="s">
        <v>91</v>
      </c>
      <c r="CO500" t="s">
        <v>98</v>
      </c>
    </row>
    <row r="501" spans="1:93" x14ac:dyDescent="0.25">
      <c r="A501" s="1">
        <v>499</v>
      </c>
      <c r="C501" t="s">
        <v>20</v>
      </c>
      <c r="D501" t="s">
        <v>21</v>
      </c>
      <c r="J501" t="s">
        <v>26</v>
      </c>
      <c r="Q501" t="s">
        <v>21</v>
      </c>
      <c r="W501" t="s">
        <v>26</v>
      </c>
      <c r="AL501" t="s">
        <v>39</v>
      </c>
      <c r="AQ501" t="s">
        <v>37</v>
      </c>
      <c r="BC501" t="s">
        <v>54</v>
      </c>
      <c r="BD501" t="s">
        <v>55</v>
      </c>
      <c r="BJ501" t="s">
        <v>26</v>
      </c>
      <c r="BP501" t="s">
        <v>65</v>
      </c>
      <c r="BQ501" t="s">
        <v>66</v>
      </c>
      <c r="CA501" t="s">
        <v>76</v>
      </c>
      <c r="CC501" t="s">
        <v>94</v>
      </c>
      <c r="CD501">
        <v>73</v>
      </c>
      <c r="CE501" t="s">
        <v>95</v>
      </c>
      <c r="CF501" t="s">
        <v>156</v>
      </c>
      <c r="CG501" t="s">
        <v>107</v>
      </c>
      <c r="CH501" t="s">
        <v>98</v>
      </c>
      <c r="CI501" s="1" t="s">
        <v>80</v>
      </c>
      <c r="CJ501" t="s">
        <v>99</v>
      </c>
      <c r="CK501" t="s">
        <v>120</v>
      </c>
      <c r="CL501" t="s">
        <v>101</v>
      </c>
      <c r="CM501" t="s">
        <v>102</v>
      </c>
      <c r="CN501" s="1" t="s">
        <v>91</v>
      </c>
      <c r="CO501" t="s">
        <v>98</v>
      </c>
    </row>
    <row r="502" spans="1:93" x14ac:dyDescent="0.25">
      <c r="A502" s="1">
        <v>500</v>
      </c>
      <c r="B502" t="s">
        <v>19</v>
      </c>
      <c r="H502" t="s">
        <v>25</v>
      </c>
      <c r="M502" t="s">
        <v>29</v>
      </c>
      <c r="P502" t="s">
        <v>20</v>
      </c>
      <c r="R502" t="s">
        <v>22</v>
      </c>
      <c r="Z502" t="s">
        <v>29</v>
      </c>
      <c r="AE502" t="s">
        <v>266</v>
      </c>
      <c r="AH502" t="s">
        <v>269</v>
      </c>
      <c r="AK502" t="s">
        <v>38</v>
      </c>
      <c r="AL502" t="s">
        <v>39</v>
      </c>
      <c r="AP502" t="s">
        <v>43</v>
      </c>
      <c r="AR502" t="s">
        <v>44</v>
      </c>
      <c r="BD502" t="s">
        <v>55</v>
      </c>
      <c r="BG502" t="s">
        <v>58</v>
      </c>
      <c r="BN502" t="s">
        <v>63</v>
      </c>
      <c r="BP502" t="s">
        <v>65</v>
      </c>
      <c r="CC502" t="s">
        <v>94</v>
      </c>
      <c r="CD502">
        <v>77</v>
      </c>
      <c r="CE502" t="s">
        <v>95</v>
      </c>
      <c r="CF502" t="s">
        <v>186</v>
      </c>
      <c r="CG502" t="s">
        <v>107</v>
      </c>
      <c r="CH502" t="s">
        <v>98</v>
      </c>
      <c r="CI502" s="1" t="s">
        <v>80</v>
      </c>
      <c r="CK502" t="s">
        <v>110</v>
      </c>
      <c r="CL502" t="s">
        <v>104</v>
      </c>
      <c r="CM502" t="s">
        <v>102</v>
      </c>
      <c r="CN502" s="1" t="s">
        <v>91</v>
      </c>
      <c r="CO502" t="s">
        <v>102</v>
      </c>
    </row>
    <row r="503" spans="1:93" x14ac:dyDescent="0.25">
      <c r="A503" s="1">
        <v>501</v>
      </c>
      <c r="J503" t="s">
        <v>26</v>
      </c>
      <c r="AA503" t="s">
        <v>30</v>
      </c>
      <c r="AK503" t="s">
        <v>38</v>
      </c>
      <c r="AL503" t="s">
        <v>39</v>
      </c>
      <c r="AQ503" t="s">
        <v>37</v>
      </c>
      <c r="AX503" t="s">
        <v>50</v>
      </c>
      <c r="BD503" t="s">
        <v>55</v>
      </c>
      <c r="BJ503" t="s">
        <v>26</v>
      </c>
      <c r="BP503" t="s">
        <v>65</v>
      </c>
      <c r="CC503" t="s">
        <v>105</v>
      </c>
      <c r="CD503">
        <v>72</v>
      </c>
      <c r="CE503" t="s">
        <v>95</v>
      </c>
      <c r="CF503" t="s">
        <v>238</v>
      </c>
      <c r="CG503" t="s">
        <v>128</v>
      </c>
      <c r="CH503" t="s">
        <v>98</v>
      </c>
      <c r="CI503" s="1" t="s">
        <v>80</v>
      </c>
      <c r="CJ503" t="s">
        <v>108</v>
      </c>
      <c r="CK503" t="s">
        <v>110</v>
      </c>
      <c r="CL503" t="s">
        <v>104</v>
      </c>
      <c r="CM503" t="s">
        <v>102</v>
      </c>
      <c r="CN503" s="1" t="s">
        <v>91</v>
      </c>
      <c r="CO503" t="s">
        <v>102</v>
      </c>
    </row>
    <row r="504" spans="1:93" x14ac:dyDescent="0.25">
      <c r="A504" s="1">
        <v>502</v>
      </c>
      <c r="C504" t="s">
        <v>20</v>
      </c>
      <c r="D504" t="s">
        <v>21</v>
      </c>
      <c r="K504" t="s">
        <v>27</v>
      </c>
      <c r="P504" t="s">
        <v>20</v>
      </c>
      <c r="X504" t="s">
        <v>27</v>
      </c>
      <c r="Z504" t="s">
        <v>29</v>
      </c>
      <c r="AH504" t="s">
        <v>269</v>
      </c>
      <c r="AI504" t="s">
        <v>36</v>
      </c>
      <c r="AJ504" t="s">
        <v>37</v>
      </c>
      <c r="AO504" t="s">
        <v>42</v>
      </c>
      <c r="AP504" t="s">
        <v>43</v>
      </c>
      <c r="AT504" t="s">
        <v>46</v>
      </c>
      <c r="BC504" t="s">
        <v>54</v>
      </c>
      <c r="BE504" t="s">
        <v>56</v>
      </c>
      <c r="BN504" t="s">
        <v>63</v>
      </c>
      <c r="BX504" t="s">
        <v>73</v>
      </c>
      <c r="CC504" t="s">
        <v>105</v>
      </c>
      <c r="CD504">
        <v>56</v>
      </c>
      <c r="CE504" t="s">
        <v>95</v>
      </c>
      <c r="CF504" t="s">
        <v>186</v>
      </c>
      <c r="CG504" t="s">
        <v>97</v>
      </c>
      <c r="CH504" t="s">
        <v>102</v>
      </c>
      <c r="CI504" s="1" t="s">
        <v>355</v>
      </c>
      <c r="CJ504" t="s">
        <v>109</v>
      </c>
      <c r="CK504" t="s">
        <v>110</v>
      </c>
      <c r="CL504" t="s">
        <v>104</v>
      </c>
      <c r="CN504" s="1" t="s">
        <v>372</v>
      </c>
      <c r="CO504" t="s">
        <v>98</v>
      </c>
    </row>
    <row r="505" spans="1:93" x14ac:dyDescent="0.25">
      <c r="A505" s="1">
        <v>503</v>
      </c>
      <c r="C505" t="s">
        <v>20</v>
      </c>
      <c r="E505" t="s">
        <v>22</v>
      </c>
      <c r="N505" t="s">
        <v>30</v>
      </c>
      <c r="BP505" t="s">
        <v>65</v>
      </c>
      <c r="BT505" t="s">
        <v>69</v>
      </c>
      <c r="CA505" t="s">
        <v>76</v>
      </c>
      <c r="CC505" t="s">
        <v>105</v>
      </c>
      <c r="CD505">
        <v>69</v>
      </c>
      <c r="CE505" t="s">
        <v>95</v>
      </c>
      <c r="CF505" t="s">
        <v>156</v>
      </c>
      <c r="CG505" t="s">
        <v>107</v>
      </c>
      <c r="CH505" t="s">
        <v>98</v>
      </c>
      <c r="CI505" s="1" t="s">
        <v>80</v>
      </c>
      <c r="CJ505" t="s">
        <v>114</v>
      </c>
      <c r="CK505" t="s">
        <v>120</v>
      </c>
      <c r="CL505" t="s">
        <v>104</v>
      </c>
      <c r="CM505" t="s">
        <v>102</v>
      </c>
      <c r="CN505" s="1" t="s">
        <v>91</v>
      </c>
      <c r="CO505" t="s">
        <v>102</v>
      </c>
    </row>
    <row r="506" spans="1:93" x14ac:dyDescent="0.25">
      <c r="A506" s="1">
        <v>504</v>
      </c>
      <c r="C506" t="s">
        <v>20</v>
      </c>
      <c r="V506" t="s">
        <v>267</v>
      </c>
      <c r="AD506" t="s">
        <v>33</v>
      </c>
      <c r="AI506" t="s">
        <v>36</v>
      </c>
      <c r="BA506" t="s">
        <v>20</v>
      </c>
      <c r="BP506" t="s">
        <v>65</v>
      </c>
      <c r="CC506" t="s">
        <v>94</v>
      </c>
      <c r="CD506">
        <v>35</v>
      </c>
      <c r="CE506" t="s">
        <v>95</v>
      </c>
      <c r="CF506" t="s">
        <v>235</v>
      </c>
      <c r="CG506" t="s">
        <v>107</v>
      </c>
      <c r="CH506" t="s">
        <v>98</v>
      </c>
      <c r="CI506" s="1" t="s">
        <v>80</v>
      </c>
      <c r="CJ506" t="s">
        <v>108</v>
      </c>
      <c r="CK506" t="s">
        <v>110</v>
      </c>
      <c r="CL506" t="s">
        <v>101</v>
      </c>
      <c r="CM506" t="s">
        <v>102</v>
      </c>
      <c r="CN506" s="1" t="s">
        <v>92</v>
      </c>
      <c r="CO506" t="s">
        <v>102</v>
      </c>
    </row>
    <row r="507" spans="1:93" x14ac:dyDescent="0.25">
      <c r="A507" s="1">
        <v>505</v>
      </c>
      <c r="D507" t="s">
        <v>21</v>
      </c>
      <c r="J507" t="s">
        <v>26</v>
      </c>
      <c r="N507" t="s">
        <v>30</v>
      </c>
      <c r="Q507" t="s">
        <v>21</v>
      </c>
      <c r="W507" t="s">
        <v>26</v>
      </c>
      <c r="AA507" t="s">
        <v>30</v>
      </c>
      <c r="AH507" t="s">
        <v>269</v>
      </c>
      <c r="AK507" t="s">
        <v>38</v>
      </c>
      <c r="AL507" t="s">
        <v>39</v>
      </c>
      <c r="AR507" t="s">
        <v>44</v>
      </c>
      <c r="AV507" t="s">
        <v>48</v>
      </c>
      <c r="AX507" t="s">
        <v>50</v>
      </c>
      <c r="BH507" t="s">
        <v>59</v>
      </c>
      <c r="BJ507" t="s">
        <v>26</v>
      </c>
      <c r="BP507" t="s">
        <v>65</v>
      </c>
      <c r="CC507" t="s">
        <v>105</v>
      </c>
      <c r="CD507">
        <v>73</v>
      </c>
      <c r="CE507" t="s">
        <v>121</v>
      </c>
      <c r="CF507" t="s">
        <v>242</v>
      </c>
      <c r="CG507" t="s">
        <v>107</v>
      </c>
      <c r="CH507" t="s">
        <v>98</v>
      </c>
      <c r="CI507" s="1" t="s">
        <v>80</v>
      </c>
      <c r="CJ507" t="s">
        <v>108</v>
      </c>
      <c r="CK507" t="s">
        <v>110</v>
      </c>
      <c r="CL507" t="s">
        <v>104</v>
      </c>
      <c r="CM507" t="s">
        <v>102</v>
      </c>
      <c r="CN507" s="1" t="s">
        <v>91</v>
      </c>
      <c r="CO507" t="s">
        <v>102</v>
      </c>
    </row>
    <row r="508" spans="1:93" x14ac:dyDescent="0.25">
      <c r="A508" s="1">
        <v>506</v>
      </c>
      <c r="K508" t="s">
        <v>27</v>
      </c>
      <c r="L508" t="s">
        <v>28</v>
      </c>
      <c r="N508" t="s">
        <v>30</v>
      </c>
      <c r="Q508" t="s">
        <v>21</v>
      </c>
      <c r="AG508" t="s">
        <v>35</v>
      </c>
      <c r="AM508" t="s">
        <v>40</v>
      </c>
      <c r="AO508" t="s">
        <v>42</v>
      </c>
      <c r="AT508" t="s">
        <v>46</v>
      </c>
      <c r="AY508" t="s">
        <v>51</v>
      </c>
      <c r="BC508" t="s">
        <v>54</v>
      </c>
      <c r="BP508" t="s">
        <v>65</v>
      </c>
      <c r="BQ508" t="s">
        <v>66</v>
      </c>
      <c r="CA508" t="s">
        <v>76</v>
      </c>
      <c r="CC508" t="s">
        <v>94</v>
      </c>
      <c r="CD508">
        <v>80</v>
      </c>
      <c r="CE508" t="s">
        <v>121</v>
      </c>
      <c r="CF508" t="s">
        <v>242</v>
      </c>
      <c r="CG508" t="s">
        <v>107</v>
      </c>
      <c r="CH508" t="s">
        <v>98</v>
      </c>
      <c r="CI508" s="1" t="s">
        <v>80</v>
      </c>
      <c r="CJ508" t="s">
        <v>112</v>
      </c>
      <c r="CK508" t="s">
        <v>100</v>
      </c>
      <c r="CL508" t="s">
        <v>104</v>
      </c>
      <c r="CM508" t="s">
        <v>102</v>
      </c>
      <c r="CN508" s="1" t="s">
        <v>91</v>
      </c>
      <c r="CO508" t="s">
        <v>98</v>
      </c>
    </row>
    <row r="509" spans="1:93" x14ac:dyDescent="0.25">
      <c r="A509" s="1">
        <v>507</v>
      </c>
      <c r="B509" t="s">
        <v>19</v>
      </c>
      <c r="C509" t="s">
        <v>20</v>
      </c>
      <c r="D509" t="s">
        <v>21</v>
      </c>
      <c r="O509" t="s">
        <v>19</v>
      </c>
      <c r="P509" t="s">
        <v>20</v>
      </c>
      <c r="AA509" t="s">
        <v>30</v>
      </c>
      <c r="AD509" t="s">
        <v>33</v>
      </c>
      <c r="AI509" t="s">
        <v>36</v>
      </c>
      <c r="AL509" t="s">
        <v>39</v>
      </c>
      <c r="AN509" t="s">
        <v>41</v>
      </c>
      <c r="AS509" t="s">
        <v>45</v>
      </c>
      <c r="AX509" t="s">
        <v>50</v>
      </c>
      <c r="BA509" t="s">
        <v>20</v>
      </c>
      <c r="BD509" t="s">
        <v>55</v>
      </c>
      <c r="BP509" t="s">
        <v>65</v>
      </c>
      <c r="BQ509" t="s">
        <v>66</v>
      </c>
      <c r="BS509" t="s">
        <v>68</v>
      </c>
      <c r="CC509" t="s">
        <v>94</v>
      </c>
      <c r="CD509">
        <v>62</v>
      </c>
      <c r="CE509" t="s">
        <v>121</v>
      </c>
      <c r="CF509" t="s">
        <v>161</v>
      </c>
      <c r="CG509" t="s">
        <v>107</v>
      </c>
      <c r="CH509" t="s">
        <v>98</v>
      </c>
      <c r="CI509" s="1" t="s">
        <v>80</v>
      </c>
      <c r="CJ509" t="s">
        <v>114</v>
      </c>
      <c r="CK509" t="s">
        <v>120</v>
      </c>
      <c r="CL509" t="s">
        <v>101</v>
      </c>
      <c r="CM509" t="s">
        <v>102</v>
      </c>
      <c r="CN509" s="1" t="s">
        <v>92</v>
      </c>
      <c r="CO509" t="s">
        <v>102</v>
      </c>
    </row>
    <row r="510" spans="1:93" x14ac:dyDescent="0.25">
      <c r="A510" s="1">
        <v>508</v>
      </c>
      <c r="L510" t="s">
        <v>28</v>
      </c>
      <c r="O510" t="s">
        <v>19</v>
      </c>
      <c r="P510" t="s">
        <v>20</v>
      </c>
      <c r="Q510" t="s">
        <v>21</v>
      </c>
      <c r="AH510" t="s">
        <v>269</v>
      </c>
      <c r="AM510" t="s">
        <v>40</v>
      </c>
      <c r="AZ510" t="s">
        <v>52</v>
      </c>
      <c r="BA510" t="s">
        <v>20</v>
      </c>
      <c r="BG510" t="s">
        <v>58</v>
      </c>
      <c r="BO510" t="s">
        <v>64</v>
      </c>
      <c r="BP510" t="s">
        <v>65</v>
      </c>
      <c r="CA510" t="s">
        <v>76</v>
      </c>
      <c r="CC510" t="s">
        <v>105</v>
      </c>
      <c r="CD510">
        <v>53</v>
      </c>
      <c r="CE510" t="s">
        <v>95</v>
      </c>
      <c r="CF510" t="s">
        <v>186</v>
      </c>
      <c r="CG510" t="s">
        <v>107</v>
      </c>
      <c r="CH510" t="s">
        <v>98</v>
      </c>
      <c r="CI510" s="1" t="s">
        <v>80</v>
      </c>
      <c r="CJ510" t="s">
        <v>99</v>
      </c>
      <c r="CK510" t="s">
        <v>100</v>
      </c>
      <c r="CL510" t="s">
        <v>135</v>
      </c>
      <c r="CM510" t="s">
        <v>102</v>
      </c>
      <c r="CN510" s="1" t="s">
        <v>92</v>
      </c>
      <c r="CO510" t="s">
        <v>102</v>
      </c>
    </row>
    <row r="511" spans="1:93" x14ac:dyDescent="0.25">
      <c r="A511" s="1">
        <v>509</v>
      </c>
      <c r="W511" t="s">
        <v>26</v>
      </c>
      <c r="AA511" t="s">
        <v>30</v>
      </c>
      <c r="AD511" t="s">
        <v>33</v>
      </c>
      <c r="AI511" t="s">
        <v>36</v>
      </c>
      <c r="AT511" t="s">
        <v>46</v>
      </c>
      <c r="CA511" t="s">
        <v>76</v>
      </c>
      <c r="CC511" t="s">
        <v>105</v>
      </c>
      <c r="CD511">
        <v>58</v>
      </c>
      <c r="CE511" t="s">
        <v>121</v>
      </c>
      <c r="CF511" t="s">
        <v>242</v>
      </c>
      <c r="CG511" t="s">
        <v>107</v>
      </c>
      <c r="CH511" t="s">
        <v>98</v>
      </c>
      <c r="CI511" s="1" t="s">
        <v>80</v>
      </c>
      <c r="CJ511" t="s">
        <v>108</v>
      </c>
      <c r="CK511" t="s">
        <v>120</v>
      </c>
      <c r="CL511" t="s">
        <v>104</v>
      </c>
      <c r="CM511" t="s">
        <v>98</v>
      </c>
      <c r="CN511" s="1" t="s">
        <v>93</v>
      </c>
      <c r="CO511" t="s">
        <v>98</v>
      </c>
    </row>
    <row r="512" spans="1:93" x14ac:dyDescent="0.25">
      <c r="A512" s="1">
        <v>510</v>
      </c>
      <c r="C512" t="s">
        <v>20</v>
      </c>
      <c r="D512" t="s">
        <v>21</v>
      </c>
      <c r="E512" t="s">
        <v>22</v>
      </c>
      <c r="Q512" t="s">
        <v>21</v>
      </c>
      <c r="R512" t="s">
        <v>22</v>
      </c>
      <c r="W512" t="s">
        <v>26</v>
      </c>
      <c r="AA512" t="s">
        <v>30</v>
      </c>
      <c r="AD512" t="s">
        <v>33</v>
      </c>
      <c r="AI512" t="s">
        <v>36</v>
      </c>
      <c r="AK512" t="s">
        <v>38</v>
      </c>
      <c r="AL512" t="s">
        <v>39</v>
      </c>
      <c r="AP512" t="s">
        <v>43</v>
      </c>
      <c r="AR512" t="s">
        <v>44</v>
      </c>
      <c r="AX512" t="s">
        <v>50</v>
      </c>
      <c r="BA512" t="s">
        <v>20</v>
      </c>
      <c r="BJ512" t="s">
        <v>26</v>
      </c>
      <c r="BP512" t="s">
        <v>65</v>
      </c>
      <c r="BQ512" t="s">
        <v>66</v>
      </c>
      <c r="BT512" t="s">
        <v>69</v>
      </c>
      <c r="CA512" t="s">
        <v>76</v>
      </c>
      <c r="CC512" t="s">
        <v>94</v>
      </c>
      <c r="CD512">
        <v>61</v>
      </c>
      <c r="CE512" t="s">
        <v>95</v>
      </c>
      <c r="CF512" t="s">
        <v>223</v>
      </c>
      <c r="CG512" t="s">
        <v>128</v>
      </c>
      <c r="CH512" t="s">
        <v>98</v>
      </c>
      <c r="CI512" s="1" t="s">
        <v>80</v>
      </c>
      <c r="CJ512" t="s">
        <v>112</v>
      </c>
      <c r="CK512" t="s">
        <v>110</v>
      </c>
      <c r="CL512" t="s">
        <v>104</v>
      </c>
      <c r="CM512" t="s">
        <v>102</v>
      </c>
      <c r="CN512" s="1" t="s">
        <v>92</v>
      </c>
      <c r="CO512" t="s">
        <v>102</v>
      </c>
    </row>
    <row r="513" spans="1:93" x14ac:dyDescent="0.25">
      <c r="A513" s="1">
        <v>511</v>
      </c>
      <c r="D513" t="s">
        <v>21</v>
      </c>
      <c r="N513" t="s">
        <v>30</v>
      </c>
      <c r="AA513" t="s">
        <v>30</v>
      </c>
      <c r="AB513" t="s">
        <v>31</v>
      </c>
      <c r="AF513" t="s">
        <v>34</v>
      </c>
      <c r="AL513" t="s">
        <v>39</v>
      </c>
      <c r="AR513" t="s">
        <v>44</v>
      </c>
      <c r="AT513" t="s">
        <v>46</v>
      </c>
      <c r="BC513" t="s">
        <v>54</v>
      </c>
      <c r="BD513" t="s">
        <v>55</v>
      </c>
      <c r="BH513" t="s">
        <v>59</v>
      </c>
      <c r="BQ513" t="s">
        <v>66</v>
      </c>
      <c r="BT513" t="s">
        <v>69</v>
      </c>
      <c r="CA513" t="s">
        <v>76</v>
      </c>
      <c r="CC513" t="s">
        <v>105</v>
      </c>
      <c r="CD513">
        <v>66</v>
      </c>
      <c r="CE513" t="s">
        <v>95</v>
      </c>
      <c r="CF513" t="s">
        <v>223</v>
      </c>
      <c r="CG513" t="s">
        <v>128</v>
      </c>
      <c r="CH513" t="s">
        <v>98</v>
      </c>
      <c r="CI513" s="1" t="s">
        <v>363</v>
      </c>
      <c r="CJ513" t="s">
        <v>108</v>
      </c>
      <c r="CK513" t="s">
        <v>110</v>
      </c>
      <c r="CL513" t="s">
        <v>104</v>
      </c>
      <c r="CM513" t="s">
        <v>102</v>
      </c>
      <c r="CN513" s="1" t="s">
        <v>91</v>
      </c>
      <c r="CO513" t="s">
        <v>102</v>
      </c>
    </row>
    <row r="514" spans="1:93" x14ac:dyDescent="0.25">
      <c r="A514" s="1">
        <v>512</v>
      </c>
      <c r="C514" t="s">
        <v>20</v>
      </c>
      <c r="D514" t="s">
        <v>21</v>
      </c>
      <c r="H514" t="s">
        <v>25</v>
      </c>
      <c r="L514" t="s">
        <v>28</v>
      </c>
      <c r="N514" t="s">
        <v>30</v>
      </c>
      <c r="P514" t="s">
        <v>20</v>
      </c>
      <c r="Q514" t="s">
        <v>21</v>
      </c>
      <c r="AA514" t="s">
        <v>30</v>
      </c>
      <c r="AD514" t="s">
        <v>33</v>
      </c>
      <c r="AI514" t="s">
        <v>36</v>
      </c>
      <c r="AK514" t="s">
        <v>38</v>
      </c>
      <c r="AL514" t="s">
        <v>39</v>
      </c>
      <c r="AT514" t="s">
        <v>46</v>
      </c>
      <c r="AU514" t="s">
        <v>47</v>
      </c>
      <c r="BA514" t="s">
        <v>20</v>
      </c>
      <c r="BG514" t="s">
        <v>58</v>
      </c>
      <c r="BT514" t="s">
        <v>69</v>
      </c>
      <c r="BU514" t="s">
        <v>70</v>
      </c>
      <c r="CA514" t="s">
        <v>76</v>
      </c>
      <c r="CC514" t="s">
        <v>94</v>
      </c>
      <c r="CD514">
        <v>61</v>
      </c>
      <c r="CE514" t="s">
        <v>95</v>
      </c>
      <c r="CF514" t="s">
        <v>186</v>
      </c>
      <c r="CG514" t="s">
        <v>107</v>
      </c>
      <c r="CH514" t="s">
        <v>98</v>
      </c>
      <c r="CI514" s="1" t="s">
        <v>80</v>
      </c>
      <c r="CJ514" t="s">
        <v>109</v>
      </c>
      <c r="CK514" t="s">
        <v>100</v>
      </c>
      <c r="CL514" t="s">
        <v>125</v>
      </c>
      <c r="CM514" t="s">
        <v>102</v>
      </c>
      <c r="CN514" s="1" t="s">
        <v>90</v>
      </c>
      <c r="CO514" t="s">
        <v>102</v>
      </c>
    </row>
    <row r="515" spans="1:93" x14ac:dyDescent="0.25">
      <c r="A515" s="1">
        <v>513</v>
      </c>
      <c r="B515" t="s">
        <v>19</v>
      </c>
      <c r="O515" t="s">
        <v>19</v>
      </c>
      <c r="AF515" t="s">
        <v>34</v>
      </c>
      <c r="AN515" t="s">
        <v>41</v>
      </c>
      <c r="BD515" t="s">
        <v>55</v>
      </c>
      <c r="CA515" t="s">
        <v>76</v>
      </c>
      <c r="CC515" t="s">
        <v>105</v>
      </c>
      <c r="CE515" t="s">
        <v>95</v>
      </c>
      <c r="CF515" t="s">
        <v>186</v>
      </c>
      <c r="CG515" t="s">
        <v>97</v>
      </c>
      <c r="CI515" s="1"/>
      <c r="CJ515" t="s">
        <v>108</v>
      </c>
      <c r="CK515" t="s">
        <v>110</v>
      </c>
      <c r="CL515" t="s">
        <v>104</v>
      </c>
      <c r="CM515" t="s">
        <v>102</v>
      </c>
      <c r="CN515" s="1" t="s">
        <v>372</v>
      </c>
    </row>
    <row r="516" spans="1:93" x14ac:dyDescent="0.25">
      <c r="A516" s="1">
        <v>514</v>
      </c>
      <c r="C516" t="s">
        <v>20</v>
      </c>
      <c r="Q516" t="s">
        <v>21</v>
      </c>
      <c r="W516" t="s">
        <v>26</v>
      </c>
      <c r="AA516" t="s">
        <v>30</v>
      </c>
      <c r="AD516" t="s">
        <v>33</v>
      </c>
      <c r="AI516" t="s">
        <v>36</v>
      </c>
      <c r="BE516" t="s">
        <v>56</v>
      </c>
      <c r="BP516" t="s">
        <v>65</v>
      </c>
      <c r="CC516" t="s">
        <v>94</v>
      </c>
      <c r="CD516">
        <v>57</v>
      </c>
      <c r="CE516" t="s">
        <v>121</v>
      </c>
      <c r="CF516" t="s">
        <v>172</v>
      </c>
      <c r="CG516" t="s">
        <v>107</v>
      </c>
      <c r="CH516" t="s">
        <v>98</v>
      </c>
      <c r="CI516" s="1" t="s">
        <v>80</v>
      </c>
      <c r="CJ516" t="s">
        <v>126</v>
      </c>
      <c r="CK516" t="s">
        <v>110</v>
      </c>
      <c r="CL516" t="s">
        <v>101</v>
      </c>
      <c r="CM516" t="s">
        <v>102</v>
      </c>
      <c r="CN516" s="1"/>
      <c r="CO516" t="s">
        <v>102</v>
      </c>
    </row>
    <row r="517" spans="1:93" x14ac:dyDescent="0.25">
      <c r="A517" s="1">
        <v>515</v>
      </c>
      <c r="D517" t="s">
        <v>21</v>
      </c>
      <c r="F517" t="s">
        <v>23</v>
      </c>
      <c r="L517" t="s">
        <v>28</v>
      </c>
      <c r="S517" t="s">
        <v>23</v>
      </c>
      <c r="Y517" t="s">
        <v>28</v>
      </c>
      <c r="AA517" t="s">
        <v>30</v>
      </c>
      <c r="AL517" t="s">
        <v>39</v>
      </c>
      <c r="AN517" t="s">
        <v>41</v>
      </c>
      <c r="AT517" t="s">
        <v>46</v>
      </c>
      <c r="AX517" t="s">
        <v>50</v>
      </c>
      <c r="BD517" t="s">
        <v>55</v>
      </c>
      <c r="BO517" t="s">
        <v>64</v>
      </c>
      <c r="BP517" t="s">
        <v>65</v>
      </c>
      <c r="BY517" t="s">
        <v>74</v>
      </c>
      <c r="CC517" t="s">
        <v>105</v>
      </c>
      <c r="CD517">
        <v>64</v>
      </c>
      <c r="CE517" t="s">
        <v>95</v>
      </c>
      <c r="CF517" t="s">
        <v>186</v>
      </c>
      <c r="CG517" t="s">
        <v>107</v>
      </c>
      <c r="CI517" s="1" t="s">
        <v>80</v>
      </c>
      <c r="CJ517" t="s">
        <v>109</v>
      </c>
      <c r="CK517" t="s">
        <v>103</v>
      </c>
      <c r="CL517" t="s">
        <v>123</v>
      </c>
      <c r="CM517" t="s">
        <v>102</v>
      </c>
      <c r="CN517" s="1" t="s">
        <v>486</v>
      </c>
      <c r="CO517" t="s">
        <v>98</v>
      </c>
    </row>
    <row r="518" spans="1:93" x14ac:dyDescent="0.25">
      <c r="A518" s="1">
        <v>516</v>
      </c>
      <c r="J518" t="s">
        <v>26</v>
      </c>
      <c r="P518" t="s">
        <v>20</v>
      </c>
      <c r="BC518" t="s">
        <v>54</v>
      </c>
      <c r="BE518" t="s">
        <v>56</v>
      </c>
      <c r="CA518" t="s">
        <v>76</v>
      </c>
      <c r="CC518" t="s">
        <v>105</v>
      </c>
      <c r="CD518">
        <v>66</v>
      </c>
      <c r="CE518" t="s">
        <v>95</v>
      </c>
      <c r="CF518" t="s">
        <v>208</v>
      </c>
      <c r="CG518" t="s">
        <v>107</v>
      </c>
      <c r="CH518" t="s">
        <v>98</v>
      </c>
      <c r="CI518" s="1" t="s">
        <v>80</v>
      </c>
      <c r="CJ518" t="s">
        <v>108</v>
      </c>
      <c r="CK518" t="s">
        <v>110</v>
      </c>
      <c r="CL518" t="s">
        <v>101</v>
      </c>
      <c r="CM518" t="s">
        <v>102</v>
      </c>
      <c r="CN518" s="1" t="s">
        <v>91</v>
      </c>
      <c r="CO518" t="s">
        <v>98</v>
      </c>
    </row>
    <row r="519" spans="1:93" x14ac:dyDescent="0.25">
      <c r="A519" s="1">
        <v>517</v>
      </c>
      <c r="M519" t="s">
        <v>29</v>
      </c>
      <c r="N519" t="s">
        <v>30</v>
      </c>
      <c r="Q519" t="s">
        <v>21</v>
      </c>
      <c r="AA519" t="s">
        <v>30</v>
      </c>
      <c r="AC519" t="s">
        <v>32</v>
      </c>
      <c r="AL519" t="s">
        <v>39</v>
      </c>
      <c r="AZ519" t="s">
        <v>52</v>
      </c>
      <c r="BL519" t="s">
        <v>61</v>
      </c>
      <c r="BO519" t="s">
        <v>64</v>
      </c>
      <c r="BP519" t="s">
        <v>65</v>
      </c>
      <c r="CC519" t="s">
        <v>94</v>
      </c>
      <c r="CD519">
        <v>71</v>
      </c>
      <c r="CE519" t="s">
        <v>121</v>
      </c>
      <c r="CF519" t="s">
        <v>172</v>
      </c>
      <c r="CG519" t="s">
        <v>107</v>
      </c>
      <c r="CH519" t="s">
        <v>98</v>
      </c>
      <c r="CI519" s="1" t="s">
        <v>80</v>
      </c>
      <c r="CJ519" t="s">
        <v>114</v>
      </c>
      <c r="CK519" t="s">
        <v>100</v>
      </c>
      <c r="CL519" t="s">
        <v>101</v>
      </c>
      <c r="CM519" t="s">
        <v>102</v>
      </c>
      <c r="CN519" s="1" t="s">
        <v>92</v>
      </c>
      <c r="CO519" t="s">
        <v>102</v>
      </c>
    </row>
    <row r="520" spans="1:93" x14ac:dyDescent="0.25">
      <c r="A520" s="1">
        <v>518</v>
      </c>
      <c r="D520" t="s">
        <v>21</v>
      </c>
      <c r="J520" t="s">
        <v>26</v>
      </c>
      <c r="L520" t="s">
        <v>28</v>
      </c>
      <c r="O520" t="s">
        <v>19</v>
      </c>
      <c r="AD520" t="s">
        <v>33</v>
      </c>
      <c r="AE520" t="s">
        <v>266</v>
      </c>
      <c r="AR520" t="s">
        <v>44</v>
      </c>
      <c r="BE520" t="s">
        <v>56</v>
      </c>
      <c r="BJ520" t="s">
        <v>26</v>
      </c>
      <c r="BO520" t="s">
        <v>64</v>
      </c>
      <c r="BQ520" t="s">
        <v>66</v>
      </c>
      <c r="BT520" t="s">
        <v>69</v>
      </c>
      <c r="BW520" t="s">
        <v>72</v>
      </c>
      <c r="BX520" t="s">
        <v>73</v>
      </c>
      <c r="CA520" t="s">
        <v>76</v>
      </c>
      <c r="CC520" t="s">
        <v>94</v>
      </c>
      <c r="CD520">
        <v>65</v>
      </c>
      <c r="CE520" t="s">
        <v>121</v>
      </c>
      <c r="CF520" t="s">
        <v>178</v>
      </c>
      <c r="CG520" t="s">
        <v>107</v>
      </c>
      <c r="CH520" t="s">
        <v>98</v>
      </c>
      <c r="CI520" s="1" t="s">
        <v>80</v>
      </c>
      <c r="CJ520" t="s">
        <v>112</v>
      </c>
      <c r="CK520" t="s">
        <v>110</v>
      </c>
      <c r="CL520" t="s">
        <v>101</v>
      </c>
      <c r="CM520" t="s">
        <v>102</v>
      </c>
      <c r="CN520" s="1" t="s">
        <v>91</v>
      </c>
      <c r="CO520" t="s">
        <v>98</v>
      </c>
    </row>
    <row r="521" spans="1:93" x14ac:dyDescent="0.25">
      <c r="A521" s="1">
        <v>519</v>
      </c>
      <c r="N521" t="s">
        <v>30</v>
      </c>
      <c r="Q521" t="s">
        <v>21</v>
      </c>
      <c r="AA521" t="s">
        <v>30</v>
      </c>
      <c r="AG521" t="s">
        <v>35</v>
      </c>
      <c r="AN521" t="s">
        <v>41</v>
      </c>
      <c r="AR521" t="s">
        <v>44</v>
      </c>
      <c r="AT521" t="s">
        <v>46</v>
      </c>
      <c r="BP521" t="s">
        <v>65</v>
      </c>
      <c r="CC521" t="s">
        <v>94</v>
      </c>
      <c r="CD521">
        <v>65</v>
      </c>
      <c r="CE521" t="s">
        <v>95</v>
      </c>
      <c r="CF521" t="s">
        <v>201</v>
      </c>
      <c r="CG521" t="s">
        <v>128</v>
      </c>
      <c r="CH521" t="s">
        <v>98</v>
      </c>
      <c r="CI521" s="1" t="s">
        <v>80</v>
      </c>
      <c r="CJ521" t="s">
        <v>126</v>
      </c>
      <c r="CK521" t="s">
        <v>100</v>
      </c>
      <c r="CL521" t="s">
        <v>101</v>
      </c>
      <c r="CM521" t="s">
        <v>102</v>
      </c>
      <c r="CN521" s="1" t="s">
        <v>373</v>
      </c>
      <c r="CO521" t="s">
        <v>102</v>
      </c>
    </row>
    <row r="522" spans="1:93" x14ac:dyDescent="0.25">
      <c r="A522" s="1">
        <v>520</v>
      </c>
      <c r="C522" t="s">
        <v>20</v>
      </c>
      <c r="E522" t="s">
        <v>22</v>
      </c>
      <c r="M522" t="s">
        <v>29</v>
      </c>
      <c r="N522" t="s">
        <v>30</v>
      </c>
      <c r="P522" t="s">
        <v>20</v>
      </c>
      <c r="Q522" t="s">
        <v>21</v>
      </c>
      <c r="R522" t="s">
        <v>22</v>
      </c>
      <c r="V522" t="s">
        <v>267</v>
      </c>
      <c r="AE522" t="s">
        <v>266</v>
      </c>
      <c r="AJ522" t="s">
        <v>37</v>
      </c>
      <c r="AP522" t="s">
        <v>43</v>
      </c>
      <c r="AQ522" t="s">
        <v>37</v>
      </c>
      <c r="AR522" t="s">
        <v>44</v>
      </c>
      <c r="AT522" t="s">
        <v>46</v>
      </c>
      <c r="AX522" t="s">
        <v>50</v>
      </c>
      <c r="BD522" t="s">
        <v>55</v>
      </c>
      <c r="BE522" t="s">
        <v>56</v>
      </c>
      <c r="BJ522" t="s">
        <v>26</v>
      </c>
      <c r="BP522" t="s">
        <v>65</v>
      </c>
      <c r="BS522" t="s">
        <v>68</v>
      </c>
      <c r="CA522" t="s">
        <v>76</v>
      </c>
      <c r="CC522" t="s">
        <v>94</v>
      </c>
      <c r="CD522">
        <v>74</v>
      </c>
      <c r="CE522" t="s">
        <v>121</v>
      </c>
      <c r="CF522" t="s">
        <v>161</v>
      </c>
      <c r="CG522" t="s">
        <v>107</v>
      </c>
      <c r="CH522" t="s">
        <v>98</v>
      </c>
      <c r="CI522" s="1" t="s">
        <v>80</v>
      </c>
      <c r="CJ522" t="s">
        <v>108</v>
      </c>
      <c r="CK522" t="s">
        <v>120</v>
      </c>
      <c r="CL522" t="s">
        <v>104</v>
      </c>
      <c r="CM522" t="s">
        <v>102</v>
      </c>
      <c r="CN522" s="1" t="s">
        <v>91</v>
      </c>
      <c r="CO522" t="s">
        <v>98</v>
      </c>
    </row>
    <row r="523" spans="1:93" x14ac:dyDescent="0.25">
      <c r="A523" s="1">
        <v>521</v>
      </c>
      <c r="B523" t="s">
        <v>19</v>
      </c>
      <c r="C523" t="s">
        <v>20</v>
      </c>
      <c r="H523" t="s">
        <v>25</v>
      </c>
      <c r="P523" t="s">
        <v>20</v>
      </c>
      <c r="Q523" t="s">
        <v>21</v>
      </c>
      <c r="Z523" t="s">
        <v>29</v>
      </c>
      <c r="AB523" t="s">
        <v>31</v>
      </c>
      <c r="AI523" t="s">
        <v>36</v>
      </c>
      <c r="AK523" t="s">
        <v>38</v>
      </c>
      <c r="AO523" t="s">
        <v>42</v>
      </c>
      <c r="AR523" t="s">
        <v>44</v>
      </c>
      <c r="AU523" t="s">
        <v>47</v>
      </c>
      <c r="AX523" t="s">
        <v>50</v>
      </c>
      <c r="BA523" t="s">
        <v>20</v>
      </c>
      <c r="BD523" t="s">
        <v>55</v>
      </c>
      <c r="BP523" t="s">
        <v>65</v>
      </c>
      <c r="BR523" t="s">
        <v>67</v>
      </c>
      <c r="BU523" t="s">
        <v>70</v>
      </c>
      <c r="CC523" t="s">
        <v>94</v>
      </c>
      <c r="CD523">
        <v>58</v>
      </c>
      <c r="CE523" t="s">
        <v>95</v>
      </c>
      <c r="CF523" t="s">
        <v>223</v>
      </c>
      <c r="CG523" t="s">
        <v>107</v>
      </c>
      <c r="CH523" t="s">
        <v>98</v>
      </c>
      <c r="CI523" s="1" t="s">
        <v>80</v>
      </c>
      <c r="CJ523" t="s">
        <v>126</v>
      </c>
      <c r="CK523" t="s">
        <v>110</v>
      </c>
      <c r="CL523" t="s">
        <v>135</v>
      </c>
      <c r="CM523" t="s">
        <v>102</v>
      </c>
      <c r="CN523" s="1" t="s">
        <v>92</v>
      </c>
      <c r="CO523" t="s">
        <v>102</v>
      </c>
    </row>
    <row r="524" spans="1:93" x14ac:dyDescent="0.25">
      <c r="A524" s="1">
        <v>522</v>
      </c>
      <c r="C524" t="s">
        <v>20</v>
      </c>
      <c r="D524" t="s">
        <v>21</v>
      </c>
      <c r="L524" t="s">
        <v>28</v>
      </c>
      <c r="P524" t="s">
        <v>20</v>
      </c>
      <c r="Q524" t="s">
        <v>21</v>
      </c>
      <c r="R524" t="s">
        <v>22</v>
      </c>
      <c r="AD524" t="s">
        <v>33</v>
      </c>
      <c r="AI524" t="s">
        <v>36</v>
      </c>
      <c r="AN524" t="s">
        <v>41</v>
      </c>
      <c r="AT524" t="s">
        <v>46</v>
      </c>
      <c r="AX524" t="s">
        <v>50</v>
      </c>
      <c r="BA524" t="s">
        <v>20</v>
      </c>
      <c r="BN524" t="s">
        <v>63</v>
      </c>
      <c r="BP524" t="s">
        <v>65</v>
      </c>
      <c r="CA524" t="s">
        <v>76</v>
      </c>
      <c r="CC524" t="s">
        <v>105</v>
      </c>
      <c r="CD524">
        <v>62</v>
      </c>
      <c r="CE524" t="s">
        <v>121</v>
      </c>
      <c r="CF524" t="s">
        <v>161</v>
      </c>
      <c r="CG524" t="s">
        <v>107</v>
      </c>
      <c r="CH524" t="s">
        <v>98</v>
      </c>
      <c r="CI524" s="1" t="s">
        <v>80</v>
      </c>
      <c r="CJ524" t="s">
        <v>109</v>
      </c>
      <c r="CK524" t="s">
        <v>153</v>
      </c>
      <c r="CL524" t="s">
        <v>104</v>
      </c>
      <c r="CM524" t="s">
        <v>102</v>
      </c>
      <c r="CN524" s="1" t="s">
        <v>92</v>
      </c>
      <c r="CO524" t="s">
        <v>98</v>
      </c>
    </row>
    <row r="525" spans="1:93" x14ac:dyDescent="0.25">
      <c r="A525" s="1">
        <v>523</v>
      </c>
      <c r="P525" t="s">
        <v>20</v>
      </c>
      <c r="V525" t="s">
        <v>267</v>
      </c>
      <c r="W525" t="s">
        <v>26</v>
      </c>
      <c r="AH525" t="s">
        <v>269</v>
      </c>
      <c r="AL525" t="s">
        <v>39</v>
      </c>
      <c r="AR525" t="s">
        <v>44</v>
      </c>
      <c r="AZ525" t="s">
        <v>52</v>
      </c>
      <c r="BA525" t="s">
        <v>20</v>
      </c>
      <c r="BC525" t="s">
        <v>54</v>
      </c>
      <c r="BE525" t="s">
        <v>56</v>
      </c>
      <c r="BJ525" t="s">
        <v>26</v>
      </c>
      <c r="BK525" t="s">
        <v>23</v>
      </c>
      <c r="BP525" t="s">
        <v>65</v>
      </c>
      <c r="CC525" t="s">
        <v>94</v>
      </c>
      <c r="CD525">
        <v>40</v>
      </c>
      <c r="CE525" t="s">
        <v>121</v>
      </c>
      <c r="CF525" t="s">
        <v>161</v>
      </c>
      <c r="CG525" t="s">
        <v>97</v>
      </c>
      <c r="CH525" t="s">
        <v>98</v>
      </c>
      <c r="CI525" s="1" t="s">
        <v>349</v>
      </c>
      <c r="CJ525" t="s">
        <v>114</v>
      </c>
      <c r="CK525" t="s">
        <v>110</v>
      </c>
      <c r="CL525" t="s">
        <v>135</v>
      </c>
      <c r="CM525" t="s">
        <v>102</v>
      </c>
      <c r="CN525" s="1" t="s">
        <v>92</v>
      </c>
      <c r="CO525" t="s">
        <v>102</v>
      </c>
    </row>
    <row r="526" spans="1:93" x14ac:dyDescent="0.25">
      <c r="A526" s="1">
        <v>524</v>
      </c>
      <c r="B526" t="s">
        <v>19</v>
      </c>
      <c r="C526" t="s">
        <v>20</v>
      </c>
      <c r="J526" t="s">
        <v>26</v>
      </c>
      <c r="O526" t="s">
        <v>19</v>
      </c>
      <c r="P526" t="s">
        <v>20</v>
      </c>
      <c r="W526" t="s">
        <v>26</v>
      </c>
      <c r="AE526" t="s">
        <v>266</v>
      </c>
      <c r="AH526" t="s">
        <v>269</v>
      </c>
      <c r="AK526" t="s">
        <v>38</v>
      </c>
      <c r="AL526" t="s">
        <v>39</v>
      </c>
      <c r="AR526" t="s">
        <v>44</v>
      </c>
      <c r="AX526" t="s">
        <v>50</v>
      </c>
      <c r="BH526" t="s">
        <v>59</v>
      </c>
      <c r="BJ526" t="s">
        <v>26</v>
      </c>
      <c r="BP526" t="s">
        <v>65</v>
      </c>
      <c r="BQ526" t="s">
        <v>66</v>
      </c>
      <c r="BT526" t="s">
        <v>69</v>
      </c>
      <c r="BU526" t="s">
        <v>70</v>
      </c>
      <c r="BW526" t="s">
        <v>72</v>
      </c>
      <c r="CC526" t="s">
        <v>94</v>
      </c>
      <c r="CD526">
        <v>81</v>
      </c>
      <c r="CE526" t="s">
        <v>95</v>
      </c>
      <c r="CF526" t="s">
        <v>127</v>
      </c>
      <c r="CG526" t="s">
        <v>107</v>
      </c>
      <c r="CH526" t="s">
        <v>98</v>
      </c>
      <c r="CI526" s="1" t="s">
        <v>80</v>
      </c>
      <c r="CJ526" t="s">
        <v>114</v>
      </c>
      <c r="CK526" t="s">
        <v>120</v>
      </c>
      <c r="CL526" t="s">
        <v>104</v>
      </c>
      <c r="CM526" t="s">
        <v>102</v>
      </c>
      <c r="CN526" s="1" t="s">
        <v>91</v>
      </c>
      <c r="CO526" t="s">
        <v>98</v>
      </c>
    </row>
    <row r="527" spans="1:93" x14ac:dyDescent="0.25">
      <c r="A527" s="1">
        <v>525</v>
      </c>
      <c r="C527" t="s">
        <v>20</v>
      </c>
      <c r="D527" t="s">
        <v>21</v>
      </c>
      <c r="I527" t="s">
        <v>267</v>
      </c>
      <c r="J527" t="s">
        <v>26</v>
      </c>
      <c r="P527" t="s">
        <v>20</v>
      </c>
      <c r="Q527" t="s">
        <v>21</v>
      </c>
      <c r="V527" t="s">
        <v>267</v>
      </c>
      <c r="W527" t="s">
        <v>26</v>
      </c>
      <c r="AC527" t="s">
        <v>32</v>
      </c>
      <c r="AE527" t="s">
        <v>266</v>
      </c>
      <c r="AI527" t="s">
        <v>36</v>
      </c>
      <c r="AM527" t="s">
        <v>40</v>
      </c>
      <c r="AQ527" t="s">
        <v>37</v>
      </c>
      <c r="AR527" t="s">
        <v>44</v>
      </c>
      <c r="AS527" t="s">
        <v>45</v>
      </c>
      <c r="AZ527" t="s">
        <v>52</v>
      </c>
      <c r="BA527" t="s">
        <v>20</v>
      </c>
      <c r="BJ527" t="s">
        <v>26</v>
      </c>
      <c r="BP527" t="s">
        <v>65</v>
      </c>
      <c r="CB527" s="6" t="s">
        <v>77</v>
      </c>
      <c r="CC527" t="s">
        <v>94</v>
      </c>
      <c r="CD527">
        <v>33</v>
      </c>
      <c r="CE527" t="s">
        <v>95</v>
      </c>
      <c r="CF527" t="s">
        <v>243</v>
      </c>
      <c r="CG527" t="s">
        <v>107</v>
      </c>
      <c r="CH527" t="s">
        <v>98</v>
      </c>
      <c r="CI527" s="1" t="s">
        <v>80</v>
      </c>
      <c r="CJ527" t="s">
        <v>114</v>
      </c>
      <c r="CK527" t="s">
        <v>110</v>
      </c>
      <c r="CL527" t="s">
        <v>136</v>
      </c>
      <c r="CM527" t="s">
        <v>102</v>
      </c>
      <c r="CN527" s="1" t="s">
        <v>90</v>
      </c>
      <c r="CO527" t="s">
        <v>102</v>
      </c>
    </row>
    <row r="528" spans="1:93" x14ac:dyDescent="0.25">
      <c r="A528" s="1">
        <v>526</v>
      </c>
      <c r="AR528" t="s">
        <v>44</v>
      </c>
      <c r="AX528" t="s">
        <v>50</v>
      </c>
      <c r="BD528" t="s">
        <v>55</v>
      </c>
      <c r="BG528" t="s">
        <v>58</v>
      </c>
      <c r="BT528" t="s">
        <v>69</v>
      </c>
      <c r="BW528" t="s">
        <v>72</v>
      </c>
      <c r="CC528" t="s">
        <v>94</v>
      </c>
      <c r="CD528">
        <v>87</v>
      </c>
      <c r="CE528" t="s">
        <v>95</v>
      </c>
      <c r="CF528" t="s">
        <v>238</v>
      </c>
      <c r="CG528" t="s">
        <v>107</v>
      </c>
      <c r="CH528" t="s">
        <v>98</v>
      </c>
      <c r="CI528" s="1" t="s">
        <v>80</v>
      </c>
      <c r="CJ528" t="s">
        <v>112</v>
      </c>
      <c r="CK528" t="s">
        <v>110</v>
      </c>
      <c r="CL528" t="s">
        <v>104</v>
      </c>
      <c r="CM528" t="s">
        <v>102</v>
      </c>
      <c r="CN528" s="1" t="s">
        <v>92</v>
      </c>
      <c r="CO528" t="s">
        <v>98</v>
      </c>
    </row>
    <row r="529" spans="1:93" x14ac:dyDescent="0.25">
      <c r="A529" s="1">
        <v>527</v>
      </c>
      <c r="E529" t="s">
        <v>22</v>
      </c>
      <c r="R529" t="s">
        <v>22</v>
      </c>
      <c r="V529" t="s">
        <v>267</v>
      </c>
      <c r="AK529" t="s">
        <v>38</v>
      </c>
      <c r="AR529" t="s">
        <v>44</v>
      </c>
      <c r="AV529" t="s">
        <v>48</v>
      </c>
      <c r="AX529" t="s">
        <v>50</v>
      </c>
      <c r="AY529" t="s">
        <v>51</v>
      </c>
      <c r="BD529" t="s">
        <v>55</v>
      </c>
      <c r="BE529" t="s">
        <v>56</v>
      </c>
      <c r="BT529" t="s">
        <v>69</v>
      </c>
      <c r="CA529" t="s">
        <v>76</v>
      </c>
      <c r="CC529" t="s">
        <v>94</v>
      </c>
      <c r="CD529">
        <v>68</v>
      </c>
      <c r="CE529" t="s">
        <v>95</v>
      </c>
      <c r="CF529" t="s">
        <v>158</v>
      </c>
      <c r="CG529" t="s">
        <v>107</v>
      </c>
      <c r="CH529" t="s">
        <v>98</v>
      </c>
      <c r="CI529" s="1" t="s">
        <v>365</v>
      </c>
      <c r="CJ529" t="s">
        <v>99</v>
      </c>
      <c r="CK529" t="s">
        <v>103</v>
      </c>
      <c r="CL529" t="s">
        <v>104</v>
      </c>
      <c r="CM529" t="s">
        <v>102</v>
      </c>
      <c r="CN529" s="1" t="s">
        <v>91</v>
      </c>
      <c r="CO529" t="s">
        <v>102</v>
      </c>
    </row>
    <row r="530" spans="1:93" x14ac:dyDescent="0.25">
      <c r="A530" s="1">
        <v>528</v>
      </c>
      <c r="C530" t="s">
        <v>20</v>
      </c>
      <c r="R530" t="s">
        <v>22</v>
      </c>
      <c r="BP530" t="s">
        <v>65</v>
      </c>
      <c r="CC530" t="s">
        <v>105</v>
      </c>
      <c r="CD530">
        <v>69</v>
      </c>
      <c r="CE530" t="s">
        <v>95</v>
      </c>
      <c r="CF530" t="s">
        <v>241</v>
      </c>
      <c r="CG530" t="s">
        <v>107</v>
      </c>
      <c r="CH530" t="s">
        <v>98</v>
      </c>
      <c r="CI530" s="1" t="s">
        <v>80</v>
      </c>
      <c r="CK530" t="s">
        <v>110</v>
      </c>
      <c r="CL530" t="s">
        <v>104</v>
      </c>
      <c r="CM530" t="s">
        <v>102</v>
      </c>
      <c r="CN530" s="1" t="s">
        <v>373</v>
      </c>
      <c r="CO530" t="s">
        <v>98</v>
      </c>
    </row>
    <row r="531" spans="1:93" x14ac:dyDescent="0.25">
      <c r="A531" s="1">
        <v>529</v>
      </c>
      <c r="B531" t="s">
        <v>19</v>
      </c>
      <c r="J531" t="s">
        <v>26</v>
      </c>
      <c r="K531" t="s">
        <v>27</v>
      </c>
      <c r="O531" t="s">
        <v>19</v>
      </c>
      <c r="X531" t="s">
        <v>27</v>
      </c>
      <c r="AD531" t="s">
        <v>33</v>
      </c>
      <c r="AF531" t="s">
        <v>34</v>
      </c>
      <c r="AI531" t="s">
        <v>36</v>
      </c>
      <c r="AM531" t="s">
        <v>40</v>
      </c>
      <c r="AO531" t="s">
        <v>42</v>
      </c>
      <c r="AX531" t="s">
        <v>50</v>
      </c>
      <c r="AY531" t="s">
        <v>51</v>
      </c>
      <c r="AZ531" t="s">
        <v>52</v>
      </c>
      <c r="BA531" t="s">
        <v>20</v>
      </c>
      <c r="BD531" t="s">
        <v>55</v>
      </c>
      <c r="BG531" t="s">
        <v>58</v>
      </c>
      <c r="BH531" t="s">
        <v>59</v>
      </c>
      <c r="BJ531" t="s">
        <v>26</v>
      </c>
      <c r="BK531" t="s">
        <v>23</v>
      </c>
      <c r="BO531" t="s">
        <v>64</v>
      </c>
      <c r="BP531" t="s">
        <v>65</v>
      </c>
      <c r="BS531" t="s">
        <v>68</v>
      </c>
      <c r="CA531" t="s">
        <v>76</v>
      </c>
      <c r="CC531" t="s">
        <v>94</v>
      </c>
      <c r="CD531">
        <v>24</v>
      </c>
      <c r="CE531" t="s">
        <v>95</v>
      </c>
      <c r="CF531" t="s">
        <v>158</v>
      </c>
      <c r="CG531" t="s">
        <v>107</v>
      </c>
      <c r="CI531" s="1" t="s">
        <v>80</v>
      </c>
      <c r="CJ531" t="s">
        <v>99</v>
      </c>
      <c r="CK531" t="s">
        <v>120</v>
      </c>
      <c r="CL531" t="s">
        <v>125</v>
      </c>
      <c r="CM531" t="s">
        <v>102</v>
      </c>
      <c r="CN531" s="1" t="s">
        <v>92</v>
      </c>
    </row>
    <row r="532" spans="1:93" x14ac:dyDescent="0.25">
      <c r="A532" s="1">
        <v>530</v>
      </c>
      <c r="J532" t="s">
        <v>26</v>
      </c>
      <c r="P532" t="s">
        <v>20</v>
      </c>
      <c r="Q532" t="s">
        <v>21</v>
      </c>
      <c r="R532" t="s">
        <v>22</v>
      </c>
      <c r="AH532" t="s">
        <v>269</v>
      </c>
      <c r="AJ532" t="s">
        <v>37</v>
      </c>
      <c r="AK532" t="s">
        <v>38</v>
      </c>
      <c r="AL532" t="s">
        <v>39</v>
      </c>
      <c r="AN532" t="s">
        <v>41</v>
      </c>
      <c r="AS532" t="s">
        <v>45</v>
      </c>
      <c r="BA532" t="s">
        <v>20</v>
      </c>
      <c r="BB532" t="s">
        <v>53</v>
      </c>
      <c r="BH532" t="s">
        <v>59</v>
      </c>
      <c r="BP532" t="s">
        <v>65</v>
      </c>
      <c r="BW532" t="s">
        <v>72</v>
      </c>
      <c r="CA532" t="s">
        <v>76</v>
      </c>
      <c r="CC532" t="s">
        <v>94</v>
      </c>
      <c r="CD532">
        <v>65</v>
      </c>
      <c r="CE532" t="s">
        <v>95</v>
      </c>
      <c r="CF532" t="s">
        <v>156</v>
      </c>
      <c r="CG532" t="s">
        <v>107</v>
      </c>
      <c r="CH532" t="s">
        <v>98</v>
      </c>
      <c r="CI532" s="1" t="s">
        <v>80</v>
      </c>
      <c r="CJ532" t="s">
        <v>114</v>
      </c>
      <c r="CK532" t="s">
        <v>120</v>
      </c>
      <c r="CL532" t="s">
        <v>101</v>
      </c>
      <c r="CM532" t="s">
        <v>102</v>
      </c>
      <c r="CN532" s="1" t="s">
        <v>92</v>
      </c>
      <c r="CO532" t="s">
        <v>102</v>
      </c>
    </row>
    <row r="533" spans="1:93" x14ac:dyDescent="0.25">
      <c r="A533" s="1">
        <v>531</v>
      </c>
      <c r="C533" t="s">
        <v>20</v>
      </c>
      <c r="D533" t="s">
        <v>21</v>
      </c>
      <c r="K533" t="s">
        <v>27</v>
      </c>
      <c r="P533" t="s">
        <v>20</v>
      </c>
      <c r="Q533" t="s">
        <v>21</v>
      </c>
      <c r="X533" t="s">
        <v>27</v>
      </c>
      <c r="AL533" t="s">
        <v>39</v>
      </c>
      <c r="AM533" t="s">
        <v>40</v>
      </c>
      <c r="AR533" t="s">
        <v>44</v>
      </c>
      <c r="AX533" t="s">
        <v>50</v>
      </c>
      <c r="AZ533" t="s">
        <v>52</v>
      </c>
      <c r="BA533" t="s">
        <v>20</v>
      </c>
      <c r="BP533" t="s">
        <v>65</v>
      </c>
      <c r="BV533" t="s">
        <v>71</v>
      </c>
      <c r="CC533" t="s">
        <v>105</v>
      </c>
      <c r="CD533">
        <v>91</v>
      </c>
      <c r="CE533" t="s">
        <v>95</v>
      </c>
      <c r="CF533" t="s">
        <v>156</v>
      </c>
      <c r="CG533" t="s">
        <v>107</v>
      </c>
      <c r="CH533" t="s">
        <v>98</v>
      </c>
      <c r="CI533" s="1" t="s">
        <v>80</v>
      </c>
      <c r="CJ533" t="s">
        <v>99</v>
      </c>
      <c r="CK533" t="s">
        <v>110</v>
      </c>
      <c r="CL533" t="s">
        <v>104</v>
      </c>
      <c r="CM533" t="s">
        <v>102</v>
      </c>
      <c r="CN533" s="1" t="s">
        <v>91</v>
      </c>
      <c r="CO533" t="s">
        <v>98</v>
      </c>
    </row>
    <row r="534" spans="1:93" x14ac:dyDescent="0.25">
      <c r="A534" s="1">
        <v>532</v>
      </c>
      <c r="J534" t="s">
        <v>26</v>
      </c>
      <c r="W534" t="s">
        <v>26</v>
      </c>
      <c r="AP534" t="s">
        <v>43</v>
      </c>
      <c r="AR534" t="s">
        <v>44</v>
      </c>
      <c r="BU534" t="s">
        <v>70</v>
      </c>
      <c r="BW534" t="s">
        <v>72</v>
      </c>
      <c r="CA534" t="s">
        <v>76</v>
      </c>
      <c r="CC534" t="s">
        <v>94</v>
      </c>
      <c r="CD534">
        <v>71</v>
      </c>
      <c r="CE534" t="s">
        <v>115</v>
      </c>
      <c r="CF534" t="s">
        <v>327</v>
      </c>
      <c r="CG534" t="s">
        <v>89</v>
      </c>
      <c r="CH534" t="s">
        <v>98</v>
      </c>
      <c r="CI534" s="1" t="s">
        <v>89</v>
      </c>
      <c r="CK534" t="s">
        <v>110</v>
      </c>
      <c r="CL534" t="s">
        <v>104</v>
      </c>
      <c r="CM534" t="s">
        <v>102</v>
      </c>
      <c r="CN534" s="1" t="s">
        <v>91</v>
      </c>
    </row>
    <row r="535" spans="1:93" x14ac:dyDescent="0.25">
      <c r="A535" s="1">
        <v>533</v>
      </c>
      <c r="C535" t="s">
        <v>20</v>
      </c>
      <c r="K535" t="s">
        <v>27</v>
      </c>
      <c r="L535" t="s">
        <v>28</v>
      </c>
      <c r="O535" t="s">
        <v>19</v>
      </c>
      <c r="Q535" t="s">
        <v>21</v>
      </c>
      <c r="AA535" t="s">
        <v>30</v>
      </c>
      <c r="AB535" t="s">
        <v>31</v>
      </c>
      <c r="AK535" t="s">
        <v>38</v>
      </c>
      <c r="AM535" t="s">
        <v>40</v>
      </c>
      <c r="AR535" t="s">
        <v>44</v>
      </c>
      <c r="AZ535" t="s">
        <v>52</v>
      </c>
      <c r="BE535" t="s">
        <v>56</v>
      </c>
      <c r="BP535" t="s">
        <v>65</v>
      </c>
      <c r="BS535" t="s">
        <v>68</v>
      </c>
      <c r="CA535" t="s">
        <v>76</v>
      </c>
      <c r="CC535" t="s">
        <v>94</v>
      </c>
      <c r="CD535">
        <v>20</v>
      </c>
      <c r="CE535" t="s">
        <v>95</v>
      </c>
      <c r="CF535" t="s">
        <v>142</v>
      </c>
      <c r="CG535" t="s">
        <v>107</v>
      </c>
      <c r="CH535" t="s">
        <v>98</v>
      </c>
      <c r="CI535" s="1" t="s">
        <v>80</v>
      </c>
      <c r="CJ535" t="s">
        <v>108</v>
      </c>
      <c r="CK535" t="s">
        <v>120</v>
      </c>
      <c r="CL535" t="s">
        <v>101</v>
      </c>
      <c r="CM535" t="s">
        <v>102</v>
      </c>
      <c r="CN535" s="1" t="s">
        <v>92</v>
      </c>
      <c r="CO535" t="s">
        <v>102</v>
      </c>
    </row>
    <row r="536" spans="1:93" x14ac:dyDescent="0.25">
      <c r="A536" s="1">
        <v>534</v>
      </c>
      <c r="C536" t="s">
        <v>20</v>
      </c>
      <c r="D536" t="s">
        <v>21</v>
      </c>
      <c r="I536" t="s">
        <v>267</v>
      </c>
      <c r="Q536" t="s">
        <v>21</v>
      </c>
      <c r="V536" t="s">
        <v>267</v>
      </c>
      <c r="AF536" t="s">
        <v>34</v>
      </c>
      <c r="AI536" t="s">
        <v>36</v>
      </c>
      <c r="AK536" t="s">
        <v>38</v>
      </c>
      <c r="AR536" t="s">
        <v>44</v>
      </c>
      <c r="BC536" t="s">
        <v>54</v>
      </c>
      <c r="BD536" t="s">
        <v>55</v>
      </c>
      <c r="BE536" t="s">
        <v>56</v>
      </c>
      <c r="BQ536" t="s">
        <v>66</v>
      </c>
      <c r="BU536" t="s">
        <v>70</v>
      </c>
      <c r="CA536" t="s">
        <v>76</v>
      </c>
      <c r="CC536" t="s">
        <v>94</v>
      </c>
      <c r="CD536">
        <v>61</v>
      </c>
      <c r="CE536" t="s">
        <v>95</v>
      </c>
      <c r="CF536" t="s">
        <v>201</v>
      </c>
      <c r="CG536" t="s">
        <v>107</v>
      </c>
      <c r="CH536" t="s">
        <v>98</v>
      </c>
      <c r="CI536" s="1" t="s">
        <v>80</v>
      </c>
      <c r="CJ536" t="s">
        <v>109</v>
      </c>
      <c r="CK536" t="s">
        <v>103</v>
      </c>
      <c r="CL536" t="s">
        <v>101</v>
      </c>
      <c r="CM536" t="s">
        <v>102</v>
      </c>
      <c r="CN536" s="1" t="s">
        <v>90</v>
      </c>
      <c r="CO536" t="s">
        <v>102</v>
      </c>
    </row>
    <row r="537" spans="1:93" x14ac:dyDescent="0.25">
      <c r="A537" s="1">
        <v>535</v>
      </c>
      <c r="C537" t="s">
        <v>20</v>
      </c>
      <c r="D537" t="s">
        <v>21</v>
      </c>
      <c r="J537" t="s">
        <v>26</v>
      </c>
      <c r="AH537" t="s">
        <v>269</v>
      </c>
      <c r="AK537" t="s">
        <v>38</v>
      </c>
      <c r="AR537" t="s">
        <v>44</v>
      </c>
      <c r="AX537" t="s">
        <v>50</v>
      </c>
      <c r="BD537" t="s">
        <v>55</v>
      </c>
      <c r="BH537" t="s">
        <v>59</v>
      </c>
      <c r="BJ537" t="s">
        <v>26</v>
      </c>
      <c r="BP537" t="s">
        <v>65</v>
      </c>
      <c r="BU537" t="s">
        <v>70</v>
      </c>
      <c r="CA537" t="s">
        <v>76</v>
      </c>
      <c r="CC537" t="s">
        <v>94</v>
      </c>
      <c r="CD537">
        <v>20</v>
      </c>
      <c r="CE537" t="s">
        <v>115</v>
      </c>
      <c r="CF537" t="s">
        <v>322</v>
      </c>
      <c r="CG537" t="s">
        <v>97</v>
      </c>
      <c r="CI537" s="1" t="s">
        <v>80</v>
      </c>
      <c r="CJ537" t="s">
        <v>99</v>
      </c>
      <c r="CK537" t="s">
        <v>120</v>
      </c>
      <c r="CL537" t="s">
        <v>136</v>
      </c>
      <c r="CM537" t="s">
        <v>102</v>
      </c>
      <c r="CN537" s="1"/>
      <c r="CO537" t="s">
        <v>102</v>
      </c>
    </row>
    <row r="538" spans="1:93" x14ac:dyDescent="0.25">
      <c r="A538" s="1">
        <v>536</v>
      </c>
      <c r="G538" t="s">
        <v>24</v>
      </c>
      <c r="K538" t="s">
        <v>27</v>
      </c>
      <c r="M538" t="s">
        <v>29</v>
      </c>
      <c r="O538" t="s">
        <v>19</v>
      </c>
      <c r="Q538" t="s">
        <v>21</v>
      </c>
      <c r="W538" t="s">
        <v>26</v>
      </c>
      <c r="AG538" t="s">
        <v>35</v>
      </c>
      <c r="AH538" t="s">
        <v>269</v>
      </c>
      <c r="AK538" t="s">
        <v>38</v>
      </c>
      <c r="AL538" t="s">
        <v>39</v>
      </c>
      <c r="AR538" t="s">
        <v>44</v>
      </c>
      <c r="AV538" t="s">
        <v>48</v>
      </c>
      <c r="AX538" t="s">
        <v>50</v>
      </c>
      <c r="BA538" t="s">
        <v>20</v>
      </c>
      <c r="BD538" t="s">
        <v>55</v>
      </c>
      <c r="BP538" t="s">
        <v>65</v>
      </c>
      <c r="CA538" t="s">
        <v>76</v>
      </c>
      <c r="CC538" t="s">
        <v>105</v>
      </c>
      <c r="CD538">
        <v>67</v>
      </c>
      <c r="CE538" t="s">
        <v>95</v>
      </c>
      <c r="CF538" t="s">
        <v>156</v>
      </c>
      <c r="CG538" t="s">
        <v>128</v>
      </c>
      <c r="CH538" t="s">
        <v>98</v>
      </c>
      <c r="CI538" s="1" t="s">
        <v>363</v>
      </c>
      <c r="CJ538" t="s">
        <v>99</v>
      </c>
      <c r="CK538" t="s">
        <v>100</v>
      </c>
      <c r="CL538" t="s">
        <v>104</v>
      </c>
      <c r="CM538" t="s">
        <v>102</v>
      </c>
      <c r="CN538" s="1" t="s">
        <v>91</v>
      </c>
      <c r="CO538" t="s">
        <v>102</v>
      </c>
    </row>
    <row r="539" spans="1:93" x14ac:dyDescent="0.25">
      <c r="A539" s="1">
        <v>537</v>
      </c>
      <c r="P539" t="s">
        <v>20</v>
      </c>
      <c r="W539" t="s">
        <v>26</v>
      </c>
      <c r="Z539" t="s">
        <v>29</v>
      </c>
      <c r="AA539" t="s">
        <v>30</v>
      </c>
      <c r="AF539" t="s">
        <v>34</v>
      </c>
      <c r="AI539" t="s">
        <v>36</v>
      </c>
      <c r="AR539" t="s">
        <v>44</v>
      </c>
      <c r="AT539" t="s">
        <v>46</v>
      </c>
      <c r="AX539" t="s">
        <v>50</v>
      </c>
      <c r="AY539" t="s">
        <v>51</v>
      </c>
      <c r="BA539" t="s">
        <v>20</v>
      </c>
      <c r="BC539" t="s">
        <v>54</v>
      </c>
      <c r="BD539" t="s">
        <v>55</v>
      </c>
      <c r="BE539" t="s">
        <v>56</v>
      </c>
      <c r="BG539" t="s">
        <v>58</v>
      </c>
      <c r="BJ539" t="s">
        <v>26</v>
      </c>
      <c r="BN539" t="s">
        <v>63</v>
      </c>
      <c r="BP539" t="s">
        <v>65</v>
      </c>
      <c r="BR539" t="s">
        <v>67</v>
      </c>
      <c r="BS539" t="s">
        <v>68</v>
      </c>
      <c r="BZ539" t="s">
        <v>75</v>
      </c>
      <c r="CC539" t="s">
        <v>94</v>
      </c>
      <c r="CD539">
        <v>65</v>
      </c>
      <c r="CE539" t="s">
        <v>95</v>
      </c>
      <c r="CF539" t="s">
        <v>158</v>
      </c>
      <c r="CG539" t="s">
        <v>128</v>
      </c>
      <c r="CH539" t="s">
        <v>98</v>
      </c>
      <c r="CI539" s="1" t="s">
        <v>80</v>
      </c>
      <c r="CJ539" t="s">
        <v>114</v>
      </c>
      <c r="CK539" t="s">
        <v>100</v>
      </c>
      <c r="CL539" t="s">
        <v>104</v>
      </c>
      <c r="CM539" t="s">
        <v>102</v>
      </c>
      <c r="CN539" s="1" t="s">
        <v>91</v>
      </c>
      <c r="CO539" t="s">
        <v>102</v>
      </c>
    </row>
    <row r="540" spans="1:93" x14ac:dyDescent="0.25">
      <c r="A540" s="1">
        <v>538</v>
      </c>
      <c r="R540" t="s">
        <v>22</v>
      </c>
      <c r="V540" t="s">
        <v>267</v>
      </c>
      <c r="Z540" t="s">
        <v>29</v>
      </c>
      <c r="BP540" t="s">
        <v>65</v>
      </c>
      <c r="CC540" t="s">
        <v>94</v>
      </c>
      <c r="CD540">
        <v>91</v>
      </c>
      <c r="CE540" t="s">
        <v>121</v>
      </c>
      <c r="CF540" t="s">
        <v>217</v>
      </c>
      <c r="CG540" t="s">
        <v>107</v>
      </c>
      <c r="CH540" t="s">
        <v>98</v>
      </c>
      <c r="CI540" s="1" t="s">
        <v>80</v>
      </c>
      <c r="CJ540" t="s">
        <v>108</v>
      </c>
      <c r="CK540" t="s">
        <v>100</v>
      </c>
      <c r="CL540" t="s">
        <v>104</v>
      </c>
      <c r="CM540" t="s">
        <v>102</v>
      </c>
      <c r="CN540" s="1" t="s">
        <v>91</v>
      </c>
      <c r="CO540" t="s">
        <v>98</v>
      </c>
    </row>
    <row r="541" spans="1:93" x14ac:dyDescent="0.25">
      <c r="A541" s="1">
        <v>539</v>
      </c>
      <c r="K541" t="s">
        <v>27</v>
      </c>
      <c r="O541" t="s">
        <v>19</v>
      </c>
      <c r="Q541" t="s">
        <v>21</v>
      </c>
      <c r="X541" t="s">
        <v>27</v>
      </c>
      <c r="AD541" t="s">
        <v>33</v>
      </c>
      <c r="AI541" t="s">
        <v>36</v>
      </c>
      <c r="AJ541" t="s">
        <v>37</v>
      </c>
      <c r="AM541" t="s">
        <v>40</v>
      </c>
      <c r="AQ541" t="s">
        <v>37</v>
      </c>
      <c r="AV541" t="s">
        <v>48</v>
      </c>
      <c r="AZ541" t="s">
        <v>52</v>
      </c>
      <c r="BG541" t="s">
        <v>58</v>
      </c>
      <c r="BT541" t="s">
        <v>69</v>
      </c>
      <c r="BU541" t="s">
        <v>70</v>
      </c>
      <c r="CC541" t="s">
        <v>94</v>
      </c>
      <c r="CD541">
        <v>76</v>
      </c>
      <c r="CE541" t="s">
        <v>95</v>
      </c>
      <c r="CF541" t="s">
        <v>201</v>
      </c>
      <c r="CG541" t="s">
        <v>107</v>
      </c>
      <c r="CH541" t="s">
        <v>98</v>
      </c>
      <c r="CI541" s="1" t="s">
        <v>80</v>
      </c>
      <c r="CJ541" t="s">
        <v>109</v>
      </c>
      <c r="CK541" t="s">
        <v>103</v>
      </c>
      <c r="CL541" t="s">
        <v>104</v>
      </c>
      <c r="CM541" t="s">
        <v>98</v>
      </c>
      <c r="CN541" s="1"/>
      <c r="CO541" t="s">
        <v>98</v>
      </c>
    </row>
    <row r="542" spans="1:93" x14ac:dyDescent="0.25">
      <c r="A542" s="1">
        <v>540</v>
      </c>
      <c r="B542" t="s">
        <v>19</v>
      </c>
      <c r="C542" t="s">
        <v>20</v>
      </c>
      <c r="J542" t="s">
        <v>26</v>
      </c>
      <c r="O542" t="s">
        <v>19</v>
      </c>
      <c r="P542" t="s">
        <v>20</v>
      </c>
      <c r="W542" t="s">
        <v>26</v>
      </c>
      <c r="AD542" t="s">
        <v>33</v>
      </c>
      <c r="AR542" t="s">
        <v>44</v>
      </c>
      <c r="AX542" t="s">
        <v>50</v>
      </c>
      <c r="BA542" t="s">
        <v>20</v>
      </c>
      <c r="BJ542" t="s">
        <v>26</v>
      </c>
      <c r="BR542" t="s">
        <v>67</v>
      </c>
      <c r="BU542" t="s">
        <v>70</v>
      </c>
      <c r="CA542" t="s">
        <v>76</v>
      </c>
      <c r="CC542" t="s">
        <v>105</v>
      </c>
      <c r="CD542">
        <v>58</v>
      </c>
      <c r="CE542" t="s">
        <v>95</v>
      </c>
      <c r="CF542" t="s">
        <v>158</v>
      </c>
      <c r="CG542" t="s">
        <v>128</v>
      </c>
      <c r="CH542" t="s">
        <v>98</v>
      </c>
      <c r="CI542" s="1" t="s">
        <v>362</v>
      </c>
      <c r="CJ542" t="s">
        <v>99</v>
      </c>
      <c r="CK542" t="s">
        <v>100</v>
      </c>
      <c r="CL542" t="s">
        <v>135</v>
      </c>
      <c r="CM542" t="s">
        <v>102</v>
      </c>
      <c r="CN542" s="1" t="s">
        <v>92</v>
      </c>
      <c r="CO542" t="s">
        <v>102</v>
      </c>
    </row>
    <row r="543" spans="1:93" x14ac:dyDescent="0.25">
      <c r="A543" s="1">
        <v>541</v>
      </c>
      <c r="B543" t="s">
        <v>19</v>
      </c>
      <c r="C543" t="s">
        <v>20</v>
      </c>
      <c r="L543" t="s">
        <v>28</v>
      </c>
      <c r="AN543" t="s">
        <v>41</v>
      </c>
      <c r="AT543" t="s">
        <v>46</v>
      </c>
      <c r="AY543" t="s">
        <v>51</v>
      </c>
      <c r="AZ543" t="s">
        <v>52</v>
      </c>
      <c r="BE543" t="s">
        <v>56</v>
      </c>
      <c r="BP543" t="s">
        <v>65</v>
      </c>
      <c r="BS543" t="s">
        <v>68</v>
      </c>
      <c r="CC543" t="s">
        <v>105</v>
      </c>
      <c r="CD543">
        <v>90</v>
      </c>
      <c r="CE543" t="s">
        <v>95</v>
      </c>
      <c r="CF543" t="s">
        <v>201</v>
      </c>
      <c r="CG543" t="s">
        <v>107</v>
      </c>
      <c r="CH543" t="s">
        <v>98</v>
      </c>
      <c r="CI543" s="1" t="s">
        <v>80</v>
      </c>
      <c r="CJ543" t="s">
        <v>99</v>
      </c>
      <c r="CK543" t="s">
        <v>103</v>
      </c>
      <c r="CL543" t="s">
        <v>104</v>
      </c>
      <c r="CM543" t="s">
        <v>98</v>
      </c>
      <c r="CN543" s="1"/>
      <c r="CO543" t="s">
        <v>98</v>
      </c>
    </row>
    <row r="544" spans="1:93" x14ac:dyDescent="0.25">
      <c r="A544" s="1">
        <v>542</v>
      </c>
      <c r="C544" t="s">
        <v>20</v>
      </c>
      <c r="I544" t="s">
        <v>267</v>
      </c>
      <c r="J544" t="s">
        <v>26</v>
      </c>
      <c r="O544" t="s">
        <v>19</v>
      </c>
      <c r="P544" t="s">
        <v>20</v>
      </c>
      <c r="W544" t="s">
        <v>26</v>
      </c>
      <c r="AI544" t="s">
        <v>36</v>
      </c>
      <c r="AK544" t="s">
        <v>38</v>
      </c>
      <c r="AN544" t="s">
        <v>41</v>
      </c>
      <c r="AP544" t="s">
        <v>43</v>
      </c>
      <c r="AW544" t="s">
        <v>49</v>
      </c>
      <c r="BB544" t="s">
        <v>53</v>
      </c>
      <c r="BI544" t="s">
        <v>60</v>
      </c>
      <c r="BM544" t="s">
        <v>62</v>
      </c>
      <c r="BP544" t="s">
        <v>65</v>
      </c>
      <c r="CC544" t="s">
        <v>105</v>
      </c>
      <c r="CD544">
        <v>75</v>
      </c>
      <c r="CE544" t="s">
        <v>121</v>
      </c>
      <c r="CF544" t="s">
        <v>217</v>
      </c>
      <c r="CG544" t="s">
        <v>107</v>
      </c>
      <c r="CH544" t="s">
        <v>98</v>
      </c>
      <c r="CI544" s="1" t="s">
        <v>80</v>
      </c>
      <c r="CJ544" t="s">
        <v>108</v>
      </c>
      <c r="CK544" t="s">
        <v>100</v>
      </c>
      <c r="CL544" t="s">
        <v>104</v>
      </c>
      <c r="CM544" t="s">
        <v>102</v>
      </c>
      <c r="CN544" s="1" t="s">
        <v>91</v>
      </c>
      <c r="CO544" t="s">
        <v>98</v>
      </c>
    </row>
    <row r="545" spans="1:93" x14ac:dyDescent="0.25">
      <c r="A545" s="1">
        <v>543</v>
      </c>
      <c r="C545" t="s">
        <v>20</v>
      </c>
      <c r="J545" t="s">
        <v>26</v>
      </c>
      <c r="N545" t="s">
        <v>30</v>
      </c>
      <c r="W545" t="s">
        <v>26</v>
      </c>
      <c r="X545" t="s">
        <v>27</v>
      </c>
      <c r="AA545" t="s">
        <v>30</v>
      </c>
      <c r="AI545" t="s">
        <v>36</v>
      </c>
      <c r="AM545" t="s">
        <v>40</v>
      </c>
      <c r="AR545" t="s">
        <v>44</v>
      </c>
      <c r="AT545" t="s">
        <v>46</v>
      </c>
      <c r="BD545" t="s">
        <v>55</v>
      </c>
      <c r="BE545" t="s">
        <v>56</v>
      </c>
      <c r="BN545" t="s">
        <v>63</v>
      </c>
      <c r="BP545" t="s">
        <v>65</v>
      </c>
      <c r="BY545" t="s">
        <v>74</v>
      </c>
      <c r="CA545" t="s">
        <v>76</v>
      </c>
      <c r="CC545" t="s">
        <v>105</v>
      </c>
      <c r="CD545">
        <v>41</v>
      </c>
      <c r="CE545" t="s">
        <v>95</v>
      </c>
      <c r="CF545" t="s">
        <v>158</v>
      </c>
      <c r="CG545" t="s">
        <v>107</v>
      </c>
      <c r="CH545" t="s">
        <v>98</v>
      </c>
      <c r="CI545" s="1" t="s">
        <v>80</v>
      </c>
      <c r="CJ545" t="s">
        <v>109</v>
      </c>
      <c r="CK545" t="s">
        <v>103</v>
      </c>
      <c r="CL545" t="s">
        <v>101</v>
      </c>
      <c r="CM545" t="s">
        <v>102</v>
      </c>
      <c r="CN545" s="1" t="s">
        <v>90</v>
      </c>
      <c r="CO545" t="s">
        <v>102</v>
      </c>
    </row>
    <row r="546" spans="1:93" x14ac:dyDescent="0.25">
      <c r="A546" s="1">
        <v>544</v>
      </c>
      <c r="X546" t="s">
        <v>27</v>
      </c>
      <c r="AJ546" t="s">
        <v>37</v>
      </c>
      <c r="BT546" t="s">
        <v>69</v>
      </c>
      <c r="BU546" t="s">
        <v>70</v>
      </c>
      <c r="CA546" t="s">
        <v>76</v>
      </c>
      <c r="CC546" t="s">
        <v>94</v>
      </c>
      <c r="CD546">
        <v>68</v>
      </c>
      <c r="CE546" t="s">
        <v>95</v>
      </c>
      <c r="CF546" t="s">
        <v>158</v>
      </c>
      <c r="CH546" t="s">
        <v>98</v>
      </c>
      <c r="CI546" s="1" t="s">
        <v>80</v>
      </c>
      <c r="CK546" t="s">
        <v>120</v>
      </c>
      <c r="CL546" t="s">
        <v>104</v>
      </c>
      <c r="CM546" t="s">
        <v>102</v>
      </c>
      <c r="CN546" s="1" t="s">
        <v>91</v>
      </c>
      <c r="CO546" t="s">
        <v>102</v>
      </c>
    </row>
    <row r="547" spans="1:93" x14ac:dyDescent="0.25">
      <c r="A547" s="1">
        <v>545</v>
      </c>
      <c r="C547" t="s">
        <v>20</v>
      </c>
      <c r="D547" t="s">
        <v>21</v>
      </c>
      <c r="J547" t="s">
        <v>26</v>
      </c>
      <c r="P547" t="s">
        <v>20</v>
      </c>
      <c r="W547" t="s">
        <v>26</v>
      </c>
      <c r="AI547" t="s">
        <v>36</v>
      </c>
      <c r="AR547" t="s">
        <v>44</v>
      </c>
      <c r="AX547" t="s">
        <v>50</v>
      </c>
      <c r="BA547" t="s">
        <v>20</v>
      </c>
      <c r="BJ547" t="s">
        <v>26</v>
      </c>
      <c r="BP547" t="s">
        <v>65</v>
      </c>
      <c r="BS547" t="s">
        <v>68</v>
      </c>
      <c r="CC547" t="s">
        <v>94</v>
      </c>
      <c r="CD547">
        <v>59</v>
      </c>
      <c r="CE547" t="s">
        <v>95</v>
      </c>
      <c r="CF547" t="s">
        <v>158</v>
      </c>
      <c r="CG547" t="s">
        <v>128</v>
      </c>
      <c r="CH547" t="s">
        <v>98</v>
      </c>
      <c r="CI547" s="1" t="s">
        <v>362</v>
      </c>
      <c r="CJ547" t="s">
        <v>108</v>
      </c>
      <c r="CK547" t="s">
        <v>110</v>
      </c>
      <c r="CL547" t="s">
        <v>104</v>
      </c>
      <c r="CM547" t="s">
        <v>102</v>
      </c>
      <c r="CN547" s="1" t="s">
        <v>92</v>
      </c>
      <c r="CO547" t="s">
        <v>102</v>
      </c>
    </row>
    <row r="548" spans="1:93" x14ac:dyDescent="0.25">
      <c r="A548" s="1">
        <v>546</v>
      </c>
      <c r="AD548" t="s">
        <v>33</v>
      </c>
      <c r="AL548" t="s">
        <v>39</v>
      </c>
      <c r="BA548" t="s">
        <v>20</v>
      </c>
      <c r="BE548" t="s">
        <v>56</v>
      </c>
      <c r="BN548" t="s">
        <v>63</v>
      </c>
      <c r="BT548" t="s">
        <v>69</v>
      </c>
      <c r="CA548" t="s">
        <v>76</v>
      </c>
      <c r="CC548" t="s">
        <v>94</v>
      </c>
      <c r="CD548">
        <v>67</v>
      </c>
      <c r="CE548" t="s">
        <v>95</v>
      </c>
      <c r="CF548" t="s">
        <v>158</v>
      </c>
      <c r="CG548" t="s">
        <v>107</v>
      </c>
      <c r="CH548" t="s">
        <v>98</v>
      </c>
      <c r="CI548" s="1"/>
      <c r="CJ548" t="s">
        <v>114</v>
      </c>
      <c r="CK548" t="s">
        <v>110</v>
      </c>
      <c r="CL548" t="s">
        <v>104</v>
      </c>
      <c r="CM548" t="s">
        <v>102</v>
      </c>
      <c r="CN548" s="1" t="s">
        <v>92</v>
      </c>
      <c r="CO548" t="s">
        <v>102</v>
      </c>
    </row>
    <row r="549" spans="1:93" x14ac:dyDescent="0.25">
      <c r="A549" s="1">
        <v>547</v>
      </c>
      <c r="C549" t="s">
        <v>20</v>
      </c>
      <c r="J549" t="s">
        <v>26</v>
      </c>
      <c r="N549" t="s">
        <v>30</v>
      </c>
      <c r="W549" t="s">
        <v>26</v>
      </c>
      <c r="AA549" t="s">
        <v>30</v>
      </c>
      <c r="AG549" t="s">
        <v>35</v>
      </c>
      <c r="AX549" t="s">
        <v>50</v>
      </c>
      <c r="BD549" t="s">
        <v>55</v>
      </c>
      <c r="BJ549" t="s">
        <v>26</v>
      </c>
      <c r="BS549" t="s">
        <v>68</v>
      </c>
      <c r="BU549" t="s">
        <v>70</v>
      </c>
      <c r="CC549" t="s">
        <v>105</v>
      </c>
      <c r="CD549">
        <v>60</v>
      </c>
      <c r="CE549" t="s">
        <v>121</v>
      </c>
      <c r="CF549" t="s">
        <v>244</v>
      </c>
      <c r="CG549" t="s">
        <v>107</v>
      </c>
      <c r="CH549" t="s">
        <v>98</v>
      </c>
      <c r="CI549" s="1" t="s">
        <v>80</v>
      </c>
      <c r="CJ549" t="s">
        <v>114</v>
      </c>
      <c r="CK549" t="s">
        <v>100</v>
      </c>
      <c r="CL549" t="s">
        <v>101</v>
      </c>
      <c r="CM549" t="s">
        <v>102</v>
      </c>
      <c r="CN549" s="1" t="s">
        <v>92</v>
      </c>
      <c r="CO549" t="s">
        <v>98</v>
      </c>
    </row>
    <row r="550" spans="1:93" x14ac:dyDescent="0.25">
      <c r="A550" s="1">
        <v>548</v>
      </c>
      <c r="K550" t="s">
        <v>27</v>
      </c>
      <c r="L550" t="s">
        <v>28</v>
      </c>
      <c r="O550" t="s">
        <v>19</v>
      </c>
      <c r="AG550" t="s">
        <v>35</v>
      </c>
      <c r="AM550" t="s">
        <v>40</v>
      </c>
      <c r="AO550" t="s">
        <v>42</v>
      </c>
      <c r="BO550" t="s">
        <v>64</v>
      </c>
      <c r="BX550" t="s">
        <v>73</v>
      </c>
      <c r="CC550" t="s">
        <v>94</v>
      </c>
      <c r="CD550">
        <v>41</v>
      </c>
      <c r="CE550" t="s">
        <v>121</v>
      </c>
      <c r="CF550" t="s">
        <v>180</v>
      </c>
      <c r="CG550" t="s">
        <v>134</v>
      </c>
      <c r="CH550" t="s">
        <v>102</v>
      </c>
      <c r="CI550" s="1" t="s">
        <v>80</v>
      </c>
      <c r="CJ550" t="s">
        <v>126</v>
      </c>
      <c r="CK550" t="s">
        <v>100</v>
      </c>
      <c r="CL550" t="s">
        <v>101</v>
      </c>
      <c r="CM550" t="s">
        <v>102</v>
      </c>
      <c r="CN550" s="1"/>
      <c r="CO550" t="s">
        <v>102</v>
      </c>
    </row>
    <row r="551" spans="1:93" x14ac:dyDescent="0.25">
      <c r="A551" s="1">
        <v>549</v>
      </c>
      <c r="C551" t="s">
        <v>20</v>
      </c>
      <c r="H551" t="s">
        <v>25</v>
      </c>
      <c r="J551" t="s">
        <v>26</v>
      </c>
      <c r="P551" t="s">
        <v>20</v>
      </c>
      <c r="U551" t="s">
        <v>25</v>
      </c>
      <c r="X551" t="s">
        <v>27</v>
      </c>
      <c r="AG551" t="s">
        <v>35</v>
      </c>
      <c r="AL551" t="s">
        <v>39</v>
      </c>
      <c r="AO551" t="s">
        <v>42</v>
      </c>
      <c r="AR551" t="s">
        <v>44</v>
      </c>
      <c r="BA551" t="s">
        <v>20</v>
      </c>
      <c r="BJ551" t="s">
        <v>26</v>
      </c>
      <c r="BO551" t="s">
        <v>64</v>
      </c>
      <c r="BP551" t="s">
        <v>65</v>
      </c>
      <c r="CC551" t="s">
        <v>94</v>
      </c>
      <c r="CD551">
        <v>46</v>
      </c>
      <c r="CE551" t="s">
        <v>121</v>
      </c>
      <c r="CF551" t="s">
        <v>178</v>
      </c>
      <c r="CG551" t="s">
        <v>107</v>
      </c>
      <c r="CH551" t="s">
        <v>98</v>
      </c>
      <c r="CI551" s="1" t="s">
        <v>80</v>
      </c>
      <c r="CJ551" t="s">
        <v>126</v>
      </c>
      <c r="CK551" t="s">
        <v>110</v>
      </c>
      <c r="CL551" t="s">
        <v>135</v>
      </c>
      <c r="CM551" t="s">
        <v>102</v>
      </c>
      <c r="CN551" s="1"/>
      <c r="CO551" t="s">
        <v>102</v>
      </c>
    </row>
    <row r="552" spans="1:93" x14ac:dyDescent="0.25">
      <c r="A552" s="1">
        <v>550</v>
      </c>
      <c r="H552" t="s">
        <v>25</v>
      </c>
      <c r="L552" t="s">
        <v>28</v>
      </c>
      <c r="M552" t="s">
        <v>29</v>
      </c>
      <c r="Y552" t="s">
        <v>28</v>
      </c>
      <c r="AD552" t="s">
        <v>33</v>
      </c>
      <c r="AK552" t="s">
        <v>38</v>
      </c>
      <c r="AL552" t="s">
        <v>39</v>
      </c>
      <c r="AM552" t="s">
        <v>40</v>
      </c>
      <c r="AR552" t="s">
        <v>44</v>
      </c>
      <c r="AZ552" t="s">
        <v>52</v>
      </c>
      <c r="BN552" t="s">
        <v>63</v>
      </c>
      <c r="BO552" t="s">
        <v>64</v>
      </c>
      <c r="BP552" t="s">
        <v>65</v>
      </c>
      <c r="BR552" t="s">
        <v>67</v>
      </c>
      <c r="CA552" t="s">
        <v>76</v>
      </c>
      <c r="CC552" t="s">
        <v>105</v>
      </c>
      <c r="CD552">
        <v>27</v>
      </c>
      <c r="CE552" t="s">
        <v>121</v>
      </c>
      <c r="CF552" t="s">
        <v>214</v>
      </c>
      <c r="CG552" t="s">
        <v>107</v>
      </c>
      <c r="CH552" t="s">
        <v>98</v>
      </c>
      <c r="CI552" s="1" t="s">
        <v>80</v>
      </c>
      <c r="CJ552" t="s">
        <v>99</v>
      </c>
      <c r="CK552" t="s">
        <v>100</v>
      </c>
      <c r="CL552" t="s">
        <v>101</v>
      </c>
      <c r="CM552" t="s">
        <v>102</v>
      </c>
      <c r="CN552" s="1" t="s">
        <v>90</v>
      </c>
      <c r="CO552" t="s">
        <v>102</v>
      </c>
    </row>
    <row r="553" spans="1:93" x14ac:dyDescent="0.25">
      <c r="A553" s="1">
        <v>551</v>
      </c>
      <c r="BU553" t="s">
        <v>70</v>
      </c>
      <c r="CC553" t="s">
        <v>105</v>
      </c>
      <c r="CD553">
        <v>21</v>
      </c>
      <c r="CE553" t="s">
        <v>121</v>
      </c>
      <c r="CF553" t="s">
        <v>190</v>
      </c>
      <c r="CG553" t="s">
        <v>97</v>
      </c>
      <c r="CH553" t="s">
        <v>98</v>
      </c>
      <c r="CI553" s="1" t="s">
        <v>80</v>
      </c>
      <c r="CJ553" t="s">
        <v>108</v>
      </c>
      <c r="CK553" t="s">
        <v>110</v>
      </c>
      <c r="CL553" t="s">
        <v>135</v>
      </c>
      <c r="CM553" t="s">
        <v>102</v>
      </c>
      <c r="CN553" s="1" t="s">
        <v>90</v>
      </c>
      <c r="CO553" t="s">
        <v>102</v>
      </c>
    </row>
    <row r="554" spans="1:93" x14ac:dyDescent="0.25">
      <c r="A554" s="1">
        <v>552</v>
      </c>
      <c r="V554" t="s">
        <v>267</v>
      </c>
      <c r="AI554" t="s">
        <v>36</v>
      </c>
      <c r="AL554" t="s">
        <v>39</v>
      </c>
      <c r="AX554" t="s">
        <v>50</v>
      </c>
      <c r="BD554" t="s">
        <v>55</v>
      </c>
      <c r="BH554" t="s">
        <v>59</v>
      </c>
      <c r="BP554" t="s">
        <v>65</v>
      </c>
      <c r="CA554" t="s">
        <v>76</v>
      </c>
      <c r="CC554" t="s">
        <v>94</v>
      </c>
      <c r="CD554">
        <v>36</v>
      </c>
      <c r="CE554" t="s">
        <v>121</v>
      </c>
      <c r="CF554" t="s">
        <v>185</v>
      </c>
      <c r="CG554" t="s">
        <v>107</v>
      </c>
      <c r="CH554" t="s">
        <v>98</v>
      </c>
      <c r="CI554" s="1" t="s">
        <v>80</v>
      </c>
      <c r="CJ554" t="s">
        <v>108</v>
      </c>
      <c r="CK554" t="s">
        <v>120</v>
      </c>
      <c r="CL554" t="s">
        <v>125</v>
      </c>
      <c r="CM554" t="s">
        <v>98</v>
      </c>
      <c r="CN554" s="1" t="s">
        <v>93</v>
      </c>
      <c r="CO554" t="s">
        <v>102</v>
      </c>
    </row>
    <row r="555" spans="1:93" x14ac:dyDescent="0.25">
      <c r="A555" s="1">
        <v>553</v>
      </c>
      <c r="C555" t="s">
        <v>20</v>
      </c>
      <c r="L555" t="s">
        <v>28</v>
      </c>
      <c r="P555" t="s">
        <v>20</v>
      </c>
      <c r="V555" t="s">
        <v>267</v>
      </c>
      <c r="Y555" t="s">
        <v>28</v>
      </c>
      <c r="AO555" t="s">
        <v>42</v>
      </c>
      <c r="BO555" t="s">
        <v>64</v>
      </c>
      <c r="BP555" t="s">
        <v>65</v>
      </c>
      <c r="BS555" t="s">
        <v>68</v>
      </c>
      <c r="CA555" t="s">
        <v>76</v>
      </c>
      <c r="CC555" t="s">
        <v>94</v>
      </c>
      <c r="CD555">
        <v>52</v>
      </c>
      <c r="CE555" t="s">
        <v>121</v>
      </c>
      <c r="CF555" t="s">
        <v>185</v>
      </c>
      <c r="CG555" t="s">
        <v>107</v>
      </c>
      <c r="CI555" s="1" t="s">
        <v>80</v>
      </c>
      <c r="CJ555" t="s">
        <v>109</v>
      </c>
      <c r="CK555" t="s">
        <v>103</v>
      </c>
      <c r="CL555" t="s">
        <v>101</v>
      </c>
      <c r="CM555" t="s">
        <v>102</v>
      </c>
      <c r="CN555" s="1" t="s">
        <v>90</v>
      </c>
      <c r="CO555" t="s">
        <v>102</v>
      </c>
    </row>
    <row r="556" spans="1:93" x14ac:dyDescent="0.25">
      <c r="A556" s="1">
        <v>554</v>
      </c>
      <c r="X556" t="s">
        <v>27</v>
      </c>
      <c r="AU556" t="s">
        <v>47</v>
      </c>
      <c r="AX556" t="s">
        <v>50</v>
      </c>
      <c r="BG556" t="s">
        <v>58</v>
      </c>
      <c r="BP556" t="s">
        <v>65</v>
      </c>
      <c r="CC556" t="s">
        <v>94</v>
      </c>
      <c r="CD556">
        <v>26</v>
      </c>
      <c r="CE556" t="s">
        <v>121</v>
      </c>
      <c r="CF556" t="s">
        <v>180</v>
      </c>
      <c r="CG556" t="s">
        <v>107</v>
      </c>
      <c r="CH556" t="s">
        <v>98</v>
      </c>
      <c r="CI556" s="1" t="s">
        <v>80</v>
      </c>
      <c r="CJ556" t="s">
        <v>109</v>
      </c>
      <c r="CK556" t="s">
        <v>133</v>
      </c>
      <c r="CL556" t="s">
        <v>123</v>
      </c>
      <c r="CM556" t="s">
        <v>102</v>
      </c>
      <c r="CN556" s="1" t="s">
        <v>90</v>
      </c>
      <c r="CO556" t="s">
        <v>102</v>
      </c>
    </row>
    <row r="557" spans="1:93" x14ac:dyDescent="0.25">
      <c r="A557" s="1">
        <v>555</v>
      </c>
      <c r="K557" t="s">
        <v>27</v>
      </c>
      <c r="L557" t="s">
        <v>28</v>
      </c>
      <c r="Y557" t="s">
        <v>28</v>
      </c>
      <c r="AA557" t="s">
        <v>30</v>
      </c>
      <c r="AH557" t="s">
        <v>269</v>
      </c>
      <c r="AK557" t="s">
        <v>38</v>
      </c>
      <c r="AM557" t="s">
        <v>40</v>
      </c>
      <c r="AO557" t="s">
        <v>42</v>
      </c>
      <c r="AU557" t="s">
        <v>47</v>
      </c>
      <c r="BI557" t="s">
        <v>60</v>
      </c>
      <c r="BK557" t="s">
        <v>23</v>
      </c>
      <c r="BO557" t="s">
        <v>64</v>
      </c>
      <c r="BP557" t="s">
        <v>65</v>
      </c>
      <c r="CC557" t="s">
        <v>105</v>
      </c>
      <c r="CD557">
        <v>27</v>
      </c>
      <c r="CE557" t="s">
        <v>121</v>
      </c>
      <c r="CF557" t="s">
        <v>185</v>
      </c>
      <c r="CG557" s="1" t="s">
        <v>346</v>
      </c>
      <c r="CH557" t="s">
        <v>102</v>
      </c>
      <c r="CI557" s="1" t="s">
        <v>81</v>
      </c>
      <c r="CJ557" t="s">
        <v>99</v>
      </c>
      <c r="CK557" t="s">
        <v>120</v>
      </c>
      <c r="CL557" t="s">
        <v>101</v>
      </c>
      <c r="CM557" t="s">
        <v>102</v>
      </c>
      <c r="CN557" s="1" t="s">
        <v>90</v>
      </c>
      <c r="CO557" t="s">
        <v>102</v>
      </c>
    </row>
    <row r="558" spans="1:93" x14ac:dyDescent="0.25">
      <c r="A558" s="1">
        <v>556</v>
      </c>
      <c r="L558" t="s">
        <v>28</v>
      </c>
      <c r="Y558" t="s">
        <v>28</v>
      </c>
      <c r="CC558" t="s">
        <v>105</v>
      </c>
      <c r="CD558">
        <v>19</v>
      </c>
      <c r="CE558" t="s">
        <v>121</v>
      </c>
      <c r="CF558" t="s">
        <v>167</v>
      </c>
      <c r="CG558" t="s">
        <v>134</v>
      </c>
      <c r="CH558" t="s">
        <v>102</v>
      </c>
      <c r="CI558" s="1" t="s">
        <v>80</v>
      </c>
      <c r="CJ558" t="s">
        <v>109</v>
      </c>
      <c r="CK558" t="s">
        <v>120</v>
      </c>
      <c r="CL558" t="s">
        <v>101</v>
      </c>
      <c r="CM558" t="s">
        <v>102</v>
      </c>
      <c r="CN558" s="1" t="s">
        <v>90</v>
      </c>
      <c r="CO558" t="s">
        <v>102</v>
      </c>
    </row>
    <row r="559" spans="1:93" x14ac:dyDescent="0.25">
      <c r="A559" s="1">
        <v>557</v>
      </c>
      <c r="K559" t="s">
        <v>27</v>
      </c>
      <c r="L559" t="s">
        <v>28</v>
      </c>
      <c r="U559" t="s">
        <v>25</v>
      </c>
      <c r="AD559" t="s">
        <v>33</v>
      </c>
      <c r="AI559" t="s">
        <v>36</v>
      </c>
      <c r="AM559" t="s">
        <v>40</v>
      </c>
      <c r="AR559" t="s">
        <v>44</v>
      </c>
      <c r="AU559" t="s">
        <v>47</v>
      </c>
      <c r="BE559" t="s">
        <v>56</v>
      </c>
      <c r="BJ559" t="s">
        <v>26</v>
      </c>
      <c r="BO559" t="s">
        <v>64</v>
      </c>
      <c r="BP559" t="s">
        <v>65</v>
      </c>
      <c r="CA559" t="s">
        <v>76</v>
      </c>
      <c r="CC559" t="s">
        <v>94</v>
      </c>
      <c r="CD559">
        <v>41</v>
      </c>
      <c r="CE559" t="s">
        <v>121</v>
      </c>
      <c r="CF559" t="s">
        <v>185</v>
      </c>
      <c r="CG559" t="s">
        <v>107</v>
      </c>
      <c r="CH559" t="s">
        <v>98</v>
      </c>
      <c r="CI559" s="1" t="s">
        <v>80</v>
      </c>
      <c r="CJ559" t="s">
        <v>114</v>
      </c>
      <c r="CK559" t="s">
        <v>153</v>
      </c>
      <c r="CL559" t="s">
        <v>101</v>
      </c>
      <c r="CM559" t="s">
        <v>102</v>
      </c>
      <c r="CN559" s="1" t="s">
        <v>92</v>
      </c>
      <c r="CO559" t="s">
        <v>102</v>
      </c>
    </row>
    <row r="560" spans="1:93" x14ac:dyDescent="0.25">
      <c r="A560" s="1">
        <v>558</v>
      </c>
      <c r="C560" t="s">
        <v>20</v>
      </c>
      <c r="Q560" t="s">
        <v>21</v>
      </c>
      <c r="AI560" t="s">
        <v>36</v>
      </c>
      <c r="AU560" t="s">
        <v>47</v>
      </c>
      <c r="AX560" t="s">
        <v>50</v>
      </c>
      <c r="BA560" t="s">
        <v>20</v>
      </c>
      <c r="BJ560" t="s">
        <v>26</v>
      </c>
      <c r="CA560" t="s">
        <v>76</v>
      </c>
      <c r="CC560" t="s">
        <v>105</v>
      </c>
      <c r="CD560">
        <v>51</v>
      </c>
      <c r="CE560" t="s">
        <v>121</v>
      </c>
      <c r="CF560" t="s">
        <v>180</v>
      </c>
      <c r="CG560" t="s">
        <v>107</v>
      </c>
      <c r="CH560" t="s">
        <v>98</v>
      </c>
      <c r="CI560" s="1" t="s">
        <v>80</v>
      </c>
      <c r="CJ560" t="s">
        <v>112</v>
      </c>
      <c r="CK560" t="s">
        <v>120</v>
      </c>
      <c r="CL560" t="s">
        <v>135</v>
      </c>
      <c r="CM560" t="s">
        <v>102</v>
      </c>
      <c r="CN560" s="1" t="s">
        <v>92</v>
      </c>
      <c r="CO560" t="s">
        <v>102</v>
      </c>
    </row>
    <row r="561" spans="1:93" x14ac:dyDescent="0.25">
      <c r="A561" s="1">
        <v>559</v>
      </c>
      <c r="L561" t="s">
        <v>28</v>
      </c>
      <c r="X561" t="s">
        <v>27</v>
      </c>
      <c r="Y561" t="s">
        <v>28</v>
      </c>
      <c r="AK561" t="s">
        <v>38</v>
      </c>
      <c r="AN561" t="s">
        <v>41</v>
      </c>
      <c r="AO561" t="s">
        <v>42</v>
      </c>
      <c r="AZ561" t="s">
        <v>52</v>
      </c>
      <c r="CB561" s="6" t="s">
        <v>77</v>
      </c>
      <c r="CC561" t="s">
        <v>105</v>
      </c>
      <c r="CD561">
        <v>27</v>
      </c>
      <c r="CE561" t="s">
        <v>121</v>
      </c>
      <c r="CF561" t="s">
        <v>245</v>
      </c>
      <c r="CG561" t="s">
        <v>107</v>
      </c>
      <c r="CH561" t="s">
        <v>98</v>
      </c>
      <c r="CI561" s="1" t="s">
        <v>80</v>
      </c>
      <c r="CJ561" t="s">
        <v>126</v>
      </c>
      <c r="CK561" t="s">
        <v>110</v>
      </c>
      <c r="CL561" t="s">
        <v>135</v>
      </c>
      <c r="CM561" t="s">
        <v>102</v>
      </c>
      <c r="CN561" s="1" t="s">
        <v>90</v>
      </c>
      <c r="CO561" t="s">
        <v>102</v>
      </c>
    </row>
    <row r="562" spans="1:93" x14ac:dyDescent="0.25">
      <c r="A562" s="1">
        <v>560</v>
      </c>
      <c r="C562" t="s">
        <v>20</v>
      </c>
      <c r="D562" t="s">
        <v>21</v>
      </c>
      <c r="N562" t="s">
        <v>30</v>
      </c>
      <c r="Q562" t="s">
        <v>21</v>
      </c>
      <c r="R562" t="s">
        <v>22</v>
      </c>
      <c r="AA562" t="s">
        <v>30</v>
      </c>
      <c r="AD562" t="s">
        <v>33</v>
      </c>
      <c r="AI562" t="s">
        <v>36</v>
      </c>
      <c r="AJ562" t="s">
        <v>37</v>
      </c>
      <c r="AT562" t="s">
        <v>46</v>
      </c>
      <c r="AU562" t="s">
        <v>47</v>
      </c>
      <c r="AW562" t="s">
        <v>49</v>
      </c>
      <c r="AX562" t="s">
        <v>50</v>
      </c>
      <c r="BA562" t="s">
        <v>20</v>
      </c>
      <c r="BC562" t="s">
        <v>54</v>
      </c>
      <c r="BP562" t="s">
        <v>65</v>
      </c>
      <c r="BT562" t="s">
        <v>69</v>
      </c>
      <c r="BU562" t="s">
        <v>70</v>
      </c>
      <c r="CC562" t="s">
        <v>105</v>
      </c>
      <c r="CD562">
        <v>22</v>
      </c>
      <c r="CE562" t="s">
        <v>121</v>
      </c>
      <c r="CF562" t="s">
        <v>167</v>
      </c>
      <c r="CG562" t="s">
        <v>107</v>
      </c>
      <c r="CH562" t="s">
        <v>98</v>
      </c>
      <c r="CI562" s="1" t="s">
        <v>80</v>
      </c>
      <c r="CJ562" t="s">
        <v>99</v>
      </c>
      <c r="CK562" t="s">
        <v>103</v>
      </c>
      <c r="CL562" t="s">
        <v>101</v>
      </c>
      <c r="CM562" t="s">
        <v>102</v>
      </c>
      <c r="CN562" s="1" t="s">
        <v>92</v>
      </c>
      <c r="CO562" t="s">
        <v>102</v>
      </c>
    </row>
    <row r="563" spans="1:93" x14ac:dyDescent="0.25">
      <c r="A563" s="1">
        <v>561</v>
      </c>
      <c r="E563" t="s">
        <v>22</v>
      </c>
      <c r="L563" t="s">
        <v>28</v>
      </c>
      <c r="AI563" t="s">
        <v>36</v>
      </c>
      <c r="AJ563" t="s">
        <v>37</v>
      </c>
      <c r="AR563" t="s">
        <v>44</v>
      </c>
      <c r="AU563" t="s">
        <v>47</v>
      </c>
      <c r="BC563" t="s">
        <v>54</v>
      </c>
      <c r="BG563" t="s">
        <v>58</v>
      </c>
      <c r="BK563" t="s">
        <v>23</v>
      </c>
      <c r="BO563" t="s">
        <v>64</v>
      </c>
      <c r="BP563" t="s">
        <v>65</v>
      </c>
      <c r="CC563" t="s">
        <v>94</v>
      </c>
      <c r="CD563">
        <v>53</v>
      </c>
      <c r="CE563" t="s">
        <v>121</v>
      </c>
      <c r="CF563" t="s">
        <v>246</v>
      </c>
      <c r="CG563" t="s">
        <v>107</v>
      </c>
      <c r="CH563" t="s">
        <v>98</v>
      </c>
      <c r="CI563" s="1" t="s">
        <v>80</v>
      </c>
      <c r="CJ563" t="s">
        <v>109</v>
      </c>
      <c r="CK563" t="s">
        <v>103</v>
      </c>
      <c r="CL563" t="s">
        <v>123</v>
      </c>
      <c r="CM563" t="s">
        <v>98</v>
      </c>
      <c r="CN563" s="1"/>
      <c r="CO563" t="s">
        <v>98</v>
      </c>
    </row>
    <row r="564" spans="1:93" x14ac:dyDescent="0.25">
      <c r="A564" s="1">
        <v>562</v>
      </c>
      <c r="L564" t="s">
        <v>28</v>
      </c>
      <c r="O564" t="s">
        <v>19</v>
      </c>
      <c r="P564" t="s">
        <v>20</v>
      </c>
      <c r="AI564" t="s">
        <v>36</v>
      </c>
      <c r="AL564" t="s">
        <v>39</v>
      </c>
      <c r="AP564" t="s">
        <v>43</v>
      </c>
      <c r="AU564" t="s">
        <v>47</v>
      </c>
      <c r="BE564" t="s">
        <v>56</v>
      </c>
      <c r="BO564" t="s">
        <v>64</v>
      </c>
      <c r="BP564" t="s">
        <v>65</v>
      </c>
      <c r="BY564" t="s">
        <v>74</v>
      </c>
      <c r="CA564" t="s">
        <v>76</v>
      </c>
      <c r="CC564" t="s">
        <v>105</v>
      </c>
      <c r="CD564">
        <v>25</v>
      </c>
      <c r="CE564" t="s">
        <v>121</v>
      </c>
      <c r="CF564" t="s">
        <v>184</v>
      </c>
      <c r="CG564" t="s">
        <v>107</v>
      </c>
      <c r="CH564" t="s">
        <v>98</v>
      </c>
      <c r="CI564" s="1" t="s">
        <v>80</v>
      </c>
      <c r="CJ564" t="s">
        <v>99</v>
      </c>
      <c r="CK564" t="s">
        <v>103</v>
      </c>
      <c r="CL564" t="s">
        <v>135</v>
      </c>
      <c r="CM564" t="s">
        <v>102</v>
      </c>
      <c r="CN564" s="1"/>
      <c r="CO564" t="s">
        <v>102</v>
      </c>
    </row>
    <row r="565" spans="1:93" x14ac:dyDescent="0.25">
      <c r="A565" s="1">
        <v>563</v>
      </c>
      <c r="J565" t="s">
        <v>26</v>
      </c>
      <c r="X565" t="s">
        <v>27</v>
      </c>
      <c r="AG565" t="s">
        <v>35</v>
      </c>
      <c r="AU565" t="s">
        <v>47</v>
      </c>
      <c r="AZ565" t="s">
        <v>52</v>
      </c>
      <c r="CA565" t="s">
        <v>76</v>
      </c>
      <c r="CC565" t="s">
        <v>105</v>
      </c>
      <c r="CD565">
        <v>21</v>
      </c>
      <c r="CE565" t="s">
        <v>121</v>
      </c>
      <c r="CF565" t="s">
        <v>178</v>
      </c>
      <c r="CG565" t="s">
        <v>128</v>
      </c>
      <c r="CH565" t="s">
        <v>98</v>
      </c>
      <c r="CI565" s="1" t="s">
        <v>80</v>
      </c>
      <c r="CJ565" t="s">
        <v>108</v>
      </c>
      <c r="CK565" t="s">
        <v>110</v>
      </c>
      <c r="CL565" t="s">
        <v>136</v>
      </c>
      <c r="CM565" t="s">
        <v>102</v>
      </c>
      <c r="CN565" s="1" t="s">
        <v>92</v>
      </c>
      <c r="CO565" t="s">
        <v>102</v>
      </c>
    </row>
    <row r="566" spans="1:93" x14ac:dyDescent="0.25">
      <c r="A566" s="1">
        <v>564</v>
      </c>
      <c r="L566" t="s">
        <v>28</v>
      </c>
      <c r="X566" t="s">
        <v>27</v>
      </c>
      <c r="Y566" t="s">
        <v>28</v>
      </c>
      <c r="AG566" t="s">
        <v>35</v>
      </c>
      <c r="AM566" t="s">
        <v>40</v>
      </c>
      <c r="AO566" t="s">
        <v>42</v>
      </c>
      <c r="BO566" t="s">
        <v>64</v>
      </c>
      <c r="BP566" t="s">
        <v>65</v>
      </c>
      <c r="BR566" t="s">
        <v>67</v>
      </c>
      <c r="BS566" t="s">
        <v>68</v>
      </c>
      <c r="BU566" t="s">
        <v>70</v>
      </c>
      <c r="BW566" t="s">
        <v>72</v>
      </c>
      <c r="CA566" t="s">
        <v>76</v>
      </c>
      <c r="CB566" s="6" t="s">
        <v>77</v>
      </c>
      <c r="CC566" t="s">
        <v>94</v>
      </c>
      <c r="CD566">
        <v>28</v>
      </c>
      <c r="CE566" t="s">
        <v>121</v>
      </c>
      <c r="CF566" t="s">
        <v>184</v>
      </c>
      <c r="CG566" t="s">
        <v>107</v>
      </c>
      <c r="CH566" t="s">
        <v>98</v>
      </c>
      <c r="CI566" s="1" t="s">
        <v>80</v>
      </c>
      <c r="CJ566" t="s">
        <v>108</v>
      </c>
      <c r="CK566" t="s">
        <v>103</v>
      </c>
      <c r="CL566" t="s">
        <v>125</v>
      </c>
      <c r="CM566" t="s">
        <v>102</v>
      </c>
      <c r="CN566" s="1" t="s">
        <v>90</v>
      </c>
      <c r="CO566" t="s">
        <v>102</v>
      </c>
    </row>
    <row r="567" spans="1:93" x14ac:dyDescent="0.25">
      <c r="A567" s="1">
        <v>565</v>
      </c>
      <c r="L567" t="s">
        <v>28</v>
      </c>
      <c r="AA567" t="s">
        <v>30</v>
      </c>
      <c r="AH567" t="s">
        <v>269</v>
      </c>
      <c r="AK567" t="s">
        <v>38</v>
      </c>
      <c r="AP567" t="s">
        <v>43</v>
      </c>
      <c r="AV567" t="s">
        <v>48</v>
      </c>
      <c r="BP567" t="s">
        <v>65</v>
      </c>
      <c r="BR567" t="s">
        <v>67</v>
      </c>
      <c r="CC567" t="s">
        <v>94</v>
      </c>
      <c r="CD567">
        <v>49</v>
      </c>
      <c r="CE567" t="s">
        <v>121</v>
      </c>
      <c r="CF567" t="s">
        <v>170</v>
      </c>
      <c r="CG567" t="s">
        <v>107</v>
      </c>
      <c r="CH567" t="s">
        <v>98</v>
      </c>
      <c r="CI567" s="1" t="s">
        <v>80</v>
      </c>
      <c r="CJ567" t="s">
        <v>126</v>
      </c>
      <c r="CK567" t="s">
        <v>110</v>
      </c>
      <c r="CL567" t="s">
        <v>123</v>
      </c>
      <c r="CM567" t="s">
        <v>102</v>
      </c>
      <c r="CN567" s="1"/>
      <c r="CO567" t="s">
        <v>102</v>
      </c>
    </row>
    <row r="568" spans="1:93" x14ac:dyDescent="0.25">
      <c r="A568" s="1">
        <v>566</v>
      </c>
      <c r="C568" t="s">
        <v>20</v>
      </c>
      <c r="N568" t="s">
        <v>30</v>
      </c>
      <c r="AR568" t="s">
        <v>44</v>
      </c>
      <c r="BP568" t="s">
        <v>65</v>
      </c>
      <c r="BR568" t="s">
        <v>67</v>
      </c>
      <c r="BS568" t="s">
        <v>68</v>
      </c>
      <c r="CA568" t="s">
        <v>76</v>
      </c>
      <c r="CB568" s="6" t="s">
        <v>77</v>
      </c>
      <c r="CC568" t="s">
        <v>94</v>
      </c>
      <c r="CD568">
        <v>47</v>
      </c>
      <c r="CE568" t="s">
        <v>115</v>
      </c>
      <c r="CF568" t="s">
        <v>333</v>
      </c>
      <c r="CG568" s="1" t="s">
        <v>346</v>
      </c>
      <c r="CH568" t="s">
        <v>102</v>
      </c>
      <c r="CI568" s="1" t="s">
        <v>80</v>
      </c>
      <c r="CJ568" t="s">
        <v>126</v>
      </c>
      <c r="CK568" t="s">
        <v>110</v>
      </c>
      <c r="CL568" t="s">
        <v>135</v>
      </c>
      <c r="CM568" t="s">
        <v>102</v>
      </c>
      <c r="CN568" s="1"/>
      <c r="CO568" t="s">
        <v>102</v>
      </c>
    </row>
    <row r="569" spans="1:93" x14ac:dyDescent="0.25">
      <c r="A569" s="1">
        <v>567</v>
      </c>
      <c r="D569" t="s">
        <v>21</v>
      </c>
      <c r="K569" t="s">
        <v>27</v>
      </c>
      <c r="L569" t="s">
        <v>28</v>
      </c>
      <c r="Q569" t="s">
        <v>21</v>
      </c>
      <c r="AA569" t="s">
        <v>30</v>
      </c>
      <c r="AI569" t="s">
        <v>36</v>
      </c>
      <c r="AK569" t="s">
        <v>38</v>
      </c>
      <c r="AM569" t="s">
        <v>40</v>
      </c>
      <c r="AU569" t="s">
        <v>47</v>
      </c>
      <c r="BA569" t="s">
        <v>20</v>
      </c>
      <c r="BC569" t="s">
        <v>54</v>
      </c>
      <c r="BE569" t="s">
        <v>56</v>
      </c>
      <c r="BT569" t="s">
        <v>69</v>
      </c>
      <c r="BU569" t="s">
        <v>70</v>
      </c>
      <c r="BV569" t="s">
        <v>71</v>
      </c>
      <c r="CC569" t="s">
        <v>105</v>
      </c>
      <c r="CD569">
        <v>49</v>
      </c>
      <c r="CE569" t="s">
        <v>121</v>
      </c>
      <c r="CF569" t="s">
        <v>170</v>
      </c>
      <c r="CG569" t="s">
        <v>97</v>
      </c>
      <c r="CH569" t="s">
        <v>98</v>
      </c>
      <c r="CI569" s="1" t="s">
        <v>80</v>
      </c>
      <c r="CK569" t="s">
        <v>100</v>
      </c>
      <c r="CL569" t="s">
        <v>101</v>
      </c>
      <c r="CM569" t="s">
        <v>102</v>
      </c>
      <c r="CN569" s="1" t="s">
        <v>92</v>
      </c>
      <c r="CO569" t="s">
        <v>102</v>
      </c>
    </row>
    <row r="570" spans="1:93" x14ac:dyDescent="0.25">
      <c r="A570" s="1">
        <v>568</v>
      </c>
      <c r="K570" t="s">
        <v>27</v>
      </c>
      <c r="L570" t="s">
        <v>28</v>
      </c>
      <c r="Q570" t="s">
        <v>21</v>
      </c>
      <c r="X570" t="s">
        <v>27</v>
      </c>
      <c r="AF570" t="s">
        <v>34</v>
      </c>
      <c r="AI570" t="s">
        <v>36</v>
      </c>
      <c r="AJ570" t="s">
        <v>37</v>
      </c>
      <c r="AM570" t="s">
        <v>40</v>
      </c>
      <c r="AO570" t="s">
        <v>42</v>
      </c>
      <c r="AR570" t="s">
        <v>44</v>
      </c>
      <c r="AZ570" t="s">
        <v>52</v>
      </c>
      <c r="BC570" t="s">
        <v>54</v>
      </c>
      <c r="BO570" t="s">
        <v>64</v>
      </c>
      <c r="BP570" t="s">
        <v>65</v>
      </c>
      <c r="CC570" t="s">
        <v>105</v>
      </c>
      <c r="CD570">
        <v>59</v>
      </c>
      <c r="CE570" t="s">
        <v>121</v>
      </c>
      <c r="CF570" t="s">
        <v>175</v>
      </c>
      <c r="CG570" t="s">
        <v>107</v>
      </c>
      <c r="CH570" t="s">
        <v>98</v>
      </c>
      <c r="CI570" s="1" t="s">
        <v>80</v>
      </c>
      <c r="CJ570" t="s">
        <v>114</v>
      </c>
      <c r="CK570" t="s">
        <v>110</v>
      </c>
      <c r="CL570" t="s">
        <v>135</v>
      </c>
      <c r="CM570" t="s">
        <v>102</v>
      </c>
      <c r="CN570" s="1" t="s">
        <v>92</v>
      </c>
      <c r="CO570" t="s">
        <v>102</v>
      </c>
    </row>
    <row r="571" spans="1:93" x14ac:dyDescent="0.25">
      <c r="A571" s="1">
        <v>569</v>
      </c>
      <c r="C571" t="s">
        <v>20</v>
      </c>
      <c r="K571" t="s">
        <v>27</v>
      </c>
      <c r="L571" t="s">
        <v>28</v>
      </c>
      <c r="R571" t="s">
        <v>22</v>
      </c>
      <c r="V571" t="s">
        <v>267</v>
      </c>
      <c r="W571" t="s">
        <v>26</v>
      </c>
      <c r="AA571" t="s">
        <v>30</v>
      </c>
      <c r="AG571" t="s">
        <v>35</v>
      </c>
      <c r="AP571" t="s">
        <v>43</v>
      </c>
      <c r="AZ571" t="s">
        <v>52</v>
      </c>
      <c r="BC571" t="s">
        <v>54</v>
      </c>
      <c r="BE571" t="s">
        <v>56</v>
      </c>
      <c r="BN571" t="s">
        <v>63</v>
      </c>
      <c r="BP571" t="s">
        <v>65</v>
      </c>
      <c r="BS571" t="s">
        <v>68</v>
      </c>
      <c r="CA571" t="s">
        <v>76</v>
      </c>
      <c r="CC571" t="s">
        <v>94</v>
      </c>
      <c r="CD571">
        <v>44</v>
      </c>
      <c r="CE571" t="s">
        <v>95</v>
      </c>
      <c r="CF571" t="s">
        <v>130</v>
      </c>
      <c r="CG571" t="s">
        <v>107</v>
      </c>
      <c r="CH571" t="s">
        <v>98</v>
      </c>
      <c r="CI571" s="1" t="s">
        <v>80</v>
      </c>
      <c r="CJ571" t="s">
        <v>126</v>
      </c>
      <c r="CK571" t="s">
        <v>100</v>
      </c>
      <c r="CL571" t="s">
        <v>101</v>
      </c>
      <c r="CM571" t="s">
        <v>102</v>
      </c>
      <c r="CN571" s="1"/>
      <c r="CO571" t="s">
        <v>102</v>
      </c>
    </row>
    <row r="572" spans="1:93" x14ac:dyDescent="0.25">
      <c r="A572" s="1">
        <v>570</v>
      </c>
      <c r="E572" t="s">
        <v>22</v>
      </c>
      <c r="L572" t="s">
        <v>28</v>
      </c>
      <c r="V572" t="s">
        <v>267</v>
      </c>
      <c r="AA572" t="s">
        <v>30</v>
      </c>
      <c r="AF572" t="s">
        <v>34</v>
      </c>
      <c r="AI572" t="s">
        <v>36</v>
      </c>
      <c r="AJ572" t="s">
        <v>37</v>
      </c>
      <c r="AK572" t="s">
        <v>38</v>
      </c>
      <c r="AM572" t="s">
        <v>40</v>
      </c>
      <c r="AQ572" t="s">
        <v>37</v>
      </c>
      <c r="AS572" t="s">
        <v>45</v>
      </c>
      <c r="AU572" t="s">
        <v>47</v>
      </c>
      <c r="AX572" t="s">
        <v>50</v>
      </c>
      <c r="AY572" t="s">
        <v>51</v>
      </c>
      <c r="AZ572" t="s">
        <v>52</v>
      </c>
      <c r="BA572" t="s">
        <v>20</v>
      </c>
      <c r="BB572" t="s">
        <v>53</v>
      </c>
      <c r="BC572" t="s">
        <v>54</v>
      </c>
      <c r="BD572" t="s">
        <v>55</v>
      </c>
      <c r="BE572" t="s">
        <v>56</v>
      </c>
      <c r="BF572" t="s">
        <v>57</v>
      </c>
      <c r="BG572" t="s">
        <v>58</v>
      </c>
      <c r="BH572" t="s">
        <v>59</v>
      </c>
      <c r="BI572" t="s">
        <v>60</v>
      </c>
      <c r="BJ572" t="s">
        <v>26</v>
      </c>
      <c r="BK572" t="s">
        <v>23</v>
      </c>
      <c r="BL572" t="s">
        <v>61</v>
      </c>
      <c r="BM572" t="s">
        <v>62</v>
      </c>
      <c r="BN572" t="s">
        <v>63</v>
      </c>
      <c r="BO572" t="s">
        <v>64</v>
      </c>
      <c r="BP572" t="s">
        <v>65</v>
      </c>
      <c r="BT572" t="s">
        <v>69</v>
      </c>
      <c r="BZ572" t="s">
        <v>75</v>
      </c>
      <c r="CA572" t="s">
        <v>76</v>
      </c>
      <c r="CE572" t="s">
        <v>121</v>
      </c>
      <c r="CF572" t="s">
        <v>247</v>
      </c>
      <c r="CI572" s="1"/>
      <c r="CN572" s="1"/>
    </row>
    <row r="573" spans="1:93" x14ac:dyDescent="0.25">
      <c r="A573" s="1">
        <v>571</v>
      </c>
      <c r="C573" t="s">
        <v>20</v>
      </c>
      <c r="H573" t="s">
        <v>25</v>
      </c>
      <c r="L573" t="s">
        <v>28</v>
      </c>
      <c r="P573" t="s">
        <v>20</v>
      </c>
      <c r="U573" t="s">
        <v>25</v>
      </c>
      <c r="V573" t="s">
        <v>267</v>
      </c>
      <c r="AG573" t="s">
        <v>35</v>
      </c>
      <c r="AH573" t="s">
        <v>269</v>
      </c>
      <c r="AK573" t="s">
        <v>38</v>
      </c>
      <c r="AL573" t="s">
        <v>39</v>
      </c>
      <c r="AO573" t="s">
        <v>42</v>
      </c>
      <c r="AR573" t="s">
        <v>44</v>
      </c>
      <c r="AZ573" t="s">
        <v>52</v>
      </c>
      <c r="BA573" t="s">
        <v>20</v>
      </c>
      <c r="BB573" t="s">
        <v>53</v>
      </c>
      <c r="BC573" t="s">
        <v>54</v>
      </c>
      <c r="BG573" t="s">
        <v>58</v>
      </c>
      <c r="BH573" t="s">
        <v>59</v>
      </c>
      <c r="BI573" t="s">
        <v>60</v>
      </c>
      <c r="BL573" t="s">
        <v>61</v>
      </c>
      <c r="BM573" t="s">
        <v>62</v>
      </c>
      <c r="BN573" t="s">
        <v>63</v>
      </c>
      <c r="BO573" t="s">
        <v>64</v>
      </c>
      <c r="BP573" t="s">
        <v>65</v>
      </c>
      <c r="BS573" t="s">
        <v>68</v>
      </c>
      <c r="CA573" t="s">
        <v>76</v>
      </c>
      <c r="CC573" t="s">
        <v>94</v>
      </c>
      <c r="CD573">
        <v>51</v>
      </c>
      <c r="CE573" t="s">
        <v>121</v>
      </c>
      <c r="CF573" t="s">
        <v>248</v>
      </c>
      <c r="CG573" t="s">
        <v>107</v>
      </c>
      <c r="CH573" t="s">
        <v>98</v>
      </c>
      <c r="CI573" s="1" t="s">
        <v>80</v>
      </c>
      <c r="CJ573" t="s">
        <v>126</v>
      </c>
      <c r="CK573" t="s">
        <v>100</v>
      </c>
      <c r="CL573" t="s">
        <v>101</v>
      </c>
      <c r="CM573" t="s">
        <v>102</v>
      </c>
      <c r="CN573" s="1"/>
      <c r="CO573" t="s">
        <v>102</v>
      </c>
    </row>
    <row r="574" spans="1:93" x14ac:dyDescent="0.25">
      <c r="A574" s="1">
        <v>572</v>
      </c>
      <c r="J574" t="s">
        <v>26</v>
      </c>
      <c r="K574" t="s">
        <v>27</v>
      </c>
      <c r="N574" t="s">
        <v>30</v>
      </c>
      <c r="AA574" t="s">
        <v>30</v>
      </c>
      <c r="AJ574" t="s">
        <v>37</v>
      </c>
      <c r="AM574" t="s">
        <v>40</v>
      </c>
      <c r="AO574" t="s">
        <v>42</v>
      </c>
      <c r="AQ574" t="s">
        <v>37</v>
      </c>
      <c r="AY574" t="s">
        <v>51</v>
      </c>
      <c r="AZ574" t="s">
        <v>52</v>
      </c>
      <c r="BO574" t="s">
        <v>64</v>
      </c>
      <c r="BP574" t="s">
        <v>65</v>
      </c>
      <c r="BR574" t="s">
        <v>67</v>
      </c>
      <c r="BS574" t="s">
        <v>68</v>
      </c>
      <c r="BT574" t="s">
        <v>69</v>
      </c>
      <c r="CC574" t="s">
        <v>94</v>
      </c>
      <c r="CD574">
        <v>40</v>
      </c>
      <c r="CE574" t="s">
        <v>121</v>
      </c>
      <c r="CF574" t="s">
        <v>176</v>
      </c>
      <c r="CG574" t="s">
        <v>97</v>
      </c>
      <c r="CH574" t="s">
        <v>98</v>
      </c>
      <c r="CI574" s="1" t="s">
        <v>80</v>
      </c>
      <c r="CJ574" t="s">
        <v>114</v>
      </c>
      <c r="CK574" t="s">
        <v>110</v>
      </c>
      <c r="CL574" t="s">
        <v>135</v>
      </c>
      <c r="CM574" t="s">
        <v>102</v>
      </c>
      <c r="CN574" s="1" t="s">
        <v>90</v>
      </c>
      <c r="CO574" t="s">
        <v>102</v>
      </c>
    </row>
    <row r="575" spans="1:93" x14ac:dyDescent="0.25">
      <c r="A575" s="1">
        <v>573</v>
      </c>
      <c r="J575" t="s">
        <v>26</v>
      </c>
      <c r="K575" t="s">
        <v>27</v>
      </c>
      <c r="L575" t="s">
        <v>28</v>
      </c>
      <c r="O575" t="s">
        <v>19</v>
      </c>
      <c r="W575" t="s">
        <v>26</v>
      </c>
      <c r="AA575" t="s">
        <v>30</v>
      </c>
      <c r="AH575" t="s">
        <v>269</v>
      </c>
      <c r="AI575" t="s">
        <v>36</v>
      </c>
      <c r="AK575" t="s">
        <v>38</v>
      </c>
      <c r="AP575" t="s">
        <v>43</v>
      </c>
      <c r="AR575" t="s">
        <v>44</v>
      </c>
      <c r="AT575" t="s">
        <v>46</v>
      </c>
      <c r="AZ575" t="s">
        <v>52</v>
      </c>
      <c r="BE575" t="s">
        <v>56</v>
      </c>
      <c r="BJ575" t="s">
        <v>26</v>
      </c>
      <c r="BP575" t="s">
        <v>65</v>
      </c>
      <c r="BS575" t="s">
        <v>68</v>
      </c>
      <c r="BY575" t="s">
        <v>74</v>
      </c>
      <c r="CC575" t="s">
        <v>105</v>
      </c>
      <c r="CD575">
        <v>39</v>
      </c>
      <c r="CE575" t="s">
        <v>121</v>
      </c>
      <c r="CF575" t="s">
        <v>176</v>
      </c>
      <c r="CG575" t="s">
        <v>97</v>
      </c>
      <c r="CH575" t="s">
        <v>98</v>
      </c>
      <c r="CI575" s="1" t="s">
        <v>80</v>
      </c>
      <c r="CJ575" t="s">
        <v>114</v>
      </c>
      <c r="CK575" t="s">
        <v>153</v>
      </c>
      <c r="CL575" t="s">
        <v>135</v>
      </c>
      <c r="CM575" t="s">
        <v>102</v>
      </c>
      <c r="CN575" s="1" t="s">
        <v>92</v>
      </c>
      <c r="CO575" t="s">
        <v>102</v>
      </c>
    </row>
    <row r="576" spans="1:93" x14ac:dyDescent="0.25">
      <c r="A576" s="1">
        <v>574</v>
      </c>
      <c r="B576" t="s">
        <v>19</v>
      </c>
      <c r="C576" t="s">
        <v>20</v>
      </c>
      <c r="D576" t="s">
        <v>21</v>
      </c>
      <c r="H576" t="s">
        <v>25</v>
      </c>
      <c r="J576" t="s">
        <v>26</v>
      </c>
      <c r="K576" t="s">
        <v>27</v>
      </c>
      <c r="M576" t="s">
        <v>29</v>
      </c>
      <c r="P576" t="s">
        <v>20</v>
      </c>
      <c r="Z576" t="s">
        <v>29</v>
      </c>
      <c r="AC576" t="s">
        <v>32</v>
      </c>
      <c r="AI576" t="s">
        <v>36</v>
      </c>
      <c r="AL576" t="s">
        <v>39</v>
      </c>
      <c r="AM576" t="s">
        <v>40</v>
      </c>
      <c r="AN576" t="s">
        <v>41</v>
      </c>
      <c r="AR576" t="s">
        <v>44</v>
      </c>
      <c r="AZ576" t="s">
        <v>52</v>
      </c>
      <c r="BE576" t="s">
        <v>56</v>
      </c>
      <c r="BG576" t="s">
        <v>58</v>
      </c>
      <c r="BI576" t="s">
        <v>60</v>
      </c>
      <c r="BJ576" t="s">
        <v>26</v>
      </c>
      <c r="BM576" t="s">
        <v>62</v>
      </c>
      <c r="BN576" t="s">
        <v>63</v>
      </c>
      <c r="BR576" t="s">
        <v>67</v>
      </c>
      <c r="BS576" t="s">
        <v>68</v>
      </c>
      <c r="BT576" t="s">
        <v>69</v>
      </c>
      <c r="BU576" t="s">
        <v>70</v>
      </c>
      <c r="BV576" t="s">
        <v>71</v>
      </c>
      <c r="CB576" s="6" t="s">
        <v>77</v>
      </c>
      <c r="CC576" t="s">
        <v>94</v>
      </c>
      <c r="CD576">
        <v>48</v>
      </c>
      <c r="CE576" t="s">
        <v>115</v>
      </c>
      <c r="CF576" t="s">
        <v>335</v>
      </c>
      <c r="CG576" t="s">
        <v>107</v>
      </c>
      <c r="CH576" t="s">
        <v>98</v>
      </c>
      <c r="CI576" s="1" t="s">
        <v>366</v>
      </c>
      <c r="CJ576" t="s">
        <v>114</v>
      </c>
      <c r="CK576" t="s">
        <v>110</v>
      </c>
      <c r="CL576" t="s">
        <v>101</v>
      </c>
      <c r="CM576" t="s">
        <v>102</v>
      </c>
      <c r="CN576" s="1"/>
      <c r="CO576" t="s">
        <v>102</v>
      </c>
    </row>
    <row r="577" spans="1:93" x14ac:dyDescent="0.25">
      <c r="A577" s="1">
        <v>575</v>
      </c>
      <c r="B577" t="s">
        <v>19</v>
      </c>
      <c r="D577" t="s">
        <v>21</v>
      </c>
      <c r="J577" t="s">
        <v>26</v>
      </c>
      <c r="L577" t="s">
        <v>28</v>
      </c>
      <c r="Q577" t="s">
        <v>21</v>
      </c>
      <c r="W577" t="s">
        <v>26</v>
      </c>
      <c r="AC577" t="s">
        <v>32</v>
      </c>
      <c r="AI577" t="s">
        <v>36</v>
      </c>
      <c r="AJ577" t="s">
        <v>37</v>
      </c>
      <c r="AO577" t="s">
        <v>42</v>
      </c>
      <c r="AQ577" t="s">
        <v>37</v>
      </c>
      <c r="AR577" t="s">
        <v>44</v>
      </c>
      <c r="AX577" t="s">
        <v>50</v>
      </c>
      <c r="BC577" t="s">
        <v>54</v>
      </c>
      <c r="BH577" t="s">
        <v>59</v>
      </c>
      <c r="BJ577" t="s">
        <v>26</v>
      </c>
      <c r="BO577" t="s">
        <v>64</v>
      </c>
      <c r="BP577" t="s">
        <v>65</v>
      </c>
      <c r="BS577" t="s">
        <v>68</v>
      </c>
      <c r="CC577" t="s">
        <v>105</v>
      </c>
      <c r="CD577">
        <v>79</v>
      </c>
      <c r="CE577" t="s">
        <v>121</v>
      </c>
      <c r="CF577" t="s">
        <v>250</v>
      </c>
      <c r="CG577" t="s">
        <v>97</v>
      </c>
      <c r="CH577" t="s">
        <v>98</v>
      </c>
      <c r="CI577" s="1" t="s">
        <v>80</v>
      </c>
      <c r="CJ577" t="s">
        <v>108</v>
      </c>
      <c r="CK577" t="s">
        <v>103</v>
      </c>
      <c r="CL577" t="s">
        <v>104</v>
      </c>
      <c r="CM577" t="s">
        <v>102</v>
      </c>
      <c r="CN577" s="1" t="s">
        <v>90</v>
      </c>
      <c r="CO577" t="s">
        <v>102</v>
      </c>
    </row>
    <row r="578" spans="1:93" x14ac:dyDescent="0.25">
      <c r="A578" s="1">
        <v>576</v>
      </c>
      <c r="D578" t="s">
        <v>21</v>
      </c>
      <c r="J578" t="s">
        <v>26</v>
      </c>
      <c r="K578" t="s">
        <v>27</v>
      </c>
      <c r="Q578" t="s">
        <v>21</v>
      </c>
      <c r="AA578" t="s">
        <v>30</v>
      </c>
      <c r="AC578" t="s">
        <v>32</v>
      </c>
      <c r="AD578" t="s">
        <v>33</v>
      </c>
      <c r="AK578" t="s">
        <v>38</v>
      </c>
      <c r="AP578" t="s">
        <v>43</v>
      </c>
      <c r="AR578" t="s">
        <v>44</v>
      </c>
      <c r="AU578" t="s">
        <v>47</v>
      </c>
      <c r="AX578" t="s">
        <v>50</v>
      </c>
      <c r="BC578" t="s">
        <v>54</v>
      </c>
      <c r="BE578" t="s">
        <v>56</v>
      </c>
      <c r="BP578" t="s">
        <v>65</v>
      </c>
      <c r="BR578" t="s">
        <v>67</v>
      </c>
      <c r="CB578" s="6" t="s">
        <v>77</v>
      </c>
      <c r="CC578" t="s">
        <v>105</v>
      </c>
      <c r="CD578">
        <v>60</v>
      </c>
      <c r="CE578" t="s">
        <v>121</v>
      </c>
      <c r="CF578" t="s">
        <v>122</v>
      </c>
      <c r="CG578" t="s">
        <v>97</v>
      </c>
      <c r="CH578" t="s">
        <v>98</v>
      </c>
      <c r="CI578" s="1" t="s">
        <v>80</v>
      </c>
      <c r="CJ578" t="s">
        <v>114</v>
      </c>
      <c r="CK578" t="s">
        <v>110</v>
      </c>
      <c r="CL578" t="s">
        <v>101</v>
      </c>
      <c r="CM578" t="s">
        <v>102</v>
      </c>
      <c r="CN578" s="1" t="s">
        <v>92</v>
      </c>
      <c r="CO578" t="s">
        <v>102</v>
      </c>
    </row>
    <row r="579" spans="1:93" x14ac:dyDescent="0.25">
      <c r="A579" s="1">
        <v>577</v>
      </c>
      <c r="L579" t="s">
        <v>28</v>
      </c>
      <c r="V579" t="s">
        <v>267</v>
      </c>
      <c r="AI579" t="s">
        <v>36</v>
      </c>
      <c r="AO579" t="s">
        <v>42</v>
      </c>
      <c r="BO579" t="s">
        <v>64</v>
      </c>
      <c r="BP579" t="s">
        <v>65</v>
      </c>
      <c r="BT579" t="s">
        <v>69</v>
      </c>
      <c r="CA579" t="s">
        <v>76</v>
      </c>
      <c r="CC579" t="s">
        <v>94</v>
      </c>
      <c r="CD579">
        <v>55</v>
      </c>
      <c r="CE579" t="s">
        <v>95</v>
      </c>
      <c r="CF579" t="s">
        <v>225</v>
      </c>
      <c r="CG579" t="s">
        <v>107</v>
      </c>
      <c r="CH579" t="s">
        <v>98</v>
      </c>
      <c r="CI579" s="1" t="s">
        <v>80</v>
      </c>
      <c r="CJ579" t="s">
        <v>126</v>
      </c>
      <c r="CK579" t="s">
        <v>100</v>
      </c>
      <c r="CL579" t="s">
        <v>101</v>
      </c>
      <c r="CM579" t="s">
        <v>102</v>
      </c>
      <c r="CN579" s="1"/>
      <c r="CO579" t="s">
        <v>102</v>
      </c>
    </row>
    <row r="580" spans="1:93" x14ac:dyDescent="0.25">
      <c r="A580" s="1">
        <v>578</v>
      </c>
      <c r="D580" t="s">
        <v>21</v>
      </c>
      <c r="J580" t="s">
        <v>26</v>
      </c>
      <c r="L580" t="s">
        <v>28</v>
      </c>
      <c r="AF580" t="s">
        <v>34</v>
      </c>
      <c r="AI580" t="s">
        <v>36</v>
      </c>
      <c r="AK580" t="s">
        <v>38</v>
      </c>
      <c r="AP580" t="s">
        <v>43</v>
      </c>
      <c r="AS580" t="s">
        <v>45</v>
      </c>
      <c r="AU580" t="s">
        <v>47</v>
      </c>
      <c r="AX580" t="s">
        <v>50</v>
      </c>
      <c r="BA580" t="s">
        <v>20</v>
      </c>
      <c r="BJ580" t="s">
        <v>26</v>
      </c>
      <c r="CA580" t="s">
        <v>76</v>
      </c>
      <c r="CC580" t="s">
        <v>105</v>
      </c>
      <c r="CD580">
        <v>35</v>
      </c>
      <c r="CE580" t="s">
        <v>95</v>
      </c>
      <c r="CF580" t="s">
        <v>195</v>
      </c>
      <c r="CG580" s="1" t="s">
        <v>346</v>
      </c>
      <c r="CH580" t="s">
        <v>102</v>
      </c>
      <c r="CI580" s="1" t="s">
        <v>85</v>
      </c>
      <c r="CJ580" t="s">
        <v>108</v>
      </c>
      <c r="CK580" t="s">
        <v>110</v>
      </c>
      <c r="CL580" t="s">
        <v>101</v>
      </c>
      <c r="CM580" t="s">
        <v>102</v>
      </c>
      <c r="CN580" s="1"/>
      <c r="CO580" t="s">
        <v>102</v>
      </c>
    </row>
    <row r="581" spans="1:93" x14ac:dyDescent="0.25">
      <c r="A581" s="1">
        <v>579</v>
      </c>
      <c r="D581" t="s">
        <v>21</v>
      </c>
      <c r="H581" t="s">
        <v>25</v>
      </c>
      <c r="I581" t="s">
        <v>267</v>
      </c>
      <c r="U581" t="s">
        <v>25</v>
      </c>
      <c r="V581" t="s">
        <v>267</v>
      </c>
      <c r="X581" t="s">
        <v>27</v>
      </c>
      <c r="AD581" t="s">
        <v>33</v>
      </c>
      <c r="AK581" t="s">
        <v>38</v>
      </c>
      <c r="AP581" t="s">
        <v>43</v>
      </c>
      <c r="AS581" t="s">
        <v>45</v>
      </c>
      <c r="AZ581" t="s">
        <v>52</v>
      </c>
      <c r="BE581" t="s">
        <v>56</v>
      </c>
      <c r="BP581" t="s">
        <v>65</v>
      </c>
      <c r="BT581" t="s">
        <v>69</v>
      </c>
      <c r="BX581" t="s">
        <v>73</v>
      </c>
      <c r="CA581" t="s">
        <v>76</v>
      </c>
      <c r="CC581" t="s">
        <v>94</v>
      </c>
      <c r="CD581">
        <v>55</v>
      </c>
      <c r="CE581" t="s">
        <v>95</v>
      </c>
      <c r="CF581" t="s">
        <v>251</v>
      </c>
      <c r="CG581" t="s">
        <v>107</v>
      </c>
      <c r="CH581" t="s">
        <v>98</v>
      </c>
      <c r="CI581" s="1" t="s">
        <v>80</v>
      </c>
      <c r="CJ581" t="s">
        <v>114</v>
      </c>
      <c r="CK581" t="s">
        <v>103</v>
      </c>
      <c r="CL581" t="s">
        <v>123</v>
      </c>
      <c r="CM581" t="s">
        <v>102</v>
      </c>
      <c r="CN581" s="1"/>
      <c r="CO581" t="s">
        <v>102</v>
      </c>
    </row>
    <row r="582" spans="1:93" x14ac:dyDescent="0.25">
      <c r="A582" s="1">
        <v>580</v>
      </c>
      <c r="C582" t="s">
        <v>20</v>
      </c>
      <c r="J582" t="s">
        <v>26</v>
      </c>
      <c r="K582" t="s">
        <v>27</v>
      </c>
      <c r="L582" t="s">
        <v>28</v>
      </c>
      <c r="N582" t="s">
        <v>30</v>
      </c>
      <c r="X582" t="s">
        <v>27</v>
      </c>
      <c r="AA582" t="s">
        <v>30</v>
      </c>
      <c r="AJ582" t="s">
        <v>37</v>
      </c>
      <c r="AK582" t="s">
        <v>38</v>
      </c>
      <c r="AM582" t="s">
        <v>40</v>
      </c>
      <c r="AP582" t="s">
        <v>43</v>
      </c>
      <c r="AQ582" t="s">
        <v>37</v>
      </c>
      <c r="AR582" t="s">
        <v>44</v>
      </c>
      <c r="AT582" t="s">
        <v>46</v>
      </c>
      <c r="BA582" t="s">
        <v>20</v>
      </c>
      <c r="BC582" t="s">
        <v>54</v>
      </c>
      <c r="BE582" t="s">
        <v>56</v>
      </c>
      <c r="BG582" t="s">
        <v>58</v>
      </c>
      <c r="BI582" t="s">
        <v>60</v>
      </c>
      <c r="BN582" t="s">
        <v>63</v>
      </c>
      <c r="BO582" t="s">
        <v>64</v>
      </c>
      <c r="BP582" t="s">
        <v>65</v>
      </c>
      <c r="BY582" t="s">
        <v>74</v>
      </c>
      <c r="CC582" t="s">
        <v>105</v>
      </c>
      <c r="CD582">
        <v>67</v>
      </c>
      <c r="CE582" t="s">
        <v>121</v>
      </c>
      <c r="CF582" t="s">
        <v>252</v>
      </c>
      <c r="CG582" t="s">
        <v>134</v>
      </c>
      <c r="CH582" t="s">
        <v>98</v>
      </c>
      <c r="CI582" s="1" t="s">
        <v>80</v>
      </c>
      <c r="CJ582" t="s">
        <v>99</v>
      </c>
      <c r="CK582" t="s">
        <v>110</v>
      </c>
      <c r="CL582" t="s">
        <v>104</v>
      </c>
      <c r="CM582" t="s">
        <v>102</v>
      </c>
      <c r="CN582" s="1" t="s">
        <v>92</v>
      </c>
      <c r="CO582" t="s">
        <v>102</v>
      </c>
    </row>
    <row r="583" spans="1:93" x14ac:dyDescent="0.25">
      <c r="A583" s="1">
        <v>581</v>
      </c>
      <c r="B583" t="s">
        <v>19</v>
      </c>
      <c r="Q583" t="s">
        <v>21</v>
      </c>
      <c r="AF583" t="s">
        <v>34</v>
      </c>
      <c r="AK583" t="s">
        <v>38</v>
      </c>
      <c r="AM583" t="s">
        <v>40</v>
      </c>
      <c r="AR583" t="s">
        <v>44</v>
      </c>
      <c r="AU583" t="s">
        <v>47</v>
      </c>
      <c r="BE583" t="s">
        <v>56</v>
      </c>
      <c r="BP583" t="s">
        <v>65</v>
      </c>
      <c r="CA583" t="s">
        <v>76</v>
      </c>
      <c r="CC583" t="s">
        <v>105</v>
      </c>
      <c r="CD583">
        <v>60</v>
      </c>
      <c r="CE583" t="s">
        <v>121</v>
      </c>
      <c r="CF583" t="s">
        <v>250</v>
      </c>
      <c r="CG583" t="s">
        <v>128</v>
      </c>
      <c r="CH583" t="s">
        <v>98</v>
      </c>
      <c r="CI583" s="1" t="s">
        <v>87</v>
      </c>
      <c r="CJ583" t="s">
        <v>126</v>
      </c>
      <c r="CK583" t="s">
        <v>153</v>
      </c>
      <c r="CL583" t="s">
        <v>101</v>
      </c>
      <c r="CM583" t="s">
        <v>102</v>
      </c>
      <c r="CN583" s="1"/>
      <c r="CO583" t="s">
        <v>102</v>
      </c>
    </row>
    <row r="584" spans="1:93" x14ac:dyDescent="0.25">
      <c r="A584" s="1">
        <v>582</v>
      </c>
      <c r="C584" t="s">
        <v>20</v>
      </c>
      <c r="J584" t="s">
        <v>26</v>
      </c>
      <c r="K584" t="s">
        <v>27</v>
      </c>
      <c r="Q584" t="s">
        <v>21</v>
      </c>
      <c r="W584" t="s">
        <v>26</v>
      </c>
      <c r="AA584" t="s">
        <v>30</v>
      </c>
      <c r="AD584" t="s">
        <v>33</v>
      </c>
      <c r="AI584" t="s">
        <v>36</v>
      </c>
      <c r="AJ584" t="s">
        <v>37</v>
      </c>
      <c r="AM584" t="s">
        <v>40</v>
      </c>
      <c r="AX584" t="s">
        <v>50</v>
      </c>
      <c r="AZ584" t="s">
        <v>52</v>
      </c>
      <c r="BJ584" t="s">
        <v>26</v>
      </c>
      <c r="BP584" t="s">
        <v>65</v>
      </c>
      <c r="BY584" t="s">
        <v>74</v>
      </c>
      <c r="CI584" s="1"/>
      <c r="CN584" s="1"/>
    </row>
    <row r="585" spans="1:93" x14ac:dyDescent="0.25">
      <c r="A585" s="1">
        <v>583</v>
      </c>
      <c r="C585" t="s">
        <v>20</v>
      </c>
      <c r="K585" t="s">
        <v>27</v>
      </c>
      <c r="L585" t="s">
        <v>28</v>
      </c>
      <c r="P585" t="s">
        <v>20</v>
      </c>
      <c r="AG585" t="s">
        <v>35</v>
      </c>
      <c r="AP585" t="s">
        <v>43</v>
      </c>
      <c r="AZ585" t="s">
        <v>52</v>
      </c>
      <c r="BC585" t="s">
        <v>54</v>
      </c>
      <c r="BD585" t="s">
        <v>55</v>
      </c>
      <c r="BP585" t="s">
        <v>65</v>
      </c>
      <c r="BR585" t="s">
        <v>67</v>
      </c>
      <c r="BS585" t="s">
        <v>68</v>
      </c>
      <c r="BT585" t="s">
        <v>69</v>
      </c>
      <c r="BU585" t="s">
        <v>70</v>
      </c>
      <c r="BW585" t="s">
        <v>72</v>
      </c>
      <c r="BX585" t="s">
        <v>73</v>
      </c>
      <c r="CA585" t="s">
        <v>76</v>
      </c>
      <c r="CB585" s="6" t="s">
        <v>77</v>
      </c>
      <c r="CC585" t="s">
        <v>94</v>
      </c>
      <c r="CD585">
        <v>52</v>
      </c>
      <c r="CE585" t="s">
        <v>95</v>
      </c>
      <c r="CF585" t="s">
        <v>225</v>
      </c>
      <c r="CG585" t="s">
        <v>107</v>
      </c>
      <c r="CH585" t="s">
        <v>98</v>
      </c>
      <c r="CI585" s="1" t="s">
        <v>80</v>
      </c>
      <c r="CJ585" t="s">
        <v>126</v>
      </c>
      <c r="CK585" t="s">
        <v>100</v>
      </c>
      <c r="CL585" t="s">
        <v>101</v>
      </c>
      <c r="CM585" t="s">
        <v>102</v>
      </c>
      <c r="CN585" s="1"/>
      <c r="CO585" t="s">
        <v>102</v>
      </c>
    </row>
    <row r="586" spans="1:93" x14ac:dyDescent="0.25">
      <c r="A586" s="1">
        <v>584</v>
      </c>
      <c r="I586" t="s">
        <v>267</v>
      </c>
      <c r="AI586" t="s">
        <v>36</v>
      </c>
      <c r="AU586" t="s">
        <v>47</v>
      </c>
      <c r="BC586" t="s">
        <v>54</v>
      </c>
      <c r="BU586" t="s">
        <v>70</v>
      </c>
      <c r="CC586" t="s">
        <v>105</v>
      </c>
      <c r="CD586">
        <v>48</v>
      </c>
      <c r="CE586" t="s">
        <v>121</v>
      </c>
      <c r="CF586" t="s">
        <v>246</v>
      </c>
      <c r="CG586" t="s">
        <v>97</v>
      </c>
      <c r="CH586" t="s">
        <v>98</v>
      </c>
      <c r="CI586" s="1" t="s">
        <v>80</v>
      </c>
      <c r="CJ586" t="s">
        <v>108</v>
      </c>
      <c r="CK586" t="s">
        <v>100</v>
      </c>
      <c r="CL586" t="s">
        <v>125</v>
      </c>
      <c r="CM586" t="s">
        <v>102</v>
      </c>
      <c r="CN586" s="1"/>
      <c r="CO586" t="s">
        <v>102</v>
      </c>
    </row>
    <row r="587" spans="1:93" x14ac:dyDescent="0.25">
      <c r="A587" s="1">
        <v>585</v>
      </c>
      <c r="L587" t="s">
        <v>28</v>
      </c>
      <c r="N587" t="s">
        <v>30</v>
      </c>
      <c r="Q587" t="s">
        <v>21</v>
      </c>
      <c r="AC587" t="s">
        <v>32</v>
      </c>
      <c r="AO587" t="s">
        <v>42</v>
      </c>
      <c r="AQ587" t="s">
        <v>37</v>
      </c>
      <c r="BA587" t="s">
        <v>20</v>
      </c>
      <c r="BE587" t="s">
        <v>56</v>
      </c>
      <c r="BN587" t="s">
        <v>63</v>
      </c>
      <c r="BP587" t="s">
        <v>65</v>
      </c>
      <c r="BS587" t="s">
        <v>68</v>
      </c>
      <c r="BT587" t="s">
        <v>69</v>
      </c>
      <c r="BW587" t="s">
        <v>72</v>
      </c>
      <c r="CA587" t="s">
        <v>76</v>
      </c>
      <c r="CC587" t="s">
        <v>94</v>
      </c>
      <c r="CD587">
        <v>79</v>
      </c>
      <c r="CE587" t="s">
        <v>121</v>
      </c>
      <c r="CF587" t="s">
        <v>217</v>
      </c>
      <c r="CG587" t="s">
        <v>107</v>
      </c>
      <c r="CH587" t="s">
        <v>98</v>
      </c>
      <c r="CI587" s="1" t="s">
        <v>80</v>
      </c>
      <c r="CJ587" t="s">
        <v>126</v>
      </c>
      <c r="CK587" t="s">
        <v>100</v>
      </c>
      <c r="CL587" t="s">
        <v>104</v>
      </c>
      <c r="CM587" t="s">
        <v>102</v>
      </c>
      <c r="CN587" s="1" t="s">
        <v>373</v>
      </c>
      <c r="CO587" t="s">
        <v>102</v>
      </c>
    </row>
    <row r="588" spans="1:93" x14ac:dyDescent="0.25">
      <c r="A588" s="1">
        <v>586</v>
      </c>
      <c r="E588" t="s">
        <v>22</v>
      </c>
      <c r="H588" t="s">
        <v>25</v>
      </c>
      <c r="L588" t="s">
        <v>28</v>
      </c>
      <c r="AA588" t="s">
        <v>30</v>
      </c>
      <c r="AE588" t="s">
        <v>266</v>
      </c>
      <c r="AI588" t="s">
        <v>36</v>
      </c>
      <c r="AO588" t="s">
        <v>42</v>
      </c>
      <c r="AP588" t="s">
        <v>43</v>
      </c>
      <c r="AS588" t="s">
        <v>45</v>
      </c>
      <c r="AX588" t="s">
        <v>50</v>
      </c>
      <c r="BO588" t="s">
        <v>64</v>
      </c>
      <c r="BP588" t="s">
        <v>65</v>
      </c>
      <c r="CA588" t="s">
        <v>76</v>
      </c>
      <c r="CC588" t="s">
        <v>105</v>
      </c>
      <c r="CD588">
        <v>23</v>
      </c>
      <c r="CE588" t="s">
        <v>121</v>
      </c>
      <c r="CF588" t="s">
        <v>211</v>
      </c>
      <c r="CH588" t="s">
        <v>102</v>
      </c>
      <c r="CI588" s="1" t="s">
        <v>80</v>
      </c>
      <c r="CJ588" t="s">
        <v>108</v>
      </c>
      <c r="CK588" t="s">
        <v>120</v>
      </c>
      <c r="CL588" t="s">
        <v>101</v>
      </c>
      <c r="CM588" t="s">
        <v>102</v>
      </c>
      <c r="CN588" s="1"/>
      <c r="CO588" t="s">
        <v>102</v>
      </c>
    </row>
    <row r="589" spans="1:93" x14ac:dyDescent="0.25">
      <c r="A589" s="1">
        <v>587</v>
      </c>
      <c r="J589" t="s">
        <v>26</v>
      </c>
      <c r="L589" t="s">
        <v>28</v>
      </c>
      <c r="N589" t="s">
        <v>30</v>
      </c>
      <c r="AA589" t="s">
        <v>30</v>
      </c>
      <c r="AC589" t="s">
        <v>32</v>
      </c>
      <c r="AJ589" t="s">
        <v>37</v>
      </c>
      <c r="AK589" t="s">
        <v>38</v>
      </c>
      <c r="AQ589" t="s">
        <v>37</v>
      </c>
      <c r="AR589" t="s">
        <v>44</v>
      </c>
      <c r="AT589" t="s">
        <v>46</v>
      </c>
      <c r="AX589" t="s">
        <v>50</v>
      </c>
      <c r="BB589" t="s">
        <v>53</v>
      </c>
      <c r="BJ589" t="s">
        <v>26</v>
      </c>
      <c r="BP589" t="s">
        <v>65</v>
      </c>
      <c r="CC589" t="s">
        <v>105</v>
      </c>
      <c r="CD589">
        <v>54</v>
      </c>
      <c r="CE589" t="s">
        <v>121</v>
      </c>
      <c r="CF589" t="s">
        <v>253</v>
      </c>
      <c r="CG589" t="s">
        <v>107</v>
      </c>
      <c r="CH589" t="s">
        <v>98</v>
      </c>
      <c r="CI589" s="1" t="s">
        <v>80</v>
      </c>
      <c r="CJ589" t="s">
        <v>108</v>
      </c>
      <c r="CK589" t="s">
        <v>100</v>
      </c>
      <c r="CL589" t="s">
        <v>101</v>
      </c>
      <c r="CM589" t="s">
        <v>102</v>
      </c>
      <c r="CN589" s="1"/>
      <c r="CO589" t="s">
        <v>102</v>
      </c>
    </row>
    <row r="590" spans="1:93" x14ac:dyDescent="0.25">
      <c r="A590" s="1">
        <v>588</v>
      </c>
      <c r="E590" t="s">
        <v>22</v>
      </c>
      <c r="K590" t="s">
        <v>27</v>
      </c>
      <c r="L590" t="s">
        <v>28</v>
      </c>
      <c r="R590" t="s">
        <v>22</v>
      </c>
      <c r="S590" t="s">
        <v>23</v>
      </c>
      <c r="Y590" t="s">
        <v>28</v>
      </c>
      <c r="AC590" t="s">
        <v>32</v>
      </c>
      <c r="AI590" t="s">
        <v>36</v>
      </c>
      <c r="AK590" t="s">
        <v>38</v>
      </c>
      <c r="AO590" t="s">
        <v>42</v>
      </c>
      <c r="AR590" t="s">
        <v>44</v>
      </c>
      <c r="AU590" t="s">
        <v>47</v>
      </c>
      <c r="BE590" t="s">
        <v>56</v>
      </c>
      <c r="BN590" t="s">
        <v>63</v>
      </c>
      <c r="BO590" t="s">
        <v>64</v>
      </c>
      <c r="BS590" t="s">
        <v>68</v>
      </c>
      <c r="BU590" t="s">
        <v>70</v>
      </c>
      <c r="CA590" t="s">
        <v>76</v>
      </c>
      <c r="CC590" t="s">
        <v>105</v>
      </c>
      <c r="CD590">
        <v>56</v>
      </c>
      <c r="CE590" t="s">
        <v>121</v>
      </c>
      <c r="CF590" t="s">
        <v>174</v>
      </c>
      <c r="CG590" t="s">
        <v>107</v>
      </c>
      <c r="CI590" s="1" t="s">
        <v>80</v>
      </c>
      <c r="CJ590" t="s">
        <v>112</v>
      </c>
      <c r="CL590" t="s">
        <v>135</v>
      </c>
      <c r="CM590" t="s">
        <v>98</v>
      </c>
      <c r="CN590" s="1"/>
      <c r="CO590" t="s">
        <v>102</v>
      </c>
    </row>
    <row r="591" spans="1:93" x14ac:dyDescent="0.25">
      <c r="A591" s="1">
        <v>589</v>
      </c>
      <c r="L591" t="s">
        <v>28</v>
      </c>
      <c r="AI591" t="s">
        <v>36</v>
      </c>
      <c r="AJ591" t="s">
        <v>37</v>
      </c>
      <c r="AO591" t="s">
        <v>42</v>
      </c>
      <c r="AZ591" t="s">
        <v>52</v>
      </c>
      <c r="BP591" t="s">
        <v>65</v>
      </c>
      <c r="BZ591" t="s">
        <v>75</v>
      </c>
      <c r="CC591" t="s">
        <v>105</v>
      </c>
      <c r="CD591">
        <v>54</v>
      </c>
      <c r="CE591" t="s">
        <v>121</v>
      </c>
      <c r="CF591" t="s">
        <v>247</v>
      </c>
      <c r="CG591" t="s">
        <v>107</v>
      </c>
      <c r="CI591" s="1" t="s">
        <v>80</v>
      </c>
      <c r="CJ591" t="s">
        <v>114</v>
      </c>
      <c r="CK591" t="s">
        <v>120</v>
      </c>
      <c r="CL591" t="s">
        <v>135</v>
      </c>
      <c r="CM591" t="s">
        <v>102</v>
      </c>
      <c r="CN591" s="1" t="s">
        <v>92</v>
      </c>
      <c r="CO591" t="s">
        <v>102</v>
      </c>
    </row>
    <row r="592" spans="1:93" x14ac:dyDescent="0.25">
      <c r="A592" s="1">
        <v>590</v>
      </c>
      <c r="J592" t="s">
        <v>26</v>
      </c>
      <c r="Q592" t="s">
        <v>21</v>
      </c>
      <c r="W592" t="s">
        <v>26</v>
      </c>
      <c r="AA592" t="s">
        <v>30</v>
      </c>
      <c r="AH592" t="s">
        <v>269</v>
      </c>
      <c r="AI592" t="s">
        <v>36</v>
      </c>
      <c r="AO592" t="s">
        <v>42</v>
      </c>
      <c r="AS592" t="s">
        <v>45</v>
      </c>
      <c r="AT592" t="s">
        <v>46</v>
      </c>
      <c r="BJ592" t="s">
        <v>26</v>
      </c>
      <c r="BM592" t="s">
        <v>62</v>
      </c>
      <c r="BN592" t="s">
        <v>63</v>
      </c>
      <c r="BP592" t="s">
        <v>65</v>
      </c>
      <c r="BR592" t="s">
        <v>67</v>
      </c>
      <c r="BT592" t="s">
        <v>69</v>
      </c>
      <c r="CC592" t="s">
        <v>105</v>
      </c>
      <c r="CD592">
        <v>67</v>
      </c>
      <c r="CE592" t="s">
        <v>95</v>
      </c>
      <c r="CF592" t="s">
        <v>157</v>
      </c>
      <c r="CG592" t="s">
        <v>107</v>
      </c>
      <c r="CH592" t="s">
        <v>98</v>
      </c>
      <c r="CI592" s="1" t="s">
        <v>80</v>
      </c>
      <c r="CJ592" t="s">
        <v>109</v>
      </c>
      <c r="CK592" t="s">
        <v>103</v>
      </c>
      <c r="CL592" t="s">
        <v>104</v>
      </c>
      <c r="CM592" t="s">
        <v>102</v>
      </c>
      <c r="CN592" s="1"/>
      <c r="CO592" t="s">
        <v>102</v>
      </c>
    </row>
    <row r="593" spans="1:93" x14ac:dyDescent="0.25">
      <c r="A593" s="1">
        <v>591</v>
      </c>
      <c r="K593" t="s">
        <v>27</v>
      </c>
      <c r="L593" t="s">
        <v>28</v>
      </c>
      <c r="N593" t="s">
        <v>30</v>
      </c>
      <c r="T593" t="s">
        <v>24</v>
      </c>
      <c r="AH593" t="s">
        <v>269</v>
      </c>
      <c r="AK593" t="s">
        <v>38</v>
      </c>
      <c r="AM593" t="s">
        <v>40</v>
      </c>
      <c r="AR593" t="s">
        <v>44</v>
      </c>
      <c r="BJ593" t="s">
        <v>26</v>
      </c>
      <c r="BO593" t="s">
        <v>64</v>
      </c>
      <c r="BR593" t="s">
        <v>67</v>
      </c>
      <c r="BS593" t="s">
        <v>68</v>
      </c>
      <c r="CA593" t="s">
        <v>76</v>
      </c>
      <c r="CC593" t="s">
        <v>105</v>
      </c>
      <c r="CD593">
        <v>50</v>
      </c>
      <c r="CE593" t="s">
        <v>95</v>
      </c>
      <c r="CF593" t="s">
        <v>186</v>
      </c>
      <c r="CG593" t="s">
        <v>107</v>
      </c>
      <c r="CH593" t="s">
        <v>98</v>
      </c>
      <c r="CI593" s="1" t="s">
        <v>80</v>
      </c>
      <c r="CJ593" t="s">
        <v>108</v>
      </c>
      <c r="CK593" t="s">
        <v>110</v>
      </c>
      <c r="CL593" t="s">
        <v>135</v>
      </c>
      <c r="CM593" t="s">
        <v>102</v>
      </c>
      <c r="CN593" s="1"/>
      <c r="CO593" t="s">
        <v>102</v>
      </c>
    </row>
    <row r="594" spans="1:93" x14ac:dyDescent="0.25">
      <c r="A594" s="1">
        <v>592</v>
      </c>
      <c r="C594" t="s">
        <v>20</v>
      </c>
      <c r="D594" t="s">
        <v>21</v>
      </c>
      <c r="N594" t="s">
        <v>30</v>
      </c>
      <c r="P594" t="s">
        <v>20</v>
      </c>
      <c r="Q594" t="s">
        <v>21</v>
      </c>
      <c r="AA594" t="s">
        <v>30</v>
      </c>
      <c r="AD594" t="s">
        <v>33</v>
      </c>
      <c r="AI594" t="s">
        <v>36</v>
      </c>
      <c r="AK594" t="s">
        <v>38</v>
      </c>
      <c r="AL594" t="s">
        <v>39</v>
      </c>
      <c r="AT594" t="s">
        <v>46</v>
      </c>
      <c r="AU594" t="s">
        <v>47</v>
      </c>
      <c r="AX594" t="s">
        <v>50</v>
      </c>
      <c r="BA594" t="s">
        <v>20</v>
      </c>
      <c r="BJ594" t="s">
        <v>26</v>
      </c>
      <c r="BP594" t="s">
        <v>65</v>
      </c>
      <c r="BS594" t="s">
        <v>68</v>
      </c>
      <c r="BY594" t="s">
        <v>74</v>
      </c>
      <c r="CC594" t="s">
        <v>105</v>
      </c>
      <c r="CD594">
        <v>55</v>
      </c>
      <c r="CE594" t="s">
        <v>121</v>
      </c>
      <c r="CF594" t="s">
        <v>172</v>
      </c>
      <c r="CG594" t="s">
        <v>107</v>
      </c>
      <c r="CH594" t="s">
        <v>98</v>
      </c>
      <c r="CI594" s="1" t="s">
        <v>80</v>
      </c>
      <c r="CJ594" t="s">
        <v>112</v>
      </c>
      <c r="CK594" t="s">
        <v>120</v>
      </c>
      <c r="CL594" t="s">
        <v>135</v>
      </c>
      <c r="CM594" t="s">
        <v>98</v>
      </c>
      <c r="CN594" s="1"/>
    </row>
    <row r="595" spans="1:93" x14ac:dyDescent="0.25">
      <c r="A595" s="1">
        <v>593</v>
      </c>
      <c r="C595" t="s">
        <v>20</v>
      </c>
      <c r="D595" t="s">
        <v>21</v>
      </c>
      <c r="J595" t="s">
        <v>26</v>
      </c>
      <c r="Q595" t="s">
        <v>21</v>
      </c>
      <c r="AD595" t="s">
        <v>33</v>
      </c>
      <c r="AI595" t="s">
        <v>36</v>
      </c>
      <c r="AQ595" t="s">
        <v>37</v>
      </c>
      <c r="AU595" t="s">
        <v>47</v>
      </c>
      <c r="AX595" t="s">
        <v>50</v>
      </c>
      <c r="BI595" t="s">
        <v>60</v>
      </c>
      <c r="BJ595" t="s">
        <v>26</v>
      </c>
      <c r="BP595" t="s">
        <v>65</v>
      </c>
      <c r="CA595" t="s">
        <v>76</v>
      </c>
      <c r="CC595" t="s">
        <v>105</v>
      </c>
      <c r="CD595">
        <v>55</v>
      </c>
      <c r="CE595" t="s">
        <v>121</v>
      </c>
      <c r="CF595" t="s">
        <v>254</v>
      </c>
      <c r="CG595" t="s">
        <v>97</v>
      </c>
      <c r="CH595" t="s">
        <v>98</v>
      </c>
      <c r="CI595" s="1" t="s">
        <v>80</v>
      </c>
      <c r="CJ595" t="s">
        <v>126</v>
      </c>
      <c r="CK595" t="s">
        <v>100</v>
      </c>
      <c r="CL595" t="s">
        <v>104</v>
      </c>
      <c r="CM595" t="s">
        <v>102</v>
      </c>
      <c r="CN595" s="1" t="s">
        <v>92</v>
      </c>
      <c r="CO595" t="s">
        <v>102</v>
      </c>
    </row>
    <row r="596" spans="1:93" x14ac:dyDescent="0.25">
      <c r="A596" s="1">
        <v>594</v>
      </c>
      <c r="E596" t="s">
        <v>22</v>
      </c>
      <c r="U596" t="s">
        <v>25</v>
      </c>
      <c r="AI596" t="s">
        <v>36</v>
      </c>
      <c r="AL596" t="s">
        <v>39</v>
      </c>
      <c r="AS596" t="s">
        <v>45</v>
      </c>
      <c r="AU596" t="s">
        <v>47</v>
      </c>
      <c r="BC596" t="s">
        <v>54</v>
      </c>
      <c r="BK596" t="s">
        <v>23</v>
      </c>
      <c r="BO596" t="s">
        <v>64</v>
      </c>
      <c r="BP596" t="s">
        <v>65</v>
      </c>
      <c r="BR596" t="s">
        <v>67</v>
      </c>
      <c r="BT596" t="s">
        <v>69</v>
      </c>
      <c r="BU596" t="s">
        <v>70</v>
      </c>
      <c r="CC596" t="s">
        <v>105</v>
      </c>
      <c r="CD596">
        <v>64</v>
      </c>
      <c r="CE596" t="s">
        <v>115</v>
      </c>
      <c r="CF596" t="s">
        <v>341</v>
      </c>
      <c r="CG596" t="s">
        <v>107</v>
      </c>
      <c r="CH596" t="s">
        <v>98</v>
      </c>
      <c r="CI596" s="1" t="s">
        <v>80</v>
      </c>
      <c r="CJ596" t="s">
        <v>109</v>
      </c>
      <c r="CK596" t="s">
        <v>132</v>
      </c>
      <c r="CL596" t="s">
        <v>101</v>
      </c>
      <c r="CM596" t="s">
        <v>98</v>
      </c>
      <c r="CN596" s="1"/>
      <c r="CO596" t="s">
        <v>102</v>
      </c>
    </row>
    <row r="597" spans="1:93" x14ac:dyDescent="0.25">
      <c r="A597" s="1">
        <v>595</v>
      </c>
      <c r="C597" t="s">
        <v>20</v>
      </c>
      <c r="D597" t="s">
        <v>21</v>
      </c>
      <c r="J597" t="s">
        <v>26</v>
      </c>
      <c r="Q597" t="s">
        <v>21</v>
      </c>
      <c r="AD597" t="s">
        <v>33</v>
      </c>
      <c r="AH597" t="s">
        <v>269</v>
      </c>
      <c r="AI597" t="s">
        <v>36</v>
      </c>
      <c r="AP597" t="s">
        <v>43</v>
      </c>
      <c r="AR597" t="s">
        <v>44</v>
      </c>
      <c r="AT597" t="s">
        <v>46</v>
      </c>
      <c r="AX597" t="s">
        <v>50</v>
      </c>
      <c r="BA597" t="s">
        <v>20</v>
      </c>
      <c r="BD597" t="s">
        <v>55</v>
      </c>
      <c r="BP597" t="s">
        <v>65</v>
      </c>
      <c r="BR597" t="s">
        <v>67</v>
      </c>
      <c r="CA597" t="s">
        <v>76</v>
      </c>
      <c r="CC597" t="s">
        <v>105</v>
      </c>
      <c r="CD597">
        <v>72</v>
      </c>
      <c r="CE597" t="s">
        <v>95</v>
      </c>
      <c r="CF597" t="s">
        <v>139</v>
      </c>
      <c r="CG597" t="s">
        <v>97</v>
      </c>
      <c r="CH597" t="s">
        <v>98</v>
      </c>
      <c r="CI597" s="1" t="s">
        <v>80</v>
      </c>
      <c r="CJ597" t="s">
        <v>112</v>
      </c>
      <c r="CK597" t="s">
        <v>120</v>
      </c>
      <c r="CL597" t="s">
        <v>101</v>
      </c>
      <c r="CM597" t="s">
        <v>102</v>
      </c>
      <c r="CN597" s="1" t="s">
        <v>91</v>
      </c>
    </row>
    <row r="598" spans="1:93" x14ac:dyDescent="0.25">
      <c r="A598" s="1">
        <v>596</v>
      </c>
      <c r="BP598" t="s">
        <v>65</v>
      </c>
      <c r="CC598" t="s">
        <v>94</v>
      </c>
      <c r="CD598">
        <v>55</v>
      </c>
      <c r="CE598" t="s">
        <v>121</v>
      </c>
      <c r="CF598" t="s">
        <v>180</v>
      </c>
      <c r="CG598" t="s">
        <v>107</v>
      </c>
      <c r="CH598" t="s">
        <v>98</v>
      </c>
      <c r="CI598" s="1" t="s">
        <v>80</v>
      </c>
      <c r="CJ598" t="s">
        <v>126</v>
      </c>
      <c r="CK598" t="s">
        <v>110</v>
      </c>
      <c r="CL598" t="s">
        <v>104</v>
      </c>
      <c r="CM598" t="s">
        <v>102</v>
      </c>
      <c r="CN598" s="1" t="s">
        <v>92</v>
      </c>
      <c r="CO598" t="s">
        <v>102</v>
      </c>
    </row>
    <row r="599" spans="1:93" x14ac:dyDescent="0.25">
      <c r="A599" s="1">
        <v>597</v>
      </c>
      <c r="C599" t="s">
        <v>20</v>
      </c>
      <c r="H599" t="s">
        <v>25</v>
      </c>
      <c r="R599" t="s">
        <v>22</v>
      </c>
      <c r="V599" t="s">
        <v>267</v>
      </c>
      <c r="Y599" t="s">
        <v>28</v>
      </c>
      <c r="AB599" t="s">
        <v>31</v>
      </c>
      <c r="AH599" t="s">
        <v>269</v>
      </c>
      <c r="AK599" t="s">
        <v>38</v>
      </c>
      <c r="AR599" t="s">
        <v>44</v>
      </c>
      <c r="BC599" t="s">
        <v>54</v>
      </c>
      <c r="BE599" t="s">
        <v>56</v>
      </c>
      <c r="BN599" t="s">
        <v>63</v>
      </c>
      <c r="BQ599" t="s">
        <v>66</v>
      </c>
      <c r="BS599" t="s">
        <v>68</v>
      </c>
      <c r="BZ599" t="s">
        <v>75</v>
      </c>
      <c r="CC599" t="s">
        <v>94</v>
      </c>
      <c r="CD599">
        <v>59</v>
      </c>
      <c r="CE599" t="s">
        <v>115</v>
      </c>
      <c r="CF599" t="s">
        <v>336</v>
      </c>
      <c r="CG599" t="s">
        <v>107</v>
      </c>
      <c r="CH599" t="s">
        <v>98</v>
      </c>
      <c r="CI599" s="1" t="s">
        <v>80</v>
      </c>
      <c r="CJ599" t="s">
        <v>108</v>
      </c>
      <c r="CK599" t="s">
        <v>103</v>
      </c>
      <c r="CL599" t="s">
        <v>101</v>
      </c>
      <c r="CM599" t="s">
        <v>102</v>
      </c>
      <c r="CN599" s="1"/>
      <c r="CO599" t="s">
        <v>98</v>
      </c>
    </row>
    <row r="600" spans="1:93" x14ac:dyDescent="0.25">
      <c r="A600" s="1">
        <v>598</v>
      </c>
      <c r="K600" t="s">
        <v>27</v>
      </c>
      <c r="L600" t="s">
        <v>28</v>
      </c>
      <c r="Y600" t="s">
        <v>28</v>
      </c>
      <c r="AG600" t="s">
        <v>35</v>
      </c>
      <c r="AO600" t="s">
        <v>42</v>
      </c>
      <c r="AZ600" t="s">
        <v>52</v>
      </c>
      <c r="BO600" t="s">
        <v>64</v>
      </c>
      <c r="CA600" t="s">
        <v>76</v>
      </c>
      <c r="CC600" t="s">
        <v>94</v>
      </c>
      <c r="CD600">
        <v>19</v>
      </c>
      <c r="CE600" t="s">
        <v>121</v>
      </c>
      <c r="CF600" t="s">
        <v>216</v>
      </c>
      <c r="CG600" t="s">
        <v>107</v>
      </c>
      <c r="CH600" t="s">
        <v>98</v>
      </c>
      <c r="CI600" s="1" t="s">
        <v>80</v>
      </c>
      <c r="CJ600" t="s">
        <v>109</v>
      </c>
      <c r="CK600" t="s">
        <v>103</v>
      </c>
      <c r="CL600" t="s">
        <v>135</v>
      </c>
      <c r="CM600" t="s">
        <v>102</v>
      </c>
      <c r="CN600" s="1" t="s">
        <v>90</v>
      </c>
      <c r="CO600" t="s">
        <v>102</v>
      </c>
    </row>
    <row r="601" spans="1:93" x14ac:dyDescent="0.25">
      <c r="A601" s="1">
        <v>599</v>
      </c>
      <c r="K601" t="s">
        <v>27</v>
      </c>
      <c r="L601" t="s">
        <v>28</v>
      </c>
      <c r="S601" t="s">
        <v>23</v>
      </c>
      <c r="AI601" t="s">
        <v>36</v>
      </c>
      <c r="AM601" t="s">
        <v>40</v>
      </c>
      <c r="BC601" t="s">
        <v>54</v>
      </c>
      <c r="BH601" t="s">
        <v>59</v>
      </c>
      <c r="BK601" t="s">
        <v>23</v>
      </c>
      <c r="BP601" t="s">
        <v>65</v>
      </c>
      <c r="BR601" t="s">
        <v>67</v>
      </c>
      <c r="BU601" t="s">
        <v>70</v>
      </c>
      <c r="BV601" t="s">
        <v>71</v>
      </c>
      <c r="CA601" t="s">
        <v>76</v>
      </c>
      <c r="CC601" t="s">
        <v>105</v>
      </c>
      <c r="CD601">
        <v>30</v>
      </c>
      <c r="CE601" t="s">
        <v>115</v>
      </c>
      <c r="CF601" t="s">
        <v>342</v>
      </c>
      <c r="CG601" t="s">
        <v>107</v>
      </c>
      <c r="CI601" s="1" t="s">
        <v>89</v>
      </c>
      <c r="CJ601" t="s">
        <v>112</v>
      </c>
      <c r="CK601" t="s">
        <v>110</v>
      </c>
      <c r="CL601" t="s">
        <v>101</v>
      </c>
      <c r="CM601" t="s">
        <v>111</v>
      </c>
      <c r="CN601" s="1"/>
      <c r="CO601" t="s">
        <v>102</v>
      </c>
    </row>
    <row r="602" spans="1:93" x14ac:dyDescent="0.25">
      <c r="A602" s="1">
        <v>600</v>
      </c>
      <c r="C602" t="s">
        <v>20</v>
      </c>
      <c r="D602" t="s">
        <v>21</v>
      </c>
      <c r="L602" t="s">
        <v>28</v>
      </c>
      <c r="P602" t="s">
        <v>20</v>
      </c>
      <c r="Q602" t="s">
        <v>21</v>
      </c>
      <c r="AO602" t="s">
        <v>42</v>
      </c>
      <c r="AP602" t="s">
        <v>43</v>
      </c>
      <c r="AU602" t="s">
        <v>47</v>
      </c>
      <c r="AX602" t="s">
        <v>50</v>
      </c>
      <c r="BA602" t="s">
        <v>20</v>
      </c>
      <c r="BJ602" t="s">
        <v>26</v>
      </c>
      <c r="BP602" t="s">
        <v>65</v>
      </c>
      <c r="CC602" t="s">
        <v>94</v>
      </c>
      <c r="CD602">
        <v>47</v>
      </c>
      <c r="CE602" t="s">
        <v>95</v>
      </c>
      <c r="CF602" t="s">
        <v>163</v>
      </c>
      <c r="CG602" t="s">
        <v>107</v>
      </c>
      <c r="CH602" t="s">
        <v>98</v>
      </c>
      <c r="CI602" s="1" t="s">
        <v>80</v>
      </c>
      <c r="CJ602" t="s">
        <v>114</v>
      </c>
      <c r="CK602" t="s">
        <v>103</v>
      </c>
      <c r="CL602" t="s">
        <v>101</v>
      </c>
      <c r="CM602" t="s">
        <v>102</v>
      </c>
      <c r="CN602" s="1"/>
      <c r="CO602" t="s">
        <v>102</v>
      </c>
    </row>
    <row r="603" spans="1:93" x14ac:dyDescent="0.25">
      <c r="A603" s="1">
        <v>601</v>
      </c>
      <c r="K603" t="s">
        <v>27</v>
      </c>
      <c r="L603" t="s">
        <v>28</v>
      </c>
      <c r="R603" t="s">
        <v>22</v>
      </c>
      <c r="U603" t="s">
        <v>25</v>
      </c>
      <c r="AL603" t="s">
        <v>39</v>
      </c>
      <c r="AR603" t="s">
        <v>44</v>
      </c>
      <c r="AV603" t="s">
        <v>48</v>
      </c>
      <c r="BB603" t="s">
        <v>53</v>
      </c>
      <c r="BK603" t="s">
        <v>23</v>
      </c>
      <c r="BO603" t="s">
        <v>64</v>
      </c>
      <c r="BU603" t="s">
        <v>70</v>
      </c>
      <c r="CA603" t="s">
        <v>76</v>
      </c>
      <c r="CC603" t="s">
        <v>105</v>
      </c>
      <c r="CD603">
        <v>40</v>
      </c>
      <c r="CE603" t="s">
        <v>121</v>
      </c>
      <c r="CF603" t="s">
        <v>185</v>
      </c>
      <c r="CH603" t="s">
        <v>98</v>
      </c>
      <c r="CI603" s="1" t="s">
        <v>356</v>
      </c>
      <c r="CJ603" t="s">
        <v>126</v>
      </c>
      <c r="CK603" t="s">
        <v>110</v>
      </c>
      <c r="CL603" t="s">
        <v>135</v>
      </c>
      <c r="CM603" t="s">
        <v>102</v>
      </c>
      <c r="CN603" s="1"/>
      <c r="CO603" t="s">
        <v>102</v>
      </c>
    </row>
    <row r="604" spans="1:93" x14ac:dyDescent="0.25">
      <c r="A604" s="1">
        <v>602</v>
      </c>
      <c r="C604" t="s">
        <v>20</v>
      </c>
      <c r="D604" t="s">
        <v>21</v>
      </c>
      <c r="L604" t="s">
        <v>28</v>
      </c>
      <c r="P604" t="s">
        <v>20</v>
      </c>
      <c r="Q604" t="s">
        <v>21</v>
      </c>
      <c r="V604" t="s">
        <v>267</v>
      </c>
      <c r="AD604" t="s">
        <v>33</v>
      </c>
      <c r="BN604" t="s">
        <v>63</v>
      </c>
      <c r="BP604" t="s">
        <v>65</v>
      </c>
      <c r="CC604" t="s">
        <v>94</v>
      </c>
      <c r="CD604">
        <v>52</v>
      </c>
      <c r="CE604" t="s">
        <v>115</v>
      </c>
      <c r="CF604" t="s">
        <v>336</v>
      </c>
      <c r="CG604" t="s">
        <v>107</v>
      </c>
      <c r="CH604" t="s">
        <v>98</v>
      </c>
      <c r="CI604" s="1" t="s">
        <v>80</v>
      </c>
      <c r="CJ604" t="s">
        <v>109</v>
      </c>
      <c r="CK604" t="s">
        <v>103</v>
      </c>
      <c r="CL604" t="s">
        <v>101</v>
      </c>
      <c r="CM604" t="s">
        <v>102</v>
      </c>
      <c r="CN604" s="1"/>
      <c r="CO604" t="s">
        <v>98</v>
      </c>
    </row>
    <row r="605" spans="1:93" x14ac:dyDescent="0.25">
      <c r="A605" s="1">
        <v>603</v>
      </c>
      <c r="C605" t="s">
        <v>20</v>
      </c>
      <c r="K605" t="s">
        <v>27</v>
      </c>
      <c r="AD605" t="s">
        <v>33</v>
      </c>
      <c r="AI605" t="s">
        <v>36</v>
      </c>
      <c r="AJ605" t="s">
        <v>37</v>
      </c>
      <c r="AO605" t="s">
        <v>42</v>
      </c>
      <c r="AS605" t="s">
        <v>45</v>
      </c>
      <c r="AU605" t="s">
        <v>47</v>
      </c>
      <c r="BB605" t="s">
        <v>53</v>
      </c>
      <c r="BF605" t="s">
        <v>57</v>
      </c>
      <c r="BJ605" t="s">
        <v>26</v>
      </c>
      <c r="BP605" t="s">
        <v>65</v>
      </c>
      <c r="CC605" t="s">
        <v>94</v>
      </c>
      <c r="CD605">
        <v>65</v>
      </c>
      <c r="CE605" t="s">
        <v>95</v>
      </c>
      <c r="CF605" t="s">
        <v>140</v>
      </c>
      <c r="CG605" t="s">
        <v>97</v>
      </c>
      <c r="CH605" t="s">
        <v>98</v>
      </c>
      <c r="CI605" s="1" t="s">
        <v>80</v>
      </c>
      <c r="CJ605" t="s">
        <v>112</v>
      </c>
      <c r="CK605" t="s">
        <v>133</v>
      </c>
      <c r="CL605" t="s">
        <v>101</v>
      </c>
      <c r="CM605" t="s">
        <v>102</v>
      </c>
      <c r="CN605" s="1"/>
      <c r="CO605" t="s">
        <v>98</v>
      </c>
    </row>
    <row r="606" spans="1:93" x14ac:dyDescent="0.25">
      <c r="A606" s="1">
        <v>604</v>
      </c>
      <c r="L606" t="s">
        <v>28</v>
      </c>
      <c r="M606" t="s">
        <v>29</v>
      </c>
      <c r="N606" t="s">
        <v>30</v>
      </c>
      <c r="P606" t="s">
        <v>20</v>
      </c>
      <c r="U606" t="s">
        <v>25</v>
      </c>
      <c r="X606" t="s">
        <v>27</v>
      </c>
      <c r="Z606" t="s">
        <v>29</v>
      </c>
      <c r="AD606" t="s">
        <v>33</v>
      </c>
      <c r="AI606" t="s">
        <v>36</v>
      </c>
      <c r="AK606" t="s">
        <v>38</v>
      </c>
      <c r="AL606" t="s">
        <v>39</v>
      </c>
      <c r="AM606" t="s">
        <v>40</v>
      </c>
      <c r="AR606" t="s">
        <v>44</v>
      </c>
      <c r="AY606" t="s">
        <v>51</v>
      </c>
      <c r="BB606" t="s">
        <v>53</v>
      </c>
      <c r="BP606" t="s">
        <v>65</v>
      </c>
      <c r="BQ606" t="s">
        <v>66</v>
      </c>
      <c r="CA606" t="s">
        <v>76</v>
      </c>
      <c r="CC606" t="s">
        <v>94</v>
      </c>
      <c r="CD606">
        <v>45</v>
      </c>
      <c r="CE606" t="s">
        <v>115</v>
      </c>
      <c r="CF606" t="s">
        <v>343</v>
      </c>
      <c r="CG606" t="s">
        <v>81</v>
      </c>
      <c r="CH606" t="s">
        <v>102</v>
      </c>
      <c r="CI606" s="1" t="s">
        <v>80</v>
      </c>
      <c r="CJ606" t="s">
        <v>114</v>
      </c>
      <c r="CK606" t="s">
        <v>120</v>
      </c>
      <c r="CL606" t="s">
        <v>101</v>
      </c>
      <c r="CM606" t="s">
        <v>102</v>
      </c>
      <c r="CN606" s="1"/>
      <c r="CO606" t="s">
        <v>102</v>
      </c>
    </row>
    <row r="607" spans="1:93" x14ac:dyDescent="0.25">
      <c r="A607" s="1">
        <v>605</v>
      </c>
      <c r="L607" t="s">
        <v>28</v>
      </c>
      <c r="Y607" t="s">
        <v>28</v>
      </c>
      <c r="BP607" t="s">
        <v>65</v>
      </c>
      <c r="CA607" t="s">
        <v>76</v>
      </c>
      <c r="CC607" t="s">
        <v>105</v>
      </c>
      <c r="CD607">
        <v>38</v>
      </c>
      <c r="CE607" t="s">
        <v>121</v>
      </c>
      <c r="CF607" t="s">
        <v>180</v>
      </c>
      <c r="CG607" t="s">
        <v>107</v>
      </c>
      <c r="CH607" t="s">
        <v>98</v>
      </c>
      <c r="CI607" s="1" t="s">
        <v>80</v>
      </c>
      <c r="CJ607" t="s">
        <v>108</v>
      </c>
      <c r="CK607" t="s">
        <v>110</v>
      </c>
      <c r="CL607" t="s">
        <v>101</v>
      </c>
      <c r="CM607" t="s">
        <v>102</v>
      </c>
      <c r="CN607" s="1" t="s">
        <v>92</v>
      </c>
      <c r="CO607" t="s">
        <v>102</v>
      </c>
    </row>
    <row r="608" spans="1:93" x14ac:dyDescent="0.25">
      <c r="A608" s="1">
        <v>606</v>
      </c>
      <c r="J608" t="s">
        <v>26</v>
      </c>
      <c r="O608" t="s">
        <v>19</v>
      </c>
      <c r="AB608" t="s">
        <v>31</v>
      </c>
      <c r="AN608" t="s">
        <v>41</v>
      </c>
      <c r="BJ608" t="s">
        <v>26</v>
      </c>
      <c r="BS608" t="s">
        <v>68</v>
      </c>
      <c r="CC608" t="s">
        <v>105</v>
      </c>
      <c r="CD608">
        <v>53</v>
      </c>
      <c r="CE608" t="s">
        <v>115</v>
      </c>
      <c r="CF608" t="s">
        <v>343</v>
      </c>
      <c r="CG608" t="s">
        <v>128</v>
      </c>
      <c r="CH608" t="s">
        <v>98</v>
      </c>
      <c r="CI608" s="1" t="s">
        <v>86</v>
      </c>
      <c r="CJ608" t="s">
        <v>99</v>
      </c>
      <c r="CK608" t="s">
        <v>120</v>
      </c>
      <c r="CL608" t="s">
        <v>135</v>
      </c>
      <c r="CM608" t="s">
        <v>102</v>
      </c>
      <c r="CN608" s="1"/>
      <c r="CO608" t="s">
        <v>102</v>
      </c>
    </row>
    <row r="609" spans="1:93" x14ac:dyDescent="0.25">
      <c r="A609" s="1">
        <v>607</v>
      </c>
      <c r="E609" t="s">
        <v>22</v>
      </c>
      <c r="L609" t="s">
        <v>28</v>
      </c>
      <c r="N609" t="s">
        <v>30</v>
      </c>
      <c r="P609" t="s">
        <v>20</v>
      </c>
      <c r="Q609" t="s">
        <v>21</v>
      </c>
      <c r="AA609" t="s">
        <v>30</v>
      </c>
      <c r="AC609" t="s">
        <v>32</v>
      </c>
      <c r="AD609" t="s">
        <v>33</v>
      </c>
      <c r="AI609" t="s">
        <v>36</v>
      </c>
      <c r="AL609" t="s">
        <v>39</v>
      </c>
      <c r="AO609" t="s">
        <v>42</v>
      </c>
      <c r="AT609" t="s">
        <v>46</v>
      </c>
      <c r="AY609" t="s">
        <v>51</v>
      </c>
      <c r="BC609" t="s">
        <v>54</v>
      </c>
      <c r="BO609" t="s">
        <v>64</v>
      </c>
      <c r="BP609" t="s">
        <v>65</v>
      </c>
      <c r="BT609" t="s">
        <v>69</v>
      </c>
      <c r="CB609" s="6" t="s">
        <v>77</v>
      </c>
      <c r="CC609" t="s">
        <v>105</v>
      </c>
      <c r="CD609">
        <v>31</v>
      </c>
      <c r="CE609" t="s">
        <v>95</v>
      </c>
      <c r="CF609" t="s">
        <v>157</v>
      </c>
      <c r="CG609" t="s">
        <v>107</v>
      </c>
      <c r="CH609" t="s">
        <v>98</v>
      </c>
      <c r="CI609" s="1" t="s">
        <v>80</v>
      </c>
      <c r="CJ609" t="s">
        <v>126</v>
      </c>
      <c r="CK609" t="s">
        <v>110</v>
      </c>
      <c r="CL609" t="s">
        <v>101</v>
      </c>
      <c r="CM609" t="s">
        <v>102</v>
      </c>
      <c r="CN609" s="1"/>
      <c r="CO609" t="s">
        <v>102</v>
      </c>
    </row>
    <row r="610" spans="1:93" x14ac:dyDescent="0.25">
      <c r="A610" s="1">
        <v>608</v>
      </c>
      <c r="Y610" t="s">
        <v>28</v>
      </c>
      <c r="AG610" t="s">
        <v>35</v>
      </c>
      <c r="AU610" t="s">
        <v>47</v>
      </c>
      <c r="BP610" t="s">
        <v>65</v>
      </c>
      <c r="BS610" t="s">
        <v>68</v>
      </c>
      <c r="BT610" t="s">
        <v>69</v>
      </c>
      <c r="BU610" t="s">
        <v>70</v>
      </c>
      <c r="CA610" t="s">
        <v>76</v>
      </c>
      <c r="CC610" t="s">
        <v>105</v>
      </c>
      <c r="CD610">
        <v>54</v>
      </c>
      <c r="CE610" t="s">
        <v>121</v>
      </c>
      <c r="CF610" t="s">
        <v>185</v>
      </c>
      <c r="CG610" t="s">
        <v>107</v>
      </c>
      <c r="CH610" t="s">
        <v>98</v>
      </c>
      <c r="CI610" s="1" t="s">
        <v>80</v>
      </c>
      <c r="CJ610" t="s">
        <v>109</v>
      </c>
      <c r="CK610" t="s">
        <v>100</v>
      </c>
      <c r="CL610" t="s">
        <v>125</v>
      </c>
      <c r="CM610" t="s">
        <v>102</v>
      </c>
      <c r="CN610" s="1" t="s">
        <v>90</v>
      </c>
    </row>
    <row r="611" spans="1:93" x14ac:dyDescent="0.25">
      <c r="A611" s="1">
        <v>609</v>
      </c>
      <c r="L611" t="s">
        <v>28</v>
      </c>
      <c r="N611" t="s">
        <v>30</v>
      </c>
      <c r="U611" t="s">
        <v>25</v>
      </c>
      <c r="AD611" t="s">
        <v>33</v>
      </c>
      <c r="AI611" t="s">
        <v>36</v>
      </c>
      <c r="AK611" t="s">
        <v>38</v>
      </c>
      <c r="AM611" t="s">
        <v>40</v>
      </c>
      <c r="AO611" t="s">
        <v>42</v>
      </c>
      <c r="AZ611" t="s">
        <v>52</v>
      </c>
      <c r="BO611" t="s">
        <v>64</v>
      </c>
      <c r="BP611" t="s">
        <v>65</v>
      </c>
      <c r="BS611" t="s">
        <v>68</v>
      </c>
      <c r="CA611" t="s">
        <v>76</v>
      </c>
      <c r="CB611" s="6" t="s">
        <v>77</v>
      </c>
      <c r="CC611" t="s">
        <v>105</v>
      </c>
      <c r="CD611">
        <v>53</v>
      </c>
      <c r="CE611" t="s">
        <v>95</v>
      </c>
      <c r="CF611" t="s">
        <v>255</v>
      </c>
      <c r="CG611" t="s">
        <v>107</v>
      </c>
      <c r="CH611" t="s">
        <v>98</v>
      </c>
      <c r="CI611" s="1" t="s">
        <v>80</v>
      </c>
      <c r="CJ611" t="s">
        <v>114</v>
      </c>
      <c r="CK611" t="s">
        <v>100</v>
      </c>
      <c r="CL611" t="s">
        <v>135</v>
      </c>
      <c r="CM611" t="s">
        <v>102</v>
      </c>
      <c r="CN611" s="1"/>
      <c r="CO611" t="s">
        <v>102</v>
      </c>
    </row>
    <row r="612" spans="1:93" x14ac:dyDescent="0.25">
      <c r="A612" s="1">
        <v>610</v>
      </c>
      <c r="I612" t="s">
        <v>267</v>
      </c>
      <c r="L612" t="s">
        <v>28</v>
      </c>
      <c r="N612" t="s">
        <v>30</v>
      </c>
      <c r="V612" t="s">
        <v>267</v>
      </c>
      <c r="Y612" t="s">
        <v>28</v>
      </c>
      <c r="AA612" t="s">
        <v>30</v>
      </c>
      <c r="AG612" t="s">
        <v>35</v>
      </c>
      <c r="AN612" t="s">
        <v>41</v>
      </c>
      <c r="BC612" t="s">
        <v>54</v>
      </c>
      <c r="BO612" t="s">
        <v>64</v>
      </c>
      <c r="BP612" t="s">
        <v>65</v>
      </c>
      <c r="BS612" t="s">
        <v>68</v>
      </c>
      <c r="BX612" t="s">
        <v>73</v>
      </c>
      <c r="CA612" t="s">
        <v>76</v>
      </c>
      <c r="CC612" t="s">
        <v>94</v>
      </c>
      <c r="CD612">
        <v>43</v>
      </c>
      <c r="CE612" t="s">
        <v>95</v>
      </c>
      <c r="CF612" t="s">
        <v>148</v>
      </c>
      <c r="CG612" t="s">
        <v>107</v>
      </c>
      <c r="CH612" t="s">
        <v>98</v>
      </c>
      <c r="CI612" s="1" t="s">
        <v>80</v>
      </c>
      <c r="CJ612" t="s">
        <v>108</v>
      </c>
      <c r="CK612" t="s">
        <v>103</v>
      </c>
      <c r="CL612" t="s">
        <v>101</v>
      </c>
      <c r="CM612" t="s">
        <v>102</v>
      </c>
      <c r="CN612" s="1"/>
      <c r="CO612" t="s">
        <v>102</v>
      </c>
    </row>
    <row r="613" spans="1:93" x14ac:dyDescent="0.25">
      <c r="A613" s="1">
        <v>611</v>
      </c>
      <c r="L613" t="s">
        <v>28</v>
      </c>
      <c r="V613" t="s">
        <v>267</v>
      </c>
      <c r="AG613" t="s">
        <v>35</v>
      </c>
      <c r="AN613" t="s">
        <v>41</v>
      </c>
      <c r="AQ613" t="s">
        <v>37</v>
      </c>
      <c r="BC613" t="s">
        <v>54</v>
      </c>
      <c r="BP613" t="s">
        <v>65</v>
      </c>
      <c r="BS613" t="s">
        <v>68</v>
      </c>
      <c r="CC613" t="s">
        <v>94</v>
      </c>
      <c r="CD613">
        <v>42</v>
      </c>
      <c r="CE613" t="s">
        <v>115</v>
      </c>
      <c r="CF613" t="s">
        <v>319</v>
      </c>
      <c r="CH613" t="s">
        <v>102</v>
      </c>
      <c r="CI613" s="1" t="s">
        <v>81</v>
      </c>
      <c r="CK613" t="s">
        <v>133</v>
      </c>
      <c r="CM613" t="s">
        <v>102</v>
      </c>
      <c r="CN613" s="1"/>
      <c r="CO613" t="s">
        <v>102</v>
      </c>
    </row>
    <row r="614" spans="1:93" x14ac:dyDescent="0.25">
      <c r="A614" s="1">
        <v>612</v>
      </c>
      <c r="X614" t="s">
        <v>27</v>
      </c>
      <c r="Y614" t="s">
        <v>28</v>
      </c>
      <c r="AG614" t="s">
        <v>35</v>
      </c>
      <c r="BP614" t="s">
        <v>65</v>
      </c>
      <c r="CC614" t="s">
        <v>94</v>
      </c>
      <c r="CD614">
        <v>47</v>
      </c>
      <c r="CE614" t="s">
        <v>121</v>
      </c>
      <c r="CF614" t="s">
        <v>184</v>
      </c>
      <c r="CG614" t="s">
        <v>107</v>
      </c>
      <c r="CH614" t="s">
        <v>98</v>
      </c>
      <c r="CI614" s="1" t="s">
        <v>80</v>
      </c>
      <c r="CJ614" t="s">
        <v>126</v>
      </c>
      <c r="CK614" t="s">
        <v>120</v>
      </c>
      <c r="CL614" t="s">
        <v>101</v>
      </c>
      <c r="CM614" t="s">
        <v>102</v>
      </c>
      <c r="CN614" s="1" t="s">
        <v>92</v>
      </c>
      <c r="CO614" t="s">
        <v>102</v>
      </c>
    </row>
    <row r="615" spans="1:93" x14ac:dyDescent="0.25">
      <c r="A615" s="1">
        <v>613</v>
      </c>
      <c r="C615" t="s">
        <v>20</v>
      </c>
      <c r="J615" t="s">
        <v>26</v>
      </c>
      <c r="N615" t="s">
        <v>30</v>
      </c>
      <c r="Q615" t="s">
        <v>21</v>
      </c>
      <c r="AB615" t="s">
        <v>31</v>
      </c>
      <c r="AE615" t="s">
        <v>266</v>
      </c>
      <c r="AF615" t="s">
        <v>34</v>
      </c>
      <c r="AU615" t="s">
        <v>47</v>
      </c>
      <c r="BD615" t="s">
        <v>55</v>
      </c>
      <c r="BH615" t="s">
        <v>59</v>
      </c>
      <c r="BP615" t="s">
        <v>65</v>
      </c>
      <c r="CC615" t="s">
        <v>105</v>
      </c>
      <c r="CD615">
        <v>59</v>
      </c>
      <c r="CE615" t="s">
        <v>95</v>
      </c>
      <c r="CF615" t="s">
        <v>163</v>
      </c>
      <c r="CH615" t="s">
        <v>102</v>
      </c>
      <c r="CI615" s="1" t="s">
        <v>81</v>
      </c>
      <c r="CJ615" t="s">
        <v>108</v>
      </c>
      <c r="CK615" t="s">
        <v>110</v>
      </c>
      <c r="CL615" t="s">
        <v>101</v>
      </c>
      <c r="CM615" t="s">
        <v>102</v>
      </c>
      <c r="CN615" s="1"/>
      <c r="CO615" t="s">
        <v>102</v>
      </c>
    </row>
    <row r="616" spans="1:93" x14ac:dyDescent="0.25">
      <c r="A616" s="1">
        <v>614</v>
      </c>
      <c r="M616" t="s">
        <v>29</v>
      </c>
      <c r="Q616" t="s">
        <v>21</v>
      </c>
      <c r="AK616" t="s">
        <v>38</v>
      </c>
      <c r="AR616" t="s">
        <v>44</v>
      </c>
      <c r="AX616" t="s">
        <v>50</v>
      </c>
      <c r="BH616" t="s">
        <v>59</v>
      </c>
      <c r="BJ616" t="s">
        <v>26</v>
      </c>
      <c r="BY616" t="s">
        <v>74</v>
      </c>
      <c r="CC616" t="s">
        <v>94</v>
      </c>
      <c r="CD616">
        <v>59</v>
      </c>
      <c r="CE616" t="s">
        <v>121</v>
      </c>
      <c r="CF616" t="s">
        <v>161</v>
      </c>
      <c r="CG616" t="s">
        <v>97</v>
      </c>
      <c r="CH616" t="s">
        <v>98</v>
      </c>
      <c r="CI616" s="1" t="s">
        <v>80</v>
      </c>
      <c r="CJ616" t="s">
        <v>99</v>
      </c>
      <c r="CK616" t="s">
        <v>103</v>
      </c>
      <c r="CL616" t="s">
        <v>101</v>
      </c>
      <c r="CM616" t="s">
        <v>102</v>
      </c>
      <c r="CN616" s="1" t="s">
        <v>90</v>
      </c>
      <c r="CO616" t="s">
        <v>98</v>
      </c>
    </row>
    <row r="617" spans="1:93" x14ac:dyDescent="0.25">
      <c r="A617" s="1">
        <v>615</v>
      </c>
      <c r="K617" t="s">
        <v>27</v>
      </c>
      <c r="L617" t="s">
        <v>28</v>
      </c>
      <c r="AG617" t="s">
        <v>35</v>
      </c>
      <c r="AM617" t="s">
        <v>40</v>
      </c>
      <c r="AP617" t="s">
        <v>43</v>
      </c>
      <c r="BN617" t="s">
        <v>63</v>
      </c>
      <c r="BO617" t="s">
        <v>64</v>
      </c>
      <c r="BP617" t="s">
        <v>65</v>
      </c>
      <c r="CB617" s="6" t="s">
        <v>77</v>
      </c>
      <c r="CC617" t="s">
        <v>105</v>
      </c>
      <c r="CD617">
        <v>20</v>
      </c>
      <c r="CE617" t="s">
        <v>121</v>
      </c>
      <c r="CF617" t="s">
        <v>178</v>
      </c>
      <c r="CG617" t="s">
        <v>107</v>
      </c>
      <c r="CH617" t="s">
        <v>98</v>
      </c>
      <c r="CI617" s="1" t="s">
        <v>80</v>
      </c>
      <c r="CJ617" t="s">
        <v>126</v>
      </c>
      <c r="CK617" t="s">
        <v>120</v>
      </c>
      <c r="CL617" t="s">
        <v>136</v>
      </c>
      <c r="CM617" t="s">
        <v>102</v>
      </c>
      <c r="CN617" s="1" t="s">
        <v>92</v>
      </c>
      <c r="CO617" t="s">
        <v>102</v>
      </c>
    </row>
    <row r="618" spans="1:93" x14ac:dyDescent="0.25">
      <c r="A618" s="1">
        <v>616</v>
      </c>
      <c r="C618" t="s">
        <v>20</v>
      </c>
      <c r="G618" t="s">
        <v>24</v>
      </c>
      <c r="I618" t="s">
        <v>267</v>
      </c>
      <c r="R618" t="s">
        <v>22</v>
      </c>
      <c r="V618" t="s">
        <v>267</v>
      </c>
      <c r="AA618" t="s">
        <v>30</v>
      </c>
      <c r="AH618" t="s">
        <v>269</v>
      </c>
      <c r="AI618" t="s">
        <v>36</v>
      </c>
      <c r="AK618" t="s">
        <v>38</v>
      </c>
      <c r="AL618" t="s">
        <v>39</v>
      </c>
      <c r="AO618" t="s">
        <v>42</v>
      </c>
      <c r="AV618" t="s">
        <v>48</v>
      </c>
      <c r="BA618" t="s">
        <v>20</v>
      </c>
      <c r="BF618" t="s">
        <v>57</v>
      </c>
      <c r="BH618" t="s">
        <v>59</v>
      </c>
      <c r="BP618" t="s">
        <v>65</v>
      </c>
      <c r="BS618" t="s">
        <v>68</v>
      </c>
      <c r="CA618" t="s">
        <v>76</v>
      </c>
      <c r="CC618" t="s">
        <v>94</v>
      </c>
      <c r="CD618">
        <v>48</v>
      </c>
      <c r="CE618" t="s">
        <v>115</v>
      </c>
      <c r="CF618" t="s">
        <v>319</v>
      </c>
      <c r="CG618" t="s">
        <v>107</v>
      </c>
      <c r="CH618" t="s">
        <v>98</v>
      </c>
      <c r="CI618" s="1" t="s">
        <v>80</v>
      </c>
      <c r="CJ618" t="s">
        <v>126</v>
      </c>
      <c r="CK618" t="s">
        <v>137</v>
      </c>
      <c r="CL618" t="s">
        <v>101</v>
      </c>
      <c r="CM618" t="s">
        <v>102</v>
      </c>
      <c r="CN618" s="1"/>
      <c r="CO618" t="s">
        <v>102</v>
      </c>
    </row>
    <row r="619" spans="1:93" x14ac:dyDescent="0.25">
      <c r="A619" s="1">
        <v>617</v>
      </c>
      <c r="C619" t="s">
        <v>20</v>
      </c>
      <c r="D619" t="s">
        <v>21</v>
      </c>
      <c r="V619" t="s">
        <v>267</v>
      </c>
      <c r="AB619" t="s">
        <v>31</v>
      </c>
      <c r="AH619" t="s">
        <v>269</v>
      </c>
      <c r="AI619" t="s">
        <v>36</v>
      </c>
      <c r="AL619" t="s">
        <v>39</v>
      </c>
      <c r="AS619" t="s">
        <v>45</v>
      </c>
      <c r="BA619" t="s">
        <v>20</v>
      </c>
      <c r="BD619" t="s">
        <v>55</v>
      </c>
      <c r="BM619" t="s">
        <v>62</v>
      </c>
      <c r="BT619" t="s">
        <v>69</v>
      </c>
      <c r="CA619" t="s">
        <v>76</v>
      </c>
      <c r="CC619" t="s">
        <v>94</v>
      </c>
      <c r="CD619">
        <v>70</v>
      </c>
      <c r="CE619" t="s">
        <v>121</v>
      </c>
      <c r="CF619" t="s">
        <v>122</v>
      </c>
      <c r="CG619" t="s">
        <v>128</v>
      </c>
      <c r="CH619" t="s">
        <v>98</v>
      </c>
      <c r="CI619" s="1" t="s">
        <v>363</v>
      </c>
      <c r="CJ619" t="s">
        <v>99</v>
      </c>
      <c r="CK619" t="s">
        <v>103</v>
      </c>
      <c r="CL619" t="s">
        <v>104</v>
      </c>
      <c r="CM619" t="s">
        <v>102</v>
      </c>
      <c r="CN619" s="1" t="s">
        <v>90</v>
      </c>
      <c r="CO619" t="s">
        <v>102</v>
      </c>
    </row>
    <row r="620" spans="1:93" x14ac:dyDescent="0.25">
      <c r="A620" s="1">
        <v>618</v>
      </c>
      <c r="K620" t="s">
        <v>27</v>
      </c>
      <c r="L620" t="s">
        <v>28</v>
      </c>
      <c r="P620" t="s">
        <v>20</v>
      </c>
      <c r="AG620" t="s">
        <v>35</v>
      </c>
      <c r="AM620" t="s">
        <v>40</v>
      </c>
      <c r="AO620" t="s">
        <v>42</v>
      </c>
      <c r="BI620" t="s">
        <v>60</v>
      </c>
      <c r="BO620" t="s">
        <v>64</v>
      </c>
      <c r="BP620" t="s">
        <v>65</v>
      </c>
      <c r="CC620" t="s">
        <v>105</v>
      </c>
      <c r="CD620">
        <v>44</v>
      </c>
      <c r="CE620" t="s">
        <v>121</v>
      </c>
      <c r="CF620" t="s">
        <v>180</v>
      </c>
      <c r="CG620" t="s">
        <v>107</v>
      </c>
      <c r="CH620" t="s">
        <v>98</v>
      </c>
      <c r="CI620" s="1" t="s">
        <v>80</v>
      </c>
      <c r="CJ620" t="s">
        <v>114</v>
      </c>
      <c r="CK620" t="s">
        <v>110</v>
      </c>
      <c r="CL620" t="s">
        <v>101</v>
      </c>
      <c r="CM620" t="s">
        <v>102</v>
      </c>
      <c r="CN620" s="1" t="s">
        <v>92</v>
      </c>
      <c r="CO620" t="s">
        <v>102</v>
      </c>
    </row>
    <row r="621" spans="1:93" x14ac:dyDescent="0.25">
      <c r="A621" s="1">
        <v>619</v>
      </c>
      <c r="C621" t="s">
        <v>20</v>
      </c>
      <c r="J621" t="s">
        <v>26</v>
      </c>
      <c r="P621" t="s">
        <v>20</v>
      </c>
      <c r="Q621" t="s">
        <v>21</v>
      </c>
      <c r="X621" t="s">
        <v>27</v>
      </c>
      <c r="AB621" t="s">
        <v>31</v>
      </c>
      <c r="AH621" t="s">
        <v>269</v>
      </c>
      <c r="AI621" t="s">
        <v>36</v>
      </c>
      <c r="AM621" t="s">
        <v>40</v>
      </c>
      <c r="AP621" t="s">
        <v>43</v>
      </c>
      <c r="AS621" t="s">
        <v>45</v>
      </c>
      <c r="AZ621" t="s">
        <v>52</v>
      </c>
      <c r="BA621" t="s">
        <v>20</v>
      </c>
      <c r="BJ621" t="s">
        <v>26</v>
      </c>
      <c r="BP621" t="s">
        <v>65</v>
      </c>
      <c r="CA621" t="s">
        <v>76</v>
      </c>
      <c r="CC621" t="s">
        <v>94</v>
      </c>
      <c r="CE621" t="s">
        <v>95</v>
      </c>
      <c r="CF621" t="s">
        <v>237</v>
      </c>
      <c r="CG621" t="s">
        <v>107</v>
      </c>
      <c r="CH621" t="s">
        <v>98</v>
      </c>
      <c r="CI621" s="1" t="s">
        <v>370</v>
      </c>
      <c r="CJ621" t="s">
        <v>108</v>
      </c>
      <c r="CK621" t="s">
        <v>133</v>
      </c>
      <c r="CL621" t="s">
        <v>101</v>
      </c>
      <c r="CM621" t="s">
        <v>102</v>
      </c>
      <c r="CN621" s="1"/>
      <c r="CO621" t="s">
        <v>102</v>
      </c>
    </row>
    <row r="622" spans="1:93" x14ac:dyDescent="0.25">
      <c r="A622" s="1">
        <v>620</v>
      </c>
      <c r="C622" t="s">
        <v>20</v>
      </c>
      <c r="W622" t="s">
        <v>26</v>
      </c>
      <c r="AI622" t="s">
        <v>36</v>
      </c>
      <c r="AS622" t="s">
        <v>45</v>
      </c>
      <c r="BO622" t="s">
        <v>64</v>
      </c>
      <c r="BP622" t="s">
        <v>65</v>
      </c>
      <c r="CC622" t="s">
        <v>94</v>
      </c>
      <c r="CD622">
        <v>45</v>
      </c>
      <c r="CE622" t="s">
        <v>121</v>
      </c>
      <c r="CF622" t="s">
        <v>211</v>
      </c>
      <c r="CG622" s="1" t="s">
        <v>346</v>
      </c>
      <c r="CH622" t="s">
        <v>102</v>
      </c>
      <c r="CI622" s="1" t="s">
        <v>80</v>
      </c>
      <c r="CJ622" t="s">
        <v>99</v>
      </c>
      <c r="CK622" t="s">
        <v>103</v>
      </c>
      <c r="CL622" t="s">
        <v>135</v>
      </c>
      <c r="CM622" t="s">
        <v>102</v>
      </c>
      <c r="CN622" s="1" t="s">
        <v>90</v>
      </c>
      <c r="CO622" t="s">
        <v>102</v>
      </c>
    </row>
    <row r="623" spans="1:93" x14ac:dyDescent="0.25">
      <c r="A623" s="1">
        <v>621</v>
      </c>
      <c r="B623" t="s">
        <v>19</v>
      </c>
      <c r="D623" t="s">
        <v>21</v>
      </c>
      <c r="H623" t="s">
        <v>25</v>
      </c>
      <c r="I623" t="s">
        <v>267</v>
      </c>
      <c r="J623" t="s">
        <v>26</v>
      </c>
      <c r="L623" t="s">
        <v>28</v>
      </c>
      <c r="O623" t="s">
        <v>19</v>
      </c>
      <c r="Q623" t="s">
        <v>21</v>
      </c>
      <c r="V623" t="s">
        <v>267</v>
      </c>
      <c r="AD623" t="s">
        <v>33</v>
      </c>
      <c r="AH623" t="s">
        <v>269</v>
      </c>
      <c r="AI623" t="s">
        <v>36</v>
      </c>
      <c r="AJ623" t="s">
        <v>37</v>
      </c>
      <c r="AK623" t="s">
        <v>38</v>
      </c>
      <c r="AO623" t="s">
        <v>42</v>
      </c>
      <c r="AP623" t="s">
        <v>43</v>
      </c>
      <c r="AQ623" t="s">
        <v>37</v>
      </c>
      <c r="AT623" t="s">
        <v>46</v>
      </c>
      <c r="AU623" t="s">
        <v>47</v>
      </c>
      <c r="AX623" t="s">
        <v>50</v>
      </c>
      <c r="BE623" t="s">
        <v>56</v>
      </c>
      <c r="BH623" t="s">
        <v>59</v>
      </c>
      <c r="BJ623" t="s">
        <v>26</v>
      </c>
      <c r="BM623" t="s">
        <v>62</v>
      </c>
      <c r="BN623" t="s">
        <v>63</v>
      </c>
      <c r="BP623" t="s">
        <v>65</v>
      </c>
      <c r="BZ623" t="s">
        <v>75</v>
      </c>
      <c r="CC623" t="s">
        <v>94</v>
      </c>
      <c r="CE623" t="s">
        <v>115</v>
      </c>
      <c r="CF623" t="s">
        <v>322</v>
      </c>
      <c r="CG623" t="s">
        <v>97</v>
      </c>
      <c r="CI623" s="1"/>
      <c r="CK623" t="s">
        <v>120</v>
      </c>
      <c r="CL623" t="s">
        <v>101</v>
      </c>
      <c r="CM623" t="s">
        <v>102</v>
      </c>
      <c r="CN623" s="1"/>
      <c r="CO623" t="s">
        <v>102</v>
      </c>
    </row>
    <row r="624" spans="1:93" x14ac:dyDescent="0.25">
      <c r="A624" s="1">
        <v>622</v>
      </c>
      <c r="B624" t="s">
        <v>19</v>
      </c>
      <c r="L624" t="s">
        <v>28</v>
      </c>
      <c r="O624" t="s">
        <v>19</v>
      </c>
      <c r="Y624" t="s">
        <v>28</v>
      </c>
      <c r="AK624" t="s">
        <v>38</v>
      </c>
      <c r="AO624" t="s">
        <v>42</v>
      </c>
      <c r="BN624" t="s">
        <v>63</v>
      </c>
      <c r="BO624" t="s">
        <v>64</v>
      </c>
      <c r="BP624" t="s">
        <v>65</v>
      </c>
      <c r="BQ624" t="s">
        <v>66</v>
      </c>
      <c r="BR624" t="s">
        <v>67</v>
      </c>
      <c r="BS624" t="s">
        <v>68</v>
      </c>
      <c r="BT624" t="s">
        <v>69</v>
      </c>
      <c r="BU624" t="s">
        <v>70</v>
      </c>
      <c r="BV624" t="s">
        <v>71</v>
      </c>
      <c r="BW624" t="s">
        <v>72</v>
      </c>
      <c r="BX624" t="s">
        <v>73</v>
      </c>
      <c r="BY624" t="s">
        <v>74</v>
      </c>
      <c r="BZ624" t="s">
        <v>75</v>
      </c>
      <c r="CA624" t="s">
        <v>76</v>
      </c>
      <c r="CB624" s="6" t="s">
        <v>77</v>
      </c>
      <c r="CC624" t="s">
        <v>105</v>
      </c>
      <c r="CD624">
        <v>36</v>
      </c>
      <c r="CE624" t="s">
        <v>121</v>
      </c>
      <c r="CF624" t="s">
        <v>215</v>
      </c>
      <c r="CH624" t="s">
        <v>102</v>
      </c>
      <c r="CI624" s="1" t="s">
        <v>355</v>
      </c>
      <c r="CK624" t="s">
        <v>203</v>
      </c>
      <c r="CL624" t="s">
        <v>125</v>
      </c>
      <c r="CM624" t="s">
        <v>102</v>
      </c>
      <c r="CN624" s="1" t="s">
        <v>90</v>
      </c>
      <c r="CO624" t="s">
        <v>102</v>
      </c>
    </row>
    <row r="625" spans="1:93" x14ac:dyDescent="0.25">
      <c r="A625" s="1">
        <v>623</v>
      </c>
      <c r="O625" t="s">
        <v>19</v>
      </c>
      <c r="X625" t="s">
        <v>27</v>
      </c>
      <c r="AD625" t="s">
        <v>33</v>
      </c>
      <c r="AH625" t="s">
        <v>269</v>
      </c>
      <c r="AI625" t="s">
        <v>36</v>
      </c>
      <c r="AL625" t="s">
        <v>39</v>
      </c>
      <c r="AM625" t="s">
        <v>40</v>
      </c>
      <c r="AN625" t="s">
        <v>41</v>
      </c>
      <c r="AX625" t="s">
        <v>50</v>
      </c>
      <c r="AZ625" t="s">
        <v>52</v>
      </c>
      <c r="BE625" t="s">
        <v>56</v>
      </c>
      <c r="BQ625" t="s">
        <v>66</v>
      </c>
      <c r="CC625" t="s">
        <v>105</v>
      </c>
      <c r="CD625">
        <v>62</v>
      </c>
      <c r="CE625" t="s">
        <v>95</v>
      </c>
      <c r="CF625" t="s">
        <v>237</v>
      </c>
      <c r="CG625" t="s">
        <v>107</v>
      </c>
      <c r="CI625" s="1" t="s">
        <v>80</v>
      </c>
      <c r="CK625" t="s">
        <v>100</v>
      </c>
      <c r="CL625" t="s">
        <v>104</v>
      </c>
      <c r="CM625" t="s">
        <v>102</v>
      </c>
      <c r="CN625" s="1"/>
      <c r="CO625" t="s">
        <v>98</v>
      </c>
    </row>
    <row r="626" spans="1:93" x14ac:dyDescent="0.25">
      <c r="A626" s="1">
        <v>624</v>
      </c>
      <c r="T626" t="s">
        <v>24</v>
      </c>
      <c r="V626" t="s">
        <v>267</v>
      </c>
      <c r="AA626" t="s">
        <v>30</v>
      </c>
      <c r="AL626" t="s">
        <v>39</v>
      </c>
      <c r="AN626" t="s">
        <v>41</v>
      </c>
      <c r="AT626" t="s">
        <v>46</v>
      </c>
      <c r="BB626" t="s">
        <v>53</v>
      </c>
      <c r="BJ626" t="s">
        <v>26</v>
      </c>
      <c r="BL626" t="s">
        <v>61</v>
      </c>
      <c r="BP626" t="s">
        <v>65</v>
      </c>
      <c r="BS626" t="s">
        <v>68</v>
      </c>
      <c r="BU626" t="s">
        <v>70</v>
      </c>
      <c r="BX626" t="s">
        <v>73</v>
      </c>
      <c r="CA626" t="s">
        <v>76</v>
      </c>
      <c r="CC626" t="s">
        <v>94</v>
      </c>
      <c r="CD626">
        <v>60</v>
      </c>
      <c r="CE626" t="s">
        <v>121</v>
      </c>
      <c r="CF626" t="s">
        <v>161</v>
      </c>
      <c r="CI626" s="1"/>
      <c r="CN626" s="1"/>
    </row>
    <row r="627" spans="1:93" x14ac:dyDescent="0.25">
      <c r="A627" s="1">
        <v>625</v>
      </c>
      <c r="D627" t="s">
        <v>21</v>
      </c>
      <c r="Q627" t="s">
        <v>21</v>
      </c>
      <c r="W627" t="s">
        <v>26</v>
      </c>
      <c r="AG627" t="s">
        <v>35</v>
      </c>
      <c r="AM627" t="s">
        <v>40</v>
      </c>
      <c r="AN627" t="s">
        <v>41</v>
      </c>
      <c r="AO627" t="s">
        <v>42</v>
      </c>
      <c r="AT627" t="s">
        <v>46</v>
      </c>
      <c r="AX627" t="s">
        <v>50</v>
      </c>
      <c r="BD627" t="s">
        <v>55</v>
      </c>
      <c r="BG627" t="s">
        <v>58</v>
      </c>
      <c r="BH627" t="s">
        <v>59</v>
      </c>
      <c r="BJ627" t="s">
        <v>26</v>
      </c>
      <c r="BP627" t="s">
        <v>65</v>
      </c>
      <c r="CC627" t="s">
        <v>105</v>
      </c>
      <c r="CD627">
        <v>58</v>
      </c>
      <c r="CE627" t="s">
        <v>95</v>
      </c>
      <c r="CF627" t="s">
        <v>113</v>
      </c>
      <c r="CG627" t="s">
        <v>107</v>
      </c>
      <c r="CH627" t="s">
        <v>98</v>
      </c>
      <c r="CI627" s="1" t="s">
        <v>80</v>
      </c>
      <c r="CJ627" t="s">
        <v>114</v>
      </c>
      <c r="CL627" t="s">
        <v>101</v>
      </c>
      <c r="CM627" t="s">
        <v>102</v>
      </c>
      <c r="CN627" s="1"/>
      <c r="CO627" t="s">
        <v>102</v>
      </c>
    </row>
    <row r="628" spans="1:93" x14ac:dyDescent="0.25">
      <c r="A628" s="1">
        <v>626</v>
      </c>
      <c r="C628" t="s">
        <v>20</v>
      </c>
      <c r="D628" t="s">
        <v>21</v>
      </c>
      <c r="J628" t="s">
        <v>26</v>
      </c>
      <c r="AX628" t="s">
        <v>50</v>
      </c>
      <c r="BD628" t="s">
        <v>55</v>
      </c>
      <c r="BJ628" t="s">
        <v>26</v>
      </c>
      <c r="BP628" t="s">
        <v>65</v>
      </c>
      <c r="CC628" t="s">
        <v>94</v>
      </c>
      <c r="CD628">
        <v>77</v>
      </c>
      <c r="CE628" t="s">
        <v>95</v>
      </c>
      <c r="CF628" t="s">
        <v>236</v>
      </c>
      <c r="CG628" t="s">
        <v>107</v>
      </c>
      <c r="CH628" t="s">
        <v>98</v>
      </c>
      <c r="CI628" s="1" t="s">
        <v>80</v>
      </c>
      <c r="CK628" t="s">
        <v>103</v>
      </c>
      <c r="CL628" t="s">
        <v>101</v>
      </c>
      <c r="CM628" t="s">
        <v>102</v>
      </c>
      <c r="CN628" s="1"/>
      <c r="CO628" t="s">
        <v>98</v>
      </c>
    </row>
    <row r="629" spans="1:93" x14ac:dyDescent="0.25">
      <c r="A629" s="1">
        <v>627</v>
      </c>
      <c r="J629" t="s">
        <v>26</v>
      </c>
      <c r="W629" t="s">
        <v>26</v>
      </c>
      <c r="AG629" t="s">
        <v>35</v>
      </c>
      <c r="AM629" t="s">
        <v>40</v>
      </c>
      <c r="AR629" t="s">
        <v>44</v>
      </c>
      <c r="AX629" t="s">
        <v>50</v>
      </c>
      <c r="AY629" t="s">
        <v>51</v>
      </c>
      <c r="AZ629" t="s">
        <v>52</v>
      </c>
      <c r="BA629" t="s">
        <v>20</v>
      </c>
      <c r="BB629" t="s">
        <v>53</v>
      </c>
      <c r="BC629" t="s">
        <v>54</v>
      </c>
      <c r="BD629" t="s">
        <v>55</v>
      </c>
      <c r="BE629" t="s">
        <v>56</v>
      </c>
      <c r="BF629" t="s">
        <v>57</v>
      </c>
      <c r="BG629" t="s">
        <v>58</v>
      </c>
      <c r="BH629" t="s">
        <v>59</v>
      </c>
      <c r="BI629" t="s">
        <v>60</v>
      </c>
      <c r="BJ629" t="s">
        <v>26</v>
      </c>
      <c r="BK629" t="s">
        <v>23</v>
      </c>
      <c r="BL629" t="s">
        <v>61</v>
      </c>
      <c r="BM629" t="s">
        <v>62</v>
      </c>
      <c r="BN629" t="s">
        <v>63</v>
      </c>
      <c r="BO629" t="s">
        <v>64</v>
      </c>
      <c r="BP629" t="s">
        <v>65</v>
      </c>
      <c r="BS629" t="s">
        <v>68</v>
      </c>
      <c r="CC629" t="s">
        <v>105</v>
      </c>
      <c r="CD629">
        <v>82</v>
      </c>
      <c r="CE629" t="s">
        <v>95</v>
      </c>
      <c r="CF629" t="s">
        <v>256</v>
      </c>
      <c r="CG629" t="s">
        <v>107</v>
      </c>
      <c r="CI629" s="1" t="s">
        <v>80</v>
      </c>
      <c r="CK629" t="s">
        <v>110</v>
      </c>
      <c r="CL629" t="s">
        <v>104</v>
      </c>
      <c r="CM629" t="s">
        <v>102</v>
      </c>
      <c r="CN629" s="1"/>
      <c r="CO629" t="s">
        <v>98</v>
      </c>
    </row>
    <row r="630" spans="1:93" x14ac:dyDescent="0.25">
      <c r="A630" s="1">
        <v>628</v>
      </c>
      <c r="C630" t="s">
        <v>20</v>
      </c>
      <c r="D630" t="s">
        <v>21</v>
      </c>
      <c r="P630" t="s">
        <v>20</v>
      </c>
      <c r="Q630" t="s">
        <v>21</v>
      </c>
      <c r="AG630" t="s">
        <v>35</v>
      </c>
      <c r="AL630" t="s">
        <v>39</v>
      </c>
      <c r="BP630" t="s">
        <v>65</v>
      </c>
      <c r="CA630" t="s">
        <v>76</v>
      </c>
      <c r="CC630" t="s">
        <v>94</v>
      </c>
      <c r="CD630">
        <v>83</v>
      </c>
      <c r="CE630" t="s">
        <v>95</v>
      </c>
      <c r="CF630" t="s">
        <v>222</v>
      </c>
      <c r="CG630" t="s">
        <v>107</v>
      </c>
      <c r="CI630" s="1" t="s">
        <v>80</v>
      </c>
      <c r="CJ630" t="s">
        <v>114</v>
      </c>
      <c r="CK630" t="s">
        <v>100</v>
      </c>
      <c r="CL630" t="s">
        <v>104</v>
      </c>
      <c r="CM630" t="s">
        <v>102</v>
      </c>
      <c r="CN630" s="1"/>
      <c r="CO630" t="s">
        <v>102</v>
      </c>
    </row>
    <row r="631" spans="1:93" x14ac:dyDescent="0.25">
      <c r="A631" s="1">
        <v>629</v>
      </c>
      <c r="R631" t="s">
        <v>22</v>
      </c>
      <c r="U631" t="s">
        <v>25</v>
      </c>
      <c r="AA631" t="s">
        <v>30</v>
      </c>
      <c r="AI631" t="s">
        <v>36</v>
      </c>
      <c r="AK631" t="s">
        <v>38</v>
      </c>
      <c r="AP631" t="s">
        <v>43</v>
      </c>
      <c r="AS631" t="s">
        <v>45</v>
      </c>
      <c r="AT631" t="s">
        <v>46</v>
      </c>
      <c r="AV631" t="s">
        <v>48</v>
      </c>
      <c r="AZ631" t="s">
        <v>52</v>
      </c>
      <c r="BC631" t="s">
        <v>54</v>
      </c>
      <c r="BE631" t="s">
        <v>56</v>
      </c>
      <c r="BP631" t="s">
        <v>65</v>
      </c>
      <c r="BQ631" t="s">
        <v>66</v>
      </c>
      <c r="BR631" t="s">
        <v>67</v>
      </c>
      <c r="BS631" t="s">
        <v>68</v>
      </c>
      <c r="BT631" t="s">
        <v>69</v>
      </c>
      <c r="CA631" t="s">
        <v>76</v>
      </c>
      <c r="CC631" t="s">
        <v>94</v>
      </c>
      <c r="CD631">
        <v>39</v>
      </c>
      <c r="CE631" t="s">
        <v>95</v>
      </c>
      <c r="CF631" t="s">
        <v>236</v>
      </c>
      <c r="CG631" t="s">
        <v>128</v>
      </c>
      <c r="CH631" t="s">
        <v>98</v>
      </c>
      <c r="CI631" s="1" t="s">
        <v>364</v>
      </c>
      <c r="CJ631" t="s">
        <v>112</v>
      </c>
      <c r="CK631" t="s">
        <v>120</v>
      </c>
      <c r="CL631" t="s">
        <v>101</v>
      </c>
      <c r="CM631" t="s">
        <v>111</v>
      </c>
      <c r="CN631" s="1"/>
      <c r="CO631" t="s">
        <v>102</v>
      </c>
    </row>
    <row r="632" spans="1:93" x14ac:dyDescent="0.25">
      <c r="A632" s="1">
        <v>630</v>
      </c>
      <c r="H632" t="s">
        <v>25</v>
      </c>
      <c r="K632" t="s">
        <v>27</v>
      </c>
      <c r="L632" t="s">
        <v>28</v>
      </c>
      <c r="O632" t="s">
        <v>19</v>
      </c>
      <c r="R632" t="s">
        <v>22</v>
      </c>
      <c r="AD632" t="s">
        <v>33</v>
      </c>
      <c r="AI632" t="s">
        <v>36</v>
      </c>
      <c r="AU632" t="s">
        <v>47</v>
      </c>
      <c r="AY632" t="s">
        <v>51</v>
      </c>
      <c r="BP632" t="s">
        <v>65</v>
      </c>
      <c r="CC632" t="s">
        <v>105</v>
      </c>
      <c r="CD632">
        <v>27</v>
      </c>
      <c r="CE632" t="s">
        <v>95</v>
      </c>
      <c r="CF632" t="s">
        <v>113</v>
      </c>
      <c r="CG632" t="s">
        <v>128</v>
      </c>
      <c r="CH632" t="s">
        <v>98</v>
      </c>
      <c r="CI632" s="1" t="s">
        <v>364</v>
      </c>
      <c r="CJ632" t="s">
        <v>114</v>
      </c>
      <c r="CK632" t="s">
        <v>120</v>
      </c>
      <c r="CL632" t="s">
        <v>101</v>
      </c>
      <c r="CM632" t="s">
        <v>102</v>
      </c>
      <c r="CN632" s="1"/>
      <c r="CO632" t="s">
        <v>102</v>
      </c>
    </row>
    <row r="633" spans="1:93" x14ac:dyDescent="0.25">
      <c r="A633" s="1">
        <v>631</v>
      </c>
      <c r="C633" t="s">
        <v>20</v>
      </c>
      <c r="E633" t="s">
        <v>22</v>
      </c>
      <c r="L633" t="s">
        <v>28</v>
      </c>
      <c r="M633" t="s">
        <v>29</v>
      </c>
      <c r="Z633" t="s">
        <v>29</v>
      </c>
      <c r="AD633" t="s">
        <v>33</v>
      </c>
      <c r="AI633" t="s">
        <v>36</v>
      </c>
      <c r="AJ633" t="s">
        <v>37</v>
      </c>
      <c r="AL633" t="s">
        <v>39</v>
      </c>
      <c r="AV633" t="s">
        <v>48</v>
      </c>
      <c r="BG633" t="s">
        <v>58</v>
      </c>
      <c r="BM633" t="s">
        <v>62</v>
      </c>
      <c r="BO633" t="s">
        <v>64</v>
      </c>
      <c r="BP633" t="s">
        <v>65</v>
      </c>
      <c r="BS633" t="s">
        <v>68</v>
      </c>
      <c r="CC633" t="s">
        <v>94</v>
      </c>
      <c r="CD633">
        <v>77</v>
      </c>
      <c r="CE633" t="s">
        <v>95</v>
      </c>
      <c r="CF633" t="s">
        <v>230</v>
      </c>
      <c r="CG633" t="s">
        <v>107</v>
      </c>
      <c r="CH633" t="s">
        <v>98</v>
      </c>
      <c r="CI633" s="1" t="s">
        <v>80</v>
      </c>
      <c r="CJ633" t="s">
        <v>99</v>
      </c>
      <c r="CK633" t="s">
        <v>132</v>
      </c>
      <c r="CL633" t="s">
        <v>104</v>
      </c>
      <c r="CM633" t="s">
        <v>102</v>
      </c>
      <c r="CN633" s="1"/>
      <c r="CO633" t="s">
        <v>98</v>
      </c>
    </row>
    <row r="634" spans="1:93" x14ac:dyDescent="0.25">
      <c r="A634" s="1">
        <v>632</v>
      </c>
      <c r="V634" t="s">
        <v>267</v>
      </c>
      <c r="W634" t="s">
        <v>26</v>
      </c>
      <c r="AF634" t="s">
        <v>34</v>
      </c>
      <c r="AK634" t="s">
        <v>38</v>
      </c>
      <c r="AL634" t="s">
        <v>39</v>
      </c>
      <c r="AO634" t="s">
        <v>42</v>
      </c>
      <c r="AX634" t="s">
        <v>50</v>
      </c>
      <c r="BD634" t="s">
        <v>55</v>
      </c>
      <c r="BJ634" t="s">
        <v>26</v>
      </c>
      <c r="BP634" t="s">
        <v>65</v>
      </c>
      <c r="CC634" t="s">
        <v>94</v>
      </c>
      <c r="CD634">
        <v>53</v>
      </c>
      <c r="CE634" t="s">
        <v>95</v>
      </c>
      <c r="CF634" t="s">
        <v>257</v>
      </c>
      <c r="CH634" t="s">
        <v>102</v>
      </c>
      <c r="CI634" s="1" t="s">
        <v>355</v>
      </c>
      <c r="CJ634" t="s">
        <v>99</v>
      </c>
      <c r="CK634" t="s">
        <v>103</v>
      </c>
      <c r="CL634" t="s">
        <v>101</v>
      </c>
      <c r="CM634" t="s">
        <v>102</v>
      </c>
      <c r="CN634" s="1"/>
      <c r="CO634" t="s">
        <v>98</v>
      </c>
    </row>
    <row r="635" spans="1:93" x14ac:dyDescent="0.25">
      <c r="A635" s="1">
        <v>633</v>
      </c>
      <c r="D635" t="s">
        <v>21</v>
      </c>
      <c r="J635" t="s">
        <v>26</v>
      </c>
      <c r="N635" t="s">
        <v>30</v>
      </c>
      <c r="Q635" t="s">
        <v>21</v>
      </c>
      <c r="Z635" t="s">
        <v>29</v>
      </c>
      <c r="AB635" t="s">
        <v>31</v>
      </c>
      <c r="AD635" t="s">
        <v>33</v>
      </c>
      <c r="AF635" t="s">
        <v>34</v>
      </c>
      <c r="AH635" t="s">
        <v>269</v>
      </c>
      <c r="AI635" t="s">
        <v>36</v>
      </c>
      <c r="AN635" t="s">
        <v>41</v>
      </c>
      <c r="AO635" t="s">
        <v>42</v>
      </c>
      <c r="AR635" t="s">
        <v>44</v>
      </c>
      <c r="AX635" t="s">
        <v>50</v>
      </c>
      <c r="BD635" t="s">
        <v>55</v>
      </c>
      <c r="BE635" t="s">
        <v>56</v>
      </c>
      <c r="BH635" t="s">
        <v>59</v>
      </c>
      <c r="BJ635" t="s">
        <v>26</v>
      </c>
      <c r="BO635" t="s">
        <v>64</v>
      </c>
      <c r="BV635" t="s">
        <v>71</v>
      </c>
      <c r="CB635" s="6" t="s">
        <v>77</v>
      </c>
      <c r="CC635" t="s">
        <v>94</v>
      </c>
      <c r="CD635">
        <v>28</v>
      </c>
      <c r="CE635" t="s">
        <v>115</v>
      </c>
      <c r="CF635" t="s">
        <v>310</v>
      </c>
      <c r="CG635" t="s">
        <v>97</v>
      </c>
      <c r="CH635" t="s">
        <v>98</v>
      </c>
      <c r="CI635" s="1" t="s">
        <v>80</v>
      </c>
      <c r="CJ635" t="s">
        <v>126</v>
      </c>
      <c r="CK635" t="s">
        <v>100</v>
      </c>
      <c r="CL635" t="s">
        <v>101</v>
      </c>
      <c r="CM635" t="s">
        <v>102</v>
      </c>
      <c r="CN635" s="1"/>
      <c r="CO635" t="s">
        <v>102</v>
      </c>
    </row>
    <row r="636" spans="1:93" x14ac:dyDescent="0.25">
      <c r="A636" s="1">
        <v>634</v>
      </c>
      <c r="H636" t="s">
        <v>25</v>
      </c>
      <c r="I636" t="s">
        <v>267</v>
      </c>
      <c r="J636" t="s">
        <v>26</v>
      </c>
      <c r="P636" t="s">
        <v>20</v>
      </c>
      <c r="V636" t="s">
        <v>267</v>
      </c>
      <c r="W636" t="s">
        <v>26</v>
      </c>
      <c r="AA636" t="s">
        <v>30</v>
      </c>
      <c r="AD636" t="s">
        <v>33</v>
      </c>
      <c r="AE636" t="s">
        <v>266</v>
      </c>
      <c r="AJ636" t="s">
        <v>37</v>
      </c>
      <c r="AP636" t="s">
        <v>43</v>
      </c>
      <c r="AS636" t="s">
        <v>45</v>
      </c>
      <c r="AT636" t="s">
        <v>46</v>
      </c>
      <c r="AX636" t="s">
        <v>50</v>
      </c>
      <c r="BA636" t="s">
        <v>20</v>
      </c>
      <c r="BG636" t="s">
        <v>58</v>
      </c>
      <c r="BT636" t="s">
        <v>69</v>
      </c>
      <c r="BU636" t="s">
        <v>70</v>
      </c>
      <c r="BX636" t="s">
        <v>73</v>
      </c>
      <c r="CC636" t="s">
        <v>94</v>
      </c>
      <c r="CD636">
        <v>60</v>
      </c>
      <c r="CE636" t="s">
        <v>95</v>
      </c>
      <c r="CF636" t="s">
        <v>201</v>
      </c>
      <c r="CG636" t="s">
        <v>89</v>
      </c>
      <c r="CH636" t="s">
        <v>102</v>
      </c>
      <c r="CI636" s="1" t="s">
        <v>81</v>
      </c>
      <c r="CJ636" t="s">
        <v>99</v>
      </c>
      <c r="CK636" t="s">
        <v>120</v>
      </c>
      <c r="CL636" t="s">
        <v>101</v>
      </c>
      <c r="CM636" t="s">
        <v>102</v>
      </c>
      <c r="CN636" s="1"/>
      <c r="CO636" t="s">
        <v>102</v>
      </c>
    </row>
    <row r="637" spans="1:93" x14ac:dyDescent="0.25">
      <c r="A637" s="1">
        <v>635</v>
      </c>
      <c r="D637" t="s">
        <v>21</v>
      </c>
      <c r="J637" t="s">
        <v>26</v>
      </c>
      <c r="N637" t="s">
        <v>30</v>
      </c>
      <c r="V637" t="s">
        <v>267</v>
      </c>
      <c r="AD637" t="s">
        <v>33</v>
      </c>
      <c r="AK637" t="s">
        <v>38</v>
      </c>
      <c r="AL637" t="s">
        <v>39</v>
      </c>
      <c r="AR637" t="s">
        <v>44</v>
      </c>
      <c r="AW637" t="s">
        <v>49</v>
      </c>
      <c r="BA637" t="s">
        <v>20</v>
      </c>
      <c r="BD637" t="s">
        <v>55</v>
      </c>
      <c r="BJ637" t="s">
        <v>26</v>
      </c>
      <c r="BP637" t="s">
        <v>65</v>
      </c>
      <c r="CA637" t="s">
        <v>76</v>
      </c>
      <c r="CC637" t="s">
        <v>94</v>
      </c>
      <c r="CD637">
        <v>25</v>
      </c>
      <c r="CE637" t="s">
        <v>95</v>
      </c>
      <c r="CF637" t="s">
        <v>118</v>
      </c>
      <c r="CG637" t="s">
        <v>134</v>
      </c>
      <c r="CH637" t="s">
        <v>98</v>
      </c>
      <c r="CI637" s="1" t="s">
        <v>362</v>
      </c>
      <c r="CJ637" t="s">
        <v>112</v>
      </c>
      <c r="CK637" t="s">
        <v>110</v>
      </c>
      <c r="CL637" t="s">
        <v>101</v>
      </c>
      <c r="CM637" t="s">
        <v>102</v>
      </c>
      <c r="CN637" s="1"/>
    </row>
    <row r="638" spans="1:93" x14ac:dyDescent="0.25">
      <c r="A638" s="1">
        <v>636</v>
      </c>
      <c r="B638" t="s">
        <v>19</v>
      </c>
      <c r="C638" t="s">
        <v>20</v>
      </c>
      <c r="E638" t="s">
        <v>22</v>
      </c>
      <c r="P638" t="s">
        <v>20</v>
      </c>
      <c r="Q638" t="s">
        <v>21</v>
      </c>
      <c r="W638" t="s">
        <v>26</v>
      </c>
      <c r="AE638" t="s">
        <v>266</v>
      </c>
      <c r="AF638" t="s">
        <v>34</v>
      </c>
      <c r="AH638" t="s">
        <v>269</v>
      </c>
      <c r="AL638" t="s">
        <v>39</v>
      </c>
      <c r="AP638" t="s">
        <v>43</v>
      </c>
      <c r="AU638" t="s">
        <v>47</v>
      </c>
      <c r="AX638" t="s">
        <v>50</v>
      </c>
      <c r="AY638" t="s">
        <v>51</v>
      </c>
      <c r="BD638" t="s">
        <v>55</v>
      </c>
      <c r="BP638" t="s">
        <v>65</v>
      </c>
      <c r="BR638" t="s">
        <v>67</v>
      </c>
      <c r="BS638" t="s">
        <v>68</v>
      </c>
      <c r="BU638" t="s">
        <v>70</v>
      </c>
      <c r="BV638" t="s">
        <v>71</v>
      </c>
      <c r="BW638" t="s">
        <v>72</v>
      </c>
      <c r="BX638" t="s">
        <v>73</v>
      </c>
      <c r="BY638" t="s">
        <v>74</v>
      </c>
      <c r="BZ638" t="s">
        <v>75</v>
      </c>
      <c r="CA638" t="s">
        <v>76</v>
      </c>
      <c r="CC638" t="s">
        <v>94</v>
      </c>
      <c r="CD638">
        <v>68</v>
      </c>
      <c r="CE638" t="s">
        <v>115</v>
      </c>
      <c r="CF638" t="s">
        <v>321</v>
      </c>
      <c r="CG638" t="s">
        <v>97</v>
      </c>
      <c r="CI638" s="1" t="s">
        <v>80</v>
      </c>
      <c r="CJ638" t="s">
        <v>108</v>
      </c>
      <c r="CK638" t="s">
        <v>103</v>
      </c>
      <c r="CL638" t="s">
        <v>101</v>
      </c>
      <c r="CM638" t="s">
        <v>102</v>
      </c>
      <c r="CN638" s="1"/>
    </row>
    <row r="639" spans="1:93" x14ac:dyDescent="0.25">
      <c r="A639" s="1">
        <v>637</v>
      </c>
      <c r="D639" t="s">
        <v>21</v>
      </c>
      <c r="Q639" t="s">
        <v>21</v>
      </c>
      <c r="AF639" t="s">
        <v>34</v>
      </c>
      <c r="AI639" t="s">
        <v>36</v>
      </c>
      <c r="AX639" t="s">
        <v>50</v>
      </c>
      <c r="BA639" t="s">
        <v>20</v>
      </c>
      <c r="BD639" t="s">
        <v>55</v>
      </c>
      <c r="BH639" t="s">
        <v>59</v>
      </c>
      <c r="BJ639" t="s">
        <v>26</v>
      </c>
      <c r="CC639" t="s">
        <v>105</v>
      </c>
      <c r="CD639">
        <v>47</v>
      </c>
      <c r="CE639" t="s">
        <v>95</v>
      </c>
      <c r="CF639" t="s">
        <v>96</v>
      </c>
      <c r="CG639" t="s">
        <v>97</v>
      </c>
      <c r="CI639" s="1" t="s">
        <v>80</v>
      </c>
      <c r="CJ639" t="s">
        <v>112</v>
      </c>
      <c r="CK639" t="s">
        <v>103</v>
      </c>
      <c r="CL639" t="s">
        <v>101</v>
      </c>
      <c r="CM639" t="s">
        <v>102</v>
      </c>
      <c r="CN639" s="1"/>
      <c r="CO639" t="s">
        <v>102</v>
      </c>
    </row>
    <row r="640" spans="1:93" x14ac:dyDescent="0.25">
      <c r="A640" s="1">
        <v>638</v>
      </c>
      <c r="B640" t="s">
        <v>19</v>
      </c>
      <c r="C640" t="s">
        <v>20</v>
      </c>
      <c r="J640" t="s">
        <v>26</v>
      </c>
      <c r="O640" t="s">
        <v>19</v>
      </c>
      <c r="V640" t="s">
        <v>267</v>
      </c>
      <c r="X640" t="s">
        <v>27</v>
      </c>
      <c r="AA640" t="s">
        <v>30</v>
      </c>
      <c r="AB640" t="s">
        <v>31</v>
      </c>
      <c r="AF640" t="s">
        <v>34</v>
      </c>
      <c r="AH640" t="s">
        <v>269</v>
      </c>
      <c r="AK640" t="s">
        <v>38</v>
      </c>
      <c r="AL640" t="s">
        <v>39</v>
      </c>
      <c r="AR640" t="s">
        <v>44</v>
      </c>
      <c r="AT640" t="s">
        <v>46</v>
      </c>
      <c r="AW640" t="s">
        <v>49</v>
      </c>
      <c r="AX640" t="s">
        <v>50</v>
      </c>
      <c r="BD640" t="s">
        <v>55</v>
      </c>
      <c r="BE640" t="s">
        <v>56</v>
      </c>
      <c r="BJ640" t="s">
        <v>26</v>
      </c>
      <c r="BP640" t="s">
        <v>65</v>
      </c>
      <c r="BT640" t="s">
        <v>69</v>
      </c>
      <c r="BV640" t="s">
        <v>71</v>
      </c>
      <c r="CC640" t="s">
        <v>94</v>
      </c>
      <c r="CD640">
        <v>53</v>
      </c>
      <c r="CE640" t="s">
        <v>121</v>
      </c>
      <c r="CF640" t="s">
        <v>168</v>
      </c>
      <c r="CG640" t="s">
        <v>97</v>
      </c>
      <c r="CI640" s="1" t="s">
        <v>80</v>
      </c>
      <c r="CJ640" t="s">
        <v>112</v>
      </c>
      <c r="CK640" t="s">
        <v>120</v>
      </c>
      <c r="CL640" t="s">
        <v>101</v>
      </c>
      <c r="CM640" t="s">
        <v>102</v>
      </c>
      <c r="CN640" s="1"/>
      <c r="CO640" t="s">
        <v>102</v>
      </c>
    </row>
    <row r="641" spans="1:93" x14ac:dyDescent="0.25">
      <c r="A641" s="1">
        <v>639</v>
      </c>
      <c r="C641" t="s">
        <v>20</v>
      </c>
      <c r="K641" t="s">
        <v>27</v>
      </c>
      <c r="L641" t="s">
        <v>28</v>
      </c>
      <c r="V641" t="s">
        <v>267</v>
      </c>
      <c r="X641" t="s">
        <v>27</v>
      </c>
      <c r="AA641" t="s">
        <v>30</v>
      </c>
      <c r="AB641" t="s">
        <v>31</v>
      </c>
      <c r="AD641" t="s">
        <v>33</v>
      </c>
      <c r="AF641" t="s">
        <v>34</v>
      </c>
      <c r="AG641" t="s">
        <v>35</v>
      </c>
      <c r="AH641" t="s">
        <v>269</v>
      </c>
      <c r="AI641" t="s">
        <v>36</v>
      </c>
      <c r="AK641" t="s">
        <v>38</v>
      </c>
      <c r="AL641" t="s">
        <v>39</v>
      </c>
      <c r="AM641" t="s">
        <v>40</v>
      </c>
      <c r="AU641" t="s">
        <v>47</v>
      </c>
      <c r="AZ641" t="s">
        <v>52</v>
      </c>
      <c r="BE641" t="s">
        <v>56</v>
      </c>
      <c r="BI641" t="s">
        <v>60</v>
      </c>
      <c r="BP641" t="s">
        <v>65</v>
      </c>
      <c r="BR641" t="s">
        <v>67</v>
      </c>
      <c r="BS641" t="s">
        <v>68</v>
      </c>
      <c r="BU641" t="s">
        <v>70</v>
      </c>
      <c r="BW641" t="s">
        <v>72</v>
      </c>
      <c r="BX641" t="s">
        <v>73</v>
      </c>
      <c r="CA641" t="s">
        <v>76</v>
      </c>
      <c r="CC641" t="s">
        <v>94</v>
      </c>
      <c r="CD641">
        <v>39</v>
      </c>
      <c r="CE641" t="s">
        <v>121</v>
      </c>
      <c r="CF641" t="s">
        <v>254</v>
      </c>
      <c r="CG641" t="s">
        <v>97</v>
      </c>
      <c r="CH641" t="s">
        <v>98</v>
      </c>
      <c r="CI641" s="1" t="s">
        <v>80</v>
      </c>
      <c r="CJ641" t="s">
        <v>99</v>
      </c>
      <c r="CK641" t="s">
        <v>103</v>
      </c>
      <c r="CL641" t="s">
        <v>101</v>
      </c>
      <c r="CM641" t="s">
        <v>102</v>
      </c>
      <c r="CN641" s="1"/>
      <c r="CO641" t="s">
        <v>102</v>
      </c>
    </row>
    <row r="642" spans="1:93" x14ac:dyDescent="0.25">
      <c r="A642" s="1">
        <v>640</v>
      </c>
      <c r="E642" t="s">
        <v>22</v>
      </c>
      <c r="I642" t="s">
        <v>267</v>
      </c>
      <c r="L642" t="s">
        <v>28</v>
      </c>
      <c r="V642" t="s">
        <v>267</v>
      </c>
      <c r="AC642" t="s">
        <v>32</v>
      </c>
      <c r="AF642" t="s">
        <v>34</v>
      </c>
      <c r="AK642" t="s">
        <v>38</v>
      </c>
      <c r="AO642" t="s">
        <v>42</v>
      </c>
      <c r="AP642" t="s">
        <v>43</v>
      </c>
      <c r="AU642" t="s">
        <v>47</v>
      </c>
      <c r="BC642" t="s">
        <v>54</v>
      </c>
      <c r="BK642" t="s">
        <v>23</v>
      </c>
      <c r="BL642" t="s">
        <v>61</v>
      </c>
      <c r="BP642" t="s">
        <v>65</v>
      </c>
      <c r="BQ642" t="s">
        <v>66</v>
      </c>
      <c r="BR642" t="s">
        <v>67</v>
      </c>
      <c r="BS642" t="s">
        <v>68</v>
      </c>
      <c r="BT642" t="s">
        <v>69</v>
      </c>
      <c r="BU642" t="s">
        <v>70</v>
      </c>
      <c r="BV642" t="s">
        <v>71</v>
      </c>
      <c r="BW642" t="s">
        <v>72</v>
      </c>
      <c r="BX642" t="s">
        <v>73</v>
      </c>
      <c r="BY642" t="s">
        <v>74</v>
      </c>
      <c r="BZ642" t="s">
        <v>75</v>
      </c>
      <c r="CA642" t="s">
        <v>76</v>
      </c>
      <c r="CB642" s="6" t="s">
        <v>77</v>
      </c>
      <c r="CC642" t="s">
        <v>94</v>
      </c>
      <c r="CD642">
        <v>35</v>
      </c>
      <c r="CE642" t="s">
        <v>95</v>
      </c>
      <c r="CF642" t="s">
        <v>157</v>
      </c>
      <c r="CG642" t="s">
        <v>97</v>
      </c>
      <c r="CH642" t="s">
        <v>98</v>
      </c>
      <c r="CI642" s="1" t="s">
        <v>80</v>
      </c>
      <c r="CJ642" t="s">
        <v>99</v>
      </c>
      <c r="CK642" t="s">
        <v>137</v>
      </c>
      <c r="CL642" t="s">
        <v>101</v>
      </c>
      <c r="CM642" t="s">
        <v>98</v>
      </c>
      <c r="CN642" s="1"/>
      <c r="CO642" t="s">
        <v>102</v>
      </c>
    </row>
    <row r="643" spans="1:93" x14ac:dyDescent="0.25">
      <c r="A643" s="1">
        <v>641</v>
      </c>
      <c r="C643" t="s">
        <v>20</v>
      </c>
      <c r="D643" t="s">
        <v>21</v>
      </c>
      <c r="J643" t="s">
        <v>26</v>
      </c>
      <c r="P643" t="s">
        <v>20</v>
      </c>
      <c r="Q643" t="s">
        <v>21</v>
      </c>
      <c r="W643" t="s">
        <v>26</v>
      </c>
      <c r="AG643" t="s">
        <v>35</v>
      </c>
      <c r="AU643" t="s">
        <v>47</v>
      </c>
      <c r="AX643" t="s">
        <v>50</v>
      </c>
      <c r="BA643" t="s">
        <v>20</v>
      </c>
      <c r="BH643" t="s">
        <v>59</v>
      </c>
      <c r="BP643" t="s">
        <v>65</v>
      </c>
      <c r="CC643" t="s">
        <v>94</v>
      </c>
      <c r="CD643">
        <v>55</v>
      </c>
      <c r="CE643" t="s">
        <v>95</v>
      </c>
      <c r="CF643" t="s">
        <v>195</v>
      </c>
      <c r="CI643" s="1" t="s">
        <v>80</v>
      </c>
      <c r="CJ643" t="s">
        <v>99</v>
      </c>
      <c r="CK643" t="s">
        <v>120</v>
      </c>
      <c r="CL643" t="s">
        <v>101</v>
      </c>
      <c r="CM643" t="s">
        <v>102</v>
      </c>
      <c r="CN643" s="1"/>
      <c r="CO643" t="s">
        <v>98</v>
      </c>
    </row>
    <row r="644" spans="1:93" x14ac:dyDescent="0.25">
      <c r="A644" s="1">
        <v>642</v>
      </c>
      <c r="G644" t="s">
        <v>24</v>
      </c>
      <c r="K644" t="s">
        <v>27</v>
      </c>
      <c r="L644" t="s">
        <v>28</v>
      </c>
      <c r="W644" t="s">
        <v>26</v>
      </c>
      <c r="AD644" t="s">
        <v>33</v>
      </c>
      <c r="AI644" t="s">
        <v>36</v>
      </c>
      <c r="AJ644" t="s">
        <v>37</v>
      </c>
      <c r="AM644" t="s">
        <v>40</v>
      </c>
      <c r="AO644" t="s">
        <v>42</v>
      </c>
      <c r="AQ644" t="s">
        <v>37</v>
      </c>
      <c r="AZ644" t="s">
        <v>52</v>
      </c>
      <c r="BI644" t="s">
        <v>60</v>
      </c>
      <c r="BO644" t="s">
        <v>64</v>
      </c>
      <c r="BP644" t="s">
        <v>65</v>
      </c>
      <c r="BT644" t="s">
        <v>69</v>
      </c>
      <c r="CC644" t="s">
        <v>94</v>
      </c>
      <c r="CE644" t="s">
        <v>121</v>
      </c>
      <c r="CF644" t="s">
        <v>172</v>
      </c>
      <c r="CG644" t="s">
        <v>107</v>
      </c>
      <c r="CH644" t="s">
        <v>98</v>
      </c>
      <c r="CI644" s="1" t="s">
        <v>80</v>
      </c>
      <c r="CK644" t="s">
        <v>120</v>
      </c>
      <c r="CL644" t="s">
        <v>101</v>
      </c>
      <c r="CM644" t="s">
        <v>102</v>
      </c>
      <c r="CN644" s="1"/>
      <c r="CO644" t="s">
        <v>102</v>
      </c>
    </row>
    <row r="645" spans="1:93" x14ac:dyDescent="0.25">
      <c r="A645" s="1">
        <v>643</v>
      </c>
      <c r="D645" t="s">
        <v>21</v>
      </c>
      <c r="J645" t="s">
        <v>26</v>
      </c>
      <c r="L645" t="s">
        <v>28</v>
      </c>
      <c r="V645" t="s">
        <v>267</v>
      </c>
      <c r="W645" t="s">
        <v>26</v>
      </c>
      <c r="AD645" t="s">
        <v>33</v>
      </c>
      <c r="AI645" t="s">
        <v>36</v>
      </c>
      <c r="AO645" t="s">
        <v>42</v>
      </c>
      <c r="BB645" t="s">
        <v>53</v>
      </c>
      <c r="BJ645" t="s">
        <v>26</v>
      </c>
      <c r="BO645" t="s">
        <v>64</v>
      </c>
      <c r="BP645" t="s">
        <v>65</v>
      </c>
      <c r="BQ645" t="s">
        <v>66</v>
      </c>
      <c r="BS645" t="s">
        <v>68</v>
      </c>
      <c r="BT645" t="s">
        <v>69</v>
      </c>
      <c r="BV645" t="s">
        <v>71</v>
      </c>
      <c r="BW645" t="s">
        <v>72</v>
      </c>
      <c r="BX645" t="s">
        <v>73</v>
      </c>
      <c r="BY645" t="s">
        <v>74</v>
      </c>
      <c r="CC645" t="s">
        <v>94</v>
      </c>
      <c r="CD645">
        <v>50</v>
      </c>
      <c r="CE645" t="s">
        <v>121</v>
      </c>
      <c r="CF645" t="s">
        <v>174</v>
      </c>
      <c r="CG645" t="s">
        <v>97</v>
      </c>
      <c r="CH645" t="s">
        <v>98</v>
      </c>
      <c r="CI645" s="1" t="s">
        <v>80</v>
      </c>
      <c r="CJ645" t="s">
        <v>99</v>
      </c>
      <c r="CK645" t="s">
        <v>110</v>
      </c>
      <c r="CL645" t="s">
        <v>101</v>
      </c>
      <c r="CM645" t="s">
        <v>102</v>
      </c>
      <c r="CN645" s="1"/>
      <c r="CO645" t="s">
        <v>98</v>
      </c>
    </row>
    <row r="646" spans="1:93" x14ac:dyDescent="0.25">
      <c r="A646" s="1">
        <v>644</v>
      </c>
      <c r="D646" t="s">
        <v>21</v>
      </c>
      <c r="E646" t="s">
        <v>22</v>
      </c>
      <c r="F646" t="s">
        <v>23</v>
      </c>
      <c r="I646" t="s">
        <v>267</v>
      </c>
      <c r="J646" t="s">
        <v>26</v>
      </c>
      <c r="K646" t="s">
        <v>27</v>
      </c>
      <c r="L646" t="s">
        <v>28</v>
      </c>
      <c r="N646" t="s">
        <v>30</v>
      </c>
      <c r="R646" t="s">
        <v>22</v>
      </c>
      <c r="W646" t="s">
        <v>26</v>
      </c>
      <c r="AA646" t="s">
        <v>30</v>
      </c>
      <c r="AD646" t="s">
        <v>33</v>
      </c>
      <c r="AH646" t="s">
        <v>269</v>
      </c>
      <c r="AI646" t="s">
        <v>36</v>
      </c>
      <c r="AK646" t="s">
        <v>38</v>
      </c>
      <c r="AL646" t="s">
        <v>39</v>
      </c>
      <c r="AM646" t="s">
        <v>40</v>
      </c>
      <c r="AP646" t="s">
        <v>43</v>
      </c>
      <c r="AR646" t="s">
        <v>44</v>
      </c>
      <c r="AV646" t="s">
        <v>48</v>
      </c>
      <c r="AX646" t="s">
        <v>50</v>
      </c>
      <c r="AY646" t="s">
        <v>51</v>
      </c>
      <c r="AZ646" t="s">
        <v>52</v>
      </c>
      <c r="BC646" t="s">
        <v>54</v>
      </c>
      <c r="BD646" t="s">
        <v>55</v>
      </c>
      <c r="BH646" t="s">
        <v>59</v>
      </c>
      <c r="BJ646" t="s">
        <v>26</v>
      </c>
      <c r="BP646" t="s">
        <v>65</v>
      </c>
      <c r="BS646" t="s">
        <v>68</v>
      </c>
      <c r="BT646" t="s">
        <v>69</v>
      </c>
      <c r="CA646" t="s">
        <v>76</v>
      </c>
      <c r="CC646" t="s">
        <v>105</v>
      </c>
      <c r="CD646">
        <v>53</v>
      </c>
      <c r="CE646" t="s">
        <v>121</v>
      </c>
      <c r="CF646" t="s">
        <v>172</v>
      </c>
      <c r="CG646" t="s">
        <v>107</v>
      </c>
      <c r="CH646" t="s">
        <v>98</v>
      </c>
      <c r="CI646" s="1" t="s">
        <v>80</v>
      </c>
      <c r="CJ646" t="s">
        <v>99</v>
      </c>
      <c r="CK646" t="s">
        <v>110</v>
      </c>
      <c r="CL646" t="s">
        <v>125</v>
      </c>
      <c r="CM646" t="s">
        <v>102</v>
      </c>
      <c r="CN646" s="1"/>
      <c r="CO646" t="s">
        <v>102</v>
      </c>
    </row>
    <row r="647" spans="1:93" x14ac:dyDescent="0.25">
      <c r="A647" s="1">
        <v>645</v>
      </c>
      <c r="B647" t="s">
        <v>19</v>
      </c>
      <c r="C647" t="s">
        <v>20</v>
      </c>
      <c r="D647" t="s">
        <v>21</v>
      </c>
      <c r="E647" t="s">
        <v>22</v>
      </c>
      <c r="H647" t="s">
        <v>25</v>
      </c>
      <c r="I647" t="s">
        <v>267</v>
      </c>
      <c r="J647" t="s">
        <v>26</v>
      </c>
      <c r="K647" t="s">
        <v>27</v>
      </c>
      <c r="N647" t="s">
        <v>30</v>
      </c>
      <c r="O647" t="s">
        <v>19</v>
      </c>
      <c r="Q647" t="s">
        <v>21</v>
      </c>
      <c r="U647" t="s">
        <v>25</v>
      </c>
      <c r="V647" t="s">
        <v>267</v>
      </c>
      <c r="W647" t="s">
        <v>26</v>
      </c>
      <c r="X647" t="s">
        <v>27</v>
      </c>
      <c r="AA647" t="s">
        <v>30</v>
      </c>
      <c r="AD647" t="s">
        <v>33</v>
      </c>
      <c r="AH647" t="s">
        <v>269</v>
      </c>
      <c r="AI647" t="s">
        <v>36</v>
      </c>
      <c r="AJ647" t="s">
        <v>37</v>
      </c>
      <c r="AK647" t="s">
        <v>38</v>
      </c>
      <c r="AL647" t="s">
        <v>39</v>
      </c>
      <c r="AM647" t="s">
        <v>40</v>
      </c>
      <c r="AO647" t="s">
        <v>42</v>
      </c>
      <c r="AX647" t="s">
        <v>50</v>
      </c>
      <c r="AZ647" t="s">
        <v>52</v>
      </c>
      <c r="BE647" t="s">
        <v>56</v>
      </c>
      <c r="BI647" t="s">
        <v>60</v>
      </c>
      <c r="BJ647" t="s">
        <v>26</v>
      </c>
      <c r="BQ647" t="s">
        <v>66</v>
      </c>
      <c r="BR647" t="s">
        <v>67</v>
      </c>
      <c r="BS647" t="s">
        <v>68</v>
      </c>
      <c r="BU647" t="s">
        <v>70</v>
      </c>
      <c r="BW647" t="s">
        <v>72</v>
      </c>
      <c r="CC647" t="s">
        <v>94</v>
      </c>
      <c r="CD647">
        <v>62</v>
      </c>
      <c r="CE647" t="s">
        <v>121</v>
      </c>
      <c r="CF647" t="s">
        <v>172</v>
      </c>
      <c r="CG647" t="s">
        <v>107</v>
      </c>
      <c r="CH647" t="s">
        <v>98</v>
      </c>
      <c r="CI647" s="1" t="s">
        <v>80</v>
      </c>
      <c r="CJ647" t="s">
        <v>109</v>
      </c>
      <c r="CK647" t="s">
        <v>120</v>
      </c>
      <c r="CL647" t="s">
        <v>101</v>
      </c>
      <c r="CM647" t="s">
        <v>102</v>
      </c>
      <c r="CN647" s="1"/>
      <c r="CO647" t="s">
        <v>98</v>
      </c>
    </row>
    <row r="648" spans="1:93" x14ac:dyDescent="0.25">
      <c r="A648" s="1">
        <v>646</v>
      </c>
      <c r="B648" t="s">
        <v>19</v>
      </c>
      <c r="C648" t="s">
        <v>20</v>
      </c>
      <c r="D648" t="s">
        <v>21</v>
      </c>
      <c r="E648" t="s">
        <v>22</v>
      </c>
      <c r="F648" t="s">
        <v>23</v>
      </c>
      <c r="G648" t="s">
        <v>24</v>
      </c>
      <c r="H648" t="s">
        <v>25</v>
      </c>
      <c r="I648" t="s">
        <v>267</v>
      </c>
      <c r="J648" t="s">
        <v>26</v>
      </c>
      <c r="K648" t="s">
        <v>27</v>
      </c>
      <c r="M648" t="s">
        <v>29</v>
      </c>
      <c r="O648" t="s">
        <v>19</v>
      </c>
      <c r="P648" t="s">
        <v>20</v>
      </c>
      <c r="R648" t="s">
        <v>22</v>
      </c>
      <c r="V648" t="s">
        <v>267</v>
      </c>
      <c r="AE648" t="s">
        <v>266</v>
      </c>
      <c r="AG648" t="s">
        <v>35</v>
      </c>
      <c r="AH648" t="s">
        <v>269</v>
      </c>
      <c r="AK648" t="s">
        <v>38</v>
      </c>
      <c r="AL648" t="s">
        <v>39</v>
      </c>
      <c r="AR648" t="s">
        <v>44</v>
      </c>
      <c r="AX648" t="s">
        <v>50</v>
      </c>
      <c r="AZ648" t="s">
        <v>52</v>
      </c>
      <c r="BA648" t="s">
        <v>20</v>
      </c>
      <c r="BD648" t="s">
        <v>55</v>
      </c>
      <c r="BE648" t="s">
        <v>56</v>
      </c>
      <c r="BG648" t="s">
        <v>58</v>
      </c>
      <c r="BH648" t="s">
        <v>59</v>
      </c>
      <c r="BJ648" t="s">
        <v>26</v>
      </c>
      <c r="BM648" t="s">
        <v>62</v>
      </c>
      <c r="BP648" t="s">
        <v>65</v>
      </c>
      <c r="BR648" t="s">
        <v>67</v>
      </c>
      <c r="BS648" t="s">
        <v>68</v>
      </c>
      <c r="BT648" t="s">
        <v>69</v>
      </c>
      <c r="BU648" t="s">
        <v>70</v>
      </c>
      <c r="BV648" t="s">
        <v>71</v>
      </c>
      <c r="BW648" t="s">
        <v>72</v>
      </c>
      <c r="BY648" t="s">
        <v>74</v>
      </c>
      <c r="CA648" t="s">
        <v>76</v>
      </c>
      <c r="CI648" s="1"/>
      <c r="CN648" s="1"/>
    </row>
    <row r="649" spans="1:93" x14ac:dyDescent="0.25">
      <c r="A649" s="1">
        <v>647</v>
      </c>
      <c r="H649" t="s">
        <v>25</v>
      </c>
      <c r="U649" t="s">
        <v>25</v>
      </c>
      <c r="AF649" t="s">
        <v>34</v>
      </c>
      <c r="AI649" t="s">
        <v>36</v>
      </c>
      <c r="AK649" t="s">
        <v>38</v>
      </c>
      <c r="AS649" t="s">
        <v>45</v>
      </c>
      <c r="BR649" t="s">
        <v>67</v>
      </c>
      <c r="BS649" t="s">
        <v>68</v>
      </c>
      <c r="CA649" t="s">
        <v>76</v>
      </c>
      <c r="CC649" t="s">
        <v>105</v>
      </c>
      <c r="CD649">
        <v>36</v>
      </c>
      <c r="CE649" t="s">
        <v>95</v>
      </c>
      <c r="CF649" t="s">
        <v>195</v>
      </c>
      <c r="CG649" t="s">
        <v>128</v>
      </c>
      <c r="CH649" t="s">
        <v>98</v>
      </c>
      <c r="CI649" s="1" t="s">
        <v>80</v>
      </c>
      <c r="CJ649" t="s">
        <v>114</v>
      </c>
      <c r="CK649" t="s">
        <v>120</v>
      </c>
      <c r="CL649" t="s">
        <v>101</v>
      </c>
      <c r="CM649" t="s">
        <v>102</v>
      </c>
      <c r="CN649" s="1" t="s">
        <v>92</v>
      </c>
      <c r="CO649" t="s">
        <v>98</v>
      </c>
    </row>
    <row r="650" spans="1:93" x14ac:dyDescent="0.25">
      <c r="A650" s="1">
        <v>648</v>
      </c>
      <c r="J650" t="s">
        <v>26</v>
      </c>
      <c r="L650" t="s">
        <v>28</v>
      </c>
      <c r="M650" t="s">
        <v>29</v>
      </c>
      <c r="P650" t="s">
        <v>20</v>
      </c>
      <c r="Q650" t="s">
        <v>21</v>
      </c>
      <c r="W650" t="s">
        <v>26</v>
      </c>
      <c r="AF650" t="s">
        <v>34</v>
      </c>
      <c r="AH650" t="s">
        <v>269</v>
      </c>
      <c r="AI650" t="s">
        <v>36</v>
      </c>
      <c r="AN650" t="s">
        <v>41</v>
      </c>
      <c r="AQ650" t="s">
        <v>37</v>
      </c>
      <c r="AU650" t="s">
        <v>47</v>
      </c>
      <c r="BD650" t="s">
        <v>55</v>
      </c>
      <c r="BN650" t="s">
        <v>63</v>
      </c>
      <c r="BO650" t="s">
        <v>64</v>
      </c>
      <c r="BP650" t="s">
        <v>65</v>
      </c>
      <c r="BS650" t="s">
        <v>68</v>
      </c>
      <c r="BY650" t="s">
        <v>74</v>
      </c>
      <c r="CA650" t="s">
        <v>76</v>
      </c>
      <c r="CC650" t="s">
        <v>105</v>
      </c>
      <c r="CD650">
        <v>34</v>
      </c>
      <c r="CE650" t="s">
        <v>95</v>
      </c>
      <c r="CF650" t="s">
        <v>206</v>
      </c>
      <c r="CH650" t="s">
        <v>102</v>
      </c>
      <c r="CI650" s="1" t="s">
        <v>355</v>
      </c>
      <c r="CJ650" t="s">
        <v>112</v>
      </c>
      <c r="CK650" t="s">
        <v>103</v>
      </c>
      <c r="CL650" t="s">
        <v>101</v>
      </c>
      <c r="CM650" t="s">
        <v>98</v>
      </c>
      <c r="CN650" s="1" t="s">
        <v>93</v>
      </c>
      <c r="CO650" t="s">
        <v>102</v>
      </c>
    </row>
    <row r="651" spans="1:93" x14ac:dyDescent="0.25">
      <c r="A651" s="1">
        <v>649</v>
      </c>
      <c r="AD651" t="s">
        <v>33</v>
      </c>
      <c r="AH651" t="s">
        <v>269</v>
      </c>
      <c r="BC651" t="s">
        <v>54</v>
      </c>
      <c r="BN651" t="s">
        <v>63</v>
      </c>
      <c r="BP651" t="s">
        <v>65</v>
      </c>
      <c r="CC651" t="s">
        <v>105</v>
      </c>
      <c r="CD651">
        <v>25</v>
      </c>
      <c r="CE651" t="s">
        <v>121</v>
      </c>
      <c r="CF651" t="s">
        <v>183</v>
      </c>
      <c r="CG651" s="1" t="s">
        <v>346</v>
      </c>
      <c r="CH651" t="s">
        <v>102</v>
      </c>
      <c r="CI651" s="1" t="s">
        <v>81</v>
      </c>
      <c r="CJ651" t="s">
        <v>109</v>
      </c>
      <c r="CK651" t="s">
        <v>103</v>
      </c>
      <c r="CL651" t="s">
        <v>135</v>
      </c>
      <c r="CM651" t="s">
        <v>102</v>
      </c>
      <c r="CN651" s="1" t="s">
        <v>90</v>
      </c>
      <c r="CO651" t="s">
        <v>102</v>
      </c>
    </row>
    <row r="652" spans="1:93" x14ac:dyDescent="0.25">
      <c r="A652" s="1">
        <v>650</v>
      </c>
      <c r="E652" t="s">
        <v>22</v>
      </c>
      <c r="K652" t="s">
        <v>27</v>
      </c>
      <c r="L652" t="s">
        <v>28</v>
      </c>
      <c r="P652" t="s">
        <v>20</v>
      </c>
      <c r="V652" t="s">
        <v>267</v>
      </c>
      <c r="Z652" t="s">
        <v>29</v>
      </c>
      <c r="AG652" t="s">
        <v>35</v>
      </c>
      <c r="AM652" t="s">
        <v>40</v>
      </c>
      <c r="AO652" t="s">
        <v>42</v>
      </c>
      <c r="AU652" t="s">
        <v>47</v>
      </c>
      <c r="BC652" t="s">
        <v>54</v>
      </c>
      <c r="BE652" t="s">
        <v>56</v>
      </c>
      <c r="BN652" t="s">
        <v>63</v>
      </c>
      <c r="BP652" t="s">
        <v>65</v>
      </c>
      <c r="BS652" t="s">
        <v>68</v>
      </c>
      <c r="CA652" t="s">
        <v>76</v>
      </c>
      <c r="CC652" t="s">
        <v>94</v>
      </c>
      <c r="CD652">
        <v>56</v>
      </c>
      <c r="CE652" t="s">
        <v>95</v>
      </c>
      <c r="CF652" t="s">
        <v>186</v>
      </c>
      <c r="CG652" t="s">
        <v>107</v>
      </c>
      <c r="CH652" t="s">
        <v>98</v>
      </c>
      <c r="CI652" s="1" t="s">
        <v>80</v>
      </c>
      <c r="CJ652" t="s">
        <v>126</v>
      </c>
      <c r="CK652" t="s">
        <v>110</v>
      </c>
      <c r="CL652" t="s">
        <v>101</v>
      </c>
      <c r="CM652" t="s">
        <v>102</v>
      </c>
      <c r="CN652" s="1" t="s">
        <v>92</v>
      </c>
      <c r="CO652" t="s">
        <v>102</v>
      </c>
    </row>
    <row r="653" spans="1:93" x14ac:dyDescent="0.25">
      <c r="A653" s="1">
        <v>651</v>
      </c>
      <c r="B653" t="s">
        <v>19</v>
      </c>
      <c r="H653" t="s">
        <v>25</v>
      </c>
      <c r="M653" t="s">
        <v>29</v>
      </c>
      <c r="AF653" t="s">
        <v>34</v>
      </c>
      <c r="AH653" t="s">
        <v>269</v>
      </c>
      <c r="AR653" t="s">
        <v>44</v>
      </c>
      <c r="BE653" t="s">
        <v>56</v>
      </c>
      <c r="BO653" t="s">
        <v>64</v>
      </c>
      <c r="BP653" t="s">
        <v>65</v>
      </c>
      <c r="CC653" t="s">
        <v>94</v>
      </c>
      <c r="CD653">
        <v>21</v>
      </c>
      <c r="CE653" t="s">
        <v>95</v>
      </c>
      <c r="CF653" t="s">
        <v>238</v>
      </c>
      <c r="CG653" t="s">
        <v>107</v>
      </c>
      <c r="CI653" s="1" t="s">
        <v>80</v>
      </c>
      <c r="CK653" t="s">
        <v>120</v>
      </c>
      <c r="CL653" t="s">
        <v>101</v>
      </c>
      <c r="CN653" s="1"/>
    </row>
    <row r="654" spans="1:93" x14ac:dyDescent="0.25">
      <c r="A654" s="1">
        <v>652</v>
      </c>
      <c r="C654" t="s">
        <v>20</v>
      </c>
      <c r="K654" t="s">
        <v>27</v>
      </c>
      <c r="L654" t="s">
        <v>28</v>
      </c>
      <c r="X654" t="s">
        <v>27</v>
      </c>
      <c r="AD654" t="s">
        <v>33</v>
      </c>
      <c r="AH654" t="s">
        <v>269</v>
      </c>
      <c r="AL654" t="s">
        <v>39</v>
      </c>
      <c r="AP654" t="s">
        <v>43</v>
      </c>
      <c r="AR654" t="s">
        <v>44</v>
      </c>
      <c r="AZ654" t="s">
        <v>52</v>
      </c>
      <c r="BO654" t="s">
        <v>64</v>
      </c>
      <c r="BP654" t="s">
        <v>65</v>
      </c>
      <c r="CA654" t="s">
        <v>76</v>
      </c>
      <c r="CC654" t="s">
        <v>105</v>
      </c>
      <c r="CD654">
        <v>19</v>
      </c>
      <c r="CE654" t="s">
        <v>95</v>
      </c>
      <c r="CF654" t="s">
        <v>145</v>
      </c>
      <c r="CG654" t="s">
        <v>107</v>
      </c>
      <c r="CH654" t="s">
        <v>98</v>
      </c>
      <c r="CI654" s="1"/>
      <c r="CL654" t="s">
        <v>101</v>
      </c>
      <c r="CM654" t="s">
        <v>102</v>
      </c>
      <c r="CN654" s="1"/>
    </row>
    <row r="655" spans="1:93" x14ac:dyDescent="0.25">
      <c r="A655" s="1">
        <v>653</v>
      </c>
      <c r="C655" t="s">
        <v>20</v>
      </c>
      <c r="J655" t="s">
        <v>26</v>
      </c>
      <c r="W655" t="s">
        <v>26</v>
      </c>
      <c r="AE655" t="s">
        <v>266</v>
      </c>
      <c r="AM655" t="s">
        <v>40</v>
      </c>
      <c r="AX655" t="s">
        <v>50</v>
      </c>
      <c r="BC655" t="s">
        <v>54</v>
      </c>
      <c r="BG655" t="s">
        <v>58</v>
      </c>
      <c r="BJ655" t="s">
        <v>26</v>
      </c>
      <c r="CA655" t="s">
        <v>76</v>
      </c>
      <c r="CC655" t="s">
        <v>94</v>
      </c>
      <c r="CD655">
        <v>28</v>
      </c>
      <c r="CE655" t="s">
        <v>95</v>
      </c>
      <c r="CF655" t="s">
        <v>273</v>
      </c>
      <c r="CI655" s="1" t="s">
        <v>80</v>
      </c>
      <c r="CJ655" t="s">
        <v>112</v>
      </c>
      <c r="CK655" t="s">
        <v>120</v>
      </c>
      <c r="CL655" t="s">
        <v>101</v>
      </c>
      <c r="CM655" t="s">
        <v>102</v>
      </c>
      <c r="CN655" s="1" t="s">
        <v>92</v>
      </c>
      <c r="CO655" t="s">
        <v>102</v>
      </c>
    </row>
    <row r="656" spans="1:93" x14ac:dyDescent="0.25">
      <c r="A656" s="1">
        <v>654</v>
      </c>
      <c r="I656" t="s">
        <v>267</v>
      </c>
      <c r="K656" t="s">
        <v>27</v>
      </c>
      <c r="L656" t="s">
        <v>28</v>
      </c>
      <c r="V656" t="s">
        <v>267</v>
      </c>
      <c r="X656" t="s">
        <v>27</v>
      </c>
      <c r="AA656" t="s">
        <v>30</v>
      </c>
      <c r="AD656" t="s">
        <v>33</v>
      </c>
      <c r="AF656" t="s">
        <v>34</v>
      </c>
      <c r="AI656" t="s">
        <v>36</v>
      </c>
      <c r="AM656" t="s">
        <v>40</v>
      </c>
      <c r="AO656" t="s">
        <v>42</v>
      </c>
      <c r="AU656" t="s">
        <v>47</v>
      </c>
      <c r="AZ656" t="s">
        <v>52</v>
      </c>
      <c r="BI656" t="s">
        <v>60</v>
      </c>
      <c r="BO656" t="s">
        <v>64</v>
      </c>
      <c r="BP656" t="s">
        <v>65</v>
      </c>
      <c r="BR656" t="s">
        <v>67</v>
      </c>
      <c r="BS656" t="s">
        <v>68</v>
      </c>
      <c r="BT656" t="s">
        <v>69</v>
      </c>
      <c r="BW656" t="s">
        <v>72</v>
      </c>
      <c r="CA656" t="s">
        <v>76</v>
      </c>
      <c r="CB656" s="6" t="s">
        <v>77</v>
      </c>
      <c r="CC656" t="s">
        <v>94</v>
      </c>
      <c r="CD656">
        <v>24</v>
      </c>
      <c r="CE656" t="s">
        <v>95</v>
      </c>
      <c r="CF656" t="s">
        <v>206</v>
      </c>
      <c r="CG656" t="s">
        <v>107</v>
      </c>
      <c r="CH656" t="s">
        <v>98</v>
      </c>
      <c r="CI656" s="1" t="s">
        <v>80</v>
      </c>
      <c r="CJ656" t="s">
        <v>114</v>
      </c>
      <c r="CK656" t="s">
        <v>110</v>
      </c>
      <c r="CL656" t="s">
        <v>136</v>
      </c>
      <c r="CM656" t="s">
        <v>102</v>
      </c>
      <c r="CN656" s="1" t="s">
        <v>92</v>
      </c>
      <c r="CO656" t="s">
        <v>102</v>
      </c>
    </row>
    <row r="657" spans="1:93" x14ac:dyDescent="0.25">
      <c r="A657" s="1">
        <v>655</v>
      </c>
      <c r="B657" t="s">
        <v>19</v>
      </c>
      <c r="O657" t="s">
        <v>19</v>
      </c>
      <c r="W657" t="s">
        <v>26</v>
      </c>
      <c r="AD657" t="s">
        <v>33</v>
      </c>
      <c r="AF657" t="s">
        <v>34</v>
      </c>
      <c r="AH657" t="s">
        <v>269</v>
      </c>
      <c r="AK657" t="s">
        <v>38</v>
      </c>
      <c r="AN657" t="s">
        <v>41</v>
      </c>
      <c r="AS657" t="s">
        <v>45</v>
      </c>
      <c r="AU657" t="s">
        <v>47</v>
      </c>
      <c r="BC657" t="s">
        <v>54</v>
      </c>
      <c r="BE657" t="s">
        <v>56</v>
      </c>
      <c r="BG657" t="s">
        <v>58</v>
      </c>
      <c r="BP657" t="s">
        <v>65</v>
      </c>
      <c r="BS657" t="s">
        <v>68</v>
      </c>
      <c r="BU657" t="s">
        <v>70</v>
      </c>
      <c r="CA657" t="s">
        <v>76</v>
      </c>
      <c r="CC657" t="s">
        <v>94</v>
      </c>
      <c r="CD657">
        <v>54</v>
      </c>
      <c r="CF657" t="s">
        <v>157</v>
      </c>
      <c r="CH657" t="s">
        <v>102</v>
      </c>
      <c r="CI657" s="1" t="s">
        <v>355</v>
      </c>
      <c r="CJ657" t="s">
        <v>109</v>
      </c>
      <c r="CK657" t="s">
        <v>110</v>
      </c>
      <c r="CL657" t="s">
        <v>101</v>
      </c>
      <c r="CM657" t="s">
        <v>102</v>
      </c>
      <c r="CN657" s="1"/>
      <c r="CO657" t="s">
        <v>98</v>
      </c>
    </row>
    <row r="658" spans="1:93" x14ac:dyDescent="0.25">
      <c r="A658" s="1">
        <v>656</v>
      </c>
      <c r="J658" t="s">
        <v>26</v>
      </c>
      <c r="L658" t="s">
        <v>28</v>
      </c>
      <c r="N658" t="s">
        <v>30</v>
      </c>
      <c r="P658" t="s">
        <v>20</v>
      </c>
      <c r="Q658" t="s">
        <v>21</v>
      </c>
      <c r="R658" t="s">
        <v>22</v>
      </c>
      <c r="AF658" t="s">
        <v>34</v>
      </c>
      <c r="AH658" t="s">
        <v>269</v>
      </c>
      <c r="AI658" t="s">
        <v>36</v>
      </c>
      <c r="AL658" t="s">
        <v>39</v>
      </c>
      <c r="AN658" t="s">
        <v>41</v>
      </c>
      <c r="AO658" t="s">
        <v>42</v>
      </c>
      <c r="BE658" t="s">
        <v>56</v>
      </c>
      <c r="BH658" t="s">
        <v>59</v>
      </c>
      <c r="BN658" t="s">
        <v>63</v>
      </c>
      <c r="BP658" t="s">
        <v>65</v>
      </c>
      <c r="BU658" t="s">
        <v>70</v>
      </c>
      <c r="CA658" t="s">
        <v>76</v>
      </c>
      <c r="CC658" t="s">
        <v>105</v>
      </c>
      <c r="CD658">
        <v>52</v>
      </c>
      <c r="CE658" t="s">
        <v>95</v>
      </c>
      <c r="CF658" t="s">
        <v>162</v>
      </c>
      <c r="CG658" t="s">
        <v>107</v>
      </c>
      <c r="CH658" t="s">
        <v>98</v>
      </c>
      <c r="CI658" s="1" t="s">
        <v>370</v>
      </c>
      <c r="CJ658" t="s">
        <v>114</v>
      </c>
      <c r="CK658" t="s">
        <v>133</v>
      </c>
      <c r="CL658" t="s">
        <v>101</v>
      </c>
      <c r="CM658" t="s">
        <v>102</v>
      </c>
      <c r="CN658" s="1" t="s">
        <v>92</v>
      </c>
      <c r="CO658" t="s">
        <v>98</v>
      </c>
    </row>
    <row r="659" spans="1:93" x14ac:dyDescent="0.25">
      <c r="A659" s="1">
        <v>657</v>
      </c>
      <c r="B659" t="s">
        <v>19</v>
      </c>
      <c r="J659" t="s">
        <v>26</v>
      </c>
      <c r="K659" t="s">
        <v>27</v>
      </c>
      <c r="U659" t="s">
        <v>25</v>
      </c>
      <c r="V659" t="s">
        <v>267</v>
      </c>
      <c r="AA659" t="s">
        <v>30</v>
      </c>
      <c r="AH659" t="s">
        <v>269</v>
      </c>
      <c r="AJ659" t="s">
        <v>37</v>
      </c>
      <c r="AK659" t="s">
        <v>38</v>
      </c>
      <c r="AM659" t="s">
        <v>40</v>
      </c>
      <c r="AT659" t="s">
        <v>46</v>
      </c>
      <c r="AU659" t="s">
        <v>47</v>
      </c>
      <c r="AZ659" t="s">
        <v>52</v>
      </c>
      <c r="BJ659" t="s">
        <v>26</v>
      </c>
      <c r="BN659" t="s">
        <v>63</v>
      </c>
      <c r="BP659" t="s">
        <v>65</v>
      </c>
      <c r="BS659" t="s">
        <v>68</v>
      </c>
      <c r="CB659" s="6" t="s">
        <v>77</v>
      </c>
      <c r="CC659" t="s">
        <v>94</v>
      </c>
      <c r="CD659">
        <v>56</v>
      </c>
      <c r="CE659" t="s">
        <v>95</v>
      </c>
      <c r="CF659" t="s">
        <v>186</v>
      </c>
      <c r="CG659" t="s">
        <v>97</v>
      </c>
      <c r="CI659" s="1" t="s">
        <v>80</v>
      </c>
      <c r="CJ659" t="s">
        <v>99</v>
      </c>
      <c r="CK659" t="s">
        <v>103</v>
      </c>
      <c r="CL659" t="s">
        <v>101</v>
      </c>
      <c r="CM659" t="s">
        <v>102</v>
      </c>
      <c r="CN659" s="1" t="s">
        <v>92</v>
      </c>
      <c r="CO659" t="s">
        <v>102</v>
      </c>
    </row>
    <row r="660" spans="1:93" x14ac:dyDescent="0.25">
      <c r="A660" s="1">
        <v>658</v>
      </c>
      <c r="D660" t="s">
        <v>21</v>
      </c>
      <c r="E660" t="s">
        <v>22</v>
      </c>
      <c r="L660" t="s">
        <v>28</v>
      </c>
      <c r="P660" t="s">
        <v>20</v>
      </c>
      <c r="W660" t="s">
        <v>26</v>
      </c>
      <c r="AK660" t="s">
        <v>38</v>
      </c>
      <c r="AL660" t="s">
        <v>39</v>
      </c>
      <c r="AX660" t="s">
        <v>50</v>
      </c>
      <c r="BH660" t="s">
        <v>59</v>
      </c>
      <c r="BP660" t="s">
        <v>65</v>
      </c>
      <c r="BQ660" t="s">
        <v>66</v>
      </c>
      <c r="BS660" t="s">
        <v>68</v>
      </c>
      <c r="BT660" t="s">
        <v>69</v>
      </c>
      <c r="BU660" t="s">
        <v>70</v>
      </c>
      <c r="BZ660" t="s">
        <v>75</v>
      </c>
      <c r="CC660" t="s">
        <v>94</v>
      </c>
      <c r="CD660">
        <v>88</v>
      </c>
      <c r="CE660" t="s">
        <v>95</v>
      </c>
      <c r="CF660" t="s">
        <v>113</v>
      </c>
      <c r="CG660" t="s">
        <v>107</v>
      </c>
      <c r="CI660" s="1" t="s">
        <v>80</v>
      </c>
      <c r="CK660" t="s">
        <v>110</v>
      </c>
      <c r="CL660" t="s">
        <v>104</v>
      </c>
      <c r="CM660" t="s">
        <v>102</v>
      </c>
      <c r="CN660" s="1"/>
      <c r="CO660" t="s">
        <v>98</v>
      </c>
    </row>
    <row r="661" spans="1:93" x14ac:dyDescent="0.25">
      <c r="A661" s="1">
        <v>659</v>
      </c>
      <c r="W661" t="s">
        <v>26</v>
      </c>
      <c r="AH661" t="s">
        <v>269</v>
      </c>
      <c r="AI661" t="s">
        <v>36</v>
      </c>
      <c r="AR661" t="s">
        <v>44</v>
      </c>
      <c r="AX661" t="s">
        <v>50</v>
      </c>
      <c r="BA661" t="s">
        <v>20</v>
      </c>
      <c r="BJ661" t="s">
        <v>26</v>
      </c>
      <c r="BP661" t="s">
        <v>65</v>
      </c>
      <c r="CC661" t="s">
        <v>94</v>
      </c>
      <c r="CD661">
        <v>66</v>
      </c>
      <c r="CE661" t="s">
        <v>95</v>
      </c>
      <c r="CF661" t="s">
        <v>113</v>
      </c>
      <c r="CG661" t="s">
        <v>107</v>
      </c>
      <c r="CI661" s="1" t="s">
        <v>80</v>
      </c>
      <c r="CK661" t="s">
        <v>110</v>
      </c>
      <c r="CL661" t="s">
        <v>104</v>
      </c>
      <c r="CM661" t="s">
        <v>102</v>
      </c>
      <c r="CN661" s="1" t="s">
        <v>91</v>
      </c>
      <c r="CO661" t="s">
        <v>98</v>
      </c>
    </row>
    <row r="662" spans="1:93" x14ac:dyDescent="0.25">
      <c r="A662" s="1">
        <v>660</v>
      </c>
      <c r="W662" t="s">
        <v>26</v>
      </c>
      <c r="AR662" t="s">
        <v>44</v>
      </c>
      <c r="AX662" t="s">
        <v>50</v>
      </c>
      <c r="BA662" t="s">
        <v>20</v>
      </c>
      <c r="BJ662" t="s">
        <v>26</v>
      </c>
      <c r="BP662" t="s">
        <v>65</v>
      </c>
      <c r="BS662" t="s">
        <v>68</v>
      </c>
      <c r="CC662" t="s">
        <v>94</v>
      </c>
      <c r="CD662">
        <v>81</v>
      </c>
      <c r="CE662" t="s">
        <v>95</v>
      </c>
      <c r="CF662" t="s">
        <v>113</v>
      </c>
      <c r="CG662" t="s">
        <v>107</v>
      </c>
      <c r="CI662" s="1" t="s">
        <v>80</v>
      </c>
      <c r="CJ662" t="s">
        <v>99</v>
      </c>
      <c r="CK662" t="s">
        <v>110</v>
      </c>
      <c r="CL662" t="s">
        <v>104</v>
      </c>
      <c r="CM662" t="s">
        <v>102</v>
      </c>
      <c r="CN662" s="1" t="s">
        <v>373</v>
      </c>
      <c r="CO662" t="s">
        <v>98</v>
      </c>
    </row>
    <row r="663" spans="1:93" x14ac:dyDescent="0.25">
      <c r="A663" s="1">
        <v>661</v>
      </c>
      <c r="D663" t="s">
        <v>21</v>
      </c>
      <c r="Q663" t="s">
        <v>21</v>
      </c>
      <c r="W663" t="s">
        <v>26</v>
      </c>
      <c r="AG663" t="s">
        <v>35</v>
      </c>
      <c r="AX663" t="s">
        <v>50</v>
      </c>
      <c r="BH663" t="s">
        <v>59</v>
      </c>
      <c r="BP663" t="s">
        <v>65</v>
      </c>
      <c r="CC663" t="s">
        <v>94</v>
      </c>
      <c r="CD663">
        <v>95</v>
      </c>
      <c r="CE663" t="s">
        <v>95</v>
      </c>
      <c r="CF663" t="s">
        <v>113</v>
      </c>
      <c r="CG663" t="s">
        <v>107</v>
      </c>
      <c r="CH663" t="s">
        <v>98</v>
      </c>
      <c r="CI663" s="1" t="s">
        <v>80</v>
      </c>
      <c r="CK663" t="s">
        <v>110</v>
      </c>
      <c r="CL663" t="s">
        <v>104</v>
      </c>
      <c r="CM663" t="s">
        <v>102</v>
      </c>
      <c r="CN663" s="1"/>
      <c r="CO663" t="s">
        <v>98</v>
      </c>
    </row>
    <row r="664" spans="1:93" x14ac:dyDescent="0.25">
      <c r="A664" s="1">
        <v>662</v>
      </c>
      <c r="D664" t="s">
        <v>21</v>
      </c>
      <c r="L664" t="s">
        <v>28</v>
      </c>
      <c r="N664" t="s">
        <v>30</v>
      </c>
      <c r="AA664" t="s">
        <v>30</v>
      </c>
      <c r="AK664" t="s">
        <v>38</v>
      </c>
      <c r="AL664" t="s">
        <v>39</v>
      </c>
      <c r="AM664" t="s">
        <v>40</v>
      </c>
      <c r="AT664" t="s">
        <v>46</v>
      </c>
      <c r="AX664" t="s">
        <v>50</v>
      </c>
      <c r="BH664" t="s">
        <v>59</v>
      </c>
      <c r="BP664" t="s">
        <v>65</v>
      </c>
      <c r="CC664" t="s">
        <v>94</v>
      </c>
      <c r="CD664">
        <v>68</v>
      </c>
      <c r="CE664" t="s">
        <v>95</v>
      </c>
      <c r="CF664" t="s">
        <v>116</v>
      </c>
      <c r="CG664" t="s">
        <v>107</v>
      </c>
      <c r="CI664" s="1" t="s">
        <v>80</v>
      </c>
      <c r="CK664" t="s">
        <v>100</v>
      </c>
      <c r="CL664" t="s">
        <v>104</v>
      </c>
      <c r="CM664" t="s">
        <v>102</v>
      </c>
      <c r="CN664" s="1" t="s">
        <v>91</v>
      </c>
      <c r="CO664" t="s">
        <v>102</v>
      </c>
    </row>
    <row r="665" spans="1:93" x14ac:dyDescent="0.25">
      <c r="A665" s="1">
        <v>663</v>
      </c>
      <c r="AL665" t="s">
        <v>39</v>
      </c>
      <c r="AX665" t="s">
        <v>50</v>
      </c>
      <c r="BD665" t="s">
        <v>55</v>
      </c>
      <c r="BP665" t="s">
        <v>65</v>
      </c>
      <c r="BU665" t="s">
        <v>70</v>
      </c>
      <c r="CA665" t="s">
        <v>76</v>
      </c>
      <c r="CC665" t="s">
        <v>105</v>
      </c>
      <c r="CD665">
        <v>70</v>
      </c>
      <c r="CE665" t="s">
        <v>95</v>
      </c>
      <c r="CF665" t="s">
        <v>113</v>
      </c>
      <c r="CG665" t="s">
        <v>107</v>
      </c>
      <c r="CH665" t="s">
        <v>98</v>
      </c>
      <c r="CI665" s="1" t="s">
        <v>80</v>
      </c>
      <c r="CJ665" t="s">
        <v>112</v>
      </c>
      <c r="CK665" t="s">
        <v>110</v>
      </c>
      <c r="CL665" t="s">
        <v>104</v>
      </c>
      <c r="CM665" t="s">
        <v>102</v>
      </c>
      <c r="CN665" s="1"/>
      <c r="CO665" t="s">
        <v>98</v>
      </c>
    </row>
    <row r="666" spans="1:93" x14ac:dyDescent="0.25">
      <c r="A666" s="1">
        <v>664</v>
      </c>
      <c r="K666" t="s">
        <v>27</v>
      </c>
      <c r="L666" t="s">
        <v>28</v>
      </c>
      <c r="X666" t="s">
        <v>27</v>
      </c>
      <c r="Y666" t="s">
        <v>28</v>
      </c>
      <c r="Z666" t="s">
        <v>29</v>
      </c>
      <c r="AE666" t="s">
        <v>266</v>
      </c>
      <c r="AH666" t="s">
        <v>269</v>
      </c>
      <c r="AK666" t="s">
        <v>38</v>
      </c>
      <c r="AM666" t="s">
        <v>40</v>
      </c>
      <c r="AN666" t="s">
        <v>41</v>
      </c>
      <c r="AU666" t="s">
        <v>47</v>
      </c>
      <c r="AZ666" t="s">
        <v>52</v>
      </c>
      <c r="BC666" t="s">
        <v>54</v>
      </c>
      <c r="BI666" t="s">
        <v>60</v>
      </c>
      <c r="BS666" t="s">
        <v>68</v>
      </c>
      <c r="CB666" s="6" t="s">
        <v>77</v>
      </c>
      <c r="CC666" t="s">
        <v>105</v>
      </c>
      <c r="CD666">
        <v>18</v>
      </c>
      <c r="CE666" t="s">
        <v>121</v>
      </c>
      <c r="CF666" t="s">
        <v>180</v>
      </c>
      <c r="CG666" t="s">
        <v>143</v>
      </c>
      <c r="CH666" t="s">
        <v>98</v>
      </c>
      <c r="CI666" s="1" t="s">
        <v>80</v>
      </c>
      <c r="CK666" t="s">
        <v>133</v>
      </c>
      <c r="CL666" t="s">
        <v>136</v>
      </c>
      <c r="CM666" t="s">
        <v>102</v>
      </c>
      <c r="CN666" s="1" t="s">
        <v>90</v>
      </c>
      <c r="CO666" t="s">
        <v>98</v>
      </c>
    </row>
    <row r="667" spans="1:93" x14ac:dyDescent="0.25">
      <c r="A667" s="1">
        <v>665</v>
      </c>
      <c r="C667" t="s">
        <v>20</v>
      </c>
      <c r="J667" t="s">
        <v>26</v>
      </c>
      <c r="N667" t="s">
        <v>30</v>
      </c>
      <c r="X667" t="s">
        <v>27</v>
      </c>
      <c r="Y667" t="s">
        <v>28</v>
      </c>
      <c r="AA667" t="s">
        <v>30</v>
      </c>
      <c r="AD667" t="s">
        <v>33</v>
      </c>
      <c r="AM667" t="s">
        <v>40</v>
      </c>
      <c r="AQ667" t="s">
        <v>37</v>
      </c>
      <c r="AR667" t="s">
        <v>44</v>
      </c>
      <c r="BC667" t="s">
        <v>54</v>
      </c>
      <c r="BE667" t="s">
        <v>56</v>
      </c>
      <c r="BO667" t="s">
        <v>64</v>
      </c>
      <c r="BP667" t="s">
        <v>65</v>
      </c>
      <c r="CA667" t="s">
        <v>76</v>
      </c>
      <c r="CC667" t="s">
        <v>105</v>
      </c>
      <c r="CD667">
        <v>31</v>
      </c>
      <c r="CE667" t="s">
        <v>121</v>
      </c>
      <c r="CF667" t="s">
        <v>274</v>
      </c>
      <c r="CG667" t="s">
        <v>107</v>
      </c>
      <c r="CH667" t="s">
        <v>98</v>
      </c>
      <c r="CI667" s="1" t="s">
        <v>80</v>
      </c>
      <c r="CJ667" t="s">
        <v>114</v>
      </c>
      <c r="CK667" t="s">
        <v>110</v>
      </c>
      <c r="CL667" t="s">
        <v>123</v>
      </c>
      <c r="CM667" t="s">
        <v>102</v>
      </c>
      <c r="CN667" s="1" t="s">
        <v>90</v>
      </c>
      <c r="CO667" t="s">
        <v>102</v>
      </c>
    </row>
    <row r="668" spans="1:93" x14ac:dyDescent="0.25">
      <c r="A668" s="1">
        <v>666</v>
      </c>
      <c r="L668" t="s">
        <v>28</v>
      </c>
      <c r="Y668" t="s">
        <v>28</v>
      </c>
      <c r="AD668" t="s">
        <v>33</v>
      </c>
      <c r="AL668" t="s">
        <v>39</v>
      </c>
      <c r="AM668" t="s">
        <v>40</v>
      </c>
      <c r="AO668" t="s">
        <v>42</v>
      </c>
      <c r="AQ668" t="s">
        <v>37</v>
      </c>
      <c r="AZ668" t="s">
        <v>52</v>
      </c>
      <c r="BC668" t="s">
        <v>54</v>
      </c>
      <c r="BF668" t="s">
        <v>57</v>
      </c>
      <c r="BI668" t="s">
        <v>60</v>
      </c>
      <c r="BK668" t="s">
        <v>23</v>
      </c>
      <c r="BN668" t="s">
        <v>63</v>
      </c>
      <c r="BO668" t="s">
        <v>64</v>
      </c>
      <c r="BP668" t="s">
        <v>65</v>
      </c>
      <c r="CC668" t="s">
        <v>94</v>
      </c>
      <c r="CD668">
        <v>40</v>
      </c>
      <c r="CE668" t="s">
        <v>121</v>
      </c>
      <c r="CF668" t="s">
        <v>190</v>
      </c>
      <c r="CG668" t="s">
        <v>107</v>
      </c>
      <c r="CH668" t="s">
        <v>98</v>
      </c>
      <c r="CI668" s="1" t="s">
        <v>80</v>
      </c>
      <c r="CJ668" t="s">
        <v>108</v>
      </c>
      <c r="CK668" t="s">
        <v>100</v>
      </c>
      <c r="CL668" t="s">
        <v>101</v>
      </c>
      <c r="CM668" t="s">
        <v>102</v>
      </c>
      <c r="CN668" s="1" t="s">
        <v>92</v>
      </c>
      <c r="CO668" t="s">
        <v>102</v>
      </c>
    </row>
    <row r="669" spans="1:93" x14ac:dyDescent="0.25">
      <c r="A669" s="1">
        <v>667</v>
      </c>
      <c r="C669" t="s">
        <v>20</v>
      </c>
      <c r="Y669" t="s">
        <v>28</v>
      </c>
      <c r="AK669" t="s">
        <v>38</v>
      </c>
      <c r="AU669" t="s">
        <v>47</v>
      </c>
      <c r="BN669" t="s">
        <v>63</v>
      </c>
      <c r="CA669" t="s">
        <v>76</v>
      </c>
      <c r="CC669" t="s">
        <v>105</v>
      </c>
      <c r="CD669">
        <v>19</v>
      </c>
      <c r="CE669" t="s">
        <v>121</v>
      </c>
      <c r="CF669" t="s">
        <v>180</v>
      </c>
      <c r="CG669" t="s">
        <v>107</v>
      </c>
      <c r="CH669" t="s">
        <v>98</v>
      </c>
      <c r="CI669" s="1" t="s">
        <v>80</v>
      </c>
      <c r="CJ669" t="s">
        <v>99</v>
      </c>
      <c r="CK669" t="s">
        <v>120</v>
      </c>
      <c r="CL669" t="s">
        <v>101</v>
      </c>
      <c r="CM669" t="s">
        <v>102</v>
      </c>
      <c r="CN669" s="1" t="s">
        <v>92</v>
      </c>
      <c r="CO669" t="s">
        <v>102</v>
      </c>
    </row>
    <row r="670" spans="1:93" x14ac:dyDescent="0.25">
      <c r="A670" s="1">
        <v>668</v>
      </c>
      <c r="L670" t="s">
        <v>28</v>
      </c>
      <c r="Y670" t="s">
        <v>28</v>
      </c>
      <c r="AH670" t="s">
        <v>269</v>
      </c>
      <c r="AI670" t="s">
        <v>36</v>
      </c>
      <c r="AK670" t="s">
        <v>38</v>
      </c>
      <c r="AM670" t="s">
        <v>40</v>
      </c>
      <c r="AO670" t="s">
        <v>42</v>
      </c>
      <c r="AQ670" t="s">
        <v>37</v>
      </c>
      <c r="AU670" t="s">
        <v>47</v>
      </c>
      <c r="AX670" t="s">
        <v>50</v>
      </c>
      <c r="BO670" t="s">
        <v>64</v>
      </c>
      <c r="BP670" t="s">
        <v>65</v>
      </c>
      <c r="BV670" t="s">
        <v>71</v>
      </c>
      <c r="CC670" t="s">
        <v>105</v>
      </c>
      <c r="CD670">
        <v>33</v>
      </c>
      <c r="CE670" t="s">
        <v>121</v>
      </c>
      <c r="CF670" t="s">
        <v>180</v>
      </c>
      <c r="CG670" t="s">
        <v>107</v>
      </c>
      <c r="CH670" t="s">
        <v>98</v>
      </c>
      <c r="CI670" s="1" t="s">
        <v>80</v>
      </c>
      <c r="CJ670" t="s">
        <v>108</v>
      </c>
      <c r="CK670" t="s">
        <v>133</v>
      </c>
      <c r="CL670" t="s">
        <v>135</v>
      </c>
      <c r="CM670" t="s">
        <v>102</v>
      </c>
      <c r="CN670" s="1" t="s">
        <v>90</v>
      </c>
    </row>
    <row r="671" spans="1:93" x14ac:dyDescent="0.25">
      <c r="A671" s="1">
        <v>669</v>
      </c>
      <c r="C671" t="s">
        <v>20</v>
      </c>
      <c r="L671" t="s">
        <v>28</v>
      </c>
      <c r="P671" t="s">
        <v>20</v>
      </c>
      <c r="Y671" t="s">
        <v>28</v>
      </c>
      <c r="AC671" t="s">
        <v>32</v>
      </c>
      <c r="AJ671" t="s">
        <v>37</v>
      </c>
      <c r="AK671" t="s">
        <v>38</v>
      </c>
      <c r="AO671" t="s">
        <v>42</v>
      </c>
      <c r="AQ671" t="s">
        <v>37</v>
      </c>
      <c r="AU671" t="s">
        <v>47</v>
      </c>
      <c r="BA671" t="s">
        <v>20</v>
      </c>
      <c r="BB671" t="s">
        <v>53</v>
      </c>
      <c r="BE671" t="s">
        <v>56</v>
      </c>
      <c r="BO671" t="s">
        <v>64</v>
      </c>
      <c r="BP671" t="s">
        <v>65</v>
      </c>
      <c r="BR671" t="s">
        <v>67</v>
      </c>
      <c r="BU671" t="s">
        <v>70</v>
      </c>
      <c r="CA671" t="s">
        <v>76</v>
      </c>
      <c r="CB671" s="6" t="s">
        <v>77</v>
      </c>
      <c r="CC671" t="s">
        <v>105</v>
      </c>
      <c r="CD671">
        <v>36</v>
      </c>
      <c r="CE671" t="s">
        <v>121</v>
      </c>
      <c r="CF671" t="s">
        <v>275</v>
      </c>
      <c r="CG671" t="s">
        <v>107</v>
      </c>
      <c r="CH671" t="s">
        <v>98</v>
      </c>
      <c r="CI671" s="1" t="s">
        <v>80</v>
      </c>
      <c r="CK671" t="s">
        <v>120</v>
      </c>
      <c r="CL671" t="s">
        <v>125</v>
      </c>
      <c r="CM671" t="s">
        <v>102</v>
      </c>
      <c r="CN671" s="1" t="s">
        <v>90</v>
      </c>
      <c r="CO671" t="s">
        <v>102</v>
      </c>
    </row>
    <row r="672" spans="1:93" x14ac:dyDescent="0.25">
      <c r="A672" s="1">
        <v>670</v>
      </c>
      <c r="K672" t="s">
        <v>27</v>
      </c>
      <c r="R672" t="s">
        <v>22</v>
      </c>
      <c r="X672" t="s">
        <v>27</v>
      </c>
      <c r="Y672" t="s">
        <v>28</v>
      </c>
      <c r="AB672" t="s">
        <v>31</v>
      </c>
      <c r="AC672" t="s">
        <v>32</v>
      </c>
      <c r="AE672" t="s">
        <v>266</v>
      </c>
      <c r="AJ672" t="s">
        <v>37</v>
      </c>
      <c r="AL672" t="s">
        <v>39</v>
      </c>
      <c r="AM672" t="s">
        <v>40</v>
      </c>
      <c r="AN672" t="s">
        <v>41</v>
      </c>
      <c r="AR672" t="s">
        <v>44</v>
      </c>
      <c r="AU672" t="s">
        <v>47</v>
      </c>
      <c r="AV672" t="s">
        <v>48</v>
      </c>
      <c r="BP672" t="s">
        <v>65</v>
      </c>
      <c r="BS672" t="s">
        <v>68</v>
      </c>
      <c r="BY672" t="s">
        <v>74</v>
      </c>
      <c r="CC672" t="s">
        <v>94</v>
      </c>
      <c r="CD672">
        <v>21</v>
      </c>
      <c r="CE672" t="s">
        <v>121</v>
      </c>
      <c r="CF672" t="s">
        <v>190</v>
      </c>
      <c r="CG672" t="s">
        <v>107</v>
      </c>
      <c r="CH672" t="s">
        <v>98</v>
      </c>
      <c r="CI672" s="1" t="s">
        <v>80</v>
      </c>
      <c r="CJ672" t="s">
        <v>99</v>
      </c>
      <c r="CK672" t="s">
        <v>120</v>
      </c>
      <c r="CL672" t="s">
        <v>125</v>
      </c>
      <c r="CM672" t="s">
        <v>102</v>
      </c>
      <c r="CN672" s="1" t="s">
        <v>90</v>
      </c>
      <c r="CO672" t="s">
        <v>102</v>
      </c>
    </row>
    <row r="673" spans="1:93" x14ac:dyDescent="0.25">
      <c r="A673" s="1">
        <v>671</v>
      </c>
      <c r="C673" t="s">
        <v>20</v>
      </c>
      <c r="P673" t="s">
        <v>20</v>
      </c>
      <c r="AD673" t="s">
        <v>33</v>
      </c>
      <c r="AV673" t="s">
        <v>48</v>
      </c>
      <c r="AX673" t="s">
        <v>50</v>
      </c>
      <c r="BG673" t="s">
        <v>58</v>
      </c>
      <c r="BP673" t="s">
        <v>65</v>
      </c>
      <c r="CC673" t="s">
        <v>94</v>
      </c>
      <c r="CD673">
        <v>52</v>
      </c>
      <c r="CE673" t="s">
        <v>121</v>
      </c>
      <c r="CF673" t="s">
        <v>246</v>
      </c>
      <c r="CG673" t="s">
        <v>107</v>
      </c>
      <c r="CH673" t="s">
        <v>98</v>
      </c>
      <c r="CI673" s="1" t="s">
        <v>80</v>
      </c>
      <c r="CJ673" t="s">
        <v>108</v>
      </c>
      <c r="CK673" t="s">
        <v>110</v>
      </c>
      <c r="CL673" t="s">
        <v>104</v>
      </c>
      <c r="CM673" t="s">
        <v>102</v>
      </c>
      <c r="CN673" s="1" t="s">
        <v>92</v>
      </c>
      <c r="CO673" t="s">
        <v>98</v>
      </c>
    </row>
    <row r="674" spans="1:93" x14ac:dyDescent="0.25">
      <c r="A674" s="1">
        <v>672</v>
      </c>
      <c r="L674" t="s">
        <v>28</v>
      </c>
      <c r="M674" t="s">
        <v>29</v>
      </c>
      <c r="N674" t="s">
        <v>30</v>
      </c>
      <c r="V674" t="s">
        <v>267</v>
      </c>
      <c r="X674" t="s">
        <v>27</v>
      </c>
      <c r="Y674" t="s">
        <v>28</v>
      </c>
      <c r="AC674" t="s">
        <v>32</v>
      </c>
      <c r="AI674" t="s">
        <v>36</v>
      </c>
      <c r="AK674" t="s">
        <v>38</v>
      </c>
      <c r="AP674" t="s">
        <v>43</v>
      </c>
      <c r="AR674" t="s">
        <v>44</v>
      </c>
      <c r="AZ674" t="s">
        <v>52</v>
      </c>
      <c r="BE674" t="s">
        <v>56</v>
      </c>
      <c r="BO674" t="s">
        <v>64</v>
      </c>
      <c r="BP674" t="s">
        <v>65</v>
      </c>
      <c r="BT674" t="s">
        <v>69</v>
      </c>
      <c r="CA674" t="s">
        <v>76</v>
      </c>
      <c r="CC674" t="s">
        <v>94</v>
      </c>
      <c r="CD674">
        <v>28</v>
      </c>
      <c r="CE674" t="s">
        <v>121</v>
      </c>
      <c r="CF674" t="s">
        <v>185</v>
      </c>
      <c r="CG674" t="s">
        <v>107</v>
      </c>
      <c r="CH674" t="s">
        <v>98</v>
      </c>
      <c r="CI674" s="1" t="s">
        <v>80</v>
      </c>
      <c r="CJ674" t="s">
        <v>126</v>
      </c>
      <c r="CK674" t="s">
        <v>120</v>
      </c>
      <c r="CL674" t="s">
        <v>101</v>
      </c>
      <c r="CM674" t="s">
        <v>102</v>
      </c>
      <c r="CN674" s="1" t="s">
        <v>92</v>
      </c>
      <c r="CO674" t="s">
        <v>102</v>
      </c>
    </row>
    <row r="675" spans="1:93" x14ac:dyDescent="0.25">
      <c r="A675" s="1">
        <v>673</v>
      </c>
      <c r="C675" t="s">
        <v>20</v>
      </c>
      <c r="D675" t="s">
        <v>21</v>
      </c>
      <c r="J675" t="s">
        <v>26</v>
      </c>
      <c r="R675" t="s">
        <v>22</v>
      </c>
      <c r="S675" t="s">
        <v>23</v>
      </c>
      <c r="T675" t="s">
        <v>24</v>
      </c>
      <c r="AK675" t="s">
        <v>38</v>
      </c>
      <c r="AL675" t="s">
        <v>39</v>
      </c>
      <c r="AP675" t="s">
        <v>43</v>
      </c>
      <c r="AR675" t="s">
        <v>44</v>
      </c>
      <c r="BE675" t="s">
        <v>56</v>
      </c>
      <c r="BH675" t="s">
        <v>59</v>
      </c>
      <c r="BI675" t="s">
        <v>60</v>
      </c>
      <c r="BP675" t="s">
        <v>65</v>
      </c>
      <c r="CC675" t="s">
        <v>105</v>
      </c>
      <c r="CD675">
        <v>18</v>
      </c>
      <c r="CE675" t="s">
        <v>121</v>
      </c>
      <c r="CF675" t="s">
        <v>161</v>
      </c>
      <c r="CG675" t="s">
        <v>107</v>
      </c>
      <c r="CH675" t="s">
        <v>98</v>
      </c>
      <c r="CI675" s="1" t="s">
        <v>80</v>
      </c>
      <c r="CJ675" t="s">
        <v>114</v>
      </c>
      <c r="CK675" t="s">
        <v>103</v>
      </c>
      <c r="CL675" t="s">
        <v>101</v>
      </c>
      <c r="CM675" t="s">
        <v>102</v>
      </c>
      <c r="CN675" s="1" t="s">
        <v>92</v>
      </c>
      <c r="CO675" t="s">
        <v>102</v>
      </c>
    </row>
    <row r="676" spans="1:93" x14ac:dyDescent="0.25">
      <c r="A676" s="1">
        <v>674</v>
      </c>
      <c r="B676" t="s">
        <v>19</v>
      </c>
      <c r="D676" t="s">
        <v>21</v>
      </c>
      <c r="H676" t="s">
        <v>25</v>
      </c>
      <c r="I676" t="s">
        <v>267</v>
      </c>
      <c r="J676" t="s">
        <v>26</v>
      </c>
      <c r="L676" t="s">
        <v>28</v>
      </c>
      <c r="O676" t="s">
        <v>19</v>
      </c>
      <c r="Q676" t="s">
        <v>21</v>
      </c>
      <c r="V676" t="s">
        <v>267</v>
      </c>
      <c r="AD676" t="s">
        <v>33</v>
      </c>
      <c r="AH676" t="s">
        <v>269</v>
      </c>
      <c r="AI676" t="s">
        <v>36</v>
      </c>
      <c r="AJ676" t="s">
        <v>37</v>
      </c>
      <c r="AK676" t="s">
        <v>38</v>
      </c>
      <c r="AO676" t="s">
        <v>42</v>
      </c>
      <c r="AP676" t="s">
        <v>43</v>
      </c>
      <c r="AQ676" t="s">
        <v>37</v>
      </c>
      <c r="AT676" t="s">
        <v>46</v>
      </c>
      <c r="AU676" t="s">
        <v>47</v>
      </c>
      <c r="AX676" t="s">
        <v>50</v>
      </c>
      <c r="BE676" t="s">
        <v>56</v>
      </c>
      <c r="BH676" t="s">
        <v>59</v>
      </c>
      <c r="BJ676" t="s">
        <v>26</v>
      </c>
      <c r="BM676" t="s">
        <v>62</v>
      </c>
      <c r="BN676" t="s">
        <v>63</v>
      </c>
      <c r="BP676" t="s">
        <v>65</v>
      </c>
      <c r="BV676" t="s">
        <v>71</v>
      </c>
      <c r="BZ676" t="s">
        <v>75</v>
      </c>
      <c r="CI676" s="1"/>
      <c r="CN676" s="1"/>
    </row>
    <row r="677" spans="1:93" x14ac:dyDescent="0.25">
      <c r="A677" s="1">
        <v>675</v>
      </c>
      <c r="L677" t="s">
        <v>28</v>
      </c>
      <c r="Y677" t="s">
        <v>28</v>
      </c>
      <c r="AG677" t="s">
        <v>35</v>
      </c>
      <c r="AO677" t="s">
        <v>42</v>
      </c>
      <c r="BO677" t="s">
        <v>64</v>
      </c>
      <c r="BP677" t="s">
        <v>65</v>
      </c>
      <c r="CC677" t="s">
        <v>94</v>
      </c>
      <c r="CD677">
        <v>52</v>
      </c>
      <c r="CE677" t="s">
        <v>121</v>
      </c>
      <c r="CF677" t="s">
        <v>183</v>
      </c>
      <c r="CG677" t="s">
        <v>107</v>
      </c>
      <c r="CH677" t="s">
        <v>98</v>
      </c>
      <c r="CI677" s="1" t="s">
        <v>80</v>
      </c>
      <c r="CJ677" t="s">
        <v>126</v>
      </c>
      <c r="CK677" t="s">
        <v>120</v>
      </c>
      <c r="CL677" t="s">
        <v>123</v>
      </c>
      <c r="CM677" t="s">
        <v>102</v>
      </c>
      <c r="CN677" s="1" t="s">
        <v>92</v>
      </c>
      <c r="CO677" t="s">
        <v>102</v>
      </c>
    </row>
    <row r="678" spans="1:93" x14ac:dyDescent="0.25">
      <c r="A678" s="1">
        <v>676</v>
      </c>
      <c r="B678" t="s">
        <v>19</v>
      </c>
      <c r="J678" t="s">
        <v>26</v>
      </c>
      <c r="M678" t="s">
        <v>29</v>
      </c>
      <c r="R678" t="s">
        <v>22</v>
      </c>
      <c r="T678" t="s">
        <v>24</v>
      </c>
      <c r="V678" t="s">
        <v>267</v>
      </c>
      <c r="AD678" t="s">
        <v>33</v>
      </c>
      <c r="AG678" t="s">
        <v>35</v>
      </c>
      <c r="AJ678" t="s">
        <v>37</v>
      </c>
      <c r="AK678" t="s">
        <v>38</v>
      </c>
      <c r="AL678" t="s">
        <v>39</v>
      </c>
      <c r="AN678" t="s">
        <v>41</v>
      </c>
      <c r="AV678" t="s">
        <v>48</v>
      </c>
      <c r="AY678" t="s">
        <v>51</v>
      </c>
      <c r="BB678" t="s">
        <v>53</v>
      </c>
      <c r="BM678" t="s">
        <v>62</v>
      </c>
      <c r="BP678" t="s">
        <v>65</v>
      </c>
      <c r="BQ678" t="s">
        <v>66</v>
      </c>
      <c r="BY678" t="s">
        <v>74</v>
      </c>
      <c r="CC678" t="s">
        <v>94</v>
      </c>
      <c r="CD678">
        <v>64</v>
      </c>
      <c r="CE678" t="s">
        <v>121</v>
      </c>
      <c r="CF678" t="s">
        <v>122</v>
      </c>
      <c r="CG678" t="s">
        <v>107</v>
      </c>
      <c r="CH678" t="s">
        <v>98</v>
      </c>
      <c r="CI678" s="1" t="s">
        <v>355</v>
      </c>
      <c r="CJ678" t="s">
        <v>109</v>
      </c>
      <c r="CK678" t="s">
        <v>120</v>
      </c>
      <c r="CM678" t="s">
        <v>102</v>
      </c>
      <c r="CN678" s="1" t="s">
        <v>90</v>
      </c>
      <c r="CO678" t="s">
        <v>98</v>
      </c>
    </row>
    <row r="679" spans="1:93" x14ac:dyDescent="0.25">
      <c r="A679" s="1">
        <v>677</v>
      </c>
      <c r="C679" t="s">
        <v>20</v>
      </c>
      <c r="J679" t="s">
        <v>26</v>
      </c>
      <c r="W679" t="s">
        <v>26</v>
      </c>
      <c r="AA679" t="s">
        <v>30</v>
      </c>
      <c r="AH679" t="s">
        <v>269</v>
      </c>
      <c r="AI679" t="s">
        <v>36</v>
      </c>
      <c r="AN679" t="s">
        <v>41</v>
      </c>
      <c r="AO679" t="s">
        <v>42</v>
      </c>
      <c r="BU679" t="s">
        <v>70</v>
      </c>
      <c r="BV679" t="s">
        <v>71</v>
      </c>
      <c r="BY679" t="s">
        <v>74</v>
      </c>
      <c r="CC679" t="s">
        <v>105</v>
      </c>
      <c r="CD679">
        <v>48</v>
      </c>
      <c r="CE679" t="s">
        <v>95</v>
      </c>
      <c r="CF679" t="s">
        <v>157</v>
      </c>
      <c r="CH679" t="s">
        <v>102</v>
      </c>
      <c r="CI679" s="1" t="s">
        <v>81</v>
      </c>
      <c r="CJ679" t="s">
        <v>112</v>
      </c>
      <c r="CK679" t="s">
        <v>110</v>
      </c>
      <c r="CL679" t="s">
        <v>101</v>
      </c>
      <c r="CM679" t="s">
        <v>102</v>
      </c>
      <c r="CN679" s="1"/>
      <c r="CO679" t="s">
        <v>102</v>
      </c>
    </row>
    <row r="680" spans="1:93" x14ac:dyDescent="0.25">
      <c r="A680" s="1">
        <v>678</v>
      </c>
      <c r="K680" t="s">
        <v>27</v>
      </c>
      <c r="O680" t="s">
        <v>19</v>
      </c>
      <c r="V680" t="s">
        <v>267</v>
      </c>
      <c r="AI680" t="s">
        <v>36</v>
      </c>
      <c r="AM680" t="s">
        <v>40</v>
      </c>
      <c r="AU680" t="s">
        <v>47</v>
      </c>
      <c r="AV680" t="s">
        <v>48</v>
      </c>
      <c r="AX680" t="s">
        <v>50</v>
      </c>
      <c r="AY680" t="s">
        <v>51</v>
      </c>
      <c r="AZ680" t="s">
        <v>52</v>
      </c>
      <c r="BA680" t="s">
        <v>20</v>
      </c>
      <c r="BB680" t="s">
        <v>53</v>
      </c>
      <c r="BC680" t="s">
        <v>54</v>
      </c>
      <c r="BD680" t="s">
        <v>55</v>
      </c>
      <c r="BE680" t="s">
        <v>56</v>
      </c>
      <c r="BF680" t="s">
        <v>57</v>
      </c>
      <c r="BG680" t="s">
        <v>58</v>
      </c>
      <c r="BH680" t="s">
        <v>59</v>
      </c>
      <c r="BI680" t="s">
        <v>60</v>
      </c>
      <c r="BJ680" t="s">
        <v>26</v>
      </c>
      <c r="BK680" t="s">
        <v>23</v>
      </c>
      <c r="BL680" t="s">
        <v>61</v>
      </c>
      <c r="BM680" t="s">
        <v>62</v>
      </c>
      <c r="BN680" t="s">
        <v>63</v>
      </c>
      <c r="BO680" t="s">
        <v>64</v>
      </c>
      <c r="BP680" t="s">
        <v>65</v>
      </c>
      <c r="BS680" t="s">
        <v>68</v>
      </c>
      <c r="CC680" t="s">
        <v>94</v>
      </c>
      <c r="CD680">
        <v>33</v>
      </c>
      <c r="CE680" t="s">
        <v>121</v>
      </c>
      <c r="CF680" t="s">
        <v>161</v>
      </c>
      <c r="CG680" t="s">
        <v>107</v>
      </c>
      <c r="CH680" t="s">
        <v>98</v>
      </c>
      <c r="CI680" s="1" t="s">
        <v>362</v>
      </c>
      <c r="CJ680" t="s">
        <v>112</v>
      </c>
      <c r="CK680" t="s">
        <v>137</v>
      </c>
      <c r="CL680" t="s">
        <v>101</v>
      </c>
      <c r="CM680" t="s">
        <v>102</v>
      </c>
      <c r="CN680" s="1" t="s">
        <v>92</v>
      </c>
      <c r="CO680" t="s">
        <v>102</v>
      </c>
    </row>
    <row r="681" spans="1:93" x14ac:dyDescent="0.25">
      <c r="A681" s="1">
        <v>679</v>
      </c>
      <c r="L681" t="s">
        <v>28</v>
      </c>
      <c r="M681" t="s">
        <v>29</v>
      </c>
      <c r="N681" t="s">
        <v>30</v>
      </c>
      <c r="V681" t="s">
        <v>267</v>
      </c>
      <c r="X681" t="s">
        <v>27</v>
      </c>
      <c r="Y681" t="s">
        <v>28</v>
      </c>
      <c r="AC681" t="s">
        <v>32</v>
      </c>
      <c r="AI681" t="s">
        <v>36</v>
      </c>
      <c r="AK681" t="s">
        <v>38</v>
      </c>
      <c r="AP681" t="s">
        <v>43</v>
      </c>
      <c r="AR681" t="s">
        <v>44</v>
      </c>
      <c r="AZ681" t="s">
        <v>52</v>
      </c>
      <c r="BE681" t="s">
        <v>56</v>
      </c>
      <c r="BO681" t="s">
        <v>64</v>
      </c>
      <c r="BP681" t="s">
        <v>65</v>
      </c>
      <c r="BT681" t="s">
        <v>69</v>
      </c>
      <c r="CA681" t="s">
        <v>76</v>
      </c>
      <c r="CC681" t="s">
        <v>94</v>
      </c>
      <c r="CD681">
        <v>28</v>
      </c>
      <c r="CE681" t="s">
        <v>121</v>
      </c>
      <c r="CF681" t="s">
        <v>185</v>
      </c>
      <c r="CI681" s="1"/>
      <c r="CK681" t="s">
        <v>120</v>
      </c>
      <c r="CN681" s="1"/>
    </row>
    <row r="682" spans="1:93" x14ac:dyDescent="0.25">
      <c r="A682" s="1">
        <v>680</v>
      </c>
      <c r="C682" t="s">
        <v>20</v>
      </c>
      <c r="D682" t="s">
        <v>21</v>
      </c>
      <c r="M682" t="s">
        <v>29</v>
      </c>
      <c r="P682" t="s">
        <v>20</v>
      </c>
      <c r="Q682" t="s">
        <v>21</v>
      </c>
      <c r="Z682" t="s">
        <v>29</v>
      </c>
      <c r="AE682" t="s">
        <v>266</v>
      </c>
      <c r="AJ682" t="s">
        <v>37</v>
      </c>
      <c r="AM682" t="s">
        <v>40</v>
      </c>
      <c r="AS682" t="s">
        <v>45</v>
      </c>
      <c r="AU682" t="s">
        <v>47</v>
      </c>
      <c r="AZ682" t="s">
        <v>52</v>
      </c>
      <c r="BG682" t="s">
        <v>58</v>
      </c>
      <c r="BN682" t="s">
        <v>63</v>
      </c>
      <c r="BP682" t="s">
        <v>65</v>
      </c>
      <c r="BT682" t="s">
        <v>69</v>
      </c>
      <c r="BU682" t="s">
        <v>70</v>
      </c>
      <c r="CC682" t="s">
        <v>94</v>
      </c>
      <c r="CD682">
        <v>75</v>
      </c>
      <c r="CE682" t="s">
        <v>121</v>
      </c>
      <c r="CF682" t="s">
        <v>217</v>
      </c>
      <c r="CG682" t="s">
        <v>107</v>
      </c>
      <c r="CH682" t="s">
        <v>98</v>
      </c>
      <c r="CI682" s="1" t="s">
        <v>80</v>
      </c>
      <c r="CJ682" t="s">
        <v>126</v>
      </c>
      <c r="CK682" t="s">
        <v>103</v>
      </c>
      <c r="CL682" t="s">
        <v>104</v>
      </c>
      <c r="CM682" t="s">
        <v>102</v>
      </c>
      <c r="CN682" s="1" t="s">
        <v>91</v>
      </c>
      <c r="CO682" t="s">
        <v>102</v>
      </c>
    </row>
    <row r="683" spans="1:93" x14ac:dyDescent="0.25">
      <c r="A683" s="1">
        <v>681</v>
      </c>
      <c r="M683" t="s">
        <v>29</v>
      </c>
      <c r="BP683" t="s">
        <v>65</v>
      </c>
      <c r="BY683" t="s">
        <v>74</v>
      </c>
      <c r="BZ683" t="s">
        <v>75</v>
      </c>
      <c r="CA683" t="s">
        <v>76</v>
      </c>
      <c r="CC683" t="s">
        <v>105</v>
      </c>
      <c r="CD683">
        <v>31</v>
      </c>
      <c r="CE683" t="s">
        <v>121</v>
      </c>
      <c r="CF683" t="s">
        <v>167</v>
      </c>
      <c r="CG683" t="s">
        <v>107</v>
      </c>
      <c r="CH683" t="s">
        <v>98</v>
      </c>
      <c r="CI683" s="1" t="s">
        <v>80</v>
      </c>
      <c r="CJ683" t="s">
        <v>112</v>
      </c>
      <c r="CK683" t="s">
        <v>137</v>
      </c>
      <c r="CL683" t="s">
        <v>101</v>
      </c>
      <c r="CM683" t="s">
        <v>102</v>
      </c>
      <c r="CN683" s="1" t="s">
        <v>90</v>
      </c>
      <c r="CO683" t="s">
        <v>102</v>
      </c>
    </row>
    <row r="684" spans="1:93" x14ac:dyDescent="0.25">
      <c r="A684" s="1">
        <v>682</v>
      </c>
      <c r="D684" t="s">
        <v>21</v>
      </c>
      <c r="E684" t="s">
        <v>22</v>
      </c>
      <c r="G684" t="s">
        <v>24</v>
      </c>
      <c r="I684" t="s">
        <v>267</v>
      </c>
      <c r="AC684" t="s">
        <v>32</v>
      </c>
      <c r="AH684" t="s">
        <v>269</v>
      </c>
      <c r="AJ684" t="s">
        <v>37</v>
      </c>
      <c r="AK684" t="s">
        <v>38</v>
      </c>
      <c r="AL684" t="s">
        <v>39</v>
      </c>
      <c r="AM684" t="s">
        <v>40</v>
      </c>
      <c r="AN684" t="s">
        <v>41</v>
      </c>
      <c r="AO684" t="s">
        <v>42</v>
      </c>
      <c r="AP684" t="s">
        <v>43</v>
      </c>
      <c r="AQ684" t="s">
        <v>37</v>
      </c>
      <c r="AR684" t="s">
        <v>44</v>
      </c>
      <c r="AS684" t="s">
        <v>45</v>
      </c>
      <c r="AT684" t="s">
        <v>46</v>
      </c>
      <c r="AU684" t="s">
        <v>47</v>
      </c>
      <c r="AV684" t="s">
        <v>48</v>
      </c>
      <c r="AW684" t="s">
        <v>49</v>
      </c>
      <c r="AZ684" t="s">
        <v>52</v>
      </c>
      <c r="BN684" t="s">
        <v>63</v>
      </c>
      <c r="BP684" t="s">
        <v>65</v>
      </c>
      <c r="BT684" t="s">
        <v>69</v>
      </c>
      <c r="BU684" t="s">
        <v>70</v>
      </c>
      <c r="CA684" t="s">
        <v>76</v>
      </c>
      <c r="CC684" t="s">
        <v>94</v>
      </c>
      <c r="CD684">
        <v>95</v>
      </c>
      <c r="CE684" t="s">
        <v>121</v>
      </c>
      <c r="CF684" t="s">
        <v>217</v>
      </c>
      <c r="CG684" t="s">
        <v>107</v>
      </c>
      <c r="CH684" t="s">
        <v>98</v>
      </c>
      <c r="CI684" s="1" t="s">
        <v>80</v>
      </c>
      <c r="CK684" t="s">
        <v>120</v>
      </c>
      <c r="CL684" t="s">
        <v>104</v>
      </c>
      <c r="CM684" t="s">
        <v>102</v>
      </c>
      <c r="CN684" s="1" t="s">
        <v>373</v>
      </c>
      <c r="CO684" t="s">
        <v>98</v>
      </c>
    </row>
    <row r="685" spans="1:93" x14ac:dyDescent="0.25">
      <c r="A685" s="1">
        <v>683</v>
      </c>
      <c r="Y685" t="s">
        <v>28</v>
      </c>
      <c r="AG685" t="s">
        <v>35</v>
      </c>
      <c r="CC685" t="s">
        <v>105</v>
      </c>
      <c r="CD685">
        <v>25</v>
      </c>
      <c r="CE685" t="s">
        <v>121</v>
      </c>
      <c r="CF685" t="s">
        <v>178</v>
      </c>
      <c r="CG685" t="s">
        <v>107</v>
      </c>
      <c r="CH685" t="s">
        <v>98</v>
      </c>
      <c r="CI685" s="1" t="s">
        <v>80</v>
      </c>
      <c r="CK685" t="s">
        <v>103</v>
      </c>
      <c r="CL685" t="s">
        <v>136</v>
      </c>
      <c r="CM685" t="s">
        <v>102</v>
      </c>
      <c r="CN685" s="1"/>
      <c r="CO685" t="s">
        <v>102</v>
      </c>
    </row>
    <row r="686" spans="1:93" x14ac:dyDescent="0.25">
      <c r="A686" s="1">
        <v>684</v>
      </c>
      <c r="L686" t="s">
        <v>28</v>
      </c>
      <c r="Y686" t="s">
        <v>28</v>
      </c>
      <c r="AE686" t="s">
        <v>266</v>
      </c>
      <c r="AK686" t="s">
        <v>38</v>
      </c>
      <c r="AO686" t="s">
        <v>42</v>
      </c>
      <c r="AR686" t="s">
        <v>44</v>
      </c>
      <c r="CA686" t="s">
        <v>76</v>
      </c>
      <c r="CC686" t="s">
        <v>94</v>
      </c>
      <c r="CD686">
        <v>24</v>
      </c>
      <c r="CE686" t="s">
        <v>121</v>
      </c>
      <c r="CF686" t="s">
        <v>185</v>
      </c>
      <c r="CG686" t="s">
        <v>107</v>
      </c>
      <c r="CH686" t="s">
        <v>98</v>
      </c>
      <c r="CI686" s="1" t="s">
        <v>80</v>
      </c>
      <c r="CJ686" t="s">
        <v>112</v>
      </c>
      <c r="CK686" t="s">
        <v>103</v>
      </c>
      <c r="CL686" t="s">
        <v>101</v>
      </c>
      <c r="CM686" t="s">
        <v>98</v>
      </c>
      <c r="CN686" s="1" t="s">
        <v>93</v>
      </c>
      <c r="CO686" t="s">
        <v>102</v>
      </c>
    </row>
    <row r="687" spans="1:93" x14ac:dyDescent="0.25">
      <c r="A687" s="1">
        <v>685</v>
      </c>
      <c r="B687" t="s">
        <v>19</v>
      </c>
      <c r="J687" t="s">
        <v>26</v>
      </c>
      <c r="L687" t="s">
        <v>28</v>
      </c>
      <c r="AA687" t="s">
        <v>30</v>
      </c>
      <c r="AD687" t="s">
        <v>33</v>
      </c>
      <c r="AO687" t="s">
        <v>42</v>
      </c>
      <c r="AR687" t="s">
        <v>44</v>
      </c>
      <c r="AS687" t="s">
        <v>45</v>
      </c>
      <c r="AX687" t="s">
        <v>50</v>
      </c>
      <c r="BD687" t="s">
        <v>55</v>
      </c>
      <c r="BJ687" t="s">
        <v>26</v>
      </c>
      <c r="BP687" t="s">
        <v>65</v>
      </c>
      <c r="CC687" t="s">
        <v>94</v>
      </c>
      <c r="CD687">
        <v>40</v>
      </c>
      <c r="CE687" t="s">
        <v>121</v>
      </c>
      <c r="CF687" t="s">
        <v>122</v>
      </c>
      <c r="CG687" t="s">
        <v>107</v>
      </c>
      <c r="CH687" t="s">
        <v>98</v>
      </c>
      <c r="CI687" s="1" t="s">
        <v>80</v>
      </c>
      <c r="CJ687" t="s">
        <v>114</v>
      </c>
      <c r="CK687" t="s">
        <v>110</v>
      </c>
      <c r="CL687" t="s">
        <v>101</v>
      </c>
      <c r="CM687" t="s">
        <v>102</v>
      </c>
      <c r="CN687" s="1" t="s">
        <v>92</v>
      </c>
      <c r="CO687" t="s">
        <v>102</v>
      </c>
    </row>
    <row r="688" spans="1:93" x14ac:dyDescent="0.25">
      <c r="A688" s="1">
        <v>686</v>
      </c>
      <c r="C688" t="s">
        <v>20</v>
      </c>
      <c r="J688" t="s">
        <v>26</v>
      </c>
      <c r="K688" t="s">
        <v>27</v>
      </c>
      <c r="Q688" t="s">
        <v>21</v>
      </c>
      <c r="W688" t="s">
        <v>26</v>
      </c>
      <c r="AG688" t="s">
        <v>35</v>
      </c>
      <c r="BP688" t="s">
        <v>65</v>
      </c>
      <c r="CC688" t="s">
        <v>105</v>
      </c>
      <c r="CD688">
        <v>91</v>
      </c>
      <c r="CE688" t="s">
        <v>121</v>
      </c>
      <c r="CF688" t="s">
        <v>217</v>
      </c>
      <c r="CG688" t="s">
        <v>107</v>
      </c>
      <c r="CH688" t="s">
        <v>98</v>
      </c>
      <c r="CI688" s="1" t="s">
        <v>80</v>
      </c>
      <c r="CJ688" t="s">
        <v>126</v>
      </c>
      <c r="CK688" t="s">
        <v>120</v>
      </c>
      <c r="CL688" t="s">
        <v>104</v>
      </c>
      <c r="CM688" t="s">
        <v>102</v>
      </c>
      <c r="CN688" s="1" t="s">
        <v>91</v>
      </c>
      <c r="CO688" t="s">
        <v>98</v>
      </c>
    </row>
    <row r="689" spans="1:93" x14ac:dyDescent="0.25">
      <c r="A689" s="1">
        <v>687</v>
      </c>
      <c r="C689" t="s">
        <v>20</v>
      </c>
      <c r="D689" t="s">
        <v>21</v>
      </c>
      <c r="N689" t="s">
        <v>30</v>
      </c>
      <c r="AG689" t="s">
        <v>35</v>
      </c>
      <c r="AN689" t="s">
        <v>41</v>
      </c>
      <c r="AP689" t="s">
        <v>43</v>
      </c>
      <c r="AR689" t="s">
        <v>44</v>
      </c>
      <c r="AT689" t="s">
        <v>46</v>
      </c>
      <c r="AX689" t="s">
        <v>50</v>
      </c>
      <c r="BE689" t="s">
        <v>56</v>
      </c>
      <c r="BN689" t="s">
        <v>63</v>
      </c>
      <c r="BP689" t="s">
        <v>65</v>
      </c>
      <c r="CA689" t="s">
        <v>76</v>
      </c>
      <c r="CC689" t="s">
        <v>105</v>
      </c>
      <c r="CD689">
        <v>38</v>
      </c>
      <c r="CE689" t="s">
        <v>121</v>
      </c>
      <c r="CF689" t="s">
        <v>177</v>
      </c>
      <c r="CG689" t="s">
        <v>107</v>
      </c>
      <c r="CH689" t="s">
        <v>98</v>
      </c>
      <c r="CI689" s="1" t="s">
        <v>80</v>
      </c>
      <c r="CJ689" t="s">
        <v>112</v>
      </c>
      <c r="CL689" t="s">
        <v>135</v>
      </c>
      <c r="CM689" t="s">
        <v>102</v>
      </c>
      <c r="CN689" s="1"/>
      <c r="CO689" t="s">
        <v>102</v>
      </c>
    </row>
    <row r="690" spans="1:93" x14ac:dyDescent="0.25">
      <c r="A690" s="1">
        <v>688</v>
      </c>
      <c r="H690" t="s">
        <v>25</v>
      </c>
      <c r="Q690" t="s">
        <v>21</v>
      </c>
      <c r="AF690" t="s">
        <v>34</v>
      </c>
      <c r="AH690" t="s">
        <v>269</v>
      </c>
      <c r="AK690" t="s">
        <v>38</v>
      </c>
      <c r="AO690" t="s">
        <v>42</v>
      </c>
      <c r="AP690" t="s">
        <v>43</v>
      </c>
      <c r="AT690" t="s">
        <v>46</v>
      </c>
      <c r="AZ690" t="s">
        <v>52</v>
      </c>
      <c r="BB690" t="s">
        <v>53</v>
      </c>
      <c r="BM690" t="s">
        <v>62</v>
      </c>
      <c r="BT690" t="s">
        <v>69</v>
      </c>
      <c r="CC690" t="s">
        <v>105</v>
      </c>
      <c r="CD690">
        <v>43</v>
      </c>
      <c r="CE690" t="s">
        <v>121</v>
      </c>
      <c r="CF690" t="s">
        <v>122</v>
      </c>
      <c r="CG690" s="1" t="s">
        <v>346</v>
      </c>
      <c r="CH690" t="s">
        <v>102</v>
      </c>
      <c r="CI690" s="1" t="s">
        <v>81</v>
      </c>
      <c r="CJ690" t="s">
        <v>99</v>
      </c>
      <c r="CK690" t="s">
        <v>120</v>
      </c>
      <c r="CL690" t="s">
        <v>135</v>
      </c>
      <c r="CM690" t="s">
        <v>102</v>
      </c>
      <c r="CN690" s="1"/>
      <c r="CO690" t="s">
        <v>102</v>
      </c>
    </row>
    <row r="691" spans="1:93" x14ac:dyDescent="0.25">
      <c r="A691" s="1">
        <v>689</v>
      </c>
      <c r="K691" t="s">
        <v>27</v>
      </c>
      <c r="AC691" t="s">
        <v>32</v>
      </c>
      <c r="AR691" t="s">
        <v>44</v>
      </c>
      <c r="BE691" t="s">
        <v>56</v>
      </c>
      <c r="BS691" t="s">
        <v>68</v>
      </c>
      <c r="CA691" t="s">
        <v>76</v>
      </c>
      <c r="CC691" t="s">
        <v>94</v>
      </c>
      <c r="CD691">
        <v>64</v>
      </c>
      <c r="CE691" t="s">
        <v>121</v>
      </c>
      <c r="CF691" t="s">
        <v>217</v>
      </c>
      <c r="CG691" t="s">
        <v>107</v>
      </c>
      <c r="CH691" t="s">
        <v>98</v>
      </c>
      <c r="CI691" s="1" t="s">
        <v>80</v>
      </c>
      <c r="CK691" t="s">
        <v>110</v>
      </c>
      <c r="CL691" t="s">
        <v>104</v>
      </c>
      <c r="CM691" t="s">
        <v>102</v>
      </c>
      <c r="CN691" s="1"/>
      <c r="CO691" t="s">
        <v>102</v>
      </c>
    </row>
    <row r="692" spans="1:93" x14ac:dyDescent="0.25">
      <c r="A692" s="1">
        <v>690</v>
      </c>
      <c r="I692" t="s">
        <v>267</v>
      </c>
      <c r="Q692" t="s">
        <v>21</v>
      </c>
      <c r="AG692" t="s">
        <v>35</v>
      </c>
      <c r="AQ692" t="s">
        <v>37</v>
      </c>
      <c r="BC692" t="s">
        <v>54</v>
      </c>
      <c r="BE692" t="s">
        <v>56</v>
      </c>
      <c r="BH692" t="s">
        <v>59</v>
      </c>
      <c r="BP692" t="s">
        <v>65</v>
      </c>
      <c r="BS692" t="s">
        <v>68</v>
      </c>
      <c r="BT692" t="s">
        <v>69</v>
      </c>
      <c r="BU692" t="s">
        <v>70</v>
      </c>
      <c r="CC692" t="s">
        <v>94</v>
      </c>
      <c r="CD692">
        <v>89</v>
      </c>
      <c r="CE692" t="s">
        <v>121</v>
      </c>
      <c r="CF692" t="s">
        <v>217</v>
      </c>
      <c r="CG692" t="s">
        <v>107</v>
      </c>
      <c r="CH692" t="s">
        <v>98</v>
      </c>
      <c r="CI692" s="1" t="s">
        <v>80</v>
      </c>
      <c r="CK692" t="s">
        <v>110</v>
      </c>
      <c r="CL692" t="s">
        <v>104</v>
      </c>
      <c r="CM692" t="s">
        <v>102</v>
      </c>
      <c r="CN692" s="1"/>
      <c r="CO692" t="s">
        <v>98</v>
      </c>
    </row>
    <row r="693" spans="1:93" x14ac:dyDescent="0.25">
      <c r="A693" s="1">
        <v>691</v>
      </c>
      <c r="B693" t="s">
        <v>19</v>
      </c>
      <c r="K693" t="s">
        <v>27</v>
      </c>
      <c r="L693" t="s">
        <v>28</v>
      </c>
      <c r="O693" t="s">
        <v>19</v>
      </c>
      <c r="X693" t="s">
        <v>27</v>
      </c>
      <c r="Y693" t="s">
        <v>28</v>
      </c>
      <c r="AI693" t="s">
        <v>36</v>
      </c>
      <c r="AJ693" t="s">
        <v>37</v>
      </c>
      <c r="AK693" t="s">
        <v>38</v>
      </c>
      <c r="AM693" t="s">
        <v>40</v>
      </c>
      <c r="AP693" t="s">
        <v>43</v>
      </c>
      <c r="AQ693" t="s">
        <v>37</v>
      </c>
      <c r="AX693" t="s">
        <v>50</v>
      </c>
      <c r="BE693" t="s">
        <v>56</v>
      </c>
      <c r="BH693" t="s">
        <v>59</v>
      </c>
      <c r="BP693" t="s">
        <v>65</v>
      </c>
      <c r="BS693" t="s">
        <v>68</v>
      </c>
      <c r="CA693" t="s">
        <v>76</v>
      </c>
      <c r="CC693" t="s">
        <v>105</v>
      </c>
      <c r="CD693">
        <v>39</v>
      </c>
      <c r="CE693" t="s">
        <v>121</v>
      </c>
      <c r="CF693" t="s">
        <v>180</v>
      </c>
      <c r="CG693" t="s">
        <v>107</v>
      </c>
      <c r="CH693" t="s">
        <v>98</v>
      </c>
      <c r="CI693" s="1" t="s">
        <v>80</v>
      </c>
      <c r="CJ693" t="s">
        <v>109</v>
      </c>
      <c r="CK693" t="s">
        <v>137</v>
      </c>
      <c r="CL693" t="s">
        <v>125</v>
      </c>
      <c r="CM693" t="s">
        <v>102</v>
      </c>
      <c r="CN693" s="1"/>
      <c r="CO693" t="s">
        <v>102</v>
      </c>
    </row>
    <row r="694" spans="1:93" x14ac:dyDescent="0.25">
      <c r="A694" s="1">
        <v>692</v>
      </c>
      <c r="D694" t="s">
        <v>21</v>
      </c>
      <c r="E694" t="s">
        <v>22</v>
      </c>
      <c r="N694" t="s">
        <v>30</v>
      </c>
      <c r="R694" t="s">
        <v>22</v>
      </c>
      <c r="Z694" t="s">
        <v>29</v>
      </c>
      <c r="AC694" t="s">
        <v>32</v>
      </c>
      <c r="AE694" t="s">
        <v>266</v>
      </c>
      <c r="AL694" t="s">
        <v>39</v>
      </c>
      <c r="AR694" t="s">
        <v>44</v>
      </c>
      <c r="AU694" t="s">
        <v>47</v>
      </c>
      <c r="BP694" t="s">
        <v>65</v>
      </c>
      <c r="BY694" t="s">
        <v>74</v>
      </c>
      <c r="CA694" t="s">
        <v>76</v>
      </c>
      <c r="CC694" t="s">
        <v>94</v>
      </c>
      <c r="CD694">
        <v>87</v>
      </c>
      <c r="CE694" t="s">
        <v>121</v>
      </c>
      <c r="CF694" t="s">
        <v>217</v>
      </c>
      <c r="CG694" t="s">
        <v>107</v>
      </c>
      <c r="CH694" t="s">
        <v>98</v>
      </c>
      <c r="CI694" s="1" t="s">
        <v>80</v>
      </c>
      <c r="CJ694" t="s">
        <v>108</v>
      </c>
      <c r="CK694" t="s">
        <v>120</v>
      </c>
      <c r="CL694" t="s">
        <v>104</v>
      </c>
      <c r="CM694" t="s">
        <v>102</v>
      </c>
      <c r="CN694" s="1"/>
      <c r="CO694" t="s">
        <v>102</v>
      </c>
    </row>
    <row r="695" spans="1:93" x14ac:dyDescent="0.25">
      <c r="A695" s="1">
        <v>693</v>
      </c>
      <c r="B695" t="s">
        <v>19</v>
      </c>
      <c r="O695" t="s">
        <v>19</v>
      </c>
      <c r="AD695" t="s">
        <v>33</v>
      </c>
      <c r="AL695" t="s">
        <v>39</v>
      </c>
      <c r="AX695" t="s">
        <v>50</v>
      </c>
      <c r="AY695" t="s">
        <v>51</v>
      </c>
      <c r="CA695" t="s">
        <v>76</v>
      </c>
      <c r="CI695" s="1"/>
      <c r="CK695" t="s">
        <v>103</v>
      </c>
      <c r="CN695" s="1"/>
    </row>
    <row r="696" spans="1:93" x14ac:dyDescent="0.25">
      <c r="A696" s="1">
        <v>694</v>
      </c>
      <c r="D696" t="s">
        <v>21</v>
      </c>
      <c r="K696" t="s">
        <v>27</v>
      </c>
      <c r="Q696" t="s">
        <v>21</v>
      </c>
      <c r="X696" t="s">
        <v>27</v>
      </c>
      <c r="AX696" t="s">
        <v>50</v>
      </c>
      <c r="AZ696" t="s">
        <v>52</v>
      </c>
      <c r="BD696" t="s">
        <v>55</v>
      </c>
      <c r="BH696" t="s">
        <v>59</v>
      </c>
      <c r="BP696" t="s">
        <v>65</v>
      </c>
      <c r="BV696" t="s">
        <v>71</v>
      </c>
      <c r="CC696" t="s">
        <v>94</v>
      </c>
      <c r="CD696">
        <v>97</v>
      </c>
      <c r="CE696" t="s">
        <v>121</v>
      </c>
      <c r="CF696" t="s">
        <v>217</v>
      </c>
      <c r="CG696" t="s">
        <v>107</v>
      </c>
      <c r="CH696" t="s">
        <v>98</v>
      </c>
      <c r="CI696" s="1" t="s">
        <v>80</v>
      </c>
      <c r="CJ696" t="s">
        <v>99</v>
      </c>
      <c r="CK696" t="s">
        <v>103</v>
      </c>
      <c r="CL696" t="s">
        <v>104</v>
      </c>
      <c r="CM696" t="s">
        <v>102</v>
      </c>
      <c r="CN696" s="1"/>
      <c r="CO696" t="s">
        <v>98</v>
      </c>
    </row>
    <row r="697" spans="1:93" x14ac:dyDescent="0.25">
      <c r="A697" s="1">
        <v>695</v>
      </c>
      <c r="C697" t="s">
        <v>20</v>
      </c>
      <c r="L697" t="s">
        <v>28</v>
      </c>
      <c r="AT697" t="s">
        <v>46</v>
      </c>
      <c r="BC697" t="s">
        <v>54</v>
      </c>
      <c r="BD697" t="s">
        <v>55</v>
      </c>
      <c r="CA697" t="s">
        <v>76</v>
      </c>
      <c r="CC697" t="s">
        <v>94</v>
      </c>
      <c r="CD697">
        <v>60</v>
      </c>
      <c r="CE697" t="s">
        <v>121</v>
      </c>
      <c r="CI697" s="1"/>
      <c r="CK697" t="s">
        <v>110</v>
      </c>
      <c r="CN697" s="1"/>
    </row>
    <row r="698" spans="1:93" x14ac:dyDescent="0.25">
      <c r="A698" s="1">
        <v>696</v>
      </c>
      <c r="B698" t="s">
        <v>19</v>
      </c>
      <c r="O698" t="s">
        <v>19</v>
      </c>
      <c r="BG698" t="s">
        <v>58</v>
      </c>
      <c r="BP698" t="s">
        <v>65</v>
      </c>
      <c r="CC698" t="s">
        <v>94</v>
      </c>
      <c r="CD698">
        <v>67</v>
      </c>
      <c r="CE698" t="s">
        <v>121</v>
      </c>
      <c r="CF698" t="s">
        <v>276</v>
      </c>
      <c r="CG698" t="s">
        <v>128</v>
      </c>
      <c r="CH698" t="s">
        <v>98</v>
      </c>
      <c r="CI698" s="1" t="s">
        <v>80</v>
      </c>
      <c r="CJ698" t="s">
        <v>99</v>
      </c>
      <c r="CK698" t="s">
        <v>120</v>
      </c>
      <c r="CL698" t="s">
        <v>104</v>
      </c>
      <c r="CM698" t="s">
        <v>102</v>
      </c>
      <c r="CN698" s="1"/>
      <c r="CO698" t="s">
        <v>102</v>
      </c>
    </row>
    <row r="699" spans="1:93" x14ac:dyDescent="0.25">
      <c r="A699" s="1">
        <v>697</v>
      </c>
      <c r="C699" t="s">
        <v>20</v>
      </c>
      <c r="E699" t="s">
        <v>22</v>
      </c>
      <c r="I699" t="s">
        <v>267</v>
      </c>
      <c r="Q699" t="s">
        <v>21</v>
      </c>
      <c r="AL699" t="s">
        <v>39</v>
      </c>
      <c r="AT699" t="s">
        <v>46</v>
      </c>
      <c r="AX699" t="s">
        <v>50</v>
      </c>
      <c r="BA699" t="s">
        <v>20</v>
      </c>
      <c r="BB699" t="s">
        <v>53</v>
      </c>
      <c r="BC699" t="s">
        <v>54</v>
      </c>
      <c r="BD699" t="s">
        <v>55</v>
      </c>
      <c r="BF699" t="s">
        <v>57</v>
      </c>
      <c r="BH699" t="s">
        <v>59</v>
      </c>
      <c r="BJ699" t="s">
        <v>26</v>
      </c>
      <c r="BN699" t="s">
        <v>63</v>
      </c>
      <c r="BP699" t="s">
        <v>65</v>
      </c>
      <c r="BQ699" t="s">
        <v>66</v>
      </c>
      <c r="CC699" t="s">
        <v>105</v>
      </c>
      <c r="CD699">
        <v>71</v>
      </c>
      <c r="CE699" t="s">
        <v>95</v>
      </c>
      <c r="CF699" t="s">
        <v>149</v>
      </c>
      <c r="CG699" t="s">
        <v>107</v>
      </c>
      <c r="CH699" t="s">
        <v>98</v>
      </c>
      <c r="CI699" s="1" t="s">
        <v>80</v>
      </c>
      <c r="CL699" t="s">
        <v>104</v>
      </c>
      <c r="CM699" t="s">
        <v>102</v>
      </c>
      <c r="CN699" s="1"/>
      <c r="CO699" t="s">
        <v>98</v>
      </c>
    </row>
    <row r="700" spans="1:93" x14ac:dyDescent="0.25">
      <c r="A700" s="1">
        <v>698</v>
      </c>
      <c r="D700" t="s">
        <v>21</v>
      </c>
      <c r="J700" t="s">
        <v>26</v>
      </c>
      <c r="K700" t="s">
        <v>27</v>
      </c>
      <c r="P700" t="s">
        <v>20</v>
      </c>
      <c r="Q700" t="s">
        <v>21</v>
      </c>
      <c r="W700" t="s">
        <v>26</v>
      </c>
      <c r="Y700" t="s">
        <v>28</v>
      </c>
      <c r="AG700" t="s">
        <v>35</v>
      </c>
      <c r="AI700" t="s">
        <v>36</v>
      </c>
      <c r="AJ700" t="s">
        <v>37</v>
      </c>
      <c r="AL700" t="s">
        <v>39</v>
      </c>
      <c r="AM700" t="s">
        <v>40</v>
      </c>
      <c r="AO700" t="s">
        <v>42</v>
      </c>
      <c r="AZ700" t="s">
        <v>52</v>
      </c>
      <c r="BC700" t="s">
        <v>54</v>
      </c>
      <c r="BE700" t="s">
        <v>56</v>
      </c>
      <c r="BP700" t="s">
        <v>65</v>
      </c>
      <c r="BT700" t="s">
        <v>69</v>
      </c>
      <c r="CC700" t="s">
        <v>105</v>
      </c>
      <c r="CD700">
        <v>65</v>
      </c>
      <c r="CF700" t="s">
        <v>138</v>
      </c>
      <c r="CG700" t="s">
        <v>107</v>
      </c>
      <c r="CI700" s="1" t="s">
        <v>80</v>
      </c>
      <c r="CJ700" t="s">
        <v>126</v>
      </c>
      <c r="CK700" t="s">
        <v>120</v>
      </c>
      <c r="CL700" t="s">
        <v>104</v>
      </c>
      <c r="CM700" t="s">
        <v>102</v>
      </c>
      <c r="CN700" s="1"/>
      <c r="CO700" t="s">
        <v>98</v>
      </c>
    </row>
    <row r="701" spans="1:93" x14ac:dyDescent="0.25">
      <c r="A701" s="1">
        <v>699</v>
      </c>
      <c r="C701" t="s">
        <v>20</v>
      </c>
      <c r="P701" t="s">
        <v>20</v>
      </c>
      <c r="Q701" t="s">
        <v>21</v>
      </c>
      <c r="AA701" t="s">
        <v>30</v>
      </c>
      <c r="AK701" t="s">
        <v>38</v>
      </c>
      <c r="AX701" t="s">
        <v>50</v>
      </c>
      <c r="BT701" t="s">
        <v>69</v>
      </c>
      <c r="CC701" t="s">
        <v>94</v>
      </c>
      <c r="CD701">
        <v>82</v>
      </c>
      <c r="CE701" t="s">
        <v>95</v>
      </c>
      <c r="CF701" t="s">
        <v>127</v>
      </c>
      <c r="CG701" t="s">
        <v>107</v>
      </c>
      <c r="CH701" t="s">
        <v>98</v>
      </c>
      <c r="CI701" s="1" t="s">
        <v>80</v>
      </c>
      <c r="CK701" t="s">
        <v>110</v>
      </c>
      <c r="CL701" t="s">
        <v>104</v>
      </c>
      <c r="CM701" t="s">
        <v>102</v>
      </c>
      <c r="CN701" s="1"/>
      <c r="CO701" t="s">
        <v>98</v>
      </c>
    </row>
    <row r="702" spans="1:93" x14ac:dyDescent="0.25">
      <c r="A702" s="1">
        <v>700</v>
      </c>
      <c r="E702" t="s">
        <v>22</v>
      </c>
      <c r="I702" t="s">
        <v>267</v>
      </c>
      <c r="M702" t="s">
        <v>29</v>
      </c>
      <c r="R702" t="s">
        <v>22</v>
      </c>
      <c r="V702" t="s">
        <v>267</v>
      </c>
      <c r="AA702" t="s">
        <v>30</v>
      </c>
      <c r="AL702" t="s">
        <v>39</v>
      </c>
      <c r="AQ702" t="s">
        <v>37</v>
      </c>
      <c r="AR702" t="s">
        <v>44</v>
      </c>
      <c r="AX702" t="s">
        <v>50</v>
      </c>
      <c r="BC702" t="s">
        <v>54</v>
      </c>
      <c r="BN702" t="s">
        <v>63</v>
      </c>
      <c r="BP702" t="s">
        <v>65</v>
      </c>
      <c r="BT702" t="s">
        <v>69</v>
      </c>
      <c r="BU702" t="s">
        <v>70</v>
      </c>
      <c r="CD702">
        <v>87</v>
      </c>
      <c r="CE702" t="s">
        <v>95</v>
      </c>
      <c r="CF702" t="s">
        <v>127</v>
      </c>
      <c r="CG702" t="s">
        <v>107</v>
      </c>
      <c r="CH702" t="s">
        <v>98</v>
      </c>
      <c r="CI702" s="1" t="s">
        <v>80</v>
      </c>
      <c r="CJ702" t="s">
        <v>109</v>
      </c>
      <c r="CK702" t="s">
        <v>110</v>
      </c>
      <c r="CL702" t="s">
        <v>104</v>
      </c>
      <c r="CM702" t="s">
        <v>102</v>
      </c>
      <c r="CN702" s="1"/>
      <c r="CO702" t="s">
        <v>102</v>
      </c>
    </row>
    <row r="703" spans="1:93" x14ac:dyDescent="0.25">
      <c r="A703" s="1">
        <v>701</v>
      </c>
      <c r="Q703" t="s">
        <v>21</v>
      </c>
      <c r="R703" t="s">
        <v>22</v>
      </c>
      <c r="W703" t="s">
        <v>26</v>
      </c>
      <c r="AB703" t="s">
        <v>31</v>
      </c>
      <c r="AK703" t="s">
        <v>38</v>
      </c>
      <c r="AL703" t="s">
        <v>39</v>
      </c>
      <c r="AR703" t="s">
        <v>44</v>
      </c>
      <c r="AU703" t="s">
        <v>47</v>
      </c>
      <c r="AX703" t="s">
        <v>50</v>
      </c>
      <c r="BB703" t="s">
        <v>53</v>
      </c>
      <c r="BD703" t="s">
        <v>55</v>
      </c>
      <c r="BP703" t="s">
        <v>65</v>
      </c>
      <c r="BQ703" t="s">
        <v>66</v>
      </c>
      <c r="BR703" t="s">
        <v>67</v>
      </c>
      <c r="BS703" t="s">
        <v>68</v>
      </c>
      <c r="BT703" t="s">
        <v>69</v>
      </c>
      <c r="CA703" t="s">
        <v>76</v>
      </c>
      <c r="CC703" t="s">
        <v>105</v>
      </c>
      <c r="CD703">
        <v>68</v>
      </c>
      <c r="CE703" t="s">
        <v>95</v>
      </c>
      <c r="CF703" t="s">
        <v>234</v>
      </c>
      <c r="CG703" t="s">
        <v>128</v>
      </c>
      <c r="CH703" t="s">
        <v>98</v>
      </c>
      <c r="CI703" s="1" t="s">
        <v>80</v>
      </c>
      <c r="CJ703" t="s">
        <v>126</v>
      </c>
      <c r="CK703" t="s">
        <v>133</v>
      </c>
      <c r="CL703" t="s">
        <v>101</v>
      </c>
      <c r="CM703" t="s">
        <v>102</v>
      </c>
      <c r="CN703" s="1"/>
      <c r="CO703" t="s">
        <v>102</v>
      </c>
    </row>
    <row r="704" spans="1:93" x14ac:dyDescent="0.25">
      <c r="A704" s="1">
        <v>702</v>
      </c>
      <c r="B704" t="s">
        <v>19</v>
      </c>
      <c r="AA704" t="s">
        <v>30</v>
      </c>
      <c r="AD704" t="s">
        <v>33</v>
      </c>
      <c r="AO704" t="s">
        <v>42</v>
      </c>
      <c r="AR704" t="s">
        <v>44</v>
      </c>
      <c r="AS704" t="s">
        <v>45</v>
      </c>
      <c r="AX704" t="s">
        <v>50</v>
      </c>
      <c r="BD704" t="s">
        <v>55</v>
      </c>
      <c r="BJ704" t="s">
        <v>26</v>
      </c>
      <c r="BP704" t="s">
        <v>65</v>
      </c>
      <c r="CC704" t="s">
        <v>94</v>
      </c>
      <c r="CD704">
        <v>40</v>
      </c>
      <c r="CE704" t="s">
        <v>121</v>
      </c>
      <c r="CF704" t="s">
        <v>122</v>
      </c>
      <c r="CG704" t="s">
        <v>107</v>
      </c>
      <c r="CH704" t="s">
        <v>98</v>
      </c>
      <c r="CI704" s="1" t="s">
        <v>80</v>
      </c>
      <c r="CJ704" t="s">
        <v>114</v>
      </c>
      <c r="CK704" t="s">
        <v>103</v>
      </c>
      <c r="CL704" t="s">
        <v>101</v>
      </c>
      <c r="CM704" t="s">
        <v>102</v>
      </c>
      <c r="CN704" s="1"/>
      <c r="CO704" t="s">
        <v>102</v>
      </c>
    </row>
    <row r="705" spans="1:93" x14ac:dyDescent="0.25">
      <c r="A705" s="1">
        <v>703</v>
      </c>
      <c r="E705" t="s">
        <v>22</v>
      </c>
      <c r="H705" t="s">
        <v>25</v>
      </c>
      <c r="N705" t="s">
        <v>30</v>
      </c>
      <c r="Q705" t="s">
        <v>21</v>
      </c>
      <c r="AF705" t="s">
        <v>34</v>
      </c>
      <c r="AH705" t="s">
        <v>269</v>
      </c>
      <c r="AK705" t="s">
        <v>38</v>
      </c>
      <c r="AO705" t="s">
        <v>42</v>
      </c>
      <c r="AP705" t="s">
        <v>43</v>
      </c>
      <c r="AT705" t="s">
        <v>46</v>
      </c>
      <c r="AZ705" t="s">
        <v>52</v>
      </c>
      <c r="BB705" t="s">
        <v>53</v>
      </c>
      <c r="BM705" t="s">
        <v>62</v>
      </c>
      <c r="BT705" t="s">
        <v>69</v>
      </c>
      <c r="CC705" t="s">
        <v>105</v>
      </c>
      <c r="CD705">
        <v>43</v>
      </c>
      <c r="CE705" t="s">
        <v>121</v>
      </c>
      <c r="CF705" t="s">
        <v>122</v>
      </c>
      <c r="CG705" s="1" t="s">
        <v>346</v>
      </c>
      <c r="CH705" t="s">
        <v>98</v>
      </c>
      <c r="CI705" s="1" t="s">
        <v>81</v>
      </c>
      <c r="CJ705" t="s">
        <v>99</v>
      </c>
      <c r="CK705" t="s">
        <v>110</v>
      </c>
      <c r="CL705" t="s">
        <v>135</v>
      </c>
      <c r="CM705" t="s">
        <v>102</v>
      </c>
      <c r="CN705" s="1"/>
      <c r="CO705" t="s">
        <v>102</v>
      </c>
    </row>
    <row r="706" spans="1:93" x14ac:dyDescent="0.25">
      <c r="A706" s="1">
        <v>704</v>
      </c>
      <c r="C706" t="s">
        <v>20</v>
      </c>
      <c r="E706" t="s">
        <v>22</v>
      </c>
      <c r="K706" t="s">
        <v>27</v>
      </c>
      <c r="P706" t="s">
        <v>20</v>
      </c>
      <c r="Q706" t="s">
        <v>21</v>
      </c>
      <c r="R706" t="s">
        <v>22</v>
      </c>
      <c r="AH706" t="s">
        <v>269</v>
      </c>
      <c r="AI706" t="s">
        <v>36</v>
      </c>
      <c r="AL706" t="s">
        <v>39</v>
      </c>
      <c r="AV706" t="s">
        <v>48</v>
      </c>
      <c r="AX706" t="s">
        <v>50</v>
      </c>
      <c r="BA706" t="s">
        <v>20</v>
      </c>
      <c r="BD706" t="s">
        <v>55</v>
      </c>
      <c r="BP706" t="s">
        <v>65</v>
      </c>
      <c r="BS706" t="s">
        <v>68</v>
      </c>
      <c r="CC706" t="s">
        <v>105</v>
      </c>
      <c r="CD706">
        <v>64</v>
      </c>
      <c r="CE706" t="s">
        <v>95</v>
      </c>
      <c r="CF706" t="s">
        <v>277</v>
      </c>
      <c r="CG706" t="s">
        <v>107</v>
      </c>
      <c r="CI706" s="1" t="s">
        <v>80</v>
      </c>
      <c r="CJ706" t="s">
        <v>114</v>
      </c>
      <c r="CK706" t="s">
        <v>110</v>
      </c>
      <c r="CL706" t="s">
        <v>104</v>
      </c>
      <c r="CM706" t="s">
        <v>102</v>
      </c>
      <c r="CN706" s="1"/>
      <c r="CO706" t="s">
        <v>102</v>
      </c>
    </row>
    <row r="707" spans="1:93" x14ac:dyDescent="0.25">
      <c r="A707" s="1">
        <v>705</v>
      </c>
      <c r="N707" t="s">
        <v>30</v>
      </c>
      <c r="AA707" t="s">
        <v>30</v>
      </c>
      <c r="AB707" t="s">
        <v>31</v>
      </c>
      <c r="AF707" t="s">
        <v>34</v>
      </c>
      <c r="AH707" t="s">
        <v>269</v>
      </c>
      <c r="AL707" t="s">
        <v>39</v>
      </c>
      <c r="AN707" t="s">
        <v>41</v>
      </c>
      <c r="AR707" t="s">
        <v>44</v>
      </c>
      <c r="BC707" t="s">
        <v>54</v>
      </c>
      <c r="BD707" t="s">
        <v>55</v>
      </c>
      <c r="BG707" t="s">
        <v>58</v>
      </c>
      <c r="BH707" t="s">
        <v>59</v>
      </c>
      <c r="BP707" t="s">
        <v>65</v>
      </c>
      <c r="BR707" t="s">
        <v>67</v>
      </c>
      <c r="BT707" t="s">
        <v>69</v>
      </c>
      <c r="CA707" t="s">
        <v>76</v>
      </c>
      <c r="CC707" t="s">
        <v>105</v>
      </c>
      <c r="CD707">
        <v>66</v>
      </c>
      <c r="CE707" t="s">
        <v>95</v>
      </c>
      <c r="CF707" t="s">
        <v>278</v>
      </c>
      <c r="CG707" t="s">
        <v>128</v>
      </c>
      <c r="CH707" t="s">
        <v>98</v>
      </c>
      <c r="CI707" s="1" t="s">
        <v>363</v>
      </c>
      <c r="CJ707" t="s">
        <v>112</v>
      </c>
      <c r="CK707" t="s">
        <v>110</v>
      </c>
      <c r="CL707" t="s">
        <v>104</v>
      </c>
      <c r="CM707" t="s">
        <v>102</v>
      </c>
      <c r="CN707" s="1"/>
      <c r="CO707" t="s">
        <v>102</v>
      </c>
    </row>
    <row r="708" spans="1:93" x14ac:dyDescent="0.25">
      <c r="A708" s="1">
        <v>706</v>
      </c>
      <c r="C708" t="s">
        <v>20</v>
      </c>
      <c r="D708" t="s">
        <v>21</v>
      </c>
      <c r="Q708" t="s">
        <v>21</v>
      </c>
      <c r="AH708" t="s">
        <v>269</v>
      </c>
      <c r="AK708" t="s">
        <v>38</v>
      </c>
      <c r="AR708" t="s">
        <v>44</v>
      </c>
      <c r="AX708" t="s">
        <v>50</v>
      </c>
      <c r="BA708" t="s">
        <v>20</v>
      </c>
      <c r="BD708" t="s">
        <v>55</v>
      </c>
      <c r="BQ708" t="s">
        <v>66</v>
      </c>
      <c r="BT708" t="s">
        <v>69</v>
      </c>
      <c r="BU708" t="s">
        <v>70</v>
      </c>
      <c r="CC708" t="s">
        <v>105</v>
      </c>
      <c r="CD708">
        <v>72</v>
      </c>
      <c r="CE708" t="s">
        <v>95</v>
      </c>
      <c r="CF708" t="s">
        <v>147</v>
      </c>
      <c r="CG708" t="s">
        <v>107</v>
      </c>
      <c r="CH708" t="s">
        <v>98</v>
      </c>
      <c r="CI708" s="1" t="s">
        <v>80</v>
      </c>
      <c r="CJ708" t="s">
        <v>114</v>
      </c>
      <c r="CK708" t="s">
        <v>110</v>
      </c>
      <c r="CL708" t="s">
        <v>104</v>
      </c>
      <c r="CM708" t="s">
        <v>102</v>
      </c>
      <c r="CN708" s="1"/>
      <c r="CO708" t="s">
        <v>98</v>
      </c>
    </row>
    <row r="709" spans="1:93" x14ac:dyDescent="0.25">
      <c r="A709" s="1">
        <v>707</v>
      </c>
      <c r="B709" t="s">
        <v>19</v>
      </c>
      <c r="C709" t="s">
        <v>20</v>
      </c>
      <c r="D709" t="s">
        <v>21</v>
      </c>
      <c r="H709" t="s">
        <v>25</v>
      </c>
      <c r="K709" t="s">
        <v>27</v>
      </c>
      <c r="L709" t="s">
        <v>28</v>
      </c>
      <c r="N709" t="s">
        <v>30</v>
      </c>
      <c r="O709" t="s">
        <v>19</v>
      </c>
      <c r="AA709" t="s">
        <v>30</v>
      </c>
      <c r="AH709" t="s">
        <v>269</v>
      </c>
      <c r="AI709" t="s">
        <v>36</v>
      </c>
      <c r="AK709" t="s">
        <v>38</v>
      </c>
      <c r="AL709" t="s">
        <v>39</v>
      </c>
      <c r="AN709" t="s">
        <v>41</v>
      </c>
      <c r="AR709" t="s">
        <v>44</v>
      </c>
      <c r="AT709" t="s">
        <v>46</v>
      </c>
      <c r="AX709" t="s">
        <v>50</v>
      </c>
      <c r="AZ709" t="s">
        <v>52</v>
      </c>
      <c r="BA709" t="s">
        <v>20</v>
      </c>
      <c r="BD709" t="s">
        <v>55</v>
      </c>
      <c r="BE709" t="s">
        <v>56</v>
      </c>
      <c r="BG709" t="s">
        <v>58</v>
      </c>
      <c r="BJ709" t="s">
        <v>26</v>
      </c>
      <c r="BL709" t="s">
        <v>61</v>
      </c>
      <c r="BM709" t="s">
        <v>62</v>
      </c>
      <c r="BP709" t="s">
        <v>65</v>
      </c>
      <c r="BT709" t="s">
        <v>69</v>
      </c>
      <c r="BW709" t="s">
        <v>72</v>
      </c>
      <c r="CA709" t="s">
        <v>76</v>
      </c>
      <c r="CC709" t="s">
        <v>94</v>
      </c>
      <c r="CD709">
        <v>58</v>
      </c>
      <c r="CE709" t="s">
        <v>95</v>
      </c>
      <c r="CF709" t="s">
        <v>249</v>
      </c>
      <c r="CG709" t="s">
        <v>107</v>
      </c>
      <c r="CH709" t="s">
        <v>98</v>
      </c>
      <c r="CI709" s="1" t="s">
        <v>80</v>
      </c>
      <c r="CJ709" t="s">
        <v>99</v>
      </c>
      <c r="CK709" t="s">
        <v>100</v>
      </c>
      <c r="CL709" t="s">
        <v>101</v>
      </c>
      <c r="CM709" t="s">
        <v>102</v>
      </c>
      <c r="CN709" s="1"/>
      <c r="CO709" t="s">
        <v>102</v>
      </c>
    </row>
    <row r="710" spans="1:93" x14ac:dyDescent="0.25">
      <c r="A710" s="1">
        <v>708</v>
      </c>
      <c r="K710" t="s">
        <v>27</v>
      </c>
      <c r="L710" t="s">
        <v>28</v>
      </c>
      <c r="V710" t="s">
        <v>267</v>
      </c>
      <c r="X710" t="s">
        <v>27</v>
      </c>
      <c r="AD710" t="s">
        <v>33</v>
      </c>
      <c r="AH710" t="s">
        <v>269</v>
      </c>
      <c r="AI710" t="s">
        <v>36</v>
      </c>
      <c r="AM710" t="s">
        <v>40</v>
      </c>
      <c r="AU710" t="s">
        <v>47</v>
      </c>
      <c r="AZ710" t="s">
        <v>52</v>
      </c>
      <c r="BE710" t="s">
        <v>56</v>
      </c>
      <c r="BG710" t="s">
        <v>58</v>
      </c>
      <c r="BP710" t="s">
        <v>65</v>
      </c>
      <c r="CA710" t="s">
        <v>76</v>
      </c>
      <c r="CC710" t="s">
        <v>94</v>
      </c>
      <c r="CD710">
        <v>62</v>
      </c>
      <c r="CE710" t="s">
        <v>95</v>
      </c>
      <c r="CF710" t="s">
        <v>277</v>
      </c>
      <c r="CG710" t="s">
        <v>107</v>
      </c>
      <c r="CH710" t="s">
        <v>98</v>
      </c>
      <c r="CI710" s="1" t="s">
        <v>80</v>
      </c>
      <c r="CJ710" t="s">
        <v>126</v>
      </c>
      <c r="CK710" t="s">
        <v>110</v>
      </c>
      <c r="CL710" t="s">
        <v>101</v>
      </c>
      <c r="CM710" t="s">
        <v>102</v>
      </c>
      <c r="CN710" s="1"/>
      <c r="CO710" t="s">
        <v>102</v>
      </c>
    </row>
    <row r="711" spans="1:93" x14ac:dyDescent="0.25">
      <c r="A711" s="1">
        <v>709</v>
      </c>
      <c r="C711" t="s">
        <v>20</v>
      </c>
      <c r="J711" t="s">
        <v>26</v>
      </c>
      <c r="L711" t="s">
        <v>28</v>
      </c>
      <c r="O711" t="s">
        <v>19</v>
      </c>
      <c r="AA711" t="s">
        <v>30</v>
      </c>
      <c r="AI711" t="s">
        <v>36</v>
      </c>
      <c r="AJ711" t="s">
        <v>37</v>
      </c>
      <c r="AK711" t="s">
        <v>38</v>
      </c>
      <c r="AQ711" t="s">
        <v>37</v>
      </c>
      <c r="AU711" t="s">
        <v>47</v>
      </c>
      <c r="AV711" t="s">
        <v>48</v>
      </c>
      <c r="BC711" t="s">
        <v>54</v>
      </c>
      <c r="BK711" t="s">
        <v>23</v>
      </c>
      <c r="BO711" t="s">
        <v>64</v>
      </c>
      <c r="BP711" t="s">
        <v>65</v>
      </c>
      <c r="BT711" t="s">
        <v>69</v>
      </c>
      <c r="CA711" t="s">
        <v>76</v>
      </c>
      <c r="CC711" t="s">
        <v>105</v>
      </c>
      <c r="CD711">
        <v>38</v>
      </c>
      <c r="CE711" t="s">
        <v>95</v>
      </c>
      <c r="CF711" t="s">
        <v>96</v>
      </c>
      <c r="CG711" t="s">
        <v>107</v>
      </c>
      <c r="CH711" t="s">
        <v>98</v>
      </c>
      <c r="CI711" s="1" t="s">
        <v>80</v>
      </c>
      <c r="CJ711" t="s">
        <v>99</v>
      </c>
      <c r="CK711" t="s">
        <v>133</v>
      </c>
      <c r="CL711" t="s">
        <v>101</v>
      </c>
      <c r="CM711" t="s">
        <v>102</v>
      </c>
      <c r="CN711" s="1"/>
      <c r="CO711" t="s">
        <v>102</v>
      </c>
    </row>
    <row r="712" spans="1:93" x14ac:dyDescent="0.25">
      <c r="A712" s="1">
        <v>710</v>
      </c>
      <c r="Q712" t="s">
        <v>21</v>
      </c>
      <c r="V712" t="s">
        <v>267</v>
      </c>
      <c r="X712" t="s">
        <v>27</v>
      </c>
      <c r="AG712" t="s">
        <v>35</v>
      </c>
      <c r="AH712" t="s">
        <v>269</v>
      </c>
      <c r="AI712" t="s">
        <v>36</v>
      </c>
      <c r="AX712" t="s">
        <v>50</v>
      </c>
      <c r="AY712" t="s">
        <v>51</v>
      </c>
      <c r="BD712" t="s">
        <v>55</v>
      </c>
      <c r="BP712" t="s">
        <v>65</v>
      </c>
      <c r="BS712" t="s">
        <v>68</v>
      </c>
      <c r="CC712" t="s">
        <v>94</v>
      </c>
      <c r="CD712">
        <v>78</v>
      </c>
      <c r="CE712" t="s">
        <v>95</v>
      </c>
      <c r="CF712" t="s">
        <v>157</v>
      </c>
      <c r="CG712" t="s">
        <v>97</v>
      </c>
      <c r="CH712" t="s">
        <v>98</v>
      </c>
      <c r="CI712" s="1" t="s">
        <v>80</v>
      </c>
      <c r="CJ712" t="s">
        <v>112</v>
      </c>
      <c r="CK712" t="s">
        <v>110</v>
      </c>
      <c r="CL712" t="s">
        <v>104</v>
      </c>
      <c r="CM712" t="s">
        <v>102</v>
      </c>
      <c r="CN712" s="1"/>
      <c r="CO712" t="s">
        <v>102</v>
      </c>
    </row>
    <row r="713" spans="1:93" x14ac:dyDescent="0.25">
      <c r="A713" s="1">
        <v>711</v>
      </c>
      <c r="E713" t="s">
        <v>22</v>
      </c>
      <c r="G713" t="s">
        <v>24</v>
      </c>
      <c r="I713" t="s">
        <v>267</v>
      </c>
      <c r="Q713" t="s">
        <v>21</v>
      </c>
      <c r="U713" t="s">
        <v>25</v>
      </c>
      <c r="X713" t="s">
        <v>27</v>
      </c>
      <c r="AD713" t="s">
        <v>33</v>
      </c>
      <c r="AF713" t="s">
        <v>34</v>
      </c>
      <c r="AM713" t="s">
        <v>40</v>
      </c>
      <c r="AZ713" t="s">
        <v>52</v>
      </c>
      <c r="BP713" t="s">
        <v>65</v>
      </c>
      <c r="CC713" t="s">
        <v>94</v>
      </c>
      <c r="CD713">
        <v>74</v>
      </c>
      <c r="CE713" t="s">
        <v>95</v>
      </c>
      <c r="CF713" t="s">
        <v>96</v>
      </c>
      <c r="CG713" t="s">
        <v>107</v>
      </c>
      <c r="CI713" s="1" t="s">
        <v>80</v>
      </c>
      <c r="CK713" t="s">
        <v>100</v>
      </c>
      <c r="CL713" t="s">
        <v>104</v>
      </c>
      <c r="CM713" t="s">
        <v>102</v>
      </c>
      <c r="CN713" s="1"/>
      <c r="CO713" t="s">
        <v>98</v>
      </c>
    </row>
    <row r="714" spans="1:93" x14ac:dyDescent="0.25">
      <c r="A714" s="1">
        <v>712</v>
      </c>
      <c r="L714" t="s">
        <v>28</v>
      </c>
      <c r="Q714" t="s">
        <v>21</v>
      </c>
      <c r="V714" t="s">
        <v>267</v>
      </c>
      <c r="AB714" t="s">
        <v>31</v>
      </c>
      <c r="AH714" t="s">
        <v>269</v>
      </c>
      <c r="AI714" t="s">
        <v>36</v>
      </c>
      <c r="AK714" t="s">
        <v>38</v>
      </c>
      <c r="AR714" t="s">
        <v>44</v>
      </c>
      <c r="AV714" t="s">
        <v>48</v>
      </c>
      <c r="AX714" t="s">
        <v>50</v>
      </c>
      <c r="AZ714" t="s">
        <v>52</v>
      </c>
      <c r="BC714" t="s">
        <v>54</v>
      </c>
      <c r="BD714" t="s">
        <v>55</v>
      </c>
      <c r="BE714" t="s">
        <v>56</v>
      </c>
      <c r="BH714" t="s">
        <v>59</v>
      </c>
      <c r="BJ714" t="s">
        <v>26</v>
      </c>
      <c r="BM714" t="s">
        <v>62</v>
      </c>
      <c r="BN714" t="s">
        <v>63</v>
      </c>
      <c r="BP714" t="s">
        <v>65</v>
      </c>
      <c r="BX714" t="s">
        <v>73</v>
      </c>
      <c r="BZ714" t="s">
        <v>75</v>
      </c>
      <c r="CA714" t="s">
        <v>76</v>
      </c>
      <c r="CC714" t="s">
        <v>94</v>
      </c>
      <c r="CD714">
        <v>56</v>
      </c>
      <c r="CE714" t="s">
        <v>95</v>
      </c>
      <c r="CF714" t="s">
        <v>96</v>
      </c>
      <c r="CG714" t="s">
        <v>97</v>
      </c>
      <c r="CI714" s="1" t="s">
        <v>80</v>
      </c>
      <c r="CJ714" t="s">
        <v>112</v>
      </c>
      <c r="CK714" t="s">
        <v>120</v>
      </c>
      <c r="CL714" t="s">
        <v>101</v>
      </c>
      <c r="CM714" t="s">
        <v>102</v>
      </c>
      <c r="CN714" s="1"/>
      <c r="CO714" t="s">
        <v>102</v>
      </c>
    </row>
    <row r="715" spans="1:93" x14ac:dyDescent="0.25">
      <c r="A715" s="1">
        <v>713</v>
      </c>
      <c r="H715" t="s">
        <v>25</v>
      </c>
      <c r="I715" t="s">
        <v>267</v>
      </c>
      <c r="N715" t="s">
        <v>30</v>
      </c>
      <c r="Q715" t="s">
        <v>21</v>
      </c>
      <c r="V715" t="s">
        <v>267</v>
      </c>
      <c r="AA715" t="s">
        <v>30</v>
      </c>
      <c r="AD715" t="s">
        <v>33</v>
      </c>
      <c r="AF715" t="s">
        <v>34</v>
      </c>
      <c r="AJ715" t="s">
        <v>37</v>
      </c>
      <c r="AR715" t="s">
        <v>44</v>
      </c>
      <c r="AS715" t="s">
        <v>45</v>
      </c>
      <c r="AT715" t="s">
        <v>46</v>
      </c>
      <c r="BH715" t="s">
        <v>59</v>
      </c>
      <c r="BK715" t="s">
        <v>23</v>
      </c>
      <c r="BO715" t="s">
        <v>64</v>
      </c>
      <c r="BP715" t="s">
        <v>65</v>
      </c>
      <c r="CC715" t="s">
        <v>94</v>
      </c>
      <c r="CD715">
        <v>72</v>
      </c>
      <c r="CE715" t="s">
        <v>95</v>
      </c>
      <c r="CF715" t="s">
        <v>195</v>
      </c>
      <c r="CG715" t="s">
        <v>97</v>
      </c>
      <c r="CH715" t="s">
        <v>98</v>
      </c>
      <c r="CI715" s="1" t="s">
        <v>80</v>
      </c>
      <c r="CK715" t="s">
        <v>133</v>
      </c>
      <c r="CL715" t="s">
        <v>104</v>
      </c>
      <c r="CM715" t="s">
        <v>102</v>
      </c>
      <c r="CN715" s="1"/>
      <c r="CO715" t="s">
        <v>102</v>
      </c>
    </row>
    <row r="716" spans="1:93" x14ac:dyDescent="0.25">
      <c r="A716" s="1">
        <v>714</v>
      </c>
      <c r="D716" t="s">
        <v>21</v>
      </c>
      <c r="E716" t="s">
        <v>22</v>
      </c>
      <c r="J716" t="s">
        <v>26</v>
      </c>
      <c r="P716" t="s">
        <v>20</v>
      </c>
      <c r="W716" t="s">
        <v>26</v>
      </c>
      <c r="AD716" t="s">
        <v>33</v>
      </c>
      <c r="AI716" t="s">
        <v>36</v>
      </c>
      <c r="AK716" t="s">
        <v>38</v>
      </c>
      <c r="AL716" t="s">
        <v>39</v>
      </c>
      <c r="AP716" t="s">
        <v>43</v>
      </c>
      <c r="AR716" t="s">
        <v>44</v>
      </c>
      <c r="AX716" t="s">
        <v>50</v>
      </c>
      <c r="AY716" t="s">
        <v>51</v>
      </c>
      <c r="BJ716" t="s">
        <v>26</v>
      </c>
      <c r="BQ716" t="s">
        <v>66</v>
      </c>
      <c r="BU716" t="s">
        <v>70</v>
      </c>
      <c r="BW716" t="s">
        <v>72</v>
      </c>
      <c r="CC716" t="s">
        <v>105</v>
      </c>
      <c r="CD716">
        <v>68</v>
      </c>
      <c r="CE716" t="s">
        <v>95</v>
      </c>
      <c r="CF716" t="s">
        <v>130</v>
      </c>
      <c r="CG716" t="s">
        <v>107</v>
      </c>
      <c r="CI716" s="1" t="s">
        <v>80</v>
      </c>
      <c r="CJ716" t="s">
        <v>109</v>
      </c>
      <c r="CK716" t="s">
        <v>120</v>
      </c>
      <c r="CL716" t="s">
        <v>104</v>
      </c>
      <c r="CM716" t="s">
        <v>102</v>
      </c>
      <c r="CN716" s="1"/>
      <c r="CO716" t="s">
        <v>102</v>
      </c>
    </row>
    <row r="717" spans="1:93" x14ac:dyDescent="0.25">
      <c r="A717" s="1">
        <v>715</v>
      </c>
      <c r="J717" t="s">
        <v>26</v>
      </c>
      <c r="K717" t="s">
        <v>27</v>
      </c>
      <c r="L717" t="s">
        <v>28</v>
      </c>
      <c r="R717" t="s">
        <v>22</v>
      </c>
      <c r="Y717" t="s">
        <v>28</v>
      </c>
      <c r="Z717" t="s">
        <v>29</v>
      </c>
      <c r="AF717" t="s">
        <v>34</v>
      </c>
      <c r="AI717" t="s">
        <v>36</v>
      </c>
      <c r="AJ717" t="s">
        <v>37</v>
      </c>
      <c r="AM717" t="s">
        <v>40</v>
      </c>
      <c r="AP717" t="s">
        <v>43</v>
      </c>
      <c r="AU717" t="s">
        <v>47</v>
      </c>
      <c r="AZ717" t="s">
        <v>52</v>
      </c>
      <c r="BE717" t="s">
        <v>56</v>
      </c>
      <c r="BO717" t="s">
        <v>64</v>
      </c>
      <c r="BP717" t="s">
        <v>65</v>
      </c>
      <c r="BQ717" t="s">
        <v>66</v>
      </c>
      <c r="BT717" t="s">
        <v>69</v>
      </c>
      <c r="BW717" t="s">
        <v>72</v>
      </c>
      <c r="BX717" t="s">
        <v>73</v>
      </c>
      <c r="CA717" t="s">
        <v>76</v>
      </c>
      <c r="CC717" t="s">
        <v>94</v>
      </c>
      <c r="CD717">
        <v>49</v>
      </c>
      <c r="CE717" t="s">
        <v>95</v>
      </c>
      <c r="CF717" t="s">
        <v>140</v>
      </c>
      <c r="CG717" t="s">
        <v>97</v>
      </c>
      <c r="CH717" t="s">
        <v>98</v>
      </c>
      <c r="CI717" s="1" t="s">
        <v>80</v>
      </c>
      <c r="CJ717" t="s">
        <v>112</v>
      </c>
      <c r="CK717" t="s">
        <v>120</v>
      </c>
      <c r="CL717" t="s">
        <v>101</v>
      </c>
      <c r="CM717" t="s">
        <v>102</v>
      </c>
      <c r="CN717" s="1"/>
      <c r="CO717" t="s">
        <v>102</v>
      </c>
    </row>
    <row r="718" spans="1:93" x14ac:dyDescent="0.25">
      <c r="A718" s="1">
        <v>716</v>
      </c>
      <c r="B718" t="s">
        <v>19</v>
      </c>
      <c r="D718" t="s">
        <v>21</v>
      </c>
      <c r="K718" t="s">
        <v>27</v>
      </c>
      <c r="O718" t="s">
        <v>19</v>
      </c>
      <c r="X718" t="s">
        <v>27</v>
      </c>
      <c r="Z718" t="s">
        <v>29</v>
      </c>
      <c r="AH718" t="s">
        <v>269</v>
      </c>
      <c r="AJ718" t="s">
        <v>37</v>
      </c>
      <c r="AK718" t="s">
        <v>38</v>
      </c>
      <c r="AL718" t="s">
        <v>39</v>
      </c>
      <c r="AM718" t="s">
        <v>40</v>
      </c>
      <c r="AV718" t="s">
        <v>48</v>
      </c>
      <c r="AX718" t="s">
        <v>50</v>
      </c>
      <c r="AZ718" t="s">
        <v>52</v>
      </c>
      <c r="BD718" t="s">
        <v>55</v>
      </c>
      <c r="BP718" t="s">
        <v>65</v>
      </c>
      <c r="BQ718" t="s">
        <v>66</v>
      </c>
      <c r="BT718" t="s">
        <v>69</v>
      </c>
      <c r="BU718" t="s">
        <v>70</v>
      </c>
      <c r="BW718" t="s">
        <v>72</v>
      </c>
      <c r="CC718" t="s">
        <v>105</v>
      </c>
      <c r="CD718">
        <v>63</v>
      </c>
      <c r="CE718" t="s">
        <v>95</v>
      </c>
      <c r="CF718" t="s">
        <v>237</v>
      </c>
      <c r="CG718" t="s">
        <v>107</v>
      </c>
      <c r="CH718" t="s">
        <v>98</v>
      </c>
      <c r="CI718" s="1" t="s">
        <v>80</v>
      </c>
      <c r="CK718" t="s">
        <v>110</v>
      </c>
      <c r="CL718" t="s">
        <v>104</v>
      </c>
      <c r="CM718" t="s">
        <v>102</v>
      </c>
      <c r="CN718" s="1"/>
      <c r="CO718" t="s">
        <v>98</v>
      </c>
    </row>
    <row r="719" spans="1:93" x14ac:dyDescent="0.25">
      <c r="A719" s="1">
        <v>717</v>
      </c>
      <c r="X719" t="s">
        <v>27</v>
      </c>
      <c r="AA719" t="s">
        <v>30</v>
      </c>
      <c r="AR719" t="s">
        <v>44</v>
      </c>
      <c r="BP719" t="s">
        <v>65</v>
      </c>
      <c r="BQ719" t="s">
        <v>66</v>
      </c>
      <c r="BT719" t="s">
        <v>69</v>
      </c>
      <c r="BU719" t="s">
        <v>70</v>
      </c>
      <c r="CC719" t="s">
        <v>94</v>
      </c>
      <c r="CD719">
        <v>84</v>
      </c>
      <c r="CE719" t="s">
        <v>95</v>
      </c>
      <c r="CF719" t="s">
        <v>237</v>
      </c>
      <c r="CG719" t="s">
        <v>107</v>
      </c>
      <c r="CH719" t="s">
        <v>98</v>
      </c>
      <c r="CI719" s="1" t="s">
        <v>80</v>
      </c>
      <c r="CJ719" t="s">
        <v>112</v>
      </c>
      <c r="CK719" t="s">
        <v>120</v>
      </c>
      <c r="CL719" t="s">
        <v>104</v>
      </c>
      <c r="CM719" t="s">
        <v>102</v>
      </c>
      <c r="CN719" s="1"/>
      <c r="CO719" t="s">
        <v>98</v>
      </c>
    </row>
    <row r="720" spans="1:93" x14ac:dyDescent="0.25">
      <c r="A720" s="1">
        <v>718</v>
      </c>
      <c r="V720" t="s">
        <v>267</v>
      </c>
      <c r="Z720" t="s">
        <v>29</v>
      </c>
      <c r="AA720" t="s">
        <v>30</v>
      </c>
      <c r="AL720" t="s">
        <v>39</v>
      </c>
      <c r="AQ720" t="s">
        <v>37</v>
      </c>
      <c r="AR720" t="s">
        <v>44</v>
      </c>
      <c r="AX720" t="s">
        <v>50</v>
      </c>
      <c r="BA720" t="s">
        <v>20</v>
      </c>
      <c r="BC720" t="s">
        <v>54</v>
      </c>
      <c r="BP720" t="s">
        <v>65</v>
      </c>
      <c r="BR720" t="s">
        <v>67</v>
      </c>
      <c r="BU720" t="s">
        <v>70</v>
      </c>
      <c r="CC720" t="s">
        <v>94</v>
      </c>
      <c r="CD720">
        <v>92</v>
      </c>
      <c r="CE720" t="s">
        <v>95</v>
      </c>
      <c r="CF720" t="s">
        <v>237</v>
      </c>
      <c r="CG720" t="s">
        <v>107</v>
      </c>
      <c r="CH720" t="s">
        <v>98</v>
      </c>
      <c r="CI720" s="1" t="s">
        <v>80</v>
      </c>
      <c r="CJ720" t="s">
        <v>99</v>
      </c>
      <c r="CK720" t="s">
        <v>103</v>
      </c>
      <c r="CL720" t="s">
        <v>104</v>
      </c>
      <c r="CM720" t="s">
        <v>102</v>
      </c>
      <c r="CN720" s="1"/>
      <c r="CO720" t="s">
        <v>98</v>
      </c>
    </row>
    <row r="721" spans="1:93" x14ac:dyDescent="0.25">
      <c r="A721" s="1">
        <v>719</v>
      </c>
      <c r="B721" t="s">
        <v>19</v>
      </c>
      <c r="J721" t="s">
        <v>26</v>
      </c>
      <c r="M721" t="s">
        <v>29</v>
      </c>
      <c r="R721" t="s">
        <v>22</v>
      </c>
      <c r="T721" t="s">
        <v>24</v>
      </c>
      <c r="V721" t="s">
        <v>267</v>
      </c>
      <c r="AD721" t="s">
        <v>33</v>
      </c>
      <c r="AJ721" t="s">
        <v>37</v>
      </c>
      <c r="AK721" t="s">
        <v>38</v>
      </c>
      <c r="AL721" t="s">
        <v>39</v>
      </c>
      <c r="AN721" t="s">
        <v>41</v>
      </c>
      <c r="AV721" t="s">
        <v>48</v>
      </c>
      <c r="AY721" t="s">
        <v>51</v>
      </c>
      <c r="BB721" t="s">
        <v>53</v>
      </c>
      <c r="BM721" t="s">
        <v>62</v>
      </c>
      <c r="BP721" t="s">
        <v>65</v>
      </c>
      <c r="BT721" t="s">
        <v>69</v>
      </c>
      <c r="BY721" t="s">
        <v>74</v>
      </c>
      <c r="CC721" t="s">
        <v>94</v>
      </c>
      <c r="CD721">
        <v>64</v>
      </c>
      <c r="CE721" t="s">
        <v>121</v>
      </c>
      <c r="CF721" t="s">
        <v>279</v>
      </c>
      <c r="CG721" t="s">
        <v>107</v>
      </c>
      <c r="CI721" s="1" t="s">
        <v>356</v>
      </c>
      <c r="CJ721" t="s">
        <v>109</v>
      </c>
      <c r="CK721" t="s">
        <v>137</v>
      </c>
      <c r="CM721" t="s">
        <v>102</v>
      </c>
      <c r="CN721" s="1"/>
      <c r="CO721" t="s">
        <v>98</v>
      </c>
    </row>
    <row r="722" spans="1:93" x14ac:dyDescent="0.25">
      <c r="A722" s="1">
        <v>720</v>
      </c>
      <c r="C722" t="s">
        <v>20</v>
      </c>
      <c r="D722" t="s">
        <v>21</v>
      </c>
      <c r="J722" t="s">
        <v>26</v>
      </c>
      <c r="R722" t="s">
        <v>22</v>
      </c>
      <c r="S722" t="s">
        <v>23</v>
      </c>
      <c r="T722" t="s">
        <v>24</v>
      </c>
      <c r="AK722" t="s">
        <v>38</v>
      </c>
      <c r="AL722" t="s">
        <v>39</v>
      </c>
      <c r="AP722" t="s">
        <v>43</v>
      </c>
      <c r="AR722" t="s">
        <v>44</v>
      </c>
      <c r="BE722" t="s">
        <v>56</v>
      </c>
      <c r="BH722" t="s">
        <v>59</v>
      </c>
      <c r="BI722" t="s">
        <v>60</v>
      </c>
      <c r="BP722" t="s">
        <v>65</v>
      </c>
      <c r="CC722" t="s">
        <v>105</v>
      </c>
      <c r="CD722">
        <v>17</v>
      </c>
      <c r="CE722" t="s">
        <v>121</v>
      </c>
      <c r="CF722" t="s">
        <v>161</v>
      </c>
      <c r="CG722" t="s">
        <v>107</v>
      </c>
      <c r="CH722" t="s">
        <v>98</v>
      </c>
      <c r="CI722" s="1" t="s">
        <v>80</v>
      </c>
      <c r="CJ722" t="s">
        <v>114</v>
      </c>
      <c r="CK722" t="s">
        <v>120</v>
      </c>
      <c r="CL722" t="s">
        <v>101</v>
      </c>
      <c r="CM722" t="s">
        <v>102</v>
      </c>
      <c r="CN722" s="1"/>
      <c r="CO722" t="s">
        <v>102</v>
      </c>
    </row>
    <row r="723" spans="1:93" x14ac:dyDescent="0.25">
      <c r="A723" s="1">
        <v>721</v>
      </c>
      <c r="C723" t="s">
        <v>20</v>
      </c>
      <c r="P723" t="s">
        <v>20</v>
      </c>
      <c r="AD723" t="s">
        <v>33</v>
      </c>
      <c r="AV723" t="s">
        <v>48</v>
      </c>
      <c r="AX723" t="s">
        <v>50</v>
      </c>
      <c r="BG723" t="s">
        <v>58</v>
      </c>
      <c r="BP723" t="s">
        <v>65</v>
      </c>
      <c r="CC723" t="s">
        <v>94</v>
      </c>
      <c r="CD723">
        <v>52</v>
      </c>
      <c r="CE723" t="s">
        <v>121</v>
      </c>
      <c r="CF723" t="s">
        <v>248</v>
      </c>
      <c r="CG723" t="s">
        <v>107</v>
      </c>
      <c r="CH723" t="s">
        <v>98</v>
      </c>
      <c r="CI723" s="1" t="s">
        <v>80</v>
      </c>
      <c r="CJ723" t="s">
        <v>108</v>
      </c>
      <c r="CK723" t="s">
        <v>103</v>
      </c>
      <c r="CL723" t="s">
        <v>104</v>
      </c>
      <c r="CM723" t="s">
        <v>102</v>
      </c>
      <c r="CN723" s="1"/>
      <c r="CO723" t="s">
        <v>98</v>
      </c>
    </row>
    <row r="724" spans="1:93" x14ac:dyDescent="0.25">
      <c r="A724" s="1">
        <v>722</v>
      </c>
      <c r="C724" t="s">
        <v>20</v>
      </c>
      <c r="W724" t="s">
        <v>26</v>
      </c>
      <c r="AI724" t="s">
        <v>36</v>
      </c>
      <c r="AS724" t="s">
        <v>45</v>
      </c>
      <c r="BO724" t="s">
        <v>64</v>
      </c>
      <c r="BP724" t="s">
        <v>65</v>
      </c>
      <c r="CC724" t="s">
        <v>94</v>
      </c>
      <c r="CD724">
        <v>45</v>
      </c>
      <c r="CE724" t="s">
        <v>121</v>
      </c>
      <c r="CF724" t="s">
        <v>211</v>
      </c>
      <c r="CH724" t="s">
        <v>102</v>
      </c>
      <c r="CI724" s="1" t="s">
        <v>80</v>
      </c>
      <c r="CJ724" t="s">
        <v>99</v>
      </c>
      <c r="CK724" t="s">
        <v>103</v>
      </c>
      <c r="CL724" t="s">
        <v>135</v>
      </c>
      <c r="CM724" t="s">
        <v>102</v>
      </c>
      <c r="CN724" s="1"/>
      <c r="CO724" t="s">
        <v>102</v>
      </c>
    </row>
    <row r="725" spans="1:93" x14ac:dyDescent="0.25">
      <c r="A725" s="1">
        <v>723</v>
      </c>
      <c r="C725" t="s">
        <v>20</v>
      </c>
      <c r="D725" t="s">
        <v>21</v>
      </c>
      <c r="V725" t="s">
        <v>267</v>
      </c>
      <c r="AB725" t="s">
        <v>31</v>
      </c>
      <c r="AH725" t="s">
        <v>269</v>
      </c>
      <c r="AI725" t="s">
        <v>36</v>
      </c>
      <c r="AL725" t="s">
        <v>39</v>
      </c>
      <c r="AS725" t="s">
        <v>45</v>
      </c>
      <c r="BA725" t="s">
        <v>20</v>
      </c>
      <c r="BD725" t="s">
        <v>55</v>
      </c>
      <c r="BM725" t="s">
        <v>62</v>
      </c>
      <c r="BT725" t="s">
        <v>69</v>
      </c>
      <c r="CA725" t="s">
        <v>76</v>
      </c>
      <c r="CC725" t="s">
        <v>94</v>
      </c>
      <c r="CD725">
        <v>70</v>
      </c>
      <c r="CE725" t="s">
        <v>121</v>
      </c>
      <c r="CF725" t="s">
        <v>122</v>
      </c>
      <c r="CG725" t="s">
        <v>128</v>
      </c>
      <c r="CH725" t="s">
        <v>98</v>
      </c>
      <c r="CI725" s="1" t="s">
        <v>363</v>
      </c>
      <c r="CJ725" t="s">
        <v>99</v>
      </c>
      <c r="CK725" t="s">
        <v>110</v>
      </c>
      <c r="CL725" t="s">
        <v>104</v>
      </c>
      <c r="CM725" t="s">
        <v>102</v>
      </c>
      <c r="CN725" s="1"/>
    </row>
    <row r="726" spans="1:93" x14ac:dyDescent="0.25">
      <c r="A726" s="1">
        <v>724</v>
      </c>
      <c r="E726" t="s">
        <v>22</v>
      </c>
      <c r="F726" t="s">
        <v>23</v>
      </c>
      <c r="L726" t="s">
        <v>28</v>
      </c>
      <c r="N726" t="s">
        <v>30</v>
      </c>
      <c r="P726" t="s">
        <v>20</v>
      </c>
      <c r="Q726" t="s">
        <v>21</v>
      </c>
      <c r="V726" t="s">
        <v>267</v>
      </c>
      <c r="W726" t="s">
        <v>26</v>
      </c>
      <c r="X726" t="s">
        <v>27</v>
      </c>
      <c r="AA726" t="s">
        <v>30</v>
      </c>
      <c r="AD726" t="s">
        <v>33</v>
      </c>
      <c r="AF726" t="s">
        <v>34</v>
      </c>
      <c r="AK726" t="s">
        <v>38</v>
      </c>
      <c r="AM726" t="s">
        <v>40</v>
      </c>
      <c r="AO726" t="s">
        <v>42</v>
      </c>
      <c r="AR726" t="s">
        <v>44</v>
      </c>
      <c r="AS726" t="s">
        <v>45</v>
      </c>
      <c r="AT726" t="s">
        <v>46</v>
      </c>
      <c r="AU726" t="s">
        <v>47</v>
      </c>
      <c r="AV726" t="s">
        <v>48</v>
      </c>
      <c r="AX726" t="s">
        <v>50</v>
      </c>
      <c r="AY726" t="s">
        <v>51</v>
      </c>
      <c r="AZ726" t="s">
        <v>52</v>
      </c>
      <c r="BA726" t="s">
        <v>20</v>
      </c>
      <c r="BB726" t="s">
        <v>53</v>
      </c>
      <c r="BD726" t="s">
        <v>55</v>
      </c>
      <c r="BF726" t="s">
        <v>57</v>
      </c>
      <c r="BG726" t="s">
        <v>58</v>
      </c>
      <c r="BH726" t="s">
        <v>59</v>
      </c>
      <c r="BI726" t="s">
        <v>60</v>
      </c>
      <c r="BJ726" t="s">
        <v>26</v>
      </c>
      <c r="BK726" t="s">
        <v>23</v>
      </c>
      <c r="BL726" t="s">
        <v>61</v>
      </c>
      <c r="BM726" t="s">
        <v>62</v>
      </c>
      <c r="BN726" t="s">
        <v>63</v>
      </c>
      <c r="BO726" t="s">
        <v>64</v>
      </c>
      <c r="CA726" t="s">
        <v>76</v>
      </c>
      <c r="CC726" t="s">
        <v>94</v>
      </c>
      <c r="CD726">
        <v>16</v>
      </c>
      <c r="CE726" t="s">
        <v>121</v>
      </c>
      <c r="CF726" t="s">
        <v>280</v>
      </c>
      <c r="CG726" t="s">
        <v>128</v>
      </c>
      <c r="CH726" t="s">
        <v>98</v>
      </c>
      <c r="CI726" s="1" t="s">
        <v>369</v>
      </c>
      <c r="CJ726" t="s">
        <v>109</v>
      </c>
      <c r="CK726" t="s">
        <v>120</v>
      </c>
      <c r="CL726" t="s">
        <v>136</v>
      </c>
      <c r="CM726" t="s">
        <v>102</v>
      </c>
      <c r="CN726" s="1"/>
      <c r="CO726" t="s">
        <v>102</v>
      </c>
    </row>
    <row r="727" spans="1:93" x14ac:dyDescent="0.25">
      <c r="A727" s="1">
        <v>725</v>
      </c>
      <c r="C727" t="s">
        <v>20</v>
      </c>
      <c r="AD727" t="s">
        <v>33</v>
      </c>
      <c r="AH727" t="s">
        <v>269</v>
      </c>
      <c r="AI727" t="s">
        <v>36</v>
      </c>
      <c r="AK727" t="s">
        <v>38</v>
      </c>
      <c r="AL727" t="s">
        <v>39</v>
      </c>
      <c r="AM727" t="s">
        <v>40</v>
      </c>
      <c r="AO727" t="s">
        <v>42</v>
      </c>
      <c r="AR727" t="s">
        <v>44</v>
      </c>
      <c r="AU727" t="s">
        <v>47</v>
      </c>
      <c r="AZ727" t="s">
        <v>52</v>
      </c>
      <c r="BA727" t="s">
        <v>20</v>
      </c>
      <c r="BC727" t="s">
        <v>54</v>
      </c>
      <c r="BF727" t="s">
        <v>57</v>
      </c>
      <c r="BG727" t="s">
        <v>58</v>
      </c>
      <c r="BI727" t="s">
        <v>60</v>
      </c>
      <c r="BJ727" t="s">
        <v>26</v>
      </c>
      <c r="BN727" t="s">
        <v>63</v>
      </c>
      <c r="BO727" t="s">
        <v>64</v>
      </c>
      <c r="BP727" t="s">
        <v>65</v>
      </c>
      <c r="BY727" t="s">
        <v>74</v>
      </c>
      <c r="CA727" t="s">
        <v>76</v>
      </c>
      <c r="CC727" t="s">
        <v>94</v>
      </c>
      <c r="CD727">
        <v>17</v>
      </c>
      <c r="CE727" t="s">
        <v>121</v>
      </c>
      <c r="CF727" t="s">
        <v>280</v>
      </c>
      <c r="CG727" t="s">
        <v>128</v>
      </c>
      <c r="CH727" t="s">
        <v>98</v>
      </c>
      <c r="CI727" s="1" t="s">
        <v>80</v>
      </c>
      <c r="CJ727" t="s">
        <v>99</v>
      </c>
      <c r="CL727" t="s">
        <v>136</v>
      </c>
      <c r="CM727" t="s">
        <v>102</v>
      </c>
      <c r="CN727" s="1"/>
      <c r="CO727" t="s">
        <v>102</v>
      </c>
    </row>
    <row r="728" spans="1:93" x14ac:dyDescent="0.25">
      <c r="A728" s="1">
        <v>726</v>
      </c>
      <c r="M728" t="s">
        <v>29</v>
      </c>
      <c r="Q728" t="s">
        <v>21</v>
      </c>
      <c r="AK728" t="s">
        <v>38</v>
      </c>
      <c r="AR728" t="s">
        <v>44</v>
      </c>
      <c r="AX728" t="s">
        <v>50</v>
      </c>
      <c r="BH728" t="s">
        <v>59</v>
      </c>
      <c r="BJ728" t="s">
        <v>26</v>
      </c>
      <c r="BY728" t="s">
        <v>74</v>
      </c>
      <c r="CC728" t="s">
        <v>94</v>
      </c>
      <c r="CD728">
        <v>59</v>
      </c>
      <c r="CE728" t="s">
        <v>121</v>
      </c>
      <c r="CF728" t="s">
        <v>161</v>
      </c>
      <c r="CG728" t="s">
        <v>97</v>
      </c>
      <c r="CH728" t="s">
        <v>98</v>
      </c>
      <c r="CI728" s="1" t="s">
        <v>80</v>
      </c>
      <c r="CJ728" t="s">
        <v>99</v>
      </c>
      <c r="CK728" t="s">
        <v>120</v>
      </c>
      <c r="CL728" t="s">
        <v>101</v>
      </c>
      <c r="CM728" t="s">
        <v>102</v>
      </c>
      <c r="CN728" s="1"/>
      <c r="CO728" t="s">
        <v>98</v>
      </c>
    </row>
    <row r="729" spans="1:93" x14ac:dyDescent="0.25">
      <c r="A729" s="1">
        <v>727</v>
      </c>
      <c r="C729" t="s">
        <v>20</v>
      </c>
      <c r="G729" t="s">
        <v>24</v>
      </c>
      <c r="J729" t="s">
        <v>26</v>
      </c>
      <c r="K729" t="s">
        <v>27</v>
      </c>
      <c r="P729" t="s">
        <v>20</v>
      </c>
      <c r="R729" t="s">
        <v>22</v>
      </c>
      <c r="W729" t="s">
        <v>26</v>
      </c>
      <c r="AE729" t="s">
        <v>266</v>
      </c>
      <c r="AF729" t="s">
        <v>34</v>
      </c>
      <c r="AH729" t="s">
        <v>269</v>
      </c>
      <c r="AI729" t="s">
        <v>36</v>
      </c>
      <c r="AL729" t="s">
        <v>39</v>
      </c>
      <c r="AN729" t="s">
        <v>41</v>
      </c>
      <c r="AO729" t="s">
        <v>42</v>
      </c>
      <c r="AQ729" t="s">
        <v>37</v>
      </c>
      <c r="AR729" t="s">
        <v>44</v>
      </c>
      <c r="AZ729" t="s">
        <v>52</v>
      </c>
      <c r="BA729" t="s">
        <v>20</v>
      </c>
      <c r="BD729" t="s">
        <v>55</v>
      </c>
      <c r="BH729" t="s">
        <v>59</v>
      </c>
      <c r="BJ729" t="s">
        <v>26</v>
      </c>
      <c r="BO729" t="s">
        <v>64</v>
      </c>
      <c r="BP729" t="s">
        <v>65</v>
      </c>
      <c r="BS729" t="s">
        <v>68</v>
      </c>
      <c r="CA729" t="s">
        <v>76</v>
      </c>
      <c r="CC729" t="s">
        <v>105</v>
      </c>
      <c r="CD729">
        <v>17</v>
      </c>
      <c r="CE729" t="s">
        <v>121</v>
      </c>
      <c r="CF729" t="s">
        <v>161</v>
      </c>
      <c r="CG729" t="s">
        <v>107</v>
      </c>
      <c r="CI729" s="1" t="s">
        <v>355</v>
      </c>
      <c r="CJ729" t="s">
        <v>114</v>
      </c>
      <c r="CK729" t="s">
        <v>110</v>
      </c>
      <c r="CL729" t="s">
        <v>101</v>
      </c>
      <c r="CM729" t="s">
        <v>102</v>
      </c>
      <c r="CN729" s="1"/>
      <c r="CO729" t="s">
        <v>102</v>
      </c>
    </row>
    <row r="730" spans="1:93" x14ac:dyDescent="0.25">
      <c r="A730" s="1">
        <v>728</v>
      </c>
      <c r="J730" t="s">
        <v>26</v>
      </c>
      <c r="L730" t="s">
        <v>28</v>
      </c>
      <c r="W730" t="s">
        <v>26</v>
      </c>
      <c r="AF730" t="s">
        <v>34</v>
      </c>
      <c r="AI730" t="s">
        <v>36</v>
      </c>
      <c r="AQ730" t="s">
        <v>37</v>
      </c>
      <c r="AT730" t="s">
        <v>46</v>
      </c>
      <c r="AU730" t="s">
        <v>47</v>
      </c>
      <c r="BB730" t="s">
        <v>53</v>
      </c>
      <c r="BC730" t="s">
        <v>54</v>
      </c>
      <c r="BS730" t="s">
        <v>68</v>
      </c>
      <c r="CC730" t="s">
        <v>94</v>
      </c>
      <c r="CD730">
        <v>60</v>
      </c>
      <c r="CE730" t="s">
        <v>95</v>
      </c>
      <c r="CF730" t="s">
        <v>273</v>
      </c>
      <c r="CG730" t="s">
        <v>107</v>
      </c>
      <c r="CH730" t="s">
        <v>98</v>
      </c>
      <c r="CI730" s="1" t="s">
        <v>80</v>
      </c>
      <c r="CJ730" t="s">
        <v>114</v>
      </c>
      <c r="CK730" t="s">
        <v>110</v>
      </c>
      <c r="CL730" t="s">
        <v>104</v>
      </c>
      <c r="CM730" t="s">
        <v>102</v>
      </c>
      <c r="CN730" s="1"/>
      <c r="CO730" t="s">
        <v>98</v>
      </c>
    </row>
    <row r="731" spans="1:93" x14ac:dyDescent="0.25">
      <c r="A731" s="1">
        <v>729</v>
      </c>
      <c r="D731" t="s">
        <v>21</v>
      </c>
      <c r="I731" t="s">
        <v>267</v>
      </c>
      <c r="Q731" t="s">
        <v>21</v>
      </c>
      <c r="W731" t="s">
        <v>26</v>
      </c>
      <c r="X731" t="s">
        <v>27</v>
      </c>
      <c r="AD731" t="s">
        <v>33</v>
      </c>
      <c r="AM731" t="s">
        <v>40</v>
      </c>
      <c r="AP731" t="s">
        <v>43</v>
      </c>
      <c r="AT731" t="s">
        <v>46</v>
      </c>
      <c r="AX731" t="s">
        <v>50</v>
      </c>
      <c r="BA731" t="s">
        <v>20</v>
      </c>
      <c r="BD731" t="s">
        <v>55</v>
      </c>
      <c r="BU731" t="s">
        <v>70</v>
      </c>
      <c r="CC731" t="s">
        <v>94</v>
      </c>
      <c r="CD731">
        <v>53</v>
      </c>
      <c r="CE731" t="s">
        <v>95</v>
      </c>
      <c r="CF731" t="s">
        <v>106</v>
      </c>
      <c r="CI731" s="1" t="s">
        <v>80</v>
      </c>
      <c r="CJ731" t="s">
        <v>99</v>
      </c>
      <c r="CK731" t="s">
        <v>133</v>
      </c>
      <c r="CL731" t="s">
        <v>123</v>
      </c>
      <c r="CM731" t="s">
        <v>98</v>
      </c>
      <c r="CN731" s="1"/>
    </row>
    <row r="732" spans="1:93" x14ac:dyDescent="0.25">
      <c r="A732" s="1">
        <v>730</v>
      </c>
      <c r="C732" t="s">
        <v>20</v>
      </c>
      <c r="D732" t="s">
        <v>21</v>
      </c>
      <c r="L732" t="s">
        <v>28</v>
      </c>
      <c r="P732" t="s">
        <v>20</v>
      </c>
      <c r="X732" t="s">
        <v>27</v>
      </c>
      <c r="Z732" t="s">
        <v>29</v>
      </c>
      <c r="AB732" t="s">
        <v>31</v>
      </c>
      <c r="AE732" t="s">
        <v>266</v>
      </c>
      <c r="AK732" t="s">
        <v>38</v>
      </c>
      <c r="AN732" t="s">
        <v>41</v>
      </c>
      <c r="AR732" t="s">
        <v>44</v>
      </c>
      <c r="AT732" t="s">
        <v>46</v>
      </c>
      <c r="BA732" t="s">
        <v>20</v>
      </c>
      <c r="BH732" t="s">
        <v>59</v>
      </c>
      <c r="BJ732" t="s">
        <v>26</v>
      </c>
      <c r="BS732" t="s">
        <v>68</v>
      </c>
      <c r="BT732" t="s">
        <v>69</v>
      </c>
      <c r="BU732" t="s">
        <v>70</v>
      </c>
      <c r="CC732" t="s">
        <v>94</v>
      </c>
      <c r="CD732">
        <v>64</v>
      </c>
      <c r="CE732" t="s">
        <v>95</v>
      </c>
      <c r="CF732" t="s">
        <v>201</v>
      </c>
      <c r="CG732" t="s">
        <v>107</v>
      </c>
      <c r="CI732" s="1" t="s">
        <v>80</v>
      </c>
      <c r="CJ732" t="s">
        <v>112</v>
      </c>
      <c r="CK732" t="s">
        <v>103</v>
      </c>
      <c r="CL732" t="s">
        <v>104</v>
      </c>
      <c r="CM732" t="s">
        <v>98</v>
      </c>
      <c r="CN732" s="1"/>
      <c r="CO732" t="s">
        <v>98</v>
      </c>
    </row>
    <row r="733" spans="1:93" x14ac:dyDescent="0.25">
      <c r="A733" s="1">
        <v>731</v>
      </c>
      <c r="D733" t="s">
        <v>21</v>
      </c>
      <c r="E733" t="s">
        <v>22</v>
      </c>
      <c r="I733" t="s">
        <v>267</v>
      </c>
      <c r="J733" t="s">
        <v>26</v>
      </c>
      <c r="K733" t="s">
        <v>27</v>
      </c>
      <c r="L733" t="s">
        <v>28</v>
      </c>
      <c r="N733" t="s">
        <v>30</v>
      </c>
      <c r="W733" t="s">
        <v>26</v>
      </c>
      <c r="X733" t="s">
        <v>27</v>
      </c>
      <c r="AC733" t="s">
        <v>32</v>
      </c>
      <c r="AE733" t="s">
        <v>266</v>
      </c>
      <c r="AK733" t="s">
        <v>38</v>
      </c>
      <c r="AM733" t="s">
        <v>40</v>
      </c>
      <c r="AN733" t="s">
        <v>41</v>
      </c>
      <c r="AR733" t="s">
        <v>44</v>
      </c>
      <c r="AS733" t="s">
        <v>45</v>
      </c>
      <c r="AU733" t="s">
        <v>47</v>
      </c>
      <c r="AV733" t="s">
        <v>48</v>
      </c>
      <c r="AX733" t="s">
        <v>50</v>
      </c>
      <c r="AZ733" t="s">
        <v>52</v>
      </c>
      <c r="BA733" t="s">
        <v>20</v>
      </c>
      <c r="BB733" t="s">
        <v>53</v>
      </c>
      <c r="BC733" t="s">
        <v>54</v>
      </c>
      <c r="BE733" t="s">
        <v>56</v>
      </c>
      <c r="BI733" t="s">
        <v>60</v>
      </c>
      <c r="BJ733" t="s">
        <v>26</v>
      </c>
      <c r="BM733" t="s">
        <v>62</v>
      </c>
      <c r="BN733" t="s">
        <v>63</v>
      </c>
      <c r="BP733" t="s">
        <v>65</v>
      </c>
      <c r="BR733" t="s">
        <v>67</v>
      </c>
      <c r="BX733" t="s">
        <v>73</v>
      </c>
      <c r="CA733" t="s">
        <v>76</v>
      </c>
      <c r="CC733" t="s">
        <v>94</v>
      </c>
      <c r="CD733">
        <v>20</v>
      </c>
      <c r="CE733" t="s">
        <v>121</v>
      </c>
      <c r="CF733" t="s">
        <v>198</v>
      </c>
      <c r="CG733" t="s">
        <v>107</v>
      </c>
      <c r="CH733" t="s">
        <v>98</v>
      </c>
      <c r="CI733" s="1" t="s">
        <v>80</v>
      </c>
      <c r="CJ733" t="s">
        <v>99</v>
      </c>
      <c r="CK733" t="s">
        <v>110</v>
      </c>
      <c r="CL733" t="s">
        <v>136</v>
      </c>
      <c r="CM733" t="s">
        <v>102</v>
      </c>
      <c r="CN733" s="1"/>
      <c r="CO733" t="s">
        <v>102</v>
      </c>
    </row>
    <row r="734" spans="1:93" x14ac:dyDescent="0.25">
      <c r="A734" s="1">
        <v>732</v>
      </c>
      <c r="J734" t="s">
        <v>26</v>
      </c>
      <c r="AU734" t="s">
        <v>47</v>
      </c>
      <c r="BG734" t="s">
        <v>58</v>
      </c>
      <c r="BP734" t="s">
        <v>65</v>
      </c>
      <c r="CC734" t="s">
        <v>94</v>
      </c>
      <c r="CD734">
        <v>39</v>
      </c>
      <c r="CE734" t="s">
        <v>121</v>
      </c>
      <c r="CF734" t="s">
        <v>161</v>
      </c>
      <c r="CH734" t="s">
        <v>98</v>
      </c>
      <c r="CI734" s="1" t="s">
        <v>80</v>
      </c>
      <c r="CJ734" t="s">
        <v>114</v>
      </c>
      <c r="CK734" t="s">
        <v>110</v>
      </c>
      <c r="CL734" t="s">
        <v>125</v>
      </c>
      <c r="CM734" t="s">
        <v>102</v>
      </c>
      <c r="CN734" s="1"/>
    </row>
    <row r="735" spans="1:93" x14ac:dyDescent="0.25">
      <c r="A735" s="1">
        <v>733</v>
      </c>
      <c r="B735" t="s">
        <v>19</v>
      </c>
      <c r="C735" t="s">
        <v>20</v>
      </c>
      <c r="D735" t="s">
        <v>21</v>
      </c>
      <c r="E735" t="s">
        <v>22</v>
      </c>
      <c r="G735" t="s">
        <v>24</v>
      </c>
      <c r="H735" t="s">
        <v>25</v>
      </c>
      <c r="I735" t="s">
        <v>267</v>
      </c>
      <c r="J735" t="s">
        <v>26</v>
      </c>
      <c r="K735" t="s">
        <v>27</v>
      </c>
      <c r="L735" t="s">
        <v>28</v>
      </c>
      <c r="M735" t="s">
        <v>29</v>
      </c>
      <c r="N735" t="s">
        <v>30</v>
      </c>
      <c r="O735" t="s">
        <v>19</v>
      </c>
      <c r="P735" t="s">
        <v>20</v>
      </c>
      <c r="R735" t="s">
        <v>22</v>
      </c>
      <c r="X735" t="s">
        <v>27</v>
      </c>
      <c r="Y735" t="s">
        <v>28</v>
      </c>
      <c r="AA735" t="s">
        <v>30</v>
      </c>
      <c r="AD735" t="s">
        <v>33</v>
      </c>
      <c r="AI735" t="s">
        <v>36</v>
      </c>
      <c r="AK735" t="s">
        <v>38</v>
      </c>
      <c r="AM735" t="s">
        <v>40</v>
      </c>
      <c r="AO735" t="s">
        <v>42</v>
      </c>
      <c r="AU735" t="s">
        <v>47</v>
      </c>
      <c r="AV735" t="s">
        <v>48</v>
      </c>
      <c r="AW735" t="s">
        <v>49</v>
      </c>
      <c r="AX735" t="s">
        <v>50</v>
      </c>
      <c r="AY735" t="s">
        <v>51</v>
      </c>
      <c r="AZ735" t="s">
        <v>52</v>
      </c>
      <c r="BA735" t="s">
        <v>20</v>
      </c>
      <c r="BB735" t="s">
        <v>53</v>
      </c>
      <c r="BC735" t="s">
        <v>54</v>
      </c>
      <c r="BD735" t="s">
        <v>55</v>
      </c>
      <c r="BE735" t="s">
        <v>56</v>
      </c>
      <c r="BF735" t="s">
        <v>57</v>
      </c>
      <c r="BG735" t="s">
        <v>58</v>
      </c>
      <c r="BH735" t="s">
        <v>59</v>
      </c>
      <c r="BI735" t="s">
        <v>60</v>
      </c>
      <c r="BJ735" t="s">
        <v>26</v>
      </c>
      <c r="BK735" t="s">
        <v>23</v>
      </c>
      <c r="BL735" t="s">
        <v>61</v>
      </c>
      <c r="BM735" t="s">
        <v>62</v>
      </c>
      <c r="BN735" t="s">
        <v>63</v>
      </c>
      <c r="BO735" t="s">
        <v>64</v>
      </c>
      <c r="BP735" t="s">
        <v>65</v>
      </c>
      <c r="BZ735" t="s">
        <v>75</v>
      </c>
      <c r="CC735" t="s">
        <v>94</v>
      </c>
      <c r="CD735">
        <v>47</v>
      </c>
      <c r="CE735" t="s">
        <v>121</v>
      </c>
      <c r="CF735" t="s">
        <v>122</v>
      </c>
      <c r="CG735" t="s">
        <v>107</v>
      </c>
      <c r="CH735" t="s">
        <v>102</v>
      </c>
      <c r="CI735" s="1" t="s">
        <v>355</v>
      </c>
      <c r="CJ735" t="s">
        <v>99</v>
      </c>
      <c r="CK735" t="s">
        <v>110</v>
      </c>
      <c r="CL735" t="s">
        <v>135</v>
      </c>
      <c r="CM735" t="s">
        <v>102</v>
      </c>
      <c r="CN735" s="1"/>
      <c r="CO735" t="s">
        <v>102</v>
      </c>
    </row>
    <row r="736" spans="1:93" x14ac:dyDescent="0.25">
      <c r="A736" s="1">
        <v>734</v>
      </c>
      <c r="J736" t="s">
        <v>26</v>
      </c>
      <c r="L736" t="s">
        <v>28</v>
      </c>
      <c r="N736" t="s">
        <v>30</v>
      </c>
      <c r="Q736" t="s">
        <v>21</v>
      </c>
      <c r="V736" t="s">
        <v>267</v>
      </c>
      <c r="W736" t="s">
        <v>26</v>
      </c>
      <c r="AD736" t="s">
        <v>33</v>
      </c>
      <c r="AI736" t="s">
        <v>36</v>
      </c>
      <c r="AK736" t="s">
        <v>38</v>
      </c>
      <c r="AM736" t="s">
        <v>40</v>
      </c>
      <c r="AO736" t="s">
        <v>42</v>
      </c>
      <c r="AZ736" t="s">
        <v>52</v>
      </c>
      <c r="BE736" t="s">
        <v>56</v>
      </c>
      <c r="BO736" t="s">
        <v>64</v>
      </c>
      <c r="BP736" t="s">
        <v>65</v>
      </c>
      <c r="BT736" t="s">
        <v>69</v>
      </c>
      <c r="CA736" t="s">
        <v>76</v>
      </c>
      <c r="CC736" t="s">
        <v>94</v>
      </c>
      <c r="CD736">
        <v>66</v>
      </c>
      <c r="CE736" t="s">
        <v>95</v>
      </c>
      <c r="CF736" t="s">
        <v>144</v>
      </c>
      <c r="CG736" t="s">
        <v>107</v>
      </c>
      <c r="CH736" t="s">
        <v>98</v>
      </c>
      <c r="CI736" s="1" t="s">
        <v>80</v>
      </c>
      <c r="CJ736" t="s">
        <v>126</v>
      </c>
      <c r="CK736" t="s">
        <v>110</v>
      </c>
      <c r="CL736" t="s">
        <v>104</v>
      </c>
      <c r="CM736" t="s">
        <v>102</v>
      </c>
      <c r="CN736" s="1"/>
      <c r="CO736" t="s">
        <v>102</v>
      </c>
    </row>
    <row r="737" spans="1:93" x14ac:dyDescent="0.25">
      <c r="A737" s="1">
        <v>735</v>
      </c>
      <c r="E737" t="s">
        <v>22</v>
      </c>
      <c r="AG737" t="s">
        <v>35</v>
      </c>
      <c r="AL737" t="s">
        <v>39</v>
      </c>
      <c r="BN737" t="s">
        <v>63</v>
      </c>
      <c r="BP737" t="s">
        <v>65</v>
      </c>
      <c r="CC737" t="s">
        <v>105</v>
      </c>
      <c r="CD737">
        <v>31</v>
      </c>
      <c r="CE737" t="s">
        <v>95</v>
      </c>
      <c r="CF737" t="s">
        <v>106</v>
      </c>
      <c r="CG737" t="s">
        <v>128</v>
      </c>
      <c r="CH737" t="s">
        <v>98</v>
      </c>
      <c r="CI737" s="1" t="s">
        <v>85</v>
      </c>
      <c r="CJ737" t="s">
        <v>99</v>
      </c>
      <c r="CK737" t="s">
        <v>100</v>
      </c>
      <c r="CL737" t="s">
        <v>101</v>
      </c>
      <c r="CM737" t="s">
        <v>98</v>
      </c>
      <c r="CN737" s="1"/>
      <c r="CO737" t="s">
        <v>102</v>
      </c>
    </row>
    <row r="738" spans="1:93" x14ac:dyDescent="0.25">
      <c r="A738" s="1">
        <v>736</v>
      </c>
      <c r="C738" t="s">
        <v>20</v>
      </c>
      <c r="K738" t="s">
        <v>27</v>
      </c>
      <c r="L738" t="s">
        <v>28</v>
      </c>
      <c r="U738" t="s">
        <v>25</v>
      </c>
      <c r="Z738" t="s">
        <v>29</v>
      </c>
      <c r="AD738" t="s">
        <v>33</v>
      </c>
      <c r="AI738" t="s">
        <v>36</v>
      </c>
      <c r="AO738" t="s">
        <v>42</v>
      </c>
      <c r="AU738" t="s">
        <v>47</v>
      </c>
      <c r="AZ738" t="s">
        <v>52</v>
      </c>
      <c r="BO738" t="s">
        <v>64</v>
      </c>
      <c r="BP738" t="s">
        <v>65</v>
      </c>
      <c r="BS738" t="s">
        <v>68</v>
      </c>
      <c r="BV738" t="s">
        <v>71</v>
      </c>
      <c r="CC738" t="s">
        <v>105</v>
      </c>
      <c r="CD738">
        <v>42</v>
      </c>
      <c r="CE738" t="s">
        <v>95</v>
      </c>
      <c r="CF738" t="s">
        <v>204</v>
      </c>
      <c r="CG738" t="s">
        <v>107</v>
      </c>
      <c r="CH738" t="s">
        <v>98</v>
      </c>
      <c r="CI738" s="1" t="s">
        <v>80</v>
      </c>
      <c r="CJ738" t="s">
        <v>108</v>
      </c>
      <c r="CK738" t="s">
        <v>110</v>
      </c>
      <c r="CL738" t="s">
        <v>101</v>
      </c>
      <c r="CM738" t="s">
        <v>102</v>
      </c>
      <c r="CN738" s="1"/>
      <c r="CO738" t="s">
        <v>102</v>
      </c>
    </row>
    <row r="739" spans="1:93" x14ac:dyDescent="0.25">
      <c r="A739" s="1">
        <v>737</v>
      </c>
      <c r="B739" t="s">
        <v>19</v>
      </c>
      <c r="D739" t="s">
        <v>21</v>
      </c>
      <c r="J739" t="s">
        <v>26</v>
      </c>
      <c r="M739" t="s">
        <v>29</v>
      </c>
      <c r="T739" t="s">
        <v>24</v>
      </c>
      <c r="Z739" t="s">
        <v>29</v>
      </c>
      <c r="AG739" t="s">
        <v>35</v>
      </c>
      <c r="AH739" t="s">
        <v>269</v>
      </c>
      <c r="AI739" t="s">
        <v>36</v>
      </c>
      <c r="AK739" t="s">
        <v>38</v>
      </c>
      <c r="AL739" t="s">
        <v>39</v>
      </c>
      <c r="AR739" t="s">
        <v>44</v>
      </c>
      <c r="AS739" t="s">
        <v>45</v>
      </c>
      <c r="AY739" t="s">
        <v>51</v>
      </c>
      <c r="BL739" t="s">
        <v>61</v>
      </c>
      <c r="BN739" t="s">
        <v>63</v>
      </c>
      <c r="BP739" t="s">
        <v>65</v>
      </c>
      <c r="BS739" t="s">
        <v>68</v>
      </c>
      <c r="CA739" t="s">
        <v>76</v>
      </c>
      <c r="CC739" t="s">
        <v>105</v>
      </c>
      <c r="CD739">
        <v>28</v>
      </c>
      <c r="CE739" t="s">
        <v>95</v>
      </c>
      <c r="CF739" t="s">
        <v>201</v>
      </c>
      <c r="CG739" t="s">
        <v>107</v>
      </c>
      <c r="CH739" t="s">
        <v>98</v>
      </c>
      <c r="CI739" s="1" t="s">
        <v>80</v>
      </c>
      <c r="CJ739" t="s">
        <v>126</v>
      </c>
      <c r="CK739" t="s">
        <v>133</v>
      </c>
      <c r="CL739" t="s">
        <v>135</v>
      </c>
      <c r="CM739" t="s">
        <v>102</v>
      </c>
      <c r="CN739" s="1"/>
      <c r="CO739" t="s">
        <v>102</v>
      </c>
    </row>
    <row r="740" spans="1:93" x14ac:dyDescent="0.25">
      <c r="A740" s="1">
        <v>738</v>
      </c>
      <c r="C740" t="s">
        <v>20</v>
      </c>
      <c r="K740" t="s">
        <v>27</v>
      </c>
      <c r="L740" t="s">
        <v>28</v>
      </c>
      <c r="Q740" t="s">
        <v>21</v>
      </c>
      <c r="AA740" t="s">
        <v>30</v>
      </c>
      <c r="AD740" t="s">
        <v>33</v>
      </c>
      <c r="AI740" t="s">
        <v>36</v>
      </c>
      <c r="AL740" t="s">
        <v>39</v>
      </c>
      <c r="BO740" t="s">
        <v>64</v>
      </c>
      <c r="BP740" t="s">
        <v>65</v>
      </c>
      <c r="CC740" t="s">
        <v>94</v>
      </c>
      <c r="CD740">
        <v>57</v>
      </c>
      <c r="CE740" t="s">
        <v>95</v>
      </c>
      <c r="CF740" t="s">
        <v>243</v>
      </c>
      <c r="CG740" t="s">
        <v>107</v>
      </c>
      <c r="CH740" t="s">
        <v>98</v>
      </c>
      <c r="CI740" s="1" t="s">
        <v>80</v>
      </c>
      <c r="CJ740" t="s">
        <v>126</v>
      </c>
      <c r="CK740" t="s">
        <v>110</v>
      </c>
      <c r="CL740" t="s">
        <v>101</v>
      </c>
      <c r="CM740" t="s">
        <v>102</v>
      </c>
      <c r="CN740" s="1"/>
      <c r="CO740" t="s">
        <v>102</v>
      </c>
    </row>
    <row r="741" spans="1:93" x14ac:dyDescent="0.25">
      <c r="A741" s="1">
        <v>739</v>
      </c>
      <c r="C741" t="s">
        <v>20</v>
      </c>
      <c r="D741" t="s">
        <v>21</v>
      </c>
      <c r="J741" t="s">
        <v>26</v>
      </c>
      <c r="P741" t="s">
        <v>20</v>
      </c>
      <c r="Q741" t="s">
        <v>21</v>
      </c>
      <c r="W741" t="s">
        <v>26</v>
      </c>
      <c r="AG741" t="s">
        <v>35</v>
      </c>
      <c r="AH741" t="s">
        <v>269</v>
      </c>
      <c r="AK741" t="s">
        <v>38</v>
      </c>
      <c r="AR741" t="s">
        <v>44</v>
      </c>
      <c r="BB741" t="s">
        <v>53</v>
      </c>
      <c r="BD741" t="s">
        <v>55</v>
      </c>
      <c r="BJ741" t="s">
        <v>26</v>
      </c>
      <c r="BP741" t="s">
        <v>65</v>
      </c>
      <c r="BU741" t="s">
        <v>70</v>
      </c>
      <c r="CA741" t="s">
        <v>76</v>
      </c>
      <c r="CC741" t="s">
        <v>105</v>
      </c>
      <c r="CD741">
        <v>57</v>
      </c>
      <c r="CE741" t="s">
        <v>95</v>
      </c>
      <c r="CF741" t="s">
        <v>158</v>
      </c>
      <c r="CG741" t="s">
        <v>107</v>
      </c>
      <c r="CH741" t="s">
        <v>98</v>
      </c>
      <c r="CI741" s="1" t="s">
        <v>80</v>
      </c>
      <c r="CJ741" t="s">
        <v>112</v>
      </c>
      <c r="CK741" t="s">
        <v>137</v>
      </c>
      <c r="CL741" t="s">
        <v>101</v>
      </c>
      <c r="CM741" t="s">
        <v>102</v>
      </c>
      <c r="CN741" s="1"/>
    </row>
    <row r="742" spans="1:93" x14ac:dyDescent="0.25">
      <c r="A742" s="1">
        <v>740</v>
      </c>
      <c r="J742" t="s">
        <v>26</v>
      </c>
      <c r="AI742" t="s">
        <v>36</v>
      </c>
      <c r="AL742" t="s">
        <v>39</v>
      </c>
      <c r="AQ742" t="s">
        <v>37</v>
      </c>
      <c r="AU742" t="s">
        <v>47</v>
      </c>
      <c r="AX742" t="s">
        <v>50</v>
      </c>
      <c r="BA742" t="s">
        <v>20</v>
      </c>
      <c r="BD742" t="s">
        <v>55</v>
      </c>
      <c r="BP742" t="s">
        <v>65</v>
      </c>
      <c r="BU742" t="s">
        <v>70</v>
      </c>
      <c r="CC742" t="s">
        <v>94</v>
      </c>
      <c r="CD742">
        <v>30</v>
      </c>
      <c r="CE742" t="s">
        <v>95</v>
      </c>
      <c r="CF742" t="s">
        <v>96</v>
      </c>
      <c r="CH742" t="s">
        <v>102</v>
      </c>
      <c r="CI742" s="1" t="s">
        <v>355</v>
      </c>
      <c r="CJ742" t="s">
        <v>109</v>
      </c>
      <c r="CK742" t="s">
        <v>120</v>
      </c>
      <c r="CL742" t="s">
        <v>101</v>
      </c>
      <c r="CM742" t="s">
        <v>102</v>
      </c>
      <c r="CN742" s="1"/>
      <c r="CO742" t="s">
        <v>102</v>
      </c>
    </row>
    <row r="743" spans="1:93" x14ac:dyDescent="0.25">
      <c r="A743" s="1">
        <v>741</v>
      </c>
      <c r="E743" t="s">
        <v>22</v>
      </c>
      <c r="F743" t="s">
        <v>23</v>
      </c>
      <c r="I743" t="s">
        <v>267</v>
      </c>
      <c r="L743" t="s">
        <v>28</v>
      </c>
      <c r="R743" t="s">
        <v>22</v>
      </c>
      <c r="T743" t="s">
        <v>24</v>
      </c>
      <c r="V743" t="s">
        <v>267</v>
      </c>
      <c r="AH743" t="s">
        <v>269</v>
      </c>
      <c r="AI743" t="s">
        <v>36</v>
      </c>
      <c r="AK743" t="s">
        <v>38</v>
      </c>
      <c r="AO743" t="s">
        <v>42</v>
      </c>
      <c r="AR743" t="s">
        <v>44</v>
      </c>
      <c r="AU743" t="s">
        <v>47</v>
      </c>
      <c r="BC743" t="s">
        <v>54</v>
      </c>
      <c r="BD743" t="s">
        <v>55</v>
      </c>
      <c r="BH743" t="s">
        <v>59</v>
      </c>
      <c r="BJ743" t="s">
        <v>26</v>
      </c>
      <c r="BN743" t="s">
        <v>63</v>
      </c>
      <c r="BO743" t="s">
        <v>64</v>
      </c>
      <c r="BP743" t="s">
        <v>65</v>
      </c>
      <c r="BV743" t="s">
        <v>71</v>
      </c>
      <c r="CC743" t="s">
        <v>94</v>
      </c>
      <c r="CD743">
        <v>21</v>
      </c>
      <c r="CE743" t="s">
        <v>95</v>
      </c>
      <c r="CF743" t="s">
        <v>157</v>
      </c>
      <c r="CG743" t="s">
        <v>134</v>
      </c>
      <c r="CI743" s="1" t="s">
        <v>355</v>
      </c>
      <c r="CJ743" t="s">
        <v>99</v>
      </c>
      <c r="CK743" t="s">
        <v>103</v>
      </c>
      <c r="CL743" t="s">
        <v>101</v>
      </c>
      <c r="CM743" t="s">
        <v>102</v>
      </c>
      <c r="CN743" s="1"/>
      <c r="CO743" t="s">
        <v>102</v>
      </c>
    </row>
    <row r="744" spans="1:93" x14ac:dyDescent="0.25">
      <c r="A744" s="1">
        <v>742</v>
      </c>
      <c r="L744" t="s">
        <v>28</v>
      </c>
      <c r="W744" t="s">
        <v>26</v>
      </c>
      <c r="AA744" t="s">
        <v>30</v>
      </c>
      <c r="AD744" t="s">
        <v>33</v>
      </c>
      <c r="AG744" t="s">
        <v>35</v>
      </c>
      <c r="BJ744" t="s">
        <v>26</v>
      </c>
      <c r="BL744" t="s">
        <v>61</v>
      </c>
      <c r="BP744" t="s">
        <v>65</v>
      </c>
      <c r="BY744" t="s">
        <v>74</v>
      </c>
      <c r="CC744" t="s">
        <v>105</v>
      </c>
      <c r="CD744">
        <v>61</v>
      </c>
      <c r="CE744" t="s">
        <v>95</v>
      </c>
      <c r="CF744" t="s">
        <v>147</v>
      </c>
      <c r="CG744" t="s">
        <v>107</v>
      </c>
      <c r="CH744" t="s">
        <v>98</v>
      </c>
      <c r="CI744" s="1" t="s">
        <v>80</v>
      </c>
      <c r="CJ744" t="s">
        <v>114</v>
      </c>
      <c r="CK744" t="s">
        <v>103</v>
      </c>
      <c r="CL744" t="s">
        <v>101</v>
      </c>
      <c r="CM744" t="s">
        <v>102</v>
      </c>
      <c r="CN744" s="1"/>
      <c r="CO744" t="s">
        <v>102</v>
      </c>
    </row>
    <row r="745" spans="1:93" x14ac:dyDescent="0.25">
      <c r="A745" s="1">
        <v>743</v>
      </c>
      <c r="H745" t="s">
        <v>25</v>
      </c>
      <c r="J745" t="s">
        <v>26</v>
      </c>
      <c r="K745" t="s">
        <v>27</v>
      </c>
      <c r="W745" t="s">
        <v>26</v>
      </c>
      <c r="AA745" t="s">
        <v>30</v>
      </c>
      <c r="AD745" t="s">
        <v>33</v>
      </c>
      <c r="AI745" t="s">
        <v>36</v>
      </c>
      <c r="AK745" t="s">
        <v>38</v>
      </c>
      <c r="AM745" t="s">
        <v>40</v>
      </c>
      <c r="AR745" t="s">
        <v>44</v>
      </c>
      <c r="AU745" t="s">
        <v>47</v>
      </c>
      <c r="BA745" t="s">
        <v>20</v>
      </c>
      <c r="BC745" t="s">
        <v>54</v>
      </c>
      <c r="BJ745" t="s">
        <v>26</v>
      </c>
      <c r="BP745" t="s">
        <v>65</v>
      </c>
      <c r="CC745" t="s">
        <v>94</v>
      </c>
      <c r="CD745">
        <v>50</v>
      </c>
      <c r="CE745" t="s">
        <v>95</v>
      </c>
      <c r="CF745" t="s">
        <v>140</v>
      </c>
      <c r="CG745" t="s">
        <v>97</v>
      </c>
      <c r="CI745" s="1" t="s">
        <v>80</v>
      </c>
      <c r="CJ745" t="s">
        <v>114</v>
      </c>
      <c r="CK745" t="s">
        <v>110</v>
      </c>
      <c r="CL745" t="s">
        <v>135</v>
      </c>
      <c r="CM745" t="s">
        <v>102</v>
      </c>
      <c r="CN745" s="1"/>
      <c r="CO745" t="s">
        <v>102</v>
      </c>
    </row>
    <row r="746" spans="1:93" x14ac:dyDescent="0.25">
      <c r="A746" s="1">
        <v>744</v>
      </c>
      <c r="C746" t="s">
        <v>20</v>
      </c>
      <c r="J746" t="s">
        <v>26</v>
      </c>
      <c r="K746" t="s">
        <v>27</v>
      </c>
      <c r="R746" t="s">
        <v>22</v>
      </c>
      <c r="V746" t="s">
        <v>267</v>
      </c>
      <c r="W746" t="s">
        <v>26</v>
      </c>
      <c r="AD746" t="s">
        <v>33</v>
      </c>
      <c r="AI746" t="s">
        <v>36</v>
      </c>
      <c r="AK746" t="s">
        <v>38</v>
      </c>
      <c r="AL746" t="s">
        <v>39</v>
      </c>
      <c r="AM746" t="s">
        <v>40</v>
      </c>
      <c r="AO746" t="s">
        <v>42</v>
      </c>
      <c r="AX746" t="s">
        <v>50</v>
      </c>
      <c r="AZ746" t="s">
        <v>52</v>
      </c>
      <c r="BH746" t="s">
        <v>59</v>
      </c>
      <c r="BP746" t="s">
        <v>65</v>
      </c>
      <c r="BR746" t="s">
        <v>67</v>
      </c>
      <c r="BS746" t="s">
        <v>68</v>
      </c>
      <c r="BT746" t="s">
        <v>69</v>
      </c>
      <c r="BU746" t="s">
        <v>70</v>
      </c>
      <c r="BX746" t="s">
        <v>73</v>
      </c>
      <c r="BY746" t="s">
        <v>74</v>
      </c>
      <c r="CA746" t="s">
        <v>76</v>
      </c>
      <c r="CC746" t="s">
        <v>94</v>
      </c>
      <c r="CD746">
        <v>66</v>
      </c>
      <c r="CE746" t="s">
        <v>95</v>
      </c>
      <c r="CF746" t="s">
        <v>96</v>
      </c>
      <c r="CG746" t="s">
        <v>97</v>
      </c>
      <c r="CI746" s="1" t="s">
        <v>80</v>
      </c>
      <c r="CJ746" t="s">
        <v>108</v>
      </c>
      <c r="CK746" t="s">
        <v>120</v>
      </c>
      <c r="CL746" t="s">
        <v>104</v>
      </c>
      <c r="CM746" t="s">
        <v>102</v>
      </c>
      <c r="CN746" s="1"/>
      <c r="CO746" t="s">
        <v>102</v>
      </c>
    </row>
    <row r="747" spans="1:93" x14ac:dyDescent="0.25">
      <c r="A747" s="1">
        <v>745</v>
      </c>
      <c r="D747" t="s">
        <v>21</v>
      </c>
      <c r="H747" t="s">
        <v>25</v>
      </c>
      <c r="I747" t="s">
        <v>267</v>
      </c>
      <c r="J747" t="s">
        <v>26</v>
      </c>
      <c r="Q747" t="s">
        <v>21</v>
      </c>
      <c r="V747" t="s">
        <v>267</v>
      </c>
      <c r="W747" t="s">
        <v>26</v>
      </c>
      <c r="AB747" t="s">
        <v>31</v>
      </c>
      <c r="AC747" t="s">
        <v>32</v>
      </c>
      <c r="AI747" t="s">
        <v>36</v>
      </c>
      <c r="AO747" t="s">
        <v>42</v>
      </c>
      <c r="AR747" t="s">
        <v>44</v>
      </c>
      <c r="AU747" t="s">
        <v>47</v>
      </c>
      <c r="BA747" t="s">
        <v>20</v>
      </c>
      <c r="BC747" t="s">
        <v>54</v>
      </c>
      <c r="BJ747" t="s">
        <v>26</v>
      </c>
      <c r="BP747" t="s">
        <v>65</v>
      </c>
      <c r="BQ747" t="s">
        <v>66</v>
      </c>
      <c r="BT747" t="s">
        <v>69</v>
      </c>
      <c r="BV747" t="s">
        <v>71</v>
      </c>
      <c r="BY747" t="s">
        <v>74</v>
      </c>
      <c r="CA747" t="s">
        <v>76</v>
      </c>
      <c r="CC747" t="s">
        <v>94</v>
      </c>
      <c r="CE747" t="s">
        <v>95</v>
      </c>
      <c r="CF747" t="s">
        <v>162</v>
      </c>
      <c r="CG747" t="s">
        <v>97</v>
      </c>
      <c r="CH747" t="s">
        <v>98</v>
      </c>
      <c r="CI747" s="1" t="s">
        <v>80</v>
      </c>
      <c r="CL747" t="s">
        <v>104</v>
      </c>
      <c r="CM747" t="s">
        <v>102</v>
      </c>
      <c r="CN747" s="1"/>
      <c r="CO747" t="s">
        <v>102</v>
      </c>
    </row>
    <row r="748" spans="1:93" x14ac:dyDescent="0.25">
      <c r="A748" s="1">
        <v>746</v>
      </c>
      <c r="D748" t="s">
        <v>21</v>
      </c>
      <c r="I748" t="s">
        <v>267</v>
      </c>
      <c r="N748" t="s">
        <v>30</v>
      </c>
      <c r="Q748" t="s">
        <v>21</v>
      </c>
      <c r="U748" t="s">
        <v>25</v>
      </c>
      <c r="AA748" t="s">
        <v>30</v>
      </c>
      <c r="AG748" t="s">
        <v>35</v>
      </c>
      <c r="AH748" t="s">
        <v>269</v>
      </c>
      <c r="AL748" t="s">
        <v>39</v>
      </c>
      <c r="AR748" t="s">
        <v>44</v>
      </c>
      <c r="AS748" t="s">
        <v>45</v>
      </c>
      <c r="AT748" t="s">
        <v>46</v>
      </c>
      <c r="AX748" t="s">
        <v>50</v>
      </c>
      <c r="AY748" t="s">
        <v>51</v>
      </c>
      <c r="BE748" t="s">
        <v>56</v>
      </c>
      <c r="BF748" t="s">
        <v>57</v>
      </c>
      <c r="BJ748" t="s">
        <v>26</v>
      </c>
      <c r="BP748" t="s">
        <v>65</v>
      </c>
      <c r="BR748" t="s">
        <v>67</v>
      </c>
      <c r="BY748" t="s">
        <v>74</v>
      </c>
      <c r="CB748" s="6" t="s">
        <v>77</v>
      </c>
      <c r="CC748" t="s">
        <v>94</v>
      </c>
      <c r="CD748">
        <v>29</v>
      </c>
      <c r="CE748" t="s">
        <v>95</v>
      </c>
      <c r="CF748" t="s">
        <v>138</v>
      </c>
      <c r="CG748" t="s">
        <v>128</v>
      </c>
      <c r="CH748" t="s">
        <v>98</v>
      </c>
      <c r="CI748" s="1" t="s">
        <v>369</v>
      </c>
      <c r="CJ748" t="s">
        <v>112</v>
      </c>
      <c r="CK748" t="s">
        <v>120</v>
      </c>
      <c r="CL748" t="s">
        <v>135</v>
      </c>
      <c r="CM748" t="s">
        <v>102</v>
      </c>
      <c r="CN748" s="1"/>
      <c r="CO748" t="s">
        <v>102</v>
      </c>
    </row>
    <row r="749" spans="1:93" x14ac:dyDescent="0.25">
      <c r="A749" s="1">
        <v>747</v>
      </c>
      <c r="C749" t="s">
        <v>20</v>
      </c>
      <c r="J749" t="s">
        <v>26</v>
      </c>
      <c r="L749" t="s">
        <v>28</v>
      </c>
      <c r="P749" t="s">
        <v>20</v>
      </c>
      <c r="Y749" t="s">
        <v>28</v>
      </c>
      <c r="AI749" t="s">
        <v>36</v>
      </c>
      <c r="AL749" t="s">
        <v>39</v>
      </c>
      <c r="AO749" t="s">
        <v>42</v>
      </c>
      <c r="AT749" t="s">
        <v>46</v>
      </c>
      <c r="AX749" t="s">
        <v>50</v>
      </c>
      <c r="BA749" t="s">
        <v>20</v>
      </c>
      <c r="BG749" t="s">
        <v>58</v>
      </c>
      <c r="BP749" t="s">
        <v>65</v>
      </c>
      <c r="CC749" t="s">
        <v>105</v>
      </c>
      <c r="CD749">
        <v>36</v>
      </c>
      <c r="CE749" t="s">
        <v>95</v>
      </c>
      <c r="CF749" t="s">
        <v>234</v>
      </c>
      <c r="CG749" t="s">
        <v>107</v>
      </c>
      <c r="CI749" s="1" t="s">
        <v>83</v>
      </c>
      <c r="CJ749" t="s">
        <v>108</v>
      </c>
      <c r="CK749" t="s">
        <v>110</v>
      </c>
      <c r="CL749" t="s">
        <v>101</v>
      </c>
      <c r="CM749" t="s">
        <v>98</v>
      </c>
      <c r="CN749" s="1"/>
      <c r="CO749" t="s">
        <v>102</v>
      </c>
    </row>
    <row r="750" spans="1:93" x14ac:dyDescent="0.25">
      <c r="A750" s="1">
        <v>748</v>
      </c>
      <c r="C750" t="s">
        <v>20</v>
      </c>
      <c r="K750" t="s">
        <v>27</v>
      </c>
      <c r="L750" t="s">
        <v>28</v>
      </c>
      <c r="P750" t="s">
        <v>20</v>
      </c>
      <c r="W750" t="s">
        <v>26</v>
      </c>
      <c r="X750" t="s">
        <v>27</v>
      </c>
      <c r="AC750" t="s">
        <v>32</v>
      </c>
      <c r="AF750" t="s">
        <v>34</v>
      </c>
      <c r="AI750" t="s">
        <v>36</v>
      </c>
      <c r="AP750" t="s">
        <v>43</v>
      </c>
      <c r="AR750" t="s">
        <v>44</v>
      </c>
      <c r="AU750" t="s">
        <v>47</v>
      </c>
      <c r="BA750" t="s">
        <v>20</v>
      </c>
      <c r="BJ750" t="s">
        <v>26</v>
      </c>
      <c r="BO750" t="s">
        <v>64</v>
      </c>
      <c r="BP750" t="s">
        <v>65</v>
      </c>
      <c r="BR750" t="s">
        <v>67</v>
      </c>
      <c r="BS750" t="s">
        <v>68</v>
      </c>
      <c r="BT750" t="s">
        <v>69</v>
      </c>
      <c r="CC750" t="s">
        <v>105</v>
      </c>
      <c r="CD750">
        <v>64</v>
      </c>
      <c r="CE750" t="s">
        <v>95</v>
      </c>
      <c r="CF750" t="s">
        <v>113</v>
      </c>
      <c r="CG750" t="s">
        <v>128</v>
      </c>
      <c r="CH750" t="s">
        <v>98</v>
      </c>
      <c r="CI750" s="1" t="s">
        <v>86</v>
      </c>
      <c r="CJ750" t="s">
        <v>112</v>
      </c>
      <c r="CK750" t="s">
        <v>110</v>
      </c>
      <c r="CL750" t="s">
        <v>135</v>
      </c>
      <c r="CM750" t="s">
        <v>102</v>
      </c>
      <c r="CN750" s="1"/>
      <c r="CO750" t="s">
        <v>102</v>
      </c>
    </row>
    <row r="751" spans="1:93" x14ac:dyDescent="0.25">
      <c r="A751" s="1">
        <v>749</v>
      </c>
      <c r="D751" t="s">
        <v>21</v>
      </c>
      <c r="G751" t="s">
        <v>24</v>
      </c>
      <c r="J751" t="s">
        <v>26</v>
      </c>
      <c r="K751" t="s">
        <v>27</v>
      </c>
      <c r="N751" t="s">
        <v>30</v>
      </c>
      <c r="Q751" t="s">
        <v>21</v>
      </c>
      <c r="W751" t="s">
        <v>26</v>
      </c>
      <c r="X751" t="s">
        <v>27</v>
      </c>
      <c r="AC751" t="s">
        <v>32</v>
      </c>
      <c r="AF751" t="s">
        <v>34</v>
      </c>
      <c r="AK751" t="s">
        <v>38</v>
      </c>
      <c r="AL751" t="s">
        <v>39</v>
      </c>
      <c r="AM751" t="s">
        <v>40</v>
      </c>
      <c r="AV751" t="s">
        <v>48</v>
      </c>
      <c r="AZ751" t="s">
        <v>52</v>
      </c>
      <c r="BE751" t="s">
        <v>56</v>
      </c>
      <c r="BL751" t="s">
        <v>61</v>
      </c>
      <c r="BN751" t="s">
        <v>63</v>
      </c>
      <c r="BP751" t="s">
        <v>65</v>
      </c>
      <c r="BR751" t="s">
        <v>67</v>
      </c>
      <c r="BS751" t="s">
        <v>68</v>
      </c>
      <c r="BT751" t="s">
        <v>69</v>
      </c>
      <c r="CA751" t="s">
        <v>76</v>
      </c>
      <c r="CC751" t="s">
        <v>94</v>
      </c>
      <c r="CD751">
        <v>63</v>
      </c>
      <c r="CE751" t="s">
        <v>95</v>
      </c>
      <c r="CF751" t="s">
        <v>113</v>
      </c>
      <c r="CG751" t="s">
        <v>128</v>
      </c>
      <c r="CH751" t="s">
        <v>98</v>
      </c>
      <c r="CI751" s="1" t="s">
        <v>86</v>
      </c>
      <c r="CK751" t="s">
        <v>133</v>
      </c>
      <c r="CL751" t="s">
        <v>135</v>
      </c>
      <c r="CM751" t="s">
        <v>102</v>
      </c>
      <c r="CN751" s="1"/>
      <c r="CO751" t="s">
        <v>102</v>
      </c>
    </row>
    <row r="752" spans="1:93" x14ac:dyDescent="0.25">
      <c r="A752" s="1">
        <v>750</v>
      </c>
      <c r="J752" t="s">
        <v>26</v>
      </c>
      <c r="L752" t="s">
        <v>28</v>
      </c>
      <c r="N752" t="s">
        <v>30</v>
      </c>
      <c r="AJ752" t="s">
        <v>37</v>
      </c>
      <c r="AT752" t="s">
        <v>46</v>
      </c>
      <c r="AU752" t="s">
        <v>47</v>
      </c>
      <c r="BC752" t="s">
        <v>54</v>
      </c>
      <c r="BD752" t="s">
        <v>55</v>
      </c>
      <c r="BE752" t="s">
        <v>56</v>
      </c>
      <c r="BJ752" t="s">
        <v>26</v>
      </c>
      <c r="BO752" t="s">
        <v>64</v>
      </c>
      <c r="BR752" t="s">
        <v>67</v>
      </c>
      <c r="BS752" t="s">
        <v>68</v>
      </c>
      <c r="BT752" t="s">
        <v>69</v>
      </c>
      <c r="BU752" t="s">
        <v>70</v>
      </c>
      <c r="CA752" t="s">
        <v>76</v>
      </c>
      <c r="CC752" t="s">
        <v>94</v>
      </c>
      <c r="CD752">
        <v>60</v>
      </c>
      <c r="CE752" t="s">
        <v>95</v>
      </c>
      <c r="CF752" t="s">
        <v>204</v>
      </c>
      <c r="CG752" t="s">
        <v>107</v>
      </c>
      <c r="CH752" t="s">
        <v>102</v>
      </c>
      <c r="CI752" s="1" t="s">
        <v>81</v>
      </c>
      <c r="CJ752" t="s">
        <v>99</v>
      </c>
      <c r="CK752" t="s">
        <v>103</v>
      </c>
      <c r="CL752" t="s">
        <v>135</v>
      </c>
      <c r="CM752" t="s">
        <v>102</v>
      </c>
      <c r="CN752" s="1"/>
    </row>
    <row r="753" spans="1:93" x14ac:dyDescent="0.25">
      <c r="A753" s="1">
        <v>751</v>
      </c>
      <c r="K753" t="s">
        <v>27</v>
      </c>
      <c r="N753" t="s">
        <v>30</v>
      </c>
      <c r="AD753" t="s">
        <v>33</v>
      </c>
      <c r="AF753" t="s">
        <v>34</v>
      </c>
      <c r="AH753" t="s">
        <v>269</v>
      </c>
      <c r="AM753" t="s">
        <v>40</v>
      </c>
      <c r="AN753" t="s">
        <v>41</v>
      </c>
      <c r="AR753" t="s">
        <v>44</v>
      </c>
      <c r="AZ753" t="s">
        <v>52</v>
      </c>
      <c r="BE753" t="s">
        <v>56</v>
      </c>
      <c r="BK753" t="s">
        <v>23</v>
      </c>
      <c r="BQ753" t="s">
        <v>66</v>
      </c>
      <c r="BY753" t="s">
        <v>74</v>
      </c>
      <c r="CA753" t="s">
        <v>76</v>
      </c>
      <c r="CC753" t="s">
        <v>105</v>
      </c>
      <c r="CD753">
        <v>24</v>
      </c>
      <c r="CE753" t="s">
        <v>95</v>
      </c>
      <c r="CF753" t="s">
        <v>158</v>
      </c>
      <c r="CH753" t="s">
        <v>102</v>
      </c>
      <c r="CI753" s="1" t="s">
        <v>355</v>
      </c>
      <c r="CJ753" t="s">
        <v>108</v>
      </c>
      <c r="CK753" t="s">
        <v>110</v>
      </c>
      <c r="CL753" t="s">
        <v>101</v>
      </c>
      <c r="CM753" t="s">
        <v>102</v>
      </c>
      <c r="CN753" s="1"/>
      <c r="CO753" t="s">
        <v>102</v>
      </c>
    </row>
    <row r="754" spans="1:93" x14ac:dyDescent="0.25">
      <c r="A754" s="1">
        <v>752</v>
      </c>
      <c r="B754" t="s">
        <v>19</v>
      </c>
      <c r="D754" t="s">
        <v>21</v>
      </c>
      <c r="L754" t="s">
        <v>28</v>
      </c>
      <c r="O754" t="s">
        <v>19</v>
      </c>
      <c r="R754" t="s">
        <v>22</v>
      </c>
      <c r="AD754" t="s">
        <v>33</v>
      </c>
      <c r="AH754" t="s">
        <v>269</v>
      </c>
      <c r="AI754" t="s">
        <v>36</v>
      </c>
      <c r="AL754" t="s">
        <v>39</v>
      </c>
      <c r="AO754" t="s">
        <v>42</v>
      </c>
      <c r="AS754" t="s">
        <v>45</v>
      </c>
      <c r="AW754" t="s">
        <v>49</v>
      </c>
      <c r="AY754" t="s">
        <v>51</v>
      </c>
      <c r="AZ754" t="s">
        <v>52</v>
      </c>
      <c r="BA754" t="s">
        <v>20</v>
      </c>
      <c r="BO754" t="s">
        <v>64</v>
      </c>
      <c r="BP754" t="s">
        <v>65</v>
      </c>
      <c r="BR754" t="s">
        <v>67</v>
      </c>
      <c r="CA754" t="s">
        <v>76</v>
      </c>
      <c r="CC754" t="s">
        <v>105</v>
      </c>
      <c r="CD754">
        <v>53</v>
      </c>
      <c r="CE754" t="s">
        <v>95</v>
      </c>
      <c r="CF754" t="s">
        <v>145</v>
      </c>
      <c r="CG754" t="s">
        <v>107</v>
      </c>
      <c r="CH754" t="s">
        <v>98</v>
      </c>
      <c r="CI754" s="1" t="s">
        <v>80</v>
      </c>
      <c r="CJ754" t="s">
        <v>108</v>
      </c>
      <c r="CK754" t="s">
        <v>137</v>
      </c>
      <c r="CL754" t="s">
        <v>101</v>
      </c>
      <c r="CM754" t="s">
        <v>102</v>
      </c>
      <c r="CN754" s="1"/>
      <c r="CO754" t="s">
        <v>102</v>
      </c>
    </row>
    <row r="755" spans="1:93" x14ac:dyDescent="0.25">
      <c r="A755" s="1">
        <v>753</v>
      </c>
      <c r="C755" t="s">
        <v>20</v>
      </c>
      <c r="F755" t="s">
        <v>23</v>
      </c>
      <c r="L755" t="s">
        <v>28</v>
      </c>
      <c r="X755" t="s">
        <v>27</v>
      </c>
      <c r="AA755" t="s">
        <v>30</v>
      </c>
      <c r="BP755" t="s">
        <v>65</v>
      </c>
      <c r="BS755" t="s">
        <v>68</v>
      </c>
      <c r="CB755" s="6" t="s">
        <v>77</v>
      </c>
      <c r="CC755" t="s">
        <v>105</v>
      </c>
      <c r="CD755">
        <v>19</v>
      </c>
      <c r="CE755" t="s">
        <v>95</v>
      </c>
      <c r="CF755" t="s">
        <v>273</v>
      </c>
      <c r="CG755" t="s">
        <v>107</v>
      </c>
      <c r="CH755" t="s">
        <v>98</v>
      </c>
      <c r="CI755" s="1" t="s">
        <v>80</v>
      </c>
      <c r="CJ755" t="s">
        <v>126</v>
      </c>
      <c r="CK755" t="s">
        <v>120</v>
      </c>
      <c r="CL755" t="s">
        <v>101</v>
      </c>
      <c r="CM755" t="s">
        <v>102</v>
      </c>
      <c r="CN755" s="1"/>
      <c r="CO755" t="s">
        <v>102</v>
      </c>
    </row>
    <row r="756" spans="1:93" x14ac:dyDescent="0.25">
      <c r="A756" s="1">
        <v>754</v>
      </c>
      <c r="D756" t="s">
        <v>21</v>
      </c>
      <c r="K756" t="s">
        <v>27</v>
      </c>
      <c r="L756" t="s">
        <v>28</v>
      </c>
      <c r="O756" t="s">
        <v>19</v>
      </c>
      <c r="AA756" t="s">
        <v>30</v>
      </c>
      <c r="AD756" t="s">
        <v>33</v>
      </c>
      <c r="AI756" t="s">
        <v>36</v>
      </c>
      <c r="AK756" t="s">
        <v>38</v>
      </c>
      <c r="AL756" t="s">
        <v>39</v>
      </c>
      <c r="AO756" t="s">
        <v>42</v>
      </c>
      <c r="AU756" t="s">
        <v>47</v>
      </c>
      <c r="AZ756" t="s">
        <v>52</v>
      </c>
      <c r="BE756" t="s">
        <v>56</v>
      </c>
      <c r="BO756" t="s">
        <v>64</v>
      </c>
      <c r="BP756" t="s">
        <v>65</v>
      </c>
      <c r="BR756" t="s">
        <v>67</v>
      </c>
      <c r="BS756" t="s">
        <v>68</v>
      </c>
      <c r="CA756" t="s">
        <v>76</v>
      </c>
      <c r="CB756" s="6" t="s">
        <v>77</v>
      </c>
      <c r="CC756" t="s">
        <v>94</v>
      </c>
      <c r="CD756">
        <v>24</v>
      </c>
      <c r="CE756" t="s">
        <v>95</v>
      </c>
      <c r="CF756" t="s">
        <v>145</v>
      </c>
      <c r="CG756" t="s">
        <v>107</v>
      </c>
      <c r="CH756" t="s">
        <v>98</v>
      </c>
      <c r="CI756" s="1" t="s">
        <v>80</v>
      </c>
      <c r="CJ756" t="s">
        <v>114</v>
      </c>
      <c r="CK756" t="s">
        <v>103</v>
      </c>
      <c r="CL756" t="s">
        <v>101</v>
      </c>
      <c r="CM756" t="s">
        <v>102</v>
      </c>
      <c r="CN756" s="1"/>
      <c r="CO756" t="s">
        <v>102</v>
      </c>
    </row>
    <row r="757" spans="1:93" x14ac:dyDescent="0.25">
      <c r="A757" s="1">
        <v>755</v>
      </c>
      <c r="K757" t="s">
        <v>27</v>
      </c>
      <c r="L757" t="s">
        <v>28</v>
      </c>
      <c r="N757" t="s">
        <v>30</v>
      </c>
      <c r="P757" t="s">
        <v>20</v>
      </c>
      <c r="X757" t="s">
        <v>27</v>
      </c>
      <c r="Y757" t="s">
        <v>28</v>
      </c>
      <c r="AD757" t="s">
        <v>33</v>
      </c>
      <c r="AI757" t="s">
        <v>36</v>
      </c>
      <c r="AK757" t="s">
        <v>38</v>
      </c>
      <c r="AM757" t="s">
        <v>40</v>
      </c>
      <c r="AO757" t="s">
        <v>42</v>
      </c>
      <c r="AR757" t="s">
        <v>44</v>
      </c>
      <c r="AZ757" t="s">
        <v>52</v>
      </c>
      <c r="BE757" t="s">
        <v>56</v>
      </c>
      <c r="BO757" t="s">
        <v>64</v>
      </c>
      <c r="BT757" t="s">
        <v>69</v>
      </c>
      <c r="CA757" t="s">
        <v>76</v>
      </c>
      <c r="CC757" t="s">
        <v>105</v>
      </c>
      <c r="CD757">
        <v>30</v>
      </c>
      <c r="CE757" t="s">
        <v>95</v>
      </c>
      <c r="CF757" t="s">
        <v>237</v>
      </c>
      <c r="CG757" t="s">
        <v>107</v>
      </c>
      <c r="CI757" s="1" t="s">
        <v>80</v>
      </c>
      <c r="CJ757" t="s">
        <v>126</v>
      </c>
      <c r="CK757" t="s">
        <v>103</v>
      </c>
      <c r="CL757" t="s">
        <v>135</v>
      </c>
      <c r="CM757" t="s">
        <v>102</v>
      </c>
      <c r="CN757" s="1"/>
      <c r="CO757" t="s">
        <v>102</v>
      </c>
    </row>
    <row r="758" spans="1:93" x14ac:dyDescent="0.25">
      <c r="A758" s="1">
        <v>756</v>
      </c>
      <c r="C758" t="s">
        <v>20</v>
      </c>
      <c r="E758" t="s">
        <v>22</v>
      </c>
      <c r="P758" t="s">
        <v>20</v>
      </c>
      <c r="R758" t="s">
        <v>22</v>
      </c>
      <c r="V758" t="s">
        <v>267</v>
      </c>
      <c r="AD758" t="s">
        <v>33</v>
      </c>
      <c r="AE758" t="s">
        <v>266</v>
      </c>
      <c r="AI758" t="s">
        <v>36</v>
      </c>
      <c r="AO758" t="s">
        <v>42</v>
      </c>
      <c r="AS758" t="s">
        <v>45</v>
      </c>
      <c r="AU758" t="s">
        <v>47</v>
      </c>
      <c r="AX758" t="s">
        <v>50</v>
      </c>
      <c r="BD758" t="s">
        <v>55</v>
      </c>
      <c r="BE758" t="s">
        <v>56</v>
      </c>
      <c r="BP758" t="s">
        <v>65</v>
      </c>
      <c r="BS758" t="s">
        <v>68</v>
      </c>
      <c r="BU758" t="s">
        <v>70</v>
      </c>
      <c r="CC758" t="s">
        <v>94</v>
      </c>
      <c r="CD758">
        <v>32</v>
      </c>
      <c r="CE758" t="s">
        <v>95</v>
      </c>
      <c r="CF758" t="s">
        <v>139</v>
      </c>
      <c r="CH758" t="s">
        <v>102</v>
      </c>
      <c r="CI758" s="1" t="s">
        <v>355</v>
      </c>
      <c r="CJ758" t="s">
        <v>99</v>
      </c>
      <c r="CK758" t="s">
        <v>110</v>
      </c>
      <c r="CL758" t="s">
        <v>101</v>
      </c>
      <c r="CM758" t="s">
        <v>102</v>
      </c>
      <c r="CN758" s="1"/>
      <c r="CO758" t="s">
        <v>102</v>
      </c>
    </row>
    <row r="759" spans="1:93" x14ac:dyDescent="0.25">
      <c r="A759" s="1">
        <v>757</v>
      </c>
      <c r="J759" t="s">
        <v>26</v>
      </c>
      <c r="K759" t="s">
        <v>27</v>
      </c>
      <c r="N759" t="s">
        <v>30</v>
      </c>
      <c r="Q759" t="s">
        <v>21</v>
      </c>
      <c r="W759" t="s">
        <v>26</v>
      </c>
      <c r="AA759" t="s">
        <v>30</v>
      </c>
      <c r="AD759" t="s">
        <v>33</v>
      </c>
      <c r="AI759" t="s">
        <v>36</v>
      </c>
      <c r="AK759" t="s">
        <v>38</v>
      </c>
      <c r="AR759" t="s">
        <v>44</v>
      </c>
      <c r="AT759" t="s">
        <v>46</v>
      </c>
      <c r="AW759" t="s">
        <v>49</v>
      </c>
      <c r="AZ759" t="s">
        <v>52</v>
      </c>
      <c r="BJ759" t="s">
        <v>26</v>
      </c>
      <c r="BO759" t="s">
        <v>64</v>
      </c>
      <c r="BP759" t="s">
        <v>65</v>
      </c>
      <c r="BS759" t="s">
        <v>68</v>
      </c>
      <c r="CA759" t="s">
        <v>76</v>
      </c>
      <c r="CC759" t="s">
        <v>94</v>
      </c>
      <c r="CD759">
        <v>28</v>
      </c>
      <c r="CE759" t="s">
        <v>95</v>
      </c>
      <c r="CF759" t="s">
        <v>117</v>
      </c>
      <c r="CG759" t="s">
        <v>107</v>
      </c>
      <c r="CH759" t="s">
        <v>98</v>
      </c>
      <c r="CI759" s="1" t="s">
        <v>80</v>
      </c>
      <c r="CJ759" t="s">
        <v>114</v>
      </c>
      <c r="CK759" t="s">
        <v>120</v>
      </c>
      <c r="CL759" t="s">
        <v>101</v>
      </c>
      <c r="CM759" t="s">
        <v>102</v>
      </c>
      <c r="CN759" s="1"/>
      <c r="CO759" t="s">
        <v>102</v>
      </c>
    </row>
    <row r="760" spans="1:93" x14ac:dyDescent="0.25">
      <c r="A760" s="1">
        <v>758</v>
      </c>
      <c r="C760" t="s">
        <v>20</v>
      </c>
      <c r="K760" t="s">
        <v>27</v>
      </c>
      <c r="L760" t="s">
        <v>28</v>
      </c>
      <c r="P760" t="s">
        <v>20</v>
      </c>
      <c r="AG760" t="s">
        <v>35</v>
      </c>
      <c r="AL760" t="s">
        <v>39</v>
      </c>
      <c r="AR760" t="s">
        <v>44</v>
      </c>
      <c r="AZ760" t="s">
        <v>52</v>
      </c>
      <c r="BC760" t="s">
        <v>54</v>
      </c>
      <c r="BE760" t="s">
        <v>56</v>
      </c>
      <c r="BI760" t="s">
        <v>60</v>
      </c>
      <c r="BO760" t="s">
        <v>64</v>
      </c>
      <c r="BR760" t="s">
        <v>67</v>
      </c>
      <c r="BT760" t="s">
        <v>69</v>
      </c>
      <c r="BU760" t="s">
        <v>70</v>
      </c>
      <c r="CA760" t="s">
        <v>76</v>
      </c>
      <c r="CC760" t="s">
        <v>94</v>
      </c>
      <c r="CD760">
        <v>47</v>
      </c>
      <c r="CE760" t="s">
        <v>95</v>
      </c>
      <c r="CF760" t="s">
        <v>118</v>
      </c>
      <c r="CG760" t="s">
        <v>107</v>
      </c>
      <c r="CH760" t="s">
        <v>98</v>
      </c>
      <c r="CI760" s="1" t="s">
        <v>85</v>
      </c>
      <c r="CJ760" t="s">
        <v>126</v>
      </c>
      <c r="CL760" t="s">
        <v>135</v>
      </c>
      <c r="CM760" t="s">
        <v>102</v>
      </c>
      <c r="CN760" s="1"/>
      <c r="CO760" t="s">
        <v>102</v>
      </c>
    </row>
    <row r="761" spans="1:93" x14ac:dyDescent="0.25">
      <c r="A761" s="1">
        <v>759</v>
      </c>
      <c r="L761" t="s">
        <v>28</v>
      </c>
      <c r="O761" t="s">
        <v>19</v>
      </c>
      <c r="AK761" t="s">
        <v>38</v>
      </c>
      <c r="AR761" t="s">
        <v>44</v>
      </c>
      <c r="AZ761" t="s">
        <v>52</v>
      </c>
      <c r="BI761" t="s">
        <v>60</v>
      </c>
      <c r="BO761" t="s">
        <v>64</v>
      </c>
      <c r="BP761" t="s">
        <v>65</v>
      </c>
      <c r="CC761" t="s">
        <v>94</v>
      </c>
      <c r="CD761">
        <v>54</v>
      </c>
      <c r="CE761" t="s">
        <v>95</v>
      </c>
      <c r="CF761" t="s">
        <v>154</v>
      </c>
      <c r="CG761" t="s">
        <v>107</v>
      </c>
      <c r="CH761" t="s">
        <v>98</v>
      </c>
      <c r="CI761" s="1" t="s">
        <v>80</v>
      </c>
      <c r="CJ761" t="s">
        <v>126</v>
      </c>
      <c r="CK761" t="s">
        <v>120</v>
      </c>
      <c r="CL761" t="s">
        <v>123</v>
      </c>
      <c r="CM761" t="s">
        <v>102</v>
      </c>
      <c r="CN761" s="1"/>
      <c r="CO761" t="s">
        <v>102</v>
      </c>
    </row>
    <row r="762" spans="1:93" x14ac:dyDescent="0.25">
      <c r="A762" s="1">
        <v>760</v>
      </c>
      <c r="B762" t="s">
        <v>19</v>
      </c>
      <c r="C762" t="s">
        <v>20</v>
      </c>
      <c r="G762" t="s">
        <v>24</v>
      </c>
      <c r="H762" t="s">
        <v>25</v>
      </c>
      <c r="J762" t="s">
        <v>26</v>
      </c>
      <c r="N762" t="s">
        <v>30</v>
      </c>
      <c r="O762" t="s">
        <v>19</v>
      </c>
      <c r="P762" t="s">
        <v>20</v>
      </c>
      <c r="AA762" t="s">
        <v>30</v>
      </c>
      <c r="AD762" t="s">
        <v>33</v>
      </c>
      <c r="AM762" t="s">
        <v>40</v>
      </c>
      <c r="AR762" t="s">
        <v>44</v>
      </c>
      <c r="AX762" t="s">
        <v>50</v>
      </c>
      <c r="BA762" t="s">
        <v>20</v>
      </c>
      <c r="BC762" t="s">
        <v>54</v>
      </c>
      <c r="BY762" t="s">
        <v>74</v>
      </c>
      <c r="CC762" t="s">
        <v>94</v>
      </c>
      <c r="CD762">
        <v>52</v>
      </c>
      <c r="CE762" t="s">
        <v>95</v>
      </c>
      <c r="CF762" t="s">
        <v>141</v>
      </c>
      <c r="CG762" t="s">
        <v>107</v>
      </c>
      <c r="CH762" t="s">
        <v>98</v>
      </c>
      <c r="CI762" s="1" t="s">
        <v>80</v>
      </c>
      <c r="CJ762" t="s">
        <v>126</v>
      </c>
      <c r="CK762" t="s">
        <v>110</v>
      </c>
      <c r="CL762" t="s">
        <v>101</v>
      </c>
      <c r="CM762" t="s">
        <v>102</v>
      </c>
      <c r="CN762" s="1"/>
      <c r="CO762" t="s">
        <v>102</v>
      </c>
    </row>
    <row r="763" spans="1:93" x14ac:dyDescent="0.25">
      <c r="A763" s="1">
        <v>761</v>
      </c>
      <c r="C763" t="s">
        <v>20</v>
      </c>
      <c r="E763" t="s">
        <v>22</v>
      </c>
      <c r="H763" t="s">
        <v>25</v>
      </c>
      <c r="J763" t="s">
        <v>26</v>
      </c>
      <c r="L763" t="s">
        <v>28</v>
      </c>
      <c r="P763" t="s">
        <v>20</v>
      </c>
      <c r="R763" t="s">
        <v>22</v>
      </c>
      <c r="W763" t="s">
        <v>26</v>
      </c>
      <c r="AG763" t="s">
        <v>35</v>
      </c>
      <c r="AL763" t="s">
        <v>39</v>
      </c>
      <c r="AP763" t="s">
        <v>43</v>
      </c>
      <c r="AV763" t="s">
        <v>48</v>
      </c>
      <c r="BJ763" t="s">
        <v>26</v>
      </c>
      <c r="BO763" t="s">
        <v>64</v>
      </c>
      <c r="BP763" t="s">
        <v>65</v>
      </c>
      <c r="BS763" t="s">
        <v>68</v>
      </c>
      <c r="CC763" t="s">
        <v>105</v>
      </c>
      <c r="CD763">
        <v>54</v>
      </c>
      <c r="CE763" t="s">
        <v>95</v>
      </c>
      <c r="CF763" t="s">
        <v>116</v>
      </c>
      <c r="CG763" t="s">
        <v>107</v>
      </c>
      <c r="CH763" t="s">
        <v>98</v>
      </c>
      <c r="CI763" s="1" t="s">
        <v>80</v>
      </c>
      <c r="CJ763" t="s">
        <v>126</v>
      </c>
      <c r="CK763" t="s">
        <v>110</v>
      </c>
      <c r="CL763" t="s">
        <v>135</v>
      </c>
      <c r="CM763" t="s">
        <v>102</v>
      </c>
      <c r="CN763" s="1"/>
      <c r="CO763" t="s">
        <v>102</v>
      </c>
    </row>
    <row r="764" spans="1:93" x14ac:dyDescent="0.25">
      <c r="A764" s="1">
        <v>762</v>
      </c>
      <c r="H764" t="s">
        <v>25</v>
      </c>
      <c r="I764" t="s">
        <v>267</v>
      </c>
      <c r="K764" t="s">
        <v>27</v>
      </c>
      <c r="L764" t="s">
        <v>28</v>
      </c>
      <c r="M764" t="s">
        <v>29</v>
      </c>
      <c r="P764" t="s">
        <v>20</v>
      </c>
      <c r="V764" t="s">
        <v>267</v>
      </c>
      <c r="AG764" t="s">
        <v>35</v>
      </c>
      <c r="AZ764" t="s">
        <v>52</v>
      </c>
      <c r="BB764" t="s">
        <v>53</v>
      </c>
      <c r="BP764" t="s">
        <v>65</v>
      </c>
      <c r="CA764" t="s">
        <v>76</v>
      </c>
      <c r="CC764" t="s">
        <v>94</v>
      </c>
      <c r="CD764">
        <v>48</v>
      </c>
      <c r="CE764" t="s">
        <v>95</v>
      </c>
      <c r="CF764" t="s">
        <v>116</v>
      </c>
      <c r="CG764" t="s">
        <v>107</v>
      </c>
      <c r="CH764" t="s">
        <v>98</v>
      </c>
      <c r="CI764" s="1" t="s">
        <v>80</v>
      </c>
      <c r="CJ764" t="s">
        <v>114</v>
      </c>
      <c r="CK764" t="s">
        <v>133</v>
      </c>
      <c r="CL764" t="s">
        <v>135</v>
      </c>
      <c r="CM764" t="s">
        <v>102</v>
      </c>
      <c r="CN764" s="1"/>
      <c r="CO764" t="s">
        <v>102</v>
      </c>
    </row>
    <row r="765" spans="1:93" x14ac:dyDescent="0.25">
      <c r="A765" s="1">
        <v>763</v>
      </c>
      <c r="C765" t="s">
        <v>20</v>
      </c>
      <c r="E765" t="s">
        <v>22</v>
      </c>
      <c r="L765" t="s">
        <v>28</v>
      </c>
      <c r="P765" t="s">
        <v>20</v>
      </c>
      <c r="Q765" t="s">
        <v>21</v>
      </c>
      <c r="V765" t="s">
        <v>267</v>
      </c>
      <c r="AG765" t="s">
        <v>35</v>
      </c>
      <c r="AO765" t="s">
        <v>42</v>
      </c>
      <c r="BN765" t="s">
        <v>63</v>
      </c>
      <c r="BP765" t="s">
        <v>65</v>
      </c>
      <c r="BS765" t="s">
        <v>68</v>
      </c>
      <c r="BT765" t="s">
        <v>69</v>
      </c>
      <c r="BU765" t="s">
        <v>70</v>
      </c>
      <c r="CB765" s="6" t="s">
        <v>77</v>
      </c>
      <c r="CC765" t="s">
        <v>94</v>
      </c>
      <c r="CD765">
        <v>52</v>
      </c>
      <c r="CE765" t="s">
        <v>95</v>
      </c>
      <c r="CF765" t="s">
        <v>225</v>
      </c>
      <c r="CG765" t="s">
        <v>107</v>
      </c>
      <c r="CH765" t="s">
        <v>98</v>
      </c>
      <c r="CI765" s="1" t="s">
        <v>80</v>
      </c>
      <c r="CJ765" t="s">
        <v>126</v>
      </c>
      <c r="CK765" t="s">
        <v>103</v>
      </c>
      <c r="CL765" t="s">
        <v>101</v>
      </c>
      <c r="CM765" t="s">
        <v>102</v>
      </c>
      <c r="CN765" s="1"/>
      <c r="CO765" t="s">
        <v>102</v>
      </c>
    </row>
    <row r="766" spans="1:93" x14ac:dyDescent="0.25">
      <c r="A766" s="1">
        <v>764</v>
      </c>
      <c r="C766" t="s">
        <v>20</v>
      </c>
      <c r="E766" t="s">
        <v>22</v>
      </c>
      <c r="J766" t="s">
        <v>26</v>
      </c>
      <c r="R766" t="s">
        <v>22</v>
      </c>
      <c r="V766" t="s">
        <v>267</v>
      </c>
      <c r="AG766" t="s">
        <v>35</v>
      </c>
      <c r="AK766" t="s">
        <v>38</v>
      </c>
      <c r="AL766" t="s">
        <v>39</v>
      </c>
      <c r="AR766" t="s">
        <v>44</v>
      </c>
      <c r="BN766" t="s">
        <v>63</v>
      </c>
      <c r="BR766" t="s">
        <v>67</v>
      </c>
      <c r="BS766" t="s">
        <v>68</v>
      </c>
      <c r="CA766" t="s">
        <v>76</v>
      </c>
      <c r="CC766" t="s">
        <v>94</v>
      </c>
      <c r="CD766">
        <v>51</v>
      </c>
      <c r="CE766" t="s">
        <v>121</v>
      </c>
      <c r="CF766" t="s">
        <v>175</v>
      </c>
      <c r="CG766" t="s">
        <v>107</v>
      </c>
      <c r="CH766" t="s">
        <v>98</v>
      </c>
      <c r="CI766" s="1" t="s">
        <v>80</v>
      </c>
      <c r="CJ766" t="s">
        <v>126</v>
      </c>
      <c r="CK766" t="s">
        <v>110</v>
      </c>
      <c r="CL766" t="s">
        <v>135</v>
      </c>
      <c r="CM766" t="s">
        <v>102</v>
      </c>
      <c r="CN766" s="1"/>
      <c r="CO766" t="s">
        <v>102</v>
      </c>
    </row>
    <row r="767" spans="1:93" x14ac:dyDescent="0.25">
      <c r="A767" s="1">
        <v>765</v>
      </c>
      <c r="H767" t="s">
        <v>25</v>
      </c>
      <c r="K767" t="s">
        <v>27</v>
      </c>
      <c r="L767" t="s">
        <v>28</v>
      </c>
      <c r="V767" t="s">
        <v>267</v>
      </c>
      <c r="AH767" t="s">
        <v>269</v>
      </c>
      <c r="AN767" t="s">
        <v>41</v>
      </c>
      <c r="AO767" t="s">
        <v>42</v>
      </c>
      <c r="AT767" t="s">
        <v>46</v>
      </c>
      <c r="AZ767" t="s">
        <v>52</v>
      </c>
      <c r="BO767" t="s">
        <v>64</v>
      </c>
      <c r="BP767" t="s">
        <v>65</v>
      </c>
      <c r="BS767" t="s">
        <v>68</v>
      </c>
      <c r="BT767" t="s">
        <v>69</v>
      </c>
      <c r="BU767" t="s">
        <v>70</v>
      </c>
      <c r="CC767" t="s">
        <v>94</v>
      </c>
      <c r="CD767">
        <v>52</v>
      </c>
      <c r="CE767" t="s">
        <v>95</v>
      </c>
      <c r="CF767" t="s">
        <v>209</v>
      </c>
      <c r="CG767" t="s">
        <v>107</v>
      </c>
      <c r="CH767" t="s">
        <v>98</v>
      </c>
      <c r="CI767" s="1" t="s">
        <v>80</v>
      </c>
      <c r="CJ767" t="s">
        <v>126</v>
      </c>
      <c r="CK767" t="s">
        <v>110</v>
      </c>
      <c r="CL767" t="s">
        <v>135</v>
      </c>
      <c r="CM767" t="s">
        <v>102</v>
      </c>
      <c r="CN767" s="1"/>
      <c r="CO767" t="s">
        <v>102</v>
      </c>
    </row>
    <row r="768" spans="1:93" x14ac:dyDescent="0.25">
      <c r="A768" s="1">
        <v>766</v>
      </c>
      <c r="H768" t="s">
        <v>25</v>
      </c>
      <c r="L768" t="s">
        <v>28</v>
      </c>
      <c r="U768" t="s">
        <v>25</v>
      </c>
      <c r="Y768" t="s">
        <v>28</v>
      </c>
      <c r="BP768" t="s">
        <v>65</v>
      </c>
      <c r="CC768" t="s">
        <v>105</v>
      </c>
      <c r="CD768">
        <v>49</v>
      </c>
      <c r="CE768" t="s">
        <v>95</v>
      </c>
      <c r="CF768" t="s">
        <v>225</v>
      </c>
      <c r="CG768" t="s">
        <v>107</v>
      </c>
      <c r="CI768" s="1" t="s">
        <v>80</v>
      </c>
      <c r="CJ768" t="s">
        <v>114</v>
      </c>
      <c r="CK768" t="s">
        <v>110</v>
      </c>
      <c r="CL768" t="s">
        <v>135</v>
      </c>
      <c r="CM768" t="s">
        <v>102</v>
      </c>
      <c r="CN768" s="1"/>
      <c r="CO768" t="s">
        <v>102</v>
      </c>
    </row>
    <row r="769" spans="1:93" x14ac:dyDescent="0.25">
      <c r="A769" s="1">
        <v>767</v>
      </c>
      <c r="C769" t="s">
        <v>20</v>
      </c>
      <c r="H769" t="s">
        <v>25</v>
      </c>
      <c r="N769" t="s">
        <v>30</v>
      </c>
      <c r="P769" t="s">
        <v>20</v>
      </c>
      <c r="U769" t="s">
        <v>25</v>
      </c>
      <c r="AA769" t="s">
        <v>30</v>
      </c>
      <c r="AF769" t="s">
        <v>34</v>
      </c>
      <c r="AJ769" t="s">
        <v>37</v>
      </c>
      <c r="AQ769" t="s">
        <v>37</v>
      </c>
      <c r="AR769" t="s">
        <v>44</v>
      </c>
      <c r="AT769" t="s">
        <v>46</v>
      </c>
      <c r="BA769" t="s">
        <v>20</v>
      </c>
      <c r="BC769" t="s">
        <v>54</v>
      </c>
      <c r="BE769" t="s">
        <v>56</v>
      </c>
      <c r="BP769" t="s">
        <v>65</v>
      </c>
      <c r="BS769" t="s">
        <v>68</v>
      </c>
      <c r="CB769" s="6" t="s">
        <v>77</v>
      </c>
      <c r="CC769" t="s">
        <v>94</v>
      </c>
      <c r="CD769">
        <v>47</v>
      </c>
      <c r="CE769" t="s">
        <v>95</v>
      </c>
      <c r="CF769" t="s">
        <v>223</v>
      </c>
      <c r="CG769" t="s">
        <v>107</v>
      </c>
      <c r="CH769" t="s">
        <v>98</v>
      </c>
      <c r="CI769" s="1" t="s">
        <v>80</v>
      </c>
      <c r="CJ769" t="s">
        <v>126</v>
      </c>
      <c r="CK769" t="s">
        <v>110</v>
      </c>
      <c r="CL769" t="s">
        <v>136</v>
      </c>
      <c r="CM769" t="s">
        <v>102</v>
      </c>
      <c r="CN769" s="1"/>
      <c r="CO769" t="s">
        <v>102</v>
      </c>
    </row>
    <row r="770" spans="1:93" x14ac:dyDescent="0.25">
      <c r="A770" s="1">
        <v>768</v>
      </c>
      <c r="K770" t="s">
        <v>27</v>
      </c>
      <c r="L770" t="s">
        <v>28</v>
      </c>
      <c r="AM770" t="s">
        <v>40</v>
      </c>
      <c r="AZ770" t="s">
        <v>52</v>
      </c>
      <c r="BI770" t="s">
        <v>60</v>
      </c>
      <c r="BO770" t="s">
        <v>64</v>
      </c>
      <c r="BP770" t="s">
        <v>65</v>
      </c>
      <c r="BR770" t="s">
        <v>67</v>
      </c>
      <c r="CA770" t="s">
        <v>76</v>
      </c>
      <c r="CC770" t="s">
        <v>105</v>
      </c>
      <c r="CD770">
        <v>64</v>
      </c>
      <c r="CE770" t="s">
        <v>121</v>
      </c>
      <c r="CF770" t="s">
        <v>180</v>
      </c>
      <c r="CG770" t="s">
        <v>107</v>
      </c>
      <c r="CI770" s="1" t="s">
        <v>80</v>
      </c>
      <c r="CJ770" t="s">
        <v>126</v>
      </c>
      <c r="CK770" t="s">
        <v>100</v>
      </c>
      <c r="CL770" t="s">
        <v>104</v>
      </c>
      <c r="CM770" t="s">
        <v>102</v>
      </c>
      <c r="CN770" s="1"/>
      <c r="CO770" t="s">
        <v>102</v>
      </c>
    </row>
    <row r="771" spans="1:93" x14ac:dyDescent="0.25">
      <c r="A771" s="1">
        <v>769</v>
      </c>
      <c r="C771" t="s">
        <v>20</v>
      </c>
      <c r="D771" t="s">
        <v>21</v>
      </c>
      <c r="E771" t="s">
        <v>22</v>
      </c>
      <c r="N771" t="s">
        <v>30</v>
      </c>
      <c r="Q771" t="s">
        <v>21</v>
      </c>
      <c r="W771" t="s">
        <v>26</v>
      </c>
      <c r="AC771" t="s">
        <v>32</v>
      </c>
      <c r="AD771" t="s">
        <v>33</v>
      </c>
      <c r="AF771" t="s">
        <v>34</v>
      </c>
      <c r="AI771" t="s">
        <v>36</v>
      </c>
      <c r="AJ771" t="s">
        <v>37</v>
      </c>
      <c r="AN771" t="s">
        <v>41</v>
      </c>
      <c r="AO771" t="s">
        <v>42</v>
      </c>
      <c r="AT771" t="s">
        <v>46</v>
      </c>
      <c r="AU771" t="s">
        <v>47</v>
      </c>
      <c r="AY771" t="s">
        <v>51</v>
      </c>
      <c r="AZ771" t="s">
        <v>52</v>
      </c>
      <c r="BA771" t="s">
        <v>20</v>
      </c>
      <c r="BD771" t="s">
        <v>55</v>
      </c>
      <c r="BG771" t="s">
        <v>58</v>
      </c>
      <c r="BH771" t="s">
        <v>59</v>
      </c>
      <c r="BJ771" t="s">
        <v>26</v>
      </c>
      <c r="BP771" t="s">
        <v>65</v>
      </c>
      <c r="CC771" t="s">
        <v>105</v>
      </c>
      <c r="CD771">
        <v>74</v>
      </c>
      <c r="CE771" t="s">
        <v>95</v>
      </c>
      <c r="CF771" t="s">
        <v>131</v>
      </c>
      <c r="CG771" t="s">
        <v>107</v>
      </c>
      <c r="CI771" s="1" t="s">
        <v>80</v>
      </c>
      <c r="CJ771" t="s">
        <v>114</v>
      </c>
      <c r="CK771" t="s">
        <v>110</v>
      </c>
      <c r="CL771" t="s">
        <v>104</v>
      </c>
      <c r="CM771" t="s">
        <v>102</v>
      </c>
      <c r="CN771" s="1"/>
      <c r="CO771" t="s">
        <v>98</v>
      </c>
    </row>
    <row r="772" spans="1:93" x14ac:dyDescent="0.25">
      <c r="A772" s="1">
        <v>770</v>
      </c>
      <c r="P772" t="s">
        <v>20</v>
      </c>
      <c r="AD772" t="s">
        <v>33</v>
      </c>
      <c r="AH772" t="s">
        <v>269</v>
      </c>
      <c r="AI772" t="s">
        <v>36</v>
      </c>
      <c r="AL772" t="s">
        <v>39</v>
      </c>
      <c r="AM772" t="s">
        <v>40</v>
      </c>
      <c r="AN772" t="s">
        <v>41</v>
      </c>
      <c r="AP772" t="s">
        <v>43</v>
      </c>
      <c r="AR772" t="s">
        <v>44</v>
      </c>
      <c r="AT772" t="s">
        <v>46</v>
      </c>
      <c r="AX772" t="s">
        <v>50</v>
      </c>
      <c r="AZ772" t="s">
        <v>52</v>
      </c>
      <c r="BA772" t="s">
        <v>20</v>
      </c>
      <c r="BD772" t="s">
        <v>55</v>
      </c>
      <c r="BE772" t="s">
        <v>56</v>
      </c>
      <c r="BG772" t="s">
        <v>58</v>
      </c>
      <c r="BJ772" t="s">
        <v>26</v>
      </c>
      <c r="BN772" t="s">
        <v>63</v>
      </c>
      <c r="BP772" t="s">
        <v>65</v>
      </c>
      <c r="CC772" t="s">
        <v>105</v>
      </c>
      <c r="CD772">
        <v>80</v>
      </c>
      <c r="CE772" t="s">
        <v>95</v>
      </c>
      <c r="CF772" t="s">
        <v>163</v>
      </c>
      <c r="CG772" t="s">
        <v>107</v>
      </c>
      <c r="CH772" t="s">
        <v>98</v>
      </c>
      <c r="CI772" s="1" t="s">
        <v>80</v>
      </c>
      <c r="CJ772" t="s">
        <v>108</v>
      </c>
      <c r="CK772" t="s">
        <v>133</v>
      </c>
      <c r="CL772" t="s">
        <v>135</v>
      </c>
      <c r="CM772" t="s">
        <v>102</v>
      </c>
      <c r="CN772" s="1"/>
      <c r="CO772" t="s">
        <v>102</v>
      </c>
    </row>
    <row r="773" spans="1:93" x14ac:dyDescent="0.25">
      <c r="A773" s="1">
        <v>771</v>
      </c>
      <c r="E773" t="s">
        <v>22</v>
      </c>
      <c r="R773" t="s">
        <v>22</v>
      </c>
      <c r="AG773" t="s">
        <v>35</v>
      </c>
      <c r="AP773" t="s">
        <v>43</v>
      </c>
      <c r="AX773" t="s">
        <v>50</v>
      </c>
      <c r="BA773" t="s">
        <v>20</v>
      </c>
      <c r="BD773" t="s">
        <v>55</v>
      </c>
      <c r="BP773" t="s">
        <v>65</v>
      </c>
      <c r="CC773" t="s">
        <v>105</v>
      </c>
      <c r="CD773">
        <v>89</v>
      </c>
      <c r="CE773" t="s">
        <v>95</v>
      </c>
      <c r="CF773" t="s">
        <v>158</v>
      </c>
      <c r="CG773" t="s">
        <v>107</v>
      </c>
      <c r="CH773" t="s">
        <v>98</v>
      </c>
      <c r="CI773" s="1" t="s">
        <v>80</v>
      </c>
      <c r="CK773" t="s">
        <v>110</v>
      </c>
      <c r="CL773" t="s">
        <v>104</v>
      </c>
      <c r="CN773" s="1"/>
      <c r="CO773" t="s">
        <v>98</v>
      </c>
    </row>
    <row r="774" spans="1:93" x14ac:dyDescent="0.25">
      <c r="A774" s="1">
        <v>772</v>
      </c>
      <c r="C774" t="s">
        <v>20</v>
      </c>
      <c r="J774" t="s">
        <v>26</v>
      </c>
      <c r="N774" t="s">
        <v>30</v>
      </c>
      <c r="V774" t="s">
        <v>267</v>
      </c>
      <c r="AA774" t="s">
        <v>30</v>
      </c>
      <c r="AG774" t="s">
        <v>35</v>
      </c>
      <c r="AL774" t="s">
        <v>39</v>
      </c>
      <c r="AP774" t="s">
        <v>43</v>
      </c>
      <c r="AV774" t="s">
        <v>48</v>
      </c>
      <c r="AX774" t="s">
        <v>50</v>
      </c>
      <c r="BC774" t="s">
        <v>54</v>
      </c>
      <c r="BD774" t="s">
        <v>55</v>
      </c>
      <c r="BJ774" t="s">
        <v>26</v>
      </c>
      <c r="BN774" t="s">
        <v>63</v>
      </c>
      <c r="BP774" t="s">
        <v>65</v>
      </c>
      <c r="BS774" t="s">
        <v>68</v>
      </c>
      <c r="CA774" t="s">
        <v>76</v>
      </c>
      <c r="CC774" t="s">
        <v>94</v>
      </c>
      <c r="CE774" t="s">
        <v>95</v>
      </c>
      <c r="CF774" t="s">
        <v>240</v>
      </c>
      <c r="CG774" t="s">
        <v>107</v>
      </c>
      <c r="CH774" t="s">
        <v>98</v>
      </c>
      <c r="CI774" s="1" t="s">
        <v>80</v>
      </c>
      <c r="CJ774" t="s">
        <v>126</v>
      </c>
      <c r="CK774" t="s">
        <v>100</v>
      </c>
      <c r="CL774" t="s">
        <v>101</v>
      </c>
      <c r="CM774" t="s">
        <v>102</v>
      </c>
      <c r="CN774" s="1"/>
      <c r="CO774" t="s">
        <v>102</v>
      </c>
    </row>
    <row r="775" spans="1:93" x14ac:dyDescent="0.25">
      <c r="A775" s="1">
        <v>773</v>
      </c>
      <c r="C775" t="s">
        <v>20</v>
      </c>
      <c r="D775" t="s">
        <v>21</v>
      </c>
      <c r="J775" t="s">
        <v>26</v>
      </c>
      <c r="P775" t="s">
        <v>20</v>
      </c>
      <c r="Q775" t="s">
        <v>21</v>
      </c>
      <c r="W775" t="s">
        <v>26</v>
      </c>
      <c r="AD775" t="s">
        <v>33</v>
      </c>
      <c r="AI775" t="s">
        <v>36</v>
      </c>
      <c r="AK775" t="s">
        <v>38</v>
      </c>
      <c r="AM775" t="s">
        <v>40</v>
      </c>
      <c r="AR775" t="s">
        <v>44</v>
      </c>
      <c r="AT775" t="s">
        <v>46</v>
      </c>
      <c r="AX775" t="s">
        <v>50</v>
      </c>
      <c r="BA775" t="s">
        <v>20</v>
      </c>
      <c r="BJ775" t="s">
        <v>26</v>
      </c>
      <c r="BP775" t="s">
        <v>65</v>
      </c>
      <c r="BS775" t="s">
        <v>68</v>
      </c>
      <c r="CA775" t="s">
        <v>76</v>
      </c>
      <c r="CC775" t="s">
        <v>105</v>
      </c>
      <c r="CD775">
        <v>76</v>
      </c>
      <c r="CE775" t="s">
        <v>95</v>
      </c>
      <c r="CF775" t="s">
        <v>163</v>
      </c>
      <c r="CG775" t="s">
        <v>107</v>
      </c>
      <c r="CH775" t="s">
        <v>98</v>
      </c>
      <c r="CI775" s="1" t="s">
        <v>80</v>
      </c>
      <c r="CJ775" t="s">
        <v>126</v>
      </c>
      <c r="CK775" t="s">
        <v>120</v>
      </c>
      <c r="CL775" t="s">
        <v>104</v>
      </c>
      <c r="CM775" t="s">
        <v>102</v>
      </c>
      <c r="CN775" s="1"/>
      <c r="CO775" t="s">
        <v>102</v>
      </c>
    </row>
    <row r="776" spans="1:93" x14ac:dyDescent="0.25">
      <c r="A776" s="1">
        <v>774</v>
      </c>
      <c r="J776" t="s">
        <v>26</v>
      </c>
      <c r="BJ776" t="s">
        <v>26</v>
      </c>
      <c r="BP776" t="s">
        <v>65</v>
      </c>
      <c r="BS776" t="s">
        <v>68</v>
      </c>
      <c r="BY776" t="s">
        <v>74</v>
      </c>
      <c r="CB776" s="6" t="s">
        <v>77</v>
      </c>
      <c r="CC776" t="s">
        <v>94</v>
      </c>
      <c r="CD776">
        <v>75</v>
      </c>
      <c r="CE776" t="s">
        <v>95</v>
      </c>
      <c r="CF776" t="s">
        <v>131</v>
      </c>
      <c r="CG776" t="s">
        <v>81</v>
      </c>
      <c r="CH776" t="s">
        <v>102</v>
      </c>
      <c r="CI776" s="1" t="s">
        <v>355</v>
      </c>
      <c r="CJ776" t="s">
        <v>99</v>
      </c>
      <c r="CK776" t="s">
        <v>133</v>
      </c>
      <c r="CL776" t="s">
        <v>104</v>
      </c>
      <c r="CM776" t="s">
        <v>102</v>
      </c>
      <c r="CN776" s="1"/>
      <c r="CO776" t="s">
        <v>98</v>
      </c>
    </row>
    <row r="777" spans="1:93" x14ac:dyDescent="0.25">
      <c r="A777" s="1">
        <v>775</v>
      </c>
      <c r="C777" t="s">
        <v>20</v>
      </c>
      <c r="D777" t="s">
        <v>21</v>
      </c>
      <c r="P777" t="s">
        <v>20</v>
      </c>
      <c r="BP777" t="s">
        <v>65</v>
      </c>
      <c r="BU777" t="s">
        <v>70</v>
      </c>
      <c r="CC777" t="s">
        <v>105</v>
      </c>
      <c r="CD777">
        <v>76</v>
      </c>
      <c r="CE777" t="s">
        <v>95</v>
      </c>
      <c r="CF777" t="s">
        <v>163</v>
      </c>
      <c r="CG777" t="s">
        <v>128</v>
      </c>
      <c r="CI777" s="1" t="s">
        <v>369</v>
      </c>
      <c r="CJ777" t="s">
        <v>109</v>
      </c>
      <c r="CK777" t="s">
        <v>137</v>
      </c>
      <c r="CL777" t="s">
        <v>104</v>
      </c>
      <c r="CM777" t="s">
        <v>102</v>
      </c>
      <c r="CN777" s="1"/>
    </row>
    <row r="778" spans="1:93" x14ac:dyDescent="0.25">
      <c r="A778" s="1">
        <v>776</v>
      </c>
      <c r="D778" t="s">
        <v>21</v>
      </c>
      <c r="K778" t="s">
        <v>27</v>
      </c>
      <c r="Q778" t="s">
        <v>21</v>
      </c>
      <c r="AE778" t="s">
        <v>266</v>
      </c>
      <c r="AM778" t="s">
        <v>40</v>
      </c>
      <c r="AT778" t="s">
        <v>46</v>
      </c>
      <c r="AX778" t="s">
        <v>50</v>
      </c>
      <c r="BH778" t="s">
        <v>59</v>
      </c>
      <c r="BO778" t="s">
        <v>64</v>
      </c>
      <c r="BP778" t="s">
        <v>65</v>
      </c>
      <c r="BT778" t="s">
        <v>69</v>
      </c>
      <c r="CC778" t="s">
        <v>94</v>
      </c>
      <c r="CD778">
        <v>74</v>
      </c>
      <c r="CE778" t="s">
        <v>121</v>
      </c>
      <c r="CF778" t="s">
        <v>172</v>
      </c>
      <c r="CG778" t="s">
        <v>107</v>
      </c>
      <c r="CH778" t="s">
        <v>98</v>
      </c>
      <c r="CI778" s="1" t="s">
        <v>80</v>
      </c>
      <c r="CJ778" t="s">
        <v>114</v>
      </c>
      <c r="CK778" t="s">
        <v>120</v>
      </c>
      <c r="CL778" t="s">
        <v>104</v>
      </c>
      <c r="CM778" t="s">
        <v>102</v>
      </c>
      <c r="CN778" s="1"/>
      <c r="CO778" t="s">
        <v>102</v>
      </c>
    </row>
    <row r="779" spans="1:93" x14ac:dyDescent="0.25">
      <c r="A779" s="1">
        <v>777</v>
      </c>
      <c r="E779" t="s">
        <v>22</v>
      </c>
      <c r="H779" t="s">
        <v>25</v>
      </c>
      <c r="L779" t="s">
        <v>28</v>
      </c>
      <c r="N779" t="s">
        <v>30</v>
      </c>
      <c r="AA779" t="s">
        <v>30</v>
      </c>
      <c r="AI779" t="s">
        <v>36</v>
      </c>
      <c r="AR779" t="s">
        <v>44</v>
      </c>
      <c r="AY779" t="s">
        <v>51</v>
      </c>
      <c r="BC779" t="s">
        <v>54</v>
      </c>
      <c r="BJ779" t="s">
        <v>26</v>
      </c>
      <c r="BP779" t="s">
        <v>65</v>
      </c>
      <c r="BS779" t="s">
        <v>68</v>
      </c>
      <c r="CC779" t="s">
        <v>105</v>
      </c>
      <c r="CD779">
        <v>53</v>
      </c>
      <c r="CE779" t="s">
        <v>95</v>
      </c>
      <c r="CF779" t="s">
        <v>116</v>
      </c>
      <c r="CG779" t="s">
        <v>107</v>
      </c>
      <c r="CH779" t="s">
        <v>98</v>
      </c>
      <c r="CI779" s="1" t="s">
        <v>80</v>
      </c>
      <c r="CJ779" t="s">
        <v>126</v>
      </c>
      <c r="CK779" t="s">
        <v>103</v>
      </c>
      <c r="CL779" t="s">
        <v>101</v>
      </c>
      <c r="CM779" t="s">
        <v>102</v>
      </c>
      <c r="CN779" s="1"/>
      <c r="CO779" t="s">
        <v>102</v>
      </c>
    </row>
    <row r="780" spans="1:93" x14ac:dyDescent="0.25">
      <c r="A780" s="1">
        <v>778</v>
      </c>
      <c r="C780" t="s">
        <v>20</v>
      </c>
      <c r="K780" t="s">
        <v>27</v>
      </c>
      <c r="L780" t="s">
        <v>28</v>
      </c>
      <c r="P780" t="s">
        <v>20</v>
      </c>
      <c r="U780" t="s">
        <v>25</v>
      </c>
      <c r="X780" t="s">
        <v>27</v>
      </c>
      <c r="AK780" t="s">
        <v>38</v>
      </c>
      <c r="AV780" t="s">
        <v>48</v>
      </c>
      <c r="AZ780" t="s">
        <v>52</v>
      </c>
      <c r="BH780" t="s">
        <v>59</v>
      </c>
      <c r="BO780" t="s">
        <v>64</v>
      </c>
      <c r="BP780" t="s">
        <v>65</v>
      </c>
      <c r="BS780" t="s">
        <v>68</v>
      </c>
      <c r="CA780" t="s">
        <v>76</v>
      </c>
      <c r="CC780" t="s">
        <v>94</v>
      </c>
      <c r="CD780">
        <v>45</v>
      </c>
      <c r="CE780" t="s">
        <v>95</v>
      </c>
      <c r="CF780" t="s">
        <v>251</v>
      </c>
      <c r="CG780" t="s">
        <v>107</v>
      </c>
      <c r="CH780" t="s">
        <v>98</v>
      </c>
      <c r="CI780" s="1" t="s">
        <v>80</v>
      </c>
      <c r="CK780" t="s">
        <v>103</v>
      </c>
      <c r="CL780" t="s">
        <v>101</v>
      </c>
      <c r="CM780" t="s">
        <v>102</v>
      </c>
      <c r="CN780" s="1"/>
      <c r="CO780" t="s">
        <v>102</v>
      </c>
    </row>
    <row r="781" spans="1:93" x14ac:dyDescent="0.25">
      <c r="A781" s="1">
        <v>779</v>
      </c>
      <c r="K781" t="s">
        <v>27</v>
      </c>
      <c r="P781" t="s">
        <v>20</v>
      </c>
      <c r="X781" t="s">
        <v>27</v>
      </c>
      <c r="Z781" t="s">
        <v>29</v>
      </c>
      <c r="AH781" t="s">
        <v>269</v>
      </c>
      <c r="AI781" t="s">
        <v>36</v>
      </c>
      <c r="AK781" t="s">
        <v>38</v>
      </c>
      <c r="AM781" t="s">
        <v>40</v>
      </c>
      <c r="AR781" t="s">
        <v>44</v>
      </c>
      <c r="AX781" t="s">
        <v>50</v>
      </c>
      <c r="AY781" t="s">
        <v>51</v>
      </c>
      <c r="BD781" t="s">
        <v>55</v>
      </c>
      <c r="BE781" t="s">
        <v>56</v>
      </c>
      <c r="BG781" t="s">
        <v>58</v>
      </c>
      <c r="BJ781" t="s">
        <v>26</v>
      </c>
      <c r="BQ781" t="s">
        <v>66</v>
      </c>
      <c r="BT781" t="s">
        <v>69</v>
      </c>
      <c r="CC781" t="s">
        <v>94</v>
      </c>
      <c r="CE781" t="s">
        <v>95</v>
      </c>
      <c r="CF781" t="s">
        <v>145</v>
      </c>
      <c r="CG781" t="s">
        <v>107</v>
      </c>
      <c r="CI781" s="1" t="s">
        <v>80</v>
      </c>
      <c r="CJ781" t="s">
        <v>112</v>
      </c>
      <c r="CK781" t="s">
        <v>110</v>
      </c>
      <c r="CL781" t="s">
        <v>104</v>
      </c>
      <c r="CM781" t="s">
        <v>102</v>
      </c>
      <c r="CN781" s="1"/>
    </row>
    <row r="782" spans="1:93" x14ac:dyDescent="0.25">
      <c r="A782" s="1">
        <v>780</v>
      </c>
      <c r="N782" t="s">
        <v>30</v>
      </c>
      <c r="Q782" t="s">
        <v>21</v>
      </c>
      <c r="AD782" t="s">
        <v>33</v>
      </c>
      <c r="AI782" t="s">
        <v>36</v>
      </c>
      <c r="AK782" t="s">
        <v>38</v>
      </c>
      <c r="AL782" t="s">
        <v>39</v>
      </c>
      <c r="AO782" t="s">
        <v>42</v>
      </c>
      <c r="AP782" t="s">
        <v>43</v>
      </c>
      <c r="AT782" t="s">
        <v>46</v>
      </c>
      <c r="AX782" t="s">
        <v>50</v>
      </c>
      <c r="BL782" t="s">
        <v>61</v>
      </c>
      <c r="BN782" t="s">
        <v>63</v>
      </c>
      <c r="BP782" t="s">
        <v>65</v>
      </c>
      <c r="BR782" t="s">
        <v>67</v>
      </c>
      <c r="CA782" t="s">
        <v>76</v>
      </c>
      <c r="CC782" t="s">
        <v>105</v>
      </c>
      <c r="CD782">
        <v>54</v>
      </c>
      <c r="CE782" t="s">
        <v>121</v>
      </c>
      <c r="CF782" t="s">
        <v>213</v>
      </c>
      <c r="CG782" t="s">
        <v>107</v>
      </c>
      <c r="CH782" t="s">
        <v>98</v>
      </c>
      <c r="CI782" s="1" t="s">
        <v>80</v>
      </c>
      <c r="CJ782" t="s">
        <v>112</v>
      </c>
      <c r="CK782" t="s">
        <v>120</v>
      </c>
      <c r="CL782" t="s">
        <v>123</v>
      </c>
      <c r="CM782" t="s">
        <v>102</v>
      </c>
      <c r="CN782" s="1"/>
      <c r="CO782" t="s">
        <v>102</v>
      </c>
    </row>
    <row r="783" spans="1:93" x14ac:dyDescent="0.25">
      <c r="A783" s="1">
        <v>781</v>
      </c>
      <c r="C783" t="s">
        <v>20</v>
      </c>
      <c r="I783" t="s">
        <v>267</v>
      </c>
      <c r="N783" t="s">
        <v>30</v>
      </c>
      <c r="Q783" t="s">
        <v>21</v>
      </c>
      <c r="W783" t="s">
        <v>26</v>
      </c>
      <c r="AA783" t="s">
        <v>30</v>
      </c>
      <c r="AE783" t="s">
        <v>266</v>
      </c>
      <c r="AJ783" t="s">
        <v>37</v>
      </c>
      <c r="AL783" t="s">
        <v>39</v>
      </c>
      <c r="AP783" t="s">
        <v>43</v>
      </c>
      <c r="AT783" t="s">
        <v>46</v>
      </c>
      <c r="BP783" t="s">
        <v>65</v>
      </c>
      <c r="BS783" t="s">
        <v>68</v>
      </c>
      <c r="BU783" t="s">
        <v>70</v>
      </c>
      <c r="CA783" t="s">
        <v>76</v>
      </c>
      <c r="CC783" t="s">
        <v>94</v>
      </c>
      <c r="CD783">
        <v>82</v>
      </c>
      <c r="CE783" t="s">
        <v>121</v>
      </c>
      <c r="CF783" t="s">
        <v>281</v>
      </c>
      <c r="CG783" t="s">
        <v>107</v>
      </c>
      <c r="CH783" t="s">
        <v>98</v>
      </c>
      <c r="CI783" s="1" t="s">
        <v>80</v>
      </c>
      <c r="CJ783" t="s">
        <v>114</v>
      </c>
      <c r="CL783" t="s">
        <v>104</v>
      </c>
      <c r="CM783" t="s">
        <v>102</v>
      </c>
      <c r="CN783" s="1"/>
      <c r="CO783" t="s">
        <v>102</v>
      </c>
    </row>
    <row r="784" spans="1:93" x14ac:dyDescent="0.25">
      <c r="A784" s="1">
        <v>782</v>
      </c>
      <c r="BP784" t="s">
        <v>65</v>
      </c>
      <c r="BS784" t="s">
        <v>68</v>
      </c>
      <c r="CA784" t="s">
        <v>76</v>
      </c>
      <c r="CC784" t="s">
        <v>105</v>
      </c>
      <c r="CD784">
        <v>77</v>
      </c>
      <c r="CE784" t="s">
        <v>121</v>
      </c>
      <c r="CF784" t="s">
        <v>281</v>
      </c>
      <c r="CH784" t="s">
        <v>98</v>
      </c>
      <c r="CI784" s="1" t="s">
        <v>80</v>
      </c>
      <c r="CJ784" t="s">
        <v>114</v>
      </c>
      <c r="CK784" t="s">
        <v>120</v>
      </c>
      <c r="CL784" t="s">
        <v>104</v>
      </c>
      <c r="CM784" t="s">
        <v>102</v>
      </c>
      <c r="CN784" s="1"/>
      <c r="CO784" t="s">
        <v>102</v>
      </c>
    </row>
    <row r="785" spans="1:93" x14ac:dyDescent="0.25">
      <c r="A785" s="1">
        <v>783</v>
      </c>
      <c r="D785" t="s">
        <v>21</v>
      </c>
      <c r="J785" t="s">
        <v>26</v>
      </c>
      <c r="W785" t="s">
        <v>26</v>
      </c>
      <c r="AI785" t="s">
        <v>36</v>
      </c>
      <c r="AR785" t="s">
        <v>44</v>
      </c>
      <c r="AT785" t="s">
        <v>46</v>
      </c>
      <c r="AY785" t="s">
        <v>51</v>
      </c>
      <c r="BG785" t="s">
        <v>58</v>
      </c>
      <c r="BJ785" t="s">
        <v>26</v>
      </c>
      <c r="BP785" t="s">
        <v>65</v>
      </c>
      <c r="BR785" t="s">
        <v>67</v>
      </c>
      <c r="CC785" t="s">
        <v>94</v>
      </c>
      <c r="CD785">
        <v>56</v>
      </c>
      <c r="CE785" t="s">
        <v>121</v>
      </c>
      <c r="CF785" t="s">
        <v>282</v>
      </c>
      <c r="CG785" t="s">
        <v>107</v>
      </c>
      <c r="CH785" t="s">
        <v>98</v>
      </c>
      <c r="CI785" s="1" t="s">
        <v>80</v>
      </c>
      <c r="CJ785" t="s">
        <v>108</v>
      </c>
      <c r="CK785" t="s">
        <v>110</v>
      </c>
      <c r="CL785" t="s">
        <v>135</v>
      </c>
      <c r="CM785" t="s">
        <v>98</v>
      </c>
      <c r="CN785" s="1"/>
    </row>
    <row r="786" spans="1:93" x14ac:dyDescent="0.25">
      <c r="A786" s="1">
        <v>784</v>
      </c>
      <c r="AI786" t="s">
        <v>36</v>
      </c>
      <c r="AJ786" t="s">
        <v>37</v>
      </c>
      <c r="AK786" t="s">
        <v>38</v>
      </c>
      <c r="BB786" t="s">
        <v>53</v>
      </c>
      <c r="BP786" t="s">
        <v>65</v>
      </c>
      <c r="BS786" t="s">
        <v>68</v>
      </c>
      <c r="BT786" t="s">
        <v>69</v>
      </c>
      <c r="BU786" t="s">
        <v>70</v>
      </c>
      <c r="CA786" t="s">
        <v>76</v>
      </c>
      <c r="CC786" t="s">
        <v>94</v>
      </c>
      <c r="CD786">
        <v>67</v>
      </c>
      <c r="CE786" t="s">
        <v>121</v>
      </c>
      <c r="CF786" t="s">
        <v>281</v>
      </c>
      <c r="CG786" t="s">
        <v>107</v>
      </c>
      <c r="CH786" t="s">
        <v>98</v>
      </c>
      <c r="CI786" s="1" t="s">
        <v>80</v>
      </c>
      <c r="CK786" t="s">
        <v>110</v>
      </c>
      <c r="CL786" t="s">
        <v>104</v>
      </c>
      <c r="CM786" t="s">
        <v>102</v>
      </c>
      <c r="CN786" s="1"/>
      <c r="CO786" t="s">
        <v>102</v>
      </c>
    </row>
    <row r="787" spans="1:93" x14ac:dyDescent="0.25">
      <c r="A787" s="1">
        <v>785</v>
      </c>
      <c r="D787" t="s">
        <v>21</v>
      </c>
      <c r="Q787" t="s">
        <v>21</v>
      </c>
      <c r="AC787" t="s">
        <v>32</v>
      </c>
      <c r="AP787" t="s">
        <v>43</v>
      </c>
      <c r="BE787" t="s">
        <v>56</v>
      </c>
      <c r="BG787" t="s">
        <v>58</v>
      </c>
      <c r="BH787" t="s">
        <v>59</v>
      </c>
      <c r="CA787" t="s">
        <v>76</v>
      </c>
      <c r="CC787" t="s">
        <v>105</v>
      </c>
      <c r="CD787">
        <v>65</v>
      </c>
      <c r="CE787" t="s">
        <v>121</v>
      </c>
      <c r="CF787" t="s">
        <v>283</v>
      </c>
      <c r="CG787" t="s">
        <v>107</v>
      </c>
      <c r="CH787" t="s">
        <v>98</v>
      </c>
      <c r="CI787" s="1" t="s">
        <v>80</v>
      </c>
      <c r="CK787" t="s">
        <v>133</v>
      </c>
      <c r="CL787" t="s">
        <v>104</v>
      </c>
      <c r="CM787" t="s">
        <v>102</v>
      </c>
      <c r="CN787" s="1"/>
      <c r="CO787" t="s">
        <v>102</v>
      </c>
    </row>
    <row r="788" spans="1:93" x14ac:dyDescent="0.25">
      <c r="A788" s="1">
        <v>786</v>
      </c>
      <c r="Q788" t="s">
        <v>21</v>
      </c>
      <c r="AE788" t="s">
        <v>266</v>
      </c>
      <c r="AQ788" t="s">
        <v>37</v>
      </c>
      <c r="AX788" t="s">
        <v>50</v>
      </c>
      <c r="BD788" t="s">
        <v>55</v>
      </c>
      <c r="BH788" t="s">
        <v>59</v>
      </c>
      <c r="BP788" t="s">
        <v>65</v>
      </c>
      <c r="CC788" t="s">
        <v>94</v>
      </c>
      <c r="CD788">
        <v>60</v>
      </c>
      <c r="CE788" t="s">
        <v>121</v>
      </c>
      <c r="CF788" t="s">
        <v>282</v>
      </c>
      <c r="CG788" t="s">
        <v>107</v>
      </c>
      <c r="CH788" t="s">
        <v>98</v>
      </c>
      <c r="CI788" s="1" t="s">
        <v>80</v>
      </c>
      <c r="CJ788" t="s">
        <v>126</v>
      </c>
      <c r="CK788" t="s">
        <v>103</v>
      </c>
      <c r="CL788" t="s">
        <v>104</v>
      </c>
      <c r="CM788" t="s">
        <v>102</v>
      </c>
      <c r="CN788" s="1"/>
      <c r="CO788" t="s">
        <v>102</v>
      </c>
    </row>
    <row r="789" spans="1:93" x14ac:dyDescent="0.25">
      <c r="A789" s="1">
        <v>787</v>
      </c>
      <c r="D789" t="s">
        <v>21</v>
      </c>
      <c r="E789" t="s">
        <v>22</v>
      </c>
      <c r="J789" t="s">
        <v>26</v>
      </c>
      <c r="K789" t="s">
        <v>27</v>
      </c>
      <c r="L789" t="s">
        <v>28</v>
      </c>
      <c r="N789" t="s">
        <v>30</v>
      </c>
      <c r="AD789" t="s">
        <v>33</v>
      </c>
      <c r="AE789" t="s">
        <v>266</v>
      </c>
      <c r="AF789" t="s">
        <v>34</v>
      </c>
      <c r="AH789" t="s">
        <v>269</v>
      </c>
      <c r="AI789" t="s">
        <v>36</v>
      </c>
      <c r="AJ789" t="s">
        <v>37</v>
      </c>
      <c r="AK789" t="s">
        <v>38</v>
      </c>
      <c r="AM789" t="s">
        <v>40</v>
      </c>
      <c r="AN789" t="s">
        <v>41</v>
      </c>
      <c r="AO789" t="s">
        <v>42</v>
      </c>
      <c r="AR789" t="s">
        <v>44</v>
      </c>
      <c r="AT789" t="s">
        <v>46</v>
      </c>
      <c r="AX789" t="s">
        <v>50</v>
      </c>
      <c r="AY789" t="s">
        <v>51</v>
      </c>
      <c r="AZ789" t="s">
        <v>52</v>
      </c>
      <c r="BB789" t="s">
        <v>53</v>
      </c>
      <c r="BC789" t="s">
        <v>54</v>
      </c>
      <c r="BD789" t="s">
        <v>55</v>
      </c>
      <c r="BE789" t="s">
        <v>56</v>
      </c>
      <c r="BH789" t="s">
        <v>59</v>
      </c>
      <c r="BI789" t="s">
        <v>60</v>
      </c>
      <c r="BJ789" t="s">
        <v>26</v>
      </c>
      <c r="BN789" t="s">
        <v>63</v>
      </c>
      <c r="BO789" t="s">
        <v>64</v>
      </c>
      <c r="BP789" t="s">
        <v>65</v>
      </c>
      <c r="BY789" t="s">
        <v>74</v>
      </c>
      <c r="CA789" t="s">
        <v>76</v>
      </c>
      <c r="CC789" t="s">
        <v>105</v>
      </c>
      <c r="CD789">
        <v>27</v>
      </c>
      <c r="CE789" t="s">
        <v>121</v>
      </c>
      <c r="CF789" t="s">
        <v>282</v>
      </c>
      <c r="CG789" t="s">
        <v>107</v>
      </c>
      <c r="CH789" t="s">
        <v>98</v>
      </c>
      <c r="CI789" s="1" t="s">
        <v>80</v>
      </c>
      <c r="CJ789" t="s">
        <v>108</v>
      </c>
      <c r="CK789" t="s">
        <v>110</v>
      </c>
      <c r="CL789" t="s">
        <v>101</v>
      </c>
      <c r="CM789" t="s">
        <v>102</v>
      </c>
      <c r="CN789" s="1"/>
      <c r="CO789" t="s">
        <v>102</v>
      </c>
    </row>
    <row r="790" spans="1:93" x14ac:dyDescent="0.25">
      <c r="A790" s="1">
        <v>788</v>
      </c>
      <c r="D790" t="s">
        <v>21</v>
      </c>
      <c r="L790" t="s">
        <v>28</v>
      </c>
      <c r="Q790" t="s">
        <v>21</v>
      </c>
      <c r="AF790" t="s">
        <v>34</v>
      </c>
      <c r="AH790" t="s">
        <v>269</v>
      </c>
      <c r="AO790" t="s">
        <v>42</v>
      </c>
      <c r="AU790" t="s">
        <v>47</v>
      </c>
      <c r="AX790" t="s">
        <v>50</v>
      </c>
      <c r="BE790" t="s">
        <v>56</v>
      </c>
      <c r="BO790" t="s">
        <v>64</v>
      </c>
      <c r="BP790" t="s">
        <v>65</v>
      </c>
      <c r="BT790" t="s">
        <v>69</v>
      </c>
      <c r="CC790" t="s">
        <v>94</v>
      </c>
      <c r="CD790">
        <v>75</v>
      </c>
      <c r="CE790" t="s">
        <v>121</v>
      </c>
      <c r="CF790" t="s">
        <v>284</v>
      </c>
      <c r="CG790" t="s">
        <v>107</v>
      </c>
      <c r="CH790" t="s">
        <v>98</v>
      </c>
      <c r="CI790" s="1" t="s">
        <v>80</v>
      </c>
      <c r="CJ790" t="s">
        <v>114</v>
      </c>
      <c r="CK790" t="s">
        <v>110</v>
      </c>
      <c r="CL790" t="s">
        <v>104</v>
      </c>
      <c r="CM790" t="s">
        <v>102</v>
      </c>
      <c r="CN790" s="1"/>
      <c r="CO790" t="s">
        <v>98</v>
      </c>
    </row>
    <row r="791" spans="1:93" x14ac:dyDescent="0.25">
      <c r="A791" s="1">
        <v>789</v>
      </c>
      <c r="B791" t="s">
        <v>19</v>
      </c>
      <c r="C791" t="s">
        <v>20</v>
      </c>
      <c r="D791" t="s">
        <v>21</v>
      </c>
      <c r="E791" t="s">
        <v>22</v>
      </c>
      <c r="H791" t="s">
        <v>25</v>
      </c>
      <c r="J791" t="s">
        <v>26</v>
      </c>
      <c r="K791" t="s">
        <v>27</v>
      </c>
      <c r="L791" t="s">
        <v>28</v>
      </c>
      <c r="N791" t="s">
        <v>30</v>
      </c>
      <c r="Q791" t="s">
        <v>21</v>
      </c>
      <c r="AA791" t="s">
        <v>30</v>
      </c>
      <c r="AB791" t="s">
        <v>31</v>
      </c>
      <c r="AD791" t="s">
        <v>33</v>
      </c>
      <c r="AF791" t="s">
        <v>34</v>
      </c>
      <c r="AH791" t="s">
        <v>269</v>
      </c>
      <c r="AI791" t="s">
        <v>36</v>
      </c>
      <c r="AL791" t="s">
        <v>39</v>
      </c>
      <c r="AM791" t="s">
        <v>40</v>
      </c>
      <c r="AN791" t="s">
        <v>41</v>
      </c>
      <c r="AO791" t="s">
        <v>42</v>
      </c>
      <c r="AP791" t="s">
        <v>43</v>
      </c>
      <c r="AQ791" t="s">
        <v>37</v>
      </c>
      <c r="AS791" t="s">
        <v>45</v>
      </c>
      <c r="AT791" t="s">
        <v>46</v>
      </c>
      <c r="AV791" t="s">
        <v>48</v>
      </c>
      <c r="AX791" t="s">
        <v>50</v>
      </c>
      <c r="AY791" t="s">
        <v>51</v>
      </c>
      <c r="AZ791" t="s">
        <v>52</v>
      </c>
      <c r="BA791" t="s">
        <v>20</v>
      </c>
      <c r="BC791" t="s">
        <v>54</v>
      </c>
      <c r="BD791" t="s">
        <v>55</v>
      </c>
      <c r="BE791" t="s">
        <v>56</v>
      </c>
      <c r="BH791" t="s">
        <v>59</v>
      </c>
      <c r="BI791" t="s">
        <v>60</v>
      </c>
      <c r="BJ791" t="s">
        <v>26</v>
      </c>
      <c r="BL791" t="s">
        <v>61</v>
      </c>
      <c r="BN791" t="s">
        <v>63</v>
      </c>
      <c r="BO791" t="s">
        <v>64</v>
      </c>
      <c r="BP791" t="s">
        <v>65</v>
      </c>
      <c r="BT791" t="s">
        <v>69</v>
      </c>
      <c r="BU791" t="s">
        <v>70</v>
      </c>
      <c r="BX791" t="s">
        <v>73</v>
      </c>
      <c r="BY791" t="s">
        <v>74</v>
      </c>
      <c r="CA791" t="s">
        <v>76</v>
      </c>
      <c r="CC791" t="s">
        <v>105</v>
      </c>
      <c r="CD791">
        <v>61</v>
      </c>
      <c r="CE791" t="s">
        <v>121</v>
      </c>
      <c r="CF791" t="s">
        <v>285</v>
      </c>
      <c r="CG791" t="s">
        <v>107</v>
      </c>
      <c r="CH791" t="s">
        <v>98</v>
      </c>
      <c r="CI791" s="1" t="s">
        <v>80</v>
      </c>
      <c r="CJ791" t="s">
        <v>126</v>
      </c>
      <c r="CK791" t="s">
        <v>110</v>
      </c>
      <c r="CL791" t="s">
        <v>101</v>
      </c>
      <c r="CM791" t="s">
        <v>102</v>
      </c>
      <c r="CN791" s="1"/>
      <c r="CO791" t="s">
        <v>102</v>
      </c>
    </row>
    <row r="792" spans="1:93" x14ac:dyDescent="0.25">
      <c r="A792" s="1">
        <v>790</v>
      </c>
      <c r="E792" t="s">
        <v>22</v>
      </c>
      <c r="W792" t="s">
        <v>26</v>
      </c>
      <c r="BP792" t="s">
        <v>65</v>
      </c>
      <c r="CC792" t="s">
        <v>105</v>
      </c>
      <c r="CD792">
        <v>79</v>
      </c>
      <c r="CE792" t="s">
        <v>121</v>
      </c>
      <c r="CF792" t="s">
        <v>286</v>
      </c>
      <c r="CG792" t="s">
        <v>107</v>
      </c>
      <c r="CH792" t="s">
        <v>98</v>
      </c>
      <c r="CI792" s="1" t="s">
        <v>80</v>
      </c>
      <c r="CJ792" t="s">
        <v>99</v>
      </c>
      <c r="CK792" t="s">
        <v>110</v>
      </c>
      <c r="CL792" t="s">
        <v>104</v>
      </c>
      <c r="CM792" t="s">
        <v>102</v>
      </c>
      <c r="CN792" s="1"/>
      <c r="CO792" t="s">
        <v>102</v>
      </c>
    </row>
    <row r="793" spans="1:93" x14ac:dyDescent="0.25">
      <c r="A793" s="1">
        <v>791</v>
      </c>
      <c r="D793" t="s">
        <v>21</v>
      </c>
      <c r="K793" t="s">
        <v>27</v>
      </c>
      <c r="N793" t="s">
        <v>30</v>
      </c>
      <c r="V793" t="s">
        <v>267</v>
      </c>
      <c r="W793" t="s">
        <v>26</v>
      </c>
      <c r="AA793" t="s">
        <v>30</v>
      </c>
      <c r="AG793" t="s">
        <v>35</v>
      </c>
      <c r="AM793" t="s">
        <v>40</v>
      </c>
      <c r="AQ793" t="s">
        <v>37</v>
      </c>
      <c r="AU793" t="s">
        <v>47</v>
      </c>
      <c r="AZ793" t="s">
        <v>52</v>
      </c>
      <c r="BD793" t="s">
        <v>55</v>
      </c>
      <c r="BO793" t="s">
        <v>64</v>
      </c>
      <c r="BS793" t="s">
        <v>68</v>
      </c>
      <c r="BT793" t="s">
        <v>69</v>
      </c>
      <c r="BU793" t="s">
        <v>70</v>
      </c>
      <c r="CC793" t="s">
        <v>94</v>
      </c>
      <c r="CD793">
        <v>64</v>
      </c>
      <c r="CE793" t="s">
        <v>121</v>
      </c>
      <c r="CF793" t="s">
        <v>282</v>
      </c>
      <c r="CG793" t="s">
        <v>107</v>
      </c>
      <c r="CH793" t="s">
        <v>98</v>
      </c>
      <c r="CI793" s="1"/>
      <c r="CJ793" t="s">
        <v>108</v>
      </c>
      <c r="CK793" t="s">
        <v>100</v>
      </c>
      <c r="CL793" t="s">
        <v>101</v>
      </c>
      <c r="CM793" t="s">
        <v>102</v>
      </c>
      <c r="CN793" s="1"/>
      <c r="CO793" t="s">
        <v>102</v>
      </c>
    </row>
    <row r="794" spans="1:93" x14ac:dyDescent="0.25">
      <c r="A794" s="1">
        <v>792</v>
      </c>
      <c r="I794" t="s">
        <v>267</v>
      </c>
      <c r="J794" t="s">
        <v>26</v>
      </c>
      <c r="K794" t="s">
        <v>27</v>
      </c>
      <c r="M794" t="s">
        <v>29</v>
      </c>
      <c r="AI794" t="s">
        <v>36</v>
      </c>
      <c r="AK794" t="s">
        <v>38</v>
      </c>
      <c r="AN794" t="s">
        <v>41</v>
      </c>
      <c r="AP794" t="s">
        <v>43</v>
      </c>
      <c r="AV794" t="s">
        <v>48</v>
      </c>
      <c r="AX794" t="s">
        <v>50</v>
      </c>
      <c r="AZ794" t="s">
        <v>52</v>
      </c>
      <c r="BN794" t="s">
        <v>63</v>
      </c>
      <c r="BP794" t="s">
        <v>65</v>
      </c>
      <c r="CC794" t="s">
        <v>94</v>
      </c>
      <c r="CD794">
        <v>62</v>
      </c>
      <c r="CE794" t="s">
        <v>121</v>
      </c>
      <c r="CF794" t="s">
        <v>282</v>
      </c>
      <c r="CG794" t="s">
        <v>107</v>
      </c>
      <c r="CH794" t="s">
        <v>98</v>
      </c>
      <c r="CI794" s="1" t="s">
        <v>80</v>
      </c>
      <c r="CJ794" t="s">
        <v>114</v>
      </c>
      <c r="CK794" t="s">
        <v>110</v>
      </c>
      <c r="CL794" t="s">
        <v>101</v>
      </c>
      <c r="CM794" t="s">
        <v>102</v>
      </c>
      <c r="CN794" s="1"/>
      <c r="CO794" t="s">
        <v>102</v>
      </c>
    </row>
    <row r="795" spans="1:93" x14ac:dyDescent="0.25">
      <c r="A795" s="1">
        <v>793</v>
      </c>
      <c r="O795" t="s">
        <v>19</v>
      </c>
      <c r="W795" t="s">
        <v>26</v>
      </c>
      <c r="AA795" t="s">
        <v>30</v>
      </c>
      <c r="AI795" t="s">
        <v>36</v>
      </c>
      <c r="AJ795" t="s">
        <v>37</v>
      </c>
      <c r="CC795" t="s">
        <v>94</v>
      </c>
      <c r="CD795">
        <v>69</v>
      </c>
      <c r="CE795" t="s">
        <v>121</v>
      </c>
      <c r="CF795" t="s">
        <v>217</v>
      </c>
      <c r="CG795" t="s">
        <v>107</v>
      </c>
      <c r="CI795" s="1" t="s">
        <v>80</v>
      </c>
      <c r="CK795" t="s">
        <v>133</v>
      </c>
      <c r="CL795" t="s">
        <v>104</v>
      </c>
      <c r="CM795" t="s">
        <v>102</v>
      </c>
      <c r="CN795" s="1"/>
      <c r="CO795" t="s">
        <v>102</v>
      </c>
    </row>
    <row r="796" spans="1:93" x14ac:dyDescent="0.25">
      <c r="A796" s="1">
        <v>794</v>
      </c>
      <c r="C796" t="s">
        <v>20</v>
      </c>
      <c r="M796" t="s">
        <v>29</v>
      </c>
      <c r="V796" t="s">
        <v>267</v>
      </c>
      <c r="Z796" t="s">
        <v>29</v>
      </c>
      <c r="AG796" t="s">
        <v>35</v>
      </c>
      <c r="AL796" t="s">
        <v>39</v>
      </c>
      <c r="AQ796" t="s">
        <v>37</v>
      </c>
      <c r="BC796" t="s">
        <v>54</v>
      </c>
      <c r="BP796" t="s">
        <v>65</v>
      </c>
      <c r="CA796" t="s">
        <v>76</v>
      </c>
      <c r="CC796" t="s">
        <v>94</v>
      </c>
      <c r="CD796">
        <v>74</v>
      </c>
      <c r="CE796" t="s">
        <v>121</v>
      </c>
      <c r="CF796" t="s">
        <v>282</v>
      </c>
      <c r="CG796" t="s">
        <v>107</v>
      </c>
      <c r="CH796" t="s">
        <v>98</v>
      </c>
      <c r="CI796" s="1" t="s">
        <v>80</v>
      </c>
      <c r="CK796" t="s">
        <v>137</v>
      </c>
      <c r="CL796" t="s">
        <v>104</v>
      </c>
      <c r="CM796" t="s">
        <v>102</v>
      </c>
      <c r="CN796" s="1"/>
      <c r="CO796" t="s">
        <v>102</v>
      </c>
    </row>
    <row r="797" spans="1:93" x14ac:dyDescent="0.25">
      <c r="A797" s="1">
        <v>795</v>
      </c>
      <c r="C797" t="s">
        <v>20</v>
      </c>
      <c r="D797" t="s">
        <v>21</v>
      </c>
      <c r="K797" t="s">
        <v>27</v>
      </c>
      <c r="N797" t="s">
        <v>30</v>
      </c>
      <c r="P797" t="s">
        <v>20</v>
      </c>
      <c r="Q797" t="s">
        <v>21</v>
      </c>
      <c r="AG797" t="s">
        <v>35</v>
      </c>
      <c r="AM797" t="s">
        <v>40</v>
      </c>
      <c r="AO797" t="s">
        <v>42</v>
      </c>
      <c r="AU797" t="s">
        <v>47</v>
      </c>
      <c r="BE797" t="s">
        <v>56</v>
      </c>
      <c r="BI797" t="s">
        <v>60</v>
      </c>
      <c r="BO797" t="s">
        <v>64</v>
      </c>
      <c r="BP797" t="s">
        <v>65</v>
      </c>
      <c r="BS797" t="s">
        <v>68</v>
      </c>
      <c r="BT797" t="s">
        <v>69</v>
      </c>
      <c r="BU797" t="s">
        <v>70</v>
      </c>
      <c r="CC797" t="s">
        <v>94</v>
      </c>
      <c r="CD797">
        <v>74</v>
      </c>
      <c r="CE797" t="s">
        <v>121</v>
      </c>
      <c r="CF797" t="s">
        <v>285</v>
      </c>
      <c r="CG797" t="s">
        <v>107</v>
      </c>
      <c r="CI797" s="1" t="s">
        <v>80</v>
      </c>
      <c r="CK797" t="s">
        <v>120</v>
      </c>
      <c r="CL797" t="s">
        <v>104</v>
      </c>
      <c r="CM797" t="s">
        <v>102</v>
      </c>
      <c r="CN797" s="1"/>
      <c r="CO797" t="s">
        <v>102</v>
      </c>
    </row>
    <row r="798" spans="1:93" x14ac:dyDescent="0.25">
      <c r="A798" s="1">
        <v>796</v>
      </c>
      <c r="C798" t="s">
        <v>20</v>
      </c>
      <c r="D798" t="s">
        <v>21</v>
      </c>
      <c r="N798" t="s">
        <v>30</v>
      </c>
      <c r="P798" t="s">
        <v>20</v>
      </c>
      <c r="V798" t="s">
        <v>267</v>
      </c>
      <c r="AA798" t="s">
        <v>30</v>
      </c>
      <c r="AC798" t="s">
        <v>32</v>
      </c>
      <c r="AR798" t="s">
        <v>44</v>
      </c>
      <c r="AT798" t="s">
        <v>46</v>
      </c>
      <c r="AY798" t="s">
        <v>51</v>
      </c>
      <c r="BA798" t="s">
        <v>20</v>
      </c>
      <c r="BP798" t="s">
        <v>65</v>
      </c>
      <c r="BT798" t="s">
        <v>69</v>
      </c>
      <c r="CC798" t="s">
        <v>94</v>
      </c>
      <c r="CD798">
        <v>84</v>
      </c>
      <c r="CE798" t="s">
        <v>121</v>
      </c>
      <c r="CF798" t="s">
        <v>217</v>
      </c>
      <c r="CG798" t="s">
        <v>107</v>
      </c>
      <c r="CH798" t="s">
        <v>98</v>
      </c>
      <c r="CI798" s="1" t="s">
        <v>80</v>
      </c>
      <c r="CJ798" t="s">
        <v>114</v>
      </c>
      <c r="CK798" t="s">
        <v>103</v>
      </c>
      <c r="CL798" t="s">
        <v>104</v>
      </c>
      <c r="CM798" t="s">
        <v>102</v>
      </c>
      <c r="CN798" s="1"/>
      <c r="CO798" t="s">
        <v>102</v>
      </c>
    </row>
    <row r="799" spans="1:93" x14ac:dyDescent="0.25">
      <c r="A799" s="1">
        <v>797</v>
      </c>
      <c r="BP799" t="s">
        <v>65</v>
      </c>
      <c r="CC799" t="s">
        <v>105</v>
      </c>
      <c r="CD799">
        <v>64</v>
      </c>
      <c r="CE799" t="s">
        <v>121</v>
      </c>
      <c r="CF799" t="s">
        <v>282</v>
      </c>
      <c r="CG799" t="s">
        <v>107</v>
      </c>
      <c r="CI799" s="1" t="s">
        <v>80</v>
      </c>
      <c r="CK799" t="s">
        <v>103</v>
      </c>
      <c r="CL799" t="s">
        <v>104</v>
      </c>
      <c r="CM799" t="s">
        <v>102</v>
      </c>
      <c r="CN799" s="1"/>
      <c r="CO799" t="s">
        <v>98</v>
      </c>
    </row>
    <row r="800" spans="1:93" x14ac:dyDescent="0.25">
      <c r="A800" s="1">
        <v>798</v>
      </c>
      <c r="C800" t="s">
        <v>20</v>
      </c>
      <c r="D800" t="s">
        <v>21</v>
      </c>
      <c r="L800" t="s">
        <v>28</v>
      </c>
      <c r="Q800" t="s">
        <v>21</v>
      </c>
      <c r="AI800" t="s">
        <v>36</v>
      </c>
      <c r="AJ800" t="s">
        <v>37</v>
      </c>
      <c r="AO800" t="s">
        <v>42</v>
      </c>
      <c r="AQ800" t="s">
        <v>37</v>
      </c>
      <c r="BO800" t="s">
        <v>64</v>
      </c>
      <c r="BP800" t="s">
        <v>65</v>
      </c>
      <c r="CA800" t="s">
        <v>76</v>
      </c>
      <c r="CC800" t="s">
        <v>105</v>
      </c>
      <c r="CD800">
        <v>98</v>
      </c>
      <c r="CE800" t="s">
        <v>121</v>
      </c>
      <c r="CF800" t="s">
        <v>283</v>
      </c>
      <c r="CG800" t="s">
        <v>107</v>
      </c>
      <c r="CH800" t="s">
        <v>98</v>
      </c>
      <c r="CI800" s="1" t="s">
        <v>80</v>
      </c>
      <c r="CJ800" t="s">
        <v>112</v>
      </c>
      <c r="CK800" t="s">
        <v>110</v>
      </c>
      <c r="CL800" t="s">
        <v>104</v>
      </c>
      <c r="CM800" t="s">
        <v>102</v>
      </c>
      <c r="CN800" s="1"/>
      <c r="CO800" t="s">
        <v>98</v>
      </c>
    </row>
    <row r="801" spans="1:93" x14ac:dyDescent="0.25">
      <c r="A801" s="1">
        <v>799</v>
      </c>
      <c r="C801" t="s">
        <v>20</v>
      </c>
      <c r="D801" t="s">
        <v>21</v>
      </c>
      <c r="J801" t="s">
        <v>26</v>
      </c>
      <c r="Q801" t="s">
        <v>21</v>
      </c>
      <c r="W801" t="s">
        <v>26</v>
      </c>
      <c r="X801" t="s">
        <v>27</v>
      </c>
      <c r="AE801" t="s">
        <v>266</v>
      </c>
      <c r="AH801" t="s">
        <v>269</v>
      </c>
      <c r="AJ801" t="s">
        <v>37</v>
      </c>
      <c r="AL801" t="s">
        <v>39</v>
      </c>
      <c r="AM801" t="s">
        <v>40</v>
      </c>
      <c r="AP801" t="s">
        <v>43</v>
      </c>
      <c r="BG801" t="s">
        <v>58</v>
      </c>
      <c r="BI801" t="s">
        <v>60</v>
      </c>
      <c r="BJ801" t="s">
        <v>26</v>
      </c>
      <c r="BP801" t="s">
        <v>65</v>
      </c>
      <c r="BY801" t="s">
        <v>74</v>
      </c>
      <c r="CA801" t="s">
        <v>76</v>
      </c>
      <c r="CC801" t="s">
        <v>105</v>
      </c>
      <c r="CD801">
        <v>72</v>
      </c>
      <c r="CE801" t="s">
        <v>121</v>
      </c>
      <c r="CF801" t="s">
        <v>283</v>
      </c>
      <c r="CG801" t="s">
        <v>107</v>
      </c>
      <c r="CH801" t="s">
        <v>98</v>
      </c>
      <c r="CI801" s="1" t="s">
        <v>80</v>
      </c>
      <c r="CJ801" t="s">
        <v>114</v>
      </c>
      <c r="CK801" t="s">
        <v>120</v>
      </c>
      <c r="CL801" t="s">
        <v>104</v>
      </c>
      <c r="CM801" t="s">
        <v>102</v>
      </c>
      <c r="CN801" s="1"/>
      <c r="CO801" t="s">
        <v>102</v>
      </c>
    </row>
    <row r="802" spans="1:93" x14ac:dyDescent="0.25">
      <c r="A802" s="1">
        <v>800</v>
      </c>
      <c r="P802" t="s">
        <v>20</v>
      </c>
      <c r="X802" t="s">
        <v>27</v>
      </c>
      <c r="AL802" t="s">
        <v>39</v>
      </c>
      <c r="AP802" t="s">
        <v>43</v>
      </c>
      <c r="AZ802" t="s">
        <v>52</v>
      </c>
      <c r="BA802" t="s">
        <v>20</v>
      </c>
      <c r="BG802" t="s">
        <v>58</v>
      </c>
      <c r="BP802" t="s">
        <v>65</v>
      </c>
      <c r="BY802" t="s">
        <v>74</v>
      </c>
      <c r="CC802" t="s">
        <v>105</v>
      </c>
      <c r="CD802">
        <v>63</v>
      </c>
      <c r="CE802" t="s">
        <v>121</v>
      </c>
      <c r="CF802" t="s">
        <v>283</v>
      </c>
      <c r="CG802" t="s">
        <v>107</v>
      </c>
      <c r="CH802" t="s">
        <v>98</v>
      </c>
      <c r="CI802" s="1" t="s">
        <v>80</v>
      </c>
      <c r="CJ802" t="s">
        <v>99</v>
      </c>
      <c r="CL802" t="s">
        <v>104</v>
      </c>
      <c r="CM802" t="s">
        <v>102</v>
      </c>
      <c r="CN802" s="1"/>
      <c r="CO802" t="s">
        <v>102</v>
      </c>
    </row>
    <row r="803" spans="1:93" x14ac:dyDescent="0.25">
      <c r="A803" s="1">
        <v>801</v>
      </c>
      <c r="C803" t="s">
        <v>20</v>
      </c>
      <c r="D803" t="s">
        <v>21</v>
      </c>
      <c r="K803" t="s">
        <v>27</v>
      </c>
      <c r="L803" t="s">
        <v>28</v>
      </c>
      <c r="N803" t="s">
        <v>30</v>
      </c>
      <c r="Q803" t="s">
        <v>21</v>
      </c>
      <c r="V803" t="s">
        <v>267</v>
      </c>
      <c r="AA803" t="s">
        <v>30</v>
      </c>
      <c r="AE803" t="s">
        <v>266</v>
      </c>
      <c r="AH803" t="s">
        <v>269</v>
      </c>
      <c r="AK803" t="s">
        <v>38</v>
      </c>
      <c r="AL803" t="s">
        <v>39</v>
      </c>
      <c r="AP803" t="s">
        <v>43</v>
      </c>
      <c r="AT803" t="s">
        <v>46</v>
      </c>
      <c r="AV803" t="s">
        <v>48</v>
      </c>
      <c r="AX803" t="s">
        <v>50</v>
      </c>
      <c r="BD803" t="s">
        <v>55</v>
      </c>
      <c r="BG803" t="s">
        <v>58</v>
      </c>
      <c r="BH803" t="s">
        <v>59</v>
      </c>
      <c r="BP803" t="s">
        <v>65</v>
      </c>
      <c r="BQ803" t="s">
        <v>66</v>
      </c>
      <c r="BU803" t="s">
        <v>70</v>
      </c>
      <c r="BY803" t="s">
        <v>74</v>
      </c>
      <c r="CC803" t="s">
        <v>94</v>
      </c>
      <c r="CD803">
        <v>78</v>
      </c>
      <c r="CE803" t="s">
        <v>121</v>
      </c>
      <c r="CF803" t="s">
        <v>282</v>
      </c>
      <c r="CG803" t="s">
        <v>107</v>
      </c>
      <c r="CH803" t="s">
        <v>98</v>
      </c>
      <c r="CI803" s="1" t="s">
        <v>80</v>
      </c>
      <c r="CJ803" t="s">
        <v>114</v>
      </c>
      <c r="CK803" t="s">
        <v>120</v>
      </c>
      <c r="CL803" t="s">
        <v>104</v>
      </c>
      <c r="CM803" t="s">
        <v>98</v>
      </c>
      <c r="CN803" s="1"/>
      <c r="CO803" t="s">
        <v>102</v>
      </c>
    </row>
    <row r="804" spans="1:93" x14ac:dyDescent="0.25">
      <c r="A804" s="1">
        <v>802</v>
      </c>
      <c r="C804" t="s">
        <v>20</v>
      </c>
      <c r="P804" t="s">
        <v>20</v>
      </c>
      <c r="AN804" t="s">
        <v>41</v>
      </c>
      <c r="AQ804" t="s">
        <v>37</v>
      </c>
      <c r="AV804" t="s">
        <v>48</v>
      </c>
      <c r="AX804" t="s">
        <v>50</v>
      </c>
      <c r="BE804" t="s">
        <v>56</v>
      </c>
      <c r="BG804" t="s">
        <v>58</v>
      </c>
      <c r="BP804" t="s">
        <v>65</v>
      </c>
      <c r="CC804" t="s">
        <v>94</v>
      </c>
      <c r="CD804">
        <v>81</v>
      </c>
      <c r="CE804" t="s">
        <v>121</v>
      </c>
      <c r="CF804" t="s">
        <v>281</v>
      </c>
      <c r="CG804" t="s">
        <v>143</v>
      </c>
      <c r="CH804" t="s">
        <v>98</v>
      </c>
      <c r="CI804" s="1" t="s">
        <v>80</v>
      </c>
      <c r="CJ804" t="s">
        <v>99</v>
      </c>
      <c r="CK804" t="s">
        <v>110</v>
      </c>
      <c r="CL804" t="s">
        <v>104</v>
      </c>
      <c r="CM804" t="s">
        <v>102</v>
      </c>
      <c r="CN804" s="1"/>
    </row>
    <row r="805" spans="1:93" x14ac:dyDescent="0.25">
      <c r="A805" s="1">
        <v>803</v>
      </c>
      <c r="C805" t="s">
        <v>20</v>
      </c>
      <c r="G805" t="s">
        <v>24</v>
      </c>
      <c r="I805" t="s">
        <v>267</v>
      </c>
      <c r="P805" t="s">
        <v>20</v>
      </c>
      <c r="X805" t="s">
        <v>27</v>
      </c>
      <c r="Z805" t="s">
        <v>29</v>
      </c>
      <c r="AI805" t="s">
        <v>36</v>
      </c>
      <c r="AJ805" t="s">
        <v>37</v>
      </c>
      <c r="AK805" t="s">
        <v>38</v>
      </c>
      <c r="AP805" t="s">
        <v>43</v>
      </c>
      <c r="AQ805" t="s">
        <v>37</v>
      </c>
      <c r="AR805" t="s">
        <v>44</v>
      </c>
      <c r="BC805" t="s">
        <v>54</v>
      </c>
      <c r="BE805" t="s">
        <v>56</v>
      </c>
      <c r="BL805" t="s">
        <v>61</v>
      </c>
      <c r="BP805" t="s">
        <v>65</v>
      </c>
      <c r="BR805" t="s">
        <v>67</v>
      </c>
      <c r="BV805" t="s">
        <v>71</v>
      </c>
      <c r="CC805" t="s">
        <v>94</v>
      </c>
      <c r="CD805">
        <v>83</v>
      </c>
      <c r="CE805" t="s">
        <v>121</v>
      </c>
      <c r="CF805" t="s">
        <v>282</v>
      </c>
      <c r="CG805" t="s">
        <v>107</v>
      </c>
      <c r="CI805" s="1" t="s">
        <v>80</v>
      </c>
      <c r="CJ805" t="s">
        <v>109</v>
      </c>
      <c r="CK805" t="s">
        <v>110</v>
      </c>
      <c r="CL805" t="s">
        <v>104</v>
      </c>
      <c r="CM805" t="s">
        <v>102</v>
      </c>
      <c r="CN805" s="1"/>
      <c r="CO805" t="s">
        <v>102</v>
      </c>
    </row>
    <row r="806" spans="1:93" x14ac:dyDescent="0.25">
      <c r="A806" s="1">
        <v>804</v>
      </c>
      <c r="C806" t="s">
        <v>20</v>
      </c>
      <c r="E806" t="s">
        <v>22</v>
      </c>
      <c r="L806" t="s">
        <v>28</v>
      </c>
      <c r="R806" t="s">
        <v>22</v>
      </c>
      <c r="AD806" t="s">
        <v>33</v>
      </c>
      <c r="AI806" t="s">
        <v>36</v>
      </c>
      <c r="AJ806" t="s">
        <v>37</v>
      </c>
      <c r="AP806" t="s">
        <v>43</v>
      </c>
      <c r="AR806" t="s">
        <v>44</v>
      </c>
      <c r="BG806" t="s">
        <v>58</v>
      </c>
      <c r="BP806" t="s">
        <v>65</v>
      </c>
      <c r="BS806" t="s">
        <v>68</v>
      </c>
      <c r="CC806" t="s">
        <v>94</v>
      </c>
      <c r="CD806">
        <v>72</v>
      </c>
      <c r="CE806" t="s">
        <v>121</v>
      </c>
      <c r="CF806" t="s">
        <v>287</v>
      </c>
      <c r="CG806" t="s">
        <v>107</v>
      </c>
      <c r="CH806" t="s">
        <v>98</v>
      </c>
      <c r="CI806" s="1" t="s">
        <v>80</v>
      </c>
      <c r="CJ806" t="s">
        <v>99</v>
      </c>
      <c r="CK806" t="s">
        <v>137</v>
      </c>
      <c r="CL806" t="s">
        <v>104</v>
      </c>
      <c r="CM806" t="s">
        <v>102</v>
      </c>
      <c r="CN806" s="1"/>
      <c r="CO806" t="s">
        <v>102</v>
      </c>
    </row>
    <row r="807" spans="1:93" x14ac:dyDescent="0.25">
      <c r="A807" s="1">
        <v>805</v>
      </c>
      <c r="C807" t="s">
        <v>20</v>
      </c>
      <c r="K807" t="s">
        <v>27</v>
      </c>
      <c r="L807" t="s">
        <v>28</v>
      </c>
      <c r="P807" t="s">
        <v>20</v>
      </c>
      <c r="Q807" t="s">
        <v>21</v>
      </c>
      <c r="X807" t="s">
        <v>27</v>
      </c>
      <c r="AG807" t="s">
        <v>35</v>
      </c>
      <c r="AL807" t="s">
        <v>39</v>
      </c>
      <c r="AM807" t="s">
        <v>40</v>
      </c>
      <c r="AO807" t="s">
        <v>42</v>
      </c>
      <c r="AZ807" t="s">
        <v>52</v>
      </c>
      <c r="BB807" t="s">
        <v>53</v>
      </c>
      <c r="BL807" t="s">
        <v>61</v>
      </c>
      <c r="BP807" t="s">
        <v>65</v>
      </c>
      <c r="BS807" t="s">
        <v>68</v>
      </c>
      <c r="BT807" t="s">
        <v>69</v>
      </c>
      <c r="CC807" t="s">
        <v>94</v>
      </c>
      <c r="CD807">
        <v>86</v>
      </c>
      <c r="CE807" t="s">
        <v>121</v>
      </c>
      <c r="CF807" t="s">
        <v>286</v>
      </c>
      <c r="CG807" t="s">
        <v>107</v>
      </c>
      <c r="CH807" t="s">
        <v>98</v>
      </c>
      <c r="CI807" s="1" t="s">
        <v>80</v>
      </c>
      <c r="CJ807" t="s">
        <v>99</v>
      </c>
      <c r="CK807" t="s">
        <v>137</v>
      </c>
      <c r="CL807" t="s">
        <v>104</v>
      </c>
      <c r="CM807" t="s">
        <v>102</v>
      </c>
      <c r="CN807" s="1"/>
      <c r="CO807" t="s">
        <v>98</v>
      </c>
    </row>
    <row r="808" spans="1:93" x14ac:dyDescent="0.25">
      <c r="A808" s="1">
        <v>806</v>
      </c>
      <c r="C808" t="s">
        <v>20</v>
      </c>
      <c r="D808" t="s">
        <v>21</v>
      </c>
      <c r="M808" t="s">
        <v>29</v>
      </c>
      <c r="P808" t="s">
        <v>20</v>
      </c>
      <c r="R808" t="s">
        <v>22</v>
      </c>
      <c r="AF808" t="s">
        <v>34</v>
      </c>
      <c r="AH808" t="s">
        <v>269</v>
      </c>
      <c r="AI808" t="s">
        <v>36</v>
      </c>
      <c r="AL808" t="s">
        <v>39</v>
      </c>
      <c r="AM808" t="s">
        <v>40</v>
      </c>
      <c r="AN808" t="s">
        <v>41</v>
      </c>
      <c r="AX808" t="s">
        <v>50</v>
      </c>
      <c r="BB808" t="s">
        <v>53</v>
      </c>
      <c r="BD808" t="s">
        <v>55</v>
      </c>
      <c r="BP808" t="s">
        <v>65</v>
      </c>
      <c r="BU808" t="s">
        <v>70</v>
      </c>
      <c r="BW808" t="s">
        <v>72</v>
      </c>
      <c r="CC808" t="s">
        <v>94</v>
      </c>
      <c r="CD808">
        <v>78</v>
      </c>
      <c r="CE808" t="s">
        <v>121</v>
      </c>
      <c r="CF808" t="s">
        <v>287</v>
      </c>
      <c r="CG808" t="s">
        <v>107</v>
      </c>
      <c r="CH808" t="s">
        <v>98</v>
      </c>
      <c r="CI808" s="1" t="s">
        <v>80</v>
      </c>
      <c r="CJ808" t="s">
        <v>112</v>
      </c>
      <c r="CK808" t="s">
        <v>120</v>
      </c>
      <c r="CL808" t="s">
        <v>104</v>
      </c>
      <c r="CM808" t="s">
        <v>102</v>
      </c>
      <c r="CN808" s="1"/>
      <c r="CO808" t="s">
        <v>98</v>
      </c>
    </row>
    <row r="809" spans="1:93" x14ac:dyDescent="0.25">
      <c r="A809" s="1">
        <v>807</v>
      </c>
      <c r="K809" t="s">
        <v>27</v>
      </c>
      <c r="X809" t="s">
        <v>27</v>
      </c>
      <c r="AJ809" t="s">
        <v>37</v>
      </c>
      <c r="AM809" t="s">
        <v>40</v>
      </c>
      <c r="AZ809" t="s">
        <v>52</v>
      </c>
      <c r="BP809" t="s">
        <v>65</v>
      </c>
      <c r="BS809" t="s">
        <v>68</v>
      </c>
      <c r="BT809" t="s">
        <v>69</v>
      </c>
      <c r="BU809" t="s">
        <v>70</v>
      </c>
      <c r="CA809" t="s">
        <v>76</v>
      </c>
      <c r="CC809" t="s">
        <v>94</v>
      </c>
      <c r="CD809">
        <v>83</v>
      </c>
      <c r="CE809" t="s">
        <v>121</v>
      </c>
      <c r="CF809" t="s">
        <v>217</v>
      </c>
      <c r="CG809" t="s">
        <v>107</v>
      </c>
      <c r="CI809" s="1" t="s">
        <v>80</v>
      </c>
      <c r="CJ809" t="s">
        <v>126</v>
      </c>
      <c r="CK809" t="s">
        <v>103</v>
      </c>
      <c r="CL809" t="s">
        <v>104</v>
      </c>
      <c r="CM809" t="s">
        <v>102</v>
      </c>
      <c r="CN809" s="1"/>
    </row>
    <row r="810" spans="1:93" x14ac:dyDescent="0.25">
      <c r="A810" s="1">
        <v>808</v>
      </c>
      <c r="AF810" t="s">
        <v>34</v>
      </c>
      <c r="AH810" t="s">
        <v>269</v>
      </c>
      <c r="AI810" t="s">
        <v>36</v>
      </c>
      <c r="AZ810" t="s">
        <v>52</v>
      </c>
      <c r="BN810" t="s">
        <v>63</v>
      </c>
      <c r="BP810" t="s">
        <v>65</v>
      </c>
      <c r="BT810" t="s">
        <v>69</v>
      </c>
      <c r="CA810" t="s">
        <v>76</v>
      </c>
      <c r="CC810" t="s">
        <v>105</v>
      </c>
      <c r="CD810">
        <v>85</v>
      </c>
      <c r="CE810" t="s">
        <v>121</v>
      </c>
      <c r="CF810" t="s">
        <v>217</v>
      </c>
      <c r="CG810" t="s">
        <v>107</v>
      </c>
      <c r="CH810" t="s">
        <v>98</v>
      </c>
      <c r="CI810" s="1" t="s">
        <v>80</v>
      </c>
      <c r="CJ810" t="s">
        <v>126</v>
      </c>
      <c r="CK810" t="s">
        <v>103</v>
      </c>
      <c r="CL810" t="s">
        <v>104</v>
      </c>
      <c r="CM810" t="s">
        <v>102</v>
      </c>
      <c r="CN810" s="1"/>
      <c r="CO810" t="s">
        <v>98</v>
      </c>
    </row>
    <row r="811" spans="1:93" x14ac:dyDescent="0.25">
      <c r="A811" s="1">
        <v>809</v>
      </c>
      <c r="C811" t="s">
        <v>20</v>
      </c>
      <c r="D811" t="s">
        <v>21</v>
      </c>
      <c r="O811" t="s">
        <v>19</v>
      </c>
      <c r="Q811" t="s">
        <v>21</v>
      </c>
      <c r="AC811" t="s">
        <v>32</v>
      </c>
      <c r="AG811" t="s">
        <v>35</v>
      </c>
      <c r="AL811" t="s">
        <v>39</v>
      </c>
      <c r="AM811" t="s">
        <v>40</v>
      </c>
      <c r="AT811" t="s">
        <v>46</v>
      </c>
      <c r="AZ811" t="s">
        <v>52</v>
      </c>
      <c r="BE811" t="s">
        <v>56</v>
      </c>
      <c r="BG811" t="s">
        <v>58</v>
      </c>
      <c r="BP811" t="s">
        <v>65</v>
      </c>
      <c r="BT811" t="s">
        <v>69</v>
      </c>
      <c r="CA811" t="s">
        <v>76</v>
      </c>
      <c r="CC811" t="s">
        <v>105</v>
      </c>
      <c r="CD811">
        <v>91</v>
      </c>
      <c r="CE811" t="s">
        <v>121</v>
      </c>
      <c r="CF811" t="s">
        <v>217</v>
      </c>
      <c r="CG811" t="s">
        <v>107</v>
      </c>
      <c r="CH811" t="s">
        <v>98</v>
      </c>
      <c r="CI811" s="1" t="s">
        <v>80</v>
      </c>
      <c r="CJ811" t="s">
        <v>126</v>
      </c>
      <c r="CK811" t="s">
        <v>110</v>
      </c>
      <c r="CL811" t="s">
        <v>104</v>
      </c>
      <c r="CM811" t="s">
        <v>102</v>
      </c>
      <c r="CN811" s="1"/>
      <c r="CO811" t="s">
        <v>98</v>
      </c>
    </row>
    <row r="812" spans="1:93" x14ac:dyDescent="0.25">
      <c r="A812" s="1">
        <v>810</v>
      </c>
      <c r="D812" t="s">
        <v>21</v>
      </c>
      <c r="M812" t="s">
        <v>29</v>
      </c>
      <c r="V812" t="s">
        <v>267</v>
      </c>
      <c r="AG812" t="s">
        <v>35</v>
      </c>
      <c r="AL812" t="s">
        <v>39</v>
      </c>
      <c r="AM812" t="s">
        <v>40</v>
      </c>
      <c r="AR812" t="s">
        <v>44</v>
      </c>
      <c r="BT812" t="s">
        <v>69</v>
      </c>
      <c r="CA812" t="s">
        <v>76</v>
      </c>
      <c r="CC812" t="s">
        <v>94</v>
      </c>
      <c r="CD812">
        <v>94</v>
      </c>
      <c r="CE812" t="s">
        <v>121</v>
      </c>
      <c r="CF812" t="s">
        <v>217</v>
      </c>
      <c r="CG812" t="s">
        <v>107</v>
      </c>
      <c r="CH812" t="s">
        <v>98</v>
      </c>
      <c r="CI812" s="1" t="s">
        <v>80</v>
      </c>
      <c r="CJ812" t="s">
        <v>112</v>
      </c>
      <c r="CK812" t="s">
        <v>120</v>
      </c>
      <c r="CL812" t="s">
        <v>104</v>
      </c>
      <c r="CM812" t="s">
        <v>102</v>
      </c>
      <c r="CN812" s="1"/>
      <c r="CO812" t="s">
        <v>102</v>
      </c>
    </row>
    <row r="813" spans="1:93" x14ac:dyDescent="0.25">
      <c r="A813" s="1">
        <v>811</v>
      </c>
      <c r="D813" t="s">
        <v>21</v>
      </c>
      <c r="J813" t="s">
        <v>26</v>
      </c>
      <c r="L813" t="s">
        <v>28</v>
      </c>
      <c r="P813" t="s">
        <v>20</v>
      </c>
      <c r="W813" t="s">
        <v>26</v>
      </c>
      <c r="AD813" t="s">
        <v>33</v>
      </c>
      <c r="AE813" t="s">
        <v>266</v>
      </c>
      <c r="AI813" t="s">
        <v>36</v>
      </c>
      <c r="AM813" t="s">
        <v>40</v>
      </c>
      <c r="AN813" t="s">
        <v>41</v>
      </c>
      <c r="AS813" t="s">
        <v>45</v>
      </c>
      <c r="AZ813" t="s">
        <v>52</v>
      </c>
      <c r="BH813" t="s">
        <v>59</v>
      </c>
      <c r="BL813" t="s">
        <v>61</v>
      </c>
      <c r="BP813" t="s">
        <v>65</v>
      </c>
      <c r="BU813" t="s">
        <v>70</v>
      </c>
      <c r="BX813" t="s">
        <v>73</v>
      </c>
      <c r="BY813" t="s">
        <v>74</v>
      </c>
      <c r="CA813" t="s">
        <v>76</v>
      </c>
      <c r="CC813" t="s">
        <v>94</v>
      </c>
      <c r="CD813">
        <v>85</v>
      </c>
      <c r="CE813" t="s">
        <v>121</v>
      </c>
      <c r="CF813" t="s">
        <v>217</v>
      </c>
      <c r="CG813" t="s">
        <v>107</v>
      </c>
      <c r="CH813" t="s">
        <v>98</v>
      </c>
      <c r="CI813" s="1" t="s">
        <v>80</v>
      </c>
      <c r="CJ813" t="s">
        <v>99</v>
      </c>
      <c r="CL813" t="s">
        <v>104</v>
      </c>
      <c r="CM813" t="s">
        <v>102</v>
      </c>
      <c r="CN813" s="1"/>
      <c r="CO813" t="s">
        <v>98</v>
      </c>
    </row>
    <row r="814" spans="1:93" x14ac:dyDescent="0.25">
      <c r="A814" s="1">
        <v>812</v>
      </c>
      <c r="C814" t="s">
        <v>20</v>
      </c>
      <c r="D814" t="s">
        <v>21</v>
      </c>
      <c r="E814" t="s">
        <v>22</v>
      </c>
      <c r="J814" t="s">
        <v>26</v>
      </c>
      <c r="K814" t="s">
        <v>27</v>
      </c>
      <c r="L814" t="s">
        <v>28</v>
      </c>
      <c r="Q814" t="s">
        <v>21</v>
      </c>
      <c r="R814" t="s">
        <v>22</v>
      </c>
      <c r="X814" t="s">
        <v>27</v>
      </c>
      <c r="AG814" t="s">
        <v>35</v>
      </c>
      <c r="BP814" t="s">
        <v>65</v>
      </c>
      <c r="BT814" t="s">
        <v>69</v>
      </c>
      <c r="BY814" t="s">
        <v>74</v>
      </c>
      <c r="CC814" t="s">
        <v>105</v>
      </c>
      <c r="CD814">
        <v>85</v>
      </c>
      <c r="CE814" t="s">
        <v>121</v>
      </c>
      <c r="CF814" t="s">
        <v>217</v>
      </c>
      <c r="CG814" t="s">
        <v>107</v>
      </c>
      <c r="CH814" t="s">
        <v>98</v>
      </c>
      <c r="CI814" s="1" t="s">
        <v>80</v>
      </c>
      <c r="CJ814" t="s">
        <v>126</v>
      </c>
      <c r="CK814" t="s">
        <v>120</v>
      </c>
      <c r="CL814" t="s">
        <v>104</v>
      </c>
      <c r="CM814" t="s">
        <v>102</v>
      </c>
      <c r="CN814" s="1"/>
      <c r="CO814" t="s">
        <v>98</v>
      </c>
    </row>
    <row r="815" spans="1:93" x14ac:dyDescent="0.25">
      <c r="A815" s="1">
        <v>813</v>
      </c>
      <c r="O815" t="s">
        <v>19</v>
      </c>
      <c r="Q815" t="s">
        <v>21</v>
      </c>
      <c r="AH815" t="s">
        <v>269</v>
      </c>
      <c r="AK815" t="s">
        <v>38</v>
      </c>
      <c r="AM815" t="s">
        <v>40</v>
      </c>
      <c r="AR815" t="s">
        <v>44</v>
      </c>
      <c r="AY815" t="s">
        <v>51</v>
      </c>
      <c r="BC815" t="s">
        <v>54</v>
      </c>
      <c r="BL815" t="s">
        <v>61</v>
      </c>
      <c r="CB815" s="6" t="s">
        <v>77</v>
      </c>
      <c r="CC815" t="s">
        <v>94</v>
      </c>
      <c r="CD815">
        <v>88</v>
      </c>
      <c r="CE815" t="s">
        <v>121</v>
      </c>
      <c r="CF815" t="s">
        <v>217</v>
      </c>
      <c r="CG815" t="s">
        <v>107</v>
      </c>
      <c r="CH815" t="s">
        <v>98</v>
      </c>
      <c r="CI815" s="1" t="s">
        <v>80</v>
      </c>
      <c r="CJ815" t="s">
        <v>114</v>
      </c>
      <c r="CK815" t="s">
        <v>110</v>
      </c>
      <c r="CL815" t="s">
        <v>104</v>
      </c>
      <c r="CM815" t="s">
        <v>102</v>
      </c>
      <c r="CN815" s="1"/>
      <c r="CO815" t="s">
        <v>98</v>
      </c>
    </row>
    <row r="816" spans="1:93" x14ac:dyDescent="0.25">
      <c r="A816" s="1">
        <v>814</v>
      </c>
      <c r="D816" t="s">
        <v>21</v>
      </c>
      <c r="E816" t="s">
        <v>22</v>
      </c>
      <c r="K816" t="s">
        <v>27</v>
      </c>
      <c r="P816" t="s">
        <v>20</v>
      </c>
      <c r="Q816" t="s">
        <v>21</v>
      </c>
      <c r="X816" t="s">
        <v>27</v>
      </c>
      <c r="AC816" t="s">
        <v>32</v>
      </c>
      <c r="AJ816" t="s">
        <v>37</v>
      </c>
      <c r="AM816" t="s">
        <v>40</v>
      </c>
      <c r="AQ816" t="s">
        <v>37</v>
      </c>
      <c r="AX816" t="s">
        <v>50</v>
      </c>
      <c r="BM816" t="s">
        <v>62</v>
      </c>
      <c r="BS816" t="s">
        <v>68</v>
      </c>
      <c r="BT816" t="s">
        <v>69</v>
      </c>
      <c r="BU816" t="s">
        <v>70</v>
      </c>
      <c r="CC816" t="s">
        <v>105</v>
      </c>
      <c r="CD816">
        <v>86</v>
      </c>
      <c r="CE816" t="s">
        <v>121</v>
      </c>
      <c r="CF816" t="s">
        <v>217</v>
      </c>
      <c r="CG816" t="s">
        <v>107</v>
      </c>
      <c r="CH816" t="s">
        <v>98</v>
      </c>
      <c r="CI816" s="1" t="s">
        <v>80</v>
      </c>
      <c r="CJ816" t="s">
        <v>108</v>
      </c>
      <c r="CK816" t="s">
        <v>110</v>
      </c>
      <c r="CL816" t="s">
        <v>104</v>
      </c>
      <c r="CM816" t="s">
        <v>102</v>
      </c>
      <c r="CN816" s="1"/>
      <c r="CO816" t="s">
        <v>98</v>
      </c>
    </row>
    <row r="817" spans="1:93" x14ac:dyDescent="0.25">
      <c r="A817" s="1">
        <v>815</v>
      </c>
      <c r="D817" t="s">
        <v>21</v>
      </c>
      <c r="E817" t="s">
        <v>22</v>
      </c>
      <c r="K817" t="s">
        <v>27</v>
      </c>
      <c r="Q817" t="s">
        <v>21</v>
      </c>
      <c r="V817" t="s">
        <v>267</v>
      </c>
      <c r="Z817" t="s">
        <v>29</v>
      </c>
      <c r="AE817" t="s">
        <v>266</v>
      </c>
      <c r="AG817" t="s">
        <v>35</v>
      </c>
      <c r="AL817" t="s">
        <v>39</v>
      </c>
      <c r="AM817" t="s">
        <v>40</v>
      </c>
      <c r="AZ817" t="s">
        <v>52</v>
      </c>
      <c r="BC817" t="s">
        <v>54</v>
      </c>
      <c r="BN817" t="s">
        <v>63</v>
      </c>
      <c r="BP817" t="s">
        <v>65</v>
      </c>
      <c r="BW817" t="s">
        <v>72</v>
      </c>
      <c r="CA817" t="s">
        <v>76</v>
      </c>
      <c r="CC817" t="s">
        <v>94</v>
      </c>
      <c r="CD817">
        <v>85</v>
      </c>
      <c r="CE817" t="s">
        <v>121</v>
      </c>
      <c r="CF817" t="s">
        <v>217</v>
      </c>
      <c r="CG817" t="s">
        <v>107</v>
      </c>
      <c r="CH817" t="s">
        <v>98</v>
      </c>
      <c r="CI817" s="1" t="s">
        <v>80</v>
      </c>
      <c r="CJ817" t="s">
        <v>114</v>
      </c>
      <c r="CK817" t="s">
        <v>133</v>
      </c>
      <c r="CL817" t="s">
        <v>104</v>
      </c>
      <c r="CM817" t="s">
        <v>102</v>
      </c>
      <c r="CN817" s="1"/>
      <c r="CO817" t="s">
        <v>98</v>
      </c>
    </row>
    <row r="818" spans="1:93" x14ac:dyDescent="0.25">
      <c r="A818" s="1">
        <v>816</v>
      </c>
      <c r="B818" t="s">
        <v>19</v>
      </c>
      <c r="C818" t="s">
        <v>20</v>
      </c>
      <c r="D818" t="s">
        <v>21</v>
      </c>
      <c r="P818" t="s">
        <v>20</v>
      </c>
      <c r="Q818" t="s">
        <v>21</v>
      </c>
      <c r="AC818" t="s">
        <v>32</v>
      </c>
      <c r="AJ818" t="s">
        <v>37</v>
      </c>
      <c r="AL818" t="s">
        <v>39</v>
      </c>
      <c r="AM818" t="s">
        <v>40</v>
      </c>
      <c r="AQ818" t="s">
        <v>37</v>
      </c>
      <c r="AZ818" t="s">
        <v>52</v>
      </c>
      <c r="BA818" t="s">
        <v>20</v>
      </c>
      <c r="BM818" t="s">
        <v>62</v>
      </c>
      <c r="BP818" t="s">
        <v>65</v>
      </c>
      <c r="BS818" t="s">
        <v>68</v>
      </c>
      <c r="BT818" t="s">
        <v>69</v>
      </c>
      <c r="CA818" t="s">
        <v>76</v>
      </c>
      <c r="CC818" t="s">
        <v>94</v>
      </c>
      <c r="CD818">
        <v>82</v>
      </c>
      <c r="CE818" t="s">
        <v>121</v>
      </c>
      <c r="CF818" t="s">
        <v>217</v>
      </c>
      <c r="CG818" t="s">
        <v>107</v>
      </c>
      <c r="CH818" t="s">
        <v>98</v>
      </c>
      <c r="CI818" s="1" t="s">
        <v>80</v>
      </c>
      <c r="CJ818" t="s">
        <v>99</v>
      </c>
      <c r="CK818" t="s">
        <v>103</v>
      </c>
      <c r="CL818" t="s">
        <v>104</v>
      </c>
      <c r="CM818" t="s">
        <v>102</v>
      </c>
      <c r="CN818" s="1"/>
      <c r="CO818" t="s">
        <v>98</v>
      </c>
    </row>
    <row r="819" spans="1:93" x14ac:dyDescent="0.25">
      <c r="A819" s="1">
        <v>817</v>
      </c>
      <c r="E819" t="s">
        <v>22</v>
      </c>
      <c r="I819" t="s">
        <v>267</v>
      </c>
      <c r="K819" t="s">
        <v>27</v>
      </c>
      <c r="O819" t="s">
        <v>19</v>
      </c>
      <c r="AA819" t="s">
        <v>30</v>
      </c>
      <c r="AC819" t="s">
        <v>32</v>
      </c>
      <c r="AG819" t="s">
        <v>35</v>
      </c>
      <c r="AQ819" t="s">
        <v>37</v>
      </c>
      <c r="AY819" t="s">
        <v>51</v>
      </c>
      <c r="BE819" t="s">
        <v>56</v>
      </c>
      <c r="BL819" t="s">
        <v>61</v>
      </c>
      <c r="BP819" t="s">
        <v>65</v>
      </c>
      <c r="BY819" t="s">
        <v>74</v>
      </c>
      <c r="CC819" t="s">
        <v>94</v>
      </c>
      <c r="CD819">
        <v>82</v>
      </c>
      <c r="CE819" t="s">
        <v>121</v>
      </c>
      <c r="CF819" t="s">
        <v>217</v>
      </c>
      <c r="CG819" t="s">
        <v>107</v>
      </c>
      <c r="CI819" s="1" t="s">
        <v>80</v>
      </c>
      <c r="CJ819" t="s">
        <v>114</v>
      </c>
      <c r="CK819" t="s">
        <v>110</v>
      </c>
      <c r="CL819" t="s">
        <v>104</v>
      </c>
      <c r="CM819" t="s">
        <v>102</v>
      </c>
      <c r="CN819" s="1"/>
      <c r="CO819" t="s">
        <v>98</v>
      </c>
    </row>
    <row r="820" spans="1:93" x14ac:dyDescent="0.25">
      <c r="A820" s="1">
        <v>818</v>
      </c>
      <c r="C820" t="s">
        <v>20</v>
      </c>
      <c r="D820" t="s">
        <v>21</v>
      </c>
      <c r="K820" t="s">
        <v>27</v>
      </c>
      <c r="P820" t="s">
        <v>20</v>
      </c>
      <c r="Q820" t="s">
        <v>21</v>
      </c>
      <c r="X820" t="s">
        <v>27</v>
      </c>
      <c r="AC820" t="s">
        <v>32</v>
      </c>
      <c r="AX820" t="s">
        <v>50</v>
      </c>
      <c r="BA820" t="s">
        <v>20</v>
      </c>
      <c r="BH820" t="s">
        <v>59</v>
      </c>
      <c r="BP820" t="s">
        <v>65</v>
      </c>
      <c r="BR820" t="s">
        <v>67</v>
      </c>
      <c r="BT820" t="s">
        <v>69</v>
      </c>
      <c r="CA820" t="s">
        <v>76</v>
      </c>
      <c r="CC820" t="s">
        <v>105</v>
      </c>
      <c r="CD820">
        <v>82</v>
      </c>
      <c r="CE820" t="s">
        <v>121</v>
      </c>
      <c r="CF820" t="s">
        <v>217</v>
      </c>
      <c r="CG820" t="s">
        <v>107</v>
      </c>
      <c r="CH820" t="s">
        <v>98</v>
      </c>
      <c r="CI820" s="1" t="s">
        <v>80</v>
      </c>
      <c r="CJ820" t="s">
        <v>126</v>
      </c>
      <c r="CK820" t="s">
        <v>110</v>
      </c>
      <c r="CL820" t="s">
        <v>104</v>
      </c>
      <c r="CM820" t="s">
        <v>102</v>
      </c>
      <c r="CN820" s="1"/>
      <c r="CO820" t="s">
        <v>98</v>
      </c>
    </row>
    <row r="821" spans="1:93" x14ac:dyDescent="0.25">
      <c r="A821" s="1">
        <v>819</v>
      </c>
      <c r="D821" t="s">
        <v>21</v>
      </c>
      <c r="E821" t="s">
        <v>22</v>
      </c>
      <c r="J821" t="s">
        <v>26</v>
      </c>
      <c r="X821" t="s">
        <v>27</v>
      </c>
      <c r="Z821" t="s">
        <v>29</v>
      </c>
      <c r="AA821" t="s">
        <v>30</v>
      </c>
      <c r="AB821" t="s">
        <v>31</v>
      </c>
      <c r="AD821" t="s">
        <v>33</v>
      </c>
      <c r="AN821" t="s">
        <v>41</v>
      </c>
      <c r="AT821" t="s">
        <v>46</v>
      </c>
      <c r="AV821" t="s">
        <v>48</v>
      </c>
      <c r="BC821" t="s">
        <v>54</v>
      </c>
      <c r="BE821" t="s">
        <v>56</v>
      </c>
      <c r="BN821" t="s">
        <v>63</v>
      </c>
      <c r="BP821" t="s">
        <v>65</v>
      </c>
      <c r="BT821" t="s">
        <v>69</v>
      </c>
      <c r="BU821" t="s">
        <v>70</v>
      </c>
      <c r="CC821" t="s">
        <v>94</v>
      </c>
      <c r="CD821">
        <v>87</v>
      </c>
      <c r="CE821" t="s">
        <v>121</v>
      </c>
      <c r="CF821" t="s">
        <v>217</v>
      </c>
      <c r="CG821" t="s">
        <v>107</v>
      </c>
      <c r="CH821" t="s">
        <v>98</v>
      </c>
      <c r="CI821" s="1" t="s">
        <v>80</v>
      </c>
      <c r="CJ821" t="s">
        <v>108</v>
      </c>
      <c r="CK821" t="s">
        <v>110</v>
      </c>
      <c r="CL821" t="s">
        <v>104</v>
      </c>
      <c r="CM821" t="s">
        <v>102</v>
      </c>
      <c r="CN821" s="1"/>
      <c r="CO821" t="s">
        <v>98</v>
      </c>
    </row>
    <row r="822" spans="1:93" x14ac:dyDescent="0.25">
      <c r="A822" s="1">
        <v>820</v>
      </c>
      <c r="C822" t="s">
        <v>20</v>
      </c>
      <c r="D822" t="s">
        <v>21</v>
      </c>
      <c r="L822" t="s">
        <v>28</v>
      </c>
      <c r="Q822" t="s">
        <v>21</v>
      </c>
      <c r="AD822" t="s">
        <v>33</v>
      </c>
      <c r="AG822" t="s">
        <v>35</v>
      </c>
      <c r="AH822" t="s">
        <v>269</v>
      </c>
      <c r="AM822" t="s">
        <v>40</v>
      </c>
      <c r="AO822" t="s">
        <v>42</v>
      </c>
      <c r="AT822" t="s">
        <v>46</v>
      </c>
      <c r="BG822" t="s">
        <v>58</v>
      </c>
      <c r="BH822" t="s">
        <v>59</v>
      </c>
      <c r="BL822" t="s">
        <v>61</v>
      </c>
      <c r="BP822" t="s">
        <v>65</v>
      </c>
      <c r="BT822" t="s">
        <v>69</v>
      </c>
      <c r="CA822" t="s">
        <v>76</v>
      </c>
      <c r="CC822" t="s">
        <v>105</v>
      </c>
      <c r="CD822">
        <v>86</v>
      </c>
      <c r="CE822" t="s">
        <v>121</v>
      </c>
      <c r="CF822" t="s">
        <v>217</v>
      </c>
      <c r="CG822" t="s">
        <v>107</v>
      </c>
      <c r="CH822" t="s">
        <v>98</v>
      </c>
      <c r="CI822" s="1" t="s">
        <v>80</v>
      </c>
      <c r="CJ822" t="s">
        <v>108</v>
      </c>
      <c r="CK822" t="s">
        <v>110</v>
      </c>
      <c r="CL822" t="s">
        <v>104</v>
      </c>
      <c r="CM822" t="s">
        <v>102</v>
      </c>
      <c r="CN822" s="1"/>
      <c r="CO822" t="s">
        <v>98</v>
      </c>
    </row>
    <row r="823" spans="1:93" x14ac:dyDescent="0.25">
      <c r="A823" s="1">
        <v>821</v>
      </c>
      <c r="M823" t="s">
        <v>29</v>
      </c>
      <c r="N823" t="s">
        <v>30</v>
      </c>
      <c r="Q823" t="s">
        <v>21</v>
      </c>
      <c r="W823" t="s">
        <v>26</v>
      </c>
      <c r="AA823" t="s">
        <v>30</v>
      </c>
      <c r="AL823" t="s">
        <v>39</v>
      </c>
      <c r="AR823" t="s">
        <v>44</v>
      </c>
      <c r="BP823" t="s">
        <v>65</v>
      </c>
      <c r="CA823" t="s">
        <v>76</v>
      </c>
      <c r="CC823" t="s">
        <v>94</v>
      </c>
      <c r="CD823">
        <v>78</v>
      </c>
      <c r="CE823" t="s">
        <v>121</v>
      </c>
      <c r="CF823" t="s">
        <v>217</v>
      </c>
      <c r="CG823" t="s">
        <v>107</v>
      </c>
      <c r="CH823" t="s">
        <v>98</v>
      </c>
      <c r="CI823" s="1" t="s">
        <v>80</v>
      </c>
      <c r="CJ823" t="s">
        <v>114</v>
      </c>
      <c r="CK823" t="s">
        <v>137</v>
      </c>
      <c r="CL823" t="s">
        <v>104</v>
      </c>
      <c r="CM823" t="s">
        <v>102</v>
      </c>
      <c r="CN823" s="1"/>
      <c r="CO823" t="s">
        <v>98</v>
      </c>
    </row>
    <row r="824" spans="1:93" x14ac:dyDescent="0.25">
      <c r="A824" s="1">
        <v>822</v>
      </c>
      <c r="D824" t="s">
        <v>21</v>
      </c>
      <c r="E824" t="s">
        <v>22</v>
      </c>
      <c r="M824" t="s">
        <v>29</v>
      </c>
      <c r="P824" t="s">
        <v>20</v>
      </c>
      <c r="AA824" t="s">
        <v>30</v>
      </c>
      <c r="AG824" t="s">
        <v>35</v>
      </c>
      <c r="AH824" t="s">
        <v>269</v>
      </c>
      <c r="AR824" t="s">
        <v>44</v>
      </c>
      <c r="AV824" t="s">
        <v>48</v>
      </c>
      <c r="BB824" t="s">
        <v>53</v>
      </c>
      <c r="BP824" t="s">
        <v>65</v>
      </c>
      <c r="CA824" t="s">
        <v>76</v>
      </c>
      <c r="CD824">
        <v>77</v>
      </c>
      <c r="CE824" t="s">
        <v>121</v>
      </c>
      <c r="CF824" t="s">
        <v>217</v>
      </c>
      <c r="CG824" t="s">
        <v>107</v>
      </c>
      <c r="CH824" t="s">
        <v>98</v>
      </c>
      <c r="CI824" s="1" t="s">
        <v>80</v>
      </c>
      <c r="CJ824" t="s">
        <v>126</v>
      </c>
      <c r="CK824" t="s">
        <v>120</v>
      </c>
      <c r="CL824" t="s">
        <v>104</v>
      </c>
      <c r="CM824" t="s">
        <v>102</v>
      </c>
      <c r="CN824" s="1"/>
      <c r="CO824" t="s">
        <v>98</v>
      </c>
    </row>
    <row r="825" spans="1:93" x14ac:dyDescent="0.25">
      <c r="A825" s="1">
        <v>823</v>
      </c>
      <c r="D825" t="s">
        <v>21</v>
      </c>
      <c r="E825" t="s">
        <v>22</v>
      </c>
      <c r="M825" t="s">
        <v>29</v>
      </c>
      <c r="P825" t="s">
        <v>20</v>
      </c>
      <c r="AA825" t="s">
        <v>30</v>
      </c>
      <c r="AG825" t="s">
        <v>35</v>
      </c>
      <c r="AH825" t="s">
        <v>269</v>
      </c>
      <c r="AR825" t="s">
        <v>44</v>
      </c>
      <c r="AV825" t="s">
        <v>48</v>
      </c>
      <c r="BB825" t="s">
        <v>53</v>
      </c>
      <c r="BP825" t="s">
        <v>65</v>
      </c>
      <c r="CA825" t="s">
        <v>76</v>
      </c>
      <c r="CC825" t="s">
        <v>105</v>
      </c>
      <c r="CD825">
        <v>77</v>
      </c>
      <c r="CE825" t="s">
        <v>121</v>
      </c>
      <c r="CI825" s="1"/>
      <c r="CK825" t="s">
        <v>103</v>
      </c>
      <c r="CN825" s="1"/>
    </row>
    <row r="826" spans="1:93" x14ac:dyDescent="0.25">
      <c r="A826" s="1">
        <v>824</v>
      </c>
      <c r="C826" t="s">
        <v>20</v>
      </c>
      <c r="D826" t="s">
        <v>21</v>
      </c>
      <c r="E826" t="s">
        <v>22</v>
      </c>
      <c r="I826" t="s">
        <v>267</v>
      </c>
      <c r="J826" t="s">
        <v>26</v>
      </c>
      <c r="P826" t="s">
        <v>20</v>
      </c>
      <c r="Q826" t="s">
        <v>21</v>
      </c>
      <c r="W826" t="s">
        <v>26</v>
      </c>
      <c r="X826" t="s">
        <v>27</v>
      </c>
      <c r="Z826" t="s">
        <v>29</v>
      </c>
      <c r="AC826" t="s">
        <v>32</v>
      </c>
      <c r="AD826" t="s">
        <v>33</v>
      </c>
      <c r="AF826" t="s">
        <v>34</v>
      </c>
      <c r="AI826" t="s">
        <v>36</v>
      </c>
      <c r="AL826" t="s">
        <v>39</v>
      </c>
      <c r="AQ826" t="s">
        <v>37</v>
      </c>
      <c r="AR826" t="s">
        <v>44</v>
      </c>
      <c r="AX826" t="s">
        <v>50</v>
      </c>
      <c r="AY826" t="s">
        <v>51</v>
      </c>
      <c r="AZ826" t="s">
        <v>52</v>
      </c>
      <c r="BA826" t="s">
        <v>20</v>
      </c>
      <c r="BB826" t="s">
        <v>53</v>
      </c>
      <c r="BC826" t="s">
        <v>54</v>
      </c>
      <c r="BD826" t="s">
        <v>55</v>
      </c>
      <c r="BE826" t="s">
        <v>56</v>
      </c>
      <c r="BF826" t="s">
        <v>57</v>
      </c>
      <c r="BG826" t="s">
        <v>58</v>
      </c>
      <c r="BH826" t="s">
        <v>59</v>
      </c>
      <c r="BI826" t="s">
        <v>60</v>
      </c>
      <c r="BJ826" t="s">
        <v>26</v>
      </c>
      <c r="BK826" t="s">
        <v>23</v>
      </c>
      <c r="BL826" t="s">
        <v>61</v>
      </c>
      <c r="BM826" t="s">
        <v>62</v>
      </c>
      <c r="BN826" t="s">
        <v>63</v>
      </c>
      <c r="BO826" t="s">
        <v>64</v>
      </c>
      <c r="BP826" t="s">
        <v>65</v>
      </c>
      <c r="CC826" t="s">
        <v>94</v>
      </c>
      <c r="CD826">
        <v>85</v>
      </c>
      <c r="CE826" t="s">
        <v>121</v>
      </c>
      <c r="CF826" t="s">
        <v>217</v>
      </c>
      <c r="CG826" t="s">
        <v>107</v>
      </c>
      <c r="CH826" t="s">
        <v>98</v>
      </c>
      <c r="CI826" s="1" t="s">
        <v>80</v>
      </c>
      <c r="CJ826" t="s">
        <v>114</v>
      </c>
      <c r="CK826" t="s">
        <v>103</v>
      </c>
      <c r="CL826" t="s">
        <v>104</v>
      </c>
      <c r="CM826" t="s">
        <v>102</v>
      </c>
      <c r="CN826" s="1"/>
      <c r="CO826" t="s">
        <v>98</v>
      </c>
    </row>
    <row r="827" spans="1:93" x14ac:dyDescent="0.25">
      <c r="A827" s="1">
        <v>825</v>
      </c>
      <c r="K827" t="s">
        <v>27</v>
      </c>
      <c r="AG827" t="s">
        <v>35</v>
      </c>
      <c r="AM827" t="s">
        <v>40</v>
      </c>
      <c r="AO827" t="s">
        <v>42</v>
      </c>
      <c r="AQ827" t="s">
        <v>37</v>
      </c>
      <c r="AZ827" t="s">
        <v>52</v>
      </c>
      <c r="BG827" t="s">
        <v>58</v>
      </c>
      <c r="BL827" t="s">
        <v>61</v>
      </c>
      <c r="BP827" t="s">
        <v>65</v>
      </c>
      <c r="BT827" t="s">
        <v>69</v>
      </c>
      <c r="CA827" t="s">
        <v>76</v>
      </c>
      <c r="CC827" t="s">
        <v>105</v>
      </c>
      <c r="CD827">
        <v>73</v>
      </c>
      <c r="CE827" t="s">
        <v>121</v>
      </c>
      <c r="CF827" t="s">
        <v>285</v>
      </c>
      <c r="CG827" t="s">
        <v>107</v>
      </c>
      <c r="CI827" s="1" t="s">
        <v>80</v>
      </c>
      <c r="CK827" t="s">
        <v>110</v>
      </c>
      <c r="CL827" t="s">
        <v>104</v>
      </c>
      <c r="CN827" s="1"/>
      <c r="CO827" t="s">
        <v>98</v>
      </c>
    </row>
    <row r="828" spans="1:93" x14ac:dyDescent="0.25">
      <c r="A828" s="1">
        <v>826</v>
      </c>
      <c r="C828" t="s">
        <v>20</v>
      </c>
      <c r="D828" t="s">
        <v>21</v>
      </c>
      <c r="J828" t="s">
        <v>26</v>
      </c>
      <c r="P828" t="s">
        <v>20</v>
      </c>
      <c r="Q828" t="s">
        <v>21</v>
      </c>
      <c r="W828" t="s">
        <v>26</v>
      </c>
      <c r="AH828" t="s">
        <v>269</v>
      </c>
      <c r="AJ828" t="s">
        <v>37</v>
      </c>
      <c r="AK828" t="s">
        <v>38</v>
      </c>
      <c r="AL828" t="s">
        <v>39</v>
      </c>
      <c r="AP828" t="s">
        <v>43</v>
      </c>
      <c r="AQ828" t="s">
        <v>37</v>
      </c>
      <c r="AR828" t="s">
        <v>44</v>
      </c>
      <c r="AX828" t="s">
        <v>50</v>
      </c>
      <c r="BC828" t="s">
        <v>54</v>
      </c>
      <c r="BE828" t="s">
        <v>56</v>
      </c>
      <c r="BH828" t="s">
        <v>59</v>
      </c>
      <c r="BP828" t="s">
        <v>65</v>
      </c>
      <c r="BY828" t="s">
        <v>74</v>
      </c>
      <c r="CB828" s="6" t="s">
        <v>77</v>
      </c>
      <c r="CC828" t="s">
        <v>94</v>
      </c>
      <c r="CD828">
        <v>84</v>
      </c>
      <c r="CE828" t="s">
        <v>121</v>
      </c>
      <c r="CF828" t="s">
        <v>285</v>
      </c>
      <c r="CG828" t="s">
        <v>107</v>
      </c>
      <c r="CH828" t="s">
        <v>98</v>
      </c>
      <c r="CI828" s="1" t="s">
        <v>80</v>
      </c>
      <c r="CJ828" t="s">
        <v>108</v>
      </c>
      <c r="CK828" t="s">
        <v>120</v>
      </c>
      <c r="CL828" t="s">
        <v>104</v>
      </c>
      <c r="CM828" t="s">
        <v>102</v>
      </c>
      <c r="CN828" s="1"/>
    </row>
    <row r="829" spans="1:93" x14ac:dyDescent="0.25">
      <c r="A829" s="1">
        <v>827</v>
      </c>
      <c r="K829" t="s">
        <v>27</v>
      </c>
      <c r="L829" t="s">
        <v>28</v>
      </c>
      <c r="Q829" t="s">
        <v>21</v>
      </c>
      <c r="AA829" t="s">
        <v>30</v>
      </c>
      <c r="AI829" t="s">
        <v>36</v>
      </c>
      <c r="AK829" t="s">
        <v>38</v>
      </c>
      <c r="AM829" t="s">
        <v>40</v>
      </c>
      <c r="AO829" t="s">
        <v>42</v>
      </c>
      <c r="AR829" t="s">
        <v>44</v>
      </c>
      <c r="AU829" t="s">
        <v>47</v>
      </c>
      <c r="AZ829" t="s">
        <v>52</v>
      </c>
      <c r="BO829" t="s">
        <v>64</v>
      </c>
      <c r="BP829" t="s">
        <v>65</v>
      </c>
      <c r="CC829" t="s">
        <v>94</v>
      </c>
      <c r="CD829">
        <v>55</v>
      </c>
      <c r="CE829" t="s">
        <v>95</v>
      </c>
      <c r="CF829" t="s">
        <v>204</v>
      </c>
      <c r="CG829" t="s">
        <v>107</v>
      </c>
      <c r="CH829" t="s">
        <v>98</v>
      </c>
      <c r="CI829" s="1" t="s">
        <v>80</v>
      </c>
      <c r="CJ829" t="s">
        <v>99</v>
      </c>
      <c r="CL829" t="s">
        <v>101</v>
      </c>
      <c r="CM829" t="s">
        <v>102</v>
      </c>
      <c r="CN829" s="1"/>
      <c r="CO829" t="s">
        <v>98</v>
      </c>
    </row>
    <row r="830" spans="1:93" x14ac:dyDescent="0.25">
      <c r="A830" s="1">
        <v>828</v>
      </c>
      <c r="C830" t="s">
        <v>20</v>
      </c>
      <c r="D830" t="s">
        <v>21</v>
      </c>
      <c r="E830" t="s">
        <v>22</v>
      </c>
      <c r="P830" t="s">
        <v>20</v>
      </c>
      <c r="Q830" t="s">
        <v>21</v>
      </c>
      <c r="R830" t="s">
        <v>22</v>
      </c>
      <c r="AG830" t="s">
        <v>35</v>
      </c>
      <c r="AL830" t="s">
        <v>39</v>
      </c>
      <c r="AX830" t="s">
        <v>50</v>
      </c>
      <c r="BA830" t="s">
        <v>20</v>
      </c>
      <c r="BP830" t="s">
        <v>65</v>
      </c>
      <c r="CA830" t="s">
        <v>76</v>
      </c>
      <c r="CC830" t="s">
        <v>105</v>
      </c>
      <c r="CD830">
        <v>74</v>
      </c>
      <c r="CE830" t="s">
        <v>95</v>
      </c>
      <c r="CF830" t="s">
        <v>204</v>
      </c>
      <c r="CG830" t="s">
        <v>107</v>
      </c>
      <c r="CH830" t="s">
        <v>102</v>
      </c>
      <c r="CI830" s="1" t="s">
        <v>80</v>
      </c>
      <c r="CJ830" t="s">
        <v>126</v>
      </c>
      <c r="CK830" t="s">
        <v>120</v>
      </c>
      <c r="CL830" t="s">
        <v>104</v>
      </c>
      <c r="CM830" t="s">
        <v>102</v>
      </c>
      <c r="CN830" s="1"/>
      <c r="CO830" t="s">
        <v>98</v>
      </c>
    </row>
    <row r="831" spans="1:93" x14ac:dyDescent="0.25">
      <c r="A831" s="1">
        <v>829</v>
      </c>
      <c r="D831" t="s">
        <v>21</v>
      </c>
      <c r="E831" t="s">
        <v>22</v>
      </c>
      <c r="Q831" t="s">
        <v>21</v>
      </c>
      <c r="V831" t="s">
        <v>267</v>
      </c>
      <c r="Z831" t="s">
        <v>29</v>
      </c>
      <c r="AK831" t="s">
        <v>38</v>
      </c>
      <c r="AL831" t="s">
        <v>39</v>
      </c>
      <c r="AV831" t="s">
        <v>48</v>
      </c>
      <c r="BG831" t="s">
        <v>58</v>
      </c>
      <c r="BH831" t="s">
        <v>59</v>
      </c>
      <c r="BP831" t="s">
        <v>65</v>
      </c>
      <c r="BQ831" t="s">
        <v>66</v>
      </c>
      <c r="CC831" t="s">
        <v>94</v>
      </c>
      <c r="CD831">
        <v>79</v>
      </c>
      <c r="CE831" t="s">
        <v>95</v>
      </c>
      <c r="CF831" t="s">
        <v>251</v>
      </c>
      <c r="CG831" t="s">
        <v>107</v>
      </c>
      <c r="CH831" t="s">
        <v>98</v>
      </c>
      <c r="CI831" s="1" t="s">
        <v>80</v>
      </c>
      <c r="CK831" t="s">
        <v>110</v>
      </c>
      <c r="CL831" t="s">
        <v>104</v>
      </c>
      <c r="CM831" t="s">
        <v>102</v>
      </c>
      <c r="CN831" s="1"/>
      <c r="CO831" t="s">
        <v>102</v>
      </c>
    </row>
    <row r="832" spans="1:93" x14ac:dyDescent="0.25">
      <c r="A832" s="1">
        <v>830</v>
      </c>
      <c r="C832" t="s">
        <v>20</v>
      </c>
      <c r="X832" t="s">
        <v>27</v>
      </c>
      <c r="AC832" t="s">
        <v>32</v>
      </c>
      <c r="AI832" t="s">
        <v>36</v>
      </c>
      <c r="AK832" t="s">
        <v>38</v>
      </c>
      <c r="AM832" t="s">
        <v>40</v>
      </c>
      <c r="AT832" t="s">
        <v>46</v>
      </c>
      <c r="AY832" t="s">
        <v>51</v>
      </c>
      <c r="AZ832" t="s">
        <v>52</v>
      </c>
      <c r="BC832" t="s">
        <v>54</v>
      </c>
      <c r="BE832" t="s">
        <v>56</v>
      </c>
      <c r="BG832" t="s">
        <v>58</v>
      </c>
      <c r="BO832" t="s">
        <v>64</v>
      </c>
      <c r="BP832" t="s">
        <v>65</v>
      </c>
      <c r="BQ832" t="s">
        <v>66</v>
      </c>
      <c r="BR832" t="s">
        <v>67</v>
      </c>
      <c r="BS832" t="s">
        <v>68</v>
      </c>
      <c r="CC832" t="s">
        <v>94</v>
      </c>
      <c r="CD832">
        <v>35</v>
      </c>
      <c r="CE832" t="s">
        <v>95</v>
      </c>
      <c r="CF832" t="s">
        <v>146</v>
      </c>
      <c r="CG832" t="s">
        <v>107</v>
      </c>
      <c r="CI832" s="1" t="s">
        <v>80</v>
      </c>
      <c r="CJ832" t="s">
        <v>108</v>
      </c>
      <c r="CK832" t="s">
        <v>110</v>
      </c>
      <c r="CL832" t="s">
        <v>101</v>
      </c>
      <c r="CM832" t="s">
        <v>102</v>
      </c>
      <c r="CN832" s="1"/>
      <c r="CO832" t="s">
        <v>102</v>
      </c>
    </row>
    <row r="833" spans="1:93" x14ac:dyDescent="0.25">
      <c r="A833" s="1">
        <v>831</v>
      </c>
      <c r="C833" t="s">
        <v>20</v>
      </c>
      <c r="E833" t="s">
        <v>22</v>
      </c>
      <c r="H833" t="s">
        <v>25</v>
      </c>
      <c r="I833" t="s">
        <v>267</v>
      </c>
      <c r="J833" t="s">
        <v>26</v>
      </c>
      <c r="K833" t="s">
        <v>27</v>
      </c>
      <c r="L833" t="s">
        <v>28</v>
      </c>
      <c r="M833" t="s">
        <v>29</v>
      </c>
      <c r="N833" t="s">
        <v>30</v>
      </c>
      <c r="O833" t="s">
        <v>19</v>
      </c>
      <c r="P833" t="s">
        <v>20</v>
      </c>
      <c r="Z833" t="s">
        <v>29</v>
      </c>
      <c r="AH833" t="s">
        <v>269</v>
      </c>
      <c r="AN833" t="s">
        <v>41</v>
      </c>
      <c r="AZ833" t="s">
        <v>52</v>
      </c>
      <c r="BC833" t="s">
        <v>54</v>
      </c>
      <c r="BP833" t="s">
        <v>65</v>
      </c>
      <c r="BQ833" t="s">
        <v>66</v>
      </c>
      <c r="CA833" t="s">
        <v>76</v>
      </c>
      <c r="CC833" t="s">
        <v>105</v>
      </c>
      <c r="CD833">
        <v>59</v>
      </c>
      <c r="CE833" t="s">
        <v>95</v>
      </c>
      <c r="CF833" t="s">
        <v>139</v>
      </c>
      <c r="CG833" t="s">
        <v>107</v>
      </c>
      <c r="CH833" t="s">
        <v>98</v>
      </c>
      <c r="CI833" s="1" t="s">
        <v>80</v>
      </c>
      <c r="CJ833" t="s">
        <v>114</v>
      </c>
      <c r="CK833" t="s">
        <v>133</v>
      </c>
      <c r="CL833" t="s">
        <v>101</v>
      </c>
      <c r="CM833" t="s">
        <v>102</v>
      </c>
      <c r="CN833" s="1"/>
      <c r="CO833" t="s">
        <v>102</v>
      </c>
    </row>
    <row r="834" spans="1:93" x14ac:dyDescent="0.25">
      <c r="A834" s="1">
        <v>832</v>
      </c>
      <c r="C834" t="s">
        <v>20</v>
      </c>
      <c r="D834" t="s">
        <v>21</v>
      </c>
      <c r="J834" t="s">
        <v>26</v>
      </c>
      <c r="Q834" t="s">
        <v>21</v>
      </c>
      <c r="T834" t="s">
        <v>24</v>
      </c>
      <c r="W834" t="s">
        <v>26</v>
      </c>
      <c r="AH834" t="s">
        <v>269</v>
      </c>
      <c r="AK834" t="s">
        <v>38</v>
      </c>
      <c r="AL834" t="s">
        <v>39</v>
      </c>
      <c r="AP834" t="s">
        <v>43</v>
      </c>
      <c r="AQ834" t="s">
        <v>37</v>
      </c>
      <c r="AX834" t="s">
        <v>50</v>
      </c>
      <c r="BH834" t="s">
        <v>59</v>
      </c>
      <c r="BJ834" t="s">
        <v>26</v>
      </c>
      <c r="BP834" t="s">
        <v>65</v>
      </c>
      <c r="BW834" t="s">
        <v>72</v>
      </c>
      <c r="CA834" t="s">
        <v>76</v>
      </c>
      <c r="CC834" t="s">
        <v>105</v>
      </c>
      <c r="CD834">
        <v>64</v>
      </c>
      <c r="CE834" t="s">
        <v>95</v>
      </c>
      <c r="CF834" t="s">
        <v>139</v>
      </c>
      <c r="CG834" t="s">
        <v>107</v>
      </c>
      <c r="CH834" t="s">
        <v>98</v>
      </c>
      <c r="CI834" s="1" t="s">
        <v>80</v>
      </c>
      <c r="CJ834" t="s">
        <v>109</v>
      </c>
      <c r="CK834" t="s">
        <v>103</v>
      </c>
      <c r="CL834" t="s">
        <v>104</v>
      </c>
      <c r="CM834" t="s">
        <v>102</v>
      </c>
      <c r="CN834" s="1"/>
      <c r="CO834" t="s">
        <v>102</v>
      </c>
    </row>
    <row r="835" spans="1:93" x14ac:dyDescent="0.25">
      <c r="A835" s="1">
        <v>833</v>
      </c>
      <c r="K835" t="s">
        <v>27</v>
      </c>
      <c r="P835" t="s">
        <v>20</v>
      </c>
      <c r="Q835" t="s">
        <v>21</v>
      </c>
      <c r="AA835" t="s">
        <v>30</v>
      </c>
      <c r="AG835" t="s">
        <v>35</v>
      </c>
      <c r="AH835" t="s">
        <v>269</v>
      </c>
      <c r="AI835" t="s">
        <v>36</v>
      </c>
      <c r="AL835" t="s">
        <v>39</v>
      </c>
      <c r="AQ835" t="s">
        <v>37</v>
      </c>
      <c r="AR835" t="s">
        <v>44</v>
      </c>
      <c r="BP835" t="s">
        <v>65</v>
      </c>
      <c r="BV835" t="s">
        <v>71</v>
      </c>
      <c r="BY835" t="s">
        <v>74</v>
      </c>
      <c r="CC835" t="s">
        <v>94</v>
      </c>
      <c r="CD835">
        <v>76</v>
      </c>
      <c r="CE835" t="s">
        <v>95</v>
      </c>
      <c r="CF835" t="s">
        <v>139</v>
      </c>
      <c r="CG835" t="s">
        <v>107</v>
      </c>
      <c r="CI835" s="1" t="s">
        <v>355</v>
      </c>
      <c r="CJ835" t="s">
        <v>99</v>
      </c>
      <c r="CK835" t="s">
        <v>110</v>
      </c>
      <c r="CL835" t="s">
        <v>104</v>
      </c>
      <c r="CM835" t="s">
        <v>102</v>
      </c>
      <c r="CN835" s="1"/>
      <c r="CO835" t="s">
        <v>98</v>
      </c>
    </row>
    <row r="836" spans="1:93" x14ac:dyDescent="0.25">
      <c r="A836" s="1">
        <v>834</v>
      </c>
      <c r="I836" t="s">
        <v>267</v>
      </c>
      <c r="L836" t="s">
        <v>28</v>
      </c>
      <c r="R836" t="s">
        <v>22</v>
      </c>
      <c r="U836" t="s">
        <v>25</v>
      </c>
      <c r="V836" t="s">
        <v>267</v>
      </c>
      <c r="AA836" t="s">
        <v>30</v>
      </c>
      <c r="AL836" t="s">
        <v>39</v>
      </c>
      <c r="AR836" t="s">
        <v>44</v>
      </c>
      <c r="AS836" t="s">
        <v>45</v>
      </c>
      <c r="AT836" t="s">
        <v>46</v>
      </c>
      <c r="AU836" t="s">
        <v>47</v>
      </c>
      <c r="AZ836" t="s">
        <v>52</v>
      </c>
      <c r="BA836" t="s">
        <v>20</v>
      </c>
      <c r="BC836" t="s">
        <v>54</v>
      </c>
      <c r="BE836" t="s">
        <v>56</v>
      </c>
      <c r="BN836" t="s">
        <v>63</v>
      </c>
      <c r="BQ836" t="s">
        <v>66</v>
      </c>
      <c r="CA836" t="s">
        <v>76</v>
      </c>
      <c r="CC836" t="s">
        <v>94</v>
      </c>
      <c r="CD836">
        <v>43</v>
      </c>
      <c r="CE836" t="s">
        <v>95</v>
      </c>
      <c r="CF836" t="s">
        <v>158</v>
      </c>
      <c r="CH836" t="s">
        <v>102</v>
      </c>
      <c r="CI836" s="1" t="s">
        <v>80</v>
      </c>
      <c r="CJ836" t="s">
        <v>108</v>
      </c>
      <c r="CK836" t="s">
        <v>110</v>
      </c>
      <c r="CN836" s="1"/>
    </row>
    <row r="837" spans="1:93" x14ac:dyDescent="0.25">
      <c r="A837" s="1">
        <v>835</v>
      </c>
      <c r="H837" t="s">
        <v>25</v>
      </c>
      <c r="I837" t="s">
        <v>267</v>
      </c>
      <c r="K837" t="s">
        <v>27</v>
      </c>
      <c r="N837" t="s">
        <v>30</v>
      </c>
      <c r="V837" t="s">
        <v>267</v>
      </c>
      <c r="Z837" t="s">
        <v>29</v>
      </c>
      <c r="AI837" t="s">
        <v>36</v>
      </c>
      <c r="AP837" t="s">
        <v>43</v>
      </c>
      <c r="AQ837" t="s">
        <v>37</v>
      </c>
      <c r="BC837" t="s">
        <v>54</v>
      </c>
      <c r="BE837" t="s">
        <v>56</v>
      </c>
      <c r="BP837" t="s">
        <v>65</v>
      </c>
      <c r="CC837" t="s">
        <v>94</v>
      </c>
      <c r="CD837">
        <v>57</v>
      </c>
      <c r="CE837" t="s">
        <v>95</v>
      </c>
      <c r="CF837" t="s">
        <v>158</v>
      </c>
      <c r="CG837" t="s">
        <v>107</v>
      </c>
      <c r="CH837" t="s">
        <v>98</v>
      </c>
      <c r="CI837" s="1" t="s">
        <v>85</v>
      </c>
      <c r="CJ837" t="s">
        <v>114</v>
      </c>
      <c r="CK837" t="s">
        <v>137</v>
      </c>
      <c r="CL837" t="s">
        <v>101</v>
      </c>
      <c r="CM837" t="s">
        <v>102</v>
      </c>
      <c r="CN837" s="1"/>
      <c r="CO837" t="s">
        <v>102</v>
      </c>
    </row>
    <row r="838" spans="1:93" x14ac:dyDescent="0.25">
      <c r="A838" s="1">
        <v>836</v>
      </c>
      <c r="J838" t="s">
        <v>26</v>
      </c>
      <c r="L838" t="s">
        <v>28</v>
      </c>
      <c r="AA838" t="s">
        <v>30</v>
      </c>
      <c r="AD838" t="s">
        <v>33</v>
      </c>
      <c r="AH838" t="s">
        <v>269</v>
      </c>
      <c r="AK838" t="s">
        <v>38</v>
      </c>
      <c r="AN838" t="s">
        <v>41</v>
      </c>
      <c r="AO838" t="s">
        <v>42</v>
      </c>
      <c r="AR838" t="s">
        <v>44</v>
      </c>
      <c r="AT838" t="s">
        <v>46</v>
      </c>
      <c r="AU838" t="s">
        <v>47</v>
      </c>
      <c r="AV838" t="s">
        <v>48</v>
      </c>
      <c r="AX838" t="s">
        <v>50</v>
      </c>
      <c r="AY838" t="s">
        <v>51</v>
      </c>
      <c r="BC838" t="s">
        <v>54</v>
      </c>
      <c r="BD838" t="s">
        <v>55</v>
      </c>
      <c r="BJ838" t="s">
        <v>26</v>
      </c>
      <c r="BL838" t="s">
        <v>61</v>
      </c>
      <c r="BN838" t="s">
        <v>63</v>
      </c>
      <c r="BO838" t="s">
        <v>64</v>
      </c>
      <c r="BQ838" t="s">
        <v>66</v>
      </c>
      <c r="BR838" t="s">
        <v>67</v>
      </c>
      <c r="BU838" t="s">
        <v>70</v>
      </c>
      <c r="CA838" t="s">
        <v>76</v>
      </c>
      <c r="CC838" t="s">
        <v>94</v>
      </c>
      <c r="CD838">
        <v>51</v>
      </c>
      <c r="CE838" t="s">
        <v>95</v>
      </c>
      <c r="CF838" t="s">
        <v>158</v>
      </c>
      <c r="CG838" t="s">
        <v>97</v>
      </c>
      <c r="CH838" t="s">
        <v>98</v>
      </c>
      <c r="CI838" s="1" t="s">
        <v>80</v>
      </c>
      <c r="CJ838" t="s">
        <v>99</v>
      </c>
      <c r="CK838" t="s">
        <v>120</v>
      </c>
      <c r="CL838" t="s">
        <v>123</v>
      </c>
      <c r="CM838" t="s">
        <v>98</v>
      </c>
      <c r="CN838" s="1"/>
      <c r="CO838" t="s">
        <v>102</v>
      </c>
    </row>
    <row r="839" spans="1:93" x14ac:dyDescent="0.25">
      <c r="A839" s="1">
        <v>837</v>
      </c>
      <c r="J839" t="s">
        <v>26</v>
      </c>
      <c r="L839" t="s">
        <v>28</v>
      </c>
      <c r="N839" t="s">
        <v>30</v>
      </c>
      <c r="AA839" t="s">
        <v>30</v>
      </c>
      <c r="AF839" t="s">
        <v>34</v>
      </c>
      <c r="AI839" t="s">
        <v>36</v>
      </c>
      <c r="AJ839" t="s">
        <v>37</v>
      </c>
      <c r="AM839" t="s">
        <v>40</v>
      </c>
      <c r="AO839" t="s">
        <v>42</v>
      </c>
      <c r="AS839" t="s">
        <v>45</v>
      </c>
      <c r="AX839" t="s">
        <v>50</v>
      </c>
      <c r="AY839" t="s">
        <v>51</v>
      </c>
      <c r="BG839" t="s">
        <v>58</v>
      </c>
      <c r="BP839" t="s">
        <v>65</v>
      </c>
      <c r="BQ839" t="s">
        <v>66</v>
      </c>
      <c r="CC839" t="s">
        <v>94</v>
      </c>
      <c r="CD839">
        <v>63</v>
      </c>
      <c r="CE839" t="s">
        <v>95</v>
      </c>
      <c r="CF839" t="s">
        <v>158</v>
      </c>
      <c r="CG839" t="s">
        <v>128</v>
      </c>
      <c r="CH839" t="s">
        <v>98</v>
      </c>
      <c r="CI839" s="1" t="s">
        <v>80</v>
      </c>
      <c r="CJ839" t="s">
        <v>114</v>
      </c>
      <c r="CK839" t="s">
        <v>103</v>
      </c>
      <c r="CL839" t="s">
        <v>101</v>
      </c>
      <c r="CM839" t="s">
        <v>102</v>
      </c>
      <c r="CN839" s="1"/>
      <c r="CO839" t="s">
        <v>102</v>
      </c>
    </row>
    <row r="840" spans="1:93" x14ac:dyDescent="0.25">
      <c r="A840" s="1">
        <v>838</v>
      </c>
      <c r="K840" t="s">
        <v>27</v>
      </c>
      <c r="L840" t="s">
        <v>28</v>
      </c>
      <c r="M840" t="s">
        <v>29</v>
      </c>
      <c r="N840" t="s">
        <v>30</v>
      </c>
      <c r="P840" t="s">
        <v>20</v>
      </c>
      <c r="V840" t="s">
        <v>267</v>
      </c>
      <c r="AP840" t="s">
        <v>43</v>
      </c>
      <c r="CC840" t="s">
        <v>94</v>
      </c>
      <c r="CD840">
        <v>58</v>
      </c>
      <c r="CE840" t="s">
        <v>95</v>
      </c>
      <c r="CF840" t="s">
        <v>243</v>
      </c>
      <c r="CG840" t="s">
        <v>107</v>
      </c>
      <c r="CH840" t="s">
        <v>98</v>
      </c>
      <c r="CI840" s="1" t="s">
        <v>80</v>
      </c>
      <c r="CK840" t="s">
        <v>103</v>
      </c>
      <c r="CL840" t="s">
        <v>104</v>
      </c>
      <c r="CM840" t="s">
        <v>102</v>
      </c>
      <c r="CN840" s="1"/>
      <c r="CO840" t="s">
        <v>98</v>
      </c>
    </row>
    <row r="841" spans="1:93" x14ac:dyDescent="0.25">
      <c r="A841" s="1">
        <v>839</v>
      </c>
      <c r="C841" t="s">
        <v>20</v>
      </c>
      <c r="D841" t="s">
        <v>21</v>
      </c>
      <c r="J841" t="s">
        <v>26</v>
      </c>
      <c r="Q841" t="s">
        <v>21</v>
      </c>
      <c r="W841" t="s">
        <v>26</v>
      </c>
      <c r="AA841" t="s">
        <v>30</v>
      </c>
      <c r="AD841" t="s">
        <v>33</v>
      </c>
      <c r="AH841" t="s">
        <v>269</v>
      </c>
      <c r="AK841" t="s">
        <v>38</v>
      </c>
      <c r="AM841" t="s">
        <v>40</v>
      </c>
      <c r="AP841" t="s">
        <v>43</v>
      </c>
      <c r="AR841" t="s">
        <v>44</v>
      </c>
      <c r="AY841" t="s">
        <v>51</v>
      </c>
      <c r="AZ841" t="s">
        <v>52</v>
      </c>
      <c r="BD841" t="s">
        <v>55</v>
      </c>
      <c r="BP841" t="s">
        <v>65</v>
      </c>
      <c r="BS841" t="s">
        <v>68</v>
      </c>
      <c r="CC841" t="s">
        <v>94</v>
      </c>
      <c r="CD841">
        <v>71</v>
      </c>
      <c r="CE841" t="s">
        <v>95</v>
      </c>
      <c r="CF841" t="s">
        <v>117</v>
      </c>
      <c r="CG841" t="s">
        <v>97</v>
      </c>
      <c r="CH841" t="s">
        <v>98</v>
      </c>
      <c r="CI841" s="1" t="s">
        <v>80</v>
      </c>
      <c r="CJ841" t="s">
        <v>108</v>
      </c>
      <c r="CK841" t="s">
        <v>100</v>
      </c>
      <c r="CL841" t="s">
        <v>104</v>
      </c>
      <c r="CM841" t="s">
        <v>102</v>
      </c>
      <c r="CN841" s="1"/>
      <c r="CO841" t="s">
        <v>102</v>
      </c>
    </row>
    <row r="842" spans="1:93" x14ac:dyDescent="0.25">
      <c r="A842" s="1">
        <v>840</v>
      </c>
      <c r="J842" t="s">
        <v>26</v>
      </c>
      <c r="W842" t="s">
        <v>26</v>
      </c>
      <c r="AE842" t="s">
        <v>266</v>
      </c>
      <c r="AR842" t="s">
        <v>44</v>
      </c>
      <c r="BC842" t="s">
        <v>54</v>
      </c>
      <c r="BJ842" t="s">
        <v>26</v>
      </c>
      <c r="BP842" t="s">
        <v>65</v>
      </c>
      <c r="CC842" t="s">
        <v>94</v>
      </c>
      <c r="CD842">
        <v>38</v>
      </c>
      <c r="CE842" t="s">
        <v>95</v>
      </c>
      <c r="CF842" t="s">
        <v>235</v>
      </c>
      <c r="CG842" t="s">
        <v>107</v>
      </c>
      <c r="CH842" t="s">
        <v>102</v>
      </c>
      <c r="CI842" s="1" t="s">
        <v>80</v>
      </c>
      <c r="CK842" t="s">
        <v>120</v>
      </c>
      <c r="CL842" t="s">
        <v>101</v>
      </c>
      <c r="CM842" t="s">
        <v>102</v>
      </c>
      <c r="CN842" s="1"/>
      <c r="CO842" t="s">
        <v>102</v>
      </c>
    </row>
    <row r="843" spans="1:93" x14ac:dyDescent="0.25">
      <c r="A843" s="1">
        <v>841</v>
      </c>
      <c r="C843" t="s">
        <v>20</v>
      </c>
      <c r="D843" t="s">
        <v>21</v>
      </c>
      <c r="I843" t="s">
        <v>267</v>
      </c>
      <c r="J843" t="s">
        <v>26</v>
      </c>
      <c r="L843" t="s">
        <v>28</v>
      </c>
      <c r="M843" t="s">
        <v>29</v>
      </c>
      <c r="Q843" t="s">
        <v>21</v>
      </c>
      <c r="R843" t="s">
        <v>22</v>
      </c>
      <c r="T843" t="s">
        <v>24</v>
      </c>
      <c r="V843" t="s">
        <v>267</v>
      </c>
      <c r="W843" t="s">
        <v>26</v>
      </c>
      <c r="X843" t="s">
        <v>27</v>
      </c>
      <c r="Z843" t="s">
        <v>29</v>
      </c>
      <c r="AB843" t="s">
        <v>31</v>
      </c>
      <c r="AD843" t="s">
        <v>33</v>
      </c>
      <c r="AE843" t="s">
        <v>266</v>
      </c>
      <c r="AF843" t="s">
        <v>34</v>
      </c>
      <c r="AH843" t="s">
        <v>269</v>
      </c>
      <c r="AI843" t="s">
        <v>36</v>
      </c>
      <c r="AJ843" t="s">
        <v>37</v>
      </c>
      <c r="AK843" t="s">
        <v>38</v>
      </c>
      <c r="AM843" t="s">
        <v>40</v>
      </c>
      <c r="AN843" t="s">
        <v>41</v>
      </c>
      <c r="AP843" t="s">
        <v>43</v>
      </c>
      <c r="AQ843" t="s">
        <v>37</v>
      </c>
      <c r="AR843" t="s">
        <v>44</v>
      </c>
      <c r="AX843" t="s">
        <v>50</v>
      </c>
      <c r="AZ843" t="s">
        <v>52</v>
      </c>
      <c r="BB843" t="s">
        <v>53</v>
      </c>
      <c r="BD843" t="s">
        <v>55</v>
      </c>
      <c r="BG843" t="s">
        <v>58</v>
      </c>
      <c r="BH843" t="s">
        <v>59</v>
      </c>
      <c r="BM843" t="s">
        <v>62</v>
      </c>
      <c r="BN843" t="s">
        <v>63</v>
      </c>
      <c r="BP843" t="s">
        <v>65</v>
      </c>
      <c r="BR843" t="s">
        <v>67</v>
      </c>
      <c r="BS843" t="s">
        <v>68</v>
      </c>
      <c r="BT843" t="s">
        <v>69</v>
      </c>
      <c r="BU843" t="s">
        <v>70</v>
      </c>
      <c r="CC843" t="s">
        <v>94</v>
      </c>
      <c r="CD843">
        <v>81</v>
      </c>
      <c r="CE843" t="s">
        <v>121</v>
      </c>
      <c r="CF843" t="s">
        <v>170</v>
      </c>
      <c r="CG843" t="s">
        <v>107</v>
      </c>
      <c r="CI843" s="1" t="s">
        <v>80</v>
      </c>
      <c r="CJ843" t="s">
        <v>109</v>
      </c>
      <c r="CK843" t="s">
        <v>137</v>
      </c>
      <c r="CL843" t="s">
        <v>104</v>
      </c>
      <c r="CM843" t="s">
        <v>102</v>
      </c>
      <c r="CN843" s="1"/>
      <c r="CO843" t="s">
        <v>102</v>
      </c>
    </row>
    <row r="844" spans="1:93" x14ac:dyDescent="0.25">
      <c r="A844" s="1">
        <v>842</v>
      </c>
      <c r="D844" t="s">
        <v>21</v>
      </c>
      <c r="Q844" t="s">
        <v>21</v>
      </c>
      <c r="AJ844" t="s">
        <v>37</v>
      </c>
      <c r="AQ844" t="s">
        <v>37</v>
      </c>
      <c r="BB844" t="s">
        <v>53</v>
      </c>
      <c r="BH844" t="s">
        <v>59</v>
      </c>
      <c r="BP844" t="s">
        <v>65</v>
      </c>
      <c r="CC844" t="s">
        <v>94</v>
      </c>
      <c r="CD844">
        <v>68</v>
      </c>
      <c r="CE844" t="s">
        <v>121</v>
      </c>
      <c r="CF844" t="s">
        <v>170</v>
      </c>
      <c r="CG844" t="s">
        <v>107</v>
      </c>
      <c r="CH844" t="s">
        <v>98</v>
      </c>
      <c r="CI844" s="1" t="s">
        <v>80</v>
      </c>
      <c r="CJ844" t="s">
        <v>109</v>
      </c>
      <c r="CK844" t="s">
        <v>120</v>
      </c>
      <c r="CL844" t="s">
        <v>104</v>
      </c>
      <c r="CM844" t="s">
        <v>102</v>
      </c>
      <c r="CN844" s="1"/>
      <c r="CO844" t="s">
        <v>102</v>
      </c>
    </row>
    <row r="845" spans="1:93" x14ac:dyDescent="0.25">
      <c r="A845" s="1">
        <v>843</v>
      </c>
      <c r="C845" t="s">
        <v>20</v>
      </c>
      <c r="J845" t="s">
        <v>26</v>
      </c>
      <c r="M845" t="s">
        <v>29</v>
      </c>
      <c r="N845" t="s">
        <v>30</v>
      </c>
      <c r="Q845" t="s">
        <v>21</v>
      </c>
      <c r="W845" t="s">
        <v>26</v>
      </c>
      <c r="AE845" t="s">
        <v>266</v>
      </c>
      <c r="AH845" t="s">
        <v>269</v>
      </c>
      <c r="AI845" t="s">
        <v>36</v>
      </c>
      <c r="AR845" t="s">
        <v>44</v>
      </c>
      <c r="AU845" t="s">
        <v>47</v>
      </c>
      <c r="AX845" t="s">
        <v>50</v>
      </c>
      <c r="BD845" t="s">
        <v>55</v>
      </c>
      <c r="BJ845" t="s">
        <v>26</v>
      </c>
      <c r="BP845" t="s">
        <v>65</v>
      </c>
      <c r="CC845" t="s">
        <v>94</v>
      </c>
      <c r="CD845">
        <v>44</v>
      </c>
      <c r="CE845" t="s">
        <v>121</v>
      </c>
      <c r="CF845" t="s">
        <v>168</v>
      </c>
      <c r="CG845" t="s">
        <v>97</v>
      </c>
      <c r="CI845" s="1" t="s">
        <v>80</v>
      </c>
      <c r="CK845" t="s">
        <v>103</v>
      </c>
      <c r="CL845" t="s">
        <v>101</v>
      </c>
      <c r="CM845" t="s">
        <v>98</v>
      </c>
      <c r="CN845" s="1"/>
      <c r="CO845" t="s">
        <v>102</v>
      </c>
    </row>
    <row r="846" spans="1:93" x14ac:dyDescent="0.25">
      <c r="A846" s="1">
        <v>844</v>
      </c>
      <c r="C846" t="s">
        <v>20</v>
      </c>
      <c r="D846" t="s">
        <v>21</v>
      </c>
      <c r="E846" t="s">
        <v>22</v>
      </c>
      <c r="N846" t="s">
        <v>30</v>
      </c>
      <c r="P846" t="s">
        <v>20</v>
      </c>
      <c r="Q846" t="s">
        <v>21</v>
      </c>
      <c r="T846" t="s">
        <v>24</v>
      </c>
      <c r="W846" t="s">
        <v>26</v>
      </c>
      <c r="AA846" t="s">
        <v>30</v>
      </c>
      <c r="AH846" t="s">
        <v>269</v>
      </c>
      <c r="AI846" t="s">
        <v>36</v>
      </c>
      <c r="AJ846" t="s">
        <v>37</v>
      </c>
      <c r="AN846" t="s">
        <v>41</v>
      </c>
      <c r="AQ846" t="s">
        <v>37</v>
      </c>
      <c r="AR846" t="s">
        <v>44</v>
      </c>
      <c r="AX846" t="s">
        <v>50</v>
      </c>
      <c r="BA846" t="s">
        <v>20</v>
      </c>
      <c r="BD846" t="s">
        <v>55</v>
      </c>
      <c r="BJ846" t="s">
        <v>26</v>
      </c>
      <c r="BN846" t="s">
        <v>63</v>
      </c>
      <c r="BP846" t="s">
        <v>65</v>
      </c>
      <c r="BT846" t="s">
        <v>69</v>
      </c>
      <c r="BY846" t="s">
        <v>74</v>
      </c>
      <c r="CC846" t="s">
        <v>94</v>
      </c>
      <c r="CD846">
        <v>82</v>
      </c>
      <c r="CE846" t="s">
        <v>121</v>
      </c>
      <c r="CF846" t="s">
        <v>170</v>
      </c>
      <c r="CG846" t="s">
        <v>107</v>
      </c>
      <c r="CH846" t="s">
        <v>98</v>
      </c>
      <c r="CI846" s="1" t="s">
        <v>80</v>
      </c>
      <c r="CJ846" t="s">
        <v>99</v>
      </c>
      <c r="CK846" t="s">
        <v>103</v>
      </c>
      <c r="CL846" t="s">
        <v>104</v>
      </c>
      <c r="CM846" t="s">
        <v>102</v>
      </c>
      <c r="CN846" s="1"/>
      <c r="CO846" t="s">
        <v>98</v>
      </c>
    </row>
    <row r="847" spans="1:93" x14ac:dyDescent="0.25">
      <c r="A847" s="1">
        <v>845</v>
      </c>
      <c r="D847" t="s">
        <v>21</v>
      </c>
      <c r="J847" t="s">
        <v>26</v>
      </c>
      <c r="N847" t="s">
        <v>30</v>
      </c>
      <c r="P847" t="s">
        <v>20</v>
      </c>
      <c r="Q847" t="s">
        <v>21</v>
      </c>
      <c r="X847" t="s">
        <v>27</v>
      </c>
      <c r="AD847" t="s">
        <v>33</v>
      </c>
      <c r="AH847" t="s">
        <v>269</v>
      </c>
      <c r="AJ847" t="s">
        <v>37</v>
      </c>
      <c r="AP847" t="s">
        <v>43</v>
      </c>
      <c r="AR847" t="s">
        <v>44</v>
      </c>
      <c r="AT847" t="s">
        <v>46</v>
      </c>
      <c r="BA847" t="s">
        <v>20</v>
      </c>
      <c r="BE847" t="s">
        <v>56</v>
      </c>
      <c r="BH847" t="s">
        <v>59</v>
      </c>
      <c r="BP847" t="s">
        <v>65</v>
      </c>
      <c r="CC847" t="s">
        <v>94</v>
      </c>
      <c r="CD847">
        <v>42</v>
      </c>
      <c r="CE847" t="s">
        <v>121</v>
      </c>
      <c r="CF847" t="s">
        <v>170</v>
      </c>
      <c r="CG847" t="s">
        <v>107</v>
      </c>
      <c r="CH847" t="s">
        <v>98</v>
      </c>
      <c r="CI847" s="1"/>
      <c r="CJ847" t="s">
        <v>109</v>
      </c>
      <c r="CK847" t="s">
        <v>110</v>
      </c>
      <c r="CL847" t="s">
        <v>104</v>
      </c>
      <c r="CM847" t="s">
        <v>102</v>
      </c>
      <c r="CN847" s="1"/>
      <c r="CO847" t="s">
        <v>98</v>
      </c>
    </row>
    <row r="848" spans="1:93" x14ac:dyDescent="0.25">
      <c r="A848" s="1">
        <v>846</v>
      </c>
      <c r="C848" t="s">
        <v>20</v>
      </c>
      <c r="F848" t="s">
        <v>23</v>
      </c>
      <c r="L848" t="s">
        <v>28</v>
      </c>
      <c r="P848" t="s">
        <v>20</v>
      </c>
      <c r="Q848" t="s">
        <v>21</v>
      </c>
      <c r="S848" t="s">
        <v>23</v>
      </c>
      <c r="AC848" t="s">
        <v>32</v>
      </c>
      <c r="AH848" t="s">
        <v>269</v>
      </c>
      <c r="AJ848" t="s">
        <v>37</v>
      </c>
      <c r="AL848" t="s">
        <v>39</v>
      </c>
      <c r="AO848" t="s">
        <v>42</v>
      </c>
      <c r="AR848" t="s">
        <v>44</v>
      </c>
      <c r="BG848" t="s">
        <v>58</v>
      </c>
      <c r="BL848" t="s">
        <v>61</v>
      </c>
      <c r="BN848" t="s">
        <v>63</v>
      </c>
      <c r="BP848" t="s">
        <v>65</v>
      </c>
      <c r="BY848" t="s">
        <v>74</v>
      </c>
      <c r="CA848" t="s">
        <v>76</v>
      </c>
      <c r="CC848" t="s">
        <v>105</v>
      </c>
      <c r="CD848">
        <v>24</v>
      </c>
      <c r="CE848" t="s">
        <v>95</v>
      </c>
      <c r="CF848" t="s">
        <v>96</v>
      </c>
      <c r="CG848" t="s">
        <v>97</v>
      </c>
      <c r="CH848" t="s">
        <v>98</v>
      </c>
      <c r="CI848" s="1" t="s">
        <v>80</v>
      </c>
      <c r="CJ848" t="s">
        <v>109</v>
      </c>
      <c r="CK848" t="s">
        <v>133</v>
      </c>
      <c r="CL848" t="s">
        <v>136</v>
      </c>
      <c r="CM848" t="s">
        <v>102</v>
      </c>
      <c r="CN848" s="1" t="s">
        <v>90</v>
      </c>
      <c r="CO848" t="s">
        <v>102</v>
      </c>
    </row>
    <row r="849" spans="1:93" x14ac:dyDescent="0.25">
      <c r="A849" s="1">
        <v>847</v>
      </c>
      <c r="D849" t="s">
        <v>21</v>
      </c>
      <c r="J849" t="s">
        <v>26</v>
      </c>
      <c r="K849" t="s">
        <v>27</v>
      </c>
      <c r="Q849" t="s">
        <v>21</v>
      </c>
      <c r="W849" t="s">
        <v>26</v>
      </c>
      <c r="AD849" t="s">
        <v>33</v>
      </c>
      <c r="AE849" t="s">
        <v>266</v>
      </c>
      <c r="AI849" t="s">
        <v>36</v>
      </c>
      <c r="AM849" t="s">
        <v>40</v>
      </c>
      <c r="AQ849" t="s">
        <v>37</v>
      </c>
      <c r="AT849" t="s">
        <v>46</v>
      </c>
      <c r="AX849" t="s">
        <v>50</v>
      </c>
      <c r="AZ849" t="s">
        <v>52</v>
      </c>
      <c r="BJ849" t="s">
        <v>26</v>
      </c>
      <c r="BP849" t="s">
        <v>65</v>
      </c>
      <c r="CA849" t="s">
        <v>76</v>
      </c>
      <c r="CI849" s="1"/>
      <c r="CN849" s="1"/>
    </row>
    <row r="850" spans="1:93" x14ac:dyDescent="0.25">
      <c r="A850" s="1">
        <v>848</v>
      </c>
      <c r="BP850" t="s">
        <v>65</v>
      </c>
      <c r="CC850" t="s">
        <v>89</v>
      </c>
      <c r="CD850">
        <v>83</v>
      </c>
      <c r="CE850" t="s">
        <v>121</v>
      </c>
      <c r="CF850" t="s">
        <v>288</v>
      </c>
      <c r="CG850" t="s">
        <v>107</v>
      </c>
      <c r="CH850" t="s">
        <v>98</v>
      </c>
      <c r="CI850" s="1" t="s">
        <v>80</v>
      </c>
      <c r="CJ850" t="s">
        <v>99</v>
      </c>
      <c r="CK850" t="s">
        <v>103</v>
      </c>
      <c r="CL850" t="s">
        <v>104</v>
      </c>
      <c r="CM850" t="s">
        <v>102</v>
      </c>
      <c r="CN850" s="1" t="s">
        <v>91</v>
      </c>
      <c r="CO850" t="s">
        <v>98</v>
      </c>
    </row>
    <row r="851" spans="1:93" x14ac:dyDescent="0.25">
      <c r="A851" s="1">
        <v>849</v>
      </c>
      <c r="C851" t="s">
        <v>20</v>
      </c>
      <c r="D851" t="s">
        <v>21</v>
      </c>
      <c r="L851" t="s">
        <v>28</v>
      </c>
      <c r="V851" t="s">
        <v>267</v>
      </c>
      <c r="AI851" t="s">
        <v>36</v>
      </c>
      <c r="AK851" t="s">
        <v>38</v>
      </c>
      <c r="AO851" t="s">
        <v>42</v>
      </c>
      <c r="AR851" t="s">
        <v>44</v>
      </c>
      <c r="AT851" t="s">
        <v>46</v>
      </c>
      <c r="AX851" t="s">
        <v>50</v>
      </c>
      <c r="BC851" t="s">
        <v>54</v>
      </c>
      <c r="BO851" t="s">
        <v>64</v>
      </c>
      <c r="BP851" t="s">
        <v>65</v>
      </c>
      <c r="BS851" t="s">
        <v>68</v>
      </c>
      <c r="CB851" s="6" t="s">
        <v>77</v>
      </c>
      <c r="CC851" t="s">
        <v>94</v>
      </c>
      <c r="CD851">
        <v>45</v>
      </c>
      <c r="CE851" t="s">
        <v>121</v>
      </c>
      <c r="CF851" t="s">
        <v>276</v>
      </c>
      <c r="CG851" t="s">
        <v>107</v>
      </c>
      <c r="CH851" t="s">
        <v>98</v>
      </c>
      <c r="CI851" s="1" t="s">
        <v>80</v>
      </c>
      <c r="CJ851" t="s">
        <v>114</v>
      </c>
      <c r="CK851" t="s">
        <v>110</v>
      </c>
      <c r="CL851" t="s">
        <v>101</v>
      </c>
      <c r="CM851" t="s">
        <v>102</v>
      </c>
      <c r="CN851" s="1" t="s">
        <v>92</v>
      </c>
      <c r="CO851" t="s">
        <v>102</v>
      </c>
    </row>
    <row r="852" spans="1:93" x14ac:dyDescent="0.25">
      <c r="A852" s="1">
        <v>850</v>
      </c>
      <c r="C852" t="s">
        <v>20</v>
      </c>
      <c r="K852" t="s">
        <v>27</v>
      </c>
      <c r="L852" t="s">
        <v>28</v>
      </c>
      <c r="U852" t="s">
        <v>25</v>
      </c>
      <c r="X852" t="s">
        <v>27</v>
      </c>
      <c r="AA852" t="s">
        <v>30</v>
      </c>
      <c r="AG852" t="s">
        <v>35</v>
      </c>
      <c r="AL852" t="s">
        <v>39</v>
      </c>
      <c r="AM852" t="s">
        <v>40</v>
      </c>
      <c r="AR852" t="s">
        <v>44</v>
      </c>
      <c r="BA852" t="s">
        <v>20</v>
      </c>
      <c r="BM852" t="s">
        <v>62</v>
      </c>
      <c r="BO852" t="s">
        <v>64</v>
      </c>
      <c r="BP852" t="s">
        <v>65</v>
      </c>
      <c r="BS852" t="s">
        <v>68</v>
      </c>
      <c r="CA852" t="s">
        <v>76</v>
      </c>
      <c r="CC852" t="s">
        <v>94</v>
      </c>
      <c r="CD852">
        <v>46</v>
      </c>
      <c r="CE852" t="s">
        <v>121</v>
      </c>
      <c r="CF852" t="s">
        <v>167</v>
      </c>
      <c r="CG852" t="s">
        <v>107</v>
      </c>
      <c r="CH852" t="s">
        <v>98</v>
      </c>
      <c r="CI852" s="1" t="s">
        <v>80</v>
      </c>
      <c r="CJ852" t="s">
        <v>126</v>
      </c>
      <c r="CK852" t="s">
        <v>110</v>
      </c>
      <c r="CL852" t="s">
        <v>123</v>
      </c>
      <c r="CM852" t="s">
        <v>102</v>
      </c>
      <c r="CN852" s="1" t="s">
        <v>92</v>
      </c>
      <c r="CO852" t="s">
        <v>102</v>
      </c>
    </row>
    <row r="853" spans="1:93" x14ac:dyDescent="0.25">
      <c r="A853" s="1">
        <v>851</v>
      </c>
      <c r="D853" t="s">
        <v>21</v>
      </c>
      <c r="E853" t="s">
        <v>22</v>
      </c>
      <c r="I853" t="s">
        <v>267</v>
      </c>
      <c r="R853" t="s">
        <v>22</v>
      </c>
      <c r="V853" t="s">
        <v>267</v>
      </c>
      <c r="Z853" t="s">
        <v>29</v>
      </c>
      <c r="AG853" t="s">
        <v>35</v>
      </c>
      <c r="AV853" t="s">
        <v>48</v>
      </c>
      <c r="BB853" t="s">
        <v>53</v>
      </c>
      <c r="BE853" t="s">
        <v>56</v>
      </c>
      <c r="BP853" t="s">
        <v>65</v>
      </c>
      <c r="CA853" t="s">
        <v>76</v>
      </c>
      <c r="CC853" t="s">
        <v>94</v>
      </c>
      <c r="CD853">
        <v>29</v>
      </c>
      <c r="CE853" t="s">
        <v>95</v>
      </c>
      <c r="CF853" t="s">
        <v>251</v>
      </c>
      <c r="CG853" t="s">
        <v>107</v>
      </c>
      <c r="CH853" t="s">
        <v>98</v>
      </c>
      <c r="CI853" s="1" t="s">
        <v>80</v>
      </c>
      <c r="CJ853" t="s">
        <v>126</v>
      </c>
      <c r="CK853" t="s">
        <v>110</v>
      </c>
      <c r="CL853" t="s">
        <v>101</v>
      </c>
      <c r="CM853" t="s">
        <v>102</v>
      </c>
      <c r="CN853" s="1" t="s">
        <v>92</v>
      </c>
      <c r="CO853" t="s">
        <v>102</v>
      </c>
    </row>
    <row r="854" spans="1:93" x14ac:dyDescent="0.25">
      <c r="A854" s="1">
        <v>852</v>
      </c>
      <c r="C854" t="s">
        <v>20</v>
      </c>
      <c r="L854" t="s">
        <v>28</v>
      </c>
      <c r="M854" t="s">
        <v>29</v>
      </c>
      <c r="X854" t="s">
        <v>27</v>
      </c>
      <c r="Z854" t="s">
        <v>29</v>
      </c>
      <c r="AD854" t="s">
        <v>33</v>
      </c>
      <c r="AH854" t="s">
        <v>269</v>
      </c>
      <c r="AI854" t="s">
        <v>36</v>
      </c>
      <c r="AL854" t="s">
        <v>39</v>
      </c>
      <c r="AM854" t="s">
        <v>40</v>
      </c>
      <c r="AU854" t="s">
        <v>47</v>
      </c>
      <c r="AX854" t="s">
        <v>50</v>
      </c>
      <c r="BN854" t="s">
        <v>63</v>
      </c>
      <c r="BO854" t="s">
        <v>64</v>
      </c>
      <c r="BP854" t="s">
        <v>65</v>
      </c>
      <c r="CA854" t="s">
        <v>76</v>
      </c>
      <c r="CC854" t="s">
        <v>94</v>
      </c>
      <c r="CD854">
        <v>21</v>
      </c>
      <c r="CE854" t="s">
        <v>95</v>
      </c>
      <c r="CF854" t="s">
        <v>235</v>
      </c>
      <c r="CG854" t="s">
        <v>107</v>
      </c>
      <c r="CH854" t="s">
        <v>98</v>
      </c>
      <c r="CI854" s="1" t="s">
        <v>80</v>
      </c>
      <c r="CJ854" t="s">
        <v>108</v>
      </c>
      <c r="CK854" t="s">
        <v>110</v>
      </c>
      <c r="CL854" t="s">
        <v>101</v>
      </c>
      <c r="CM854" t="s">
        <v>102</v>
      </c>
      <c r="CN854" s="1" t="s">
        <v>92</v>
      </c>
      <c r="CO854" t="s">
        <v>102</v>
      </c>
    </row>
    <row r="855" spans="1:93" x14ac:dyDescent="0.25">
      <c r="A855" s="1">
        <v>853</v>
      </c>
      <c r="H855" t="s">
        <v>25</v>
      </c>
      <c r="K855" t="s">
        <v>27</v>
      </c>
      <c r="L855" t="s">
        <v>28</v>
      </c>
      <c r="AA855" t="s">
        <v>30</v>
      </c>
      <c r="AF855" t="s">
        <v>34</v>
      </c>
      <c r="AI855" t="s">
        <v>36</v>
      </c>
      <c r="AJ855" t="s">
        <v>37</v>
      </c>
      <c r="AM855" t="s">
        <v>40</v>
      </c>
      <c r="AO855" t="s">
        <v>42</v>
      </c>
      <c r="AR855" t="s">
        <v>44</v>
      </c>
      <c r="AZ855" t="s">
        <v>52</v>
      </c>
      <c r="BL855" t="s">
        <v>61</v>
      </c>
      <c r="BN855" t="s">
        <v>63</v>
      </c>
      <c r="BP855" t="s">
        <v>65</v>
      </c>
      <c r="BV855" t="s">
        <v>71</v>
      </c>
      <c r="CA855" t="s">
        <v>76</v>
      </c>
      <c r="CB855" s="6" t="s">
        <v>77</v>
      </c>
      <c r="CC855" t="s">
        <v>94</v>
      </c>
      <c r="CD855">
        <v>47</v>
      </c>
      <c r="CE855" t="s">
        <v>121</v>
      </c>
      <c r="CF855" t="s">
        <v>253</v>
      </c>
      <c r="CG855" t="s">
        <v>107</v>
      </c>
      <c r="CH855" t="s">
        <v>98</v>
      </c>
      <c r="CI855" s="1" t="s">
        <v>80</v>
      </c>
      <c r="CJ855" t="s">
        <v>114</v>
      </c>
      <c r="CK855" t="s">
        <v>110</v>
      </c>
      <c r="CL855" t="s">
        <v>101</v>
      </c>
      <c r="CM855" t="s">
        <v>102</v>
      </c>
      <c r="CN855" s="1" t="s">
        <v>92</v>
      </c>
      <c r="CO855" t="s">
        <v>102</v>
      </c>
    </row>
    <row r="856" spans="1:93" x14ac:dyDescent="0.25">
      <c r="A856" s="1">
        <v>854</v>
      </c>
      <c r="K856" t="s">
        <v>27</v>
      </c>
      <c r="L856" t="s">
        <v>28</v>
      </c>
      <c r="N856" t="s">
        <v>30</v>
      </c>
      <c r="P856" t="s">
        <v>20</v>
      </c>
      <c r="Z856" t="s">
        <v>29</v>
      </c>
      <c r="AA856" t="s">
        <v>30</v>
      </c>
      <c r="AI856" t="s">
        <v>36</v>
      </c>
      <c r="AJ856" t="s">
        <v>37</v>
      </c>
      <c r="AK856" t="s">
        <v>38</v>
      </c>
      <c r="AQ856" t="s">
        <v>37</v>
      </c>
      <c r="AS856" t="s">
        <v>45</v>
      </c>
      <c r="AU856" t="s">
        <v>47</v>
      </c>
      <c r="AZ856" t="s">
        <v>52</v>
      </c>
      <c r="BK856" t="s">
        <v>23</v>
      </c>
      <c r="BO856" t="s">
        <v>64</v>
      </c>
      <c r="BP856" t="s">
        <v>65</v>
      </c>
      <c r="BR856" t="s">
        <v>67</v>
      </c>
      <c r="BS856" t="s">
        <v>68</v>
      </c>
      <c r="BU856" t="s">
        <v>70</v>
      </c>
      <c r="BV856" t="s">
        <v>71</v>
      </c>
      <c r="BW856" t="s">
        <v>72</v>
      </c>
      <c r="BY856" t="s">
        <v>74</v>
      </c>
      <c r="CA856" t="s">
        <v>76</v>
      </c>
      <c r="CC856" t="s">
        <v>94</v>
      </c>
      <c r="CD856">
        <v>60</v>
      </c>
      <c r="CE856" t="s">
        <v>121</v>
      </c>
      <c r="CF856" t="s">
        <v>214</v>
      </c>
      <c r="CG856" t="s">
        <v>107</v>
      </c>
      <c r="CH856" t="s">
        <v>98</v>
      </c>
      <c r="CI856" s="1" t="s">
        <v>80</v>
      </c>
      <c r="CJ856" t="s">
        <v>126</v>
      </c>
      <c r="CK856" t="s">
        <v>110</v>
      </c>
      <c r="CL856" t="s">
        <v>101</v>
      </c>
      <c r="CM856" t="s">
        <v>102</v>
      </c>
      <c r="CN856" s="1" t="s">
        <v>92</v>
      </c>
      <c r="CO856" t="s">
        <v>102</v>
      </c>
    </row>
    <row r="857" spans="1:93" x14ac:dyDescent="0.25">
      <c r="A857" s="1">
        <v>855</v>
      </c>
      <c r="J857" t="s">
        <v>26</v>
      </c>
      <c r="K857" t="s">
        <v>27</v>
      </c>
      <c r="L857" t="s">
        <v>28</v>
      </c>
      <c r="W857" t="s">
        <v>26</v>
      </c>
      <c r="X857" t="s">
        <v>27</v>
      </c>
      <c r="Y857" t="s">
        <v>28</v>
      </c>
      <c r="AD857" t="s">
        <v>33</v>
      </c>
      <c r="AH857" t="s">
        <v>269</v>
      </c>
      <c r="AJ857" t="s">
        <v>37</v>
      </c>
      <c r="AM857" t="s">
        <v>40</v>
      </c>
      <c r="AO857" t="s">
        <v>42</v>
      </c>
      <c r="AX857" t="s">
        <v>50</v>
      </c>
      <c r="BN857" t="s">
        <v>63</v>
      </c>
      <c r="BO857" t="s">
        <v>64</v>
      </c>
      <c r="BP857" t="s">
        <v>65</v>
      </c>
      <c r="CC857" t="s">
        <v>94</v>
      </c>
      <c r="CD857">
        <v>60</v>
      </c>
      <c r="CE857" t="s">
        <v>121</v>
      </c>
      <c r="CF857" t="s">
        <v>167</v>
      </c>
      <c r="CG857" t="s">
        <v>107</v>
      </c>
      <c r="CH857" t="s">
        <v>98</v>
      </c>
      <c r="CI857" s="1" t="s">
        <v>80</v>
      </c>
      <c r="CJ857" t="s">
        <v>114</v>
      </c>
      <c r="CK857" t="s">
        <v>110</v>
      </c>
      <c r="CL857" t="s">
        <v>101</v>
      </c>
      <c r="CM857" t="s">
        <v>102</v>
      </c>
      <c r="CN857" s="1" t="s">
        <v>92</v>
      </c>
      <c r="CO857" t="s">
        <v>102</v>
      </c>
    </row>
    <row r="858" spans="1:93" x14ac:dyDescent="0.25">
      <c r="A858" s="1">
        <v>856</v>
      </c>
      <c r="C858" t="s">
        <v>20</v>
      </c>
      <c r="K858" t="s">
        <v>27</v>
      </c>
      <c r="L858" t="s">
        <v>28</v>
      </c>
      <c r="X858" t="s">
        <v>27</v>
      </c>
      <c r="AA858" t="s">
        <v>30</v>
      </c>
      <c r="AD858" t="s">
        <v>33</v>
      </c>
      <c r="AJ858" t="s">
        <v>37</v>
      </c>
      <c r="AM858" t="s">
        <v>40</v>
      </c>
      <c r="AR858" t="s">
        <v>44</v>
      </c>
      <c r="AX858" t="s">
        <v>50</v>
      </c>
      <c r="AZ858" t="s">
        <v>52</v>
      </c>
      <c r="BP858" t="s">
        <v>65</v>
      </c>
      <c r="BV858" t="s">
        <v>71</v>
      </c>
      <c r="CA858" t="s">
        <v>76</v>
      </c>
      <c r="CB858" s="6" t="s">
        <v>77</v>
      </c>
      <c r="CC858" t="s">
        <v>94</v>
      </c>
      <c r="CD858">
        <v>30</v>
      </c>
      <c r="CE858" t="s">
        <v>121</v>
      </c>
      <c r="CF858" t="s">
        <v>289</v>
      </c>
      <c r="CG858" t="s">
        <v>107</v>
      </c>
      <c r="CH858" t="s">
        <v>98</v>
      </c>
      <c r="CI858" s="1" t="s">
        <v>80</v>
      </c>
      <c r="CJ858" t="s">
        <v>108</v>
      </c>
      <c r="CK858" t="s">
        <v>110</v>
      </c>
      <c r="CL858" t="s">
        <v>101</v>
      </c>
      <c r="CM858" t="s">
        <v>102</v>
      </c>
      <c r="CN858" s="1" t="s">
        <v>92</v>
      </c>
      <c r="CO858" t="s">
        <v>102</v>
      </c>
    </row>
    <row r="859" spans="1:93" x14ac:dyDescent="0.25">
      <c r="A859" s="1">
        <v>857</v>
      </c>
      <c r="C859" t="s">
        <v>20</v>
      </c>
      <c r="K859" t="s">
        <v>27</v>
      </c>
      <c r="L859" t="s">
        <v>28</v>
      </c>
      <c r="R859" t="s">
        <v>22</v>
      </c>
      <c r="AE859" t="s">
        <v>266</v>
      </c>
      <c r="AH859" t="s">
        <v>269</v>
      </c>
      <c r="AI859" t="s">
        <v>36</v>
      </c>
      <c r="AU859" t="s">
        <v>47</v>
      </c>
      <c r="AV859" t="s">
        <v>48</v>
      </c>
      <c r="AW859" t="s">
        <v>49</v>
      </c>
      <c r="AZ859" t="s">
        <v>52</v>
      </c>
      <c r="BA859" t="s">
        <v>20</v>
      </c>
      <c r="BO859" t="s">
        <v>64</v>
      </c>
      <c r="BP859" t="s">
        <v>65</v>
      </c>
      <c r="BY859" t="s">
        <v>74</v>
      </c>
      <c r="CA859" t="s">
        <v>76</v>
      </c>
      <c r="CC859" t="s">
        <v>94</v>
      </c>
      <c r="CD859">
        <v>57</v>
      </c>
      <c r="CE859" t="s">
        <v>121</v>
      </c>
      <c r="CF859" t="s">
        <v>219</v>
      </c>
      <c r="CG859" t="s">
        <v>107</v>
      </c>
      <c r="CH859" t="s">
        <v>98</v>
      </c>
      <c r="CI859" s="1" t="s">
        <v>80</v>
      </c>
      <c r="CJ859" t="s">
        <v>109</v>
      </c>
      <c r="CK859" t="s">
        <v>133</v>
      </c>
      <c r="CL859" t="s">
        <v>125</v>
      </c>
      <c r="CM859" t="s">
        <v>102</v>
      </c>
      <c r="CN859" s="1" t="s">
        <v>90</v>
      </c>
      <c r="CO859" t="s">
        <v>98</v>
      </c>
    </row>
    <row r="860" spans="1:93" x14ac:dyDescent="0.25">
      <c r="A860" s="1">
        <v>858</v>
      </c>
      <c r="C860" t="s">
        <v>20</v>
      </c>
      <c r="L860" t="s">
        <v>28</v>
      </c>
      <c r="M860" t="s">
        <v>29</v>
      </c>
      <c r="V860" t="s">
        <v>267</v>
      </c>
      <c r="AI860" t="s">
        <v>36</v>
      </c>
      <c r="AK860" t="s">
        <v>38</v>
      </c>
      <c r="AM860" t="s">
        <v>40</v>
      </c>
      <c r="AP860" t="s">
        <v>43</v>
      </c>
      <c r="AU860" t="s">
        <v>47</v>
      </c>
      <c r="AY860" t="s">
        <v>51</v>
      </c>
      <c r="AZ860" t="s">
        <v>52</v>
      </c>
      <c r="BE860" t="s">
        <v>56</v>
      </c>
      <c r="BP860" t="s">
        <v>65</v>
      </c>
      <c r="CC860" t="s">
        <v>94</v>
      </c>
      <c r="CD860">
        <v>57</v>
      </c>
      <c r="CE860" t="s">
        <v>95</v>
      </c>
      <c r="CF860" t="s">
        <v>204</v>
      </c>
      <c r="CI860" s="1"/>
      <c r="CN860" s="1"/>
    </row>
    <row r="861" spans="1:93" x14ac:dyDescent="0.25">
      <c r="A861" s="1">
        <v>859</v>
      </c>
      <c r="K861" t="s">
        <v>27</v>
      </c>
      <c r="L861" t="s">
        <v>28</v>
      </c>
      <c r="O861" t="s">
        <v>19</v>
      </c>
      <c r="W861" t="s">
        <v>26</v>
      </c>
      <c r="AA861" t="s">
        <v>30</v>
      </c>
      <c r="AC861" t="s">
        <v>32</v>
      </c>
      <c r="AI861" t="s">
        <v>36</v>
      </c>
      <c r="AJ861" t="s">
        <v>37</v>
      </c>
      <c r="AM861" t="s">
        <v>40</v>
      </c>
      <c r="AO861" t="s">
        <v>42</v>
      </c>
      <c r="AQ861" t="s">
        <v>37</v>
      </c>
      <c r="AZ861" t="s">
        <v>52</v>
      </c>
      <c r="BI861" t="s">
        <v>60</v>
      </c>
      <c r="BO861" t="s">
        <v>64</v>
      </c>
      <c r="BP861" t="s">
        <v>65</v>
      </c>
      <c r="BS861" t="s">
        <v>68</v>
      </c>
      <c r="CA861" t="s">
        <v>76</v>
      </c>
      <c r="CC861" t="s">
        <v>94</v>
      </c>
      <c r="CD861">
        <v>47</v>
      </c>
      <c r="CE861" t="s">
        <v>121</v>
      </c>
      <c r="CF861" t="s">
        <v>217</v>
      </c>
      <c r="CG861" s="1" t="s">
        <v>346</v>
      </c>
      <c r="CH861" t="s">
        <v>102</v>
      </c>
      <c r="CI861" s="1" t="s">
        <v>81</v>
      </c>
      <c r="CJ861" t="s">
        <v>109</v>
      </c>
      <c r="CK861" t="s">
        <v>132</v>
      </c>
      <c r="CL861" t="s">
        <v>123</v>
      </c>
      <c r="CM861" t="s">
        <v>102</v>
      </c>
      <c r="CN861" s="1" t="s">
        <v>372</v>
      </c>
      <c r="CO861" t="s">
        <v>98</v>
      </c>
    </row>
    <row r="862" spans="1:93" x14ac:dyDescent="0.25">
      <c r="A862" s="1">
        <v>860</v>
      </c>
      <c r="C862" t="s">
        <v>20</v>
      </c>
      <c r="D862" t="s">
        <v>21</v>
      </c>
      <c r="E862" t="s">
        <v>22</v>
      </c>
      <c r="V862" t="s">
        <v>267</v>
      </c>
      <c r="AG862" t="s">
        <v>35</v>
      </c>
      <c r="AL862" t="s">
        <v>39</v>
      </c>
      <c r="AT862" t="s">
        <v>46</v>
      </c>
      <c r="BC862" t="s">
        <v>54</v>
      </c>
      <c r="BG862" t="s">
        <v>58</v>
      </c>
      <c r="BP862" t="s">
        <v>65</v>
      </c>
      <c r="CA862" t="s">
        <v>76</v>
      </c>
      <c r="CC862" t="s">
        <v>94</v>
      </c>
      <c r="CD862">
        <v>63</v>
      </c>
      <c r="CE862" t="s">
        <v>121</v>
      </c>
      <c r="CF862" t="s">
        <v>198</v>
      </c>
      <c r="CG862" t="s">
        <v>107</v>
      </c>
      <c r="CH862" t="s">
        <v>98</v>
      </c>
      <c r="CI862" s="1" t="s">
        <v>80</v>
      </c>
      <c r="CJ862" t="s">
        <v>114</v>
      </c>
      <c r="CK862" t="s">
        <v>110</v>
      </c>
      <c r="CL862" t="s">
        <v>101</v>
      </c>
      <c r="CM862" t="s">
        <v>102</v>
      </c>
      <c r="CN862" s="1" t="s">
        <v>92</v>
      </c>
      <c r="CO862" t="s">
        <v>102</v>
      </c>
    </row>
    <row r="863" spans="1:93" x14ac:dyDescent="0.25">
      <c r="A863" s="1">
        <v>861</v>
      </c>
      <c r="J863" t="s">
        <v>26</v>
      </c>
      <c r="K863" t="s">
        <v>27</v>
      </c>
      <c r="L863" t="s">
        <v>28</v>
      </c>
      <c r="O863" t="s">
        <v>19</v>
      </c>
      <c r="X863" t="s">
        <v>27</v>
      </c>
      <c r="AL863" t="s">
        <v>39</v>
      </c>
      <c r="AU863" t="s">
        <v>47</v>
      </c>
      <c r="AV863" t="s">
        <v>48</v>
      </c>
      <c r="BE863" t="s">
        <v>56</v>
      </c>
      <c r="BM863" t="s">
        <v>62</v>
      </c>
      <c r="BN863" t="s">
        <v>63</v>
      </c>
      <c r="BP863" t="s">
        <v>65</v>
      </c>
      <c r="CC863" t="s">
        <v>94</v>
      </c>
      <c r="CD863">
        <v>41</v>
      </c>
      <c r="CE863" t="s">
        <v>121</v>
      </c>
      <c r="CF863" t="s">
        <v>170</v>
      </c>
      <c r="CG863" t="s">
        <v>89</v>
      </c>
      <c r="CH863" t="s">
        <v>102</v>
      </c>
      <c r="CI863" s="1" t="s">
        <v>355</v>
      </c>
      <c r="CJ863" t="s">
        <v>126</v>
      </c>
      <c r="CK863" t="s">
        <v>100</v>
      </c>
      <c r="CL863" t="s">
        <v>123</v>
      </c>
      <c r="CM863" t="s">
        <v>102</v>
      </c>
      <c r="CN863" s="1" t="s">
        <v>92</v>
      </c>
      <c r="CO863" t="s">
        <v>102</v>
      </c>
    </row>
    <row r="864" spans="1:93" x14ac:dyDescent="0.25">
      <c r="A864" s="1">
        <v>862</v>
      </c>
      <c r="L864" t="s">
        <v>28</v>
      </c>
      <c r="R864" t="s">
        <v>22</v>
      </c>
      <c r="AI864" t="s">
        <v>36</v>
      </c>
      <c r="AK864" t="s">
        <v>38</v>
      </c>
      <c r="AO864" t="s">
        <v>42</v>
      </c>
      <c r="AR864" t="s">
        <v>44</v>
      </c>
      <c r="AU864" t="s">
        <v>47</v>
      </c>
      <c r="BC864" t="s">
        <v>54</v>
      </c>
      <c r="BP864" t="s">
        <v>65</v>
      </c>
      <c r="CC864" t="s">
        <v>105</v>
      </c>
      <c r="CD864">
        <v>60</v>
      </c>
      <c r="CE864" t="s">
        <v>95</v>
      </c>
      <c r="CF864" t="s">
        <v>149</v>
      </c>
      <c r="CG864" t="s">
        <v>107</v>
      </c>
      <c r="CH864" t="s">
        <v>98</v>
      </c>
      <c r="CI864" s="1" t="s">
        <v>80</v>
      </c>
      <c r="CJ864" t="s">
        <v>114</v>
      </c>
      <c r="CK864" t="s">
        <v>110</v>
      </c>
      <c r="CL864" t="s">
        <v>101</v>
      </c>
      <c r="CM864" t="s">
        <v>102</v>
      </c>
      <c r="CN864" s="1" t="s">
        <v>92</v>
      </c>
      <c r="CO864" t="s">
        <v>102</v>
      </c>
    </row>
    <row r="865" spans="1:93" x14ac:dyDescent="0.25">
      <c r="A865" s="1">
        <v>863</v>
      </c>
      <c r="F865" t="s">
        <v>23</v>
      </c>
      <c r="K865" t="s">
        <v>27</v>
      </c>
      <c r="L865" t="s">
        <v>28</v>
      </c>
      <c r="W865" t="s">
        <v>26</v>
      </c>
      <c r="AD865" t="s">
        <v>33</v>
      </c>
      <c r="AI865" t="s">
        <v>36</v>
      </c>
      <c r="AJ865" t="s">
        <v>37</v>
      </c>
      <c r="AM865" t="s">
        <v>40</v>
      </c>
      <c r="AQ865" t="s">
        <v>37</v>
      </c>
      <c r="AU865" t="s">
        <v>47</v>
      </c>
      <c r="AZ865" t="s">
        <v>52</v>
      </c>
      <c r="BK865" t="s">
        <v>23</v>
      </c>
      <c r="BN865" t="s">
        <v>63</v>
      </c>
      <c r="BP865" t="s">
        <v>65</v>
      </c>
      <c r="CC865" t="s">
        <v>105</v>
      </c>
      <c r="CD865">
        <v>42</v>
      </c>
      <c r="CE865" t="s">
        <v>121</v>
      </c>
      <c r="CF865" t="s">
        <v>215</v>
      </c>
      <c r="CG865" t="s">
        <v>107</v>
      </c>
      <c r="CH865" t="s">
        <v>98</v>
      </c>
      <c r="CI865" s="1" t="s">
        <v>80</v>
      </c>
      <c r="CJ865" t="s">
        <v>114</v>
      </c>
      <c r="CK865" t="s">
        <v>110</v>
      </c>
      <c r="CL865" t="s">
        <v>101</v>
      </c>
      <c r="CM865" t="s">
        <v>102</v>
      </c>
      <c r="CN865" s="1" t="s">
        <v>92</v>
      </c>
      <c r="CO865" t="s">
        <v>102</v>
      </c>
    </row>
    <row r="866" spans="1:93" x14ac:dyDescent="0.25">
      <c r="A866" s="1">
        <v>864</v>
      </c>
      <c r="D866" t="s">
        <v>21</v>
      </c>
      <c r="K866" t="s">
        <v>27</v>
      </c>
      <c r="M866" t="s">
        <v>29</v>
      </c>
      <c r="P866" t="s">
        <v>20</v>
      </c>
      <c r="Q866" t="s">
        <v>21</v>
      </c>
      <c r="AD866" t="s">
        <v>33</v>
      </c>
      <c r="AH866" t="s">
        <v>269</v>
      </c>
      <c r="AI866" t="s">
        <v>36</v>
      </c>
      <c r="AL866" t="s">
        <v>39</v>
      </c>
      <c r="AM866" t="s">
        <v>40</v>
      </c>
      <c r="AR866" t="s">
        <v>44</v>
      </c>
      <c r="AX866" t="s">
        <v>50</v>
      </c>
      <c r="AZ866" t="s">
        <v>52</v>
      </c>
      <c r="BO866" t="s">
        <v>64</v>
      </c>
      <c r="BP866" t="s">
        <v>65</v>
      </c>
      <c r="CA866" t="s">
        <v>76</v>
      </c>
      <c r="CC866" t="s">
        <v>105</v>
      </c>
      <c r="CD866">
        <v>77</v>
      </c>
      <c r="CE866" t="s">
        <v>95</v>
      </c>
      <c r="CF866" t="s">
        <v>290</v>
      </c>
      <c r="CG866" t="s">
        <v>107</v>
      </c>
      <c r="CH866" t="s">
        <v>98</v>
      </c>
      <c r="CI866" s="1" t="s">
        <v>80</v>
      </c>
      <c r="CJ866" t="s">
        <v>126</v>
      </c>
      <c r="CK866" t="s">
        <v>153</v>
      </c>
      <c r="CL866" t="s">
        <v>104</v>
      </c>
      <c r="CM866" t="s">
        <v>102</v>
      </c>
      <c r="CN866" s="1" t="s">
        <v>373</v>
      </c>
      <c r="CO866" t="s">
        <v>102</v>
      </c>
    </row>
    <row r="867" spans="1:93" x14ac:dyDescent="0.25">
      <c r="A867" s="1">
        <v>865</v>
      </c>
      <c r="C867" t="s">
        <v>20</v>
      </c>
      <c r="J867" t="s">
        <v>26</v>
      </c>
      <c r="K867" t="s">
        <v>27</v>
      </c>
      <c r="X867" t="s">
        <v>27</v>
      </c>
      <c r="AF867" t="s">
        <v>34</v>
      </c>
      <c r="AI867" t="s">
        <v>36</v>
      </c>
      <c r="AR867" t="s">
        <v>44</v>
      </c>
      <c r="AU867" t="s">
        <v>47</v>
      </c>
      <c r="AZ867" t="s">
        <v>52</v>
      </c>
      <c r="BB867" t="s">
        <v>53</v>
      </c>
      <c r="BP867" t="s">
        <v>65</v>
      </c>
      <c r="BV867" t="s">
        <v>71</v>
      </c>
      <c r="CC867" t="s">
        <v>105</v>
      </c>
      <c r="CD867">
        <v>59</v>
      </c>
      <c r="CE867" t="s">
        <v>95</v>
      </c>
      <c r="CF867" t="s">
        <v>139</v>
      </c>
      <c r="CG867" t="s">
        <v>291</v>
      </c>
      <c r="CH867" t="s">
        <v>102</v>
      </c>
      <c r="CI867" s="1" t="s">
        <v>81</v>
      </c>
      <c r="CJ867" t="s">
        <v>109</v>
      </c>
      <c r="CK867" t="s">
        <v>103</v>
      </c>
      <c r="CL867" t="s">
        <v>125</v>
      </c>
      <c r="CM867" t="s">
        <v>102</v>
      </c>
      <c r="CN867" s="1" t="s">
        <v>91</v>
      </c>
      <c r="CO867" t="s">
        <v>102</v>
      </c>
    </row>
    <row r="868" spans="1:93" x14ac:dyDescent="0.25">
      <c r="A868" s="1">
        <v>866</v>
      </c>
      <c r="I868" t="s">
        <v>267</v>
      </c>
      <c r="K868" t="s">
        <v>27</v>
      </c>
      <c r="M868" t="s">
        <v>29</v>
      </c>
      <c r="V868" t="s">
        <v>267</v>
      </c>
      <c r="Z868" t="s">
        <v>29</v>
      </c>
      <c r="AC868" t="s">
        <v>32</v>
      </c>
      <c r="AJ868" t="s">
        <v>37</v>
      </c>
      <c r="AL868" t="s">
        <v>39</v>
      </c>
      <c r="AM868" t="s">
        <v>40</v>
      </c>
      <c r="AR868" t="s">
        <v>44</v>
      </c>
      <c r="AY868" t="s">
        <v>51</v>
      </c>
      <c r="BC868" t="s">
        <v>54</v>
      </c>
      <c r="BE868" t="s">
        <v>56</v>
      </c>
      <c r="BQ868" t="s">
        <v>66</v>
      </c>
      <c r="CA868" t="s">
        <v>76</v>
      </c>
      <c r="CC868" t="s">
        <v>94</v>
      </c>
      <c r="CD868">
        <v>60</v>
      </c>
      <c r="CE868" t="s">
        <v>121</v>
      </c>
      <c r="CF868" t="s">
        <v>228</v>
      </c>
      <c r="CG868" t="s">
        <v>107</v>
      </c>
      <c r="CH868" t="s">
        <v>98</v>
      </c>
      <c r="CI868" s="1" t="s">
        <v>80</v>
      </c>
      <c r="CJ868" t="s">
        <v>108</v>
      </c>
      <c r="CK868" t="s">
        <v>100</v>
      </c>
      <c r="CL868" t="s">
        <v>101</v>
      </c>
      <c r="CM868" t="s">
        <v>102</v>
      </c>
      <c r="CN868" s="1" t="s">
        <v>91</v>
      </c>
      <c r="CO868" t="s">
        <v>102</v>
      </c>
    </row>
    <row r="869" spans="1:93" x14ac:dyDescent="0.25">
      <c r="A869" s="1">
        <v>867</v>
      </c>
      <c r="B869" t="s">
        <v>19</v>
      </c>
      <c r="C869" t="s">
        <v>20</v>
      </c>
      <c r="L869" t="s">
        <v>28</v>
      </c>
      <c r="Q869" t="s">
        <v>21</v>
      </c>
      <c r="U869" t="s">
        <v>25</v>
      </c>
      <c r="V869" t="s">
        <v>267</v>
      </c>
      <c r="AK869" t="s">
        <v>38</v>
      </c>
      <c r="AL869" t="s">
        <v>39</v>
      </c>
      <c r="AR869" t="s">
        <v>44</v>
      </c>
      <c r="AV869" t="s">
        <v>48</v>
      </c>
      <c r="BC869" t="s">
        <v>54</v>
      </c>
      <c r="BN869" t="s">
        <v>63</v>
      </c>
      <c r="BP869" t="s">
        <v>65</v>
      </c>
      <c r="BS869" t="s">
        <v>68</v>
      </c>
      <c r="CA869" t="s">
        <v>76</v>
      </c>
      <c r="CC869" t="s">
        <v>94</v>
      </c>
      <c r="CD869">
        <v>44</v>
      </c>
      <c r="CE869" t="s">
        <v>121</v>
      </c>
      <c r="CF869" t="s">
        <v>187</v>
      </c>
      <c r="CG869" t="s">
        <v>107</v>
      </c>
      <c r="CH869" t="s">
        <v>98</v>
      </c>
      <c r="CI869" s="1" t="s">
        <v>80</v>
      </c>
      <c r="CJ869" t="s">
        <v>114</v>
      </c>
      <c r="CK869" t="s">
        <v>100</v>
      </c>
      <c r="CL869" t="s">
        <v>101</v>
      </c>
      <c r="CM869" t="s">
        <v>102</v>
      </c>
      <c r="CN869" s="1" t="s">
        <v>92</v>
      </c>
      <c r="CO869" t="s">
        <v>102</v>
      </c>
    </row>
    <row r="870" spans="1:93" x14ac:dyDescent="0.25">
      <c r="A870" s="1">
        <v>868</v>
      </c>
      <c r="AM870" t="s">
        <v>40</v>
      </c>
      <c r="BP870" t="s">
        <v>65</v>
      </c>
      <c r="BS870" t="s">
        <v>68</v>
      </c>
      <c r="BV870" t="s">
        <v>71</v>
      </c>
      <c r="CA870" t="s">
        <v>76</v>
      </c>
      <c r="CC870" t="s">
        <v>105</v>
      </c>
      <c r="CD870">
        <v>22</v>
      </c>
      <c r="CE870" t="s">
        <v>95</v>
      </c>
      <c r="CF870" t="s">
        <v>146</v>
      </c>
      <c r="CG870" t="s">
        <v>107</v>
      </c>
      <c r="CH870" t="s">
        <v>98</v>
      </c>
      <c r="CI870" s="1" t="s">
        <v>80</v>
      </c>
      <c r="CJ870" t="s">
        <v>109</v>
      </c>
      <c r="CK870" t="s">
        <v>292</v>
      </c>
      <c r="CL870" t="s">
        <v>125</v>
      </c>
      <c r="CM870" t="s">
        <v>102</v>
      </c>
      <c r="CN870" s="1" t="s">
        <v>487</v>
      </c>
      <c r="CO870" t="s">
        <v>102</v>
      </c>
    </row>
    <row r="871" spans="1:93" x14ac:dyDescent="0.25">
      <c r="A871" s="1">
        <v>869</v>
      </c>
      <c r="D871" t="s">
        <v>21</v>
      </c>
      <c r="H871" t="s">
        <v>25</v>
      </c>
      <c r="K871" t="s">
        <v>27</v>
      </c>
      <c r="Q871" t="s">
        <v>21</v>
      </c>
      <c r="V871" t="s">
        <v>267</v>
      </c>
      <c r="AA871" t="s">
        <v>30</v>
      </c>
      <c r="AD871" t="s">
        <v>33</v>
      </c>
      <c r="AI871" t="s">
        <v>36</v>
      </c>
      <c r="AM871" t="s">
        <v>40</v>
      </c>
      <c r="AT871" t="s">
        <v>46</v>
      </c>
      <c r="AU871" t="s">
        <v>47</v>
      </c>
      <c r="AZ871" t="s">
        <v>52</v>
      </c>
      <c r="BG871" t="s">
        <v>58</v>
      </c>
      <c r="BN871" t="s">
        <v>63</v>
      </c>
      <c r="BP871" t="s">
        <v>65</v>
      </c>
      <c r="CA871" t="s">
        <v>76</v>
      </c>
      <c r="CC871" t="s">
        <v>94</v>
      </c>
      <c r="CD871">
        <v>57</v>
      </c>
      <c r="CE871" t="s">
        <v>95</v>
      </c>
      <c r="CF871" t="s">
        <v>240</v>
      </c>
      <c r="CG871" t="s">
        <v>107</v>
      </c>
      <c r="CH871" t="s">
        <v>98</v>
      </c>
      <c r="CI871" s="1" t="s">
        <v>80</v>
      </c>
      <c r="CJ871" t="s">
        <v>126</v>
      </c>
      <c r="CK871" t="s">
        <v>153</v>
      </c>
      <c r="CL871" t="s">
        <v>101</v>
      </c>
      <c r="CM871" t="s">
        <v>102</v>
      </c>
      <c r="CN871" s="1" t="s">
        <v>92</v>
      </c>
      <c r="CO871" t="s">
        <v>102</v>
      </c>
    </row>
    <row r="872" spans="1:93" x14ac:dyDescent="0.25">
      <c r="A872" s="1">
        <v>870</v>
      </c>
      <c r="K872" t="s">
        <v>27</v>
      </c>
      <c r="N872" t="s">
        <v>30</v>
      </c>
      <c r="V872" t="s">
        <v>267</v>
      </c>
      <c r="AA872" t="s">
        <v>30</v>
      </c>
      <c r="AB872" t="s">
        <v>31</v>
      </c>
      <c r="AD872" t="s">
        <v>33</v>
      </c>
      <c r="AF872" t="s">
        <v>34</v>
      </c>
      <c r="AP872" t="s">
        <v>43</v>
      </c>
      <c r="AQ872" t="s">
        <v>37</v>
      </c>
      <c r="AU872" t="s">
        <v>47</v>
      </c>
      <c r="AZ872" t="s">
        <v>52</v>
      </c>
      <c r="BC872" t="s">
        <v>54</v>
      </c>
      <c r="BN872" t="s">
        <v>63</v>
      </c>
      <c r="BP872" t="s">
        <v>65</v>
      </c>
      <c r="CB872" s="6" t="s">
        <v>77</v>
      </c>
      <c r="CC872" t="s">
        <v>94</v>
      </c>
      <c r="CD872">
        <v>62</v>
      </c>
      <c r="CE872" t="s">
        <v>95</v>
      </c>
      <c r="CF872" t="s">
        <v>237</v>
      </c>
      <c r="CG872" t="s">
        <v>107</v>
      </c>
      <c r="CH872" t="s">
        <v>98</v>
      </c>
      <c r="CI872" s="1" t="s">
        <v>80</v>
      </c>
      <c r="CJ872" t="s">
        <v>114</v>
      </c>
      <c r="CK872" t="s">
        <v>100</v>
      </c>
      <c r="CL872" t="s">
        <v>101</v>
      </c>
      <c r="CM872" t="s">
        <v>102</v>
      </c>
      <c r="CN872" s="1" t="s">
        <v>92</v>
      </c>
      <c r="CO872" t="s">
        <v>102</v>
      </c>
    </row>
    <row r="873" spans="1:93" x14ac:dyDescent="0.25">
      <c r="A873" s="1">
        <v>871</v>
      </c>
      <c r="C873" t="s">
        <v>20</v>
      </c>
      <c r="K873" t="s">
        <v>27</v>
      </c>
      <c r="L873" t="s">
        <v>28</v>
      </c>
      <c r="P873" t="s">
        <v>20</v>
      </c>
      <c r="Q873" t="s">
        <v>21</v>
      </c>
      <c r="X873" t="s">
        <v>27</v>
      </c>
      <c r="AH873" t="s">
        <v>269</v>
      </c>
      <c r="AI873" t="s">
        <v>36</v>
      </c>
      <c r="AK873" t="s">
        <v>38</v>
      </c>
      <c r="AM873" t="s">
        <v>40</v>
      </c>
      <c r="AO873" t="s">
        <v>42</v>
      </c>
      <c r="AR873" t="s">
        <v>44</v>
      </c>
      <c r="AZ873" t="s">
        <v>52</v>
      </c>
      <c r="BA873" t="s">
        <v>20</v>
      </c>
      <c r="BO873" t="s">
        <v>64</v>
      </c>
      <c r="BP873" t="s">
        <v>65</v>
      </c>
      <c r="BS873" t="s">
        <v>68</v>
      </c>
      <c r="CA873" t="s">
        <v>76</v>
      </c>
      <c r="CC873" t="s">
        <v>105</v>
      </c>
      <c r="CD873">
        <v>54</v>
      </c>
      <c r="CE873" t="s">
        <v>121</v>
      </c>
      <c r="CF873" t="s">
        <v>293</v>
      </c>
      <c r="CI873" s="1"/>
      <c r="CN873" s="1"/>
    </row>
    <row r="874" spans="1:93" x14ac:dyDescent="0.25">
      <c r="A874" s="1">
        <v>872</v>
      </c>
      <c r="K874" t="s">
        <v>27</v>
      </c>
      <c r="L874" t="s">
        <v>28</v>
      </c>
      <c r="N874" t="s">
        <v>30</v>
      </c>
      <c r="R874" t="s">
        <v>22</v>
      </c>
      <c r="AA874" t="s">
        <v>30</v>
      </c>
      <c r="AC874" t="s">
        <v>32</v>
      </c>
      <c r="AD874" t="s">
        <v>33</v>
      </c>
      <c r="AK874" t="s">
        <v>38</v>
      </c>
      <c r="AR874" t="s">
        <v>44</v>
      </c>
      <c r="AT874" t="s">
        <v>46</v>
      </c>
      <c r="AV874" t="s">
        <v>48</v>
      </c>
      <c r="AZ874" t="s">
        <v>52</v>
      </c>
      <c r="BJ874" t="s">
        <v>26</v>
      </c>
      <c r="BO874" t="s">
        <v>64</v>
      </c>
      <c r="BP874" t="s">
        <v>65</v>
      </c>
      <c r="BR874" t="s">
        <v>67</v>
      </c>
      <c r="BS874" t="s">
        <v>68</v>
      </c>
      <c r="CC874" t="s">
        <v>94</v>
      </c>
      <c r="CD874">
        <v>59</v>
      </c>
      <c r="CE874" t="s">
        <v>121</v>
      </c>
      <c r="CF874" t="s">
        <v>294</v>
      </c>
      <c r="CG874" t="s">
        <v>107</v>
      </c>
      <c r="CH874" t="s">
        <v>98</v>
      </c>
      <c r="CI874" s="1" t="s">
        <v>80</v>
      </c>
      <c r="CJ874" t="s">
        <v>126</v>
      </c>
      <c r="CK874" t="s">
        <v>100</v>
      </c>
      <c r="CL874" t="s">
        <v>101</v>
      </c>
      <c r="CM874" t="s">
        <v>102</v>
      </c>
      <c r="CN874" s="1" t="s">
        <v>92</v>
      </c>
      <c r="CO874" t="s">
        <v>102</v>
      </c>
    </row>
    <row r="875" spans="1:93" x14ac:dyDescent="0.25">
      <c r="A875" s="1">
        <v>873</v>
      </c>
      <c r="Q875" t="s">
        <v>21</v>
      </c>
      <c r="W875" t="s">
        <v>26</v>
      </c>
      <c r="AA875" t="s">
        <v>30</v>
      </c>
      <c r="AD875" t="s">
        <v>33</v>
      </c>
      <c r="AH875" t="s">
        <v>269</v>
      </c>
      <c r="AK875" t="s">
        <v>38</v>
      </c>
      <c r="AU875" t="s">
        <v>47</v>
      </c>
      <c r="BC875" t="s">
        <v>54</v>
      </c>
      <c r="BE875" t="s">
        <v>56</v>
      </c>
      <c r="BN875" t="s">
        <v>63</v>
      </c>
      <c r="BP875" t="s">
        <v>65</v>
      </c>
      <c r="BQ875" t="s">
        <v>66</v>
      </c>
      <c r="BR875" t="s">
        <v>67</v>
      </c>
      <c r="BS875" t="s">
        <v>68</v>
      </c>
      <c r="BT875" t="s">
        <v>69</v>
      </c>
      <c r="BU875" t="s">
        <v>70</v>
      </c>
      <c r="BW875" t="s">
        <v>72</v>
      </c>
      <c r="BX875" t="s">
        <v>73</v>
      </c>
      <c r="BZ875" t="s">
        <v>75</v>
      </c>
      <c r="CA875" t="s">
        <v>76</v>
      </c>
      <c r="CC875" t="s">
        <v>105</v>
      </c>
      <c r="CD875">
        <v>40</v>
      </c>
      <c r="CE875" t="s">
        <v>121</v>
      </c>
      <c r="CF875" t="s">
        <v>218</v>
      </c>
      <c r="CG875" t="s">
        <v>107</v>
      </c>
      <c r="CH875" t="s">
        <v>102</v>
      </c>
      <c r="CI875" s="1" t="s">
        <v>80</v>
      </c>
      <c r="CJ875" t="s">
        <v>126</v>
      </c>
      <c r="CK875" t="s">
        <v>120</v>
      </c>
      <c r="CL875" t="s">
        <v>101</v>
      </c>
      <c r="CM875" t="s">
        <v>102</v>
      </c>
      <c r="CN875" s="1" t="s">
        <v>92</v>
      </c>
      <c r="CO875" t="s">
        <v>102</v>
      </c>
    </row>
    <row r="876" spans="1:93" x14ac:dyDescent="0.25">
      <c r="A876" s="1">
        <v>874</v>
      </c>
      <c r="I876" t="s">
        <v>267</v>
      </c>
      <c r="K876" t="s">
        <v>27</v>
      </c>
      <c r="N876" t="s">
        <v>30</v>
      </c>
      <c r="V876" t="s">
        <v>267</v>
      </c>
      <c r="AH876" t="s">
        <v>269</v>
      </c>
      <c r="AJ876" t="s">
        <v>37</v>
      </c>
      <c r="AK876" t="s">
        <v>38</v>
      </c>
      <c r="AQ876" t="s">
        <v>37</v>
      </c>
      <c r="AR876" t="s">
        <v>44</v>
      </c>
      <c r="AV876" t="s">
        <v>48</v>
      </c>
      <c r="BB876" t="s">
        <v>53</v>
      </c>
      <c r="BE876" t="s">
        <v>56</v>
      </c>
      <c r="BN876" t="s">
        <v>63</v>
      </c>
      <c r="BP876" t="s">
        <v>65</v>
      </c>
      <c r="BT876" t="s">
        <v>69</v>
      </c>
      <c r="BX876" t="s">
        <v>73</v>
      </c>
      <c r="CA876" t="s">
        <v>76</v>
      </c>
      <c r="CC876" t="s">
        <v>94</v>
      </c>
      <c r="CD876">
        <v>51</v>
      </c>
      <c r="CE876" t="s">
        <v>95</v>
      </c>
      <c r="CF876" t="s">
        <v>295</v>
      </c>
      <c r="CG876" t="s">
        <v>107</v>
      </c>
      <c r="CH876" t="s">
        <v>98</v>
      </c>
      <c r="CI876" s="1" t="s">
        <v>80</v>
      </c>
      <c r="CJ876" t="s">
        <v>108</v>
      </c>
      <c r="CK876" t="s">
        <v>103</v>
      </c>
      <c r="CL876" t="s">
        <v>101</v>
      </c>
      <c r="CM876" t="s">
        <v>102</v>
      </c>
      <c r="CN876" s="1" t="s">
        <v>92</v>
      </c>
      <c r="CO876" t="s">
        <v>102</v>
      </c>
    </row>
    <row r="877" spans="1:93" x14ac:dyDescent="0.25">
      <c r="A877" s="1">
        <v>875</v>
      </c>
      <c r="C877" t="s">
        <v>20</v>
      </c>
      <c r="O877" t="s">
        <v>19</v>
      </c>
      <c r="P877" t="s">
        <v>20</v>
      </c>
      <c r="AG877" t="s">
        <v>35</v>
      </c>
      <c r="AN877" t="s">
        <v>41</v>
      </c>
      <c r="BA877" t="s">
        <v>20</v>
      </c>
      <c r="BH877" t="s">
        <v>59</v>
      </c>
      <c r="BP877" t="s">
        <v>65</v>
      </c>
      <c r="BY877" t="s">
        <v>74</v>
      </c>
      <c r="CC877" t="s">
        <v>105</v>
      </c>
      <c r="CD877">
        <v>70</v>
      </c>
      <c r="CE877" t="s">
        <v>95</v>
      </c>
      <c r="CF877" t="s">
        <v>144</v>
      </c>
      <c r="CG877" t="s">
        <v>107</v>
      </c>
      <c r="CH877" t="s">
        <v>102</v>
      </c>
      <c r="CI877" s="1" t="s">
        <v>355</v>
      </c>
      <c r="CJ877" t="s">
        <v>109</v>
      </c>
      <c r="CK877" t="s">
        <v>110</v>
      </c>
      <c r="CL877" t="s">
        <v>104</v>
      </c>
      <c r="CM877" t="s">
        <v>102</v>
      </c>
      <c r="CN877" s="1" t="s">
        <v>91</v>
      </c>
      <c r="CO877" t="s">
        <v>102</v>
      </c>
    </row>
    <row r="878" spans="1:93" x14ac:dyDescent="0.25">
      <c r="A878" s="1">
        <v>876</v>
      </c>
      <c r="K878" t="s">
        <v>27</v>
      </c>
      <c r="M878" t="s">
        <v>29</v>
      </c>
      <c r="R878" t="s">
        <v>22</v>
      </c>
      <c r="X878" t="s">
        <v>27</v>
      </c>
      <c r="Z878" t="s">
        <v>29</v>
      </c>
      <c r="AE878" t="s">
        <v>266</v>
      </c>
      <c r="AL878" t="s">
        <v>39</v>
      </c>
      <c r="AM878" t="s">
        <v>40</v>
      </c>
      <c r="AO878" t="s">
        <v>42</v>
      </c>
      <c r="AX878" t="s">
        <v>50</v>
      </c>
      <c r="AZ878" t="s">
        <v>52</v>
      </c>
      <c r="BI878" t="s">
        <v>60</v>
      </c>
      <c r="CC878" t="s">
        <v>89</v>
      </c>
      <c r="CD878">
        <v>49</v>
      </c>
      <c r="CE878" t="s">
        <v>121</v>
      </c>
      <c r="CF878" t="s">
        <v>177</v>
      </c>
      <c r="CG878" t="s">
        <v>89</v>
      </c>
      <c r="CH878" t="s">
        <v>98</v>
      </c>
      <c r="CI878" s="1" t="s">
        <v>80</v>
      </c>
      <c r="CJ878" t="s">
        <v>109</v>
      </c>
      <c r="CK878" t="s">
        <v>103</v>
      </c>
      <c r="CL878" t="s">
        <v>104</v>
      </c>
      <c r="CM878" t="s">
        <v>111</v>
      </c>
      <c r="CN878" s="1" t="s">
        <v>93</v>
      </c>
      <c r="CO878" t="s">
        <v>98</v>
      </c>
    </row>
    <row r="879" spans="1:93" x14ac:dyDescent="0.25">
      <c r="A879" s="1">
        <v>877</v>
      </c>
      <c r="H879" t="s">
        <v>25</v>
      </c>
      <c r="J879" t="s">
        <v>26</v>
      </c>
      <c r="Q879" t="s">
        <v>21</v>
      </c>
      <c r="V879" t="s">
        <v>267</v>
      </c>
      <c r="AD879" t="s">
        <v>33</v>
      </c>
      <c r="AI879" t="s">
        <v>36</v>
      </c>
      <c r="AR879" t="s">
        <v>44</v>
      </c>
      <c r="AS879" t="s">
        <v>45</v>
      </c>
      <c r="AT879" t="s">
        <v>46</v>
      </c>
      <c r="BC879" t="s">
        <v>54</v>
      </c>
      <c r="BE879" t="s">
        <v>56</v>
      </c>
      <c r="BQ879" t="s">
        <v>66</v>
      </c>
      <c r="CA879" t="s">
        <v>76</v>
      </c>
      <c r="CC879" t="s">
        <v>94</v>
      </c>
      <c r="CD879">
        <v>57</v>
      </c>
      <c r="CE879" t="s">
        <v>121</v>
      </c>
      <c r="CF879" t="s">
        <v>161</v>
      </c>
      <c r="CG879" t="s">
        <v>107</v>
      </c>
      <c r="CH879" t="s">
        <v>98</v>
      </c>
      <c r="CI879" s="1" t="s">
        <v>80</v>
      </c>
      <c r="CJ879" t="s">
        <v>114</v>
      </c>
      <c r="CK879" t="s">
        <v>110</v>
      </c>
      <c r="CL879" t="s">
        <v>123</v>
      </c>
      <c r="CM879" t="s">
        <v>102</v>
      </c>
      <c r="CN879" s="1" t="s">
        <v>92</v>
      </c>
      <c r="CO879" t="s">
        <v>98</v>
      </c>
    </row>
    <row r="880" spans="1:93" x14ac:dyDescent="0.25">
      <c r="A880" s="1">
        <v>878</v>
      </c>
      <c r="D880" t="s">
        <v>21</v>
      </c>
      <c r="J880" t="s">
        <v>26</v>
      </c>
      <c r="K880" t="s">
        <v>27</v>
      </c>
      <c r="Q880" t="s">
        <v>21</v>
      </c>
      <c r="W880" t="s">
        <v>26</v>
      </c>
      <c r="AA880" t="s">
        <v>30</v>
      </c>
      <c r="AX880" t="s">
        <v>50</v>
      </c>
      <c r="BD880" t="s">
        <v>55</v>
      </c>
      <c r="BJ880" t="s">
        <v>26</v>
      </c>
      <c r="CC880" t="s">
        <v>105</v>
      </c>
      <c r="CD880">
        <v>71</v>
      </c>
      <c r="CE880" t="s">
        <v>121</v>
      </c>
      <c r="CF880" t="s">
        <v>214</v>
      </c>
      <c r="CG880" t="s">
        <v>107</v>
      </c>
      <c r="CH880" t="s">
        <v>98</v>
      </c>
      <c r="CI880" s="1" t="s">
        <v>80</v>
      </c>
      <c r="CJ880" t="s">
        <v>108</v>
      </c>
      <c r="CK880" t="s">
        <v>153</v>
      </c>
      <c r="CL880" t="s">
        <v>104</v>
      </c>
      <c r="CM880" t="s">
        <v>102</v>
      </c>
      <c r="CN880" s="1" t="s">
        <v>373</v>
      </c>
      <c r="CO880" t="s">
        <v>98</v>
      </c>
    </row>
    <row r="881" spans="1:93" x14ac:dyDescent="0.25">
      <c r="A881" s="1">
        <v>879</v>
      </c>
      <c r="B881" t="s">
        <v>19</v>
      </c>
      <c r="I881" t="s">
        <v>267</v>
      </c>
      <c r="N881" t="s">
        <v>30</v>
      </c>
      <c r="V881" t="s">
        <v>267</v>
      </c>
      <c r="W881" t="s">
        <v>26</v>
      </c>
      <c r="AA881" t="s">
        <v>30</v>
      </c>
      <c r="AC881" t="s">
        <v>32</v>
      </c>
      <c r="AD881" t="s">
        <v>33</v>
      </c>
      <c r="AE881" t="s">
        <v>266</v>
      </c>
      <c r="AP881" t="s">
        <v>43</v>
      </c>
      <c r="AT881" t="s">
        <v>46</v>
      </c>
      <c r="AU881" t="s">
        <v>47</v>
      </c>
      <c r="BC881" t="s">
        <v>54</v>
      </c>
      <c r="BE881" t="s">
        <v>56</v>
      </c>
      <c r="BJ881" t="s">
        <v>26</v>
      </c>
      <c r="BP881" t="s">
        <v>65</v>
      </c>
      <c r="BR881" t="s">
        <v>67</v>
      </c>
      <c r="CA881" t="s">
        <v>76</v>
      </c>
      <c r="CC881" t="s">
        <v>94</v>
      </c>
      <c r="CD881">
        <v>30</v>
      </c>
      <c r="CE881" t="s">
        <v>121</v>
      </c>
      <c r="CF881" t="s">
        <v>296</v>
      </c>
      <c r="CG881" t="s">
        <v>107</v>
      </c>
      <c r="CH881" t="s">
        <v>98</v>
      </c>
      <c r="CI881" s="1" t="s">
        <v>80</v>
      </c>
      <c r="CJ881" t="s">
        <v>126</v>
      </c>
      <c r="CK881" t="s">
        <v>153</v>
      </c>
      <c r="CL881" t="s">
        <v>136</v>
      </c>
      <c r="CM881" t="s">
        <v>102</v>
      </c>
      <c r="CN881" s="1" t="s">
        <v>90</v>
      </c>
      <c r="CO881" t="s">
        <v>102</v>
      </c>
    </row>
    <row r="882" spans="1:93" x14ac:dyDescent="0.25">
      <c r="A882" s="1">
        <v>880</v>
      </c>
      <c r="C882" t="s">
        <v>20</v>
      </c>
      <c r="E882" t="s">
        <v>22</v>
      </c>
      <c r="R882" t="s">
        <v>22</v>
      </c>
      <c r="Z882" t="s">
        <v>29</v>
      </c>
      <c r="AL882" t="s">
        <v>39</v>
      </c>
      <c r="AN882" t="s">
        <v>41</v>
      </c>
      <c r="BP882" t="s">
        <v>65</v>
      </c>
      <c r="BQ882" t="s">
        <v>66</v>
      </c>
      <c r="BS882" t="s">
        <v>68</v>
      </c>
      <c r="BV882" t="s">
        <v>71</v>
      </c>
      <c r="BX882" t="s">
        <v>73</v>
      </c>
      <c r="BY882" t="s">
        <v>74</v>
      </c>
      <c r="CA882" t="s">
        <v>76</v>
      </c>
      <c r="CB882" s="6" t="s">
        <v>77</v>
      </c>
      <c r="CC882" t="s">
        <v>94</v>
      </c>
      <c r="CD882">
        <v>49</v>
      </c>
      <c r="CE882" t="s">
        <v>95</v>
      </c>
      <c r="CF882" t="s">
        <v>186</v>
      </c>
      <c r="CG882" t="s">
        <v>107</v>
      </c>
      <c r="CH882" t="s">
        <v>98</v>
      </c>
      <c r="CI882" s="1" t="s">
        <v>80</v>
      </c>
      <c r="CJ882" t="s">
        <v>126</v>
      </c>
      <c r="CK882" t="s">
        <v>100</v>
      </c>
      <c r="CL882" t="s">
        <v>101</v>
      </c>
      <c r="CM882" t="s">
        <v>102</v>
      </c>
      <c r="CN882" s="1" t="s">
        <v>92</v>
      </c>
      <c r="CO882" t="s">
        <v>102</v>
      </c>
    </row>
    <row r="883" spans="1:93" x14ac:dyDescent="0.25">
      <c r="A883" s="1">
        <v>881</v>
      </c>
      <c r="B883" t="s">
        <v>19</v>
      </c>
      <c r="H883" t="s">
        <v>25</v>
      </c>
      <c r="M883" t="s">
        <v>29</v>
      </c>
      <c r="V883" t="s">
        <v>267</v>
      </c>
      <c r="Z883" t="s">
        <v>29</v>
      </c>
      <c r="AD883" t="s">
        <v>33</v>
      </c>
      <c r="AL883" t="s">
        <v>39</v>
      </c>
      <c r="AP883" t="s">
        <v>43</v>
      </c>
      <c r="AV883" t="s">
        <v>48</v>
      </c>
      <c r="BA883" t="s">
        <v>20</v>
      </c>
      <c r="BH883" t="s">
        <v>59</v>
      </c>
      <c r="BN883" t="s">
        <v>63</v>
      </c>
      <c r="BP883" t="s">
        <v>65</v>
      </c>
      <c r="CC883" t="s">
        <v>94</v>
      </c>
      <c r="CD883">
        <v>58</v>
      </c>
      <c r="CE883" t="s">
        <v>121</v>
      </c>
      <c r="CI883" s="1"/>
      <c r="CN883" s="1"/>
    </row>
    <row r="884" spans="1:93" x14ac:dyDescent="0.25">
      <c r="A884" s="1">
        <v>882</v>
      </c>
      <c r="C884" t="s">
        <v>20</v>
      </c>
      <c r="E884" t="s">
        <v>22</v>
      </c>
      <c r="L884" t="s">
        <v>28</v>
      </c>
      <c r="P884" t="s">
        <v>20</v>
      </c>
      <c r="AA884" t="s">
        <v>30</v>
      </c>
      <c r="AI884" t="s">
        <v>36</v>
      </c>
      <c r="AP884" t="s">
        <v>43</v>
      </c>
      <c r="BC884" t="s">
        <v>54</v>
      </c>
      <c r="BJ884" t="s">
        <v>26</v>
      </c>
      <c r="BO884" t="s">
        <v>64</v>
      </c>
      <c r="BP884" t="s">
        <v>65</v>
      </c>
      <c r="BS884" t="s">
        <v>68</v>
      </c>
      <c r="BT884" t="s">
        <v>69</v>
      </c>
      <c r="BU884" t="s">
        <v>70</v>
      </c>
      <c r="CA884" t="s">
        <v>76</v>
      </c>
      <c r="CC884" t="s">
        <v>94</v>
      </c>
      <c r="CD884">
        <v>48</v>
      </c>
      <c r="CE884" t="s">
        <v>95</v>
      </c>
      <c r="CF884" t="s">
        <v>201</v>
      </c>
      <c r="CG884" t="s">
        <v>107</v>
      </c>
      <c r="CH884" t="s">
        <v>98</v>
      </c>
      <c r="CI884" s="1" t="s">
        <v>80</v>
      </c>
      <c r="CJ884" t="s">
        <v>108</v>
      </c>
      <c r="CK884" t="s">
        <v>100</v>
      </c>
      <c r="CL884" t="s">
        <v>101</v>
      </c>
      <c r="CM884" t="s">
        <v>102</v>
      </c>
      <c r="CN884" s="1" t="s">
        <v>92</v>
      </c>
      <c r="CO884" t="s">
        <v>102</v>
      </c>
    </row>
    <row r="885" spans="1:93" x14ac:dyDescent="0.25">
      <c r="A885" s="1">
        <v>883</v>
      </c>
      <c r="E885" t="s">
        <v>22</v>
      </c>
      <c r="G885" t="s">
        <v>24</v>
      </c>
      <c r="I885" t="s">
        <v>267</v>
      </c>
      <c r="AA885" t="s">
        <v>30</v>
      </c>
      <c r="AC885" t="s">
        <v>32</v>
      </c>
      <c r="AQ885" t="s">
        <v>37</v>
      </c>
      <c r="BI885" t="s">
        <v>60</v>
      </c>
      <c r="BU885" t="s">
        <v>70</v>
      </c>
      <c r="CC885" t="s">
        <v>94</v>
      </c>
      <c r="CD885">
        <v>22</v>
      </c>
      <c r="CE885" t="s">
        <v>95</v>
      </c>
      <c r="CF885" t="s">
        <v>195</v>
      </c>
      <c r="CI885" s="1"/>
      <c r="CN885" s="1"/>
    </row>
    <row r="886" spans="1:93" x14ac:dyDescent="0.25">
      <c r="A886" s="1">
        <v>884</v>
      </c>
      <c r="E886" t="s">
        <v>22</v>
      </c>
      <c r="I886" t="s">
        <v>267</v>
      </c>
      <c r="N886" t="s">
        <v>30</v>
      </c>
      <c r="R886" t="s">
        <v>22</v>
      </c>
      <c r="AF886" t="s">
        <v>34</v>
      </c>
      <c r="AH886" t="s">
        <v>269</v>
      </c>
      <c r="AI886" t="s">
        <v>36</v>
      </c>
      <c r="AR886" t="s">
        <v>44</v>
      </c>
      <c r="AS886" t="s">
        <v>45</v>
      </c>
      <c r="AV886" t="s">
        <v>48</v>
      </c>
      <c r="BC886" t="s">
        <v>54</v>
      </c>
      <c r="BE886" t="s">
        <v>56</v>
      </c>
      <c r="BL886" t="s">
        <v>61</v>
      </c>
      <c r="BP886" t="s">
        <v>65</v>
      </c>
      <c r="BY886" t="s">
        <v>74</v>
      </c>
      <c r="CC886" t="s">
        <v>94</v>
      </c>
      <c r="CD886">
        <v>22</v>
      </c>
      <c r="CE886" t="s">
        <v>95</v>
      </c>
      <c r="CF886" t="s">
        <v>96</v>
      </c>
      <c r="CG886" t="s">
        <v>97</v>
      </c>
      <c r="CH886" t="s">
        <v>98</v>
      </c>
      <c r="CI886" s="1" t="s">
        <v>80</v>
      </c>
      <c r="CJ886" t="s">
        <v>126</v>
      </c>
      <c r="CK886" t="s">
        <v>120</v>
      </c>
      <c r="CL886" t="s">
        <v>136</v>
      </c>
      <c r="CM886" t="s">
        <v>102</v>
      </c>
      <c r="CN886" s="1" t="s">
        <v>92</v>
      </c>
      <c r="CO886" t="s">
        <v>102</v>
      </c>
    </row>
    <row r="887" spans="1:93" x14ac:dyDescent="0.25">
      <c r="A887" s="1">
        <v>885</v>
      </c>
      <c r="E887" t="s">
        <v>22</v>
      </c>
      <c r="N887" t="s">
        <v>30</v>
      </c>
      <c r="AA887" t="s">
        <v>30</v>
      </c>
      <c r="AD887" t="s">
        <v>33</v>
      </c>
      <c r="AL887" t="s">
        <v>39</v>
      </c>
      <c r="AR887" t="s">
        <v>44</v>
      </c>
      <c r="AV887" t="s">
        <v>48</v>
      </c>
      <c r="BA887" t="s">
        <v>20</v>
      </c>
      <c r="BC887" t="s">
        <v>54</v>
      </c>
      <c r="BE887" t="s">
        <v>56</v>
      </c>
      <c r="CA887" t="s">
        <v>76</v>
      </c>
      <c r="CC887" t="s">
        <v>94</v>
      </c>
      <c r="CD887">
        <v>58</v>
      </c>
      <c r="CE887" t="s">
        <v>121</v>
      </c>
      <c r="CF887" t="s">
        <v>159</v>
      </c>
      <c r="CG887" t="s">
        <v>107</v>
      </c>
      <c r="CH887" t="s">
        <v>98</v>
      </c>
      <c r="CI887" s="1" t="s">
        <v>80</v>
      </c>
      <c r="CJ887" t="s">
        <v>108</v>
      </c>
      <c r="CK887" t="s">
        <v>110</v>
      </c>
      <c r="CL887" t="s">
        <v>101</v>
      </c>
      <c r="CM887" t="s">
        <v>102</v>
      </c>
      <c r="CN887" s="1" t="s">
        <v>92</v>
      </c>
      <c r="CO887" t="s">
        <v>102</v>
      </c>
    </row>
    <row r="888" spans="1:93" x14ac:dyDescent="0.25">
      <c r="A888" s="1">
        <v>886</v>
      </c>
      <c r="J888" t="s">
        <v>26</v>
      </c>
      <c r="K888" t="s">
        <v>27</v>
      </c>
      <c r="L888" t="s">
        <v>28</v>
      </c>
      <c r="AD888" t="s">
        <v>33</v>
      </c>
      <c r="AH888" t="s">
        <v>269</v>
      </c>
      <c r="AJ888" t="s">
        <v>37</v>
      </c>
      <c r="AM888" t="s">
        <v>40</v>
      </c>
      <c r="AN888" t="s">
        <v>41</v>
      </c>
      <c r="AO888" t="s">
        <v>42</v>
      </c>
      <c r="AZ888" t="s">
        <v>52</v>
      </c>
      <c r="BG888" t="s">
        <v>58</v>
      </c>
      <c r="BN888" t="s">
        <v>63</v>
      </c>
      <c r="CC888" t="s">
        <v>94</v>
      </c>
      <c r="CD888">
        <v>43</v>
      </c>
      <c r="CE888" t="s">
        <v>121</v>
      </c>
      <c r="CF888" t="s">
        <v>297</v>
      </c>
      <c r="CG888" t="s">
        <v>143</v>
      </c>
      <c r="CH888" t="s">
        <v>98</v>
      </c>
      <c r="CI888" s="1" t="s">
        <v>80</v>
      </c>
      <c r="CJ888" t="s">
        <v>114</v>
      </c>
      <c r="CK888" t="s">
        <v>100</v>
      </c>
      <c r="CL888" t="s">
        <v>101</v>
      </c>
      <c r="CM888" t="s">
        <v>102</v>
      </c>
      <c r="CN888" s="1" t="s">
        <v>92</v>
      </c>
      <c r="CO888" t="s">
        <v>102</v>
      </c>
    </row>
    <row r="889" spans="1:93" x14ac:dyDescent="0.25">
      <c r="A889" s="1">
        <v>887</v>
      </c>
      <c r="I889" t="s">
        <v>267</v>
      </c>
      <c r="K889" t="s">
        <v>27</v>
      </c>
      <c r="N889" t="s">
        <v>30</v>
      </c>
      <c r="V889" t="s">
        <v>267</v>
      </c>
      <c r="X889" t="s">
        <v>27</v>
      </c>
      <c r="AA889" t="s">
        <v>30</v>
      </c>
      <c r="AD889" t="s">
        <v>33</v>
      </c>
      <c r="AI889" t="s">
        <v>36</v>
      </c>
      <c r="AK889" t="s">
        <v>38</v>
      </c>
      <c r="AM889" t="s">
        <v>40</v>
      </c>
      <c r="AP889" t="s">
        <v>43</v>
      </c>
      <c r="AT889" t="s">
        <v>46</v>
      </c>
      <c r="AZ889" t="s">
        <v>52</v>
      </c>
      <c r="BI889" t="s">
        <v>60</v>
      </c>
      <c r="BJ889" t="s">
        <v>26</v>
      </c>
      <c r="BP889" t="s">
        <v>65</v>
      </c>
      <c r="BS889" t="s">
        <v>68</v>
      </c>
      <c r="BV889" t="s">
        <v>71</v>
      </c>
      <c r="BX889" t="s">
        <v>73</v>
      </c>
      <c r="BY889" t="s">
        <v>74</v>
      </c>
      <c r="CA889" t="s">
        <v>76</v>
      </c>
      <c r="CC889" t="s">
        <v>94</v>
      </c>
      <c r="CD889">
        <v>39</v>
      </c>
      <c r="CE889" t="s">
        <v>121</v>
      </c>
      <c r="CF889" t="s">
        <v>177</v>
      </c>
      <c r="CG889" t="s">
        <v>107</v>
      </c>
      <c r="CH889" t="s">
        <v>98</v>
      </c>
      <c r="CI889" s="1" t="s">
        <v>80</v>
      </c>
      <c r="CJ889" t="s">
        <v>114</v>
      </c>
      <c r="CK889" t="s">
        <v>110</v>
      </c>
      <c r="CL889" t="s">
        <v>101</v>
      </c>
      <c r="CM889" t="s">
        <v>102</v>
      </c>
      <c r="CN889" s="1" t="s">
        <v>92</v>
      </c>
      <c r="CO889" t="s">
        <v>102</v>
      </c>
    </row>
    <row r="890" spans="1:93" x14ac:dyDescent="0.25">
      <c r="A890" s="1">
        <v>888</v>
      </c>
      <c r="F890" t="s">
        <v>23</v>
      </c>
      <c r="L890" t="s">
        <v>28</v>
      </c>
      <c r="M890" t="s">
        <v>29</v>
      </c>
      <c r="Z890" t="s">
        <v>29</v>
      </c>
      <c r="AD890" t="s">
        <v>33</v>
      </c>
      <c r="AI890" t="s">
        <v>36</v>
      </c>
      <c r="AK890" t="s">
        <v>38</v>
      </c>
      <c r="AL890" t="s">
        <v>39</v>
      </c>
      <c r="AU890" t="s">
        <v>47</v>
      </c>
      <c r="AV890" t="s">
        <v>48</v>
      </c>
      <c r="BI890" t="s">
        <v>60</v>
      </c>
      <c r="BK890" t="s">
        <v>23</v>
      </c>
      <c r="BO890" t="s">
        <v>64</v>
      </c>
      <c r="BQ890" t="s">
        <v>66</v>
      </c>
      <c r="BY890" t="s">
        <v>74</v>
      </c>
      <c r="CA890" t="s">
        <v>76</v>
      </c>
      <c r="CC890" t="s">
        <v>105</v>
      </c>
      <c r="CD890">
        <v>56</v>
      </c>
      <c r="CE890" t="s">
        <v>121</v>
      </c>
      <c r="CF890" t="s">
        <v>247</v>
      </c>
      <c r="CG890" t="s">
        <v>107</v>
      </c>
      <c r="CH890" t="s">
        <v>98</v>
      </c>
      <c r="CI890" s="1" t="s">
        <v>80</v>
      </c>
      <c r="CJ890" t="s">
        <v>112</v>
      </c>
      <c r="CK890" t="s">
        <v>103</v>
      </c>
      <c r="CL890" t="s">
        <v>101</v>
      </c>
      <c r="CM890" t="s">
        <v>102</v>
      </c>
      <c r="CN890" s="1" t="s">
        <v>92</v>
      </c>
      <c r="CO890" t="s">
        <v>102</v>
      </c>
    </row>
    <row r="891" spans="1:93" x14ac:dyDescent="0.25">
      <c r="A891" s="1">
        <v>889</v>
      </c>
      <c r="K891" t="s">
        <v>27</v>
      </c>
      <c r="L891" t="s">
        <v>28</v>
      </c>
      <c r="N891" t="s">
        <v>30</v>
      </c>
      <c r="V891" t="s">
        <v>267</v>
      </c>
      <c r="X891" t="s">
        <v>27</v>
      </c>
      <c r="AD891" t="s">
        <v>33</v>
      </c>
      <c r="AH891" t="s">
        <v>269</v>
      </c>
      <c r="AK891" t="s">
        <v>38</v>
      </c>
      <c r="AM891" t="s">
        <v>40</v>
      </c>
      <c r="AO891" t="s">
        <v>42</v>
      </c>
      <c r="AU891" t="s">
        <v>47</v>
      </c>
      <c r="AZ891" t="s">
        <v>52</v>
      </c>
      <c r="BC891" t="s">
        <v>54</v>
      </c>
      <c r="BO891" t="s">
        <v>64</v>
      </c>
      <c r="BP891" t="s">
        <v>65</v>
      </c>
      <c r="CC891" t="s">
        <v>94</v>
      </c>
      <c r="CD891">
        <v>24</v>
      </c>
      <c r="CE891" t="s">
        <v>121</v>
      </c>
      <c r="CF891" t="s">
        <v>219</v>
      </c>
      <c r="CG891" t="s">
        <v>107</v>
      </c>
      <c r="CH891" t="s">
        <v>98</v>
      </c>
      <c r="CI891" s="1" t="s">
        <v>80</v>
      </c>
      <c r="CJ891" t="s">
        <v>126</v>
      </c>
      <c r="CK891" t="s">
        <v>110</v>
      </c>
      <c r="CL891" t="s">
        <v>136</v>
      </c>
      <c r="CM891" t="s">
        <v>102</v>
      </c>
      <c r="CN891" s="1" t="s">
        <v>92</v>
      </c>
      <c r="CO891" t="s">
        <v>102</v>
      </c>
    </row>
    <row r="892" spans="1:93" x14ac:dyDescent="0.25">
      <c r="A892" s="1">
        <v>890</v>
      </c>
      <c r="C892" t="s">
        <v>20</v>
      </c>
      <c r="K892" t="s">
        <v>27</v>
      </c>
      <c r="X892" t="s">
        <v>27</v>
      </c>
      <c r="AH892" t="s">
        <v>269</v>
      </c>
      <c r="AI892" t="s">
        <v>36</v>
      </c>
      <c r="AM892" t="s">
        <v>40</v>
      </c>
      <c r="AV892" t="s">
        <v>48</v>
      </c>
      <c r="BI892" t="s">
        <v>60</v>
      </c>
      <c r="BK892" t="s">
        <v>23</v>
      </c>
      <c r="BN892" t="s">
        <v>63</v>
      </c>
      <c r="BP892" t="s">
        <v>65</v>
      </c>
      <c r="CB892" s="6" t="s">
        <v>77</v>
      </c>
      <c r="CC892" t="s">
        <v>94</v>
      </c>
      <c r="CD892">
        <v>23</v>
      </c>
      <c r="CE892" t="s">
        <v>121</v>
      </c>
      <c r="CF892" t="s">
        <v>298</v>
      </c>
      <c r="CG892" t="s">
        <v>128</v>
      </c>
      <c r="CH892" t="s">
        <v>98</v>
      </c>
      <c r="CI892" s="1" t="s">
        <v>363</v>
      </c>
      <c r="CJ892" t="s">
        <v>126</v>
      </c>
      <c r="CK892" t="s">
        <v>110</v>
      </c>
      <c r="CL892" t="s">
        <v>101</v>
      </c>
      <c r="CM892" t="s">
        <v>102</v>
      </c>
      <c r="CN892" s="1" t="s">
        <v>92</v>
      </c>
      <c r="CO892" t="s">
        <v>102</v>
      </c>
    </row>
    <row r="893" spans="1:93" x14ac:dyDescent="0.25">
      <c r="A893" s="1">
        <v>891</v>
      </c>
      <c r="B893" t="s">
        <v>19</v>
      </c>
      <c r="O893" t="s">
        <v>19</v>
      </c>
      <c r="AC893" t="s">
        <v>32</v>
      </c>
      <c r="AL893" t="s">
        <v>39</v>
      </c>
      <c r="AQ893" t="s">
        <v>37</v>
      </c>
      <c r="AT893" t="s">
        <v>46</v>
      </c>
      <c r="BH893" t="s">
        <v>59</v>
      </c>
      <c r="BJ893" t="s">
        <v>26</v>
      </c>
      <c r="BN893" t="s">
        <v>63</v>
      </c>
      <c r="BP893" t="s">
        <v>65</v>
      </c>
      <c r="BY893" t="s">
        <v>74</v>
      </c>
      <c r="CC893" t="s">
        <v>94</v>
      </c>
      <c r="CD893">
        <v>59</v>
      </c>
      <c r="CE893" t="s">
        <v>95</v>
      </c>
      <c r="CF893" t="s">
        <v>130</v>
      </c>
      <c r="CG893" t="s">
        <v>107</v>
      </c>
      <c r="CH893" t="s">
        <v>98</v>
      </c>
      <c r="CI893" s="1" t="s">
        <v>80</v>
      </c>
      <c r="CJ893" t="s">
        <v>99</v>
      </c>
      <c r="CK893" t="s">
        <v>103</v>
      </c>
      <c r="CL893" t="s">
        <v>125</v>
      </c>
      <c r="CM893" t="s">
        <v>102</v>
      </c>
      <c r="CN893" s="1" t="s">
        <v>90</v>
      </c>
      <c r="CO893" t="s">
        <v>98</v>
      </c>
    </row>
    <row r="894" spans="1:93" x14ac:dyDescent="0.25">
      <c r="A894" s="1">
        <v>892</v>
      </c>
      <c r="H894" t="s">
        <v>25</v>
      </c>
      <c r="I894" t="s">
        <v>267</v>
      </c>
      <c r="K894" t="s">
        <v>27</v>
      </c>
      <c r="Q894" t="s">
        <v>21</v>
      </c>
      <c r="W894" t="s">
        <v>26</v>
      </c>
      <c r="AA894" t="s">
        <v>30</v>
      </c>
      <c r="AC894" t="s">
        <v>32</v>
      </c>
      <c r="AD894" t="s">
        <v>33</v>
      </c>
      <c r="AI894" t="s">
        <v>36</v>
      </c>
      <c r="AM894" t="s">
        <v>40</v>
      </c>
      <c r="AO894" t="s">
        <v>42</v>
      </c>
      <c r="AQ894" t="s">
        <v>37</v>
      </c>
      <c r="AZ894" t="s">
        <v>52</v>
      </c>
      <c r="BI894" t="s">
        <v>60</v>
      </c>
      <c r="BO894" t="s">
        <v>64</v>
      </c>
      <c r="BP894" t="s">
        <v>65</v>
      </c>
      <c r="CC894" t="s">
        <v>94</v>
      </c>
      <c r="CD894">
        <v>55</v>
      </c>
      <c r="CE894" t="s">
        <v>121</v>
      </c>
      <c r="CF894" t="s">
        <v>177</v>
      </c>
      <c r="CG894" t="s">
        <v>107</v>
      </c>
      <c r="CH894" t="s">
        <v>98</v>
      </c>
      <c r="CI894" s="1" t="s">
        <v>80</v>
      </c>
      <c r="CJ894" t="s">
        <v>108</v>
      </c>
      <c r="CK894" t="s">
        <v>120</v>
      </c>
      <c r="CL894" t="s">
        <v>101</v>
      </c>
      <c r="CM894" t="s">
        <v>102</v>
      </c>
      <c r="CN894" s="1" t="s">
        <v>92</v>
      </c>
      <c r="CO894" t="s">
        <v>102</v>
      </c>
    </row>
    <row r="895" spans="1:93" x14ac:dyDescent="0.25">
      <c r="A895" s="1">
        <v>893</v>
      </c>
      <c r="C895" t="s">
        <v>20</v>
      </c>
      <c r="D895" t="s">
        <v>21</v>
      </c>
      <c r="I895" t="s">
        <v>267</v>
      </c>
      <c r="O895" t="s">
        <v>19</v>
      </c>
      <c r="Q895" t="s">
        <v>21</v>
      </c>
      <c r="V895" t="s">
        <v>267</v>
      </c>
      <c r="AF895" t="s">
        <v>34</v>
      </c>
      <c r="AJ895" t="s">
        <v>37</v>
      </c>
      <c r="AR895" t="s">
        <v>44</v>
      </c>
      <c r="AS895" t="s">
        <v>45</v>
      </c>
      <c r="AW895" t="s">
        <v>49</v>
      </c>
      <c r="AX895" t="s">
        <v>50</v>
      </c>
      <c r="BA895" t="s">
        <v>20</v>
      </c>
      <c r="BN895" t="s">
        <v>63</v>
      </c>
      <c r="BP895" t="s">
        <v>65</v>
      </c>
      <c r="BS895" t="s">
        <v>68</v>
      </c>
      <c r="BT895" t="s">
        <v>69</v>
      </c>
      <c r="BV895" t="s">
        <v>71</v>
      </c>
      <c r="BY895" t="s">
        <v>74</v>
      </c>
      <c r="CA895" t="s">
        <v>76</v>
      </c>
      <c r="CC895" t="s">
        <v>94</v>
      </c>
      <c r="CD895">
        <v>67</v>
      </c>
      <c r="CE895" t="s">
        <v>95</v>
      </c>
      <c r="CF895" t="s">
        <v>141</v>
      </c>
      <c r="CG895" t="s">
        <v>107</v>
      </c>
      <c r="CH895" t="s">
        <v>98</v>
      </c>
      <c r="CI895" s="1" t="s">
        <v>80</v>
      </c>
      <c r="CJ895" t="s">
        <v>109</v>
      </c>
      <c r="CK895" t="s">
        <v>100</v>
      </c>
      <c r="CL895" t="s">
        <v>104</v>
      </c>
      <c r="CM895" t="s">
        <v>102</v>
      </c>
      <c r="CN895" s="1" t="s">
        <v>373</v>
      </c>
      <c r="CO895" t="s">
        <v>98</v>
      </c>
    </row>
    <row r="896" spans="1:93" x14ac:dyDescent="0.25">
      <c r="A896" s="1">
        <v>894</v>
      </c>
      <c r="K896" t="s">
        <v>27</v>
      </c>
      <c r="L896" t="s">
        <v>28</v>
      </c>
      <c r="N896" t="s">
        <v>30</v>
      </c>
      <c r="Q896" t="s">
        <v>21</v>
      </c>
      <c r="W896" t="s">
        <v>26</v>
      </c>
      <c r="AA896" t="s">
        <v>30</v>
      </c>
      <c r="AB896" t="s">
        <v>31</v>
      </c>
      <c r="AF896" t="s">
        <v>34</v>
      </c>
      <c r="AI896" t="s">
        <v>36</v>
      </c>
      <c r="AO896" t="s">
        <v>42</v>
      </c>
      <c r="AU896" t="s">
        <v>47</v>
      </c>
      <c r="AV896" t="s">
        <v>48</v>
      </c>
      <c r="BE896" t="s">
        <v>56</v>
      </c>
      <c r="BJ896" t="s">
        <v>26</v>
      </c>
      <c r="BO896" t="s">
        <v>64</v>
      </c>
      <c r="BP896" t="s">
        <v>65</v>
      </c>
      <c r="CC896" t="s">
        <v>94</v>
      </c>
      <c r="CD896">
        <v>54</v>
      </c>
      <c r="CE896" t="s">
        <v>121</v>
      </c>
      <c r="CF896" t="s">
        <v>211</v>
      </c>
      <c r="CG896" t="s">
        <v>128</v>
      </c>
      <c r="CH896" t="s">
        <v>98</v>
      </c>
      <c r="CI896" s="1" t="s">
        <v>80</v>
      </c>
      <c r="CJ896" t="s">
        <v>114</v>
      </c>
      <c r="CK896" t="s">
        <v>110</v>
      </c>
      <c r="CL896" t="s">
        <v>101</v>
      </c>
      <c r="CM896" t="s">
        <v>102</v>
      </c>
      <c r="CN896" s="1" t="s">
        <v>92</v>
      </c>
      <c r="CO896" t="s">
        <v>102</v>
      </c>
    </row>
    <row r="897" spans="1:93" x14ac:dyDescent="0.25">
      <c r="A897" s="1">
        <v>895</v>
      </c>
      <c r="H897" t="s">
        <v>25</v>
      </c>
      <c r="L897" t="s">
        <v>28</v>
      </c>
      <c r="N897" t="s">
        <v>30</v>
      </c>
      <c r="R897" t="s">
        <v>22</v>
      </c>
      <c r="V897" t="s">
        <v>267</v>
      </c>
      <c r="X897" t="s">
        <v>27</v>
      </c>
      <c r="AE897" t="s">
        <v>266</v>
      </c>
      <c r="AH897" t="s">
        <v>269</v>
      </c>
      <c r="AI897" t="s">
        <v>36</v>
      </c>
      <c r="AM897" t="s">
        <v>40</v>
      </c>
      <c r="AO897" t="s">
        <v>42</v>
      </c>
      <c r="AR897" t="s">
        <v>44</v>
      </c>
      <c r="BC897" t="s">
        <v>54</v>
      </c>
      <c r="BE897" t="s">
        <v>56</v>
      </c>
      <c r="BO897" t="s">
        <v>64</v>
      </c>
      <c r="BP897" t="s">
        <v>65</v>
      </c>
      <c r="CA897" t="s">
        <v>76</v>
      </c>
      <c r="CB897" s="6" t="s">
        <v>77</v>
      </c>
      <c r="CC897" t="s">
        <v>94</v>
      </c>
      <c r="CD897">
        <v>23</v>
      </c>
      <c r="CE897" t="s">
        <v>95</v>
      </c>
      <c r="CF897" t="s">
        <v>243</v>
      </c>
      <c r="CG897" t="s">
        <v>107</v>
      </c>
      <c r="CH897" t="s">
        <v>102</v>
      </c>
      <c r="CI897" s="1" t="s">
        <v>80</v>
      </c>
      <c r="CJ897" t="s">
        <v>112</v>
      </c>
      <c r="CK897" t="s">
        <v>110</v>
      </c>
      <c r="CL897" t="s">
        <v>136</v>
      </c>
      <c r="CM897" t="s">
        <v>102</v>
      </c>
      <c r="CN897" s="1" t="s">
        <v>92</v>
      </c>
      <c r="CO897" t="s">
        <v>102</v>
      </c>
    </row>
    <row r="898" spans="1:93" x14ac:dyDescent="0.25">
      <c r="A898" s="1">
        <v>896</v>
      </c>
      <c r="H898" t="s">
        <v>25</v>
      </c>
      <c r="I898" t="s">
        <v>267</v>
      </c>
      <c r="L898" t="s">
        <v>28</v>
      </c>
      <c r="R898" t="s">
        <v>22</v>
      </c>
      <c r="V898" t="s">
        <v>267</v>
      </c>
      <c r="AB898" t="s">
        <v>31</v>
      </c>
      <c r="AF898" t="s">
        <v>34</v>
      </c>
      <c r="AK898" t="s">
        <v>38</v>
      </c>
      <c r="AL898" t="s">
        <v>39</v>
      </c>
      <c r="AR898" t="s">
        <v>44</v>
      </c>
      <c r="AU898" t="s">
        <v>47</v>
      </c>
      <c r="BC898" t="s">
        <v>54</v>
      </c>
      <c r="BE898" t="s">
        <v>56</v>
      </c>
      <c r="BH898" t="s">
        <v>59</v>
      </c>
      <c r="BP898" t="s">
        <v>65</v>
      </c>
      <c r="BS898" t="s">
        <v>68</v>
      </c>
      <c r="CA898" t="s">
        <v>76</v>
      </c>
      <c r="CC898" t="s">
        <v>94</v>
      </c>
      <c r="CD898">
        <v>54</v>
      </c>
      <c r="CE898" t="s">
        <v>121</v>
      </c>
      <c r="CF898" t="s">
        <v>161</v>
      </c>
      <c r="CG898" t="s">
        <v>107</v>
      </c>
      <c r="CH898" t="s">
        <v>98</v>
      </c>
      <c r="CI898" s="1" t="s">
        <v>80</v>
      </c>
      <c r="CJ898" t="s">
        <v>126</v>
      </c>
      <c r="CK898" t="s">
        <v>100</v>
      </c>
      <c r="CL898" t="s">
        <v>101</v>
      </c>
      <c r="CM898" t="s">
        <v>102</v>
      </c>
      <c r="CN898" s="1" t="s">
        <v>92</v>
      </c>
      <c r="CO898" t="s">
        <v>102</v>
      </c>
    </row>
    <row r="899" spans="1:93" x14ac:dyDescent="0.25">
      <c r="A899" s="1">
        <v>897</v>
      </c>
      <c r="C899" t="s">
        <v>20</v>
      </c>
      <c r="D899" t="s">
        <v>21</v>
      </c>
      <c r="L899" t="s">
        <v>28</v>
      </c>
      <c r="P899" t="s">
        <v>20</v>
      </c>
      <c r="AC899" t="s">
        <v>32</v>
      </c>
      <c r="AP899" t="s">
        <v>43</v>
      </c>
      <c r="AQ899" t="s">
        <v>37</v>
      </c>
      <c r="AR899" t="s">
        <v>44</v>
      </c>
      <c r="AZ899" t="s">
        <v>52</v>
      </c>
      <c r="BN899" t="s">
        <v>63</v>
      </c>
      <c r="BP899" t="s">
        <v>65</v>
      </c>
      <c r="CB899" s="6" t="s">
        <v>77</v>
      </c>
      <c r="CC899" t="s">
        <v>94</v>
      </c>
      <c r="CD899">
        <v>48</v>
      </c>
      <c r="CE899" t="s">
        <v>121</v>
      </c>
      <c r="CF899" t="s">
        <v>245</v>
      </c>
      <c r="CG899" t="s">
        <v>107</v>
      </c>
      <c r="CH899" t="s">
        <v>98</v>
      </c>
      <c r="CI899" s="1" t="s">
        <v>80</v>
      </c>
      <c r="CJ899" t="s">
        <v>126</v>
      </c>
      <c r="CK899" t="s">
        <v>100</v>
      </c>
      <c r="CL899" t="s">
        <v>101</v>
      </c>
      <c r="CM899" t="s">
        <v>102</v>
      </c>
      <c r="CN899" s="1" t="s">
        <v>92</v>
      </c>
      <c r="CO899" t="s">
        <v>102</v>
      </c>
    </row>
    <row r="900" spans="1:93" x14ac:dyDescent="0.25">
      <c r="A900" s="1">
        <v>898</v>
      </c>
      <c r="D900" t="s">
        <v>21</v>
      </c>
      <c r="Z900" t="s">
        <v>29</v>
      </c>
      <c r="AI900" t="s">
        <v>36</v>
      </c>
      <c r="AT900" t="s">
        <v>46</v>
      </c>
      <c r="BK900" t="s">
        <v>23</v>
      </c>
      <c r="BZ900" t="s">
        <v>75</v>
      </c>
      <c r="CC900" t="s">
        <v>89</v>
      </c>
      <c r="CD900">
        <v>9</v>
      </c>
      <c r="CE900" t="s">
        <v>115</v>
      </c>
      <c r="CI900" s="1"/>
      <c r="CN900" s="1"/>
    </row>
    <row r="901" spans="1:93" x14ac:dyDescent="0.25">
      <c r="A901" s="1">
        <v>899</v>
      </c>
      <c r="C901" t="s">
        <v>20</v>
      </c>
      <c r="K901" t="s">
        <v>27</v>
      </c>
      <c r="L901" t="s">
        <v>28</v>
      </c>
      <c r="P901" t="s">
        <v>20</v>
      </c>
      <c r="V901" t="s">
        <v>267</v>
      </c>
      <c r="AA901" t="s">
        <v>30</v>
      </c>
      <c r="AD901" t="s">
        <v>33</v>
      </c>
      <c r="AI901" t="s">
        <v>36</v>
      </c>
      <c r="AK901" t="s">
        <v>38</v>
      </c>
      <c r="AM901" t="s">
        <v>40</v>
      </c>
      <c r="AO901" t="s">
        <v>42</v>
      </c>
      <c r="AQ901" t="s">
        <v>37</v>
      </c>
      <c r="BI901" t="s">
        <v>60</v>
      </c>
      <c r="BN901" t="s">
        <v>63</v>
      </c>
      <c r="BO901" t="s">
        <v>64</v>
      </c>
      <c r="BP901" t="s">
        <v>65</v>
      </c>
      <c r="BQ901" t="s">
        <v>66</v>
      </c>
      <c r="BT901" t="s">
        <v>69</v>
      </c>
      <c r="BX901" t="s">
        <v>73</v>
      </c>
      <c r="CA901" t="s">
        <v>76</v>
      </c>
      <c r="CB901" s="6" t="s">
        <v>77</v>
      </c>
      <c r="CC901" t="s">
        <v>94</v>
      </c>
      <c r="CD901">
        <v>56</v>
      </c>
      <c r="CE901" t="s">
        <v>121</v>
      </c>
      <c r="CF901" t="s">
        <v>168</v>
      </c>
      <c r="CG901" t="s">
        <v>107</v>
      </c>
      <c r="CH901" t="s">
        <v>98</v>
      </c>
      <c r="CI901" s="1" t="s">
        <v>80</v>
      </c>
      <c r="CJ901" t="s">
        <v>114</v>
      </c>
      <c r="CK901" t="s">
        <v>100</v>
      </c>
      <c r="CL901" t="s">
        <v>135</v>
      </c>
      <c r="CM901" t="s">
        <v>102</v>
      </c>
      <c r="CN901" s="1" t="s">
        <v>92</v>
      </c>
      <c r="CO901" t="s">
        <v>102</v>
      </c>
    </row>
    <row r="902" spans="1:93" x14ac:dyDescent="0.25">
      <c r="A902" s="1">
        <v>900</v>
      </c>
      <c r="L902" t="s">
        <v>28</v>
      </c>
      <c r="Q902" t="s">
        <v>21</v>
      </c>
      <c r="Y902" t="s">
        <v>28</v>
      </c>
      <c r="AM902" t="s">
        <v>40</v>
      </c>
      <c r="AO902" t="s">
        <v>42</v>
      </c>
      <c r="AQ902" t="s">
        <v>37</v>
      </c>
      <c r="AZ902" t="s">
        <v>52</v>
      </c>
      <c r="BB902" t="s">
        <v>53</v>
      </c>
      <c r="BN902" t="s">
        <v>63</v>
      </c>
      <c r="BP902" t="s">
        <v>65</v>
      </c>
      <c r="CA902" t="s">
        <v>76</v>
      </c>
      <c r="CC902" t="s">
        <v>94</v>
      </c>
      <c r="CD902">
        <v>24</v>
      </c>
      <c r="CE902" t="s">
        <v>95</v>
      </c>
      <c r="CF902" t="s">
        <v>144</v>
      </c>
      <c r="CG902" t="s">
        <v>107</v>
      </c>
      <c r="CH902" t="s">
        <v>98</v>
      </c>
      <c r="CI902" s="1" t="s">
        <v>80</v>
      </c>
      <c r="CJ902" t="s">
        <v>109</v>
      </c>
      <c r="CK902" t="s">
        <v>100</v>
      </c>
      <c r="CL902" t="s">
        <v>136</v>
      </c>
      <c r="CM902" t="s">
        <v>102</v>
      </c>
      <c r="CN902" s="1" t="s">
        <v>90</v>
      </c>
      <c r="CO902" t="s">
        <v>102</v>
      </c>
    </row>
    <row r="903" spans="1:93" x14ac:dyDescent="0.25">
      <c r="A903" s="1">
        <v>901</v>
      </c>
      <c r="E903" t="s">
        <v>22</v>
      </c>
      <c r="K903" t="s">
        <v>27</v>
      </c>
      <c r="L903" t="s">
        <v>28</v>
      </c>
      <c r="S903" t="s">
        <v>23</v>
      </c>
      <c r="X903" t="s">
        <v>27</v>
      </c>
      <c r="AA903" t="s">
        <v>30</v>
      </c>
      <c r="AK903" t="s">
        <v>38</v>
      </c>
      <c r="AM903" t="s">
        <v>40</v>
      </c>
      <c r="AP903" t="s">
        <v>43</v>
      </c>
      <c r="AZ903" t="s">
        <v>52</v>
      </c>
      <c r="BI903" t="s">
        <v>60</v>
      </c>
      <c r="BO903" t="s">
        <v>64</v>
      </c>
      <c r="BP903" t="s">
        <v>65</v>
      </c>
      <c r="BS903" t="s">
        <v>68</v>
      </c>
      <c r="BT903" t="s">
        <v>69</v>
      </c>
      <c r="BU903" t="s">
        <v>70</v>
      </c>
      <c r="BY903" t="s">
        <v>74</v>
      </c>
      <c r="CA903" t="s">
        <v>76</v>
      </c>
      <c r="CC903" t="s">
        <v>105</v>
      </c>
      <c r="CD903">
        <v>20</v>
      </c>
      <c r="CE903" t="s">
        <v>121</v>
      </c>
      <c r="CF903" t="s">
        <v>185</v>
      </c>
      <c r="CG903" t="s">
        <v>97</v>
      </c>
      <c r="CH903" t="s">
        <v>98</v>
      </c>
      <c r="CI903" s="1" t="s">
        <v>80</v>
      </c>
      <c r="CJ903" t="s">
        <v>126</v>
      </c>
      <c r="CK903" t="s">
        <v>120</v>
      </c>
      <c r="CL903" t="s">
        <v>136</v>
      </c>
      <c r="CM903" t="s">
        <v>102</v>
      </c>
      <c r="CN903" s="1" t="s">
        <v>92</v>
      </c>
      <c r="CO903" t="s">
        <v>102</v>
      </c>
    </row>
    <row r="904" spans="1:93" x14ac:dyDescent="0.25">
      <c r="A904" s="1">
        <v>902</v>
      </c>
      <c r="AD904" t="s">
        <v>33</v>
      </c>
      <c r="AM904" t="s">
        <v>40</v>
      </c>
      <c r="AO904" t="s">
        <v>42</v>
      </c>
      <c r="AU904" t="s">
        <v>47</v>
      </c>
      <c r="BP904" t="s">
        <v>65</v>
      </c>
      <c r="BS904" t="s">
        <v>68</v>
      </c>
      <c r="CC904" t="s">
        <v>94</v>
      </c>
      <c r="CD904">
        <v>45</v>
      </c>
      <c r="CE904" t="s">
        <v>121</v>
      </c>
      <c r="CF904" t="s">
        <v>280</v>
      </c>
      <c r="CG904" t="s">
        <v>97</v>
      </c>
      <c r="CH904" t="s">
        <v>98</v>
      </c>
      <c r="CI904" s="1" t="s">
        <v>80</v>
      </c>
      <c r="CJ904" t="s">
        <v>108</v>
      </c>
      <c r="CK904" t="s">
        <v>110</v>
      </c>
      <c r="CL904" t="s">
        <v>125</v>
      </c>
      <c r="CM904" t="s">
        <v>98</v>
      </c>
      <c r="CN904" s="1" t="s">
        <v>92</v>
      </c>
      <c r="CO904" t="s">
        <v>98</v>
      </c>
    </row>
    <row r="905" spans="1:93" x14ac:dyDescent="0.25">
      <c r="A905" s="1">
        <v>903</v>
      </c>
      <c r="I905" t="s">
        <v>267</v>
      </c>
      <c r="K905" t="s">
        <v>27</v>
      </c>
      <c r="L905" t="s">
        <v>28</v>
      </c>
      <c r="R905" t="s">
        <v>22</v>
      </c>
      <c r="V905" t="s">
        <v>267</v>
      </c>
      <c r="X905" t="s">
        <v>27</v>
      </c>
      <c r="AE905" t="s">
        <v>266</v>
      </c>
      <c r="AH905" t="s">
        <v>269</v>
      </c>
      <c r="AK905" t="s">
        <v>38</v>
      </c>
      <c r="AM905" t="s">
        <v>40</v>
      </c>
      <c r="AO905" t="s">
        <v>42</v>
      </c>
      <c r="AU905" t="s">
        <v>47</v>
      </c>
      <c r="AY905" t="s">
        <v>51</v>
      </c>
      <c r="AZ905" t="s">
        <v>52</v>
      </c>
      <c r="BO905" t="s">
        <v>64</v>
      </c>
      <c r="BP905" t="s">
        <v>65</v>
      </c>
      <c r="BV905" t="s">
        <v>71</v>
      </c>
      <c r="CB905" s="6" t="s">
        <v>77</v>
      </c>
      <c r="CC905" t="s">
        <v>94</v>
      </c>
      <c r="CD905">
        <v>28</v>
      </c>
      <c r="CE905" t="s">
        <v>121</v>
      </c>
      <c r="CF905" t="s">
        <v>299</v>
      </c>
      <c r="CG905" t="s">
        <v>107</v>
      </c>
      <c r="CH905" t="s">
        <v>98</v>
      </c>
      <c r="CI905" s="1" t="s">
        <v>80</v>
      </c>
      <c r="CJ905" t="s">
        <v>108</v>
      </c>
      <c r="CK905" t="s">
        <v>100</v>
      </c>
      <c r="CL905" t="s">
        <v>136</v>
      </c>
      <c r="CM905" t="s">
        <v>102</v>
      </c>
      <c r="CN905" s="1" t="s">
        <v>92</v>
      </c>
      <c r="CO905" t="s">
        <v>102</v>
      </c>
    </row>
    <row r="906" spans="1:93" x14ac:dyDescent="0.25">
      <c r="A906" s="1">
        <v>904</v>
      </c>
      <c r="B906" t="s">
        <v>19</v>
      </c>
      <c r="C906" t="s">
        <v>20</v>
      </c>
      <c r="M906" t="s">
        <v>29</v>
      </c>
      <c r="Z906" t="s">
        <v>29</v>
      </c>
      <c r="AD906" t="s">
        <v>33</v>
      </c>
      <c r="AL906" t="s">
        <v>39</v>
      </c>
      <c r="AZ906" t="s">
        <v>52</v>
      </c>
      <c r="BA906" t="s">
        <v>20</v>
      </c>
      <c r="BO906" t="s">
        <v>64</v>
      </c>
      <c r="CA906" t="s">
        <v>76</v>
      </c>
      <c r="CC906" t="s">
        <v>94</v>
      </c>
      <c r="CD906">
        <v>57</v>
      </c>
      <c r="CE906" t="s">
        <v>121</v>
      </c>
      <c r="CF906" t="s">
        <v>296</v>
      </c>
      <c r="CI906" s="1"/>
      <c r="CN906" s="1"/>
    </row>
    <row r="907" spans="1:93" x14ac:dyDescent="0.25">
      <c r="A907" s="1">
        <v>905</v>
      </c>
      <c r="C907" t="s">
        <v>20</v>
      </c>
      <c r="K907" t="s">
        <v>27</v>
      </c>
      <c r="L907" t="s">
        <v>28</v>
      </c>
      <c r="P907" t="s">
        <v>20</v>
      </c>
      <c r="X907" t="s">
        <v>27</v>
      </c>
      <c r="Z907" t="s">
        <v>29</v>
      </c>
      <c r="AD907" t="s">
        <v>33</v>
      </c>
      <c r="AI907" t="s">
        <v>36</v>
      </c>
      <c r="AK907" t="s">
        <v>38</v>
      </c>
      <c r="AM907" t="s">
        <v>40</v>
      </c>
      <c r="AO907" t="s">
        <v>42</v>
      </c>
      <c r="AU907" t="s">
        <v>47</v>
      </c>
      <c r="BA907" t="s">
        <v>20</v>
      </c>
      <c r="BI907" t="s">
        <v>60</v>
      </c>
      <c r="BO907" t="s">
        <v>64</v>
      </c>
      <c r="BP907" t="s">
        <v>65</v>
      </c>
      <c r="BS907" t="s">
        <v>68</v>
      </c>
      <c r="BU907" t="s">
        <v>70</v>
      </c>
      <c r="CA907" t="s">
        <v>76</v>
      </c>
      <c r="CC907" t="s">
        <v>94</v>
      </c>
      <c r="CD907">
        <v>56</v>
      </c>
      <c r="CE907" t="s">
        <v>121</v>
      </c>
      <c r="CF907" t="s">
        <v>300</v>
      </c>
      <c r="CG907" t="s">
        <v>107</v>
      </c>
      <c r="CH907" t="s">
        <v>102</v>
      </c>
      <c r="CI907" s="1" t="s">
        <v>80</v>
      </c>
      <c r="CJ907" t="s">
        <v>114</v>
      </c>
      <c r="CK907" t="s">
        <v>110</v>
      </c>
      <c r="CL907" t="s">
        <v>101</v>
      </c>
      <c r="CM907" t="s">
        <v>102</v>
      </c>
      <c r="CN907" s="1" t="s">
        <v>92</v>
      </c>
      <c r="CO907" t="s">
        <v>102</v>
      </c>
    </row>
    <row r="908" spans="1:93" x14ac:dyDescent="0.25">
      <c r="A908" s="1">
        <v>906</v>
      </c>
      <c r="G908" t="s">
        <v>24</v>
      </c>
      <c r="I908" t="s">
        <v>267</v>
      </c>
      <c r="K908" t="s">
        <v>27</v>
      </c>
      <c r="V908" t="s">
        <v>267</v>
      </c>
      <c r="X908" t="s">
        <v>27</v>
      </c>
      <c r="AA908" t="s">
        <v>30</v>
      </c>
      <c r="AC908" t="s">
        <v>32</v>
      </c>
      <c r="AJ908" t="s">
        <v>37</v>
      </c>
      <c r="AP908" t="s">
        <v>43</v>
      </c>
      <c r="AQ908" t="s">
        <v>37</v>
      </c>
      <c r="AV908" t="s">
        <v>48</v>
      </c>
      <c r="AZ908" t="s">
        <v>52</v>
      </c>
      <c r="BC908" t="s">
        <v>54</v>
      </c>
      <c r="BN908" t="s">
        <v>63</v>
      </c>
      <c r="BP908" t="s">
        <v>65</v>
      </c>
      <c r="BV908" t="s">
        <v>71</v>
      </c>
      <c r="BY908" t="s">
        <v>74</v>
      </c>
      <c r="CC908" t="s">
        <v>94</v>
      </c>
      <c r="CD908">
        <v>42</v>
      </c>
      <c r="CE908" t="s">
        <v>121</v>
      </c>
      <c r="CF908" t="s">
        <v>253</v>
      </c>
      <c r="CG908" t="s">
        <v>107</v>
      </c>
      <c r="CH908" t="s">
        <v>98</v>
      </c>
      <c r="CI908" s="1" t="s">
        <v>80</v>
      </c>
      <c r="CJ908" t="s">
        <v>108</v>
      </c>
      <c r="CK908" t="s">
        <v>110</v>
      </c>
      <c r="CL908" t="s">
        <v>123</v>
      </c>
      <c r="CM908" t="s">
        <v>102</v>
      </c>
      <c r="CN908" s="1" t="s">
        <v>373</v>
      </c>
      <c r="CO908" t="s">
        <v>102</v>
      </c>
    </row>
    <row r="909" spans="1:93" x14ac:dyDescent="0.25">
      <c r="A909" s="1">
        <v>907</v>
      </c>
      <c r="B909" t="s">
        <v>19</v>
      </c>
      <c r="O909" t="s">
        <v>19</v>
      </c>
      <c r="AB909" t="s">
        <v>31</v>
      </c>
      <c r="AL909" t="s">
        <v>39</v>
      </c>
      <c r="AX909" t="s">
        <v>50</v>
      </c>
      <c r="BP909" t="s">
        <v>65</v>
      </c>
      <c r="CC909" t="s">
        <v>105</v>
      </c>
      <c r="CD909">
        <v>65</v>
      </c>
      <c r="CE909" t="s">
        <v>95</v>
      </c>
      <c r="CF909" t="s">
        <v>301</v>
      </c>
      <c r="CG909" t="s">
        <v>128</v>
      </c>
      <c r="CH909" t="s">
        <v>98</v>
      </c>
      <c r="CI909" s="1" t="s">
        <v>80</v>
      </c>
      <c r="CJ909" t="s">
        <v>126</v>
      </c>
      <c r="CK909" t="s">
        <v>153</v>
      </c>
      <c r="CL909" t="s">
        <v>101</v>
      </c>
      <c r="CM909" t="s">
        <v>102</v>
      </c>
      <c r="CN909" s="1" t="s">
        <v>92</v>
      </c>
      <c r="CO909" t="s">
        <v>102</v>
      </c>
    </row>
    <row r="910" spans="1:93" x14ac:dyDescent="0.25">
      <c r="A910" s="1">
        <v>908</v>
      </c>
      <c r="C910" t="s">
        <v>20</v>
      </c>
      <c r="M910" t="s">
        <v>29</v>
      </c>
      <c r="N910" t="s">
        <v>30</v>
      </c>
      <c r="Q910" t="s">
        <v>21</v>
      </c>
      <c r="Z910" t="s">
        <v>29</v>
      </c>
      <c r="AA910" t="s">
        <v>30</v>
      </c>
      <c r="AE910" t="s">
        <v>266</v>
      </c>
      <c r="AK910" t="s">
        <v>38</v>
      </c>
      <c r="AR910" t="s">
        <v>44</v>
      </c>
      <c r="BH910" t="s">
        <v>59</v>
      </c>
      <c r="BJ910" t="s">
        <v>26</v>
      </c>
      <c r="BN910" t="s">
        <v>63</v>
      </c>
      <c r="BP910" t="s">
        <v>65</v>
      </c>
      <c r="BU910" t="s">
        <v>70</v>
      </c>
      <c r="CA910" t="s">
        <v>76</v>
      </c>
      <c r="CC910" t="s">
        <v>94</v>
      </c>
      <c r="CD910">
        <v>50</v>
      </c>
      <c r="CE910" t="s">
        <v>121</v>
      </c>
      <c r="CF910" t="s">
        <v>302</v>
      </c>
      <c r="CG910" t="s">
        <v>107</v>
      </c>
      <c r="CH910" t="s">
        <v>98</v>
      </c>
      <c r="CI910" s="1" t="s">
        <v>80</v>
      </c>
      <c r="CJ910" t="s">
        <v>108</v>
      </c>
      <c r="CK910" t="s">
        <v>120</v>
      </c>
      <c r="CL910" t="s">
        <v>101</v>
      </c>
      <c r="CM910" t="s">
        <v>102</v>
      </c>
      <c r="CN910" s="1" t="s">
        <v>92</v>
      </c>
      <c r="CO910" t="s">
        <v>98</v>
      </c>
    </row>
    <row r="911" spans="1:93" x14ac:dyDescent="0.25">
      <c r="A911" s="1">
        <v>909</v>
      </c>
      <c r="I911" t="s">
        <v>267</v>
      </c>
      <c r="K911" t="s">
        <v>27</v>
      </c>
      <c r="M911" t="s">
        <v>29</v>
      </c>
      <c r="V911" t="s">
        <v>267</v>
      </c>
      <c r="X911" t="s">
        <v>27</v>
      </c>
      <c r="AA911" t="s">
        <v>30</v>
      </c>
      <c r="AD911" t="s">
        <v>33</v>
      </c>
      <c r="AI911" t="s">
        <v>36</v>
      </c>
      <c r="AJ911" t="s">
        <v>37</v>
      </c>
      <c r="AM911" t="s">
        <v>40</v>
      </c>
      <c r="AQ911" t="s">
        <v>37</v>
      </c>
      <c r="AU911" t="s">
        <v>47</v>
      </c>
      <c r="AZ911" t="s">
        <v>52</v>
      </c>
      <c r="BL911" t="s">
        <v>61</v>
      </c>
      <c r="BN911" t="s">
        <v>63</v>
      </c>
      <c r="BP911" t="s">
        <v>65</v>
      </c>
      <c r="BS911" t="s">
        <v>68</v>
      </c>
      <c r="BV911" t="s">
        <v>71</v>
      </c>
      <c r="CC911" t="s">
        <v>94</v>
      </c>
      <c r="CD911">
        <v>28</v>
      </c>
      <c r="CE911" t="s">
        <v>95</v>
      </c>
      <c r="CF911" t="s">
        <v>164</v>
      </c>
      <c r="CG911" t="s">
        <v>107</v>
      </c>
      <c r="CH911" t="s">
        <v>102</v>
      </c>
      <c r="CI911" s="1" t="s">
        <v>80</v>
      </c>
      <c r="CJ911" t="s">
        <v>99</v>
      </c>
      <c r="CK911" t="s">
        <v>100</v>
      </c>
      <c r="CL911" t="s">
        <v>136</v>
      </c>
      <c r="CM911" t="s">
        <v>102</v>
      </c>
      <c r="CN911" s="1" t="s">
        <v>92</v>
      </c>
      <c r="CO911" t="s">
        <v>102</v>
      </c>
    </row>
    <row r="912" spans="1:93" x14ac:dyDescent="0.25">
      <c r="A912" s="1">
        <v>910</v>
      </c>
      <c r="L912" t="s">
        <v>28</v>
      </c>
      <c r="Y912" t="s">
        <v>28</v>
      </c>
      <c r="AC912" t="s">
        <v>32</v>
      </c>
      <c r="AD912" t="s">
        <v>33</v>
      </c>
      <c r="AO912" t="s">
        <v>42</v>
      </c>
      <c r="AZ912" t="s">
        <v>52</v>
      </c>
      <c r="BJ912" t="s">
        <v>26</v>
      </c>
      <c r="BO912" t="s">
        <v>64</v>
      </c>
      <c r="BT912" t="s">
        <v>69</v>
      </c>
      <c r="BU912" t="s">
        <v>70</v>
      </c>
      <c r="CA912" t="s">
        <v>76</v>
      </c>
      <c r="CC912" t="s">
        <v>105</v>
      </c>
      <c r="CD912">
        <v>48</v>
      </c>
      <c r="CE912" t="s">
        <v>121</v>
      </c>
      <c r="CF912" t="s">
        <v>177</v>
      </c>
      <c r="CI912" s="1"/>
      <c r="CN912" s="1"/>
    </row>
    <row r="913" spans="1:93" x14ac:dyDescent="0.25">
      <c r="A913" s="1">
        <v>911</v>
      </c>
      <c r="K913" t="s">
        <v>27</v>
      </c>
      <c r="L913" t="s">
        <v>28</v>
      </c>
      <c r="N913" t="s">
        <v>30</v>
      </c>
      <c r="V913" t="s">
        <v>267</v>
      </c>
      <c r="X913" t="s">
        <v>27</v>
      </c>
      <c r="AA913" t="s">
        <v>30</v>
      </c>
      <c r="AD913" t="s">
        <v>33</v>
      </c>
      <c r="AM913" t="s">
        <v>40</v>
      </c>
      <c r="AP913" t="s">
        <v>43</v>
      </c>
      <c r="AT913" t="s">
        <v>46</v>
      </c>
      <c r="AZ913" t="s">
        <v>52</v>
      </c>
      <c r="BC913" t="s">
        <v>54</v>
      </c>
      <c r="BO913" t="s">
        <v>64</v>
      </c>
      <c r="BP913" t="s">
        <v>65</v>
      </c>
      <c r="CC913" t="s">
        <v>94</v>
      </c>
      <c r="CD913">
        <v>33</v>
      </c>
      <c r="CE913" t="s">
        <v>121</v>
      </c>
      <c r="CF913" t="s">
        <v>180</v>
      </c>
      <c r="CG913" t="s">
        <v>107</v>
      </c>
      <c r="CH913" t="s">
        <v>98</v>
      </c>
      <c r="CI913" s="1" t="s">
        <v>80</v>
      </c>
      <c r="CJ913" t="s">
        <v>108</v>
      </c>
      <c r="CK913" t="s">
        <v>120</v>
      </c>
      <c r="CL913" t="s">
        <v>136</v>
      </c>
      <c r="CM913" t="s">
        <v>102</v>
      </c>
      <c r="CN913" s="1" t="s">
        <v>92</v>
      </c>
      <c r="CO913" t="s">
        <v>102</v>
      </c>
    </row>
    <row r="914" spans="1:93" x14ac:dyDescent="0.25">
      <c r="A914" s="1">
        <v>912</v>
      </c>
      <c r="E914" t="s">
        <v>22</v>
      </c>
      <c r="K914" t="s">
        <v>27</v>
      </c>
      <c r="M914" t="s">
        <v>29</v>
      </c>
      <c r="S914" t="s">
        <v>23</v>
      </c>
      <c r="X914" t="s">
        <v>27</v>
      </c>
      <c r="Z914" t="s">
        <v>29</v>
      </c>
      <c r="AD914" t="s">
        <v>33</v>
      </c>
      <c r="AJ914" t="s">
        <v>37</v>
      </c>
      <c r="AK914" t="s">
        <v>38</v>
      </c>
      <c r="AL914" t="s">
        <v>39</v>
      </c>
      <c r="AN914" t="s">
        <v>41</v>
      </c>
      <c r="AV914" t="s">
        <v>48</v>
      </c>
      <c r="AX914" t="s">
        <v>50</v>
      </c>
      <c r="AZ914" t="s">
        <v>52</v>
      </c>
      <c r="BJ914" t="s">
        <v>26</v>
      </c>
      <c r="BS914" t="s">
        <v>68</v>
      </c>
      <c r="BU914" t="s">
        <v>70</v>
      </c>
      <c r="CA914" t="s">
        <v>76</v>
      </c>
      <c r="CC914" t="s">
        <v>105</v>
      </c>
      <c r="CD914">
        <v>48</v>
      </c>
      <c r="CE914" t="s">
        <v>121</v>
      </c>
      <c r="CF914" t="s">
        <v>161</v>
      </c>
      <c r="CG914" t="s">
        <v>134</v>
      </c>
      <c r="CH914" t="s">
        <v>98</v>
      </c>
      <c r="CI914" s="1" t="s">
        <v>80</v>
      </c>
      <c r="CJ914" t="s">
        <v>99</v>
      </c>
      <c r="CK914" t="s">
        <v>103</v>
      </c>
      <c r="CL914" t="s">
        <v>125</v>
      </c>
      <c r="CM914" t="s">
        <v>102</v>
      </c>
      <c r="CN914" s="1" t="s">
        <v>372</v>
      </c>
      <c r="CO914" t="s">
        <v>98</v>
      </c>
    </row>
    <row r="915" spans="1:93" x14ac:dyDescent="0.25">
      <c r="A915" s="1">
        <v>913</v>
      </c>
      <c r="C915" t="s">
        <v>20</v>
      </c>
      <c r="K915" t="s">
        <v>27</v>
      </c>
      <c r="L915" t="s">
        <v>28</v>
      </c>
      <c r="R915" t="s">
        <v>22</v>
      </c>
      <c r="X915" t="s">
        <v>27</v>
      </c>
      <c r="AA915" t="s">
        <v>30</v>
      </c>
      <c r="AI915" t="s">
        <v>36</v>
      </c>
      <c r="AJ915" t="s">
        <v>37</v>
      </c>
      <c r="AK915" t="s">
        <v>38</v>
      </c>
      <c r="AM915" t="s">
        <v>40</v>
      </c>
      <c r="AO915" t="s">
        <v>42</v>
      </c>
      <c r="AU915" t="s">
        <v>47</v>
      </c>
      <c r="AZ915" t="s">
        <v>52</v>
      </c>
      <c r="BN915" t="s">
        <v>63</v>
      </c>
      <c r="BO915" t="s">
        <v>64</v>
      </c>
      <c r="BP915" t="s">
        <v>65</v>
      </c>
      <c r="BQ915" t="s">
        <v>66</v>
      </c>
      <c r="BR915" t="s">
        <v>67</v>
      </c>
      <c r="BT915" t="s">
        <v>69</v>
      </c>
      <c r="BU915" t="s">
        <v>70</v>
      </c>
      <c r="BY915" t="s">
        <v>74</v>
      </c>
      <c r="CC915" t="s">
        <v>94</v>
      </c>
      <c r="CD915">
        <v>69</v>
      </c>
      <c r="CE915" t="s">
        <v>121</v>
      </c>
      <c r="CF915" t="s">
        <v>247</v>
      </c>
      <c r="CG915" t="s">
        <v>143</v>
      </c>
      <c r="CH915" t="s">
        <v>102</v>
      </c>
      <c r="CI915" s="1" t="s">
        <v>80</v>
      </c>
      <c r="CJ915" t="s">
        <v>112</v>
      </c>
      <c r="CK915" t="s">
        <v>110</v>
      </c>
      <c r="CL915" t="s">
        <v>104</v>
      </c>
      <c r="CM915" t="s">
        <v>102</v>
      </c>
      <c r="CN915" s="1" t="s">
        <v>373</v>
      </c>
      <c r="CO915" t="s">
        <v>102</v>
      </c>
    </row>
    <row r="916" spans="1:93" x14ac:dyDescent="0.25">
      <c r="A916" s="1">
        <v>914</v>
      </c>
      <c r="E916" t="s">
        <v>22</v>
      </c>
      <c r="K916" t="s">
        <v>27</v>
      </c>
      <c r="L916" t="s">
        <v>28</v>
      </c>
      <c r="O916" t="s">
        <v>19</v>
      </c>
      <c r="AA916" t="s">
        <v>30</v>
      </c>
      <c r="AD916" t="s">
        <v>33</v>
      </c>
      <c r="AF916" t="s">
        <v>34</v>
      </c>
      <c r="AJ916" t="s">
        <v>37</v>
      </c>
      <c r="AM916" t="s">
        <v>40</v>
      </c>
      <c r="AO916" t="s">
        <v>42</v>
      </c>
      <c r="AT916" t="s">
        <v>46</v>
      </c>
      <c r="AZ916" t="s">
        <v>52</v>
      </c>
      <c r="BE916" t="s">
        <v>56</v>
      </c>
      <c r="BO916" t="s">
        <v>64</v>
      </c>
      <c r="BP916" t="s">
        <v>65</v>
      </c>
      <c r="BS916" t="s">
        <v>68</v>
      </c>
      <c r="BV916" t="s">
        <v>71</v>
      </c>
      <c r="BY916" t="s">
        <v>74</v>
      </c>
      <c r="CA916" t="s">
        <v>76</v>
      </c>
      <c r="CC916" t="s">
        <v>94</v>
      </c>
      <c r="CD916">
        <v>31</v>
      </c>
      <c r="CE916" t="s">
        <v>121</v>
      </c>
      <c r="CF916" t="s">
        <v>122</v>
      </c>
      <c r="CG916" t="s">
        <v>107</v>
      </c>
      <c r="CH916" t="s">
        <v>98</v>
      </c>
      <c r="CI916" s="1" t="s">
        <v>80</v>
      </c>
      <c r="CJ916" t="s">
        <v>112</v>
      </c>
      <c r="CK916" t="s">
        <v>120</v>
      </c>
      <c r="CL916" t="s">
        <v>101</v>
      </c>
      <c r="CM916" t="s">
        <v>102</v>
      </c>
      <c r="CN916" s="1" t="s">
        <v>92</v>
      </c>
      <c r="CO916" t="s">
        <v>102</v>
      </c>
    </row>
    <row r="917" spans="1:93" x14ac:dyDescent="0.25">
      <c r="A917" s="1">
        <v>915</v>
      </c>
      <c r="D917" t="s">
        <v>21</v>
      </c>
      <c r="J917" t="s">
        <v>26</v>
      </c>
      <c r="K917" t="s">
        <v>27</v>
      </c>
      <c r="Q917" t="s">
        <v>21</v>
      </c>
      <c r="AA917" t="s">
        <v>30</v>
      </c>
      <c r="AM917" t="s">
        <v>40</v>
      </c>
      <c r="AR917" t="s">
        <v>44</v>
      </c>
      <c r="AU917" t="s">
        <v>47</v>
      </c>
      <c r="AZ917" t="s">
        <v>52</v>
      </c>
      <c r="BH917" t="s">
        <v>59</v>
      </c>
      <c r="BJ917" t="s">
        <v>26</v>
      </c>
      <c r="CA917" t="s">
        <v>76</v>
      </c>
      <c r="CC917" t="s">
        <v>94</v>
      </c>
      <c r="CD917">
        <v>55</v>
      </c>
      <c r="CE917" t="s">
        <v>95</v>
      </c>
      <c r="CF917" t="s">
        <v>131</v>
      </c>
      <c r="CG917" t="s">
        <v>97</v>
      </c>
      <c r="CH917" t="s">
        <v>98</v>
      </c>
      <c r="CI917" s="1" t="s">
        <v>80</v>
      </c>
      <c r="CJ917" t="s">
        <v>114</v>
      </c>
      <c r="CK917" t="s">
        <v>100</v>
      </c>
      <c r="CL917" t="s">
        <v>101</v>
      </c>
      <c r="CM917" t="s">
        <v>102</v>
      </c>
      <c r="CN917" s="1" t="s">
        <v>92</v>
      </c>
      <c r="CO917" t="s">
        <v>102</v>
      </c>
    </row>
    <row r="918" spans="1:93" x14ac:dyDescent="0.25">
      <c r="A918" s="1">
        <v>916</v>
      </c>
      <c r="BP918" t="s">
        <v>65</v>
      </c>
      <c r="CA918" t="s">
        <v>76</v>
      </c>
      <c r="CC918" t="s">
        <v>94</v>
      </c>
      <c r="CD918">
        <v>101</v>
      </c>
      <c r="CE918" t="s">
        <v>121</v>
      </c>
      <c r="CF918" t="s">
        <v>303</v>
      </c>
      <c r="CG918" t="s">
        <v>107</v>
      </c>
      <c r="CH918" t="s">
        <v>98</v>
      </c>
      <c r="CI918" s="1" t="s">
        <v>80</v>
      </c>
      <c r="CJ918" t="s">
        <v>109</v>
      </c>
      <c r="CK918" t="s">
        <v>132</v>
      </c>
      <c r="CL918" t="s">
        <v>104</v>
      </c>
      <c r="CM918" t="s">
        <v>102</v>
      </c>
      <c r="CN918" s="1" t="s">
        <v>487</v>
      </c>
      <c r="CO918" t="s">
        <v>98</v>
      </c>
    </row>
    <row r="919" spans="1:93" x14ac:dyDescent="0.25">
      <c r="A919" s="1">
        <v>917</v>
      </c>
      <c r="C919" t="s">
        <v>20</v>
      </c>
      <c r="E919" t="s">
        <v>22</v>
      </c>
      <c r="L919" t="s">
        <v>28</v>
      </c>
      <c r="Q919" t="s">
        <v>21</v>
      </c>
      <c r="X919" t="s">
        <v>27</v>
      </c>
      <c r="AA919" t="s">
        <v>30</v>
      </c>
      <c r="AD919" t="s">
        <v>33</v>
      </c>
      <c r="AI919" t="s">
        <v>36</v>
      </c>
      <c r="AK919" t="s">
        <v>38</v>
      </c>
      <c r="AR919" t="s">
        <v>44</v>
      </c>
      <c r="AU919" t="s">
        <v>47</v>
      </c>
      <c r="AV919" t="s">
        <v>48</v>
      </c>
      <c r="AZ919" t="s">
        <v>52</v>
      </c>
      <c r="BB919" t="s">
        <v>53</v>
      </c>
      <c r="BO919" t="s">
        <v>64</v>
      </c>
      <c r="BP919" t="s">
        <v>65</v>
      </c>
      <c r="BV919" t="s">
        <v>71</v>
      </c>
      <c r="CC919" t="s">
        <v>94</v>
      </c>
      <c r="CD919">
        <v>43</v>
      </c>
      <c r="CE919" t="s">
        <v>121</v>
      </c>
      <c r="CF919" t="s">
        <v>304</v>
      </c>
      <c r="CG919" t="s">
        <v>107</v>
      </c>
      <c r="CH919" t="s">
        <v>98</v>
      </c>
      <c r="CI919" s="1" t="s">
        <v>80</v>
      </c>
      <c r="CJ919" t="s">
        <v>114</v>
      </c>
      <c r="CK919" t="s">
        <v>100</v>
      </c>
      <c r="CL919" t="s">
        <v>101</v>
      </c>
      <c r="CM919" t="s">
        <v>102</v>
      </c>
      <c r="CN919" s="1" t="s">
        <v>92</v>
      </c>
      <c r="CO919" t="s">
        <v>102</v>
      </c>
    </row>
    <row r="920" spans="1:93" x14ac:dyDescent="0.25">
      <c r="A920" s="1">
        <v>918</v>
      </c>
      <c r="D920" t="s">
        <v>21</v>
      </c>
      <c r="K920" t="s">
        <v>27</v>
      </c>
      <c r="L920" t="s">
        <v>28</v>
      </c>
      <c r="V920" t="s">
        <v>267</v>
      </c>
      <c r="X920" t="s">
        <v>27</v>
      </c>
      <c r="AC920" t="s">
        <v>32</v>
      </c>
      <c r="AD920" t="s">
        <v>33</v>
      </c>
      <c r="AK920" t="s">
        <v>38</v>
      </c>
      <c r="AM920" t="s">
        <v>40</v>
      </c>
      <c r="AO920" t="s">
        <v>42</v>
      </c>
      <c r="AU920" t="s">
        <v>47</v>
      </c>
      <c r="BG920" t="s">
        <v>58</v>
      </c>
      <c r="BH920" t="s">
        <v>59</v>
      </c>
      <c r="BO920" t="s">
        <v>64</v>
      </c>
      <c r="BP920" t="s">
        <v>65</v>
      </c>
      <c r="BY920" t="s">
        <v>74</v>
      </c>
      <c r="CA920" t="s">
        <v>76</v>
      </c>
      <c r="CB920" s="6" t="s">
        <v>77</v>
      </c>
      <c r="CC920" t="s">
        <v>94</v>
      </c>
      <c r="CD920">
        <v>27</v>
      </c>
      <c r="CE920" t="s">
        <v>121</v>
      </c>
      <c r="CF920" t="s">
        <v>219</v>
      </c>
      <c r="CG920" t="s">
        <v>107</v>
      </c>
      <c r="CH920" t="s">
        <v>98</v>
      </c>
      <c r="CI920" s="1" t="s">
        <v>80</v>
      </c>
      <c r="CJ920" t="s">
        <v>108</v>
      </c>
      <c r="CK920" t="s">
        <v>100</v>
      </c>
      <c r="CL920" t="s">
        <v>136</v>
      </c>
      <c r="CM920" t="s">
        <v>102</v>
      </c>
      <c r="CN920" s="1" t="s">
        <v>373</v>
      </c>
      <c r="CO920" t="s">
        <v>102</v>
      </c>
    </row>
    <row r="921" spans="1:93" x14ac:dyDescent="0.25">
      <c r="A921" s="1">
        <v>919</v>
      </c>
      <c r="K921" t="s">
        <v>27</v>
      </c>
      <c r="L921" t="s">
        <v>28</v>
      </c>
      <c r="P921" t="s">
        <v>20</v>
      </c>
      <c r="Q921" t="s">
        <v>21</v>
      </c>
      <c r="AA921" t="s">
        <v>30</v>
      </c>
      <c r="AC921" t="s">
        <v>32</v>
      </c>
      <c r="AD921" t="s">
        <v>33</v>
      </c>
      <c r="AI921" t="s">
        <v>36</v>
      </c>
      <c r="AM921" t="s">
        <v>40</v>
      </c>
      <c r="AO921" t="s">
        <v>42</v>
      </c>
      <c r="AU921" t="s">
        <v>47</v>
      </c>
      <c r="BE921" t="s">
        <v>56</v>
      </c>
      <c r="BI921" t="s">
        <v>60</v>
      </c>
      <c r="BO921" t="s">
        <v>64</v>
      </c>
      <c r="BP921" t="s">
        <v>65</v>
      </c>
      <c r="BT921" t="s">
        <v>69</v>
      </c>
      <c r="CA921" t="s">
        <v>76</v>
      </c>
      <c r="CC921" t="s">
        <v>94</v>
      </c>
      <c r="CD921">
        <v>55</v>
      </c>
      <c r="CE921" t="s">
        <v>121</v>
      </c>
      <c r="CF921" t="s">
        <v>119</v>
      </c>
      <c r="CG921" t="s">
        <v>107</v>
      </c>
      <c r="CH921" t="s">
        <v>98</v>
      </c>
      <c r="CI921" s="1" t="s">
        <v>80</v>
      </c>
      <c r="CJ921" t="s">
        <v>126</v>
      </c>
      <c r="CK921" t="s">
        <v>110</v>
      </c>
      <c r="CL921" t="s">
        <v>135</v>
      </c>
      <c r="CM921" t="s">
        <v>102</v>
      </c>
      <c r="CN921" s="1" t="s">
        <v>92</v>
      </c>
      <c r="CO921" t="s">
        <v>102</v>
      </c>
    </row>
    <row r="922" spans="1:93" x14ac:dyDescent="0.25">
      <c r="A922" s="1">
        <v>920</v>
      </c>
      <c r="E922" t="s">
        <v>22</v>
      </c>
      <c r="H922" t="s">
        <v>25</v>
      </c>
      <c r="N922" t="s">
        <v>30</v>
      </c>
      <c r="T922" t="s">
        <v>24</v>
      </c>
      <c r="U922" t="s">
        <v>25</v>
      </c>
      <c r="AA922" t="s">
        <v>30</v>
      </c>
      <c r="AB922" t="s">
        <v>31</v>
      </c>
      <c r="AH922" t="s">
        <v>269</v>
      </c>
      <c r="AK922" t="s">
        <v>38</v>
      </c>
      <c r="AN922" t="s">
        <v>41</v>
      </c>
      <c r="AR922" t="s">
        <v>44</v>
      </c>
      <c r="AS922" t="s">
        <v>45</v>
      </c>
      <c r="AX922" t="s">
        <v>50</v>
      </c>
      <c r="BH922" t="s">
        <v>59</v>
      </c>
      <c r="BK922" t="s">
        <v>23</v>
      </c>
      <c r="BP922" t="s">
        <v>65</v>
      </c>
      <c r="BS922" t="s">
        <v>68</v>
      </c>
      <c r="BX922" t="s">
        <v>73</v>
      </c>
      <c r="CC922" t="s">
        <v>105</v>
      </c>
      <c r="CD922">
        <v>43</v>
      </c>
      <c r="CE922" t="s">
        <v>95</v>
      </c>
      <c r="CF922" t="s">
        <v>141</v>
      </c>
      <c r="CG922" t="s">
        <v>128</v>
      </c>
      <c r="CH922" t="s">
        <v>98</v>
      </c>
      <c r="CI922" s="1" t="s">
        <v>85</v>
      </c>
      <c r="CJ922" t="s">
        <v>112</v>
      </c>
      <c r="CK922" t="s">
        <v>103</v>
      </c>
      <c r="CL922" t="s">
        <v>135</v>
      </c>
      <c r="CM922" t="s">
        <v>102</v>
      </c>
      <c r="CN922" s="1" t="s">
        <v>91</v>
      </c>
      <c r="CO922" t="s">
        <v>102</v>
      </c>
    </row>
    <row r="923" spans="1:93" x14ac:dyDescent="0.25">
      <c r="A923" s="1">
        <v>921</v>
      </c>
      <c r="CI923" s="1"/>
      <c r="CN923" s="1"/>
    </row>
    <row r="924" spans="1:93" x14ac:dyDescent="0.25">
      <c r="A924" s="1">
        <v>922</v>
      </c>
      <c r="X924" t="s">
        <v>27</v>
      </c>
      <c r="AD924" t="s">
        <v>33</v>
      </c>
      <c r="AH924" t="s">
        <v>269</v>
      </c>
      <c r="AI924" t="s">
        <v>36</v>
      </c>
      <c r="AL924" t="s">
        <v>39</v>
      </c>
      <c r="AR924" t="s">
        <v>44</v>
      </c>
      <c r="AS924" t="s">
        <v>45</v>
      </c>
      <c r="AY924" t="s">
        <v>51</v>
      </c>
      <c r="BC924" t="s">
        <v>54</v>
      </c>
      <c r="BM924" t="s">
        <v>62</v>
      </c>
      <c r="BP924" t="s">
        <v>65</v>
      </c>
      <c r="BQ924" t="s">
        <v>66</v>
      </c>
      <c r="BR924" t="s">
        <v>67</v>
      </c>
      <c r="BS924" t="s">
        <v>68</v>
      </c>
      <c r="BU924" t="s">
        <v>70</v>
      </c>
      <c r="BV924" t="s">
        <v>71</v>
      </c>
      <c r="BY924" t="s">
        <v>74</v>
      </c>
      <c r="CA924" t="s">
        <v>76</v>
      </c>
      <c r="CB924" s="6" t="s">
        <v>77</v>
      </c>
      <c r="CC924" t="s">
        <v>105</v>
      </c>
      <c r="CD924">
        <v>18</v>
      </c>
      <c r="CE924" t="s">
        <v>115</v>
      </c>
      <c r="CI924" s="1"/>
      <c r="CJ924" t="s">
        <v>114</v>
      </c>
      <c r="CK924" t="s">
        <v>110</v>
      </c>
      <c r="CL924" t="s">
        <v>101</v>
      </c>
      <c r="CM924" t="s">
        <v>102</v>
      </c>
      <c r="CN924" s="1"/>
      <c r="CO924" t="s">
        <v>102</v>
      </c>
    </row>
    <row r="925" spans="1:93" x14ac:dyDescent="0.25">
      <c r="A925" s="1">
        <v>923</v>
      </c>
      <c r="C925" t="s">
        <v>20</v>
      </c>
      <c r="J925" t="s">
        <v>26</v>
      </c>
      <c r="M925" t="s">
        <v>29</v>
      </c>
      <c r="O925" t="s">
        <v>19</v>
      </c>
      <c r="W925" t="s">
        <v>26</v>
      </c>
      <c r="X925" t="s">
        <v>27</v>
      </c>
      <c r="AA925" t="s">
        <v>30</v>
      </c>
      <c r="AC925" t="s">
        <v>32</v>
      </c>
      <c r="AG925" t="s">
        <v>35</v>
      </c>
      <c r="AI925" t="s">
        <v>36</v>
      </c>
      <c r="AR925" t="s">
        <v>44</v>
      </c>
      <c r="AT925" t="s">
        <v>46</v>
      </c>
      <c r="AV925" t="s">
        <v>48</v>
      </c>
      <c r="BB925" t="s">
        <v>53</v>
      </c>
      <c r="BE925" t="s">
        <v>56</v>
      </c>
      <c r="BN925" t="s">
        <v>63</v>
      </c>
      <c r="BP925" t="s">
        <v>65</v>
      </c>
      <c r="BY925" t="s">
        <v>74</v>
      </c>
      <c r="CA925" t="s">
        <v>76</v>
      </c>
      <c r="CC925" t="s">
        <v>94</v>
      </c>
      <c r="CD925">
        <v>38</v>
      </c>
      <c r="CE925" t="s">
        <v>95</v>
      </c>
      <c r="CF925" t="s">
        <v>152</v>
      </c>
      <c r="CG925" t="s">
        <v>143</v>
      </c>
      <c r="CH925" t="s">
        <v>102</v>
      </c>
      <c r="CI925" s="1" t="s">
        <v>81</v>
      </c>
      <c r="CJ925" t="s">
        <v>109</v>
      </c>
      <c r="CK925" t="s">
        <v>103</v>
      </c>
      <c r="CL925" t="s">
        <v>101</v>
      </c>
      <c r="CM925" t="s">
        <v>102</v>
      </c>
      <c r="CN925" s="1"/>
      <c r="CO925" t="s">
        <v>98</v>
      </c>
    </row>
    <row r="926" spans="1:93" x14ac:dyDescent="0.25">
      <c r="A926" s="1">
        <v>924</v>
      </c>
      <c r="E926" t="s">
        <v>22</v>
      </c>
      <c r="G926" t="s">
        <v>24</v>
      </c>
      <c r="L926" t="s">
        <v>28</v>
      </c>
      <c r="R926" t="s">
        <v>22</v>
      </c>
      <c r="X926" t="s">
        <v>27</v>
      </c>
      <c r="Y926" t="s">
        <v>28</v>
      </c>
      <c r="AC926" t="s">
        <v>32</v>
      </c>
      <c r="AN926" t="s">
        <v>41</v>
      </c>
      <c r="AR926" t="s">
        <v>44</v>
      </c>
      <c r="AS926" t="s">
        <v>45</v>
      </c>
      <c r="BH926" t="s">
        <v>59</v>
      </c>
      <c r="BK926" t="s">
        <v>23</v>
      </c>
      <c r="BL926" t="s">
        <v>61</v>
      </c>
      <c r="BP926" t="s">
        <v>65</v>
      </c>
      <c r="BV926" t="s">
        <v>71</v>
      </c>
      <c r="CA926" t="s">
        <v>76</v>
      </c>
      <c r="CC926" t="s">
        <v>94</v>
      </c>
      <c r="CD926">
        <v>40</v>
      </c>
      <c r="CE926" t="s">
        <v>115</v>
      </c>
      <c r="CG926" t="s">
        <v>89</v>
      </c>
      <c r="CH926" t="s">
        <v>98</v>
      </c>
      <c r="CI926" s="1" t="s">
        <v>81</v>
      </c>
      <c r="CN926" s="1"/>
    </row>
    <row r="927" spans="1:93" x14ac:dyDescent="0.25">
      <c r="A927" s="1">
        <v>925</v>
      </c>
      <c r="H927" t="s">
        <v>25</v>
      </c>
      <c r="K927" t="s">
        <v>27</v>
      </c>
      <c r="M927" t="s">
        <v>29</v>
      </c>
      <c r="R927" t="s">
        <v>22</v>
      </c>
      <c r="T927" t="s">
        <v>24</v>
      </c>
      <c r="U927" t="s">
        <v>25</v>
      </c>
      <c r="AB927" t="s">
        <v>31</v>
      </c>
      <c r="AF927" t="s">
        <v>34</v>
      </c>
      <c r="AK927" t="s">
        <v>38</v>
      </c>
      <c r="AO927" t="s">
        <v>42</v>
      </c>
      <c r="AP927" t="s">
        <v>43</v>
      </c>
      <c r="AU927" t="s">
        <v>47</v>
      </c>
      <c r="BG927" t="s">
        <v>58</v>
      </c>
      <c r="BM927" t="s">
        <v>62</v>
      </c>
      <c r="BO927" t="s">
        <v>64</v>
      </c>
      <c r="BV927" t="s">
        <v>71</v>
      </c>
      <c r="BY927" t="s">
        <v>74</v>
      </c>
      <c r="CB927" s="6" t="s">
        <v>77</v>
      </c>
      <c r="CC927" t="s">
        <v>105</v>
      </c>
      <c r="CD927">
        <v>49</v>
      </c>
      <c r="CE927" t="s">
        <v>95</v>
      </c>
      <c r="CI927" s="1" t="s">
        <v>306</v>
      </c>
      <c r="CJ927" t="s">
        <v>126</v>
      </c>
      <c r="CK927" t="s">
        <v>103</v>
      </c>
      <c r="CL927" t="s">
        <v>136</v>
      </c>
      <c r="CM927" t="s">
        <v>102</v>
      </c>
      <c r="CN927" s="1"/>
      <c r="CO927" t="s">
        <v>98</v>
      </c>
    </row>
    <row r="928" spans="1:93" x14ac:dyDescent="0.25">
      <c r="A928" s="1">
        <v>926</v>
      </c>
      <c r="N928" t="s">
        <v>30</v>
      </c>
      <c r="U928" t="s">
        <v>25</v>
      </c>
      <c r="AB928" t="s">
        <v>31</v>
      </c>
      <c r="AO928" t="s">
        <v>42</v>
      </c>
      <c r="BG928" t="s">
        <v>58</v>
      </c>
      <c r="BS928" t="s">
        <v>68</v>
      </c>
      <c r="CC928" t="s">
        <v>94</v>
      </c>
      <c r="CD928">
        <v>100</v>
      </c>
      <c r="CE928" t="s">
        <v>121</v>
      </c>
      <c r="CF928" t="s">
        <v>305</v>
      </c>
      <c r="CG928" t="s">
        <v>348</v>
      </c>
      <c r="CH928" t="s">
        <v>98</v>
      </c>
      <c r="CI928" s="1"/>
      <c r="CN928" s="1"/>
    </row>
    <row r="929" spans="1:93" x14ac:dyDescent="0.25">
      <c r="A929" s="1">
        <v>927</v>
      </c>
      <c r="J929" t="s">
        <v>26</v>
      </c>
      <c r="N929" t="s">
        <v>30</v>
      </c>
      <c r="R929" t="s">
        <v>22</v>
      </c>
      <c r="W929" t="s">
        <v>26</v>
      </c>
      <c r="AA929" t="s">
        <v>30</v>
      </c>
      <c r="AH929" t="s">
        <v>269</v>
      </c>
      <c r="AI929" t="s">
        <v>36</v>
      </c>
      <c r="AM929" t="s">
        <v>40</v>
      </c>
      <c r="AT929" t="s">
        <v>46</v>
      </c>
      <c r="AU929" t="s">
        <v>47</v>
      </c>
      <c r="AX929" t="s">
        <v>50</v>
      </c>
      <c r="BA929" t="s">
        <v>20</v>
      </c>
      <c r="BC929" t="s">
        <v>54</v>
      </c>
      <c r="BD929" t="s">
        <v>55</v>
      </c>
      <c r="BF929" t="s">
        <v>57</v>
      </c>
      <c r="BG929" t="s">
        <v>58</v>
      </c>
      <c r="BI929" t="s">
        <v>60</v>
      </c>
      <c r="BJ929" t="s">
        <v>26</v>
      </c>
      <c r="BL929" t="s">
        <v>61</v>
      </c>
      <c r="BM929" t="s">
        <v>62</v>
      </c>
      <c r="BO929" t="s">
        <v>64</v>
      </c>
      <c r="BQ929" t="s">
        <v>66</v>
      </c>
      <c r="BR929" t="s">
        <v>67</v>
      </c>
      <c r="BS929" t="s">
        <v>68</v>
      </c>
      <c r="BU929" t="s">
        <v>70</v>
      </c>
      <c r="BX929" t="s">
        <v>73</v>
      </c>
      <c r="BY929" t="s">
        <v>74</v>
      </c>
      <c r="BZ929" t="s">
        <v>75</v>
      </c>
      <c r="CC929" t="s">
        <v>94</v>
      </c>
      <c r="CD929">
        <v>54</v>
      </c>
      <c r="CE929" t="s">
        <v>95</v>
      </c>
      <c r="CF929" t="s">
        <v>96</v>
      </c>
      <c r="CG929" t="s">
        <v>97</v>
      </c>
      <c r="CH929" t="s">
        <v>98</v>
      </c>
      <c r="CI929" s="1" t="s">
        <v>80</v>
      </c>
      <c r="CJ929" t="s">
        <v>99</v>
      </c>
      <c r="CK929" t="s">
        <v>100</v>
      </c>
      <c r="CL929" t="s">
        <v>101</v>
      </c>
      <c r="CM929" t="s">
        <v>102</v>
      </c>
      <c r="CN929" s="1"/>
      <c r="CO929" t="s">
        <v>102</v>
      </c>
    </row>
    <row r="930" spans="1:93" x14ac:dyDescent="0.25">
      <c r="A930" s="1">
        <v>928</v>
      </c>
      <c r="Q930" t="s">
        <v>21</v>
      </c>
      <c r="V930" t="s">
        <v>267</v>
      </c>
      <c r="W930" t="s">
        <v>26</v>
      </c>
      <c r="Z930" t="s">
        <v>29</v>
      </c>
      <c r="AL930" t="s">
        <v>39</v>
      </c>
      <c r="AR930" t="s">
        <v>44</v>
      </c>
      <c r="AW930" t="s">
        <v>49</v>
      </c>
      <c r="BB930" t="s">
        <v>53</v>
      </c>
      <c r="BG930" t="s">
        <v>58</v>
      </c>
      <c r="BN930" t="s">
        <v>63</v>
      </c>
      <c r="BP930" t="s">
        <v>65</v>
      </c>
      <c r="BQ930" t="s">
        <v>66</v>
      </c>
      <c r="BT930" t="s">
        <v>69</v>
      </c>
      <c r="BU930" t="s">
        <v>70</v>
      </c>
      <c r="BW930" t="s">
        <v>72</v>
      </c>
      <c r="CA930" t="s">
        <v>76</v>
      </c>
      <c r="CC930" t="s">
        <v>94</v>
      </c>
      <c r="CD930">
        <v>77</v>
      </c>
      <c r="CE930" t="s">
        <v>95</v>
      </c>
      <c r="CF930" t="s">
        <v>96</v>
      </c>
      <c r="CG930" t="s">
        <v>97</v>
      </c>
      <c r="CH930" t="s">
        <v>98</v>
      </c>
      <c r="CI930" s="1" t="s">
        <v>80</v>
      </c>
      <c r="CJ930" t="s">
        <v>99</v>
      </c>
      <c r="CK930" t="s">
        <v>103</v>
      </c>
      <c r="CL930" t="s">
        <v>104</v>
      </c>
      <c r="CM930" t="s">
        <v>102</v>
      </c>
      <c r="CN930" s="1" t="s">
        <v>91</v>
      </c>
    </row>
    <row r="931" spans="1:93" x14ac:dyDescent="0.25">
      <c r="A931" s="1">
        <v>929</v>
      </c>
      <c r="B931" t="s">
        <v>19</v>
      </c>
      <c r="C931" t="s">
        <v>20</v>
      </c>
      <c r="J931" t="s">
        <v>26</v>
      </c>
      <c r="O931" t="s">
        <v>19</v>
      </c>
      <c r="W931" t="s">
        <v>26</v>
      </c>
      <c r="AA931" t="s">
        <v>30</v>
      </c>
      <c r="AD931" t="s">
        <v>33</v>
      </c>
      <c r="AE931" t="s">
        <v>266</v>
      </c>
      <c r="AK931" t="s">
        <v>38</v>
      </c>
      <c r="AM931" t="s">
        <v>40</v>
      </c>
      <c r="AR931" t="s">
        <v>44</v>
      </c>
      <c r="AW931" t="s">
        <v>49</v>
      </c>
      <c r="AZ931" t="s">
        <v>52</v>
      </c>
      <c r="BA931" t="s">
        <v>20</v>
      </c>
      <c r="BH931" t="s">
        <v>59</v>
      </c>
      <c r="BP931" t="s">
        <v>65</v>
      </c>
      <c r="BT931" t="s">
        <v>69</v>
      </c>
      <c r="CC931" t="s">
        <v>105</v>
      </c>
      <c r="CD931">
        <v>69</v>
      </c>
      <c r="CE931" t="s">
        <v>95</v>
      </c>
      <c r="CF931" t="s">
        <v>106</v>
      </c>
      <c r="CG931" t="s">
        <v>107</v>
      </c>
      <c r="CH931" t="s">
        <v>98</v>
      </c>
      <c r="CI931" s="1" t="s">
        <v>80</v>
      </c>
      <c r="CJ931" t="s">
        <v>108</v>
      </c>
      <c r="CK931" t="s">
        <v>100</v>
      </c>
      <c r="CL931" t="s">
        <v>104</v>
      </c>
      <c r="CM931" t="s">
        <v>102</v>
      </c>
      <c r="CN931" s="1" t="s">
        <v>91</v>
      </c>
      <c r="CO931" t="s">
        <v>102</v>
      </c>
    </row>
    <row r="932" spans="1:93" x14ac:dyDescent="0.25">
      <c r="A932" s="1">
        <v>930</v>
      </c>
      <c r="C932" t="s">
        <v>20</v>
      </c>
      <c r="J932" t="s">
        <v>26</v>
      </c>
      <c r="W932" t="s">
        <v>26</v>
      </c>
      <c r="AD932" t="s">
        <v>33</v>
      </c>
      <c r="AI932" t="s">
        <v>36</v>
      </c>
      <c r="AM932" t="s">
        <v>40</v>
      </c>
      <c r="AX932" t="s">
        <v>50</v>
      </c>
      <c r="BA932" t="s">
        <v>20</v>
      </c>
      <c r="BD932" t="s">
        <v>55</v>
      </c>
      <c r="BG932" t="s">
        <v>58</v>
      </c>
      <c r="BJ932" t="s">
        <v>26</v>
      </c>
      <c r="BQ932" t="s">
        <v>66</v>
      </c>
      <c r="BT932" t="s">
        <v>69</v>
      </c>
      <c r="CC932" t="s">
        <v>105</v>
      </c>
      <c r="CD932">
        <v>66</v>
      </c>
      <c r="CE932" t="s">
        <v>95</v>
      </c>
      <c r="CF932" t="s">
        <v>106</v>
      </c>
      <c r="CG932" t="s">
        <v>107</v>
      </c>
      <c r="CH932" t="s">
        <v>98</v>
      </c>
      <c r="CI932" s="1" t="s">
        <v>80</v>
      </c>
      <c r="CJ932" t="s">
        <v>109</v>
      </c>
      <c r="CK932" t="s">
        <v>110</v>
      </c>
      <c r="CL932" t="s">
        <v>104</v>
      </c>
      <c r="CM932" t="s">
        <v>111</v>
      </c>
      <c r="CN932" s="1"/>
      <c r="CO932" t="s">
        <v>98</v>
      </c>
    </row>
    <row r="933" spans="1:93" x14ac:dyDescent="0.25">
      <c r="A933" s="1">
        <v>931</v>
      </c>
      <c r="D933" t="s">
        <v>21</v>
      </c>
      <c r="I933" t="s">
        <v>267</v>
      </c>
      <c r="J933" t="s">
        <v>26</v>
      </c>
      <c r="Q933" t="s">
        <v>21</v>
      </c>
      <c r="V933" t="s">
        <v>267</v>
      </c>
      <c r="W933" t="s">
        <v>26</v>
      </c>
      <c r="AD933" t="s">
        <v>33</v>
      </c>
      <c r="AI933" t="s">
        <v>36</v>
      </c>
      <c r="AJ933" t="s">
        <v>37</v>
      </c>
      <c r="AM933" t="s">
        <v>40</v>
      </c>
      <c r="AO933" t="s">
        <v>42</v>
      </c>
      <c r="AQ933" t="s">
        <v>37</v>
      </c>
      <c r="BB933" t="s">
        <v>53</v>
      </c>
      <c r="BE933" t="s">
        <v>56</v>
      </c>
      <c r="BH933" t="s">
        <v>59</v>
      </c>
      <c r="BQ933" t="s">
        <v>66</v>
      </c>
      <c r="BT933" t="s">
        <v>69</v>
      </c>
      <c r="BX933" t="s">
        <v>73</v>
      </c>
      <c r="CC933" t="s">
        <v>94</v>
      </c>
      <c r="CD933">
        <v>65</v>
      </c>
      <c r="CE933" t="s">
        <v>95</v>
      </c>
      <c r="CF933" t="s">
        <v>106</v>
      </c>
      <c r="CG933" t="s">
        <v>107</v>
      </c>
      <c r="CH933" t="s">
        <v>98</v>
      </c>
      <c r="CI933" s="1" t="s">
        <v>80</v>
      </c>
      <c r="CJ933" t="s">
        <v>112</v>
      </c>
      <c r="CK933" t="s">
        <v>100</v>
      </c>
      <c r="CL933" t="s">
        <v>104</v>
      </c>
      <c r="CM933" t="s">
        <v>102</v>
      </c>
      <c r="CN933" s="1" t="s">
        <v>373</v>
      </c>
      <c r="CO933" t="s">
        <v>102</v>
      </c>
    </row>
    <row r="934" spans="1:93" x14ac:dyDescent="0.25">
      <c r="A934" s="1">
        <v>932</v>
      </c>
      <c r="C934" t="s">
        <v>20</v>
      </c>
      <c r="P934" t="s">
        <v>20</v>
      </c>
      <c r="Q934" t="s">
        <v>21</v>
      </c>
      <c r="BP934" t="s">
        <v>65</v>
      </c>
      <c r="BR934" t="s">
        <v>67</v>
      </c>
      <c r="BS934" t="s">
        <v>68</v>
      </c>
      <c r="BT934" t="s">
        <v>69</v>
      </c>
      <c r="CC934" t="s">
        <v>94</v>
      </c>
      <c r="CD934">
        <v>59</v>
      </c>
      <c r="CE934" t="s">
        <v>95</v>
      </c>
      <c r="CF934" t="s">
        <v>113</v>
      </c>
      <c r="CG934" t="s">
        <v>107</v>
      </c>
      <c r="CH934" t="s">
        <v>98</v>
      </c>
      <c r="CI934" s="1" t="s">
        <v>80</v>
      </c>
      <c r="CJ934" t="s">
        <v>114</v>
      </c>
      <c r="CK934" t="s">
        <v>103</v>
      </c>
      <c r="CM934" t="s">
        <v>102</v>
      </c>
      <c r="CN934" s="1"/>
      <c r="CO934" t="s">
        <v>98</v>
      </c>
    </row>
    <row r="935" spans="1:93" x14ac:dyDescent="0.25">
      <c r="A935" s="1">
        <v>933</v>
      </c>
      <c r="C935" t="s">
        <v>20</v>
      </c>
      <c r="D935" t="s">
        <v>21</v>
      </c>
      <c r="E935" t="s">
        <v>22</v>
      </c>
      <c r="V935" t="s">
        <v>267</v>
      </c>
      <c r="AG935" t="s">
        <v>35</v>
      </c>
      <c r="BP935" t="s">
        <v>65</v>
      </c>
      <c r="BQ935" t="s">
        <v>66</v>
      </c>
      <c r="BR935" t="s">
        <v>67</v>
      </c>
      <c r="BS935" t="s">
        <v>68</v>
      </c>
      <c r="BT935" t="s">
        <v>69</v>
      </c>
      <c r="BU935" t="s">
        <v>70</v>
      </c>
      <c r="BW935" t="s">
        <v>72</v>
      </c>
      <c r="BY935" t="s">
        <v>74</v>
      </c>
      <c r="CA935" t="s">
        <v>76</v>
      </c>
      <c r="CC935" t="s">
        <v>94</v>
      </c>
      <c r="CD935">
        <v>64</v>
      </c>
      <c r="CE935" t="s">
        <v>115</v>
      </c>
      <c r="CF935" t="s">
        <v>344</v>
      </c>
      <c r="CG935" t="s">
        <v>107</v>
      </c>
      <c r="CH935" t="s">
        <v>98</v>
      </c>
      <c r="CI935" s="1" t="s">
        <v>80</v>
      </c>
      <c r="CK935" t="s">
        <v>100</v>
      </c>
      <c r="CL935" t="s">
        <v>104</v>
      </c>
      <c r="CM935" t="s">
        <v>102</v>
      </c>
      <c r="CN935" s="1" t="s">
        <v>92</v>
      </c>
      <c r="CO935" t="s">
        <v>102</v>
      </c>
    </row>
    <row r="936" spans="1:93" x14ac:dyDescent="0.25">
      <c r="A936" s="1">
        <v>934</v>
      </c>
      <c r="C936" t="s">
        <v>20</v>
      </c>
      <c r="D936" t="s">
        <v>21</v>
      </c>
      <c r="I936" t="s">
        <v>267</v>
      </c>
      <c r="O936" t="s">
        <v>19</v>
      </c>
      <c r="P936" t="s">
        <v>20</v>
      </c>
      <c r="Q936" t="s">
        <v>21</v>
      </c>
      <c r="AB936" t="s">
        <v>31</v>
      </c>
      <c r="AD936" t="s">
        <v>33</v>
      </c>
      <c r="AK936" t="s">
        <v>38</v>
      </c>
      <c r="AL936" t="s">
        <v>39</v>
      </c>
      <c r="AN936" t="s">
        <v>41</v>
      </c>
      <c r="AR936" t="s">
        <v>44</v>
      </c>
      <c r="AX936" t="s">
        <v>50</v>
      </c>
      <c r="BA936" t="s">
        <v>20</v>
      </c>
      <c r="BH936" t="s">
        <v>59</v>
      </c>
      <c r="BP936" t="s">
        <v>65</v>
      </c>
      <c r="BT936" t="s">
        <v>69</v>
      </c>
      <c r="BU936" t="s">
        <v>70</v>
      </c>
      <c r="CC936" t="s">
        <v>105</v>
      </c>
      <c r="CD936">
        <v>61</v>
      </c>
      <c r="CE936" t="s">
        <v>95</v>
      </c>
      <c r="CF936" t="s">
        <v>113</v>
      </c>
      <c r="CG936" t="s">
        <v>107</v>
      </c>
      <c r="CH936" t="s">
        <v>98</v>
      </c>
      <c r="CI936" s="1" t="s">
        <v>80</v>
      </c>
      <c r="CJ936" t="s">
        <v>114</v>
      </c>
      <c r="CK936" t="s">
        <v>110</v>
      </c>
      <c r="CL936" t="s">
        <v>101</v>
      </c>
      <c r="CM936" t="s">
        <v>102</v>
      </c>
      <c r="CN936" s="1" t="s">
        <v>92</v>
      </c>
      <c r="CO936" t="s">
        <v>102</v>
      </c>
    </row>
    <row r="937" spans="1:93" x14ac:dyDescent="0.25">
      <c r="A937" s="1">
        <v>935</v>
      </c>
      <c r="L937" t="s">
        <v>28</v>
      </c>
      <c r="N937" t="s">
        <v>30</v>
      </c>
      <c r="Q937" t="s">
        <v>21</v>
      </c>
      <c r="R937" t="s">
        <v>22</v>
      </c>
      <c r="AG937" t="s">
        <v>35</v>
      </c>
      <c r="AO937" t="s">
        <v>42</v>
      </c>
      <c r="AV937" t="s">
        <v>48</v>
      </c>
      <c r="AX937" t="s">
        <v>50</v>
      </c>
      <c r="BD937" t="s">
        <v>55</v>
      </c>
      <c r="BO937" t="s">
        <v>64</v>
      </c>
      <c r="BP937" t="s">
        <v>65</v>
      </c>
      <c r="BZ937" t="s">
        <v>75</v>
      </c>
      <c r="CC937" t="s">
        <v>105</v>
      </c>
      <c r="CG937" t="s">
        <v>107</v>
      </c>
      <c r="CH937" t="s">
        <v>98</v>
      </c>
      <c r="CI937" s="1" t="s">
        <v>80</v>
      </c>
      <c r="CJ937" t="s">
        <v>114</v>
      </c>
      <c r="CK937" t="s">
        <v>100</v>
      </c>
      <c r="CL937" t="s">
        <v>104</v>
      </c>
      <c r="CM937" t="s">
        <v>102</v>
      </c>
      <c r="CN937" s="1" t="s">
        <v>91</v>
      </c>
      <c r="CO937" t="s">
        <v>102</v>
      </c>
    </row>
    <row r="938" spans="1:93" x14ac:dyDescent="0.25">
      <c r="A938" s="1">
        <v>936</v>
      </c>
      <c r="J938" t="s">
        <v>26</v>
      </c>
      <c r="P938" t="s">
        <v>20</v>
      </c>
      <c r="AG938" t="s">
        <v>35</v>
      </c>
      <c r="AJ938" t="s">
        <v>37</v>
      </c>
      <c r="AN938" t="s">
        <v>41</v>
      </c>
      <c r="AO938" t="s">
        <v>42</v>
      </c>
      <c r="AS938" t="s">
        <v>45</v>
      </c>
      <c r="BC938" t="s">
        <v>54</v>
      </c>
      <c r="BD938" t="s">
        <v>55</v>
      </c>
      <c r="BH938" t="s">
        <v>59</v>
      </c>
      <c r="BS938" t="s">
        <v>68</v>
      </c>
      <c r="CC938" t="s">
        <v>94</v>
      </c>
      <c r="CD938">
        <v>51</v>
      </c>
      <c r="CE938" t="s">
        <v>95</v>
      </c>
      <c r="CF938" t="s">
        <v>116</v>
      </c>
      <c r="CG938" t="s">
        <v>97</v>
      </c>
      <c r="CH938" t="s">
        <v>98</v>
      </c>
      <c r="CI938" s="1" t="s">
        <v>80</v>
      </c>
      <c r="CJ938" t="s">
        <v>99</v>
      </c>
      <c r="CK938" t="s">
        <v>103</v>
      </c>
      <c r="CM938" t="s">
        <v>102</v>
      </c>
      <c r="CN938" s="1" t="s">
        <v>92</v>
      </c>
      <c r="CO938" t="s">
        <v>98</v>
      </c>
    </row>
    <row r="939" spans="1:93" x14ac:dyDescent="0.25">
      <c r="A939" s="1">
        <v>937</v>
      </c>
      <c r="B939" t="s">
        <v>19</v>
      </c>
      <c r="C939" t="s">
        <v>20</v>
      </c>
      <c r="J939" t="s">
        <v>26</v>
      </c>
      <c r="L939" t="s">
        <v>28</v>
      </c>
      <c r="Q939" t="s">
        <v>21</v>
      </c>
      <c r="AH939" t="s">
        <v>269</v>
      </c>
      <c r="AI939" t="s">
        <v>36</v>
      </c>
      <c r="AM939" t="s">
        <v>40</v>
      </c>
      <c r="AO939" t="s">
        <v>42</v>
      </c>
      <c r="AY939" t="s">
        <v>51</v>
      </c>
      <c r="AZ939" t="s">
        <v>52</v>
      </c>
      <c r="BQ939" t="s">
        <v>66</v>
      </c>
      <c r="CA939" t="s">
        <v>76</v>
      </c>
      <c r="CC939" t="s">
        <v>94</v>
      </c>
      <c r="CE939" t="s">
        <v>95</v>
      </c>
      <c r="CF939" t="s">
        <v>117</v>
      </c>
      <c r="CG939" t="s">
        <v>97</v>
      </c>
      <c r="CH939" t="s">
        <v>98</v>
      </c>
      <c r="CI939" s="1"/>
      <c r="CM939" t="s">
        <v>102</v>
      </c>
      <c r="CN939" s="1"/>
      <c r="CO939" t="s">
        <v>102</v>
      </c>
    </row>
    <row r="940" spans="1:93" x14ac:dyDescent="0.25">
      <c r="A940" s="1">
        <v>938</v>
      </c>
      <c r="C940" t="s">
        <v>20</v>
      </c>
      <c r="D940" t="s">
        <v>21</v>
      </c>
      <c r="E940" t="s">
        <v>22</v>
      </c>
      <c r="N940" t="s">
        <v>30</v>
      </c>
      <c r="P940" t="s">
        <v>20</v>
      </c>
      <c r="Q940" t="s">
        <v>21</v>
      </c>
      <c r="R940" t="s">
        <v>22</v>
      </c>
      <c r="AK940" t="s">
        <v>38</v>
      </c>
      <c r="AL940" t="s">
        <v>39</v>
      </c>
      <c r="AP940" t="s">
        <v>43</v>
      </c>
      <c r="AR940" t="s">
        <v>44</v>
      </c>
      <c r="AT940" t="s">
        <v>46</v>
      </c>
      <c r="AV940" t="s">
        <v>48</v>
      </c>
      <c r="AX940" t="s">
        <v>50</v>
      </c>
      <c r="BA940" t="s">
        <v>20</v>
      </c>
      <c r="BB940" t="s">
        <v>53</v>
      </c>
      <c r="BC940" t="s">
        <v>54</v>
      </c>
      <c r="BD940" t="s">
        <v>55</v>
      </c>
      <c r="BE940" t="s">
        <v>56</v>
      </c>
      <c r="BG940" t="s">
        <v>58</v>
      </c>
      <c r="BH940" t="s">
        <v>59</v>
      </c>
      <c r="BP940" t="s">
        <v>65</v>
      </c>
      <c r="BQ940" t="s">
        <v>66</v>
      </c>
      <c r="BY940" t="s">
        <v>74</v>
      </c>
      <c r="CC940" t="s">
        <v>94</v>
      </c>
      <c r="CD940">
        <v>69</v>
      </c>
      <c r="CE940" t="s">
        <v>95</v>
      </c>
      <c r="CF940" t="s">
        <v>118</v>
      </c>
      <c r="CG940" t="s">
        <v>107</v>
      </c>
      <c r="CH940" t="s">
        <v>98</v>
      </c>
      <c r="CI940" s="1" t="s">
        <v>80</v>
      </c>
      <c r="CK940" t="s">
        <v>120</v>
      </c>
      <c r="CL940" t="s">
        <v>104</v>
      </c>
      <c r="CM940" t="s">
        <v>102</v>
      </c>
      <c r="CN940" s="1" t="s">
        <v>373</v>
      </c>
      <c r="CO940" t="s">
        <v>98</v>
      </c>
    </row>
    <row r="941" spans="1:93" x14ac:dyDescent="0.25">
      <c r="A941" s="1">
        <v>939</v>
      </c>
      <c r="C941" t="s">
        <v>20</v>
      </c>
      <c r="L941" t="s">
        <v>28</v>
      </c>
      <c r="AT941" t="s">
        <v>46</v>
      </c>
      <c r="BC941" t="s">
        <v>54</v>
      </c>
      <c r="BD941" t="s">
        <v>55</v>
      </c>
      <c r="CA941" t="s">
        <v>76</v>
      </c>
      <c r="CC941" t="s">
        <v>94</v>
      </c>
      <c r="CD941">
        <v>60</v>
      </c>
      <c r="CE941" t="s">
        <v>121</v>
      </c>
      <c r="CF941" t="s">
        <v>122</v>
      </c>
      <c r="CG941" t="s">
        <v>107</v>
      </c>
      <c r="CH941" t="s">
        <v>98</v>
      </c>
      <c r="CI941" s="1" t="s">
        <v>80</v>
      </c>
      <c r="CK941" t="s">
        <v>110</v>
      </c>
      <c r="CL941" t="s">
        <v>123</v>
      </c>
      <c r="CM941" t="s">
        <v>102</v>
      </c>
      <c r="CN941" s="1" t="s">
        <v>92</v>
      </c>
      <c r="CO941" t="s">
        <v>102</v>
      </c>
    </row>
    <row r="942" spans="1:93" x14ac:dyDescent="0.25">
      <c r="A942" s="1">
        <v>940</v>
      </c>
      <c r="L942" t="s">
        <v>28</v>
      </c>
      <c r="M942" t="s">
        <v>29</v>
      </c>
      <c r="P942" t="s">
        <v>20</v>
      </c>
      <c r="Q942" t="s">
        <v>21</v>
      </c>
      <c r="Z942" t="s">
        <v>29</v>
      </c>
      <c r="AL942" t="s">
        <v>39</v>
      </c>
      <c r="AT942" t="s">
        <v>46</v>
      </c>
      <c r="BA942" t="s">
        <v>20</v>
      </c>
      <c r="BE942" t="s">
        <v>56</v>
      </c>
      <c r="BG942" t="s">
        <v>58</v>
      </c>
      <c r="BP942" t="s">
        <v>65</v>
      </c>
      <c r="BQ942" t="s">
        <v>66</v>
      </c>
      <c r="BT942" t="s">
        <v>69</v>
      </c>
      <c r="BU942" t="s">
        <v>70</v>
      </c>
      <c r="CC942" t="s">
        <v>105</v>
      </c>
      <c r="CD942">
        <v>76</v>
      </c>
      <c r="CE942" t="s">
        <v>121</v>
      </c>
      <c r="CF942" t="s">
        <v>124</v>
      </c>
      <c r="CG942" t="s">
        <v>107</v>
      </c>
      <c r="CH942" t="s">
        <v>102</v>
      </c>
      <c r="CI942" s="1" t="s">
        <v>80</v>
      </c>
      <c r="CK942" t="s">
        <v>100</v>
      </c>
      <c r="CL942" t="s">
        <v>101</v>
      </c>
      <c r="CM942" t="s">
        <v>102</v>
      </c>
      <c r="CN942" s="1" t="s">
        <v>373</v>
      </c>
      <c r="CO942" t="s">
        <v>98</v>
      </c>
    </row>
    <row r="943" spans="1:93" x14ac:dyDescent="0.25">
      <c r="A943" s="1">
        <v>941</v>
      </c>
      <c r="AA943" t="s">
        <v>30</v>
      </c>
      <c r="AT943" t="s">
        <v>46</v>
      </c>
      <c r="BC943" t="s">
        <v>54</v>
      </c>
      <c r="BP943" t="s">
        <v>65</v>
      </c>
      <c r="CC943" t="s">
        <v>94</v>
      </c>
      <c r="CD943">
        <v>54</v>
      </c>
      <c r="CE943" t="s">
        <v>121</v>
      </c>
      <c r="CF943" t="s">
        <v>124</v>
      </c>
      <c r="CI943" s="1" t="s">
        <v>80</v>
      </c>
      <c r="CK943" t="s">
        <v>110</v>
      </c>
      <c r="CM943" t="s">
        <v>102</v>
      </c>
      <c r="CN943" s="1"/>
      <c r="CO943" t="s">
        <v>102</v>
      </c>
    </row>
    <row r="944" spans="1:93" x14ac:dyDescent="0.25">
      <c r="A944" s="1">
        <v>942</v>
      </c>
      <c r="C944" t="s">
        <v>20</v>
      </c>
      <c r="D944" t="s">
        <v>21</v>
      </c>
      <c r="M944" t="s">
        <v>29</v>
      </c>
      <c r="N944" t="s">
        <v>30</v>
      </c>
      <c r="P944" t="s">
        <v>20</v>
      </c>
      <c r="Q944" t="s">
        <v>21</v>
      </c>
      <c r="AC944" t="s">
        <v>32</v>
      </c>
      <c r="AD944" t="s">
        <v>33</v>
      </c>
      <c r="AI944" t="s">
        <v>36</v>
      </c>
      <c r="AJ944" t="s">
        <v>37</v>
      </c>
      <c r="AL944" t="s">
        <v>39</v>
      </c>
      <c r="AP944" t="s">
        <v>43</v>
      </c>
      <c r="AR944" t="s">
        <v>44</v>
      </c>
      <c r="AS944" t="s">
        <v>45</v>
      </c>
      <c r="AT944" t="s">
        <v>46</v>
      </c>
      <c r="AW944" t="s">
        <v>49</v>
      </c>
      <c r="AY944" t="s">
        <v>51</v>
      </c>
      <c r="AZ944" t="s">
        <v>52</v>
      </c>
      <c r="BA944" t="s">
        <v>20</v>
      </c>
      <c r="BC944" t="s">
        <v>54</v>
      </c>
      <c r="BD944" t="s">
        <v>55</v>
      </c>
      <c r="BG944" t="s">
        <v>58</v>
      </c>
      <c r="BH944" t="s">
        <v>59</v>
      </c>
      <c r="BJ944" t="s">
        <v>26</v>
      </c>
      <c r="BN944" t="s">
        <v>63</v>
      </c>
      <c r="BP944" t="s">
        <v>65</v>
      </c>
      <c r="BQ944" t="s">
        <v>66</v>
      </c>
      <c r="BR944" t="s">
        <v>67</v>
      </c>
      <c r="BT944" t="s">
        <v>69</v>
      </c>
      <c r="BU944" t="s">
        <v>70</v>
      </c>
      <c r="BV944" t="s">
        <v>71</v>
      </c>
      <c r="BX944" t="s">
        <v>73</v>
      </c>
      <c r="BY944" t="s">
        <v>74</v>
      </c>
      <c r="CA944" t="s">
        <v>76</v>
      </c>
      <c r="CC944" t="s">
        <v>94</v>
      </c>
      <c r="CD944">
        <v>68</v>
      </c>
      <c r="CE944" t="s">
        <v>121</v>
      </c>
      <c r="CF944" t="s">
        <v>122</v>
      </c>
      <c r="CG944" t="s">
        <v>107</v>
      </c>
      <c r="CI944" s="1" t="s">
        <v>80</v>
      </c>
      <c r="CL944" t="s">
        <v>101</v>
      </c>
      <c r="CM944" t="s">
        <v>102</v>
      </c>
      <c r="CN944" s="1" t="s">
        <v>92</v>
      </c>
      <c r="CO944" t="s">
        <v>102</v>
      </c>
    </row>
    <row r="945" spans="1:93" x14ac:dyDescent="0.25">
      <c r="A945" s="1">
        <v>943</v>
      </c>
      <c r="C945" t="s">
        <v>20</v>
      </c>
      <c r="J945" t="s">
        <v>26</v>
      </c>
      <c r="N945" t="s">
        <v>30</v>
      </c>
      <c r="O945" t="s">
        <v>19</v>
      </c>
      <c r="P945" t="s">
        <v>20</v>
      </c>
      <c r="V945" t="s">
        <v>267</v>
      </c>
      <c r="AD945" t="s">
        <v>33</v>
      </c>
      <c r="AI945" t="s">
        <v>36</v>
      </c>
      <c r="AK945" t="s">
        <v>38</v>
      </c>
      <c r="AL945" t="s">
        <v>39</v>
      </c>
      <c r="AR945" t="s">
        <v>44</v>
      </c>
      <c r="AY945" t="s">
        <v>51</v>
      </c>
      <c r="AZ945" t="s">
        <v>52</v>
      </c>
      <c r="BP945" t="s">
        <v>65</v>
      </c>
      <c r="BS945" t="s">
        <v>68</v>
      </c>
      <c r="CA945" t="s">
        <v>76</v>
      </c>
      <c r="CC945" t="s">
        <v>94</v>
      </c>
      <c r="CD945">
        <v>64</v>
      </c>
      <c r="CE945" t="s">
        <v>121</v>
      </c>
      <c r="CF945" t="s">
        <v>124</v>
      </c>
      <c r="CG945" t="s">
        <v>107</v>
      </c>
      <c r="CH945" t="s">
        <v>98</v>
      </c>
      <c r="CI945" s="1" t="s">
        <v>80</v>
      </c>
      <c r="CJ945" t="s">
        <v>109</v>
      </c>
      <c r="CK945" t="s">
        <v>110</v>
      </c>
      <c r="CL945" t="s">
        <v>125</v>
      </c>
      <c r="CM945" t="s">
        <v>102</v>
      </c>
      <c r="CN945" s="1" t="s">
        <v>92</v>
      </c>
      <c r="CO945" t="s">
        <v>98</v>
      </c>
    </row>
    <row r="946" spans="1:93" x14ac:dyDescent="0.25">
      <c r="A946" s="1">
        <v>944</v>
      </c>
      <c r="C946" t="s">
        <v>20</v>
      </c>
      <c r="D946" t="s">
        <v>21</v>
      </c>
      <c r="L946" t="s">
        <v>28</v>
      </c>
      <c r="P946" t="s">
        <v>20</v>
      </c>
      <c r="Q946" t="s">
        <v>21</v>
      </c>
      <c r="AG946" t="s">
        <v>35</v>
      </c>
      <c r="AN946" t="s">
        <v>41</v>
      </c>
      <c r="BA946" t="s">
        <v>20</v>
      </c>
      <c r="BD946" t="s">
        <v>55</v>
      </c>
      <c r="BP946" t="s">
        <v>65</v>
      </c>
      <c r="CC946" t="s">
        <v>105</v>
      </c>
      <c r="CD946">
        <v>72</v>
      </c>
      <c r="CE946" t="s">
        <v>121</v>
      </c>
      <c r="CF946" t="s">
        <v>124</v>
      </c>
      <c r="CG946" t="s">
        <v>107</v>
      </c>
      <c r="CH946" t="s">
        <v>98</v>
      </c>
      <c r="CI946" s="1" t="s">
        <v>80</v>
      </c>
      <c r="CJ946" t="s">
        <v>126</v>
      </c>
      <c r="CK946" t="s">
        <v>120</v>
      </c>
      <c r="CL946" t="s">
        <v>104</v>
      </c>
      <c r="CM946" t="s">
        <v>102</v>
      </c>
      <c r="CN946" s="1" t="s">
        <v>373</v>
      </c>
      <c r="CO946" t="s">
        <v>102</v>
      </c>
    </row>
    <row r="947" spans="1:93" x14ac:dyDescent="0.25">
      <c r="A947" s="1">
        <v>945</v>
      </c>
      <c r="C947" t="s">
        <v>20</v>
      </c>
      <c r="L947" t="s">
        <v>28</v>
      </c>
      <c r="M947" t="s">
        <v>29</v>
      </c>
      <c r="P947" t="s">
        <v>20</v>
      </c>
      <c r="W947" t="s">
        <v>26</v>
      </c>
      <c r="Z947" t="s">
        <v>29</v>
      </c>
      <c r="AD947" t="s">
        <v>33</v>
      </c>
      <c r="AI947" t="s">
        <v>36</v>
      </c>
      <c r="AL947" t="s">
        <v>39</v>
      </c>
      <c r="AM947" t="s">
        <v>40</v>
      </c>
      <c r="AO947" t="s">
        <v>42</v>
      </c>
      <c r="BE947" t="s">
        <v>56</v>
      </c>
      <c r="BN947" t="s">
        <v>63</v>
      </c>
      <c r="BO947" t="s">
        <v>64</v>
      </c>
      <c r="BP947" t="s">
        <v>65</v>
      </c>
      <c r="BU947" t="s">
        <v>70</v>
      </c>
      <c r="CA947" t="s">
        <v>76</v>
      </c>
      <c r="CC947" t="s">
        <v>105</v>
      </c>
      <c r="CD947">
        <v>36</v>
      </c>
      <c r="CE947" t="s">
        <v>121</v>
      </c>
      <c r="CF947" t="s">
        <v>124</v>
      </c>
      <c r="CG947" t="s">
        <v>107</v>
      </c>
      <c r="CH947" t="s">
        <v>98</v>
      </c>
      <c r="CI947" s="1" t="s">
        <v>80</v>
      </c>
      <c r="CJ947" t="s">
        <v>126</v>
      </c>
      <c r="CK947" t="s">
        <v>110</v>
      </c>
      <c r="CL947" t="s">
        <v>101</v>
      </c>
      <c r="CM947" t="s">
        <v>102</v>
      </c>
      <c r="CN947" s="1" t="s">
        <v>92</v>
      </c>
      <c r="CO947" t="s">
        <v>102</v>
      </c>
    </row>
    <row r="948" spans="1:93" x14ac:dyDescent="0.25">
      <c r="A948" s="1">
        <v>946</v>
      </c>
      <c r="D948" t="s">
        <v>21</v>
      </c>
      <c r="Q948" t="s">
        <v>21</v>
      </c>
      <c r="AH948" t="s">
        <v>269</v>
      </c>
      <c r="AQ948" t="s">
        <v>37</v>
      </c>
      <c r="BG948" t="s">
        <v>58</v>
      </c>
      <c r="BP948" t="s">
        <v>65</v>
      </c>
      <c r="CC948" t="s">
        <v>94</v>
      </c>
      <c r="CD948">
        <v>88</v>
      </c>
      <c r="CE948" t="s">
        <v>121</v>
      </c>
      <c r="CF948" t="s">
        <v>124</v>
      </c>
      <c r="CG948" t="s">
        <v>107</v>
      </c>
      <c r="CH948" t="s">
        <v>98</v>
      </c>
      <c r="CI948" s="1" t="s">
        <v>80</v>
      </c>
      <c r="CJ948" t="s">
        <v>114</v>
      </c>
      <c r="CK948" t="s">
        <v>100</v>
      </c>
      <c r="CL948" t="s">
        <v>104</v>
      </c>
      <c r="CM948" t="s">
        <v>102</v>
      </c>
      <c r="CN948" s="1" t="s">
        <v>373</v>
      </c>
      <c r="CO948" t="s">
        <v>98</v>
      </c>
    </row>
    <row r="949" spans="1:93" x14ac:dyDescent="0.25">
      <c r="A949" s="1">
        <v>947</v>
      </c>
      <c r="D949" t="s">
        <v>21</v>
      </c>
      <c r="J949" t="s">
        <v>26</v>
      </c>
      <c r="L949" t="s">
        <v>28</v>
      </c>
      <c r="P949" t="s">
        <v>20</v>
      </c>
      <c r="Q949" t="s">
        <v>21</v>
      </c>
      <c r="AA949" t="s">
        <v>30</v>
      </c>
      <c r="AD949" t="s">
        <v>33</v>
      </c>
      <c r="AJ949" t="s">
        <v>37</v>
      </c>
      <c r="AK949" t="s">
        <v>38</v>
      </c>
      <c r="AL949" t="s">
        <v>39</v>
      </c>
      <c r="AO949" t="s">
        <v>42</v>
      </c>
      <c r="AT949" t="s">
        <v>46</v>
      </c>
      <c r="AX949" t="s">
        <v>50</v>
      </c>
      <c r="AZ949" t="s">
        <v>52</v>
      </c>
      <c r="BD949" t="s">
        <v>55</v>
      </c>
      <c r="BP949" t="s">
        <v>65</v>
      </c>
      <c r="BT949" t="s">
        <v>69</v>
      </c>
      <c r="CA949" t="s">
        <v>76</v>
      </c>
      <c r="CC949" t="s">
        <v>94</v>
      </c>
      <c r="CD949">
        <v>58</v>
      </c>
      <c r="CE949" t="s">
        <v>121</v>
      </c>
      <c r="CF949" t="s">
        <v>124</v>
      </c>
      <c r="CG949" t="s">
        <v>107</v>
      </c>
      <c r="CH949" t="s">
        <v>98</v>
      </c>
      <c r="CI949" s="1" t="s">
        <v>85</v>
      </c>
      <c r="CJ949" t="s">
        <v>114</v>
      </c>
      <c r="CK949" t="s">
        <v>100</v>
      </c>
      <c r="CL949" t="s">
        <v>101</v>
      </c>
      <c r="CM949" t="s">
        <v>102</v>
      </c>
      <c r="CN949" s="1" t="s">
        <v>92</v>
      </c>
      <c r="CO949" t="s">
        <v>102</v>
      </c>
    </row>
    <row r="950" spans="1:93" x14ac:dyDescent="0.25">
      <c r="A950" s="1">
        <v>948</v>
      </c>
      <c r="C950" t="s">
        <v>20</v>
      </c>
      <c r="D950" t="s">
        <v>21</v>
      </c>
      <c r="N950" t="s">
        <v>30</v>
      </c>
      <c r="Q950" t="s">
        <v>21</v>
      </c>
      <c r="V950" t="s">
        <v>267</v>
      </c>
      <c r="AA950" t="s">
        <v>30</v>
      </c>
      <c r="AG950" t="s">
        <v>35</v>
      </c>
      <c r="AL950" t="s">
        <v>39</v>
      </c>
      <c r="AX950" t="s">
        <v>50</v>
      </c>
      <c r="BA950" t="s">
        <v>20</v>
      </c>
      <c r="BD950" t="s">
        <v>55</v>
      </c>
      <c r="CA950" t="s">
        <v>76</v>
      </c>
      <c r="CC950" t="s">
        <v>94</v>
      </c>
      <c r="CD950">
        <v>70</v>
      </c>
      <c r="CE950" t="s">
        <v>121</v>
      </c>
      <c r="CF950" t="s">
        <v>124</v>
      </c>
      <c r="CG950" t="s">
        <v>107</v>
      </c>
      <c r="CH950" t="s">
        <v>98</v>
      </c>
      <c r="CI950" s="1" t="s">
        <v>80</v>
      </c>
      <c r="CJ950" t="s">
        <v>114</v>
      </c>
      <c r="CK950" t="s">
        <v>110</v>
      </c>
      <c r="CL950" t="s">
        <v>104</v>
      </c>
      <c r="CM950" t="s">
        <v>102</v>
      </c>
      <c r="CN950" s="1" t="s">
        <v>373</v>
      </c>
      <c r="CO950" t="s">
        <v>102</v>
      </c>
    </row>
    <row r="951" spans="1:93" x14ac:dyDescent="0.25">
      <c r="A951" s="1">
        <v>949</v>
      </c>
      <c r="J951" t="s">
        <v>26</v>
      </c>
      <c r="N951" t="s">
        <v>30</v>
      </c>
      <c r="W951" t="s">
        <v>26</v>
      </c>
      <c r="AG951" t="s">
        <v>35</v>
      </c>
      <c r="AM951" t="s">
        <v>40</v>
      </c>
      <c r="AR951" t="s">
        <v>44</v>
      </c>
      <c r="AT951" t="s">
        <v>46</v>
      </c>
      <c r="AX951" t="s">
        <v>50</v>
      </c>
      <c r="BA951" t="s">
        <v>20</v>
      </c>
      <c r="BD951" t="s">
        <v>55</v>
      </c>
      <c r="BP951" t="s">
        <v>65</v>
      </c>
      <c r="BU951" t="s">
        <v>70</v>
      </c>
      <c r="CA951" t="s">
        <v>76</v>
      </c>
      <c r="CC951" t="s">
        <v>105</v>
      </c>
      <c r="CD951">
        <v>64</v>
      </c>
      <c r="CE951" t="s">
        <v>95</v>
      </c>
      <c r="CF951" t="s">
        <v>127</v>
      </c>
      <c r="CG951" t="s">
        <v>128</v>
      </c>
      <c r="CH951" t="s">
        <v>98</v>
      </c>
      <c r="CI951" s="1" t="s">
        <v>363</v>
      </c>
      <c r="CJ951" t="s">
        <v>126</v>
      </c>
      <c r="CK951" t="s">
        <v>100</v>
      </c>
      <c r="CL951" t="s">
        <v>104</v>
      </c>
      <c r="CM951" t="s">
        <v>102</v>
      </c>
      <c r="CN951" s="1" t="s">
        <v>92</v>
      </c>
      <c r="CO951" t="s">
        <v>102</v>
      </c>
    </row>
    <row r="952" spans="1:93" x14ac:dyDescent="0.25">
      <c r="A952" s="1">
        <v>950</v>
      </c>
      <c r="C952" t="s">
        <v>20</v>
      </c>
      <c r="I952" t="s">
        <v>267</v>
      </c>
      <c r="N952" t="s">
        <v>30</v>
      </c>
      <c r="P952" t="s">
        <v>20</v>
      </c>
      <c r="V952" t="s">
        <v>267</v>
      </c>
      <c r="AA952" t="s">
        <v>30</v>
      </c>
      <c r="AD952" t="s">
        <v>33</v>
      </c>
      <c r="AI952" t="s">
        <v>36</v>
      </c>
      <c r="AJ952" t="s">
        <v>37</v>
      </c>
      <c r="AM952" t="s">
        <v>40</v>
      </c>
      <c r="AO952" t="s">
        <v>42</v>
      </c>
      <c r="AP952" t="s">
        <v>43</v>
      </c>
      <c r="AX952" t="s">
        <v>50</v>
      </c>
      <c r="BA952" t="s">
        <v>20</v>
      </c>
      <c r="BD952" t="s">
        <v>55</v>
      </c>
      <c r="BQ952" t="s">
        <v>66</v>
      </c>
      <c r="BR952" t="s">
        <v>67</v>
      </c>
      <c r="BU952" t="s">
        <v>70</v>
      </c>
      <c r="CC952" t="s">
        <v>94</v>
      </c>
      <c r="CD952">
        <v>55</v>
      </c>
      <c r="CE952" t="s">
        <v>95</v>
      </c>
      <c r="CF952" t="s">
        <v>129</v>
      </c>
      <c r="CG952" t="s">
        <v>107</v>
      </c>
      <c r="CI952" s="1" t="s">
        <v>80</v>
      </c>
      <c r="CJ952" t="s">
        <v>114</v>
      </c>
      <c r="CK952" t="s">
        <v>110</v>
      </c>
      <c r="CL952" t="s">
        <v>101</v>
      </c>
      <c r="CM952" t="s">
        <v>102</v>
      </c>
      <c r="CN952" s="1" t="s">
        <v>92</v>
      </c>
      <c r="CO952" t="s">
        <v>102</v>
      </c>
    </row>
    <row r="953" spans="1:93" x14ac:dyDescent="0.25">
      <c r="A953" s="1">
        <v>951</v>
      </c>
      <c r="C953" t="s">
        <v>20</v>
      </c>
      <c r="D953" t="s">
        <v>21</v>
      </c>
      <c r="J953" t="s">
        <v>26</v>
      </c>
      <c r="Q953" t="s">
        <v>21</v>
      </c>
      <c r="AZ953" t="s">
        <v>52</v>
      </c>
      <c r="BD953" t="s">
        <v>55</v>
      </c>
      <c r="BH953" t="s">
        <v>59</v>
      </c>
      <c r="BP953" t="s">
        <v>65</v>
      </c>
      <c r="BT953" t="s">
        <v>69</v>
      </c>
      <c r="CC953" t="s">
        <v>105</v>
      </c>
      <c r="CD953">
        <v>83</v>
      </c>
      <c r="CE953" t="s">
        <v>95</v>
      </c>
      <c r="CF953" t="s">
        <v>130</v>
      </c>
      <c r="CG953" t="s">
        <v>107</v>
      </c>
      <c r="CH953" t="s">
        <v>98</v>
      </c>
      <c r="CI953" s="1" t="s">
        <v>80</v>
      </c>
      <c r="CK953" t="s">
        <v>110</v>
      </c>
      <c r="CL953" t="s">
        <v>104</v>
      </c>
      <c r="CM953" t="s">
        <v>102</v>
      </c>
      <c r="CN953" s="1"/>
      <c r="CO953" t="s">
        <v>102</v>
      </c>
    </row>
    <row r="954" spans="1:93" x14ac:dyDescent="0.25">
      <c r="A954" s="1">
        <v>952</v>
      </c>
      <c r="D954" t="s">
        <v>21</v>
      </c>
      <c r="J954" t="s">
        <v>26</v>
      </c>
      <c r="Q954" t="s">
        <v>21</v>
      </c>
      <c r="R954" t="s">
        <v>22</v>
      </c>
      <c r="W954" t="s">
        <v>26</v>
      </c>
      <c r="AD954" t="s">
        <v>33</v>
      </c>
      <c r="AF954" t="s">
        <v>34</v>
      </c>
      <c r="AI954" t="s">
        <v>36</v>
      </c>
      <c r="AJ954" t="s">
        <v>37</v>
      </c>
      <c r="AM954" t="s">
        <v>40</v>
      </c>
      <c r="AR954" t="s">
        <v>44</v>
      </c>
      <c r="AV954" t="s">
        <v>48</v>
      </c>
      <c r="AX954" t="s">
        <v>50</v>
      </c>
      <c r="BD954" t="s">
        <v>55</v>
      </c>
      <c r="BJ954" t="s">
        <v>26</v>
      </c>
      <c r="BP954" t="s">
        <v>65</v>
      </c>
      <c r="BS954" t="s">
        <v>68</v>
      </c>
      <c r="BU954" t="s">
        <v>70</v>
      </c>
      <c r="CC954" t="s">
        <v>105</v>
      </c>
      <c r="CD954">
        <v>78</v>
      </c>
      <c r="CE954" t="s">
        <v>95</v>
      </c>
      <c r="CF954" t="s">
        <v>130</v>
      </c>
      <c r="CG954" t="s">
        <v>107</v>
      </c>
      <c r="CH954" t="s">
        <v>98</v>
      </c>
      <c r="CI954" s="1" t="s">
        <v>80</v>
      </c>
      <c r="CJ954" t="s">
        <v>114</v>
      </c>
      <c r="CK954" t="s">
        <v>110</v>
      </c>
      <c r="CL954" t="s">
        <v>104</v>
      </c>
      <c r="CM954" t="s">
        <v>102</v>
      </c>
      <c r="CN954" s="1"/>
      <c r="CO954" t="s">
        <v>98</v>
      </c>
    </row>
    <row r="955" spans="1:93" x14ac:dyDescent="0.25">
      <c r="A955" s="1">
        <v>953</v>
      </c>
      <c r="C955" t="s">
        <v>20</v>
      </c>
      <c r="J955" t="s">
        <v>26</v>
      </c>
      <c r="N955" t="s">
        <v>30</v>
      </c>
      <c r="P955" t="s">
        <v>20</v>
      </c>
      <c r="Q955" t="s">
        <v>21</v>
      </c>
      <c r="W955" t="s">
        <v>26</v>
      </c>
      <c r="AA955" t="s">
        <v>30</v>
      </c>
      <c r="AD955" t="s">
        <v>33</v>
      </c>
      <c r="AH955" t="s">
        <v>269</v>
      </c>
      <c r="AI955" t="s">
        <v>36</v>
      </c>
      <c r="AL955" t="s">
        <v>39</v>
      </c>
      <c r="AT955" t="s">
        <v>46</v>
      </c>
      <c r="AV955" t="s">
        <v>48</v>
      </c>
      <c r="AX955" t="s">
        <v>50</v>
      </c>
      <c r="BA955" t="s">
        <v>20</v>
      </c>
      <c r="BD955" t="s">
        <v>55</v>
      </c>
      <c r="BJ955" t="s">
        <v>26</v>
      </c>
      <c r="BP955" t="s">
        <v>65</v>
      </c>
      <c r="BT955" t="s">
        <v>69</v>
      </c>
      <c r="CA955" t="s">
        <v>76</v>
      </c>
      <c r="CC955" t="s">
        <v>105</v>
      </c>
      <c r="CD955">
        <v>65</v>
      </c>
      <c r="CE955" t="s">
        <v>95</v>
      </c>
      <c r="CF955" t="s">
        <v>130</v>
      </c>
      <c r="CG955" t="s">
        <v>107</v>
      </c>
      <c r="CH955" t="s">
        <v>98</v>
      </c>
      <c r="CI955" s="1" t="s">
        <v>80</v>
      </c>
      <c r="CJ955" t="s">
        <v>114</v>
      </c>
      <c r="CK955" t="s">
        <v>100</v>
      </c>
      <c r="CL955" t="s">
        <v>104</v>
      </c>
      <c r="CM955" t="s">
        <v>102</v>
      </c>
      <c r="CN955" s="1" t="s">
        <v>92</v>
      </c>
      <c r="CO955" t="s">
        <v>102</v>
      </c>
    </row>
    <row r="956" spans="1:93" x14ac:dyDescent="0.25">
      <c r="A956" s="1">
        <v>954</v>
      </c>
      <c r="Q956" t="s">
        <v>21</v>
      </c>
      <c r="U956" t="s">
        <v>25</v>
      </c>
      <c r="X956" t="s">
        <v>27</v>
      </c>
      <c r="Z956" t="s">
        <v>29</v>
      </c>
      <c r="AG956" t="s">
        <v>35</v>
      </c>
      <c r="AL956" t="s">
        <v>39</v>
      </c>
      <c r="AM956" t="s">
        <v>40</v>
      </c>
      <c r="AQ956" t="s">
        <v>37</v>
      </c>
      <c r="AZ956" t="s">
        <v>52</v>
      </c>
      <c r="BC956" t="s">
        <v>54</v>
      </c>
      <c r="BL956" t="s">
        <v>61</v>
      </c>
      <c r="BP956" t="s">
        <v>65</v>
      </c>
      <c r="BT956" t="s">
        <v>69</v>
      </c>
      <c r="BU956" t="s">
        <v>70</v>
      </c>
      <c r="CC956" t="s">
        <v>105</v>
      </c>
      <c r="CD956">
        <v>72</v>
      </c>
      <c r="CE956" t="s">
        <v>95</v>
      </c>
      <c r="CF956" t="s">
        <v>145</v>
      </c>
      <c r="CG956" t="s">
        <v>107</v>
      </c>
      <c r="CI956" s="1" t="s">
        <v>82</v>
      </c>
      <c r="CJ956" t="s">
        <v>108</v>
      </c>
      <c r="CK956" t="s">
        <v>132</v>
      </c>
      <c r="CL956" t="s">
        <v>104</v>
      </c>
      <c r="CN956" s="1" t="s">
        <v>92</v>
      </c>
    </row>
    <row r="957" spans="1:93" x14ac:dyDescent="0.25">
      <c r="A957" s="1">
        <v>955</v>
      </c>
      <c r="V957" t="s">
        <v>267</v>
      </c>
      <c r="W957" t="s">
        <v>26</v>
      </c>
      <c r="AG957" t="s">
        <v>35</v>
      </c>
      <c r="AL957" t="s">
        <v>39</v>
      </c>
      <c r="AN957" t="s">
        <v>41</v>
      </c>
      <c r="AP957" t="s">
        <v>43</v>
      </c>
      <c r="AQ957" t="s">
        <v>37</v>
      </c>
      <c r="AT957" t="s">
        <v>46</v>
      </c>
      <c r="AX957" t="s">
        <v>50</v>
      </c>
      <c r="AY957" t="s">
        <v>51</v>
      </c>
      <c r="AZ957" t="s">
        <v>52</v>
      </c>
      <c r="BA957" t="s">
        <v>20</v>
      </c>
      <c r="BB957" t="s">
        <v>53</v>
      </c>
      <c r="BC957" t="s">
        <v>54</v>
      </c>
      <c r="BD957" t="s">
        <v>55</v>
      </c>
      <c r="BE957" t="s">
        <v>56</v>
      </c>
      <c r="BF957" t="s">
        <v>57</v>
      </c>
      <c r="BG957" t="s">
        <v>58</v>
      </c>
      <c r="BH957" t="s">
        <v>59</v>
      </c>
      <c r="BI957" t="s">
        <v>60</v>
      </c>
      <c r="BJ957" t="s">
        <v>26</v>
      </c>
      <c r="BK957" t="s">
        <v>23</v>
      </c>
      <c r="BL957" t="s">
        <v>61</v>
      </c>
      <c r="BM957" t="s">
        <v>62</v>
      </c>
      <c r="BN957" t="s">
        <v>63</v>
      </c>
      <c r="BO957" t="s">
        <v>64</v>
      </c>
      <c r="BP957" t="s">
        <v>65</v>
      </c>
      <c r="BQ957" t="s">
        <v>66</v>
      </c>
      <c r="BR957" t="s">
        <v>67</v>
      </c>
      <c r="BS957" t="s">
        <v>68</v>
      </c>
      <c r="BT957" t="s">
        <v>69</v>
      </c>
      <c r="BU957" t="s">
        <v>70</v>
      </c>
      <c r="BV957" t="s">
        <v>71</v>
      </c>
      <c r="BW957" t="s">
        <v>72</v>
      </c>
      <c r="BX957" t="s">
        <v>73</v>
      </c>
      <c r="BY957" t="s">
        <v>74</v>
      </c>
      <c r="CA957" t="s">
        <v>76</v>
      </c>
      <c r="CC957" t="s">
        <v>94</v>
      </c>
      <c r="CD957">
        <v>68</v>
      </c>
      <c r="CE957" t="s">
        <v>115</v>
      </c>
      <c r="CF957" t="s">
        <v>345</v>
      </c>
      <c r="CG957" t="s">
        <v>107</v>
      </c>
      <c r="CH957" t="s">
        <v>98</v>
      </c>
      <c r="CI957" s="1" t="s">
        <v>80</v>
      </c>
      <c r="CK957" t="s">
        <v>110</v>
      </c>
      <c r="CL957" t="s">
        <v>104</v>
      </c>
      <c r="CM957" t="s">
        <v>102</v>
      </c>
      <c r="CN957" s="1" t="s">
        <v>373</v>
      </c>
      <c r="CO957" t="s">
        <v>98</v>
      </c>
    </row>
    <row r="958" spans="1:93" x14ac:dyDescent="0.25">
      <c r="A958" s="1">
        <v>956</v>
      </c>
      <c r="D958" t="s">
        <v>21</v>
      </c>
      <c r="Q958" t="s">
        <v>21</v>
      </c>
      <c r="AI958" t="s">
        <v>36</v>
      </c>
      <c r="AQ958" t="s">
        <v>37</v>
      </c>
      <c r="BC958" t="s">
        <v>54</v>
      </c>
      <c r="BG958" t="s">
        <v>58</v>
      </c>
      <c r="BP958" t="s">
        <v>65</v>
      </c>
      <c r="CC958" t="s">
        <v>94</v>
      </c>
      <c r="CD958">
        <v>80</v>
      </c>
      <c r="CE958" t="s">
        <v>95</v>
      </c>
      <c r="CF958" t="s">
        <v>142</v>
      </c>
      <c r="CG958" t="s">
        <v>107</v>
      </c>
      <c r="CH958" t="s">
        <v>98</v>
      </c>
      <c r="CI958" s="1"/>
      <c r="CJ958" t="s">
        <v>109</v>
      </c>
      <c r="CK958" t="s">
        <v>103</v>
      </c>
      <c r="CL958" t="s">
        <v>104</v>
      </c>
      <c r="CM958" t="s">
        <v>102</v>
      </c>
      <c r="CN958" s="1" t="s">
        <v>372</v>
      </c>
    </row>
    <row r="959" spans="1:93" x14ac:dyDescent="0.25">
      <c r="A959" s="1">
        <v>957</v>
      </c>
      <c r="D959" t="s">
        <v>21</v>
      </c>
      <c r="J959" t="s">
        <v>26</v>
      </c>
      <c r="N959" t="s">
        <v>30</v>
      </c>
      <c r="P959" t="s">
        <v>20</v>
      </c>
      <c r="Q959" t="s">
        <v>21</v>
      </c>
      <c r="T959" t="s">
        <v>24</v>
      </c>
      <c r="W959" t="s">
        <v>26</v>
      </c>
      <c r="AH959" t="s">
        <v>269</v>
      </c>
      <c r="AJ959" t="s">
        <v>37</v>
      </c>
      <c r="AK959" t="s">
        <v>38</v>
      </c>
      <c r="AL959" t="s">
        <v>39</v>
      </c>
      <c r="AN959" t="s">
        <v>41</v>
      </c>
      <c r="AP959" t="s">
        <v>43</v>
      </c>
      <c r="AX959" t="s">
        <v>50</v>
      </c>
      <c r="BH959" t="s">
        <v>59</v>
      </c>
      <c r="BJ959" t="s">
        <v>26</v>
      </c>
      <c r="BP959" t="s">
        <v>65</v>
      </c>
      <c r="BT959" t="s">
        <v>69</v>
      </c>
      <c r="CC959" t="s">
        <v>105</v>
      </c>
      <c r="CD959">
        <v>75</v>
      </c>
      <c r="CE959" t="s">
        <v>95</v>
      </c>
      <c r="CF959" t="s">
        <v>141</v>
      </c>
      <c r="CG959" t="s">
        <v>107</v>
      </c>
      <c r="CH959" t="s">
        <v>98</v>
      </c>
      <c r="CI959" s="1" t="s">
        <v>80</v>
      </c>
      <c r="CK959" t="s">
        <v>100</v>
      </c>
      <c r="CL959" t="s">
        <v>104</v>
      </c>
      <c r="CM959" t="s">
        <v>102</v>
      </c>
      <c r="CN959" s="1" t="s">
        <v>373</v>
      </c>
      <c r="CO959" t="s">
        <v>98</v>
      </c>
    </row>
    <row r="960" spans="1:93" x14ac:dyDescent="0.25">
      <c r="A960" s="1">
        <v>958</v>
      </c>
      <c r="C960" t="s">
        <v>20</v>
      </c>
      <c r="D960" t="s">
        <v>21</v>
      </c>
      <c r="G960" t="s">
        <v>24</v>
      </c>
      <c r="P960" t="s">
        <v>20</v>
      </c>
      <c r="Q960" t="s">
        <v>21</v>
      </c>
      <c r="AH960" t="s">
        <v>269</v>
      </c>
      <c r="AJ960" t="s">
        <v>37</v>
      </c>
      <c r="AK960" t="s">
        <v>38</v>
      </c>
      <c r="AN960" t="s">
        <v>41</v>
      </c>
      <c r="AS960" t="s">
        <v>45</v>
      </c>
      <c r="BC960" t="s">
        <v>54</v>
      </c>
      <c r="BD960" t="s">
        <v>55</v>
      </c>
      <c r="BN960" t="s">
        <v>63</v>
      </c>
      <c r="BP960" t="s">
        <v>65</v>
      </c>
      <c r="BS960" t="s">
        <v>68</v>
      </c>
      <c r="BY960" t="s">
        <v>74</v>
      </c>
      <c r="CC960" t="s">
        <v>105</v>
      </c>
      <c r="CD960">
        <v>70</v>
      </c>
      <c r="CE960" t="s">
        <v>95</v>
      </c>
      <c r="CF960" t="s">
        <v>146</v>
      </c>
      <c r="CG960" t="s">
        <v>107</v>
      </c>
      <c r="CH960" t="s">
        <v>98</v>
      </c>
      <c r="CI960" s="1" t="s">
        <v>80</v>
      </c>
      <c r="CJ960" t="s">
        <v>114</v>
      </c>
      <c r="CK960" t="s">
        <v>100</v>
      </c>
      <c r="CL960" t="s">
        <v>104</v>
      </c>
      <c r="CM960" t="s">
        <v>102</v>
      </c>
      <c r="CN960" s="1" t="s">
        <v>373</v>
      </c>
      <c r="CO960" t="s">
        <v>102</v>
      </c>
    </row>
    <row r="961" spans="1:93" x14ac:dyDescent="0.25">
      <c r="A961" s="1">
        <v>959</v>
      </c>
      <c r="D961" t="s">
        <v>21</v>
      </c>
      <c r="J961" t="s">
        <v>26</v>
      </c>
      <c r="Q961" t="s">
        <v>21</v>
      </c>
      <c r="W961" t="s">
        <v>26</v>
      </c>
      <c r="AI961" t="s">
        <v>36</v>
      </c>
      <c r="AK961" t="s">
        <v>38</v>
      </c>
      <c r="AL961" t="s">
        <v>39</v>
      </c>
      <c r="AR961" t="s">
        <v>44</v>
      </c>
      <c r="BJ961" t="s">
        <v>26</v>
      </c>
      <c r="BT961" t="s">
        <v>69</v>
      </c>
      <c r="BW961" t="s">
        <v>72</v>
      </c>
      <c r="CA961" t="s">
        <v>76</v>
      </c>
      <c r="CC961" t="s">
        <v>105</v>
      </c>
      <c r="CD961">
        <v>68</v>
      </c>
      <c r="CE961" t="s">
        <v>95</v>
      </c>
      <c r="CF961" t="s">
        <v>147</v>
      </c>
      <c r="CG961" t="s">
        <v>107</v>
      </c>
      <c r="CH961" t="s">
        <v>98</v>
      </c>
      <c r="CI961" s="1" t="s">
        <v>80</v>
      </c>
      <c r="CJ961" t="s">
        <v>108</v>
      </c>
      <c r="CK961" t="s">
        <v>110</v>
      </c>
      <c r="CL961" t="s">
        <v>101</v>
      </c>
      <c r="CM961" t="s">
        <v>102</v>
      </c>
      <c r="CN961" s="1" t="s">
        <v>92</v>
      </c>
      <c r="CO961" t="s">
        <v>98</v>
      </c>
    </row>
    <row r="962" spans="1:93" x14ac:dyDescent="0.25">
      <c r="A962" s="1">
        <v>960</v>
      </c>
      <c r="M962" t="s">
        <v>29</v>
      </c>
      <c r="R962" t="s">
        <v>22</v>
      </c>
      <c r="Z962" t="s">
        <v>29</v>
      </c>
      <c r="AL962" t="s">
        <v>39</v>
      </c>
      <c r="AP962" t="s">
        <v>43</v>
      </c>
      <c r="AS962" t="s">
        <v>45</v>
      </c>
      <c r="BD962" t="s">
        <v>55</v>
      </c>
      <c r="BE962" t="s">
        <v>56</v>
      </c>
      <c r="BL962" t="s">
        <v>61</v>
      </c>
      <c r="BS962" t="s">
        <v>68</v>
      </c>
      <c r="BT962" t="s">
        <v>69</v>
      </c>
      <c r="BU962" t="s">
        <v>70</v>
      </c>
      <c r="CC962" t="s">
        <v>105</v>
      </c>
      <c r="CD962">
        <v>68</v>
      </c>
      <c r="CE962" t="s">
        <v>95</v>
      </c>
      <c r="CF962" t="s">
        <v>148</v>
      </c>
      <c r="CG962" t="s">
        <v>107</v>
      </c>
      <c r="CH962" t="s">
        <v>98</v>
      </c>
      <c r="CI962" s="1" t="s">
        <v>80</v>
      </c>
      <c r="CJ962" t="s">
        <v>112</v>
      </c>
      <c r="CK962" t="s">
        <v>100</v>
      </c>
      <c r="CL962" t="s">
        <v>104</v>
      </c>
      <c r="CM962" t="s">
        <v>102</v>
      </c>
      <c r="CN962" s="1" t="s">
        <v>91</v>
      </c>
      <c r="CO962" t="s">
        <v>98</v>
      </c>
    </row>
    <row r="963" spans="1:93" x14ac:dyDescent="0.25">
      <c r="A963" s="1">
        <v>961</v>
      </c>
      <c r="B963" t="s">
        <v>19</v>
      </c>
      <c r="C963" t="s">
        <v>20</v>
      </c>
      <c r="J963" t="s">
        <v>26</v>
      </c>
      <c r="O963" t="s">
        <v>19</v>
      </c>
      <c r="Q963" t="s">
        <v>21</v>
      </c>
      <c r="W963" t="s">
        <v>26</v>
      </c>
      <c r="AB963" t="s">
        <v>31</v>
      </c>
      <c r="AL963" t="s">
        <v>39</v>
      </c>
      <c r="AM963" t="s">
        <v>40</v>
      </c>
      <c r="AT963" t="s">
        <v>46</v>
      </c>
      <c r="BC963" t="s">
        <v>54</v>
      </c>
      <c r="BE963" t="s">
        <v>56</v>
      </c>
      <c r="BH963" t="s">
        <v>59</v>
      </c>
      <c r="BP963" t="s">
        <v>65</v>
      </c>
      <c r="BU963" t="s">
        <v>70</v>
      </c>
      <c r="BY963" t="s">
        <v>74</v>
      </c>
      <c r="CA963" t="s">
        <v>76</v>
      </c>
      <c r="CC963" t="s">
        <v>105</v>
      </c>
      <c r="CD963">
        <v>65</v>
      </c>
      <c r="CE963" t="s">
        <v>95</v>
      </c>
      <c r="CF963" t="s">
        <v>149</v>
      </c>
      <c r="CG963" t="s">
        <v>107</v>
      </c>
      <c r="CH963" t="s">
        <v>98</v>
      </c>
      <c r="CI963" s="1" t="s">
        <v>80</v>
      </c>
      <c r="CJ963" t="s">
        <v>114</v>
      </c>
      <c r="CK963" t="s">
        <v>100</v>
      </c>
      <c r="CL963" t="s">
        <v>104</v>
      </c>
      <c r="CM963" t="s">
        <v>102</v>
      </c>
      <c r="CN963" s="1" t="s">
        <v>91</v>
      </c>
      <c r="CO963" t="s">
        <v>98</v>
      </c>
    </row>
    <row r="964" spans="1:93" x14ac:dyDescent="0.25">
      <c r="A964" s="1">
        <v>962</v>
      </c>
      <c r="C964" t="s">
        <v>20</v>
      </c>
      <c r="D964" t="s">
        <v>21</v>
      </c>
      <c r="E964" t="s">
        <v>22</v>
      </c>
      <c r="J964" t="s">
        <v>26</v>
      </c>
      <c r="N964" t="s">
        <v>30</v>
      </c>
      <c r="P964" t="s">
        <v>20</v>
      </c>
      <c r="W964" t="s">
        <v>26</v>
      </c>
      <c r="AA964" t="s">
        <v>30</v>
      </c>
      <c r="AE964" t="s">
        <v>266</v>
      </c>
      <c r="AH964" t="s">
        <v>269</v>
      </c>
      <c r="AK964" t="s">
        <v>38</v>
      </c>
      <c r="AR964" t="s">
        <v>44</v>
      </c>
      <c r="AX964" t="s">
        <v>50</v>
      </c>
      <c r="BA964" t="s">
        <v>20</v>
      </c>
      <c r="BD964" t="s">
        <v>55</v>
      </c>
      <c r="BH964" t="s">
        <v>59</v>
      </c>
      <c r="BJ964" t="s">
        <v>26</v>
      </c>
      <c r="BP964" t="s">
        <v>65</v>
      </c>
      <c r="BR964" t="s">
        <v>67</v>
      </c>
      <c r="BS964" t="s">
        <v>68</v>
      </c>
      <c r="BT964" t="s">
        <v>69</v>
      </c>
      <c r="CC964" t="s">
        <v>105</v>
      </c>
      <c r="CD964">
        <v>71</v>
      </c>
      <c r="CE964" t="s">
        <v>95</v>
      </c>
      <c r="CF964" t="s">
        <v>149</v>
      </c>
      <c r="CG964" t="s">
        <v>107</v>
      </c>
      <c r="CH964" t="s">
        <v>98</v>
      </c>
      <c r="CI964" s="1" t="s">
        <v>80</v>
      </c>
      <c r="CJ964" t="s">
        <v>126</v>
      </c>
      <c r="CK964" t="s">
        <v>110</v>
      </c>
      <c r="CL964" t="s">
        <v>104</v>
      </c>
      <c r="CM964" t="s">
        <v>102</v>
      </c>
      <c r="CN964" s="1" t="s">
        <v>91</v>
      </c>
      <c r="CO964" t="s">
        <v>102</v>
      </c>
    </row>
    <row r="965" spans="1:93" x14ac:dyDescent="0.25">
      <c r="A965" s="1">
        <v>963</v>
      </c>
      <c r="C965" t="s">
        <v>20</v>
      </c>
      <c r="H965" t="s">
        <v>25</v>
      </c>
      <c r="J965" t="s">
        <v>26</v>
      </c>
      <c r="L965" t="s">
        <v>28</v>
      </c>
      <c r="P965" t="s">
        <v>20</v>
      </c>
      <c r="Q965" t="s">
        <v>21</v>
      </c>
      <c r="V965" t="s">
        <v>267</v>
      </c>
      <c r="AH965" t="s">
        <v>269</v>
      </c>
      <c r="AI965" t="s">
        <v>36</v>
      </c>
      <c r="AJ965" t="s">
        <v>37</v>
      </c>
      <c r="AL965" t="s">
        <v>39</v>
      </c>
      <c r="AR965" t="s">
        <v>44</v>
      </c>
      <c r="AT965" t="s">
        <v>46</v>
      </c>
      <c r="BA965" t="s">
        <v>20</v>
      </c>
      <c r="BD965" t="s">
        <v>55</v>
      </c>
      <c r="BN965" t="s">
        <v>63</v>
      </c>
      <c r="BP965" t="s">
        <v>65</v>
      </c>
      <c r="BT965" t="s">
        <v>69</v>
      </c>
      <c r="BV965" t="s">
        <v>71</v>
      </c>
      <c r="CC965" t="s">
        <v>94</v>
      </c>
      <c r="CD965">
        <v>79</v>
      </c>
      <c r="CE965" t="s">
        <v>95</v>
      </c>
      <c r="CF965" t="s">
        <v>142</v>
      </c>
      <c r="CG965" t="s">
        <v>107</v>
      </c>
      <c r="CH965" t="s">
        <v>98</v>
      </c>
      <c r="CI965" s="1" t="s">
        <v>80</v>
      </c>
      <c r="CJ965" t="s">
        <v>99</v>
      </c>
      <c r="CK965" t="s">
        <v>103</v>
      </c>
      <c r="CL965" t="s">
        <v>104</v>
      </c>
      <c r="CM965" t="s">
        <v>102</v>
      </c>
      <c r="CN965" s="1"/>
      <c r="CO965" t="s">
        <v>98</v>
      </c>
    </row>
    <row r="966" spans="1:93" x14ac:dyDescent="0.25">
      <c r="A966" s="1">
        <v>964</v>
      </c>
      <c r="D966" t="s">
        <v>21</v>
      </c>
      <c r="J966" t="s">
        <v>26</v>
      </c>
      <c r="Q966" t="s">
        <v>21</v>
      </c>
      <c r="W966" t="s">
        <v>26</v>
      </c>
      <c r="AL966" t="s">
        <v>39</v>
      </c>
      <c r="AM966" t="s">
        <v>40</v>
      </c>
      <c r="AR966" t="s">
        <v>44</v>
      </c>
      <c r="BA966" t="s">
        <v>20</v>
      </c>
      <c r="BD966" t="s">
        <v>55</v>
      </c>
      <c r="BJ966" t="s">
        <v>26</v>
      </c>
      <c r="BP966" t="s">
        <v>65</v>
      </c>
      <c r="CC966" t="s">
        <v>105</v>
      </c>
      <c r="CD966">
        <v>64</v>
      </c>
      <c r="CE966" t="s">
        <v>95</v>
      </c>
      <c r="CF966" t="s">
        <v>150</v>
      </c>
      <c r="CG966" t="s">
        <v>107</v>
      </c>
      <c r="CH966" t="s">
        <v>98</v>
      </c>
      <c r="CI966" s="1" t="s">
        <v>80</v>
      </c>
      <c r="CJ966" t="s">
        <v>114</v>
      </c>
      <c r="CK966" t="s">
        <v>110</v>
      </c>
      <c r="CL966" t="s">
        <v>104</v>
      </c>
      <c r="CM966" t="s">
        <v>102</v>
      </c>
      <c r="CN966" s="1" t="s">
        <v>92</v>
      </c>
      <c r="CO966" t="s">
        <v>98</v>
      </c>
    </row>
    <row r="967" spans="1:93" x14ac:dyDescent="0.25">
      <c r="A967" s="1">
        <v>965</v>
      </c>
      <c r="B967" t="s">
        <v>19</v>
      </c>
      <c r="C967" t="s">
        <v>20</v>
      </c>
      <c r="O967" t="s">
        <v>19</v>
      </c>
      <c r="P967" t="s">
        <v>20</v>
      </c>
      <c r="AG967" t="s">
        <v>35</v>
      </c>
      <c r="AR967" t="s">
        <v>44</v>
      </c>
      <c r="AX967" t="s">
        <v>50</v>
      </c>
      <c r="BP967" t="s">
        <v>65</v>
      </c>
      <c r="BQ967" t="s">
        <v>66</v>
      </c>
      <c r="BU967" t="s">
        <v>70</v>
      </c>
      <c r="CC967" t="s">
        <v>105</v>
      </c>
      <c r="CD967">
        <v>73</v>
      </c>
      <c r="CE967" t="s">
        <v>95</v>
      </c>
      <c r="CF967" t="s">
        <v>151</v>
      </c>
      <c r="CG967" t="s">
        <v>107</v>
      </c>
      <c r="CH967" t="s">
        <v>98</v>
      </c>
      <c r="CI967" s="1"/>
      <c r="CJ967" t="s">
        <v>112</v>
      </c>
      <c r="CK967" t="s">
        <v>110</v>
      </c>
      <c r="CL967" t="s">
        <v>104</v>
      </c>
      <c r="CM967" t="s">
        <v>102</v>
      </c>
      <c r="CN967" s="1" t="s">
        <v>373</v>
      </c>
      <c r="CO967" t="s">
        <v>98</v>
      </c>
    </row>
    <row r="968" spans="1:93" x14ac:dyDescent="0.25">
      <c r="A968" s="1">
        <v>966</v>
      </c>
      <c r="C968" t="s">
        <v>20</v>
      </c>
      <c r="J968" t="s">
        <v>26</v>
      </c>
      <c r="N968" t="s">
        <v>30</v>
      </c>
      <c r="Q968" t="s">
        <v>21</v>
      </c>
      <c r="W968" t="s">
        <v>26</v>
      </c>
      <c r="Z968" t="s">
        <v>29</v>
      </c>
      <c r="AB968" t="s">
        <v>31</v>
      </c>
      <c r="AD968" t="s">
        <v>33</v>
      </c>
      <c r="AK968" t="s">
        <v>38</v>
      </c>
      <c r="AL968" t="s">
        <v>39</v>
      </c>
      <c r="AP968" t="s">
        <v>43</v>
      </c>
      <c r="AR968" t="s">
        <v>44</v>
      </c>
      <c r="AX968" t="s">
        <v>50</v>
      </c>
      <c r="BE968" t="s">
        <v>56</v>
      </c>
      <c r="BJ968" t="s">
        <v>26</v>
      </c>
      <c r="BP968" t="s">
        <v>65</v>
      </c>
      <c r="BY968" t="s">
        <v>74</v>
      </c>
      <c r="CC968" t="s">
        <v>105</v>
      </c>
      <c r="CD968">
        <v>79</v>
      </c>
      <c r="CE968" t="s">
        <v>95</v>
      </c>
      <c r="CF968" t="s">
        <v>96</v>
      </c>
      <c r="CI968" s="1" t="s">
        <v>80</v>
      </c>
      <c r="CJ968" t="s">
        <v>99</v>
      </c>
      <c r="CK968" t="s">
        <v>110</v>
      </c>
      <c r="CL968" t="s">
        <v>104</v>
      </c>
      <c r="CM968" t="s">
        <v>102</v>
      </c>
      <c r="CN968" s="1" t="s">
        <v>487</v>
      </c>
      <c r="CO968" t="s">
        <v>102</v>
      </c>
    </row>
    <row r="969" spans="1:93" x14ac:dyDescent="0.25">
      <c r="A969" s="1">
        <v>967</v>
      </c>
      <c r="D969" t="s">
        <v>21</v>
      </c>
      <c r="K969" t="s">
        <v>27</v>
      </c>
      <c r="N969" t="s">
        <v>30</v>
      </c>
      <c r="P969" t="s">
        <v>20</v>
      </c>
      <c r="Q969" t="s">
        <v>21</v>
      </c>
      <c r="W969" t="s">
        <v>26</v>
      </c>
      <c r="X969" t="s">
        <v>27</v>
      </c>
      <c r="AD969" t="s">
        <v>33</v>
      </c>
      <c r="AK969" t="s">
        <v>38</v>
      </c>
      <c r="AL969" t="s">
        <v>39</v>
      </c>
      <c r="AM969" t="s">
        <v>40</v>
      </c>
      <c r="AP969" t="s">
        <v>43</v>
      </c>
      <c r="AX969" t="s">
        <v>50</v>
      </c>
      <c r="AY969" t="s">
        <v>51</v>
      </c>
      <c r="BE969" t="s">
        <v>56</v>
      </c>
      <c r="BP969" t="s">
        <v>65</v>
      </c>
      <c r="CC969" t="s">
        <v>94</v>
      </c>
      <c r="CD969">
        <v>65</v>
      </c>
      <c r="CE969" t="s">
        <v>95</v>
      </c>
      <c r="CF969" t="s">
        <v>117</v>
      </c>
      <c r="CG969" t="s">
        <v>97</v>
      </c>
      <c r="CH969" t="s">
        <v>98</v>
      </c>
      <c r="CI969" s="1" t="s">
        <v>80</v>
      </c>
      <c r="CJ969" t="s">
        <v>114</v>
      </c>
      <c r="CK969" t="s">
        <v>100</v>
      </c>
      <c r="CL969" t="s">
        <v>101</v>
      </c>
      <c r="CM969" t="s">
        <v>102</v>
      </c>
      <c r="CN969" s="1" t="s">
        <v>92</v>
      </c>
      <c r="CO969" t="s">
        <v>102</v>
      </c>
    </row>
    <row r="970" spans="1:93" x14ac:dyDescent="0.25">
      <c r="A970" s="1">
        <v>968</v>
      </c>
      <c r="B970" t="s">
        <v>19</v>
      </c>
      <c r="D970" t="s">
        <v>21</v>
      </c>
      <c r="J970" t="s">
        <v>26</v>
      </c>
      <c r="K970" t="s">
        <v>27</v>
      </c>
      <c r="M970" t="s">
        <v>29</v>
      </c>
      <c r="N970" t="s">
        <v>30</v>
      </c>
      <c r="O970" t="s">
        <v>19</v>
      </c>
      <c r="W970" t="s">
        <v>26</v>
      </c>
      <c r="AA970" t="s">
        <v>30</v>
      </c>
      <c r="AC970" t="s">
        <v>32</v>
      </c>
      <c r="AD970" t="s">
        <v>33</v>
      </c>
      <c r="AI970" t="s">
        <v>36</v>
      </c>
      <c r="AL970" t="s">
        <v>39</v>
      </c>
      <c r="AM970" t="s">
        <v>40</v>
      </c>
      <c r="AO970" t="s">
        <v>42</v>
      </c>
      <c r="AQ970" t="s">
        <v>37</v>
      </c>
      <c r="AT970" t="s">
        <v>46</v>
      </c>
      <c r="AX970" t="s">
        <v>50</v>
      </c>
      <c r="AZ970" t="s">
        <v>52</v>
      </c>
      <c r="BA970" t="s">
        <v>20</v>
      </c>
      <c r="BB970" t="s">
        <v>53</v>
      </c>
      <c r="BC970" t="s">
        <v>54</v>
      </c>
      <c r="BD970" t="s">
        <v>55</v>
      </c>
      <c r="BE970" t="s">
        <v>56</v>
      </c>
      <c r="BI970" t="s">
        <v>60</v>
      </c>
      <c r="BJ970" t="s">
        <v>26</v>
      </c>
      <c r="BN970" t="s">
        <v>63</v>
      </c>
      <c r="BP970" t="s">
        <v>65</v>
      </c>
      <c r="BR970" t="s">
        <v>67</v>
      </c>
      <c r="CA970" t="s">
        <v>76</v>
      </c>
      <c r="CC970" t="s">
        <v>105</v>
      </c>
      <c r="CD970">
        <v>71</v>
      </c>
      <c r="CE970" t="s">
        <v>95</v>
      </c>
      <c r="CF970" t="s">
        <v>152</v>
      </c>
      <c r="CG970" t="s">
        <v>107</v>
      </c>
      <c r="CH970" t="s">
        <v>98</v>
      </c>
      <c r="CI970" s="1" t="s">
        <v>80</v>
      </c>
      <c r="CJ970" t="s">
        <v>126</v>
      </c>
      <c r="CK970" t="s">
        <v>153</v>
      </c>
      <c r="CL970" t="s">
        <v>104</v>
      </c>
      <c r="CM970" t="s">
        <v>102</v>
      </c>
      <c r="CN970" s="1" t="s">
        <v>373</v>
      </c>
      <c r="CO970" t="s">
        <v>102</v>
      </c>
    </row>
    <row r="971" spans="1:93" x14ac:dyDescent="0.25">
      <c r="A971" s="1">
        <v>969</v>
      </c>
      <c r="J971" t="s">
        <v>26</v>
      </c>
      <c r="W971" t="s">
        <v>26</v>
      </c>
      <c r="AI971" t="s">
        <v>36</v>
      </c>
      <c r="AJ971" t="s">
        <v>37</v>
      </c>
      <c r="AL971" t="s">
        <v>39</v>
      </c>
      <c r="AR971" t="s">
        <v>44</v>
      </c>
      <c r="AX971" t="s">
        <v>50</v>
      </c>
      <c r="BC971" t="s">
        <v>54</v>
      </c>
      <c r="BD971" t="s">
        <v>55</v>
      </c>
      <c r="BG971" t="s">
        <v>58</v>
      </c>
      <c r="BH971" t="s">
        <v>59</v>
      </c>
      <c r="BP971" t="s">
        <v>65</v>
      </c>
      <c r="BQ971" t="s">
        <v>66</v>
      </c>
      <c r="BR971" t="s">
        <v>67</v>
      </c>
      <c r="BS971" t="s">
        <v>68</v>
      </c>
      <c r="BT971" t="s">
        <v>69</v>
      </c>
      <c r="BU971" t="s">
        <v>70</v>
      </c>
      <c r="BV971" t="s">
        <v>71</v>
      </c>
      <c r="BY971" t="s">
        <v>74</v>
      </c>
      <c r="CA971" t="s">
        <v>76</v>
      </c>
      <c r="CB971" s="6" t="s">
        <v>77</v>
      </c>
      <c r="CC971" t="s">
        <v>94</v>
      </c>
      <c r="CD971">
        <v>78</v>
      </c>
      <c r="CE971" t="s">
        <v>95</v>
      </c>
      <c r="CF971" t="s">
        <v>117</v>
      </c>
      <c r="CG971" t="s">
        <v>128</v>
      </c>
      <c r="CH971" t="s">
        <v>98</v>
      </c>
      <c r="CI971" s="1" t="s">
        <v>80</v>
      </c>
      <c r="CJ971" t="s">
        <v>99</v>
      </c>
      <c r="CK971" t="s">
        <v>110</v>
      </c>
      <c r="CL971" t="s">
        <v>104</v>
      </c>
      <c r="CM971" t="s">
        <v>102</v>
      </c>
      <c r="CN971" s="1" t="s">
        <v>91</v>
      </c>
      <c r="CO971" t="s">
        <v>98</v>
      </c>
    </row>
    <row r="972" spans="1:93" x14ac:dyDescent="0.25">
      <c r="A972" s="1">
        <v>970</v>
      </c>
      <c r="L972" t="s">
        <v>28</v>
      </c>
      <c r="R972" t="s">
        <v>22</v>
      </c>
      <c r="AH972" t="s">
        <v>269</v>
      </c>
      <c r="AU972" t="s">
        <v>47</v>
      </c>
      <c r="AX972" t="s">
        <v>50</v>
      </c>
      <c r="BU972" t="s">
        <v>70</v>
      </c>
      <c r="CC972" t="s">
        <v>105</v>
      </c>
      <c r="CD972">
        <v>66</v>
      </c>
      <c r="CE972" t="s">
        <v>95</v>
      </c>
      <c r="CF972" t="s">
        <v>154</v>
      </c>
      <c r="CG972" t="s">
        <v>107</v>
      </c>
      <c r="CI972" s="1" t="s">
        <v>80</v>
      </c>
      <c r="CJ972" t="s">
        <v>126</v>
      </c>
      <c r="CK972" t="s">
        <v>100</v>
      </c>
      <c r="CL972" t="s">
        <v>104</v>
      </c>
      <c r="CM972" t="s">
        <v>102</v>
      </c>
      <c r="CN972" s="1" t="s">
        <v>91</v>
      </c>
      <c r="CO972" t="s">
        <v>98</v>
      </c>
    </row>
    <row r="973" spans="1:93" x14ac:dyDescent="0.25">
      <c r="A973" s="1">
        <v>971</v>
      </c>
      <c r="C973" t="s">
        <v>20</v>
      </c>
      <c r="D973" t="s">
        <v>21</v>
      </c>
      <c r="O973" t="s">
        <v>19</v>
      </c>
      <c r="P973" t="s">
        <v>20</v>
      </c>
      <c r="AD973" t="s">
        <v>33</v>
      </c>
      <c r="AE973" t="s">
        <v>266</v>
      </c>
      <c r="AF973" t="s">
        <v>34</v>
      </c>
      <c r="AT973" t="s">
        <v>46</v>
      </c>
      <c r="AU973" t="s">
        <v>47</v>
      </c>
      <c r="AY973" t="s">
        <v>51</v>
      </c>
      <c r="AZ973" t="s">
        <v>52</v>
      </c>
      <c r="BD973" t="s">
        <v>55</v>
      </c>
      <c r="BH973" t="s">
        <v>59</v>
      </c>
      <c r="BJ973" t="s">
        <v>26</v>
      </c>
      <c r="BL973" t="s">
        <v>61</v>
      </c>
      <c r="BP973" t="s">
        <v>65</v>
      </c>
      <c r="BT973" t="s">
        <v>69</v>
      </c>
      <c r="BU973" t="s">
        <v>70</v>
      </c>
      <c r="CA973" t="s">
        <v>76</v>
      </c>
      <c r="CC973" t="s">
        <v>105</v>
      </c>
      <c r="CD973">
        <v>72</v>
      </c>
      <c r="CE973" t="s">
        <v>95</v>
      </c>
      <c r="CF973" t="s">
        <v>138</v>
      </c>
      <c r="CG973" t="s">
        <v>107</v>
      </c>
      <c r="CH973" t="s">
        <v>98</v>
      </c>
      <c r="CI973" s="1" t="s">
        <v>80</v>
      </c>
      <c r="CJ973" t="s">
        <v>114</v>
      </c>
      <c r="CK973" t="s">
        <v>100</v>
      </c>
      <c r="CL973" t="s">
        <v>104</v>
      </c>
      <c r="CM973" t="s">
        <v>102</v>
      </c>
      <c r="CN973" s="1" t="s">
        <v>373</v>
      </c>
      <c r="CO973" t="s">
        <v>98</v>
      </c>
    </row>
    <row r="974" spans="1:93" x14ac:dyDescent="0.25">
      <c r="A974" s="1">
        <v>972</v>
      </c>
      <c r="C974" t="s">
        <v>20</v>
      </c>
      <c r="D974" t="s">
        <v>21</v>
      </c>
      <c r="J974" t="s">
        <v>26</v>
      </c>
      <c r="P974" t="s">
        <v>20</v>
      </c>
      <c r="Q974" t="s">
        <v>21</v>
      </c>
      <c r="AP974" t="s">
        <v>43</v>
      </c>
      <c r="AT974" t="s">
        <v>46</v>
      </c>
      <c r="AU974" t="s">
        <v>47</v>
      </c>
      <c r="AX974" t="s">
        <v>50</v>
      </c>
      <c r="BA974" t="s">
        <v>20</v>
      </c>
      <c r="BD974" t="s">
        <v>55</v>
      </c>
      <c r="BH974" t="s">
        <v>59</v>
      </c>
      <c r="BJ974" t="s">
        <v>26</v>
      </c>
      <c r="BP974" t="s">
        <v>65</v>
      </c>
      <c r="BQ974" t="s">
        <v>66</v>
      </c>
      <c r="BS974" t="s">
        <v>68</v>
      </c>
      <c r="BU974" t="s">
        <v>70</v>
      </c>
      <c r="BV974" t="s">
        <v>71</v>
      </c>
      <c r="BW974" t="s">
        <v>72</v>
      </c>
      <c r="BY974" t="s">
        <v>74</v>
      </c>
      <c r="CA974" t="s">
        <v>76</v>
      </c>
      <c r="CB974" s="6" t="s">
        <v>77</v>
      </c>
      <c r="CC974" t="s">
        <v>105</v>
      </c>
      <c r="CD974">
        <v>75</v>
      </c>
      <c r="CE974" t="s">
        <v>95</v>
      </c>
      <c r="CF974" t="s">
        <v>130</v>
      </c>
      <c r="CG974" t="s">
        <v>107</v>
      </c>
      <c r="CI974" s="1" t="s">
        <v>80</v>
      </c>
      <c r="CJ974" t="s">
        <v>114</v>
      </c>
      <c r="CK974" t="s">
        <v>110</v>
      </c>
      <c r="CL974" t="s">
        <v>104</v>
      </c>
      <c r="CM974" t="s">
        <v>102</v>
      </c>
      <c r="CN974" s="1" t="s">
        <v>91</v>
      </c>
    </row>
    <row r="975" spans="1:93" x14ac:dyDescent="0.25">
      <c r="A975" s="1">
        <v>973</v>
      </c>
      <c r="AL975" t="s">
        <v>39</v>
      </c>
      <c r="AM975" t="s">
        <v>40</v>
      </c>
      <c r="AP975" t="s">
        <v>43</v>
      </c>
      <c r="AR975" t="s">
        <v>44</v>
      </c>
      <c r="BP975" t="s">
        <v>65</v>
      </c>
      <c r="CC975" t="s">
        <v>94</v>
      </c>
      <c r="CD975">
        <v>69</v>
      </c>
      <c r="CE975" t="s">
        <v>95</v>
      </c>
      <c r="CF975" t="s">
        <v>155</v>
      </c>
      <c r="CG975" t="s">
        <v>107</v>
      </c>
      <c r="CH975" t="s">
        <v>102</v>
      </c>
      <c r="CI975" s="1" t="s">
        <v>80</v>
      </c>
      <c r="CK975" t="s">
        <v>110</v>
      </c>
      <c r="CL975" t="s">
        <v>104</v>
      </c>
      <c r="CM975" t="s">
        <v>102</v>
      </c>
      <c r="CN975" s="1" t="s">
        <v>91</v>
      </c>
      <c r="CO975" t="s">
        <v>98</v>
      </c>
    </row>
    <row r="976" spans="1:93" x14ac:dyDescent="0.25">
      <c r="A976" s="1">
        <v>974</v>
      </c>
      <c r="N976" t="s">
        <v>30</v>
      </c>
      <c r="AA976" t="s">
        <v>30</v>
      </c>
      <c r="AL976" t="s">
        <v>39</v>
      </c>
      <c r="AP976" t="s">
        <v>43</v>
      </c>
      <c r="AX976" t="s">
        <v>50</v>
      </c>
      <c r="AY976" t="s">
        <v>51</v>
      </c>
      <c r="BD976" t="s">
        <v>55</v>
      </c>
      <c r="BE976" t="s">
        <v>56</v>
      </c>
      <c r="BJ976" t="s">
        <v>26</v>
      </c>
      <c r="BO976" t="s">
        <v>64</v>
      </c>
      <c r="BQ976" t="s">
        <v>66</v>
      </c>
      <c r="BT976" t="s">
        <v>69</v>
      </c>
      <c r="CA976" t="s">
        <v>76</v>
      </c>
      <c r="CC976" t="s">
        <v>94</v>
      </c>
      <c r="CD976">
        <v>74</v>
      </c>
      <c r="CE976" t="s">
        <v>95</v>
      </c>
      <c r="CF976" t="s">
        <v>156</v>
      </c>
      <c r="CG976" t="s">
        <v>107</v>
      </c>
      <c r="CH976" t="s">
        <v>98</v>
      </c>
      <c r="CI976" s="1" t="s">
        <v>80</v>
      </c>
      <c r="CJ976" t="s">
        <v>114</v>
      </c>
      <c r="CK976" t="s">
        <v>153</v>
      </c>
      <c r="CL976" t="s">
        <v>104</v>
      </c>
      <c r="CM976" t="s">
        <v>102</v>
      </c>
      <c r="CN976" s="1" t="s">
        <v>91</v>
      </c>
      <c r="CO976" t="s">
        <v>102</v>
      </c>
    </row>
    <row r="977" spans="1:93" x14ac:dyDescent="0.25">
      <c r="A977" s="1">
        <v>975</v>
      </c>
      <c r="C977" t="s">
        <v>20</v>
      </c>
      <c r="D977" t="s">
        <v>21</v>
      </c>
      <c r="N977" t="s">
        <v>30</v>
      </c>
      <c r="P977" t="s">
        <v>20</v>
      </c>
      <c r="Q977" t="s">
        <v>21</v>
      </c>
      <c r="Z977" t="s">
        <v>29</v>
      </c>
      <c r="AA977" t="s">
        <v>30</v>
      </c>
      <c r="AL977" t="s">
        <v>39</v>
      </c>
      <c r="AM977" t="s">
        <v>40</v>
      </c>
      <c r="AO977" t="s">
        <v>42</v>
      </c>
      <c r="AT977" t="s">
        <v>46</v>
      </c>
      <c r="AX977" t="s">
        <v>50</v>
      </c>
      <c r="AY977" t="s">
        <v>51</v>
      </c>
      <c r="AZ977" t="s">
        <v>52</v>
      </c>
      <c r="BA977" t="s">
        <v>20</v>
      </c>
      <c r="BD977" t="s">
        <v>55</v>
      </c>
      <c r="BH977" t="s">
        <v>59</v>
      </c>
      <c r="BO977" t="s">
        <v>64</v>
      </c>
      <c r="BP977" t="s">
        <v>65</v>
      </c>
      <c r="BS977" t="s">
        <v>68</v>
      </c>
      <c r="BU977" t="s">
        <v>70</v>
      </c>
      <c r="BW977" t="s">
        <v>72</v>
      </c>
      <c r="CC977" t="s">
        <v>94</v>
      </c>
      <c r="CD977">
        <v>84</v>
      </c>
      <c r="CE977" t="s">
        <v>95</v>
      </c>
      <c r="CF977" t="s">
        <v>155</v>
      </c>
      <c r="CG977" t="s">
        <v>107</v>
      </c>
      <c r="CH977" t="s">
        <v>98</v>
      </c>
      <c r="CI977" s="1" t="s">
        <v>80</v>
      </c>
      <c r="CK977" t="s">
        <v>120</v>
      </c>
      <c r="CL977" t="s">
        <v>104</v>
      </c>
      <c r="CM977" t="s">
        <v>102</v>
      </c>
      <c r="CN977" s="1" t="s">
        <v>91</v>
      </c>
    </row>
    <row r="978" spans="1:93" x14ac:dyDescent="0.25">
      <c r="A978" s="1">
        <v>976</v>
      </c>
      <c r="C978" t="s">
        <v>20</v>
      </c>
      <c r="D978" t="s">
        <v>21</v>
      </c>
      <c r="N978" t="s">
        <v>30</v>
      </c>
      <c r="P978" t="s">
        <v>20</v>
      </c>
      <c r="V978" t="s">
        <v>267</v>
      </c>
      <c r="AA978" t="s">
        <v>30</v>
      </c>
      <c r="AR978" t="s">
        <v>44</v>
      </c>
      <c r="AT978" t="s">
        <v>46</v>
      </c>
      <c r="AV978" t="s">
        <v>48</v>
      </c>
      <c r="BP978" t="s">
        <v>65</v>
      </c>
      <c r="BQ978" t="s">
        <v>66</v>
      </c>
      <c r="CA978" t="s">
        <v>76</v>
      </c>
      <c r="CC978" t="s">
        <v>94</v>
      </c>
      <c r="CD978">
        <v>71</v>
      </c>
      <c r="CE978" t="s">
        <v>121</v>
      </c>
      <c r="CF978" t="s">
        <v>122</v>
      </c>
      <c r="CG978" t="s">
        <v>107</v>
      </c>
      <c r="CI978" s="1" t="s">
        <v>80</v>
      </c>
      <c r="CK978" t="s">
        <v>120</v>
      </c>
      <c r="CL978" t="s">
        <v>104</v>
      </c>
      <c r="CM978" t="s">
        <v>102</v>
      </c>
      <c r="CN978" s="1" t="s">
        <v>487</v>
      </c>
      <c r="CO978" t="s">
        <v>102</v>
      </c>
    </row>
  </sheetData>
  <autoFilter ref="CF1:CF978"/>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workbookViewId="0">
      <selection activeCell="A2" sqref="A2:B2"/>
    </sheetView>
  </sheetViews>
  <sheetFormatPr defaultRowHeight="15" x14ac:dyDescent="0.25"/>
  <cols>
    <col min="1" max="1" width="28.85546875" bestFit="1" customWidth="1"/>
    <col min="11" max="11" width="28.85546875" bestFit="1" customWidth="1"/>
    <col min="21" max="21" width="28.85546875" bestFit="1" customWidth="1"/>
    <col min="31" max="31" width="28.85546875" bestFit="1" customWidth="1"/>
    <col min="32" max="32" width="11.5703125" customWidth="1"/>
  </cols>
  <sheetData>
    <row r="1" spans="1:32" ht="25.5" x14ac:dyDescent="0.5">
      <c r="A1" s="122" t="s">
        <v>461</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row>
    <row r="2" spans="1:32" x14ac:dyDescent="0.25">
      <c r="A2" s="116" t="s">
        <v>433</v>
      </c>
      <c r="B2" s="117"/>
      <c r="K2" s="116" t="s">
        <v>445</v>
      </c>
      <c r="L2" s="117"/>
      <c r="U2" s="116" t="s">
        <v>434</v>
      </c>
      <c r="V2" s="117"/>
      <c r="AE2" s="116" t="s">
        <v>446</v>
      </c>
      <c r="AF2" s="117"/>
    </row>
    <row r="3" spans="1:32" x14ac:dyDescent="0.25">
      <c r="A3" s="21" t="s">
        <v>105</v>
      </c>
      <c r="B3" s="22">
        <f>COUNTIFS('Q1'!AN:AN,"Suffolk",'Q1'!AL:AL,"Male")</f>
        <v>130</v>
      </c>
      <c r="K3" s="19" t="s">
        <v>448</v>
      </c>
      <c r="L3" s="20">
        <f>COUNTIFS('Q1'!AN:AN,"Suffolk",'Q1'!AM:AM,"&gt;17",'Q1'!AM:AM,"&lt;25")</f>
        <v>30</v>
      </c>
      <c r="U3" s="19" t="s">
        <v>102</v>
      </c>
      <c r="V3" s="20">
        <f>COUNTIFS('Q1'!AN:AN,"Suffolk",'Q1'!AV:AV,"Yes")</f>
        <v>335</v>
      </c>
      <c r="AE3" s="32" t="s">
        <v>107</v>
      </c>
      <c r="AF3" s="20">
        <f>COUNTIFS('Q1'!AN:AN,"Suffolk",'Q1'!AP:AP,"White/Caucasian")</f>
        <v>283</v>
      </c>
    </row>
    <row r="4" spans="1:32" x14ac:dyDescent="0.25">
      <c r="A4" s="19" t="s">
        <v>94</v>
      </c>
      <c r="B4" s="20">
        <f>COUNTIFS('Q1'!AN:AN,"Suffolk",'Q1'!AL:AL,"Female")</f>
        <v>235</v>
      </c>
      <c r="K4" s="19" t="s">
        <v>450</v>
      </c>
      <c r="L4" s="20">
        <f>COUNTIFS('Q1'!AN:AN,"Suffolk",'Q1'!AM:AM,"&gt;24",'Q1'!AM:AM,"&lt;35")</f>
        <v>39</v>
      </c>
      <c r="U4" s="19" t="s">
        <v>98</v>
      </c>
      <c r="V4" s="20">
        <f>COUNTIFS('Q1'!AN:AN,"Suffolk",'Q1'!AV:AV,"No")</f>
        <v>14</v>
      </c>
      <c r="AE4" s="32" t="s">
        <v>97</v>
      </c>
      <c r="AF4" s="20">
        <f>COUNTIFS('Q1'!AN:AN,"Suffolk",'Q1'!AP:AP,"Black/African American")</f>
        <v>28</v>
      </c>
    </row>
    <row r="5" spans="1:32" ht="15.75" thickBot="1" x14ac:dyDescent="0.3">
      <c r="A5" s="19" t="s">
        <v>89</v>
      </c>
      <c r="B5" s="20">
        <f>COUNTIFS('Q1'!AN:AN,"Suffolk",'Q1'!AL:AL,"Other")</f>
        <v>2</v>
      </c>
      <c r="K5" s="19" t="s">
        <v>451</v>
      </c>
      <c r="L5" s="20">
        <f>COUNTIFS('Q1'!AN:AN,"Suffolk",'Q1'!AM:AM,"&gt;34",'Q1'!AM:AM,"&lt;45")</f>
        <v>58</v>
      </c>
      <c r="U5" s="19" t="s">
        <v>438</v>
      </c>
      <c r="V5" s="20">
        <f>COUNTIFS('Q1'!AN:AN,"Suffolk",'Q1'!AV:AV,"No, but I did in the past")</f>
        <v>2</v>
      </c>
      <c r="AE5" s="32" t="s">
        <v>128</v>
      </c>
      <c r="AF5" s="20">
        <f>COUNTIFS('Q1'!AN:AN,"Suffolk",'Q1'!AP:AP,"Asian/Pacific Islander")</f>
        <v>16</v>
      </c>
    </row>
    <row r="6" spans="1:32" ht="15.75" thickBot="1" x14ac:dyDescent="0.3">
      <c r="A6" s="24" t="s">
        <v>437</v>
      </c>
      <c r="B6" s="25">
        <f>SUM(B3:B5)</f>
        <v>367</v>
      </c>
      <c r="K6" s="19" t="s">
        <v>452</v>
      </c>
      <c r="L6" s="20">
        <f>COUNTIFS('Q1'!AN:AN,"Suffolk",'Q1'!AM:AM,"&gt;44",'Q1'!AM:AM,"&lt;55")</f>
        <v>72</v>
      </c>
      <c r="U6" s="24" t="s">
        <v>437</v>
      </c>
      <c r="V6" s="25">
        <f>SUM(V3:V5)</f>
        <v>351</v>
      </c>
      <c r="AE6" s="32" t="s">
        <v>143</v>
      </c>
      <c r="AF6" s="20">
        <f>COUNTIFS('Q1'!AN:AN,"Suffolk",'Q1'!AP:AP,"Native American")</f>
        <v>4</v>
      </c>
    </row>
    <row r="7" spans="1:32" ht="15.75" thickBot="1" x14ac:dyDescent="0.3">
      <c r="A7" s="28" t="s">
        <v>439</v>
      </c>
      <c r="B7" s="29">
        <f>B6/370</f>
        <v>0.99189189189189186</v>
      </c>
      <c r="K7" s="33" t="s">
        <v>453</v>
      </c>
      <c r="L7" s="20">
        <f>COUNTIFS('Q1'!AN:AN,"Suffolk",'Q1'!AM:AM,"&gt;54",'Q1'!AM:AM,"&lt;65")</f>
        <v>69</v>
      </c>
      <c r="U7" s="24" t="s">
        <v>439</v>
      </c>
      <c r="V7" s="27">
        <f>V6/370</f>
        <v>0.94864864864864862</v>
      </c>
      <c r="AE7" s="32" t="s">
        <v>134</v>
      </c>
      <c r="AF7" s="20">
        <f>COUNTIFS('Q1'!AN:AN,"Suffolk",'Q1'!AP:AP,"Multi-racial")</f>
        <v>5</v>
      </c>
    </row>
    <row r="8" spans="1:32" ht="15.75" thickBot="1" x14ac:dyDescent="0.3">
      <c r="K8" s="19" t="s">
        <v>454</v>
      </c>
      <c r="L8" s="20">
        <f>COUNTIFS('Q1'!AN:AN,"Suffolk",'Q1'!AM:AM,"&gt;64")</f>
        <v>91</v>
      </c>
      <c r="U8" s="121" t="s">
        <v>441</v>
      </c>
      <c r="V8" s="121"/>
      <c r="AE8" s="34" t="s">
        <v>89</v>
      </c>
      <c r="AF8" s="20">
        <v>3</v>
      </c>
    </row>
    <row r="9" spans="1:32" ht="15.75" thickBot="1" x14ac:dyDescent="0.3">
      <c r="K9" s="24" t="s">
        <v>437</v>
      </c>
      <c r="L9" s="25">
        <f>SUM(L3:L8)</f>
        <v>359</v>
      </c>
      <c r="AE9" s="35" t="s">
        <v>437</v>
      </c>
      <c r="AF9" s="25">
        <f>SUM(AF3:AF8)</f>
        <v>339</v>
      </c>
    </row>
    <row r="10" spans="1:32" ht="15.75" thickBot="1" x14ac:dyDescent="0.3">
      <c r="K10" s="26" t="s">
        <v>439</v>
      </c>
      <c r="L10" s="27">
        <f>L9/370</f>
        <v>0.97027027027027024</v>
      </c>
      <c r="AE10" s="35" t="s">
        <v>439</v>
      </c>
      <c r="AF10" s="27">
        <f>AF9/370</f>
        <v>0.91621621621621618</v>
      </c>
    </row>
    <row r="11" spans="1:32" x14ac:dyDescent="0.25">
      <c r="AE11" s="120" t="s">
        <v>457</v>
      </c>
      <c r="AF11" s="120"/>
    </row>
    <row r="18" spans="1:32" x14ac:dyDescent="0.25">
      <c r="A18" s="116" t="s">
        <v>458</v>
      </c>
      <c r="B18" s="123"/>
      <c r="K18" s="116" t="s">
        <v>435</v>
      </c>
      <c r="L18" s="117"/>
      <c r="U18" s="116" t="s">
        <v>459</v>
      </c>
      <c r="V18" s="117"/>
      <c r="AE18" s="116" t="s">
        <v>447</v>
      </c>
      <c r="AF18" s="117"/>
    </row>
    <row r="19" spans="1:32" x14ac:dyDescent="0.25">
      <c r="A19" s="31" t="s">
        <v>109</v>
      </c>
      <c r="B19" s="22">
        <f>COUNTIFS('Q1'!AN:AN,"Suffolk",'Q1'!AS:AS,"$0-$19,999")</f>
        <v>27</v>
      </c>
      <c r="K19" s="19" t="s">
        <v>436</v>
      </c>
      <c r="L19" s="20">
        <f>COUNTIFS('Q1'!AN:AN,"Suffolk",'Q1'!AU:AU,"Employed for wages")</f>
        <v>159</v>
      </c>
      <c r="U19" s="21" t="s">
        <v>90</v>
      </c>
      <c r="V19" s="22">
        <f>COUNTIFS('Q1'!AN:AN,"Suffolk",'Q1'!$AW:AW,"*Medicaid*")</f>
        <v>33</v>
      </c>
      <c r="AE19" s="21" t="s">
        <v>449</v>
      </c>
      <c r="AF19" s="22">
        <f>COUNTIFS('Q1'!AN:AN,"Suffolk",'Q1'!AT:AT,"K-8 grade")</f>
        <v>2</v>
      </c>
    </row>
    <row r="20" spans="1:32" x14ac:dyDescent="0.25">
      <c r="A20" s="32" t="s">
        <v>99</v>
      </c>
      <c r="B20" s="20">
        <f>COUNTIFS('Q1'!AN:AN,"Suffolk",'Q1'!AS:AS,"$20,000 to $34,999")</f>
        <v>47</v>
      </c>
      <c r="K20" s="19" t="s">
        <v>135</v>
      </c>
      <c r="L20" s="20">
        <f>COUNTIFS('Q1'!AN:AN,"Suffolk",'Q1'!AU:AU,"Self-employed")</f>
        <v>40</v>
      </c>
      <c r="U20" s="19" t="s">
        <v>91</v>
      </c>
      <c r="V20" s="20">
        <f>COUNTIFS('Q1'!AN:AN,"Suffolk",'Q1'!$AW:AW,"*Medicare*")</f>
        <v>33</v>
      </c>
      <c r="AE20" s="19" t="s">
        <v>133</v>
      </c>
      <c r="AF20" s="20">
        <f>COUNTIFS('Q1'!AN:AN,"Suffolk",'Q1'!AT:AT,"Some high school")</f>
        <v>12</v>
      </c>
    </row>
    <row r="21" spans="1:32" x14ac:dyDescent="0.25">
      <c r="A21" s="32" t="s">
        <v>112</v>
      </c>
      <c r="B21" s="20">
        <f>COUNTIFS('Q1'!AN:AN,"Suffolk",'Q1'!AS:AS,"$35,000 to $49,999")</f>
        <v>23</v>
      </c>
      <c r="K21" s="19" t="s">
        <v>136</v>
      </c>
      <c r="L21" s="20">
        <f>COUNTIFS('Q1'!AN:AN,"Suffolk",'Q1'!AU:AU,"Student")</f>
        <v>21</v>
      </c>
      <c r="U21" s="39" t="s">
        <v>92</v>
      </c>
      <c r="V21" s="6">
        <f>COUNTIFS('Q1'!AN:AN,"Suffolk",'Q1'!$AW:AW,"*Private/Commercial*")</f>
        <v>94</v>
      </c>
      <c r="AE21" s="19" t="s">
        <v>103</v>
      </c>
      <c r="AF21" s="20">
        <f>COUNTIFS('Q1'!AN:AN,"Suffolk",'Q1'!AT:AT,"High school graduate")</f>
        <v>54</v>
      </c>
    </row>
    <row r="22" spans="1:32" ht="15.75" thickBot="1" x14ac:dyDescent="0.3">
      <c r="A22" s="32" t="s">
        <v>108</v>
      </c>
      <c r="B22" s="20">
        <f>COUNTIFS('Q1'!AN:AN,"Suffolk",'Q1'!AS:AS,"$50,000 to $74,999")</f>
        <v>57</v>
      </c>
      <c r="K22" s="19" t="s">
        <v>104</v>
      </c>
      <c r="L22" s="20">
        <f>COUNTIFS('Q1'!AN:AN,"Suffolk",'Q1'!AU:AU,"retired")</f>
        <v>101</v>
      </c>
      <c r="U22" s="39" t="s">
        <v>93</v>
      </c>
      <c r="V22" s="6">
        <f>COUNTIFS('Q1'!AN:AN,"Suffolk",'Q1'!$AW:AW,"*No Insurance*")</f>
        <v>5</v>
      </c>
      <c r="AE22" s="19" t="s">
        <v>137</v>
      </c>
      <c r="AF22" s="20">
        <f>COUNTIFS('Q1'!AN:AN,"Suffolk",'Q1'!AT:AT,"technical school")</f>
        <v>13</v>
      </c>
    </row>
    <row r="23" spans="1:32" ht="15.75" thickBot="1" x14ac:dyDescent="0.3">
      <c r="A23" s="32" t="s">
        <v>114</v>
      </c>
      <c r="B23" s="20">
        <f>COUNTIFS('Q1'!AN:AN,"Suffolk",'Q1'!AS:AS,"$75,000 to $125,000")</f>
        <v>76</v>
      </c>
      <c r="K23" s="19" t="s">
        <v>440</v>
      </c>
      <c r="L23" s="20">
        <f>COUNTIFS('Q1'!AN:AN,"Suffolk",'Q1'!AU:AU,"Military")</f>
        <v>0</v>
      </c>
      <c r="U23" s="40" t="s">
        <v>437</v>
      </c>
      <c r="V23" s="41">
        <f>SUM(V19:V22)</f>
        <v>165</v>
      </c>
      <c r="AE23" s="19" t="s">
        <v>120</v>
      </c>
      <c r="AF23" s="20">
        <f>COUNTIFS('Q1'!AN:AN,"Suffolk",'Q1'!AT:AT,"some college")</f>
        <v>76</v>
      </c>
    </row>
    <row r="24" spans="1:32" ht="15.75" thickBot="1" x14ac:dyDescent="0.3">
      <c r="A24" s="32" t="s">
        <v>126</v>
      </c>
      <c r="B24" s="20">
        <f>COUNTIFS('Q1'!AN:AN,"Suffolk",'Q1'!AS:AS,"Over $125,000")</f>
        <v>83</v>
      </c>
      <c r="K24" s="19" t="s">
        <v>442</v>
      </c>
      <c r="L24" s="20">
        <f>COUNTIFS('Q1'!AN:AN,"Suffolk",'Q1'!AU:AU,"Out of work and looking for work")</f>
        <v>17</v>
      </c>
      <c r="AE24" s="19" t="s">
        <v>110</v>
      </c>
      <c r="AF24" s="20">
        <f>COUNTIFS('Q1'!AN:AN,"Suffolk",'Q1'!AT:AT,"college graduate")</f>
        <v>118</v>
      </c>
    </row>
    <row r="25" spans="1:32" ht="15.75" thickBot="1" x14ac:dyDescent="0.3">
      <c r="A25" s="24" t="s">
        <v>437</v>
      </c>
      <c r="B25" s="25">
        <f>SUM(B19:B24)</f>
        <v>313</v>
      </c>
      <c r="K25" s="19" t="s">
        <v>443</v>
      </c>
      <c r="L25" s="20">
        <f>COUNTIFS('Q1'!AN:AN,"Suffolk",'Q1'!AU:AU,"Out of work, but not currently looking")</f>
        <v>13</v>
      </c>
      <c r="AE25" s="19" t="s">
        <v>100</v>
      </c>
      <c r="AF25" s="20">
        <f>COUNTIFS('Q1'!AN:AN,"Suffolk",'Q1'!AT:AT,"graduate school")</f>
        <v>60</v>
      </c>
    </row>
    <row r="26" spans="1:32" ht="15.75" thickBot="1" x14ac:dyDescent="0.3">
      <c r="A26" s="24" t="s">
        <v>439</v>
      </c>
      <c r="B26" s="27">
        <f>B25/370</f>
        <v>0.84594594594594597</v>
      </c>
      <c r="K26" s="24" t="s">
        <v>437</v>
      </c>
      <c r="L26" s="25">
        <f>SUM(L19:L25)</f>
        <v>351</v>
      </c>
      <c r="AE26" s="19" t="s">
        <v>153</v>
      </c>
      <c r="AF26" s="20">
        <f>COUNTIFS('Q1'!AN:AN,"Suffolk",'Q1'!AT:AT,"doctorate")</f>
        <v>12</v>
      </c>
    </row>
    <row r="27" spans="1:32" ht="15.75" thickBot="1" x14ac:dyDescent="0.3">
      <c r="A27" s="118" t="s">
        <v>455</v>
      </c>
      <c r="B27" s="118"/>
      <c r="K27" s="30" t="s">
        <v>439</v>
      </c>
      <c r="L27" s="29">
        <f>L26/370</f>
        <v>0.94864864864864862</v>
      </c>
      <c r="AE27" s="19" t="s">
        <v>203</v>
      </c>
      <c r="AF27" s="20">
        <f>COUNTIFS('Q1'!AN:AN,"Suffolk",'Q1'!AT:AT,"GED")</f>
        <v>2</v>
      </c>
    </row>
    <row r="28" spans="1:32" ht="15.75" thickBot="1" x14ac:dyDescent="0.3">
      <c r="A28" s="119"/>
      <c r="B28" s="119"/>
      <c r="AE28" s="24" t="s">
        <v>437</v>
      </c>
      <c r="AF28" s="25">
        <f>SUM(AF19:AF27)</f>
        <v>349</v>
      </c>
    </row>
    <row r="29" spans="1:32" ht="15.75" thickBot="1" x14ac:dyDescent="0.3">
      <c r="AE29" s="30" t="s">
        <v>439</v>
      </c>
      <c r="AF29" s="29">
        <f>AF28/370</f>
        <v>0.94324324324324327</v>
      </c>
    </row>
  </sheetData>
  <mergeCells count="12">
    <mergeCell ref="A27:B28"/>
    <mergeCell ref="A1:AF1"/>
    <mergeCell ref="A2:B2"/>
    <mergeCell ref="K2:L2"/>
    <mergeCell ref="U2:V2"/>
    <mergeCell ref="AE2:AF2"/>
    <mergeCell ref="U8:V8"/>
    <mergeCell ref="AE11:AF11"/>
    <mergeCell ref="A18:B18"/>
    <mergeCell ref="K18:L18"/>
    <mergeCell ref="U18:V18"/>
    <mergeCell ref="AE18:AF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
  <sheetViews>
    <sheetView zoomScale="80" zoomScaleNormal="80" workbookViewId="0">
      <pane xSplit="3" ySplit="11" topLeftCell="D12" activePane="bottomRight" state="frozen"/>
      <selection pane="topRight" activeCell="D1" sqref="D1"/>
      <selection pane="bottomLeft" activeCell="A12" sqref="A12"/>
      <selection pane="bottomRight" activeCell="C11" sqref="C11"/>
    </sheetView>
  </sheetViews>
  <sheetFormatPr defaultRowHeight="15" x14ac:dyDescent="0.25"/>
  <cols>
    <col min="2" max="2" width="29.7109375" customWidth="1"/>
    <col min="3" max="3" width="29.140625" customWidth="1"/>
    <col min="4" max="4" width="20.85546875" bestFit="1" customWidth="1"/>
    <col min="5" max="5" width="12.42578125" customWidth="1"/>
    <col min="6" max="6" width="20.7109375" customWidth="1"/>
    <col min="7" max="7" width="7.7109375" customWidth="1"/>
    <col min="8" max="8" width="22.85546875" customWidth="1"/>
    <col min="9" max="9" width="9.5703125" customWidth="1"/>
    <col min="10" max="10" width="21.28515625" customWidth="1"/>
    <col min="11" max="12" width="22.28515625" customWidth="1"/>
    <col min="13" max="13" width="47.7109375" customWidth="1"/>
    <col min="14" max="14" width="32.140625" customWidth="1"/>
    <col min="15" max="15" width="25.85546875" customWidth="1"/>
    <col min="16" max="16" width="7.42578125" customWidth="1"/>
    <col min="17" max="17" width="28.42578125" customWidth="1"/>
    <col min="18" max="18" width="27" customWidth="1"/>
  </cols>
  <sheetData>
    <row r="1" spans="1:18" ht="37.5" x14ac:dyDescent="0.7">
      <c r="A1" s="125" t="s">
        <v>0</v>
      </c>
      <c r="B1" s="125"/>
      <c r="C1" s="125"/>
      <c r="D1" s="125"/>
      <c r="E1" s="125"/>
      <c r="F1" s="125"/>
      <c r="G1" s="125"/>
      <c r="H1" s="125"/>
      <c r="I1" s="125"/>
      <c r="J1" s="125"/>
      <c r="K1" s="125"/>
      <c r="L1" s="125"/>
      <c r="M1" s="125"/>
      <c r="N1" s="125"/>
      <c r="O1" s="125"/>
      <c r="P1" s="125"/>
      <c r="Q1" s="125"/>
      <c r="R1" s="125"/>
    </row>
    <row r="2" spans="1:18" x14ac:dyDescent="0.25">
      <c r="A2" s="124" t="s">
        <v>463</v>
      </c>
      <c r="B2" s="124"/>
    </row>
    <row r="10" spans="1:18" ht="15.75" thickBot="1" x14ac:dyDescent="0.3"/>
    <row r="11" spans="1:18" ht="15.75" thickBot="1" x14ac:dyDescent="0.3">
      <c r="C11" s="63" t="s">
        <v>490</v>
      </c>
      <c r="D11" s="40" t="s">
        <v>464</v>
      </c>
      <c r="E11" s="57" t="s">
        <v>465</v>
      </c>
      <c r="F11" s="58" t="s">
        <v>474</v>
      </c>
      <c r="G11" s="58" t="s">
        <v>475</v>
      </c>
      <c r="H11" s="58" t="s">
        <v>476</v>
      </c>
      <c r="I11" s="58" t="s">
        <v>477</v>
      </c>
      <c r="J11" s="58" t="s">
        <v>28</v>
      </c>
      <c r="K11" s="58" t="s">
        <v>478</v>
      </c>
      <c r="L11" s="58" t="s">
        <v>479</v>
      </c>
      <c r="M11" s="58" t="s">
        <v>480</v>
      </c>
      <c r="N11" s="58" t="s">
        <v>481</v>
      </c>
      <c r="O11" s="58" t="s">
        <v>482</v>
      </c>
      <c r="P11" s="58" t="s">
        <v>483</v>
      </c>
      <c r="Q11" s="58" t="s">
        <v>484</v>
      </c>
      <c r="R11" s="59" t="s">
        <v>485</v>
      </c>
    </row>
    <row r="12" spans="1:18" x14ac:dyDescent="0.25">
      <c r="C12" s="52" t="s">
        <v>234</v>
      </c>
      <c r="D12" s="49">
        <v>3</v>
      </c>
      <c r="E12" s="46">
        <v>48.666666666666664</v>
      </c>
      <c r="F12" s="50">
        <v>0</v>
      </c>
      <c r="G12" s="50">
        <v>1</v>
      </c>
      <c r="H12" s="50">
        <v>0</v>
      </c>
      <c r="I12" s="50">
        <v>1</v>
      </c>
      <c r="J12" s="50">
        <v>1</v>
      </c>
      <c r="K12" s="50">
        <v>0</v>
      </c>
      <c r="L12" s="50">
        <v>1</v>
      </c>
      <c r="M12" s="50">
        <v>0</v>
      </c>
      <c r="N12" s="50">
        <v>1</v>
      </c>
      <c r="O12" s="50">
        <v>1</v>
      </c>
      <c r="P12" s="50">
        <v>0</v>
      </c>
      <c r="Q12" s="50">
        <v>0</v>
      </c>
      <c r="R12" s="50">
        <v>0</v>
      </c>
    </row>
    <row r="13" spans="1:18" x14ac:dyDescent="0.25">
      <c r="C13" s="52" t="s">
        <v>166</v>
      </c>
      <c r="D13" s="49">
        <v>1</v>
      </c>
      <c r="E13" s="46">
        <v>36</v>
      </c>
      <c r="F13" s="50">
        <v>0</v>
      </c>
      <c r="G13" s="50">
        <v>0</v>
      </c>
      <c r="H13" s="50">
        <v>1</v>
      </c>
      <c r="I13" s="50">
        <v>0</v>
      </c>
      <c r="J13" s="50">
        <v>1</v>
      </c>
      <c r="K13" s="50">
        <v>0</v>
      </c>
      <c r="L13" s="50">
        <v>0</v>
      </c>
      <c r="M13" s="50">
        <v>0</v>
      </c>
      <c r="N13" s="50">
        <v>0</v>
      </c>
      <c r="O13" s="50">
        <v>1</v>
      </c>
      <c r="P13" s="50">
        <v>0</v>
      </c>
      <c r="Q13" s="50">
        <v>0</v>
      </c>
      <c r="R13" s="50">
        <v>0</v>
      </c>
    </row>
    <row r="14" spans="1:18" x14ac:dyDescent="0.25">
      <c r="C14" s="52" t="s">
        <v>213</v>
      </c>
      <c r="D14" s="49">
        <v>3</v>
      </c>
      <c r="E14" s="46">
        <v>51</v>
      </c>
      <c r="F14" s="50">
        <v>1</v>
      </c>
      <c r="G14" s="50">
        <v>2</v>
      </c>
      <c r="H14" s="50">
        <v>0</v>
      </c>
      <c r="I14" s="50">
        <v>0</v>
      </c>
      <c r="J14" s="50">
        <v>0</v>
      </c>
      <c r="K14" s="50">
        <v>0</v>
      </c>
      <c r="L14" s="50">
        <v>0</v>
      </c>
      <c r="M14" s="50">
        <v>0</v>
      </c>
      <c r="N14" s="50">
        <v>1</v>
      </c>
      <c r="O14" s="50">
        <v>2</v>
      </c>
      <c r="P14" s="50">
        <v>0</v>
      </c>
      <c r="Q14" s="50">
        <v>0</v>
      </c>
      <c r="R14" s="50">
        <v>0</v>
      </c>
    </row>
    <row r="15" spans="1:18" x14ac:dyDescent="0.25">
      <c r="C15" s="52" t="s">
        <v>278</v>
      </c>
      <c r="D15" s="49">
        <v>1</v>
      </c>
      <c r="E15" s="46">
        <v>66</v>
      </c>
      <c r="F15" s="50">
        <v>0</v>
      </c>
      <c r="G15" s="50">
        <v>0</v>
      </c>
      <c r="H15" s="50">
        <v>0</v>
      </c>
      <c r="I15" s="50">
        <v>0</v>
      </c>
      <c r="J15" s="50">
        <v>0</v>
      </c>
      <c r="K15" s="50">
        <v>0</v>
      </c>
      <c r="L15" s="50">
        <v>0</v>
      </c>
      <c r="M15" s="50">
        <v>0</v>
      </c>
      <c r="N15" s="50">
        <v>0</v>
      </c>
      <c r="O15" s="50">
        <v>1</v>
      </c>
      <c r="P15" s="50">
        <v>0</v>
      </c>
      <c r="Q15" s="50">
        <v>0</v>
      </c>
      <c r="R15" s="50">
        <v>0</v>
      </c>
    </row>
    <row r="16" spans="1:18" x14ac:dyDescent="0.25">
      <c r="C16" s="52" t="s">
        <v>242</v>
      </c>
      <c r="D16" s="49">
        <v>3</v>
      </c>
      <c r="E16" s="46">
        <v>70.333333333333329</v>
      </c>
      <c r="F16" s="50">
        <v>0</v>
      </c>
      <c r="G16" s="50">
        <v>0</v>
      </c>
      <c r="H16" s="50">
        <v>0</v>
      </c>
      <c r="I16" s="50">
        <v>1</v>
      </c>
      <c r="J16" s="50">
        <v>1</v>
      </c>
      <c r="K16" s="50">
        <v>0</v>
      </c>
      <c r="L16" s="50">
        <v>1</v>
      </c>
      <c r="M16" s="50">
        <v>0</v>
      </c>
      <c r="N16" s="50">
        <v>1</v>
      </c>
      <c r="O16" s="50">
        <v>2</v>
      </c>
      <c r="P16" s="50">
        <v>0</v>
      </c>
      <c r="Q16" s="50">
        <v>0</v>
      </c>
      <c r="R16" s="50">
        <v>0</v>
      </c>
    </row>
    <row r="17" spans="3:18" x14ac:dyDescent="0.25">
      <c r="C17" s="52" t="s">
        <v>288</v>
      </c>
      <c r="D17" s="49">
        <v>1</v>
      </c>
      <c r="E17" s="46">
        <v>83</v>
      </c>
      <c r="F17" s="50">
        <v>0</v>
      </c>
      <c r="G17" s="50">
        <v>0</v>
      </c>
      <c r="H17" s="50">
        <v>0</v>
      </c>
      <c r="I17" s="50">
        <v>0</v>
      </c>
      <c r="J17" s="50">
        <v>0</v>
      </c>
      <c r="K17" s="50">
        <v>0</v>
      </c>
      <c r="L17" s="50">
        <v>0</v>
      </c>
      <c r="M17" s="50">
        <v>0</v>
      </c>
      <c r="N17" s="50">
        <v>0</v>
      </c>
      <c r="O17" s="50">
        <v>0</v>
      </c>
      <c r="P17" s="50">
        <v>0</v>
      </c>
      <c r="Q17" s="50">
        <v>0</v>
      </c>
      <c r="R17" s="50">
        <v>0</v>
      </c>
    </row>
    <row r="18" spans="3:18" x14ac:dyDescent="0.25">
      <c r="C18" s="52" t="s">
        <v>275</v>
      </c>
      <c r="D18" s="49">
        <v>1</v>
      </c>
      <c r="E18" s="46">
        <v>36</v>
      </c>
      <c r="F18" s="50">
        <v>0</v>
      </c>
      <c r="G18" s="50">
        <v>1</v>
      </c>
      <c r="H18" s="50">
        <v>0</v>
      </c>
      <c r="I18" s="50">
        <v>0</v>
      </c>
      <c r="J18" s="50">
        <v>1</v>
      </c>
      <c r="K18" s="50">
        <v>0</v>
      </c>
      <c r="L18" s="50">
        <v>0</v>
      </c>
      <c r="M18" s="50">
        <v>0</v>
      </c>
      <c r="N18" s="50">
        <v>0</v>
      </c>
      <c r="O18" s="50">
        <v>0</v>
      </c>
      <c r="P18" s="50">
        <v>0</v>
      </c>
      <c r="Q18" s="50">
        <v>0</v>
      </c>
      <c r="R18" s="50">
        <v>0</v>
      </c>
    </row>
    <row r="19" spans="3:18" x14ac:dyDescent="0.25">
      <c r="C19" s="52" t="s">
        <v>117</v>
      </c>
      <c r="D19" s="49">
        <v>20</v>
      </c>
      <c r="E19" s="46">
        <v>49.4</v>
      </c>
      <c r="F19" s="50">
        <v>2.25</v>
      </c>
      <c r="G19" s="50">
        <v>5.25</v>
      </c>
      <c r="H19" s="50">
        <v>1</v>
      </c>
      <c r="I19" s="50">
        <v>9.6785714285714288</v>
      </c>
      <c r="J19" s="50">
        <v>5.1785714285714288</v>
      </c>
      <c r="K19" s="50">
        <v>0</v>
      </c>
      <c r="L19" s="50">
        <v>6.9285714285714288</v>
      </c>
      <c r="M19" s="50">
        <v>0</v>
      </c>
      <c r="N19" s="50">
        <v>8.9285714285714288</v>
      </c>
      <c r="O19" s="50">
        <v>7.9285714285714288</v>
      </c>
      <c r="P19" s="50">
        <v>0</v>
      </c>
      <c r="Q19" s="50">
        <v>0.42857142857142855</v>
      </c>
      <c r="R19" s="50">
        <v>1.4285714285714286</v>
      </c>
    </row>
    <row r="20" spans="3:18" x14ac:dyDescent="0.25">
      <c r="C20" s="52" t="s">
        <v>122</v>
      </c>
      <c r="D20" s="49">
        <v>16</v>
      </c>
      <c r="E20" s="46">
        <v>53.125</v>
      </c>
      <c r="F20" s="50">
        <v>3.25</v>
      </c>
      <c r="G20" s="50">
        <v>5.75</v>
      </c>
      <c r="H20" s="50">
        <v>2.25</v>
      </c>
      <c r="I20" s="50">
        <v>5</v>
      </c>
      <c r="J20" s="50">
        <v>4.25</v>
      </c>
      <c r="K20" s="50">
        <v>2</v>
      </c>
      <c r="L20" s="50">
        <v>6.75</v>
      </c>
      <c r="M20" s="50">
        <v>1</v>
      </c>
      <c r="N20" s="50">
        <v>3.25</v>
      </c>
      <c r="O20" s="50">
        <v>4</v>
      </c>
      <c r="P20" s="50">
        <v>2.25</v>
      </c>
      <c r="Q20" s="50">
        <v>0.25</v>
      </c>
      <c r="R20" s="50">
        <v>1</v>
      </c>
    </row>
    <row r="21" spans="3:18" x14ac:dyDescent="0.25">
      <c r="C21" s="52" t="s">
        <v>245</v>
      </c>
      <c r="D21" s="49">
        <v>2</v>
      </c>
      <c r="E21" s="46">
        <v>37.5</v>
      </c>
      <c r="F21" s="50">
        <v>0</v>
      </c>
      <c r="G21" s="50">
        <v>1</v>
      </c>
      <c r="H21" s="50">
        <v>0</v>
      </c>
      <c r="I21" s="50">
        <v>0</v>
      </c>
      <c r="J21" s="50">
        <v>2</v>
      </c>
      <c r="K21" s="50">
        <v>0</v>
      </c>
      <c r="L21" s="50">
        <v>1</v>
      </c>
      <c r="M21" s="50">
        <v>0</v>
      </c>
      <c r="N21" s="50">
        <v>0</v>
      </c>
      <c r="O21" s="50">
        <v>0</v>
      </c>
      <c r="P21" s="50">
        <v>0</v>
      </c>
      <c r="Q21" s="50">
        <v>0</v>
      </c>
      <c r="R21" s="50">
        <v>0</v>
      </c>
    </row>
    <row r="22" spans="3:18" x14ac:dyDescent="0.25">
      <c r="C22" s="52" t="s">
        <v>206</v>
      </c>
      <c r="D22" s="49">
        <v>4</v>
      </c>
      <c r="E22" s="46">
        <v>50.25</v>
      </c>
      <c r="F22" s="50">
        <v>0</v>
      </c>
      <c r="G22" s="50">
        <v>1</v>
      </c>
      <c r="H22" s="50">
        <v>0</v>
      </c>
      <c r="I22" s="50">
        <v>1</v>
      </c>
      <c r="J22" s="50">
        <v>2</v>
      </c>
      <c r="K22" s="50">
        <v>1</v>
      </c>
      <c r="L22" s="50">
        <v>0</v>
      </c>
      <c r="M22" s="50">
        <v>0</v>
      </c>
      <c r="N22" s="50">
        <v>1</v>
      </c>
      <c r="O22" s="50">
        <v>0</v>
      </c>
      <c r="P22" s="50">
        <v>1</v>
      </c>
      <c r="Q22" s="50">
        <v>0</v>
      </c>
      <c r="R22" s="50">
        <v>1</v>
      </c>
    </row>
    <row r="23" spans="3:18" x14ac:dyDescent="0.25">
      <c r="C23" s="52" t="s">
        <v>305</v>
      </c>
      <c r="D23" s="49">
        <v>1</v>
      </c>
      <c r="E23" s="46">
        <v>100</v>
      </c>
      <c r="F23" s="50">
        <v>0</v>
      </c>
      <c r="G23" s="50">
        <v>0</v>
      </c>
      <c r="H23" s="50">
        <v>0</v>
      </c>
      <c r="I23" s="50">
        <v>0</v>
      </c>
      <c r="J23" s="50">
        <v>0</v>
      </c>
      <c r="K23" s="50">
        <v>0</v>
      </c>
      <c r="L23" s="50">
        <v>0</v>
      </c>
      <c r="M23" s="50">
        <v>0</v>
      </c>
      <c r="N23" s="50">
        <v>0</v>
      </c>
      <c r="O23" s="50">
        <v>1</v>
      </c>
      <c r="P23" s="50">
        <v>0</v>
      </c>
      <c r="Q23" s="50">
        <v>0</v>
      </c>
      <c r="R23" s="50">
        <v>0</v>
      </c>
    </row>
    <row r="24" spans="3:18" x14ac:dyDescent="0.25">
      <c r="C24" s="52" t="s">
        <v>142</v>
      </c>
      <c r="D24" s="49">
        <v>7</v>
      </c>
      <c r="E24" s="46">
        <v>65.571428571428569</v>
      </c>
      <c r="F24" s="50">
        <v>0</v>
      </c>
      <c r="G24" s="50">
        <v>3.75</v>
      </c>
      <c r="H24" s="50">
        <v>1.1785714285714286</v>
      </c>
      <c r="I24" s="50">
        <v>2.1785714285714288</v>
      </c>
      <c r="J24" s="50">
        <v>3.1785714285714288</v>
      </c>
      <c r="K24" s="50">
        <v>0.42857142857142855</v>
      </c>
      <c r="L24" s="50">
        <v>1</v>
      </c>
      <c r="M24" s="50">
        <v>0</v>
      </c>
      <c r="N24" s="50">
        <v>1</v>
      </c>
      <c r="O24" s="50">
        <v>1.4285714285714286</v>
      </c>
      <c r="P24" s="50">
        <v>0.42857142857142855</v>
      </c>
      <c r="Q24" s="50">
        <v>0.42857142857142855</v>
      </c>
      <c r="R24" s="50">
        <v>0</v>
      </c>
    </row>
    <row r="25" spans="3:18" x14ac:dyDescent="0.25">
      <c r="C25" s="52" t="s">
        <v>304</v>
      </c>
      <c r="D25" s="49">
        <v>1</v>
      </c>
      <c r="E25" s="46">
        <v>43</v>
      </c>
      <c r="F25" s="50">
        <v>0</v>
      </c>
      <c r="G25" s="50">
        <v>1</v>
      </c>
      <c r="H25" s="50">
        <v>0</v>
      </c>
      <c r="I25" s="50">
        <v>0</v>
      </c>
      <c r="J25" s="50">
        <v>1</v>
      </c>
      <c r="K25" s="50">
        <v>0</v>
      </c>
      <c r="L25" s="50">
        <v>0</v>
      </c>
      <c r="M25" s="50">
        <v>0</v>
      </c>
      <c r="N25" s="50">
        <v>0</v>
      </c>
      <c r="O25" s="50">
        <v>0</v>
      </c>
      <c r="P25" s="50">
        <v>1</v>
      </c>
      <c r="Q25" s="50">
        <v>0</v>
      </c>
      <c r="R25" s="50">
        <v>0</v>
      </c>
    </row>
    <row r="26" spans="3:18" x14ac:dyDescent="0.25">
      <c r="C26" s="52" t="s">
        <v>238</v>
      </c>
      <c r="D26" s="49">
        <v>4</v>
      </c>
      <c r="E26" s="46">
        <v>59.75</v>
      </c>
      <c r="F26" s="50">
        <v>1</v>
      </c>
      <c r="G26" s="50">
        <v>0</v>
      </c>
      <c r="H26" s="50">
        <v>1</v>
      </c>
      <c r="I26" s="50">
        <v>1</v>
      </c>
      <c r="J26" s="50">
        <v>0</v>
      </c>
      <c r="K26" s="50">
        <v>1</v>
      </c>
      <c r="L26" s="50">
        <v>0</v>
      </c>
      <c r="M26" s="50">
        <v>0</v>
      </c>
      <c r="N26" s="50">
        <v>0</v>
      </c>
      <c r="O26" s="50">
        <v>0</v>
      </c>
      <c r="P26" s="50">
        <v>0</v>
      </c>
      <c r="Q26" s="50">
        <v>0</v>
      </c>
      <c r="R26" s="50">
        <v>0</v>
      </c>
    </row>
    <row r="27" spans="3:18" x14ac:dyDescent="0.25">
      <c r="C27" s="52" t="s">
        <v>303</v>
      </c>
      <c r="D27" s="49">
        <v>1</v>
      </c>
      <c r="E27" s="46">
        <v>101</v>
      </c>
      <c r="F27" s="50">
        <v>0</v>
      </c>
      <c r="G27" s="50">
        <v>0</v>
      </c>
      <c r="H27" s="50">
        <v>0</v>
      </c>
      <c r="I27" s="50">
        <v>0</v>
      </c>
      <c r="J27" s="50">
        <v>0</v>
      </c>
      <c r="K27" s="50">
        <v>0</v>
      </c>
      <c r="L27" s="50">
        <v>0</v>
      </c>
      <c r="M27" s="50">
        <v>0</v>
      </c>
      <c r="N27" s="50">
        <v>0</v>
      </c>
      <c r="O27" s="50">
        <v>0</v>
      </c>
      <c r="P27" s="50">
        <v>0</v>
      </c>
      <c r="Q27" s="50">
        <v>0</v>
      </c>
      <c r="R27" s="50">
        <v>0</v>
      </c>
    </row>
    <row r="28" spans="3:18" x14ac:dyDescent="0.25">
      <c r="C28" s="52" t="s">
        <v>239</v>
      </c>
      <c r="D28" s="49">
        <v>1</v>
      </c>
      <c r="E28" s="46">
        <v>60</v>
      </c>
      <c r="F28" s="50">
        <v>0</v>
      </c>
      <c r="G28" s="50">
        <v>0</v>
      </c>
      <c r="H28" s="50">
        <v>0</v>
      </c>
      <c r="I28" s="50">
        <v>0</v>
      </c>
      <c r="J28" s="50">
        <v>1</v>
      </c>
      <c r="K28" s="50">
        <v>0</v>
      </c>
      <c r="L28" s="50">
        <v>0</v>
      </c>
      <c r="M28" s="50">
        <v>0</v>
      </c>
      <c r="N28" s="50">
        <v>0</v>
      </c>
      <c r="O28" s="50">
        <v>0</v>
      </c>
      <c r="P28" s="50">
        <v>0</v>
      </c>
      <c r="Q28" s="50">
        <v>0</v>
      </c>
      <c r="R28" s="50">
        <v>0</v>
      </c>
    </row>
    <row r="29" spans="3:18" x14ac:dyDescent="0.25">
      <c r="C29" s="52" t="s">
        <v>211</v>
      </c>
      <c r="D29" s="49">
        <v>5</v>
      </c>
      <c r="E29" s="46">
        <v>45.2</v>
      </c>
      <c r="F29" s="50">
        <v>0</v>
      </c>
      <c r="G29" s="50">
        <v>2</v>
      </c>
      <c r="H29" s="50">
        <v>1</v>
      </c>
      <c r="I29" s="50">
        <v>1</v>
      </c>
      <c r="J29" s="50">
        <v>3</v>
      </c>
      <c r="K29" s="50">
        <v>0</v>
      </c>
      <c r="L29" s="50">
        <v>1</v>
      </c>
      <c r="M29" s="50">
        <v>0</v>
      </c>
      <c r="N29" s="50">
        <v>1</v>
      </c>
      <c r="O29" s="50">
        <v>1</v>
      </c>
      <c r="P29" s="50">
        <v>1</v>
      </c>
      <c r="Q29" s="50">
        <v>0</v>
      </c>
      <c r="R29" s="50">
        <v>0</v>
      </c>
    </row>
    <row r="30" spans="3:18" x14ac:dyDescent="0.25">
      <c r="C30" s="52" t="s">
        <v>212</v>
      </c>
      <c r="D30" s="49">
        <v>1</v>
      </c>
      <c r="E30" s="46">
        <v>49</v>
      </c>
      <c r="F30" s="50">
        <v>0</v>
      </c>
      <c r="G30" s="50">
        <v>0</v>
      </c>
      <c r="H30" s="50">
        <v>0</v>
      </c>
      <c r="I30" s="50">
        <v>0</v>
      </c>
      <c r="J30" s="50">
        <v>1</v>
      </c>
      <c r="K30" s="50">
        <v>0</v>
      </c>
      <c r="L30" s="50">
        <v>0</v>
      </c>
      <c r="M30" s="50">
        <v>0</v>
      </c>
      <c r="N30" s="50">
        <v>1</v>
      </c>
      <c r="O30" s="50">
        <v>0</v>
      </c>
      <c r="P30" s="50">
        <v>0</v>
      </c>
      <c r="Q30" s="50">
        <v>0</v>
      </c>
      <c r="R30" s="50">
        <v>0</v>
      </c>
    </row>
    <row r="31" spans="3:18" x14ac:dyDescent="0.25">
      <c r="C31" s="52" t="s">
        <v>250</v>
      </c>
      <c r="D31" s="49">
        <v>2</v>
      </c>
      <c r="E31" s="46">
        <v>69.5</v>
      </c>
      <c r="F31" s="50">
        <v>1.75</v>
      </c>
      <c r="G31" s="50">
        <v>0</v>
      </c>
      <c r="H31" s="50">
        <v>0</v>
      </c>
      <c r="I31" s="50">
        <v>0.75</v>
      </c>
      <c r="J31" s="50">
        <v>0.75</v>
      </c>
      <c r="K31" s="50">
        <v>0</v>
      </c>
      <c r="L31" s="50">
        <v>0.75</v>
      </c>
      <c r="M31" s="50">
        <v>0</v>
      </c>
      <c r="N31" s="50">
        <v>0</v>
      </c>
      <c r="O31" s="50">
        <v>0</v>
      </c>
      <c r="P31" s="50">
        <v>0</v>
      </c>
      <c r="Q31" s="50">
        <v>0</v>
      </c>
      <c r="R31" s="50">
        <v>0</v>
      </c>
    </row>
    <row r="32" spans="3:18" x14ac:dyDescent="0.25">
      <c r="C32" s="52" t="s">
        <v>301</v>
      </c>
      <c r="D32" s="49">
        <v>1</v>
      </c>
      <c r="E32" s="46">
        <v>65</v>
      </c>
      <c r="F32" s="50">
        <v>1</v>
      </c>
      <c r="G32" s="50">
        <v>0</v>
      </c>
      <c r="H32" s="50">
        <v>0</v>
      </c>
      <c r="I32" s="50">
        <v>0</v>
      </c>
      <c r="J32" s="50">
        <v>0</v>
      </c>
      <c r="K32" s="50">
        <v>0</v>
      </c>
      <c r="L32" s="50">
        <v>0</v>
      </c>
      <c r="M32" s="50">
        <v>0</v>
      </c>
      <c r="N32" s="50">
        <v>0</v>
      </c>
      <c r="O32" s="50">
        <v>0</v>
      </c>
      <c r="P32" s="50">
        <v>0</v>
      </c>
      <c r="Q32" s="50">
        <v>0</v>
      </c>
      <c r="R32" s="50">
        <v>0</v>
      </c>
    </row>
    <row r="33" spans="3:18" x14ac:dyDescent="0.25">
      <c r="C33" s="52" t="s">
        <v>228</v>
      </c>
      <c r="D33" s="49">
        <v>2</v>
      </c>
      <c r="E33" s="46">
        <v>61</v>
      </c>
      <c r="F33" s="50">
        <v>0</v>
      </c>
      <c r="G33" s="50">
        <v>0</v>
      </c>
      <c r="H33" s="50">
        <v>0</v>
      </c>
      <c r="I33" s="50">
        <v>0</v>
      </c>
      <c r="J33" s="50">
        <v>0</v>
      </c>
      <c r="K33" s="50">
        <v>1</v>
      </c>
      <c r="L33" s="50">
        <v>0</v>
      </c>
      <c r="M33" s="50">
        <v>0</v>
      </c>
      <c r="N33" s="50">
        <v>1</v>
      </c>
      <c r="O33" s="50">
        <v>0</v>
      </c>
      <c r="P33" s="50">
        <v>0</v>
      </c>
      <c r="Q33" s="50">
        <v>1</v>
      </c>
      <c r="R33" s="50">
        <v>1</v>
      </c>
    </row>
    <row r="34" spans="3:18" x14ac:dyDescent="0.25">
      <c r="C34" s="52" t="s">
        <v>216</v>
      </c>
      <c r="D34" s="49">
        <v>2</v>
      </c>
      <c r="E34" s="46">
        <v>45.5</v>
      </c>
      <c r="F34" s="50">
        <v>0</v>
      </c>
      <c r="G34" s="50">
        <v>0</v>
      </c>
      <c r="H34" s="50">
        <v>0</v>
      </c>
      <c r="I34" s="50">
        <v>0</v>
      </c>
      <c r="J34" s="50">
        <v>2</v>
      </c>
      <c r="K34" s="50">
        <v>0</v>
      </c>
      <c r="L34" s="50">
        <v>0</v>
      </c>
      <c r="M34" s="50">
        <v>0</v>
      </c>
      <c r="N34" s="50">
        <v>2</v>
      </c>
      <c r="O34" s="50">
        <v>0</v>
      </c>
      <c r="P34" s="50">
        <v>0</v>
      </c>
      <c r="Q34" s="50">
        <v>0</v>
      </c>
      <c r="R34" s="50">
        <v>0</v>
      </c>
    </row>
    <row r="35" spans="3:18" x14ac:dyDescent="0.25">
      <c r="C35" s="52" t="s">
        <v>248</v>
      </c>
      <c r="D35" s="49">
        <v>2</v>
      </c>
      <c r="E35" s="46">
        <v>51.5</v>
      </c>
      <c r="F35" s="50">
        <v>0</v>
      </c>
      <c r="G35" s="50">
        <v>2</v>
      </c>
      <c r="H35" s="50">
        <v>1</v>
      </c>
      <c r="I35" s="50">
        <v>0</v>
      </c>
      <c r="J35" s="50">
        <v>1</v>
      </c>
      <c r="K35" s="50">
        <v>0</v>
      </c>
      <c r="L35" s="50">
        <v>0</v>
      </c>
      <c r="M35" s="50">
        <v>0</v>
      </c>
      <c r="N35" s="50">
        <v>0</v>
      </c>
      <c r="O35" s="50">
        <v>0</v>
      </c>
      <c r="P35" s="50">
        <v>0</v>
      </c>
      <c r="Q35" s="50">
        <v>0</v>
      </c>
      <c r="R35" s="50">
        <v>0</v>
      </c>
    </row>
    <row r="36" spans="3:18" x14ac:dyDescent="0.25">
      <c r="C36" s="52" t="s">
        <v>246</v>
      </c>
      <c r="D36" s="49">
        <v>3</v>
      </c>
      <c r="E36" s="46">
        <v>51</v>
      </c>
      <c r="F36" s="50">
        <v>0</v>
      </c>
      <c r="G36" s="50">
        <v>1</v>
      </c>
      <c r="H36" s="50">
        <v>0</v>
      </c>
      <c r="I36" s="50">
        <v>0</v>
      </c>
      <c r="J36" s="50">
        <v>1</v>
      </c>
      <c r="K36" s="50">
        <v>0</v>
      </c>
      <c r="L36" s="50">
        <v>0</v>
      </c>
      <c r="M36" s="50">
        <v>0</v>
      </c>
      <c r="N36" s="50">
        <v>0</v>
      </c>
      <c r="O36" s="50">
        <v>0</v>
      </c>
      <c r="P36" s="50">
        <v>1</v>
      </c>
      <c r="Q36" s="50">
        <v>0</v>
      </c>
      <c r="R36" s="50">
        <v>1</v>
      </c>
    </row>
    <row r="37" spans="3:18" x14ac:dyDescent="0.25">
      <c r="C37" s="52" t="s">
        <v>178</v>
      </c>
      <c r="D37" s="49">
        <v>21</v>
      </c>
      <c r="E37" s="46">
        <v>37.05263157894737</v>
      </c>
      <c r="F37" s="50">
        <v>1</v>
      </c>
      <c r="G37" s="50">
        <v>7.1</v>
      </c>
      <c r="H37" s="50">
        <v>1</v>
      </c>
      <c r="I37" s="50">
        <v>5.6</v>
      </c>
      <c r="J37" s="50">
        <v>9.35</v>
      </c>
      <c r="K37" s="50">
        <v>0</v>
      </c>
      <c r="L37" s="50">
        <v>2.75</v>
      </c>
      <c r="M37" s="50">
        <v>0.6</v>
      </c>
      <c r="N37" s="50">
        <v>8.5</v>
      </c>
      <c r="O37" s="50">
        <v>3.6</v>
      </c>
      <c r="P37" s="50">
        <v>3.75</v>
      </c>
      <c r="Q37" s="50">
        <v>0</v>
      </c>
      <c r="R37" s="50">
        <v>1.75</v>
      </c>
    </row>
    <row r="38" spans="3:18" x14ac:dyDescent="0.25">
      <c r="C38" s="52" t="s">
        <v>176</v>
      </c>
      <c r="D38" s="49">
        <v>3</v>
      </c>
      <c r="E38" s="46">
        <v>36</v>
      </c>
      <c r="F38" s="50">
        <v>0</v>
      </c>
      <c r="G38" s="50">
        <v>1</v>
      </c>
      <c r="H38" s="50">
        <v>0</v>
      </c>
      <c r="I38" s="50">
        <v>2</v>
      </c>
      <c r="J38" s="50">
        <v>2</v>
      </c>
      <c r="K38" s="50">
        <v>0</v>
      </c>
      <c r="L38" s="50">
        <v>0</v>
      </c>
      <c r="M38" s="50">
        <v>0</v>
      </c>
      <c r="N38" s="50">
        <v>2</v>
      </c>
      <c r="O38" s="50">
        <v>1</v>
      </c>
      <c r="P38" s="50">
        <v>1</v>
      </c>
      <c r="Q38" s="50">
        <v>0</v>
      </c>
      <c r="R38" s="50">
        <v>0</v>
      </c>
    </row>
    <row r="39" spans="3:18" x14ac:dyDescent="0.25">
      <c r="C39" s="52" t="s">
        <v>159</v>
      </c>
      <c r="D39" s="49">
        <v>2</v>
      </c>
      <c r="E39" s="46">
        <v>49</v>
      </c>
      <c r="F39" s="50">
        <v>0</v>
      </c>
      <c r="G39" s="50">
        <v>0</v>
      </c>
      <c r="H39" s="50">
        <v>0</v>
      </c>
      <c r="I39" s="50">
        <v>0</v>
      </c>
      <c r="J39" s="50">
        <v>1</v>
      </c>
      <c r="K39" s="50">
        <v>0</v>
      </c>
      <c r="L39" s="50">
        <v>0</v>
      </c>
      <c r="M39" s="50">
        <v>0</v>
      </c>
      <c r="N39" s="50">
        <v>0</v>
      </c>
      <c r="O39" s="50">
        <v>1</v>
      </c>
      <c r="P39" s="50">
        <v>2</v>
      </c>
      <c r="Q39" s="50">
        <v>0</v>
      </c>
      <c r="R39" s="50">
        <v>0</v>
      </c>
    </row>
    <row r="40" spans="3:18" x14ac:dyDescent="0.25">
      <c r="C40" s="52" t="s">
        <v>281</v>
      </c>
      <c r="D40" s="49">
        <v>4</v>
      </c>
      <c r="E40" s="46">
        <v>76.75</v>
      </c>
      <c r="F40" s="50">
        <v>0</v>
      </c>
      <c r="G40" s="50">
        <v>2</v>
      </c>
      <c r="H40" s="50">
        <v>0</v>
      </c>
      <c r="I40" s="50">
        <v>0</v>
      </c>
      <c r="J40" s="50">
        <v>0</v>
      </c>
      <c r="K40" s="50">
        <v>0</v>
      </c>
      <c r="L40" s="50">
        <v>0</v>
      </c>
      <c r="M40" s="50">
        <v>0</v>
      </c>
      <c r="N40" s="50">
        <v>0</v>
      </c>
      <c r="O40" s="50">
        <v>1</v>
      </c>
      <c r="P40" s="50">
        <v>0</v>
      </c>
      <c r="Q40" s="50">
        <v>0</v>
      </c>
      <c r="R40" s="50">
        <v>1</v>
      </c>
    </row>
    <row r="41" spans="3:18" x14ac:dyDescent="0.25">
      <c r="C41" s="52" t="s">
        <v>161</v>
      </c>
      <c r="D41" s="49">
        <v>19</v>
      </c>
      <c r="E41" s="46">
        <v>51.05</v>
      </c>
      <c r="F41" s="50">
        <v>1</v>
      </c>
      <c r="G41" s="50">
        <v>4.75</v>
      </c>
      <c r="H41" s="50">
        <v>2</v>
      </c>
      <c r="I41" s="50">
        <v>5</v>
      </c>
      <c r="J41" s="50">
        <v>5</v>
      </c>
      <c r="K41" s="50">
        <v>4.75</v>
      </c>
      <c r="L41" s="50">
        <v>4</v>
      </c>
      <c r="M41" s="50">
        <v>0</v>
      </c>
      <c r="N41" s="50">
        <v>3</v>
      </c>
      <c r="O41" s="50">
        <v>1.75</v>
      </c>
      <c r="P41" s="50">
        <v>2.75</v>
      </c>
      <c r="Q41" s="50">
        <v>0</v>
      </c>
      <c r="R41" s="50">
        <v>1</v>
      </c>
    </row>
    <row r="42" spans="3:18" x14ac:dyDescent="0.25">
      <c r="C42" s="52" t="s">
        <v>293</v>
      </c>
      <c r="D42" s="49">
        <v>1</v>
      </c>
      <c r="E42" s="46">
        <v>54</v>
      </c>
      <c r="F42" s="50">
        <v>0</v>
      </c>
      <c r="G42" s="50">
        <v>1</v>
      </c>
      <c r="H42" s="50">
        <v>0</v>
      </c>
      <c r="I42" s="50">
        <v>0</v>
      </c>
      <c r="J42" s="50">
        <v>1</v>
      </c>
      <c r="K42" s="50">
        <v>0</v>
      </c>
      <c r="L42" s="50">
        <v>0</v>
      </c>
      <c r="M42" s="50">
        <v>0</v>
      </c>
      <c r="N42" s="50">
        <v>1</v>
      </c>
      <c r="O42" s="50">
        <v>0</v>
      </c>
      <c r="P42" s="50">
        <v>0</v>
      </c>
      <c r="Q42" s="50">
        <v>0</v>
      </c>
      <c r="R42" s="50">
        <v>0</v>
      </c>
    </row>
    <row r="43" spans="3:18" x14ac:dyDescent="0.25">
      <c r="C43" s="52" t="s">
        <v>198</v>
      </c>
      <c r="D43" s="49">
        <v>6</v>
      </c>
      <c r="E43" s="46">
        <v>64.166666666666671</v>
      </c>
      <c r="F43" s="50">
        <v>0</v>
      </c>
      <c r="G43" s="50">
        <v>2</v>
      </c>
      <c r="H43" s="50">
        <v>1</v>
      </c>
      <c r="I43" s="50">
        <v>1.4285714285714286</v>
      </c>
      <c r="J43" s="50">
        <v>1.4285714285714286</v>
      </c>
      <c r="K43" s="50">
        <v>0</v>
      </c>
      <c r="L43" s="50">
        <v>3.4285714285714284</v>
      </c>
      <c r="M43" s="50">
        <v>0</v>
      </c>
      <c r="N43" s="50">
        <v>0.42857142857142855</v>
      </c>
      <c r="O43" s="50">
        <v>0.42857142857142855</v>
      </c>
      <c r="P43" s="50">
        <v>1.4285714285714286</v>
      </c>
      <c r="Q43" s="50">
        <v>1</v>
      </c>
      <c r="R43" s="50">
        <v>0.42857142857142855</v>
      </c>
    </row>
    <row r="44" spans="3:18" x14ac:dyDescent="0.25">
      <c r="C44" s="52" t="s">
        <v>191</v>
      </c>
      <c r="D44" s="49">
        <v>1</v>
      </c>
      <c r="E44" s="46"/>
      <c r="F44" s="50">
        <v>0</v>
      </c>
      <c r="G44" s="50">
        <v>0</v>
      </c>
      <c r="H44" s="50">
        <v>0</v>
      </c>
      <c r="I44" s="50">
        <v>0</v>
      </c>
      <c r="J44" s="50">
        <v>1</v>
      </c>
      <c r="K44" s="50">
        <v>1</v>
      </c>
      <c r="L44" s="50">
        <v>0</v>
      </c>
      <c r="M44" s="50">
        <v>0</v>
      </c>
      <c r="N44" s="50">
        <v>0</v>
      </c>
      <c r="O44" s="50">
        <v>0</v>
      </c>
      <c r="P44" s="50">
        <v>0</v>
      </c>
      <c r="Q44" s="50">
        <v>0</v>
      </c>
      <c r="R44" s="50">
        <v>0</v>
      </c>
    </row>
    <row r="45" spans="3:18" x14ac:dyDescent="0.25">
      <c r="C45" s="52" t="s">
        <v>285</v>
      </c>
      <c r="D45" s="49">
        <v>4</v>
      </c>
      <c r="E45" s="46">
        <v>73</v>
      </c>
      <c r="F45" s="50">
        <v>0.33333333333333331</v>
      </c>
      <c r="G45" s="50">
        <v>2.083333333333333</v>
      </c>
      <c r="H45" s="50">
        <v>0.33333333333333331</v>
      </c>
      <c r="I45" s="50">
        <v>1.3333333333333333</v>
      </c>
      <c r="J45" s="50">
        <v>0.33333333333333331</v>
      </c>
      <c r="K45" s="50">
        <v>0</v>
      </c>
      <c r="L45" s="50">
        <v>2.083333333333333</v>
      </c>
      <c r="M45" s="50">
        <v>0</v>
      </c>
      <c r="N45" s="50">
        <v>2.083333333333333</v>
      </c>
      <c r="O45" s="50">
        <v>1.0833333333333333</v>
      </c>
      <c r="P45" s="50">
        <v>0.33333333333333331</v>
      </c>
      <c r="Q45" s="50">
        <v>0</v>
      </c>
      <c r="R45" s="50">
        <v>0</v>
      </c>
    </row>
    <row r="46" spans="3:18" x14ac:dyDescent="0.25">
      <c r="C46" s="52" t="s">
        <v>195</v>
      </c>
      <c r="D46" s="49">
        <v>7</v>
      </c>
      <c r="E46" s="46">
        <v>45.571428571428569</v>
      </c>
      <c r="F46" s="50">
        <v>0</v>
      </c>
      <c r="G46" s="50">
        <v>2</v>
      </c>
      <c r="H46" s="50">
        <v>2</v>
      </c>
      <c r="I46" s="50">
        <v>2</v>
      </c>
      <c r="J46" s="50">
        <v>2</v>
      </c>
      <c r="K46" s="50">
        <v>0</v>
      </c>
      <c r="L46" s="50">
        <v>2</v>
      </c>
      <c r="M46" s="50">
        <v>0</v>
      </c>
      <c r="N46" s="50">
        <v>0</v>
      </c>
      <c r="O46" s="50">
        <v>1</v>
      </c>
      <c r="P46" s="50">
        <v>2</v>
      </c>
      <c r="Q46" s="50">
        <v>1</v>
      </c>
      <c r="R46" s="50">
        <v>3</v>
      </c>
    </row>
    <row r="47" spans="3:18" x14ac:dyDescent="0.25">
      <c r="C47" s="52" t="s">
        <v>172</v>
      </c>
      <c r="D47" s="49">
        <v>14</v>
      </c>
      <c r="E47" s="46">
        <v>51.153846153846153</v>
      </c>
      <c r="F47" s="50">
        <v>0.33333333333333331</v>
      </c>
      <c r="G47" s="50">
        <v>2.3333333333333335</v>
      </c>
      <c r="H47" s="50">
        <v>2.3333333333333335</v>
      </c>
      <c r="I47" s="50">
        <v>1.7083333333333333</v>
      </c>
      <c r="J47" s="50">
        <v>5.375</v>
      </c>
      <c r="K47" s="50">
        <v>1</v>
      </c>
      <c r="L47" s="50">
        <v>2.708333333333333</v>
      </c>
      <c r="M47" s="50">
        <v>2.375</v>
      </c>
      <c r="N47" s="50">
        <v>3.7083333333333335</v>
      </c>
      <c r="O47" s="50">
        <v>6.708333333333333</v>
      </c>
      <c r="P47" s="50">
        <v>2.7083333333333335</v>
      </c>
      <c r="Q47" s="50">
        <v>1</v>
      </c>
      <c r="R47" s="50">
        <v>2.7083333333333335</v>
      </c>
    </row>
    <row r="48" spans="3:18" x14ac:dyDescent="0.25">
      <c r="C48" s="52" t="s">
        <v>277</v>
      </c>
      <c r="D48" s="49">
        <v>2</v>
      </c>
      <c r="E48" s="46">
        <v>63</v>
      </c>
      <c r="F48" s="50">
        <v>0</v>
      </c>
      <c r="G48" s="50">
        <v>1</v>
      </c>
      <c r="H48" s="50">
        <v>0</v>
      </c>
      <c r="I48" s="50">
        <v>0</v>
      </c>
      <c r="J48" s="50">
        <v>1</v>
      </c>
      <c r="K48" s="50">
        <v>0</v>
      </c>
      <c r="L48" s="50">
        <v>0</v>
      </c>
      <c r="M48" s="50">
        <v>0</v>
      </c>
      <c r="N48" s="50">
        <v>2</v>
      </c>
      <c r="O48" s="50">
        <v>0</v>
      </c>
      <c r="P48" s="50">
        <v>1</v>
      </c>
      <c r="Q48" s="50">
        <v>0</v>
      </c>
      <c r="R48" s="50">
        <v>0</v>
      </c>
    </row>
    <row r="49" spans="3:18" x14ac:dyDescent="0.25">
      <c r="C49" s="52" t="s">
        <v>296</v>
      </c>
      <c r="D49" s="49">
        <v>2</v>
      </c>
      <c r="E49" s="46">
        <v>43.5</v>
      </c>
      <c r="F49" s="50">
        <v>2</v>
      </c>
      <c r="G49" s="50">
        <v>1</v>
      </c>
      <c r="H49" s="50">
        <v>0</v>
      </c>
      <c r="I49" s="50">
        <v>0</v>
      </c>
      <c r="J49" s="50">
        <v>0</v>
      </c>
      <c r="K49" s="50">
        <v>1</v>
      </c>
      <c r="L49" s="50">
        <v>0</v>
      </c>
      <c r="M49" s="50">
        <v>0</v>
      </c>
      <c r="N49" s="50">
        <v>0</v>
      </c>
      <c r="O49" s="50">
        <v>1</v>
      </c>
      <c r="P49" s="50">
        <v>0</v>
      </c>
      <c r="Q49" s="50">
        <v>0</v>
      </c>
      <c r="R49" s="50">
        <v>1</v>
      </c>
    </row>
    <row r="50" spans="3:18" x14ac:dyDescent="0.25">
      <c r="C50" s="52" t="s">
        <v>151</v>
      </c>
      <c r="D50" s="49">
        <v>3</v>
      </c>
      <c r="E50" s="46">
        <v>67.666666666666671</v>
      </c>
      <c r="F50" s="50">
        <v>2</v>
      </c>
      <c r="G50" s="50">
        <v>1</v>
      </c>
      <c r="H50" s="50">
        <v>0</v>
      </c>
      <c r="I50" s="50">
        <v>0</v>
      </c>
      <c r="J50" s="50">
        <v>0</v>
      </c>
      <c r="K50" s="50">
        <v>0</v>
      </c>
      <c r="L50" s="50">
        <v>0</v>
      </c>
      <c r="M50" s="50">
        <v>0</v>
      </c>
      <c r="N50" s="50">
        <v>0</v>
      </c>
      <c r="O50" s="50">
        <v>1</v>
      </c>
      <c r="P50" s="50">
        <v>0</v>
      </c>
      <c r="Q50" s="50">
        <v>0</v>
      </c>
      <c r="R50" s="50">
        <v>0</v>
      </c>
    </row>
    <row r="51" spans="3:18" x14ac:dyDescent="0.25">
      <c r="C51" s="52" t="s">
        <v>294</v>
      </c>
      <c r="D51" s="49">
        <v>1</v>
      </c>
      <c r="E51" s="46">
        <v>59</v>
      </c>
      <c r="F51" s="50">
        <v>0</v>
      </c>
      <c r="G51" s="50">
        <v>0</v>
      </c>
      <c r="H51" s="50">
        <v>0</v>
      </c>
      <c r="I51" s="50">
        <v>0</v>
      </c>
      <c r="J51" s="50">
        <v>1</v>
      </c>
      <c r="K51" s="50">
        <v>0</v>
      </c>
      <c r="L51" s="50">
        <v>0</v>
      </c>
      <c r="M51" s="50">
        <v>0</v>
      </c>
      <c r="N51" s="50">
        <v>1</v>
      </c>
      <c r="O51" s="50">
        <v>1</v>
      </c>
      <c r="P51" s="50">
        <v>0</v>
      </c>
      <c r="Q51" s="50">
        <v>0</v>
      </c>
      <c r="R51" s="50">
        <v>0</v>
      </c>
    </row>
    <row r="52" spans="3:18" x14ac:dyDescent="0.25">
      <c r="C52" s="52" t="s">
        <v>251</v>
      </c>
      <c r="D52" s="49">
        <v>4</v>
      </c>
      <c r="E52" s="46">
        <v>52</v>
      </c>
      <c r="F52" s="50">
        <v>0</v>
      </c>
      <c r="G52" s="50">
        <v>1</v>
      </c>
      <c r="H52" s="50">
        <v>1</v>
      </c>
      <c r="I52" s="50">
        <v>0</v>
      </c>
      <c r="J52" s="50">
        <v>1</v>
      </c>
      <c r="K52" s="50">
        <v>0</v>
      </c>
      <c r="L52" s="50">
        <v>3</v>
      </c>
      <c r="M52" s="50">
        <v>0</v>
      </c>
      <c r="N52" s="50">
        <v>1</v>
      </c>
      <c r="O52" s="50">
        <v>0</v>
      </c>
      <c r="P52" s="50">
        <v>2</v>
      </c>
      <c r="Q52" s="50">
        <v>0</v>
      </c>
      <c r="R52" s="50">
        <v>2</v>
      </c>
    </row>
    <row r="53" spans="3:18" x14ac:dyDescent="0.25">
      <c r="C53" s="52" t="s">
        <v>131</v>
      </c>
      <c r="D53" s="49">
        <v>51</v>
      </c>
      <c r="E53" s="46">
        <v>39.872727272727275</v>
      </c>
      <c r="F53" s="50">
        <v>6.4499999999999993</v>
      </c>
      <c r="G53" s="50">
        <v>21.800000000000004</v>
      </c>
      <c r="H53" s="50">
        <v>6.4285714285714288</v>
      </c>
      <c r="I53" s="50">
        <v>20.078571428571426</v>
      </c>
      <c r="J53" s="50">
        <v>15.828571428571427</v>
      </c>
      <c r="K53" s="50">
        <v>4.5</v>
      </c>
      <c r="L53" s="50">
        <v>13.028571428571428</v>
      </c>
      <c r="M53" s="50">
        <v>2.75</v>
      </c>
      <c r="N53" s="50">
        <v>10.799999999999999</v>
      </c>
      <c r="O53" s="50">
        <v>16.328571428571429</v>
      </c>
      <c r="P53" s="50">
        <v>6.7785714285714285</v>
      </c>
      <c r="Q53" s="50">
        <v>3.2</v>
      </c>
      <c r="R53" s="50">
        <v>6.0285714285714285</v>
      </c>
    </row>
    <row r="54" spans="3:18" x14ac:dyDescent="0.25">
      <c r="C54" s="52" t="s">
        <v>155</v>
      </c>
      <c r="D54" s="49">
        <v>4</v>
      </c>
      <c r="E54" s="46">
        <v>53.5</v>
      </c>
      <c r="F54" s="50">
        <v>0</v>
      </c>
      <c r="G54" s="50">
        <v>1</v>
      </c>
      <c r="H54" s="50">
        <v>2</v>
      </c>
      <c r="I54" s="50">
        <v>0</v>
      </c>
      <c r="J54" s="50">
        <v>1</v>
      </c>
      <c r="K54" s="50">
        <v>0</v>
      </c>
      <c r="L54" s="50">
        <v>1</v>
      </c>
      <c r="M54" s="50">
        <v>0</v>
      </c>
      <c r="N54" s="50">
        <v>0</v>
      </c>
      <c r="O54" s="50">
        <v>2</v>
      </c>
      <c r="P54" s="50">
        <v>0</v>
      </c>
      <c r="Q54" s="50">
        <v>1</v>
      </c>
      <c r="R54" s="50">
        <v>0</v>
      </c>
    </row>
    <row r="55" spans="3:18" x14ac:dyDescent="0.25">
      <c r="C55" s="52" t="s">
        <v>179</v>
      </c>
      <c r="D55" s="49">
        <v>1</v>
      </c>
      <c r="E55" s="46">
        <v>53</v>
      </c>
      <c r="F55" s="50">
        <v>0</v>
      </c>
      <c r="G55" s="50">
        <v>0</v>
      </c>
      <c r="H55" s="50">
        <v>0</v>
      </c>
      <c r="I55" s="50">
        <v>1</v>
      </c>
      <c r="J55" s="50">
        <v>1</v>
      </c>
      <c r="K55" s="50">
        <v>1</v>
      </c>
      <c r="L55" s="50">
        <v>0</v>
      </c>
      <c r="M55" s="50">
        <v>0</v>
      </c>
      <c r="N55" s="50">
        <v>0</v>
      </c>
      <c r="O55" s="50">
        <v>0</v>
      </c>
      <c r="P55" s="50">
        <v>0</v>
      </c>
      <c r="Q55" s="50">
        <v>0</v>
      </c>
      <c r="R55" s="50">
        <v>0</v>
      </c>
    </row>
    <row r="56" spans="3:18" x14ac:dyDescent="0.25">
      <c r="C56" s="52" t="s">
        <v>218</v>
      </c>
      <c r="D56" s="49">
        <v>3</v>
      </c>
      <c r="E56" s="46">
        <v>46</v>
      </c>
      <c r="F56" s="50">
        <v>0</v>
      </c>
      <c r="G56" s="50">
        <v>0</v>
      </c>
      <c r="H56" s="50">
        <v>1</v>
      </c>
      <c r="I56" s="50">
        <v>1</v>
      </c>
      <c r="J56" s="50">
        <v>1</v>
      </c>
      <c r="K56" s="50">
        <v>0</v>
      </c>
      <c r="L56" s="50">
        <v>0</v>
      </c>
      <c r="M56" s="50">
        <v>0</v>
      </c>
      <c r="N56" s="50">
        <v>0</v>
      </c>
      <c r="O56" s="50">
        <v>0</v>
      </c>
      <c r="P56" s="50">
        <v>0</v>
      </c>
      <c r="Q56" s="50">
        <v>0</v>
      </c>
      <c r="R56" s="50">
        <v>0</v>
      </c>
    </row>
    <row r="57" spans="3:18" x14ac:dyDescent="0.25">
      <c r="C57" s="52" t="s">
        <v>138</v>
      </c>
      <c r="D57" s="49">
        <v>12</v>
      </c>
      <c r="E57" s="46">
        <v>51.81818181818182</v>
      </c>
      <c r="F57" s="50">
        <v>0</v>
      </c>
      <c r="G57" s="50">
        <v>7</v>
      </c>
      <c r="H57" s="50">
        <v>1</v>
      </c>
      <c r="I57" s="50">
        <v>2</v>
      </c>
      <c r="J57" s="50">
        <v>3</v>
      </c>
      <c r="K57" s="50">
        <v>3</v>
      </c>
      <c r="L57" s="50">
        <v>4</v>
      </c>
      <c r="M57" s="50">
        <v>1</v>
      </c>
      <c r="N57" s="50">
        <v>6</v>
      </c>
      <c r="O57" s="50">
        <v>2</v>
      </c>
      <c r="P57" s="50">
        <v>0</v>
      </c>
      <c r="Q57" s="50">
        <v>0</v>
      </c>
      <c r="R57" s="50">
        <v>1</v>
      </c>
    </row>
    <row r="58" spans="3:18" x14ac:dyDescent="0.25">
      <c r="C58" s="52" t="s">
        <v>202</v>
      </c>
      <c r="D58" s="49">
        <v>1</v>
      </c>
      <c r="E58" s="46">
        <v>37</v>
      </c>
      <c r="F58" s="50">
        <v>0</v>
      </c>
      <c r="G58" s="50">
        <v>0</v>
      </c>
      <c r="H58" s="50">
        <v>0</v>
      </c>
      <c r="I58" s="50">
        <v>0</v>
      </c>
      <c r="J58" s="50">
        <v>1</v>
      </c>
      <c r="K58" s="50">
        <v>0</v>
      </c>
      <c r="L58" s="50">
        <v>0</v>
      </c>
      <c r="M58" s="50">
        <v>0</v>
      </c>
      <c r="N58" s="50">
        <v>1</v>
      </c>
      <c r="O58" s="50">
        <v>1</v>
      </c>
      <c r="P58" s="50">
        <v>0</v>
      </c>
      <c r="Q58" s="50">
        <v>0</v>
      </c>
      <c r="R58" s="50">
        <v>0</v>
      </c>
    </row>
    <row r="59" spans="3:18" x14ac:dyDescent="0.25">
      <c r="C59" s="52" t="s">
        <v>130</v>
      </c>
      <c r="D59" s="49">
        <v>9</v>
      </c>
      <c r="E59" s="46">
        <v>61.777777777777779</v>
      </c>
      <c r="F59" s="50">
        <v>2</v>
      </c>
      <c r="G59" s="50">
        <v>5</v>
      </c>
      <c r="H59" s="50">
        <v>0</v>
      </c>
      <c r="I59" s="50">
        <v>5</v>
      </c>
      <c r="J59" s="50">
        <v>2</v>
      </c>
      <c r="K59" s="50">
        <v>0</v>
      </c>
      <c r="L59" s="50">
        <v>5</v>
      </c>
      <c r="M59" s="50">
        <v>0</v>
      </c>
      <c r="N59" s="50">
        <v>1</v>
      </c>
      <c r="O59" s="50">
        <v>2</v>
      </c>
      <c r="P59" s="50">
        <v>1</v>
      </c>
      <c r="Q59" s="50">
        <v>0</v>
      </c>
      <c r="R59" s="50">
        <v>0</v>
      </c>
    </row>
    <row r="60" spans="3:18" x14ac:dyDescent="0.25">
      <c r="C60" s="52" t="s">
        <v>139</v>
      </c>
      <c r="D60" s="49">
        <v>12</v>
      </c>
      <c r="E60" s="46">
        <v>59.666666666666664</v>
      </c>
      <c r="F60" s="50">
        <v>1.4285714285714286</v>
      </c>
      <c r="G60" s="50">
        <v>7.7619047619047619</v>
      </c>
      <c r="H60" s="50">
        <v>0.33333333333333331</v>
      </c>
      <c r="I60" s="50">
        <v>7.7619047619047619</v>
      </c>
      <c r="J60" s="50">
        <v>1.7619047619047619</v>
      </c>
      <c r="K60" s="50">
        <v>1.3333333333333333</v>
      </c>
      <c r="L60" s="50">
        <v>3</v>
      </c>
      <c r="M60" s="50">
        <v>0.42857142857142855</v>
      </c>
      <c r="N60" s="50">
        <v>2.7619047619047619</v>
      </c>
      <c r="O60" s="50">
        <v>1.7619047619047619</v>
      </c>
      <c r="P60" s="50">
        <v>1.3333333333333333</v>
      </c>
      <c r="Q60" s="50">
        <v>0</v>
      </c>
      <c r="R60" s="50">
        <v>0.33333333333333331</v>
      </c>
    </row>
    <row r="61" spans="3:18" x14ac:dyDescent="0.25">
      <c r="C61" s="52" t="s">
        <v>182</v>
      </c>
      <c r="D61" s="49">
        <v>2</v>
      </c>
      <c r="E61" s="46">
        <v>33.5</v>
      </c>
      <c r="F61" s="50">
        <v>0</v>
      </c>
      <c r="G61" s="50">
        <v>0</v>
      </c>
      <c r="H61" s="50">
        <v>2</v>
      </c>
      <c r="I61" s="50">
        <v>2</v>
      </c>
      <c r="J61" s="50">
        <v>1</v>
      </c>
      <c r="K61" s="50">
        <v>0</v>
      </c>
      <c r="L61" s="50">
        <v>0</v>
      </c>
      <c r="M61" s="50">
        <v>0</v>
      </c>
      <c r="N61" s="50">
        <v>0</v>
      </c>
      <c r="O61" s="50">
        <v>1</v>
      </c>
      <c r="P61" s="50">
        <v>0</v>
      </c>
      <c r="Q61" s="50">
        <v>0</v>
      </c>
      <c r="R61" s="50">
        <v>0</v>
      </c>
    </row>
    <row r="62" spans="3:18" x14ac:dyDescent="0.25">
      <c r="C62" s="52" t="s">
        <v>147</v>
      </c>
      <c r="D62" s="49">
        <v>3</v>
      </c>
      <c r="E62" s="46">
        <v>67</v>
      </c>
      <c r="F62" s="50">
        <v>0</v>
      </c>
      <c r="G62" s="50">
        <v>1</v>
      </c>
      <c r="H62" s="50">
        <v>0</v>
      </c>
      <c r="I62" s="50">
        <v>1</v>
      </c>
      <c r="J62" s="50">
        <v>1</v>
      </c>
      <c r="K62" s="50">
        <v>0</v>
      </c>
      <c r="L62" s="50">
        <v>2</v>
      </c>
      <c r="M62" s="50">
        <v>0</v>
      </c>
      <c r="N62" s="50">
        <v>0</v>
      </c>
      <c r="O62" s="50">
        <v>0</v>
      </c>
      <c r="P62" s="50">
        <v>0</v>
      </c>
      <c r="Q62" s="50">
        <v>0</v>
      </c>
      <c r="R62" s="50">
        <v>0</v>
      </c>
    </row>
    <row r="63" spans="3:18" x14ac:dyDescent="0.25">
      <c r="C63" s="52" t="s">
        <v>204</v>
      </c>
      <c r="D63" s="49">
        <v>22</v>
      </c>
      <c r="E63" s="46">
        <v>67</v>
      </c>
      <c r="F63" s="50">
        <v>2.4285714285714288</v>
      </c>
      <c r="G63" s="50">
        <v>10.528571428571428</v>
      </c>
      <c r="H63" s="50">
        <v>1</v>
      </c>
      <c r="I63" s="50">
        <v>7.5285714285714285</v>
      </c>
      <c r="J63" s="50">
        <v>8.4285714285714288</v>
      </c>
      <c r="K63" s="50">
        <v>3.9285714285714288</v>
      </c>
      <c r="L63" s="50">
        <v>9.85</v>
      </c>
      <c r="M63" s="50">
        <v>0.42857142857142855</v>
      </c>
      <c r="N63" s="50">
        <v>4.8499999999999996</v>
      </c>
      <c r="O63" s="50">
        <v>3.9285714285714284</v>
      </c>
      <c r="P63" s="50">
        <v>3.75</v>
      </c>
      <c r="Q63" s="50">
        <v>0</v>
      </c>
      <c r="R63" s="50">
        <v>2.35</v>
      </c>
    </row>
    <row r="64" spans="3:18" x14ac:dyDescent="0.25">
      <c r="C64" s="52" t="s">
        <v>225</v>
      </c>
      <c r="D64" s="49">
        <v>6</v>
      </c>
      <c r="E64" s="46">
        <v>59.166666666666664</v>
      </c>
      <c r="F64" s="50">
        <v>0</v>
      </c>
      <c r="G64" s="50">
        <v>4</v>
      </c>
      <c r="H64" s="50">
        <v>1</v>
      </c>
      <c r="I64" s="50">
        <v>0</v>
      </c>
      <c r="J64" s="50">
        <v>4</v>
      </c>
      <c r="K64" s="50">
        <v>0</v>
      </c>
      <c r="L64" s="50">
        <v>1</v>
      </c>
      <c r="M64" s="50">
        <v>0</v>
      </c>
      <c r="N64" s="50">
        <v>1</v>
      </c>
      <c r="O64" s="50">
        <v>0</v>
      </c>
      <c r="P64" s="50">
        <v>1</v>
      </c>
      <c r="Q64" s="50">
        <v>0</v>
      </c>
      <c r="R64" s="50">
        <v>1</v>
      </c>
    </row>
    <row r="65" spans="3:18" x14ac:dyDescent="0.25">
      <c r="C65" s="52" t="s">
        <v>232</v>
      </c>
      <c r="D65" s="49">
        <v>1</v>
      </c>
      <c r="E65" s="46">
        <v>25</v>
      </c>
      <c r="F65" s="50">
        <v>0</v>
      </c>
      <c r="G65" s="50">
        <v>0</v>
      </c>
      <c r="H65" s="50">
        <v>0</v>
      </c>
      <c r="I65" s="50">
        <v>0</v>
      </c>
      <c r="J65" s="50">
        <v>0</v>
      </c>
      <c r="K65" s="50">
        <v>1</v>
      </c>
      <c r="L65" s="50">
        <v>0</v>
      </c>
      <c r="M65" s="50">
        <v>0</v>
      </c>
      <c r="N65" s="50">
        <v>1</v>
      </c>
      <c r="O65" s="50">
        <v>0</v>
      </c>
      <c r="P65" s="50">
        <v>1</v>
      </c>
      <c r="Q65" s="50">
        <v>0</v>
      </c>
      <c r="R65" s="50">
        <v>0</v>
      </c>
    </row>
    <row r="66" spans="3:18" x14ac:dyDescent="0.25">
      <c r="C66" s="52" t="s">
        <v>236</v>
      </c>
      <c r="D66" s="49">
        <v>4</v>
      </c>
      <c r="E66" s="46">
        <v>53.25</v>
      </c>
      <c r="F66" s="50">
        <v>0.6</v>
      </c>
      <c r="G66" s="50">
        <v>2</v>
      </c>
      <c r="H66" s="50">
        <v>0.6</v>
      </c>
      <c r="I66" s="50">
        <v>1.6</v>
      </c>
      <c r="J66" s="50">
        <v>0</v>
      </c>
      <c r="K66" s="50">
        <v>0</v>
      </c>
      <c r="L66" s="50">
        <v>1</v>
      </c>
      <c r="M66" s="50">
        <v>0</v>
      </c>
      <c r="N66" s="50">
        <v>0</v>
      </c>
      <c r="O66" s="50">
        <v>0</v>
      </c>
      <c r="P66" s="50">
        <v>0</v>
      </c>
      <c r="Q66" s="50">
        <v>0.6</v>
      </c>
      <c r="R66" s="50">
        <v>0.6</v>
      </c>
    </row>
    <row r="67" spans="3:18" x14ac:dyDescent="0.25">
      <c r="C67" s="52" t="s">
        <v>222</v>
      </c>
      <c r="D67" s="49">
        <v>2</v>
      </c>
      <c r="E67" s="46">
        <v>76.5</v>
      </c>
      <c r="F67" s="50">
        <v>0</v>
      </c>
      <c r="G67" s="50">
        <v>1</v>
      </c>
      <c r="H67" s="50">
        <v>0</v>
      </c>
      <c r="I67" s="50">
        <v>0</v>
      </c>
      <c r="J67" s="50">
        <v>0</v>
      </c>
      <c r="K67" s="50">
        <v>0</v>
      </c>
      <c r="L67" s="50">
        <v>2</v>
      </c>
      <c r="M67" s="50">
        <v>0</v>
      </c>
      <c r="N67" s="50">
        <v>1</v>
      </c>
      <c r="O67" s="50">
        <v>1</v>
      </c>
      <c r="P67" s="50">
        <v>0</v>
      </c>
      <c r="Q67" s="50">
        <v>0</v>
      </c>
      <c r="R67" s="50">
        <v>0</v>
      </c>
    </row>
    <row r="68" spans="3:18" x14ac:dyDescent="0.25">
      <c r="C68" s="52" t="s">
        <v>256</v>
      </c>
      <c r="D68" s="49">
        <v>1</v>
      </c>
      <c r="E68" s="46">
        <v>82</v>
      </c>
      <c r="F68" s="50">
        <v>0</v>
      </c>
      <c r="G68" s="50">
        <v>0</v>
      </c>
      <c r="H68" s="50">
        <v>0</v>
      </c>
      <c r="I68" s="50">
        <v>1</v>
      </c>
      <c r="J68" s="50">
        <v>0</v>
      </c>
      <c r="K68" s="50">
        <v>0</v>
      </c>
      <c r="L68" s="50">
        <v>0</v>
      </c>
      <c r="M68" s="50">
        <v>0</v>
      </c>
      <c r="N68" s="50">
        <v>0</v>
      </c>
      <c r="O68" s="50">
        <v>0</v>
      </c>
      <c r="P68" s="50">
        <v>0</v>
      </c>
      <c r="Q68" s="50">
        <v>0</v>
      </c>
      <c r="R68" s="50">
        <v>0</v>
      </c>
    </row>
    <row r="69" spans="3:18" x14ac:dyDescent="0.25">
      <c r="C69" s="52" t="s">
        <v>170</v>
      </c>
      <c r="D69" s="49">
        <v>8</v>
      </c>
      <c r="E69" s="46">
        <v>54.5</v>
      </c>
      <c r="F69" s="50">
        <v>0</v>
      </c>
      <c r="G69" s="50">
        <v>1.25</v>
      </c>
      <c r="H69" s="50">
        <v>0</v>
      </c>
      <c r="I69" s="50">
        <v>2.5</v>
      </c>
      <c r="J69" s="50">
        <v>4.5</v>
      </c>
      <c r="K69" s="50">
        <v>0.5</v>
      </c>
      <c r="L69" s="50">
        <v>4.25</v>
      </c>
      <c r="M69" s="50">
        <v>0</v>
      </c>
      <c r="N69" s="50">
        <v>2</v>
      </c>
      <c r="O69" s="50">
        <v>2.75</v>
      </c>
      <c r="P69" s="50">
        <v>0.75</v>
      </c>
      <c r="Q69" s="50">
        <v>0</v>
      </c>
      <c r="R69" s="50">
        <v>0.5</v>
      </c>
    </row>
    <row r="70" spans="3:18" x14ac:dyDescent="0.25">
      <c r="C70" s="52" t="s">
        <v>217</v>
      </c>
      <c r="D70" s="49">
        <v>31</v>
      </c>
      <c r="E70" s="46">
        <v>83</v>
      </c>
      <c r="F70" s="50">
        <v>1</v>
      </c>
      <c r="G70" s="50">
        <v>9.6</v>
      </c>
      <c r="H70" s="50">
        <v>0.5</v>
      </c>
      <c r="I70" s="50">
        <v>5.0999999999999996</v>
      </c>
      <c r="J70" s="50">
        <v>4.5</v>
      </c>
      <c r="K70" s="50">
        <v>4.5</v>
      </c>
      <c r="L70" s="50">
        <v>16.350000000000001</v>
      </c>
      <c r="M70" s="50">
        <v>0</v>
      </c>
      <c r="N70" s="50">
        <v>10</v>
      </c>
      <c r="O70" s="50">
        <v>4</v>
      </c>
      <c r="P70" s="50">
        <v>7.85</v>
      </c>
      <c r="Q70" s="50">
        <v>0.75</v>
      </c>
      <c r="R70" s="50">
        <v>4.8499999999999996</v>
      </c>
    </row>
    <row r="71" spans="3:18" x14ac:dyDescent="0.25">
      <c r="C71" s="52" t="s">
        <v>190</v>
      </c>
      <c r="D71" s="49">
        <v>8</v>
      </c>
      <c r="E71" s="46">
        <v>35.875</v>
      </c>
      <c r="F71" s="50">
        <v>0</v>
      </c>
      <c r="G71" s="50">
        <v>3</v>
      </c>
      <c r="H71" s="50">
        <v>1</v>
      </c>
      <c r="I71" s="50">
        <v>1</v>
      </c>
      <c r="J71" s="50">
        <v>4</v>
      </c>
      <c r="K71" s="50">
        <v>1</v>
      </c>
      <c r="L71" s="50">
        <v>1</v>
      </c>
      <c r="M71" s="50">
        <v>0</v>
      </c>
      <c r="N71" s="50">
        <v>2</v>
      </c>
      <c r="O71" s="50">
        <v>1</v>
      </c>
      <c r="P71" s="50">
        <v>2</v>
      </c>
      <c r="Q71" s="50">
        <v>0</v>
      </c>
      <c r="R71" s="50">
        <v>1</v>
      </c>
    </row>
    <row r="72" spans="3:18" x14ac:dyDescent="0.25">
      <c r="C72" s="52" t="s">
        <v>140</v>
      </c>
      <c r="D72" s="49">
        <v>6</v>
      </c>
      <c r="E72" s="46">
        <v>53.333333333333336</v>
      </c>
      <c r="F72" s="50">
        <v>0</v>
      </c>
      <c r="G72" s="50">
        <v>1</v>
      </c>
      <c r="H72" s="50">
        <v>1</v>
      </c>
      <c r="I72" s="50">
        <v>2</v>
      </c>
      <c r="J72" s="50">
        <v>3</v>
      </c>
      <c r="K72" s="50">
        <v>1</v>
      </c>
      <c r="L72" s="50">
        <v>1</v>
      </c>
      <c r="M72" s="50">
        <v>0</v>
      </c>
      <c r="N72" s="50">
        <v>3</v>
      </c>
      <c r="O72" s="50">
        <v>0</v>
      </c>
      <c r="P72" s="50">
        <v>0</v>
      </c>
      <c r="Q72" s="50">
        <v>0</v>
      </c>
      <c r="R72" s="50">
        <v>0</v>
      </c>
    </row>
    <row r="73" spans="3:18" x14ac:dyDescent="0.25">
      <c r="C73" s="52" t="s">
        <v>157</v>
      </c>
      <c r="D73" s="49">
        <v>17</v>
      </c>
      <c r="E73" s="46">
        <v>53.75</v>
      </c>
      <c r="F73" s="50">
        <v>2</v>
      </c>
      <c r="G73" s="50">
        <v>4.5999999999999996</v>
      </c>
      <c r="H73" s="50">
        <v>0</v>
      </c>
      <c r="I73" s="50">
        <v>9.6</v>
      </c>
      <c r="J73" s="50">
        <v>5.75</v>
      </c>
      <c r="K73" s="50">
        <v>0</v>
      </c>
      <c r="L73" s="50">
        <v>3</v>
      </c>
      <c r="M73" s="50">
        <v>0.75</v>
      </c>
      <c r="N73" s="50">
        <v>2.6</v>
      </c>
      <c r="O73" s="50">
        <v>4.5999999999999996</v>
      </c>
      <c r="P73" s="50">
        <v>3.75</v>
      </c>
      <c r="Q73" s="50">
        <v>0</v>
      </c>
      <c r="R73" s="50">
        <v>3.35</v>
      </c>
    </row>
    <row r="74" spans="3:18" x14ac:dyDescent="0.25">
      <c r="C74" s="52" t="s">
        <v>201</v>
      </c>
      <c r="D74" s="49">
        <v>15</v>
      </c>
      <c r="E74" s="46">
        <v>55.93333333333333</v>
      </c>
      <c r="F74" s="50">
        <v>1.75</v>
      </c>
      <c r="G74" s="50">
        <v>7</v>
      </c>
      <c r="H74" s="50">
        <v>1</v>
      </c>
      <c r="I74" s="50">
        <v>2.75</v>
      </c>
      <c r="J74" s="50">
        <v>4</v>
      </c>
      <c r="K74" s="50">
        <v>0.75</v>
      </c>
      <c r="L74" s="50">
        <v>4.75</v>
      </c>
      <c r="M74" s="50">
        <v>0</v>
      </c>
      <c r="N74" s="50">
        <v>1</v>
      </c>
      <c r="O74" s="50">
        <v>3</v>
      </c>
      <c r="P74" s="50">
        <v>1</v>
      </c>
      <c r="Q74" s="50">
        <v>0</v>
      </c>
      <c r="R74" s="50">
        <v>2</v>
      </c>
    </row>
    <row r="75" spans="3:18" x14ac:dyDescent="0.25">
      <c r="C75" s="52" t="s">
        <v>200</v>
      </c>
      <c r="D75" s="49">
        <v>3</v>
      </c>
      <c r="E75" s="46">
        <v>46.333333333333336</v>
      </c>
      <c r="F75" s="50">
        <v>0</v>
      </c>
      <c r="G75" s="50">
        <v>2</v>
      </c>
      <c r="H75" s="50">
        <v>1.75</v>
      </c>
      <c r="I75" s="50">
        <v>0</v>
      </c>
      <c r="J75" s="50">
        <v>2.75</v>
      </c>
      <c r="K75" s="50">
        <v>1</v>
      </c>
      <c r="L75" s="50">
        <v>0</v>
      </c>
      <c r="M75" s="50">
        <v>0</v>
      </c>
      <c r="N75" s="50">
        <v>0.75</v>
      </c>
      <c r="O75" s="50">
        <v>0.75</v>
      </c>
      <c r="P75" s="50">
        <v>0</v>
      </c>
      <c r="Q75" s="50">
        <v>0</v>
      </c>
      <c r="R75" s="50">
        <v>0</v>
      </c>
    </row>
    <row r="76" spans="3:18" x14ac:dyDescent="0.25">
      <c r="C76" s="52" t="s">
        <v>168</v>
      </c>
      <c r="D76" s="49">
        <v>16</v>
      </c>
      <c r="E76" s="46">
        <v>46.4375</v>
      </c>
      <c r="F76" s="50">
        <v>1</v>
      </c>
      <c r="G76" s="50">
        <v>10.5</v>
      </c>
      <c r="H76" s="50">
        <v>1</v>
      </c>
      <c r="I76" s="50">
        <v>3.75</v>
      </c>
      <c r="J76" s="50">
        <v>12</v>
      </c>
      <c r="K76" s="50">
        <v>1.5</v>
      </c>
      <c r="L76" s="50">
        <v>3.75</v>
      </c>
      <c r="M76" s="50">
        <v>1</v>
      </c>
      <c r="N76" s="50">
        <v>3</v>
      </c>
      <c r="O76" s="50">
        <v>2.5</v>
      </c>
      <c r="P76" s="50">
        <v>2</v>
      </c>
      <c r="Q76" s="50">
        <v>0</v>
      </c>
      <c r="R76" s="50">
        <v>0</v>
      </c>
    </row>
    <row r="77" spans="3:18" x14ac:dyDescent="0.25">
      <c r="C77" s="52" t="s">
        <v>229</v>
      </c>
      <c r="D77" s="49">
        <v>1</v>
      </c>
      <c r="E77" s="46">
        <v>63</v>
      </c>
      <c r="F77" s="50">
        <v>0</v>
      </c>
      <c r="G77" s="50">
        <v>1</v>
      </c>
      <c r="H77" s="50">
        <v>0</v>
      </c>
      <c r="I77" s="50">
        <v>0</v>
      </c>
      <c r="J77" s="50">
        <v>0</v>
      </c>
      <c r="K77" s="50">
        <v>0</v>
      </c>
      <c r="L77" s="50">
        <v>1</v>
      </c>
      <c r="M77" s="50">
        <v>0</v>
      </c>
      <c r="N77" s="50">
        <v>1</v>
      </c>
      <c r="O77" s="50">
        <v>0</v>
      </c>
      <c r="P77" s="50">
        <v>0</v>
      </c>
      <c r="Q77" s="50">
        <v>0</v>
      </c>
      <c r="R77" s="50">
        <v>0</v>
      </c>
    </row>
    <row r="78" spans="3:18" x14ac:dyDescent="0.25">
      <c r="C78" s="52" t="s">
        <v>175</v>
      </c>
      <c r="D78" s="49">
        <v>5</v>
      </c>
      <c r="E78" s="46">
        <v>48</v>
      </c>
      <c r="F78" s="50">
        <v>0</v>
      </c>
      <c r="G78" s="50">
        <v>4</v>
      </c>
      <c r="H78" s="50">
        <v>0</v>
      </c>
      <c r="I78" s="50">
        <v>2</v>
      </c>
      <c r="J78" s="50">
        <v>1</v>
      </c>
      <c r="K78" s="50">
        <v>1</v>
      </c>
      <c r="L78" s="50">
        <v>1</v>
      </c>
      <c r="M78" s="50">
        <v>0</v>
      </c>
      <c r="N78" s="50">
        <v>1</v>
      </c>
      <c r="O78" s="50">
        <v>2</v>
      </c>
      <c r="P78" s="50">
        <v>1</v>
      </c>
      <c r="Q78" s="50">
        <v>0</v>
      </c>
      <c r="R78" s="50">
        <v>1</v>
      </c>
    </row>
    <row r="79" spans="3:18" x14ac:dyDescent="0.25">
      <c r="C79" s="52" t="s">
        <v>150</v>
      </c>
      <c r="D79" s="49">
        <v>1</v>
      </c>
      <c r="E79" s="46">
        <v>64</v>
      </c>
      <c r="F79" s="50">
        <v>0</v>
      </c>
      <c r="G79" s="50">
        <v>0</v>
      </c>
      <c r="H79" s="50">
        <v>0</v>
      </c>
      <c r="I79" s="50">
        <v>1</v>
      </c>
      <c r="J79" s="50">
        <v>0</v>
      </c>
      <c r="K79" s="50">
        <v>0</v>
      </c>
      <c r="L79" s="50">
        <v>1</v>
      </c>
      <c r="M79" s="50">
        <v>0</v>
      </c>
      <c r="N79" s="50">
        <v>0</v>
      </c>
      <c r="O79" s="50">
        <v>0</v>
      </c>
      <c r="P79" s="50">
        <v>0</v>
      </c>
      <c r="Q79" s="50">
        <v>0</v>
      </c>
      <c r="R79" s="50">
        <v>0</v>
      </c>
    </row>
    <row r="80" spans="3:18" x14ac:dyDescent="0.25">
      <c r="C80" s="52" t="s">
        <v>196</v>
      </c>
      <c r="D80" s="49">
        <v>1</v>
      </c>
      <c r="E80" s="46">
        <v>34</v>
      </c>
      <c r="F80" s="50">
        <v>0</v>
      </c>
      <c r="G80" s="50">
        <v>0</v>
      </c>
      <c r="H80" s="50">
        <v>1</v>
      </c>
      <c r="I80" s="50">
        <v>0</v>
      </c>
      <c r="J80" s="50">
        <v>1</v>
      </c>
      <c r="K80" s="50">
        <v>0</v>
      </c>
      <c r="L80" s="50">
        <v>0</v>
      </c>
      <c r="M80" s="50">
        <v>0</v>
      </c>
      <c r="N80" s="50">
        <v>1</v>
      </c>
      <c r="O80" s="50">
        <v>0</v>
      </c>
      <c r="P80" s="50">
        <v>0</v>
      </c>
      <c r="Q80" s="50">
        <v>0</v>
      </c>
      <c r="R80" s="50">
        <v>0</v>
      </c>
    </row>
    <row r="81" spans="3:18" x14ac:dyDescent="0.25">
      <c r="C81" s="52" t="s">
        <v>286</v>
      </c>
      <c r="D81" s="49">
        <v>2</v>
      </c>
      <c r="E81" s="46">
        <v>82.5</v>
      </c>
      <c r="F81" s="50">
        <v>0</v>
      </c>
      <c r="G81" s="50">
        <v>1</v>
      </c>
      <c r="H81" s="50">
        <v>0</v>
      </c>
      <c r="I81" s="50">
        <v>0</v>
      </c>
      <c r="J81" s="50">
        <v>1</v>
      </c>
      <c r="K81" s="50">
        <v>0</v>
      </c>
      <c r="L81" s="50">
        <v>0</v>
      </c>
      <c r="M81" s="50">
        <v>0</v>
      </c>
      <c r="N81" s="50">
        <v>1</v>
      </c>
      <c r="O81" s="50">
        <v>0</v>
      </c>
      <c r="P81" s="50">
        <v>1</v>
      </c>
      <c r="Q81" s="50">
        <v>0</v>
      </c>
      <c r="R81" s="50">
        <v>0</v>
      </c>
    </row>
    <row r="82" spans="3:18" x14ac:dyDescent="0.25">
      <c r="C82" s="52" t="s">
        <v>127</v>
      </c>
      <c r="D82" s="49">
        <v>10</v>
      </c>
      <c r="E82" s="46">
        <v>67.099999999999994</v>
      </c>
      <c r="F82" s="50">
        <v>2.5</v>
      </c>
      <c r="G82" s="50">
        <v>4</v>
      </c>
      <c r="H82" s="50">
        <v>1.5</v>
      </c>
      <c r="I82" s="50">
        <v>3.5</v>
      </c>
      <c r="J82" s="50">
        <v>0.5</v>
      </c>
      <c r="K82" s="50">
        <v>2</v>
      </c>
      <c r="L82" s="50">
        <v>2</v>
      </c>
      <c r="M82" s="50">
        <v>0.5</v>
      </c>
      <c r="N82" s="50">
        <v>0.5</v>
      </c>
      <c r="O82" s="50">
        <v>1</v>
      </c>
      <c r="P82" s="50">
        <v>2</v>
      </c>
      <c r="Q82" s="50">
        <v>0</v>
      </c>
      <c r="R82" s="50">
        <v>3</v>
      </c>
    </row>
    <row r="83" spans="3:18" x14ac:dyDescent="0.25">
      <c r="C83" s="52" t="s">
        <v>167</v>
      </c>
      <c r="D83" s="49">
        <v>6</v>
      </c>
      <c r="E83" s="46">
        <v>33.333333333333336</v>
      </c>
      <c r="F83" s="50">
        <v>0</v>
      </c>
      <c r="G83" s="50">
        <v>2</v>
      </c>
      <c r="H83" s="50">
        <v>0</v>
      </c>
      <c r="I83" s="50">
        <v>1</v>
      </c>
      <c r="J83" s="50">
        <v>3</v>
      </c>
      <c r="K83" s="50">
        <v>1</v>
      </c>
      <c r="L83" s="50">
        <v>1</v>
      </c>
      <c r="M83" s="50">
        <v>1</v>
      </c>
      <c r="N83" s="50">
        <v>3</v>
      </c>
      <c r="O83" s="50">
        <v>1</v>
      </c>
      <c r="P83" s="50">
        <v>0</v>
      </c>
      <c r="Q83" s="50">
        <v>0</v>
      </c>
      <c r="R83" s="50">
        <v>0</v>
      </c>
    </row>
    <row r="84" spans="3:18" x14ac:dyDescent="0.25">
      <c r="C84" s="52" t="s">
        <v>230</v>
      </c>
      <c r="D84" s="49">
        <v>1</v>
      </c>
      <c r="E84" s="46">
        <v>77</v>
      </c>
      <c r="F84" s="50">
        <v>0</v>
      </c>
      <c r="G84" s="50">
        <v>0.75</v>
      </c>
      <c r="H84" s="50">
        <v>0</v>
      </c>
      <c r="I84" s="50">
        <v>0</v>
      </c>
      <c r="J84" s="50">
        <v>0.75</v>
      </c>
      <c r="K84" s="50">
        <v>0.75</v>
      </c>
      <c r="L84" s="50">
        <v>0</v>
      </c>
      <c r="M84" s="50">
        <v>0</v>
      </c>
      <c r="N84" s="50">
        <v>0</v>
      </c>
      <c r="O84" s="50">
        <v>0</v>
      </c>
      <c r="P84" s="50">
        <v>0.75</v>
      </c>
      <c r="Q84" s="50">
        <v>0</v>
      </c>
      <c r="R84" s="50">
        <v>0</v>
      </c>
    </row>
    <row r="85" spans="3:18" x14ac:dyDescent="0.25">
      <c r="C85" s="52" t="s">
        <v>187</v>
      </c>
      <c r="D85" s="49">
        <v>3</v>
      </c>
      <c r="E85" s="46">
        <v>35.666666666666664</v>
      </c>
      <c r="F85" s="50">
        <v>1</v>
      </c>
      <c r="G85" s="50">
        <v>1</v>
      </c>
      <c r="H85" s="50">
        <v>0</v>
      </c>
      <c r="I85" s="50">
        <v>0</v>
      </c>
      <c r="J85" s="50">
        <v>3</v>
      </c>
      <c r="K85" s="50">
        <v>0</v>
      </c>
      <c r="L85" s="50">
        <v>0</v>
      </c>
      <c r="M85" s="50">
        <v>0</v>
      </c>
      <c r="N85" s="50">
        <v>1</v>
      </c>
      <c r="O85" s="50">
        <v>1</v>
      </c>
      <c r="P85" s="50">
        <v>0</v>
      </c>
      <c r="Q85" s="50">
        <v>0</v>
      </c>
      <c r="R85" s="50">
        <v>0</v>
      </c>
    </row>
    <row r="86" spans="3:18" x14ac:dyDescent="0.25">
      <c r="C86" s="52" t="s">
        <v>268</v>
      </c>
      <c r="D86" s="49">
        <v>1</v>
      </c>
      <c r="E86" s="46">
        <v>58</v>
      </c>
      <c r="F86" s="50">
        <v>0</v>
      </c>
      <c r="G86" s="50">
        <v>0</v>
      </c>
      <c r="H86" s="50">
        <v>0</v>
      </c>
      <c r="I86" s="50">
        <v>1</v>
      </c>
      <c r="J86" s="50">
        <v>0</v>
      </c>
      <c r="K86" s="50">
        <v>0</v>
      </c>
      <c r="L86" s="50">
        <v>1</v>
      </c>
      <c r="M86" s="50">
        <v>0</v>
      </c>
      <c r="N86" s="50">
        <v>0</v>
      </c>
      <c r="O86" s="50">
        <v>0</v>
      </c>
      <c r="P86" s="50">
        <v>0</v>
      </c>
      <c r="Q86" s="50">
        <v>0</v>
      </c>
      <c r="R86" s="50">
        <v>1</v>
      </c>
    </row>
    <row r="87" spans="3:18" x14ac:dyDescent="0.25">
      <c r="C87" s="52" t="s">
        <v>106</v>
      </c>
      <c r="D87" s="49">
        <v>10</v>
      </c>
      <c r="E87" s="46">
        <v>49.9</v>
      </c>
      <c r="F87" s="50">
        <v>1</v>
      </c>
      <c r="G87" s="50">
        <v>2</v>
      </c>
      <c r="H87" s="50">
        <v>1.4285714285714286</v>
      </c>
      <c r="I87" s="50">
        <v>3</v>
      </c>
      <c r="J87" s="50">
        <v>1.4285714285714286</v>
      </c>
      <c r="K87" s="50">
        <v>0.42857142857142855</v>
      </c>
      <c r="L87" s="50">
        <v>2.4285714285714288</v>
      </c>
      <c r="M87" s="50">
        <v>0</v>
      </c>
      <c r="N87" s="50">
        <v>3</v>
      </c>
      <c r="O87" s="50">
        <v>0</v>
      </c>
      <c r="P87" s="50">
        <v>2.4285714285714288</v>
      </c>
      <c r="Q87" s="50">
        <v>1.4285714285714286</v>
      </c>
      <c r="R87" s="50">
        <v>3.4285714285714288</v>
      </c>
    </row>
    <row r="88" spans="3:18" x14ac:dyDescent="0.25">
      <c r="C88" s="52" t="s">
        <v>152</v>
      </c>
      <c r="D88" s="49">
        <v>3</v>
      </c>
      <c r="E88" s="46">
        <v>59.333333333333336</v>
      </c>
      <c r="F88" s="50">
        <v>0.8</v>
      </c>
      <c r="G88" s="50">
        <v>1.3</v>
      </c>
      <c r="H88" s="50">
        <v>0.3</v>
      </c>
      <c r="I88" s="50">
        <v>1.8</v>
      </c>
      <c r="J88" s="50">
        <v>0.3</v>
      </c>
      <c r="K88" s="50">
        <v>1.8</v>
      </c>
      <c r="L88" s="50">
        <v>0.8</v>
      </c>
      <c r="M88" s="50">
        <v>0</v>
      </c>
      <c r="N88" s="50">
        <v>0.8</v>
      </c>
      <c r="O88" s="50">
        <v>0.8</v>
      </c>
      <c r="P88" s="50">
        <v>0</v>
      </c>
      <c r="Q88" s="50">
        <v>0</v>
      </c>
      <c r="R88" s="50">
        <v>0.3</v>
      </c>
    </row>
    <row r="89" spans="3:18" x14ac:dyDescent="0.25">
      <c r="C89" s="52" t="s">
        <v>181</v>
      </c>
      <c r="D89" s="49">
        <v>4</v>
      </c>
      <c r="E89" s="46">
        <v>55.75</v>
      </c>
      <c r="F89" s="50">
        <v>1</v>
      </c>
      <c r="G89" s="50">
        <v>3</v>
      </c>
      <c r="H89" s="50">
        <v>0</v>
      </c>
      <c r="I89" s="50">
        <v>2</v>
      </c>
      <c r="J89" s="50">
        <v>1</v>
      </c>
      <c r="K89" s="50">
        <v>1</v>
      </c>
      <c r="L89" s="50">
        <v>2</v>
      </c>
      <c r="M89" s="50">
        <v>0</v>
      </c>
      <c r="N89" s="50">
        <v>0</v>
      </c>
      <c r="O89" s="50">
        <v>0</v>
      </c>
      <c r="P89" s="50">
        <v>0</v>
      </c>
      <c r="Q89" s="50">
        <v>0</v>
      </c>
      <c r="R89" s="50">
        <v>0</v>
      </c>
    </row>
    <row r="90" spans="3:18" x14ac:dyDescent="0.25">
      <c r="C90" s="52" t="s">
        <v>171</v>
      </c>
      <c r="D90" s="49">
        <v>2</v>
      </c>
      <c r="E90" s="46">
        <v>42.5</v>
      </c>
      <c r="F90" s="50">
        <v>0</v>
      </c>
      <c r="G90" s="50">
        <v>0</v>
      </c>
      <c r="H90" s="50">
        <v>0</v>
      </c>
      <c r="I90" s="50">
        <v>0</v>
      </c>
      <c r="J90" s="50">
        <v>1</v>
      </c>
      <c r="K90" s="50">
        <v>0</v>
      </c>
      <c r="L90" s="50">
        <v>0</v>
      </c>
      <c r="M90" s="50">
        <v>2</v>
      </c>
      <c r="N90" s="50">
        <v>1</v>
      </c>
      <c r="O90" s="50">
        <v>0</v>
      </c>
      <c r="P90" s="50">
        <v>0</v>
      </c>
      <c r="Q90" s="50">
        <v>0</v>
      </c>
      <c r="R90" s="50">
        <v>0</v>
      </c>
    </row>
    <row r="91" spans="3:18" x14ac:dyDescent="0.25">
      <c r="C91" s="52" t="s">
        <v>205</v>
      </c>
      <c r="D91" s="49">
        <v>4</v>
      </c>
      <c r="E91" s="46">
        <v>77.5</v>
      </c>
      <c r="F91" s="50">
        <v>0</v>
      </c>
      <c r="G91" s="50">
        <v>2.1785714285714288</v>
      </c>
      <c r="H91" s="50">
        <v>0</v>
      </c>
      <c r="I91" s="50">
        <v>2</v>
      </c>
      <c r="J91" s="50">
        <v>0.42857142857142855</v>
      </c>
      <c r="K91" s="50">
        <v>0.42857142857142855</v>
      </c>
      <c r="L91" s="50">
        <v>1</v>
      </c>
      <c r="M91" s="50">
        <v>0</v>
      </c>
      <c r="N91" s="50">
        <v>1.1785714285714286</v>
      </c>
      <c r="O91" s="50">
        <v>2.1785714285714288</v>
      </c>
      <c r="P91" s="50">
        <v>0.42857142857142855</v>
      </c>
      <c r="Q91" s="50">
        <v>0</v>
      </c>
      <c r="R91" s="50">
        <v>1.1785714285714286</v>
      </c>
    </row>
    <row r="92" spans="3:18" x14ac:dyDescent="0.25">
      <c r="C92" s="52" t="s">
        <v>186</v>
      </c>
      <c r="D92" s="49">
        <v>16</v>
      </c>
      <c r="E92" s="46">
        <v>55.266666666666666</v>
      </c>
      <c r="F92" s="50">
        <v>4</v>
      </c>
      <c r="G92" s="50">
        <v>2.6</v>
      </c>
      <c r="H92" s="50">
        <v>1.6</v>
      </c>
      <c r="I92" s="50">
        <v>2</v>
      </c>
      <c r="J92" s="50">
        <v>8.6</v>
      </c>
      <c r="K92" s="50">
        <v>1</v>
      </c>
      <c r="L92" s="50">
        <v>3.6</v>
      </c>
      <c r="M92" s="50">
        <v>1</v>
      </c>
      <c r="N92" s="50">
        <v>6</v>
      </c>
      <c r="O92" s="50">
        <v>4.5999999999999996</v>
      </c>
      <c r="P92" s="50">
        <v>2</v>
      </c>
      <c r="Q92" s="50">
        <v>0</v>
      </c>
      <c r="R92" s="50">
        <v>0</v>
      </c>
    </row>
    <row r="93" spans="3:18" x14ac:dyDescent="0.25">
      <c r="C93" s="52" t="s">
        <v>144</v>
      </c>
      <c r="D93" s="49">
        <v>5</v>
      </c>
      <c r="E93" s="46">
        <v>51.5</v>
      </c>
      <c r="F93" s="50">
        <v>0</v>
      </c>
      <c r="G93" s="50">
        <v>3</v>
      </c>
      <c r="H93" s="50">
        <v>0</v>
      </c>
      <c r="I93" s="50">
        <v>2</v>
      </c>
      <c r="J93" s="50">
        <v>2</v>
      </c>
      <c r="K93" s="50">
        <v>0</v>
      </c>
      <c r="L93" s="50">
        <v>1</v>
      </c>
      <c r="M93" s="50">
        <v>0</v>
      </c>
      <c r="N93" s="50">
        <v>1</v>
      </c>
      <c r="O93" s="50">
        <v>1</v>
      </c>
      <c r="P93" s="50">
        <v>0</v>
      </c>
      <c r="Q93" s="50">
        <v>1</v>
      </c>
      <c r="R93" s="50">
        <v>0</v>
      </c>
    </row>
    <row r="94" spans="3:18" x14ac:dyDescent="0.25">
      <c r="C94" s="52" t="s">
        <v>233</v>
      </c>
      <c r="D94" s="49">
        <v>2</v>
      </c>
      <c r="E94" s="46">
        <v>41.5</v>
      </c>
      <c r="F94" s="50">
        <v>0</v>
      </c>
      <c r="G94" s="50">
        <v>2</v>
      </c>
      <c r="H94" s="50">
        <v>0</v>
      </c>
      <c r="I94" s="50">
        <v>0</v>
      </c>
      <c r="J94" s="50">
        <v>0</v>
      </c>
      <c r="K94" s="50">
        <v>0</v>
      </c>
      <c r="L94" s="50">
        <v>2</v>
      </c>
      <c r="M94" s="50">
        <v>0</v>
      </c>
      <c r="N94" s="50">
        <v>0</v>
      </c>
      <c r="O94" s="50">
        <v>1</v>
      </c>
      <c r="P94" s="50">
        <v>1</v>
      </c>
      <c r="Q94" s="50">
        <v>0</v>
      </c>
      <c r="R94" s="50">
        <v>0</v>
      </c>
    </row>
    <row r="95" spans="3:18" x14ac:dyDescent="0.25">
      <c r="C95" s="52" t="s">
        <v>116</v>
      </c>
      <c r="D95" s="49">
        <v>9</v>
      </c>
      <c r="E95" s="46">
        <v>65</v>
      </c>
      <c r="F95" s="50">
        <v>0</v>
      </c>
      <c r="G95" s="50">
        <v>2.35</v>
      </c>
      <c r="H95" s="50">
        <v>1.95</v>
      </c>
      <c r="I95" s="50">
        <v>3.35</v>
      </c>
      <c r="J95" s="50">
        <v>3.7</v>
      </c>
      <c r="K95" s="50">
        <v>0.6</v>
      </c>
      <c r="L95" s="50">
        <v>2</v>
      </c>
      <c r="M95" s="50">
        <v>0</v>
      </c>
      <c r="N95" s="50">
        <v>0.6</v>
      </c>
      <c r="O95" s="50">
        <v>2.5</v>
      </c>
      <c r="P95" s="50">
        <v>2.85</v>
      </c>
      <c r="Q95" s="50">
        <v>0</v>
      </c>
      <c r="R95" s="50">
        <v>2.1</v>
      </c>
    </row>
    <row r="96" spans="3:18" x14ac:dyDescent="0.25">
      <c r="C96" s="52" t="s">
        <v>169</v>
      </c>
      <c r="D96" s="49">
        <v>1</v>
      </c>
      <c r="E96" s="46">
        <v>52</v>
      </c>
      <c r="F96" s="50">
        <v>0</v>
      </c>
      <c r="G96" s="50">
        <v>0</v>
      </c>
      <c r="H96" s="50">
        <v>0</v>
      </c>
      <c r="I96" s="50">
        <v>0</v>
      </c>
      <c r="J96" s="50">
        <v>0</v>
      </c>
      <c r="K96" s="50">
        <v>0</v>
      </c>
      <c r="L96" s="50">
        <v>0</v>
      </c>
      <c r="M96" s="50">
        <v>0</v>
      </c>
      <c r="N96" s="50">
        <v>1</v>
      </c>
      <c r="O96" s="50">
        <v>0</v>
      </c>
      <c r="P96" s="50">
        <v>0</v>
      </c>
      <c r="Q96" s="50">
        <v>0</v>
      </c>
      <c r="R96" s="50">
        <v>0</v>
      </c>
    </row>
    <row r="97" spans="3:18" x14ac:dyDescent="0.25">
      <c r="C97" s="52" t="s">
        <v>273</v>
      </c>
      <c r="D97" s="49">
        <v>3</v>
      </c>
      <c r="E97" s="46">
        <v>35.666666666666664</v>
      </c>
      <c r="F97" s="50">
        <v>0</v>
      </c>
      <c r="G97" s="50">
        <v>2</v>
      </c>
      <c r="H97" s="50">
        <v>0</v>
      </c>
      <c r="I97" s="50">
        <v>2</v>
      </c>
      <c r="J97" s="50">
        <v>2</v>
      </c>
      <c r="K97" s="50">
        <v>0</v>
      </c>
      <c r="L97" s="50">
        <v>0</v>
      </c>
      <c r="M97" s="50">
        <v>1</v>
      </c>
      <c r="N97" s="50">
        <v>0</v>
      </c>
      <c r="O97" s="50">
        <v>0</v>
      </c>
      <c r="P97" s="50">
        <v>0</v>
      </c>
      <c r="Q97" s="50">
        <v>0</v>
      </c>
      <c r="R97" s="50">
        <v>0</v>
      </c>
    </row>
    <row r="98" spans="3:18" x14ac:dyDescent="0.25">
      <c r="C98" s="52" t="s">
        <v>145</v>
      </c>
      <c r="D98" s="49">
        <v>9</v>
      </c>
      <c r="E98" s="46">
        <v>46.125</v>
      </c>
      <c r="F98" s="50">
        <v>1</v>
      </c>
      <c r="G98" s="50">
        <v>2</v>
      </c>
      <c r="H98" s="50">
        <v>0.75</v>
      </c>
      <c r="I98" s="50">
        <v>1.75</v>
      </c>
      <c r="J98" s="50">
        <v>6</v>
      </c>
      <c r="K98" s="50">
        <v>0</v>
      </c>
      <c r="L98" s="50">
        <v>3</v>
      </c>
      <c r="M98" s="50">
        <v>0</v>
      </c>
      <c r="N98" s="50">
        <v>4</v>
      </c>
      <c r="O98" s="50">
        <v>1.75</v>
      </c>
      <c r="P98" s="50">
        <v>0</v>
      </c>
      <c r="Q98" s="50">
        <v>0</v>
      </c>
      <c r="R98" s="50">
        <v>1.75</v>
      </c>
    </row>
    <row r="99" spans="3:18" x14ac:dyDescent="0.25">
      <c r="C99" s="52" t="s">
        <v>253</v>
      </c>
      <c r="D99" s="49">
        <v>3</v>
      </c>
      <c r="E99" s="46">
        <v>47.666666666666664</v>
      </c>
      <c r="F99" s="50">
        <v>0</v>
      </c>
      <c r="G99" s="50">
        <v>0</v>
      </c>
      <c r="H99" s="50">
        <v>1</v>
      </c>
      <c r="I99" s="50">
        <v>1</v>
      </c>
      <c r="J99" s="50">
        <v>2</v>
      </c>
      <c r="K99" s="50">
        <v>0</v>
      </c>
      <c r="L99" s="50">
        <v>0</v>
      </c>
      <c r="M99" s="50">
        <v>0</v>
      </c>
      <c r="N99" s="50">
        <v>2</v>
      </c>
      <c r="O99" s="50">
        <v>1</v>
      </c>
      <c r="P99" s="50">
        <v>0</v>
      </c>
      <c r="Q99" s="50">
        <v>1</v>
      </c>
      <c r="R99" s="50">
        <v>1</v>
      </c>
    </row>
    <row r="100" spans="3:18" x14ac:dyDescent="0.25">
      <c r="C100" s="52" t="s">
        <v>283</v>
      </c>
      <c r="D100" s="49">
        <v>4</v>
      </c>
      <c r="E100" s="46">
        <v>74.5</v>
      </c>
      <c r="F100" s="50">
        <v>0</v>
      </c>
      <c r="G100" s="50">
        <v>2</v>
      </c>
      <c r="H100" s="50">
        <v>0</v>
      </c>
      <c r="I100" s="50">
        <v>1</v>
      </c>
      <c r="J100" s="50">
        <v>1</v>
      </c>
      <c r="K100" s="50">
        <v>0</v>
      </c>
      <c r="L100" s="50">
        <v>3</v>
      </c>
      <c r="M100" s="50">
        <v>0</v>
      </c>
      <c r="N100" s="50">
        <v>0</v>
      </c>
      <c r="O100" s="50">
        <v>0</v>
      </c>
      <c r="P100" s="50">
        <v>0</v>
      </c>
      <c r="Q100" s="50">
        <v>0</v>
      </c>
      <c r="R100" s="50">
        <v>0</v>
      </c>
    </row>
    <row r="101" spans="3:18" x14ac:dyDescent="0.25">
      <c r="C101" s="52" t="s">
        <v>214</v>
      </c>
      <c r="D101" s="49">
        <v>4</v>
      </c>
      <c r="E101" s="46">
        <v>48.5</v>
      </c>
      <c r="F101" s="50">
        <v>0</v>
      </c>
      <c r="G101" s="50">
        <v>0</v>
      </c>
      <c r="H101" s="50">
        <v>1</v>
      </c>
      <c r="I101" s="50">
        <v>1</v>
      </c>
      <c r="J101" s="50">
        <v>2.75</v>
      </c>
      <c r="K101" s="50">
        <v>1</v>
      </c>
      <c r="L101" s="50">
        <v>1.75</v>
      </c>
      <c r="M101" s="50">
        <v>0</v>
      </c>
      <c r="N101" s="50">
        <v>2.75</v>
      </c>
      <c r="O101" s="50">
        <v>1.75</v>
      </c>
      <c r="P101" s="50">
        <v>0</v>
      </c>
      <c r="Q101" s="50">
        <v>0</v>
      </c>
      <c r="R101" s="50">
        <v>0</v>
      </c>
    </row>
    <row r="102" spans="3:18" x14ac:dyDescent="0.25">
      <c r="C102" s="52" t="s">
        <v>207</v>
      </c>
      <c r="D102" s="49">
        <v>7</v>
      </c>
      <c r="E102" s="46">
        <v>72</v>
      </c>
      <c r="F102" s="50">
        <v>0</v>
      </c>
      <c r="G102" s="50">
        <v>3.6</v>
      </c>
      <c r="H102" s="50">
        <v>0</v>
      </c>
      <c r="I102" s="50">
        <v>1</v>
      </c>
      <c r="J102" s="50">
        <v>1.6</v>
      </c>
      <c r="K102" s="50">
        <v>0.6</v>
      </c>
      <c r="L102" s="50">
        <v>4.5999999999999996</v>
      </c>
      <c r="M102" s="50">
        <v>0</v>
      </c>
      <c r="N102" s="50">
        <v>0</v>
      </c>
      <c r="O102" s="50">
        <v>0</v>
      </c>
      <c r="P102" s="50">
        <v>0.6</v>
      </c>
      <c r="Q102" s="50">
        <v>0</v>
      </c>
      <c r="R102" s="50">
        <v>0</v>
      </c>
    </row>
    <row r="103" spans="3:18" x14ac:dyDescent="0.25">
      <c r="C103" s="52" t="s">
        <v>146</v>
      </c>
      <c r="D103" s="49">
        <v>4</v>
      </c>
      <c r="E103" s="46">
        <v>50.25</v>
      </c>
      <c r="F103" s="50">
        <v>0</v>
      </c>
      <c r="G103" s="50">
        <v>3</v>
      </c>
      <c r="H103" s="50">
        <v>0</v>
      </c>
      <c r="I103" s="50">
        <v>0</v>
      </c>
      <c r="J103" s="50">
        <v>0</v>
      </c>
      <c r="K103" s="50">
        <v>0</v>
      </c>
      <c r="L103" s="50">
        <v>2</v>
      </c>
      <c r="M103" s="50">
        <v>0</v>
      </c>
      <c r="N103" s="50">
        <v>0</v>
      </c>
      <c r="O103" s="50">
        <v>1</v>
      </c>
      <c r="P103" s="50">
        <v>0</v>
      </c>
      <c r="Q103" s="50">
        <v>1</v>
      </c>
      <c r="R103" s="50">
        <v>0</v>
      </c>
    </row>
    <row r="104" spans="3:18" x14ac:dyDescent="0.25">
      <c r="C104" s="52" t="s">
        <v>215</v>
      </c>
      <c r="D104" s="49">
        <v>4</v>
      </c>
      <c r="E104" s="46">
        <v>45.25</v>
      </c>
      <c r="F104" s="50">
        <v>1</v>
      </c>
      <c r="G104" s="50">
        <v>1.6</v>
      </c>
      <c r="H104" s="50">
        <v>0.6</v>
      </c>
      <c r="I104" s="50">
        <v>0</v>
      </c>
      <c r="J104" s="50">
        <v>3</v>
      </c>
      <c r="K104" s="50">
        <v>0</v>
      </c>
      <c r="L104" s="50">
        <v>0.6</v>
      </c>
      <c r="M104" s="50">
        <v>1</v>
      </c>
      <c r="N104" s="50">
        <v>1.6</v>
      </c>
      <c r="O104" s="50">
        <v>0</v>
      </c>
      <c r="P104" s="50">
        <v>0</v>
      </c>
      <c r="Q104" s="50">
        <v>0</v>
      </c>
      <c r="R104" s="50">
        <v>0.6</v>
      </c>
    </row>
    <row r="105" spans="3:18" x14ac:dyDescent="0.25">
      <c r="C105" s="52" t="s">
        <v>199</v>
      </c>
      <c r="D105" s="49">
        <v>1</v>
      </c>
      <c r="E105" s="46">
        <v>29</v>
      </c>
      <c r="F105" s="50">
        <v>0</v>
      </c>
      <c r="G105" s="50">
        <v>1</v>
      </c>
      <c r="H105" s="50">
        <v>0</v>
      </c>
      <c r="I105" s="50">
        <v>0</v>
      </c>
      <c r="J105" s="50">
        <v>1</v>
      </c>
      <c r="K105" s="50">
        <v>0</v>
      </c>
      <c r="L105" s="50">
        <v>0</v>
      </c>
      <c r="M105" s="50">
        <v>0</v>
      </c>
      <c r="N105" s="50">
        <v>1</v>
      </c>
      <c r="O105" s="50">
        <v>0</v>
      </c>
      <c r="P105" s="50">
        <v>0</v>
      </c>
      <c r="Q105" s="50">
        <v>0</v>
      </c>
      <c r="R105" s="50">
        <v>0</v>
      </c>
    </row>
    <row r="106" spans="3:18" x14ac:dyDescent="0.25">
      <c r="C106" s="52" t="s">
        <v>237</v>
      </c>
      <c r="D106" s="49">
        <v>9</v>
      </c>
      <c r="E106" s="46">
        <v>64.625</v>
      </c>
      <c r="F106" s="50">
        <v>1</v>
      </c>
      <c r="G106" s="50">
        <v>1</v>
      </c>
      <c r="H106" s="50">
        <v>0</v>
      </c>
      <c r="I106" s="50">
        <v>2</v>
      </c>
      <c r="J106" s="50">
        <v>1</v>
      </c>
      <c r="K106" s="50">
        <v>0</v>
      </c>
      <c r="L106" s="50">
        <v>3</v>
      </c>
      <c r="M106" s="50">
        <v>0</v>
      </c>
      <c r="N106" s="50">
        <v>3</v>
      </c>
      <c r="O106" s="50">
        <v>4</v>
      </c>
      <c r="P106" s="50">
        <v>0</v>
      </c>
      <c r="Q106" s="50">
        <v>0</v>
      </c>
      <c r="R106" s="50">
        <v>0</v>
      </c>
    </row>
    <row r="107" spans="3:18" x14ac:dyDescent="0.25">
      <c r="C107" s="52" t="s">
        <v>270</v>
      </c>
      <c r="D107" s="49">
        <v>1</v>
      </c>
      <c r="E107" s="46">
        <v>36</v>
      </c>
      <c r="F107" s="50">
        <v>0</v>
      </c>
      <c r="G107" s="50">
        <v>0</v>
      </c>
      <c r="H107" s="50">
        <v>0</v>
      </c>
      <c r="I107" s="50">
        <v>0</v>
      </c>
      <c r="J107" s="50">
        <v>0</v>
      </c>
      <c r="K107" s="50">
        <v>1</v>
      </c>
      <c r="L107" s="50">
        <v>0</v>
      </c>
      <c r="M107" s="50">
        <v>0</v>
      </c>
      <c r="N107" s="50">
        <v>0</v>
      </c>
      <c r="O107" s="50">
        <v>0</v>
      </c>
      <c r="P107" s="50">
        <v>0</v>
      </c>
      <c r="Q107" s="50">
        <v>0</v>
      </c>
      <c r="R107" s="50">
        <v>0</v>
      </c>
    </row>
    <row r="108" spans="3:18" x14ac:dyDescent="0.25">
      <c r="C108" s="52" t="s">
        <v>184</v>
      </c>
      <c r="D108" s="49">
        <v>9</v>
      </c>
      <c r="E108" s="46">
        <v>31.444444444444443</v>
      </c>
      <c r="F108" s="50">
        <v>0</v>
      </c>
      <c r="G108" s="50">
        <v>2</v>
      </c>
      <c r="H108" s="50">
        <v>0</v>
      </c>
      <c r="I108" s="50">
        <v>0</v>
      </c>
      <c r="J108" s="50">
        <v>8</v>
      </c>
      <c r="K108" s="50">
        <v>0</v>
      </c>
      <c r="L108" s="50">
        <v>1</v>
      </c>
      <c r="M108" s="50">
        <v>0</v>
      </c>
      <c r="N108" s="50">
        <v>2</v>
      </c>
      <c r="O108" s="50">
        <v>1</v>
      </c>
      <c r="P108" s="50">
        <v>1</v>
      </c>
      <c r="Q108" s="50">
        <v>0</v>
      </c>
      <c r="R108" s="50">
        <v>0</v>
      </c>
    </row>
    <row r="109" spans="3:18" x14ac:dyDescent="0.25">
      <c r="C109" s="52" t="s">
        <v>163</v>
      </c>
      <c r="D109" s="49">
        <v>24</v>
      </c>
      <c r="E109" s="46">
        <v>67</v>
      </c>
      <c r="F109" s="50">
        <v>1</v>
      </c>
      <c r="G109" s="50">
        <v>11.5</v>
      </c>
      <c r="H109" s="50">
        <v>0</v>
      </c>
      <c r="I109" s="50">
        <v>5.75</v>
      </c>
      <c r="J109" s="50">
        <v>3.75</v>
      </c>
      <c r="K109" s="50">
        <v>4</v>
      </c>
      <c r="L109" s="50">
        <v>6.75</v>
      </c>
      <c r="M109" s="50">
        <v>0</v>
      </c>
      <c r="N109" s="50">
        <v>4.75</v>
      </c>
      <c r="O109" s="50">
        <v>2.75</v>
      </c>
      <c r="P109" s="50">
        <v>4</v>
      </c>
      <c r="Q109" s="50">
        <v>1.75</v>
      </c>
      <c r="R109" s="50">
        <v>0</v>
      </c>
    </row>
    <row r="110" spans="3:18" x14ac:dyDescent="0.25">
      <c r="C110" s="52" t="s">
        <v>284</v>
      </c>
      <c r="D110" s="49">
        <v>1</v>
      </c>
      <c r="E110" s="46">
        <v>75</v>
      </c>
      <c r="F110" s="50">
        <v>0</v>
      </c>
      <c r="G110" s="50">
        <v>0</v>
      </c>
      <c r="H110" s="50">
        <v>0</v>
      </c>
      <c r="I110" s="50">
        <v>0</v>
      </c>
      <c r="J110" s="50">
        <v>1</v>
      </c>
      <c r="K110" s="50">
        <v>0</v>
      </c>
      <c r="L110" s="50">
        <v>1</v>
      </c>
      <c r="M110" s="50">
        <v>0</v>
      </c>
      <c r="N110" s="50">
        <v>0</v>
      </c>
      <c r="O110" s="50">
        <v>0</v>
      </c>
      <c r="P110" s="50">
        <v>0</v>
      </c>
      <c r="Q110" s="50">
        <v>0</v>
      </c>
      <c r="R110" s="50">
        <v>0</v>
      </c>
    </row>
    <row r="111" spans="3:18" x14ac:dyDescent="0.25">
      <c r="C111" s="52" t="s">
        <v>188</v>
      </c>
      <c r="D111" s="49">
        <v>1</v>
      </c>
      <c r="E111" s="46">
        <v>47</v>
      </c>
      <c r="F111" s="50">
        <v>0</v>
      </c>
      <c r="G111" s="50">
        <v>1</v>
      </c>
      <c r="H111" s="50">
        <v>0</v>
      </c>
      <c r="I111" s="50">
        <v>0</v>
      </c>
      <c r="J111" s="50">
        <v>1</v>
      </c>
      <c r="K111" s="50">
        <v>0</v>
      </c>
      <c r="L111" s="50">
        <v>0</v>
      </c>
      <c r="M111" s="50">
        <v>0</v>
      </c>
      <c r="N111" s="50">
        <v>0</v>
      </c>
      <c r="O111" s="50">
        <v>1</v>
      </c>
      <c r="P111" s="50">
        <v>0</v>
      </c>
      <c r="Q111" s="50">
        <v>0</v>
      </c>
      <c r="R111" s="50">
        <v>0</v>
      </c>
    </row>
    <row r="112" spans="3:18" x14ac:dyDescent="0.25">
      <c r="C112" s="64" t="s">
        <v>280</v>
      </c>
      <c r="D112" s="49">
        <v>1</v>
      </c>
      <c r="E112" s="46">
        <v>26</v>
      </c>
      <c r="F112" s="50">
        <v>0</v>
      </c>
      <c r="G112" s="50">
        <v>0</v>
      </c>
      <c r="H112" s="50">
        <v>0</v>
      </c>
      <c r="I112" s="50">
        <v>0</v>
      </c>
      <c r="J112" s="50">
        <v>0</v>
      </c>
      <c r="K112" s="50">
        <v>0</v>
      </c>
      <c r="L112" s="50">
        <v>0</v>
      </c>
      <c r="M112" s="50">
        <v>0</v>
      </c>
      <c r="N112" s="50">
        <v>0</v>
      </c>
      <c r="O112" s="50">
        <v>0</v>
      </c>
      <c r="P112" s="50">
        <v>0</v>
      </c>
      <c r="Q112" s="50">
        <v>0</v>
      </c>
      <c r="R112" s="50">
        <v>0</v>
      </c>
    </row>
    <row r="113" spans="3:18" x14ac:dyDescent="0.25">
      <c r="C113" s="52" t="s">
        <v>279</v>
      </c>
      <c r="D113" s="49">
        <v>1</v>
      </c>
      <c r="E113" s="46">
        <v>64</v>
      </c>
      <c r="F113" s="50">
        <v>1</v>
      </c>
      <c r="G113" s="50">
        <v>0</v>
      </c>
      <c r="H113" s="50">
        <v>0</v>
      </c>
      <c r="I113" s="50">
        <v>1</v>
      </c>
      <c r="J113" s="50">
        <v>0</v>
      </c>
      <c r="K113" s="50">
        <v>1</v>
      </c>
      <c r="L113" s="50">
        <v>0</v>
      </c>
      <c r="M113" s="50">
        <v>0</v>
      </c>
      <c r="N113" s="50">
        <v>0</v>
      </c>
      <c r="O113" s="50">
        <v>0</v>
      </c>
      <c r="P113" s="50">
        <v>0</v>
      </c>
      <c r="Q113" s="50">
        <v>0</v>
      </c>
      <c r="R113" s="50">
        <v>0</v>
      </c>
    </row>
    <row r="114" spans="3:18" x14ac:dyDescent="0.25">
      <c r="C114" s="52" t="s">
        <v>148</v>
      </c>
      <c r="D114" s="49">
        <v>2</v>
      </c>
      <c r="E114" s="46">
        <v>55.5</v>
      </c>
      <c r="F114" s="50">
        <v>0</v>
      </c>
      <c r="G114" s="50">
        <v>0</v>
      </c>
      <c r="H114" s="50">
        <v>0</v>
      </c>
      <c r="I114" s="50">
        <v>0</v>
      </c>
      <c r="J114" s="50">
        <v>1</v>
      </c>
      <c r="K114" s="50">
        <v>1</v>
      </c>
      <c r="L114" s="50">
        <v>0</v>
      </c>
      <c r="M114" s="50">
        <v>0</v>
      </c>
      <c r="N114" s="50">
        <v>0</v>
      </c>
      <c r="O114" s="50">
        <v>1</v>
      </c>
      <c r="P114" s="50">
        <v>0</v>
      </c>
      <c r="Q114" s="50">
        <v>0</v>
      </c>
      <c r="R114" s="50">
        <v>1</v>
      </c>
    </row>
    <row r="115" spans="3:18" x14ac:dyDescent="0.25">
      <c r="C115" s="52" t="s">
        <v>129</v>
      </c>
      <c r="D115" s="49">
        <v>1</v>
      </c>
      <c r="E115" s="46">
        <v>55</v>
      </c>
      <c r="F115" s="50">
        <v>0</v>
      </c>
      <c r="G115" s="50">
        <v>1</v>
      </c>
      <c r="H115" s="50">
        <v>0</v>
      </c>
      <c r="I115" s="50">
        <v>0</v>
      </c>
      <c r="J115" s="50">
        <v>0</v>
      </c>
      <c r="K115" s="50">
        <v>0</v>
      </c>
      <c r="L115" s="50">
        <v>0</v>
      </c>
      <c r="M115" s="50">
        <v>0</v>
      </c>
      <c r="N115" s="50">
        <v>0</v>
      </c>
      <c r="O115" s="50">
        <v>1</v>
      </c>
      <c r="P115" s="50">
        <v>0</v>
      </c>
      <c r="Q115" s="50">
        <v>0</v>
      </c>
      <c r="R115" s="50">
        <v>1</v>
      </c>
    </row>
    <row r="116" spans="3:18" x14ac:dyDescent="0.25">
      <c r="C116" s="52" t="s">
        <v>221</v>
      </c>
      <c r="D116" s="49">
        <v>1</v>
      </c>
      <c r="E116" s="46">
        <v>64</v>
      </c>
      <c r="F116" s="50">
        <v>0</v>
      </c>
      <c r="G116" s="50">
        <v>0</v>
      </c>
      <c r="H116" s="50">
        <v>0</v>
      </c>
      <c r="I116" s="50">
        <v>0</v>
      </c>
      <c r="J116" s="50">
        <v>0</v>
      </c>
      <c r="K116" s="50">
        <v>1</v>
      </c>
      <c r="L116" s="50">
        <v>1</v>
      </c>
      <c r="M116" s="50">
        <v>0</v>
      </c>
      <c r="N116" s="50">
        <v>0</v>
      </c>
      <c r="O116" s="50">
        <v>1</v>
      </c>
      <c r="P116" s="50">
        <v>0</v>
      </c>
      <c r="Q116" s="50">
        <v>0</v>
      </c>
      <c r="R116" s="50">
        <v>0</v>
      </c>
    </row>
    <row r="117" spans="3:18" x14ac:dyDescent="0.25">
      <c r="C117" s="52" t="s">
        <v>174</v>
      </c>
      <c r="D117" s="49">
        <v>3</v>
      </c>
      <c r="E117" s="46">
        <v>45.333333333333336</v>
      </c>
      <c r="F117" s="50">
        <v>0</v>
      </c>
      <c r="G117" s="50">
        <v>0</v>
      </c>
      <c r="H117" s="50">
        <v>0.75</v>
      </c>
      <c r="I117" s="50">
        <v>1</v>
      </c>
      <c r="J117" s="50">
        <v>2.75</v>
      </c>
      <c r="K117" s="50">
        <v>0.75</v>
      </c>
      <c r="L117" s="50">
        <v>1</v>
      </c>
      <c r="M117" s="50">
        <v>0</v>
      </c>
      <c r="N117" s="50">
        <v>1</v>
      </c>
      <c r="O117" s="50">
        <v>0</v>
      </c>
      <c r="P117" s="50">
        <v>1.75</v>
      </c>
      <c r="Q117" s="50">
        <v>0</v>
      </c>
      <c r="R117" s="50">
        <v>0</v>
      </c>
    </row>
    <row r="118" spans="3:18" x14ac:dyDescent="0.25">
      <c r="C118" s="52" t="s">
        <v>197</v>
      </c>
      <c r="D118" s="49">
        <v>1</v>
      </c>
      <c r="E118" s="46">
        <v>70</v>
      </c>
      <c r="F118" s="50">
        <v>0</v>
      </c>
      <c r="G118" s="50">
        <v>1</v>
      </c>
      <c r="H118" s="50">
        <v>0</v>
      </c>
      <c r="I118" s="50">
        <v>1</v>
      </c>
      <c r="J118" s="50">
        <v>0</v>
      </c>
      <c r="K118" s="50">
        <v>0</v>
      </c>
      <c r="L118" s="50">
        <v>0</v>
      </c>
      <c r="M118" s="50">
        <v>0</v>
      </c>
      <c r="N118" s="50">
        <v>0</v>
      </c>
      <c r="O118" s="50">
        <v>0</v>
      </c>
      <c r="P118" s="50">
        <v>0</v>
      </c>
      <c r="Q118" s="50">
        <v>0</v>
      </c>
      <c r="R118" s="50">
        <v>0</v>
      </c>
    </row>
    <row r="119" spans="3:18" x14ac:dyDescent="0.25">
      <c r="C119" s="52" t="s">
        <v>149</v>
      </c>
      <c r="D119" s="49">
        <v>5</v>
      </c>
      <c r="E119" s="46">
        <v>62.2</v>
      </c>
      <c r="F119" s="50">
        <v>1</v>
      </c>
      <c r="G119" s="50">
        <v>3.6</v>
      </c>
      <c r="H119" s="50">
        <v>0</v>
      </c>
      <c r="I119" s="50">
        <v>1.6</v>
      </c>
      <c r="J119" s="50">
        <v>2</v>
      </c>
      <c r="K119" s="50">
        <v>0</v>
      </c>
      <c r="L119" s="50">
        <v>0.6</v>
      </c>
      <c r="M119" s="50">
        <v>0</v>
      </c>
      <c r="N119" s="50">
        <v>0</v>
      </c>
      <c r="O119" s="50">
        <v>0.6</v>
      </c>
      <c r="P119" s="50">
        <v>1.6</v>
      </c>
      <c r="Q119" s="50">
        <v>0</v>
      </c>
      <c r="R119" s="50">
        <v>2</v>
      </c>
    </row>
    <row r="120" spans="3:18" x14ac:dyDescent="0.25">
      <c r="C120" s="52" t="s">
        <v>241</v>
      </c>
      <c r="D120" s="49">
        <v>2</v>
      </c>
      <c r="E120" s="46">
        <v>61.5</v>
      </c>
      <c r="F120" s="50">
        <v>0</v>
      </c>
      <c r="G120" s="50">
        <v>2</v>
      </c>
      <c r="H120" s="50">
        <v>0</v>
      </c>
      <c r="I120" s="50">
        <v>0</v>
      </c>
      <c r="J120" s="50">
        <v>1</v>
      </c>
      <c r="K120" s="50">
        <v>1</v>
      </c>
      <c r="L120" s="50">
        <v>0</v>
      </c>
      <c r="M120" s="50">
        <v>0</v>
      </c>
      <c r="N120" s="50">
        <v>0</v>
      </c>
      <c r="O120" s="50">
        <v>0</v>
      </c>
      <c r="P120" s="50">
        <v>0</v>
      </c>
      <c r="Q120" s="50">
        <v>0</v>
      </c>
      <c r="R120" s="50">
        <v>0</v>
      </c>
    </row>
    <row r="121" spans="3:18" x14ac:dyDescent="0.25">
      <c r="C121" s="52" t="s">
        <v>249</v>
      </c>
      <c r="D121" s="49">
        <v>1</v>
      </c>
      <c r="E121" s="46">
        <v>58</v>
      </c>
      <c r="F121" s="50">
        <v>0.42857142857142855</v>
      </c>
      <c r="G121" s="50">
        <v>0.42857142857142855</v>
      </c>
      <c r="H121" s="50">
        <v>0.42857142857142855</v>
      </c>
      <c r="I121" s="50">
        <v>0</v>
      </c>
      <c r="J121" s="50">
        <v>0.42857142857142855</v>
      </c>
      <c r="K121" s="50">
        <v>0</v>
      </c>
      <c r="L121" s="50">
        <v>0.42857142857142855</v>
      </c>
      <c r="M121" s="50">
        <v>0</v>
      </c>
      <c r="N121" s="50">
        <v>0.42857142857142855</v>
      </c>
      <c r="O121" s="50">
        <v>0.42857142857142855</v>
      </c>
      <c r="P121" s="50">
        <v>0</v>
      </c>
      <c r="Q121" s="50">
        <v>0</v>
      </c>
      <c r="R121" s="50">
        <v>0</v>
      </c>
    </row>
    <row r="122" spans="3:18" x14ac:dyDescent="0.25">
      <c r="C122" s="52" t="s">
        <v>223</v>
      </c>
      <c r="D122" s="49">
        <v>9</v>
      </c>
      <c r="E122" s="46">
        <v>55.111111111111114</v>
      </c>
      <c r="F122" s="50">
        <v>3</v>
      </c>
      <c r="G122" s="50">
        <v>4</v>
      </c>
      <c r="H122" s="50">
        <v>3</v>
      </c>
      <c r="I122" s="50">
        <v>0</v>
      </c>
      <c r="J122" s="50">
        <v>3</v>
      </c>
      <c r="K122" s="50">
        <v>1</v>
      </c>
      <c r="L122" s="50">
        <v>3</v>
      </c>
      <c r="M122" s="50">
        <v>0</v>
      </c>
      <c r="N122" s="50">
        <v>2</v>
      </c>
      <c r="O122" s="50">
        <v>4</v>
      </c>
      <c r="P122" s="50">
        <v>2</v>
      </c>
      <c r="Q122" s="50">
        <v>0</v>
      </c>
      <c r="R122" s="50">
        <v>0</v>
      </c>
    </row>
    <row r="123" spans="3:18" x14ac:dyDescent="0.25">
      <c r="C123" s="52" t="s">
        <v>177</v>
      </c>
      <c r="D123" s="49">
        <v>7</v>
      </c>
      <c r="E123" s="46">
        <v>44.285714285714285</v>
      </c>
      <c r="F123" s="50">
        <v>0</v>
      </c>
      <c r="G123" s="50">
        <v>2</v>
      </c>
      <c r="H123" s="50">
        <v>2</v>
      </c>
      <c r="I123" s="50">
        <v>0</v>
      </c>
      <c r="J123" s="50">
        <v>3</v>
      </c>
      <c r="K123" s="50">
        <v>1</v>
      </c>
      <c r="L123" s="50">
        <v>2</v>
      </c>
      <c r="M123" s="50">
        <v>0</v>
      </c>
      <c r="N123" s="50">
        <v>3</v>
      </c>
      <c r="O123" s="50">
        <v>3</v>
      </c>
      <c r="P123" s="50">
        <v>0</v>
      </c>
      <c r="Q123" s="50">
        <v>0</v>
      </c>
      <c r="R123" s="50">
        <v>2</v>
      </c>
    </row>
    <row r="124" spans="3:18" x14ac:dyDescent="0.25">
      <c r="C124" s="52" t="s">
        <v>156</v>
      </c>
      <c r="D124" s="49">
        <v>8</v>
      </c>
      <c r="E124" s="46">
        <v>74.375</v>
      </c>
      <c r="F124" s="50">
        <v>0</v>
      </c>
      <c r="G124" s="50">
        <v>5</v>
      </c>
      <c r="H124" s="50">
        <v>0</v>
      </c>
      <c r="I124" s="50">
        <v>2</v>
      </c>
      <c r="J124" s="50">
        <v>1</v>
      </c>
      <c r="K124" s="50">
        <v>1</v>
      </c>
      <c r="L124" s="50">
        <v>3</v>
      </c>
      <c r="M124" s="50">
        <v>0</v>
      </c>
      <c r="N124" s="50">
        <v>2</v>
      </c>
      <c r="O124" s="50">
        <v>3</v>
      </c>
      <c r="P124" s="50">
        <v>2</v>
      </c>
      <c r="Q124" s="50">
        <v>1</v>
      </c>
      <c r="R124" s="50">
        <v>0</v>
      </c>
    </row>
    <row r="125" spans="3:18" x14ac:dyDescent="0.25">
      <c r="C125" s="52" t="s">
        <v>183</v>
      </c>
      <c r="D125" s="49">
        <v>3</v>
      </c>
      <c r="E125" s="46">
        <v>43</v>
      </c>
      <c r="F125" s="50">
        <v>0</v>
      </c>
      <c r="G125" s="50">
        <v>0</v>
      </c>
      <c r="H125" s="50">
        <v>0</v>
      </c>
      <c r="I125" s="50">
        <v>1</v>
      </c>
      <c r="J125" s="50">
        <v>2</v>
      </c>
      <c r="K125" s="50">
        <v>0</v>
      </c>
      <c r="L125" s="50">
        <v>0</v>
      </c>
      <c r="M125" s="50">
        <v>0</v>
      </c>
      <c r="N125" s="50">
        <v>1</v>
      </c>
      <c r="O125" s="50">
        <v>0</v>
      </c>
      <c r="P125" s="50">
        <v>0</v>
      </c>
      <c r="Q125" s="50">
        <v>0</v>
      </c>
      <c r="R125" s="50">
        <v>0</v>
      </c>
    </row>
    <row r="126" spans="3:18" x14ac:dyDescent="0.25">
      <c r="C126" s="52" t="s">
        <v>299</v>
      </c>
      <c r="D126" s="49">
        <v>1</v>
      </c>
      <c r="E126" s="46">
        <v>28</v>
      </c>
      <c r="F126" s="50">
        <v>0</v>
      </c>
      <c r="G126" s="50">
        <v>0</v>
      </c>
      <c r="H126" s="50">
        <v>0</v>
      </c>
      <c r="I126" s="50">
        <v>0</v>
      </c>
      <c r="J126" s="50">
        <v>1</v>
      </c>
      <c r="K126" s="50">
        <v>0</v>
      </c>
      <c r="L126" s="50">
        <v>0</v>
      </c>
      <c r="M126" s="50">
        <v>0</v>
      </c>
      <c r="N126" s="50">
        <v>1</v>
      </c>
      <c r="O126" s="50">
        <v>0</v>
      </c>
      <c r="P126" s="50">
        <v>0</v>
      </c>
      <c r="Q126" s="50">
        <v>0</v>
      </c>
      <c r="R126" s="50">
        <v>1</v>
      </c>
    </row>
    <row r="127" spans="3:18" x14ac:dyDescent="0.25">
      <c r="C127" s="52" t="s">
        <v>113</v>
      </c>
      <c r="D127" s="49">
        <v>16</v>
      </c>
      <c r="E127" s="46">
        <v>63.75</v>
      </c>
      <c r="F127" s="50">
        <v>0.33333333333333331</v>
      </c>
      <c r="G127" s="50">
        <v>3.333333333333333</v>
      </c>
      <c r="H127" s="50">
        <v>1.3333333333333333</v>
      </c>
      <c r="I127" s="50">
        <v>0.93333333333333335</v>
      </c>
      <c r="J127" s="50">
        <v>4</v>
      </c>
      <c r="K127" s="50">
        <v>1</v>
      </c>
      <c r="L127" s="50">
        <v>5.9333333333333327</v>
      </c>
      <c r="M127" s="50">
        <v>0</v>
      </c>
      <c r="N127" s="50">
        <v>2.9333333333333331</v>
      </c>
      <c r="O127" s="50">
        <v>0.93333333333333335</v>
      </c>
      <c r="P127" s="50">
        <v>2.333333333333333</v>
      </c>
      <c r="Q127" s="50">
        <v>0.6</v>
      </c>
      <c r="R127" s="50">
        <v>2.333333333333333</v>
      </c>
    </row>
    <row r="128" spans="3:18" x14ac:dyDescent="0.25">
      <c r="C128" s="52" t="s">
        <v>290</v>
      </c>
      <c r="D128" s="49">
        <v>1</v>
      </c>
      <c r="E128" s="46">
        <v>77</v>
      </c>
      <c r="F128" s="50">
        <v>0</v>
      </c>
      <c r="G128" s="50">
        <v>0</v>
      </c>
      <c r="H128" s="50">
        <v>0</v>
      </c>
      <c r="I128" s="50">
        <v>0</v>
      </c>
      <c r="J128" s="50">
        <v>0</v>
      </c>
      <c r="K128" s="50">
        <v>1</v>
      </c>
      <c r="L128" s="50">
        <v>1</v>
      </c>
      <c r="M128" s="50">
        <v>0</v>
      </c>
      <c r="N128" s="50">
        <v>1</v>
      </c>
      <c r="O128" s="50">
        <v>0</v>
      </c>
      <c r="P128" s="50">
        <v>0</v>
      </c>
      <c r="Q128" s="50">
        <v>0</v>
      </c>
      <c r="R128" s="50">
        <v>0</v>
      </c>
    </row>
    <row r="129" spans="3:18" x14ac:dyDescent="0.25">
      <c r="C129" s="52" t="s">
        <v>336</v>
      </c>
      <c r="D129" s="49">
        <v>4</v>
      </c>
      <c r="E129" s="46">
        <v>59.75</v>
      </c>
      <c r="F129" s="50">
        <v>0</v>
      </c>
      <c r="G129" s="50">
        <v>3</v>
      </c>
      <c r="H129" s="50">
        <v>1</v>
      </c>
      <c r="I129" s="50">
        <v>0</v>
      </c>
      <c r="J129" s="50">
        <v>2</v>
      </c>
      <c r="K129" s="50">
        <v>0</v>
      </c>
      <c r="L129" s="50">
        <v>2</v>
      </c>
      <c r="M129" s="50">
        <v>0</v>
      </c>
      <c r="N129" s="50">
        <v>0</v>
      </c>
      <c r="O129" s="50">
        <v>0</v>
      </c>
      <c r="P129" s="50">
        <v>0</v>
      </c>
      <c r="Q129" s="50">
        <v>0</v>
      </c>
      <c r="R129" s="50">
        <v>0</v>
      </c>
    </row>
    <row r="130" spans="3:18" x14ac:dyDescent="0.25">
      <c r="C130" s="52" t="s">
        <v>319</v>
      </c>
      <c r="D130" s="49">
        <v>4</v>
      </c>
      <c r="E130" s="46">
        <v>36.75</v>
      </c>
      <c r="F130" s="50">
        <v>0</v>
      </c>
      <c r="G130" s="50">
        <v>1.4285714285714286</v>
      </c>
      <c r="H130" s="50">
        <v>0.42857142857142855</v>
      </c>
      <c r="I130" s="50">
        <v>1.4285714285714286</v>
      </c>
      <c r="J130" s="50">
        <v>1.4285714285714286</v>
      </c>
      <c r="K130" s="50">
        <v>0.42857142857142855</v>
      </c>
      <c r="L130" s="50">
        <v>1.4285714285714286</v>
      </c>
      <c r="M130" s="50">
        <v>0</v>
      </c>
      <c r="N130" s="50">
        <v>0</v>
      </c>
      <c r="O130" s="50">
        <v>1.4285714285714286</v>
      </c>
      <c r="P130" s="50">
        <v>0</v>
      </c>
      <c r="Q130" s="50">
        <v>1</v>
      </c>
      <c r="R130" s="50">
        <v>1</v>
      </c>
    </row>
    <row r="131" spans="3:18" x14ac:dyDescent="0.25">
      <c r="C131" s="52" t="s">
        <v>332</v>
      </c>
      <c r="D131" s="49">
        <v>1</v>
      </c>
      <c r="E131" s="46">
        <v>70</v>
      </c>
      <c r="F131" s="50">
        <v>0</v>
      </c>
      <c r="G131" s="50">
        <v>1</v>
      </c>
      <c r="H131" s="50">
        <v>0</v>
      </c>
      <c r="I131" s="50">
        <v>1</v>
      </c>
      <c r="J131" s="50">
        <v>0</v>
      </c>
      <c r="K131" s="50">
        <v>0</v>
      </c>
      <c r="L131" s="50">
        <v>1</v>
      </c>
      <c r="M131" s="50">
        <v>0</v>
      </c>
      <c r="N131" s="50">
        <v>0</v>
      </c>
      <c r="O131" s="50">
        <v>0</v>
      </c>
      <c r="P131" s="50">
        <v>0</v>
      </c>
      <c r="Q131" s="50">
        <v>0</v>
      </c>
      <c r="R131" s="50">
        <v>0</v>
      </c>
    </row>
    <row r="132" spans="3:18" x14ac:dyDescent="0.25">
      <c r="C132" s="52" t="s">
        <v>339</v>
      </c>
      <c r="D132" s="49">
        <v>1</v>
      </c>
      <c r="E132" s="46">
        <v>44</v>
      </c>
      <c r="F132" s="50">
        <v>0</v>
      </c>
      <c r="G132" s="50">
        <v>0</v>
      </c>
      <c r="H132" s="50">
        <v>1</v>
      </c>
      <c r="I132" s="50">
        <v>0</v>
      </c>
      <c r="J132" s="50">
        <v>0</v>
      </c>
      <c r="K132" s="50">
        <v>0</v>
      </c>
      <c r="L132" s="50">
        <v>0</v>
      </c>
      <c r="M132" s="50">
        <v>0</v>
      </c>
      <c r="N132" s="50">
        <v>0</v>
      </c>
      <c r="O132" s="50">
        <v>1</v>
      </c>
      <c r="P132" s="50">
        <v>1</v>
      </c>
      <c r="Q132" s="50">
        <v>0</v>
      </c>
      <c r="R132" s="50">
        <v>0</v>
      </c>
    </row>
    <row r="133" spans="3:18" x14ac:dyDescent="0.25">
      <c r="C133" s="52" t="s">
        <v>328</v>
      </c>
      <c r="D133" s="49">
        <v>1</v>
      </c>
      <c r="E133" s="46">
        <v>29</v>
      </c>
      <c r="F133" s="50">
        <v>0</v>
      </c>
      <c r="G133" s="50">
        <v>1</v>
      </c>
      <c r="H133" s="50">
        <v>0</v>
      </c>
      <c r="I133" s="50">
        <v>1</v>
      </c>
      <c r="J133" s="50">
        <v>0</v>
      </c>
      <c r="K133" s="50">
        <v>0</v>
      </c>
      <c r="L133" s="50">
        <v>0</v>
      </c>
      <c r="M133" s="50">
        <v>0</v>
      </c>
      <c r="N133" s="50">
        <v>0</v>
      </c>
      <c r="O133" s="50">
        <v>1</v>
      </c>
      <c r="P133" s="50">
        <v>0</v>
      </c>
      <c r="Q133" s="50">
        <v>0</v>
      </c>
      <c r="R133" s="50">
        <v>0</v>
      </c>
    </row>
    <row r="134" spans="3:18" x14ac:dyDescent="0.25">
      <c r="C134" s="52" t="s">
        <v>342</v>
      </c>
      <c r="D134" s="49">
        <v>1</v>
      </c>
      <c r="E134" s="46">
        <v>30</v>
      </c>
      <c r="F134" s="50">
        <v>0</v>
      </c>
      <c r="G134" s="50">
        <v>0</v>
      </c>
      <c r="H134" s="50">
        <v>0</v>
      </c>
      <c r="I134" s="50">
        <v>0</v>
      </c>
      <c r="J134" s="50">
        <v>1</v>
      </c>
      <c r="K134" s="50">
        <v>0</v>
      </c>
      <c r="L134" s="50">
        <v>0</v>
      </c>
      <c r="M134" s="50">
        <v>0</v>
      </c>
      <c r="N134" s="50">
        <v>1</v>
      </c>
      <c r="O134" s="50">
        <v>0</v>
      </c>
      <c r="P134" s="50">
        <v>0</v>
      </c>
      <c r="Q134" s="50">
        <v>0</v>
      </c>
      <c r="R134" s="50">
        <v>0</v>
      </c>
    </row>
    <row r="135" spans="3:18" x14ac:dyDescent="0.25">
      <c r="C135" s="52" t="s">
        <v>324</v>
      </c>
      <c r="D135" s="49">
        <v>1</v>
      </c>
      <c r="E135" s="46">
        <v>74</v>
      </c>
      <c r="F135" s="50">
        <v>0</v>
      </c>
      <c r="G135" s="50">
        <v>1</v>
      </c>
      <c r="H135" s="50">
        <v>0</v>
      </c>
      <c r="I135" s="50">
        <v>1</v>
      </c>
      <c r="J135" s="50">
        <v>0</v>
      </c>
      <c r="K135" s="50">
        <v>0</v>
      </c>
      <c r="L135" s="50">
        <v>0</v>
      </c>
      <c r="M135" s="50">
        <v>0</v>
      </c>
      <c r="N135" s="50">
        <v>0</v>
      </c>
      <c r="O135" s="50">
        <v>1</v>
      </c>
      <c r="P135" s="50">
        <v>0</v>
      </c>
      <c r="Q135" s="50">
        <v>0</v>
      </c>
      <c r="R135" s="50">
        <v>0</v>
      </c>
    </row>
    <row r="136" spans="3:18" x14ac:dyDescent="0.25">
      <c r="C136" s="52" t="s">
        <v>343</v>
      </c>
      <c r="D136" s="49">
        <v>2</v>
      </c>
      <c r="E136" s="46">
        <v>49</v>
      </c>
      <c r="F136" s="50">
        <v>0</v>
      </c>
      <c r="G136" s="50">
        <v>0</v>
      </c>
      <c r="H136" s="50">
        <v>0</v>
      </c>
      <c r="I136" s="50">
        <v>1</v>
      </c>
      <c r="J136" s="50">
        <v>1</v>
      </c>
      <c r="K136" s="50">
        <v>1</v>
      </c>
      <c r="L136" s="50">
        <v>0</v>
      </c>
      <c r="M136" s="50">
        <v>0</v>
      </c>
      <c r="N136" s="50">
        <v>0</v>
      </c>
      <c r="O136" s="50">
        <v>1</v>
      </c>
      <c r="P136" s="50">
        <v>0</v>
      </c>
      <c r="Q136" s="50">
        <v>0</v>
      </c>
      <c r="R136" s="50">
        <v>0</v>
      </c>
    </row>
    <row r="137" spans="3:18" x14ac:dyDescent="0.25">
      <c r="C137" s="52" t="s">
        <v>331</v>
      </c>
      <c r="D137" s="49">
        <v>2</v>
      </c>
      <c r="E137" s="46">
        <v>58.5</v>
      </c>
      <c r="F137" s="50">
        <v>0</v>
      </c>
      <c r="G137" s="50">
        <v>2</v>
      </c>
      <c r="H137" s="50">
        <v>0</v>
      </c>
      <c r="I137" s="50">
        <v>2</v>
      </c>
      <c r="J137" s="50">
        <v>0</v>
      </c>
      <c r="K137" s="50">
        <v>0</v>
      </c>
      <c r="L137" s="50">
        <v>0</v>
      </c>
      <c r="M137" s="50">
        <v>0</v>
      </c>
      <c r="N137" s="50">
        <v>0</v>
      </c>
      <c r="O137" s="50">
        <v>1</v>
      </c>
      <c r="P137" s="50">
        <v>0</v>
      </c>
      <c r="Q137" s="50">
        <v>0</v>
      </c>
      <c r="R137" s="50">
        <v>0</v>
      </c>
    </row>
    <row r="138" spans="3:18" x14ac:dyDescent="0.25">
      <c r="C138" s="52" t="s">
        <v>334</v>
      </c>
      <c r="D138" s="49">
        <v>3</v>
      </c>
      <c r="E138" s="46">
        <v>34</v>
      </c>
      <c r="F138" s="50">
        <v>0</v>
      </c>
      <c r="G138" s="50">
        <v>0</v>
      </c>
      <c r="H138" s="50">
        <v>1</v>
      </c>
      <c r="I138" s="50">
        <v>1</v>
      </c>
      <c r="J138" s="50">
        <v>2</v>
      </c>
      <c r="K138" s="50">
        <v>0</v>
      </c>
      <c r="L138" s="50">
        <v>0</v>
      </c>
      <c r="M138" s="50">
        <v>0</v>
      </c>
      <c r="N138" s="50">
        <v>0</v>
      </c>
      <c r="O138" s="50">
        <v>2</v>
      </c>
      <c r="P138" s="50">
        <v>1</v>
      </c>
      <c r="Q138" s="50">
        <v>1</v>
      </c>
      <c r="R138" s="50">
        <v>0</v>
      </c>
    </row>
    <row r="139" spans="3:18" x14ac:dyDescent="0.25">
      <c r="C139" s="52" t="s">
        <v>329</v>
      </c>
      <c r="D139" s="49">
        <v>3</v>
      </c>
      <c r="E139" s="46">
        <v>50.666666666666664</v>
      </c>
      <c r="F139" s="50">
        <v>0</v>
      </c>
      <c r="G139" s="50">
        <v>2.5</v>
      </c>
      <c r="H139" s="50">
        <v>0</v>
      </c>
      <c r="I139" s="50">
        <v>1.5</v>
      </c>
      <c r="J139" s="50">
        <v>0</v>
      </c>
      <c r="K139" s="50">
        <v>1.5</v>
      </c>
      <c r="L139" s="50">
        <v>1</v>
      </c>
      <c r="M139" s="50">
        <v>0</v>
      </c>
      <c r="N139" s="50">
        <v>1.5</v>
      </c>
      <c r="O139" s="50">
        <v>0.5</v>
      </c>
      <c r="P139" s="50">
        <v>0.5</v>
      </c>
      <c r="Q139" s="50">
        <v>0</v>
      </c>
      <c r="R139" s="50">
        <v>0</v>
      </c>
    </row>
    <row r="140" spans="3:18" x14ac:dyDescent="0.25">
      <c r="C140" s="52" t="s">
        <v>344</v>
      </c>
      <c r="D140" s="49">
        <v>1</v>
      </c>
      <c r="E140" s="46">
        <v>64</v>
      </c>
      <c r="F140" s="50">
        <v>0</v>
      </c>
      <c r="G140" s="50">
        <v>1</v>
      </c>
      <c r="H140" s="50">
        <v>0</v>
      </c>
      <c r="I140" s="50">
        <v>0</v>
      </c>
      <c r="J140" s="50">
        <v>0</v>
      </c>
      <c r="K140" s="50">
        <v>0</v>
      </c>
      <c r="L140" s="50">
        <v>1</v>
      </c>
      <c r="M140" s="50">
        <v>0</v>
      </c>
      <c r="N140" s="50">
        <v>0</v>
      </c>
      <c r="O140" s="50">
        <v>0</v>
      </c>
      <c r="P140" s="50">
        <v>1</v>
      </c>
      <c r="Q140" s="50">
        <v>0</v>
      </c>
      <c r="R140" s="50">
        <v>0</v>
      </c>
    </row>
    <row r="141" spans="3:18" x14ac:dyDescent="0.25">
      <c r="C141" s="52" t="s">
        <v>330</v>
      </c>
      <c r="D141" s="49">
        <v>1</v>
      </c>
      <c r="E141" s="46">
        <v>66</v>
      </c>
      <c r="F141" s="50">
        <v>1</v>
      </c>
      <c r="G141" s="50">
        <v>0</v>
      </c>
      <c r="H141" s="50">
        <v>0</v>
      </c>
      <c r="I141" s="50">
        <v>1</v>
      </c>
      <c r="J141" s="50">
        <v>0</v>
      </c>
      <c r="K141" s="50">
        <v>0</v>
      </c>
      <c r="L141" s="50">
        <v>1</v>
      </c>
      <c r="M141" s="50">
        <v>0</v>
      </c>
      <c r="N141" s="50">
        <v>0</v>
      </c>
      <c r="O141" s="50">
        <v>0</v>
      </c>
      <c r="P141" s="50">
        <v>0</v>
      </c>
      <c r="Q141" s="50">
        <v>0</v>
      </c>
      <c r="R141" s="50">
        <v>0</v>
      </c>
    </row>
    <row r="142" spans="3:18" x14ac:dyDescent="0.25">
      <c r="C142" s="52" t="s">
        <v>320</v>
      </c>
      <c r="D142" s="49">
        <v>1</v>
      </c>
      <c r="E142" s="46">
        <v>24</v>
      </c>
      <c r="F142" s="50">
        <v>0</v>
      </c>
      <c r="G142" s="50">
        <v>0.33333333333333331</v>
      </c>
      <c r="H142" s="50">
        <v>0.33333333333333331</v>
      </c>
      <c r="I142" s="50">
        <v>0.33333333333333331</v>
      </c>
      <c r="J142" s="50">
        <v>0.33333333333333331</v>
      </c>
      <c r="K142" s="50">
        <v>0</v>
      </c>
      <c r="L142" s="50">
        <v>0.33333333333333331</v>
      </c>
      <c r="M142" s="50">
        <v>0.33333333333333331</v>
      </c>
      <c r="N142" s="50">
        <v>0.33333333333333331</v>
      </c>
      <c r="O142" s="50">
        <v>0.33333333333333331</v>
      </c>
      <c r="P142" s="50">
        <v>0</v>
      </c>
      <c r="Q142" s="50">
        <v>0</v>
      </c>
      <c r="R142" s="50">
        <v>0.33333333333333331</v>
      </c>
    </row>
    <row r="143" spans="3:18" x14ac:dyDescent="0.25">
      <c r="C143" s="52" t="s">
        <v>340</v>
      </c>
      <c r="D143" s="49">
        <v>1</v>
      </c>
      <c r="E143" s="46">
        <v>52</v>
      </c>
      <c r="F143" s="50">
        <v>0</v>
      </c>
      <c r="G143" s="50">
        <v>0</v>
      </c>
      <c r="H143" s="50">
        <v>0</v>
      </c>
      <c r="I143" s="50">
        <v>1</v>
      </c>
      <c r="J143" s="50">
        <v>0</v>
      </c>
      <c r="K143" s="50">
        <v>0</v>
      </c>
      <c r="L143" s="50">
        <v>1</v>
      </c>
      <c r="M143" s="50">
        <v>0</v>
      </c>
      <c r="N143" s="50">
        <v>0</v>
      </c>
      <c r="O143" s="50">
        <v>1</v>
      </c>
      <c r="P143" s="50">
        <v>0</v>
      </c>
      <c r="Q143" s="50">
        <v>0</v>
      </c>
      <c r="R143" s="50">
        <v>0</v>
      </c>
    </row>
    <row r="144" spans="3:18" x14ac:dyDescent="0.25">
      <c r="C144" s="52" t="s">
        <v>325</v>
      </c>
      <c r="D144" s="49">
        <v>1</v>
      </c>
      <c r="E144" s="46">
        <v>68</v>
      </c>
      <c r="F144" s="50">
        <v>0</v>
      </c>
      <c r="G144" s="50">
        <v>0</v>
      </c>
      <c r="H144" s="50">
        <v>0</v>
      </c>
      <c r="I144" s="50">
        <v>0</v>
      </c>
      <c r="J144" s="50">
        <v>0</v>
      </c>
      <c r="K144" s="50">
        <v>0</v>
      </c>
      <c r="L144" s="50">
        <v>0</v>
      </c>
      <c r="M144" s="50">
        <v>0</v>
      </c>
      <c r="N144" s="50">
        <v>0</v>
      </c>
      <c r="O144" s="50">
        <v>0</v>
      </c>
      <c r="P144" s="50">
        <v>1</v>
      </c>
      <c r="Q144" s="50">
        <v>0</v>
      </c>
      <c r="R144" s="50">
        <v>0</v>
      </c>
    </row>
    <row r="145" spans="3:18" x14ac:dyDescent="0.25">
      <c r="C145" s="52" t="s">
        <v>337</v>
      </c>
      <c r="D145" s="49">
        <v>1</v>
      </c>
      <c r="E145" s="46">
        <v>83</v>
      </c>
      <c r="F145" s="50">
        <v>0</v>
      </c>
      <c r="G145" s="50">
        <v>0</v>
      </c>
      <c r="H145" s="50">
        <v>0</v>
      </c>
      <c r="I145" s="50">
        <v>0</v>
      </c>
      <c r="J145" s="50">
        <v>0</v>
      </c>
      <c r="K145" s="50">
        <v>0</v>
      </c>
      <c r="L145" s="50">
        <v>1</v>
      </c>
      <c r="M145" s="50">
        <v>0</v>
      </c>
      <c r="N145" s="50">
        <v>0</v>
      </c>
      <c r="O145" s="50">
        <v>0</v>
      </c>
      <c r="P145" s="50">
        <v>0</v>
      </c>
      <c r="Q145" s="50">
        <v>0</v>
      </c>
      <c r="R145" s="50">
        <v>0</v>
      </c>
    </row>
    <row r="146" spans="3:18" x14ac:dyDescent="0.25">
      <c r="C146" s="52" t="s">
        <v>341</v>
      </c>
      <c r="D146" s="49">
        <v>1</v>
      </c>
      <c r="E146" s="46">
        <v>64</v>
      </c>
      <c r="F146" s="50">
        <v>0</v>
      </c>
      <c r="G146" s="50">
        <v>0</v>
      </c>
      <c r="H146" s="50">
        <v>0</v>
      </c>
      <c r="I146" s="50">
        <v>0</v>
      </c>
      <c r="J146" s="50">
        <v>0</v>
      </c>
      <c r="K146" s="50">
        <v>0</v>
      </c>
      <c r="L146" s="50">
        <v>0</v>
      </c>
      <c r="M146" s="50">
        <v>0</v>
      </c>
      <c r="N146" s="50">
        <v>0</v>
      </c>
      <c r="O146" s="50">
        <v>0</v>
      </c>
      <c r="P146" s="50">
        <v>1</v>
      </c>
      <c r="Q146" s="50">
        <v>0</v>
      </c>
      <c r="R146" s="50">
        <v>0</v>
      </c>
    </row>
    <row r="147" spans="3:18" x14ac:dyDescent="0.25">
      <c r="C147" s="52" t="s">
        <v>333</v>
      </c>
      <c r="D147" s="49">
        <v>2</v>
      </c>
      <c r="E147" s="46">
        <v>47.5</v>
      </c>
      <c r="F147" s="50">
        <v>0</v>
      </c>
      <c r="G147" s="50">
        <v>1</v>
      </c>
      <c r="H147" s="50">
        <v>0</v>
      </c>
      <c r="I147" s="50">
        <v>0</v>
      </c>
      <c r="J147" s="50">
        <v>0</v>
      </c>
      <c r="K147" s="50">
        <v>0</v>
      </c>
      <c r="L147" s="50">
        <v>1</v>
      </c>
      <c r="M147" s="50">
        <v>0</v>
      </c>
      <c r="N147" s="50">
        <v>0</v>
      </c>
      <c r="O147" s="50">
        <v>1</v>
      </c>
      <c r="P147" s="50">
        <v>0</v>
      </c>
      <c r="Q147" s="50">
        <v>0</v>
      </c>
      <c r="R147" s="50">
        <v>0</v>
      </c>
    </row>
    <row r="148" spans="3:18" x14ac:dyDescent="0.25">
      <c r="C148" s="52" t="s">
        <v>335</v>
      </c>
      <c r="D148" s="49">
        <v>2</v>
      </c>
      <c r="E148" s="46">
        <v>68.5</v>
      </c>
      <c r="F148" s="50">
        <v>0.42857142857142855</v>
      </c>
      <c r="G148" s="50">
        <v>1.4285714285714286</v>
      </c>
      <c r="H148" s="50">
        <v>0.42857142857142855</v>
      </c>
      <c r="I148" s="50">
        <v>1.4285714285714286</v>
      </c>
      <c r="J148" s="50">
        <v>0</v>
      </c>
      <c r="K148" s="50">
        <v>0.42857142857142855</v>
      </c>
      <c r="L148" s="50">
        <v>0.42857142857142855</v>
      </c>
      <c r="M148" s="50">
        <v>0</v>
      </c>
      <c r="N148" s="50">
        <v>1.4285714285714286</v>
      </c>
      <c r="O148" s="50">
        <v>0</v>
      </c>
      <c r="P148" s="50">
        <v>0</v>
      </c>
      <c r="Q148" s="50">
        <v>0</v>
      </c>
      <c r="R148" s="50">
        <v>0</v>
      </c>
    </row>
    <row r="149" spans="3:18" x14ac:dyDescent="0.25">
      <c r="C149" s="52" t="s">
        <v>327</v>
      </c>
      <c r="D149" s="49">
        <v>2</v>
      </c>
      <c r="E149" s="46">
        <v>69.5</v>
      </c>
      <c r="F149" s="50">
        <v>0</v>
      </c>
      <c r="G149" s="50">
        <v>0</v>
      </c>
      <c r="H149" s="50">
        <v>0</v>
      </c>
      <c r="I149" s="50">
        <v>2</v>
      </c>
      <c r="J149" s="50">
        <v>0</v>
      </c>
      <c r="K149" s="50">
        <v>0</v>
      </c>
      <c r="L149" s="50">
        <v>1</v>
      </c>
      <c r="M149" s="50">
        <v>0</v>
      </c>
      <c r="N149" s="50">
        <v>0</v>
      </c>
      <c r="O149" s="50">
        <v>1</v>
      </c>
      <c r="P149" s="50">
        <v>0</v>
      </c>
      <c r="Q149" s="50">
        <v>0</v>
      </c>
      <c r="R149" s="50">
        <v>0</v>
      </c>
    </row>
    <row r="150" spans="3:18" x14ac:dyDescent="0.25">
      <c r="C150" s="52" t="s">
        <v>321</v>
      </c>
      <c r="D150" s="49">
        <v>5</v>
      </c>
      <c r="E150" s="46">
        <v>51.4</v>
      </c>
      <c r="F150" s="50">
        <v>1.2727272727272727</v>
      </c>
      <c r="G150" s="50">
        <v>3.0227272727272725</v>
      </c>
      <c r="H150" s="50">
        <v>0.27272727272727271</v>
      </c>
      <c r="I150" s="50">
        <v>2.0227272727272725</v>
      </c>
      <c r="J150" s="50">
        <v>0</v>
      </c>
      <c r="K150" s="50">
        <v>0.27272727272727271</v>
      </c>
      <c r="L150" s="50">
        <v>1.0227272727272727</v>
      </c>
      <c r="M150" s="50">
        <v>0.27272727272727271</v>
      </c>
      <c r="N150" s="50">
        <v>2.0227272727272725</v>
      </c>
      <c r="O150" s="50">
        <v>0</v>
      </c>
      <c r="P150" s="50">
        <v>1.2727272727272727</v>
      </c>
      <c r="Q150" s="50">
        <v>0.27272727272727271</v>
      </c>
      <c r="R150" s="50">
        <v>0.27272727272727271</v>
      </c>
    </row>
    <row r="151" spans="3:18" x14ac:dyDescent="0.25">
      <c r="C151" s="52" t="s">
        <v>326</v>
      </c>
      <c r="D151" s="49">
        <v>2</v>
      </c>
      <c r="E151" s="46">
        <v>43.5</v>
      </c>
      <c r="F151" s="50">
        <v>0</v>
      </c>
      <c r="G151" s="50">
        <v>0</v>
      </c>
      <c r="H151" s="50">
        <v>0</v>
      </c>
      <c r="I151" s="50">
        <v>1</v>
      </c>
      <c r="J151" s="50">
        <v>0</v>
      </c>
      <c r="K151" s="50">
        <v>0</v>
      </c>
      <c r="L151" s="50">
        <v>0</v>
      </c>
      <c r="M151" s="50">
        <v>0</v>
      </c>
      <c r="N151" s="50">
        <v>2</v>
      </c>
      <c r="O151" s="50">
        <v>1</v>
      </c>
      <c r="P151" s="50">
        <v>0</v>
      </c>
      <c r="Q151" s="50">
        <v>0</v>
      </c>
      <c r="R151" s="50">
        <v>0</v>
      </c>
    </row>
    <row r="152" spans="3:18" x14ac:dyDescent="0.25">
      <c r="C152" s="52" t="s">
        <v>313</v>
      </c>
      <c r="D152" s="49">
        <v>2</v>
      </c>
      <c r="E152" s="46">
        <v>35.5</v>
      </c>
      <c r="F152" s="50">
        <v>1</v>
      </c>
      <c r="G152" s="50">
        <v>0</v>
      </c>
      <c r="H152" s="50">
        <v>0</v>
      </c>
      <c r="I152" s="50">
        <v>1</v>
      </c>
      <c r="J152" s="50">
        <v>1</v>
      </c>
      <c r="K152" s="50">
        <v>0</v>
      </c>
      <c r="L152" s="50">
        <v>0</v>
      </c>
      <c r="M152" s="50">
        <v>0</v>
      </c>
      <c r="N152" s="50">
        <v>1</v>
      </c>
      <c r="O152" s="50">
        <v>0</v>
      </c>
      <c r="P152" s="50">
        <v>0</v>
      </c>
      <c r="Q152" s="50">
        <v>0</v>
      </c>
      <c r="R152" s="50">
        <v>0</v>
      </c>
    </row>
    <row r="153" spans="3:18" x14ac:dyDescent="0.25">
      <c r="C153" s="52" t="s">
        <v>314</v>
      </c>
      <c r="D153" s="49">
        <v>1</v>
      </c>
      <c r="E153" s="46">
        <v>39</v>
      </c>
      <c r="F153" s="50">
        <v>1</v>
      </c>
      <c r="G153" s="50">
        <v>0</v>
      </c>
      <c r="H153" s="50">
        <v>0</v>
      </c>
      <c r="I153" s="50">
        <v>1</v>
      </c>
      <c r="J153" s="50">
        <v>0</v>
      </c>
      <c r="K153" s="50">
        <v>0</v>
      </c>
      <c r="L153" s="50">
        <v>1</v>
      </c>
      <c r="M153" s="50">
        <v>0</v>
      </c>
      <c r="N153" s="50">
        <v>0</v>
      </c>
      <c r="O153" s="50">
        <v>0</v>
      </c>
      <c r="P153" s="50">
        <v>0</v>
      </c>
      <c r="Q153" s="50">
        <v>0</v>
      </c>
      <c r="R153" s="50">
        <v>0</v>
      </c>
    </row>
    <row r="154" spans="3:18" x14ac:dyDescent="0.25">
      <c r="C154" s="52" t="s">
        <v>315</v>
      </c>
      <c r="D154" s="49">
        <v>1</v>
      </c>
      <c r="E154" s="46">
        <v>39</v>
      </c>
      <c r="F154" s="50">
        <v>0</v>
      </c>
      <c r="G154" s="50">
        <v>0</v>
      </c>
      <c r="H154" s="50">
        <v>0</v>
      </c>
      <c r="I154" s="50">
        <v>1</v>
      </c>
      <c r="J154" s="50">
        <v>0</v>
      </c>
      <c r="K154" s="50">
        <v>0</v>
      </c>
      <c r="L154" s="50">
        <v>1</v>
      </c>
      <c r="M154" s="50">
        <v>0</v>
      </c>
      <c r="N154" s="50">
        <v>0</v>
      </c>
      <c r="O154" s="50">
        <v>1</v>
      </c>
      <c r="P154" s="50">
        <v>0</v>
      </c>
      <c r="Q154" s="50">
        <v>0</v>
      </c>
      <c r="R154" s="50">
        <v>0</v>
      </c>
    </row>
    <row r="155" spans="3:18" x14ac:dyDescent="0.25">
      <c r="C155" s="52" t="s">
        <v>316</v>
      </c>
      <c r="D155" s="49">
        <v>3</v>
      </c>
      <c r="E155" s="46">
        <v>54</v>
      </c>
      <c r="F155" s="50">
        <v>1</v>
      </c>
      <c r="G155" s="50">
        <v>0</v>
      </c>
      <c r="H155" s="50">
        <v>0</v>
      </c>
      <c r="I155" s="50">
        <v>2</v>
      </c>
      <c r="J155" s="50">
        <v>1</v>
      </c>
      <c r="K155" s="50">
        <v>0</v>
      </c>
      <c r="L155" s="50">
        <v>1</v>
      </c>
      <c r="M155" s="50">
        <v>0</v>
      </c>
      <c r="N155" s="50">
        <v>0</v>
      </c>
      <c r="O155" s="50">
        <v>0</v>
      </c>
      <c r="P155" s="50">
        <v>0</v>
      </c>
      <c r="Q155" s="50">
        <v>0</v>
      </c>
      <c r="R155" s="50">
        <v>0</v>
      </c>
    </row>
    <row r="156" spans="3:18" x14ac:dyDescent="0.25">
      <c r="C156" s="52" t="s">
        <v>311</v>
      </c>
      <c r="D156" s="49">
        <v>2</v>
      </c>
      <c r="E156" s="46">
        <v>45.5</v>
      </c>
      <c r="F156" s="50">
        <v>0</v>
      </c>
      <c r="G156" s="50">
        <v>1</v>
      </c>
      <c r="H156" s="50">
        <v>0</v>
      </c>
      <c r="I156" s="50">
        <v>0</v>
      </c>
      <c r="J156" s="50">
        <v>0</v>
      </c>
      <c r="K156" s="50">
        <v>0</v>
      </c>
      <c r="L156" s="50">
        <v>0</v>
      </c>
      <c r="M156" s="50">
        <v>0</v>
      </c>
      <c r="N156" s="50">
        <v>1</v>
      </c>
      <c r="O156" s="50">
        <v>0</v>
      </c>
      <c r="P156" s="50">
        <v>1</v>
      </c>
      <c r="Q156" s="50">
        <v>0</v>
      </c>
      <c r="R156" s="50">
        <v>1</v>
      </c>
    </row>
    <row r="157" spans="3:18" x14ac:dyDescent="0.25">
      <c r="C157" s="52" t="s">
        <v>338</v>
      </c>
      <c r="D157" s="49">
        <v>1</v>
      </c>
      <c r="E157" s="46">
        <v>22</v>
      </c>
      <c r="F157" s="50">
        <v>0</v>
      </c>
      <c r="G157" s="50">
        <v>1</v>
      </c>
      <c r="H157" s="50">
        <v>0</v>
      </c>
      <c r="I157" s="50">
        <v>1</v>
      </c>
      <c r="J157" s="50">
        <v>1</v>
      </c>
      <c r="K157" s="50">
        <v>0</v>
      </c>
      <c r="L157" s="50">
        <v>0</v>
      </c>
      <c r="M157" s="50">
        <v>0</v>
      </c>
      <c r="N157" s="50">
        <v>0</v>
      </c>
      <c r="O157" s="50">
        <v>0</v>
      </c>
      <c r="P157" s="50">
        <v>0</v>
      </c>
      <c r="Q157" s="50">
        <v>0</v>
      </c>
      <c r="R157" s="50">
        <v>0</v>
      </c>
    </row>
    <row r="158" spans="3:18" x14ac:dyDescent="0.25">
      <c r="C158" s="52" t="s">
        <v>310</v>
      </c>
      <c r="D158" s="49">
        <v>2</v>
      </c>
      <c r="E158" s="46">
        <v>26.666666666666668</v>
      </c>
      <c r="F158" s="50">
        <v>0</v>
      </c>
      <c r="G158" s="50">
        <v>0.6</v>
      </c>
      <c r="H158" s="50">
        <v>0</v>
      </c>
      <c r="I158" s="50">
        <v>1.6</v>
      </c>
      <c r="J158" s="50">
        <v>0.6</v>
      </c>
      <c r="K158" s="50">
        <v>0</v>
      </c>
      <c r="L158" s="50">
        <v>1</v>
      </c>
      <c r="M158" s="50">
        <v>0</v>
      </c>
      <c r="N158" s="50">
        <v>0</v>
      </c>
      <c r="O158" s="50">
        <v>1.6</v>
      </c>
      <c r="P158" s="50">
        <v>0.6</v>
      </c>
      <c r="Q158" s="50">
        <v>0</v>
      </c>
      <c r="R158" s="50">
        <v>0</v>
      </c>
    </row>
    <row r="159" spans="3:18" x14ac:dyDescent="0.25">
      <c r="C159" s="52" t="s">
        <v>309</v>
      </c>
      <c r="D159" s="49">
        <v>1</v>
      </c>
      <c r="E159" s="46">
        <v>46</v>
      </c>
      <c r="F159" s="50">
        <v>1</v>
      </c>
      <c r="G159" s="50">
        <v>0</v>
      </c>
      <c r="H159" s="50">
        <v>1</v>
      </c>
      <c r="I159" s="50">
        <v>0</v>
      </c>
      <c r="J159" s="50">
        <v>0</v>
      </c>
      <c r="K159" s="50">
        <v>0</v>
      </c>
      <c r="L159" s="50">
        <v>0</v>
      </c>
      <c r="M159" s="50">
        <v>0</v>
      </c>
      <c r="N159" s="50">
        <v>0</v>
      </c>
      <c r="O159" s="50">
        <v>0</v>
      </c>
      <c r="P159" s="50">
        <v>0</v>
      </c>
      <c r="Q159" s="50">
        <v>0</v>
      </c>
      <c r="R159" s="50">
        <v>0</v>
      </c>
    </row>
    <row r="160" spans="3:18" x14ac:dyDescent="0.25">
      <c r="C160" s="52" t="s">
        <v>323</v>
      </c>
      <c r="D160" s="49">
        <v>2</v>
      </c>
      <c r="E160" s="46">
        <v>43.5</v>
      </c>
      <c r="F160" s="50">
        <v>0</v>
      </c>
      <c r="G160" s="50">
        <v>0.75</v>
      </c>
      <c r="H160" s="50">
        <v>0</v>
      </c>
      <c r="I160" s="50">
        <v>0.75</v>
      </c>
      <c r="J160" s="50">
        <v>0</v>
      </c>
      <c r="K160" s="50">
        <v>0</v>
      </c>
      <c r="L160" s="50">
        <v>1.75</v>
      </c>
      <c r="M160" s="50">
        <v>0</v>
      </c>
      <c r="N160" s="50">
        <v>0</v>
      </c>
      <c r="O160" s="50">
        <v>0.75</v>
      </c>
      <c r="P160" s="50">
        <v>0</v>
      </c>
      <c r="Q160" s="50">
        <v>0</v>
      </c>
      <c r="R160" s="50">
        <v>0</v>
      </c>
    </row>
    <row r="161" spans="3:18" x14ac:dyDescent="0.25">
      <c r="C161" s="52" t="s">
        <v>318</v>
      </c>
      <c r="D161" s="49">
        <v>2</v>
      </c>
      <c r="E161" s="46">
        <v>50</v>
      </c>
      <c r="F161" s="50">
        <v>0</v>
      </c>
      <c r="G161" s="50">
        <v>0</v>
      </c>
      <c r="H161" s="50">
        <v>0</v>
      </c>
      <c r="I161" s="50">
        <v>2</v>
      </c>
      <c r="J161" s="50">
        <v>1</v>
      </c>
      <c r="K161" s="50">
        <v>0</v>
      </c>
      <c r="L161" s="50">
        <v>1</v>
      </c>
      <c r="M161" s="50">
        <v>1</v>
      </c>
      <c r="N161" s="50">
        <v>0</v>
      </c>
      <c r="O161" s="50">
        <v>1</v>
      </c>
      <c r="P161" s="50">
        <v>0</v>
      </c>
      <c r="Q161" s="50">
        <v>0</v>
      </c>
      <c r="R161" s="50">
        <v>0</v>
      </c>
    </row>
    <row r="162" spans="3:18" x14ac:dyDescent="0.25">
      <c r="C162" s="64" t="s">
        <v>322</v>
      </c>
      <c r="D162" s="49">
        <v>4</v>
      </c>
      <c r="E162" s="46">
        <v>34</v>
      </c>
      <c r="F162" s="50">
        <v>0.5</v>
      </c>
      <c r="G162" s="50">
        <v>2</v>
      </c>
      <c r="H162" s="50">
        <v>0.5</v>
      </c>
      <c r="I162" s="50">
        <v>1.5</v>
      </c>
      <c r="J162" s="50">
        <v>1</v>
      </c>
      <c r="K162" s="50">
        <v>1</v>
      </c>
      <c r="L162" s="50">
        <v>1.5</v>
      </c>
      <c r="M162" s="50">
        <v>1.5</v>
      </c>
      <c r="N162" s="50">
        <v>0.5</v>
      </c>
      <c r="O162" s="50">
        <v>0.5</v>
      </c>
      <c r="P162" s="50">
        <v>0.5</v>
      </c>
      <c r="Q162" s="50">
        <v>0</v>
      </c>
      <c r="R162" s="50">
        <v>1</v>
      </c>
    </row>
    <row r="163" spans="3:18" x14ac:dyDescent="0.25">
      <c r="C163" s="52" t="s">
        <v>345</v>
      </c>
      <c r="D163" s="49">
        <v>1</v>
      </c>
      <c r="E163" s="46">
        <v>68</v>
      </c>
      <c r="F163" s="50">
        <v>0</v>
      </c>
      <c r="G163" s="50">
        <v>0</v>
      </c>
      <c r="H163" s="50">
        <v>0</v>
      </c>
      <c r="I163" s="50">
        <v>0</v>
      </c>
      <c r="J163" s="50">
        <v>0</v>
      </c>
      <c r="K163" s="50">
        <v>0</v>
      </c>
      <c r="L163" s="50">
        <v>0</v>
      </c>
      <c r="M163" s="50">
        <v>0</v>
      </c>
      <c r="N163" s="50">
        <v>0</v>
      </c>
      <c r="O163" s="50">
        <v>0</v>
      </c>
      <c r="P163" s="50">
        <v>0</v>
      </c>
      <c r="Q163" s="50">
        <v>0</v>
      </c>
      <c r="R163" s="50">
        <v>0</v>
      </c>
    </row>
    <row r="164" spans="3:18" x14ac:dyDescent="0.25">
      <c r="C164" s="52" t="s">
        <v>317</v>
      </c>
      <c r="D164" s="49">
        <v>3</v>
      </c>
      <c r="E164" s="46">
        <v>45</v>
      </c>
      <c r="F164" s="50">
        <v>0.75</v>
      </c>
      <c r="G164" s="50">
        <v>1</v>
      </c>
      <c r="H164" s="50">
        <v>0</v>
      </c>
      <c r="I164" s="50">
        <v>2</v>
      </c>
      <c r="J164" s="50">
        <v>0</v>
      </c>
      <c r="K164" s="50">
        <v>0.75</v>
      </c>
      <c r="L164" s="50">
        <v>0</v>
      </c>
      <c r="M164" s="50">
        <v>0</v>
      </c>
      <c r="N164" s="50">
        <v>1.75</v>
      </c>
      <c r="O164" s="50">
        <v>1</v>
      </c>
      <c r="P164" s="50">
        <v>0.75</v>
      </c>
      <c r="Q164" s="50">
        <v>0</v>
      </c>
      <c r="R164" s="50">
        <v>1</v>
      </c>
    </row>
    <row r="165" spans="3:18" x14ac:dyDescent="0.25">
      <c r="C165" s="52" t="s">
        <v>312</v>
      </c>
      <c r="D165" s="49">
        <v>1</v>
      </c>
      <c r="E165" s="46">
        <v>29</v>
      </c>
      <c r="F165" s="50">
        <v>0</v>
      </c>
      <c r="G165" s="50">
        <v>0</v>
      </c>
      <c r="H165" s="50">
        <v>0</v>
      </c>
      <c r="I165" s="50">
        <v>0</v>
      </c>
      <c r="J165" s="50">
        <v>0</v>
      </c>
      <c r="K165" s="50">
        <v>0</v>
      </c>
      <c r="L165" s="50">
        <v>0</v>
      </c>
      <c r="M165" s="50">
        <v>0</v>
      </c>
      <c r="N165" s="50">
        <v>0</v>
      </c>
      <c r="O165" s="50">
        <v>1</v>
      </c>
      <c r="P165" s="50">
        <v>0</v>
      </c>
      <c r="Q165" s="50">
        <v>0</v>
      </c>
      <c r="R165" s="50">
        <v>0</v>
      </c>
    </row>
    <row r="166" spans="3:18" x14ac:dyDescent="0.25">
      <c r="C166" s="52" t="s">
        <v>289</v>
      </c>
      <c r="D166" s="49">
        <v>1</v>
      </c>
      <c r="E166" s="46">
        <v>30</v>
      </c>
      <c r="F166" s="50">
        <v>0</v>
      </c>
      <c r="G166" s="50">
        <v>1</v>
      </c>
      <c r="H166" s="50">
        <v>0</v>
      </c>
      <c r="I166" s="50">
        <v>0</v>
      </c>
      <c r="J166" s="50">
        <v>1</v>
      </c>
      <c r="K166" s="50">
        <v>0</v>
      </c>
      <c r="L166" s="50">
        <v>0</v>
      </c>
      <c r="M166" s="50">
        <v>0</v>
      </c>
      <c r="N166" s="50">
        <v>1</v>
      </c>
      <c r="O166" s="50">
        <v>0</v>
      </c>
      <c r="P166" s="50">
        <v>0</v>
      </c>
      <c r="Q166" s="50">
        <v>0</v>
      </c>
      <c r="R166" s="50">
        <v>0</v>
      </c>
    </row>
    <row r="167" spans="3:18" x14ac:dyDescent="0.25">
      <c r="C167" s="52" t="s">
        <v>287</v>
      </c>
      <c r="D167" s="49">
        <v>2</v>
      </c>
      <c r="E167" s="46">
        <v>75</v>
      </c>
      <c r="F167" s="50">
        <v>0</v>
      </c>
      <c r="G167" s="50">
        <v>2</v>
      </c>
      <c r="H167" s="50">
        <v>0</v>
      </c>
      <c r="I167" s="50">
        <v>0</v>
      </c>
      <c r="J167" s="50">
        <v>1</v>
      </c>
      <c r="K167" s="50">
        <v>1</v>
      </c>
      <c r="L167" s="50">
        <v>1</v>
      </c>
      <c r="M167" s="50">
        <v>0</v>
      </c>
      <c r="N167" s="50">
        <v>0</v>
      </c>
      <c r="O167" s="50">
        <v>0</v>
      </c>
      <c r="P167" s="50">
        <v>1</v>
      </c>
      <c r="Q167" s="50">
        <v>0</v>
      </c>
      <c r="R167" s="50">
        <v>0</v>
      </c>
    </row>
    <row r="168" spans="3:18" x14ac:dyDescent="0.25">
      <c r="C168" s="52" t="s">
        <v>141</v>
      </c>
      <c r="D168" s="49">
        <v>12</v>
      </c>
      <c r="E168" s="46">
        <v>61.583333333333336</v>
      </c>
      <c r="F168" s="50">
        <v>3.5</v>
      </c>
      <c r="G168" s="50">
        <v>4.5</v>
      </c>
      <c r="H168" s="50">
        <v>4.0999999999999996</v>
      </c>
      <c r="I168" s="50">
        <v>5.0999999999999996</v>
      </c>
      <c r="J168" s="50">
        <v>2.6</v>
      </c>
      <c r="K168" s="50">
        <v>0.85</v>
      </c>
      <c r="L168" s="50">
        <v>3.25</v>
      </c>
      <c r="M168" s="50">
        <v>0.25</v>
      </c>
      <c r="N168" s="50">
        <v>0.25</v>
      </c>
      <c r="O168" s="50">
        <v>4.3499999999999996</v>
      </c>
      <c r="P168" s="50">
        <v>2.25</v>
      </c>
      <c r="Q168" s="50">
        <v>0.75</v>
      </c>
      <c r="R168" s="50">
        <v>1.25</v>
      </c>
    </row>
    <row r="169" spans="3:18" x14ac:dyDescent="0.25">
      <c r="C169" s="52" t="s">
        <v>220</v>
      </c>
      <c r="D169" s="49">
        <v>1</v>
      </c>
      <c r="E169" s="46">
        <v>63</v>
      </c>
      <c r="F169" s="50">
        <v>0</v>
      </c>
      <c r="G169" s="50">
        <v>1</v>
      </c>
      <c r="H169" s="50">
        <v>0</v>
      </c>
      <c r="I169" s="50">
        <v>0</v>
      </c>
      <c r="J169" s="50">
        <v>0</v>
      </c>
      <c r="K169" s="50">
        <v>0</v>
      </c>
      <c r="L169" s="50">
        <v>1</v>
      </c>
      <c r="M169" s="50">
        <v>0</v>
      </c>
      <c r="N169" s="50">
        <v>0</v>
      </c>
      <c r="O169" s="50">
        <v>0</v>
      </c>
      <c r="P169" s="50">
        <v>0</v>
      </c>
      <c r="Q169" s="50">
        <v>0</v>
      </c>
      <c r="R169" s="50">
        <v>0</v>
      </c>
    </row>
    <row r="170" spans="3:18" x14ac:dyDescent="0.25">
      <c r="C170" s="52" t="s">
        <v>300</v>
      </c>
      <c r="D170" s="49">
        <v>1</v>
      </c>
      <c r="E170" s="46">
        <v>56</v>
      </c>
      <c r="F170" s="50">
        <v>0</v>
      </c>
      <c r="G170" s="50">
        <v>1</v>
      </c>
      <c r="H170" s="50">
        <v>0</v>
      </c>
      <c r="I170" s="50">
        <v>0</v>
      </c>
      <c r="J170" s="50">
        <v>1</v>
      </c>
      <c r="K170" s="50">
        <v>0</v>
      </c>
      <c r="L170" s="50">
        <v>0</v>
      </c>
      <c r="M170" s="50">
        <v>0</v>
      </c>
      <c r="N170" s="50">
        <v>1</v>
      </c>
      <c r="O170" s="50">
        <v>0</v>
      </c>
      <c r="P170" s="50">
        <v>0</v>
      </c>
      <c r="Q170" s="50">
        <v>0</v>
      </c>
      <c r="R170" s="50">
        <v>0</v>
      </c>
    </row>
    <row r="171" spans="3:18" x14ac:dyDescent="0.25">
      <c r="C171" s="52" t="s">
        <v>274</v>
      </c>
      <c r="D171" s="49">
        <v>1</v>
      </c>
      <c r="E171" s="46">
        <v>31</v>
      </c>
      <c r="F171" s="50">
        <v>0</v>
      </c>
      <c r="G171" s="50">
        <v>1</v>
      </c>
      <c r="H171" s="50">
        <v>0</v>
      </c>
      <c r="I171" s="50">
        <v>1</v>
      </c>
      <c r="J171" s="50">
        <v>0</v>
      </c>
      <c r="K171" s="50">
        <v>0</v>
      </c>
      <c r="L171" s="50">
        <v>0</v>
      </c>
      <c r="M171" s="50">
        <v>0</v>
      </c>
      <c r="N171" s="50">
        <v>0</v>
      </c>
      <c r="O171" s="50">
        <v>1</v>
      </c>
      <c r="P171" s="50">
        <v>0</v>
      </c>
      <c r="Q171" s="50">
        <v>0</v>
      </c>
      <c r="R171" s="50">
        <v>0</v>
      </c>
    </row>
    <row r="172" spans="3:18" x14ac:dyDescent="0.25">
      <c r="C172" s="52" t="s">
        <v>257</v>
      </c>
      <c r="D172" s="49">
        <v>1</v>
      </c>
      <c r="E172" s="46">
        <v>53</v>
      </c>
      <c r="F172" s="50">
        <v>0</v>
      </c>
      <c r="G172" s="50">
        <v>0</v>
      </c>
      <c r="H172" s="50">
        <v>0</v>
      </c>
      <c r="I172" s="50">
        <v>0</v>
      </c>
      <c r="J172" s="50">
        <v>0</v>
      </c>
      <c r="K172" s="50">
        <v>0</v>
      </c>
      <c r="L172" s="50">
        <v>0</v>
      </c>
      <c r="M172" s="50">
        <v>0</v>
      </c>
      <c r="N172" s="50">
        <v>0</v>
      </c>
      <c r="O172" s="50">
        <v>0</v>
      </c>
      <c r="P172" s="50">
        <v>0</v>
      </c>
      <c r="Q172" s="50">
        <v>0</v>
      </c>
      <c r="R172" s="50">
        <v>0</v>
      </c>
    </row>
    <row r="173" spans="3:18" x14ac:dyDescent="0.25">
      <c r="C173" s="52" t="s">
        <v>209</v>
      </c>
      <c r="D173" s="49">
        <v>4</v>
      </c>
      <c r="E173" s="46">
        <v>54</v>
      </c>
      <c r="F173" s="50">
        <v>0</v>
      </c>
      <c r="G173" s="50">
        <v>0</v>
      </c>
      <c r="H173" s="50">
        <v>1</v>
      </c>
      <c r="I173" s="50">
        <v>0</v>
      </c>
      <c r="J173" s="50">
        <v>3</v>
      </c>
      <c r="K173" s="50">
        <v>0</v>
      </c>
      <c r="L173" s="50">
        <v>0</v>
      </c>
      <c r="M173" s="50">
        <v>0</v>
      </c>
      <c r="N173" s="50">
        <v>2</v>
      </c>
      <c r="O173" s="50">
        <v>1</v>
      </c>
      <c r="P173" s="50">
        <v>1</v>
      </c>
      <c r="Q173" s="50">
        <v>0</v>
      </c>
      <c r="R173" s="50">
        <v>0</v>
      </c>
    </row>
    <row r="174" spans="3:18" x14ac:dyDescent="0.25">
      <c r="C174" s="52" t="s">
        <v>119</v>
      </c>
      <c r="D174" s="49">
        <v>1</v>
      </c>
      <c r="E174" s="46">
        <v>55</v>
      </c>
      <c r="F174" s="50">
        <v>0</v>
      </c>
      <c r="G174" s="50">
        <v>0</v>
      </c>
      <c r="H174" s="50">
        <v>0</v>
      </c>
      <c r="I174" s="50">
        <v>0</v>
      </c>
      <c r="J174" s="50">
        <v>1</v>
      </c>
      <c r="K174" s="50">
        <v>0</v>
      </c>
      <c r="L174" s="50">
        <v>0</v>
      </c>
      <c r="M174" s="50">
        <v>0</v>
      </c>
      <c r="N174" s="50">
        <v>1</v>
      </c>
      <c r="O174" s="50">
        <v>0</v>
      </c>
      <c r="P174" s="50">
        <v>0</v>
      </c>
      <c r="Q174" s="50">
        <v>0</v>
      </c>
      <c r="R174" s="50">
        <v>0</v>
      </c>
    </row>
    <row r="175" spans="3:18" x14ac:dyDescent="0.25">
      <c r="C175" s="52" t="s">
        <v>185</v>
      </c>
      <c r="D175" s="49">
        <v>14</v>
      </c>
      <c r="E175" s="46">
        <v>36.785714285714285</v>
      </c>
      <c r="F175" s="50">
        <v>0</v>
      </c>
      <c r="G175" s="50">
        <v>2</v>
      </c>
      <c r="H175" s="50">
        <v>2</v>
      </c>
      <c r="I175" s="50">
        <v>1</v>
      </c>
      <c r="J175" s="50">
        <v>9</v>
      </c>
      <c r="K175" s="50">
        <v>2</v>
      </c>
      <c r="L175" s="50">
        <v>0</v>
      </c>
      <c r="M175" s="50">
        <v>1</v>
      </c>
      <c r="N175" s="50">
        <v>6</v>
      </c>
      <c r="O175" s="50">
        <v>2</v>
      </c>
      <c r="P175" s="50">
        <v>2</v>
      </c>
      <c r="Q175" s="50">
        <v>0</v>
      </c>
      <c r="R175" s="50">
        <v>1</v>
      </c>
    </row>
    <row r="176" spans="3:18" x14ac:dyDescent="0.25">
      <c r="C176" s="52" t="s">
        <v>244</v>
      </c>
      <c r="D176" s="49">
        <v>1</v>
      </c>
      <c r="E176" s="46">
        <v>60</v>
      </c>
      <c r="F176" s="50">
        <v>0</v>
      </c>
      <c r="G176" s="50">
        <v>1</v>
      </c>
      <c r="H176" s="50">
        <v>0</v>
      </c>
      <c r="I176" s="50">
        <v>1</v>
      </c>
      <c r="J176" s="50">
        <v>0</v>
      </c>
      <c r="K176" s="50">
        <v>0</v>
      </c>
      <c r="L176" s="50">
        <v>0</v>
      </c>
      <c r="M176" s="50">
        <v>0</v>
      </c>
      <c r="N176" s="50">
        <v>0</v>
      </c>
      <c r="O176" s="50">
        <v>1</v>
      </c>
      <c r="P176" s="50">
        <v>0</v>
      </c>
      <c r="Q176" s="50">
        <v>0</v>
      </c>
      <c r="R176" s="50">
        <v>0</v>
      </c>
    </row>
    <row r="177" spans="3:18" x14ac:dyDescent="0.25">
      <c r="C177" s="52" t="s">
        <v>208</v>
      </c>
      <c r="D177" s="49">
        <v>2</v>
      </c>
      <c r="E177" s="46">
        <v>71</v>
      </c>
      <c r="F177" s="50">
        <v>0</v>
      </c>
      <c r="G177" s="50">
        <v>0</v>
      </c>
      <c r="H177" s="50">
        <v>0</v>
      </c>
      <c r="I177" s="50">
        <v>2</v>
      </c>
      <c r="J177" s="50">
        <v>1</v>
      </c>
      <c r="K177" s="50">
        <v>0</v>
      </c>
      <c r="L177" s="50">
        <v>0</v>
      </c>
      <c r="M177" s="50">
        <v>0</v>
      </c>
      <c r="N177" s="50">
        <v>0</v>
      </c>
      <c r="O177" s="50">
        <v>1</v>
      </c>
      <c r="P177" s="50">
        <v>0</v>
      </c>
      <c r="Q177" s="50">
        <v>0</v>
      </c>
      <c r="R177" s="50">
        <v>0</v>
      </c>
    </row>
    <row r="178" spans="3:18" x14ac:dyDescent="0.25">
      <c r="C178" s="52" t="s">
        <v>235</v>
      </c>
      <c r="D178" s="49">
        <v>4</v>
      </c>
      <c r="E178" s="46">
        <v>32.25</v>
      </c>
      <c r="F178" s="50">
        <v>0</v>
      </c>
      <c r="G178" s="50">
        <v>2</v>
      </c>
      <c r="H178" s="50">
        <v>0</v>
      </c>
      <c r="I178" s="50">
        <v>1</v>
      </c>
      <c r="J178" s="50">
        <v>1</v>
      </c>
      <c r="K178" s="50">
        <v>1</v>
      </c>
      <c r="L178" s="50">
        <v>0</v>
      </c>
      <c r="M178" s="50">
        <v>0</v>
      </c>
      <c r="N178" s="50">
        <v>0</v>
      </c>
      <c r="O178" s="50">
        <v>0</v>
      </c>
      <c r="P178" s="50">
        <v>1</v>
      </c>
      <c r="Q178" s="50">
        <v>0</v>
      </c>
      <c r="R178" s="50">
        <v>0</v>
      </c>
    </row>
    <row r="179" spans="3:18" x14ac:dyDescent="0.25">
      <c r="C179" s="52" t="s">
        <v>219</v>
      </c>
      <c r="D179" s="49">
        <v>4</v>
      </c>
      <c r="E179" s="46">
        <v>42.5</v>
      </c>
      <c r="F179" s="50">
        <v>0</v>
      </c>
      <c r="G179" s="50">
        <v>1</v>
      </c>
      <c r="H179" s="50">
        <v>0</v>
      </c>
      <c r="I179" s="50">
        <v>0</v>
      </c>
      <c r="J179" s="50">
        <v>3</v>
      </c>
      <c r="K179" s="50">
        <v>0</v>
      </c>
      <c r="L179" s="50">
        <v>1</v>
      </c>
      <c r="M179" s="50">
        <v>0</v>
      </c>
      <c r="N179" s="50">
        <v>3</v>
      </c>
      <c r="O179" s="50">
        <v>1</v>
      </c>
      <c r="P179" s="50">
        <v>0</v>
      </c>
      <c r="Q179" s="50">
        <v>0</v>
      </c>
      <c r="R179" s="50">
        <v>0</v>
      </c>
    </row>
    <row r="180" spans="3:18" x14ac:dyDescent="0.25">
      <c r="C180" s="52" t="s">
        <v>298</v>
      </c>
      <c r="D180" s="49">
        <v>1</v>
      </c>
      <c r="E180" s="46">
        <v>23</v>
      </c>
      <c r="F180" s="50">
        <v>0</v>
      </c>
      <c r="G180" s="50">
        <v>1</v>
      </c>
      <c r="H180" s="50">
        <v>0</v>
      </c>
      <c r="I180" s="50">
        <v>0</v>
      </c>
      <c r="J180" s="50">
        <v>0</v>
      </c>
      <c r="K180" s="50">
        <v>0</v>
      </c>
      <c r="L180" s="50">
        <v>0</v>
      </c>
      <c r="M180" s="50">
        <v>0</v>
      </c>
      <c r="N180" s="50">
        <v>1</v>
      </c>
      <c r="O180" s="50">
        <v>0</v>
      </c>
      <c r="P180" s="50">
        <v>0</v>
      </c>
      <c r="Q180" s="50">
        <v>0</v>
      </c>
      <c r="R180" s="50">
        <v>0</v>
      </c>
    </row>
    <row r="181" spans="3:18" x14ac:dyDescent="0.25">
      <c r="C181" s="52" t="s">
        <v>247</v>
      </c>
      <c r="D181" s="49">
        <v>4</v>
      </c>
      <c r="E181" s="46">
        <v>59.666666666666664</v>
      </c>
      <c r="F181" s="50">
        <v>0</v>
      </c>
      <c r="G181" s="50">
        <v>1</v>
      </c>
      <c r="H181" s="50">
        <v>0</v>
      </c>
      <c r="I181" s="50">
        <v>0</v>
      </c>
      <c r="J181" s="50">
        <v>4</v>
      </c>
      <c r="K181" s="50">
        <v>1</v>
      </c>
      <c r="L181" s="50">
        <v>0</v>
      </c>
      <c r="M181" s="50">
        <v>1</v>
      </c>
      <c r="N181" s="50">
        <v>1</v>
      </c>
      <c r="O181" s="50">
        <v>0</v>
      </c>
      <c r="P181" s="50">
        <v>1</v>
      </c>
      <c r="Q181" s="50">
        <v>0</v>
      </c>
      <c r="R181" s="50">
        <v>0</v>
      </c>
    </row>
    <row r="182" spans="3:18" x14ac:dyDescent="0.25">
      <c r="C182" s="52" t="s">
        <v>180</v>
      </c>
      <c r="D182" s="49">
        <v>28</v>
      </c>
      <c r="E182" s="46">
        <v>41.928571428571431</v>
      </c>
      <c r="F182" s="50">
        <v>1</v>
      </c>
      <c r="G182" s="50">
        <v>12</v>
      </c>
      <c r="H182" s="50">
        <v>3</v>
      </c>
      <c r="I182" s="50">
        <v>2</v>
      </c>
      <c r="J182" s="50">
        <v>16</v>
      </c>
      <c r="K182" s="50">
        <v>2</v>
      </c>
      <c r="L182" s="50">
        <v>3</v>
      </c>
      <c r="M182" s="50">
        <v>0</v>
      </c>
      <c r="N182" s="50">
        <v>12</v>
      </c>
      <c r="O182" s="50">
        <v>4</v>
      </c>
      <c r="P182" s="50">
        <v>0</v>
      </c>
      <c r="Q182" s="50">
        <v>0</v>
      </c>
      <c r="R182" s="50">
        <v>1</v>
      </c>
    </row>
    <row r="183" spans="3:18" x14ac:dyDescent="0.25">
      <c r="C183" s="52" t="s">
        <v>297</v>
      </c>
      <c r="D183" s="49">
        <v>1</v>
      </c>
      <c r="E183" s="46">
        <v>43</v>
      </c>
      <c r="F183" s="50">
        <v>0</v>
      </c>
      <c r="G183" s="50">
        <v>0</v>
      </c>
      <c r="H183" s="50">
        <v>0</v>
      </c>
      <c r="I183" s="50">
        <v>1</v>
      </c>
      <c r="J183" s="50">
        <v>1</v>
      </c>
      <c r="K183" s="50">
        <v>0</v>
      </c>
      <c r="L183" s="50">
        <v>0</v>
      </c>
      <c r="M183" s="50">
        <v>0</v>
      </c>
      <c r="N183" s="50">
        <v>1</v>
      </c>
      <c r="O183" s="50">
        <v>0</v>
      </c>
      <c r="P183" s="50">
        <v>0</v>
      </c>
      <c r="Q183" s="50">
        <v>0</v>
      </c>
      <c r="R183" s="50">
        <v>0</v>
      </c>
    </row>
    <row r="184" spans="3:18" x14ac:dyDescent="0.25">
      <c r="C184" s="52" t="s">
        <v>173</v>
      </c>
      <c r="D184" s="49">
        <v>1</v>
      </c>
      <c r="E184" s="46">
        <v>42</v>
      </c>
      <c r="F184" s="50">
        <v>0</v>
      </c>
      <c r="G184" s="50">
        <v>0</v>
      </c>
      <c r="H184" s="50">
        <v>0</v>
      </c>
      <c r="I184" s="50">
        <v>0</v>
      </c>
      <c r="J184" s="50">
        <v>1</v>
      </c>
      <c r="K184" s="50">
        <v>0</v>
      </c>
      <c r="L184" s="50">
        <v>0</v>
      </c>
      <c r="M184" s="50">
        <v>0</v>
      </c>
      <c r="N184" s="50">
        <v>0</v>
      </c>
      <c r="O184" s="50">
        <v>1</v>
      </c>
      <c r="P184" s="50">
        <v>1</v>
      </c>
      <c r="Q184" s="50">
        <v>0</v>
      </c>
      <c r="R184" s="50">
        <v>0</v>
      </c>
    </row>
    <row r="185" spans="3:18" x14ac:dyDescent="0.25">
      <c r="C185" s="52" t="s">
        <v>255</v>
      </c>
      <c r="D185" s="49">
        <v>1</v>
      </c>
      <c r="E185" s="46">
        <v>53</v>
      </c>
      <c r="F185" s="50">
        <v>0</v>
      </c>
      <c r="G185" s="50">
        <v>0</v>
      </c>
      <c r="H185" s="50">
        <v>0</v>
      </c>
      <c r="I185" s="50">
        <v>0</v>
      </c>
      <c r="J185" s="50">
        <v>1</v>
      </c>
      <c r="K185" s="50">
        <v>0</v>
      </c>
      <c r="L185" s="50">
        <v>0</v>
      </c>
      <c r="M185" s="50">
        <v>0</v>
      </c>
      <c r="N185" s="50">
        <v>0</v>
      </c>
      <c r="O185" s="50">
        <v>1</v>
      </c>
      <c r="P185" s="50">
        <v>0</v>
      </c>
      <c r="Q185" s="50">
        <v>0</v>
      </c>
      <c r="R185" s="50">
        <v>0</v>
      </c>
    </row>
    <row r="186" spans="3:18" x14ac:dyDescent="0.25">
      <c r="C186" s="52" t="s">
        <v>192</v>
      </c>
      <c r="D186" s="49">
        <v>1</v>
      </c>
      <c r="E186" s="46">
        <v>43</v>
      </c>
      <c r="F186" s="50">
        <v>1</v>
      </c>
      <c r="G186" s="50">
        <v>1</v>
      </c>
      <c r="H186" s="50">
        <v>0</v>
      </c>
      <c r="I186" s="50">
        <v>0</v>
      </c>
      <c r="J186" s="50">
        <v>0</v>
      </c>
      <c r="K186" s="50">
        <v>0</v>
      </c>
      <c r="L186" s="50">
        <v>0</v>
      </c>
      <c r="M186" s="50">
        <v>0</v>
      </c>
      <c r="N186" s="50">
        <v>1</v>
      </c>
      <c r="O186" s="50">
        <v>0</v>
      </c>
      <c r="P186" s="50">
        <v>0</v>
      </c>
      <c r="Q186" s="50">
        <v>0</v>
      </c>
      <c r="R186" s="50">
        <v>0</v>
      </c>
    </row>
    <row r="187" spans="3:18" x14ac:dyDescent="0.25">
      <c r="C187" s="52" t="s">
        <v>189</v>
      </c>
      <c r="D187" s="49">
        <v>1</v>
      </c>
      <c r="E187" s="46">
        <v>55</v>
      </c>
      <c r="F187" s="50">
        <v>0</v>
      </c>
      <c r="G187" s="50">
        <v>1</v>
      </c>
      <c r="H187" s="50">
        <v>0</v>
      </c>
      <c r="I187" s="50">
        <v>1</v>
      </c>
      <c r="J187" s="50">
        <v>0</v>
      </c>
      <c r="K187" s="50">
        <v>0</v>
      </c>
      <c r="L187" s="50">
        <v>0</v>
      </c>
      <c r="M187" s="50">
        <v>0</v>
      </c>
      <c r="N187" s="50">
        <v>0</v>
      </c>
      <c r="O187" s="50">
        <v>0</v>
      </c>
      <c r="P187" s="50">
        <v>1</v>
      </c>
      <c r="Q187" s="50">
        <v>0</v>
      </c>
      <c r="R187" s="50">
        <v>0</v>
      </c>
    </row>
    <row r="188" spans="3:18" x14ac:dyDescent="0.25">
      <c r="C188" s="52" t="s">
        <v>252</v>
      </c>
      <c r="D188" s="49">
        <v>1</v>
      </c>
      <c r="E188" s="46">
        <v>67</v>
      </c>
      <c r="F188" s="50">
        <v>0</v>
      </c>
      <c r="G188" s="50">
        <v>0.6</v>
      </c>
      <c r="H188" s="50">
        <v>0</v>
      </c>
      <c r="I188" s="50">
        <v>0.6</v>
      </c>
      <c r="J188" s="50">
        <v>0.6</v>
      </c>
      <c r="K188" s="50">
        <v>0</v>
      </c>
      <c r="L188" s="50">
        <v>0</v>
      </c>
      <c r="M188" s="50">
        <v>0</v>
      </c>
      <c r="N188" s="50">
        <v>0.6</v>
      </c>
      <c r="O188" s="50">
        <v>0.6</v>
      </c>
      <c r="P188" s="50">
        <v>0</v>
      </c>
      <c r="Q188" s="50">
        <v>0</v>
      </c>
      <c r="R188" s="50">
        <v>0</v>
      </c>
    </row>
    <row r="189" spans="3:18" x14ac:dyDescent="0.25">
      <c r="C189" s="52" t="s">
        <v>282</v>
      </c>
      <c r="D189" s="49">
        <v>9</v>
      </c>
      <c r="E189" s="46">
        <v>63.111111111111114</v>
      </c>
      <c r="F189" s="50">
        <v>0</v>
      </c>
      <c r="G189" s="50">
        <v>2.6</v>
      </c>
      <c r="H189" s="50">
        <v>0</v>
      </c>
      <c r="I189" s="50">
        <v>2.25</v>
      </c>
      <c r="J189" s="50">
        <v>1.1000000000000001</v>
      </c>
      <c r="K189" s="50">
        <v>1.75</v>
      </c>
      <c r="L189" s="50">
        <v>3.1</v>
      </c>
      <c r="M189" s="50">
        <v>0</v>
      </c>
      <c r="N189" s="50">
        <v>2.85</v>
      </c>
      <c r="O189" s="50">
        <v>2.1</v>
      </c>
      <c r="P189" s="50">
        <v>0.5</v>
      </c>
      <c r="Q189" s="50">
        <v>1</v>
      </c>
      <c r="R189" s="50">
        <v>1.75</v>
      </c>
    </row>
    <row r="190" spans="3:18" x14ac:dyDescent="0.25">
      <c r="C190" s="52" t="s">
        <v>302</v>
      </c>
      <c r="D190" s="49">
        <v>1</v>
      </c>
      <c r="E190" s="46">
        <v>50</v>
      </c>
      <c r="F190" s="50">
        <v>0</v>
      </c>
      <c r="G190" s="50">
        <v>1</v>
      </c>
      <c r="H190" s="50">
        <v>0</v>
      </c>
      <c r="I190" s="50">
        <v>0</v>
      </c>
      <c r="J190" s="50">
        <v>0</v>
      </c>
      <c r="K190" s="50">
        <v>1</v>
      </c>
      <c r="L190" s="50">
        <v>0</v>
      </c>
      <c r="M190" s="50">
        <v>0</v>
      </c>
      <c r="N190" s="50">
        <v>0</v>
      </c>
      <c r="O190" s="50">
        <v>1</v>
      </c>
      <c r="P190" s="50">
        <v>0</v>
      </c>
      <c r="Q190" s="50">
        <v>0</v>
      </c>
      <c r="R190" s="50">
        <v>0</v>
      </c>
    </row>
    <row r="191" spans="3:18" x14ac:dyDescent="0.25">
      <c r="C191" s="52" t="s">
        <v>194</v>
      </c>
      <c r="D191" s="49">
        <v>2</v>
      </c>
      <c r="E191" s="46">
        <v>45</v>
      </c>
      <c r="F191" s="50">
        <v>0</v>
      </c>
      <c r="G191" s="50">
        <v>0.42857142857142855</v>
      </c>
      <c r="H191" s="50">
        <v>0.42857142857142855</v>
      </c>
      <c r="I191" s="50">
        <v>0.42857142857142855</v>
      </c>
      <c r="J191" s="50">
        <v>1.4285714285714286</v>
      </c>
      <c r="K191" s="50">
        <v>0.42857142857142855</v>
      </c>
      <c r="L191" s="50">
        <v>0.42857142857142855</v>
      </c>
      <c r="M191" s="50">
        <v>0</v>
      </c>
      <c r="N191" s="50">
        <v>0.42857142857142855</v>
      </c>
      <c r="O191" s="50">
        <v>0</v>
      </c>
      <c r="P191" s="50">
        <v>0</v>
      </c>
      <c r="Q191" s="50">
        <v>0</v>
      </c>
      <c r="R191" s="50">
        <v>0</v>
      </c>
    </row>
    <row r="192" spans="3:18" x14ac:dyDescent="0.25">
      <c r="C192" s="52" t="s">
        <v>224</v>
      </c>
      <c r="D192" s="49">
        <v>2</v>
      </c>
      <c r="E192" s="46">
        <v>75</v>
      </c>
      <c r="F192" s="50">
        <v>0</v>
      </c>
      <c r="G192" s="50">
        <v>0</v>
      </c>
      <c r="H192" s="50">
        <v>0</v>
      </c>
      <c r="I192" s="50">
        <v>1</v>
      </c>
      <c r="J192" s="50">
        <v>1</v>
      </c>
      <c r="K192" s="50">
        <v>1</v>
      </c>
      <c r="L192" s="50">
        <v>1</v>
      </c>
      <c r="M192" s="50">
        <v>0</v>
      </c>
      <c r="N192" s="50">
        <v>1</v>
      </c>
      <c r="O192" s="50">
        <v>0</v>
      </c>
      <c r="P192" s="50">
        <v>0</v>
      </c>
      <c r="Q192" s="50">
        <v>0</v>
      </c>
      <c r="R192" s="50">
        <v>0</v>
      </c>
    </row>
    <row r="193" spans="3:18" x14ac:dyDescent="0.25">
      <c r="C193" s="52" t="s">
        <v>118</v>
      </c>
      <c r="D193" s="49">
        <v>7</v>
      </c>
      <c r="E193" s="46">
        <v>54.571428571428569</v>
      </c>
      <c r="F193" s="50">
        <v>1</v>
      </c>
      <c r="G193" s="50">
        <v>3.35</v>
      </c>
      <c r="H193" s="50">
        <v>0</v>
      </c>
      <c r="I193" s="50">
        <v>2.6</v>
      </c>
      <c r="J193" s="50">
        <v>1</v>
      </c>
      <c r="K193" s="50">
        <v>0.6</v>
      </c>
      <c r="L193" s="50">
        <v>3.35</v>
      </c>
      <c r="M193" s="50">
        <v>0</v>
      </c>
      <c r="N193" s="50">
        <v>2</v>
      </c>
      <c r="O193" s="50">
        <v>2.35</v>
      </c>
      <c r="P193" s="50">
        <v>0.75</v>
      </c>
      <c r="Q193" s="50">
        <v>0</v>
      </c>
      <c r="R193" s="50">
        <v>1</v>
      </c>
    </row>
    <row r="194" spans="3:18" x14ac:dyDescent="0.25">
      <c r="C194" s="52" t="s">
        <v>96</v>
      </c>
      <c r="D194" s="49">
        <v>35</v>
      </c>
      <c r="E194" s="46">
        <v>51.757575757575758</v>
      </c>
      <c r="F194" s="50">
        <v>2.083333333333333</v>
      </c>
      <c r="G194" s="50">
        <v>13.683333333333332</v>
      </c>
      <c r="H194" s="50">
        <v>2.6</v>
      </c>
      <c r="I194" s="50">
        <v>18.683333333333334</v>
      </c>
      <c r="J194" s="50">
        <v>9.75</v>
      </c>
      <c r="K194" s="50">
        <v>0</v>
      </c>
      <c r="L194" s="50">
        <v>10.933333333333334</v>
      </c>
      <c r="M194" s="50">
        <v>2.333333333333333</v>
      </c>
      <c r="N194" s="50">
        <v>8.6</v>
      </c>
      <c r="O194" s="50">
        <v>9.3333333333333339</v>
      </c>
      <c r="P194" s="50">
        <v>3.333333333333333</v>
      </c>
      <c r="Q194" s="50">
        <v>2.333333333333333</v>
      </c>
      <c r="R194" s="50">
        <v>4.333333333333333</v>
      </c>
    </row>
    <row r="195" spans="3:18" x14ac:dyDescent="0.25">
      <c r="C195" s="52" t="s">
        <v>226</v>
      </c>
      <c r="D195" s="49">
        <v>1</v>
      </c>
      <c r="E195" s="46">
        <v>55</v>
      </c>
      <c r="F195" s="50">
        <v>1</v>
      </c>
      <c r="G195" s="50">
        <v>1</v>
      </c>
      <c r="H195" s="50">
        <v>0</v>
      </c>
      <c r="I195" s="50">
        <v>1</v>
      </c>
      <c r="J195" s="50">
        <v>0</v>
      </c>
      <c r="K195" s="50">
        <v>0</v>
      </c>
      <c r="L195" s="50">
        <v>0</v>
      </c>
      <c r="M195" s="50">
        <v>0</v>
      </c>
      <c r="N195" s="50">
        <v>0</v>
      </c>
      <c r="O195" s="50">
        <v>0</v>
      </c>
      <c r="P195" s="50">
        <v>0</v>
      </c>
      <c r="Q195" s="50">
        <v>0</v>
      </c>
      <c r="R195" s="50">
        <v>0</v>
      </c>
    </row>
    <row r="196" spans="3:18" x14ac:dyDescent="0.25">
      <c r="C196" s="52" t="s">
        <v>158</v>
      </c>
      <c r="D196" s="49">
        <v>26</v>
      </c>
      <c r="E196" s="46">
        <v>55.115384615384613</v>
      </c>
      <c r="F196" s="50">
        <v>2.75</v>
      </c>
      <c r="G196" s="50">
        <v>8.75</v>
      </c>
      <c r="H196" s="50">
        <v>2.75</v>
      </c>
      <c r="I196" s="50">
        <v>11</v>
      </c>
      <c r="J196" s="50">
        <v>4</v>
      </c>
      <c r="K196" s="50">
        <v>2</v>
      </c>
      <c r="L196" s="50">
        <v>5</v>
      </c>
      <c r="M196" s="50">
        <v>0</v>
      </c>
      <c r="N196" s="50">
        <v>3.75</v>
      </c>
      <c r="O196" s="50">
        <v>3.75</v>
      </c>
      <c r="P196" s="50">
        <v>3.75</v>
      </c>
      <c r="Q196" s="50">
        <v>0</v>
      </c>
      <c r="R196" s="50">
        <v>4.5</v>
      </c>
    </row>
    <row r="197" spans="3:18" x14ac:dyDescent="0.25">
      <c r="C197" s="52" t="s">
        <v>164</v>
      </c>
      <c r="D197" s="49">
        <v>3</v>
      </c>
      <c r="E197" s="46">
        <v>32</v>
      </c>
      <c r="F197" s="50">
        <v>0</v>
      </c>
      <c r="G197" s="50">
        <v>0</v>
      </c>
      <c r="H197" s="50">
        <v>1</v>
      </c>
      <c r="I197" s="50">
        <v>0</v>
      </c>
      <c r="J197" s="50">
        <v>1</v>
      </c>
      <c r="K197" s="50">
        <v>1</v>
      </c>
      <c r="L197" s="50">
        <v>1</v>
      </c>
      <c r="M197" s="50">
        <v>0</v>
      </c>
      <c r="N197" s="50">
        <v>2</v>
      </c>
      <c r="O197" s="50">
        <v>0</v>
      </c>
      <c r="P197" s="50">
        <v>1</v>
      </c>
      <c r="Q197" s="50">
        <v>0</v>
      </c>
      <c r="R197" s="50">
        <v>1</v>
      </c>
    </row>
    <row r="198" spans="3:18" x14ac:dyDescent="0.25">
      <c r="C198" s="52" t="s">
        <v>243</v>
      </c>
      <c r="D198" s="49">
        <v>4</v>
      </c>
      <c r="E198" s="46">
        <v>42.75</v>
      </c>
      <c r="F198" s="50">
        <v>0</v>
      </c>
      <c r="G198" s="50">
        <v>1.75</v>
      </c>
      <c r="H198" s="50">
        <v>1</v>
      </c>
      <c r="I198" s="50">
        <v>0.75</v>
      </c>
      <c r="J198" s="50">
        <v>2.75</v>
      </c>
      <c r="K198" s="50">
        <v>0.75</v>
      </c>
      <c r="L198" s="50">
        <v>0.75</v>
      </c>
      <c r="M198" s="50">
        <v>0</v>
      </c>
      <c r="N198" s="50">
        <v>1.75</v>
      </c>
      <c r="O198" s="50">
        <v>1.75</v>
      </c>
      <c r="P198" s="50">
        <v>0</v>
      </c>
      <c r="Q198" s="50">
        <v>0</v>
      </c>
      <c r="R198" s="50">
        <v>0.75</v>
      </c>
    </row>
    <row r="199" spans="3:18" x14ac:dyDescent="0.25">
      <c r="C199" s="52" t="s">
        <v>193</v>
      </c>
      <c r="D199" s="49">
        <v>3</v>
      </c>
      <c r="E199" s="46">
        <v>48.666666666666664</v>
      </c>
      <c r="F199" s="50">
        <v>1</v>
      </c>
      <c r="G199" s="50">
        <v>0</v>
      </c>
      <c r="H199" s="50">
        <v>1</v>
      </c>
      <c r="I199" s="50">
        <v>0.75</v>
      </c>
      <c r="J199" s="50">
        <v>1</v>
      </c>
      <c r="K199" s="50">
        <v>1</v>
      </c>
      <c r="L199" s="50">
        <v>0.75</v>
      </c>
      <c r="M199" s="50">
        <v>0</v>
      </c>
      <c r="N199" s="50">
        <v>1.75</v>
      </c>
      <c r="O199" s="50">
        <v>0.75</v>
      </c>
      <c r="P199" s="50">
        <v>1</v>
      </c>
      <c r="Q199" s="50">
        <v>0</v>
      </c>
      <c r="R199" s="50">
        <v>0</v>
      </c>
    </row>
    <row r="200" spans="3:18" x14ac:dyDescent="0.25">
      <c r="C200" s="52" t="s">
        <v>240</v>
      </c>
      <c r="D200" s="49">
        <v>3</v>
      </c>
      <c r="E200" s="46">
        <v>69.5</v>
      </c>
      <c r="F200" s="50">
        <v>0</v>
      </c>
      <c r="G200" s="50">
        <v>1</v>
      </c>
      <c r="H200" s="50">
        <v>1</v>
      </c>
      <c r="I200" s="50">
        <v>1</v>
      </c>
      <c r="J200" s="50">
        <v>0</v>
      </c>
      <c r="K200" s="50">
        <v>0</v>
      </c>
      <c r="L200" s="50">
        <v>1</v>
      </c>
      <c r="M200" s="50">
        <v>0</v>
      </c>
      <c r="N200" s="50">
        <v>1</v>
      </c>
      <c r="O200" s="50">
        <v>1</v>
      </c>
      <c r="P200" s="50">
        <v>0</v>
      </c>
      <c r="Q200" s="50">
        <v>0</v>
      </c>
      <c r="R200" s="50">
        <v>0</v>
      </c>
    </row>
    <row r="201" spans="3:18" x14ac:dyDescent="0.25">
      <c r="C201" s="52" t="s">
        <v>124</v>
      </c>
      <c r="D201" s="49">
        <v>9</v>
      </c>
      <c r="E201" s="46">
        <v>63.111111111111114</v>
      </c>
      <c r="F201" s="50">
        <v>0</v>
      </c>
      <c r="G201" s="50">
        <v>4</v>
      </c>
      <c r="H201" s="50">
        <v>1</v>
      </c>
      <c r="I201" s="50">
        <v>2</v>
      </c>
      <c r="J201" s="50">
        <v>5</v>
      </c>
      <c r="K201" s="50">
        <v>3</v>
      </c>
      <c r="L201" s="50">
        <v>4</v>
      </c>
      <c r="M201" s="50">
        <v>0</v>
      </c>
      <c r="N201" s="50">
        <v>0</v>
      </c>
      <c r="O201" s="50">
        <v>2</v>
      </c>
      <c r="P201" s="50">
        <v>0</v>
      </c>
      <c r="Q201" s="50">
        <v>0</v>
      </c>
      <c r="R201" s="50">
        <v>0</v>
      </c>
    </row>
    <row r="202" spans="3:18" x14ac:dyDescent="0.25">
      <c r="C202" s="52" t="s">
        <v>227</v>
      </c>
      <c r="D202" s="49">
        <v>1</v>
      </c>
      <c r="E202" s="46">
        <v>65</v>
      </c>
      <c r="F202" s="50">
        <v>0</v>
      </c>
      <c r="G202" s="50">
        <v>0</v>
      </c>
      <c r="H202" s="50">
        <v>0</v>
      </c>
      <c r="I202" s="50">
        <v>1</v>
      </c>
      <c r="J202" s="50">
        <v>0</v>
      </c>
      <c r="K202" s="50">
        <v>0</v>
      </c>
      <c r="L202" s="50">
        <v>0</v>
      </c>
      <c r="M202" s="50">
        <v>0</v>
      </c>
      <c r="N202" s="50">
        <v>0</v>
      </c>
      <c r="O202" s="50">
        <v>0</v>
      </c>
      <c r="P202" s="50">
        <v>0</v>
      </c>
      <c r="Q202" s="50">
        <v>0</v>
      </c>
      <c r="R202" s="50">
        <v>0</v>
      </c>
    </row>
    <row r="203" spans="3:18" x14ac:dyDescent="0.25">
      <c r="C203" s="52" t="s">
        <v>162</v>
      </c>
      <c r="D203" s="49">
        <v>19</v>
      </c>
      <c r="E203" s="46">
        <v>54.666666666666664</v>
      </c>
      <c r="F203" s="50">
        <v>1</v>
      </c>
      <c r="G203" s="50">
        <v>8.75</v>
      </c>
      <c r="H203" s="50">
        <v>2.5</v>
      </c>
      <c r="I203" s="50">
        <v>12.5</v>
      </c>
      <c r="J203" s="50">
        <v>3.75</v>
      </c>
      <c r="K203" s="50">
        <v>2</v>
      </c>
      <c r="L203" s="50">
        <v>7.75</v>
      </c>
      <c r="M203" s="50">
        <v>0</v>
      </c>
      <c r="N203" s="50">
        <v>4</v>
      </c>
      <c r="O203" s="50">
        <v>5</v>
      </c>
      <c r="P203" s="50">
        <v>1</v>
      </c>
      <c r="Q203" s="50">
        <v>0</v>
      </c>
      <c r="R203" s="50">
        <v>1.75</v>
      </c>
    </row>
    <row r="204" spans="3:18" x14ac:dyDescent="0.25">
      <c r="C204" s="52" t="s">
        <v>254</v>
      </c>
      <c r="D204" s="49">
        <v>2</v>
      </c>
      <c r="E204" s="46">
        <v>47</v>
      </c>
      <c r="F204" s="50">
        <v>0</v>
      </c>
      <c r="G204" s="50">
        <v>2</v>
      </c>
      <c r="H204" s="50">
        <v>0</v>
      </c>
      <c r="I204" s="50">
        <v>1</v>
      </c>
      <c r="J204" s="50">
        <v>1</v>
      </c>
      <c r="K204" s="50">
        <v>0</v>
      </c>
      <c r="L204" s="50">
        <v>1</v>
      </c>
      <c r="M204" s="50">
        <v>0</v>
      </c>
      <c r="N204" s="50">
        <v>1</v>
      </c>
      <c r="O204" s="50">
        <v>0</v>
      </c>
      <c r="P204" s="50">
        <v>0</v>
      </c>
      <c r="Q204" s="50">
        <v>0</v>
      </c>
      <c r="R204" s="50">
        <v>0</v>
      </c>
    </row>
    <row r="205" spans="3:18" x14ac:dyDescent="0.25">
      <c r="C205" s="52" t="s">
        <v>295</v>
      </c>
      <c r="D205" s="49">
        <v>1</v>
      </c>
      <c r="E205" s="46">
        <v>51</v>
      </c>
      <c r="F205" s="50">
        <v>0</v>
      </c>
      <c r="G205" s="50">
        <v>0</v>
      </c>
      <c r="H205" s="50">
        <v>0</v>
      </c>
      <c r="I205" s="50">
        <v>0</v>
      </c>
      <c r="J205" s="50">
        <v>0</v>
      </c>
      <c r="K205" s="50">
        <v>0</v>
      </c>
      <c r="L205" s="50">
        <v>0</v>
      </c>
      <c r="M205" s="50">
        <v>0</v>
      </c>
      <c r="N205" s="50">
        <v>1</v>
      </c>
      <c r="O205" s="50">
        <v>1</v>
      </c>
      <c r="P205" s="50">
        <v>0</v>
      </c>
      <c r="Q205" s="50">
        <v>0</v>
      </c>
      <c r="R205" s="50">
        <v>1</v>
      </c>
    </row>
    <row r="206" spans="3:18" x14ac:dyDescent="0.25">
      <c r="C206" s="52" t="s">
        <v>154</v>
      </c>
      <c r="D206" s="49">
        <v>3</v>
      </c>
      <c r="E206" s="46">
        <v>66.333333333333329</v>
      </c>
      <c r="F206" s="50">
        <v>1</v>
      </c>
      <c r="G206" s="50">
        <v>1</v>
      </c>
      <c r="H206" s="50">
        <v>0</v>
      </c>
      <c r="I206" s="50">
        <v>0</v>
      </c>
      <c r="J206" s="50">
        <v>2</v>
      </c>
      <c r="K206" s="50">
        <v>0</v>
      </c>
      <c r="L206" s="50">
        <v>1</v>
      </c>
      <c r="M206" s="50">
        <v>0</v>
      </c>
      <c r="N206" s="50">
        <v>0</v>
      </c>
      <c r="O206" s="50">
        <v>0</v>
      </c>
      <c r="P206" s="50">
        <v>0</v>
      </c>
      <c r="Q206" s="50">
        <v>0</v>
      </c>
      <c r="R206" s="50">
        <v>0</v>
      </c>
    </row>
    <row r="207" spans="3:18" x14ac:dyDescent="0.25">
      <c r="C207" s="52" t="s">
        <v>276</v>
      </c>
      <c r="D207" s="49">
        <v>2</v>
      </c>
      <c r="E207" s="46">
        <v>56</v>
      </c>
      <c r="F207" s="50">
        <v>1</v>
      </c>
      <c r="G207" s="50">
        <v>1</v>
      </c>
      <c r="H207" s="50">
        <v>0</v>
      </c>
      <c r="I207" s="50">
        <v>0</v>
      </c>
      <c r="J207" s="50">
        <v>1</v>
      </c>
      <c r="K207" s="50">
        <v>0</v>
      </c>
      <c r="L207" s="50">
        <v>1</v>
      </c>
      <c r="M207" s="50">
        <v>0</v>
      </c>
      <c r="N207" s="50">
        <v>0</v>
      </c>
      <c r="O207" s="50">
        <v>0</v>
      </c>
      <c r="P207" s="50">
        <v>0</v>
      </c>
      <c r="Q207" s="50">
        <v>0</v>
      </c>
      <c r="R207" s="50">
        <v>0</v>
      </c>
    </row>
    <row r="208" spans="3:18" x14ac:dyDescent="0.25">
      <c r="C208" s="52" t="s">
        <v>466</v>
      </c>
      <c r="D208" s="49">
        <v>19</v>
      </c>
      <c r="E208" s="46">
        <v>46</v>
      </c>
      <c r="F208" s="50">
        <v>4.8560606060606055</v>
      </c>
      <c r="G208" s="50">
        <v>3.3560606060606055</v>
      </c>
      <c r="H208" s="50">
        <v>4.7727272727272725</v>
      </c>
      <c r="I208" s="50">
        <v>4.1060606060606055</v>
      </c>
      <c r="J208" s="50">
        <v>5.833333333333333</v>
      </c>
      <c r="K208" s="50">
        <v>5.2727272727272725</v>
      </c>
      <c r="L208" s="50">
        <v>3.106060606060606</v>
      </c>
      <c r="M208" s="50">
        <v>0.27272727272727271</v>
      </c>
      <c r="N208" s="50">
        <v>5.6060606060606055</v>
      </c>
      <c r="O208" s="50">
        <v>2.333333333333333</v>
      </c>
      <c r="P208" s="50">
        <v>3.356060606060606</v>
      </c>
      <c r="Q208" s="50">
        <v>1.606060606060606</v>
      </c>
      <c r="R208" s="50">
        <v>2.5227272727272725</v>
      </c>
    </row>
    <row r="209" spans="3:18" x14ac:dyDescent="0.25">
      <c r="C209" s="52" t="s">
        <v>467</v>
      </c>
      <c r="D209" s="49">
        <v>963</v>
      </c>
      <c r="E209" s="46">
        <v>53.51531151003168</v>
      </c>
      <c r="F209" s="50">
        <v>84.776406926406921</v>
      </c>
      <c r="G209" s="50">
        <v>352.12878787878788</v>
      </c>
      <c r="H209" s="50">
        <v>92.462121212121218</v>
      </c>
      <c r="I209" s="50">
        <v>275.36093073593065</v>
      </c>
      <c r="J209" s="50">
        <v>330.522619047619</v>
      </c>
      <c r="K209" s="50">
        <v>97.578787878787864</v>
      </c>
      <c r="L209" s="50">
        <v>257.74902597402593</v>
      </c>
      <c r="M209" s="50">
        <v>24.794264069264067</v>
      </c>
      <c r="N209" s="50">
        <v>239.32045454545451</v>
      </c>
      <c r="O209" s="50">
        <v>209.26547619047616</v>
      </c>
      <c r="P209" s="50">
        <v>121.16331168831164</v>
      </c>
      <c r="Q209" s="50">
        <v>26.397835497835498</v>
      </c>
      <c r="R209" s="50">
        <v>92.479978354978343</v>
      </c>
    </row>
  </sheetData>
  <sortState ref="D26:E38">
    <sortCondition descending="1" ref="E26"/>
  </sortState>
  <mergeCells count="2">
    <mergeCell ref="A2:B2"/>
    <mergeCell ref="A1:R1"/>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1"/>
  <sheetViews>
    <sheetView zoomScale="80" zoomScaleNormal="80" workbookViewId="0">
      <pane xSplit="3" ySplit="11" topLeftCell="D12" activePane="bottomRight" state="frozen"/>
      <selection pane="topRight" activeCell="D1" sqref="D1"/>
      <selection pane="bottomLeft" activeCell="A12" sqref="A12"/>
      <selection pane="bottomRight" activeCell="C11" sqref="C11"/>
    </sheetView>
  </sheetViews>
  <sheetFormatPr defaultRowHeight="15" x14ac:dyDescent="0.25"/>
  <cols>
    <col min="2" max="2" width="29.7109375" customWidth="1"/>
    <col min="3" max="3" width="29.140625" customWidth="1"/>
    <col min="4" max="4" width="20.85546875" bestFit="1" customWidth="1"/>
    <col min="5" max="5" width="12.42578125" style="48" customWidth="1"/>
    <col min="6" max="6" width="20.7109375" style="44" customWidth="1"/>
    <col min="7" max="7" width="7.7109375" style="44" customWidth="1"/>
    <col min="8" max="8" width="22.85546875" style="44" customWidth="1"/>
    <col min="9" max="9" width="9.5703125" style="44" customWidth="1"/>
    <col min="10" max="10" width="21.7109375" style="44" customWidth="1"/>
    <col min="11" max="12" width="22.28515625" style="44" customWidth="1"/>
    <col min="13" max="13" width="47.7109375" style="44" customWidth="1"/>
    <col min="14" max="14" width="32.140625" style="44" customWidth="1"/>
    <col min="15" max="15" width="25.85546875" style="44" customWidth="1"/>
    <col min="16" max="16" width="7.42578125" style="44" customWidth="1"/>
    <col min="17" max="17" width="28.42578125" style="44" customWidth="1"/>
    <col min="18" max="18" width="27" style="44" customWidth="1"/>
    <col min="19" max="19" width="9.140625" style="44"/>
  </cols>
  <sheetData>
    <row r="1" spans="1:19" ht="37.5" x14ac:dyDescent="0.7">
      <c r="A1" s="125" t="s">
        <v>1</v>
      </c>
      <c r="B1" s="125"/>
      <c r="C1" s="125"/>
      <c r="D1" s="125"/>
      <c r="E1" s="125"/>
      <c r="F1" s="125"/>
      <c r="G1" s="125"/>
      <c r="H1" s="125"/>
      <c r="I1" s="125"/>
      <c r="J1" s="125"/>
      <c r="K1" s="125"/>
      <c r="L1" s="125"/>
      <c r="M1" s="125"/>
      <c r="N1" s="125"/>
      <c r="O1" s="125"/>
      <c r="P1" s="125"/>
      <c r="Q1" s="125"/>
      <c r="R1"/>
      <c r="S1"/>
    </row>
    <row r="2" spans="1:19" x14ac:dyDescent="0.25">
      <c r="A2" s="124" t="s">
        <v>463</v>
      </c>
      <c r="B2" s="124"/>
      <c r="C2" s="61"/>
      <c r="E2"/>
      <c r="F2"/>
      <c r="G2"/>
      <c r="H2"/>
      <c r="I2"/>
      <c r="J2"/>
      <c r="K2"/>
      <c r="L2"/>
      <c r="M2"/>
      <c r="N2"/>
      <c r="P2"/>
      <c r="Q2"/>
    </row>
    <row r="3" spans="1:19" x14ac:dyDescent="0.25">
      <c r="E3"/>
      <c r="F3"/>
      <c r="G3"/>
      <c r="H3"/>
      <c r="I3"/>
      <c r="J3"/>
      <c r="K3"/>
      <c r="L3"/>
      <c r="M3"/>
      <c r="N3"/>
      <c r="P3"/>
      <c r="Q3"/>
    </row>
    <row r="4" spans="1:19" x14ac:dyDescent="0.25">
      <c r="E4"/>
      <c r="F4"/>
      <c r="G4"/>
      <c r="H4"/>
      <c r="I4"/>
      <c r="J4"/>
      <c r="K4"/>
      <c r="L4"/>
      <c r="M4"/>
      <c r="N4"/>
      <c r="P4"/>
      <c r="Q4"/>
    </row>
    <row r="5" spans="1:19" x14ac:dyDescent="0.25">
      <c r="E5"/>
      <c r="F5"/>
      <c r="G5"/>
      <c r="H5"/>
      <c r="I5"/>
      <c r="J5"/>
      <c r="K5"/>
      <c r="L5"/>
      <c r="M5"/>
      <c r="N5"/>
      <c r="P5"/>
      <c r="Q5"/>
    </row>
    <row r="6" spans="1:19" x14ac:dyDescent="0.25">
      <c r="E6"/>
      <c r="F6"/>
      <c r="G6"/>
      <c r="H6"/>
      <c r="I6"/>
      <c r="J6"/>
      <c r="K6"/>
      <c r="L6"/>
      <c r="M6"/>
      <c r="N6"/>
      <c r="P6"/>
      <c r="Q6"/>
    </row>
    <row r="7" spans="1:19" x14ac:dyDescent="0.25">
      <c r="E7"/>
      <c r="F7"/>
      <c r="G7"/>
      <c r="H7"/>
      <c r="I7"/>
      <c r="J7"/>
      <c r="K7"/>
      <c r="L7"/>
      <c r="M7"/>
      <c r="N7"/>
      <c r="P7"/>
      <c r="Q7"/>
    </row>
    <row r="8" spans="1:19" x14ac:dyDescent="0.25">
      <c r="E8"/>
      <c r="F8"/>
      <c r="G8"/>
      <c r="H8"/>
      <c r="I8"/>
      <c r="J8"/>
      <c r="K8"/>
      <c r="L8"/>
      <c r="M8"/>
      <c r="N8"/>
      <c r="P8"/>
      <c r="Q8"/>
    </row>
    <row r="9" spans="1:19" x14ac:dyDescent="0.25">
      <c r="E9"/>
      <c r="F9"/>
      <c r="G9"/>
      <c r="H9"/>
      <c r="I9"/>
      <c r="J9"/>
      <c r="K9"/>
      <c r="L9"/>
      <c r="M9"/>
      <c r="N9"/>
      <c r="P9"/>
      <c r="Q9"/>
    </row>
    <row r="10" spans="1:19" ht="15.75" thickBot="1" x14ac:dyDescent="0.3">
      <c r="E10"/>
      <c r="F10"/>
      <c r="G10"/>
      <c r="H10"/>
      <c r="I10"/>
      <c r="J10"/>
      <c r="K10"/>
      <c r="L10"/>
      <c r="M10"/>
      <c r="N10"/>
      <c r="P10"/>
      <c r="Q10"/>
    </row>
    <row r="11" spans="1:19" ht="15.75" thickBot="1" x14ac:dyDescent="0.3">
      <c r="C11" s="63" t="s">
        <v>490</v>
      </c>
      <c r="D11" s="62" t="s">
        <v>464</v>
      </c>
      <c r="E11" s="93" t="s">
        <v>465</v>
      </c>
      <c r="F11" s="94" t="s">
        <v>474</v>
      </c>
      <c r="G11" s="58" t="s">
        <v>475</v>
      </c>
      <c r="H11" s="58" t="s">
        <v>476</v>
      </c>
      <c r="I11" s="58" t="s">
        <v>477</v>
      </c>
      <c r="J11" s="58" t="s">
        <v>489</v>
      </c>
      <c r="K11" s="58" t="s">
        <v>478</v>
      </c>
      <c r="L11" s="58" t="s">
        <v>479</v>
      </c>
      <c r="M11" s="58" t="s">
        <v>480</v>
      </c>
      <c r="N11" s="59" t="s">
        <v>481</v>
      </c>
      <c r="O11" s="58" t="s">
        <v>482</v>
      </c>
      <c r="P11" s="94" t="s">
        <v>483</v>
      </c>
      <c r="Q11" s="58" t="s">
        <v>484</v>
      </c>
      <c r="R11" s="59" t="s">
        <v>485</v>
      </c>
    </row>
    <row r="12" spans="1:19" x14ac:dyDescent="0.25">
      <c r="C12" s="52" t="s">
        <v>234</v>
      </c>
      <c r="D12" s="49">
        <v>3</v>
      </c>
      <c r="E12" s="46">
        <v>48.666666666666664</v>
      </c>
      <c r="F12" s="50">
        <v>0</v>
      </c>
      <c r="G12" s="50">
        <v>1</v>
      </c>
      <c r="H12" s="50">
        <v>0</v>
      </c>
      <c r="I12" s="50">
        <v>2</v>
      </c>
      <c r="J12" s="50">
        <v>1</v>
      </c>
      <c r="K12" s="50">
        <v>0</v>
      </c>
      <c r="L12" s="50">
        <v>2</v>
      </c>
      <c r="M12" s="50">
        <v>0</v>
      </c>
      <c r="N12" s="50">
        <v>0</v>
      </c>
      <c r="O12" s="50">
        <v>0</v>
      </c>
      <c r="P12" s="50">
        <v>1</v>
      </c>
      <c r="Q12" s="50">
        <v>0</v>
      </c>
      <c r="R12" s="50">
        <v>1</v>
      </c>
    </row>
    <row r="13" spans="1:19" x14ac:dyDescent="0.25">
      <c r="C13" s="52" t="s">
        <v>166</v>
      </c>
      <c r="D13" s="49">
        <v>1</v>
      </c>
      <c r="E13" s="46">
        <v>36</v>
      </c>
      <c r="F13" s="50">
        <v>0</v>
      </c>
      <c r="G13" s="50">
        <v>0</v>
      </c>
      <c r="H13" s="50">
        <v>0</v>
      </c>
      <c r="I13" s="50">
        <v>1</v>
      </c>
      <c r="J13" s="50">
        <v>0</v>
      </c>
      <c r="K13" s="50">
        <v>0</v>
      </c>
      <c r="L13" s="50">
        <v>1</v>
      </c>
      <c r="M13" s="50">
        <v>0</v>
      </c>
      <c r="N13" s="50">
        <v>0</v>
      </c>
      <c r="O13" s="50">
        <v>1</v>
      </c>
      <c r="P13" s="50">
        <v>0</v>
      </c>
      <c r="Q13" s="50">
        <v>0</v>
      </c>
      <c r="R13" s="50">
        <v>0</v>
      </c>
    </row>
    <row r="14" spans="1:19" x14ac:dyDescent="0.25">
      <c r="C14" s="52" t="s">
        <v>213</v>
      </c>
      <c r="D14" s="49">
        <v>3</v>
      </c>
      <c r="E14" s="46">
        <v>51</v>
      </c>
      <c r="F14" s="50">
        <v>0</v>
      </c>
      <c r="G14" s="50">
        <v>0</v>
      </c>
      <c r="H14" s="50">
        <v>0</v>
      </c>
      <c r="I14" s="50">
        <v>0</v>
      </c>
      <c r="J14" s="50">
        <v>0</v>
      </c>
      <c r="K14" s="50">
        <v>0</v>
      </c>
      <c r="L14" s="50">
        <v>2</v>
      </c>
      <c r="M14" s="50">
        <v>0</v>
      </c>
      <c r="N14" s="50">
        <v>1</v>
      </c>
      <c r="O14" s="50">
        <v>0</v>
      </c>
      <c r="P14" s="50">
        <v>0</v>
      </c>
      <c r="Q14" s="50">
        <v>0</v>
      </c>
      <c r="R14" s="50">
        <v>0</v>
      </c>
    </row>
    <row r="15" spans="1:19" x14ac:dyDescent="0.25">
      <c r="C15" s="52" t="s">
        <v>278</v>
      </c>
      <c r="D15" s="49">
        <v>1</v>
      </c>
      <c r="E15" s="46">
        <v>66</v>
      </c>
      <c r="F15" s="50">
        <v>0</v>
      </c>
      <c r="G15" s="50">
        <v>0</v>
      </c>
      <c r="H15" s="50">
        <v>0</v>
      </c>
      <c r="I15" s="50">
        <v>0</v>
      </c>
      <c r="J15" s="50">
        <v>0</v>
      </c>
      <c r="K15" s="50">
        <v>0</v>
      </c>
      <c r="L15" s="50">
        <v>0</v>
      </c>
      <c r="M15" s="50">
        <v>0</v>
      </c>
      <c r="N15" s="50">
        <v>0</v>
      </c>
      <c r="O15" s="50">
        <v>1</v>
      </c>
      <c r="P15" s="50">
        <v>0</v>
      </c>
      <c r="Q15" s="50">
        <v>0</v>
      </c>
      <c r="R15" s="50">
        <v>0</v>
      </c>
    </row>
    <row r="16" spans="1:19" x14ac:dyDescent="0.25">
      <c r="C16" s="52" t="s">
        <v>242</v>
      </c>
      <c r="D16" s="49">
        <v>3</v>
      </c>
      <c r="E16" s="46">
        <v>70.333333333333329</v>
      </c>
      <c r="F16" s="50">
        <v>0</v>
      </c>
      <c r="G16" s="50">
        <v>0</v>
      </c>
      <c r="H16" s="50">
        <v>0</v>
      </c>
      <c r="I16" s="50">
        <v>2</v>
      </c>
      <c r="J16" s="50">
        <v>0</v>
      </c>
      <c r="K16" s="50">
        <v>0</v>
      </c>
      <c r="L16" s="50">
        <v>2</v>
      </c>
      <c r="M16" s="50">
        <v>0</v>
      </c>
      <c r="N16" s="50">
        <v>0</v>
      </c>
      <c r="O16" s="50">
        <v>2</v>
      </c>
      <c r="P16" s="50">
        <v>0</v>
      </c>
      <c r="Q16" s="50">
        <v>0</v>
      </c>
      <c r="R16" s="50">
        <v>0</v>
      </c>
    </row>
    <row r="17" spans="3:18" x14ac:dyDescent="0.25">
      <c r="C17" s="52" t="s">
        <v>288</v>
      </c>
      <c r="D17" s="49">
        <v>1</v>
      </c>
      <c r="E17" s="46">
        <v>83</v>
      </c>
      <c r="F17" s="50">
        <v>0</v>
      </c>
      <c r="G17" s="50">
        <v>0</v>
      </c>
      <c r="H17" s="50">
        <v>0</v>
      </c>
      <c r="I17" s="50">
        <v>0</v>
      </c>
      <c r="J17" s="50">
        <v>0</v>
      </c>
      <c r="K17" s="50">
        <v>0</v>
      </c>
      <c r="L17" s="50">
        <v>0</v>
      </c>
      <c r="M17" s="50">
        <v>0</v>
      </c>
      <c r="N17" s="50">
        <v>0</v>
      </c>
      <c r="O17" s="50">
        <v>0</v>
      </c>
      <c r="P17" s="50">
        <v>0</v>
      </c>
      <c r="Q17" s="50">
        <v>0</v>
      </c>
      <c r="R17" s="50">
        <v>0</v>
      </c>
    </row>
    <row r="18" spans="3:18" x14ac:dyDescent="0.25">
      <c r="C18" s="52" t="s">
        <v>275</v>
      </c>
      <c r="D18" s="49">
        <v>1</v>
      </c>
      <c r="E18" s="46">
        <v>36</v>
      </c>
      <c r="F18" s="50">
        <v>0</v>
      </c>
      <c r="G18" s="50">
        <v>1</v>
      </c>
      <c r="H18" s="50">
        <v>0</v>
      </c>
      <c r="I18" s="50">
        <v>0</v>
      </c>
      <c r="J18" s="50">
        <v>1</v>
      </c>
      <c r="K18" s="50">
        <v>0</v>
      </c>
      <c r="L18" s="50">
        <v>0</v>
      </c>
      <c r="M18" s="50">
        <v>0</v>
      </c>
      <c r="N18" s="50">
        <v>0</v>
      </c>
      <c r="O18" s="50">
        <v>0</v>
      </c>
      <c r="P18" s="50">
        <v>0</v>
      </c>
      <c r="Q18" s="50">
        <v>0</v>
      </c>
      <c r="R18" s="50">
        <v>0</v>
      </c>
    </row>
    <row r="19" spans="3:18" x14ac:dyDescent="0.25">
      <c r="C19" s="52" t="s">
        <v>117</v>
      </c>
      <c r="D19" s="49">
        <v>22</v>
      </c>
      <c r="E19" s="46">
        <v>49.4</v>
      </c>
      <c r="F19" s="50">
        <v>4</v>
      </c>
      <c r="G19" s="50">
        <v>4.75</v>
      </c>
      <c r="H19" s="50">
        <v>1</v>
      </c>
      <c r="I19" s="50">
        <v>9.75</v>
      </c>
      <c r="J19" s="50">
        <v>1</v>
      </c>
      <c r="K19" s="50">
        <v>2</v>
      </c>
      <c r="L19" s="50">
        <v>10.75</v>
      </c>
      <c r="M19" s="50">
        <v>0</v>
      </c>
      <c r="N19" s="50">
        <v>3.75</v>
      </c>
      <c r="O19" s="50">
        <v>4</v>
      </c>
      <c r="P19" s="50">
        <v>2</v>
      </c>
      <c r="Q19" s="50">
        <v>0</v>
      </c>
      <c r="R19" s="50">
        <v>4</v>
      </c>
    </row>
    <row r="20" spans="3:18" x14ac:dyDescent="0.25">
      <c r="C20" s="52" t="s">
        <v>122</v>
      </c>
      <c r="D20" s="49">
        <v>16</v>
      </c>
      <c r="E20" s="46">
        <v>53.125</v>
      </c>
      <c r="F20" s="50">
        <v>1.5</v>
      </c>
      <c r="G20" s="50">
        <v>2.5</v>
      </c>
      <c r="H20" s="50">
        <v>0</v>
      </c>
      <c r="I20" s="50">
        <v>2</v>
      </c>
      <c r="J20" s="50">
        <v>0.5</v>
      </c>
      <c r="K20" s="50">
        <v>0</v>
      </c>
      <c r="L20" s="50">
        <v>6</v>
      </c>
      <c r="M20" s="50">
        <v>0</v>
      </c>
      <c r="N20" s="50">
        <v>0.5</v>
      </c>
      <c r="O20" s="50">
        <v>7.5</v>
      </c>
      <c r="P20" s="50">
        <v>1.5</v>
      </c>
      <c r="Q20" s="50">
        <v>1</v>
      </c>
      <c r="R20" s="50">
        <v>5</v>
      </c>
    </row>
    <row r="21" spans="3:18" x14ac:dyDescent="0.25">
      <c r="C21" s="52" t="s">
        <v>245</v>
      </c>
      <c r="D21" s="49">
        <v>2</v>
      </c>
      <c r="E21" s="46">
        <v>37.5</v>
      </c>
      <c r="F21" s="50">
        <v>0</v>
      </c>
      <c r="G21" s="50">
        <v>1</v>
      </c>
      <c r="H21" s="50">
        <v>0</v>
      </c>
      <c r="I21" s="50">
        <v>0</v>
      </c>
      <c r="J21" s="50">
        <v>1</v>
      </c>
      <c r="K21" s="50">
        <v>0</v>
      </c>
      <c r="L21" s="50">
        <v>0</v>
      </c>
      <c r="M21" s="50">
        <v>0</v>
      </c>
      <c r="N21" s="50">
        <v>1</v>
      </c>
      <c r="O21" s="50">
        <v>0</v>
      </c>
      <c r="P21" s="50">
        <v>0</v>
      </c>
      <c r="Q21" s="50">
        <v>0</v>
      </c>
      <c r="R21" s="50">
        <v>0</v>
      </c>
    </row>
    <row r="22" spans="3:18" x14ac:dyDescent="0.25">
      <c r="C22" s="52" t="s">
        <v>206</v>
      </c>
      <c r="D22" s="49">
        <v>4</v>
      </c>
      <c r="E22" s="46">
        <v>50.25</v>
      </c>
      <c r="F22" s="50">
        <v>0</v>
      </c>
      <c r="G22" s="50">
        <v>1</v>
      </c>
      <c r="H22" s="50">
        <v>0</v>
      </c>
      <c r="I22" s="50">
        <v>1</v>
      </c>
      <c r="J22" s="50">
        <v>1</v>
      </c>
      <c r="K22" s="50">
        <v>0</v>
      </c>
      <c r="L22" s="50">
        <v>3</v>
      </c>
      <c r="M22" s="50">
        <v>0</v>
      </c>
      <c r="N22" s="50">
        <v>2</v>
      </c>
      <c r="O22" s="50">
        <v>1</v>
      </c>
      <c r="P22" s="50">
        <v>1</v>
      </c>
      <c r="Q22" s="50">
        <v>0</v>
      </c>
      <c r="R22" s="50">
        <v>1</v>
      </c>
    </row>
    <row r="23" spans="3:18" x14ac:dyDescent="0.25">
      <c r="C23" s="52" t="s">
        <v>305</v>
      </c>
      <c r="D23" s="49">
        <v>1</v>
      </c>
      <c r="E23" s="46">
        <v>100</v>
      </c>
      <c r="F23" s="50">
        <v>0</v>
      </c>
      <c r="G23" s="50">
        <v>0</v>
      </c>
      <c r="H23" s="50">
        <v>1</v>
      </c>
      <c r="I23" s="50">
        <v>0</v>
      </c>
      <c r="J23" s="50">
        <v>0</v>
      </c>
      <c r="K23" s="50">
        <v>0</v>
      </c>
      <c r="L23" s="50">
        <v>0</v>
      </c>
      <c r="M23" s="50">
        <v>0</v>
      </c>
      <c r="N23" s="50">
        <v>0</v>
      </c>
      <c r="O23" s="50">
        <v>0</v>
      </c>
      <c r="P23" s="50">
        <v>0</v>
      </c>
      <c r="Q23" s="50">
        <v>0</v>
      </c>
      <c r="R23" s="50">
        <v>0</v>
      </c>
    </row>
    <row r="24" spans="3:18" x14ac:dyDescent="0.25">
      <c r="C24" s="52" t="s">
        <v>142</v>
      </c>
      <c r="D24" s="49">
        <v>7</v>
      </c>
      <c r="E24" s="46">
        <v>65.571428571428569</v>
      </c>
      <c r="F24" s="50">
        <v>1.4285714285714286</v>
      </c>
      <c r="G24" s="50">
        <v>3.1785714285714288</v>
      </c>
      <c r="H24" s="50">
        <v>0</v>
      </c>
      <c r="I24" s="50">
        <v>2.4285714285714288</v>
      </c>
      <c r="J24" s="50">
        <v>0.75</v>
      </c>
      <c r="K24" s="50">
        <v>0.42857142857142855</v>
      </c>
      <c r="L24" s="50">
        <v>3.75</v>
      </c>
      <c r="M24" s="50">
        <v>0</v>
      </c>
      <c r="N24" s="50">
        <v>0</v>
      </c>
      <c r="O24" s="50">
        <v>2.4285714285714288</v>
      </c>
      <c r="P24" s="50">
        <v>0</v>
      </c>
      <c r="Q24" s="50">
        <v>0.42857142857142855</v>
      </c>
      <c r="R24" s="50">
        <v>2.1785714285714288</v>
      </c>
    </row>
    <row r="25" spans="3:18" x14ac:dyDescent="0.25">
      <c r="C25" s="52" t="s">
        <v>304</v>
      </c>
      <c r="D25" s="49">
        <v>1</v>
      </c>
      <c r="E25" s="46">
        <v>43</v>
      </c>
      <c r="F25" s="50">
        <v>0</v>
      </c>
      <c r="G25" s="50">
        <v>0</v>
      </c>
      <c r="H25" s="50">
        <v>0</v>
      </c>
      <c r="I25" s="50">
        <v>0</v>
      </c>
      <c r="J25" s="50">
        <v>0</v>
      </c>
      <c r="K25" s="50">
        <v>0</v>
      </c>
      <c r="L25" s="50">
        <v>1</v>
      </c>
      <c r="M25" s="50">
        <v>0</v>
      </c>
      <c r="N25" s="50">
        <v>1</v>
      </c>
      <c r="O25" s="50">
        <v>1</v>
      </c>
      <c r="P25" s="50">
        <v>0</v>
      </c>
      <c r="Q25" s="50">
        <v>0</v>
      </c>
      <c r="R25" s="50">
        <v>0</v>
      </c>
    </row>
    <row r="26" spans="3:18" x14ac:dyDescent="0.25">
      <c r="C26" s="52" t="s">
        <v>238</v>
      </c>
      <c r="D26" s="49">
        <v>4</v>
      </c>
      <c r="E26" s="46">
        <v>59.75</v>
      </c>
      <c r="F26" s="50">
        <v>0</v>
      </c>
      <c r="G26" s="50">
        <v>0</v>
      </c>
      <c r="H26" s="50">
        <v>0</v>
      </c>
      <c r="I26" s="50">
        <v>0</v>
      </c>
      <c r="J26" s="50">
        <v>0</v>
      </c>
      <c r="K26" s="50">
        <v>0</v>
      </c>
      <c r="L26" s="50">
        <v>0</v>
      </c>
      <c r="M26" s="50">
        <v>0</v>
      </c>
      <c r="N26" s="50">
        <v>0</v>
      </c>
      <c r="O26" s="50">
        <v>1</v>
      </c>
      <c r="P26" s="50">
        <v>0</v>
      </c>
      <c r="Q26" s="50">
        <v>0</v>
      </c>
      <c r="R26" s="50">
        <v>0</v>
      </c>
    </row>
    <row r="27" spans="3:18" x14ac:dyDescent="0.25">
      <c r="C27" s="52" t="s">
        <v>303</v>
      </c>
      <c r="D27" s="49">
        <v>1</v>
      </c>
      <c r="E27" s="46">
        <v>101</v>
      </c>
      <c r="F27" s="50">
        <v>0</v>
      </c>
      <c r="G27" s="50">
        <v>0</v>
      </c>
      <c r="H27" s="50">
        <v>0</v>
      </c>
      <c r="I27" s="50">
        <v>0</v>
      </c>
      <c r="J27" s="50">
        <v>0</v>
      </c>
      <c r="K27" s="50">
        <v>0</v>
      </c>
      <c r="L27" s="50">
        <v>0</v>
      </c>
      <c r="M27" s="50">
        <v>0</v>
      </c>
      <c r="N27" s="50">
        <v>0</v>
      </c>
      <c r="O27" s="50">
        <v>0</v>
      </c>
      <c r="P27" s="50">
        <v>0</v>
      </c>
      <c r="Q27" s="50">
        <v>0</v>
      </c>
      <c r="R27" s="50">
        <v>0</v>
      </c>
    </row>
    <row r="28" spans="3:18" x14ac:dyDescent="0.25">
      <c r="C28" s="52" t="s">
        <v>239</v>
      </c>
      <c r="D28" s="49">
        <v>1</v>
      </c>
      <c r="E28" s="46">
        <v>60</v>
      </c>
      <c r="F28" s="50">
        <v>0</v>
      </c>
      <c r="G28" s="50">
        <v>0</v>
      </c>
      <c r="H28" s="50">
        <v>0</v>
      </c>
      <c r="I28" s="50">
        <v>0</v>
      </c>
      <c r="J28" s="50">
        <v>0</v>
      </c>
      <c r="K28" s="50">
        <v>1</v>
      </c>
      <c r="L28" s="50">
        <v>0</v>
      </c>
      <c r="M28" s="50">
        <v>0</v>
      </c>
      <c r="N28" s="50">
        <v>0</v>
      </c>
      <c r="O28" s="50">
        <v>0</v>
      </c>
      <c r="P28" s="50">
        <v>0</v>
      </c>
      <c r="Q28" s="50">
        <v>0</v>
      </c>
      <c r="R28" s="50">
        <v>1</v>
      </c>
    </row>
    <row r="29" spans="3:18" x14ac:dyDescent="0.25">
      <c r="C29" s="52" t="s">
        <v>211</v>
      </c>
      <c r="D29" s="49">
        <v>5</v>
      </c>
      <c r="E29" s="46">
        <v>45.2</v>
      </c>
      <c r="F29" s="50">
        <v>0</v>
      </c>
      <c r="G29" s="50">
        <v>0</v>
      </c>
      <c r="H29" s="50">
        <v>0</v>
      </c>
      <c r="I29" s="50">
        <v>4</v>
      </c>
      <c r="J29" s="50">
        <v>0</v>
      </c>
      <c r="K29" s="50">
        <v>1</v>
      </c>
      <c r="L29" s="50">
        <v>2</v>
      </c>
      <c r="M29" s="50">
        <v>0</v>
      </c>
      <c r="N29" s="50">
        <v>0</v>
      </c>
      <c r="O29" s="50">
        <v>2</v>
      </c>
      <c r="P29" s="50">
        <v>0</v>
      </c>
      <c r="Q29" s="50">
        <v>0</v>
      </c>
      <c r="R29" s="50">
        <v>0</v>
      </c>
    </row>
    <row r="30" spans="3:18" x14ac:dyDescent="0.25">
      <c r="C30" s="52" t="s">
        <v>212</v>
      </c>
      <c r="D30" s="49">
        <v>1</v>
      </c>
      <c r="E30" s="46">
        <v>49</v>
      </c>
      <c r="F30" s="50">
        <v>0</v>
      </c>
      <c r="G30" s="50">
        <v>0</v>
      </c>
      <c r="H30" s="50">
        <v>0</v>
      </c>
      <c r="I30" s="50">
        <v>0</v>
      </c>
      <c r="J30" s="50">
        <v>0</v>
      </c>
      <c r="K30" s="50">
        <v>0</v>
      </c>
      <c r="L30" s="50">
        <v>0</v>
      </c>
      <c r="M30" s="50">
        <v>0</v>
      </c>
      <c r="N30" s="50">
        <v>0</v>
      </c>
      <c r="O30" s="50">
        <v>0</v>
      </c>
      <c r="P30" s="50">
        <v>0</v>
      </c>
      <c r="Q30" s="50">
        <v>0</v>
      </c>
      <c r="R30" s="50">
        <v>0</v>
      </c>
    </row>
    <row r="31" spans="3:18" x14ac:dyDescent="0.25">
      <c r="C31" s="52" t="s">
        <v>250</v>
      </c>
      <c r="D31" s="49">
        <v>2</v>
      </c>
      <c r="E31" s="46">
        <v>69.5</v>
      </c>
      <c r="F31" s="50">
        <v>0</v>
      </c>
      <c r="G31" s="50">
        <v>0</v>
      </c>
      <c r="H31" s="50">
        <v>0</v>
      </c>
      <c r="I31" s="50">
        <v>1</v>
      </c>
      <c r="J31" s="50">
        <v>0</v>
      </c>
      <c r="K31" s="50">
        <v>0</v>
      </c>
      <c r="L31" s="50">
        <v>2</v>
      </c>
      <c r="M31" s="50">
        <v>0</v>
      </c>
      <c r="N31" s="50">
        <v>0</v>
      </c>
      <c r="O31" s="50">
        <v>0</v>
      </c>
      <c r="P31" s="50">
        <v>0</v>
      </c>
      <c r="Q31" s="50">
        <v>0</v>
      </c>
      <c r="R31" s="50">
        <v>0</v>
      </c>
    </row>
    <row r="32" spans="3:18" x14ac:dyDescent="0.25">
      <c r="C32" s="52" t="s">
        <v>301</v>
      </c>
      <c r="D32" s="49">
        <v>1</v>
      </c>
      <c r="E32" s="46">
        <v>65</v>
      </c>
      <c r="F32" s="50">
        <v>1</v>
      </c>
      <c r="G32" s="50">
        <v>0</v>
      </c>
      <c r="H32" s="50">
        <v>0</v>
      </c>
      <c r="I32" s="50">
        <v>0</v>
      </c>
      <c r="J32" s="50">
        <v>0</v>
      </c>
      <c r="K32" s="50">
        <v>0</v>
      </c>
      <c r="L32" s="50">
        <v>0</v>
      </c>
      <c r="M32" s="50">
        <v>0</v>
      </c>
      <c r="N32" s="50">
        <v>0</v>
      </c>
      <c r="O32" s="50">
        <v>0</v>
      </c>
      <c r="P32" s="50">
        <v>0</v>
      </c>
      <c r="Q32" s="50">
        <v>0</v>
      </c>
      <c r="R32" s="50">
        <v>0</v>
      </c>
    </row>
    <row r="33" spans="3:18" x14ac:dyDescent="0.25">
      <c r="C33" s="52" t="s">
        <v>228</v>
      </c>
      <c r="D33" s="49">
        <v>2</v>
      </c>
      <c r="E33" s="46">
        <v>61</v>
      </c>
      <c r="F33" s="50">
        <v>0</v>
      </c>
      <c r="G33" s="50">
        <v>0</v>
      </c>
      <c r="H33" s="50">
        <v>0</v>
      </c>
      <c r="I33" s="50">
        <v>0</v>
      </c>
      <c r="J33" s="50">
        <v>0</v>
      </c>
      <c r="K33" s="50">
        <v>1</v>
      </c>
      <c r="L33" s="50">
        <v>0</v>
      </c>
      <c r="M33" s="50">
        <v>0</v>
      </c>
      <c r="N33" s="50">
        <v>0</v>
      </c>
      <c r="O33" s="50">
        <v>0</v>
      </c>
      <c r="P33" s="50">
        <v>0</v>
      </c>
      <c r="Q33" s="50">
        <v>0</v>
      </c>
      <c r="R33" s="50">
        <v>1</v>
      </c>
    </row>
    <row r="34" spans="3:18" x14ac:dyDescent="0.25">
      <c r="C34" s="52" t="s">
        <v>216</v>
      </c>
      <c r="D34" s="49">
        <v>2</v>
      </c>
      <c r="E34" s="46">
        <v>45.5</v>
      </c>
      <c r="F34" s="50">
        <v>0</v>
      </c>
      <c r="G34" s="50">
        <v>0</v>
      </c>
      <c r="H34" s="50">
        <v>0</v>
      </c>
      <c r="I34" s="50">
        <v>0</v>
      </c>
      <c r="J34" s="50">
        <v>2</v>
      </c>
      <c r="K34" s="50">
        <v>0</v>
      </c>
      <c r="L34" s="50">
        <v>0</v>
      </c>
      <c r="M34" s="50">
        <v>0</v>
      </c>
      <c r="N34" s="50">
        <v>1</v>
      </c>
      <c r="O34" s="50">
        <v>1</v>
      </c>
      <c r="P34" s="50">
        <v>0</v>
      </c>
      <c r="Q34" s="50">
        <v>0</v>
      </c>
      <c r="R34" s="50">
        <v>0</v>
      </c>
    </row>
    <row r="35" spans="3:18" x14ac:dyDescent="0.25">
      <c r="C35" s="52" t="s">
        <v>248</v>
      </c>
      <c r="D35" s="49">
        <v>2</v>
      </c>
      <c r="E35" s="46">
        <v>51.5</v>
      </c>
      <c r="F35" s="50">
        <v>0</v>
      </c>
      <c r="G35" s="50">
        <v>2</v>
      </c>
      <c r="H35" s="50">
        <v>1</v>
      </c>
      <c r="I35" s="50">
        <v>0</v>
      </c>
      <c r="J35" s="50">
        <v>0</v>
      </c>
      <c r="K35" s="50">
        <v>0</v>
      </c>
      <c r="L35" s="50">
        <v>0</v>
      </c>
      <c r="M35" s="50">
        <v>0</v>
      </c>
      <c r="N35" s="50">
        <v>0</v>
      </c>
      <c r="O35" s="50">
        <v>0</v>
      </c>
      <c r="P35" s="50">
        <v>0</v>
      </c>
      <c r="Q35" s="50">
        <v>0</v>
      </c>
      <c r="R35" s="50">
        <v>1</v>
      </c>
    </row>
    <row r="36" spans="3:18" x14ac:dyDescent="0.25">
      <c r="C36" s="52" t="s">
        <v>246</v>
      </c>
      <c r="D36" s="49">
        <v>3</v>
      </c>
      <c r="E36" s="46">
        <v>51</v>
      </c>
      <c r="F36" s="50">
        <v>0</v>
      </c>
      <c r="G36" s="50">
        <v>1</v>
      </c>
      <c r="H36" s="50">
        <v>0</v>
      </c>
      <c r="I36" s="50">
        <v>0</v>
      </c>
      <c r="J36" s="50">
        <v>0</v>
      </c>
      <c r="K36" s="50">
        <v>0</v>
      </c>
      <c r="L36" s="50">
        <v>0</v>
      </c>
      <c r="M36" s="50">
        <v>0</v>
      </c>
      <c r="N36" s="50">
        <v>0</v>
      </c>
      <c r="O36" s="50">
        <v>0</v>
      </c>
      <c r="P36" s="50">
        <v>0</v>
      </c>
      <c r="Q36" s="50">
        <v>0</v>
      </c>
      <c r="R36" s="50">
        <v>0</v>
      </c>
    </row>
    <row r="37" spans="3:18" x14ac:dyDescent="0.25">
      <c r="C37" s="52" t="s">
        <v>178</v>
      </c>
      <c r="D37" s="49">
        <v>21</v>
      </c>
      <c r="E37" s="46">
        <v>37.05263157894737</v>
      </c>
      <c r="F37" s="50">
        <v>1</v>
      </c>
      <c r="G37" s="50">
        <v>6</v>
      </c>
      <c r="H37" s="50">
        <v>2</v>
      </c>
      <c r="I37" s="50">
        <v>4</v>
      </c>
      <c r="J37" s="50">
        <v>3</v>
      </c>
      <c r="K37" s="50">
        <v>1</v>
      </c>
      <c r="L37" s="50">
        <v>2</v>
      </c>
      <c r="M37" s="50">
        <v>0</v>
      </c>
      <c r="N37" s="50">
        <v>4</v>
      </c>
      <c r="O37" s="50">
        <v>4</v>
      </c>
      <c r="P37" s="50">
        <v>2</v>
      </c>
      <c r="Q37" s="50">
        <v>0</v>
      </c>
      <c r="R37" s="50">
        <v>5</v>
      </c>
    </row>
    <row r="38" spans="3:18" x14ac:dyDescent="0.25">
      <c r="C38" s="52" t="s">
        <v>176</v>
      </c>
      <c r="D38" s="49">
        <v>3</v>
      </c>
      <c r="E38" s="46">
        <v>36</v>
      </c>
      <c r="F38" s="50">
        <v>1</v>
      </c>
      <c r="G38" s="50">
        <v>1</v>
      </c>
      <c r="H38" s="50">
        <v>0</v>
      </c>
      <c r="I38" s="50">
        <v>1</v>
      </c>
      <c r="J38" s="50">
        <v>0</v>
      </c>
      <c r="K38" s="50">
        <v>0</v>
      </c>
      <c r="L38" s="50">
        <v>0</v>
      </c>
      <c r="M38" s="50">
        <v>0</v>
      </c>
      <c r="N38" s="50">
        <v>0</v>
      </c>
      <c r="O38" s="50">
        <v>2</v>
      </c>
      <c r="P38" s="50">
        <v>1</v>
      </c>
      <c r="Q38" s="50">
        <v>0</v>
      </c>
      <c r="R38" s="50">
        <v>0</v>
      </c>
    </row>
    <row r="39" spans="3:18" x14ac:dyDescent="0.25">
      <c r="C39" s="52" t="s">
        <v>159</v>
      </c>
      <c r="D39" s="49">
        <v>2</v>
      </c>
      <c r="E39" s="46">
        <v>49</v>
      </c>
      <c r="F39" s="50">
        <v>0</v>
      </c>
      <c r="G39" s="50">
        <v>0</v>
      </c>
      <c r="H39" s="50">
        <v>0</v>
      </c>
      <c r="I39" s="50">
        <v>0</v>
      </c>
      <c r="J39" s="50">
        <v>0</v>
      </c>
      <c r="K39" s="50">
        <v>0</v>
      </c>
      <c r="L39" s="50">
        <v>0</v>
      </c>
      <c r="M39" s="50">
        <v>0</v>
      </c>
      <c r="N39" s="50">
        <v>0</v>
      </c>
      <c r="O39" s="50">
        <v>1</v>
      </c>
      <c r="P39" s="50">
        <v>0</v>
      </c>
      <c r="Q39" s="50">
        <v>0</v>
      </c>
      <c r="R39" s="50">
        <v>1</v>
      </c>
    </row>
    <row r="40" spans="3:18" x14ac:dyDescent="0.25">
      <c r="C40" s="52" t="s">
        <v>281</v>
      </c>
      <c r="D40" s="49">
        <v>4</v>
      </c>
      <c r="E40" s="46">
        <v>76.75</v>
      </c>
      <c r="F40" s="50">
        <v>0</v>
      </c>
      <c r="G40" s="50">
        <v>1</v>
      </c>
      <c r="H40" s="50">
        <v>0</v>
      </c>
      <c r="I40" s="50">
        <v>1</v>
      </c>
      <c r="J40" s="50">
        <v>0</v>
      </c>
      <c r="K40" s="50">
        <v>0</v>
      </c>
      <c r="L40" s="50">
        <v>1</v>
      </c>
      <c r="M40" s="50">
        <v>0</v>
      </c>
      <c r="N40" s="50">
        <v>0</v>
      </c>
      <c r="O40" s="50">
        <v>1</v>
      </c>
      <c r="P40" s="50">
        <v>0</v>
      </c>
      <c r="Q40" s="50">
        <v>0</v>
      </c>
      <c r="R40" s="50">
        <v>0</v>
      </c>
    </row>
    <row r="41" spans="3:18" x14ac:dyDescent="0.25">
      <c r="C41" s="52" t="s">
        <v>161</v>
      </c>
      <c r="D41" s="49">
        <v>21</v>
      </c>
      <c r="E41" s="46">
        <v>51.05</v>
      </c>
      <c r="F41" s="50">
        <v>2</v>
      </c>
      <c r="G41" s="50">
        <v>7.75</v>
      </c>
      <c r="H41" s="50">
        <v>0</v>
      </c>
      <c r="I41" s="50">
        <v>3</v>
      </c>
      <c r="J41" s="50">
        <v>0</v>
      </c>
      <c r="K41" s="50">
        <v>1</v>
      </c>
      <c r="L41" s="50">
        <v>6.75</v>
      </c>
      <c r="M41" s="50">
        <v>3</v>
      </c>
      <c r="N41" s="50">
        <v>1</v>
      </c>
      <c r="O41" s="50">
        <v>3</v>
      </c>
      <c r="P41" s="50">
        <v>5.75</v>
      </c>
      <c r="Q41" s="50">
        <v>3</v>
      </c>
      <c r="R41" s="50">
        <v>6.75</v>
      </c>
    </row>
    <row r="42" spans="3:18" x14ac:dyDescent="0.25">
      <c r="C42" s="52" t="s">
        <v>293</v>
      </c>
      <c r="D42" s="49">
        <v>1</v>
      </c>
      <c r="E42" s="46">
        <v>54</v>
      </c>
      <c r="F42" s="50">
        <v>0</v>
      </c>
      <c r="G42" s="50">
        <v>1</v>
      </c>
      <c r="H42" s="50">
        <v>0</v>
      </c>
      <c r="I42" s="50">
        <v>0</v>
      </c>
      <c r="J42" s="50">
        <v>0</v>
      </c>
      <c r="K42" s="50">
        <v>0</v>
      </c>
      <c r="L42" s="50">
        <v>1</v>
      </c>
      <c r="M42" s="50">
        <v>0</v>
      </c>
      <c r="N42" s="50">
        <v>1</v>
      </c>
      <c r="O42" s="50">
        <v>0</v>
      </c>
      <c r="P42" s="50">
        <v>0</v>
      </c>
      <c r="Q42" s="50">
        <v>0</v>
      </c>
      <c r="R42" s="50">
        <v>0</v>
      </c>
    </row>
    <row r="43" spans="3:18" x14ac:dyDescent="0.25">
      <c r="C43" s="52" t="s">
        <v>198</v>
      </c>
      <c r="D43" s="49">
        <v>6</v>
      </c>
      <c r="E43" s="46">
        <v>64.166666666666671</v>
      </c>
      <c r="F43" s="50">
        <v>0</v>
      </c>
      <c r="G43" s="50">
        <v>1</v>
      </c>
      <c r="H43" s="50">
        <v>0</v>
      </c>
      <c r="I43" s="50">
        <v>2</v>
      </c>
      <c r="J43" s="50">
        <v>0</v>
      </c>
      <c r="K43" s="50">
        <v>1</v>
      </c>
      <c r="L43" s="50">
        <v>3</v>
      </c>
      <c r="M43" s="50">
        <v>0</v>
      </c>
      <c r="N43" s="50">
        <v>1</v>
      </c>
      <c r="O43" s="50">
        <v>1</v>
      </c>
      <c r="P43" s="50">
        <v>1</v>
      </c>
      <c r="Q43" s="50">
        <v>1</v>
      </c>
      <c r="R43" s="50">
        <v>1</v>
      </c>
    </row>
    <row r="44" spans="3:18" x14ac:dyDescent="0.25">
      <c r="C44" s="52" t="s">
        <v>191</v>
      </c>
      <c r="D44" s="49">
        <v>1</v>
      </c>
      <c r="E44" s="46"/>
      <c r="F44" s="50">
        <v>0</v>
      </c>
      <c r="G44" s="50">
        <v>1</v>
      </c>
      <c r="H44" s="50">
        <v>0</v>
      </c>
      <c r="I44" s="50">
        <v>0</v>
      </c>
      <c r="J44" s="50">
        <v>0</v>
      </c>
      <c r="K44" s="50">
        <v>1</v>
      </c>
      <c r="L44" s="50">
        <v>0</v>
      </c>
      <c r="M44" s="50">
        <v>0</v>
      </c>
      <c r="N44" s="50">
        <v>0</v>
      </c>
      <c r="O44" s="50">
        <v>0</v>
      </c>
      <c r="P44" s="50">
        <v>0</v>
      </c>
      <c r="Q44" s="50">
        <v>0</v>
      </c>
      <c r="R44" s="50">
        <v>0</v>
      </c>
    </row>
    <row r="45" spans="3:18" x14ac:dyDescent="0.25">
      <c r="C45" s="52" t="s">
        <v>285</v>
      </c>
      <c r="D45" s="49">
        <v>4</v>
      </c>
      <c r="E45" s="46">
        <v>73</v>
      </c>
      <c r="F45" s="50">
        <v>0</v>
      </c>
      <c r="G45" s="50">
        <v>2</v>
      </c>
      <c r="H45" s="50">
        <v>0</v>
      </c>
      <c r="I45" s="50">
        <v>1</v>
      </c>
      <c r="J45" s="50">
        <v>0</v>
      </c>
      <c r="K45" s="50">
        <v>0</v>
      </c>
      <c r="L45" s="50">
        <v>3</v>
      </c>
      <c r="M45" s="50">
        <v>0</v>
      </c>
      <c r="N45" s="50">
        <v>0</v>
      </c>
      <c r="O45" s="50">
        <v>1</v>
      </c>
      <c r="P45" s="50">
        <v>0</v>
      </c>
      <c r="Q45" s="50">
        <v>0</v>
      </c>
      <c r="R45" s="50">
        <v>0</v>
      </c>
    </row>
    <row r="46" spans="3:18" x14ac:dyDescent="0.25">
      <c r="C46" s="52" t="s">
        <v>195</v>
      </c>
      <c r="D46" s="49">
        <v>7</v>
      </c>
      <c r="E46" s="46">
        <v>45.571428571428569</v>
      </c>
      <c r="F46" s="50">
        <v>0</v>
      </c>
      <c r="G46" s="50">
        <v>2</v>
      </c>
      <c r="H46" s="50">
        <v>2</v>
      </c>
      <c r="I46" s="50">
        <v>2</v>
      </c>
      <c r="J46" s="50">
        <v>0</v>
      </c>
      <c r="K46" s="50">
        <v>0</v>
      </c>
      <c r="L46" s="50">
        <v>2</v>
      </c>
      <c r="M46" s="50">
        <v>0</v>
      </c>
      <c r="N46" s="50">
        <v>0</v>
      </c>
      <c r="O46" s="50">
        <v>2</v>
      </c>
      <c r="P46" s="50">
        <v>0</v>
      </c>
      <c r="Q46" s="50">
        <v>0</v>
      </c>
      <c r="R46" s="50">
        <v>2</v>
      </c>
    </row>
    <row r="47" spans="3:18" x14ac:dyDescent="0.25">
      <c r="C47" s="52" t="s">
        <v>172</v>
      </c>
      <c r="D47" s="49">
        <v>14</v>
      </c>
      <c r="E47" s="46">
        <v>51.153846153846153</v>
      </c>
      <c r="F47" s="50">
        <v>0.42857142857142855</v>
      </c>
      <c r="G47" s="50">
        <v>2</v>
      </c>
      <c r="H47" s="50">
        <v>0.42857142857142855</v>
      </c>
      <c r="I47" s="50">
        <v>3.4285714285714284</v>
      </c>
      <c r="J47" s="50">
        <v>0</v>
      </c>
      <c r="K47" s="50">
        <v>0</v>
      </c>
      <c r="L47" s="50">
        <v>5.4285714285714288</v>
      </c>
      <c r="M47" s="50">
        <v>0</v>
      </c>
      <c r="N47" s="50">
        <v>1.4285714285714286</v>
      </c>
      <c r="O47" s="50">
        <v>6.4285714285714288</v>
      </c>
      <c r="P47" s="50">
        <v>2</v>
      </c>
      <c r="Q47" s="50">
        <v>0</v>
      </c>
      <c r="R47" s="50">
        <v>3.4285714285714284</v>
      </c>
    </row>
    <row r="48" spans="3:18" x14ac:dyDescent="0.25">
      <c r="C48" s="52" t="s">
        <v>277</v>
      </c>
      <c r="D48" s="49">
        <v>2</v>
      </c>
      <c r="E48" s="46">
        <v>63</v>
      </c>
      <c r="F48" s="50">
        <v>0</v>
      </c>
      <c r="G48" s="50">
        <v>1</v>
      </c>
      <c r="H48" s="50">
        <v>0</v>
      </c>
      <c r="I48" s="50">
        <v>0</v>
      </c>
      <c r="J48" s="50">
        <v>0</v>
      </c>
      <c r="K48" s="50">
        <v>0</v>
      </c>
      <c r="L48" s="50">
        <v>1</v>
      </c>
      <c r="M48" s="50">
        <v>0</v>
      </c>
      <c r="N48" s="50">
        <v>1</v>
      </c>
      <c r="O48" s="50">
        <v>0</v>
      </c>
      <c r="P48" s="50">
        <v>1</v>
      </c>
      <c r="Q48" s="50">
        <v>0</v>
      </c>
      <c r="R48" s="50">
        <v>1</v>
      </c>
    </row>
    <row r="49" spans="3:18" x14ac:dyDescent="0.25">
      <c r="C49" s="52" t="s">
        <v>296</v>
      </c>
      <c r="D49" s="49">
        <v>2</v>
      </c>
      <c r="E49" s="46">
        <v>43.5</v>
      </c>
      <c r="F49" s="50">
        <v>0</v>
      </c>
      <c r="G49" s="50">
        <v>0</v>
      </c>
      <c r="H49" s="50">
        <v>0</v>
      </c>
      <c r="I49" s="50">
        <v>1</v>
      </c>
      <c r="J49" s="50">
        <v>0</v>
      </c>
      <c r="K49" s="50">
        <v>1</v>
      </c>
      <c r="L49" s="50">
        <v>0</v>
      </c>
      <c r="M49" s="50">
        <v>0</v>
      </c>
      <c r="N49" s="50">
        <v>0</v>
      </c>
      <c r="O49" s="50">
        <v>1</v>
      </c>
      <c r="P49" s="50">
        <v>0</v>
      </c>
      <c r="Q49" s="50">
        <v>0</v>
      </c>
      <c r="R49" s="50">
        <v>1</v>
      </c>
    </row>
    <row r="50" spans="3:18" x14ac:dyDescent="0.25">
      <c r="C50" s="52" t="s">
        <v>151</v>
      </c>
      <c r="D50" s="49">
        <v>3</v>
      </c>
      <c r="E50" s="46">
        <v>67.666666666666671</v>
      </c>
      <c r="F50" s="50">
        <v>2</v>
      </c>
      <c r="G50" s="50">
        <v>2</v>
      </c>
      <c r="H50" s="50">
        <v>0</v>
      </c>
      <c r="I50" s="50">
        <v>0</v>
      </c>
      <c r="J50" s="50">
        <v>0</v>
      </c>
      <c r="K50" s="50">
        <v>1</v>
      </c>
      <c r="L50" s="50">
        <v>0</v>
      </c>
      <c r="M50" s="50">
        <v>0</v>
      </c>
      <c r="N50" s="50">
        <v>0</v>
      </c>
      <c r="O50" s="50">
        <v>0</v>
      </c>
      <c r="P50" s="50">
        <v>0</v>
      </c>
      <c r="Q50" s="50">
        <v>0</v>
      </c>
      <c r="R50" s="50">
        <v>1</v>
      </c>
    </row>
    <row r="51" spans="3:18" x14ac:dyDescent="0.25">
      <c r="C51" s="52" t="s">
        <v>294</v>
      </c>
      <c r="D51" s="49">
        <v>1</v>
      </c>
      <c r="E51" s="46">
        <v>59</v>
      </c>
      <c r="F51" s="50">
        <v>0</v>
      </c>
      <c r="G51" s="50">
        <v>0</v>
      </c>
      <c r="H51" s="50">
        <v>0</v>
      </c>
      <c r="I51" s="50">
        <v>0</v>
      </c>
      <c r="J51" s="50">
        <v>0</v>
      </c>
      <c r="K51" s="50">
        <v>0</v>
      </c>
      <c r="L51" s="50">
        <v>0</v>
      </c>
      <c r="M51" s="50">
        <v>0</v>
      </c>
      <c r="N51" s="50">
        <v>0</v>
      </c>
      <c r="O51" s="50">
        <v>1</v>
      </c>
      <c r="P51" s="50">
        <v>1</v>
      </c>
      <c r="Q51" s="50">
        <v>0</v>
      </c>
      <c r="R51" s="50">
        <v>0</v>
      </c>
    </row>
    <row r="52" spans="3:18" x14ac:dyDescent="0.25">
      <c r="C52" s="52" t="s">
        <v>251</v>
      </c>
      <c r="D52" s="49">
        <v>4</v>
      </c>
      <c r="E52" s="46">
        <v>52</v>
      </c>
      <c r="F52" s="50">
        <v>0</v>
      </c>
      <c r="G52" s="50">
        <v>1</v>
      </c>
      <c r="H52" s="50">
        <v>2</v>
      </c>
      <c r="I52" s="50">
        <v>0</v>
      </c>
      <c r="J52" s="50">
        <v>0</v>
      </c>
      <c r="K52" s="50">
        <v>2</v>
      </c>
      <c r="L52" s="50">
        <v>1</v>
      </c>
      <c r="M52" s="50">
        <v>0</v>
      </c>
      <c r="N52" s="50">
        <v>2</v>
      </c>
      <c r="O52" s="50">
        <v>0</v>
      </c>
      <c r="P52" s="50">
        <v>1</v>
      </c>
      <c r="Q52" s="50">
        <v>0</v>
      </c>
      <c r="R52" s="50">
        <v>3</v>
      </c>
    </row>
    <row r="53" spans="3:18" x14ac:dyDescent="0.25">
      <c r="C53" s="52" t="s">
        <v>131</v>
      </c>
      <c r="D53" s="49">
        <v>55</v>
      </c>
      <c r="E53" s="46">
        <v>39.872727272727275</v>
      </c>
      <c r="F53" s="50">
        <v>4.75</v>
      </c>
      <c r="G53" s="50">
        <v>14.35</v>
      </c>
      <c r="H53" s="50">
        <v>8</v>
      </c>
      <c r="I53" s="50">
        <v>21.1</v>
      </c>
      <c r="J53" s="50">
        <v>5</v>
      </c>
      <c r="K53" s="50">
        <v>6</v>
      </c>
      <c r="L53" s="50">
        <v>14.35</v>
      </c>
      <c r="M53" s="50">
        <v>10</v>
      </c>
      <c r="N53" s="50">
        <v>13</v>
      </c>
      <c r="O53" s="50">
        <v>18.350000000000001</v>
      </c>
      <c r="P53" s="50">
        <v>9.75</v>
      </c>
      <c r="Q53" s="50">
        <v>3</v>
      </c>
      <c r="R53" s="50">
        <v>14.35</v>
      </c>
    </row>
    <row r="54" spans="3:18" x14ac:dyDescent="0.25">
      <c r="C54" s="52" t="s">
        <v>155</v>
      </c>
      <c r="D54" s="49">
        <v>4</v>
      </c>
      <c r="E54" s="46">
        <v>53.5</v>
      </c>
      <c r="F54" s="50">
        <v>0</v>
      </c>
      <c r="G54" s="50">
        <v>1.5</v>
      </c>
      <c r="H54" s="50">
        <v>1</v>
      </c>
      <c r="I54" s="50">
        <v>0.75</v>
      </c>
      <c r="J54" s="50">
        <v>0</v>
      </c>
      <c r="K54" s="50">
        <v>0.75</v>
      </c>
      <c r="L54" s="50">
        <v>1.5</v>
      </c>
      <c r="M54" s="50">
        <v>0.75</v>
      </c>
      <c r="N54" s="50">
        <v>1</v>
      </c>
      <c r="O54" s="50">
        <v>0.75</v>
      </c>
      <c r="P54" s="50">
        <v>0</v>
      </c>
      <c r="Q54" s="50">
        <v>0</v>
      </c>
      <c r="R54" s="50">
        <v>1</v>
      </c>
    </row>
    <row r="55" spans="3:18" x14ac:dyDescent="0.25">
      <c r="C55" s="52" t="s">
        <v>179</v>
      </c>
      <c r="D55" s="49">
        <v>1</v>
      </c>
      <c r="E55" s="46">
        <v>53</v>
      </c>
      <c r="F55" s="50">
        <v>0</v>
      </c>
      <c r="G55" s="50">
        <v>0</v>
      </c>
      <c r="H55" s="50">
        <v>0</v>
      </c>
      <c r="I55" s="50">
        <v>0</v>
      </c>
      <c r="J55" s="50">
        <v>0</v>
      </c>
      <c r="K55" s="50">
        <v>0</v>
      </c>
      <c r="L55" s="50">
        <v>0</v>
      </c>
      <c r="M55" s="50">
        <v>1</v>
      </c>
      <c r="N55" s="50">
        <v>1</v>
      </c>
      <c r="O55" s="50">
        <v>0</v>
      </c>
      <c r="P55" s="50">
        <v>1</v>
      </c>
      <c r="Q55" s="50">
        <v>0</v>
      </c>
      <c r="R55" s="50">
        <v>0</v>
      </c>
    </row>
    <row r="56" spans="3:18" x14ac:dyDescent="0.25">
      <c r="C56" s="52" t="s">
        <v>218</v>
      </c>
      <c r="D56" s="49">
        <v>3</v>
      </c>
      <c r="E56" s="46">
        <v>46</v>
      </c>
      <c r="F56" s="50">
        <v>0</v>
      </c>
      <c r="G56" s="50">
        <v>0</v>
      </c>
      <c r="H56" s="50">
        <v>1</v>
      </c>
      <c r="I56" s="50">
        <v>3</v>
      </c>
      <c r="J56" s="50">
        <v>0</v>
      </c>
      <c r="K56" s="50">
        <v>1</v>
      </c>
      <c r="L56" s="50">
        <v>2</v>
      </c>
      <c r="M56" s="50">
        <v>0</v>
      </c>
      <c r="N56" s="50">
        <v>0</v>
      </c>
      <c r="O56" s="50">
        <v>2</v>
      </c>
      <c r="P56" s="50">
        <v>0</v>
      </c>
      <c r="Q56" s="50">
        <v>0</v>
      </c>
      <c r="R56" s="50">
        <v>0</v>
      </c>
    </row>
    <row r="57" spans="3:18" x14ac:dyDescent="0.25">
      <c r="C57" s="52" t="s">
        <v>138</v>
      </c>
      <c r="D57" s="49">
        <v>12</v>
      </c>
      <c r="E57" s="46">
        <v>51.81818181818182</v>
      </c>
      <c r="F57" s="50">
        <v>1</v>
      </c>
      <c r="G57" s="50">
        <v>7.5</v>
      </c>
      <c r="H57" s="50">
        <v>2</v>
      </c>
      <c r="I57" s="50">
        <v>2.75</v>
      </c>
      <c r="J57" s="50">
        <v>3.5</v>
      </c>
      <c r="K57" s="50">
        <v>0</v>
      </c>
      <c r="L57" s="50">
        <v>3.75</v>
      </c>
      <c r="M57" s="50">
        <v>0</v>
      </c>
      <c r="N57" s="50">
        <v>3.75</v>
      </c>
      <c r="O57" s="50">
        <v>1.75</v>
      </c>
      <c r="P57" s="50">
        <v>0</v>
      </c>
      <c r="Q57" s="50">
        <v>0</v>
      </c>
      <c r="R57" s="50">
        <v>2</v>
      </c>
    </row>
    <row r="58" spans="3:18" x14ac:dyDescent="0.25">
      <c r="C58" s="52" t="s">
        <v>202</v>
      </c>
      <c r="D58" s="49">
        <v>1</v>
      </c>
      <c r="E58" s="46">
        <v>37</v>
      </c>
      <c r="F58" s="50">
        <v>0</v>
      </c>
      <c r="G58" s="50">
        <v>0</v>
      </c>
      <c r="H58" s="50">
        <v>0</v>
      </c>
      <c r="I58" s="50">
        <v>0</v>
      </c>
      <c r="J58" s="50">
        <v>0</v>
      </c>
      <c r="K58" s="50">
        <v>0</v>
      </c>
      <c r="L58" s="50">
        <v>1</v>
      </c>
      <c r="M58" s="50">
        <v>1</v>
      </c>
      <c r="N58" s="50">
        <v>0</v>
      </c>
      <c r="O58" s="50">
        <v>1</v>
      </c>
      <c r="P58" s="50">
        <v>0</v>
      </c>
      <c r="Q58" s="50">
        <v>0</v>
      </c>
      <c r="R58" s="50">
        <v>0</v>
      </c>
    </row>
    <row r="59" spans="3:18" x14ac:dyDescent="0.25">
      <c r="C59" s="52" t="s">
        <v>130</v>
      </c>
      <c r="D59" s="49">
        <v>9</v>
      </c>
      <c r="E59" s="46">
        <v>61.777777777777779</v>
      </c>
      <c r="F59" s="50">
        <v>1</v>
      </c>
      <c r="G59" s="50">
        <v>2.75</v>
      </c>
      <c r="H59" s="50">
        <v>0</v>
      </c>
      <c r="I59" s="50">
        <v>3.5</v>
      </c>
      <c r="J59" s="50">
        <v>0</v>
      </c>
      <c r="K59" s="50">
        <v>0</v>
      </c>
      <c r="L59" s="50">
        <v>5.75</v>
      </c>
      <c r="M59" s="50">
        <v>0</v>
      </c>
      <c r="N59" s="50">
        <v>0</v>
      </c>
      <c r="O59" s="50">
        <v>2.5</v>
      </c>
      <c r="P59" s="50">
        <v>1.75</v>
      </c>
      <c r="Q59" s="50">
        <v>0</v>
      </c>
      <c r="R59" s="50">
        <v>1.75</v>
      </c>
    </row>
    <row r="60" spans="3:18" x14ac:dyDescent="0.25">
      <c r="C60" s="52" t="s">
        <v>139</v>
      </c>
      <c r="D60" s="49">
        <v>12</v>
      </c>
      <c r="E60" s="46">
        <v>59.666666666666664</v>
      </c>
      <c r="F60" s="50">
        <v>1</v>
      </c>
      <c r="G60" s="50">
        <v>4</v>
      </c>
      <c r="H60" s="50">
        <v>0</v>
      </c>
      <c r="I60" s="50">
        <v>2</v>
      </c>
      <c r="J60" s="50">
        <v>1</v>
      </c>
      <c r="K60" s="50">
        <v>2</v>
      </c>
      <c r="L60" s="50">
        <v>4</v>
      </c>
      <c r="M60" s="50">
        <v>0</v>
      </c>
      <c r="N60" s="50">
        <v>3</v>
      </c>
      <c r="O60" s="50">
        <v>1</v>
      </c>
      <c r="P60" s="50">
        <v>2</v>
      </c>
      <c r="Q60" s="50">
        <v>1</v>
      </c>
      <c r="R60" s="50">
        <v>4</v>
      </c>
    </row>
    <row r="61" spans="3:18" x14ac:dyDescent="0.25">
      <c r="C61" s="52" t="s">
        <v>182</v>
      </c>
      <c r="D61" s="49">
        <v>2</v>
      </c>
      <c r="E61" s="46">
        <v>33.5</v>
      </c>
      <c r="F61" s="50">
        <v>0</v>
      </c>
      <c r="G61" s="50">
        <v>0</v>
      </c>
      <c r="H61" s="50">
        <v>2</v>
      </c>
      <c r="I61" s="50">
        <v>2</v>
      </c>
      <c r="J61" s="50">
        <v>0</v>
      </c>
      <c r="K61" s="50">
        <v>0</v>
      </c>
      <c r="L61" s="50">
        <v>0</v>
      </c>
      <c r="M61" s="50">
        <v>0</v>
      </c>
      <c r="N61" s="50">
        <v>0</v>
      </c>
      <c r="O61" s="50">
        <v>1</v>
      </c>
      <c r="P61" s="50">
        <v>0</v>
      </c>
      <c r="Q61" s="50">
        <v>0</v>
      </c>
      <c r="R61" s="50">
        <v>0</v>
      </c>
    </row>
    <row r="62" spans="3:18" x14ac:dyDescent="0.25">
      <c r="C62" s="52" t="s">
        <v>147</v>
      </c>
      <c r="D62" s="49">
        <v>3</v>
      </c>
      <c r="E62" s="46">
        <v>67</v>
      </c>
      <c r="F62" s="50">
        <v>0</v>
      </c>
      <c r="G62" s="50">
        <v>0</v>
      </c>
      <c r="H62" s="50">
        <v>0</v>
      </c>
      <c r="I62" s="50">
        <v>2</v>
      </c>
      <c r="J62" s="50">
        <v>0</v>
      </c>
      <c r="K62" s="50">
        <v>0</v>
      </c>
      <c r="L62" s="50">
        <v>2</v>
      </c>
      <c r="M62" s="50">
        <v>0</v>
      </c>
      <c r="N62" s="50">
        <v>0</v>
      </c>
      <c r="O62" s="50">
        <v>1</v>
      </c>
      <c r="P62" s="50">
        <v>0</v>
      </c>
      <c r="Q62" s="50">
        <v>0</v>
      </c>
      <c r="R62" s="50">
        <v>0</v>
      </c>
    </row>
    <row r="63" spans="3:18" x14ac:dyDescent="0.25">
      <c r="C63" s="52" t="s">
        <v>204</v>
      </c>
      <c r="D63" s="49">
        <v>22</v>
      </c>
      <c r="E63" s="46">
        <v>67</v>
      </c>
      <c r="F63" s="50">
        <v>1</v>
      </c>
      <c r="G63" s="50">
        <v>6</v>
      </c>
      <c r="H63" s="50">
        <v>1</v>
      </c>
      <c r="I63" s="50">
        <v>5.75</v>
      </c>
      <c r="J63" s="50">
        <v>0</v>
      </c>
      <c r="K63" s="50">
        <v>4</v>
      </c>
      <c r="L63" s="50">
        <v>14.75</v>
      </c>
      <c r="M63" s="50">
        <v>0</v>
      </c>
      <c r="N63" s="50">
        <v>2</v>
      </c>
      <c r="O63" s="50">
        <v>4</v>
      </c>
      <c r="P63" s="50">
        <v>5</v>
      </c>
      <c r="Q63" s="50">
        <v>0.75</v>
      </c>
      <c r="R63" s="50">
        <v>6.75</v>
      </c>
    </row>
    <row r="64" spans="3:18" x14ac:dyDescent="0.25">
      <c r="C64" s="52" t="s">
        <v>225</v>
      </c>
      <c r="D64" s="49">
        <v>6</v>
      </c>
      <c r="E64" s="46">
        <v>59.166666666666664</v>
      </c>
      <c r="F64" s="50">
        <v>0</v>
      </c>
      <c r="G64" s="50">
        <v>3</v>
      </c>
      <c r="H64" s="50">
        <v>1</v>
      </c>
      <c r="I64" s="50">
        <v>1</v>
      </c>
      <c r="J64" s="50">
        <v>1</v>
      </c>
      <c r="K64" s="50">
        <v>0</v>
      </c>
      <c r="L64" s="50">
        <v>2</v>
      </c>
      <c r="M64" s="50">
        <v>0</v>
      </c>
      <c r="N64" s="50">
        <v>0</v>
      </c>
      <c r="O64" s="50">
        <v>0</v>
      </c>
      <c r="P64" s="50">
        <v>0</v>
      </c>
      <c r="Q64" s="50">
        <v>0</v>
      </c>
      <c r="R64" s="50">
        <v>2</v>
      </c>
    </row>
    <row r="65" spans="3:18" x14ac:dyDescent="0.25">
      <c r="C65" s="52" t="s">
        <v>232</v>
      </c>
      <c r="D65" s="49">
        <v>1</v>
      </c>
      <c r="E65" s="46">
        <v>25</v>
      </c>
      <c r="F65" s="50">
        <v>0</v>
      </c>
      <c r="G65" s="50">
        <v>0</v>
      </c>
      <c r="H65" s="50">
        <v>0</v>
      </c>
      <c r="I65" s="50">
        <v>0</v>
      </c>
      <c r="J65" s="50">
        <v>1</v>
      </c>
      <c r="K65" s="50">
        <v>1</v>
      </c>
      <c r="L65" s="50">
        <v>0</v>
      </c>
      <c r="M65" s="50">
        <v>0</v>
      </c>
      <c r="N65" s="50">
        <v>1</v>
      </c>
      <c r="O65" s="50">
        <v>0</v>
      </c>
      <c r="P65" s="50">
        <v>0</v>
      </c>
      <c r="Q65" s="50">
        <v>0</v>
      </c>
      <c r="R65" s="50">
        <v>0</v>
      </c>
    </row>
    <row r="66" spans="3:18" x14ac:dyDescent="0.25">
      <c r="C66" s="52" t="s">
        <v>236</v>
      </c>
      <c r="D66" s="49">
        <v>4</v>
      </c>
      <c r="E66" s="46">
        <v>53.25</v>
      </c>
      <c r="F66" s="50">
        <v>0</v>
      </c>
      <c r="G66" s="50">
        <v>1</v>
      </c>
      <c r="H66" s="50">
        <v>1</v>
      </c>
      <c r="I66" s="50">
        <v>0</v>
      </c>
      <c r="J66" s="50">
        <v>0</v>
      </c>
      <c r="K66" s="50">
        <v>1</v>
      </c>
      <c r="L66" s="50">
        <v>0</v>
      </c>
      <c r="M66" s="50">
        <v>0</v>
      </c>
      <c r="N66" s="50">
        <v>0</v>
      </c>
      <c r="O66" s="50">
        <v>1</v>
      </c>
      <c r="P66" s="50">
        <v>1</v>
      </c>
      <c r="Q66" s="50">
        <v>0</v>
      </c>
      <c r="R66" s="50">
        <v>1</v>
      </c>
    </row>
    <row r="67" spans="3:18" x14ac:dyDescent="0.25">
      <c r="C67" s="52" t="s">
        <v>222</v>
      </c>
      <c r="D67" s="49">
        <v>2</v>
      </c>
      <c r="E67" s="46">
        <v>76.5</v>
      </c>
      <c r="F67" s="50">
        <v>0</v>
      </c>
      <c r="G67" s="50">
        <v>2</v>
      </c>
      <c r="H67" s="50">
        <v>0</v>
      </c>
      <c r="I67" s="50">
        <v>1</v>
      </c>
      <c r="J67" s="50">
        <v>0</v>
      </c>
      <c r="K67" s="50">
        <v>0</v>
      </c>
      <c r="L67" s="50">
        <v>2</v>
      </c>
      <c r="M67" s="50">
        <v>0</v>
      </c>
      <c r="N67" s="50">
        <v>0</v>
      </c>
      <c r="O67" s="50">
        <v>0</v>
      </c>
      <c r="P67" s="50">
        <v>0</v>
      </c>
      <c r="Q67" s="50">
        <v>0</v>
      </c>
      <c r="R67" s="50">
        <v>0</v>
      </c>
    </row>
    <row r="68" spans="3:18" x14ac:dyDescent="0.25">
      <c r="C68" s="52" t="s">
        <v>256</v>
      </c>
      <c r="D68" s="49">
        <v>1</v>
      </c>
      <c r="E68" s="46">
        <v>82</v>
      </c>
      <c r="F68" s="50">
        <v>0</v>
      </c>
      <c r="G68" s="50">
        <v>0</v>
      </c>
      <c r="H68" s="50">
        <v>0</v>
      </c>
      <c r="I68" s="50">
        <v>1</v>
      </c>
      <c r="J68" s="50">
        <v>0</v>
      </c>
      <c r="K68" s="50">
        <v>0</v>
      </c>
      <c r="L68" s="50">
        <v>0</v>
      </c>
      <c r="M68" s="50">
        <v>0</v>
      </c>
      <c r="N68" s="50">
        <v>0</v>
      </c>
      <c r="O68" s="50">
        <v>0</v>
      </c>
      <c r="P68" s="50">
        <v>0</v>
      </c>
      <c r="Q68" s="50">
        <v>0</v>
      </c>
      <c r="R68" s="50">
        <v>0</v>
      </c>
    </row>
    <row r="69" spans="3:18" x14ac:dyDescent="0.25">
      <c r="C69" s="52" t="s">
        <v>170</v>
      </c>
      <c r="D69" s="49">
        <v>8</v>
      </c>
      <c r="E69" s="46">
        <v>54.5</v>
      </c>
      <c r="F69" s="50">
        <v>1</v>
      </c>
      <c r="G69" s="50">
        <v>1.6</v>
      </c>
      <c r="H69" s="50">
        <v>0</v>
      </c>
      <c r="I69" s="50">
        <v>1.0285714285714285</v>
      </c>
      <c r="J69" s="50">
        <v>0</v>
      </c>
      <c r="K69" s="50">
        <v>0.42857142857142855</v>
      </c>
      <c r="L69" s="50">
        <v>4.0285714285714285</v>
      </c>
      <c r="M69" s="50">
        <v>0</v>
      </c>
      <c r="N69" s="50">
        <v>2.4285714285714288</v>
      </c>
      <c r="O69" s="50">
        <v>3.6</v>
      </c>
      <c r="P69" s="50">
        <v>0.42857142857142855</v>
      </c>
      <c r="Q69" s="50">
        <v>1.0285714285714285</v>
      </c>
      <c r="R69" s="50">
        <v>0.42857142857142855</v>
      </c>
    </row>
    <row r="70" spans="3:18" x14ac:dyDescent="0.25">
      <c r="C70" s="52" t="s">
        <v>217</v>
      </c>
      <c r="D70" s="49">
        <v>31</v>
      </c>
      <c r="E70" s="46">
        <v>83</v>
      </c>
      <c r="F70" s="50">
        <v>7</v>
      </c>
      <c r="G70" s="50">
        <v>8.6</v>
      </c>
      <c r="H70" s="50">
        <v>0</v>
      </c>
      <c r="I70" s="50">
        <v>6.6</v>
      </c>
      <c r="J70" s="50">
        <v>0</v>
      </c>
      <c r="K70" s="50">
        <v>5.6</v>
      </c>
      <c r="L70" s="50">
        <v>14.6</v>
      </c>
      <c r="M70" s="50">
        <v>0</v>
      </c>
      <c r="N70" s="50">
        <v>6.6</v>
      </c>
      <c r="O70" s="50">
        <v>7</v>
      </c>
      <c r="P70" s="50">
        <v>3</v>
      </c>
      <c r="Q70" s="50">
        <v>0</v>
      </c>
      <c r="R70" s="50">
        <v>4</v>
      </c>
    </row>
    <row r="71" spans="3:18" x14ac:dyDescent="0.25">
      <c r="C71" s="52" t="s">
        <v>190</v>
      </c>
      <c r="D71" s="49">
        <v>8</v>
      </c>
      <c r="E71" s="46">
        <v>35.875</v>
      </c>
      <c r="F71" s="50">
        <v>0</v>
      </c>
      <c r="G71" s="50">
        <v>5</v>
      </c>
      <c r="H71" s="50">
        <v>0</v>
      </c>
      <c r="I71" s="50">
        <v>0</v>
      </c>
      <c r="J71" s="50">
        <v>3</v>
      </c>
      <c r="K71" s="50">
        <v>1</v>
      </c>
      <c r="L71" s="50">
        <v>1</v>
      </c>
      <c r="M71" s="50">
        <v>0</v>
      </c>
      <c r="N71" s="50">
        <v>1</v>
      </c>
      <c r="O71" s="50">
        <v>1</v>
      </c>
      <c r="P71" s="50">
        <v>1</v>
      </c>
      <c r="Q71" s="50">
        <v>0</v>
      </c>
      <c r="R71" s="50">
        <v>3</v>
      </c>
    </row>
    <row r="72" spans="3:18" x14ac:dyDescent="0.25">
      <c r="C72" s="52" t="s">
        <v>140</v>
      </c>
      <c r="D72" s="49">
        <v>6</v>
      </c>
      <c r="E72" s="46">
        <v>53.333333333333336</v>
      </c>
      <c r="F72" s="50">
        <v>0</v>
      </c>
      <c r="G72" s="50">
        <v>0</v>
      </c>
      <c r="H72" s="50">
        <v>0</v>
      </c>
      <c r="I72" s="50">
        <v>1</v>
      </c>
      <c r="J72" s="50">
        <v>1</v>
      </c>
      <c r="K72" s="50">
        <v>2</v>
      </c>
      <c r="L72" s="50">
        <v>1</v>
      </c>
      <c r="M72" s="50">
        <v>0</v>
      </c>
      <c r="N72" s="50">
        <v>0</v>
      </c>
      <c r="O72" s="50">
        <v>2</v>
      </c>
      <c r="P72" s="50">
        <v>3</v>
      </c>
      <c r="Q72" s="50">
        <v>0</v>
      </c>
      <c r="R72" s="50">
        <v>2</v>
      </c>
    </row>
    <row r="73" spans="3:18" x14ac:dyDescent="0.25">
      <c r="C73" s="52" t="s">
        <v>157</v>
      </c>
      <c r="D73" s="49">
        <v>17</v>
      </c>
      <c r="E73" s="46">
        <v>53.75</v>
      </c>
      <c r="F73" s="50">
        <v>3</v>
      </c>
      <c r="G73" s="50">
        <v>4</v>
      </c>
      <c r="H73" s="50">
        <v>0</v>
      </c>
      <c r="I73" s="50">
        <v>9</v>
      </c>
      <c r="J73" s="50">
        <v>0</v>
      </c>
      <c r="K73" s="50">
        <v>0</v>
      </c>
      <c r="L73" s="50">
        <v>8</v>
      </c>
      <c r="M73" s="50">
        <v>2</v>
      </c>
      <c r="N73" s="50">
        <v>1</v>
      </c>
      <c r="O73" s="50">
        <v>7</v>
      </c>
      <c r="P73" s="50">
        <v>2</v>
      </c>
      <c r="Q73" s="50">
        <v>1</v>
      </c>
      <c r="R73" s="50">
        <v>4</v>
      </c>
    </row>
    <row r="74" spans="3:18" x14ac:dyDescent="0.25">
      <c r="C74" s="52" t="s">
        <v>201</v>
      </c>
      <c r="D74" s="49">
        <v>15</v>
      </c>
      <c r="E74" s="46">
        <v>55.93333333333333</v>
      </c>
      <c r="F74" s="50">
        <v>1</v>
      </c>
      <c r="G74" s="50">
        <v>4.75</v>
      </c>
      <c r="H74" s="50">
        <v>0</v>
      </c>
      <c r="I74" s="50">
        <v>1.75</v>
      </c>
      <c r="J74" s="50">
        <v>0</v>
      </c>
      <c r="K74" s="50">
        <v>2</v>
      </c>
      <c r="L74" s="50">
        <v>8</v>
      </c>
      <c r="M74" s="50">
        <v>0</v>
      </c>
      <c r="N74" s="50">
        <v>4</v>
      </c>
      <c r="O74" s="50">
        <v>4.75</v>
      </c>
      <c r="P74" s="50">
        <v>0</v>
      </c>
      <c r="Q74" s="50">
        <v>1</v>
      </c>
      <c r="R74" s="50">
        <v>3.75</v>
      </c>
    </row>
    <row r="75" spans="3:18" x14ac:dyDescent="0.25">
      <c r="C75" s="52" t="s">
        <v>200</v>
      </c>
      <c r="D75" s="49">
        <v>3</v>
      </c>
      <c r="E75" s="46">
        <v>46.333333333333336</v>
      </c>
      <c r="F75" s="50">
        <v>0</v>
      </c>
      <c r="G75" s="50">
        <v>0</v>
      </c>
      <c r="H75" s="50">
        <v>2</v>
      </c>
      <c r="I75" s="50">
        <v>0</v>
      </c>
      <c r="J75" s="50">
        <v>0</v>
      </c>
      <c r="K75" s="50">
        <v>0</v>
      </c>
      <c r="L75" s="50">
        <v>0</v>
      </c>
      <c r="M75" s="50">
        <v>0</v>
      </c>
      <c r="N75" s="50">
        <v>0</v>
      </c>
      <c r="O75" s="50">
        <v>0</v>
      </c>
      <c r="P75" s="50">
        <v>1</v>
      </c>
      <c r="Q75" s="50">
        <v>1</v>
      </c>
      <c r="R75" s="50">
        <v>3</v>
      </c>
    </row>
    <row r="76" spans="3:18" x14ac:dyDescent="0.25">
      <c r="C76" s="52" t="s">
        <v>168</v>
      </c>
      <c r="D76" s="49">
        <v>16</v>
      </c>
      <c r="E76" s="46">
        <v>46.4375</v>
      </c>
      <c r="F76" s="50">
        <v>0.75</v>
      </c>
      <c r="G76" s="50">
        <v>3.75</v>
      </c>
      <c r="H76" s="50">
        <v>0.75</v>
      </c>
      <c r="I76" s="50">
        <v>2</v>
      </c>
      <c r="J76" s="50">
        <v>2</v>
      </c>
      <c r="K76" s="50">
        <v>1.75</v>
      </c>
      <c r="L76" s="50">
        <v>4</v>
      </c>
      <c r="M76" s="50">
        <v>0</v>
      </c>
      <c r="N76" s="50">
        <v>2.75</v>
      </c>
      <c r="O76" s="50">
        <v>3.75</v>
      </c>
      <c r="P76" s="50">
        <v>2</v>
      </c>
      <c r="Q76" s="50">
        <v>1</v>
      </c>
      <c r="R76" s="50">
        <v>4.5</v>
      </c>
    </row>
    <row r="77" spans="3:18" x14ac:dyDescent="0.25">
      <c r="C77" s="52" t="s">
        <v>229</v>
      </c>
      <c r="D77" s="49">
        <v>1</v>
      </c>
      <c r="E77" s="46">
        <v>63</v>
      </c>
      <c r="F77" s="50">
        <v>0</v>
      </c>
      <c r="G77" s="50">
        <v>0</v>
      </c>
      <c r="H77" s="50">
        <v>0</v>
      </c>
      <c r="I77" s="50">
        <v>0</v>
      </c>
      <c r="J77" s="50">
        <v>0</v>
      </c>
      <c r="K77" s="50">
        <v>0</v>
      </c>
      <c r="L77" s="50">
        <v>0</v>
      </c>
      <c r="M77" s="50">
        <v>0</v>
      </c>
      <c r="N77" s="50">
        <v>0</v>
      </c>
      <c r="O77" s="50">
        <v>1</v>
      </c>
      <c r="P77" s="50">
        <v>0</v>
      </c>
      <c r="Q77" s="50">
        <v>0</v>
      </c>
      <c r="R77" s="50">
        <v>0</v>
      </c>
    </row>
    <row r="78" spans="3:18" x14ac:dyDescent="0.25">
      <c r="C78" s="52" t="s">
        <v>175</v>
      </c>
      <c r="D78" s="49">
        <v>5</v>
      </c>
      <c r="E78" s="46">
        <v>48</v>
      </c>
      <c r="F78" s="50">
        <v>1</v>
      </c>
      <c r="G78" s="50">
        <v>1</v>
      </c>
      <c r="H78" s="50">
        <v>0</v>
      </c>
      <c r="I78" s="50">
        <v>1</v>
      </c>
      <c r="J78" s="50">
        <v>0</v>
      </c>
      <c r="K78" s="50">
        <v>0</v>
      </c>
      <c r="L78" s="50">
        <v>2</v>
      </c>
      <c r="M78" s="50">
        <v>0</v>
      </c>
      <c r="N78" s="50">
        <v>1</v>
      </c>
      <c r="O78" s="50">
        <v>2</v>
      </c>
      <c r="P78" s="50">
        <v>1</v>
      </c>
      <c r="Q78" s="50">
        <v>0</v>
      </c>
      <c r="R78" s="50">
        <v>2</v>
      </c>
    </row>
    <row r="79" spans="3:18" x14ac:dyDescent="0.25">
      <c r="C79" s="52" t="s">
        <v>150</v>
      </c>
      <c r="D79" s="49">
        <v>1</v>
      </c>
      <c r="E79" s="46">
        <v>64</v>
      </c>
      <c r="F79" s="50">
        <v>0</v>
      </c>
      <c r="G79" s="50">
        <v>0</v>
      </c>
      <c r="H79" s="50">
        <v>0</v>
      </c>
      <c r="I79" s="50">
        <v>1</v>
      </c>
      <c r="J79" s="50">
        <v>0</v>
      </c>
      <c r="K79" s="50">
        <v>0</v>
      </c>
      <c r="L79" s="50">
        <v>1</v>
      </c>
      <c r="M79" s="50">
        <v>0</v>
      </c>
      <c r="N79" s="50">
        <v>0</v>
      </c>
      <c r="O79" s="50">
        <v>0</v>
      </c>
      <c r="P79" s="50">
        <v>0</v>
      </c>
      <c r="Q79" s="50">
        <v>0</v>
      </c>
      <c r="R79" s="50">
        <v>0</v>
      </c>
    </row>
    <row r="80" spans="3:18" x14ac:dyDescent="0.25">
      <c r="C80" s="52" t="s">
        <v>196</v>
      </c>
      <c r="D80" s="49">
        <v>1</v>
      </c>
      <c r="E80" s="46">
        <v>34</v>
      </c>
      <c r="F80" s="50">
        <v>1</v>
      </c>
      <c r="G80" s="50">
        <v>1</v>
      </c>
      <c r="H80" s="50">
        <v>1</v>
      </c>
      <c r="I80" s="50">
        <v>0</v>
      </c>
      <c r="J80" s="50">
        <v>0</v>
      </c>
      <c r="K80" s="50">
        <v>0</v>
      </c>
      <c r="L80" s="50">
        <v>0</v>
      </c>
      <c r="M80" s="50">
        <v>0</v>
      </c>
      <c r="N80" s="50">
        <v>0</v>
      </c>
      <c r="O80" s="50">
        <v>0</v>
      </c>
      <c r="P80" s="50">
        <v>0</v>
      </c>
      <c r="Q80" s="50">
        <v>0</v>
      </c>
      <c r="R80" s="50">
        <v>0</v>
      </c>
    </row>
    <row r="81" spans="3:18" x14ac:dyDescent="0.25">
      <c r="C81" s="52" t="s">
        <v>286</v>
      </c>
      <c r="D81" s="49">
        <v>2</v>
      </c>
      <c r="E81" s="46">
        <v>82.5</v>
      </c>
      <c r="F81" s="50">
        <v>0</v>
      </c>
      <c r="G81" s="50">
        <v>1</v>
      </c>
      <c r="H81" s="50">
        <v>0</v>
      </c>
      <c r="I81" s="50">
        <v>1</v>
      </c>
      <c r="J81" s="50">
        <v>0</v>
      </c>
      <c r="K81" s="50">
        <v>0</v>
      </c>
      <c r="L81" s="50">
        <v>1</v>
      </c>
      <c r="M81" s="50">
        <v>0</v>
      </c>
      <c r="N81" s="50">
        <v>1</v>
      </c>
      <c r="O81" s="50">
        <v>0</v>
      </c>
      <c r="P81" s="50">
        <v>0</v>
      </c>
      <c r="Q81" s="50">
        <v>0</v>
      </c>
      <c r="R81" s="50">
        <v>0</v>
      </c>
    </row>
    <row r="82" spans="3:18" x14ac:dyDescent="0.25">
      <c r="C82" s="52" t="s">
        <v>127</v>
      </c>
      <c r="D82" s="49">
        <v>10</v>
      </c>
      <c r="E82" s="46">
        <v>67.099999999999994</v>
      </c>
      <c r="F82" s="50">
        <v>2</v>
      </c>
      <c r="G82" s="50">
        <v>3</v>
      </c>
      <c r="H82" s="50">
        <v>0</v>
      </c>
      <c r="I82" s="50">
        <v>4</v>
      </c>
      <c r="J82" s="50">
        <v>0</v>
      </c>
      <c r="K82" s="50">
        <v>2</v>
      </c>
      <c r="L82" s="50">
        <v>4</v>
      </c>
      <c r="M82" s="50">
        <v>0</v>
      </c>
      <c r="N82" s="50">
        <v>0</v>
      </c>
      <c r="O82" s="50">
        <v>2</v>
      </c>
      <c r="P82" s="50">
        <v>2</v>
      </c>
      <c r="Q82" s="50">
        <v>1</v>
      </c>
      <c r="R82" s="50">
        <v>2</v>
      </c>
    </row>
    <row r="83" spans="3:18" x14ac:dyDescent="0.25">
      <c r="C83" s="52" t="s">
        <v>167</v>
      </c>
      <c r="D83" s="49">
        <v>6</v>
      </c>
      <c r="E83" s="46">
        <v>33.333333333333336</v>
      </c>
      <c r="F83" s="50">
        <v>0</v>
      </c>
      <c r="G83" s="50">
        <v>0</v>
      </c>
      <c r="H83" s="50">
        <v>1</v>
      </c>
      <c r="I83" s="50">
        <v>1</v>
      </c>
      <c r="J83" s="50">
        <v>2</v>
      </c>
      <c r="K83" s="50">
        <v>0</v>
      </c>
      <c r="L83" s="50">
        <v>1</v>
      </c>
      <c r="M83" s="50">
        <v>1</v>
      </c>
      <c r="N83" s="50">
        <v>3</v>
      </c>
      <c r="O83" s="50">
        <v>2</v>
      </c>
      <c r="P83" s="50">
        <v>1</v>
      </c>
      <c r="Q83" s="50">
        <v>0</v>
      </c>
      <c r="R83" s="50">
        <v>0</v>
      </c>
    </row>
    <row r="84" spans="3:18" x14ac:dyDescent="0.25">
      <c r="C84" s="52" t="s">
        <v>230</v>
      </c>
      <c r="D84" s="49">
        <v>1</v>
      </c>
      <c r="E84" s="46">
        <v>77</v>
      </c>
      <c r="F84" s="50">
        <v>0</v>
      </c>
      <c r="G84" s="50">
        <v>0</v>
      </c>
      <c r="H84" s="50">
        <v>0</v>
      </c>
      <c r="I84" s="50">
        <v>0</v>
      </c>
      <c r="J84" s="50">
        <v>0</v>
      </c>
      <c r="K84" s="50">
        <v>1</v>
      </c>
      <c r="L84" s="50">
        <v>0</v>
      </c>
      <c r="M84" s="50">
        <v>0</v>
      </c>
      <c r="N84" s="50">
        <v>0</v>
      </c>
      <c r="O84" s="50">
        <v>0</v>
      </c>
      <c r="P84" s="50">
        <v>0</v>
      </c>
      <c r="Q84" s="50">
        <v>0</v>
      </c>
      <c r="R84" s="50">
        <v>0</v>
      </c>
    </row>
    <row r="85" spans="3:18" x14ac:dyDescent="0.25">
      <c r="C85" s="52" t="s">
        <v>187</v>
      </c>
      <c r="D85" s="49">
        <v>3</v>
      </c>
      <c r="E85" s="46">
        <v>35.666666666666664</v>
      </c>
      <c r="F85" s="50">
        <v>0</v>
      </c>
      <c r="G85" s="50">
        <v>1</v>
      </c>
      <c r="H85" s="50">
        <v>1</v>
      </c>
      <c r="I85" s="50">
        <v>0</v>
      </c>
      <c r="J85" s="50">
        <v>1</v>
      </c>
      <c r="K85" s="50">
        <v>0</v>
      </c>
      <c r="L85" s="50">
        <v>2</v>
      </c>
      <c r="M85" s="50">
        <v>0</v>
      </c>
      <c r="N85" s="50">
        <v>0</v>
      </c>
      <c r="O85" s="50">
        <v>0</v>
      </c>
      <c r="P85" s="50">
        <v>0</v>
      </c>
      <c r="Q85" s="50">
        <v>0</v>
      </c>
      <c r="R85" s="50">
        <v>2</v>
      </c>
    </row>
    <row r="86" spans="3:18" x14ac:dyDescent="0.25">
      <c r="C86" s="52" t="s">
        <v>268</v>
      </c>
      <c r="D86" s="49">
        <v>1</v>
      </c>
      <c r="E86" s="46">
        <v>58</v>
      </c>
      <c r="F86" s="50">
        <v>0</v>
      </c>
      <c r="G86" s="50">
        <v>0</v>
      </c>
      <c r="H86" s="50">
        <v>0</v>
      </c>
      <c r="I86" s="50">
        <v>1</v>
      </c>
      <c r="J86" s="50">
        <v>0</v>
      </c>
      <c r="K86" s="50">
        <v>0</v>
      </c>
      <c r="L86" s="50">
        <v>1</v>
      </c>
      <c r="M86" s="50">
        <v>0</v>
      </c>
      <c r="N86" s="50">
        <v>0</v>
      </c>
      <c r="O86" s="50">
        <v>0</v>
      </c>
      <c r="P86" s="50">
        <v>0</v>
      </c>
      <c r="Q86" s="50">
        <v>0</v>
      </c>
      <c r="R86" s="50">
        <v>1</v>
      </c>
    </row>
    <row r="87" spans="3:18" x14ac:dyDescent="0.25">
      <c r="C87" s="52" t="s">
        <v>106</v>
      </c>
      <c r="D87" s="49">
        <v>10</v>
      </c>
      <c r="E87" s="46">
        <v>49.9</v>
      </c>
      <c r="F87" s="50">
        <v>1</v>
      </c>
      <c r="G87" s="50">
        <v>0</v>
      </c>
      <c r="H87" s="50">
        <v>2</v>
      </c>
      <c r="I87" s="50">
        <v>4</v>
      </c>
      <c r="J87" s="50">
        <v>1</v>
      </c>
      <c r="K87" s="50">
        <v>0</v>
      </c>
      <c r="L87" s="50">
        <v>3</v>
      </c>
      <c r="M87" s="50">
        <v>0</v>
      </c>
      <c r="N87" s="50">
        <v>1</v>
      </c>
      <c r="O87" s="50">
        <v>2</v>
      </c>
      <c r="P87" s="50">
        <v>3</v>
      </c>
      <c r="Q87" s="50">
        <v>1</v>
      </c>
      <c r="R87" s="50">
        <v>4</v>
      </c>
    </row>
    <row r="88" spans="3:18" x14ac:dyDescent="0.25">
      <c r="C88" s="52" t="s">
        <v>152</v>
      </c>
      <c r="D88" s="49">
        <v>3</v>
      </c>
      <c r="E88" s="46">
        <v>59.333333333333336</v>
      </c>
      <c r="F88" s="50">
        <v>2.1785714285714288</v>
      </c>
      <c r="G88" s="50">
        <v>0.42857142857142855</v>
      </c>
      <c r="H88" s="50">
        <v>0</v>
      </c>
      <c r="I88" s="50">
        <v>2.1785714285714288</v>
      </c>
      <c r="J88" s="50">
        <v>0</v>
      </c>
      <c r="K88" s="50">
        <v>0.42857142857142855</v>
      </c>
      <c r="L88" s="50">
        <v>0</v>
      </c>
      <c r="M88" s="50">
        <v>0</v>
      </c>
      <c r="N88" s="50">
        <v>1.1785714285714286</v>
      </c>
      <c r="O88" s="50">
        <v>1.75</v>
      </c>
      <c r="P88" s="50">
        <v>0.42857142857142855</v>
      </c>
      <c r="Q88" s="50">
        <v>0</v>
      </c>
      <c r="R88" s="50">
        <v>0.42857142857142855</v>
      </c>
    </row>
    <row r="89" spans="3:18" x14ac:dyDescent="0.25">
      <c r="C89" s="52" t="s">
        <v>181</v>
      </c>
      <c r="D89" s="49">
        <v>4</v>
      </c>
      <c r="E89" s="46">
        <v>55.75</v>
      </c>
      <c r="F89" s="50">
        <v>0</v>
      </c>
      <c r="G89" s="50">
        <v>3</v>
      </c>
      <c r="H89" s="50">
        <v>1</v>
      </c>
      <c r="I89" s="50">
        <v>0</v>
      </c>
      <c r="J89" s="50">
        <v>0</v>
      </c>
      <c r="K89" s="50">
        <v>2</v>
      </c>
      <c r="L89" s="50">
        <v>2</v>
      </c>
      <c r="M89" s="50">
        <v>0</v>
      </c>
      <c r="N89" s="50">
        <v>0</v>
      </c>
      <c r="O89" s="50">
        <v>0</v>
      </c>
      <c r="P89" s="50">
        <v>1</v>
      </c>
      <c r="Q89" s="50">
        <v>0</v>
      </c>
      <c r="R89" s="50">
        <v>1</v>
      </c>
    </row>
    <row r="90" spans="3:18" x14ac:dyDescent="0.25">
      <c r="C90" s="52" t="s">
        <v>171</v>
      </c>
      <c r="D90" s="49">
        <v>2</v>
      </c>
      <c r="E90" s="46">
        <v>42.5</v>
      </c>
      <c r="F90" s="50">
        <v>0</v>
      </c>
      <c r="G90" s="50">
        <v>0</v>
      </c>
      <c r="H90" s="50">
        <v>0</v>
      </c>
      <c r="I90" s="50">
        <v>1</v>
      </c>
      <c r="J90" s="50">
        <v>1</v>
      </c>
      <c r="K90" s="50">
        <v>0</v>
      </c>
      <c r="L90" s="50">
        <v>0</v>
      </c>
      <c r="M90" s="50">
        <v>0</v>
      </c>
      <c r="N90" s="50">
        <v>0</v>
      </c>
      <c r="O90" s="50">
        <v>1</v>
      </c>
      <c r="P90" s="50">
        <v>0</v>
      </c>
      <c r="Q90" s="50">
        <v>0</v>
      </c>
      <c r="R90" s="50">
        <v>0</v>
      </c>
    </row>
    <row r="91" spans="3:18" x14ac:dyDescent="0.25">
      <c r="C91" s="52" t="s">
        <v>205</v>
      </c>
      <c r="D91" s="49">
        <v>4</v>
      </c>
      <c r="E91" s="46">
        <v>77.5</v>
      </c>
      <c r="F91" s="50">
        <v>0</v>
      </c>
      <c r="G91" s="50">
        <v>2.1785714285714288</v>
      </c>
      <c r="H91" s="50">
        <v>0</v>
      </c>
      <c r="I91" s="50">
        <v>2.75</v>
      </c>
      <c r="J91" s="50">
        <v>0</v>
      </c>
      <c r="K91" s="50">
        <v>0.42857142857142855</v>
      </c>
      <c r="L91" s="50">
        <v>2.4285714285714288</v>
      </c>
      <c r="M91" s="50">
        <v>0</v>
      </c>
      <c r="N91" s="50">
        <v>0.42857142857142855</v>
      </c>
      <c r="O91" s="50">
        <v>0.75</v>
      </c>
      <c r="P91" s="50">
        <v>1.1785714285714286</v>
      </c>
      <c r="Q91" s="50">
        <v>0.42857142857142855</v>
      </c>
      <c r="R91" s="50">
        <v>0.42857142857142855</v>
      </c>
    </row>
    <row r="92" spans="3:18" x14ac:dyDescent="0.25">
      <c r="C92" s="52" t="s">
        <v>186</v>
      </c>
      <c r="D92" s="49">
        <v>16</v>
      </c>
      <c r="E92" s="46">
        <v>55.266666666666666</v>
      </c>
      <c r="F92" s="50">
        <v>3</v>
      </c>
      <c r="G92" s="50">
        <v>8</v>
      </c>
      <c r="H92" s="50">
        <v>1</v>
      </c>
      <c r="I92" s="50">
        <v>3</v>
      </c>
      <c r="J92" s="50">
        <v>1</v>
      </c>
      <c r="K92" s="50">
        <v>5</v>
      </c>
      <c r="L92" s="50">
        <v>4</v>
      </c>
      <c r="M92" s="50">
        <v>1</v>
      </c>
      <c r="N92" s="50">
        <v>2</v>
      </c>
      <c r="O92" s="50">
        <v>4</v>
      </c>
      <c r="P92" s="50">
        <v>2</v>
      </c>
      <c r="Q92" s="50">
        <v>1</v>
      </c>
      <c r="R92" s="50">
        <v>2</v>
      </c>
    </row>
    <row r="93" spans="3:18" x14ac:dyDescent="0.25">
      <c r="C93" s="52" t="s">
        <v>144</v>
      </c>
      <c r="D93" s="49">
        <v>5</v>
      </c>
      <c r="E93" s="46">
        <v>51.5</v>
      </c>
      <c r="F93" s="50">
        <v>2</v>
      </c>
      <c r="G93" s="50">
        <v>1</v>
      </c>
      <c r="H93" s="50">
        <v>0</v>
      </c>
      <c r="I93" s="50">
        <v>2</v>
      </c>
      <c r="J93" s="50">
        <v>1</v>
      </c>
      <c r="K93" s="50">
        <v>0</v>
      </c>
      <c r="L93" s="50">
        <v>2</v>
      </c>
      <c r="M93" s="50">
        <v>0</v>
      </c>
      <c r="N93" s="50">
        <v>0</v>
      </c>
      <c r="O93" s="50">
        <v>1</v>
      </c>
      <c r="P93" s="50">
        <v>0</v>
      </c>
      <c r="Q93" s="50">
        <v>0</v>
      </c>
      <c r="R93" s="50">
        <v>2</v>
      </c>
    </row>
    <row r="94" spans="3:18" x14ac:dyDescent="0.25">
      <c r="C94" s="52" t="s">
        <v>233</v>
      </c>
      <c r="D94" s="49">
        <v>2</v>
      </c>
      <c r="E94" s="46">
        <v>41.5</v>
      </c>
      <c r="F94" s="50">
        <v>0</v>
      </c>
      <c r="G94" s="50">
        <v>2</v>
      </c>
      <c r="H94" s="50">
        <v>1</v>
      </c>
      <c r="I94" s="50">
        <v>1</v>
      </c>
      <c r="J94" s="50">
        <v>0</v>
      </c>
      <c r="K94" s="50">
        <v>0</v>
      </c>
      <c r="L94" s="50">
        <v>2</v>
      </c>
      <c r="M94" s="50">
        <v>0</v>
      </c>
      <c r="N94" s="50">
        <v>0</v>
      </c>
      <c r="O94" s="50">
        <v>0</v>
      </c>
      <c r="P94" s="50">
        <v>0</v>
      </c>
      <c r="Q94" s="50">
        <v>0</v>
      </c>
      <c r="R94" s="50">
        <v>0</v>
      </c>
    </row>
    <row r="95" spans="3:18" x14ac:dyDescent="0.25">
      <c r="C95" s="52" t="s">
        <v>116</v>
      </c>
      <c r="D95" s="49">
        <v>9</v>
      </c>
      <c r="E95" s="46">
        <v>65</v>
      </c>
      <c r="F95" s="50">
        <v>1</v>
      </c>
      <c r="G95" s="50">
        <v>5</v>
      </c>
      <c r="H95" s="50">
        <v>0</v>
      </c>
      <c r="I95" s="50">
        <v>2</v>
      </c>
      <c r="J95" s="50">
        <v>0</v>
      </c>
      <c r="K95" s="50">
        <v>0</v>
      </c>
      <c r="L95" s="50">
        <v>3</v>
      </c>
      <c r="M95" s="50">
        <v>0</v>
      </c>
      <c r="N95" s="50">
        <v>1</v>
      </c>
      <c r="O95" s="50">
        <v>3</v>
      </c>
      <c r="P95" s="50">
        <v>2</v>
      </c>
      <c r="Q95" s="50">
        <v>0</v>
      </c>
      <c r="R95" s="50">
        <v>1</v>
      </c>
    </row>
    <row r="96" spans="3:18" x14ac:dyDescent="0.25">
      <c r="C96" s="52" t="s">
        <v>169</v>
      </c>
      <c r="D96" s="49">
        <v>1</v>
      </c>
      <c r="E96" s="46">
        <v>52</v>
      </c>
      <c r="F96" s="50">
        <v>0</v>
      </c>
      <c r="G96" s="50">
        <v>0</v>
      </c>
      <c r="H96" s="50">
        <v>0</v>
      </c>
      <c r="I96" s="50">
        <v>0</v>
      </c>
      <c r="J96" s="50">
        <v>0</v>
      </c>
      <c r="K96" s="50">
        <v>0</v>
      </c>
      <c r="L96" s="50">
        <v>0</v>
      </c>
      <c r="M96" s="50">
        <v>1</v>
      </c>
      <c r="N96" s="50">
        <v>0</v>
      </c>
      <c r="O96" s="50">
        <v>0</v>
      </c>
      <c r="P96" s="50">
        <v>0</v>
      </c>
      <c r="Q96" s="50">
        <v>0</v>
      </c>
      <c r="R96" s="50">
        <v>1</v>
      </c>
    </row>
    <row r="97" spans="3:18" x14ac:dyDescent="0.25">
      <c r="C97" s="52" t="s">
        <v>273</v>
      </c>
      <c r="D97" s="49">
        <v>3</v>
      </c>
      <c r="E97" s="46">
        <v>35.666666666666664</v>
      </c>
      <c r="F97" s="50">
        <v>0</v>
      </c>
      <c r="G97" s="50">
        <v>0</v>
      </c>
      <c r="H97" s="50">
        <v>0</v>
      </c>
      <c r="I97" s="50">
        <v>2</v>
      </c>
      <c r="J97" s="50">
        <v>0</v>
      </c>
      <c r="K97" s="50">
        <v>0</v>
      </c>
      <c r="L97" s="50">
        <v>0</v>
      </c>
      <c r="M97" s="50">
        <v>0</v>
      </c>
      <c r="N97" s="50">
        <v>1</v>
      </c>
      <c r="O97" s="50">
        <v>1</v>
      </c>
      <c r="P97" s="50">
        <v>0</v>
      </c>
      <c r="Q97" s="50">
        <v>0</v>
      </c>
      <c r="R97" s="50">
        <v>0</v>
      </c>
    </row>
    <row r="98" spans="3:18" x14ac:dyDescent="0.25">
      <c r="C98" s="52" t="s">
        <v>145</v>
      </c>
      <c r="D98" s="49">
        <v>9</v>
      </c>
      <c r="E98" s="46">
        <v>46.125</v>
      </c>
      <c r="F98" s="50">
        <v>3</v>
      </c>
      <c r="G98" s="50">
        <v>1</v>
      </c>
      <c r="H98" s="50">
        <v>0.75</v>
      </c>
      <c r="I98" s="50">
        <v>1</v>
      </c>
      <c r="J98" s="50">
        <v>0</v>
      </c>
      <c r="K98" s="50">
        <v>1.75</v>
      </c>
      <c r="L98" s="50">
        <v>1.75</v>
      </c>
      <c r="M98" s="50">
        <v>0</v>
      </c>
      <c r="N98" s="50">
        <v>3.75</v>
      </c>
      <c r="O98" s="50">
        <v>2</v>
      </c>
      <c r="P98" s="50">
        <v>1</v>
      </c>
      <c r="Q98" s="50">
        <v>0</v>
      </c>
      <c r="R98" s="50">
        <v>0</v>
      </c>
    </row>
    <row r="99" spans="3:18" x14ac:dyDescent="0.25">
      <c r="C99" s="52" t="s">
        <v>253</v>
      </c>
      <c r="D99" s="49">
        <v>3</v>
      </c>
      <c r="E99" s="46">
        <v>47.666666666666664</v>
      </c>
      <c r="F99" s="50">
        <v>0</v>
      </c>
      <c r="G99" s="50">
        <v>0</v>
      </c>
      <c r="H99" s="50">
        <v>0</v>
      </c>
      <c r="I99" s="50">
        <v>0</v>
      </c>
      <c r="J99" s="50">
        <v>0</v>
      </c>
      <c r="K99" s="50">
        <v>0</v>
      </c>
      <c r="L99" s="50">
        <v>0</v>
      </c>
      <c r="M99" s="50">
        <v>0</v>
      </c>
      <c r="N99" s="50">
        <v>1</v>
      </c>
      <c r="O99" s="50">
        <v>3</v>
      </c>
      <c r="P99" s="50">
        <v>0</v>
      </c>
      <c r="Q99" s="50">
        <v>0</v>
      </c>
      <c r="R99" s="50">
        <v>1</v>
      </c>
    </row>
    <row r="100" spans="3:18" x14ac:dyDescent="0.25">
      <c r="C100" s="52" t="s">
        <v>283</v>
      </c>
      <c r="D100" s="49">
        <v>4</v>
      </c>
      <c r="E100" s="46">
        <v>74.5</v>
      </c>
      <c r="F100" s="50">
        <v>0</v>
      </c>
      <c r="G100" s="50">
        <v>1</v>
      </c>
      <c r="H100" s="50">
        <v>0</v>
      </c>
      <c r="I100" s="50">
        <v>1</v>
      </c>
      <c r="J100" s="50">
        <v>0</v>
      </c>
      <c r="K100" s="50">
        <v>0</v>
      </c>
      <c r="L100" s="50">
        <v>3</v>
      </c>
      <c r="M100" s="50">
        <v>0</v>
      </c>
      <c r="N100" s="50">
        <v>2</v>
      </c>
      <c r="O100" s="50">
        <v>0</v>
      </c>
      <c r="P100" s="50">
        <v>0</v>
      </c>
      <c r="Q100" s="50">
        <v>0</v>
      </c>
      <c r="R100" s="50">
        <v>0</v>
      </c>
    </row>
    <row r="101" spans="3:18" x14ac:dyDescent="0.25">
      <c r="C101" s="52" t="s">
        <v>214</v>
      </c>
      <c r="D101" s="49">
        <v>4</v>
      </c>
      <c r="E101" s="46">
        <v>48.5</v>
      </c>
      <c r="F101" s="50">
        <v>0</v>
      </c>
      <c r="G101" s="50">
        <v>2</v>
      </c>
      <c r="H101" s="50">
        <v>0</v>
      </c>
      <c r="I101" s="50">
        <v>2</v>
      </c>
      <c r="J101" s="50">
        <v>1</v>
      </c>
      <c r="K101" s="50">
        <v>1</v>
      </c>
      <c r="L101" s="50">
        <v>2</v>
      </c>
      <c r="M101" s="50">
        <v>0</v>
      </c>
      <c r="N101" s="50">
        <v>0</v>
      </c>
      <c r="O101" s="50">
        <v>2</v>
      </c>
      <c r="P101" s="50">
        <v>0</v>
      </c>
      <c r="Q101" s="50">
        <v>0</v>
      </c>
      <c r="R101" s="50">
        <v>0</v>
      </c>
    </row>
    <row r="102" spans="3:18" x14ac:dyDescent="0.25">
      <c r="C102" s="52" t="s">
        <v>207</v>
      </c>
      <c r="D102" s="49">
        <v>7</v>
      </c>
      <c r="E102" s="46">
        <v>72</v>
      </c>
      <c r="F102" s="50">
        <v>0</v>
      </c>
      <c r="G102" s="50">
        <v>2</v>
      </c>
      <c r="H102" s="50">
        <v>0</v>
      </c>
      <c r="I102" s="50">
        <v>2</v>
      </c>
      <c r="J102" s="50">
        <v>1</v>
      </c>
      <c r="K102" s="50">
        <v>0</v>
      </c>
      <c r="L102" s="50">
        <v>4</v>
      </c>
      <c r="M102" s="50">
        <v>0</v>
      </c>
      <c r="N102" s="50">
        <v>0</v>
      </c>
      <c r="O102" s="50">
        <v>1</v>
      </c>
      <c r="P102" s="50">
        <v>2</v>
      </c>
      <c r="Q102" s="50">
        <v>0</v>
      </c>
      <c r="R102" s="50">
        <v>1</v>
      </c>
    </row>
    <row r="103" spans="3:18" x14ac:dyDescent="0.25">
      <c r="C103" s="52" t="s">
        <v>146</v>
      </c>
      <c r="D103" s="49">
        <v>4</v>
      </c>
      <c r="E103" s="46">
        <v>50.25</v>
      </c>
      <c r="F103" s="50">
        <v>0</v>
      </c>
      <c r="G103" s="50">
        <v>2</v>
      </c>
      <c r="H103" s="50">
        <v>0</v>
      </c>
      <c r="I103" s="50">
        <v>0</v>
      </c>
      <c r="J103" s="50">
        <v>0</v>
      </c>
      <c r="K103" s="50">
        <v>1</v>
      </c>
      <c r="L103" s="50">
        <v>2</v>
      </c>
      <c r="M103" s="50">
        <v>0</v>
      </c>
      <c r="N103" s="50">
        <v>1</v>
      </c>
      <c r="O103" s="50">
        <v>0</v>
      </c>
      <c r="P103" s="50">
        <v>0</v>
      </c>
      <c r="Q103" s="50">
        <v>0</v>
      </c>
      <c r="R103" s="50">
        <v>0</v>
      </c>
    </row>
    <row r="104" spans="3:18" x14ac:dyDescent="0.25">
      <c r="C104" s="52" t="s">
        <v>215</v>
      </c>
      <c r="D104" s="49">
        <v>4</v>
      </c>
      <c r="E104" s="46">
        <v>45.25</v>
      </c>
      <c r="F104" s="50">
        <v>1</v>
      </c>
      <c r="G104" s="50">
        <v>1.75</v>
      </c>
      <c r="H104" s="50">
        <v>0</v>
      </c>
      <c r="I104" s="50">
        <v>1</v>
      </c>
      <c r="J104" s="50">
        <v>1</v>
      </c>
      <c r="K104" s="50">
        <v>0</v>
      </c>
      <c r="L104" s="50">
        <v>0.75</v>
      </c>
      <c r="M104" s="50">
        <v>0</v>
      </c>
      <c r="N104" s="50">
        <v>0.75</v>
      </c>
      <c r="O104" s="50">
        <v>0</v>
      </c>
      <c r="P104" s="50">
        <v>0</v>
      </c>
      <c r="Q104" s="50">
        <v>0</v>
      </c>
      <c r="R104" s="50">
        <v>0.75</v>
      </c>
    </row>
    <row r="105" spans="3:18" x14ac:dyDescent="0.25">
      <c r="C105" s="52" t="s">
        <v>199</v>
      </c>
      <c r="D105" s="49">
        <v>1</v>
      </c>
      <c r="E105" s="46">
        <v>29</v>
      </c>
      <c r="F105" s="50">
        <v>0</v>
      </c>
      <c r="G105" s="50">
        <v>0</v>
      </c>
      <c r="H105" s="50">
        <v>0</v>
      </c>
      <c r="I105" s="50">
        <v>0</v>
      </c>
      <c r="J105" s="50">
        <v>0</v>
      </c>
      <c r="K105" s="50">
        <v>1</v>
      </c>
      <c r="L105" s="50">
        <v>0</v>
      </c>
      <c r="M105" s="50">
        <v>0</v>
      </c>
      <c r="N105" s="50">
        <v>0</v>
      </c>
      <c r="O105" s="50">
        <v>0</v>
      </c>
      <c r="P105" s="50">
        <v>1</v>
      </c>
      <c r="Q105" s="50">
        <v>0</v>
      </c>
      <c r="R105" s="50">
        <v>1</v>
      </c>
    </row>
    <row r="106" spans="3:18" x14ac:dyDescent="0.25">
      <c r="C106" s="52" t="s">
        <v>237</v>
      </c>
      <c r="D106" s="49">
        <v>9</v>
      </c>
      <c r="E106" s="46">
        <v>64.625</v>
      </c>
      <c r="F106" s="50">
        <v>3</v>
      </c>
      <c r="G106" s="50">
        <v>2</v>
      </c>
      <c r="H106" s="50">
        <v>0</v>
      </c>
      <c r="I106" s="50">
        <v>0</v>
      </c>
      <c r="J106" s="50">
        <v>1</v>
      </c>
      <c r="K106" s="50">
        <v>2</v>
      </c>
      <c r="L106" s="50">
        <v>2</v>
      </c>
      <c r="M106" s="50">
        <v>0</v>
      </c>
      <c r="N106" s="50">
        <v>6</v>
      </c>
      <c r="O106" s="50">
        <v>4</v>
      </c>
      <c r="P106" s="50">
        <v>1</v>
      </c>
      <c r="Q106" s="50">
        <v>0</v>
      </c>
      <c r="R106" s="50">
        <v>2</v>
      </c>
    </row>
    <row r="107" spans="3:18" x14ac:dyDescent="0.25">
      <c r="C107" s="52" t="s">
        <v>270</v>
      </c>
      <c r="D107" s="49">
        <v>1</v>
      </c>
      <c r="E107" s="46">
        <v>36</v>
      </c>
      <c r="F107" s="50">
        <v>0</v>
      </c>
      <c r="G107" s="50">
        <v>1</v>
      </c>
      <c r="H107" s="50">
        <v>0</v>
      </c>
      <c r="I107" s="50">
        <v>0</v>
      </c>
      <c r="J107" s="50">
        <v>0</v>
      </c>
      <c r="K107" s="50">
        <v>0</v>
      </c>
      <c r="L107" s="50">
        <v>1</v>
      </c>
      <c r="M107" s="50">
        <v>0</v>
      </c>
      <c r="N107" s="50">
        <v>0</v>
      </c>
      <c r="O107" s="50">
        <v>0</v>
      </c>
      <c r="P107" s="50">
        <v>0</v>
      </c>
      <c r="Q107" s="50">
        <v>1</v>
      </c>
      <c r="R107" s="50">
        <v>0</v>
      </c>
    </row>
    <row r="108" spans="3:18" x14ac:dyDescent="0.25">
      <c r="C108" s="52" t="s">
        <v>184</v>
      </c>
      <c r="D108" s="49">
        <v>9</v>
      </c>
      <c r="E108" s="46">
        <v>31.444444444444443</v>
      </c>
      <c r="F108" s="50">
        <v>1</v>
      </c>
      <c r="G108" s="50">
        <v>3</v>
      </c>
      <c r="H108" s="50">
        <v>0</v>
      </c>
      <c r="I108" s="50">
        <v>0</v>
      </c>
      <c r="J108" s="50">
        <v>2</v>
      </c>
      <c r="K108" s="50">
        <v>0</v>
      </c>
      <c r="L108" s="50">
        <v>3</v>
      </c>
      <c r="M108" s="50">
        <v>0</v>
      </c>
      <c r="N108" s="50">
        <v>2</v>
      </c>
      <c r="O108" s="50">
        <v>0</v>
      </c>
      <c r="P108" s="50">
        <v>1</v>
      </c>
      <c r="Q108" s="50">
        <v>0</v>
      </c>
      <c r="R108" s="50">
        <v>3</v>
      </c>
    </row>
    <row r="109" spans="3:18" x14ac:dyDescent="0.25">
      <c r="C109" s="52" t="s">
        <v>163</v>
      </c>
      <c r="D109" s="49">
        <v>24</v>
      </c>
      <c r="E109" s="46">
        <v>67</v>
      </c>
      <c r="F109" s="50">
        <v>4</v>
      </c>
      <c r="G109" s="50">
        <v>7</v>
      </c>
      <c r="H109" s="50">
        <v>0</v>
      </c>
      <c r="I109" s="50">
        <v>5</v>
      </c>
      <c r="J109" s="50">
        <v>0</v>
      </c>
      <c r="K109" s="50">
        <v>2</v>
      </c>
      <c r="L109" s="50">
        <v>12</v>
      </c>
      <c r="M109" s="50">
        <v>0</v>
      </c>
      <c r="N109" s="50">
        <v>2</v>
      </c>
      <c r="O109" s="50">
        <v>5</v>
      </c>
      <c r="P109" s="50">
        <v>3</v>
      </c>
      <c r="Q109" s="50">
        <v>2</v>
      </c>
      <c r="R109" s="50">
        <v>3</v>
      </c>
    </row>
    <row r="110" spans="3:18" x14ac:dyDescent="0.25">
      <c r="C110" s="52" t="s">
        <v>284</v>
      </c>
      <c r="D110" s="49">
        <v>1</v>
      </c>
      <c r="E110" s="46">
        <v>75</v>
      </c>
      <c r="F110" s="50">
        <v>0</v>
      </c>
      <c r="G110" s="50">
        <v>0</v>
      </c>
      <c r="H110" s="50">
        <v>0</v>
      </c>
      <c r="I110" s="50">
        <v>0</v>
      </c>
      <c r="J110" s="50">
        <v>0</v>
      </c>
      <c r="K110" s="50">
        <v>0</v>
      </c>
      <c r="L110" s="50">
        <v>1</v>
      </c>
      <c r="M110" s="50">
        <v>0</v>
      </c>
      <c r="N110" s="50">
        <v>0</v>
      </c>
      <c r="O110" s="50">
        <v>0</v>
      </c>
      <c r="P110" s="50">
        <v>0</v>
      </c>
      <c r="Q110" s="50">
        <v>0</v>
      </c>
      <c r="R110" s="50">
        <v>0</v>
      </c>
    </row>
    <row r="111" spans="3:18" x14ac:dyDescent="0.25">
      <c r="C111" s="52" t="s">
        <v>188</v>
      </c>
      <c r="D111" s="49">
        <v>1</v>
      </c>
      <c r="E111" s="46">
        <v>47</v>
      </c>
      <c r="F111" s="50">
        <v>0</v>
      </c>
      <c r="G111" s="50">
        <v>0</v>
      </c>
      <c r="H111" s="50">
        <v>0</v>
      </c>
      <c r="I111" s="50">
        <v>0</v>
      </c>
      <c r="J111" s="50">
        <v>0</v>
      </c>
      <c r="K111" s="50">
        <v>0</v>
      </c>
      <c r="L111" s="50">
        <v>0</v>
      </c>
      <c r="M111" s="50">
        <v>0</v>
      </c>
      <c r="N111" s="50">
        <v>0</v>
      </c>
      <c r="O111" s="50">
        <v>0</v>
      </c>
      <c r="P111" s="50">
        <v>0</v>
      </c>
      <c r="Q111" s="50">
        <v>0</v>
      </c>
      <c r="R111" s="50">
        <v>0</v>
      </c>
    </row>
    <row r="112" spans="3:18" x14ac:dyDescent="0.25">
      <c r="C112" s="52" t="s">
        <v>280</v>
      </c>
      <c r="D112" s="49">
        <v>3</v>
      </c>
      <c r="E112" s="46">
        <v>26</v>
      </c>
      <c r="F112" s="50">
        <v>0</v>
      </c>
      <c r="G112" s="50">
        <v>0.5</v>
      </c>
      <c r="H112" s="50">
        <v>0</v>
      </c>
      <c r="I112" s="50">
        <v>0.5</v>
      </c>
      <c r="J112" s="50">
        <v>0</v>
      </c>
      <c r="K112" s="50">
        <v>0</v>
      </c>
      <c r="L112" s="50">
        <v>0.5</v>
      </c>
      <c r="M112" s="50">
        <v>0</v>
      </c>
      <c r="N112" s="50">
        <v>0.5</v>
      </c>
      <c r="O112" s="50">
        <v>0.5</v>
      </c>
      <c r="P112" s="50">
        <v>0</v>
      </c>
      <c r="Q112" s="50">
        <v>0</v>
      </c>
      <c r="R112" s="50">
        <v>0.5</v>
      </c>
    </row>
    <row r="113" spans="3:18" x14ac:dyDescent="0.25">
      <c r="C113" s="52" t="s">
        <v>279</v>
      </c>
      <c r="D113" s="49">
        <v>1</v>
      </c>
      <c r="E113" s="46">
        <v>64</v>
      </c>
      <c r="F113" s="50">
        <v>0</v>
      </c>
      <c r="G113" s="50">
        <v>0</v>
      </c>
      <c r="H113" s="50">
        <v>0</v>
      </c>
      <c r="I113" s="50">
        <v>0</v>
      </c>
      <c r="J113" s="50">
        <v>0</v>
      </c>
      <c r="K113" s="50">
        <v>0</v>
      </c>
      <c r="L113" s="50">
        <v>0</v>
      </c>
      <c r="M113" s="50">
        <v>0</v>
      </c>
      <c r="N113" s="50">
        <v>0</v>
      </c>
      <c r="O113" s="50">
        <v>0</v>
      </c>
      <c r="P113" s="50">
        <v>1</v>
      </c>
      <c r="Q113" s="50">
        <v>1</v>
      </c>
      <c r="R113" s="50">
        <v>1</v>
      </c>
    </row>
    <row r="114" spans="3:18" x14ac:dyDescent="0.25">
      <c r="C114" s="52" t="s">
        <v>148</v>
      </c>
      <c r="D114" s="49">
        <v>2</v>
      </c>
      <c r="E114" s="46">
        <v>55.5</v>
      </c>
      <c r="F114" s="50">
        <v>0</v>
      </c>
      <c r="G114" s="50">
        <v>0</v>
      </c>
      <c r="H114" s="50">
        <v>0</v>
      </c>
      <c r="I114" s="50">
        <v>0</v>
      </c>
      <c r="J114" s="50">
        <v>1</v>
      </c>
      <c r="K114" s="50">
        <v>1</v>
      </c>
      <c r="L114" s="50">
        <v>0</v>
      </c>
      <c r="M114" s="50">
        <v>0</v>
      </c>
      <c r="N114" s="50">
        <v>0</v>
      </c>
      <c r="O114" s="50">
        <v>1</v>
      </c>
      <c r="P114" s="50">
        <v>1</v>
      </c>
      <c r="Q114" s="50">
        <v>0</v>
      </c>
      <c r="R114" s="50">
        <v>1</v>
      </c>
    </row>
    <row r="115" spans="3:18" x14ac:dyDescent="0.25">
      <c r="C115" s="52" t="s">
        <v>129</v>
      </c>
      <c r="D115" s="49">
        <v>1</v>
      </c>
      <c r="E115" s="46">
        <v>55</v>
      </c>
      <c r="F115" s="50">
        <v>0</v>
      </c>
      <c r="G115" s="50">
        <v>1</v>
      </c>
      <c r="H115" s="50">
        <v>0</v>
      </c>
      <c r="I115" s="50">
        <v>0</v>
      </c>
      <c r="J115" s="50">
        <v>0</v>
      </c>
      <c r="K115" s="50">
        <v>0</v>
      </c>
      <c r="L115" s="50">
        <v>0</v>
      </c>
      <c r="M115" s="50">
        <v>0</v>
      </c>
      <c r="N115" s="50">
        <v>0</v>
      </c>
      <c r="O115" s="50">
        <v>1</v>
      </c>
      <c r="P115" s="50">
        <v>0</v>
      </c>
      <c r="Q115" s="50">
        <v>0</v>
      </c>
      <c r="R115" s="50">
        <v>1</v>
      </c>
    </row>
    <row r="116" spans="3:18" x14ac:dyDescent="0.25">
      <c r="C116" s="52" t="s">
        <v>221</v>
      </c>
      <c r="D116" s="49">
        <v>1</v>
      </c>
      <c r="E116" s="46">
        <v>64</v>
      </c>
      <c r="F116" s="50">
        <v>0</v>
      </c>
      <c r="G116" s="50">
        <v>0</v>
      </c>
      <c r="H116" s="50">
        <v>0</v>
      </c>
      <c r="I116" s="50">
        <v>0</v>
      </c>
      <c r="J116" s="50">
        <v>0</v>
      </c>
      <c r="K116" s="50">
        <v>0</v>
      </c>
      <c r="L116" s="50">
        <v>1</v>
      </c>
      <c r="M116" s="50">
        <v>0</v>
      </c>
      <c r="N116" s="50">
        <v>0</v>
      </c>
      <c r="O116" s="50">
        <v>1</v>
      </c>
      <c r="P116" s="50">
        <v>0</v>
      </c>
      <c r="Q116" s="50">
        <v>0</v>
      </c>
      <c r="R116" s="50">
        <v>0</v>
      </c>
    </row>
    <row r="117" spans="3:18" x14ac:dyDescent="0.25">
      <c r="C117" s="52" t="s">
        <v>174</v>
      </c>
      <c r="D117" s="49">
        <v>3</v>
      </c>
      <c r="E117" s="46">
        <v>45.333333333333336</v>
      </c>
      <c r="F117" s="50">
        <v>0</v>
      </c>
      <c r="G117" s="50">
        <v>0</v>
      </c>
      <c r="H117" s="50">
        <v>0</v>
      </c>
      <c r="I117" s="50">
        <v>1</v>
      </c>
      <c r="J117" s="50">
        <v>1</v>
      </c>
      <c r="K117" s="50">
        <v>1</v>
      </c>
      <c r="L117" s="50">
        <v>1</v>
      </c>
      <c r="M117" s="50">
        <v>1</v>
      </c>
      <c r="N117" s="50">
        <v>0</v>
      </c>
      <c r="O117" s="50">
        <v>0</v>
      </c>
      <c r="P117" s="50">
        <v>1</v>
      </c>
      <c r="Q117" s="50">
        <v>0</v>
      </c>
      <c r="R117" s="50">
        <v>1</v>
      </c>
    </row>
    <row r="118" spans="3:18" x14ac:dyDescent="0.25">
      <c r="C118" s="52" t="s">
        <v>197</v>
      </c>
      <c r="D118" s="49">
        <v>1</v>
      </c>
      <c r="E118" s="46">
        <v>70</v>
      </c>
      <c r="F118" s="50">
        <v>0</v>
      </c>
      <c r="G118" s="50">
        <v>0</v>
      </c>
      <c r="H118" s="50">
        <v>0</v>
      </c>
      <c r="I118" s="50">
        <v>1</v>
      </c>
      <c r="J118" s="50">
        <v>0</v>
      </c>
      <c r="K118" s="50">
        <v>0</v>
      </c>
      <c r="L118" s="50">
        <v>0</v>
      </c>
      <c r="M118" s="50">
        <v>0</v>
      </c>
      <c r="N118" s="50">
        <v>1</v>
      </c>
      <c r="O118" s="50">
        <v>0</v>
      </c>
      <c r="P118" s="50">
        <v>0</v>
      </c>
      <c r="Q118" s="50">
        <v>0</v>
      </c>
      <c r="R118" s="50">
        <v>0</v>
      </c>
    </row>
    <row r="119" spans="3:18" x14ac:dyDescent="0.25">
      <c r="C119" s="52" t="s">
        <v>149</v>
      </c>
      <c r="D119" s="49">
        <v>5</v>
      </c>
      <c r="E119" s="46">
        <v>62.2</v>
      </c>
      <c r="F119" s="50">
        <v>1</v>
      </c>
      <c r="G119" s="50">
        <v>2</v>
      </c>
      <c r="H119" s="50">
        <v>0</v>
      </c>
      <c r="I119" s="50">
        <v>2</v>
      </c>
      <c r="J119" s="50">
        <v>0</v>
      </c>
      <c r="K119" s="50">
        <v>0</v>
      </c>
      <c r="L119" s="50">
        <v>3</v>
      </c>
      <c r="M119" s="50">
        <v>0</v>
      </c>
      <c r="N119" s="50">
        <v>0</v>
      </c>
      <c r="O119" s="50">
        <v>1</v>
      </c>
      <c r="P119" s="50">
        <v>1</v>
      </c>
      <c r="Q119" s="50">
        <v>0</v>
      </c>
      <c r="R119" s="50">
        <v>1</v>
      </c>
    </row>
    <row r="120" spans="3:18" x14ac:dyDescent="0.25">
      <c r="C120" s="52" t="s">
        <v>241</v>
      </c>
      <c r="D120" s="49">
        <v>2</v>
      </c>
      <c r="E120" s="46">
        <v>61.5</v>
      </c>
      <c r="F120" s="50">
        <v>0</v>
      </c>
      <c r="G120" s="50">
        <v>0</v>
      </c>
      <c r="H120" s="50">
        <v>0</v>
      </c>
      <c r="I120" s="50">
        <v>0</v>
      </c>
      <c r="J120" s="50">
        <v>0</v>
      </c>
      <c r="K120" s="50">
        <v>0</v>
      </c>
      <c r="L120" s="50">
        <v>1</v>
      </c>
      <c r="M120" s="50">
        <v>0</v>
      </c>
      <c r="N120" s="50">
        <v>0</v>
      </c>
      <c r="O120" s="50">
        <v>0</v>
      </c>
      <c r="P120" s="50">
        <v>1</v>
      </c>
      <c r="Q120" s="50">
        <v>0</v>
      </c>
      <c r="R120" s="50">
        <v>0</v>
      </c>
    </row>
    <row r="121" spans="3:18" x14ac:dyDescent="0.25">
      <c r="C121" s="52" t="s">
        <v>249</v>
      </c>
      <c r="D121" s="49">
        <v>1</v>
      </c>
      <c r="E121" s="46">
        <v>58</v>
      </c>
      <c r="F121" s="50">
        <v>1</v>
      </c>
      <c r="G121" s="50">
        <v>0</v>
      </c>
      <c r="H121" s="50">
        <v>0</v>
      </c>
      <c r="I121" s="50">
        <v>0</v>
      </c>
      <c r="J121" s="50">
        <v>0</v>
      </c>
      <c r="K121" s="50">
        <v>0</v>
      </c>
      <c r="L121" s="50">
        <v>0</v>
      </c>
      <c r="M121" s="50">
        <v>0</v>
      </c>
      <c r="N121" s="50">
        <v>0</v>
      </c>
      <c r="O121" s="50">
        <v>1</v>
      </c>
      <c r="P121" s="50">
        <v>0</v>
      </c>
      <c r="Q121" s="50">
        <v>0</v>
      </c>
      <c r="R121" s="50">
        <v>0</v>
      </c>
    </row>
    <row r="122" spans="3:18" x14ac:dyDescent="0.25">
      <c r="C122" s="52" t="s">
        <v>223</v>
      </c>
      <c r="D122" s="49">
        <v>9</v>
      </c>
      <c r="E122" s="46">
        <v>55.111111111111114</v>
      </c>
      <c r="F122" s="50">
        <v>2</v>
      </c>
      <c r="G122" s="50">
        <v>4</v>
      </c>
      <c r="H122" s="50">
        <v>1</v>
      </c>
      <c r="I122" s="50">
        <v>0.75</v>
      </c>
      <c r="J122" s="50">
        <v>0</v>
      </c>
      <c r="K122" s="50">
        <v>1</v>
      </c>
      <c r="L122" s="50">
        <v>3.75</v>
      </c>
      <c r="M122" s="50">
        <v>0</v>
      </c>
      <c r="N122" s="50">
        <v>1</v>
      </c>
      <c r="O122" s="50">
        <v>3.75</v>
      </c>
      <c r="P122" s="50">
        <v>0.75</v>
      </c>
      <c r="Q122" s="50">
        <v>1</v>
      </c>
      <c r="R122" s="50">
        <v>1</v>
      </c>
    </row>
    <row r="123" spans="3:18" x14ac:dyDescent="0.25">
      <c r="C123" s="52" t="s">
        <v>177</v>
      </c>
      <c r="D123" s="49">
        <v>7</v>
      </c>
      <c r="E123" s="46">
        <v>44.285714285714285</v>
      </c>
      <c r="F123" s="50">
        <v>1</v>
      </c>
      <c r="G123" s="50">
        <v>1</v>
      </c>
      <c r="H123" s="50">
        <v>1</v>
      </c>
      <c r="I123" s="50">
        <v>1</v>
      </c>
      <c r="J123" s="50">
        <v>1</v>
      </c>
      <c r="K123" s="50">
        <v>1</v>
      </c>
      <c r="L123" s="50">
        <v>1</v>
      </c>
      <c r="M123" s="50">
        <v>0</v>
      </c>
      <c r="N123" s="50">
        <v>2</v>
      </c>
      <c r="O123" s="50">
        <v>2</v>
      </c>
      <c r="P123" s="50">
        <v>1</v>
      </c>
      <c r="Q123" s="50">
        <v>0</v>
      </c>
      <c r="R123" s="50">
        <v>2</v>
      </c>
    </row>
    <row r="124" spans="3:18" x14ac:dyDescent="0.25">
      <c r="C124" s="52" t="s">
        <v>156</v>
      </c>
      <c r="D124" s="49">
        <v>8</v>
      </c>
      <c r="E124" s="46">
        <v>74.375</v>
      </c>
      <c r="F124" s="50">
        <v>1</v>
      </c>
      <c r="G124" s="50">
        <v>2</v>
      </c>
      <c r="H124" s="50">
        <v>0</v>
      </c>
      <c r="I124" s="50">
        <v>4</v>
      </c>
      <c r="J124" s="50">
        <v>0</v>
      </c>
      <c r="K124" s="50">
        <v>0</v>
      </c>
      <c r="L124" s="50">
        <v>5</v>
      </c>
      <c r="M124" s="50">
        <v>0</v>
      </c>
      <c r="N124" s="50">
        <v>1</v>
      </c>
      <c r="O124" s="50">
        <v>1</v>
      </c>
      <c r="P124" s="50">
        <v>2</v>
      </c>
      <c r="Q124" s="50">
        <v>0</v>
      </c>
      <c r="R124" s="50">
        <v>0</v>
      </c>
    </row>
    <row r="125" spans="3:18" x14ac:dyDescent="0.25">
      <c r="C125" s="52" t="s">
        <v>183</v>
      </c>
      <c r="D125" s="49">
        <v>3</v>
      </c>
      <c r="E125" s="46">
        <v>43</v>
      </c>
      <c r="F125" s="50">
        <v>0</v>
      </c>
      <c r="G125" s="50">
        <v>0</v>
      </c>
      <c r="H125" s="50">
        <v>0</v>
      </c>
      <c r="I125" s="50">
        <v>1</v>
      </c>
      <c r="J125" s="50">
        <v>1</v>
      </c>
      <c r="K125" s="50">
        <v>1</v>
      </c>
      <c r="L125" s="50">
        <v>0</v>
      </c>
      <c r="M125" s="50">
        <v>0</v>
      </c>
      <c r="N125" s="50">
        <v>0</v>
      </c>
      <c r="O125" s="50">
        <v>0</v>
      </c>
      <c r="P125" s="50">
        <v>0</v>
      </c>
      <c r="Q125" s="50">
        <v>0</v>
      </c>
      <c r="R125" s="50">
        <v>1</v>
      </c>
    </row>
    <row r="126" spans="3:18" x14ac:dyDescent="0.25">
      <c r="C126" s="52" t="s">
        <v>299</v>
      </c>
      <c r="D126" s="49">
        <v>1</v>
      </c>
      <c r="E126" s="46">
        <v>28</v>
      </c>
      <c r="F126" s="50">
        <v>0</v>
      </c>
      <c r="G126" s="50">
        <v>0</v>
      </c>
      <c r="H126" s="50">
        <v>0</v>
      </c>
      <c r="I126" s="50">
        <v>0</v>
      </c>
      <c r="J126" s="50">
        <v>0</v>
      </c>
      <c r="K126" s="50">
        <v>0</v>
      </c>
      <c r="L126" s="50">
        <v>0</v>
      </c>
      <c r="M126" s="50">
        <v>0</v>
      </c>
      <c r="N126" s="50">
        <v>1</v>
      </c>
      <c r="O126" s="50">
        <v>0</v>
      </c>
      <c r="P126" s="50">
        <v>1</v>
      </c>
      <c r="Q126" s="50">
        <v>0</v>
      </c>
      <c r="R126" s="50">
        <v>1</v>
      </c>
    </row>
    <row r="127" spans="3:18" x14ac:dyDescent="0.25">
      <c r="C127" s="52" t="s">
        <v>113</v>
      </c>
      <c r="D127" s="49">
        <v>16</v>
      </c>
      <c r="E127" s="46">
        <v>63.75</v>
      </c>
      <c r="F127" s="50">
        <v>2.5</v>
      </c>
      <c r="G127" s="50">
        <v>5.5</v>
      </c>
      <c r="H127" s="50">
        <v>0</v>
      </c>
      <c r="I127" s="50">
        <v>8</v>
      </c>
      <c r="J127" s="50">
        <v>0</v>
      </c>
      <c r="K127" s="50">
        <v>1</v>
      </c>
      <c r="L127" s="50">
        <v>8.5</v>
      </c>
      <c r="M127" s="50">
        <v>0</v>
      </c>
      <c r="N127" s="50">
        <v>3.5</v>
      </c>
      <c r="O127" s="50">
        <v>0.5</v>
      </c>
      <c r="P127" s="50">
        <v>1</v>
      </c>
      <c r="Q127" s="50">
        <v>0</v>
      </c>
      <c r="R127" s="50">
        <v>2.5</v>
      </c>
    </row>
    <row r="128" spans="3:18" x14ac:dyDescent="0.25">
      <c r="C128" s="52" t="s">
        <v>290</v>
      </c>
      <c r="D128" s="49">
        <v>1</v>
      </c>
      <c r="E128" s="46">
        <v>77</v>
      </c>
      <c r="F128" s="50">
        <v>0</v>
      </c>
      <c r="G128" s="50">
        <v>1</v>
      </c>
      <c r="H128" s="50">
        <v>0</v>
      </c>
      <c r="I128" s="50">
        <v>0</v>
      </c>
      <c r="J128" s="50">
        <v>0</v>
      </c>
      <c r="K128" s="50">
        <v>0</v>
      </c>
      <c r="L128" s="50">
        <v>1</v>
      </c>
      <c r="M128" s="50">
        <v>0</v>
      </c>
      <c r="N128" s="50">
        <v>0</v>
      </c>
      <c r="O128" s="50">
        <v>0</v>
      </c>
      <c r="P128" s="50">
        <v>0</v>
      </c>
      <c r="Q128" s="50">
        <v>0</v>
      </c>
      <c r="R128" s="50">
        <v>0</v>
      </c>
    </row>
    <row r="129" spans="3:18" x14ac:dyDescent="0.25">
      <c r="C129" s="52" t="s">
        <v>336</v>
      </c>
      <c r="D129" s="49">
        <v>4</v>
      </c>
      <c r="E129" s="46">
        <v>59.75</v>
      </c>
      <c r="F129" s="50">
        <v>0</v>
      </c>
      <c r="G129" s="50">
        <v>2</v>
      </c>
      <c r="H129" s="50">
        <v>0</v>
      </c>
      <c r="I129" s="50">
        <v>0</v>
      </c>
      <c r="J129" s="50">
        <v>1</v>
      </c>
      <c r="K129" s="50">
        <v>0</v>
      </c>
      <c r="L129" s="50">
        <v>2</v>
      </c>
      <c r="M129" s="50">
        <v>0</v>
      </c>
      <c r="N129" s="50">
        <v>1</v>
      </c>
      <c r="O129" s="50">
        <v>0</v>
      </c>
      <c r="P129" s="50">
        <v>1</v>
      </c>
      <c r="Q129" s="50">
        <v>0</v>
      </c>
      <c r="R129" s="50">
        <v>2</v>
      </c>
    </row>
    <row r="130" spans="3:18" x14ac:dyDescent="0.25">
      <c r="C130" s="52" t="s">
        <v>319</v>
      </c>
      <c r="D130" s="49">
        <v>4</v>
      </c>
      <c r="E130" s="46">
        <v>36.75</v>
      </c>
      <c r="F130" s="50">
        <v>0</v>
      </c>
      <c r="G130" s="50">
        <v>1</v>
      </c>
      <c r="H130" s="50">
        <v>0</v>
      </c>
      <c r="I130" s="50">
        <v>1</v>
      </c>
      <c r="J130" s="50">
        <v>0</v>
      </c>
      <c r="K130" s="50">
        <v>0</v>
      </c>
      <c r="L130" s="50">
        <v>1</v>
      </c>
      <c r="M130" s="50">
        <v>0</v>
      </c>
      <c r="N130" s="50">
        <v>1</v>
      </c>
      <c r="O130" s="50">
        <v>2</v>
      </c>
      <c r="P130" s="50">
        <v>1</v>
      </c>
      <c r="Q130" s="50">
        <v>0</v>
      </c>
      <c r="R130" s="50">
        <v>2</v>
      </c>
    </row>
    <row r="131" spans="3:18" x14ac:dyDescent="0.25">
      <c r="C131" s="52" t="s">
        <v>332</v>
      </c>
      <c r="D131" s="49">
        <v>1</v>
      </c>
      <c r="E131" s="46">
        <v>70</v>
      </c>
      <c r="F131" s="50">
        <v>0</v>
      </c>
      <c r="G131" s="50">
        <v>0</v>
      </c>
      <c r="H131" s="50">
        <v>0</v>
      </c>
      <c r="I131" s="50">
        <v>1</v>
      </c>
      <c r="J131" s="50">
        <v>0</v>
      </c>
      <c r="K131" s="50">
        <v>0</v>
      </c>
      <c r="L131" s="50">
        <v>0</v>
      </c>
      <c r="M131" s="50">
        <v>0</v>
      </c>
      <c r="N131" s="50">
        <v>1</v>
      </c>
      <c r="O131" s="50">
        <v>0</v>
      </c>
      <c r="P131" s="50">
        <v>0</v>
      </c>
      <c r="Q131" s="50">
        <v>0</v>
      </c>
      <c r="R131" s="50">
        <v>0</v>
      </c>
    </row>
    <row r="132" spans="3:18" x14ac:dyDescent="0.25">
      <c r="C132" s="52" t="s">
        <v>339</v>
      </c>
      <c r="D132" s="49">
        <v>1</v>
      </c>
      <c r="E132" s="46">
        <v>44</v>
      </c>
      <c r="F132" s="50">
        <v>0</v>
      </c>
      <c r="G132" s="50">
        <v>0</v>
      </c>
      <c r="H132" s="50">
        <v>1</v>
      </c>
      <c r="I132" s="50">
        <v>0</v>
      </c>
      <c r="J132" s="50">
        <v>0</v>
      </c>
      <c r="K132" s="50">
        <v>0</v>
      </c>
      <c r="L132" s="50">
        <v>0</v>
      </c>
      <c r="M132" s="50">
        <v>0</v>
      </c>
      <c r="N132" s="50">
        <v>1</v>
      </c>
      <c r="O132" s="50">
        <v>0</v>
      </c>
      <c r="P132" s="50">
        <v>1</v>
      </c>
      <c r="Q132" s="50">
        <v>0</v>
      </c>
      <c r="R132" s="50">
        <v>0</v>
      </c>
    </row>
    <row r="133" spans="3:18" x14ac:dyDescent="0.25">
      <c r="C133" s="52" t="s">
        <v>328</v>
      </c>
      <c r="D133" s="49">
        <v>1</v>
      </c>
      <c r="E133" s="46">
        <v>29</v>
      </c>
      <c r="F133" s="50">
        <v>0</v>
      </c>
      <c r="G133" s="50">
        <v>0</v>
      </c>
      <c r="H133" s="50">
        <v>0</v>
      </c>
      <c r="I133" s="50">
        <v>1</v>
      </c>
      <c r="J133" s="50">
        <v>1</v>
      </c>
      <c r="K133" s="50">
        <v>0</v>
      </c>
      <c r="L133" s="50">
        <v>0</v>
      </c>
      <c r="M133" s="50">
        <v>0</v>
      </c>
      <c r="N133" s="50">
        <v>0</v>
      </c>
      <c r="O133" s="50">
        <v>1</v>
      </c>
      <c r="P133" s="50">
        <v>0</v>
      </c>
      <c r="Q133" s="50">
        <v>0</v>
      </c>
      <c r="R133" s="50">
        <v>0</v>
      </c>
    </row>
    <row r="134" spans="3:18" x14ac:dyDescent="0.25">
      <c r="C134" s="52" t="s">
        <v>342</v>
      </c>
      <c r="D134" s="49">
        <v>1</v>
      </c>
      <c r="E134" s="46">
        <v>30</v>
      </c>
      <c r="F134" s="50">
        <v>0</v>
      </c>
      <c r="G134" s="50">
        <v>0</v>
      </c>
      <c r="H134" s="50">
        <v>0</v>
      </c>
      <c r="I134" s="50">
        <v>0</v>
      </c>
      <c r="J134" s="50">
        <v>0</v>
      </c>
      <c r="K134" s="50">
        <v>0</v>
      </c>
      <c r="L134" s="50">
        <v>0</v>
      </c>
      <c r="M134" s="50">
        <v>1</v>
      </c>
      <c r="N134" s="50">
        <v>0</v>
      </c>
      <c r="O134" s="50">
        <v>0</v>
      </c>
      <c r="P134" s="50">
        <v>0</v>
      </c>
      <c r="Q134" s="50">
        <v>0</v>
      </c>
      <c r="R134" s="50">
        <v>0</v>
      </c>
    </row>
    <row r="135" spans="3:18" x14ac:dyDescent="0.25">
      <c r="C135" s="52" t="s">
        <v>324</v>
      </c>
      <c r="D135" s="49">
        <v>1</v>
      </c>
      <c r="E135" s="46">
        <v>74</v>
      </c>
      <c r="F135" s="50">
        <v>0</v>
      </c>
      <c r="G135" s="50">
        <v>1</v>
      </c>
      <c r="H135" s="50">
        <v>0</v>
      </c>
      <c r="I135" s="50">
        <v>1</v>
      </c>
      <c r="J135" s="50">
        <v>0</v>
      </c>
      <c r="K135" s="50">
        <v>0</v>
      </c>
      <c r="L135" s="50">
        <v>1</v>
      </c>
      <c r="M135" s="50">
        <v>0</v>
      </c>
      <c r="N135" s="50">
        <v>0</v>
      </c>
      <c r="O135" s="50">
        <v>0</v>
      </c>
      <c r="P135" s="50">
        <v>0</v>
      </c>
      <c r="Q135" s="50">
        <v>0</v>
      </c>
      <c r="R135" s="50">
        <v>0</v>
      </c>
    </row>
    <row r="136" spans="3:18" x14ac:dyDescent="0.25">
      <c r="C136" s="52" t="s">
        <v>343</v>
      </c>
      <c r="D136" s="49">
        <v>2</v>
      </c>
      <c r="E136" s="46">
        <v>49</v>
      </c>
      <c r="F136" s="50">
        <v>1</v>
      </c>
      <c r="G136" s="50">
        <v>0.75</v>
      </c>
      <c r="H136" s="50">
        <v>0.75</v>
      </c>
      <c r="I136" s="50">
        <v>0</v>
      </c>
      <c r="J136" s="50">
        <v>0</v>
      </c>
      <c r="K136" s="50">
        <v>0.75</v>
      </c>
      <c r="L136" s="50">
        <v>0</v>
      </c>
      <c r="M136" s="50">
        <v>0</v>
      </c>
      <c r="N136" s="50">
        <v>0.75</v>
      </c>
      <c r="O136" s="50">
        <v>0</v>
      </c>
      <c r="P136" s="50">
        <v>0</v>
      </c>
      <c r="Q136" s="50">
        <v>0</v>
      </c>
      <c r="R136" s="50">
        <v>0</v>
      </c>
    </row>
    <row r="137" spans="3:18" x14ac:dyDescent="0.25">
      <c r="C137" s="52" t="s">
        <v>331</v>
      </c>
      <c r="D137" s="49">
        <v>2</v>
      </c>
      <c r="E137" s="46">
        <v>58.5</v>
      </c>
      <c r="F137" s="50">
        <v>0</v>
      </c>
      <c r="G137" s="50">
        <v>2</v>
      </c>
      <c r="H137" s="50">
        <v>0</v>
      </c>
      <c r="I137" s="50">
        <v>1</v>
      </c>
      <c r="J137" s="50">
        <v>0</v>
      </c>
      <c r="K137" s="50">
        <v>0</v>
      </c>
      <c r="L137" s="50">
        <v>1</v>
      </c>
      <c r="M137" s="50">
        <v>0</v>
      </c>
      <c r="N137" s="50">
        <v>1</v>
      </c>
      <c r="O137" s="50">
        <v>0</v>
      </c>
      <c r="P137" s="50">
        <v>0</v>
      </c>
      <c r="Q137" s="50">
        <v>0</v>
      </c>
      <c r="R137" s="50">
        <v>1</v>
      </c>
    </row>
    <row r="138" spans="3:18" x14ac:dyDescent="0.25">
      <c r="C138" s="52" t="s">
        <v>334</v>
      </c>
      <c r="D138" s="49">
        <v>3</v>
      </c>
      <c r="E138" s="46">
        <v>34</v>
      </c>
      <c r="F138" s="50">
        <v>0</v>
      </c>
      <c r="G138" s="50">
        <v>0</v>
      </c>
      <c r="H138" s="50">
        <v>1</v>
      </c>
      <c r="I138" s="50">
        <v>1</v>
      </c>
      <c r="J138" s="50">
        <v>0</v>
      </c>
      <c r="K138" s="50">
        <v>1</v>
      </c>
      <c r="L138" s="50">
        <v>1</v>
      </c>
      <c r="M138" s="50">
        <v>1</v>
      </c>
      <c r="N138" s="50">
        <v>1</v>
      </c>
      <c r="O138" s="50">
        <v>0</v>
      </c>
      <c r="P138" s="50">
        <v>0</v>
      </c>
      <c r="Q138" s="50">
        <v>0</v>
      </c>
      <c r="R138" s="50">
        <v>1</v>
      </c>
    </row>
    <row r="139" spans="3:18" x14ac:dyDescent="0.25">
      <c r="C139" s="52" t="s">
        <v>329</v>
      </c>
      <c r="D139" s="49">
        <v>3</v>
      </c>
      <c r="E139" s="46">
        <v>50.666666666666664</v>
      </c>
      <c r="F139" s="50">
        <v>0.3</v>
      </c>
      <c r="G139" s="50">
        <v>1.3</v>
      </c>
      <c r="H139" s="50">
        <v>0.3</v>
      </c>
      <c r="I139" s="50">
        <v>1.3</v>
      </c>
      <c r="J139" s="50">
        <v>0</v>
      </c>
      <c r="K139" s="50">
        <v>0</v>
      </c>
      <c r="L139" s="50">
        <v>1.3</v>
      </c>
      <c r="M139" s="50">
        <v>0.3</v>
      </c>
      <c r="N139" s="50">
        <v>0.3</v>
      </c>
      <c r="O139" s="50">
        <v>1.3</v>
      </c>
      <c r="P139" s="50">
        <v>0</v>
      </c>
      <c r="Q139" s="50">
        <v>0.3</v>
      </c>
      <c r="R139" s="50">
        <v>1.3</v>
      </c>
    </row>
    <row r="140" spans="3:18" x14ac:dyDescent="0.25">
      <c r="C140" s="52" t="s">
        <v>344</v>
      </c>
      <c r="D140" s="49">
        <v>1</v>
      </c>
      <c r="E140" s="46">
        <v>64</v>
      </c>
      <c r="F140" s="50">
        <v>0</v>
      </c>
      <c r="G140" s="50">
        <v>0</v>
      </c>
      <c r="H140" s="50">
        <v>0</v>
      </c>
      <c r="I140" s="50">
        <v>0</v>
      </c>
      <c r="J140" s="50">
        <v>0</v>
      </c>
      <c r="K140" s="50">
        <v>0</v>
      </c>
      <c r="L140" s="50">
        <v>0</v>
      </c>
      <c r="M140" s="50">
        <v>0</v>
      </c>
      <c r="N140" s="50">
        <v>0</v>
      </c>
      <c r="O140" s="50">
        <v>0</v>
      </c>
      <c r="P140" s="50">
        <v>0</v>
      </c>
      <c r="Q140" s="50">
        <v>0</v>
      </c>
      <c r="R140" s="50">
        <v>1</v>
      </c>
    </row>
    <row r="141" spans="3:18" x14ac:dyDescent="0.25">
      <c r="C141" s="52" t="s">
        <v>330</v>
      </c>
      <c r="D141" s="49">
        <v>1</v>
      </c>
      <c r="E141" s="46">
        <v>66</v>
      </c>
      <c r="F141" s="50">
        <v>1</v>
      </c>
      <c r="G141" s="50">
        <v>0</v>
      </c>
      <c r="H141" s="50">
        <v>0</v>
      </c>
      <c r="I141" s="50">
        <v>1</v>
      </c>
      <c r="J141" s="50">
        <v>0</v>
      </c>
      <c r="K141" s="50">
        <v>0</v>
      </c>
      <c r="L141" s="50">
        <v>1</v>
      </c>
      <c r="M141" s="50">
        <v>0</v>
      </c>
      <c r="N141" s="50">
        <v>0</v>
      </c>
      <c r="O141" s="50">
        <v>0</v>
      </c>
      <c r="P141" s="50">
        <v>0</v>
      </c>
      <c r="Q141" s="50">
        <v>0</v>
      </c>
      <c r="R141" s="50">
        <v>0</v>
      </c>
    </row>
    <row r="142" spans="3:18" x14ac:dyDescent="0.25">
      <c r="C142" s="52" t="s">
        <v>320</v>
      </c>
      <c r="D142" s="49">
        <v>1</v>
      </c>
      <c r="E142" s="46">
        <v>24</v>
      </c>
      <c r="F142" s="50">
        <v>0</v>
      </c>
      <c r="G142" s="50">
        <v>0</v>
      </c>
      <c r="H142" s="50">
        <v>0</v>
      </c>
      <c r="I142" s="50">
        <v>0</v>
      </c>
      <c r="J142" s="50">
        <v>0</v>
      </c>
      <c r="K142" s="50">
        <v>0</v>
      </c>
      <c r="L142" s="50">
        <v>0</v>
      </c>
      <c r="M142" s="50">
        <v>0</v>
      </c>
      <c r="N142" s="50">
        <v>0</v>
      </c>
      <c r="O142" s="50">
        <v>0</v>
      </c>
      <c r="P142" s="50">
        <v>0</v>
      </c>
      <c r="Q142" s="50">
        <v>0</v>
      </c>
      <c r="R142" s="50">
        <v>0</v>
      </c>
    </row>
    <row r="143" spans="3:18" x14ac:dyDescent="0.25">
      <c r="C143" s="52" t="s">
        <v>340</v>
      </c>
      <c r="D143" s="49">
        <v>1</v>
      </c>
      <c r="E143" s="46">
        <v>52</v>
      </c>
      <c r="F143" s="50">
        <v>0</v>
      </c>
      <c r="G143" s="50">
        <v>0</v>
      </c>
      <c r="H143" s="50">
        <v>1</v>
      </c>
      <c r="I143" s="50">
        <v>0</v>
      </c>
      <c r="J143" s="50">
        <v>0</v>
      </c>
      <c r="K143" s="50">
        <v>1</v>
      </c>
      <c r="L143" s="50">
        <v>0</v>
      </c>
      <c r="M143" s="50">
        <v>0</v>
      </c>
      <c r="N143" s="50">
        <v>0</v>
      </c>
      <c r="O143" s="50">
        <v>1</v>
      </c>
      <c r="P143" s="50">
        <v>0</v>
      </c>
      <c r="Q143" s="50">
        <v>0</v>
      </c>
      <c r="R143" s="50">
        <v>0</v>
      </c>
    </row>
    <row r="144" spans="3:18" x14ac:dyDescent="0.25">
      <c r="C144" s="52" t="s">
        <v>325</v>
      </c>
      <c r="D144" s="49">
        <v>1</v>
      </c>
      <c r="E144" s="46">
        <v>68</v>
      </c>
      <c r="F144" s="50">
        <v>0</v>
      </c>
      <c r="G144" s="50">
        <v>0</v>
      </c>
      <c r="H144" s="50">
        <v>0</v>
      </c>
      <c r="I144" s="50">
        <v>1</v>
      </c>
      <c r="J144" s="50">
        <v>0</v>
      </c>
      <c r="K144" s="50">
        <v>0</v>
      </c>
      <c r="L144" s="50">
        <v>0</v>
      </c>
      <c r="M144" s="50">
        <v>0</v>
      </c>
      <c r="N144" s="50">
        <v>0</v>
      </c>
      <c r="O144" s="50">
        <v>0</v>
      </c>
      <c r="P144" s="50">
        <v>0</v>
      </c>
      <c r="Q144" s="50">
        <v>0</v>
      </c>
      <c r="R144" s="50">
        <v>0</v>
      </c>
    </row>
    <row r="145" spans="3:18" x14ac:dyDescent="0.25">
      <c r="C145" s="52" t="s">
        <v>337</v>
      </c>
      <c r="D145" s="49">
        <v>1</v>
      </c>
      <c r="E145" s="46">
        <v>83</v>
      </c>
      <c r="F145" s="50">
        <v>1</v>
      </c>
      <c r="G145" s="50">
        <v>0</v>
      </c>
      <c r="H145" s="50">
        <v>0</v>
      </c>
      <c r="I145" s="50">
        <v>1</v>
      </c>
      <c r="J145" s="50">
        <v>0</v>
      </c>
      <c r="K145" s="50">
        <v>0</v>
      </c>
      <c r="L145" s="50">
        <v>1</v>
      </c>
      <c r="M145" s="50">
        <v>0</v>
      </c>
      <c r="N145" s="50">
        <v>0</v>
      </c>
      <c r="O145" s="50">
        <v>0</v>
      </c>
      <c r="P145" s="50">
        <v>0</v>
      </c>
      <c r="Q145" s="50">
        <v>0</v>
      </c>
      <c r="R145" s="50">
        <v>0</v>
      </c>
    </row>
    <row r="146" spans="3:18" x14ac:dyDescent="0.25">
      <c r="C146" s="52" t="s">
        <v>341</v>
      </c>
      <c r="D146" s="49">
        <v>1</v>
      </c>
      <c r="E146" s="46">
        <v>64</v>
      </c>
      <c r="F146" s="50">
        <v>0</v>
      </c>
      <c r="G146" s="50">
        <v>0</v>
      </c>
      <c r="H146" s="50">
        <v>1</v>
      </c>
      <c r="I146" s="50">
        <v>0</v>
      </c>
      <c r="J146" s="50">
        <v>0</v>
      </c>
      <c r="K146" s="50">
        <v>0</v>
      </c>
      <c r="L146" s="50">
        <v>0</v>
      </c>
      <c r="M146" s="50">
        <v>0</v>
      </c>
      <c r="N146" s="50">
        <v>0</v>
      </c>
      <c r="O146" s="50">
        <v>0</v>
      </c>
      <c r="P146" s="50">
        <v>0</v>
      </c>
      <c r="Q146" s="50">
        <v>0</v>
      </c>
      <c r="R146" s="50">
        <v>0</v>
      </c>
    </row>
    <row r="147" spans="3:18" x14ac:dyDescent="0.25">
      <c r="C147" s="52" t="s">
        <v>333</v>
      </c>
      <c r="D147" s="49">
        <v>2</v>
      </c>
      <c r="E147" s="46">
        <v>47.5</v>
      </c>
      <c r="F147" s="50">
        <v>0</v>
      </c>
      <c r="G147" s="50">
        <v>0</v>
      </c>
      <c r="H147" s="50">
        <v>0</v>
      </c>
      <c r="I147" s="50">
        <v>0</v>
      </c>
      <c r="J147" s="50">
        <v>0</v>
      </c>
      <c r="K147" s="50">
        <v>0</v>
      </c>
      <c r="L147" s="50">
        <v>1</v>
      </c>
      <c r="M147" s="50">
        <v>0</v>
      </c>
      <c r="N147" s="50">
        <v>0</v>
      </c>
      <c r="O147" s="50">
        <v>0</v>
      </c>
      <c r="P147" s="50">
        <v>0</v>
      </c>
      <c r="Q147" s="50">
        <v>0</v>
      </c>
      <c r="R147" s="50">
        <v>0</v>
      </c>
    </row>
    <row r="148" spans="3:18" x14ac:dyDescent="0.25">
      <c r="C148" s="52" t="s">
        <v>335</v>
      </c>
      <c r="D148" s="49">
        <v>2</v>
      </c>
      <c r="E148" s="46">
        <v>68.5</v>
      </c>
      <c r="F148" s="50">
        <v>0</v>
      </c>
      <c r="G148" s="50">
        <v>1</v>
      </c>
      <c r="H148" s="50">
        <v>0</v>
      </c>
      <c r="I148" s="50">
        <v>0</v>
      </c>
      <c r="J148" s="50">
        <v>0</v>
      </c>
      <c r="K148" s="50">
        <v>1</v>
      </c>
      <c r="L148" s="50">
        <v>1</v>
      </c>
      <c r="M148" s="50">
        <v>0</v>
      </c>
      <c r="N148" s="50">
        <v>0</v>
      </c>
      <c r="O148" s="50">
        <v>0</v>
      </c>
      <c r="P148" s="50">
        <v>0</v>
      </c>
      <c r="Q148" s="50">
        <v>0</v>
      </c>
      <c r="R148" s="50">
        <v>0</v>
      </c>
    </row>
    <row r="149" spans="3:18" x14ac:dyDescent="0.25">
      <c r="C149" s="52" t="s">
        <v>327</v>
      </c>
      <c r="D149" s="49">
        <v>2</v>
      </c>
      <c r="E149" s="46">
        <v>69.5</v>
      </c>
      <c r="F149" s="50">
        <v>1</v>
      </c>
      <c r="G149" s="50">
        <v>0</v>
      </c>
      <c r="H149" s="50">
        <v>1</v>
      </c>
      <c r="I149" s="50">
        <v>1</v>
      </c>
      <c r="J149" s="50">
        <v>0</v>
      </c>
      <c r="K149" s="50">
        <v>0</v>
      </c>
      <c r="L149" s="50">
        <v>0</v>
      </c>
      <c r="M149" s="50">
        <v>0</v>
      </c>
      <c r="N149" s="50">
        <v>0</v>
      </c>
      <c r="O149" s="50">
        <v>0</v>
      </c>
      <c r="P149" s="50">
        <v>1</v>
      </c>
      <c r="Q149" s="50">
        <v>0</v>
      </c>
      <c r="R149" s="50">
        <v>0</v>
      </c>
    </row>
    <row r="150" spans="3:18" x14ac:dyDescent="0.25">
      <c r="C150" s="52" t="s">
        <v>321</v>
      </c>
      <c r="D150" s="49">
        <v>5</v>
      </c>
      <c r="E150" s="46">
        <v>51.4</v>
      </c>
      <c r="F150" s="50">
        <v>0.75</v>
      </c>
      <c r="G150" s="50">
        <v>2.75</v>
      </c>
      <c r="H150" s="50">
        <v>0</v>
      </c>
      <c r="I150" s="50">
        <v>2</v>
      </c>
      <c r="J150" s="50">
        <v>0</v>
      </c>
      <c r="K150" s="50">
        <v>0</v>
      </c>
      <c r="L150" s="50">
        <v>2</v>
      </c>
      <c r="M150" s="50">
        <v>0</v>
      </c>
      <c r="N150" s="50">
        <v>0</v>
      </c>
      <c r="O150" s="50">
        <v>0</v>
      </c>
      <c r="P150" s="50">
        <v>0.75</v>
      </c>
      <c r="Q150" s="50">
        <v>0</v>
      </c>
      <c r="R150" s="50">
        <v>0.75</v>
      </c>
    </row>
    <row r="151" spans="3:18" x14ac:dyDescent="0.25">
      <c r="C151" s="52" t="s">
        <v>326</v>
      </c>
      <c r="D151" s="49">
        <v>2</v>
      </c>
      <c r="E151" s="46">
        <v>43.5</v>
      </c>
      <c r="F151" s="50">
        <v>0</v>
      </c>
      <c r="G151" s="50">
        <v>0</v>
      </c>
      <c r="H151" s="50">
        <v>0</v>
      </c>
      <c r="I151" s="50">
        <v>0</v>
      </c>
      <c r="J151" s="50">
        <v>1</v>
      </c>
      <c r="K151" s="50">
        <v>0</v>
      </c>
      <c r="L151" s="50">
        <v>0</v>
      </c>
      <c r="M151" s="50">
        <v>0</v>
      </c>
      <c r="N151" s="50">
        <v>2</v>
      </c>
      <c r="O151" s="50">
        <v>1</v>
      </c>
      <c r="P151" s="50">
        <v>1</v>
      </c>
      <c r="Q151" s="50">
        <v>0</v>
      </c>
      <c r="R151" s="50">
        <v>0</v>
      </c>
    </row>
    <row r="152" spans="3:18" x14ac:dyDescent="0.25">
      <c r="C152" s="52" t="s">
        <v>313</v>
      </c>
      <c r="D152" s="49">
        <v>2</v>
      </c>
      <c r="E152" s="46">
        <v>35.5</v>
      </c>
      <c r="F152" s="50">
        <v>0</v>
      </c>
      <c r="G152" s="50">
        <v>0</v>
      </c>
      <c r="H152" s="50">
        <v>0</v>
      </c>
      <c r="I152" s="50">
        <v>1</v>
      </c>
      <c r="J152" s="50">
        <v>0</v>
      </c>
      <c r="K152" s="50">
        <v>0</v>
      </c>
      <c r="L152" s="50">
        <v>0</v>
      </c>
      <c r="M152" s="50">
        <v>0</v>
      </c>
      <c r="N152" s="50">
        <v>0</v>
      </c>
      <c r="O152" s="50">
        <v>0</v>
      </c>
      <c r="P152" s="50">
        <v>0</v>
      </c>
      <c r="Q152" s="50">
        <v>0</v>
      </c>
      <c r="R152" s="50">
        <v>0</v>
      </c>
    </row>
    <row r="153" spans="3:18" x14ac:dyDescent="0.25">
      <c r="C153" s="52" t="s">
        <v>314</v>
      </c>
      <c r="D153" s="49">
        <v>1</v>
      </c>
      <c r="E153" s="46">
        <v>39</v>
      </c>
      <c r="F153" s="50">
        <v>1</v>
      </c>
      <c r="G153" s="50">
        <v>0</v>
      </c>
      <c r="H153" s="50">
        <v>0</v>
      </c>
      <c r="I153" s="50">
        <v>0</v>
      </c>
      <c r="J153" s="50">
        <v>0</v>
      </c>
      <c r="K153" s="50">
        <v>0</v>
      </c>
      <c r="L153" s="50">
        <v>1</v>
      </c>
      <c r="M153" s="50">
        <v>0</v>
      </c>
      <c r="N153" s="50">
        <v>0</v>
      </c>
      <c r="O153" s="50">
        <v>1</v>
      </c>
      <c r="P153" s="50">
        <v>0</v>
      </c>
      <c r="Q153" s="50">
        <v>0</v>
      </c>
      <c r="R153" s="50">
        <v>0</v>
      </c>
    </row>
    <row r="154" spans="3:18" x14ac:dyDescent="0.25">
      <c r="C154" s="52" t="s">
        <v>315</v>
      </c>
      <c r="D154" s="49">
        <v>1</v>
      </c>
      <c r="E154" s="46">
        <v>39</v>
      </c>
      <c r="F154" s="50">
        <v>1</v>
      </c>
      <c r="G154" s="50">
        <v>0</v>
      </c>
      <c r="H154" s="50">
        <v>0</v>
      </c>
      <c r="I154" s="50">
        <v>1</v>
      </c>
      <c r="J154" s="50">
        <v>0</v>
      </c>
      <c r="K154" s="50">
        <v>0</v>
      </c>
      <c r="L154" s="50">
        <v>0</v>
      </c>
      <c r="M154" s="50">
        <v>0</v>
      </c>
      <c r="N154" s="50">
        <v>0</v>
      </c>
      <c r="O154" s="50">
        <v>1</v>
      </c>
      <c r="P154" s="50">
        <v>0</v>
      </c>
      <c r="Q154" s="50">
        <v>0</v>
      </c>
      <c r="R154" s="50">
        <v>0</v>
      </c>
    </row>
    <row r="155" spans="3:18" x14ac:dyDescent="0.25">
      <c r="C155" s="52" t="s">
        <v>316</v>
      </c>
      <c r="D155" s="49">
        <v>3</v>
      </c>
      <c r="E155" s="46">
        <v>54</v>
      </c>
      <c r="F155" s="50">
        <v>1</v>
      </c>
      <c r="G155" s="50">
        <v>0</v>
      </c>
      <c r="H155" s="50">
        <v>0</v>
      </c>
      <c r="I155" s="50">
        <v>3</v>
      </c>
      <c r="J155" s="50">
        <v>0</v>
      </c>
      <c r="K155" s="50">
        <v>0</v>
      </c>
      <c r="L155" s="50">
        <v>0</v>
      </c>
      <c r="M155" s="50">
        <v>0</v>
      </c>
      <c r="N155" s="50">
        <v>1</v>
      </c>
      <c r="O155" s="50">
        <v>0</v>
      </c>
      <c r="P155" s="50">
        <v>0</v>
      </c>
      <c r="Q155" s="50">
        <v>0</v>
      </c>
      <c r="R155" s="50">
        <v>0</v>
      </c>
    </row>
    <row r="156" spans="3:18" x14ac:dyDescent="0.25">
      <c r="C156" s="52" t="s">
        <v>311</v>
      </c>
      <c r="D156" s="49">
        <v>2</v>
      </c>
      <c r="E156" s="46">
        <v>45.5</v>
      </c>
      <c r="F156" s="50">
        <v>0</v>
      </c>
      <c r="G156" s="50">
        <v>1</v>
      </c>
      <c r="H156" s="50">
        <v>0</v>
      </c>
      <c r="I156" s="50">
        <v>0</v>
      </c>
      <c r="J156" s="50">
        <v>0</v>
      </c>
      <c r="K156" s="50">
        <v>0</v>
      </c>
      <c r="L156" s="50">
        <v>0</v>
      </c>
      <c r="M156" s="50">
        <v>0</v>
      </c>
      <c r="N156" s="50">
        <v>1</v>
      </c>
      <c r="O156" s="50">
        <v>1</v>
      </c>
      <c r="P156" s="50">
        <v>0</v>
      </c>
      <c r="Q156" s="50">
        <v>0</v>
      </c>
      <c r="R156" s="50">
        <v>1</v>
      </c>
    </row>
    <row r="157" spans="3:18" x14ac:dyDescent="0.25">
      <c r="C157" s="52" t="s">
        <v>338</v>
      </c>
      <c r="D157" s="49">
        <v>1</v>
      </c>
      <c r="E157" s="46">
        <v>22</v>
      </c>
      <c r="F157" s="50">
        <v>0</v>
      </c>
      <c r="G157" s="50">
        <v>0</v>
      </c>
      <c r="H157" s="50">
        <v>0</v>
      </c>
      <c r="I157" s="50">
        <v>1</v>
      </c>
      <c r="J157" s="50">
        <v>0</v>
      </c>
      <c r="K157" s="50">
        <v>0</v>
      </c>
      <c r="L157" s="50">
        <v>1</v>
      </c>
      <c r="M157" s="50">
        <v>0</v>
      </c>
      <c r="N157" s="50">
        <v>0</v>
      </c>
      <c r="O157" s="50">
        <v>1</v>
      </c>
      <c r="P157" s="50">
        <v>0</v>
      </c>
      <c r="Q157" s="50">
        <v>0</v>
      </c>
      <c r="R157" s="50">
        <v>0</v>
      </c>
    </row>
    <row r="158" spans="3:18" x14ac:dyDescent="0.25">
      <c r="C158" s="52" t="s">
        <v>310</v>
      </c>
      <c r="D158" s="49">
        <v>3</v>
      </c>
      <c r="E158" s="46">
        <v>26.666666666666668</v>
      </c>
      <c r="F158" s="50">
        <v>0</v>
      </c>
      <c r="G158" s="50">
        <v>1</v>
      </c>
      <c r="H158" s="50">
        <v>0</v>
      </c>
      <c r="I158" s="50">
        <v>1</v>
      </c>
      <c r="J158" s="50">
        <v>1</v>
      </c>
      <c r="K158" s="50">
        <v>2</v>
      </c>
      <c r="L158" s="50">
        <v>1</v>
      </c>
      <c r="M158" s="50">
        <v>0</v>
      </c>
      <c r="N158" s="50">
        <v>0</v>
      </c>
      <c r="O158" s="50">
        <v>0</v>
      </c>
      <c r="P158" s="50">
        <v>0</v>
      </c>
      <c r="Q158" s="50">
        <v>0</v>
      </c>
      <c r="R158" s="50">
        <v>0</v>
      </c>
    </row>
    <row r="159" spans="3:18" x14ac:dyDescent="0.25">
      <c r="C159" s="52" t="s">
        <v>309</v>
      </c>
      <c r="D159" s="49">
        <v>1</v>
      </c>
      <c r="E159" s="46">
        <v>46</v>
      </c>
      <c r="F159" s="50">
        <v>1</v>
      </c>
      <c r="G159" s="50">
        <v>0</v>
      </c>
      <c r="H159" s="50">
        <v>1</v>
      </c>
      <c r="I159" s="50">
        <v>0</v>
      </c>
      <c r="J159" s="50">
        <v>0</v>
      </c>
      <c r="K159" s="50">
        <v>0</v>
      </c>
      <c r="L159" s="50">
        <v>0</v>
      </c>
      <c r="M159" s="50">
        <v>1</v>
      </c>
      <c r="N159" s="50">
        <v>0</v>
      </c>
      <c r="O159" s="50">
        <v>0</v>
      </c>
      <c r="P159" s="50">
        <v>0</v>
      </c>
      <c r="Q159" s="50">
        <v>0</v>
      </c>
      <c r="R159" s="50">
        <v>0</v>
      </c>
    </row>
    <row r="160" spans="3:18" x14ac:dyDescent="0.25">
      <c r="C160" s="52" t="s">
        <v>323</v>
      </c>
      <c r="D160" s="49">
        <v>2</v>
      </c>
      <c r="E160" s="46">
        <v>43.5</v>
      </c>
      <c r="F160" s="50">
        <v>0</v>
      </c>
      <c r="G160" s="50">
        <v>0</v>
      </c>
      <c r="H160" s="50">
        <v>1</v>
      </c>
      <c r="I160" s="50">
        <v>0</v>
      </c>
      <c r="J160" s="50">
        <v>0</v>
      </c>
      <c r="K160" s="50">
        <v>0</v>
      </c>
      <c r="L160" s="50">
        <v>2</v>
      </c>
      <c r="M160" s="50">
        <v>0</v>
      </c>
      <c r="N160" s="50">
        <v>0</v>
      </c>
      <c r="O160" s="50">
        <v>0</v>
      </c>
      <c r="P160" s="50">
        <v>0</v>
      </c>
      <c r="Q160" s="50">
        <v>0</v>
      </c>
      <c r="R160" s="50">
        <v>0</v>
      </c>
    </row>
    <row r="161" spans="3:18" x14ac:dyDescent="0.25">
      <c r="C161" s="52" t="s">
        <v>318</v>
      </c>
      <c r="D161" s="49">
        <v>2</v>
      </c>
      <c r="E161" s="46">
        <v>50</v>
      </c>
      <c r="F161" s="50">
        <v>0</v>
      </c>
      <c r="G161" s="50">
        <v>0</v>
      </c>
      <c r="H161" s="50">
        <v>0</v>
      </c>
      <c r="I161" s="50">
        <v>2</v>
      </c>
      <c r="J161" s="50">
        <v>0</v>
      </c>
      <c r="K161" s="50">
        <v>0</v>
      </c>
      <c r="L161" s="50">
        <v>1</v>
      </c>
      <c r="M161" s="50">
        <v>0</v>
      </c>
      <c r="N161" s="50">
        <v>0</v>
      </c>
      <c r="O161" s="50">
        <v>1</v>
      </c>
      <c r="P161" s="50">
        <v>1</v>
      </c>
      <c r="Q161" s="50">
        <v>0</v>
      </c>
      <c r="R161" s="50">
        <v>1</v>
      </c>
    </row>
    <row r="162" spans="3:18" x14ac:dyDescent="0.25">
      <c r="C162" s="52" t="s">
        <v>322</v>
      </c>
      <c r="D162" s="49">
        <v>4</v>
      </c>
      <c r="E162" s="46">
        <v>34</v>
      </c>
      <c r="F162" s="50">
        <v>1</v>
      </c>
      <c r="G162" s="50">
        <v>0</v>
      </c>
      <c r="H162" s="50">
        <v>0</v>
      </c>
      <c r="I162" s="50">
        <v>0</v>
      </c>
      <c r="J162" s="50">
        <v>1</v>
      </c>
      <c r="K162" s="50">
        <v>0</v>
      </c>
      <c r="L162" s="50">
        <v>1</v>
      </c>
      <c r="M162" s="50">
        <v>1</v>
      </c>
      <c r="N162" s="50">
        <v>0</v>
      </c>
      <c r="O162" s="50">
        <v>0</v>
      </c>
      <c r="P162" s="50">
        <v>0</v>
      </c>
      <c r="Q162" s="50">
        <v>0</v>
      </c>
      <c r="R162" s="50">
        <v>1</v>
      </c>
    </row>
    <row r="163" spans="3:18" x14ac:dyDescent="0.25">
      <c r="C163" s="52" t="s">
        <v>345</v>
      </c>
      <c r="D163" s="49">
        <v>1</v>
      </c>
      <c r="E163" s="46">
        <v>68</v>
      </c>
      <c r="F163" s="50">
        <v>0</v>
      </c>
      <c r="G163" s="50">
        <v>0</v>
      </c>
      <c r="H163" s="50">
        <v>0</v>
      </c>
      <c r="I163" s="50">
        <v>1</v>
      </c>
      <c r="J163" s="50">
        <v>0</v>
      </c>
      <c r="K163" s="50">
        <v>0</v>
      </c>
      <c r="L163" s="50">
        <v>0</v>
      </c>
      <c r="M163" s="50">
        <v>0</v>
      </c>
      <c r="N163" s="50">
        <v>0</v>
      </c>
      <c r="O163" s="50">
        <v>0</v>
      </c>
      <c r="P163" s="50">
        <v>0</v>
      </c>
      <c r="Q163" s="50">
        <v>0</v>
      </c>
      <c r="R163" s="50">
        <v>1</v>
      </c>
    </row>
    <row r="164" spans="3:18" x14ac:dyDescent="0.25">
      <c r="C164" s="52" t="s">
        <v>317</v>
      </c>
      <c r="D164" s="49">
        <v>3</v>
      </c>
      <c r="E164" s="46">
        <v>45</v>
      </c>
      <c r="F164" s="50">
        <v>1</v>
      </c>
      <c r="G164" s="50">
        <v>0</v>
      </c>
      <c r="H164" s="50">
        <v>0</v>
      </c>
      <c r="I164" s="50">
        <v>3</v>
      </c>
      <c r="J164" s="50">
        <v>0</v>
      </c>
      <c r="K164" s="50">
        <v>1</v>
      </c>
      <c r="L164" s="50">
        <v>0</v>
      </c>
      <c r="M164" s="50">
        <v>0</v>
      </c>
      <c r="N164" s="50">
        <v>1</v>
      </c>
      <c r="O164" s="50">
        <v>1</v>
      </c>
      <c r="P164" s="50">
        <v>1</v>
      </c>
      <c r="Q164" s="50">
        <v>0</v>
      </c>
      <c r="R164" s="50">
        <v>0</v>
      </c>
    </row>
    <row r="165" spans="3:18" x14ac:dyDescent="0.25">
      <c r="C165" s="52" t="s">
        <v>312</v>
      </c>
      <c r="D165" s="49">
        <v>1</v>
      </c>
      <c r="E165" s="46">
        <v>29</v>
      </c>
      <c r="F165" s="50">
        <v>0</v>
      </c>
      <c r="G165" s="50">
        <v>0</v>
      </c>
      <c r="H165" s="50">
        <v>0</v>
      </c>
      <c r="I165" s="50">
        <v>0</v>
      </c>
      <c r="J165" s="50">
        <v>0</v>
      </c>
      <c r="K165" s="50">
        <v>0</v>
      </c>
      <c r="L165" s="50">
        <v>0</v>
      </c>
      <c r="M165" s="50">
        <v>0</v>
      </c>
      <c r="N165" s="50">
        <v>0</v>
      </c>
      <c r="O165" s="50">
        <v>0</v>
      </c>
      <c r="P165" s="50">
        <v>0</v>
      </c>
      <c r="Q165" s="50">
        <v>0</v>
      </c>
      <c r="R165" s="50">
        <v>0</v>
      </c>
    </row>
    <row r="166" spans="3:18" x14ac:dyDescent="0.25">
      <c r="C166" s="52" t="s">
        <v>289</v>
      </c>
      <c r="D166" s="49">
        <v>1</v>
      </c>
      <c r="E166" s="46">
        <v>30</v>
      </c>
      <c r="F166" s="50">
        <v>0</v>
      </c>
      <c r="G166" s="50">
        <v>0</v>
      </c>
      <c r="H166" s="50">
        <v>0</v>
      </c>
      <c r="I166" s="50">
        <v>0</v>
      </c>
      <c r="J166" s="50">
        <v>0</v>
      </c>
      <c r="K166" s="50">
        <v>0</v>
      </c>
      <c r="L166" s="50">
        <v>0</v>
      </c>
      <c r="M166" s="50">
        <v>0</v>
      </c>
      <c r="N166" s="50">
        <v>1</v>
      </c>
      <c r="O166" s="50">
        <v>1</v>
      </c>
      <c r="P166" s="50">
        <v>0</v>
      </c>
      <c r="Q166" s="50">
        <v>0</v>
      </c>
      <c r="R166" s="50">
        <v>0</v>
      </c>
    </row>
    <row r="167" spans="3:18" x14ac:dyDescent="0.25">
      <c r="C167" s="52" t="s">
        <v>287</v>
      </c>
      <c r="D167" s="49">
        <v>2</v>
      </c>
      <c r="E167" s="46">
        <v>75</v>
      </c>
      <c r="F167" s="50">
        <v>0</v>
      </c>
      <c r="G167" s="50">
        <v>1</v>
      </c>
      <c r="H167" s="50">
        <v>0</v>
      </c>
      <c r="I167" s="50">
        <v>0</v>
      </c>
      <c r="J167" s="50">
        <v>0</v>
      </c>
      <c r="K167" s="50">
        <v>0</v>
      </c>
      <c r="L167" s="50">
        <v>0</v>
      </c>
      <c r="M167" s="50">
        <v>0</v>
      </c>
      <c r="N167" s="50">
        <v>0</v>
      </c>
      <c r="O167" s="50">
        <v>0</v>
      </c>
      <c r="P167" s="50">
        <v>2</v>
      </c>
      <c r="Q167" s="50">
        <v>0</v>
      </c>
      <c r="R167" s="50">
        <v>0</v>
      </c>
    </row>
    <row r="168" spans="3:18" x14ac:dyDescent="0.25">
      <c r="C168" s="52" t="s">
        <v>141</v>
      </c>
      <c r="D168" s="49">
        <v>12</v>
      </c>
      <c r="E168" s="46">
        <v>61.583333333333336</v>
      </c>
      <c r="F168" s="50">
        <v>4.75</v>
      </c>
      <c r="G168" s="50">
        <v>4.25</v>
      </c>
      <c r="H168" s="50">
        <v>1.75</v>
      </c>
      <c r="I168" s="50">
        <v>3.25</v>
      </c>
      <c r="J168" s="50">
        <v>0.75</v>
      </c>
      <c r="K168" s="50">
        <v>1.75</v>
      </c>
      <c r="L168" s="50">
        <v>5.75</v>
      </c>
      <c r="M168" s="50">
        <v>0</v>
      </c>
      <c r="N168" s="50">
        <v>1</v>
      </c>
      <c r="O168" s="50">
        <v>5</v>
      </c>
      <c r="P168" s="50">
        <v>1</v>
      </c>
      <c r="Q168" s="50">
        <v>1.75</v>
      </c>
      <c r="R168" s="50">
        <v>2</v>
      </c>
    </row>
    <row r="169" spans="3:18" x14ac:dyDescent="0.25">
      <c r="C169" s="52" t="s">
        <v>220</v>
      </c>
      <c r="D169" s="49">
        <v>1</v>
      </c>
      <c r="E169" s="46">
        <v>63</v>
      </c>
      <c r="F169" s="50">
        <v>0</v>
      </c>
      <c r="G169" s="50">
        <v>0</v>
      </c>
      <c r="H169" s="50">
        <v>0</v>
      </c>
      <c r="I169" s="50">
        <v>0</v>
      </c>
      <c r="J169" s="50">
        <v>0</v>
      </c>
      <c r="K169" s="50">
        <v>0</v>
      </c>
      <c r="L169" s="50">
        <v>1</v>
      </c>
      <c r="M169" s="50">
        <v>0</v>
      </c>
      <c r="N169" s="50">
        <v>0</v>
      </c>
      <c r="O169" s="50">
        <v>0</v>
      </c>
      <c r="P169" s="50">
        <v>0</v>
      </c>
      <c r="Q169" s="50">
        <v>0</v>
      </c>
      <c r="R169" s="50">
        <v>0</v>
      </c>
    </row>
    <row r="170" spans="3:18" x14ac:dyDescent="0.25">
      <c r="C170" s="52" t="s">
        <v>300</v>
      </c>
      <c r="D170" s="49">
        <v>1</v>
      </c>
      <c r="E170" s="46">
        <v>56</v>
      </c>
      <c r="F170" s="50">
        <v>0</v>
      </c>
      <c r="G170" s="50">
        <v>1</v>
      </c>
      <c r="H170" s="50">
        <v>0</v>
      </c>
      <c r="I170" s="50">
        <v>0</v>
      </c>
      <c r="J170" s="50">
        <v>0</v>
      </c>
      <c r="K170" s="50">
        <v>1</v>
      </c>
      <c r="L170" s="50">
        <v>0</v>
      </c>
      <c r="M170" s="50">
        <v>0</v>
      </c>
      <c r="N170" s="50">
        <v>1</v>
      </c>
      <c r="O170" s="50">
        <v>0</v>
      </c>
      <c r="P170" s="50">
        <v>0</v>
      </c>
      <c r="Q170" s="50">
        <v>0</v>
      </c>
      <c r="R170" s="50">
        <v>0</v>
      </c>
    </row>
    <row r="171" spans="3:18" x14ac:dyDescent="0.25">
      <c r="C171" s="52" t="s">
        <v>274</v>
      </c>
      <c r="D171" s="49">
        <v>1</v>
      </c>
      <c r="E171" s="46">
        <v>31</v>
      </c>
      <c r="F171" s="50">
        <v>0</v>
      </c>
      <c r="G171" s="50">
        <v>0</v>
      </c>
      <c r="H171" s="50">
        <v>0</v>
      </c>
      <c r="I171" s="50">
        <v>0</v>
      </c>
      <c r="J171" s="50">
        <v>1</v>
      </c>
      <c r="K171" s="50">
        <v>0</v>
      </c>
      <c r="L171" s="50">
        <v>0</v>
      </c>
      <c r="M171" s="50">
        <v>0</v>
      </c>
      <c r="N171" s="50">
        <v>1</v>
      </c>
      <c r="O171" s="50">
        <v>1</v>
      </c>
      <c r="P171" s="50">
        <v>0</v>
      </c>
      <c r="Q171" s="50">
        <v>0</v>
      </c>
      <c r="R171" s="50">
        <v>0</v>
      </c>
    </row>
    <row r="172" spans="3:18" x14ac:dyDescent="0.25">
      <c r="C172" s="52" t="s">
        <v>257</v>
      </c>
      <c r="D172" s="49">
        <v>1</v>
      </c>
      <c r="E172" s="46">
        <v>53</v>
      </c>
      <c r="F172" s="50">
        <v>0</v>
      </c>
      <c r="G172" s="50">
        <v>0</v>
      </c>
      <c r="H172" s="50">
        <v>0</v>
      </c>
      <c r="I172" s="50">
        <v>1</v>
      </c>
      <c r="J172" s="50">
        <v>0</v>
      </c>
      <c r="K172" s="50">
        <v>0</v>
      </c>
      <c r="L172" s="50">
        <v>0</v>
      </c>
      <c r="M172" s="50">
        <v>0</v>
      </c>
      <c r="N172" s="50">
        <v>0</v>
      </c>
      <c r="O172" s="50">
        <v>0</v>
      </c>
      <c r="P172" s="50">
        <v>0</v>
      </c>
      <c r="Q172" s="50">
        <v>0</v>
      </c>
      <c r="R172" s="50">
        <v>1</v>
      </c>
    </row>
    <row r="173" spans="3:18" x14ac:dyDescent="0.25">
      <c r="C173" s="52" t="s">
        <v>209</v>
      </c>
      <c r="D173" s="49">
        <v>4</v>
      </c>
      <c r="E173" s="46">
        <v>54</v>
      </c>
      <c r="F173" s="50">
        <v>0</v>
      </c>
      <c r="G173" s="50">
        <v>0</v>
      </c>
      <c r="H173" s="50">
        <v>0</v>
      </c>
      <c r="I173" s="50">
        <v>0</v>
      </c>
      <c r="J173" s="50">
        <v>1</v>
      </c>
      <c r="K173" s="50">
        <v>0</v>
      </c>
      <c r="L173" s="50">
        <v>0</v>
      </c>
      <c r="M173" s="50">
        <v>0</v>
      </c>
      <c r="N173" s="50">
        <v>1</v>
      </c>
      <c r="O173" s="50">
        <v>1</v>
      </c>
      <c r="P173" s="50">
        <v>0</v>
      </c>
      <c r="Q173" s="50">
        <v>0</v>
      </c>
      <c r="R173" s="50">
        <v>2</v>
      </c>
    </row>
    <row r="174" spans="3:18" x14ac:dyDescent="0.25">
      <c r="C174" s="52" t="s">
        <v>119</v>
      </c>
      <c r="D174" s="49">
        <v>1</v>
      </c>
      <c r="E174" s="46">
        <v>55</v>
      </c>
      <c r="F174" s="50">
        <v>0</v>
      </c>
      <c r="G174" s="50">
        <v>1</v>
      </c>
      <c r="H174" s="50">
        <v>0</v>
      </c>
      <c r="I174" s="50">
        <v>0</v>
      </c>
      <c r="J174" s="50">
        <v>0</v>
      </c>
      <c r="K174" s="50">
        <v>0</v>
      </c>
      <c r="L174" s="50">
        <v>1</v>
      </c>
      <c r="M174" s="50">
        <v>0</v>
      </c>
      <c r="N174" s="50">
        <v>0</v>
      </c>
      <c r="O174" s="50">
        <v>1</v>
      </c>
      <c r="P174" s="50">
        <v>0</v>
      </c>
      <c r="Q174" s="50">
        <v>0</v>
      </c>
      <c r="R174" s="50">
        <v>0</v>
      </c>
    </row>
    <row r="175" spans="3:18" x14ac:dyDescent="0.25">
      <c r="C175" s="52" t="s">
        <v>185</v>
      </c>
      <c r="D175" s="49">
        <v>14</v>
      </c>
      <c r="E175" s="46">
        <v>36.785714285714285</v>
      </c>
      <c r="F175" s="50">
        <v>2</v>
      </c>
      <c r="G175" s="50">
        <v>2</v>
      </c>
      <c r="H175" s="50">
        <v>2</v>
      </c>
      <c r="I175" s="50">
        <v>0</v>
      </c>
      <c r="J175" s="50">
        <v>6</v>
      </c>
      <c r="K175" s="50">
        <v>1</v>
      </c>
      <c r="L175" s="50">
        <v>2</v>
      </c>
      <c r="M175" s="50">
        <v>2</v>
      </c>
      <c r="N175" s="50">
        <v>5</v>
      </c>
      <c r="O175" s="50">
        <v>3</v>
      </c>
      <c r="P175" s="50">
        <v>1</v>
      </c>
      <c r="Q175" s="50">
        <v>0</v>
      </c>
      <c r="R175" s="50">
        <v>6</v>
      </c>
    </row>
    <row r="176" spans="3:18" x14ac:dyDescent="0.25">
      <c r="C176" s="52" t="s">
        <v>244</v>
      </c>
      <c r="D176" s="49">
        <v>1</v>
      </c>
      <c r="E176" s="46">
        <v>60</v>
      </c>
      <c r="F176" s="50">
        <v>0</v>
      </c>
      <c r="G176" s="50">
        <v>0</v>
      </c>
      <c r="H176" s="50">
        <v>0</v>
      </c>
      <c r="I176" s="50">
        <v>1</v>
      </c>
      <c r="J176" s="50">
        <v>0</v>
      </c>
      <c r="K176" s="50">
        <v>0</v>
      </c>
      <c r="L176" s="50">
        <v>0</v>
      </c>
      <c r="M176" s="50">
        <v>0</v>
      </c>
      <c r="N176" s="50">
        <v>0</v>
      </c>
      <c r="O176" s="50">
        <v>1</v>
      </c>
      <c r="P176" s="50">
        <v>0</v>
      </c>
      <c r="Q176" s="50">
        <v>0</v>
      </c>
      <c r="R176" s="50">
        <v>0</v>
      </c>
    </row>
    <row r="177" spans="3:18" x14ac:dyDescent="0.25">
      <c r="C177" s="52" t="s">
        <v>208</v>
      </c>
      <c r="D177" s="49">
        <v>2</v>
      </c>
      <c r="E177" s="46">
        <v>71</v>
      </c>
      <c r="F177" s="50">
        <v>0</v>
      </c>
      <c r="G177" s="50">
        <v>1</v>
      </c>
      <c r="H177" s="50">
        <v>0</v>
      </c>
      <c r="I177" s="50">
        <v>0</v>
      </c>
      <c r="J177" s="50">
        <v>0</v>
      </c>
      <c r="K177" s="50">
        <v>0</v>
      </c>
      <c r="L177" s="50">
        <v>1</v>
      </c>
      <c r="M177" s="50">
        <v>0</v>
      </c>
      <c r="N177" s="50">
        <v>0</v>
      </c>
      <c r="O177" s="50">
        <v>0</v>
      </c>
      <c r="P177" s="50">
        <v>0</v>
      </c>
      <c r="Q177" s="50">
        <v>0</v>
      </c>
      <c r="R177" s="50">
        <v>0</v>
      </c>
    </row>
    <row r="178" spans="3:18" x14ac:dyDescent="0.25">
      <c r="C178" s="52" t="s">
        <v>235</v>
      </c>
      <c r="D178" s="49">
        <v>4</v>
      </c>
      <c r="E178" s="46">
        <v>32.25</v>
      </c>
      <c r="F178" s="50">
        <v>0</v>
      </c>
      <c r="G178" s="50">
        <v>0</v>
      </c>
      <c r="H178" s="50">
        <v>0</v>
      </c>
      <c r="I178" s="50">
        <v>1</v>
      </c>
      <c r="J178" s="50">
        <v>0</v>
      </c>
      <c r="K178" s="50">
        <v>2</v>
      </c>
      <c r="L178" s="50">
        <v>0</v>
      </c>
      <c r="M178" s="50">
        <v>0</v>
      </c>
      <c r="N178" s="50">
        <v>1</v>
      </c>
      <c r="O178" s="50">
        <v>0</v>
      </c>
      <c r="P178" s="50">
        <v>0</v>
      </c>
      <c r="Q178" s="50">
        <v>0</v>
      </c>
      <c r="R178" s="50">
        <v>1</v>
      </c>
    </row>
    <row r="179" spans="3:18" x14ac:dyDescent="0.25">
      <c r="C179" s="52" t="s">
        <v>219</v>
      </c>
      <c r="D179" s="49">
        <v>4</v>
      </c>
      <c r="E179" s="46">
        <v>42.5</v>
      </c>
      <c r="F179" s="50">
        <v>0</v>
      </c>
      <c r="G179" s="50">
        <v>0.42857142857142855</v>
      </c>
      <c r="H179" s="50">
        <v>0</v>
      </c>
      <c r="I179" s="50">
        <v>0.42857142857142855</v>
      </c>
      <c r="J179" s="50">
        <v>0.42857142857142855</v>
      </c>
      <c r="K179" s="50">
        <v>0</v>
      </c>
      <c r="L179" s="50">
        <v>0.42857142857142855</v>
      </c>
      <c r="M179" s="50">
        <v>0</v>
      </c>
      <c r="N179" s="50">
        <v>2.4285714285714288</v>
      </c>
      <c r="O179" s="50">
        <v>0.42857142857142855</v>
      </c>
      <c r="P179" s="50">
        <v>1.4285714285714286</v>
      </c>
      <c r="Q179" s="50">
        <v>0</v>
      </c>
      <c r="R179" s="50">
        <v>2</v>
      </c>
    </row>
    <row r="180" spans="3:18" x14ac:dyDescent="0.25">
      <c r="C180" s="52" t="s">
        <v>298</v>
      </c>
      <c r="D180" s="49">
        <v>1</v>
      </c>
      <c r="E180" s="46">
        <v>23</v>
      </c>
      <c r="F180" s="50">
        <v>0</v>
      </c>
      <c r="G180" s="50">
        <v>0</v>
      </c>
      <c r="H180" s="50">
        <v>0</v>
      </c>
      <c r="I180" s="50">
        <v>0</v>
      </c>
      <c r="J180" s="50">
        <v>0</v>
      </c>
      <c r="K180" s="50">
        <v>0</v>
      </c>
      <c r="L180" s="50">
        <v>0</v>
      </c>
      <c r="M180" s="50">
        <v>0</v>
      </c>
      <c r="N180" s="50">
        <v>1</v>
      </c>
      <c r="O180" s="50">
        <v>0</v>
      </c>
      <c r="P180" s="50">
        <v>0</v>
      </c>
      <c r="Q180" s="50">
        <v>0</v>
      </c>
      <c r="R180" s="50">
        <v>0</v>
      </c>
    </row>
    <row r="181" spans="3:18" x14ac:dyDescent="0.25">
      <c r="C181" s="52" t="s">
        <v>247</v>
      </c>
      <c r="D181" s="49">
        <v>4</v>
      </c>
      <c r="E181" s="46">
        <v>59.666666666666664</v>
      </c>
      <c r="F181" s="50">
        <v>0</v>
      </c>
      <c r="G181" s="50">
        <v>0</v>
      </c>
      <c r="H181" s="50">
        <v>0</v>
      </c>
      <c r="I181" s="50">
        <v>0</v>
      </c>
      <c r="J181" s="50">
        <v>0</v>
      </c>
      <c r="K181" s="50">
        <v>1</v>
      </c>
      <c r="L181" s="50">
        <v>0</v>
      </c>
      <c r="M181" s="50">
        <v>0</v>
      </c>
      <c r="N181" s="50">
        <v>1</v>
      </c>
      <c r="O181" s="50">
        <v>2</v>
      </c>
      <c r="P181" s="50">
        <v>1</v>
      </c>
      <c r="Q181" s="50">
        <v>0</v>
      </c>
      <c r="R181" s="50">
        <v>1</v>
      </c>
    </row>
    <row r="182" spans="3:18" x14ac:dyDescent="0.25">
      <c r="C182" s="52" t="s">
        <v>180</v>
      </c>
      <c r="D182" s="49">
        <v>28</v>
      </c>
      <c r="E182" s="46">
        <v>41.928571428571431</v>
      </c>
      <c r="F182" s="50">
        <v>3</v>
      </c>
      <c r="G182" s="50">
        <v>11</v>
      </c>
      <c r="H182" s="50">
        <v>2</v>
      </c>
      <c r="I182" s="50">
        <v>2</v>
      </c>
      <c r="J182" s="50">
        <v>5</v>
      </c>
      <c r="K182" s="50">
        <v>2</v>
      </c>
      <c r="L182" s="50">
        <v>8</v>
      </c>
      <c r="M182" s="50">
        <v>0</v>
      </c>
      <c r="N182" s="50">
        <v>6</v>
      </c>
      <c r="O182" s="50">
        <v>4</v>
      </c>
      <c r="P182" s="50">
        <v>2</v>
      </c>
      <c r="Q182" s="50">
        <v>1</v>
      </c>
      <c r="R182" s="50">
        <v>5</v>
      </c>
    </row>
    <row r="183" spans="3:18" x14ac:dyDescent="0.25">
      <c r="C183" s="52" t="s">
        <v>297</v>
      </c>
      <c r="D183" s="49">
        <v>1</v>
      </c>
      <c r="E183" s="46">
        <v>43</v>
      </c>
      <c r="F183" s="50">
        <v>0</v>
      </c>
      <c r="G183" s="50">
        <v>0</v>
      </c>
      <c r="H183" s="50">
        <v>0</v>
      </c>
      <c r="I183" s="50">
        <v>0</v>
      </c>
      <c r="J183" s="50">
        <v>0</v>
      </c>
      <c r="K183" s="50">
        <v>0</v>
      </c>
      <c r="L183" s="50">
        <v>0</v>
      </c>
      <c r="M183" s="50">
        <v>0</v>
      </c>
      <c r="N183" s="50">
        <v>0</v>
      </c>
      <c r="O183" s="50">
        <v>0</v>
      </c>
      <c r="P183" s="50">
        <v>0</v>
      </c>
      <c r="Q183" s="50">
        <v>0</v>
      </c>
      <c r="R183" s="50">
        <v>0</v>
      </c>
    </row>
    <row r="184" spans="3:18" x14ac:dyDescent="0.25">
      <c r="C184" s="52" t="s">
        <v>173</v>
      </c>
      <c r="D184" s="49">
        <v>1</v>
      </c>
      <c r="E184" s="46">
        <v>42</v>
      </c>
      <c r="F184" s="50">
        <v>1</v>
      </c>
      <c r="G184" s="50">
        <v>0</v>
      </c>
      <c r="H184" s="50">
        <v>0</v>
      </c>
      <c r="I184" s="50">
        <v>0</v>
      </c>
      <c r="J184" s="50">
        <v>0</v>
      </c>
      <c r="K184" s="50">
        <v>0</v>
      </c>
      <c r="L184" s="50">
        <v>0</v>
      </c>
      <c r="M184" s="50">
        <v>0</v>
      </c>
      <c r="N184" s="50">
        <v>0</v>
      </c>
      <c r="O184" s="50">
        <v>1</v>
      </c>
      <c r="P184" s="50">
        <v>0</v>
      </c>
      <c r="Q184" s="50">
        <v>0</v>
      </c>
      <c r="R184" s="50">
        <v>0</v>
      </c>
    </row>
    <row r="185" spans="3:18" x14ac:dyDescent="0.25">
      <c r="C185" s="52" t="s">
        <v>255</v>
      </c>
      <c r="D185" s="49">
        <v>1</v>
      </c>
      <c r="E185" s="46">
        <v>53</v>
      </c>
      <c r="F185" s="50">
        <v>0</v>
      </c>
      <c r="G185" s="50">
        <v>0</v>
      </c>
      <c r="H185" s="50">
        <v>1</v>
      </c>
      <c r="I185" s="50">
        <v>0</v>
      </c>
      <c r="J185" s="50">
        <v>0</v>
      </c>
      <c r="K185" s="50">
        <v>0</v>
      </c>
      <c r="L185" s="50">
        <v>0</v>
      </c>
      <c r="M185" s="50">
        <v>0</v>
      </c>
      <c r="N185" s="50">
        <v>0</v>
      </c>
      <c r="O185" s="50">
        <v>0</v>
      </c>
      <c r="P185" s="50">
        <v>0</v>
      </c>
      <c r="Q185" s="50">
        <v>0</v>
      </c>
      <c r="R185" s="50">
        <v>0</v>
      </c>
    </row>
    <row r="186" spans="3:18" x14ac:dyDescent="0.25">
      <c r="C186" s="52" t="s">
        <v>192</v>
      </c>
      <c r="D186" s="49">
        <v>1</v>
      </c>
      <c r="E186" s="46">
        <v>43</v>
      </c>
      <c r="F186" s="50">
        <v>1</v>
      </c>
      <c r="G186" s="50">
        <v>0</v>
      </c>
      <c r="H186" s="50">
        <v>1</v>
      </c>
      <c r="I186" s="50">
        <v>0</v>
      </c>
      <c r="J186" s="50">
        <v>0</v>
      </c>
      <c r="K186" s="50">
        <v>0</v>
      </c>
      <c r="L186" s="50">
        <v>0</v>
      </c>
      <c r="M186" s="50">
        <v>0</v>
      </c>
      <c r="N186" s="50">
        <v>0</v>
      </c>
      <c r="O186" s="50">
        <v>0</v>
      </c>
      <c r="P186" s="50">
        <v>0</v>
      </c>
      <c r="Q186" s="50">
        <v>0</v>
      </c>
      <c r="R186" s="50">
        <v>1</v>
      </c>
    </row>
    <row r="187" spans="3:18" x14ac:dyDescent="0.25">
      <c r="C187" s="52" t="s">
        <v>189</v>
      </c>
      <c r="D187" s="49">
        <v>1</v>
      </c>
      <c r="E187" s="46">
        <v>55</v>
      </c>
      <c r="F187" s="50">
        <v>0</v>
      </c>
      <c r="G187" s="50">
        <v>1</v>
      </c>
      <c r="H187" s="50">
        <v>0</v>
      </c>
      <c r="I187" s="50">
        <v>0</v>
      </c>
      <c r="J187" s="50">
        <v>1</v>
      </c>
      <c r="K187" s="50">
        <v>0</v>
      </c>
      <c r="L187" s="50">
        <v>1</v>
      </c>
      <c r="M187" s="50">
        <v>0</v>
      </c>
      <c r="N187" s="50">
        <v>0</v>
      </c>
      <c r="O187" s="50">
        <v>0</v>
      </c>
      <c r="P187" s="50">
        <v>0</v>
      </c>
      <c r="Q187" s="50">
        <v>0</v>
      </c>
      <c r="R187" s="50">
        <v>0</v>
      </c>
    </row>
    <row r="188" spans="3:18" x14ac:dyDescent="0.25">
      <c r="C188" s="52" t="s">
        <v>252</v>
      </c>
      <c r="D188" s="49">
        <v>1</v>
      </c>
      <c r="E188" s="46">
        <v>67</v>
      </c>
      <c r="F188" s="50">
        <v>0</v>
      </c>
      <c r="G188" s="50">
        <v>0</v>
      </c>
      <c r="H188" s="50">
        <v>0</v>
      </c>
      <c r="I188" s="50">
        <v>0</v>
      </c>
      <c r="J188" s="50">
        <v>0</v>
      </c>
      <c r="K188" s="50">
        <v>0</v>
      </c>
      <c r="L188" s="50">
        <v>0</v>
      </c>
      <c r="M188" s="50">
        <v>0</v>
      </c>
      <c r="N188" s="50">
        <v>1</v>
      </c>
      <c r="O188" s="50">
        <v>1</v>
      </c>
      <c r="P188" s="50">
        <v>0</v>
      </c>
      <c r="Q188" s="50">
        <v>0</v>
      </c>
      <c r="R188" s="50">
        <v>0</v>
      </c>
    </row>
    <row r="189" spans="3:18" x14ac:dyDescent="0.25">
      <c r="C189" s="52" t="s">
        <v>282</v>
      </c>
      <c r="D189" s="49">
        <v>9</v>
      </c>
      <c r="E189" s="46">
        <v>63.111111111111114</v>
      </c>
      <c r="F189" s="50">
        <v>0</v>
      </c>
      <c r="G189" s="50">
        <v>1</v>
      </c>
      <c r="H189" s="50">
        <v>0</v>
      </c>
      <c r="I189" s="50">
        <v>2</v>
      </c>
      <c r="J189" s="50">
        <v>0</v>
      </c>
      <c r="K189" s="50">
        <v>2</v>
      </c>
      <c r="L189" s="50">
        <v>2</v>
      </c>
      <c r="M189" s="50">
        <v>0</v>
      </c>
      <c r="N189" s="50">
        <v>1</v>
      </c>
      <c r="O189" s="50">
        <v>2</v>
      </c>
      <c r="P189" s="50">
        <v>0</v>
      </c>
      <c r="Q189" s="50">
        <v>0</v>
      </c>
      <c r="R189" s="50">
        <v>3</v>
      </c>
    </row>
    <row r="190" spans="3:18" x14ac:dyDescent="0.25">
      <c r="C190" s="52" t="s">
        <v>302</v>
      </c>
      <c r="D190" s="49">
        <v>1</v>
      </c>
      <c r="E190" s="46">
        <v>50</v>
      </c>
      <c r="F190" s="50">
        <v>0</v>
      </c>
      <c r="G190" s="50">
        <v>0</v>
      </c>
      <c r="H190" s="50">
        <v>0</v>
      </c>
      <c r="I190" s="50">
        <v>0</v>
      </c>
      <c r="J190" s="50">
        <v>0</v>
      </c>
      <c r="K190" s="50">
        <v>1</v>
      </c>
      <c r="L190" s="50">
        <v>1</v>
      </c>
      <c r="M190" s="50">
        <v>0</v>
      </c>
      <c r="N190" s="50">
        <v>0</v>
      </c>
      <c r="O190" s="50">
        <v>1</v>
      </c>
      <c r="P190" s="50">
        <v>0</v>
      </c>
      <c r="Q190" s="50">
        <v>0</v>
      </c>
      <c r="R190" s="50">
        <v>0</v>
      </c>
    </row>
    <row r="191" spans="3:18" x14ac:dyDescent="0.25">
      <c r="C191" s="52" t="s">
        <v>194</v>
      </c>
      <c r="D191" s="49">
        <v>2</v>
      </c>
      <c r="E191" s="46">
        <v>45</v>
      </c>
      <c r="F191" s="50">
        <v>0</v>
      </c>
      <c r="G191" s="50">
        <v>0</v>
      </c>
      <c r="H191" s="50">
        <v>1</v>
      </c>
      <c r="I191" s="50">
        <v>1</v>
      </c>
      <c r="J191" s="50">
        <v>0</v>
      </c>
      <c r="K191" s="50">
        <v>0</v>
      </c>
      <c r="L191" s="50">
        <v>1</v>
      </c>
      <c r="M191" s="50">
        <v>0</v>
      </c>
      <c r="N191" s="50">
        <v>0</v>
      </c>
      <c r="O191" s="50">
        <v>0</v>
      </c>
      <c r="P191" s="50">
        <v>0</v>
      </c>
      <c r="Q191" s="50">
        <v>0</v>
      </c>
      <c r="R191" s="50">
        <v>0</v>
      </c>
    </row>
    <row r="192" spans="3:18" x14ac:dyDescent="0.25">
      <c r="C192" s="52" t="s">
        <v>224</v>
      </c>
      <c r="D192" s="49">
        <v>2</v>
      </c>
      <c r="E192" s="46">
        <v>75</v>
      </c>
      <c r="F192" s="50">
        <v>0</v>
      </c>
      <c r="G192" s="50">
        <v>1</v>
      </c>
      <c r="H192" s="50">
        <v>0</v>
      </c>
      <c r="I192" s="50">
        <v>0</v>
      </c>
      <c r="J192" s="50">
        <v>0</v>
      </c>
      <c r="K192" s="50">
        <v>0</v>
      </c>
      <c r="L192" s="50">
        <v>1</v>
      </c>
      <c r="M192" s="50">
        <v>0</v>
      </c>
      <c r="N192" s="50">
        <v>1</v>
      </c>
      <c r="O192" s="50">
        <v>0</v>
      </c>
      <c r="P192" s="50">
        <v>0</v>
      </c>
      <c r="Q192" s="50">
        <v>0</v>
      </c>
      <c r="R192" s="50">
        <v>0</v>
      </c>
    </row>
    <row r="193" spans="3:18" x14ac:dyDescent="0.25">
      <c r="C193" s="52" t="s">
        <v>118</v>
      </c>
      <c r="D193" s="49">
        <v>7</v>
      </c>
      <c r="E193" s="46">
        <v>54.571428571428569</v>
      </c>
      <c r="F193" s="50">
        <v>1</v>
      </c>
      <c r="G193" s="50">
        <v>4</v>
      </c>
      <c r="H193" s="50">
        <v>0</v>
      </c>
      <c r="I193" s="50">
        <v>1</v>
      </c>
      <c r="J193" s="50">
        <v>0</v>
      </c>
      <c r="K193" s="50">
        <v>1</v>
      </c>
      <c r="L193" s="50">
        <v>2</v>
      </c>
      <c r="M193" s="50">
        <v>0</v>
      </c>
      <c r="N193" s="50">
        <v>1</v>
      </c>
      <c r="O193" s="50">
        <v>0</v>
      </c>
      <c r="P193" s="50">
        <v>1</v>
      </c>
      <c r="Q193" s="50">
        <v>0</v>
      </c>
      <c r="R193" s="50">
        <v>3</v>
      </c>
    </row>
    <row r="194" spans="3:18" x14ac:dyDescent="0.25">
      <c r="C194" s="52" t="s">
        <v>96</v>
      </c>
      <c r="D194" s="49">
        <v>36</v>
      </c>
      <c r="E194" s="46">
        <v>51.757575757575758</v>
      </c>
      <c r="F194" s="50">
        <v>4.3499999999999996</v>
      </c>
      <c r="G194" s="50">
        <v>10.028571428571428</v>
      </c>
      <c r="H194" s="50">
        <v>3.6</v>
      </c>
      <c r="I194" s="50">
        <v>14.528571428571428</v>
      </c>
      <c r="J194" s="50">
        <v>2</v>
      </c>
      <c r="K194" s="50">
        <v>2.1785714285714288</v>
      </c>
      <c r="L194" s="50">
        <v>12.1</v>
      </c>
      <c r="M194" s="50">
        <v>2</v>
      </c>
      <c r="N194" s="50">
        <v>5.4285714285714288</v>
      </c>
      <c r="O194" s="50">
        <v>6.4285714285714288</v>
      </c>
      <c r="P194" s="50">
        <v>6</v>
      </c>
      <c r="Q194" s="50">
        <v>3.4285714285714284</v>
      </c>
      <c r="R194" s="50">
        <v>5.9285714285714288</v>
      </c>
    </row>
    <row r="195" spans="3:18" x14ac:dyDescent="0.25">
      <c r="C195" s="52" t="s">
        <v>226</v>
      </c>
      <c r="D195" s="49">
        <v>1</v>
      </c>
      <c r="E195" s="46">
        <v>55</v>
      </c>
      <c r="F195" s="50">
        <v>1</v>
      </c>
      <c r="G195" s="50">
        <v>1</v>
      </c>
      <c r="H195" s="50">
        <v>0</v>
      </c>
      <c r="I195" s="50">
        <v>1</v>
      </c>
      <c r="J195" s="50">
        <v>0</v>
      </c>
      <c r="K195" s="50">
        <v>0</v>
      </c>
      <c r="L195" s="50">
        <v>0</v>
      </c>
      <c r="M195" s="50">
        <v>0</v>
      </c>
      <c r="N195" s="50">
        <v>0</v>
      </c>
      <c r="O195" s="50">
        <v>0</v>
      </c>
      <c r="P195" s="50">
        <v>0</v>
      </c>
      <c r="Q195" s="50">
        <v>0</v>
      </c>
      <c r="R195" s="50">
        <v>0</v>
      </c>
    </row>
    <row r="196" spans="3:18" x14ac:dyDescent="0.25">
      <c r="C196" s="52" t="s">
        <v>158</v>
      </c>
      <c r="D196" s="49">
        <v>26</v>
      </c>
      <c r="E196" s="46">
        <v>55.115384615384613</v>
      </c>
      <c r="F196" s="50">
        <v>5</v>
      </c>
      <c r="G196" s="50">
        <v>7.75</v>
      </c>
      <c r="H196" s="50">
        <v>2.75</v>
      </c>
      <c r="I196" s="50">
        <v>9.75</v>
      </c>
      <c r="J196" s="50">
        <v>0</v>
      </c>
      <c r="K196" s="50">
        <v>2.75</v>
      </c>
      <c r="L196" s="50">
        <v>4</v>
      </c>
      <c r="M196" s="50">
        <v>0</v>
      </c>
      <c r="N196" s="50">
        <v>4</v>
      </c>
      <c r="O196" s="50">
        <v>5.5</v>
      </c>
      <c r="P196" s="50">
        <v>2.75</v>
      </c>
      <c r="Q196" s="50">
        <v>0</v>
      </c>
      <c r="R196" s="50">
        <v>7.75</v>
      </c>
    </row>
    <row r="197" spans="3:18" x14ac:dyDescent="0.25">
      <c r="C197" s="52" t="s">
        <v>164</v>
      </c>
      <c r="D197" s="49">
        <v>3</v>
      </c>
      <c r="E197" s="46">
        <v>32</v>
      </c>
      <c r="F197" s="50">
        <v>0</v>
      </c>
      <c r="G197" s="50">
        <v>0</v>
      </c>
      <c r="H197" s="50">
        <v>0</v>
      </c>
      <c r="I197" s="50">
        <v>1</v>
      </c>
      <c r="J197" s="50">
        <v>1</v>
      </c>
      <c r="K197" s="50">
        <v>0</v>
      </c>
      <c r="L197" s="50">
        <v>1</v>
      </c>
      <c r="M197" s="50">
        <v>0</v>
      </c>
      <c r="N197" s="50">
        <v>2</v>
      </c>
      <c r="O197" s="50">
        <v>2</v>
      </c>
      <c r="P197" s="50">
        <v>1</v>
      </c>
      <c r="Q197" s="50">
        <v>0</v>
      </c>
      <c r="R197" s="50">
        <v>1</v>
      </c>
    </row>
    <row r="198" spans="3:18" x14ac:dyDescent="0.25">
      <c r="C198" s="52" t="s">
        <v>243</v>
      </c>
      <c r="D198" s="49">
        <v>4</v>
      </c>
      <c r="E198" s="46">
        <v>42.75</v>
      </c>
      <c r="F198" s="50">
        <v>0</v>
      </c>
      <c r="G198" s="50">
        <v>1.75</v>
      </c>
      <c r="H198" s="50">
        <v>0</v>
      </c>
      <c r="I198" s="50">
        <v>0.75</v>
      </c>
      <c r="J198" s="50">
        <v>0</v>
      </c>
      <c r="K198" s="50">
        <v>0</v>
      </c>
      <c r="L198" s="50">
        <v>1.75</v>
      </c>
      <c r="M198" s="50">
        <v>0</v>
      </c>
      <c r="N198" s="50">
        <v>1</v>
      </c>
      <c r="O198" s="50">
        <v>1</v>
      </c>
      <c r="P198" s="50">
        <v>1</v>
      </c>
      <c r="Q198" s="50">
        <v>0</v>
      </c>
      <c r="R198" s="50">
        <v>2.75</v>
      </c>
    </row>
    <row r="199" spans="3:18" x14ac:dyDescent="0.25">
      <c r="C199" s="52" t="s">
        <v>193</v>
      </c>
      <c r="D199" s="49">
        <v>3</v>
      </c>
      <c r="E199" s="46">
        <v>48.666666666666664</v>
      </c>
      <c r="F199" s="50">
        <v>0</v>
      </c>
      <c r="G199" s="50">
        <v>0</v>
      </c>
      <c r="H199" s="50">
        <v>1</v>
      </c>
      <c r="I199" s="50">
        <v>0</v>
      </c>
      <c r="J199" s="50">
        <v>0</v>
      </c>
      <c r="K199" s="50">
        <v>0</v>
      </c>
      <c r="L199" s="50">
        <v>0</v>
      </c>
      <c r="M199" s="50">
        <v>0</v>
      </c>
      <c r="N199" s="50">
        <v>0</v>
      </c>
      <c r="O199" s="50">
        <v>2</v>
      </c>
      <c r="P199" s="50">
        <v>1</v>
      </c>
      <c r="Q199" s="50">
        <v>0</v>
      </c>
      <c r="R199" s="50">
        <v>1</v>
      </c>
    </row>
    <row r="200" spans="3:18" x14ac:dyDescent="0.25">
      <c r="C200" s="52" t="s">
        <v>240</v>
      </c>
      <c r="D200" s="49">
        <v>3</v>
      </c>
      <c r="E200" s="46">
        <v>69.5</v>
      </c>
      <c r="F200" s="50">
        <v>0</v>
      </c>
      <c r="G200" s="50">
        <v>0</v>
      </c>
      <c r="H200" s="50">
        <v>0</v>
      </c>
      <c r="I200" s="50">
        <v>0</v>
      </c>
      <c r="J200" s="50">
        <v>0</v>
      </c>
      <c r="K200" s="50">
        <v>0</v>
      </c>
      <c r="L200" s="50">
        <v>1</v>
      </c>
      <c r="M200" s="50">
        <v>0</v>
      </c>
      <c r="N200" s="50">
        <v>0</v>
      </c>
      <c r="O200" s="50">
        <v>2</v>
      </c>
      <c r="P200" s="50">
        <v>0</v>
      </c>
      <c r="Q200" s="50">
        <v>0</v>
      </c>
      <c r="R200" s="50">
        <v>2</v>
      </c>
    </row>
    <row r="201" spans="3:18" x14ac:dyDescent="0.25">
      <c r="C201" s="52" t="s">
        <v>124</v>
      </c>
      <c r="D201" s="49">
        <v>9</v>
      </c>
      <c r="E201" s="46">
        <v>63.111111111111114</v>
      </c>
      <c r="F201" s="50">
        <v>1</v>
      </c>
      <c r="G201" s="50">
        <v>5</v>
      </c>
      <c r="H201" s="50">
        <v>0</v>
      </c>
      <c r="I201" s="50">
        <v>1</v>
      </c>
      <c r="J201" s="50">
        <v>0</v>
      </c>
      <c r="K201" s="50">
        <v>2</v>
      </c>
      <c r="L201" s="50">
        <v>5</v>
      </c>
      <c r="M201" s="50">
        <v>0</v>
      </c>
      <c r="N201" s="50">
        <v>1</v>
      </c>
      <c r="O201" s="50">
        <v>4</v>
      </c>
      <c r="P201" s="50">
        <v>0</v>
      </c>
      <c r="Q201" s="50">
        <v>0</v>
      </c>
      <c r="R201" s="50">
        <v>3</v>
      </c>
    </row>
    <row r="202" spans="3:18" x14ac:dyDescent="0.25">
      <c r="C202" s="52" t="s">
        <v>227</v>
      </c>
      <c r="D202" s="49">
        <v>1</v>
      </c>
      <c r="E202" s="46">
        <v>65</v>
      </c>
      <c r="F202" s="50">
        <v>0</v>
      </c>
      <c r="G202" s="50">
        <v>0</v>
      </c>
      <c r="H202" s="50">
        <v>0</v>
      </c>
      <c r="I202" s="50">
        <v>1</v>
      </c>
      <c r="J202" s="50">
        <v>0</v>
      </c>
      <c r="K202" s="50">
        <v>0</v>
      </c>
      <c r="L202" s="50">
        <v>1</v>
      </c>
      <c r="M202" s="50">
        <v>0</v>
      </c>
      <c r="N202" s="50">
        <v>0</v>
      </c>
      <c r="O202" s="50">
        <v>0</v>
      </c>
      <c r="P202" s="50">
        <v>0</v>
      </c>
      <c r="Q202" s="50">
        <v>0</v>
      </c>
      <c r="R202" s="50">
        <v>0</v>
      </c>
    </row>
    <row r="203" spans="3:18" x14ac:dyDescent="0.25">
      <c r="C203" s="52" t="s">
        <v>162</v>
      </c>
      <c r="D203" s="49">
        <v>19</v>
      </c>
      <c r="E203" s="46">
        <v>54.666666666666664</v>
      </c>
      <c r="F203" s="50">
        <v>1</v>
      </c>
      <c r="G203" s="50">
        <v>9.75</v>
      </c>
      <c r="H203" s="50">
        <v>1.75</v>
      </c>
      <c r="I203" s="50">
        <v>6</v>
      </c>
      <c r="J203" s="50">
        <v>0</v>
      </c>
      <c r="K203" s="50">
        <v>3</v>
      </c>
      <c r="L203" s="50">
        <v>8</v>
      </c>
      <c r="M203" s="50">
        <v>2</v>
      </c>
      <c r="N203" s="50">
        <v>2</v>
      </c>
      <c r="O203" s="50">
        <v>4</v>
      </c>
      <c r="P203" s="50">
        <v>3.75</v>
      </c>
      <c r="Q203" s="50">
        <v>0</v>
      </c>
      <c r="R203" s="50">
        <v>2.75</v>
      </c>
    </row>
    <row r="204" spans="3:18" x14ac:dyDescent="0.25">
      <c r="C204" s="52" t="s">
        <v>254</v>
      </c>
      <c r="D204" s="49">
        <v>2</v>
      </c>
      <c r="E204" s="46">
        <v>47</v>
      </c>
      <c r="F204" s="50">
        <v>0</v>
      </c>
      <c r="G204" s="50">
        <v>0</v>
      </c>
      <c r="H204" s="50">
        <v>0</v>
      </c>
      <c r="I204" s="50">
        <v>0</v>
      </c>
      <c r="J204" s="50">
        <v>0</v>
      </c>
      <c r="K204" s="50">
        <v>0</v>
      </c>
      <c r="L204" s="50">
        <v>1</v>
      </c>
      <c r="M204" s="50">
        <v>0</v>
      </c>
      <c r="N204" s="50">
        <v>1</v>
      </c>
      <c r="O204" s="50">
        <v>1</v>
      </c>
      <c r="P204" s="50">
        <v>0</v>
      </c>
      <c r="Q204" s="50">
        <v>0</v>
      </c>
      <c r="R204" s="50">
        <v>1</v>
      </c>
    </row>
    <row r="205" spans="3:18" x14ac:dyDescent="0.25">
      <c r="C205" s="52" t="s">
        <v>295</v>
      </c>
      <c r="D205" s="49">
        <v>1</v>
      </c>
      <c r="E205" s="46">
        <v>51</v>
      </c>
      <c r="F205" s="50">
        <v>0</v>
      </c>
      <c r="G205" s="50">
        <v>0</v>
      </c>
      <c r="H205" s="50">
        <v>0</v>
      </c>
      <c r="I205" s="50">
        <v>0</v>
      </c>
      <c r="J205" s="50">
        <v>0</v>
      </c>
      <c r="K205" s="50">
        <v>0</v>
      </c>
      <c r="L205" s="50">
        <v>0</v>
      </c>
      <c r="M205" s="50">
        <v>0</v>
      </c>
      <c r="N205" s="50">
        <v>0</v>
      </c>
      <c r="O205" s="50">
        <v>0</v>
      </c>
      <c r="P205" s="50">
        <v>0</v>
      </c>
      <c r="Q205" s="50">
        <v>0</v>
      </c>
      <c r="R205" s="50">
        <v>1</v>
      </c>
    </row>
    <row r="206" spans="3:18" x14ac:dyDescent="0.25">
      <c r="C206" s="52" t="s">
        <v>154</v>
      </c>
      <c r="D206" s="49">
        <v>3</v>
      </c>
      <c r="E206" s="46">
        <v>66.333333333333329</v>
      </c>
      <c r="F206" s="50">
        <v>2</v>
      </c>
      <c r="G206" s="50">
        <v>0</v>
      </c>
      <c r="H206" s="50">
        <v>0</v>
      </c>
      <c r="I206" s="50">
        <v>0</v>
      </c>
      <c r="J206" s="50">
        <v>0</v>
      </c>
      <c r="K206" s="50">
        <v>0</v>
      </c>
      <c r="L206" s="50">
        <v>1</v>
      </c>
      <c r="M206" s="50">
        <v>0</v>
      </c>
      <c r="N206" s="50">
        <v>0</v>
      </c>
      <c r="O206" s="50">
        <v>0</v>
      </c>
      <c r="P206" s="50">
        <v>1</v>
      </c>
      <c r="Q206" s="50">
        <v>0</v>
      </c>
      <c r="R206" s="50">
        <v>1</v>
      </c>
    </row>
    <row r="207" spans="3:18" x14ac:dyDescent="0.25">
      <c r="C207" s="52" t="s">
        <v>276</v>
      </c>
      <c r="D207" s="49">
        <v>2</v>
      </c>
      <c r="E207" s="46">
        <v>56</v>
      </c>
      <c r="F207" s="50">
        <v>1</v>
      </c>
      <c r="G207" s="50">
        <v>0</v>
      </c>
      <c r="H207" s="50">
        <v>0</v>
      </c>
      <c r="I207" s="50">
        <v>0</v>
      </c>
      <c r="J207" s="50">
        <v>0</v>
      </c>
      <c r="K207" s="50">
        <v>0</v>
      </c>
      <c r="L207" s="50">
        <v>0</v>
      </c>
      <c r="M207" s="50">
        <v>0</v>
      </c>
      <c r="N207" s="50">
        <v>0</v>
      </c>
      <c r="O207" s="50">
        <v>0</v>
      </c>
      <c r="P207" s="50">
        <v>0</v>
      </c>
      <c r="Q207" s="50">
        <v>0</v>
      </c>
      <c r="R207" s="50">
        <v>1</v>
      </c>
    </row>
    <row r="208" spans="3:18" x14ac:dyDescent="0.25">
      <c r="C208" s="52" t="s">
        <v>466</v>
      </c>
      <c r="D208" s="49">
        <v>20</v>
      </c>
      <c r="E208" s="46">
        <v>46</v>
      </c>
      <c r="F208" s="50">
        <v>3.75</v>
      </c>
      <c r="G208" s="50">
        <v>2.75</v>
      </c>
      <c r="H208" s="50">
        <v>2</v>
      </c>
      <c r="I208" s="50">
        <v>4</v>
      </c>
      <c r="J208" s="50">
        <v>1</v>
      </c>
      <c r="K208" s="50">
        <v>4</v>
      </c>
      <c r="L208" s="50">
        <v>6</v>
      </c>
      <c r="M208" s="50">
        <v>0</v>
      </c>
      <c r="N208" s="50">
        <v>2</v>
      </c>
      <c r="O208" s="50">
        <v>4</v>
      </c>
      <c r="P208" s="50">
        <v>4.75</v>
      </c>
      <c r="Q208" s="50">
        <v>1</v>
      </c>
      <c r="R208" s="50">
        <v>3.75</v>
      </c>
    </row>
    <row r="209" spans="3:18" x14ac:dyDescent="0.25">
      <c r="C209" s="52" t="s">
        <v>467</v>
      </c>
      <c r="D209" s="49">
        <v>976</v>
      </c>
      <c r="E209" s="46">
        <v>53.51531151003168</v>
      </c>
      <c r="F209" s="50">
        <v>112.43571428571428</v>
      </c>
      <c r="G209" s="50">
        <v>264.84285714285716</v>
      </c>
      <c r="H209" s="50">
        <v>67.828571428571422</v>
      </c>
      <c r="I209" s="50">
        <v>249.02142857142854</v>
      </c>
      <c r="J209" s="50">
        <v>69.928571428571431</v>
      </c>
      <c r="K209" s="50">
        <v>100.99285714285715</v>
      </c>
      <c r="L209" s="50">
        <v>333.41428571428571</v>
      </c>
      <c r="M209" s="50">
        <v>32.049999999999997</v>
      </c>
      <c r="N209" s="50">
        <v>160.22142857142856</v>
      </c>
      <c r="O209" s="50">
        <v>230.71428571428569</v>
      </c>
      <c r="P209" s="50">
        <v>124.96428571428572</v>
      </c>
      <c r="Q209" s="50">
        <v>31.11428571428571</v>
      </c>
      <c r="R209" s="50">
        <v>216.47142857142856</v>
      </c>
    </row>
    <row r="210" spans="3:18" x14ac:dyDescent="0.25">
      <c r="E210"/>
      <c r="F210"/>
      <c r="G210"/>
    </row>
    <row r="211" spans="3:18" x14ac:dyDescent="0.25">
      <c r="E211"/>
      <c r="G211"/>
    </row>
    <row r="212" spans="3:18" x14ac:dyDescent="0.25">
      <c r="F212"/>
      <c r="H212"/>
    </row>
    <row r="213" spans="3:18" x14ac:dyDescent="0.25">
      <c r="E213"/>
      <c r="F213"/>
      <c r="G213"/>
      <c r="H213"/>
    </row>
    <row r="214" spans="3:18" x14ac:dyDescent="0.25">
      <c r="E214"/>
      <c r="F214"/>
      <c r="G214"/>
      <c r="H214"/>
    </row>
    <row r="215" spans="3:18" x14ac:dyDescent="0.25">
      <c r="E215"/>
      <c r="F215"/>
      <c r="G215"/>
      <c r="H215"/>
    </row>
    <row r="216" spans="3:18" x14ac:dyDescent="0.25">
      <c r="E216"/>
      <c r="F216"/>
      <c r="G216"/>
      <c r="H216"/>
    </row>
    <row r="217" spans="3:18" x14ac:dyDescent="0.25">
      <c r="E217"/>
      <c r="F217"/>
      <c r="G217"/>
      <c r="H217"/>
    </row>
    <row r="218" spans="3:18" x14ac:dyDescent="0.25">
      <c r="E218"/>
      <c r="F218"/>
      <c r="G218"/>
      <c r="H218"/>
    </row>
    <row r="219" spans="3:18" x14ac:dyDescent="0.25">
      <c r="E219"/>
      <c r="F219"/>
      <c r="G219"/>
      <c r="H219"/>
    </row>
    <row r="220" spans="3:18" x14ac:dyDescent="0.25">
      <c r="E220"/>
      <c r="F220"/>
      <c r="G220"/>
      <c r="H220"/>
    </row>
    <row r="221" spans="3:18" x14ac:dyDescent="0.25">
      <c r="E221"/>
      <c r="F221"/>
      <c r="G221"/>
      <c r="H221"/>
    </row>
    <row r="222" spans="3:18" x14ac:dyDescent="0.25">
      <c r="E222"/>
      <c r="F222"/>
      <c r="G222"/>
      <c r="H222"/>
    </row>
    <row r="223" spans="3:18" x14ac:dyDescent="0.25">
      <c r="E223"/>
      <c r="F223"/>
      <c r="G223"/>
      <c r="H223"/>
    </row>
    <row r="224" spans="3:18" x14ac:dyDescent="0.25">
      <c r="E224"/>
      <c r="F224"/>
      <c r="G224"/>
      <c r="H224"/>
    </row>
    <row r="225" spans="5:8" x14ac:dyDescent="0.25">
      <c r="E225"/>
      <c r="F225"/>
      <c r="G225"/>
      <c r="H225"/>
    </row>
    <row r="226" spans="5:8" x14ac:dyDescent="0.25">
      <c r="E226"/>
      <c r="F226"/>
      <c r="G226"/>
      <c r="H226"/>
    </row>
    <row r="227" spans="5:8" x14ac:dyDescent="0.25">
      <c r="E227"/>
      <c r="F227"/>
      <c r="G227"/>
      <c r="H227"/>
    </row>
    <row r="228" spans="5:8" x14ac:dyDescent="0.25">
      <c r="E228"/>
      <c r="F228"/>
      <c r="G228"/>
      <c r="H228"/>
    </row>
    <row r="229" spans="5:8" x14ac:dyDescent="0.25">
      <c r="E229"/>
      <c r="F229"/>
      <c r="G229"/>
      <c r="H229"/>
    </row>
    <row r="230" spans="5:8" x14ac:dyDescent="0.25">
      <c r="E230"/>
      <c r="F230"/>
      <c r="G230"/>
    </row>
    <row r="231" spans="5:8" x14ac:dyDescent="0.25">
      <c r="E231"/>
      <c r="G231"/>
    </row>
  </sheetData>
  <sortState ref="D27:E38">
    <sortCondition descending="1" ref="E26"/>
  </sortState>
  <mergeCells count="2">
    <mergeCell ref="A2:B2"/>
    <mergeCell ref="A1:Q1"/>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
  <sheetViews>
    <sheetView zoomScale="80" zoomScaleNormal="80" workbookViewId="0">
      <pane xSplit="3" ySplit="11" topLeftCell="D12" activePane="bottomRight" state="frozen"/>
      <selection pane="topRight" activeCell="D1" sqref="D1"/>
      <selection pane="bottomLeft" activeCell="A12" sqref="A12"/>
      <selection pane="bottomRight" activeCell="C11" sqref="C11"/>
    </sheetView>
  </sheetViews>
  <sheetFormatPr defaultRowHeight="15" x14ac:dyDescent="0.25"/>
  <cols>
    <col min="2" max="2" width="29.7109375" customWidth="1"/>
    <col min="3" max="3" width="29.140625" customWidth="1"/>
    <col min="4" max="4" width="20.85546875" bestFit="1" customWidth="1"/>
    <col min="5" max="5" width="12.42578125" customWidth="1"/>
    <col min="6" max="6" width="24" style="44" customWidth="1"/>
    <col min="7" max="7" width="30.140625" style="44" customWidth="1"/>
    <col min="8" max="8" width="36.28515625" style="44" customWidth="1"/>
    <col min="9" max="9" width="48.85546875" style="44" customWidth="1"/>
    <col min="10" max="10" width="21.42578125" style="44" customWidth="1"/>
    <col min="11" max="11" width="17.7109375" style="44" customWidth="1"/>
    <col min="12" max="12" width="13.140625" style="44" customWidth="1"/>
    <col min="13" max="13" width="20.5703125" style="44" customWidth="1"/>
    <col min="14" max="14" width="14.85546875" style="44" customWidth="1"/>
    <col min="15" max="15" width="33.140625" style="44" customWidth="1"/>
    <col min="16" max="16" width="7" bestFit="1" customWidth="1"/>
    <col min="17" max="17" width="28.140625" bestFit="1" customWidth="1"/>
    <col min="18" max="18" width="27" bestFit="1" customWidth="1"/>
  </cols>
  <sheetData>
    <row r="1" spans="1:18" ht="37.5" x14ac:dyDescent="0.7">
      <c r="A1" s="125" t="s">
        <v>2</v>
      </c>
      <c r="B1" s="125"/>
      <c r="C1" s="125"/>
      <c r="D1" s="125"/>
      <c r="E1" s="125"/>
      <c r="F1" s="125"/>
      <c r="G1" s="125"/>
      <c r="H1" s="125"/>
      <c r="I1" s="125"/>
      <c r="J1" s="125"/>
      <c r="K1" s="125"/>
      <c r="L1" s="125"/>
      <c r="M1" s="125"/>
      <c r="N1" s="125"/>
      <c r="O1" s="125"/>
      <c r="P1" s="60"/>
      <c r="Q1" s="60"/>
      <c r="R1" s="60"/>
    </row>
    <row r="2" spans="1:18" x14ac:dyDescent="0.25">
      <c r="A2" s="124" t="s">
        <v>463</v>
      </c>
      <c r="B2" s="124"/>
    </row>
    <row r="10" spans="1:18" ht="15.75" thickBot="1" x14ac:dyDescent="0.3"/>
    <row r="11" spans="1:18" ht="15.75" thickBot="1" x14ac:dyDescent="0.3">
      <c r="C11" s="63" t="s">
        <v>490</v>
      </c>
      <c r="D11" s="40" t="s">
        <v>464</v>
      </c>
      <c r="E11" s="57" t="s">
        <v>465</v>
      </c>
      <c r="F11" s="58" t="s">
        <v>491</v>
      </c>
      <c r="G11" s="58" t="s">
        <v>492</v>
      </c>
      <c r="H11" s="58" t="s">
        <v>493</v>
      </c>
      <c r="I11" s="58" t="s">
        <v>494</v>
      </c>
      <c r="J11" s="58" t="s">
        <v>496</v>
      </c>
      <c r="K11" s="58" t="s">
        <v>495</v>
      </c>
      <c r="L11" s="58" t="s">
        <v>497</v>
      </c>
      <c r="M11" s="58" t="s">
        <v>498</v>
      </c>
      <c r="N11" s="58" t="s">
        <v>499</v>
      </c>
      <c r="O11" s="59" t="s">
        <v>500</v>
      </c>
    </row>
    <row r="12" spans="1:18" x14ac:dyDescent="0.25">
      <c r="C12" s="52" t="s">
        <v>234</v>
      </c>
      <c r="D12" s="49">
        <v>3</v>
      </c>
      <c r="E12" s="46">
        <v>48.666666666666664</v>
      </c>
      <c r="F12" s="50">
        <v>1</v>
      </c>
      <c r="G12" s="50">
        <v>0</v>
      </c>
      <c r="H12" s="50">
        <v>1</v>
      </c>
      <c r="I12" s="50">
        <v>1</v>
      </c>
      <c r="J12" s="50">
        <v>0</v>
      </c>
      <c r="K12" s="50">
        <v>0</v>
      </c>
      <c r="L12" s="50">
        <v>2</v>
      </c>
      <c r="M12" s="50">
        <v>0</v>
      </c>
      <c r="N12" s="50">
        <v>0</v>
      </c>
      <c r="O12" s="50">
        <v>1</v>
      </c>
    </row>
    <row r="13" spans="1:18" x14ac:dyDescent="0.25">
      <c r="C13" s="52" t="s">
        <v>166</v>
      </c>
      <c r="D13" s="49">
        <v>1</v>
      </c>
      <c r="E13" s="46">
        <v>36</v>
      </c>
      <c r="F13" s="50">
        <v>0</v>
      </c>
      <c r="G13" s="50">
        <v>0</v>
      </c>
      <c r="H13" s="50">
        <v>0</v>
      </c>
      <c r="I13" s="50">
        <v>1</v>
      </c>
      <c r="J13" s="50">
        <v>0</v>
      </c>
      <c r="K13" s="50">
        <v>1</v>
      </c>
      <c r="L13" s="50">
        <v>0</v>
      </c>
      <c r="M13" s="50">
        <v>0</v>
      </c>
      <c r="N13" s="50">
        <v>1</v>
      </c>
      <c r="O13" s="50">
        <v>0</v>
      </c>
    </row>
    <row r="14" spans="1:18" x14ac:dyDescent="0.25">
      <c r="C14" s="52" t="s">
        <v>213</v>
      </c>
      <c r="D14" s="49">
        <v>3</v>
      </c>
      <c r="E14" s="46">
        <v>51</v>
      </c>
      <c r="F14" s="50">
        <v>0</v>
      </c>
      <c r="G14" s="50">
        <v>1</v>
      </c>
      <c r="H14" s="50">
        <v>0</v>
      </c>
      <c r="I14" s="50">
        <v>1</v>
      </c>
      <c r="J14" s="50">
        <v>0</v>
      </c>
      <c r="K14" s="50">
        <v>0</v>
      </c>
      <c r="L14" s="50">
        <v>2</v>
      </c>
      <c r="M14" s="50">
        <v>0</v>
      </c>
      <c r="N14" s="50">
        <v>0</v>
      </c>
      <c r="O14" s="50">
        <v>1</v>
      </c>
    </row>
    <row r="15" spans="1:18" x14ac:dyDescent="0.25">
      <c r="C15" s="52" t="s">
        <v>278</v>
      </c>
      <c r="D15" s="49">
        <v>1</v>
      </c>
      <c r="E15" s="46">
        <v>66</v>
      </c>
      <c r="F15" s="50">
        <v>1</v>
      </c>
      <c r="G15" s="50">
        <v>0</v>
      </c>
      <c r="H15" s="50">
        <v>1</v>
      </c>
      <c r="I15" s="50">
        <v>0</v>
      </c>
      <c r="J15" s="50">
        <v>0</v>
      </c>
      <c r="K15" s="50">
        <v>1</v>
      </c>
      <c r="L15" s="50">
        <v>0</v>
      </c>
      <c r="M15" s="50">
        <v>0</v>
      </c>
      <c r="N15" s="50">
        <v>0</v>
      </c>
      <c r="O15" s="50">
        <v>0</v>
      </c>
    </row>
    <row r="16" spans="1:18" x14ac:dyDescent="0.25">
      <c r="C16" s="52" t="s">
        <v>242</v>
      </c>
      <c r="D16" s="49">
        <v>3</v>
      </c>
      <c r="E16" s="46">
        <v>70.333333333333329</v>
      </c>
      <c r="F16" s="50">
        <v>0</v>
      </c>
      <c r="G16" s="50">
        <v>0</v>
      </c>
      <c r="H16" s="50">
        <v>1</v>
      </c>
      <c r="I16" s="50">
        <v>1</v>
      </c>
      <c r="J16" s="50">
        <v>0</v>
      </c>
      <c r="K16" s="50">
        <v>0</v>
      </c>
      <c r="L16" s="50">
        <v>1</v>
      </c>
      <c r="M16" s="50">
        <v>1</v>
      </c>
      <c r="N16" s="50">
        <v>0</v>
      </c>
      <c r="O16" s="50">
        <v>1</v>
      </c>
    </row>
    <row r="17" spans="3:15" x14ac:dyDescent="0.25">
      <c r="C17" s="52" t="s">
        <v>288</v>
      </c>
      <c r="D17" s="49">
        <v>1</v>
      </c>
      <c r="E17" s="46">
        <v>83</v>
      </c>
      <c r="F17" s="50">
        <v>0</v>
      </c>
      <c r="G17" s="50">
        <v>0</v>
      </c>
      <c r="H17" s="50">
        <v>0</v>
      </c>
      <c r="I17" s="50">
        <v>0</v>
      </c>
      <c r="J17" s="50">
        <v>0</v>
      </c>
      <c r="K17" s="50">
        <v>0</v>
      </c>
      <c r="L17" s="50">
        <v>0</v>
      </c>
      <c r="M17" s="50">
        <v>0</v>
      </c>
      <c r="N17" s="50">
        <v>0</v>
      </c>
      <c r="O17" s="50">
        <v>0</v>
      </c>
    </row>
    <row r="18" spans="3:15" x14ac:dyDescent="0.25">
      <c r="C18" s="52" t="s">
        <v>275</v>
      </c>
      <c r="D18" s="49">
        <v>1</v>
      </c>
      <c r="E18" s="46">
        <v>36</v>
      </c>
      <c r="F18" s="50">
        <v>0</v>
      </c>
      <c r="G18" s="50">
        <v>0</v>
      </c>
      <c r="H18" s="50">
        <v>0</v>
      </c>
      <c r="I18" s="50">
        <v>1</v>
      </c>
      <c r="J18" s="50">
        <v>1</v>
      </c>
      <c r="K18" s="50">
        <v>0</v>
      </c>
      <c r="L18" s="50">
        <v>0</v>
      </c>
      <c r="M18" s="50">
        <v>0</v>
      </c>
      <c r="N18" s="50">
        <v>1</v>
      </c>
      <c r="O18" s="50">
        <v>0</v>
      </c>
    </row>
    <row r="19" spans="3:15" x14ac:dyDescent="0.25">
      <c r="C19" s="52" t="s">
        <v>117</v>
      </c>
      <c r="D19" s="49">
        <v>22</v>
      </c>
      <c r="E19" s="46">
        <v>49.4</v>
      </c>
      <c r="F19" s="50">
        <v>2.9750000000000001</v>
      </c>
      <c r="G19" s="50">
        <v>5.375</v>
      </c>
      <c r="H19" s="50">
        <v>5.375</v>
      </c>
      <c r="I19" s="50">
        <v>8.9749999999999996</v>
      </c>
      <c r="J19" s="50">
        <v>1</v>
      </c>
      <c r="K19" s="50">
        <v>2.9750000000000001</v>
      </c>
      <c r="L19" s="50">
        <v>11.975</v>
      </c>
      <c r="M19" s="50">
        <v>1.9750000000000001</v>
      </c>
      <c r="N19" s="50">
        <v>4</v>
      </c>
      <c r="O19" s="50">
        <v>9.375</v>
      </c>
    </row>
    <row r="20" spans="3:15" x14ac:dyDescent="0.25">
      <c r="C20" s="52" t="s">
        <v>122</v>
      </c>
      <c r="D20" s="49">
        <v>16</v>
      </c>
      <c r="E20" s="46">
        <v>53.125</v>
      </c>
      <c r="F20" s="50">
        <v>3</v>
      </c>
      <c r="G20" s="50">
        <v>0</v>
      </c>
      <c r="H20" s="50">
        <v>4</v>
      </c>
      <c r="I20" s="50">
        <v>6.5</v>
      </c>
      <c r="J20" s="50">
        <v>1.75</v>
      </c>
      <c r="K20" s="50">
        <v>3.75</v>
      </c>
      <c r="L20" s="50">
        <v>5.5</v>
      </c>
      <c r="M20" s="50">
        <v>0.75</v>
      </c>
      <c r="N20" s="50">
        <v>5.25</v>
      </c>
      <c r="O20" s="50">
        <v>7.5</v>
      </c>
    </row>
    <row r="21" spans="3:15" x14ac:dyDescent="0.25">
      <c r="C21" s="52" t="s">
        <v>245</v>
      </c>
      <c r="D21" s="49">
        <v>2</v>
      </c>
      <c r="E21" s="46">
        <v>37.5</v>
      </c>
      <c r="F21" s="50">
        <v>0</v>
      </c>
      <c r="G21" s="50">
        <v>0</v>
      </c>
      <c r="H21" s="50">
        <v>0</v>
      </c>
      <c r="I21" s="50">
        <v>1</v>
      </c>
      <c r="J21" s="50">
        <v>1</v>
      </c>
      <c r="K21" s="50">
        <v>0</v>
      </c>
      <c r="L21" s="50">
        <v>0</v>
      </c>
      <c r="M21" s="50">
        <v>0</v>
      </c>
      <c r="N21" s="50">
        <v>0</v>
      </c>
      <c r="O21" s="50">
        <v>0</v>
      </c>
    </row>
    <row r="22" spans="3:15" x14ac:dyDescent="0.25">
      <c r="C22" s="52" t="s">
        <v>206</v>
      </c>
      <c r="D22" s="49">
        <v>4</v>
      </c>
      <c r="E22" s="46">
        <v>50.25</v>
      </c>
      <c r="F22" s="50">
        <v>0</v>
      </c>
      <c r="G22" s="50">
        <v>0</v>
      </c>
      <c r="H22" s="50">
        <v>1</v>
      </c>
      <c r="I22" s="50">
        <v>1</v>
      </c>
      <c r="J22" s="50">
        <v>1</v>
      </c>
      <c r="K22" s="50">
        <v>2</v>
      </c>
      <c r="L22" s="50">
        <v>2</v>
      </c>
      <c r="M22" s="50">
        <v>0</v>
      </c>
      <c r="N22" s="50">
        <v>1</v>
      </c>
      <c r="O22" s="50">
        <v>2</v>
      </c>
    </row>
    <row r="23" spans="3:15" x14ac:dyDescent="0.25">
      <c r="C23" s="52" t="s">
        <v>305</v>
      </c>
      <c r="D23" s="49">
        <v>1</v>
      </c>
      <c r="E23" s="46">
        <v>100</v>
      </c>
      <c r="F23" s="50">
        <v>1</v>
      </c>
      <c r="G23" s="50">
        <v>0</v>
      </c>
      <c r="H23" s="50">
        <v>0</v>
      </c>
      <c r="I23" s="50">
        <v>0</v>
      </c>
      <c r="J23" s="50">
        <v>0</v>
      </c>
      <c r="K23" s="50">
        <v>0</v>
      </c>
      <c r="L23" s="50">
        <v>0</v>
      </c>
      <c r="M23" s="50">
        <v>0</v>
      </c>
      <c r="N23" s="50">
        <v>0</v>
      </c>
      <c r="O23" s="50">
        <v>0</v>
      </c>
    </row>
    <row r="24" spans="3:15" x14ac:dyDescent="0.25">
      <c r="C24" s="52" t="s">
        <v>142</v>
      </c>
      <c r="D24" s="49">
        <v>7</v>
      </c>
      <c r="E24" s="46">
        <v>65.571428571428569</v>
      </c>
      <c r="F24" s="50">
        <v>1</v>
      </c>
      <c r="G24" s="50">
        <v>0.42857142857142855</v>
      </c>
      <c r="H24" s="50">
        <v>2.4285714285714288</v>
      </c>
      <c r="I24" s="50">
        <v>2.4285714285714288</v>
      </c>
      <c r="J24" s="50">
        <v>0.42857142857142855</v>
      </c>
      <c r="K24" s="50">
        <v>0.42857142857142855</v>
      </c>
      <c r="L24" s="50">
        <v>3</v>
      </c>
      <c r="M24" s="50">
        <v>1</v>
      </c>
      <c r="N24" s="50">
        <v>1.4285714285714286</v>
      </c>
      <c r="O24" s="50">
        <v>1.4285714285714286</v>
      </c>
    </row>
    <row r="25" spans="3:15" x14ac:dyDescent="0.25">
      <c r="C25" s="52" t="s">
        <v>304</v>
      </c>
      <c r="D25" s="49">
        <v>1</v>
      </c>
      <c r="E25" s="46">
        <v>43</v>
      </c>
      <c r="F25" s="50">
        <v>0</v>
      </c>
      <c r="G25" s="50">
        <v>0</v>
      </c>
      <c r="H25" s="50">
        <v>0</v>
      </c>
      <c r="I25" s="50">
        <v>1</v>
      </c>
      <c r="J25" s="50">
        <v>0</v>
      </c>
      <c r="K25" s="50">
        <v>0</v>
      </c>
      <c r="L25" s="50">
        <v>1</v>
      </c>
      <c r="M25" s="50">
        <v>0</v>
      </c>
      <c r="N25" s="50">
        <v>0</v>
      </c>
      <c r="O25" s="50">
        <v>1</v>
      </c>
    </row>
    <row r="26" spans="3:15" x14ac:dyDescent="0.25">
      <c r="C26" s="52" t="s">
        <v>238</v>
      </c>
      <c r="D26" s="49">
        <v>4</v>
      </c>
      <c r="E26" s="46">
        <v>59.75</v>
      </c>
      <c r="F26" s="50">
        <v>0</v>
      </c>
      <c r="G26" s="50">
        <v>0</v>
      </c>
      <c r="H26" s="50">
        <v>1</v>
      </c>
      <c r="I26" s="50">
        <v>1</v>
      </c>
      <c r="J26" s="50">
        <v>0</v>
      </c>
      <c r="K26" s="50">
        <v>1</v>
      </c>
      <c r="L26" s="50">
        <v>0</v>
      </c>
      <c r="M26" s="50">
        <v>0</v>
      </c>
      <c r="N26" s="50">
        <v>0</v>
      </c>
      <c r="O26" s="50">
        <v>0</v>
      </c>
    </row>
    <row r="27" spans="3:15" x14ac:dyDescent="0.25">
      <c r="C27" s="52" t="s">
        <v>303</v>
      </c>
      <c r="D27" s="49">
        <v>1</v>
      </c>
      <c r="E27" s="46">
        <v>101</v>
      </c>
      <c r="F27" s="50">
        <v>0</v>
      </c>
      <c r="G27" s="50">
        <v>0</v>
      </c>
      <c r="H27" s="50">
        <v>0</v>
      </c>
      <c r="I27" s="50">
        <v>0</v>
      </c>
      <c r="J27" s="50">
        <v>0</v>
      </c>
      <c r="K27" s="50">
        <v>0</v>
      </c>
      <c r="L27" s="50">
        <v>0</v>
      </c>
      <c r="M27" s="50">
        <v>0</v>
      </c>
      <c r="N27" s="50">
        <v>0</v>
      </c>
      <c r="O27" s="50">
        <v>0</v>
      </c>
    </row>
    <row r="28" spans="3:15" x14ac:dyDescent="0.25">
      <c r="C28" s="52" t="s">
        <v>239</v>
      </c>
      <c r="D28" s="49">
        <v>1</v>
      </c>
      <c r="E28" s="46">
        <v>60</v>
      </c>
      <c r="F28" s="50">
        <v>0</v>
      </c>
      <c r="G28" s="50">
        <v>0</v>
      </c>
      <c r="H28" s="50">
        <v>0</v>
      </c>
      <c r="I28" s="50">
        <v>0</v>
      </c>
      <c r="J28" s="50">
        <v>0</v>
      </c>
      <c r="K28" s="50">
        <v>0</v>
      </c>
      <c r="L28" s="50">
        <v>0</v>
      </c>
      <c r="M28" s="50">
        <v>1</v>
      </c>
      <c r="N28" s="50">
        <v>0</v>
      </c>
      <c r="O28" s="50">
        <v>0</v>
      </c>
    </row>
    <row r="29" spans="3:15" x14ac:dyDescent="0.25">
      <c r="C29" s="52" t="s">
        <v>211</v>
      </c>
      <c r="D29" s="49">
        <v>5</v>
      </c>
      <c r="E29" s="46">
        <v>45.2</v>
      </c>
      <c r="F29" s="50">
        <v>1</v>
      </c>
      <c r="G29" s="50">
        <v>1</v>
      </c>
      <c r="H29" s="50">
        <v>1</v>
      </c>
      <c r="I29" s="50">
        <v>1</v>
      </c>
      <c r="J29" s="50">
        <v>0</v>
      </c>
      <c r="K29" s="50">
        <v>1</v>
      </c>
      <c r="L29" s="50">
        <v>4</v>
      </c>
      <c r="M29" s="50">
        <v>0</v>
      </c>
      <c r="N29" s="50">
        <v>1</v>
      </c>
      <c r="O29" s="50">
        <v>0</v>
      </c>
    </row>
    <row r="30" spans="3:15" x14ac:dyDescent="0.25">
      <c r="C30" s="52" t="s">
        <v>212</v>
      </c>
      <c r="D30" s="49">
        <v>1</v>
      </c>
      <c r="E30" s="46">
        <v>49</v>
      </c>
      <c r="F30" s="50">
        <v>0</v>
      </c>
      <c r="G30" s="50">
        <v>0</v>
      </c>
      <c r="H30" s="50">
        <v>0</v>
      </c>
      <c r="I30" s="50">
        <v>1</v>
      </c>
      <c r="J30" s="50">
        <v>0</v>
      </c>
      <c r="K30" s="50">
        <v>0</v>
      </c>
      <c r="L30" s="50">
        <v>0</v>
      </c>
      <c r="M30" s="50">
        <v>0</v>
      </c>
      <c r="N30" s="50">
        <v>0</v>
      </c>
      <c r="O30" s="50">
        <v>1</v>
      </c>
    </row>
    <row r="31" spans="3:15" x14ac:dyDescent="0.25">
      <c r="C31" s="52" t="s">
        <v>250</v>
      </c>
      <c r="D31" s="49">
        <v>2</v>
      </c>
      <c r="E31" s="46">
        <v>69.5</v>
      </c>
      <c r="F31" s="50">
        <v>0</v>
      </c>
      <c r="G31" s="50">
        <v>0</v>
      </c>
      <c r="H31" s="50">
        <v>0</v>
      </c>
      <c r="I31" s="50">
        <v>1</v>
      </c>
      <c r="J31" s="50">
        <v>1</v>
      </c>
      <c r="K31" s="50">
        <v>1</v>
      </c>
      <c r="L31" s="50">
        <v>1</v>
      </c>
      <c r="M31" s="50">
        <v>0</v>
      </c>
      <c r="N31" s="50">
        <v>1</v>
      </c>
      <c r="O31" s="50">
        <v>0</v>
      </c>
    </row>
    <row r="32" spans="3:15" x14ac:dyDescent="0.25">
      <c r="C32" s="52" t="s">
        <v>301</v>
      </c>
      <c r="D32" s="49">
        <v>1</v>
      </c>
      <c r="E32" s="46">
        <v>65</v>
      </c>
      <c r="F32" s="50">
        <v>1</v>
      </c>
      <c r="G32" s="50">
        <v>0</v>
      </c>
      <c r="H32" s="50">
        <v>0</v>
      </c>
      <c r="I32" s="50">
        <v>0</v>
      </c>
      <c r="J32" s="50">
        <v>0</v>
      </c>
      <c r="K32" s="50">
        <v>0</v>
      </c>
      <c r="L32" s="50">
        <v>0</v>
      </c>
      <c r="M32" s="50">
        <v>0</v>
      </c>
      <c r="N32" s="50">
        <v>0</v>
      </c>
      <c r="O32" s="50">
        <v>0</v>
      </c>
    </row>
    <row r="33" spans="3:15" x14ac:dyDescent="0.25">
      <c r="C33" s="52" t="s">
        <v>228</v>
      </c>
      <c r="D33" s="49">
        <v>2</v>
      </c>
      <c r="E33" s="46">
        <v>61</v>
      </c>
      <c r="F33" s="50">
        <v>0</v>
      </c>
      <c r="G33" s="50">
        <v>0</v>
      </c>
      <c r="H33" s="50">
        <v>0</v>
      </c>
      <c r="I33" s="50">
        <v>0</v>
      </c>
      <c r="J33" s="50">
        <v>1</v>
      </c>
      <c r="K33" s="50">
        <v>0</v>
      </c>
      <c r="L33" s="50">
        <v>1</v>
      </c>
      <c r="M33" s="50">
        <v>0</v>
      </c>
      <c r="N33" s="50">
        <v>1</v>
      </c>
      <c r="O33" s="50">
        <v>1</v>
      </c>
    </row>
    <row r="34" spans="3:15" x14ac:dyDescent="0.25">
      <c r="C34" s="52" t="s">
        <v>216</v>
      </c>
      <c r="D34" s="49">
        <v>2</v>
      </c>
      <c r="E34" s="46">
        <v>45.5</v>
      </c>
      <c r="F34" s="50">
        <v>0</v>
      </c>
      <c r="G34" s="50">
        <v>0</v>
      </c>
      <c r="H34" s="50">
        <v>1</v>
      </c>
      <c r="I34" s="50">
        <v>1</v>
      </c>
      <c r="J34" s="50">
        <v>0</v>
      </c>
      <c r="K34" s="50">
        <v>0</v>
      </c>
      <c r="L34" s="50">
        <v>0</v>
      </c>
      <c r="M34" s="50">
        <v>1</v>
      </c>
      <c r="N34" s="50">
        <v>1</v>
      </c>
      <c r="O34" s="50">
        <v>0</v>
      </c>
    </row>
    <row r="35" spans="3:15" x14ac:dyDescent="0.25">
      <c r="C35" s="52" t="s">
        <v>248</v>
      </c>
      <c r="D35" s="49">
        <v>2</v>
      </c>
      <c r="E35" s="46">
        <v>51.5</v>
      </c>
      <c r="F35" s="50">
        <v>0</v>
      </c>
      <c r="G35" s="50">
        <v>0</v>
      </c>
      <c r="H35" s="50">
        <v>1</v>
      </c>
      <c r="I35" s="50">
        <v>1</v>
      </c>
      <c r="J35" s="50">
        <v>0</v>
      </c>
      <c r="K35" s="50">
        <v>0</v>
      </c>
      <c r="L35" s="50">
        <v>0</v>
      </c>
      <c r="M35" s="50">
        <v>1</v>
      </c>
      <c r="N35" s="50">
        <v>0</v>
      </c>
      <c r="O35" s="50">
        <v>1</v>
      </c>
    </row>
    <row r="36" spans="3:15" x14ac:dyDescent="0.25">
      <c r="C36" s="52" t="s">
        <v>246</v>
      </c>
      <c r="D36" s="49">
        <v>3</v>
      </c>
      <c r="E36" s="46">
        <v>51</v>
      </c>
      <c r="F36" s="50">
        <v>0</v>
      </c>
      <c r="G36" s="50">
        <v>0</v>
      </c>
      <c r="H36" s="50">
        <v>0</v>
      </c>
      <c r="I36" s="50">
        <v>0</v>
      </c>
      <c r="J36" s="50">
        <v>0</v>
      </c>
      <c r="K36" s="50">
        <v>0</v>
      </c>
      <c r="L36" s="50">
        <v>2</v>
      </c>
      <c r="M36" s="50">
        <v>0</v>
      </c>
      <c r="N36" s="50">
        <v>1</v>
      </c>
      <c r="O36" s="50">
        <v>1</v>
      </c>
    </row>
    <row r="37" spans="3:15" x14ac:dyDescent="0.25">
      <c r="C37" s="52" t="s">
        <v>178</v>
      </c>
      <c r="D37" s="49">
        <v>21</v>
      </c>
      <c r="E37" s="46">
        <v>37.05263157894737</v>
      </c>
      <c r="F37" s="50">
        <v>1</v>
      </c>
      <c r="G37" s="50">
        <v>2</v>
      </c>
      <c r="H37" s="50">
        <v>6</v>
      </c>
      <c r="I37" s="50">
        <v>3</v>
      </c>
      <c r="J37" s="50">
        <v>0.75</v>
      </c>
      <c r="K37" s="50">
        <v>1.75</v>
      </c>
      <c r="L37" s="50">
        <v>5.75</v>
      </c>
      <c r="M37" s="50">
        <v>6</v>
      </c>
      <c r="N37" s="50">
        <v>2</v>
      </c>
      <c r="O37" s="50">
        <v>7.75</v>
      </c>
    </row>
    <row r="38" spans="3:15" x14ac:dyDescent="0.25">
      <c r="C38" s="52" t="s">
        <v>176</v>
      </c>
      <c r="D38" s="49">
        <v>3</v>
      </c>
      <c r="E38" s="46">
        <v>36</v>
      </c>
      <c r="F38" s="50">
        <v>0</v>
      </c>
      <c r="G38" s="50">
        <v>0</v>
      </c>
      <c r="H38" s="50">
        <v>2</v>
      </c>
      <c r="I38" s="50">
        <v>1</v>
      </c>
      <c r="J38" s="50">
        <v>0</v>
      </c>
      <c r="K38" s="50">
        <v>0</v>
      </c>
      <c r="L38" s="50">
        <v>1</v>
      </c>
      <c r="M38" s="50">
        <v>0</v>
      </c>
      <c r="N38" s="50">
        <v>1</v>
      </c>
      <c r="O38" s="50">
        <v>1</v>
      </c>
    </row>
    <row r="39" spans="3:15" x14ac:dyDescent="0.25">
      <c r="C39" s="52" t="s">
        <v>159</v>
      </c>
      <c r="D39" s="49">
        <v>2</v>
      </c>
      <c r="E39" s="46">
        <v>49</v>
      </c>
      <c r="F39" s="50">
        <v>0</v>
      </c>
      <c r="G39" s="50">
        <v>0</v>
      </c>
      <c r="H39" s="50">
        <v>0</v>
      </c>
      <c r="I39" s="50">
        <v>1</v>
      </c>
      <c r="J39" s="50">
        <v>0</v>
      </c>
      <c r="K39" s="50">
        <v>0</v>
      </c>
      <c r="L39" s="50">
        <v>0</v>
      </c>
      <c r="M39" s="50">
        <v>0</v>
      </c>
      <c r="N39" s="50">
        <v>1</v>
      </c>
      <c r="O39" s="50">
        <v>2</v>
      </c>
    </row>
    <row r="40" spans="3:15" x14ac:dyDescent="0.25">
      <c r="C40" s="52" t="s">
        <v>281</v>
      </c>
      <c r="D40" s="49">
        <v>4</v>
      </c>
      <c r="E40" s="46">
        <v>76.75</v>
      </c>
      <c r="F40" s="50">
        <v>0</v>
      </c>
      <c r="G40" s="50">
        <v>1</v>
      </c>
      <c r="H40" s="50">
        <v>0</v>
      </c>
      <c r="I40" s="50">
        <v>1</v>
      </c>
      <c r="J40" s="50">
        <v>0</v>
      </c>
      <c r="K40" s="50">
        <v>0</v>
      </c>
      <c r="L40" s="50">
        <v>1</v>
      </c>
      <c r="M40" s="50">
        <v>0</v>
      </c>
      <c r="N40" s="50">
        <v>2</v>
      </c>
      <c r="O40" s="50">
        <v>0</v>
      </c>
    </row>
    <row r="41" spans="3:15" x14ac:dyDescent="0.25">
      <c r="C41" s="52" t="s">
        <v>161</v>
      </c>
      <c r="D41" s="49">
        <v>21</v>
      </c>
      <c r="E41" s="46">
        <v>51.05</v>
      </c>
      <c r="F41" s="50">
        <v>1</v>
      </c>
      <c r="G41" s="50">
        <v>1.75</v>
      </c>
      <c r="H41" s="50">
        <v>3.75</v>
      </c>
      <c r="I41" s="50">
        <v>9</v>
      </c>
      <c r="J41" s="50">
        <v>0</v>
      </c>
      <c r="K41" s="50">
        <v>2.75</v>
      </c>
      <c r="L41" s="50">
        <v>7.75</v>
      </c>
      <c r="M41" s="50">
        <v>1</v>
      </c>
      <c r="N41" s="50">
        <v>2</v>
      </c>
      <c r="O41" s="50">
        <v>4</v>
      </c>
    </row>
    <row r="42" spans="3:15" x14ac:dyDescent="0.25">
      <c r="C42" s="52" t="s">
        <v>293</v>
      </c>
      <c r="D42" s="49">
        <v>1</v>
      </c>
      <c r="E42" s="46">
        <v>54</v>
      </c>
      <c r="F42" s="50">
        <v>0</v>
      </c>
      <c r="G42" s="50">
        <v>0</v>
      </c>
      <c r="H42" s="50">
        <v>1</v>
      </c>
      <c r="I42" s="50">
        <v>1</v>
      </c>
      <c r="J42" s="50">
        <v>0</v>
      </c>
      <c r="K42" s="50">
        <v>0</v>
      </c>
      <c r="L42" s="50">
        <v>1</v>
      </c>
      <c r="M42" s="50">
        <v>0</v>
      </c>
      <c r="N42" s="50">
        <v>0</v>
      </c>
      <c r="O42" s="50">
        <v>0</v>
      </c>
    </row>
    <row r="43" spans="3:15" x14ac:dyDescent="0.25">
      <c r="C43" s="52" t="s">
        <v>198</v>
      </c>
      <c r="D43" s="49">
        <v>6</v>
      </c>
      <c r="E43" s="46">
        <v>64.166666666666671</v>
      </c>
      <c r="F43" s="50">
        <v>0</v>
      </c>
      <c r="G43" s="50">
        <v>1</v>
      </c>
      <c r="H43" s="50">
        <v>0</v>
      </c>
      <c r="I43" s="50">
        <v>3</v>
      </c>
      <c r="J43" s="50">
        <v>1</v>
      </c>
      <c r="K43" s="50">
        <v>0</v>
      </c>
      <c r="L43" s="50">
        <v>0</v>
      </c>
      <c r="M43" s="50">
        <v>1</v>
      </c>
      <c r="N43" s="50">
        <v>0</v>
      </c>
      <c r="O43" s="50">
        <v>0</v>
      </c>
    </row>
    <row r="44" spans="3:15" x14ac:dyDescent="0.25">
      <c r="C44" s="52" t="s">
        <v>191</v>
      </c>
      <c r="D44" s="49">
        <v>1</v>
      </c>
      <c r="E44" s="46"/>
      <c r="F44" s="50">
        <v>0</v>
      </c>
      <c r="G44" s="50">
        <v>0</v>
      </c>
      <c r="H44" s="50">
        <v>0</v>
      </c>
      <c r="I44" s="50">
        <v>0</v>
      </c>
      <c r="J44" s="50">
        <v>0</v>
      </c>
      <c r="K44" s="50">
        <v>0</v>
      </c>
      <c r="L44" s="50">
        <v>1</v>
      </c>
      <c r="M44" s="50">
        <v>0</v>
      </c>
      <c r="N44" s="50">
        <v>0</v>
      </c>
      <c r="O44" s="50">
        <v>1</v>
      </c>
    </row>
    <row r="45" spans="3:15" x14ac:dyDescent="0.25">
      <c r="C45" s="52" t="s">
        <v>285</v>
      </c>
      <c r="D45" s="49">
        <v>4</v>
      </c>
      <c r="E45" s="46">
        <v>73</v>
      </c>
      <c r="F45" s="50">
        <v>0.6</v>
      </c>
      <c r="G45" s="50">
        <v>0</v>
      </c>
      <c r="H45" s="50">
        <v>1.6</v>
      </c>
      <c r="I45" s="50">
        <v>1</v>
      </c>
      <c r="J45" s="50">
        <v>0</v>
      </c>
      <c r="K45" s="50">
        <v>0.6</v>
      </c>
      <c r="L45" s="50">
        <v>0.6</v>
      </c>
      <c r="M45" s="50">
        <v>2</v>
      </c>
      <c r="N45" s="50">
        <v>1</v>
      </c>
      <c r="O45" s="50">
        <v>0.6</v>
      </c>
    </row>
    <row r="46" spans="3:15" x14ac:dyDescent="0.25">
      <c r="C46" s="52" t="s">
        <v>195</v>
      </c>
      <c r="D46" s="49">
        <v>7</v>
      </c>
      <c r="E46" s="46">
        <v>45.571428571428569</v>
      </c>
      <c r="F46" s="50">
        <v>1</v>
      </c>
      <c r="G46" s="50">
        <v>0</v>
      </c>
      <c r="H46" s="50">
        <v>1</v>
      </c>
      <c r="I46" s="50">
        <v>2</v>
      </c>
      <c r="J46" s="50">
        <v>1</v>
      </c>
      <c r="K46" s="50">
        <v>4</v>
      </c>
      <c r="L46" s="50">
        <v>2</v>
      </c>
      <c r="M46" s="50">
        <v>1</v>
      </c>
      <c r="N46" s="50">
        <v>1</v>
      </c>
      <c r="O46" s="50">
        <v>1</v>
      </c>
    </row>
    <row r="47" spans="3:15" x14ac:dyDescent="0.25">
      <c r="C47" s="52" t="s">
        <v>172</v>
      </c>
      <c r="D47" s="49">
        <v>14</v>
      </c>
      <c r="E47" s="46">
        <v>51.153846153846153</v>
      </c>
      <c r="F47" s="50">
        <v>0</v>
      </c>
      <c r="G47" s="50">
        <v>2</v>
      </c>
      <c r="H47" s="50">
        <v>4.3499999999999996</v>
      </c>
      <c r="I47" s="50">
        <v>6.35</v>
      </c>
      <c r="J47" s="50">
        <v>1</v>
      </c>
      <c r="K47" s="50">
        <v>1</v>
      </c>
      <c r="L47" s="50">
        <v>5.35</v>
      </c>
      <c r="M47" s="50">
        <v>0</v>
      </c>
      <c r="N47" s="50">
        <v>1.6</v>
      </c>
      <c r="O47" s="50">
        <v>7.35</v>
      </c>
    </row>
    <row r="48" spans="3:15" x14ac:dyDescent="0.25">
      <c r="C48" s="52" t="s">
        <v>277</v>
      </c>
      <c r="D48" s="49">
        <v>2</v>
      </c>
      <c r="E48" s="46">
        <v>63</v>
      </c>
      <c r="F48" s="50">
        <v>0</v>
      </c>
      <c r="G48" s="50">
        <v>0</v>
      </c>
      <c r="H48" s="50">
        <v>2</v>
      </c>
      <c r="I48" s="50">
        <v>0</v>
      </c>
      <c r="J48" s="50">
        <v>0</v>
      </c>
      <c r="K48" s="50">
        <v>0</v>
      </c>
      <c r="L48" s="50">
        <v>2</v>
      </c>
      <c r="M48" s="50">
        <v>0</v>
      </c>
      <c r="N48" s="50">
        <v>0</v>
      </c>
      <c r="O48" s="50">
        <v>1</v>
      </c>
    </row>
    <row r="49" spans="3:15" x14ac:dyDescent="0.25">
      <c r="C49" s="52" t="s">
        <v>296</v>
      </c>
      <c r="D49" s="49">
        <v>2</v>
      </c>
      <c r="E49" s="46">
        <v>43.5</v>
      </c>
      <c r="F49" s="50">
        <v>0</v>
      </c>
      <c r="G49" s="50">
        <v>1</v>
      </c>
      <c r="H49" s="50">
        <v>0</v>
      </c>
      <c r="I49" s="50">
        <v>0</v>
      </c>
      <c r="J49" s="50">
        <v>1</v>
      </c>
      <c r="K49" s="50">
        <v>0</v>
      </c>
      <c r="L49" s="50">
        <v>0</v>
      </c>
      <c r="M49" s="50">
        <v>0</v>
      </c>
      <c r="N49" s="50">
        <v>0</v>
      </c>
      <c r="O49" s="50">
        <v>2</v>
      </c>
    </row>
    <row r="50" spans="3:15" x14ac:dyDescent="0.25">
      <c r="C50" s="52" t="s">
        <v>151</v>
      </c>
      <c r="D50" s="49">
        <v>3</v>
      </c>
      <c r="E50" s="46">
        <v>67.666666666666671</v>
      </c>
      <c r="F50" s="50">
        <v>0</v>
      </c>
      <c r="G50" s="50">
        <v>0</v>
      </c>
      <c r="H50" s="50">
        <v>0</v>
      </c>
      <c r="I50" s="50">
        <v>0</v>
      </c>
      <c r="J50" s="50">
        <v>0</v>
      </c>
      <c r="K50" s="50">
        <v>0</v>
      </c>
      <c r="L50" s="50">
        <v>0</v>
      </c>
      <c r="M50" s="50">
        <v>2</v>
      </c>
      <c r="N50" s="50">
        <v>0</v>
      </c>
      <c r="O50" s="50">
        <v>0</v>
      </c>
    </row>
    <row r="51" spans="3:15" x14ac:dyDescent="0.25">
      <c r="C51" s="52" t="s">
        <v>294</v>
      </c>
      <c r="D51" s="49">
        <v>1</v>
      </c>
      <c r="E51" s="46">
        <v>59</v>
      </c>
      <c r="F51" s="50">
        <v>0</v>
      </c>
      <c r="G51" s="50">
        <v>0</v>
      </c>
      <c r="H51" s="50">
        <v>0</v>
      </c>
      <c r="I51" s="50">
        <v>1</v>
      </c>
      <c r="J51" s="50">
        <v>1</v>
      </c>
      <c r="K51" s="50">
        <v>0</v>
      </c>
      <c r="L51" s="50">
        <v>0</v>
      </c>
      <c r="M51" s="50">
        <v>0</v>
      </c>
      <c r="N51" s="50">
        <v>0</v>
      </c>
      <c r="O51" s="50">
        <v>1</v>
      </c>
    </row>
    <row r="52" spans="3:15" x14ac:dyDescent="0.25">
      <c r="C52" s="52" t="s">
        <v>251</v>
      </c>
      <c r="D52" s="49">
        <v>4</v>
      </c>
      <c r="E52" s="46">
        <v>52</v>
      </c>
      <c r="F52" s="50">
        <v>0</v>
      </c>
      <c r="G52" s="50">
        <v>0</v>
      </c>
      <c r="H52" s="50">
        <v>0</v>
      </c>
      <c r="I52" s="50">
        <v>3</v>
      </c>
      <c r="J52" s="50">
        <v>0</v>
      </c>
      <c r="K52" s="50">
        <v>0</v>
      </c>
      <c r="L52" s="50">
        <v>0</v>
      </c>
      <c r="M52" s="50">
        <v>1</v>
      </c>
      <c r="N52" s="50">
        <v>0</v>
      </c>
      <c r="O52" s="50">
        <v>1</v>
      </c>
    </row>
    <row r="53" spans="3:15" x14ac:dyDescent="0.25">
      <c r="C53" s="52" t="s">
        <v>131</v>
      </c>
      <c r="D53" s="49">
        <v>55</v>
      </c>
      <c r="E53" s="46">
        <v>39.872727272727275</v>
      </c>
      <c r="F53" s="50">
        <v>5.5</v>
      </c>
      <c r="G53" s="50">
        <v>8.5</v>
      </c>
      <c r="H53" s="50">
        <v>13.35</v>
      </c>
      <c r="I53" s="50">
        <v>14.85</v>
      </c>
      <c r="J53" s="50">
        <v>7.35</v>
      </c>
      <c r="K53" s="50">
        <v>22.35</v>
      </c>
      <c r="L53" s="50">
        <v>32.950000000000003</v>
      </c>
      <c r="M53" s="50">
        <v>2</v>
      </c>
      <c r="N53" s="50">
        <v>12.7</v>
      </c>
      <c r="O53" s="50">
        <v>16.45</v>
      </c>
    </row>
    <row r="54" spans="3:15" x14ac:dyDescent="0.25">
      <c r="C54" s="52" t="s">
        <v>155</v>
      </c>
      <c r="D54" s="49">
        <v>4</v>
      </c>
      <c r="E54" s="46">
        <v>53.5</v>
      </c>
      <c r="F54" s="50">
        <v>0</v>
      </c>
      <c r="G54" s="50">
        <v>1</v>
      </c>
      <c r="H54" s="50">
        <v>0</v>
      </c>
      <c r="I54" s="50">
        <v>1</v>
      </c>
      <c r="J54" s="50">
        <v>0</v>
      </c>
      <c r="K54" s="50">
        <v>0</v>
      </c>
      <c r="L54" s="50">
        <v>1</v>
      </c>
      <c r="M54" s="50">
        <v>1</v>
      </c>
      <c r="N54" s="50">
        <v>0</v>
      </c>
      <c r="O54" s="50">
        <v>1</v>
      </c>
    </row>
    <row r="55" spans="3:15" x14ac:dyDescent="0.25">
      <c r="C55" s="52" t="s">
        <v>179</v>
      </c>
      <c r="D55" s="49">
        <v>1</v>
      </c>
      <c r="E55" s="46">
        <v>53</v>
      </c>
      <c r="F55" s="50">
        <v>1</v>
      </c>
      <c r="G55" s="50">
        <v>0</v>
      </c>
      <c r="H55" s="50">
        <v>0</v>
      </c>
      <c r="I55" s="50">
        <v>1</v>
      </c>
      <c r="J55" s="50">
        <v>0</v>
      </c>
      <c r="K55" s="50">
        <v>0</v>
      </c>
      <c r="L55" s="50">
        <v>1</v>
      </c>
      <c r="M55" s="50">
        <v>0</v>
      </c>
      <c r="N55" s="50">
        <v>0</v>
      </c>
      <c r="O55" s="50">
        <v>0</v>
      </c>
    </row>
    <row r="56" spans="3:15" x14ac:dyDescent="0.25">
      <c r="C56" s="52" t="s">
        <v>218</v>
      </c>
      <c r="D56" s="49">
        <v>3</v>
      </c>
      <c r="E56" s="46">
        <v>46</v>
      </c>
      <c r="F56" s="50">
        <v>0</v>
      </c>
      <c r="G56" s="50">
        <v>0</v>
      </c>
      <c r="H56" s="50">
        <v>1</v>
      </c>
      <c r="I56" s="50">
        <v>2</v>
      </c>
      <c r="J56" s="50">
        <v>0</v>
      </c>
      <c r="K56" s="50">
        <v>0</v>
      </c>
      <c r="L56" s="50">
        <v>1</v>
      </c>
      <c r="M56" s="50">
        <v>0</v>
      </c>
      <c r="N56" s="50">
        <v>0</v>
      </c>
      <c r="O56" s="50">
        <v>2</v>
      </c>
    </row>
    <row r="57" spans="3:15" x14ac:dyDescent="0.25">
      <c r="C57" s="52" t="s">
        <v>138</v>
      </c>
      <c r="D57" s="49">
        <v>12</v>
      </c>
      <c r="E57" s="46">
        <v>51.81818181818182</v>
      </c>
      <c r="F57" s="50">
        <v>0</v>
      </c>
      <c r="G57" s="50">
        <v>1</v>
      </c>
      <c r="H57" s="50">
        <v>2</v>
      </c>
      <c r="I57" s="50">
        <v>3</v>
      </c>
      <c r="J57" s="50">
        <v>0.75</v>
      </c>
      <c r="K57" s="50">
        <v>1.75</v>
      </c>
      <c r="L57" s="50">
        <v>6.75</v>
      </c>
      <c r="M57" s="50">
        <v>3</v>
      </c>
      <c r="N57" s="50">
        <v>2</v>
      </c>
      <c r="O57" s="50">
        <v>5.75</v>
      </c>
    </row>
    <row r="58" spans="3:15" x14ac:dyDescent="0.25">
      <c r="C58" s="52" t="s">
        <v>202</v>
      </c>
      <c r="D58" s="49">
        <v>1</v>
      </c>
      <c r="E58" s="46">
        <v>37</v>
      </c>
      <c r="F58" s="50">
        <v>0</v>
      </c>
      <c r="G58" s="50">
        <v>0</v>
      </c>
      <c r="H58" s="50">
        <v>0</v>
      </c>
      <c r="I58" s="50">
        <v>1</v>
      </c>
      <c r="J58" s="50">
        <v>0</v>
      </c>
      <c r="K58" s="50">
        <v>0</v>
      </c>
      <c r="L58" s="50">
        <v>1</v>
      </c>
      <c r="M58" s="50">
        <v>0</v>
      </c>
      <c r="N58" s="50">
        <v>0</v>
      </c>
      <c r="O58" s="50">
        <v>0</v>
      </c>
    </row>
    <row r="59" spans="3:15" x14ac:dyDescent="0.25">
      <c r="C59" s="52" t="s">
        <v>130</v>
      </c>
      <c r="D59" s="49">
        <v>9</v>
      </c>
      <c r="E59" s="46">
        <v>61.777777777777779</v>
      </c>
      <c r="F59" s="50">
        <v>1</v>
      </c>
      <c r="G59" s="50">
        <v>0</v>
      </c>
      <c r="H59" s="50">
        <v>2</v>
      </c>
      <c r="I59" s="50">
        <v>1</v>
      </c>
      <c r="J59" s="50">
        <v>1</v>
      </c>
      <c r="K59" s="50">
        <v>1.75</v>
      </c>
      <c r="L59" s="50">
        <v>2.75</v>
      </c>
      <c r="M59" s="50">
        <v>1</v>
      </c>
      <c r="N59" s="50">
        <v>0.75</v>
      </c>
      <c r="O59" s="50">
        <v>4.75</v>
      </c>
    </row>
    <row r="60" spans="3:15" x14ac:dyDescent="0.25">
      <c r="C60" s="52" t="s">
        <v>139</v>
      </c>
      <c r="D60" s="49">
        <v>12</v>
      </c>
      <c r="E60" s="46">
        <v>59.666666666666664</v>
      </c>
      <c r="F60" s="50">
        <v>0</v>
      </c>
      <c r="G60" s="50">
        <v>1.5</v>
      </c>
      <c r="H60" s="50">
        <v>6.5</v>
      </c>
      <c r="I60" s="50">
        <v>1</v>
      </c>
      <c r="J60" s="50">
        <v>0.5</v>
      </c>
      <c r="K60" s="50">
        <v>2.5</v>
      </c>
      <c r="L60" s="50">
        <v>9.5</v>
      </c>
      <c r="M60" s="50">
        <v>1</v>
      </c>
      <c r="N60" s="50">
        <v>0.5</v>
      </c>
      <c r="O60" s="50">
        <v>5</v>
      </c>
    </row>
    <row r="61" spans="3:15" x14ac:dyDescent="0.25">
      <c r="C61" s="52" t="s">
        <v>182</v>
      </c>
      <c r="D61" s="49">
        <v>2</v>
      </c>
      <c r="E61" s="46">
        <v>33.5</v>
      </c>
      <c r="F61" s="50">
        <v>0</v>
      </c>
      <c r="G61" s="50">
        <v>0</v>
      </c>
      <c r="H61" s="50">
        <v>0</v>
      </c>
      <c r="I61" s="50">
        <v>0</v>
      </c>
      <c r="J61" s="50">
        <v>0</v>
      </c>
      <c r="K61" s="50">
        <v>0</v>
      </c>
      <c r="L61" s="50">
        <v>0</v>
      </c>
      <c r="M61" s="50">
        <v>2</v>
      </c>
      <c r="N61" s="50">
        <v>0</v>
      </c>
      <c r="O61" s="50">
        <v>0</v>
      </c>
    </row>
    <row r="62" spans="3:15" x14ac:dyDescent="0.25">
      <c r="C62" s="52" t="s">
        <v>147</v>
      </c>
      <c r="D62" s="49">
        <v>3</v>
      </c>
      <c r="E62" s="46">
        <v>67</v>
      </c>
      <c r="F62" s="50">
        <v>0</v>
      </c>
      <c r="G62" s="50">
        <v>0</v>
      </c>
      <c r="H62" s="50">
        <v>1</v>
      </c>
      <c r="I62" s="50">
        <v>2</v>
      </c>
      <c r="J62" s="50">
        <v>0</v>
      </c>
      <c r="K62" s="50">
        <v>0</v>
      </c>
      <c r="L62" s="50">
        <v>1</v>
      </c>
      <c r="M62" s="50">
        <v>1</v>
      </c>
      <c r="N62" s="50">
        <v>0</v>
      </c>
      <c r="O62" s="50">
        <v>1</v>
      </c>
    </row>
    <row r="63" spans="3:15" x14ac:dyDescent="0.25">
      <c r="C63" s="52" t="s">
        <v>204</v>
      </c>
      <c r="D63" s="49">
        <v>22</v>
      </c>
      <c r="E63" s="46">
        <v>67</v>
      </c>
      <c r="F63" s="50">
        <v>1</v>
      </c>
      <c r="G63" s="50">
        <v>0</v>
      </c>
      <c r="H63" s="50">
        <v>9</v>
      </c>
      <c r="I63" s="50">
        <v>6</v>
      </c>
      <c r="J63" s="50">
        <v>0</v>
      </c>
      <c r="K63" s="50">
        <v>2</v>
      </c>
      <c r="L63" s="50">
        <v>11</v>
      </c>
      <c r="M63" s="50">
        <v>3</v>
      </c>
      <c r="N63" s="50">
        <v>2</v>
      </c>
      <c r="O63" s="50">
        <v>4</v>
      </c>
    </row>
    <row r="64" spans="3:15" x14ac:dyDescent="0.25">
      <c r="C64" s="52" t="s">
        <v>225</v>
      </c>
      <c r="D64" s="49">
        <v>6</v>
      </c>
      <c r="E64" s="46">
        <v>59.166666666666664</v>
      </c>
      <c r="F64" s="50">
        <v>0</v>
      </c>
      <c r="G64" s="50">
        <v>0</v>
      </c>
      <c r="H64" s="50">
        <v>1</v>
      </c>
      <c r="I64" s="50">
        <v>0</v>
      </c>
      <c r="J64" s="50">
        <v>0</v>
      </c>
      <c r="K64" s="50">
        <v>0</v>
      </c>
      <c r="L64" s="50">
        <v>1</v>
      </c>
      <c r="M64" s="50">
        <v>2</v>
      </c>
      <c r="N64" s="50">
        <v>0</v>
      </c>
      <c r="O64" s="50">
        <v>0</v>
      </c>
    </row>
    <row r="65" spans="3:15" x14ac:dyDescent="0.25">
      <c r="C65" s="52" t="s">
        <v>232</v>
      </c>
      <c r="D65" s="49">
        <v>1</v>
      </c>
      <c r="E65" s="46">
        <v>25</v>
      </c>
      <c r="F65" s="50">
        <v>0</v>
      </c>
      <c r="G65" s="50">
        <v>1</v>
      </c>
      <c r="H65" s="50">
        <v>0</v>
      </c>
      <c r="I65" s="50">
        <v>0</v>
      </c>
      <c r="J65" s="50">
        <v>0</v>
      </c>
      <c r="K65" s="50">
        <v>0</v>
      </c>
      <c r="L65" s="50">
        <v>0</v>
      </c>
      <c r="M65" s="50">
        <v>1</v>
      </c>
      <c r="N65" s="50">
        <v>0</v>
      </c>
      <c r="O65" s="50">
        <v>1</v>
      </c>
    </row>
    <row r="66" spans="3:15" x14ac:dyDescent="0.25">
      <c r="C66" s="52" t="s">
        <v>236</v>
      </c>
      <c r="D66" s="49">
        <v>4</v>
      </c>
      <c r="E66" s="46">
        <v>53.25</v>
      </c>
      <c r="F66" s="50">
        <v>1</v>
      </c>
      <c r="G66" s="50">
        <v>0</v>
      </c>
      <c r="H66" s="50">
        <v>2</v>
      </c>
      <c r="I66" s="50">
        <v>2</v>
      </c>
      <c r="J66" s="50">
        <v>0</v>
      </c>
      <c r="K66" s="50">
        <v>0</v>
      </c>
      <c r="L66" s="50">
        <v>1</v>
      </c>
      <c r="M66" s="50">
        <v>0</v>
      </c>
      <c r="N66" s="50">
        <v>0</v>
      </c>
      <c r="O66" s="50">
        <v>0</v>
      </c>
    </row>
    <row r="67" spans="3:15" x14ac:dyDescent="0.25">
      <c r="C67" s="52" t="s">
        <v>222</v>
      </c>
      <c r="D67" s="49">
        <v>2</v>
      </c>
      <c r="E67" s="46">
        <v>76.5</v>
      </c>
      <c r="F67" s="50">
        <v>0</v>
      </c>
      <c r="G67" s="50">
        <v>0</v>
      </c>
      <c r="H67" s="50">
        <v>0</v>
      </c>
      <c r="I67" s="50">
        <v>0</v>
      </c>
      <c r="J67" s="50">
        <v>0</v>
      </c>
      <c r="K67" s="50">
        <v>0</v>
      </c>
      <c r="L67" s="50">
        <v>0</v>
      </c>
      <c r="M67" s="50">
        <v>1</v>
      </c>
      <c r="N67" s="50">
        <v>0</v>
      </c>
      <c r="O67" s="50">
        <v>0</v>
      </c>
    </row>
    <row r="68" spans="3:15" x14ac:dyDescent="0.25">
      <c r="C68" s="52" t="s">
        <v>256</v>
      </c>
      <c r="D68" s="49">
        <v>1</v>
      </c>
      <c r="E68" s="46">
        <v>82</v>
      </c>
      <c r="F68" s="50">
        <v>0</v>
      </c>
      <c r="G68" s="50">
        <v>0</v>
      </c>
      <c r="H68" s="50">
        <v>0</v>
      </c>
      <c r="I68" s="50">
        <v>0</v>
      </c>
      <c r="J68" s="50">
        <v>0</v>
      </c>
      <c r="K68" s="50">
        <v>0</v>
      </c>
      <c r="L68" s="50">
        <v>0</v>
      </c>
      <c r="M68" s="50">
        <v>1</v>
      </c>
      <c r="N68" s="50">
        <v>0</v>
      </c>
      <c r="O68" s="50">
        <v>0</v>
      </c>
    </row>
    <row r="69" spans="3:15" x14ac:dyDescent="0.25">
      <c r="C69" s="52" t="s">
        <v>170</v>
      </c>
      <c r="D69" s="49">
        <v>8</v>
      </c>
      <c r="E69" s="46">
        <v>54.5</v>
      </c>
      <c r="F69" s="50">
        <v>0.375</v>
      </c>
      <c r="G69" s="50">
        <v>0.375</v>
      </c>
      <c r="H69" s="50">
        <v>3.375</v>
      </c>
      <c r="I69" s="50">
        <v>3.375</v>
      </c>
      <c r="J69" s="50">
        <v>0</v>
      </c>
      <c r="K69" s="50">
        <v>0.375</v>
      </c>
      <c r="L69" s="50">
        <v>2.375</v>
      </c>
      <c r="M69" s="50">
        <v>0</v>
      </c>
      <c r="N69" s="50">
        <v>4.375</v>
      </c>
      <c r="O69" s="50">
        <v>1.375</v>
      </c>
    </row>
    <row r="70" spans="3:15" x14ac:dyDescent="0.25">
      <c r="C70" s="52" t="s">
        <v>217</v>
      </c>
      <c r="D70" s="49">
        <v>31</v>
      </c>
      <c r="E70" s="46">
        <v>83</v>
      </c>
      <c r="F70" s="50">
        <v>1</v>
      </c>
      <c r="G70" s="50">
        <v>4</v>
      </c>
      <c r="H70" s="50">
        <v>4.75</v>
      </c>
      <c r="I70" s="50">
        <v>2.75</v>
      </c>
      <c r="J70" s="50">
        <v>11.5</v>
      </c>
      <c r="K70" s="50">
        <v>1.75</v>
      </c>
      <c r="L70" s="50">
        <v>5.75</v>
      </c>
      <c r="M70" s="50">
        <v>10</v>
      </c>
      <c r="N70" s="50">
        <v>6.75</v>
      </c>
      <c r="O70" s="50">
        <v>3.75</v>
      </c>
    </row>
    <row r="71" spans="3:15" x14ac:dyDescent="0.25">
      <c r="C71" s="52" t="s">
        <v>190</v>
      </c>
      <c r="D71" s="49">
        <v>8</v>
      </c>
      <c r="E71" s="46">
        <v>35.875</v>
      </c>
      <c r="F71" s="50">
        <v>0.75</v>
      </c>
      <c r="G71" s="50">
        <v>0.75</v>
      </c>
      <c r="H71" s="50">
        <v>1</v>
      </c>
      <c r="I71" s="50">
        <v>0</v>
      </c>
      <c r="J71" s="50">
        <v>0.75</v>
      </c>
      <c r="K71" s="50">
        <v>0</v>
      </c>
      <c r="L71" s="50">
        <v>3</v>
      </c>
      <c r="M71" s="50">
        <v>1</v>
      </c>
      <c r="N71" s="50">
        <v>2.75</v>
      </c>
      <c r="O71" s="50">
        <v>3</v>
      </c>
    </row>
    <row r="72" spans="3:15" x14ac:dyDescent="0.25">
      <c r="C72" s="52" t="s">
        <v>140</v>
      </c>
      <c r="D72" s="49">
        <v>6</v>
      </c>
      <c r="E72" s="46">
        <v>53.333333333333336</v>
      </c>
      <c r="F72" s="50">
        <v>0</v>
      </c>
      <c r="G72" s="50">
        <v>1</v>
      </c>
      <c r="H72" s="50">
        <v>1</v>
      </c>
      <c r="I72" s="50">
        <v>1</v>
      </c>
      <c r="J72" s="50">
        <v>0</v>
      </c>
      <c r="K72" s="50">
        <v>2</v>
      </c>
      <c r="L72" s="50">
        <v>4</v>
      </c>
      <c r="M72" s="50">
        <v>0</v>
      </c>
      <c r="N72" s="50">
        <v>3</v>
      </c>
      <c r="O72" s="50">
        <v>2</v>
      </c>
    </row>
    <row r="73" spans="3:15" x14ac:dyDescent="0.25">
      <c r="C73" s="52" t="s">
        <v>157</v>
      </c>
      <c r="D73" s="49">
        <v>17</v>
      </c>
      <c r="E73" s="46">
        <v>53.75</v>
      </c>
      <c r="F73" s="50">
        <v>1</v>
      </c>
      <c r="G73" s="50">
        <v>1</v>
      </c>
      <c r="H73" s="50">
        <v>11.25</v>
      </c>
      <c r="I73" s="50">
        <v>7.25</v>
      </c>
      <c r="J73" s="50">
        <v>2.5</v>
      </c>
      <c r="K73" s="50">
        <v>6.25</v>
      </c>
      <c r="L73" s="50">
        <v>8.5</v>
      </c>
      <c r="M73" s="50">
        <v>1</v>
      </c>
      <c r="N73" s="50">
        <v>3.5</v>
      </c>
      <c r="O73" s="50">
        <v>4.75</v>
      </c>
    </row>
    <row r="74" spans="3:15" x14ac:dyDescent="0.25">
      <c r="C74" s="52" t="s">
        <v>201</v>
      </c>
      <c r="D74" s="49">
        <v>15</v>
      </c>
      <c r="E74" s="46">
        <v>55.93333333333333</v>
      </c>
      <c r="F74" s="50">
        <v>2</v>
      </c>
      <c r="G74" s="50">
        <v>4</v>
      </c>
      <c r="H74" s="50">
        <v>2.75</v>
      </c>
      <c r="I74" s="50">
        <v>3.75</v>
      </c>
      <c r="J74" s="50">
        <v>0</v>
      </c>
      <c r="K74" s="50">
        <v>2</v>
      </c>
      <c r="L74" s="50">
        <v>4.75</v>
      </c>
      <c r="M74" s="50">
        <v>1.75</v>
      </c>
      <c r="N74" s="50">
        <v>3</v>
      </c>
      <c r="O74" s="50">
        <v>3</v>
      </c>
    </row>
    <row r="75" spans="3:15" x14ac:dyDescent="0.25">
      <c r="C75" s="52" t="s">
        <v>200</v>
      </c>
      <c r="D75" s="49">
        <v>3</v>
      </c>
      <c r="E75" s="46">
        <v>46.333333333333336</v>
      </c>
      <c r="F75" s="50">
        <v>0</v>
      </c>
      <c r="G75" s="50">
        <v>0</v>
      </c>
      <c r="H75" s="50">
        <v>1</v>
      </c>
      <c r="I75" s="50">
        <v>2</v>
      </c>
      <c r="J75" s="50">
        <v>0</v>
      </c>
      <c r="K75" s="50">
        <v>0</v>
      </c>
      <c r="L75" s="50">
        <v>1</v>
      </c>
      <c r="M75" s="50">
        <v>0</v>
      </c>
      <c r="N75" s="50">
        <v>0</v>
      </c>
      <c r="O75" s="50">
        <v>1</v>
      </c>
    </row>
    <row r="76" spans="3:15" x14ac:dyDescent="0.25">
      <c r="C76" s="52" t="s">
        <v>168</v>
      </c>
      <c r="D76" s="49">
        <v>16</v>
      </c>
      <c r="E76" s="46">
        <v>46.4375</v>
      </c>
      <c r="F76" s="50">
        <v>3.75</v>
      </c>
      <c r="G76" s="50">
        <v>1</v>
      </c>
      <c r="H76" s="50">
        <v>2.75</v>
      </c>
      <c r="I76" s="50">
        <v>7.75</v>
      </c>
      <c r="J76" s="50">
        <v>1</v>
      </c>
      <c r="K76" s="50">
        <v>1.75</v>
      </c>
      <c r="L76" s="50">
        <v>9</v>
      </c>
      <c r="M76" s="50">
        <v>2</v>
      </c>
      <c r="N76" s="50">
        <v>1</v>
      </c>
      <c r="O76" s="50">
        <v>5</v>
      </c>
    </row>
    <row r="77" spans="3:15" x14ac:dyDescent="0.25">
      <c r="C77" s="52" t="s">
        <v>229</v>
      </c>
      <c r="D77" s="49">
        <v>1</v>
      </c>
      <c r="E77" s="46">
        <v>63</v>
      </c>
      <c r="F77" s="50">
        <v>0</v>
      </c>
      <c r="G77" s="50">
        <v>0</v>
      </c>
      <c r="H77" s="50">
        <v>0</v>
      </c>
      <c r="I77" s="50">
        <v>0</v>
      </c>
      <c r="J77" s="50">
        <v>0</v>
      </c>
      <c r="K77" s="50">
        <v>0</v>
      </c>
      <c r="L77" s="50">
        <v>0</v>
      </c>
      <c r="M77" s="50">
        <v>0</v>
      </c>
      <c r="N77" s="50">
        <v>0</v>
      </c>
      <c r="O77" s="50">
        <v>0</v>
      </c>
    </row>
    <row r="78" spans="3:15" x14ac:dyDescent="0.25">
      <c r="C78" s="52" t="s">
        <v>175</v>
      </c>
      <c r="D78" s="49">
        <v>5</v>
      </c>
      <c r="E78" s="46">
        <v>48</v>
      </c>
      <c r="F78" s="50">
        <v>0</v>
      </c>
      <c r="G78" s="50">
        <v>0</v>
      </c>
      <c r="H78" s="50">
        <v>0</v>
      </c>
      <c r="I78" s="50">
        <v>2</v>
      </c>
      <c r="J78" s="50">
        <v>1</v>
      </c>
      <c r="K78" s="50">
        <v>1</v>
      </c>
      <c r="L78" s="50">
        <v>1</v>
      </c>
      <c r="M78" s="50">
        <v>2</v>
      </c>
      <c r="N78" s="50">
        <v>2</v>
      </c>
      <c r="O78" s="50">
        <v>2</v>
      </c>
    </row>
    <row r="79" spans="3:15" x14ac:dyDescent="0.25">
      <c r="C79" s="52" t="s">
        <v>150</v>
      </c>
      <c r="D79" s="49">
        <v>1</v>
      </c>
      <c r="E79" s="46">
        <v>64</v>
      </c>
      <c r="F79" s="50">
        <v>0</v>
      </c>
      <c r="G79" s="50">
        <v>0</v>
      </c>
      <c r="H79" s="50">
        <v>0</v>
      </c>
      <c r="I79" s="50">
        <v>0</v>
      </c>
      <c r="J79" s="50">
        <v>0</v>
      </c>
      <c r="K79" s="50">
        <v>0</v>
      </c>
      <c r="L79" s="50">
        <v>0</v>
      </c>
      <c r="M79" s="50">
        <v>0</v>
      </c>
      <c r="N79" s="50">
        <v>0</v>
      </c>
      <c r="O79" s="50">
        <v>0</v>
      </c>
    </row>
    <row r="80" spans="3:15" x14ac:dyDescent="0.25">
      <c r="C80" s="52" t="s">
        <v>196</v>
      </c>
      <c r="D80" s="49">
        <v>1</v>
      </c>
      <c r="E80" s="46">
        <v>34</v>
      </c>
      <c r="F80" s="50">
        <v>0</v>
      </c>
      <c r="G80" s="50">
        <v>0</v>
      </c>
      <c r="H80" s="50">
        <v>0</v>
      </c>
      <c r="I80" s="50">
        <v>0</v>
      </c>
      <c r="J80" s="50">
        <v>0</v>
      </c>
      <c r="K80" s="50">
        <v>0</v>
      </c>
      <c r="L80" s="50">
        <v>0</v>
      </c>
      <c r="M80" s="50">
        <v>0</v>
      </c>
      <c r="N80" s="50">
        <v>1</v>
      </c>
      <c r="O80" s="50">
        <v>1</v>
      </c>
    </row>
    <row r="81" spans="3:15" x14ac:dyDescent="0.25">
      <c r="C81" s="52" t="s">
        <v>286</v>
      </c>
      <c r="D81" s="49">
        <v>2</v>
      </c>
      <c r="E81" s="46">
        <v>82.5</v>
      </c>
      <c r="F81" s="50">
        <v>0</v>
      </c>
      <c r="G81" s="50">
        <v>0</v>
      </c>
      <c r="H81" s="50">
        <v>0</v>
      </c>
      <c r="I81" s="50">
        <v>0</v>
      </c>
      <c r="J81" s="50">
        <v>0</v>
      </c>
      <c r="K81" s="50">
        <v>0</v>
      </c>
      <c r="L81" s="50">
        <v>0</v>
      </c>
      <c r="M81" s="50">
        <v>1</v>
      </c>
      <c r="N81" s="50">
        <v>0</v>
      </c>
      <c r="O81" s="50">
        <v>0</v>
      </c>
    </row>
    <row r="82" spans="3:15" x14ac:dyDescent="0.25">
      <c r="C82" s="52" t="s">
        <v>127</v>
      </c>
      <c r="D82" s="49">
        <v>10</v>
      </c>
      <c r="E82" s="46">
        <v>67.099999999999994</v>
      </c>
      <c r="F82" s="50">
        <v>0</v>
      </c>
      <c r="G82" s="50">
        <v>2</v>
      </c>
      <c r="H82" s="50">
        <v>1</v>
      </c>
      <c r="I82" s="50">
        <v>3</v>
      </c>
      <c r="J82" s="50">
        <v>0</v>
      </c>
      <c r="K82" s="50">
        <v>0</v>
      </c>
      <c r="L82" s="50">
        <v>2</v>
      </c>
      <c r="M82" s="50">
        <v>4</v>
      </c>
      <c r="N82" s="50">
        <v>1</v>
      </c>
      <c r="O82" s="50">
        <v>1</v>
      </c>
    </row>
    <row r="83" spans="3:15" x14ac:dyDescent="0.25">
      <c r="C83" s="52" t="s">
        <v>167</v>
      </c>
      <c r="D83" s="49">
        <v>6</v>
      </c>
      <c r="E83" s="46">
        <v>33.333333333333336</v>
      </c>
      <c r="F83" s="50">
        <v>0</v>
      </c>
      <c r="G83" s="50">
        <v>0</v>
      </c>
      <c r="H83" s="50">
        <v>1</v>
      </c>
      <c r="I83" s="50">
        <v>0</v>
      </c>
      <c r="J83" s="50">
        <v>0</v>
      </c>
      <c r="K83" s="50">
        <v>0</v>
      </c>
      <c r="L83" s="50">
        <v>2</v>
      </c>
      <c r="M83" s="50">
        <v>1</v>
      </c>
      <c r="N83" s="50">
        <v>3</v>
      </c>
      <c r="O83" s="50">
        <v>2</v>
      </c>
    </row>
    <row r="84" spans="3:15" x14ac:dyDescent="0.25">
      <c r="C84" s="52" t="s">
        <v>230</v>
      </c>
      <c r="D84" s="49">
        <v>1</v>
      </c>
      <c r="E84" s="46">
        <v>77</v>
      </c>
      <c r="F84" s="50">
        <v>0</v>
      </c>
      <c r="G84" s="50">
        <v>0</v>
      </c>
      <c r="H84" s="50">
        <v>0</v>
      </c>
      <c r="I84" s="50">
        <v>0</v>
      </c>
      <c r="J84" s="50">
        <v>0</v>
      </c>
      <c r="K84" s="50">
        <v>0</v>
      </c>
      <c r="L84" s="50">
        <v>1</v>
      </c>
      <c r="M84" s="50">
        <v>0</v>
      </c>
      <c r="N84" s="50">
        <v>1</v>
      </c>
      <c r="O84" s="50">
        <v>1</v>
      </c>
    </row>
    <row r="85" spans="3:15" x14ac:dyDescent="0.25">
      <c r="C85" s="52" t="s">
        <v>187</v>
      </c>
      <c r="D85" s="49">
        <v>3</v>
      </c>
      <c r="E85" s="46">
        <v>35.666666666666664</v>
      </c>
      <c r="F85" s="50">
        <v>0</v>
      </c>
      <c r="G85" s="50">
        <v>0</v>
      </c>
      <c r="H85" s="50">
        <v>1</v>
      </c>
      <c r="I85" s="50">
        <v>2</v>
      </c>
      <c r="J85" s="50">
        <v>0</v>
      </c>
      <c r="K85" s="50">
        <v>0</v>
      </c>
      <c r="L85" s="50">
        <v>2</v>
      </c>
      <c r="M85" s="50">
        <v>0</v>
      </c>
      <c r="N85" s="50">
        <v>0</v>
      </c>
      <c r="O85" s="50">
        <v>0</v>
      </c>
    </row>
    <row r="86" spans="3:15" x14ac:dyDescent="0.25">
      <c r="C86" s="52" t="s">
        <v>268</v>
      </c>
      <c r="D86" s="49">
        <v>1</v>
      </c>
      <c r="E86" s="46">
        <v>58</v>
      </c>
      <c r="F86" s="50">
        <v>0</v>
      </c>
      <c r="G86" s="50">
        <v>1</v>
      </c>
      <c r="H86" s="50">
        <v>0</v>
      </c>
      <c r="I86" s="50">
        <v>0</v>
      </c>
      <c r="J86" s="50">
        <v>1</v>
      </c>
      <c r="K86" s="50">
        <v>1</v>
      </c>
      <c r="L86" s="50">
        <v>0</v>
      </c>
      <c r="M86" s="50">
        <v>0</v>
      </c>
      <c r="N86" s="50">
        <v>0</v>
      </c>
      <c r="O86" s="50">
        <v>0</v>
      </c>
    </row>
    <row r="87" spans="3:15" x14ac:dyDescent="0.25">
      <c r="C87" s="52" t="s">
        <v>106</v>
      </c>
      <c r="D87" s="49">
        <v>10</v>
      </c>
      <c r="E87" s="46">
        <v>49.9</v>
      </c>
      <c r="F87" s="50">
        <v>0</v>
      </c>
      <c r="G87" s="50">
        <v>1</v>
      </c>
      <c r="H87" s="50">
        <v>1</v>
      </c>
      <c r="I87" s="50">
        <v>4</v>
      </c>
      <c r="J87" s="50">
        <v>0</v>
      </c>
      <c r="K87" s="50">
        <v>0</v>
      </c>
      <c r="L87" s="50">
        <v>5</v>
      </c>
      <c r="M87" s="50">
        <v>2</v>
      </c>
      <c r="N87" s="50">
        <v>2</v>
      </c>
      <c r="O87" s="50">
        <v>6</v>
      </c>
    </row>
    <row r="88" spans="3:15" x14ac:dyDescent="0.25">
      <c r="C88" s="52" t="s">
        <v>152</v>
      </c>
      <c r="D88" s="49">
        <v>3</v>
      </c>
      <c r="E88" s="46">
        <v>59.333333333333336</v>
      </c>
      <c r="F88" s="50">
        <v>0</v>
      </c>
      <c r="G88" s="50">
        <v>0</v>
      </c>
      <c r="H88" s="50">
        <v>0</v>
      </c>
      <c r="I88" s="50">
        <v>1</v>
      </c>
      <c r="J88" s="50">
        <v>2</v>
      </c>
      <c r="K88" s="50">
        <v>0</v>
      </c>
      <c r="L88" s="50">
        <v>3</v>
      </c>
      <c r="M88" s="50">
        <v>1</v>
      </c>
      <c r="N88" s="50">
        <v>1</v>
      </c>
      <c r="O88" s="50">
        <v>1</v>
      </c>
    </row>
    <row r="89" spans="3:15" x14ac:dyDescent="0.25">
      <c r="C89" s="52" t="s">
        <v>181</v>
      </c>
      <c r="D89" s="49">
        <v>4</v>
      </c>
      <c r="E89" s="46">
        <v>55.75</v>
      </c>
      <c r="F89" s="50">
        <v>0</v>
      </c>
      <c r="G89" s="50">
        <v>1</v>
      </c>
      <c r="H89" s="50">
        <v>0</v>
      </c>
      <c r="I89" s="50">
        <v>0</v>
      </c>
      <c r="J89" s="50">
        <v>0</v>
      </c>
      <c r="K89" s="50">
        <v>0</v>
      </c>
      <c r="L89" s="50">
        <v>0</v>
      </c>
      <c r="M89" s="50">
        <v>2</v>
      </c>
      <c r="N89" s="50">
        <v>0</v>
      </c>
      <c r="O89" s="50">
        <v>0</v>
      </c>
    </row>
    <row r="90" spans="3:15" x14ac:dyDescent="0.25">
      <c r="C90" s="52" t="s">
        <v>171</v>
      </c>
      <c r="D90" s="49">
        <v>2</v>
      </c>
      <c r="E90" s="46">
        <v>42.5</v>
      </c>
      <c r="F90" s="50">
        <v>1</v>
      </c>
      <c r="G90" s="50">
        <v>0</v>
      </c>
      <c r="H90" s="50">
        <v>0</v>
      </c>
      <c r="I90" s="50">
        <v>1</v>
      </c>
      <c r="J90" s="50">
        <v>0</v>
      </c>
      <c r="K90" s="50">
        <v>0</v>
      </c>
      <c r="L90" s="50">
        <v>1</v>
      </c>
      <c r="M90" s="50">
        <v>0</v>
      </c>
      <c r="N90" s="50">
        <v>2</v>
      </c>
      <c r="O90" s="50">
        <v>1</v>
      </c>
    </row>
    <row r="91" spans="3:15" x14ac:dyDescent="0.25">
      <c r="C91" s="52" t="s">
        <v>205</v>
      </c>
      <c r="D91" s="49">
        <v>4</v>
      </c>
      <c r="E91" s="46">
        <v>77.5</v>
      </c>
      <c r="F91" s="50">
        <v>0</v>
      </c>
      <c r="G91" s="50">
        <v>0</v>
      </c>
      <c r="H91" s="50">
        <v>1</v>
      </c>
      <c r="I91" s="50">
        <v>0.75</v>
      </c>
      <c r="J91" s="50">
        <v>0</v>
      </c>
      <c r="K91" s="50">
        <v>0.75</v>
      </c>
      <c r="L91" s="50">
        <v>0.75</v>
      </c>
      <c r="M91" s="50">
        <v>1</v>
      </c>
      <c r="N91" s="50">
        <v>0.75</v>
      </c>
      <c r="O91" s="50">
        <v>0</v>
      </c>
    </row>
    <row r="92" spans="3:15" x14ac:dyDescent="0.25">
      <c r="C92" s="52" t="s">
        <v>186</v>
      </c>
      <c r="D92" s="49">
        <v>16</v>
      </c>
      <c r="E92" s="46">
        <v>55.266666666666666</v>
      </c>
      <c r="F92" s="50">
        <v>0</v>
      </c>
      <c r="G92" s="50">
        <v>2</v>
      </c>
      <c r="H92" s="50">
        <v>7</v>
      </c>
      <c r="I92" s="50">
        <v>5</v>
      </c>
      <c r="J92" s="50">
        <v>1</v>
      </c>
      <c r="K92" s="50">
        <v>1</v>
      </c>
      <c r="L92" s="50">
        <v>3</v>
      </c>
      <c r="M92" s="50">
        <v>2</v>
      </c>
      <c r="N92" s="50">
        <v>3</v>
      </c>
      <c r="O92" s="50">
        <v>4</v>
      </c>
    </row>
    <row r="93" spans="3:15" x14ac:dyDescent="0.25">
      <c r="C93" s="52" t="s">
        <v>144</v>
      </c>
      <c r="D93" s="49">
        <v>5</v>
      </c>
      <c r="E93" s="46">
        <v>51.5</v>
      </c>
      <c r="F93" s="50">
        <v>0</v>
      </c>
      <c r="G93" s="50">
        <v>0</v>
      </c>
      <c r="H93" s="50">
        <v>1</v>
      </c>
      <c r="I93" s="50">
        <v>2</v>
      </c>
      <c r="J93" s="50">
        <v>0</v>
      </c>
      <c r="K93" s="50">
        <v>0</v>
      </c>
      <c r="L93" s="50">
        <v>3</v>
      </c>
      <c r="M93" s="50">
        <v>1</v>
      </c>
      <c r="N93" s="50">
        <v>0</v>
      </c>
      <c r="O93" s="50">
        <v>3</v>
      </c>
    </row>
    <row r="94" spans="3:15" x14ac:dyDescent="0.25">
      <c r="C94" s="52" t="s">
        <v>233</v>
      </c>
      <c r="D94" s="49">
        <v>2</v>
      </c>
      <c r="E94" s="46">
        <v>41.5</v>
      </c>
      <c r="F94" s="50">
        <v>0</v>
      </c>
      <c r="G94" s="50">
        <v>0</v>
      </c>
      <c r="H94" s="50">
        <v>0</v>
      </c>
      <c r="I94" s="50">
        <v>2</v>
      </c>
      <c r="J94" s="50">
        <v>0</v>
      </c>
      <c r="K94" s="50">
        <v>0</v>
      </c>
      <c r="L94" s="50">
        <v>2</v>
      </c>
      <c r="M94" s="50">
        <v>0</v>
      </c>
      <c r="N94" s="50">
        <v>1</v>
      </c>
      <c r="O94" s="50">
        <v>1</v>
      </c>
    </row>
    <row r="95" spans="3:15" x14ac:dyDescent="0.25">
      <c r="C95" s="52" t="s">
        <v>116</v>
      </c>
      <c r="D95" s="49">
        <v>9</v>
      </c>
      <c r="E95" s="46">
        <v>65</v>
      </c>
      <c r="F95" s="50">
        <v>0</v>
      </c>
      <c r="G95" s="50">
        <v>0</v>
      </c>
      <c r="H95" s="50">
        <v>1</v>
      </c>
      <c r="I95" s="50">
        <v>2</v>
      </c>
      <c r="J95" s="50">
        <v>0</v>
      </c>
      <c r="K95" s="50">
        <v>0</v>
      </c>
      <c r="L95" s="50">
        <v>2</v>
      </c>
      <c r="M95" s="50">
        <v>4</v>
      </c>
      <c r="N95" s="50">
        <v>3</v>
      </c>
      <c r="O95" s="50">
        <v>0</v>
      </c>
    </row>
    <row r="96" spans="3:15" x14ac:dyDescent="0.25">
      <c r="C96" s="52" t="s">
        <v>169</v>
      </c>
      <c r="D96" s="49">
        <v>1</v>
      </c>
      <c r="E96" s="46">
        <v>52</v>
      </c>
      <c r="F96" s="50">
        <v>0</v>
      </c>
      <c r="G96" s="50">
        <v>0</v>
      </c>
      <c r="H96" s="50">
        <v>1</v>
      </c>
      <c r="I96" s="50">
        <v>0</v>
      </c>
      <c r="J96" s="50">
        <v>0</v>
      </c>
      <c r="K96" s="50">
        <v>0</v>
      </c>
      <c r="L96" s="50">
        <v>0</v>
      </c>
      <c r="M96" s="50">
        <v>1</v>
      </c>
      <c r="N96" s="50">
        <v>0</v>
      </c>
      <c r="O96" s="50">
        <v>0</v>
      </c>
    </row>
    <row r="97" spans="3:15" x14ac:dyDescent="0.25">
      <c r="C97" s="52" t="s">
        <v>273</v>
      </c>
      <c r="D97" s="49">
        <v>3</v>
      </c>
      <c r="E97" s="46">
        <v>35.666666666666664</v>
      </c>
      <c r="F97" s="50">
        <v>0</v>
      </c>
      <c r="G97" s="50">
        <v>1</v>
      </c>
      <c r="H97" s="50">
        <v>0</v>
      </c>
      <c r="I97" s="50">
        <v>0</v>
      </c>
      <c r="J97" s="50">
        <v>0</v>
      </c>
      <c r="K97" s="50">
        <v>1</v>
      </c>
      <c r="L97" s="50">
        <v>1</v>
      </c>
      <c r="M97" s="50">
        <v>0</v>
      </c>
      <c r="N97" s="50">
        <v>0</v>
      </c>
      <c r="O97" s="50">
        <v>0</v>
      </c>
    </row>
    <row r="98" spans="3:15" x14ac:dyDescent="0.25">
      <c r="C98" s="52" t="s">
        <v>145</v>
      </c>
      <c r="D98" s="49">
        <v>9</v>
      </c>
      <c r="E98" s="46">
        <v>46.125</v>
      </c>
      <c r="F98" s="50">
        <v>1</v>
      </c>
      <c r="G98" s="50">
        <v>0</v>
      </c>
      <c r="H98" s="50">
        <v>5</v>
      </c>
      <c r="I98" s="50">
        <v>3</v>
      </c>
      <c r="J98" s="50">
        <v>0</v>
      </c>
      <c r="K98" s="50">
        <v>0</v>
      </c>
      <c r="L98" s="50">
        <v>4</v>
      </c>
      <c r="M98" s="50">
        <v>1</v>
      </c>
      <c r="N98" s="50">
        <v>1</v>
      </c>
      <c r="O98" s="50">
        <v>4</v>
      </c>
    </row>
    <row r="99" spans="3:15" x14ac:dyDescent="0.25">
      <c r="C99" s="52" t="s">
        <v>253</v>
      </c>
      <c r="D99" s="49">
        <v>3</v>
      </c>
      <c r="E99" s="46">
        <v>47.666666666666664</v>
      </c>
      <c r="F99" s="50">
        <v>0</v>
      </c>
      <c r="G99" s="50">
        <v>0</v>
      </c>
      <c r="H99" s="50">
        <v>0</v>
      </c>
      <c r="I99" s="50">
        <v>1</v>
      </c>
      <c r="J99" s="50">
        <v>2</v>
      </c>
      <c r="K99" s="50">
        <v>1</v>
      </c>
      <c r="L99" s="50">
        <v>1</v>
      </c>
      <c r="M99" s="50">
        <v>0</v>
      </c>
      <c r="N99" s="50">
        <v>3</v>
      </c>
      <c r="O99" s="50">
        <v>0</v>
      </c>
    </row>
    <row r="100" spans="3:15" x14ac:dyDescent="0.25">
      <c r="C100" s="52" t="s">
        <v>283</v>
      </c>
      <c r="D100" s="49">
        <v>4</v>
      </c>
      <c r="E100" s="46">
        <v>74.5</v>
      </c>
      <c r="F100" s="50">
        <v>0</v>
      </c>
      <c r="G100" s="50">
        <v>1</v>
      </c>
      <c r="H100" s="50">
        <v>1</v>
      </c>
      <c r="I100" s="50">
        <v>0</v>
      </c>
      <c r="J100" s="50">
        <v>1</v>
      </c>
      <c r="K100" s="50">
        <v>0</v>
      </c>
      <c r="L100" s="50">
        <v>1</v>
      </c>
      <c r="M100" s="50">
        <v>0</v>
      </c>
      <c r="N100" s="50">
        <v>2</v>
      </c>
      <c r="O100" s="50">
        <v>0</v>
      </c>
    </row>
    <row r="101" spans="3:15" x14ac:dyDescent="0.25">
      <c r="C101" s="52" t="s">
        <v>214</v>
      </c>
      <c r="D101" s="49">
        <v>4</v>
      </c>
      <c r="E101" s="46">
        <v>48.5</v>
      </c>
      <c r="F101" s="50">
        <v>0</v>
      </c>
      <c r="G101" s="50">
        <v>0</v>
      </c>
      <c r="H101" s="50">
        <v>1</v>
      </c>
      <c r="I101" s="50">
        <v>3</v>
      </c>
      <c r="J101" s="50">
        <v>0</v>
      </c>
      <c r="K101" s="50">
        <v>0</v>
      </c>
      <c r="L101" s="50">
        <v>1</v>
      </c>
      <c r="M101" s="50">
        <v>0</v>
      </c>
      <c r="N101" s="50">
        <v>1</v>
      </c>
      <c r="O101" s="50">
        <v>2</v>
      </c>
    </row>
    <row r="102" spans="3:15" x14ac:dyDescent="0.25">
      <c r="C102" s="52" t="s">
        <v>207</v>
      </c>
      <c r="D102" s="49">
        <v>7</v>
      </c>
      <c r="E102" s="46">
        <v>72</v>
      </c>
      <c r="F102" s="50">
        <v>0</v>
      </c>
      <c r="G102" s="50">
        <v>1</v>
      </c>
      <c r="H102" s="50">
        <v>4</v>
      </c>
      <c r="I102" s="50">
        <v>3</v>
      </c>
      <c r="J102" s="50">
        <v>0</v>
      </c>
      <c r="K102" s="50">
        <v>0</v>
      </c>
      <c r="L102" s="50">
        <v>3</v>
      </c>
      <c r="M102" s="50">
        <v>0</v>
      </c>
      <c r="N102" s="50">
        <v>0</v>
      </c>
      <c r="O102" s="50">
        <v>2</v>
      </c>
    </row>
    <row r="103" spans="3:15" x14ac:dyDescent="0.25">
      <c r="C103" s="52" t="s">
        <v>146</v>
      </c>
      <c r="D103" s="49">
        <v>4</v>
      </c>
      <c r="E103" s="46">
        <v>50.25</v>
      </c>
      <c r="F103" s="50">
        <v>0</v>
      </c>
      <c r="G103" s="50">
        <v>0</v>
      </c>
      <c r="H103" s="50">
        <v>2</v>
      </c>
      <c r="I103" s="50">
        <v>2</v>
      </c>
      <c r="J103" s="50">
        <v>1</v>
      </c>
      <c r="K103" s="50">
        <v>0</v>
      </c>
      <c r="L103" s="50">
        <v>2</v>
      </c>
      <c r="M103" s="50">
        <v>0</v>
      </c>
      <c r="N103" s="50">
        <v>1</v>
      </c>
      <c r="O103" s="50">
        <v>1</v>
      </c>
    </row>
    <row r="104" spans="3:15" x14ac:dyDescent="0.25">
      <c r="C104" s="52" t="s">
        <v>215</v>
      </c>
      <c r="D104" s="49">
        <v>4</v>
      </c>
      <c r="E104" s="46">
        <v>45.25</v>
      </c>
      <c r="F104" s="50">
        <v>0</v>
      </c>
      <c r="G104" s="50">
        <v>0</v>
      </c>
      <c r="H104" s="50">
        <v>0</v>
      </c>
      <c r="I104" s="50">
        <v>2</v>
      </c>
      <c r="J104" s="50">
        <v>0</v>
      </c>
      <c r="K104" s="50">
        <v>0.75</v>
      </c>
      <c r="L104" s="50">
        <v>2.75</v>
      </c>
      <c r="M104" s="50">
        <v>0</v>
      </c>
      <c r="N104" s="50">
        <v>1.75</v>
      </c>
      <c r="O104" s="50">
        <v>2.75</v>
      </c>
    </row>
    <row r="105" spans="3:15" x14ac:dyDescent="0.25">
      <c r="C105" s="52" t="s">
        <v>199</v>
      </c>
      <c r="D105" s="49">
        <v>1</v>
      </c>
      <c r="E105" s="46">
        <v>29</v>
      </c>
      <c r="F105" s="50">
        <v>1</v>
      </c>
      <c r="G105" s="50">
        <v>1</v>
      </c>
      <c r="H105" s="50">
        <v>0</v>
      </c>
      <c r="I105" s="50">
        <v>0</v>
      </c>
      <c r="J105" s="50">
        <v>0</v>
      </c>
      <c r="K105" s="50">
        <v>0</v>
      </c>
      <c r="L105" s="50">
        <v>0</v>
      </c>
      <c r="M105" s="50">
        <v>0</v>
      </c>
      <c r="N105" s="50">
        <v>0</v>
      </c>
      <c r="O105" s="50">
        <v>1</v>
      </c>
    </row>
    <row r="106" spans="3:15" x14ac:dyDescent="0.25">
      <c r="C106" s="52" t="s">
        <v>237</v>
      </c>
      <c r="D106" s="49">
        <v>9</v>
      </c>
      <c r="E106" s="46">
        <v>64.625</v>
      </c>
      <c r="F106" s="50">
        <v>2</v>
      </c>
      <c r="G106" s="50">
        <v>1</v>
      </c>
      <c r="H106" s="50">
        <v>4</v>
      </c>
      <c r="I106" s="50">
        <v>3</v>
      </c>
      <c r="J106" s="50">
        <v>0</v>
      </c>
      <c r="K106" s="50">
        <v>1</v>
      </c>
      <c r="L106" s="50">
        <v>3</v>
      </c>
      <c r="M106" s="50">
        <v>1</v>
      </c>
      <c r="N106" s="50">
        <v>1</v>
      </c>
      <c r="O106" s="50">
        <v>4</v>
      </c>
    </row>
    <row r="107" spans="3:15" x14ac:dyDescent="0.25">
      <c r="C107" s="52" t="s">
        <v>270</v>
      </c>
      <c r="D107" s="49">
        <v>1</v>
      </c>
      <c r="E107" s="46">
        <v>36</v>
      </c>
      <c r="F107" s="50">
        <v>0</v>
      </c>
      <c r="G107" s="50">
        <v>0</v>
      </c>
      <c r="H107" s="50">
        <v>1</v>
      </c>
      <c r="I107" s="50">
        <v>0</v>
      </c>
      <c r="J107" s="50">
        <v>0</v>
      </c>
      <c r="K107" s="50">
        <v>1</v>
      </c>
      <c r="L107" s="50">
        <v>0</v>
      </c>
      <c r="M107" s="50">
        <v>0</v>
      </c>
      <c r="N107" s="50">
        <v>0</v>
      </c>
      <c r="O107" s="50">
        <v>1</v>
      </c>
    </row>
    <row r="108" spans="3:15" x14ac:dyDescent="0.25">
      <c r="C108" s="52" t="s">
        <v>184</v>
      </c>
      <c r="D108" s="49">
        <v>9</v>
      </c>
      <c r="E108" s="46">
        <v>31.444444444444443</v>
      </c>
      <c r="F108" s="50">
        <v>0</v>
      </c>
      <c r="G108" s="50">
        <v>0</v>
      </c>
      <c r="H108" s="50">
        <v>1</v>
      </c>
      <c r="I108" s="50">
        <v>5</v>
      </c>
      <c r="J108" s="50">
        <v>0</v>
      </c>
      <c r="K108" s="50">
        <v>0</v>
      </c>
      <c r="L108" s="50">
        <v>6</v>
      </c>
      <c r="M108" s="50">
        <v>2</v>
      </c>
      <c r="N108" s="50">
        <v>0</v>
      </c>
      <c r="O108" s="50">
        <v>2</v>
      </c>
    </row>
    <row r="109" spans="3:15" x14ac:dyDescent="0.25">
      <c r="C109" s="52" t="s">
        <v>163</v>
      </c>
      <c r="D109" s="49">
        <v>24</v>
      </c>
      <c r="E109" s="46">
        <v>67</v>
      </c>
      <c r="F109" s="50">
        <v>2</v>
      </c>
      <c r="G109" s="50">
        <v>3</v>
      </c>
      <c r="H109" s="50">
        <v>6</v>
      </c>
      <c r="I109" s="50">
        <v>2.75</v>
      </c>
      <c r="J109" s="50">
        <v>3</v>
      </c>
      <c r="K109" s="50">
        <v>5</v>
      </c>
      <c r="L109" s="50">
        <v>8.75</v>
      </c>
      <c r="M109" s="50">
        <v>1</v>
      </c>
      <c r="N109" s="50">
        <v>4.75</v>
      </c>
      <c r="O109" s="50">
        <v>5.75</v>
      </c>
    </row>
    <row r="110" spans="3:15" x14ac:dyDescent="0.25">
      <c r="C110" s="52" t="s">
        <v>284</v>
      </c>
      <c r="D110" s="49">
        <v>1</v>
      </c>
      <c r="E110" s="46">
        <v>75</v>
      </c>
      <c r="F110" s="50">
        <v>0</v>
      </c>
      <c r="G110" s="50">
        <v>0</v>
      </c>
      <c r="H110" s="50">
        <v>1</v>
      </c>
      <c r="I110" s="50">
        <v>0</v>
      </c>
      <c r="J110" s="50">
        <v>0</v>
      </c>
      <c r="K110" s="50">
        <v>1</v>
      </c>
      <c r="L110" s="50">
        <v>0</v>
      </c>
      <c r="M110" s="50">
        <v>0</v>
      </c>
      <c r="N110" s="50">
        <v>0</v>
      </c>
      <c r="O110" s="50">
        <v>0</v>
      </c>
    </row>
    <row r="111" spans="3:15" x14ac:dyDescent="0.25">
      <c r="C111" s="52" t="s">
        <v>188</v>
      </c>
      <c r="D111" s="49">
        <v>1</v>
      </c>
      <c r="E111" s="46">
        <v>47</v>
      </c>
      <c r="F111" s="50">
        <v>0</v>
      </c>
      <c r="G111" s="50">
        <v>0</v>
      </c>
      <c r="H111" s="50">
        <v>0</v>
      </c>
      <c r="I111" s="50">
        <v>1</v>
      </c>
      <c r="J111" s="50">
        <v>0</v>
      </c>
      <c r="K111" s="50">
        <v>0</v>
      </c>
      <c r="L111" s="50">
        <v>1</v>
      </c>
      <c r="M111" s="50">
        <v>0</v>
      </c>
      <c r="N111" s="50">
        <v>0</v>
      </c>
      <c r="O111" s="50">
        <v>1</v>
      </c>
    </row>
    <row r="112" spans="3:15" x14ac:dyDescent="0.25">
      <c r="C112" s="64" t="s">
        <v>280</v>
      </c>
      <c r="D112" s="49">
        <v>3</v>
      </c>
      <c r="E112" s="46">
        <v>26</v>
      </c>
      <c r="F112" s="50">
        <v>0</v>
      </c>
      <c r="G112" s="50">
        <v>0</v>
      </c>
      <c r="H112" s="50">
        <v>0.75</v>
      </c>
      <c r="I112" s="50">
        <v>1.75</v>
      </c>
      <c r="J112" s="50">
        <v>0</v>
      </c>
      <c r="K112" s="50">
        <v>1</v>
      </c>
      <c r="L112" s="50">
        <v>0.75</v>
      </c>
      <c r="M112" s="50">
        <v>0</v>
      </c>
      <c r="N112" s="50">
        <v>0</v>
      </c>
      <c r="O112" s="50">
        <v>2.75</v>
      </c>
    </row>
    <row r="113" spans="3:15" x14ac:dyDescent="0.25">
      <c r="C113" s="52" t="s">
        <v>279</v>
      </c>
      <c r="D113" s="49">
        <v>1</v>
      </c>
      <c r="E113" s="46">
        <v>64</v>
      </c>
      <c r="F113" s="50">
        <v>0</v>
      </c>
      <c r="G113" s="50">
        <v>0</v>
      </c>
      <c r="H113" s="50">
        <v>0</v>
      </c>
      <c r="I113" s="50">
        <v>1</v>
      </c>
      <c r="J113" s="50">
        <v>0</v>
      </c>
      <c r="K113" s="50">
        <v>0</v>
      </c>
      <c r="L113" s="50">
        <v>0</v>
      </c>
      <c r="M113" s="50">
        <v>0</v>
      </c>
      <c r="N113" s="50">
        <v>1</v>
      </c>
      <c r="O113" s="50">
        <v>1</v>
      </c>
    </row>
    <row r="114" spans="3:15" x14ac:dyDescent="0.25">
      <c r="C114" s="52" t="s">
        <v>148</v>
      </c>
      <c r="D114" s="49">
        <v>2</v>
      </c>
      <c r="E114" s="46">
        <v>55.5</v>
      </c>
      <c r="F114" s="50">
        <v>0</v>
      </c>
      <c r="G114" s="50">
        <v>0</v>
      </c>
      <c r="H114" s="50">
        <v>0</v>
      </c>
      <c r="I114" s="50">
        <v>0</v>
      </c>
      <c r="J114" s="50">
        <v>0</v>
      </c>
      <c r="K114" s="50">
        <v>0</v>
      </c>
      <c r="L114" s="50">
        <v>0</v>
      </c>
      <c r="M114" s="50">
        <v>1</v>
      </c>
      <c r="N114" s="50">
        <v>0</v>
      </c>
      <c r="O114" s="50">
        <v>0</v>
      </c>
    </row>
    <row r="115" spans="3:15" x14ac:dyDescent="0.25">
      <c r="C115" s="52" t="s">
        <v>129</v>
      </c>
      <c r="D115" s="49">
        <v>1</v>
      </c>
      <c r="E115" s="46">
        <v>55</v>
      </c>
      <c r="F115" s="50">
        <v>0</v>
      </c>
      <c r="G115" s="50">
        <v>0</v>
      </c>
      <c r="H115" s="50">
        <v>0</v>
      </c>
      <c r="I115" s="50">
        <v>0</v>
      </c>
      <c r="J115" s="50">
        <v>0</v>
      </c>
      <c r="K115" s="50">
        <v>0</v>
      </c>
      <c r="L115" s="50">
        <v>1</v>
      </c>
      <c r="M115" s="50">
        <v>0</v>
      </c>
      <c r="N115" s="50">
        <v>1</v>
      </c>
      <c r="O115" s="50">
        <v>1</v>
      </c>
    </row>
    <row r="116" spans="3:15" x14ac:dyDescent="0.25">
      <c r="C116" s="52" t="s">
        <v>221</v>
      </c>
      <c r="D116" s="49">
        <v>1</v>
      </c>
      <c r="E116" s="46">
        <v>64</v>
      </c>
      <c r="F116" s="50">
        <v>0</v>
      </c>
      <c r="G116" s="50">
        <v>0</v>
      </c>
      <c r="H116" s="50">
        <v>0</v>
      </c>
      <c r="I116" s="50">
        <v>0</v>
      </c>
      <c r="J116" s="50">
        <v>0</v>
      </c>
      <c r="K116" s="50">
        <v>0</v>
      </c>
      <c r="L116" s="50">
        <v>0</v>
      </c>
      <c r="M116" s="50">
        <v>1</v>
      </c>
      <c r="N116" s="50">
        <v>0</v>
      </c>
      <c r="O116" s="50">
        <v>0</v>
      </c>
    </row>
    <row r="117" spans="3:15" x14ac:dyDescent="0.25">
      <c r="C117" s="52" t="s">
        <v>174</v>
      </c>
      <c r="D117" s="49">
        <v>3</v>
      </c>
      <c r="E117" s="46">
        <v>45.333333333333336</v>
      </c>
      <c r="F117" s="50">
        <v>0.33333333333333331</v>
      </c>
      <c r="G117" s="50">
        <v>0.33333333333333331</v>
      </c>
      <c r="H117" s="50">
        <v>0.33333333333333331</v>
      </c>
      <c r="I117" s="50">
        <v>1.3333333333333333</v>
      </c>
      <c r="J117" s="50">
        <v>1.3333333333333333</v>
      </c>
      <c r="K117" s="50">
        <v>0.33333333333333331</v>
      </c>
      <c r="L117" s="50">
        <v>2.333333333333333</v>
      </c>
      <c r="M117" s="50">
        <v>0</v>
      </c>
      <c r="N117" s="50">
        <v>0.33333333333333331</v>
      </c>
      <c r="O117" s="50">
        <v>1.3333333333333333</v>
      </c>
    </row>
    <row r="118" spans="3:15" x14ac:dyDescent="0.25">
      <c r="C118" s="52" t="s">
        <v>197</v>
      </c>
      <c r="D118" s="49">
        <v>1</v>
      </c>
      <c r="E118" s="46">
        <v>70</v>
      </c>
      <c r="F118" s="50">
        <v>0</v>
      </c>
      <c r="G118" s="50">
        <v>0</v>
      </c>
      <c r="H118" s="50">
        <v>0</v>
      </c>
      <c r="I118" s="50">
        <v>0</v>
      </c>
      <c r="J118" s="50">
        <v>0</v>
      </c>
      <c r="K118" s="50">
        <v>0</v>
      </c>
      <c r="L118" s="50">
        <v>1</v>
      </c>
      <c r="M118" s="50">
        <v>1</v>
      </c>
      <c r="N118" s="50">
        <v>0</v>
      </c>
      <c r="O118" s="50">
        <v>0</v>
      </c>
    </row>
    <row r="119" spans="3:15" x14ac:dyDescent="0.25">
      <c r="C119" s="52" t="s">
        <v>149</v>
      </c>
      <c r="D119" s="49">
        <v>5</v>
      </c>
      <c r="E119" s="46">
        <v>62.2</v>
      </c>
      <c r="F119" s="50">
        <v>1</v>
      </c>
      <c r="G119" s="50">
        <v>1</v>
      </c>
      <c r="H119" s="50">
        <v>1</v>
      </c>
      <c r="I119" s="50">
        <v>2</v>
      </c>
      <c r="J119" s="50">
        <v>0</v>
      </c>
      <c r="K119" s="50">
        <v>0</v>
      </c>
      <c r="L119" s="50">
        <v>1</v>
      </c>
      <c r="M119" s="50">
        <v>0</v>
      </c>
      <c r="N119" s="50">
        <v>0</v>
      </c>
      <c r="O119" s="50">
        <v>0</v>
      </c>
    </row>
    <row r="120" spans="3:15" x14ac:dyDescent="0.25">
      <c r="C120" s="52" t="s">
        <v>241</v>
      </c>
      <c r="D120" s="49">
        <v>2</v>
      </c>
      <c r="E120" s="46">
        <v>61.5</v>
      </c>
      <c r="F120" s="50">
        <v>0</v>
      </c>
      <c r="G120" s="50">
        <v>0</v>
      </c>
      <c r="H120" s="50">
        <v>0</v>
      </c>
      <c r="I120" s="50">
        <v>1</v>
      </c>
      <c r="J120" s="50">
        <v>0</v>
      </c>
      <c r="K120" s="50">
        <v>0</v>
      </c>
      <c r="L120" s="50">
        <v>1</v>
      </c>
      <c r="M120" s="50">
        <v>0</v>
      </c>
      <c r="N120" s="50">
        <v>0</v>
      </c>
      <c r="O120" s="50">
        <v>1</v>
      </c>
    </row>
    <row r="121" spans="3:15" x14ac:dyDescent="0.25">
      <c r="C121" s="52" t="s">
        <v>249</v>
      </c>
      <c r="D121" s="49">
        <v>1</v>
      </c>
      <c r="E121" s="46">
        <v>58</v>
      </c>
      <c r="F121" s="50">
        <v>0</v>
      </c>
      <c r="G121" s="50">
        <v>0</v>
      </c>
      <c r="H121" s="50">
        <v>1</v>
      </c>
      <c r="I121" s="50">
        <v>1</v>
      </c>
      <c r="J121" s="50">
        <v>0</v>
      </c>
      <c r="K121" s="50">
        <v>0</v>
      </c>
      <c r="L121" s="50">
        <v>1</v>
      </c>
      <c r="M121" s="50">
        <v>0</v>
      </c>
      <c r="N121" s="50">
        <v>0</v>
      </c>
      <c r="O121" s="50">
        <v>0</v>
      </c>
    </row>
    <row r="122" spans="3:15" x14ac:dyDescent="0.25">
      <c r="C122" s="52" t="s">
        <v>223</v>
      </c>
      <c r="D122" s="49">
        <v>9</v>
      </c>
      <c r="E122" s="46">
        <v>55.111111111111114</v>
      </c>
      <c r="F122" s="50">
        <v>3</v>
      </c>
      <c r="G122" s="50">
        <v>0</v>
      </c>
      <c r="H122" s="50">
        <v>2</v>
      </c>
      <c r="I122" s="50">
        <v>3</v>
      </c>
      <c r="J122" s="50">
        <v>0</v>
      </c>
      <c r="K122" s="50">
        <v>3</v>
      </c>
      <c r="L122" s="50">
        <v>3</v>
      </c>
      <c r="M122" s="50">
        <v>1</v>
      </c>
      <c r="N122" s="50">
        <v>1</v>
      </c>
      <c r="O122" s="50">
        <v>1</v>
      </c>
    </row>
    <row r="123" spans="3:15" x14ac:dyDescent="0.25">
      <c r="C123" s="52" t="s">
        <v>177</v>
      </c>
      <c r="D123" s="49">
        <v>7</v>
      </c>
      <c r="E123" s="46">
        <v>44.285714285714285</v>
      </c>
      <c r="F123" s="50">
        <v>0</v>
      </c>
      <c r="G123" s="50">
        <v>1</v>
      </c>
      <c r="H123" s="50">
        <v>2</v>
      </c>
      <c r="I123" s="50">
        <v>3</v>
      </c>
      <c r="J123" s="50">
        <v>2</v>
      </c>
      <c r="K123" s="50">
        <v>0</v>
      </c>
      <c r="L123" s="50">
        <v>3</v>
      </c>
      <c r="M123" s="50">
        <v>1</v>
      </c>
      <c r="N123" s="50">
        <v>0</v>
      </c>
      <c r="O123" s="50">
        <v>3</v>
      </c>
    </row>
    <row r="124" spans="3:15" x14ac:dyDescent="0.25">
      <c r="C124" s="52" t="s">
        <v>156</v>
      </c>
      <c r="D124" s="49">
        <v>8</v>
      </c>
      <c r="E124" s="46">
        <v>74.375</v>
      </c>
      <c r="F124" s="50">
        <v>0</v>
      </c>
      <c r="G124" s="50">
        <v>0</v>
      </c>
      <c r="H124" s="50">
        <v>2</v>
      </c>
      <c r="I124" s="50">
        <v>2</v>
      </c>
      <c r="J124" s="50">
        <v>0</v>
      </c>
      <c r="K124" s="50">
        <v>0</v>
      </c>
      <c r="L124" s="50">
        <v>0</v>
      </c>
      <c r="M124" s="50">
        <v>1</v>
      </c>
      <c r="N124" s="50">
        <v>1</v>
      </c>
      <c r="O124" s="50">
        <v>1</v>
      </c>
    </row>
    <row r="125" spans="3:15" x14ac:dyDescent="0.25">
      <c r="C125" s="52" t="s">
        <v>183</v>
      </c>
      <c r="D125" s="49">
        <v>3</v>
      </c>
      <c r="E125" s="46">
        <v>43</v>
      </c>
      <c r="F125" s="50">
        <v>0</v>
      </c>
      <c r="G125" s="50">
        <v>0</v>
      </c>
      <c r="H125" s="50">
        <v>1</v>
      </c>
      <c r="I125" s="50">
        <v>1</v>
      </c>
      <c r="J125" s="50">
        <v>0</v>
      </c>
      <c r="K125" s="50">
        <v>0</v>
      </c>
      <c r="L125" s="50">
        <v>0</v>
      </c>
      <c r="M125" s="50">
        <v>1</v>
      </c>
      <c r="N125" s="50">
        <v>0</v>
      </c>
      <c r="O125" s="50">
        <v>2</v>
      </c>
    </row>
    <row r="126" spans="3:15" x14ac:dyDescent="0.25">
      <c r="C126" s="52" t="s">
        <v>299</v>
      </c>
      <c r="D126" s="49">
        <v>1</v>
      </c>
      <c r="E126" s="46">
        <v>28</v>
      </c>
      <c r="F126" s="50">
        <v>0</v>
      </c>
      <c r="G126" s="50">
        <v>1</v>
      </c>
      <c r="H126" s="50">
        <v>1</v>
      </c>
      <c r="I126" s="50">
        <v>1</v>
      </c>
      <c r="J126" s="50">
        <v>0</v>
      </c>
      <c r="K126" s="50">
        <v>0</v>
      </c>
      <c r="L126" s="50">
        <v>0</v>
      </c>
      <c r="M126" s="50">
        <v>0</v>
      </c>
      <c r="N126" s="50">
        <v>0</v>
      </c>
      <c r="O126" s="50">
        <v>0</v>
      </c>
    </row>
    <row r="127" spans="3:15" x14ac:dyDescent="0.25">
      <c r="C127" s="52" t="s">
        <v>113</v>
      </c>
      <c r="D127" s="49">
        <v>16</v>
      </c>
      <c r="E127" s="46">
        <v>63.75</v>
      </c>
      <c r="F127" s="50">
        <v>1.75</v>
      </c>
      <c r="G127" s="50">
        <v>0</v>
      </c>
      <c r="H127" s="50">
        <v>2</v>
      </c>
      <c r="I127" s="50">
        <v>4</v>
      </c>
      <c r="J127" s="50">
        <v>2</v>
      </c>
      <c r="K127" s="50">
        <v>2.75</v>
      </c>
      <c r="L127" s="50">
        <v>4.75</v>
      </c>
      <c r="M127" s="50">
        <v>3.75</v>
      </c>
      <c r="N127" s="50">
        <v>0</v>
      </c>
      <c r="O127" s="50">
        <v>2</v>
      </c>
    </row>
    <row r="128" spans="3:15" x14ac:dyDescent="0.25">
      <c r="C128" s="52" t="s">
        <v>290</v>
      </c>
      <c r="D128" s="49">
        <v>1</v>
      </c>
      <c r="E128" s="46">
        <v>77</v>
      </c>
      <c r="F128" s="50">
        <v>0</v>
      </c>
      <c r="G128" s="50">
        <v>0</v>
      </c>
      <c r="H128" s="50">
        <v>1</v>
      </c>
      <c r="I128" s="50">
        <v>0</v>
      </c>
      <c r="J128" s="50">
        <v>0</v>
      </c>
      <c r="K128" s="50">
        <v>0</v>
      </c>
      <c r="L128" s="50">
        <v>1</v>
      </c>
      <c r="M128" s="50">
        <v>0</v>
      </c>
      <c r="N128" s="50">
        <v>0</v>
      </c>
      <c r="O128" s="50">
        <v>1</v>
      </c>
    </row>
    <row r="129" spans="3:15" x14ac:dyDescent="0.25">
      <c r="C129" s="52" t="s">
        <v>336</v>
      </c>
      <c r="D129" s="49">
        <v>4</v>
      </c>
      <c r="E129" s="46">
        <v>59.75</v>
      </c>
      <c r="F129" s="50">
        <v>1</v>
      </c>
      <c r="G129" s="50">
        <v>0</v>
      </c>
      <c r="H129" s="50">
        <v>1</v>
      </c>
      <c r="I129" s="50">
        <v>2</v>
      </c>
      <c r="J129" s="50">
        <v>0</v>
      </c>
      <c r="K129" s="50">
        <v>0</v>
      </c>
      <c r="L129" s="50">
        <v>1</v>
      </c>
      <c r="M129" s="50">
        <v>0</v>
      </c>
      <c r="N129" s="50">
        <v>0</v>
      </c>
      <c r="O129" s="50">
        <v>2</v>
      </c>
    </row>
    <row r="130" spans="3:15" x14ac:dyDescent="0.25">
      <c r="C130" s="52" t="s">
        <v>319</v>
      </c>
      <c r="D130" s="49">
        <v>4</v>
      </c>
      <c r="E130" s="46">
        <v>36.75</v>
      </c>
      <c r="F130" s="50">
        <v>0</v>
      </c>
      <c r="G130" s="50">
        <v>0</v>
      </c>
      <c r="H130" s="50">
        <v>1</v>
      </c>
      <c r="I130" s="50">
        <v>2</v>
      </c>
      <c r="J130" s="50">
        <v>0</v>
      </c>
      <c r="K130" s="50">
        <v>1</v>
      </c>
      <c r="L130" s="50">
        <v>2</v>
      </c>
      <c r="M130" s="50">
        <v>1</v>
      </c>
      <c r="N130" s="50">
        <v>1</v>
      </c>
      <c r="O130" s="50">
        <v>1</v>
      </c>
    </row>
    <row r="131" spans="3:15" x14ac:dyDescent="0.25">
      <c r="C131" s="52" t="s">
        <v>332</v>
      </c>
      <c r="D131" s="49">
        <v>1</v>
      </c>
      <c r="E131" s="46">
        <v>70</v>
      </c>
      <c r="F131" s="50">
        <v>0</v>
      </c>
      <c r="G131" s="50">
        <v>0</v>
      </c>
      <c r="H131" s="50">
        <v>0</v>
      </c>
      <c r="I131" s="50">
        <v>1</v>
      </c>
      <c r="J131" s="50">
        <v>0</v>
      </c>
      <c r="K131" s="50">
        <v>0</v>
      </c>
      <c r="L131" s="50">
        <v>0</v>
      </c>
      <c r="M131" s="50">
        <v>0</v>
      </c>
      <c r="N131" s="50">
        <v>0</v>
      </c>
      <c r="O131" s="50">
        <v>0</v>
      </c>
    </row>
    <row r="132" spans="3:15" x14ac:dyDescent="0.25">
      <c r="C132" s="52" t="s">
        <v>339</v>
      </c>
      <c r="D132" s="49">
        <v>1</v>
      </c>
      <c r="E132" s="46">
        <v>44</v>
      </c>
      <c r="F132" s="50">
        <v>0</v>
      </c>
      <c r="G132" s="50">
        <v>0</v>
      </c>
      <c r="H132" s="50">
        <v>0</v>
      </c>
      <c r="I132" s="50">
        <v>0</v>
      </c>
      <c r="J132" s="50">
        <v>0</v>
      </c>
      <c r="K132" s="50">
        <v>0</v>
      </c>
      <c r="L132" s="50">
        <v>1</v>
      </c>
      <c r="M132" s="50">
        <v>0</v>
      </c>
      <c r="N132" s="50">
        <v>1</v>
      </c>
      <c r="O132" s="50">
        <v>1</v>
      </c>
    </row>
    <row r="133" spans="3:15" x14ac:dyDescent="0.25">
      <c r="C133" s="52" t="s">
        <v>328</v>
      </c>
      <c r="D133" s="49">
        <v>1</v>
      </c>
      <c r="E133" s="46">
        <v>29</v>
      </c>
      <c r="F133" s="50">
        <v>1</v>
      </c>
      <c r="G133" s="50">
        <v>0</v>
      </c>
      <c r="H133" s="50">
        <v>1</v>
      </c>
      <c r="I133" s="50">
        <v>0</v>
      </c>
      <c r="J133" s="50">
        <v>0</v>
      </c>
      <c r="K133" s="50">
        <v>0</v>
      </c>
      <c r="L133" s="50">
        <v>0</v>
      </c>
      <c r="M133" s="50">
        <v>0</v>
      </c>
      <c r="N133" s="50">
        <v>0</v>
      </c>
      <c r="O133" s="50">
        <v>1</v>
      </c>
    </row>
    <row r="134" spans="3:15" x14ac:dyDescent="0.25">
      <c r="C134" s="52" t="s">
        <v>342</v>
      </c>
      <c r="D134" s="49">
        <v>1</v>
      </c>
      <c r="E134" s="46">
        <v>30</v>
      </c>
      <c r="F134" s="50">
        <v>0</v>
      </c>
      <c r="G134" s="50">
        <v>0</v>
      </c>
      <c r="H134" s="50">
        <v>0</v>
      </c>
      <c r="I134" s="50">
        <v>0</v>
      </c>
      <c r="J134" s="50">
        <v>0</v>
      </c>
      <c r="K134" s="50">
        <v>0</v>
      </c>
      <c r="L134" s="50">
        <v>1</v>
      </c>
      <c r="M134" s="50">
        <v>0</v>
      </c>
      <c r="N134" s="50">
        <v>0</v>
      </c>
      <c r="O134" s="50">
        <v>0</v>
      </c>
    </row>
    <row r="135" spans="3:15" x14ac:dyDescent="0.25">
      <c r="C135" s="52" t="s">
        <v>324</v>
      </c>
      <c r="D135" s="49">
        <v>1</v>
      </c>
      <c r="E135" s="46">
        <v>74</v>
      </c>
      <c r="F135" s="50">
        <v>0</v>
      </c>
      <c r="G135" s="50">
        <v>1</v>
      </c>
      <c r="H135" s="50">
        <v>1</v>
      </c>
      <c r="I135" s="50">
        <v>0</v>
      </c>
      <c r="J135" s="50">
        <v>0</v>
      </c>
      <c r="K135" s="50">
        <v>0</v>
      </c>
      <c r="L135" s="50">
        <v>1</v>
      </c>
      <c r="M135" s="50">
        <v>0</v>
      </c>
      <c r="N135" s="50">
        <v>0</v>
      </c>
      <c r="O135" s="50">
        <v>0</v>
      </c>
    </row>
    <row r="136" spans="3:15" x14ac:dyDescent="0.25">
      <c r="C136" s="52" t="s">
        <v>343</v>
      </c>
      <c r="D136" s="49">
        <v>2</v>
      </c>
      <c r="E136" s="46">
        <v>49</v>
      </c>
      <c r="F136" s="50">
        <v>1</v>
      </c>
      <c r="G136" s="50">
        <v>0</v>
      </c>
      <c r="H136" s="50">
        <v>0</v>
      </c>
      <c r="I136" s="50">
        <v>1</v>
      </c>
      <c r="J136" s="50">
        <v>0</v>
      </c>
      <c r="K136" s="50">
        <v>0</v>
      </c>
      <c r="L136" s="50">
        <v>1</v>
      </c>
      <c r="M136" s="50">
        <v>0</v>
      </c>
      <c r="N136" s="50">
        <v>0</v>
      </c>
      <c r="O136" s="50">
        <v>1</v>
      </c>
    </row>
    <row r="137" spans="3:15" x14ac:dyDescent="0.25">
      <c r="C137" s="52" t="s">
        <v>331</v>
      </c>
      <c r="D137" s="49">
        <v>2</v>
      </c>
      <c r="E137" s="46">
        <v>58.5</v>
      </c>
      <c r="F137" s="50">
        <v>0</v>
      </c>
      <c r="G137" s="50">
        <v>1</v>
      </c>
      <c r="H137" s="50">
        <v>1</v>
      </c>
      <c r="I137" s="50">
        <v>1</v>
      </c>
      <c r="J137" s="50">
        <v>0</v>
      </c>
      <c r="K137" s="50">
        <v>0</v>
      </c>
      <c r="L137" s="50">
        <v>1</v>
      </c>
      <c r="M137" s="50">
        <v>0</v>
      </c>
      <c r="N137" s="50">
        <v>0</v>
      </c>
      <c r="O137" s="50">
        <v>0</v>
      </c>
    </row>
    <row r="138" spans="3:15" x14ac:dyDescent="0.25">
      <c r="C138" s="52" t="s">
        <v>334</v>
      </c>
      <c r="D138" s="49">
        <v>3</v>
      </c>
      <c r="E138" s="46">
        <v>34</v>
      </c>
      <c r="F138" s="50">
        <v>0</v>
      </c>
      <c r="G138" s="50">
        <v>0</v>
      </c>
      <c r="H138" s="50">
        <v>1</v>
      </c>
      <c r="I138" s="50">
        <v>0</v>
      </c>
      <c r="J138" s="50">
        <v>0</v>
      </c>
      <c r="K138" s="50">
        <v>1</v>
      </c>
      <c r="L138" s="50">
        <v>3</v>
      </c>
      <c r="M138" s="50">
        <v>0</v>
      </c>
      <c r="N138" s="50">
        <v>0</v>
      </c>
      <c r="O138" s="50">
        <v>3</v>
      </c>
    </row>
    <row r="139" spans="3:15" x14ac:dyDescent="0.25">
      <c r="C139" s="52" t="s">
        <v>329</v>
      </c>
      <c r="D139" s="49">
        <v>3</v>
      </c>
      <c r="E139" s="46">
        <v>50.666666666666664</v>
      </c>
      <c r="F139" s="50">
        <v>0</v>
      </c>
      <c r="G139" s="50">
        <v>0.75</v>
      </c>
      <c r="H139" s="50">
        <v>1.75</v>
      </c>
      <c r="I139" s="50">
        <v>1.75</v>
      </c>
      <c r="J139" s="50">
        <v>0</v>
      </c>
      <c r="K139" s="50">
        <v>0</v>
      </c>
      <c r="L139" s="50">
        <v>1</v>
      </c>
      <c r="M139" s="50">
        <v>1</v>
      </c>
      <c r="N139" s="50">
        <v>1</v>
      </c>
      <c r="O139" s="50">
        <v>1.75</v>
      </c>
    </row>
    <row r="140" spans="3:15" x14ac:dyDescent="0.25">
      <c r="C140" s="52" t="s">
        <v>344</v>
      </c>
      <c r="D140" s="49">
        <v>1</v>
      </c>
      <c r="E140" s="46">
        <v>64</v>
      </c>
      <c r="F140" s="50">
        <v>0</v>
      </c>
      <c r="G140" s="50">
        <v>0</v>
      </c>
      <c r="H140" s="50">
        <v>0</v>
      </c>
      <c r="I140" s="50">
        <v>0</v>
      </c>
      <c r="J140" s="50">
        <v>0</v>
      </c>
      <c r="K140" s="50">
        <v>0</v>
      </c>
      <c r="L140" s="50">
        <v>0</v>
      </c>
      <c r="M140" s="50">
        <v>1</v>
      </c>
      <c r="N140" s="50">
        <v>0</v>
      </c>
      <c r="O140" s="50">
        <v>0</v>
      </c>
    </row>
    <row r="141" spans="3:15" x14ac:dyDescent="0.25">
      <c r="C141" s="52" t="s">
        <v>330</v>
      </c>
      <c r="D141" s="49">
        <v>1</v>
      </c>
      <c r="E141" s="46">
        <v>66</v>
      </c>
      <c r="F141" s="50">
        <v>0</v>
      </c>
      <c r="G141" s="50">
        <v>1</v>
      </c>
      <c r="H141" s="50">
        <v>0</v>
      </c>
      <c r="I141" s="50">
        <v>1</v>
      </c>
      <c r="J141" s="50">
        <v>0</v>
      </c>
      <c r="K141" s="50">
        <v>0</v>
      </c>
      <c r="L141" s="50">
        <v>0</v>
      </c>
      <c r="M141" s="50">
        <v>0</v>
      </c>
      <c r="N141" s="50">
        <v>0</v>
      </c>
      <c r="O141" s="50">
        <v>0</v>
      </c>
    </row>
    <row r="142" spans="3:15" x14ac:dyDescent="0.25">
      <c r="C142" s="52" t="s">
        <v>320</v>
      </c>
      <c r="D142" s="49">
        <v>1</v>
      </c>
      <c r="E142" s="46">
        <v>24</v>
      </c>
      <c r="F142" s="50">
        <v>0.5</v>
      </c>
      <c r="G142" s="50">
        <v>0</v>
      </c>
      <c r="H142" s="50">
        <v>0.5</v>
      </c>
      <c r="I142" s="50">
        <v>0.5</v>
      </c>
      <c r="J142" s="50">
        <v>0</v>
      </c>
      <c r="K142" s="50">
        <v>0</v>
      </c>
      <c r="L142" s="50">
        <v>0.5</v>
      </c>
      <c r="M142" s="50">
        <v>0</v>
      </c>
      <c r="N142" s="50">
        <v>0.5</v>
      </c>
      <c r="O142" s="50">
        <v>0.5</v>
      </c>
    </row>
    <row r="143" spans="3:15" x14ac:dyDescent="0.25">
      <c r="C143" s="52" t="s">
        <v>340</v>
      </c>
      <c r="D143" s="49">
        <v>1</v>
      </c>
      <c r="E143" s="46">
        <v>52</v>
      </c>
      <c r="F143" s="50">
        <v>0</v>
      </c>
      <c r="G143" s="50">
        <v>0</v>
      </c>
      <c r="H143" s="50">
        <v>0</v>
      </c>
      <c r="I143" s="50">
        <v>0</v>
      </c>
      <c r="J143" s="50">
        <v>0</v>
      </c>
      <c r="K143" s="50">
        <v>0</v>
      </c>
      <c r="L143" s="50">
        <v>0</v>
      </c>
      <c r="M143" s="50">
        <v>1</v>
      </c>
      <c r="N143" s="50">
        <v>0</v>
      </c>
      <c r="O143" s="50">
        <v>0</v>
      </c>
    </row>
    <row r="144" spans="3:15" x14ac:dyDescent="0.25">
      <c r="C144" s="52" t="s">
        <v>325</v>
      </c>
      <c r="D144" s="49">
        <v>1</v>
      </c>
      <c r="E144" s="46">
        <v>68</v>
      </c>
      <c r="F144" s="50">
        <v>0</v>
      </c>
      <c r="G144" s="50">
        <v>0</v>
      </c>
      <c r="H144" s="50">
        <v>0</v>
      </c>
      <c r="I144" s="50">
        <v>1</v>
      </c>
      <c r="J144" s="50">
        <v>0</v>
      </c>
      <c r="K144" s="50">
        <v>0</v>
      </c>
      <c r="L144" s="50">
        <v>0</v>
      </c>
      <c r="M144" s="50">
        <v>0</v>
      </c>
      <c r="N144" s="50">
        <v>0</v>
      </c>
      <c r="O144" s="50">
        <v>0</v>
      </c>
    </row>
    <row r="145" spans="3:15" x14ac:dyDescent="0.25">
      <c r="C145" s="52" t="s">
        <v>337</v>
      </c>
      <c r="D145" s="49">
        <v>1</v>
      </c>
      <c r="E145" s="46">
        <v>83</v>
      </c>
      <c r="F145" s="50">
        <v>0</v>
      </c>
      <c r="G145" s="50">
        <v>0</v>
      </c>
      <c r="H145" s="50">
        <v>0</v>
      </c>
      <c r="I145" s="50">
        <v>1</v>
      </c>
      <c r="J145" s="50">
        <v>0</v>
      </c>
      <c r="K145" s="50">
        <v>0</v>
      </c>
      <c r="L145" s="50">
        <v>0</v>
      </c>
      <c r="M145" s="50">
        <v>0</v>
      </c>
      <c r="N145" s="50">
        <v>0</v>
      </c>
      <c r="O145" s="50">
        <v>0</v>
      </c>
    </row>
    <row r="146" spans="3:15" x14ac:dyDescent="0.25">
      <c r="C146" s="52" t="s">
        <v>341</v>
      </c>
      <c r="D146" s="49">
        <v>1</v>
      </c>
      <c r="E146" s="46">
        <v>64</v>
      </c>
      <c r="F146" s="50">
        <v>0</v>
      </c>
      <c r="G146" s="50">
        <v>0</v>
      </c>
      <c r="H146" s="50">
        <v>0</v>
      </c>
      <c r="I146" s="50">
        <v>0</v>
      </c>
      <c r="J146" s="50">
        <v>0</v>
      </c>
      <c r="K146" s="50">
        <v>0</v>
      </c>
      <c r="L146" s="50">
        <v>1</v>
      </c>
      <c r="M146" s="50">
        <v>0</v>
      </c>
      <c r="N146" s="50">
        <v>0</v>
      </c>
      <c r="O146" s="50">
        <v>0</v>
      </c>
    </row>
    <row r="147" spans="3:15" x14ac:dyDescent="0.25">
      <c r="C147" s="52" t="s">
        <v>333</v>
      </c>
      <c r="D147" s="49">
        <v>2</v>
      </c>
      <c r="E147" s="46">
        <v>47.5</v>
      </c>
      <c r="F147" s="50">
        <v>0</v>
      </c>
      <c r="G147" s="50">
        <v>0</v>
      </c>
      <c r="H147" s="50">
        <v>0</v>
      </c>
      <c r="I147" s="50">
        <v>0</v>
      </c>
      <c r="J147" s="50">
        <v>0</v>
      </c>
      <c r="K147" s="50">
        <v>0</v>
      </c>
      <c r="L147" s="50">
        <v>0</v>
      </c>
      <c r="M147" s="50">
        <v>1</v>
      </c>
      <c r="N147" s="50">
        <v>0</v>
      </c>
      <c r="O147" s="50">
        <v>0</v>
      </c>
    </row>
    <row r="148" spans="3:15" x14ac:dyDescent="0.25">
      <c r="C148" s="52" t="s">
        <v>335</v>
      </c>
      <c r="D148" s="49">
        <v>2</v>
      </c>
      <c r="E148" s="46">
        <v>68.5</v>
      </c>
      <c r="F148" s="50">
        <v>0</v>
      </c>
      <c r="G148" s="50">
        <v>0</v>
      </c>
      <c r="H148" s="50">
        <v>0</v>
      </c>
      <c r="I148" s="50">
        <v>0</v>
      </c>
      <c r="J148" s="50">
        <v>1</v>
      </c>
      <c r="K148" s="50">
        <v>0</v>
      </c>
      <c r="L148" s="50">
        <v>1</v>
      </c>
      <c r="M148" s="50">
        <v>1</v>
      </c>
      <c r="N148" s="50">
        <v>0</v>
      </c>
      <c r="O148" s="50">
        <v>0</v>
      </c>
    </row>
    <row r="149" spans="3:15" x14ac:dyDescent="0.25">
      <c r="C149" s="52" t="s">
        <v>327</v>
      </c>
      <c r="D149" s="49">
        <v>2</v>
      </c>
      <c r="E149" s="46">
        <v>69.5</v>
      </c>
      <c r="F149" s="50">
        <v>0</v>
      </c>
      <c r="G149" s="50">
        <v>1</v>
      </c>
      <c r="H149" s="50">
        <v>0</v>
      </c>
      <c r="I149" s="50">
        <v>0</v>
      </c>
      <c r="J149" s="50">
        <v>0</v>
      </c>
      <c r="K149" s="50">
        <v>0</v>
      </c>
      <c r="L149" s="50">
        <v>1</v>
      </c>
      <c r="M149" s="50">
        <v>0</v>
      </c>
      <c r="N149" s="50">
        <v>0</v>
      </c>
      <c r="O149" s="50">
        <v>1</v>
      </c>
    </row>
    <row r="150" spans="3:15" x14ac:dyDescent="0.25">
      <c r="C150" s="52" t="s">
        <v>321</v>
      </c>
      <c r="D150" s="49">
        <v>5</v>
      </c>
      <c r="E150" s="46">
        <v>51.4</v>
      </c>
      <c r="F150" s="50">
        <v>0</v>
      </c>
      <c r="G150" s="50">
        <v>2.75</v>
      </c>
      <c r="H150" s="50">
        <v>1.75</v>
      </c>
      <c r="I150" s="50">
        <v>0.75</v>
      </c>
      <c r="J150" s="50">
        <v>0</v>
      </c>
      <c r="K150" s="50">
        <v>1</v>
      </c>
      <c r="L150" s="50">
        <v>2</v>
      </c>
      <c r="M150" s="50">
        <v>0.75</v>
      </c>
      <c r="N150" s="50">
        <v>0</v>
      </c>
      <c r="O150" s="50">
        <v>2</v>
      </c>
    </row>
    <row r="151" spans="3:15" x14ac:dyDescent="0.25">
      <c r="C151" s="52" t="s">
        <v>326</v>
      </c>
      <c r="D151" s="49">
        <v>2</v>
      </c>
      <c r="E151" s="46">
        <v>43.5</v>
      </c>
      <c r="F151" s="50">
        <v>0</v>
      </c>
      <c r="G151" s="50">
        <v>1</v>
      </c>
      <c r="H151" s="50">
        <v>0</v>
      </c>
      <c r="I151" s="50">
        <v>1</v>
      </c>
      <c r="J151" s="50">
        <v>1</v>
      </c>
      <c r="K151" s="50">
        <v>0</v>
      </c>
      <c r="L151" s="50">
        <v>0</v>
      </c>
      <c r="M151" s="50">
        <v>0</v>
      </c>
      <c r="N151" s="50">
        <v>1</v>
      </c>
      <c r="O151" s="50">
        <v>0</v>
      </c>
    </row>
    <row r="152" spans="3:15" x14ac:dyDescent="0.25">
      <c r="C152" s="52" t="s">
        <v>313</v>
      </c>
      <c r="D152" s="49">
        <v>2</v>
      </c>
      <c r="E152" s="46">
        <v>35.5</v>
      </c>
      <c r="F152" s="50">
        <v>1</v>
      </c>
      <c r="G152" s="50">
        <v>0</v>
      </c>
      <c r="H152" s="50">
        <v>1</v>
      </c>
      <c r="I152" s="50">
        <v>0</v>
      </c>
      <c r="J152" s="50">
        <v>0</v>
      </c>
      <c r="K152" s="50">
        <v>0</v>
      </c>
      <c r="L152" s="50">
        <v>1</v>
      </c>
      <c r="M152" s="50">
        <v>0</v>
      </c>
      <c r="N152" s="50">
        <v>0</v>
      </c>
      <c r="O152" s="50">
        <v>1</v>
      </c>
    </row>
    <row r="153" spans="3:15" x14ac:dyDescent="0.25">
      <c r="C153" s="52" t="s">
        <v>314</v>
      </c>
      <c r="D153" s="49">
        <v>1</v>
      </c>
      <c r="E153" s="46">
        <v>39</v>
      </c>
      <c r="F153" s="50">
        <v>0</v>
      </c>
      <c r="G153" s="50">
        <v>1</v>
      </c>
      <c r="H153" s="50">
        <v>0</v>
      </c>
      <c r="I153" s="50">
        <v>0</v>
      </c>
      <c r="J153" s="50">
        <v>0</v>
      </c>
      <c r="K153" s="50">
        <v>0</v>
      </c>
      <c r="L153" s="50">
        <v>1</v>
      </c>
      <c r="M153" s="50">
        <v>0</v>
      </c>
      <c r="N153" s="50">
        <v>0</v>
      </c>
      <c r="O153" s="50">
        <v>1</v>
      </c>
    </row>
    <row r="154" spans="3:15" x14ac:dyDescent="0.25">
      <c r="C154" s="52" t="s">
        <v>315</v>
      </c>
      <c r="D154" s="49">
        <v>1</v>
      </c>
      <c r="E154" s="46">
        <v>39</v>
      </c>
      <c r="F154" s="50">
        <v>0</v>
      </c>
      <c r="G154" s="50">
        <v>0</v>
      </c>
      <c r="H154" s="50">
        <v>0</v>
      </c>
      <c r="I154" s="50">
        <v>1</v>
      </c>
      <c r="J154" s="50">
        <v>1</v>
      </c>
      <c r="K154" s="50">
        <v>0</v>
      </c>
      <c r="L154" s="50">
        <v>1</v>
      </c>
      <c r="M154" s="50">
        <v>0</v>
      </c>
      <c r="N154" s="50">
        <v>0</v>
      </c>
      <c r="O154" s="50">
        <v>0</v>
      </c>
    </row>
    <row r="155" spans="3:15" x14ac:dyDescent="0.25">
      <c r="C155" s="52" t="s">
        <v>316</v>
      </c>
      <c r="D155" s="49">
        <v>3</v>
      </c>
      <c r="E155" s="46">
        <v>54</v>
      </c>
      <c r="F155" s="50">
        <v>0</v>
      </c>
      <c r="G155" s="50">
        <v>0</v>
      </c>
      <c r="H155" s="50">
        <v>2</v>
      </c>
      <c r="I155" s="50">
        <v>1</v>
      </c>
      <c r="J155" s="50">
        <v>1</v>
      </c>
      <c r="K155" s="50">
        <v>0</v>
      </c>
      <c r="L155" s="50">
        <v>2</v>
      </c>
      <c r="M155" s="50">
        <v>0</v>
      </c>
      <c r="N155" s="50">
        <v>0</v>
      </c>
      <c r="O155" s="50">
        <v>0</v>
      </c>
    </row>
    <row r="156" spans="3:15" x14ac:dyDescent="0.25">
      <c r="C156" s="52" t="s">
        <v>311</v>
      </c>
      <c r="D156" s="49">
        <v>2</v>
      </c>
      <c r="E156" s="46">
        <v>45.5</v>
      </c>
      <c r="F156" s="50">
        <v>1</v>
      </c>
      <c r="G156" s="50">
        <v>0</v>
      </c>
      <c r="H156" s="50">
        <v>0</v>
      </c>
      <c r="I156" s="50">
        <v>0</v>
      </c>
      <c r="J156" s="50">
        <v>0</v>
      </c>
      <c r="K156" s="50">
        <v>0</v>
      </c>
      <c r="L156" s="50">
        <v>2</v>
      </c>
      <c r="M156" s="50">
        <v>0</v>
      </c>
      <c r="N156" s="50">
        <v>0</v>
      </c>
      <c r="O156" s="50">
        <v>1</v>
      </c>
    </row>
    <row r="157" spans="3:15" x14ac:dyDescent="0.25">
      <c r="C157" s="52" t="s">
        <v>338</v>
      </c>
      <c r="D157" s="49">
        <v>1</v>
      </c>
      <c r="E157" s="46">
        <v>22</v>
      </c>
      <c r="F157" s="50">
        <v>0</v>
      </c>
      <c r="G157" s="50">
        <v>0</v>
      </c>
      <c r="H157" s="50">
        <v>1</v>
      </c>
      <c r="I157" s="50">
        <v>0</v>
      </c>
      <c r="J157" s="50">
        <v>0</v>
      </c>
      <c r="K157" s="50">
        <v>0</v>
      </c>
      <c r="L157" s="50">
        <v>1</v>
      </c>
      <c r="M157" s="50">
        <v>0</v>
      </c>
      <c r="N157" s="50">
        <v>0</v>
      </c>
      <c r="O157" s="50">
        <v>1</v>
      </c>
    </row>
    <row r="158" spans="3:15" x14ac:dyDescent="0.25">
      <c r="C158" s="52" t="s">
        <v>310</v>
      </c>
      <c r="D158" s="49">
        <v>3</v>
      </c>
      <c r="E158" s="46">
        <v>26.666666666666668</v>
      </c>
      <c r="F158" s="50">
        <v>0.6</v>
      </c>
      <c r="G158" s="50">
        <v>0</v>
      </c>
      <c r="H158" s="50">
        <v>0.6</v>
      </c>
      <c r="I158" s="50">
        <v>0.75</v>
      </c>
      <c r="J158" s="50">
        <v>0</v>
      </c>
      <c r="K158" s="50">
        <v>1.35</v>
      </c>
      <c r="L158" s="50">
        <v>1.35</v>
      </c>
      <c r="M158" s="50">
        <v>0</v>
      </c>
      <c r="N158" s="50">
        <v>0</v>
      </c>
      <c r="O158" s="50">
        <v>2.35</v>
      </c>
    </row>
    <row r="159" spans="3:15" x14ac:dyDescent="0.25">
      <c r="C159" s="52" t="s">
        <v>309</v>
      </c>
      <c r="D159" s="49">
        <v>1</v>
      </c>
      <c r="E159" s="46">
        <v>46</v>
      </c>
      <c r="F159" s="50">
        <v>0</v>
      </c>
      <c r="G159" s="50">
        <v>0</v>
      </c>
      <c r="H159" s="50">
        <v>0</v>
      </c>
      <c r="I159" s="50">
        <v>0</v>
      </c>
      <c r="J159" s="50">
        <v>1</v>
      </c>
      <c r="K159" s="50">
        <v>0</v>
      </c>
      <c r="L159" s="50">
        <v>0</v>
      </c>
      <c r="M159" s="50">
        <v>0</v>
      </c>
      <c r="N159" s="50">
        <v>0</v>
      </c>
      <c r="O159" s="50">
        <v>1</v>
      </c>
    </row>
    <row r="160" spans="3:15" x14ac:dyDescent="0.25">
      <c r="C160" s="52" t="s">
        <v>323</v>
      </c>
      <c r="D160" s="49">
        <v>2</v>
      </c>
      <c r="E160" s="46">
        <v>43.5</v>
      </c>
      <c r="F160" s="50">
        <v>0</v>
      </c>
      <c r="G160" s="50">
        <v>0</v>
      </c>
      <c r="H160" s="50">
        <v>2</v>
      </c>
      <c r="I160" s="50">
        <v>1</v>
      </c>
      <c r="J160" s="50">
        <v>0</v>
      </c>
      <c r="K160" s="50">
        <v>1</v>
      </c>
      <c r="L160" s="50">
        <v>0</v>
      </c>
      <c r="M160" s="50">
        <v>0</v>
      </c>
      <c r="N160" s="50">
        <v>0</v>
      </c>
      <c r="O160" s="50">
        <v>1</v>
      </c>
    </row>
    <row r="161" spans="3:15" x14ac:dyDescent="0.25">
      <c r="C161" s="52" t="s">
        <v>318</v>
      </c>
      <c r="D161" s="49">
        <v>2</v>
      </c>
      <c r="E161" s="46">
        <v>50</v>
      </c>
      <c r="F161" s="50">
        <v>1</v>
      </c>
      <c r="G161" s="50">
        <v>1</v>
      </c>
      <c r="H161" s="50">
        <v>2</v>
      </c>
      <c r="I161" s="50">
        <v>1</v>
      </c>
      <c r="J161" s="50">
        <v>0</v>
      </c>
      <c r="K161" s="50">
        <v>0</v>
      </c>
      <c r="L161" s="50">
        <v>1</v>
      </c>
      <c r="M161" s="50">
        <v>0</v>
      </c>
      <c r="N161" s="50">
        <v>0</v>
      </c>
      <c r="O161" s="50">
        <v>0</v>
      </c>
    </row>
    <row r="162" spans="3:15" x14ac:dyDescent="0.25">
      <c r="C162" s="64" t="s">
        <v>322</v>
      </c>
      <c r="D162" s="49">
        <v>4</v>
      </c>
      <c r="E162" s="46">
        <v>34</v>
      </c>
      <c r="F162" s="50">
        <v>0</v>
      </c>
      <c r="G162" s="50">
        <v>0</v>
      </c>
      <c r="H162" s="50">
        <v>1.6</v>
      </c>
      <c r="I162" s="50">
        <v>2.6</v>
      </c>
      <c r="J162" s="50">
        <v>0</v>
      </c>
      <c r="K162" s="50">
        <v>0</v>
      </c>
      <c r="L162" s="50">
        <v>2.6</v>
      </c>
      <c r="M162" s="50">
        <v>0</v>
      </c>
      <c r="N162" s="50">
        <v>1.6</v>
      </c>
      <c r="O162" s="50">
        <v>1.6</v>
      </c>
    </row>
    <row r="163" spans="3:15" x14ac:dyDescent="0.25">
      <c r="C163" s="52" t="s">
        <v>345</v>
      </c>
      <c r="D163" s="49">
        <v>1</v>
      </c>
      <c r="E163" s="46">
        <v>68</v>
      </c>
      <c r="F163" s="50">
        <v>0</v>
      </c>
      <c r="G163" s="50">
        <v>0</v>
      </c>
      <c r="H163" s="50">
        <v>0</v>
      </c>
      <c r="I163" s="50">
        <v>0</v>
      </c>
      <c r="J163" s="50">
        <v>0</v>
      </c>
      <c r="K163" s="50">
        <v>0</v>
      </c>
      <c r="L163" s="50">
        <v>0</v>
      </c>
      <c r="M163" s="50">
        <v>1</v>
      </c>
      <c r="N163" s="50">
        <v>0</v>
      </c>
      <c r="O163" s="50">
        <v>0</v>
      </c>
    </row>
    <row r="164" spans="3:15" x14ac:dyDescent="0.25">
      <c r="C164" s="52" t="s">
        <v>317</v>
      </c>
      <c r="D164" s="49">
        <v>3</v>
      </c>
      <c r="E164" s="46">
        <v>45</v>
      </c>
      <c r="F164" s="50">
        <v>0</v>
      </c>
      <c r="G164" s="50">
        <v>0</v>
      </c>
      <c r="H164" s="50">
        <v>0</v>
      </c>
      <c r="I164" s="50">
        <v>3</v>
      </c>
      <c r="J164" s="50">
        <v>0</v>
      </c>
      <c r="K164" s="50">
        <v>2</v>
      </c>
      <c r="L164" s="50">
        <v>1</v>
      </c>
      <c r="M164" s="50">
        <v>1</v>
      </c>
      <c r="N164" s="50">
        <v>1</v>
      </c>
      <c r="O164" s="50">
        <v>1</v>
      </c>
    </row>
    <row r="165" spans="3:15" x14ac:dyDescent="0.25">
      <c r="C165" s="52" t="s">
        <v>312</v>
      </c>
      <c r="D165" s="49">
        <v>1</v>
      </c>
      <c r="E165" s="46">
        <v>29</v>
      </c>
      <c r="F165" s="50">
        <v>0</v>
      </c>
      <c r="G165" s="50">
        <v>0</v>
      </c>
      <c r="H165" s="50">
        <v>0</v>
      </c>
      <c r="I165" s="50">
        <v>0</v>
      </c>
      <c r="J165" s="50">
        <v>0</v>
      </c>
      <c r="K165" s="50">
        <v>0</v>
      </c>
      <c r="L165" s="50">
        <v>0</v>
      </c>
      <c r="M165" s="50">
        <v>0</v>
      </c>
      <c r="N165" s="50">
        <v>0</v>
      </c>
      <c r="O165" s="50">
        <v>0</v>
      </c>
    </row>
    <row r="166" spans="3:15" x14ac:dyDescent="0.25">
      <c r="C166" s="52" t="s">
        <v>289</v>
      </c>
      <c r="D166" s="49">
        <v>1</v>
      </c>
      <c r="E166" s="46">
        <v>30</v>
      </c>
      <c r="F166" s="50">
        <v>0</v>
      </c>
      <c r="G166" s="50">
        <v>0</v>
      </c>
      <c r="H166" s="50">
        <v>0</v>
      </c>
      <c r="I166" s="50">
        <v>0</v>
      </c>
      <c r="J166" s="50">
        <v>0</v>
      </c>
      <c r="K166" s="50">
        <v>0</v>
      </c>
      <c r="L166" s="50">
        <v>0</v>
      </c>
      <c r="M166" s="50">
        <v>0</v>
      </c>
      <c r="N166" s="50">
        <v>1</v>
      </c>
      <c r="O166" s="50">
        <v>1</v>
      </c>
    </row>
    <row r="167" spans="3:15" x14ac:dyDescent="0.25">
      <c r="C167" s="52" t="s">
        <v>287</v>
      </c>
      <c r="D167" s="49">
        <v>2</v>
      </c>
      <c r="E167" s="46">
        <v>75</v>
      </c>
      <c r="F167" s="50">
        <v>0</v>
      </c>
      <c r="G167" s="50">
        <v>0</v>
      </c>
      <c r="H167" s="50">
        <v>1</v>
      </c>
      <c r="I167" s="50">
        <v>0</v>
      </c>
      <c r="J167" s="50">
        <v>0</v>
      </c>
      <c r="K167" s="50">
        <v>1</v>
      </c>
      <c r="L167" s="50">
        <v>2</v>
      </c>
      <c r="M167" s="50">
        <v>0</v>
      </c>
      <c r="N167" s="50">
        <v>1</v>
      </c>
      <c r="O167" s="50">
        <v>1</v>
      </c>
    </row>
    <row r="168" spans="3:15" x14ac:dyDescent="0.25">
      <c r="C168" s="52" t="s">
        <v>141</v>
      </c>
      <c r="D168" s="49">
        <v>12</v>
      </c>
      <c r="E168" s="46">
        <v>61.583333333333336</v>
      </c>
      <c r="F168" s="50">
        <v>1</v>
      </c>
      <c r="G168" s="50">
        <v>2</v>
      </c>
      <c r="H168" s="50">
        <v>3</v>
      </c>
      <c r="I168" s="50">
        <v>4</v>
      </c>
      <c r="J168" s="50">
        <v>1.75</v>
      </c>
      <c r="K168" s="50">
        <v>4.75</v>
      </c>
      <c r="L168" s="50">
        <v>5.25</v>
      </c>
      <c r="M168" s="50">
        <v>0.5</v>
      </c>
      <c r="N168" s="50">
        <v>2.5</v>
      </c>
      <c r="O168" s="50">
        <v>3.25</v>
      </c>
    </row>
    <row r="169" spans="3:15" x14ac:dyDescent="0.25">
      <c r="C169" s="52" t="s">
        <v>220</v>
      </c>
      <c r="D169" s="49">
        <v>1</v>
      </c>
      <c r="E169" s="46">
        <v>63</v>
      </c>
      <c r="F169" s="50">
        <v>0</v>
      </c>
      <c r="G169" s="50">
        <v>0</v>
      </c>
      <c r="H169" s="50">
        <v>0</v>
      </c>
      <c r="I169" s="50">
        <v>0</v>
      </c>
      <c r="J169" s="50">
        <v>0</v>
      </c>
      <c r="K169" s="50">
        <v>0</v>
      </c>
      <c r="L169" s="50">
        <v>0</v>
      </c>
      <c r="M169" s="50">
        <v>1</v>
      </c>
      <c r="N169" s="50">
        <v>0</v>
      </c>
      <c r="O169" s="50">
        <v>0</v>
      </c>
    </row>
    <row r="170" spans="3:15" x14ac:dyDescent="0.25">
      <c r="C170" s="52" t="s">
        <v>300</v>
      </c>
      <c r="D170" s="49">
        <v>1</v>
      </c>
      <c r="E170" s="46">
        <v>56</v>
      </c>
      <c r="F170" s="50">
        <v>0</v>
      </c>
      <c r="G170" s="50">
        <v>0</v>
      </c>
      <c r="H170" s="50">
        <v>0</v>
      </c>
      <c r="I170" s="50">
        <v>1</v>
      </c>
      <c r="J170" s="50">
        <v>0</v>
      </c>
      <c r="K170" s="50">
        <v>0</v>
      </c>
      <c r="L170" s="50">
        <v>1</v>
      </c>
      <c r="M170" s="50">
        <v>0</v>
      </c>
      <c r="N170" s="50">
        <v>0</v>
      </c>
      <c r="O170" s="50">
        <v>1</v>
      </c>
    </row>
    <row r="171" spans="3:15" x14ac:dyDescent="0.25">
      <c r="C171" s="52" t="s">
        <v>274</v>
      </c>
      <c r="D171" s="49">
        <v>1</v>
      </c>
      <c r="E171" s="46">
        <v>31</v>
      </c>
      <c r="F171" s="50">
        <v>0</v>
      </c>
      <c r="G171" s="50">
        <v>0</v>
      </c>
      <c r="H171" s="50">
        <v>0</v>
      </c>
      <c r="I171" s="50">
        <v>0</v>
      </c>
      <c r="J171" s="50">
        <v>0</v>
      </c>
      <c r="K171" s="50">
        <v>0</v>
      </c>
      <c r="L171" s="50">
        <v>0</v>
      </c>
      <c r="M171" s="50">
        <v>0</v>
      </c>
      <c r="N171" s="50">
        <v>0</v>
      </c>
      <c r="O171" s="50">
        <v>1</v>
      </c>
    </row>
    <row r="172" spans="3:15" x14ac:dyDescent="0.25">
      <c r="C172" s="52" t="s">
        <v>257</v>
      </c>
      <c r="D172" s="49">
        <v>1</v>
      </c>
      <c r="E172" s="46">
        <v>53</v>
      </c>
      <c r="F172" s="50">
        <v>0</v>
      </c>
      <c r="G172" s="50">
        <v>0</v>
      </c>
      <c r="H172" s="50">
        <v>0</v>
      </c>
      <c r="I172" s="50">
        <v>1</v>
      </c>
      <c r="J172" s="50">
        <v>0</v>
      </c>
      <c r="K172" s="50">
        <v>1</v>
      </c>
      <c r="L172" s="50">
        <v>0</v>
      </c>
      <c r="M172" s="50">
        <v>0</v>
      </c>
      <c r="N172" s="50">
        <v>0</v>
      </c>
      <c r="O172" s="50">
        <v>0</v>
      </c>
    </row>
    <row r="173" spans="3:15" x14ac:dyDescent="0.25">
      <c r="C173" s="52" t="s">
        <v>209</v>
      </c>
      <c r="D173" s="49">
        <v>4</v>
      </c>
      <c r="E173" s="46">
        <v>54</v>
      </c>
      <c r="F173" s="50">
        <v>0</v>
      </c>
      <c r="G173" s="50">
        <v>0</v>
      </c>
      <c r="H173" s="50">
        <v>2</v>
      </c>
      <c r="I173" s="50">
        <v>1</v>
      </c>
      <c r="J173" s="50">
        <v>0</v>
      </c>
      <c r="K173" s="50">
        <v>0</v>
      </c>
      <c r="L173" s="50">
        <v>1</v>
      </c>
      <c r="M173" s="50">
        <v>1</v>
      </c>
      <c r="N173" s="50">
        <v>1</v>
      </c>
      <c r="O173" s="50">
        <v>0</v>
      </c>
    </row>
    <row r="174" spans="3:15" x14ac:dyDescent="0.25">
      <c r="C174" s="52" t="s">
        <v>119</v>
      </c>
      <c r="D174" s="49">
        <v>1</v>
      </c>
      <c r="E174" s="46">
        <v>55</v>
      </c>
      <c r="F174" s="50">
        <v>0</v>
      </c>
      <c r="G174" s="50">
        <v>0</v>
      </c>
      <c r="H174" s="50">
        <v>0</v>
      </c>
      <c r="I174" s="50">
        <v>0</v>
      </c>
      <c r="J174" s="50">
        <v>1</v>
      </c>
      <c r="K174" s="50">
        <v>0</v>
      </c>
      <c r="L174" s="50">
        <v>1</v>
      </c>
      <c r="M174" s="50">
        <v>0</v>
      </c>
      <c r="N174" s="50">
        <v>0</v>
      </c>
      <c r="O174" s="50">
        <v>1</v>
      </c>
    </row>
    <row r="175" spans="3:15" x14ac:dyDescent="0.25">
      <c r="C175" s="52" t="s">
        <v>185</v>
      </c>
      <c r="D175" s="49">
        <v>14</v>
      </c>
      <c r="E175" s="46">
        <v>36.785714285714285</v>
      </c>
      <c r="F175" s="50">
        <v>1</v>
      </c>
      <c r="G175" s="50">
        <v>2</v>
      </c>
      <c r="H175" s="50">
        <v>2</v>
      </c>
      <c r="I175" s="50">
        <v>7</v>
      </c>
      <c r="J175" s="50">
        <v>4</v>
      </c>
      <c r="K175" s="50">
        <v>0</v>
      </c>
      <c r="L175" s="50">
        <v>6</v>
      </c>
      <c r="M175" s="50">
        <v>1</v>
      </c>
      <c r="N175" s="50">
        <v>0</v>
      </c>
      <c r="O175" s="50">
        <v>2</v>
      </c>
    </row>
    <row r="176" spans="3:15" x14ac:dyDescent="0.25">
      <c r="C176" s="52" t="s">
        <v>244</v>
      </c>
      <c r="D176" s="49">
        <v>1</v>
      </c>
      <c r="E176" s="46">
        <v>60</v>
      </c>
      <c r="F176" s="50">
        <v>0</v>
      </c>
      <c r="G176" s="50">
        <v>0</v>
      </c>
      <c r="H176" s="50">
        <v>0</v>
      </c>
      <c r="I176" s="50">
        <v>0</v>
      </c>
      <c r="J176" s="50">
        <v>0</v>
      </c>
      <c r="K176" s="50">
        <v>0</v>
      </c>
      <c r="L176" s="50">
        <v>0</v>
      </c>
      <c r="M176" s="50">
        <v>1</v>
      </c>
      <c r="N176" s="50">
        <v>0</v>
      </c>
      <c r="O176" s="50">
        <v>0</v>
      </c>
    </row>
    <row r="177" spans="3:15" x14ac:dyDescent="0.25">
      <c r="C177" s="52" t="s">
        <v>208</v>
      </c>
      <c r="D177" s="49">
        <v>2</v>
      </c>
      <c r="E177" s="46">
        <v>71</v>
      </c>
      <c r="F177" s="50">
        <v>0</v>
      </c>
      <c r="G177" s="50">
        <v>0</v>
      </c>
      <c r="H177" s="50">
        <v>0</v>
      </c>
      <c r="I177" s="50">
        <v>0</v>
      </c>
      <c r="J177" s="50">
        <v>0</v>
      </c>
      <c r="K177" s="50">
        <v>0</v>
      </c>
      <c r="L177" s="50">
        <v>0</v>
      </c>
      <c r="M177" s="50">
        <v>0</v>
      </c>
      <c r="N177" s="50">
        <v>0</v>
      </c>
      <c r="O177" s="50">
        <v>0</v>
      </c>
    </row>
    <row r="178" spans="3:15" x14ac:dyDescent="0.25">
      <c r="C178" s="52" t="s">
        <v>235</v>
      </c>
      <c r="D178" s="49">
        <v>4</v>
      </c>
      <c r="E178" s="46">
        <v>32.25</v>
      </c>
      <c r="F178" s="50">
        <v>0</v>
      </c>
      <c r="G178" s="50">
        <v>2</v>
      </c>
      <c r="H178" s="50">
        <v>2</v>
      </c>
      <c r="I178" s="50">
        <v>0</v>
      </c>
      <c r="J178" s="50">
        <v>0</v>
      </c>
      <c r="K178" s="50">
        <v>0</v>
      </c>
      <c r="L178" s="50">
        <v>2</v>
      </c>
      <c r="M178" s="50">
        <v>0</v>
      </c>
      <c r="N178" s="50">
        <v>0</v>
      </c>
      <c r="O178" s="50">
        <v>2</v>
      </c>
    </row>
    <row r="179" spans="3:15" x14ac:dyDescent="0.25">
      <c r="C179" s="52" t="s">
        <v>219</v>
      </c>
      <c r="D179" s="49">
        <v>4</v>
      </c>
      <c r="E179" s="46">
        <v>42.5</v>
      </c>
      <c r="F179" s="50">
        <v>0</v>
      </c>
      <c r="G179" s="50">
        <v>1</v>
      </c>
      <c r="H179" s="50">
        <v>2</v>
      </c>
      <c r="I179" s="50">
        <v>2</v>
      </c>
      <c r="J179" s="50">
        <v>1</v>
      </c>
      <c r="K179" s="50">
        <v>0</v>
      </c>
      <c r="L179" s="50">
        <v>2</v>
      </c>
      <c r="M179" s="50">
        <v>0</v>
      </c>
      <c r="N179" s="50">
        <v>0</v>
      </c>
      <c r="O179" s="50">
        <v>2</v>
      </c>
    </row>
    <row r="180" spans="3:15" x14ac:dyDescent="0.25">
      <c r="C180" s="52" t="s">
        <v>298</v>
      </c>
      <c r="D180" s="49">
        <v>1</v>
      </c>
      <c r="E180" s="46">
        <v>23</v>
      </c>
      <c r="F180" s="50">
        <v>0</v>
      </c>
      <c r="G180" s="50">
        <v>0</v>
      </c>
      <c r="H180" s="50">
        <v>1</v>
      </c>
      <c r="I180" s="50">
        <v>0</v>
      </c>
      <c r="J180" s="50">
        <v>0</v>
      </c>
      <c r="K180" s="50">
        <v>0</v>
      </c>
      <c r="L180" s="50">
        <v>1</v>
      </c>
      <c r="M180" s="50">
        <v>0</v>
      </c>
      <c r="N180" s="50">
        <v>0</v>
      </c>
      <c r="O180" s="50">
        <v>0</v>
      </c>
    </row>
    <row r="181" spans="3:15" x14ac:dyDescent="0.25">
      <c r="C181" s="52" t="s">
        <v>247</v>
      </c>
      <c r="D181" s="49">
        <v>4</v>
      </c>
      <c r="E181" s="46">
        <v>59.666666666666664</v>
      </c>
      <c r="F181" s="50">
        <v>0</v>
      </c>
      <c r="G181" s="50">
        <v>0</v>
      </c>
      <c r="H181" s="50">
        <v>0</v>
      </c>
      <c r="I181" s="50">
        <v>2.75</v>
      </c>
      <c r="J181" s="50">
        <v>0</v>
      </c>
      <c r="K181" s="50">
        <v>0.75</v>
      </c>
      <c r="L181" s="50">
        <v>3.75</v>
      </c>
      <c r="M181" s="50">
        <v>0</v>
      </c>
      <c r="N181" s="50">
        <v>2.75</v>
      </c>
      <c r="O181" s="50">
        <v>1</v>
      </c>
    </row>
    <row r="182" spans="3:15" x14ac:dyDescent="0.25">
      <c r="C182" s="52" t="s">
        <v>180</v>
      </c>
      <c r="D182" s="49">
        <v>28</v>
      </c>
      <c r="E182" s="46">
        <v>41.928571428571431</v>
      </c>
      <c r="F182" s="50">
        <v>2</v>
      </c>
      <c r="G182" s="50">
        <v>1</v>
      </c>
      <c r="H182" s="50">
        <v>11</v>
      </c>
      <c r="I182" s="50">
        <v>10</v>
      </c>
      <c r="J182" s="50">
        <v>0</v>
      </c>
      <c r="K182" s="50">
        <v>0</v>
      </c>
      <c r="L182" s="50">
        <v>8</v>
      </c>
      <c r="M182" s="50">
        <v>6</v>
      </c>
      <c r="N182" s="50">
        <v>2</v>
      </c>
      <c r="O182" s="50">
        <v>2</v>
      </c>
    </row>
    <row r="183" spans="3:15" x14ac:dyDescent="0.25">
      <c r="C183" s="52" t="s">
        <v>297</v>
      </c>
      <c r="D183" s="49">
        <v>1</v>
      </c>
      <c r="E183" s="46">
        <v>43</v>
      </c>
      <c r="F183" s="50">
        <v>0</v>
      </c>
      <c r="G183" s="50">
        <v>0</v>
      </c>
      <c r="H183" s="50">
        <v>1</v>
      </c>
      <c r="I183" s="50">
        <v>0</v>
      </c>
      <c r="J183" s="50">
        <v>0</v>
      </c>
      <c r="K183" s="50">
        <v>0</v>
      </c>
      <c r="L183" s="50">
        <v>0</v>
      </c>
      <c r="M183" s="50">
        <v>0</v>
      </c>
      <c r="N183" s="50">
        <v>1</v>
      </c>
      <c r="O183" s="50">
        <v>1</v>
      </c>
    </row>
    <row r="184" spans="3:15" x14ac:dyDescent="0.25">
      <c r="C184" s="52" t="s">
        <v>173</v>
      </c>
      <c r="D184" s="49">
        <v>1</v>
      </c>
      <c r="E184" s="46">
        <v>42</v>
      </c>
      <c r="F184" s="50">
        <v>0</v>
      </c>
      <c r="G184" s="50">
        <v>0</v>
      </c>
      <c r="H184" s="50">
        <v>1</v>
      </c>
      <c r="I184" s="50">
        <v>0</v>
      </c>
      <c r="J184" s="50">
        <v>1</v>
      </c>
      <c r="K184" s="50">
        <v>0</v>
      </c>
      <c r="L184" s="50">
        <v>0</v>
      </c>
      <c r="M184" s="50">
        <v>1</v>
      </c>
      <c r="N184" s="50">
        <v>0</v>
      </c>
      <c r="O184" s="50">
        <v>0</v>
      </c>
    </row>
    <row r="185" spans="3:15" x14ac:dyDescent="0.25">
      <c r="C185" s="52" t="s">
        <v>255</v>
      </c>
      <c r="D185" s="49">
        <v>1</v>
      </c>
      <c r="E185" s="46">
        <v>53</v>
      </c>
      <c r="F185" s="50">
        <v>0</v>
      </c>
      <c r="G185" s="50">
        <v>0</v>
      </c>
      <c r="H185" s="50">
        <v>0</v>
      </c>
      <c r="I185" s="50">
        <v>1</v>
      </c>
      <c r="J185" s="50">
        <v>0</v>
      </c>
      <c r="K185" s="50">
        <v>0</v>
      </c>
      <c r="L185" s="50">
        <v>1</v>
      </c>
      <c r="M185" s="50">
        <v>0</v>
      </c>
      <c r="N185" s="50">
        <v>0</v>
      </c>
      <c r="O185" s="50">
        <v>1</v>
      </c>
    </row>
    <row r="186" spans="3:15" x14ac:dyDescent="0.25">
      <c r="C186" s="52" t="s">
        <v>192</v>
      </c>
      <c r="D186" s="49">
        <v>1</v>
      </c>
      <c r="E186" s="46">
        <v>43</v>
      </c>
      <c r="F186" s="50">
        <v>0</v>
      </c>
      <c r="G186" s="50">
        <v>0</v>
      </c>
      <c r="H186" s="50">
        <v>1</v>
      </c>
      <c r="I186" s="50">
        <v>0</v>
      </c>
      <c r="J186" s="50">
        <v>0</v>
      </c>
      <c r="K186" s="50">
        <v>0</v>
      </c>
      <c r="L186" s="50">
        <v>0</v>
      </c>
      <c r="M186" s="50">
        <v>0</v>
      </c>
      <c r="N186" s="50">
        <v>0</v>
      </c>
      <c r="O186" s="50">
        <v>0</v>
      </c>
    </row>
    <row r="187" spans="3:15" x14ac:dyDescent="0.25">
      <c r="C187" s="52" t="s">
        <v>189</v>
      </c>
      <c r="D187" s="49">
        <v>1</v>
      </c>
      <c r="E187" s="46">
        <v>55</v>
      </c>
      <c r="F187" s="50">
        <v>0</v>
      </c>
      <c r="G187" s="50">
        <v>1</v>
      </c>
      <c r="H187" s="50">
        <v>0</v>
      </c>
      <c r="I187" s="50">
        <v>0</v>
      </c>
      <c r="J187" s="50">
        <v>0</v>
      </c>
      <c r="K187" s="50">
        <v>0</v>
      </c>
      <c r="L187" s="50">
        <v>1</v>
      </c>
      <c r="M187" s="50">
        <v>0</v>
      </c>
      <c r="N187" s="50">
        <v>0</v>
      </c>
      <c r="O187" s="50">
        <v>1</v>
      </c>
    </row>
    <row r="188" spans="3:15" x14ac:dyDescent="0.25">
      <c r="C188" s="52" t="s">
        <v>252</v>
      </c>
      <c r="D188" s="49">
        <v>1</v>
      </c>
      <c r="E188" s="46">
        <v>67</v>
      </c>
      <c r="F188" s="50">
        <v>0</v>
      </c>
      <c r="G188" s="50">
        <v>0</v>
      </c>
      <c r="H188" s="50">
        <v>0</v>
      </c>
      <c r="I188" s="50">
        <v>1</v>
      </c>
      <c r="J188" s="50">
        <v>0</v>
      </c>
      <c r="K188" s="50">
        <v>0</v>
      </c>
      <c r="L188" s="50">
        <v>0</v>
      </c>
      <c r="M188" s="50">
        <v>0</v>
      </c>
      <c r="N188" s="50">
        <v>1</v>
      </c>
      <c r="O188" s="50">
        <v>0</v>
      </c>
    </row>
    <row r="189" spans="3:15" x14ac:dyDescent="0.25">
      <c r="C189" s="52" t="s">
        <v>282</v>
      </c>
      <c r="D189" s="49">
        <v>9</v>
      </c>
      <c r="E189" s="46">
        <v>63.111111111111114</v>
      </c>
      <c r="F189" s="50">
        <v>0</v>
      </c>
      <c r="G189" s="50">
        <v>2.4285714285714288</v>
      </c>
      <c r="H189" s="50">
        <v>1.4285714285714286</v>
      </c>
      <c r="I189" s="50">
        <v>3.4285714285714288</v>
      </c>
      <c r="J189" s="50">
        <v>0</v>
      </c>
      <c r="K189" s="50">
        <v>0.42857142857142855</v>
      </c>
      <c r="L189" s="50">
        <v>3.4285714285714288</v>
      </c>
      <c r="M189" s="50">
        <v>2</v>
      </c>
      <c r="N189" s="50">
        <v>1.4285714285714286</v>
      </c>
      <c r="O189" s="50">
        <v>0.42857142857142855</v>
      </c>
    </row>
    <row r="190" spans="3:15" x14ac:dyDescent="0.25">
      <c r="C190" s="52" t="s">
        <v>302</v>
      </c>
      <c r="D190" s="49">
        <v>1</v>
      </c>
      <c r="E190" s="46">
        <v>50</v>
      </c>
      <c r="F190" s="50">
        <v>0</v>
      </c>
      <c r="G190" s="50">
        <v>1</v>
      </c>
      <c r="H190" s="50">
        <v>0</v>
      </c>
      <c r="I190" s="50">
        <v>1</v>
      </c>
      <c r="J190" s="50">
        <v>0</v>
      </c>
      <c r="K190" s="50">
        <v>0</v>
      </c>
      <c r="L190" s="50">
        <v>0</v>
      </c>
      <c r="M190" s="50">
        <v>0</v>
      </c>
      <c r="N190" s="50">
        <v>0</v>
      </c>
      <c r="O190" s="50">
        <v>0</v>
      </c>
    </row>
    <row r="191" spans="3:15" x14ac:dyDescent="0.25">
      <c r="C191" s="52" t="s">
        <v>194</v>
      </c>
      <c r="D191" s="49">
        <v>2</v>
      </c>
      <c r="E191" s="46">
        <v>45</v>
      </c>
      <c r="F191" s="50">
        <v>0</v>
      </c>
      <c r="G191" s="50">
        <v>0</v>
      </c>
      <c r="H191" s="50">
        <v>0</v>
      </c>
      <c r="I191" s="50">
        <v>1</v>
      </c>
      <c r="J191" s="50">
        <v>0</v>
      </c>
      <c r="K191" s="50">
        <v>0</v>
      </c>
      <c r="L191" s="50">
        <v>1</v>
      </c>
      <c r="M191" s="50">
        <v>0</v>
      </c>
      <c r="N191" s="50">
        <v>0</v>
      </c>
      <c r="O191" s="50">
        <v>1</v>
      </c>
    </row>
    <row r="192" spans="3:15" x14ac:dyDescent="0.25">
      <c r="C192" s="52" t="s">
        <v>224</v>
      </c>
      <c r="D192" s="49">
        <v>2</v>
      </c>
      <c r="E192" s="46">
        <v>75</v>
      </c>
      <c r="F192" s="50">
        <v>0</v>
      </c>
      <c r="G192" s="50">
        <v>0</v>
      </c>
      <c r="H192" s="50">
        <v>2</v>
      </c>
      <c r="I192" s="50">
        <v>0</v>
      </c>
      <c r="J192" s="50">
        <v>0</v>
      </c>
      <c r="K192" s="50">
        <v>0</v>
      </c>
      <c r="L192" s="50">
        <v>0</v>
      </c>
      <c r="M192" s="50">
        <v>0</v>
      </c>
      <c r="N192" s="50">
        <v>0</v>
      </c>
      <c r="O192" s="50">
        <v>1</v>
      </c>
    </row>
    <row r="193" spans="3:15" x14ac:dyDescent="0.25">
      <c r="C193" s="52" t="s">
        <v>118</v>
      </c>
      <c r="D193" s="49">
        <v>7</v>
      </c>
      <c r="E193" s="46">
        <v>54.571428571428569</v>
      </c>
      <c r="F193" s="50">
        <v>0</v>
      </c>
      <c r="G193" s="50">
        <v>1</v>
      </c>
      <c r="H193" s="50">
        <v>1</v>
      </c>
      <c r="I193" s="50">
        <v>4</v>
      </c>
      <c r="J193" s="50">
        <v>1</v>
      </c>
      <c r="K193" s="50">
        <v>0</v>
      </c>
      <c r="L193" s="50">
        <v>1</v>
      </c>
      <c r="M193" s="50">
        <v>3</v>
      </c>
      <c r="N193" s="50">
        <v>0</v>
      </c>
      <c r="O193" s="50">
        <v>1</v>
      </c>
    </row>
    <row r="194" spans="3:15" x14ac:dyDescent="0.25">
      <c r="C194" s="52" t="s">
        <v>96</v>
      </c>
      <c r="D194" s="49">
        <v>36</v>
      </c>
      <c r="E194" s="46">
        <v>51.757575757575758</v>
      </c>
      <c r="F194" s="50">
        <v>5.75</v>
      </c>
      <c r="G194" s="50">
        <v>5.9285714285714288</v>
      </c>
      <c r="H194" s="50">
        <v>10.178571428571429</v>
      </c>
      <c r="I194" s="50">
        <v>9.25</v>
      </c>
      <c r="J194" s="50">
        <v>3.4285714285714288</v>
      </c>
      <c r="K194" s="50">
        <v>14.928571428571429</v>
      </c>
      <c r="L194" s="50">
        <v>24.678571428571431</v>
      </c>
      <c r="M194" s="50">
        <v>1.4285714285714286</v>
      </c>
      <c r="N194" s="50">
        <v>4.5</v>
      </c>
      <c r="O194" s="50">
        <v>12.928571428571429</v>
      </c>
    </row>
    <row r="195" spans="3:15" x14ac:dyDescent="0.25">
      <c r="C195" s="52" t="s">
        <v>226</v>
      </c>
      <c r="D195" s="49">
        <v>1</v>
      </c>
      <c r="E195" s="46">
        <v>55</v>
      </c>
      <c r="F195" s="50">
        <v>1</v>
      </c>
      <c r="G195" s="50">
        <v>0</v>
      </c>
      <c r="H195" s="50">
        <v>0</v>
      </c>
      <c r="I195" s="50">
        <v>1</v>
      </c>
      <c r="J195" s="50">
        <v>0</v>
      </c>
      <c r="K195" s="50">
        <v>0</v>
      </c>
      <c r="L195" s="50">
        <v>0</v>
      </c>
      <c r="M195" s="50">
        <v>0</v>
      </c>
      <c r="N195" s="50">
        <v>1</v>
      </c>
      <c r="O195" s="50">
        <v>0</v>
      </c>
    </row>
    <row r="196" spans="3:15" x14ac:dyDescent="0.25">
      <c r="C196" s="52" t="s">
        <v>158</v>
      </c>
      <c r="D196" s="49">
        <v>26</v>
      </c>
      <c r="E196" s="46">
        <v>55.115384615384613</v>
      </c>
      <c r="F196" s="50">
        <v>4</v>
      </c>
      <c r="G196" s="50">
        <v>1.6</v>
      </c>
      <c r="H196" s="50">
        <v>5.6</v>
      </c>
      <c r="I196" s="50">
        <v>5</v>
      </c>
      <c r="J196" s="50">
        <v>2.6</v>
      </c>
      <c r="K196" s="50">
        <v>8</v>
      </c>
      <c r="L196" s="50">
        <v>8.6</v>
      </c>
      <c r="M196" s="50">
        <v>3</v>
      </c>
      <c r="N196" s="50">
        <v>4</v>
      </c>
      <c r="O196" s="50">
        <v>7.6</v>
      </c>
    </row>
    <row r="197" spans="3:15" x14ac:dyDescent="0.25">
      <c r="C197" s="52" t="s">
        <v>164</v>
      </c>
      <c r="D197" s="49">
        <v>3</v>
      </c>
      <c r="E197" s="46">
        <v>32</v>
      </c>
      <c r="F197" s="50">
        <v>0</v>
      </c>
      <c r="G197" s="50">
        <v>2</v>
      </c>
      <c r="H197" s="50">
        <v>0</v>
      </c>
      <c r="I197" s="50">
        <v>0</v>
      </c>
      <c r="J197" s="50">
        <v>1</v>
      </c>
      <c r="K197" s="50">
        <v>1</v>
      </c>
      <c r="L197" s="50">
        <v>1</v>
      </c>
      <c r="M197" s="50">
        <v>0</v>
      </c>
      <c r="N197" s="50">
        <v>1</v>
      </c>
      <c r="O197" s="50">
        <v>2</v>
      </c>
    </row>
    <row r="198" spans="3:15" x14ac:dyDescent="0.25">
      <c r="C198" s="52" t="s">
        <v>243</v>
      </c>
      <c r="D198" s="49">
        <v>4</v>
      </c>
      <c r="E198" s="46">
        <v>42.75</v>
      </c>
      <c r="F198" s="50">
        <v>0</v>
      </c>
      <c r="G198" s="50">
        <v>2</v>
      </c>
      <c r="H198" s="50">
        <v>1</v>
      </c>
      <c r="I198" s="50">
        <v>0</v>
      </c>
      <c r="J198" s="50">
        <v>1</v>
      </c>
      <c r="K198" s="50">
        <v>0</v>
      </c>
      <c r="L198" s="50">
        <v>3</v>
      </c>
      <c r="M198" s="50">
        <v>0</v>
      </c>
      <c r="N198" s="50">
        <v>0</v>
      </c>
      <c r="O198" s="50">
        <v>1</v>
      </c>
    </row>
    <row r="199" spans="3:15" x14ac:dyDescent="0.25">
      <c r="C199" s="52" t="s">
        <v>193</v>
      </c>
      <c r="D199" s="49">
        <v>3</v>
      </c>
      <c r="E199" s="46">
        <v>48.666666666666664</v>
      </c>
      <c r="F199" s="50">
        <v>1</v>
      </c>
      <c r="G199" s="50">
        <v>0</v>
      </c>
      <c r="H199" s="50">
        <v>1</v>
      </c>
      <c r="I199" s="50">
        <v>1</v>
      </c>
      <c r="J199" s="50">
        <v>0</v>
      </c>
      <c r="K199" s="50">
        <v>0</v>
      </c>
      <c r="L199" s="50">
        <v>1</v>
      </c>
      <c r="M199" s="50">
        <v>1</v>
      </c>
      <c r="N199" s="50">
        <v>0</v>
      </c>
      <c r="O199" s="50">
        <v>0</v>
      </c>
    </row>
    <row r="200" spans="3:15" x14ac:dyDescent="0.25">
      <c r="C200" s="52" t="s">
        <v>240</v>
      </c>
      <c r="D200" s="49">
        <v>3</v>
      </c>
      <c r="E200" s="46">
        <v>69.5</v>
      </c>
      <c r="F200" s="50">
        <v>0</v>
      </c>
      <c r="G200" s="50">
        <v>0</v>
      </c>
      <c r="H200" s="50">
        <v>0</v>
      </c>
      <c r="I200" s="50">
        <v>0</v>
      </c>
      <c r="J200" s="50">
        <v>0</v>
      </c>
      <c r="K200" s="50">
        <v>0</v>
      </c>
      <c r="L200" s="50">
        <v>1</v>
      </c>
      <c r="M200" s="50">
        <v>1</v>
      </c>
      <c r="N200" s="50">
        <v>0</v>
      </c>
      <c r="O200" s="50">
        <v>1</v>
      </c>
    </row>
    <row r="201" spans="3:15" x14ac:dyDescent="0.25">
      <c r="C201" s="52" t="s">
        <v>124</v>
      </c>
      <c r="D201" s="49">
        <v>9</v>
      </c>
      <c r="E201" s="46">
        <v>63.111111111111114</v>
      </c>
      <c r="F201" s="50">
        <v>0</v>
      </c>
      <c r="G201" s="50">
        <v>0</v>
      </c>
      <c r="H201" s="50">
        <v>1</v>
      </c>
      <c r="I201" s="50">
        <v>3</v>
      </c>
      <c r="J201" s="50">
        <v>0</v>
      </c>
      <c r="K201" s="50">
        <v>0</v>
      </c>
      <c r="L201" s="50">
        <v>3</v>
      </c>
      <c r="M201" s="50">
        <v>2</v>
      </c>
      <c r="N201" s="50">
        <v>1</v>
      </c>
      <c r="O201" s="50">
        <v>4</v>
      </c>
    </row>
    <row r="202" spans="3:15" x14ac:dyDescent="0.25">
      <c r="C202" s="52" t="s">
        <v>227</v>
      </c>
      <c r="D202" s="49">
        <v>1</v>
      </c>
      <c r="E202" s="46">
        <v>65</v>
      </c>
      <c r="F202" s="50">
        <v>1</v>
      </c>
      <c r="G202" s="50">
        <v>0</v>
      </c>
      <c r="H202" s="50">
        <v>0</v>
      </c>
      <c r="I202" s="50">
        <v>1</v>
      </c>
      <c r="J202" s="50">
        <v>0</v>
      </c>
      <c r="K202" s="50">
        <v>0</v>
      </c>
      <c r="L202" s="50">
        <v>0</v>
      </c>
      <c r="M202" s="50">
        <v>0</v>
      </c>
      <c r="N202" s="50">
        <v>0</v>
      </c>
      <c r="O202" s="50">
        <v>1</v>
      </c>
    </row>
    <row r="203" spans="3:15" x14ac:dyDescent="0.25">
      <c r="C203" s="52" t="s">
        <v>162</v>
      </c>
      <c r="D203" s="49">
        <v>19</v>
      </c>
      <c r="E203" s="46">
        <v>54.666666666666664</v>
      </c>
      <c r="F203" s="50">
        <v>2</v>
      </c>
      <c r="G203" s="50">
        <v>4</v>
      </c>
      <c r="H203" s="50">
        <v>7</v>
      </c>
      <c r="I203" s="50">
        <v>6</v>
      </c>
      <c r="J203" s="50">
        <v>3</v>
      </c>
      <c r="K203" s="50">
        <v>9</v>
      </c>
      <c r="L203" s="50">
        <v>8</v>
      </c>
      <c r="M203" s="50">
        <v>0</v>
      </c>
      <c r="N203" s="50">
        <v>6</v>
      </c>
      <c r="O203" s="50">
        <v>6</v>
      </c>
    </row>
    <row r="204" spans="3:15" x14ac:dyDescent="0.25">
      <c r="C204" s="52" t="s">
        <v>254</v>
      </c>
      <c r="D204" s="49">
        <v>2</v>
      </c>
      <c r="E204" s="46">
        <v>47</v>
      </c>
      <c r="F204" s="50">
        <v>0.42857142857142855</v>
      </c>
      <c r="G204" s="50">
        <v>0</v>
      </c>
      <c r="H204" s="50">
        <v>0.42857142857142855</v>
      </c>
      <c r="I204" s="50">
        <v>0.42857142857142855</v>
      </c>
      <c r="J204" s="50">
        <v>0</v>
      </c>
      <c r="K204" s="50">
        <v>0.42857142857142855</v>
      </c>
      <c r="L204" s="50">
        <v>1.4285714285714286</v>
      </c>
      <c r="M204" s="50">
        <v>0.42857142857142855</v>
      </c>
      <c r="N204" s="50">
        <v>0</v>
      </c>
      <c r="O204" s="50">
        <v>1.4285714285714286</v>
      </c>
    </row>
    <row r="205" spans="3:15" x14ac:dyDescent="0.25">
      <c r="C205" s="52" t="s">
        <v>295</v>
      </c>
      <c r="D205" s="49">
        <v>1</v>
      </c>
      <c r="E205" s="46">
        <v>51</v>
      </c>
      <c r="F205" s="50">
        <v>0</v>
      </c>
      <c r="G205" s="50">
        <v>0</v>
      </c>
      <c r="H205" s="50">
        <v>1</v>
      </c>
      <c r="I205" s="50">
        <v>1</v>
      </c>
      <c r="J205" s="50">
        <v>0</v>
      </c>
      <c r="K205" s="50">
        <v>0</v>
      </c>
      <c r="L205" s="50">
        <v>0</v>
      </c>
      <c r="M205" s="50">
        <v>0</v>
      </c>
      <c r="N205" s="50">
        <v>1</v>
      </c>
      <c r="O205" s="50">
        <v>0</v>
      </c>
    </row>
    <row r="206" spans="3:15" x14ac:dyDescent="0.25">
      <c r="C206" s="52" t="s">
        <v>154</v>
      </c>
      <c r="D206" s="49">
        <v>3</v>
      </c>
      <c r="E206" s="46">
        <v>66.333333333333329</v>
      </c>
      <c r="F206" s="50">
        <v>1</v>
      </c>
      <c r="G206" s="50">
        <v>0</v>
      </c>
      <c r="H206" s="50">
        <v>1</v>
      </c>
      <c r="I206" s="50">
        <v>1</v>
      </c>
      <c r="J206" s="50">
        <v>0</v>
      </c>
      <c r="K206" s="50">
        <v>0</v>
      </c>
      <c r="L206" s="50">
        <v>1</v>
      </c>
      <c r="M206" s="50">
        <v>1</v>
      </c>
      <c r="N206" s="50">
        <v>0</v>
      </c>
      <c r="O206" s="50">
        <v>0</v>
      </c>
    </row>
    <row r="207" spans="3:15" x14ac:dyDescent="0.25">
      <c r="C207" s="52" t="s">
        <v>276</v>
      </c>
      <c r="D207" s="49">
        <v>2</v>
      </c>
      <c r="E207" s="46">
        <v>56</v>
      </c>
      <c r="F207" s="50">
        <v>0</v>
      </c>
      <c r="G207" s="50">
        <v>0</v>
      </c>
      <c r="H207" s="50">
        <v>0</v>
      </c>
      <c r="I207" s="50">
        <v>1</v>
      </c>
      <c r="J207" s="50">
        <v>0</v>
      </c>
      <c r="K207" s="50">
        <v>0</v>
      </c>
      <c r="L207" s="50">
        <v>1</v>
      </c>
      <c r="M207" s="50">
        <v>0</v>
      </c>
      <c r="N207" s="50">
        <v>0</v>
      </c>
      <c r="O207" s="50">
        <v>0</v>
      </c>
    </row>
    <row r="208" spans="3:15" x14ac:dyDescent="0.25">
      <c r="C208" s="52" t="s">
        <v>466</v>
      </c>
      <c r="D208" s="49">
        <v>20</v>
      </c>
      <c r="E208" s="46">
        <v>46</v>
      </c>
      <c r="F208" s="50">
        <v>3</v>
      </c>
      <c r="G208" s="50">
        <v>2.75</v>
      </c>
      <c r="H208" s="50">
        <v>5.35</v>
      </c>
      <c r="I208" s="50">
        <v>3.35</v>
      </c>
      <c r="J208" s="50">
        <v>2</v>
      </c>
      <c r="K208" s="50">
        <v>2</v>
      </c>
      <c r="L208" s="50">
        <v>7.6</v>
      </c>
      <c r="M208" s="50">
        <v>2.75</v>
      </c>
      <c r="N208" s="50">
        <v>2.6</v>
      </c>
      <c r="O208" s="50">
        <v>9.6</v>
      </c>
    </row>
    <row r="209" spans="3:15" x14ac:dyDescent="0.25">
      <c r="C209" s="64" t="s">
        <v>467</v>
      </c>
      <c r="D209" s="49">
        <v>976</v>
      </c>
      <c r="E209" s="46">
        <v>53.51531151003168</v>
      </c>
      <c r="F209" s="50">
        <v>77.311904761904771</v>
      </c>
      <c r="G209" s="50">
        <v>102.21904761904761</v>
      </c>
      <c r="H209" s="50">
        <v>247.497619047619</v>
      </c>
      <c r="I209" s="50">
        <v>297.11904761904765</v>
      </c>
      <c r="J209" s="50">
        <v>84.390476190476193</v>
      </c>
      <c r="K209" s="50">
        <v>140.94761904761904</v>
      </c>
      <c r="L209" s="50">
        <v>387.5190476190478</v>
      </c>
      <c r="M209" s="50">
        <v>132.08214285714286</v>
      </c>
      <c r="N209" s="50">
        <v>155.06547619047615</v>
      </c>
      <c r="O209" s="50">
        <v>284.84761904761905</v>
      </c>
    </row>
  </sheetData>
  <sortState ref="D26:E35">
    <sortCondition descending="1" ref="E26"/>
  </sortState>
  <mergeCells count="2">
    <mergeCell ref="A2:B2"/>
    <mergeCell ref="A1:O1"/>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9"/>
  <sheetViews>
    <sheetView zoomScale="80" zoomScaleNormal="80" workbookViewId="0">
      <pane xSplit="3" ySplit="11" topLeftCell="D12" activePane="bottomRight" state="frozen"/>
      <selection pane="topRight" activeCell="D1" sqref="D1"/>
      <selection pane="bottomLeft" activeCell="A14" sqref="A14"/>
      <selection pane="bottomRight" activeCell="C11" sqref="C11"/>
    </sheetView>
  </sheetViews>
  <sheetFormatPr defaultRowHeight="15" x14ac:dyDescent="0.25"/>
  <cols>
    <col min="2" max="2" width="29.7109375" customWidth="1"/>
    <col min="3" max="3" width="29.140625" customWidth="1"/>
    <col min="4" max="4" width="20.85546875" customWidth="1"/>
    <col min="5" max="5" width="12.42578125" style="48" customWidth="1"/>
    <col min="6" max="6" width="17.28515625" style="44" customWidth="1"/>
    <col min="7" max="7" width="35.7109375" style="44" customWidth="1"/>
    <col min="8" max="8" width="21.7109375" style="44" customWidth="1"/>
    <col min="9" max="9" width="17.28515625" style="44" customWidth="1"/>
    <col min="10" max="10" width="22.140625" style="44" customWidth="1"/>
    <col min="11" max="11" width="19.5703125" style="44" customWidth="1"/>
    <col min="12" max="12" width="21.42578125" style="44" customWidth="1"/>
    <col min="13" max="13" width="24.140625" style="44" customWidth="1"/>
    <col min="14" max="14" width="15" style="44" customWidth="1"/>
    <col min="15" max="15" width="27.85546875" style="44" customWidth="1"/>
    <col min="16" max="16" width="14.85546875" style="44" customWidth="1"/>
    <col min="17" max="17" width="21.42578125" style="44" customWidth="1"/>
  </cols>
  <sheetData>
    <row r="1" spans="1:17" ht="37.5" x14ac:dyDescent="0.7">
      <c r="A1" s="125" t="s">
        <v>3</v>
      </c>
      <c r="B1" s="125"/>
      <c r="C1" s="125"/>
      <c r="D1" s="125"/>
      <c r="E1" s="125"/>
      <c r="F1" s="125"/>
      <c r="G1" s="125"/>
      <c r="H1" s="125"/>
      <c r="I1" s="125"/>
      <c r="J1" s="125"/>
      <c r="K1" s="125"/>
      <c r="L1" s="125"/>
      <c r="M1" s="125"/>
      <c r="N1" s="125"/>
      <c r="O1" s="125"/>
      <c r="P1" s="125"/>
      <c r="Q1" s="125"/>
    </row>
    <row r="2" spans="1:17" x14ac:dyDescent="0.25">
      <c r="A2" s="124" t="s">
        <v>463</v>
      </c>
      <c r="B2" s="124"/>
    </row>
    <row r="10" spans="1:17" ht="15.75" thickBot="1" x14ac:dyDescent="0.3"/>
    <row r="11" spans="1:17" ht="15.75" thickBot="1" x14ac:dyDescent="0.3">
      <c r="C11" s="63" t="s">
        <v>490</v>
      </c>
      <c r="D11" s="40" t="s">
        <v>464</v>
      </c>
      <c r="E11" s="71" t="s">
        <v>465</v>
      </c>
      <c r="F11" s="58" t="s">
        <v>501</v>
      </c>
      <c r="G11" s="58" t="s">
        <v>502</v>
      </c>
      <c r="H11" s="58" t="s">
        <v>503</v>
      </c>
      <c r="I11" s="58" t="s">
        <v>504</v>
      </c>
      <c r="J11" s="58" t="s">
        <v>505</v>
      </c>
      <c r="K11" s="58" t="s">
        <v>506</v>
      </c>
      <c r="L11" s="58" t="s">
        <v>507</v>
      </c>
      <c r="M11" s="58" t="s">
        <v>508</v>
      </c>
      <c r="N11" s="58" t="s">
        <v>509</v>
      </c>
      <c r="O11" s="58" t="s">
        <v>510</v>
      </c>
      <c r="P11" s="58" t="s">
        <v>499</v>
      </c>
      <c r="Q11" s="59" t="s">
        <v>511</v>
      </c>
    </row>
    <row r="12" spans="1:17" x14ac:dyDescent="0.25">
      <c r="C12" s="47" t="s">
        <v>234</v>
      </c>
      <c r="D12" s="45">
        <v>3</v>
      </c>
      <c r="E12" s="46">
        <v>48.666666666666664</v>
      </c>
      <c r="F12" s="44">
        <v>3</v>
      </c>
      <c r="G12" s="44">
        <v>1</v>
      </c>
      <c r="H12" s="44">
        <v>2</v>
      </c>
      <c r="I12" s="44">
        <v>1</v>
      </c>
      <c r="J12" s="44">
        <v>0</v>
      </c>
      <c r="K12" s="44">
        <v>1</v>
      </c>
      <c r="L12" s="44">
        <v>0</v>
      </c>
      <c r="M12" s="44">
        <v>0</v>
      </c>
      <c r="N12" s="44">
        <v>0</v>
      </c>
      <c r="O12" s="44">
        <v>0</v>
      </c>
      <c r="P12" s="44">
        <v>0</v>
      </c>
      <c r="Q12" s="44">
        <v>1</v>
      </c>
    </row>
    <row r="13" spans="1:17" x14ac:dyDescent="0.25">
      <c r="C13" s="47" t="s">
        <v>166</v>
      </c>
      <c r="D13" s="45">
        <v>1</v>
      </c>
      <c r="E13" s="46">
        <v>36</v>
      </c>
      <c r="F13" s="44">
        <v>1</v>
      </c>
      <c r="G13" s="44">
        <v>0</v>
      </c>
      <c r="H13" s="44">
        <v>1</v>
      </c>
      <c r="I13" s="44">
        <v>0</v>
      </c>
      <c r="J13" s="44">
        <v>0</v>
      </c>
      <c r="K13" s="44">
        <v>0</v>
      </c>
      <c r="L13" s="44">
        <v>0</v>
      </c>
      <c r="M13" s="44">
        <v>0</v>
      </c>
      <c r="N13" s="44">
        <v>0</v>
      </c>
      <c r="O13" s="44">
        <v>0</v>
      </c>
      <c r="P13" s="44">
        <v>1</v>
      </c>
      <c r="Q13" s="44">
        <v>0</v>
      </c>
    </row>
    <row r="14" spans="1:17" x14ac:dyDescent="0.25">
      <c r="C14" s="47" t="s">
        <v>213</v>
      </c>
      <c r="D14" s="45">
        <v>3</v>
      </c>
      <c r="E14" s="46">
        <v>51</v>
      </c>
      <c r="F14" s="44">
        <v>1.75</v>
      </c>
      <c r="G14" s="44">
        <v>0.75</v>
      </c>
      <c r="H14" s="44">
        <v>1</v>
      </c>
      <c r="I14" s="44">
        <v>0</v>
      </c>
      <c r="J14" s="44">
        <v>0</v>
      </c>
      <c r="K14" s="44">
        <v>0.75</v>
      </c>
      <c r="L14" s="44">
        <v>0</v>
      </c>
      <c r="M14" s="44">
        <v>0</v>
      </c>
      <c r="N14" s="44">
        <v>0</v>
      </c>
      <c r="O14" s="44">
        <v>0</v>
      </c>
      <c r="P14" s="44">
        <v>0</v>
      </c>
      <c r="Q14" s="44">
        <v>0.75</v>
      </c>
    </row>
    <row r="15" spans="1:17" x14ac:dyDescent="0.25">
      <c r="C15" s="47" t="s">
        <v>278</v>
      </c>
      <c r="D15" s="45">
        <v>1</v>
      </c>
      <c r="E15" s="46">
        <v>66</v>
      </c>
      <c r="F15" s="44">
        <v>1</v>
      </c>
      <c r="G15" s="44">
        <v>0</v>
      </c>
      <c r="H15" s="44">
        <v>1</v>
      </c>
      <c r="I15" s="44">
        <v>0</v>
      </c>
      <c r="J15" s="44">
        <v>0</v>
      </c>
      <c r="K15" s="44">
        <v>0</v>
      </c>
      <c r="L15" s="44">
        <v>0</v>
      </c>
      <c r="M15" s="44">
        <v>0</v>
      </c>
      <c r="N15" s="44">
        <v>0</v>
      </c>
      <c r="O15" s="44">
        <v>1</v>
      </c>
      <c r="P15" s="44">
        <v>0</v>
      </c>
      <c r="Q15" s="44">
        <v>0</v>
      </c>
    </row>
    <row r="16" spans="1:17" x14ac:dyDescent="0.25">
      <c r="C16" s="47" t="s">
        <v>242</v>
      </c>
      <c r="D16" s="45">
        <v>3</v>
      </c>
      <c r="E16" s="46">
        <v>70.333333333333329</v>
      </c>
      <c r="F16" s="44">
        <v>1</v>
      </c>
      <c r="G16" s="44">
        <v>1</v>
      </c>
      <c r="H16" s="44">
        <v>1</v>
      </c>
      <c r="I16" s="44">
        <v>0</v>
      </c>
      <c r="J16" s="44">
        <v>1</v>
      </c>
      <c r="K16" s="44">
        <v>0</v>
      </c>
      <c r="L16" s="44">
        <v>0</v>
      </c>
      <c r="M16" s="44">
        <v>1</v>
      </c>
      <c r="N16" s="44">
        <v>0</v>
      </c>
      <c r="O16" s="44">
        <v>0</v>
      </c>
      <c r="P16" s="44">
        <v>0</v>
      </c>
      <c r="Q16" s="44">
        <v>2</v>
      </c>
    </row>
    <row r="17" spans="3:17" x14ac:dyDescent="0.25">
      <c r="C17" s="47" t="s">
        <v>288</v>
      </c>
      <c r="D17" s="45">
        <v>1</v>
      </c>
      <c r="E17" s="46">
        <v>83</v>
      </c>
      <c r="F17" s="44">
        <v>0</v>
      </c>
      <c r="G17" s="44">
        <v>0</v>
      </c>
      <c r="H17" s="44">
        <v>0</v>
      </c>
      <c r="I17" s="44">
        <v>0</v>
      </c>
      <c r="J17" s="44">
        <v>0</v>
      </c>
      <c r="K17" s="44">
        <v>0</v>
      </c>
      <c r="L17" s="44">
        <v>0</v>
      </c>
      <c r="M17" s="44">
        <v>0</v>
      </c>
      <c r="N17" s="44">
        <v>0</v>
      </c>
      <c r="O17" s="44">
        <v>0</v>
      </c>
      <c r="P17" s="44">
        <v>0</v>
      </c>
      <c r="Q17" s="44">
        <v>0</v>
      </c>
    </row>
    <row r="18" spans="3:17" x14ac:dyDescent="0.25">
      <c r="C18" s="47" t="s">
        <v>275</v>
      </c>
      <c r="D18" s="45">
        <v>1</v>
      </c>
      <c r="E18" s="46">
        <v>36</v>
      </c>
      <c r="F18" s="44">
        <v>0</v>
      </c>
      <c r="G18" s="44">
        <v>1</v>
      </c>
      <c r="H18" s="44">
        <v>0</v>
      </c>
      <c r="I18" s="44">
        <v>1</v>
      </c>
      <c r="J18" s="44">
        <v>0</v>
      </c>
      <c r="K18" s="44">
        <v>0</v>
      </c>
      <c r="L18" s="44">
        <v>0</v>
      </c>
      <c r="M18" s="44">
        <v>0</v>
      </c>
      <c r="N18" s="44">
        <v>0</v>
      </c>
      <c r="O18" s="44">
        <v>0</v>
      </c>
      <c r="P18" s="44">
        <v>1</v>
      </c>
      <c r="Q18" s="44">
        <v>0</v>
      </c>
    </row>
    <row r="19" spans="3:17" x14ac:dyDescent="0.25">
      <c r="C19" s="47" t="s">
        <v>117</v>
      </c>
      <c r="D19" s="45">
        <v>22</v>
      </c>
      <c r="E19" s="46">
        <v>49.4</v>
      </c>
      <c r="F19" s="44">
        <v>5.25</v>
      </c>
      <c r="G19" s="44">
        <v>3.25</v>
      </c>
      <c r="H19" s="44">
        <v>11.25</v>
      </c>
      <c r="I19" s="44">
        <v>5.25</v>
      </c>
      <c r="J19" s="44">
        <v>7.25</v>
      </c>
      <c r="K19" s="44">
        <v>5.25</v>
      </c>
      <c r="L19" s="44">
        <v>3.25</v>
      </c>
      <c r="M19" s="44">
        <v>0.25</v>
      </c>
      <c r="N19" s="44">
        <v>1.25</v>
      </c>
      <c r="O19" s="44">
        <v>1.25</v>
      </c>
      <c r="P19" s="44">
        <v>4.25</v>
      </c>
      <c r="Q19" s="44">
        <v>5.25</v>
      </c>
    </row>
    <row r="20" spans="3:17" x14ac:dyDescent="0.25">
      <c r="C20" s="47" t="s">
        <v>122</v>
      </c>
      <c r="D20" s="45">
        <v>16</v>
      </c>
      <c r="E20" s="46">
        <v>53.125</v>
      </c>
      <c r="F20" s="44">
        <v>3.5</v>
      </c>
      <c r="G20" s="44">
        <v>6.1999999999999993</v>
      </c>
      <c r="H20" s="44">
        <v>7.1</v>
      </c>
      <c r="I20" s="44">
        <v>2.2000000000000002</v>
      </c>
      <c r="J20" s="44">
        <v>2.6</v>
      </c>
      <c r="K20" s="44">
        <v>4.0999999999999996</v>
      </c>
      <c r="L20" s="44">
        <v>5.0999999999999996</v>
      </c>
      <c r="M20" s="44">
        <v>2.6</v>
      </c>
      <c r="N20" s="44">
        <v>2.1</v>
      </c>
      <c r="O20" s="44">
        <v>1</v>
      </c>
      <c r="P20" s="44">
        <v>0</v>
      </c>
      <c r="Q20" s="44">
        <v>6.5</v>
      </c>
    </row>
    <row r="21" spans="3:17" x14ac:dyDescent="0.25">
      <c r="C21" s="47" t="s">
        <v>245</v>
      </c>
      <c r="D21" s="45">
        <v>2</v>
      </c>
      <c r="E21" s="46">
        <v>37.5</v>
      </c>
      <c r="F21" s="44">
        <v>0</v>
      </c>
      <c r="G21" s="44">
        <v>1</v>
      </c>
      <c r="H21" s="44">
        <v>1</v>
      </c>
      <c r="I21" s="44">
        <v>0</v>
      </c>
      <c r="J21" s="44">
        <v>0</v>
      </c>
      <c r="K21" s="44">
        <v>1</v>
      </c>
      <c r="L21" s="44">
        <v>0</v>
      </c>
      <c r="M21" s="44">
        <v>0</v>
      </c>
      <c r="N21" s="44">
        <v>0</v>
      </c>
      <c r="O21" s="44">
        <v>1</v>
      </c>
      <c r="P21" s="44">
        <v>1</v>
      </c>
      <c r="Q21" s="44">
        <v>0</v>
      </c>
    </row>
    <row r="22" spans="3:17" x14ac:dyDescent="0.25">
      <c r="C22" s="47" t="s">
        <v>206</v>
      </c>
      <c r="D22" s="45">
        <v>4</v>
      </c>
      <c r="E22" s="46">
        <v>50.25</v>
      </c>
      <c r="F22" s="44">
        <v>0</v>
      </c>
      <c r="G22" s="44">
        <v>1</v>
      </c>
      <c r="H22" s="44">
        <v>0</v>
      </c>
      <c r="I22" s="44">
        <v>3</v>
      </c>
      <c r="J22" s="44">
        <v>2</v>
      </c>
      <c r="K22" s="44">
        <v>0</v>
      </c>
      <c r="L22" s="44">
        <v>0</v>
      </c>
      <c r="M22" s="44">
        <v>0</v>
      </c>
      <c r="N22" s="44">
        <v>0</v>
      </c>
      <c r="O22" s="44">
        <v>2</v>
      </c>
      <c r="P22" s="44">
        <v>2</v>
      </c>
      <c r="Q22" s="44">
        <v>0</v>
      </c>
    </row>
    <row r="23" spans="3:17" x14ac:dyDescent="0.25">
      <c r="C23" s="47" t="s">
        <v>305</v>
      </c>
      <c r="D23" s="45">
        <v>1</v>
      </c>
      <c r="E23" s="46">
        <v>100</v>
      </c>
      <c r="F23" s="44">
        <v>0</v>
      </c>
      <c r="G23" s="44">
        <v>1</v>
      </c>
      <c r="H23" s="44">
        <v>0</v>
      </c>
      <c r="I23" s="44">
        <v>0</v>
      </c>
      <c r="J23" s="44">
        <v>0</v>
      </c>
      <c r="K23" s="44">
        <v>0</v>
      </c>
      <c r="L23" s="44">
        <v>0</v>
      </c>
      <c r="M23" s="44">
        <v>0</v>
      </c>
      <c r="N23" s="44">
        <v>0</v>
      </c>
      <c r="O23" s="44">
        <v>0</v>
      </c>
      <c r="P23" s="44">
        <v>0</v>
      </c>
      <c r="Q23" s="44">
        <v>0</v>
      </c>
    </row>
    <row r="24" spans="3:17" x14ac:dyDescent="0.25">
      <c r="C24" s="47" t="s">
        <v>142</v>
      </c>
      <c r="D24" s="45">
        <v>7</v>
      </c>
      <c r="E24" s="46">
        <v>65.571428571428569</v>
      </c>
      <c r="F24" s="44">
        <v>4.5</v>
      </c>
      <c r="G24" s="44">
        <v>0.5</v>
      </c>
      <c r="H24" s="44">
        <v>3.5</v>
      </c>
      <c r="I24" s="44">
        <v>0</v>
      </c>
      <c r="J24" s="44">
        <v>1</v>
      </c>
      <c r="K24" s="44">
        <v>1.5</v>
      </c>
      <c r="L24" s="44">
        <v>0</v>
      </c>
      <c r="M24" s="44">
        <v>0.5</v>
      </c>
      <c r="N24" s="44">
        <v>0</v>
      </c>
      <c r="O24" s="44">
        <v>0</v>
      </c>
      <c r="P24" s="44">
        <v>2</v>
      </c>
      <c r="Q24" s="44">
        <v>2.5</v>
      </c>
    </row>
    <row r="25" spans="3:17" x14ac:dyDescent="0.25">
      <c r="C25" s="47" t="s">
        <v>304</v>
      </c>
      <c r="D25" s="45">
        <v>1</v>
      </c>
      <c r="E25" s="46">
        <v>43</v>
      </c>
      <c r="F25" s="44">
        <v>0</v>
      </c>
      <c r="G25" s="44">
        <v>0</v>
      </c>
      <c r="H25" s="44">
        <v>1</v>
      </c>
      <c r="I25" s="44">
        <v>1</v>
      </c>
      <c r="J25" s="44">
        <v>0</v>
      </c>
      <c r="K25" s="44">
        <v>0</v>
      </c>
      <c r="L25" s="44">
        <v>0</v>
      </c>
      <c r="M25" s="44">
        <v>1</v>
      </c>
      <c r="N25" s="44">
        <v>0</v>
      </c>
      <c r="O25" s="44">
        <v>0</v>
      </c>
      <c r="P25" s="44">
        <v>0</v>
      </c>
      <c r="Q25" s="44">
        <v>0</v>
      </c>
    </row>
    <row r="26" spans="3:17" x14ac:dyDescent="0.25">
      <c r="C26" s="47" t="s">
        <v>238</v>
      </c>
      <c r="D26" s="45">
        <v>4</v>
      </c>
      <c r="E26" s="46">
        <v>59.75</v>
      </c>
      <c r="F26" s="44">
        <v>1</v>
      </c>
      <c r="G26" s="44">
        <v>0</v>
      </c>
      <c r="H26" s="44">
        <v>2</v>
      </c>
      <c r="I26" s="44">
        <v>0</v>
      </c>
      <c r="J26" s="44">
        <v>0</v>
      </c>
      <c r="K26" s="44">
        <v>0</v>
      </c>
      <c r="L26" s="44">
        <v>0</v>
      </c>
      <c r="M26" s="44">
        <v>0</v>
      </c>
      <c r="N26" s="44">
        <v>0</v>
      </c>
      <c r="O26" s="44">
        <v>0</v>
      </c>
      <c r="P26" s="44">
        <v>1</v>
      </c>
      <c r="Q26" s="44">
        <v>0</v>
      </c>
    </row>
    <row r="27" spans="3:17" x14ac:dyDescent="0.25">
      <c r="C27" s="47" t="s">
        <v>303</v>
      </c>
      <c r="D27" s="45">
        <v>1</v>
      </c>
      <c r="E27" s="46">
        <v>101</v>
      </c>
      <c r="F27" s="44">
        <v>0</v>
      </c>
      <c r="G27" s="44">
        <v>0</v>
      </c>
      <c r="H27" s="44">
        <v>0</v>
      </c>
      <c r="I27" s="44">
        <v>0</v>
      </c>
      <c r="J27" s="44">
        <v>0</v>
      </c>
      <c r="K27" s="44">
        <v>0</v>
      </c>
      <c r="L27" s="44">
        <v>0</v>
      </c>
      <c r="M27" s="44">
        <v>0</v>
      </c>
      <c r="N27" s="44">
        <v>0</v>
      </c>
      <c r="O27" s="44">
        <v>0</v>
      </c>
      <c r="P27" s="44">
        <v>0</v>
      </c>
      <c r="Q27" s="44">
        <v>0</v>
      </c>
    </row>
    <row r="28" spans="3:17" x14ac:dyDescent="0.25">
      <c r="C28" s="47" t="s">
        <v>239</v>
      </c>
      <c r="D28" s="45">
        <v>1</v>
      </c>
      <c r="E28" s="46">
        <v>60</v>
      </c>
      <c r="F28" s="44">
        <v>0</v>
      </c>
      <c r="G28" s="44">
        <v>1</v>
      </c>
      <c r="H28" s="44">
        <v>0</v>
      </c>
      <c r="I28" s="44">
        <v>0</v>
      </c>
      <c r="J28" s="44">
        <v>0</v>
      </c>
      <c r="K28" s="44">
        <v>0</v>
      </c>
      <c r="L28" s="44">
        <v>0</v>
      </c>
      <c r="M28" s="44">
        <v>1</v>
      </c>
      <c r="N28" s="44">
        <v>0</v>
      </c>
      <c r="O28" s="44">
        <v>0</v>
      </c>
      <c r="P28" s="44">
        <v>0</v>
      </c>
      <c r="Q28" s="44">
        <v>0</v>
      </c>
    </row>
    <row r="29" spans="3:17" x14ac:dyDescent="0.25">
      <c r="C29" s="47" t="s">
        <v>211</v>
      </c>
      <c r="D29" s="45">
        <v>5</v>
      </c>
      <c r="E29" s="46">
        <v>45.2</v>
      </c>
      <c r="F29" s="44">
        <v>0</v>
      </c>
      <c r="G29" s="44">
        <v>2</v>
      </c>
      <c r="H29" s="44">
        <v>0</v>
      </c>
      <c r="I29" s="44">
        <v>2</v>
      </c>
      <c r="J29" s="44">
        <v>0</v>
      </c>
      <c r="K29" s="44">
        <v>1</v>
      </c>
      <c r="L29" s="44">
        <v>4</v>
      </c>
      <c r="M29" s="44">
        <v>1</v>
      </c>
      <c r="N29" s="44">
        <v>0</v>
      </c>
      <c r="O29" s="44">
        <v>0</v>
      </c>
      <c r="P29" s="44">
        <v>1</v>
      </c>
      <c r="Q29" s="44">
        <v>0</v>
      </c>
    </row>
    <row r="30" spans="3:17" x14ac:dyDescent="0.25">
      <c r="C30" s="47" t="s">
        <v>212</v>
      </c>
      <c r="D30" s="45">
        <v>1</v>
      </c>
      <c r="E30" s="46">
        <v>49</v>
      </c>
      <c r="F30" s="44">
        <v>0</v>
      </c>
      <c r="G30" s="44">
        <v>0</v>
      </c>
      <c r="H30" s="44">
        <v>0</v>
      </c>
      <c r="I30" s="44">
        <v>0</v>
      </c>
      <c r="J30" s="44">
        <v>1</v>
      </c>
      <c r="K30" s="44">
        <v>0</v>
      </c>
      <c r="L30" s="44">
        <v>0</v>
      </c>
      <c r="M30" s="44">
        <v>0</v>
      </c>
      <c r="N30" s="44">
        <v>0</v>
      </c>
      <c r="O30" s="44">
        <v>0</v>
      </c>
      <c r="P30" s="44">
        <v>0</v>
      </c>
      <c r="Q30" s="44">
        <v>0</v>
      </c>
    </row>
    <row r="31" spans="3:17" x14ac:dyDescent="0.25">
      <c r="C31" s="47" t="s">
        <v>250</v>
      </c>
      <c r="D31" s="45">
        <v>2</v>
      </c>
      <c r="E31" s="46">
        <v>69.5</v>
      </c>
      <c r="F31" s="44">
        <v>0</v>
      </c>
      <c r="G31" s="44">
        <v>1</v>
      </c>
      <c r="H31" s="44">
        <v>2</v>
      </c>
      <c r="I31" s="44">
        <v>1</v>
      </c>
      <c r="J31" s="44">
        <v>1</v>
      </c>
      <c r="K31" s="44">
        <v>0</v>
      </c>
      <c r="L31" s="44">
        <v>0</v>
      </c>
      <c r="M31" s="44">
        <v>0</v>
      </c>
      <c r="N31" s="44">
        <v>0</v>
      </c>
      <c r="O31" s="44">
        <v>0</v>
      </c>
      <c r="P31" s="44">
        <v>1</v>
      </c>
      <c r="Q31" s="44">
        <v>0</v>
      </c>
    </row>
    <row r="32" spans="3:17" x14ac:dyDescent="0.25">
      <c r="C32" s="47" t="s">
        <v>301</v>
      </c>
      <c r="D32" s="45">
        <v>1</v>
      </c>
      <c r="E32" s="46">
        <v>65</v>
      </c>
      <c r="F32" s="44">
        <v>1</v>
      </c>
      <c r="G32" s="44">
        <v>0</v>
      </c>
      <c r="H32" s="44">
        <v>0</v>
      </c>
      <c r="I32" s="44">
        <v>0</v>
      </c>
      <c r="J32" s="44">
        <v>0</v>
      </c>
      <c r="K32" s="44">
        <v>0</v>
      </c>
      <c r="L32" s="44">
        <v>0</v>
      </c>
      <c r="M32" s="44">
        <v>0</v>
      </c>
      <c r="N32" s="44">
        <v>0</v>
      </c>
      <c r="O32" s="44">
        <v>0</v>
      </c>
      <c r="P32" s="44">
        <v>0</v>
      </c>
      <c r="Q32" s="44">
        <v>0</v>
      </c>
    </row>
    <row r="33" spans="3:17" x14ac:dyDescent="0.25">
      <c r="C33" s="47" t="s">
        <v>228</v>
      </c>
      <c r="D33" s="45">
        <v>2</v>
      </c>
      <c r="E33" s="46">
        <v>61</v>
      </c>
      <c r="F33" s="44">
        <v>1</v>
      </c>
      <c r="G33" s="44">
        <v>0</v>
      </c>
      <c r="H33" s="44">
        <v>2</v>
      </c>
      <c r="I33" s="44">
        <v>0</v>
      </c>
      <c r="J33" s="44">
        <v>2</v>
      </c>
      <c r="K33" s="44">
        <v>0</v>
      </c>
      <c r="L33" s="44">
        <v>0</v>
      </c>
      <c r="M33" s="44">
        <v>0</v>
      </c>
      <c r="N33" s="44">
        <v>0</v>
      </c>
      <c r="O33" s="44">
        <v>0</v>
      </c>
      <c r="P33" s="44">
        <v>0</v>
      </c>
      <c r="Q33" s="44">
        <v>1</v>
      </c>
    </row>
    <row r="34" spans="3:17" x14ac:dyDescent="0.25">
      <c r="C34" s="47" t="s">
        <v>216</v>
      </c>
      <c r="D34" s="45">
        <v>2</v>
      </c>
      <c r="E34" s="46">
        <v>45.5</v>
      </c>
      <c r="F34" s="44">
        <v>0</v>
      </c>
      <c r="G34" s="44">
        <v>1</v>
      </c>
      <c r="H34" s="44">
        <v>1</v>
      </c>
      <c r="I34" s="44">
        <v>0</v>
      </c>
      <c r="J34" s="44">
        <v>1</v>
      </c>
      <c r="K34" s="44">
        <v>0</v>
      </c>
      <c r="L34" s="44">
        <v>0</v>
      </c>
      <c r="M34" s="44">
        <v>0</v>
      </c>
      <c r="N34" s="44">
        <v>0</v>
      </c>
      <c r="O34" s="44">
        <v>0</v>
      </c>
      <c r="P34" s="44">
        <v>0</v>
      </c>
      <c r="Q34" s="44">
        <v>0</v>
      </c>
    </row>
    <row r="35" spans="3:17" x14ac:dyDescent="0.25">
      <c r="C35" s="47" t="s">
        <v>248</v>
      </c>
      <c r="D35" s="45">
        <v>2</v>
      </c>
      <c r="E35" s="46">
        <v>51.5</v>
      </c>
      <c r="F35" s="44">
        <v>1</v>
      </c>
      <c r="G35" s="44">
        <v>1</v>
      </c>
      <c r="H35" s="44">
        <v>1</v>
      </c>
      <c r="I35" s="44">
        <v>0</v>
      </c>
      <c r="J35" s="44">
        <v>0</v>
      </c>
      <c r="K35" s="44">
        <v>0</v>
      </c>
      <c r="L35" s="44">
        <v>0</v>
      </c>
      <c r="M35" s="44">
        <v>1</v>
      </c>
      <c r="N35" s="44">
        <v>0</v>
      </c>
      <c r="O35" s="44">
        <v>0</v>
      </c>
      <c r="P35" s="44">
        <v>0</v>
      </c>
      <c r="Q35" s="44">
        <v>0</v>
      </c>
    </row>
    <row r="36" spans="3:17" x14ac:dyDescent="0.25">
      <c r="C36" s="47" t="s">
        <v>246</v>
      </c>
      <c r="D36" s="45">
        <v>3</v>
      </c>
      <c r="E36" s="46">
        <v>51</v>
      </c>
      <c r="F36" s="44">
        <v>0</v>
      </c>
      <c r="G36" s="44">
        <v>0</v>
      </c>
      <c r="H36" s="44">
        <v>1</v>
      </c>
      <c r="I36" s="44">
        <v>2</v>
      </c>
      <c r="J36" s="44">
        <v>0</v>
      </c>
      <c r="K36" s="44">
        <v>0</v>
      </c>
      <c r="L36" s="44">
        <v>0</v>
      </c>
      <c r="M36" s="44">
        <v>1</v>
      </c>
      <c r="N36" s="44">
        <v>0</v>
      </c>
      <c r="O36" s="44">
        <v>0</v>
      </c>
      <c r="P36" s="44">
        <v>0</v>
      </c>
      <c r="Q36" s="44">
        <v>0</v>
      </c>
    </row>
    <row r="37" spans="3:17" x14ac:dyDescent="0.25">
      <c r="C37" s="47" t="s">
        <v>178</v>
      </c>
      <c r="D37" s="45">
        <v>21</v>
      </c>
      <c r="E37" s="46">
        <v>37.05263157894737</v>
      </c>
      <c r="F37" s="44">
        <v>3</v>
      </c>
      <c r="G37" s="44">
        <v>6</v>
      </c>
      <c r="H37" s="44">
        <v>6</v>
      </c>
      <c r="I37" s="44">
        <v>6</v>
      </c>
      <c r="J37" s="44">
        <v>6</v>
      </c>
      <c r="K37" s="44">
        <v>1</v>
      </c>
      <c r="L37" s="44">
        <v>0</v>
      </c>
      <c r="M37" s="44">
        <v>1</v>
      </c>
      <c r="N37" s="44">
        <v>3</v>
      </c>
      <c r="O37" s="44">
        <v>3</v>
      </c>
      <c r="P37" s="44">
        <v>2</v>
      </c>
      <c r="Q37" s="44">
        <v>1</v>
      </c>
    </row>
    <row r="38" spans="3:17" x14ac:dyDescent="0.25">
      <c r="C38" s="47" t="s">
        <v>176</v>
      </c>
      <c r="D38" s="45">
        <v>3</v>
      </c>
      <c r="E38" s="46">
        <v>36</v>
      </c>
      <c r="F38" s="44">
        <v>0</v>
      </c>
      <c r="G38" s="44">
        <v>1</v>
      </c>
      <c r="H38" s="44">
        <v>1</v>
      </c>
      <c r="I38" s="44">
        <v>1</v>
      </c>
      <c r="J38" s="44">
        <v>1</v>
      </c>
      <c r="K38" s="44">
        <v>1</v>
      </c>
      <c r="L38" s="44">
        <v>1</v>
      </c>
      <c r="M38" s="44">
        <v>1</v>
      </c>
      <c r="N38" s="44">
        <v>0</v>
      </c>
      <c r="O38" s="44">
        <v>0</v>
      </c>
      <c r="P38" s="44">
        <v>1</v>
      </c>
      <c r="Q38" s="44">
        <v>1</v>
      </c>
    </row>
    <row r="39" spans="3:17" x14ac:dyDescent="0.25">
      <c r="C39" s="47" t="s">
        <v>159</v>
      </c>
      <c r="D39" s="45">
        <v>2</v>
      </c>
      <c r="E39" s="46">
        <v>49</v>
      </c>
      <c r="F39" s="44">
        <v>1</v>
      </c>
      <c r="G39" s="44">
        <v>0</v>
      </c>
      <c r="H39" s="44">
        <v>1</v>
      </c>
      <c r="I39" s="44">
        <v>0</v>
      </c>
      <c r="J39" s="44">
        <v>0</v>
      </c>
      <c r="K39" s="44">
        <v>1</v>
      </c>
      <c r="L39" s="44">
        <v>0</v>
      </c>
      <c r="M39" s="44">
        <v>1</v>
      </c>
      <c r="N39" s="44">
        <v>0</v>
      </c>
      <c r="O39" s="44">
        <v>1</v>
      </c>
      <c r="P39" s="44">
        <v>0</v>
      </c>
      <c r="Q39" s="44">
        <v>0</v>
      </c>
    </row>
    <row r="40" spans="3:17" x14ac:dyDescent="0.25">
      <c r="C40" s="47" t="s">
        <v>281</v>
      </c>
      <c r="D40" s="45">
        <v>4</v>
      </c>
      <c r="E40" s="46">
        <v>76.75</v>
      </c>
      <c r="F40" s="44">
        <v>1</v>
      </c>
      <c r="G40" s="44">
        <v>0</v>
      </c>
      <c r="H40" s="44">
        <v>0</v>
      </c>
      <c r="I40" s="44">
        <v>0</v>
      </c>
      <c r="J40" s="44">
        <v>0</v>
      </c>
      <c r="K40" s="44">
        <v>1</v>
      </c>
      <c r="L40" s="44">
        <v>0</v>
      </c>
      <c r="M40" s="44">
        <v>1</v>
      </c>
      <c r="N40" s="44">
        <v>0</v>
      </c>
      <c r="O40" s="44">
        <v>1</v>
      </c>
      <c r="P40" s="44">
        <v>1</v>
      </c>
      <c r="Q40" s="44">
        <v>1</v>
      </c>
    </row>
    <row r="41" spans="3:17" x14ac:dyDescent="0.25">
      <c r="C41" s="47" t="s">
        <v>161</v>
      </c>
      <c r="D41" s="45">
        <v>21</v>
      </c>
      <c r="E41" s="46">
        <v>51.05</v>
      </c>
      <c r="F41" s="44">
        <v>8.35</v>
      </c>
      <c r="G41" s="44">
        <v>1.35</v>
      </c>
      <c r="H41" s="44">
        <v>11.1</v>
      </c>
      <c r="I41" s="44">
        <v>3.75</v>
      </c>
      <c r="J41" s="44">
        <v>1</v>
      </c>
      <c r="K41" s="44">
        <v>4.75</v>
      </c>
      <c r="L41" s="44">
        <v>3</v>
      </c>
      <c r="M41" s="44">
        <v>3</v>
      </c>
      <c r="N41" s="44">
        <v>0</v>
      </c>
      <c r="O41" s="44">
        <v>5.6</v>
      </c>
      <c r="P41" s="44">
        <v>1.35</v>
      </c>
      <c r="Q41" s="44">
        <v>3.75</v>
      </c>
    </row>
    <row r="42" spans="3:17" x14ac:dyDescent="0.25">
      <c r="C42" s="47" t="s">
        <v>293</v>
      </c>
      <c r="D42" s="45">
        <v>1</v>
      </c>
      <c r="E42" s="46">
        <v>54</v>
      </c>
      <c r="F42" s="44">
        <v>0</v>
      </c>
      <c r="G42" s="44">
        <v>1</v>
      </c>
      <c r="H42" s="44">
        <v>1</v>
      </c>
      <c r="I42" s="44">
        <v>0</v>
      </c>
      <c r="J42" s="44">
        <v>1</v>
      </c>
      <c r="K42" s="44">
        <v>0</v>
      </c>
      <c r="L42" s="44">
        <v>0</v>
      </c>
      <c r="M42" s="44">
        <v>0</v>
      </c>
      <c r="N42" s="44">
        <v>0</v>
      </c>
      <c r="O42" s="44">
        <v>0</v>
      </c>
      <c r="P42" s="44">
        <v>0</v>
      </c>
      <c r="Q42" s="44">
        <v>0</v>
      </c>
    </row>
    <row r="43" spans="3:17" x14ac:dyDescent="0.25">
      <c r="C43" s="47" t="s">
        <v>198</v>
      </c>
      <c r="D43" s="45">
        <v>6</v>
      </c>
      <c r="E43" s="46">
        <v>64.166666666666671</v>
      </c>
      <c r="F43" s="44">
        <v>2</v>
      </c>
      <c r="G43" s="44">
        <v>0</v>
      </c>
      <c r="H43" s="44">
        <v>1.5</v>
      </c>
      <c r="I43" s="44">
        <v>2.5</v>
      </c>
      <c r="J43" s="44">
        <v>0.5</v>
      </c>
      <c r="K43" s="44">
        <v>0</v>
      </c>
      <c r="L43" s="44">
        <v>0.5</v>
      </c>
      <c r="M43" s="44">
        <v>0.5</v>
      </c>
      <c r="N43" s="44">
        <v>0</v>
      </c>
      <c r="O43" s="44">
        <v>1.5</v>
      </c>
      <c r="P43" s="44">
        <v>1</v>
      </c>
      <c r="Q43" s="44">
        <v>2</v>
      </c>
    </row>
    <row r="44" spans="3:17" x14ac:dyDescent="0.25">
      <c r="C44" s="47" t="s">
        <v>191</v>
      </c>
      <c r="D44" s="45">
        <v>1</v>
      </c>
      <c r="E44" s="46"/>
      <c r="F44" s="44">
        <v>0</v>
      </c>
      <c r="G44" s="44">
        <v>1</v>
      </c>
      <c r="H44" s="44">
        <v>0</v>
      </c>
      <c r="I44" s="44">
        <v>0</v>
      </c>
      <c r="J44" s="44">
        <v>1</v>
      </c>
      <c r="K44" s="44">
        <v>0</v>
      </c>
      <c r="L44" s="44">
        <v>0</v>
      </c>
      <c r="M44" s="44">
        <v>0</v>
      </c>
      <c r="N44" s="44">
        <v>0</v>
      </c>
      <c r="O44" s="44">
        <v>0</v>
      </c>
      <c r="P44" s="44">
        <v>0</v>
      </c>
      <c r="Q44" s="44">
        <v>0</v>
      </c>
    </row>
    <row r="45" spans="3:17" x14ac:dyDescent="0.25">
      <c r="C45" s="47" t="s">
        <v>285</v>
      </c>
      <c r="D45" s="45">
        <v>4</v>
      </c>
      <c r="E45" s="46">
        <v>73</v>
      </c>
      <c r="F45" s="44">
        <v>1.0833333333333333</v>
      </c>
      <c r="G45" s="44">
        <v>2.333333333333333</v>
      </c>
      <c r="H45" s="44">
        <v>0.75</v>
      </c>
      <c r="I45" s="44">
        <v>1</v>
      </c>
      <c r="J45" s="44">
        <v>2.333333333333333</v>
      </c>
      <c r="K45" s="44">
        <v>1.0833333333333333</v>
      </c>
      <c r="L45" s="44">
        <v>0.33333333333333331</v>
      </c>
      <c r="M45" s="44">
        <v>0.33333333333333331</v>
      </c>
      <c r="N45" s="44">
        <v>0</v>
      </c>
      <c r="O45" s="44">
        <v>0.33333333333333331</v>
      </c>
      <c r="P45" s="44">
        <v>2.083333333333333</v>
      </c>
      <c r="Q45" s="44">
        <v>0.33333333333333331</v>
      </c>
    </row>
    <row r="46" spans="3:17" x14ac:dyDescent="0.25">
      <c r="C46" s="47" t="s">
        <v>195</v>
      </c>
      <c r="D46" s="45">
        <v>7</v>
      </c>
      <c r="E46" s="46">
        <v>45.571428571428569</v>
      </c>
      <c r="F46" s="44">
        <v>0.75</v>
      </c>
      <c r="G46" s="44">
        <v>0.75</v>
      </c>
      <c r="H46" s="44">
        <v>2</v>
      </c>
      <c r="I46" s="44">
        <v>2</v>
      </c>
      <c r="J46" s="44">
        <v>0</v>
      </c>
      <c r="K46" s="44">
        <v>1</v>
      </c>
      <c r="L46" s="44">
        <v>3</v>
      </c>
      <c r="M46" s="44">
        <v>0.75</v>
      </c>
      <c r="N46" s="44">
        <v>0</v>
      </c>
      <c r="O46" s="44">
        <v>0</v>
      </c>
      <c r="P46" s="44">
        <v>1.75</v>
      </c>
      <c r="Q46" s="44">
        <v>1</v>
      </c>
    </row>
    <row r="47" spans="3:17" x14ac:dyDescent="0.25">
      <c r="C47" s="47" t="s">
        <v>172</v>
      </c>
      <c r="D47" s="45">
        <v>14</v>
      </c>
      <c r="E47" s="46">
        <v>51.153846153846153</v>
      </c>
      <c r="F47" s="44">
        <v>4.5999999999999996</v>
      </c>
      <c r="G47" s="44">
        <v>3</v>
      </c>
      <c r="H47" s="44">
        <v>1.6</v>
      </c>
      <c r="I47" s="44">
        <v>3</v>
      </c>
      <c r="J47" s="44">
        <v>4.5999999999999996</v>
      </c>
      <c r="K47" s="44">
        <v>1.6</v>
      </c>
      <c r="L47" s="44">
        <v>0</v>
      </c>
      <c r="M47" s="44">
        <v>1.6</v>
      </c>
      <c r="N47" s="44">
        <v>0</v>
      </c>
      <c r="O47" s="44">
        <v>2</v>
      </c>
      <c r="P47" s="44">
        <v>2</v>
      </c>
      <c r="Q47" s="44">
        <v>4</v>
      </c>
    </row>
    <row r="48" spans="3:17" x14ac:dyDescent="0.25">
      <c r="C48" s="47" t="s">
        <v>277</v>
      </c>
      <c r="D48" s="45">
        <v>2</v>
      </c>
      <c r="E48" s="46">
        <v>63</v>
      </c>
      <c r="F48" s="44">
        <v>1</v>
      </c>
      <c r="G48" s="44">
        <v>0</v>
      </c>
      <c r="H48" s="44">
        <v>0</v>
      </c>
      <c r="I48" s="44">
        <v>1</v>
      </c>
      <c r="J48" s="44">
        <v>1</v>
      </c>
      <c r="K48" s="44">
        <v>0</v>
      </c>
      <c r="L48" s="44">
        <v>0</v>
      </c>
      <c r="M48" s="44">
        <v>1</v>
      </c>
      <c r="N48" s="44">
        <v>0</v>
      </c>
      <c r="O48" s="44">
        <v>0</v>
      </c>
      <c r="P48" s="44">
        <v>0</v>
      </c>
      <c r="Q48" s="44">
        <v>0</v>
      </c>
    </row>
    <row r="49" spans="3:17" x14ac:dyDescent="0.25">
      <c r="C49" s="47" t="s">
        <v>296</v>
      </c>
      <c r="D49" s="45">
        <v>2</v>
      </c>
      <c r="E49" s="46">
        <v>43.5</v>
      </c>
      <c r="F49" s="44">
        <v>1</v>
      </c>
      <c r="G49" s="44">
        <v>0</v>
      </c>
      <c r="H49" s="44">
        <v>0</v>
      </c>
      <c r="I49" s="44">
        <v>1</v>
      </c>
      <c r="J49" s="44">
        <v>0</v>
      </c>
      <c r="K49" s="44">
        <v>1</v>
      </c>
      <c r="L49" s="44">
        <v>0</v>
      </c>
      <c r="M49" s="44">
        <v>0</v>
      </c>
      <c r="N49" s="44">
        <v>0</v>
      </c>
      <c r="O49" s="44">
        <v>0</v>
      </c>
      <c r="P49" s="44">
        <v>0</v>
      </c>
      <c r="Q49" s="44">
        <v>1</v>
      </c>
    </row>
    <row r="50" spans="3:17" x14ac:dyDescent="0.25">
      <c r="C50" s="47" t="s">
        <v>151</v>
      </c>
      <c r="D50" s="45">
        <v>3</v>
      </c>
      <c r="E50" s="46">
        <v>67.666666666666671</v>
      </c>
      <c r="F50" s="44">
        <v>1</v>
      </c>
      <c r="G50" s="44">
        <v>0</v>
      </c>
      <c r="H50" s="44">
        <v>1</v>
      </c>
      <c r="I50" s="44">
        <v>0</v>
      </c>
      <c r="J50" s="44">
        <v>0</v>
      </c>
      <c r="K50" s="44">
        <v>0</v>
      </c>
      <c r="L50" s="44">
        <v>1</v>
      </c>
      <c r="M50" s="44">
        <v>0</v>
      </c>
      <c r="N50" s="44">
        <v>0</v>
      </c>
      <c r="O50" s="44">
        <v>0</v>
      </c>
      <c r="P50" s="44">
        <v>0</v>
      </c>
      <c r="Q50" s="44">
        <v>0</v>
      </c>
    </row>
    <row r="51" spans="3:17" x14ac:dyDescent="0.25">
      <c r="C51" s="47" t="s">
        <v>294</v>
      </c>
      <c r="D51" s="45">
        <v>1</v>
      </c>
      <c r="E51" s="46">
        <v>59</v>
      </c>
      <c r="F51" s="44">
        <v>0</v>
      </c>
      <c r="G51" s="44">
        <v>0</v>
      </c>
      <c r="H51" s="44">
        <v>1</v>
      </c>
      <c r="I51" s="44">
        <v>0</v>
      </c>
      <c r="J51" s="44">
        <v>0</v>
      </c>
      <c r="K51" s="44">
        <v>0</v>
      </c>
      <c r="L51" s="44">
        <v>0</v>
      </c>
      <c r="M51" s="44">
        <v>1</v>
      </c>
      <c r="N51" s="44">
        <v>0</v>
      </c>
      <c r="O51" s="44">
        <v>0</v>
      </c>
      <c r="P51" s="44">
        <v>0</v>
      </c>
      <c r="Q51" s="44">
        <v>1</v>
      </c>
    </row>
    <row r="52" spans="3:17" x14ac:dyDescent="0.25">
      <c r="C52" s="47" t="s">
        <v>251</v>
      </c>
      <c r="D52" s="45">
        <v>4</v>
      </c>
      <c r="E52" s="46">
        <v>52</v>
      </c>
      <c r="F52" s="44">
        <v>1</v>
      </c>
      <c r="G52" s="44">
        <v>0</v>
      </c>
      <c r="H52" s="44">
        <v>0</v>
      </c>
      <c r="I52" s="44">
        <v>0</v>
      </c>
      <c r="J52" s="44">
        <v>0</v>
      </c>
      <c r="K52" s="44">
        <v>1</v>
      </c>
      <c r="L52" s="44">
        <v>1</v>
      </c>
      <c r="M52" s="44">
        <v>3</v>
      </c>
      <c r="N52" s="44">
        <v>0</v>
      </c>
      <c r="O52" s="44">
        <v>0</v>
      </c>
      <c r="P52" s="44">
        <v>0</v>
      </c>
      <c r="Q52" s="44">
        <v>0</v>
      </c>
    </row>
    <row r="53" spans="3:17" x14ac:dyDescent="0.25">
      <c r="C53" s="47" t="s">
        <v>131</v>
      </c>
      <c r="D53" s="45">
        <v>55</v>
      </c>
      <c r="E53" s="46">
        <v>39.872727272727275</v>
      </c>
      <c r="F53" s="44">
        <v>9.5749999999999993</v>
      </c>
      <c r="G53" s="44">
        <v>17.299999999999997</v>
      </c>
      <c r="H53" s="44">
        <v>20.2</v>
      </c>
      <c r="I53" s="44">
        <v>19.574999999999999</v>
      </c>
      <c r="J53" s="44">
        <v>10.975</v>
      </c>
      <c r="K53" s="44">
        <v>9.125</v>
      </c>
      <c r="L53" s="44">
        <v>7.6499999999999995</v>
      </c>
      <c r="M53" s="44">
        <v>12.074999999999999</v>
      </c>
      <c r="N53" s="44">
        <v>8.3249999999999993</v>
      </c>
      <c r="O53" s="44">
        <v>7.85</v>
      </c>
      <c r="P53" s="44">
        <v>10.1</v>
      </c>
      <c r="Q53" s="44">
        <v>16.25</v>
      </c>
    </row>
    <row r="54" spans="3:17" x14ac:dyDescent="0.25">
      <c r="C54" s="47" t="s">
        <v>155</v>
      </c>
      <c r="D54" s="45">
        <v>4</v>
      </c>
      <c r="E54" s="46">
        <v>53.5</v>
      </c>
      <c r="F54" s="44">
        <v>1.5</v>
      </c>
      <c r="G54" s="44">
        <v>0.75</v>
      </c>
      <c r="H54" s="44">
        <v>1.5</v>
      </c>
      <c r="I54" s="44">
        <v>1</v>
      </c>
      <c r="J54" s="44">
        <v>1.5</v>
      </c>
      <c r="K54" s="44">
        <v>1.75</v>
      </c>
      <c r="L54" s="44">
        <v>0.75</v>
      </c>
      <c r="M54" s="44">
        <v>0.75</v>
      </c>
      <c r="N54" s="44">
        <v>0</v>
      </c>
      <c r="O54" s="44">
        <v>1</v>
      </c>
      <c r="P54" s="44">
        <v>0</v>
      </c>
      <c r="Q54" s="44">
        <v>1.5</v>
      </c>
    </row>
    <row r="55" spans="3:17" x14ac:dyDescent="0.25">
      <c r="C55" s="47" t="s">
        <v>179</v>
      </c>
      <c r="D55" s="45">
        <v>1</v>
      </c>
      <c r="E55" s="46">
        <v>53</v>
      </c>
      <c r="F55" s="44">
        <v>0</v>
      </c>
      <c r="G55" s="44">
        <v>0</v>
      </c>
      <c r="H55" s="44">
        <v>1</v>
      </c>
      <c r="I55" s="44">
        <v>1</v>
      </c>
      <c r="J55" s="44">
        <v>0</v>
      </c>
      <c r="K55" s="44">
        <v>0</v>
      </c>
      <c r="L55" s="44">
        <v>0</v>
      </c>
      <c r="M55" s="44">
        <v>0</v>
      </c>
      <c r="N55" s="44">
        <v>0</v>
      </c>
      <c r="O55" s="44">
        <v>1</v>
      </c>
      <c r="P55" s="44">
        <v>0</v>
      </c>
      <c r="Q55" s="44">
        <v>0</v>
      </c>
    </row>
    <row r="56" spans="3:17" x14ac:dyDescent="0.25">
      <c r="C56" s="47" t="s">
        <v>218</v>
      </c>
      <c r="D56" s="45">
        <v>3</v>
      </c>
      <c r="E56" s="46">
        <v>46</v>
      </c>
      <c r="F56" s="44">
        <v>0</v>
      </c>
      <c r="G56" s="44">
        <v>0</v>
      </c>
      <c r="H56" s="44">
        <v>0.6</v>
      </c>
      <c r="I56" s="44">
        <v>2</v>
      </c>
      <c r="J56" s="44">
        <v>0</v>
      </c>
      <c r="K56" s="44">
        <v>0.6</v>
      </c>
      <c r="L56" s="44">
        <v>0.6</v>
      </c>
      <c r="M56" s="44">
        <v>1.6</v>
      </c>
      <c r="N56" s="44">
        <v>0</v>
      </c>
      <c r="O56" s="44">
        <v>1.6</v>
      </c>
      <c r="P56" s="44">
        <v>0</v>
      </c>
      <c r="Q56" s="44">
        <v>0</v>
      </c>
    </row>
    <row r="57" spans="3:17" x14ac:dyDescent="0.25">
      <c r="C57" s="47" t="s">
        <v>138</v>
      </c>
      <c r="D57" s="45">
        <v>12</v>
      </c>
      <c r="E57" s="46">
        <v>51.81818181818182</v>
      </c>
      <c r="F57" s="44">
        <v>4.75</v>
      </c>
      <c r="G57" s="44">
        <v>4.2</v>
      </c>
      <c r="H57" s="44">
        <v>7.35</v>
      </c>
      <c r="I57" s="44">
        <v>2.6</v>
      </c>
      <c r="J57" s="44">
        <v>4.2</v>
      </c>
      <c r="K57" s="44">
        <v>0.6</v>
      </c>
      <c r="L57" s="44">
        <v>1.35</v>
      </c>
      <c r="M57" s="44">
        <v>1</v>
      </c>
      <c r="N57" s="44">
        <v>1</v>
      </c>
      <c r="O57" s="44">
        <v>1.6</v>
      </c>
      <c r="P57" s="44">
        <v>0.6</v>
      </c>
      <c r="Q57" s="44">
        <v>2.75</v>
      </c>
    </row>
    <row r="58" spans="3:17" x14ac:dyDescent="0.25">
      <c r="C58" s="47" t="s">
        <v>202</v>
      </c>
      <c r="D58" s="45">
        <v>1</v>
      </c>
      <c r="E58" s="46">
        <v>37</v>
      </c>
      <c r="F58" s="44">
        <v>0</v>
      </c>
      <c r="G58" s="44">
        <v>1</v>
      </c>
      <c r="H58" s="44">
        <v>0</v>
      </c>
      <c r="I58" s="44">
        <v>1</v>
      </c>
      <c r="J58" s="44">
        <v>0</v>
      </c>
      <c r="K58" s="44">
        <v>0</v>
      </c>
      <c r="L58" s="44">
        <v>0</v>
      </c>
      <c r="M58" s="44">
        <v>0</v>
      </c>
      <c r="N58" s="44">
        <v>0</v>
      </c>
      <c r="O58" s="44">
        <v>0</v>
      </c>
      <c r="P58" s="44">
        <v>0</v>
      </c>
      <c r="Q58" s="44">
        <v>1</v>
      </c>
    </row>
    <row r="59" spans="3:17" x14ac:dyDescent="0.25">
      <c r="C59" s="47" t="s">
        <v>130</v>
      </c>
      <c r="D59" s="45">
        <v>9</v>
      </c>
      <c r="E59" s="46">
        <v>61.777777777777779</v>
      </c>
      <c r="F59" s="44">
        <v>3</v>
      </c>
      <c r="G59" s="44">
        <v>2</v>
      </c>
      <c r="H59" s="44">
        <v>2</v>
      </c>
      <c r="I59" s="44">
        <v>1</v>
      </c>
      <c r="J59" s="44">
        <v>1</v>
      </c>
      <c r="K59" s="44">
        <v>3</v>
      </c>
      <c r="L59" s="44">
        <v>0</v>
      </c>
      <c r="M59" s="44">
        <v>3</v>
      </c>
      <c r="N59" s="44">
        <v>0</v>
      </c>
      <c r="O59" s="44">
        <v>1</v>
      </c>
      <c r="P59" s="44">
        <v>1</v>
      </c>
      <c r="Q59" s="44">
        <v>3</v>
      </c>
    </row>
    <row r="60" spans="3:17" x14ac:dyDescent="0.25">
      <c r="C60" s="47" t="s">
        <v>139</v>
      </c>
      <c r="D60" s="45">
        <v>12</v>
      </c>
      <c r="E60" s="46">
        <v>59.666666666666664</v>
      </c>
      <c r="F60" s="44">
        <v>4.375</v>
      </c>
      <c r="G60" s="44">
        <v>3.375</v>
      </c>
      <c r="H60" s="44">
        <v>5.375</v>
      </c>
      <c r="I60" s="44">
        <v>3</v>
      </c>
      <c r="J60" s="44">
        <v>2</v>
      </c>
      <c r="K60" s="44">
        <v>2.375</v>
      </c>
      <c r="L60" s="44">
        <v>3.375</v>
      </c>
      <c r="M60" s="44">
        <v>1.375</v>
      </c>
      <c r="N60" s="44">
        <v>0</v>
      </c>
      <c r="O60" s="44">
        <v>1</v>
      </c>
      <c r="P60" s="44">
        <v>2.375</v>
      </c>
      <c r="Q60" s="44">
        <v>1.375</v>
      </c>
    </row>
    <row r="61" spans="3:17" x14ac:dyDescent="0.25">
      <c r="C61" s="47" t="s">
        <v>182</v>
      </c>
      <c r="D61" s="45">
        <v>2</v>
      </c>
      <c r="E61" s="46">
        <v>33.5</v>
      </c>
      <c r="F61" s="44">
        <v>0</v>
      </c>
      <c r="G61" s="44">
        <v>0</v>
      </c>
      <c r="H61" s="44">
        <v>2</v>
      </c>
      <c r="I61" s="44">
        <v>0</v>
      </c>
      <c r="J61" s="44">
        <v>0</v>
      </c>
      <c r="K61" s="44">
        <v>0</v>
      </c>
      <c r="L61" s="44">
        <v>0</v>
      </c>
      <c r="M61" s="44">
        <v>0</v>
      </c>
      <c r="N61" s="44">
        <v>0</v>
      </c>
      <c r="O61" s="44">
        <v>0</v>
      </c>
      <c r="P61" s="44">
        <v>0</v>
      </c>
      <c r="Q61" s="44">
        <v>2</v>
      </c>
    </row>
    <row r="62" spans="3:17" x14ac:dyDescent="0.25">
      <c r="C62" s="47" t="s">
        <v>147</v>
      </c>
      <c r="D62" s="45">
        <v>3</v>
      </c>
      <c r="E62" s="46">
        <v>67</v>
      </c>
      <c r="F62" s="44">
        <v>1</v>
      </c>
      <c r="G62" s="44">
        <v>0</v>
      </c>
      <c r="H62" s="44">
        <v>2</v>
      </c>
      <c r="I62" s="44">
        <v>0</v>
      </c>
      <c r="J62" s="44">
        <v>0</v>
      </c>
      <c r="K62" s="44">
        <v>0</v>
      </c>
      <c r="L62" s="44">
        <v>0</v>
      </c>
      <c r="M62" s="44">
        <v>0</v>
      </c>
      <c r="N62" s="44">
        <v>0</v>
      </c>
      <c r="O62" s="44">
        <v>0</v>
      </c>
      <c r="P62" s="44">
        <v>0</v>
      </c>
      <c r="Q62" s="44">
        <v>0</v>
      </c>
    </row>
    <row r="63" spans="3:17" x14ac:dyDescent="0.25">
      <c r="C63" s="47" t="s">
        <v>204</v>
      </c>
      <c r="D63" s="45">
        <v>22</v>
      </c>
      <c r="E63" s="46">
        <v>67</v>
      </c>
      <c r="F63" s="44">
        <v>7.35</v>
      </c>
      <c r="G63" s="44">
        <v>4.75</v>
      </c>
      <c r="H63" s="44">
        <v>8.1</v>
      </c>
      <c r="I63" s="44">
        <v>4.75</v>
      </c>
      <c r="J63" s="44">
        <v>4.3499999999999996</v>
      </c>
      <c r="K63" s="44">
        <v>5.6</v>
      </c>
      <c r="L63" s="44">
        <v>0</v>
      </c>
      <c r="M63" s="44">
        <v>2.35</v>
      </c>
      <c r="N63" s="44">
        <v>0</v>
      </c>
      <c r="O63" s="44">
        <v>1</v>
      </c>
      <c r="P63" s="44">
        <v>1.75</v>
      </c>
      <c r="Q63" s="44">
        <v>3</v>
      </c>
    </row>
    <row r="64" spans="3:17" x14ac:dyDescent="0.25">
      <c r="C64" s="47" t="s">
        <v>225</v>
      </c>
      <c r="D64" s="45">
        <v>6</v>
      </c>
      <c r="E64" s="46">
        <v>59.166666666666664</v>
      </c>
      <c r="F64" s="44">
        <v>0</v>
      </c>
      <c r="G64" s="44">
        <v>2</v>
      </c>
      <c r="H64" s="44">
        <v>1</v>
      </c>
      <c r="I64" s="44">
        <v>0</v>
      </c>
      <c r="J64" s="44">
        <v>0</v>
      </c>
      <c r="K64" s="44">
        <v>1</v>
      </c>
      <c r="L64" s="44">
        <v>0</v>
      </c>
      <c r="M64" s="44">
        <v>0</v>
      </c>
      <c r="N64" s="44">
        <v>0</v>
      </c>
      <c r="O64" s="44">
        <v>0</v>
      </c>
      <c r="P64" s="44">
        <v>0</v>
      </c>
      <c r="Q64" s="44">
        <v>0</v>
      </c>
    </row>
    <row r="65" spans="3:17" x14ac:dyDescent="0.25">
      <c r="C65" s="47" t="s">
        <v>232</v>
      </c>
      <c r="D65" s="45">
        <v>1</v>
      </c>
      <c r="E65" s="46">
        <v>25</v>
      </c>
      <c r="F65" s="44">
        <v>0</v>
      </c>
      <c r="G65" s="44">
        <v>0</v>
      </c>
      <c r="H65" s="44">
        <v>1</v>
      </c>
      <c r="I65" s="44">
        <v>0</v>
      </c>
      <c r="J65" s="44">
        <v>1</v>
      </c>
      <c r="K65" s="44">
        <v>1</v>
      </c>
      <c r="L65" s="44">
        <v>0</v>
      </c>
      <c r="M65" s="44">
        <v>0</v>
      </c>
      <c r="N65" s="44">
        <v>0</v>
      </c>
      <c r="O65" s="44">
        <v>0</v>
      </c>
      <c r="P65" s="44">
        <v>0</v>
      </c>
      <c r="Q65" s="44">
        <v>0</v>
      </c>
    </row>
    <row r="66" spans="3:17" x14ac:dyDescent="0.25">
      <c r="C66" s="47" t="s">
        <v>236</v>
      </c>
      <c r="D66" s="45">
        <v>4</v>
      </c>
      <c r="E66" s="46">
        <v>53.25</v>
      </c>
      <c r="F66" s="44">
        <v>2</v>
      </c>
      <c r="G66" s="44">
        <v>1</v>
      </c>
      <c r="H66" s="44">
        <v>0</v>
      </c>
      <c r="I66" s="44">
        <v>0</v>
      </c>
      <c r="J66" s="44">
        <v>0</v>
      </c>
      <c r="K66" s="44">
        <v>0.75</v>
      </c>
      <c r="L66" s="44">
        <v>0.75</v>
      </c>
      <c r="M66" s="44">
        <v>0.75</v>
      </c>
      <c r="N66" s="44">
        <v>0</v>
      </c>
      <c r="O66" s="44">
        <v>1</v>
      </c>
      <c r="P66" s="44">
        <v>0</v>
      </c>
      <c r="Q66" s="44">
        <v>0.75</v>
      </c>
    </row>
    <row r="67" spans="3:17" x14ac:dyDescent="0.25">
      <c r="C67" s="47" t="s">
        <v>222</v>
      </c>
      <c r="D67" s="45">
        <v>2</v>
      </c>
      <c r="E67" s="46">
        <v>76.5</v>
      </c>
      <c r="F67" s="44">
        <v>1</v>
      </c>
      <c r="G67" s="44">
        <v>0</v>
      </c>
      <c r="H67" s="44">
        <v>0</v>
      </c>
      <c r="I67" s="44">
        <v>0</v>
      </c>
      <c r="J67" s="44">
        <v>0</v>
      </c>
      <c r="K67" s="44">
        <v>0</v>
      </c>
      <c r="L67" s="44">
        <v>0</v>
      </c>
      <c r="M67" s="44">
        <v>0</v>
      </c>
      <c r="N67" s="44">
        <v>0</v>
      </c>
      <c r="O67" s="44">
        <v>0</v>
      </c>
      <c r="P67" s="44">
        <v>0</v>
      </c>
      <c r="Q67" s="44">
        <v>0</v>
      </c>
    </row>
    <row r="68" spans="3:17" x14ac:dyDescent="0.25">
      <c r="C68" s="47" t="s">
        <v>256</v>
      </c>
      <c r="D68" s="45">
        <v>1</v>
      </c>
      <c r="E68" s="46">
        <v>82</v>
      </c>
      <c r="F68" s="44">
        <v>0</v>
      </c>
      <c r="G68" s="44">
        <v>0</v>
      </c>
      <c r="H68" s="44">
        <v>1</v>
      </c>
      <c r="I68" s="44">
        <v>0</v>
      </c>
      <c r="J68" s="44">
        <v>1</v>
      </c>
      <c r="K68" s="44">
        <v>0</v>
      </c>
      <c r="L68" s="44">
        <v>0</v>
      </c>
      <c r="M68" s="44">
        <v>0</v>
      </c>
      <c r="N68" s="44">
        <v>0</v>
      </c>
      <c r="O68" s="44">
        <v>0</v>
      </c>
      <c r="P68" s="44">
        <v>0</v>
      </c>
      <c r="Q68" s="44">
        <v>0</v>
      </c>
    </row>
    <row r="69" spans="3:17" x14ac:dyDescent="0.25">
      <c r="C69" s="47" t="s">
        <v>170</v>
      </c>
      <c r="D69" s="45">
        <v>8</v>
      </c>
      <c r="E69" s="46">
        <v>54.5</v>
      </c>
      <c r="F69" s="44">
        <v>1</v>
      </c>
      <c r="G69" s="44">
        <v>0</v>
      </c>
      <c r="H69" s="44">
        <v>3.6</v>
      </c>
      <c r="I69" s="44">
        <v>2</v>
      </c>
      <c r="J69" s="44">
        <v>1.6</v>
      </c>
      <c r="K69" s="44">
        <v>2.6</v>
      </c>
      <c r="L69" s="44">
        <v>0</v>
      </c>
      <c r="M69" s="44">
        <v>2</v>
      </c>
      <c r="N69" s="44">
        <v>0</v>
      </c>
      <c r="O69" s="44">
        <v>1.6</v>
      </c>
      <c r="P69" s="44">
        <v>2.6</v>
      </c>
      <c r="Q69" s="44">
        <v>2</v>
      </c>
    </row>
    <row r="70" spans="3:17" x14ac:dyDescent="0.25">
      <c r="C70" s="47" t="s">
        <v>217</v>
      </c>
      <c r="D70" s="45">
        <v>31</v>
      </c>
      <c r="E70" s="46">
        <v>83</v>
      </c>
      <c r="F70" s="44">
        <v>7.25</v>
      </c>
      <c r="G70" s="44">
        <v>3.25</v>
      </c>
      <c r="H70" s="44">
        <v>9.25</v>
      </c>
      <c r="I70" s="44">
        <v>2.25</v>
      </c>
      <c r="J70" s="44">
        <v>11.25</v>
      </c>
      <c r="K70" s="44">
        <v>1.25</v>
      </c>
      <c r="L70" s="44">
        <v>3.25</v>
      </c>
      <c r="M70" s="44">
        <v>2.25</v>
      </c>
      <c r="N70" s="44">
        <v>1.25</v>
      </c>
      <c r="O70" s="44">
        <v>3.25</v>
      </c>
      <c r="P70" s="44">
        <v>7.25</v>
      </c>
      <c r="Q70" s="44">
        <v>5.25</v>
      </c>
    </row>
    <row r="71" spans="3:17" x14ac:dyDescent="0.25">
      <c r="C71" s="47" t="s">
        <v>190</v>
      </c>
      <c r="D71" s="45">
        <v>8</v>
      </c>
      <c r="E71" s="46">
        <v>35.875</v>
      </c>
      <c r="F71" s="44">
        <v>2.25</v>
      </c>
      <c r="G71" s="44">
        <v>1.75</v>
      </c>
      <c r="H71" s="44">
        <v>2.5</v>
      </c>
      <c r="I71" s="44">
        <v>0.5</v>
      </c>
      <c r="J71" s="44">
        <v>2.25</v>
      </c>
      <c r="K71" s="44">
        <v>0</v>
      </c>
      <c r="L71" s="44">
        <v>0</v>
      </c>
      <c r="M71" s="44">
        <v>1.5</v>
      </c>
      <c r="N71" s="44">
        <v>0</v>
      </c>
      <c r="O71" s="44">
        <v>0.5</v>
      </c>
      <c r="P71" s="44">
        <v>0.75</v>
      </c>
      <c r="Q71" s="44">
        <v>1</v>
      </c>
    </row>
    <row r="72" spans="3:17" x14ac:dyDescent="0.25">
      <c r="C72" s="47" t="s">
        <v>140</v>
      </c>
      <c r="D72" s="45">
        <v>6</v>
      </c>
      <c r="E72" s="46">
        <v>53.333333333333336</v>
      </c>
      <c r="F72" s="44">
        <v>0</v>
      </c>
      <c r="G72" s="44">
        <v>2</v>
      </c>
      <c r="H72" s="44">
        <v>1</v>
      </c>
      <c r="I72" s="44">
        <v>3</v>
      </c>
      <c r="J72" s="44">
        <v>3</v>
      </c>
      <c r="K72" s="44">
        <v>1</v>
      </c>
      <c r="L72" s="44">
        <v>2</v>
      </c>
      <c r="M72" s="44">
        <v>2</v>
      </c>
      <c r="N72" s="44">
        <v>0</v>
      </c>
      <c r="O72" s="44">
        <v>0</v>
      </c>
      <c r="P72" s="44">
        <v>0</v>
      </c>
      <c r="Q72" s="44">
        <v>1</v>
      </c>
    </row>
    <row r="73" spans="3:17" x14ac:dyDescent="0.25">
      <c r="C73" s="47" t="s">
        <v>157</v>
      </c>
      <c r="D73" s="45">
        <v>17</v>
      </c>
      <c r="E73" s="46">
        <v>53.75</v>
      </c>
      <c r="F73" s="44">
        <v>1</v>
      </c>
      <c r="G73" s="44">
        <v>8</v>
      </c>
      <c r="H73" s="44">
        <v>6</v>
      </c>
      <c r="I73" s="44">
        <v>10</v>
      </c>
      <c r="J73" s="44">
        <v>2</v>
      </c>
      <c r="K73" s="44">
        <v>1</v>
      </c>
      <c r="L73" s="44">
        <v>2</v>
      </c>
      <c r="M73" s="44">
        <v>1</v>
      </c>
      <c r="N73" s="44">
        <v>0</v>
      </c>
      <c r="O73" s="44">
        <v>3</v>
      </c>
      <c r="P73" s="44">
        <v>3</v>
      </c>
      <c r="Q73" s="44">
        <v>6</v>
      </c>
    </row>
    <row r="74" spans="3:17" x14ac:dyDescent="0.25">
      <c r="C74" s="47" t="s">
        <v>201</v>
      </c>
      <c r="D74" s="45">
        <v>15</v>
      </c>
      <c r="E74" s="46">
        <v>55.93333333333333</v>
      </c>
      <c r="F74" s="44">
        <v>3</v>
      </c>
      <c r="G74" s="44">
        <v>0</v>
      </c>
      <c r="H74" s="44">
        <v>7</v>
      </c>
      <c r="I74" s="44">
        <v>1</v>
      </c>
      <c r="J74" s="44">
        <v>2</v>
      </c>
      <c r="K74" s="44">
        <v>2</v>
      </c>
      <c r="L74" s="44">
        <v>2</v>
      </c>
      <c r="M74" s="44">
        <v>3</v>
      </c>
      <c r="N74" s="44">
        <v>0</v>
      </c>
      <c r="O74" s="44">
        <v>4</v>
      </c>
      <c r="P74" s="44">
        <v>1</v>
      </c>
      <c r="Q74" s="44">
        <v>5</v>
      </c>
    </row>
    <row r="75" spans="3:17" x14ac:dyDescent="0.25">
      <c r="C75" s="47" t="s">
        <v>200</v>
      </c>
      <c r="D75" s="45">
        <v>3</v>
      </c>
      <c r="E75" s="46">
        <v>46.333333333333336</v>
      </c>
      <c r="F75" s="44">
        <v>1</v>
      </c>
      <c r="G75" s="44">
        <v>1</v>
      </c>
      <c r="H75" s="44">
        <v>2</v>
      </c>
      <c r="I75" s="44">
        <v>0</v>
      </c>
      <c r="J75" s="44">
        <v>1</v>
      </c>
      <c r="K75" s="44">
        <v>1</v>
      </c>
      <c r="L75" s="44">
        <v>0</v>
      </c>
      <c r="M75" s="44">
        <v>1</v>
      </c>
      <c r="N75" s="44">
        <v>0</v>
      </c>
      <c r="O75" s="44">
        <v>0</v>
      </c>
      <c r="P75" s="44">
        <v>0</v>
      </c>
      <c r="Q75" s="44">
        <v>0</v>
      </c>
    </row>
    <row r="76" spans="3:17" x14ac:dyDescent="0.25">
      <c r="C76" s="47" t="s">
        <v>168</v>
      </c>
      <c r="D76" s="45">
        <v>16</v>
      </c>
      <c r="E76" s="46">
        <v>46.4375</v>
      </c>
      <c r="F76" s="44">
        <v>4.8499999999999996</v>
      </c>
      <c r="G76" s="44">
        <v>7.6</v>
      </c>
      <c r="H76" s="44">
        <v>6.25</v>
      </c>
      <c r="I76" s="44">
        <v>2</v>
      </c>
      <c r="J76" s="44">
        <v>6.1</v>
      </c>
      <c r="K76" s="44">
        <v>3.6</v>
      </c>
      <c r="L76" s="44">
        <v>0.5</v>
      </c>
      <c r="M76" s="44">
        <v>4.5999999999999996</v>
      </c>
      <c r="N76" s="44">
        <v>0.75</v>
      </c>
      <c r="O76" s="44">
        <v>0.5</v>
      </c>
      <c r="P76" s="44">
        <v>1</v>
      </c>
      <c r="Q76" s="44">
        <v>2.25</v>
      </c>
    </row>
    <row r="77" spans="3:17" x14ac:dyDescent="0.25">
      <c r="C77" s="47" t="s">
        <v>229</v>
      </c>
      <c r="D77" s="45">
        <v>1</v>
      </c>
      <c r="E77" s="46">
        <v>63</v>
      </c>
      <c r="F77" s="44">
        <v>0</v>
      </c>
      <c r="G77" s="44">
        <v>0</v>
      </c>
      <c r="H77" s="44">
        <v>0</v>
      </c>
      <c r="I77" s="44">
        <v>0</v>
      </c>
      <c r="J77" s="44">
        <v>1</v>
      </c>
      <c r="K77" s="44">
        <v>0</v>
      </c>
      <c r="L77" s="44">
        <v>0</v>
      </c>
      <c r="M77" s="44">
        <v>0</v>
      </c>
      <c r="N77" s="44">
        <v>0</v>
      </c>
      <c r="O77" s="44">
        <v>0</v>
      </c>
      <c r="P77" s="44">
        <v>0</v>
      </c>
      <c r="Q77" s="44">
        <v>0</v>
      </c>
    </row>
    <row r="78" spans="3:17" x14ac:dyDescent="0.25">
      <c r="C78" s="47" t="s">
        <v>175</v>
      </c>
      <c r="D78" s="45">
        <v>5</v>
      </c>
      <c r="E78" s="46">
        <v>48</v>
      </c>
      <c r="F78" s="44">
        <v>2</v>
      </c>
      <c r="G78" s="44">
        <v>1</v>
      </c>
      <c r="H78" s="44">
        <v>4</v>
      </c>
      <c r="I78" s="44">
        <v>0</v>
      </c>
      <c r="J78" s="44">
        <v>1</v>
      </c>
      <c r="K78" s="44">
        <v>1</v>
      </c>
      <c r="L78" s="44">
        <v>0</v>
      </c>
      <c r="M78" s="44">
        <v>2</v>
      </c>
      <c r="N78" s="44">
        <v>0</v>
      </c>
      <c r="O78" s="44">
        <v>1</v>
      </c>
      <c r="P78" s="44">
        <v>1</v>
      </c>
      <c r="Q78" s="44">
        <v>0</v>
      </c>
    </row>
    <row r="79" spans="3:17" x14ac:dyDescent="0.25">
      <c r="C79" s="47" t="s">
        <v>150</v>
      </c>
      <c r="D79" s="45">
        <v>1</v>
      </c>
      <c r="E79" s="46">
        <v>64</v>
      </c>
      <c r="F79" s="44">
        <v>1</v>
      </c>
      <c r="G79" s="44">
        <v>0</v>
      </c>
      <c r="H79" s="44">
        <v>1</v>
      </c>
      <c r="I79" s="44">
        <v>0</v>
      </c>
      <c r="J79" s="44">
        <v>1</v>
      </c>
      <c r="K79" s="44">
        <v>0</v>
      </c>
      <c r="L79" s="44">
        <v>0</v>
      </c>
      <c r="M79" s="44">
        <v>0</v>
      </c>
      <c r="N79" s="44">
        <v>0</v>
      </c>
      <c r="O79" s="44">
        <v>0</v>
      </c>
      <c r="P79" s="44">
        <v>0</v>
      </c>
      <c r="Q79" s="44">
        <v>0</v>
      </c>
    </row>
    <row r="80" spans="3:17" x14ac:dyDescent="0.25">
      <c r="C80" s="47" t="s">
        <v>196</v>
      </c>
      <c r="D80" s="45">
        <v>1</v>
      </c>
      <c r="E80" s="46">
        <v>34</v>
      </c>
      <c r="F80" s="44">
        <v>0</v>
      </c>
      <c r="G80" s="44">
        <v>1</v>
      </c>
      <c r="H80" s="44">
        <v>1</v>
      </c>
      <c r="I80" s="44">
        <v>0</v>
      </c>
      <c r="J80" s="44">
        <v>0</v>
      </c>
      <c r="K80" s="44">
        <v>0</v>
      </c>
      <c r="L80" s="44">
        <v>0</v>
      </c>
      <c r="M80" s="44">
        <v>0</v>
      </c>
      <c r="N80" s="44">
        <v>0</v>
      </c>
      <c r="O80" s="44">
        <v>0</v>
      </c>
      <c r="P80" s="44">
        <v>0</v>
      </c>
      <c r="Q80" s="44">
        <v>1</v>
      </c>
    </row>
    <row r="81" spans="3:17" x14ac:dyDescent="0.25">
      <c r="C81" s="47" t="s">
        <v>286</v>
      </c>
      <c r="D81" s="45">
        <v>2</v>
      </c>
      <c r="E81" s="46">
        <v>82.5</v>
      </c>
      <c r="F81" s="44">
        <v>1</v>
      </c>
      <c r="G81" s="44">
        <v>1</v>
      </c>
      <c r="H81" s="44">
        <v>0</v>
      </c>
      <c r="I81" s="44">
        <v>0</v>
      </c>
      <c r="J81" s="44">
        <v>1</v>
      </c>
      <c r="K81" s="44">
        <v>0</v>
      </c>
      <c r="L81" s="44">
        <v>0</v>
      </c>
      <c r="M81" s="44">
        <v>0</v>
      </c>
      <c r="N81" s="44">
        <v>0</v>
      </c>
      <c r="O81" s="44">
        <v>0</v>
      </c>
      <c r="P81" s="44">
        <v>0</v>
      </c>
      <c r="Q81" s="44">
        <v>0</v>
      </c>
    </row>
    <row r="82" spans="3:17" x14ac:dyDescent="0.25">
      <c r="C82" s="47" t="s">
        <v>127</v>
      </c>
      <c r="D82" s="45">
        <v>10</v>
      </c>
      <c r="E82" s="46">
        <v>67.099999999999994</v>
      </c>
      <c r="F82" s="44">
        <v>3.75</v>
      </c>
      <c r="G82" s="44">
        <v>2</v>
      </c>
      <c r="H82" s="44">
        <v>5.75</v>
      </c>
      <c r="I82" s="44">
        <v>0</v>
      </c>
      <c r="J82" s="44">
        <v>2</v>
      </c>
      <c r="K82" s="44">
        <v>1.75</v>
      </c>
      <c r="L82" s="44">
        <v>0</v>
      </c>
      <c r="M82" s="44">
        <v>1</v>
      </c>
      <c r="N82" s="44">
        <v>0</v>
      </c>
      <c r="O82" s="44">
        <v>0</v>
      </c>
      <c r="P82" s="44">
        <v>1.75</v>
      </c>
      <c r="Q82" s="44">
        <v>2</v>
      </c>
    </row>
    <row r="83" spans="3:17" x14ac:dyDescent="0.25">
      <c r="C83" s="47" t="s">
        <v>167</v>
      </c>
      <c r="D83" s="45">
        <v>6</v>
      </c>
      <c r="E83" s="46">
        <v>33.333333333333336</v>
      </c>
      <c r="F83" s="44">
        <v>1</v>
      </c>
      <c r="G83" s="44">
        <v>1</v>
      </c>
      <c r="H83" s="44">
        <v>2</v>
      </c>
      <c r="I83" s="44">
        <v>2</v>
      </c>
      <c r="J83" s="44">
        <v>2</v>
      </c>
      <c r="K83" s="44">
        <v>0</v>
      </c>
      <c r="L83" s="44">
        <v>0</v>
      </c>
      <c r="M83" s="44">
        <v>0</v>
      </c>
      <c r="N83" s="44">
        <v>1</v>
      </c>
      <c r="O83" s="44">
        <v>0</v>
      </c>
      <c r="P83" s="44">
        <v>0</v>
      </c>
      <c r="Q83" s="44">
        <v>1</v>
      </c>
    </row>
    <row r="84" spans="3:17" x14ac:dyDescent="0.25">
      <c r="C84" s="47" t="s">
        <v>230</v>
      </c>
      <c r="D84" s="45">
        <v>1</v>
      </c>
      <c r="E84" s="46">
        <v>77</v>
      </c>
      <c r="F84" s="44">
        <v>1</v>
      </c>
      <c r="G84" s="44">
        <v>0</v>
      </c>
      <c r="H84" s="44">
        <v>0</v>
      </c>
      <c r="I84" s="44">
        <v>0</v>
      </c>
      <c r="J84" s="44">
        <v>0</v>
      </c>
      <c r="K84" s="44">
        <v>0</v>
      </c>
      <c r="L84" s="44">
        <v>0</v>
      </c>
      <c r="M84" s="44">
        <v>1</v>
      </c>
      <c r="N84" s="44">
        <v>0</v>
      </c>
      <c r="O84" s="44">
        <v>0</v>
      </c>
      <c r="P84" s="44">
        <v>0</v>
      </c>
      <c r="Q84" s="44">
        <v>0</v>
      </c>
    </row>
    <row r="85" spans="3:17" x14ac:dyDescent="0.25">
      <c r="C85" s="47" t="s">
        <v>187</v>
      </c>
      <c r="D85" s="45">
        <v>3</v>
      </c>
      <c r="E85" s="46">
        <v>35.666666666666664</v>
      </c>
      <c r="F85" s="44">
        <v>1</v>
      </c>
      <c r="G85" s="44">
        <v>2</v>
      </c>
      <c r="H85" s="44">
        <v>1</v>
      </c>
      <c r="I85" s="44">
        <v>0</v>
      </c>
      <c r="J85" s="44">
        <v>1</v>
      </c>
      <c r="K85" s="44">
        <v>0</v>
      </c>
      <c r="L85" s="44">
        <v>0</v>
      </c>
      <c r="M85" s="44">
        <v>1</v>
      </c>
      <c r="N85" s="44">
        <v>0</v>
      </c>
      <c r="O85" s="44">
        <v>1</v>
      </c>
      <c r="P85" s="44">
        <v>1</v>
      </c>
      <c r="Q85" s="44">
        <v>0</v>
      </c>
    </row>
    <row r="86" spans="3:17" x14ac:dyDescent="0.25">
      <c r="C86" s="47" t="s">
        <v>268</v>
      </c>
      <c r="D86" s="45">
        <v>1</v>
      </c>
      <c r="E86" s="46">
        <v>58</v>
      </c>
      <c r="F86" s="44">
        <v>0</v>
      </c>
      <c r="G86" s="44">
        <v>0</v>
      </c>
      <c r="H86" s="44">
        <v>1</v>
      </c>
      <c r="I86" s="44">
        <v>0</v>
      </c>
      <c r="J86" s="44">
        <v>0</v>
      </c>
      <c r="K86" s="44">
        <v>0</v>
      </c>
      <c r="L86" s="44">
        <v>0</v>
      </c>
      <c r="M86" s="44">
        <v>1</v>
      </c>
      <c r="N86" s="44">
        <v>0</v>
      </c>
      <c r="O86" s="44">
        <v>0</v>
      </c>
      <c r="P86" s="44">
        <v>0</v>
      </c>
      <c r="Q86" s="44">
        <v>1</v>
      </c>
    </row>
    <row r="87" spans="3:17" x14ac:dyDescent="0.25">
      <c r="C87" s="47" t="s">
        <v>106</v>
      </c>
      <c r="D87" s="45">
        <v>10</v>
      </c>
      <c r="E87" s="46">
        <v>49.9</v>
      </c>
      <c r="F87" s="44">
        <v>4</v>
      </c>
      <c r="G87" s="44">
        <v>1</v>
      </c>
      <c r="H87" s="44">
        <v>2</v>
      </c>
      <c r="I87" s="44">
        <v>0</v>
      </c>
      <c r="J87" s="44">
        <v>5</v>
      </c>
      <c r="K87" s="44">
        <v>2</v>
      </c>
      <c r="L87" s="44">
        <v>2</v>
      </c>
      <c r="M87" s="44">
        <v>1</v>
      </c>
      <c r="N87" s="44">
        <v>1</v>
      </c>
      <c r="O87" s="44">
        <v>1</v>
      </c>
      <c r="P87" s="44">
        <v>2</v>
      </c>
      <c r="Q87" s="44">
        <v>1</v>
      </c>
    </row>
    <row r="88" spans="3:17" x14ac:dyDescent="0.25">
      <c r="C88" s="47" t="s">
        <v>152</v>
      </c>
      <c r="D88" s="45">
        <v>3</v>
      </c>
      <c r="E88" s="46">
        <v>59.333333333333336</v>
      </c>
      <c r="F88" s="44">
        <v>0.6</v>
      </c>
      <c r="G88" s="44">
        <v>1.6</v>
      </c>
      <c r="H88" s="44">
        <v>1</v>
      </c>
      <c r="I88" s="44">
        <v>0</v>
      </c>
      <c r="J88" s="44">
        <v>1.6</v>
      </c>
      <c r="K88" s="44">
        <v>0</v>
      </c>
      <c r="L88" s="44">
        <v>0</v>
      </c>
      <c r="M88" s="44">
        <v>1</v>
      </c>
      <c r="N88" s="44">
        <v>0</v>
      </c>
      <c r="O88" s="44">
        <v>0</v>
      </c>
      <c r="P88" s="44">
        <v>0.6</v>
      </c>
      <c r="Q88" s="44">
        <v>1.6</v>
      </c>
    </row>
    <row r="89" spans="3:17" x14ac:dyDescent="0.25">
      <c r="C89" s="47" t="s">
        <v>181</v>
      </c>
      <c r="D89" s="45">
        <v>4</v>
      </c>
      <c r="E89" s="46">
        <v>55.75</v>
      </c>
      <c r="F89" s="44">
        <v>3</v>
      </c>
      <c r="G89" s="44">
        <v>0</v>
      </c>
      <c r="H89" s="44">
        <v>3</v>
      </c>
      <c r="I89" s="44">
        <v>0</v>
      </c>
      <c r="J89" s="44">
        <v>0</v>
      </c>
      <c r="K89" s="44">
        <v>0</v>
      </c>
      <c r="L89" s="44">
        <v>0</v>
      </c>
      <c r="M89" s="44">
        <v>1</v>
      </c>
      <c r="N89" s="44">
        <v>0</v>
      </c>
      <c r="O89" s="44">
        <v>1</v>
      </c>
      <c r="P89" s="44">
        <v>0</v>
      </c>
      <c r="Q89" s="44">
        <v>0</v>
      </c>
    </row>
    <row r="90" spans="3:17" x14ac:dyDescent="0.25">
      <c r="C90" s="47" t="s">
        <v>171</v>
      </c>
      <c r="D90" s="45">
        <v>2</v>
      </c>
      <c r="E90" s="46">
        <v>42.5</v>
      </c>
      <c r="F90" s="44">
        <v>0</v>
      </c>
      <c r="G90" s="44">
        <v>2</v>
      </c>
      <c r="H90" s="44">
        <v>1</v>
      </c>
      <c r="I90" s="44">
        <v>0</v>
      </c>
      <c r="J90" s="44">
        <v>0</v>
      </c>
      <c r="K90" s="44">
        <v>0</v>
      </c>
      <c r="L90" s="44">
        <v>0</v>
      </c>
      <c r="M90" s="44">
        <v>0</v>
      </c>
      <c r="N90" s="44">
        <v>0</v>
      </c>
      <c r="O90" s="44">
        <v>0</v>
      </c>
      <c r="P90" s="44">
        <v>0</v>
      </c>
      <c r="Q90" s="44">
        <v>0</v>
      </c>
    </row>
    <row r="91" spans="3:17" x14ac:dyDescent="0.25">
      <c r="C91" s="47" t="s">
        <v>205</v>
      </c>
      <c r="D91" s="45">
        <v>4</v>
      </c>
      <c r="E91" s="46">
        <v>77.5</v>
      </c>
      <c r="F91" s="44">
        <v>1.0285714285714285</v>
      </c>
      <c r="G91" s="44">
        <v>1.0285714285714285</v>
      </c>
      <c r="H91" s="44">
        <v>2.6</v>
      </c>
      <c r="I91" s="44">
        <v>0</v>
      </c>
      <c r="J91" s="44">
        <v>1.0285714285714285</v>
      </c>
      <c r="K91" s="44">
        <v>0.42857142857142855</v>
      </c>
      <c r="L91" s="44">
        <v>0.42857142857142855</v>
      </c>
      <c r="M91" s="44">
        <v>0.42857142857142855</v>
      </c>
      <c r="N91" s="44">
        <v>0</v>
      </c>
      <c r="O91" s="44">
        <v>0</v>
      </c>
      <c r="P91" s="44">
        <v>1.4285714285714286</v>
      </c>
      <c r="Q91" s="44">
        <v>1.6</v>
      </c>
    </row>
    <row r="92" spans="3:17" x14ac:dyDescent="0.25">
      <c r="C92" s="47" t="s">
        <v>186</v>
      </c>
      <c r="D92" s="45">
        <v>16</v>
      </c>
      <c r="E92" s="46">
        <v>55.266666666666666</v>
      </c>
      <c r="F92" s="44">
        <v>4</v>
      </c>
      <c r="G92" s="44">
        <v>4</v>
      </c>
      <c r="H92" s="44">
        <v>4</v>
      </c>
      <c r="I92" s="44">
        <v>3</v>
      </c>
      <c r="J92" s="44">
        <v>6</v>
      </c>
      <c r="K92" s="44">
        <v>2</v>
      </c>
      <c r="L92" s="44">
        <v>1</v>
      </c>
      <c r="M92" s="44">
        <v>0</v>
      </c>
      <c r="N92" s="44">
        <v>0</v>
      </c>
      <c r="O92" s="44">
        <v>3</v>
      </c>
      <c r="P92" s="44">
        <v>0</v>
      </c>
      <c r="Q92" s="44">
        <v>5</v>
      </c>
    </row>
    <row r="93" spans="3:17" x14ac:dyDescent="0.25">
      <c r="C93" s="47" t="s">
        <v>144</v>
      </c>
      <c r="D93" s="45">
        <v>5</v>
      </c>
      <c r="E93" s="46">
        <v>51.5</v>
      </c>
      <c r="F93" s="44">
        <v>0</v>
      </c>
      <c r="G93" s="44">
        <v>3</v>
      </c>
      <c r="H93" s="44">
        <v>1</v>
      </c>
      <c r="I93" s="44">
        <v>0</v>
      </c>
      <c r="J93" s="44">
        <v>4</v>
      </c>
      <c r="K93" s="44">
        <v>0</v>
      </c>
      <c r="L93" s="44">
        <v>0</v>
      </c>
      <c r="M93" s="44">
        <v>0</v>
      </c>
      <c r="N93" s="44">
        <v>0</v>
      </c>
      <c r="O93" s="44">
        <v>1</v>
      </c>
      <c r="P93" s="44">
        <v>1</v>
      </c>
      <c r="Q93" s="44">
        <v>2</v>
      </c>
    </row>
    <row r="94" spans="3:17" x14ac:dyDescent="0.25">
      <c r="C94" s="47" t="s">
        <v>233</v>
      </c>
      <c r="D94" s="45">
        <v>2</v>
      </c>
      <c r="E94" s="46">
        <v>41.5</v>
      </c>
      <c r="F94" s="44">
        <v>1</v>
      </c>
      <c r="G94" s="44">
        <v>0</v>
      </c>
      <c r="H94" s="44">
        <v>1</v>
      </c>
      <c r="I94" s="44">
        <v>0</v>
      </c>
      <c r="J94" s="44">
        <v>0</v>
      </c>
      <c r="K94" s="44">
        <v>1</v>
      </c>
      <c r="L94" s="44">
        <v>1</v>
      </c>
      <c r="M94" s="44">
        <v>0</v>
      </c>
      <c r="N94" s="44">
        <v>0</v>
      </c>
      <c r="O94" s="44">
        <v>1</v>
      </c>
      <c r="P94" s="44">
        <v>0</v>
      </c>
      <c r="Q94" s="44">
        <v>0</v>
      </c>
    </row>
    <row r="95" spans="3:17" x14ac:dyDescent="0.25">
      <c r="C95" s="47" t="s">
        <v>116</v>
      </c>
      <c r="D95" s="45">
        <v>9</v>
      </c>
      <c r="E95" s="46">
        <v>65</v>
      </c>
      <c r="F95" s="44">
        <v>3</v>
      </c>
      <c r="G95" s="44">
        <v>3</v>
      </c>
      <c r="H95" s="44">
        <v>1</v>
      </c>
      <c r="I95" s="44">
        <v>0</v>
      </c>
      <c r="J95" s="44">
        <v>1</v>
      </c>
      <c r="K95" s="44">
        <v>1</v>
      </c>
      <c r="L95" s="44">
        <v>1</v>
      </c>
      <c r="M95" s="44">
        <v>3</v>
      </c>
      <c r="N95" s="44">
        <v>0</v>
      </c>
      <c r="O95" s="44">
        <v>2</v>
      </c>
      <c r="P95" s="44">
        <v>2</v>
      </c>
      <c r="Q95" s="44">
        <v>2</v>
      </c>
    </row>
    <row r="96" spans="3:17" x14ac:dyDescent="0.25">
      <c r="C96" s="47" t="s">
        <v>169</v>
      </c>
      <c r="D96" s="45">
        <v>1</v>
      </c>
      <c r="E96" s="46">
        <v>52</v>
      </c>
      <c r="F96" s="44">
        <v>0</v>
      </c>
      <c r="G96" s="44">
        <v>0</v>
      </c>
      <c r="H96" s="44">
        <v>0</v>
      </c>
      <c r="I96" s="44">
        <v>0</v>
      </c>
      <c r="J96" s="44">
        <v>0</v>
      </c>
      <c r="K96" s="44">
        <v>0</v>
      </c>
      <c r="L96" s="44">
        <v>0</v>
      </c>
      <c r="M96" s="44">
        <v>0</v>
      </c>
      <c r="N96" s="44">
        <v>0</v>
      </c>
      <c r="O96" s="44">
        <v>0</v>
      </c>
      <c r="P96" s="44">
        <v>0</v>
      </c>
      <c r="Q96" s="44">
        <v>1</v>
      </c>
    </row>
    <row r="97" spans="3:17" x14ac:dyDescent="0.25">
      <c r="C97" s="47" t="s">
        <v>273</v>
      </c>
      <c r="D97" s="45">
        <v>3</v>
      </c>
      <c r="E97" s="46">
        <v>35.666666666666664</v>
      </c>
      <c r="F97" s="44">
        <v>0</v>
      </c>
      <c r="G97" s="44">
        <v>0</v>
      </c>
      <c r="H97" s="44">
        <v>0</v>
      </c>
      <c r="I97" s="44">
        <v>1</v>
      </c>
      <c r="J97" s="44">
        <v>1</v>
      </c>
      <c r="K97" s="44">
        <v>0</v>
      </c>
      <c r="L97" s="44">
        <v>0</v>
      </c>
      <c r="M97" s="44">
        <v>0</v>
      </c>
      <c r="N97" s="44">
        <v>0</v>
      </c>
      <c r="O97" s="44">
        <v>0</v>
      </c>
      <c r="P97" s="44">
        <v>1</v>
      </c>
      <c r="Q97" s="44">
        <v>1</v>
      </c>
    </row>
    <row r="98" spans="3:17" x14ac:dyDescent="0.25">
      <c r="C98" s="47" t="s">
        <v>145</v>
      </c>
      <c r="D98" s="45">
        <v>9</v>
      </c>
      <c r="E98" s="46">
        <v>46.125</v>
      </c>
      <c r="F98" s="44">
        <v>3.75</v>
      </c>
      <c r="G98" s="44">
        <v>2.75</v>
      </c>
      <c r="H98" s="44">
        <v>3</v>
      </c>
      <c r="I98" s="44">
        <v>1</v>
      </c>
      <c r="J98" s="44">
        <v>2</v>
      </c>
      <c r="K98" s="44">
        <v>3</v>
      </c>
      <c r="L98" s="44">
        <v>0.75</v>
      </c>
      <c r="M98" s="44">
        <v>0</v>
      </c>
      <c r="N98" s="44">
        <v>0.75</v>
      </c>
      <c r="O98" s="44">
        <v>1</v>
      </c>
      <c r="P98" s="44">
        <v>2</v>
      </c>
      <c r="Q98" s="44">
        <v>2</v>
      </c>
    </row>
    <row r="99" spans="3:17" x14ac:dyDescent="0.25">
      <c r="C99" s="47" t="s">
        <v>253</v>
      </c>
      <c r="D99" s="45">
        <v>3</v>
      </c>
      <c r="E99" s="46">
        <v>47.666666666666664</v>
      </c>
      <c r="F99" s="44">
        <v>0</v>
      </c>
      <c r="G99" s="44">
        <v>1</v>
      </c>
      <c r="H99" s="44">
        <v>2</v>
      </c>
      <c r="I99" s="44">
        <v>0</v>
      </c>
      <c r="J99" s="44">
        <v>1</v>
      </c>
      <c r="K99" s="44">
        <v>1</v>
      </c>
      <c r="L99" s="44">
        <v>0</v>
      </c>
      <c r="M99" s="44">
        <v>1</v>
      </c>
      <c r="N99" s="44">
        <v>0</v>
      </c>
      <c r="O99" s="44">
        <v>0</v>
      </c>
      <c r="P99" s="44">
        <v>2</v>
      </c>
      <c r="Q99" s="44">
        <v>1</v>
      </c>
    </row>
    <row r="100" spans="3:17" x14ac:dyDescent="0.25">
      <c r="C100" s="47" t="s">
        <v>283</v>
      </c>
      <c r="D100" s="45">
        <v>4</v>
      </c>
      <c r="E100" s="46">
        <v>74.5</v>
      </c>
      <c r="F100" s="44">
        <v>2</v>
      </c>
      <c r="G100" s="44">
        <v>1</v>
      </c>
      <c r="H100" s="44">
        <v>0</v>
      </c>
      <c r="I100" s="44">
        <v>0</v>
      </c>
      <c r="J100" s="44">
        <v>1</v>
      </c>
      <c r="K100" s="44">
        <v>3</v>
      </c>
      <c r="L100" s="44">
        <v>0</v>
      </c>
      <c r="M100" s="44">
        <v>0</v>
      </c>
      <c r="N100" s="44">
        <v>0</v>
      </c>
      <c r="O100" s="44">
        <v>0</v>
      </c>
      <c r="P100" s="44">
        <v>1</v>
      </c>
      <c r="Q100" s="44">
        <v>0</v>
      </c>
    </row>
    <row r="101" spans="3:17" x14ac:dyDescent="0.25">
      <c r="C101" s="47" t="s">
        <v>214</v>
      </c>
      <c r="D101" s="45">
        <v>4</v>
      </c>
      <c r="E101" s="46">
        <v>48.5</v>
      </c>
      <c r="F101" s="44">
        <v>1</v>
      </c>
      <c r="G101" s="44">
        <v>0</v>
      </c>
      <c r="H101" s="44">
        <v>1</v>
      </c>
      <c r="I101" s="44">
        <v>2</v>
      </c>
      <c r="J101" s="44">
        <v>2</v>
      </c>
      <c r="K101" s="44">
        <v>0</v>
      </c>
      <c r="L101" s="44">
        <v>1</v>
      </c>
      <c r="M101" s="44">
        <v>0</v>
      </c>
      <c r="N101" s="44">
        <v>0</v>
      </c>
      <c r="O101" s="44">
        <v>0</v>
      </c>
      <c r="P101" s="44">
        <v>2</v>
      </c>
      <c r="Q101" s="44">
        <v>0</v>
      </c>
    </row>
    <row r="102" spans="3:17" x14ac:dyDescent="0.25">
      <c r="C102" s="47" t="s">
        <v>207</v>
      </c>
      <c r="D102" s="45">
        <v>7</v>
      </c>
      <c r="E102" s="46">
        <v>72</v>
      </c>
      <c r="F102" s="44">
        <v>5</v>
      </c>
      <c r="G102" s="44">
        <v>1</v>
      </c>
      <c r="H102" s="44">
        <v>2</v>
      </c>
      <c r="I102" s="44">
        <v>1</v>
      </c>
      <c r="J102" s="44">
        <v>1</v>
      </c>
      <c r="K102" s="44">
        <v>1</v>
      </c>
      <c r="L102" s="44">
        <v>1</v>
      </c>
      <c r="M102" s="44">
        <v>0</v>
      </c>
      <c r="N102" s="44">
        <v>0</v>
      </c>
      <c r="O102" s="44">
        <v>1</v>
      </c>
      <c r="P102" s="44">
        <v>1</v>
      </c>
      <c r="Q102" s="44">
        <v>1</v>
      </c>
    </row>
    <row r="103" spans="3:17" x14ac:dyDescent="0.25">
      <c r="C103" s="47" t="s">
        <v>146</v>
      </c>
      <c r="D103" s="45">
        <v>4</v>
      </c>
      <c r="E103" s="46">
        <v>50.25</v>
      </c>
      <c r="F103" s="44">
        <v>1</v>
      </c>
      <c r="G103" s="44">
        <v>0</v>
      </c>
      <c r="H103" s="44">
        <v>0</v>
      </c>
      <c r="I103" s="44">
        <v>0</v>
      </c>
      <c r="J103" s="44">
        <v>2</v>
      </c>
      <c r="K103" s="44">
        <v>0</v>
      </c>
      <c r="L103" s="44">
        <v>1</v>
      </c>
      <c r="M103" s="44">
        <v>0</v>
      </c>
      <c r="N103" s="44">
        <v>0</v>
      </c>
      <c r="O103" s="44">
        <v>1</v>
      </c>
      <c r="P103" s="44">
        <v>0</v>
      </c>
      <c r="Q103" s="44">
        <v>1</v>
      </c>
    </row>
    <row r="104" spans="3:17" x14ac:dyDescent="0.25">
      <c r="C104" s="47" t="s">
        <v>215</v>
      </c>
      <c r="D104" s="45">
        <v>4</v>
      </c>
      <c r="E104" s="46">
        <v>45.25</v>
      </c>
      <c r="F104" s="44">
        <v>0</v>
      </c>
      <c r="G104" s="44">
        <v>2</v>
      </c>
      <c r="H104" s="44">
        <v>0.6</v>
      </c>
      <c r="I104" s="44">
        <v>2.6</v>
      </c>
      <c r="J104" s="44">
        <v>1.6</v>
      </c>
      <c r="K104" s="44">
        <v>0</v>
      </c>
      <c r="L104" s="44">
        <v>0</v>
      </c>
      <c r="M104" s="44">
        <v>0</v>
      </c>
      <c r="N104" s="44">
        <v>0</v>
      </c>
      <c r="O104" s="44">
        <v>0.6</v>
      </c>
      <c r="P104" s="44">
        <v>1.6</v>
      </c>
      <c r="Q104" s="44">
        <v>0</v>
      </c>
    </row>
    <row r="105" spans="3:17" x14ac:dyDescent="0.25">
      <c r="C105" s="47" t="s">
        <v>199</v>
      </c>
      <c r="D105" s="45">
        <v>1</v>
      </c>
      <c r="E105" s="46">
        <v>29</v>
      </c>
      <c r="F105" s="44">
        <v>0</v>
      </c>
      <c r="G105" s="44">
        <v>1</v>
      </c>
      <c r="H105" s="44">
        <v>0</v>
      </c>
      <c r="I105" s="44">
        <v>1</v>
      </c>
      <c r="J105" s="44">
        <v>1</v>
      </c>
      <c r="K105" s="44">
        <v>0</v>
      </c>
      <c r="L105" s="44">
        <v>0</v>
      </c>
      <c r="M105" s="44">
        <v>0</v>
      </c>
      <c r="N105" s="44">
        <v>0</v>
      </c>
      <c r="O105" s="44">
        <v>0</v>
      </c>
      <c r="P105" s="44">
        <v>0</v>
      </c>
      <c r="Q105" s="44">
        <v>0</v>
      </c>
    </row>
    <row r="106" spans="3:17" x14ac:dyDescent="0.25">
      <c r="C106" s="47" t="s">
        <v>237</v>
      </c>
      <c r="D106" s="45">
        <v>9</v>
      </c>
      <c r="E106" s="46">
        <v>64.625</v>
      </c>
      <c r="F106" s="44">
        <v>4</v>
      </c>
      <c r="G106" s="44">
        <v>1</v>
      </c>
      <c r="H106" s="44">
        <v>4</v>
      </c>
      <c r="I106" s="44">
        <v>2</v>
      </c>
      <c r="J106" s="44">
        <v>4</v>
      </c>
      <c r="K106" s="44">
        <v>2</v>
      </c>
      <c r="L106" s="44">
        <v>1</v>
      </c>
      <c r="M106" s="44">
        <v>3</v>
      </c>
      <c r="N106" s="44">
        <v>0</v>
      </c>
      <c r="O106" s="44">
        <v>1</v>
      </c>
      <c r="P106" s="44">
        <v>3</v>
      </c>
      <c r="Q106" s="44">
        <v>0</v>
      </c>
    </row>
    <row r="107" spans="3:17" x14ac:dyDescent="0.25">
      <c r="C107" s="47" t="s">
        <v>270</v>
      </c>
      <c r="D107" s="45">
        <v>1</v>
      </c>
      <c r="E107" s="46">
        <v>36</v>
      </c>
      <c r="F107" s="44">
        <v>1</v>
      </c>
      <c r="G107" s="44">
        <v>0</v>
      </c>
      <c r="H107" s="44">
        <v>0</v>
      </c>
      <c r="I107" s="44">
        <v>0</v>
      </c>
      <c r="J107" s="44">
        <v>0</v>
      </c>
      <c r="K107" s="44">
        <v>0</v>
      </c>
      <c r="L107" s="44">
        <v>0</v>
      </c>
      <c r="M107" s="44">
        <v>0</v>
      </c>
      <c r="N107" s="44">
        <v>1</v>
      </c>
      <c r="O107" s="44">
        <v>1</v>
      </c>
      <c r="P107" s="44">
        <v>0</v>
      </c>
      <c r="Q107" s="44">
        <v>0</v>
      </c>
    </row>
    <row r="108" spans="3:17" x14ac:dyDescent="0.25">
      <c r="C108" s="47" t="s">
        <v>184</v>
      </c>
      <c r="D108" s="45">
        <v>9</v>
      </c>
      <c r="E108" s="46">
        <v>31.444444444444443</v>
      </c>
      <c r="F108" s="44">
        <v>1</v>
      </c>
      <c r="G108" s="44">
        <v>6</v>
      </c>
      <c r="H108" s="44">
        <v>1</v>
      </c>
      <c r="I108" s="44">
        <v>2</v>
      </c>
      <c r="J108" s="44">
        <v>2</v>
      </c>
      <c r="K108" s="44">
        <v>2</v>
      </c>
      <c r="L108" s="44">
        <v>2</v>
      </c>
      <c r="M108" s="44">
        <v>0</v>
      </c>
      <c r="N108" s="44">
        <v>0</v>
      </c>
      <c r="O108" s="44">
        <v>1</v>
      </c>
      <c r="P108" s="44">
        <v>0</v>
      </c>
      <c r="Q108" s="44">
        <v>0</v>
      </c>
    </row>
    <row r="109" spans="3:17" x14ac:dyDescent="0.25">
      <c r="C109" s="47" t="s">
        <v>163</v>
      </c>
      <c r="D109" s="45">
        <v>24</v>
      </c>
      <c r="E109" s="46">
        <v>67</v>
      </c>
      <c r="F109" s="44">
        <v>7.5</v>
      </c>
      <c r="G109" s="44">
        <v>2</v>
      </c>
      <c r="H109" s="44">
        <v>8.5</v>
      </c>
      <c r="I109" s="44">
        <v>5</v>
      </c>
      <c r="J109" s="44">
        <v>6.5</v>
      </c>
      <c r="K109" s="44">
        <v>5.5</v>
      </c>
      <c r="L109" s="44">
        <v>0</v>
      </c>
      <c r="M109" s="44">
        <v>1</v>
      </c>
      <c r="N109" s="44">
        <v>0</v>
      </c>
      <c r="O109" s="44">
        <v>2.5</v>
      </c>
      <c r="P109" s="44">
        <v>5</v>
      </c>
      <c r="Q109" s="44">
        <v>4.5</v>
      </c>
    </row>
    <row r="110" spans="3:17" x14ac:dyDescent="0.25">
      <c r="C110" s="47" t="s">
        <v>284</v>
      </c>
      <c r="D110" s="45">
        <v>1</v>
      </c>
      <c r="E110" s="46">
        <v>75</v>
      </c>
      <c r="F110" s="44">
        <v>0</v>
      </c>
      <c r="G110" s="44">
        <v>1</v>
      </c>
      <c r="H110" s="44">
        <v>0</v>
      </c>
      <c r="I110" s="44">
        <v>1</v>
      </c>
      <c r="J110" s="44">
        <v>0</v>
      </c>
      <c r="K110" s="44">
        <v>0</v>
      </c>
      <c r="L110" s="44">
        <v>0</v>
      </c>
      <c r="M110" s="44">
        <v>0</v>
      </c>
      <c r="N110" s="44">
        <v>0</v>
      </c>
      <c r="O110" s="44">
        <v>0</v>
      </c>
      <c r="P110" s="44">
        <v>0</v>
      </c>
      <c r="Q110" s="44">
        <v>0</v>
      </c>
    </row>
    <row r="111" spans="3:17" x14ac:dyDescent="0.25">
      <c r="C111" s="47" t="s">
        <v>188</v>
      </c>
      <c r="D111" s="45">
        <v>1</v>
      </c>
      <c r="E111" s="46">
        <v>47</v>
      </c>
      <c r="F111" s="44">
        <v>0</v>
      </c>
      <c r="G111" s="44">
        <v>0</v>
      </c>
      <c r="H111" s="44">
        <v>1</v>
      </c>
      <c r="I111" s="44">
        <v>0</v>
      </c>
      <c r="J111" s="44">
        <v>0</v>
      </c>
      <c r="K111" s="44">
        <v>1</v>
      </c>
      <c r="L111" s="44">
        <v>1</v>
      </c>
      <c r="M111" s="44">
        <v>0</v>
      </c>
      <c r="N111" s="44">
        <v>0</v>
      </c>
      <c r="O111" s="44">
        <v>0</v>
      </c>
      <c r="P111" s="44">
        <v>0</v>
      </c>
      <c r="Q111" s="44">
        <v>0</v>
      </c>
    </row>
    <row r="112" spans="3:17" x14ac:dyDescent="0.25">
      <c r="C112" s="47" t="s">
        <v>280</v>
      </c>
      <c r="D112" s="45">
        <v>3</v>
      </c>
      <c r="E112" s="46">
        <v>26</v>
      </c>
      <c r="F112" s="44">
        <v>0.6</v>
      </c>
      <c r="G112" s="44">
        <v>2.0285714285714285</v>
      </c>
      <c r="H112" s="44">
        <v>1.0285714285714285</v>
      </c>
      <c r="I112" s="44">
        <v>2.0285714285714285</v>
      </c>
      <c r="J112" s="44">
        <v>2.0285714285714285</v>
      </c>
      <c r="K112" s="44">
        <v>0</v>
      </c>
      <c r="L112" s="44">
        <v>0.42857142857142855</v>
      </c>
      <c r="M112" s="44">
        <v>0.42857142857142855</v>
      </c>
      <c r="N112" s="44">
        <v>0</v>
      </c>
      <c r="O112" s="44">
        <v>0</v>
      </c>
      <c r="P112" s="44">
        <v>0</v>
      </c>
      <c r="Q112" s="44">
        <v>0.42857142857142855</v>
      </c>
    </row>
    <row r="113" spans="3:17" x14ac:dyDescent="0.25">
      <c r="C113" s="47" t="s">
        <v>279</v>
      </c>
      <c r="D113" s="45">
        <v>1</v>
      </c>
      <c r="E113" s="46">
        <v>64</v>
      </c>
      <c r="F113" s="44">
        <v>1</v>
      </c>
      <c r="G113" s="44">
        <v>0</v>
      </c>
      <c r="H113" s="44">
        <v>0</v>
      </c>
      <c r="I113" s="44">
        <v>0</v>
      </c>
      <c r="J113" s="44">
        <v>0</v>
      </c>
      <c r="K113" s="44">
        <v>0</v>
      </c>
      <c r="L113" s="44">
        <v>0</v>
      </c>
      <c r="M113" s="44">
        <v>1</v>
      </c>
      <c r="N113" s="44">
        <v>0</v>
      </c>
      <c r="O113" s="44">
        <v>1</v>
      </c>
      <c r="P113" s="44">
        <v>0</v>
      </c>
      <c r="Q113" s="44">
        <v>0</v>
      </c>
    </row>
    <row r="114" spans="3:17" x14ac:dyDescent="0.25">
      <c r="C114" s="47" t="s">
        <v>148</v>
      </c>
      <c r="D114" s="45">
        <v>2</v>
      </c>
      <c r="E114" s="46">
        <v>55.5</v>
      </c>
      <c r="F114" s="44">
        <v>1</v>
      </c>
      <c r="G114" s="44">
        <v>0</v>
      </c>
      <c r="H114" s="44">
        <v>0</v>
      </c>
      <c r="I114" s="44">
        <v>0</v>
      </c>
      <c r="J114" s="44">
        <v>0</v>
      </c>
      <c r="K114" s="44">
        <v>1</v>
      </c>
      <c r="L114" s="44">
        <v>1</v>
      </c>
      <c r="M114" s="44">
        <v>0</v>
      </c>
      <c r="N114" s="44">
        <v>0</v>
      </c>
      <c r="O114" s="44">
        <v>1</v>
      </c>
      <c r="P114" s="44">
        <v>0</v>
      </c>
      <c r="Q114" s="44">
        <v>0</v>
      </c>
    </row>
    <row r="115" spans="3:17" x14ac:dyDescent="0.25">
      <c r="C115" s="47" t="s">
        <v>129</v>
      </c>
      <c r="D115" s="45">
        <v>1</v>
      </c>
      <c r="E115" s="46">
        <v>55</v>
      </c>
      <c r="F115" s="44">
        <v>0</v>
      </c>
      <c r="G115" s="44">
        <v>1</v>
      </c>
      <c r="H115" s="44">
        <v>0</v>
      </c>
      <c r="I115" s="44">
        <v>0</v>
      </c>
      <c r="J115" s="44">
        <v>1</v>
      </c>
      <c r="K115" s="44">
        <v>1</v>
      </c>
      <c r="L115" s="44">
        <v>0</v>
      </c>
      <c r="M115" s="44">
        <v>0</v>
      </c>
      <c r="N115" s="44">
        <v>0</v>
      </c>
      <c r="O115" s="44">
        <v>0</v>
      </c>
      <c r="P115" s="44">
        <v>0</v>
      </c>
      <c r="Q115" s="44">
        <v>0</v>
      </c>
    </row>
    <row r="116" spans="3:17" x14ac:dyDescent="0.25">
      <c r="C116" s="47" t="s">
        <v>221</v>
      </c>
      <c r="D116" s="45">
        <v>1</v>
      </c>
      <c r="E116" s="46">
        <v>64</v>
      </c>
      <c r="F116" s="44">
        <v>0</v>
      </c>
      <c r="G116" s="44">
        <v>0</v>
      </c>
      <c r="H116" s="44">
        <v>1</v>
      </c>
      <c r="I116" s="44">
        <v>0</v>
      </c>
      <c r="J116" s="44">
        <v>0</v>
      </c>
      <c r="K116" s="44">
        <v>0</v>
      </c>
      <c r="L116" s="44">
        <v>0</v>
      </c>
      <c r="M116" s="44">
        <v>0</v>
      </c>
      <c r="N116" s="44">
        <v>0</v>
      </c>
      <c r="O116" s="44">
        <v>0</v>
      </c>
      <c r="P116" s="44">
        <v>0</v>
      </c>
      <c r="Q116" s="44">
        <v>0</v>
      </c>
    </row>
    <row r="117" spans="3:17" x14ac:dyDescent="0.25">
      <c r="C117" s="47" t="s">
        <v>174</v>
      </c>
      <c r="D117" s="45">
        <v>3</v>
      </c>
      <c r="E117" s="46">
        <v>45.333333333333336</v>
      </c>
      <c r="F117" s="44">
        <v>0.5</v>
      </c>
      <c r="G117" s="44">
        <v>2.5</v>
      </c>
      <c r="H117" s="44">
        <v>1</v>
      </c>
      <c r="I117" s="44">
        <v>1</v>
      </c>
      <c r="J117" s="44">
        <v>0.5</v>
      </c>
      <c r="K117" s="44">
        <v>0.5</v>
      </c>
      <c r="L117" s="44">
        <v>0.5</v>
      </c>
      <c r="M117" s="44">
        <v>0.5</v>
      </c>
      <c r="N117" s="44">
        <v>0</v>
      </c>
      <c r="O117" s="44">
        <v>0</v>
      </c>
      <c r="P117" s="44">
        <v>0</v>
      </c>
      <c r="Q117" s="44">
        <v>0</v>
      </c>
    </row>
    <row r="118" spans="3:17" x14ac:dyDescent="0.25">
      <c r="C118" s="47" t="s">
        <v>197</v>
      </c>
      <c r="D118" s="45">
        <v>1</v>
      </c>
      <c r="E118" s="46">
        <v>70</v>
      </c>
      <c r="F118" s="44">
        <v>1</v>
      </c>
      <c r="G118" s="44">
        <v>1</v>
      </c>
      <c r="H118" s="44">
        <v>0</v>
      </c>
      <c r="I118" s="44">
        <v>0</v>
      </c>
      <c r="J118" s="44">
        <v>0</v>
      </c>
      <c r="K118" s="44">
        <v>0</v>
      </c>
      <c r="L118" s="44">
        <v>1</v>
      </c>
      <c r="M118" s="44">
        <v>0</v>
      </c>
      <c r="N118" s="44">
        <v>0</v>
      </c>
      <c r="O118" s="44">
        <v>0</v>
      </c>
      <c r="P118" s="44">
        <v>0</v>
      </c>
      <c r="Q118" s="44">
        <v>0</v>
      </c>
    </row>
    <row r="119" spans="3:17" x14ac:dyDescent="0.25">
      <c r="C119" s="47" t="s">
        <v>149</v>
      </c>
      <c r="D119" s="45">
        <v>5</v>
      </c>
      <c r="E119" s="46">
        <v>62.2</v>
      </c>
      <c r="F119" s="44">
        <v>2</v>
      </c>
      <c r="G119" s="44">
        <v>1</v>
      </c>
      <c r="H119" s="44">
        <v>2</v>
      </c>
      <c r="I119" s="44">
        <v>1</v>
      </c>
      <c r="J119" s="44">
        <v>1</v>
      </c>
      <c r="K119" s="44">
        <v>0</v>
      </c>
      <c r="L119" s="44">
        <v>0</v>
      </c>
      <c r="M119" s="44">
        <v>1</v>
      </c>
      <c r="N119" s="44">
        <v>0</v>
      </c>
      <c r="O119" s="44">
        <v>0</v>
      </c>
      <c r="P119" s="44">
        <v>0</v>
      </c>
      <c r="Q119" s="44">
        <v>2</v>
      </c>
    </row>
    <row r="120" spans="3:17" x14ac:dyDescent="0.25">
      <c r="C120" s="47" t="s">
        <v>241</v>
      </c>
      <c r="D120" s="45">
        <v>2</v>
      </c>
      <c r="E120" s="46">
        <v>61.5</v>
      </c>
      <c r="F120" s="44">
        <v>1</v>
      </c>
      <c r="G120" s="44">
        <v>1</v>
      </c>
      <c r="H120" s="44">
        <v>1</v>
      </c>
      <c r="I120" s="44">
        <v>0</v>
      </c>
      <c r="J120" s="44">
        <v>0</v>
      </c>
      <c r="K120" s="44">
        <v>0</v>
      </c>
      <c r="L120" s="44">
        <v>0</v>
      </c>
      <c r="M120" s="44">
        <v>0</v>
      </c>
      <c r="N120" s="44">
        <v>0</v>
      </c>
      <c r="O120" s="44">
        <v>0</v>
      </c>
      <c r="P120" s="44">
        <v>0</v>
      </c>
      <c r="Q120" s="44">
        <v>0</v>
      </c>
    </row>
    <row r="121" spans="3:17" x14ac:dyDescent="0.25">
      <c r="C121" s="47" t="s">
        <v>249</v>
      </c>
      <c r="D121" s="45">
        <v>1</v>
      </c>
      <c r="E121" s="46">
        <v>58</v>
      </c>
      <c r="F121" s="44">
        <v>0.75</v>
      </c>
      <c r="G121" s="44">
        <v>0</v>
      </c>
      <c r="H121" s="44">
        <v>0.75</v>
      </c>
      <c r="I121" s="44">
        <v>0</v>
      </c>
      <c r="J121" s="44">
        <v>0</v>
      </c>
      <c r="K121" s="44">
        <v>0</v>
      </c>
      <c r="L121" s="44">
        <v>0</v>
      </c>
      <c r="M121" s="44">
        <v>0</v>
      </c>
      <c r="N121" s="44">
        <v>0</v>
      </c>
      <c r="O121" s="44">
        <v>0.75</v>
      </c>
      <c r="P121" s="44">
        <v>0</v>
      </c>
      <c r="Q121" s="44">
        <v>0.75</v>
      </c>
    </row>
    <row r="122" spans="3:17" x14ac:dyDescent="0.25">
      <c r="C122" s="47" t="s">
        <v>223</v>
      </c>
      <c r="D122" s="45">
        <v>9</v>
      </c>
      <c r="E122" s="46">
        <v>55.111111111111114</v>
      </c>
      <c r="F122" s="44">
        <v>4</v>
      </c>
      <c r="G122" s="44">
        <v>1</v>
      </c>
      <c r="H122" s="44">
        <v>6</v>
      </c>
      <c r="I122" s="44">
        <v>1</v>
      </c>
      <c r="J122" s="44">
        <v>0</v>
      </c>
      <c r="K122" s="44">
        <v>1</v>
      </c>
      <c r="L122" s="44">
        <v>0</v>
      </c>
      <c r="M122" s="44">
        <v>0</v>
      </c>
      <c r="N122" s="44">
        <v>1</v>
      </c>
      <c r="O122" s="44">
        <v>0</v>
      </c>
      <c r="P122" s="44">
        <v>3</v>
      </c>
      <c r="Q122" s="44">
        <v>4</v>
      </c>
    </row>
    <row r="123" spans="3:17" x14ac:dyDescent="0.25">
      <c r="C123" s="47" t="s">
        <v>177</v>
      </c>
      <c r="D123" s="45">
        <v>7</v>
      </c>
      <c r="E123" s="46">
        <v>44.285714285714285</v>
      </c>
      <c r="F123" s="44">
        <v>2</v>
      </c>
      <c r="G123" s="44">
        <v>5</v>
      </c>
      <c r="H123" s="44">
        <v>1.75</v>
      </c>
      <c r="I123" s="44">
        <v>0</v>
      </c>
      <c r="J123" s="44">
        <v>3</v>
      </c>
      <c r="K123" s="44">
        <v>1.75</v>
      </c>
      <c r="L123" s="44">
        <v>0</v>
      </c>
      <c r="M123" s="44">
        <v>1</v>
      </c>
      <c r="N123" s="44">
        <v>0</v>
      </c>
      <c r="O123" s="44">
        <v>0.75</v>
      </c>
      <c r="P123" s="44">
        <v>1</v>
      </c>
      <c r="Q123" s="44">
        <v>1.75</v>
      </c>
    </row>
    <row r="124" spans="3:17" x14ac:dyDescent="0.25">
      <c r="C124" s="47" t="s">
        <v>156</v>
      </c>
      <c r="D124" s="45">
        <v>8</v>
      </c>
      <c r="E124" s="46">
        <v>74.375</v>
      </c>
      <c r="F124" s="44">
        <v>7</v>
      </c>
      <c r="G124" s="44">
        <v>0</v>
      </c>
      <c r="H124" s="44">
        <v>2</v>
      </c>
      <c r="I124" s="44">
        <v>0</v>
      </c>
      <c r="J124" s="44">
        <v>1</v>
      </c>
      <c r="K124" s="44">
        <v>1</v>
      </c>
      <c r="L124" s="44">
        <v>1</v>
      </c>
      <c r="M124" s="44">
        <v>2</v>
      </c>
      <c r="N124" s="44">
        <v>0</v>
      </c>
      <c r="O124" s="44">
        <v>1</v>
      </c>
      <c r="P124" s="44">
        <v>2</v>
      </c>
      <c r="Q124" s="44">
        <v>1</v>
      </c>
    </row>
    <row r="125" spans="3:17" x14ac:dyDescent="0.25">
      <c r="C125" s="47" t="s">
        <v>183</v>
      </c>
      <c r="D125" s="45">
        <v>3</v>
      </c>
      <c r="E125" s="46">
        <v>43</v>
      </c>
      <c r="F125" s="44">
        <v>1</v>
      </c>
      <c r="G125" s="44">
        <v>2</v>
      </c>
      <c r="H125" s="44">
        <v>0</v>
      </c>
      <c r="I125" s="44">
        <v>0</v>
      </c>
      <c r="J125" s="44">
        <v>1</v>
      </c>
      <c r="K125" s="44">
        <v>0</v>
      </c>
      <c r="L125" s="44">
        <v>0</v>
      </c>
      <c r="M125" s="44">
        <v>0</v>
      </c>
      <c r="N125" s="44">
        <v>0</v>
      </c>
      <c r="O125" s="44">
        <v>0</v>
      </c>
      <c r="P125" s="44">
        <v>0</v>
      </c>
      <c r="Q125" s="44">
        <v>0</v>
      </c>
    </row>
    <row r="126" spans="3:17" x14ac:dyDescent="0.25">
      <c r="C126" s="47" t="s">
        <v>299</v>
      </c>
      <c r="D126" s="45">
        <v>1</v>
      </c>
      <c r="E126" s="46">
        <v>28</v>
      </c>
      <c r="F126" s="44">
        <v>0</v>
      </c>
      <c r="G126" s="44">
        <v>1</v>
      </c>
      <c r="H126" s="44">
        <v>0</v>
      </c>
      <c r="I126" s="44">
        <v>1</v>
      </c>
      <c r="J126" s="44">
        <v>1</v>
      </c>
      <c r="K126" s="44">
        <v>0</v>
      </c>
      <c r="L126" s="44">
        <v>0</v>
      </c>
      <c r="M126" s="44">
        <v>0</v>
      </c>
      <c r="N126" s="44">
        <v>0</v>
      </c>
      <c r="O126" s="44">
        <v>0</v>
      </c>
      <c r="P126" s="44">
        <v>0</v>
      </c>
      <c r="Q126" s="44">
        <v>0</v>
      </c>
    </row>
    <row r="127" spans="3:17" x14ac:dyDescent="0.25">
      <c r="C127" s="47" t="s">
        <v>113</v>
      </c>
      <c r="D127" s="45">
        <v>16</v>
      </c>
      <c r="E127" s="46">
        <v>63.75</v>
      </c>
      <c r="F127" s="44">
        <v>5.4285714285714288</v>
      </c>
      <c r="G127" s="44">
        <v>1.75</v>
      </c>
      <c r="H127" s="44">
        <v>7.4285714285714288</v>
      </c>
      <c r="I127" s="44">
        <v>2.4285714285714288</v>
      </c>
      <c r="J127" s="44">
        <v>2.1785714285714288</v>
      </c>
      <c r="K127" s="44">
        <v>1.4285714285714286</v>
      </c>
      <c r="L127" s="44">
        <v>0</v>
      </c>
      <c r="M127" s="44">
        <v>1</v>
      </c>
      <c r="N127" s="44">
        <v>0</v>
      </c>
      <c r="O127" s="44">
        <v>2.75</v>
      </c>
      <c r="P127" s="44">
        <v>0.42857142857142855</v>
      </c>
      <c r="Q127" s="44">
        <v>1.1785714285714286</v>
      </c>
    </row>
    <row r="128" spans="3:17" x14ac:dyDescent="0.25">
      <c r="C128" s="47" t="s">
        <v>290</v>
      </c>
      <c r="D128" s="45">
        <v>1</v>
      </c>
      <c r="E128" s="46">
        <v>77</v>
      </c>
      <c r="F128" s="44">
        <v>1</v>
      </c>
      <c r="G128" s="44">
        <v>0</v>
      </c>
      <c r="H128" s="44">
        <v>1</v>
      </c>
      <c r="I128" s="44">
        <v>0</v>
      </c>
      <c r="J128" s="44">
        <v>1</v>
      </c>
      <c r="K128" s="44">
        <v>0</v>
      </c>
      <c r="L128" s="44">
        <v>0</v>
      </c>
      <c r="M128" s="44">
        <v>0</v>
      </c>
      <c r="N128" s="44">
        <v>0</v>
      </c>
      <c r="O128" s="44">
        <v>0</v>
      </c>
      <c r="P128" s="44">
        <v>0</v>
      </c>
      <c r="Q128" s="44">
        <v>0</v>
      </c>
    </row>
    <row r="129" spans="3:17" x14ac:dyDescent="0.25">
      <c r="C129" s="47" t="s">
        <v>336</v>
      </c>
      <c r="D129" s="45">
        <v>4</v>
      </c>
      <c r="E129" s="46">
        <v>59.75</v>
      </c>
      <c r="F129" s="44">
        <v>1</v>
      </c>
      <c r="G129" s="44">
        <v>1</v>
      </c>
      <c r="H129" s="44">
        <v>2</v>
      </c>
      <c r="I129" s="44">
        <v>0</v>
      </c>
      <c r="J129" s="44">
        <v>1</v>
      </c>
      <c r="K129" s="44">
        <v>0</v>
      </c>
      <c r="L129" s="44">
        <v>0</v>
      </c>
      <c r="M129" s="44">
        <v>0</v>
      </c>
      <c r="N129" s="44">
        <v>0</v>
      </c>
      <c r="O129" s="44">
        <v>0</v>
      </c>
      <c r="P129" s="44">
        <v>0</v>
      </c>
      <c r="Q129" s="44">
        <v>0</v>
      </c>
    </row>
    <row r="130" spans="3:17" x14ac:dyDescent="0.25">
      <c r="C130" s="47" t="s">
        <v>319</v>
      </c>
      <c r="D130" s="45">
        <v>4</v>
      </c>
      <c r="E130" s="46">
        <v>36.75</v>
      </c>
      <c r="F130" s="44">
        <v>1</v>
      </c>
      <c r="G130" s="44">
        <v>1</v>
      </c>
      <c r="H130" s="44">
        <v>1</v>
      </c>
      <c r="I130" s="44">
        <v>1</v>
      </c>
      <c r="J130" s="44">
        <v>0</v>
      </c>
      <c r="K130" s="44">
        <v>0</v>
      </c>
      <c r="L130" s="44">
        <v>1</v>
      </c>
      <c r="M130" s="44">
        <v>1</v>
      </c>
      <c r="N130" s="44">
        <v>0</v>
      </c>
      <c r="O130" s="44">
        <v>1</v>
      </c>
      <c r="P130" s="44">
        <v>1</v>
      </c>
      <c r="Q130" s="44">
        <v>0</v>
      </c>
    </row>
    <row r="131" spans="3:17" x14ac:dyDescent="0.25">
      <c r="C131" s="47" t="s">
        <v>332</v>
      </c>
      <c r="D131" s="45">
        <v>1</v>
      </c>
      <c r="E131" s="46">
        <v>70</v>
      </c>
      <c r="F131" s="44">
        <v>0</v>
      </c>
      <c r="G131" s="44">
        <v>0</v>
      </c>
      <c r="H131" s="44">
        <v>1</v>
      </c>
      <c r="I131" s="44">
        <v>0</v>
      </c>
      <c r="J131" s="44">
        <v>0</v>
      </c>
      <c r="K131" s="44">
        <v>0</v>
      </c>
      <c r="L131" s="44">
        <v>0</v>
      </c>
      <c r="M131" s="44">
        <v>0</v>
      </c>
      <c r="N131" s="44">
        <v>0</v>
      </c>
      <c r="O131" s="44">
        <v>0</v>
      </c>
      <c r="P131" s="44">
        <v>1</v>
      </c>
      <c r="Q131" s="44">
        <v>0</v>
      </c>
    </row>
    <row r="132" spans="3:17" x14ac:dyDescent="0.25">
      <c r="C132" s="47" t="s">
        <v>339</v>
      </c>
      <c r="D132" s="45">
        <v>1</v>
      </c>
      <c r="E132" s="46">
        <v>44</v>
      </c>
      <c r="F132" s="44">
        <v>0</v>
      </c>
      <c r="G132" s="44">
        <v>0</v>
      </c>
      <c r="H132" s="44">
        <v>0</v>
      </c>
      <c r="I132" s="44">
        <v>0</v>
      </c>
      <c r="J132" s="44">
        <v>0</v>
      </c>
      <c r="K132" s="44">
        <v>1</v>
      </c>
      <c r="L132" s="44">
        <v>0</v>
      </c>
      <c r="M132" s="44">
        <v>0</v>
      </c>
      <c r="N132" s="44">
        <v>1</v>
      </c>
      <c r="O132" s="44">
        <v>0</v>
      </c>
      <c r="P132" s="44">
        <v>0</v>
      </c>
      <c r="Q132" s="44">
        <v>1</v>
      </c>
    </row>
    <row r="133" spans="3:17" x14ac:dyDescent="0.25">
      <c r="C133" s="47" t="s">
        <v>328</v>
      </c>
      <c r="D133" s="45">
        <v>1</v>
      </c>
      <c r="E133" s="46">
        <v>29</v>
      </c>
      <c r="F133" s="44">
        <v>1</v>
      </c>
      <c r="G133" s="44">
        <v>0</v>
      </c>
      <c r="H133" s="44">
        <v>1</v>
      </c>
      <c r="I133" s="44">
        <v>0</v>
      </c>
      <c r="J133" s="44">
        <v>0</v>
      </c>
      <c r="K133" s="44">
        <v>0</v>
      </c>
      <c r="L133" s="44">
        <v>0</v>
      </c>
      <c r="M133" s="44">
        <v>0</v>
      </c>
      <c r="N133" s="44">
        <v>0</v>
      </c>
      <c r="O133" s="44">
        <v>0</v>
      </c>
      <c r="P133" s="44">
        <v>0</v>
      </c>
      <c r="Q133" s="44">
        <v>0</v>
      </c>
    </row>
    <row r="134" spans="3:17" x14ac:dyDescent="0.25">
      <c r="C134" s="47" t="s">
        <v>342</v>
      </c>
      <c r="D134" s="45">
        <v>1</v>
      </c>
      <c r="E134" s="46">
        <v>30</v>
      </c>
      <c r="F134" s="44">
        <v>0</v>
      </c>
      <c r="G134" s="44">
        <v>0</v>
      </c>
      <c r="H134" s="44">
        <v>0</v>
      </c>
      <c r="I134" s="44">
        <v>0</v>
      </c>
      <c r="J134" s="44">
        <v>1</v>
      </c>
      <c r="K134" s="44">
        <v>0</v>
      </c>
      <c r="L134" s="44">
        <v>0</v>
      </c>
      <c r="M134" s="44">
        <v>0</v>
      </c>
      <c r="N134" s="44">
        <v>0</v>
      </c>
      <c r="O134" s="44">
        <v>0</v>
      </c>
      <c r="P134" s="44">
        <v>0</v>
      </c>
      <c r="Q134" s="44">
        <v>0</v>
      </c>
    </row>
    <row r="135" spans="3:17" x14ac:dyDescent="0.25">
      <c r="C135" s="47" t="s">
        <v>324</v>
      </c>
      <c r="D135" s="45">
        <v>1</v>
      </c>
      <c r="E135" s="46">
        <v>74</v>
      </c>
      <c r="F135" s="44">
        <v>0</v>
      </c>
      <c r="G135" s="44">
        <v>0</v>
      </c>
      <c r="H135" s="44">
        <v>0</v>
      </c>
      <c r="I135" s="44">
        <v>0</v>
      </c>
      <c r="J135" s="44">
        <v>0</v>
      </c>
      <c r="K135" s="44">
        <v>0</v>
      </c>
      <c r="L135" s="44">
        <v>0</v>
      </c>
      <c r="M135" s="44">
        <v>0</v>
      </c>
      <c r="N135" s="44">
        <v>0</v>
      </c>
      <c r="O135" s="44">
        <v>0</v>
      </c>
      <c r="P135" s="44">
        <v>0</v>
      </c>
      <c r="Q135" s="44">
        <v>0</v>
      </c>
    </row>
    <row r="136" spans="3:17" x14ac:dyDescent="0.25">
      <c r="C136" s="47" t="s">
        <v>343</v>
      </c>
      <c r="D136" s="45">
        <v>2</v>
      </c>
      <c r="E136" s="46">
        <v>49</v>
      </c>
      <c r="F136" s="44">
        <v>1</v>
      </c>
      <c r="G136" s="44">
        <v>0</v>
      </c>
      <c r="H136" s="44">
        <v>1</v>
      </c>
      <c r="I136" s="44">
        <v>0</v>
      </c>
      <c r="J136" s="44">
        <v>1</v>
      </c>
      <c r="K136" s="44">
        <v>0</v>
      </c>
      <c r="L136" s="44">
        <v>0</v>
      </c>
      <c r="M136" s="44">
        <v>0</v>
      </c>
      <c r="N136" s="44">
        <v>0</v>
      </c>
      <c r="O136" s="44">
        <v>1</v>
      </c>
      <c r="P136" s="44">
        <v>0</v>
      </c>
      <c r="Q136" s="44">
        <v>0</v>
      </c>
    </row>
    <row r="137" spans="3:17" x14ac:dyDescent="0.25">
      <c r="C137" s="47" t="s">
        <v>331</v>
      </c>
      <c r="D137" s="45">
        <v>2</v>
      </c>
      <c r="E137" s="46">
        <v>58.5</v>
      </c>
      <c r="F137" s="44">
        <v>0</v>
      </c>
      <c r="G137" s="44">
        <v>0</v>
      </c>
      <c r="H137" s="44">
        <v>1</v>
      </c>
      <c r="I137" s="44">
        <v>0</v>
      </c>
      <c r="J137" s="44">
        <v>1</v>
      </c>
      <c r="K137" s="44">
        <v>0</v>
      </c>
      <c r="L137" s="44">
        <v>0</v>
      </c>
      <c r="M137" s="44">
        <v>0</v>
      </c>
      <c r="N137" s="44">
        <v>0</v>
      </c>
      <c r="O137" s="44">
        <v>0</v>
      </c>
      <c r="P137" s="44">
        <v>0</v>
      </c>
      <c r="Q137" s="44">
        <v>0</v>
      </c>
    </row>
    <row r="138" spans="3:17" x14ac:dyDescent="0.25">
      <c r="C138" s="47" t="s">
        <v>334</v>
      </c>
      <c r="D138" s="45">
        <v>3</v>
      </c>
      <c r="E138" s="46">
        <v>34</v>
      </c>
      <c r="F138" s="44">
        <v>1</v>
      </c>
      <c r="G138" s="44">
        <v>0.75</v>
      </c>
      <c r="H138" s="44">
        <v>0.75</v>
      </c>
      <c r="I138" s="44">
        <v>0.75</v>
      </c>
      <c r="J138" s="44">
        <v>1</v>
      </c>
      <c r="K138" s="44">
        <v>1</v>
      </c>
      <c r="L138" s="44">
        <v>0</v>
      </c>
      <c r="M138" s="44">
        <v>1</v>
      </c>
      <c r="N138" s="44">
        <v>0.75</v>
      </c>
      <c r="O138" s="44">
        <v>0</v>
      </c>
      <c r="P138" s="44">
        <v>1</v>
      </c>
      <c r="Q138" s="44">
        <v>0</v>
      </c>
    </row>
    <row r="139" spans="3:17" x14ac:dyDescent="0.25">
      <c r="C139" s="47" t="s">
        <v>329</v>
      </c>
      <c r="D139" s="45">
        <v>3</v>
      </c>
      <c r="E139" s="46">
        <v>50.666666666666664</v>
      </c>
      <c r="F139" s="44">
        <v>1.4285714285714286</v>
      </c>
      <c r="G139" s="44">
        <v>0</v>
      </c>
      <c r="H139" s="44">
        <v>0.42857142857142855</v>
      </c>
      <c r="I139" s="44">
        <v>0.42857142857142855</v>
      </c>
      <c r="J139" s="44">
        <v>0.42857142857142855</v>
      </c>
      <c r="K139" s="44">
        <v>2.4285714285714284</v>
      </c>
      <c r="L139" s="44">
        <v>0</v>
      </c>
      <c r="M139" s="44">
        <v>1</v>
      </c>
      <c r="N139" s="44">
        <v>0</v>
      </c>
      <c r="O139" s="44">
        <v>0.42857142857142855</v>
      </c>
      <c r="P139" s="44">
        <v>2</v>
      </c>
      <c r="Q139" s="44">
        <v>0.42857142857142855</v>
      </c>
    </row>
    <row r="140" spans="3:17" x14ac:dyDescent="0.25">
      <c r="C140" s="47" t="s">
        <v>344</v>
      </c>
      <c r="D140" s="45">
        <v>1</v>
      </c>
      <c r="E140" s="46">
        <v>64</v>
      </c>
      <c r="F140" s="44">
        <v>0</v>
      </c>
      <c r="G140" s="44">
        <v>0</v>
      </c>
      <c r="H140" s="44">
        <v>0</v>
      </c>
      <c r="I140" s="44">
        <v>0</v>
      </c>
      <c r="J140" s="44">
        <v>0</v>
      </c>
      <c r="K140" s="44">
        <v>0</v>
      </c>
      <c r="L140" s="44">
        <v>0</v>
      </c>
      <c r="M140" s="44">
        <v>0</v>
      </c>
      <c r="N140" s="44">
        <v>0</v>
      </c>
      <c r="O140" s="44">
        <v>0</v>
      </c>
      <c r="P140" s="44">
        <v>0</v>
      </c>
      <c r="Q140" s="44">
        <v>0</v>
      </c>
    </row>
    <row r="141" spans="3:17" x14ac:dyDescent="0.25">
      <c r="C141" s="47" t="s">
        <v>330</v>
      </c>
      <c r="D141" s="45">
        <v>1</v>
      </c>
      <c r="E141" s="46">
        <v>66</v>
      </c>
      <c r="F141" s="44">
        <v>1</v>
      </c>
      <c r="G141" s="44">
        <v>0</v>
      </c>
      <c r="H141" s="44">
        <v>1</v>
      </c>
      <c r="I141" s="44">
        <v>0</v>
      </c>
      <c r="J141" s="44">
        <v>0</v>
      </c>
      <c r="K141" s="44">
        <v>1</v>
      </c>
      <c r="L141" s="44">
        <v>0</v>
      </c>
      <c r="M141" s="44">
        <v>0</v>
      </c>
      <c r="N141" s="44">
        <v>0</v>
      </c>
      <c r="O141" s="44">
        <v>0</v>
      </c>
      <c r="P141" s="44">
        <v>0</v>
      </c>
      <c r="Q141" s="44">
        <v>0</v>
      </c>
    </row>
    <row r="142" spans="3:17" x14ac:dyDescent="0.25">
      <c r="C142" s="47" t="s">
        <v>320</v>
      </c>
      <c r="D142" s="45">
        <v>1</v>
      </c>
      <c r="E142" s="46">
        <v>24</v>
      </c>
      <c r="F142" s="44">
        <v>0.5</v>
      </c>
      <c r="G142" s="44">
        <v>0.5</v>
      </c>
      <c r="H142" s="44">
        <v>0.5</v>
      </c>
      <c r="I142" s="44">
        <v>0</v>
      </c>
      <c r="J142" s="44">
        <v>0.5</v>
      </c>
      <c r="K142" s="44">
        <v>0</v>
      </c>
      <c r="L142" s="44">
        <v>0.5</v>
      </c>
      <c r="M142" s="44">
        <v>0</v>
      </c>
      <c r="N142" s="44">
        <v>0</v>
      </c>
      <c r="O142" s="44">
        <v>0</v>
      </c>
      <c r="P142" s="44">
        <v>0</v>
      </c>
      <c r="Q142" s="44">
        <v>0.5</v>
      </c>
    </row>
    <row r="143" spans="3:17" x14ac:dyDescent="0.25">
      <c r="C143" s="47" t="s">
        <v>340</v>
      </c>
      <c r="D143" s="45">
        <v>1</v>
      </c>
      <c r="E143" s="46">
        <v>52</v>
      </c>
      <c r="F143" s="44">
        <v>0</v>
      </c>
      <c r="G143" s="44">
        <v>0</v>
      </c>
      <c r="H143" s="44">
        <v>1</v>
      </c>
      <c r="I143" s="44">
        <v>1</v>
      </c>
      <c r="J143" s="44">
        <v>0</v>
      </c>
      <c r="K143" s="44">
        <v>0</v>
      </c>
      <c r="L143" s="44">
        <v>0</v>
      </c>
      <c r="M143" s="44">
        <v>0</v>
      </c>
      <c r="N143" s="44">
        <v>0</v>
      </c>
      <c r="O143" s="44">
        <v>0</v>
      </c>
      <c r="P143" s="44">
        <v>0</v>
      </c>
      <c r="Q143" s="44">
        <v>0</v>
      </c>
    </row>
    <row r="144" spans="3:17" x14ac:dyDescent="0.25">
      <c r="C144" s="47" t="s">
        <v>325</v>
      </c>
      <c r="D144" s="45">
        <v>1</v>
      </c>
      <c r="E144" s="46">
        <v>68</v>
      </c>
      <c r="F144" s="44">
        <v>1</v>
      </c>
      <c r="G144" s="44">
        <v>0</v>
      </c>
      <c r="H144" s="44">
        <v>0</v>
      </c>
      <c r="I144" s="44">
        <v>0</v>
      </c>
      <c r="J144" s="44">
        <v>0</v>
      </c>
      <c r="K144" s="44">
        <v>0</v>
      </c>
      <c r="L144" s="44">
        <v>0</v>
      </c>
      <c r="M144" s="44">
        <v>0</v>
      </c>
      <c r="N144" s="44">
        <v>0</v>
      </c>
      <c r="O144" s="44">
        <v>0</v>
      </c>
      <c r="P144" s="44">
        <v>0</v>
      </c>
      <c r="Q144" s="44">
        <v>0</v>
      </c>
    </row>
    <row r="145" spans="3:17" x14ac:dyDescent="0.25">
      <c r="C145" s="47" t="s">
        <v>337</v>
      </c>
      <c r="D145" s="45">
        <v>1</v>
      </c>
      <c r="E145" s="46">
        <v>83</v>
      </c>
      <c r="F145" s="44">
        <v>0</v>
      </c>
      <c r="G145" s="44">
        <v>0</v>
      </c>
      <c r="H145" s="44">
        <v>1</v>
      </c>
      <c r="I145" s="44">
        <v>0</v>
      </c>
      <c r="J145" s="44">
        <v>0</v>
      </c>
      <c r="K145" s="44">
        <v>0</v>
      </c>
      <c r="L145" s="44">
        <v>0</v>
      </c>
      <c r="M145" s="44">
        <v>0</v>
      </c>
      <c r="N145" s="44">
        <v>0</v>
      </c>
      <c r="O145" s="44">
        <v>0</v>
      </c>
      <c r="P145" s="44">
        <v>0</v>
      </c>
      <c r="Q145" s="44">
        <v>0</v>
      </c>
    </row>
    <row r="146" spans="3:17" x14ac:dyDescent="0.25">
      <c r="C146" s="47" t="s">
        <v>341</v>
      </c>
      <c r="D146" s="45">
        <v>1</v>
      </c>
      <c r="E146" s="46">
        <v>64</v>
      </c>
      <c r="F146" s="44">
        <v>1</v>
      </c>
      <c r="G146" s="44">
        <v>0</v>
      </c>
      <c r="H146" s="44">
        <v>0</v>
      </c>
      <c r="I146" s="44">
        <v>1</v>
      </c>
      <c r="J146" s="44">
        <v>0</v>
      </c>
      <c r="K146" s="44">
        <v>0</v>
      </c>
      <c r="L146" s="44">
        <v>1</v>
      </c>
      <c r="M146" s="44">
        <v>0</v>
      </c>
      <c r="N146" s="44">
        <v>0</v>
      </c>
      <c r="O146" s="44">
        <v>0</v>
      </c>
      <c r="P146" s="44">
        <v>0</v>
      </c>
      <c r="Q146" s="44">
        <v>0</v>
      </c>
    </row>
    <row r="147" spans="3:17" x14ac:dyDescent="0.25">
      <c r="C147" s="47" t="s">
        <v>333</v>
      </c>
      <c r="D147" s="45">
        <v>2</v>
      </c>
      <c r="E147" s="46">
        <v>47.5</v>
      </c>
      <c r="F147" s="44">
        <v>0</v>
      </c>
      <c r="G147" s="44">
        <v>0</v>
      </c>
      <c r="H147" s="44">
        <v>1</v>
      </c>
      <c r="I147" s="44">
        <v>1</v>
      </c>
      <c r="J147" s="44">
        <v>0</v>
      </c>
      <c r="K147" s="44">
        <v>0</v>
      </c>
      <c r="L147" s="44">
        <v>0</v>
      </c>
      <c r="M147" s="44">
        <v>0</v>
      </c>
      <c r="N147" s="44">
        <v>1</v>
      </c>
      <c r="O147" s="44">
        <v>0</v>
      </c>
      <c r="P147" s="44">
        <v>1</v>
      </c>
      <c r="Q147" s="44">
        <v>0</v>
      </c>
    </row>
    <row r="148" spans="3:17" x14ac:dyDescent="0.25">
      <c r="C148" s="47" t="s">
        <v>335</v>
      </c>
      <c r="D148" s="45">
        <v>2</v>
      </c>
      <c r="E148" s="46">
        <v>68.5</v>
      </c>
      <c r="F148" s="44">
        <v>0.75</v>
      </c>
      <c r="G148" s="44">
        <v>0</v>
      </c>
      <c r="H148" s="44">
        <v>0.75</v>
      </c>
      <c r="I148" s="44">
        <v>0</v>
      </c>
      <c r="J148" s="44">
        <v>0.75</v>
      </c>
      <c r="K148" s="44">
        <v>0</v>
      </c>
      <c r="L148" s="44">
        <v>0</v>
      </c>
      <c r="M148" s="44">
        <v>0</v>
      </c>
      <c r="N148" s="44">
        <v>0</v>
      </c>
      <c r="O148" s="44">
        <v>0.75</v>
      </c>
      <c r="P148" s="44">
        <v>0</v>
      </c>
      <c r="Q148" s="44">
        <v>0</v>
      </c>
    </row>
    <row r="149" spans="3:17" x14ac:dyDescent="0.25">
      <c r="C149" s="47" t="s">
        <v>327</v>
      </c>
      <c r="D149" s="45">
        <v>2</v>
      </c>
      <c r="E149" s="46">
        <v>69.5</v>
      </c>
      <c r="F149" s="44">
        <v>0</v>
      </c>
      <c r="G149" s="44">
        <v>0</v>
      </c>
      <c r="H149" s="44">
        <v>2</v>
      </c>
      <c r="I149" s="44">
        <v>1</v>
      </c>
      <c r="J149" s="44">
        <v>0</v>
      </c>
      <c r="K149" s="44">
        <v>2</v>
      </c>
      <c r="L149" s="44">
        <v>0</v>
      </c>
      <c r="M149" s="44">
        <v>0</v>
      </c>
      <c r="N149" s="44">
        <v>0</v>
      </c>
      <c r="O149" s="44">
        <v>0</v>
      </c>
      <c r="P149" s="44">
        <v>0</v>
      </c>
      <c r="Q149" s="44">
        <v>0</v>
      </c>
    </row>
    <row r="150" spans="3:17" x14ac:dyDescent="0.25">
      <c r="C150" s="47" t="s">
        <v>321</v>
      </c>
      <c r="D150" s="45">
        <v>5</v>
      </c>
      <c r="E150" s="46">
        <v>51.4</v>
      </c>
      <c r="F150" s="44">
        <v>2</v>
      </c>
      <c r="G150" s="44">
        <v>1</v>
      </c>
      <c r="H150" s="44">
        <v>3</v>
      </c>
      <c r="I150" s="44">
        <v>1</v>
      </c>
      <c r="J150" s="44">
        <v>2</v>
      </c>
      <c r="K150" s="44">
        <v>1</v>
      </c>
      <c r="L150" s="44">
        <v>0</v>
      </c>
      <c r="M150" s="44">
        <v>1</v>
      </c>
      <c r="N150" s="44">
        <v>0</v>
      </c>
      <c r="O150" s="44">
        <v>0</v>
      </c>
      <c r="P150" s="44">
        <v>0</v>
      </c>
      <c r="Q150" s="44">
        <v>1</v>
      </c>
    </row>
    <row r="151" spans="3:17" x14ac:dyDescent="0.25">
      <c r="C151" s="47" t="s">
        <v>326</v>
      </c>
      <c r="D151" s="45">
        <v>2</v>
      </c>
      <c r="E151" s="46">
        <v>43.5</v>
      </c>
      <c r="F151" s="44">
        <v>0</v>
      </c>
      <c r="G151" s="44">
        <v>0</v>
      </c>
      <c r="H151" s="44">
        <v>0</v>
      </c>
      <c r="I151" s="44">
        <v>2</v>
      </c>
      <c r="J151" s="44">
        <v>1</v>
      </c>
      <c r="K151" s="44">
        <v>0</v>
      </c>
      <c r="L151" s="44">
        <v>0</v>
      </c>
      <c r="M151" s="44">
        <v>1</v>
      </c>
      <c r="N151" s="44">
        <v>0</v>
      </c>
      <c r="O151" s="44">
        <v>0</v>
      </c>
      <c r="P151" s="44">
        <v>1</v>
      </c>
      <c r="Q151" s="44">
        <v>0</v>
      </c>
    </row>
    <row r="152" spans="3:17" x14ac:dyDescent="0.25">
      <c r="C152" s="47" t="s">
        <v>313</v>
      </c>
      <c r="D152" s="45">
        <v>2</v>
      </c>
      <c r="E152" s="46">
        <v>35.5</v>
      </c>
      <c r="F152" s="44">
        <v>1</v>
      </c>
      <c r="G152" s="44">
        <v>1</v>
      </c>
      <c r="H152" s="44">
        <v>1</v>
      </c>
      <c r="I152" s="44">
        <v>0</v>
      </c>
      <c r="J152" s="44">
        <v>1</v>
      </c>
      <c r="K152" s="44">
        <v>0</v>
      </c>
      <c r="L152" s="44">
        <v>0</v>
      </c>
      <c r="M152" s="44">
        <v>0</v>
      </c>
      <c r="N152" s="44">
        <v>0</v>
      </c>
      <c r="O152" s="44">
        <v>0</v>
      </c>
      <c r="P152" s="44">
        <v>0</v>
      </c>
      <c r="Q152" s="44">
        <v>0</v>
      </c>
    </row>
    <row r="153" spans="3:17" x14ac:dyDescent="0.25">
      <c r="C153" s="47" t="s">
        <v>314</v>
      </c>
      <c r="D153" s="45">
        <v>1</v>
      </c>
      <c r="E153" s="46">
        <v>39</v>
      </c>
      <c r="F153" s="44">
        <v>0</v>
      </c>
      <c r="G153" s="44">
        <v>0</v>
      </c>
      <c r="H153" s="44">
        <v>0</v>
      </c>
      <c r="I153" s="44">
        <v>1</v>
      </c>
      <c r="J153" s="44">
        <v>1</v>
      </c>
      <c r="K153" s="44">
        <v>0</v>
      </c>
      <c r="L153" s="44">
        <v>0</v>
      </c>
      <c r="M153" s="44">
        <v>0</v>
      </c>
      <c r="N153" s="44">
        <v>0</v>
      </c>
      <c r="O153" s="44">
        <v>0</v>
      </c>
      <c r="P153" s="44">
        <v>0</v>
      </c>
      <c r="Q153" s="44">
        <v>1</v>
      </c>
    </row>
    <row r="154" spans="3:17" x14ac:dyDescent="0.25">
      <c r="C154" s="47" t="s">
        <v>315</v>
      </c>
      <c r="D154" s="45">
        <v>1</v>
      </c>
      <c r="E154" s="46">
        <v>39</v>
      </c>
      <c r="F154" s="44">
        <v>0</v>
      </c>
      <c r="G154" s="44">
        <v>0</v>
      </c>
      <c r="H154" s="44">
        <v>1</v>
      </c>
      <c r="I154" s="44">
        <v>0</v>
      </c>
      <c r="J154" s="44">
        <v>0</v>
      </c>
      <c r="K154" s="44">
        <v>1</v>
      </c>
      <c r="L154" s="44">
        <v>0</v>
      </c>
      <c r="M154" s="44">
        <v>0</v>
      </c>
      <c r="N154" s="44">
        <v>0</v>
      </c>
      <c r="O154" s="44">
        <v>0</v>
      </c>
      <c r="P154" s="44">
        <v>0</v>
      </c>
      <c r="Q154" s="44">
        <v>1</v>
      </c>
    </row>
    <row r="155" spans="3:17" x14ac:dyDescent="0.25">
      <c r="C155" s="47" t="s">
        <v>316</v>
      </c>
      <c r="D155" s="45">
        <v>3</v>
      </c>
      <c r="E155" s="46">
        <v>54</v>
      </c>
      <c r="F155" s="44">
        <v>1</v>
      </c>
      <c r="G155" s="44">
        <v>1</v>
      </c>
      <c r="H155" s="44">
        <v>1</v>
      </c>
      <c r="I155" s="44">
        <v>1</v>
      </c>
      <c r="J155" s="44">
        <v>1</v>
      </c>
      <c r="K155" s="44">
        <v>0</v>
      </c>
      <c r="L155" s="44">
        <v>0</v>
      </c>
      <c r="M155" s="44">
        <v>0</v>
      </c>
      <c r="N155" s="44">
        <v>0</v>
      </c>
      <c r="O155" s="44">
        <v>0</v>
      </c>
      <c r="P155" s="44">
        <v>0</v>
      </c>
      <c r="Q155" s="44">
        <v>0</v>
      </c>
    </row>
    <row r="156" spans="3:17" x14ac:dyDescent="0.25">
      <c r="C156" s="47" t="s">
        <v>311</v>
      </c>
      <c r="D156" s="45">
        <v>2</v>
      </c>
      <c r="E156" s="46">
        <v>45.5</v>
      </c>
      <c r="F156" s="44">
        <v>0</v>
      </c>
      <c r="G156" s="44">
        <v>1</v>
      </c>
      <c r="H156" s="44">
        <v>1</v>
      </c>
      <c r="I156" s="44">
        <v>0</v>
      </c>
      <c r="J156" s="44">
        <v>1</v>
      </c>
      <c r="K156" s="44">
        <v>0</v>
      </c>
      <c r="L156" s="44">
        <v>0</v>
      </c>
      <c r="M156" s="44">
        <v>0</v>
      </c>
      <c r="N156" s="44">
        <v>0</v>
      </c>
      <c r="O156" s="44">
        <v>0</v>
      </c>
      <c r="P156" s="44">
        <v>0</v>
      </c>
      <c r="Q156" s="44">
        <v>1</v>
      </c>
    </row>
    <row r="157" spans="3:17" x14ac:dyDescent="0.25">
      <c r="C157" s="47" t="s">
        <v>338</v>
      </c>
      <c r="D157" s="45">
        <v>1</v>
      </c>
      <c r="E157" s="46">
        <v>22</v>
      </c>
      <c r="F157" s="44">
        <v>0</v>
      </c>
      <c r="G157" s="44">
        <v>0</v>
      </c>
      <c r="H157" s="44">
        <v>0</v>
      </c>
      <c r="I157" s="44">
        <v>1</v>
      </c>
      <c r="J157" s="44">
        <v>0</v>
      </c>
      <c r="K157" s="44">
        <v>0</v>
      </c>
      <c r="L157" s="44">
        <v>0</v>
      </c>
      <c r="M157" s="44">
        <v>1</v>
      </c>
      <c r="N157" s="44">
        <v>0</v>
      </c>
      <c r="O157" s="44">
        <v>1</v>
      </c>
      <c r="P157" s="44">
        <v>0</v>
      </c>
      <c r="Q157" s="44">
        <v>0</v>
      </c>
    </row>
    <row r="158" spans="3:17" x14ac:dyDescent="0.25">
      <c r="C158" s="47" t="s">
        <v>310</v>
      </c>
      <c r="D158" s="45">
        <v>3</v>
      </c>
      <c r="E158" s="46">
        <v>26.666666666666668</v>
      </c>
      <c r="F158" s="44">
        <v>0</v>
      </c>
      <c r="G158" s="44">
        <v>3</v>
      </c>
      <c r="H158" s="44">
        <v>1</v>
      </c>
      <c r="I158" s="44">
        <v>1</v>
      </c>
      <c r="J158" s="44">
        <v>0</v>
      </c>
      <c r="K158" s="44">
        <v>0</v>
      </c>
      <c r="L158" s="44">
        <v>0</v>
      </c>
      <c r="M158" s="44">
        <v>1</v>
      </c>
      <c r="N158" s="44">
        <v>0</v>
      </c>
      <c r="O158" s="44">
        <v>1</v>
      </c>
      <c r="P158" s="44">
        <v>0</v>
      </c>
      <c r="Q158" s="44">
        <v>0</v>
      </c>
    </row>
    <row r="159" spans="3:17" x14ac:dyDescent="0.25">
      <c r="C159" s="47" t="s">
        <v>309</v>
      </c>
      <c r="D159" s="45">
        <v>1</v>
      </c>
      <c r="E159" s="46">
        <v>46</v>
      </c>
      <c r="F159" s="44">
        <v>0</v>
      </c>
      <c r="G159" s="44">
        <v>1</v>
      </c>
      <c r="H159" s="44">
        <v>0</v>
      </c>
      <c r="I159" s="44">
        <v>0</v>
      </c>
      <c r="J159" s="44">
        <v>0</v>
      </c>
      <c r="K159" s="44">
        <v>1</v>
      </c>
      <c r="L159" s="44">
        <v>0</v>
      </c>
      <c r="M159" s="44">
        <v>0</v>
      </c>
      <c r="N159" s="44">
        <v>0</v>
      </c>
      <c r="O159" s="44">
        <v>1</v>
      </c>
      <c r="P159" s="44">
        <v>0</v>
      </c>
      <c r="Q159" s="44">
        <v>0</v>
      </c>
    </row>
    <row r="160" spans="3:17" x14ac:dyDescent="0.25">
      <c r="C160" s="47" t="s">
        <v>323</v>
      </c>
      <c r="D160" s="45">
        <v>2</v>
      </c>
      <c r="E160" s="46">
        <v>43.5</v>
      </c>
      <c r="F160" s="44">
        <v>0.75</v>
      </c>
      <c r="G160" s="44">
        <v>1</v>
      </c>
      <c r="H160" s="44">
        <v>0.75</v>
      </c>
      <c r="I160" s="44">
        <v>1.75</v>
      </c>
      <c r="J160" s="44">
        <v>0</v>
      </c>
      <c r="K160" s="44">
        <v>0.75</v>
      </c>
      <c r="L160" s="44">
        <v>0</v>
      </c>
      <c r="M160" s="44">
        <v>0</v>
      </c>
      <c r="N160" s="44">
        <v>0</v>
      </c>
      <c r="O160" s="44">
        <v>0</v>
      </c>
      <c r="P160" s="44">
        <v>1</v>
      </c>
      <c r="Q160" s="44">
        <v>0</v>
      </c>
    </row>
    <row r="161" spans="3:17" x14ac:dyDescent="0.25">
      <c r="C161" s="47" t="s">
        <v>318</v>
      </c>
      <c r="D161" s="45">
        <v>2</v>
      </c>
      <c r="E161" s="46">
        <v>50</v>
      </c>
      <c r="F161" s="44">
        <v>0</v>
      </c>
      <c r="G161" s="44">
        <v>1</v>
      </c>
      <c r="H161" s="44">
        <v>1</v>
      </c>
      <c r="I161" s="44">
        <v>2</v>
      </c>
      <c r="J161" s="44">
        <v>0</v>
      </c>
      <c r="K161" s="44">
        <v>1</v>
      </c>
      <c r="L161" s="44">
        <v>1</v>
      </c>
      <c r="M161" s="44">
        <v>0</v>
      </c>
      <c r="N161" s="44">
        <v>0</v>
      </c>
      <c r="O161" s="44">
        <v>0</v>
      </c>
      <c r="P161" s="44">
        <v>0</v>
      </c>
      <c r="Q161" s="44">
        <v>0</v>
      </c>
    </row>
    <row r="162" spans="3:17" x14ac:dyDescent="0.25">
      <c r="C162" s="47" t="s">
        <v>322</v>
      </c>
      <c r="D162" s="45">
        <v>4</v>
      </c>
      <c r="E162" s="46">
        <v>34</v>
      </c>
      <c r="F162" s="44">
        <v>0</v>
      </c>
      <c r="G162" s="44">
        <v>1.6</v>
      </c>
      <c r="H162" s="44">
        <v>1.6</v>
      </c>
      <c r="I162" s="44">
        <v>1.2</v>
      </c>
      <c r="J162" s="44">
        <v>1</v>
      </c>
      <c r="K162" s="44">
        <v>0.6</v>
      </c>
      <c r="L162" s="44">
        <v>0</v>
      </c>
      <c r="M162" s="44">
        <v>0.6</v>
      </c>
      <c r="N162" s="44">
        <v>0</v>
      </c>
      <c r="O162" s="44">
        <v>0</v>
      </c>
      <c r="P162" s="44">
        <v>1.2</v>
      </c>
      <c r="Q162" s="44">
        <v>1.2</v>
      </c>
    </row>
    <row r="163" spans="3:17" x14ac:dyDescent="0.25">
      <c r="C163" s="47" t="s">
        <v>345</v>
      </c>
      <c r="D163" s="45">
        <v>1</v>
      </c>
      <c r="E163" s="46">
        <v>68</v>
      </c>
      <c r="F163" s="44">
        <v>0.6</v>
      </c>
      <c r="G163" s="44">
        <v>0</v>
      </c>
      <c r="H163" s="44">
        <v>0</v>
      </c>
      <c r="I163" s="44">
        <v>0</v>
      </c>
      <c r="J163" s="44">
        <v>0</v>
      </c>
      <c r="K163" s="44">
        <v>0.6</v>
      </c>
      <c r="L163" s="44">
        <v>0</v>
      </c>
      <c r="M163" s="44">
        <v>0</v>
      </c>
      <c r="N163" s="44">
        <v>0</v>
      </c>
      <c r="O163" s="44">
        <v>0.6</v>
      </c>
      <c r="P163" s="44">
        <v>0.6</v>
      </c>
      <c r="Q163" s="44">
        <v>0.6</v>
      </c>
    </row>
    <row r="164" spans="3:17" x14ac:dyDescent="0.25">
      <c r="C164" s="47" t="s">
        <v>317</v>
      </c>
      <c r="D164" s="45">
        <v>3</v>
      </c>
      <c r="E164" s="46">
        <v>45</v>
      </c>
      <c r="F164" s="44">
        <v>1</v>
      </c>
      <c r="G164" s="44">
        <v>0</v>
      </c>
      <c r="H164" s="44">
        <v>2</v>
      </c>
      <c r="I164" s="44">
        <v>1</v>
      </c>
      <c r="J164" s="44">
        <v>0</v>
      </c>
      <c r="K164" s="44">
        <v>2</v>
      </c>
      <c r="L164" s="44">
        <v>0</v>
      </c>
      <c r="M164" s="44">
        <v>2</v>
      </c>
      <c r="N164" s="44">
        <v>1</v>
      </c>
      <c r="O164" s="44">
        <v>0</v>
      </c>
      <c r="P164" s="44">
        <v>0</v>
      </c>
      <c r="Q164" s="44">
        <v>0</v>
      </c>
    </row>
    <row r="165" spans="3:17" x14ac:dyDescent="0.25">
      <c r="C165" s="47" t="s">
        <v>312</v>
      </c>
      <c r="D165" s="45">
        <v>1</v>
      </c>
      <c r="E165" s="46">
        <v>29</v>
      </c>
      <c r="F165" s="44">
        <v>0</v>
      </c>
      <c r="G165" s="44">
        <v>0</v>
      </c>
      <c r="H165" s="44">
        <v>0</v>
      </c>
      <c r="I165" s="44">
        <v>0</v>
      </c>
      <c r="J165" s="44">
        <v>0.75</v>
      </c>
      <c r="K165" s="44">
        <v>0.75</v>
      </c>
      <c r="L165" s="44">
        <v>0</v>
      </c>
      <c r="M165" s="44">
        <v>0.75</v>
      </c>
      <c r="N165" s="44">
        <v>0.75</v>
      </c>
      <c r="O165" s="44">
        <v>0</v>
      </c>
      <c r="P165" s="44">
        <v>0</v>
      </c>
      <c r="Q165" s="44">
        <v>0</v>
      </c>
    </row>
    <row r="166" spans="3:17" x14ac:dyDescent="0.25">
      <c r="C166" s="47" t="s">
        <v>289</v>
      </c>
      <c r="D166" s="45">
        <v>1</v>
      </c>
      <c r="E166" s="46">
        <v>30</v>
      </c>
      <c r="F166" s="44">
        <v>0</v>
      </c>
      <c r="G166" s="44">
        <v>0</v>
      </c>
      <c r="H166" s="44">
        <v>1</v>
      </c>
      <c r="I166" s="44">
        <v>0</v>
      </c>
      <c r="J166" s="44">
        <v>1</v>
      </c>
      <c r="K166" s="44">
        <v>0</v>
      </c>
      <c r="L166" s="44">
        <v>0</v>
      </c>
      <c r="M166" s="44">
        <v>0</v>
      </c>
      <c r="N166" s="44">
        <v>0</v>
      </c>
      <c r="O166" s="44">
        <v>0</v>
      </c>
      <c r="P166" s="44">
        <v>0</v>
      </c>
      <c r="Q166" s="44">
        <v>0</v>
      </c>
    </row>
    <row r="167" spans="3:17" x14ac:dyDescent="0.25">
      <c r="C167" s="47" t="s">
        <v>287</v>
      </c>
      <c r="D167" s="45">
        <v>2</v>
      </c>
      <c r="E167" s="46">
        <v>75</v>
      </c>
      <c r="F167" s="44">
        <v>1</v>
      </c>
      <c r="G167" s="44">
        <v>0</v>
      </c>
      <c r="H167" s="44">
        <v>1</v>
      </c>
      <c r="I167" s="44">
        <v>0</v>
      </c>
      <c r="J167" s="44">
        <v>1</v>
      </c>
      <c r="K167" s="44">
        <v>1</v>
      </c>
      <c r="L167" s="44">
        <v>0</v>
      </c>
      <c r="M167" s="44">
        <v>0</v>
      </c>
      <c r="N167" s="44">
        <v>0</v>
      </c>
      <c r="O167" s="44">
        <v>1</v>
      </c>
      <c r="P167" s="44">
        <v>0</v>
      </c>
      <c r="Q167" s="44">
        <v>0</v>
      </c>
    </row>
    <row r="168" spans="3:17" x14ac:dyDescent="0.25">
      <c r="C168" s="47" t="s">
        <v>141</v>
      </c>
      <c r="D168" s="45">
        <v>12</v>
      </c>
      <c r="E168" s="46">
        <v>61.583333333333336</v>
      </c>
      <c r="F168" s="44">
        <v>1.9750000000000001</v>
      </c>
      <c r="G168" s="44">
        <v>1.9750000000000001</v>
      </c>
      <c r="H168" s="44">
        <v>6.375</v>
      </c>
      <c r="I168" s="44">
        <v>0</v>
      </c>
      <c r="J168" s="44">
        <v>3</v>
      </c>
      <c r="K168" s="44">
        <v>4.9749999999999996</v>
      </c>
      <c r="L168" s="44">
        <v>2.375</v>
      </c>
      <c r="M168" s="44">
        <v>1.9750000000000001</v>
      </c>
      <c r="N168" s="44">
        <v>1.6</v>
      </c>
      <c r="O168" s="44">
        <v>3</v>
      </c>
      <c r="P168" s="44">
        <v>1.375</v>
      </c>
      <c r="Q168" s="44">
        <v>2.375</v>
      </c>
    </row>
    <row r="169" spans="3:17" x14ac:dyDescent="0.25">
      <c r="C169" s="47" t="s">
        <v>220</v>
      </c>
      <c r="D169" s="45">
        <v>1</v>
      </c>
      <c r="E169" s="46">
        <v>63</v>
      </c>
      <c r="F169" s="44">
        <v>0</v>
      </c>
      <c r="G169" s="44">
        <v>0</v>
      </c>
      <c r="H169" s="44">
        <v>0</v>
      </c>
      <c r="I169" s="44">
        <v>0</v>
      </c>
      <c r="J169" s="44">
        <v>1</v>
      </c>
      <c r="K169" s="44">
        <v>0</v>
      </c>
      <c r="L169" s="44">
        <v>0</v>
      </c>
      <c r="M169" s="44">
        <v>0</v>
      </c>
      <c r="N169" s="44">
        <v>0</v>
      </c>
      <c r="O169" s="44">
        <v>1</v>
      </c>
      <c r="P169" s="44">
        <v>0</v>
      </c>
      <c r="Q169" s="44">
        <v>1</v>
      </c>
    </row>
    <row r="170" spans="3:17" x14ac:dyDescent="0.25">
      <c r="C170" s="47" t="s">
        <v>300</v>
      </c>
      <c r="D170" s="45">
        <v>1</v>
      </c>
      <c r="E170" s="46">
        <v>56</v>
      </c>
      <c r="F170" s="44">
        <v>0</v>
      </c>
      <c r="G170" s="44">
        <v>1</v>
      </c>
      <c r="H170" s="44">
        <v>0</v>
      </c>
      <c r="I170" s="44">
        <v>1</v>
      </c>
      <c r="J170" s="44">
        <v>1</v>
      </c>
      <c r="K170" s="44">
        <v>0</v>
      </c>
      <c r="L170" s="44">
        <v>0</v>
      </c>
      <c r="M170" s="44">
        <v>0</v>
      </c>
      <c r="N170" s="44">
        <v>0</v>
      </c>
      <c r="O170" s="44">
        <v>0</v>
      </c>
      <c r="P170" s="44">
        <v>0</v>
      </c>
      <c r="Q170" s="44">
        <v>0</v>
      </c>
    </row>
    <row r="171" spans="3:17" x14ac:dyDescent="0.25">
      <c r="C171" s="47" t="s">
        <v>274</v>
      </c>
      <c r="D171" s="45">
        <v>1</v>
      </c>
      <c r="E171" s="46">
        <v>31</v>
      </c>
      <c r="F171" s="44">
        <v>0</v>
      </c>
      <c r="G171" s="44">
        <v>0</v>
      </c>
      <c r="H171" s="44">
        <v>1</v>
      </c>
      <c r="I171" s="44">
        <v>0</v>
      </c>
      <c r="J171" s="44">
        <v>1</v>
      </c>
      <c r="K171" s="44">
        <v>0</v>
      </c>
      <c r="L171" s="44">
        <v>0</v>
      </c>
      <c r="M171" s="44">
        <v>0</v>
      </c>
      <c r="N171" s="44">
        <v>0</v>
      </c>
      <c r="O171" s="44">
        <v>0</v>
      </c>
      <c r="P171" s="44">
        <v>1</v>
      </c>
      <c r="Q171" s="44">
        <v>0</v>
      </c>
    </row>
    <row r="172" spans="3:17" x14ac:dyDescent="0.25">
      <c r="C172" s="47" t="s">
        <v>257</v>
      </c>
      <c r="D172" s="45">
        <v>1</v>
      </c>
      <c r="E172" s="46">
        <v>53</v>
      </c>
      <c r="F172" s="44">
        <v>1</v>
      </c>
      <c r="G172" s="44">
        <v>1</v>
      </c>
      <c r="H172" s="44">
        <v>0</v>
      </c>
      <c r="I172" s="44">
        <v>0</v>
      </c>
      <c r="J172" s="44">
        <v>0</v>
      </c>
      <c r="K172" s="44">
        <v>0</v>
      </c>
      <c r="L172" s="44">
        <v>0</v>
      </c>
      <c r="M172" s="44">
        <v>0</v>
      </c>
      <c r="N172" s="44">
        <v>0</v>
      </c>
      <c r="O172" s="44">
        <v>0</v>
      </c>
      <c r="P172" s="44">
        <v>0</v>
      </c>
      <c r="Q172" s="44">
        <v>0</v>
      </c>
    </row>
    <row r="173" spans="3:17" x14ac:dyDescent="0.25">
      <c r="C173" s="47" t="s">
        <v>209</v>
      </c>
      <c r="D173" s="45">
        <v>4</v>
      </c>
      <c r="E173" s="46">
        <v>54</v>
      </c>
      <c r="F173" s="44">
        <v>0</v>
      </c>
      <c r="G173" s="44">
        <v>2</v>
      </c>
      <c r="H173" s="44">
        <v>1</v>
      </c>
      <c r="I173" s="44">
        <v>2</v>
      </c>
      <c r="J173" s="44">
        <v>0</v>
      </c>
      <c r="K173" s="44">
        <v>0</v>
      </c>
      <c r="L173" s="44">
        <v>0</v>
      </c>
      <c r="M173" s="44">
        <v>0</v>
      </c>
      <c r="N173" s="44">
        <v>0</v>
      </c>
      <c r="O173" s="44">
        <v>1</v>
      </c>
      <c r="P173" s="44">
        <v>0</v>
      </c>
      <c r="Q173" s="44">
        <v>1</v>
      </c>
    </row>
    <row r="174" spans="3:17" x14ac:dyDescent="0.25">
      <c r="C174" s="47" t="s">
        <v>119</v>
      </c>
      <c r="D174" s="45">
        <v>1</v>
      </c>
      <c r="E174" s="46">
        <v>55</v>
      </c>
      <c r="F174" s="44">
        <v>0</v>
      </c>
      <c r="G174" s="44">
        <v>1</v>
      </c>
      <c r="H174" s="44">
        <v>0</v>
      </c>
      <c r="I174" s="44">
        <v>1</v>
      </c>
      <c r="J174" s="44">
        <v>1</v>
      </c>
      <c r="K174" s="44">
        <v>0</v>
      </c>
      <c r="L174" s="44">
        <v>0</v>
      </c>
      <c r="M174" s="44">
        <v>0</v>
      </c>
      <c r="N174" s="44">
        <v>0</v>
      </c>
      <c r="O174" s="44">
        <v>0</v>
      </c>
      <c r="P174" s="44">
        <v>0</v>
      </c>
      <c r="Q174" s="44">
        <v>0</v>
      </c>
    </row>
    <row r="175" spans="3:17" x14ac:dyDescent="0.25">
      <c r="C175" s="47" t="s">
        <v>185</v>
      </c>
      <c r="D175" s="45">
        <v>14</v>
      </c>
      <c r="E175" s="46">
        <v>36.785714285714285</v>
      </c>
      <c r="F175" s="44">
        <v>3</v>
      </c>
      <c r="G175" s="44">
        <v>5</v>
      </c>
      <c r="H175" s="44">
        <v>6</v>
      </c>
      <c r="I175" s="44">
        <v>4</v>
      </c>
      <c r="J175" s="44">
        <v>5</v>
      </c>
      <c r="K175" s="44">
        <v>3</v>
      </c>
      <c r="L175" s="44">
        <v>1</v>
      </c>
      <c r="M175" s="44">
        <v>2</v>
      </c>
      <c r="N175" s="44">
        <v>0</v>
      </c>
      <c r="O175" s="44">
        <v>1</v>
      </c>
      <c r="P175" s="44">
        <v>0</v>
      </c>
      <c r="Q175" s="44">
        <v>0</v>
      </c>
    </row>
    <row r="176" spans="3:17" x14ac:dyDescent="0.25">
      <c r="C176" s="47" t="s">
        <v>244</v>
      </c>
      <c r="D176" s="45">
        <v>1</v>
      </c>
      <c r="E176" s="46">
        <v>60</v>
      </c>
      <c r="F176" s="44">
        <v>0</v>
      </c>
      <c r="G176" s="44">
        <v>0</v>
      </c>
      <c r="H176" s="44">
        <v>0</v>
      </c>
      <c r="I176" s="44">
        <v>0</v>
      </c>
      <c r="J176" s="44">
        <v>0</v>
      </c>
      <c r="K176" s="44">
        <v>0</v>
      </c>
      <c r="L176" s="44">
        <v>0</v>
      </c>
      <c r="M176" s="44">
        <v>0</v>
      </c>
      <c r="N176" s="44">
        <v>0</v>
      </c>
      <c r="O176" s="44">
        <v>0</v>
      </c>
      <c r="P176" s="44">
        <v>0</v>
      </c>
      <c r="Q176" s="44">
        <v>0</v>
      </c>
    </row>
    <row r="177" spans="3:17" x14ac:dyDescent="0.25">
      <c r="C177" s="47" t="s">
        <v>208</v>
      </c>
      <c r="D177" s="45">
        <v>2</v>
      </c>
      <c r="E177" s="46">
        <v>71</v>
      </c>
      <c r="F177" s="44">
        <v>0</v>
      </c>
      <c r="G177" s="44">
        <v>0</v>
      </c>
      <c r="H177" s="44">
        <v>1</v>
      </c>
      <c r="I177" s="44">
        <v>0</v>
      </c>
      <c r="J177" s="44">
        <v>0</v>
      </c>
      <c r="K177" s="44">
        <v>0</v>
      </c>
      <c r="L177" s="44">
        <v>0</v>
      </c>
      <c r="M177" s="44">
        <v>0</v>
      </c>
      <c r="N177" s="44">
        <v>0</v>
      </c>
      <c r="O177" s="44">
        <v>0</v>
      </c>
      <c r="P177" s="44">
        <v>0</v>
      </c>
      <c r="Q177" s="44">
        <v>0</v>
      </c>
    </row>
    <row r="178" spans="3:17" x14ac:dyDescent="0.25">
      <c r="C178" s="47" t="s">
        <v>235</v>
      </c>
      <c r="D178" s="45">
        <v>4</v>
      </c>
      <c r="E178" s="46">
        <v>32.25</v>
      </c>
      <c r="F178" s="44">
        <v>2</v>
      </c>
      <c r="G178" s="44">
        <v>0</v>
      </c>
      <c r="H178" s="44">
        <v>1</v>
      </c>
      <c r="I178" s="44">
        <v>1</v>
      </c>
      <c r="J178" s="44">
        <v>1</v>
      </c>
      <c r="K178" s="44">
        <v>0</v>
      </c>
      <c r="L178" s="44">
        <v>0</v>
      </c>
      <c r="M178" s="44">
        <v>0</v>
      </c>
      <c r="N178" s="44">
        <v>0</v>
      </c>
      <c r="O178" s="44">
        <v>0</v>
      </c>
      <c r="P178" s="44">
        <v>0</v>
      </c>
      <c r="Q178" s="44">
        <v>0</v>
      </c>
    </row>
    <row r="179" spans="3:17" x14ac:dyDescent="0.25">
      <c r="C179" s="47" t="s">
        <v>219</v>
      </c>
      <c r="D179" s="45">
        <v>4</v>
      </c>
      <c r="E179" s="46">
        <v>42.5</v>
      </c>
      <c r="F179" s="44">
        <v>0</v>
      </c>
      <c r="G179" s="44">
        <v>2</v>
      </c>
      <c r="H179" s="44">
        <v>1</v>
      </c>
      <c r="I179" s="44">
        <v>4</v>
      </c>
      <c r="J179" s="44">
        <v>2</v>
      </c>
      <c r="K179" s="44">
        <v>0</v>
      </c>
      <c r="L179" s="44">
        <v>0</v>
      </c>
      <c r="M179" s="44">
        <v>1</v>
      </c>
      <c r="N179" s="44">
        <v>1</v>
      </c>
      <c r="O179" s="44">
        <v>0</v>
      </c>
      <c r="P179" s="44">
        <v>0</v>
      </c>
      <c r="Q179" s="44">
        <v>0</v>
      </c>
    </row>
    <row r="180" spans="3:17" x14ac:dyDescent="0.25">
      <c r="C180" s="47" t="s">
        <v>298</v>
      </c>
      <c r="D180" s="45">
        <v>1</v>
      </c>
      <c r="E180" s="46">
        <v>23</v>
      </c>
      <c r="F180" s="44">
        <v>0</v>
      </c>
      <c r="G180" s="44">
        <v>0</v>
      </c>
      <c r="H180" s="44">
        <v>0</v>
      </c>
      <c r="I180" s="44">
        <v>0</v>
      </c>
      <c r="J180" s="44">
        <v>1</v>
      </c>
      <c r="K180" s="44">
        <v>0</v>
      </c>
      <c r="L180" s="44">
        <v>0</v>
      </c>
      <c r="M180" s="44">
        <v>1</v>
      </c>
      <c r="N180" s="44">
        <v>0</v>
      </c>
      <c r="O180" s="44">
        <v>0</v>
      </c>
      <c r="P180" s="44">
        <v>0</v>
      </c>
      <c r="Q180" s="44">
        <v>0</v>
      </c>
    </row>
    <row r="181" spans="3:17" x14ac:dyDescent="0.25">
      <c r="C181" s="47" t="s">
        <v>247</v>
      </c>
      <c r="D181" s="45">
        <v>4</v>
      </c>
      <c r="E181" s="46">
        <v>59.666666666666664</v>
      </c>
      <c r="F181" s="44">
        <v>1</v>
      </c>
      <c r="G181" s="44">
        <v>2</v>
      </c>
      <c r="H181" s="44">
        <v>0</v>
      </c>
      <c r="I181" s="44">
        <v>2.75</v>
      </c>
      <c r="J181" s="44">
        <v>1.75</v>
      </c>
      <c r="K181" s="44">
        <v>0</v>
      </c>
      <c r="L181" s="44">
        <v>0.75</v>
      </c>
      <c r="M181" s="44">
        <v>1</v>
      </c>
      <c r="N181" s="44">
        <v>0</v>
      </c>
      <c r="O181" s="44">
        <v>0</v>
      </c>
      <c r="P181" s="44">
        <v>0.75</v>
      </c>
      <c r="Q181" s="44">
        <v>0</v>
      </c>
    </row>
    <row r="182" spans="3:17" x14ac:dyDescent="0.25">
      <c r="C182" s="47" t="s">
        <v>180</v>
      </c>
      <c r="D182" s="45">
        <v>28</v>
      </c>
      <c r="E182" s="46">
        <v>41.928571428571431</v>
      </c>
      <c r="F182" s="44">
        <v>2.25</v>
      </c>
      <c r="G182" s="44">
        <v>11.75</v>
      </c>
      <c r="H182" s="44">
        <v>7</v>
      </c>
      <c r="I182" s="44">
        <v>6.75</v>
      </c>
      <c r="J182" s="44">
        <v>12</v>
      </c>
      <c r="K182" s="44">
        <v>7</v>
      </c>
      <c r="L182" s="44">
        <v>0.25</v>
      </c>
      <c r="M182" s="44">
        <v>3.25</v>
      </c>
      <c r="N182" s="44">
        <v>1.25</v>
      </c>
      <c r="O182" s="44">
        <v>2.25</v>
      </c>
      <c r="P182" s="44">
        <v>2</v>
      </c>
      <c r="Q182" s="44">
        <v>1.25</v>
      </c>
    </row>
    <row r="183" spans="3:17" x14ac:dyDescent="0.25">
      <c r="C183" s="47" t="s">
        <v>297</v>
      </c>
      <c r="D183" s="45">
        <v>1</v>
      </c>
      <c r="E183" s="46">
        <v>43</v>
      </c>
      <c r="F183" s="44">
        <v>0</v>
      </c>
      <c r="G183" s="44">
        <v>1</v>
      </c>
      <c r="H183" s="44">
        <v>0</v>
      </c>
      <c r="I183" s="44">
        <v>0</v>
      </c>
      <c r="J183" s="44">
        <v>1</v>
      </c>
      <c r="K183" s="44">
        <v>0</v>
      </c>
      <c r="L183" s="44">
        <v>0</v>
      </c>
      <c r="M183" s="44">
        <v>0</v>
      </c>
      <c r="N183" s="44">
        <v>0</v>
      </c>
      <c r="O183" s="44">
        <v>1</v>
      </c>
      <c r="P183" s="44">
        <v>0</v>
      </c>
      <c r="Q183" s="44">
        <v>0</v>
      </c>
    </row>
    <row r="184" spans="3:17" x14ac:dyDescent="0.25">
      <c r="C184" s="47" t="s">
        <v>173</v>
      </c>
      <c r="D184" s="45">
        <v>1</v>
      </c>
      <c r="E184" s="46">
        <v>42</v>
      </c>
      <c r="F184" s="44">
        <v>0</v>
      </c>
      <c r="G184" s="44">
        <v>0</v>
      </c>
      <c r="H184" s="44">
        <v>0</v>
      </c>
      <c r="I184" s="44">
        <v>0</v>
      </c>
      <c r="J184" s="44">
        <v>0</v>
      </c>
      <c r="K184" s="44">
        <v>1</v>
      </c>
      <c r="L184" s="44">
        <v>1</v>
      </c>
      <c r="M184" s="44">
        <v>0</v>
      </c>
      <c r="N184" s="44">
        <v>0</v>
      </c>
      <c r="O184" s="44">
        <v>1</v>
      </c>
      <c r="P184" s="44">
        <v>0</v>
      </c>
      <c r="Q184" s="44">
        <v>0</v>
      </c>
    </row>
    <row r="185" spans="3:17" x14ac:dyDescent="0.25">
      <c r="C185" s="47" t="s">
        <v>255</v>
      </c>
      <c r="D185" s="45">
        <v>1</v>
      </c>
      <c r="E185" s="46">
        <v>53</v>
      </c>
      <c r="F185" s="44">
        <v>0</v>
      </c>
      <c r="G185" s="44">
        <v>1</v>
      </c>
      <c r="H185" s="44">
        <v>0</v>
      </c>
      <c r="I185" s="44">
        <v>0</v>
      </c>
      <c r="J185" s="44">
        <v>1</v>
      </c>
      <c r="K185" s="44">
        <v>0</v>
      </c>
      <c r="L185" s="44">
        <v>0</v>
      </c>
      <c r="M185" s="44">
        <v>0</v>
      </c>
      <c r="N185" s="44">
        <v>0</v>
      </c>
      <c r="O185" s="44">
        <v>0</v>
      </c>
      <c r="P185" s="44">
        <v>0</v>
      </c>
      <c r="Q185" s="44">
        <v>0</v>
      </c>
    </row>
    <row r="186" spans="3:17" x14ac:dyDescent="0.25">
      <c r="C186" s="47" t="s">
        <v>192</v>
      </c>
      <c r="D186" s="45">
        <v>1</v>
      </c>
      <c r="E186" s="46">
        <v>43</v>
      </c>
      <c r="F186" s="44">
        <v>1</v>
      </c>
      <c r="G186" s="44">
        <v>0</v>
      </c>
      <c r="H186" s="44">
        <v>1</v>
      </c>
      <c r="I186" s="44">
        <v>0</v>
      </c>
      <c r="J186" s="44">
        <v>1</v>
      </c>
      <c r="K186" s="44">
        <v>0</v>
      </c>
      <c r="L186" s="44">
        <v>0</v>
      </c>
      <c r="M186" s="44">
        <v>0</v>
      </c>
      <c r="N186" s="44">
        <v>0</v>
      </c>
      <c r="O186" s="44">
        <v>0</v>
      </c>
      <c r="P186" s="44">
        <v>0</v>
      </c>
      <c r="Q186" s="44">
        <v>0</v>
      </c>
    </row>
    <row r="187" spans="3:17" x14ac:dyDescent="0.25">
      <c r="C187" s="47" t="s">
        <v>189</v>
      </c>
      <c r="D187" s="45">
        <v>1</v>
      </c>
      <c r="E187" s="46">
        <v>55</v>
      </c>
      <c r="F187" s="44">
        <v>0</v>
      </c>
      <c r="G187" s="44">
        <v>1</v>
      </c>
      <c r="H187" s="44">
        <v>0</v>
      </c>
      <c r="I187" s="44">
        <v>1</v>
      </c>
      <c r="J187" s="44">
        <v>1</v>
      </c>
      <c r="K187" s="44">
        <v>0</v>
      </c>
      <c r="L187" s="44">
        <v>0</v>
      </c>
      <c r="M187" s="44">
        <v>0</v>
      </c>
      <c r="N187" s="44">
        <v>0</v>
      </c>
      <c r="O187" s="44">
        <v>0</v>
      </c>
      <c r="P187" s="44">
        <v>0</v>
      </c>
      <c r="Q187" s="44">
        <v>0</v>
      </c>
    </row>
    <row r="188" spans="3:17" x14ac:dyDescent="0.25">
      <c r="C188" s="47" t="s">
        <v>252</v>
      </c>
      <c r="D188" s="45">
        <v>1</v>
      </c>
      <c r="E188" s="46">
        <v>67</v>
      </c>
      <c r="F188" s="44">
        <v>0</v>
      </c>
      <c r="G188" s="44">
        <v>0</v>
      </c>
      <c r="H188" s="44">
        <v>0.6</v>
      </c>
      <c r="I188" s="44">
        <v>0</v>
      </c>
      <c r="J188" s="44">
        <v>0.6</v>
      </c>
      <c r="K188" s="44">
        <v>0.6</v>
      </c>
      <c r="L188" s="44">
        <v>0</v>
      </c>
      <c r="M188" s="44">
        <v>0</v>
      </c>
      <c r="N188" s="44">
        <v>0</v>
      </c>
      <c r="O188" s="44">
        <v>0</v>
      </c>
      <c r="P188" s="44">
        <v>0.6</v>
      </c>
      <c r="Q188" s="44">
        <v>0.6</v>
      </c>
    </row>
    <row r="189" spans="3:17" x14ac:dyDescent="0.25">
      <c r="C189" s="47" t="s">
        <v>282</v>
      </c>
      <c r="D189" s="45">
        <v>9</v>
      </c>
      <c r="E189" s="46">
        <v>63.111111111111114</v>
      </c>
      <c r="F189" s="44">
        <v>1.75</v>
      </c>
      <c r="G189" s="44">
        <v>0.6</v>
      </c>
      <c r="H189" s="44">
        <v>2.6</v>
      </c>
      <c r="I189" s="44">
        <v>1</v>
      </c>
      <c r="J189" s="44">
        <v>1.6</v>
      </c>
      <c r="K189" s="44">
        <v>2.75</v>
      </c>
      <c r="L189" s="44">
        <v>0</v>
      </c>
      <c r="M189" s="44">
        <v>1.75</v>
      </c>
      <c r="N189" s="44">
        <v>0</v>
      </c>
      <c r="O189" s="44">
        <v>1.6</v>
      </c>
      <c r="P189" s="44">
        <v>4</v>
      </c>
      <c r="Q189" s="44">
        <v>2.35</v>
      </c>
    </row>
    <row r="190" spans="3:17" x14ac:dyDescent="0.25">
      <c r="C190" s="47" t="s">
        <v>302</v>
      </c>
      <c r="D190" s="45">
        <v>1</v>
      </c>
      <c r="E190" s="46">
        <v>50</v>
      </c>
      <c r="F190" s="44">
        <v>0</v>
      </c>
      <c r="G190" s="44">
        <v>0</v>
      </c>
      <c r="H190" s="44">
        <v>1</v>
      </c>
      <c r="I190" s="44">
        <v>0</v>
      </c>
      <c r="J190" s="44">
        <v>0</v>
      </c>
      <c r="K190" s="44">
        <v>0</v>
      </c>
      <c r="L190" s="44">
        <v>0</v>
      </c>
      <c r="M190" s="44">
        <v>0</v>
      </c>
      <c r="N190" s="44">
        <v>0</v>
      </c>
      <c r="O190" s="44">
        <v>0</v>
      </c>
      <c r="P190" s="44">
        <v>0</v>
      </c>
      <c r="Q190" s="44">
        <v>0</v>
      </c>
    </row>
    <row r="191" spans="3:17" x14ac:dyDescent="0.25">
      <c r="C191" s="47" t="s">
        <v>194</v>
      </c>
      <c r="D191" s="45">
        <v>2</v>
      </c>
      <c r="E191" s="46">
        <v>45</v>
      </c>
      <c r="F191" s="44">
        <v>1</v>
      </c>
      <c r="G191" s="44">
        <v>1</v>
      </c>
      <c r="H191" s="44">
        <v>1</v>
      </c>
      <c r="I191" s="44">
        <v>0</v>
      </c>
      <c r="J191" s="44">
        <v>0</v>
      </c>
      <c r="K191" s="44">
        <v>2</v>
      </c>
      <c r="L191" s="44">
        <v>0</v>
      </c>
      <c r="M191" s="44">
        <v>0</v>
      </c>
      <c r="N191" s="44">
        <v>0</v>
      </c>
      <c r="O191" s="44">
        <v>0</v>
      </c>
      <c r="P191" s="44">
        <v>0</v>
      </c>
      <c r="Q191" s="44">
        <v>0</v>
      </c>
    </row>
    <row r="192" spans="3:17" x14ac:dyDescent="0.25">
      <c r="C192" s="47" t="s">
        <v>224</v>
      </c>
      <c r="D192" s="45">
        <v>2</v>
      </c>
      <c r="E192" s="46">
        <v>75</v>
      </c>
      <c r="F192" s="44">
        <v>1</v>
      </c>
      <c r="G192" s="44">
        <v>1</v>
      </c>
      <c r="H192" s="44">
        <v>0</v>
      </c>
      <c r="I192" s="44">
        <v>0</v>
      </c>
      <c r="J192" s="44">
        <v>0</v>
      </c>
      <c r="K192" s="44">
        <v>0</v>
      </c>
      <c r="L192" s="44">
        <v>0</v>
      </c>
      <c r="M192" s="44">
        <v>0</v>
      </c>
      <c r="N192" s="44">
        <v>0</v>
      </c>
      <c r="O192" s="44">
        <v>1</v>
      </c>
      <c r="P192" s="44">
        <v>0</v>
      </c>
      <c r="Q192" s="44">
        <v>0</v>
      </c>
    </row>
    <row r="193" spans="3:17" x14ac:dyDescent="0.25">
      <c r="C193" s="47" t="s">
        <v>118</v>
      </c>
      <c r="D193" s="45">
        <v>7</v>
      </c>
      <c r="E193" s="46">
        <v>54.571428571428569</v>
      </c>
      <c r="F193" s="44">
        <v>4.5999999999999996</v>
      </c>
      <c r="G193" s="44">
        <v>0</v>
      </c>
      <c r="H193" s="44">
        <v>4.5999999999999996</v>
      </c>
      <c r="I193" s="44">
        <v>0</v>
      </c>
      <c r="J193" s="44">
        <v>0</v>
      </c>
      <c r="K193" s="44">
        <v>0.6</v>
      </c>
      <c r="L193" s="44">
        <v>0</v>
      </c>
      <c r="M193" s="44">
        <v>0.6</v>
      </c>
      <c r="N193" s="44">
        <v>1</v>
      </c>
      <c r="O193" s="44">
        <v>0</v>
      </c>
      <c r="P193" s="44">
        <v>2</v>
      </c>
      <c r="Q193" s="44">
        <v>1.6</v>
      </c>
    </row>
    <row r="194" spans="3:17" x14ac:dyDescent="0.25">
      <c r="C194" s="47" t="s">
        <v>96</v>
      </c>
      <c r="D194" s="45">
        <v>36</v>
      </c>
      <c r="E194" s="46">
        <v>51.757575757575758</v>
      </c>
      <c r="F194" s="44">
        <v>7.708333333333333</v>
      </c>
      <c r="G194" s="44">
        <v>7</v>
      </c>
      <c r="H194" s="44">
        <v>17.708333333333332</v>
      </c>
      <c r="I194" s="44">
        <v>10.333333333333332</v>
      </c>
      <c r="J194" s="44">
        <v>7.708333333333333</v>
      </c>
      <c r="K194" s="44">
        <v>5.7083333333333339</v>
      </c>
      <c r="L194" s="44">
        <v>3.333333333333333</v>
      </c>
      <c r="M194" s="44">
        <v>4.708333333333333</v>
      </c>
      <c r="N194" s="44">
        <v>5</v>
      </c>
      <c r="O194" s="44">
        <v>4.708333333333333</v>
      </c>
      <c r="P194" s="44">
        <v>9.375</v>
      </c>
      <c r="Q194" s="44">
        <v>8.7083333333333321</v>
      </c>
    </row>
    <row r="195" spans="3:17" x14ac:dyDescent="0.25">
      <c r="C195" s="47" t="s">
        <v>226</v>
      </c>
      <c r="D195" s="45">
        <v>1</v>
      </c>
      <c r="E195" s="46">
        <v>55</v>
      </c>
      <c r="F195" s="44">
        <v>0</v>
      </c>
      <c r="G195" s="44">
        <v>0</v>
      </c>
      <c r="H195" s="44">
        <v>0</v>
      </c>
      <c r="I195" s="44">
        <v>1</v>
      </c>
      <c r="J195" s="44">
        <v>1</v>
      </c>
      <c r="K195" s="44">
        <v>0</v>
      </c>
      <c r="L195" s="44">
        <v>0</v>
      </c>
      <c r="M195" s="44">
        <v>0</v>
      </c>
      <c r="N195" s="44">
        <v>0</v>
      </c>
      <c r="O195" s="44">
        <v>0</v>
      </c>
      <c r="P195" s="44">
        <v>0</v>
      </c>
      <c r="Q195" s="44">
        <v>1</v>
      </c>
    </row>
    <row r="196" spans="3:17" x14ac:dyDescent="0.25">
      <c r="C196" s="47" t="s">
        <v>158</v>
      </c>
      <c r="D196" s="45">
        <v>26</v>
      </c>
      <c r="E196" s="46">
        <v>55.115384615384613</v>
      </c>
      <c r="F196" s="44">
        <v>3.6</v>
      </c>
      <c r="G196" s="44">
        <v>2.5</v>
      </c>
      <c r="H196" s="44">
        <v>14.1</v>
      </c>
      <c r="I196" s="44">
        <v>4.0999999999999996</v>
      </c>
      <c r="J196" s="44">
        <v>7</v>
      </c>
      <c r="K196" s="44">
        <v>4</v>
      </c>
      <c r="L196" s="44">
        <v>3.6</v>
      </c>
      <c r="M196" s="44">
        <v>4.5</v>
      </c>
      <c r="N196" s="44">
        <v>0</v>
      </c>
      <c r="O196" s="44">
        <v>1.5</v>
      </c>
      <c r="P196" s="44">
        <v>2</v>
      </c>
      <c r="Q196" s="44">
        <v>5.0999999999999996</v>
      </c>
    </row>
    <row r="197" spans="3:17" x14ac:dyDescent="0.25">
      <c r="C197" s="47" t="s">
        <v>164</v>
      </c>
      <c r="D197" s="45">
        <v>3</v>
      </c>
      <c r="E197" s="46">
        <v>32</v>
      </c>
      <c r="F197" s="44">
        <v>0</v>
      </c>
      <c r="G197" s="44">
        <v>2</v>
      </c>
      <c r="H197" s="44">
        <v>0</v>
      </c>
      <c r="I197" s="44">
        <v>2</v>
      </c>
      <c r="J197" s="44">
        <v>3</v>
      </c>
      <c r="K197" s="44">
        <v>0</v>
      </c>
      <c r="L197" s="44">
        <v>0</v>
      </c>
      <c r="M197" s="44">
        <v>0</v>
      </c>
      <c r="N197" s="44">
        <v>0</v>
      </c>
      <c r="O197" s="44">
        <v>1</v>
      </c>
      <c r="P197" s="44">
        <v>1</v>
      </c>
      <c r="Q197" s="44">
        <v>0</v>
      </c>
    </row>
    <row r="198" spans="3:17" x14ac:dyDescent="0.25">
      <c r="C198" s="47" t="s">
        <v>243</v>
      </c>
      <c r="D198" s="45">
        <v>4</v>
      </c>
      <c r="E198" s="46">
        <v>42.75</v>
      </c>
      <c r="F198" s="44">
        <v>1</v>
      </c>
      <c r="G198" s="44">
        <v>1</v>
      </c>
      <c r="H198" s="44">
        <v>1.75</v>
      </c>
      <c r="I198" s="44">
        <v>0</v>
      </c>
      <c r="J198" s="44">
        <v>1.75</v>
      </c>
      <c r="K198" s="44">
        <v>1</v>
      </c>
      <c r="L198" s="44">
        <v>0.75</v>
      </c>
      <c r="M198" s="44">
        <v>0</v>
      </c>
      <c r="N198" s="44">
        <v>0</v>
      </c>
      <c r="O198" s="44">
        <v>0</v>
      </c>
      <c r="P198" s="44">
        <v>0.75</v>
      </c>
      <c r="Q198" s="44">
        <v>0</v>
      </c>
    </row>
    <row r="199" spans="3:17" x14ac:dyDescent="0.25">
      <c r="C199" s="47" t="s">
        <v>193</v>
      </c>
      <c r="D199" s="45">
        <v>3</v>
      </c>
      <c r="E199" s="46">
        <v>48.666666666666664</v>
      </c>
      <c r="F199" s="44">
        <v>0</v>
      </c>
      <c r="G199" s="44">
        <v>0</v>
      </c>
      <c r="H199" s="44">
        <v>0</v>
      </c>
      <c r="I199" s="44">
        <v>0</v>
      </c>
      <c r="J199" s="44">
        <v>2</v>
      </c>
      <c r="K199" s="44">
        <v>2</v>
      </c>
      <c r="L199" s="44">
        <v>1</v>
      </c>
      <c r="M199" s="44">
        <v>1</v>
      </c>
      <c r="N199" s="44">
        <v>0</v>
      </c>
      <c r="O199" s="44">
        <v>0</v>
      </c>
      <c r="P199" s="44">
        <v>0</v>
      </c>
      <c r="Q199" s="44">
        <v>0</v>
      </c>
    </row>
    <row r="200" spans="3:17" x14ac:dyDescent="0.25">
      <c r="C200" s="47" t="s">
        <v>240</v>
      </c>
      <c r="D200" s="45">
        <v>3</v>
      </c>
      <c r="E200" s="46">
        <v>69.5</v>
      </c>
      <c r="F200" s="44">
        <v>1</v>
      </c>
      <c r="G200" s="44">
        <v>0</v>
      </c>
      <c r="H200" s="44">
        <v>0</v>
      </c>
      <c r="I200" s="44">
        <v>1</v>
      </c>
      <c r="J200" s="44">
        <v>2</v>
      </c>
      <c r="K200" s="44">
        <v>1</v>
      </c>
      <c r="L200" s="44">
        <v>0</v>
      </c>
      <c r="M200" s="44">
        <v>1</v>
      </c>
      <c r="N200" s="44">
        <v>0</v>
      </c>
      <c r="O200" s="44">
        <v>0</v>
      </c>
      <c r="P200" s="44">
        <v>1</v>
      </c>
      <c r="Q200" s="44">
        <v>1</v>
      </c>
    </row>
    <row r="201" spans="3:17" x14ac:dyDescent="0.25">
      <c r="C201" s="47" t="s">
        <v>124</v>
      </c>
      <c r="D201" s="45">
        <v>9</v>
      </c>
      <c r="E201" s="46">
        <v>63.111111111111114</v>
      </c>
      <c r="F201" s="44">
        <v>5</v>
      </c>
      <c r="G201" s="44">
        <v>2</v>
      </c>
      <c r="H201" s="44">
        <v>1</v>
      </c>
      <c r="I201" s="44">
        <v>1</v>
      </c>
      <c r="J201" s="44">
        <v>1</v>
      </c>
      <c r="K201" s="44">
        <v>1</v>
      </c>
      <c r="L201" s="44">
        <v>0</v>
      </c>
      <c r="M201" s="44">
        <v>1</v>
      </c>
      <c r="N201" s="44">
        <v>0</v>
      </c>
      <c r="O201" s="44">
        <v>1</v>
      </c>
      <c r="P201" s="44">
        <v>1</v>
      </c>
      <c r="Q201" s="44">
        <v>3</v>
      </c>
    </row>
    <row r="202" spans="3:17" x14ac:dyDescent="0.25">
      <c r="C202" s="47" t="s">
        <v>227</v>
      </c>
      <c r="D202" s="45">
        <v>1</v>
      </c>
      <c r="E202" s="46">
        <v>65</v>
      </c>
      <c r="F202" s="44">
        <v>0</v>
      </c>
      <c r="G202" s="44">
        <v>0</v>
      </c>
      <c r="H202" s="44">
        <v>0</v>
      </c>
      <c r="I202" s="44">
        <v>0</v>
      </c>
      <c r="J202" s="44">
        <v>0</v>
      </c>
      <c r="K202" s="44">
        <v>0</v>
      </c>
      <c r="L202" s="44">
        <v>0</v>
      </c>
      <c r="M202" s="44">
        <v>0</v>
      </c>
      <c r="N202" s="44">
        <v>0</v>
      </c>
      <c r="O202" s="44">
        <v>0</v>
      </c>
      <c r="P202" s="44">
        <v>0</v>
      </c>
      <c r="Q202" s="44">
        <v>0</v>
      </c>
    </row>
    <row r="203" spans="3:17" x14ac:dyDescent="0.25">
      <c r="C203" s="47" t="s">
        <v>162</v>
      </c>
      <c r="D203" s="45">
        <v>19</v>
      </c>
      <c r="E203" s="46">
        <v>54.666666666666664</v>
      </c>
      <c r="F203" s="44">
        <v>2</v>
      </c>
      <c r="G203" s="44">
        <v>3</v>
      </c>
      <c r="H203" s="44">
        <v>10</v>
      </c>
      <c r="I203" s="44">
        <v>5</v>
      </c>
      <c r="J203" s="44">
        <v>5</v>
      </c>
      <c r="K203" s="44">
        <v>5</v>
      </c>
      <c r="L203" s="44">
        <v>4</v>
      </c>
      <c r="M203" s="44">
        <v>3</v>
      </c>
      <c r="N203" s="44">
        <v>0</v>
      </c>
      <c r="O203" s="44">
        <v>3</v>
      </c>
      <c r="P203" s="44">
        <v>4</v>
      </c>
      <c r="Q203" s="44">
        <v>5</v>
      </c>
    </row>
    <row r="204" spans="3:17" x14ac:dyDescent="0.25">
      <c r="C204" s="47" t="s">
        <v>254</v>
      </c>
      <c r="D204" s="45">
        <v>2</v>
      </c>
      <c r="E204" s="46">
        <v>47</v>
      </c>
      <c r="F204" s="44">
        <v>1</v>
      </c>
      <c r="G204" s="44">
        <v>0</v>
      </c>
      <c r="H204" s="44">
        <v>0</v>
      </c>
      <c r="I204" s="44">
        <v>2</v>
      </c>
      <c r="J204" s="44">
        <v>1</v>
      </c>
      <c r="K204" s="44">
        <v>0</v>
      </c>
      <c r="L204" s="44">
        <v>0</v>
      </c>
      <c r="M204" s="44">
        <v>0</v>
      </c>
      <c r="N204" s="44">
        <v>0</v>
      </c>
      <c r="O204" s="44">
        <v>0</v>
      </c>
      <c r="P204" s="44">
        <v>1</v>
      </c>
      <c r="Q204" s="44">
        <v>0</v>
      </c>
    </row>
    <row r="205" spans="3:17" x14ac:dyDescent="0.25">
      <c r="C205" s="47" t="s">
        <v>295</v>
      </c>
      <c r="D205" s="45">
        <v>1</v>
      </c>
      <c r="E205" s="46">
        <v>51</v>
      </c>
      <c r="F205" s="44">
        <v>0</v>
      </c>
      <c r="G205" s="44">
        <v>0</v>
      </c>
      <c r="H205" s="44">
        <v>1</v>
      </c>
      <c r="I205" s="44">
        <v>0</v>
      </c>
      <c r="J205" s="44">
        <v>0</v>
      </c>
      <c r="K205" s="44">
        <v>0</v>
      </c>
      <c r="L205" s="44">
        <v>0</v>
      </c>
      <c r="M205" s="44">
        <v>1</v>
      </c>
      <c r="N205" s="44">
        <v>0</v>
      </c>
      <c r="O205" s="44">
        <v>0</v>
      </c>
      <c r="P205" s="44">
        <v>1</v>
      </c>
      <c r="Q205" s="44">
        <v>0</v>
      </c>
    </row>
    <row r="206" spans="3:17" x14ac:dyDescent="0.25">
      <c r="C206" s="47" t="s">
        <v>154</v>
      </c>
      <c r="D206" s="45">
        <v>3</v>
      </c>
      <c r="E206" s="46">
        <v>66.333333333333329</v>
      </c>
      <c r="F206" s="44">
        <v>0</v>
      </c>
      <c r="G206" s="44">
        <v>1</v>
      </c>
      <c r="H206" s="44">
        <v>1</v>
      </c>
      <c r="I206" s="44">
        <v>1</v>
      </c>
      <c r="J206" s="44">
        <v>1</v>
      </c>
      <c r="K206" s="44">
        <v>0</v>
      </c>
      <c r="L206" s="44">
        <v>0</v>
      </c>
      <c r="M206" s="44">
        <v>0</v>
      </c>
      <c r="N206" s="44">
        <v>0</v>
      </c>
      <c r="O206" s="44">
        <v>1</v>
      </c>
      <c r="P206" s="44">
        <v>0</v>
      </c>
      <c r="Q206" s="44">
        <v>0</v>
      </c>
    </row>
    <row r="207" spans="3:17" x14ac:dyDescent="0.25">
      <c r="C207" s="47" t="s">
        <v>276</v>
      </c>
      <c r="D207" s="45">
        <v>2</v>
      </c>
      <c r="E207" s="46">
        <v>56</v>
      </c>
      <c r="F207" s="44">
        <v>0</v>
      </c>
      <c r="G207" s="44">
        <v>1</v>
      </c>
      <c r="H207" s="44">
        <v>1</v>
      </c>
      <c r="I207" s="44">
        <v>0</v>
      </c>
      <c r="J207" s="44">
        <v>0</v>
      </c>
      <c r="K207" s="44">
        <v>0</v>
      </c>
      <c r="L207" s="44">
        <v>0</v>
      </c>
      <c r="M207" s="44">
        <v>0</v>
      </c>
      <c r="N207" s="44">
        <v>0</v>
      </c>
      <c r="O207" s="44">
        <v>0</v>
      </c>
      <c r="P207" s="44">
        <v>0</v>
      </c>
      <c r="Q207" s="44">
        <v>1</v>
      </c>
    </row>
    <row r="208" spans="3:17" x14ac:dyDescent="0.25">
      <c r="C208" s="47" t="s">
        <v>466</v>
      </c>
      <c r="D208" s="45">
        <v>20</v>
      </c>
      <c r="E208" s="46">
        <v>46</v>
      </c>
      <c r="F208" s="44">
        <v>5</v>
      </c>
      <c r="G208" s="44">
        <v>4.5999999999999996</v>
      </c>
      <c r="H208" s="44">
        <v>6</v>
      </c>
      <c r="I208" s="44">
        <v>2.6</v>
      </c>
      <c r="J208" s="44">
        <v>5</v>
      </c>
      <c r="K208" s="44">
        <v>4.5999999999999996</v>
      </c>
      <c r="L208" s="44">
        <v>4</v>
      </c>
      <c r="M208" s="44">
        <v>3</v>
      </c>
      <c r="N208" s="44">
        <v>0</v>
      </c>
      <c r="O208" s="44">
        <v>1</v>
      </c>
      <c r="P208" s="44">
        <v>2.6</v>
      </c>
      <c r="Q208" s="44">
        <v>6.6</v>
      </c>
    </row>
    <row r="209" spans="3:17" x14ac:dyDescent="0.25">
      <c r="C209" s="47" t="s">
        <v>467</v>
      </c>
      <c r="D209" s="45">
        <v>976</v>
      </c>
      <c r="E209" s="46">
        <v>53.51531151003168</v>
      </c>
      <c r="F209" s="44">
        <v>252.50238095238092</v>
      </c>
      <c r="G209" s="44">
        <v>233.04047619047614</v>
      </c>
      <c r="H209" s="44">
        <v>357.44404761904764</v>
      </c>
      <c r="I209" s="44">
        <v>202.09404761904759</v>
      </c>
      <c r="J209" s="44">
        <v>249.78095238095233</v>
      </c>
      <c r="K209" s="44">
        <v>166.00238095238092</v>
      </c>
      <c r="L209" s="44">
        <v>89.07380952380953</v>
      </c>
      <c r="M209" s="44">
        <v>131.27380952380952</v>
      </c>
      <c r="N209" s="44">
        <v>36.774999999999999</v>
      </c>
      <c r="O209" s="44">
        <v>111.77023809523808</v>
      </c>
      <c r="P209" s="44">
        <v>138.91547619047617</v>
      </c>
      <c r="Q209" s="44">
        <v>179.32738095238088</v>
      </c>
    </row>
  </sheetData>
  <sortState ref="D26:E37">
    <sortCondition descending="1" ref="E26"/>
  </sortState>
  <mergeCells count="2">
    <mergeCell ref="A1:Q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9"/>
  <sheetViews>
    <sheetView zoomScale="80" zoomScaleNormal="80" workbookViewId="0">
      <pane xSplit="3" ySplit="11" topLeftCell="D12" activePane="bottomRight" state="frozen"/>
      <selection pane="topRight" activeCell="D1" sqref="D1"/>
      <selection pane="bottomLeft" activeCell="A12" sqref="A12"/>
      <selection pane="bottomRight" activeCell="C11" sqref="C11"/>
    </sheetView>
  </sheetViews>
  <sheetFormatPr defaultRowHeight="15" x14ac:dyDescent="0.25"/>
  <cols>
    <col min="2" max="2" width="29.7109375" customWidth="1"/>
    <col min="3" max="3" width="29.140625" customWidth="1"/>
    <col min="4" max="4" width="20.85546875" customWidth="1"/>
    <col min="5" max="5" width="12.42578125" bestFit="1" customWidth="1"/>
    <col min="6" max="6" width="15" style="44" customWidth="1"/>
    <col min="7" max="7" width="7.7109375" style="44" customWidth="1"/>
    <col min="8" max="8" width="11.7109375" style="44" customWidth="1"/>
    <col min="9" max="9" width="17.7109375" style="44" customWidth="1"/>
    <col min="10" max="10" width="9.5703125" style="44" customWidth="1"/>
    <col min="11" max="11" width="28.7109375" style="44" customWidth="1"/>
    <col min="12" max="12" width="16.7109375" style="44" customWidth="1"/>
    <col min="13" max="13" width="16" style="44" customWidth="1"/>
    <col min="14" max="14" width="24.42578125" style="44" customWidth="1"/>
    <col min="15" max="15" width="24.85546875" style="44" customWidth="1"/>
    <col min="16" max="16" width="13.85546875" style="44" customWidth="1"/>
    <col min="17" max="17" width="47.7109375" style="44" customWidth="1"/>
    <col min="18" max="18" width="34.5703125" style="44" customWidth="1"/>
    <col min="19" max="19" width="25.140625" style="44" customWidth="1"/>
    <col min="20" max="20" width="9.5703125" style="44" customWidth="1"/>
    <col min="21" max="21" width="13.42578125" style="44" customWidth="1"/>
    <col min="22" max="22" width="18.42578125" style="44" customWidth="1"/>
    <col min="23" max="23" width="26.42578125" style="44" customWidth="1"/>
  </cols>
  <sheetData>
    <row r="1" spans="1:23" ht="37.5" x14ac:dyDescent="0.7">
      <c r="A1" s="125" t="s">
        <v>4</v>
      </c>
      <c r="B1" s="125"/>
      <c r="C1" s="125"/>
      <c r="D1" s="125"/>
      <c r="E1" s="125"/>
      <c r="F1" s="125"/>
      <c r="G1" s="125"/>
      <c r="H1" s="125"/>
      <c r="I1" s="125"/>
      <c r="J1" s="125"/>
      <c r="K1" s="125"/>
      <c r="L1" s="125"/>
      <c r="M1" s="125"/>
      <c r="N1" s="125"/>
      <c r="O1" s="125"/>
      <c r="P1" s="125"/>
      <c r="Q1" s="125"/>
      <c r="R1" s="125"/>
      <c r="S1" s="125"/>
      <c r="T1" s="125"/>
      <c r="U1" s="125"/>
      <c r="V1" s="125"/>
      <c r="W1" s="125"/>
    </row>
    <row r="2" spans="1:23" x14ac:dyDescent="0.25">
      <c r="A2" s="124" t="s">
        <v>463</v>
      </c>
      <c r="B2" s="124"/>
    </row>
    <row r="10" spans="1:23" ht="15.75" thickBot="1" x14ac:dyDescent="0.3"/>
    <row r="11" spans="1:23" ht="15.75" thickBot="1" x14ac:dyDescent="0.3">
      <c r="C11" s="63" t="s">
        <v>490</v>
      </c>
      <c r="D11" s="40" t="s">
        <v>464</v>
      </c>
      <c r="E11" s="57" t="s">
        <v>465</v>
      </c>
      <c r="F11" s="58" t="s">
        <v>512</v>
      </c>
      <c r="G11" s="58" t="s">
        <v>475</v>
      </c>
      <c r="H11" s="58" t="s">
        <v>513</v>
      </c>
      <c r="I11" s="58" t="s">
        <v>514</v>
      </c>
      <c r="J11" s="58" t="s">
        <v>477</v>
      </c>
      <c r="K11" s="58" t="s">
        <v>515</v>
      </c>
      <c r="L11" s="58" t="s">
        <v>516</v>
      </c>
      <c r="M11" s="58" t="s">
        <v>517</v>
      </c>
      <c r="N11" s="58" t="s">
        <v>518</v>
      </c>
      <c r="O11" s="58" t="s">
        <v>519</v>
      </c>
      <c r="P11" s="58" t="s">
        <v>520</v>
      </c>
      <c r="Q11" s="58" t="s">
        <v>480</v>
      </c>
      <c r="R11" s="58" t="s">
        <v>521</v>
      </c>
      <c r="S11" s="58" t="s">
        <v>522</v>
      </c>
      <c r="T11" s="58" t="s">
        <v>523</v>
      </c>
      <c r="U11" s="58" t="s">
        <v>524</v>
      </c>
      <c r="V11" s="58" t="s">
        <v>525</v>
      </c>
      <c r="W11" s="59" t="s">
        <v>526</v>
      </c>
    </row>
    <row r="12" spans="1:23" x14ac:dyDescent="0.25">
      <c r="C12" s="47" t="s">
        <v>234</v>
      </c>
      <c r="D12" s="45">
        <v>3</v>
      </c>
      <c r="E12" s="46">
        <v>48.666666666666664</v>
      </c>
      <c r="F12" s="44">
        <v>2</v>
      </c>
      <c r="G12" s="44">
        <v>1</v>
      </c>
      <c r="H12" s="44">
        <v>1</v>
      </c>
      <c r="I12" s="44">
        <v>1</v>
      </c>
      <c r="J12" s="44">
        <v>0</v>
      </c>
      <c r="K12" s="44">
        <v>0</v>
      </c>
      <c r="L12" s="44">
        <v>0</v>
      </c>
      <c r="M12" s="44">
        <v>0</v>
      </c>
      <c r="N12" s="44">
        <v>1</v>
      </c>
      <c r="O12" s="44">
        <v>0</v>
      </c>
      <c r="P12" s="44">
        <v>0</v>
      </c>
      <c r="Q12" s="44">
        <v>0</v>
      </c>
      <c r="R12" s="44">
        <v>0</v>
      </c>
      <c r="S12" s="44">
        <v>1</v>
      </c>
      <c r="T12" s="44">
        <v>1</v>
      </c>
      <c r="U12" s="44">
        <v>0</v>
      </c>
      <c r="V12" s="44">
        <v>0</v>
      </c>
      <c r="W12" s="44">
        <v>1</v>
      </c>
    </row>
    <row r="13" spans="1:23" x14ac:dyDescent="0.25">
      <c r="C13" s="47" t="s">
        <v>166</v>
      </c>
      <c r="D13" s="45">
        <v>1</v>
      </c>
      <c r="E13" s="46">
        <v>36</v>
      </c>
      <c r="F13" s="44">
        <v>0</v>
      </c>
      <c r="G13" s="44">
        <v>0</v>
      </c>
      <c r="H13" s="44">
        <v>0</v>
      </c>
      <c r="I13" s="44">
        <v>0</v>
      </c>
      <c r="J13" s="44">
        <v>0</v>
      </c>
      <c r="K13" s="44">
        <v>0</v>
      </c>
      <c r="L13" s="44">
        <v>1</v>
      </c>
      <c r="M13" s="44">
        <v>0</v>
      </c>
      <c r="N13" s="44">
        <v>0</v>
      </c>
      <c r="O13" s="44">
        <v>1</v>
      </c>
      <c r="P13" s="44">
        <v>0</v>
      </c>
      <c r="Q13" s="44">
        <v>0</v>
      </c>
      <c r="R13" s="44">
        <v>1</v>
      </c>
      <c r="S13" s="44">
        <v>0</v>
      </c>
      <c r="T13" s="44">
        <v>0</v>
      </c>
      <c r="U13" s="44">
        <v>0</v>
      </c>
      <c r="V13" s="44">
        <v>0</v>
      </c>
      <c r="W13" s="44">
        <v>0</v>
      </c>
    </row>
    <row r="14" spans="1:23" x14ac:dyDescent="0.25">
      <c r="C14" s="47" t="s">
        <v>213</v>
      </c>
      <c r="D14" s="45">
        <v>3</v>
      </c>
      <c r="E14" s="46">
        <v>51</v>
      </c>
      <c r="F14" s="44">
        <v>1</v>
      </c>
      <c r="G14" s="44">
        <v>0.6</v>
      </c>
      <c r="H14" s="44">
        <v>0</v>
      </c>
      <c r="I14" s="44">
        <v>0</v>
      </c>
      <c r="J14" s="44">
        <v>0</v>
      </c>
      <c r="K14" s="44">
        <v>0</v>
      </c>
      <c r="L14" s="44">
        <v>0</v>
      </c>
      <c r="M14" s="44">
        <v>0</v>
      </c>
      <c r="N14" s="44">
        <v>0.6</v>
      </c>
      <c r="O14" s="44">
        <v>0.6</v>
      </c>
      <c r="P14" s="44">
        <v>0</v>
      </c>
      <c r="Q14" s="44">
        <v>0</v>
      </c>
      <c r="R14" s="44">
        <v>1.6</v>
      </c>
      <c r="S14" s="44">
        <v>1</v>
      </c>
      <c r="T14" s="44">
        <v>0.6</v>
      </c>
      <c r="U14" s="44">
        <v>0</v>
      </c>
      <c r="V14" s="44">
        <v>0</v>
      </c>
      <c r="W14" s="44">
        <v>1</v>
      </c>
    </row>
    <row r="15" spans="1:23" x14ac:dyDescent="0.25">
      <c r="C15" s="47" t="s">
        <v>278</v>
      </c>
      <c r="D15" s="45">
        <v>1</v>
      </c>
      <c r="E15" s="46">
        <v>66</v>
      </c>
      <c r="F15" s="44">
        <v>0</v>
      </c>
      <c r="G15" s="44">
        <v>0</v>
      </c>
      <c r="H15" s="44">
        <v>0.75</v>
      </c>
      <c r="I15" s="44">
        <v>0.75</v>
      </c>
      <c r="J15" s="44">
        <v>0</v>
      </c>
      <c r="K15" s="44">
        <v>0</v>
      </c>
      <c r="L15" s="44">
        <v>0</v>
      </c>
      <c r="M15" s="44">
        <v>0</v>
      </c>
      <c r="N15" s="44">
        <v>0</v>
      </c>
      <c r="O15" s="44">
        <v>0</v>
      </c>
      <c r="P15" s="44">
        <v>0.75</v>
      </c>
      <c r="Q15" s="44">
        <v>0</v>
      </c>
      <c r="R15" s="44">
        <v>0</v>
      </c>
      <c r="S15" s="44">
        <v>0</v>
      </c>
      <c r="T15" s="44">
        <v>0.75</v>
      </c>
      <c r="U15" s="44">
        <v>0</v>
      </c>
      <c r="V15" s="44">
        <v>0</v>
      </c>
      <c r="W15" s="44">
        <v>0</v>
      </c>
    </row>
    <row r="16" spans="1:23" x14ac:dyDescent="0.25">
      <c r="C16" s="47" t="s">
        <v>242</v>
      </c>
      <c r="D16" s="45">
        <v>3</v>
      </c>
      <c r="E16" s="46">
        <v>70.333333333333329</v>
      </c>
      <c r="F16" s="44">
        <v>1</v>
      </c>
      <c r="G16" s="44">
        <v>0</v>
      </c>
      <c r="H16" s="44">
        <v>0</v>
      </c>
      <c r="I16" s="44">
        <v>0</v>
      </c>
      <c r="J16" s="44">
        <v>1</v>
      </c>
      <c r="K16" s="44">
        <v>0</v>
      </c>
      <c r="L16" s="44">
        <v>0</v>
      </c>
      <c r="M16" s="44">
        <v>1</v>
      </c>
      <c r="N16" s="44">
        <v>0</v>
      </c>
      <c r="O16" s="44">
        <v>0</v>
      </c>
      <c r="P16" s="44">
        <v>1</v>
      </c>
      <c r="Q16" s="44">
        <v>0</v>
      </c>
      <c r="R16" s="44">
        <v>0</v>
      </c>
      <c r="S16" s="44">
        <v>0</v>
      </c>
      <c r="T16" s="44">
        <v>1</v>
      </c>
      <c r="U16" s="44">
        <v>0</v>
      </c>
      <c r="V16" s="44">
        <v>0</v>
      </c>
      <c r="W16" s="44">
        <v>0</v>
      </c>
    </row>
    <row r="17" spans="3:23" x14ac:dyDescent="0.25">
      <c r="C17" s="47" t="s">
        <v>288</v>
      </c>
      <c r="D17" s="45">
        <v>1</v>
      </c>
      <c r="E17" s="46">
        <v>83</v>
      </c>
      <c r="F17" s="44">
        <v>0</v>
      </c>
      <c r="G17" s="44">
        <v>0</v>
      </c>
      <c r="H17" s="44">
        <v>0</v>
      </c>
      <c r="I17" s="44">
        <v>0</v>
      </c>
      <c r="J17" s="44">
        <v>0</v>
      </c>
      <c r="K17" s="44">
        <v>0</v>
      </c>
      <c r="L17" s="44">
        <v>0</v>
      </c>
      <c r="M17" s="44">
        <v>0</v>
      </c>
      <c r="N17" s="44">
        <v>0</v>
      </c>
      <c r="O17" s="44">
        <v>0</v>
      </c>
      <c r="P17" s="44">
        <v>0</v>
      </c>
      <c r="Q17" s="44">
        <v>0</v>
      </c>
      <c r="R17" s="44">
        <v>0</v>
      </c>
      <c r="S17" s="44">
        <v>0</v>
      </c>
      <c r="T17" s="44">
        <v>0</v>
      </c>
      <c r="U17" s="44">
        <v>0</v>
      </c>
      <c r="V17" s="44">
        <v>0</v>
      </c>
      <c r="W17" s="44">
        <v>0</v>
      </c>
    </row>
    <row r="18" spans="3:23" x14ac:dyDescent="0.25">
      <c r="C18" s="47" t="s">
        <v>275</v>
      </c>
      <c r="D18" s="45">
        <v>1</v>
      </c>
      <c r="E18" s="46">
        <v>36</v>
      </c>
      <c r="F18" s="44">
        <v>0</v>
      </c>
      <c r="G18" s="44">
        <v>0.75</v>
      </c>
      <c r="H18" s="44">
        <v>0</v>
      </c>
      <c r="I18" s="44">
        <v>0</v>
      </c>
      <c r="J18" s="44">
        <v>0</v>
      </c>
      <c r="K18" s="44">
        <v>0</v>
      </c>
      <c r="L18" s="44">
        <v>0.75</v>
      </c>
      <c r="M18" s="44">
        <v>0</v>
      </c>
      <c r="N18" s="44">
        <v>0.75</v>
      </c>
      <c r="O18" s="44">
        <v>0.75</v>
      </c>
      <c r="P18" s="44">
        <v>0</v>
      </c>
      <c r="Q18" s="44">
        <v>0</v>
      </c>
      <c r="R18" s="44">
        <v>0</v>
      </c>
      <c r="S18" s="44">
        <v>0</v>
      </c>
      <c r="T18" s="44">
        <v>0</v>
      </c>
      <c r="U18" s="44">
        <v>0</v>
      </c>
      <c r="V18" s="44">
        <v>0</v>
      </c>
      <c r="W18" s="44">
        <v>0</v>
      </c>
    </row>
    <row r="19" spans="3:23" x14ac:dyDescent="0.25">
      <c r="C19" s="47" t="s">
        <v>117</v>
      </c>
      <c r="D19" s="45">
        <v>22</v>
      </c>
      <c r="E19" s="46">
        <v>49.4</v>
      </c>
      <c r="F19" s="44">
        <v>6.1</v>
      </c>
      <c r="G19" s="44">
        <v>4</v>
      </c>
      <c r="H19" s="44">
        <v>10.35</v>
      </c>
      <c r="I19" s="44">
        <v>1.9500000000000002</v>
      </c>
      <c r="J19" s="44">
        <v>8.35</v>
      </c>
      <c r="K19" s="44">
        <v>1</v>
      </c>
      <c r="L19" s="44">
        <v>2.75</v>
      </c>
      <c r="M19" s="44">
        <v>3</v>
      </c>
      <c r="N19" s="44">
        <v>2</v>
      </c>
      <c r="O19" s="44">
        <v>4.75</v>
      </c>
      <c r="P19" s="44">
        <v>1.6</v>
      </c>
      <c r="Q19" s="44">
        <v>2</v>
      </c>
      <c r="R19" s="44">
        <v>3.35</v>
      </c>
      <c r="S19" s="44">
        <v>5.6</v>
      </c>
      <c r="T19" s="44">
        <v>4.2</v>
      </c>
      <c r="U19" s="44">
        <v>0</v>
      </c>
      <c r="V19" s="44">
        <v>2</v>
      </c>
      <c r="W19" s="44">
        <v>1</v>
      </c>
    </row>
    <row r="20" spans="3:23" x14ac:dyDescent="0.25">
      <c r="C20" s="47" t="s">
        <v>122</v>
      </c>
      <c r="D20" s="45">
        <v>16</v>
      </c>
      <c r="E20" s="46">
        <v>53.125</v>
      </c>
      <c r="F20" s="44">
        <v>3.1666666666666665</v>
      </c>
      <c r="G20" s="44">
        <v>3.5</v>
      </c>
      <c r="H20" s="44">
        <v>6.5</v>
      </c>
      <c r="I20" s="44">
        <v>1.5</v>
      </c>
      <c r="J20" s="44">
        <v>2.5</v>
      </c>
      <c r="K20" s="44">
        <v>5.166666666666667</v>
      </c>
      <c r="L20" s="44">
        <v>1.1666666666666667</v>
      </c>
      <c r="M20" s="44">
        <v>2.5</v>
      </c>
      <c r="N20" s="44">
        <v>3.1666666666666665</v>
      </c>
      <c r="O20" s="44">
        <v>3.1666666666666665</v>
      </c>
      <c r="P20" s="44">
        <v>0.5</v>
      </c>
      <c r="Q20" s="44">
        <v>0.16666666666666666</v>
      </c>
      <c r="R20" s="44">
        <v>1.5</v>
      </c>
      <c r="S20" s="44">
        <v>4.4999999999999991</v>
      </c>
      <c r="T20" s="44">
        <v>2.5000000000000004</v>
      </c>
      <c r="U20" s="44">
        <v>0.16666666666666666</v>
      </c>
      <c r="V20" s="44">
        <v>0.16666666666666666</v>
      </c>
      <c r="W20" s="44">
        <v>1.1666666666666667</v>
      </c>
    </row>
    <row r="21" spans="3:23" x14ac:dyDescent="0.25">
      <c r="C21" s="47" t="s">
        <v>245</v>
      </c>
      <c r="D21" s="45">
        <v>2</v>
      </c>
      <c r="E21" s="46">
        <v>37.5</v>
      </c>
      <c r="F21" s="44">
        <v>0</v>
      </c>
      <c r="G21" s="44">
        <v>0</v>
      </c>
      <c r="H21" s="44">
        <v>0</v>
      </c>
      <c r="I21" s="44">
        <v>0</v>
      </c>
      <c r="J21" s="44">
        <v>0</v>
      </c>
      <c r="K21" s="44">
        <v>0</v>
      </c>
      <c r="L21" s="44">
        <v>0</v>
      </c>
      <c r="M21" s="44">
        <v>0</v>
      </c>
      <c r="N21" s="44">
        <v>0</v>
      </c>
      <c r="O21" s="44">
        <v>0</v>
      </c>
      <c r="P21" s="44">
        <v>0</v>
      </c>
      <c r="Q21" s="44">
        <v>0</v>
      </c>
      <c r="R21" s="44">
        <v>1</v>
      </c>
      <c r="S21" s="44">
        <v>2</v>
      </c>
      <c r="T21" s="44">
        <v>0</v>
      </c>
      <c r="U21" s="44">
        <v>0</v>
      </c>
      <c r="V21" s="44">
        <v>0</v>
      </c>
      <c r="W21" s="44">
        <v>0</v>
      </c>
    </row>
    <row r="22" spans="3:23" x14ac:dyDescent="0.25">
      <c r="C22" s="47" t="s">
        <v>206</v>
      </c>
      <c r="D22" s="45">
        <v>4</v>
      </c>
      <c r="E22" s="46">
        <v>50.25</v>
      </c>
      <c r="F22" s="44">
        <v>0.16666666666666666</v>
      </c>
      <c r="G22" s="44">
        <v>0.16666666666666666</v>
      </c>
      <c r="H22" s="44">
        <v>1.1666666666666667</v>
      </c>
      <c r="I22" s="44">
        <v>0.16666666666666666</v>
      </c>
      <c r="J22" s="44">
        <v>0.16666666666666666</v>
      </c>
      <c r="K22" s="44">
        <v>0.16666666666666666</v>
      </c>
      <c r="L22" s="44">
        <v>2.166666666666667</v>
      </c>
      <c r="M22" s="44">
        <v>0.16666666666666666</v>
      </c>
      <c r="N22" s="44">
        <v>1.1666666666666667</v>
      </c>
      <c r="O22" s="44">
        <v>0.16666666666666666</v>
      </c>
      <c r="P22" s="44">
        <v>0.16666666666666666</v>
      </c>
      <c r="Q22" s="44">
        <v>0.16666666666666666</v>
      </c>
      <c r="R22" s="44">
        <v>1.1666666666666667</v>
      </c>
      <c r="S22" s="44">
        <v>1.1666666666666667</v>
      </c>
      <c r="T22" s="44">
        <v>0.16666666666666666</v>
      </c>
      <c r="U22" s="44">
        <v>0.16666666666666666</v>
      </c>
      <c r="V22" s="44">
        <v>1.1666666666666667</v>
      </c>
      <c r="W22" s="44">
        <v>0.16666666666666666</v>
      </c>
    </row>
    <row r="23" spans="3:23" x14ac:dyDescent="0.25">
      <c r="C23" s="47" t="s">
        <v>305</v>
      </c>
      <c r="D23" s="45">
        <v>1</v>
      </c>
      <c r="E23" s="46">
        <v>100</v>
      </c>
      <c r="F23" s="44">
        <v>0</v>
      </c>
      <c r="G23" s="44">
        <v>0</v>
      </c>
      <c r="H23" s="44">
        <v>0</v>
      </c>
      <c r="I23" s="44">
        <v>1</v>
      </c>
      <c r="J23" s="44">
        <v>0</v>
      </c>
      <c r="K23" s="44">
        <v>0</v>
      </c>
      <c r="L23" s="44">
        <v>0</v>
      </c>
      <c r="M23" s="44">
        <v>0</v>
      </c>
      <c r="N23" s="44">
        <v>0</v>
      </c>
      <c r="O23" s="44">
        <v>0</v>
      </c>
      <c r="P23" s="44">
        <v>0</v>
      </c>
      <c r="Q23" s="44">
        <v>0</v>
      </c>
      <c r="R23" s="44">
        <v>0</v>
      </c>
      <c r="S23" s="44">
        <v>0</v>
      </c>
      <c r="T23" s="44">
        <v>0</v>
      </c>
      <c r="U23" s="44">
        <v>0</v>
      </c>
      <c r="V23" s="44">
        <v>0</v>
      </c>
      <c r="W23" s="44">
        <v>0</v>
      </c>
    </row>
    <row r="24" spans="3:23" x14ac:dyDescent="0.25">
      <c r="C24" s="47" t="s">
        <v>142</v>
      </c>
      <c r="D24" s="45">
        <v>7</v>
      </c>
      <c r="E24" s="46">
        <v>65.571428571428569</v>
      </c>
      <c r="F24" s="44">
        <v>0.25</v>
      </c>
      <c r="G24" s="44">
        <v>3.25</v>
      </c>
      <c r="H24" s="44">
        <v>2.25</v>
      </c>
      <c r="I24" s="44">
        <v>1.25</v>
      </c>
      <c r="J24" s="44">
        <v>1.25</v>
      </c>
      <c r="K24" s="44">
        <v>0.25</v>
      </c>
      <c r="L24" s="44">
        <v>0</v>
      </c>
      <c r="M24" s="44">
        <v>0.25</v>
      </c>
      <c r="N24" s="44">
        <v>0</v>
      </c>
      <c r="O24" s="44">
        <v>1.25</v>
      </c>
      <c r="P24" s="44">
        <v>0.25</v>
      </c>
      <c r="Q24" s="44">
        <v>0</v>
      </c>
      <c r="R24" s="44">
        <v>2.25</v>
      </c>
      <c r="S24" s="44">
        <v>1</v>
      </c>
      <c r="T24" s="44">
        <v>1.25</v>
      </c>
      <c r="U24" s="44">
        <v>0</v>
      </c>
      <c r="V24" s="44">
        <v>0</v>
      </c>
      <c r="W24" s="44">
        <v>0.25</v>
      </c>
    </row>
    <row r="25" spans="3:23" x14ac:dyDescent="0.25">
      <c r="C25" s="47" t="s">
        <v>304</v>
      </c>
      <c r="D25" s="45">
        <v>1</v>
      </c>
      <c r="E25" s="46">
        <v>43</v>
      </c>
      <c r="F25" s="44">
        <v>0</v>
      </c>
      <c r="G25" s="44">
        <v>0</v>
      </c>
      <c r="H25" s="44">
        <v>0</v>
      </c>
      <c r="I25" s="44">
        <v>0</v>
      </c>
      <c r="J25" s="44">
        <v>0</v>
      </c>
      <c r="K25" s="44">
        <v>0</v>
      </c>
      <c r="L25" s="44">
        <v>1</v>
      </c>
      <c r="M25" s="44">
        <v>0</v>
      </c>
      <c r="N25" s="44">
        <v>1</v>
      </c>
      <c r="O25" s="44">
        <v>0</v>
      </c>
      <c r="P25" s="44">
        <v>0</v>
      </c>
      <c r="Q25" s="44">
        <v>0</v>
      </c>
      <c r="R25" s="44">
        <v>0</v>
      </c>
      <c r="S25" s="44">
        <v>1</v>
      </c>
      <c r="T25" s="44">
        <v>0</v>
      </c>
      <c r="U25" s="44">
        <v>0</v>
      </c>
      <c r="V25" s="44">
        <v>0</v>
      </c>
      <c r="W25" s="44">
        <v>0</v>
      </c>
    </row>
    <row r="26" spans="3:23" x14ac:dyDescent="0.25">
      <c r="C26" s="47" t="s">
        <v>238</v>
      </c>
      <c r="D26" s="45">
        <v>4</v>
      </c>
      <c r="E26" s="46">
        <v>59.75</v>
      </c>
      <c r="F26" s="44">
        <v>2</v>
      </c>
      <c r="G26" s="44">
        <v>0</v>
      </c>
      <c r="H26" s="44">
        <v>2</v>
      </c>
      <c r="I26" s="44">
        <v>1</v>
      </c>
      <c r="J26" s="44">
        <v>1</v>
      </c>
      <c r="K26" s="44">
        <v>0</v>
      </c>
      <c r="L26" s="44">
        <v>1</v>
      </c>
      <c r="M26" s="44">
        <v>0</v>
      </c>
      <c r="N26" s="44">
        <v>0</v>
      </c>
      <c r="O26" s="44">
        <v>1</v>
      </c>
      <c r="P26" s="44">
        <v>0</v>
      </c>
      <c r="Q26" s="44">
        <v>0</v>
      </c>
      <c r="R26" s="44">
        <v>0</v>
      </c>
      <c r="S26" s="44">
        <v>0</v>
      </c>
      <c r="T26" s="44">
        <v>0</v>
      </c>
      <c r="U26" s="44">
        <v>0</v>
      </c>
      <c r="V26" s="44">
        <v>0</v>
      </c>
      <c r="W26" s="44">
        <v>0</v>
      </c>
    </row>
    <row r="27" spans="3:23" x14ac:dyDescent="0.25">
      <c r="C27" s="47" t="s">
        <v>303</v>
      </c>
      <c r="D27" s="45">
        <v>1</v>
      </c>
      <c r="E27" s="46">
        <v>101</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row>
    <row r="28" spans="3:23" x14ac:dyDescent="0.25">
      <c r="C28" s="47" t="s">
        <v>239</v>
      </c>
      <c r="D28" s="45">
        <v>1</v>
      </c>
      <c r="E28" s="46">
        <v>60</v>
      </c>
      <c r="F28" s="44">
        <v>0</v>
      </c>
      <c r="G28" s="44">
        <v>0</v>
      </c>
      <c r="H28" s="44">
        <v>0</v>
      </c>
      <c r="I28" s="44">
        <v>0</v>
      </c>
      <c r="J28" s="44">
        <v>0</v>
      </c>
      <c r="K28" s="44">
        <v>0</v>
      </c>
      <c r="L28" s="44">
        <v>1</v>
      </c>
      <c r="M28" s="44">
        <v>0</v>
      </c>
      <c r="N28" s="44">
        <v>0</v>
      </c>
      <c r="O28" s="44">
        <v>1</v>
      </c>
      <c r="P28" s="44">
        <v>0</v>
      </c>
      <c r="Q28" s="44">
        <v>0</v>
      </c>
      <c r="R28" s="44">
        <v>0</v>
      </c>
      <c r="S28" s="44">
        <v>0</v>
      </c>
      <c r="T28" s="44">
        <v>0</v>
      </c>
      <c r="U28" s="44">
        <v>0</v>
      </c>
      <c r="V28" s="44">
        <v>0</v>
      </c>
      <c r="W28" s="44">
        <v>0</v>
      </c>
    </row>
    <row r="29" spans="3:23" x14ac:dyDescent="0.25">
      <c r="C29" s="47" t="s">
        <v>211</v>
      </c>
      <c r="D29" s="45">
        <v>5</v>
      </c>
      <c r="E29" s="46">
        <v>45.2</v>
      </c>
      <c r="F29" s="44">
        <v>2</v>
      </c>
      <c r="G29" s="44">
        <v>0</v>
      </c>
      <c r="H29" s="44">
        <v>0</v>
      </c>
      <c r="I29" s="44">
        <v>0</v>
      </c>
      <c r="J29" s="44">
        <v>1</v>
      </c>
      <c r="K29" s="44">
        <v>0</v>
      </c>
      <c r="L29" s="44">
        <v>5</v>
      </c>
      <c r="M29" s="44">
        <v>0</v>
      </c>
      <c r="N29" s="44">
        <v>0</v>
      </c>
      <c r="O29" s="44">
        <v>1</v>
      </c>
      <c r="P29" s="44">
        <v>0</v>
      </c>
      <c r="Q29" s="44">
        <v>1</v>
      </c>
      <c r="R29" s="44">
        <v>0</v>
      </c>
      <c r="S29" s="44">
        <v>0</v>
      </c>
      <c r="T29" s="44">
        <v>0</v>
      </c>
      <c r="U29" s="44">
        <v>0</v>
      </c>
      <c r="V29" s="44">
        <v>0</v>
      </c>
      <c r="W29" s="44">
        <v>0</v>
      </c>
    </row>
    <row r="30" spans="3:23" x14ac:dyDescent="0.25">
      <c r="C30" s="47" t="s">
        <v>212</v>
      </c>
      <c r="D30" s="45">
        <v>1</v>
      </c>
      <c r="E30" s="46">
        <v>49</v>
      </c>
      <c r="F30" s="44">
        <v>0</v>
      </c>
      <c r="G30" s="44">
        <v>0</v>
      </c>
      <c r="H30" s="44">
        <v>0</v>
      </c>
      <c r="I30" s="44">
        <v>0</v>
      </c>
      <c r="J30" s="44">
        <v>0</v>
      </c>
      <c r="K30" s="44">
        <v>0</v>
      </c>
      <c r="L30" s="44">
        <v>0</v>
      </c>
      <c r="M30" s="44">
        <v>0</v>
      </c>
      <c r="N30" s="44">
        <v>0</v>
      </c>
      <c r="O30" s="44">
        <v>0</v>
      </c>
      <c r="P30" s="44">
        <v>0</v>
      </c>
      <c r="Q30" s="44">
        <v>0</v>
      </c>
      <c r="R30" s="44">
        <v>0</v>
      </c>
      <c r="S30" s="44">
        <v>1</v>
      </c>
      <c r="T30" s="44">
        <v>0</v>
      </c>
      <c r="U30" s="44">
        <v>0</v>
      </c>
      <c r="V30" s="44">
        <v>0</v>
      </c>
      <c r="W30" s="44">
        <v>0</v>
      </c>
    </row>
    <row r="31" spans="3:23" x14ac:dyDescent="0.25">
      <c r="C31" s="47" t="s">
        <v>250</v>
      </c>
      <c r="D31" s="45">
        <v>2</v>
      </c>
      <c r="E31" s="46">
        <v>69.5</v>
      </c>
      <c r="F31" s="44">
        <v>0.6</v>
      </c>
      <c r="G31" s="44">
        <v>0</v>
      </c>
      <c r="H31" s="44">
        <v>0</v>
      </c>
      <c r="I31" s="44">
        <v>0</v>
      </c>
      <c r="J31" s="44">
        <v>0.6</v>
      </c>
      <c r="K31" s="44">
        <v>0</v>
      </c>
      <c r="L31" s="44">
        <v>0.6</v>
      </c>
      <c r="M31" s="44">
        <v>0</v>
      </c>
      <c r="N31" s="44">
        <v>0</v>
      </c>
      <c r="O31" s="44">
        <v>1</v>
      </c>
      <c r="P31" s="44">
        <v>0.6</v>
      </c>
      <c r="Q31" s="44">
        <v>0</v>
      </c>
      <c r="R31" s="44">
        <v>0</v>
      </c>
      <c r="S31" s="44">
        <v>0</v>
      </c>
      <c r="T31" s="44">
        <v>0.6</v>
      </c>
      <c r="U31" s="44">
        <v>0</v>
      </c>
      <c r="V31" s="44">
        <v>0</v>
      </c>
      <c r="W31" s="44">
        <v>0</v>
      </c>
    </row>
    <row r="32" spans="3:23" x14ac:dyDescent="0.25">
      <c r="C32" s="47" t="s">
        <v>301</v>
      </c>
      <c r="D32" s="45">
        <v>1</v>
      </c>
      <c r="E32" s="46">
        <v>65</v>
      </c>
      <c r="F32" s="44">
        <v>1</v>
      </c>
      <c r="G32" s="44">
        <v>0</v>
      </c>
      <c r="H32" s="44">
        <v>0</v>
      </c>
      <c r="I32" s="44">
        <v>0</v>
      </c>
      <c r="J32" s="44">
        <v>0</v>
      </c>
      <c r="K32" s="44">
        <v>0</v>
      </c>
      <c r="L32" s="44">
        <v>0</v>
      </c>
      <c r="M32" s="44">
        <v>0</v>
      </c>
      <c r="N32" s="44">
        <v>0</v>
      </c>
      <c r="O32" s="44">
        <v>0</v>
      </c>
      <c r="P32" s="44">
        <v>0</v>
      </c>
      <c r="Q32" s="44">
        <v>0</v>
      </c>
      <c r="R32" s="44">
        <v>0</v>
      </c>
      <c r="S32" s="44">
        <v>0</v>
      </c>
      <c r="T32" s="44">
        <v>0</v>
      </c>
      <c r="U32" s="44">
        <v>0</v>
      </c>
      <c r="V32" s="44">
        <v>0</v>
      </c>
      <c r="W32" s="44">
        <v>0</v>
      </c>
    </row>
    <row r="33" spans="3:23" x14ac:dyDescent="0.25">
      <c r="C33" s="47" t="s">
        <v>228</v>
      </c>
      <c r="D33" s="45">
        <v>2</v>
      </c>
      <c r="E33" s="46">
        <v>61</v>
      </c>
      <c r="F33" s="44">
        <v>0</v>
      </c>
      <c r="G33" s="44">
        <v>0</v>
      </c>
      <c r="H33" s="44">
        <v>0</v>
      </c>
      <c r="I33" s="44">
        <v>0</v>
      </c>
      <c r="J33" s="44">
        <v>0</v>
      </c>
      <c r="K33" s="44">
        <v>0</v>
      </c>
      <c r="L33" s="44">
        <v>0</v>
      </c>
      <c r="M33" s="44">
        <v>1</v>
      </c>
      <c r="N33" s="44">
        <v>0</v>
      </c>
      <c r="O33" s="44">
        <v>1</v>
      </c>
      <c r="P33" s="44">
        <v>0</v>
      </c>
      <c r="Q33" s="44">
        <v>0</v>
      </c>
      <c r="R33" s="44">
        <v>0</v>
      </c>
      <c r="S33" s="44">
        <v>0</v>
      </c>
      <c r="T33" s="44">
        <v>1</v>
      </c>
      <c r="U33" s="44">
        <v>0</v>
      </c>
      <c r="V33" s="44">
        <v>0</v>
      </c>
      <c r="W33" s="44">
        <v>0</v>
      </c>
    </row>
    <row r="34" spans="3:23" x14ac:dyDescent="0.25">
      <c r="C34" s="47" t="s">
        <v>216</v>
      </c>
      <c r="D34" s="45">
        <v>2</v>
      </c>
      <c r="E34" s="46">
        <v>45.5</v>
      </c>
      <c r="F34" s="44">
        <v>0.16666666666666666</v>
      </c>
      <c r="G34" s="44">
        <v>0.16666666666666666</v>
      </c>
      <c r="H34" s="44">
        <v>0.16666666666666666</v>
      </c>
      <c r="I34" s="44">
        <v>0.16666666666666666</v>
      </c>
      <c r="J34" s="44">
        <v>0.16666666666666666</v>
      </c>
      <c r="K34" s="44">
        <v>0.16666666666666666</v>
      </c>
      <c r="L34" s="44">
        <v>1.1666666666666667</v>
      </c>
      <c r="M34" s="44">
        <v>0.16666666666666666</v>
      </c>
      <c r="N34" s="44">
        <v>0.16666666666666666</v>
      </c>
      <c r="O34" s="44">
        <v>0.16666666666666666</v>
      </c>
      <c r="P34" s="44">
        <v>0.16666666666666666</v>
      </c>
      <c r="Q34" s="44">
        <v>0.16666666666666666</v>
      </c>
      <c r="R34" s="44">
        <v>0.16666666666666666</v>
      </c>
      <c r="S34" s="44">
        <v>1.1666666666666667</v>
      </c>
      <c r="T34" s="44">
        <v>0.16666666666666666</v>
      </c>
      <c r="U34" s="44">
        <v>0.16666666666666666</v>
      </c>
      <c r="V34" s="44">
        <v>0.16666666666666666</v>
      </c>
      <c r="W34" s="44">
        <v>0.16666666666666666</v>
      </c>
    </row>
    <row r="35" spans="3:23" x14ac:dyDescent="0.25">
      <c r="C35" s="47" t="s">
        <v>248</v>
      </c>
      <c r="D35" s="45">
        <v>2</v>
      </c>
      <c r="E35" s="46">
        <v>51.5</v>
      </c>
      <c r="F35" s="44">
        <v>1</v>
      </c>
      <c r="G35" s="44">
        <v>0.27272727272727271</v>
      </c>
      <c r="H35" s="44">
        <v>0</v>
      </c>
      <c r="I35" s="44">
        <v>1.2727272727272727</v>
      </c>
      <c r="J35" s="44">
        <v>0</v>
      </c>
      <c r="K35" s="44">
        <v>0.27272727272727271</v>
      </c>
      <c r="L35" s="44">
        <v>0.27272727272727271</v>
      </c>
      <c r="M35" s="44">
        <v>0</v>
      </c>
      <c r="N35" s="44">
        <v>0.27272727272727271</v>
      </c>
      <c r="O35" s="44">
        <v>0</v>
      </c>
      <c r="P35" s="44">
        <v>0.27272727272727271</v>
      </c>
      <c r="Q35" s="44">
        <v>0</v>
      </c>
      <c r="R35" s="44">
        <v>0.27272727272727271</v>
      </c>
      <c r="S35" s="44">
        <v>0.27272727272727271</v>
      </c>
      <c r="T35" s="44">
        <v>0.27272727272727271</v>
      </c>
      <c r="U35" s="44">
        <v>0</v>
      </c>
      <c r="V35" s="44">
        <v>0.27272727272727271</v>
      </c>
      <c r="W35" s="44">
        <v>0.27272727272727271</v>
      </c>
    </row>
    <row r="36" spans="3:23" x14ac:dyDescent="0.25">
      <c r="C36" s="47" t="s">
        <v>246</v>
      </c>
      <c r="D36" s="45">
        <v>3</v>
      </c>
      <c r="E36" s="46">
        <v>51</v>
      </c>
      <c r="F36" s="44">
        <v>1</v>
      </c>
      <c r="G36" s="44">
        <v>0</v>
      </c>
      <c r="H36" s="44">
        <v>0</v>
      </c>
      <c r="I36" s="44">
        <v>1.75</v>
      </c>
      <c r="J36" s="44">
        <v>0</v>
      </c>
      <c r="K36" s="44">
        <v>0</v>
      </c>
      <c r="L36" s="44">
        <v>0.75</v>
      </c>
      <c r="M36" s="44">
        <v>0</v>
      </c>
      <c r="N36" s="44">
        <v>0</v>
      </c>
      <c r="O36" s="44">
        <v>0</v>
      </c>
      <c r="P36" s="44">
        <v>0</v>
      </c>
      <c r="Q36" s="44">
        <v>0.75</v>
      </c>
      <c r="R36" s="44">
        <v>0</v>
      </c>
      <c r="S36" s="44">
        <v>0</v>
      </c>
      <c r="T36" s="44">
        <v>1.75</v>
      </c>
      <c r="U36" s="44">
        <v>0</v>
      </c>
      <c r="V36" s="44">
        <v>0</v>
      </c>
      <c r="W36" s="44">
        <v>0</v>
      </c>
    </row>
    <row r="37" spans="3:23" x14ac:dyDescent="0.25">
      <c r="C37" s="47" t="s">
        <v>178</v>
      </c>
      <c r="D37" s="45">
        <v>21</v>
      </c>
      <c r="E37" s="46">
        <v>37.05263157894737</v>
      </c>
      <c r="F37" s="44">
        <v>3</v>
      </c>
      <c r="G37" s="44">
        <v>6</v>
      </c>
      <c r="H37" s="44">
        <v>2</v>
      </c>
      <c r="I37" s="44">
        <v>0</v>
      </c>
      <c r="J37" s="44">
        <v>3</v>
      </c>
      <c r="K37" s="44">
        <v>0</v>
      </c>
      <c r="L37" s="44">
        <v>8</v>
      </c>
      <c r="M37" s="44">
        <v>2</v>
      </c>
      <c r="N37" s="44">
        <v>5</v>
      </c>
      <c r="O37" s="44">
        <v>3</v>
      </c>
      <c r="P37" s="44">
        <v>2</v>
      </c>
      <c r="Q37" s="44">
        <v>1</v>
      </c>
      <c r="R37" s="44">
        <v>3</v>
      </c>
      <c r="S37" s="44">
        <v>4</v>
      </c>
      <c r="T37" s="44">
        <v>3</v>
      </c>
      <c r="U37" s="44">
        <v>0</v>
      </c>
      <c r="V37" s="44">
        <v>0</v>
      </c>
      <c r="W37" s="44">
        <v>0</v>
      </c>
    </row>
    <row r="38" spans="3:23" x14ac:dyDescent="0.25">
      <c r="C38" s="47" t="s">
        <v>176</v>
      </c>
      <c r="D38" s="45">
        <v>3</v>
      </c>
      <c r="E38" s="46">
        <v>36</v>
      </c>
      <c r="F38" s="44">
        <v>0</v>
      </c>
      <c r="G38" s="44">
        <v>1</v>
      </c>
      <c r="H38" s="44">
        <v>0</v>
      </c>
      <c r="I38" s="44">
        <v>0</v>
      </c>
      <c r="J38" s="44">
        <v>1</v>
      </c>
      <c r="K38" s="44">
        <v>0</v>
      </c>
      <c r="L38" s="44">
        <v>2</v>
      </c>
      <c r="M38" s="44">
        <v>1</v>
      </c>
      <c r="N38" s="44">
        <v>0</v>
      </c>
      <c r="O38" s="44">
        <v>1</v>
      </c>
      <c r="P38" s="44">
        <v>0</v>
      </c>
      <c r="Q38" s="44">
        <v>0</v>
      </c>
      <c r="R38" s="44">
        <v>0</v>
      </c>
      <c r="S38" s="44">
        <v>3</v>
      </c>
      <c r="T38" s="44">
        <v>0</v>
      </c>
      <c r="U38" s="44">
        <v>0</v>
      </c>
      <c r="V38" s="44">
        <v>0</v>
      </c>
      <c r="W38" s="44">
        <v>0</v>
      </c>
    </row>
    <row r="39" spans="3:23" x14ac:dyDescent="0.25">
      <c r="C39" s="47" t="s">
        <v>159</v>
      </c>
      <c r="D39" s="45">
        <v>2</v>
      </c>
      <c r="E39" s="46">
        <v>49</v>
      </c>
      <c r="F39" s="44">
        <v>0</v>
      </c>
      <c r="G39" s="44">
        <v>1</v>
      </c>
      <c r="H39" s="44">
        <v>0</v>
      </c>
      <c r="I39" s="44">
        <v>0</v>
      </c>
      <c r="J39" s="44">
        <v>0</v>
      </c>
      <c r="K39" s="44">
        <v>0</v>
      </c>
      <c r="L39" s="44">
        <v>1</v>
      </c>
      <c r="M39" s="44">
        <v>0</v>
      </c>
      <c r="N39" s="44">
        <v>0</v>
      </c>
      <c r="O39" s="44">
        <v>1</v>
      </c>
      <c r="P39" s="44">
        <v>0</v>
      </c>
      <c r="Q39" s="44">
        <v>0</v>
      </c>
      <c r="R39" s="44">
        <v>0</v>
      </c>
      <c r="S39" s="44">
        <v>1</v>
      </c>
      <c r="T39" s="44">
        <v>1</v>
      </c>
      <c r="U39" s="44">
        <v>0</v>
      </c>
      <c r="V39" s="44">
        <v>0</v>
      </c>
      <c r="W39" s="44">
        <v>0</v>
      </c>
    </row>
    <row r="40" spans="3:23" x14ac:dyDescent="0.25">
      <c r="C40" s="47" t="s">
        <v>281</v>
      </c>
      <c r="D40" s="45">
        <v>4</v>
      </c>
      <c r="E40" s="46">
        <v>76.75</v>
      </c>
      <c r="F40" s="44">
        <v>1</v>
      </c>
      <c r="G40" s="44">
        <v>0</v>
      </c>
      <c r="H40" s="44">
        <v>0</v>
      </c>
      <c r="I40" s="44">
        <v>1</v>
      </c>
      <c r="J40" s="44">
        <v>0</v>
      </c>
      <c r="K40" s="44">
        <v>0</v>
      </c>
      <c r="L40" s="44">
        <v>0</v>
      </c>
      <c r="M40" s="44">
        <v>0</v>
      </c>
      <c r="N40" s="44">
        <v>1</v>
      </c>
      <c r="O40" s="44">
        <v>1</v>
      </c>
      <c r="P40" s="44">
        <v>0</v>
      </c>
      <c r="Q40" s="44">
        <v>0</v>
      </c>
      <c r="R40" s="44">
        <v>0</v>
      </c>
      <c r="S40" s="44">
        <v>0</v>
      </c>
      <c r="T40" s="44">
        <v>0</v>
      </c>
      <c r="U40" s="44">
        <v>0</v>
      </c>
      <c r="V40" s="44">
        <v>0</v>
      </c>
      <c r="W40" s="44">
        <v>0</v>
      </c>
    </row>
    <row r="41" spans="3:23" x14ac:dyDescent="0.25">
      <c r="C41" s="47" t="s">
        <v>161</v>
      </c>
      <c r="D41" s="45">
        <v>21</v>
      </c>
      <c r="E41" s="46">
        <v>51.05</v>
      </c>
      <c r="F41" s="44">
        <v>6.916666666666667</v>
      </c>
      <c r="G41" s="44">
        <v>4.1666666666666661</v>
      </c>
      <c r="H41" s="44">
        <v>3.4166666666666665</v>
      </c>
      <c r="I41" s="44">
        <v>2.166666666666667</v>
      </c>
      <c r="J41" s="44">
        <v>7.916666666666667</v>
      </c>
      <c r="K41" s="44">
        <v>0.16666666666666666</v>
      </c>
      <c r="L41" s="44">
        <v>0.66666666666666663</v>
      </c>
      <c r="M41" s="44">
        <v>0.16666666666666666</v>
      </c>
      <c r="N41" s="44">
        <v>1.1666666666666667</v>
      </c>
      <c r="O41" s="44">
        <v>6.4166666666666661</v>
      </c>
      <c r="P41" s="44">
        <v>6.6666666666666661</v>
      </c>
      <c r="Q41" s="44">
        <v>0.66666666666666663</v>
      </c>
      <c r="R41" s="44">
        <v>1.1666666666666667</v>
      </c>
      <c r="S41" s="44">
        <v>4.1666666666666661</v>
      </c>
      <c r="T41" s="44">
        <v>2.6666666666666665</v>
      </c>
      <c r="U41" s="44">
        <v>0.16666666666666666</v>
      </c>
      <c r="V41" s="44">
        <v>2.166666666666667</v>
      </c>
      <c r="W41" s="44">
        <v>1.1666666666666667</v>
      </c>
    </row>
    <row r="42" spans="3:23" x14ac:dyDescent="0.25">
      <c r="C42" s="47" t="s">
        <v>293</v>
      </c>
      <c r="D42" s="45">
        <v>1</v>
      </c>
      <c r="E42" s="46">
        <v>54</v>
      </c>
      <c r="F42" s="44">
        <v>0</v>
      </c>
      <c r="G42" s="44">
        <v>1</v>
      </c>
      <c r="H42" s="44">
        <v>0</v>
      </c>
      <c r="I42" s="44">
        <v>0</v>
      </c>
      <c r="J42" s="44">
        <v>0</v>
      </c>
      <c r="K42" s="44">
        <v>0</v>
      </c>
      <c r="L42" s="44">
        <v>1</v>
      </c>
      <c r="M42" s="44">
        <v>0</v>
      </c>
      <c r="N42" s="44">
        <v>0</v>
      </c>
      <c r="O42" s="44">
        <v>0</v>
      </c>
      <c r="P42" s="44">
        <v>0</v>
      </c>
      <c r="Q42" s="44">
        <v>0</v>
      </c>
      <c r="R42" s="44">
        <v>0</v>
      </c>
      <c r="S42" s="44">
        <v>1</v>
      </c>
      <c r="T42" s="44">
        <v>0</v>
      </c>
      <c r="U42" s="44">
        <v>0</v>
      </c>
      <c r="V42" s="44">
        <v>0</v>
      </c>
      <c r="W42" s="44">
        <v>0</v>
      </c>
    </row>
    <row r="43" spans="3:23" x14ac:dyDescent="0.25">
      <c r="C43" s="47" t="s">
        <v>198</v>
      </c>
      <c r="D43" s="45">
        <v>6</v>
      </c>
      <c r="E43" s="46">
        <v>64.166666666666671</v>
      </c>
      <c r="F43" s="44">
        <v>0.67500000000000004</v>
      </c>
      <c r="G43" s="44">
        <v>0.67500000000000004</v>
      </c>
      <c r="H43" s="44">
        <v>0.375</v>
      </c>
      <c r="I43" s="44">
        <v>2</v>
      </c>
      <c r="J43" s="44">
        <v>1.675</v>
      </c>
      <c r="K43" s="44">
        <v>0.3</v>
      </c>
      <c r="L43" s="44">
        <v>1</v>
      </c>
      <c r="M43" s="44">
        <v>1</v>
      </c>
      <c r="N43" s="44">
        <v>0.67500000000000004</v>
      </c>
      <c r="O43" s="44">
        <v>0.3</v>
      </c>
      <c r="P43" s="44">
        <v>0.375</v>
      </c>
      <c r="Q43" s="44">
        <v>0</v>
      </c>
      <c r="R43" s="44">
        <v>1.675</v>
      </c>
      <c r="S43" s="44">
        <v>0.3</v>
      </c>
      <c r="T43" s="44">
        <v>2.6749999999999998</v>
      </c>
      <c r="U43" s="44">
        <v>0</v>
      </c>
      <c r="V43" s="44">
        <v>0.3</v>
      </c>
      <c r="W43" s="44">
        <v>0</v>
      </c>
    </row>
    <row r="44" spans="3:23" x14ac:dyDescent="0.25">
      <c r="C44" s="47" t="s">
        <v>191</v>
      </c>
      <c r="D44" s="45">
        <v>1</v>
      </c>
      <c r="E44" s="46"/>
      <c r="F44" s="44">
        <v>0</v>
      </c>
      <c r="G44" s="44">
        <v>0</v>
      </c>
      <c r="H44" s="44">
        <v>0</v>
      </c>
      <c r="I44" s="44">
        <v>0</v>
      </c>
      <c r="J44" s="44">
        <v>0</v>
      </c>
      <c r="K44" s="44">
        <v>0</v>
      </c>
      <c r="L44" s="44">
        <v>0</v>
      </c>
      <c r="M44" s="44">
        <v>0</v>
      </c>
      <c r="N44" s="44">
        <v>1</v>
      </c>
      <c r="O44" s="44">
        <v>0</v>
      </c>
      <c r="P44" s="44">
        <v>0</v>
      </c>
      <c r="Q44" s="44">
        <v>0</v>
      </c>
      <c r="R44" s="44">
        <v>1</v>
      </c>
      <c r="S44" s="44">
        <v>1</v>
      </c>
      <c r="T44" s="44">
        <v>0</v>
      </c>
      <c r="U44" s="44">
        <v>0</v>
      </c>
      <c r="V44" s="44">
        <v>0</v>
      </c>
      <c r="W44" s="44">
        <v>0</v>
      </c>
    </row>
    <row r="45" spans="3:23" x14ac:dyDescent="0.25">
      <c r="C45" s="47" t="s">
        <v>285</v>
      </c>
      <c r="D45" s="45">
        <v>4</v>
      </c>
      <c r="E45" s="46">
        <v>73</v>
      </c>
      <c r="F45" s="44">
        <v>0.98076923076923084</v>
      </c>
      <c r="G45" s="44">
        <v>0.23076923076923078</v>
      </c>
      <c r="H45" s="44">
        <v>0.23076923076923078</v>
      </c>
      <c r="I45" s="44">
        <v>1</v>
      </c>
      <c r="J45" s="44">
        <v>0.23076923076923078</v>
      </c>
      <c r="K45" s="44">
        <v>0</v>
      </c>
      <c r="L45" s="44">
        <v>1.2307692307692308</v>
      </c>
      <c r="M45" s="44">
        <v>0.23076923076923078</v>
      </c>
      <c r="N45" s="44">
        <v>0</v>
      </c>
      <c r="O45" s="44">
        <v>1.9807692307692308</v>
      </c>
      <c r="P45" s="44">
        <v>0.98076923076923084</v>
      </c>
      <c r="Q45" s="44">
        <v>0</v>
      </c>
      <c r="R45" s="44">
        <v>0.23076923076923078</v>
      </c>
      <c r="S45" s="44">
        <v>1.2307692307692308</v>
      </c>
      <c r="T45" s="44">
        <v>0.98076923076923084</v>
      </c>
      <c r="U45" s="44">
        <v>0</v>
      </c>
      <c r="V45" s="44">
        <v>1.2307692307692308</v>
      </c>
      <c r="W45" s="44">
        <v>1.2307692307692308</v>
      </c>
    </row>
    <row r="46" spans="3:23" x14ac:dyDescent="0.25">
      <c r="C46" s="47" t="s">
        <v>195</v>
      </c>
      <c r="D46" s="45">
        <v>7</v>
      </c>
      <c r="E46" s="46">
        <v>45.571428571428569</v>
      </c>
      <c r="F46" s="44">
        <v>2</v>
      </c>
      <c r="G46" s="44">
        <v>2.75</v>
      </c>
      <c r="H46" s="44">
        <v>0</v>
      </c>
      <c r="I46" s="44">
        <v>0</v>
      </c>
      <c r="J46" s="44">
        <v>1</v>
      </c>
      <c r="K46" s="44">
        <v>0</v>
      </c>
      <c r="L46" s="44">
        <v>2</v>
      </c>
      <c r="M46" s="44">
        <v>0.75</v>
      </c>
      <c r="N46" s="44">
        <v>0</v>
      </c>
      <c r="O46" s="44">
        <v>0</v>
      </c>
      <c r="P46" s="44">
        <v>2.75</v>
      </c>
      <c r="Q46" s="44">
        <v>1</v>
      </c>
      <c r="R46" s="44">
        <v>0</v>
      </c>
      <c r="S46" s="44">
        <v>0</v>
      </c>
      <c r="T46" s="44">
        <v>0</v>
      </c>
      <c r="U46" s="44">
        <v>0</v>
      </c>
      <c r="V46" s="44">
        <v>1</v>
      </c>
      <c r="W46" s="44">
        <v>0.75</v>
      </c>
    </row>
    <row r="47" spans="3:23" x14ac:dyDescent="0.25">
      <c r="C47" s="47" t="s">
        <v>172</v>
      </c>
      <c r="D47" s="45">
        <v>14</v>
      </c>
      <c r="E47" s="46">
        <v>51.153846153846153</v>
      </c>
      <c r="F47" s="44">
        <v>5.0285714285714285</v>
      </c>
      <c r="G47" s="44">
        <v>1</v>
      </c>
      <c r="H47" s="44">
        <v>1.4285714285714286</v>
      </c>
      <c r="I47" s="44">
        <v>1</v>
      </c>
      <c r="J47" s="44">
        <v>3.0285714285714285</v>
      </c>
      <c r="K47" s="44">
        <v>1</v>
      </c>
      <c r="L47" s="44">
        <v>5</v>
      </c>
      <c r="M47" s="44">
        <v>0.42857142857142855</v>
      </c>
      <c r="N47" s="44">
        <v>1</v>
      </c>
      <c r="O47" s="44">
        <v>2.6</v>
      </c>
      <c r="P47" s="44">
        <v>1.4285714285714286</v>
      </c>
      <c r="Q47" s="44">
        <v>0</v>
      </c>
      <c r="R47" s="44">
        <v>0</v>
      </c>
      <c r="S47" s="44">
        <v>4.0285714285714285</v>
      </c>
      <c r="T47" s="44">
        <v>1.4285714285714286</v>
      </c>
      <c r="U47" s="44">
        <v>1</v>
      </c>
      <c r="V47" s="44">
        <v>2.6</v>
      </c>
      <c r="W47" s="44">
        <v>1</v>
      </c>
    </row>
    <row r="48" spans="3:23" x14ac:dyDescent="0.25">
      <c r="C48" s="47" t="s">
        <v>277</v>
      </c>
      <c r="D48" s="45">
        <v>2</v>
      </c>
      <c r="E48" s="46">
        <v>63</v>
      </c>
      <c r="F48" s="44">
        <v>1</v>
      </c>
      <c r="G48" s="44">
        <v>1</v>
      </c>
      <c r="H48" s="44">
        <v>1</v>
      </c>
      <c r="I48" s="44">
        <v>1</v>
      </c>
      <c r="J48" s="44">
        <v>0</v>
      </c>
      <c r="K48" s="44">
        <v>0</v>
      </c>
      <c r="L48" s="44">
        <v>0</v>
      </c>
      <c r="M48" s="44">
        <v>0</v>
      </c>
      <c r="N48" s="44">
        <v>0</v>
      </c>
      <c r="O48" s="44">
        <v>1</v>
      </c>
      <c r="P48" s="44">
        <v>0</v>
      </c>
      <c r="Q48" s="44">
        <v>0</v>
      </c>
      <c r="R48" s="44">
        <v>0</v>
      </c>
      <c r="S48" s="44">
        <v>1</v>
      </c>
      <c r="T48" s="44">
        <v>0</v>
      </c>
      <c r="U48" s="44">
        <v>0</v>
      </c>
      <c r="V48" s="44">
        <v>0</v>
      </c>
      <c r="W48" s="44">
        <v>0</v>
      </c>
    </row>
    <row r="49" spans="3:23" x14ac:dyDescent="0.25">
      <c r="C49" s="47" t="s">
        <v>296</v>
      </c>
      <c r="D49" s="45">
        <v>2</v>
      </c>
      <c r="E49" s="46">
        <v>43.5</v>
      </c>
      <c r="F49" s="44">
        <v>0</v>
      </c>
      <c r="G49" s="44">
        <v>1</v>
      </c>
      <c r="H49" s="44">
        <v>0</v>
      </c>
      <c r="I49" s="44">
        <v>0</v>
      </c>
      <c r="J49" s="44">
        <v>1</v>
      </c>
      <c r="K49" s="44">
        <v>0</v>
      </c>
      <c r="L49" s="44">
        <v>1</v>
      </c>
      <c r="M49" s="44">
        <v>0</v>
      </c>
      <c r="N49" s="44">
        <v>0</v>
      </c>
      <c r="O49" s="44">
        <v>1</v>
      </c>
      <c r="P49" s="44">
        <v>0</v>
      </c>
      <c r="Q49" s="44">
        <v>0</v>
      </c>
      <c r="R49" s="44">
        <v>0</v>
      </c>
      <c r="S49" s="44">
        <v>1</v>
      </c>
      <c r="T49" s="44">
        <v>1</v>
      </c>
      <c r="U49" s="44">
        <v>0</v>
      </c>
      <c r="V49" s="44">
        <v>0</v>
      </c>
      <c r="W49" s="44">
        <v>0</v>
      </c>
    </row>
    <row r="50" spans="3:23" x14ac:dyDescent="0.25">
      <c r="C50" s="47" t="s">
        <v>151</v>
      </c>
      <c r="D50" s="45">
        <v>3</v>
      </c>
      <c r="E50" s="46">
        <v>67.666666666666671</v>
      </c>
      <c r="F50" s="44">
        <v>2</v>
      </c>
      <c r="G50" s="44">
        <v>0</v>
      </c>
      <c r="H50" s="44">
        <v>0</v>
      </c>
      <c r="I50" s="44">
        <v>0</v>
      </c>
      <c r="J50" s="44">
        <v>0</v>
      </c>
      <c r="K50" s="44">
        <v>0</v>
      </c>
      <c r="L50" s="44">
        <v>0</v>
      </c>
      <c r="M50" s="44">
        <v>0</v>
      </c>
      <c r="N50" s="44">
        <v>0</v>
      </c>
      <c r="O50" s="44">
        <v>1</v>
      </c>
      <c r="P50" s="44">
        <v>0</v>
      </c>
      <c r="Q50" s="44">
        <v>0</v>
      </c>
      <c r="R50" s="44">
        <v>0</v>
      </c>
      <c r="S50" s="44">
        <v>0</v>
      </c>
      <c r="T50" s="44">
        <v>0</v>
      </c>
      <c r="U50" s="44">
        <v>0</v>
      </c>
      <c r="V50" s="44">
        <v>0</v>
      </c>
      <c r="W50" s="44">
        <v>0</v>
      </c>
    </row>
    <row r="51" spans="3:23" x14ac:dyDescent="0.25">
      <c r="C51" s="47" t="s">
        <v>294</v>
      </c>
      <c r="D51" s="45">
        <v>1</v>
      </c>
      <c r="E51" s="46">
        <v>59</v>
      </c>
      <c r="F51" s="44">
        <v>0</v>
      </c>
      <c r="G51" s="44">
        <v>0</v>
      </c>
      <c r="H51" s="44">
        <v>0</v>
      </c>
      <c r="I51" s="44">
        <v>0</v>
      </c>
      <c r="J51" s="44">
        <v>1</v>
      </c>
      <c r="K51" s="44">
        <v>0</v>
      </c>
      <c r="L51" s="44">
        <v>1</v>
      </c>
      <c r="M51" s="44">
        <v>0</v>
      </c>
      <c r="N51" s="44">
        <v>0</v>
      </c>
      <c r="O51" s="44">
        <v>0</v>
      </c>
      <c r="P51" s="44">
        <v>0</v>
      </c>
      <c r="Q51" s="44">
        <v>0</v>
      </c>
      <c r="R51" s="44">
        <v>0</v>
      </c>
      <c r="S51" s="44">
        <v>1</v>
      </c>
      <c r="T51" s="44">
        <v>0</v>
      </c>
      <c r="U51" s="44">
        <v>0</v>
      </c>
      <c r="V51" s="44">
        <v>0</v>
      </c>
      <c r="W51" s="44">
        <v>0</v>
      </c>
    </row>
    <row r="52" spans="3:23" x14ac:dyDescent="0.25">
      <c r="C52" s="47" t="s">
        <v>251</v>
      </c>
      <c r="D52" s="45">
        <v>4</v>
      </c>
      <c r="E52" s="46">
        <v>52</v>
      </c>
      <c r="F52" s="44">
        <v>0</v>
      </c>
      <c r="G52" s="44">
        <v>0</v>
      </c>
      <c r="H52" s="44">
        <v>0</v>
      </c>
      <c r="I52" s="44">
        <v>1</v>
      </c>
      <c r="J52" s="44">
        <v>0</v>
      </c>
      <c r="K52" s="44">
        <v>0</v>
      </c>
      <c r="L52" s="44">
        <v>1</v>
      </c>
      <c r="M52" s="44">
        <v>0</v>
      </c>
      <c r="N52" s="44">
        <v>1</v>
      </c>
      <c r="O52" s="44">
        <v>2</v>
      </c>
      <c r="P52" s="44">
        <v>2</v>
      </c>
      <c r="Q52" s="44">
        <v>0</v>
      </c>
      <c r="R52" s="44">
        <v>0</v>
      </c>
      <c r="S52" s="44">
        <v>2</v>
      </c>
      <c r="T52" s="44">
        <v>0</v>
      </c>
      <c r="U52" s="44">
        <v>0</v>
      </c>
      <c r="V52" s="44">
        <v>0</v>
      </c>
      <c r="W52" s="44">
        <v>0</v>
      </c>
    </row>
    <row r="53" spans="3:23" x14ac:dyDescent="0.25">
      <c r="C53" s="47" t="s">
        <v>131</v>
      </c>
      <c r="D53" s="45">
        <v>55</v>
      </c>
      <c r="E53" s="46">
        <v>39.872727272727275</v>
      </c>
      <c r="F53" s="44">
        <v>21.0762987012987</v>
      </c>
      <c r="G53" s="44">
        <v>12.641483516483516</v>
      </c>
      <c r="H53" s="44">
        <v>16.085639360639359</v>
      </c>
      <c r="I53" s="44">
        <v>4.9798701298701307</v>
      </c>
      <c r="J53" s="44">
        <v>22.414210789210784</v>
      </c>
      <c r="K53" s="44">
        <v>5</v>
      </c>
      <c r="L53" s="44">
        <v>7.0570679320679321</v>
      </c>
      <c r="M53" s="44">
        <v>9.4285714285714288</v>
      </c>
      <c r="N53" s="44">
        <v>4.6284965034965033</v>
      </c>
      <c r="O53" s="44">
        <v>7.4070679320679318</v>
      </c>
      <c r="P53" s="44">
        <v>8.0762987012987004</v>
      </c>
      <c r="Q53" s="44">
        <v>1.2307692307692308</v>
      </c>
      <c r="R53" s="44">
        <v>5.4320679320679313</v>
      </c>
      <c r="S53" s="44">
        <v>11.516483516483518</v>
      </c>
      <c r="T53" s="44">
        <v>7.8307692307692305</v>
      </c>
      <c r="U53" s="44">
        <v>1.0034965034965035</v>
      </c>
      <c r="V53" s="44">
        <v>1.3606393606393605</v>
      </c>
      <c r="W53" s="44">
        <v>4.8307692307692314</v>
      </c>
    </row>
    <row r="54" spans="3:23" x14ac:dyDescent="0.25">
      <c r="C54" s="47" t="s">
        <v>155</v>
      </c>
      <c r="D54" s="45">
        <v>4</v>
      </c>
      <c r="E54" s="46">
        <v>53.5</v>
      </c>
      <c r="F54" s="44">
        <v>0.42857142857142855</v>
      </c>
      <c r="G54" s="44">
        <v>0.42857142857142855</v>
      </c>
      <c r="H54" s="44">
        <v>1.6285714285714286</v>
      </c>
      <c r="I54" s="44">
        <v>0</v>
      </c>
      <c r="J54" s="44">
        <v>0</v>
      </c>
      <c r="K54" s="44">
        <v>0</v>
      </c>
      <c r="L54" s="44">
        <v>0.42857142857142855</v>
      </c>
      <c r="M54" s="44">
        <v>1.6285714285714286</v>
      </c>
      <c r="N54" s="44">
        <v>0.6</v>
      </c>
      <c r="O54" s="44">
        <v>0</v>
      </c>
      <c r="P54" s="44">
        <v>1.0285714285714285</v>
      </c>
      <c r="Q54" s="44">
        <v>0</v>
      </c>
      <c r="R54" s="44">
        <v>0</v>
      </c>
      <c r="S54" s="44">
        <v>1.0285714285714285</v>
      </c>
      <c r="T54" s="44">
        <v>1.2</v>
      </c>
      <c r="U54" s="44">
        <v>0.6</v>
      </c>
      <c r="V54" s="44">
        <v>0</v>
      </c>
      <c r="W54" s="44">
        <v>0</v>
      </c>
    </row>
    <row r="55" spans="3:23" x14ac:dyDescent="0.25">
      <c r="C55" s="47" t="s">
        <v>179</v>
      </c>
      <c r="D55" s="45">
        <v>1</v>
      </c>
      <c r="E55" s="46">
        <v>53</v>
      </c>
      <c r="F55" s="44">
        <v>0</v>
      </c>
      <c r="G55" s="44">
        <v>0</v>
      </c>
      <c r="H55" s="44">
        <v>0</v>
      </c>
      <c r="I55" s="44">
        <v>0</v>
      </c>
      <c r="J55" s="44">
        <v>0</v>
      </c>
      <c r="K55" s="44">
        <v>0</v>
      </c>
      <c r="L55" s="44">
        <v>1</v>
      </c>
      <c r="M55" s="44">
        <v>0</v>
      </c>
      <c r="N55" s="44">
        <v>0</v>
      </c>
      <c r="O55" s="44">
        <v>0</v>
      </c>
      <c r="P55" s="44">
        <v>0</v>
      </c>
      <c r="Q55" s="44">
        <v>0</v>
      </c>
      <c r="R55" s="44">
        <v>1</v>
      </c>
      <c r="S55" s="44">
        <v>1</v>
      </c>
      <c r="T55" s="44">
        <v>0</v>
      </c>
      <c r="U55" s="44">
        <v>0</v>
      </c>
      <c r="V55" s="44">
        <v>0</v>
      </c>
      <c r="W55" s="44">
        <v>0</v>
      </c>
    </row>
    <row r="56" spans="3:23" x14ac:dyDescent="0.25">
      <c r="C56" s="47" t="s">
        <v>218</v>
      </c>
      <c r="D56" s="45">
        <v>3</v>
      </c>
      <c r="E56" s="46">
        <v>46</v>
      </c>
      <c r="F56" s="44">
        <v>0</v>
      </c>
      <c r="G56" s="44">
        <v>0</v>
      </c>
      <c r="H56" s="44">
        <v>0</v>
      </c>
      <c r="I56" s="44">
        <v>0</v>
      </c>
      <c r="J56" s="44">
        <v>1</v>
      </c>
      <c r="K56" s="44">
        <v>0</v>
      </c>
      <c r="L56" s="44">
        <v>0</v>
      </c>
      <c r="M56" s="44">
        <v>0</v>
      </c>
      <c r="N56" s="44">
        <v>1</v>
      </c>
      <c r="O56" s="44">
        <v>1</v>
      </c>
      <c r="P56" s="44">
        <v>1</v>
      </c>
      <c r="Q56" s="44">
        <v>0</v>
      </c>
      <c r="R56" s="44">
        <v>1</v>
      </c>
      <c r="S56" s="44">
        <v>0</v>
      </c>
      <c r="T56" s="44">
        <v>1</v>
      </c>
      <c r="U56" s="44">
        <v>0</v>
      </c>
      <c r="V56" s="44">
        <v>0</v>
      </c>
      <c r="W56" s="44">
        <v>0</v>
      </c>
    </row>
    <row r="57" spans="3:23" x14ac:dyDescent="0.25">
      <c r="C57" s="47" t="s">
        <v>138</v>
      </c>
      <c r="D57" s="45">
        <v>12</v>
      </c>
      <c r="E57" s="46">
        <v>51.81818181818182</v>
      </c>
      <c r="F57" s="44">
        <v>3.1</v>
      </c>
      <c r="G57" s="44">
        <v>3.75</v>
      </c>
      <c r="H57" s="44">
        <v>3</v>
      </c>
      <c r="I57" s="44">
        <v>1</v>
      </c>
      <c r="J57" s="44">
        <v>2.35</v>
      </c>
      <c r="K57" s="44">
        <v>0</v>
      </c>
      <c r="L57" s="44">
        <v>1.5</v>
      </c>
      <c r="M57" s="44">
        <v>2.1</v>
      </c>
      <c r="N57" s="44">
        <v>1.5</v>
      </c>
      <c r="O57" s="44">
        <v>2.6</v>
      </c>
      <c r="P57" s="44">
        <v>1.5</v>
      </c>
      <c r="Q57" s="44">
        <v>1</v>
      </c>
      <c r="R57" s="44">
        <v>1</v>
      </c>
      <c r="S57" s="44">
        <v>4</v>
      </c>
      <c r="T57" s="44">
        <v>1</v>
      </c>
      <c r="U57" s="44">
        <v>1.35</v>
      </c>
      <c r="V57" s="44">
        <v>0.75</v>
      </c>
      <c r="W57" s="44">
        <v>0.5</v>
      </c>
    </row>
    <row r="58" spans="3:23" x14ac:dyDescent="0.25">
      <c r="C58" s="47" t="s">
        <v>202</v>
      </c>
      <c r="D58" s="45">
        <v>1</v>
      </c>
      <c r="E58" s="46">
        <v>37</v>
      </c>
      <c r="F58" s="44">
        <v>0</v>
      </c>
      <c r="G58" s="44">
        <v>0</v>
      </c>
      <c r="H58" s="44">
        <v>0</v>
      </c>
      <c r="I58" s="44">
        <v>0</v>
      </c>
      <c r="J58" s="44">
        <v>0</v>
      </c>
      <c r="K58" s="44">
        <v>0</v>
      </c>
      <c r="L58" s="44">
        <v>0</v>
      </c>
      <c r="M58" s="44">
        <v>0</v>
      </c>
      <c r="N58" s="44">
        <v>0</v>
      </c>
      <c r="O58" s="44">
        <v>0</v>
      </c>
      <c r="P58" s="44">
        <v>0</v>
      </c>
      <c r="Q58" s="44">
        <v>1</v>
      </c>
      <c r="R58" s="44">
        <v>0</v>
      </c>
      <c r="S58" s="44">
        <v>0</v>
      </c>
      <c r="T58" s="44">
        <v>1</v>
      </c>
      <c r="U58" s="44">
        <v>0</v>
      </c>
      <c r="V58" s="44">
        <v>1</v>
      </c>
      <c r="W58" s="44">
        <v>0</v>
      </c>
    </row>
    <row r="59" spans="3:23" x14ac:dyDescent="0.25">
      <c r="C59" s="47" t="s">
        <v>130</v>
      </c>
      <c r="D59" s="45">
        <v>9</v>
      </c>
      <c r="E59" s="46">
        <v>61.777777777777779</v>
      </c>
      <c r="F59" s="44">
        <v>4.0999999999999996</v>
      </c>
      <c r="G59" s="44">
        <v>1.35</v>
      </c>
      <c r="H59" s="44">
        <v>5.0999999999999996</v>
      </c>
      <c r="I59" s="44">
        <v>0</v>
      </c>
      <c r="J59" s="44">
        <v>5.0999999999999996</v>
      </c>
      <c r="K59" s="44">
        <v>0</v>
      </c>
      <c r="L59" s="44">
        <v>1</v>
      </c>
      <c r="M59" s="44">
        <v>1</v>
      </c>
      <c r="N59" s="44">
        <v>0</v>
      </c>
      <c r="O59" s="44">
        <v>1.75</v>
      </c>
      <c r="P59" s="44">
        <v>2.6</v>
      </c>
      <c r="Q59" s="44">
        <v>0</v>
      </c>
      <c r="R59" s="44">
        <v>1.75</v>
      </c>
      <c r="S59" s="44">
        <v>1.75</v>
      </c>
      <c r="T59" s="44">
        <v>0.75</v>
      </c>
      <c r="U59" s="44">
        <v>0</v>
      </c>
      <c r="V59" s="44">
        <v>0.75</v>
      </c>
      <c r="W59" s="44">
        <v>0</v>
      </c>
    </row>
    <row r="60" spans="3:23" x14ac:dyDescent="0.25">
      <c r="C60" s="47" t="s">
        <v>139</v>
      </c>
      <c r="D60" s="45">
        <v>12</v>
      </c>
      <c r="E60" s="46">
        <v>59.666666666666664</v>
      </c>
      <c r="F60" s="44">
        <v>4.9807692307692308</v>
      </c>
      <c r="G60" s="44">
        <v>1.75</v>
      </c>
      <c r="H60" s="44">
        <v>3.2307692307692308</v>
      </c>
      <c r="I60" s="44">
        <v>1.2307692307692308</v>
      </c>
      <c r="J60" s="44">
        <v>2.9807692307692308</v>
      </c>
      <c r="K60" s="44">
        <v>1.2307692307692308</v>
      </c>
      <c r="L60" s="44">
        <v>1</v>
      </c>
      <c r="M60" s="44">
        <v>0.23076923076923078</v>
      </c>
      <c r="N60" s="44">
        <v>1.2307692307692308</v>
      </c>
      <c r="O60" s="44">
        <v>1.2307692307692308</v>
      </c>
      <c r="P60" s="44">
        <v>1.2307692307692308</v>
      </c>
      <c r="Q60" s="44">
        <v>0</v>
      </c>
      <c r="R60" s="44">
        <v>0.23076923076923078</v>
      </c>
      <c r="S60" s="44">
        <v>5.75</v>
      </c>
      <c r="T60" s="44">
        <v>1.2307692307692308</v>
      </c>
      <c r="U60" s="44">
        <v>1</v>
      </c>
      <c r="V60" s="44">
        <v>0.23076923076923078</v>
      </c>
      <c r="W60" s="44">
        <v>0.23076923076923078</v>
      </c>
    </row>
    <row r="61" spans="3:23" x14ac:dyDescent="0.25">
      <c r="C61" s="47" t="s">
        <v>182</v>
      </c>
      <c r="D61" s="45">
        <v>2</v>
      </c>
      <c r="E61" s="46">
        <v>33.5</v>
      </c>
      <c r="F61" s="44">
        <v>1.75</v>
      </c>
      <c r="G61" s="44">
        <v>0</v>
      </c>
      <c r="H61" s="44">
        <v>1.75</v>
      </c>
      <c r="I61" s="44">
        <v>0</v>
      </c>
      <c r="J61" s="44">
        <v>1.75</v>
      </c>
      <c r="K61" s="44">
        <v>0</v>
      </c>
      <c r="L61" s="44">
        <v>0</v>
      </c>
      <c r="M61" s="44">
        <v>0</v>
      </c>
      <c r="N61" s="44">
        <v>0</v>
      </c>
      <c r="O61" s="44">
        <v>0.75</v>
      </c>
      <c r="P61" s="44">
        <v>0</v>
      </c>
      <c r="Q61" s="44">
        <v>0</v>
      </c>
      <c r="R61" s="44">
        <v>0</v>
      </c>
      <c r="S61" s="44">
        <v>0</v>
      </c>
      <c r="T61" s="44">
        <v>0</v>
      </c>
      <c r="U61" s="44">
        <v>0</v>
      </c>
      <c r="V61" s="44">
        <v>0</v>
      </c>
      <c r="W61" s="44">
        <v>0</v>
      </c>
    </row>
    <row r="62" spans="3:23" x14ac:dyDescent="0.25">
      <c r="C62" s="47" t="s">
        <v>147</v>
      </c>
      <c r="D62" s="45">
        <v>3</v>
      </c>
      <c r="E62" s="46">
        <v>67</v>
      </c>
      <c r="F62" s="44">
        <v>1</v>
      </c>
      <c r="G62" s="44">
        <v>1</v>
      </c>
      <c r="H62" s="44">
        <v>1</v>
      </c>
      <c r="I62" s="44">
        <v>0</v>
      </c>
      <c r="J62" s="44">
        <v>2</v>
      </c>
      <c r="K62" s="44">
        <v>0</v>
      </c>
      <c r="L62" s="44">
        <v>0</v>
      </c>
      <c r="M62" s="44">
        <v>0</v>
      </c>
      <c r="N62" s="44">
        <v>0</v>
      </c>
      <c r="O62" s="44">
        <v>0</v>
      </c>
      <c r="P62" s="44">
        <v>0</v>
      </c>
      <c r="Q62" s="44">
        <v>0</v>
      </c>
      <c r="R62" s="44">
        <v>0</v>
      </c>
      <c r="S62" s="44">
        <v>0</v>
      </c>
      <c r="T62" s="44">
        <v>0</v>
      </c>
      <c r="U62" s="44">
        <v>0</v>
      </c>
      <c r="V62" s="44">
        <v>0</v>
      </c>
      <c r="W62" s="44">
        <v>1</v>
      </c>
    </row>
    <row r="63" spans="3:23" x14ac:dyDescent="0.25">
      <c r="C63" s="47" t="s">
        <v>204</v>
      </c>
      <c r="D63" s="45">
        <v>22</v>
      </c>
      <c r="E63" s="46">
        <v>67</v>
      </c>
      <c r="F63" s="44">
        <v>6.8119047619047617</v>
      </c>
      <c r="G63" s="44">
        <v>4.3833333333333329</v>
      </c>
      <c r="H63" s="44">
        <v>5.6619047619047613</v>
      </c>
      <c r="I63" s="44">
        <v>3.75</v>
      </c>
      <c r="J63" s="44">
        <v>5.6619047619047613</v>
      </c>
      <c r="K63" s="44">
        <v>1</v>
      </c>
      <c r="L63" s="44">
        <v>4.9000000000000004</v>
      </c>
      <c r="M63" s="44">
        <v>1.3333333333333333</v>
      </c>
      <c r="N63" s="44">
        <v>0.33333333333333331</v>
      </c>
      <c r="O63" s="44">
        <v>3.3285714285714287</v>
      </c>
      <c r="P63" s="44">
        <v>7.8119047619047608</v>
      </c>
      <c r="Q63" s="44">
        <v>0</v>
      </c>
      <c r="R63" s="44">
        <v>0.6333333333333333</v>
      </c>
      <c r="S63" s="44">
        <v>6.7285714285714286</v>
      </c>
      <c r="T63" s="44">
        <v>2.6619047619047622</v>
      </c>
      <c r="U63" s="44">
        <v>0</v>
      </c>
      <c r="V63" s="44">
        <v>0</v>
      </c>
      <c r="W63" s="44">
        <v>0</v>
      </c>
    </row>
    <row r="64" spans="3:23" x14ac:dyDescent="0.25">
      <c r="C64" s="47" t="s">
        <v>225</v>
      </c>
      <c r="D64" s="45">
        <v>6</v>
      </c>
      <c r="E64" s="46">
        <v>59.166666666666664</v>
      </c>
      <c r="F64" s="44">
        <v>1</v>
      </c>
      <c r="G64" s="44">
        <v>0</v>
      </c>
      <c r="H64" s="44">
        <v>1</v>
      </c>
      <c r="I64" s="44">
        <v>0</v>
      </c>
      <c r="J64" s="44">
        <v>1</v>
      </c>
      <c r="K64" s="44">
        <v>0</v>
      </c>
      <c r="L64" s="44">
        <v>1</v>
      </c>
      <c r="M64" s="44">
        <v>0</v>
      </c>
      <c r="N64" s="44">
        <v>0</v>
      </c>
      <c r="O64" s="44">
        <v>0</v>
      </c>
      <c r="P64" s="44">
        <v>0</v>
      </c>
      <c r="Q64" s="44">
        <v>0</v>
      </c>
      <c r="R64" s="44">
        <v>1</v>
      </c>
      <c r="S64" s="44">
        <v>1</v>
      </c>
      <c r="T64" s="44">
        <v>1</v>
      </c>
      <c r="U64" s="44">
        <v>0</v>
      </c>
      <c r="V64" s="44">
        <v>0</v>
      </c>
      <c r="W64" s="44">
        <v>0</v>
      </c>
    </row>
    <row r="65" spans="3:23" x14ac:dyDescent="0.25">
      <c r="C65" s="47" t="s">
        <v>232</v>
      </c>
      <c r="D65" s="45">
        <v>1</v>
      </c>
      <c r="E65" s="46">
        <v>25</v>
      </c>
      <c r="F65" s="44">
        <v>1</v>
      </c>
      <c r="G65" s="44">
        <v>0</v>
      </c>
      <c r="H65" s="44">
        <v>0</v>
      </c>
      <c r="I65" s="44">
        <v>0</v>
      </c>
      <c r="J65" s="44">
        <v>0</v>
      </c>
      <c r="K65" s="44">
        <v>0</v>
      </c>
      <c r="L65" s="44">
        <v>0</v>
      </c>
      <c r="M65" s="44">
        <v>0</v>
      </c>
      <c r="N65" s="44">
        <v>0</v>
      </c>
      <c r="O65" s="44">
        <v>1</v>
      </c>
      <c r="P65" s="44">
        <v>0</v>
      </c>
      <c r="Q65" s="44">
        <v>0</v>
      </c>
      <c r="R65" s="44">
        <v>0</v>
      </c>
      <c r="S65" s="44">
        <v>1</v>
      </c>
      <c r="T65" s="44">
        <v>0</v>
      </c>
      <c r="U65" s="44">
        <v>0</v>
      </c>
      <c r="V65" s="44">
        <v>0</v>
      </c>
      <c r="W65" s="44">
        <v>0</v>
      </c>
    </row>
    <row r="66" spans="3:23" x14ac:dyDescent="0.25">
      <c r="C66" s="47" t="s">
        <v>236</v>
      </c>
      <c r="D66" s="45">
        <v>4</v>
      </c>
      <c r="E66" s="46">
        <v>53.25</v>
      </c>
      <c r="F66" s="44">
        <v>1</v>
      </c>
      <c r="G66" s="44">
        <v>1</v>
      </c>
      <c r="H66" s="44">
        <v>1</v>
      </c>
      <c r="I66" s="44">
        <v>0</v>
      </c>
      <c r="J66" s="44">
        <v>1.5</v>
      </c>
      <c r="K66" s="44">
        <v>0</v>
      </c>
      <c r="L66" s="44">
        <v>0.5</v>
      </c>
      <c r="M66" s="44">
        <v>0</v>
      </c>
      <c r="N66" s="44">
        <v>0.5</v>
      </c>
      <c r="O66" s="44">
        <v>1</v>
      </c>
      <c r="P66" s="44">
        <v>0.5</v>
      </c>
      <c r="Q66" s="44">
        <v>0</v>
      </c>
      <c r="R66" s="44">
        <v>0</v>
      </c>
      <c r="S66" s="44">
        <v>1</v>
      </c>
      <c r="T66" s="44">
        <v>1.5</v>
      </c>
      <c r="U66" s="44">
        <v>0</v>
      </c>
      <c r="V66" s="44">
        <v>0</v>
      </c>
      <c r="W66" s="44">
        <v>0.5</v>
      </c>
    </row>
    <row r="67" spans="3:23" x14ac:dyDescent="0.25">
      <c r="C67" s="47" t="s">
        <v>222</v>
      </c>
      <c r="D67" s="45">
        <v>2</v>
      </c>
      <c r="E67" s="46">
        <v>76.5</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row>
    <row r="68" spans="3:23" x14ac:dyDescent="0.25">
      <c r="C68" s="47" t="s">
        <v>256</v>
      </c>
      <c r="D68" s="45">
        <v>1</v>
      </c>
      <c r="E68" s="46">
        <v>82</v>
      </c>
      <c r="F68" s="44">
        <v>0.16666666666666666</v>
      </c>
      <c r="G68" s="44">
        <v>0.16666666666666666</v>
      </c>
      <c r="H68" s="44">
        <v>0.16666666666666666</v>
      </c>
      <c r="I68" s="44">
        <v>0.16666666666666666</v>
      </c>
      <c r="J68" s="44">
        <v>0.16666666666666666</v>
      </c>
      <c r="K68" s="44">
        <v>0.16666666666666666</v>
      </c>
      <c r="L68" s="44">
        <v>0.16666666666666666</v>
      </c>
      <c r="M68" s="44">
        <v>0.16666666666666666</v>
      </c>
      <c r="N68" s="44">
        <v>0.16666666666666666</v>
      </c>
      <c r="O68" s="44">
        <v>0.16666666666666666</v>
      </c>
      <c r="P68" s="44">
        <v>0.16666666666666666</v>
      </c>
      <c r="Q68" s="44">
        <v>0.16666666666666666</v>
      </c>
      <c r="R68" s="44">
        <v>0.16666666666666666</v>
      </c>
      <c r="S68" s="44">
        <v>0.16666666666666666</v>
      </c>
      <c r="T68" s="44">
        <v>0.16666666666666666</v>
      </c>
      <c r="U68" s="44">
        <v>0.16666666666666666</v>
      </c>
      <c r="V68" s="44">
        <v>0.16666666666666666</v>
      </c>
      <c r="W68" s="44">
        <v>0.16666666666666666</v>
      </c>
    </row>
    <row r="69" spans="3:23" x14ac:dyDescent="0.25">
      <c r="C69" s="47" t="s">
        <v>170</v>
      </c>
      <c r="D69" s="45">
        <v>8</v>
      </c>
      <c r="E69" s="46">
        <v>54.5</v>
      </c>
      <c r="F69" s="44">
        <v>0.97499999999999998</v>
      </c>
      <c r="G69" s="44">
        <v>2.6</v>
      </c>
      <c r="H69" s="44">
        <v>0.97499999999999998</v>
      </c>
      <c r="I69" s="44">
        <v>0.375</v>
      </c>
      <c r="J69" s="44">
        <v>0.6</v>
      </c>
      <c r="K69" s="44">
        <v>1.375</v>
      </c>
      <c r="L69" s="44">
        <v>0</v>
      </c>
      <c r="M69" s="44">
        <v>0</v>
      </c>
      <c r="N69" s="44">
        <v>1.375</v>
      </c>
      <c r="O69" s="44">
        <v>3</v>
      </c>
      <c r="P69" s="44">
        <v>2.375</v>
      </c>
      <c r="Q69" s="44">
        <v>1</v>
      </c>
      <c r="R69" s="44">
        <v>1.9750000000000001</v>
      </c>
      <c r="S69" s="44">
        <v>1.375</v>
      </c>
      <c r="T69" s="44">
        <v>2</v>
      </c>
      <c r="U69" s="44">
        <v>0</v>
      </c>
      <c r="V69" s="44">
        <v>0</v>
      </c>
      <c r="W69" s="44">
        <v>0</v>
      </c>
    </row>
    <row r="70" spans="3:23" x14ac:dyDescent="0.25">
      <c r="C70" s="47" t="s">
        <v>217</v>
      </c>
      <c r="D70" s="45">
        <v>31</v>
      </c>
      <c r="E70" s="46">
        <v>83</v>
      </c>
      <c r="F70" s="44">
        <v>2.9166666666666665</v>
      </c>
      <c r="G70" s="44">
        <v>4.166666666666667</v>
      </c>
      <c r="H70" s="44">
        <v>0.91666666666666663</v>
      </c>
      <c r="I70" s="44">
        <v>3.1666666666666665</v>
      </c>
      <c r="J70" s="44">
        <v>0.16666666666666666</v>
      </c>
      <c r="K70" s="44">
        <v>3.1666666666666665</v>
      </c>
      <c r="L70" s="44">
        <v>1.1666666666666667</v>
      </c>
      <c r="M70" s="44">
        <v>3.1666666666666665</v>
      </c>
      <c r="N70" s="44">
        <v>2.1666666666666665</v>
      </c>
      <c r="O70" s="44">
        <v>6.166666666666667</v>
      </c>
      <c r="P70" s="44">
        <v>4.916666666666667</v>
      </c>
      <c r="Q70" s="44">
        <v>0.16666666666666666</v>
      </c>
      <c r="R70" s="44">
        <v>7.166666666666667</v>
      </c>
      <c r="S70" s="44">
        <v>9.9166666666666661</v>
      </c>
      <c r="T70" s="44">
        <v>4.166666666666667</v>
      </c>
      <c r="U70" s="44">
        <v>0.16666666666666666</v>
      </c>
      <c r="V70" s="44">
        <v>2.166666666666667</v>
      </c>
      <c r="W70" s="44">
        <v>4.166666666666667</v>
      </c>
    </row>
    <row r="71" spans="3:23" x14ac:dyDescent="0.25">
      <c r="C71" s="47" t="s">
        <v>190</v>
      </c>
      <c r="D71" s="45">
        <v>8</v>
      </c>
      <c r="E71" s="46">
        <v>35.875</v>
      </c>
      <c r="F71" s="44">
        <v>0</v>
      </c>
      <c r="G71" s="44">
        <v>1</v>
      </c>
      <c r="H71" s="44">
        <v>1</v>
      </c>
      <c r="I71" s="44">
        <v>0</v>
      </c>
      <c r="J71" s="44">
        <v>0</v>
      </c>
      <c r="K71" s="44">
        <v>0</v>
      </c>
      <c r="L71" s="44">
        <v>2.4285714285714284</v>
      </c>
      <c r="M71" s="44">
        <v>1</v>
      </c>
      <c r="N71" s="44">
        <v>0</v>
      </c>
      <c r="O71" s="44">
        <v>3</v>
      </c>
      <c r="P71" s="44">
        <v>1</v>
      </c>
      <c r="Q71" s="44">
        <v>0.42857142857142855</v>
      </c>
      <c r="R71" s="44">
        <v>3.4285714285714284</v>
      </c>
      <c r="S71" s="44">
        <v>1.4285714285714286</v>
      </c>
      <c r="T71" s="44">
        <v>0.42857142857142855</v>
      </c>
      <c r="U71" s="44">
        <v>0.42857142857142855</v>
      </c>
      <c r="V71" s="44">
        <v>1.4285714285714286</v>
      </c>
      <c r="W71" s="44">
        <v>0</v>
      </c>
    </row>
    <row r="72" spans="3:23" x14ac:dyDescent="0.25">
      <c r="C72" s="47" t="s">
        <v>140</v>
      </c>
      <c r="D72" s="45">
        <v>6</v>
      </c>
      <c r="E72" s="46">
        <v>53.333333333333336</v>
      </c>
      <c r="F72" s="44">
        <v>1</v>
      </c>
      <c r="G72" s="44">
        <v>1</v>
      </c>
      <c r="H72" s="44">
        <v>0</v>
      </c>
      <c r="I72" s="44">
        <v>1</v>
      </c>
      <c r="J72" s="44">
        <v>2</v>
      </c>
      <c r="K72" s="44">
        <v>0</v>
      </c>
      <c r="L72" s="44">
        <v>2</v>
      </c>
      <c r="M72" s="44">
        <v>0</v>
      </c>
      <c r="N72" s="44">
        <v>1</v>
      </c>
      <c r="O72" s="44">
        <v>1</v>
      </c>
      <c r="P72" s="44">
        <v>1</v>
      </c>
      <c r="Q72" s="44">
        <v>0</v>
      </c>
      <c r="R72" s="44">
        <v>0</v>
      </c>
      <c r="S72" s="44">
        <v>1</v>
      </c>
      <c r="T72" s="44">
        <v>2</v>
      </c>
      <c r="U72" s="44">
        <v>1</v>
      </c>
      <c r="V72" s="44">
        <v>0</v>
      </c>
      <c r="W72" s="44">
        <v>0</v>
      </c>
    </row>
    <row r="73" spans="3:23" x14ac:dyDescent="0.25">
      <c r="C73" s="47" t="s">
        <v>157</v>
      </c>
      <c r="D73" s="45">
        <v>17</v>
      </c>
      <c r="E73" s="46">
        <v>53.75</v>
      </c>
      <c r="F73" s="44">
        <v>7</v>
      </c>
      <c r="G73" s="44">
        <v>3</v>
      </c>
      <c r="H73" s="44">
        <v>5.5</v>
      </c>
      <c r="I73" s="44">
        <v>4</v>
      </c>
      <c r="J73" s="44">
        <v>5.5</v>
      </c>
      <c r="K73" s="44">
        <v>1</v>
      </c>
      <c r="L73" s="44">
        <v>2.5</v>
      </c>
      <c r="M73" s="44">
        <v>2</v>
      </c>
      <c r="N73" s="44">
        <v>0</v>
      </c>
      <c r="O73" s="44">
        <v>2</v>
      </c>
      <c r="P73" s="44">
        <v>1.5</v>
      </c>
      <c r="Q73" s="44">
        <v>1</v>
      </c>
      <c r="R73" s="44">
        <v>3.5</v>
      </c>
      <c r="S73" s="44">
        <v>1</v>
      </c>
      <c r="T73" s="44">
        <v>7.5</v>
      </c>
      <c r="U73" s="44">
        <v>0</v>
      </c>
      <c r="V73" s="44">
        <v>0</v>
      </c>
      <c r="W73" s="44">
        <v>1</v>
      </c>
    </row>
    <row r="74" spans="3:23" x14ac:dyDescent="0.25">
      <c r="C74" s="47" t="s">
        <v>201</v>
      </c>
      <c r="D74" s="45">
        <v>15</v>
      </c>
      <c r="E74" s="46">
        <v>55.93333333333333</v>
      </c>
      <c r="F74" s="44">
        <v>4</v>
      </c>
      <c r="G74" s="44">
        <v>3.5</v>
      </c>
      <c r="H74" s="44">
        <v>3</v>
      </c>
      <c r="I74" s="44">
        <v>2.5</v>
      </c>
      <c r="J74" s="44">
        <v>3.5</v>
      </c>
      <c r="K74" s="44">
        <v>0</v>
      </c>
      <c r="L74" s="44">
        <v>3</v>
      </c>
      <c r="M74" s="44">
        <v>2</v>
      </c>
      <c r="N74" s="44">
        <v>0.5</v>
      </c>
      <c r="O74" s="44">
        <v>3.5</v>
      </c>
      <c r="P74" s="44">
        <v>2</v>
      </c>
      <c r="Q74" s="44">
        <v>0</v>
      </c>
      <c r="R74" s="44">
        <v>1.5</v>
      </c>
      <c r="S74" s="44">
        <v>2</v>
      </c>
      <c r="T74" s="44">
        <v>4</v>
      </c>
      <c r="U74" s="44">
        <v>1</v>
      </c>
      <c r="V74" s="44">
        <v>0</v>
      </c>
      <c r="W74" s="44">
        <v>1</v>
      </c>
    </row>
    <row r="75" spans="3:23" x14ac:dyDescent="0.25">
      <c r="C75" s="47" t="s">
        <v>200</v>
      </c>
      <c r="D75" s="45">
        <v>3</v>
      </c>
      <c r="E75" s="46">
        <v>46.333333333333336</v>
      </c>
      <c r="F75" s="44">
        <v>0</v>
      </c>
      <c r="G75" s="44">
        <v>1</v>
      </c>
      <c r="H75" s="44">
        <v>0</v>
      </c>
      <c r="I75" s="44">
        <v>0</v>
      </c>
      <c r="J75" s="44">
        <v>0</v>
      </c>
      <c r="K75" s="44">
        <v>0</v>
      </c>
      <c r="L75" s="44">
        <v>0</v>
      </c>
      <c r="M75" s="44">
        <v>0</v>
      </c>
      <c r="N75" s="44">
        <v>1</v>
      </c>
      <c r="O75" s="44">
        <v>0</v>
      </c>
      <c r="P75" s="44">
        <v>0</v>
      </c>
      <c r="Q75" s="44">
        <v>0</v>
      </c>
      <c r="R75" s="44">
        <v>2</v>
      </c>
      <c r="S75" s="44">
        <v>1</v>
      </c>
      <c r="T75" s="44">
        <v>2</v>
      </c>
      <c r="U75" s="44">
        <v>0</v>
      </c>
      <c r="V75" s="44">
        <v>0</v>
      </c>
      <c r="W75" s="44">
        <v>0</v>
      </c>
    </row>
    <row r="76" spans="3:23" x14ac:dyDescent="0.25">
      <c r="C76" s="47" t="s">
        <v>168</v>
      </c>
      <c r="D76" s="45">
        <v>16</v>
      </c>
      <c r="E76" s="46">
        <v>46.4375</v>
      </c>
      <c r="F76" s="44">
        <v>3.75</v>
      </c>
      <c r="G76" s="44">
        <v>5.375</v>
      </c>
      <c r="H76" s="44">
        <v>2.75</v>
      </c>
      <c r="I76" s="44">
        <v>2</v>
      </c>
      <c r="J76" s="44">
        <v>5.125</v>
      </c>
      <c r="K76" s="44">
        <v>0</v>
      </c>
      <c r="L76" s="44">
        <v>7</v>
      </c>
      <c r="M76" s="44">
        <v>1.375</v>
      </c>
      <c r="N76" s="44">
        <v>0.375</v>
      </c>
      <c r="O76" s="44">
        <v>2.125</v>
      </c>
      <c r="P76" s="44">
        <v>0.375</v>
      </c>
      <c r="Q76" s="44">
        <v>1</v>
      </c>
      <c r="R76" s="44">
        <v>2</v>
      </c>
      <c r="S76" s="44">
        <v>6.375</v>
      </c>
      <c r="T76" s="44">
        <v>3.375</v>
      </c>
      <c r="U76" s="44">
        <v>0</v>
      </c>
      <c r="V76" s="44">
        <v>1</v>
      </c>
      <c r="W76" s="44">
        <v>0</v>
      </c>
    </row>
    <row r="77" spans="3:23" x14ac:dyDescent="0.25">
      <c r="C77" s="47" t="s">
        <v>229</v>
      </c>
      <c r="D77" s="45">
        <v>1</v>
      </c>
      <c r="E77" s="46">
        <v>63</v>
      </c>
      <c r="F77" s="44">
        <v>0</v>
      </c>
      <c r="G77" s="44">
        <v>0</v>
      </c>
      <c r="H77" s="44">
        <v>1</v>
      </c>
      <c r="I77" s="44">
        <v>0</v>
      </c>
      <c r="J77" s="44">
        <v>1</v>
      </c>
      <c r="K77" s="44">
        <v>0</v>
      </c>
      <c r="L77" s="44">
        <v>0</v>
      </c>
      <c r="M77" s="44">
        <v>0</v>
      </c>
      <c r="N77" s="44">
        <v>0</v>
      </c>
      <c r="O77" s="44">
        <v>0</v>
      </c>
      <c r="P77" s="44">
        <v>0</v>
      </c>
      <c r="Q77" s="44">
        <v>0</v>
      </c>
      <c r="R77" s="44">
        <v>0</v>
      </c>
      <c r="S77" s="44">
        <v>1</v>
      </c>
      <c r="T77" s="44">
        <v>0</v>
      </c>
      <c r="U77" s="44">
        <v>0</v>
      </c>
      <c r="V77" s="44">
        <v>0</v>
      </c>
      <c r="W77" s="44">
        <v>0</v>
      </c>
    </row>
    <row r="78" spans="3:23" x14ac:dyDescent="0.25">
      <c r="C78" s="47" t="s">
        <v>175</v>
      </c>
      <c r="D78" s="45">
        <v>5</v>
      </c>
      <c r="E78" s="46">
        <v>48</v>
      </c>
      <c r="F78" s="44">
        <v>1</v>
      </c>
      <c r="G78" s="44">
        <v>1</v>
      </c>
      <c r="H78" s="44">
        <v>0</v>
      </c>
      <c r="I78" s="44">
        <v>0</v>
      </c>
      <c r="J78" s="44">
        <v>0</v>
      </c>
      <c r="K78" s="44">
        <v>0</v>
      </c>
      <c r="L78" s="44">
        <v>1</v>
      </c>
      <c r="M78" s="44">
        <v>1</v>
      </c>
      <c r="N78" s="44">
        <v>1</v>
      </c>
      <c r="O78" s="44">
        <v>1</v>
      </c>
      <c r="P78" s="44">
        <v>0</v>
      </c>
      <c r="Q78" s="44">
        <v>0</v>
      </c>
      <c r="R78" s="44">
        <v>3</v>
      </c>
      <c r="S78" s="44">
        <v>1</v>
      </c>
      <c r="T78" s="44">
        <v>2</v>
      </c>
      <c r="U78" s="44">
        <v>0</v>
      </c>
      <c r="V78" s="44">
        <v>0</v>
      </c>
      <c r="W78" s="44">
        <v>0</v>
      </c>
    </row>
    <row r="79" spans="3:23" x14ac:dyDescent="0.25">
      <c r="C79" s="47" t="s">
        <v>150</v>
      </c>
      <c r="D79" s="45">
        <v>1</v>
      </c>
      <c r="E79" s="46">
        <v>64</v>
      </c>
      <c r="F79" s="44">
        <v>0</v>
      </c>
      <c r="G79" s="44">
        <v>1</v>
      </c>
      <c r="H79" s="44">
        <v>1</v>
      </c>
      <c r="I79" s="44">
        <v>0</v>
      </c>
      <c r="J79" s="44">
        <v>1</v>
      </c>
      <c r="K79" s="44">
        <v>0</v>
      </c>
      <c r="L79" s="44">
        <v>0</v>
      </c>
      <c r="M79" s="44">
        <v>0</v>
      </c>
      <c r="N79" s="44">
        <v>0</v>
      </c>
      <c r="O79" s="44">
        <v>0</v>
      </c>
      <c r="P79" s="44">
        <v>0</v>
      </c>
      <c r="Q79" s="44">
        <v>0</v>
      </c>
      <c r="R79" s="44">
        <v>0</v>
      </c>
      <c r="S79" s="44">
        <v>0</v>
      </c>
      <c r="T79" s="44">
        <v>0</v>
      </c>
      <c r="U79" s="44">
        <v>0</v>
      </c>
      <c r="V79" s="44">
        <v>0</v>
      </c>
      <c r="W79" s="44">
        <v>0</v>
      </c>
    </row>
    <row r="80" spans="3:23" x14ac:dyDescent="0.25">
      <c r="C80" s="47" t="s">
        <v>196</v>
      </c>
      <c r="D80" s="45">
        <v>1</v>
      </c>
      <c r="E80" s="46">
        <v>34</v>
      </c>
      <c r="F80" s="44">
        <v>0</v>
      </c>
      <c r="G80" s="44">
        <v>0</v>
      </c>
      <c r="H80" s="44">
        <v>0</v>
      </c>
      <c r="I80" s="44">
        <v>0</v>
      </c>
      <c r="J80" s="44">
        <v>0</v>
      </c>
      <c r="K80" s="44">
        <v>0</v>
      </c>
      <c r="L80" s="44">
        <v>1</v>
      </c>
      <c r="M80" s="44">
        <v>0</v>
      </c>
      <c r="N80" s="44">
        <v>0</v>
      </c>
      <c r="O80" s="44">
        <v>1</v>
      </c>
      <c r="P80" s="44">
        <v>0</v>
      </c>
      <c r="Q80" s="44">
        <v>0</v>
      </c>
      <c r="R80" s="44">
        <v>0</v>
      </c>
      <c r="S80" s="44">
        <v>1</v>
      </c>
      <c r="T80" s="44">
        <v>0</v>
      </c>
      <c r="U80" s="44">
        <v>0</v>
      </c>
      <c r="V80" s="44">
        <v>0</v>
      </c>
      <c r="W80" s="44">
        <v>0</v>
      </c>
    </row>
    <row r="81" spans="3:23" x14ac:dyDescent="0.25">
      <c r="C81" s="47" t="s">
        <v>286</v>
      </c>
      <c r="D81" s="45">
        <v>2</v>
      </c>
      <c r="E81" s="46">
        <v>82.5</v>
      </c>
      <c r="F81" s="44">
        <v>0</v>
      </c>
      <c r="G81" s="44">
        <v>0</v>
      </c>
      <c r="H81" s="44">
        <v>0</v>
      </c>
      <c r="I81" s="44">
        <v>0</v>
      </c>
      <c r="J81" s="44">
        <v>0</v>
      </c>
      <c r="K81" s="44">
        <v>0</v>
      </c>
      <c r="L81" s="44">
        <v>0</v>
      </c>
      <c r="M81" s="44">
        <v>0</v>
      </c>
      <c r="N81" s="44">
        <v>1</v>
      </c>
      <c r="O81" s="44">
        <v>0</v>
      </c>
      <c r="P81" s="44">
        <v>0</v>
      </c>
      <c r="Q81" s="44">
        <v>0</v>
      </c>
      <c r="R81" s="44">
        <v>0</v>
      </c>
      <c r="S81" s="44">
        <v>1</v>
      </c>
      <c r="T81" s="44">
        <v>0</v>
      </c>
      <c r="U81" s="44">
        <v>0</v>
      </c>
      <c r="V81" s="44">
        <v>0</v>
      </c>
      <c r="W81" s="44">
        <v>1</v>
      </c>
    </row>
    <row r="82" spans="3:23" x14ac:dyDescent="0.25">
      <c r="C82" s="47" t="s">
        <v>127</v>
      </c>
      <c r="D82" s="45">
        <v>10</v>
      </c>
      <c r="E82" s="46">
        <v>67.099999999999994</v>
      </c>
      <c r="F82" s="44">
        <v>7</v>
      </c>
      <c r="G82" s="44">
        <v>1</v>
      </c>
      <c r="H82" s="44">
        <v>4</v>
      </c>
      <c r="I82" s="44">
        <v>1</v>
      </c>
      <c r="J82" s="44">
        <v>4</v>
      </c>
      <c r="K82" s="44">
        <v>0</v>
      </c>
      <c r="L82" s="44">
        <v>0</v>
      </c>
      <c r="M82" s="44">
        <v>0</v>
      </c>
      <c r="N82" s="44">
        <v>0</v>
      </c>
      <c r="O82" s="44">
        <v>1</v>
      </c>
      <c r="P82" s="44">
        <v>1</v>
      </c>
      <c r="Q82" s="44">
        <v>0</v>
      </c>
      <c r="R82" s="44">
        <v>2</v>
      </c>
      <c r="S82" s="44">
        <v>0</v>
      </c>
      <c r="T82" s="44">
        <v>2</v>
      </c>
      <c r="U82" s="44">
        <v>0</v>
      </c>
      <c r="V82" s="44">
        <v>0</v>
      </c>
      <c r="W82" s="44">
        <v>0</v>
      </c>
    </row>
    <row r="83" spans="3:23" x14ac:dyDescent="0.25">
      <c r="C83" s="47" t="s">
        <v>167</v>
      </c>
      <c r="D83" s="45">
        <v>6</v>
      </c>
      <c r="E83" s="46">
        <v>33.333333333333336</v>
      </c>
      <c r="F83" s="44">
        <v>2</v>
      </c>
      <c r="G83" s="44">
        <v>2</v>
      </c>
      <c r="H83" s="44">
        <v>0</v>
      </c>
      <c r="I83" s="44">
        <v>0</v>
      </c>
      <c r="J83" s="44">
        <v>0</v>
      </c>
      <c r="K83" s="44">
        <v>1</v>
      </c>
      <c r="L83" s="44">
        <v>3</v>
      </c>
      <c r="M83" s="44">
        <v>0</v>
      </c>
      <c r="N83" s="44">
        <v>0</v>
      </c>
      <c r="O83" s="44">
        <v>0</v>
      </c>
      <c r="P83" s="44">
        <v>0</v>
      </c>
      <c r="Q83" s="44">
        <v>1</v>
      </c>
      <c r="R83" s="44">
        <v>1</v>
      </c>
      <c r="S83" s="44">
        <v>0</v>
      </c>
      <c r="T83" s="44">
        <v>1</v>
      </c>
      <c r="U83" s="44">
        <v>0</v>
      </c>
      <c r="V83" s="44">
        <v>0</v>
      </c>
      <c r="W83" s="44">
        <v>0</v>
      </c>
    </row>
    <row r="84" spans="3:23" x14ac:dyDescent="0.25">
      <c r="C84" s="47" t="s">
        <v>230</v>
      </c>
      <c r="D84" s="45">
        <v>1</v>
      </c>
      <c r="E84" s="46">
        <v>77</v>
      </c>
      <c r="F84" s="44">
        <v>0</v>
      </c>
      <c r="G84" s="44">
        <v>0</v>
      </c>
      <c r="H84" s="44">
        <v>0</v>
      </c>
      <c r="I84" s="44">
        <v>1</v>
      </c>
      <c r="J84" s="44">
        <v>0</v>
      </c>
      <c r="K84" s="44">
        <v>1</v>
      </c>
      <c r="L84" s="44">
        <v>1</v>
      </c>
      <c r="M84" s="44">
        <v>0</v>
      </c>
      <c r="N84" s="44">
        <v>0</v>
      </c>
      <c r="O84" s="44">
        <v>0</v>
      </c>
      <c r="P84" s="44">
        <v>0</v>
      </c>
      <c r="Q84" s="44">
        <v>0</v>
      </c>
      <c r="R84" s="44">
        <v>0</v>
      </c>
      <c r="S84" s="44">
        <v>0</v>
      </c>
      <c r="T84" s="44">
        <v>0</v>
      </c>
      <c r="U84" s="44">
        <v>0</v>
      </c>
      <c r="V84" s="44">
        <v>0</v>
      </c>
      <c r="W84" s="44">
        <v>0</v>
      </c>
    </row>
    <row r="85" spans="3:23" x14ac:dyDescent="0.25">
      <c r="C85" s="47" t="s">
        <v>187</v>
      </c>
      <c r="D85" s="45">
        <v>3</v>
      </c>
      <c r="E85" s="46">
        <v>35.666666666666664</v>
      </c>
      <c r="F85" s="44">
        <v>0</v>
      </c>
      <c r="G85" s="44">
        <v>0</v>
      </c>
      <c r="H85" s="44">
        <v>0</v>
      </c>
      <c r="I85" s="44">
        <v>0</v>
      </c>
      <c r="J85" s="44">
        <v>0</v>
      </c>
      <c r="K85" s="44">
        <v>0</v>
      </c>
      <c r="L85" s="44">
        <v>1</v>
      </c>
      <c r="M85" s="44">
        <v>0</v>
      </c>
      <c r="N85" s="44">
        <v>0</v>
      </c>
      <c r="O85" s="44">
        <v>1</v>
      </c>
      <c r="P85" s="44">
        <v>0</v>
      </c>
      <c r="Q85" s="44">
        <v>0</v>
      </c>
      <c r="R85" s="44">
        <v>1</v>
      </c>
      <c r="S85" s="44">
        <v>0</v>
      </c>
      <c r="T85" s="44">
        <v>2</v>
      </c>
      <c r="U85" s="44">
        <v>0</v>
      </c>
      <c r="V85" s="44">
        <v>0</v>
      </c>
      <c r="W85" s="44">
        <v>0</v>
      </c>
    </row>
    <row r="86" spans="3:23" x14ac:dyDescent="0.25">
      <c r="C86" s="47" t="s">
        <v>268</v>
      </c>
      <c r="D86" s="45">
        <v>1</v>
      </c>
      <c r="E86" s="46">
        <v>58</v>
      </c>
      <c r="F86" s="44">
        <v>0</v>
      </c>
      <c r="G86" s="44">
        <v>0</v>
      </c>
      <c r="H86" s="44">
        <v>0</v>
      </c>
      <c r="I86" s="44">
        <v>1</v>
      </c>
      <c r="J86" s="44">
        <v>0</v>
      </c>
      <c r="K86" s="44">
        <v>0</v>
      </c>
      <c r="L86" s="44">
        <v>0</v>
      </c>
      <c r="M86" s="44">
        <v>0</v>
      </c>
      <c r="N86" s="44">
        <v>0</v>
      </c>
      <c r="O86" s="44">
        <v>0</v>
      </c>
      <c r="P86" s="44">
        <v>0</v>
      </c>
      <c r="Q86" s="44">
        <v>0</v>
      </c>
      <c r="R86" s="44">
        <v>1</v>
      </c>
      <c r="S86" s="44">
        <v>0</v>
      </c>
      <c r="T86" s="44">
        <v>1</v>
      </c>
      <c r="U86" s="44">
        <v>0</v>
      </c>
      <c r="V86" s="44">
        <v>0</v>
      </c>
      <c r="W86" s="44">
        <v>0</v>
      </c>
    </row>
    <row r="87" spans="3:23" x14ac:dyDescent="0.25">
      <c r="C87" s="47" t="s">
        <v>106</v>
      </c>
      <c r="D87" s="45">
        <v>10</v>
      </c>
      <c r="E87" s="46">
        <v>49.9</v>
      </c>
      <c r="F87" s="44">
        <v>1.6</v>
      </c>
      <c r="G87" s="44">
        <v>2.6</v>
      </c>
      <c r="H87" s="44">
        <v>1.6</v>
      </c>
      <c r="I87" s="44">
        <v>0.6</v>
      </c>
      <c r="J87" s="44">
        <v>0.6</v>
      </c>
      <c r="K87" s="44">
        <v>0</v>
      </c>
      <c r="L87" s="44">
        <v>1</v>
      </c>
      <c r="M87" s="44">
        <v>1</v>
      </c>
      <c r="N87" s="44">
        <v>1</v>
      </c>
      <c r="O87" s="44">
        <v>2</v>
      </c>
      <c r="P87" s="44">
        <v>3</v>
      </c>
      <c r="Q87" s="44">
        <v>0</v>
      </c>
      <c r="R87" s="44">
        <v>3</v>
      </c>
      <c r="S87" s="44">
        <v>4</v>
      </c>
      <c r="T87" s="44">
        <v>2</v>
      </c>
      <c r="U87" s="44">
        <v>0</v>
      </c>
      <c r="V87" s="44">
        <v>1</v>
      </c>
      <c r="W87" s="44">
        <v>1</v>
      </c>
    </row>
    <row r="88" spans="3:23" x14ac:dyDescent="0.25">
      <c r="C88" s="47" t="s">
        <v>152</v>
      </c>
      <c r="D88" s="45">
        <v>3</v>
      </c>
      <c r="E88" s="46">
        <v>59.333333333333336</v>
      </c>
      <c r="F88" s="44">
        <v>1.05</v>
      </c>
      <c r="G88" s="44">
        <v>0.3</v>
      </c>
      <c r="H88" s="44">
        <v>1.05</v>
      </c>
      <c r="I88" s="44">
        <v>0</v>
      </c>
      <c r="J88" s="44">
        <v>1.05</v>
      </c>
      <c r="K88" s="44">
        <v>0</v>
      </c>
      <c r="L88" s="44">
        <v>0</v>
      </c>
      <c r="M88" s="44">
        <v>0</v>
      </c>
      <c r="N88" s="44">
        <v>1.3</v>
      </c>
      <c r="O88" s="44">
        <v>1.3</v>
      </c>
      <c r="P88" s="44">
        <v>0</v>
      </c>
      <c r="Q88" s="44">
        <v>0</v>
      </c>
      <c r="R88" s="44">
        <v>1.3</v>
      </c>
      <c r="S88" s="44">
        <v>0.3</v>
      </c>
      <c r="T88" s="44">
        <v>0.3</v>
      </c>
      <c r="U88" s="44">
        <v>0</v>
      </c>
      <c r="V88" s="44">
        <v>1.05</v>
      </c>
      <c r="W88" s="44">
        <v>0</v>
      </c>
    </row>
    <row r="89" spans="3:23" x14ac:dyDescent="0.25">
      <c r="C89" s="47" t="s">
        <v>181</v>
      </c>
      <c r="D89" s="45">
        <v>4</v>
      </c>
      <c r="E89" s="46">
        <v>55.75</v>
      </c>
      <c r="F89" s="44">
        <v>2</v>
      </c>
      <c r="G89" s="44">
        <v>2</v>
      </c>
      <c r="H89" s="44">
        <v>2</v>
      </c>
      <c r="I89" s="44">
        <v>0</v>
      </c>
      <c r="J89" s="44">
        <v>2</v>
      </c>
      <c r="K89" s="44">
        <v>0</v>
      </c>
      <c r="L89" s="44">
        <v>0</v>
      </c>
      <c r="M89" s="44">
        <v>0</v>
      </c>
      <c r="N89" s="44">
        <v>0</v>
      </c>
      <c r="O89" s="44">
        <v>1</v>
      </c>
      <c r="P89" s="44">
        <v>0</v>
      </c>
      <c r="Q89" s="44">
        <v>0</v>
      </c>
      <c r="R89" s="44">
        <v>1</v>
      </c>
      <c r="S89" s="44">
        <v>0</v>
      </c>
      <c r="T89" s="44">
        <v>0</v>
      </c>
      <c r="U89" s="44">
        <v>0</v>
      </c>
      <c r="V89" s="44">
        <v>0</v>
      </c>
      <c r="W89" s="44">
        <v>0</v>
      </c>
    </row>
    <row r="90" spans="3:23" x14ac:dyDescent="0.25">
      <c r="C90" s="47" t="s">
        <v>171</v>
      </c>
      <c r="D90" s="45">
        <v>2</v>
      </c>
      <c r="E90" s="46">
        <v>42.5</v>
      </c>
      <c r="F90" s="44">
        <v>0</v>
      </c>
      <c r="G90" s="44">
        <v>0</v>
      </c>
      <c r="H90" s="44">
        <v>0</v>
      </c>
      <c r="I90" s="44">
        <v>0</v>
      </c>
      <c r="J90" s="44">
        <v>0</v>
      </c>
      <c r="K90" s="44">
        <v>0</v>
      </c>
      <c r="L90" s="44">
        <v>0</v>
      </c>
      <c r="M90" s="44">
        <v>1</v>
      </c>
      <c r="N90" s="44">
        <v>0</v>
      </c>
      <c r="O90" s="44">
        <v>0</v>
      </c>
      <c r="P90" s="44">
        <v>0</v>
      </c>
      <c r="Q90" s="44">
        <v>2</v>
      </c>
      <c r="R90" s="44">
        <v>0</v>
      </c>
      <c r="S90" s="44">
        <v>0</v>
      </c>
      <c r="T90" s="44">
        <v>1</v>
      </c>
      <c r="U90" s="44">
        <v>0</v>
      </c>
      <c r="V90" s="44">
        <v>1</v>
      </c>
      <c r="W90" s="44">
        <v>0</v>
      </c>
    </row>
    <row r="91" spans="3:23" x14ac:dyDescent="0.25">
      <c r="C91" s="47" t="s">
        <v>205</v>
      </c>
      <c r="D91" s="45">
        <v>4</v>
      </c>
      <c r="E91" s="46">
        <v>77.5</v>
      </c>
      <c r="F91" s="44">
        <v>1.05</v>
      </c>
      <c r="G91" s="44">
        <v>1.05</v>
      </c>
      <c r="H91" s="44">
        <v>0.3</v>
      </c>
      <c r="I91" s="44">
        <v>0.3</v>
      </c>
      <c r="J91" s="44">
        <v>0.75</v>
      </c>
      <c r="K91" s="44">
        <v>0.3</v>
      </c>
      <c r="L91" s="44">
        <v>0.3</v>
      </c>
      <c r="M91" s="44">
        <v>0</v>
      </c>
      <c r="N91" s="44">
        <v>0.3</v>
      </c>
      <c r="O91" s="44">
        <v>0.3</v>
      </c>
      <c r="P91" s="44">
        <v>2.0499999999999998</v>
      </c>
      <c r="Q91" s="44">
        <v>0</v>
      </c>
      <c r="R91" s="44">
        <v>2.2999999999999998</v>
      </c>
      <c r="S91" s="44">
        <v>0</v>
      </c>
      <c r="T91" s="44">
        <v>0</v>
      </c>
      <c r="U91" s="44">
        <v>0</v>
      </c>
      <c r="V91" s="44">
        <v>0</v>
      </c>
      <c r="W91" s="44">
        <v>0</v>
      </c>
    </row>
    <row r="92" spans="3:23" x14ac:dyDescent="0.25">
      <c r="C92" s="47" t="s">
        <v>186</v>
      </c>
      <c r="D92" s="45">
        <v>16</v>
      </c>
      <c r="E92" s="46">
        <v>55.266666666666666</v>
      </c>
      <c r="F92" s="44">
        <v>2</v>
      </c>
      <c r="G92" s="44">
        <v>2.75</v>
      </c>
      <c r="H92" s="44">
        <v>5</v>
      </c>
      <c r="I92" s="44">
        <v>2.75</v>
      </c>
      <c r="J92" s="44">
        <v>4</v>
      </c>
      <c r="K92" s="44">
        <v>0</v>
      </c>
      <c r="L92" s="44">
        <v>4.5</v>
      </c>
      <c r="M92" s="44">
        <v>1.75</v>
      </c>
      <c r="N92" s="44">
        <v>0</v>
      </c>
      <c r="O92" s="44">
        <v>2</v>
      </c>
      <c r="P92" s="44">
        <v>0</v>
      </c>
      <c r="Q92" s="44">
        <v>1</v>
      </c>
      <c r="R92" s="44">
        <v>5</v>
      </c>
      <c r="S92" s="44">
        <v>5.5</v>
      </c>
      <c r="T92" s="44">
        <v>3.75</v>
      </c>
      <c r="U92" s="44">
        <v>0</v>
      </c>
      <c r="V92" s="44">
        <v>0</v>
      </c>
      <c r="W92" s="44">
        <v>0</v>
      </c>
    </row>
    <row r="93" spans="3:23" x14ac:dyDescent="0.25">
      <c r="C93" s="47" t="s">
        <v>144</v>
      </c>
      <c r="D93" s="45">
        <v>5</v>
      </c>
      <c r="E93" s="46">
        <v>51.5</v>
      </c>
      <c r="F93" s="44">
        <v>0</v>
      </c>
      <c r="G93" s="44">
        <v>2</v>
      </c>
      <c r="H93" s="44">
        <v>1</v>
      </c>
      <c r="I93" s="44">
        <v>0</v>
      </c>
      <c r="J93" s="44">
        <v>0</v>
      </c>
      <c r="K93" s="44">
        <v>0</v>
      </c>
      <c r="L93" s="44">
        <v>1</v>
      </c>
      <c r="M93" s="44">
        <v>0</v>
      </c>
      <c r="N93" s="44">
        <v>1</v>
      </c>
      <c r="O93" s="44">
        <v>2</v>
      </c>
      <c r="P93" s="44">
        <v>1</v>
      </c>
      <c r="Q93" s="44">
        <v>0</v>
      </c>
      <c r="R93" s="44">
        <v>2</v>
      </c>
      <c r="S93" s="44">
        <v>3</v>
      </c>
      <c r="T93" s="44">
        <v>0</v>
      </c>
      <c r="U93" s="44">
        <v>0</v>
      </c>
      <c r="V93" s="44">
        <v>0</v>
      </c>
      <c r="W93" s="44">
        <v>1</v>
      </c>
    </row>
    <row r="94" spans="3:23" x14ac:dyDescent="0.25">
      <c r="C94" s="47" t="s">
        <v>233</v>
      </c>
      <c r="D94" s="45">
        <v>2</v>
      </c>
      <c r="E94" s="46">
        <v>41.5</v>
      </c>
      <c r="F94" s="44">
        <v>1</v>
      </c>
      <c r="G94" s="44">
        <v>0</v>
      </c>
      <c r="H94" s="44">
        <v>0</v>
      </c>
      <c r="I94" s="44">
        <v>0</v>
      </c>
      <c r="J94" s="44">
        <v>0</v>
      </c>
      <c r="K94" s="44">
        <v>0</v>
      </c>
      <c r="L94" s="44">
        <v>1</v>
      </c>
      <c r="M94" s="44">
        <v>1</v>
      </c>
      <c r="N94" s="44">
        <v>0</v>
      </c>
      <c r="O94" s="44">
        <v>0</v>
      </c>
      <c r="P94" s="44">
        <v>1</v>
      </c>
      <c r="Q94" s="44">
        <v>0</v>
      </c>
      <c r="R94" s="44">
        <v>1</v>
      </c>
      <c r="S94" s="44">
        <v>0</v>
      </c>
      <c r="T94" s="44">
        <v>1</v>
      </c>
      <c r="U94" s="44">
        <v>0</v>
      </c>
      <c r="V94" s="44">
        <v>0</v>
      </c>
      <c r="W94" s="44">
        <v>0</v>
      </c>
    </row>
    <row r="95" spans="3:23" x14ac:dyDescent="0.25">
      <c r="C95" s="47" t="s">
        <v>116</v>
      </c>
      <c r="D95" s="45">
        <v>9</v>
      </c>
      <c r="E95" s="46">
        <v>65</v>
      </c>
      <c r="F95" s="44">
        <v>2</v>
      </c>
      <c r="G95" s="44">
        <v>2</v>
      </c>
      <c r="H95" s="44">
        <v>2</v>
      </c>
      <c r="I95" s="44">
        <v>0</v>
      </c>
      <c r="J95" s="44">
        <v>2</v>
      </c>
      <c r="K95" s="44">
        <v>0</v>
      </c>
      <c r="L95" s="44">
        <v>2</v>
      </c>
      <c r="M95" s="44">
        <v>1</v>
      </c>
      <c r="N95" s="44">
        <v>1</v>
      </c>
      <c r="O95" s="44">
        <v>0</v>
      </c>
      <c r="P95" s="44">
        <v>3</v>
      </c>
      <c r="Q95" s="44">
        <v>0</v>
      </c>
      <c r="R95" s="44">
        <v>2</v>
      </c>
      <c r="S95" s="44">
        <v>1</v>
      </c>
      <c r="T95" s="44">
        <v>2</v>
      </c>
      <c r="U95" s="44">
        <v>0</v>
      </c>
      <c r="V95" s="44">
        <v>1</v>
      </c>
      <c r="W95" s="44">
        <v>0</v>
      </c>
    </row>
    <row r="96" spans="3:23" x14ac:dyDescent="0.25">
      <c r="C96" s="47" t="s">
        <v>169</v>
      </c>
      <c r="D96" s="45">
        <v>1</v>
      </c>
      <c r="E96" s="46">
        <v>52</v>
      </c>
      <c r="F96" s="44">
        <v>0</v>
      </c>
      <c r="G96" s="44">
        <v>0</v>
      </c>
      <c r="H96" s="44">
        <v>0</v>
      </c>
      <c r="I96" s="44">
        <v>0</v>
      </c>
      <c r="J96" s="44">
        <v>0</v>
      </c>
      <c r="K96" s="44">
        <v>0</v>
      </c>
      <c r="L96" s="44">
        <v>0</v>
      </c>
      <c r="M96" s="44">
        <v>0</v>
      </c>
      <c r="N96" s="44">
        <v>0</v>
      </c>
      <c r="O96" s="44">
        <v>0</v>
      </c>
      <c r="P96" s="44">
        <v>0</v>
      </c>
      <c r="Q96" s="44">
        <v>0</v>
      </c>
      <c r="R96" s="44">
        <v>0</v>
      </c>
      <c r="S96" s="44">
        <v>1</v>
      </c>
      <c r="T96" s="44">
        <v>1</v>
      </c>
      <c r="U96" s="44">
        <v>1</v>
      </c>
      <c r="V96" s="44">
        <v>0</v>
      </c>
      <c r="W96" s="44">
        <v>0</v>
      </c>
    </row>
    <row r="97" spans="3:23" x14ac:dyDescent="0.25">
      <c r="C97" s="47" t="s">
        <v>273</v>
      </c>
      <c r="D97" s="45">
        <v>3</v>
      </c>
      <c r="E97" s="46">
        <v>35.666666666666664</v>
      </c>
      <c r="F97" s="44">
        <v>0.75</v>
      </c>
      <c r="G97" s="44">
        <v>0</v>
      </c>
      <c r="H97" s="44">
        <v>0</v>
      </c>
      <c r="I97" s="44">
        <v>0.75</v>
      </c>
      <c r="J97" s="44">
        <v>0.75</v>
      </c>
      <c r="K97" s="44">
        <v>0</v>
      </c>
      <c r="L97" s="44">
        <v>0</v>
      </c>
      <c r="M97" s="44">
        <v>0</v>
      </c>
      <c r="N97" s="44">
        <v>1</v>
      </c>
      <c r="O97" s="44">
        <v>0</v>
      </c>
      <c r="P97" s="44">
        <v>0</v>
      </c>
      <c r="Q97" s="44">
        <v>0</v>
      </c>
      <c r="R97" s="44">
        <v>0</v>
      </c>
      <c r="S97" s="44">
        <v>0</v>
      </c>
      <c r="T97" s="44">
        <v>1.75</v>
      </c>
      <c r="U97" s="44">
        <v>0</v>
      </c>
      <c r="V97" s="44">
        <v>0</v>
      </c>
      <c r="W97" s="44">
        <v>0</v>
      </c>
    </row>
    <row r="98" spans="3:23" x14ac:dyDescent="0.25">
      <c r="C98" s="47" t="s">
        <v>145</v>
      </c>
      <c r="D98" s="45">
        <v>9</v>
      </c>
      <c r="E98" s="46">
        <v>46.125</v>
      </c>
      <c r="F98" s="44">
        <v>2.1</v>
      </c>
      <c r="G98" s="44">
        <v>0.75</v>
      </c>
      <c r="H98" s="44">
        <v>1.1000000000000001</v>
      </c>
      <c r="I98" s="44">
        <v>0.5</v>
      </c>
      <c r="J98" s="44">
        <v>2.1</v>
      </c>
      <c r="K98" s="44">
        <v>0</v>
      </c>
      <c r="L98" s="44">
        <v>4.75</v>
      </c>
      <c r="M98" s="44">
        <v>1.25</v>
      </c>
      <c r="N98" s="44">
        <v>0</v>
      </c>
      <c r="O98" s="44">
        <v>3.1</v>
      </c>
      <c r="P98" s="44">
        <v>0</v>
      </c>
      <c r="Q98" s="44">
        <v>0</v>
      </c>
      <c r="R98" s="44">
        <v>1</v>
      </c>
      <c r="S98" s="44">
        <v>3.75</v>
      </c>
      <c r="T98" s="44">
        <v>1.6</v>
      </c>
      <c r="U98" s="44">
        <v>0</v>
      </c>
      <c r="V98" s="44">
        <v>1</v>
      </c>
      <c r="W98" s="44">
        <v>1</v>
      </c>
    </row>
    <row r="99" spans="3:23" x14ac:dyDescent="0.25">
      <c r="C99" s="47" t="s">
        <v>253</v>
      </c>
      <c r="D99" s="45">
        <v>3</v>
      </c>
      <c r="E99" s="46">
        <v>47.666666666666664</v>
      </c>
      <c r="F99" s="44">
        <v>1</v>
      </c>
      <c r="G99" s="44">
        <v>0</v>
      </c>
      <c r="H99" s="44">
        <v>0</v>
      </c>
      <c r="I99" s="44">
        <v>0</v>
      </c>
      <c r="J99" s="44">
        <v>1</v>
      </c>
      <c r="K99" s="44">
        <v>0</v>
      </c>
      <c r="L99" s="44">
        <v>0</v>
      </c>
      <c r="M99" s="44">
        <v>0</v>
      </c>
      <c r="N99" s="44">
        <v>1</v>
      </c>
      <c r="O99" s="44">
        <v>0</v>
      </c>
      <c r="P99" s="44">
        <v>0</v>
      </c>
      <c r="Q99" s="44">
        <v>0</v>
      </c>
      <c r="R99" s="44">
        <v>2</v>
      </c>
      <c r="S99" s="44">
        <v>2</v>
      </c>
      <c r="T99" s="44">
        <v>1</v>
      </c>
      <c r="U99" s="44">
        <v>0</v>
      </c>
      <c r="V99" s="44">
        <v>0</v>
      </c>
      <c r="W99" s="44">
        <v>1</v>
      </c>
    </row>
    <row r="100" spans="3:23" x14ac:dyDescent="0.25">
      <c r="C100" s="47" t="s">
        <v>283</v>
      </c>
      <c r="D100" s="45">
        <v>4</v>
      </c>
      <c r="E100" s="46">
        <v>74.5</v>
      </c>
      <c r="F100" s="44">
        <v>0</v>
      </c>
      <c r="G100" s="44">
        <v>1</v>
      </c>
      <c r="H100" s="44">
        <v>0</v>
      </c>
      <c r="I100" s="44">
        <v>3</v>
      </c>
      <c r="J100" s="44">
        <v>1</v>
      </c>
      <c r="K100" s="44">
        <v>0</v>
      </c>
      <c r="L100" s="44">
        <v>1</v>
      </c>
      <c r="M100" s="44">
        <v>0</v>
      </c>
      <c r="N100" s="44">
        <v>0</v>
      </c>
      <c r="O100" s="44">
        <v>1</v>
      </c>
      <c r="P100" s="44">
        <v>1</v>
      </c>
      <c r="Q100" s="44">
        <v>0</v>
      </c>
      <c r="R100" s="44">
        <v>0</v>
      </c>
      <c r="S100" s="44">
        <v>1</v>
      </c>
      <c r="T100" s="44">
        <v>0</v>
      </c>
      <c r="U100" s="44">
        <v>0</v>
      </c>
      <c r="V100" s="44">
        <v>1</v>
      </c>
      <c r="W100" s="44">
        <v>0</v>
      </c>
    </row>
    <row r="101" spans="3:23" x14ac:dyDescent="0.25">
      <c r="C101" s="47" t="s">
        <v>214</v>
      </c>
      <c r="D101" s="45">
        <v>4</v>
      </c>
      <c r="E101" s="46">
        <v>48.5</v>
      </c>
      <c r="F101" s="44">
        <v>1</v>
      </c>
      <c r="G101" s="44">
        <v>1</v>
      </c>
      <c r="H101" s="44">
        <v>1</v>
      </c>
      <c r="I101" s="44">
        <v>0</v>
      </c>
      <c r="J101" s="44">
        <v>2</v>
      </c>
      <c r="K101" s="44">
        <v>0</v>
      </c>
      <c r="L101" s="44">
        <v>2</v>
      </c>
      <c r="M101" s="44">
        <v>0</v>
      </c>
      <c r="N101" s="44">
        <v>0</v>
      </c>
      <c r="O101" s="44">
        <v>0</v>
      </c>
      <c r="P101" s="44">
        <v>1</v>
      </c>
      <c r="Q101" s="44">
        <v>1</v>
      </c>
      <c r="R101" s="44">
        <v>1</v>
      </c>
      <c r="S101" s="44">
        <v>2</v>
      </c>
      <c r="T101" s="44">
        <v>0</v>
      </c>
      <c r="U101" s="44">
        <v>0</v>
      </c>
      <c r="V101" s="44">
        <v>0</v>
      </c>
      <c r="W101" s="44">
        <v>0</v>
      </c>
    </row>
    <row r="102" spans="3:23" x14ac:dyDescent="0.25">
      <c r="C102" s="47" t="s">
        <v>207</v>
      </c>
      <c r="D102" s="45">
        <v>7</v>
      </c>
      <c r="E102" s="46">
        <v>72</v>
      </c>
      <c r="F102" s="44">
        <v>4</v>
      </c>
      <c r="G102" s="44">
        <v>2</v>
      </c>
      <c r="H102" s="44">
        <v>3</v>
      </c>
      <c r="I102" s="44">
        <v>0</v>
      </c>
      <c r="J102" s="44">
        <v>0</v>
      </c>
      <c r="K102" s="44">
        <v>0</v>
      </c>
      <c r="L102" s="44">
        <v>0</v>
      </c>
      <c r="M102" s="44">
        <v>0</v>
      </c>
      <c r="N102" s="44">
        <v>0</v>
      </c>
      <c r="O102" s="44">
        <v>2</v>
      </c>
      <c r="P102" s="44">
        <v>3</v>
      </c>
      <c r="Q102" s="44">
        <v>0</v>
      </c>
      <c r="R102" s="44">
        <v>1</v>
      </c>
      <c r="S102" s="44">
        <v>0</v>
      </c>
      <c r="T102" s="44">
        <v>1</v>
      </c>
      <c r="U102" s="44">
        <v>0</v>
      </c>
      <c r="V102" s="44">
        <v>0</v>
      </c>
      <c r="W102" s="44">
        <v>0</v>
      </c>
    </row>
    <row r="103" spans="3:23" x14ac:dyDescent="0.25">
      <c r="C103" s="47" t="s">
        <v>146</v>
      </c>
      <c r="D103" s="45">
        <v>4</v>
      </c>
      <c r="E103" s="46">
        <v>50.25</v>
      </c>
      <c r="F103" s="44">
        <v>0</v>
      </c>
      <c r="G103" s="44">
        <v>0</v>
      </c>
      <c r="H103" s="44">
        <v>1</v>
      </c>
      <c r="I103" s="44">
        <v>0.5</v>
      </c>
      <c r="J103" s="44">
        <v>0</v>
      </c>
      <c r="K103" s="44">
        <v>0</v>
      </c>
      <c r="L103" s="44">
        <v>0.5</v>
      </c>
      <c r="M103" s="44">
        <v>0.5</v>
      </c>
      <c r="N103" s="44">
        <v>1</v>
      </c>
      <c r="O103" s="44">
        <v>0.5</v>
      </c>
      <c r="P103" s="44">
        <v>0</v>
      </c>
      <c r="Q103" s="44">
        <v>0</v>
      </c>
      <c r="R103" s="44">
        <v>1</v>
      </c>
      <c r="S103" s="44">
        <v>1.5</v>
      </c>
      <c r="T103" s="44">
        <v>1.5</v>
      </c>
      <c r="U103" s="44">
        <v>0</v>
      </c>
      <c r="V103" s="44">
        <v>0</v>
      </c>
      <c r="W103" s="44">
        <v>0</v>
      </c>
    </row>
    <row r="104" spans="3:23" x14ac:dyDescent="0.25">
      <c r="C104" s="47" t="s">
        <v>215</v>
      </c>
      <c r="D104" s="45">
        <v>4</v>
      </c>
      <c r="E104" s="46">
        <v>45.25</v>
      </c>
      <c r="F104" s="44">
        <v>0.42857142857142855</v>
      </c>
      <c r="G104" s="44">
        <v>1.4285714285714286</v>
      </c>
      <c r="H104" s="44">
        <v>0</v>
      </c>
      <c r="I104" s="44">
        <v>0</v>
      </c>
      <c r="J104" s="44">
        <v>0</v>
      </c>
      <c r="K104" s="44">
        <v>0</v>
      </c>
      <c r="L104" s="44">
        <v>2</v>
      </c>
      <c r="M104" s="44">
        <v>0</v>
      </c>
      <c r="N104" s="44">
        <v>1.4285714285714286</v>
      </c>
      <c r="O104" s="44">
        <v>0.42857142857142855</v>
      </c>
      <c r="P104" s="44">
        <v>0</v>
      </c>
      <c r="Q104" s="44">
        <v>1</v>
      </c>
      <c r="R104" s="44">
        <v>2.4285714285714288</v>
      </c>
      <c r="S104" s="44">
        <v>1.4285714285714286</v>
      </c>
      <c r="T104" s="44">
        <v>0.42857142857142855</v>
      </c>
      <c r="U104" s="44">
        <v>0</v>
      </c>
      <c r="V104" s="44">
        <v>0</v>
      </c>
      <c r="W104" s="44">
        <v>0</v>
      </c>
    </row>
    <row r="105" spans="3:23" x14ac:dyDescent="0.25">
      <c r="C105" s="47" t="s">
        <v>199</v>
      </c>
      <c r="D105" s="45">
        <v>1</v>
      </c>
      <c r="E105" s="46">
        <v>29</v>
      </c>
      <c r="F105" s="44">
        <v>0</v>
      </c>
      <c r="G105" s="44">
        <v>1</v>
      </c>
      <c r="H105" s="44">
        <v>0</v>
      </c>
      <c r="I105" s="44">
        <v>0</v>
      </c>
      <c r="J105" s="44">
        <v>0</v>
      </c>
      <c r="K105" s="44">
        <v>0</v>
      </c>
      <c r="L105" s="44">
        <v>0</v>
      </c>
      <c r="M105" s="44">
        <v>0</v>
      </c>
      <c r="N105" s="44">
        <v>0</v>
      </c>
      <c r="O105" s="44">
        <v>0</v>
      </c>
      <c r="P105" s="44">
        <v>0</v>
      </c>
      <c r="Q105" s="44">
        <v>0</v>
      </c>
      <c r="R105" s="44">
        <v>0</v>
      </c>
      <c r="S105" s="44">
        <v>0</v>
      </c>
      <c r="T105" s="44">
        <v>0</v>
      </c>
      <c r="U105" s="44">
        <v>0</v>
      </c>
      <c r="V105" s="44">
        <v>1</v>
      </c>
      <c r="W105" s="44">
        <v>0</v>
      </c>
    </row>
    <row r="106" spans="3:23" x14ac:dyDescent="0.25">
      <c r="C106" s="47" t="s">
        <v>237</v>
      </c>
      <c r="D106" s="45">
        <v>9</v>
      </c>
      <c r="E106" s="46">
        <v>64.625</v>
      </c>
      <c r="F106" s="44">
        <v>5</v>
      </c>
      <c r="G106" s="44">
        <v>3</v>
      </c>
      <c r="H106" s="44">
        <v>3</v>
      </c>
      <c r="I106" s="44">
        <v>0</v>
      </c>
      <c r="J106" s="44">
        <v>1</v>
      </c>
      <c r="K106" s="44">
        <v>0</v>
      </c>
      <c r="L106" s="44">
        <v>1</v>
      </c>
      <c r="M106" s="44">
        <v>0</v>
      </c>
      <c r="N106" s="44">
        <v>0</v>
      </c>
      <c r="O106" s="44">
        <v>2</v>
      </c>
      <c r="P106" s="44">
        <v>0</v>
      </c>
      <c r="Q106" s="44">
        <v>0</v>
      </c>
      <c r="R106" s="44">
        <v>1</v>
      </c>
      <c r="S106" s="44">
        <v>6</v>
      </c>
      <c r="T106" s="44">
        <v>2</v>
      </c>
      <c r="U106" s="44">
        <v>0</v>
      </c>
      <c r="V106" s="44">
        <v>0</v>
      </c>
      <c r="W106" s="44">
        <v>0</v>
      </c>
    </row>
    <row r="107" spans="3:23" x14ac:dyDescent="0.25">
      <c r="C107" s="47" t="s">
        <v>270</v>
      </c>
      <c r="D107" s="45">
        <v>1</v>
      </c>
      <c r="E107" s="46">
        <v>36</v>
      </c>
      <c r="F107" s="44">
        <v>0</v>
      </c>
      <c r="G107" s="44">
        <v>0</v>
      </c>
      <c r="H107" s="44">
        <v>0</v>
      </c>
      <c r="I107" s="44">
        <v>0</v>
      </c>
      <c r="J107" s="44">
        <v>0</v>
      </c>
      <c r="K107" s="44">
        <v>0</v>
      </c>
      <c r="L107" s="44">
        <v>0</v>
      </c>
      <c r="M107" s="44">
        <v>0</v>
      </c>
      <c r="N107" s="44">
        <v>0</v>
      </c>
      <c r="O107" s="44">
        <v>0</v>
      </c>
      <c r="P107" s="44">
        <v>0</v>
      </c>
      <c r="Q107" s="44">
        <v>0</v>
      </c>
      <c r="R107" s="44">
        <v>0</v>
      </c>
      <c r="S107" s="44">
        <v>0</v>
      </c>
      <c r="T107" s="44">
        <v>0</v>
      </c>
      <c r="U107" s="44">
        <v>1</v>
      </c>
      <c r="V107" s="44">
        <v>0</v>
      </c>
      <c r="W107" s="44">
        <v>1</v>
      </c>
    </row>
    <row r="108" spans="3:23" x14ac:dyDescent="0.25">
      <c r="C108" s="47" t="s">
        <v>184</v>
      </c>
      <c r="D108" s="45">
        <v>9</v>
      </c>
      <c r="E108" s="46">
        <v>31.444444444444443</v>
      </c>
      <c r="F108" s="44">
        <v>1</v>
      </c>
      <c r="G108" s="44">
        <v>0</v>
      </c>
      <c r="H108" s="44">
        <v>0</v>
      </c>
      <c r="I108" s="44">
        <v>1</v>
      </c>
      <c r="J108" s="44">
        <v>0</v>
      </c>
      <c r="K108" s="44">
        <v>0</v>
      </c>
      <c r="L108" s="44">
        <v>8</v>
      </c>
      <c r="M108" s="44">
        <v>1</v>
      </c>
      <c r="N108" s="44">
        <v>0</v>
      </c>
      <c r="O108" s="44">
        <v>4</v>
      </c>
      <c r="P108" s="44">
        <v>1</v>
      </c>
      <c r="Q108" s="44">
        <v>0</v>
      </c>
      <c r="R108" s="44">
        <v>1</v>
      </c>
      <c r="S108" s="44">
        <v>0</v>
      </c>
      <c r="T108" s="44">
        <v>1</v>
      </c>
      <c r="U108" s="44">
        <v>0</v>
      </c>
      <c r="V108" s="44">
        <v>0</v>
      </c>
      <c r="W108" s="44">
        <v>0</v>
      </c>
    </row>
    <row r="109" spans="3:23" x14ac:dyDescent="0.25">
      <c r="C109" s="47" t="s">
        <v>163</v>
      </c>
      <c r="D109" s="45">
        <v>24</v>
      </c>
      <c r="E109" s="46">
        <v>67</v>
      </c>
      <c r="F109" s="44">
        <v>9.375</v>
      </c>
      <c r="G109" s="44">
        <v>7.9749999999999996</v>
      </c>
      <c r="H109" s="44">
        <v>7.9749999999999996</v>
      </c>
      <c r="I109" s="44">
        <v>2.375</v>
      </c>
      <c r="J109" s="44">
        <v>3.375</v>
      </c>
      <c r="K109" s="44">
        <v>0</v>
      </c>
      <c r="L109" s="44">
        <v>1</v>
      </c>
      <c r="M109" s="44">
        <v>3</v>
      </c>
      <c r="N109" s="44">
        <v>2</v>
      </c>
      <c r="O109" s="44">
        <v>7.9749999999999996</v>
      </c>
      <c r="P109" s="44">
        <v>2</v>
      </c>
      <c r="Q109" s="44">
        <v>0</v>
      </c>
      <c r="R109" s="44">
        <v>2.9750000000000001</v>
      </c>
      <c r="S109" s="44">
        <v>2.375</v>
      </c>
      <c r="T109" s="44">
        <v>3</v>
      </c>
      <c r="U109" s="44">
        <v>0</v>
      </c>
      <c r="V109" s="44">
        <v>0</v>
      </c>
      <c r="W109" s="44">
        <v>1.6</v>
      </c>
    </row>
    <row r="110" spans="3:23" x14ac:dyDescent="0.25">
      <c r="C110" s="47" t="s">
        <v>284</v>
      </c>
      <c r="D110" s="45">
        <v>1</v>
      </c>
      <c r="E110" s="46">
        <v>75</v>
      </c>
      <c r="F110" s="44">
        <v>1</v>
      </c>
      <c r="G110" s="44">
        <v>0</v>
      </c>
      <c r="H110" s="44">
        <v>0</v>
      </c>
      <c r="I110" s="44">
        <v>0</v>
      </c>
      <c r="J110" s="44">
        <v>0</v>
      </c>
      <c r="K110" s="44">
        <v>0</v>
      </c>
      <c r="L110" s="44">
        <v>1</v>
      </c>
      <c r="M110" s="44">
        <v>0</v>
      </c>
      <c r="N110" s="44">
        <v>0</v>
      </c>
      <c r="O110" s="44">
        <v>1</v>
      </c>
      <c r="P110" s="44">
        <v>0</v>
      </c>
      <c r="Q110" s="44">
        <v>0</v>
      </c>
      <c r="R110" s="44">
        <v>0</v>
      </c>
      <c r="S110" s="44">
        <v>0</v>
      </c>
      <c r="T110" s="44">
        <v>0</v>
      </c>
      <c r="U110" s="44">
        <v>0</v>
      </c>
      <c r="V110" s="44">
        <v>0</v>
      </c>
      <c r="W110" s="44">
        <v>0</v>
      </c>
    </row>
    <row r="111" spans="3:23" x14ac:dyDescent="0.25">
      <c r="C111" s="47" t="s">
        <v>188</v>
      </c>
      <c r="D111" s="45">
        <v>1</v>
      </c>
      <c r="E111" s="46">
        <v>47</v>
      </c>
      <c r="F111" s="44">
        <v>0</v>
      </c>
      <c r="G111" s="44">
        <v>0</v>
      </c>
      <c r="H111" s="44">
        <v>0</v>
      </c>
      <c r="I111" s="44">
        <v>0</v>
      </c>
      <c r="J111" s="44">
        <v>0</v>
      </c>
      <c r="K111" s="44">
        <v>0</v>
      </c>
      <c r="L111" s="44">
        <v>0.6</v>
      </c>
      <c r="M111" s="44">
        <v>0.6</v>
      </c>
      <c r="N111" s="44">
        <v>0</v>
      </c>
      <c r="O111" s="44">
        <v>0.6</v>
      </c>
      <c r="P111" s="44">
        <v>0</v>
      </c>
      <c r="Q111" s="44">
        <v>0</v>
      </c>
      <c r="R111" s="44">
        <v>0.6</v>
      </c>
      <c r="S111" s="44">
        <v>0</v>
      </c>
      <c r="T111" s="44">
        <v>0.6</v>
      </c>
      <c r="U111" s="44">
        <v>0</v>
      </c>
      <c r="V111" s="44">
        <v>0</v>
      </c>
      <c r="W111" s="44">
        <v>0</v>
      </c>
    </row>
    <row r="112" spans="3:23" x14ac:dyDescent="0.25">
      <c r="C112" s="47" t="s">
        <v>280</v>
      </c>
      <c r="D112" s="45">
        <v>3</v>
      </c>
      <c r="E112" s="46">
        <v>26</v>
      </c>
      <c r="F112" s="44">
        <v>0.1875</v>
      </c>
      <c r="G112" s="44">
        <v>0.52083333333333326</v>
      </c>
      <c r="H112" s="44">
        <v>0.1875</v>
      </c>
      <c r="I112" s="44">
        <v>0.52083333333333326</v>
      </c>
      <c r="J112" s="44">
        <v>0.52083333333333326</v>
      </c>
      <c r="K112" s="44">
        <v>0.1875</v>
      </c>
      <c r="L112" s="44">
        <v>0.52083333333333326</v>
      </c>
      <c r="M112" s="44">
        <v>0.1875</v>
      </c>
      <c r="N112" s="44">
        <v>0.1875</v>
      </c>
      <c r="O112" s="44">
        <v>0</v>
      </c>
      <c r="P112" s="44">
        <v>0.1875</v>
      </c>
      <c r="Q112" s="44">
        <v>0.1875</v>
      </c>
      <c r="R112" s="44">
        <v>0.52083333333333326</v>
      </c>
      <c r="S112" s="44">
        <v>0.52083333333333326</v>
      </c>
      <c r="T112" s="44">
        <v>0.33333333333333331</v>
      </c>
      <c r="U112" s="44">
        <v>0.52083333333333326</v>
      </c>
      <c r="V112" s="44">
        <v>0.52083333333333326</v>
      </c>
      <c r="W112" s="44">
        <v>0.1875</v>
      </c>
    </row>
    <row r="113" spans="3:23" x14ac:dyDescent="0.25">
      <c r="C113" s="47" t="s">
        <v>279</v>
      </c>
      <c r="D113" s="45">
        <v>1</v>
      </c>
      <c r="E113" s="46">
        <v>64</v>
      </c>
      <c r="F113" s="44">
        <v>0</v>
      </c>
      <c r="G113" s="44">
        <v>0</v>
      </c>
      <c r="H113" s="44">
        <v>0</v>
      </c>
      <c r="I113" s="44">
        <v>0</v>
      </c>
      <c r="J113" s="44">
        <v>0</v>
      </c>
      <c r="K113" s="44">
        <v>1</v>
      </c>
      <c r="L113" s="44">
        <v>0</v>
      </c>
      <c r="M113" s="44">
        <v>1</v>
      </c>
      <c r="N113" s="44">
        <v>1</v>
      </c>
      <c r="O113" s="44">
        <v>0</v>
      </c>
      <c r="P113" s="44">
        <v>0</v>
      </c>
      <c r="Q113" s="44">
        <v>0</v>
      </c>
      <c r="R113" s="44">
        <v>0</v>
      </c>
      <c r="S113" s="44">
        <v>0</v>
      </c>
      <c r="T113" s="44">
        <v>0</v>
      </c>
      <c r="U113" s="44">
        <v>0</v>
      </c>
      <c r="V113" s="44">
        <v>0</v>
      </c>
      <c r="W113" s="44">
        <v>0</v>
      </c>
    </row>
    <row r="114" spans="3:23" x14ac:dyDescent="0.25">
      <c r="C114" s="47" t="s">
        <v>148</v>
      </c>
      <c r="D114" s="45">
        <v>2</v>
      </c>
      <c r="E114" s="46">
        <v>55.5</v>
      </c>
      <c r="F114" s="44">
        <v>0</v>
      </c>
      <c r="G114" s="44">
        <v>0</v>
      </c>
      <c r="H114" s="44">
        <v>1</v>
      </c>
      <c r="I114" s="44">
        <v>0</v>
      </c>
      <c r="J114" s="44">
        <v>0</v>
      </c>
      <c r="K114" s="44">
        <v>0</v>
      </c>
      <c r="L114" s="44">
        <v>1</v>
      </c>
      <c r="M114" s="44">
        <v>0</v>
      </c>
      <c r="N114" s="44">
        <v>0</v>
      </c>
      <c r="O114" s="44">
        <v>1</v>
      </c>
      <c r="P114" s="44">
        <v>0</v>
      </c>
      <c r="Q114" s="44">
        <v>0</v>
      </c>
      <c r="R114" s="44">
        <v>0</v>
      </c>
      <c r="S114" s="44">
        <v>0</v>
      </c>
      <c r="T114" s="44">
        <v>1</v>
      </c>
      <c r="U114" s="44">
        <v>0</v>
      </c>
      <c r="V114" s="44">
        <v>0</v>
      </c>
      <c r="W114" s="44">
        <v>1</v>
      </c>
    </row>
    <row r="115" spans="3:23" x14ac:dyDescent="0.25">
      <c r="C115" s="47" t="s">
        <v>129</v>
      </c>
      <c r="D115" s="45">
        <v>1</v>
      </c>
      <c r="E115" s="46">
        <v>55</v>
      </c>
      <c r="F115" s="44">
        <v>1</v>
      </c>
      <c r="G115" s="44">
        <v>1</v>
      </c>
      <c r="H115" s="44">
        <v>1</v>
      </c>
      <c r="I115" s="44">
        <v>0</v>
      </c>
      <c r="J115" s="44">
        <v>0</v>
      </c>
      <c r="K115" s="44">
        <v>0</v>
      </c>
      <c r="L115" s="44">
        <v>0</v>
      </c>
      <c r="M115" s="44">
        <v>0</v>
      </c>
      <c r="N115" s="44">
        <v>0</v>
      </c>
      <c r="O115" s="44">
        <v>0</v>
      </c>
      <c r="P115" s="44">
        <v>0</v>
      </c>
      <c r="Q115" s="44">
        <v>0</v>
      </c>
      <c r="R115" s="44">
        <v>0</v>
      </c>
      <c r="S115" s="44">
        <v>0</v>
      </c>
      <c r="T115" s="44">
        <v>0</v>
      </c>
      <c r="U115" s="44">
        <v>0</v>
      </c>
      <c r="V115" s="44">
        <v>0</v>
      </c>
      <c r="W115" s="44">
        <v>0</v>
      </c>
    </row>
    <row r="116" spans="3:23" x14ac:dyDescent="0.25">
      <c r="C116" s="47" t="s">
        <v>221</v>
      </c>
      <c r="D116" s="45">
        <v>1</v>
      </c>
      <c r="E116" s="46">
        <v>64</v>
      </c>
      <c r="F116" s="44">
        <v>0</v>
      </c>
      <c r="G116" s="44">
        <v>0</v>
      </c>
      <c r="H116" s="44">
        <v>0</v>
      </c>
      <c r="I116" s="44">
        <v>0</v>
      </c>
      <c r="J116" s="44">
        <v>0</v>
      </c>
      <c r="K116" s="44">
        <v>0</v>
      </c>
      <c r="L116" s="44">
        <v>0</v>
      </c>
      <c r="M116" s="44">
        <v>0</v>
      </c>
      <c r="N116" s="44">
        <v>0</v>
      </c>
      <c r="O116" s="44">
        <v>0</v>
      </c>
      <c r="P116" s="44">
        <v>1</v>
      </c>
      <c r="Q116" s="44">
        <v>0</v>
      </c>
      <c r="R116" s="44">
        <v>0</v>
      </c>
      <c r="S116" s="44">
        <v>0</v>
      </c>
      <c r="T116" s="44">
        <v>0</v>
      </c>
      <c r="U116" s="44">
        <v>0</v>
      </c>
      <c r="V116" s="44">
        <v>0</v>
      </c>
      <c r="W116" s="44">
        <v>0</v>
      </c>
    </row>
    <row r="117" spans="3:23" x14ac:dyDescent="0.25">
      <c r="C117" s="47" t="s">
        <v>174</v>
      </c>
      <c r="D117" s="45">
        <v>3</v>
      </c>
      <c r="E117" s="46">
        <v>45.333333333333336</v>
      </c>
      <c r="F117" s="44">
        <v>0.33333333333333331</v>
      </c>
      <c r="G117" s="44">
        <v>0</v>
      </c>
      <c r="H117" s="44">
        <v>0.33333333333333331</v>
      </c>
      <c r="I117" s="44">
        <v>0.33333333333333331</v>
      </c>
      <c r="J117" s="44">
        <v>1</v>
      </c>
      <c r="K117" s="44">
        <v>0</v>
      </c>
      <c r="L117" s="44">
        <v>2.333333333333333</v>
      </c>
      <c r="M117" s="44">
        <v>0</v>
      </c>
      <c r="N117" s="44">
        <v>1.3333333333333333</v>
      </c>
      <c r="O117" s="44">
        <v>1.3333333333333333</v>
      </c>
      <c r="P117" s="44">
        <v>0.33333333333333331</v>
      </c>
      <c r="Q117" s="44">
        <v>0</v>
      </c>
      <c r="R117" s="44">
        <v>1.3333333333333333</v>
      </c>
      <c r="S117" s="44">
        <v>0.33333333333333331</v>
      </c>
      <c r="T117" s="44">
        <v>0</v>
      </c>
      <c r="U117" s="44">
        <v>0</v>
      </c>
      <c r="V117" s="44">
        <v>0</v>
      </c>
      <c r="W117" s="44">
        <v>0</v>
      </c>
    </row>
    <row r="118" spans="3:23" x14ac:dyDescent="0.25">
      <c r="C118" s="47" t="s">
        <v>197</v>
      </c>
      <c r="D118" s="45">
        <v>1</v>
      </c>
      <c r="E118" s="46">
        <v>70</v>
      </c>
      <c r="F118" s="44">
        <v>1</v>
      </c>
      <c r="G118" s="44">
        <v>0</v>
      </c>
      <c r="H118" s="44">
        <v>0</v>
      </c>
      <c r="I118" s="44">
        <v>0</v>
      </c>
      <c r="J118" s="44">
        <v>1</v>
      </c>
      <c r="K118" s="44">
        <v>0</v>
      </c>
      <c r="L118" s="44">
        <v>0</v>
      </c>
      <c r="M118" s="44">
        <v>0</v>
      </c>
      <c r="N118" s="44">
        <v>0</v>
      </c>
      <c r="O118" s="44">
        <v>0</v>
      </c>
      <c r="P118" s="44">
        <v>0</v>
      </c>
      <c r="Q118" s="44">
        <v>0</v>
      </c>
      <c r="R118" s="44">
        <v>1</v>
      </c>
      <c r="S118" s="44">
        <v>0</v>
      </c>
      <c r="T118" s="44">
        <v>0</v>
      </c>
      <c r="U118" s="44">
        <v>0</v>
      </c>
      <c r="V118" s="44">
        <v>0</v>
      </c>
      <c r="W118" s="44">
        <v>0</v>
      </c>
    </row>
    <row r="119" spans="3:23" x14ac:dyDescent="0.25">
      <c r="C119" s="47" t="s">
        <v>149</v>
      </c>
      <c r="D119" s="45">
        <v>5</v>
      </c>
      <c r="E119" s="46">
        <v>62.2</v>
      </c>
      <c r="F119" s="44">
        <v>0.93333333333333335</v>
      </c>
      <c r="G119" s="44">
        <v>0.93333333333333335</v>
      </c>
      <c r="H119" s="44">
        <v>0.93333333333333335</v>
      </c>
      <c r="I119" s="44">
        <v>0</v>
      </c>
      <c r="J119" s="44">
        <v>0.93333333333333335</v>
      </c>
      <c r="K119" s="44">
        <v>0</v>
      </c>
      <c r="L119" s="44">
        <v>0</v>
      </c>
      <c r="M119" s="44">
        <v>0</v>
      </c>
      <c r="N119" s="44">
        <v>1.3333333333333333</v>
      </c>
      <c r="O119" s="44">
        <v>1</v>
      </c>
      <c r="P119" s="44">
        <v>1.9333333333333331</v>
      </c>
      <c r="Q119" s="44">
        <v>0</v>
      </c>
      <c r="R119" s="44">
        <v>0.33333333333333331</v>
      </c>
      <c r="S119" s="44">
        <v>0</v>
      </c>
      <c r="T119" s="44">
        <v>2.333333333333333</v>
      </c>
      <c r="U119" s="44">
        <v>0.33333333333333331</v>
      </c>
      <c r="V119" s="44">
        <v>0</v>
      </c>
      <c r="W119" s="44">
        <v>0</v>
      </c>
    </row>
    <row r="120" spans="3:23" x14ac:dyDescent="0.25">
      <c r="C120" s="47" t="s">
        <v>241</v>
      </c>
      <c r="D120" s="45">
        <v>2</v>
      </c>
      <c r="E120" s="46">
        <v>61.5</v>
      </c>
      <c r="F120" s="44">
        <v>0</v>
      </c>
      <c r="G120" s="44">
        <v>1</v>
      </c>
      <c r="H120" s="44">
        <v>1</v>
      </c>
      <c r="I120" s="44">
        <v>0</v>
      </c>
      <c r="J120" s="44">
        <v>0</v>
      </c>
      <c r="K120" s="44">
        <v>0</v>
      </c>
      <c r="L120" s="44">
        <v>1</v>
      </c>
      <c r="M120" s="44">
        <v>0</v>
      </c>
      <c r="N120" s="44">
        <v>0</v>
      </c>
      <c r="O120" s="44">
        <v>0</v>
      </c>
      <c r="P120" s="44">
        <v>0</v>
      </c>
      <c r="Q120" s="44">
        <v>0</v>
      </c>
      <c r="R120" s="44">
        <v>0</v>
      </c>
      <c r="S120" s="44">
        <v>0</v>
      </c>
      <c r="T120" s="44">
        <v>0</v>
      </c>
      <c r="U120" s="44">
        <v>0</v>
      </c>
      <c r="V120" s="44">
        <v>0</v>
      </c>
      <c r="W120" s="44">
        <v>0</v>
      </c>
    </row>
    <row r="121" spans="3:23" x14ac:dyDescent="0.25">
      <c r="C121" s="47" t="s">
        <v>249</v>
      </c>
      <c r="D121" s="45">
        <v>1</v>
      </c>
      <c r="E121" s="46">
        <v>58</v>
      </c>
      <c r="F121" s="44">
        <v>0.33333333333333331</v>
      </c>
      <c r="G121" s="44">
        <v>0.33333333333333331</v>
      </c>
      <c r="H121" s="44">
        <v>0.33333333333333331</v>
      </c>
      <c r="I121" s="44">
        <v>0.33333333333333331</v>
      </c>
      <c r="J121" s="44">
        <v>0.33333333333333331</v>
      </c>
      <c r="K121" s="44">
        <v>0.33333333333333331</v>
      </c>
      <c r="L121" s="44">
        <v>0</v>
      </c>
      <c r="M121" s="44">
        <v>0</v>
      </c>
      <c r="N121" s="44">
        <v>0</v>
      </c>
      <c r="O121" s="44">
        <v>0.33333333333333331</v>
      </c>
      <c r="P121" s="44">
        <v>0</v>
      </c>
      <c r="Q121" s="44">
        <v>0</v>
      </c>
      <c r="R121" s="44">
        <v>0</v>
      </c>
      <c r="S121" s="44">
        <v>0.33333333333333331</v>
      </c>
      <c r="T121" s="44">
        <v>0</v>
      </c>
      <c r="U121" s="44">
        <v>0</v>
      </c>
      <c r="V121" s="44">
        <v>0</v>
      </c>
      <c r="W121" s="44">
        <v>0.33333333333333331</v>
      </c>
    </row>
    <row r="122" spans="3:23" x14ac:dyDescent="0.25">
      <c r="C122" s="47" t="s">
        <v>223</v>
      </c>
      <c r="D122" s="45">
        <v>9</v>
      </c>
      <c r="E122" s="46">
        <v>55.111111111111114</v>
      </c>
      <c r="F122" s="44">
        <v>5</v>
      </c>
      <c r="G122" s="44">
        <v>3</v>
      </c>
      <c r="H122" s="44">
        <v>2</v>
      </c>
      <c r="I122" s="44">
        <v>0</v>
      </c>
      <c r="J122" s="44">
        <v>2</v>
      </c>
      <c r="K122" s="44">
        <v>0</v>
      </c>
      <c r="L122" s="44">
        <v>1</v>
      </c>
      <c r="M122" s="44">
        <v>2</v>
      </c>
      <c r="N122" s="44">
        <v>0</v>
      </c>
      <c r="O122" s="44">
        <v>3</v>
      </c>
      <c r="P122" s="44">
        <v>1</v>
      </c>
      <c r="Q122" s="44">
        <v>0</v>
      </c>
      <c r="R122" s="44">
        <v>0</v>
      </c>
      <c r="S122" s="44">
        <v>2</v>
      </c>
      <c r="T122" s="44">
        <v>4</v>
      </c>
      <c r="U122" s="44">
        <v>0</v>
      </c>
      <c r="V122" s="44">
        <v>0</v>
      </c>
      <c r="W122" s="44">
        <v>0</v>
      </c>
    </row>
    <row r="123" spans="3:23" x14ac:dyDescent="0.25">
      <c r="C123" s="47" t="s">
        <v>177</v>
      </c>
      <c r="D123" s="45">
        <v>7</v>
      </c>
      <c r="E123" s="46">
        <v>44.285714285714285</v>
      </c>
      <c r="F123" s="44">
        <v>3</v>
      </c>
      <c r="G123" s="44">
        <v>1</v>
      </c>
      <c r="H123" s="44">
        <v>0</v>
      </c>
      <c r="I123" s="44">
        <v>0</v>
      </c>
      <c r="J123" s="44">
        <v>2</v>
      </c>
      <c r="K123" s="44">
        <v>0</v>
      </c>
      <c r="L123" s="44">
        <v>4</v>
      </c>
      <c r="M123" s="44">
        <v>0</v>
      </c>
      <c r="N123" s="44">
        <v>0</v>
      </c>
      <c r="O123" s="44">
        <v>2</v>
      </c>
      <c r="P123" s="44">
        <v>0</v>
      </c>
      <c r="Q123" s="44">
        <v>0</v>
      </c>
      <c r="R123" s="44">
        <v>2</v>
      </c>
      <c r="S123" s="44">
        <v>4</v>
      </c>
      <c r="T123" s="44">
        <v>0</v>
      </c>
      <c r="U123" s="44">
        <v>0</v>
      </c>
      <c r="V123" s="44">
        <v>3</v>
      </c>
      <c r="W123" s="44">
        <v>0</v>
      </c>
    </row>
    <row r="124" spans="3:23" x14ac:dyDescent="0.25">
      <c r="C124" s="47" t="s">
        <v>156</v>
      </c>
      <c r="D124" s="45">
        <v>8</v>
      </c>
      <c r="E124" s="46">
        <v>74.375</v>
      </c>
      <c r="F124" s="44">
        <v>2.5</v>
      </c>
      <c r="G124" s="44">
        <v>4</v>
      </c>
      <c r="H124" s="44">
        <v>2.5</v>
      </c>
      <c r="I124" s="44">
        <v>0</v>
      </c>
      <c r="J124" s="44">
        <v>2.5</v>
      </c>
      <c r="K124" s="44">
        <v>0</v>
      </c>
      <c r="L124" s="44">
        <v>0.5</v>
      </c>
      <c r="M124" s="44">
        <v>0.5</v>
      </c>
      <c r="N124" s="44">
        <v>1</v>
      </c>
      <c r="O124" s="44">
        <v>0.5</v>
      </c>
      <c r="P124" s="44">
        <v>2</v>
      </c>
      <c r="Q124" s="44">
        <v>0</v>
      </c>
      <c r="R124" s="44">
        <v>1</v>
      </c>
      <c r="S124" s="44">
        <v>1</v>
      </c>
      <c r="T124" s="44">
        <v>1</v>
      </c>
      <c r="U124" s="44">
        <v>0</v>
      </c>
      <c r="V124" s="44">
        <v>0</v>
      </c>
      <c r="W124" s="44">
        <v>0</v>
      </c>
    </row>
    <row r="125" spans="3:23" x14ac:dyDescent="0.25">
      <c r="C125" s="47" t="s">
        <v>183</v>
      </c>
      <c r="D125" s="45">
        <v>3</v>
      </c>
      <c r="E125" s="46">
        <v>43</v>
      </c>
      <c r="F125" s="44">
        <v>0</v>
      </c>
      <c r="G125" s="44">
        <v>1</v>
      </c>
      <c r="H125" s="44">
        <v>0</v>
      </c>
      <c r="I125" s="44">
        <v>0</v>
      </c>
      <c r="J125" s="44">
        <v>1</v>
      </c>
      <c r="K125" s="44">
        <v>0</v>
      </c>
      <c r="L125" s="44">
        <v>1</v>
      </c>
      <c r="M125" s="44">
        <v>0</v>
      </c>
      <c r="N125" s="44">
        <v>0</v>
      </c>
      <c r="O125" s="44">
        <v>0</v>
      </c>
      <c r="P125" s="44">
        <v>0</v>
      </c>
      <c r="Q125" s="44">
        <v>0</v>
      </c>
      <c r="R125" s="44">
        <v>1</v>
      </c>
      <c r="S125" s="44">
        <v>1</v>
      </c>
      <c r="T125" s="44">
        <v>1</v>
      </c>
      <c r="U125" s="44">
        <v>0</v>
      </c>
      <c r="V125" s="44">
        <v>0</v>
      </c>
      <c r="W125" s="44">
        <v>0</v>
      </c>
    </row>
    <row r="126" spans="3:23" x14ac:dyDescent="0.25">
      <c r="C126" s="47" t="s">
        <v>299</v>
      </c>
      <c r="D126" s="45">
        <v>1</v>
      </c>
      <c r="E126" s="46">
        <v>28</v>
      </c>
      <c r="F126" s="44">
        <v>0</v>
      </c>
      <c r="G126" s="44">
        <v>0</v>
      </c>
      <c r="H126" s="44">
        <v>0</v>
      </c>
      <c r="I126" s="44">
        <v>0</v>
      </c>
      <c r="J126" s="44">
        <v>0</v>
      </c>
      <c r="K126" s="44">
        <v>0</v>
      </c>
      <c r="L126" s="44">
        <v>1</v>
      </c>
      <c r="M126" s="44">
        <v>1</v>
      </c>
      <c r="N126" s="44">
        <v>0</v>
      </c>
      <c r="O126" s="44">
        <v>0</v>
      </c>
      <c r="P126" s="44">
        <v>0</v>
      </c>
      <c r="Q126" s="44">
        <v>0</v>
      </c>
      <c r="R126" s="44">
        <v>0</v>
      </c>
      <c r="S126" s="44">
        <v>1</v>
      </c>
      <c r="T126" s="44">
        <v>0</v>
      </c>
      <c r="U126" s="44">
        <v>0</v>
      </c>
      <c r="V126" s="44">
        <v>0</v>
      </c>
      <c r="W126" s="44">
        <v>0</v>
      </c>
    </row>
    <row r="127" spans="3:23" x14ac:dyDescent="0.25">
      <c r="C127" s="47" t="s">
        <v>113</v>
      </c>
      <c r="D127" s="45">
        <v>16</v>
      </c>
      <c r="E127" s="46">
        <v>63.75</v>
      </c>
      <c r="F127" s="44">
        <v>9.85</v>
      </c>
      <c r="G127" s="44">
        <v>4.25</v>
      </c>
      <c r="H127" s="44">
        <v>4.8499999999999996</v>
      </c>
      <c r="I127" s="44">
        <v>0.85</v>
      </c>
      <c r="J127" s="44">
        <v>4.8499999999999996</v>
      </c>
      <c r="K127" s="44">
        <v>0</v>
      </c>
      <c r="L127" s="44">
        <v>2</v>
      </c>
      <c r="M127" s="44">
        <v>1.25</v>
      </c>
      <c r="N127" s="44">
        <v>1</v>
      </c>
      <c r="O127" s="44">
        <v>0.75</v>
      </c>
      <c r="P127" s="44">
        <v>4.8499999999999996</v>
      </c>
      <c r="Q127" s="44">
        <v>0</v>
      </c>
      <c r="R127" s="44">
        <v>1</v>
      </c>
      <c r="S127" s="44">
        <v>1</v>
      </c>
      <c r="T127" s="44">
        <v>1.25</v>
      </c>
      <c r="U127" s="44">
        <v>0</v>
      </c>
      <c r="V127" s="44">
        <v>0.25</v>
      </c>
      <c r="W127" s="44">
        <v>1</v>
      </c>
    </row>
    <row r="128" spans="3:23" x14ac:dyDescent="0.25">
      <c r="C128" s="47" t="s">
        <v>290</v>
      </c>
      <c r="D128" s="45">
        <v>1</v>
      </c>
      <c r="E128" s="46">
        <v>77</v>
      </c>
      <c r="F128" s="44">
        <v>1</v>
      </c>
      <c r="G128" s="44">
        <v>0</v>
      </c>
      <c r="H128" s="44">
        <v>0</v>
      </c>
      <c r="I128" s="44">
        <v>0</v>
      </c>
      <c r="J128" s="44">
        <v>0</v>
      </c>
      <c r="K128" s="44">
        <v>0</v>
      </c>
      <c r="L128" s="44">
        <v>1</v>
      </c>
      <c r="M128" s="44">
        <v>0</v>
      </c>
      <c r="N128" s="44">
        <v>0</v>
      </c>
      <c r="O128" s="44">
        <v>0</v>
      </c>
      <c r="P128" s="44">
        <v>0</v>
      </c>
      <c r="Q128" s="44">
        <v>0</v>
      </c>
      <c r="R128" s="44">
        <v>0</v>
      </c>
      <c r="S128" s="44">
        <v>1</v>
      </c>
      <c r="T128" s="44">
        <v>0</v>
      </c>
      <c r="U128" s="44">
        <v>0</v>
      </c>
      <c r="V128" s="44">
        <v>0</v>
      </c>
      <c r="W128" s="44">
        <v>0</v>
      </c>
    </row>
    <row r="129" spans="3:23" x14ac:dyDescent="0.25">
      <c r="C129" s="47" t="s">
        <v>336</v>
      </c>
      <c r="D129" s="45">
        <v>4</v>
      </c>
      <c r="E129" s="46">
        <v>59.75</v>
      </c>
      <c r="F129" s="44">
        <v>0</v>
      </c>
      <c r="G129" s="44">
        <v>1</v>
      </c>
      <c r="H129" s="44">
        <v>1</v>
      </c>
      <c r="I129" s="44">
        <v>0</v>
      </c>
      <c r="J129" s="44">
        <v>0</v>
      </c>
      <c r="K129" s="44">
        <v>0</v>
      </c>
      <c r="L129" s="44">
        <v>1</v>
      </c>
      <c r="M129" s="44">
        <v>0</v>
      </c>
      <c r="N129" s="44">
        <v>0</v>
      </c>
      <c r="O129" s="44">
        <v>1</v>
      </c>
      <c r="P129" s="44">
        <v>1</v>
      </c>
      <c r="Q129" s="44">
        <v>0</v>
      </c>
      <c r="R129" s="44">
        <v>2</v>
      </c>
      <c r="S129" s="44">
        <v>1</v>
      </c>
      <c r="T129" s="44">
        <v>1</v>
      </c>
      <c r="U129" s="44">
        <v>0</v>
      </c>
      <c r="V129" s="44">
        <v>1</v>
      </c>
      <c r="W129" s="44">
        <v>0</v>
      </c>
    </row>
    <row r="130" spans="3:23" x14ac:dyDescent="0.25">
      <c r="C130" s="47" t="s">
        <v>319</v>
      </c>
      <c r="D130" s="45">
        <v>4</v>
      </c>
      <c r="E130" s="46">
        <v>36.75</v>
      </c>
      <c r="F130" s="44">
        <v>0</v>
      </c>
      <c r="G130" s="44">
        <v>2</v>
      </c>
      <c r="H130" s="44">
        <v>0</v>
      </c>
      <c r="I130" s="44">
        <v>0</v>
      </c>
      <c r="J130" s="44">
        <v>0</v>
      </c>
      <c r="K130" s="44">
        <v>1</v>
      </c>
      <c r="L130" s="44">
        <v>0</v>
      </c>
      <c r="M130" s="44">
        <v>0</v>
      </c>
      <c r="N130" s="44">
        <v>0</v>
      </c>
      <c r="O130" s="44">
        <v>0</v>
      </c>
      <c r="P130" s="44">
        <v>1</v>
      </c>
      <c r="Q130" s="44">
        <v>0</v>
      </c>
      <c r="R130" s="44">
        <v>2</v>
      </c>
      <c r="S130" s="44">
        <v>0</v>
      </c>
      <c r="T130" s="44">
        <v>2</v>
      </c>
      <c r="U130" s="44">
        <v>2</v>
      </c>
      <c r="V130" s="44">
        <v>0</v>
      </c>
      <c r="W130" s="44">
        <v>0</v>
      </c>
    </row>
    <row r="131" spans="3:23" x14ac:dyDescent="0.25">
      <c r="C131" s="47" t="s">
        <v>332</v>
      </c>
      <c r="D131" s="45">
        <v>1</v>
      </c>
      <c r="E131" s="46">
        <v>70</v>
      </c>
      <c r="F131" s="44">
        <v>0.6</v>
      </c>
      <c r="G131" s="44">
        <v>0.6</v>
      </c>
      <c r="H131" s="44">
        <v>0.6</v>
      </c>
      <c r="I131" s="44">
        <v>0</v>
      </c>
      <c r="J131" s="44">
        <v>0</v>
      </c>
      <c r="K131" s="44">
        <v>0</v>
      </c>
      <c r="L131" s="44">
        <v>0</v>
      </c>
      <c r="M131" s="44">
        <v>0</v>
      </c>
      <c r="N131" s="44">
        <v>0</v>
      </c>
      <c r="O131" s="44">
        <v>0</v>
      </c>
      <c r="P131" s="44">
        <v>0</v>
      </c>
      <c r="Q131" s="44">
        <v>0</v>
      </c>
      <c r="R131" s="44">
        <v>0</v>
      </c>
      <c r="S131" s="44">
        <v>0.6</v>
      </c>
      <c r="T131" s="44">
        <v>0.6</v>
      </c>
      <c r="U131" s="44">
        <v>0</v>
      </c>
      <c r="V131" s="44">
        <v>0</v>
      </c>
      <c r="W131" s="44">
        <v>0</v>
      </c>
    </row>
    <row r="132" spans="3:23" x14ac:dyDescent="0.25">
      <c r="C132" s="47" t="s">
        <v>339</v>
      </c>
      <c r="D132" s="45">
        <v>1</v>
      </c>
      <c r="E132" s="46">
        <v>44</v>
      </c>
      <c r="F132" s="44">
        <v>1</v>
      </c>
      <c r="G132" s="44">
        <v>0</v>
      </c>
      <c r="H132" s="44">
        <v>1</v>
      </c>
      <c r="I132" s="44">
        <v>0</v>
      </c>
      <c r="J132" s="44">
        <v>0</v>
      </c>
      <c r="K132" s="44">
        <v>0</v>
      </c>
      <c r="L132" s="44">
        <v>0</v>
      </c>
      <c r="M132" s="44">
        <v>0</v>
      </c>
      <c r="N132" s="44">
        <v>0</v>
      </c>
      <c r="O132" s="44">
        <v>0</v>
      </c>
      <c r="P132" s="44">
        <v>0</v>
      </c>
      <c r="Q132" s="44">
        <v>0</v>
      </c>
      <c r="R132" s="44">
        <v>0</v>
      </c>
      <c r="S132" s="44">
        <v>0</v>
      </c>
      <c r="T132" s="44">
        <v>1</v>
      </c>
      <c r="U132" s="44">
        <v>0</v>
      </c>
      <c r="V132" s="44">
        <v>0</v>
      </c>
      <c r="W132" s="44">
        <v>0</v>
      </c>
    </row>
    <row r="133" spans="3:23" x14ac:dyDescent="0.25">
      <c r="C133" s="47" t="s">
        <v>328</v>
      </c>
      <c r="D133" s="45">
        <v>1</v>
      </c>
      <c r="E133" s="46">
        <v>29</v>
      </c>
      <c r="F133" s="44">
        <v>1</v>
      </c>
      <c r="G133" s="44">
        <v>0</v>
      </c>
      <c r="H133" s="44">
        <v>1</v>
      </c>
      <c r="I133" s="44">
        <v>0</v>
      </c>
      <c r="J133" s="44">
        <v>0</v>
      </c>
      <c r="K133" s="44">
        <v>0</v>
      </c>
      <c r="L133" s="44">
        <v>0</v>
      </c>
      <c r="M133" s="44">
        <v>0</v>
      </c>
      <c r="N133" s="44">
        <v>0</v>
      </c>
      <c r="O133" s="44">
        <v>1</v>
      </c>
      <c r="P133" s="44">
        <v>0</v>
      </c>
      <c r="Q133" s="44">
        <v>0</v>
      </c>
      <c r="R133" s="44">
        <v>0</v>
      </c>
      <c r="S133" s="44">
        <v>0</v>
      </c>
      <c r="T133" s="44">
        <v>0</v>
      </c>
      <c r="U133" s="44">
        <v>0</v>
      </c>
      <c r="V133" s="44">
        <v>0</v>
      </c>
      <c r="W133" s="44">
        <v>0</v>
      </c>
    </row>
    <row r="134" spans="3:23" x14ac:dyDescent="0.25">
      <c r="C134" s="47" t="s">
        <v>342</v>
      </c>
      <c r="D134" s="45">
        <v>1</v>
      </c>
      <c r="E134" s="46">
        <v>30</v>
      </c>
      <c r="F134" s="44">
        <v>0</v>
      </c>
      <c r="G134" s="44">
        <v>0</v>
      </c>
      <c r="H134" s="44">
        <v>0</v>
      </c>
      <c r="I134" s="44">
        <v>0</v>
      </c>
      <c r="J134" s="44">
        <v>0</v>
      </c>
      <c r="K134" s="44">
        <v>0</v>
      </c>
      <c r="L134" s="44">
        <v>0</v>
      </c>
      <c r="M134" s="44">
        <v>0</v>
      </c>
      <c r="N134" s="44">
        <v>0</v>
      </c>
      <c r="O134" s="44">
        <v>0</v>
      </c>
      <c r="P134" s="44">
        <v>1</v>
      </c>
      <c r="Q134" s="44">
        <v>1</v>
      </c>
      <c r="R134" s="44">
        <v>0</v>
      </c>
      <c r="S134" s="44">
        <v>0</v>
      </c>
      <c r="T134" s="44">
        <v>1</v>
      </c>
      <c r="U134" s="44">
        <v>0</v>
      </c>
      <c r="V134" s="44">
        <v>0</v>
      </c>
      <c r="W134" s="44">
        <v>0</v>
      </c>
    </row>
    <row r="135" spans="3:23" x14ac:dyDescent="0.25">
      <c r="C135" s="47" t="s">
        <v>324</v>
      </c>
      <c r="D135" s="45">
        <v>1</v>
      </c>
      <c r="E135" s="46">
        <v>74</v>
      </c>
      <c r="F135" s="44">
        <v>0</v>
      </c>
      <c r="G135" s="44">
        <v>1</v>
      </c>
      <c r="H135" s="44">
        <v>1</v>
      </c>
      <c r="I135" s="44">
        <v>0</v>
      </c>
      <c r="J135" s="44">
        <v>1</v>
      </c>
      <c r="K135" s="44">
        <v>0</v>
      </c>
      <c r="L135" s="44">
        <v>0</v>
      </c>
      <c r="M135" s="44">
        <v>0</v>
      </c>
      <c r="N135" s="44">
        <v>0</v>
      </c>
      <c r="O135" s="44">
        <v>0</v>
      </c>
      <c r="P135" s="44">
        <v>0</v>
      </c>
      <c r="Q135" s="44">
        <v>0</v>
      </c>
      <c r="R135" s="44">
        <v>0</v>
      </c>
      <c r="S135" s="44">
        <v>0</v>
      </c>
      <c r="T135" s="44">
        <v>0</v>
      </c>
      <c r="U135" s="44">
        <v>0</v>
      </c>
      <c r="V135" s="44">
        <v>0</v>
      </c>
      <c r="W135" s="44">
        <v>0</v>
      </c>
    </row>
    <row r="136" spans="3:23" x14ac:dyDescent="0.25">
      <c r="C136" s="47" t="s">
        <v>343</v>
      </c>
      <c r="D136" s="45">
        <v>2</v>
      </c>
      <c r="E136" s="46">
        <v>49</v>
      </c>
      <c r="F136" s="44">
        <v>0</v>
      </c>
      <c r="G136" s="44">
        <v>0</v>
      </c>
      <c r="H136" s="44">
        <v>0</v>
      </c>
      <c r="I136" s="44">
        <v>0</v>
      </c>
      <c r="J136" s="44">
        <v>1</v>
      </c>
      <c r="K136" s="44">
        <v>0</v>
      </c>
      <c r="L136" s="44">
        <v>0</v>
      </c>
      <c r="M136" s="44">
        <v>1</v>
      </c>
      <c r="N136" s="44">
        <v>1</v>
      </c>
      <c r="O136" s="44">
        <v>0</v>
      </c>
      <c r="P136" s="44">
        <v>0</v>
      </c>
      <c r="Q136" s="44">
        <v>0</v>
      </c>
      <c r="R136" s="44">
        <v>0</v>
      </c>
      <c r="S136" s="44">
        <v>0</v>
      </c>
      <c r="T136" s="44">
        <v>0</v>
      </c>
      <c r="U136" s="44">
        <v>0</v>
      </c>
      <c r="V136" s="44">
        <v>0</v>
      </c>
      <c r="W136" s="44">
        <v>0</v>
      </c>
    </row>
    <row r="137" spans="3:23" x14ac:dyDescent="0.25">
      <c r="C137" s="47" t="s">
        <v>331</v>
      </c>
      <c r="D137" s="45">
        <v>2</v>
      </c>
      <c r="E137" s="46">
        <v>58.5</v>
      </c>
      <c r="F137" s="44">
        <v>0.75</v>
      </c>
      <c r="G137" s="44">
        <v>0.75</v>
      </c>
      <c r="H137" s="44">
        <v>0.75</v>
      </c>
      <c r="I137" s="44">
        <v>0</v>
      </c>
      <c r="J137" s="44">
        <v>0.75</v>
      </c>
      <c r="K137" s="44">
        <v>0</v>
      </c>
      <c r="L137" s="44">
        <v>0</v>
      </c>
      <c r="M137" s="44">
        <v>0</v>
      </c>
      <c r="N137" s="44">
        <v>0</v>
      </c>
      <c r="O137" s="44">
        <v>1</v>
      </c>
      <c r="P137" s="44">
        <v>0</v>
      </c>
      <c r="Q137" s="44">
        <v>0</v>
      </c>
      <c r="R137" s="44">
        <v>1</v>
      </c>
      <c r="S137" s="44">
        <v>0</v>
      </c>
      <c r="T137" s="44">
        <v>1</v>
      </c>
      <c r="U137" s="44">
        <v>0</v>
      </c>
      <c r="V137" s="44">
        <v>0</v>
      </c>
      <c r="W137" s="44">
        <v>0</v>
      </c>
    </row>
    <row r="138" spans="3:23" x14ac:dyDescent="0.25">
      <c r="C138" s="47" t="s">
        <v>334</v>
      </c>
      <c r="D138" s="45">
        <v>3</v>
      </c>
      <c r="E138" s="46">
        <v>34</v>
      </c>
      <c r="F138" s="44">
        <v>1</v>
      </c>
      <c r="G138" s="44">
        <v>0</v>
      </c>
      <c r="H138" s="44">
        <v>0</v>
      </c>
      <c r="I138" s="44">
        <v>0</v>
      </c>
      <c r="J138" s="44">
        <v>0</v>
      </c>
      <c r="K138" s="44">
        <v>0</v>
      </c>
      <c r="L138" s="44">
        <v>1</v>
      </c>
      <c r="M138" s="44">
        <v>1</v>
      </c>
      <c r="N138" s="44">
        <v>1</v>
      </c>
      <c r="O138" s="44">
        <v>2</v>
      </c>
      <c r="P138" s="44">
        <v>0</v>
      </c>
      <c r="Q138" s="44">
        <v>0</v>
      </c>
      <c r="R138" s="44">
        <v>0</v>
      </c>
      <c r="S138" s="44">
        <v>1</v>
      </c>
      <c r="T138" s="44">
        <v>0</v>
      </c>
      <c r="U138" s="44">
        <v>0</v>
      </c>
      <c r="V138" s="44">
        <v>0</v>
      </c>
      <c r="W138" s="44">
        <v>0</v>
      </c>
    </row>
    <row r="139" spans="3:23" x14ac:dyDescent="0.25">
      <c r="C139" s="47" t="s">
        <v>329</v>
      </c>
      <c r="D139" s="45">
        <v>3</v>
      </c>
      <c r="E139" s="46">
        <v>50.666666666666664</v>
      </c>
      <c r="F139" s="44">
        <v>0.33333333333333331</v>
      </c>
      <c r="G139" s="44">
        <v>1.3333333333333333</v>
      </c>
      <c r="H139" s="44">
        <v>1.3333333333333333</v>
      </c>
      <c r="I139" s="44">
        <v>0.33333333333333331</v>
      </c>
      <c r="J139" s="44">
        <v>0.33333333333333331</v>
      </c>
      <c r="K139" s="44">
        <v>0</v>
      </c>
      <c r="L139" s="44">
        <v>0</v>
      </c>
      <c r="M139" s="44">
        <v>0</v>
      </c>
      <c r="N139" s="44">
        <v>0.33333333333333331</v>
      </c>
      <c r="O139" s="44">
        <v>1</v>
      </c>
      <c r="P139" s="44">
        <v>1.3333333333333333</v>
      </c>
      <c r="Q139" s="44">
        <v>0.33333333333333331</v>
      </c>
      <c r="R139" s="44">
        <v>1</v>
      </c>
      <c r="S139" s="44">
        <v>0</v>
      </c>
      <c r="T139" s="44">
        <v>0.33333333333333331</v>
      </c>
      <c r="U139" s="44">
        <v>0</v>
      </c>
      <c r="V139" s="44">
        <v>0</v>
      </c>
      <c r="W139" s="44">
        <v>0</v>
      </c>
    </row>
    <row r="140" spans="3:23" x14ac:dyDescent="0.25">
      <c r="C140" s="47" t="s">
        <v>344</v>
      </c>
      <c r="D140" s="45">
        <v>1</v>
      </c>
      <c r="E140" s="46">
        <v>64</v>
      </c>
      <c r="F140" s="44">
        <v>0</v>
      </c>
      <c r="G140" s="44">
        <v>0</v>
      </c>
      <c r="H140" s="44">
        <v>0</v>
      </c>
      <c r="I140" s="44">
        <v>0</v>
      </c>
      <c r="J140" s="44">
        <v>0</v>
      </c>
      <c r="K140" s="44">
        <v>0</v>
      </c>
      <c r="L140" s="44">
        <v>0</v>
      </c>
      <c r="M140" s="44">
        <v>0</v>
      </c>
      <c r="N140" s="44">
        <v>0</v>
      </c>
      <c r="O140" s="44">
        <v>0</v>
      </c>
      <c r="P140" s="44">
        <v>0</v>
      </c>
      <c r="Q140" s="44">
        <v>0</v>
      </c>
      <c r="R140" s="44">
        <v>0</v>
      </c>
      <c r="S140" s="44">
        <v>0</v>
      </c>
      <c r="T140" s="44">
        <v>0</v>
      </c>
      <c r="U140" s="44">
        <v>0</v>
      </c>
      <c r="V140" s="44">
        <v>0</v>
      </c>
      <c r="W140" s="44">
        <v>0</v>
      </c>
    </row>
    <row r="141" spans="3:23" x14ac:dyDescent="0.25">
      <c r="C141" s="47" t="s">
        <v>330</v>
      </c>
      <c r="D141" s="45">
        <v>1</v>
      </c>
      <c r="E141" s="46">
        <v>66</v>
      </c>
      <c r="F141" s="44">
        <v>0</v>
      </c>
      <c r="G141" s="44">
        <v>0</v>
      </c>
      <c r="H141" s="44">
        <v>1</v>
      </c>
      <c r="I141" s="44">
        <v>0</v>
      </c>
      <c r="J141" s="44">
        <v>1</v>
      </c>
      <c r="K141" s="44">
        <v>0</v>
      </c>
      <c r="L141" s="44">
        <v>0</v>
      </c>
      <c r="M141" s="44">
        <v>0</v>
      </c>
      <c r="N141" s="44">
        <v>0</v>
      </c>
      <c r="O141" s="44">
        <v>1</v>
      </c>
      <c r="P141" s="44">
        <v>0</v>
      </c>
      <c r="Q141" s="44">
        <v>0</v>
      </c>
      <c r="R141" s="44">
        <v>0</v>
      </c>
      <c r="S141" s="44">
        <v>0</v>
      </c>
      <c r="T141" s="44">
        <v>0</v>
      </c>
      <c r="U141" s="44">
        <v>0</v>
      </c>
      <c r="V141" s="44">
        <v>0</v>
      </c>
      <c r="W141" s="44">
        <v>0</v>
      </c>
    </row>
    <row r="142" spans="3:23" x14ac:dyDescent="0.25">
      <c r="C142" s="47" t="s">
        <v>320</v>
      </c>
      <c r="D142" s="45">
        <v>1</v>
      </c>
      <c r="E142" s="46">
        <v>24</v>
      </c>
      <c r="F142" s="44">
        <v>0.17647058823529413</v>
      </c>
      <c r="G142" s="44">
        <v>0.17647058823529413</v>
      </c>
      <c r="H142" s="44">
        <v>0.17647058823529413</v>
      </c>
      <c r="I142" s="44">
        <v>0.17647058823529413</v>
      </c>
      <c r="J142" s="44">
        <v>0.17647058823529413</v>
      </c>
      <c r="K142" s="44">
        <v>0.17647058823529413</v>
      </c>
      <c r="L142" s="44">
        <v>0.17647058823529413</v>
      </c>
      <c r="M142" s="44">
        <v>0.17647058823529413</v>
      </c>
      <c r="N142" s="44">
        <v>0.17647058823529413</v>
      </c>
      <c r="O142" s="44">
        <v>0.17647058823529413</v>
      </c>
      <c r="P142" s="44">
        <v>0.17647058823529413</v>
      </c>
      <c r="Q142" s="44">
        <v>0.17647058823529413</v>
      </c>
      <c r="R142" s="44">
        <v>0.17647058823529413</v>
      </c>
      <c r="S142" s="44">
        <v>0.17647058823529413</v>
      </c>
      <c r="T142" s="44">
        <v>0.17647058823529413</v>
      </c>
      <c r="U142" s="44">
        <v>0.17647058823529413</v>
      </c>
      <c r="V142" s="44">
        <v>0.17647058823529413</v>
      </c>
      <c r="W142" s="44">
        <v>0</v>
      </c>
    </row>
    <row r="143" spans="3:23" x14ac:dyDescent="0.25">
      <c r="C143" s="47" t="s">
        <v>340</v>
      </c>
      <c r="D143" s="45">
        <v>1</v>
      </c>
      <c r="E143" s="46">
        <v>52</v>
      </c>
      <c r="F143" s="44">
        <v>0</v>
      </c>
      <c r="G143" s="44">
        <v>0</v>
      </c>
      <c r="H143" s="44">
        <v>0</v>
      </c>
      <c r="I143" s="44">
        <v>0</v>
      </c>
      <c r="J143" s="44">
        <v>0</v>
      </c>
      <c r="K143" s="44">
        <v>0</v>
      </c>
      <c r="L143" s="44">
        <v>0</v>
      </c>
      <c r="M143" s="44">
        <v>0</v>
      </c>
      <c r="N143" s="44">
        <v>0</v>
      </c>
      <c r="O143" s="44">
        <v>1</v>
      </c>
      <c r="P143" s="44">
        <v>0</v>
      </c>
      <c r="Q143" s="44">
        <v>0</v>
      </c>
      <c r="R143" s="44">
        <v>0</v>
      </c>
      <c r="S143" s="44">
        <v>0</v>
      </c>
      <c r="T143" s="44">
        <v>1</v>
      </c>
      <c r="U143" s="44">
        <v>0</v>
      </c>
      <c r="V143" s="44">
        <v>0</v>
      </c>
      <c r="W143" s="44">
        <v>0</v>
      </c>
    </row>
    <row r="144" spans="3:23" x14ac:dyDescent="0.25">
      <c r="C144" s="47" t="s">
        <v>325</v>
      </c>
      <c r="D144" s="45">
        <v>1</v>
      </c>
      <c r="E144" s="46">
        <v>68</v>
      </c>
      <c r="F144" s="44">
        <v>1</v>
      </c>
      <c r="G144" s="44">
        <v>0</v>
      </c>
      <c r="H144" s="44">
        <v>1</v>
      </c>
      <c r="I144" s="44">
        <v>0</v>
      </c>
      <c r="J144" s="44">
        <v>1</v>
      </c>
      <c r="K144" s="44">
        <v>0</v>
      </c>
      <c r="L144" s="44">
        <v>0</v>
      </c>
      <c r="M144" s="44">
        <v>0</v>
      </c>
      <c r="N144" s="44">
        <v>0</v>
      </c>
      <c r="O144" s="44">
        <v>0</v>
      </c>
      <c r="P144" s="44">
        <v>0</v>
      </c>
      <c r="Q144" s="44">
        <v>0</v>
      </c>
      <c r="R144" s="44">
        <v>0</v>
      </c>
      <c r="S144" s="44">
        <v>0</v>
      </c>
      <c r="T144" s="44">
        <v>0</v>
      </c>
      <c r="U144" s="44">
        <v>0</v>
      </c>
      <c r="V144" s="44">
        <v>0</v>
      </c>
      <c r="W144" s="44">
        <v>0</v>
      </c>
    </row>
    <row r="145" spans="3:23" x14ac:dyDescent="0.25">
      <c r="C145" s="47" t="s">
        <v>337</v>
      </c>
      <c r="D145" s="45">
        <v>1</v>
      </c>
      <c r="E145" s="46">
        <v>83</v>
      </c>
      <c r="F145" s="44">
        <v>1</v>
      </c>
      <c r="G145" s="44">
        <v>0</v>
      </c>
      <c r="H145" s="44">
        <v>0</v>
      </c>
      <c r="I145" s="44">
        <v>0</v>
      </c>
      <c r="J145" s="44">
        <v>1</v>
      </c>
      <c r="K145" s="44">
        <v>0</v>
      </c>
      <c r="L145" s="44">
        <v>0</v>
      </c>
      <c r="M145" s="44">
        <v>0</v>
      </c>
      <c r="N145" s="44">
        <v>0</v>
      </c>
      <c r="O145" s="44">
        <v>0</v>
      </c>
      <c r="P145" s="44">
        <v>0</v>
      </c>
      <c r="Q145" s="44">
        <v>0</v>
      </c>
      <c r="R145" s="44">
        <v>0</v>
      </c>
      <c r="S145" s="44">
        <v>1</v>
      </c>
      <c r="T145" s="44">
        <v>0</v>
      </c>
      <c r="U145" s="44">
        <v>0</v>
      </c>
      <c r="V145" s="44">
        <v>0</v>
      </c>
      <c r="W145" s="44">
        <v>0</v>
      </c>
    </row>
    <row r="146" spans="3:23" x14ac:dyDescent="0.25">
      <c r="C146" s="47" t="s">
        <v>341</v>
      </c>
      <c r="D146" s="45">
        <v>1</v>
      </c>
      <c r="E146" s="46">
        <v>64</v>
      </c>
      <c r="F146" s="44">
        <v>0</v>
      </c>
      <c r="G146" s="44">
        <v>0</v>
      </c>
      <c r="H146" s="44">
        <v>0</v>
      </c>
      <c r="I146" s="44">
        <v>0</v>
      </c>
      <c r="J146" s="44">
        <v>0</v>
      </c>
      <c r="K146" s="44">
        <v>0</v>
      </c>
      <c r="L146" s="44">
        <v>1</v>
      </c>
      <c r="M146" s="44">
        <v>0</v>
      </c>
      <c r="N146" s="44">
        <v>0</v>
      </c>
      <c r="O146" s="44">
        <v>0</v>
      </c>
      <c r="P146" s="44">
        <v>0</v>
      </c>
      <c r="Q146" s="44">
        <v>1</v>
      </c>
      <c r="R146" s="44">
        <v>0</v>
      </c>
      <c r="S146" s="44">
        <v>0</v>
      </c>
      <c r="T146" s="44">
        <v>1</v>
      </c>
      <c r="U146" s="44">
        <v>0</v>
      </c>
      <c r="V146" s="44">
        <v>0</v>
      </c>
      <c r="W146" s="44">
        <v>0</v>
      </c>
    </row>
    <row r="147" spans="3:23" x14ac:dyDescent="0.25">
      <c r="C147" s="47" t="s">
        <v>333</v>
      </c>
      <c r="D147" s="45">
        <v>2</v>
      </c>
      <c r="E147" s="46">
        <v>47.5</v>
      </c>
      <c r="F147" s="44">
        <v>0</v>
      </c>
      <c r="G147" s="44">
        <v>0</v>
      </c>
      <c r="H147" s="44">
        <v>0</v>
      </c>
      <c r="I147" s="44">
        <v>0</v>
      </c>
      <c r="J147" s="44">
        <v>0</v>
      </c>
      <c r="K147" s="44">
        <v>0</v>
      </c>
      <c r="L147" s="44">
        <v>0.75</v>
      </c>
      <c r="M147" s="44">
        <v>0.75</v>
      </c>
      <c r="N147" s="44">
        <v>0</v>
      </c>
      <c r="O147" s="44">
        <v>0.75</v>
      </c>
      <c r="P147" s="44">
        <v>0</v>
      </c>
      <c r="Q147" s="44">
        <v>0</v>
      </c>
      <c r="R147" s="44">
        <v>0.75</v>
      </c>
      <c r="S147" s="44">
        <v>0</v>
      </c>
      <c r="T147" s="44">
        <v>0</v>
      </c>
      <c r="U147" s="44">
        <v>0</v>
      </c>
      <c r="V147" s="44">
        <v>0</v>
      </c>
      <c r="W147" s="44">
        <v>0</v>
      </c>
    </row>
    <row r="148" spans="3:23" x14ac:dyDescent="0.25">
      <c r="C148" s="47" t="s">
        <v>335</v>
      </c>
      <c r="D148" s="45">
        <v>2</v>
      </c>
      <c r="E148" s="46">
        <v>68.5</v>
      </c>
      <c r="F148" s="44">
        <v>1</v>
      </c>
      <c r="G148" s="44">
        <v>0</v>
      </c>
      <c r="H148" s="44">
        <v>0</v>
      </c>
      <c r="I148" s="44">
        <v>0.42857142857142855</v>
      </c>
      <c r="J148" s="44">
        <v>1.4285714285714286</v>
      </c>
      <c r="K148" s="44">
        <v>0.42857142857142855</v>
      </c>
      <c r="L148" s="44">
        <v>1</v>
      </c>
      <c r="M148" s="44">
        <v>0</v>
      </c>
      <c r="N148" s="44">
        <v>0</v>
      </c>
      <c r="O148" s="44">
        <v>0.42857142857142855</v>
      </c>
      <c r="P148" s="44">
        <v>0</v>
      </c>
      <c r="Q148" s="44">
        <v>0</v>
      </c>
      <c r="R148" s="44">
        <v>0.42857142857142855</v>
      </c>
      <c r="S148" s="44">
        <v>0.42857142857142855</v>
      </c>
      <c r="T148" s="44">
        <v>0</v>
      </c>
      <c r="U148" s="44">
        <v>0</v>
      </c>
      <c r="V148" s="44">
        <v>0.42857142857142855</v>
      </c>
      <c r="W148" s="44">
        <v>0</v>
      </c>
    </row>
    <row r="149" spans="3:23" x14ac:dyDescent="0.25">
      <c r="C149" s="47" t="s">
        <v>327</v>
      </c>
      <c r="D149" s="45">
        <v>2</v>
      </c>
      <c r="E149" s="46">
        <v>69.5</v>
      </c>
      <c r="F149" s="44">
        <v>0</v>
      </c>
      <c r="G149" s="44">
        <v>1</v>
      </c>
      <c r="H149" s="44">
        <v>0</v>
      </c>
      <c r="I149" s="44">
        <v>1</v>
      </c>
      <c r="J149" s="44">
        <v>0</v>
      </c>
      <c r="K149" s="44">
        <v>0</v>
      </c>
      <c r="L149" s="44">
        <v>0</v>
      </c>
      <c r="M149" s="44">
        <v>0</v>
      </c>
      <c r="N149" s="44">
        <v>0</v>
      </c>
      <c r="O149" s="44">
        <v>0</v>
      </c>
      <c r="P149" s="44">
        <v>0</v>
      </c>
      <c r="Q149" s="44">
        <v>0</v>
      </c>
      <c r="R149" s="44">
        <v>0</v>
      </c>
      <c r="S149" s="44">
        <v>0</v>
      </c>
      <c r="T149" s="44">
        <v>1</v>
      </c>
      <c r="U149" s="44">
        <v>0</v>
      </c>
      <c r="V149" s="44">
        <v>0</v>
      </c>
      <c r="W149" s="44">
        <v>0</v>
      </c>
    </row>
    <row r="150" spans="3:23" x14ac:dyDescent="0.25">
      <c r="C150" s="47" t="s">
        <v>321</v>
      </c>
      <c r="D150" s="45">
        <v>5</v>
      </c>
      <c r="E150" s="46">
        <v>51.4</v>
      </c>
      <c r="F150" s="44">
        <v>3.6477272727272725</v>
      </c>
      <c r="G150" s="44">
        <v>2.6477272727272725</v>
      </c>
      <c r="H150" s="44">
        <v>3.6477272727272725</v>
      </c>
      <c r="I150" s="44">
        <v>0.64772727272727271</v>
      </c>
      <c r="J150" s="44">
        <v>0.64772727272727271</v>
      </c>
      <c r="K150" s="44">
        <v>0.64772727272727271</v>
      </c>
      <c r="L150" s="44">
        <v>0</v>
      </c>
      <c r="M150" s="44">
        <v>1</v>
      </c>
      <c r="N150" s="44">
        <v>0</v>
      </c>
      <c r="O150" s="44">
        <v>0.64772727272727271</v>
      </c>
      <c r="P150" s="44">
        <v>0.64772727272727271</v>
      </c>
      <c r="Q150" s="44">
        <v>0.27272727272727271</v>
      </c>
      <c r="R150" s="44">
        <v>0</v>
      </c>
      <c r="S150" s="44">
        <v>0.27272727272727271</v>
      </c>
      <c r="T150" s="44">
        <v>0.27272727272727271</v>
      </c>
      <c r="U150" s="44">
        <v>0</v>
      </c>
      <c r="V150" s="44">
        <v>0</v>
      </c>
      <c r="W150" s="44">
        <v>0</v>
      </c>
    </row>
    <row r="151" spans="3:23" x14ac:dyDescent="0.25">
      <c r="C151" s="47" t="s">
        <v>326</v>
      </c>
      <c r="D151" s="45">
        <v>2</v>
      </c>
      <c r="E151" s="46">
        <v>43.5</v>
      </c>
      <c r="F151" s="44">
        <v>0.75</v>
      </c>
      <c r="G151" s="44">
        <v>0</v>
      </c>
      <c r="H151" s="44">
        <v>0.75</v>
      </c>
      <c r="I151" s="44">
        <v>0.75</v>
      </c>
      <c r="J151" s="44">
        <v>0.75</v>
      </c>
      <c r="K151" s="44">
        <v>0</v>
      </c>
      <c r="L151" s="44">
        <v>0</v>
      </c>
      <c r="M151" s="44">
        <v>0</v>
      </c>
      <c r="N151" s="44">
        <v>0</v>
      </c>
      <c r="O151" s="44">
        <v>0</v>
      </c>
      <c r="P151" s="44">
        <v>0</v>
      </c>
      <c r="Q151" s="44">
        <v>0</v>
      </c>
      <c r="R151" s="44">
        <v>1</v>
      </c>
      <c r="S151" s="44">
        <v>1</v>
      </c>
      <c r="T151" s="44">
        <v>0</v>
      </c>
      <c r="U151" s="44">
        <v>0</v>
      </c>
      <c r="V151" s="44">
        <v>0</v>
      </c>
      <c r="W151" s="44">
        <v>0</v>
      </c>
    </row>
    <row r="152" spans="3:23" x14ac:dyDescent="0.25">
      <c r="C152" s="47" t="s">
        <v>313</v>
      </c>
      <c r="D152" s="45">
        <v>2</v>
      </c>
      <c r="E152" s="46">
        <v>35.5</v>
      </c>
      <c r="F152" s="44">
        <v>0</v>
      </c>
      <c r="G152" s="44">
        <v>0</v>
      </c>
      <c r="H152" s="44">
        <v>1</v>
      </c>
      <c r="I152" s="44">
        <v>0</v>
      </c>
      <c r="J152" s="44">
        <v>0</v>
      </c>
      <c r="K152" s="44">
        <v>0</v>
      </c>
      <c r="L152" s="44">
        <v>0</v>
      </c>
      <c r="M152" s="44">
        <v>0</v>
      </c>
      <c r="N152" s="44">
        <v>0</v>
      </c>
      <c r="O152" s="44">
        <v>0</v>
      </c>
      <c r="P152" s="44">
        <v>2</v>
      </c>
      <c r="Q152" s="44">
        <v>0</v>
      </c>
      <c r="R152" s="44">
        <v>0</v>
      </c>
      <c r="S152" s="44">
        <v>1</v>
      </c>
      <c r="T152" s="44">
        <v>0</v>
      </c>
      <c r="U152" s="44">
        <v>0</v>
      </c>
      <c r="V152" s="44">
        <v>0</v>
      </c>
      <c r="W152" s="44">
        <v>0</v>
      </c>
    </row>
    <row r="153" spans="3:23" x14ac:dyDescent="0.25">
      <c r="C153" s="47" t="s">
        <v>314</v>
      </c>
      <c r="D153" s="45">
        <v>1</v>
      </c>
      <c r="E153" s="46">
        <v>39</v>
      </c>
      <c r="F153" s="44">
        <v>1</v>
      </c>
      <c r="G153" s="44">
        <v>1</v>
      </c>
      <c r="H153" s="44">
        <v>0</v>
      </c>
      <c r="I153" s="44">
        <v>0</v>
      </c>
      <c r="J153" s="44">
        <v>0</v>
      </c>
      <c r="K153" s="44">
        <v>0</v>
      </c>
      <c r="L153" s="44">
        <v>0</v>
      </c>
      <c r="M153" s="44">
        <v>0</v>
      </c>
      <c r="N153" s="44">
        <v>0</v>
      </c>
      <c r="O153" s="44">
        <v>1</v>
      </c>
      <c r="P153" s="44">
        <v>0</v>
      </c>
      <c r="Q153" s="44">
        <v>0</v>
      </c>
      <c r="R153" s="44">
        <v>0</v>
      </c>
      <c r="S153" s="44">
        <v>0</v>
      </c>
      <c r="T153" s="44">
        <v>0</v>
      </c>
      <c r="U153" s="44">
        <v>0</v>
      </c>
      <c r="V153" s="44">
        <v>0</v>
      </c>
      <c r="W153" s="44">
        <v>0</v>
      </c>
    </row>
    <row r="154" spans="3:23" x14ac:dyDescent="0.25">
      <c r="C154" s="47" t="s">
        <v>315</v>
      </c>
      <c r="D154" s="45">
        <v>1</v>
      </c>
      <c r="E154" s="46">
        <v>39</v>
      </c>
      <c r="F154" s="44">
        <v>0</v>
      </c>
      <c r="G154" s="44">
        <v>0</v>
      </c>
      <c r="H154" s="44">
        <v>0</v>
      </c>
      <c r="I154" s="44">
        <v>0</v>
      </c>
      <c r="J154" s="44">
        <v>1</v>
      </c>
      <c r="K154" s="44">
        <v>0</v>
      </c>
      <c r="L154" s="44">
        <v>0</v>
      </c>
      <c r="M154" s="44">
        <v>0</v>
      </c>
      <c r="N154" s="44">
        <v>0</v>
      </c>
      <c r="O154" s="44">
        <v>1</v>
      </c>
      <c r="P154" s="44">
        <v>0</v>
      </c>
      <c r="Q154" s="44">
        <v>0</v>
      </c>
      <c r="R154" s="44">
        <v>0</v>
      </c>
      <c r="S154" s="44">
        <v>0</v>
      </c>
      <c r="T154" s="44">
        <v>0</v>
      </c>
      <c r="U154" s="44">
        <v>0</v>
      </c>
      <c r="V154" s="44">
        <v>0</v>
      </c>
      <c r="W154" s="44">
        <v>0</v>
      </c>
    </row>
    <row r="155" spans="3:23" x14ac:dyDescent="0.25">
      <c r="C155" s="47" t="s">
        <v>316</v>
      </c>
      <c r="D155" s="45">
        <v>3</v>
      </c>
      <c r="E155" s="46">
        <v>54</v>
      </c>
      <c r="F155" s="44">
        <v>0.5</v>
      </c>
      <c r="G155" s="44">
        <v>0</v>
      </c>
      <c r="H155" s="44">
        <v>0.5</v>
      </c>
      <c r="I155" s="44">
        <v>0.5</v>
      </c>
      <c r="J155" s="44">
        <v>0.5</v>
      </c>
      <c r="K155" s="44">
        <v>0</v>
      </c>
      <c r="L155" s="44">
        <v>1</v>
      </c>
      <c r="M155" s="44">
        <v>0</v>
      </c>
      <c r="N155" s="44">
        <v>1</v>
      </c>
      <c r="O155" s="44">
        <v>0</v>
      </c>
      <c r="P155" s="44">
        <v>0.5</v>
      </c>
      <c r="Q155" s="44">
        <v>0.5</v>
      </c>
      <c r="R155" s="44">
        <v>0</v>
      </c>
      <c r="S155" s="44">
        <v>0</v>
      </c>
      <c r="T155" s="44">
        <v>0</v>
      </c>
      <c r="U155" s="44">
        <v>0</v>
      </c>
      <c r="V155" s="44">
        <v>0</v>
      </c>
      <c r="W155" s="44">
        <v>0</v>
      </c>
    </row>
    <row r="156" spans="3:23" x14ac:dyDescent="0.25">
      <c r="C156" s="47" t="s">
        <v>311</v>
      </c>
      <c r="D156" s="45">
        <v>2</v>
      </c>
      <c r="E156" s="46">
        <v>45.5</v>
      </c>
      <c r="F156" s="44">
        <v>0</v>
      </c>
      <c r="G156" s="44">
        <v>0</v>
      </c>
      <c r="H156" s="44">
        <v>0</v>
      </c>
      <c r="I156" s="44">
        <v>0</v>
      </c>
      <c r="J156" s="44">
        <v>1</v>
      </c>
      <c r="K156" s="44">
        <v>1</v>
      </c>
      <c r="L156" s="44">
        <v>0</v>
      </c>
      <c r="M156" s="44">
        <v>0</v>
      </c>
      <c r="N156" s="44">
        <v>0</v>
      </c>
      <c r="O156" s="44">
        <v>0</v>
      </c>
      <c r="P156" s="44">
        <v>0</v>
      </c>
      <c r="Q156" s="44">
        <v>0</v>
      </c>
      <c r="R156" s="44">
        <v>0</v>
      </c>
      <c r="S156" s="44">
        <v>1</v>
      </c>
      <c r="T156" s="44">
        <v>1</v>
      </c>
      <c r="U156" s="44">
        <v>0</v>
      </c>
      <c r="V156" s="44">
        <v>0</v>
      </c>
      <c r="W156" s="44">
        <v>0</v>
      </c>
    </row>
    <row r="157" spans="3:23" x14ac:dyDescent="0.25">
      <c r="C157" s="47" t="s">
        <v>338</v>
      </c>
      <c r="D157" s="45">
        <v>1</v>
      </c>
      <c r="E157" s="46">
        <v>22</v>
      </c>
      <c r="F157" s="44">
        <v>0</v>
      </c>
      <c r="G157" s="44">
        <v>1</v>
      </c>
      <c r="H157" s="44">
        <v>1</v>
      </c>
      <c r="I157" s="44">
        <v>0</v>
      </c>
      <c r="J157" s="44">
        <v>1</v>
      </c>
      <c r="K157" s="44">
        <v>0</v>
      </c>
      <c r="L157" s="44">
        <v>0</v>
      </c>
      <c r="M157" s="44">
        <v>0</v>
      </c>
      <c r="N157" s="44">
        <v>0</v>
      </c>
      <c r="O157" s="44">
        <v>0</v>
      </c>
      <c r="P157" s="44">
        <v>0</v>
      </c>
      <c r="Q157" s="44">
        <v>0</v>
      </c>
      <c r="R157" s="44">
        <v>0</v>
      </c>
      <c r="S157" s="44">
        <v>0</v>
      </c>
      <c r="T157" s="44">
        <v>0</v>
      </c>
      <c r="U157" s="44">
        <v>0</v>
      </c>
      <c r="V157" s="44">
        <v>0</v>
      </c>
      <c r="W157" s="44">
        <v>0</v>
      </c>
    </row>
    <row r="158" spans="3:23" x14ac:dyDescent="0.25">
      <c r="C158" s="47" t="s">
        <v>310</v>
      </c>
      <c r="D158" s="45">
        <v>3</v>
      </c>
      <c r="E158" s="46">
        <v>26.666666666666668</v>
      </c>
      <c r="F158" s="44">
        <v>0.5</v>
      </c>
      <c r="G158" s="44">
        <v>0.75</v>
      </c>
      <c r="H158" s="44">
        <v>1.25</v>
      </c>
      <c r="I158" s="44">
        <v>0</v>
      </c>
      <c r="J158" s="44">
        <v>1.25</v>
      </c>
      <c r="K158" s="44">
        <v>0</v>
      </c>
      <c r="L158" s="44">
        <v>2.25</v>
      </c>
      <c r="M158" s="44">
        <v>0</v>
      </c>
      <c r="N158" s="44">
        <v>0</v>
      </c>
      <c r="O158" s="44">
        <v>0.5</v>
      </c>
      <c r="P158" s="44">
        <v>0.5</v>
      </c>
      <c r="Q158" s="44">
        <v>1</v>
      </c>
      <c r="R158" s="44">
        <v>0</v>
      </c>
      <c r="S158" s="44">
        <v>0</v>
      </c>
      <c r="T158" s="44">
        <v>0</v>
      </c>
      <c r="U158" s="44">
        <v>0</v>
      </c>
      <c r="V158" s="44">
        <v>0</v>
      </c>
      <c r="W158" s="44">
        <v>0</v>
      </c>
    </row>
    <row r="159" spans="3:23" x14ac:dyDescent="0.25">
      <c r="C159" s="47" t="s">
        <v>309</v>
      </c>
      <c r="D159" s="45">
        <v>1</v>
      </c>
      <c r="E159" s="46">
        <v>46</v>
      </c>
      <c r="F159" s="44">
        <v>0.42857142857142855</v>
      </c>
      <c r="G159" s="44">
        <v>0.42857142857142855</v>
      </c>
      <c r="H159" s="44">
        <v>0.42857142857142855</v>
      </c>
      <c r="I159" s="44">
        <v>0.42857142857142855</v>
      </c>
      <c r="J159" s="44">
        <v>0</v>
      </c>
      <c r="K159" s="44">
        <v>0</v>
      </c>
      <c r="L159" s="44">
        <v>0</v>
      </c>
      <c r="M159" s="44">
        <v>0.42857142857142855</v>
      </c>
      <c r="N159" s="44">
        <v>0.42857142857142855</v>
      </c>
      <c r="O159" s="44">
        <v>0.42857142857142855</v>
      </c>
      <c r="P159" s="44">
        <v>0</v>
      </c>
      <c r="Q159" s="44">
        <v>0</v>
      </c>
      <c r="R159" s="44">
        <v>0</v>
      </c>
      <c r="S159" s="44">
        <v>0</v>
      </c>
      <c r="T159" s="44">
        <v>0</v>
      </c>
      <c r="U159" s="44">
        <v>0</v>
      </c>
      <c r="V159" s="44">
        <v>0</v>
      </c>
      <c r="W159" s="44">
        <v>0</v>
      </c>
    </row>
    <row r="160" spans="3:23" x14ac:dyDescent="0.25">
      <c r="C160" s="47" t="s">
        <v>323</v>
      </c>
      <c r="D160" s="45">
        <v>2</v>
      </c>
      <c r="E160" s="46">
        <v>43.5</v>
      </c>
      <c r="F160" s="44">
        <v>1.5</v>
      </c>
      <c r="G160" s="44">
        <v>0.5</v>
      </c>
      <c r="H160" s="44">
        <v>1.5</v>
      </c>
      <c r="I160" s="44">
        <v>0</v>
      </c>
      <c r="J160" s="44">
        <v>1.5</v>
      </c>
      <c r="K160" s="44">
        <v>0</v>
      </c>
      <c r="L160" s="44">
        <v>0</v>
      </c>
      <c r="M160" s="44">
        <v>0</v>
      </c>
      <c r="N160" s="44">
        <v>0</v>
      </c>
      <c r="O160" s="44">
        <v>0</v>
      </c>
      <c r="P160" s="44">
        <v>0.5</v>
      </c>
      <c r="Q160" s="44">
        <v>0</v>
      </c>
      <c r="R160" s="44">
        <v>0.5</v>
      </c>
      <c r="S160" s="44">
        <v>0</v>
      </c>
      <c r="T160" s="44">
        <v>0</v>
      </c>
      <c r="U160" s="44">
        <v>0</v>
      </c>
      <c r="V160" s="44">
        <v>0</v>
      </c>
      <c r="W160" s="44">
        <v>0</v>
      </c>
    </row>
    <row r="161" spans="3:23" x14ac:dyDescent="0.25">
      <c r="C161" s="47" t="s">
        <v>318</v>
      </c>
      <c r="D161" s="45">
        <v>2</v>
      </c>
      <c r="E161" s="46">
        <v>50</v>
      </c>
      <c r="F161" s="44">
        <v>2</v>
      </c>
      <c r="G161" s="44">
        <v>0</v>
      </c>
      <c r="H161" s="44">
        <v>2</v>
      </c>
      <c r="I161" s="44">
        <v>0</v>
      </c>
      <c r="J161" s="44">
        <v>2</v>
      </c>
      <c r="K161" s="44">
        <v>0</v>
      </c>
      <c r="L161" s="44">
        <v>0</v>
      </c>
      <c r="M161" s="44">
        <v>0</v>
      </c>
      <c r="N161" s="44">
        <v>0</v>
      </c>
      <c r="O161" s="44">
        <v>0</v>
      </c>
      <c r="P161" s="44">
        <v>0</v>
      </c>
      <c r="Q161" s="44">
        <v>0</v>
      </c>
      <c r="R161" s="44">
        <v>0</v>
      </c>
      <c r="S161" s="44">
        <v>0</v>
      </c>
      <c r="T161" s="44">
        <v>0</v>
      </c>
      <c r="U161" s="44">
        <v>0</v>
      </c>
      <c r="V161" s="44">
        <v>0</v>
      </c>
      <c r="W161" s="44">
        <v>0</v>
      </c>
    </row>
    <row r="162" spans="3:23" x14ac:dyDescent="0.25">
      <c r="C162" s="47" t="s">
        <v>322</v>
      </c>
      <c r="D162" s="45">
        <v>4</v>
      </c>
      <c r="E162" s="46">
        <v>34</v>
      </c>
      <c r="F162" s="44">
        <v>1.25</v>
      </c>
      <c r="G162" s="44">
        <v>0</v>
      </c>
      <c r="H162" s="44">
        <v>0.75</v>
      </c>
      <c r="I162" s="44">
        <v>0.6</v>
      </c>
      <c r="J162" s="44">
        <v>1.25</v>
      </c>
      <c r="K162" s="44">
        <v>0.5</v>
      </c>
      <c r="L162" s="44">
        <v>0</v>
      </c>
      <c r="M162" s="44">
        <v>0.6</v>
      </c>
      <c r="N162" s="44">
        <v>0</v>
      </c>
      <c r="O162" s="44">
        <v>0.5</v>
      </c>
      <c r="P162" s="44">
        <v>2.85</v>
      </c>
      <c r="Q162" s="44">
        <v>1.6</v>
      </c>
      <c r="R162" s="44">
        <v>1.5</v>
      </c>
      <c r="S162" s="44">
        <v>0</v>
      </c>
      <c r="T162" s="44">
        <v>0.6</v>
      </c>
      <c r="U162" s="44">
        <v>0</v>
      </c>
      <c r="V162" s="44">
        <v>0</v>
      </c>
      <c r="W162" s="44">
        <v>0</v>
      </c>
    </row>
    <row r="163" spans="3:23" x14ac:dyDescent="0.25">
      <c r="C163" s="47" t="s">
        <v>345</v>
      </c>
      <c r="D163" s="45">
        <v>1</v>
      </c>
      <c r="E163" s="46">
        <v>68</v>
      </c>
      <c r="F163" s="44">
        <v>0.16666666666666666</v>
      </c>
      <c r="G163" s="44">
        <v>0.16666666666666666</v>
      </c>
      <c r="H163" s="44">
        <v>0.16666666666666666</v>
      </c>
      <c r="I163" s="44">
        <v>0.16666666666666666</v>
      </c>
      <c r="J163" s="44">
        <v>0.16666666666666666</v>
      </c>
      <c r="K163" s="44">
        <v>0.16666666666666666</v>
      </c>
      <c r="L163" s="44">
        <v>0.16666666666666666</v>
      </c>
      <c r="M163" s="44">
        <v>0.16666666666666666</v>
      </c>
      <c r="N163" s="44">
        <v>0.16666666666666666</v>
      </c>
      <c r="O163" s="44">
        <v>0.16666666666666666</v>
      </c>
      <c r="P163" s="44">
        <v>0.16666666666666666</v>
      </c>
      <c r="Q163" s="44">
        <v>0.16666666666666666</v>
      </c>
      <c r="R163" s="44">
        <v>0.16666666666666666</v>
      </c>
      <c r="S163" s="44">
        <v>0.16666666666666666</v>
      </c>
      <c r="T163" s="44">
        <v>0.16666666666666666</v>
      </c>
      <c r="U163" s="44">
        <v>0.16666666666666666</v>
      </c>
      <c r="V163" s="44">
        <v>0.16666666666666666</v>
      </c>
      <c r="W163" s="44">
        <v>0.16666666666666666</v>
      </c>
    </row>
    <row r="164" spans="3:23" x14ac:dyDescent="0.25">
      <c r="C164" s="47" t="s">
        <v>317</v>
      </c>
      <c r="D164" s="45">
        <v>3</v>
      </c>
      <c r="E164" s="46">
        <v>45</v>
      </c>
      <c r="F164" s="44">
        <v>1</v>
      </c>
      <c r="G164" s="44">
        <v>0</v>
      </c>
      <c r="H164" s="44">
        <v>3</v>
      </c>
      <c r="I164" s="44">
        <v>1</v>
      </c>
      <c r="J164" s="44">
        <v>2</v>
      </c>
      <c r="K164" s="44">
        <v>1</v>
      </c>
      <c r="L164" s="44">
        <v>0</v>
      </c>
      <c r="M164" s="44">
        <v>0</v>
      </c>
      <c r="N164" s="44">
        <v>0</v>
      </c>
      <c r="O164" s="44">
        <v>0</v>
      </c>
      <c r="P164" s="44">
        <v>0</v>
      </c>
      <c r="Q164" s="44">
        <v>0</v>
      </c>
      <c r="R164" s="44">
        <v>0</v>
      </c>
      <c r="S164" s="44">
        <v>0</v>
      </c>
      <c r="T164" s="44">
        <v>1</v>
      </c>
      <c r="U164" s="44">
        <v>0</v>
      </c>
      <c r="V164" s="44">
        <v>0</v>
      </c>
      <c r="W164" s="44">
        <v>0</v>
      </c>
    </row>
    <row r="165" spans="3:23" x14ac:dyDescent="0.25">
      <c r="C165" s="47" t="s">
        <v>312</v>
      </c>
      <c r="D165" s="45">
        <v>1</v>
      </c>
      <c r="E165" s="46">
        <v>29</v>
      </c>
      <c r="F165" s="44">
        <v>0</v>
      </c>
      <c r="G165" s="44">
        <v>0</v>
      </c>
      <c r="H165" s="44">
        <v>0</v>
      </c>
      <c r="I165" s="44">
        <v>0</v>
      </c>
      <c r="J165" s="44">
        <v>0</v>
      </c>
      <c r="K165" s="44">
        <v>0</v>
      </c>
      <c r="L165" s="44">
        <v>0</v>
      </c>
      <c r="M165" s="44">
        <v>0.375</v>
      </c>
      <c r="N165" s="44">
        <v>0.375</v>
      </c>
      <c r="O165" s="44">
        <v>0</v>
      </c>
      <c r="P165" s="44">
        <v>0.375</v>
      </c>
      <c r="Q165" s="44">
        <v>0.375</v>
      </c>
      <c r="R165" s="44">
        <v>0.375</v>
      </c>
      <c r="S165" s="44">
        <v>0</v>
      </c>
      <c r="T165" s="44">
        <v>0</v>
      </c>
      <c r="U165" s="44">
        <v>0.375</v>
      </c>
      <c r="V165" s="44">
        <v>0.375</v>
      </c>
      <c r="W165" s="44">
        <v>0.375</v>
      </c>
    </row>
    <row r="166" spans="3:23" x14ac:dyDescent="0.25">
      <c r="C166" s="47" t="s">
        <v>289</v>
      </c>
      <c r="D166" s="45">
        <v>1</v>
      </c>
      <c r="E166" s="46">
        <v>30</v>
      </c>
      <c r="F166" s="44">
        <v>1</v>
      </c>
      <c r="G166" s="44">
        <v>0</v>
      </c>
      <c r="H166" s="44">
        <v>0</v>
      </c>
      <c r="I166" s="44">
        <v>0</v>
      </c>
      <c r="J166" s="44">
        <v>0</v>
      </c>
      <c r="K166" s="44">
        <v>0</v>
      </c>
      <c r="L166" s="44">
        <v>0</v>
      </c>
      <c r="M166" s="44">
        <v>0</v>
      </c>
      <c r="N166" s="44">
        <v>0</v>
      </c>
      <c r="O166" s="44">
        <v>0</v>
      </c>
      <c r="P166" s="44">
        <v>0</v>
      </c>
      <c r="Q166" s="44">
        <v>0</v>
      </c>
      <c r="R166" s="44">
        <v>0</v>
      </c>
      <c r="S166" s="44">
        <v>1</v>
      </c>
      <c r="T166" s="44">
        <v>0</v>
      </c>
      <c r="U166" s="44">
        <v>0</v>
      </c>
      <c r="V166" s="44">
        <v>0</v>
      </c>
      <c r="W166" s="44">
        <v>0</v>
      </c>
    </row>
    <row r="167" spans="3:23" x14ac:dyDescent="0.25">
      <c r="C167" s="47" t="s">
        <v>287</v>
      </c>
      <c r="D167" s="45">
        <v>2</v>
      </c>
      <c r="E167" s="46">
        <v>75</v>
      </c>
      <c r="F167" s="44">
        <v>1</v>
      </c>
      <c r="G167" s="44">
        <v>0</v>
      </c>
      <c r="H167" s="44">
        <v>1</v>
      </c>
      <c r="I167" s="44">
        <v>1</v>
      </c>
      <c r="J167" s="44">
        <v>0</v>
      </c>
      <c r="K167" s="44">
        <v>0</v>
      </c>
      <c r="L167" s="44">
        <v>0</v>
      </c>
      <c r="M167" s="44">
        <v>0</v>
      </c>
      <c r="N167" s="44">
        <v>1</v>
      </c>
      <c r="O167" s="44">
        <v>0</v>
      </c>
      <c r="P167" s="44">
        <v>0</v>
      </c>
      <c r="Q167" s="44">
        <v>0</v>
      </c>
      <c r="R167" s="44">
        <v>0</v>
      </c>
      <c r="S167" s="44">
        <v>0</v>
      </c>
      <c r="T167" s="44">
        <v>0</v>
      </c>
      <c r="U167" s="44">
        <v>0</v>
      </c>
      <c r="V167" s="44">
        <v>0</v>
      </c>
      <c r="W167" s="44">
        <v>0</v>
      </c>
    </row>
    <row r="168" spans="3:23" x14ac:dyDescent="0.25">
      <c r="C168" s="47" t="s">
        <v>141</v>
      </c>
      <c r="D168" s="45">
        <v>12</v>
      </c>
      <c r="E168" s="46">
        <v>61.583333333333336</v>
      </c>
      <c r="F168" s="44">
        <v>6.75</v>
      </c>
      <c r="G168" s="44">
        <v>2.5</v>
      </c>
      <c r="H168" s="44">
        <v>1.75</v>
      </c>
      <c r="I168" s="44">
        <v>0.74999999999999989</v>
      </c>
      <c r="J168" s="44">
        <v>3.4166666666666665</v>
      </c>
      <c r="K168" s="44">
        <v>1.75</v>
      </c>
      <c r="L168" s="44">
        <v>0.16666666666666666</v>
      </c>
      <c r="M168" s="44">
        <v>2.416666666666667</v>
      </c>
      <c r="N168" s="44">
        <v>0.41666666666666663</v>
      </c>
      <c r="O168" s="44">
        <v>1.75</v>
      </c>
      <c r="P168" s="44">
        <v>3.75</v>
      </c>
      <c r="Q168" s="44">
        <v>1.1666666666666667</v>
      </c>
      <c r="R168" s="44">
        <v>1.4166666666666665</v>
      </c>
      <c r="S168" s="44">
        <v>0.16666666666666666</v>
      </c>
      <c r="T168" s="44">
        <v>3.5</v>
      </c>
      <c r="U168" s="44">
        <v>0.16666666666666666</v>
      </c>
      <c r="V168" s="44">
        <v>0.41666666666666663</v>
      </c>
      <c r="W168" s="44">
        <v>0.74999999999999989</v>
      </c>
    </row>
    <row r="169" spans="3:23" x14ac:dyDescent="0.25">
      <c r="C169" s="47" t="s">
        <v>220</v>
      </c>
      <c r="D169" s="45">
        <v>1</v>
      </c>
      <c r="E169" s="46">
        <v>63</v>
      </c>
      <c r="F169" s="44">
        <v>1</v>
      </c>
      <c r="G169" s="44">
        <v>0</v>
      </c>
      <c r="H169" s="44">
        <v>1</v>
      </c>
      <c r="I169" s="44">
        <v>0</v>
      </c>
      <c r="J169" s="44">
        <v>0</v>
      </c>
      <c r="K169" s="44">
        <v>0</v>
      </c>
      <c r="L169" s="44">
        <v>0</v>
      </c>
      <c r="M169" s="44">
        <v>0</v>
      </c>
      <c r="N169" s="44">
        <v>0</v>
      </c>
      <c r="O169" s="44">
        <v>0</v>
      </c>
      <c r="P169" s="44">
        <v>0</v>
      </c>
      <c r="Q169" s="44">
        <v>0</v>
      </c>
      <c r="R169" s="44">
        <v>1</v>
      </c>
      <c r="S169" s="44">
        <v>0</v>
      </c>
      <c r="T169" s="44">
        <v>0</v>
      </c>
      <c r="U169" s="44">
        <v>0</v>
      </c>
      <c r="V169" s="44">
        <v>0</v>
      </c>
      <c r="W169" s="44">
        <v>0</v>
      </c>
    </row>
    <row r="170" spans="3:23" x14ac:dyDescent="0.25">
      <c r="C170" s="47" t="s">
        <v>300</v>
      </c>
      <c r="D170" s="45">
        <v>1</v>
      </c>
      <c r="E170" s="46">
        <v>56</v>
      </c>
      <c r="F170" s="44">
        <v>0</v>
      </c>
      <c r="G170" s="44">
        <v>1</v>
      </c>
      <c r="H170" s="44">
        <v>0</v>
      </c>
      <c r="I170" s="44">
        <v>0</v>
      </c>
      <c r="J170" s="44">
        <v>0</v>
      </c>
      <c r="K170" s="44">
        <v>0</v>
      </c>
      <c r="L170" s="44">
        <v>1</v>
      </c>
      <c r="M170" s="44">
        <v>0</v>
      </c>
      <c r="N170" s="44">
        <v>0</v>
      </c>
      <c r="O170" s="44">
        <v>0</v>
      </c>
      <c r="P170" s="44">
        <v>0</v>
      </c>
      <c r="Q170" s="44">
        <v>0</v>
      </c>
      <c r="R170" s="44">
        <v>0</v>
      </c>
      <c r="S170" s="44">
        <v>0</v>
      </c>
      <c r="T170" s="44">
        <v>0</v>
      </c>
      <c r="U170" s="44">
        <v>0</v>
      </c>
      <c r="V170" s="44">
        <v>1</v>
      </c>
      <c r="W170" s="44">
        <v>0</v>
      </c>
    </row>
    <row r="171" spans="3:23" x14ac:dyDescent="0.25">
      <c r="C171" s="47" t="s">
        <v>274</v>
      </c>
      <c r="D171" s="45">
        <v>1</v>
      </c>
      <c r="E171" s="46">
        <v>31</v>
      </c>
      <c r="F171" s="44">
        <v>0</v>
      </c>
      <c r="G171" s="44">
        <v>0</v>
      </c>
      <c r="H171" s="44">
        <v>0</v>
      </c>
      <c r="I171" s="44">
        <v>0</v>
      </c>
      <c r="J171" s="44">
        <v>0</v>
      </c>
      <c r="K171" s="44">
        <v>0</v>
      </c>
      <c r="L171" s="44">
        <v>1</v>
      </c>
      <c r="M171" s="44">
        <v>0</v>
      </c>
      <c r="N171" s="44">
        <v>0</v>
      </c>
      <c r="O171" s="44">
        <v>1</v>
      </c>
      <c r="P171" s="44">
        <v>0</v>
      </c>
      <c r="Q171" s="44">
        <v>0</v>
      </c>
      <c r="R171" s="44">
        <v>0</v>
      </c>
      <c r="S171" s="44">
        <v>0</v>
      </c>
      <c r="T171" s="44">
        <v>1</v>
      </c>
      <c r="U171" s="44">
        <v>0</v>
      </c>
      <c r="V171" s="44">
        <v>0</v>
      </c>
      <c r="W171" s="44">
        <v>0</v>
      </c>
    </row>
    <row r="172" spans="3:23" x14ac:dyDescent="0.25">
      <c r="C172" s="47" t="s">
        <v>257</v>
      </c>
      <c r="D172" s="45">
        <v>1</v>
      </c>
      <c r="E172" s="46">
        <v>53</v>
      </c>
      <c r="F172" s="44">
        <v>1</v>
      </c>
      <c r="G172" s="44">
        <v>0</v>
      </c>
      <c r="H172" s="44">
        <v>1</v>
      </c>
      <c r="I172" s="44">
        <v>0</v>
      </c>
      <c r="J172" s="44">
        <v>1</v>
      </c>
      <c r="K172" s="44">
        <v>0</v>
      </c>
      <c r="L172" s="44">
        <v>0</v>
      </c>
      <c r="M172" s="44">
        <v>0</v>
      </c>
      <c r="N172" s="44">
        <v>0</v>
      </c>
      <c r="O172" s="44">
        <v>0</v>
      </c>
      <c r="P172" s="44">
        <v>0</v>
      </c>
      <c r="Q172" s="44">
        <v>0</v>
      </c>
      <c r="R172" s="44">
        <v>0</v>
      </c>
      <c r="S172" s="44">
        <v>0</v>
      </c>
      <c r="T172" s="44">
        <v>0</v>
      </c>
      <c r="U172" s="44">
        <v>0</v>
      </c>
      <c r="V172" s="44">
        <v>0</v>
      </c>
      <c r="W172" s="44">
        <v>0</v>
      </c>
    </row>
    <row r="173" spans="3:23" x14ac:dyDescent="0.25">
      <c r="C173" s="47" t="s">
        <v>209</v>
      </c>
      <c r="D173" s="45">
        <v>4</v>
      </c>
      <c r="E173" s="46">
        <v>54</v>
      </c>
      <c r="F173" s="44">
        <v>1</v>
      </c>
      <c r="G173" s="44">
        <v>0</v>
      </c>
      <c r="H173" s="44">
        <v>0</v>
      </c>
      <c r="I173" s="44">
        <v>0</v>
      </c>
      <c r="J173" s="44">
        <v>0</v>
      </c>
      <c r="K173" s="44">
        <v>0</v>
      </c>
      <c r="L173" s="44">
        <v>1</v>
      </c>
      <c r="M173" s="44">
        <v>0</v>
      </c>
      <c r="N173" s="44">
        <v>1</v>
      </c>
      <c r="O173" s="44">
        <v>1</v>
      </c>
      <c r="P173" s="44">
        <v>0</v>
      </c>
      <c r="Q173" s="44">
        <v>0</v>
      </c>
      <c r="R173" s="44">
        <v>1</v>
      </c>
      <c r="S173" s="44">
        <v>1</v>
      </c>
      <c r="T173" s="44">
        <v>1</v>
      </c>
      <c r="U173" s="44">
        <v>0</v>
      </c>
      <c r="V173" s="44">
        <v>0</v>
      </c>
      <c r="W173" s="44">
        <v>0</v>
      </c>
    </row>
    <row r="174" spans="3:23" x14ac:dyDescent="0.25">
      <c r="C174" s="47" t="s">
        <v>119</v>
      </c>
      <c r="D174" s="45">
        <v>1</v>
      </c>
      <c r="E174" s="46">
        <v>55</v>
      </c>
      <c r="F174" s="44">
        <v>0</v>
      </c>
      <c r="G174" s="44">
        <v>0</v>
      </c>
      <c r="H174" s="44">
        <v>0</v>
      </c>
      <c r="I174" s="44">
        <v>0</v>
      </c>
      <c r="J174" s="44">
        <v>0</v>
      </c>
      <c r="K174" s="44">
        <v>0</v>
      </c>
      <c r="L174" s="44">
        <v>1</v>
      </c>
      <c r="M174" s="44">
        <v>0</v>
      </c>
      <c r="N174" s="44">
        <v>0</v>
      </c>
      <c r="O174" s="44">
        <v>1</v>
      </c>
      <c r="P174" s="44">
        <v>0</v>
      </c>
      <c r="Q174" s="44">
        <v>0</v>
      </c>
      <c r="R174" s="44">
        <v>0</v>
      </c>
      <c r="S174" s="44">
        <v>0</v>
      </c>
      <c r="T174" s="44">
        <v>0</v>
      </c>
      <c r="U174" s="44">
        <v>0</v>
      </c>
      <c r="V174" s="44">
        <v>1</v>
      </c>
      <c r="W174" s="44">
        <v>0</v>
      </c>
    </row>
    <row r="175" spans="3:23" x14ac:dyDescent="0.25">
      <c r="C175" s="47" t="s">
        <v>185</v>
      </c>
      <c r="D175" s="45">
        <v>14</v>
      </c>
      <c r="E175" s="46">
        <v>36.785714285714285</v>
      </c>
      <c r="F175" s="44">
        <v>2</v>
      </c>
      <c r="G175" s="44">
        <v>0</v>
      </c>
      <c r="H175" s="44">
        <v>1</v>
      </c>
      <c r="I175" s="44">
        <v>0</v>
      </c>
      <c r="J175" s="44">
        <v>1</v>
      </c>
      <c r="K175" s="44">
        <v>0</v>
      </c>
      <c r="L175" s="44">
        <v>8</v>
      </c>
      <c r="M175" s="44">
        <v>1</v>
      </c>
      <c r="N175" s="44">
        <v>1</v>
      </c>
      <c r="O175" s="44">
        <v>3</v>
      </c>
      <c r="P175" s="44">
        <v>2</v>
      </c>
      <c r="Q175" s="44">
        <v>2</v>
      </c>
      <c r="R175" s="44">
        <v>0</v>
      </c>
      <c r="S175" s="44">
        <v>4</v>
      </c>
      <c r="T175" s="44">
        <v>1</v>
      </c>
      <c r="U175" s="44">
        <v>1</v>
      </c>
      <c r="V175" s="44">
        <v>4</v>
      </c>
      <c r="W175" s="44">
        <v>1</v>
      </c>
    </row>
    <row r="176" spans="3:23" x14ac:dyDescent="0.25">
      <c r="C176" s="47" t="s">
        <v>244</v>
      </c>
      <c r="D176" s="45">
        <v>1</v>
      </c>
      <c r="E176" s="46">
        <v>60</v>
      </c>
      <c r="F176" s="44">
        <v>1</v>
      </c>
      <c r="G176" s="44">
        <v>0</v>
      </c>
      <c r="H176" s="44">
        <v>1</v>
      </c>
      <c r="I176" s="44">
        <v>0</v>
      </c>
      <c r="J176" s="44">
        <v>1</v>
      </c>
      <c r="K176" s="44">
        <v>0</v>
      </c>
      <c r="L176" s="44">
        <v>0</v>
      </c>
      <c r="M176" s="44">
        <v>0</v>
      </c>
      <c r="N176" s="44">
        <v>0</v>
      </c>
      <c r="O176" s="44">
        <v>0</v>
      </c>
      <c r="P176" s="44">
        <v>0</v>
      </c>
      <c r="Q176" s="44">
        <v>0</v>
      </c>
      <c r="R176" s="44">
        <v>0</v>
      </c>
      <c r="S176" s="44">
        <v>0</v>
      </c>
      <c r="T176" s="44">
        <v>0</v>
      </c>
      <c r="U176" s="44">
        <v>0</v>
      </c>
      <c r="V176" s="44">
        <v>0</v>
      </c>
      <c r="W176" s="44">
        <v>0</v>
      </c>
    </row>
    <row r="177" spans="3:23" x14ac:dyDescent="0.25">
      <c r="C177" s="47" t="s">
        <v>208</v>
      </c>
      <c r="D177" s="45">
        <v>2</v>
      </c>
      <c r="E177" s="46">
        <v>71</v>
      </c>
      <c r="F177" s="44">
        <v>0</v>
      </c>
      <c r="G177" s="44">
        <v>0</v>
      </c>
      <c r="H177" s="44">
        <v>0</v>
      </c>
      <c r="I177" s="44">
        <v>0</v>
      </c>
      <c r="J177" s="44">
        <v>0</v>
      </c>
      <c r="K177" s="44">
        <v>0</v>
      </c>
      <c r="L177" s="44">
        <v>1</v>
      </c>
      <c r="M177" s="44">
        <v>0</v>
      </c>
      <c r="N177" s="44">
        <v>0</v>
      </c>
      <c r="O177" s="44">
        <v>2</v>
      </c>
      <c r="P177" s="44">
        <v>0</v>
      </c>
      <c r="Q177" s="44">
        <v>0</v>
      </c>
      <c r="R177" s="44">
        <v>0</v>
      </c>
      <c r="S177" s="44">
        <v>0</v>
      </c>
      <c r="T177" s="44">
        <v>1</v>
      </c>
      <c r="U177" s="44">
        <v>0</v>
      </c>
      <c r="V177" s="44">
        <v>0</v>
      </c>
      <c r="W177" s="44">
        <v>0</v>
      </c>
    </row>
    <row r="178" spans="3:23" x14ac:dyDescent="0.25">
      <c r="C178" s="47" t="s">
        <v>235</v>
      </c>
      <c r="D178" s="45">
        <v>4</v>
      </c>
      <c r="E178" s="46">
        <v>32.25</v>
      </c>
      <c r="F178" s="44">
        <v>1</v>
      </c>
      <c r="G178" s="44">
        <v>2</v>
      </c>
      <c r="H178" s="44">
        <v>0</v>
      </c>
      <c r="I178" s="44">
        <v>0</v>
      </c>
      <c r="J178" s="44">
        <v>1</v>
      </c>
      <c r="K178" s="44">
        <v>0</v>
      </c>
      <c r="L178" s="44">
        <v>1</v>
      </c>
      <c r="M178" s="44">
        <v>0</v>
      </c>
      <c r="N178" s="44">
        <v>0</v>
      </c>
      <c r="O178" s="44">
        <v>0</v>
      </c>
      <c r="P178" s="44">
        <v>0</v>
      </c>
      <c r="Q178" s="44">
        <v>0</v>
      </c>
      <c r="R178" s="44">
        <v>1</v>
      </c>
      <c r="S178" s="44">
        <v>0</v>
      </c>
      <c r="T178" s="44">
        <v>1</v>
      </c>
      <c r="U178" s="44">
        <v>0</v>
      </c>
      <c r="V178" s="44">
        <v>0</v>
      </c>
      <c r="W178" s="44">
        <v>0</v>
      </c>
    </row>
    <row r="179" spans="3:23" x14ac:dyDescent="0.25">
      <c r="C179" s="47" t="s">
        <v>219</v>
      </c>
      <c r="D179" s="45">
        <v>4</v>
      </c>
      <c r="E179" s="46">
        <v>42.5</v>
      </c>
      <c r="F179" s="44">
        <v>0</v>
      </c>
      <c r="G179" s="44">
        <v>1</v>
      </c>
      <c r="H179" s="44">
        <v>1</v>
      </c>
      <c r="I179" s="44">
        <v>1</v>
      </c>
      <c r="J179" s="44">
        <v>1</v>
      </c>
      <c r="K179" s="44">
        <v>0</v>
      </c>
      <c r="L179" s="44">
        <v>3</v>
      </c>
      <c r="M179" s="44">
        <v>0</v>
      </c>
      <c r="N179" s="44">
        <v>0</v>
      </c>
      <c r="O179" s="44">
        <v>0</v>
      </c>
      <c r="P179" s="44">
        <v>2</v>
      </c>
      <c r="Q179" s="44">
        <v>0</v>
      </c>
      <c r="R179" s="44">
        <v>0</v>
      </c>
      <c r="S179" s="44">
        <v>2</v>
      </c>
      <c r="T179" s="44">
        <v>1</v>
      </c>
      <c r="U179" s="44">
        <v>0</v>
      </c>
      <c r="V179" s="44">
        <v>0</v>
      </c>
      <c r="W179" s="44">
        <v>0</v>
      </c>
    </row>
    <row r="180" spans="3:23" x14ac:dyDescent="0.25">
      <c r="C180" s="47" t="s">
        <v>298</v>
      </c>
      <c r="D180" s="45">
        <v>1</v>
      </c>
      <c r="E180" s="46">
        <v>23</v>
      </c>
      <c r="F180" s="44">
        <v>0</v>
      </c>
      <c r="G180" s="44">
        <v>0</v>
      </c>
      <c r="H180" s="44">
        <v>0</v>
      </c>
      <c r="I180" s="44">
        <v>0</v>
      </c>
      <c r="J180" s="44">
        <v>0</v>
      </c>
      <c r="K180" s="44">
        <v>0</v>
      </c>
      <c r="L180" s="44">
        <v>0</v>
      </c>
      <c r="M180" s="44">
        <v>0</v>
      </c>
      <c r="N180" s="44">
        <v>0</v>
      </c>
      <c r="O180" s="44">
        <v>0</v>
      </c>
      <c r="P180" s="44">
        <v>0</v>
      </c>
      <c r="Q180" s="44">
        <v>1</v>
      </c>
      <c r="R180" s="44">
        <v>1</v>
      </c>
      <c r="S180" s="44">
        <v>0</v>
      </c>
      <c r="T180" s="44">
        <v>0</v>
      </c>
      <c r="U180" s="44">
        <v>0</v>
      </c>
      <c r="V180" s="44">
        <v>1</v>
      </c>
      <c r="W180" s="44">
        <v>0</v>
      </c>
    </row>
    <row r="181" spans="3:23" x14ac:dyDescent="0.25">
      <c r="C181" s="47" t="s">
        <v>247</v>
      </c>
      <c r="D181" s="45">
        <v>4</v>
      </c>
      <c r="E181" s="46">
        <v>59.666666666666664</v>
      </c>
      <c r="F181" s="44">
        <v>0.16666666666666666</v>
      </c>
      <c r="G181" s="44">
        <v>0.16666666666666666</v>
      </c>
      <c r="H181" s="44">
        <v>0.16666666666666666</v>
      </c>
      <c r="I181" s="44">
        <v>0.16666666666666666</v>
      </c>
      <c r="J181" s="44">
        <v>0.16666666666666666</v>
      </c>
      <c r="K181" s="44">
        <v>0.16666666666666666</v>
      </c>
      <c r="L181" s="44">
        <v>2.166666666666667</v>
      </c>
      <c r="M181" s="44">
        <v>0.16666666666666666</v>
      </c>
      <c r="N181" s="44">
        <v>0.16666666666666666</v>
      </c>
      <c r="O181" s="44">
        <v>0.16666666666666666</v>
      </c>
      <c r="P181" s="44">
        <v>0.16666666666666666</v>
      </c>
      <c r="Q181" s="44">
        <v>1.1666666666666667</v>
      </c>
      <c r="R181" s="44">
        <v>1.1666666666666667</v>
      </c>
      <c r="S181" s="44">
        <v>2.166666666666667</v>
      </c>
      <c r="T181" s="44">
        <v>0.16666666666666666</v>
      </c>
      <c r="U181" s="44">
        <v>0.16666666666666666</v>
      </c>
      <c r="V181" s="44">
        <v>1.1666666666666667</v>
      </c>
      <c r="W181" s="44">
        <v>0.16666666666666666</v>
      </c>
    </row>
    <row r="182" spans="3:23" x14ac:dyDescent="0.25">
      <c r="C182" s="47" t="s">
        <v>180</v>
      </c>
      <c r="D182" s="45">
        <v>28</v>
      </c>
      <c r="E182" s="46">
        <v>41.928571428571431</v>
      </c>
      <c r="F182" s="44">
        <v>6.166666666666667</v>
      </c>
      <c r="G182" s="44">
        <v>7.166666666666667</v>
      </c>
      <c r="H182" s="44">
        <v>4.166666666666667</v>
      </c>
      <c r="I182" s="44">
        <v>1.1666666666666667</v>
      </c>
      <c r="J182" s="44">
        <v>5.166666666666667</v>
      </c>
      <c r="K182" s="44">
        <v>0.16666666666666666</v>
      </c>
      <c r="L182" s="44">
        <v>11.166666666666668</v>
      </c>
      <c r="M182" s="44">
        <v>1.1666666666666667</v>
      </c>
      <c r="N182" s="44">
        <v>0.16666666666666666</v>
      </c>
      <c r="O182" s="44">
        <v>3.1666666666666665</v>
      </c>
      <c r="P182" s="44">
        <v>2.166666666666667</v>
      </c>
      <c r="Q182" s="44">
        <v>0.16666666666666666</v>
      </c>
      <c r="R182" s="44">
        <v>3.1666666666666665</v>
      </c>
      <c r="S182" s="44">
        <v>7.1666666666666661</v>
      </c>
      <c r="T182" s="44">
        <v>5.1666666666666661</v>
      </c>
      <c r="U182" s="44">
        <v>0.16666666666666666</v>
      </c>
      <c r="V182" s="44">
        <v>6.1666666666666661</v>
      </c>
      <c r="W182" s="44">
        <v>0.16666666666666666</v>
      </c>
    </row>
    <row r="183" spans="3:23" x14ac:dyDescent="0.25">
      <c r="C183" s="47" t="s">
        <v>297</v>
      </c>
      <c r="D183" s="45">
        <v>1</v>
      </c>
      <c r="E183" s="46">
        <v>43</v>
      </c>
      <c r="F183" s="44">
        <v>0</v>
      </c>
      <c r="G183" s="44">
        <v>0</v>
      </c>
      <c r="H183" s="44">
        <v>0</v>
      </c>
      <c r="I183" s="44">
        <v>1</v>
      </c>
      <c r="J183" s="44">
        <v>0</v>
      </c>
      <c r="K183" s="44">
        <v>0</v>
      </c>
      <c r="L183" s="44">
        <v>0</v>
      </c>
      <c r="M183" s="44">
        <v>0</v>
      </c>
      <c r="N183" s="44">
        <v>0</v>
      </c>
      <c r="O183" s="44">
        <v>0</v>
      </c>
      <c r="P183" s="44">
        <v>0</v>
      </c>
      <c r="Q183" s="44">
        <v>0</v>
      </c>
      <c r="R183" s="44">
        <v>1</v>
      </c>
      <c r="S183" s="44">
        <v>1</v>
      </c>
      <c r="T183" s="44">
        <v>0</v>
      </c>
      <c r="U183" s="44">
        <v>0</v>
      </c>
      <c r="V183" s="44">
        <v>0</v>
      </c>
      <c r="W183" s="44">
        <v>0</v>
      </c>
    </row>
    <row r="184" spans="3:23" x14ac:dyDescent="0.25">
      <c r="C184" s="47" t="s">
        <v>173</v>
      </c>
      <c r="D184" s="45">
        <v>1</v>
      </c>
      <c r="E184" s="46">
        <v>42</v>
      </c>
      <c r="F184" s="44">
        <v>0</v>
      </c>
      <c r="G184" s="44">
        <v>0</v>
      </c>
      <c r="H184" s="44">
        <v>1</v>
      </c>
      <c r="I184" s="44">
        <v>0</v>
      </c>
      <c r="J184" s="44">
        <v>0</v>
      </c>
      <c r="K184" s="44">
        <v>0</v>
      </c>
      <c r="L184" s="44">
        <v>1</v>
      </c>
      <c r="M184" s="44">
        <v>1</v>
      </c>
      <c r="N184" s="44">
        <v>0</v>
      </c>
      <c r="O184" s="44">
        <v>0</v>
      </c>
      <c r="P184" s="44">
        <v>0</v>
      </c>
      <c r="Q184" s="44">
        <v>0</v>
      </c>
      <c r="R184" s="44">
        <v>0</v>
      </c>
      <c r="S184" s="44">
        <v>0</v>
      </c>
      <c r="T184" s="44">
        <v>0</v>
      </c>
      <c r="U184" s="44">
        <v>0</v>
      </c>
      <c r="V184" s="44">
        <v>0</v>
      </c>
      <c r="W184" s="44">
        <v>0</v>
      </c>
    </row>
    <row r="185" spans="3:23" x14ac:dyDescent="0.25">
      <c r="C185" s="47" t="s">
        <v>255</v>
      </c>
      <c r="D185" s="45">
        <v>1</v>
      </c>
      <c r="E185" s="46">
        <v>53</v>
      </c>
      <c r="F185" s="44">
        <v>0</v>
      </c>
      <c r="G185" s="44">
        <v>0</v>
      </c>
      <c r="H185" s="44">
        <v>0</v>
      </c>
      <c r="I185" s="44">
        <v>0</v>
      </c>
      <c r="J185" s="44">
        <v>0</v>
      </c>
      <c r="K185" s="44">
        <v>0</v>
      </c>
      <c r="L185" s="44">
        <v>1</v>
      </c>
      <c r="M185" s="44">
        <v>0</v>
      </c>
      <c r="N185" s="44">
        <v>0</v>
      </c>
      <c r="O185" s="44">
        <v>0</v>
      </c>
      <c r="P185" s="44">
        <v>0</v>
      </c>
      <c r="Q185" s="44">
        <v>0</v>
      </c>
      <c r="R185" s="44">
        <v>0</v>
      </c>
      <c r="S185" s="44">
        <v>1</v>
      </c>
      <c r="T185" s="44">
        <v>0</v>
      </c>
      <c r="U185" s="44">
        <v>0</v>
      </c>
      <c r="V185" s="44">
        <v>0</v>
      </c>
      <c r="W185" s="44">
        <v>0</v>
      </c>
    </row>
    <row r="186" spans="3:23" x14ac:dyDescent="0.25">
      <c r="C186" s="47" t="s">
        <v>192</v>
      </c>
      <c r="D186" s="45">
        <v>1</v>
      </c>
      <c r="E186" s="46">
        <v>43</v>
      </c>
      <c r="F186" s="44">
        <v>0</v>
      </c>
      <c r="G186" s="44">
        <v>1</v>
      </c>
      <c r="H186" s="44">
        <v>0</v>
      </c>
      <c r="I186" s="44">
        <v>0</v>
      </c>
      <c r="J186" s="44">
        <v>0</v>
      </c>
      <c r="K186" s="44">
        <v>0</v>
      </c>
      <c r="L186" s="44">
        <v>0</v>
      </c>
      <c r="M186" s="44">
        <v>0</v>
      </c>
      <c r="N186" s="44">
        <v>0</v>
      </c>
      <c r="O186" s="44">
        <v>0</v>
      </c>
      <c r="P186" s="44">
        <v>0</v>
      </c>
      <c r="Q186" s="44">
        <v>0</v>
      </c>
      <c r="R186" s="44">
        <v>1</v>
      </c>
      <c r="S186" s="44">
        <v>0</v>
      </c>
      <c r="T186" s="44">
        <v>1</v>
      </c>
      <c r="U186" s="44">
        <v>0</v>
      </c>
      <c r="V186" s="44">
        <v>0</v>
      </c>
      <c r="W186" s="44">
        <v>0</v>
      </c>
    </row>
    <row r="187" spans="3:23" x14ac:dyDescent="0.25">
      <c r="C187" s="47" t="s">
        <v>189</v>
      </c>
      <c r="D187" s="45">
        <v>1</v>
      </c>
      <c r="E187" s="46">
        <v>55</v>
      </c>
      <c r="F187" s="44">
        <v>0</v>
      </c>
      <c r="G187" s="44">
        <v>0.75</v>
      </c>
      <c r="H187" s="44">
        <v>0</v>
      </c>
      <c r="I187" s="44">
        <v>0</v>
      </c>
      <c r="J187" s="44">
        <v>0</v>
      </c>
      <c r="K187" s="44">
        <v>0</v>
      </c>
      <c r="L187" s="44">
        <v>0</v>
      </c>
      <c r="M187" s="44">
        <v>0</v>
      </c>
      <c r="N187" s="44">
        <v>0</v>
      </c>
      <c r="O187" s="44">
        <v>0</v>
      </c>
      <c r="P187" s="44">
        <v>0.75</v>
      </c>
      <c r="Q187" s="44">
        <v>0</v>
      </c>
      <c r="R187" s="44">
        <v>0</v>
      </c>
      <c r="S187" s="44">
        <v>0.75</v>
      </c>
      <c r="T187" s="44">
        <v>0</v>
      </c>
      <c r="U187" s="44">
        <v>0</v>
      </c>
      <c r="V187" s="44">
        <v>0.75</v>
      </c>
      <c r="W187" s="44">
        <v>0</v>
      </c>
    </row>
    <row r="188" spans="3:23" x14ac:dyDescent="0.25">
      <c r="C188" s="47" t="s">
        <v>252</v>
      </c>
      <c r="D188" s="45">
        <v>1</v>
      </c>
      <c r="E188" s="46">
        <v>67</v>
      </c>
      <c r="F188" s="44">
        <v>0</v>
      </c>
      <c r="G188" s="44">
        <v>0.42857142857142855</v>
      </c>
      <c r="H188" s="44">
        <v>0</v>
      </c>
      <c r="I188" s="44">
        <v>0.42857142857142855</v>
      </c>
      <c r="J188" s="44">
        <v>0</v>
      </c>
      <c r="K188" s="44">
        <v>0</v>
      </c>
      <c r="L188" s="44">
        <v>0.42857142857142855</v>
      </c>
      <c r="M188" s="44">
        <v>0</v>
      </c>
      <c r="N188" s="44">
        <v>0</v>
      </c>
      <c r="O188" s="44">
        <v>0.42857142857142855</v>
      </c>
      <c r="P188" s="44">
        <v>0</v>
      </c>
      <c r="Q188" s="44">
        <v>0</v>
      </c>
      <c r="R188" s="44">
        <v>0.42857142857142855</v>
      </c>
      <c r="S188" s="44">
        <v>0</v>
      </c>
      <c r="T188" s="44">
        <v>0.42857142857142855</v>
      </c>
      <c r="U188" s="44">
        <v>0</v>
      </c>
      <c r="V188" s="44">
        <v>0.42857142857142855</v>
      </c>
      <c r="W188" s="44">
        <v>0</v>
      </c>
    </row>
    <row r="189" spans="3:23" x14ac:dyDescent="0.25">
      <c r="C189" s="47" t="s">
        <v>282</v>
      </c>
      <c r="D189" s="45">
        <v>9</v>
      </c>
      <c r="E189" s="46">
        <v>63.111111111111114</v>
      </c>
      <c r="F189" s="44">
        <v>3</v>
      </c>
      <c r="G189" s="44">
        <v>0</v>
      </c>
      <c r="H189" s="44">
        <v>3</v>
      </c>
      <c r="I189" s="44">
        <v>1.75</v>
      </c>
      <c r="J189" s="44">
        <v>1.25</v>
      </c>
      <c r="K189" s="44">
        <v>0</v>
      </c>
      <c r="L189" s="44">
        <v>1.25</v>
      </c>
      <c r="M189" s="44">
        <v>1.25</v>
      </c>
      <c r="N189" s="44">
        <v>0.25</v>
      </c>
      <c r="O189" s="44">
        <v>1.25</v>
      </c>
      <c r="P189" s="44">
        <v>2</v>
      </c>
      <c r="Q189" s="44">
        <v>0</v>
      </c>
      <c r="R189" s="44">
        <v>1.25</v>
      </c>
      <c r="S189" s="44">
        <v>2.25</v>
      </c>
      <c r="T189" s="44">
        <v>2.25</v>
      </c>
      <c r="U189" s="44">
        <v>0</v>
      </c>
      <c r="V189" s="44">
        <v>0.25</v>
      </c>
      <c r="W189" s="44">
        <v>1</v>
      </c>
    </row>
    <row r="190" spans="3:23" x14ac:dyDescent="0.25">
      <c r="C190" s="47" t="s">
        <v>302</v>
      </c>
      <c r="D190" s="45">
        <v>1</v>
      </c>
      <c r="E190" s="46">
        <v>50</v>
      </c>
      <c r="F190" s="44">
        <v>0</v>
      </c>
      <c r="G190" s="44">
        <v>0</v>
      </c>
      <c r="H190" s="44">
        <v>0</v>
      </c>
      <c r="I190" s="44">
        <v>0</v>
      </c>
      <c r="J190" s="44">
        <v>1</v>
      </c>
      <c r="K190" s="44">
        <v>0</v>
      </c>
      <c r="L190" s="44">
        <v>0</v>
      </c>
      <c r="M190" s="44">
        <v>0</v>
      </c>
      <c r="N190" s="44">
        <v>0</v>
      </c>
      <c r="O190" s="44">
        <v>0</v>
      </c>
      <c r="P190" s="44">
        <v>1</v>
      </c>
      <c r="Q190" s="44">
        <v>0</v>
      </c>
      <c r="R190" s="44">
        <v>1</v>
      </c>
      <c r="S190" s="44">
        <v>0</v>
      </c>
      <c r="T190" s="44">
        <v>0</v>
      </c>
      <c r="U190" s="44">
        <v>0</v>
      </c>
      <c r="V190" s="44">
        <v>0</v>
      </c>
      <c r="W190" s="44">
        <v>0</v>
      </c>
    </row>
    <row r="191" spans="3:23" x14ac:dyDescent="0.25">
      <c r="C191" s="47" t="s">
        <v>194</v>
      </c>
      <c r="D191" s="45">
        <v>2</v>
      </c>
      <c r="E191" s="46">
        <v>45</v>
      </c>
      <c r="F191" s="44">
        <v>0</v>
      </c>
      <c r="G191" s="44">
        <v>0</v>
      </c>
      <c r="H191" s="44">
        <v>0</v>
      </c>
      <c r="I191" s="44">
        <v>0</v>
      </c>
      <c r="J191" s="44">
        <v>0</v>
      </c>
      <c r="K191" s="44">
        <v>0</v>
      </c>
      <c r="L191" s="44">
        <v>1</v>
      </c>
      <c r="M191" s="44">
        <v>0</v>
      </c>
      <c r="N191" s="44">
        <v>1</v>
      </c>
      <c r="O191" s="44">
        <v>1</v>
      </c>
      <c r="P191" s="44">
        <v>0</v>
      </c>
      <c r="Q191" s="44">
        <v>0</v>
      </c>
      <c r="R191" s="44">
        <v>0</v>
      </c>
      <c r="S191" s="44">
        <v>0</v>
      </c>
      <c r="T191" s="44">
        <v>0</v>
      </c>
      <c r="U191" s="44">
        <v>0</v>
      </c>
      <c r="V191" s="44">
        <v>0</v>
      </c>
      <c r="W191" s="44">
        <v>0</v>
      </c>
    </row>
    <row r="192" spans="3:23" x14ac:dyDescent="0.25">
      <c r="C192" s="47" t="s">
        <v>224</v>
      </c>
      <c r="D192" s="45">
        <v>2</v>
      </c>
      <c r="E192" s="46">
        <v>75</v>
      </c>
      <c r="F192" s="44">
        <v>1</v>
      </c>
      <c r="G192" s="44">
        <v>0</v>
      </c>
      <c r="H192" s="44">
        <v>1</v>
      </c>
      <c r="I192" s="44">
        <v>0</v>
      </c>
      <c r="J192" s="44">
        <v>1</v>
      </c>
      <c r="K192" s="44">
        <v>0</v>
      </c>
      <c r="L192" s="44">
        <v>0</v>
      </c>
      <c r="M192" s="44">
        <v>0</v>
      </c>
      <c r="N192" s="44">
        <v>0</v>
      </c>
      <c r="O192" s="44">
        <v>0</v>
      </c>
      <c r="P192" s="44">
        <v>1</v>
      </c>
      <c r="Q192" s="44">
        <v>0</v>
      </c>
      <c r="R192" s="44">
        <v>0</v>
      </c>
      <c r="S192" s="44">
        <v>1</v>
      </c>
      <c r="T192" s="44">
        <v>0</v>
      </c>
      <c r="U192" s="44">
        <v>0</v>
      </c>
      <c r="V192" s="44">
        <v>0</v>
      </c>
      <c r="W192" s="44">
        <v>0</v>
      </c>
    </row>
    <row r="193" spans="3:23" x14ac:dyDescent="0.25">
      <c r="C193" s="47" t="s">
        <v>118</v>
      </c>
      <c r="D193" s="45">
        <v>7</v>
      </c>
      <c r="E193" s="46">
        <v>54.571428571428569</v>
      </c>
      <c r="F193" s="44">
        <v>1.375</v>
      </c>
      <c r="G193" s="44">
        <v>2.125</v>
      </c>
      <c r="H193" s="44">
        <v>3.125</v>
      </c>
      <c r="I193" s="44">
        <v>0.375</v>
      </c>
      <c r="J193" s="44">
        <v>2.75</v>
      </c>
      <c r="K193" s="44">
        <v>0.75</v>
      </c>
      <c r="L193" s="44">
        <v>0.6</v>
      </c>
      <c r="M193" s="44">
        <v>0</v>
      </c>
      <c r="N193" s="44">
        <v>1.375</v>
      </c>
      <c r="O193" s="44">
        <v>0.97499999999999998</v>
      </c>
      <c r="P193" s="44">
        <v>0.375</v>
      </c>
      <c r="Q193" s="44">
        <v>0</v>
      </c>
      <c r="R193" s="44">
        <v>0</v>
      </c>
      <c r="S193" s="44">
        <v>1.6</v>
      </c>
      <c r="T193" s="44">
        <v>0.97499999999999998</v>
      </c>
      <c r="U193" s="44">
        <v>0</v>
      </c>
      <c r="V193" s="44">
        <v>1.6</v>
      </c>
      <c r="W193" s="44">
        <v>0</v>
      </c>
    </row>
    <row r="194" spans="3:23" x14ac:dyDescent="0.25">
      <c r="C194" s="47" t="s">
        <v>96</v>
      </c>
      <c r="D194" s="45">
        <v>36</v>
      </c>
      <c r="E194" s="46">
        <v>51.757575757575758</v>
      </c>
      <c r="F194" s="44">
        <v>15.85378787878788</v>
      </c>
      <c r="G194" s="44">
        <v>6.7477272727272721</v>
      </c>
      <c r="H194" s="44">
        <v>11.831060606060607</v>
      </c>
      <c r="I194" s="44">
        <v>3.795454545454545</v>
      </c>
      <c r="J194" s="44">
        <v>6.9787878787878777</v>
      </c>
      <c r="K194" s="44">
        <v>4.6060606060606055</v>
      </c>
      <c r="L194" s="44">
        <v>5.045454545454545</v>
      </c>
      <c r="M194" s="44">
        <v>2.0227272727272725</v>
      </c>
      <c r="N194" s="44">
        <v>3.0227272727272725</v>
      </c>
      <c r="O194" s="44">
        <v>6.1060606060606055</v>
      </c>
      <c r="P194" s="44">
        <v>4.5810606060606061</v>
      </c>
      <c r="Q194" s="44">
        <v>4.8977272727272725</v>
      </c>
      <c r="R194" s="44">
        <v>4.6060606060606055</v>
      </c>
      <c r="S194" s="44">
        <v>6.333333333333333</v>
      </c>
      <c r="T194" s="44">
        <v>7.503787878787878</v>
      </c>
      <c r="U194" s="44">
        <v>0.64772727272727271</v>
      </c>
      <c r="V194" s="44">
        <v>2.2727272727272725</v>
      </c>
      <c r="W194" s="44">
        <v>4.1477272727272725</v>
      </c>
    </row>
    <row r="195" spans="3:23" x14ac:dyDescent="0.25">
      <c r="C195" s="47" t="s">
        <v>226</v>
      </c>
      <c r="D195" s="45">
        <v>1</v>
      </c>
      <c r="E195" s="46">
        <v>55</v>
      </c>
      <c r="F195" s="44">
        <v>0</v>
      </c>
      <c r="G195" s="44">
        <v>1</v>
      </c>
      <c r="H195" s="44">
        <v>1</v>
      </c>
      <c r="I195" s="44">
        <v>0</v>
      </c>
      <c r="J195" s="44">
        <v>1</v>
      </c>
      <c r="K195" s="44">
        <v>0</v>
      </c>
      <c r="L195" s="44">
        <v>0</v>
      </c>
      <c r="M195" s="44">
        <v>0</v>
      </c>
      <c r="N195" s="44">
        <v>0</v>
      </c>
      <c r="O195" s="44">
        <v>0</v>
      </c>
      <c r="P195" s="44">
        <v>0</v>
      </c>
      <c r="Q195" s="44">
        <v>0</v>
      </c>
      <c r="R195" s="44">
        <v>0</v>
      </c>
      <c r="S195" s="44">
        <v>0</v>
      </c>
      <c r="T195" s="44">
        <v>0</v>
      </c>
      <c r="U195" s="44">
        <v>0</v>
      </c>
      <c r="V195" s="44">
        <v>0</v>
      </c>
      <c r="W195" s="44">
        <v>0</v>
      </c>
    </row>
    <row r="196" spans="3:23" x14ac:dyDescent="0.25">
      <c r="C196" s="47" t="s">
        <v>158</v>
      </c>
      <c r="D196" s="45">
        <v>26</v>
      </c>
      <c r="E196" s="46">
        <v>55.115384615384613</v>
      </c>
      <c r="F196" s="44">
        <v>10.758333333333333</v>
      </c>
      <c r="G196" s="44">
        <v>10.233333333333333</v>
      </c>
      <c r="H196" s="44">
        <v>6.7583333333333329</v>
      </c>
      <c r="I196" s="44">
        <v>2.6333333333333333</v>
      </c>
      <c r="J196" s="44">
        <v>5.0083333333333329</v>
      </c>
      <c r="K196" s="44">
        <v>2</v>
      </c>
      <c r="L196" s="44">
        <v>0.67500000000000004</v>
      </c>
      <c r="M196" s="44">
        <v>2.7583333333333333</v>
      </c>
      <c r="N196" s="44">
        <v>1</v>
      </c>
      <c r="O196" s="44">
        <v>9.6833333333333318</v>
      </c>
      <c r="P196" s="44">
        <v>3.3</v>
      </c>
      <c r="Q196" s="44">
        <v>1.3</v>
      </c>
      <c r="R196" s="44">
        <v>4.3083333333333336</v>
      </c>
      <c r="S196" s="44">
        <v>1.9</v>
      </c>
      <c r="T196" s="44">
        <v>3.3083333333333331</v>
      </c>
      <c r="U196" s="44">
        <v>0</v>
      </c>
      <c r="V196" s="44">
        <v>1</v>
      </c>
      <c r="W196" s="44">
        <v>0.375</v>
      </c>
    </row>
    <row r="197" spans="3:23" x14ac:dyDescent="0.25">
      <c r="C197" s="47" t="s">
        <v>164</v>
      </c>
      <c r="D197" s="45">
        <v>3</v>
      </c>
      <c r="E197" s="46">
        <v>32</v>
      </c>
      <c r="F197" s="44">
        <v>1</v>
      </c>
      <c r="G197" s="44">
        <v>1</v>
      </c>
      <c r="H197" s="44">
        <v>0</v>
      </c>
      <c r="I197" s="44">
        <v>0</v>
      </c>
      <c r="J197" s="44">
        <v>2</v>
      </c>
      <c r="K197" s="44">
        <v>0</v>
      </c>
      <c r="L197" s="44">
        <v>1</v>
      </c>
      <c r="M197" s="44">
        <v>0</v>
      </c>
      <c r="N197" s="44">
        <v>0</v>
      </c>
      <c r="O197" s="44">
        <v>0</v>
      </c>
      <c r="P197" s="44">
        <v>0</v>
      </c>
      <c r="Q197" s="44">
        <v>0</v>
      </c>
      <c r="R197" s="44">
        <v>1</v>
      </c>
      <c r="S197" s="44">
        <v>1</v>
      </c>
      <c r="T197" s="44">
        <v>1</v>
      </c>
      <c r="U197" s="44">
        <v>0</v>
      </c>
      <c r="V197" s="44">
        <v>0</v>
      </c>
      <c r="W197" s="44">
        <v>1</v>
      </c>
    </row>
    <row r="198" spans="3:23" x14ac:dyDescent="0.25">
      <c r="C198" s="47" t="s">
        <v>243</v>
      </c>
      <c r="D198" s="45">
        <v>4</v>
      </c>
      <c r="E198" s="46">
        <v>42.75</v>
      </c>
      <c r="F198" s="44">
        <v>0</v>
      </c>
      <c r="G198" s="44">
        <v>1</v>
      </c>
      <c r="H198" s="44">
        <v>0</v>
      </c>
      <c r="I198" s="44">
        <v>0</v>
      </c>
      <c r="J198" s="44">
        <v>1</v>
      </c>
      <c r="K198" s="44">
        <v>0</v>
      </c>
      <c r="L198" s="44">
        <v>2</v>
      </c>
      <c r="M198" s="44">
        <v>0</v>
      </c>
      <c r="N198" s="44">
        <v>0</v>
      </c>
      <c r="O198" s="44">
        <v>1</v>
      </c>
      <c r="P198" s="44">
        <v>0</v>
      </c>
      <c r="Q198" s="44">
        <v>0</v>
      </c>
      <c r="R198" s="44">
        <v>0</v>
      </c>
      <c r="S198" s="44">
        <v>1</v>
      </c>
      <c r="T198" s="44">
        <v>1</v>
      </c>
      <c r="U198" s="44">
        <v>0</v>
      </c>
      <c r="V198" s="44">
        <v>0</v>
      </c>
      <c r="W198" s="44">
        <v>0</v>
      </c>
    </row>
    <row r="199" spans="3:23" x14ac:dyDescent="0.25">
      <c r="C199" s="47" t="s">
        <v>193</v>
      </c>
      <c r="D199" s="45">
        <v>3</v>
      </c>
      <c r="E199" s="46">
        <v>48.666666666666664</v>
      </c>
      <c r="F199" s="44">
        <v>0.5</v>
      </c>
      <c r="G199" s="44">
        <v>0.5</v>
      </c>
      <c r="H199" s="44">
        <v>0.5</v>
      </c>
      <c r="I199" s="44">
        <v>0</v>
      </c>
      <c r="J199" s="44">
        <v>0.5</v>
      </c>
      <c r="K199" s="44">
        <v>0</v>
      </c>
      <c r="L199" s="44">
        <v>1.5</v>
      </c>
      <c r="M199" s="44">
        <v>0</v>
      </c>
      <c r="N199" s="44">
        <v>1</v>
      </c>
      <c r="O199" s="44">
        <v>1</v>
      </c>
      <c r="P199" s="44">
        <v>0</v>
      </c>
      <c r="Q199" s="44">
        <v>0</v>
      </c>
      <c r="R199" s="44">
        <v>2</v>
      </c>
      <c r="S199" s="44">
        <v>0.5</v>
      </c>
      <c r="T199" s="44">
        <v>0</v>
      </c>
      <c r="U199" s="44">
        <v>0</v>
      </c>
      <c r="V199" s="44">
        <v>0</v>
      </c>
      <c r="W199" s="44">
        <v>0</v>
      </c>
    </row>
    <row r="200" spans="3:23" x14ac:dyDescent="0.25">
      <c r="C200" s="47" t="s">
        <v>240</v>
      </c>
      <c r="D200" s="45">
        <v>3</v>
      </c>
      <c r="E200" s="46">
        <v>69.5</v>
      </c>
      <c r="F200" s="44">
        <v>0.6</v>
      </c>
      <c r="G200" s="44">
        <v>0</v>
      </c>
      <c r="H200" s="44">
        <v>0.6</v>
      </c>
      <c r="I200" s="44">
        <v>1</v>
      </c>
      <c r="J200" s="44">
        <v>0.6</v>
      </c>
      <c r="K200" s="44">
        <v>0</v>
      </c>
      <c r="L200" s="44">
        <v>0</v>
      </c>
      <c r="M200" s="44">
        <v>0</v>
      </c>
      <c r="N200" s="44">
        <v>0</v>
      </c>
      <c r="O200" s="44">
        <v>0</v>
      </c>
      <c r="P200" s="44">
        <v>0</v>
      </c>
      <c r="Q200" s="44">
        <v>0</v>
      </c>
      <c r="R200" s="44">
        <v>1.6</v>
      </c>
      <c r="S200" s="44">
        <v>1</v>
      </c>
      <c r="T200" s="44">
        <v>1.6</v>
      </c>
      <c r="U200" s="44">
        <v>0</v>
      </c>
      <c r="V200" s="44">
        <v>0</v>
      </c>
      <c r="W200" s="44">
        <v>0</v>
      </c>
    </row>
    <row r="201" spans="3:23" x14ac:dyDescent="0.25">
      <c r="C201" s="47" t="s">
        <v>124</v>
      </c>
      <c r="D201" s="45">
        <v>9</v>
      </c>
      <c r="E201" s="46">
        <v>63.111111111111114</v>
      </c>
      <c r="F201" s="44">
        <v>2</v>
      </c>
      <c r="G201" s="44">
        <v>3</v>
      </c>
      <c r="H201" s="44">
        <v>3</v>
      </c>
      <c r="I201" s="44">
        <v>2</v>
      </c>
      <c r="J201" s="44">
        <v>0</v>
      </c>
      <c r="K201" s="44">
        <v>0</v>
      </c>
      <c r="L201" s="44">
        <v>2</v>
      </c>
      <c r="M201" s="44">
        <v>1</v>
      </c>
      <c r="N201" s="44">
        <v>0</v>
      </c>
      <c r="O201" s="44">
        <v>2</v>
      </c>
      <c r="P201" s="44">
        <v>0</v>
      </c>
      <c r="Q201" s="44">
        <v>0</v>
      </c>
      <c r="R201" s="44">
        <v>1</v>
      </c>
      <c r="S201" s="44">
        <v>3</v>
      </c>
      <c r="T201" s="44">
        <v>1</v>
      </c>
      <c r="U201" s="44">
        <v>0</v>
      </c>
      <c r="V201" s="44">
        <v>1</v>
      </c>
      <c r="W201" s="44">
        <v>0</v>
      </c>
    </row>
    <row r="202" spans="3:23" x14ac:dyDescent="0.25">
      <c r="C202" s="47" t="s">
        <v>227</v>
      </c>
      <c r="D202" s="45">
        <v>1</v>
      </c>
      <c r="E202" s="46">
        <v>65</v>
      </c>
      <c r="F202" s="44">
        <v>1</v>
      </c>
      <c r="G202" s="44">
        <v>1</v>
      </c>
      <c r="H202" s="44">
        <v>1</v>
      </c>
      <c r="I202" s="44">
        <v>0</v>
      </c>
      <c r="J202" s="44">
        <v>0</v>
      </c>
      <c r="K202" s="44">
        <v>0</v>
      </c>
      <c r="L202" s="44">
        <v>0</v>
      </c>
      <c r="M202" s="44">
        <v>0</v>
      </c>
      <c r="N202" s="44">
        <v>0</v>
      </c>
      <c r="O202" s="44">
        <v>0</v>
      </c>
      <c r="P202" s="44">
        <v>0</v>
      </c>
      <c r="Q202" s="44">
        <v>0</v>
      </c>
      <c r="R202" s="44">
        <v>0</v>
      </c>
      <c r="S202" s="44">
        <v>0</v>
      </c>
      <c r="T202" s="44">
        <v>0</v>
      </c>
      <c r="U202" s="44">
        <v>0</v>
      </c>
      <c r="V202" s="44">
        <v>0</v>
      </c>
      <c r="W202" s="44">
        <v>0</v>
      </c>
    </row>
    <row r="203" spans="3:23" x14ac:dyDescent="0.25">
      <c r="C203" s="47" t="s">
        <v>162</v>
      </c>
      <c r="D203" s="45">
        <v>19</v>
      </c>
      <c r="E203" s="46">
        <v>54.666666666666664</v>
      </c>
      <c r="F203" s="44">
        <v>13.2</v>
      </c>
      <c r="G203" s="44">
        <v>8</v>
      </c>
      <c r="H203" s="44">
        <v>7.6</v>
      </c>
      <c r="I203" s="44">
        <v>2</v>
      </c>
      <c r="J203" s="44">
        <v>9.6</v>
      </c>
      <c r="K203" s="44">
        <v>2</v>
      </c>
      <c r="L203" s="44">
        <v>1.6</v>
      </c>
      <c r="M203" s="44">
        <v>1.6</v>
      </c>
      <c r="N203" s="44">
        <v>0</v>
      </c>
      <c r="O203" s="44">
        <v>4.2</v>
      </c>
      <c r="P203" s="44">
        <v>1.6</v>
      </c>
      <c r="Q203" s="44">
        <v>0</v>
      </c>
      <c r="R203" s="44">
        <v>2.6</v>
      </c>
      <c r="S203" s="44">
        <v>0</v>
      </c>
      <c r="T203" s="44">
        <v>1</v>
      </c>
      <c r="U203" s="44">
        <v>0</v>
      </c>
      <c r="V203" s="44">
        <v>2</v>
      </c>
      <c r="W203" s="44">
        <v>0</v>
      </c>
    </row>
    <row r="204" spans="3:23" x14ac:dyDescent="0.25">
      <c r="C204" s="47" t="s">
        <v>254</v>
      </c>
      <c r="D204" s="45">
        <v>2</v>
      </c>
      <c r="E204" s="46">
        <v>47</v>
      </c>
      <c r="F204" s="44">
        <v>1</v>
      </c>
      <c r="G204" s="44">
        <v>0</v>
      </c>
      <c r="H204" s="44">
        <v>0</v>
      </c>
      <c r="I204" s="44">
        <v>0</v>
      </c>
      <c r="J204" s="44">
        <v>1</v>
      </c>
      <c r="K204" s="44">
        <v>0</v>
      </c>
      <c r="L204" s="44">
        <v>0</v>
      </c>
      <c r="M204" s="44">
        <v>0</v>
      </c>
      <c r="N204" s="44">
        <v>0</v>
      </c>
      <c r="O204" s="44">
        <v>1</v>
      </c>
      <c r="P204" s="44">
        <v>0</v>
      </c>
      <c r="Q204" s="44">
        <v>0</v>
      </c>
      <c r="R204" s="44">
        <v>0</v>
      </c>
      <c r="S204" s="44">
        <v>1</v>
      </c>
      <c r="T204" s="44">
        <v>0</v>
      </c>
      <c r="U204" s="44">
        <v>0</v>
      </c>
      <c r="V204" s="44">
        <v>2</v>
      </c>
      <c r="W204" s="44">
        <v>0</v>
      </c>
    </row>
    <row r="205" spans="3:23" x14ac:dyDescent="0.25">
      <c r="C205" s="47" t="s">
        <v>295</v>
      </c>
      <c r="D205" s="45">
        <v>1</v>
      </c>
      <c r="E205" s="46">
        <v>51</v>
      </c>
      <c r="F205" s="44">
        <v>0</v>
      </c>
      <c r="G205" s="44">
        <v>0</v>
      </c>
      <c r="H205" s="44">
        <v>0</v>
      </c>
      <c r="I205" s="44">
        <v>0</v>
      </c>
      <c r="J205" s="44">
        <v>0</v>
      </c>
      <c r="K205" s="44">
        <v>0</v>
      </c>
      <c r="L205" s="44">
        <v>0</v>
      </c>
      <c r="M205" s="44">
        <v>0</v>
      </c>
      <c r="N205" s="44">
        <v>1</v>
      </c>
      <c r="O205" s="44">
        <v>1</v>
      </c>
      <c r="P205" s="44">
        <v>0</v>
      </c>
      <c r="Q205" s="44">
        <v>0</v>
      </c>
      <c r="R205" s="44">
        <v>1</v>
      </c>
      <c r="S205" s="44">
        <v>0</v>
      </c>
      <c r="T205" s="44">
        <v>0</v>
      </c>
      <c r="U205" s="44">
        <v>0</v>
      </c>
      <c r="V205" s="44">
        <v>0</v>
      </c>
      <c r="W205" s="44">
        <v>0</v>
      </c>
    </row>
    <row r="206" spans="3:23" x14ac:dyDescent="0.25">
      <c r="C206" s="47" t="s">
        <v>154</v>
      </c>
      <c r="D206" s="45">
        <v>3</v>
      </c>
      <c r="E206" s="46">
        <v>66.333333333333329</v>
      </c>
      <c r="F206" s="44">
        <v>1</v>
      </c>
      <c r="G206" s="44">
        <v>1</v>
      </c>
      <c r="H206" s="44">
        <v>0</v>
      </c>
      <c r="I206" s="44">
        <v>0</v>
      </c>
      <c r="J206" s="44">
        <v>0</v>
      </c>
      <c r="K206" s="44">
        <v>0</v>
      </c>
      <c r="L206" s="44">
        <v>1</v>
      </c>
      <c r="M206" s="44">
        <v>0</v>
      </c>
      <c r="N206" s="44">
        <v>0</v>
      </c>
      <c r="O206" s="44">
        <v>1</v>
      </c>
      <c r="P206" s="44">
        <v>1</v>
      </c>
      <c r="Q206" s="44">
        <v>0</v>
      </c>
      <c r="R206" s="44">
        <v>0</v>
      </c>
      <c r="S206" s="44">
        <v>1</v>
      </c>
      <c r="T206" s="44">
        <v>0</v>
      </c>
      <c r="U206" s="44">
        <v>0</v>
      </c>
      <c r="V206" s="44">
        <v>1</v>
      </c>
      <c r="W206" s="44">
        <v>0</v>
      </c>
    </row>
    <row r="207" spans="3:23" x14ac:dyDescent="0.25">
      <c r="C207" s="47" t="s">
        <v>276</v>
      </c>
      <c r="D207" s="45">
        <v>2</v>
      </c>
      <c r="E207" s="46">
        <v>56</v>
      </c>
      <c r="F207" s="44">
        <v>1</v>
      </c>
      <c r="G207" s="44">
        <v>0</v>
      </c>
      <c r="H207" s="44">
        <v>0</v>
      </c>
      <c r="I207" s="44">
        <v>1</v>
      </c>
      <c r="J207" s="44">
        <v>0</v>
      </c>
      <c r="K207" s="44">
        <v>0</v>
      </c>
      <c r="L207" s="44">
        <v>1</v>
      </c>
      <c r="M207" s="44">
        <v>0</v>
      </c>
      <c r="N207" s="44">
        <v>0</v>
      </c>
      <c r="O207" s="44">
        <v>0</v>
      </c>
      <c r="P207" s="44">
        <v>0</v>
      </c>
      <c r="Q207" s="44">
        <v>0</v>
      </c>
      <c r="R207" s="44">
        <v>0</v>
      </c>
      <c r="S207" s="44">
        <v>0</v>
      </c>
      <c r="T207" s="44">
        <v>1</v>
      </c>
      <c r="U207" s="44">
        <v>0</v>
      </c>
      <c r="V207" s="44">
        <v>0</v>
      </c>
      <c r="W207" s="44">
        <v>0</v>
      </c>
    </row>
    <row r="208" spans="3:23" x14ac:dyDescent="0.25">
      <c r="C208" s="47" t="s">
        <v>466</v>
      </c>
      <c r="D208" s="45">
        <v>20</v>
      </c>
      <c r="E208" s="46">
        <v>46</v>
      </c>
      <c r="F208" s="44">
        <v>7.583333333333333</v>
      </c>
      <c r="G208" s="44">
        <v>3.0833333333333335</v>
      </c>
      <c r="H208" s="44">
        <v>4.3333333333333339</v>
      </c>
      <c r="I208" s="44">
        <v>1.3333333333333333</v>
      </c>
      <c r="J208" s="44">
        <v>3.8333333333333335</v>
      </c>
      <c r="K208" s="44">
        <v>3.833333333333333</v>
      </c>
      <c r="L208" s="44">
        <v>2.75</v>
      </c>
      <c r="M208" s="44">
        <v>2.75</v>
      </c>
      <c r="N208" s="44">
        <v>2</v>
      </c>
      <c r="O208" s="44">
        <v>3.8333333333333335</v>
      </c>
      <c r="P208" s="44">
        <v>3.583333333333333</v>
      </c>
      <c r="Q208" s="44">
        <v>2</v>
      </c>
      <c r="R208" s="44">
        <v>3.25</v>
      </c>
      <c r="S208" s="44">
        <v>3.0833333333333335</v>
      </c>
      <c r="T208" s="44">
        <v>2</v>
      </c>
      <c r="U208" s="44">
        <v>0</v>
      </c>
      <c r="V208" s="44">
        <v>0.75</v>
      </c>
      <c r="W208" s="44">
        <v>1</v>
      </c>
    </row>
    <row r="209" spans="3:23" x14ac:dyDescent="0.25">
      <c r="C209" s="51" t="s">
        <v>467</v>
      </c>
      <c r="D209" s="69">
        <v>976</v>
      </c>
      <c r="E209" s="65">
        <v>53.51531151003168</v>
      </c>
      <c r="F209" s="66">
        <v>285.15451337877818</v>
      </c>
      <c r="G209" s="66">
        <v>203.5853575346222</v>
      </c>
      <c r="H209" s="66">
        <v>218.24588867015336</v>
      </c>
      <c r="I209" s="66">
        <v>89.384566658831361</v>
      </c>
      <c r="J209" s="66">
        <v>214.48528260954731</v>
      </c>
      <c r="K209" s="66">
        <v>45.441493065757776</v>
      </c>
      <c r="L209" s="66">
        <v>196.86403718830186</v>
      </c>
      <c r="M209" s="66">
        <v>80.754188703453394</v>
      </c>
      <c r="N209" s="66">
        <v>75.10083372509844</v>
      </c>
      <c r="O209" s="66">
        <v>186.45005533681999</v>
      </c>
      <c r="P209" s="66">
        <v>130.26403718830184</v>
      </c>
      <c r="Q209" s="66">
        <v>40.218765793030499</v>
      </c>
      <c r="R209" s="66">
        <v>147.64231724158194</v>
      </c>
      <c r="S209" s="66">
        <v>207.06977311903785</v>
      </c>
      <c r="T209" s="66">
        <v>168.71087784764251</v>
      </c>
      <c r="U209" s="66">
        <v>16.102099126363832</v>
      </c>
      <c r="V209" s="66">
        <v>60.692317241581939</v>
      </c>
      <c r="W209" s="67">
        <v>42.833595571095572</v>
      </c>
    </row>
  </sheetData>
  <sortState ref="D27:E44">
    <sortCondition descending="1" ref="E27"/>
  </sortState>
  <mergeCells count="2">
    <mergeCell ref="A1:W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
  <sheetViews>
    <sheetView zoomScale="80" zoomScaleNormal="80" workbookViewId="0">
      <pane xSplit="3" ySplit="11" topLeftCell="D12" activePane="bottomRight" state="frozen"/>
      <selection pane="topRight" activeCell="D1" sqref="D1"/>
      <selection pane="bottomLeft" activeCell="A12" sqref="A12"/>
      <selection pane="bottomRight" activeCell="C11" sqref="C11"/>
    </sheetView>
  </sheetViews>
  <sheetFormatPr defaultRowHeight="15" x14ac:dyDescent="0.25"/>
  <cols>
    <col min="2" max="2" width="29.7109375" customWidth="1"/>
    <col min="3" max="3" width="29.140625" customWidth="1"/>
    <col min="4" max="4" width="20.85546875" customWidth="1"/>
    <col min="5" max="5" width="12.42578125" customWidth="1"/>
    <col min="6" max="6" width="25.85546875" customWidth="1"/>
    <col min="7" max="7" width="17" customWidth="1"/>
    <col min="8" max="8" width="19.85546875" customWidth="1"/>
    <col min="9" max="9" width="9.140625" customWidth="1"/>
    <col min="10" max="10" width="8.7109375" customWidth="1"/>
    <col min="11" max="11" width="7.85546875" customWidth="1"/>
    <col min="12" max="12" width="22.42578125" customWidth="1"/>
    <col min="13" max="13" width="6.7109375" customWidth="1"/>
    <col min="14" max="14" width="21.5703125" customWidth="1"/>
    <col min="15" max="15" width="14.85546875" customWidth="1"/>
    <col min="16" max="16" width="36" customWidth="1"/>
    <col min="17" max="17" width="10.7109375" customWidth="1"/>
    <col min="18" max="18" width="9.85546875" customWidth="1"/>
  </cols>
  <sheetData>
    <row r="1" spans="1:18" ht="37.5" x14ac:dyDescent="0.7">
      <c r="A1" s="125" t="s">
        <v>527</v>
      </c>
      <c r="B1" s="125"/>
      <c r="C1" s="125"/>
      <c r="D1" s="125"/>
      <c r="E1" s="125"/>
      <c r="F1" s="125"/>
      <c r="G1" s="125"/>
      <c r="H1" s="125"/>
      <c r="I1" s="125"/>
      <c r="J1" s="125"/>
      <c r="K1" s="125"/>
      <c r="L1" s="125"/>
      <c r="M1" s="125"/>
      <c r="N1" s="125"/>
      <c r="O1" s="125"/>
      <c r="P1" s="125"/>
      <c r="Q1" s="125"/>
      <c r="R1" s="125"/>
    </row>
    <row r="2" spans="1:18" x14ac:dyDescent="0.25">
      <c r="A2" s="124" t="s">
        <v>463</v>
      </c>
      <c r="B2" s="124"/>
    </row>
    <row r="10" spans="1:18" ht="15.75" thickBot="1" x14ac:dyDescent="0.3"/>
    <row r="11" spans="1:18" ht="15.75" thickBot="1" x14ac:dyDescent="0.3">
      <c r="C11" s="63" t="s">
        <v>490</v>
      </c>
      <c r="D11" s="40" t="s">
        <v>464</v>
      </c>
      <c r="E11" s="62" t="s">
        <v>465</v>
      </c>
      <c r="F11" s="62" t="s">
        <v>528</v>
      </c>
      <c r="G11" s="62" t="s">
        <v>529</v>
      </c>
      <c r="H11" s="62" t="s">
        <v>530</v>
      </c>
      <c r="I11" s="62" t="s">
        <v>531</v>
      </c>
      <c r="J11" s="62" t="s">
        <v>532</v>
      </c>
      <c r="K11" s="62" t="s">
        <v>533</v>
      </c>
      <c r="L11" s="62" t="s">
        <v>534</v>
      </c>
      <c r="M11" s="62" t="s">
        <v>535</v>
      </c>
      <c r="N11" s="62" t="s">
        <v>536</v>
      </c>
      <c r="O11" s="62" t="s">
        <v>537</v>
      </c>
      <c r="P11" s="62" t="s">
        <v>538</v>
      </c>
      <c r="Q11" s="62" t="s">
        <v>539</v>
      </c>
      <c r="R11" s="41" t="s">
        <v>540</v>
      </c>
    </row>
    <row r="12" spans="1:18" x14ac:dyDescent="0.25">
      <c r="C12" s="47" t="s">
        <v>234</v>
      </c>
      <c r="D12" s="45">
        <v>3</v>
      </c>
      <c r="E12" s="46">
        <v>48.666666666666664</v>
      </c>
      <c r="F12" s="45">
        <v>3</v>
      </c>
      <c r="G12" s="45">
        <v>2</v>
      </c>
      <c r="H12" s="45"/>
      <c r="I12" s="45"/>
      <c r="J12" s="45">
        <v>1</v>
      </c>
      <c r="K12" s="45">
        <v>1</v>
      </c>
      <c r="L12" s="45">
        <v>1</v>
      </c>
      <c r="M12" s="45"/>
      <c r="N12" s="45"/>
      <c r="O12" s="45"/>
      <c r="P12" s="45">
        <v>1</v>
      </c>
      <c r="Q12" s="45"/>
      <c r="R12" s="45"/>
    </row>
    <row r="13" spans="1:18" x14ac:dyDescent="0.25">
      <c r="C13" s="47" t="s">
        <v>166</v>
      </c>
      <c r="D13" s="45">
        <v>1</v>
      </c>
      <c r="E13" s="46">
        <v>36</v>
      </c>
      <c r="F13" s="45">
        <v>1</v>
      </c>
      <c r="G13" s="45">
        <v>1</v>
      </c>
      <c r="H13" s="45"/>
      <c r="I13" s="45">
        <v>1</v>
      </c>
      <c r="J13" s="45"/>
      <c r="K13" s="45"/>
      <c r="L13" s="45"/>
      <c r="M13" s="45"/>
      <c r="N13" s="45"/>
      <c r="O13" s="45"/>
      <c r="P13" s="45"/>
      <c r="Q13" s="45"/>
      <c r="R13" s="45"/>
    </row>
    <row r="14" spans="1:18" x14ac:dyDescent="0.25">
      <c r="C14" s="47" t="s">
        <v>213</v>
      </c>
      <c r="D14" s="45">
        <v>3</v>
      </c>
      <c r="E14" s="46">
        <v>51</v>
      </c>
      <c r="F14" s="45">
        <v>1</v>
      </c>
      <c r="G14" s="45"/>
      <c r="H14" s="45">
        <v>1</v>
      </c>
      <c r="I14" s="45"/>
      <c r="J14" s="45">
        <v>2</v>
      </c>
      <c r="K14" s="45"/>
      <c r="L14" s="45"/>
      <c r="M14" s="45"/>
      <c r="N14" s="45"/>
      <c r="O14" s="45"/>
      <c r="P14" s="45">
        <v>2</v>
      </c>
      <c r="Q14" s="45"/>
      <c r="R14" s="45"/>
    </row>
    <row r="15" spans="1:18" x14ac:dyDescent="0.25">
      <c r="C15" s="47" t="s">
        <v>278</v>
      </c>
      <c r="D15" s="45">
        <v>1</v>
      </c>
      <c r="E15" s="46">
        <v>66</v>
      </c>
      <c r="F15" s="45">
        <v>1</v>
      </c>
      <c r="G15" s="45"/>
      <c r="H15" s="45"/>
      <c r="I15" s="45"/>
      <c r="J15" s="45">
        <v>1</v>
      </c>
      <c r="K15" s="45"/>
      <c r="L15" s="45">
        <v>1</v>
      </c>
      <c r="M15" s="45"/>
      <c r="N15" s="45"/>
      <c r="O15" s="45"/>
      <c r="P15" s="45">
        <v>1</v>
      </c>
      <c r="Q15" s="45"/>
      <c r="R15" s="45"/>
    </row>
    <row r="16" spans="1:18" x14ac:dyDescent="0.25">
      <c r="C16" s="47" t="s">
        <v>242</v>
      </c>
      <c r="D16" s="45">
        <v>3</v>
      </c>
      <c r="E16" s="46">
        <v>70.333333333333329</v>
      </c>
      <c r="F16" s="45">
        <v>2</v>
      </c>
      <c r="G16" s="45"/>
      <c r="H16" s="45"/>
      <c r="I16" s="45"/>
      <c r="J16" s="45">
        <v>2</v>
      </c>
      <c r="K16" s="45">
        <v>1</v>
      </c>
      <c r="L16" s="45"/>
      <c r="M16" s="45"/>
      <c r="N16" s="45"/>
      <c r="O16" s="45"/>
      <c r="P16" s="45"/>
      <c r="Q16" s="45"/>
      <c r="R16" s="45"/>
    </row>
    <row r="17" spans="3:18" x14ac:dyDescent="0.25">
      <c r="C17" s="47" t="s">
        <v>288</v>
      </c>
      <c r="D17" s="45">
        <v>1</v>
      </c>
      <c r="E17" s="46">
        <v>83</v>
      </c>
      <c r="F17" s="45">
        <v>1</v>
      </c>
      <c r="G17" s="45"/>
      <c r="H17" s="45"/>
      <c r="I17" s="45"/>
      <c r="J17" s="45"/>
      <c r="K17" s="45"/>
      <c r="L17" s="45"/>
      <c r="M17" s="45"/>
      <c r="N17" s="45"/>
      <c r="O17" s="45"/>
      <c r="P17" s="45"/>
      <c r="Q17" s="45"/>
      <c r="R17" s="45"/>
    </row>
    <row r="18" spans="3:18" x14ac:dyDescent="0.25">
      <c r="C18" s="47" t="s">
        <v>275</v>
      </c>
      <c r="D18" s="45">
        <v>1</v>
      </c>
      <c r="E18" s="46">
        <v>36</v>
      </c>
      <c r="F18" s="45">
        <v>1</v>
      </c>
      <c r="G18" s="45"/>
      <c r="H18" s="45"/>
      <c r="I18" s="45"/>
      <c r="J18" s="45">
        <v>1</v>
      </c>
      <c r="K18" s="45"/>
      <c r="L18" s="45"/>
      <c r="M18" s="45"/>
      <c r="N18" s="45"/>
      <c r="O18" s="45">
        <v>1</v>
      </c>
      <c r="P18" s="45">
        <v>1</v>
      </c>
      <c r="Q18" s="45">
        <v>1</v>
      </c>
      <c r="R18" s="45"/>
    </row>
    <row r="19" spans="3:18" x14ac:dyDescent="0.25">
      <c r="C19" s="47" t="s">
        <v>117</v>
      </c>
      <c r="D19" s="45">
        <v>22</v>
      </c>
      <c r="E19" s="46">
        <v>49.4</v>
      </c>
      <c r="F19" s="45">
        <v>17</v>
      </c>
      <c r="G19" s="45">
        <v>10</v>
      </c>
      <c r="H19" s="45">
        <v>3</v>
      </c>
      <c r="I19" s="45">
        <v>5</v>
      </c>
      <c r="J19" s="45">
        <v>11</v>
      </c>
      <c r="K19" s="45">
        <v>4</v>
      </c>
      <c r="L19" s="45">
        <v>3</v>
      </c>
      <c r="M19" s="45">
        <v>5</v>
      </c>
      <c r="N19" s="45">
        <v>1</v>
      </c>
      <c r="O19" s="45">
        <v>3</v>
      </c>
      <c r="P19" s="45">
        <v>3</v>
      </c>
      <c r="Q19" s="45">
        <v>6</v>
      </c>
      <c r="R19" s="45">
        <v>1</v>
      </c>
    </row>
    <row r="20" spans="3:18" x14ac:dyDescent="0.25">
      <c r="C20" s="47" t="s">
        <v>122</v>
      </c>
      <c r="D20" s="45">
        <v>16</v>
      </c>
      <c r="E20" s="46">
        <v>53.125</v>
      </c>
      <c r="F20" s="45">
        <v>11</v>
      </c>
      <c r="G20" s="45">
        <v>2</v>
      </c>
      <c r="H20" s="45">
        <v>2</v>
      </c>
      <c r="I20" s="45">
        <v>4</v>
      </c>
      <c r="J20" s="45">
        <v>7</v>
      </c>
      <c r="K20" s="45">
        <v>3</v>
      </c>
      <c r="L20" s="45">
        <v>5</v>
      </c>
      <c r="M20" s="45"/>
      <c r="N20" s="45">
        <v>2</v>
      </c>
      <c r="O20" s="45">
        <v>2</v>
      </c>
      <c r="P20" s="45">
        <v>3</v>
      </c>
      <c r="Q20" s="45">
        <v>2</v>
      </c>
      <c r="R20" s="45">
        <v>1</v>
      </c>
    </row>
    <row r="21" spans="3:18" x14ac:dyDescent="0.25">
      <c r="C21" s="47" t="s">
        <v>245</v>
      </c>
      <c r="D21" s="45">
        <v>2</v>
      </c>
      <c r="E21" s="46">
        <v>37.5</v>
      </c>
      <c r="F21" s="45">
        <v>1</v>
      </c>
      <c r="G21" s="45"/>
      <c r="H21" s="45"/>
      <c r="I21" s="45"/>
      <c r="J21" s="45"/>
      <c r="K21" s="45"/>
      <c r="L21" s="45"/>
      <c r="M21" s="45"/>
      <c r="N21" s="45"/>
      <c r="O21" s="45">
        <v>2</v>
      </c>
      <c r="P21" s="45"/>
      <c r="Q21" s="45"/>
      <c r="R21" s="45"/>
    </row>
    <row r="22" spans="3:18" x14ac:dyDescent="0.25">
      <c r="C22" s="47" t="s">
        <v>206</v>
      </c>
      <c r="D22" s="45">
        <v>4</v>
      </c>
      <c r="E22" s="46">
        <v>50.25</v>
      </c>
      <c r="F22" s="45">
        <v>4</v>
      </c>
      <c r="G22" s="45">
        <v>4</v>
      </c>
      <c r="H22" s="45"/>
      <c r="I22" s="45">
        <v>1</v>
      </c>
      <c r="J22" s="45">
        <v>2</v>
      </c>
      <c r="K22" s="45">
        <v>1</v>
      </c>
      <c r="L22" s="45">
        <v>3</v>
      </c>
      <c r="M22" s="45">
        <v>1</v>
      </c>
      <c r="N22" s="45"/>
      <c r="O22" s="45">
        <v>1</v>
      </c>
      <c r="P22" s="45">
        <v>1</v>
      </c>
      <c r="Q22" s="45">
        <v>1</v>
      </c>
      <c r="R22" s="45"/>
    </row>
    <row r="23" spans="3:18" x14ac:dyDescent="0.25">
      <c r="C23" s="47" t="s">
        <v>305</v>
      </c>
      <c r="D23" s="45">
        <v>1</v>
      </c>
      <c r="E23" s="46">
        <v>100</v>
      </c>
      <c r="F23" s="45"/>
      <c r="G23" s="45">
        <v>1</v>
      </c>
      <c r="H23" s="45"/>
      <c r="I23" s="45"/>
      <c r="J23" s="45"/>
      <c r="K23" s="45"/>
      <c r="L23" s="45"/>
      <c r="M23" s="45"/>
      <c r="N23" s="45"/>
      <c r="O23" s="45"/>
      <c r="P23" s="45"/>
      <c r="Q23" s="45"/>
      <c r="R23" s="45"/>
    </row>
    <row r="24" spans="3:18" x14ac:dyDescent="0.25">
      <c r="C24" s="47" t="s">
        <v>142</v>
      </c>
      <c r="D24" s="45">
        <v>7</v>
      </c>
      <c r="E24" s="46">
        <v>65.571428571428569</v>
      </c>
      <c r="F24" s="45">
        <v>5</v>
      </c>
      <c r="G24" s="45">
        <v>2</v>
      </c>
      <c r="H24" s="45">
        <v>1</v>
      </c>
      <c r="I24" s="45"/>
      <c r="J24" s="45">
        <v>2</v>
      </c>
      <c r="K24" s="45">
        <v>1</v>
      </c>
      <c r="L24" s="45">
        <v>1</v>
      </c>
      <c r="M24" s="45"/>
      <c r="N24" s="45"/>
      <c r="O24" s="45"/>
      <c r="P24" s="45"/>
      <c r="Q24" s="45">
        <v>2</v>
      </c>
      <c r="R24" s="45"/>
    </row>
    <row r="25" spans="3:18" x14ac:dyDescent="0.25">
      <c r="C25" s="47" t="s">
        <v>304</v>
      </c>
      <c r="D25" s="45">
        <v>1</v>
      </c>
      <c r="E25" s="46">
        <v>43</v>
      </c>
      <c r="F25" s="45">
        <v>1</v>
      </c>
      <c r="G25" s="45"/>
      <c r="H25" s="45">
        <v>1</v>
      </c>
      <c r="I25" s="45"/>
      <c r="J25" s="45"/>
      <c r="K25" s="45"/>
      <c r="L25" s="45"/>
      <c r="M25" s="45"/>
      <c r="N25" s="45"/>
      <c r="O25" s="45"/>
      <c r="P25" s="45"/>
      <c r="Q25" s="45"/>
      <c r="R25" s="45"/>
    </row>
    <row r="26" spans="3:18" x14ac:dyDescent="0.25">
      <c r="C26" s="47" t="s">
        <v>238</v>
      </c>
      <c r="D26" s="45">
        <v>4</v>
      </c>
      <c r="E26" s="46">
        <v>59.75</v>
      </c>
      <c r="F26" s="45">
        <v>3</v>
      </c>
      <c r="G26" s="45"/>
      <c r="H26" s="45"/>
      <c r="I26" s="45"/>
      <c r="J26" s="45"/>
      <c r="K26" s="45"/>
      <c r="L26" s="45">
        <v>1</v>
      </c>
      <c r="M26" s="45">
        <v>1</v>
      </c>
      <c r="N26" s="45"/>
      <c r="O26" s="45"/>
      <c r="P26" s="45"/>
      <c r="Q26" s="45"/>
      <c r="R26" s="45"/>
    </row>
    <row r="27" spans="3:18" x14ac:dyDescent="0.25">
      <c r="C27" s="47" t="s">
        <v>303</v>
      </c>
      <c r="D27" s="45">
        <v>1</v>
      </c>
      <c r="E27" s="46">
        <v>101</v>
      </c>
      <c r="F27" s="45">
        <v>1</v>
      </c>
      <c r="G27" s="45"/>
      <c r="H27" s="45"/>
      <c r="I27" s="45"/>
      <c r="J27" s="45">
        <v>1</v>
      </c>
      <c r="K27" s="45"/>
      <c r="L27" s="45"/>
      <c r="M27" s="45"/>
      <c r="N27" s="45"/>
      <c r="O27" s="45"/>
      <c r="P27" s="45"/>
      <c r="Q27" s="45"/>
      <c r="R27" s="45"/>
    </row>
    <row r="28" spans="3:18" x14ac:dyDescent="0.25">
      <c r="C28" s="47" t="s">
        <v>239</v>
      </c>
      <c r="D28" s="45">
        <v>1</v>
      </c>
      <c r="E28" s="46">
        <v>60</v>
      </c>
      <c r="F28" s="45">
        <v>1</v>
      </c>
      <c r="G28" s="45"/>
      <c r="H28" s="45"/>
      <c r="I28" s="45"/>
      <c r="J28" s="45"/>
      <c r="K28" s="45"/>
      <c r="L28" s="45"/>
      <c r="M28" s="45"/>
      <c r="N28" s="45"/>
      <c r="O28" s="45"/>
      <c r="P28" s="45"/>
      <c r="Q28" s="45"/>
      <c r="R28" s="45"/>
    </row>
    <row r="29" spans="3:18" x14ac:dyDescent="0.25">
      <c r="C29" s="47" t="s">
        <v>211</v>
      </c>
      <c r="D29" s="45">
        <v>5</v>
      </c>
      <c r="E29" s="46">
        <v>45.2</v>
      </c>
      <c r="F29" s="45">
        <v>5</v>
      </c>
      <c r="G29" s="45"/>
      <c r="H29" s="45"/>
      <c r="I29" s="45"/>
      <c r="J29" s="45">
        <v>2</v>
      </c>
      <c r="K29" s="45"/>
      <c r="L29" s="45"/>
      <c r="M29" s="45"/>
      <c r="N29" s="45"/>
      <c r="O29" s="45"/>
      <c r="P29" s="45"/>
      <c r="Q29" s="45"/>
      <c r="R29" s="45"/>
    </row>
    <row r="30" spans="3:18" x14ac:dyDescent="0.25">
      <c r="C30" s="47" t="s">
        <v>212</v>
      </c>
      <c r="D30" s="45">
        <v>1</v>
      </c>
      <c r="E30" s="46">
        <v>49</v>
      </c>
      <c r="F30" s="45">
        <v>1</v>
      </c>
      <c r="G30" s="45"/>
      <c r="H30" s="45"/>
      <c r="I30" s="45"/>
      <c r="J30" s="45">
        <v>1</v>
      </c>
      <c r="K30" s="45"/>
      <c r="L30" s="45">
        <v>1</v>
      </c>
      <c r="M30" s="45"/>
      <c r="N30" s="45"/>
      <c r="O30" s="45"/>
      <c r="P30" s="45"/>
      <c r="Q30" s="45"/>
      <c r="R30" s="45"/>
    </row>
    <row r="31" spans="3:18" x14ac:dyDescent="0.25">
      <c r="C31" s="47" t="s">
        <v>250</v>
      </c>
      <c r="D31" s="45">
        <v>2</v>
      </c>
      <c r="E31" s="46">
        <v>69.5</v>
      </c>
      <c r="F31" s="45">
        <v>2</v>
      </c>
      <c r="G31" s="45">
        <v>1</v>
      </c>
      <c r="H31" s="45"/>
      <c r="I31" s="45"/>
      <c r="J31" s="45">
        <v>1</v>
      </c>
      <c r="K31" s="45"/>
      <c r="L31" s="45"/>
      <c r="M31" s="45"/>
      <c r="N31" s="45"/>
      <c r="O31" s="45"/>
      <c r="P31" s="45"/>
      <c r="Q31" s="45"/>
      <c r="R31" s="45"/>
    </row>
    <row r="32" spans="3:18" x14ac:dyDescent="0.25">
      <c r="C32" s="47" t="s">
        <v>301</v>
      </c>
      <c r="D32" s="45">
        <v>1</v>
      </c>
      <c r="E32" s="46">
        <v>65</v>
      </c>
      <c r="F32" s="45">
        <v>1</v>
      </c>
      <c r="G32" s="45"/>
      <c r="H32" s="45"/>
      <c r="I32" s="45"/>
      <c r="J32" s="45"/>
      <c r="K32" s="45"/>
      <c r="L32" s="45"/>
      <c r="M32" s="45"/>
      <c r="N32" s="45"/>
      <c r="O32" s="45"/>
      <c r="P32" s="45"/>
      <c r="Q32" s="45"/>
      <c r="R32" s="45"/>
    </row>
    <row r="33" spans="3:18" x14ac:dyDescent="0.25">
      <c r="C33" s="47" t="s">
        <v>228</v>
      </c>
      <c r="D33" s="45">
        <v>2</v>
      </c>
      <c r="E33" s="46">
        <v>61</v>
      </c>
      <c r="F33" s="45"/>
      <c r="G33" s="45"/>
      <c r="H33" s="45"/>
      <c r="I33" s="45"/>
      <c r="J33" s="45">
        <v>1</v>
      </c>
      <c r="K33" s="45">
        <v>2</v>
      </c>
      <c r="L33" s="45">
        <v>1</v>
      </c>
      <c r="M33" s="45">
        <v>1</v>
      </c>
      <c r="N33" s="45"/>
      <c r="O33" s="45"/>
      <c r="P33" s="45"/>
      <c r="Q33" s="45"/>
      <c r="R33" s="45"/>
    </row>
    <row r="34" spans="3:18" x14ac:dyDescent="0.25">
      <c r="C34" s="47" t="s">
        <v>216</v>
      </c>
      <c r="D34" s="45">
        <v>2</v>
      </c>
      <c r="E34" s="46">
        <v>45.5</v>
      </c>
      <c r="F34" s="45">
        <v>1</v>
      </c>
      <c r="G34" s="45"/>
      <c r="H34" s="45">
        <v>1</v>
      </c>
      <c r="I34" s="45"/>
      <c r="J34" s="45">
        <v>1</v>
      </c>
      <c r="K34" s="45">
        <v>1</v>
      </c>
      <c r="L34" s="45"/>
      <c r="M34" s="45"/>
      <c r="N34" s="45"/>
      <c r="O34" s="45"/>
      <c r="P34" s="45"/>
      <c r="Q34" s="45"/>
      <c r="R34" s="45"/>
    </row>
    <row r="35" spans="3:18" x14ac:dyDescent="0.25">
      <c r="C35" s="47" t="s">
        <v>248</v>
      </c>
      <c r="D35" s="45">
        <v>2</v>
      </c>
      <c r="E35" s="46">
        <v>51.5</v>
      </c>
      <c r="F35" s="45">
        <v>2</v>
      </c>
      <c r="G35" s="45">
        <v>1</v>
      </c>
      <c r="H35" s="45"/>
      <c r="I35" s="45"/>
      <c r="J35" s="45">
        <v>1</v>
      </c>
      <c r="K35" s="45"/>
      <c r="L35" s="45"/>
      <c r="M35" s="45"/>
      <c r="N35" s="45"/>
      <c r="O35" s="45"/>
      <c r="P35" s="45"/>
      <c r="Q35" s="45"/>
      <c r="R35" s="45"/>
    </row>
    <row r="36" spans="3:18" x14ac:dyDescent="0.25">
      <c r="C36" s="47" t="s">
        <v>246</v>
      </c>
      <c r="D36" s="45">
        <v>3</v>
      </c>
      <c r="E36" s="46">
        <v>51</v>
      </c>
      <c r="F36" s="45">
        <v>2</v>
      </c>
      <c r="G36" s="45"/>
      <c r="H36" s="45"/>
      <c r="I36" s="45"/>
      <c r="J36" s="45"/>
      <c r="K36" s="45"/>
      <c r="L36" s="45"/>
      <c r="M36" s="45"/>
      <c r="N36" s="45"/>
      <c r="O36" s="45"/>
      <c r="P36" s="45"/>
      <c r="Q36" s="45">
        <v>1</v>
      </c>
      <c r="R36" s="45"/>
    </row>
    <row r="37" spans="3:18" x14ac:dyDescent="0.25">
      <c r="C37" s="47" t="s">
        <v>178</v>
      </c>
      <c r="D37" s="45">
        <v>21</v>
      </c>
      <c r="E37" s="46">
        <v>37.05263157894737</v>
      </c>
      <c r="F37" s="45">
        <v>17</v>
      </c>
      <c r="G37" s="45">
        <v>3</v>
      </c>
      <c r="H37" s="45">
        <v>3</v>
      </c>
      <c r="I37" s="45">
        <v>4</v>
      </c>
      <c r="J37" s="45">
        <v>10</v>
      </c>
      <c r="K37" s="45">
        <v>1</v>
      </c>
      <c r="L37" s="45">
        <v>1</v>
      </c>
      <c r="M37" s="45">
        <v>2</v>
      </c>
      <c r="N37" s="45"/>
      <c r="O37" s="45">
        <v>3</v>
      </c>
      <c r="P37" s="45">
        <v>1</v>
      </c>
      <c r="Q37" s="45">
        <v>1</v>
      </c>
      <c r="R37" s="45">
        <v>1</v>
      </c>
    </row>
    <row r="38" spans="3:18" x14ac:dyDescent="0.25">
      <c r="C38" s="47" t="s">
        <v>176</v>
      </c>
      <c r="D38" s="45">
        <v>3</v>
      </c>
      <c r="E38" s="46">
        <v>36</v>
      </c>
      <c r="F38" s="45">
        <v>3</v>
      </c>
      <c r="G38" s="45">
        <v>2</v>
      </c>
      <c r="H38" s="45"/>
      <c r="I38" s="45">
        <v>1</v>
      </c>
      <c r="J38" s="45"/>
      <c r="K38" s="45"/>
      <c r="L38" s="45">
        <v>1</v>
      </c>
      <c r="M38" s="45"/>
      <c r="N38" s="45"/>
      <c r="O38" s="45"/>
      <c r="P38" s="45">
        <v>1</v>
      </c>
      <c r="Q38" s="45"/>
      <c r="R38" s="45"/>
    </row>
    <row r="39" spans="3:18" x14ac:dyDescent="0.25">
      <c r="C39" s="47" t="s">
        <v>159</v>
      </c>
      <c r="D39" s="45">
        <v>2</v>
      </c>
      <c r="E39" s="46">
        <v>49</v>
      </c>
      <c r="F39" s="45"/>
      <c r="G39" s="45"/>
      <c r="H39" s="45"/>
      <c r="I39" s="45"/>
      <c r="J39" s="45">
        <v>2</v>
      </c>
      <c r="K39" s="45"/>
      <c r="L39" s="45"/>
      <c r="M39" s="45"/>
      <c r="N39" s="45"/>
      <c r="O39" s="45"/>
      <c r="P39" s="45"/>
      <c r="Q39" s="45"/>
      <c r="R39" s="45"/>
    </row>
    <row r="40" spans="3:18" x14ac:dyDescent="0.25">
      <c r="C40" s="47" t="s">
        <v>281</v>
      </c>
      <c r="D40" s="45">
        <v>4</v>
      </c>
      <c r="E40" s="46">
        <v>76.75</v>
      </c>
      <c r="F40" s="45">
        <v>4</v>
      </c>
      <c r="G40" s="45">
        <v>3</v>
      </c>
      <c r="H40" s="45"/>
      <c r="I40" s="45"/>
      <c r="J40" s="45">
        <v>3</v>
      </c>
      <c r="K40" s="45"/>
      <c r="L40" s="45">
        <v>1</v>
      </c>
      <c r="M40" s="45"/>
      <c r="N40" s="45"/>
      <c r="O40" s="45"/>
      <c r="P40" s="45"/>
      <c r="Q40" s="45">
        <v>2</v>
      </c>
      <c r="R40" s="45"/>
    </row>
    <row r="41" spans="3:18" x14ac:dyDescent="0.25">
      <c r="C41" s="47" t="s">
        <v>161</v>
      </c>
      <c r="D41" s="45">
        <v>21</v>
      </c>
      <c r="E41" s="46">
        <v>51.05</v>
      </c>
      <c r="F41" s="45">
        <v>16</v>
      </c>
      <c r="G41" s="45">
        <v>9</v>
      </c>
      <c r="H41" s="45"/>
      <c r="I41" s="45">
        <v>2</v>
      </c>
      <c r="J41" s="45">
        <v>10</v>
      </c>
      <c r="K41" s="45">
        <v>3</v>
      </c>
      <c r="L41" s="45">
        <v>1</v>
      </c>
      <c r="M41" s="45"/>
      <c r="N41" s="45"/>
      <c r="O41" s="45"/>
      <c r="P41" s="45">
        <v>1</v>
      </c>
      <c r="Q41" s="45">
        <v>3</v>
      </c>
      <c r="R41" s="45">
        <v>2</v>
      </c>
    </row>
    <row r="42" spans="3:18" x14ac:dyDescent="0.25">
      <c r="C42" s="47" t="s">
        <v>293</v>
      </c>
      <c r="D42" s="45">
        <v>1</v>
      </c>
      <c r="E42" s="46">
        <v>54</v>
      </c>
      <c r="F42" s="45">
        <v>1</v>
      </c>
      <c r="G42" s="45">
        <v>1</v>
      </c>
      <c r="H42" s="45"/>
      <c r="I42" s="45"/>
      <c r="J42" s="45">
        <v>1</v>
      </c>
      <c r="K42" s="45"/>
      <c r="L42" s="45"/>
      <c r="M42" s="45"/>
      <c r="N42" s="45"/>
      <c r="O42" s="45"/>
      <c r="P42" s="45"/>
      <c r="Q42" s="45"/>
      <c r="R42" s="45"/>
    </row>
    <row r="43" spans="3:18" x14ac:dyDescent="0.25">
      <c r="C43" s="47" t="s">
        <v>198</v>
      </c>
      <c r="D43" s="45">
        <v>6</v>
      </c>
      <c r="E43" s="46">
        <v>64.166666666666671</v>
      </c>
      <c r="F43" s="45">
        <v>4</v>
      </c>
      <c r="G43" s="45"/>
      <c r="H43" s="45"/>
      <c r="I43" s="45"/>
      <c r="J43" s="45">
        <v>3</v>
      </c>
      <c r="K43" s="45"/>
      <c r="L43" s="45">
        <v>2</v>
      </c>
      <c r="M43" s="45">
        <v>2</v>
      </c>
      <c r="N43" s="45"/>
      <c r="O43" s="45"/>
      <c r="P43" s="45">
        <v>2</v>
      </c>
      <c r="Q43" s="45"/>
      <c r="R43" s="45">
        <v>1</v>
      </c>
    </row>
    <row r="44" spans="3:18" x14ac:dyDescent="0.25">
      <c r="C44" s="47" t="s">
        <v>191</v>
      </c>
      <c r="D44" s="45">
        <v>1</v>
      </c>
      <c r="E44" s="46"/>
      <c r="F44" s="45">
        <v>1</v>
      </c>
      <c r="G44" s="45"/>
      <c r="H44" s="45"/>
      <c r="I44" s="45"/>
      <c r="J44" s="45">
        <v>1</v>
      </c>
      <c r="K44" s="45"/>
      <c r="L44" s="45"/>
      <c r="M44" s="45"/>
      <c r="N44" s="45"/>
      <c r="O44" s="45"/>
      <c r="P44" s="45"/>
      <c r="Q44" s="45"/>
      <c r="R44" s="45"/>
    </row>
    <row r="45" spans="3:18" x14ac:dyDescent="0.25">
      <c r="C45" s="47" t="s">
        <v>285</v>
      </c>
      <c r="D45" s="45">
        <v>4</v>
      </c>
      <c r="E45" s="46">
        <v>73</v>
      </c>
      <c r="F45" s="45">
        <v>4</v>
      </c>
      <c r="G45" s="45">
        <v>1</v>
      </c>
      <c r="H45" s="45"/>
      <c r="I45" s="45">
        <v>2</v>
      </c>
      <c r="J45" s="45">
        <v>2</v>
      </c>
      <c r="K45" s="45"/>
      <c r="L45" s="45">
        <v>3</v>
      </c>
      <c r="M45" s="45"/>
      <c r="N45" s="45"/>
      <c r="O45" s="45">
        <v>1</v>
      </c>
      <c r="P45" s="45"/>
      <c r="Q45" s="45">
        <v>2</v>
      </c>
      <c r="R45" s="45">
        <v>1</v>
      </c>
    </row>
    <row r="46" spans="3:18" x14ac:dyDescent="0.25">
      <c r="C46" s="47" t="s">
        <v>195</v>
      </c>
      <c r="D46" s="45">
        <v>7</v>
      </c>
      <c r="E46" s="46">
        <v>45.571428571428569</v>
      </c>
      <c r="F46" s="45">
        <v>3</v>
      </c>
      <c r="G46" s="45">
        <v>1</v>
      </c>
      <c r="H46" s="45"/>
      <c r="I46" s="45"/>
      <c r="J46" s="45">
        <v>2</v>
      </c>
      <c r="K46" s="45"/>
      <c r="L46" s="45">
        <v>1</v>
      </c>
      <c r="M46" s="45"/>
      <c r="N46" s="45"/>
      <c r="O46" s="45"/>
      <c r="P46" s="45">
        <v>1</v>
      </c>
      <c r="Q46" s="45">
        <v>1</v>
      </c>
      <c r="R46" s="45"/>
    </row>
    <row r="47" spans="3:18" x14ac:dyDescent="0.25">
      <c r="C47" s="47" t="s">
        <v>172</v>
      </c>
      <c r="D47" s="45">
        <v>14</v>
      </c>
      <c r="E47" s="46">
        <v>51.153846153846153</v>
      </c>
      <c r="F47" s="45">
        <v>11</v>
      </c>
      <c r="G47" s="45">
        <v>5</v>
      </c>
      <c r="H47" s="45"/>
      <c r="I47" s="45">
        <v>2</v>
      </c>
      <c r="J47" s="45">
        <v>5</v>
      </c>
      <c r="K47" s="45">
        <v>1</v>
      </c>
      <c r="L47" s="45">
        <v>3</v>
      </c>
      <c r="M47" s="45">
        <v>1</v>
      </c>
      <c r="N47" s="45"/>
      <c r="O47" s="45"/>
      <c r="P47" s="45">
        <v>2</v>
      </c>
      <c r="Q47" s="45">
        <v>1</v>
      </c>
      <c r="R47" s="45"/>
    </row>
    <row r="48" spans="3:18" x14ac:dyDescent="0.25">
      <c r="C48" s="47" t="s">
        <v>277</v>
      </c>
      <c r="D48" s="45">
        <v>2</v>
      </c>
      <c r="E48" s="46">
        <v>63</v>
      </c>
      <c r="F48" s="45">
        <v>2</v>
      </c>
      <c r="G48" s="45">
        <v>1</v>
      </c>
      <c r="H48" s="45"/>
      <c r="I48" s="45"/>
      <c r="J48" s="45">
        <v>1</v>
      </c>
      <c r="K48" s="45"/>
      <c r="L48" s="45"/>
      <c r="M48" s="45"/>
      <c r="N48" s="45"/>
      <c r="O48" s="45"/>
      <c r="P48" s="45"/>
      <c r="Q48" s="45"/>
      <c r="R48" s="45"/>
    </row>
    <row r="49" spans="3:18" x14ac:dyDescent="0.25">
      <c r="C49" s="47" t="s">
        <v>296</v>
      </c>
      <c r="D49" s="45">
        <v>2</v>
      </c>
      <c r="E49" s="46">
        <v>43.5</v>
      </c>
      <c r="F49" s="45">
        <v>1</v>
      </c>
      <c r="G49" s="45"/>
      <c r="H49" s="45"/>
      <c r="I49" s="45"/>
      <c r="J49" s="45">
        <v>2</v>
      </c>
      <c r="K49" s="45"/>
      <c r="L49" s="45"/>
      <c r="M49" s="45"/>
      <c r="N49" s="45"/>
      <c r="O49" s="45"/>
      <c r="P49" s="45">
        <v>1</v>
      </c>
      <c r="Q49" s="45"/>
      <c r="R49" s="45"/>
    </row>
    <row r="50" spans="3:18" x14ac:dyDescent="0.25">
      <c r="C50" s="47" t="s">
        <v>151</v>
      </c>
      <c r="D50" s="45">
        <v>3</v>
      </c>
      <c r="E50" s="46">
        <v>67.666666666666671</v>
      </c>
      <c r="F50" s="45">
        <v>3</v>
      </c>
      <c r="G50" s="45"/>
      <c r="H50" s="45"/>
      <c r="I50" s="45">
        <v>1</v>
      </c>
      <c r="J50" s="45"/>
      <c r="K50" s="45">
        <v>1</v>
      </c>
      <c r="L50" s="45"/>
      <c r="M50" s="45"/>
      <c r="N50" s="45"/>
      <c r="O50" s="45"/>
      <c r="P50" s="45"/>
      <c r="Q50" s="45">
        <v>1</v>
      </c>
      <c r="R50" s="45"/>
    </row>
    <row r="51" spans="3:18" x14ac:dyDescent="0.25">
      <c r="C51" s="47" t="s">
        <v>294</v>
      </c>
      <c r="D51" s="45">
        <v>1</v>
      </c>
      <c r="E51" s="46">
        <v>59</v>
      </c>
      <c r="F51" s="45">
        <v>1</v>
      </c>
      <c r="G51" s="45">
        <v>1</v>
      </c>
      <c r="H51" s="45"/>
      <c r="I51" s="45"/>
      <c r="J51" s="45"/>
      <c r="K51" s="45"/>
      <c r="L51" s="45"/>
      <c r="M51" s="45"/>
      <c r="N51" s="45"/>
      <c r="O51" s="45"/>
      <c r="P51" s="45">
        <v>1</v>
      </c>
      <c r="Q51" s="45"/>
      <c r="R51" s="45"/>
    </row>
    <row r="52" spans="3:18" x14ac:dyDescent="0.25">
      <c r="C52" s="47" t="s">
        <v>251</v>
      </c>
      <c r="D52" s="45">
        <v>4</v>
      </c>
      <c r="E52" s="46">
        <v>52</v>
      </c>
      <c r="F52" s="45">
        <v>4</v>
      </c>
      <c r="G52" s="45">
        <v>1</v>
      </c>
      <c r="H52" s="45"/>
      <c r="I52" s="45"/>
      <c r="J52" s="45">
        <v>3</v>
      </c>
      <c r="K52" s="45">
        <v>1</v>
      </c>
      <c r="L52" s="45">
        <v>1</v>
      </c>
      <c r="M52" s="45"/>
      <c r="N52" s="45"/>
      <c r="O52" s="45"/>
      <c r="P52" s="45"/>
      <c r="Q52" s="45"/>
      <c r="R52" s="45">
        <v>1</v>
      </c>
    </row>
    <row r="53" spans="3:18" x14ac:dyDescent="0.25">
      <c r="C53" s="47" t="s">
        <v>131</v>
      </c>
      <c r="D53" s="45">
        <v>55</v>
      </c>
      <c r="E53" s="46">
        <v>39.872727272727275</v>
      </c>
      <c r="F53" s="45">
        <v>34</v>
      </c>
      <c r="G53" s="45">
        <v>16</v>
      </c>
      <c r="H53" s="45">
        <v>11</v>
      </c>
      <c r="I53" s="45">
        <v>21</v>
      </c>
      <c r="J53" s="45">
        <v>21</v>
      </c>
      <c r="K53" s="45">
        <v>5</v>
      </c>
      <c r="L53" s="45">
        <v>5</v>
      </c>
      <c r="M53" s="45">
        <v>2</v>
      </c>
      <c r="N53" s="45">
        <v>3</v>
      </c>
      <c r="O53" s="45">
        <v>8</v>
      </c>
      <c r="P53" s="45">
        <v>9</v>
      </c>
      <c r="Q53" s="45">
        <v>11</v>
      </c>
      <c r="R53" s="45">
        <v>5</v>
      </c>
    </row>
    <row r="54" spans="3:18" x14ac:dyDescent="0.25">
      <c r="C54" s="47" t="s">
        <v>155</v>
      </c>
      <c r="D54" s="45">
        <v>4</v>
      </c>
      <c r="E54" s="46">
        <v>53.5</v>
      </c>
      <c r="F54" s="45">
        <v>3</v>
      </c>
      <c r="G54" s="45">
        <v>3</v>
      </c>
      <c r="H54" s="45"/>
      <c r="I54" s="45"/>
      <c r="J54" s="45">
        <v>1</v>
      </c>
      <c r="K54" s="45"/>
      <c r="L54" s="45">
        <v>1</v>
      </c>
      <c r="M54" s="45">
        <v>1</v>
      </c>
      <c r="N54" s="45"/>
      <c r="O54" s="45"/>
      <c r="P54" s="45"/>
      <c r="Q54" s="45">
        <v>2</v>
      </c>
      <c r="R54" s="45"/>
    </row>
    <row r="55" spans="3:18" x14ac:dyDescent="0.25">
      <c r="C55" s="47" t="s">
        <v>179</v>
      </c>
      <c r="D55" s="45">
        <v>1</v>
      </c>
      <c r="E55" s="46">
        <v>53</v>
      </c>
      <c r="F55" s="45">
        <v>1</v>
      </c>
      <c r="G55" s="45">
        <v>1</v>
      </c>
      <c r="H55" s="45"/>
      <c r="I55" s="45"/>
      <c r="J55" s="45">
        <v>1</v>
      </c>
      <c r="K55" s="45"/>
      <c r="L55" s="45"/>
      <c r="M55" s="45"/>
      <c r="N55" s="45">
        <v>1</v>
      </c>
      <c r="O55" s="45"/>
      <c r="P55" s="45">
        <v>1</v>
      </c>
      <c r="Q55" s="45"/>
      <c r="R55" s="45"/>
    </row>
    <row r="56" spans="3:18" x14ac:dyDescent="0.25">
      <c r="C56" s="47" t="s">
        <v>218</v>
      </c>
      <c r="D56" s="45">
        <v>3</v>
      </c>
      <c r="E56" s="46">
        <v>46</v>
      </c>
      <c r="F56" s="45">
        <v>1</v>
      </c>
      <c r="G56" s="45">
        <v>1</v>
      </c>
      <c r="H56" s="45"/>
      <c r="I56" s="45"/>
      <c r="J56" s="45">
        <v>3</v>
      </c>
      <c r="K56" s="45">
        <v>1</v>
      </c>
      <c r="L56" s="45">
        <v>1</v>
      </c>
      <c r="M56" s="45">
        <v>1</v>
      </c>
      <c r="N56" s="45">
        <v>1</v>
      </c>
      <c r="O56" s="45"/>
      <c r="P56" s="45">
        <v>2</v>
      </c>
      <c r="Q56" s="45">
        <v>2</v>
      </c>
      <c r="R56" s="45">
        <v>1</v>
      </c>
    </row>
    <row r="57" spans="3:18" x14ac:dyDescent="0.25">
      <c r="C57" s="47" t="s">
        <v>138</v>
      </c>
      <c r="D57" s="45">
        <v>12</v>
      </c>
      <c r="E57" s="46">
        <v>51.81818181818182</v>
      </c>
      <c r="F57" s="45">
        <v>10</v>
      </c>
      <c r="G57" s="45">
        <v>1</v>
      </c>
      <c r="H57" s="45">
        <v>2</v>
      </c>
      <c r="I57" s="45">
        <v>2</v>
      </c>
      <c r="J57" s="45">
        <v>1</v>
      </c>
      <c r="K57" s="45"/>
      <c r="L57" s="45">
        <v>4</v>
      </c>
      <c r="M57" s="45"/>
      <c r="N57" s="45"/>
      <c r="O57" s="45">
        <v>1</v>
      </c>
      <c r="P57" s="45">
        <v>2</v>
      </c>
      <c r="Q57" s="45">
        <v>2</v>
      </c>
      <c r="R57" s="45">
        <v>1</v>
      </c>
    </row>
    <row r="58" spans="3:18" x14ac:dyDescent="0.25">
      <c r="C58" s="47" t="s">
        <v>202</v>
      </c>
      <c r="D58" s="45">
        <v>1</v>
      </c>
      <c r="E58" s="46">
        <v>37</v>
      </c>
      <c r="F58" s="45">
        <v>1</v>
      </c>
      <c r="G58" s="45"/>
      <c r="H58" s="45"/>
      <c r="I58" s="45"/>
      <c r="J58" s="45">
        <v>1</v>
      </c>
      <c r="K58" s="45"/>
      <c r="L58" s="45"/>
      <c r="M58" s="45"/>
      <c r="N58" s="45"/>
      <c r="O58" s="45"/>
      <c r="P58" s="45"/>
      <c r="Q58" s="45">
        <v>1</v>
      </c>
      <c r="R58" s="45"/>
    </row>
    <row r="59" spans="3:18" x14ac:dyDescent="0.25">
      <c r="C59" s="47" t="s">
        <v>130</v>
      </c>
      <c r="D59" s="45">
        <v>9</v>
      </c>
      <c r="E59" s="46">
        <v>61.777777777777779</v>
      </c>
      <c r="F59" s="45">
        <v>8</v>
      </c>
      <c r="G59" s="45">
        <v>4</v>
      </c>
      <c r="H59" s="45">
        <v>2</v>
      </c>
      <c r="I59" s="45">
        <v>2</v>
      </c>
      <c r="J59" s="45">
        <v>4</v>
      </c>
      <c r="K59" s="45">
        <v>2</v>
      </c>
      <c r="L59" s="45">
        <v>3</v>
      </c>
      <c r="M59" s="45">
        <v>3</v>
      </c>
      <c r="N59" s="45"/>
      <c r="O59" s="45">
        <v>1</v>
      </c>
      <c r="P59" s="45"/>
      <c r="Q59" s="45">
        <v>3</v>
      </c>
      <c r="R59" s="45"/>
    </row>
    <row r="60" spans="3:18" x14ac:dyDescent="0.25">
      <c r="C60" s="47" t="s">
        <v>139</v>
      </c>
      <c r="D60" s="45">
        <v>12</v>
      </c>
      <c r="E60" s="46">
        <v>59.666666666666664</v>
      </c>
      <c r="F60" s="45">
        <v>10</v>
      </c>
      <c r="G60" s="45">
        <v>2</v>
      </c>
      <c r="H60" s="45">
        <v>2</v>
      </c>
      <c r="I60" s="45">
        <v>3</v>
      </c>
      <c r="J60" s="45">
        <v>4</v>
      </c>
      <c r="K60" s="45">
        <v>1</v>
      </c>
      <c r="L60" s="45">
        <v>1</v>
      </c>
      <c r="M60" s="45">
        <v>1</v>
      </c>
      <c r="N60" s="45"/>
      <c r="O60" s="45"/>
      <c r="P60" s="45">
        <v>2</v>
      </c>
      <c r="Q60" s="45">
        <v>2</v>
      </c>
      <c r="R60" s="45"/>
    </row>
    <row r="61" spans="3:18" x14ac:dyDescent="0.25">
      <c r="C61" s="47" t="s">
        <v>182</v>
      </c>
      <c r="D61" s="45">
        <v>2</v>
      </c>
      <c r="E61" s="46">
        <v>33.5</v>
      </c>
      <c r="F61" s="45">
        <v>2</v>
      </c>
      <c r="G61" s="45">
        <v>2</v>
      </c>
      <c r="H61" s="45"/>
      <c r="I61" s="45"/>
      <c r="J61" s="45">
        <v>2</v>
      </c>
      <c r="K61" s="45"/>
      <c r="L61" s="45"/>
      <c r="M61" s="45"/>
      <c r="N61" s="45"/>
      <c r="O61" s="45"/>
      <c r="P61" s="45">
        <v>2</v>
      </c>
      <c r="Q61" s="45">
        <v>2</v>
      </c>
      <c r="R61" s="45"/>
    </row>
    <row r="62" spans="3:18" x14ac:dyDescent="0.25">
      <c r="C62" s="47" t="s">
        <v>147</v>
      </c>
      <c r="D62" s="45">
        <v>3</v>
      </c>
      <c r="E62" s="46">
        <v>67</v>
      </c>
      <c r="F62" s="45">
        <v>1</v>
      </c>
      <c r="G62" s="45"/>
      <c r="H62" s="45"/>
      <c r="I62" s="45">
        <v>1</v>
      </c>
      <c r="J62" s="45">
        <v>1</v>
      </c>
      <c r="K62" s="45">
        <v>1</v>
      </c>
      <c r="L62" s="45">
        <v>2</v>
      </c>
      <c r="M62" s="45">
        <v>1</v>
      </c>
      <c r="N62" s="45"/>
      <c r="O62" s="45"/>
      <c r="P62" s="45"/>
      <c r="Q62" s="45">
        <v>1</v>
      </c>
      <c r="R62" s="45"/>
    </row>
    <row r="63" spans="3:18" x14ac:dyDescent="0.25">
      <c r="C63" s="47" t="s">
        <v>204</v>
      </c>
      <c r="D63" s="45">
        <v>22</v>
      </c>
      <c r="E63" s="46">
        <v>67</v>
      </c>
      <c r="F63" s="45">
        <v>18</v>
      </c>
      <c r="G63" s="45">
        <v>5</v>
      </c>
      <c r="H63" s="45">
        <v>2</v>
      </c>
      <c r="I63" s="45">
        <v>3</v>
      </c>
      <c r="J63" s="45">
        <v>7</v>
      </c>
      <c r="K63" s="45">
        <v>3</v>
      </c>
      <c r="L63" s="45">
        <v>6</v>
      </c>
      <c r="M63" s="45">
        <v>1</v>
      </c>
      <c r="N63" s="45">
        <v>2</v>
      </c>
      <c r="O63" s="45">
        <v>2</v>
      </c>
      <c r="P63" s="45">
        <v>3</v>
      </c>
      <c r="Q63" s="45">
        <v>3</v>
      </c>
      <c r="R63" s="45"/>
    </row>
    <row r="64" spans="3:18" x14ac:dyDescent="0.25">
      <c r="C64" s="47" t="s">
        <v>225</v>
      </c>
      <c r="D64" s="45">
        <v>6</v>
      </c>
      <c r="E64" s="46">
        <v>59.166666666666664</v>
      </c>
      <c r="F64" s="45">
        <v>5</v>
      </c>
      <c r="G64" s="45">
        <v>2</v>
      </c>
      <c r="H64" s="45"/>
      <c r="I64" s="45">
        <v>1</v>
      </c>
      <c r="J64" s="45">
        <v>3</v>
      </c>
      <c r="K64" s="45">
        <v>1</v>
      </c>
      <c r="L64" s="45">
        <v>4</v>
      </c>
      <c r="M64" s="45">
        <v>1</v>
      </c>
      <c r="N64" s="45"/>
      <c r="O64" s="45">
        <v>2</v>
      </c>
      <c r="P64" s="45">
        <v>1</v>
      </c>
      <c r="Q64" s="45">
        <v>2</v>
      </c>
      <c r="R64" s="45">
        <v>1</v>
      </c>
    </row>
    <row r="65" spans="3:18" x14ac:dyDescent="0.25">
      <c r="C65" s="47" t="s">
        <v>232</v>
      </c>
      <c r="D65" s="45">
        <v>1</v>
      </c>
      <c r="E65" s="46">
        <v>25</v>
      </c>
      <c r="F65" s="45">
        <v>1</v>
      </c>
      <c r="G65" s="45"/>
      <c r="H65" s="45"/>
      <c r="I65" s="45"/>
      <c r="J65" s="45">
        <v>1</v>
      </c>
      <c r="K65" s="45"/>
      <c r="L65" s="45"/>
      <c r="M65" s="45"/>
      <c r="N65" s="45"/>
      <c r="O65" s="45"/>
      <c r="P65" s="45"/>
      <c r="Q65" s="45"/>
      <c r="R65" s="45"/>
    </row>
    <row r="66" spans="3:18" x14ac:dyDescent="0.25">
      <c r="C66" s="47" t="s">
        <v>236</v>
      </c>
      <c r="D66" s="45">
        <v>4</v>
      </c>
      <c r="E66" s="46">
        <v>53.25</v>
      </c>
      <c r="F66" s="45">
        <v>3</v>
      </c>
      <c r="G66" s="45">
        <v>1</v>
      </c>
      <c r="H66" s="45">
        <v>1</v>
      </c>
      <c r="I66" s="45"/>
      <c r="J66" s="45">
        <v>1</v>
      </c>
      <c r="K66" s="45">
        <v>1</v>
      </c>
      <c r="L66" s="45">
        <v>1</v>
      </c>
      <c r="M66" s="45"/>
      <c r="N66" s="45"/>
      <c r="O66" s="45"/>
      <c r="P66" s="45">
        <v>2</v>
      </c>
      <c r="Q66" s="45"/>
      <c r="R66" s="45"/>
    </row>
    <row r="67" spans="3:18" x14ac:dyDescent="0.25">
      <c r="C67" s="47" t="s">
        <v>222</v>
      </c>
      <c r="D67" s="45">
        <v>2</v>
      </c>
      <c r="E67" s="46">
        <v>76.5</v>
      </c>
      <c r="F67" s="45">
        <v>2</v>
      </c>
      <c r="G67" s="45"/>
      <c r="H67" s="45"/>
      <c r="I67" s="45"/>
      <c r="J67" s="45">
        <v>1</v>
      </c>
      <c r="K67" s="45"/>
      <c r="L67" s="45"/>
      <c r="M67" s="45"/>
      <c r="N67" s="45"/>
      <c r="O67" s="45"/>
      <c r="P67" s="45"/>
      <c r="Q67" s="45"/>
      <c r="R67" s="45"/>
    </row>
    <row r="68" spans="3:18" x14ac:dyDescent="0.25">
      <c r="C68" s="47" t="s">
        <v>256</v>
      </c>
      <c r="D68" s="45">
        <v>1</v>
      </c>
      <c r="E68" s="46">
        <v>82</v>
      </c>
      <c r="F68" s="45">
        <v>1</v>
      </c>
      <c r="G68" s="45">
        <v>1</v>
      </c>
      <c r="H68" s="45"/>
      <c r="I68" s="45"/>
      <c r="J68" s="45"/>
      <c r="K68" s="45"/>
      <c r="L68" s="45"/>
      <c r="M68" s="45"/>
      <c r="N68" s="45"/>
      <c r="O68" s="45"/>
      <c r="P68" s="45"/>
      <c r="Q68" s="45"/>
      <c r="R68" s="45"/>
    </row>
    <row r="69" spans="3:18" x14ac:dyDescent="0.25">
      <c r="C69" s="47" t="s">
        <v>170</v>
      </c>
      <c r="D69" s="45">
        <v>8</v>
      </c>
      <c r="E69" s="46">
        <v>54.5</v>
      </c>
      <c r="F69" s="45">
        <v>6</v>
      </c>
      <c r="G69" s="45">
        <v>1</v>
      </c>
      <c r="H69" s="45">
        <v>1</v>
      </c>
      <c r="I69" s="45">
        <v>2</v>
      </c>
      <c r="J69" s="45">
        <v>1</v>
      </c>
      <c r="K69" s="45"/>
      <c r="L69" s="45">
        <v>3</v>
      </c>
      <c r="M69" s="45"/>
      <c r="N69" s="45"/>
      <c r="O69" s="45"/>
      <c r="P69" s="45">
        <v>2</v>
      </c>
      <c r="Q69" s="45">
        <v>2</v>
      </c>
      <c r="R69" s="45"/>
    </row>
    <row r="70" spans="3:18" x14ac:dyDescent="0.25">
      <c r="C70" s="47" t="s">
        <v>217</v>
      </c>
      <c r="D70" s="45">
        <v>31</v>
      </c>
      <c r="E70" s="46">
        <v>83</v>
      </c>
      <c r="F70" s="45">
        <v>26</v>
      </c>
      <c r="G70" s="45">
        <v>7</v>
      </c>
      <c r="H70" s="45">
        <v>1</v>
      </c>
      <c r="I70" s="45">
        <v>4</v>
      </c>
      <c r="J70" s="45">
        <v>16</v>
      </c>
      <c r="K70" s="45"/>
      <c r="L70" s="45">
        <v>16</v>
      </c>
      <c r="M70" s="45">
        <v>2</v>
      </c>
      <c r="N70" s="45"/>
      <c r="O70" s="45">
        <v>1</v>
      </c>
      <c r="P70" s="45">
        <v>1</v>
      </c>
      <c r="Q70" s="45">
        <v>7</v>
      </c>
      <c r="R70" s="45">
        <v>1</v>
      </c>
    </row>
    <row r="71" spans="3:18" x14ac:dyDescent="0.25">
      <c r="C71" s="47" t="s">
        <v>190</v>
      </c>
      <c r="D71" s="45">
        <v>8</v>
      </c>
      <c r="E71" s="46">
        <v>35.875</v>
      </c>
      <c r="F71" s="45">
        <v>7</v>
      </c>
      <c r="G71" s="45">
        <v>4</v>
      </c>
      <c r="H71" s="45"/>
      <c r="I71" s="45">
        <v>1</v>
      </c>
      <c r="J71" s="45">
        <v>3</v>
      </c>
      <c r="K71" s="45">
        <v>1</v>
      </c>
      <c r="L71" s="45"/>
      <c r="M71" s="45"/>
      <c r="N71" s="45"/>
      <c r="O71" s="45"/>
      <c r="P71" s="45">
        <v>1</v>
      </c>
      <c r="Q71" s="45">
        <v>2</v>
      </c>
      <c r="R71" s="45">
        <v>1</v>
      </c>
    </row>
    <row r="72" spans="3:18" x14ac:dyDescent="0.25">
      <c r="C72" s="47" t="s">
        <v>140</v>
      </c>
      <c r="D72" s="45">
        <v>6</v>
      </c>
      <c r="E72" s="46">
        <v>53.333333333333336</v>
      </c>
      <c r="F72" s="45">
        <v>4</v>
      </c>
      <c r="G72" s="45"/>
      <c r="H72" s="45">
        <v>1</v>
      </c>
      <c r="I72" s="45"/>
      <c r="J72" s="45">
        <v>3</v>
      </c>
      <c r="K72" s="45">
        <v>1</v>
      </c>
      <c r="L72" s="45">
        <v>1</v>
      </c>
      <c r="M72" s="45">
        <v>1</v>
      </c>
      <c r="N72" s="45"/>
      <c r="O72" s="45"/>
      <c r="P72" s="45">
        <v>1</v>
      </c>
      <c r="Q72" s="45"/>
      <c r="R72" s="45">
        <v>1</v>
      </c>
    </row>
    <row r="73" spans="3:18" x14ac:dyDescent="0.25">
      <c r="C73" s="47" t="s">
        <v>157</v>
      </c>
      <c r="D73" s="45">
        <v>17</v>
      </c>
      <c r="E73" s="46">
        <v>53.75</v>
      </c>
      <c r="F73" s="45">
        <v>14</v>
      </c>
      <c r="G73" s="45">
        <v>9</v>
      </c>
      <c r="H73" s="45">
        <v>4</v>
      </c>
      <c r="I73" s="45">
        <v>5</v>
      </c>
      <c r="J73" s="45">
        <v>6</v>
      </c>
      <c r="K73" s="45">
        <v>3</v>
      </c>
      <c r="L73" s="45">
        <v>3</v>
      </c>
      <c r="M73" s="45">
        <v>3</v>
      </c>
      <c r="N73" s="45">
        <v>3</v>
      </c>
      <c r="O73" s="45">
        <v>3</v>
      </c>
      <c r="P73" s="45">
        <v>4</v>
      </c>
      <c r="Q73" s="45">
        <v>7</v>
      </c>
      <c r="R73" s="45">
        <v>1</v>
      </c>
    </row>
    <row r="74" spans="3:18" x14ac:dyDescent="0.25">
      <c r="C74" s="47" t="s">
        <v>201</v>
      </c>
      <c r="D74" s="45">
        <v>15</v>
      </c>
      <c r="E74" s="46">
        <v>55.93333333333333</v>
      </c>
      <c r="F74" s="45">
        <v>10</v>
      </c>
      <c r="G74" s="45">
        <v>7</v>
      </c>
      <c r="H74" s="45"/>
      <c r="I74" s="45"/>
      <c r="J74" s="45">
        <v>6</v>
      </c>
      <c r="K74" s="45">
        <v>3</v>
      </c>
      <c r="L74" s="45">
        <v>4</v>
      </c>
      <c r="M74" s="45"/>
      <c r="N74" s="45"/>
      <c r="O74" s="45">
        <v>1</v>
      </c>
      <c r="P74" s="45">
        <v>1</v>
      </c>
      <c r="Q74" s="45">
        <v>6</v>
      </c>
      <c r="R74" s="45">
        <v>1</v>
      </c>
    </row>
    <row r="75" spans="3:18" x14ac:dyDescent="0.25">
      <c r="C75" s="47" t="s">
        <v>200</v>
      </c>
      <c r="D75" s="45">
        <v>3</v>
      </c>
      <c r="E75" s="46">
        <v>46.333333333333336</v>
      </c>
      <c r="F75" s="45">
        <v>3</v>
      </c>
      <c r="G75" s="45">
        <v>3</v>
      </c>
      <c r="H75" s="45"/>
      <c r="I75" s="45"/>
      <c r="J75" s="45">
        <v>3</v>
      </c>
      <c r="K75" s="45"/>
      <c r="L75" s="45">
        <v>1</v>
      </c>
      <c r="M75" s="45"/>
      <c r="N75" s="45">
        <v>1</v>
      </c>
      <c r="O75" s="45">
        <v>1</v>
      </c>
      <c r="P75" s="45"/>
      <c r="Q75" s="45"/>
      <c r="R75" s="45"/>
    </row>
    <row r="76" spans="3:18" x14ac:dyDescent="0.25">
      <c r="C76" s="47" t="s">
        <v>168</v>
      </c>
      <c r="D76" s="45">
        <v>16</v>
      </c>
      <c r="E76" s="46">
        <v>46.4375</v>
      </c>
      <c r="F76" s="45">
        <v>13</v>
      </c>
      <c r="G76" s="45">
        <v>5</v>
      </c>
      <c r="H76" s="45">
        <v>2</v>
      </c>
      <c r="I76" s="45">
        <v>3</v>
      </c>
      <c r="J76" s="45">
        <v>8</v>
      </c>
      <c r="K76" s="45">
        <v>3</v>
      </c>
      <c r="L76" s="45">
        <v>4</v>
      </c>
      <c r="M76" s="45"/>
      <c r="N76" s="45"/>
      <c r="O76" s="45">
        <v>2</v>
      </c>
      <c r="P76" s="45">
        <v>2</v>
      </c>
      <c r="Q76" s="45"/>
      <c r="R76" s="45">
        <v>1</v>
      </c>
    </row>
    <row r="77" spans="3:18" x14ac:dyDescent="0.25">
      <c r="C77" s="47" t="s">
        <v>229</v>
      </c>
      <c r="D77" s="45">
        <v>1</v>
      </c>
      <c r="E77" s="46">
        <v>63</v>
      </c>
      <c r="F77" s="45">
        <v>1</v>
      </c>
      <c r="G77" s="45">
        <v>1</v>
      </c>
      <c r="H77" s="45"/>
      <c r="I77" s="45"/>
      <c r="J77" s="45">
        <v>1</v>
      </c>
      <c r="K77" s="45"/>
      <c r="L77" s="45"/>
      <c r="M77" s="45"/>
      <c r="N77" s="45"/>
      <c r="O77" s="45"/>
      <c r="P77" s="45"/>
      <c r="Q77" s="45">
        <v>1</v>
      </c>
      <c r="R77" s="45"/>
    </row>
    <row r="78" spans="3:18" x14ac:dyDescent="0.25">
      <c r="C78" s="47" t="s">
        <v>175</v>
      </c>
      <c r="D78" s="45">
        <v>5</v>
      </c>
      <c r="E78" s="46">
        <v>48</v>
      </c>
      <c r="F78" s="45">
        <v>2</v>
      </c>
      <c r="G78" s="45">
        <v>2</v>
      </c>
      <c r="H78" s="45"/>
      <c r="I78" s="45"/>
      <c r="J78" s="45">
        <v>2</v>
      </c>
      <c r="K78" s="45"/>
      <c r="L78" s="45"/>
      <c r="M78" s="45"/>
      <c r="N78" s="45"/>
      <c r="O78" s="45"/>
      <c r="P78" s="45">
        <v>1</v>
      </c>
      <c r="Q78" s="45"/>
      <c r="R78" s="45"/>
    </row>
    <row r="79" spans="3:18" x14ac:dyDescent="0.25">
      <c r="C79" s="47" t="s">
        <v>150</v>
      </c>
      <c r="D79" s="45">
        <v>1</v>
      </c>
      <c r="E79" s="46">
        <v>64</v>
      </c>
      <c r="F79" s="45">
        <v>1</v>
      </c>
      <c r="G79" s="45"/>
      <c r="H79" s="45"/>
      <c r="I79" s="45"/>
      <c r="J79" s="45"/>
      <c r="K79" s="45"/>
      <c r="L79" s="45"/>
      <c r="M79" s="45"/>
      <c r="N79" s="45"/>
      <c r="O79" s="45"/>
      <c r="P79" s="45"/>
      <c r="Q79" s="45"/>
      <c r="R79" s="45"/>
    </row>
    <row r="80" spans="3:18" x14ac:dyDescent="0.25">
      <c r="C80" s="47" t="s">
        <v>196</v>
      </c>
      <c r="D80" s="45">
        <v>1</v>
      </c>
      <c r="E80" s="46">
        <v>34</v>
      </c>
      <c r="F80" s="45">
        <v>1</v>
      </c>
      <c r="G80" s="45"/>
      <c r="H80" s="45"/>
      <c r="I80" s="45"/>
      <c r="J80" s="45">
        <v>1</v>
      </c>
      <c r="K80" s="45"/>
      <c r="L80" s="45"/>
      <c r="M80" s="45"/>
      <c r="N80" s="45"/>
      <c r="O80" s="45"/>
      <c r="P80" s="45"/>
      <c r="Q80" s="45"/>
      <c r="R80" s="45"/>
    </row>
    <row r="81" spans="3:18" x14ac:dyDescent="0.25">
      <c r="C81" s="47" t="s">
        <v>286</v>
      </c>
      <c r="D81" s="45">
        <v>2</v>
      </c>
      <c r="E81" s="46">
        <v>82.5</v>
      </c>
      <c r="F81" s="45">
        <v>2</v>
      </c>
      <c r="G81" s="45">
        <v>1</v>
      </c>
      <c r="H81" s="45"/>
      <c r="I81" s="45"/>
      <c r="J81" s="45"/>
      <c r="K81" s="45"/>
      <c r="L81" s="45">
        <v>1</v>
      </c>
      <c r="M81" s="45"/>
      <c r="N81" s="45"/>
      <c r="O81" s="45"/>
      <c r="P81" s="45"/>
      <c r="Q81" s="45"/>
      <c r="R81" s="45"/>
    </row>
    <row r="82" spans="3:18" x14ac:dyDescent="0.25">
      <c r="C82" s="47" t="s">
        <v>127</v>
      </c>
      <c r="D82" s="45">
        <v>10</v>
      </c>
      <c r="E82" s="46">
        <v>67.099999999999994</v>
      </c>
      <c r="F82" s="45">
        <v>7</v>
      </c>
      <c r="G82" s="45">
        <v>2</v>
      </c>
      <c r="H82" s="45"/>
      <c r="I82" s="45"/>
      <c r="J82" s="45">
        <v>4</v>
      </c>
      <c r="K82" s="45">
        <v>2</v>
      </c>
      <c r="L82" s="45">
        <v>4</v>
      </c>
      <c r="M82" s="45">
        <v>1</v>
      </c>
      <c r="N82" s="45"/>
      <c r="O82" s="45"/>
      <c r="P82" s="45"/>
      <c r="Q82" s="45">
        <v>3</v>
      </c>
      <c r="R82" s="45"/>
    </row>
    <row r="83" spans="3:18" x14ac:dyDescent="0.25">
      <c r="C83" s="47" t="s">
        <v>167</v>
      </c>
      <c r="D83" s="45">
        <v>6</v>
      </c>
      <c r="E83" s="46">
        <v>33.333333333333336</v>
      </c>
      <c r="F83" s="45">
        <v>4</v>
      </c>
      <c r="G83" s="45">
        <v>1</v>
      </c>
      <c r="H83" s="45"/>
      <c r="I83" s="45">
        <v>2</v>
      </c>
      <c r="J83" s="45">
        <v>3</v>
      </c>
      <c r="K83" s="45"/>
      <c r="L83" s="45">
        <v>1</v>
      </c>
      <c r="M83" s="45"/>
      <c r="N83" s="45">
        <v>1</v>
      </c>
      <c r="O83" s="45"/>
      <c r="P83" s="45"/>
      <c r="Q83" s="45">
        <v>1</v>
      </c>
      <c r="R83" s="45"/>
    </row>
    <row r="84" spans="3:18" x14ac:dyDescent="0.25">
      <c r="C84" s="47" t="s">
        <v>230</v>
      </c>
      <c r="D84" s="45">
        <v>1</v>
      </c>
      <c r="E84" s="46">
        <v>77</v>
      </c>
      <c r="F84" s="45">
        <v>1</v>
      </c>
      <c r="G84" s="45">
        <v>1</v>
      </c>
      <c r="H84" s="45"/>
      <c r="I84" s="45"/>
      <c r="J84" s="45"/>
      <c r="K84" s="45"/>
      <c r="L84" s="45"/>
      <c r="M84" s="45"/>
      <c r="N84" s="45"/>
      <c r="O84" s="45"/>
      <c r="P84" s="45"/>
      <c r="Q84" s="45"/>
      <c r="R84" s="45"/>
    </row>
    <row r="85" spans="3:18" x14ac:dyDescent="0.25">
      <c r="C85" s="47" t="s">
        <v>187</v>
      </c>
      <c r="D85" s="45">
        <v>3</v>
      </c>
      <c r="E85" s="46">
        <v>35.666666666666664</v>
      </c>
      <c r="F85" s="45">
        <v>3</v>
      </c>
      <c r="G85" s="45">
        <v>2</v>
      </c>
      <c r="H85" s="45"/>
      <c r="I85" s="45"/>
      <c r="J85" s="45">
        <v>2</v>
      </c>
      <c r="K85" s="45"/>
      <c r="L85" s="45"/>
      <c r="M85" s="45"/>
      <c r="N85" s="45"/>
      <c r="O85" s="45">
        <v>1</v>
      </c>
      <c r="P85" s="45"/>
      <c r="Q85" s="45"/>
      <c r="R85" s="45"/>
    </row>
    <row r="86" spans="3:18" x14ac:dyDescent="0.25">
      <c r="C86" s="47" t="s">
        <v>268</v>
      </c>
      <c r="D86" s="45">
        <v>1</v>
      </c>
      <c r="E86" s="46">
        <v>58</v>
      </c>
      <c r="F86" s="45">
        <v>1</v>
      </c>
      <c r="G86" s="45"/>
      <c r="H86" s="45">
        <v>1</v>
      </c>
      <c r="I86" s="45"/>
      <c r="J86" s="45">
        <v>1</v>
      </c>
      <c r="K86" s="45"/>
      <c r="L86" s="45"/>
      <c r="M86" s="45"/>
      <c r="N86" s="45"/>
      <c r="O86" s="45"/>
      <c r="P86" s="45"/>
      <c r="Q86" s="45"/>
      <c r="R86" s="45"/>
    </row>
    <row r="87" spans="3:18" x14ac:dyDescent="0.25">
      <c r="C87" s="47" t="s">
        <v>106</v>
      </c>
      <c r="D87" s="45">
        <v>10</v>
      </c>
      <c r="E87" s="46">
        <v>49.9</v>
      </c>
      <c r="F87" s="45">
        <v>5</v>
      </c>
      <c r="G87" s="45">
        <v>3</v>
      </c>
      <c r="H87" s="45"/>
      <c r="I87" s="45"/>
      <c r="J87" s="45">
        <v>3</v>
      </c>
      <c r="K87" s="45">
        <v>2</v>
      </c>
      <c r="L87" s="45">
        <v>4</v>
      </c>
      <c r="M87" s="45"/>
      <c r="N87" s="45"/>
      <c r="O87" s="45">
        <v>1</v>
      </c>
      <c r="P87" s="45">
        <v>2</v>
      </c>
      <c r="Q87" s="45">
        <v>1</v>
      </c>
      <c r="R87" s="45">
        <v>2</v>
      </c>
    </row>
    <row r="88" spans="3:18" x14ac:dyDescent="0.25">
      <c r="C88" s="47" t="s">
        <v>152</v>
      </c>
      <c r="D88" s="45">
        <v>3</v>
      </c>
      <c r="E88" s="46">
        <v>59.333333333333336</v>
      </c>
      <c r="F88" s="45">
        <v>3</v>
      </c>
      <c r="G88" s="45">
        <v>1</v>
      </c>
      <c r="H88" s="45"/>
      <c r="I88" s="45">
        <v>1</v>
      </c>
      <c r="J88" s="45">
        <v>2</v>
      </c>
      <c r="K88" s="45"/>
      <c r="L88" s="45"/>
      <c r="M88" s="45"/>
      <c r="N88" s="45"/>
      <c r="O88" s="45"/>
      <c r="P88" s="45">
        <v>2</v>
      </c>
      <c r="Q88" s="45"/>
      <c r="R88" s="45">
        <v>1</v>
      </c>
    </row>
    <row r="89" spans="3:18" x14ac:dyDescent="0.25">
      <c r="C89" s="47" t="s">
        <v>181</v>
      </c>
      <c r="D89" s="45">
        <v>4</v>
      </c>
      <c r="E89" s="46">
        <v>55.75</v>
      </c>
      <c r="F89" s="45">
        <v>3</v>
      </c>
      <c r="G89" s="45">
        <v>2</v>
      </c>
      <c r="H89" s="45"/>
      <c r="I89" s="45"/>
      <c r="J89" s="45">
        <v>4</v>
      </c>
      <c r="K89" s="45">
        <v>1</v>
      </c>
      <c r="L89" s="45">
        <v>1</v>
      </c>
      <c r="M89" s="45"/>
      <c r="N89" s="45"/>
      <c r="O89" s="45"/>
      <c r="P89" s="45"/>
      <c r="Q89" s="45">
        <v>2</v>
      </c>
      <c r="R89" s="45"/>
    </row>
    <row r="90" spans="3:18" x14ac:dyDescent="0.25">
      <c r="C90" s="47" t="s">
        <v>171</v>
      </c>
      <c r="D90" s="45">
        <v>2</v>
      </c>
      <c r="E90" s="46">
        <v>42.5</v>
      </c>
      <c r="F90" s="45"/>
      <c r="G90" s="45"/>
      <c r="H90" s="45"/>
      <c r="I90" s="45">
        <v>2</v>
      </c>
      <c r="J90" s="45">
        <v>1</v>
      </c>
      <c r="K90" s="45"/>
      <c r="L90" s="45"/>
      <c r="M90" s="45"/>
      <c r="N90" s="45"/>
      <c r="O90" s="45"/>
      <c r="P90" s="45"/>
      <c r="Q90" s="45"/>
      <c r="R90" s="45"/>
    </row>
    <row r="91" spans="3:18" x14ac:dyDescent="0.25">
      <c r="C91" s="47" t="s">
        <v>205</v>
      </c>
      <c r="D91" s="45">
        <v>4</v>
      </c>
      <c r="E91" s="46">
        <v>77.5</v>
      </c>
      <c r="F91" s="45">
        <v>4</v>
      </c>
      <c r="G91" s="45">
        <v>2</v>
      </c>
      <c r="H91" s="45"/>
      <c r="I91" s="45"/>
      <c r="J91" s="45">
        <v>2</v>
      </c>
      <c r="K91" s="45">
        <v>1</v>
      </c>
      <c r="L91" s="45">
        <v>2</v>
      </c>
      <c r="M91" s="45"/>
      <c r="N91" s="45"/>
      <c r="O91" s="45"/>
      <c r="P91" s="45"/>
      <c r="Q91" s="45"/>
      <c r="R91" s="45"/>
    </row>
    <row r="92" spans="3:18" x14ac:dyDescent="0.25">
      <c r="C92" s="47" t="s">
        <v>186</v>
      </c>
      <c r="D92" s="45">
        <v>16</v>
      </c>
      <c r="E92" s="46">
        <v>55.266666666666666</v>
      </c>
      <c r="F92" s="45">
        <v>10</v>
      </c>
      <c r="G92" s="45">
        <v>4</v>
      </c>
      <c r="H92" s="45">
        <v>1</v>
      </c>
      <c r="I92" s="45">
        <v>2</v>
      </c>
      <c r="J92" s="45">
        <v>9</v>
      </c>
      <c r="K92" s="45">
        <v>2</v>
      </c>
      <c r="L92" s="45">
        <v>1</v>
      </c>
      <c r="M92" s="45"/>
      <c r="N92" s="45"/>
      <c r="O92" s="45">
        <v>3</v>
      </c>
      <c r="P92" s="45">
        <v>2</v>
      </c>
      <c r="Q92" s="45">
        <v>2</v>
      </c>
      <c r="R92" s="45">
        <v>2</v>
      </c>
    </row>
    <row r="93" spans="3:18" x14ac:dyDescent="0.25">
      <c r="C93" s="47" t="s">
        <v>144</v>
      </c>
      <c r="D93" s="45">
        <v>5</v>
      </c>
      <c r="E93" s="46">
        <v>51.5</v>
      </c>
      <c r="F93" s="45">
        <v>5</v>
      </c>
      <c r="G93" s="45"/>
      <c r="H93" s="45"/>
      <c r="I93" s="45">
        <v>1</v>
      </c>
      <c r="J93" s="45">
        <v>3</v>
      </c>
      <c r="K93" s="45"/>
      <c r="L93" s="45">
        <v>1</v>
      </c>
      <c r="M93" s="45"/>
      <c r="N93" s="45"/>
      <c r="O93" s="45"/>
      <c r="P93" s="45">
        <v>1</v>
      </c>
      <c r="Q93" s="45"/>
      <c r="R93" s="45"/>
    </row>
    <row r="94" spans="3:18" x14ac:dyDescent="0.25">
      <c r="C94" s="47" t="s">
        <v>233</v>
      </c>
      <c r="D94" s="45">
        <v>2</v>
      </c>
      <c r="E94" s="46">
        <v>41.5</v>
      </c>
      <c r="F94" s="45">
        <v>2</v>
      </c>
      <c r="G94" s="45"/>
      <c r="H94" s="45"/>
      <c r="I94" s="45">
        <v>1</v>
      </c>
      <c r="J94" s="45">
        <v>2</v>
      </c>
      <c r="K94" s="45"/>
      <c r="L94" s="45"/>
      <c r="M94" s="45"/>
      <c r="N94" s="45"/>
      <c r="O94" s="45"/>
      <c r="P94" s="45"/>
      <c r="Q94" s="45"/>
      <c r="R94" s="45"/>
    </row>
    <row r="95" spans="3:18" x14ac:dyDescent="0.25">
      <c r="C95" s="47" t="s">
        <v>116</v>
      </c>
      <c r="D95" s="45">
        <v>9</v>
      </c>
      <c r="E95" s="46">
        <v>65</v>
      </c>
      <c r="F95" s="45">
        <v>7</v>
      </c>
      <c r="G95" s="45">
        <v>3</v>
      </c>
      <c r="H95" s="45"/>
      <c r="I95" s="45"/>
      <c r="J95" s="45">
        <v>1</v>
      </c>
      <c r="K95" s="45"/>
      <c r="L95" s="45">
        <v>2</v>
      </c>
      <c r="M95" s="45"/>
      <c r="N95" s="45"/>
      <c r="O95" s="45"/>
      <c r="P95" s="45"/>
      <c r="Q95" s="45">
        <v>1</v>
      </c>
      <c r="R95" s="45"/>
    </row>
    <row r="96" spans="3:18" x14ac:dyDescent="0.25">
      <c r="C96" s="47" t="s">
        <v>169</v>
      </c>
      <c r="D96" s="45">
        <v>1</v>
      </c>
      <c r="E96" s="46">
        <v>52</v>
      </c>
      <c r="F96" s="45">
        <v>1</v>
      </c>
      <c r="G96" s="45"/>
      <c r="H96" s="45">
        <v>1</v>
      </c>
      <c r="I96" s="45"/>
      <c r="J96" s="45"/>
      <c r="K96" s="45"/>
      <c r="L96" s="45"/>
      <c r="M96" s="45"/>
      <c r="N96" s="45"/>
      <c r="O96" s="45"/>
      <c r="P96" s="45"/>
      <c r="Q96" s="45"/>
      <c r="R96" s="45"/>
    </row>
    <row r="97" spans="3:18" x14ac:dyDescent="0.25">
      <c r="C97" s="47" t="s">
        <v>273</v>
      </c>
      <c r="D97" s="45">
        <v>3</v>
      </c>
      <c r="E97" s="46">
        <v>35.666666666666664</v>
      </c>
      <c r="F97" s="45">
        <v>1</v>
      </c>
      <c r="G97" s="45">
        <v>2</v>
      </c>
      <c r="H97" s="45"/>
      <c r="I97" s="45"/>
      <c r="J97" s="45">
        <v>1</v>
      </c>
      <c r="K97" s="45"/>
      <c r="L97" s="45"/>
      <c r="M97" s="45"/>
      <c r="N97" s="45"/>
      <c r="O97" s="45">
        <v>1</v>
      </c>
      <c r="P97" s="45"/>
      <c r="Q97" s="45"/>
      <c r="R97" s="45"/>
    </row>
    <row r="98" spans="3:18" x14ac:dyDescent="0.25">
      <c r="C98" s="47" t="s">
        <v>145</v>
      </c>
      <c r="D98" s="45">
        <v>9</v>
      </c>
      <c r="E98" s="46">
        <v>46.125</v>
      </c>
      <c r="F98" s="45">
        <v>7</v>
      </c>
      <c r="G98" s="45">
        <v>1</v>
      </c>
      <c r="H98" s="45"/>
      <c r="I98" s="45"/>
      <c r="J98" s="45">
        <v>3</v>
      </c>
      <c r="K98" s="45">
        <v>1</v>
      </c>
      <c r="L98" s="45">
        <v>2</v>
      </c>
      <c r="M98" s="45"/>
      <c r="N98" s="45">
        <v>1</v>
      </c>
      <c r="O98" s="45">
        <v>2</v>
      </c>
      <c r="P98" s="45">
        <v>2</v>
      </c>
      <c r="Q98" s="45">
        <v>1</v>
      </c>
      <c r="R98" s="45"/>
    </row>
    <row r="99" spans="3:18" x14ac:dyDescent="0.25">
      <c r="C99" s="47" t="s">
        <v>253</v>
      </c>
      <c r="D99" s="45">
        <v>3</v>
      </c>
      <c r="E99" s="46">
        <v>47.666666666666664</v>
      </c>
      <c r="F99" s="45">
        <v>3</v>
      </c>
      <c r="G99" s="45"/>
      <c r="H99" s="45">
        <v>2</v>
      </c>
      <c r="I99" s="45">
        <v>1</v>
      </c>
      <c r="J99" s="45">
        <v>1</v>
      </c>
      <c r="K99" s="45"/>
      <c r="L99" s="45"/>
      <c r="M99" s="45"/>
      <c r="N99" s="45"/>
      <c r="O99" s="45">
        <v>1</v>
      </c>
      <c r="P99" s="45"/>
      <c r="Q99" s="45"/>
      <c r="R99" s="45"/>
    </row>
    <row r="100" spans="3:18" x14ac:dyDescent="0.25">
      <c r="C100" s="47" t="s">
        <v>283</v>
      </c>
      <c r="D100" s="45">
        <v>4</v>
      </c>
      <c r="E100" s="46">
        <v>74.5</v>
      </c>
      <c r="F100" s="45">
        <v>3</v>
      </c>
      <c r="G100" s="45"/>
      <c r="H100" s="45"/>
      <c r="I100" s="45">
        <v>2</v>
      </c>
      <c r="J100" s="45">
        <v>3</v>
      </c>
      <c r="K100" s="45"/>
      <c r="L100" s="45"/>
      <c r="M100" s="45"/>
      <c r="N100" s="45"/>
      <c r="O100" s="45"/>
      <c r="P100" s="45"/>
      <c r="Q100" s="45"/>
      <c r="R100" s="45"/>
    </row>
    <row r="101" spans="3:18" x14ac:dyDescent="0.25">
      <c r="C101" s="47" t="s">
        <v>214</v>
      </c>
      <c r="D101" s="45">
        <v>4</v>
      </c>
      <c r="E101" s="46">
        <v>48.5</v>
      </c>
      <c r="F101" s="45">
        <v>3</v>
      </c>
      <c r="G101" s="45">
        <v>2</v>
      </c>
      <c r="H101" s="45">
        <v>1</v>
      </c>
      <c r="I101" s="45">
        <v>1</v>
      </c>
      <c r="J101" s="45">
        <v>3</v>
      </c>
      <c r="K101" s="45"/>
      <c r="L101" s="45"/>
      <c r="M101" s="45">
        <v>1</v>
      </c>
      <c r="N101" s="45">
        <v>1</v>
      </c>
      <c r="O101" s="45"/>
      <c r="P101" s="45">
        <v>3</v>
      </c>
      <c r="Q101" s="45">
        <v>1</v>
      </c>
      <c r="R101" s="45"/>
    </row>
    <row r="102" spans="3:18" x14ac:dyDescent="0.25">
      <c r="C102" s="47" t="s">
        <v>207</v>
      </c>
      <c r="D102" s="45">
        <v>7</v>
      </c>
      <c r="E102" s="46">
        <v>72</v>
      </c>
      <c r="F102" s="45">
        <v>6</v>
      </c>
      <c r="G102" s="45"/>
      <c r="H102" s="45"/>
      <c r="I102" s="45">
        <v>1</v>
      </c>
      <c r="J102" s="45">
        <v>3</v>
      </c>
      <c r="K102" s="45">
        <v>2</v>
      </c>
      <c r="L102" s="45">
        <v>1</v>
      </c>
      <c r="M102" s="45">
        <v>1</v>
      </c>
      <c r="N102" s="45"/>
      <c r="O102" s="45"/>
      <c r="P102" s="45"/>
      <c r="Q102" s="45">
        <v>1</v>
      </c>
      <c r="R102" s="45"/>
    </row>
    <row r="103" spans="3:18" x14ac:dyDescent="0.25">
      <c r="C103" s="47" t="s">
        <v>146</v>
      </c>
      <c r="D103" s="45">
        <v>4</v>
      </c>
      <c r="E103" s="46">
        <v>50.25</v>
      </c>
      <c r="F103" s="45">
        <v>4</v>
      </c>
      <c r="G103" s="45">
        <v>3</v>
      </c>
      <c r="H103" s="45">
        <v>1</v>
      </c>
      <c r="I103" s="45">
        <v>1</v>
      </c>
      <c r="J103" s="45">
        <v>1</v>
      </c>
      <c r="K103" s="45">
        <v>1</v>
      </c>
      <c r="L103" s="45"/>
      <c r="M103" s="45"/>
      <c r="N103" s="45"/>
      <c r="O103" s="45"/>
      <c r="P103" s="45">
        <v>1</v>
      </c>
      <c r="Q103" s="45"/>
      <c r="R103" s="45"/>
    </row>
    <row r="104" spans="3:18" x14ac:dyDescent="0.25">
      <c r="C104" s="47" t="s">
        <v>215</v>
      </c>
      <c r="D104" s="45">
        <v>4</v>
      </c>
      <c r="E104" s="46">
        <v>45.25</v>
      </c>
      <c r="F104" s="45">
        <v>4</v>
      </c>
      <c r="G104" s="45">
        <v>1</v>
      </c>
      <c r="H104" s="45">
        <v>1</v>
      </c>
      <c r="I104" s="45">
        <v>1</v>
      </c>
      <c r="J104" s="45">
        <v>1</v>
      </c>
      <c r="K104" s="45">
        <v>1</v>
      </c>
      <c r="L104" s="45">
        <v>2</v>
      </c>
      <c r="M104" s="45">
        <v>1</v>
      </c>
      <c r="N104" s="45">
        <v>1</v>
      </c>
      <c r="O104" s="45">
        <v>1</v>
      </c>
      <c r="P104" s="45">
        <v>1</v>
      </c>
      <c r="Q104" s="45">
        <v>1</v>
      </c>
      <c r="R104" s="45">
        <v>1</v>
      </c>
    </row>
    <row r="105" spans="3:18" x14ac:dyDescent="0.25">
      <c r="C105" s="47" t="s">
        <v>199</v>
      </c>
      <c r="D105" s="45">
        <v>1</v>
      </c>
      <c r="E105" s="46">
        <v>29</v>
      </c>
      <c r="F105" s="45">
        <v>1</v>
      </c>
      <c r="G105" s="45">
        <v>1</v>
      </c>
      <c r="H105" s="45"/>
      <c r="I105" s="45"/>
      <c r="J105" s="45">
        <v>1</v>
      </c>
      <c r="K105" s="45"/>
      <c r="L105" s="45"/>
      <c r="M105" s="45"/>
      <c r="N105" s="45"/>
      <c r="O105" s="45"/>
      <c r="P105" s="45"/>
      <c r="Q105" s="45"/>
      <c r="R105" s="45"/>
    </row>
    <row r="106" spans="3:18" x14ac:dyDescent="0.25">
      <c r="C106" s="47" t="s">
        <v>237</v>
      </c>
      <c r="D106" s="45">
        <v>9</v>
      </c>
      <c r="E106" s="46">
        <v>64.625</v>
      </c>
      <c r="F106" s="45">
        <v>7</v>
      </c>
      <c r="G106" s="45"/>
      <c r="H106" s="45"/>
      <c r="I106" s="45"/>
      <c r="J106" s="45">
        <v>3</v>
      </c>
      <c r="K106" s="45">
        <v>4</v>
      </c>
      <c r="L106" s="45">
        <v>5</v>
      </c>
      <c r="M106" s="45">
        <v>2</v>
      </c>
      <c r="N106" s="45"/>
      <c r="O106" s="45">
        <v>1</v>
      </c>
      <c r="P106" s="45">
        <v>1</v>
      </c>
      <c r="Q106" s="45">
        <v>4</v>
      </c>
      <c r="R106" s="45"/>
    </row>
    <row r="107" spans="3:18" x14ac:dyDescent="0.25">
      <c r="C107" s="47" t="s">
        <v>270</v>
      </c>
      <c r="D107" s="45">
        <v>1</v>
      </c>
      <c r="E107" s="46">
        <v>36</v>
      </c>
      <c r="F107" s="45">
        <v>1</v>
      </c>
      <c r="G107" s="45"/>
      <c r="H107" s="45"/>
      <c r="I107" s="45">
        <v>1</v>
      </c>
      <c r="J107" s="45"/>
      <c r="K107" s="45"/>
      <c r="L107" s="45"/>
      <c r="M107" s="45"/>
      <c r="N107" s="45"/>
      <c r="O107" s="45"/>
      <c r="P107" s="45"/>
      <c r="Q107" s="45"/>
      <c r="R107" s="45"/>
    </row>
    <row r="108" spans="3:18" x14ac:dyDescent="0.25">
      <c r="C108" s="47" t="s">
        <v>184</v>
      </c>
      <c r="D108" s="45">
        <v>9</v>
      </c>
      <c r="E108" s="46">
        <v>31.444444444444443</v>
      </c>
      <c r="F108" s="45">
        <v>8</v>
      </c>
      <c r="G108" s="45">
        <v>3</v>
      </c>
      <c r="H108" s="45"/>
      <c r="I108" s="45">
        <v>1</v>
      </c>
      <c r="J108" s="45">
        <v>3</v>
      </c>
      <c r="K108" s="45"/>
      <c r="L108" s="45">
        <v>1</v>
      </c>
      <c r="M108" s="45">
        <v>1</v>
      </c>
      <c r="N108" s="45"/>
      <c r="O108" s="45">
        <v>2</v>
      </c>
      <c r="P108" s="45">
        <v>1</v>
      </c>
      <c r="Q108" s="45">
        <v>1</v>
      </c>
      <c r="R108" s="45">
        <v>1</v>
      </c>
    </row>
    <row r="109" spans="3:18" x14ac:dyDescent="0.25">
      <c r="C109" s="47" t="s">
        <v>163</v>
      </c>
      <c r="D109" s="45">
        <v>24</v>
      </c>
      <c r="E109" s="46">
        <v>67</v>
      </c>
      <c r="F109" s="45">
        <v>16</v>
      </c>
      <c r="G109" s="45">
        <v>6</v>
      </c>
      <c r="H109" s="45"/>
      <c r="I109" s="45">
        <v>1</v>
      </c>
      <c r="J109" s="45">
        <v>6</v>
      </c>
      <c r="K109" s="45">
        <v>4</v>
      </c>
      <c r="L109" s="45">
        <v>7</v>
      </c>
      <c r="M109" s="45">
        <v>4</v>
      </c>
      <c r="N109" s="45">
        <v>2</v>
      </c>
      <c r="O109" s="45"/>
      <c r="P109" s="45">
        <v>2</v>
      </c>
      <c r="Q109" s="45">
        <v>11</v>
      </c>
      <c r="R109" s="45"/>
    </row>
    <row r="110" spans="3:18" x14ac:dyDescent="0.25">
      <c r="C110" s="47" t="s">
        <v>284</v>
      </c>
      <c r="D110" s="45">
        <v>1</v>
      </c>
      <c r="E110" s="46">
        <v>75</v>
      </c>
      <c r="F110" s="45">
        <v>1</v>
      </c>
      <c r="G110" s="45"/>
      <c r="H110" s="45"/>
      <c r="I110" s="45"/>
      <c r="J110" s="45"/>
      <c r="K110" s="45"/>
      <c r="L110" s="45">
        <v>1</v>
      </c>
      <c r="M110" s="45"/>
      <c r="N110" s="45"/>
      <c r="O110" s="45"/>
      <c r="P110" s="45"/>
      <c r="Q110" s="45"/>
      <c r="R110" s="45"/>
    </row>
    <row r="111" spans="3:18" x14ac:dyDescent="0.25">
      <c r="C111" s="47" t="s">
        <v>188</v>
      </c>
      <c r="D111" s="45">
        <v>1</v>
      </c>
      <c r="E111" s="46">
        <v>47</v>
      </c>
      <c r="F111" s="45">
        <v>1</v>
      </c>
      <c r="G111" s="45"/>
      <c r="H111" s="45"/>
      <c r="I111" s="45"/>
      <c r="J111" s="45">
        <v>1</v>
      </c>
      <c r="K111" s="45"/>
      <c r="L111" s="45"/>
      <c r="M111" s="45"/>
      <c r="N111" s="45"/>
      <c r="O111" s="45"/>
      <c r="P111" s="45"/>
      <c r="Q111" s="45"/>
      <c r="R111" s="45"/>
    </row>
    <row r="112" spans="3:18" x14ac:dyDescent="0.25">
      <c r="C112" s="47" t="s">
        <v>280</v>
      </c>
      <c r="D112" s="45">
        <v>3</v>
      </c>
      <c r="E112" s="46">
        <v>26</v>
      </c>
      <c r="F112" s="45">
        <v>2</v>
      </c>
      <c r="G112" s="45">
        <v>1</v>
      </c>
      <c r="H112" s="45"/>
      <c r="I112" s="45">
        <v>1</v>
      </c>
      <c r="J112" s="45">
        <v>2</v>
      </c>
      <c r="K112" s="45"/>
      <c r="L112" s="45"/>
      <c r="M112" s="45"/>
      <c r="N112" s="45"/>
      <c r="O112" s="45"/>
      <c r="P112" s="45"/>
      <c r="Q112" s="45"/>
      <c r="R112" s="45"/>
    </row>
    <row r="113" spans="3:18" x14ac:dyDescent="0.25">
      <c r="C113" s="47" t="s">
        <v>279</v>
      </c>
      <c r="D113" s="45">
        <v>1</v>
      </c>
      <c r="E113" s="46">
        <v>64</v>
      </c>
      <c r="F113" s="45">
        <v>1</v>
      </c>
      <c r="G113" s="45"/>
      <c r="H113" s="45"/>
      <c r="I113" s="45">
        <v>1</v>
      </c>
      <c r="J113" s="45"/>
      <c r="K113" s="45"/>
      <c r="L113" s="45">
        <v>1</v>
      </c>
      <c r="M113" s="45"/>
      <c r="N113" s="45"/>
      <c r="O113" s="45"/>
      <c r="P113" s="45"/>
      <c r="Q113" s="45"/>
      <c r="R113" s="45"/>
    </row>
    <row r="114" spans="3:18" x14ac:dyDescent="0.25">
      <c r="C114" s="47" t="s">
        <v>148</v>
      </c>
      <c r="D114" s="45">
        <v>2</v>
      </c>
      <c r="E114" s="46">
        <v>55.5</v>
      </c>
      <c r="F114" s="45">
        <v>1</v>
      </c>
      <c r="G114" s="45">
        <v>2</v>
      </c>
      <c r="H114" s="45"/>
      <c r="I114" s="45"/>
      <c r="J114" s="45">
        <v>1</v>
      </c>
      <c r="K114" s="45"/>
      <c r="L114" s="45">
        <v>1</v>
      </c>
      <c r="M114" s="45"/>
      <c r="N114" s="45"/>
      <c r="O114" s="45"/>
      <c r="P114" s="45"/>
      <c r="Q114" s="45">
        <v>1</v>
      </c>
      <c r="R114" s="45">
        <v>1</v>
      </c>
    </row>
    <row r="115" spans="3:18" x14ac:dyDescent="0.25">
      <c r="C115" s="47" t="s">
        <v>129</v>
      </c>
      <c r="D115" s="45">
        <v>1</v>
      </c>
      <c r="E115" s="46">
        <v>55</v>
      </c>
      <c r="F115" s="45"/>
      <c r="G115" s="45"/>
      <c r="H115" s="45"/>
      <c r="I115" s="45"/>
      <c r="J115" s="45"/>
      <c r="K115" s="45">
        <v>1</v>
      </c>
      <c r="L115" s="45"/>
      <c r="M115" s="45"/>
      <c r="N115" s="45"/>
      <c r="O115" s="45"/>
      <c r="P115" s="45">
        <v>1</v>
      </c>
      <c r="Q115" s="45">
        <v>1</v>
      </c>
      <c r="R115" s="45"/>
    </row>
    <row r="116" spans="3:18" x14ac:dyDescent="0.25">
      <c r="C116" s="47" t="s">
        <v>221</v>
      </c>
      <c r="D116" s="45">
        <v>1</v>
      </c>
      <c r="E116" s="46">
        <v>64</v>
      </c>
      <c r="F116" s="45">
        <v>1</v>
      </c>
      <c r="G116" s="45"/>
      <c r="H116" s="45"/>
      <c r="I116" s="45"/>
      <c r="J116" s="45"/>
      <c r="K116" s="45"/>
      <c r="L116" s="45"/>
      <c r="M116" s="45"/>
      <c r="N116" s="45"/>
      <c r="O116" s="45"/>
      <c r="P116" s="45"/>
      <c r="Q116" s="45"/>
      <c r="R116" s="45"/>
    </row>
    <row r="117" spans="3:18" x14ac:dyDescent="0.25">
      <c r="C117" s="47" t="s">
        <v>174</v>
      </c>
      <c r="D117" s="45">
        <v>3</v>
      </c>
      <c r="E117" s="46">
        <v>45.333333333333336</v>
      </c>
      <c r="F117" s="45">
        <v>1</v>
      </c>
      <c r="G117" s="45">
        <v>3</v>
      </c>
      <c r="H117" s="45">
        <v>1</v>
      </c>
      <c r="I117" s="45">
        <v>1</v>
      </c>
      <c r="J117" s="45">
        <v>2</v>
      </c>
      <c r="K117" s="45">
        <v>1</v>
      </c>
      <c r="L117" s="45">
        <v>1</v>
      </c>
      <c r="M117" s="45">
        <v>1</v>
      </c>
      <c r="N117" s="45"/>
      <c r="O117" s="45"/>
      <c r="P117" s="45"/>
      <c r="Q117" s="45">
        <v>1</v>
      </c>
      <c r="R117" s="45">
        <v>1</v>
      </c>
    </row>
    <row r="118" spans="3:18" x14ac:dyDescent="0.25">
      <c r="C118" s="47" t="s">
        <v>197</v>
      </c>
      <c r="D118" s="45">
        <v>1</v>
      </c>
      <c r="E118" s="46">
        <v>70</v>
      </c>
      <c r="F118" s="45">
        <v>1</v>
      </c>
      <c r="G118" s="45"/>
      <c r="H118" s="45"/>
      <c r="I118" s="45"/>
      <c r="J118" s="45"/>
      <c r="K118" s="45"/>
      <c r="L118" s="45"/>
      <c r="M118" s="45"/>
      <c r="N118" s="45"/>
      <c r="O118" s="45"/>
      <c r="P118" s="45"/>
      <c r="Q118" s="45"/>
      <c r="R118" s="45"/>
    </row>
    <row r="119" spans="3:18" x14ac:dyDescent="0.25">
      <c r="C119" s="47" t="s">
        <v>149</v>
      </c>
      <c r="D119" s="45">
        <v>5</v>
      </c>
      <c r="E119" s="46">
        <v>62.2</v>
      </c>
      <c r="F119" s="45">
        <v>5</v>
      </c>
      <c r="G119" s="45">
        <v>1</v>
      </c>
      <c r="H119" s="45"/>
      <c r="I119" s="45">
        <v>1</v>
      </c>
      <c r="J119" s="45">
        <v>1</v>
      </c>
      <c r="K119" s="45">
        <v>1</v>
      </c>
      <c r="L119" s="45">
        <v>1</v>
      </c>
      <c r="M119" s="45"/>
      <c r="N119" s="45"/>
      <c r="O119" s="45"/>
      <c r="P119" s="45">
        <v>1</v>
      </c>
      <c r="Q119" s="45">
        <v>1</v>
      </c>
      <c r="R119" s="45"/>
    </row>
    <row r="120" spans="3:18" x14ac:dyDescent="0.25">
      <c r="C120" s="47" t="s">
        <v>241</v>
      </c>
      <c r="D120" s="45">
        <v>2</v>
      </c>
      <c r="E120" s="46">
        <v>61.5</v>
      </c>
      <c r="F120" s="45">
        <v>2</v>
      </c>
      <c r="G120" s="45">
        <v>1</v>
      </c>
      <c r="H120" s="45"/>
      <c r="I120" s="45"/>
      <c r="J120" s="45">
        <v>1</v>
      </c>
      <c r="K120" s="45"/>
      <c r="L120" s="45">
        <v>1</v>
      </c>
      <c r="M120" s="45">
        <v>1</v>
      </c>
      <c r="N120" s="45"/>
      <c r="O120" s="45"/>
      <c r="P120" s="45">
        <v>1</v>
      </c>
      <c r="Q120" s="45">
        <v>1</v>
      </c>
      <c r="R120" s="45"/>
    </row>
    <row r="121" spans="3:18" x14ac:dyDescent="0.25">
      <c r="C121" s="47" t="s">
        <v>249</v>
      </c>
      <c r="D121" s="45">
        <v>1</v>
      </c>
      <c r="E121" s="46">
        <v>58</v>
      </c>
      <c r="F121" s="45">
        <v>1</v>
      </c>
      <c r="G121" s="45"/>
      <c r="H121" s="45"/>
      <c r="I121" s="45"/>
      <c r="J121" s="45">
        <v>1</v>
      </c>
      <c r="K121" s="45"/>
      <c r="L121" s="45">
        <v>1</v>
      </c>
      <c r="M121" s="45">
        <v>1</v>
      </c>
      <c r="N121" s="45"/>
      <c r="O121" s="45"/>
      <c r="P121" s="45"/>
      <c r="Q121" s="45"/>
      <c r="R121" s="45"/>
    </row>
    <row r="122" spans="3:18" x14ac:dyDescent="0.25">
      <c r="C122" s="47" t="s">
        <v>223</v>
      </c>
      <c r="D122" s="45">
        <v>9</v>
      </c>
      <c r="E122" s="46">
        <v>55.111111111111114</v>
      </c>
      <c r="F122" s="45">
        <v>8</v>
      </c>
      <c r="G122" s="45">
        <v>4</v>
      </c>
      <c r="H122" s="45">
        <v>1</v>
      </c>
      <c r="I122" s="45"/>
      <c r="J122" s="45">
        <v>3</v>
      </c>
      <c r="K122" s="45">
        <v>3</v>
      </c>
      <c r="L122" s="45">
        <v>2</v>
      </c>
      <c r="M122" s="45"/>
      <c r="N122" s="45"/>
      <c r="O122" s="45">
        <v>1</v>
      </c>
      <c r="P122" s="45">
        <v>1</v>
      </c>
      <c r="Q122" s="45">
        <v>1</v>
      </c>
      <c r="R122" s="45"/>
    </row>
    <row r="123" spans="3:18" x14ac:dyDescent="0.25">
      <c r="C123" s="47" t="s">
        <v>177</v>
      </c>
      <c r="D123" s="45">
        <v>7</v>
      </c>
      <c r="E123" s="46">
        <v>44.285714285714285</v>
      </c>
      <c r="F123" s="45">
        <v>5</v>
      </c>
      <c r="G123" s="45">
        <v>1</v>
      </c>
      <c r="H123" s="45">
        <v>1</v>
      </c>
      <c r="I123" s="45">
        <v>1</v>
      </c>
      <c r="J123" s="45">
        <v>5</v>
      </c>
      <c r="K123" s="45"/>
      <c r="L123" s="45">
        <v>2</v>
      </c>
      <c r="M123" s="45"/>
      <c r="N123" s="45"/>
      <c r="O123" s="45"/>
      <c r="P123" s="45">
        <v>1</v>
      </c>
      <c r="Q123" s="45">
        <v>2</v>
      </c>
      <c r="R123" s="45">
        <v>2</v>
      </c>
    </row>
    <row r="124" spans="3:18" x14ac:dyDescent="0.25">
      <c r="C124" s="47" t="s">
        <v>156</v>
      </c>
      <c r="D124" s="45">
        <v>8</v>
      </c>
      <c r="E124" s="46">
        <v>74.375</v>
      </c>
      <c r="F124" s="45">
        <v>7</v>
      </c>
      <c r="G124" s="45">
        <v>1</v>
      </c>
      <c r="H124" s="45">
        <v>1</v>
      </c>
      <c r="I124" s="45"/>
      <c r="J124" s="45">
        <v>6</v>
      </c>
      <c r="K124" s="45">
        <v>2</v>
      </c>
      <c r="L124" s="45">
        <v>2</v>
      </c>
      <c r="M124" s="45">
        <v>1</v>
      </c>
      <c r="N124" s="45"/>
      <c r="O124" s="45"/>
      <c r="P124" s="45"/>
      <c r="Q124" s="45"/>
      <c r="R124" s="45"/>
    </row>
    <row r="125" spans="3:18" x14ac:dyDescent="0.25">
      <c r="C125" s="47" t="s">
        <v>183</v>
      </c>
      <c r="D125" s="45">
        <v>3</v>
      </c>
      <c r="E125" s="46">
        <v>43</v>
      </c>
      <c r="F125" s="45">
        <v>3</v>
      </c>
      <c r="G125" s="45"/>
      <c r="H125" s="45"/>
      <c r="I125" s="45"/>
      <c r="J125" s="45">
        <v>1</v>
      </c>
      <c r="K125" s="45"/>
      <c r="L125" s="45"/>
      <c r="M125" s="45"/>
      <c r="N125" s="45"/>
      <c r="O125" s="45"/>
      <c r="P125" s="45"/>
      <c r="Q125" s="45"/>
      <c r="R125" s="45"/>
    </row>
    <row r="126" spans="3:18" x14ac:dyDescent="0.25">
      <c r="C126" s="47" t="s">
        <v>299</v>
      </c>
      <c r="D126" s="45">
        <v>1</v>
      </c>
      <c r="E126" s="46">
        <v>28</v>
      </c>
      <c r="F126" s="45">
        <v>1</v>
      </c>
      <c r="G126" s="45"/>
      <c r="H126" s="45">
        <v>1</v>
      </c>
      <c r="I126" s="45"/>
      <c r="J126" s="45"/>
      <c r="K126" s="45"/>
      <c r="L126" s="45"/>
      <c r="M126" s="45"/>
      <c r="N126" s="45"/>
      <c r="O126" s="45">
        <v>1</v>
      </c>
      <c r="P126" s="45"/>
      <c r="Q126" s="45"/>
      <c r="R126" s="45"/>
    </row>
    <row r="127" spans="3:18" x14ac:dyDescent="0.25">
      <c r="C127" s="47" t="s">
        <v>113</v>
      </c>
      <c r="D127" s="45">
        <v>16</v>
      </c>
      <c r="E127" s="46">
        <v>63.75</v>
      </c>
      <c r="F127" s="45">
        <v>16</v>
      </c>
      <c r="G127" s="45">
        <v>6</v>
      </c>
      <c r="H127" s="45"/>
      <c r="I127" s="45">
        <v>1</v>
      </c>
      <c r="J127" s="45">
        <v>3</v>
      </c>
      <c r="K127" s="45">
        <v>2</v>
      </c>
      <c r="L127" s="45">
        <v>5</v>
      </c>
      <c r="M127" s="45"/>
      <c r="N127" s="45">
        <v>1</v>
      </c>
      <c r="O127" s="45"/>
      <c r="P127" s="45">
        <v>4</v>
      </c>
      <c r="Q127" s="45">
        <v>3</v>
      </c>
      <c r="R127" s="45"/>
    </row>
    <row r="128" spans="3:18" x14ac:dyDescent="0.25">
      <c r="C128" s="47" t="s">
        <v>290</v>
      </c>
      <c r="D128" s="45">
        <v>1</v>
      </c>
      <c r="E128" s="46">
        <v>77</v>
      </c>
      <c r="F128" s="45">
        <v>1</v>
      </c>
      <c r="G128" s="45"/>
      <c r="H128" s="45"/>
      <c r="I128" s="45"/>
      <c r="J128" s="45">
        <v>1</v>
      </c>
      <c r="K128" s="45"/>
      <c r="L128" s="45"/>
      <c r="M128" s="45"/>
      <c r="N128" s="45"/>
      <c r="O128" s="45"/>
      <c r="P128" s="45"/>
      <c r="Q128" s="45"/>
      <c r="R128" s="45"/>
    </row>
    <row r="129" spans="3:18" x14ac:dyDescent="0.25">
      <c r="C129" s="47" t="s">
        <v>336</v>
      </c>
      <c r="D129" s="45">
        <v>4</v>
      </c>
      <c r="E129" s="46">
        <v>59.75</v>
      </c>
      <c r="F129" s="45">
        <v>3</v>
      </c>
      <c r="G129" s="45">
        <v>1</v>
      </c>
      <c r="H129" s="45"/>
      <c r="I129" s="45"/>
      <c r="J129" s="45">
        <v>1</v>
      </c>
      <c r="K129" s="45">
        <v>2</v>
      </c>
      <c r="L129" s="45"/>
      <c r="M129" s="45"/>
      <c r="N129" s="45">
        <v>1</v>
      </c>
      <c r="O129" s="45"/>
      <c r="P129" s="45"/>
      <c r="Q129" s="45"/>
      <c r="R129" s="45"/>
    </row>
    <row r="130" spans="3:18" x14ac:dyDescent="0.25">
      <c r="C130" s="47" t="s">
        <v>319</v>
      </c>
      <c r="D130" s="45">
        <v>4</v>
      </c>
      <c r="E130" s="46">
        <v>36.75</v>
      </c>
      <c r="F130" s="45">
        <v>4</v>
      </c>
      <c r="G130" s="45">
        <v>3</v>
      </c>
      <c r="H130" s="45"/>
      <c r="I130" s="45">
        <v>1</v>
      </c>
      <c r="J130" s="45">
        <v>2</v>
      </c>
      <c r="K130" s="45">
        <v>1</v>
      </c>
      <c r="L130" s="45">
        <v>1</v>
      </c>
      <c r="M130" s="45"/>
      <c r="N130" s="45"/>
      <c r="O130" s="45">
        <v>1</v>
      </c>
      <c r="P130" s="45"/>
      <c r="Q130" s="45"/>
      <c r="R130" s="45">
        <v>1</v>
      </c>
    </row>
    <row r="131" spans="3:18" x14ac:dyDescent="0.25">
      <c r="C131" s="47" t="s">
        <v>332</v>
      </c>
      <c r="D131" s="45">
        <v>1</v>
      </c>
      <c r="E131" s="46">
        <v>70</v>
      </c>
      <c r="F131" s="45"/>
      <c r="G131" s="45">
        <v>1</v>
      </c>
      <c r="H131" s="45"/>
      <c r="I131" s="45"/>
      <c r="J131" s="45"/>
      <c r="K131" s="45"/>
      <c r="L131" s="45"/>
      <c r="M131" s="45"/>
      <c r="N131" s="45"/>
      <c r="O131" s="45"/>
      <c r="P131" s="45">
        <v>1</v>
      </c>
      <c r="Q131" s="45">
        <v>1</v>
      </c>
      <c r="R131" s="45"/>
    </row>
    <row r="132" spans="3:18" x14ac:dyDescent="0.25">
      <c r="C132" s="47" t="s">
        <v>339</v>
      </c>
      <c r="D132" s="45">
        <v>1</v>
      </c>
      <c r="E132" s="46">
        <v>44</v>
      </c>
      <c r="F132" s="45">
        <v>1</v>
      </c>
      <c r="G132" s="45"/>
      <c r="H132" s="45"/>
      <c r="I132" s="45"/>
      <c r="J132" s="45"/>
      <c r="K132" s="45"/>
      <c r="L132" s="45"/>
      <c r="M132" s="45"/>
      <c r="N132" s="45"/>
      <c r="O132" s="45"/>
      <c r="P132" s="45">
        <v>1</v>
      </c>
      <c r="Q132" s="45">
        <v>1</v>
      </c>
      <c r="R132" s="45"/>
    </row>
    <row r="133" spans="3:18" x14ac:dyDescent="0.25">
      <c r="C133" s="47" t="s">
        <v>328</v>
      </c>
      <c r="D133" s="45">
        <v>1</v>
      </c>
      <c r="E133" s="46">
        <v>29</v>
      </c>
      <c r="F133" s="45"/>
      <c r="G133" s="45"/>
      <c r="H133" s="45"/>
      <c r="I133" s="45"/>
      <c r="J133" s="45">
        <v>1</v>
      </c>
      <c r="K133" s="45"/>
      <c r="L133" s="45"/>
      <c r="M133" s="45"/>
      <c r="N133" s="45"/>
      <c r="O133" s="45"/>
      <c r="P133" s="45"/>
      <c r="Q133" s="45"/>
      <c r="R133" s="45"/>
    </row>
    <row r="134" spans="3:18" x14ac:dyDescent="0.25">
      <c r="C134" s="47" t="s">
        <v>342</v>
      </c>
      <c r="D134" s="45">
        <v>1</v>
      </c>
      <c r="E134" s="46">
        <v>30</v>
      </c>
      <c r="F134" s="45">
        <v>1</v>
      </c>
      <c r="G134" s="45"/>
      <c r="H134" s="45">
        <v>1</v>
      </c>
      <c r="I134" s="45"/>
      <c r="J134" s="45">
        <v>1</v>
      </c>
      <c r="K134" s="45"/>
      <c r="L134" s="45"/>
      <c r="M134" s="45"/>
      <c r="N134" s="45"/>
      <c r="O134" s="45"/>
      <c r="P134" s="45">
        <v>1</v>
      </c>
      <c r="Q134" s="45">
        <v>1</v>
      </c>
      <c r="R134" s="45"/>
    </row>
    <row r="135" spans="3:18" x14ac:dyDescent="0.25">
      <c r="C135" s="47" t="s">
        <v>324</v>
      </c>
      <c r="D135" s="45">
        <v>1</v>
      </c>
      <c r="E135" s="46">
        <v>74</v>
      </c>
      <c r="F135" s="45">
        <v>1</v>
      </c>
      <c r="G135" s="45">
        <v>1</v>
      </c>
      <c r="H135" s="45">
        <v>1</v>
      </c>
      <c r="I135" s="45"/>
      <c r="J135" s="45"/>
      <c r="K135" s="45"/>
      <c r="L135" s="45"/>
      <c r="M135" s="45"/>
      <c r="N135" s="45"/>
      <c r="O135" s="45">
        <v>1</v>
      </c>
      <c r="P135" s="45"/>
      <c r="Q135" s="45">
        <v>1</v>
      </c>
      <c r="R135" s="45"/>
    </row>
    <row r="136" spans="3:18" x14ac:dyDescent="0.25">
      <c r="C136" s="47" t="s">
        <v>343</v>
      </c>
      <c r="D136" s="45">
        <v>2</v>
      </c>
      <c r="E136" s="46">
        <v>49</v>
      </c>
      <c r="F136" s="45">
        <v>1</v>
      </c>
      <c r="G136" s="45">
        <v>1</v>
      </c>
      <c r="H136" s="45"/>
      <c r="I136" s="45"/>
      <c r="J136" s="45">
        <v>1</v>
      </c>
      <c r="K136" s="45">
        <v>1</v>
      </c>
      <c r="L136" s="45"/>
      <c r="M136" s="45"/>
      <c r="N136" s="45"/>
      <c r="O136" s="45"/>
      <c r="P136" s="45"/>
      <c r="Q136" s="45"/>
      <c r="R136" s="45"/>
    </row>
    <row r="137" spans="3:18" x14ac:dyDescent="0.25">
      <c r="C137" s="47" t="s">
        <v>331</v>
      </c>
      <c r="D137" s="45">
        <v>2</v>
      </c>
      <c r="E137" s="46">
        <v>58.5</v>
      </c>
      <c r="F137" s="45">
        <v>2</v>
      </c>
      <c r="G137" s="45"/>
      <c r="H137" s="45"/>
      <c r="I137" s="45"/>
      <c r="J137" s="45">
        <v>1</v>
      </c>
      <c r="K137" s="45"/>
      <c r="L137" s="45"/>
      <c r="M137" s="45"/>
      <c r="N137" s="45"/>
      <c r="O137" s="45">
        <v>1</v>
      </c>
      <c r="P137" s="45"/>
      <c r="Q137" s="45">
        <v>1</v>
      </c>
      <c r="R137" s="45"/>
    </row>
    <row r="138" spans="3:18" x14ac:dyDescent="0.25">
      <c r="C138" s="47" t="s">
        <v>334</v>
      </c>
      <c r="D138" s="45">
        <v>3</v>
      </c>
      <c r="E138" s="46">
        <v>34</v>
      </c>
      <c r="F138" s="45">
        <v>3</v>
      </c>
      <c r="G138" s="45">
        <v>3</v>
      </c>
      <c r="H138" s="45"/>
      <c r="I138" s="45">
        <v>1</v>
      </c>
      <c r="J138" s="45"/>
      <c r="K138" s="45"/>
      <c r="L138" s="45">
        <v>1</v>
      </c>
      <c r="M138" s="45"/>
      <c r="N138" s="45"/>
      <c r="O138" s="45"/>
      <c r="P138" s="45"/>
      <c r="Q138" s="45"/>
      <c r="R138" s="45"/>
    </row>
    <row r="139" spans="3:18" x14ac:dyDescent="0.25">
      <c r="C139" s="47" t="s">
        <v>329</v>
      </c>
      <c r="D139" s="45">
        <v>3</v>
      </c>
      <c r="E139" s="46">
        <v>50.666666666666664</v>
      </c>
      <c r="F139" s="45">
        <v>3</v>
      </c>
      <c r="G139" s="45"/>
      <c r="H139" s="45"/>
      <c r="I139" s="45">
        <v>1</v>
      </c>
      <c r="J139" s="45">
        <v>2</v>
      </c>
      <c r="K139" s="45"/>
      <c r="L139" s="45">
        <v>1</v>
      </c>
      <c r="M139" s="45"/>
      <c r="N139" s="45"/>
      <c r="O139" s="45"/>
      <c r="P139" s="45"/>
      <c r="Q139" s="45"/>
      <c r="R139" s="45"/>
    </row>
    <row r="140" spans="3:18" x14ac:dyDescent="0.25">
      <c r="C140" s="47" t="s">
        <v>344</v>
      </c>
      <c r="D140" s="45">
        <v>1</v>
      </c>
      <c r="E140" s="46">
        <v>64</v>
      </c>
      <c r="F140" s="45">
        <v>1</v>
      </c>
      <c r="G140" s="45">
        <v>1</v>
      </c>
      <c r="H140" s="45"/>
      <c r="I140" s="45">
        <v>1</v>
      </c>
      <c r="J140" s="45">
        <v>1</v>
      </c>
      <c r="K140" s="45">
        <v>1</v>
      </c>
      <c r="L140" s="45">
        <v>1</v>
      </c>
      <c r="M140" s="45">
        <v>1</v>
      </c>
      <c r="N140" s="45"/>
      <c r="O140" s="45"/>
      <c r="P140" s="45">
        <v>1</v>
      </c>
      <c r="Q140" s="45">
        <v>1</v>
      </c>
      <c r="R140" s="45"/>
    </row>
    <row r="141" spans="3:18" x14ac:dyDescent="0.25">
      <c r="C141" s="47" t="s">
        <v>330</v>
      </c>
      <c r="D141" s="45">
        <v>1</v>
      </c>
      <c r="E141" s="46">
        <v>66</v>
      </c>
      <c r="F141" s="45">
        <v>1</v>
      </c>
      <c r="G141" s="45">
        <v>1</v>
      </c>
      <c r="H141" s="45"/>
      <c r="I141" s="45"/>
      <c r="J141" s="45">
        <v>1</v>
      </c>
      <c r="K141" s="45"/>
      <c r="L141" s="45"/>
      <c r="M141" s="45"/>
      <c r="N141" s="45"/>
      <c r="O141" s="45"/>
      <c r="P141" s="45"/>
      <c r="Q141" s="45"/>
      <c r="R141" s="45"/>
    </row>
    <row r="142" spans="3:18" x14ac:dyDescent="0.25">
      <c r="C142" s="47" t="s">
        <v>320</v>
      </c>
      <c r="D142" s="45">
        <v>1</v>
      </c>
      <c r="E142" s="46">
        <v>24</v>
      </c>
      <c r="F142" s="45">
        <v>1</v>
      </c>
      <c r="G142" s="45"/>
      <c r="H142" s="45"/>
      <c r="I142" s="45"/>
      <c r="J142" s="45"/>
      <c r="K142" s="45"/>
      <c r="L142" s="45"/>
      <c r="M142" s="45"/>
      <c r="N142" s="45"/>
      <c r="O142" s="45"/>
      <c r="P142" s="45"/>
      <c r="Q142" s="45"/>
      <c r="R142" s="45"/>
    </row>
    <row r="143" spans="3:18" x14ac:dyDescent="0.25">
      <c r="C143" s="47" t="s">
        <v>340</v>
      </c>
      <c r="D143" s="45">
        <v>1</v>
      </c>
      <c r="E143" s="46">
        <v>52</v>
      </c>
      <c r="F143" s="45"/>
      <c r="G143" s="45">
        <v>1</v>
      </c>
      <c r="H143" s="45"/>
      <c r="I143" s="45"/>
      <c r="J143" s="45">
        <v>1</v>
      </c>
      <c r="K143" s="45"/>
      <c r="L143" s="45"/>
      <c r="M143" s="45"/>
      <c r="N143" s="45"/>
      <c r="O143" s="45"/>
      <c r="P143" s="45"/>
      <c r="Q143" s="45"/>
      <c r="R143" s="45"/>
    </row>
    <row r="144" spans="3:18" x14ac:dyDescent="0.25">
      <c r="C144" s="47" t="s">
        <v>325</v>
      </c>
      <c r="D144" s="45">
        <v>1</v>
      </c>
      <c r="E144" s="46">
        <v>68</v>
      </c>
      <c r="F144" s="45">
        <v>1</v>
      </c>
      <c r="G144" s="45"/>
      <c r="H144" s="45"/>
      <c r="I144" s="45"/>
      <c r="J144" s="45"/>
      <c r="K144" s="45"/>
      <c r="L144" s="45"/>
      <c r="M144" s="45"/>
      <c r="N144" s="45"/>
      <c r="O144" s="45"/>
      <c r="P144" s="45"/>
      <c r="Q144" s="45"/>
      <c r="R144" s="45"/>
    </row>
    <row r="145" spans="3:18" x14ac:dyDescent="0.25">
      <c r="C145" s="47" t="s">
        <v>337</v>
      </c>
      <c r="D145" s="45">
        <v>1</v>
      </c>
      <c r="E145" s="46">
        <v>83</v>
      </c>
      <c r="F145" s="45">
        <v>1</v>
      </c>
      <c r="G145" s="45"/>
      <c r="H145" s="45"/>
      <c r="I145" s="45"/>
      <c r="J145" s="45">
        <v>1</v>
      </c>
      <c r="K145" s="45"/>
      <c r="L145" s="45">
        <v>1</v>
      </c>
      <c r="M145" s="45"/>
      <c r="N145" s="45"/>
      <c r="O145" s="45"/>
      <c r="P145" s="45"/>
      <c r="Q145" s="45"/>
      <c r="R145" s="45"/>
    </row>
    <row r="146" spans="3:18" x14ac:dyDescent="0.25">
      <c r="C146" s="47" t="s">
        <v>341</v>
      </c>
      <c r="D146" s="45">
        <v>1</v>
      </c>
      <c r="E146" s="46">
        <v>64</v>
      </c>
      <c r="F146" s="45">
        <v>1</v>
      </c>
      <c r="G146" s="45"/>
      <c r="H146" s="45"/>
      <c r="I146" s="45"/>
      <c r="J146" s="45"/>
      <c r="K146" s="45"/>
      <c r="L146" s="45">
        <v>1</v>
      </c>
      <c r="M146" s="45"/>
      <c r="N146" s="45"/>
      <c r="O146" s="45"/>
      <c r="P146" s="45">
        <v>1</v>
      </c>
      <c r="Q146" s="45">
        <v>1</v>
      </c>
      <c r="R146" s="45"/>
    </row>
    <row r="147" spans="3:18" x14ac:dyDescent="0.25">
      <c r="C147" s="47" t="s">
        <v>333</v>
      </c>
      <c r="D147" s="45">
        <v>2</v>
      </c>
      <c r="E147" s="46">
        <v>47.5</v>
      </c>
      <c r="F147" s="45">
        <v>2</v>
      </c>
      <c r="G147" s="45">
        <v>2</v>
      </c>
      <c r="H147" s="45"/>
      <c r="I147" s="45"/>
      <c r="J147" s="45">
        <v>2</v>
      </c>
      <c r="K147" s="45"/>
      <c r="L147" s="45"/>
      <c r="M147" s="45"/>
      <c r="N147" s="45"/>
      <c r="O147" s="45">
        <v>1</v>
      </c>
      <c r="P147" s="45">
        <v>1</v>
      </c>
      <c r="Q147" s="45"/>
      <c r="R147" s="45"/>
    </row>
    <row r="148" spans="3:18" x14ac:dyDescent="0.25">
      <c r="C148" s="47" t="s">
        <v>335</v>
      </c>
      <c r="D148" s="45">
        <v>2</v>
      </c>
      <c r="E148" s="46">
        <v>68.5</v>
      </c>
      <c r="F148" s="45">
        <v>1</v>
      </c>
      <c r="G148" s="45">
        <v>2</v>
      </c>
      <c r="H148" s="45">
        <v>1</v>
      </c>
      <c r="I148" s="45">
        <v>1</v>
      </c>
      <c r="J148" s="45"/>
      <c r="K148" s="45">
        <v>1</v>
      </c>
      <c r="L148" s="45">
        <v>1</v>
      </c>
      <c r="M148" s="45">
        <v>1</v>
      </c>
      <c r="N148" s="45"/>
      <c r="O148" s="45">
        <v>1</v>
      </c>
      <c r="P148" s="45">
        <v>1</v>
      </c>
      <c r="Q148" s="45">
        <v>2</v>
      </c>
      <c r="R148" s="45"/>
    </row>
    <row r="149" spans="3:18" x14ac:dyDescent="0.25">
      <c r="C149" s="47" t="s">
        <v>327</v>
      </c>
      <c r="D149" s="45">
        <v>2</v>
      </c>
      <c r="E149" s="46">
        <v>69.5</v>
      </c>
      <c r="F149" s="45"/>
      <c r="G149" s="45"/>
      <c r="H149" s="45"/>
      <c r="I149" s="45"/>
      <c r="J149" s="45">
        <v>2</v>
      </c>
      <c r="K149" s="45"/>
      <c r="L149" s="45"/>
      <c r="M149" s="45">
        <v>2</v>
      </c>
      <c r="N149" s="45">
        <v>1</v>
      </c>
      <c r="O149" s="45"/>
      <c r="P149" s="45"/>
      <c r="Q149" s="45">
        <v>1</v>
      </c>
      <c r="R149" s="45"/>
    </row>
    <row r="150" spans="3:18" x14ac:dyDescent="0.25">
      <c r="C150" s="47" t="s">
        <v>321</v>
      </c>
      <c r="D150" s="45">
        <v>5</v>
      </c>
      <c r="E150" s="46">
        <v>51.4</v>
      </c>
      <c r="F150" s="45">
        <v>5</v>
      </c>
      <c r="G150" s="45">
        <v>2</v>
      </c>
      <c r="H150" s="45">
        <v>3</v>
      </c>
      <c r="I150" s="45">
        <v>3</v>
      </c>
      <c r="J150" s="45">
        <v>2</v>
      </c>
      <c r="K150" s="45"/>
      <c r="L150" s="45">
        <v>2</v>
      </c>
      <c r="M150" s="45">
        <v>4</v>
      </c>
      <c r="N150" s="45">
        <v>1</v>
      </c>
      <c r="O150" s="45"/>
      <c r="P150" s="45">
        <v>2</v>
      </c>
      <c r="Q150" s="45">
        <v>3</v>
      </c>
      <c r="R150" s="45">
        <v>2</v>
      </c>
    </row>
    <row r="151" spans="3:18" x14ac:dyDescent="0.25">
      <c r="C151" s="47" t="s">
        <v>326</v>
      </c>
      <c r="D151" s="45">
        <v>2</v>
      </c>
      <c r="E151" s="46">
        <v>43.5</v>
      </c>
      <c r="F151" s="45">
        <v>1</v>
      </c>
      <c r="G151" s="45"/>
      <c r="H151" s="45"/>
      <c r="I151" s="45">
        <v>1</v>
      </c>
      <c r="J151" s="45">
        <v>2</v>
      </c>
      <c r="K151" s="45"/>
      <c r="L151" s="45"/>
      <c r="M151" s="45"/>
      <c r="N151" s="45"/>
      <c r="O151" s="45"/>
      <c r="P151" s="45">
        <v>1</v>
      </c>
      <c r="Q151" s="45"/>
      <c r="R151" s="45"/>
    </row>
    <row r="152" spans="3:18" x14ac:dyDescent="0.25">
      <c r="C152" s="47" t="s">
        <v>313</v>
      </c>
      <c r="D152" s="45">
        <v>2</v>
      </c>
      <c r="E152" s="46">
        <v>35.5</v>
      </c>
      <c r="F152" s="45">
        <v>1</v>
      </c>
      <c r="G152" s="45"/>
      <c r="H152" s="45">
        <v>1</v>
      </c>
      <c r="I152" s="45"/>
      <c r="J152" s="45">
        <v>1</v>
      </c>
      <c r="K152" s="45">
        <v>1</v>
      </c>
      <c r="L152" s="45"/>
      <c r="M152" s="45"/>
      <c r="N152" s="45"/>
      <c r="O152" s="45"/>
      <c r="P152" s="45"/>
      <c r="Q152" s="45"/>
      <c r="R152" s="45"/>
    </row>
    <row r="153" spans="3:18" x14ac:dyDescent="0.25">
      <c r="C153" s="47" t="s">
        <v>314</v>
      </c>
      <c r="D153" s="45">
        <v>1</v>
      </c>
      <c r="E153" s="46">
        <v>39</v>
      </c>
      <c r="F153" s="45">
        <v>1</v>
      </c>
      <c r="G153" s="45"/>
      <c r="H153" s="45"/>
      <c r="I153" s="45"/>
      <c r="J153" s="45"/>
      <c r="K153" s="45"/>
      <c r="L153" s="45"/>
      <c r="M153" s="45"/>
      <c r="N153" s="45"/>
      <c r="O153" s="45">
        <v>1</v>
      </c>
      <c r="P153" s="45"/>
      <c r="Q153" s="45"/>
      <c r="R153" s="45"/>
    </row>
    <row r="154" spans="3:18" x14ac:dyDescent="0.25">
      <c r="C154" s="47" t="s">
        <v>315</v>
      </c>
      <c r="D154" s="45">
        <v>1</v>
      </c>
      <c r="E154" s="46">
        <v>39</v>
      </c>
      <c r="F154" s="45">
        <v>1</v>
      </c>
      <c r="G154" s="45"/>
      <c r="H154" s="45"/>
      <c r="I154" s="45"/>
      <c r="J154" s="45">
        <v>1</v>
      </c>
      <c r="K154" s="45"/>
      <c r="L154" s="45"/>
      <c r="M154" s="45"/>
      <c r="N154" s="45"/>
      <c r="O154" s="45"/>
      <c r="P154" s="45">
        <v>1</v>
      </c>
      <c r="Q154" s="45"/>
      <c r="R154" s="45"/>
    </row>
    <row r="155" spans="3:18" x14ac:dyDescent="0.25">
      <c r="C155" s="47" t="s">
        <v>316</v>
      </c>
      <c r="D155" s="45">
        <v>3</v>
      </c>
      <c r="E155" s="46">
        <v>54</v>
      </c>
      <c r="F155" s="45">
        <v>1</v>
      </c>
      <c r="G155" s="45">
        <v>1</v>
      </c>
      <c r="H155" s="45">
        <v>1</v>
      </c>
      <c r="I155" s="45">
        <v>1</v>
      </c>
      <c r="J155" s="45">
        <v>1</v>
      </c>
      <c r="K155" s="45"/>
      <c r="L155" s="45"/>
      <c r="M155" s="45"/>
      <c r="N155" s="45">
        <v>1</v>
      </c>
      <c r="O155" s="45"/>
      <c r="P155" s="45">
        <v>2</v>
      </c>
      <c r="Q155" s="45">
        <v>1</v>
      </c>
      <c r="R155" s="45"/>
    </row>
    <row r="156" spans="3:18" x14ac:dyDescent="0.25">
      <c r="C156" s="47" t="s">
        <v>311</v>
      </c>
      <c r="D156" s="45">
        <v>2</v>
      </c>
      <c r="E156" s="46">
        <v>45.5</v>
      </c>
      <c r="F156" s="45">
        <v>2</v>
      </c>
      <c r="G156" s="45"/>
      <c r="H156" s="45"/>
      <c r="I156" s="45"/>
      <c r="J156" s="45"/>
      <c r="K156" s="45"/>
      <c r="L156" s="45"/>
      <c r="M156" s="45"/>
      <c r="N156" s="45"/>
      <c r="O156" s="45"/>
      <c r="P156" s="45">
        <v>1</v>
      </c>
      <c r="Q156" s="45">
        <v>1</v>
      </c>
      <c r="R156" s="45"/>
    </row>
    <row r="157" spans="3:18" x14ac:dyDescent="0.25">
      <c r="C157" s="47" t="s">
        <v>338</v>
      </c>
      <c r="D157" s="45">
        <v>1</v>
      </c>
      <c r="E157" s="46">
        <v>22</v>
      </c>
      <c r="F157" s="45">
        <v>1</v>
      </c>
      <c r="G157" s="45"/>
      <c r="H157" s="45"/>
      <c r="I157" s="45"/>
      <c r="J157" s="45"/>
      <c r="K157" s="45"/>
      <c r="L157" s="45"/>
      <c r="M157" s="45"/>
      <c r="N157" s="45"/>
      <c r="O157" s="45"/>
      <c r="P157" s="45"/>
      <c r="Q157" s="45"/>
      <c r="R157" s="45"/>
    </row>
    <row r="158" spans="3:18" x14ac:dyDescent="0.25">
      <c r="C158" s="47" t="s">
        <v>310</v>
      </c>
      <c r="D158" s="45">
        <v>3</v>
      </c>
      <c r="E158" s="46">
        <v>26.666666666666668</v>
      </c>
      <c r="F158" s="45">
        <v>2</v>
      </c>
      <c r="G158" s="45">
        <v>1</v>
      </c>
      <c r="H158" s="45">
        <v>2</v>
      </c>
      <c r="I158" s="45"/>
      <c r="J158" s="45"/>
      <c r="K158" s="45"/>
      <c r="L158" s="45"/>
      <c r="M158" s="45"/>
      <c r="N158" s="45"/>
      <c r="O158" s="45">
        <v>2</v>
      </c>
      <c r="P158" s="45"/>
      <c r="Q158" s="45"/>
      <c r="R158" s="45"/>
    </row>
    <row r="159" spans="3:18" x14ac:dyDescent="0.25">
      <c r="C159" s="47" t="s">
        <v>309</v>
      </c>
      <c r="D159" s="45">
        <v>1</v>
      </c>
      <c r="E159" s="46">
        <v>46</v>
      </c>
      <c r="F159" s="45">
        <v>1</v>
      </c>
      <c r="G159" s="45">
        <v>1</v>
      </c>
      <c r="H159" s="45"/>
      <c r="I159" s="45"/>
      <c r="J159" s="45"/>
      <c r="K159" s="45">
        <v>1</v>
      </c>
      <c r="L159" s="45">
        <v>1</v>
      </c>
      <c r="M159" s="45"/>
      <c r="N159" s="45"/>
      <c r="O159" s="45"/>
      <c r="P159" s="45"/>
      <c r="Q159" s="45"/>
      <c r="R159" s="45"/>
    </row>
    <row r="160" spans="3:18" x14ac:dyDescent="0.25">
      <c r="C160" s="47" t="s">
        <v>323</v>
      </c>
      <c r="D160" s="45">
        <v>2</v>
      </c>
      <c r="E160" s="46">
        <v>43.5</v>
      </c>
      <c r="F160" s="45">
        <v>2</v>
      </c>
      <c r="G160" s="45">
        <v>1</v>
      </c>
      <c r="H160" s="45"/>
      <c r="I160" s="45"/>
      <c r="J160" s="45">
        <v>1</v>
      </c>
      <c r="K160" s="45"/>
      <c r="L160" s="45">
        <v>1</v>
      </c>
      <c r="M160" s="45"/>
      <c r="N160" s="45"/>
      <c r="O160" s="45"/>
      <c r="P160" s="45">
        <v>1</v>
      </c>
      <c r="Q160" s="45"/>
      <c r="R160" s="45"/>
    </row>
    <row r="161" spans="3:18" x14ac:dyDescent="0.25">
      <c r="C161" s="47" t="s">
        <v>318</v>
      </c>
      <c r="D161" s="45">
        <v>2</v>
      </c>
      <c r="E161" s="46">
        <v>50</v>
      </c>
      <c r="F161" s="45">
        <v>2</v>
      </c>
      <c r="G161" s="45">
        <v>1</v>
      </c>
      <c r="H161" s="45">
        <v>1</v>
      </c>
      <c r="I161" s="45">
        <v>1</v>
      </c>
      <c r="J161" s="45">
        <v>1</v>
      </c>
      <c r="K161" s="45"/>
      <c r="L161" s="45"/>
      <c r="M161" s="45"/>
      <c r="N161" s="45"/>
      <c r="O161" s="45"/>
      <c r="P161" s="45"/>
      <c r="Q161" s="45"/>
      <c r="R161" s="45"/>
    </row>
    <row r="162" spans="3:18" x14ac:dyDescent="0.25">
      <c r="C162" s="47" t="s">
        <v>322</v>
      </c>
      <c r="D162" s="45">
        <v>4</v>
      </c>
      <c r="E162" s="46">
        <v>34</v>
      </c>
      <c r="F162" s="45">
        <v>3</v>
      </c>
      <c r="G162" s="45"/>
      <c r="H162" s="45"/>
      <c r="I162" s="45">
        <v>2</v>
      </c>
      <c r="J162" s="45">
        <v>2</v>
      </c>
      <c r="K162" s="45"/>
      <c r="L162" s="45"/>
      <c r="M162" s="45">
        <v>1</v>
      </c>
      <c r="N162" s="45">
        <v>1</v>
      </c>
      <c r="O162" s="45"/>
      <c r="P162" s="45">
        <v>1</v>
      </c>
      <c r="Q162" s="45">
        <v>1</v>
      </c>
      <c r="R162" s="45"/>
    </row>
    <row r="163" spans="3:18" x14ac:dyDescent="0.25">
      <c r="C163" s="47" t="s">
        <v>345</v>
      </c>
      <c r="D163" s="45">
        <v>1</v>
      </c>
      <c r="E163" s="46">
        <v>68</v>
      </c>
      <c r="F163" s="45">
        <v>1</v>
      </c>
      <c r="G163" s="45">
        <v>1</v>
      </c>
      <c r="H163" s="45">
        <v>1</v>
      </c>
      <c r="I163" s="45">
        <v>1</v>
      </c>
      <c r="J163" s="45">
        <v>1</v>
      </c>
      <c r="K163" s="45">
        <v>1</v>
      </c>
      <c r="L163" s="45">
        <v>1</v>
      </c>
      <c r="M163" s="45">
        <v>1</v>
      </c>
      <c r="N163" s="45"/>
      <c r="O163" s="45"/>
      <c r="P163" s="45">
        <v>1</v>
      </c>
      <c r="Q163" s="45">
        <v>1</v>
      </c>
      <c r="R163" s="45">
        <v>1</v>
      </c>
    </row>
    <row r="164" spans="3:18" x14ac:dyDescent="0.25">
      <c r="C164" s="47" t="s">
        <v>317</v>
      </c>
      <c r="D164" s="45">
        <v>3</v>
      </c>
      <c r="E164" s="46">
        <v>45</v>
      </c>
      <c r="F164" s="45">
        <v>2</v>
      </c>
      <c r="G164" s="45">
        <v>1</v>
      </c>
      <c r="H164" s="45"/>
      <c r="I164" s="45">
        <v>1</v>
      </c>
      <c r="J164" s="45"/>
      <c r="K164" s="45"/>
      <c r="L164" s="45"/>
      <c r="M164" s="45">
        <v>1</v>
      </c>
      <c r="N164" s="45"/>
      <c r="O164" s="45">
        <v>1</v>
      </c>
      <c r="P164" s="45"/>
      <c r="Q164" s="45">
        <v>1</v>
      </c>
      <c r="R164" s="45"/>
    </row>
    <row r="165" spans="3:18" x14ac:dyDescent="0.25">
      <c r="C165" s="47" t="s">
        <v>312</v>
      </c>
      <c r="D165" s="45">
        <v>1</v>
      </c>
      <c r="E165" s="46">
        <v>29</v>
      </c>
      <c r="F165" s="45"/>
      <c r="G165" s="45"/>
      <c r="H165" s="45"/>
      <c r="I165" s="45"/>
      <c r="J165" s="45"/>
      <c r="K165" s="45"/>
      <c r="L165" s="45"/>
      <c r="M165" s="45"/>
      <c r="N165" s="45"/>
      <c r="O165" s="45"/>
      <c r="P165" s="45"/>
      <c r="Q165" s="45"/>
      <c r="R165" s="45"/>
    </row>
    <row r="166" spans="3:18" x14ac:dyDescent="0.25">
      <c r="C166" s="47" t="s">
        <v>289</v>
      </c>
      <c r="D166" s="45">
        <v>1</v>
      </c>
      <c r="E166" s="46">
        <v>30</v>
      </c>
      <c r="F166" s="45">
        <v>1</v>
      </c>
      <c r="G166" s="45"/>
      <c r="H166" s="45">
        <v>1</v>
      </c>
      <c r="I166" s="45"/>
      <c r="J166" s="45">
        <v>1</v>
      </c>
      <c r="K166" s="45"/>
      <c r="L166" s="45"/>
      <c r="M166" s="45"/>
      <c r="N166" s="45"/>
      <c r="O166" s="45">
        <v>1</v>
      </c>
      <c r="P166" s="45"/>
      <c r="Q166" s="45"/>
      <c r="R166" s="45"/>
    </row>
    <row r="167" spans="3:18" x14ac:dyDescent="0.25">
      <c r="C167" s="47" t="s">
        <v>287</v>
      </c>
      <c r="D167" s="45">
        <v>2</v>
      </c>
      <c r="E167" s="46">
        <v>75</v>
      </c>
      <c r="F167" s="45">
        <v>2</v>
      </c>
      <c r="G167" s="45">
        <v>1</v>
      </c>
      <c r="H167" s="45"/>
      <c r="I167" s="45"/>
      <c r="J167" s="45"/>
      <c r="K167" s="45"/>
      <c r="L167" s="45"/>
      <c r="M167" s="45">
        <v>1</v>
      </c>
      <c r="N167" s="45"/>
      <c r="O167" s="45"/>
      <c r="P167" s="45"/>
      <c r="Q167" s="45">
        <v>1</v>
      </c>
      <c r="R167" s="45"/>
    </row>
    <row r="168" spans="3:18" x14ac:dyDescent="0.25">
      <c r="C168" s="47" t="s">
        <v>141</v>
      </c>
      <c r="D168" s="45">
        <v>12</v>
      </c>
      <c r="E168" s="46">
        <v>61.583333333333336</v>
      </c>
      <c r="F168" s="45">
        <v>7</v>
      </c>
      <c r="G168" s="45">
        <v>5</v>
      </c>
      <c r="H168" s="45">
        <v>1</v>
      </c>
      <c r="I168" s="45">
        <v>2</v>
      </c>
      <c r="J168" s="45">
        <v>3</v>
      </c>
      <c r="K168" s="45"/>
      <c r="L168" s="45">
        <v>4</v>
      </c>
      <c r="M168" s="45"/>
      <c r="N168" s="45"/>
      <c r="O168" s="45"/>
      <c r="P168" s="45"/>
      <c r="Q168" s="45">
        <v>1</v>
      </c>
      <c r="R168" s="45">
        <v>1</v>
      </c>
    </row>
    <row r="169" spans="3:18" x14ac:dyDescent="0.25">
      <c r="C169" s="47" t="s">
        <v>220</v>
      </c>
      <c r="D169" s="45">
        <v>1</v>
      </c>
      <c r="E169" s="46">
        <v>63</v>
      </c>
      <c r="F169" s="45">
        <v>1</v>
      </c>
      <c r="G169" s="45">
        <v>1</v>
      </c>
      <c r="H169" s="45"/>
      <c r="I169" s="45"/>
      <c r="J169" s="45">
        <v>1</v>
      </c>
      <c r="K169" s="45"/>
      <c r="L169" s="45">
        <v>1</v>
      </c>
      <c r="M169" s="45"/>
      <c r="N169" s="45"/>
      <c r="O169" s="45"/>
      <c r="P169" s="45"/>
      <c r="Q169" s="45"/>
      <c r="R169" s="45"/>
    </row>
    <row r="170" spans="3:18" x14ac:dyDescent="0.25">
      <c r="C170" s="47" t="s">
        <v>300</v>
      </c>
      <c r="D170" s="45">
        <v>1</v>
      </c>
      <c r="E170" s="46">
        <v>56</v>
      </c>
      <c r="F170" s="45">
        <v>1</v>
      </c>
      <c r="G170" s="45">
        <v>1</v>
      </c>
      <c r="H170" s="45"/>
      <c r="I170" s="45"/>
      <c r="J170" s="45">
        <v>1</v>
      </c>
      <c r="K170" s="45"/>
      <c r="L170" s="45"/>
      <c r="M170" s="45"/>
      <c r="N170" s="45"/>
      <c r="O170" s="45"/>
      <c r="P170" s="45"/>
      <c r="Q170" s="45">
        <v>1</v>
      </c>
      <c r="R170" s="45"/>
    </row>
    <row r="171" spans="3:18" x14ac:dyDescent="0.25">
      <c r="C171" s="47" t="s">
        <v>274</v>
      </c>
      <c r="D171" s="45">
        <v>1</v>
      </c>
      <c r="E171" s="46">
        <v>31</v>
      </c>
      <c r="F171" s="45">
        <v>1</v>
      </c>
      <c r="G171" s="45"/>
      <c r="H171" s="45"/>
      <c r="I171" s="45"/>
      <c r="J171" s="45">
        <v>1</v>
      </c>
      <c r="K171" s="45"/>
      <c r="L171" s="45"/>
      <c r="M171" s="45"/>
      <c r="N171" s="45"/>
      <c r="O171" s="45"/>
      <c r="P171" s="45"/>
      <c r="Q171" s="45"/>
      <c r="R171" s="45"/>
    </row>
    <row r="172" spans="3:18" x14ac:dyDescent="0.25">
      <c r="C172" s="47" t="s">
        <v>257</v>
      </c>
      <c r="D172" s="45">
        <v>1</v>
      </c>
      <c r="E172" s="46">
        <v>53</v>
      </c>
      <c r="F172" s="45">
        <v>1</v>
      </c>
      <c r="G172" s="45"/>
      <c r="H172" s="45"/>
      <c r="I172" s="45"/>
      <c r="J172" s="45"/>
      <c r="K172" s="45"/>
      <c r="L172" s="45"/>
      <c r="M172" s="45"/>
      <c r="N172" s="45"/>
      <c r="O172" s="45"/>
      <c r="P172" s="45"/>
      <c r="Q172" s="45"/>
      <c r="R172" s="45"/>
    </row>
    <row r="173" spans="3:18" x14ac:dyDescent="0.25">
      <c r="C173" s="47" t="s">
        <v>209</v>
      </c>
      <c r="D173" s="45">
        <v>4</v>
      </c>
      <c r="E173" s="46">
        <v>54</v>
      </c>
      <c r="F173" s="45">
        <v>4</v>
      </c>
      <c r="G173" s="45">
        <v>2</v>
      </c>
      <c r="H173" s="45"/>
      <c r="I173" s="45"/>
      <c r="J173" s="45">
        <v>2</v>
      </c>
      <c r="K173" s="45"/>
      <c r="L173" s="45">
        <v>2</v>
      </c>
      <c r="M173" s="45"/>
      <c r="N173" s="45"/>
      <c r="O173" s="45"/>
      <c r="P173" s="45"/>
      <c r="Q173" s="45">
        <v>1</v>
      </c>
      <c r="R173" s="45"/>
    </row>
    <row r="174" spans="3:18" x14ac:dyDescent="0.25">
      <c r="C174" s="47" t="s">
        <v>119</v>
      </c>
      <c r="D174" s="45">
        <v>1</v>
      </c>
      <c r="E174" s="46">
        <v>55</v>
      </c>
      <c r="F174" s="45">
        <v>1</v>
      </c>
      <c r="G174" s="45"/>
      <c r="H174" s="45"/>
      <c r="I174" s="45"/>
      <c r="J174" s="45">
        <v>1</v>
      </c>
      <c r="K174" s="45"/>
      <c r="L174" s="45">
        <v>1</v>
      </c>
      <c r="M174" s="45"/>
      <c r="N174" s="45"/>
      <c r="O174" s="45"/>
      <c r="P174" s="45"/>
      <c r="Q174" s="45"/>
      <c r="R174" s="45"/>
    </row>
    <row r="175" spans="3:18" x14ac:dyDescent="0.25">
      <c r="C175" s="47" t="s">
        <v>185</v>
      </c>
      <c r="D175" s="45">
        <v>14</v>
      </c>
      <c r="E175" s="46">
        <v>36.785714285714285</v>
      </c>
      <c r="F175" s="45">
        <v>12</v>
      </c>
      <c r="G175" s="45">
        <v>4</v>
      </c>
      <c r="H175" s="45"/>
      <c r="I175" s="45">
        <v>2</v>
      </c>
      <c r="J175" s="45">
        <v>11</v>
      </c>
      <c r="K175" s="45">
        <v>1</v>
      </c>
      <c r="L175" s="45">
        <v>4</v>
      </c>
      <c r="M175" s="45">
        <v>1</v>
      </c>
      <c r="N175" s="45"/>
      <c r="O175" s="45"/>
      <c r="P175" s="45">
        <v>1</v>
      </c>
      <c r="Q175" s="45">
        <v>3</v>
      </c>
      <c r="R175" s="45"/>
    </row>
    <row r="176" spans="3:18" x14ac:dyDescent="0.25">
      <c r="C176" s="47" t="s">
        <v>244</v>
      </c>
      <c r="D176" s="45">
        <v>1</v>
      </c>
      <c r="E176" s="46">
        <v>60</v>
      </c>
      <c r="F176" s="45"/>
      <c r="G176" s="45">
        <v>1</v>
      </c>
      <c r="H176" s="45"/>
      <c r="I176" s="45"/>
      <c r="J176" s="45"/>
      <c r="K176" s="45"/>
      <c r="L176" s="45"/>
      <c r="M176" s="45"/>
      <c r="N176" s="45"/>
      <c r="O176" s="45"/>
      <c r="P176" s="45"/>
      <c r="Q176" s="45">
        <v>1</v>
      </c>
      <c r="R176" s="45"/>
    </row>
    <row r="177" spans="3:18" x14ac:dyDescent="0.25">
      <c r="C177" s="47" t="s">
        <v>208</v>
      </c>
      <c r="D177" s="45">
        <v>2</v>
      </c>
      <c r="E177" s="46">
        <v>71</v>
      </c>
      <c r="F177" s="45">
        <v>1</v>
      </c>
      <c r="G177" s="45"/>
      <c r="H177" s="45"/>
      <c r="I177" s="45">
        <v>1</v>
      </c>
      <c r="J177" s="45">
        <v>1</v>
      </c>
      <c r="K177" s="45"/>
      <c r="L177" s="45"/>
      <c r="M177" s="45"/>
      <c r="N177" s="45"/>
      <c r="O177" s="45"/>
      <c r="P177" s="45"/>
      <c r="Q177" s="45"/>
      <c r="R177" s="45"/>
    </row>
    <row r="178" spans="3:18" x14ac:dyDescent="0.25">
      <c r="C178" s="47" t="s">
        <v>235</v>
      </c>
      <c r="D178" s="45">
        <v>4</v>
      </c>
      <c r="E178" s="46">
        <v>32.25</v>
      </c>
      <c r="F178" s="45">
        <v>3</v>
      </c>
      <c r="G178" s="45"/>
      <c r="H178" s="45"/>
      <c r="I178" s="45"/>
      <c r="J178" s="45">
        <v>1</v>
      </c>
      <c r="K178" s="45"/>
      <c r="L178" s="45"/>
      <c r="M178" s="45"/>
      <c r="N178" s="45"/>
      <c r="O178" s="45"/>
      <c r="P178" s="45">
        <v>1</v>
      </c>
      <c r="Q178" s="45"/>
      <c r="R178" s="45"/>
    </row>
    <row r="179" spans="3:18" x14ac:dyDescent="0.25">
      <c r="C179" s="47" t="s">
        <v>219</v>
      </c>
      <c r="D179" s="45">
        <v>4</v>
      </c>
      <c r="E179" s="46">
        <v>42.5</v>
      </c>
      <c r="F179" s="45">
        <v>4</v>
      </c>
      <c r="G179" s="45"/>
      <c r="H179" s="45"/>
      <c r="I179" s="45">
        <v>2</v>
      </c>
      <c r="J179" s="45">
        <v>2</v>
      </c>
      <c r="K179" s="45"/>
      <c r="L179" s="45"/>
      <c r="M179" s="45"/>
      <c r="N179" s="45"/>
      <c r="O179" s="45">
        <v>1</v>
      </c>
      <c r="P179" s="45"/>
      <c r="Q179" s="45"/>
      <c r="R179" s="45"/>
    </row>
    <row r="180" spans="3:18" x14ac:dyDescent="0.25">
      <c r="C180" s="47" t="s">
        <v>298</v>
      </c>
      <c r="D180" s="45">
        <v>1</v>
      </c>
      <c r="E180" s="46">
        <v>23</v>
      </c>
      <c r="F180" s="45">
        <v>1</v>
      </c>
      <c r="G180" s="45"/>
      <c r="H180" s="45"/>
      <c r="I180" s="45"/>
      <c r="J180" s="45"/>
      <c r="K180" s="45"/>
      <c r="L180" s="45"/>
      <c r="M180" s="45"/>
      <c r="N180" s="45"/>
      <c r="O180" s="45">
        <v>1</v>
      </c>
      <c r="P180" s="45"/>
      <c r="Q180" s="45"/>
      <c r="R180" s="45"/>
    </row>
    <row r="181" spans="3:18" x14ac:dyDescent="0.25">
      <c r="C181" s="47" t="s">
        <v>247</v>
      </c>
      <c r="D181" s="45">
        <v>4</v>
      </c>
      <c r="E181" s="46">
        <v>59.666666666666664</v>
      </c>
      <c r="F181" s="45">
        <v>3</v>
      </c>
      <c r="G181" s="45"/>
      <c r="H181" s="45"/>
      <c r="I181" s="45">
        <v>2</v>
      </c>
      <c r="J181" s="45">
        <v>2</v>
      </c>
      <c r="K181" s="45">
        <v>2</v>
      </c>
      <c r="L181" s="45">
        <v>2</v>
      </c>
      <c r="M181" s="45"/>
      <c r="N181" s="45">
        <v>2</v>
      </c>
      <c r="O181" s="45"/>
      <c r="P181" s="45">
        <v>1</v>
      </c>
      <c r="Q181" s="45">
        <v>1</v>
      </c>
      <c r="R181" s="45"/>
    </row>
    <row r="182" spans="3:18" x14ac:dyDescent="0.25">
      <c r="C182" s="47" t="s">
        <v>180</v>
      </c>
      <c r="D182" s="45">
        <v>28</v>
      </c>
      <c r="E182" s="46">
        <v>41.928571428571431</v>
      </c>
      <c r="F182" s="45">
        <v>23</v>
      </c>
      <c r="G182" s="45">
        <v>9</v>
      </c>
      <c r="H182" s="45">
        <v>2</v>
      </c>
      <c r="I182" s="45">
        <v>1</v>
      </c>
      <c r="J182" s="45">
        <v>12</v>
      </c>
      <c r="K182" s="45"/>
      <c r="L182" s="45">
        <v>1</v>
      </c>
      <c r="M182" s="45"/>
      <c r="N182" s="45"/>
      <c r="O182" s="45">
        <v>2</v>
      </c>
      <c r="P182" s="45">
        <v>1</v>
      </c>
      <c r="Q182" s="45">
        <v>4</v>
      </c>
      <c r="R182" s="45">
        <v>3</v>
      </c>
    </row>
    <row r="183" spans="3:18" x14ac:dyDescent="0.25">
      <c r="C183" s="47" t="s">
        <v>297</v>
      </c>
      <c r="D183" s="45">
        <v>1</v>
      </c>
      <c r="E183" s="46">
        <v>43</v>
      </c>
      <c r="F183" s="45"/>
      <c r="G183" s="45"/>
      <c r="H183" s="45"/>
      <c r="I183" s="45"/>
      <c r="J183" s="45"/>
      <c r="K183" s="45"/>
      <c r="L183" s="45"/>
      <c r="M183" s="45"/>
      <c r="N183" s="45"/>
      <c r="O183" s="45"/>
      <c r="P183" s="45"/>
      <c r="Q183" s="45"/>
      <c r="R183" s="45"/>
    </row>
    <row r="184" spans="3:18" x14ac:dyDescent="0.25">
      <c r="C184" s="47" t="s">
        <v>173</v>
      </c>
      <c r="D184" s="45">
        <v>1</v>
      </c>
      <c r="E184" s="46">
        <v>42</v>
      </c>
      <c r="F184" s="45"/>
      <c r="G184" s="45">
        <v>1</v>
      </c>
      <c r="H184" s="45"/>
      <c r="I184" s="45"/>
      <c r="J184" s="45">
        <v>1</v>
      </c>
      <c r="K184" s="45"/>
      <c r="L184" s="45"/>
      <c r="M184" s="45"/>
      <c r="N184" s="45"/>
      <c r="O184" s="45">
        <v>1</v>
      </c>
      <c r="P184" s="45"/>
      <c r="Q184" s="45"/>
      <c r="R184" s="45"/>
    </row>
    <row r="185" spans="3:18" x14ac:dyDescent="0.25">
      <c r="C185" s="47" t="s">
        <v>255</v>
      </c>
      <c r="D185" s="45">
        <v>1</v>
      </c>
      <c r="E185" s="46">
        <v>53</v>
      </c>
      <c r="F185" s="45">
        <v>1</v>
      </c>
      <c r="G185" s="45">
        <v>1</v>
      </c>
      <c r="H185" s="45"/>
      <c r="I185" s="45"/>
      <c r="J185" s="45">
        <v>1</v>
      </c>
      <c r="K185" s="45"/>
      <c r="L185" s="45"/>
      <c r="M185" s="45"/>
      <c r="N185" s="45"/>
      <c r="O185" s="45">
        <v>1</v>
      </c>
      <c r="P185" s="45"/>
      <c r="Q185" s="45"/>
      <c r="R185" s="45"/>
    </row>
    <row r="186" spans="3:18" x14ac:dyDescent="0.25">
      <c r="C186" s="47" t="s">
        <v>192</v>
      </c>
      <c r="D186" s="45">
        <v>1</v>
      </c>
      <c r="E186" s="46">
        <v>43</v>
      </c>
      <c r="F186" s="45">
        <v>1</v>
      </c>
      <c r="G186" s="45"/>
      <c r="H186" s="45"/>
      <c r="I186" s="45"/>
      <c r="J186" s="45">
        <v>1</v>
      </c>
      <c r="K186" s="45"/>
      <c r="L186" s="45"/>
      <c r="M186" s="45"/>
      <c r="N186" s="45"/>
      <c r="O186" s="45"/>
      <c r="P186" s="45"/>
      <c r="Q186" s="45"/>
      <c r="R186" s="45"/>
    </row>
    <row r="187" spans="3:18" x14ac:dyDescent="0.25">
      <c r="C187" s="47" t="s">
        <v>189</v>
      </c>
      <c r="D187" s="45">
        <v>1</v>
      </c>
      <c r="E187" s="46">
        <v>55</v>
      </c>
      <c r="F187" s="45">
        <v>1</v>
      </c>
      <c r="G187" s="45">
        <v>1</v>
      </c>
      <c r="H187" s="45"/>
      <c r="I187" s="45"/>
      <c r="J187" s="45">
        <v>1</v>
      </c>
      <c r="K187" s="45"/>
      <c r="L187" s="45"/>
      <c r="M187" s="45"/>
      <c r="N187" s="45"/>
      <c r="O187" s="45"/>
      <c r="P187" s="45"/>
      <c r="Q187" s="45"/>
      <c r="R187" s="45"/>
    </row>
    <row r="188" spans="3:18" x14ac:dyDescent="0.25">
      <c r="C188" s="47" t="s">
        <v>252</v>
      </c>
      <c r="D188" s="45">
        <v>1</v>
      </c>
      <c r="E188" s="46">
        <v>67</v>
      </c>
      <c r="F188" s="45">
        <v>1</v>
      </c>
      <c r="G188" s="45"/>
      <c r="H188" s="45"/>
      <c r="I188" s="45">
        <v>1</v>
      </c>
      <c r="J188" s="45"/>
      <c r="K188" s="45"/>
      <c r="L188" s="45"/>
      <c r="M188" s="45"/>
      <c r="N188" s="45"/>
      <c r="O188" s="45"/>
      <c r="P188" s="45"/>
      <c r="Q188" s="45"/>
      <c r="R188" s="45"/>
    </row>
    <row r="189" spans="3:18" x14ac:dyDescent="0.25">
      <c r="C189" s="47" t="s">
        <v>282</v>
      </c>
      <c r="D189" s="45">
        <v>9</v>
      </c>
      <c r="E189" s="46">
        <v>63.111111111111114</v>
      </c>
      <c r="F189" s="45">
        <v>8</v>
      </c>
      <c r="G189" s="45">
        <v>1</v>
      </c>
      <c r="H189" s="45">
        <v>1</v>
      </c>
      <c r="I189" s="45">
        <v>2</v>
      </c>
      <c r="J189" s="45">
        <v>2</v>
      </c>
      <c r="K189" s="45">
        <v>1</v>
      </c>
      <c r="L189" s="45">
        <v>1</v>
      </c>
      <c r="M189" s="45"/>
      <c r="N189" s="45"/>
      <c r="O189" s="45"/>
      <c r="P189" s="45">
        <v>2</v>
      </c>
      <c r="Q189" s="45">
        <v>2</v>
      </c>
      <c r="R189" s="45"/>
    </row>
    <row r="190" spans="3:18" x14ac:dyDescent="0.25">
      <c r="C190" s="47" t="s">
        <v>302</v>
      </c>
      <c r="D190" s="45">
        <v>1</v>
      </c>
      <c r="E190" s="46">
        <v>50</v>
      </c>
      <c r="F190" s="45">
        <v>1</v>
      </c>
      <c r="G190" s="45"/>
      <c r="H190" s="45"/>
      <c r="I190" s="45"/>
      <c r="J190" s="45">
        <v>1</v>
      </c>
      <c r="K190" s="45"/>
      <c r="L190" s="45"/>
      <c r="M190" s="45"/>
      <c r="N190" s="45"/>
      <c r="O190" s="45"/>
      <c r="P190" s="45"/>
      <c r="Q190" s="45">
        <v>1</v>
      </c>
      <c r="R190" s="45"/>
    </row>
    <row r="191" spans="3:18" x14ac:dyDescent="0.25">
      <c r="C191" s="47" t="s">
        <v>194</v>
      </c>
      <c r="D191" s="45">
        <v>2</v>
      </c>
      <c r="E191" s="46">
        <v>45</v>
      </c>
      <c r="F191" s="45">
        <v>2</v>
      </c>
      <c r="G191" s="45">
        <v>2</v>
      </c>
      <c r="H191" s="45"/>
      <c r="I191" s="45"/>
      <c r="J191" s="45">
        <v>2</v>
      </c>
      <c r="K191" s="45"/>
      <c r="L191" s="45"/>
      <c r="M191" s="45"/>
      <c r="N191" s="45"/>
      <c r="O191" s="45"/>
      <c r="P191" s="45"/>
      <c r="Q191" s="45"/>
      <c r="R191" s="45"/>
    </row>
    <row r="192" spans="3:18" x14ac:dyDescent="0.25">
      <c r="C192" s="47" t="s">
        <v>224</v>
      </c>
      <c r="D192" s="45">
        <v>2</v>
      </c>
      <c r="E192" s="46">
        <v>75</v>
      </c>
      <c r="F192" s="45">
        <v>2</v>
      </c>
      <c r="G192" s="45"/>
      <c r="H192" s="45"/>
      <c r="I192" s="45">
        <v>1</v>
      </c>
      <c r="J192" s="45">
        <v>1</v>
      </c>
      <c r="K192" s="45"/>
      <c r="L192" s="45">
        <v>1</v>
      </c>
      <c r="M192" s="45"/>
      <c r="N192" s="45"/>
      <c r="O192" s="45"/>
      <c r="P192" s="45"/>
      <c r="Q192" s="45">
        <v>1</v>
      </c>
      <c r="R192" s="45"/>
    </row>
    <row r="193" spans="3:18" x14ac:dyDescent="0.25">
      <c r="C193" s="47" t="s">
        <v>118</v>
      </c>
      <c r="D193" s="45">
        <v>7</v>
      </c>
      <c r="E193" s="46">
        <v>54.571428571428569</v>
      </c>
      <c r="F193" s="45">
        <v>6</v>
      </c>
      <c r="G193" s="45">
        <v>1</v>
      </c>
      <c r="H193" s="45"/>
      <c r="I193" s="45">
        <v>2</v>
      </c>
      <c r="J193" s="45">
        <v>4</v>
      </c>
      <c r="K193" s="45">
        <v>1</v>
      </c>
      <c r="L193" s="45">
        <v>2</v>
      </c>
      <c r="M193" s="45"/>
      <c r="N193" s="45"/>
      <c r="O193" s="45">
        <v>1</v>
      </c>
      <c r="P193" s="45">
        <v>1</v>
      </c>
      <c r="Q193" s="45">
        <v>2</v>
      </c>
      <c r="R193" s="45"/>
    </row>
    <row r="194" spans="3:18" x14ac:dyDescent="0.25">
      <c r="C194" s="47" t="s">
        <v>96</v>
      </c>
      <c r="D194" s="45">
        <v>36</v>
      </c>
      <c r="E194" s="46">
        <v>51.757575757575758</v>
      </c>
      <c r="F194" s="45">
        <v>24</v>
      </c>
      <c r="G194" s="45">
        <v>12</v>
      </c>
      <c r="H194" s="45">
        <v>4</v>
      </c>
      <c r="I194" s="45">
        <v>10</v>
      </c>
      <c r="J194" s="45">
        <v>15</v>
      </c>
      <c r="K194" s="45">
        <v>5</v>
      </c>
      <c r="L194" s="45">
        <v>5</v>
      </c>
      <c r="M194" s="45">
        <v>10</v>
      </c>
      <c r="N194" s="45">
        <v>7</v>
      </c>
      <c r="O194" s="45">
        <v>2</v>
      </c>
      <c r="P194" s="45">
        <v>5</v>
      </c>
      <c r="Q194" s="45">
        <v>13</v>
      </c>
      <c r="R194" s="45">
        <v>5</v>
      </c>
    </row>
    <row r="195" spans="3:18" x14ac:dyDescent="0.25">
      <c r="C195" s="47" t="s">
        <v>226</v>
      </c>
      <c r="D195" s="45">
        <v>1</v>
      </c>
      <c r="E195" s="46">
        <v>55</v>
      </c>
      <c r="F195" s="45">
        <v>1</v>
      </c>
      <c r="G195" s="45"/>
      <c r="H195" s="45"/>
      <c r="I195" s="45"/>
      <c r="J195" s="45"/>
      <c r="K195" s="45"/>
      <c r="L195" s="45"/>
      <c r="M195" s="45"/>
      <c r="N195" s="45"/>
      <c r="O195" s="45"/>
      <c r="P195" s="45"/>
      <c r="Q195" s="45"/>
      <c r="R195" s="45"/>
    </row>
    <row r="196" spans="3:18" x14ac:dyDescent="0.25">
      <c r="C196" s="47" t="s">
        <v>158</v>
      </c>
      <c r="D196" s="45">
        <v>26</v>
      </c>
      <c r="E196" s="46">
        <v>55.115384615384613</v>
      </c>
      <c r="F196" s="45">
        <v>17</v>
      </c>
      <c r="G196" s="45">
        <v>5</v>
      </c>
      <c r="H196" s="45">
        <v>1</v>
      </c>
      <c r="I196" s="45">
        <v>6</v>
      </c>
      <c r="J196" s="45">
        <v>15</v>
      </c>
      <c r="K196" s="45">
        <v>5</v>
      </c>
      <c r="L196" s="45">
        <v>6</v>
      </c>
      <c r="M196" s="45">
        <v>3</v>
      </c>
      <c r="N196" s="45">
        <v>2</v>
      </c>
      <c r="O196" s="45">
        <v>2</v>
      </c>
      <c r="P196" s="45">
        <v>5</v>
      </c>
      <c r="Q196" s="45">
        <v>5</v>
      </c>
      <c r="R196" s="45">
        <v>1</v>
      </c>
    </row>
    <row r="197" spans="3:18" x14ac:dyDescent="0.25">
      <c r="C197" s="47" t="s">
        <v>164</v>
      </c>
      <c r="D197" s="45">
        <v>3</v>
      </c>
      <c r="E197" s="46">
        <v>32</v>
      </c>
      <c r="F197" s="45">
        <v>3</v>
      </c>
      <c r="G197" s="45">
        <v>2</v>
      </c>
      <c r="H197" s="45">
        <v>2</v>
      </c>
      <c r="I197" s="45">
        <v>2</v>
      </c>
      <c r="J197" s="45"/>
      <c r="K197" s="45"/>
      <c r="L197" s="45"/>
      <c r="M197" s="45"/>
      <c r="N197" s="45"/>
      <c r="O197" s="45"/>
      <c r="P197" s="45"/>
      <c r="Q197" s="45"/>
      <c r="R197" s="45"/>
    </row>
    <row r="198" spans="3:18" x14ac:dyDescent="0.25">
      <c r="C198" s="47" t="s">
        <v>243</v>
      </c>
      <c r="D198" s="45">
        <v>4</v>
      </c>
      <c r="E198" s="46">
        <v>42.75</v>
      </c>
      <c r="F198" s="45">
        <v>3</v>
      </c>
      <c r="G198" s="45"/>
      <c r="H198" s="45"/>
      <c r="I198" s="45"/>
      <c r="J198" s="45">
        <v>1</v>
      </c>
      <c r="K198" s="45"/>
      <c r="L198" s="45"/>
      <c r="M198" s="45"/>
      <c r="N198" s="45"/>
      <c r="O198" s="45">
        <v>2</v>
      </c>
      <c r="P198" s="45"/>
      <c r="Q198" s="45"/>
      <c r="R198" s="45"/>
    </row>
    <row r="199" spans="3:18" x14ac:dyDescent="0.25">
      <c r="C199" s="47" t="s">
        <v>193</v>
      </c>
      <c r="D199" s="45">
        <v>3</v>
      </c>
      <c r="E199" s="46">
        <v>48.666666666666664</v>
      </c>
      <c r="F199" s="45">
        <v>2</v>
      </c>
      <c r="G199" s="45">
        <v>1</v>
      </c>
      <c r="H199" s="45"/>
      <c r="I199" s="45">
        <v>1</v>
      </c>
      <c r="J199" s="45">
        <v>1</v>
      </c>
      <c r="K199" s="45"/>
      <c r="L199" s="45"/>
      <c r="M199" s="45"/>
      <c r="N199" s="45"/>
      <c r="O199" s="45"/>
      <c r="P199" s="45">
        <v>1</v>
      </c>
      <c r="Q199" s="45"/>
      <c r="R199" s="45"/>
    </row>
    <row r="200" spans="3:18" x14ac:dyDescent="0.25">
      <c r="C200" s="47" t="s">
        <v>240</v>
      </c>
      <c r="D200" s="45">
        <v>3</v>
      </c>
      <c r="E200" s="46">
        <v>69.5</v>
      </c>
      <c r="F200" s="45">
        <v>3</v>
      </c>
      <c r="G200" s="45">
        <v>1</v>
      </c>
      <c r="H200" s="45"/>
      <c r="I200" s="45"/>
      <c r="J200" s="45">
        <v>2</v>
      </c>
      <c r="K200" s="45"/>
      <c r="L200" s="45"/>
      <c r="M200" s="45"/>
      <c r="N200" s="45"/>
      <c r="O200" s="45"/>
      <c r="P200" s="45"/>
      <c r="Q200" s="45"/>
      <c r="R200" s="45"/>
    </row>
    <row r="201" spans="3:18" x14ac:dyDescent="0.25">
      <c r="C201" s="47" t="s">
        <v>124</v>
      </c>
      <c r="D201" s="45">
        <v>9</v>
      </c>
      <c r="E201" s="46">
        <v>63.111111111111114</v>
      </c>
      <c r="F201" s="45">
        <v>8</v>
      </c>
      <c r="G201" s="45">
        <v>1</v>
      </c>
      <c r="H201" s="45"/>
      <c r="I201" s="45"/>
      <c r="J201" s="45">
        <v>5</v>
      </c>
      <c r="K201" s="45">
        <v>1</v>
      </c>
      <c r="L201" s="45">
        <v>2</v>
      </c>
      <c r="M201" s="45"/>
      <c r="N201" s="45"/>
      <c r="O201" s="45"/>
      <c r="P201" s="45"/>
      <c r="Q201" s="45">
        <v>2</v>
      </c>
      <c r="R201" s="45">
        <v>1</v>
      </c>
    </row>
    <row r="202" spans="3:18" x14ac:dyDescent="0.25">
      <c r="C202" s="47" t="s">
        <v>227</v>
      </c>
      <c r="D202" s="45">
        <v>1</v>
      </c>
      <c r="E202" s="46">
        <v>65</v>
      </c>
      <c r="F202" s="45">
        <v>1</v>
      </c>
      <c r="G202" s="45"/>
      <c r="H202" s="45"/>
      <c r="I202" s="45"/>
      <c r="J202" s="45"/>
      <c r="K202" s="45"/>
      <c r="L202" s="45"/>
      <c r="M202" s="45"/>
      <c r="N202" s="45"/>
      <c r="O202" s="45"/>
      <c r="P202" s="45"/>
      <c r="Q202" s="45"/>
      <c r="R202" s="45"/>
    </row>
    <row r="203" spans="3:18" x14ac:dyDescent="0.25">
      <c r="C203" s="47" t="s">
        <v>162</v>
      </c>
      <c r="D203" s="45">
        <v>19</v>
      </c>
      <c r="E203" s="46">
        <v>54.666666666666664</v>
      </c>
      <c r="F203" s="45">
        <v>12</v>
      </c>
      <c r="G203" s="45">
        <v>11</v>
      </c>
      <c r="H203" s="45">
        <v>2</v>
      </c>
      <c r="I203" s="45">
        <v>5</v>
      </c>
      <c r="J203" s="45">
        <v>6</v>
      </c>
      <c r="K203" s="45">
        <v>4</v>
      </c>
      <c r="L203" s="45">
        <v>3</v>
      </c>
      <c r="M203" s="45">
        <v>4</v>
      </c>
      <c r="N203" s="45"/>
      <c r="O203" s="45">
        <v>1</v>
      </c>
      <c r="P203" s="45">
        <v>1</v>
      </c>
      <c r="Q203" s="45">
        <v>5</v>
      </c>
      <c r="R203" s="45"/>
    </row>
    <row r="204" spans="3:18" x14ac:dyDescent="0.25">
      <c r="C204" s="47" t="s">
        <v>254</v>
      </c>
      <c r="D204" s="45">
        <v>2</v>
      </c>
      <c r="E204" s="46">
        <v>47</v>
      </c>
      <c r="F204" s="45">
        <v>2</v>
      </c>
      <c r="G204" s="45">
        <v>1</v>
      </c>
      <c r="H204" s="45"/>
      <c r="I204" s="45"/>
      <c r="J204" s="45">
        <v>2</v>
      </c>
      <c r="K204" s="45"/>
      <c r="L204" s="45"/>
      <c r="M204" s="45">
        <v>1</v>
      </c>
      <c r="N204" s="45"/>
      <c r="O204" s="45"/>
      <c r="P204" s="45">
        <v>1</v>
      </c>
      <c r="Q204" s="45">
        <v>1</v>
      </c>
      <c r="R204" s="45">
        <v>1</v>
      </c>
    </row>
    <row r="205" spans="3:18" x14ac:dyDescent="0.25">
      <c r="C205" s="47" t="s">
        <v>295</v>
      </c>
      <c r="D205" s="45">
        <v>1</v>
      </c>
      <c r="E205" s="46">
        <v>51</v>
      </c>
      <c r="F205" s="45">
        <v>1</v>
      </c>
      <c r="G205" s="45"/>
      <c r="H205" s="45"/>
      <c r="I205" s="45"/>
      <c r="J205" s="45">
        <v>1</v>
      </c>
      <c r="K205" s="45"/>
      <c r="L205" s="45">
        <v>1</v>
      </c>
      <c r="M205" s="45"/>
      <c r="N205" s="45"/>
      <c r="O205" s="45"/>
      <c r="P205" s="45"/>
      <c r="Q205" s="45"/>
      <c r="R205" s="45">
        <v>1</v>
      </c>
    </row>
    <row r="206" spans="3:18" x14ac:dyDescent="0.25">
      <c r="C206" s="47" t="s">
        <v>154</v>
      </c>
      <c r="D206" s="45">
        <v>3</v>
      </c>
      <c r="E206" s="46">
        <v>66.333333333333329</v>
      </c>
      <c r="F206" s="45">
        <v>2</v>
      </c>
      <c r="G206" s="45"/>
      <c r="H206" s="45"/>
      <c r="I206" s="45"/>
      <c r="J206" s="45">
        <v>1</v>
      </c>
      <c r="K206" s="45"/>
      <c r="L206" s="45">
        <v>1</v>
      </c>
      <c r="M206" s="45"/>
      <c r="N206" s="45"/>
      <c r="O206" s="45"/>
      <c r="P206" s="45">
        <v>1</v>
      </c>
      <c r="Q206" s="45">
        <v>2</v>
      </c>
      <c r="R206" s="45"/>
    </row>
    <row r="207" spans="3:18" x14ac:dyDescent="0.25">
      <c r="C207" s="47" t="s">
        <v>276</v>
      </c>
      <c r="D207" s="45">
        <v>2</v>
      </c>
      <c r="E207" s="46">
        <v>56</v>
      </c>
      <c r="F207" s="45">
        <v>2</v>
      </c>
      <c r="G207" s="45">
        <v>1</v>
      </c>
      <c r="H207" s="45"/>
      <c r="I207" s="45"/>
      <c r="J207" s="45"/>
      <c r="K207" s="45"/>
      <c r="L207" s="45"/>
      <c r="M207" s="45"/>
      <c r="N207" s="45"/>
      <c r="O207" s="45">
        <v>1</v>
      </c>
      <c r="P207" s="45"/>
      <c r="Q207" s="45"/>
      <c r="R207" s="45"/>
    </row>
    <row r="208" spans="3:18" x14ac:dyDescent="0.25">
      <c r="C208" s="47" t="s">
        <v>466</v>
      </c>
      <c r="D208" s="45">
        <v>20</v>
      </c>
      <c r="E208" s="46">
        <v>46</v>
      </c>
      <c r="F208" s="45">
        <v>14</v>
      </c>
      <c r="G208" s="45">
        <v>6</v>
      </c>
      <c r="H208" s="45">
        <v>6</v>
      </c>
      <c r="I208" s="45">
        <v>5</v>
      </c>
      <c r="J208" s="45">
        <v>11</v>
      </c>
      <c r="K208" s="45">
        <v>2</v>
      </c>
      <c r="L208" s="45">
        <v>2</v>
      </c>
      <c r="M208" s="45">
        <v>2</v>
      </c>
      <c r="N208" s="45">
        <v>4</v>
      </c>
      <c r="O208" s="45">
        <v>4</v>
      </c>
      <c r="P208" s="45">
        <v>6</v>
      </c>
      <c r="Q208" s="45">
        <v>4</v>
      </c>
      <c r="R208" s="45">
        <v>2</v>
      </c>
    </row>
    <row r="209" spans="3:18" x14ac:dyDescent="0.25">
      <c r="C209" s="51" t="s">
        <v>467</v>
      </c>
      <c r="D209" s="69">
        <v>976</v>
      </c>
      <c r="E209" s="65">
        <v>53.51531151003168</v>
      </c>
      <c r="F209" s="70">
        <v>750</v>
      </c>
      <c r="G209" s="70">
        <v>289</v>
      </c>
      <c r="H209" s="70">
        <v>86</v>
      </c>
      <c r="I209" s="70">
        <v>156</v>
      </c>
      <c r="J209" s="70">
        <v>420</v>
      </c>
      <c r="K209" s="70">
        <v>109</v>
      </c>
      <c r="L209" s="70">
        <v>195</v>
      </c>
      <c r="M209" s="70">
        <v>78</v>
      </c>
      <c r="N209" s="70">
        <v>41</v>
      </c>
      <c r="O209" s="70">
        <v>79</v>
      </c>
      <c r="P209" s="70">
        <v>130</v>
      </c>
      <c r="Q209" s="70">
        <v>190</v>
      </c>
      <c r="R209" s="68">
        <v>52</v>
      </c>
    </row>
  </sheetData>
  <sortState ref="D26:E38">
    <sortCondition descending="1" ref="E26"/>
  </sortState>
  <mergeCells count="2">
    <mergeCell ref="A1:R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sqref="A1:E1"/>
    </sheetView>
  </sheetViews>
  <sheetFormatPr defaultRowHeight="15" x14ac:dyDescent="0.25"/>
  <cols>
    <col min="1" max="1" width="93.5703125" bestFit="1" customWidth="1"/>
    <col min="2" max="2" width="46.7109375" bestFit="1" customWidth="1"/>
    <col min="3" max="3" width="6.42578125" bestFit="1" customWidth="1"/>
    <col min="4" max="4" width="10.7109375" style="89" bestFit="1" customWidth="1"/>
    <col min="5" max="5" width="5.28515625" bestFit="1" customWidth="1"/>
  </cols>
  <sheetData>
    <row r="1" spans="1:5" x14ac:dyDescent="0.25">
      <c r="A1" s="126" t="s">
        <v>547</v>
      </c>
      <c r="B1" s="126"/>
      <c r="C1" s="126"/>
      <c r="D1" s="126"/>
      <c r="E1" s="126"/>
    </row>
    <row r="2" spans="1:5" x14ac:dyDescent="0.25">
      <c r="A2" s="72" t="s">
        <v>541</v>
      </c>
      <c r="B2" s="73" t="s">
        <v>542</v>
      </c>
      <c r="C2" s="74" t="s">
        <v>543</v>
      </c>
      <c r="D2" s="87" t="s">
        <v>544</v>
      </c>
      <c r="E2" s="75" t="s">
        <v>545</v>
      </c>
    </row>
    <row r="3" spans="1:5" x14ac:dyDescent="0.25">
      <c r="A3" s="76" t="s">
        <v>0</v>
      </c>
      <c r="B3" s="77"/>
      <c r="C3" s="78"/>
      <c r="D3" s="88"/>
      <c r="E3" s="79"/>
    </row>
    <row r="4" spans="1:5" x14ac:dyDescent="0.25">
      <c r="A4" s="32"/>
      <c r="B4" s="82" t="s">
        <v>475</v>
      </c>
      <c r="C4" s="83">
        <v>220.66082251082247</v>
      </c>
      <c r="D4" s="89">
        <v>0.1617747965621866</v>
      </c>
      <c r="E4" s="20">
        <v>1</v>
      </c>
    </row>
    <row r="5" spans="1:5" x14ac:dyDescent="0.25">
      <c r="A5" s="32"/>
      <c r="B5" s="82" t="s">
        <v>477</v>
      </c>
      <c r="C5" s="83">
        <v>205.38939393939393</v>
      </c>
      <c r="D5" s="89">
        <v>0.15057873455967299</v>
      </c>
      <c r="E5" s="20">
        <v>2</v>
      </c>
    </row>
    <row r="6" spans="1:5" x14ac:dyDescent="0.25">
      <c r="A6" s="32"/>
      <c r="B6" s="82" t="s">
        <v>479</v>
      </c>
      <c r="C6" s="83">
        <v>167.92748917748915</v>
      </c>
      <c r="D6" s="89">
        <v>0.12311399499815923</v>
      </c>
      <c r="E6" s="20">
        <v>3</v>
      </c>
    </row>
    <row r="7" spans="1:5" x14ac:dyDescent="0.25">
      <c r="A7" s="32"/>
      <c r="B7" s="82" t="s">
        <v>28</v>
      </c>
      <c r="C7" s="83">
        <v>160.55714285714285</v>
      </c>
      <c r="D7" s="89">
        <v>0.11771051529116047</v>
      </c>
      <c r="E7" s="20">
        <v>4</v>
      </c>
    </row>
    <row r="8" spans="1:5" x14ac:dyDescent="0.25">
      <c r="A8" s="32"/>
      <c r="B8" s="82" t="s">
        <v>482</v>
      </c>
      <c r="C8" s="83">
        <v>138.49523809523808</v>
      </c>
      <c r="D8" s="89">
        <v>0.10153609831029187</v>
      </c>
      <c r="E8" s="20">
        <v>5</v>
      </c>
    </row>
    <row r="9" spans="1:5" x14ac:dyDescent="0.25">
      <c r="A9" s="76" t="s">
        <v>1</v>
      </c>
      <c r="B9" s="77"/>
      <c r="C9" s="78"/>
      <c r="D9" s="88"/>
      <c r="E9" s="81"/>
    </row>
    <row r="10" spans="1:5" x14ac:dyDescent="0.25">
      <c r="A10" s="32"/>
      <c r="B10" s="82" t="s">
        <v>479</v>
      </c>
      <c r="C10" s="83">
        <v>218.17857142857142</v>
      </c>
      <c r="D10" s="80">
        <v>0.16992100578549177</v>
      </c>
      <c r="E10" s="20">
        <v>1</v>
      </c>
    </row>
    <row r="11" spans="1:5" x14ac:dyDescent="0.25">
      <c r="A11" s="32"/>
      <c r="B11" s="82" t="s">
        <v>477</v>
      </c>
      <c r="C11" s="83">
        <v>185.28571428571428</v>
      </c>
      <c r="D11" s="80">
        <v>0.1443035157988429</v>
      </c>
      <c r="E11" s="20">
        <v>2</v>
      </c>
    </row>
    <row r="12" spans="1:5" x14ac:dyDescent="0.25">
      <c r="A12" s="32"/>
      <c r="B12" s="82" t="s">
        <v>475</v>
      </c>
      <c r="C12" s="83">
        <v>171.46428571428572</v>
      </c>
      <c r="D12" s="80">
        <v>0.13353916332888296</v>
      </c>
      <c r="E12" s="20">
        <v>3</v>
      </c>
    </row>
    <row r="13" spans="1:5" x14ac:dyDescent="0.25">
      <c r="A13" s="32"/>
      <c r="B13" s="82" t="s">
        <v>482</v>
      </c>
      <c r="C13" s="83">
        <v>133.50714285714287</v>
      </c>
      <c r="D13" s="80">
        <v>0.10397752558967513</v>
      </c>
      <c r="E13" s="20">
        <v>4</v>
      </c>
    </row>
    <row r="14" spans="1:5" x14ac:dyDescent="0.25">
      <c r="A14" s="32"/>
      <c r="B14" s="82" t="s">
        <v>485</v>
      </c>
      <c r="C14" s="83">
        <v>129.36428571428573</v>
      </c>
      <c r="D14" s="80">
        <v>0.1007510013351135</v>
      </c>
      <c r="E14" s="20">
        <v>5</v>
      </c>
    </row>
    <row r="15" spans="1:5" x14ac:dyDescent="0.25">
      <c r="A15" s="76" t="s">
        <v>2</v>
      </c>
      <c r="B15" s="77"/>
      <c r="C15" s="78"/>
      <c r="D15" s="88"/>
      <c r="E15" s="81"/>
    </row>
    <row r="16" spans="1:5" x14ac:dyDescent="0.25">
      <c r="A16" s="32"/>
      <c r="B16" s="82" t="s">
        <v>497</v>
      </c>
      <c r="C16" s="83">
        <v>253.40357142857141</v>
      </c>
      <c r="D16" s="96">
        <v>0.21011904761904757</v>
      </c>
      <c r="E16" s="84">
        <v>1</v>
      </c>
    </row>
    <row r="17" spans="1:5" x14ac:dyDescent="0.25">
      <c r="A17" s="32"/>
      <c r="B17" s="82" t="s">
        <v>500</v>
      </c>
      <c r="C17" s="83">
        <v>172.48214285714283</v>
      </c>
      <c r="D17" s="96">
        <v>0.14302001895285474</v>
      </c>
      <c r="E17" s="84">
        <v>2</v>
      </c>
    </row>
    <row r="18" spans="1:5" x14ac:dyDescent="0.25">
      <c r="A18" s="32"/>
      <c r="B18" s="82" t="s">
        <v>494</v>
      </c>
      <c r="C18" s="83">
        <v>167.60357142857143</v>
      </c>
      <c r="D18" s="96">
        <v>0.13897476901208242</v>
      </c>
      <c r="E18" s="84">
        <v>3</v>
      </c>
    </row>
    <row r="19" spans="1:5" x14ac:dyDescent="0.25">
      <c r="A19" s="32"/>
      <c r="B19" s="82" t="s">
        <v>493</v>
      </c>
      <c r="C19" s="83">
        <v>163.88214285714284</v>
      </c>
      <c r="D19" s="96">
        <v>0.13588900734423118</v>
      </c>
      <c r="E19" s="84">
        <v>4</v>
      </c>
    </row>
    <row r="20" spans="1:5" x14ac:dyDescent="0.25">
      <c r="A20" s="32"/>
      <c r="B20" s="82" t="s">
        <v>495</v>
      </c>
      <c r="C20" s="83">
        <v>115.78214285714286</v>
      </c>
      <c r="D20" s="96">
        <v>9.6005093579720424E-2</v>
      </c>
      <c r="E20" s="84">
        <v>5</v>
      </c>
    </row>
    <row r="21" spans="1:5" x14ac:dyDescent="0.25">
      <c r="A21" s="76" t="s">
        <v>3</v>
      </c>
      <c r="B21" s="77"/>
      <c r="C21" s="78"/>
      <c r="D21" s="88"/>
      <c r="E21" s="81"/>
    </row>
    <row r="22" spans="1:5" x14ac:dyDescent="0.25">
      <c r="A22" s="32"/>
      <c r="B22" s="82" t="s">
        <v>503</v>
      </c>
      <c r="C22" s="83">
        <v>238.61547619047616</v>
      </c>
      <c r="D22" s="96">
        <v>0.17968032845668389</v>
      </c>
      <c r="E22" s="97">
        <v>1</v>
      </c>
    </row>
    <row r="23" spans="1:5" x14ac:dyDescent="0.25">
      <c r="A23" s="32"/>
      <c r="B23" s="82" t="s">
        <v>501</v>
      </c>
      <c r="C23" s="83">
        <v>161.7690476190476</v>
      </c>
      <c r="D23" s="96">
        <v>0.12181404188181297</v>
      </c>
      <c r="E23" s="98">
        <v>2</v>
      </c>
    </row>
    <row r="24" spans="1:5" x14ac:dyDescent="0.25">
      <c r="A24" s="32"/>
      <c r="B24" s="82" t="s">
        <v>505</v>
      </c>
      <c r="C24" s="83">
        <v>137.46904761904761</v>
      </c>
      <c r="D24" s="96">
        <v>0.10351584911072864</v>
      </c>
      <c r="E24" s="98">
        <v>3</v>
      </c>
    </row>
    <row r="25" spans="1:5" x14ac:dyDescent="0.25">
      <c r="A25" s="32"/>
      <c r="B25" s="82" t="s">
        <v>511</v>
      </c>
      <c r="C25" s="83">
        <v>123.51547619047616</v>
      </c>
      <c r="D25" s="96">
        <v>9.3008641709695916E-2</v>
      </c>
      <c r="E25" s="98">
        <v>4</v>
      </c>
    </row>
    <row r="26" spans="1:5" x14ac:dyDescent="0.25">
      <c r="A26" s="32"/>
      <c r="B26" s="82" t="s">
        <v>504</v>
      </c>
      <c r="C26" s="83">
        <v>123.16547619047618</v>
      </c>
      <c r="D26" s="96">
        <v>9.2745087492828462E-2</v>
      </c>
      <c r="E26" s="99">
        <v>5</v>
      </c>
    </row>
    <row r="27" spans="1:5" x14ac:dyDescent="0.25">
      <c r="A27" s="76" t="s">
        <v>4</v>
      </c>
      <c r="B27" s="77"/>
      <c r="C27" s="78"/>
      <c r="D27" s="88"/>
      <c r="E27" s="81"/>
    </row>
    <row r="28" spans="1:5" x14ac:dyDescent="0.25">
      <c r="A28" s="32"/>
      <c r="B28" s="82" t="s">
        <v>512</v>
      </c>
      <c r="C28" s="83">
        <v>207.36243462419932</v>
      </c>
      <c r="D28" s="96">
        <v>0.13705382328103066</v>
      </c>
      <c r="E28" s="97">
        <v>1</v>
      </c>
    </row>
    <row r="29" spans="1:5" x14ac:dyDescent="0.25">
      <c r="A29" s="32"/>
      <c r="B29" s="82" t="s">
        <v>513</v>
      </c>
      <c r="C29" s="83">
        <v>172.79904801081267</v>
      </c>
      <c r="D29" s="96">
        <v>0.11420954924706724</v>
      </c>
      <c r="E29" s="98">
        <v>2</v>
      </c>
    </row>
    <row r="30" spans="1:5" x14ac:dyDescent="0.25">
      <c r="A30" s="32"/>
      <c r="B30" s="82" t="s">
        <v>477</v>
      </c>
      <c r="C30" s="83">
        <v>155.03844195020665</v>
      </c>
      <c r="D30" s="96">
        <v>0.10247088033721527</v>
      </c>
      <c r="E30" s="98">
        <v>3</v>
      </c>
    </row>
    <row r="31" spans="1:5" x14ac:dyDescent="0.25">
      <c r="A31" s="32"/>
      <c r="B31" s="82" t="s">
        <v>475</v>
      </c>
      <c r="C31" s="83">
        <v>137.78721817398281</v>
      </c>
      <c r="D31" s="96">
        <v>9.1068881806994614E-2</v>
      </c>
      <c r="E31" s="98">
        <v>4</v>
      </c>
    </row>
    <row r="32" spans="1:5" x14ac:dyDescent="0.25">
      <c r="A32" s="85"/>
      <c r="B32" s="82" t="s">
        <v>519</v>
      </c>
      <c r="C32" s="83">
        <v>107.97047658224125</v>
      </c>
      <c r="D32" s="96">
        <v>7.1361848368963171E-2</v>
      </c>
      <c r="E32" s="98">
        <v>5</v>
      </c>
    </row>
    <row r="33" spans="1:5" x14ac:dyDescent="0.25">
      <c r="A33" s="86" t="s">
        <v>527</v>
      </c>
      <c r="B33" s="100"/>
      <c r="C33" s="101"/>
      <c r="D33" s="102"/>
      <c r="E33" s="103"/>
    </row>
    <row r="34" spans="1:5" x14ac:dyDescent="0.25">
      <c r="A34" s="31"/>
      <c r="B34" s="82" t="s">
        <v>528</v>
      </c>
      <c r="C34" s="83">
        <v>447</v>
      </c>
      <c r="D34" s="96">
        <v>0.27473878303626303</v>
      </c>
      <c r="E34" s="98">
        <v>1</v>
      </c>
    </row>
    <row r="35" spans="1:5" x14ac:dyDescent="0.25">
      <c r="A35" s="32"/>
      <c r="B35" s="82" t="s">
        <v>532</v>
      </c>
      <c r="C35" s="83">
        <v>231</v>
      </c>
      <c r="D35" s="96">
        <v>0.14197910264290103</v>
      </c>
      <c r="E35" s="98">
        <v>2</v>
      </c>
    </row>
    <row r="36" spans="1:5" x14ac:dyDescent="0.25">
      <c r="A36" s="32"/>
      <c r="B36" s="82" t="s">
        <v>529</v>
      </c>
      <c r="C36" s="83">
        <v>187</v>
      </c>
      <c r="D36" s="96">
        <v>0.11493546404425323</v>
      </c>
      <c r="E36" s="98">
        <v>3</v>
      </c>
    </row>
    <row r="37" spans="1:5" x14ac:dyDescent="0.25">
      <c r="A37" s="32"/>
      <c r="B37" s="82" t="s">
        <v>539</v>
      </c>
      <c r="C37" s="83">
        <v>131</v>
      </c>
      <c r="D37" s="96">
        <v>8.0516287645974183E-2</v>
      </c>
      <c r="E37" s="98">
        <v>4</v>
      </c>
    </row>
    <row r="38" spans="1:5" x14ac:dyDescent="0.25">
      <c r="A38" s="85"/>
      <c r="B38" s="104" t="s">
        <v>534</v>
      </c>
      <c r="C38" s="105">
        <v>125</v>
      </c>
      <c r="D38" s="106">
        <v>7.6828518746158578E-2</v>
      </c>
      <c r="E38" s="99">
        <v>5</v>
      </c>
    </row>
  </sheetData>
  <mergeCells count="1">
    <mergeCell ref="A1:E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election sqref="A1:E1"/>
    </sheetView>
  </sheetViews>
  <sheetFormatPr defaultRowHeight="15" x14ac:dyDescent="0.25"/>
  <cols>
    <col min="1" max="1" width="93.5703125" bestFit="1" customWidth="1"/>
    <col min="2" max="2" width="46.7109375" bestFit="1" customWidth="1"/>
    <col min="3" max="3" width="6.5703125" bestFit="1" customWidth="1"/>
    <col min="4" max="4" width="10.7109375" bestFit="1" customWidth="1"/>
    <col min="5" max="5" width="5.28515625" bestFit="1" customWidth="1"/>
  </cols>
  <sheetData>
    <row r="1" spans="1:8" x14ac:dyDescent="0.25">
      <c r="A1" s="126" t="s">
        <v>546</v>
      </c>
      <c r="B1" s="126"/>
      <c r="C1" s="126"/>
      <c r="D1" s="126"/>
      <c r="E1" s="126"/>
    </row>
    <row r="2" spans="1:8" x14ac:dyDescent="0.25">
      <c r="A2" s="72" t="s">
        <v>541</v>
      </c>
      <c r="B2" s="73" t="s">
        <v>542</v>
      </c>
      <c r="C2" s="74" t="s">
        <v>543</v>
      </c>
      <c r="D2" s="73" t="s">
        <v>544</v>
      </c>
      <c r="E2" s="75" t="s">
        <v>545</v>
      </c>
    </row>
    <row r="3" spans="1:8" x14ac:dyDescent="0.25">
      <c r="A3" s="76" t="s">
        <v>0</v>
      </c>
      <c r="B3" s="77"/>
      <c r="C3" s="78"/>
      <c r="D3" s="77"/>
      <c r="E3" s="79"/>
    </row>
    <row r="4" spans="1:8" x14ac:dyDescent="0.25">
      <c r="A4" s="32"/>
      <c r="B4" s="82" t="s">
        <v>28</v>
      </c>
      <c r="C4" s="83">
        <v>167.46547619047615</v>
      </c>
      <c r="D4" s="89">
        <v>0.20547911189015478</v>
      </c>
      <c r="E4" s="20">
        <v>1</v>
      </c>
    </row>
    <row r="5" spans="1:8" x14ac:dyDescent="0.25">
      <c r="A5" s="32"/>
      <c r="B5" s="82" t="s">
        <v>475</v>
      </c>
      <c r="C5" s="83">
        <v>129.1952380952381</v>
      </c>
      <c r="D5" s="89">
        <v>0.15852176453403446</v>
      </c>
      <c r="E5" s="20">
        <v>2</v>
      </c>
    </row>
    <row r="6" spans="1:8" x14ac:dyDescent="0.25">
      <c r="A6" s="32"/>
      <c r="B6" s="82" t="s">
        <v>481</v>
      </c>
      <c r="C6" s="83">
        <v>111.6988095238095</v>
      </c>
      <c r="D6" s="89">
        <v>0.13705375401694417</v>
      </c>
      <c r="E6" s="20">
        <v>3</v>
      </c>
    </row>
    <row r="7" spans="1:8" x14ac:dyDescent="0.25">
      <c r="A7" s="32"/>
      <c r="B7" s="82" t="s">
        <v>479</v>
      </c>
      <c r="C7" s="83">
        <v>87.04880952380951</v>
      </c>
      <c r="D7" s="89">
        <v>0.10680835524393804</v>
      </c>
      <c r="E7" s="20">
        <v>4</v>
      </c>
    </row>
    <row r="8" spans="1:8" x14ac:dyDescent="0.25">
      <c r="A8" s="32"/>
      <c r="B8" s="82" t="s">
        <v>482</v>
      </c>
      <c r="C8" s="83">
        <v>68.770238095238099</v>
      </c>
      <c r="D8" s="89">
        <v>8.4380660239555955E-2</v>
      </c>
      <c r="E8" s="20">
        <v>5</v>
      </c>
    </row>
    <row r="9" spans="1:8" x14ac:dyDescent="0.25">
      <c r="A9" s="76" t="s">
        <v>1</v>
      </c>
      <c r="B9" s="107"/>
      <c r="C9" s="108"/>
      <c r="D9" s="107"/>
      <c r="E9" s="109"/>
    </row>
    <row r="10" spans="1:8" x14ac:dyDescent="0.25">
      <c r="A10" s="32"/>
      <c r="B10" s="82" t="s">
        <v>479</v>
      </c>
      <c r="C10" s="83">
        <v>110.48571428571429</v>
      </c>
      <c r="D10" s="89">
        <v>0.16035662450756788</v>
      </c>
      <c r="E10" s="20">
        <v>1</v>
      </c>
    </row>
    <row r="11" spans="1:8" x14ac:dyDescent="0.25">
      <c r="A11" s="32"/>
      <c r="B11" s="82" t="s">
        <v>482</v>
      </c>
      <c r="C11" s="83">
        <v>95.20714285714287</v>
      </c>
      <c r="D11" s="89">
        <v>0.13818162969106365</v>
      </c>
      <c r="E11" s="20">
        <v>2</v>
      </c>
    </row>
    <row r="12" spans="1:8" x14ac:dyDescent="0.25">
      <c r="A12" s="32"/>
      <c r="B12" s="82" t="s">
        <v>475</v>
      </c>
      <c r="C12" s="83">
        <v>91.878571428571433</v>
      </c>
      <c r="D12" s="89">
        <v>0.13335061165249842</v>
      </c>
      <c r="E12" s="20">
        <v>3</v>
      </c>
      <c r="H12" s="89"/>
    </row>
    <row r="13" spans="1:8" x14ac:dyDescent="0.25">
      <c r="A13" s="32"/>
      <c r="B13" s="82" t="s">
        <v>485</v>
      </c>
      <c r="C13" s="83">
        <v>85.357142857142861</v>
      </c>
      <c r="D13" s="89">
        <v>0.12388554841385029</v>
      </c>
      <c r="E13" s="20">
        <v>4</v>
      </c>
      <c r="H13" s="89"/>
    </row>
    <row r="14" spans="1:8" x14ac:dyDescent="0.25">
      <c r="A14" s="32"/>
      <c r="B14" s="82" t="s">
        <v>481</v>
      </c>
      <c r="C14" s="83">
        <v>63.385714285714286</v>
      </c>
      <c r="D14" s="89">
        <v>9.1996682562720283E-2</v>
      </c>
      <c r="E14" s="20">
        <v>5</v>
      </c>
      <c r="H14" s="89"/>
    </row>
    <row r="15" spans="1:8" x14ac:dyDescent="0.25">
      <c r="A15" s="76" t="s">
        <v>2</v>
      </c>
      <c r="B15" s="107"/>
      <c r="C15" s="108"/>
      <c r="D15" s="107"/>
      <c r="E15" s="109"/>
      <c r="H15" s="89"/>
    </row>
    <row r="16" spans="1:8" x14ac:dyDescent="0.25">
      <c r="A16" s="32"/>
      <c r="B16" s="82" t="s">
        <v>497</v>
      </c>
      <c r="C16" s="83">
        <v>129.51547619047619</v>
      </c>
      <c r="D16" s="89">
        <v>0.1910257760921478</v>
      </c>
      <c r="E16" s="20">
        <v>1</v>
      </c>
      <c r="H16" s="89"/>
    </row>
    <row r="17" spans="1:5" x14ac:dyDescent="0.25">
      <c r="A17" s="32"/>
      <c r="B17" s="82" t="s">
        <v>494</v>
      </c>
      <c r="C17" s="83">
        <v>126.41547619047618</v>
      </c>
      <c r="D17" s="89">
        <v>0.18645350470571712</v>
      </c>
      <c r="E17" s="20">
        <v>2</v>
      </c>
    </row>
    <row r="18" spans="1:5" x14ac:dyDescent="0.25">
      <c r="A18" s="32"/>
      <c r="B18" s="82" t="s">
        <v>500</v>
      </c>
      <c r="C18" s="83">
        <v>106.01547619047619</v>
      </c>
      <c r="D18" s="89">
        <v>0.15636500913049589</v>
      </c>
      <c r="E18" s="20">
        <v>3</v>
      </c>
    </row>
    <row r="19" spans="1:5" x14ac:dyDescent="0.25">
      <c r="A19" s="32"/>
      <c r="B19" s="82" t="s">
        <v>493</v>
      </c>
      <c r="C19" s="83">
        <v>81.515476190476193</v>
      </c>
      <c r="D19" s="89">
        <v>0.12022931591515665</v>
      </c>
      <c r="E19" s="20">
        <v>4</v>
      </c>
    </row>
    <row r="20" spans="1:5" x14ac:dyDescent="0.25">
      <c r="A20" s="32"/>
      <c r="B20" s="82" t="s">
        <v>499</v>
      </c>
      <c r="C20" s="83">
        <v>64.986904761904768</v>
      </c>
      <c r="D20" s="89">
        <v>9.5850891979210581E-2</v>
      </c>
      <c r="E20" s="20">
        <v>5</v>
      </c>
    </row>
    <row r="21" spans="1:5" x14ac:dyDescent="0.25">
      <c r="A21" s="76" t="s">
        <v>3</v>
      </c>
      <c r="B21" s="107"/>
      <c r="C21" s="108"/>
      <c r="D21" s="107"/>
      <c r="E21" s="109"/>
    </row>
    <row r="22" spans="1:5" x14ac:dyDescent="0.25">
      <c r="A22" s="32"/>
      <c r="B22" s="82" t="s">
        <v>503</v>
      </c>
      <c r="C22" s="83">
        <v>116.82857142857141</v>
      </c>
      <c r="D22" s="89">
        <v>0.14658540957160776</v>
      </c>
      <c r="E22" s="20">
        <v>1</v>
      </c>
    </row>
    <row r="23" spans="1:5" x14ac:dyDescent="0.25">
      <c r="A23" s="32"/>
      <c r="B23" s="82" t="s">
        <v>502</v>
      </c>
      <c r="C23" s="83">
        <v>111.11190476190475</v>
      </c>
      <c r="D23" s="89">
        <v>0.13941267849674371</v>
      </c>
      <c r="E23" s="20">
        <v>2</v>
      </c>
    </row>
    <row r="24" spans="1:5" x14ac:dyDescent="0.25">
      <c r="A24" s="32"/>
      <c r="B24" s="82" t="s">
        <v>505</v>
      </c>
      <c r="C24" s="83">
        <v>108.31190476190476</v>
      </c>
      <c r="D24" s="89">
        <v>0.13589950409272866</v>
      </c>
      <c r="E24" s="20">
        <v>3</v>
      </c>
    </row>
    <row r="25" spans="1:5" x14ac:dyDescent="0.25">
      <c r="A25" s="32"/>
      <c r="B25" s="82" t="s">
        <v>501</v>
      </c>
      <c r="C25" s="83">
        <v>87.733333333333334</v>
      </c>
      <c r="D25" s="89">
        <v>0.11007946465913843</v>
      </c>
      <c r="E25" s="20">
        <v>4</v>
      </c>
    </row>
    <row r="26" spans="1:5" x14ac:dyDescent="0.25">
      <c r="A26" s="32"/>
      <c r="B26" s="82" t="s">
        <v>504</v>
      </c>
      <c r="C26" s="83">
        <v>77.328571428571436</v>
      </c>
      <c r="D26" s="89">
        <v>9.7024556372109688E-2</v>
      </c>
      <c r="E26" s="20">
        <v>5</v>
      </c>
    </row>
    <row r="27" spans="1:5" x14ac:dyDescent="0.25">
      <c r="A27" s="76" t="s">
        <v>4</v>
      </c>
      <c r="B27" s="107"/>
      <c r="C27" s="108"/>
      <c r="D27" s="107"/>
      <c r="E27" s="109"/>
    </row>
    <row r="28" spans="1:5" x14ac:dyDescent="0.25">
      <c r="A28" s="32"/>
      <c r="B28" s="82" t="s">
        <v>516</v>
      </c>
      <c r="C28" s="83">
        <v>109.16480602730603</v>
      </c>
      <c r="D28" s="89">
        <v>0.12591096427601614</v>
      </c>
      <c r="E28" s="20">
        <v>1</v>
      </c>
    </row>
    <row r="29" spans="1:5" x14ac:dyDescent="0.25">
      <c r="A29" s="32"/>
      <c r="B29" s="82" t="s">
        <v>522</v>
      </c>
      <c r="C29" s="83">
        <v>95.87671078921079</v>
      </c>
      <c r="D29" s="89">
        <v>0.11058444151004702</v>
      </c>
      <c r="E29" s="20">
        <v>2</v>
      </c>
    </row>
    <row r="30" spans="1:5" x14ac:dyDescent="0.25">
      <c r="A30" s="32"/>
      <c r="B30" s="82" t="s">
        <v>519</v>
      </c>
      <c r="C30" s="83">
        <v>74.646245421245425</v>
      </c>
      <c r="D30" s="89">
        <v>8.6097168882635994E-2</v>
      </c>
      <c r="E30" s="20">
        <v>3</v>
      </c>
    </row>
    <row r="31" spans="1:5" x14ac:dyDescent="0.25">
      <c r="A31" s="32"/>
      <c r="B31" s="82" t="s">
        <v>512</v>
      </c>
      <c r="C31" s="83">
        <v>71.958745421245425</v>
      </c>
      <c r="D31" s="89">
        <v>8.299739956314349E-2</v>
      </c>
      <c r="E31" s="20">
        <v>4</v>
      </c>
    </row>
    <row r="32" spans="1:5" x14ac:dyDescent="0.25">
      <c r="A32" s="85"/>
      <c r="B32" s="82" t="s">
        <v>475</v>
      </c>
      <c r="C32" s="83">
        <v>65.464806027306025</v>
      </c>
      <c r="D32" s="89">
        <v>7.5507273387896201E-2</v>
      </c>
      <c r="E32" s="20">
        <v>5</v>
      </c>
    </row>
    <row r="33" spans="1:5" x14ac:dyDescent="0.25">
      <c r="A33" s="86" t="s">
        <v>527</v>
      </c>
      <c r="B33" s="110"/>
      <c r="C33" s="111"/>
      <c r="D33" s="110"/>
      <c r="E33" s="112"/>
    </row>
    <row r="34" spans="1:5" x14ac:dyDescent="0.25">
      <c r="A34" s="31"/>
      <c r="B34" s="82" t="s">
        <v>528</v>
      </c>
      <c r="C34" s="83">
        <v>294</v>
      </c>
      <c r="D34" s="89">
        <v>0.32343234323432341</v>
      </c>
      <c r="E34" s="20">
        <v>1</v>
      </c>
    </row>
    <row r="35" spans="1:5" x14ac:dyDescent="0.25">
      <c r="A35" s="32"/>
      <c r="B35" s="82" t="s">
        <v>532</v>
      </c>
      <c r="C35" s="83">
        <v>183</v>
      </c>
      <c r="D35" s="89">
        <v>0.20132013201320131</v>
      </c>
      <c r="E35" s="20">
        <v>2</v>
      </c>
    </row>
    <row r="36" spans="1:5" x14ac:dyDescent="0.25">
      <c r="A36" s="32"/>
      <c r="B36" s="82" t="s">
        <v>529</v>
      </c>
      <c r="C36" s="83">
        <v>98</v>
      </c>
      <c r="D36" s="89">
        <v>0.10781078107810781</v>
      </c>
      <c r="E36" s="20">
        <v>3</v>
      </c>
    </row>
    <row r="37" spans="1:5" x14ac:dyDescent="0.25">
      <c r="A37" s="32"/>
      <c r="B37" s="82" t="s">
        <v>534</v>
      </c>
      <c r="C37" s="83">
        <v>67</v>
      </c>
      <c r="D37" s="89">
        <v>7.3707370737073702E-2</v>
      </c>
      <c r="E37" s="20">
        <v>3</v>
      </c>
    </row>
    <row r="38" spans="1:5" x14ac:dyDescent="0.25">
      <c r="A38" s="85"/>
      <c r="B38" s="104" t="s">
        <v>539</v>
      </c>
      <c r="C38" s="105">
        <v>55</v>
      </c>
      <c r="D38" s="113">
        <v>6.0506050605060507E-2</v>
      </c>
      <c r="E38" s="114">
        <v>5</v>
      </c>
    </row>
  </sheetData>
  <mergeCells count="1">
    <mergeCell ref="A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77"/>
  <sheetViews>
    <sheetView topLeftCell="AQ1" workbookViewId="0"/>
  </sheetViews>
  <sheetFormatPr defaultRowHeight="15" x14ac:dyDescent="0.25"/>
  <cols>
    <col min="1" max="1" width="15.5703125" customWidth="1"/>
    <col min="2" max="2" width="21.7109375" customWidth="1"/>
    <col min="3" max="3" width="9" customWidth="1"/>
    <col min="4" max="4" width="23.140625" customWidth="1"/>
    <col min="5" max="5" width="8.5703125" customWidth="1"/>
    <col min="6" max="6" width="47.42578125" customWidth="1"/>
    <col min="7" max="7" width="28.7109375" customWidth="1"/>
    <col min="8" max="8" width="24" customWidth="1"/>
    <col min="9" max="9" width="27.7109375" customWidth="1"/>
    <col min="10" max="10" width="10.85546875" customWidth="1"/>
    <col min="11" max="11" width="32.5703125" customWidth="1"/>
    <col min="12" max="13" width="23.28515625" customWidth="1"/>
    <col min="14" max="14" width="26.5703125" customWidth="1"/>
    <col min="15" max="15" width="11" customWidth="1"/>
    <col min="16" max="16" width="19.42578125" customWidth="1"/>
    <col min="17" max="17" width="9.5703125" customWidth="1"/>
    <col min="18" max="18" width="11" customWidth="1"/>
    <col min="19" max="19" width="22.7109375" customWidth="1"/>
    <col min="20" max="20" width="10" customWidth="1"/>
    <col min="21" max="21" width="24.140625" customWidth="1"/>
    <col min="22" max="22" width="9.7109375" customWidth="1"/>
    <col min="23" max="23" width="47.42578125" customWidth="1"/>
    <col min="24" max="24" width="30.28515625" customWidth="1"/>
    <col min="25" max="25" width="25.140625" customWidth="1"/>
    <col min="26" max="26" width="30.140625" customWidth="1"/>
    <col min="27" max="27" width="13" customWidth="1"/>
    <col min="28" max="28" width="35.140625" customWidth="1"/>
    <col min="29" max="29" width="24.7109375" customWidth="1"/>
    <col min="30" max="30" width="25.28515625" customWidth="1"/>
    <col min="31" max="31" width="28.7109375" customWidth="1"/>
    <col min="32" max="33" width="11" customWidth="1"/>
    <col min="34" max="34" width="11.7109375" customWidth="1"/>
    <col min="35" max="35" width="11.28515625" customWidth="1"/>
    <col min="36" max="36" width="11" style="36" customWidth="1"/>
    <col min="37" max="37" width="11" style="6" customWidth="1"/>
    <col min="38" max="38" width="14" customWidth="1"/>
    <col min="39" max="39" width="21.5703125" bestFit="1" customWidth="1"/>
    <col min="40" max="40" width="23.5703125" customWidth="1"/>
    <col min="41" max="41" width="33.7109375" customWidth="1"/>
    <col min="42" max="42" width="35.28515625" customWidth="1"/>
    <col min="43" max="43" width="27" customWidth="1"/>
    <col min="44" max="44" width="67.5703125" customWidth="1"/>
    <col min="45" max="45" width="53" customWidth="1"/>
    <col min="46" max="46" width="38.7109375" customWidth="1"/>
    <col min="47" max="47" width="39.7109375" customWidth="1"/>
    <col min="48" max="48" width="39.5703125" bestFit="1" customWidth="1"/>
    <col min="49" max="49" width="54.85546875" customWidth="1"/>
    <col min="50" max="50" width="28" customWidth="1"/>
    <col min="51" max="51" width="23.28515625" bestFit="1" customWidth="1"/>
  </cols>
  <sheetData>
    <row r="1" spans="1:51" x14ac:dyDescent="0.25">
      <c r="A1" s="2" t="s">
        <v>307</v>
      </c>
      <c r="B1" s="2" t="s">
        <v>19</v>
      </c>
      <c r="C1" s="2" t="s">
        <v>20</v>
      </c>
      <c r="D1" s="2" t="s">
        <v>21</v>
      </c>
      <c r="E1" s="2" t="s">
        <v>22</v>
      </c>
      <c r="F1" s="2" t="s">
        <v>23</v>
      </c>
      <c r="G1" s="2" t="s">
        <v>24</v>
      </c>
      <c r="H1" s="2" t="s">
        <v>25</v>
      </c>
      <c r="I1" s="2" t="s">
        <v>267</v>
      </c>
      <c r="J1" s="2" t="s">
        <v>26</v>
      </c>
      <c r="K1" s="2" t="s">
        <v>27</v>
      </c>
      <c r="L1" s="2" t="s">
        <v>28</v>
      </c>
      <c r="M1" s="2" t="s">
        <v>29</v>
      </c>
      <c r="N1" s="2" t="s">
        <v>30</v>
      </c>
      <c r="O1" t="s">
        <v>468</v>
      </c>
      <c r="P1" s="2" t="s">
        <v>375</v>
      </c>
      <c r="Q1" s="2" t="s">
        <v>376</v>
      </c>
      <c r="R1" s="2" t="s">
        <v>469</v>
      </c>
      <c r="S1" s="10" t="s">
        <v>377</v>
      </c>
      <c r="T1" s="10" t="s">
        <v>378</v>
      </c>
      <c r="U1" s="10" t="s">
        <v>379</v>
      </c>
      <c r="V1" s="3" t="s">
        <v>380</v>
      </c>
      <c r="W1" s="3" t="s">
        <v>381</v>
      </c>
      <c r="X1" s="3" t="s">
        <v>382</v>
      </c>
      <c r="Y1" s="3" t="s">
        <v>383</v>
      </c>
      <c r="Z1" s="3" t="s">
        <v>384</v>
      </c>
      <c r="AA1" s="3" t="s">
        <v>385</v>
      </c>
      <c r="AB1" s="3" t="s">
        <v>386</v>
      </c>
      <c r="AC1" s="3" t="s">
        <v>387</v>
      </c>
      <c r="AD1" s="3" t="s">
        <v>388</v>
      </c>
      <c r="AE1" s="3" t="s">
        <v>389</v>
      </c>
      <c r="AF1" s="2" t="s">
        <v>470</v>
      </c>
      <c r="AG1" s="2" t="s">
        <v>471</v>
      </c>
      <c r="AH1" s="11" t="s">
        <v>390</v>
      </c>
      <c r="AI1" s="11" t="s">
        <v>391</v>
      </c>
      <c r="AJ1" s="11" t="s">
        <v>472</v>
      </c>
      <c r="AK1" s="12" t="s">
        <v>473</v>
      </c>
      <c r="AL1" s="11" t="s">
        <v>6</v>
      </c>
      <c r="AM1" s="11" t="s">
        <v>7</v>
      </c>
      <c r="AN1" s="11" t="s">
        <v>8</v>
      </c>
      <c r="AO1" s="11" t="s">
        <v>9</v>
      </c>
      <c r="AP1" s="11" t="s">
        <v>10</v>
      </c>
      <c r="AQ1" s="11" t="s">
        <v>11</v>
      </c>
      <c r="AR1" s="11" t="s">
        <v>12</v>
      </c>
      <c r="AS1" s="11" t="s">
        <v>13</v>
      </c>
      <c r="AT1" s="11" t="s">
        <v>14</v>
      </c>
      <c r="AU1" s="11" t="s">
        <v>15</v>
      </c>
      <c r="AV1" s="11" t="s">
        <v>16</v>
      </c>
      <c r="AW1" s="11" t="s">
        <v>17</v>
      </c>
      <c r="AX1" s="11" t="s">
        <v>18</v>
      </c>
      <c r="AY1" s="11" t="s">
        <v>260</v>
      </c>
    </row>
    <row r="2" spans="1:51" x14ac:dyDescent="0.25">
      <c r="A2" s="1">
        <v>1</v>
      </c>
      <c r="B2" s="1"/>
      <c r="C2" s="1"/>
      <c r="D2" s="1" t="s">
        <v>21</v>
      </c>
      <c r="E2" s="1"/>
      <c r="F2" s="1"/>
      <c r="G2" s="1"/>
      <c r="H2" s="1"/>
      <c r="I2" s="1"/>
      <c r="J2" s="1"/>
      <c r="K2" s="1" t="s">
        <v>27</v>
      </c>
      <c r="L2" s="1" t="s">
        <v>28</v>
      </c>
      <c r="M2" s="1"/>
      <c r="N2" s="1"/>
      <c r="P2">
        <f>COUNTA(B2:N2)</f>
        <v>3</v>
      </c>
      <c r="Q2">
        <f>3/P2</f>
        <v>1</v>
      </c>
      <c r="S2">
        <f>IF($P2&lt;3,IF($B2=$B$1,1,0),IF($B2=$B$1,$Q2,0))</f>
        <v>0</v>
      </c>
      <c r="T2">
        <f>IF($P2&lt;3,IF($C2=$C$1,1,0),IF($C2=$C$1,$Q2,0))</f>
        <v>0</v>
      </c>
      <c r="U2">
        <f>IF($P2&lt;3,IF($D2=$D$1,1,0),IF($D2=$D$1,$Q2,0))</f>
        <v>1</v>
      </c>
      <c r="V2">
        <f>IF($P2&lt;3,IF($E2=$E$1,1,0),IF($E2=$E$1,$Q2,0))</f>
        <v>0</v>
      </c>
      <c r="W2">
        <f t="shared" ref="W2:W65" si="0">IF($P2&lt;3,IF($F2=$F$1,1,0),IF($F2=$F$1,$Q2,0))</f>
        <v>0</v>
      </c>
      <c r="X2">
        <f t="shared" ref="X2:X65" si="1">IF($P2&lt;3,IF($G2=$G$1,1,0),IF($G2=$G$1,$Q2,0))</f>
        <v>0</v>
      </c>
      <c r="Y2">
        <f t="shared" ref="Y2:Y65" si="2">IF($P2&lt;3,IF($H2=$H$1,1,0),IF($H2=$H$1,$Q2,0))</f>
        <v>0</v>
      </c>
      <c r="Z2">
        <f t="shared" ref="Z2:Z65" si="3">IF($P2&lt;3,IF($I2=$I$1,1,0),IF($I2=$I$1,$Q2,0))</f>
        <v>0</v>
      </c>
      <c r="AA2">
        <f t="shared" ref="AA2:AA65" si="4">IF($P2&lt;3,IF($J2=$J$1,1,0),IF($J2=$J$1,$Q2,0))</f>
        <v>0</v>
      </c>
      <c r="AB2">
        <f t="shared" ref="AB2:AB65" si="5">IF($P2&lt;3,IF($K2=$K$1,1,0),IF($K2=$K$1,$Q2,0))</f>
        <v>1</v>
      </c>
      <c r="AC2">
        <f t="shared" ref="AC2:AC65" si="6">IF($P2&lt;3,IF($L2=$L$1,1,0),IF($L2=$L$1,$Q2,0))</f>
        <v>1</v>
      </c>
      <c r="AD2">
        <f t="shared" ref="AD2:AD65" si="7">IF($P2&lt;3,IF($M2=$M$1,1,0),IF($M2=$M$1,$Q2,0))</f>
        <v>0</v>
      </c>
      <c r="AE2">
        <f t="shared" ref="AE2:AE65" si="8">IF($P2&lt;3,IF($N2=$N$1,1,0),IF($N2=$N$1,$Q2,0))</f>
        <v>0</v>
      </c>
      <c r="AH2">
        <f t="shared" ref="AH2:AH65" si="9">SUM(S2:AE2)</f>
        <v>3</v>
      </c>
      <c r="AI2">
        <f>P2</f>
        <v>3</v>
      </c>
      <c r="AJ2" s="5" t="str">
        <f>IF(AH2=AI2,"Correct",IF(AH2=3,"Correct","Wrong"))</f>
        <v>Correct</v>
      </c>
      <c r="AK2" s="37"/>
      <c r="AL2" s="1" t="s">
        <v>94</v>
      </c>
      <c r="AM2" s="1">
        <v>28</v>
      </c>
      <c r="AN2" s="1" t="s">
        <v>95</v>
      </c>
      <c r="AO2" s="1" t="s">
        <v>117</v>
      </c>
      <c r="AP2" s="1" t="s">
        <v>97</v>
      </c>
      <c r="AQ2" s="1"/>
      <c r="AR2" s="1" t="s">
        <v>350</v>
      </c>
      <c r="AS2" s="1" t="s">
        <v>108</v>
      </c>
      <c r="AT2" s="1" t="s">
        <v>120</v>
      </c>
      <c r="AU2" s="1" t="s">
        <v>101</v>
      </c>
      <c r="AV2" s="1"/>
      <c r="AW2" s="1" t="s">
        <v>92</v>
      </c>
      <c r="AX2" s="1"/>
      <c r="AY2" s="1" t="s">
        <v>272</v>
      </c>
    </row>
    <row r="3" spans="1:51" x14ac:dyDescent="0.25">
      <c r="A3" s="1">
        <v>2</v>
      </c>
      <c r="B3" s="1"/>
      <c r="C3" s="1"/>
      <c r="D3" s="1" t="s">
        <v>21</v>
      </c>
      <c r="E3" s="1"/>
      <c r="F3" s="1"/>
      <c r="G3" s="1"/>
      <c r="H3" s="1"/>
      <c r="I3" s="1" t="s">
        <v>267</v>
      </c>
      <c r="J3" s="1" t="s">
        <v>26</v>
      </c>
      <c r="K3" s="1"/>
      <c r="L3" s="1"/>
      <c r="M3" s="1"/>
      <c r="N3" s="1"/>
      <c r="P3">
        <f t="shared" ref="P3:P66" si="10">COUNTA(B3:N3)</f>
        <v>3</v>
      </c>
      <c r="Q3">
        <f t="shared" ref="Q3:Q66" si="11">3/P3</f>
        <v>1</v>
      </c>
      <c r="S3">
        <f t="shared" ref="S3:S66" si="12">IF($P3&lt;3,IF($B3=$B$1,1,0),IF($B3=$B$1,$Q3,0))</f>
        <v>0</v>
      </c>
      <c r="T3">
        <f t="shared" ref="T3:T66" si="13">IF($P3&lt;3,IF($C3=$C$1,1,0),IF($C3=$C$1,$Q3,0))</f>
        <v>0</v>
      </c>
      <c r="U3">
        <f t="shared" ref="U3:U66" si="14">IF($P3&lt;3,IF($D3=$D$1,1,0),IF($D3=$D$1,$Q3,0))</f>
        <v>1</v>
      </c>
      <c r="V3">
        <f t="shared" ref="V3:V66" si="15">IF($P3&lt;3,IF($E3=$E$1,1,0),IF($E3=$E$1,$Q3,0))</f>
        <v>0</v>
      </c>
      <c r="W3">
        <f t="shared" si="0"/>
        <v>0</v>
      </c>
      <c r="X3">
        <f t="shared" si="1"/>
        <v>0</v>
      </c>
      <c r="Y3">
        <f t="shared" si="2"/>
        <v>0</v>
      </c>
      <c r="Z3">
        <f t="shared" si="3"/>
        <v>1</v>
      </c>
      <c r="AA3">
        <f t="shared" si="4"/>
        <v>1</v>
      </c>
      <c r="AB3">
        <f t="shared" si="5"/>
        <v>0</v>
      </c>
      <c r="AC3">
        <f t="shared" si="6"/>
        <v>0</v>
      </c>
      <c r="AD3">
        <f t="shared" si="7"/>
        <v>0</v>
      </c>
      <c r="AE3">
        <f t="shared" si="8"/>
        <v>0</v>
      </c>
      <c r="AH3">
        <f t="shared" si="9"/>
        <v>3</v>
      </c>
      <c r="AI3">
        <f t="shared" ref="AI3:AI66" si="16">P3</f>
        <v>3</v>
      </c>
      <c r="AJ3" s="5" t="str">
        <f t="shared" ref="AJ3:AJ66" si="17">IF(AH3=AI3,"Correct",IF(AH3=3,"Correct","Wrong"))</f>
        <v>Correct</v>
      </c>
      <c r="AK3" s="37"/>
      <c r="AL3" s="1" t="s">
        <v>94</v>
      </c>
      <c r="AM3" s="1">
        <v>58</v>
      </c>
      <c r="AN3" s="1" t="s">
        <v>95</v>
      </c>
      <c r="AO3" s="1" t="s">
        <v>268</v>
      </c>
      <c r="AP3" s="1" t="s">
        <v>97</v>
      </c>
      <c r="AQ3" s="1" t="s">
        <v>98</v>
      </c>
      <c r="AR3" s="1" t="s">
        <v>349</v>
      </c>
      <c r="AS3" s="1" t="s">
        <v>109</v>
      </c>
      <c r="AT3" s="1" t="s">
        <v>100</v>
      </c>
      <c r="AU3" s="1" t="s">
        <v>125</v>
      </c>
      <c r="AV3" s="1" t="s">
        <v>98</v>
      </c>
      <c r="AW3" s="1" t="s">
        <v>93</v>
      </c>
      <c r="AX3" s="1" t="s">
        <v>102</v>
      </c>
      <c r="AY3" s="1" t="s">
        <v>272</v>
      </c>
    </row>
    <row r="4" spans="1:51" x14ac:dyDescent="0.25">
      <c r="A4" s="1">
        <v>3</v>
      </c>
      <c r="B4" s="1"/>
      <c r="C4" s="1" t="s">
        <v>20</v>
      </c>
      <c r="D4" s="1" t="s">
        <v>21</v>
      </c>
      <c r="E4" s="1"/>
      <c r="F4" s="1"/>
      <c r="G4" s="1"/>
      <c r="H4" s="1"/>
      <c r="I4" s="1"/>
      <c r="J4" s="1" t="s">
        <v>26</v>
      </c>
      <c r="K4" s="1"/>
      <c r="L4" s="1"/>
      <c r="M4" s="1"/>
      <c r="N4" s="1"/>
      <c r="P4">
        <f t="shared" si="10"/>
        <v>3</v>
      </c>
      <c r="Q4">
        <f t="shared" si="11"/>
        <v>1</v>
      </c>
      <c r="S4">
        <f t="shared" si="12"/>
        <v>0</v>
      </c>
      <c r="T4">
        <f t="shared" si="13"/>
        <v>1</v>
      </c>
      <c r="U4">
        <f t="shared" si="14"/>
        <v>1</v>
      </c>
      <c r="V4">
        <f t="shared" si="15"/>
        <v>0</v>
      </c>
      <c r="W4">
        <f t="shared" si="0"/>
        <v>0</v>
      </c>
      <c r="X4">
        <f t="shared" si="1"/>
        <v>0</v>
      </c>
      <c r="Y4">
        <f t="shared" si="2"/>
        <v>0</v>
      </c>
      <c r="Z4">
        <f t="shared" si="3"/>
        <v>0</v>
      </c>
      <c r="AA4">
        <f t="shared" si="4"/>
        <v>1</v>
      </c>
      <c r="AB4">
        <f t="shared" si="5"/>
        <v>0</v>
      </c>
      <c r="AC4">
        <f t="shared" si="6"/>
        <v>0</v>
      </c>
      <c r="AD4">
        <f t="shared" si="7"/>
        <v>0</v>
      </c>
      <c r="AE4">
        <f t="shared" si="8"/>
        <v>0</v>
      </c>
      <c r="AH4">
        <f t="shared" si="9"/>
        <v>3</v>
      </c>
      <c r="AI4">
        <f t="shared" si="16"/>
        <v>3</v>
      </c>
      <c r="AJ4" s="5" t="str">
        <f t="shared" si="17"/>
        <v>Correct</v>
      </c>
      <c r="AK4" s="37"/>
      <c r="AL4" s="1" t="s">
        <v>94</v>
      </c>
      <c r="AM4" s="1">
        <v>72</v>
      </c>
      <c r="AN4" s="1" t="s">
        <v>95</v>
      </c>
      <c r="AO4" s="1" t="s">
        <v>131</v>
      </c>
      <c r="AP4" s="1" t="s">
        <v>97</v>
      </c>
      <c r="AQ4" s="1"/>
      <c r="AR4" s="1" t="s">
        <v>349</v>
      </c>
      <c r="AS4" s="1" t="s">
        <v>109</v>
      </c>
      <c r="AT4" s="1"/>
      <c r="AU4" s="1" t="s">
        <v>104</v>
      </c>
      <c r="AV4" s="1" t="s">
        <v>102</v>
      </c>
      <c r="AW4" s="1" t="s">
        <v>372</v>
      </c>
      <c r="AX4" s="1"/>
      <c r="AY4" s="1" t="s">
        <v>272</v>
      </c>
    </row>
    <row r="5" spans="1:51" x14ac:dyDescent="0.25">
      <c r="A5" s="1">
        <v>4</v>
      </c>
      <c r="B5" s="1"/>
      <c r="C5" s="1" t="s">
        <v>20</v>
      </c>
      <c r="D5" s="1" t="s">
        <v>21</v>
      </c>
      <c r="E5" s="1"/>
      <c r="F5" s="1"/>
      <c r="G5" s="1"/>
      <c r="H5" s="1"/>
      <c r="I5" s="1"/>
      <c r="J5" s="1" t="s">
        <v>26</v>
      </c>
      <c r="K5" s="1"/>
      <c r="L5" s="1"/>
      <c r="M5" s="1"/>
      <c r="N5" s="1"/>
      <c r="P5">
        <f t="shared" si="10"/>
        <v>3</v>
      </c>
      <c r="Q5">
        <f t="shared" si="11"/>
        <v>1</v>
      </c>
      <c r="S5">
        <f t="shared" si="12"/>
        <v>0</v>
      </c>
      <c r="T5">
        <f t="shared" si="13"/>
        <v>1</v>
      </c>
      <c r="U5">
        <f t="shared" si="14"/>
        <v>1</v>
      </c>
      <c r="V5">
        <f t="shared" si="15"/>
        <v>0</v>
      </c>
      <c r="W5">
        <f t="shared" si="0"/>
        <v>0</v>
      </c>
      <c r="X5">
        <f t="shared" si="1"/>
        <v>0</v>
      </c>
      <c r="Y5">
        <f t="shared" si="2"/>
        <v>0</v>
      </c>
      <c r="Z5">
        <f t="shared" si="3"/>
        <v>0</v>
      </c>
      <c r="AA5">
        <f t="shared" si="4"/>
        <v>1</v>
      </c>
      <c r="AB5">
        <f t="shared" si="5"/>
        <v>0</v>
      </c>
      <c r="AC5">
        <f t="shared" si="6"/>
        <v>0</v>
      </c>
      <c r="AD5">
        <f t="shared" si="7"/>
        <v>0</v>
      </c>
      <c r="AE5">
        <f t="shared" si="8"/>
        <v>0</v>
      </c>
      <c r="AH5">
        <f t="shared" si="9"/>
        <v>3</v>
      </c>
      <c r="AI5">
        <f t="shared" si="16"/>
        <v>3</v>
      </c>
      <c r="AJ5" s="5" t="str">
        <f t="shared" si="17"/>
        <v>Correct</v>
      </c>
      <c r="AK5" s="37"/>
      <c r="AL5" s="1" t="s">
        <v>94</v>
      </c>
      <c r="AM5" s="1">
        <v>53</v>
      </c>
      <c r="AN5" s="1" t="s">
        <v>95</v>
      </c>
      <c r="AO5" s="1" t="s">
        <v>162</v>
      </c>
      <c r="AP5" s="1" t="s">
        <v>97</v>
      </c>
      <c r="AQ5" s="1"/>
      <c r="AR5" s="1" t="s">
        <v>349</v>
      </c>
      <c r="AS5" s="1" t="s">
        <v>112</v>
      </c>
      <c r="AT5" s="1" t="s">
        <v>133</v>
      </c>
      <c r="AU5" s="1" t="s">
        <v>101</v>
      </c>
      <c r="AV5" s="1" t="s">
        <v>102</v>
      </c>
      <c r="AW5" s="1" t="s">
        <v>92</v>
      </c>
      <c r="AX5" s="1"/>
      <c r="AY5" s="1" t="s">
        <v>272</v>
      </c>
    </row>
    <row r="6" spans="1:51" x14ac:dyDescent="0.25">
      <c r="A6" s="1">
        <v>5</v>
      </c>
      <c r="B6" s="1"/>
      <c r="C6" s="1" t="s">
        <v>20</v>
      </c>
      <c r="D6" s="1"/>
      <c r="E6" s="1"/>
      <c r="F6" s="1"/>
      <c r="G6" s="1"/>
      <c r="H6" s="1"/>
      <c r="I6" s="1" t="s">
        <v>267</v>
      </c>
      <c r="J6" s="1"/>
      <c r="K6" s="1" t="s">
        <v>27</v>
      </c>
      <c r="L6" s="1"/>
      <c r="M6" s="1"/>
      <c r="N6" s="1"/>
      <c r="P6">
        <f t="shared" si="10"/>
        <v>3</v>
      </c>
      <c r="Q6">
        <f t="shared" si="11"/>
        <v>1</v>
      </c>
      <c r="S6">
        <f t="shared" si="12"/>
        <v>0</v>
      </c>
      <c r="T6">
        <f t="shared" si="13"/>
        <v>1</v>
      </c>
      <c r="U6">
        <f t="shared" si="14"/>
        <v>0</v>
      </c>
      <c r="V6">
        <f t="shared" si="15"/>
        <v>0</v>
      </c>
      <c r="W6">
        <f t="shared" si="0"/>
        <v>0</v>
      </c>
      <c r="X6">
        <f t="shared" si="1"/>
        <v>0</v>
      </c>
      <c r="Y6">
        <f t="shared" si="2"/>
        <v>0</v>
      </c>
      <c r="Z6">
        <f t="shared" si="3"/>
        <v>1</v>
      </c>
      <c r="AA6">
        <f t="shared" si="4"/>
        <v>0</v>
      </c>
      <c r="AB6">
        <f t="shared" si="5"/>
        <v>1</v>
      </c>
      <c r="AC6">
        <f t="shared" si="6"/>
        <v>0</v>
      </c>
      <c r="AD6">
        <f t="shared" si="7"/>
        <v>0</v>
      </c>
      <c r="AE6">
        <f t="shared" si="8"/>
        <v>0</v>
      </c>
      <c r="AH6">
        <f t="shared" si="9"/>
        <v>3</v>
      </c>
      <c r="AI6">
        <f t="shared" si="16"/>
        <v>3</v>
      </c>
      <c r="AJ6" s="5" t="str">
        <f t="shared" si="17"/>
        <v>Correct</v>
      </c>
      <c r="AK6" s="37"/>
      <c r="AL6" s="1" t="s">
        <v>94</v>
      </c>
      <c r="AM6" s="1">
        <v>53</v>
      </c>
      <c r="AN6" s="1" t="s">
        <v>95</v>
      </c>
      <c r="AO6" s="1" t="s">
        <v>162</v>
      </c>
      <c r="AP6" s="1" t="s">
        <v>97</v>
      </c>
      <c r="AQ6" s="1"/>
      <c r="AR6" s="1" t="s">
        <v>349</v>
      </c>
      <c r="AS6" s="1" t="s">
        <v>112</v>
      </c>
      <c r="AT6" s="1" t="s">
        <v>133</v>
      </c>
      <c r="AU6" s="1" t="s">
        <v>101</v>
      </c>
      <c r="AV6" s="1" t="s">
        <v>102</v>
      </c>
      <c r="AW6" s="1" t="s">
        <v>92</v>
      </c>
      <c r="AX6" s="1"/>
      <c r="AY6" s="1" t="s">
        <v>272</v>
      </c>
    </row>
    <row r="7" spans="1:51" x14ac:dyDescent="0.25">
      <c r="A7" s="1">
        <v>6</v>
      </c>
      <c r="B7" s="1"/>
      <c r="C7" s="1" t="s">
        <v>20</v>
      </c>
      <c r="D7" s="1"/>
      <c r="E7" s="1"/>
      <c r="F7" s="1"/>
      <c r="G7" s="1"/>
      <c r="H7" s="1"/>
      <c r="I7" s="1"/>
      <c r="J7" s="1" t="s">
        <v>26</v>
      </c>
      <c r="K7" s="1"/>
      <c r="L7" s="1"/>
      <c r="M7" s="1"/>
      <c r="N7" s="1"/>
      <c r="P7">
        <f t="shared" si="10"/>
        <v>2</v>
      </c>
      <c r="Q7">
        <f t="shared" si="11"/>
        <v>1.5</v>
      </c>
      <c r="S7">
        <f t="shared" si="12"/>
        <v>0</v>
      </c>
      <c r="T7">
        <f t="shared" si="13"/>
        <v>1</v>
      </c>
      <c r="U7">
        <f t="shared" si="14"/>
        <v>0</v>
      </c>
      <c r="V7">
        <f t="shared" si="15"/>
        <v>0</v>
      </c>
      <c r="W7">
        <f t="shared" si="0"/>
        <v>0</v>
      </c>
      <c r="X7">
        <f t="shared" si="1"/>
        <v>0</v>
      </c>
      <c r="Y7">
        <f t="shared" si="2"/>
        <v>0</v>
      </c>
      <c r="Z7">
        <f t="shared" si="3"/>
        <v>0</v>
      </c>
      <c r="AA7">
        <f t="shared" si="4"/>
        <v>1</v>
      </c>
      <c r="AB7">
        <f t="shared" si="5"/>
        <v>0</v>
      </c>
      <c r="AC7">
        <f t="shared" si="6"/>
        <v>0</v>
      </c>
      <c r="AD7">
        <f t="shared" si="7"/>
        <v>0</v>
      </c>
      <c r="AE7">
        <f t="shared" si="8"/>
        <v>0</v>
      </c>
      <c r="AH7">
        <f t="shared" si="9"/>
        <v>2</v>
      </c>
      <c r="AI7">
        <f t="shared" si="16"/>
        <v>2</v>
      </c>
      <c r="AJ7" s="5" t="str">
        <f t="shared" si="17"/>
        <v>Correct</v>
      </c>
      <c r="AK7" s="37"/>
      <c r="AL7" s="1" t="s">
        <v>105</v>
      </c>
      <c r="AM7" s="1">
        <v>47</v>
      </c>
      <c r="AN7" s="1" t="s">
        <v>95</v>
      </c>
      <c r="AO7" s="1" t="s">
        <v>162</v>
      </c>
      <c r="AP7" s="1" t="s">
        <v>97</v>
      </c>
      <c r="AQ7" s="1"/>
      <c r="AR7" s="1" t="s">
        <v>351</v>
      </c>
      <c r="AS7" s="1"/>
      <c r="AT7" s="1" t="s">
        <v>120</v>
      </c>
      <c r="AU7" s="1" t="s">
        <v>125</v>
      </c>
      <c r="AV7" s="1" t="s">
        <v>98</v>
      </c>
      <c r="AW7" s="1"/>
      <c r="AX7" s="1"/>
      <c r="AY7" s="1" t="s">
        <v>272</v>
      </c>
    </row>
    <row r="8" spans="1:51" x14ac:dyDescent="0.25">
      <c r="A8" s="1">
        <v>7</v>
      </c>
      <c r="B8" s="1"/>
      <c r="C8" s="1"/>
      <c r="D8" s="1"/>
      <c r="E8" s="1"/>
      <c r="F8" s="1"/>
      <c r="G8" s="1"/>
      <c r="H8" s="1"/>
      <c r="I8" s="1"/>
      <c r="J8" s="1" t="s">
        <v>26</v>
      </c>
      <c r="K8" s="1" t="s">
        <v>27</v>
      </c>
      <c r="L8" s="1" t="s">
        <v>28</v>
      </c>
      <c r="M8" s="1"/>
      <c r="N8" s="1"/>
      <c r="P8">
        <f t="shared" si="10"/>
        <v>3</v>
      </c>
      <c r="Q8">
        <f t="shared" si="11"/>
        <v>1</v>
      </c>
      <c r="S8">
        <f t="shared" si="12"/>
        <v>0</v>
      </c>
      <c r="T8">
        <f t="shared" si="13"/>
        <v>0</v>
      </c>
      <c r="U8">
        <f t="shared" si="14"/>
        <v>0</v>
      </c>
      <c r="V8">
        <f t="shared" si="15"/>
        <v>0</v>
      </c>
      <c r="W8">
        <f t="shared" si="0"/>
        <v>0</v>
      </c>
      <c r="X8">
        <f t="shared" si="1"/>
        <v>0</v>
      </c>
      <c r="Y8">
        <f t="shared" si="2"/>
        <v>0</v>
      </c>
      <c r="Z8">
        <f t="shared" si="3"/>
        <v>0</v>
      </c>
      <c r="AA8">
        <f t="shared" si="4"/>
        <v>1</v>
      </c>
      <c r="AB8">
        <f t="shared" si="5"/>
        <v>1</v>
      </c>
      <c r="AC8">
        <f t="shared" si="6"/>
        <v>1</v>
      </c>
      <c r="AD8">
        <f t="shared" si="7"/>
        <v>0</v>
      </c>
      <c r="AE8">
        <f t="shared" si="8"/>
        <v>0</v>
      </c>
      <c r="AH8">
        <f t="shared" si="9"/>
        <v>3</v>
      </c>
      <c r="AI8">
        <f t="shared" si="16"/>
        <v>3</v>
      </c>
      <c r="AJ8" s="5" t="str">
        <f t="shared" si="17"/>
        <v>Correct</v>
      </c>
      <c r="AK8" s="37"/>
      <c r="AL8" s="1" t="s">
        <v>105</v>
      </c>
      <c r="AM8" s="1">
        <v>48</v>
      </c>
      <c r="AN8" s="1" t="s">
        <v>95</v>
      </c>
      <c r="AO8" s="1" t="s">
        <v>157</v>
      </c>
      <c r="AP8" s="1" t="s">
        <v>97</v>
      </c>
      <c r="AQ8" s="1"/>
      <c r="AR8" s="1" t="s">
        <v>349</v>
      </c>
      <c r="AS8" s="1"/>
      <c r="AT8" s="1" t="s">
        <v>120</v>
      </c>
      <c r="AU8" s="1" t="s">
        <v>101</v>
      </c>
      <c r="AV8" s="1"/>
      <c r="AW8" s="1" t="s">
        <v>92</v>
      </c>
      <c r="AX8" s="1"/>
      <c r="AY8" s="1" t="s">
        <v>272</v>
      </c>
    </row>
    <row r="9" spans="1:51" x14ac:dyDescent="0.25">
      <c r="A9" s="1">
        <v>8</v>
      </c>
      <c r="B9" s="1"/>
      <c r="C9" s="1" t="s">
        <v>20</v>
      </c>
      <c r="D9" s="1"/>
      <c r="E9" s="1"/>
      <c r="F9" s="1"/>
      <c r="G9" s="1"/>
      <c r="H9" s="1"/>
      <c r="I9" s="1"/>
      <c r="J9" s="1" t="s">
        <v>26</v>
      </c>
      <c r="K9" s="1" t="s">
        <v>27</v>
      </c>
      <c r="L9" s="1"/>
      <c r="M9" s="1"/>
      <c r="N9" s="1"/>
      <c r="P9">
        <f t="shared" si="10"/>
        <v>3</v>
      </c>
      <c r="Q9">
        <f t="shared" si="11"/>
        <v>1</v>
      </c>
      <c r="S9">
        <f t="shared" si="12"/>
        <v>0</v>
      </c>
      <c r="T9">
        <f t="shared" si="13"/>
        <v>1</v>
      </c>
      <c r="U9">
        <f t="shared" si="14"/>
        <v>0</v>
      </c>
      <c r="V9">
        <f t="shared" si="15"/>
        <v>0</v>
      </c>
      <c r="W9">
        <f t="shared" si="0"/>
        <v>0</v>
      </c>
      <c r="X9">
        <f t="shared" si="1"/>
        <v>0</v>
      </c>
      <c r="Y9">
        <f t="shared" si="2"/>
        <v>0</v>
      </c>
      <c r="Z9">
        <f t="shared" si="3"/>
        <v>0</v>
      </c>
      <c r="AA9">
        <f t="shared" si="4"/>
        <v>1</v>
      </c>
      <c r="AB9">
        <f t="shared" si="5"/>
        <v>1</v>
      </c>
      <c r="AC9">
        <f t="shared" si="6"/>
        <v>0</v>
      </c>
      <c r="AD9">
        <f t="shared" si="7"/>
        <v>0</v>
      </c>
      <c r="AE9">
        <f t="shared" si="8"/>
        <v>0</v>
      </c>
      <c r="AH9">
        <f t="shared" si="9"/>
        <v>3</v>
      </c>
      <c r="AI9">
        <f t="shared" si="16"/>
        <v>3</v>
      </c>
      <c r="AJ9" s="5" t="str">
        <f t="shared" si="17"/>
        <v>Correct</v>
      </c>
      <c r="AK9" s="37"/>
      <c r="AL9" s="1" t="s">
        <v>94</v>
      </c>
      <c r="AM9" s="1">
        <v>38</v>
      </c>
      <c r="AN9" s="1" t="s">
        <v>95</v>
      </c>
      <c r="AO9" s="1" t="s">
        <v>162</v>
      </c>
      <c r="AP9" s="1" t="s">
        <v>97</v>
      </c>
      <c r="AQ9" s="1"/>
      <c r="AR9" s="1" t="s">
        <v>349</v>
      </c>
      <c r="AS9" s="1" t="s">
        <v>99</v>
      </c>
      <c r="AT9" s="1" t="s">
        <v>103</v>
      </c>
      <c r="AU9" s="1"/>
      <c r="AV9" s="1" t="s">
        <v>102</v>
      </c>
      <c r="AW9" s="1" t="s">
        <v>90</v>
      </c>
      <c r="AX9" s="1"/>
      <c r="AY9" s="1" t="s">
        <v>272</v>
      </c>
    </row>
    <row r="10" spans="1:51" x14ac:dyDescent="0.25">
      <c r="A10" s="1">
        <v>9</v>
      </c>
      <c r="B10" s="1"/>
      <c r="C10" s="1"/>
      <c r="D10" s="1"/>
      <c r="E10" s="1"/>
      <c r="F10" s="1"/>
      <c r="G10" s="1"/>
      <c r="H10" s="1" t="s">
        <v>25</v>
      </c>
      <c r="I10" s="1" t="s">
        <v>267</v>
      </c>
      <c r="J10" s="1"/>
      <c r="K10" s="1"/>
      <c r="L10" s="1"/>
      <c r="M10" s="1"/>
      <c r="N10" s="1" t="s">
        <v>30</v>
      </c>
      <c r="P10">
        <f t="shared" si="10"/>
        <v>3</v>
      </c>
      <c r="Q10">
        <f t="shared" si="11"/>
        <v>1</v>
      </c>
      <c r="S10">
        <f t="shared" si="12"/>
        <v>0</v>
      </c>
      <c r="T10">
        <f t="shared" si="13"/>
        <v>0</v>
      </c>
      <c r="U10">
        <f t="shared" si="14"/>
        <v>0</v>
      </c>
      <c r="V10">
        <f t="shared" si="15"/>
        <v>0</v>
      </c>
      <c r="W10">
        <f t="shared" si="0"/>
        <v>0</v>
      </c>
      <c r="X10">
        <f t="shared" si="1"/>
        <v>0</v>
      </c>
      <c r="Y10">
        <f t="shared" si="2"/>
        <v>1</v>
      </c>
      <c r="Z10">
        <f t="shared" si="3"/>
        <v>1</v>
      </c>
      <c r="AA10">
        <f t="shared" si="4"/>
        <v>0</v>
      </c>
      <c r="AB10">
        <f t="shared" si="5"/>
        <v>0</v>
      </c>
      <c r="AC10">
        <f t="shared" si="6"/>
        <v>0</v>
      </c>
      <c r="AD10">
        <f t="shared" si="7"/>
        <v>0</v>
      </c>
      <c r="AE10">
        <f t="shared" si="8"/>
        <v>1</v>
      </c>
      <c r="AH10">
        <f t="shared" si="9"/>
        <v>3</v>
      </c>
      <c r="AI10">
        <f t="shared" si="16"/>
        <v>3</v>
      </c>
      <c r="AJ10" s="5" t="str">
        <f t="shared" si="17"/>
        <v>Correct</v>
      </c>
      <c r="AK10" s="37"/>
      <c r="AL10" s="1" t="s">
        <v>94</v>
      </c>
      <c r="AM10" s="1">
        <v>56</v>
      </c>
      <c r="AN10" s="1" t="s">
        <v>95</v>
      </c>
      <c r="AO10" s="1" t="s">
        <v>117</v>
      </c>
      <c r="AP10" s="1" t="s">
        <v>97</v>
      </c>
      <c r="AQ10" s="1"/>
      <c r="AR10" s="1" t="s">
        <v>349</v>
      </c>
      <c r="AS10" s="1"/>
      <c r="AT10" s="1" t="s">
        <v>120</v>
      </c>
      <c r="AU10" s="1" t="s">
        <v>123</v>
      </c>
      <c r="AV10" s="1" t="s">
        <v>102</v>
      </c>
      <c r="AW10" s="1" t="s">
        <v>90</v>
      </c>
      <c r="AX10" s="1"/>
      <c r="AY10" s="1" t="s">
        <v>272</v>
      </c>
    </row>
    <row r="11" spans="1:51" x14ac:dyDescent="0.25">
      <c r="A11" s="1">
        <v>10</v>
      </c>
      <c r="B11" s="1"/>
      <c r="C11" s="1" t="s">
        <v>20</v>
      </c>
      <c r="D11" s="1" t="s">
        <v>21</v>
      </c>
      <c r="E11" s="1"/>
      <c r="F11" s="1"/>
      <c r="G11" s="1"/>
      <c r="H11" s="1"/>
      <c r="I11" s="1"/>
      <c r="J11" s="1" t="s">
        <v>26</v>
      </c>
      <c r="K11" s="1"/>
      <c r="L11" s="1"/>
      <c r="M11" s="1"/>
      <c r="N11" s="1"/>
      <c r="P11">
        <f t="shared" si="10"/>
        <v>3</v>
      </c>
      <c r="Q11">
        <f t="shared" si="11"/>
        <v>1</v>
      </c>
      <c r="S11">
        <f t="shared" si="12"/>
        <v>0</v>
      </c>
      <c r="T11">
        <f t="shared" si="13"/>
        <v>1</v>
      </c>
      <c r="U11">
        <f t="shared" si="14"/>
        <v>1</v>
      </c>
      <c r="V11">
        <f t="shared" si="15"/>
        <v>0</v>
      </c>
      <c r="W11">
        <f t="shared" si="0"/>
        <v>0</v>
      </c>
      <c r="X11">
        <f t="shared" si="1"/>
        <v>0</v>
      </c>
      <c r="Y11">
        <f t="shared" si="2"/>
        <v>0</v>
      </c>
      <c r="Z11">
        <f t="shared" si="3"/>
        <v>0</v>
      </c>
      <c r="AA11">
        <f t="shared" si="4"/>
        <v>1</v>
      </c>
      <c r="AB11">
        <f t="shared" si="5"/>
        <v>0</v>
      </c>
      <c r="AC11">
        <f t="shared" si="6"/>
        <v>0</v>
      </c>
      <c r="AD11">
        <f t="shared" si="7"/>
        <v>0</v>
      </c>
      <c r="AE11">
        <f t="shared" si="8"/>
        <v>0</v>
      </c>
      <c r="AH11">
        <f t="shared" si="9"/>
        <v>3</v>
      </c>
      <c r="AI11">
        <f t="shared" si="16"/>
        <v>3</v>
      </c>
      <c r="AJ11" s="5" t="str">
        <f t="shared" si="17"/>
        <v>Correct</v>
      </c>
      <c r="AK11" s="37"/>
      <c r="AL11" s="1" t="s">
        <v>94</v>
      </c>
      <c r="AM11" s="1">
        <v>92</v>
      </c>
      <c r="AN11" s="1" t="s">
        <v>95</v>
      </c>
      <c r="AO11" s="1" t="s">
        <v>96</v>
      </c>
      <c r="AP11" s="1" t="s">
        <v>97</v>
      </c>
      <c r="AQ11" s="1"/>
      <c r="AR11" s="1" t="s">
        <v>351</v>
      </c>
      <c r="AS11" s="1" t="s">
        <v>109</v>
      </c>
      <c r="AT11" s="1" t="s">
        <v>132</v>
      </c>
      <c r="AU11" s="1" t="s">
        <v>104</v>
      </c>
      <c r="AV11" s="1" t="s">
        <v>102</v>
      </c>
      <c r="AW11" s="1" t="s">
        <v>372</v>
      </c>
      <c r="AX11" s="1"/>
      <c r="AY11" s="1" t="s">
        <v>272</v>
      </c>
    </row>
    <row r="12" spans="1:51" x14ac:dyDescent="0.25">
      <c r="A12" s="1">
        <v>11</v>
      </c>
      <c r="B12" s="1"/>
      <c r="C12" s="1"/>
      <c r="D12" s="1"/>
      <c r="E12" s="1"/>
      <c r="F12" s="1"/>
      <c r="G12" s="1"/>
      <c r="H12" s="1"/>
      <c r="I12" s="1"/>
      <c r="J12" s="1"/>
      <c r="K12" s="1" t="s">
        <v>27</v>
      </c>
      <c r="L12" s="1"/>
      <c r="M12" s="1"/>
      <c r="N12" s="1"/>
      <c r="P12">
        <f t="shared" si="10"/>
        <v>1</v>
      </c>
      <c r="Q12">
        <f t="shared" si="11"/>
        <v>3</v>
      </c>
      <c r="S12">
        <f t="shared" si="12"/>
        <v>0</v>
      </c>
      <c r="T12">
        <f t="shared" si="13"/>
        <v>0</v>
      </c>
      <c r="U12">
        <f t="shared" si="14"/>
        <v>0</v>
      </c>
      <c r="V12">
        <f t="shared" si="15"/>
        <v>0</v>
      </c>
      <c r="W12">
        <f t="shared" si="0"/>
        <v>0</v>
      </c>
      <c r="X12">
        <f t="shared" si="1"/>
        <v>0</v>
      </c>
      <c r="Y12">
        <f t="shared" si="2"/>
        <v>0</v>
      </c>
      <c r="Z12">
        <f t="shared" si="3"/>
        <v>0</v>
      </c>
      <c r="AA12">
        <f t="shared" si="4"/>
        <v>0</v>
      </c>
      <c r="AB12">
        <f t="shared" si="5"/>
        <v>1</v>
      </c>
      <c r="AC12">
        <f t="shared" si="6"/>
        <v>0</v>
      </c>
      <c r="AD12">
        <f t="shared" si="7"/>
        <v>0</v>
      </c>
      <c r="AE12">
        <f t="shared" si="8"/>
        <v>0</v>
      </c>
      <c r="AH12">
        <f t="shared" si="9"/>
        <v>1</v>
      </c>
      <c r="AI12">
        <f t="shared" si="16"/>
        <v>1</v>
      </c>
      <c r="AJ12" s="5" t="str">
        <f t="shared" si="17"/>
        <v>Correct</v>
      </c>
      <c r="AK12" s="37"/>
      <c r="AL12" s="1"/>
      <c r="AM12" s="1">
        <v>60</v>
      </c>
      <c r="AN12" s="1" t="s">
        <v>95</v>
      </c>
      <c r="AO12" s="1" t="s">
        <v>117</v>
      </c>
      <c r="AP12" s="1" t="s">
        <v>97</v>
      </c>
      <c r="AQ12" s="1"/>
      <c r="AR12" s="1" t="s">
        <v>351</v>
      </c>
      <c r="AS12" s="1" t="s">
        <v>114</v>
      </c>
      <c r="AT12" s="1" t="s">
        <v>120</v>
      </c>
      <c r="AU12" s="1"/>
      <c r="AV12" s="1" t="s">
        <v>98</v>
      </c>
      <c r="AW12" s="1"/>
      <c r="AX12" s="1"/>
      <c r="AY12" s="1" t="s">
        <v>272</v>
      </c>
    </row>
    <row r="13" spans="1:51" x14ac:dyDescent="0.25">
      <c r="A13" s="1">
        <v>12</v>
      </c>
      <c r="B13" s="1"/>
      <c r="C13" s="1" t="s">
        <v>20</v>
      </c>
      <c r="D13" s="1" t="s">
        <v>21</v>
      </c>
      <c r="E13" s="1"/>
      <c r="F13" s="1"/>
      <c r="G13" s="1"/>
      <c r="H13" s="1"/>
      <c r="I13" s="1"/>
      <c r="J13" s="1"/>
      <c r="K13" s="1"/>
      <c r="L13" s="1"/>
      <c r="M13" s="1" t="s">
        <v>29</v>
      </c>
      <c r="N13" s="1"/>
      <c r="P13">
        <f t="shared" si="10"/>
        <v>3</v>
      </c>
      <c r="Q13">
        <f t="shared" si="11"/>
        <v>1</v>
      </c>
      <c r="S13">
        <f t="shared" si="12"/>
        <v>0</v>
      </c>
      <c r="T13">
        <f t="shared" si="13"/>
        <v>1</v>
      </c>
      <c r="U13">
        <f t="shared" si="14"/>
        <v>1</v>
      </c>
      <c r="V13">
        <f t="shared" si="15"/>
        <v>0</v>
      </c>
      <c r="W13">
        <f t="shared" si="0"/>
        <v>0</v>
      </c>
      <c r="X13">
        <f t="shared" si="1"/>
        <v>0</v>
      </c>
      <c r="Y13">
        <f t="shared" si="2"/>
        <v>0</v>
      </c>
      <c r="Z13">
        <f t="shared" si="3"/>
        <v>0</v>
      </c>
      <c r="AA13">
        <f t="shared" si="4"/>
        <v>0</v>
      </c>
      <c r="AB13">
        <f t="shared" si="5"/>
        <v>0</v>
      </c>
      <c r="AC13">
        <f t="shared" si="6"/>
        <v>0</v>
      </c>
      <c r="AD13">
        <f t="shared" si="7"/>
        <v>1</v>
      </c>
      <c r="AE13">
        <f t="shared" si="8"/>
        <v>0</v>
      </c>
      <c r="AH13">
        <f t="shared" si="9"/>
        <v>3</v>
      </c>
      <c r="AI13">
        <f t="shared" si="16"/>
        <v>3</v>
      </c>
      <c r="AJ13" s="5" t="str">
        <f t="shared" si="17"/>
        <v>Correct</v>
      </c>
      <c r="AK13" s="37"/>
      <c r="AL13" s="1" t="s">
        <v>94</v>
      </c>
      <c r="AM13" s="1">
        <v>42</v>
      </c>
      <c r="AN13" s="1" t="s">
        <v>95</v>
      </c>
      <c r="AO13" s="1" t="s">
        <v>162</v>
      </c>
      <c r="AP13" s="1" t="s">
        <v>97</v>
      </c>
      <c r="AQ13" s="1"/>
      <c r="AR13" s="1" t="s">
        <v>88</v>
      </c>
      <c r="AS13" s="1" t="s">
        <v>112</v>
      </c>
      <c r="AT13" s="1" t="s">
        <v>103</v>
      </c>
      <c r="AU13" s="1" t="s">
        <v>101</v>
      </c>
      <c r="AV13" s="1" t="s">
        <v>102</v>
      </c>
      <c r="AW13" s="1" t="s">
        <v>92</v>
      </c>
      <c r="AX13" s="1"/>
      <c r="AY13" s="1" t="s">
        <v>272</v>
      </c>
    </row>
    <row r="14" spans="1:51" x14ac:dyDescent="0.25">
      <c r="A14" s="1">
        <v>13</v>
      </c>
      <c r="B14" s="1"/>
      <c r="C14" s="1"/>
      <c r="D14" s="1"/>
      <c r="E14" s="1"/>
      <c r="F14" s="1"/>
      <c r="G14" s="1"/>
      <c r="H14" s="1"/>
      <c r="I14" s="1"/>
      <c r="J14" s="1" t="s">
        <v>26</v>
      </c>
      <c r="K14" s="1" t="s">
        <v>27</v>
      </c>
      <c r="L14" s="1"/>
      <c r="M14" s="1"/>
      <c r="N14" s="1"/>
      <c r="P14">
        <f t="shared" si="10"/>
        <v>2</v>
      </c>
      <c r="Q14">
        <f t="shared" si="11"/>
        <v>1.5</v>
      </c>
      <c r="S14">
        <f t="shared" si="12"/>
        <v>0</v>
      </c>
      <c r="T14">
        <f t="shared" si="13"/>
        <v>0</v>
      </c>
      <c r="U14">
        <f t="shared" si="14"/>
        <v>0</v>
      </c>
      <c r="V14">
        <f t="shared" si="15"/>
        <v>0</v>
      </c>
      <c r="W14">
        <f t="shared" si="0"/>
        <v>0</v>
      </c>
      <c r="X14">
        <f t="shared" si="1"/>
        <v>0</v>
      </c>
      <c r="Y14">
        <f t="shared" si="2"/>
        <v>0</v>
      </c>
      <c r="Z14">
        <f t="shared" si="3"/>
        <v>0</v>
      </c>
      <c r="AA14">
        <f t="shared" si="4"/>
        <v>1</v>
      </c>
      <c r="AB14">
        <f t="shared" si="5"/>
        <v>1</v>
      </c>
      <c r="AC14">
        <f t="shared" si="6"/>
        <v>0</v>
      </c>
      <c r="AD14">
        <f t="shared" si="7"/>
        <v>0</v>
      </c>
      <c r="AE14">
        <f t="shared" si="8"/>
        <v>0</v>
      </c>
      <c r="AH14">
        <f t="shared" si="9"/>
        <v>2</v>
      </c>
      <c r="AI14">
        <f t="shared" si="16"/>
        <v>2</v>
      </c>
      <c r="AJ14" s="5" t="str">
        <f t="shared" si="17"/>
        <v>Correct</v>
      </c>
      <c r="AK14" s="37"/>
      <c r="AL14" s="1"/>
      <c r="AM14" s="1">
        <v>70</v>
      </c>
      <c r="AN14" s="1" t="s">
        <v>95</v>
      </c>
      <c r="AO14" s="1" t="s">
        <v>162</v>
      </c>
      <c r="AP14" s="1" t="s">
        <v>97</v>
      </c>
      <c r="AQ14" s="1"/>
      <c r="AR14" s="1" t="s">
        <v>351</v>
      </c>
      <c r="AS14" s="1" t="s">
        <v>112</v>
      </c>
      <c r="AT14" s="1" t="s">
        <v>137</v>
      </c>
      <c r="AU14" s="1" t="s">
        <v>101</v>
      </c>
      <c r="AV14" s="1" t="s">
        <v>102</v>
      </c>
      <c r="AW14" s="1"/>
      <c r="AX14" s="1" t="s">
        <v>98</v>
      </c>
      <c r="AY14" s="1" t="s">
        <v>272</v>
      </c>
    </row>
    <row r="15" spans="1:51" x14ac:dyDescent="0.25">
      <c r="A15" s="1">
        <v>14</v>
      </c>
      <c r="B15" s="1"/>
      <c r="C15" s="1" t="s">
        <v>20</v>
      </c>
      <c r="D15" s="1"/>
      <c r="E15" s="1"/>
      <c r="F15" s="1"/>
      <c r="G15" s="1"/>
      <c r="H15" s="1"/>
      <c r="I15" s="1"/>
      <c r="J15" s="1" t="s">
        <v>26</v>
      </c>
      <c r="K15" s="1"/>
      <c r="L15" s="1" t="s">
        <v>28</v>
      </c>
      <c r="M15" s="1"/>
      <c r="N15" s="1"/>
      <c r="P15">
        <f t="shared" si="10"/>
        <v>3</v>
      </c>
      <c r="Q15">
        <f t="shared" si="11"/>
        <v>1</v>
      </c>
      <c r="S15">
        <f t="shared" si="12"/>
        <v>0</v>
      </c>
      <c r="T15">
        <f t="shared" si="13"/>
        <v>1</v>
      </c>
      <c r="U15">
        <f t="shared" si="14"/>
        <v>0</v>
      </c>
      <c r="V15">
        <f t="shared" si="15"/>
        <v>0</v>
      </c>
      <c r="W15">
        <f t="shared" si="0"/>
        <v>0</v>
      </c>
      <c r="X15">
        <f t="shared" si="1"/>
        <v>0</v>
      </c>
      <c r="Y15">
        <f t="shared" si="2"/>
        <v>0</v>
      </c>
      <c r="Z15">
        <f t="shared" si="3"/>
        <v>0</v>
      </c>
      <c r="AA15">
        <f t="shared" si="4"/>
        <v>1</v>
      </c>
      <c r="AB15">
        <f t="shared" si="5"/>
        <v>0</v>
      </c>
      <c r="AC15">
        <f t="shared" si="6"/>
        <v>1</v>
      </c>
      <c r="AD15">
        <f t="shared" si="7"/>
        <v>0</v>
      </c>
      <c r="AE15">
        <f t="shared" si="8"/>
        <v>0</v>
      </c>
      <c r="AH15">
        <f t="shared" si="9"/>
        <v>3</v>
      </c>
      <c r="AI15">
        <f t="shared" si="16"/>
        <v>3</v>
      </c>
      <c r="AJ15" s="5" t="str">
        <f t="shared" si="17"/>
        <v>Correct</v>
      </c>
      <c r="AK15" s="37"/>
      <c r="AL15" s="1" t="s">
        <v>94</v>
      </c>
      <c r="AM15" s="1">
        <v>49</v>
      </c>
      <c r="AN15" s="1" t="s">
        <v>95</v>
      </c>
      <c r="AO15" s="1" t="s">
        <v>141</v>
      </c>
      <c r="AP15" s="1" t="s">
        <v>97</v>
      </c>
      <c r="AQ15" s="1"/>
      <c r="AR15" s="1" t="s">
        <v>351</v>
      </c>
      <c r="AS15" s="1"/>
      <c r="AT15" s="1" t="s">
        <v>120</v>
      </c>
      <c r="AU15" s="1" t="s">
        <v>101</v>
      </c>
      <c r="AV15" s="1"/>
      <c r="AW15" s="1" t="s">
        <v>90</v>
      </c>
      <c r="AX15" s="1"/>
      <c r="AY15" s="1" t="s">
        <v>272</v>
      </c>
    </row>
    <row r="16" spans="1:51" x14ac:dyDescent="0.25">
      <c r="A16" s="1">
        <v>15</v>
      </c>
      <c r="B16" s="1"/>
      <c r="C16" s="1"/>
      <c r="D16" s="1"/>
      <c r="E16" s="1"/>
      <c r="F16" s="1"/>
      <c r="G16" s="1"/>
      <c r="H16" s="1"/>
      <c r="I16" s="1" t="s">
        <v>267</v>
      </c>
      <c r="J16" s="1" t="s">
        <v>26</v>
      </c>
      <c r="K16" s="1"/>
      <c r="L16" s="1" t="s">
        <v>28</v>
      </c>
      <c r="M16" s="1"/>
      <c r="N16" s="1"/>
      <c r="P16">
        <f t="shared" si="10"/>
        <v>3</v>
      </c>
      <c r="Q16">
        <f t="shared" si="11"/>
        <v>1</v>
      </c>
      <c r="S16">
        <f t="shared" si="12"/>
        <v>0</v>
      </c>
      <c r="T16">
        <f t="shared" si="13"/>
        <v>0</v>
      </c>
      <c r="U16">
        <f t="shared" si="14"/>
        <v>0</v>
      </c>
      <c r="V16">
        <f t="shared" si="15"/>
        <v>0</v>
      </c>
      <c r="W16">
        <f t="shared" si="0"/>
        <v>0</v>
      </c>
      <c r="X16">
        <f t="shared" si="1"/>
        <v>0</v>
      </c>
      <c r="Y16">
        <f t="shared" si="2"/>
        <v>0</v>
      </c>
      <c r="Z16">
        <f t="shared" si="3"/>
        <v>1</v>
      </c>
      <c r="AA16">
        <f t="shared" si="4"/>
        <v>1</v>
      </c>
      <c r="AB16">
        <f t="shared" si="5"/>
        <v>0</v>
      </c>
      <c r="AC16">
        <f t="shared" si="6"/>
        <v>1</v>
      </c>
      <c r="AD16">
        <f t="shared" si="7"/>
        <v>0</v>
      </c>
      <c r="AE16">
        <f t="shared" si="8"/>
        <v>0</v>
      </c>
      <c r="AH16">
        <f t="shared" si="9"/>
        <v>3</v>
      </c>
      <c r="AI16">
        <f t="shared" si="16"/>
        <v>3</v>
      </c>
      <c r="AJ16" s="5" t="str">
        <f t="shared" si="17"/>
        <v>Correct</v>
      </c>
      <c r="AK16" s="37"/>
      <c r="AL16" s="1" t="s">
        <v>105</v>
      </c>
      <c r="AM16" s="1">
        <v>62</v>
      </c>
      <c r="AN16" s="1" t="s">
        <v>95</v>
      </c>
      <c r="AO16" s="1" t="s">
        <v>145</v>
      </c>
      <c r="AP16" s="1" t="s">
        <v>97</v>
      </c>
      <c r="AQ16" s="1"/>
      <c r="AR16" s="1"/>
      <c r="AS16" s="1" t="s">
        <v>109</v>
      </c>
      <c r="AT16" s="1" t="s">
        <v>110</v>
      </c>
      <c r="AU16" s="1" t="s">
        <v>123</v>
      </c>
      <c r="AV16" s="1"/>
      <c r="AW16" s="1" t="s">
        <v>90</v>
      </c>
      <c r="AX16" s="1"/>
      <c r="AY16" s="1" t="s">
        <v>272</v>
      </c>
    </row>
    <row r="17" spans="1:51" x14ac:dyDescent="0.25">
      <c r="A17" s="1">
        <v>16</v>
      </c>
      <c r="B17" s="1"/>
      <c r="C17" s="1" t="s">
        <v>20</v>
      </c>
      <c r="D17" s="1" t="s">
        <v>21</v>
      </c>
      <c r="E17" s="1"/>
      <c r="F17" s="1"/>
      <c r="G17" s="1" t="s">
        <v>24</v>
      </c>
      <c r="H17" s="1"/>
      <c r="I17" s="1"/>
      <c r="J17" s="1"/>
      <c r="K17" s="1"/>
      <c r="L17" s="1"/>
      <c r="M17" s="1"/>
      <c r="N17" s="1"/>
      <c r="P17">
        <f t="shared" si="10"/>
        <v>3</v>
      </c>
      <c r="Q17">
        <f t="shared" si="11"/>
        <v>1</v>
      </c>
      <c r="S17">
        <f t="shared" si="12"/>
        <v>0</v>
      </c>
      <c r="T17">
        <f t="shared" si="13"/>
        <v>1</v>
      </c>
      <c r="U17">
        <f t="shared" si="14"/>
        <v>1</v>
      </c>
      <c r="V17">
        <f t="shared" si="15"/>
        <v>0</v>
      </c>
      <c r="W17">
        <f t="shared" si="0"/>
        <v>0</v>
      </c>
      <c r="X17">
        <f t="shared" si="1"/>
        <v>1</v>
      </c>
      <c r="Y17">
        <f t="shared" si="2"/>
        <v>0</v>
      </c>
      <c r="Z17">
        <f t="shared" si="3"/>
        <v>0</v>
      </c>
      <c r="AA17">
        <f t="shared" si="4"/>
        <v>0</v>
      </c>
      <c r="AB17">
        <f t="shared" si="5"/>
        <v>0</v>
      </c>
      <c r="AC17">
        <f t="shared" si="6"/>
        <v>0</v>
      </c>
      <c r="AD17">
        <f t="shared" si="7"/>
        <v>0</v>
      </c>
      <c r="AE17">
        <f t="shared" si="8"/>
        <v>0</v>
      </c>
      <c r="AH17">
        <f t="shared" si="9"/>
        <v>3</v>
      </c>
      <c r="AI17">
        <f t="shared" si="16"/>
        <v>3</v>
      </c>
      <c r="AJ17" s="5" t="str">
        <f t="shared" si="17"/>
        <v>Correct</v>
      </c>
      <c r="AK17" s="37"/>
      <c r="AL17" s="1" t="s">
        <v>94</v>
      </c>
      <c r="AM17" s="1">
        <v>35</v>
      </c>
      <c r="AN17" s="1" t="s">
        <v>95</v>
      </c>
      <c r="AO17" s="1" t="s">
        <v>96</v>
      </c>
      <c r="AP17" s="1" t="s">
        <v>97</v>
      </c>
      <c r="AQ17" s="1"/>
      <c r="AR17" s="1" t="s">
        <v>349</v>
      </c>
      <c r="AS17" s="1"/>
      <c r="AT17" s="1" t="s">
        <v>110</v>
      </c>
      <c r="AU17" s="1" t="s">
        <v>101</v>
      </c>
      <c r="AV17" s="1" t="s">
        <v>102</v>
      </c>
      <c r="AW17" s="1" t="s">
        <v>92</v>
      </c>
      <c r="AX17" s="1" t="s">
        <v>102</v>
      </c>
      <c r="AY17" s="1" t="s">
        <v>272</v>
      </c>
    </row>
    <row r="18" spans="1:51" x14ac:dyDescent="0.25">
      <c r="A18" s="1">
        <v>17</v>
      </c>
      <c r="B18" s="1"/>
      <c r="C18" s="1" t="s">
        <v>20</v>
      </c>
      <c r="D18" s="1" t="s">
        <v>21</v>
      </c>
      <c r="E18" s="1"/>
      <c r="F18" s="1"/>
      <c r="G18" s="1"/>
      <c r="H18" s="1"/>
      <c r="I18" s="1"/>
      <c r="J18" s="1" t="s">
        <v>26</v>
      </c>
      <c r="K18" s="1"/>
      <c r="L18" s="1"/>
      <c r="M18" s="1"/>
      <c r="N18" s="1"/>
      <c r="P18">
        <f t="shared" si="10"/>
        <v>3</v>
      </c>
      <c r="Q18">
        <f t="shared" si="11"/>
        <v>1</v>
      </c>
      <c r="S18">
        <f t="shared" si="12"/>
        <v>0</v>
      </c>
      <c r="T18">
        <f t="shared" si="13"/>
        <v>1</v>
      </c>
      <c r="U18">
        <f t="shared" si="14"/>
        <v>1</v>
      </c>
      <c r="V18">
        <f t="shared" si="15"/>
        <v>0</v>
      </c>
      <c r="W18">
        <f t="shared" si="0"/>
        <v>0</v>
      </c>
      <c r="X18">
        <f t="shared" si="1"/>
        <v>0</v>
      </c>
      <c r="Y18">
        <f t="shared" si="2"/>
        <v>0</v>
      </c>
      <c r="Z18">
        <f t="shared" si="3"/>
        <v>0</v>
      </c>
      <c r="AA18">
        <f t="shared" si="4"/>
        <v>1</v>
      </c>
      <c r="AB18">
        <f t="shared" si="5"/>
        <v>0</v>
      </c>
      <c r="AC18">
        <f t="shared" si="6"/>
        <v>0</v>
      </c>
      <c r="AD18">
        <f t="shared" si="7"/>
        <v>0</v>
      </c>
      <c r="AE18">
        <f t="shared" si="8"/>
        <v>0</v>
      </c>
      <c r="AH18">
        <f t="shared" si="9"/>
        <v>3</v>
      </c>
      <c r="AI18">
        <f t="shared" si="16"/>
        <v>3</v>
      </c>
      <c r="AJ18" s="5" t="str">
        <f t="shared" si="17"/>
        <v>Correct</v>
      </c>
      <c r="AK18" s="37"/>
      <c r="AL18" s="1" t="s">
        <v>94</v>
      </c>
      <c r="AM18" s="1">
        <v>34</v>
      </c>
      <c r="AN18" s="1" t="s">
        <v>95</v>
      </c>
      <c r="AO18" s="1" t="s">
        <v>162</v>
      </c>
      <c r="AP18" s="1" t="s">
        <v>97</v>
      </c>
      <c r="AQ18" s="1"/>
      <c r="AR18" s="1"/>
      <c r="AS18" s="1" t="s">
        <v>126</v>
      </c>
      <c r="AT18" s="1" t="s">
        <v>153</v>
      </c>
      <c r="AU18" s="1" t="s">
        <v>101</v>
      </c>
      <c r="AV18" s="1"/>
      <c r="AW18" s="1" t="s">
        <v>90</v>
      </c>
      <c r="AX18" s="1"/>
      <c r="AY18" s="1" t="s">
        <v>272</v>
      </c>
    </row>
    <row r="19" spans="1:51" x14ac:dyDescent="0.25">
      <c r="A19" s="1">
        <v>18</v>
      </c>
      <c r="B19" s="1"/>
      <c r="C19" s="1"/>
      <c r="D19" s="1"/>
      <c r="E19" s="1"/>
      <c r="F19" s="1"/>
      <c r="G19" s="1"/>
      <c r="H19" s="1"/>
      <c r="I19" s="1"/>
      <c r="J19" s="1"/>
      <c r="K19" s="1"/>
      <c r="L19" s="1" t="s">
        <v>28</v>
      </c>
      <c r="M19" s="1"/>
      <c r="N19" s="1"/>
      <c r="P19">
        <f t="shared" si="10"/>
        <v>1</v>
      </c>
      <c r="Q19">
        <f t="shared" si="11"/>
        <v>3</v>
      </c>
      <c r="S19">
        <f t="shared" si="12"/>
        <v>0</v>
      </c>
      <c r="T19">
        <f t="shared" si="13"/>
        <v>0</v>
      </c>
      <c r="U19">
        <f t="shared" si="14"/>
        <v>0</v>
      </c>
      <c r="V19">
        <f t="shared" si="15"/>
        <v>0</v>
      </c>
      <c r="W19">
        <f t="shared" si="0"/>
        <v>0</v>
      </c>
      <c r="X19">
        <f t="shared" si="1"/>
        <v>0</v>
      </c>
      <c r="Y19">
        <f t="shared" si="2"/>
        <v>0</v>
      </c>
      <c r="Z19">
        <f t="shared" si="3"/>
        <v>0</v>
      </c>
      <c r="AA19">
        <f t="shared" si="4"/>
        <v>0</v>
      </c>
      <c r="AB19">
        <f t="shared" si="5"/>
        <v>0</v>
      </c>
      <c r="AC19">
        <f t="shared" si="6"/>
        <v>1</v>
      </c>
      <c r="AD19">
        <f t="shared" si="7"/>
        <v>0</v>
      </c>
      <c r="AE19">
        <f t="shared" si="8"/>
        <v>0</v>
      </c>
      <c r="AH19">
        <f t="shared" si="9"/>
        <v>1</v>
      </c>
      <c r="AI19">
        <f t="shared" si="16"/>
        <v>1</v>
      </c>
      <c r="AJ19" s="5" t="str">
        <f t="shared" si="17"/>
        <v>Correct</v>
      </c>
      <c r="AK19" s="37"/>
      <c r="AL19" s="1" t="s">
        <v>105</v>
      </c>
      <c r="AM19" s="1">
        <v>53</v>
      </c>
      <c r="AN19" s="1" t="s">
        <v>95</v>
      </c>
      <c r="AO19" s="1" t="s">
        <v>162</v>
      </c>
      <c r="AP19" s="1" t="s">
        <v>97</v>
      </c>
      <c r="AQ19" s="1"/>
      <c r="AR19" s="1" t="s">
        <v>351</v>
      </c>
      <c r="AS19" s="1" t="s">
        <v>114</v>
      </c>
      <c r="AT19" s="1" t="s">
        <v>110</v>
      </c>
      <c r="AU19" s="1" t="s">
        <v>101</v>
      </c>
      <c r="AV19" s="1" t="s">
        <v>102</v>
      </c>
      <c r="AW19" s="1" t="s">
        <v>90</v>
      </c>
      <c r="AX19" s="1"/>
      <c r="AY19" s="1" t="s">
        <v>272</v>
      </c>
    </row>
    <row r="20" spans="1:51" x14ac:dyDescent="0.25">
      <c r="A20" s="1">
        <v>19</v>
      </c>
      <c r="B20" s="1" t="s">
        <v>19</v>
      </c>
      <c r="C20" s="1"/>
      <c r="D20" s="1"/>
      <c r="E20" s="1"/>
      <c r="F20" s="1"/>
      <c r="G20" s="1"/>
      <c r="H20" s="1" t="s">
        <v>25</v>
      </c>
      <c r="I20" s="1"/>
      <c r="J20" s="1"/>
      <c r="K20" s="1"/>
      <c r="L20" s="1"/>
      <c r="M20" s="1"/>
      <c r="N20" s="1"/>
      <c r="P20">
        <f t="shared" si="10"/>
        <v>2</v>
      </c>
      <c r="Q20">
        <f t="shared" si="11"/>
        <v>1.5</v>
      </c>
      <c r="S20">
        <f t="shared" si="12"/>
        <v>1</v>
      </c>
      <c r="T20">
        <f t="shared" si="13"/>
        <v>0</v>
      </c>
      <c r="U20">
        <f t="shared" si="14"/>
        <v>0</v>
      </c>
      <c r="V20">
        <f t="shared" si="15"/>
        <v>0</v>
      </c>
      <c r="W20">
        <f t="shared" si="0"/>
        <v>0</v>
      </c>
      <c r="X20">
        <f t="shared" si="1"/>
        <v>0</v>
      </c>
      <c r="Y20">
        <f t="shared" si="2"/>
        <v>1</v>
      </c>
      <c r="Z20">
        <f t="shared" si="3"/>
        <v>0</v>
      </c>
      <c r="AA20">
        <f t="shared" si="4"/>
        <v>0</v>
      </c>
      <c r="AB20">
        <f t="shared" si="5"/>
        <v>0</v>
      </c>
      <c r="AC20">
        <f t="shared" si="6"/>
        <v>0</v>
      </c>
      <c r="AD20">
        <f t="shared" si="7"/>
        <v>0</v>
      </c>
      <c r="AE20">
        <f t="shared" si="8"/>
        <v>0</v>
      </c>
      <c r="AH20">
        <f t="shared" si="9"/>
        <v>2</v>
      </c>
      <c r="AI20">
        <f t="shared" si="16"/>
        <v>2</v>
      </c>
      <c r="AJ20" s="5" t="str">
        <f t="shared" si="17"/>
        <v>Correct</v>
      </c>
      <c r="AK20" s="37"/>
      <c r="AL20" s="1" t="s">
        <v>94</v>
      </c>
      <c r="AM20" s="1">
        <v>46</v>
      </c>
      <c r="AN20" s="1" t="s">
        <v>115</v>
      </c>
      <c r="AO20" s="1" t="s">
        <v>309</v>
      </c>
      <c r="AP20" s="1" t="s">
        <v>107</v>
      </c>
      <c r="AQ20" s="1"/>
      <c r="AR20" s="1" t="s">
        <v>80</v>
      </c>
      <c r="AS20" s="1" t="s">
        <v>99</v>
      </c>
      <c r="AT20" s="1" t="s">
        <v>133</v>
      </c>
      <c r="AU20" s="1" t="s">
        <v>101</v>
      </c>
      <c r="AV20" s="1"/>
      <c r="AW20" s="1" t="s">
        <v>90</v>
      </c>
      <c r="AX20" s="1" t="s">
        <v>102</v>
      </c>
      <c r="AY20" s="1" t="s">
        <v>272</v>
      </c>
    </row>
    <row r="21" spans="1:51" x14ac:dyDescent="0.25">
      <c r="A21" s="1">
        <v>20</v>
      </c>
      <c r="B21" s="1"/>
      <c r="C21" s="1"/>
      <c r="D21" s="1"/>
      <c r="E21" s="1"/>
      <c r="F21" s="1"/>
      <c r="G21" s="1" t="s">
        <v>24</v>
      </c>
      <c r="H21" s="1" t="s">
        <v>25</v>
      </c>
      <c r="I21" s="1"/>
      <c r="J21" s="1"/>
      <c r="K21" s="1"/>
      <c r="L21" s="1"/>
      <c r="M21" s="1"/>
      <c r="N21" s="1"/>
      <c r="P21">
        <f t="shared" si="10"/>
        <v>2</v>
      </c>
      <c r="Q21">
        <f t="shared" si="11"/>
        <v>1.5</v>
      </c>
      <c r="S21">
        <f t="shared" si="12"/>
        <v>0</v>
      </c>
      <c r="T21">
        <f t="shared" si="13"/>
        <v>0</v>
      </c>
      <c r="U21">
        <f t="shared" si="14"/>
        <v>0</v>
      </c>
      <c r="V21">
        <f t="shared" si="15"/>
        <v>0</v>
      </c>
      <c r="W21">
        <f t="shared" si="0"/>
        <v>0</v>
      </c>
      <c r="X21">
        <f t="shared" si="1"/>
        <v>1</v>
      </c>
      <c r="Y21">
        <f t="shared" si="2"/>
        <v>1</v>
      </c>
      <c r="Z21">
        <f t="shared" si="3"/>
        <v>0</v>
      </c>
      <c r="AA21">
        <f t="shared" si="4"/>
        <v>0</v>
      </c>
      <c r="AB21">
        <f t="shared" si="5"/>
        <v>0</v>
      </c>
      <c r="AC21">
        <f t="shared" si="6"/>
        <v>0</v>
      </c>
      <c r="AD21">
        <f t="shared" si="7"/>
        <v>0</v>
      </c>
      <c r="AE21">
        <f t="shared" si="8"/>
        <v>0</v>
      </c>
      <c r="AH21">
        <f t="shared" si="9"/>
        <v>2</v>
      </c>
      <c r="AI21">
        <f t="shared" si="16"/>
        <v>2</v>
      </c>
      <c r="AJ21" s="5" t="str">
        <f t="shared" si="17"/>
        <v>Correct</v>
      </c>
      <c r="AK21" s="37"/>
      <c r="AL21" s="1" t="s">
        <v>105</v>
      </c>
      <c r="AM21" s="1">
        <v>23</v>
      </c>
      <c r="AN21" s="1" t="s">
        <v>95</v>
      </c>
      <c r="AO21" s="1" t="s">
        <v>155</v>
      </c>
      <c r="AP21" s="1"/>
      <c r="AQ21" s="1" t="s">
        <v>98</v>
      </c>
      <c r="AR21" s="1" t="s">
        <v>80</v>
      </c>
      <c r="AS21" s="1" t="s">
        <v>108</v>
      </c>
      <c r="AT21" s="1" t="s">
        <v>132</v>
      </c>
      <c r="AU21" s="1" t="s">
        <v>136</v>
      </c>
      <c r="AV21" s="1" t="s">
        <v>102</v>
      </c>
      <c r="AW21" s="1" t="s">
        <v>90</v>
      </c>
      <c r="AX21" s="1" t="s">
        <v>102</v>
      </c>
      <c r="AY21" s="1" t="s">
        <v>272</v>
      </c>
    </row>
    <row r="22" spans="1:51" x14ac:dyDescent="0.25">
      <c r="A22" s="1">
        <v>21</v>
      </c>
      <c r="B22" s="1" t="s">
        <v>19</v>
      </c>
      <c r="C22" s="1"/>
      <c r="D22" s="1"/>
      <c r="E22" s="1"/>
      <c r="F22" s="1"/>
      <c r="G22" s="1"/>
      <c r="H22" s="1"/>
      <c r="I22" s="1"/>
      <c r="J22" s="1" t="s">
        <v>26</v>
      </c>
      <c r="K22" s="1"/>
      <c r="L22" s="1"/>
      <c r="M22" s="1"/>
      <c r="N22" s="1" t="s">
        <v>30</v>
      </c>
      <c r="P22">
        <f t="shared" si="10"/>
        <v>3</v>
      </c>
      <c r="Q22">
        <f t="shared" si="11"/>
        <v>1</v>
      </c>
      <c r="S22">
        <f t="shared" si="12"/>
        <v>1</v>
      </c>
      <c r="T22">
        <f t="shared" si="13"/>
        <v>0</v>
      </c>
      <c r="U22">
        <f t="shared" si="14"/>
        <v>0</v>
      </c>
      <c r="V22">
        <f t="shared" si="15"/>
        <v>0</v>
      </c>
      <c r="W22">
        <f t="shared" si="0"/>
        <v>0</v>
      </c>
      <c r="X22">
        <f t="shared" si="1"/>
        <v>0</v>
      </c>
      <c r="Y22">
        <f t="shared" si="2"/>
        <v>0</v>
      </c>
      <c r="Z22">
        <f t="shared" si="3"/>
        <v>0</v>
      </c>
      <c r="AA22">
        <f t="shared" si="4"/>
        <v>1</v>
      </c>
      <c r="AB22">
        <f t="shared" si="5"/>
        <v>0</v>
      </c>
      <c r="AC22">
        <f t="shared" si="6"/>
        <v>0</v>
      </c>
      <c r="AD22">
        <f t="shared" si="7"/>
        <v>0</v>
      </c>
      <c r="AE22">
        <f t="shared" si="8"/>
        <v>1</v>
      </c>
      <c r="AH22">
        <f t="shared" si="9"/>
        <v>3</v>
      </c>
      <c r="AI22">
        <f t="shared" si="16"/>
        <v>3</v>
      </c>
      <c r="AJ22" s="5" t="str">
        <f t="shared" si="17"/>
        <v>Correct</v>
      </c>
      <c r="AK22" s="37"/>
      <c r="AL22" s="1" t="s">
        <v>94</v>
      </c>
      <c r="AM22" s="1">
        <v>70</v>
      </c>
      <c r="AN22" s="1" t="s">
        <v>95</v>
      </c>
      <c r="AO22" s="1" t="s">
        <v>157</v>
      </c>
      <c r="AP22" s="1" t="s">
        <v>97</v>
      </c>
      <c r="AQ22" s="1"/>
      <c r="AR22" s="1" t="s">
        <v>349</v>
      </c>
      <c r="AS22" s="1"/>
      <c r="AT22" s="1" t="s">
        <v>120</v>
      </c>
      <c r="AU22" s="1" t="s">
        <v>104</v>
      </c>
      <c r="AV22" s="1" t="s">
        <v>102</v>
      </c>
      <c r="AW22" s="1" t="s">
        <v>91</v>
      </c>
      <c r="AX22" s="1" t="s">
        <v>102</v>
      </c>
      <c r="AY22" s="1" t="s">
        <v>272</v>
      </c>
    </row>
    <row r="23" spans="1:51" x14ac:dyDescent="0.25">
      <c r="A23" s="1">
        <v>22</v>
      </c>
      <c r="B23" s="1"/>
      <c r="C23" s="1" t="s">
        <v>20</v>
      </c>
      <c r="D23" s="1"/>
      <c r="E23" s="1"/>
      <c r="F23" s="1"/>
      <c r="G23" s="1"/>
      <c r="H23" s="1"/>
      <c r="I23" s="1"/>
      <c r="J23" s="1" t="s">
        <v>26</v>
      </c>
      <c r="K23" s="1" t="s">
        <v>27</v>
      </c>
      <c r="L23" s="1"/>
      <c r="M23" s="1"/>
      <c r="N23" s="1"/>
      <c r="P23">
        <f t="shared" si="10"/>
        <v>3</v>
      </c>
      <c r="Q23">
        <f t="shared" si="11"/>
        <v>1</v>
      </c>
      <c r="S23">
        <f t="shared" si="12"/>
        <v>0</v>
      </c>
      <c r="T23">
        <f t="shared" si="13"/>
        <v>1</v>
      </c>
      <c r="U23">
        <f t="shared" si="14"/>
        <v>0</v>
      </c>
      <c r="V23">
        <f t="shared" si="15"/>
        <v>0</v>
      </c>
      <c r="W23">
        <f t="shared" si="0"/>
        <v>0</v>
      </c>
      <c r="X23">
        <f t="shared" si="1"/>
        <v>0</v>
      </c>
      <c r="Y23">
        <f t="shared" si="2"/>
        <v>0</v>
      </c>
      <c r="Z23">
        <f t="shared" si="3"/>
        <v>0</v>
      </c>
      <c r="AA23">
        <f t="shared" si="4"/>
        <v>1</v>
      </c>
      <c r="AB23">
        <f t="shared" si="5"/>
        <v>1</v>
      </c>
      <c r="AC23">
        <f t="shared" si="6"/>
        <v>0</v>
      </c>
      <c r="AD23">
        <f t="shared" si="7"/>
        <v>0</v>
      </c>
      <c r="AE23">
        <f t="shared" si="8"/>
        <v>0</v>
      </c>
      <c r="AH23">
        <f t="shared" si="9"/>
        <v>3</v>
      </c>
      <c r="AI23">
        <f t="shared" si="16"/>
        <v>3</v>
      </c>
      <c r="AJ23" s="5" t="str">
        <f t="shared" si="17"/>
        <v>Correct</v>
      </c>
      <c r="AK23" s="37"/>
      <c r="AL23" s="1" t="s">
        <v>105</v>
      </c>
      <c r="AM23" s="1">
        <v>72</v>
      </c>
      <c r="AN23" s="1" t="s">
        <v>95</v>
      </c>
      <c r="AO23" s="1" t="s">
        <v>96</v>
      </c>
      <c r="AP23" s="1" t="s">
        <v>134</v>
      </c>
      <c r="AQ23" s="1" t="s">
        <v>98</v>
      </c>
      <c r="AR23" s="1" t="s">
        <v>80</v>
      </c>
      <c r="AS23" s="1" t="s">
        <v>99</v>
      </c>
      <c r="AT23" s="1" t="s">
        <v>132</v>
      </c>
      <c r="AU23" s="1" t="s">
        <v>135</v>
      </c>
      <c r="AV23" s="1"/>
      <c r="AW23" s="1" t="s">
        <v>91</v>
      </c>
      <c r="AX23" s="1" t="s">
        <v>102</v>
      </c>
      <c r="AY23" s="1" t="s">
        <v>272</v>
      </c>
    </row>
    <row r="24" spans="1:51" x14ac:dyDescent="0.25">
      <c r="A24" s="1">
        <v>23</v>
      </c>
      <c r="B24" s="1"/>
      <c r="C24" s="1"/>
      <c r="D24" s="1"/>
      <c r="E24" s="1"/>
      <c r="F24" s="1"/>
      <c r="G24" s="1"/>
      <c r="H24" s="1"/>
      <c r="I24" s="1" t="s">
        <v>267</v>
      </c>
      <c r="J24" s="1" t="s">
        <v>26</v>
      </c>
      <c r="K24" s="1"/>
      <c r="L24" s="1"/>
      <c r="M24" s="1"/>
      <c r="N24" s="1" t="s">
        <v>30</v>
      </c>
      <c r="P24">
        <f t="shared" si="10"/>
        <v>3</v>
      </c>
      <c r="Q24">
        <f t="shared" si="11"/>
        <v>1</v>
      </c>
      <c r="S24">
        <f t="shared" si="12"/>
        <v>0</v>
      </c>
      <c r="T24">
        <f t="shared" si="13"/>
        <v>0</v>
      </c>
      <c r="U24">
        <f t="shared" si="14"/>
        <v>0</v>
      </c>
      <c r="V24">
        <f t="shared" si="15"/>
        <v>0</v>
      </c>
      <c r="W24">
        <f t="shared" si="0"/>
        <v>0</v>
      </c>
      <c r="X24">
        <f t="shared" si="1"/>
        <v>0</v>
      </c>
      <c r="Y24">
        <f t="shared" si="2"/>
        <v>0</v>
      </c>
      <c r="Z24">
        <f t="shared" si="3"/>
        <v>1</v>
      </c>
      <c r="AA24">
        <f t="shared" si="4"/>
        <v>1</v>
      </c>
      <c r="AB24">
        <f t="shared" si="5"/>
        <v>0</v>
      </c>
      <c r="AC24">
        <f t="shared" si="6"/>
        <v>0</v>
      </c>
      <c r="AD24">
        <f t="shared" si="7"/>
        <v>0</v>
      </c>
      <c r="AE24">
        <f t="shared" si="8"/>
        <v>1</v>
      </c>
      <c r="AH24">
        <f t="shared" si="9"/>
        <v>3</v>
      </c>
      <c r="AI24">
        <f t="shared" si="16"/>
        <v>3</v>
      </c>
      <c r="AJ24" s="5" t="str">
        <f t="shared" si="17"/>
        <v>Correct</v>
      </c>
      <c r="AK24" s="37"/>
      <c r="AL24" s="1" t="s">
        <v>94</v>
      </c>
      <c r="AM24" s="1">
        <v>63</v>
      </c>
      <c r="AN24" s="1" t="s">
        <v>95</v>
      </c>
      <c r="AO24" s="1" t="s">
        <v>157</v>
      </c>
      <c r="AP24" s="1"/>
      <c r="AQ24" s="1" t="s">
        <v>98</v>
      </c>
      <c r="AR24" s="1" t="s">
        <v>349</v>
      </c>
      <c r="AS24" s="1"/>
      <c r="AT24" s="1"/>
      <c r="AU24" s="1" t="s">
        <v>101</v>
      </c>
      <c r="AV24" s="1" t="s">
        <v>102</v>
      </c>
      <c r="AW24" s="1" t="s">
        <v>92</v>
      </c>
      <c r="AX24" s="1" t="s">
        <v>102</v>
      </c>
      <c r="AY24" s="1" t="s">
        <v>272</v>
      </c>
    </row>
    <row r="25" spans="1:51" x14ac:dyDescent="0.25">
      <c r="A25" s="1">
        <v>24</v>
      </c>
      <c r="B25" s="1"/>
      <c r="C25" s="1" t="s">
        <v>20</v>
      </c>
      <c r="D25" s="1"/>
      <c r="E25" s="1"/>
      <c r="F25" s="1"/>
      <c r="G25" s="1"/>
      <c r="H25" s="1"/>
      <c r="I25" s="1"/>
      <c r="J25" s="1" t="s">
        <v>26</v>
      </c>
      <c r="K25" s="1"/>
      <c r="L25" s="1"/>
      <c r="M25" s="1"/>
      <c r="N25" s="1" t="s">
        <v>30</v>
      </c>
      <c r="P25">
        <f t="shared" si="10"/>
        <v>3</v>
      </c>
      <c r="Q25">
        <f t="shared" si="11"/>
        <v>1</v>
      </c>
      <c r="S25">
        <f t="shared" si="12"/>
        <v>0</v>
      </c>
      <c r="T25">
        <f t="shared" si="13"/>
        <v>1</v>
      </c>
      <c r="U25">
        <f t="shared" si="14"/>
        <v>0</v>
      </c>
      <c r="V25">
        <f t="shared" si="15"/>
        <v>0</v>
      </c>
      <c r="W25">
        <f t="shared" si="0"/>
        <v>0</v>
      </c>
      <c r="X25">
        <f t="shared" si="1"/>
        <v>0</v>
      </c>
      <c r="Y25">
        <f t="shared" si="2"/>
        <v>0</v>
      </c>
      <c r="Z25">
        <f t="shared" si="3"/>
        <v>0</v>
      </c>
      <c r="AA25">
        <f t="shared" si="4"/>
        <v>1</v>
      </c>
      <c r="AB25">
        <f t="shared" si="5"/>
        <v>0</v>
      </c>
      <c r="AC25">
        <f t="shared" si="6"/>
        <v>0</v>
      </c>
      <c r="AD25">
        <f t="shared" si="7"/>
        <v>0</v>
      </c>
      <c r="AE25">
        <f t="shared" si="8"/>
        <v>1</v>
      </c>
      <c r="AH25">
        <f t="shared" si="9"/>
        <v>3</v>
      </c>
      <c r="AI25">
        <f t="shared" si="16"/>
        <v>3</v>
      </c>
      <c r="AJ25" s="5" t="str">
        <f t="shared" si="17"/>
        <v>Correct</v>
      </c>
      <c r="AK25" s="37"/>
      <c r="AL25" s="1" t="s">
        <v>94</v>
      </c>
      <c r="AM25" s="1">
        <v>46</v>
      </c>
      <c r="AN25" s="1" t="s">
        <v>95</v>
      </c>
      <c r="AO25" s="1" t="s">
        <v>162</v>
      </c>
      <c r="AP25" s="1" t="s">
        <v>97</v>
      </c>
      <c r="AQ25" s="1"/>
      <c r="AR25" s="1" t="s">
        <v>349</v>
      </c>
      <c r="AS25" s="1"/>
      <c r="AT25" s="1" t="s">
        <v>133</v>
      </c>
      <c r="AU25" s="1" t="s">
        <v>101</v>
      </c>
      <c r="AV25" s="1" t="s">
        <v>102</v>
      </c>
      <c r="AW25" s="1"/>
      <c r="AX25" s="1"/>
      <c r="AY25" s="1" t="s">
        <v>272</v>
      </c>
    </row>
    <row r="26" spans="1:51" x14ac:dyDescent="0.25">
      <c r="A26" s="1">
        <v>25</v>
      </c>
      <c r="B26" s="1"/>
      <c r="C26" s="1" t="s">
        <v>20</v>
      </c>
      <c r="D26" s="1"/>
      <c r="E26" s="1"/>
      <c r="F26" s="1"/>
      <c r="G26" s="1"/>
      <c r="H26" s="1"/>
      <c r="I26" s="1"/>
      <c r="J26" s="1" t="s">
        <v>26</v>
      </c>
      <c r="K26" s="1"/>
      <c r="L26" s="1"/>
      <c r="M26" s="1"/>
      <c r="N26" s="1" t="s">
        <v>30</v>
      </c>
      <c r="P26">
        <f t="shared" si="10"/>
        <v>3</v>
      </c>
      <c r="Q26">
        <f t="shared" si="11"/>
        <v>1</v>
      </c>
      <c r="S26">
        <f t="shared" si="12"/>
        <v>0</v>
      </c>
      <c r="T26">
        <f t="shared" si="13"/>
        <v>1</v>
      </c>
      <c r="U26">
        <f t="shared" si="14"/>
        <v>0</v>
      </c>
      <c r="V26">
        <f t="shared" si="15"/>
        <v>0</v>
      </c>
      <c r="W26">
        <f t="shared" si="0"/>
        <v>0</v>
      </c>
      <c r="X26">
        <f t="shared" si="1"/>
        <v>0</v>
      </c>
      <c r="Y26">
        <f t="shared" si="2"/>
        <v>0</v>
      </c>
      <c r="Z26">
        <f t="shared" si="3"/>
        <v>0</v>
      </c>
      <c r="AA26">
        <f t="shared" si="4"/>
        <v>1</v>
      </c>
      <c r="AB26">
        <f t="shared" si="5"/>
        <v>0</v>
      </c>
      <c r="AC26">
        <f t="shared" si="6"/>
        <v>0</v>
      </c>
      <c r="AD26">
        <f t="shared" si="7"/>
        <v>0</v>
      </c>
      <c r="AE26">
        <f t="shared" si="8"/>
        <v>1</v>
      </c>
      <c r="AH26">
        <f t="shared" si="9"/>
        <v>3</v>
      </c>
      <c r="AI26">
        <f t="shared" si="16"/>
        <v>3</v>
      </c>
      <c r="AJ26" s="5" t="str">
        <f t="shared" si="17"/>
        <v>Correct</v>
      </c>
      <c r="AK26" s="37"/>
      <c r="AL26" s="1" t="s">
        <v>105</v>
      </c>
      <c r="AM26" s="1">
        <v>69</v>
      </c>
      <c r="AN26" s="1" t="s">
        <v>95</v>
      </c>
      <c r="AO26" s="1" t="s">
        <v>157</v>
      </c>
      <c r="AP26" s="1" t="s">
        <v>97</v>
      </c>
      <c r="AQ26" s="1" t="s">
        <v>102</v>
      </c>
      <c r="AR26" s="1" t="s">
        <v>349</v>
      </c>
      <c r="AS26" s="1"/>
      <c r="AT26" s="1" t="s">
        <v>110</v>
      </c>
      <c r="AU26" s="1" t="s">
        <v>101</v>
      </c>
      <c r="AV26" s="1" t="s">
        <v>102</v>
      </c>
      <c r="AW26" s="1" t="s">
        <v>373</v>
      </c>
      <c r="AX26" s="1" t="s">
        <v>98</v>
      </c>
      <c r="AY26" s="1" t="s">
        <v>272</v>
      </c>
    </row>
    <row r="27" spans="1:51" x14ac:dyDescent="0.25">
      <c r="A27" s="1">
        <v>26</v>
      </c>
      <c r="B27" s="1"/>
      <c r="C27" s="1"/>
      <c r="D27" s="1"/>
      <c r="E27" s="1"/>
      <c r="F27" s="1"/>
      <c r="G27" s="1"/>
      <c r="H27" s="1" t="s">
        <v>25</v>
      </c>
      <c r="I27" s="1" t="s">
        <v>267</v>
      </c>
      <c r="J27" s="1"/>
      <c r="K27" s="1"/>
      <c r="L27" s="1"/>
      <c r="M27" s="1" t="s">
        <v>29</v>
      </c>
      <c r="N27" s="1"/>
      <c r="P27">
        <f t="shared" si="10"/>
        <v>3</v>
      </c>
      <c r="Q27">
        <f t="shared" si="11"/>
        <v>1</v>
      </c>
      <c r="S27">
        <f t="shared" si="12"/>
        <v>0</v>
      </c>
      <c r="T27">
        <f t="shared" si="13"/>
        <v>0</v>
      </c>
      <c r="U27">
        <f t="shared" si="14"/>
        <v>0</v>
      </c>
      <c r="V27">
        <f t="shared" si="15"/>
        <v>0</v>
      </c>
      <c r="W27">
        <f t="shared" si="0"/>
        <v>0</v>
      </c>
      <c r="X27">
        <f t="shared" si="1"/>
        <v>0</v>
      </c>
      <c r="Y27">
        <f t="shared" si="2"/>
        <v>1</v>
      </c>
      <c r="Z27">
        <f t="shared" si="3"/>
        <v>1</v>
      </c>
      <c r="AA27">
        <f t="shared" si="4"/>
        <v>0</v>
      </c>
      <c r="AB27">
        <f t="shared" si="5"/>
        <v>0</v>
      </c>
      <c r="AC27">
        <f t="shared" si="6"/>
        <v>0</v>
      </c>
      <c r="AD27">
        <f t="shared" si="7"/>
        <v>1</v>
      </c>
      <c r="AE27">
        <f t="shared" si="8"/>
        <v>0</v>
      </c>
      <c r="AH27">
        <f t="shared" si="9"/>
        <v>3</v>
      </c>
      <c r="AI27">
        <f t="shared" si="16"/>
        <v>3</v>
      </c>
      <c r="AJ27" s="5" t="str">
        <f t="shared" si="17"/>
        <v>Correct</v>
      </c>
      <c r="AK27" s="37"/>
      <c r="AL27" s="1" t="s">
        <v>94</v>
      </c>
      <c r="AM27" s="1">
        <v>32</v>
      </c>
      <c r="AN27" s="1" t="s">
        <v>95</v>
      </c>
      <c r="AO27" s="1" t="s">
        <v>158</v>
      </c>
      <c r="AP27" s="1" t="s">
        <v>97</v>
      </c>
      <c r="AQ27" s="1"/>
      <c r="AR27" s="1" t="s">
        <v>349</v>
      </c>
      <c r="AS27" s="1" t="s">
        <v>108</v>
      </c>
      <c r="AT27" s="1" t="s">
        <v>110</v>
      </c>
      <c r="AU27" s="1" t="s">
        <v>123</v>
      </c>
      <c r="AV27" s="1" t="s">
        <v>102</v>
      </c>
      <c r="AW27" s="1"/>
      <c r="AX27" s="1" t="s">
        <v>102</v>
      </c>
      <c r="AY27" s="1" t="s">
        <v>272</v>
      </c>
    </row>
    <row r="28" spans="1:51" x14ac:dyDescent="0.25">
      <c r="A28" s="1">
        <v>27</v>
      </c>
      <c r="B28" s="1"/>
      <c r="C28" s="1"/>
      <c r="D28" s="1"/>
      <c r="E28" s="1"/>
      <c r="F28" s="1"/>
      <c r="G28" s="1"/>
      <c r="H28" s="1" t="s">
        <v>25</v>
      </c>
      <c r="I28" s="1" t="s">
        <v>267</v>
      </c>
      <c r="J28" s="1"/>
      <c r="K28" s="1"/>
      <c r="L28" s="1"/>
      <c r="M28" s="1" t="s">
        <v>29</v>
      </c>
      <c r="N28" s="1"/>
      <c r="P28">
        <f t="shared" si="10"/>
        <v>3</v>
      </c>
      <c r="Q28">
        <f t="shared" si="11"/>
        <v>1</v>
      </c>
      <c r="S28">
        <f t="shared" si="12"/>
        <v>0</v>
      </c>
      <c r="T28">
        <f t="shared" si="13"/>
        <v>0</v>
      </c>
      <c r="U28">
        <f t="shared" si="14"/>
        <v>0</v>
      </c>
      <c r="V28">
        <f t="shared" si="15"/>
        <v>0</v>
      </c>
      <c r="W28">
        <f t="shared" si="0"/>
        <v>0</v>
      </c>
      <c r="X28">
        <f t="shared" si="1"/>
        <v>0</v>
      </c>
      <c r="Y28">
        <f t="shared" si="2"/>
        <v>1</v>
      </c>
      <c r="Z28">
        <f t="shared" si="3"/>
        <v>1</v>
      </c>
      <c r="AA28">
        <f t="shared" si="4"/>
        <v>0</v>
      </c>
      <c r="AB28">
        <f t="shared" si="5"/>
        <v>0</v>
      </c>
      <c r="AC28">
        <f t="shared" si="6"/>
        <v>0</v>
      </c>
      <c r="AD28">
        <f t="shared" si="7"/>
        <v>1</v>
      </c>
      <c r="AE28">
        <f t="shared" si="8"/>
        <v>0</v>
      </c>
      <c r="AH28">
        <f t="shared" si="9"/>
        <v>3</v>
      </c>
      <c r="AI28">
        <f t="shared" si="16"/>
        <v>3</v>
      </c>
      <c r="AJ28" s="5" t="str">
        <f t="shared" si="17"/>
        <v>Correct</v>
      </c>
      <c r="AK28" s="37"/>
      <c r="AL28" s="1" t="s">
        <v>94</v>
      </c>
      <c r="AM28" s="1">
        <v>32</v>
      </c>
      <c r="AN28" s="1" t="s">
        <v>95</v>
      </c>
      <c r="AO28" s="1"/>
      <c r="AP28" s="1"/>
      <c r="AQ28" s="1"/>
      <c r="AR28" s="1"/>
      <c r="AS28" s="1"/>
      <c r="AT28" s="1"/>
      <c r="AU28" s="1"/>
      <c r="AV28" s="1"/>
      <c r="AW28" s="1"/>
      <c r="AX28" s="1"/>
      <c r="AY28" s="1" t="s">
        <v>272</v>
      </c>
    </row>
    <row r="29" spans="1:51" x14ac:dyDescent="0.25">
      <c r="A29" s="1">
        <v>28</v>
      </c>
      <c r="B29" s="1"/>
      <c r="C29" s="1" t="s">
        <v>20</v>
      </c>
      <c r="D29" s="1"/>
      <c r="E29" s="1"/>
      <c r="F29" s="1"/>
      <c r="G29" s="1"/>
      <c r="H29" s="1"/>
      <c r="I29" s="1"/>
      <c r="J29" s="1" t="s">
        <v>26</v>
      </c>
      <c r="K29" s="1"/>
      <c r="L29" s="1"/>
      <c r="M29" s="1"/>
      <c r="N29" s="1"/>
      <c r="P29">
        <f t="shared" si="10"/>
        <v>2</v>
      </c>
      <c r="Q29">
        <f t="shared" si="11"/>
        <v>1.5</v>
      </c>
      <c r="S29">
        <f t="shared" si="12"/>
        <v>0</v>
      </c>
      <c r="T29">
        <f t="shared" si="13"/>
        <v>1</v>
      </c>
      <c r="U29">
        <f t="shared" si="14"/>
        <v>0</v>
      </c>
      <c r="V29">
        <f t="shared" si="15"/>
        <v>0</v>
      </c>
      <c r="W29">
        <f t="shared" si="0"/>
        <v>0</v>
      </c>
      <c r="X29">
        <f t="shared" si="1"/>
        <v>0</v>
      </c>
      <c r="Y29">
        <f t="shared" si="2"/>
        <v>0</v>
      </c>
      <c r="Z29">
        <f t="shared" si="3"/>
        <v>0</v>
      </c>
      <c r="AA29">
        <f t="shared" si="4"/>
        <v>1</v>
      </c>
      <c r="AB29">
        <f t="shared" si="5"/>
        <v>0</v>
      </c>
      <c r="AC29">
        <f t="shared" si="6"/>
        <v>0</v>
      </c>
      <c r="AD29">
        <f t="shared" si="7"/>
        <v>0</v>
      </c>
      <c r="AE29">
        <f t="shared" si="8"/>
        <v>0</v>
      </c>
      <c r="AH29">
        <f t="shared" si="9"/>
        <v>2</v>
      </c>
      <c r="AI29">
        <f t="shared" si="16"/>
        <v>2</v>
      </c>
      <c r="AJ29" s="5" t="str">
        <f t="shared" si="17"/>
        <v>Correct</v>
      </c>
      <c r="AK29" s="37"/>
      <c r="AL29" s="1" t="s">
        <v>94</v>
      </c>
      <c r="AM29" s="1">
        <v>94</v>
      </c>
      <c r="AN29" s="1" t="s">
        <v>95</v>
      </c>
      <c r="AO29" s="1" t="s">
        <v>157</v>
      </c>
      <c r="AP29" s="1" t="s">
        <v>107</v>
      </c>
      <c r="AQ29" s="1"/>
      <c r="AR29" s="1" t="s">
        <v>352</v>
      </c>
      <c r="AS29" s="1"/>
      <c r="AT29" s="1" t="s">
        <v>110</v>
      </c>
      <c r="AU29" s="1" t="s">
        <v>104</v>
      </c>
      <c r="AV29" s="1" t="s">
        <v>102</v>
      </c>
      <c r="AW29" s="1" t="s">
        <v>372</v>
      </c>
      <c r="AX29" s="1" t="s">
        <v>98</v>
      </c>
      <c r="AY29" s="1" t="s">
        <v>272</v>
      </c>
    </row>
    <row r="30" spans="1:51" x14ac:dyDescent="0.25">
      <c r="A30" s="1">
        <v>29</v>
      </c>
      <c r="B30" s="1"/>
      <c r="C30" s="1" t="s">
        <v>20</v>
      </c>
      <c r="D30" s="1"/>
      <c r="E30" s="1"/>
      <c r="F30" s="1"/>
      <c r="G30" s="1"/>
      <c r="H30" s="1"/>
      <c r="I30" s="1" t="s">
        <v>267</v>
      </c>
      <c r="J30" s="1" t="s">
        <v>26</v>
      </c>
      <c r="K30" s="1" t="s">
        <v>27</v>
      </c>
      <c r="L30" s="1"/>
      <c r="M30" s="1"/>
      <c r="N30" s="1" t="s">
        <v>30</v>
      </c>
      <c r="P30">
        <f t="shared" si="10"/>
        <v>5</v>
      </c>
      <c r="Q30">
        <f t="shared" si="11"/>
        <v>0.6</v>
      </c>
      <c r="S30">
        <f t="shared" si="12"/>
        <v>0</v>
      </c>
      <c r="T30">
        <f t="shared" si="13"/>
        <v>0.6</v>
      </c>
      <c r="U30">
        <f t="shared" si="14"/>
        <v>0</v>
      </c>
      <c r="V30">
        <f t="shared" si="15"/>
        <v>0</v>
      </c>
      <c r="W30">
        <f t="shared" si="0"/>
        <v>0</v>
      </c>
      <c r="X30">
        <f t="shared" si="1"/>
        <v>0</v>
      </c>
      <c r="Y30">
        <f t="shared" si="2"/>
        <v>0</v>
      </c>
      <c r="Z30">
        <f t="shared" si="3"/>
        <v>0.6</v>
      </c>
      <c r="AA30">
        <f t="shared" si="4"/>
        <v>0.6</v>
      </c>
      <c r="AB30">
        <f t="shared" si="5"/>
        <v>0.6</v>
      </c>
      <c r="AC30">
        <f t="shared" si="6"/>
        <v>0</v>
      </c>
      <c r="AD30">
        <f t="shared" si="7"/>
        <v>0</v>
      </c>
      <c r="AE30">
        <f t="shared" si="8"/>
        <v>0.6</v>
      </c>
      <c r="AH30">
        <f t="shared" si="9"/>
        <v>3</v>
      </c>
      <c r="AI30">
        <f t="shared" si="16"/>
        <v>5</v>
      </c>
      <c r="AJ30" s="5" t="str">
        <f t="shared" si="17"/>
        <v>Correct</v>
      </c>
      <c r="AK30" s="37"/>
      <c r="AL30" s="1" t="s">
        <v>94</v>
      </c>
      <c r="AM30" s="1"/>
      <c r="AN30" s="1" t="s">
        <v>95</v>
      </c>
      <c r="AO30" s="1" t="s">
        <v>157</v>
      </c>
      <c r="AP30" s="1" t="s">
        <v>97</v>
      </c>
      <c r="AQ30" s="1" t="s">
        <v>98</v>
      </c>
      <c r="AR30" s="1" t="s">
        <v>349</v>
      </c>
      <c r="AS30" s="1"/>
      <c r="AT30" s="1" t="s">
        <v>110</v>
      </c>
      <c r="AU30" s="1" t="s">
        <v>101</v>
      </c>
      <c r="AV30" s="1" t="s">
        <v>102</v>
      </c>
      <c r="AW30" s="1"/>
      <c r="AX30" s="1" t="s">
        <v>102</v>
      </c>
      <c r="AY30" s="1" t="s">
        <v>272</v>
      </c>
    </row>
    <row r="31" spans="1:51" x14ac:dyDescent="0.25">
      <c r="A31" s="1">
        <v>30</v>
      </c>
      <c r="B31" s="1"/>
      <c r="C31" s="1" t="s">
        <v>20</v>
      </c>
      <c r="D31" s="1" t="s">
        <v>21</v>
      </c>
      <c r="E31" s="1"/>
      <c r="F31" s="1"/>
      <c r="G31" s="1"/>
      <c r="H31" s="1"/>
      <c r="I31" s="1"/>
      <c r="J31" s="1"/>
      <c r="K31" s="1"/>
      <c r="L31" s="1"/>
      <c r="M31" s="1"/>
      <c r="N31" s="1" t="s">
        <v>30</v>
      </c>
      <c r="P31">
        <f t="shared" si="10"/>
        <v>3</v>
      </c>
      <c r="Q31">
        <f t="shared" si="11"/>
        <v>1</v>
      </c>
      <c r="S31">
        <f t="shared" si="12"/>
        <v>0</v>
      </c>
      <c r="T31">
        <f t="shared" si="13"/>
        <v>1</v>
      </c>
      <c r="U31">
        <f t="shared" si="14"/>
        <v>1</v>
      </c>
      <c r="V31">
        <f t="shared" si="15"/>
        <v>0</v>
      </c>
      <c r="W31">
        <f t="shared" si="0"/>
        <v>0</v>
      </c>
      <c r="X31">
        <f t="shared" si="1"/>
        <v>0</v>
      </c>
      <c r="Y31">
        <f t="shared" si="2"/>
        <v>0</v>
      </c>
      <c r="Z31">
        <f t="shared" si="3"/>
        <v>0</v>
      </c>
      <c r="AA31">
        <f t="shared" si="4"/>
        <v>0</v>
      </c>
      <c r="AB31">
        <f t="shared" si="5"/>
        <v>0</v>
      </c>
      <c r="AC31">
        <f t="shared" si="6"/>
        <v>0</v>
      </c>
      <c r="AD31">
        <f t="shared" si="7"/>
        <v>0</v>
      </c>
      <c r="AE31">
        <f t="shared" si="8"/>
        <v>1</v>
      </c>
      <c r="AH31">
        <f t="shared" si="9"/>
        <v>3</v>
      </c>
      <c r="AI31">
        <f t="shared" si="16"/>
        <v>3</v>
      </c>
      <c r="AJ31" s="5" t="str">
        <f t="shared" si="17"/>
        <v>Correct</v>
      </c>
      <c r="AK31" s="37"/>
      <c r="AL31" s="1" t="s">
        <v>94</v>
      </c>
      <c r="AM31" s="1">
        <v>59</v>
      </c>
      <c r="AN31" s="1" t="s">
        <v>95</v>
      </c>
      <c r="AO31" s="1" t="s">
        <v>117</v>
      </c>
      <c r="AP31" s="1" t="s">
        <v>97</v>
      </c>
      <c r="AQ31" s="1"/>
      <c r="AR31" s="1" t="s">
        <v>349</v>
      </c>
      <c r="AS31" s="1"/>
      <c r="AT31" s="1" t="s">
        <v>103</v>
      </c>
      <c r="AU31" s="1" t="s">
        <v>104</v>
      </c>
      <c r="AV31" s="1" t="s">
        <v>102</v>
      </c>
      <c r="AW31" s="1" t="s">
        <v>90</v>
      </c>
      <c r="AX31" s="1" t="s">
        <v>102</v>
      </c>
      <c r="AY31" s="1" t="s">
        <v>272</v>
      </c>
    </row>
    <row r="32" spans="1:51" x14ac:dyDescent="0.25">
      <c r="A32" s="1">
        <v>31</v>
      </c>
      <c r="B32" s="1"/>
      <c r="C32" s="1"/>
      <c r="D32" s="1" t="s">
        <v>21</v>
      </c>
      <c r="E32" s="1"/>
      <c r="F32" s="1"/>
      <c r="G32" s="1"/>
      <c r="H32" s="1"/>
      <c r="I32" s="1"/>
      <c r="J32" s="1" t="s">
        <v>26</v>
      </c>
      <c r="K32" s="1" t="s">
        <v>27</v>
      </c>
      <c r="L32" s="1"/>
      <c r="M32" s="1"/>
      <c r="N32" s="1"/>
      <c r="P32">
        <f t="shared" si="10"/>
        <v>3</v>
      </c>
      <c r="Q32">
        <f t="shared" si="11"/>
        <v>1</v>
      </c>
      <c r="S32">
        <f t="shared" si="12"/>
        <v>0</v>
      </c>
      <c r="T32">
        <f t="shared" si="13"/>
        <v>0</v>
      </c>
      <c r="U32">
        <f t="shared" si="14"/>
        <v>1</v>
      </c>
      <c r="V32">
        <f t="shared" si="15"/>
        <v>0</v>
      </c>
      <c r="W32">
        <f t="shared" si="0"/>
        <v>0</v>
      </c>
      <c r="X32">
        <f t="shared" si="1"/>
        <v>0</v>
      </c>
      <c r="Y32">
        <f t="shared" si="2"/>
        <v>0</v>
      </c>
      <c r="Z32">
        <f t="shared" si="3"/>
        <v>0</v>
      </c>
      <c r="AA32">
        <f t="shared" si="4"/>
        <v>1</v>
      </c>
      <c r="AB32">
        <f t="shared" si="5"/>
        <v>1</v>
      </c>
      <c r="AC32">
        <f t="shared" si="6"/>
        <v>0</v>
      </c>
      <c r="AD32">
        <f t="shared" si="7"/>
        <v>0</v>
      </c>
      <c r="AE32">
        <f t="shared" si="8"/>
        <v>0</v>
      </c>
      <c r="AH32">
        <f t="shared" si="9"/>
        <v>3</v>
      </c>
      <c r="AI32">
        <f t="shared" si="16"/>
        <v>3</v>
      </c>
      <c r="AJ32" s="5" t="str">
        <f t="shared" si="17"/>
        <v>Correct</v>
      </c>
      <c r="AK32" s="37"/>
      <c r="AL32" s="1" t="s">
        <v>94</v>
      </c>
      <c r="AM32" s="1">
        <v>63</v>
      </c>
      <c r="AN32" s="1" t="s">
        <v>95</v>
      </c>
      <c r="AO32" s="1" t="s">
        <v>131</v>
      </c>
      <c r="AP32" s="1" t="s">
        <v>107</v>
      </c>
      <c r="AQ32" s="1" t="s">
        <v>102</v>
      </c>
      <c r="AR32" s="1" t="s">
        <v>81</v>
      </c>
      <c r="AS32" s="1"/>
      <c r="AT32" s="1" t="s">
        <v>133</v>
      </c>
      <c r="AU32" s="1" t="s">
        <v>104</v>
      </c>
      <c r="AV32" s="1" t="s">
        <v>102</v>
      </c>
      <c r="AW32" s="1" t="s">
        <v>90</v>
      </c>
      <c r="AX32" s="1" t="s">
        <v>102</v>
      </c>
      <c r="AY32" s="1" t="s">
        <v>265</v>
      </c>
    </row>
    <row r="33" spans="1:51" x14ac:dyDescent="0.25">
      <c r="A33" s="1">
        <v>32</v>
      </c>
      <c r="B33" s="1"/>
      <c r="C33" s="1" t="s">
        <v>20</v>
      </c>
      <c r="D33" s="1" t="s">
        <v>21</v>
      </c>
      <c r="E33" s="1"/>
      <c r="F33" s="1"/>
      <c r="G33" s="1"/>
      <c r="H33" s="1"/>
      <c r="I33" s="1"/>
      <c r="J33" s="1" t="s">
        <v>26</v>
      </c>
      <c r="K33" s="1"/>
      <c r="L33" s="1" t="s">
        <v>28</v>
      </c>
      <c r="M33" s="1"/>
      <c r="N33" s="1"/>
      <c r="P33">
        <f t="shared" si="10"/>
        <v>4</v>
      </c>
      <c r="Q33">
        <f t="shared" si="11"/>
        <v>0.75</v>
      </c>
      <c r="S33">
        <f t="shared" si="12"/>
        <v>0</v>
      </c>
      <c r="T33">
        <f t="shared" si="13"/>
        <v>0.75</v>
      </c>
      <c r="U33">
        <f t="shared" si="14"/>
        <v>0.75</v>
      </c>
      <c r="V33">
        <f t="shared" si="15"/>
        <v>0</v>
      </c>
      <c r="W33">
        <f t="shared" si="0"/>
        <v>0</v>
      </c>
      <c r="X33">
        <f t="shared" si="1"/>
        <v>0</v>
      </c>
      <c r="Y33">
        <f t="shared" si="2"/>
        <v>0</v>
      </c>
      <c r="Z33">
        <f t="shared" si="3"/>
        <v>0</v>
      </c>
      <c r="AA33">
        <f t="shared" si="4"/>
        <v>0.75</v>
      </c>
      <c r="AB33">
        <f t="shared" si="5"/>
        <v>0</v>
      </c>
      <c r="AC33">
        <f t="shared" si="6"/>
        <v>0.75</v>
      </c>
      <c r="AD33">
        <f t="shared" si="7"/>
        <v>0</v>
      </c>
      <c r="AE33">
        <f t="shared" si="8"/>
        <v>0</v>
      </c>
      <c r="AH33">
        <f t="shared" si="9"/>
        <v>3</v>
      </c>
      <c r="AI33">
        <f t="shared" si="16"/>
        <v>4</v>
      </c>
      <c r="AJ33" s="5" t="str">
        <f t="shared" si="17"/>
        <v>Correct</v>
      </c>
      <c r="AK33" s="37"/>
      <c r="AL33" s="1" t="s">
        <v>105</v>
      </c>
      <c r="AM33" s="1">
        <v>40</v>
      </c>
      <c r="AN33" s="1" t="s">
        <v>95</v>
      </c>
      <c r="AO33" s="1" t="s">
        <v>131</v>
      </c>
      <c r="AP33" s="1" t="s">
        <v>107</v>
      </c>
      <c r="AQ33" s="1" t="s">
        <v>102</v>
      </c>
      <c r="AR33" s="1" t="s">
        <v>81</v>
      </c>
      <c r="AS33" s="1" t="s">
        <v>112</v>
      </c>
      <c r="AT33" s="1" t="s">
        <v>103</v>
      </c>
      <c r="AU33" s="1" t="s">
        <v>101</v>
      </c>
      <c r="AV33" s="1" t="s">
        <v>98</v>
      </c>
      <c r="AW33" s="1" t="s">
        <v>93</v>
      </c>
      <c r="AX33" s="1" t="s">
        <v>102</v>
      </c>
      <c r="AY33" s="1" t="s">
        <v>265</v>
      </c>
    </row>
    <row r="34" spans="1:51" x14ac:dyDescent="0.25">
      <c r="A34" s="1">
        <v>33</v>
      </c>
      <c r="B34" s="1"/>
      <c r="C34" s="1" t="s">
        <v>20</v>
      </c>
      <c r="D34" s="1"/>
      <c r="E34" s="1"/>
      <c r="F34" s="1"/>
      <c r="G34" s="1"/>
      <c r="H34" s="1"/>
      <c r="I34" s="1"/>
      <c r="J34" s="1"/>
      <c r="K34" s="1"/>
      <c r="L34" s="1"/>
      <c r="M34" s="1"/>
      <c r="N34" s="1" t="s">
        <v>30</v>
      </c>
      <c r="P34">
        <f t="shared" si="10"/>
        <v>2</v>
      </c>
      <c r="Q34">
        <f t="shared" si="11"/>
        <v>1.5</v>
      </c>
      <c r="S34">
        <f t="shared" si="12"/>
        <v>0</v>
      </c>
      <c r="T34">
        <f t="shared" si="13"/>
        <v>1</v>
      </c>
      <c r="U34">
        <f t="shared" si="14"/>
        <v>0</v>
      </c>
      <c r="V34">
        <f t="shared" si="15"/>
        <v>0</v>
      </c>
      <c r="W34">
        <f t="shared" si="0"/>
        <v>0</v>
      </c>
      <c r="X34">
        <f t="shared" si="1"/>
        <v>0</v>
      </c>
      <c r="Y34">
        <f t="shared" si="2"/>
        <v>0</v>
      </c>
      <c r="Z34">
        <f t="shared" si="3"/>
        <v>0</v>
      </c>
      <c r="AA34">
        <f t="shared" si="4"/>
        <v>0</v>
      </c>
      <c r="AB34">
        <f t="shared" si="5"/>
        <v>0</v>
      </c>
      <c r="AC34">
        <f t="shared" si="6"/>
        <v>0</v>
      </c>
      <c r="AD34">
        <f t="shared" si="7"/>
        <v>0</v>
      </c>
      <c r="AE34">
        <f t="shared" si="8"/>
        <v>1</v>
      </c>
      <c r="AH34">
        <f t="shared" si="9"/>
        <v>2</v>
      </c>
      <c r="AI34">
        <f t="shared" si="16"/>
        <v>2</v>
      </c>
      <c r="AJ34" s="5" t="str">
        <f t="shared" si="17"/>
        <v>Correct</v>
      </c>
      <c r="AK34" s="37"/>
      <c r="AL34" s="1" t="s">
        <v>94</v>
      </c>
      <c r="AM34" s="1">
        <v>45</v>
      </c>
      <c r="AN34" s="1" t="s">
        <v>95</v>
      </c>
      <c r="AO34" s="1" t="s">
        <v>131</v>
      </c>
      <c r="AP34" s="1" t="s">
        <v>107</v>
      </c>
      <c r="AQ34" s="1" t="s">
        <v>102</v>
      </c>
      <c r="AR34" s="1" t="s">
        <v>354</v>
      </c>
      <c r="AS34" s="1" t="s">
        <v>109</v>
      </c>
      <c r="AT34" s="1" t="s">
        <v>137</v>
      </c>
      <c r="AU34" s="1" t="s">
        <v>125</v>
      </c>
      <c r="AV34" s="1" t="s">
        <v>98</v>
      </c>
      <c r="AW34" s="1" t="s">
        <v>93</v>
      </c>
      <c r="AX34" s="1" t="s">
        <v>102</v>
      </c>
      <c r="AY34" s="1" t="s">
        <v>265</v>
      </c>
    </row>
    <row r="35" spans="1:51" x14ac:dyDescent="0.25">
      <c r="A35" s="1">
        <v>34</v>
      </c>
      <c r="B35" s="1" t="s">
        <v>19</v>
      </c>
      <c r="C35" s="1" t="s">
        <v>20</v>
      </c>
      <c r="D35" s="1"/>
      <c r="E35" s="1"/>
      <c r="F35" s="1"/>
      <c r="G35" s="1"/>
      <c r="H35" s="1"/>
      <c r="I35" s="1"/>
      <c r="J35" s="1"/>
      <c r="K35" s="1"/>
      <c r="L35" s="1"/>
      <c r="M35" s="1"/>
      <c r="N35" s="1" t="s">
        <v>30</v>
      </c>
      <c r="P35">
        <f t="shared" si="10"/>
        <v>3</v>
      </c>
      <c r="Q35">
        <f t="shared" si="11"/>
        <v>1</v>
      </c>
      <c r="S35">
        <f t="shared" si="12"/>
        <v>1</v>
      </c>
      <c r="T35">
        <f t="shared" si="13"/>
        <v>1</v>
      </c>
      <c r="U35">
        <f t="shared" si="14"/>
        <v>0</v>
      </c>
      <c r="V35">
        <f t="shared" si="15"/>
        <v>0</v>
      </c>
      <c r="W35">
        <f t="shared" si="0"/>
        <v>0</v>
      </c>
      <c r="X35">
        <f t="shared" si="1"/>
        <v>0</v>
      </c>
      <c r="Y35">
        <f t="shared" si="2"/>
        <v>0</v>
      </c>
      <c r="Z35">
        <f t="shared" si="3"/>
        <v>0</v>
      </c>
      <c r="AA35">
        <f t="shared" si="4"/>
        <v>0</v>
      </c>
      <c r="AB35">
        <f t="shared" si="5"/>
        <v>0</v>
      </c>
      <c r="AC35">
        <f t="shared" si="6"/>
        <v>0</v>
      </c>
      <c r="AD35">
        <f t="shared" si="7"/>
        <v>0</v>
      </c>
      <c r="AE35">
        <f t="shared" si="8"/>
        <v>1</v>
      </c>
      <c r="AH35">
        <f t="shared" si="9"/>
        <v>3</v>
      </c>
      <c r="AI35">
        <f t="shared" si="16"/>
        <v>3</v>
      </c>
      <c r="AJ35" s="5" t="str">
        <f t="shared" si="17"/>
        <v>Correct</v>
      </c>
      <c r="AK35" s="37"/>
      <c r="AL35" s="1" t="s">
        <v>94</v>
      </c>
      <c r="AM35" s="1">
        <v>23</v>
      </c>
      <c r="AN35" s="1" t="s">
        <v>95</v>
      </c>
      <c r="AO35" s="1" t="s">
        <v>131</v>
      </c>
      <c r="AP35" s="1"/>
      <c r="AQ35" s="1" t="s">
        <v>102</v>
      </c>
      <c r="AR35" s="1" t="s">
        <v>355</v>
      </c>
      <c r="AS35" s="1" t="s">
        <v>109</v>
      </c>
      <c r="AT35" s="1" t="s">
        <v>103</v>
      </c>
      <c r="AU35" s="1" t="s">
        <v>101</v>
      </c>
      <c r="AV35" s="1" t="s">
        <v>102</v>
      </c>
      <c r="AW35" s="1" t="s">
        <v>91</v>
      </c>
      <c r="AX35" s="1" t="s">
        <v>102</v>
      </c>
      <c r="AY35" s="1" t="s">
        <v>265</v>
      </c>
    </row>
    <row r="36" spans="1:51" x14ac:dyDescent="0.25">
      <c r="A36" s="1">
        <v>35</v>
      </c>
      <c r="B36" s="1"/>
      <c r="C36" s="1"/>
      <c r="D36" s="1" t="s">
        <v>21</v>
      </c>
      <c r="E36" s="1"/>
      <c r="F36" s="1"/>
      <c r="G36" s="1"/>
      <c r="H36" s="1" t="s">
        <v>25</v>
      </c>
      <c r="I36" s="1" t="s">
        <v>267</v>
      </c>
      <c r="J36" s="1"/>
      <c r="K36" s="1"/>
      <c r="L36" s="1"/>
      <c r="M36" s="1"/>
      <c r="N36" s="1"/>
      <c r="P36">
        <f t="shared" si="10"/>
        <v>3</v>
      </c>
      <c r="Q36">
        <f t="shared" si="11"/>
        <v>1</v>
      </c>
      <c r="S36">
        <f t="shared" si="12"/>
        <v>0</v>
      </c>
      <c r="T36">
        <f t="shared" si="13"/>
        <v>0</v>
      </c>
      <c r="U36">
        <f t="shared" si="14"/>
        <v>1</v>
      </c>
      <c r="V36">
        <f t="shared" si="15"/>
        <v>0</v>
      </c>
      <c r="W36">
        <f t="shared" si="0"/>
        <v>0</v>
      </c>
      <c r="X36">
        <f t="shared" si="1"/>
        <v>0</v>
      </c>
      <c r="Y36">
        <f t="shared" si="2"/>
        <v>1</v>
      </c>
      <c r="Z36">
        <f t="shared" si="3"/>
        <v>1</v>
      </c>
      <c r="AA36">
        <f t="shared" si="4"/>
        <v>0</v>
      </c>
      <c r="AB36">
        <f t="shared" si="5"/>
        <v>0</v>
      </c>
      <c r="AC36">
        <f t="shared" si="6"/>
        <v>0</v>
      </c>
      <c r="AD36">
        <f t="shared" si="7"/>
        <v>0</v>
      </c>
      <c r="AE36">
        <f t="shared" si="8"/>
        <v>0</v>
      </c>
      <c r="AH36">
        <f t="shared" si="9"/>
        <v>3</v>
      </c>
      <c r="AI36">
        <f t="shared" si="16"/>
        <v>3</v>
      </c>
      <c r="AJ36" s="5" t="str">
        <f t="shared" si="17"/>
        <v>Correct</v>
      </c>
      <c r="AK36" s="37"/>
      <c r="AL36" s="1" t="s">
        <v>105</v>
      </c>
      <c r="AM36" s="1">
        <v>33</v>
      </c>
      <c r="AN36" s="1" t="s">
        <v>95</v>
      </c>
      <c r="AO36" s="1" t="s">
        <v>131</v>
      </c>
      <c r="AP36" s="1"/>
      <c r="AQ36" s="1" t="s">
        <v>102</v>
      </c>
      <c r="AR36" s="1" t="s">
        <v>81</v>
      </c>
      <c r="AS36" s="1" t="s">
        <v>99</v>
      </c>
      <c r="AT36" s="1" t="s">
        <v>133</v>
      </c>
      <c r="AU36" s="1" t="s">
        <v>135</v>
      </c>
      <c r="AV36" s="1" t="s">
        <v>102</v>
      </c>
      <c r="AW36" s="1" t="s">
        <v>91</v>
      </c>
      <c r="AX36" s="1" t="s">
        <v>102</v>
      </c>
      <c r="AY36" s="1" t="s">
        <v>265</v>
      </c>
    </row>
    <row r="37" spans="1:51" x14ac:dyDescent="0.25">
      <c r="A37" s="1">
        <v>36</v>
      </c>
      <c r="B37" s="1" t="s">
        <v>19</v>
      </c>
      <c r="C37" s="1" t="s">
        <v>20</v>
      </c>
      <c r="D37" s="1"/>
      <c r="E37" s="1"/>
      <c r="F37" s="1"/>
      <c r="G37" s="1"/>
      <c r="H37" s="1"/>
      <c r="I37" s="1"/>
      <c r="J37" s="1" t="s">
        <v>26</v>
      </c>
      <c r="K37" s="1"/>
      <c r="L37" s="1" t="s">
        <v>28</v>
      </c>
      <c r="M37" s="1"/>
      <c r="N37" s="1"/>
      <c r="P37">
        <f t="shared" si="10"/>
        <v>4</v>
      </c>
      <c r="Q37">
        <f t="shared" si="11"/>
        <v>0.75</v>
      </c>
      <c r="S37">
        <f t="shared" si="12"/>
        <v>0.75</v>
      </c>
      <c r="T37">
        <f t="shared" si="13"/>
        <v>0.75</v>
      </c>
      <c r="U37">
        <f t="shared" si="14"/>
        <v>0</v>
      </c>
      <c r="V37">
        <f t="shared" si="15"/>
        <v>0</v>
      </c>
      <c r="W37">
        <f t="shared" si="0"/>
        <v>0</v>
      </c>
      <c r="X37">
        <f t="shared" si="1"/>
        <v>0</v>
      </c>
      <c r="Y37">
        <f t="shared" si="2"/>
        <v>0</v>
      </c>
      <c r="Z37">
        <f t="shared" si="3"/>
        <v>0</v>
      </c>
      <c r="AA37">
        <f t="shared" si="4"/>
        <v>0.75</v>
      </c>
      <c r="AB37">
        <f t="shared" si="5"/>
        <v>0</v>
      </c>
      <c r="AC37">
        <f t="shared" si="6"/>
        <v>0.75</v>
      </c>
      <c r="AD37">
        <f t="shared" si="7"/>
        <v>0</v>
      </c>
      <c r="AE37">
        <f t="shared" si="8"/>
        <v>0</v>
      </c>
      <c r="AH37">
        <f t="shared" si="9"/>
        <v>3</v>
      </c>
      <c r="AI37">
        <f t="shared" si="16"/>
        <v>4</v>
      </c>
      <c r="AJ37" s="5" t="str">
        <f t="shared" si="17"/>
        <v>Correct</v>
      </c>
      <c r="AK37" s="37"/>
      <c r="AL37" s="1" t="s">
        <v>105</v>
      </c>
      <c r="AM37" s="1">
        <v>32</v>
      </c>
      <c r="AN37" s="1" t="s">
        <v>95</v>
      </c>
      <c r="AO37" s="1" t="s">
        <v>131</v>
      </c>
      <c r="AP37" s="1"/>
      <c r="AQ37" s="1"/>
      <c r="AR37" s="1" t="s">
        <v>81</v>
      </c>
      <c r="AS37" s="1" t="s">
        <v>109</v>
      </c>
      <c r="AT37" s="1" t="s">
        <v>103</v>
      </c>
      <c r="AU37" s="1"/>
      <c r="AV37" s="1" t="s">
        <v>98</v>
      </c>
      <c r="AW37" s="1" t="s">
        <v>93</v>
      </c>
      <c r="AX37" s="1"/>
      <c r="AY37" s="1" t="s">
        <v>265</v>
      </c>
    </row>
    <row r="38" spans="1:51" x14ac:dyDescent="0.25">
      <c r="A38" s="1">
        <v>37</v>
      </c>
      <c r="B38" s="1"/>
      <c r="C38" s="1" t="s">
        <v>20</v>
      </c>
      <c r="D38" s="1"/>
      <c r="E38" s="1" t="s">
        <v>22</v>
      </c>
      <c r="F38" s="1"/>
      <c r="G38" s="1"/>
      <c r="H38" s="1"/>
      <c r="I38" s="1"/>
      <c r="J38" s="1" t="s">
        <v>26</v>
      </c>
      <c r="K38" s="1"/>
      <c r="L38" s="1" t="s">
        <v>28</v>
      </c>
      <c r="M38" s="1"/>
      <c r="N38" s="1" t="s">
        <v>30</v>
      </c>
      <c r="P38">
        <f t="shared" si="10"/>
        <v>5</v>
      </c>
      <c r="Q38">
        <f t="shared" si="11"/>
        <v>0.6</v>
      </c>
      <c r="S38">
        <f t="shared" si="12"/>
        <v>0</v>
      </c>
      <c r="T38">
        <f t="shared" si="13"/>
        <v>0.6</v>
      </c>
      <c r="U38">
        <f t="shared" si="14"/>
        <v>0</v>
      </c>
      <c r="V38">
        <f t="shared" si="15"/>
        <v>0.6</v>
      </c>
      <c r="W38">
        <f t="shared" si="0"/>
        <v>0</v>
      </c>
      <c r="X38">
        <f t="shared" si="1"/>
        <v>0</v>
      </c>
      <c r="Y38">
        <f t="shared" si="2"/>
        <v>0</v>
      </c>
      <c r="Z38">
        <f t="shared" si="3"/>
        <v>0</v>
      </c>
      <c r="AA38">
        <f t="shared" si="4"/>
        <v>0.6</v>
      </c>
      <c r="AB38">
        <f t="shared" si="5"/>
        <v>0</v>
      </c>
      <c r="AC38">
        <f t="shared" si="6"/>
        <v>0.6</v>
      </c>
      <c r="AD38">
        <f t="shared" si="7"/>
        <v>0</v>
      </c>
      <c r="AE38">
        <f t="shared" si="8"/>
        <v>0.6</v>
      </c>
      <c r="AH38">
        <f t="shared" si="9"/>
        <v>3</v>
      </c>
      <c r="AI38">
        <f t="shared" si="16"/>
        <v>5</v>
      </c>
      <c r="AJ38" s="5" t="str">
        <f t="shared" si="17"/>
        <v>Correct</v>
      </c>
      <c r="AK38" s="37"/>
      <c r="AL38" s="1" t="s">
        <v>94</v>
      </c>
      <c r="AM38" s="1">
        <v>35</v>
      </c>
      <c r="AN38" s="1" t="s">
        <v>115</v>
      </c>
      <c r="AO38" s="1" t="s">
        <v>310</v>
      </c>
      <c r="AP38" s="1"/>
      <c r="AQ38" s="1" t="s">
        <v>102</v>
      </c>
      <c r="AR38" s="1" t="s">
        <v>81</v>
      </c>
      <c r="AS38" s="1" t="s">
        <v>109</v>
      </c>
      <c r="AT38" s="1" t="s">
        <v>133</v>
      </c>
      <c r="AU38" s="1" t="s">
        <v>101</v>
      </c>
      <c r="AV38" s="1" t="s">
        <v>102</v>
      </c>
      <c r="AW38" s="1" t="s">
        <v>91</v>
      </c>
      <c r="AX38" s="1"/>
      <c r="AY38" s="1" t="s">
        <v>265</v>
      </c>
    </row>
    <row r="39" spans="1:51" x14ac:dyDescent="0.25">
      <c r="A39" s="1">
        <v>38</v>
      </c>
      <c r="B39" s="1"/>
      <c r="C39" s="1" t="s">
        <v>20</v>
      </c>
      <c r="D39" s="1"/>
      <c r="E39" s="1"/>
      <c r="F39" s="1"/>
      <c r="G39" s="1"/>
      <c r="H39" s="1"/>
      <c r="I39" s="1"/>
      <c r="J39" s="1"/>
      <c r="K39" s="1"/>
      <c r="L39" s="1"/>
      <c r="M39" s="1"/>
      <c r="N39" s="1"/>
      <c r="P39">
        <f t="shared" si="10"/>
        <v>1</v>
      </c>
      <c r="Q39">
        <f t="shared" si="11"/>
        <v>3</v>
      </c>
      <c r="S39">
        <f t="shared" si="12"/>
        <v>0</v>
      </c>
      <c r="T39">
        <f t="shared" si="13"/>
        <v>1</v>
      </c>
      <c r="U39">
        <f t="shared" si="14"/>
        <v>0</v>
      </c>
      <c r="V39">
        <f t="shared" si="15"/>
        <v>0</v>
      </c>
      <c r="W39">
        <f t="shared" si="0"/>
        <v>0</v>
      </c>
      <c r="X39">
        <f t="shared" si="1"/>
        <v>0</v>
      </c>
      <c r="Y39">
        <f t="shared" si="2"/>
        <v>0</v>
      </c>
      <c r="Z39">
        <f t="shared" si="3"/>
        <v>0</v>
      </c>
      <c r="AA39">
        <f t="shared" si="4"/>
        <v>0</v>
      </c>
      <c r="AB39">
        <f t="shared" si="5"/>
        <v>0</v>
      </c>
      <c r="AC39">
        <f t="shared" si="6"/>
        <v>0</v>
      </c>
      <c r="AD39">
        <f t="shared" si="7"/>
        <v>0</v>
      </c>
      <c r="AE39">
        <f t="shared" si="8"/>
        <v>0</v>
      </c>
      <c r="AH39">
        <f t="shared" si="9"/>
        <v>1</v>
      </c>
      <c r="AI39">
        <f t="shared" si="16"/>
        <v>1</v>
      </c>
      <c r="AJ39" s="5" t="str">
        <f t="shared" si="17"/>
        <v>Correct</v>
      </c>
      <c r="AK39" s="37"/>
      <c r="AL39" s="1" t="s">
        <v>94</v>
      </c>
      <c r="AM39" s="1"/>
      <c r="AN39" s="1" t="s">
        <v>95</v>
      </c>
      <c r="AO39" s="1" t="s">
        <v>138</v>
      </c>
      <c r="AP39" s="1" t="s">
        <v>346</v>
      </c>
      <c r="AQ39" s="1"/>
      <c r="AR39" s="1" t="s">
        <v>81</v>
      </c>
      <c r="AS39" s="1" t="s">
        <v>109</v>
      </c>
      <c r="AT39" s="1"/>
      <c r="AU39" s="1" t="s">
        <v>135</v>
      </c>
      <c r="AV39" s="1"/>
      <c r="AW39" s="1" t="s">
        <v>93</v>
      </c>
      <c r="AX39" s="1"/>
      <c r="AY39" s="1" t="s">
        <v>265</v>
      </c>
    </row>
    <row r="40" spans="1:51" x14ac:dyDescent="0.25">
      <c r="A40" s="1">
        <v>39</v>
      </c>
      <c r="B40" s="1" t="s">
        <v>19</v>
      </c>
      <c r="C40" s="1"/>
      <c r="D40" s="1"/>
      <c r="E40" s="1" t="s">
        <v>22</v>
      </c>
      <c r="F40" s="1"/>
      <c r="G40" s="1"/>
      <c r="H40" s="1"/>
      <c r="I40" s="1"/>
      <c r="J40" s="1"/>
      <c r="K40" s="1"/>
      <c r="L40" s="1"/>
      <c r="M40" s="1"/>
      <c r="N40" s="1"/>
      <c r="P40">
        <f t="shared" si="10"/>
        <v>2</v>
      </c>
      <c r="Q40">
        <f t="shared" si="11"/>
        <v>1.5</v>
      </c>
      <c r="S40">
        <f t="shared" si="12"/>
        <v>1</v>
      </c>
      <c r="T40">
        <f t="shared" si="13"/>
        <v>0</v>
      </c>
      <c r="U40">
        <f t="shared" si="14"/>
        <v>0</v>
      </c>
      <c r="V40">
        <f t="shared" si="15"/>
        <v>1</v>
      </c>
      <c r="W40">
        <f t="shared" si="0"/>
        <v>0</v>
      </c>
      <c r="X40">
        <f t="shared" si="1"/>
        <v>0</v>
      </c>
      <c r="Y40">
        <f t="shared" si="2"/>
        <v>0</v>
      </c>
      <c r="Z40">
        <f t="shared" si="3"/>
        <v>0</v>
      </c>
      <c r="AA40">
        <f t="shared" si="4"/>
        <v>0</v>
      </c>
      <c r="AB40">
        <f t="shared" si="5"/>
        <v>0</v>
      </c>
      <c r="AC40">
        <f t="shared" si="6"/>
        <v>0</v>
      </c>
      <c r="AD40">
        <f t="shared" si="7"/>
        <v>0</v>
      </c>
      <c r="AE40">
        <f t="shared" si="8"/>
        <v>0</v>
      </c>
      <c r="AH40">
        <f t="shared" si="9"/>
        <v>2</v>
      </c>
      <c r="AI40">
        <f t="shared" si="16"/>
        <v>2</v>
      </c>
      <c r="AJ40" s="5" t="str">
        <f t="shared" si="17"/>
        <v>Correct</v>
      </c>
      <c r="AK40" s="37"/>
      <c r="AL40" s="1" t="s">
        <v>94</v>
      </c>
      <c r="AM40" s="1">
        <v>33</v>
      </c>
      <c r="AN40" s="1" t="s">
        <v>95</v>
      </c>
      <c r="AO40" s="1" t="s">
        <v>223</v>
      </c>
      <c r="AP40" s="1" t="s">
        <v>346</v>
      </c>
      <c r="AQ40" s="1" t="s">
        <v>102</v>
      </c>
      <c r="AR40" s="1" t="s">
        <v>81</v>
      </c>
      <c r="AS40" s="1" t="s">
        <v>112</v>
      </c>
      <c r="AT40" s="1" t="s">
        <v>110</v>
      </c>
      <c r="AU40" s="1" t="s">
        <v>101</v>
      </c>
      <c r="AV40" s="1" t="s">
        <v>102</v>
      </c>
      <c r="AW40" s="1" t="s">
        <v>90</v>
      </c>
      <c r="AX40" s="1" t="s">
        <v>102</v>
      </c>
      <c r="AY40" s="1" t="s">
        <v>265</v>
      </c>
    </row>
    <row r="41" spans="1:51" x14ac:dyDescent="0.25">
      <c r="A41" s="1">
        <v>40</v>
      </c>
      <c r="B41" s="1"/>
      <c r="C41" s="1"/>
      <c r="D41" s="1"/>
      <c r="E41" s="1"/>
      <c r="F41" s="1"/>
      <c r="G41" s="1"/>
      <c r="H41" s="1"/>
      <c r="I41" s="1"/>
      <c r="J41" s="1"/>
      <c r="K41" s="1"/>
      <c r="L41" s="1"/>
      <c r="M41" s="1"/>
      <c r="N41" s="1" t="s">
        <v>30</v>
      </c>
      <c r="P41">
        <f t="shared" si="10"/>
        <v>1</v>
      </c>
      <c r="Q41">
        <f t="shared" si="11"/>
        <v>3</v>
      </c>
      <c r="S41">
        <f t="shared" si="12"/>
        <v>0</v>
      </c>
      <c r="T41">
        <f t="shared" si="13"/>
        <v>0</v>
      </c>
      <c r="U41">
        <f t="shared" si="14"/>
        <v>0</v>
      </c>
      <c r="V41">
        <f t="shared" si="15"/>
        <v>0</v>
      </c>
      <c r="W41">
        <f t="shared" si="0"/>
        <v>0</v>
      </c>
      <c r="X41">
        <f t="shared" si="1"/>
        <v>0</v>
      </c>
      <c r="Y41">
        <f t="shared" si="2"/>
        <v>0</v>
      </c>
      <c r="Z41">
        <f t="shared" si="3"/>
        <v>0</v>
      </c>
      <c r="AA41">
        <f t="shared" si="4"/>
        <v>0</v>
      </c>
      <c r="AB41">
        <f t="shared" si="5"/>
        <v>0</v>
      </c>
      <c r="AC41">
        <f t="shared" si="6"/>
        <v>0</v>
      </c>
      <c r="AD41">
        <f t="shared" si="7"/>
        <v>0</v>
      </c>
      <c r="AE41">
        <f t="shared" si="8"/>
        <v>1</v>
      </c>
      <c r="AH41">
        <f t="shared" si="9"/>
        <v>1</v>
      </c>
      <c r="AI41">
        <f t="shared" si="16"/>
        <v>1</v>
      </c>
      <c r="AJ41" s="5" t="str">
        <f t="shared" si="17"/>
        <v>Correct</v>
      </c>
      <c r="AK41" s="37"/>
      <c r="AL41" s="1" t="s">
        <v>94</v>
      </c>
      <c r="AM41" s="1">
        <v>29</v>
      </c>
      <c r="AN41" s="1" t="s">
        <v>115</v>
      </c>
      <c r="AO41" s="1" t="s">
        <v>312</v>
      </c>
      <c r="AP41" s="1" t="s">
        <v>346</v>
      </c>
      <c r="AQ41" s="1" t="s">
        <v>102</v>
      </c>
      <c r="AR41" s="1" t="s">
        <v>355</v>
      </c>
      <c r="AS41" s="1" t="s">
        <v>112</v>
      </c>
      <c r="AT41" s="1" t="s">
        <v>110</v>
      </c>
      <c r="AU41" s="1" t="s">
        <v>101</v>
      </c>
      <c r="AV41" s="1" t="s">
        <v>102</v>
      </c>
      <c r="AW41" s="1" t="s">
        <v>92</v>
      </c>
      <c r="AX41" s="1" t="s">
        <v>102</v>
      </c>
      <c r="AY41" s="1" t="s">
        <v>265</v>
      </c>
    </row>
    <row r="42" spans="1:51" x14ac:dyDescent="0.25">
      <c r="A42" s="1">
        <v>41</v>
      </c>
      <c r="B42" s="1" t="s">
        <v>19</v>
      </c>
      <c r="C42" s="1"/>
      <c r="D42" s="1"/>
      <c r="E42" s="1"/>
      <c r="F42" s="1"/>
      <c r="G42" s="1"/>
      <c r="H42" s="1" t="s">
        <v>25</v>
      </c>
      <c r="I42" s="1"/>
      <c r="J42" s="1"/>
      <c r="K42" s="1"/>
      <c r="L42" s="1" t="s">
        <v>28</v>
      </c>
      <c r="M42" s="1"/>
      <c r="N42" s="1"/>
      <c r="P42">
        <f t="shared" si="10"/>
        <v>3</v>
      </c>
      <c r="Q42">
        <f t="shared" si="11"/>
        <v>1</v>
      </c>
      <c r="S42">
        <f t="shared" si="12"/>
        <v>1</v>
      </c>
      <c r="T42">
        <f t="shared" si="13"/>
        <v>0</v>
      </c>
      <c r="U42">
        <f t="shared" si="14"/>
        <v>0</v>
      </c>
      <c r="V42">
        <f t="shared" si="15"/>
        <v>0</v>
      </c>
      <c r="W42">
        <f t="shared" si="0"/>
        <v>0</v>
      </c>
      <c r="X42">
        <f t="shared" si="1"/>
        <v>0</v>
      </c>
      <c r="Y42">
        <f t="shared" si="2"/>
        <v>1</v>
      </c>
      <c r="Z42">
        <f t="shared" si="3"/>
        <v>0</v>
      </c>
      <c r="AA42">
        <f t="shared" si="4"/>
        <v>0</v>
      </c>
      <c r="AB42">
        <f t="shared" si="5"/>
        <v>0</v>
      </c>
      <c r="AC42">
        <f t="shared" si="6"/>
        <v>1</v>
      </c>
      <c r="AD42">
        <f t="shared" si="7"/>
        <v>0</v>
      </c>
      <c r="AE42">
        <f t="shared" si="8"/>
        <v>0</v>
      </c>
      <c r="AH42">
        <f t="shared" si="9"/>
        <v>3</v>
      </c>
      <c r="AI42">
        <f t="shared" si="16"/>
        <v>3</v>
      </c>
      <c r="AJ42" s="5" t="str">
        <f t="shared" si="17"/>
        <v>Correct</v>
      </c>
      <c r="AK42" s="37"/>
      <c r="AL42" s="1"/>
      <c r="AM42" s="1">
        <v>36</v>
      </c>
      <c r="AN42" s="1" t="s">
        <v>95</v>
      </c>
      <c r="AO42" s="1" t="s">
        <v>223</v>
      </c>
      <c r="AP42" s="1"/>
      <c r="AQ42" s="1"/>
      <c r="AR42" s="1" t="s">
        <v>81</v>
      </c>
      <c r="AS42" s="1" t="s">
        <v>99</v>
      </c>
      <c r="AT42" s="1"/>
      <c r="AU42" s="1"/>
      <c r="AV42" s="1"/>
      <c r="AW42" s="1"/>
      <c r="AX42" s="1"/>
      <c r="AY42" s="1" t="s">
        <v>265</v>
      </c>
    </row>
    <row r="43" spans="1:51" x14ac:dyDescent="0.25">
      <c r="A43" s="1">
        <v>42</v>
      </c>
      <c r="B43" s="1"/>
      <c r="C43" s="1"/>
      <c r="D43" s="1"/>
      <c r="E43" s="1"/>
      <c r="F43" s="1"/>
      <c r="G43" s="1"/>
      <c r="H43" s="1"/>
      <c r="I43" s="1"/>
      <c r="J43" s="1"/>
      <c r="K43" s="1"/>
      <c r="L43" s="1"/>
      <c r="M43" s="1" t="s">
        <v>29</v>
      </c>
      <c r="N43" s="1"/>
      <c r="P43">
        <f t="shared" si="10"/>
        <v>1</v>
      </c>
      <c r="Q43">
        <f t="shared" si="11"/>
        <v>3</v>
      </c>
      <c r="S43">
        <f t="shared" si="12"/>
        <v>0</v>
      </c>
      <c r="T43">
        <f t="shared" si="13"/>
        <v>0</v>
      </c>
      <c r="U43">
        <f t="shared" si="14"/>
        <v>0</v>
      </c>
      <c r="V43">
        <f t="shared" si="15"/>
        <v>0</v>
      </c>
      <c r="W43">
        <f t="shared" si="0"/>
        <v>0</v>
      </c>
      <c r="X43">
        <f t="shared" si="1"/>
        <v>0</v>
      </c>
      <c r="Y43">
        <f t="shared" si="2"/>
        <v>0</v>
      </c>
      <c r="Z43">
        <f t="shared" si="3"/>
        <v>0</v>
      </c>
      <c r="AA43">
        <f t="shared" si="4"/>
        <v>0</v>
      </c>
      <c r="AB43">
        <f t="shared" si="5"/>
        <v>0</v>
      </c>
      <c r="AC43">
        <f t="shared" si="6"/>
        <v>0</v>
      </c>
      <c r="AD43">
        <f t="shared" si="7"/>
        <v>1</v>
      </c>
      <c r="AE43">
        <f t="shared" si="8"/>
        <v>0</v>
      </c>
      <c r="AH43">
        <f t="shared" si="9"/>
        <v>1</v>
      </c>
      <c r="AI43">
        <f t="shared" si="16"/>
        <v>1</v>
      </c>
      <c r="AJ43" s="5" t="str">
        <f t="shared" si="17"/>
        <v>Correct</v>
      </c>
      <c r="AK43" s="37"/>
      <c r="AL43" s="1" t="s">
        <v>105</v>
      </c>
      <c r="AM43" s="1">
        <v>36</v>
      </c>
      <c r="AN43" s="1" t="s">
        <v>95</v>
      </c>
      <c r="AO43" s="1" t="s">
        <v>270</v>
      </c>
      <c r="AP43" s="1" t="s">
        <v>346</v>
      </c>
      <c r="AQ43" s="1" t="s">
        <v>102</v>
      </c>
      <c r="AR43" s="1" t="s">
        <v>81</v>
      </c>
      <c r="AS43" s="1" t="s">
        <v>99</v>
      </c>
      <c r="AT43" s="1" t="s">
        <v>110</v>
      </c>
      <c r="AU43" s="1"/>
      <c r="AV43" s="1" t="s">
        <v>102</v>
      </c>
      <c r="AW43" s="1"/>
      <c r="AX43" s="1" t="s">
        <v>102</v>
      </c>
      <c r="AY43" s="1" t="s">
        <v>265</v>
      </c>
    </row>
    <row r="44" spans="1:51" x14ac:dyDescent="0.25">
      <c r="A44" s="1">
        <v>43</v>
      </c>
      <c r="B44" s="1"/>
      <c r="C44" s="1"/>
      <c r="D44" s="1"/>
      <c r="E44" s="1" t="s">
        <v>22</v>
      </c>
      <c r="F44" s="1"/>
      <c r="G44" s="1" t="s">
        <v>24</v>
      </c>
      <c r="H44" s="1"/>
      <c r="I44" s="1"/>
      <c r="J44" s="1"/>
      <c r="K44" s="1"/>
      <c r="L44" s="1"/>
      <c r="M44" s="1" t="s">
        <v>29</v>
      </c>
      <c r="N44" s="1"/>
      <c r="P44">
        <f t="shared" si="10"/>
        <v>3</v>
      </c>
      <c r="Q44">
        <f t="shared" si="11"/>
        <v>1</v>
      </c>
      <c r="S44">
        <f t="shared" si="12"/>
        <v>0</v>
      </c>
      <c r="T44">
        <f t="shared" si="13"/>
        <v>0</v>
      </c>
      <c r="U44">
        <f t="shared" si="14"/>
        <v>0</v>
      </c>
      <c r="V44">
        <f t="shared" si="15"/>
        <v>1</v>
      </c>
      <c r="W44">
        <f t="shared" si="0"/>
        <v>0</v>
      </c>
      <c r="X44">
        <f t="shared" si="1"/>
        <v>1</v>
      </c>
      <c r="Y44">
        <f t="shared" si="2"/>
        <v>0</v>
      </c>
      <c r="Z44">
        <f t="shared" si="3"/>
        <v>0</v>
      </c>
      <c r="AA44">
        <f t="shared" si="4"/>
        <v>0</v>
      </c>
      <c r="AB44">
        <f t="shared" si="5"/>
        <v>0</v>
      </c>
      <c r="AC44">
        <f t="shared" si="6"/>
        <v>0</v>
      </c>
      <c r="AD44">
        <f t="shared" si="7"/>
        <v>1</v>
      </c>
      <c r="AE44">
        <f t="shared" si="8"/>
        <v>0</v>
      </c>
      <c r="AH44">
        <f t="shared" si="9"/>
        <v>3</v>
      </c>
      <c r="AI44">
        <f t="shared" si="16"/>
        <v>3</v>
      </c>
      <c r="AJ44" s="5" t="str">
        <f t="shared" si="17"/>
        <v>Correct</v>
      </c>
      <c r="AK44" s="37"/>
      <c r="AL44" s="1"/>
      <c r="AM44" s="1">
        <v>61</v>
      </c>
      <c r="AN44" s="1" t="s">
        <v>95</v>
      </c>
      <c r="AO44" s="1" t="s">
        <v>163</v>
      </c>
      <c r="AP44" s="1" t="s">
        <v>346</v>
      </c>
      <c r="AQ44" s="1" t="s">
        <v>102</v>
      </c>
      <c r="AR44" s="1" t="s">
        <v>355</v>
      </c>
      <c r="AS44" s="1" t="s">
        <v>109</v>
      </c>
      <c r="AT44" s="1" t="s">
        <v>133</v>
      </c>
      <c r="AU44" s="1" t="s">
        <v>101</v>
      </c>
      <c r="AV44" s="1" t="s">
        <v>98</v>
      </c>
      <c r="AW44" s="1" t="s">
        <v>93</v>
      </c>
      <c r="AX44" s="1"/>
      <c r="AY44" s="1" t="s">
        <v>265</v>
      </c>
    </row>
    <row r="45" spans="1:51" x14ac:dyDescent="0.25">
      <c r="A45" s="1">
        <v>44</v>
      </c>
      <c r="B45" s="1" t="s">
        <v>19</v>
      </c>
      <c r="C45" s="1"/>
      <c r="D45" s="1"/>
      <c r="E45" s="1"/>
      <c r="F45" s="1"/>
      <c r="G45" s="1"/>
      <c r="H45" s="1"/>
      <c r="I45" s="1"/>
      <c r="J45" s="1"/>
      <c r="K45" s="1"/>
      <c r="L45" s="1"/>
      <c r="M45" s="1"/>
      <c r="N45" s="1"/>
      <c r="P45">
        <f t="shared" si="10"/>
        <v>1</v>
      </c>
      <c r="Q45">
        <f t="shared" si="11"/>
        <v>3</v>
      </c>
      <c r="S45">
        <f t="shared" si="12"/>
        <v>1</v>
      </c>
      <c r="T45">
        <f t="shared" si="13"/>
        <v>0</v>
      </c>
      <c r="U45">
        <f t="shared" si="14"/>
        <v>0</v>
      </c>
      <c r="V45">
        <f t="shared" si="15"/>
        <v>0</v>
      </c>
      <c r="W45">
        <f t="shared" si="0"/>
        <v>0</v>
      </c>
      <c r="X45">
        <f t="shared" si="1"/>
        <v>0</v>
      </c>
      <c r="Y45">
        <f t="shared" si="2"/>
        <v>0</v>
      </c>
      <c r="Z45">
        <f t="shared" si="3"/>
        <v>0</v>
      </c>
      <c r="AA45">
        <f t="shared" si="4"/>
        <v>0</v>
      </c>
      <c r="AB45">
        <f t="shared" si="5"/>
        <v>0</v>
      </c>
      <c r="AC45">
        <f t="shared" si="6"/>
        <v>0</v>
      </c>
      <c r="AD45">
        <f t="shared" si="7"/>
        <v>0</v>
      </c>
      <c r="AE45">
        <f t="shared" si="8"/>
        <v>0</v>
      </c>
      <c r="AH45">
        <f t="shared" si="9"/>
        <v>1</v>
      </c>
      <c r="AI45">
        <f t="shared" si="16"/>
        <v>1</v>
      </c>
      <c r="AJ45" s="5" t="str">
        <f t="shared" si="17"/>
        <v>Correct</v>
      </c>
      <c r="AK45" s="37"/>
      <c r="AL45" s="1" t="s">
        <v>105</v>
      </c>
      <c r="AM45" s="1">
        <v>51</v>
      </c>
      <c r="AN45" s="1" t="s">
        <v>95</v>
      </c>
      <c r="AO45" s="1" t="s">
        <v>131</v>
      </c>
      <c r="AP45" s="1"/>
      <c r="AQ45" s="1" t="s">
        <v>102</v>
      </c>
      <c r="AR45" s="1" t="s">
        <v>81</v>
      </c>
      <c r="AS45" s="1" t="s">
        <v>99</v>
      </c>
      <c r="AT45" s="1" t="s">
        <v>103</v>
      </c>
      <c r="AU45" s="1" t="s">
        <v>101</v>
      </c>
      <c r="AV45" s="1" t="s">
        <v>102</v>
      </c>
      <c r="AW45" s="1" t="s">
        <v>92</v>
      </c>
      <c r="AX45" s="1" t="s">
        <v>102</v>
      </c>
      <c r="AY45" s="1" t="s">
        <v>265</v>
      </c>
    </row>
    <row r="46" spans="1:51" x14ac:dyDescent="0.25">
      <c r="AJ46"/>
      <c r="AK46"/>
      <c r="AL46" s="1" t="s">
        <v>105</v>
      </c>
      <c r="AM46" s="1">
        <v>13</v>
      </c>
      <c r="AN46" s="1" t="s">
        <v>95</v>
      </c>
      <c r="AO46" s="1" t="s">
        <v>131</v>
      </c>
      <c r="AP46" s="1" t="s">
        <v>107</v>
      </c>
      <c r="AQ46" s="1" t="s">
        <v>98</v>
      </c>
      <c r="AR46" s="1" t="s">
        <v>80</v>
      </c>
      <c r="AS46" s="1" t="s">
        <v>109</v>
      </c>
      <c r="AT46" s="1" t="s">
        <v>133</v>
      </c>
      <c r="AU46" s="1" t="s">
        <v>136</v>
      </c>
      <c r="AV46" s="1" t="s">
        <v>102</v>
      </c>
      <c r="AW46" s="1" t="s">
        <v>90</v>
      </c>
      <c r="AX46" s="1" t="s">
        <v>102</v>
      </c>
      <c r="AY46" s="1" t="s">
        <v>265</v>
      </c>
    </row>
    <row r="47" spans="1:51" x14ac:dyDescent="0.25">
      <c r="A47" s="1">
        <v>46</v>
      </c>
      <c r="B47" s="1"/>
      <c r="C47" s="1"/>
      <c r="D47" s="1"/>
      <c r="E47" s="1" t="s">
        <v>22</v>
      </c>
      <c r="F47" s="1"/>
      <c r="G47" s="1" t="s">
        <v>24</v>
      </c>
      <c r="H47" s="1"/>
      <c r="I47" s="1" t="s">
        <v>267</v>
      </c>
      <c r="J47" s="1"/>
      <c r="K47" s="1"/>
      <c r="L47" s="1" t="s">
        <v>28</v>
      </c>
      <c r="M47" s="1"/>
      <c r="N47" s="1" t="s">
        <v>30</v>
      </c>
      <c r="P47">
        <f t="shared" si="10"/>
        <v>5</v>
      </c>
      <c r="Q47">
        <f t="shared" si="11"/>
        <v>0.6</v>
      </c>
      <c r="S47">
        <f t="shared" si="12"/>
        <v>0</v>
      </c>
      <c r="T47">
        <f t="shared" si="13"/>
        <v>0</v>
      </c>
      <c r="U47">
        <f t="shared" si="14"/>
        <v>0</v>
      </c>
      <c r="V47">
        <f t="shared" si="15"/>
        <v>0.6</v>
      </c>
      <c r="W47">
        <f t="shared" si="0"/>
        <v>0</v>
      </c>
      <c r="X47">
        <f t="shared" si="1"/>
        <v>0.6</v>
      </c>
      <c r="Y47">
        <f t="shared" si="2"/>
        <v>0</v>
      </c>
      <c r="Z47">
        <f t="shared" si="3"/>
        <v>0.6</v>
      </c>
      <c r="AA47">
        <f t="shared" si="4"/>
        <v>0</v>
      </c>
      <c r="AB47">
        <f t="shared" si="5"/>
        <v>0</v>
      </c>
      <c r="AC47">
        <f t="shared" si="6"/>
        <v>0.6</v>
      </c>
      <c r="AD47">
        <f t="shared" si="7"/>
        <v>0</v>
      </c>
      <c r="AE47">
        <f t="shared" si="8"/>
        <v>0.6</v>
      </c>
      <c r="AH47">
        <f t="shared" si="9"/>
        <v>3</v>
      </c>
      <c r="AI47">
        <f t="shared" si="16"/>
        <v>5</v>
      </c>
      <c r="AJ47" s="5" t="str">
        <f t="shared" si="17"/>
        <v>Correct</v>
      </c>
      <c r="AK47" s="37"/>
      <c r="AL47" s="1" t="s">
        <v>94</v>
      </c>
      <c r="AM47" s="1">
        <v>31</v>
      </c>
      <c r="AN47" s="1" t="s">
        <v>95</v>
      </c>
      <c r="AO47" s="1" t="s">
        <v>131</v>
      </c>
      <c r="AP47" s="1"/>
      <c r="AQ47" s="1" t="s">
        <v>102</v>
      </c>
      <c r="AR47" s="1" t="s">
        <v>355</v>
      </c>
      <c r="AS47" s="1" t="s">
        <v>112</v>
      </c>
      <c r="AT47" s="1" t="s">
        <v>133</v>
      </c>
      <c r="AU47" s="1" t="s">
        <v>101</v>
      </c>
      <c r="AV47" s="1" t="s">
        <v>102</v>
      </c>
      <c r="AW47" s="1" t="s">
        <v>90</v>
      </c>
      <c r="AX47" s="1"/>
      <c r="AY47" s="1" t="s">
        <v>265</v>
      </c>
    </row>
    <row r="48" spans="1:51" x14ac:dyDescent="0.25">
      <c r="A48" s="1">
        <v>47</v>
      </c>
      <c r="B48" s="1"/>
      <c r="C48" s="1"/>
      <c r="D48" s="1"/>
      <c r="E48" s="1"/>
      <c r="F48" s="1" t="s">
        <v>23</v>
      </c>
      <c r="G48" s="1"/>
      <c r="H48" s="1"/>
      <c r="I48" s="1"/>
      <c r="J48" s="1"/>
      <c r="K48" s="1"/>
      <c r="L48" s="1"/>
      <c r="M48" s="1"/>
      <c r="N48" s="1"/>
      <c r="P48">
        <f t="shared" si="10"/>
        <v>1</v>
      </c>
      <c r="Q48">
        <f t="shared" si="11"/>
        <v>3</v>
      </c>
      <c r="S48">
        <f t="shared" si="12"/>
        <v>0</v>
      </c>
      <c r="T48">
        <f t="shared" si="13"/>
        <v>0</v>
      </c>
      <c r="U48">
        <f t="shared" si="14"/>
        <v>0</v>
      </c>
      <c r="V48">
        <f t="shared" si="15"/>
        <v>0</v>
      </c>
      <c r="W48">
        <f t="shared" si="0"/>
        <v>1</v>
      </c>
      <c r="X48">
        <f t="shared" si="1"/>
        <v>0</v>
      </c>
      <c r="Y48">
        <f t="shared" si="2"/>
        <v>0</v>
      </c>
      <c r="Z48">
        <f t="shared" si="3"/>
        <v>0</v>
      </c>
      <c r="AA48">
        <f t="shared" si="4"/>
        <v>0</v>
      </c>
      <c r="AB48">
        <f t="shared" si="5"/>
        <v>0</v>
      </c>
      <c r="AC48">
        <f t="shared" si="6"/>
        <v>0</v>
      </c>
      <c r="AD48">
        <f t="shared" si="7"/>
        <v>0</v>
      </c>
      <c r="AE48">
        <f t="shared" si="8"/>
        <v>0</v>
      </c>
      <c r="AH48">
        <f t="shared" si="9"/>
        <v>1</v>
      </c>
      <c r="AI48">
        <f t="shared" si="16"/>
        <v>1</v>
      </c>
      <c r="AJ48" s="5" t="str">
        <f t="shared" si="17"/>
        <v>Correct</v>
      </c>
      <c r="AK48" s="37"/>
      <c r="AL48" s="1" t="s">
        <v>94</v>
      </c>
      <c r="AM48" s="1">
        <v>27</v>
      </c>
      <c r="AN48" s="1" t="s">
        <v>95</v>
      </c>
      <c r="AO48" s="1" t="s">
        <v>131</v>
      </c>
      <c r="AP48" s="1" t="s">
        <v>346</v>
      </c>
      <c r="AQ48" s="1"/>
      <c r="AR48" s="1" t="s">
        <v>355</v>
      </c>
      <c r="AS48" s="1" t="s">
        <v>99</v>
      </c>
      <c r="AT48" s="1" t="s">
        <v>103</v>
      </c>
      <c r="AU48" s="1" t="s">
        <v>101</v>
      </c>
      <c r="AV48" s="1" t="s">
        <v>102</v>
      </c>
      <c r="AW48" s="1" t="s">
        <v>90</v>
      </c>
      <c r="AX48" s="1" t="s">
        <v>102</v>
      </c>
      <c r="AY48" s="1" t="s">
        <v>265</v>
      </c>
    </row>
    <row r="49" spans="1:51" x14ac:dyDescent="0.25">
      <c r="AJ49"/>
      <c r="AK49"/>
      <c r="AL49" s="1" t="s">
        <v>94</v>
      </c>
      <c r="AM49" s="1">
        <v>17</v>
      </c>
      <c r="AN49" s="1" t="s">
        <v>115</v>
      </c>
      <c r="AO49" s="9" t="s">
        <v>310</v>
      </c>
      <c r="AP49" s="1"/>
      <c r="AQ49" s="1" t="s">
        <v>102</v>
      </c>
      <c r="AR49" s="1" t="s">
        <v>355</v>
      </c>
      <c r="AS49" s="1"/>
      <c r="AT49" s="1" t="s">
        <v>133</v>
      </c>
      <c r="AU49" s="1" t="s">
        <v>136</v>
      </c>
      <c r="AV49" s="1" t="s">
        <v>102</v>
      </c>
      <c r="AW49" s="1" t="s">
        <v>91</v>
      </c>
      <c r="AX49" s="1" t="s">
        <v>102</v>
      </c>
      <c r="AY49" s="1" t="s">
        <v>265</v>
      </c>
    </row>
    <row r="50" spans="1:51" x14ac:dyDescent="0.25">
      <c r="AJ50"/>
      <c r="AK50"/>
      <c r="AL50" s="1" t="s">
        <v>94</v>
      </c>
      <c r="AM50" s="1">
        <v>16</v>
      </c>
      <c r="AN50" s="1" t="s">
        <v>95</v>
      </c>
      <c r="AO50" s="1" t="s">
        <v>131</v>
      </c>
      <c r="AP50" s="1"/>
      <c r="AQ50" s="1" t="s">
        <v>102</v>
      </c>
      <c r="AR50" s="1" t="s">
        <v>355</v>
      </c>
      <c r="AS50" s="1" t="s">
        <v>109</v>
      </c>
      <c r="AT50" s="1" t="s">
        <v>133</v>
      </c>
      <c r="AU50" s="1" t="s">
        <v>101</v>
      </c>
      <c r="AV50" s="1" t="s">
        <v>102</v>
      </c>
      <c r="AW50" s="1" t="s">
        <v>91</v>
      </c>
      <c r="AX50" s="1" t="s">
        <v>102</v>
      </c>
      <c r="AY50" s="1" t="s">
        <v>265</v>
      </c>
    </row>
    <row r="51" spans="1:51" x14ac:dyDescent="0.25">
      <c r="A51" s="1">
        <v>50</v>
      </c>
      <c r="B51" s="1"/>
      <c r="C51" s="1"/>
      <c r="D51" s="1"/>
      <c r="E51" s="1"/>
      <c r="F51" s="1"/>
      <c r="G51" s="1"/>
      <c r="H51" s="1"/>
      <c r="I51" s="1"/>
      <c r="J51" s="1"/>
      <c r="K51" s="1"/>
      <c r="L51" s="1" t="s">
        <v>28</v>
      </c>
      <c r="M51" s="1"/>
      <c r="N51" s="1"/>
      <c r="P51">
        <f t="shared" si="10"/>
        <v>1</v>
      </c>
      <c r="Q51">
        <f t="shared" si="11"/>
        <v>3</v>
      </c>
      <c r="S51">
        <f t="shared" si="12"/>
        <v>0</v>
      </c>
      <c r="T51">
        <f t="shared" si="13"/>
        <v>0</v>
      </c>
      <c r="U51">
        <f t="shared" si="14"/>
        <v>0</v>
      </c>
      <c r="V51">
        <f t="shared" si="15"/>
        <v>0</v>
      </c>
      <c r="W51">
        <f t="shared" si="0"/>
        <v>0</v>
      </c>
      <c r="X51">
        <f t="shared" si="1"/>
        <v>0</v>
      </c>
      <c r="Y51">
        <f t="shared" si="2"/>
        <v>0</v>
      </c>
      <c r="Z51">
        <f t="shared" si="3"/>
        <v>0</v>
      </c>
      <c r="AA51">
        <f t="shared" si="4"/>
        <v>0</v>
      </c>
      <c r="AB51">
        <f t="shared" si="5"/>
        <v>0</v>
      </c>
      <c r="AC51">
        <f t="shared" si="6"/>
        <v>1</v>
      </c>
      <c r="AD51">
        <f t="shared" si="7"/>
        <v>0</v>
      </c>
      <c r="AE51">
        <f t="shared" si="8"/>
        <v>0</v>
      </c>
      <c r="AH51">
        <f t="shared" si="9"/>
        <v>1</v>
      </c>
      <c r="AI51">
        <f t="shared" si="16"/>
        <v>1</v>
      </c>
      <c r="AJ51" s="5" t="str">
        <f t="shared" si="17"/>
        <v>Correct</v>
      </c>
      <c r="AK51" s="37"/>
      <c r="AL51" s="1" t="s">
        <v>94</v>
      </c>
      <c r="AM51" s="1">
        <v>47</v>
      </c>
      <c r="AN51" s="1" t="s">
        <v>115</v>
      </c>
      <c r="AO51" s="1" t="s">
        <v>313</v>
      </c>
      <c r="AP51" s="1" t="s">
        <v>128</v>
      </c>
      <c r="AQ51" s="1" t="s">
        <v>98</v>
      </c>
      <c r="AR51" s="1" t="s">
        <v>80</v>
      </c>
      <c r="AS51" s="1" t="s">
        <v>99</v>
      </c>
      <c r="AT51" s="1" t="s">
        <v>133</v>
      </c>
      <c r="AU51" s="1" t="s">
        <v>101</v>
      </c>
      <c r="AV51" s="1"/>
      <c r="AW51" s="1" t="s">
        <v>90</v>
      </c>
      <c r="AX51" s="1"/>
      <c r="AY51" s="1" t="s">
        <v>265</v>
      </c>
    </row>
    <row r="52" spans="1:51" x14ac:dyDescent="0.25">
      <c r="A52" s="1">
        <v>51</v>
      </c>
      <c r="B52" s="1" t="s">
        <v>19</v>
      </c>
      <c r="C52" s="1"/>
      <c r="D52" s="1" t="s">
        <v>21</v>
      </c>
      <c r="E52" s="1"/>
      <c r="F52" s="1"/>
      <c r="G52" s="1"/>
      <c r="H52" s="1"/>
      <c r="I52" s="1"/>
      <c r="J52" s="1" t="s">
        <v>26</v>
      </c>
      <c r="K52" s="1"/>
      <c r="L52" s="1"/>
      <c r="M52" s="1"/>
      <c r="N52" s="1"/>
      <c r="P52">
        <f t="shared" si="10"/>
        <v>3</v>
      </c>
      <c r="Q52">
        <f t="shared" si="11"/>
        <v>1</v>
      </c>
      <c r="S52">
        <f t="shared" si="12"/>
        <v>1</v>
      </c>
      <c r="T52">
        <f t="shared" si="13"/>
        <v>0</v>
      </c>
      <c r="U52">
        <f t="shared" si="14"/>
        <v>1</v>
      </c>
      <c r="V52">
        <f t="shared" si="15"/>
        <v>0</v>
      </c>
      <c r="W52">
        <f t="shared" si="0"/>
        <v>0</v>
      </c>
      <c r="X52">
        <f t="shared" si="1"/>
        <v>0</v>
      </c>
      <c r="Y52">
        <f t="shared" si="2"/>
        <v>0</v>
      </c>
      <c r="Z52">
        <f t="shared" si="3"/>
        <v>0</v>
      </c>
      <c r="AA52">
        <f t="shared" si="4"/>
        <v>1</v>
      </c>
      <c r="AB52">
        <f t="shared" si="5"/>
        <v>0</v>
      </c>
      <c r="AC52">
        <f t="shared" si="6"/>
        <v>0</v>
      </c>
      <c r="AD52">
        <f t="shared" si="7"/>
        <v>0</v>
      </c>
      <c r="AE52">
        <f t="shared" si="8"/>
        <v>0</v>
      </c>
      <c r="AH52">
        <f t="shared" si="9"/>
        <v>3</v>
      </c>
      <c r="AI52">
        <f t="shared" si="16"/>
        <v>3</v>
      </c>
      <c r="AJ52" s="5" t="str">
        <f t="shared" si="17"/>
        <v>Correct</v>
      </c>
      <c r="AK52" s="37"/>
      <c r="AL52" s="1" t="s">
        <v>94</v>
      </c>
      <c r="AM52" s="1">
        <v>39</v>
      </c>
      <c r="AN52" s="1" t="s">
        <v>115</v>
      </c>
      <c r="AO52" s="1" t="s">
        <v>314</v>
      </c>
      <c r="AP52" s="1" t="s">
        <v>271</v>
      </c>
      <c r="AQ52" s="1" t="s">
        <v>98</v>
      </c>
      <c r="AR52" s="1" t="s">
        <v>80</v>
      </c>
      <c r="AS52" s="1" t="s">
        <v>99</v>
      </c>
      <c r="AT52" s="1" t="s">
        <v>133</v>
      </c>
      <c r="AU52" s="1" t="s">
        <v>125</v>
      </c>
      <c r="AV52" s="1" t="s">
        <v>102</v>
      </c>
      <c r="AW52" s="1" t="s">
        <v>90</v>
      </c>
      <c r="AX52" s="1" t="s">
        <v>98</v>
      </c>
      <c r="AY52" s="1" t="s">
        <v>265</v>
      </c>
    </row>
    <row r="53" spans="1:51" x14ac:dyDescent="0.25">
      <c r="A53" s="1">
        <v>52</v>
      </c>
      <c r="B53" s="1"/>
      <c r="C53" s="1"/>
      <c r="D53" s="1" t="s">
        <v>21</v>
      </c>
      <c r="E53" s="1"/>
      <c r="F53" s="1"/>
      <c r="G53" s="1"/>
      <c r="H53" s="1"/>
      <c r="I53" s="1"/>
      <c r="J53" s="1" t="s">
        <v>26</v>
      </c>
      <c r="K53" s="1"/>
      <c r="L53" s="1"/>
      <c r="M53" s="1"/>
      <c r="N53" s="1" t="s">
        <v>30</v>
      </c>
      <c r="P53">
        <f t="shared" si="10"/>
        <v>3</v>
      </c>
      <c r="Q53">
        <f t="shared" si="11"/>
        <v>1</v>
      </c>
      <c r="S53">
        <f t="shared" si="12"/>
        <v>0</v>
      </c>
      <c r="T53">
        <f t="shared" si="13"/>
        <v>0</v>
      </c>
      <c r="U53">
        <f t="shared" si="14"/>
        <v>1</v>
      </c>
      <c r="V53">
        <f t="shared" si="15"/>
        <v>0</v>
      </c>
      <c r="W53">
        <f t="shared" si="0"/>
        <v>0</v>
      </c>
      <c r="X53">
        <f t="shared" si="1"/>
        <v>0</v>
      </c>
      <c r="Y53">
        <f t="shared" si="2"/>
        <v>0</v>
      </c>
      <c r="Z53">
        <f t="shared" si="3"/>
        <v>0</v>
      </c>
      <c r="AA53">
        <f t="shared" si="4"/>
        <v>1</v>
      </c>
      <c r="AB53">
        <f t="shared" si="5"/>
        <v>0</v>
      </c>
      <c r="AC53">
        <f t="shared" si="6"/>
        <v>0</v>
      </c>
      <c r="AD53">
        <f t="shared" si="7"/>
        <v>0</v>
      </c>
      <c r="AE53">
        <f t="shared" si="8"/>
        <v>1</v>
      </c>
      <c r="AH53">
        <f t="shared" si="9"/>
        <v>3</v>
      </c>
      <c r="AI53">
        <f t="shared" si="16"/>
        <v>3</v>
      </c>
      <c r="AJ53" s="5" t="str">
        <f t="shared" si="17"/>
        <v>Correct</v>
      </c>
      <c r="AK53" s="37"/>
      <c r="AL53" s="1" t="s">
        <v>94</v>
      </c>
      <c r="AM53" s="1">
        <v>39</v>
      </c>
      <c r="AN53" s="1" t="s">
        <v>115</v>
      </c>
      <c r="AO53" s="1" t="s">
        <v>315</v>
      </c>
      <c r="AP53" s="1" t="s">
        <v>271</v>
      </c>
      <c r="AQ53" s="1" t="s">
        <v>98</v>
      </c>
      <c r="AR53" s="1" t="s">
        <v>80</v>
      </c>
      <c r="AS53" s="1" t="s">
        <v>99</v>
      </c>
      <c r="AT53" s="1" t="s">
        <v>133</v>
      </c>
      <c r="AU53" s="1" t="s">
        <v>123</v>
      </c>
      <c r="AV53" s="1" t="s">
        <v>102</v>
      </c>
      <c r="AW53" s="1" t="s">
        <v>90</v>
      </c>
      <c r="AX53" s="1" t="s">
        <v>98</v>
      </c>
      <c r="AY53" s="1" t="s">
        <v>265</v>
      </c>
    </row>
    <row r="54" spans="1:51" x14ac:dyDescent="0.25">
      <c r="A54" s="1">
        <v>53</v>
      </c>
      <c r="B54" s="1"/>
      <c r="C54" s="1"/>
      <c r="D54" s="1"/>
      <c r="E54" s="1"/>
      <c r="F54" s="1"/>
      <c r="G54" s="1"/>
      <c r="H54" s="1"/>
      <c r="I54" s="1"/>
      <c r="J54" s="1" t="s">
        <v>26</v>
      </c>
      <c r="K54" s="1"/>
      <c r="L54" s="1"/>
      <c r="M54" s="1"/>
      <c r="N54" s="1"/>
      <c r="P54">
        <f t="shared" si="10"/>
        <v>1</v>
      </c>
      <c r="Q54">
        <f t="shared" si="11"/>
        <v>3</v>
      </c>
      <c r="S54">
        <f t="shared" si="12"/>
        <v>0</v>
      </c>
      <c r="T54">
        <f t="shared" si="13"/>
        <v>0</v>
      </c>
      <c r="U54">
        <f t="shared" si="14"/>
        <v>0</v>
      </c>
      <c r="V54">
        <f t="shared" si="15"/>
        <v>0</v>
      </c>
      <c r="W54">
        <f t="shared" si="0"/>
        <v>0</v>
      </c>
      <c r="X54">
        <f t="shared" si="1"/>
        <v>0</v>
      </c>
      <c r="Y54">
        <f t="shared" si="2"/>
        <v>0</v>
      </c>
      <c r="Z54">
        <f t="shared" si="3"/>
        <v>0</v>
      </c>
      <c r="AA54">
        <f t="shared" si="4"/>
        <v>1</v>
      </c>
      <c r="AB54">
        <f t="shared" si="5"/>
        <v>0</v>
      </c>
      <c r="AC54">
        <f t="shared" si="6"/>
        <v>0</v>
      </c>
      <c r="AD54">
        <f t="shared" si="7"/>
        <v>0</v>
      </c>
      <c r="AE54">
        <f t="shared" si="8"/>
        <v>0</v>
      </c>
      <c r="AH54">
        <f t="shared" si="9"/>
        <v>1</v>
      </c>
      <c r="AI54">
        <f t="shared" si="16"/>
        <v>1</v>
      </c>
      <c r="AJ54" s="5" t="str">
        <f t="shared" si="17"/>
        <v>Correct</v>
      </c>
      <c r="AK54" s="37"/>
      <c r="AL54" s="1" t="s">
        <v>105</v>
      </c>
      <c r="AM54" s="1">
        <v>48</v>
      </c>
      <c r="AN54" s="1" t="s">
        <v>115</v>
      </c>
      <c r="AO54" s="1" t="s">
        <v>316</v>
      </c>
      <c r="AP54" s="1" t="s">
        <v>128</v>
      </c>
      <c r="AQ54" s="1" t="s">
        <v>98</v>
      </c>
      <c r="AR54" s="1" t="s">
        <v>80</v>
      </c>
      <c r="AS54" s="1" t="s">
        <v>99</v>
      </c>
      <c r="AT54" s="1" t="s">
        <v>103</v>
      </c>
      <c r="AU54" s="1" t="s">
        <v>101</v>
      </c>
      <c r="AV54" s="1" t="s">
        <v>102</v>
      </c>
      <c r="AW54" s="1" t="s">
        <v>90</v>
      </c>
      <c r="AX54" s="1" t="s">
        <v>98</v>
      </c>
      <c r="AY54" s="1" t="s">
        <v>265</v>
      </c>
    </row>
    <row r="55" spans="1:51" x14ac:dyDescent="0.25">
      <c r="A55" s="1">
        <v>54</v>
      </c>
      <c r="B55" s="1"/>
      <c r="C55" s="1"/>
      <c r="D55" s="1"/>
      <c r="E55" s="1"/>
      <c r="F55" s="1"/>
      <c r="G55" s="1"/>
      <c r="H55" s="1"/>
      <c r="I55" s="1"/>
      <c r="J55" s="1"/>
      <c r="K55" s="1" t="s">
        <v>27</v>
      </c>
      <c r="L55" s="1" t="s">
        <v>28</v>
      </c>
      <c r="M55" s="1"/>
      <c r="N55" s="1"/>
      <c r="P55">
        <f t="shared" si="10"/>
        <v>2</v>
      </c>
      <c r="Q55">
        <f t="shared" si="11"/>
        <v>1.5</v>
      </c>
      <c r="S55">
        <f t="shared" si="12"/>
        <v>0</v>
      </c>
      <c r="T55">
        <f t="shared" si="13"/>
        <v>0</v>
      </c>
      <c r="U55">
        <f t="shared" si="14"/>
        <v>0</v>
      </c>
      <c r="V55">
        <f t="shared" si="15"/>
        <v>0</v>
      </c>
      <c r="W55">
        <f t="shared" si="0"/>
        <v>0</v>
      </c>
      <c r="X55">
        <f t="shared" si="1"/>
        <v>0</v>
      </c>
      <c r="Y55">
        <f t="shared" si="2"/>
        <v>0</v>
      </c>
      <c r="Z55">
        <f t="shared" si="3"/>
        <v>0</v>
      </c>
      <c r="AA55">
        <f t="shared" si="4"/>
        <v>0</v>
      </c>
      <c r="AB55">
        <f t="shared" si="5"/>
        <v>1</v>
      </c>
      <c r="AC55">
        <f t="shared" si="6"/>
        <v>1</v>
      </c>
      <c r="AD55">
        <f t="shared" si="7"/>
        <v>0</v>
      </c>
      <c r="AE55">
        <f t="shared" si="8"/>
        <v>0</v>
      </c>
      <c r="AH55">
        <f t="shared" si="9"/>
        <v>2</v>
      </c>
      <c r="AI55">
        <f t="shared" si="16"/>
        <v>2</v>
      </c>
      <c r="AJ55" s="5" t="str">
        <f t="shared" si="17"/>
        <v>Correct</v>
      </c>
      <c r="AK55" s="37"/>
      <c r="AL55" s="1" t="s">
        <v>94</v>
      </c>
      <c r="AM55" s="1">
        <v>25</v>
      </c>
      <c r="AN55" s="1" t="s">
        <v>95</v>
      </c>
      <c r="AO55" s="1" t="s">
        <v>138</v>
      </c>
      <c r="AP55" s="1" t="s">
        <v>134</v>
      </c>
      <c r="AQ55" s="1" t="s">
        <v>102</v>
      </c>
      <c r="AR55" s="1" t="s">
        <v>81</v>
      </c>
      <c r="AS55" s="1" t="s">
        <v>99</v>
      </c>
      <c r="AT55" s="1" t="s">
        <v>100</v>
      </c>
      <c r="AU55" s="1" t="s">
        <v>101</v>
      </c>
      <c r="AV55" s="1" t="s">
        <v>102</v>
      </c>
      <c r="AW55" s="1" t="s">
        <v>90</v>
      </c>
      <c r="AX55" s="1" t="s">
        <v>102</v>
      </c>
      <c r="AY55" s="1" t="s">
        <v>265</v>
      </c>
    </row>
    <row r="56" spans="1:51" x14ac:dyDescent="0.25">
      <c r="AJ56"/>
      <c r="AK56"/>
      <c r="AL56" s="1" t="s">
        <v>94</v>
      </c>
      <c r="AM56" s="1">
        <v>13</v>
      </c>
      <c r="AN56" s="1" t="s">
        <v>95</v>
      </c>
      <c r="AO56" s="1" t="s">
        <v>131</v>
      </c>
      <c r="AP56" s="1" t="s">
        <v>346</v>
      </c>
      <c r="AQ56" s="1" t="s">
        <v>102</v>
      </c>
      <c r="AR56" s="1" t="s">
        <v>355</v>
      </c>
      <c r="AS56" s="1" t="s">
        <v>99</v>
      </c>
      <c r="AT56" s="1" t="s">
        <v>132</v>
      </c>
      <c r="AU56" s="1" t="s">
        <v>123</v>
      </c>
      <c r="AV56" s="1" t="s">
        <v>102</v>
      </c>
      <c r="AW56" s="1" t="s">
        <v>90</v>
      </c>
      <c r="AX56" s="1" t="s">
        <v>102</v>
      </c>
      <c r="AY56" s="1" t="s">
        <v>265</v>
      </c>
    </row>
    <row r="57" spans="1:51" x14ac:dyDescent="0.25">
      <c r="A57" s="1">
        <v>56</v>
      </c>
      <c r="B57" s="1"/>
      <c r="C57" s="1"/>
      <c r="D57" s="1"/>
      <c r="E57" s="1"/>
      <c r="F57" s="1"/>
      <c r="G57" s="1" t="s">
        <v>24</v>
      </c>
      <c r="H57" s="1"/>
      <c r="I57" s="1"/>
      <c r="J57" s="1"/>
      <c r="K57" s="1"/>
      <c r="L57" s="1" t="s">
        <v>28</v>
      </c>
      <c r="M57" s="1" t="s">
        <v>29</v>
      </c>
      <c r="N57" s="1"/>
      <c r="P57">
        <f t="shared" si="10"/>
        <v>3</v>
      </c>
      <c r="Q57">
        <f t="shared" si="11"/>
        <v>1</v>
      </c>
      <c r="S57">
        <f t="shared" si="12"/>
        <v>0</v>
      </c>
      <c r="T57">
        <f t="shared" si="13"/>
        <v>0</v>
      </c>
      <c r="U57">
        <f t="shared" si="14"/>
        <v>0</v>
      </c>
      <c r="V57">
        <f t="shared" si="15"/>
        <v>0</v>
      </c>
      <c r="W57">
        <f t="shared" si="0"/>
        <v>0</v>
      </c>
      <c r="X57">
        <f t="shared" si="1"/>
        <v>1</v>
      </c>
      <c r="Y57">
        <f t="shared" si="2"/>
        <v>0</v>
      </c>
      <c r="Z57">
        <f t="shared" si="3"/>
        <v>0</v>
      </c>
      <c r="AA57">
        <f t="shared" si="4"/>
        <v>0</v>
      </c>
      <c r="AB57">
        <f t="shared" si="5"/>
        <v>0</v>
      </c>
      <c r="AC57">
        <f t="shared" si="6"/>
        <v>1</v>
      </c>
      <c r="AD57">
        <f t="shared" si="7"/>
        <v>1</v>
      </c>
      <c r="AE57">
        <f t="shared" si="8"/>
        <v>0</v>
      </c>
      <c r="AH57">
        <f t="shared" si="9"/>
        <v>3</v>
      </c>
      <c r="AI57">
        <f t="shared" si="16"/>
        <v>3</v>
      </c>
      <c r="AJ57" s="5" t="str">
        <f t="shared" si="17"/>
        <v>Correct</v>
      </c>
      <c r="AK57" s="37"/>
      <c r="AL57" s="1" t="s">
        <v>105</v>
      </c>
      <c r="AM57" s="1">
        <v>49</v>
      </c>
      <c r="AN57" s="1" t="s">
        <v>95</v>
      </c>
      <c r="AO57" s="1" t="s">
        <v>131</v>
      </c>
      <c r="AP57" s="1" t="s">
        <v>107</v>
      </c>
      <c r="AQ57" s="1"/>
      <c r="AR57" s="1" t="s">
        <v>80</v>
      </c>
      <c r="AS57" s="1" t="s">
        <v>99</v>
      </c>
      <c r="AT57" s="1" t="s">
        <v>132</v>
      </c>
      <c r="AU57" s="1" t="s">
        <v>101</v>
      </c>
      <c r="AV57" s="1" t="s">
        <v>102</v>
      </c>
      <c r="AW57" s="1" t="s">
        <v>90</v>
      </c>
      <c r="AX57" s="1" t="s">
        <v>102</v>
      </c>
      <c r="AY57" s="1" t="s">
        <v>265</v>
      </c>
    </row>
    <row r="58" spans="1:51" x14ac:dyDescent="0.25">
      <c r="A58" s="1">
        <v>57</v>
      </c>
      <c r="B58" s="1"/>
      <c r="C58" s="1"/>
      <c r="D58" s="1"/>
      <c r="E58" s="1"/>
      <c r="F58" s="1"/>
      <c r="G58" s="1"/>
      <c r="H58" s="1"/>
      <c r="I58" s="1"/>
      <c r="J58" s="1"/>
      <c r="K58" s="1"/>
      <c r="L58" s="1" t="s">
        <v>28</v>
      </c>
      <c r="M58" s="1" t="s">
        <v>29</v>
      </c>
      <c r="N58" s="1"/>
      <c r="P58">
        <f t="shared" si="10"/>
        <v>2</v>
      </c>
      <c r="Q58">
        <f t="shared" si="11"/>
        <v>1.5</v>
      </c>
      <c r="S58">
        <f t="shared" si="12"/>
        <v>0</v>
      </c>
      <c r="T58">
        <f t="shared" si="13"/>
        <v>0</v>
      </c>
      <c r="U58">
        <f t="shared" si="14"/>
        <v>0</v>
      </c>
      <c r="V58">
        <f t="shared" si="15"/>
        <v>0</v>
      </c>
      <c r="W58">
        <f t="shared" si="0"/>
        <v>0</v>
      </c>
      <c r="X58">
        <f t="shared" si="1"/>
        <v>0</v>
      </c>
      <c r="Y58">
        <f t="shared" si="2"/>
        <v>0</v>
      </c>
      <c r="Z58">
        <f t="shared" si="3"/>
        <v>0</v>
      </c>
      <c r="AA58">
        <f t="shared" si="4"/>
        <v>0</v>
      </c>
      <c r="AB58">
        <f t="shared" si="5"/>
        <v>0</v>
      </c>
      <c r="AC58">
        <f t="shared" si="6"/>
        <v>1</v>
      </c>
      <c r="AD58">
        <f t="shared" si="7"/>
        <v>1</v>
      </c>
      <c r="AE58">
        <f t="shared" si="8"/>
        <v>0</v>
      </c>
      <c r="AH58">
        <f t="shared" si="9"/>
        <v>2</v>
      </c>
      <c r="AI58">
        <f t="shared" si="16"/>
        <v>2</v>
      </c>
      <c r="AJ58" s="5" t="str">
        <f t="shared" si="17"/>
        <v>Correct</v>
      </c>
      <c r="AK58" s="37"/>
      <c r="AL58" s="1" t="s">
        <v>94</v>
      </c>
      <c r="AM58" s="1">
        <v>42</v>
      </c>
      <c r="AN58" s="1" t="s">
        <v>95</v>
      </c>
      <c r="AO58" s="1" t="s">
        <v>131</v>
      </c>
      <c r="AP58" s="1" t="s">
        <v>107</v>
      </c>
      <c r="AQ58" s="1" t="s">
        <v>102</v>
      </c>
      <c r="AR58" s="1" t="s">
        <v>355</v>
      </c>
      <c r="AS58" s="1" t="s">
        <v>99</v>
      </c>
      <c r="AT58" s="1" t="s">
        <v>132</v>
      </c>
      <c r="AU58" s="1" t="s">
        <v>101</v>
      </c>
      <c r="AV58" s="1" t="s">
        <v>102</v>
      </c>
      <c r="AW58" s="1" t="s">
        <v>90</v>
      </c>
      <c r="AX58" s="1" t="s">
        <v>102</v>
      </c>
      <c r="AY58" s="1" t="s">
        <v>265</v>
      </c>
    </row>
    <row r="59" spans="1:51" x14ac:dyDescent="0.25">
      <c r="A59" s="1">
        <v>58</v>
      </c>
      <c r="B59" s="1"/>
      <c r="C59" s="1"/>
      <c r="D59" s="1"/>
      <c r="E59" s="1" t="s">
        <v>22</v>
      </c>
      <c r="F59" s="1"/>
      <c r="G59" s="1"/>
      <c r="H59" s="1"/>
      <c r="I59" s="1"/>
      <c r="J59" s="1" t="s">
        <v>26</v>
      </c>
      <c r="K59" s="1"/>
      <c r="L59" s="1"/>
      <c r="M59" s="1" t="s">
        <v>29</v>
      </c>
      <c r="N59" s="1"/>
      <c r="P59">
        <f t="shared" si="10"/>
        <v>3</v>
      </c>
      <c r="Q59">
        <f t="shared" si="11"/>
        <v>1</v>
      </c>
      <c r="S59">
        <f t="shared" si="12"/>
        <v>0</v>
      </c>
      <c r="T59">
        <f t="shared" si="13"/>
        <v>0</v>
      </c>
      <c r="U59">
        <f t="shared" si="14"/>
        <v>0</v>
      </c>
      <c r="V59">
        <f t="shared" si="15"/>
        <v>1</v>
      </c>
      <c r="W59">
        <f t="shared" si="0"/>
        <v>0</v>
      </c>
      <c r="X59">
        <f t="shared" si="1"/>
        <v>0</v>
      </c>
      <c r="Y59">
        <f t="shared" si="2"/>
        <v>0</v>
      </c>
      <c r="Z59">
        <f t="shared" si="3"/>
        <v>0</v>
      </c>
      <c r="AA59">
        <f t="shared" si="4"/>
        <v>1</v>
      </c>
      <c r="AB59">
        <f t="shared" si="5"/>
        <v>0</v>
      </c>
      <c r="AC59">
        <f t="shared" si="6"/>
        <v>0</v>
      </c>
      <c r="AD59">
        <f t="shared" si="7"/>
        <v>1</v>
      </c>
      <c r="AE59">
        <f t="shared" si="8"/>
        <v>0</v>
      </c>
      <c r="AH59">
        <f t="shared" si="9"/>
        <v>3</v>
      </c>
      <c r="AI59">
        <f t="shared" si="16"/>
        <v>3</v>
      </c>
      <c r="AJ59" s="5" t="str">
        <f t="shared" si="17"/>
        <v>Correct</v>
      </c>
      <c r="AK59" s="37"/>
      <c r="AL59" s="1" t="s">
        <v>105</v>
      </c>
      <c r="AM59" s="1">
        <v>65</v>
      </c>
      <c r="AN59" s="1" t="s">
        <v>95</v>
      </c>
      <c r="AO59" s="1" t="s">
        <v>131</v>
      </c>
      <c r="AP59" s="1"/>
      <c r="AQ59" s="1" t="s">
        <v>102</v>
      </c>
      <c r="AR59" s="1" t="s">
        <v>81</v>
      </c>
      <c r="AS59" s="1" t="s">
        <v>109</v>
      </c>
      <c r="AT59" s="1" t="s">
        <v>132</v>
      </c>
      <c r="AU59" s="1" t="s">
        <v>101</v>
      </c>
      <c r="AV59" s="1"/>
      <c r="AW59" s="1" t="s">
        <v>93</v>
      </c>
      <c r="AX59" s="1"/>
      <c r="AY59" s="1" t="s">
        <v>265</v>
      </c>
    </row>
    <row r="60" spans="1:51" x14ac:dyDescent="0.25">
      <c r="A60" s="1">
        <v>59</v>
      </c>
      <c r="B60" s="1"/>
      <c r="C60" s="1" t="s">
        <v>20</v>
      </c>
      <c r="D60" s="1"/>
      <c r="E60" s="1"/>
      <c r="F60" s="1"/>
      <c r="G60" s="1"/>
      <c r="H60" s="1"/>
      <c r="I60" s="1"/>
      <c r="J60" s="1" t="s">
        <v>26</v>
      </c>
      <c r="K60" s="1"/>
      <c r="L60" s="1" t="s">
        <v>28</v>
      </c>
      <c r="M60" s="1"/>
      <c r="N60" s="1"/>
      <c r="P60">
        <f t="shared" si="10"/>
        <v>3</v>
      </c>
      <c r="Q60">
        <f t="shared" si="11"/>
        <v>1</v>
      </c>
      <c r="S60">
        <f t="shared" si="12"/>
        <v>0</v>
      </c>
      <c r="T60">
        <f t="shared" si="13"/>
        <v>1</v>
      </c>
      <c r="U60">
        <f t="shared" si="14"/>
        <v>0</v>
      </c>
      <c r="V60">
        <f t="shared" si="15"/>
        <v>0</v>
      </c>
      <c r="W60">
        <f t="shared" si="0"/>
        <v>0</v>
      </c>
      <c r="X60">
        <f t="shared" si="1"/>
        <v>0</v>
      </c>
      <c r="Y60">
        <f t="shared" si="2"/>
        <v>0</v>
      </c>
      <c r="Z60">
        <f t="shared" si="3"/>
        <v>0</v>
      </c>
      <c r="AA60">
        <f t="shared" si="4"/>
        <v>1</v>
      </c>
      <c r="AB60">
        <f t="shared" si="5"/>
        <v>0</v>
      </c>
      <c r="AC60">
        <f t="shared" si="6"/>
        <v>1</v>
      </c>
      <c r="AD60">
        <f t="shared" si="7"/>
        <v>0</v>
      </c>
      <c r="AE60">
        <f t="shared" si="8"/>
        <v>0</v>
      </c>
      <c r="AH60">
        <f t="shared" si="9"/>
        <v>3</v>
      </c>
      <c r="AI60">
        <f t="shared" si="16"/>
        <v>3</v>
      </c>
      <c r="AJ60" s="5" t="str">
        <f t="shared" si="17"/>
        <v>Correct</v>
      </c>
      <c r="AK60" s="37"/>
      <c r="AL60" s="1" t="s">
        <v>105</v>
      </c>
      <c r="AM60" s="1">
        <v>47</v>
      </c>
      <c r="AN60" s="1" t="s">
        <v>95</v>
      </c>
      <c r="AO60" s="1" t="s">
        <v>131</v>
      </c>
      <c r="AP60" s="1"/>
      <c r="AQ60" s="1"/>
      <c r="AR60" s="1" t="s">
        <v>81</v>
      </c>
      <c r="AS60" s="1" t="s">
        <v>99</v>
      </c>
      <c r="AT60" s="1" t="s">
        <v>133</v>
      </c>
      <c r="AU60" s="1"/>
      <c r="AV60" s="1" t="s">
        <v>98</v>
      </c>
      <c r="AW60" s="1" t="s">
        <v>93</v>
      </c>
      <c r="AX60" s="1"/>
      <c r="AY60" s="1" t="s">
        <v>265</v>
      </c>
    </row>
    <row r="61" spans="1:51" x14ac:dyDescent="0.25">
      <c r="A61" s="1">
        <v>60</v>
      </c>
      <c r="B61" s="1"/>
      <c r="C61" s="1" t="s">
        <v>20</v>
      </c>
      <c r="D61" s="1"/>
      <c r="E61" s="1"/>
      <c r="F61" s="1"/>
      <c r="G61" s="1"/>
      <c r="H61" s="1"/>
      <c r="I61" s="1"/>
      <c r="J61" s="1" t="s">
        <v>26</v>
      </c>
      <c r="K61" s="1"/>
      <c r="L61" s="1" t="s">
        <v>28</v>
      </c>
      <c r="M61" s="1"/>
      <c r="N61" s="1"/>
      <c r="P61">
        <f t="shared" si="10"/>
        <v>3</v>
      </c>
      <c r="Q61">
        <f t="shared" si="11"/>
        <v>1</v>
      </c>
      <c r="S61">
        <f t="shared" si="12"/>
        <v>0</v>
      </c>
      <c r="T61">
        <f t="shared" si="13"/>
        <v>1</v>
      </c>
      <c r="U61">
        <f t="shared" si="14"/>
        <v>0</v>
      </c>
      <c r="V61">
        <f t="shared" si="15"/>
        <v>0</v>
      </c>
      <c r="W61">
        <f t="shared" si="0"/>
        <v>0</v>
      </c>
      <c r="X61">
        <f t="shared" si="1"/>
        <v>0</v>
      </c>
      <c r="Y61">
        <f t="shared" si="2"/>
        <v>0</v>
      </c>
      <c r="Z61">
        <f t="shared" si="3"/>
        <v>0</v>
      </c>
      <c r="AA61">
        <f t="shared" si="4"/>
        <v>1</v>
      </c>
      <c r="AB61">
        <f t="shared" si="5"/>
        <v>0</v>
      </c>
      <c r="AC61">
        <f t="shared" si="6"/>
        <v>1</v>
      </c>
      <c r="AD61">
        <f t="shared" si="7"/>
        <v>0</v>
      </c>
      <c r="AE61">
        <f t="shared" si="8"/>
        <v>0</v>
      </c>
      <c r="AH61">
        <f t="shared" si="9"/>
        <v>3</v>
      </c>
      <c r="AI61">
        <f t="shared" si="16"/>
        <v>3</v>
      </c>
      <c r="AJ61" s="5" t="str">
        <f t="shared" si="17"/>
        <v>Correct</v>
      </c>
      <c r="AK61" s="37"/>
      <c r="AL61" s="1" t="s">
        <v>105</v>
      </c>
      <c r="AM61" s="1">
        <v>26</v>
      </c>
      <c r="AN61" s="1" t="s">
        <v>95</v>
      </c>
      <c r="AO61" s="1" t="s">
        <v>131</v>
      </c>
      <c r="AP61" s="1"/>
      <c r="AQ61" s="1"/>
      <c r="AR61" s="1" t="s">
        <v>81</v>
      </c>
      <c r="AS61" s="1" t="s">
        <v>99</v>
      </c>
      <c r="AT61" s="1" t="s">
        <v>133</v>
      </c>
      <c r="AU61" s="1" t="s">
        <v>101</v>
      </c>
      <c r="AV61" s="1" t="s">
        <v>98</v>
      </c>
      <c r="AW61" s="1" t="s">
        <v>93</v>
      </c>
      <c r="AX61" s="1"/>
      <c r="AY61" s="1" t="s">
        <v>265</v>
      </c>
    </row>
    <row r="62" spans="1:51" x14ac:dyDescent="0.25">
      <c r="A62" s="1">
        <v>61</v>
      </c>
      <c r="B62" s="1"/>
      <c r="C62" s="1" t="s">
        <v>20</v>
      </c>
      <c r="D62" s="1" t="s">
        <v>21</v>
      </c>
      <c r="E62" s="1"/>
      <c r="F62" s="1"/>
      <c r="G62" s="1"/>
      <c r="H62" s="1"/>
      <c r="I62" s="1"/>
      <c r="J62" s="1"/>
      <c r="K62" s="1" t="s">
        <v>27</v>
      </c>
      <c r="L62" s="1"/>
      <c r="M62" s="1"/>
      <c r="N62" s="1"/>
      <c r="P62">
        <f t="shared" si="10"/>
        <v>3</v>
      </c>
      <c r="Q62">
        <f t="shared" si="11"/>
        <v>1</v>
      </c>
      <c r="S62">
        <f t="shared" si="12"/>
        <v>0</v>
      </c>
      <c r="T62">
        <f t="shared" si="13"/>
        <v>1</v>
      </c>
      <c r="U62">
        <f t="shared" si="14"/>
        <v>1</v>
      </c>
      <c r="V62">
        <f t="shared" si="15"/>
        <v>0</v>
      </c>
      <c r="W62">
        <f t="shared" si="0"/>
        <v>0</v>
      </c>
      <c r="X62">
        <f t="shared" si="1"/>
        <v>0</v>
      </c>
      <c r="Y62">
        <f t="shared" si="2"/>
        <v>0</v>
      </c>
      <c r="Z62">
        <f t="shared" si="3"/>
        <v>0</v>
      </c>
      <c r="AA62">
        <f t="shared" si="4"/>
        <v>0</v>
      </c>
      <c r="AB62">
        <f t="shared" si="5"/>
        <v>1</v>
      </c>
      <c r="AC62">
        <f t="shared" si="6"/>
        <v>0</v>
      </c>
      <c r="AD62">
        <f t="shared" si="7"/>
        <v>0</v>
      </c>
      <c r="AE62">
        <f t="shared" si="8"/>
        <v>0</v>
      </c>
      <c r="AH62">
        <f t="shared" si="9"/>
        <v>3</v>
      </c>
      <c r="AI62">
        <f t="shared" si="16"/>
        <v>3</v>
      </c>
      <c r="AJ62" s="5" t="str">
        <f t="shared" si="17"/>
        <v>Correct</v>
      </c>
      <c r="AK62" s="37"/>
      <c r="AL62" s="1" t="s">
        <v>94</v>
      </c>
      <c r="AM62" s="1">
        <v>31</v>
      </c>
      <c r="AN62" s="1" t="s">
        <v>95</v>
      </c>
      <c r="AO62" s="1" t="s">
        <v>131</v>
      </c>
      <c r="AP62" s="1" t="s">
        <v>107</v>
      </c>
      <c r="AQ62" s="1" t="s">
        <v>102</v>
      </c>
      <c r="AR62" s="1" t="s">
        <v>81</v>
      </c>
      <c r="AS62" s="1"/>
      <c r="AT62" s="1" t="s">
        <v>133</v>
      </c>
      <c r="AU62" s="1"/>
      <c r="AV62" s="1" t="s">
        <v>102</v>
      </c>
      <c r="AW62" s="1" t="s">
        <v>91</v>
      </c>
      <c r="AX62" s="1" t="s">
        <v>102</v>
      </c>
      <c r="AY62" s="1" t="s">
        <v>265</v>
      </c>
    </row>
    <row r="63" spans="1:51" x14ac:dyDescent="0.25">
      <c r="A63" s="1">
        <v>62</v>
      </c>
      <c r="B63" s="1"/>
      <c r="C63" s="1"/>
      <c r="D63" s="1" t="s">
        <v>21</v>
      </c>
      <c r="E63" s="1"/>
      <c r="F63" s="1"/>
      <c r="G63" s="1"/>
      <c r="H63" s="1"/>
      <c r="I63" s="1"/>
      <c r="J63" s="1"/>
      <c r="K63" s="1" t="s">
        <v>27</v>
      </c>
      <c r="L63" s="1" t="s">
        <v>28</v>
      </c>
      <c r="M63" s="1"/>
      <c r="N63" s="1"/>
      <c r="P63">
        <f t="shared" si="10"/>
        <v>3</v>
      </c>
      <c r="Q63">
        <f t="shared" si="11"/>
        <v>1</v>
      </c>
      <c r="S63">
        <f t="shared" si="12"/>
        <v>0</v>
      </c>
      <c r="T63">
        <f t="shared" si="13"/>
        <v>0</v>
      </c>
      <c r="U63">
        <f t="shared" si="14"/>
        <v>1</v>
      </c>
      <c r="V63">
        <f t="shared" si="15"/>
        <v>0</v>
      </c>
      <c r="W63">
        <f t="shared" si="0"/>
        <v>0</v>
      </c>
      <c r="X63">
        <f t="shared" si="1"/>
        <v>0</v>
      </c>
      <c r="Y63">
        <f t="shared" si="2"/>
        <v>0</v>
      </c>
      <c r="Z63">
        <f t="shared" si="3"/>
        <v>0</v>
      </c>
      <c r="AA63">
        <f t="shared" si="4"/>
        <v>0</v>
      </c>
      <c r="AB63">
        <f t="shared" si="5"/>
        <v>1</v>
      </c>
      <c r="AC63">
        <f t="shared" si="6"/>
        <v>1</v>
      </c>
      <c r="AD63">
        <f t="shared" si="7"/>
        <v>0</v>
      </c>
      <c r="AE63">
        <f t="shared" si="8"/>
        <v>0</v>
      </c>
      <c r="AH63">
        <f t="shared" si="9"/>
        <v>3</v>
      </c>
      <c r="AI63">
        <f t="shared" si="16"/>
        <v>3</v>
      </c>
      <c r="AJ63" s="5" t="str">
        <f t="shared" si="17"/>
        <v>Correct</v>
      </c>
      <c r="AK63" s="37"/>
      <c r="AL63" s="1" t="s">
        <v>94</v>
      </c>
      <c r="AM63" s="1">
        <v>25</v>
      </c>
      <c r="AN63" s="1" t="s">
        <v>95</v>
      </c>
      <c r="AO63" s="1" t="s">
        <v>131</v>
      </c>
      <c r="AP63" s="1" t="s">
        <v>107</v>
      </c>
      <c r="AQ63" s="1" t="s">
        <v>102</v>
      </c>
      <c r="AR63" s="1" t="s">
        <v>81</v>
      </c>
      <c r="AS63" s="1" t="s">
        <v>99</v>
      </c>
      <c r="AT63" s="1" t="s">
        <v>110</v>
      </c>
      <c r="AU63" s="1" t="s">
        <v>125</v>
      </c>
      <c r="AV63" s="1" t="s">
        <v>98</v>
      </c>
      <c r="AW63" s="1" t="s">
        <v>93</v>
      </c>
      <c r="AX63" s="1" t="s">
        <v>102</v>
      </c>
      <c r="AY63" s="1" t="s">
        <v>265</v>
      </c>
    </row>
    <row r="64" spans="1:51" x14ac:dyDescent="0.25">
      <c r="A64" s="1">
        <v>63</v>
      </c>
      <c r="B64" s="1" t="s">
        <v>19</v>
      </c>
      <c r="C64" s="1"/>
      <c r="D64" s="1"/>
      <c r="E64" s="1"/>
      <c r="F64" s="1" t="s">
        <v>23</v>
      </c>
      <c r="G64" s="1"/>
      <c r="H64" s="1"/>
      <c r="I64" s="1"/>
      <c r="J64" s="1" t="s">
        <v>26</v>
      </c>
      <c r="K64" s="1"/>
      <c r="L64" s="1" t="s">
        <v>28</v>
      </c>
      <c r="M64" s="1"/>
      <c r="N64" s="1"/>
      <c r="P64">
        <f t="shared" si="10"/>
        <v>4</v>
      </c>
      <c r="Q64">
        <f t="shared" si="11"/>
        <v>0.75</v>
      </c>
      <c r="S64">
        <f t="shared" si="12"/>
        <v>0.75</v>
      </c>
      <c r="T64">
        <f t="shared" si="13"/>
        <v>0</v>
      </c>
      <c r="U64">
        <f t="shared" si="14"/>
        <v>0</v>
      </c>
      <c r="V64">
        <f t="shared" si="15"/>
        <v>0</v>
      </c>
      <c r="W64">
        <f t="shared" si="0"/>
        <v>0.75</v>
      </c>
      <c r="X64">
        <f t="shared" si="1"/>
        <v>0</v>
      </c>
      <c r="Y64">
        <f t="shared" si="2"/>
        <v>0</v>
      </c>
      <c r="Z64">
        <f t="shared" si="3"/>
        <v>0</v>
      </c>
      <c r="AA64">
        <f t="shared" si="4"/>
        <v>0.75</v>
      </c>
      <c r="AB64">
        <f t="shared" si="5"/>
        <v>0</v>
      </c>
      <c r="AC64">
        <f t="shared" si="6"/>
        <v>0.75</v>
      </c>
      <c r="AD64">
        <f t="shared" si="7"/>
        <v>0</v>
      </c>
      <c r="AE64">
        <f t="shared" si="8"/>
        <v>0</v>
      </c>
      <c r="AH64">
        <f t="shared" si="9"/>
        <v>3</v>
      </c>
      <c r="AI64">
        <f t="shared" si="16"/>
        <v>4</v>
      </c>
      <c r="AJ64" s="5" t="str">
        <f t="shared" si="17"/>
        <v>Correct</v>
      </c>
      <c r="AK64" s="37"/>
      <c r="AL64" s="1" t="s">
        <v>94</v>
      </c>
      <c r="AM64" s="1">
        <v>43</v>
      </c>
      <c r="AN64" s="1" t="s">
        <v>95</v>
      </c>
      <c r="AO64" s="1" t="s">
        <v>131</v>
      </c>
      <c r="AP64" s="1" t="s">
        <v>134</v>
      </c>
      <c r="AQ64" s="1" t="s">
        <v>102</v>
      </c>
      <c r="AR64" s="1" t="s">
        <v>355</v>
      </c>
      <c r="AS64" s="1" t="s">
        <v>99</v>
      </c>
      <c r="AT64" s="1" t="s">
        <v>110</v>
      </c>
      <c r="AU64" s="1" t="s">
        <v>104</v>
      </c>
      <c r="AV64" s="1" t="s">
        <v>102</v>
      </c>
      <c r="AW64" s="1" t="s">
        <v>486</v>
      </c>
      <c r="AX64" s="1" t="s">
        <v>102</v>
      </c>
      <c r="AY64" s="1" t="s">
        <v>265</v>
      </c>
    </row>
    <row r="65" spans="1:51" x14ac:dyDescent="0.25">
      <c r="A65" s="1">
        <v>64</v>
      </c>
      <c r="B65" s="1"/>
      <c r="C65" s="1" t="s">
        <v>20</v>
      </c>
      <c r="D65" s="1"/>
      <c r="E65" s="1" t="s">
        <v>22</v>
      </c>
      <c r="F65" s="1"/>
      <c r="G65" s="1"/>
      <c r="H65" s="1"/>
      <c r="I65" s="1"/>
      <c r="J65" s="1" t="s">
        <v>26</v>
      </c>
      <c r="K65" s="1"/>
      <c r="L65" s="1"/>
      <c r="M65" s="1"/>
      <c r="N65" s="1"/>
      <c r="P65">
        <f t="shared" si="10"/>
        <v>3</v>
      </c>
      <c r="Q65">
        <f t="shared" si="11"/>
        <v>1</v>
      </c>
      <c r="S65">
        <f t="shared" si="12"/>
        <v>0</v>
      </c>
      <c r="T65">
        <f t="shared" si="13"/>
        <v>1</v>
      </c>
      <c r="U65">
        <f t="shared" si="14"/>
        <v>0</v>
      </c>
      <c r="V65">
        <f t="shared" si="15"/>
        <v>1</v>
      </c>
      <c r="W65">
        <f t="shared" si="0"/>
        <v>0</v>
      </c>
      <c r="X65">
        <f t="shared" si="1"/>
        <v>0</v>
      </c>
      <c r="Y65">
        <f t="shared" si="2"/>
        <v>0</v>
      </c>
      <c r="Z65">
        <f t="shared" si="3"/>
        <v>0</v>
      </c>
      <c r="AA65">
        <f t="shared" si="4"/>
        <v>1</v>
      </c>
      <c r="AB65">
        <f t="shared" si="5"/>
        <v>0</v>
      </c>
      <c r="AC65">
        <f t="shared" si="6"/>
        <v>0</v>
      </c>
      <c r="AD65">
        <f t="shared" si="7"/>
        <v>0</v>
      </c>
      <c r="AE65">
        <f t="shared" si="8"/>
        <v>0</v>
      </c>
      <c r="AH65">
        <f t="shared" si="9"/>
        <v>3</v>
      </c>
      <c r="AI65">
        <f t="shared" si="16"/>
        <v>3</v>
      </c>
      <c r="AJ65" s="5" t="str">
        <f t="shared" si="17"/>
        <v>Correct</v>
      </c>
      <c r="AK65" s="37"/>
      <c r="AL65" s="1" t="s">
        <v>105</v>
      </c>
      <c r="AM65" s="1">
        <v>36</v>
      </c>
      <c r="AN65" s="1" t="s">
        <v>95</v>
      </c>
      <c r="AO65" s="1" t="s">
        <v>131</v>
      </c>
      <c r="AP65" s="1"/>
      <c r="AQ65" s="1" t="s">
        <v>102</v>
      </c>
      <c r="AR65" s="1" t="s">
        <v>81</v>
      </c>
      <c r="AS65" s="1"/>
      <c r="AT65" s="1" t="s">
        <v>133</v>
      </c>
      <c r="AU65" s="1" t="s">
        <v>135</v>
      </c>
      <c r="AV65" s="1" t="s">
        <v>102</v>
      </c>
      <c r="AW65" s="1" t="s">
        <v>91</v>
      </c>
      <c r="AX65" s="1" t="s">
        <v>102</v>
      </c>
      <c r="AY65" s="1"/>
    </row>
    <row r="66" spans="1:51" x14ac:dyDescent="0.25">
      <c r="A66" s="1">
        <v>65</v>
      </c>
      <c r="B66" s="1" t="s">
        <v>19</v>
      </c>
      <c r="C66" s="1" t="s">
        <v>20</v>
      </c>
      <c r="D66" s="1" t="s">
        <v>21</v>
      </c>
      <c r="E66" s="1"/>
      <c r="F66" s="1"/>
      <c r="G66" s="1"/>
      <c r="H66" s="1"/>
      <c r="I66" s="1" t="s">
        <v>267</v>
      </c>
      <c r="J66" s="1" t="s">
        <v>26</v>
      </c>
      <c r="K66" s="1"/>
      <c r="L66" s="1"/>
      <c r="M66" s="1"/>
      <c r="N66" s="1" t="s">
        <v>30</v>
      </c>
      <c r="P66">
        <f t="shared" si="10"/>
        <v>6</v>
      </c>
      <c r="Q66">
        <f t="shared" si="11"/>
        <v>0.5</v>
      </c>
      <c r="S66">
        <f t="shared" si="12"/>
        <v>0.5</v>
      </c>
      <c r="T66">
        <f t="shared" si="13"/>
        <v>0.5</v>
      </c>
      <c r="U66">
        <f t="shared" si="14"/>
        <v>0.5</v>
      </c>
      <c r="V66">
        <f t="shared" si="15"/>
        <v>0</v>
      </c>
      <c r="W66">
        <f t="shared" ref="W66:W129" si="18">IF($P66&lt;3,IF($F66=$F$1,1,0),IF($F66=$F$1,$Q66,0))</f>
        <v>0</v>
      </c>
      <c r="X66">
        <f t="shared" ref="X66:X129" si="19">IF($P66&lt;3,IF($G66=$G$1,1,0),IF($G66=$G$1,$Q66,0))</f>
        <v>0</v>
      </c>
      <c r="Y66">
        <f t="shared" ref="Y66:Y129" si="20">IF($P66&lt;3,IF($H66=$H$1,1,0),IF($H66=$H$1,$Q66,0))</f>
        <v>0</v>
      </c>
      <c r="Z66">
        <f t="shared" ref="Z66:Z129" si="21">IF($P66&lt;3,IF($I66=$I$1,1,0),IF($I66=$I$1,$Q66,0))</f>
        <v>0.5</v>
      </c>
      <c r="AA66">
        <f t="shared" ref="AA66:AA129" si="22">IF($P66&lt;3,IF($J66=$J$1,1,0),IF($J66=$J$1,$Q66,0))</f>
        <v>0.5</v>
      </c>
      <c r="AB66">
        <f t="shared" ref="AB66:AB129" si="23">IF($P66&lt;3,IF($K66=$K$1,1,0),IF($K66=$K$1,$Q66,0))</f>
        <v>0</v>
      </c>
      <c r="AC66">
        <f t="shared" ref="AC66:AC129" si="24">IF($P66&lt;3,IF($L66=$L$1,1,0),IF($L66=$L$1,$Q66,0))</f>
        <v>0</v>
      </c>
      <c r="AD66">
        <f t="shared" ref="AD66:AD129" si="25">IF($P66&lt;3,IF($M66=$M$1,1,0),IF($M66=$M$1,$Q66,0))</f>
        <v>0</v>
      </c>
      <c r="AE66">
        <f t="shared" ref="AE66:AE129" si="26">IF($P66&lt;3,IF($N66=$N$1,1,0),IF($N66=$N$1,$Q66,0))</f>
        <v>0.5</v>
      </c>
      <c r="AH66">
        <f t="shared" ref="AH66:AH129" si="27">SUM(S66:AE66)</f>
        <v>3</v>
      </c>
      <c r="AI66">
        <f t="shared" si="16"/>
        <v>6</v>
      </c>
      <c r="AJ66" s="5" t="str">
        <f t="shared" si="17"/>
        <v>Correct</v>
      </c>
      <c r="AK66" s="37"/>
      <c r="AL66" s="1" t="s">
        <v>94</v>
      </c>
      <c r="AM66" s="1">
        <v>40</v>
      </c>
      <c r="AN66" s="1" t="s">
        <v>95</v>
      </c>
      <c r="AO66" s="1" t="s">
        <v>131</v>
      </c>
      <c r="AP66" s="1" t="s">
        <v>107</v>
      </c>
      <c r="AQ66" s="1" t="s">
        <v>102</v>
      </c>
      <c r="AR66" s="1" t="s">
        <v>81</v>
      </c>
      <c r="AS66" s="1" t="s">
        <v>99</v>
      </c>
      <c r="AT66" s="1" t="s">
        <v>133</v>
      </c>
      <c r="AU66" s="1" t="s">
        <v>101</v>
      </c>
      <c r="AV66" s="1" t="s">
        <v>98</v>
      </c>
      <c r="AW66" s="1"/>
      <c r="AX66" s="1" t="s">
        <v>102</v>
      </c>
      <c r="AY66" s="1"/>
    </row>
    <row r="67" spans="1:51" x14ac:dyDescent="0.25">
      <c r="A67" s="1">
        <v>66</v>
      </c>
      <c r="B67" s="1"/>
      <c r="C67" s="1" t="s">
        <v>20</v>
      </c>
      <c r="D67" s="1"/>
      <c r="E67" s="1"/>
      <c r="F67" s="1"/>
      <c r="G67" s="1"/>
      <c r="H67" s="1"/>
      <c r="I67" s="1" t="s">
        <v>267</v>
      </c>
      <c r="J67" s="1"/>
      <c r="K67" s="1"/>
      <c r="L67" s="1"/>
      <c r="M67" s="1"/>
      <c r="N67" s="1"/>
      <c r="P67">
        <f t="shared" ref="P67:P130" si="28">COUNTA(B67:N67)</f>
        <v>2</v>
      </c>
      <c r="Q67">
        <f t="shared" ref="Q67:Q130" si="29">3/P67</f>
        <v>1.5</v>
      </c>
      <c r="S67">
        <f t="shared" ref="S67:S130" si="30">IF($P67&lt;3,IF($B67=$B$1,1,0),IF($B67=$B$1,$Q67,0))</f>
        <v>0</v>
      </c>
      <c r="T67">
        <f t="shared" ref="T67:T130" si="31">IF($P67&lt;3,IF($C67=$C$1,1,0),IF($C67=$C$1,$Q67,0))</f>
        <v>1</v>
      </c>
      <c r="U67">
        <f t="shared" ref="U67:U130" si="32">IF($P67&lt;3,IF($D67=$D$1,1,0),IF($D67=$D$1,$Q67,0))</f>
        <v>0</v>
      </c>
      <c r="V67">
        <f t="shared" ref="V67:V130" si="33">IF($P67&lt;3,IF($E67=$E$1,1,0),IF($E67=$E$1,$Q67,0))</f>
        <v>0</v>
      </c>
      <c r="W67">
        <f t="shared" si="18"/>
        <v>0</v>
      </c>
      <c r="X67">
        <f t="shared" si="19"/>
        <v>0</v>
      </c>
      <c r="Y67">
        <f t="shared" si="20"/>
        <v>0</v>
      </c>
      <c r="Z67">
        <f t="shared" si="21"/>
        <v>1</v>
      </c>
      <c r="AA67">
        <f t="shared" si="22"/>
        <v>0</v>
      </c>
      <c r="AB67">
        <f t="shared" si="23"/>
        <v>0</v>
      </c>
      <c r="AC67">
        <f t="shared" si="24"/>
        <v>0</v>
      </c>
      <c r="AD67">
        <f t="shared" si="25"/>
        <v>0</v>
      </c>
      <c r="AE67">
        <f t="shared" si="26"/>
        <v>0</v>
      </c>
      <c r="AH67">
        <f t="shared" si="27"/>
        <v>2</v>
      </c>
      <c r="AI67">
        <f t="shared" ref="AI67:AI130" si="34">P67</f>
        <v>2</v>
      </c>
      <c r="AJ67" s="5" t="str">
        <f t="shared" ref="AJ67:AJ130" si="35">IF(AH67=AI67,"Correct",IF(AH67=3,"Correct","Wrong"))</f>
        <v>Correct</v>
      </c>
      <c r="AK67" s="37"/>
      <c r="AL67" s="1" t="s">
        <v>94</v>
      </c>
      <c r="AM67" s="1">
        <v>18</v>
      </c>
      <c r="AN67" s="1" t="s">
        <v>95</v>
      </c>
      <c r="AO67" s="1" t="s">
        <v>131</v>
      </c>
      <c r="AP67" s="1"/>
      <c r="AQ67" s="1" t="s">
        <v>102</v>
      </c>
      <c r="AR67" s="1" t="s">
        <v>355</v>
      </c>
      <c r="AS67" s="1" t="s">
        <v>109</v>
      </c>
      <c r="AT67" s="1" t="s">
        <v>133</v>
      </c>
      <c r="AU67" s="1" t="s">
        <v>136</v>
      </c>
      <c r="AV67" s="1" t="s">
        <v>102</v>
      </c>
      <c r="AW67" s="1" t="s">
        <v>91</v>
      </c>
      <c r="AX67" s="1" t="s">
        <v>102</v>
      </c>
      <c r="AY67" s="1" t="s">
        <v>265</v>
      </c>
    </row>
    <row r="68" spans="1:51" x14ac:dyDescent="0.25">
      <c r="A68" s="1">
        <v>67</v>
      </c>
      <c r="B68" s="1"/>
      <c r="C68" s="1"/>
      <c r="D68" s="1"/>
      <c r="E68" s="1"/>
      <c r="F68" s="1"/>
      <c r="G68" s="1"/>
      <c r="H68" s="1"/>
      <c r="I68" s="1" t="s">
        <v>267</v>
      </c>
      <c r="J68" s="1"/>
      <c r="K68" s="1"/>
      <c r="L68" s="1"/>
      <c r="M68" s="1"/>
      <c r="N68" s="1" t="s">
        <v>30</v>
      </c>
      <c r="P68">
        <f t="shared" si="28"/>
        <v>2</v>
      </c>
      <c r="Q68">
        <f t="shared" si="29"/>
        <v>1.5</v>
      </c>
      <c r="S68">
        <f t="shared" si="30"/>
        <v>0</v>
      </c>
      <c r="T68">
        <f t="shared" si="31"/>
        <v>0</v>
      </c>
      <c r="U68">
        <f t="shared" si="32"/>
        <v>0</v>
      </c>
      <c r="V68">
        <f t="shared" si="33"/>
        <v>0</v>
      </c>
      <c r="W68">
        <f t="shared" si="18"/>
        <v>0</v>
      </c>
      <c r="X68">
        <f t="shared" si="19"/>
        <v>0</v>
      </c>
      <c r="Y68">
        <f t="shared" si="20"/>
        <v>0</v>
      </c>
      <c r="Z68">
        <f t="shared" si="21"/>
        <v>1</v>
      </c>
      <c r="AA68">
        <f t="shared" si="22"/>
        <v>0</v>
      </c>
      <c r="AB68">
        <f t="shared" si="23"/>
        <v>0</v>
      </c>
      <c r="AC68">
        <f t="shared" si="24"/>
        <v>0</v>
      </c>
      <c r="AD68">
        <f t="shared" si="25"/>
        <v>0</v>
      </c>
      <c r="AE68">
        <f t="shared" si="26"/>
        <v>1</v>
      </c>
      <c r="AH68">
        <f t="shared" si="27"/>
        <v>2</v>
      </c>
      <c r="AI68">
        <f t="shared" si="34"/>
        <v>2</v>
      </c>
      <c r="AJ68" s="5" t="str">
        <f t="shared" si="35"/>
        <v>Correct</v>
      </c>
      <c r="AK68" s="37"/>
      <c r="AL68" s="1" t="s">
        <v>94</v>
      </c>
      <c r="AM68" s="1">
        <v>29</v>
      </c>
      <c r="AN68" s="1" t="s">
        <v>95</v>
      </c>
      <c r="AO68" s="1" t="s">
        <v>131</v>
      </c>
      <c r="AP68" s="1" t="s">
        <v>107</v>
      </c>
      <c r="AQ68" s="1" t="s">
        <v>102</v>
      </c>
      <c r="AR68" s="1" t="s">
        <v>81</v>
      </c>
      <c r="AS68" s="1" t="s">
        <v>109</v>
      </c>
      <c r="AT68" s="1" t="s">
        <v>137</v>
      </c>
      <c r="AU68" s="1" t="s">
        <v>125</v>
      </c>
      <c r="AV68" s="1" t="s">
        <v>102</v>
      </c>
      <c r="AW68" s="1"/>
      <c r="AX68" s="1" t="s">
        <v>102</v>
      </c>
      <c r="AY68" s="1" t="s">
        <v>265</v>
      </c>
    </row>
    <row r="69" spans="1:51" x14ac:dyDescent="0.25">
      <c r="A69" s="1">
        <v>68</v>
      </c>
      <c r="B69" s="1"/>
      <c r="C69" s="1" t="s">
        <v>20</v>
      </c>
      <c r="D69" s="1"/>
      <c r="E69" s="1"/>
      <c r="F69" s="1"/>
      <c r="G69" s="1"/>
      <c r="H69" s="1"/>
      <c r="I69" s="1"/>
      <c r="J69" s="1" t="s">
        <v>26</v>
      </c>
      <c r="K69" s="1"/>
      <c r="L69" s="1"/>
      <c r="M69" s="1" t="s">
        <v>29</v>
      </c>
      <c r="N69" s="1"/>
      <c r="P69">
        <f t="shared" si="28"/>
        <v>3</v>
      </c>
      <c r="Q69">
        <f t="shared" si="29"/>
        <v>1</v>
      </c>
      <c r="S69">
        <f t="shared" si="30"/>
        <v>0</v>
      </c>
      <c r="T69">
        <f t="shared" si="31"/>
        <v>1</v>
      </c>
      <c r="U69">
        <f t="shared" si="32"/>
        <v>0</v>
      </c>
      <c r="V69">
        <f t="shared" si="33"/>
        <v>0</v>
      </c>
      <c r="W69">
        <f t="shared" si="18"/>
        <v>0</v>
      </c>
      <c r="X69">
        <f t="shared" si="19"/>
        <v>0</v>
      </c>
      <c r="Y69">
        <f t="shared" si="20"/>
        <v>0</v>
      </c>
      <c r="Z69">
        <f t="shared" si="21"/>
        <v>0</v>
      </c>
      <c r="AA69">
        <f t="shared" si="22"/>
        <v>1</v>
      </c>
      <c r="AB69">
        <f t="shared" si="23"/>
        <v>0</v>
      </c>
      <c r="AC69">
        <f t="shared" si="24"/>
        <v>0</v>
      </c>
      <c r="AD69">
        <f t="shared" si="25"/>
        <v>1</v>
      </c>
      <c r="AE69">
        <f t="shared" si="26"/>
        <v>0</v>
      </c>
      <c r="AH69">
        <f t="shared" si="27"/>
        <v>3</v>
      </c>
      <c r="AI69">
        <f t="shared" si="34"/>
        <v>3</v>
      </c>
      <c r="AJ69" s="5" t="str">
        <f t="shared" si="35"/>
        <v>Correct</v>
      </c>
      <c r="AK69" s="37"/>
      <c r="AL69" s="1" t="s">
        <v>94</v>
      </c>
      <c r="AM69" s="1">
        <v>52</v>
      </c>
      <c r="AN69" s="1" t="s">
        <v>95</v>
      </c>
      <c r="AO69" s="1" t="s">
        <v>138</v>
      </c>
      <c r="AP69" s="1" t="s">
        <v>134</v>
      </c>
      <c r="AQ69" s="1" t="s">
        <v>102</v>
      </c>
      <c r="AR69" s="1" t="s">
        <v>81</v>
      </c>
      <c r="AS69" s="1" t="s">
        <v>112</v>
      </c>
      <c r="AT69" s="1" t="s">
        <v>110</v>
      </c>
      <c r="AU69" s="1" t="s">
        <v>101</v>
      </c>
      <c r="AV69" s="1" t="s">
        <v>102</v>
      </c>
      <c r="AW69" s="1" t="s">
        <v>90</v>
      </c>
      <c r="AX69" s="1" t="s">
        <v>98</v>
      </c>
      <c r="AY69" s="1" t="s">
        <v>265</v>
      </c>
    </row>
    <row r="70" spans="1:51" x14ac:dyDescent="0.25">
      <c r="A70" s="1">
        <v>69</v>
      </c>
      <c r="B70" s="1"/>
      <c r="C70" s="1" t="s">
        <v>20</v>
      </c>
      <c r="D70" s="1"/>
      <c r="E70" s="1"/>
      <c r="F70" s="1"/>
      <c r="G70" s="1"/>
      <c r="H70" s="1"/>
      <c r="I70" s="1"/>
      <c r="J70" s="1" t="s">
        <v>26</v>
      </c>
      <c r="K70" s="1"/>
      <c r="L70" s="1"/>
      <c r="M70" s="1"/>
      <c r="N70" s="1"/>
      <c r="P70">
        <f t="shared" si="28"/>
        <v>2</v>
      </c>
      <c r="Q70">
        <f t="shared" si="29"/>
        <v>1.5</v>
      </c>
      <c r="S70">
        <f t="shared" si="30"/>
        <v>0</v>
      </c>
      <c r="T70">
        <f t="shared" si="31"/>
        <v>1</v>
      </c>
      <c r="U70">
        <f t="shared" si="32"/>
        <v>0</v>
      </c>
      <c r="V70">
        <f t="shared" si="33"/>
        <v>0</v>
      </c>
      <c r="W70">
        <f t="shared" si="18"/>
        <v>0</v>
      </c>
      <c r="X70">
        <f t="shared" si="19"/>
        <v>0</v>
      </c>
      <c r="Y70">
        <f t="shared" si="20"/>
        <v>0</v>
      </c>
      <c r="Z70">
        <f t="shared" si="21"/>
        <v>0</v>
      </c>
      <c r="AA70">
        <f t="shared" si="22"/>
        <v>1</v>
      </c>
      <c r="AB70">
        <f t="shared" si="23"/>
        <v>0</v>
      </c>
      <c r="AC70">
        <f t="shared" si="24"/>
        <v>0</v>
      </c>
      <c r="AD70">
        <f t="shared" si="25"/>
        <v>0</v>
      </c>
      <c r="AE70">
        <f t="shared" si="26"/>
        <v>0</v>
      </c>
      <c r="AH70">
        <f t="shared" si="27"/>
        <v>2</v>
      </c>
      <c r="AI70">
        <f t="shared" si="34"/>
        <v>2</v>
      </c>
      <c r="AJ70" s="5" t="str">
        <f t="shared" si="35"/>
        <v>Correct</v>
      </c>
      <c r="AK70" s="37"/>
      <c r="AL70" s="1" t="s">
        <v>94</v>
      </c>
      <c r="AM70" s="1">
        <v>35</v>
      </c>
      <c r="AN70" s="1" t="s">
        <v>95</v>
      </c>
      <c r="AO70" s="1" t="s">
        <v>131</v>
      </c>
      <c r="AP70" s="1"/>
      <c r="AQ70" s="1" t="s">
        <v>102</v>
      </c>
      <c r="AR70" s="1" t="s">
        <v>81</v>
      </c>
      <c r="AS70" s="1"/>
      <c r="AT70" s="1"/>
      <c r="AU70" s="1"/>
      <c r="AV70" s="1" t="s">
        <v>102</v>
      </c>
      <c r="AW70" s="1" t="s">
        <v>91</v>
      </c>
      <c r="AX70" s="1" t="s">
        <v>102</v>
      </c>
      <c r="AY70" s="1" t="s">
        <v>265</v>
      </c>
    </row>
    <row r="71" spans="1:51" x14ac:dyDescent="0.25">
      <c r="A71" s="1">
        <v>70</v>
      </c>
      <c r="B71" s="1"/>
      <c r="C71" s="1" t="s">
        <v>20</v>
      </c>
      <c r="D71" s="1"/>
      <c r="E71" s="1" t="s">
        <v>22</v>
      </c>
      <c r="F71" s="1"/>
      <c r="G71" s="1"/>
      <c r="H71" s="1"/>
      <c r="I71" s="1"/>
      <c r="J71" s="1" t="s">
        <v>26</v>
      </c>
      <c r="K71" s="1"/>
      <c r="L71" s="1"/>
      <c r="M71" s="1"/>
      <c r="N71" s="1"/>
      <c r="P71">
        <f t="shared" si="28"/>
        <v>3</v>
      </c>
      <c r="Q71">
        <f t="shared" si="29"/>
        <v>1</v>
      </c>
      <c r="S71">
        <f t="shared" si="30"/>
        <v>0</v>
      </c>
      <c r="T71">
        <f t="shared" si="31"/>
        <v>1</v>
      </c>
      <c r="U71">
        <f t="shared" si="32"/>
        <v>0</v>
      </c>
      <c r="V71">
        <f t="shared" si="33"/>
        <v>1</v>
      </c>
      <c r="W71">
        <f t="shared" si="18"/>
        <v>0</v>
      </c>
      <c r="X71">
        <f t="shared" si="19"/>
        <v>0</v>
      </c>
      <c r="Y71">
        <f t="shared" si="20"/>
        <v>0</v>
      </c>
      <c r="Z71">
        <f t="shared" si="21"/>
        <v>0</v>
      </c>
      <c r="AA71">
        <f t="shared" si="22"/>
        <v>1</v>
      </c>
      <c r="AB71">
        <f t="shared" si="23"/>
        <v>0</v>
      </c>
      <c r="AC71">
        <f t="shared" si="24"/>
        <v>0</v>
      </c>
      <c r="AD71">
        <f t="shared" si="25"/>
        <v>0</v>
      </c>
      <c r="AE71">
        <f t="shared" si="26"/>
        <v>0</v>
      </c>
      <c r="AH71">
        <f t="shared" si="27"/>
        <v>3</v>
      </c>
      <c r="AI71">
        <f t="shared" si="34"/>
        <v>3</v>
      </c>
      <c r="AJ71" s="5" t="str">
        <f t="shared" si="35"/>
        <v>Correct</v>
      </c>
      <c r="AK71" s="37"/>
      <c r="AL71" s="1" t="s">
        <v>105</v>
      </c>
      <c r="AM71" s="1">
        <v>36</v>
      </c>
      <c r="AN71" s="1" t="s">
        <v>95</v>
      </c>
      <c r="AO71" s="1" t="s">
        <v>131</v>
      </c>
      <c r="AP71" s="1"/>
      <c r="AQ71" s="1" t="s">
        <v>102</v>
      </c>
      <c r="AR71" s="1" t="s">
        <v>81</v>
      </c>
      <c r="AS71" s="1"/>
      <c r="AT71" s="1" t="s">
        <v>133</v>
      </c>
      <c r="AU71" s="1" t="s">
        <v>135</v>
      </c>
      <c r="AV71" s="1"/>
      <c r="AW71" s="1" t="s">
        <v>91</v>
      </c>
      <c r="AX71" s="1" t="s">
        <v>102</v>
      </c>
      <c r="AY71" s="1" t="s">
        <v>265</v>
      </c>
    </row>
    <row r="72" spans="1:51" x14ac:dyDescent="0.25">
      <c r="A72" s="1">
        <v>71</v>
      </c>
      <c r="B72" s="1" t="s">
        <v>19</v>
      </c>
      <c r="C72" s="1" t="s">
        <v>20</v>
      </c>
      <c r="D72" s="1"/>
      <c r="E72" s="1"/>
      <c r="F72" s="1"/>
      <c r="G72" s="1"/>
      <c r="H72" s="1"/>
      <c r="I72" s="1" t="s">
        <v>267</v>
      </c>
      <c r="J72" s="1" t="s">
        <v>26</v>
      </c>
      <c r="K72" s="1"/>
      <c r="L72" s="1"/>
      <c r="M72" s="1" t="s">
        <v>29</v>
      </c>
      <c r="N72" s="1" t="s">
        <v>30</v>
      </c>
      <c r="P72">
        <f t="shared" si="28"/>
        <v>6</v>
      </c>
      <c r="Q72">
        <f t="shared" si="29"/>
        <v>0.5</v>
      </c>
      <c r="S72">
        <f t="shared" si="30"/>
        <v>0.5</v>
      </c>
      <c r="T72">
        <f t="shared" si="31"/>
        <v>0.5</v>
      </c>
      <c r="U72">
        <f t="shared" si="32"/>
        <v>0</v>
      </c>
      <c r="V72">
        <f t="shared" si="33"/>
        <v>0</v>
      </c>
      <c r="W72">
        <f t="shared" si="18"/>
        <v>0</v>
      </c>
      <c r="X72">
        <f t="shared" si="19"/>
        <v>0</v>
      </c>
      <c r="Y72">
        <f t="shared" si="20"/>
        <v>0</v>
      </c>
      <c r="Z72">
        <f t="shared" si="21"/>
        <v>0.5</v>
      </c>
      <c r="AA72">
        <f t="shared" si="22"/>
        <v>0.5</v>
      </c>
      <c r="AB72">
        <f t="shared" si="23"/>
        <v>0</v>
      </c>
      <c r="AC72">
        <f t="shared" si="24"/>
        <v>0</v>
      </c>
      <c r="AD72">
        <f t="shared" si="25"/>
        <v>0.5</v>
      </c>
      <c r="AE72">
        <f t="shared" si="26"/>
        <v>0.5</v>
      </c>
      <c r="AH72">
        <f t="shared" si="27"/>
        <v>3</v>
      </c>
      <c r="AI72">
        <f t="shared" si="34"/>
        <v>6</v>
      </c>
      <c r="AJ72" s="5" t="str">
        <f t="shared" si="35"/>
        <v>Correct</v>
      </c>
      <c r="AK72" s="37"/>
      <c r="AL72" s="1" t="s">
        <v>94</v>
      </c>
      <c r="AM72" s="1">
        <v>40</v>
      </c>
      <c r="AN72" s="1" t="s">
        <v>95</v>
      </c>
      <c r="AO72" s="1" t="s">
        <v>131</v>
      </c>
      <c r="AP72" s="1" t="s">
        <v>107</v>
      </c>
      <c r="AQ72" s="1" t="s">
        <v>102</v>
      </c>
      <c r="AR72" s="1" t="s">
        <v>81</v>
      </c>
      <c r="AS72" s="1" t="s">
        <v>99</v>
      </c>
      <c r="AT72" s="1" t="s">
        <v>133</v>
      </c>
      <c r="AU72" s="1" t="s">
        <v>101</v>
      </c>
      <c r="AV72" s="1" t="s">
        <v>98</v>
      </c>
      <c r="AW72" s="1"/>
      <c r="AX72" s="1" t="s">
        <v>102</v>
      </c>
      <c r="AY72" s="1" t="s">
        <v>265</v>
      </c>
    </row>
    <row r="73" spans="1:51" x14ac:dyDescent="0.25">
      <c r="A73" s="1">
        <v>72</v>
      </c>
      <c r="B73" s="1"/>
      <c r="C73" s="1"/>
      <c r="D73" s="1"/>
      <c r="E73" s="1"/>
      <c r="F73" s="1"/>
      <c r="G73" s="1"/>
      <c r="H73" s="1" t="s">
        <v>25</v>
      </c>
      <c r="I73" s="1"/>
      <c r="J73" s="1" t="s">
        <v>26</v>
      </c>
      <c r="K73" s="1"/>
      <c r="L73" s="1"/>
      <c r="M73" s="1"/>
      <c r="N73" s="1" t="s">
        <v>30</v>
      </c>
      <c r="P73">
        <f t="shared" si="28"/>
        <v>3</v>
      </c>
      <c r="Q73">
        <f t="shared" si="29"/>
        <v>1</v>
      </c>
      <c r="S73">
        <f t="shared" si="30"/>
        <v>0</v>
      </c>
      <c r="T73">
        <f t="shared" si="31"/>
        <v>0</v>
      </c>
      <c r="U73">
        <f t="shared" si="32"/>
        <v>0</v>
      </c>
      <c r="V73">
        <f t="shared" si="33"/>
        <v>0</v>
      </c>
      <c r="W73">
        <f t="shared" si="18"/>
        <v>0</v>
      </c>
      <c r="X73">
        <f t="shared" si="19"/>
        <v>0</v>
      </c>
      <c r="Y73">
        <f t="shared" si="20"/>
        <v>1</v>
      </c>
      <c r="Z73">
        <f t="shared" si="21"/>
        <v>0</v>
      </c>
      <c r="AA73">
        <f t="shared" si="22"/>
        <v>1</v>
      </c>
      <c r="AB73">
        <f t="shared" si="23"/>
        <v>0</v>
      </c>
      <c r="AC73">
        <f t="shared" si="24"/>
        <v>0</v>
      </c>
      <c r="AD73">
        <f t="shared" si="25"/>
        <v>0</v>
      </c>
      <c r="AE73">
        <f t="shared" si="26"/>
        <v>1</v>
      </c>
      <c r="AH73">
        <f t="shared" si="27"/>
        <v>3</v>
      </c>
      <c r="AI73">
        <f t="shared" si="34"/>
        <v>3</v>
      </c>
      <c r="AJ73" s="5" t="str">
        <f t="shared" si="35"/>
        <v>Correct</v>
      </c>
      <c r="AK73" s="37"/>
      <c r="AL73" s="1" t="s">
        <v>94</v>
      </c>
      <c r="AM73" s="1">
        <v>30</v>
      </c>
      <c r="AN73" s="1" t="s">
        <v>95</v>
      </c>
      <c r="AO73" s="1" t="s">
        <v>96</v>
      </c>
      <c r="AP73" s="1" t="s">
        <v>97</v>
      </c>
      <c r="AQ73" s="1" t="s">
        <v>98</v>
      </c>
      <c r="AR73" s="1" t="s">
        <v>80</v>
      </c>
      <c r="AS73" s="1" t="s">
        <v>99</v>
      </c>
      <c r="AT73" s="1" t="s">
        <v>120</v>
      </c>
      <c r="AU73" s="1" t="s">
        <v>136</v>
      </c>
      <c r="AV73" s="1" t="s">
        <v>102</v>
      </c>
      <c r="AW73" s="1" t="s">
        <v>90</v>
      </c>
      <c r="AX73" s="1" t="s">
        <v>102</v>
      </c>
      <c r="AY73" s="1" t="s">
        <v>264</v>
      </c>
    </row>
    <row r="74" spans="1:51" x14ac:dyDescent="0.25">
      <c r="A74" s="1">
        <v>73</v>
      </c>
      <c r="B74" s="1" t="s">
        <v>19</v>
      </c>
      <c r="C74" s="1" t="s">
        <v>20</v>
      </c>
      <c r="D74" s="1"/>
      <c r="E74" s="1"/>
      <c r="F74" s="1" t="s">
        <v>23</v>
      </c>
      <c r="G74" s="1"/>
      <c r="H74" s="1"/>
      <c r="I74" s="1"/>
      <c r="J74" s="1" t="s">
        <v>26</v>
      </c>
      <c r="K74" s="1" t="s">
        <v>27</v>
      </c>
      <c r="L74" s="1" t="s">
        <v>28</v>
      </c>
      <c r="M74" s="1"/>
      <c r="N74" s="1" t="s">
        <v>30</v>
      </c>
      <c r="P74">
        <f t="shared" si="28"/>
        <v>7</v>
      </c>
      <c r="Q74">
        <f t="shared" si="29"/>
        <v>0.42857142857142855</v>
      </c>
      <c r="S74">
        <f t="shared" si="30"/>
        <v>0.42857142857142855</v>
      </c>
      <c r="T74">
        <f t="shared" si="31"/>
        <v>0.42857142857142855</v>
      </c>
      <c r="U74">
        <f t="shared" si="32"/>
        <v>0</v>
      </c>
      <c r="V74">
        <f t="shared" si="33"/>
        <v>0</v>
      </c>
      <c r="W74">
        <f t="shared" si="18"/>
        <v>0.42857142857142855</v>
      </c>
      <c r="X74">
        <f t="shared" si="19"/>
        <v>0</v>
      </c>
      <c r="Y74">
        <f t="shared" si="20"/>
        <v>0</v>
      </c>
      <c r="Z74">
        <f t="shared" si="21"/>
        <v>0</v>
      </c>
      <c r="AA74">
        <f t="shared" si="22"/>
        <v>0.42857142857142855</v>
      </c>
      <c r="AB74">
        <f t="shared" si="23"/>
        <v>0.42857142857142855</v>
      </c>
      <c r="AC74">
        <f t="shared" si="24"/>
        <v>0.42857142857142855</v>
      </c>
      <c r="AD74">
        <f t="shared" si="25"/>
        <v>0</v>
      </c>
      <c r="AE74">
        <f t="shared" si="26"/>
        <v>0.42857142857142855</v>
      </c>
      <c r="AH74">
        <f t="shared" si="27"/>
        <v>2.9999999999999996</v>
      </c>
      <c r="AI74">
        <f t="shared" si="34"/>
        <v>7</v>
      </c>
      <c r="AJ74" s="5" t="str">
        <f t="shared" si="35"/>
        <v>Correct</v>
      </c>
      <c r="AK74" s="37"/>
      <c r="AL74" s="1"/>
      <c r="AM74" s="1">
        <v>70</v>
      </c>
      <c r="AN74" s="1" t="s">
        <v>95</v>
      </c>
      <c r="AO74" s="1" t="s">
        <v>139</v>
      </c>
      <c r="AP74" s="1" t="s">
        <v>97</v>
      </c>
      <c r="AQ74" s="1" t="s">
        <v>98</v>
      </c>
      <c r="AR74" s="1" t="s">
        <v>80</v>
      </c>
      <c r="AS74" s="1" t="s">
        <v>99</v>
      </c>
      <c r="AT74" s="1"/>
      <c r="AU74" s="1"/>
      <c r="AV74" s="1" t="s">
        <v>102</v>
      </c>
      <c r="AW74" s="1" t="s">
        <v>92</v>
      </c>
      <c r="AX74" s="1" t="s">
        <v>98</v>
      </c>
      <c r="AY74" s="1" t="s">
        <v>264</v>
      </c>
    </row>
    <row r="75" spans="1:51" x14ac:dyDescent="0.25">
      <c r="A75" s="1">
        <v>74</v>
      </c>
      <c r="B75" s="1"/>
      <c r="C75" s="1"/>
      <c r="D75" s="1"/>
      <c r="E75" s="1"/>
      <c r="F75" s="1"/>
      <c r="G75" s="1"/>
      <c r="H75" s="1"/>
      <c r="I75" s="1"/>
      <c r="J75" s="1"/>
      <c r="K75" s="1"/>
      <c r="L75" s="1" t="s">
        <v>28</v>
      </c>
      <c r="M75" s="1"/>
      <c r="N75" s="1"/>
      <c r="P75">
        <f t="shared" si="28"/>
        <v>1</v>
      </c>
      <c r="Q75">
        <f t="shared" si="29"/>
        <v>3</v>
      </c>
      <c r="S75">
        <f t="shared" si="30"/>
        <v>0</v>
      </c>
      <c r="T75">
        <f t="shared" si="31"/>
        <v>0</v>
      </c>
      <c r="U75">
        <f t="shared" si="32"/>
        <v>0</v>
      </c>
      <c r="V75">
        <f t="shared" si="33"/>
        <v>0</v>
      </c>
      <c r="W75">
        <f t="shared" si="18"/>
        <v>0</v>
      </c>
      <c r="X75">
        <f t="shared" si="19"/>
        <v>0</v>
      </c>
      <c r="Y75">
        <f t="shared" si="20"/>
        <v>0</v>
      </c>
      <c r="Z75">
        <f t="shared" si="21"/>
        <v>0</v>
      </c>
      <c r="AA75">
        <f t="shared" si="22"/>
        <v>0</v>
      </c>
      <c r="AB75">
        <f t="shared" si="23"/>
        <v>0</v>
      </c>
      <c r="AC75">
        <f t="shared" si="24"/>
        <v>1</v>
      </c>
      <c r="AD75">
        <f t="shared" si="25"/>
        <v>0</v>
      </c>
      <c r="AE75">
        <f t="shared" si="26"/>
        <v>0</v>
      </c>
      <c r="AH75">
        <f t="shared" si="27"/>
        <v>1</v>
      </c>
      <c r="AI75">
        <f t="shared" si="34"/>
        <v>1</v>
      </c>
      <c r="AJ75" s="5" t="str">
        <f t="shared" si="35"/>
        <v>Correct</v>
      </c>
      <c r="AK75" s="37"/>
      <c r="AL75" s="1" t="s">
        <v>94</v>
      </c>
      <c r="AM75" s="1">
        <v>32</v>
      </c>
      <c r="AN75" s="1" t="s">
        <v>95</v>
      </c>
      <c r="AO75" s="1" t="s">
        <v>140</v>
      </c>
      <c r="AP75" s="1"/>
      <c r="AQ75" s="1" t="s">
        <v>102</v>
      </c>
      <c r="AR75" s="1" t="s">
        <v>81</v>
      </c>
      <c r="AS75" s="1"/>
      <c r="AT75" s="1"/>
      <c r="AU75" s="1"/>
      <c r="AV75" s="1" t="s">
        <v>98</v>
      </c>
      <c r="AW75" s="1" t="s">
        <v>93</v>
      </c>
      <c r="AX75" s="1" t="s">
        <v>102</v>
      </c>
      <c r="AY75" s="1" t="s">
        <v>264</v>
      </c>
    </row>
    <row r="76" spans="1:51" x14ac:dyDescent="0.25">
      <c r="A76" s="1">
        <v>75</v>
      </c>
      <c r="B76" s="1"/>
      <c r="C76" s="1"/>
      <c r="D76" s="1" t="s">
        <v>21</v>
      </c>
      <c r="E76" s="1"/>
      <c r="F76" s="1"/>
      <c r="G76" s="1"/>
      <c r="H76" s="1"/>
      <c r="I76" s="1"/>
      <c r="J76" s="1" t="s">
        <v>26</v>
      </c>
      <c r="K76" s="1"/>
      <c r="L76" s="1" t="s">
        <v>28</v>
      </c>
      <c r="M76" s="1"/>
      <c r="N76" s="1"/>
      <c r="P76">
        <f t="shared" si="28"/>
        <v>3</v>
      </c>
      <c r="Q76">
        <f t="shared" si="29"/>
        <v>1</v>
      </c>
      <c r="S76">
        <f t="shared" si="30"/>
        <v>0</v>
      </c>
      <c r="T76">
        <f t="shared" si="31"/>
        <v>0</v>
      </c>
      <c r="U76">
        <f t="shared" si="32"/>
        <v>1</v>
      </c>
      <c r="V76">
        <f t="shared" si="33"/>
        <v>0</v>
      </c>
      <c r="W76">
        <f t="shared" si="18"/>
        <v>0</v>
      </c>
      <c r="X76">
        <f t="shared" si="19"/>
        <v>0</v>
      </c>
      <c r="Y76">
        <f t="shared" si="20"/>
        <v>0</v>
      </c>
      <c r="Z76">
        <f t="shared" si="21"/>
        <v>0</v>
      </c>
      <c r="AA76">
        <f t="shared" si="22"/>
        <v>1</v>
      </c>
      <c r="AB76">
        <f t="shared" si="23"/>
        <v>0</v>
      </c>
      <c r="AC76">
        <f t="shared" si="24"/>
        <v>1</v>
      </c>
      <c r="AD76">
        <f t="shared" si="25"/>
        <v>0</v>
      </c>
      <c r="AE76">
        <f t="shared" si="26"/>
        <v>0</v>
      </c>
      <c r="AH76">
        <f t="shared" si="27"/>
        <v>3</v>
      </c>
      <c r="AI76">
        <f t="shared" si="34"/>
        <v>3</v>
      </c>
      <c r="AJ76" s="5" t="str">
        <f t="shared" si="35"/>
        <v>Correct</v>
      </c>
      <c r="AK76" s="37"/>
      <c r="AL76" s="1" t="s">
        <v>94</v>
      </c>
      <c r="AM76" s="1">
        <v>27</v>
      </c>
      <c r="AN76" s="1" t="s">
        <v>95</v>
      </c>
      <c r="AO76" s="1" t="s">
        <v>96</v>
      </c>
      <c r="AP76" s="1" t="s">
        <v>97</v>
      </c>
      <c r="AQ76" s="1" t="s">
        <v>98</v>
      </c>
      <c r="AR76" s="1" t="s">
        <v>80</v>
      </c>
      <c r="AS76" s="1" t="s">
        <v>112</v>
      </c>
      <c r="AT76" s="1" t="s">
        <v>137</v>
      </c>
      <c r="AU76" s="1" t="s">
        <v>136</v>
      </c>
      <c r="AV76" s="1" t="s">
        <v>102</v>
      </c>
      <c r="AW76" s="1" t="s">
        <v>90</v>
      </c>
      <c r="AX76" s="1"/>
      <c r="AY76" s="1" t="s">
        <v>264</v>
      </c>
    </row>
    <row r="77" spans="1:51" x14ac:dyDescent="0.25">
      <c r="A77" s="1">
        <v>76</v>
      </c>
      <c r="B77" s="1"/>
      <c r="C77" s="1"/>
      <c r="D77" s="1"/>
      <c r="E77" s="1"/>
      <c r="F77" s="1" t="s">
        <v>23</v>
      </c>
      <c r="G77" s="1"/>
      <c r="H77" s="1" t="s">
        <v>25</v>
      </c>
      <c r="I77" s="1"/>
      <c r="J77" s="1"/>
      <c r="K77" s="1"/>
      <c r="L77" s="1" t="s">
        <v>28</v>
      </c>
      <c r="M77" s="1"/>
      <c r="N77" s="1"/>
      <c r="P77">
        <f t="shared" si="28"/>
        <v>3</v>
      </c>
      <c r="Q77">
        <f t="shared" si="29"/>
        <v>1</v>
      </c>
      <c r="S77">
        <f t="shared" si="30"/>
        <v>0</v>
      </c>
      <c r="T77">
        <f t="shared" si="31"/>
        <v>0</v>
      </c>
      <c r="U77">
        <f t="shared" si="32"/>
        <v>0</v>
      </c>
      <c r="V77">
        <f t="shared" si="33"/>
        <v>0</v>
      </c>
      <c r="W77">
        <f t="shared" si="18"/>
        <v>1</v>
      </c>
      <c r="X77">
        <f t="shared" si="19"/>
        <v>0</v>
      </c>
      <c r="Y77">
        <f t="shared" si="20"/>
        <v>1</v>
      </c>
      <c r="Z77">
        <f t="shared" si="21"/>
        <v>0</v>
      </c>
      <c r="AA77">
        <f t="shared" si="22"/>
        <v>0</v>
      </c>
      <c r="AB77">
        <f t="shared" si="23"/>
        <v>0</v>
      </c>
      <c r="AC77">
        <f t="shared" si="24"/>
        <v>1</v>
      </c>
      <c r="AD77">
        <f t="shared" si="25"/>
        <v>0</v>
      </c>
      <c r="AE77">
        <f t="shared" si="26"/>
        <v>0</v>
      </c>
      <c r="AH77">
        <f t="shared" si="27"/>
        <v>3</v>
      </c>
      <c r="AI77">
        <f t="shared" si="34"/>
        <v>3</v>
      </c>
      <c r="AJ77" s="5" t="str">
        <f t="shared" si="35"/>
        <v>Correct</v>
      </c>
      <c r="AK77" s="37"/>
      <c r="AL77" s="1" t="s">
        <v>94</v>
      </c>
      <c r="AM77" s="1">
        <v>67</v>
      </c>
      <c r="AN77" s="1" t="s">
        <v>95</v>
      </c>
      <c r="AO77" s="1" t="s">
        <v>96</v>
      </c>
      <c r="AP77" s="1" t="s">
        <v>97</v>
      </c>
      <c r="AQ77" s="1"/>
      <c r="AR77" s="1" t="s">
        <v>80</v>
      </c>
      <c r="AS77" s="1" t="s">
        <v>99</v>
      </c>
      <c r="AT77" s="1" t="s">
        <v>103</v>
      </c>
      <c r="AU77" s="1" t="s">
        <v>123</v>
      </c>
      <c r="AV77" s="1" t="s">
        <v>102</v>
      </c>
      <c r="AW77" s="1" t="s">
        <v>91</v>
      </c>
      <c r="AX77" s="1"/>
      <c r="AY77" s="1" t="s">
        <v>264</v>
      </c>
    </row>
    <row r="78" spans="1:51" x14ac:dyDescent="0.25">
      <c r="A78" s="1">
        <v>77</v>
      </c>
      <c r="B78" s="1" t="s">
        <v>19</v>
      </c>
      <c r="C78" s="1" t="s">
        <v>20</v>
      </c>
      <c r="D78" s="1"/>
      <c r="E78" s="1"/>
      <c r="F78" s="1"/>
      <c r="G78" s="1"/>
      <c r="H78" s="1"/>
      <c r="I78" s="1"/>
      <c r="J78" s="1" t="s">
        <v>26</v>
      </c>
      <c r="K78" s="1"/>
      <c r="L78" s="1"/>
      <c r="M78" s="1"/>
      <c r="N78" s="1"/>
      <c r="P78">
        <f t="shared" si="28"/>
        <v>3</v>
      </c>
      <c r="Q78">
        <f t="shared" si="29"/>
        <v>1</v>
      </c>
      <c r="S78">
        <f t="shared" si="30"/>
        <v>1</v>
      </c>
      <c r="T78">
        <f t="shared" si="31"/>
        <v>1</v>
      </c>
      <c r="U78">
        <f t="shared" si="32"/>
        <v>0</v>
      </c>
      <c r="V78">
        <f t="shared" si="33"/>
        <v>0</v>
      </c>
      <c r="W78">
        <f t="shared" si="18"/>
        <v>0</v>
      </c>
      <c r="X78">
        <f t="shared" si="19"/>
        <v>0</v>
      </c>
      <c r="Y78">
        <f t="shared" si="20"/>
        <v>0</v>
      </c>
      <c r="Z78">
        <f t="shared" si="21"/>
        <v>0</v>
      </c>
      <c r="AA78">
        <f t="shared" si="22"/>
        <v>1</v>
      </c>
      <c r="AB78">
        <f t="shared" si="23"/>
        <v>0</v>
      </c>
      <c r="AC78">
        <f t="shared" si="24"/>
        <v>0</v>
      </c>
      <c r="AD78">
        <f t="shared" si="25"/>
        <v>0</v>
      </c>
      <c r="AE78">
        <f t="shared" si="26"/>
        <v>0</v>
      </c>
      <c r="AH78">
        <f t="shared" si="27"/>
        <v>3</v>
      </c>
      <c r="AI78">
        <f t="shared" si="34"/>
        <v>3</v>
      </c>
      <c r="AJ78" s="5" t="str">
        <f t="shared" si="35"/>
        <v>Correct</v>
      </c>
      <c r="AK78" s="37"/>
      <c r="AL78" s="1" t="s">
        <v>94</v>
      </c>
      <c r="AM78" s="1">
        <v>78</v>
      </c>
      <c r="AN78" s="1" t="s">
        <v>95</v>
      </c>
      <c r="AO78" s="1" t="s">
        <v>139</v>
      </c>
      <c r="AP78" s="1"/>
      <c r="AQ78" s="1" t="s">
        <v>102</v>
      </c>
      <c r="AR78" s="1" t="s">
        <v>355</v>
      </c>
      <c r="AS78" s="1" t="s">
        <v>109</v>
      </c>
      <c r="AT78" s="1" t="s">
        <v>110</v>
      </c>
      <c r="AU78" s="1" t="s">
        <v>104</v>
      </c>
      <c r="AV78" s="1"/>
      <c r="AW78" s="1"/>
      <c r="AX78" s="1" t="s">
        <v>102</v>
      </c>
      <c r="AY78" s="1" t="s">
        <v>263</v>
      </c>
    </row>
    <row r="79" spans="1:51" x14ac:dyDescent="0.25">
      <c r="A79" s="1">
        <v>78</v>
      </c>
      <c r="B79" s="1" t="s">
        <v>19</v>
      </c>
      <c r="C79" s="1"/>
      <c r="D79" s="1" t="s">
        <v>21</v>
      </c>
      <c r="E79" s="1"/>
      <c r="F79" s="1"/>
      <c r="G79" s="1"/>
      <c r="H79" s="1" t="s">
        <v>25</v>
      </c>
      <c r="I79" s="1"/>
      <c r="J79" s="1"/>
      <c r="K79" s="1"/>
      <c r="L79" s="1"/>
      <c r="M79" s="1"/>
      <c r="N79" s="1"/>
      <c r="P79">
        <f t="shared" si="28"/>
        <v>3</v>
      </c>
      <c r="Q79">
        <f t="shared" si="29"/>
        <v>1</v>
      </c>
      <c r="S79">
        <f t="shared" si="30"/>
        <v>1</v>
      </c>
      <c r="T79">
        <f t="shared" si="31"/>
        <v>0</v>
      </c>
      <c r="U79">
        <f t="shared" si="32"/>
        <v>1</v>
      </c>
      <c r="V79">
        <f t="shared" si="33"/>
        <v>0</v>
      </c>
      <c r="W79">
        <f t="shared" si="18"/>
        <v>0</v>
      </c>
      <c r="X79">
        <f t="shared" si="19"/>
        <v>0</v>
      </c>
      <c r="Y79">
        <f t="shared" si="20"/>
        <v>1</v>
      </c>
      <c r="Z79">
        <f t="shared" si="21"/>
        <v>0</v>
      </c>
      <c r="AA79">
        <f t="shared" si="22"/>
        <v>0</v>
      </c>
      <c r="AB79">
        <f t="shared" si="23"/>
        <v>0</v>
      </c>
      <c r="AC79">
        <f t="shared" si="24"/>
        <v>0</v>
      </c>
      <c r="AD79">
        <f t="shared" si="25"/>
        <v>0</v>
      </c>
      <c r="AE79">
        <f t="shared" si="26"/>
        <v>0</v>
      </c>
      <c r="AH79">
        <f t="shared" si="27"/>
        <v>3</v>
      </c>
      <c r="AI79">
        <f t="shared" si="34"/>
        <v>3</v>
      </c>
      <c r="AJ79" s="5" t="str">
        <f t="shared" si="35"/>
        <v>Correct</v>
      </c>
      <c r="AK79" s="37"/>
      <c r="AL79" s="1"/>
      <c r="AM79" s="1">
        <v>55</v>
      </c>
      <c r="AN79" s="1" t="s">
        <v>95</v>
      </c>
      <c r="AO79" s="1" t="s">
        <v>141</v>
      </c>
      <c r="AP79" s="1"/>
      <c r="AQ79" s="1" t="s">
        <v>102</v>
      </c>
      <c r="AR79" s="1" t="s">
        <v>355</v>
      </c>
      <c r="AS79" s="1" t="s">
        <v>99</v>
      </c>
      <c r="AT79" s="1" t="s">
        <v>110</v>
      </c>
      <c r="AU79" s="1"/>
      <c r="AV79" s="1" t="s">
        <v>98</v>
      </c>
      <c r="AW79" s="1" t="s">
        <v>93</v>
      </c>
      <c r="AX79" s="1"/>
      <c r="AY79" s="1" t="s">
        <v>263</v>
      </c>
    </row>
    <row r="80" spans="1:51" x14ac:dyDescent="0.25">
      <c r="A80" s="1">
        <v>79</v>
      </c>
      <c r="B80" s="1" t="s">
        <v>19</v>
      </c>
      <c r="C80" s="1" t="s">
        <v>20</v>
      </c>
      <c r="D80" s="1"/>
      <c r="E80" s="1"/>
      <c r="F80" s="1"/>
      <c r="G80" s="1"/>
      <c r="H80" s="1"/>
      <c r="I80" s="1"/>
      <c r="J80" s="1" t="s">
        <v>26</v>
      </c>
      <c r="K80" s="1"/>
      <c r="L80" s="1"/>
      <c r="M80" s="1"/>
      <c r="N80" s="1"/>
      <c r="P80">
        <f t="shared" si="28"/>
        <v>3</v>
      </c>
      <c r="Q80">
        <f t="shared" si="29"/>
        <v>1</v>
      </c>
      <c r="S80">
        <f t="shared" si="30"/>
        <v>1</v>
      </c>
      <c r="T80">
        <f t="shared" si="31"/>
        <v>1</v>
      </c>
      <c r="U80">
        <f t="shared" si="32"/>
        <v>0</v>
      </c>
      <c r="V80">
        <f t="shared" si="33"/>
        <v>0</v>
      </c>
      <c r="W80">
        <f t="shared" si="18"/>
        <v>0</v>
      </c>
      <c r="X80">
        <f t="shared" si="19"/>
        <v>0</v>
      </c>
      <c r="Y80">
        <f t="shared" si="20"/>
        <v>0</v>
      </c>
      <c r="Z80">
        <f t="shared" si="21"/>
        <v>0</v>
      </c>
      <c r="AA80">
        <f t="shared" si="22"/>
        <v>1</v>
      </c>
      <c r="AB80">
        <f t="shared" si="23"/>
        <v>0</v>
      </c>
      <c r="AC80">
        <f t="shared" si="24"/>
        <v>0</v>
      </c>
      <c r="AD80">
        <f t="shared" si="25"/>
        <v>0</v>
      </c>
      <c r="AE80">
        <f t="shared" si="26"/>
        <v>0</v>
      </c>
      <c r="AH80">
        <f t="shared" si="27"/>
        <v>3</v>
      </c>
      <c r="AI80">
        <f t="shared" si="34"/>
        <v>3</v>
      </c>
      <c r="AJ80" s="5" t="str">
        <f t="shared" si="35"/>
        <v>Correct</v>
      </c>
      <c r="AK80" s="37"/>
      <c r="AL80" s="1"/>
      <c r="AM80" s="1">
        <v>44</v>
      </c>
      <c r="AN80" s="1" t="s">
        <v>95</v>
      </c>
      <c r="AO80" s="1" t="s">
        <v>141</v>
      </c>
      <c r="AP80" s="1"/>
      <c r="AQ80" s="1" t="s">
        <v>102</v>
      </c>
      <c r="AR80" s="1" t="s">
        <v>81</v>
      </c>
      <c r="AS80" s="1" t="s">
        <v>109</v>
      </c>
      <c r="AT80" s="1" t="s">
        <v>132</v>
      </c>
      <c r="AU80" s="1" t="s">
        <v>104</v>
      </c>
      <c r="AV80" s="1"/>
      <c r="AW80" s="1" t="s">
        <v>372</v>
      </c>
      <c r="AX80" s="1" t="s">
        <v>98</v>
      </c>
      <c r="AY80" s="1" t="s">
        <v>263</v>
      </c>
    </row>
    <row r="81" spans="1:51" x14ac:dyDescent="0.25">
      <c r="A81" s="1">
        <v>80</v>
      </c>
      <c r="B81" s="1"/>
      <c r="C81" s="1"/>
      <c r="D81" s="1"/>
      <c r="E81" s="1" t="s">
        <v>22</v>
      </c>
      <c r="F81" s="1"/>
      <c r="G81" s="1" t="s">
        <v>24</v>
      </c>
      <c r="H81" s="1" t="s">
        <v>25</v>
      </c>
      <c r="I81" s="1"/>
      <c r="J81" s="1" t="s">
        <v>26</v>
      </c>
      <c r="K81" s="1"/>
      <c r="L81" s="1" t="s">
        <v>28</v>
      </c>
      <c r="M81" s="1" t="s">
        <v>29</v>
      </c>
      <c r="N81" s="1" t="s">
        <v>30</v>
      </c>
      <c r="P81">
        <f t="shared" si="28"/>
        <v>7</v>
      </c>
      <c r="Q81">
        <f t="shared" si="29"/>
        <v>0.42857142857142855</v>
      </c>
      <c r="S81">
        <f t="shared" si="30"/>
        <v>0</v>
      </c>
      <c r="T81">
        <f t="shared" si="31"/>
        <v>0</v>
      </c>
      <c r="U81">
        <f t="shared" si="32"/>
        <v>0</v>
      </c>
      <c r="V81">
        <f t="shared" si="33"/>
        <v>0.42857142857142855</v>
      </c>
      <c r="W81">
        <f t="shared" si="18"/>
        <v>0</v>
      </c>
      <c r="X81">
        <f t="shared" si="19"/>
        <v>0.42857142857142855</v>
      </c>
      <c r="Y81">
        <f t="shared" si="20"/>
        <v>0.42857142857142855</v>
      </c>
      <c r="Z81">
        <f t="shared" si="21"/>
        <v>0</v>
      </c>
      <c r="AA81">
        <f t="shared" si="22"/>
        <v>0.42857142857142855</v>
      </c>
      <c r="AB81">
        <f t="shared" si="23"/>
        <v>0</v>
      </c>
      <c r="AC81">
        <f t="shared" si="24"/>
        <v>0.42857142857142855</v>
      </c>
      <c r="AD81">
        <f t="shared" si="25"/>
        <v>0.42857142857142855</v>
      </c>
      <c r="AE81">
        <f t="shared" si="26"/>
        <v>0.42857142857142855</v>
      </c>
      <c r="AH81">
        <f t="shared" si="27"/>
        <v>2.9999999999999996</v>
      </c>
      <c r="AI81">
        <f t="shared" si="34"/>
        <v>7</v>
      </c>
      <c r="AJ81" s="5" t="str">
        <f t="shared" si="35"/>
        <v>Correct</v>
      </c>
      <c r="AK81" s="37"/>
      <c r="AL81" s="1" t="s">
        <v>94</v>
      </c>
      <c r="AM81" s="1">
        <v>76</v>
      </c>
      <c r="AN81" s="1" t="s">
        <v>95</v>
      </c>
      <c r="AO81" s="1" t="s">
        <v>142</v>
      </c>
      <c r="AP81" s="1"/>
      <c r="AQ81" s="1" t="s">
        <v>102</v>
      </c>
      <c r="AR81" s="1"/>
      <c r="AS81" s="1" t="s">
        <v>109</v>
      </c>
      <c r="AT81" s="1" t="s">
        <v>110</v>
      </c>
      <c r="AU81" s="1" t="s">
        <v>104</v>
      </c>
      <c r="AV81" s="1" t="s">
        <v>102</v>
      </c>
      <c r="AW81" s="1" t="s">
        <v>373</v>
      </c>
      <c r="AX81" s="1" t="s">
        <v>102</v>
      </c>
      <c r="AY81" s="1" t="s">
        <v>263</v>
      </c>
    </row>
    <row r="82" spans="1:51" x14ac:dyDescent="0.25">
      <c r="A82" s="1">
        <v>81</v>
      </c>
      <c r="B82" s="1"/>
      <c r="C82" s="1"/>
      <c r="D82" s="1"/>
      <c r="E82" s="1"/>
      <c r="F82" s="1"/>
      <c r="G82" s="1"/>
      <c r="H82" s="1" t="s">
        <v>25</v>
      </c>
      <c r="I82" s="1"/>
      <c r="J82" s="1" t="s">
        <v>26</v>
      </c>
      <c r="K82" s="1"/>
      <c r="L82" s="1" t="s">
        <v>28</v>
      </c>
      <c r="M82" s="1" t="s">
        <v>29</v>
      </c>
      <c r="N82" s="1" t="s">
        <v>30</v>
      </c>
      <c r="P82">
        <f t="shared" si="28"/>
        <v>5</v>
      </c>
      <c r="Q82">
        <f t="shared" si="29"/>
        <v>0.6</v>
      </c>
      <c r="S82">
        <f t="shared" si="30"/>
        <v>0</v>
      </c>
      <c r="T82">
        <f t="shared" si="31"/>
        <v>0</v>
      </c>
      <c r="U82">
        <f t="shared" si="32"/>
        <v>0</v>
      </c>
      <c r="V82">
        <f t="shared" si="33"/>
        <v>0</v>
      </c>
      <c r="W82">
        <f t="shared" si="18"/>
        <v>0</v>
      </c>
      <c r="X82">
        <f t="shared" si="19"/>
        <v>0</v>
      </c>
      <c r="Y82">
        <f t="shared" si="20"/>
        <v>0.6</v>
      </c>
      <c r="Z82">
        <f t="shared" si="21"/>
        <v>0</v>
      </c>
      <c r="AA82">
        <f t="shared" si="22"/>
        <v>0.6</v>
      </c>
      <c r="AB82">
        <f t="shared" si="23"/>
        <v>0</v>
      </c>
      <c r="AC82">
        <f t="shared" si="24"/>
        <v>0.6</v>
      </c>
      <c r="AD82">
        <f t="shared" si="25"/>
        <v>0.6</v>
      </c>
      <c r="AE82">
        <f t="shared" si="26"/>
        <v>0.6</v>
      </c>
      <c r="AH82">
        <f t="shared" si="27"/>
        <v>3</v>
      </c>
      <c r="AI82">
        <f t="shared" si="34"/>
        <v>5</v>
      </c>
      <c r="AJ82" s="5" t="str">
        <f t="shared" si="35"/>
        <v>Correct</v>
      </c>
      <c r="AK82" s="37"/>
      <c r="AL82" s="1" t="s">
        <v>105</v>
      </c>
      <c r="AM82" s="1">
        <v>83</v>
      </c>
      <c r="AN82" s="1" t="s">
        <v>95</v>
      </c>
      <c r="AO82" s="1" t="s">
        <v>141</v>
      </c>
      <c r="AP82" s="1"/>
      <c r="AQ82" s="1"/>
      <c r="AR82" s="1"/>
      <c r="AS82" s="1" t="s">
        <v>99</v>
      </c>
      <c r="AT82" s="1"/>
      <c r="AU82" s="1"/>
      <c r="AV82" s="1"/>
      <c r="AW82" s="1" t="s">
        <v>91</v>
      </c>
      <c r="AX82" s="1"/>
      <c r="AY82" s="1" t="s">
        <v>263</v>
      </c>
    </row>
    <row r="83" spans="1:51" x14ac:dyDescent="0.25">
      <c r="A83" s="1">
        <v>82</v>
      </c>
      <c r="B83" s="1"/>
      <c r="C83" s="1" t="s">
        <v>20</v>
      </c>
      <c r="D83" s="1" t="s">
        <v>21</v>
      </c>
      <c r="E83" s="1"/>
      <c r="F83" s="1"/>
      <c r="G83" s="1"/>
      <c r="H83" s="1"/>
      <c r="I83" s="1"/>
      <c r="J83" s="1" t="s">
        <v>26</v>
      </c>
      <c r="K83" s="1"/>
      <c r="L83" s="1"/>
      <c r="M83" s="1"/>
      <c r="N83" s="1"/>
      <c r="P83">
        <f t="shared" si="28"/>
        <v>3</v>
      </c>
      <c r="Q83">
        <f t="shared" si="29"/>
        <v>1</v>
      </c>
      <c r="S83">
        <f t="shared" si="30"/>
        <v>0</v>
      </c>
      <c r="T83">
        <f t="shared" si="31"/>
        <v>1</v>
      </c>
      <c r="U83">
        <f t="shared" si="32"/>
        <v>1</v>
      </c>
      <c r="V83">
        <f t="shared" si="33"/>
        <v>0</v>
      </c>
      <c r="W83">
        <f t="shared" si="18"/>
        <v>0</v>
      </c>
      <c r="X83">
        <f t="shared" si="19"/>
        <v>0</v>
      </c>
      <c r="Y83">
        <f t="shared" si="20"/>
        <v>0</v>
      </c>
      <c r="Z83">
        <f t="shared" si="21"/>
        <v>0</v>
      </c>
      <c r="AA83">
        <f t="shared" si="22"/>
        <v>1</v>
      </c>
      <c r="AB83">
        <f t="shared" si="23"/>
        <v>0</v>
      </c>
      <c r="AC83">
        <f t="shared" si="24"/>
        <v>0</v>
      </c>
      <c r="AD83">
        <f t="shared" si="25"/>
        <v>0</v>
      </c>
      <c r="AE83">
        <f t="shared" si="26"/>
        <v>0</v>
      </c>
      <c r="AH83">
        <f t="shared" si="27"/>
        <v>3</v>
      </c>
      <c r="AI83">
        <f t="shared" si="34"/>
        <v>3</v>
      </c>
      <c r="AJ83" s="5" t="str">
        <f t="shared" si="35"/>
        <v>Correct</v>
      </c>
      <c r="AK83" s="37"/>
      <c r="AL83" s="1" t="s">
        <v>94</v>
      </c>
      <c r="AM83" s="1">
        <v>76</v>
      </c>
      <c r="AN83" s="1" t="s">
        <v>95</v>
      </c>
      <c r="AO83" s="1" t="s">
        <v>96</v>
      </c>
      <c r="AP83" s="1" t="s">
        <v>143</v>
      </c>
      <c r="AQ83" s="1" t="s">
        <v>102</v>
      </c>
      <c r="AR83" s="1" t="s">
        <v>355</v>
      </c>
      <c r="AS83" s="1"/>
      <c r="AT83" s="1" t="s">
        <v>103</v>
      </c>
      <c r="AU83" s="1" t="s">
        <v>104</v>
      </c>
      <c r="AV83" s="1" t="s">
        <v>102</v>
      </c>
      <c r="AW83" s="1" t="s">
        <v>91</v>
      </c>
      <c r="AX83" s="1" t="s">
        <v>98</v>
      </c>
      <c r="AY83" s="1" t="s">
        <v>263</v>
      </c>
    </row>
    <row r="84" spans="1:51" x14ac:dyDescent="0.25">
      <c r="A84" s="1">
        <v>83</v>
      </c>
      <c r="B84" s="1"/>
      <c r="C84" s="1" t="s">
        <v>20</v>
      </c>
      <c r="D84" s="1" t="s">
        <v>21</v>
      </c>
      <c r="E84" s="1"/>
      <c r="F84" s="1"/>
      <c r="G84" s="1" t="s">
        <v>24</v>
      </c>
      <c r="H84" s="1"/>
      <c r="I84" s="1"/>
      <c r="J84" s="1"/>
      <c r="K84" s="1"/>
      <c r="L84" s="1"/>
      <c r="M84" s="1"/>
      <c r="N84" s="1"/>
      <c r="P84">
        <f t="shared" si="28"/>
        <v>3</v>
      </c>
      <c r="Q84">
        <f t="shared" si="29"/>
        <v>1</v>
      </c>
      <c r="S84">
        <f t="shared" si="30"/>
        <v>0</v>
      </c>
      <c r="T84">
        <f t="shared" si="31"/>
        <v>1</v>
      </c>
      <c r="U84">
        <f t="shared" si="32"/>
        <v>1</v>
      </c>
      <c r="V84">
        <f t="shared" si="33"/>
        <v>0</v>
      </c>
      <c r="W84">
        <f t="shared" si="18"/>
        <v>0</v>
      </c>
      <c r="X84">
        <f t="shared" si="19"/>
        <v>1</v>
      </c>
      <c r="Y84">
        <f t="shared" si="20"/>
        <v>0</v>
      </c>
      <c r="Z84">
        <f t="shared" si="21"/>
        <v>0</v>
      </c>
      <c r="AA84">
        <f t="shared" si="22"/>
        <v>0</v>
      </c>
      <c r="AB84">
        <f t="shared" si="23"/>
        <v>0</v>
      </c>
      <c r="AC84">
        <f t="shared" si="24"/>
        <v>0</v>
      </c>
      <c r="AD84">
        <f t="shared" si="25"/>
        <v>0</v>
      </c>
      <c r="AE84">
        <f t="shared" si="26"/>
        <v>0</v>
      </c>
      <c r="AH84">
        <f t="shared" si="27"/>
        <v>3</v>
      </c>
      <c r="AI84">
        <f t="shared" si="34"/>
        <v>3</v>
      </c>
      <c r="AJ84" s="5" t="str">
        <f t="shared" si="35"/>
        <v>Correct</v>
      </c>
      <c r="AK84" s="37"/>
      <c r="AL84" s="1" t="s">
        <v>94</v>
      </c>
      <c r="AM84" s="1"/>
      <c r="AN84" s="1" t="s">
        <v>95</v>
      </c>
      <c r="AO84" s="1" t="s">
        <v>144</v>
      </c>
      <c r="AP84" s="1" t="s">
        <v>346</v>
      </c>
      <c r="AQ84" s="1" t="s">
        <v>102</v>
      </c>
      <c r="AR84" s="1" t="s">
        <v>355</v>
      </c>
      <c r="AS84" s="1" t="s">
        <v>99</v>
      </c>
      <c r="AT84" s="1" t="s">
        <v>103</v>
      </c>
      <c r="AU84" s="1" t="s">
        <v>104</v>
      </c>
      <c r="AV84" s="1" t="s">
        <v>102</v>
      </c>
      <c r="AW84" s="1" t="s">
        <v>91</v>
      </c>
      <c r="AX84" s="1"/>
      <c r="AY84" s="1" t="s">
        <v>263</v>
      </c>
    </row>
    <row r="85" spans="1:51" x14ac:dyDescent="0.25">
      <c r="A85" s="1">
        <v>84</v>
      </c>
      <c r="B85" s="1"/>
      <c r="C85" s="1" t="s">
        <v>20</v>
      </c>
      <c r="D85" s="1"/>
      <c r="E85" s="1"/>
      <c r="F85" s="1"/>
      <c r="G85" s="1"/>
      <c r="H85" s="1" t="s">
        <v>25</v>
      </c>
      <c r="I85" s="1"/>
      <c r="J85" s="1" t="s">
        <v>26</v>
      </c>
      <c r="K85" s="1"/>
      <c r="L85" s="1" t="s">
        <v>28</v>
      </c>
      <c r="M85" s="1"/>
      <c r="N85" s="1"/>
      <c r="P85">
        <f t="shared" si="28"/>
        <v>4</v>
      </c>
      <c r="Q85">
        <f t="shared" si="29"/>
        <v>0.75</v>
      </c>
      <c r="S85">
        <f t="shared" si="30"/>
        <v>0</v>
      </c>
      <c r="T85">
        <f t="shared" si="31"/>
        <v>0.75</v>
      </c>
      <c r="U85">
        <f t="shared" si="32"/>
        <v>0</v>
      </c>
      <c r="V85">
        <f t="shared" si="33"/>
        <v>0</v>
      </c>
      <c r="W85">
        <f t="shared" si="18"/>
        <v>0</v>
      </c>
      <c r="X85">
        <f t="shared" si="19"/>
        <v>0</v>
      </c>
      <c r="Y85">
        <f t="shared" si="20"/>
        <v>0.75</v>
      </c>
      <c r="Z85">
        <f t="shared" si="21"/>
        <v>0</v>
      </c>
      <c r="AA85">
        <f t="shared" si="22"/>
        <v>0.75</v>
      </c>
      <c r="AB85">
        <f t="shared" si="23"/>
        <v>0</v>
      </c>
      <c r="AC85">
        <f t="shared" si="24"/>
        <v>0.75</v>
      </c>
      <c r="AD85">
        <f t="shared" si="25"/>
        <v>0</v>
      </c>
      <c r="AE85">
        <f t="shared" si="26"/>
        <v>0</v>
      </c>
      <c r="AH85">
        <f t="shared" si="27"/>
        <v>3</v>
      </c>
      <c r="AI85">
        <f t="shared" si="34"/>
        <v>4</v>
      </c>
      <c r="AJ85" s="5" t="str">
        <f t="shared" si="35"/>
        <v>Correct</v>
      </c>
      <c r="AK85" s="37"/>
      <c r="AL85" s="1" t="s">
        <v>94</v>
      </c>
      <c r="AM85" s="1">
        <v>73</v>
      </c>
      <c r="AN85" s="1" t="s">
        <v>95</v>
      </c>
      <c r="AO85" s="1" t="s">
        <v>141</v>
      </c>
      <c r="AP85" s="1"/>
      <c r="AQ85" s="1"/>
      <c r="AR85" s="1" t="s">
        <v>355</v>
      </c>
      <c r="AS85" s="1"/>
      <c r="AT85" s="1"/>
      <c r="AU85" s="1" t="s">
        <v>136</v>
      </c>
      <c r="AV85" s="1" t="s">
        <v>102</v>
      </c>
      <c r="AW85" s="1" t="s">
        <v>372</v>
      </c>
      <c r="AX85" s="1"/>
      <c r="AY85" s="1" t="s">
        <v>263</v>
      </c>
    </row>
    <row r="86" spans="1:51" x14ac:dyDescent="0.25">
      <c r="A86" s="1">
        <v>85</v>
      </c>
      <c r="B86" s="1"/>
      <c r="C86" s="1" t="s">
        <v>20</v>
      </c>
      <c r="D86" s="1"/>
      <c r="E86" s="1"/>
      <c r="F86" s="1"/>
      <c r="G86" s="1"/>
      <c r="H86" s="1"/>
      <c r="I86" s="1"/>
      <c r="J86" s="1"/>
      <c r="K86" s="1"/>
      <c r="L86" s="1"/>
      <c r="M86" s="1"/>
      <c r="N86" s="1"/>
      <c r="P86">
        <f t="shared" si="28"/>
        <v>1</v>
      </c>
      <c r="Q86">
        <f t="shared" si="29"/>
        <v>3</v>
      </c>
      <c r="S86">
        <f t="shared" si="30"/>
        <v>0</v>
      </c>
      <c r="T86">
        <f t="shared" si="31"/>
        <v>1</v>
      </c>
      <c r="U86">
        <f t="shared" si="32"/>
        <v>0</v>
      </c>
      <c r="V86">
        <f t="shared" si="33"/>
        <v>0</v>
      </c>
      <c r="W86">
        <f t="shared" si="18"/>
        <v>0</v>
      </c>
      <c r="X86">
        <f t="shared" si="19"/>
        <v>0</v>
      </c>
      <c r="Y86">
        <f t="shared" si="20"/>
        <v>0</v>
      </c>
      <c r="Z86">
        <f t="shared" si="21"/>
        <v>0</v>
      </c>
      <c r="AA86">
        <f t="shared" si="22"/>
        <v>0</v>
      </c>
      <c r="AB86">
        <f t="shared" si="23"/>
        <v>0</v>
      </c>
      <c r="AC86">
        <f t="shared" si="24"/>
        <v>0</v>
      </c>
      <c r="AD86">
        <f t="shared" si="25"/>
        <v>0</v>
      </c>
      <c r="AE86">
        <f t="shared" si="26"/>
        <v>0</v>
      </c>
      <c r="AH86">
        <f t="shared" si="27"/>
        <v>1</v>
      </c>
      <c r="AI86">
        <f t="shared" si="34"/>
        <v>1</v>
      </c>
      <c r="AJ86" s="5" t="str">
        <f t="shared" si="35"/>
        <v>Correct</v>
      </c>
      <c r="AK86" s="37"/>
      <c r="AL86" s="1" t="s">
        <v>105</v>
      </c>
      <c r="AM86" s="1">
        <v>46</v>
      </c>
      <c r="AN86" s="1" t="s">
        <v>95</v>
      </c>
      <c r="AO86" s="1" t="s">
        <v>157</v>
      </c>
      <c r="AP86" s="1" t="s">
        <v>97</v>
      </c>
      <c r="AQ86" s="1" t="s">
        <v>98</v>
      </c>
      <c r="AR86" s="1" t="s">
        <v>351</v>
      </c>
      <c r="AS86" s="1" t="s">
        <v>99</v>
      </c>
      <c r="AT86" s="1" t="s">
        <v>110</v>
      </c>
      <c r="AU86" s="1" t="s">
        <v>101</v>
      </c>
      <c r="AV86" s="1" t="s">
        <v>102</v>
      </c>
      <c r="AW86" s="1" t="s">
        <v>92</v>
      </c>
      <c r="AX86" s="1"/>
      <c r="AY86" s="1" t="s">
        <v>262</v>
      </c>
    </row>
    <row r="87" spans="1:51" x14ac:dyDescent="0.25">
      <c r="A87" s="1">
        <v>86</v>
      </c>
      <c r="B87" s="1" t="s">
        <v>19</v>
      </c>
      <c r="C87" s="1" t="s">
        <v>20</v>
      </c>
      <c r="D87" s="1"/>
      <c r="E87" s="1"/>
      <c r="F87" s="1"/>
      <c r="G87" s="1"/>
      <c r="H87" s="1"/>
      <c r="I87" s="1"/>
      <c r="J87" s="1" t="s">
        <v>26</v>
      </c>
      <c r="K87" s="1"/>
      <c r="L87" s="1" t="s">
        <v>28</v>
      </c>
      <c r="M87" s="1"/>
      <c r="N87" s="1"/>
      <c r="P87">
        <f t="shared" si="28"/>
        <v>4</v>
      </c>
      <c r="Q87">
        <f t="shared" si="29"/>
        <v>0.75</v>
      </c>
      <c r="S87">
        <f t="shared" si="30"/>
        <v>0.75</v>
      </c>
      <c r="T87">
        <f t="shared" si="31"/>
        <v>0.75</v>
      </c>
      <c r="U87">
        <f t="shared" si="32"/>
        <v>0</v>
      </c>
      <c r="V87">
        <f t="shared" si="33"/>
        <v>0</v>
      </c>
      <c r="W87">
        <f t="shared" si="18"/>
        <v>0</v>
      </c>
      <c r="X87">
        <f t="shared" si="19"/>
        <v>0</v>
      </c>
      <c r="Y87">
        <f t="shared" si="20"/>
        <v>0</v>
      </c>
      <c r="Z87">
        <f t="shared" si="21"/>
        <v>0</v>
      </c>
      <c r="AA87">
        <f t="shared" si="22"/>
        <v>0.75</v>
      </c>
      <c r="AB87">
        <f t="shared" si="23"/>
        <v>0</v>
      </c>
      <c r="AC87">
        <f t="shared" si="24"/>
        <v>0.75</v>
      </c>
      <c r="AD87">
        <f t="shared" si="25"/>
        <v>0</v>
      </c>
      <c r="AE87">
        <f t="shared" si="26"/>
        <v>0</v>
      </c>
      <c r="AH87">
        <f t="shared" si="27"/>
        <v>3</v>
      </c>
      <c r="AI87">
        <f t="shared" si="34"/>
        <v>4</v>
      </c>
      <c r="AJ87" s="5" t="str">
        <f t="shared" si="35"/>
        <v>Correct</v>
      </c>
      <c r="AK87" s="37"/>
      <c r="AL87" s="1" t="s">
        <v>105</v>
      </c>
      <c r="AM87" s="1">
        <v>48</v>
      </c>
      <c r="AN87" s="1" t="s">
        <v>95</v>
      </c>
      <c r="AO87" s="1" t="s">
        <v>96</v>
      </c>
      <c r="AP87" s="1" t="s">
        <v>97</v>
      </c>
      <c r="AQ87" s="1"/>
      <c r="AR87" s="1" t="s">
        <v>351</v>
      </c>
      <c r="AS87" s="1" t="s">
        <v>109</v>
      </c>
      <c r="AT87" s="1" t="s">
        <v>110</v>
      </c>
      <c r="AU87" s="1" t="s">
        <v>101</v>
      </c>
      <c r="AV87" s="1" t="s">
        <v>102</v>
      </c>
      <c r="AW87" s="1" t="s">
        <v>92</v>
      </c>
      <c r="AX87" s="1" t="s">
        <v>102</v>
      </c>
      <c r="AY87" s="1" t="s">
        <v>262</v>
      </c>
    </row>
    <row r="88" spans="1:51" x14ac:dyDescent="0.25">
      <c r="A88" s="1">
        <v>87</v>
      </c>
      <c r="B88" s="1"/>
      <c r="C88" s="1" t="s">
        <v>20</v>
      </c>
      <c r="D88" s="1"/>
      <c r="E88" s="1"/>
      <c r="F88" s="1"/>
      <c r="G88" s="1"/>
      <c r="H88" s="1"/>
      <c r="I88" s="1"/>
      <c r="J88" s="1" t="s">
        <v>26</v>
      </c>
      <c r="K88" s="1"/>
      <c r="L88" s="1"/>
      <c r="M88" s="1"/>
      <c r="N88" s="1" t="s">
        <v>30</v>
      </c>
      <c r="P88">
        <f t="shared" si="28"/>
        <v>3</v>
      </c>
      <c r="Q88">
        <f t="shared" si="29"/>
        <v>1</v>
      </c>
      <c r="S88">
        <f t="shared" si="30"/>
        <v>0</v>
      </c>
      <c r="T88">
        <f t="shared" si="31"/>
        <v>1</v>
      </c>
      <c r="U88">
        <f t="shared" si="32"/>
        <v>0</v>
      </c>
      <c r="V88">
        <f t="shared" si="33"/>
        <v>0</v>
      </c>
      <c r="W88">
        <f t="shared" si="18"/>
        <v>0</v>
      </c>
      <c r="X88">
        <f t="shared" si="19"/>
        <v>0</v>
      </c>
      <c r="Y88">
        <f t="shared" si="20"/>
        <v>0</v>
      </c>
      <c r="Z88">
        <f t="shared" si="21"/>
        <v>0</v>
      </c>
      <c r="AA88">
        <f t="shared" si="22"/>
        <v>1</v>
      </c>
      <c r="AB88">
        <f t="shared" si="23"/>
        <v>0</v>
      </c>
      <c r="AC88">
        <f t="shared" si="24"/>
        <v>0</v>
      </c>
      <c r="AD88">
        <f t="shared" si="25"/>
        <v>0</v>
      </c>
      <c r="AE88">
        <f t="shared" si="26"/>
        <v>1</v>
      </c>
      <c r="AH88">
        <f t="shared" si="27"/>
        <v>3</v>
      </c>
      <c r="AI88">
        <f t="shared" si="34"/>
        <v>3</v>
      </c>
      <c r="AJ88" s="5" t="str">
        <f t="shared" si="35"/>
        <v>Correct</v>
      </c>
      <c r="AK88" s="37"/>
      <c r="AL88" s="1" t="s">
        <v>94</v>
      </c>
      <c r="AM88" s="1">
        <v>52</v>
      </c>
      <c r="AN88" s="1" t="s">
        <v>95</v>
      </c>
      <c r="AO88" s="1" t="s">
        <v>96</v>
      </c>
      <c r="AP88" s="1" t="s">
        <v>97</v>
      </c>
      <c r="AQ88" s="1" t="s">
        <v>98</v>
      </c>
      <c r="AR88" s="1" t="s">
        <v>349</v>
      </c>
      <c r="AS88" s="1" t="s">
        <v>109</v>
      </c>
      <c r="AT88" s="1" t="s">
        <v>103</v>
      </c>
      <c r="AU88" s="1"/>
      <c r="AV88" s="1" t="s">
        <v>102</v>
      </c>
      <c r="AW88" s="1" t="s">
        <v>90</v>
      </c>
      <c r="AX88" s="1" t="s">
        <v>102</v>
      </c>
      <c r="AY88" s="1" t="s">
        <v>262</v>
      </c>
    </row>
    <row r="89" spans="1:51" x14ac:dyDescent="0.25">
      <c r="A89" s="1">
        <v>88</v>
      </c>
      <c r="B89" s="1"/>
      <c r="C89" s="1"/>
      <c r="D89" s="1"/>
      <c r="E89" s="1" t="s">
        <v>22</v>
      </c>
      <c r="F89" s="1"/>
      <c r="G89" s="1"/>
      <c r="H89" s="1"/>
      <c r="I89" s="1"/>
      <c r="J89" s="1" t="s">
        <v>26</v>
      </c>
      <c r="K89" s="1" t="s">
        <v>27</v>
      </c>
      <c r="L89" s="1"/>
      <c r="M89" s="1"/>
      <c r="N89" s="1"/>
      <c r="P89">
        <f t="shared" si="28"/>
        <v>3</v>
      </c>
      <c r="Q89">
        <f t="shared" si="29"/>
        <v>1</v>
      </c>
      <c r="S89">
        <f t="shared" si="30"/>
        <v>0</v>
      </c>
      <c r="T89">
        <f t="shared" si="31"/>
        <v>0</v>
      </c>
      <c r="U89">
        <f t="shared" si="32"/>
        <v>0</v>
      </c>
      <c r="V89">
        <f t="shared" si="33"/>
        <v>1</v>
      </c>
      <c r="W89">
        <f t="shared" si="18"/>
        <v>0</v>
      </c>
      <c r="X89">
        <f t="shared" si="19"/>
        <v>0</v>
      </c>
      <c r="Y89">
        <f t="shared" si="20"/>
        <v>0</v>
      </c>
      <c r="Z89">
        <f t="shared" si="21"/>
        <v>0</v>
      </c>
      <c r="AA89">
        <f t="shared" si="22"/>
        <v>1</v>
      </c>
      <c r="AB89">
        <f t="shared" si="23"/>
        <v>1</v>
      </c>
      <c r="AC89">
        <f t="shared" si="24"/>
        <v>0</v>
      </c>
      <c r="AD89">
        <f t="shared" si="25"/>
        <v>0</v>
      </c>
      <c r="AE89">
        <f t="shared" si="26"/>
        <v>0</v>
      </c>
      <c r="AH89">
        <f t="shared" si="27"/>
        <v>3</v>
      </c>
      <c r="AI89">
        <f t="shared" si="34"/>
        <v>3</v>
      </c>
      <c r="AJ89" s="5" t="str">
        <f t="shared" si="35"/>
        <v>Correct</v>
      </c>
      <c r="AK89" s="37"/>
      <c r="AL89" s="1" t="s">
        <v>105</v>
      </c>
      <c r="AM89" s="1">
        <v>86</v>
      </c>
      <c r="AN89" s="1" t="s">
        <v>95</v>
      </c>
      <c r="AO89" s="1" t="s">
        <v>96</v>
      </c>
      <c r="AP89" s="1" t="s">
        <v>97</v>
      </c>
      <c r="AQ89" s="1"/>
      <c r="AR89" s="1"/>
      <c r="AS89" s="1" t="s">
        <v>109</v>
      </c>
      <c r="AT89" s="1" t="s">
        <v>132</v>
      </c>
      <c r="AU89" s="1" t="s">
        <v>104</v>
      </c>
      <c r="AV89" s="1" t="s">
        <v>102</v>
      </c>
      <c r="AW89" s="1" t="s">
        <v>372</v>
      </c>
      <c r="AX89" s="1" t="s">
        <v>98</v>
      </c>
      <c r="AY89" s="1" t="s">
        <v>262</v>
      </c>
    </row>
    <row r="90" spans="1:51" x14ac:dyDescent="0.25">
      <c r="A90" s="1">
        <v>89</v>
      </c>
      <c r="B90" s="1"/>
      <c r="C90" s="1" t="s">
        <v>20</v>
      </c>
      <c r="D90" s="1"/>
      <c r="E90" s="1"/>
      <c r="F90" s="1"/>
      <c r="G90" s="1"/>
      <c r="H90" s="1"/>
      <c r="I90" s="1"/>
      <c r="J90" s="1" t="s">
        <v>26</v>
      </c>
      <c r="K90" s="1"/>
      <c r="L90" s="1"/>
      <c r="M90" s="1"/>
      <c r="N90" s="1"/>
      <c r="P90">
        <f t="shared" si="28"/>
        <v>2</v>
      </c>
      <c r="Q90">
        <f t="shared" si="29"/>
        <v>1.5</v>
      </c>
      <c r="S90">
        <f t="shared" si="30"/>
        <v>0</v>
      </c>
      <c r="T90">
        <f t="shared" si="31"/>
        <v>1</v>
      </c>
      <c r="U90">
        <f t="shared" si="32"/>
        <v>0</v>
      </c>
      <c r="V90">
        <f t="shared" si="33"/>
        <v>0</v>
      </c>
      <c r="W90">
        <f t="shared" si="18"/>
        <v>0</v>
      </c>
      <c r="X90">
        <f t="shared" si="19"/>
        <v>0</v>
      </c>
      <c r="Y90">
        <f t="shared" si="20"/>
        <v>0</v>
      </c>
      <c r="Z90">
        <f t="shared" si="21"/>
        <v>0</v>
      </c>
      <c r="AA90">
        <f t="shared" si="22"/>
        <v>1</v>
      </c>
      <c r="AB90">
        <f t="shared" si="23"/>
        <v>0</v>
      </c>
      <c r="AC90">
        <f t="shared" si="24"/>
        <v>0</v>
      </c>
      <c r="AD90">
        <f t="shared" si="25"/>
        <v>0</v>
      </c>
      <c r="AE90">
        <f t="shared" si="26"/>
        <v>0</v>
      </c>
      <c r="AH90">
        <f t="shared" si="27"/>
        <v>2</v>
      </c>
      <c r="AI90">
        <f t="shared" si="34"/>
        <v>2</v>
      </c>
      <c r="AJ90" s="5" t="str">
        <f t="shared" si="35"/>
        <v>Correct</v>
      </c>
      <c r="AK90" s="37"/>
      <c r="AL90" s="1" t="s">
        <v>94</v>
      </c>
      <c r="AM90" s="1">
        <v>56</v>
      </c>
      <c r="AN90" s="1" t="s">
        <v>95</v>
      </c>
      <c r="AO90" s="1" t="s">
        <v>158</v>
      </c>
      <c r="AP90" s="1" t="s">
        <v>97</v>
      </c>
      <c r="AQ90" s="1"/>
      <c r="AR90" s="1" t="s">
        <v>353</v>
      </c>
      <c r="AS90" s="1" t="s">
        <v>114</v>
      </c>
      <c r="AT90" s="1" t="s">
        <v>100</v>
      </c>
      <c r="AU90" s="1" t="s">
        <v>101</v>
      </c>
      <c r="AV90" s="1" t="s">
        <v>102</v>
      </c>
      <c r="AW90" s="1" t="s">
        <v>92</v>
      </c>
      <c r="AX90" s="1" t="s">
        <v>98</v>
      </c>
      <c r="AY90" s="1" t="s">
        <v>262</v>
      </c>
    </row>
    <row r="91" spans="1:51" x14ac:dyDescent="0.25">
      <c r="A91" s="1">
        <v>90</v>
      </c>
      <c r="B91" s="1"/>
      <c r="C91" s="1"/>
      <c r="D91" s="1"/>
      <c r="E91" s="1"/>
      <c r="F91" s="1"/>
      <c r="G91" s="1"/>
      <c r="H91" s="1"/>
      <c r="I91" s="1"/>
      <c r="J91" s="1" t="s">
        <v>26</v>
      </c>
      <c r="K91" s="1"/>
      <c r="L91" s="1"/>
      <c r="M91" s="1"/>
      <c r="N91" s="1"/>
      <c r="P91">
        <f t="shared" si="28"/>
        <v>1</v>
      </c>
      <c r="Q91">
        <f t="shared" si="29"/>
        <v>3</v>
      </c>
      <c r="S91">
        <f t="shared" si="30"/>
        <v>0</v>
      </c>
      <c r="T91">
        <f t="shared" si="31"/>
        <v>0</v>
      </c>
      <c r="U91">
        <f t="shared" si="32"/>
        <v>0</v>
      </c>
      <c r="V91">
        <f t="shared" si="33"/>
        <v>0</v>
      </c>
      <c r="W91">
        <f t="shared" si="18"/>
        <v>0</v>
      </c>
      <c r="X91">
        <f t="shared" si="19"/>
        <v>0</v>
      </c>
      <c r="Y91">
        <f t="shared" si="20"/>
        <v>0</v>
      </c>
      <c r="Z91">
        <f t="shared" si="21"/>
        <v>0</v>
      </c>
      <c r="AA91">
        <f t="shared" si="22"/>
        <v>1</v>
      </c>
      <c r="AB91">
        <f t="shared" si="23"/>
        <v>0</v>
      </c>
      <c r="AC91">
        <f t="shared" si="24"/>
        <v>0</v>
      </c>
      <c r="AD91">
        <f t="shared" si="25"/>
        <v>0</v>
      </c>
      <c r="AE91">
        <f t="shared" si="26"/>
        <v>0</v>
      </c>
      <c r="AH91">
        <f t="shared" si="27"/>
        <v>1</v>
      </c>
      <c r="AI91">
        <f t="shared" si="34"/>
        <v>1</v>
      </c>
      <c r="AJ91" s="5" t="str">
        <f t="shared" si="35"/>
        <v>Correct</v>
      </c>
      <c r="AK91" s="37"/>
      <c r="AL91" s="1" t="s">
        <v>105</v>
      </c>
      <c r="AM91" s="1">
        <v>58</v>
      </c>
      <c r="AN91" s="1" t="s">
        <v>95</v>
      </c>
      <c r="AO91" s="1" t="s">
        <v>158</v>
      </c>
      <c r="AP91" s="1" t="s">
        <v>97</v>
      </c>
      <c r="AQ91" s="1"/>
      <c r="AR91" s="1" t="s">
        <v>353</v>
      </c>
      <c r="AS91" s="1" t="s">
        <v>114</v>
      </c>
      <c r="AT91" s="1" t="s">
        <v>100</v>
      </c>
      <c r="AU91" s="1" t="s">
        <v>101</v>
      </c>
      <c r="AV91" s="1" t="s">
        <v>102</v>
      </c>
      <c r="AW91" s="1" t="s">
        <v>92</v>
      </c>
      <c r="AX91" s="1"/>
      <c r="AY91" s="1" t="s">
        <v>262</v>
      </c>
    </row>
    <row r="92" spans="1:51" x14ac:dyDescent="0.25">
      <c r="A92" s="1">
        <v>91</v>
      </c>
      <c r="B92" s="1"/>
      <c r="C92" s="1" t="s">
        <v>20</v>
      </c>
      <c r="D92" s="1"/>
      <c r="E92" s="1"/>
      <c r="F92" s="1"/>
      <c r="G92" s="1"/>
      <c r="H92" s="1"/>
      <c r="I92" s="1"/>
      <c r="J92" s="1" t="s">
        <v>26</v>
      </c>
      <c r="K92" s="1" t="s">
        <v>27</v>
      </c>
      <c r="L92" s="1" t="s">
        <v>28</v>
      </c>
      <c r="M92" s="1"/>
      <c r="N92" s="1" t="s">
        <v>30</v>
      </c>
      <c r="P92">
        <f t="shared" si="28"/>
        <v>5</v>
      </c>
      <c r="Q92">
        <f t="shared" si="29"/>
        <v>0.6</v>
      </c>
      <c r="S92">
        <f t="shared" si="30"/>
        <v>0</v>
      </c>
      <c r="T92">
        <f t="shared" si="31"/>
        <v>0.6</v>
      </c>
      <c r="U92">
        <f t="shared" si="32"/>
        <v>0</v>
      </c>
      <c r="V92">
        <f t="shared" si="33"/>
        <v>0</v>
      </c>
      <c r="W92">
        <f t="shared" si="18"/>
        <v>0</v>
      </c>
      <c r="X92">
        <f t="shared" si="19"/>
        <v>0</v>
      </c>
      <c r="Y92">
        <f t="shared" si="20"/>
        <v>0</v>
      </c>
      <c r="Z92">
        <f t="shared" si="21"/>
        <v>0</v>
      </c>
      <c r="AA92">
        <f t="shared" si="22"/>
        <v>0.6</v>
      </c>
      <c r="AB92">
        <f t="shared" si="23"/>
        <v>0.6</v>
      </c>
      <c r="AC92">
        <f t="shared" si="24"/>
        <v>0.6</v>
      </c>
      <c r="AD92">
        <f t="shared" si="25"/>
        <v>0</v>
      </c>
      <c r="AE92">
        <f t="shared" si="26"/>
        <v>0.6</v>
      </c>
      <c r="AH92">
        <f t="shared" si="27"/>
        <v>3</v>
      </c>
      <c r="AI92">
        <f t="shared" si="34"/>
        <v>5</v>
      </c>
      <c r="AJ92" s="5" t="str">
        <f t="shared" si="35"/>
        <v>Correct</v>
      </c>
      <c r="AK92" s="37"/>
      <c r="AL92" s="1" t="s">
        <v>94</v>
      </c>
      <c r="AM92" s="1">
        <v>30</v>
      </c>
      <c r="AN92" s="1" t="s">
        <v>95</v>
      </c>
      <c r="AO92" s="1" t="s">
        <v>131</v>
      </c>
      <c r="AP92" s="1" t="s">
        <v>97</v>
      </c>
      <c r="AQ92" s="1" t="s">
        <v>98</v>
      </c>
      <c r="AR92" s="1" t="s">
        <v>80</v>
      </c>
      <c r="AS92" s="1" t="s">
        <v>108</v>
      </c>
      <c r="AT92" s="1" t="s">
        <v>153</v>
      </c>
      <c r="AU92" s="1" t="s">
        <v>101</v>
      </c>
      <c r="AV92" s="1" t="s">
        <v>102</v>
      </c>
      <c r="AW92" s="1" t="s">
        <v>92</v>
      </c>
      <c r="AX92" s="1" t="s">
        <v>102</v>
      </c>
      <c r="AY92" s="1" t="s">
        <v>262</v>
      </c>
    </row>
    <row r="93" spans="1:51" x14ac:dyDescent="0.25">
      <c r="A93" s="1">
        <v>92</v>
      </c>
      <c r="B93" s="1"/>
      <c r="C93" s="1" t="s">
        <v>20</v>
      </c>
      <c r="D93" s="1" t="s">
        <v>21</v>
      </c>
      <c r="E93" s="1"/>
      <c r="F93" s="1"/>
      <c r="G93" s="1"/>
      <c r="H93" s="1"/>
      <c r="I93" s="1"/>
      <c r="J93" s="1"/>
      <c r="K93" s="1"/>
      <c r="L93" s="1"/>
      <c r="M93" s="1"/>
      <c r="N93" s="1" t="s">
        <v>30</v>
      </c>
      <c r="P93">
        <f t="shared" si="28"/>
        <v>3</v>
      </c>
      <c r="Q93">
        <f t="shared" si="29"/>
        <v>1</v>
      </c>
      <c r="S93">
        <f t="shared" si="30"/>
        <v>0</v>
      </c>
      <c r="T93">
        <f t="shared" si="31"/>
        <v>1</v>
      </c>
      <c r="U93">
        <f t="shared" si="32"/>
        <v>1</v>
      </c>
      <c r="V93">
        <f t="shared" si="33"/>
        <v>0</v>
      </c>
      <c r="W93">
        <f t="shared" si="18"/>
        <v>0</v>
      </c>
      <c r="X93">
        <f t="shared" si="19"/>
        <v>0</v>
      </c>
      <c r="Y93">
        <f t="shared" si="20"/>
        <v>0</v>
      </c>
      <c r="Z93">
        <f t="shared" si="21"/>
        <v>0</v>
      </c>
      <c r="AA93">
        <f t="shared" si="22"/>
        <v>0</v>
      </c>
      <c r="AB93">
        <f t="shared" si="23"/>
        <v>0</v>
      </c>
      <c r="AC93">
        <f t="shared" si="24"/>
        <v>0</v>
      </c>
      <c r="AD93">
        <f t="shared" si="25"/>
        <v>0</v>
      </c>
      <c r="AE93">
        <f t="shared" si="26"/>
        <v>1</v>
      </c>
      <c r="AH93">
        <f t="shared" si="27"/>
        <v>3</v>
      </c>
      <c r="AI93">
        <f t="shared" si="34"/>
        <v>3</v>
      </c>
      <c r="AJ93" s="5" t="str">
        <f t="shared" si="35"/>
        <v>Correct</v>
      </c>
      <c r="AK93" s="37"/>
      <c r="AL93" s="1" t="s">
        <v>94</v>
      </c>
      <c r="AM93" s="1">
        <v>20</v>
      </c>
      <c r="AN93" s="1" t="s">
        <v>95</v>
      </c>
      <c r="AO93" s="1" t="s">
        <v>131</v>
      </c>
      <c r="AP93" s="1" t="s">
        <v>97</v>
      </c>
      <c r="AQ93" s="1"/>
      <c r="AR93" s="1" t="s">
        <v>353</v>
      </c>
      <c r="AS93" s="1"/>
      <c r="AT93" s="1" t="s">
        <v>110</v>
      </c>
      <c r="AU93" s="1" t="s">
        <v>136</v>
      </c>
      <c r="AV93" s="1" t="s">
        <v>102</v>
      </c>
      <c r="AW93" s="1" t="s">
        <v>90</v>
      </c>
      <c r="AX93" s="1" t="s">
        <v>102</v>
      </c>
      <c r="AY93" s="1" t="s">
        <v>262</v>
      </c>
    </row>
    <row r="94" spans="1:51" x14ac:dyDescent="0.25">
      <c r="A94" s="1">
        <v>93</v>
      </c>
      <c r="B94" s="1" t="s">
        <v>19</v>
      </c>
      <c r="C94" s="1" t="s">
        <v>20</v>
      </c>
      <c r="D94" s="1" t="s">
        <v>21</v>
      </c>
      <c r="E94" s="1" t="s">
        <v>22</v>
      </c>
      <c r="F94" s="1" t="s">
        <v>23</v>
      </c>
      <c r="G94" s="1" t="s">
        <v>24</v>
      </c>
      <c r="H94" s="1"/>
      <c r="I94" s="1" t="s">
        <v>267</v>
      </c>
      <c r="J94" s="1" t="s">
        <v>26</v>
      </c>
      <c r="K94" s="1"/>
      <c r="L94" s="1"/>
      <c r="M94" s="1"/>
      <c r="N94" s="1" t="s">
        <v>30</v>
      </c>
      <c r="P94">
        <f t="shared" si="28"/>
        <v>9</v>
      </c>
      <c r="Q94">
        <f t="shared" si="29"/>
        <v>0.33333333333333331</v>
      </c>
      <c r="S94">
        <f t="shared" si="30"/>
        <v>0.33333333333333331</v>
      </c>
      <c r="T94">
        <f t="shared" si="31"/>
        <v>0.33333333333333331</v>
      </c>
      <c r="U94">
        <f t="shared" si="32"/>
        <v>0.33333333333333331</v>
      </c>
      <c r="V94">
        <f t="shared" si="33"/>
        <v>0.33333333333333331</v>
      </c>
      <c r="W94">
        <f t="shared" si="18"/>
        <v>0.33333333333333331</v>
      </c>
      <c r="X94">
        <f t="shared" si="19"/>
        <v>0.33333333333333331</v>
      </c>
      <c r="Y94">
        <f t="shared" si="20"/>
        <v>0</v>
      </c>
      <c r="Z94">
        <f t="shared" si="21"/>
        <v>0.33333333333333331</v>
      </c>
      <c r="AA94">
        <f t="shared" si="22"/>
        <v>0.33333333333333331</v>
      </c>
      <c r="AB94">
        <f t="shared" si="23"/>
        <v>0</v>
      </c>
      <c r="AC94">
        <f t="shared" si="24"/>
        <v>0</v>
      </c>
      <c r="AD94">
        <f t="shared" si="25"/>
        <v>0</v>
      </c>
      <c r="AE94">
        <f t="shared" si="26"/>
        <v>0.33333333333333331</v>
      </c>
      <c r="AH94">
        <f t="shared" si="27"/>
        <v>3</v>
      </c>
      <c r="AI94">
        <f t="shared" si="34"/>
        <v>9</v>
      </c>
      <c r="AJ94" s="5" t="str">
        <f t="shared" si="35"/>
        <v>Correct</v>
      </c>
      <c r="AK94" s="37"/>
      <c r="AL94" s="1" t="s">
        <v>94</v>
      </c>
      <c r="AM94" s="1"/>
      <c r="AN94" s="1" t="s">
        <v>95</v>
      </c>
      <c r="AO94" s="1" t="s">
        <v>96</v>
      </c>
      <c r="AP94" s="1"/>
      <c r="AQ94" s="1"/>
      <c r="AR94" s="1" t="s">
        <v>351</v>
      </c>
      <c r="AS94" s="1" t="s">
        <v>99</v>
      </c>
      <c r="AT94" s="1" t="s">
        <v>110</v>
      </c>
      <c r="AU94" s="1" t="s">
        <v>101</v>
      </c>
      <c r="AV94" s="1" t="s">
        <v>102</v>
      </c>
      <c r="AW94" s="1"/>
      <c r="AX94" s="1" t="s">
        <v>102</v>
      </c>
      <c r="AY94" s="1" t="s">
        <v>262</v>
      </c>
    </row>
    <row r="95" spans="1:51" x14ac:dyDescent="0.25">
      <c r="A95" s="1">
        <v>94</v>
      </c>
      <c r="B95" s="1" t="s">
        <v>19</v>
      </c>
      <c r="C95" s="1" t="s">
        <v>20</v>
      </c>
      <c r="D95" s="1"/>
      <c r="E95" s="1" t="s">
        <v>22</v>
      </c>
      <c r="F95" s="1"/>
      <c r="G95" s="1"/>
      <c r="H95" s="1"/>
      <c r="I95" s="1" t="s">
        <v>267</v>
      </c>
      <c r="J95" s="1"/>
      <c r="K95" s="1"/>
      <c r="L95" s="1"/>
      <c r="M95" s="1"/>
      <c r="N95" s="1"/>
      <c r="P95">
        <f t="shared" si="28"/>
        <v>4</v>
      </c>
      <c r="Q95">
        <f t="shared" si="29"/>
        <v>0.75</v>
      </c>
      <c r="S95">
        <f t="shared" si="30"/>
        <v>0.75</v>
      </c>
      <c r="T95">
        <f t="shared" si="31"/>
        <v>0.75</v>
      </c>
      <c r="U95">
        <f t="shared" si="32"/>
        <v>0</v>
      </c>
      <c r="V95">
        <f t="shared" si="33"/>
        <v>0.75</v>
      </c>
      <c r="W95">
        <f t="shared" si="18"/>
        <v>0</v>
      </c>
      <c r="X95">
        <f t="shared" si="19"/>
        <v>0</v>
      </c>
      <c r="Y95">
        <f t="shared" si="20"/>
        <v>0</v>
      </c>
      <c r="Z95">
        <f t="shared" si="21"/>
        <v>0.75</v>
      </c>
      <c r="AA95">
        <f t="shared" si="22"/>
        <v>0</v>
      </c>
      <c r="AB95">
        <f t="shared" si="23"/>
        <v>0</v>
      </c>
      <c r="AC95">
        <f t="shared" si="24"/>
        <v>0</v>
      </c>
      <c r="AD95">
        <f t="shared" si="25"/>
        <v>0</v>
      </c>
      <c r="AE95">
        <f t="shared" si="26"/>
        <v>0</v>
      </c>
      <c r="AH95">
        <f t="shared" si="27"/>
        <v>3</v>
      </c>
      <c r="AI95">
        <f t="shared" si="34"/>
        <v>4</v>
      </c>
      <c r="AJ95" s="5" t="str">
        <f t="shared" si="35"/>
        <v>Correct</v>
      </c>
      <c r="AK95" s="37"/>
      <c r="AL95" s="1" t="s">
        <v>94</v>
      </c>
      <c r="AM95" s="1">
        <v>50</v>
      </c>
      <c r="AN95" s="1" t="s">
        <v>95</v>
      </c>
      <c r="AO95" s="1" t="s">
        <v>158</v>
      </c>
      <c r="AP95" s="1" t="s">
        <v>97</v>
      </c>
      <c r="AQ95" s="1"/>
      <c r="AR95" s="1" t="s">
        <v>352</v>
      </c>
      <c r="AS95" s="1" t="s">
        <v>109</v>
      </c>
      <c r="AT95" s="1" t="s">
        <v>110</v>
      </c>
      <c r="AU95" s="1" t="s">
        <v>125</v>
      </c>
      <c r="AV95" s="1" t="s">
        <v>102</v>
      </c>
      <c r="AW95" s="1" t="s">
        <v>90</v>
      </c>
      <c r="AX95" s="1"/>
      <c r="AY95" s="1" t="s">
        <v>262</v>
      </c>
    </row>
    <row r="96" spans="1:51" x14ac:dyDescent="0.25">
      <c r="A96" s="1">
        <v>95</v>
      </c>
      <c r="B96" s="1" t="s">
        <v>19</v>
      </c>
      <c r="C96" s="1" t="s">
        <v>20</v>
      </c>
      <c r="D96" s="1"/>
      <c r="E96" s="1" t="s">
        <v>22</v>
      </c>
      <c r="F96" s="1"/>
      <c r="G96" s="1"/>
      <c r="H96" s="1"/>
      <c r="I96" s="1" t="s">
        <v>267</v>
      </c>
      <c r="J96" s="1"/>
      <c r="K96" s="1"/>
      <c r="L96" s="1"/>
      <c r="M96" s="1"/>
      <c r="N96" s="1"/>
      <c r="P96">
        <f t="shared" si="28"/>
        <v>4</v>
      </c>
      <c r="Q96">
        <f t="shared" si="29"/>
        <v>0.75</v>
      </c>
      <c r="S96">
        <f t="shared" si="30"/>
        <v>0.75</v>
      </c>
      <c r="T96">
        <f t="shared" si="31"/>
        <v>0.75</v>
      </c>
      <c r="U96">
        <f t="shared" si="32"/>
        <v>0</v>
      </c>
      <c r="V96">
        <f t="shared" si="33"/>
        <v>0.75</v>
      </c>
      <c r="W96">
        <f t="shared" si="18"/>
        <v>0</v>
      </c>
      <c r="X96">
        <f t="shared" si="19"/>
        <v>0</v>
      </c>
      <c r="Y96">
        <f t="shared" si="20"/>
        <v>0</v>
      </c>
      <c r="Z96">
        <f t="shared" si="21"/>
        <v>0.75</v>
      </c>
      <c r="AA96">
        <f t="shared" si="22"/>
        <v>0</v>
      </c>
      <c r="AB96">
        <f t="shared" si="23"/>
        <v>0</v>
      </c>
      <c r="AC96">
        <f t="shared" si="24"/>
        <v>0</v>
      </c>
      <c r="AD96">
        <f t="shared" si="25"/>
        <v>0</v>
      </c>
      <c r="AE96">
        <f t="shared" si="26"/>
        <v>0</v>
      </c>
      <c r="AH96">
        <f t="shared" si="27"/>
        <v>3</v>
      </c>
      <c r="AI96">
        <f t="shared" si="34"/>
        <v>4</v>
      </c>
      <c r="AJ96" s="5" t="str">
        <f t="shared" si="35"/>
        <v>Correct</v>
      </c>
      <c r="AK96" s="37"/>
      <c r="AL96" s="1" t="s">
        <v>94</v>
      </c>
      <c r="AM96" s="1">
        <v>50</v>
      </c>
      <c r="AN96" s="1" t="s">
        <v>95</v>
      </c>
      <c r="AO96" s="1"/>
      <c r="AP96" s="1"/>
      <c r="AQ96" s="1"/>
      <c r="AR96" s="1"/>
      <c r="AS96" s="1"/>
      <c r="AT96" s="1"/>
      <c r="AU96" s="1"/>
      <c r="AV96" s="1"/>
      <c r="AW96" s="1"/>
      <c r="AX96" s="1"/>
      <c r="AY96" s="1" t="s">
        <v>262</v>
      </c>
    </row>
    <row r="97" spans="1:51" x14ac:dyDescent="0.25">
      <c r="A97" s="1">
        <v>96</v>
      </c>
      <c r="B97" s="1" t="s">
        <v>19</v>
      </c>
      <c r="C97" s="1"/>
      <c r="D97" s="1" t="s">
        <v>21</v>
      </c>
      <c r="E97" s="1"/>
      <c r="F97" s="1"/>
      <c r="G97" s="1"/>
      <c r="H97" s="1"/>
      <c r="I97" s="1"/>
      <c r="J97" s="1"/>
      <c r="K97" s="1" t="s">
        <v>27</v>
      </c>
      <c r="L97" s="1"/>
      <c r="M97" s="1"/>
      <c r="N97" s="1"/>
      <c r="P97">
        <f t="shared" si="28"/>
        <v>3</v>
      </c>
      <c r="Q97">
        <f t="shared" si="29"/>
        <v>1</v>
      </c>
      <c r="S97">
        <f t="shared" si="30"/>
        <v>1</v>
      </c>
      <c r="T97">
        <f t="shared" si="31"/>
        <v>0</v>
      </c>
      <c r="U97">
        <f t="shared" si="32"/>
        <v>1</v>
      </c>
      <c r="V97">
        <f t="shared" si="33"/>
        <v>0</v>
      </c>
      <c r="W97">
        <f t="shared" si="18"/>
        <v>0</v>
      </c>
      <c r="X97">
        <f t="shared" si="19"/>
        <v>0</v>
      </c>
      <c r="Y97">
        <f t="shared" si="20"/>
        <v>0</v>
      </c>
      <c r="Z97">
        <f t="shared" si="21"/>
        <v>0</v>
      </c>
      <c r="AA97">
        <f t="shared" si="22"/>
        <v>0</v>
      </c>
      <c r="AB97">
        <f t="shared" si="23"/>
        <v>1</v>
      </c>
      <c r="AC97">
        <f t="shared" si="24"/>
        <v>0</v>
      </c>
      <c r="AD97">
        <f t="shared" si="25"/>
        <v>0</v>
      </c>
      <c r="AE97">
        <f t="shared" si="26"/>
        <v>0</v>
      </c>
      <c r="AH97">
        <f t="shared" si="27"/>
        <v>3</v>
      </c>
      <c r="AI97">
        <f t="shared" si="34"/>
        <v>3</v>
      </c>
      <c r="AJ97" s="5" t="str">
        <f t="shared" si="35"/>
        <v>Correct</v>
      </c>
      <c r="AK97" s="37"/>
      <c r="AL97" s="1" t="s">
        <v>105</v>
      </c>
      <c r="AM97" s="1">
        <v>67</v>
      </c>
      <c r="AN97" s="1" t="s">
        <v>95</v>
      </c>
      <c r="AO97" s="1" t="s">
        <v>96</v>
      </c>
      <c r="AP97" s="1" t="s">
        <v>97</v>
      </c>
      <c r="AQ97" s="1" t="s">
        <v>98</v>
      </c>
      <c r="AR97" s="1" t="s">
        <v>357</v>
      </c>
      <c r="AS97" s="1" t="s">
        <v>112</v>
      </c>
      <c r="AT97" s="1" t="s">
        <v>100</v>
      </c>
      <c r="AU97" s="1" t="s">
        <v>104</v>
      </c>
      <c r="AV97" s="1" t="s">
        <v>102</v>
      </c>
      <c r="AW97" s="1" t="s">
        <v>91</v>
      </c>
      <c r="AX97" s="1" t="s">
        <v>102</v>
      </c>
      <c r="AY97" s="1" t="s">
        <v>262</v>
      </c>
    </row>
    <row r="98" spans="1:51" x14ac:dyDescent="0.25">
      <c r="A98" s="1">
        <v>97</v>
      </c>
      <c r="B98" s="1"/>
      <c r="C98" s="1"/>
      <c r="D98" s="1"/>
      <c r="E98" s="1" t="s">
        <v>22</v>
      </c>
      <c r="F98" s="1"/>
      <c r="G98" s="1"/>
      <c r="H98" s="1"/>
      <c r="I98" s="1"/>
      <c r="J98" s="1"/>
      <c r="K98" s="1"/>
      <c r="L98" s="1" t="s">
        <v>28</v>
      </c>
      <c r="M98" s="1"/>
      <c r="N98" s="1"/>
      <c r="P98">
        <f t="shared" si="28"/>
        <v>2</v>
      </c>
      <c r="Q98">
        <f t="shared" si="29"/>
        <v>1.5</v>
      </c>
      <c r="S98">
        <f t="shared" si="30"/>
        <v>0</v>
      </c>
      <c r="T98">
        <f t="shared" si="31"/>
        <v>0</v>
      </c>
      <c r="U98">
        <f t="shared" si="32"/>
        <v>0</v>
      </c>
      <c r="V98">
        <f t="shared" si="33"/>
        <v>1</v>
      </c>
      <c r="W98">
        <f t="shared" si="18"/>
        <v>0</v>
      </c>
      <c r="X98">
        <f t="shared" si="19"/>
        <v>0</v>
      </c>
      <c r="Y98">
        <f t="shared" si="20"/>
        <v>0</v>
      </c>
      <c r="Z98">
        <f t="shared" si="21"/>
        <v>0</v>
      </c>
      <c r="AA98">
        <f t="shared" si="22"/>
        <v>0</v>
      </c>
      <c r="AB98">
        <f t="shared" si="23"/>
        <v>0</v>
      </c>
      <c r="AC98">
        <f t="shared" si="24"/>
        <v>1</v>
      </c>
      <c r="AD98">
        <f t="shared" si="25"/>
        <v>0</v>
      </c>
      <c r="AE98">
        <f t="shared" si="26"/>
        <v>0</v>
      </c>
      <c r="AH98">
        <f t="shared" si="27"/>
        <v>2</v>
      </c>
      <c r="AI98">
        <f t="shared" si="34"/>
        <v>2</v>
      </c>
      <c r="AJ98" s="5" t="str">
        <f t="shared" si="35"/>
        <v>Correct</v>
      </c>
      <c r="AK98" s="37"/>
      <c r="AL98" s="1" t="s">
        <v>94</v>
      </c>
      <c r="AM98" s="1">
        <v>40</v>
      </c>
      <c r="AN98" s="1" t="s">
        <v>121</v>
      </c>
      <c r="AO98" s="1" t="s">
        <v>159</v>
      </c>
      <c r="AP98" s="1" t="s">
        <v>97</v>
      </c>
      <c r="AQ98" s="1" t="s">
        <v>102</v>
      </c>
      <c r="AR98" s="1" t="s">
        <v>80</v>
      </c>
      <c r="AS98" s="1" t="s">
        <v>114</v>
      </c>
      <c r="AT98" s="1" t="s">
        <v>120</v>
      </c>
      <c r="AU98" s="1" t="s">
        <v>101</v>
      </c>
      <c r="AV98" s="1" t="s">
        <v>102</v>
      </c>
      <c r="AW98" s="1" t="s">
        <v>92</v>
      </c>
      <c r="AX98" s="1" t="s">
        <v>102</v>
      </c>
      <c r="AY98" s="1" t="s">
        <v>262</v>
      </c>
    </row>
    <row r="99" spans="1:51" x14ac:dyDescent="0.25">
      <c r="A99" s="1">
        <v>98</v>
      </c>
      <c r="B99" s="1"/>
      <c r="C99" s="1" t="s">
        <v>20</v>
      </c>
      <c r="D99" s="1" t="s">
        <v>21</v>
      </c>
      <c r="E99" s="1"/>
      <c r="F99" s="1"/>
      <c r="G99" s="1"/>
      <c r="H99" s="1"/>
      <c r="I99" s="1"/>
      <c r="J99" s="1" t="s">
        <v>26</v>
      </c>
      <c r="K99" s="1"/>
      <c r="L99" s="1"/>
      <c r="M99" s="1"/>
      <c r="N99" s="1"/>
      <c r="P99">
        <f t="shared" si="28"/>
        <v>3</v>
      </c>
      <c r="Q99">
        <f t="shared" si="29"/>
        <v>1</v>
      </c>
      <c r="S99">
        <f t="shared" si="30"/>
        <v>0</v>
      </c>
      <c r="T99">
        <f t="shared" si="31"/>
        <v>1</v>
      </c>
      <c r="U99">
        <f t="shared" si="32"/>
        <v>1</v>
      </c>
      <c r="V99">
        <f t="shared" si="33"/>
        <v>0</v>
      </c>
      <c r="W99">
        <f t="shared" si="18"/>
        <v>0</v>
      </c>
      <c r="X99">
        <f t="shared" si="19"/>
        <v>0</v>
      </c>
      <c r="Y99">
        <f t="shared" si="20"/>
        <v>0</v>
      </c>
      <c r="Z99">
        <f t="shared" si="21"/>
        <v>0</v>
      </c>
      <c r="AA99">
        <f t="shared" si="22"/>
        <v>1</v>
      </c>
      <c r="AB99">
        <f t="shared" si="23"/>
        <v>0</v>
      </c>
      <c r="AC99">
        <f t="shared" si="24"/>
        <v>0</v>
      </c>
      <c r="AD99">
        <f t="shared" si="25"/>
        <v>0</v>
      </c>
      <c r="AE99">
        <f t="shared" si="26"/>
        <v>0</v>
      </c>
      <c r="AH99">
        <f t="shared" si="27"/>
        <v>3</v>
      </c>
      <c r="AI99">
        <f t="shared" si="34"/>
        <v>3</v>
      </c>
      <c r="AJ99" s="5" t="str">
        <f t="shared" si="35"/>
        <v>Correct</v>
      </c>
      <c r="AK99" s="37"/>
      <c r="AL99" s="1" t="s">
        <v>94</v>
      </c>
      <c r="AM99" s="1"/>
      <c r="AN99" s="1" t="s">
        <v>95</v>
      </c>
      <c r="AO99" s="1" t="s">
        <v>96</v>
      </c>
      <c r="AP99" s="1" t="s">
        <v>97</v>
      </c>
      <c r="AQ99" s="1"/>
      <c r="AR99" s="1" t="s">
        <v>349</v>
      </c>
      <c r="AS99" s="1" t="s">
        <v>99</v>
      </c>
      <c r="AT99" s="1" t="s">
        <v>103</v>
      </c>
      <c r="AU99" s="1" t="s">
        <v>101</v>
      </c>
      <c r="AV99" s="1" t="s">
        <v>102</v>
      </c>
      <c r="AW99" s="1" t="s">
        <v>90</v>
      </c>
      <c r="AX99" s="1"/>
      <c r="AY99" s="1" t="s">
        <v>262</v>
      </c>
    </row>
    <row r="100" spans="1:51" x14ac:dyDescent="0.25">
      <c r="AJ100"/>
      <c r="AK100"/>
      <c r="AL100" s="1"/>
      <c r="AM100" s="1">
        <v>6</v>
      </c>
      <c r="AN100" s="1" t="s">
        <v>95</v>
      </c>
      <c r="AO100" s="1" t="s">
        <v>96</v>
      </c>
      <c r="AP100" s="1" t="s">
        <v>134</v>
      </c>
      <c r="AQ100" s="1"/>
      <c r="AR100" s="1" t="s">
        <v>351</v>
      </c>
      <c r="AS100" s="1"/>
      <c r="AT100" s="1" t="s">
        <v>103</v>
      </c>
      <c r="AU100" s="1"/>
      <c r="AV100" s="1" t="s">
        <v>102</v>
      </c>
      <c r="AW100" s="1"/>
      <c r="AX100" s="1"/>
      <c r="AY100" s="1" t="s">
        <v>262</v>
      </c>
    </row>
    <row r="101" spans="1:51" x14ac:dyDescent="0.25">
      <c r="A101" s="1">
        <v>100</v>
      </c>
      <c r="B101" s="1"/>
      <c r="C101" s="1"/>
      <c r="D101" s="1"/>
      <c r="E101" s="1"/>
      <c r="F101" s="1"/>
      <c r="G101" s="1"/>
      <c r="H101" s="1"/>
      <c r="I101" s="1"/>
      <c r="J101" s="1" t="s">
        <v>26</v>
      </c>
      <c r="K101" s="1" t="s">
        <v>27</v>
      </c>
      <c r="L101" s="1"/>
      <c r="M101" s="1"/>
      <c r="N101" s="1"/>
      <c r="P101">
        <f t="shared" si="28"/>
        <v>2</v>
      </c>
      <c r="Q101">
        <f t="shared" si="29"/>
        <v>1.5</v>
      </c>
      <c r="S101">
        <f t="shared" si="30"/>
        <v>0</v>
      </c>
      <c r="T101">
        <f t="shared" si="31"/>
        <v>0</v>
      </c>
      <c r="U101">
        <f t="shared" si="32"/>
        <v>0</v>
      </c>
      <c r="V101">
        <f t="shared" si="33"/>
        <v>0</v>
      </c>
      <c r="W101">
        <f t="shared" si="18"/>
        <v>0</v>
      </c>
      <c r="X101">
        <f t="shared" si="19"/>
        <v>0</v>
      </c>
      <c r="Y101">
        <f t="shared" si="20"/>
        <v>0</v>
      </c>
      <c r="Z101">
        <f t="shared" si="21"/>
        <v>0</v>
      </c>
      <c r="AA101">
        <f t="shared" si="22"/>
        <v>1</v>
      </c>
      <c r="AB101">
        <f t="shared" si="23"/>
        <v>1</v>
      </c>
      <c r="AC101">
        <f t="shared" si="24"/>
        <v>0</v>
      </c>
      <c r="AD101">
        <f t="shared" si="25"/>
        <v>0</v>
      </c>
      <c r="AE101">
        <f t="shared" si="26"/>
        <v>0</v>
      </c>
      <c r="AH101">
        <f t="shared" si="27"/>
        <v>2</v>
      </c>
      <c r="AI101">
        <f t="shared" si="34"/>
        <v>2</v>
      </c>
      <c r="AJ101" s="5" t="str">
        <f t="shared" si="35"/>
        <v>Correct</v>
      </c>
      <c r="AK101" s="37"/>
      <c r="AL101" s="1" t="s">
        <v>94</v>
      </c>
      <c r="AM101" s="1"/>
      <c r="AN101" s="1" t="s">
        <v>95</v>
      </c>
      <c r="AO101" s="1" t="s">
        <v>96</v>
      </c>
      <c r="AP101" s="1" t="s">
        <v>160</v>
      </c>
      <c r="AQ101" s="1"/>
      <c r="AR101" s="1" t="s">
        <v>349</v>
      </c>
      <c r="AS101" s="1" t="s">
        <v>109</v>
      </c>
      <c r="AT101" s="1" t="s">
        <v>133</v>
      </c>
      <c r="AU101" s="1"/>
      <c r="AV101" s="1" t="s">
        <v>102</v>
      </c>
      <c r="AW101" s="1" t="s">
        <v>90</v>
      </c>
      <c r="AX101" s="1" t="s">
        <v>102</v>
      </c>
      <c r="AY101" s="1" t="s">
        <v>262</v>
      </c>
    </row>
    <row r="102" spans="1:51" x14ac:dyDescent="0.25">
      <c r="A102" s="1">
        <v>101</v>
      </c>
      <c r="B102" s="1"/>
      <c r="C102" s="1"/>
      <c r="D102" s="1"/>
      <c r="E102" s="1"/>
      <c r="F102" s="1"/>
      <c r="G102" s="1"/>
      <c r="H102" s="1"/>
      <c r="I102" s="1" t="s">
        <v>267</v>
      </c>
      <c r="J102" s="1" t="s">
        <v>26</v>
      </c>
      <c r="K102" s="1" t="s">
        <v>27</v>
      </c>
      <c r="L102" s="1"/>
      <c r="M102" s="1"/>
      <c r="N102" s="1"/>
      <c r="P102">
        <f t="shared" si="28"/>
        <v>3</v>
      </c>
      <c r="Q102">
        <f t="shared" si="29"/>
        <v>1</v>
      </c>
      <c r="S102">
        <f t="shared" si="30"/>
        <v>0</v>
      </c>
      <c r="T102">
        <f t="shared" si="31"/>
        <v>0</v>
      </c>
      <c r="U102">
        <f t="shared" si="32"/>
        <v>0</v>
      </c>
      <c r="V102">
        <f t="shared" si="33"/>
        <v>0</v>
      </c>
      <c r="W102">
        <f t="shared" si="18"/>
        <v>0</v>
      </c>
      <c r="X102">
        <f t="shared" si="19"/>
        <v>0</v>
      </c>
      <c r="Y102">
        <f t="shared" si="20"/>
        <v>0</v>
      </c>
      <c r="Z102">
        <f t="shared" si="21"/>
        <v>1</v>
      </c>
      <c r="AA102">
        <f t="shared" si="22"/>
        <v>1</v>
      </c>
      <c r="AB102">
        <f t="shared" si="23"/>
        <v>1</v>
      </c>
      <c r="AC102">
        <f t="shared" si="24"/>
        <v>0</v>
      </c>
      <c r="AD102">
        <f t="shared" si="25"/>
        <v>0</v>
      </c>
      <c r="AE102">
        <f t="shared" si="26"/>
        <v>0</v>
      </c>
      <c r="AH102">
        <f t="shared" si="27"/>
        <v>3</v>
      </c>
      <c r="AI102">
        <f t="shared" si="34"/>
        <v>3</v>
      </c>
      <c r="AJ102" s="5" t="str">
        <f t="shared" si="35"/>
        <v>Correct</v>
      </c>
      <c r="AK102" s="37"/>
      <c r="AL102" s="1" t="s">
        <v>105</v>
      </c>
      <c r="AM102" s="1">
        <v>61</v>
      </c>
      <c r="AN102" s="1" t="s">
        <v>115</v>
      </c>
      <c r="AO102" s="1" t="s">
        <v>317</v>
      </c>
      <c r="AP102" s="1" t="s">
        <v>97</v>
      </c>
      <c r="AQ102" s="1" t="s">
        <v>98</v>
      </c>
      <c r="AR102" s="1" t="s">
        <v>351</v>
      </c>
      <c r="AS102" s="1" t="s">
        <v>108</v>
      </c>
      <c r="AT102" s="1" t="s">
        <v>100</v>
      </c>
      <c r="AU102" s="1" t="s">
        <v>123</v>
      </c>
      <c r="AV102" s="1" t="s">
        <v>98</v>
      </c>
      <c r="AW102" s="1"/>
      <c r="AX102" s="1" t="s">
        <v>102</v>
      </c>
      <c r="AY102" s="1" t="s">
        <v>262</v>
      </c>
    </row>
    <row r="103" spans="1:51" x14ac:dyDescent="0.25">
      <c r="A103" s="1">
        <v>102</v>
      </c>
      <c r="B103" s="1"/>
      <c r="C103" s="1" t="s">
        <v>20</v>
      </c>
      <c r="D103" s="1" t="s">
        <v>21</v>
      </c>
      <c r="E103" s="1"/>
      <c r="F103" s="1"/>
      <c r="G103" s="1"/>
      <c r="H103" s="1"/>
      <c r="I103" s="1"/>
      <c r="J103" s="1" t="s">
        <v>26</v>
      </c>
      <c r="K103" s="1"/>
      <c r="L103" s="1"/>
      <c r="M103" s="1"/>
      <c r="N103" s="1"/>
      <c r="P103">
        <f t="shared" si="28"/>
        <v>3</v>
      </c>
      <c r="Q103">
        <f t="shared" si="29"/>
        <v>1</v>
      </c>
      <c r="S103">
        <f t="shared" si="30"/>
        <v>0</v>
      </c>
      <c r="T103">
        <f t="shared" si="31"/>
        <v>1</v>
      </c>
      <c r="U103">
        <f t="shared" si="32"/>
        <v>1</v>
      </c>
      <c r="V103">
        <f t="shared" si="33"/>
        <v>0</v>
      </c>
      <c r="W103">
        <f t="shared" si="18"/>
        <v>0</v>
      </c>
      <c r="X103">
        <f t="shared" si="19"/>
        <v>0</v>
      </c>
      <c r="Y103">
        <f t="shared" si="20"/>
        <v>0</v>
      </c>
      <c r="Z103">
        <f t="shared" si="21"/>
        <v>0</v>
      </c>
      <c r="AA103">
        <f t="shared" si="22"/>
        <v>1</v>
      </c>
      <c r="AB103">
        <f t="shared" si="23"/>
        <v>0</v>
      </c>
      <c r="AC103">
        <f t="shared" si="24"/>
        <v>0</v>
      </c>
      <c r="AD103">
        <f t="shared" si="25"/>
        <v>0</v>
      </c>
      <c r="AE103">
        <f t="shared" si="26"/>
        <v>0</v>
      </c>
      <c r="AH103">
        <f t="shared" si="27"/>
        <v>3</v>
      </c>
      <c r="AI103">
        <f t="shared" si="34"/>
        <v>3</v>
      </c>
      <c r="AJ103" s="5" t="str">
        <f t="shared" si="35"/>
        <v>Correct</v>
      </c>
      <c r="AK103" s="37"/>
      <c r="AL103" s="1" t="s">
        <v>105</v>
      </c>
      <c r="AM103" s="1">
        <v>57</v>
      </c>
      <c r="AN103" s="1" t="s">
        <v>95</v>
      </c>
      <c r="AO103" s="1" t="s">
        <v>117</v>
      </c>
      <c r="AP103" s="1" t="s">
        <v>97</v>
      </c>
      <c r="AQ103" s="1"/>
      <c r="AR103" s="1" t="s">
        <v>349</v>
      </c>
      <c r="AS103" s="1" t="s">
        <v>108</v>
      </c>
      <c r="AT103" s="1" t="s">
        <v>120</v>
      </c>
      <c r="AU103" s="1" t="s">
        <v>101</v>
      </c>
      <c r="AV103" s="1" t="s">
        <v>102</v>
      </c>
      <c r="AW103" s="1" t="s">
        <v>92</v>
      </c>
      <c r="AX103" s="1" t="s">
        <v>102</v>
      </c>
      <c r="AY103" s="1" t="s">
        <v>262</v>
      </c>
    </row>
    <row r="104" spans="1:51" x14ac:dyDescent="0.25">
      <c r="A104" s="1">
        <v>103</v>
      </c>
      <c r="B104" s="1"/>
      <c r="C104" s="1"/>
      <c r="D104" s="1"/>
      <c r="E104" s="1"/>
      <c r="F104" s="1"/>
      <c r="G104" s="1"/>
      <c r="H104" s="1"/>
      <c r="I104" s="1"/>
      <c r="J104" s="1"/>
      <c r="K104" s="1"/>
      <c r="L104" s="1" t="s">
        <v>28</v>
      </c>
      <c r="M104" s="1"/>
      <c r="N104" s="1"/>
      <c r="P104">
        <f t="shared" si="28"/>
        <v>1</v>
      </c>
      <c r="Q104">
        <f t="shared" si="29"/>
        <v>3</v>
      </c>
      <c r="S104">
        <f t="shared" si="30"/>
        <v>0</v>
      </c>
      <c r="T104">
        <f t="shared" si="31"/>
        <v>0</v>
      </c>
      <c r="U104">
        <f t="shared" si="32"/>
        <v>0</v>
      </c>
      <c r="V104">
        <f t="shared" si="33"/>
        <v>0</v>
      </c>
      <c r="W104">
        <f t="shared" si="18"/>
        <v>0</v>
      </c>
      <c r="X104">
        <f t="shared" si="19"/>
        <v>0</v>
      </c>
      <c r="Y104">
        <f t="shared" si="20"/>
        <v>0</v>
      </c>
      <c r="Z104">
        <f t="shared" si="21"/>
        <v>0</v>
      </c>
      <c r="AA104">
        <f t="shared" si="22"/>
        <v>0</v>
      </c>
      <c r="AB104">
        <f t="shared" si="23"/>
        <v>0</v>
      </c>
      <c r="AC104">
        <f t="shared" si="24"/>
        <v>1</v>
      </c>
      <c r="AD104">
        <f t="shared" si="25"/>
        <v>0</v>
      </c>
      <c r="AE104">
        <f t="shared" si="26"/>
        <v>0</v>
      </c>
      <c r="AH104">
        <f t="shared" si="27"/>
        <v>1</v>
      </c>
      <c r="AI104">
        <f t="shared" si="34"/>
        <v>1</v>
      </c>
      <c r="AJ104" s="5" t="str">
        <f t="shared" si="35"/>
        <v>Correct</v>
      </c>
      <c r="AK104" s="37"/>
      <c r="AL104" s="1" t="s">
        <v>94</v>
      </c>
      <c r="AM104" s="1">
        <v>52</v>
      </c>
      <c r="AN104" s="1" t="s">
        <v>95</v>
      </c>
      <c r="AO104" s="1" t="s">
        <v>96</v>
      </c>
      <c r="AP104" s="1" t="s">
        <v>97</v>
      </c>
      <c r="AQ104" s="1" t="s">
        <v>98</v>
      </c>
      <c r="AR104" s="1" t="s">
        <v>357</v>
      </c>
      <c r="AS104" s="1" t="s">
        <v>114</v>
      </c>
      <c r="AT104" s="1" t="s">
        <v>100</v>
      </c>
      <c r="AU104" s="1" t="s">
        <v>101</v>
      </c>
      <c r="AV104" s="1" t="s">
        <v>102</v>
      </c>
      <c r="AW104" s="1" t="s">
        <v>92</v>
      </c>
      <c r="AX104" s="1" t="s">
        <v>102</v>
      </c>
      <c r="AY104" s="1" t="s">
        <v>262</v>
      </c>
    </row>
    <row r="105" spans="1:51" x14ac:dyDescent="0.25">
      <c r="A105" s="1">
        <v>104</v>
      </c>
      <c r="B105" s="1"/>
      <c r="C105" s="1"/>
      <c r="D105" s="1"/>
      <c r="E105" s="1"/>
      <c r="F105" s="1"/>
      <c r="G105" s="1"/>
      <c r="H105" s="1"/>
      <c r="I105" s="1"/>
      <c r="J105" s="1"/>
      <c r="K105" s="1"/>
      <c r="L105" s="1" t="s">
        <v>28</v>
      </c>
      <c r="M105" s="1"/>
      <c r="N105" s="1" t="s">
        <v>30</v>
      </c>
      <c r="P105">
        <f t="shared" si="28"/>
        <v>2</v>
      </c>
      <c r="Q105">
        <f t="shared" si="29"/>
        <v>1.5</v>
      </c>
      <c r="S105">
        <f t="shared" si="30"/>
        <v>0</v>
      </c>
      <c r="T105">
        <f t="shared" si="31"/>
        <v>0</v>
      </c>
      <c r="U105">
        <f t="shared" si="32"/>
        <v>0</v>
      </c>
      <c r="V105">
        <f t="shared" si="33"/>
        <v>0</v>
      </c>
      <c r="W105">
        <f t="shared" si="18"/>
        <v>0</v>
      </c>
      <c r="X105">
        <f t="shared" si="19"/>
        <v>0</v>
      </c>
      <c r="Y105">
        <f t="shared" si="20"/>
        <v>0</v>
      </c>
      <c r="Z105">
        <f t="shared" si="21"/>
        <v>0</v>
      </c>
      <c r="AA105">
        <f t="shared" si="22"/>
        <v>0</v>
      </c>
      <c r="AB105">
        <f t="shared" si="23"/>
        <v>0</v>
      </c>
      <c r="AC105">
        <f t="shared" si="24"/>
        <v>1</v>
      </c>
      <c r="AD105">
        <f t="shared" si="25"/>
        <v>0</v>
      </c>
      <c r="AE105">
        <f t="shared" si="26"/>
        <v>1</v>
      </c>
      <c r="AH105">
        <f t="shared" si="27"/>
        <v>2</v>
      </c>
      <c r="AI105">
        <f t="shared" si="34"/>
        <v>2</v>
      </c>
      <c r="AJ105" s="5" t="str">
        <f t="shared" si="35"/>
        <v>Correct</v>
      </c>
      <c r="AK105" s="37"/>
      <c r="AL105" s="1" t="s">
        <v>105</v>
      </c>
      <c r="AM105" s="1">
        <v>28</v>
      </c>
      <c r="AN105" s="1" t="s">
        <v>95</v>
      </c>
      <c r="AO105" s="1" t="s">
        <v>96</v>
      </c>
      <c r="AP105" s="1" t="s">
        <v>97</v>
      </c>
      <c r="AQ105" s="1" t="s">
        <v>98</v>
      </c>
      <c r="AR105" s="1" t="s">
        <v>80</v>
      </c>
      <c r="AS105" s="1" t="s">
        <v>109</v>
      </c>
      <c r="AT105" s="1" t="s">
        <v>120</v>
      </c>
      <c r="AU105" s="1" t="s">
        <v>123</v>
      </c>
      <c r="AV105" s="1" t="s">
        <v>102</v>
      </c>
      <c r="AW105" s="1"/>
      <c r="AX105" s="1" t="s">
        <v>98</v>
      </c>
      <c r="AY105" s="1" t="s">
        <v>262</v>
      </c>
    </row>
    <row r="106" spans="1:51" x14ac:dyDescent="0.25">
      <c r="A106" s="1">
        <v>105</v>
      </c>
      <c r="B106" s="1"/>
      <c r="C106" s="1"/>
      <c r="D106" s="1"/>
      <c r="E106" s="1"/>
      <c r="F106" s="1"/>
      <c r="G106" s="1"/>
      <c r="H106" s="1"/>
      <c r="I106" s="1"/>
      <c r="J106" s="1" t="s">
        <v>26</v>
      </c>
      <c r="K106" s="1" t="s">
        <v>27</v>
      </c>
      <c r="L106" s="1" t="s">
        <v>28</v>
      </c>
      <c r="M106" s="1"/>
      <c r="N106" s="1"/>
      <c r="P106">
        <f t="shared" si="28"/>
        <v>3</v>
      </c>
      <c r="Q106">
        <f t="shared" si="29"/>
        <v>1</v>
      </c>
      <c r="S106">
        <f t="shared" si="30"/>
        <v>0</v>
      </c>
      <c r="T106">
        <f t="shared" si="31"/>
        <v>0</v>
      </c>
      <c r="U106">
        <f t="shared" si="32"/>
        <v>0</v>
      </c>
      <c r="V106">
        <f t="shared" si="33"/>
        <v>0</v>
      </c>
      <c r="W106">
        <f t="shared" si="18"/>
        <v>0</v>
      </c>
      <c r="X106">
        <f t="shared" si="19"/>
        <v>0</v>
      </c>
      <c r="Y106">
        <f t="shared" si="20"/>
        <v>0</v>
      </c>
      <c r="Z106">
        <f t="shared" si="21"/>
        <v>0</v>
      </c>
      <c r="AA106">
        <f t="shared" si="22"/>
        <v>1</v>
      </c>
      <c r="AB106">
        <f t="shared" si="23"/>
        <v>1</v>
      </c>
      <c r="AC106">
        <f t="shared" si="24"/>
        <v>1</v>
      </c>
      <c r="AD106">
        <f t="shared" si="25"/>
        <v>0</v>
      </c>
      <c r="AE106">
        <f t="shared" si="26"/>
        <v>0</v>
      </c>
      <c r="AH106">
        <f t="shared" si="27"/>
        <v>3</v>
      </c>
      <c r="AI106">
        <f t="shared" si="34"/>
        <v>3</v>
      </c>
      <c r="AJ106" s="5" t="str">
        <f t="shared" si="35"/>
        <v>Correct</v>
      </c>
      <c r="AK106" s="37"/>
      <c r="AL106" s="1" t="s">
        <v>105</v>
      </c>
      <c r="AM106" s="1"/>
      <c r="AN106" s="1" t="s">
        <v>121</v>
      </c>
      <c r="AO106" s="1" t="s">
        <v>161</v>
      </c>
      <c r="AP106" s="1" t="s">
        <v>97</v>
      </c>
      <c r="AQ106" s="1" t="s">
        <v>98</v>
      </c>
      <c r="AR106" s="1" t="s">
        <v>349</v>
      </c>
      <c r="AS106" s="1" t="s">
        <v>109</v>
      </c>
      <c r="AT106" s="1" t="s">
        <v>153</v>
      </c>
      <c r="AU106" s="1" t="s">
        <v>135</v>
      </c>
      <c r="AV106" s="1" t="s">
        <v>102</v>
      </c>
      <c r="AW106" s="1" t="s">
        <v>92</v>
      </c>
      <c r="AX106" s="1" t="s">
        <v>98</v>
      </c>
      <c r="AY106" s="1" t="s">
        <v>262</v>
      </c>
    </row>
    <row r="107" spans="1:51" x14ac:dyDescent="0.25">
      <c r="AJ107"/>
      <c r="AK107"/>
      <c r="AL107" s="1" t="s">
        <v>94</v>
      </c>
      <c r="AM107" s="1">
        <v>13</v>
      </c>
      <c r="AN107" s="1" t="s">
        <v>95</v>
      </c>
      <c r="AO107" s="1" t="s">
        <v>117</v>
      </c>
      <c r="AP107" s="1" t="s">
        <v>97</v>
      </c>
      <c r="AQ107" s="1" t="s">
        <v>98</v>
      </c>
      <c r="AR107" s="1" t="s">
        <v>80</v>
      </c>
      <c r="AS107" s="1"/>
      <c r="AT107" s="1" t="s">
        <v>133</v>
      </c>
      <c r="AU107" s="1" t="s">
        <v>136</v>
      </c>
      <c r="AV107" s="1" t="s">
        <v>102</v>
      </c>
      <c r="AW107" s="1" t="s">
        <v>92</v>
      </c>
      <c r="AX107" s="1" t="s">
        <v>102</v>
      </c>
      <c r="AY107" s="1" t="s">
        <v>262</v>
      </c>
    </row>
    <row r="108" spans="1:51" x14ac:dyDescent="0.25">
      <c r="A108" s="1">
        <v>107</v>
      </c>
      <c r="B108" s="1"/>
      <c r="C108" s="1" t="s">
        <v>20</v>
      </c>
      <c r="D108" s="1" t="s">
        <v>21</v>
      </c>
      <c r="E108" s="1"/>
      <c r="F108" s="1"/>
      <c r="G108" s="1"/>
      <c r="H108" s="1"/>
      <c r="I108" s="1"/>
      <c r="J108" s="1" t="s">
        <v>26</v>
      </c>
      <c r="K108" s="1"/>
      <c r="L108" s="1"/>
      <c r="M108" s="1"/>
      <c r="N108" s="1"/>
      <c r="P108">
        <f t="shared" si="28"/>
        <v>3</v>
      </c>
      <c r="Q108">
        <f t="shared" si="29"/>
        <v>1</v>
      </c>
      <c r="S108">
        <f t="shared" si="30"/>
        <v>0</v>
      </c>
      <c r="T108">
        <f t="shared" si="31"/>
        <v>1</v>
      </c>
      <c r="U108">
        <f t="shared" si="32"/>
        <v>1</v>
      </c>
      <c r="V108">
        <f t="shared" si="33"/>
        <v>0</v>
      </c>
      <c r="W108">
        <f t="shared" si="18"/>
        <v>0</v>
      </c>
      <c r="X108">
        <f t="shared" si="19"/>
        <v>0</v>
      </c>
      <c r="Y108">
        <f t="shared" si="20"/>
        <v>0</v>
      </c>
      <c r="Z108">
        <f t="shared" si="21"/>
        <v>0</v>
      </c>
      <c r="AA108">
        <f t="shared" si="22"/>
        <v>1</v>
      </c>
      <c r="AB108">
        <f t="shared" si="23"/>
        <v>0</v>
      </c>
      <c r="AC108">
        <f t="shared" si="24"/>
        <v>0</v>
      </c>
      <c r="AD108">
        <f t="shared" si="25"/>
        <v>0</v>
      </c>
      <c r="AE108">
        <f t="shared" si="26"/>
        <v>0</v>
      </c>
      <c r="AH108">
        <f t="shared" si="27"/>
        <v>3</v>
      </c>
      <c r="AI108">
        <f t="shared" si="34"/>
        <v>3</v>
      </c>
      <c r="AJ108" s="5" t="str">
        <f t="shared" si="35"/>
        <v>Correct</v>
      </c>
      <c r="AK108" s="37"/>
      <c r="AL108" s="1" t="s">
        <v>94</v>
      </c>
      <c r="AM108" s="1">
        <v>63</v>
      </c>
      <c r="AN108" s="1" t="s">
        <v>95</v>
      </c>
      <c r="AO108" s="1" t="s">
        <v>131</v>
      </c>
      <c r="AP108" s="1" t="s">
        <v>160</v>
      </c>
      <c r="AQ108" s="1" t="s">
        <v>98</v>
      </c>
      <c r="AR108" s="1" t="s">
        <v>353</v>
      </c>
      <c r="AS108" s="1" t="s">
        <v>114</v>
      </c>
      <c r="AT108" s="1" t="s">
        <v>110</v>
      </c>
      <c r="AU108" s="1" t="s">
        <v>101</v>
      </c>
      <c r="AV108" s="1" t="s">
        <v>102</v>
      </c>
      <c r="AW108" s="1" t="s">
        <v>91</v>
      </c>
      <c r="AX108" s="1" t="s">
        <v>102</v>
      </c>
      <c r="AY108" s="1" t="s">
        <v>262</v>
      </c>
    </row>
    <row r="109" spans="1:51" x14ac:dyDescent="0.25">
      <c r="AJ109"/>
      <c r="AK109"/>
      <c r="AL109" s="1" t="s">
        <v>105</v>
      </c>
      <c r="AM109" s="1">
        <v>16</v>
      </c>
      <c r="AN109" s="1" t="s">
        <v>95</v>
      </c>
      <c r="AO109" s="1" t="s">
        <v>117</v>
      </c>
      <c r="AP109" s="1" t="s">
        <v>97</v>
      </c>
      <c r="AQ109" s="1" t="s">
        <v>98</v>
      </c>
      <c r="AR109" s="1" t="s">
        <v>80</v>
      </c>
      <c r="AS109" s="1"/>
      <c r="AT109" s="1" t="s">
        <v>133</v>
      </c>
      <c r="AU109" s="1" t="s">
        <v>136</v>
      </c>
      <c r="AV109" s="1" t="s">
        <v>102</v>
      </c>
      <c r="AW109" s="1"/>
      <c r="AX109" s="1" t="s">
        <v>102</v>
      </c>
      <c r="AY109" s="1" t="s">
        <v>262</v>
      </c>
    </row>
    <row r="110" spans="1:51" x14ac:dyDescent="0.25">
      <c r="A110" s="1">
        <v>109</v>
      </c>
      <c r="B110" s="1" t="s">
        <v>19</v>
      </c>
      <c r="C110" s="1" t="s">
        <v>20</v>
      </c>
      <c r="D110" s="1" t="s">
        <v>21</v>
      </c>
      <c r="E110" s="1"/>
      <c r="F110" s="1"/>
      <c r="G110" s="1"/>
      <c r="H110" s="1"/>
      <c r="I110" s="1"/>
      <c r="J110" s="1" t="s">
        <v>26</v>
      </c>
      <c r="K110" s="1" t="s">
        <v>27</v>
      </c>
      <c r="L110" s="1"/>
      <c r="M110" s="1"/>
      <c r="N110" s="1" t="s">
        <v>30</v>
      </c>
      <c r="P110">
        <f t="shared" si="28"/>
        <v>6</v>
      </c>
      <c r="Q110">
        <f t="shared" si="29"/>
        <v>0.5</v>
      </c>
      <c r="S110">
        <f t="shared" si="30"/>
        <v>0.5</v>
      </c>
      <c r="T110">
        <f t="shared" si="31"/>
        <v>0.5</v>
      </c>
      <c r="U110">
        <f t="shared" si="32"/>
        <v>0.5</v>
      </c>
      <c r="V110">
        <f t="shared" si="33"/>
        <v>0</v>
      </c>
      <c r="W110">
        <f t="shared" si="18"/>
        <v>0</v>
      </c>
      <c r="X110">
        <f t="shared" si="19"/>
        <v>0</v>
      </c>
      <c r="Y110">
        <f t="shared" si="20"/>
        <v>0</v>
      </c>
      <c r="Z110">
        <f t="shared" si="21"/>
        <v>0</v>
      </c>
      <c r="AA110">
        <f t="shared" si="22"/>
        <v>0.5</v>
      </c>
      <c r="AB110">
        <f t="shared" si="23"/>
        <v>0.5</v>
      </c>
      <c r="AC110">
        <f t="shared" si="24"/>
        <v>0</v>
      </c>
      <c r="AD110">
        <f t="shared" si="25"/>
        <v>0</v>
      </c>
      <c r="AE110">
        <f t="shared" si="26"/>
        <v>0.5</v>
      </c>
      <c r="AH110">
        <f t="shared" si="27"/>
        <v>3</v>
      </c>
      <c r="AI110">
        <f t="shared" si="34"/>
        <v>6</v>
      </c>
      <c r="AJ110" s="5" t="str">
        <f t="shared" si="35"/>
        <v>Correct</v>
      </c>
      <c r="AK110" s="37"/>
      <c r="AL110" s="1" t="s">
        <v>94</v>
      </c>
      <c r="AM110" s="1">
        <v>55</v>
      </c>
      <c r="AN110" s="1" t="s">
        <v>95</v>
      </c>
      <c r="AO110" s="1" t="s">
        <v>117</v>
      </c>
      <c r="AP110" s="1" t="s">
        <v>97</v>
      </c>
      <c r="AQ110" s="1"/>
      <c r="AR110" s="1" t="s">
        <v>88</v>
      </c>
      <c r="AS110" s="1"/>
      <c r="AT110" s="1" t="s">
        <v>100</v>
      </c>
      <c r="AU110" s="1" t="s">
        <v>101</v>
      </c>
      <c r="AV110" s="1" t="s">
        <v>102</v>
      </c>
      <c r="AW110" s="1"/>
      <c r="AX110" s="1" t="s">
        <v>102</v>
      </c>
      <c r="AY110" s="1" t="s">
        <v>262</v>
      </c>
    </row>
    <row r="111" spans="1:51" x14ac:dyDescent="0.25">
      <c r="A111" s="1">
        <v>110</v>
      </c>
      <c r="B111" s="1"/>
      <c r="C111" s="1"/>
      <c r="D111" s="1"/>
      <c r="E111" s="1"/>
      <c r="F111" s="1"/>
      <c r="G111" s="1"/>
      <c r="H111" s="1"/>
      <c r="I111" s="1"/>
      <c r="J111" s="1" t="s">
        <v>26</v>
      </c>
      <c r="K111" s="1"/>
      <c r="L111" s="1"/>
      <c r="M111" s="1"/>
      <c r="N111" s="1" t="s">
        <v>30</v>
      </c>
      <c r="P111">
        <f t="shared" si="28"/>
        <v>2</v>
      </c>
      <c r="Q111">
        <f t="shared" si="29"/>
        <v>1.5</v>
      </c>
      <c r="S111">
        <f t="shared" si="30"/>
        <v>0</v>
      </c>
      <c r="T111">
        <f t="shared" si="31"/>
        <v>0</v>
      </c>
      <c r="U111">
        <f t="shared" si="32"/>
        <v>0</v>
      </c>
      <c r="V111">
        <f t="shared" si="33"/>
        <v>0</v>
      </c>
      <c r="W111">
        <f t="shared" si="18"/>
        <v>0</v>
      </c>
      <c r="X111">
        <f t="shared" si="19"/>
        <v>0</v>
      </c>
      <c r="Y111">
        <f t="shared" si="20"/>
        <v>0</v>
      </c>
      <c r="Z111">
        <f t="shared" si="21"/>
        <v>0</v>
      </c>
      <c r="AA111">
        <f t="shared" si="22"/>
        <v>1</v>
      </c>
      <c r="AB111">
        <f t="shared" si="23"/>
        <v>0</v>
      </c>
      <c r="AC111">
        <f t="shared" si="24"/>
        <v>0</v>
      </c>
      <c r="AD111">
        <f t="shared" si="25"/>
        <v>0</v>
      </c>
      <c r="AE111">
        <f t="shared" si="26"/>
        <v>1</v>
      </c>
      <c r="AH111">
        <f t="shared" si="27"/>
        <v>2</v>
      </c>
      <c r="AI111">
        <f t="shared" si="34"/>
        <v>2</v>
      </c>
      <c r="AJ111" s="5" t="str">
        <f t="shared" si="35"/>
        <v>Correct</v>
      </c>
      <c r="AK111" s="37"/>
      <c r="AL111" s="1" t="s">
        <v>94</v>
      </c>
      <c r="AM111" s="1">
        <v>48</v>
      </c>
      <c r="AN111" s="1" t="s">
        <v>95</v>
      </c>
      <c r="AO111" s="1" t="s">
        <v>96</v>
      </c>
      <c r="AP111" s="1" t="s">
        <v>97</v>
      </c>
      <c r="AQ111" s="1" t="s">
        <v>98</v>
      </c>
      <c r="AR111" s="1" t="s">
        <v>349</v>
      </c>
      <c r="AS111" s="1" t="s">
        <v>109</v>
      </c>
      <c r="AT111" s="1" t="s">
        <v>110</v>
      </c>
      <c r="AU111" s="1" t="s">
        <v>123</v>
      </c>
      <c r="AV111" s="1" t="s">
        <v>98</v>
      </c>
      <c r="AW111" s="1" t="s">
        <v>93</v>
      </c>
      <c r="AX111" s="1" t="s">
        <v>98</v>
      </c>
      <c r="AY111" s="1" t="s">
        <v>262</v>
      </c>
    </row>
    <row r="112" spans="1:51" x14ac:dyDescent="0.25">
      <c r="A112" s="1">
        <v>111</v>
      </c>
      <c r="B112" s="1"/>
      <c r="C112" s="1"/>
      <c r="D112" s="1"/>
      <c r="E112" s="1"/>
      <c r="F112" s="1"/>
      <c r="G112" s="1"/>
      <c r="H112" s="1"/>
      <c r="I112" s="1"/>
      <c r="J112" s="1" t="s">
        <v>26</v>
      </c>
      <c r="K112" s="1"/>
      <c r="L112" s="1" t="s">
        <v>28</v>
      </c>
      <c r="M112" s="1"/>
      <c r="N112" s="1" t="s">
        <v>30</v>
      </c>
      <c r="P112">
        <f t="shared" si="28"/>
        <v>3</v>
      </c>
      <c r="Q112">
        <f t="shared" si="29"/>
        <v>1</v>
      </c>
      <c r="S112">
        <f t="shared" si="30"/>
        <v>0</v>
      </c>
      <c r="T112">
        <f t="shared" si="31"/>
        <v>0</v>
      </c>
      <c r="U112">
        <f t="shared" si="32"/>
        <v>0</v>
      </c>
      <c r="V112">
        <f t="shared" si="33"/>
        <v>0</v>
      </c>
      <c r="W112">
        <f t="shared" si="18"/>
        <v>0</v>
      </c>
      <c r="X112">
        <f t="shared" si="19"/>
        <v>0</v>
      </c>
      <c r="Y112">
        <f t="shared" si="20"/>
        <v>0</v>
      </c>
      <c r="Z112">
        <f t="shared" si="21"/>
        <v>0</v>
      </c>
      <c r="AA112">
        <f t="shared" si="22"/>
        <v>1</v>
      </c>
      <c r="AB112">
        <f t="shared" si="23"/>
        <v>0</v>
      </c>
      <c r="AC112">
        <f t="shared" si="24"/>
        <v>1</v>
      </c>
      <c r="AD112">
        <f t="shared" si="25"/>
        <v>0</v>
      </c>
      <c r="AE112">
        <f t="shared" si="26"/>
        <v>1</v>
      </c>
      <c r="AH112">
        <f t="shared" si="27"/>
        <v>3</v>
      </c>
      <c r="AI112">
        <f t="shared" si="34"/>
        <v>3</v>
      </c>
      <c r="AJ112" s="5" t="str">
        <f t="shared" si="35"/>
        <v>Correct</v>
      </c>
      <c r="AK112" s="37"/>
      <c r="AL112" s="1" t="s">
        <v>94</v>
      </c>
      <c r="AM112" s="1">
        <v>48</v>
      </c>
      <c r="AN112" s="1" t="s">
        <v>95</v>
      </c>
      <c r="AO112" s="1"/>
      <c r="AP112" s="1"/>
      <c r="AQ112" s="1"/>
      <c r="AR112" s="1"/>
      <c r="AS112" s="1"/>
      <c r="AT112" s="1"/>
      <c r="AU112" s="1"/>
      <c r="AV112" s="1"/>
      <c r="AW112" s="1"/>
      <c r="AX112" s="1"/>
      <c r="AY112" s="1" t="s">
        <v>262</v>
      </c>
    </row>
    <row r="113" spans="1:51" x14ac:dyDescent="0.25">
      <c r="A113" s="1">
        <v>112</v>
      </c>
      <c r="B113" s="1"/>
      <c r="C113" s="1" t="s">
        <v>20</v>
      </c>
      <c r="D113" s="1"/>
      <c r="E113" s="1"/>
      <c r="F113" s="1"/>
      <c r="G113" s="1"/>
      <c r="H113" s="1"/>
      <c r="I113" s="1"/>
      <c r="J113" s="1" t="s">
        <v>26</v>
      </c>
      <c r="K113" s="1" t="s">
        <v>27</v>
      </c>
      <c r="L113" s="1"/>
      <c r="M113" s="1"/>
      <c r="N113" s="1"/>
      <c r="P113">
        <f t="shared" si="28"/>
        <v>3</v>
      </c>
      <c r="Q113">
        <f t="shared" si="29"/>
        <v>1</v>
      </c>
      <c r="S113">
        <f t="shared" si="30"/>
        <v>0</v>
      </c>
      <c r="T113">
        <f t="shared" si="31"/>
        <v>1</v>
      </c>
      <c r="U113">
        <f t="shared" si="32"/>
        <v>0</v>
      </c>
      <c r="V113">
        <f t="shared" si="33"/>
        <v>0</v>
      </c>
      <c r="W113">
        <f t="shared" si="18"/>
        <v>0</v>
      </c>
      <c r="X113">
        <f t="shared" si="19"/>
        <v>0</v>
      </c>
      <c r="Y113">
        <f t="shared" si="20"/>
        <v>0</v>
      </c>
      <c r="Z113">
        <f t="shared" si="21"/>
        <v>0</v>
      </c>
      <c r="AA113">
        <f t="shared" si="22"/>
        <v>1</v>
      </c>
      <c r="AB113">
        <f t="shared" si="23"/>
        <v>1</v>
      </c>
      <c r="AC113">
        <f t="shared" si="24"/>
        <v>0</v>
      </c>
      <c r="AD113">
        <f t="shared" si="25"/>
        <v>0</v>
      </c>
      <c r="AE113">
        <f t="shared" si="26"/>
        <v>0</v>
      </c>
      <c r="AH113">
        <f t="shared" si="27"/>
        <v>3</v>
      </c>
      <c r="AI113">
        <f t="shared" si="34"/>
        <v>3</v>
      </c>
      <c r="AJ113" s="5" t="str">
        <f t="shared" si="35"/>
        <v>Correct</v>
      </c>
      <c r="AK113" s="37"/>
      <c r="AL113" s="1" t="s">
        <v>94</v>
      </c>
      <c r="AM113" s="1"/>
      <c r="AN113" s="1" t="s">
        <v>95</v>
      </c>
      <c r="AO113" s="1" t="s">
        <v>117</v>
      </c>
      <c r="AP113" s="1" t="s">
        <v>97</v>
      </c>
      <c r="AQ113" s="1" t="s">
        <v>98</v>
      </c>
      <c r="AR113" s="1" t="s">
        <v>349</v>
      </c>
      <c r="AS113" s="1"/>
      <c r="AT113" s="1" t="s">
        <v>110</v>
      </c>
      <c r="AU113" s="1" t="s">
        <v>101</v>
      </c>
      <c r="AV113" s="1" t="s">
        <v>102</v>
      </c>
      <c r="AW113" s="1" t="s">
        <v>90</v>
      </c>
      <c r="AX113" s="1" t="s">
        <v>98</v>
      </c>
      <c r="AY113" s="1" t="s">
        <v>262</v>
      </c>
    </row>
    <row r="114" spans="1:51" x14ac:dyDescent="0.25">
      <c r="A114" s="1">
        <v>113</v>
      </c>
      <c r="B114" s="1"/>
      <c r="C114" s="1" t="s">
        <v>20</v>
      </c>
      <c r="D114" s="1" t="s">
        <v>21</v>
      </c>
      <c r="E114" s="1"/>
      <c r="F114" s="1"/>
      <c r="G114" s="1"/>
      <c r="H114" s="1"/>
      <c r="I114" s="1"/>
      <c r="J114" s="1"/>
      <c r="K114" s="1"/>
      <c r="L114" s="1"/>
      <c r="M114" s="1"/>
      <c r="N114" s="1"/>
      <c r="P114">
        <f t="shared" si="28"/>
        <v>2</v>
      </c>
      <c r="Q114">
        <f t="shared" si="29"/>
        <v>1.5</v>
      </c>
      <c r="S114">
        <f t="shared" si="30"/>
        <v>0</v>
      </c>
      <c r="T114">
        <f t="shared" si="31"/>
        <v>1</v>
      </c>
      <c r="U114">
        <f t="shared" si="32"/>
        <v>1</v>
      </c>
      <c r="V114">
        <f t="shared" si="33"/>
        <v>0</v>
      </c>
      <c r="W114">
        <f t="shared" si="18"/>
        <v>0</v>
      </c>
      <c r="X114">
        <f t="shared" si="19"/>
        <v>0</v>
      </c>
      <c r="Y114">
        <f t="shared" si="20"/>
        <v>0</v>
      </c>
      <c r="Z114">
        <f t="shared" si="21"/>
        <v>0</v>
      </c>
      <c r="AA114">
        <f t="shared" si="22"/>
        <v>0</v>
      </c>
      <c r="AB114">
        <f t="shared" si="23"/>
        <v>0</v>
      </c>
      <c r="AC114">
        <f t="shared" si="24"/>
        <v>0</v>
      </c>
      <c r="AD114">
        <f t="shared" si="25"/>
        <v>0</v>
      </c>
      <c r="AE114">
        <f t="shared" si="26"/>
        <v>0</v>
      </c>
      <c r="AH114">
        <f t="shared" si="27"/>
        <v>2</v>
      </c>
      <c r="AI114">
        <f t="shared" si="34"/>
        <v>2</v>
      </c>
      <c r="AJ114" s="5" t="str">
        <f t="shared" si="35"/>
        <v>Correct</v>
      </c>
      <c r="AK114" s="37"/>
      <c r="AL114" s="1" t="s">
        <v>94</v>
      </c>
      <c r="AM114" s="1">
        <v>73</v>
      </c>
      <c r="AN114" s="1" t="s">
        <v>95</v>
      </c>
      <c r="AO114" s="1" t="s">
        <v>96</v>
      </c>
      <c r="AP114" s="1" t="s">
        <v>160</v>
      </c>
      <c r="AQ114" s="1"/>
      <c r="AR114" s="1" t="s">
        <v>349</v>
      </c>
      <c r="AS114" s="1" t="s">
        <v>112</v>
      </c>
      <c r="AT114" s="1" t="s">
        <v>110</v>
      </c>
      <c r="AU114" s="1" t="s">
        <v>104</v>
      </c>
      <c r="AV114" s="1" t="s">
        <v>102</v>
      </c>
      <c r="AW114" s="1" t="s">
        <v>91</v>
      </c>
      <c r="AX114" s="1" t="s">
        <v>98</v>
      </c>
      <c r="AY114" s="1" t="s">
        <v>262</v>
      </c>
    </row>
    <row r="115" spans="1:51" x14ac:dyDescent="0.25">
      <c r="A115" s="1">
        <v>114</v>
      </c>
      <c r="B115" s="1"/>
      <c r="C115" s="1"/>
      <c r="D115" s="1"/>
      <c r="E115" s="1"/>
      <c r="F115" s="1"/>
      <c r="G115" s="1"/>
      <c r="H115" s="1"/>
      <c r="I115" s="1"/>
      <c r="J115" s="1"/>
      <c r="K115" s="1" t="s">
        <v>27</v>
      </c>
      <c r="L115" s="1"/>
      <c r="M115" s="1"/>
      <c r="N115" s="1"/>
      <c r="P115">
        <f t="shared" si="28"/>
        <v>1</v>
      </c>
      <c r="Q115">
        <f t="shared" si="29"/>
        <v>3</v>
      </c>
      <c r="S115">
        <f t="shared" si="30"/>
        <v>0</v>
      </c>
      <c r="T115">
        <f t="shared" si="31"/>
        <v>0</v>
      </c>
      <c r="U115">
        <f t="shared" si="32"/>
        <v>0</v>
      </c>
      <c r="V115">
        <f t="shared" si="33"/>
        <v>0</v>
      </c>
      <c r="W115">
        <f t="shared" si="18"/>
        <v>0</v>
      </c>
      <c r="X115">
        <f t="shared" si="19"/>
        <v>0</v>
      </c>
      <c r="Y115">
        <f t="shared" si="20"/>
        <v>0</v>
      </c>
      <c r="Z115">
        <f t="shared" si="21"/>
        <v>0</v>
      </c>
      <c r="AA115">
        <f t="shared" si="22"/>
        <v>0</v>
      </c>
      <c r="AB115">
        <f t="shared" si="23"/>
        <v>1</v>
      </c>
      <c r="AC115">
        <f t="shared" si="24"/>
        <v>0</v>
      </c>
      <c r="AD115">
        <f t="shared" si="25"/>
        <v>0</v>
      </c>
      <c r="AE115">
        <f t="shared" si="26"/>
        <v>0</v>
      </c>
      <c r="AH115">
        <f t="shared" si="27"/>
        <v>1</v>
      </c>
      <c r="AI115">
        <f t="shared" si="34"/>
        <v>1</v>
      </c>
      <c r="AJ115" s="5" t="str">
        <f t="shared" si="35"/>
        <v>Correct</v>
      </c>
      <c r="AK115" s="37"/>
      <c r="AL115" s="1" t="s">
        <v>94</v>
      </c>
      <c r="AM115" s="1">
        <v>31</v>
      </c>
      <c r="AN115" s="1" t="s">
        <v>95</v>
      </c>
      <c r="AO115" s="1" t="s">
        <v>117</v>
      </c>
      <c r="AP115" s="1" t="s">
        <v>97</v>
      </c>
      <c r="AQ115" s="1" t="s">
        <v>98</v>
      </c>
      <c r="AR115" s="1" t="s">
        <v>349</v>
      </c>
      <c r="AS115" s="1"/>
      <c r="AT115" s="1" t="s">
        <v>110</v>
      </c>
      <c r="AU115" s="1" t="s">
        <v>125</v>
      </c>
      <c r="AV115" s="1" t="s">
        <v>98</v>
      </c>
      <c r="AW115" s="1"/>
      <c r="AX115" s="1" t="s">
        <v>102</v>
      </c>
      <c r="AY115" s="1" t="s">
        <v>262</v>
      </c>
    </row>
    <row r="116" spans="1:51" x14ac:dyDescent="0.25">
      <c r="A116" s="1">
        <v>115</v>
      </c>
      <c r="B116" s="1"/>
      <c r="C116" s="1" t="s">
        <v>20</v>
      </c>
      <c r="D116" s="1"/>
      <c r="E116" s="1"/>
      <c r="F116" s="1"/>
      <c r="G116" s="1"/>
      <c r="H116" s="1"/>
      <c r="I116" s="1"/>
      <c r="J116" s="1" t="s">
        <v>26</v>
      </c>
      <c r="K116" s="1" t="s">
        <v>27</v>
      </c>
      <c r="L116" s="1"/>
      <c r="M116" s="1"/>
      <c r="N116" s="1"/>
      <c r="P116">
        <f t="shared" si="28"/>
        <v>3</v>
      </c>
      <c r="Q116">
        <f t="shared" si="29"/>
        <v>1</v>
      </c>
      <c r="S116">
        <f t="shared" si="30"/>
        <v>0</v>
      </c>
      <c r="T116">
        <f t="shared" si="31"/>
        <v>1</v>
      </c>
      <c r="U116">
        <f t="shared" si="32"/>
        <v>0</v>
      </c>
      <c r="V116">
        <f t="shared" si="33"/>
        <v>0</v>
      </c>
      <c r="W116">
        <f t="shared" si="18"/>
        <v>0</v>
      </c>
      <c r="X116">
        <f t="shared" si="19"/>
        <v>0</v>
      </c>
      <c r="Y116">
        <f t="shared" si="20"/>
        <v>0</v>
      </c>
      <c r="Z116">
        <f t="shared" si="21"/>
        <v>0</v>
      </c>
      <c r="AA116">
        <f t="shared" si="22"/>
        <v>1</v>
      </c>
      <c r="AB116">
        <f t="shared" si="23"/>
        <v>1</v>
      </c>
      <c r="AC116">
        <f t="shared" si="24"/>
        <v>0</v>
      </c>
      <c r="AD116">
        <f t="shared" si="25"/>
        <v>0</v>
      </c>
      <c r="AE116">
        <f t="shared" si="26"/>
        <v>0</v>
      </c>
      <c r="AH116">
        <f t="shared" si="27"/>
        <v>3</v>
      </c>
      <c r="AI116">
        <f t="shared" si="34"/>
        <v>3</v>
      </c>
      <c r="AJ116" s="5" t="str">
        <f t="shared" si="35"/>
        <v>Correct</v>
      </c>
      <c r="AK116" s="37"/>
      <c r="AL116" s="1" t="s">
        <v>94</v>
      </c>
      <c r="AM116" s="1">
        <v>47</v>
      </c>
      <c r="AN116" s="1" t="s">
        <v>95</v>
      </c>
      <c r="AO116" s="1" t="s">
        <v>96</v>
      </c>
      <c r="AP116" s="1" t="s">
        <v>97</v>
      </c>
      <c r="AQ116" s="1"/>
      <c r="AR116" s="1" t="s">
        <v>349</v>
      </c>
      <c r="AS116" s="1" t="s">
        <v>109</v>
      </c>
      <c r="AT116" s="1" t="s">
        <v>103</v>
      </c>
      <c r="AU116" s="1" t="s">
        <v>125</v>
      </c>
      <c r="AV116" s="1" t="s">
        <v>98</v>
      </c>
      <c r="AW116" s="1"/>
      <c r="AX116" s="1"/>
      <c r="AY116" s="1" t="s">
        <v>262</v>
      </c>
    </row>
    <row r="117" spans="1:51" x14ac:dyDescent="0.25">
      <c r="A117" s="1">
        <v>116</v>
      </c>
      <c r="B117" s="1"/>
      <c r="C117" s="1" t="s">
        <v>20</v>
      </c>
      <c r="D117" s="1" t="s">
        <v>21</v>
      </c>
      <c r="E117" s="1"/>
      <c r="F117" s="1"/>
      <c r="G117" s="1"/>
      <c r="H117" s="1" t="s">
        <v>25</v>
      </c>
      <c r="I117" s="1"/>
      <c r="J117" s="1" t="s">
        <v>26</v>
      </c>
      <c r="K117" s="1" t="s">
        <v>27</v>
      </c>
      <c r="L117" s="1"/>
      <c r="M117" s="1"/>
      <c r="N117" s="1"/>
      <c r="P117">
        <f t="shared" si="28"/>
        <v>5</v>
      </c>
      <c r="Q117">
        <f t="shared" si="29"/>
        <v>0.6</v>
      </c>
      <c r="S117">
        <f t="shared" si="30"/>
        <v>0</v>
      </c>
      <c r="T117">
        <f t="shared" si="31"/>
        <v>0.6</v>
      </c>
      <c r="U117">
        <f t="shared" si="32"/>
        <v>0.6</v>
      </c>
      <c r="V117">
        <f t="shared" si="33"/>
        <v>0</v>
      </c>
      <c r="W117">
        <f t="shared" si="18"/>
        <v>0</v>
      </c>
      <c r="X117">
        <f t="shared" si="19"/>
        <v>0</v>
      </c>
      <c r="Y117">
        <f t="shared" si="20"/>
        <v>0.6</v>
      </c>
      <c r="Z117">
        <f t="shared" si="21"/>
        <v>0</v>
      </c>
      <c r="AA117">
        <f t="shared" si="22"/>
        <v>0.6</v>
      </c>
      <c r="AB117">
        <f t="shared" si="23"/>
        <v>0.6</v>
      </c>
      <c r="AC117">
        <f t="shared" si="24"/>
        <v>0</v>
      </c>
      <c r="AD117">
        <f t="shared" si="25"/>
        <v>0</v>
      </c>
      <c r="AE117">
        <f t="shared" si="26"/>
        <v>0</v>
      </c>
      <c r="AH117">
        <f t="shared" si="27"/>
        <v>3</v>
      </c>
      <c r="AI117">
        <f t="shared" si="34"/>
        <v>5</v>
      </c>
      <c r="AJ117" s="5" t="str">
        <f t="shared" si="35"/>
        <v>Correct</v>
      </c>
      <c r="AK117" s="37"/>
      <c r="AL117" s="1" t="s">
        <v>94</v>
      </c>
      <c r="AM117" s="1">
        <v>60</v>
      </c>
      <c r="AN117" s="1" t="s">
        <v>95</v>
      </c>
      <c r="AO117" s="1" t="s">
        <v>96</v>
      </c>
      <c r="AP117" s="1" t="s">
        <v>97</v>
      </c>
      <c r="AQ117" s="1" t="s">
        <v>98</v>
      </c>
      <c r="AR117" s="1" t="s">
        <v>351</v>
      </c>
      <c r="AS117" s="1" t="s">
        <v>109</v>
      </c>
      <c r="AT117" s="1" t="s">
        <v>110</v>
      </c>
      <c r="AU117" s="1" t="s">
        <v>101</v>
      </c>
      <c r="AV117" s="1" t="s">
        <v>102</v>
      </c>
      <c r="AW117" s="1" t="s">
        <v>92</v>
      </c>
      <c r="AX117" s="1" t="s">
        <v>102</v>
      </c>
      <c r="AY117" s="1" t="s">
        <v>262</v>
      </c>
    </row>
    <row r="118" spans="1:51" x14ac:dyDescent="0.25">
      <c r="A118" s="1">
        <v>117</v>
      </c>
      <c r="B118" s="1"/>
      <c r="C118" s="1" t="s">
        <v>20</v>
      </c>
      <c r="D118" s="1"/>
      <c r="E118" s="1"/>
      <c r="F118" s="1"/>
      <c r="G118" s="1"/>
      <c r="H118" s="1" t="s">
        <v>25</v>
      </c>
      <c r="I118" s="1"/>
      <c r="J118" s="1"/>
      <c r="K118" s="1" t="s">
        <v>27</v>
      </c>
      <c r="L118" s="1"/>
      <c r="M118" s="1"/>
      <c r="N118" s="1"/>
      <c r="P118">
        <f t="shared" si="28"/>
        <v>3</v>
      </c>
      <c r="Q118">
        <f t="shared" si="29"/>
        <v>1</v>
      </c>
      <c r="S118">
        <f t="shared" si="30"/>
        <v>0</v>
      </c>
      <c r="T118">
        <f t="shared" si="31"/>
        <v>1</v>
      </c>
      <c r="U118">
        <f t="shared" si="32"/>
        <v>0</v>
      </c>
      <c r="V118">
        <f t="shared" si="33"/>
        <v>0</v>
      </c>
      <c r="W118">
        <f t="shared" si="18"/>
        <v>0</v>
      </c>
      <c r="X118">
        <f t="shared" si="19"/>
        <v>0</v>
      </c>
      <c r="Y118">
        <f t="shared" si="20"/>
        <v>1</v>
      </c>
      <c r="Z118">
        <f t="shared" si="21"/>
        <v>0</v>
      </c>
      <c r="AA118">
        <f t="shared" si="22"/>
        <v>0</v>
      </c>
      <c r="AB118">
        <f t="shared" si="23"/>
        <v>1</v>
      </c>
      <c r="AC118">
        <f t="shared" si="24"/>
        <v>0</v>
      </c>
      <c r="AD118">
        <f t="shared" si="25"/>
        <v>0</v>
      </c>
      <c r="AE118">
        <f t="shared" si="26"/>
        <v>0</v>
      </c>
      <c r="AH118">
        <f t="shared" si="27"/>
        <v>3</v>
      </c>
      <c r="AI118">
        <f t="shared" si="34"/>
        <v>3</v>
      </c>
      <c r="AJ118" s="5" t="str">
        <f t="shared" si="35"/>
        <v>Correct</v>
      </c>
      <c r="AK118" s="37"/>
      <c r="AL118" s="1" t="s">
        <v>94</v>
      </c>
      <c r="AM118" s="1">
        <v>55</v>
      </c>
      <c r="AN118" s="1" t="s">
        <v>95</v>
      </c>
      <c r="AO118" s="1" t="s">
        <v>131</v>
      </c>
      <c r="AP118" s="1" t="s">
        <v>97</v>
      </c>
      <c r="AQ118" s="1" t="s">
        <v>98</v>
      </c>
      <c r="AR118" s="1" t="s">
        <v>351</v>
      </c>
      <c r="AS118" s="1" t="s">
        <v>108</v>
      </c>
      <c r="AT118" s="1" t="s">
        <v>110</v>
      </c>
      <c r="AU118" s="1" t="s">
        <v>104</v>
      </c>
      <c r="AV118" s="1" t="s">
        <v>102</v>
      </c>
      <c r="AW118" s="1" t="s">
        <v>372</v>
      </c>
      <c r="AX118" s="1" t="s">
        <v>98</v>
      </c>
      <c r="AY118" s="1" t="s">
        <v>262</v>
      </c>
    </row>
    <row r="119" spans="1:51" x14ac:dyDescent="0.25">
      <c r="A119" s="1">
        <v>118</v>
      </c>
      <c r="B119" s="1"/>
      <c r="C119" s="1" t="s">
        <v>20</v>
      </c>
      <c r="D119" s="1" t="s">
        <v>21</v>
      </c>
      <c r="E119" s="1"/>
      <c r="F119" s="1"/>
      <c r="G119" s="1"/>
      <c r="H119" s="1"/>
      <c r="I119" s="1"/>
      <c r="J119" s="1" t="s">
        <v>26</v>
      </c>
      <c r="K119" s="1"/>
      <c r="L119" s="1"/>
      <c r="M119" s="1"/>
      <c r="N119" s="1"/>
      <c r="P119">
        <f t="shared" si="28"/>
        <v>3</v>
      </c>
      <c r="Q119">
        <f t="shared" si="29"/>
        <v>1</v>
      </c>
      <c r="S119">
        <f t="shared" si="30"/>
        <v>0</v>
      </c>
      <c r="T119">
        <f t="shared" si="31"/>
        <v>1</v>
      </c>
      <c r="U119">
        <f t="shared" si="32"/>
        <v>1</v>
      </c>
      <c r="V119">
        <f t="shared" si="33"/>
        <v>0</v>
      </c>
      <c r="W119">
        <f t="shared" si="18"/>
        <v>0</v>
      </c>
      <c r="X119">
        <f t="shared" si="19"/>
        <v>0</v>
      </c>
      <c r="Y119">
        <f t="shared" si="20"/>
        <v>0</v>
      </c>
      <c r="Z119">
        <f t="shared" si="21"/>
        <v>0</v>
      </c>
      <c r="AA119">
        <f t="shared" si="22"/>
        <v>1</v>
      </c>
      <c r="AB119">
        <f t="shared" si="23"/>
        <v>0</v>
      </c>
      <c r="AC119">
        <f t="shared" si="24"/>
        <v>0</v>
      </c>
      <c r="AD119">
        <f t="shared" si="25"/>
        <v>0</v>
      </c>
      <c r="AE119">
        <f t="shared" si="26"/>
        <v>0</v>
      </c>
      <c r="AH119">
        <f t="shared" si="27"/>
        <v>3</v>
      </c>
      <c r="AI119">
        <f t="shared" si="34"/>
        <v>3</v>
      </c>
      <c r="AJ119" s="5" t="str">
        <f t="shared" si="35"/>
        <v>Correct</v>
      </c>
      <c r="AK119" s="37"/>
      <c r="AL119" s="1" t="s">
        <v>105</v>
      </c>
      <c r="AM119" s="1">
        <v>62</v>
      </c>
      <c r="AN119" s="1" t="s">
        <v>95</v>
      </c>
      <c r="AO119" s="1" t="s">
        <v>158</v>
      </c>
      <c r="AP119" s="1" t="s">
        <v>97</v>
      </c>
      <c r="AQ119" s="1"/>
      <c r="AR119" s="1" t="s">
        <v>358</v>
      </c>
      <c r="AS119" s="1" t="s">
        <v>114</v>
      </c>
      <c r="AT119" s="1" t="s">
        <v>110</v>
      </c>
      <c r="AU119" s="1" t="s">
        <v>104</v>
      </c>
      <c r="AV119" s="1" t="s">
        <v>102</v>
      </c>
      <c r="AW119" s="1" t="s">
        <v>92</v>
      </c>
      <c r="AX119" s="1" t="s">
        <v>98</v>
      </c>
      <c r="AY119" s="1" t="s">
        <v>262</v>
      </c>
    </row>
    <row r="120" spans="1:51" x14ac:dyDescent="0.25">
      <c r="A120" s="1">
        <v>119</v>
      </c>
      <c r="B120" s="1"/>
      <c r="C120" s="1"/>
      <c r="D120" s="1"/>
      <c r="E120" s="1"/>
      <c r="F120" s="1"/>
      <c r="G120" s="1"/>
      <c r="H120" s="1" t="s">
        <v>25</v>
      </c>
      <c r="I120" s="1"/>
      <c r="J120" s="1"/>
      <c r="K120" s="1" t="s">
        <v>27</v>
      </c>
      <c r="L120" s="1"/>
      <c r="M120" s="1"/>
      <c r="N120" s="1" t="s">
        <v>30</v>
      </c>
      <c r="P120">
        <f t="shared" si="28"/>
        <v>3</v>
      </c>
      <c r="Q120">
        <f t="shared" si="29"/>
        <v>1</v>
      </c>
      <c r="S120">
        <f t="shared" si="30"/>
        <v>0</v>
      </c>
      <c r="T120">
        <f t="shared" si="31"/>
        <v>0</v>
      </c>
      <c r="U120">
        <f t="shared" si="32"/>
        <v>0</v>
      </c>
      <c r="V120">
        <f t="shared" si="33"/>
        <v>0</v>
      </c>
      <c r="W120">
        <f t="shared" si="18"/>
        <v>0</v>
      </c>
      <c r="X120">
        <f t="shared" si="19"/>
        <v>0</v>
      </c>
      <c r="Y120">
        <f t="shared" si="20"/>
        <v>1</v>
      </c>
      <c r="Z120">
        <f t="shared" si="21"/>
        <v>0</v>
      </c>
      <c r="AA120">
        <f t="shared" si="22"/>
        <v>0</v>
      </c>
      <c r="AB120">
        <f t="shared" si="23"/>
        <v>1</v>
      </c>
      <c r="AC120">
        <f t="shared" si="24"/>
        <v>0</v>
      </c>
      <c r="AD120">
        <f t="shared" si="25"/>
        <v>0</v>
      </c>
      <c r="AE120">
        <f t="shared" si="26"/>
        <v>1</v>
      </c>
      <c r="AH120">
        <f t="shared" si="27"/>
        <v>3</v>
      </c>
      <c r="AI120">
        <f t="shared" si="34"/>
        <v>3</v>
      </c>
      <c r="AJ120" s="5" t="str">
        <f t="shared" si="35"/>
        <v>Correct</v>
      </c>
      <c r="AK120" s="37"/>
      <c r="AL120" s="1" t="s">
        <v>94</v>
      </c>
      <c r="AM120" s="1">
        <v>20</v>
      </c>
      <c r="AN120" s="1" t="s">
        <v>95</v>
      </c>
      <c r="AO120" s="1" t="s">
        <v>131</v>
      </c>
      <c r="AP120" s="1" t="s">
        <v>160</v>
      </c>
      <c r="AQ120" s="1" t="s">
        <v>98</v>
      </c>
      <c r="AR120" s="1" t="s">
        <v>349</v>
      </c>
      <c r="AS120" s="1" t="s">
        <v>112</v>
      </c>
      <c r="AT120" s="1" t="s">
        <v>120</v>
      </c>
      <c r="AU120" s="1" t="s">
        <v>101</v>
      </c>
      <c r="AV120" s="1" t="s">
        <v>102</v>
      </c>
      <c r="AW120" s="1" t="s">
        <v>372</v>
      </c>
      <c r="AX120" s="1" t="s">
        <v>102</v>
      </c>
      <c r="AY120" s="1" t="s">
        <v>262</v>
      </c>
    </row>
    <row r="121" spans="1:51" x14ac:dyDescent="0.25">
      <c r="AJ121"/>
      <c r="AK121"/>
      <c r="AL121" s="1" t="s">
        <v>94</v>
      </c>
      <c r="AM121" s="1">
        <v>15</v>
      </c>
      <c r="AN121" s="1" t="s">
        <v>95</v>
      </c>
      <c r="AO121" s="1" t="s">
        <v>131</v>
      </c>
      <c r="AP121" s="1" t="s">
        <v>97</v>
      </c>
      <c r="AQ121" s="1" t="s">
        <v>98</v>
      </c>
      <c r="AR121" s="1" t="s">
        <v>349</v>
      </c>
      <c r="AS121" s="1" t="s">
        <v>112</v>
      </c>
      <c r="AT121" s="1" t="s">
        <v>133</v>
      </c>
      <c r="AU121" s="1" t="s">
        <v>136</v>
      </c>
      <c r="AV121" s="1" t="s">
        <v>102</v>
      </c>
      <c r="AW121" s="1" t="s">
        <v>90</v>
      </c>
      <c r="AX121" s="1" t="s">
        <v>102</v>
      </c>
      <c r="AY121" s="1" t="s">
        <v>262</v>
      </c>
    </row>
    <row r="122" spans="1:51" x14ac:dyDescent="0.25">
      <c r="A122" s="1">
        <v>121</v>
      </c>
      <c r="B122" s="1" t="s">
        <v>19</v>
      </c>
      <c r="C122" s="1"/>
      <c r="D122" s="1"/>
      <c r="E122" s="1"/>
      <c r="F122" s="1"/>
      <c r="G122" s="1"/>
      <c r="H122" s="1"/>
      <c r="I122" s="1"/>
      <c r="J122" s="1" t="s">
        <v>26</v>
      </c>
      <c r="K122" s="1"/>
      <c r="L122" s="1"/>
      <c r="M122" s="1"/>
      <c r="N122" s="1"/>
      <c r="P122">
        <f t="shared" si="28"/>
        <v>2</v>
      </c>
      <c r="Q122">
        <f t="shared" si="29"/>
        <v>1.5</v>
      </c>
      <c r="S122">
        <f t="shared" si="30"/>
        <v>1</v>
      </c>
      <c r="T122">
        <f t="shared" si="31"/>
        <v>0</v>
      </c>
      <c r="U122">
        <f t="shared" si="32"/>
        <v>0</v>
      </c>
      <c r="V122">
        <f t="shared" si="33"/>
        <v>0</v>
      </c>
      <c r="W122">
        <f t="shared" si="18"/>
        <v>0</v>
      </c>
      <c r="X122">
        <f t="shared" si="19"/>
        <v>0</v>
      </c>
      <c r="Y122">
        <f t="shared" si="20"/>
        <v>0</v>
      </c>
      <c r="Z122">
        <f t="shared" si="21"/>
        <v>0</v>
      </c>
      <c r="AA122">
        <f t="shared" si="22"/>
        <v>1</v>
      </c>
      <c r="AB122">
        <f t="shared" si="23"/>
        <v>0</v>
      </c>
      <c r="AC122">
        <f t="shared" si="24"/>
        <v>0</v>
      </c>
      <c r="AD122">
        <f t="shared" si="25"/>
        <v>0</v>
      </c>
      <c r="AE122">
        <f t="shared" si="26"/>
        <v>0</v>
      </c>
      <c r="AH122">
        <f t="shared" si="27"/>
        <v>2</v>
      </c>
      <c r="AI122">
        <f t="shared" si="34"/>
        <v>2</v>
      </c>
      <c r="AJ122" s="5" t="str">
        <f t="shared" si="35"/>
        <v>Correct</v>
      </c>
      <c r="AK122" s="37"/>
      <c r="AL122" s="1" t="s">
        <v>94</v>
      </c>
      <c r="AM122" s="1">
        <v>57</v>
      </c>
      <c r="AN122" s="1" t="s">
        <v>95</v>
      </c>
      <c r="AO122" s="1" t="s">
        <v>117</v>
      </c>
      <c r="AP122" s="1" t="s">
        <v>97</v>
      </c>
      <c r="AQ122" s="1" t="s">
        <v>98</v>
      </c>
      <c r="AR122" s="1" t="s">
        <v>353</v>
      </c>
      <c r="AS122" s="1" t="s">
        <v>112</v>
      </c>
      <c r="AT122" s="1" t="s">
        <v>120</v>
      </c>
      <c r="AU122" s="1" t="s">
        <v>101</v>
      </c>
      <c r="AV122" s="1" t="s">
        <v>102</v>
      </c>
      <c r="AW122" s="1" t="s">
        <v>91</v>
      </c>
      <c r="AX122" s="1" t="s">
        <v>98</v>
      </c>
      <c r="AY122" s="1" t="s">
        <v>262</v>
      </c>
    </row>
    <row r="123" spans="1:51" x14ac:dyDescent="0.25">
      <c r="A123" s="1">
        <v>122</v>
      </c>
      <c r="B123" s="1"/>
      <c r="C123" s="1" t="s">
        <v>20</v>
      </c>
      <c r="D123" s="1" t="s">
        <v>21</v>
      </c>
      <c r="E123" s="1"/>
      <c r="F123" s="1"/>
      <c r="G123" s="1"/>
      <c r="H123" s="1"/>
      <c r="I123" s="1"/>
      <c r="J123" s="1" t="s">
        <v>26</v>
      </c>
      <c r="K123" s="1"/>
      <c r="L123" s="1"/>
      <c r="M123" s="1"/>
      <c r="N123" s="1"/>
      <c r="P123">
        <f t="shared" si="28"/>
        <v>3</v>
      </c>
      <c r="Q123">
        <f t="shared" si="29"/>
        <v>1</v>
      </c>
      <c r="S123">
        <f t="shared" si="30"/>
        <v>0</v>
      </c>
      <c r="T123">
        <f t="shared" si="31"/>
        <v>1</v>
      </c>
      <c r="U123">
        <f t="shared" si="32"/>
        <v>1</v>
      </c>
      <c r="V123">
        <f t="shared" si="33"/>
        <v>0</v>
      </c>
      <c r="W123">
        <f t="shared" si="18"/>
        <v>0</v>
      </c>
      <c r="X123">
        <f t="shared" si="19"/>
        <v>0</v>
      </c>
      <c r="Y123">
        <f t="shared" si="20"/>
        <v>0</v>
      </c>
      <c r="Z123">
        <f t="shared" si="21"/>
        <v>0</v>
      </c>
      <c r="AA123">
        <f t="shared" si="22"/>
        <v>1</v>
      </c>
      <c r="AB123">
        <f t="shared" si="23"/>
        <v>0</v>
      </c>
      <c r="AC123">
        <f t="shared" si="24"/>
        <v>0</v>
      </c>
      <c r="AD123">
        <f t="shared" si="25"/>
        <v>0</v>
      </c>
      <c r="AE123">
        <f t="shared" si="26"/>
        <v>0</v>
      </c>
      <c r="AH123">
        <f t="shared" si="27"/>
        <v>3</v>
      </c>
      <c r="AI123">
        <f t="shared" si="34"/>
        <v>3</v>
      </c>
      <c r="AJ123" s="5" t="str">
        <f t="shared" si="35"/>
        <v>Correct</v>
      </c>
      <c r="AK123" s="37"/>
      <c r="AL123" s="1" t="s">
        <v>94</v>
      </c>
      <c r="AM123" s="1">
        <v>73</v>
      </c>
      <c r="AN123" s="1" t="s">
        <v>95</v>
      </c>
      <c r="AO123" s="1" t="s">
        <v>139</v>
      </c>
      <c r="AP123" s="1" t="s">
        <v>97</v>
      </c>
      <c r="AQ123" s="1"/>
      <c r="AR123" s="1" t="s">
        <v>351</v>
      </c>
      <c r="AS123" s="1" t="s">
        <v>109</v>
      </c>
      <c r="AT123" s="1" t="s">
        <v>120</v>
      </c>
      <c r="AU123" s="1" t="s">
        <v>101</v>
      </c>
      <c r="AV123" s="1" t="s">
        <v>102</v>
      </c>
      <c r="AW123" s="1" t="s">
        <v>92</v>
      </c>
      <c r="AX123" s="1" t="s">
        <v>98</v>
      </c>
      <c r="AY123" s="1" t="s">
        <v>262</v>
      </c>
    </row>
    <row r="124" spans="1:51" x14ac:dyDescent="0.25">
      <c r="A124" s="1">
        <v>123</v>
      </c>
      <c r="B124" s="1"/>
      <c r="C124" s="1"/>
      <c r="D124" s="1" t="s">
        <v>21</v>
      </c>
      <c r="E124" s="1"/>
      <c r="F124" s="1"/>
      <c r="G124" s="1"/>
      <c r="H124" s="1"/>
      <c r="I124" s="1"/>
      <c r="J124" s="1" t="s">
        <v>26</v>
      </c>
      <c r="K124" s="1"/>
      <c r="L124" s="1"/>
      <c r="M124" s="1"/>
      <c r="N124" s="1" t="s">
        <v>30</v>
      </c>
      <c r="P124">
        <f t="shared" si="28"/>
        <v>3</v>
      </c>
      <c r="Q124">
        <f t="shared" si="29"/>
        <v>1</v>
      </c>
      <c r="S124">
        <f t="shared" si="30"/>
        <v>0</v>
      </c>
      <c r="T124">
        <f t="shared" si="31"/>
        <v>0</v>
      </c>
      <c r="U124">
        <f t="shared" si="32"/>
        <v>1</v>
      </c>
      <c r="V124">
        <f t="shared" si="33"/>
        <v>0</v>
      </c>
      <c r="W124">
        <f t="shared" si="18"/>
        <v>0</v>
      </c>
      <c r="X124">
        <f t="shared" si="19"/>
        <v>0</v>
      </c>
      <c r="Y124">
        <f t="shared" si="20"/>
        <v>0</v>
      </c>
      <c r="Z124">
        <f t="shared" si="21"/>
        <v>0</v>
      </c>
      <c r="AA124">
        <f t="shared" si="22"/>
        <v>1</v>
      </c>
      <c r="AB124">
        <f t="shared" si="23"/>
        <v>0</v>
      </c>
      <c r="AC124">
        <f t="shared" si="24"/>
        <v>0</v>
      </c>
      <c r="AD124">
        <f t="shared" si="25"/>
        <v>0</v>
      </c>
      <c r="AE124">
        <f t="shared" si="26"/>
        <v>1</v>
      </c>
      <c r="AH124">
        <f t="shared" si="27"/>
        <v>3</v>
      </c>
      <c r="AI124">
        <f t="shared" si="34"/>
        <v>3</v>
      </c>
      <c r="AJ124" s="5" t="str">
        <f t="shared" si="35"/>
        <v>Correct</v>
      </c>
      <c r="AK124" s="37"/>
      <c r="AL124" s="1" t="s">
        <v>94</v>
      </c>
      <c r="AM124" s="1">
        <v>36</v>
      </c>
      <c r="AN124" s="1" t="s">
        <v>95</v>
      </c>
      <c r="AO124" s="1" t="s">
        <v>162</v>
      </c>
      <c r="AP124" s="1" t="s">
        <v>160</v>
      </c>
      <c r="AQ124" s="1" t="s">
        <v>98</v>
      </c>
      <c r="AR124" s="1" t="s">
        <v>352</v>
      </c>
      <c r="AS124" s="1" t="s">
        <v>114</v>
      </c>
      <c r="AT124" s="1" t="s">
        <v>100</v>
      </c>
      <c r="AU124" s="1" t="s">
        <v>101</v>
      </c>
      <c r="AV124" s="1" t="s">
        <v>102</v>
      </c>
      <c r="AW124" s="1" t="s">
        <v>92</v>
      </c>
      <c r="AX124" s="1" t="s">
        <v>102</v>
      </c>
      <c r="AY124" s="1" t="s">
        <v>262</v>
      </c>
    </row>
    <row r="125" spans="1:51" x14ac:dyDescent="0.25">
      <c r="A125" s="1">
        <v>124</v>
      </c>
      <c r="B125" s="1"/>
      <c r="C125" s="1"/>
      <c r="D125" s="1" t="s">
        <v>21</v>
      </c>
      <c r="E125" s="1"/>
      <c r="F125" s="1"/>
      <c r="G125" s="1"/>
      <c r="H125" s="1"/>
      <c r="I125" s="1"/>
      <c r="J125" s="1" t="s">
        <v>26</v>
      </c>
      <c r="K125" s="1"/>
      <c r="L125" s="1" t="s">
        <v>28</v>
      </c>
      <c r="M125" s="1"/>
      <c r="N125" s="1"/>
      <c r="P125">
        <f t="shared" si="28"/>
        <v>3</v>
      </c>
      <c r="Q125">
        <f t="shared" si="29"/>
        <v>1</v>
      </c>
      <c r="S125">
        <f t="shared" si="30"/>
        <v>0</v>
      </c>
      <c r="T125">
        <f t="shared" si="31"/>
        <v>0</v>
      </c>
      <c r="U125">
        <f t="shared" si="32"/>
        <v>1</v>
      </c>
      <c r="V125">
        <f t="shared" si="33"/>
        <v>0</v>
      </c>
      <c r="W125">
        <f t="shared" si="18"/>
        <v>0</v>
      </c>
      <c r="X125">
        <f t="shared" si="19"/>
        <v>0</v>
      </c>
      <c r="Y125">
        <f t="shared" si="20"/>
        <v>0</v>
      </c>
      <c r="Z125">
        <f t="shared" si="21"/>
        <v>0</v>
      </c>
      <c r="AA125">
        <f t="shared" si="22"/>
        <v>1</v>
      </c>
      <c r="AB125">
        <f t="shared" si="23"/>
        <v>0</v>
      </c>
      <c r="AC125">
        <f t="shared" si="24"/>
        <v>1</v>
      </c>
      <c r="AD125">
        <f t="shared" si="25"/>
        <v>0</v>
      </c>
      <c r="AE125">
        <f t="shared" si="26"/>
        <v>0</v>
      </c>
      <c r="AH125">
        <f t="shared" si="27"/>
        <v>3</v>
      </c>
      <c r="AI125">
        <f t="shared" si="34"/>
        <v>3</v>
      </c>
      <c r="AJ125" s="5" t="str">
        <f t="shared" si="35"/>
        <v>Correct</v>
      </c>
      <c r="AK125" s="37"/>
      <c r="AL125" s="1" t="s">
        <v>94</v>
      </c>
      <c r="AM125" s="1">
        <v>50</v>
      </c>
      <c r="AN125" s="1" t="s">
        <v>115</v>
      </c>
      <c r="AO125" s="9" t="s">
        <v>318</v>
      </c>
      <c r="AP125" s="1" t="s">
        <v>97</v>
      </c>
      <c r="AQ125" s="1" t="s">
        <v>98</v>
      </c>
      <c r="AR125" s="1" t="s">
        <v>80</v>
      </c>
      <c r="AS125" s="1" t="s">
        <v>126</v>
      </c>
      <c r="AT125" s="1" t="s">
        <v>153</v>
      </c>
      <c r="AU125" s="1" t="s">
        <v>101</v>
      </c>
      <c r="AV125" s="1" t="s">
        <v>102</v>
      </c>
      <c r="AW125" s="1" t="s">
        <v>92</v>
      </c>
      <c r="AX125" s="1" t="s">
        <v>102</v>
      </c>
      <c r="AY125" s="1" t="s">
        <v>262</v>
      </c>
    </row>
    <row r="126" spans="1:51" x14ac:dyDescent="0.25">
      <c r="A126" s="1">
        <v>125</v>
      </c>
      <c r="B126" s="1"/>
      <c r="C126" s="1" t="s">
        <v>20</v>
      </c>
      <c r="D126" s="1"/>
      <c r="E126" s="1"/>
      <c r="F126" s="1"/>
      <c r="G126" s="1"/>
      <c r="H126" s="1"/>
      <c r="I126" s="1"/>
      <c r="J126" s="1" t="s">
        <v>26</v>
      </c>
      <c r="K126" s="1" t="s">
        <v>27</v>
      </c>
      <c r="L126" s="1"/>
      <c r="M126" s="1"/>
      <c r="N126" s="1"/>
      <c r="P126">
        <f t="shared" si="28"/>
        <v>3</v>
      </c>
      <c r="Q126">
        <f t="shared" si="29"/>
        <v>1</v>
      </c>
      <c r="S126">
        <f t="shared" si="30"/>
        <v>0</v>
      </c>
      <c r="T126">
        <f t="shared" si="31"/>
        <v>1</v>
      </c>
      <c r="U126">
        <f t="shared" si="32"/>
        <v>0</v>
      </c>
      <c r="V126">
        <f t="shared" si="33"/>
        <v>0</v>
      </c>
      <c r="W126">
        <f t="shared" si="18"/>
        <v>0</v>
      </c>
      <c r="X126">
        <f t="shared" si="19"/>
        <v>0</v>
      </c>
      <c r="Y126">
        <f t="shared" si="20"/>
        <v>0</v>
      </c>
      <c r="Z126">
        <f t="shared" si="21"/>
        <v>0</v>
      </c>
      <c r="AA126">
        <f t="shared" si="22"/>
        <v>1</v>
      </c>
      <c r="AB126">
        <f t="shared" si="23"/>
        <v>1</v>
      </c>
      <c r="AC126">
        <f t="shared" si="24"/>
        <v>0</v>
      </c>
      <c r="AD126">
        <f t="shared" si="25"/>
        <v>0</v>
      </c>
      <c r="AE126">
        <f t="shared" si="26"/>
        <v>0</v>
      </c>
      <c r="AH126">
        <f t="shared" si="27"/>
        <v>3</v>
      </c>
      <c r="AI126">
        <f t="shared" si="34"/>
        <v>3</v>
      </c>
      <c r="AJ126" s="5" t="str">
        <f t="shared" si="35"/>
        <v>Correct</v>
      </c>
      <c r="AK126" s="37"/>
      <c r="AL126" s="1" t="s">
        <v>94</v>
      </c>
      <c r="AM126" s="1">
        <v>65</v>
      </c>
      <c r="AN126" s="1" t="s">
        <v>95</v>
      </c>
      <c r="AO126" s="1" t="s">
        <v>158</v>
      </c>
      <c r="AP126" s="1" t="s">
        <v>97</v>
      </c>
      <c r="AQ126" s="1"/>
      <c r="AR126" s="1" t="s">
        <v>351</v>
      </c>
      <c r="AS126" s="1" t="s">
        <v>112</v>
      </c>
      <c r="AT126" s="1" t="s">
        <v>100</v>
      </c>
      <c r="AU126" s="1" t="s">
        <v>104</v>
      </c>
      <c r="AV126" s="1" t="s">
        <v>102</v>
      </c>
      <c r="AW126" s="1" t="s">
        <v>91</v>
      </c>
      <c r="AX126" s="1" t="s">
        <v>98</v>
      </c>
      <c r="AY126" s="1" t="s">
        <v>262</v>
      </c>
    </row>
    <row r="127" spans="1:51" x14ac:dyDescent="0.25">
      <c r="A127" s="1">
        <v>126</v>
      </c>
      <c r="B127" s="1"/>
      <c r="C127" s="1"/>
      <c r="D127" s="1" t="s">
        <v>21</v>
      </c>
      <c r="E127" s="1"/>
      <c r="F127" s="1"/>
      <c r="G127" s="1" t="s">
        <v>24</v>
      </c>
      <c r="H127" s="1"/>
      <c r="I127" s="1" t="s">
        <v>267</v>
      </c>
      <c r="J127" s="1" t="s">
        <v>26</v>
      </c>
      <c r="K127" s="1" t="s">
        <v>27</v>
      </c>
      <c r="L127" s="1" t="s">
        <v>28</v>
      </c>
      <c r="M127" s="1"/>
      <c r="N127" s="1" t="s">
        <v>30</v>
      </c>
      <c r="P127">
        <f t="shared" si="28"/>
        <v>7</v>
      </c>
      <c r="Q127">
        <f t="shared" si="29"/>
        <v>0.42857142857142855</v>
      </c>
      <c r="S127">
        <f t="shared" si="30"/>
        <v>0</v>
      </c>
      <c r="T127">
        <f t="shared" si="31"/>
        <v>0</v>
      </c>
      <c r="U127">
        <f t="shared" si="32"/>
        <v>0.42857142857142855</v>
      </c>
      <c r="V127">
        <f t="shared" si="33"/>
        <v>0</v>
      </c>
      <c r="W127">
        <f t="shared" si="18"/>
        <v>0</v>
      </c>
      <c r="X127">
        <f t="shared" si="19"/>
        <v>0.42857142857142855</v>
      </c>
      <c r="Y127">
        <f t="shared" si="20"/>
        <v>0</v>
      </c>
      <c r="Z127">
        <f t="shared" si="21"/>
        <v>0.42857142857142855</v>
      </c>
      <c r="AA127">
        <f t="shared" si="22"/>
        <v>0.42857142857142855</v>
      </c>
      <c r="AB127">
        <f t="shared" si="23"/>
        <v>0.42857142857142855</v>
      </c>
      <c r="AC127">
        <f t="shared" si="24"/>
        <v>0.42857142857142855</v>
      </c>
      <c r="AD127">
        <f t="shared" si="25"/>
        <v>0</v>
      </c>
      <c r="AE127">
        <f t="shared" si="26"/>
        <v>0.42857142857142855</v>
      </c>
      <c r="AH127">
        <f t="shared" si="27"/>
        <v>2.9999999999999996</v>
      </c>
      <c r="AI127">
        <f t="shared" si="34"/>
        <v>7</v>
      </c>
      <c r="AJ127" s="5" t="str">
        <f t="shared" si="35"/>
        <v>Correct</v>
      </c>
      <c r="AK127" s="37"/>
      <c r="AL127" s="1" t="s">
        <v>105</v>
      </c>
      <c r="AM127" s="1">
        <v>65</v>
      </c>
      <c r="AN127" s="1" t="s">
        <v>95</v>
      </c>
      <c r="AO127" s="1" t="s">
        <v>117</v>
      </c>
      <c r="AP127" s="1"/>
      <c r="AQ127" s="1" t="s">
        <v>98</v>
      </c>
      <c r="AR127" s="1" t="s">
        <v>353</v>
      </c>
      <c r="AS127" s="1" t="s">
        <v>114</v>
      </c>
      <c r="AT127" s="1" t="s">
        <v>110</v>
      </c>
      <c r="AU127" s="1" t="s">
        <v>135</v>
      </c>
      <c r="AV127" s="1" t="s">
        <v>102</v>
      </c>
      <c r="AW127" s="1" t="s">
        <v>373</v>
      </c>
      <c r="AX127" s="1" t="s">
        <v>102</v>
      </c>
      <c r="AY127" s="1" t="s">
        <v>262</v>
      </c>
    </row>
    <row r="128" spans="1:51" x14ac:dyDescent="0.25">
      <c r="A128" s="1">
        <v>127</v>
      </c>
      <c r="B128" s="1"/>
      <c r="C128" s="1"/>
      <c r="D128" s="1"/>
      <c r="E128" s="1"/>
      <c r="F128" s="1"/>
      <c r="G128" s="1"/>
      <c r="H128" s="1"/>
      <c r="I128" s="1"/>
      <c r="J128" s="1"/>
      <c r="K128" s="1"/>
      <c r="L128" s="1"/>
      <c r="M128" s="1" t="s">
        <v>29</v>
      </c>
      <c r="N128" s="1" t="s">
        <v>30</v>
      </c>
      <c r="P128">
        <f t="shared" si="28"/>
        <v>2</v>
      </c>
      <c r="Q128">
        <f t="shared" si="29"/>
        <v>1.5</v>
      </c>
      <c r="S128">
        <f t="shared" si="30"/>
        <v>0</v>
      </c>
      <c r="T128">
        <f t="shared" si="31"/>
        <v>0</v>
      </c>
      <c r="U128">
        <f t="shared" si="32"/>
        <v>0</v>
      </c>
      <c r="V128">
        <f t="shared" si="33"/>
        <v>0</v>
      </c>
      <c r="W128">
        <f t="shared" si="18"/>
        <v>0</v>
      </c>
      <c r="X128">
        <f t="shared" si="19"/>
        <v>0</v>
      </c>
      <c r="Y128">
        <f t="shared" si="20"/>
        <v>0</v>
      </c>
      <c r="Z128">
        <f t="shared" si="21"/>
        <v>0</v>
      </c>
      <c r="AA128">
        <f t="shared" si="22"/>
        <v>0</v>
      </c>
      <c r="AB128">
        <f t="shared" si="23"/>
        <v>0</v>
      </c>
      <c r="AC128">
        <f t="shared" si="24"/>
        <v>0</v>
      </c>
      <c r="AD128">
        <f t="shared" si="25"/>
        <v>1</v>
      </c>
      <c r="AE128">
        <f t="shared" si="26"/>
        <v>1</v>
      </c>
      <c r="AH128">
        <f t="shared" si="27"/>
        <v>2</v>
      </c>
      <c r="AI128">
        <f t="shared" si="34"/>
        <v>2</v>
      </c>
      <c r="AJ128" s="5" t="str">
        <f t="shared" si="35"/>
        <v>Correct</v>
      </c>
      <c r="AK128" s="37"/>
      <c r="AL128" s="1" t="s">
        <v>94</v>
      </c>
      <c r="AM128" s="1">
        <v>38</v>
      </c>
      <c r="AN128" s="1" t="s">
        <v>95</v>
      </c>
      <c r="AO128" s="1" t="s">
        <v>131</v>
      </c>
      <c r="AP128" s="1" t="s">
        <v>97</v>
      </c>
      <c r="AQ128" s="1" t="s">
        <v>98</v>
      </c>
      <c r="AR128" s="1" t="s">
        <v>80</v>
      </c>
      <c r="AS128" s="1" t="s">
        <v>114</v>
      </c>
      <c r="AT128" s="1" t="s">
        <v>100</v>
      </c>
      <c r="AU128" s="1" t="s">
        <v>101</v>
      </c>
      <c r="AV128" s="1" t="s">
        <v>102</v>
      </c>
      <c r="AW128" s="1" t="s">
        <v>92</v>
      </c>
      <c r="AX128" s="1" t="s">
        <v>102</v>
      </c>
      <c r="AY128" s="1" t="s">
        <v>261</v>
      </c>
    </row>
    <row r="129" spans="1:51" x14ac:dyDescent="0.25">
      <c r="A129" s="1">
        <v>128</v>
      </c>
      <c r="B129" s="1" t="s">
        <v>19</v>
      </c>
      <c r="C129" s="1" t="s">
        <v>20</v>
      </c>
      <c r="D129" s="1"/>
      <c r="E129" s="1"/>
      <c r="F129" s="1"/>
      <c r="G129" s="1"/>
      <c r="H129" s="1"/>
      <c r="I129" s="1"/>
      <c r="J129" s="1" t="s">
        <v>26</v>
      </c>
      <c r="K129" s="1" t="s">
        <v>27</v>
      </c>
      <c r="L129" s="1" t="s">
        <v>28</v>
      </c>
      <c r="M129" s="1"/>
      <c r="N129" s="1"/>
      <c r="P129">
        <f t="shared" si="28"/>
        <v>5</v>
      </c>
      <c r="Q129">
        <f t="shared" si="29"/>
        <v>0.6</v>
      </c>
      <c r="S129">
        <f t="shared" si="30"/>
        <v>0.6</v>
      </c>
      <c r="T129">
        <f t="shared" si="31"/>
        <v>0.6</v>
      </c>
      <c r="U129">
        <f t="shared" si="32"/>
        <v>0</v>
      </c>
      <c r="V129">
        <f t="shared" si="33"/>
        <v>0</v>
      </c>
      <c r="W129">
        <f t="shared" si="18"/>
        <v>0</v>
      </c>
      <c r="X129">
        <f t="shared" si="19"/>
        <v>0</v>
      </c>
      <c r="Y129">
        <f t="shared" si="20"/>
        <v>0</v>
      </c>
      <c r="Z129">
        <f t="shared" si="21"/>
        <v>0</v>
      </c>
      <c r="AA129">
        <f t="shared" si="22"/>
        <v>0.6</v>
      </c>
      <c r="AB129">
        <f t="shared" si="23"/>
        <v>0.6</v>
      </c>
      <c r="AC129">
        <f t="shared" si="24"/>
        <v>0.6</v>
      </c>
      <c r="AD129">
        <f t="shared" si="25"/>
        <v>0</v>
      </c>
      <c r="AE129">
        <f t="shared" si="26"/>
        <v>0</v>
      </c>
      <c r="AH129">
        <f t="shared" si="27"/>
        <v>3</v>
      </c>
      <c r="AI129">
        <f t="shared" si="34"/>
        <v>5</v>
      </c>
      <c r="AJ129" s="5" t="str">
        <f t="shared" si="35"/>
        <v>Correct</v>
      </c>
      <c r="AK129" s="37"/>
      <c r="AL129" s="1" t="s">
        <v>94</v>
      </c>
      <c r="AM129" s="1">
        <v>35</v>
      </c>
      <c r="AN129" s="1" t="s">
        <v>95</v>
      </c>
      <c r="AO129" s="1" t="s">
        <v>131</v>
      </c>
      <c r="AP129" s="1" t="s">
        <v>134</v>
      </c>
      <c r="AQ129" s="1" t="s">
        <v>98</v>
      </c>
      <c r="AR129" s="1" t="s">
        <v>80</v>
      </c>
      <c r="AS129" s="1" t="s">
        <v>114</v>
      </c>
      <c r="AT129" s="1" t="s">
        <v>100</v>
      </c>
      <c r="AU129" s="1" t="s">
        <v>101</v>
      </c>
      <c r="AV129" s="1" t="s">
        <v>102</v>
      </c>
      <c r="AW129" s="1" t="s">
        <v>92</v>
      </c>
      <c r="AX129" s="1" t="s">
        <v>102</v>
      </c>
      <c r="AY129" s="1" t="s">
        <v>261</v>
      </c>
    </row>
    <row r="130" spans="1:51" x14ac:dyDescent="0.25">
      <c r="A130" s="1">
        <v>129</v>
      </c>
      <c r="B130" s="1"/>
      <c r="C130" s="1" t="s">
        <v>20</v>
      </c>
      <c r="D130" s="1" t="s">
        <v>21</v>
      </c>
      <c r="E130" s="1"/>
      <c r="F130" s="1"/>
      <c r="G130" s="1" t="s">
        <v>24</v>
      </c>
      <c r="H130" s="1"/>
      <c r="I130" s="1"/>
      <c r="J130" s="1" t="s">
        <v>26</v>
      </c>
      <c r="K130" s="1"/>
      <c r="L130" s="1"/>
      <c r="M130" s="1"/>
      <c r="N130" s="1" t="s">
        <v>30</v>
      </c>
      <c r="P130">
        <f t="shared" si="28"/>
        <v>5</v>
      </c>
      <c r="Q130">
        <f t="shared" si="29"/>
        <v>0.6</v>
      </c>
      <c r="S130">
        <f t="shared" si="30"/>
        <v>0</v>
      </c>
      <c r="T130">
        <f t="shared" si="31"/>
        <v>0.6</v>
      </c>
      <c r="U130">
        <f t="shared" si="32"/>
        <v>0.6</v>
      </c>
      <c r="V130">
        <f t="shared" si="33"/>
        <v>0</v>
      </c>
      <c r="W130">
        <f t="shared" ref="W130:W193" si="36">IF($P130&lt;3,IF($F130=$F$1,1,0),IF($F130=$F$1,$Q130,0))</f>
        <v>0</v>
      </c>
      <c r="X130">
        <f t="shared" ref="X130:X193" si="37">IF($P130&lt;3,IF($G130=$G$1,1,0),IF($G130=$G$1,$Q130,0))</f>
        <v>0.6</v>
      </c>
      <c r="Y130">
        <f t="shared" ref="Y130:Y193" si="38">IF($P130&lt;3,IF($H130=$H$1,1,0),IF($H130=$H$1,$Q130,0))</f>
        <v>0</v>
      </c>
      <c r="Z130">
        <f t="shared" ref="Z130:Z193" si="39">IF($P130&lt;3,IF($I130=$I$1,1,0),IF($I130=$I$1,$Q130,0))</f>
        <v>0</v>
      </c>
      <c r="AA130">
        <f t="shared" ref="AA130:AA193" si="40">IF($P130&lt;3,IF($J130=$J$1,1,0),IF($J130=$J$1,$Q130,0))</f>
        <v>0.6</v>
      </c>
      <c r="AB130">
        <f t="shared" ref="AB130:AB193" si="41">IF($P130&lt;3,IF($K130=$K$1,1,0),IF($K130=$K$1,$Q130,0))</f>
        <v>0</v>
      </c>
      <c r="AC130">
        <f t="shared" ref="AC130:AC193" si="42">IF($P130&lt;3,IF($L130=$L$1,1,0),IF($L130=$L$1,$Q130,0))</f>
        <v>0</v>
      </c>
      <c r="AD130">
        <f t="shared" ref="AD130:AD193" si="43">IF($P130&lt;3,IF($M130=$M$1,1,0),IF($M130=$M$1,$Q130,0))</f>
        <v>0</v>
      </c>
      <c r="AE130">
        <f t="shared" ref="AE130:AE193" si="44">IF($P130&lt;3,IF($N130=$N$1,1,0),IF($N130=$N$1,$Q130,0))</f>
        <v>0.6</v>
      </c>
      <c r="AH130">
        <f t="shared" ref="AH130:AH193" si="45">SUM(S130:AE130)</f>
        <v>3</v>
      </c>
      <c r="AI130">
        <f t="shared" si="34"/>
        <v>5</v>
      </c>
      <c r="AJ130" s="5" t="str">
        <f t="shared" si="35"/>
        <v>Correct</v>
      </c>
      <c r="AK130" s="37"/>
      <c r="AL130" s="1" t="s">
        <v>94</v>
      </c>
      <c r="AM130" s="1">
        <v>36</v>
      </c>
      <c r="AN130" s="1" t="s">
        <v>95</v>
      </c>
      <c r="AO130" s="1" t="s">
        <v>131</v>
      </c>
      <c r="AP130" s="1"/>
      <c r="AQ130" s="1" t="s">
        <v>102</v>
      </c>
      <c r="AR130" s="1" t="s">
        <v>355</v>
      </c>
      <c r="AS130" s="1" t="s">
        <v>108</v>
      </c>
      <c r="AT130" s="1" t="s">
        <v>110</v>
      </c>
      <c r="AU130" s="1" t="s">
        <v>101</v>
      </c>
      <c r="AV130" s="1" t="s">
        <v>102</v>
      </c>
      <c r="AW130" s="1" t="s">
        <v>92</v>
      </c>
      <c r="AX130" s="1" t="s">
        <v>102</v>
      </c>
      <c r="AY130" s="1" t="s">
        <v>261</v>
      </c>
    </row>
    <row r="131" spans="1:51" x14ac:dyDescent="0.25">
      <c r="A131" s="1">
        <v>130</v>
      </c>
      <c r="B131" s="1"/>
      <c r="C131" s="1"/>
      <c r="D131" s="1"/>
      <c r="E131" s="1" t="s">
        <v>22</v>
      </c>
      <c r="F131" s="1"/>
      <c r="G131" s="1"/>
      <c r="H131" s="1"/>
      <c r="I131" s="1"/>
      <c r="J131" s="1"/>
      <c r="K131" s="1"/>
      <c r="L131" s="1"/>
      <c r="M131" s="1"/>
      <c r="N131" s="1"/>
      <c r="P131">
        <f t="shared" ref="P131:P194" si="46">COUNTA(B131:N131)</f>
        <v>1</v>
      </c>
      <c r="Q131">
        <f t="shared" ref="Q131:Q194" si="47">3/P131</f>
        <v>3</v>
      </c>
      <c r="S131">
        <f t="shared" ref="S131:S194" si="48">IF($P131&lt;3,IF($B131=$B$1,1,0),IF($B131=$B$1,$Q131,0))</f>
        <v>0</v>
      </c>
      <c r="T131">
        <f t="shared" ref="T131:T194" si="49">IF($P131&lt;3,IF($C131=$C$1,1,0),IF($C131=$C$1,$Q131,0))</f>
        <v>0</v>
      </c>
      <c r="U131">
        <f t="shared" ref="U131:U194" si="50">IF($P131&lt;3,IF($D131=$D$1,1,0),IF($D131=$D$1,$Q131,0))</f>
        <v>0</v>
      </c>
      <c r="V131">
        <f t="shared" ref="V131:V194" si="51">IF($P131&lt;3,IF($E131=$E$1,1,0),IF($E131=$E$1,$Q131,0))</f>
        <v>1</v>
      </c>
      <c r="W131">
        <f t="shared" si="36"/>
        <v>0</v>
      </c>
      <c r="X131">
        <f t="shared" si="37"/>
        <v>0</v>
      </c>
      <c r="Y131">
        <f t="shared" si="38"/>
        <v>0</v>
      </c>
      <c r="Z131">
        <f t="shared" si="39"/>
        <v>0</v>
      </c>
      <c r="AA131">
        <f t="shared" si="40"/>
        <v>0</v>
      </c>
      <c r="AB131">
        <f t="shared" si="41"/>
        <v>0</v>
      </c>
      <c r="AC131">
        <f t="shared" si="42"/>
        <v>0</v>
      </c>
      <c r="AD131">
        <f t="shared" si="43"/>
        <v>0</v>
      </c>
      <c r="AE131">
        <f t="shared" si="44"/>
        <v>0</v>
      </c>
      <c r="AH131">
        <f t="shared" si="45"/>
        <v>1</v>
      </c>
      <c r="AI131">
        <f t="shared" ref="AI131:AI194" si="52">P131</f>
        <v>1</v>
      </c>
      <c r="AJ131" s="5" t="str">
        <f t="shared" ref="AJ131:AJ194" si="53">IF(AH131=AI131,"Correct",IF(AH131=3,"Correct","Wrong"))</f>
        <v>Correct</v>
      </c>
      <c r="AK131" s="37"/>
      <c r="AL131" s="1" t="s">
        <v>94</v>
      </c>
      <c r="AM131" s="1">
        <v>43</v>
      </c>
      <c r="AN131" s="1" t="s">
        <v>95</v>
      </c>
      <c r="AO131" s="1" t="s">
        <v>131</v>
      </c>
      <c r="AP131" s="1" t="s">
        <v>97</v>
      </c>
      <c r="AQ131" s="1" t="s">
        <v>98</v>
      </c>
      <c r="AR131" s="1" t="s">
        <v>88</v>
      </c>
      <c r="AS131" s="1" t="s">
        <v>99</v>
      </c>
      <c r="AT131" s="1" t="s">
        <v>110</v>
      </c>
      <c r="AU131" s="1" t="s">
        <v>125</v>
      </c>
      <c r="AV131" s="1" t="s">
        <v>102</v>
      </c>
      <c r="AW131" s="1"/>
      <c r="AX131" s="1" t="s">
        <v>102</v>
      </c>
      <c r="AY131" s="1" t="s">
        <v>261</v>
      </c>
    </row>
    <row r="132" spans="1:51" x14ac:dyDescent="0.25">
      <c r="A132" s="1">
        <v>131</v>
      </c>
      <c r="B132" s="1"/>
      <c r="C132" s="1"/>
      <c r="D132" s="1"/>
      <c r="E132" s="1"/>
      <c r="F132" s="1"/>
      <c r="G132" s="1"/>
      <c r="H132" s="1"/>
      <c r="I132" s="1"/>
      <c r="J132" s="1" t="s">
        <v>26</v>
      </c>
      <c r="K132" s="1"/>
      <c r="L132" s="1"/>
      <c r="M132" s="1"/>
      <c r="N132" s="1" t="s">
        <v>30</v>
      </c>
      <c r="P132">
        <f t="shared" si="46"/>
        <v>2</v>
      </c>
      <c r="Q132">
        <f t="shared" si="47"/>
        <v>1.5</v>
      </c>
      <c r="S132">
        <f t="shared" si="48"/>
        <v>0</v>
      </c>
      <c r="T132">
        <f t="shared" si="49"/>
        <v>0</v>
      </c>
      <c r="U132">
        <f t="shared" si="50"/>
        <v>0</v>
      </c>
      <c r="V132">
        <f t="shared" si="51"/>
        <v>0</v>
      </c>
      <c r="W132">
        <f t="shared" si="36"/>
        <v>0</v>
      </c>
      <c r="X132">
        <f t="shared" si="37"/>
        <v>0</v>
      </c>
      <c r="Y132">
        <f t="shared" si="38"/>
        <v>0</v>
      </c>
      <c r="Z132">
        <f t="shared" si="39"/>
        <v>0</v>
      </c>
      <c r="AA132">
        <f t="shared" si="40"/>
        <v>1</v>
      </c>
      <c r="AB132">
        <f t="shared" si="41"/>
        <v>0</v>
      </c>
      <c r="AC132">
        <f t="shared" si="42"/>
        <v>0</v>
      </c>
      <c r="AD132">
        <f t="shared" si="43"/>
        <v>0</v>
      </c>
      <c r="AE132">
        <f t="shared" si="44"/>
        <v>1</v>
      </c>
      <c r="AH132">
        <f t="shared" si="45"/>
        <v>2</v>
      </c>
      <c r="AI132">
        <f t="shared" si="52"/>
        <v>2</v>
      </c>
      <c r="AJ132" s="5" t="str">
        <f t="shared" si="53"/>
        <v>Correct</v>
      </c>
      <c r="AK132" s="37"/>
      <c r="AL132" s="1" t="s">
        <v>94</v>
      </c>
      <c r="AM132" s="1">
        <v>32</v>
      </c>
      <c r="AN132" s="1" t="s">
        <v>95</v>
      </c>
      <c r="AO132" s="1" t="s">
        <v>131</v>
      </c>
      <c r="AP132" s="1" t="s">
        <v>97</v>
      </c>
      <c r="AQ132" s="1" t="s">
        <v>98</v>
      </c>
      <c r="AR132" s="1" t="s">
        <v>80</v>
      </c>
      <c r="AS132" s="1" t="s">
        <v>114</v>
      </c>
      <c r="AT132" s="1" t="s">
        <v>110</v>
      </c>
      <c r="AU132" s="1" t="s">
        <v>101</v>
      </c>
      <c r="AV132" s="1" t="s">
        <v>102</v>
      </c>
      <c r="AW132" s="1" t="s">
        <v>92</v>
      </c>
      <c r="AX132" s="1" t="s">
        <v>102</v>
      </c>
      <c r="AY132" s="1" t="s">
        <v>261</v>
      </c>
    </row>
    <row r="133" spans="1:51" x14ac:dyDescent="0.25">
      <c r="A133" s="1">
        <v>132</v>
      </c>
      <c r="B133" s="1" t="s">
        <v>19</v>
      </c>
      <c r="C133" s="1" t="s">
        <v>20</v>
      </c>
      <c r="D133" s="1"/>
      <c r="E133" s="1"/>
      <c r="F133" s="1"/>
      <c r="G133" s="1"/>
      <c r="H133" s="1"/>
      <c r="I133" s="1"/>
      <c r="J133" s="1"/>
      <c r="K133" s="1"/>
      <c r="L133" s="1" t="s">
        <v>28</v>
      </c>
      <c r="M133" s="1"/>
      <c r="N133" s="1" t="s">
        <v>30</v>
      </c>
      <c r="P133">
        <f t="shared" si="46"/>
        <v>4</v>
      </c>
      <c r="Q133">
        <f t="shared" si="47"/>
        <v>0.75</v>
      </c>
      <c r="S133">
        <f t="shared" si="48"/>
        <v>0.75</v>
      </c>
      <c r="T133">
        <f t="shared" si="49"/>
        <v>0.75</v>
      </c>
      <c r="U133">
        <f t="shared" si="50"/>
        <v>0</v>
      </c>
      <c r="V133">
        <f t="shared" si="51"/>
        <v>0</v>
      </c>
      <c r="W133">
        <f t="shared" si="36"/>
        <v>0</v>
      </c>
      <c r="X133">
        <f t="shared" si="37"/>
        <v>0</v>
      </c>
      <c r="Y133">
        <f t="shared" si="38"/>
        <v>0</v>
      </c>
      <c r="Z133">
        <f t="shared" si="39"/>
        <v>0</v>
      </c>
      <c r="AA133">
        <f t="shared" si="40"/>
        <v>0</v>
      </c>
      <c r="AB133">
        <f t="shared" si="41"/>
        <v>0</v>
      </c>
      <c r="AC133">
        <f t="shared" si="42"/>
        <v>0.75</v>
      </c>
      <c r="AD133">
        <f t="shared" si="43"/>
        <v>0</v>
      </c>
      <c r="AE133">
        <f t="shared" si="44"/>
        <v>0.75</v>
      </c>
      <c r="AH133">
        <f t="shared" si="45"/>
        <v>3</v>
      </c>
      <c r="AI133">
        <f t="shared" si="52"/>
        <v>4</v>
      </c>
      <c r="AJ133" s="5" t="str">
        <f t="shared" si="53"/>
        <v>Correct</v>
      </c>
      <c r="AK133" s="37"/>
      <c r="AL133" s="1" t="s">
        <v>94</v>
      </c>
      <c r="AM133" s="1">
        <v>30</v>
      </c>
      <c r="AN133" s="1" t="s">
        <v>95</v>
      </c>
      <c r="AO133" s="1" t="s">
        <v>131</v>
      </c>
      <c r="AP133" s="1" t="s">
        <v>97</v>
      </c>
      <c r="AQ133" s="1" t="s">
        <v>98</v>
      </c>
      <c r="AR133" s="1" t="s">
        <v>80</v>
      </c>
      <c r="AS133" s="1" t="s">
        <v>99</v>
      </c>
      <c r="AT133" s="1" t="s">
        <v>103</v>
      </c>
      <c r="AU133" s="1" t="s">
        <v>101</v>
      </c>
      <c r="AV133" s="1" t="s">
        <v>102</v>
      </c>
      <c r="AW133" s="1" t="s">
        <v>92</v>
      </c>
      <c r="AX133" s="1" t="s">
        <v>102</v>
      </c>
      <c r="AY133" s="1" t="s">
        <v>261</v>
      </c>
    </row>
    <row r="134" spans="1:51" x14ac:dyDescent="0.25">
      <c r="A134" s="1">
        <v>133</v>
      </c>
      <c r="B134" s="1"/>
      <c r="C134" s="1"/>
      <c r="D134" s="1"/>
      <c r="E134" s="1" t="s">
        <v>22</v>
      </c>
      <c r="F134" s="1"/>
      <c r="G134" s="1"/>
      <c r="H134" s="1"/>
      <c r="I134" s="1"/>
      <c r="J134" s="1"/>
      <c r="K134" s="1"/>
      <c r="L134" s="1" t="s">
        <v>28</v>
      </c>
      <c r="M134" s="1"/>
      <c r="N134" s="1"/>
      <c r="P134">
        <f t="shared" si="46"/>
        <v>2</v>
      </c>
      <c r="Q134">
        <f t="shared" si="47"/>
        <v>1.5</v>
      </c>
      <c r="S134">
        <f t="shared" si="48"/>
        <v>0</v>
      </c>
      <c r="T134">
        <f t="shared" si="49"/>
        <v>0</v>
      </c>
      <c r="U134">
        <f t="shared" si="50"/>
        <v>0</v>
      </c>
      <c r="V134">
        <f t="shared" si="51"/>
        <v>1</v>
      </c>
      <c r="W134">
        <f t="shared" si="36"/>
        <v>0</v>
      </c>
      <c r="X134">
        <f t="shared" si="37"/>
        <v>0</v>
      </c>
      <c r="Y134">
        <f t="shared" si="38"/>
        <v>0</v>
      </c>
      <c r="Z134">
        <f t="shared" si="39"/>
        <v>0</v>
      </c>
      <c r="AA134">
        <f t="shared" si="40"/>
        <v>0</v>
      </c>
      <c r="AB134">
        <f t="shared" si="41"/>
        <v>0</v>
      </c>
      <c r="AC134">
        <f t="shared" si="42"/>
        <v>1</v>
      </c>
      <c r="AD134">
        <f t="shared" si="43"/>
        <v>0</v>
      </c>
      <c r="AE134">
        <f t="shared" si="44"/>
        <v>0</v>
      </c>
      <c r="AH134">
        <f t="shared" si="45"/>
        <v>2</v>
      </c>
      <c r="AI134">
        <f t="shared" si="52"/>
        <v>2</v>
      </c>
      <c r="AJ134" s="5" t="str">
        <f t="shared" si="53"/>
        <v>Correct</v>
      </c>
      <c r="AK134" s="37"/>
      <c r="AL134" s="1" t="s">
        <v>105</v>
      </c>
      <c r="AM134" s="1">
        <v>40</v>
      </c>
      <c r="AN134" s="1" t="s">
        <v>95</v>
      </c>
      <c r="AO134" s="1" t="s">
        <v>131</v>
      </c>
      <c r="AP134" s="1" t="s">
        <v>97</v>
      </c>
      <c r="AQ134" s="1" t="s">
        <v>98</v>
      </c>
      <c r="AR134" s="1" t="s">
        <v>80</v>
      </c>
      <c r="AS134" s="1" t="s">
        <v>114</v>
      </c>
      <c r="AT134" s="1" t="s">
        <v>120</v>
      </c>
      <c r="AU134" s="1" t="s">
        <v>101</v>
      </c>
      <c r="AV134" s="1" t="s">
        <v>102</v>
      </c>
      <c r="AW134" s="1" t="s">
        <v>92</v>
      </c>
      <c r="AX134" s="1"/>
      <c r="AY134" s="1" t="s">
        <v>261</v>
      </c>
    </row>
    <row r="135" spans="1:51" x14ac:dyDescent="0.25">
      <c r="A135" s="1">
        <v>134</v>
      </c>
      <c r="B135" s="1" t="s">
        <v>19</v>
      </c>
      <c r="C135" s="1"/>
      <c r="D135" s="1"/>
      <c r="E135" s="1"/>
      <c r="F135" s="1"/>
      <c r="G135" s="1"/>
      <c r="H135" s="1"/>
      <c r="I135" s="1"/>
      <c r="J135" s="1" t="s">
        <v>26</v>
      </c>
      <c r="K135" s="1" t="s">
        <v>27</v>
      </c>
      <c r="L135" s="1" t="s">
        <v>28</v>
      </c>
      <c r="M135" s="1"/>
      <c r="N135" s="1" t="s">
        <v>30</v>
      </c>
      <c r="P135">
        <f t="shared" si="46"/>
        <v>5</v>
      </c>
      <c r="Q135">
        <f t="shared" si="47"/>
        <v>0.6</v>
      </c>
      <c r="S135">
        <f t="shared" si="48"/>
        <v>0.6</v>
      </c>
      <c r="T135">
        <f t="shared" si="49"/>
        <v>0</v>
      </c>
      <c r="U135">
        <f t="shared" si="50"/>
        <v>0</v>
      </c>
      <c r="V135">
        <f t="shared" si="51"/>
        <v>0</v>
      </c>
      <c r="W135">
        <f t="shared" si="36"/>
        <v>0</v>
      </c>
      <c r="X135">
        <f t="shared" si="37"/>
        <v>0</v>
      </c>
      <c r="Y135">
        <f t="shared" si="38"/>
        <v>0</v>
      </c>
      <c r="Z135">
        <f t="shared" si="39"/>
        <v>0</v>
      </c>
      <c r="AA135">
        <f t="shared" si="40"/>
        <v>0.6</v>
      </c>
      <c r="AB135">
        <f t="shared" si="41"/>
        <v>0.6</v>
      </c>
      <c r="AC135">
        <f t="shared" si="42"/>
        <v>0.6</v>
      </c>
      <c r="AD135">
        <f t="shared" si="43"/>
        <v>0</v>
      </c>
      <c r="AE135">
        <f t="shared" si="44"/>
        <v>0.6</v>
      </c>
      <c r="AH135">
        <f t="shared" si="45"/>
        <v>3</v>
      </c>
      <c r="AI135">
        <f t="shared" si="52"/>
        <v>5</v>
      </c>
      <c r="AJ135" s="5" t="str">
        <f t="shared" si="53"/>
        <v>Correct</v>
      </c>
      <c r="AK135" s="37"/>
      <c r="AL135" s="1" t="s">
        <v>105</v>
      </c>
      <c r="AM135" s="1">
        <v>50</v>
      </c>
      <c r="AN135" s="1" t="s">
        <v>95</v>
      </c>
      <c r="AO135" s="1" t="s">
        <v>131</v>
      </c>
      <c r="AP135" s="1" t="s">
        <v>97</v>
      </c>
      <c r="AQ135" s="1" t="s">
        <v>98</v>
      </c>
      <c r="AR135" s="1" t="s">
        <v>80</v>
      </c>
      <c r="AS135" s="1" t="s">
        <v>112</v>
      </c>
      <c r="AT135" s="1" t="s">
        <v>120</v>
      </c>
      <c r="AU135" s="1" t="s">
        <v>135</v>
      </c>
      <c r="AV135" s="1" t="s">
        <v>102</v>
      </c>
      <c r="AW135" s="1" t="s">
        <v>92</v>
      </c>
      <c r="AX135" s="1" t="s">
        <v>102</v>
      </c>
      <c r="AY135" s="1" t="s">
        <v>261</v>
      </c>
    </row>
    <row r="136" spans="1:51" x14ac:dyDescent="0.25">
      <c r="A136" s="1">
        <v>135</v>
      </c>
      <c r="B136" s="1"/>
      <c r="C136" s="1"/>
      <c r="D136" s="1" t="s">
        <v>21</v>
      </c>
      <c r="E136" s="1" t="s">
        <v>22</v>
      </c>
      <c r="F136" s="1"/>
      <c r="G136" s="1"/>
      <c r="H136" s="1" t="s">
        <v>25</v>
      </c>
      <c r="I136" s="1" t="s">
        <v>267</v>
      </c>
      <c r="J136" s="1" t="s">
        <v>26</v>
      </c>
      <c r="K136" s="1"/>
      <c r="L136" s="1" t="s">
        <v>28</v>
      </c>
      <c r="M136" s="1"/>
      <c r="N136" s="1" t="s">
        <v>30</v>
      </c>
      <c r="P136">
        <f t="shared" si="46"/>
        <v>7</v>
      </c>
      <c r="Q136">
        <f t="shared" si="47"/>
        <v>0.42857142857142855</v>
      </c>
      <c r="S136">
        <f t="shared" si="48"/>
        <v>0</v>
      </c>
      <c r="T136">
        <f t="shared" si="49"/>
        <v>0</v>
      </c>
      <c r="U136">
        <f t="shared" si="50"/>
        <v>0.42857142857142855</v>
      </c>
      <c r="V136">
        <f t="shared" si="51"/>
        <v>0.42857142857142855</v>
      </c>
      <c r="W136">
        <f t="shared" si="36"/>
        <v>0</v>
      </c>
      <c r="X136">
        <f t="shared" si="37"/>
        <v>0</v>
      </c>
      <c r="Y136">
        <f t="shared" si="38"/>
        <v>0.42857142857142855</v>
      </c>
      <c r="Z136">
        <f t="shared" si="39"/>
        <v>0.42857142857142855</v>
      </c>
      <c r="AA136">
        <f t="shared" si="40"/>
        <v>0.42857142857142855</v>
      </c>
      <c r="AB136">
        <f t="shared" si="41"/>
        <v>0</v>
      </c>
      <c r="AC136">
        <f t="shared" si="42"/>
        <v>0.42857142857142855</v>
      </c>
      <c r="AD136">
        <f t="shared" si="43"/>
        <v>0</v>
      </c>
      <c r="AE136">
        <f t="shared" si="44"/>
        <v>0.42857142857142855</v>
      </c>
      <c r="AH136">
        <f t="shared" si="45"/>
        <v>2.9999999999999996</v>
      </c>
      <c r="AI136">
        <f t="shared" si="52"/>
        <v>7</v>
      </c>
      <c r="AJ136" s="5" t="str">
        <f t="shared" si="53"/>
        <v>Correct</v>
      </c>
      <c r="AK136" s="37"/>
      <c r="AL136" s="1" t="s">
        <v>94</v>
      </c>
      <c r="AM136" s="1">
        <v>62</v>
      </c>
      <c r="AN136" s="1" t="s">
        <v>95</v>
      </c>
      <c r="AO136" s="1" t="s">
        <v>131</v>
      </c>
      <c r="AP136" s="1" t="s">
        <v>97</v>
      </c>
      <c r="AQ136" s="1" t="s">
        <v>98</v>
      </c>
      <c r="AR136" s="1" t="s">
        <v>353</v>
      </c>
      <c r="AS136" s="1" t="s">
        <v>108</v>
      </c>
      <c r="AT136" s="1" t="s">
        <v>110</v>
      </c>
      <c r="AU136" s="1" t="s">
        <v>135</v>
      </c>
      <c r="AV136" s="1" t="s">
        <v>102</v>
      </c>
      <c r="AW136" s="1" t="s">
        <v>92</v>
      </c>
      <c r="AX136" s="1" t="s">
        <v>102</v>
      </c>
      <c r="AY136" s="1" t="s">
        <v>261</v>
      </c>
    </row>
    <row r="137" spans="1:51" x14ac:dyDescent="0.25">
      <c r="A137" s="1">
        <v>136</v>
      </c>
      <c r="B137" s="1"/>
      <c r="C137" s="1" t="s">
        <v>20</v>
      </c>
      <c r="D137" s="1" t="s">
        <v>21</v>
      </c>
      <c r="E137" s="1"/>
      <c r="F137" s="1"/>
      <c r="G137" s="1"/>
      <c r="H137" s="1" t="s">
        <v>25</v>
      </c>
      <c r="I137" s="1"/>
      <c r="J137" s="1" t="s">
        <v>26</v>
      </c>
      <c r="K137" s="1"/>
      <c r="L137" s="1" t="s">
        <v>28</v>
      </c>
      <c r="M137" s="1" t="s">
        <v>29</v>
      </c>
      <c r="N137" s="1" t="s">
        <v>30</v>
      </c>
      <c r="P137">
        <f t="shared" si="46"/>
        <v>7</v>
      </c>
      <c r="Q137">
        <f t="shared" si="47"/>
        <v>0.42857142857142855</v>
      </c>
      <c r="S137">
        <f t="shared" si="48"/>
        <v>0</v>
      </c>
      <c r="T137">
        <f t="shared" si="49"/>
        <v>0.42857142857142855</v>
      </c>
      <c r="U137">
        <f t="shared" si="50"/>
        <v>0.42857142857142855</v>
      </c>
      <c r="V137">
        <f t="shared" si="51"/>
        <v>0</v>
      </c>
      <c r="W137">
        <f t="shared" si="36"/>
        <v>0</v>
      </c>
      <c r="X137">
        <f t="shared" si="37"/>
        <v>0</v>
      </c>
      <c r="Y137">
        <f t="shared" si="38"/>
        <v>0.42857142857142855</v>
      </c>
      <c r="Z137">
        <f t="shared" si="39"/>
        <v>0</v>
      </c>
      <c r="AA137">
        <f t="shared" si="40"/>
        <v>0.42857142857142855</v>
      </c>
      <c r="AB137">
        <f t="shared" si="41"/>
        <v>0</v>
      </c>
      <c r="AC137">
        <f t="shared" si="42"/>
        <v>0.42857142857142855</v>
      </c>
      <c r="AD137">
        <f t="shared" si="43"/>
        <v>0.42857142857142855</v>
      </c>
      <c r="AE137">
        <f t="shared" si="44"/>
        <v>0.42857142857142855</v>
      </c>
      <c r="AH137">
        <f t="shared" si="45"/>
        <v>2.9999999999999996</v>
      </c>
      <c r="AI137">
        <f t="shared" si="52"/>
        <v>7</v>
      </c>
      <c r="AJ137" s="5" t="str">
        <f t="shared" si="53"/>
        <v>Correct</v>
      </c>
      <c r="AK137" s="37"/>
      <c r="AL137" s="1" t="s">
        <v>105</v>
      </c>
      <c r="AM137" s="1">
        <v>37</v>
      </c>
      <c r="AN137" s="1" t="s">
        <v>115</v>
      </c>
      <c r="AO137" s="1" t="s">
        <v>319</v>
      </c>
      <c r="AP137" s="1" t="s">
        <v>97</v>
      </c>
      <c r="AQ137" s="1" t="s">
        <v>98</v>
      </c>
      <c r="AR137" s="1" t="s">
        <v>350</v>
      </c>
      <c r="AS137" s="1" t="s">
        <v>108</v>
      </c>
      <c r="AT137" s="1" t="s">
        <v>120</v>
      </c>
      <c r="AU137" s="1" t="s">
        <v>101</v>
      </c>
      <c r="AV137" s="1" t="s">
        <v>102</v>
      </c>
      <c r="AW137" s="1" t="s">
        <v>92</v>
      </c>
      <c r="AX137" s="1" t="s">
        <v>102</v>
      </c>
      <c r="AY137" s="1" t="s">
        <v>261</v>
      </c>
    </row>
    <row r="138" spans="1:51" x14ac:dyDescent="0.25">
      <c r="A138" s="1">
        <v>137</v>
      </c>
      <c r="B138" s="1" t="s">
        <v>19</v>
      </c>
      <c r="C138" s="1"/>
      <c r="D138" s="1"/>
      <c r="E138" s="1" t="s">
        <v>22</v>
      </c>
      <c r="F138" s="1"/>
      <c r="G138" s="1"/>
      <c r="H138" s="1"/>
      <c r="I138" s="1"/>
      <c r="J138" s="1"/>
      <c r="K138" s="1" t="s">
        <v>27</v>
      </c>
      <c r="L138" s="1"/>
      <c r="M138" s="1" t="s">
        <v>29</v>
      </c>
      <c r="N138" s="1"/>
      <c r="P138">
        <f t="shared" si="46"/>
        <v>4</v>
      </c>
      <c r="Q138">
        <f t="shared" si="47"/>
        <v>0.75</v>
      </c>
      <c r="S138">
        <f t="shared" si="48"/>
        <v>0.75</v>
      </c>
      <c r="T138">
        <f t="shared" si="49"/>
        <v>0</v>
      </c>
      <c r="U138">
        <f t="shared" si="50"/>
        <v>0</v>
      </c>
      <c r="V138">
        <f t="shared" si="51"/>
        <v>0.75</v>
      </c>
      <c r="W138">
        <f t="shared" si="36"/>
        <v>0</v>
      </c>
      <c r="X138">
        <f t="shared" si="37"/>
        <v>0</v>
      </c>
      <c r="Y138">
        <f t="shared" si="38"/>
        <v>0</v>
      </c>
      <c r="Z138">
        <f t="shared" si="39"/>
        <v>0</v>
      </c>
      <c r="AA138">
        <f t="shared" si="40"/>
        <v>0</v>
      </c>
      <c r="AB138">
        <f t="shared" si="41"/>
        <v>0.75</v>
      </c>
      <c r="AC138">
        <f t="shared" si="42"/>
        <v>0</v>
      </c>
      <c r="AD138">
        <f t="shared" si="43"/>
        <v>0.75</v>
      </c>
      <c r="AE138">
        <f t="shared" si="44"/>
        <v>0</v>
      </c>
      <c r="AH138">
        <f t="shared" si="45"/>
        <v>3</v>
      </c>
      <c r="AI138">
        <f t="shared" si="52"/>
        <v>4</v>
      </c>
      <c r="AJ138" s="5" t="str">
        <f t="shared" si="53"/>
        <v>Correct</v>
      </c>
      <c r="AK138" s="37"/>
      <c r="AL138" s="1" t="s">
        <v>94</v>
      </c>
      <c r="AM138" s="1">
        <v>38</v>
      </c>
      <c r="AN138" s="1" t="s">
        <v>115</v>
      </c>
      <c r="AO138" s="1" t="s">
        <v>317</v>
      </c>
      <c r="AP138" s="1" t="s">
        <v>97</v>
      </c>
      <c r="AQ138" s="1" t="s">
        <v>98</v>
      </c>
      <c r="AR138" s="1" t="s">
        <v>80</v>
      </c>
      <c r="AS138" s="1" t="s">
        <v>112</v>
      </c>
      <c r="AT138" s="1" t="s">
        <v>110</v>
      </c>
      <c r="AU138" s="1" t="s">
        <v>101</v>
      </c>
      <c r="AV138" s="1" t="s">
        <v>102</v>
      </c>
      <c r="AW138" s="1" t="s">
        <v>92</v>
      </c>
      <c r="AX138" s="1" t="s">
        <v>102</v>
      </c>
      <c r="AY138" s="1" t="s">
        <v>258</v>
      </c>
    </row>
    <row r="139" spans="1:51" x14ac:dyDescent="0.25">
      <c r="A139" s="1">
        <v>138</v>
      </c>
      <c r="B139" s="1" t="s">
        <v>19</v>
      </c>
      <c r="C139" s="1" t="s">
        <v>20</v>
      </c>
      <c r="D139" s="1" t="s">
        <v>21</v>
      </c>
      <c r="E139" s="1" t="s">
        <v>22</v>
      </c>
      <c r="F139" s="1"/>
      <c r="G139" s="1" t="s">
        <v>24</v>
      </c>
      <c r="H139" s="1"/>
      <c r="I139" s="1"/>
      <c r="J139" s="1" t="s">
        <v>26</v>
      </c>
      <c r="K139" s="1" t="s">
        <v>27</v>
      </c>
      <c r="L139" s="1" t="s">
        <v>28</v>
      </c>
      <c r="M139" s="1"/>
      <c r="N139" s="1" t="s">
        <v>30</v>
      </c>
      <c r="P139">
        <f t="shared" si="46"/>
        <v>9</v>
      </c>
      <c r="Q139">
        <f t="shared" si="47"/>
        <v>0.33333333333333331</v>
      </c>
      <c r="S139">
        <f t="shared" si="48"/>
        <v>0.33333333333333331</v>
      </c>
      <c r="T139">
        <f t="shared" si="49"/>
        <v>0.33333333333333331</v>
      </c>
      <c r="U139">
        <f t="shared" si="50"/>
        <v>0.33333333333333331</v>
      </c>
      <c r="V139">
        <f t="shared" si="51"/>
        <v>0.33333333333333331</v>
      </c>
      <c r="W139">
        <f t="shared" si="36"/>
        <v>0</v>
      </c>
      <c r="X139">
        <f t="shared" si="37"/>
        <v>0.33333333333333331</v>
      </c>
      <c r="Y139">
        <f t="shared" si="38"/>
        <v>0</v>
      </c>
      <c r="Z139">
        <f t="shared" si="39"/>
        <v>0</v>
      </c>
      <c r="AA139">
        <f t="shared" si="40"/>
        <v>0.33333333333333331</v>
      </c>
      <c r="AB139">
        <f t="shared" si="41"/>
        <v>0.33333333333333331</v>
      </c>
      <c r="AC139">
        <f t="shared" si="42"/>
        <v>0.33333333333333331</v>
      </c>
      <c r="AD139">
        <f t="shared" si="43"/>
        <v>0</v>
      </c>
      <c r="AE139">
        <f t="shared" si="44"/>
        <v>0.33333333333333331</v>
      </c>
      <c r="AH139">
        <f t="shared" si="45"/>
        <v>3</v>
      </c>
      <c r="AI139">
        <f t="shared" si="52"/>
        <v>9</v>
      </c>
      <c r="AJ139" s="5" t="str">
        <f t="shared" si="53"/>
        <v>Correct</v>
      </c>
      <c r="AK139" s="37"/>
      <c r="AL139" s="1" t="s">
        <v>105</v>
      </c>
      <c r="AM139" s="1">
        <v>68</v>
      </c>
      <c r="AN139" s="1" t="s">
        <v>115</v>
      </c>
      <c r="AO139" s="1"/>
      <c r="AP139" s="1"/>
      <c r="AQ139" s="1"/>
      <c r="AR139" s="1"/>
      <c r="AS139" s="1"/>
      <c r="AT139" s="1"/>
      <c r="AU139" s="1"/>
      <c r="AV139" s="1"/>
      <c r="AW139" s="1"/>
      <c r="AX139" s="1"/>
      <c r="AY139" s="1" t="s">
        <v>258</v>
      </c>
    </row>
    <row r="140" spans="1:51" x14ac:dyDescent="0.25">
      <c r="A140" s="1">
        <v>139</v>
      </c>
      <c r="B140" s="1"/>
      <c r="C140" s="1" t="s">
        <v>20</v>
      </c>
      <c r="D140" s="1" t="s">
        <v>21</v>
      </c>
      <c r="E140" s="1"/>
      <c r="F140" s="1" t="s">
        <v>23</v>
      </c>
      <c r="G140" s="1"/>
      <c r="H140" s="1" t="s">
        <v>25</v>
      </c>
      <c r="I140" s="1" t="s">
        <v>267</v>
      </c>
      <c r="J140" s="1" t="s">
        <v>26</v>
      </c>
      <c r="K140" s="1" t="s">
        <v>27</v>
      </c>
      <c r="L140" s="1" t="s">
        <v>28</v>
      </c>
      <c r="M140" s="1"/>
      <c r="N140" s="1" t="s">
        <v>30</v>
      </c>
      <c r="P140">
        <f t="shared" si="46"/>
        <v>9</v>
      </c>
      <c r="Q140">
        <f t="shared" si="47"/>
        <v>0.33333333333333331</v>
      </c>
      <c r="S140">
        <f t="shared" si="48"/>
        <v>0</v>
      </c>
      <c r="T140">
        <f t="shared" si="49"/>
        <v>0.33333333333333331</v>
      </c>
      <c r="U140">
        <f t="shared" si="50"/>
        <v>0.33333333333333331</v>
      </c>
      <c r="V140">
        <f t="shared" si="51"/>
        <v>0</v>
      </c>
      <c r="W140">
        <f t="shared" si="36"/>
        <v>0.33333333333333331</v>
      </c>
      <c r="X140">
        <f t="shared" si="37"/>
        <v>0</v>
      </c>
      <c r="Y140">
        <f t="shared" si="38"/>
        <v>0.33333333333333331</v>
      </c>
      <c r="Z140">
        <f t="shared" si="39"/>
        <v>0.33333333333333331</v>
      </c>
      <c r="AA140">
        <f t="shared" si="40"/>
        <v>0.33333333333333331</v>
      </c>
      <c r="AB140">
        <f t="shared" si="41"/>
        <v>0.33333333333333331</v>
      </c>
      <c r="AC140">
        <f t="shared" si="42"/>
        <v>0.33333333333333331</v>
      </c>
      <c r="AD140">
        <f t="shared" si="43"/>
        <v>0</v>
      </c>
      <c r="AE140">
        <f t="shared" si="44"/>
        <v>0.33333333333333331</v>
      </c>
      <c r="AH140">
        <f t="shared" si="45"/>
        <v>3</v>
      </c>
      <c r="AI140">
        <f t="shared" si="52"/>
        <v>9</v>
      </c>
      <c r="AJ140" s="5" t="str">
        <f t="shared" si="53"/>
        <v>Correct</v>
      </c>
      <c r="AK140" s="37"/>
      <c r="AL140" s="1" t="s">
        <v>94</v>
      </c>
      <c r="AM140" s="1">
        <v>24</v>
      </c>
      <c r="AN140" s="1" t="s">
        <v>115</v>
      </c>
      <c r="AO140" s="1" t="s">
        <v>320</v>
      </c>
      <c r="AP140" s="1" t="s">
        <v>97</v>
      </c>
      <c r="AQ140" s="1" t="s">
        <v>98</v>
      </c>
      <c r="AR140" s="1" t="s">
        <v>80</v>
      </c>
      <c r="AS140" s="1" t="s">
        <v>108</v>
      </c>
      <c r="AT140" s="1" t="s">
        <v>110</v>
      </c>
      <c r="AU140" s="1" t="s">
        <v>101</v>
      </c>
      <c r="AV140" s="1" t="s">
        <v>102</v>
      </c>
      <c r="AW140" s="1" t="s">
        <v>90</v>
      </c>
      <c r="AX140" s="1" t="s">
        <v>102</v>
      </c>
      <c r="AY140" s="1" t="s">
        <v>258</v>
      </c>
    </row>
    <row r="141" spans="1:51" x14ac:dyDescent="0.25">
      <c r="A141" s="1">
        <v>140</v>
      </c>
      <c r="B141" s="1"/>
      <c r="C141" s="1" t="s">
        <v>20</v>
      </c>
      <c r="D141" s="1"/>
      <c r="E141" s="1"/>
      <c r="F141" s="1"/>
      <c r="G141" s="1"/>
      <c r="H141" s="1"/>
      <c r="I141" s="1"/>
      <c r="J141" s="1"/>
      <c r="K141" s="1" t="s">
        <v>27</v>
      </c>
      <c r="L141" s="1"/>
      <c r="M141" s="1"/>
      <c r="N141" s="1"/>
      <c r="P141">
        <f t="shared" si="46"/>
        <v>2</v>
      </c>
      <c r="Q141">
        <f t="shared" si="47"/>
        <v>1.5</v>
      </c>
      <c r="S141">
        <f t="shared" si="48"/>
        <v>0</v>
      </c>
      <c r="T141">
        <f t="shared" si="49"/>
        <v>1</v>
      </c>
      <c r="U141">
        <f t="shared" si="50"/>
        <v>0</v>
      </c>
      <c r="V141">
        <f t="shared" si="51"/>
        <v>0</v>
      </c>
      <c r="W141">
        <f t="shared" si="36"/>
        <v>0</v>
      </c>
      <c r="X141">
        <f t="shared" si="37"/>
        <v>0</v>
      </c>
      <c r="Y141">
        <f t="shared" si="38"/>
        <v>0</v>
      </c>
      <c r="Z141">
        <f t="shared" si="39"/>
        <v>0</v>
      </c>
      <c r="AA141">
        <f t="shared" si="40"/>
        <v>0</v>
      </c>
      <c r="AB141">
        <f t="shared" si="41"/>
        <v>1</v>
      </c>
      <c r="AC141">
        <f t="shared" si="42"/>
        <v>0</v>
      </c>
      <c r="AD141">
        <f t="shared" si="43"/>
        <v>0</v>
      </c>
      <c r="AE141">
        <f t="shared" si="44"/>
        <v>0</v>
      </c>
      <c r="AH141">
        <f t="shared" si="45"/>
        <v>2</v>
      </c>
      <c r="AI141">
        <f t="shared" si="52"/>
        <v>2</v>
      </c>
      <c r="AJ141" s="5" t="str">
        <f t="shared" si="53"/>
        <v>Correct</v>
      </c>
      <c r="AK141" s="37"/>
      <c r="AL141" s="1" t="s">
        <v>94</v>
      </c>
      <c r="AM141" s="1">
        <v>50</v>
      </c>
      <c r="AN141" s="1" t="s">
        <v>115</v>
      </c>
      <c r="AO141" s="1" t="s">
        <v>321</v>
      </c>
      <c r="AP141" s="1" t="s">
        <v>97</v>
      </c>
      <c r="AQ141" s="1" t="s">
        <v>98</v>
      </c>
      <c r="AR141" s="1" t="s">
        <v>80</v>
      </c>
      <c r="AS141" s="1" t="s">
        <v>112</v>
      </c>
      <c r="AT141" s="1" t="s">
        <v>103</v>
      </c>
      <c r="AU141" s="1" t="s">
        <v>135</v>
      </c>
      <c r="AV141" s="1" t="s">
        <v>102</v>
      </c>
      <c r="AW141" s="1" t="s">
        <v>91</v>
      </c>
      <c r="AX141" s="1" t="s">
        <v>102</v>
      </c>
      <c r="AY141" s="1" t="s">
        <v>258</v>
      </c>
    </row>
    <row r="142" spans="1:51" x14ac:dyDescent="0.25">
      <c r="A142" s="1">
        <v>141</v>
      </c>
      <c r="B142" s="1"/>
      <c r="C142" s="1" t="s">
        <v>20</v>
      </c>
      <c r="D142" s="1"/>
      <c r="E142" s="1"/>
      <c r="F142" s="1"/>
      <c r="G142" s="1"/>
      <c r="H142" s="1"/>
      <c r="I142" s="1"/>
      <c r="J142" s="1" t="s">
        <v>26</v>
      </c>
      <c r="K142" s="1"/>
      <c r="L142" s="1"/>
      <c r="M142" s="1"/>
      <c r="N142" s="1" t="s">
        <v>30</v>
      </c>
      <c r="P142">
        <f t="shared" si="46"/>
        <v>3</v>
      </c>
      <c r="Q142">
        <f t="shared" si="47"/>
        <v>1</v>
      </c>
      <c r="S142">
        <f t="shared" si="48"/>
        <v>0</v>
      </c>
      <c r="T142">
        <f t="shared" si="49"/>
        <v>1</v>
      </c>
      <c r="U142">
        <f t="shared" si="50"/>
        <v>0</v>
      </c>
      <c r="V142">
        <f t="shared" si="51"/>
        <v>0</v>
      </c>
      <c r="W142">
        <f t="shared" si="36"/>
        <v>0</v>
      </c>
      <c r="X142">
        <f t="shared" si="37"/>
        <v>0</v>
      </c>
      <c r="Y142">
        <f t="shared" si="38"/>
        <v>0</v>
      </c>
      <c r="Z142">
        <f t="shared" si="39"/>
        <v>0</v>
      </c>
      <c r="AA142">
        <f t="shared" si="40"/>
        <v>1</v>
      </c>
      <c r="AB142">
        <f t="shared" si="41"/>
        <v>0</v>
      </c>
      <c r="AC142">
        <f t="shared" si="42"/>
        <v>0</v>
      </c>
      <c r="AD142">
        <f t="shared" si="43"/>
        <v>0</v>
      </c>
      <c r="AE142">
        <f t="shared" si="44"/>
        <v>1</v>
      </c>
      <c r="AH142">
        <f t="shared" si="45"/>
        <v>3</v>
      </c>
      <c r="AI142">
        <f t="shared" si="52"/>
        <v>3</v>
      </c>
      <c r="AJ142" s="5" t="str">
        <f t="shared" si="53"/>
        <v>Correct</v>
      </c>
      <c r="AK142" s="37"/>
      <c r="AL142" s="1" t="s">
        <v>105</v>
      </c>
      <c r="AM142" s="1">
        <v>36</v>
      </c>
      <c r="AN142" s="1" t="s">
        <v>115</v>
      </c>
      <c r="AO142" s="1" t="s">
        <v>317</v>
      </c>
      <c r="AP142" s="1" t="s">
        <v>97</v>
      </c>
      <c r="AQ142" s="1" t="s">
        <v>98</v>
      </c>
      <c r="AR142" s="1" t="s">
        <v>80</v>
      </c>
      <c r="AS142" s="1" t="s">
        <v>109</v>
      </c>
      <c r="AT142" s="1" t="s">
        <v>133</v>
      </c>
      <c r="AU142" s="1" t="s">
        <v>123</v>
      </c>
      <c r="AV142" s="1"/>
      <c r="AW142" s="1" t="s">
        <v>372</v>
      </c>
      <c r="AX142" s="1" t="s">
        <v>102</v>
      </c>
      <c r="AY142" s="1" t="s">
        <v>258</v>
      </c>
    </row>
    <row r="143" spans="1:51" x14ac:dyDescent="0.25">
      <c r="A143" s="1">
        <v>142</v>
      </c>
      <c r="B143" s="1"/>
      <c r="C143" s="1"/>
      <c r="D143" s="1"/>
      <c r="E143" s="1" t="s">
        <v>22</v>
      </c>
      <c r="F143" s="1" t="s">
        <v>23</v>
      </c>
      <c r="G143" s="1"/>
      <c r="H143" s="1"/>
      <c r="I143" s="1" t="s">
        <v>267</v>
      </c>
      <c r="J143" s="1"/>
      <c r="K143" s="1" t="s">
        <v>27</v>
      </c>
      <c r="L143" s="1" t="s">
        <v>28</v>
      </c>
      <c r="M143" s="1"/>
      <c r="N143" s="1" t="s">
        <v>30</v>
      </c>
      <c r="P143">
        <f t="shared" si="46"/>
        <v>6</v>
      </c>
      <c r="Q143">
        <f t="shared" si="47"/>
        <v>0.5</v>
      </c>
      <c r="S143">
        <f t="shared" si="48"/>
        <v>0</v>
      </c>
      <c r="T143">
        <f t="shared" si="49"/>
        <v>0</v>
      </c>
      <c r="U143">
        <f t="shared" si="50"/>
        <v>0</v>
      </c>
      <c r="V143">
        <f t="shared" si="51"/>
        <v>0.5</v>
      </c>
      <c r="W143">
        <f t="shared" si="36"/>
        <v>0.5</v>
      </c>
      <c r="X143">
        <f t="shared" si="37"/>
        <v>0</v>
      </c>
      <c r="Y143">
        <f t="shared" si="38"/>
        <v>0</v>
      </c>
      <c r="Z143">
        <f t="shared" si="39"/>
        <v>0.5</v>
      </c>
      <c r="AA143">
        <f t="shared" si="40"/>
        <v>0</v>
      </c>
      <c r="AB143">
        <f t="shared" si="41"/>
        <v>0.5</v>
      </c>
      <c r="AC143">
        <f t="shared" si="42"/>
        <v>0.5</v>
      </c>
      <c r="AD143">
        <f t="shared" si="43"/>
        <v>0</v>
      </c>
      <c r="AE143">
        <f t="shared" si="44"/>
        <v>0.5</v>
      </c>
      <c r="AH143">
        <f t="shared" si="45"/>
        <v>3</v>
      </c>
      <c r="AI143">
        <f t="shared" si="52"/>
        <v>6</v>
      </c>
      <c r="AJ143" s="5" t="str">
        <f t="shared" si="53"/>
        <v>Correct</v>
      </c>
      <c r="AK143" s="37"/>
      <c r="AL143" s="1" t="s">
        <v>105</v>
      </c>
      <c r="AM143" s="1">
        <v>56</v>
      </c>
      <c r="AN143" s="1" t="s">
        <v>115</v>
      </c>
      <c r="AO143" s="1" t="s">
        <v>322</v>
      </c>
      <c r="AP143" s="1" t="s">
        <v>97</v>
      </c>
      <c r="AQ143" s="1"/>
      <c r="AR143" s="1" t="s">
        <v>355</v>
      </c>
      <c r="AS143" s="1" t="s">
        <v>99</v>
      </c>
      <c r="AT143" s="1" t="s">
        <v>103</v>
      </c>
      <c r="AU143" s="1" t="s">
        <v>135</v>
      </c>
      <c r="AV143" s="1" t="s">
        <v>98</v>
      </c>
      <c r="AW143" s="1"/>
      <c r="AX143" s="1" t="s">
        <v>102</v>
      </c>
      <c r="AY143" s="1" t="s">
        <v>258</v>
      </c>
    </row>
    <row r="144" spans="1:51" x14ac:dyDescent="0.25">
      <c r="A144" s="1">
        <v>143</v>
      </c>
      <c r="B144" s="1" t="s">
        <v>19</v>
      </c>
      <c r="C144" s="1"/>
      <c r="D144" s="1" t="s">
        <v>21</v>
      </c>
      <c r="E144" s="1"/>
      <c r="F144" s="1"/>
      <c r="G144" s="1"/>
      <c r="H144" s="1"/>
      <c r="I144" s="1"/>
      <c r="J144" s="1" t="s">
        <v>26</v>
      </c>
      <c r="K144" s="1"/>
      <c r="L144" s="1"/>
      <c r="M144" s="1"/>
      <c r="N144" s="1"/>
      <c r="P144">
        <f t="shared" si="46"/>
        <v>3</v>
      </c>
      <c r="Q144">
        <f t="shared" si="47"/>
        <v>1</v>
      </c>
      <c r="S144">
        <f t="shared" si="48"/>
        <v>1</v>
      </c>
      <c r="T144">
        <f t="shared" si="49"/>
        <v>0</v>
      </c>
      <c r="U144">
        <f t="shared" si="50"/>
        <v>1</v>
      </c>
      <c r="V144">
        <f t="shared" si="51"/>
        <v>0</v>
      </c>
      <c r="W144">
        <f t="shared" si="36"/>
        <v>0</v>
      </c>
      <c r="X144">
        <f t="shared" si="37"/>
        <v>0</v>
      </c>
      <c r="Y144">
        <f t="shared" si="38"/>
        <v>0</v>
      </c>
      <c r="Z144">
        <f t="shared" si="39"/>
        <v>0</v>
      </c>
      <c r="AA144">
        <f t="shared" si="40"/>
        <v>1</v>
      </c>
      <c r="AB144">
        <f t="shared" si="41"/>
        <v>0</v>
      </c>
      <c r="AC144">
        <f t="shared" si="42"/>
        <v>0</v>
      </c>
      <c r="AD144">
        <f t="shared" si="43"/>
        <v>0</v>
      </c>
      <c r="AE144">
        <f t="shared" si="44"/>
        <v>0</v>
      </c>
      <c r="AH144">
        <f t="shared" si="45"/>
        <v>3</v>
      </c>
      <c r="AI144">
        <f t="shared" si="52"/>
        <v>3</v>
      </c>
      <c r="AJ144" s="5" t="str">
        <f t="shared" si="53"/>
        <v>Correct</v>
      </c>
      <c r="AK144" s="37"/>
      <c r="AL144" s="1" t="s">
        <v>105</v>
      </c>
      <c r="AM144" s="1">
        <v>73</v>
      </c>
      <c r="AN144" s="1" t="s">
        <v>115</v>
      </c>
      <c r="AO144" s="1" t="s">
        <v>316</v>
      </c>
      <c r="AP144" s="1" t="s">
        <v>128</v>
      </c>
      <c r="AQ144" s="1"/>
      <c r="AR144" s="1" t="s">
        <v>80</v>
      </c>
      <c r="AS144" s="1"/>
      <c r="AT144" s="1" t="s">
        <v>110</v>
      </c>
      <c r="AU144" s="1" t="s">
        <v>104</v>
      </c>
      <c r="AV144" s="1" t="s">
        <v>102</v>
      </c>
      <c r="AW144" s="1"/>
      <c r="AX144" s="1" t="s">
        <v>102</v>
      </c>
      <c r="AY144" s="1" t="s">
        <v>258</v>
      </c>
    </row>
    <row r="145" spans="1:51" x14ac:dyDescent="0.25">
      <c r="A145" s="1">
        <v>144</v>
      </c>
      <c r="B145" s="1"/>
      <c r="C145" s="1"/>
      <c r="D145" s="1" t="s">
        <v>21</v>
      </c>
      <c r="E145" s="1"/>
      <c r="F145" s="1"/>
      <c r="G145" s="1"/>
      <c r="H145" s="1"/>
      <c r="I145" s="1"/>
      <c r="J145" s="1"/>
      <c r="K145" s="1"/>
      <c r="L145" s="1"/>
      <c r="M145" s="1"/>
      <c r="N145" s="1"/>
      <c r="P145">
        <f t="shared" si="46"/>
        <v>1</v>
      </c>
      <c r="Q145">
        <f t="shared" si="47"/>
        <v>3</v>
      </c>
      <c r="S145">
        <f t="shared" si="48"/>
        <v>0</v>
      </c>
      <c r="T145">
        <f t="shared" si="49"/>
        <v>0</v>
      </c>
      <c r="U145">
        <f t="shared" si="50"/>
        <v>1</v>
      </c>
      <c r="V145">
        <f t="shared" si="51"/>
        <v>0</v>
      </c>
      <c r="W145">
        <f t="shared" si="36"/>
        <v>0</v>
      </c>
      <c r="X145">
        <f t="shared" si="37"/>
        <v>0</v>
      </c>
      <c r="Y145">
        <f t="shared" si="38"/>
        <v>0</v>
      </c>
      <c r="Z145">
        <f t="shared" si="39"/>
        <v>0</v>
      </c>
      <c r="AA145">
        <f t="shared" si="40"/>
        <v>0</v>
      </c>
      <c r="AB145">
        <f t="shared" si="41"/>
        <v>0</v>
      </c>
      <c r="AC145">
        <f t="shared" si="42"/>
        <v>0</v>
      </c>
      <c r="AD145">
        <f t="shared" si="43"/>
        <v>0</v>
      </c>
      <c r="AE145">
        <f t="shared" si="44"/>
        <v>0</v>
      </c>
      <c r="AH145">
        <f t="shared" si="45"/>
        <v>1</v>
      </c>
      <c r="AI145">
        <f t="shared" si="52"/>
        <v>1</v>
      </c>
      <c r="AJ145" s="5" t="str">
        <f t="shared" si="53"/>
        <v>Correct</v>
      </c>
      <c r="AK145" s="37"/>
      <c r="AL145" s="1" t="s">
        <v>105</v>
      </c>
      <c r="AM145" s="1">
        <v>57</v>
      </c>
      <c r="AN145" s="1" t="s">
        <v>115</v>
      </c>
      <c r="AO145" s="1" t="s">
        <v>323</v>
      </c>
      <c r="AP145" s="1" t="s">
        <v>128</v>
      </c>
      <c r="AQ145" s="1" t="s">
        <v>98</v>
      </c>
      <c r="AR145" s="1" t="s">
        <v>89</v>
      </c>
      <c r="AS145" s="1" t="s">
        <v>109</v>
      </c>
      <c r="AT145" s="1" t="s">
        <v>100</v>
      </c>
      <c r="AU145" s="1" t="s">
        <v>125</v>
      </c>
      <c r="AV145" s="1" t="s">
        <v>102</v>
      </c>
      <c r="AW145" s="1" t="s">
        <v>90</v>
      </c>
      <c r="AX145" s="1" t="s">
        <v>98</v>
      </c>
      <c r="AY145" s="1" t="s">
        <v>258</v>
      </c>
    </row>
    <row r="146" spans="1:51" x14ac:dyDescent="0.25">
      <c r="A146" s="1">
        <v>145</v>
      </c>
      <c r="B146" s="1"/>
      <c r="C146" s="1" t="s">
        <v>20</v>
      </c>
      <c r="D146" s="1"/>
      <c r="E146" s="1"/>
      <c r="F146" s="1"/>
      <c r="G146" s="1"/>
      <c r="H146" s="1"/>
      <c r="I146" s="1"/>
      <c r="J146" s="1" t="s">
        <v>26</v>
      </c>
      <c r="K146" s="1"/>
      <c r="L146" s="1"/>
      <c r="M146" s="1"/>
      <c r="N146" s="1" t="s">
        <v>30</v>
      </c>
      <c r="P146">
        <f t="shared" si="46"/>
        <v>3</v>
      </c>
      <c r="Q146">
        <f t="shared" si="47"/>
        <v>1</v>
      </c>
      <c r="S146">
        <f t="shared" si="48"/>
        <v>0</v>
      </c>
      <c r="T146">
        <f t="shared" si="49"/>
        <v>1</v>
      </c>
      <c r="U146">
        <f t="shared" si="50"/>
        <v>0</v>
      </c>
      <c r="V146">
        <f t="shared" si="51"/>
        <v>0</v>
      </c>
      <c r="W146">
        <f t="shared" si="36"/>
        <v>0</v>
      </c>
      <c r="X146">
        <f t="shared" si="37"/>
        <v>0</v>
      </c>
      <c r="Y146">
        <f t="shared" si="38"/>
        <v>0</v>
      </c>
      <c r="Z146">
        <f t="shared" si="39"/>
        <v>0</v>
      </c>
      <c r="AA146">
        <f t="shared" si="40"/>
        <v>1</v>
      </c>
      <c r="AB146">
        <f t="shared" si="41"/>
        <v>0</v>
      </c>
      <c r="AC146">
        <f t="shared" si="42"/>
        <v>0</v>
      </c>
      <c r="AD146">
        <f t="shared" si="43"/>
        <v>0</v>
      </c>
      <c r="AE146">
        <f t="shared" si="44"/>
        <v>1</v>
      </c>
      <c r="AH146">
        <f t="shared" si="45"/>
        <v>3</v>
      </c>
      <c r="AI146">
        <f t="shared" si="52"/>
        <v>3</v>
      </c>
      <c r="AJ146" s="5" t="str">
        <f t="shared" si="53"/>
        <v>Correct</v>
      </c>
      <c r="AK146" s="37"/>
      <c r="AL146" s="1" t="s">
        <v>105</v>
      </c>
      <c r="AM146" s="1">
        <v>74</v>
      </c>
      <c r="AN146" s="1" t="s">
        <v>115</v>
      </c>
      <c r="AO146" s="1" t="s">
        <v>324</v>
      </c>
      <c r="AP146" s="1" t="s">
        <v>107</v>
      </c>
      <c r="AQ146" s="1"/>
      <c r="AR146" s="1" t="s">
        <v>80</v>
      </c>
      <c r="AS146" s="1"/>
      <c r="AT146" s="1" t="s">
        <v>110</v>
      </c>
      <c r="AU146" s="1" t="s">
        <v>104</v>
      </c>
      <c r="AV146" s="1"/>
      <c r="AW146" s="1"/>
      <c r="AX146" s="1"/>
      <c r="AY146" s="1" t="s">
        <v>258</v>
      </c>
    </row>
    <row r="147" spans="1:51" x14ac:dyDescent="0.25">
      <c r="A147" s="1">
        <v>146</v>
      </c>
      <c r="B147" s="1"/>
      <c r="C147" s="1"/>
      <c r="D147" s="1"/>
      <c r="E147" s="1" t="s">
        <v>22</v>
      </c>
      <c r="F147" s="1"/>
      <c r="G147" s="1"/>
      <c r="H147" s="1"/>
      <c r="I147" s="1"/>
      <c r="J147" s="1"/>
      <c r="K147" s="1"/>
      <c r="L147" s="1"/>
      <c r="M147" s="1"/>
      <c r="N147" s="1"/>
      <c r="P147">
        <f t="shared" si="46"/>
        <v>1</v>
      </c>
      <c r="Q147">
        <f t="shared" si="47"/>
        <v>3</v>
      </c>
      <c r="S147">
        <f t="shared" si="48"/>
        <v>0</v>
      </c>
      <c r="T147">
        <f t="shared" si="49"/>
        <v>0</v>
      </c>
      <c r="U147">
        <f t="shared" si="50"/>
        <v>0</v>
      </c>
      <c r="V147">
        <f t="shared" si="51"/>
        <v>1</v>
      </c>
      <c r="W147">
        <f t="shared" si="36"/>
        <v>0</v>
      </c>
      <c r="X147">
        <f t="shared" si="37"/>
        <v>0</v>
      </c>
      <c r="Y147">
        <f t="shared" si="38"/>
        <v>0</v>
      </c>
      <c r="Z147">
        <f t="shared" si="39"/>
        <v>0</v>
      </c>
      <c r="AA147">
        <f t="shared" si="40"/>
        <v>0</v>
      </c>
      <c r="AB147">
        <f t="shared" si="41"/>
        <v>0</v>
      </c>
      <c r="AC147">
        <f t="shared" si="42"/>
        <v>0</v>
      </c>
      <c r="AD147">
        <f t="shared" si="43"/>
        <v>0</v>
      </c>
      <c r="AE147">
        <f t="shared" si="44"/>
        <v>0</v>
      </c>
      <c r="AH147">
        <f t="shared" si="45"/>
        <v>1</v>
      </c>
      <c r="AI147">
        <f t="shared" si="52"/>
        <v>1</v>
      </c>
      <c r="AJ147" s="5" t="str">
        <f t="shared" si="53"/>
        <v>Correct</v>
      </c>
      <c r="AK147" s="37"/>
      <c r="AL147" s="1" t="s">
        <v>105</v>
      </c>
      <c r="AM147" s="1">
        <v>68</v>
      </c>
      <c r="AN147" s="1" t="s">
        <v>115</v>
      </c>
      <c r="AO147" s="1" t="s">
        <v>325</v>
      </c>
      <c r="AP147" s="1" t="s">
        <v>128</v>
      </c>
      <c r="AQ147" s="1" t="s">
        <v>98</v>
      </c>
      <c r="AR147" s="1" t="s">
        <v>85</v>
      </c>
      <c r="AS147" s="1" t="s">
        <v>108</v>
      </c>
      <c r="AT147" s="1" t="s">
        <v>110</v>
      </c>
      <c r="AU147" s="1" t="s">
        <v>135</v>
      </c>
      <c r="AV147" s="1" t="s">
        <v>102</v>
      </c>
      <c r="AW147" s="1" t="s">
        <v>91</v>
      </c>
      <c r="AX147" s="1" t="s">
        <v>102</v>
      </c>
      <c r="AY147" s="1" t="s">
        <v>258</v>
      </c>
    </row>
    <row r="148" spans="1:51" x14ac:dyDescent="0.25">
      <c r="A148" s="1">
        <v>147</v>
      </c>
      <c r="B148" s="1"/>
      <c r="C148" s="1"/>
      <c r="D148" s="1"/>
      <c r="E148" s="1"/>
      <c r="F148" s="1"/>
      <c r="G148" s="1"/>
      <c r="H148" s="1"/>
      <c r="I148" s="1"/>
      <c r="J148" s="1"/>
      <c r="K148" s="1"/>
      <c r="L148" s="1" t="s">
        <v>28</v>
      </c>
      <c r="M148" s="1"/>
      <c r="N148" s="1"/>
      <c r="P148">
        <f t="shared" si="46"/>
        <v>1</v>
      </c>
      <c r="Q148">
        <f t="shared" si="47"/>
        <v>3</v>
      </c>
      <c r="S148">
        <f t="shared" si="48"/>
        <v>0</v>
      </c>
      <c r="T148">
        <f t="shared" si="49"/>
        <v>0</v>
      </c>
      <c r="U148">
        <f t="shared" si="50"/>
        <v>0</v>
      </c>
      <c r="V148">
        <f t="shared" si="51"/>
        <v>0</v>
      </c>
      <c r="W148">
        <f t="shared" si="36"/>
        <v>0</v>
      </c>
      <c r="X148">
        <f t="shared" si="37"/>
        <v>0</v>
      </c>
      <c r="Y148">
        <f t="shared" si="38"/>
        <v>0</v>
      </c>
      <c r="Z148">
        <f t="shared" si="39"/>
        <v>0</v>
      </c>
      <c r="AA148">
        <f t="shared" si="40"/>
        <v>0</v>
      </c>
      <c r="AB148">
        <f t="shared" si="41"/>
        <v>0</v>
      </c>
      <c r="AC148">
        <f t="shared" si="42"/>
        <v>1</v>
      </c>
      <c r="AD148">
        <f t="shared" si="43"/>
        <v>0</v>
      </c>
      <c r="AE148">
        <f t="shared" si="44"/>
        <v>0</v>
      </c>
      <c r="AH148">
        <f t="shared" si="45"/>
        <v>1</v>
      </c>
      <c r="AI148">
        <f t="shared" si="52"/>
        <v>1</v>
      </c>
      <c r="AJ148" s="5" t="str">
        <f t="shared" si="53"/>
        <v>Correct</v>
      </c>
      <c r="AK148" s="37"/>
      <c r="AL148" s="1" t="s">
        <v>105</v>
      </c>
      <c r="AM148" s="1">
        <v>41</v>
      </c>
      <c r="AN148" s="1" t="s">
        <v>115</v>
      </c>
      <c r="AO148" s="1" t="s">
        <v>316</v>
      </c>
      <c r="AP148" s="1" t="s">
        <v>97</v>
      </c>
      <c r="AQ148" s="1" t="s">
        <v>98</v>
      </c>
      <c r="AR148" s="1" t="s">
        <v>80</v>
      </c>
      <c r="AS148" s="1" t="s">
        <v>112</v>
      </c>
      <c r="AT148" s="1" t="s">
        <v>110</v>
      </c>
      <c r="AU148" s="1" t="s">
        <v>135</v>
      </c>
      <c r="AV148" s="1" t="s">
        <v>98</v>
      </c>
      <c r="AW148" s="1" t="s">
        <v>93</v>
      </c>
      <c r="AX148" s="1" t="s">
        <v>102</v>
      </c>
      <c r="AY148" s="1" t="s">
        <v>258</v>
      </c>
    </row>
    <row r="149" spans="1:51" x14ac:dyDescent="0.25">
      <c r="A149" s="1">
        <v>148</v>
      </c>
      <c r="B149" s="1"/>
      <c r="C149" s="1"/>
      <c r="D149" s="1"/>
      <c r="E149" s="1"/>
      <c r="F149" s="1"/>
      <c r="G149" s="1"/>
      <c r="H149" s="1"/>
      <c r="I149" s="1"/>
      <c r="J149" s="1"/>
      <c r="K149" s="1" t="s">
        <v>27</v>
      </c>
      <c r="L149" s="1"/>
      <c r="M149" s="1"/>
      <c r="N149" s="1"/>
      <c r="P149">
        <f t="shared" si="46"/>
        <v>1</v>
      </c>
      <c r="Q149">
        <f t="shared" si="47"/>
        <v>3</v>
      </c>
      <c r="S149">
        <f t="shared" si="48"/>
        <v>0</v>
      </c>
      <c r="T149">
        <f t="shared" si="49"/>
        <v>0</v>
      </c>
      <c r="U149">
        <f t="shared" si="50"/>
        <v>0</v>
      </c>
      <c r="V149">
        <f t="shared" si="51"/>
        <v>0</v>
      </c>
      <c r="W149">
        <f t="shared" si="36"/>
        <v>0</v>
      </c>
      <c r="X149">
        <f t="shared" si="37"/>
        <v>0</v>
      </c>
      <c r="Y149">
        <f t="shared" si="38"/>
        <v>0</v>
      </c>
      <c r="Z149">
        <f t="shared" si="39"/>
        <v>0</v>
      </c>
      <c r="AA149">
        <f t="shared" si="40"/>
        <v>0</v>
      </c>
      <c r="AB149">
        <f t="shared" si="41"/>
        <v>1</v>
      </c>
      <c r="AC149">
        <f t="shared" si="42"/>
        <v>0</v>
      </c>
      <c r="AD149">
        <f t="shared" si="43"/>
        <v>0</v>
      </c>
      <c r="AE149">
        <f t="shared" si="44"/>
        <v>0</v>
      </c>
      <c r="AH149">
        <f t="shared" si="45"/>
        <v>1</v>
      </c>
      <c r="AI149">
        <f t="shared" si="52"/>
        <v>1</v>
      </c>
      <c r="AJ149" s="5" t="str">
        <f t="shared" si="53"/>
        <v>Correct</v>
      </c>
      <c r="AK149" s="37"/>
      <c r="AL149" s="1" t="s">
        <v>105</v>
      </c>
      <c r="AM149" s="1">
        <v>42</v>
      </c>
      <c r="AN149" s="1" t="s">
        <v>115</v>
      </c>
      <c r="AO149" s="1" t="s">
        <v>326</v>
      </c>
      <c r="AP149" s="1" t="s">
        <v>97</v>
      </c>
      <c r="AQ149" s="1" t="s">
        <v>98</v>
      </c>
      <c r="AR149" s="1" t="s">
        <v>80</v>
      </c>
      <c r="AS149" s="1" t="s">
        <v>109</v>
      </c>
      <c r="AT149" s="1" t="s">
        <v>103</v>
      </c>
      <c r="AU149" s="1" t="s">
        <v>125</v>
      </c>
      <c r="AV149" s="1" t="s">
        <v>102</v>
      </c>
      <c r="AW149" s="1" t="s">
        <v>90</v>
      </c>
      <c r="AX149" s="1" t="s">
        <v>102</v>
      </c>
      <c r="AY149" s="1" t="s">
        <v>258</v>
      </c>
    </row>
    <row r="150" spans="1:51" x14ac:dyDescent="0.25">
      <c r="A150" s="1">
        <v>149</v>
      </c>
      <c r="B150" s="1"/>
      <c r="C150" s="1" t="s">
        <v>20</v>
      </c>
      <c r="D150" s="1" t="s">
        <v>21</v>
      </c>
      <c r="E150" s="1"/>
      <c r="F150" s="1"/>
      <c r="G150" s="1"/>
      <c r="H150" s="1"/>
      <c r="I150" s="1"/>
      <c r="J150" s="1" t="s">
        <v>26</v>
      </c>
      <c r="K150" s="1"/>
      <c r="L150" s="1"/>
      <c r="M150" s="1"/>
      <c r="N150" s="1" t="s">
        <v>30</v>
      </c>
      <c r="P150">
        <f t="shared" si="46"/>
        <v>4</v>
      </c>
      <c r="Q150">
        <f t="shared" si="47"/>
        <v>0.75</v>
      </c>
      <c r="S150">
        <f t="shared" si="48"/>
        <v>0</v>
      </c>
      <c r="T150">
        <f t="shared" si="49"/>
        <v>0.75</v>
      </c>
      <c r="U150">
        <f t="shared" si="50"/>
        <v>0.75</v>
      </c>
      <c r="V150">
        <f t="shared" si="51"/>
        <v>0</v>
      </c>
      <c r="W150">
        <f t="shared" si="36"/>
        <v>0</v>
      </c>
      <c r="X150">
        <f t="shared" si="37"/>
        <v>0</v>
      </c>
      <c r="Y150">
        <f t="shared" si="38"/>
        <v>0</v>
      </c>
      <c r="Z150">
        <f t="shared" si="39"/>
        <v>0</v>
      </c>
      <c r="AA150">
        <f t="shared" si="40"/>
        <v>0.75</v>
      </c>
      <c r="AB150">
        <f t="shared" si="41"/>
        <v>0</v>
      </c>
      <c r="AC150">
        <f t="shared" si="42"/>
        <v>0</v>
      </c>
      <c r="AD150">
        <f t="shared" si="43"/>
        <v>0</v>
      </c>
      <c r="AE150">
        <f t="shared" si="44"/>
        <v>0.75</v>
      </c>
      <c r="AH150">
        <f t="shared" si="45"/>
        <v>3</v>
      </c>
      <c r="AI150">
        <f t="shared" si="52"/>
        <v>4</v>
      </c>
      <c r="AJ150" s="5" t="str">
        <f t="shared" si="53"/>
        <v>Correct</v>
      </c>
      <c r="AK150" s="37"/>
      <c r="AL150" s="1" t="s">
        <v>105</v>
      </c>
      <c r="AM150" s="1">
        <v>30</v>
      </c>
      <c r="AN150" s="1" t="s">
        <v>115</v>
      </c>
      <c r="AO150" s="1" t="s">
        <v>323</v>
      </c>
      <c r="AP150" s="1" t="s">
        <v>97</v>
      </c>
      <c r="AQ150" s="1" t="s">
        <v>98</v>
      </c>
      <c r="AR150" s="1" t="s">
        <v>80</v>
      </c>
      <c r="AS150" s="1" t="s">
        <v>114</v>
      </c>
      <c r="AT150" s="1" t="s">
        <v>110</v>
      </c>
      <c r="AU150" s="1" t="s">
        <v>101</v>
      </c>
      <c r="AV150" s="1" t="s">
        <v>102</v>
      </c>
      <c r="AW150" s="1" t="s">
        <v>92</v>
      </c>
      <c r="AX150" s="1" t="s">
        <v>102</v>
      </c>
      <c r="AY150" s="1" t="s">
        <v>258</v>
      </c>
    </row>
    <row r="151" spans="1:51" x14ac:dyDescent="0.25">
      <c r="A151" s="1">
        <v>150</v>
      </c>
      <c r="B151" s="1"/>
      <c r="C151" s="1" t="s">
        <v>20</v>
      </c>
      <c r="D151" s="1"/>
      <c r="E151" s="1"/>
      <c r="F151" s="1"/>
      <c r="G151" s="1"/>
      <c r="H151" s="1"/>
      <c r="I151" s="1"/>
      <c r="J151" s="1"/>
      <c r="K151" s="1"/>
      <c r="L151" s="1"/>
      <c r="M151" s="1"/>
      <c r="N151" s="1"/>
      <c r="P151">
        <f t="shared" si="46"/>
        <v>1</v>
      </c>
      <c r="Q151">
        <f t="shared" si="47"/>
        <v>3</v>
      </c>
      <c r="S151">
        <f t="shared" si="48"/>
        <v>0</v>
      </c>
      <c r="T151">
        <f t="shared" si="49"/>
        <v>1</v>
      </c>
      <c r="U151">
        <f t="shared" si="50"/>
        <v>0</v>
      </c>
      <c r="V151">
        <f t="shared" si="51"/>
        <v>0</v>
      </c>
      <c r="W151">
        <f t="shared" si="36"/>
        <v>0</v>
      </c>
      <c r="X151">
        <f t="shared" si="37"/>
        <v>0</v>
      </c>
      <c r="Y151">
        <f t="shared" si="38"/>
        <v>0</v>
      </c>
      <c r="Z151">
        <f t="shared" si="39"/>
        <v>0</v>
      </c>
      <c r="AA151">
        <f t="shared" si="40"/>
        <v>0</v>
      </c>
      <c r="AB151">
        <f t="shared" si="41"/>
        <v>0</v>
      </c>
      <c r="AC151">
        <f t="shared" si="42"/>
        <v>0</v>
      </c>
      <c r="AD151">
        <f t="shared" si="43"/>
        <v>0</v>
      </c>
      <c r="AE151">
        <f t="shared" si="44"/>
        <v>0</v>
      </c>
      <c r="AH151">
        <f t="shared" si="45"/>
        <v>1</v>
      </c>
      <c r="AI151">
        <f t="shared" si="52"/>
        <v>1</v>
      </c>
      <c r="AJ151" s="5" t="str">
        <f t="shared" si="53"/>
        <v>Correct</v>
      </c>
      <c r="AK151" s="37"/>
      <c r="AL151" s="1" t="s">
        <v>105</v>
      </c>
      <c r="AM151" s="1">
        <v>72</v>
      </c>
      <c r="AN151" s="1" t="s">
        <v>115</v>
      </c>
      <c r="AO151" s="1" t="s">
        <v>311</v>
      </c>
      <c r="AP151" s="1" t="s">
        <v>128</v>
      </c>
      <c r="AQ151" s="1" t="s">
        <v>98</v>
      </c>
      <c r="AR151" s="1" t="s">
        <v>80</v>
      </c>
      <c r="AS151" s="1" t="s">
        <v>109</v>
      </c>
      <c r="AT151" s="1" t="s">
        <v>132</v>
      </c>
      <c r="AU151" s="1" t="s">
        <v>104</v>
      </c>
      <c r="AV151" s="1" t="s">
        <v>102</v>
      </c>
      <c r="AW151" s="1" t="s">
        <v>91</v>
      </c>
      <c r="AX151" s="1"/>
      <c r="AY151" s="1" t="s">
        <v>258</v>
      </c>
    </row>
    <row r="152" spans="1:51" x14ac:dyDescent="0.25">
      <c r="A152" s="1">
        <v>151</v>
      </c>
      <c r="B152" s="1"/>
      <c r="C152" s="1"/>
      <c r="D152" s="1"/>
      <c r="E152" s="1"/>
      <c r="F152" s="1"/>
      <c r="G152" s="1"/>
      <c r="H152" s="1"/>
      <c r="I152" s="1"/>
      <c r="J152" s="1" t="s">
        <v>26</v>
      </c>
      <c r="K152" s="1" t="s">
        <v>27</v>
      </c>
      <c r="L152" s="1"/>
      <c r="M152" s="1"/>
      <c r="N152" s="1" t="s">
        <v>30</v>
      </c>
      <c r="P152">
        <f t="shared" si="46"/>
        <v>3</v>
      </c>
      <c r="Q152">
        <f t="shared" si="47"/>
        <v>1</v>
      </c>
      <c r="S152">
        <f t="shared" si="48"/>
        <v>0</v>
      </c>
      <c r="T152">
        <f t="shared" si="49"/>
        <v>0</v>
      </c>
      <c r="U152">
        <f t="shared" si="50"/>
        <v>0</v>
      </c>
      <c r="V152">
        <f t="shared" si="51"/>
        <v>0</v>
      </c>
      <c r="W152">
        <f t="shared" si="36"/>
        <v>0</v>
      </c>
      <c r="X152">
        <f t="shared" si="37"/>
        <v>0</v>
      </c>
      <c r="Y152">
        <f t="shared" si="38"/>
        <v>0</v>
      </c>
      <c r="Z152">
        <f t="shared" si="39"/>
        <v>0</v>
      </c>
      <c r="AA152">
        <f t="shared" si="40"/>
        <v>1</v>
      </c>
      <c r="AB152">
        <f t="shared" si="41"/>
        <v>1</v>
      </c>
      <c r="AC152">
        <f t="shared" si="42"/>
        <v>0</v>
      </c>
      <c r="AD152">
        <f t="shared" si="43"/>
        <v>0</v>
      </c>
      <c r="AE152">
        <f t="shared" si="44"/>
        <v>1</v>
      </c>
      <c r="AH152">
        <f t="shared" si="45"/>
        <v>3</v>
      </c>
      <c r="AI152">
        <f t="shared" si="52"/>
        <v>3</v>
      </c>
      <c r="AJ152" s="5" t="str">
        <f t="shared" si="53"/>
        <v>Correct</v>
      </c>
      <c r="AK152" s="37"/>
      <c r="AL152" s="1" t="s">
        <v>105</v>
      </c>
      <c r="AM152" s="1">
        <v>45</v>
      </c>
      <c r="AN152" s="1" t="s">
        <v>115</v>
      </c>
      <c r="AO152" s="1" t="s">
        <v>326</v>
      </c>
      <c r="AP152" s="1" t="s">
        <v>97</v>
      </c>
      <c r="AQ152" s="1" t="s">
        <v>102</v>
      </c>
      <c r="AR152" s="1" t="s">
        <v>80</v>
      </c>
      <c r="AS152" s="1" t="s">
        <v>108</v>
      </c>
      <c r="AT152" s="1" t="s">
        <v>110</v>
      </c>
      <c r="AU152" s="1" t="s">
        <v>101</v>
      </c>
      <c r="AV152" s="1" t="s">
        <v>102</v>
      </c>
      <c r="AW152" s="1" t="s">
        <v>92</v>
      </c>
      <c r="AX152" s="1" t="s">
        <v>102</v>
      </c>
      <c r="AY152" s="1" t="s">
        <v>258</v>
      </c>
    </row>
    <row r="153" spans="1:51" x14ac:dyDescent="0.25">
      <c r="A153" s="1">
        <v>152</v>
      </c>
      <c r="B153" s="1"/>
      <c r="C153" s="1"/>
      <c r="D153" s="1" t="s">
        <v>21</v>
      </c>
      <c r="E153" s="1"/>
      <c r="F153" s="1"/>
      <c r="G153" s="1"/>
      <c r="H153" s="1"/>
      <c r="I153" s="1"/>
      <c r="J153" s="1" t="s">
        <v>26</v>
      </c>
      <c r="K153" s="1"/>
      <c r="L153" s="1"/>
      <c r="M153" s="1"/>
      <c r="N153" s="1" t="s">
        <v>30</v>
      </c>
      <c r="P153">
        <f t="shared" si="46"/>
        <v>3</v>
      </c>
      <c r="Q153">
        <f t="shared" si="47"/>
        <v>1</v>
      </c>
      <c r="S153">
        <f t="shared" si="48"/>
        <v>0</v>
      </c>
      <c r="T153">
        <f t="shared" si="49"/>
        <v>0</v>
      </c>
      <c r="U153">
        <f t="shared" si="50"/>
        <v>1</v>
      </c>
      <c r="V153">
        <f t="shared" si="51"/>
        <v>0</v>
      </c>
      <c r="W153">
        <f t="shared" si="36"/>
        <v>0</v>
      </c>
      <c r="X153">
        <f t="shared" si="37"/>
        <v>0</v>
      </c>
      <c r="Y153">
        <f t="shared" si="38"/>
        <v>0</v>
      </c>
      <c r="Z153">
        <f t="shared" si="39"/>
        <v>0</v>
      </c>
      <c r="AA153">
        <f t="shared" si="40"/>
        <v>1</v>
      </c>
      <c r="AB153">
        <f t="shared" si="41"/>
        <v>0</v>
      </c>
      <c r="AC153">
        <f t="shared" si="42"/>
        <v>0</v>
      </c>
      <c r="AD153">
        <f t="shared" si="43"/>
        <v>0</v>
      </c>
      <c r="AE153">
        <f t="shared" si="44"/>
        <v>1</v>
      </c>
      <c r="AH153">
        <f t="shared" si="45"/>
        <v>3</v>
      </c>
      <c r="AI153">
        <f t="shared" si="52"/>
        <v>3</v>
      </c>
      <c r="AJ153" s="5" t="str">
        <f t="shared" si="53"/>
        <v>Correct</v>
      </c>
      <c r="AK153" s="37"/>
      <c r="AL153" s="1" t="s">
        <v>105</v>
      </c>
      <c r="AM153" s="1">
        <v>68</v>
      </c>
      <c r="AN153" s="1" t="s">
        <v>115</v>
      </c>
      <c r="AO153" s="1" t="s">
        <v>327</v>
      </c>
      <c r="AP153" s="1" t="s">
        <v>97</v>
      </c>
      <c r="AQ153" s="1" t="s">
        <v>98</v>
      </c>
      <c r="AR153" s="1" t="s">
        <v>80</v>
      </c>
      <c r="AS153" s="1" t="s">
        <v>108</v>
      </c>
      <c r="AT153" s="1" t="s">
        <v>120</v>
      </c>
      <c r="AU153" s="1" t="s">
        <v>104</v>
      </c>
      <c r="AV153" s="1" t="s">
        <v>102</v>
      </c>
      <c r="AW153" s="1" t="s">
        <v>91</v>
      </c>
      <c r="AX153" s="1" t="s">
        <v>102</v>
      </c>
      <c r="AY153" s="1" t="s">
        <v>258</v>
      </c>
    </row>
    <row r="154" spans="1:51" x14ac:dyDescent="0.25">
      <c r="A154" s="1">
        <v>153</v>
      </c>
      <c r="B154" s="1"/>
      <c r="C154" s="1" t="s">
        <v>20</v>
      </c>
      <c r="D154" s="1" t="s">
        <v>21</v>
      </c>
      <c r="E154" s="1"/>
      <c r="F154" s="1"/>
      <c r="G154" s="1"/>
      <c r="H154" s="1"/>
      <c r="I154" s="1"/>
      <c r="J154" s="1" t="s">
        <v>26</v>
      </c>
      <c r="K154" s="1" t="s">
        <v>27</v>
      </c>
      <c r="L154" s="1"/>
      <c r="M154" s="1"/>
      <c r="N154" s="1"/>
      <c r="P154">
        <f t="shared" si="46"/>
        <v>4</v>
      </c>
      <c r="Q154">
        <f t="shared" si="47"/>
        <v>0.75</v>
      </c>
      <c r="S154">
        <f t="shared" si="48"/>
        <v>0</v>
      </c>
      <c r="T154">
        <f t="shared" si="49"/>
        <v>0.75</v>
      </c>
      <c r="U154">
        <f t="shared" si="50"/>
        <v>0.75</v>
      </c>
      <c r="V154">
        <f t="shared" si="51"/>
        <v>0</v>
      </c>
      <c r="W154">
        <f t="shared" si="36"/>
        <v>0</v>
      </c>
      <c r="X154">
        <f t="shared" si="37"/>
        <v>0</v>
      </c>
      <c r="Y154">
        <f t="shared" si="38"/>
        <v>0</v>
      </c>
      <c r="Z154">
        <f t="shared" si="39"/>
        <v>0</v>
      </c>
      <c r="AA154">
        <f t="shared" si="40"/>
        <v>0.75</v>
      </c>
      <c r="AB154">
        <f t="shared" si="41"/>
        <v>0.75</v>
      </c>
      <c r="AC154">
        <f t="shared" si="42"/>
        <v>0</v>
      </c>
      <c r="AD154">
        <f t="shared" si="43"/>
        <v>0</v>
      </c>
      <c r="AE154">
        <f t="shared" si="44"/>
        <v>0</v>
      </c>
      <c r="AH154">
        <f t="shared" si="45"/>
        <v>3</v>
      </c>
      <c r="AI154">
        <f t="shared" si="52"/>
        <v>4</v>
      </c>
      <c r="AJ154" s="5" t="str">
        <f t="shared" si="53"/>
        <v>Correct</v>
      </c>
      <c r="AK154" s="37"/>
      <c r="AL154" s="1" t="s">
        <v>105</v>
      </c>
      <c r="AM154" s="1">
        <v>53</v>
      </c>
      <c r="AN154" s="1" t="s">
        <v>115</v>
      </c>
      <c r="AO154" s="1" t="s">
        <v>321</v>
      </c>
      <c r="AP154" s="1" t="s">
        <v>97</v>
      </c>
      <c r="AQ154" s="1" t="s">
        <v>98</v>
      </c>
      <c r="AR154" s="1" t="s">
        <v>80</v>
      </c>
      <c r="AS154" s="1" t="s">
        <v>108</v>
      </c>
      <c r="AT154" s="1" t="s">
        <v>120</v>
      </c>
      <c r="AU154" s="1" t="s">
        <v>101</v>
      </c>
      <c r="AV154" s="1" t="s">
        <v>102</v>
      </c>
      <c r="AW154" s="1" t="s">
        <v>92</v>
      </c>
      <c r="AX154" s="1" t="s">
        <v>102</v>
      </c>
      <c r="AY154" s="1" t="s">
        <v>258</v>
      </c>
    </row>
    <row r="155" spans="1:51" x14ac:dyDescent="0.25">
      <c r="A155" s="1">
        <v>154</v>
      </c>
      <c r="B155" s="1"/>
      <c r="C155" s="1" t="s">
        <v>20</v>
      </c>
      <c r="D155" s="1"/>
      <c r="E155" s="1"/>
      <c r="F155" s="1"/>
      <c r="G155" s="1"/>
      <c r="H155" s="1" t="s">
        <v>25</v>
      </c>
      <c r="I155" s="1"/>
      <c r="J155" s="1"/>
      <c r="K155" s="1"/>
      <c r="L155" s="1"/>
      <c r="M155" s="1"/>
      <c r="N155" s="1"/>
      <c r="P155">
        <f t="shared" si="46"/>
        <v>2</v>
      </c>
      <c r="Q155">
        <f t="shared" si="47"/>
        <v>1.5</v>
      </c>
      <c r="S155">
        <f t="shared" si="48"/>
        <v>0</v>
      </c>
      <c r="T155">
        <f t="shared" si="49"/>
        <v>1</v>
      </c>
      <c r="U155">
        <f t="shared" si="50"/>
        <v>0</v>
      </c>
      <c r="V155">
        <f t="shared" si="51"/>
        <v>0</v>
      </c>
      <c r="W155">
        <f t="shared" si="36"/>
        <v>0</v>
      </c>
      <c r="X155">
        <f t="shared" si="37"/>
        <v>0</v>
      </c>
      <c r="Y155">
        <f t="shared" si="38"/>
        <v>1</v>
      </c>
      <c r="Z155">
        <f t="shared" si="39"/>
        <v>0</v>
      </c>
      <c r="AA155">
        <f t="shared" si="40"/>
        <v>0</v>
      </c>
      <c r="AB155">
        <f t="shared" si="41"/>
        <v>0</v>
      </c>
      <c r="AC155">
        <f t="shared" si="42"/>
        <v>0</v>
      </c>
      <c r="AD155">
        <f t="shared" si="43"/>
        <v>0</v>
      </c>
      <c r="AE155">
        <f t="shared" si="44"/>
        <v>0</v>
      </c>
      <c r="AH155">
        <f t="shared" si="45"/>
        <v>2</v>
      </c>
      <c r="AI155">
        <f t="shared" si="52"/>
        <v>2</v>
      </c>
      <c r="AJ155" s="5" t="str">
        <f t="shared" si="53"/>
        <v>Correct</v>
      </c>
      <c r="AK155" s="37"/>
      <c r="AL155" s="1" t="s">
        <v>94</v>
      </c>
      <c r="AM155" s="1">
        <v>45</v>
      </c>
      <c r="AN155" s="1" t="s">
        <v>95</v>
      </c>
      <c r="AO155" s="1" t="s">
        <v>138</v>
      </c>
      <c r="AP155" s="1" t="s">
        <v>97</v>
      </c>
      <c r="AQ155" s="1" t="s">
        <v>102</v>
      </c>
      <c r="AR155" s="1" t="s">
        <v>80</v>
      </c>
      <c r="AS155" s="1" t="s">
        <v>114</v>
      </c>
      <c r="AT155" s="1" t="s">
        <v>120</v>
      </c>
      <c r="AU155" s="1" t="s">
        <v>101</v>
      </c>
      <c r="AV155" s="1" t="s">
        <v>102</v>
      </c>
      <c r="AW155" s="1" t="s">
        <v>92</v>
      </c>
      <c r="AX155" s="1" t="s">
        <v>102</v>
      </c>
      <c r="AY155" s="1" t="s">
        <v>259</v>
      </c>
    </row>
    <row r="156" spans="1:51" x14ac:dyDescent="0.25">
      <c r="A156" s="1">
        <v>155</v>
      </c>
      <c r="B156" s="1"/>
      <c r="C156" s="1" t="s">
        <v>20</v>
      </c>
      <c r="D156" s="1" t="s">
        <v>21</v>
      </c>
      <c r="E156" s="1"/>
      <c r="F156" s="1"/>
      <c r="G156" s="1"/>
      <c r="H156" s="1"/>
      <c r="I156" s="1"/>
      <c r="J156" s="1"/>
      <c r="K156" s="1"/>
      <c r="L156" s="1"/>
      <c r="M156" s="1"/>
      <c r="N156" s="1"/>
      <c r="P156">
        <f t="shared" si="46"/>
        <v>2</v>
      </c>
      <c r="Q156">
        <f t="shared" si="47"/>
        <v>1.5</v>
      </c>
      <c r="S156">
        <f t="shared" si="48"/>
        <v>0</v>
      </c>
      <c r="T156">
        <f t="shared" si="49"/>
        <v>1</v>
      </c>
      <c r="U156">
        <f t="shared" si="50"/>
        <v>1</v>
      </c>
      <c r="V156">
        <f t="shared" si="51"/>
        <v>0</v>
      </c>
      <c r="W156">
        <f t="shared" si="36"/>
        <v>0</v>
      </c>
      <c r="X156">
        <f t="shared" si="37"/>
        <v>0</v>
      </c>
      <c r="Y156">
        <f t="shared" si="38"/>
        <v>0</v>
      </c>
      <c r="Z156">
        <f t="shared" si="39"/>
        <v>0</v>
      </c>
      <c r="AA156">
        <f t="shared" si="40"/>
        <v>0</v>
      </c>
      <c r="AB156">
        <f t="shared" si="41"/>
        <v>0</v>
      </c>
      <c r="AC156">
        <f t="shared" si="42"/>
        <v>0</v>
      </c>
      <c r="AD156">
        <f t="shared" si="43"/>
        <v>0</v>
      </c>
      <c r="AE156">
        <f t="shared" si="44"/>
        <v>0</v>
      </c>
      <c r="AH156">
        <f t="shared" si="45"/>
        <v>2</v>
      </c>
      <c r="AI156">
        <f t="shared" si="52"/>
        <v>2</v>
      </c>
      <c r="AJ156" s="5" t="str">
        <f t="shared" si="53"/>
        <v>Correct</v>
      </c>
      <c r="AK156" s="37"/>
      <c r="AL156" s="1" t="s">
        <v>105</v>
      </c>
      <c r="AM156" s="1">
        <v>27</v>
      </c>
      <c r="AN156" s="1" t="s">
        <v>95</v>
      </c>
      <c r="AO156" s="1" t="s">
        <v>131</v>
      </c>
      <c r="AP156" s="1"/>
      <c r="AQ156" s="1" t="s">
        <v>102</v>
      </c>
      <c r="AR156" s="1" t="s">
        <v>81</v>
      </c>
      <c r="AS156" s="1" t="s">
        <v>109</v>
      </c>
      <c r="AT156" s="1" t="s">
        <v>103</v>
      </c>
      <c r="AU156" s="1" t="s">
        <v>125</v>
      </c>
      <c r="AV156" s="1" t="s">
        <v>98</v>
      </c>
      <c r="AW156" s="1" t="s">
        <v>93</v>
      </c>
      <c r="AX156" s="1" t="s">
        <v>98</v>
      </c>
      <c r="AY156" s="1" t="s">
        <v>259</v>
      </c>
    </row>
    <row r="157" spans="1:51" x14ac:dyDescent="0.25">
      <c r="A157" s="1">
        <v>156</v>
      </c>
      <c r="B157" s="1"/>
      <c r="C157" s="1" t="s">
        <v>20</v>
      </c>
      <c r="D157" s="1" t="s">
        <v>21</v>
      </c>
      <c r="E157" s="1"/>
      <c r="F157" s="1"/>
      <c r="G157" s="1"/>
      <c r="H157" s="1"/>
      <c r="I157" s="1"/>
      <c r="J157" s="1"/>
      <c r="K157" s="1"/>
      <c r="L157" s="1"/>
      <c r="M157" s="1"/>
      <c r="N157" s="1"/>
      <c r="P157">
        <f t="shared" si="46"/>
        <v>2</v>
      </c>
      <c r="Q157">
        <f t="shared" si="47"/>
        <v>1.5</v>
      </c>
      <c r="S157">
        <f t="shared" si="48"/>
        <v>0</v>
      </c>
      <c r="T157">
        <f t="shared" si="49"/>
        <v>1</v>
      </c>
      <c r="U157">
        <f t="shared" si="50"/>
        <v>1</v>
      </c>
      <c r="V157">
        <f t="shared" si="51"/>
        <v>0</v>
      </c>
      <c r="W157">
        <f t="shared" si="36"/>
        <v>0</v>
      </c>
      <c r="X157">
        <f t="shared" si="37"/>
        <v>0</v>
      </c>
      <c r="Y157">
        <f t="shared" si="38"/>
        <v>0</v>
      </c>
      <c r="Z157">
        <f t="shared" si="39"/>
        <v>0</v>
      </c>
      <c r="AA157">
        <f t="shared" si="40"/>
        <v>0</v>
      </c>
      <c r="AB157">
        <f t="shared" si="41"/>
        <v>0</v>
      </c>
      <c r="AC157">
        <f t="shared" si="42"/>
        <v>0</v>
      </c>
      <c r="AD157">
        <f t="shared" si="43"/>
        <v>0</v>
      </c>
      <c r="AE157">
        <f t="shared" si="44"/>
        <v>0</v>
      </c>
      <c r="AH157">
        <f t="shared" si="45"/>
        <v>2</v>
      </c>
      <c r="AI157">
        <f t="shared" si="52"/>
        <v>2</v>
      </c>
      <c r="AJ157" s="5" t="str">
        <f t="shared" si="53"/>
        <v>Correct</v>
      </c>
      <c r="AK157" s="37"/>
      <c r="AL157" s="1" t="s">
        <v>94</v>
      </c>
      <c r="AM157" s="1">
        <v>66</v>
      </c>
      <c r="AN157" s="1" t="s">
        <v>95</v>
      </c>
      <c r="AO157" s="1" t="s">
        <v>158</v>
      </c>
      <c r="AP157" s="1" t="s">
        <v>97</v>
      </c>
      <c r="AQ157" s="1"/>
      <c r="AR157" s="1" t="s">
        <v>80</v>
      </c>
      <c r="AS157" s="1" t="s">
        <v>99</v>
      </c>
      <c r="AT157" s="1" t="s">
        <v>120</v>
      </c>
      <c r="AU157" s="1" t="s">
        <v>104</v>
      </c>
      <c r="AV157" s="1" t="s">
        <v>98</v>
      </c>
      <c r="AW157" s="1"/>
      <c r="AX157" s="1" t="s">
        <v>98</v>
      </c>
      <c r="AY157" s="1" t="s">
        <v>259</v>
      </c>
    </row>
    <row r="158" spans="1:51" x14ac:dyDescent="0.25">
      <c r="A158" s="1">
        <v>157</v>
      </c>
      <c r="B158" s="1"/>
      <c r="C158" s="1" t="s">
        <v>20</v>
      </c>
      <c r="D158" s="1"/>
      <c r="E158" s="1"/>
      <c r="F158" s="1"/>
      <c r="G158" s="1"/>
      <c r="H158" s="1"/>
      <c r="I158" s="1"/>
      <c r="J158" s="1" t="s">
        <v>26</v>
      </c>
      <c r="K158" s="1"/>
      <c r="L158" s="1"/>
      <c r="M158" s="1"/>
      <c r="N158" s="1"/>
      <c r="P158">
        <f t="shared" si="46"/>
        <v>2</v>
      </c>
      <c r="Q158">
        <f t="shared" si="47"/>
        <v>1.5</v>
      </c>
      <c r="S158">
        <f t="shared" si="48"/>
        <v>0</v>
      </c>
      <c r="T158">
        <f t="shared" si="49"/>
        <v>1</v>
      </c>
      <c r="U158">
        <f t="shared" si="50"/>
        <v>0</v>
      </c>
      <c r="V158">
        <f t="shared" si="51"/>
        <v>0</v>
      </c>
      <c r="W158">
        <f t="shared" si="36"/>
        <v>0</v>
      </c>
      <c r="X158">
        <f t="shared" si="37"/>
        <v>0</v>
      </c>
      <c r="Y158">
        <f t="shared" si="38"/>
        <v>0</v>
      </c>
      <c r="Z158">
        <f t="shared" si="39"/>
        <v>0</v>
      </c>
      <c r="AA158">
        <f t="shared" si="40"/>
        <v>1</v>
      </c>
      <c r="AB158">
        <f t="shared" si="41"/>
        <v>0</v>
      </c>
      <c r="AC158">
        <f t="shared" si="42"/>
        <v>0</v>
      </c>
      <c r="AD158">
        <f t="shared" si="43"/>
        <v>0</v>
      </c>
      <c r="AE158">
        <f t="shared" si="44"/>
        <v>0</v>
      </c>
      <c r="AH158">
        <f t="shared" si="45"/>
        <v>2</v>
      </c>
      <c r="AI158">
        <f t="shared" si="52"/>
        <v>2</v>
      </c>
      <c r="AJ158" s="5" t="str">
        <f t="shared" si="53"/>
        <v>Correct</v>
      </c>
      <c r="AK158" s="37"/>
      <c r="AL158" s="1" t="s">
        <v>94</v>
      </c>
      <c r="AM158" s="1">
        <v>72</v>
      </c>
      <c r="AN158" s="1" t="s">
        <v>95</v>
      </c>
      <c r="AO158" s="1" t="s">
        <v>131</v>
      </c>
      <c r="AP158" s="1" t="s">
        <v>160</v>
      </c>
      <c r="AQ158" s="1"/>
      <c r="AR158" s="1" t="s">
        <v>352</v>
      </c>
      <c r="AS158" s="1" t="s">
        <v>109</v>
      </c>
      <c r="AT158" s="1" t="s">
        <v>133</v>
      </c>
      <c r="AU158" s="1" t="s">
        <v>104</v>
      </c>
      <c r="AV158" s="1" t="s">
        <v>102</v>
      </c>
      <c r="AW158" s="1" t="s">
        <v>91</v>
      </c>
      <c r="AX158" s="1" t="s">
        <v>98</v>
      </c>
      <c r="AY158" s="1" t="s">
        <v>259</v>
      </c>
    </row>
    <row r="159" spans="1:51" x14ac:dyDescent="0.25">
      <c r="A159" s="1">
        <v>158</v>
      </c>
      <c r="B159" s="1"/>
      <c r="C159" s="1" t="s">
        <v>20</v>
      </c>
      <c r="D159" s="1"/>
      <c r="E159" s="1"/>
      <c r="F159" s="1" t="s">
        <v>23</v>
      </c>
      <c r="G159" s="1"/>
      <c r="H159" s="1"/>
      <c r="I159" s="1"/>
      <c r="J159" s="1"/>
      <c r="K159" s="1"/>
      <c r="L159" s="1"/>
      <c r="M159" s="1" t="s">
        <v>29</v>
      </c>
      <c r="N159" s="1"/>
      <c r="P159">
        <f t="shared" si="46"/>
        <v>3</v>
      </c>
      <c r="Q159">
        <f t="shared" si="47"/>
        <v>1</v>
      </c>
      <c r="S159">
        <f t="shared" si="48"/>
        <v>0</v>
      </c>
      <c r="T159">
        <f t="shared" si="49"/>
        <v>1</v>
      </c>
      <c r="U159">
        <f t="shared" si="50"/>
        <v>0</v>
      </c>
      <c r="V159">
        <f t="shared" si="51"/>
        <v>0</v>
      </c>
      <c r="W159">
        <f t="shared" si="36"/>
        <v>1</v>
      </c>
      <c r="X159">
        <f t="shared" si="37"/>
        <v>0</v>
      </c>
      <c r="Y159">
        <f t="shared" si="38"/>
        <v>0</v>
      </c>
      <c r="Z159">
        <f t="shared" si="39"/>
        <v>0</v>
      </c>
      <c r="AA159">
        <f t="shared" si="40"/>
        <v>0</v>
      </c>
      <c r="AB159">
        <f t="shared" si="41"/>
        <v>0</v>
      </c>
      <c r="AC159">
        <f t="shared" si="42"/>
        <v>0</v>
      </c>
      <c r="AD159">
        <f t="shared" si="43"/>
        <v>1</v>
      </c>
      <c r="AE159">
        <f t="shared" si="44"/>
        <v>0</v>
      </c>
      <c r="AH159">
        <f t="shared" si="45"/>
        <v>3</v>
      </c>
      <c r="AI159">
        <f t="shared" si="52"/>
        <v>3</v>
      </c>
      <c r="AJ159" s="5" t="str">
        <f t="shared" si="53"/>
        <v>Correct</v>
      </c>
      <c r="AK159" s="37"/>
      <c r="AL159" s="1" t="s">
        <v>105</v>
      </c>
      <c r="AM159" s="1">
        <v>26</v>
      </c>
      <c r="AN159" s="1" t="s">
        <v>115</v>
      </c>
      <c r="AO159" s="1" t="s">
        <v>322</v>
      </c>
      <c r="AP159" s="1" t="s">
        <v>97</v>
      </c>
      <c r="AQ159" s="1" t="s">
        <v>98</v>
      </c>
      <c r="AR159" s="1" t="s">
        <v>80</v>
      </c>
      <c r="AS159" s="1" t="s">
        <v>109</v>
      </c>
      <c r="AT159" s="1" t="s">
        <v>133</v>
      </c>
      <c r="AU159" s="1" t="s">
        <v>123</v>
      </c>
      <c r="AV159" s="1" t="s">
        <v>102</v>
      </c>
      <c r="AW159" s="1" t="s">
        <v>90</v>
      </c>
      <c r="AX159" s="1" t="s">
        <v>98</v>
      </c>
      <c r="AY159" s="1" t="s">
        <v>259</v>
      </c>
    </row>
    <row r="160" spans="1:51" x14ac:dyDescent="0.25">
      <c r="A160" s="1">
        <v>159</v>
      </c>
      <c r="B160" s="1"/>
      <c r="C160" s="1" t="s">
        <v>20</v>
      </c>
      <c r="D160" s="1"/>
      <c r="E160" s="1"/>
      <c r="F160" s="1"/>
      <c r="G160" s="1"/>
      <c r="H160" s="1"/>
      <c r="I160" s="1"/>
      <c r="J160" s="1"/>
      <c r="K160" s="1"/>
      <c r="L160" s="1"/>
      <c r="M160" s="1"/>
      <c r="N160" s="1"/>
      <c r="P160">
        <f t="shared" si="46"/>
        <v>1</v>
      </c>
      <c r="Q160">
        <f t="shared" si="47"/>
        <v>3</v>
      </c>
      <c r="S160">
        <f t="shared" si="48"/>
        <v>0</v>
      </c>
      <c r="T160">
        <f t="shared" si="49"/>
        <v>1</v>
      </c>
      <c r="U160">
        <f t="shared" si="50"/>
        <v>0</v>
      </c>
      <c r="V160">
        <f t="shared" si="51"/>
        <v>0</v>
      </c>
      <c r="W160">
        <f t="shared" si="36"/>
        <v>0</v>
      </c>
      <c r="X160">
        <f t="shared" si="37"/>
        <v>0</v>
      </c>
      <c r="Y160">
        <f t="shared" si="38"/>
        <v>0</v>
      </c>
      <c r="Z160">
        <f t="shared" si="39"/>
        <v>0</v>
      </c>
      <c r="AA160">
        <f t="shared" si="40"/>
        <v>0</v>
      </c>
      <c r="AB160">
        <f t="shared" si="41"/>
        <v>0</v>
      </c>
      <c r="AC160">
        <f t="shared" si="42"/>
        <v>0</v>
      </c>
      <c r="AD160">
        <f t="shared" si="43"/>
        <v>0</v>
      </c>
      <c r="AE160">
        <f t="shared" si="44"/>
        <v>0</v>
      </c>
      <c r="AH160">
        <f t="shared" si="45"/>
        <v>1</v>
      </c>
      <c r="AI160">
        <f t="shared" si="52"/>
        <v>1</v>
      </c>
      <c r="AJ160" s="5" t="str">
        <f t="shared" si="53"/>
        <v>Correct</v>
      </c>
      <c r="AK160" s="37"/>
      <c r="AL160" s="1" t="s">
        <v>94</v>
      </c>
      <c r="AM160" s="1">
        <v>52</v>
      </c>
      <c r="AN160" s="1" t="s">
        <v>95</v>
      </c>
      <c r="AO160" s="1" t="s">
        <v>163</v>
      </c>
      <c r="AP160" s="1" t="s">
        <v>97</v>
      </c>
      <c r="AQ160" s="1" t="s">
        <v>98</v>
      </c>
      <c r="AR160" s="1" t="s">
        <v>88</v>
      </c>
      <c r="AS160" s="1" t="s">
        <v>99</v>
      </c>
      <c r="AT160" s="1" t="s">
        <v>120</v>
      </c>
      <c r="AU160" s="1" t="s">
        <v>125</v>
      </c>
      <c r="AV160" s="1" t="s">
        <v>102</v>
      </c>
      <c r="AW160" s="1" t="s">
        <v>90</v>
      </c>
      <c r="AX160" s="1" t="s">
        <v>98</v>
      </c>
      <c r="AY160" s="1" t="s">
        <v>259</v>
      </c>
    </row>
    <row r="161" spans="1:51" x14ac:dyDescent="0.25">
      <c r="A161" s="1">
        <v>160</v>
      </c>
      <c r="B161" s="1"/>
      <c r="C161" s="1"/>
      <c r="D161" s="1" t="s">
        <v>21</v>
      </c>
      <c r="E161" s="1"/>
      <c r="F161" s="1"/>
      <c r="G161" s="1"/>
      <c r="H161" s="1" t="s">
        <v>25</v>
      </c>
      <c r="I161" s="1"/>
      <c r="J161" s="1"/>
      <c r="K161" s="1"/>
      <c r="L161" s="1"/>
      <c r="M161" s="1"/>
      <c r="N161" s="1"/>
      <c r="P161">
        <f t="shared" si="46"/>
        <v>2</v>
      </c>
      <c r="Q161">
        <f t="shared" si="47"/>
        <v>1.5</v>
      </c>
      <c r="S161">
        <f t="shared" si="48"/>
        <v>0</v>
      </c>
      <c r="T161">
        <f t="shared" si="49"/>
        <v>0</v>
      </c>
      <c r="U161">
        <f t="shared" si="50"/>
        <v>1</v>
      </c>
      <c r="V161">
        <f t="shared" si="51"/>
        <v>0</v>
      </c>
      <c r="W161">
        <f t="shared" si="36"/>
        <v>0</v>
      </c>
      <c r="X161">
        <f t="shared" si="37"/>
        <v>0</v>
      </c>
      <c r="Y161">
        <f t="shared" si="38"/>
        <v>1</v>
      </c>
      <c r="Z161">
        <f t="shared" si="39"/>
        <v>0</v>
      </c>
      <c r="AA161">
        <f t="shared" si="40"/>
        <v>0</v>
      </c>
      <c r="AB161">
        <f t="shared" si="41"/>
        <v>0</v>
      </c>
      <c r="AC161">
        <f t="shared" si="42"/>
        <v>0</v>
      </c>
      <c r="AD161">
        <f t="shared" si="43"/>
        <v>0</v>
      </c>
      <c r="AE161">
        <f t="shared" si="44"/>
        <v>0</v>
      </c>
      <c r="AH161">
        <f t="shared" si="45"/>
        <v>2</v>
      </c>
      <c r="AI161">
        <f t="shared" si="52"/>
        <v>2</v>
      </c>
      <c r="AJ161" s="5" t="str">
        <f t="shared" si="53"/>
        <v>Correct</v>
      </c>
      <c r="AK161" s="37"/>
      <c r="AL161" s="1" t="s">
        <v>94</v>
      </c>
      <c r="AM161" s="1">
        <v>46</v>
      </c>
      <c r="AN161" s="1" t="s">
        <v>95</v>
      </c>
      <c r="AO161" s="1" t="s">
        <v>164</v>
      </c>
      <c r="AP161" s="1" t="s">
        <v>107</v>
      </c>
      <c r="AQ161" s="1" t="s">
        <v>98</v>
      </c>
      <c r="AR161" s="1" t="s">
        <v>80</v>
      </c>
      <c r="AS161" s="1" t="s">
        <v>108</v>
      </c>
      <c r="AT161" s="1" t="s">
        <v>120</v>
      </c>
      <c r="AU161" s="1" t="s">
        <v>135</v>
      </c>
      <c r="AV161" s="1" t="s">
        <v>102</v>
      </c>
      <c r="AW161" s="1" t="s">
        <v>90</v>
      </c>
      <c r="AX161" s="1" t="s">
        <v>102</v>
      </c>
      <c r="AY161" s="1" t="s">
        <v>259</v>
      </c>
    </row>
    <row r="162" spans="1:51" x14ac:dyDescent="0.25">
      <c r="A162" s="1">
        <v>161</v>
      </c>
      <c r="B162" s="1"/>
      <c r="C162" s="1"/>
      <c r="D162" s="1"/>
      <c r="E162" s="1" t="s">
        <v>22</v>
      </c>
      <c r="F162" s="1"/>
      <c r="G162" s="1"/>
      <c r="H162" s="1"/>
      <c r="I162" s="1" t="s">
        <v>267</v>
      </c>
      <c r="J162" s="1"/>
      <c r="K162" s="1" t="s">
        <v>27</v>
      </c>
      <c r="L162" s="1"/>
      <c r="M162" s="1"/>
      <c r="N162" s="1"/>
      <c r="P162">
        <f t="shared" si="46"/>
        <v>3</v>
      </c>
      <c r="Q162">
        <f t="shared" si="47"/>
        <v>1</v>
      </c>
      <c r="S162">
        <f t="shared" si="48"/>
        <v>0</v>
      </c>
      <c r="T162">
        <f t="shared" si="49"/>
        <v>0</v>
      </c>
      <c r="U162">
        <f t="shared" si="50"/>
        <v>0</v>
      </c>
      <c r="V162">
        <f t="shared" si="51"/>
        <v>1</v>
      </c>
      <c r="W162">
        <f t="shared" si="36"/>
        <v>0</v>
      </c>
      <c r="X162">
        <f t="shared" si="37"/>
        <v>0</v>
      </c>
      <c r="Y162">
        <f t="shared" si="38"/>
        <v>0</v>
      </c>
      <c r="Z162">
        <f t="shared" si="39"/>
        <v>1</v>
      </c>
      <c r="AA162">
        <f t="shared" si="40"/>
        <v>0</v>
      </c>
      <c r="AB162">
        <f t="shared" si="41"/>
        <v>1</v>
      </c>
      <c r="AC162">
        <f t="shared" si="42"/>
        <v>0</v>
      </c>
      <c r="AD162">
        <f t="shared" si="43"/>
        <v>0</v>
      </c>
      <c r="AE162">
        <f t="shared" si="44"/>
        <v>0</v>
      </c>
      <c r="AH162">
        <f t="shared" si="45"/>
        <v>3</v>
      </c>
      <c r="AI162">
        <f t="shared" si="52"/>
        <v>3</v>
      </c>
      <c r="AJ162" s="5" t="str">
        <f t="shared" si="53"/>
        <v>Correct</v>
      </c>
      <c r="AK162" s="37"/>
      <c r="AL162" s="1" t="s">
        <v>94</v>
      </c>
      <c r="AM162" s="1">
        <v>19</v>
      </c>
      <c r="AN162" s="1" t="s">
        <v>115</v>
      </c>
      <c r="AO162" s="1" t="s">
        <v>311</v>
      </c>
      <c r="AP162" s="1" t="s">
        <v>97</v>
      </c>
      <c r="AQ162" s="1" t="s">
        <v>98</v>
      </c>
      <c r="AR162" s="1" t="s">
        <v>349</v>
      </c>
      <c r="AS162" s="1" t="s">
        <v>108</v>
      </c>
      <c r="AT162" s="1" t="s">
        <v>120</v>
      </c>
      <c r="AU162" s="1" t="s">
        <v>135</v>
      </c>
      <c r="AV162" s="1" t="s">
        <v>102</v>
      </c>
      <c r="AW162" s="1" t="s">
        <v>90</v>
      </c>
      <c r="AX162" s="1" t="s">
        <v>102</v>
      </c>
      <c r="AY162" s="1" t="s">
        <v>259</v>
      </c>
    </row>
    <row r="163" spans="1:51" x14ac:dyDescent="0.25">
      <c r="A163" s="1">
        <v>162</v>
      </c>
      <c r="B163" s="1"/>
      <c r="C163" s="1"/>
      <c r="D163" s="1" t="s">
        <v>21</v>
      </c>
      <c r="E163" s="1"/>
      <c r="F163" s="1"/>
      <c r="G163" s="1"/>
      <c r="H163" s="1" t="s">
        <v>25</v>
      </c>
      <c r="I163" s="1" t="s">
        <v>267</v>
      </c>
      <c r="J163" s="1"/>
      <c r="K163" s="1"/>
      <c r="L163" s="1"/>
      <c r="M163" s="1"/>
      <c r="N163" s="1"/>
      <c r="P163">
        <f t="shared" si="46"/>
        <v>3</v>
      </c>
      <c r="Q163">
        <f t="shared" si="47"/>
        <v>1</v>
      </c>
      <c r="S163">
        <f t="shared" si="48"/>
        <v>0</v>
      </c>
      <c r="T163">
        <f t="shared" si="49"/>
        <v>0</v>
      </c>
      <c r="U163">
        <f t="shared" si="50"/>
        <v>1</v>
      </c>
      <c r="V163">
        <f t="shared" si="51"/>
        <v>0</v>
      </c>
      <c r="W163">
        <f t="shared" si="36"/>
        <v>0</v>
      </c>
      <c r="X163">
        <f t="shared" si="37"/>
        <v>0</v>
      </c>
      <c r="Y163">
        <f t="shared" si="38"/>
        <v>1</v>
      </c>
      <c r="Z163">
        <f t="shared" si="39"/>
        <v>1</v>
      </c>
      <c r="AA163">
        <f t="shared" si="40"/>
        <v>0</v>
      </c>
      <c r="AB163">
        <f t="shared" si="41"/>
        <v>0</v>
      </c>
      <c r="AC163">
        <f t="shared" si="42"/>
        <v>0</v>
      </c>
      <c r="AD163">
        <f t="shared" si="43"/>
        <v>0</v>
      </c>
      <c r="AE163">
        <f t="shared" si="44"/>
        <v>0</v>
      </c>
      <c r="AH163">
        <f t="shared" si="45"/>
        <v>3</v>
      </c>
      <c r="AI163">
        <f t="shared" si="52"/>
        <v>3</v>
      </c>
      <c r="AJ163" s="5" t="str">
        <f t="shared" si="53"/>
        <v>Correct</v>
      </c>
      <c r="AK163" s="37"/>
      <c r="AL163" s="1" t="s">
        <v>94</v>
      </c>
      <c r="AM163" s="1">
        <v>34</v>
      </c>
      <c r="AN163" s="1" t="s">
        <v>95</v>
      </c>
      <c r="AO163" s="1" t="s">
        <v>158</v>
      </c>
      <c r="AP163" s="1" t="s">
        <v>97</v>
      </c>
      <c r="AQ163" s="1" t="s">
        <v>98</v>
      </c>
      <c r="AR163" s="1" t="s">
        <v>80</v>
      </c>
      <c r="AS163" s="1" t="s">
        <v>108</v>
      </c>
      <c r="AT163" s="1" t="s">
        <v>100</v>
      </c>
      <c r="AU163" s="1" t="s">
        <v>101</v>
      </c>
      <c r="AV163" s="1" t="s">
        <v>102</v>
      </c>
      <c r="AW163" s="1" t="s">
        <v>92</v>
      </c>
      <c r="AX163" s="1" t="s">
        <v>102</v>
      </c>
      <c r="AY163" s="1" t="s">
        <v>259</v>
      </c>
    </row>
    <row r="164" spans="1:51" x14ac:dyDescent="0.25">
      <c r="A164" s="1">
        <v>163</v>
      </c>
      <c r="B164" s="1"/>
      <c r="C164" s="1" t="s">
        <v>20</v>
      </c>
      <c r="D164" s="1"/>
      <c r="E164" s="1"/>
      <c r="F164" s="1"/>
      <c r="G164" s="1"/>
      <c r="H164" s="1"/>
      <c r="I164" s="1"/>
      <c r="J164" s="1" t="s">
        <v>26</v>
      </c>
      <c r="K164" s="1" t="s">
        <v>27</v>
      </c>
      <c r="L164" s="1"/>
      <c r="M164" s="1"/>
      <c r="N164" s="1"/>
      <c r="P164">
        <f t="shared" si="46"/>
        <v>3</v>
      </c>
      <c r="Q164">
        <f t="shared" si="47"/>
        <v>1</v>
      </c>
      <c r="S164">
        <f t="shared" si="48"/>
        <v>0</v>
      </c>
      <c r="T164">
        <f t="shared" si="49"/>
        <v>1</v>
      </c>
      <c r="U164">
        <f t="shared" si="50"/>
        <v>0</v>
      </c>
      <c r="V164">
        <f t="shared" si="51"/>
        <v>0</v>
      </c>
      <c r="W164">
        <f t="shared" si="36"/>
        <v>0</v>
      </c>
      <c r="X164">
        <f t="shared" si="37"/>
        <v>0</v>
      </c>
      <c r="Y164">
        <f t="shared" si="38"/>
        <v>0</v>
      </c>
      <c r="Z164">
        <f t="shared" si="39"/>
        <v>0</v>
      </c>
      <c r="AA164">
        <f t="shared" si="40"/>
        <v>1</v>
      </c>
      <c r="AB164">
        <f t="shared" si="41"/>
        <v>1</v>
      </c>
      <c r="AC164">
        <f t="shared" si="42"/>
        <v>0</v>
      </c>
      <c r="AD164">
        <f t="shared" si="43"/>
        <v>0</v>
      </c>
      <c r="AE164">
        <f t="shared" si="44"/>
        <v>0</v>
      </c>
      <c r="AH164">
        <f t="shared" si="45"/>
        <v>3</v>
      </c>
      <c r="AI164">
        <f t="shared" si="52"/>
        <v>3</v>
      </c>
      <c r="AJ164" s="5" t="str">
        <f t="shared" si="53"/>
        <v>Correct</v>
      </c>
      <c r="AK164" s="37"/>
      <c r="AL164" s="1" t="s">
        <v>94</v>
      </c>
      <c r="AM164" s="1">
        <v>46</v>
      </c>
      <c r="AN164" s="1" t="s">
        <v>95</v>
      </c>
      <c r="AO164" s="1" t="s">
        <v>144</v>
      </c>
      <c r="AP164" s="1" t="s">
        <v>165</v>
      </c>
      <c r="AQ164" s="1" t="s">
        <v>98</v>
      </c>
      <c r="AR164" s="1" t="s">
        <v>80</v>
      </c>
      <c r="AS164" s="1" t="s">
        <v>108</v>
      </c>
      <c r="AT164" s="1" t="s">
        <v>110</v>
      </c>
      <c r="AU164" s="1" t="s">
        <v>101</v>
      </c>
      <c r="AV164" s="1" t="s">
        <v>102</v>
      </c>
      <c r="AW164" s="1" t="s">
        <v>92</v>
      </c>
      <c r="AX164" s="1" t="s">
        <v>102</v>
      </c>
      <c r="AY164" s="1" t="s">
        <v>259</v>
      </c>
    </row>
    <row r="165" spans="1:51" x14ac:dyDescent="0.25">
      <c r="A165" s="1">
        <v>164</v>
      </c>
      <c r="B165" s="1"/>
      <c r="C165" s="1"/>
      <c r="D165" s="1"/>
      <c r="E165" s="1"/>
      <c r="F165" s="1"/>
      <c r="G165" s="1"/>
      <c r="H165" s="1"/>
      <c r="I165" s="1"/>
      <c r="J165" s="1"/>
      <c r="K165" s="1" t="s">
        <v>27</v>
      </c>
      <c r="L165" s="1" t="s">
        <v>28</v>
      </c>
      <c r="M165" s="1"/>
      <c r="N165" s="1" t="s">
        <v>30</v>
      </c>
      <c r="P165">
        <f t="shared" si="46"/>
        <v>3</v>
      </c>
      <c r="Q165">
        <f t="shared" si="47"/>
        <v>1</v>
      </c>
      <c r="S165">
        <f t="shared" si="48"/>
        <v>0</v>
      </c>
      <c r="T165">
        <f t="shared" si="49"/>
        <v>0</v>
      </c>
      <c r="U165">
        <f t="shared" si="50"/>
        <v>0</v>
      </c>
      <c r="V165">
        <f t="shared" si="51"/>
        <v>0</v>
      </c>
      <c r="W165">
        <f t="shared" si="36"/>
        <v>0</v>
      </c>
      <c r="X165">
        <f t="shared" si="37"/>
        <v>0</v>
      </c>
      <c r="Y165">
        <f t="shared" si="38"/>
        <v>0</v>
      </c>
      <c r="Z165">
        <f t="shared" si="39"/>
        <v>0</v>
      </c>
      <c r="AA165">
        <f t="shared" si="40"/>
        <v>0</v>
      </c>
      <c r="AB165">
        <f t="shared" si="41"/>
        <v>1</v>
      </c>
      <c r="AC165">
        <f t="shared" si="42"/>
        <v>1</v>
      </c>
      <c r="AD165">
        <f t="shared" si="43"/>
        <v>0</v>
      </c>
      <c r="AE165">
        <f t="shared" si="44"/>
        <v>1</v>
      </c>
      <c r="AH165">
        <f t="shared" si="45"/>
        <v>3</v>
      </c>
      <c r="AI165">
        <f t="shared" si="52"/>
        <v>3</v>
      </c>
      <c r="AJ165" s="5" t="str">
        <f t="shared" si="53"/>
        <v>Correct</v>
      </c>
      <c r="AK165" s="37"/>
      <c r="AL165" s="1" t="s">
        <v>105</v>
      </c>
      <c r="AM165" s="1">
        <v>34</v>
      </c>
      <c r="AN165" s="1" t="s">
        <v>95</v>
      </c>
      <c r="AO165" s="1" t="s">
        <v>131</v>
      </c>
      <c r="AP165" s="1" t="s">
        <v>107</v>
      </c>
      <c r="AQ165" s="1" t="s">
        <v>98</v>
      </c>
      <c r="AR165" s="1" t="s">
        <v>80</v>
      </c>
      <c r="AS165" s="1" t="s">
        <v>108</v>
      </c>
      <c r="AT165" s="1" t="s">
        <v>120</v>
      </c>
      <c r="AU165" s="1" t="s">
        <v>101</v>
      </c>
      <c r="AV165" s="1" t="s">
        <v>102</v>
      </c>
      <c r="AW165" s="1" t="s">
        <v>92</v>
      </c>
      <c r="AX165" s="1" t="s">
        <v>102</v>
      </c>
      <c r="AY165" s="1" t="s">
        <v>259</v>
      </c>
    </row>
    <row r="166" spans="1:51" x14ac:dyDescent="0.25">
      <c r="A166" s="1">
        <v>165</v>
      </c>
      <c r="B166" s="1"/>
      <c r="C166" s="1"/>
      <c r="D166" s="1"/>
      <c r="E166" s="1"/>
      <c r="F166" s="1"/>
      <c r="G166" s="1"/>
      <c r="H166" s="1"/>
      <c r="I166" s="1"/>
      <c r="J166" s="1"/>
      <c r="K166" s="1" t="s">
        <v>27</v>
      </c>
      <c r="L166" s="1" t="s">
        <v>28</v>
      </c>
      <c r="M166" s="1"/>
      <c r="N166" s="1" t="s">
        <v>30</v>
      </c>
      <c r="P166">
        <f t="shared" si="46"/>
        <v>3</v>
      </c>
      <c r="Q166">
        <f t="shared" si="47"/>
        <v>1</v>
      </c>
      <c r="S166">
        <f t="shared" si="48"/>
        <v>0</v>
      </c>
      <c r="T166">
        <f t="shared" si="49"/>
        <v>0</v>
      </c>
      <c r="U166">
        <f t="shared" si="50"/>
        <v>0</v>
      </c>
      <c r="V166">
        <f t="shared" si="51"/>
        <v>0</v>
      </c>
      <c r="W166">
        <f t="shared" si="36"/>
        <v>0</v>
      </c>
      <c r="X166">
        <f t="shared" si="37"/>
        <v>0</v>
      </c>
      <c r="Y166">
        <f t="shared" si="38"/>
        <v>0</v>
      </c>
      <c r="Z166">
        <f t="shared" si="39"/>
        <v>0</v>
      </c>
      <c r="AA166">
        <f t="shared" si="40"/>
        <v>0</v>
      </c>
      <c r="AB166">
        <f t="shared" si="41"/>
        <v>1</v>
      </c>
      <c r="AC166">
        <f t="shared" si="42"/>
        <v>1</v>
      </c>
      <c r="AD166">
        <f t="shared" si="43"/>
        <v>0</v>
      </c>
      <c r="AE166">
        <f t="shared" si="44"/>
        <v>1</v>
      </c>
      <c r="AH166">
        <f t="shared" si="45"/>
        <v>3</v>
      </c>
      <c r="AI166">
        <f t="shared" si="52"/>
        <v>3</v>
      </c>
      <c r="AJ166" s="5" t="str">
        <f t="shared" si="53"/>
        <v>Correct</v>
      </c>
      <c r="AK166" s="37"/>
      <c r="AL166" s="1" t="s">
        <v>105</v>
      </c>
      <c r="AM166" s="1">
        <v>31</v>
      </c>
      <c r="AN166" s="1" t="s">
        <v>95</v>
      </c>
      <c r="AO166" s="1" t="s">
        <v>131</v>
      </c>
      <c r="AP166" s="1" t="s">
        <v>107</v>
      </c>
      <c r="AQ166" s="1" t="s">
        <v>98</v>
      </c>
      <c r="AR166" s="1" t="s">
        <v>80</v>
      </c>
      <c r="AS166" s="1" t="s">
        <v>108</v>
      </c>
      <c r="AT166" s="1" t="s">
        <v>103</v>
      </c>
      <c r="AU166" s="1" t="s">
        <v>101</v>
      </c>
      <c r="AV166" s="1" t="s">
        <v>102</v>
      </c>
      <c r="AW166" s="1" t="s">
        <v>92</v>
      </c>
      <c r="AX166" s="1" t="s">
        <v>102</v>
      </c>
      <c r="AY166" s="1" t="s">
        <v>259</v>
      </c>
    </row>
    <row r="167" spans="1:51" x14ac:dyDescent="0.25">
      <c r="A167" s="1">
        <v>166</v>
      </c>
      <c r="B167" s="1"/>
      <c r="C167" s="1"/>
      <c r="D167" s="1"/>
      <c r="E167" s="1"/>
      <c r="F167" s="1" t="s">
        <v>23</v>
      </c>
      <c r="G167" s="1"/>
      <c r="H167" s="1"/>
      <c r="I167" s="1"/>
      <c r="J167" s="1" t="s">
        <v>26</v>
      </c>
      <c r="K167" s="1"/>
      <c r="L167" s="1"/>
      <c r="M167" s="1"/>
      <c r="N167" s="1" t="s">
        <v>30</v>
      </c>
      <c r="P167">
        <f t="shared" si="46"/>
        <v>3</v>
      </c>
      <c r="Q167">
        <f t="shared" si="47"/>
        <v>1</v>
      </c>
      <c r="S167">
        <f t="shared" si="48"/>
        <v>0</v>
      </c>
      <c r="T167">
        <f t="shared" si="49"/>
        <v>0</v>
      </c>
      <c r="U167">
        <f t="shared" si="50"/>
        <v>0</v>
      </c>
      <c r="V167">
        <f t="shared" si="51"/>
        <v>0</v>
      </c>
      <c r="W167">
        <f t="shared" si="36"/>
        <v>1</v>
      </c>
      <c r="X167">
        <f t="shared" si="37"/>
        <v>0</v>
      </c>
      <c r="Y167">
        <f t="shared" si="38"/>
        <v>0</v>
      </c>
      <c r="Z167">
        <f t="shared" si="39"/>
        <v>0</v>
      </c>
      <c r="AA167">
        <f t="shared" si="40"/>
        <v>1</v>
      </c>
      <c r="AB167">
        <f t="shared" si="41"/>
        <v>0</v>
      </c>
      <c r="AC167">
        <f t="shared" si="42"/>
        <v>0</v>
      </c>
      <c r="AD167">
        <f t="shared" si="43"/>
        <v>0</v>
      </c>
      <c r="AE167">
        <f t="shared" si="44"/>
        <v>1</v>
      </c>
      <c r="AH167">
        <f t="shared" si="45"/>
        <v>3</v>
      </c>
      <c r="AI167">
        <f t="shared" si="52"/>
        <v>3</v>
      </c>
      <c r="AJ167" s="5" t="str">
        <f t="shared" si="53"/>
        <v>Correct</v>
      </c>
      <c r="AK167" s="37"/>
      <c r="AL167" s="1" t="s">
        <v>105</v>
      </c>
      <c r="AM167" s="1">
        <v>32</v>
      </c>
      <c r="AN167" s="1" t="s">
        <v>95</v>
      </c>
      <c r="AO167" s="1" t="s">
        <v>131</v>
      </c>
      <c r="AP167" s="1" t="s">
        <v>97</v>
      </c>
      <c r="AQ167" s="1" t="s">
        <v>98</v>
      </c>
      <c r="AR167" s="1" t="s">
        <v>351</v>
      </c>
      <c r="AS167" s="1" t="s">
        <v>99</v>
      </c>
      <c r="AT167" s="1" t="s">
        <v>103</v>
      </c>
      <c r="AU167" s="1" t="s">
        <v>101</v>
      </c>
      <c r="AV167" s="1" t="s">
        <v>102</v>
      </c>
      <c r="AW167" s="1" t="s">
        <v>92</v>
      </c>
      <c r="AX167" s="1" t="s">
        <v>102</v>
      </c>
      <c r="AY167" s="1" t="s">
        <v>259</v>
      </c>
    </row>
    <row r="168" spans="1:51" x14ac:dyDescent="0.25">
      <c r="A168" s="1">
        <v>167</v>
      </c>
      <c r="B168" s="1"/>
      <c r="C168" s="1"/>
      <c r="D168" s="1"/>
      <c r="E168" s="1"/>
      <c r="F168" s="1"/>
      <c r="G168" s="1"/>
      <c r="H168" s="1" t="s">
        <v>25</v>
      </c>
      <c r="I168" s="1"/>
      <c r="J168" s="1"/>
      <c r="K168" s="1"/>
      <c r="L168" s="1" t="s">
        <v>28</v>
      </c>
      <c r="M168" s="1"/>
      <c r="N168" s="1" t="s">
        <v>30</v>
      </c>
      <c r="P168">
        <f t="shared" si="46"/>
        <v>3</v>
      </c>
      <c r="Q168">
        <f t="shared" si="47"/>
        <v>1</v>
      </c>
      <c r="S168">
        <f t="shared" si="48"/>
        <v>0</v>
      </c>
      <c r="T168">
        <f t="shared" si="49"/>
        <v>0</v>
      </c>
      <c r="U168">
        <f t="shared" si="50"/>
        <v>0</v>
      </c>
      <c r="V168">
        <f t="shared" si="51"/>
        <v>0</v>
      </c>
      <c r="W168">
        <f t="shared" si="36"/>
        <v>0</v>
      </c>
      <c r="X168">
        <f t="shared" si="37"/>
        <v>0</v>
      </c>
      <c r="Y168">
        <f t="shared" si="38"/>
        <v>1</v>
      </c>
      <c r="Z168">
        <f t="shared" si="39"/>
        <v>0</v>
      </c>
      <c r="AA168">
        <f t="shared" si="40"/>
        <v>0</v>
      </c>
      <c r="AB168">
        <f t="shared" si="41"/>
        <v>0</v>
      </c>
      <c r="AC168">
        <f t="shared" si="42"/>
        <v>1</v>
      </c>
      <c r="AD168">
        <f t="shared" si="43"/>
        <v>0</v>
      </c>
      <c r="AE168">
        <f t="shared" si="44"/>
        <v>1</v>
      </c>
      <c r="AH168">
        <f t="shared" si="45"/>
        <v>3</v>
      </c>
      <c r="AI168">
        <f t="shared" si="52"/>
        <v>3</v>
      </c>
      <c r="AJ168" s="5" t="str">
        <f t="shared" si="53"/>
        <v>Correct</v>
      </c>
      <c r="AK168" s="37"/>
      <c r="AL168" s="1" t="s">
        <v>94</v>
      </c>
      <c r="AM168" s="1">
        <v>47</v>
      </c>
      <c r="AN168" s="1" t="s">
        <v>95</v>
      </c>
      <c r="AO168" s="1" t="s">
        <v>131</v>
      </c>
      <c r="AP168" s="1" t="s">
        <v>97</v>
      </c>
      <c r="AQ168" s="1" t="s">
        <v>98</v>
      </c>
      <c r="AR168" s="1" t="s">
        <v>350</v>
      </c>
      <c r="AS168" s="1" t="s">
        <v>112</v>
      </c>
      <c r="AT168" s="1" t="s">
        <v>120</v>
      </c>
      <c r="AU168" s="1" t="s">
        <v>101</v>
      </c>
      <c r="AV168" s="1" t="s">
        <v>102</v>
      </c>
      <c r="AW168" s="1" t="s">
        <v>92</v>
      </c>
      <c r="AX168" s="1" t="s">
        <v>102</v>
      </c>
      <c r="AY168" s="1" t="s">
        <v>259</v>
      </c>
    </row>
    <row r="169" spans="1:51" x14ac:dyDescent="0.25">
      <c r="A169" s="1">
        <v>168</v>
      </c>
      <c r="B169" s="1"/>
      <c r="C169" s="1"/>
      <c r="D169" s="1"/>
      <c r="E169" s="1" t="s">
        <v>22</v>
      </c>
      <c r="F169" s="1"/>
      <c r="G169" s="1"/>
      <c r="H169" s="1"/>
      <c r="I169" s="1"/>
      <c r="J169" s="1"/>
      <c r="K169" s="1" t="s">
        <v>27</v>
      </c>
      <c r="L169" s="1" t="s">
        <v>28</v>
      </c>
      <c r="M169" s="1"/>
      <c r="N169" s="1"/>
      <c r="P169">
        <f t="shared" si="46"/>
        <v>3</v>
      </c>
      <c r="Q169">
        <f t="shared" si="47"/>
        <v>1</v>
      </c>
      <c r="S169">
        <f t="shared" si="48"/>
        <v>0</v>
      </c>
      <c r="T169">
        <f t="shared" si="49"/>
        <v>0</v>
      </c>
      <c r="U169">
        <f t="shared" si="50"/>
        <v>0</v>
      </c>
      <c r="V169">
        <f t="shared" si="51"/>
        <v>1</v>
      </c>
      <c r="W169">
        <f t="shared" si="36"/>
        <v>0</v>
      </c>
      <c r="X169">
        <f t="shared" si="37"/>
        <v>0</v>
      </c>
      <c r="Y169">
        <f t="shared" si="38"/>
        <v>0</v>
      </c>
      <c r="Z169">
        <f t="shared" si="39"/>
        <v>0</v>
      </c>
      <c r="AA169">
        <f t="shared" si="40"/>
        <v>0</v>
      </c>
      <c r="AB169">
        <f t="shared" si="41"/>
        <v>1</v>
      </c>
      <c r="AC169">
        <f t="shared" si="42"/>
        <v>1</v>
      </c>
      <c r="AD169">
        <f t="shared" si="43"/>
        <v>0</v>
      </c>
      <c r="AE169">
        <f t="shared" si="44"/>
        <v>0</v>
      </c>
      <c r="AH169">
        <f t="shared" si="45"/>
        <v>3</v>
      </c>
      <c r="AI169">
        <f t="shared" si="52"/>
        <v>3</v>
      </c>
      <c r="AJ169" s="5" t="str">
        <f t="shared" si="53"/>
        <v>Correct</v>
      </c>
      <c r="AK169" s="37"/>
      <c r="AL169" s="1" t="s">
        <v>105</v>
      </c>
      <c r="AM169" s="1">
        <v>22</v>
      </c>
      <c r="AN169" s="1" t="s">
        <v>95</v>
      </c>
      <c r="AO169" s="1" t="s">
        <v>164</v>
      </c>
      <c r="AP169" s="1" t="s">
        <v>134</v>
      </c>
      <c r="AQ169" s="1" t="s">
        <v>102</v>
      </c>
      <c r="AR169" s="1" t="s">
        <v>359</v>
      </c>
      <c r="AS169" s="1" t="s">
        <v>114</v>
      </c>
      <c r="AT169" s="1" t="s">
        <v>137</v>
      </c>
      <c r="AU169" s="1" t="s">
        <v>101</v>
      </c>
      <c r="AV169" s="1" t="s">
        <v>102</v>
      </c>
      <c r="AW169" s="1" t="s">
        <v>92</v>
      </c>
      <c r="AX169" s="1" t="s">
        <v>102</v>
      </c>
      <c r="AY169" s="1" t="s">
        <v>259</v>
      </c>
    </row>
    <row r="170" spans="1:51" x14ac:dyDescent="0.25">
      <c r="A170" s="1">
        <v>169</v>
      </c>
      <c r="B170" s="1"/>
      <c r="C170" s="1"/>
      <c r="D170" s="1"/>
      <c r="E170" s="1"/>
      <c r="F170" s="1"/>
      <c r="G170" s="1" t="s">
        <v>24</v>
      </c>
      <c r="H170" s="1" t="s">
        <v>25</v>
      </c>
      <c r="I170" s="1" t="s">
        <v>267</v>
      </c>
      <c r="J170" s="1"/>
      <c r="K170" s="1"/>
      <c r="L170" s="1"/>
      <c r="M170" s="1"/>
      <c r="N170" s="1"/>
      <c r="P170">
        <f t="shared" si="46"/>
        <v>3</v>
      </c>
      <c r="Q170">
        <f t="shared" si="47"/>
        <v>1</v>
      </c>
      <c r="S170">
        <f t="shared" si="48"/>
        <v>0</v>
      </c>
      <c r="T170">
        <f t="shared" si="49"/>
        <v>0</v>
      </c>
      <c r="U170">
        <f t="shared" si="50"/>
        <v>0</v>
      </c>
      <c r="V170">
        <f t="shared" si="51"/>
        <v>0</v>
      </c>
      <c r="W170">
        <f t="shared" si="36"/>
        <v>0</v>
      </c>
      <c r="X170">
        <f t="shared" si="37"/>
        <v>1</v>
      </c>
      <c r="Y170">
        <f t="shared" si="38"/>
        <v>1</v>
      </c>
      <c r="Z170">
        <f t="shared" si="39"/>
        <v>1</v>
      </c>
      <c r="AA170">
        <f t="shared" si="40"/>
        <v>0</v>
      </c>
      <c r="AB170">
        <f t="shared" si="41"/>
        <v>0</v>
      </c>
      <c r="AC170">
        <f t="shared" si="42"/>
        <v>0</v>
      </c>
      <c r="AD170">
        <f t="shared" si="43"/>
        <v>0</v>
      </c>
      <c r="AE170">
        <f t="shared" si="44"/>
        <v>0</v>
      </c>
      <c r="AH170">
        <f t="shared" si="45"/>
        <v>3</v>
      </c>
      <c r="AI170">
        <f t="shared" si="52"/>
        <v>3</v>
      </c>
      <c r="AJ170" s="5" t="str">
        <f t="shared" si="53"/>
        <v>Correct</v>
      </c>
      <c r="AK170" s="37"/>
      <c r="AL170" s="1" t="s">
        <v>94</v>
      </c>
      <c r="AM170" s="1">
        <v>39</v>
      </c>
      <c r="AN170" s="1" t="s">
        <v>95</v>
      </c>
      <c r="AO170" s="1" t="s">
        <v>131</v>
      </c>
      <c r="AP170" s="1" t="s">
        <v>231</v>
      </c>
      <c r="AQ170" s="1"/>
      <c r="AR170" s="1" t="s">
        <v>360</v>
      </c>
      <c r="AS170" s="1" t="s">
        <v>112</v>
      </c>
      <c r="AT170" s="1" t="s">
        <v>110</v>
      </c>
      <c r="AU170" s="1" t="s">
        <v>101</v>
      </c>
      <c r="AV170" s="1" t="s">
        <v>102</v>
      </c>
      <c r="AW170" s="1" t="s">
        <v>92</v>
      </c>
      <c r="AX170" s="1" t="s">
        <v>98</v>
      </c>
      <c r="AY170" s="1" t="s">
        <v>259</v>
      </c>
    </row>
    <row r="171" spans="1:51" x14ac:dyDescent="0.25">
      <c r="A171" s="1">
        <v>170</v>
      </c>
      <c r="B171" s="1"/>
      <c r="C171" s="1"/>
      <c r="D171" s="1"/>
      <c r="E171" s="1"/>
      <c r="F171" s="1"/>
      <c r="G171" s="1"/>
      <c r="H171" s="1" t="s">
        <v>25</v>
      </c>
      <c r="I171" s="1"/>
      <c r="J171" s="1"/>
      <c r="K171" s="1"/>
      <c r="L171" s="1" t="s">
        <v>28</v>
      </c>
      <c r="M171" s="1"/>
      <c r="N171" s="1" t="s">
        <v>30</v>
      </c>
      <c r="P171">
        <f t="shared" si="46"/>
        <v>3</v>
      </c>
      <c r="Q171">
        <f t="shared" si="47"/>
        <v>1</v>
      </c>
      <c r="S171">
        <f t="shared" si="48"/>
        <v>0</v>
      </c>
      <c r="T171">
        <f t="shared" si="49"/>
        <v>0</v>
      </c>
      <c r="U171">
        <f t="shared" si="50"/>
        <v>0</v>
      </c>
      <c r="V171">
        <f t="shared" si="51"/>
        <v>0</v>
      </c>
      <c r="W171">
        <f t="shared" si="36"/>
        <v>0</v>
      </c>
      <c r="X171">
        <f t="shared" si="37"/>
        <v>0</v>
      </c>
      <c r="Y171">
        <f t="shared" si="38"/>
        <v>1</v>
      </c>
      <c r="Z171">
        <f t="shared" si="39"/>
        <v>0</v>
      </c>
      <c r="AA171">
        <f t="shared" si="40"/>
        <v>0</v>
      </c>
      <c r="AB171">
        <f t="shared" si="41"/>
        <v>0</v>
      </c>
      <c r="AC171">
        <f t="shared" si="42"/>
        <v>1</v>
      </c>
      <c r="AD171">
        <f t="shared" si="43"/>
        <v>0</v>
      </c>
      <c r="AE171">
        <f t="shared" si="44"/>
        <v>1</v>
      </c>
      <c r="AH171">
        <f t="shared" si="45"/>
        <v>3</v>
      </c>
      <c r="AI171">
        <f t="shared" si="52"/>
        <v>3</v>
      </c>
      <c r="AJ171" s="5" t="str">
        <f t="shared" si="53"/>
        <v>Correct</v>
      </c>
      <c r="AK171" s="37"/>
      <c r="AL171" s="1" t="s">
        <v>94</v>
      </c>
      <c r="AM171" s="1">
        <v>36</v>
      </c>
      <c r="AN171" s="1" t="s">
        <v>95</v>
      </c>
      <c r="AO171" s="1" t="s">
        <v>166</v>
      </c>
      <c r="AP171" s="1" t="s">
        <v>97</v>
      </c>
      <c r="AQ171" s="1" t="s">
        <v>98</v>
      </c>
      <c r="AR171" s="1" t="s">
        <v>80</v>
      </c>
      <c r="AS171" s="1" t="s">
        <v>99</v>
      </c>
      <c r="AT171" s="1" t="s">
        <v>110</v>
      </c>
      <c r="AU171" s="1" t="s">
        <v>101</v>
      </c>
      <c r="AV171" s="1" t="s">
        <v>102</v>
      </c>
      <c r="AW171" s="1"/>
      <c r="AX171" s="1" t="s">
        <v>102</v>
      </c>
      <c r="AY171" s="1" t="s">
        <v>259</v>
      </c>
    </row>
    <row r="172" spans="1:51" x14ac:dyDescent="0.25">
      <c r="A172" s="1">
        <v>171</v>
      </c>
      <c r="B172" s="1"/>
      <c r="C172" s="1"/>
      <c r="D172" s="1"/>
      <c r="E172" s="1"/>
      <c r="F172" s="1" t="s">
        <v>23</v>
      </c>
      <c r="G172" s="1"/>
      <c r="H172" s="1"/>
      <c r="I172" s="1"/>
      <c r="J172" s="1"/>
      <c r="K172" s="1" t="s">
        <v>27</v>
      </c>
      <c r="L172" s="1"/>
      <c r="M172" s="1"/>
      <c r="N172" s="1"/>
      <c r="P172">
        <f t="shared" si="46"/>
        <v>2</v>
      </c>
      <c r="Q172">
        <f t="shared" si="47"/>
        <v>1.5</v>
      </c>
      <c r="S172">
        <f t="shared" si="48"/>
        <v>0</v>
      </c>
      <c r="T172">
        <f t="shared" si="49"/>
        <v>0</v>
      </c>
      <c r="U172">
        <f t="shared" si="50"/>
        <v>0</v>
      </c>
      <c r="V172">
        <f t="shared" si="51"/>
        <v>0</v>
      </c>
      <c r="W172">
        <f t="shared" si="36"/>
        <v>1</v>
      </c>
      <c r="X172">
        <f t="shared" si="37"/>
        <v>0</v>
      </c>
      <c r="Y172">
        <f t="shared" si="38"/>
        <v>0</v>
      </c>
      <c r="Z172">
        <f t="shared" si="39"/>
        <v>0</v>
      </c>
      <c r="AA172">
        <f t="shared" si="40"/>
        <v>0</v>
      </c>
      <c r="AB172">
        <f t="shared" si="41"/>
        <v>1</v>
      </c>
      <c r="AC172">
        <f t="shared" si="42"/>
        <v>0</v>
      </c>
      <c r="AD172">
        <f t="shared" si="43"/>
        <v>0</v>
      </c>
      <c r="AE172">
        <f t="shared" si="44"/>
        <v>0</v>
      </c>
      <c r="AH172">
        <f t="shared" si="45"/>
        <v>2</v>
      </c>
      <c r="AI172">
        <f t="shared" si="52"/>
        <v>2</v>
      </c>
      <c r="AJ172" s="5" t="str">
        <f t="shared" si="53"/>
        <v>Correct</v>
      </c>
      <c r="AK172" s="37"/>
      <c r="AL172" s="1" t="s">
        <v>105</v>
      </c>
      <c r="AM172" s="1">
        <v>22</v>
      </c>
      <c r="AN172" s="1" t="s">
        <v>121</v>
      </c>
      <c r="AO172" s="1" t="s">
        <v>167</v>
      </c>
      <c r="AP172" s="1" t="s">
        <v>107</v>
      </c>
      <c r="AQ172" s="1" t="s">
        <v>98</v>
      </c>
      <c r="AR172" s="1" t="s">
        <v>80</v>
      </c>
      <c r="AS172" s="1" t="s">
        <v>108</v>
      </c>
      <c r="AT172" s="1" t="s">
        <v>103</v>
      </c>
      <c r="AU172" s="1" t="s">
        <v>101</v>
      </c>
      <c r="AV172" s="1" t="s">
        <v>102</v>
      </c>
      <c r="AW172" s="1"/>
      <c r="AX172" s="1" t="s">
        <v>102</v>
      </c>
      <c r="AY172" s="1"/>
    </row>
    <row r="173" spans="1:51" x14ac:dyDescent="0.25">
      <c r="A173" s="1">
        <v>172</v>
      </c>
      <c r="B173" s="1"/>
      <c r="C173" s="1"/>
      <c r="D173" s="1"/>
      <c r="E173" s="1"/>
      <c r="F173" s="1"/>
      <c r="G173" s="1"/>
      <c r="H173" s="1"/>
      <c r="I173" s="1"/>
      <c r="J173" s="1"/>
      <c r="K173" s="1" t="s">
        <v>27</v>
      </c>
      <c r="L173" s="1" t="s">
        <v>28</v>
      </c>
      <c r="M173" s="1"/>
      <c r="N173" s="1"/>
      <c r="P173">
        <f t="shared" si="46"/>
        <v>2</v>
      </c>
      <c r="Q173">
        <f t="shared" si="47"/>
        <v>1.5</v>
      </c>
      <c r="S173">
        <f t="shared" si="48"/>
        <v>0</v>
      </c>
      <c r="T173">
        <f t="shared" si="49"/>
        <v>0</v>
      </c>
      <c r="U173">
        <f t="shared" si="50"/>
        <v>0</v>
      </c>
      <c r="V173">
        <f t="shared" si="51"/>
        <v>0</v>
      </c>
      <c r="W173">
        <f t="shared" si="36"/>
        <v>0</v>
      </c>
      <c r="X173">
        <f t="shared" si="37"/>
        <v>0</v>
      </c>
      <c r="Y173">
        <f t="shared" si="38"/>
        <v>0</v>
      </c>
      <c r="Z173">
        <f t="shared" si="39"/>
        <v>0</v>
      </c>
      <c r="AA173">
        <f t="shared" si="40"/>
        <v>0</v>
      </c>
      <c r="AB173">
        <f t="shared" si="41"/>
        <v>1</v>
      </c>
      <c r="AC173">
        <f t="shared" si="42"/>
        <v>1</v>
      </c>
      <c r="AD173">
        <f t="shared" si="43"/>
        <v>0</v>
      </c>
      <c r="AE173">
        <f t="shared" si="44"/>
        <v>0</v>
      </c>
      <c r="AH173">
        <f t="shared" si="45"/>
        <v>2</v>
      </c>
      <c r="AI173">
        <f t="shared" si="52"/>
        <v>2</v>
      </c>
      <c r="AJ173" s="5" t="str">
        <f t="shared" si="53"/>
        <v>Correct</v>
      </c>
      <c r="AK173" s="37"/>
      <c r="AL173" s="1" t="s">
        <v>94</v>
      </c>
      <c r="AM173" s="1">
        <v>21</v>
      </c>
      <c r="AN173" s="1" t="s">
        <v>121</v>
      </c>
      <c r="AO173" s="1" t="s">
        <v>168</v>
      </c>
      <c r="AP173" s="1" t="s">
        <v>107</v>
      </c>
      <c r="AQ173" s="1"/>
      <c r="AR173" s="1" t="s">
        <v>80</v>
      </c>
      <c r="AS173" s="1" t="s">
        <v>99</v>
      </c>
      <c r="AT173" s="1" t="s">
        <v>120</v>
      </c>
      <c r="AU173" s="1" t="s">
        <v>136</v>
      </c>
      <c r="AV173" s="1" t="s">
        <v>102</v>
      </c>
      <c r="AW173" s="1"/>
      <c r="AX173" s="1" t="s">
        <v>102</v>
      </c>
      <c r="AY173" s="1"/>
    </row>
    <row r="174" spans="1:51" x14ac:dyDescent="0.25">
      <c r="A174" s="1">
        <v>173</v>
      </c>
      <c r="B174" s="1"/>
      <c r="C174" s="1"/>
      <c r="D174" s="1"/>
      <c r="E174" s="1"/>
      <c r="F174" s="1"/>
      <c r="G174" s="1"/>
      <c r="H174" s="1"/>
      <c r="I174" s="1"/>
      <c r="J174" s="1"/>
      <c r="K174" s="1" t="s">
        <v>27</v>
      </c>
      <c r="L174" s="1"/>
      <c r="M174" s="1"/>
      <c r="N174" s="1"/>
      <c r="P174">
        <f t="shared" si="46"/>
        <v>1</v>
      </c>
      <c r="Q174">
        <f t="shared" si="47"/>
        <v>3</v>
      </c>
      <c r="S174">
        <f t="shared" si="48"/>
        <v>0</v>
      </c>
      <c r="T174">
        <f t="shared" si="49"/>
        <v>0</v>
      </c>
      <c r="U174">
        <f t="shared" si="50"/>
        <v>0</v>
      </c>
      <c r="V174">
        <f t="shared" si="51"/>
        <v>0</v>
      </c>
      <c r="W174">
        <f t="shared" si="36"/>
        <v>0</v>
      </c>
      <c r="X174">
        <f t="shared" si="37"/>
        <v>0</v>
      </c>
      <c r="Y174">
        <f t="shared" si="38"/>
        <v>0</v>
      </c>
      <c r="Z174">
        <f t="shared" si="39"/>
        <v>0</v>
      </c>
      <c r="AA174">
        <f t="shared" si="40"/>
        <v>0</v>
      </c>
      <c r="AB174">
        <f t="shared" si="41"/>
        <v>1</v>
      </c>
      <c r="AC174">
        <f t="shared" si="42"/>
        <v>0</v>
      </c>
      <c r="AD174">
        <f t="shared" si="43"/>
        <v>0</v>
      </c>
      <c r="AE174">
        <f t="shared" si="44"/>
        <v>0</v>
      </c>
      <c r="AH174">
        <f t="shared" si="45"/>
        <v>1</v>
      </c>
      <c r="AI174">
        <f t="shared" si="52"/>
        <v>1</v>
      </c>
      <c r="AJ174" s="5" t="str">
        <f t="shared" si="53"/>
        <v>Correct</v>
      </c>
      <c r="AK174" s="37"/>
      <c r="AL174" s="1" t="s">
        <v>105</v>
      </c>
      <c r="AM174" s="1">
        <v>52</v>
      </c>
      <c r="AN174" s="1" t="s">
        <v>121</v>
      </c>
      <c r="AO174" s="1" t="s">
        <v>169</v>
      </c>
      <c r="AP174" s="1" t="s">
        <v>107</v>
      </c>
      <c r="AQ174" s="1" t="s">
        <v>98</v>
      </c>
      <c r="AR174" s="1" t="s">
        <v>80</v>
      </c>
      <c r="AS174" s="1" t="s">
        <v>114</v>
      </c>
      <c r="AT174" s="1" t="s">
        <v>110</v>
      </c>
      <c r="AU174" s="1" t="s">
        <v>101</v>
      </c>
      <c r="AV174" s="1" t="s">
        <v>102</v>
      </c>
      <c r="AW174" s="1"/>
      <c r="AX174" s="1" t="s">
        <v>102</v>
      </c>
      <c r="AY174" s="1"/>
    </row>
    <row r="175" spans="1:51" x14ac:dyDescent="0.25">
      <c r="A175" s="1">
        <v>174</v>
      </c>
      <c r="B175" s="1"/>
      <c r="C175" s="1"/>
      <c r="D175" s="1"/>
      <c r="E175" s="1"/>
      <c r="F175" s="1"/>
      <c r="G175" s="1"/>
      <c r="H175" s="1"/>
      <c r="I175" s="1"/>
      <c r="J175" s="1"/>
      <c r="K175" s="1"/>
      <c r="L175" s="1" t="s">
        <v>28</v>
      </c>
      <c r="M175" s="1"/>
      <c r="N175" s="1" t="s">
        <v>30</v>
      </c>
      <c r="P175">
        <f t="shared" si="46"/>
        <v>2</v>
      </c>
      <c r="Q175">
        <f t="shared" si="47"/>
        <v>1.5</v>
      </c>
      <c r="S175">
        <f t="shared" si="48"/>
        <v>0</v>
      </c>
      <c r="T175">
        <f t="shared" si="49"/>
        <v>0</v>
      </c>
      <c r="U175">
        <f t="shared" si="50"/>
        <v>0</v>
      </c>
      <c r="V175">
        <f t="shared" si="51"/>
        <v>0</v>
      </c>
      <c r="W175">
        <f t="shared" si="36"/>
        <v>0</v>
      </c>
      <c r="X175">
        <f t="shared" si="37"/>
        <v>0</v>
      </c>
      <c r="Y175">
        <f t="shared" si="38"/>
        <v>0</v>
      </c>
      <c r="Z175">
        <f t="shared" si="39"/>
        <v>0</v>
      </c>
      <c r="AA175">
        <f t="shared" si="40"/>
        <v>0</v>
      </c>
      <c r="AB175">
        <f t="shared" si="41"/>
        <v>0</v>
      </c>
      <c r="AC175">
        <f t="shared" si="42"/>
        <v>1</v>
      </c>
      <c r="AD175">
        <f t="shared" si="43"/>
        <v>0</v>
      </c>
      <c r="AE175">
        <f t="shared" si="44"/>
        <v>1</v>
      </c>
      <c r="AH175">
        <f t="shared" si="45"/>
        <v>2</v>
      </c>
      <c r="AI175">
        <f t="shared" si="52"/>
        <v>2</v>
      </c>
      <c r="AJ175" s="5" t="str">
        <f t="shared" si="53"/>
        <v>Correct</v>
      </c>
      <c r="AK175" s="37"/>
      <c r="AL175" s="1" t="s">
        <v>94</v>
      </c>
      <c r="AM175" s="1">
        <v>24</v>
      </c>
      <c r="AN175" s="1" t="s">
        <v>121</v>
      </c>
      <c r="AO175" s="1" t="s">
        <v>170</v>
      </c>
      <c r="AP175" s="1"/>
      <c r="AQ175" s="1" t="s">
        <v>102</v>
      </c>
      <c r="AR175" s="1" t="s">
        <v>355</v>
      </c>
      <c r="AS175" s="1" t="s">
        <v>108</v>
      </c>
      <c r="AT175" s="1" t="s">
        <v>133</v>
      </c>
      <c r="AU175" s="1" t="s">
        <v>101</v>
      </c>
      <c r="AV175" s="1" t="s">
        <v>102</v>
      </c>
      <c r="AW175" s="1"/>
      <c r="AX175" s="1" t="s">
        <v>102</v>
      </c>
      <c r="AY175" s="1"/>
    </row>
    <row r="176" spans="1:51" x14ac:dyDescent="0.25">
      <c r="A176" s="1">
        <v>175</v>
      </c>
      <c r="B176" s="1"/>
      <c r="C176" s="1"/>
      <c r="D176" s="1"/>
      <c r="E176" s="1"/>
      <c r="F176" s="1" t="s">
        <v>23</v>
      </c>
      <c r="G176" s="1"/>
      <c r="H176" s="1"/>
      <c r="I176" s="1"/>
      <c r="J176" s="1"/>
      <c r="K176" s="1"/>
      <c r="L176" s="1" t="s">
        <v>28</v>
      </c>
      <c r="M176" s="1"/>
      <c r="N176" s="1"/>
      <c r="P176">
        <f t="shared" si="46"/>
        <v>2</v>
      </c>
      <c r="Q176">
        <f t="shared" si="47"/>
        <v>1.5</v>
      </c>
      <c r="S176">
        <f t="shared" si="48"/>
        <v>0</v>
      </c>
      <c r="T176">
        <f t="shared" si="49"/>
        <v>0</v>
      </c>
      <c r="U176">
        <f t="shared" si="50"/>
        <v>0</v>
      </c>
      <c r="V176">
        <f t="shared" si="51"/>
        <v>0</v>
      </c>
      <c r="W176">
        <f t="shared" si="36"/>
        <v>1</v>
      </c>
      <c r="X176">
        <f t="shared" si="37"/>
        <v>0</v>
      </c>
      <c r="Y176">
        <f t="shared" si="38"/>
        <v>0</v>
      </c>
      <c r="Z176">
        <f t="shared" si="39"/>
        <v>0</v>
      </c>
      <c r="AA176">
        <f t="shared" si="40"/>
        <v>0</v>
      </c>
      <c r="AB176">
        <f t="shared" si="41"/>
        <v>0</v>
      </c>
      <c r="AC176">
        <f t="shared" si="42"/>
        <v>1</v>
      </c>
      <c r="AD176">
        <f t="shared" si="43"/>
        <v>0</v>
      </c>
      <c r="AE176">
        <f t="shared" si="44"/>
        <v>0</v>
      </c>
      <c r="AH176">
        <f t="shared" si="45"/>
        <v>2</v>
      </c>
      <c r="AI176">
        <f t="shared" si="52"/>
        <v>2</v>
      </c>
      <c r="AJ176" s="5" t="str">
        <f t="shared" si="53"/>
        <v>Correct</v>
      </c>
      <c r="AK176" s="37"/>
      <c r="AL176" s="1" t="s">
        <v>105</v>
      </c>
      <c r="AM176" s="1">
        <v>49</v>
      </c>
      <c r="AN176" s="1" t="s">
        <v>121</v>
      </c>
      <c r="AO176" s="1" t="s">
        <v>171</v>
      </c>
      <c r="AP176" s="1" t="s">
        <v>107</v>
      </c>
      <c r="AQ176" s="1" t="s">
        <v>98</v>
      </c>
      <c r="AR176" s="1" t="s">
        <v>80</v>
      </c>
      <c r="AS176" s="1" t="s">
        <v>126</v>
      </c>
      <c r="AT176" s="1" t="s">
        <v>153</v>
      </c>
      <c r="AU176" s="1" t="s">
        <v>135</v>
      </c>
      <c r="AV176" s="1" t="s">
        <v>102</v>
      </c>
      <c r="AW176" s="1"/>
      <c r="AX176" s="1" t="s">
        <v>102</v>
      </c>
      <c r="AY176" s="1"/>
    </row>
    <row r="177" spans="1:51" x14ac:dyDescent="0.25">
      <c r="A177" s="1">
        <v>176</v>
      </c>
      <c r="B177" s="1"/>
      <c r="C177" s="1"/>
      <c r="D177" s="1"/>
      <c r="E177" s="1"/>
      <c r="F177" s="1" t="s">
        <v>23</v>
      </c>
      <c r="G177" s="1"/>
      <c r="H177" s="1"/>
      <c r="I177" s="1" t="s">
        <v>267</v>
      </c>
      <c r="J177" s="1"/>
      <c r="K177" s="1"/>
      <c r="L177" s="1"/>
      <c r="M177" s="1"/>
      <c r="N177" s="1" t="s">
        <v>30</v>
      </c>
      <c r="P177">
        <f t="shared" si="46"/>
        <v>3</v>
      </c>
      <c r="Q177">
        <f t="shared" si="47"/>
        <v>1</v>
      </c>
      <c r="S177">
        <f t="shared" si="48"/>
        <v>0</v>
      </c>
      <c r="T177">
        <f t="shared" si="49"/>
        <v>0</v>
      </c>
      <c r="U177">
        <f t="shared" si="50"/>
        <v>0</v>
      </c>
      <c r="V177">
        <f t="shared" si="51"/>
        <v>0</v>
      </c>
      <c r="W177">
        <f t="shared" si="36"/>
        <v>1</v>
      </c>
      <c r="X177">
        <f t="shared" si="37"/>
        <v>0</v>
      </c>
      <c r="Y177">
        <f t="shared" si="38"/>
        <v>0</v>
      </c>
      <c r="Z177">
        <f t="shared" si="39"/>
        <v>1</v>
      </c>
      <c r="AA177">
        <f t="shared" si="40"/>
        <v>0</v>
      </c>
      <c r="AB177">
        <f t="shared" si="41"/>
        <v>0</v>
      </c>
      <c r="AC177">
        <f t="shared" si="42"/>
        <v>0</v>
      </c>
      <c r="AD177">
        <f t="shared" si="43"/>
        <v>0</v>
      </c>
      <c r="AE177">
        <f t="shared" si="44"/>
        <v>1</v>
      </c>
      <c r="AH177">
        <f t="shared" si="45"/>
        <v>3</v>
      </c>
      <c r="AI177">
        <f t="shared" si="52"/>
        <v>3</v>
      </c>
      <c r="AJ177" s="5" t="str">
        <f t="shared" si="53"/>
        <v>Correct</v>
      </c>
      <c r="AK177" s="37"/>
      <c r="AL177" s="1" t="s">
        <v>94</v>
      </c>
      <c r="AM177" s="1">
        <v>37</v>
      </c>
      <c r="AN177" s="1" t="s">
        <v>121</v>
      </c>
      <c r="AO177" s="1" t="s">
        <v>172</v>
      </c>
      <c r="AP177" s="1" t="s">
        <v>134</v>
      </c>
      <c r="AQ177" s="1" t="s">
        <v>102</v>
      </c>
      <c r="AR177" s="1" t="s">
        <v>355</v>
      </c>
      <c r="AS177" s="1" t="s">
        <v>126</v>
      </c>
      <c r="AT177" s="1" t="s">
        <v>110</v>
      </c>
      <c r="AU177" s="1" t="s">
        <v>135</v>
      </c>
      <c r="AV177" s="1" t="s">
        <v>102</v>
      </c>
      <c r="AW177" s="1"/>
      <c r="AX177" s="1" t="s">
        <v>102</v>
      </c>
      <c r="AY177" s="1"/>
    </row>
    <row r="178" spans="1:51" x14ac:dyDescent="0.25">
      <c r="A178" s="1">
        <v>177</v>
      </c>
      <c r="B178" s="1"/>
      <c r="C178" s="1"/>
      <c r="D178" s="1"/>
      <c r="E178" s="1" t="s">
        <v>22</v>
      </c>
      <c r="F178" s="1"/>
      <c r="G178" s="1"/>
      <c r="H178" s="1"/>
      <c r="I178" s="1"/>
      <c r="J178" s="1"/>
      <c r="K178" s="1"/>
      <c r="L178" s="1" t="s">
        <v>28</v>
      </c>
      <c r="M178" s="1"/>
      <c r="N178" s="1" t="s">
        <v>30</v>
      </c>
      <c r="P178">
        <f t="shared" si="46"/>
        <v>3</v>
      </c>
      <c r="Q178">
        <f t="shared" si="47"/>
        <v>1</v>
      </c>
      <c r="S178">
        <f t="shared" si="48"/>
        <v>0</v>
      </c>
      <c r="T178">
        <f t="shared" si="49"/>
        <v>0</v>
      </c>
      <c r="U178">
        <f t="shared" si="50"/>
        <v>0</v>
      </c>
      <c r="V178">
        <f t="shared" si="51"/>
        <v>1</v>
      </c>
      <c r="W178">
        <f t="shared" si="36"/>
        <v>0</v>
      </c>
      <c r="X178">
        <f t="shared" si="37"/>
        <v>0</v>
      </c>
      <c r="Y178">
        <f t="shared" si="38"/>
        <v>0</v>
      </c>
      <c r="Z178">
        <f t="shared" si="39"/>
        <v>0</v>
      </c>
      <c r="AA178">
        <f t="shared" si="40"/>
        <v>0</v>
      </c>
      <c r="AB178">
        <f t="shared" si="41"/>
        <v>0</v>
      </c>
      <c r="AC178">
        <f t="shared" si="42"/>
        <v>1</v>
      </c>
      <c r="AD178">
        <f t="shared" si="43"/>
        <v>0</v>
      </c>
      <c r="AE178">
        <f t="shared" si="44"/>
        <v>1</v>
      </c>
      <c r="AH178">
        <f t="shared" si="45"/>
        <v>3</v>
      </c>
      <c r="AI178">
        <f t="shared" si="52"/>
        <v>3</v>
      </c>
      <c r="AJ178" s="5" t="str">
        <f t="shared" si="53"/>
        <v>Correct</v>
      </c>
      <c r="AK178" s="37"/>
      <c r="AL178" s="1" t="s">
        <v>105</v>
      </c>
      <c r="AM178" s="1">
        <v>42</v>
      </c>
      <c r="AN178" s="1" t="s">
        <v>121</v>
      </c>
      <c r="AO178" s="1" t="s">
        <v>173</v>
      </c>
      <c r="AP178" s="1" t="s">
        <v>107</v>
      </c>
      <c r="AQ178" s="1" t="s">
        <v>98</v>
      </c>
      <c r="AR178" s="1" t="s">
        <v>80</v>
      </c>
      <c r="AS178" s="1" t="s">
        <v>126</v>
      </c>
      <c r="AT178" s="1" t="s">
        <v>110</v>
      </c>
      <c r="AU178" s="1" t="s">
        <v>101</v>
      </c>
      <c r="AV178" s="1" t="s">
        <v>102</v>
      </c>
      <c r="AW178" s="1"/>
      <c r="AX178" s="1" t="s">
        <v>102</v>
      </c>
      <c r="AY178" s="1"/>
    </row>
    <row r="179" spans="1:51" x14ac:dyDescent="0.25">
      <c r="A179" s="1">
        <v>178</v>
      </c>
      <c r="B179" s="1"/>
      <c r="C179" s="1"/>
      <c r="D179" s="1"/>
      <c r="E179" s="1" t="s">
        <v>22</v>
      </c>
      <c r="F179" s="1"/>
      <c r="G179" s="1"/>
      <c r="H179" s="1" t="s">
        <v>25</v>
      </c>
      <c r="I179" s="1"/>
      <c r="J179" s="1"/>
      <c r="K179" s="1"/>
      <c r="L179" s="1" t="s">
        <v>28</v>
      </c>
      <c r="M179" s="1" t="s">
        <v>29</v>
      </c>
      <c r="N179" s="1"/>
      <c r="P179">
        <f t="shared" si="46"/>
        <v>4</v>
      </c>
      <c r="Q179">
        <f t="shared" si="47"/>
        <v>0.75</v>
      </c>
      <c r="S179">
        <f t="shared" si="48"/>
        <v>0</v>
      </c>
      <c r="T179">
        <f t="shared" si="49"/>
        <v>0</v>
      </c>
      <c r="U179">
        <f t="shared" si="50"/>
        <v>0</v>
      </c>
      <c r="V179">
        <f t="shared" si="51"/>
        <v>0.75</v>
      </c>
      <c r="W179">
        <f t="shared" si="36"/>
        <v>0</v>
      </c>
      <c r="X179">
        <f t="shared" si="37"/>
        <v>0</v>
      </c>
      <c r="Y179">
        <f t="shared" si="38"/>
        <v>0.75</v>
      </c>
      <c r="Z179">
        <f t="shared" si="39"/>
        <v>0</v>
      </c>
      <c r="AA179">
        <f t="shared" si="40"/>
        <v>0</v>
      </c>
      <c r="AB179">
        <f t="shared" si="41"/>
        <v>0</v>
      </c>
      <c r="AC179">
        <f t="shared" si="42"/>
        <v>0.75</v>
      </c>
      <c r="AD179">
        <f t="shared" si="43"/>
        <v>0.75</v>
      </c>
      <c r="AE179">
        <f t="shared" si="44"/>
        <v>0</v>
      </c>
      <c r="AH179">
        <f t="shared" si="45"/>
        <v>3</v>
      </c>
      <c r="AI179">
        <f t="shared" si="52"/>
        <v>4</v>
      </c>
      <c r="AJ179" s="5" t="str">
        <f t="shared" si="53"/>
        <v>Correct</v>
      </c>
      <c r="AK179" s="37"/>
      <c r="AL179" s="1" t="s">
        <v>94</v>
      </c>
      <c r="AM179" s="1">
        <v>30</v>
      </c>
      <c r="AN179" s="1" t="s">
        <v>121</v>
      </c>
      <c r="AO179" s="1" t="s">
        <v>174</v>
      </c>
      <c r="AP179" s="1" t="s">
        <v>107</v>
      </c>
      <c r="AQ179" s="1" t="s">
        <v>98</v>
      </c>
      <c r="AR179" s="1" t="s">
        <v>80</v>
      </c>
      <c r="AS179" s="1" t="s">
        <v>114</v>
      </c>
      <c r="AT179" s="1" t="s">
        <v>120</v>
      </c>
      <c r="AU179" s="1" t="s">
        <v>101</v>
      </c>
      <c r="AV179" s="1" t="s">
        <v>102</v>
      </c>
      <c r="AW179" s="1"/>
      <c r="AX179" s="1" t="s">
        <v>102</v>
      </c>
      <c r="AY179" s="1"/>
    </row>
    <row r="180" spans="1:51" x14ac:dyDescent="0.25">
      <c r="A180" s="1">
        <v>179</v>
      </c>
      <c r="B180" s="1"/>
      <c r="C180" s="1" t="s">
        <v>20</v>
      </c>
      <c r="D180" s="1"/>
      <c r="E180" s="1"/>
      <c r="F180" s="1"/>
      <c r="G180" s="1"/>
      <c r="H180" s="1"/>
      <c r="I180" s="1" t="s">
        <v>267</v>
      </c>
      <c r="J180" s="1"/>
      <c r="K180" s="1"/>
      <c r="L180" s="1"/>
      <c r="M180" s="1"/>
      <c r="N180" s="1" t="s">
        <v>30</v>
      </c>
      <c r="P180">
        <f t="shared" si="46"/>
        <v>3</v>
      </c>
      <c r="Q180">
        <f t="shared" si="47"/>
        <v>1</v>
      </c>
      <c r="S180">
        <f t="shared" si="48"/>
        <v>0</v>
      </c>
      <c r="T180">
        <f t="shared" si="49"/>
        <v>1</v>
      </c>
      <c r="U180">
        <f t="shared" si="50"/>
        <v>0</v>
      </c>
      <c r="V180">
        <f t="shared" si="51"/>
        <v>0</v>
      </c>
      <c r="W180">
        <f t="shared" si="36"/>
        <v>0</v>
      </c>
      <c r="X180">
        <f t="shared" si="37"/>
        <v>0</v>
      </c>
      <c r="Y180">
        <f t="shared" si="38"/>
        <v>0</v>
      </c>
      <c r="Z180">
        <f t="shared" si="39"/>
        <v>1</v>
      </c>
      <c r="AA180">
        <f t="shared" si="40"/>
        <v>0</v>
      </c>
      <c r="AB180">
        <f t="shared" si="41"/>
        <v>0</v>
      </c>
      <c r="AC180">
        <f t="shared" si="42"/>
        <v>0</v>
      </c>
      <c r="AD180">
        <f t="shared" si="43"/>
        <v>0</v>
      </c>
      <c r="AE180">
        <f t="shared" si="44"/>
        <v>1</v>
      </c>
      <c r="AH180">
        <f t="shared" si="45"/>
        <v>3</v>
      </c>
      <c r="AI180">
        <f t="shared" si="52"/>
        <v>3</v>
      </c>
      <c r="AJ180" s="5" t="str">
        <f t="shared" si="53"/>
        <v>Correct</v>
      </c>
      <c r="AK180" s="37"/>
      <c r="AL180" s="1" t="s">
        <v>94</v>
      </c>
      <c r="AM180" s="1">
        <v>56</v>
      </c>
      <c r="AN180" s="1" t="s">
        <v>121</v>
      </c>
      <c r="AO180" s="1" t="s">
        <v>175</v>
      </c>
      <c r="AP180" s="1" t="s">
        <v>107</v>
      </c>
      <c r="AQ180" s="1" t="s">
        <v>98</v>
      </c>
      <c r="AR180" s="1" t="s">
        <v>80</v>
      </c>
      <c r="AS180" s="1" t="s">
        <v>108</v>
      </c>
      <c r="AT180" s="1" t="s">
        <v>110</v>
      </c>
      <c r="AU180" s="1" t="s">
        <v>101</v>
      </c>
      <c r="AV180" s="1" t="s">
        <v>102</v>
      </c>
      <c r="AW180" s="1"/>
      <c r="AX180" s="1" t="s">
        <v>102</v>
      </c>
      <c r="AY180" s="1"/>
    </row>
    <row r="181" spans="1:51" x14ac:dyDescent="0.25">
      <c r="A181" s="1">
        <v>180</v>
      </c>
      <c r="B181" s="1"/>
      <c r="C181" s="1" t="s">
        <v>20</v>
      </c>
      <c r="D181" s="1" t="s">
        <v>21</v>
      </c>
      <c r="E181" s="1"/>
      <c r="F181" s="1"/>
      <c r="G181" s="1"/>
      <c r="H181" s="1"/>
      <c r="I181" s="1"/>
      <c r="J181" s="1"/>
      <c r="K181" s="1"/>
      <c r="L181" s="1"/>
      <c r="M181" s="1" t="s">
        <v>29</v>
      </c>
      <c r="N181" s="1" t="s">
        <v>30</v>
      </c>
      <c r="P181">
        <f t="shared" si="46"/>
        <v>4</v>
      </c>
      <c r="Q181">
        <f t="shared" si="47"/>
        <v>0.75</v>
      </c>
      <c r="S181">
        <f t="shared" si="48"/>
        <v>0</v>
      </c>
      <c r="T181">
        <f t="shared" si="49"/>
        <v>0.75</v>
      </c>
      <c r="U181">
        <f t="shared" si="50"/>
        <v>0.75</v>
      </c>
      <c r="V181">
        <f t="shared" si="51"/>
        <v>0</v>
      </c>
      <c r="W181">
        <f t="shared" si="36"/>
        <v>0</v>
      </c>
      <c r="X181">
        <f t="shared" si="37"/>
        <v>0</v>
      </c>
      <c r="Y181">
        <f t="shared" si="38"/>
        <v>0</v>
      </c>
      <c r="Z181">
        <f t="shared" si="39"/>
        <v>0</v>
      </c>
      <c r="AA181">
        <f t="shared" si="40"/>
        <v>0</v>
      </c>
      <c r="AB181">
        <f t="shared" si="41"/>
        <v>0</v>
      </c>
      <c r="AC181">
        <f t="shared" si="42"/>
        <v>0</v>
      </c>
      <c r="AD181">
        <f t="shared" si="43"/>
        <v>0.75</v>
      </c>
      <c r="AE181">
        <f t="shared" si="44"/>
        <v>0.75</v>
      </c>
      <c r="AH181">
        <f t="shared" si="45"/>
        <v>3</v>
      </c>
      <c r="AI181">
        <f t="shared" si="52"/>
        <v>4</v>
      </c>
      <c r="AJ181" s="5" t="str">
        <f t="shared" si="53"/>
        <v>Correct</v>
      </c>
      <c r="AK181" s="37"/>
      <c r="AL181" s="1" t="s">
        <v>94</v>
      </c>
      <c r="AM181" s="1">
        <v>50</v>
      </c>
      <c r="AN181" s="1" t="s">
        <v>121</v>
      </c>
      <c r="AO181" s="1" t="s">
        <v>168</v>
      </c>
      <c r="AP181" s="1" t="s">
        <v>107</v>
      </c>
      <c r="AQ181" s="1" t="s">
        <v>98</v>
      </c>
      <c r="AR181" s="1" t="s">
        <v>80</v>
      </c>
      <c r="AS181" s="1" t="s">
        <v>114</v>
      </c>
      <c r="AT181" s="1" t="s">
        <v>110</v>
      </c>
      <c r="AU181" s="1" t="s">
        <v>101</v>
      </c>
      <c r="AV181" s="1" t="s">
        <v>102</v>
      </c>
      <c r="AW181" s="1"/>
      <c r="AX181" s="1" t="s">
        <v>98</v>
      </c>
      <c r="AY181" s="1"/>
    </row>
    <row r="182" spans="1:51" x14ac:dyDescent="0.25">
      <c r="A182" s="1">
        <v>181</v>
      </c>
      <c r="B182" s="1"/>
      <c r="C182" s="1"/>
      <c r="D182" s="1"/>
      <c r="E182" s="1"/>
      <c r="F182" s="1"/>
      <c r="G182" s="1"/>
      <c r="H182" s="1" t="s">
        <v>25</v>
      </c>
      <c r="I182" s="1"/>
      <c r="J182" s="1"/>
      <c r="K182" s="1"/>
      <c r="L182" s="1" t="s">
        <v>28</v>
      </c>
      <c r="M182" s="1" t="s">
        <v>29</v>
      </c>
      <c r="N182" s="1"/>
      <c r="P182">
        <f t="shared" si="46"/>
        <v>3</v>
      </c>
      <c r="Q182">
        <f t="shared" si="47"/>
        <v>1</v>
      </c>
      <c r="S182">
        <f t="shared" si="48"/>
        <v>0</v>
      </c>
      <c r="T182">
        <f t="shared" si="49"/>
        <v>0</v>
      </c>
      <c r="U182">
        <f t="shared" si="50"/>
        <v>0</v>
      </c>
      <c r="V182">
        <f t="shared" si="51"/>
        <v>0</v>
      </c>
      <c r="W182">
        <f t="shared" si="36"/>
        <v>0</v>
      </c>
      <c r="X182">
        <f t="shared" si="37"/>
        <v>0</v>
      </c>
      <c r="Y182">
        <f t="shared" si="38"/>
        <v>1</v>
      </c>
      <c r="Z182">
        <f t="shared" si="39"/>
        <v>0</v>
      </c>
      <c r="AA182">
        <f t="shared" si="40"/>
        <v>0</v>
      </c>
      <c r="AB182">
        <f t="shared" si="41"/>
        <v>0</v>
      </c>
      <c r="AC182">
        <f t="shared" si="42"/>
        <v>1</v>
      </c>
      <c r="AD182">
        <f t="shared" si="43"/>
        <v>1</v>
      </c>
      <c r="AE182">
        <f t="shared" si="44"/>
        <v>0</v>
      </c>
      <c r="AH182">
        <f t="shared" si="45"/>
        <v>3</v>
      </c>
      <c r="AI182">
        <f t="shared" si="52"/>
        <v>3</v>
      </c>
      <c r="AJ182" s="5" t="str">
        <f t="shared" si="53"/>
        <v>Correct</v>
      </c>
      <c r="AK182" s="37"/>
      <c r="AL182" s="1" t="s">
        <v>94</v>
      </c>
      <c r="AM182" s="1">
        <v>50</v>
      </c>
      <c r="AN182" s="1" t="s">
        <v>121</v>
      </c>
      <c r="AO182" s="1" t="s">
        <v>124</v>
      </c>
      <c r="AP182" s="1" t="s">
        <v>107</v>
      </c>
      <c r="AQ182" s="1" t="s">
        <v>98</v>
      </c>
      <c r="AR182" s="1" t="s">
        <v>80</v>
      </c>
      <c r="AS182" s="1" t="s">
        <v>114</v>
      </c>
      <c r="AT182" s="1"/>
      <c r="AU182" s="1" t="s">
        <v>101</v>
      </c>
      <c r="AV182" s="1" t="s">
        <v>102</v>
      </c>
      <c r="AW182" s="1"/>
      <c r="AX182" s="1" t="s">
        <v>102</v>
      </c>
      <c r="AY182" s="1"/>
    </row>
    <row r="183" spans="1:51" x14ac:dyDescent="0.25">
      <c r="A183" s="1">
        <v>182</v>
      </c>
      <c r="B183" s="1"/>
      <c r="C183" s="1"/>
      <c r="D183" s="1"/>
      <c r="E183" s="1"/>
      <c r="F183" s="1"/>
      <c r="G183" s="1"/>
      <c r="H183" s="1"/>
      <c r="I183" s="1"/>
      <c r="J183" s="1"/>
      <c r="K183" s="1"/>
      <c r="L183" s="1" t="s">
        <v>28</v>
      </c>
      <c r="M183" s="1"/>
      <c r="N183" s="1"/>
      <c r="P183">
        <f t="shared" si="46"/>
        <v>1</v>
      </c>
      <c r="Q183">
        <f t="shared" si="47"/>
        <v>3</v>
      </c>
      <c r="S183">
        <f t="shared" si="48"/>
        <v>0</v>
      </c>
      <c r="T183">
        <f t="shared" si="49"/>
        <v>0</v>
      </c>
      <c r="U183">
        <f t="shared" si="50"/>
        <v>0</v>
      </c>
      <c r="V183">
        <f t="shared" si="51"/>
        <v>0</v>
      </c>
      <c r="W183">
        <f t="shared" si="36"/>
        <v>0</v>
      </c>
      <c r="X183">
        <f t="shared" si="37"/>
        <v>0</v>
      </c>
      <c r="Y183">
        <f t="shared" si="38"/>
        <v>0</v>
      </c>
      <c r="Z183">
        <f t="shared" si="39"/>
        <v>0</v>
      </c>
      <c r="AA183">
        <f t="shared" si="40"/>
        <v>0</v>
      </c>
      <c r="AB183">
        <f t="shared" si="41"/>
        <v>0</v>
      </c>
      <c r="AC183">
        <f t="shared" si="42"/>
        <v>1</v>
      </c>
      <c r="AD183">
        <f t="shared" si="43"/>
        <v>0</v>
      </c>
      <c r="AE183">
        <f t="shared" si="44"/>
        <v>0</v>
      </c>
      <c r="AH183">
        <f t="shared" si="45"/>
        <v>1</v>
      </c>
      <c r="AI183">
        <f t="shared" si="52"/>
        <v>1</v>
      </c>
      <c r="AJ183" s="5" t="str">
        <f t="shared" si="53"/>
        <v>Correct</v>
      </c>
      <c r="AK183" s="37"/>
      <c r="AL183" s="1" t="s">
        <v>94</v>
      </c>
      <c r="AM183" s="1">
        <v>21</v>
      </c>
      <c r="AN183" s="1" t="s">
        <v>95</v>
      </c>
      <c r="AO183" s="1" t="s">
        <v>139</v>
      </c>
      <c r="AP183" s="1" t="s">
        <v>107</v>
      </c>
      <c r="AQ183" s="1" t="s">
        <v>98</v>
      </c>
      <c r="AR183" s="1" t="s">
        <v>80</v>
      </c>
      <c r="AS183" s="1" t="s">
        <v>114</v>
      </c>
      <c r="AT183" s="1" t="s">
        <v>120</v>
      </c>
      <c r="AU183" s="1" t="s">
        <v>101</v>
      </c>
      <c r="AV183" s="1"/>
      <c r="AW183" s="1"/>
      <c r="AX183" s="1"/>
      <c r="AY183" s="1"/>
    </row>
    <row r="184" spans="1:51" x14ac:dyDescent="0.25">
      <c r="A184" s="1">
        <v>183</v>
      </c>
      <c r="B184" s="1"/>
      <c r="C184" s="1" t="s">
        <v>20</v>
      </c>
      <c r="D184" s="1"/>
      <c r="E184" s="1" t="s">
        <v>22</v>
      </c>
      <c r="F184" s="1"/>
      <c r="G184" s="1"/>
      <c r="H184" s="1"/>
      <c r="I184" s="1"/>
      <c r="J184" s="1"/>
      <c r="K184" s="1"/>
      <c r="L184" s="1" t="s">
        <v>28</v>
      </c>
      <c r="M184" s="1"/>
      <c r="N184" s="1"/>
      <c r="P184">
        <f t="shared" si="46"/>
        <v>3</v>
      </c>
      <c r="Q184">
        <f t="shared" si="47"/>
        <v>1</v>
      </c>
      <c r="S184">
        <f t="shared" si="48"/>
        <v>0</v>
      </c>
      <c r="T184">
        <f t="shared" si="49"/>
        <v>1</v>
      </c>
      <c r="U184">
        <f t="shared" si="50"/>
        <v>0</v>
      </c>
      <c r="V184">
        <f t="shared" si="51"/>
        <v>1</v>
      </c>
      <c r="W184">
        <f t="shared" si="36"/>
        <v>0</v>
      </c>
      <c r="X184">
        <f t="shared" si="37"/>
        <v>0</v>
      </c>
      <c r="Y184">
        <f t="shared" si="38"/>
        <v>0</v>
      </c>
      <c r="Z184">
        <f t="shared" si="39"/>
        <v>0</v>
      </c>
      <c r="AA184">
        <f t="shared" si="40"/>
        <v>0</v>
      </c>
      <c r="AB184">
        <f t="shared" si="41"/>
        <v>0</v>
      </c>
      <c r="AC184">
        <f t="shared" si="42"/>
        <v>1</v>
      </c>
      <c r="AD184">
        <f t="shared" si="43"/>
        <v>0</v>
      </c>
      <c r="AE184">
        <f t="shared" si="44"/>
        <v>0</v>
      </c>
      <c r="AH184">
        <f t="shared" si="45"/>
        <v>3</v>
      </c>
      <c r="AI184">
        <f t="shared" si="52"/>
        <v>3</v>
      </c>
      <c r="AJ184" s="5" t="str">
        <f t="shared" si="53"/>
        <v>Correct</v>
      </c>
      <c r="AK184" s="37"/>
      <c r="AL184" s="1" t="s">
        <v>94</v>
      </c>
      <c r="AM184" s="1">
        <v>29</v>
      </c>
      <c r="AN184" s="1" t="s">
        <v>121</v>
      </c>
      <c r="AO184" s="1" t="s">
        <v>176</v>
      </c>
      <c r="AP184" s="1" t="s">
        <v>107</v>
      </c>
      <c r="AQ184" s="1"/>
      <c r="AR184" s="1" t="s">
        <v>80</v>
      </c>
      <c r="AS184" s="1" t="s">
        <v>114</v>
      </c>
      <c r="AT184" s="1"/>
      <c r="AU184" s="1" t="s">
        <v>101</v>
      </c>
      <c r="AV184" s="1" t="s">
        <v>102</v>
      </c>
      <c r="AW184" s="1"/>
      <c r="AX184" s="1" t="s">
        <v>102</v>
      </c>
      <c r="AY184" s="1"/>
    </row>
    <row r="185" spans="1:51" x14ac:dyDescent="0.25">
      <c r="A185" s="1">
        <v>184</v>
      </c>
      <c r="B185" s="1"/>
      <c r="C185" s="1" t="s">
        <v>20</v>
      </c>
      <c r="D185" s="1"/>
      <c r="E185" s="1"/>
      <c r="F185" s="1"/>
      <c r="G185" s="1"/>
      <c r="H185" s="1" t="s">
        <v>25</v>
      </c>
      <c r="I185" s="1"/>
      <c r="J185" s="1"/>
      <c r="K185" s="1"/>
      <c r="L185" s="1" t="s">
        <v>28</v>
      </c>
      <c r="M185" s="1"/>
      <c r="N185" s="1"/>
      <c r="P185">
        <f t="shared" si="46"/>
        <v>3</v>
      </c>
      <c r="Q185">
        <f t="shared" si="47"/>
        <v>1</v>
      </c>
      <c r="S185">
        <f t="shared" si="48"/>
        <v>0</v>
      </c>
      <c r="T185">
        <f t="shared" si="49"/>
        <v>1</v>
      </c>
      <c r="U185">
        <f t="shared" si="50"/>
        <v>0</v>
      </c>
      <c r="V185">
        <f t="shared" si="51"/>
        <v>0</v>
      </c>
      <c r="W185">
        <f t="shared" si="36"/>
        <v>0</v>
      </c>
      <c r="X185">
        <f t="shared" si="37"/>
        <v>0</v>
      </c>
      <c r="Y185">
        <f t="shared" si="38"/>
        <v>1</v>
      </c>
      <c r="Z185">
        <f t="shared" si="39"/>
        <v>0</v>
      </c>
      <c r="AA185">
        <f t="shared" si="40"/>
        <v>0</v>
      </c>
      <c r="AB185">
        <f t="shared" si="41"/>
        <v>0</v>
      </c>
      <c r="AC185">
        <f t="shared" si="42"/>
        <v>1</v>
      </c>
      <c r="AD185">
        <f t="shared" si="43"/>
        <v>0</v>
      </c>
      <c r="AE185">
        <f t="shared" si="44"/>
        <v>0</v>
      </c>
      <c r="AH185">
        <f t="shared" si="45"/>
        <v>3</v>
      </c>
      <c r="AI185">
        <f t="shared" si="52"/>
        <v>3</v>
      </c>
      <c r="AJ185" s="5" t="str">
        <f t="shared" si="53"/>
        <v>Correct</v>
      </c>
      <c r="AK185" s="37"/>
      <c r="AL185" s="1" t="s">
        <v>94</v>
      </c>
      <c r="AM185" s="1">
        <v>55</v>
      </c>
      <c r="AN185" s="1" t="s">
        <v>121</v>
      </c>
      <c r="AO185" s="1" t="s">
        <v>177</v>
      </c>
      <c r="AP185" s="1" t="s">
        <v>107</v>
      </c>
      <c r="AQ185" s="1"/>
      <c r="AR185" s="1" t="s">
        <v>80</v>
      </c>
      <c r="AS185" s="1" t="s">
        <v>114</v>
      </c>
      <c r="AT185" s="1" t="s">
        <v>110</v>
      </c>
      <c r="AU185" s="1" t="s">
        <v>101</v>
      </c>
      <c r="AV185" s="1" t="s">
        <v>102</v>
      </c>
      <c r="AW185" s="1"/>
      <c r="AX185" s="1" t="s">
        <v>102</v>
      </c>
      <c r="AY185" s="1"/>
    </row>
    <row r="186" spans="1:51" x14ac:dyDescent="0.25">
      <c r="A186" s="1">
        <v>185</v>
      </c>
      <c r="B186" s="1"/>
      <c r="C186" s="1"/>
      <c r="D186" s="1"/>
      <c r="E186" s="1"/>
      <c r="F186" s="1"/>
      <c r="G186" s="1"/>
      <c r="H186" s="1"/>
      <c r="I186" s="1"/>
      <c r="J186" s="1"/>
      <c r="K186" s="1"/>
      <c r="L186" s="1" t="s">
        <v>28</v>
      </c>
      <c r="M186" s="1"/>
      <c r="N186" s="1"/>
      <c r="P186">
        <f t="shared" si="46"/>
        <v>1</v>
      </c>
      <c r="Q186">
        <f t="shared" si="47"/>
        <v>3</v>
      </c>
      <c r="S186">
        <f t="shared" si="48"/>
        <v>0</v>
      </c>
      <c r="T186">
        <f t="shared" si="49"/>
        <v>0</v>
      </c>
      <c r="U186">
        <f t="shared" si="50"/>
        <v>0</v>
      </c>
      <c r="V186">
        <f t="shared" si="51"/>
        <v>0</v>
      </c>
      <c r="W186">
        <f t="shared" si="36"/>
        <v>0</v>
      </c>
      <c r="X186">
        <f t="shared" si="37"/>
        <v>0</v>
      </c>
      <c r="Y186">
        <f t="shared" si="38"/>
        <v>0</v>
      </c>
      <c r="Z186">
        <f t="shared" si="39"/>
        <v>0</v>
      </c>
      <c r="AA186">
        <f t="shared" si="40"/>
        <v>0</v>
      </c>
      <c r="AB186">
        <f t="shared" si="41"/>
        <v>0</v>
      </c>
      <c r="AC186">
        <f t="shared" si="42"/>
        <v>1</v>
      </c>
      <c r="AD186">
        <f t="shared" si="43"/>
        <v>0</v>
      </c>
      <c r="AE186">
        <f t="shared" si="44"/>
        <v>0</v>
      </c>
      <c r="AH186">
        <f t="shared" si="45"/>
        <v>1</v>
      </c>
      <c r="AI186">
        <f t="shared" si="52"/>
        <v>1</v>
      </c>
      <c r="AJ186" s="5" t="str">
        <f t="shared" si="53"/>
        <v>Correct</v>
      </c>
      <c r="AK186" s="37"/>
      <c r="AL186" s="1" t="s">
        <v>105</v>
      </c>
      <c r="AM186" s="1">
        <v>30</v>
      </c>
      <c r="AN186" s="1" t="s">
        <v>121</v>
      </c>
      <c r="AO186" s="1" t="s">
        <v>172</v>
      </c>
      <c r="AP186" s="1" t="s">
        <v>107</v>
      </c>
      <c r="AQ186" s="1"/>
      <c r="AR186" s="1" t="s">
        <v>80</v>
      </c>
      <c r="AS186" s="1" t="s">
        <v>114</v>
      </c>
      <c r="AT186" s="1" t="s">
        <v>110</v>
      </c>
      <c r="AU186" s="1" t="s">
        <v>101</v>
      </c>
      <c r="AV186" s="1" t="s">
        <v>98</v>
      </c>
      <c r="AW186" s="1"/>
      <c r="AX186" s="1" t="s">
        <v>102</v>
      </c>
      <c r="AY186" s="1"/>
    </row>
    <row r="187" spans="1:51" x14ac:dyDescent="0.25">
      <c r="A187" s="1">
        <v>186</v>
      </c>
      <c r="B187" s="1"/>
      <c r="C187" s="1"/>
      <c r="D187" s="1"/>
      <c r="E187" s="1"/>
      <c r="F187" s="1" t="s">
        <v>23</v>
      </c>
      <c r="G187" s="1"/>
      <c r="H187" s="1"/>
      <c r="I187" s="1"/>
      <c r="J187" s="1"/>
      <c r="K187" s="1"/>
      <c r="L187" s="1" t="s">
        <v>28</v>
      </c>
      <c r="M187" s="1"/>
      <c r="N187" s="1"/>
      <c r="P187">
        <f t="shared" si="46"/>
        <v>2</v>
      </c>
      <c r="Q187">
        <f t="shared" si="47"/>
        <v>1.5</v>
      </c>
      <c r="S187">
        <f t="shared" si="48"/>
        <v>0</v>
      </c>
      <c r="T187">
        <f t="shared" si="49"/>
        <v>0</v>
      </c>
      <c r="U187">
        <f t="shared" si="50"/>
        <v>0</v>
      </c>
      <c r="V187">
        <f t="shared" si="51"/>
        <v>0</v>
      </c>
      <c r="W187">
        <f t="shared" si="36"/>
        <v>1</v>
      </c>
      <c r="X187">
        <f t="shared" si="37"/>
        <v>0</v>
      </c>
      <c r="Y187">
        <f t="shared" si="38"/>
        <v>0</v>
      </c>
      <c r="Z187">
        <f t="shared" si="39"/>
        <v>0</v>
      </c>
      <c r="AA187">
        <f t="shared" si="40"/>
        <v>0</v>
      </c>
      <c r="AB187">
        <f t="shared" si="41"/>
        <v>0</v>
      </c>
      <c r="AC187">
        <f t="shared" si="42"/>
        <v>1</v>
      </c>
      <c r="AD187">
        <f t="shared" si="43"/>
        <v>0</v>
      </c>
      <c r="AE187">
        <f t="shared" si="44"/>
        <v>0</v>
      </c>
      <c r="AH187">
        <f t="shared" si="45"/>
        <v>2</v>
      </c>
      <c r="AI187">
        <f t="shared" si="52"/>
        <v>2</v>
      </c>
      <c r="AJ187" s="5" t="str">
        <f t="shared" si="53"/>
        <v>Correct</v>
      </c>
      <c r="AK187" s="37"/>
      <c r="AL187" s="1" t="s">
        <v>94</v>
      </c>
      <c r="AM187" s="1">
        <v>29</v>
      </c>
      <c r="AN187" s="1" t="s">
        <v>121</v>
      </c>
      <c r="AO187" s="1" t="s">
        <v>168</v>
      </c>
      <c r="AP187" s="1" t="s">
        <v>107</v>
      </c>
      <c r="AQ187" s="1" t="s">
        <v>98</v>
      </c>
      <c r="AR187" s="1" t="s">
        <v>355</v>
      </c>
      <c r="AS187" s="1" t="s">
        <v>114</v>
      </c>
      <c r="AT187" s="1" t="s">
        <v>110</v>
      </c>
      <c r="AU187" s="1" t="s">
        <v>101</v>
      </c>
      <c r="AV187" s="1" t="s">
        <v>102</v>
      </c>
      <c r="AW187" s="1"/>
      <c r="AX187" s="1" t="s">
        <v>102</v>
      </c>
      <c r="AY187" s="1"/>
    </row>
    <row r="188" spans="1:51" x14ac:dyDescent="0.25">
      <c r="A188" s="1">
        <v>187</v>
      </c>
      <c r="B188" s="1"/>
      <c r="C188" s="1" t="s">
        <v>20</v>
      </c>
      <c r="D188" s="1"/>
      <c r="E188" s="1"/>
      <c r="F188" s="1" t="s">
        <v>23</v>
      </c>
      <c r="G188" s="1"/>
      <c r="H188" s="1"/>
      <c r="I188" s="1"/>
      <c r="J188" s="1" t="s">
        <v>26</v>
      </c>
      <c r="K188" s="1"/>
      <c r="L188" s="1" t="s">
        <v>28</v>
      </c>
      <c r="M188" s="1"/>
      <c r="N188" s="1" t="s">
        <v>30</v>
      </c>
      <c r="P188">
        <f t="shared" si="46"/>
        <v>5</v>
      </c>
      <c r="Q188">
        <f t="shared" si="47"/>
        <v>0.6</v>
      </c>
      <c r="S188">
        <f t="shared" si="48"/>
        <v>0</v>
      </c>
      <c r="T188">
        <f t="shared" si="49"/>
        <v>0.6</v>
      </c>
      <c r="U188">
        <f t="shared" si="50"/>
        <v>0</v>
      </c>
      <c r="V188">
        <f t="shared" si="51"/>
        <v>0</v>
      </c>
      <c r="W188">
        <f t="shared" si="36"/>
        <v>0.6</v>
      </c>
      <c r="X188">
        <f t="shared" si="37"/>
        <v>0</v>
      </c>
      <c r="Y188">
        <f t="shared" si="38"/>
        <v>0</v>
      </c>
      <c r="Z188">
        <f t="shared" si="39"/>
        <v>0</v>
      </c>
      <c r="AA188">
        <f t="shared" si="40"/>
        <v>0.6</v>
      </c>
      <c r="AB188">
        <f t="shared" si="41"/>
        <v>0</v>
      </c>
      <c r="AC188">
        <f t="shared" si="42"/>
        <v>0.6</v>
      </c>
      <c r="AD188">
        <f t="shared" si="43"/>
        <v>0</v>
      </c>
      <c r="AE188">
        <f t="shared" si="44"/>
        <v>0.6</v>
      </c>
      <c r="AH188">
        <f t="shared" si="45"/>
        <v>3</v>
      </c>
      <c r="AI188">
        <f t="shared" si="52"/>
        <v>5</v>
      </c>
      <c r="AJ188" s="5" t="str">
        <f t="shared" si="53"/>
        <v>Correct</v>
      </c>
      <c r="AK188" s="37"/>
      <c r="AL188" s="1" t="s">
        <v>105</v>
      </c>
      <c r="AM188" s="1">
        <v>40</v>
      </c>
      <c r="AN188" s="1" t="s">
        <v>121</v>
      </c>
      <c r="AO188" s="1" t="s">
        <v>178</v>
      </c>
      <c r="AP188" s="1" t="s">
        <v>107</v>
      </c>
      <c r="AQ188" s="1" t="s">
        <v>98</v>
      </c>
      <c r="AR188" s="1" t="s">
        <v>80</v>
      </c>
      <c r="AS188" s="1" t="s">
        <v>126</v>
      </c>
      <c r="AT188" s="1" t="s">
        <v>110</v>
      </c>
      <c r="AU188" s="1" t="s">
        <v>101</v>
      </c>
      <c r="AV188" s="1" t="s">
        <v>102</v>
      </c>
      <c r="AW188" s="1"/>
      <c r="AX188" s="1" t="s">
        <v>102</v>
      </c>
      <c r="AY188" s="1"/>
    </row>
    <row r="189" spans="1:51" x14ac:dyDescent="0.25">
      <c r="A189" s="1">
        <v>188</v>
      </c>
      <c r="B189" s="1"/>
      <c r="C189" s="1" t="s">
        <v>20</v>
      </c>
      <c r="D189" s="1"/>
      <c r="E189" s="1" t="s">
        <v>22</v>
      </c>
      <c r="F189" s="1"/>
      <c r="G189" s="1"/>
      <c r="H189" s="1"/>
      <c r="I189" s="1"/>
      <c r="J189" s="1"/>
      <c r="K189" s="1"/>
      <c r="L189" s="1" t="s">
        <v>28</v>
      </c>
      <c r="M189" s="1"/>
      <c r="N189" s="1"/>
      <c r="P189">
        <f t="shared" si="46"/>
        <v>3</v>
      </c>
      <c r="Q189">
        <f t="shared" si="47"/>
        <v>1</v>
      </c>
      <c r="S189">
        <f t="shared" si="48"/>
        <v>0</v>
      </c>
      <c r="T189">
        <f t="shared" si="49"/>
        <v>1</v>
      </c>
      <c r="U189">
        <f t="shared" si="50"/>
        <v>0</v>
      </c>
      <c r="V189">
        <f t="shared" si="51"/>
        <v>1</v>
      </c>
      <c r="W189">
        <f t="shared" si="36"/>
        <v>0</v>
      </c>
      <c r="X189">
        <f t="shared" si="37"/>
        <v>0</v>
      </c>
      <c r="Y189">
        <f t="shared" si="38"/>
        <v>0</v>
      </c>
      <c r="Z189">
        <f t="shared" si="39"/>
        <v>0</v>
      </c>
      <c r="AA189">
        <f t="shared" si="40"/>
        <v>0</v>
      </c>
      <c r="AB189">
        <f t="shared" si="41"/>
        <v>0</v>
      </c>
      <c r="AC189">
        <f t="shared" si="42"/>
        <v>1</v>
      </c>
      <c r="AD189">
        <f t="shared" si="43"/>
        <v>0</v>
      </c>
      <c r="AE189">
        <f t="shared" si="44"/>
        <v>0</v>
      </c>
      <c r="AH189">
        <f t="shared" si="45"/>
        <v>3</v>
      </c>
      <c r="AI189">
        <f t="shared" si="52"/>
        <v>3</v>
      </c>
      <c r="AJ189" s="5" t="str">
        <f t="shared" si="53"/>
        <v>Correct</v>
      </c>
      <c r="AK189" s="37"/>
      <c r="AL189" s="1" t="s">
        <v>94</v>
      </c>
      <c r="AM189" s="1">
        <v>43</v>
      </c>
      <c r="AN189" s="1" t="s">
        <v>121</v>
      </c>
      <c r="AO189" s="1" t="s">
        <v>168</v>
      </c>
      <c r="AP189" s="1" t="s">
        <v>107</v>
      </c>
      <c r="AQ189" s="1" t="s">
        <v>98</v>
      </c>
      <c r="AR189" s="1" t="s">
        <v>80</v>
      </c>
      <c r="AS189" s="1" t="s">
        <v>126</v>
      </c>
      <c r="AT189" s="1" t="s">
        <v>120</v>
      </c>
      <c r="AU189" s="1" t="s">
        <v>101</v>
      </c>
      <c r="AV189" s="1" t="s">
        <v>102</v>
      </c>
      <c r="AW189" s="1"/>
      <c r="AX189" s="1" t="s">
        <v>102</v>
      </c>
      <c r="AY189" s="1"/>
    </row>
    <row r="190" spans="1:51" x14ac:dyDescent="0.25">
      <c r="A190" s="1">
        <v>189</v>
      </c>
      <c r="B190" s="1"/>
      <c r="C190" s="1"/>
      <c r="D190" s="1"/>
      <c r="E190" s="1"/>
      <c r="F190" s="1"/>
      <c r="G190" s="1" t="s">
        <v>24</v>
      </c>
      <c r="H190" s="1"/>
      <c r="I190" s="1"/>
      <c r="J190" s="1"/>
      <c r="K190" s="1" t="s">
        <v>27</v>
      </c>
      <c r="L190" s="1"/>
      <c r="M190" s="1"/>
      <c r="N190" s="1"/>
      <c r="P190">
        <f t="shared" si="46"/>
        <v>2</v>
      </c>
      <c r="Q190">
        <f t="shared" si="47"/>
        <v>1.5</v>
      </c>
      <c r="S190">
        <f t="shared" si="48"/>
        <v>0</v>
      </c>
      <c r="T190">
        <f t="shared" si="49"/>
        <v>0</v>
      </c>
      <c r="U190">
        <f t="shared" si="50"/>
        <v>0</v>
      </c>
      <c r="V190">
        <f t="shared" si="51"/>
        <v>0</v>
      </c>
      <c r="W190">
        <f t="shared" si="36"/>
        <v>0</v>
      </c>
      <c r="X190">
        <f t="shared" si="37"/>
        <v>1</v>
      </c>
      <c r="Y190">
        <f t="shared" si="38"/>
        <v>0</v>
      </c>
      <c r="Z190">
        <f t="shared" si="39"/>
        <v>0</v>
      </c>
      <c r="AA190">
        <f t="shared" si="40"/>
        <v>0</v>
      </c>
      <c r="AB190">
        <f t="shared" si="41"/>
        <v>1</v>
      </c>
      <c r="AC190">
        <f t="shared" si="42"/>
        <v>0</v>
      </c>
      <c r="AD190">
        <f t="shared" si="43"/>
        <v>0</v>
      </c>
      <c r="AE190">
        <f t="shared" si="44"/>
        <v>0</v>
      </c>
      <c r="AH190">
        <f t="shared" si="45"/>
        <v>2</v>
      </c>
      <c r="AI190">
        <f t="shared" si="52"/>
        <v>2</v>
      </c>
      <c r="AJ190" s="5" t="str">
        <f t="shared" si="53"/>
        <v>Correct</v>
      </c>
      <c r="AK190" s="37"/>
      <c r="AL190" s="1" t="s">
        <v>94</v>
      </c>
      <c r="AM190" s="1">
        <v>30</v>
      </c>
      <c r="AN190" s="1" t="s">
        <v>95</v>
      </c>
      <c r="AO190" s="1" t="s">
        <v>106</v>
      </c>
      <c r="AP190" s="1"/>
      <c r="AQ190" s="1" t="s">
        <v>102</v>
      </c>
      <c r="AR190" s="1" t="s">
        <v>81</v>
      </c>
      <c r="AS190" s="1" t="s">
        <v>109</v>
      </c>
      <c r="AT190" s="1" t="s">
        <v>133</v>
      </c>
      <c r="AU190" s="1" t="s">
        <v>135</v>
      </c>
      <c r="AV190" s="1" t="s">
        <v>111</v>
      </c>
      <c r="AW190" s="1"/>
      <c r="AX190" s="1" t="s">
        <v>102</v>
      </c>
      <c r="AY190" s="1"/>
    </row>
    <row r="191" spans="1:51" x14ac:dyDescent="0.25">
      <c r="A191" s="1">
        <v>190</v>
      </c>
      <c r="B191" s="1"/>
      <c r="C191" s="1"/>
      <c r="D191" s="1"/>
      <c r="E191" s="1"/>
      <c r="F191" s="1"/>
      <c r="G191" s="1"/>
      <c r="H191" s="1"/>
      <c r="I191" s="1"/>
      <c r="J191" s="1" t="s">
        <v>26</v>
      </c>
      <c r="K191" s="1"/>
      <c r="L191" s="1" t="s">
        <v>28</v>
      </c>
      <c r="M191" s="1" t="s">
        <v>29</v>
      </c>
      <c r="N191" s="1"/>
      <c r="P191">
        <f t="shared" si="46"/>
        <v>3</v>
      </c>
      <c r="Q191">
        <f t="shared" si="47"/>
        <v>1</v>
      </c>
      <c r="S191">
        <f t="shared" si="48"/>
        <v>0</v>
      </c>
      <c r="T191">
        <f t="shared" si="49"/>
        <v>0</v>
      </c>
      <c r="U191">
        <f t="shared" si="50"/>
        <v>0</v>
      </c>
      <c r="V191">
        <f t="shared" si="51"/>
        <v>0</v>
      </c>
      <c r="W191">
        <f t="shared" si="36"/>
        <v>0</v>
      </c>
      <c r="X191">
        <f t="shared" si="37"/>
        <v>0</v>
      </c>
      <c r="Y191">
        <f t="shared" si="38"/>
        <v>0</v>
      </c>
      <c r="Z191">
        <f t="shared" si="39"/>
        <v>0</v>
      </c>
      <c r="AA191">
        <f t="shared" si="40"/>
        <v>1</v>
      </c>
      <c r="AB191">
        <f t="shared" si="41"/>
        <v>0</v>
      </c>
      <c r="AC191">
        <f t="shared" si="42"/>
        <v>1</v>
      </c>
      <c r="AD191">
        <f t="shared" si="43"/>
        <v>1</v>
      </c>
      <c r="AE191">
        <f t="shared" si="44"/>
        <v>0</v>
      </c>
      <c r="AH191">
        <f t="shared" si="45"/>
        <v>3</v>
      </c>
      <c r="AI191">
        <f t="shared" si="52"/>
        <v>3</v>
      </c>
      <c r="AJ191" s="5" t="str">
        <f t="shared" si="53"/>
        <v>Correct</v>
      </c>
      <c r="AK191" s="37"/>
      <c r="AL191" s="1" t="s">
        <v>94</v>
      </c>
      <c r="AM191" s="1">
        <v>53</v>
      </c>
      <c r="AN191" s="1" t="s">
        <v>95</v>
      </c>
      <c r="AO191" s="1" t="s">
        <v>179</v>
      </c>
      <c r="AP191" s="1"/>
      <c r="AQ191" s="1" t="s">
        <v>102</v>
      </c>
      <c r="AR191" s="1" t="s">
        <v>355</v>
      </c>
      <c r="AS191" s="1" t="s">
        <v>99</v>
      </c>
      <c r="AT191" s="1" t="s">
        <v>103</v>
      </c>
      <c r="AU191" s="1" t="s">
        <v>135</v>
      </c>
      <c r="AV191" s="1" t="s">
        <v>102</v>
      </c>
      <c r="AW191" s="1"/>
      <c r="AX191" s="1" t="s">
        <v>102</v>
      </c>
      <c r="AY191" s="1"/>
    </row>
    <row r="192" spans="1:51" x14ac:dyDescent="0.25">
      <c r="A192" s="1">
        <v>191</v>
      </c>
      <c r="B192" s="1"/>
      <c r="C192" s="1" t="s">
        <v>20</v>
      </c>
      <c r="D192" s="1"/>
      <c r="E192" s="1"/>
      <c r="F192" s="1"/>
      <c r="G192" s="1"/>
      <c r="H192" s="1"/>
      <c r="I192" s="1"/>
      <c r="J192" s="1"/>
      <c r="K192" s="1"/>
      <c r="L192" s="1" t="s">
        <v>28</v>
      </c>
      <c r="M192" s="1"/>
      <c r="N192" s="1" t="s">
        <v>30</v>
      </c>
      <c r="P192">
        <f t="shared" si="46"/>
        <v>3</v>
      </c>
      <c r="Q192">
        <f t="shared" si="47"/>
        <v>1</v>
      </c>
      <c r="S192">
        <f t="shared" si="48"/>
        <v>0</v>
      </c>
      <c r="T192">
        <f t="shared" si="49"/>
        <v>1</v>
      </c>
      <c r="U192">
        <f t="shared" si="50"/>
        <v>0</v>
      </c>
      <c r="V192">
        <f t="shared" si="51"/>
        <v>0</v>
      </c>
      <c r="W192">
        <f t="shared" si="36"/>
        <v>0</v>
      </c>
      <c r="X192">
        <f t="shared" si="37"/>
        <v>0</v>
      </c>
      <c r="Y192">
        <f t="shared" si="38"/>
        <v>0</v>
      </c>
      <c r="Z192">
        <f t="shared" si="39"/>
        <v>0</v>
      </c>
      <c r="AA192">
        <f t="shared" si="40"/>
        <v>0</v>
      </c>
      <c r="AB192">
        <f t="shared" si="41"/>
        <v>0</v>
      </c>
      <c r="AC192">
        <f t="shared" si="42"/>
        <v>1</v>
      </c>
      <c r="AD192">
        <f t="shared" si="43"/>
        <v>0</v>
      </c>
      <c r="AE192">
        <f t="shared" si="44"/>
        <v>1</v>
      </c>
      <c r="AH192">
        <f t="shared" si="45"/>
        <v>3</v>
      </c>
      <c r="AI192">
        <f t="shared" si="52"/>
        <v>3</v>
      </c>
      <c r="AJ192" s="5" t="str">
        <f t="shared" si="53"/>
        <v>Correct</v>
      </c>
      <c r="AK192" s="37"/>
      <c r="AL192" s="1" t="s">
        <v>105</v>
      </c>
      <c r="AM192" s="1">
        <v>45</v>
      </c>
      <c r="AN192" s="1" t="s">
        <v>121</v>
      </c>
      <c r="AO192" s="1" t="s">
        <v>168</v>
      </c>
      <c r="AP192" s="1" t="s">
        <v>107</v>
      </c>
      <c r="AQ192" s="1" t="s">
        <v>102</v>
      </c>
      <c r="AR192" s="1" t="s">
        <v>361</v>
      </c>
      <c r="AS192" s="1" t="s">
        <v>112</v>
      </c>
      <c r="AT192" s="1" t="s">
        <v>103</v>
      </c>
      <c r="AU192" s="1" t="s">
        <v>135</v>
      </c>
      <c r="AV192" s="1" t="s">
        <v>102</v>
      </c>
      <c r="AW192" s="1"/>
      <c r="AX192" s="1" t="s">
        <v>102</v>
      </c>
      <c r="AY192" s="1"/>
    </row>
    <row r="193" spans="1:51" x14ac:dyDescent="0.25">
      <c r="A193" s="1">
        <v>192</v>
      </c>
      <c r="B193" s="1"/>
      <c r="C193" s="1"/>
      <c r="D193" s="1"/>
      <c r="E193" s="1"/>
      <c r="F193" s="1" t="s">
        <v>23</v>
      </c>
      <c r="G193" s="1"/>
      <c r="H193" s="1"/>
      <c r="I193" s="1"/>
      <c r="J193" s="1" t="s">
        <v>26</v>
      </c>
      <c r="K193" s="1"/>
      <c r="L193" s="1"/>
      <c r="M193" s="1"/>
      <c r="N193" s="1" t="s">
        <v>30</v>
      </c>
      <c r="P193">
        <f t="shared" si="46"/>
        <v>3</v>
      </c>
      <c r="Q193">
        <f t="shared" si="47"/>
        <v>1</v>
      </c>
      <c r="S193">
        <f t="shared" si="48"/>
        <v>0</v>
      </c>
      <c r="T193">
        <f t="shared" si="49"/>
        <v>0</v>
      </c>
      <c r="U193">
        <f t="shared" si="50"/>
        <v>0</v>
      </c>
      <c r="V193">
        <f t="shared" si="51"/>
        <v>0</v>
      </c>
      <c r="W193">
        <f t="shared" si="36"/>
        <v>1</v>
      </c>
      <c r="X193">
        <f t="shared" si="37"/>
        <v>0</v>
      </c>
      <c r="Y193">
        <f t="shared" si="38"/>
        <v>0</v>
      </c>
      <c r="Z193">
        <f t="shared" si="39"/>
        <v>0</v>
      </c>
      <c r="AA193">
        <f t="shared" si="40"/>
        <v>1</v>
      </c>
      <c r="AB193">
        <f t="shared" si="41"/>
        <v>0</v>
      </c>
      <c r="AC193">
        <f t="shared" si="42"/>
        <v>0</v>
      </c>
      <c r="AD193">
        <f t="shared" si="43"/>
        <v>0</v>
      </c>
      <c r="AE193">
        <f t="shared" si="44"/>
        <v>1</v>
      </c>
      <c r="AH193">
        <f t="shared" si="45"/>
        <v>3</v>
      </c>
      <c r="AI193">
        <f t="shared" si="52"/>
        <v>3</v>
      </c>
      <c r="AJ193" s="5" t="str">
        <f t="shared" si="53"/>
        <v>Correct</v>
      </c>
      <c r="AK193" s="37"/>
      <c r="AL193" s="1" t="s">
        <v>94</v>
      </c>
      <c r="AM193" s="1">
        <v>62</v>
      </c>
      <c r="AN193" s="1" t="s">
        <v>121</v>
      </c>
      <c r="AO193" s="1" t="s">
        <v>122</v>
      </c>
      <c r="AP193" s="1" t="s">
        <v>107</v>
      </c>
      <c r="AQ193" s="1" t="s">
        <v>102</v>
      </c>
      <c r="AR193" s="1" t="s">
        <v>355</v>
      </c>
      <c r="AS193" s="1" t="s">
        <v>109</v>
      </c>
      <c r="AT193" s="1" t="s">
        <v>133</v>
      </c>
      <c r="AU193" s="1" t="s">
        <v>135</v>
      </c>
      <c r="AV193" s="1" t="s">
        <v>102</v>
      </c>
      <c r="AW193" s="1"/>
      <c r="AX193" s="1" t="s">
        <v>102</v>
      </c>
      <c r="AY193" s="1"/>
    </row>
    <row r="194" spans="1:51" x14ac:dyDescent="0.25">
      <c r="A194" s="1">
        <v>193</v>
      </c>
      <c r="B194" s="1"/>
      <c r="C194" s="1"/>
      <c r="D194" s="1"/>
      <c r="E194" s="1"/>
      <c r="F194" s="1"/>
      <c r="G194" s="1"/>
      <c r="H194" s="1" t="s">
        <v>25</v>
      </c>
      <c r="I194" s="1"/>
      <c r="J194" s="1"/>
      <c r="K194" s="1" t="s">
        <v>27</v>
      </c>
      <c r="L194" s="1" t="s">
        <v>28</v>
      </c>
      <c r="M194" s="1"/>
      <c r="N194" s="1"/>
      <c r="P194">
        <f t="shared" si="46"/>
        <v>3</v>
      </c>
      <c r="Q194">
        <f t="shared" si="47"/>
        <v>1</v>
      </c>
      <c r="S194">
        <f t="shared" si="48"/>
        <v>0</v>
      </c>
      <c r="T194">
        <f t="shared" si="49"/>
        <v>0</v>
      </c>
      <c r="U194">
        <f t="shared" si="50"/>
        <v>0</v>
      </c>
      <c r="V194">
        <f t="shared" si="51"/>
        <v>0</v>
      </c>
      <c r="W194">
        <f t="shared" ref="W194:W257" si="54">IF($P194&lt;3,IF($F194=$F$1,1,0),IF($F194=$F$1,$Q194,0))</f>
        <v>0</v>
      </c>
      <c r="X194">
        <f t="shared" ref="X194:X257" si="55">IF($P194&lt;3,IF($G194=$G$1,1,0),IF($G194=$G$1,$Q194,0))</f>
        <v>0</v>
      </c>
      <c r="Y194">
        <f t="shared" ref="Y194:Y257" si="56">IF($P194&lt;3,IF($H194=$H$1,1,0),IF($H194=$H$1,$Q194,0))</f>
        <v>1</v>
      </c>
      <c r="Z194">
        <f t="shared" ref="Z194:Z257" si="57">IF($P194&lt;3,IF($I194=$I$1,1,0),IF($I194=$I$1,$Q194,0))</f>
        <v>0</v>
      </c>
      <c r="AA194">
        <f t="shared" ref="AA194:AA257" si="58">IF($P194&lt;3,IF($J194=$J$1,1,0),IF($J194=$J$1,$Q194,0))</f>
        <v>0</v>
      </c>
      <c r="AB194">
        <f t="shared" ref="AB194:AB257" si="59">IF($P194&lt;3,IF($K194=$K$1,1,0),IF($K194=$K$1,$Q194,0))</f>
        <v>1</v>
      </c>
      <c r="AC194">
        <f t="shared" ref="AC194:AC257" si="60">IF($P194&lt;3,IF($L194=$L$1,1,0),IF($L194=$L$1,$Q194,0))</f>
        <v>1</v>
      </c>
      <c r="AD194">
        <f t="shared" ref="AD194:AD257" si="61">IF($P194&lt;3,IF($M194=$M$1,1,0),IF($M194=$M$1,$Q194,0))</f>
        <v>0</v>
      </c>
      <c r="AE194">
        <f t="shared" ref="AE194:AE257" si="62">IF($P194&lt;3,IF($N194=$N$1,1,0),IF($N194=$N$1,$Q194,0))</f>
        <v>0</v>
      </c>
      <c r="AH194">
        <f t="shared" ref="AH194:AH257" si="63">SUM(S194:AE194)</f>
        <v>3</v>
      </c>
      <c r="AI194">
        <f t="shared" si="52"/>
        <v>3</v>
      </c>
      <c r="AJ194" s="5" t="str">
        <f t="shared" si="53"/>
        <v>Correct</v>
      </c>
      <c r="AK194" s="37"/>
      <c r="AL194" s="1" t="s">
        <v>105</v>
      </c>
      <c r="AM194" s="1">
        <v>33</v>
      </c>
      <c r="AN194" s="1" t="s">
        <v>121</v>
      </c>
      <c r="AO194" s="1" t="s">
        <v>168</v>
      </c>
      <c r="AP194" s="1" t="s">
        <v>107</v>
      </c>
      <c r="AQ194" s="1" t="s">
        <v>98</v>
      </c>
      <c r="AR194" s="1" t="s">
        <v>80</v>
      </c>
      <c r="AS194" s="1" t="s">
        <v>126</v>
      </c>
      <c r="AT194" s="1" t="s">
        <v>103</v>
      </c>
      <c r="AU194" s="1" t="s">
        <v>101</v>
      </c>
      <c r="AV194" s="1" t="s">
        <v>102</v>
      </c>
      <c r="AW194" s="1"/>
      <c r="AX194" s="1" t="s">
        <v>102</v>
      </c>
      <c r="AY194" s="1"/>
    </row>
    <row r="195" spans="1:51" x14ac:dyDescent="0.25">
      <c r="A195" s="1">
        <v>194</v>
      </c>
      <c r="B195" s="1"/>
      <c r="C195" s="1" t="s">
        <v>20</v>
      </c>
      <c r="D195" s="1"/>
      <c r="E195" s="1"/>
      <c r="F195" s="1"/>
      <c r="G195" s="1"/>
      <c r="H195" s="1"/>
      <c r="I195" s="1"/>
      <c r="J195" s="1"/>
      <c r="K195" s="1" t="s">
        <v>27</v>
      </c>
      <c r="L195" s="1" t="s">
        <v>28</v>
      </c>
      <c r="M195" s="1"/>
      <c r="N195" s="1"/>
      <c r="P195">
        <f t="shared" ref="P195:P258" si="64">COUNTA(B195:N195)</f>
        <v>3</v>
      </c>
      <c r="Q195">
        <f t="shared" ref="Q195:Q258" si="65">3/P195</f>
        <v>1</v>
      </c>
      <c r="S195">
        <f t="shared" ref="S195:S258" si="66">IF($P195&lt;3,IF($B195=$B$1,1,0),IF($B195=$B$1,$Q195,0))</f>
        <v>0</v>
      </c>
      <c r="T195">
        <f t="shared" ref="T195:T258" si="67">IF($P195&lt;3,IF($C195=$C$1,1,0),IF($C195=$C$1,$Q195,0))</f>
        <v>1</v>
      </c>
      <c r="U195">
        <f t="shared" ref="U195:U258" si="68">IF($P195&lt;3,IF($D195=$D$1,1,0),IF($D195=$D$1,$Q195,0))</f>
        <v>0</v>
      </c>
      <c r="V195">
        <f t="shared" ref="V195:V258" si="69">IF($P195&lt;3,IF($E195=$E$1,1,0),IF($E195=$E$1,$Q195,0))</f>
        <v>0</v>
      </c>
      <c r="W195">
        <f t="shared" si="54"/>
        <v>0</v>
      </c>
      <c r="X195">
        <f t="shared" si="55"/>
        <v>0</v>
      </c>
      <c r="Y195">
        <f t="shared" si="56"/>
        <v>0</v>
      </c>
      <c r="Z195">
        <f t="shared" si="57"/>
        <v>0</v>
      </c>
      <c r="AA195">
        <f t="shared" si="58"/>
        <v>0</v>
      </c>
      <c r="AB195">
        <f t="shared" si="59"/>
        <v>1</v>
      </c>
      <c r="AC195">
        <f t="shared" si="60"/>
        <v>1</v>
      </c>
      <c r="AD195">
        <f t="shared" si="61"/>
        <v>0</v>
      </c>
      <c r="AE195">
        <f t="shared" si="62"/>
        <v>0</v>
      </c>
      <c r="AH195">
        <f t="shared" si="63"/>
        <v>3</v>
      </c>
      <c r="AI195">
        <f t="shared" ref="AI195:AI258" si="70">P195</f>
        <v>3</v>
      </c>
      <c r="AJ195" s="5" t="str">
        <f t="shared" ref="AJ195:AJ258" si="71">IF(AH195=AI195,"Correct",IF(AH195=3,"Correct","Wrong"))</f>
        <v>Correct</v>
      </c>
      <c r="AK195" s="37"/>
      <c r="AL195" s="1" t="s">
        <v>94</v>
      </c>
      <c r="AM195" s="1">
        <v>18</v>
      </c>
      <c r="AN195" s="1" t="s">
        <v>121</v>
      </c>
      <c r="AO195" s="1" t="s">
        <v>180</v>
      </c>
      <c r="AP195" s="1" t="s">
        <v>107</v>
      </c>
      <c r="AQ195" s="1" t="s">
        <v>98</v>
      </c>
      <c r="AR195" s="1" t="s">
        <v>80</v>
      </c>
      <c r="AS195" s="1" t="s">
        <v>108</v>
      </c>
      <c r="AT195" s="1" t="s">
        <v>133</v>
      </c>
      <c r="AU195" s="1" t="s">
        <v>136</v>
      </c>
      <c r="AV195" s="1" t="s">
        <v>102</v>
      </c>
      <c r="AW195" s="1"/>
      <c r="AX195" s="1" t="s">
        <v>102</v>
      </c>
      <c r="AY195" s="1"/>
    </row>
    <row r="196" spans="1:51" x14ac:dyDescent="0.25">
      <c r="A196" s="1">
        <v>195</v>
      </c>
      <c r="B196" s="1"/>
      <c r="C196" s="1" t="s">
        <v>20</v>
      </c>
      <c r="D196" s="1"/>
      <c r="E196" s="1"/>
      <c r="F196" s="1"/>
      <c r="G196" s="1"/>
      <c r="H196" s="1" t="s">
        <v>25</v>
      </c>
      <c r="I196" s="1"/>
      <c r="J196" s="1"/>
      <c r="K196" s="1" t="s">
        <v>27</v>
      </c>
      <c r="L196" s="1"/>
      <c r="M196" s="1"/>
      <c r="N196" s="1"/>
      <c r="P196">
        <f t="shared" si="64"/>
        <v>3</v>
      </c>
      <c r="Q196">
        <f t="shared" si="65"/>
        <v>1</v>
      </c>
      <c r="S196">
        <f t="shared" si="66"/>
        <v>0</v>
      </c>
      <c r="T196">
        <f t="shared" si="67"/>
        <v>1</v>
      </c>
      <c r="U196">
        <f t="shared" si="68"/>
        <v>0</v>
      </c>
      <c r="V196">
        <f t="shared" si="69"/>
        <v>0</v>
      </c>
      <c r="W196">
        <f t="shared" si="54"/>
        <v>0</v>
      </c>
      <c r="X196">
        <f t="shared" si="55"/>
        <v>0</v>
      </c>
      <c r="Y196">
        <f t="shared" si="56"/>
        <v>1</v>
      </c>
      <c r="Z196">
        <f t="shared" si="57"/>
        <v>0</v>
      </c>
      <c r="AA196">
        <f t="shared" si="58"/>
        <v>0</v>
      </c>
      <c r="AB196">
        <f t="shared" si="59"/>
        <v>1</v>
      </c>
      <c r="AC196">
        <f t="shared" si="60"/>
        <v>0</v>
      </c>
      <c r="AD196">
        <f t="shared" si="61"/>
        <v>0</v>
      </c>
      <c r="AE196">
        <f t="shared" si="62"/>
        <v>0</v>
      </c>
      <c r="AH196">
        <f t="shared" si="63"/>
        <v>3</v>
      </c>
      <c r="AI196">
        <f t="shared" si="70"/>
        <v>3</v>
      </c>
      <c r="AJ196" s="5" t="str">
        <f t="shared" si="71"/>
        <v>Correct</v>
      </c>
      <c r="AK196" s="37"/>
      <c r="AL196" s="1" t="s">
        <v>94</v>
      </c>
      <c r="AM196" s="1">
        <v>50</v>
      </c>
      <c r="AN196" s="1" t="s">
        <v>121</v>
      </c>
      <c r="AO196" s="1" t="s">
        <v>180</v>
      </c>
      <c r="AP196" s="1" t="s">
        <v>107</v>
      </c>
      <c r="AQ196" s="1" t="s">
        <v>98</v>
      </c>
      <c r="AR196" s="1" t="s">
        <v>80</v>
      </c>
      <c r="AS196" s="1" t="s">
        <v>114</v>
      </c>
      <c r="AT196" s="1" t="s">
        <v>100</v>
      </c>
      <c r="AU196" s="1" t="s">
        <v>123</v>
      </c>
      <c r="AV196" s="1" t="s">
        <v>102</v>
      </c>
      <c r="AW196" s="1"/>
      <c r="AX196" s="1" t="s">
        <v>102</v>
      </c>
      <c r="AY196" s="1"/>
    </row>
    <row r="197" spans="1:51" x14ac:dyDescent="0.25">
      <c r="A197" s="1">
        <v>196</v>
      </c>
      <c r="B197" s="1"/>
      <c r="C197" s="1" t="s">
        <v>20</v>
      </c>
      <c r="D197" s="1"/>
      <c r="E197" s="1"/>
      <c r="F197" s="1"/>
      <c r="G197" s="1"/>
      <c r="H197" s="1"/>
      <c r="I197" s="1"/>
      <c r="J197" s="1"/>
      <c r="K197" s="1" t="s">
        <v>27</v>
      </c>
      <c r="L197" s="1" t="s">
        <v>28</v>
      </c>
      <c r="M197" s="1"/>
      <c r="N197" s="1"/>
      <c r="P197">
        <f t="shared" si="64"/>
        <v>3</v>
      </c>
      <c r="Q197">
        <f t="shared" si="65"/>
        <v>1</v>
      </c>
      <c r="S197">
        <f t="shared" si="66"/>
        <v>0</v>
      </c>
      <c r="T197">
        <f t="shared" si="67"/>
        <v>1</v>
      </c>
      <c r="U197">
        <f t="shared" si="68"/>
        <v>0</v>
      </c>
      <c r="V197">
        <f t="shared" si="69"/>
        <v>0</v>
      </c>
      <c r="W197">
        <f t="shared" si="54"/>
        <v>0</v>
      </c>
      <c r="X197">
        <f t="shared" si="55"/>
        <v>0</v>
      </c>
      <c r="Y197">
        <f t="shared" si="56"/>
        <v>0</v>
      </c>
      <c r="Z197">
        <f t="shared" si="57"/>
        <v>0</v>
      </c>
      <c r="AA197">
        <f t="shared" si="58"/>
        <v>0</v>
      </c>
      <c r="AB197">
        <f t="shared" si="59"/>
        <v>1</v>
      </c>
      <c r="AC197">
        <f t="shared" si="60"/>
        <v>1</v>
      </c>
      <c r="AD197">
        <f t="shared" si="61"/>
        <v>0</v>
      </c>
      <c r="AE197">
        <f t="shared" si="62"/>
        <v>0</v>
      </c>
      <c r="AH197">
        <f t="shared" si="63"/>
        <v>3</v>
      </c>
      <c r="AI197">
        <f t="shared" si="70"/>
        <v>3</v>
      </c>
      <c r="AJ197" s="5" t="str">
        <f t="shared" si="71"/>
        <v>Correct</v>
      </c>
      <c r="AK197" s="37"/>
      <c r="AL197" s="1" t="s">
        <v>105</v>
      </c>
      <c r="AM197" s="1">
        <v>53</v>
      </c>
      <c r="AN197" s="1" t="s">
        <v>121</v>
      </c>
      <c r="AO197" s="1" t="s">
        <v>180</v>
      </c>
      <c r="AP197" s="1" t="s">
        <v>107</v>
      </c>
      <c r="AQ197" s="1" t="s">
        <v>98</v>
      </c>
      <c r="AR197" s="1" t="s">
        <v>80</v>
      </c>
      <c r="AS197" s="1" t="s">
        <v>114</v>
      </c>
      <c r="AT197" s="1" t="s">
        <v>110</v>
      </c>
      <c r="AU197" s="1" t="s">
        <v>104</v>
      </c>
      <c r="AV197" s="1" t="s">
        <v>102</v>
      </c>
      <c r="AW197" s="1"/>
      <c r="AX197" s="1" t="s">
        <v>102</v>
      </c>
      <c r="AY197" s="1"/>
    </row>
    <row r="198" spans="1:51" x14ac:dyDescent="0.25">
      <c r="A198" s="1">
        <v>197</v>
      </c>
      <c r="B198" s="1"/>
      <c r="C198" s="1"/>
      <c r="D198" s="1"/>
      <c r="E198" s="1"/>
      <c r="F198" s="1"/>
      <c r="G198" s="1"/>
      <c r="H198" s="1" t="s">
        <v>25</v>
      </c>
      <c r="I198" s="1"/>
      <c r="J198" s="1"/>
      <c r="K198" s="1" t="s">
        <v>27</v>
      </c>
      <c r="L198" s="1" t="s">
        <v>28</v>
      </c>
      <c r="M198" s="1"/>
      <c r="N198" s="1"/>
      <c r="P198">
        <f t="shared" si="64"/>
        <v>3</v>
      </c>
      <c r="Q198">
        <f t="shared" si="65"/>
        <v>1</v>
      </c>
      <c r="S198">
        <f t="shared" si="66"/>
        <v>0</v>
      </c>
      <c r="T198">
        <f t="shared" si="67"/>
        <v>0</v>
      </c>
      <c r="U198">
        <f t="shared" si="68"/>
        <v>0</v>
      </c>
      <c r="V198">
        <f t="shared" si="69"/>
        <v>0</v>
      </c>
      <c r="W198">
        <f t="shared" si="54"/>
        <v>0</v>
      </c>
      <c r="X198">
        <f t="shared" si="55"/>
        <v>0</v>
      </c>
      <c r="Y198">
        <f t="shared" si="56"/>
        <v>1</v>
      </c>
      <c r="Z198">
        <f t="shared" si="57"/>
        <v>0</v>
      </c>
      <c r="AA198">
        <f t="shared" si="58"/>
        <v>0</v>
      </c>
      <c r="AB198">
        <f t="shared" si="59"/>
        <v>1</v>
      </c>
      <c r="AC198">
        <f t="shared" si="60"/>
        <v>1</v>
      </c>
      <c r="AD198">
        <f t="shared" si="61"/>
        <v>0</v>
      </c>
      <c r="AE198">
        <f t="shared" si="62"/>
        <v>0</v>
      </c>
      <c r="AH198">
        <f t="shared" si="63"/>
        <v>3</v>
      </c>
      <c r="AI198">
        <f t="shared" si="70"/>
        <v>3</v>
      </c>
      <c r="AJ198" s="5" t="str">
        <f t="shared" si="71"/>
        <v>Correct</v>
      </c>
      <c r="AK198" s="37"/>
      <c r="AL198" s="1" t="s">
        <v>105</v>
      </c>
      <c r="AM198" s="1">
        <v>30</v>
      </c>
      <c r="AN198" s="1" t="s">
        <v>121</v>
      </c>
      <c r="AO198" s="1" t="s">
        <v>180</v>
      </c>
      <c r="AP198" s="1" t="s">
        <v>107</v>
      </c>
      <c r="AQ198" s="1" t="s">
        <v>98</v>
      </c>
      <c r="AR198" s="1" t="s">
        <v>80</v>
      </c>
      <c r="AS198" s="1" t="s">
        <v>108</v>
      </c>
      <c r="AT198" s="1" t="s">
        <v>100</v>
      </c>
      <c r="AU198" s="1" t="s">
        <v>101</v>
      </c>
      <c r="AV198" s="1" t="s">
        <v>102</v>
      </c>
      <c r="AW198" s="1"/>
      <c r="AX198" s="1" t="s">
        <v>102</v>
      </c>
      <c r="AY198" s="1"/>
    </row>
    <row r="199" spans="1:51" x14ac:dyDescent="0.25">
      <c r="A199" s="1">
        <v>198</v>
      </c>
      <c r="B199" s="1"/>
      <c r="C199" s="1" t="s">
        <v>20</v>
      </c>
      <c r="D199" s="1" t="s">
        <v>21</v>
      </c>
      <c r="E199" s="1"/>
      <c r="F199" s="1"/>
      <c r="G199" s="1"/>
      <c r="H199" s="1"/>
      <c r="I199" s="1"/>
      <c r="J199" s="1" t="s">
        <v>26</v>
      </c>
      <c r="K199" s="1"/>
      <c r="L199" s="1"/>
      <c r="M199" s="1"/>
      <c r="N199" s="1"/>
      <c r="P199">
        <f t="shared" si="64"/>
        <v>3</v>
      </c>
      <c r="Q199">
        <f t="shared" si="65"/>
        <v>1</v>
      </c>
      <c r="S199">
        <f t="shared" si="66"/>
        <v>0</v>
      </c>
      <c r="T199">
        <f t="shared" si="67"/>
        <v>1</v>
      </c>
      <c r="U199">
        <f t="shared" si="68"/>
        <v>1</v>
      </c>
      <c r="V199">
        <f t="shared" si="69"/>
        <v>0</v>
      </c>
      <c r="W199">
        <f t="shared" si="54"/>
        <v>0</v>
      </c>
      <c r="X199">
        <f t="shared" si="55"/>
        <v>0</v>
      </c>
      <c r="Y199">
        <f t="shared" si="56"/>
        <v>0</v>
      </c>
      <c r="Z199">
        <f t="shared" si="57"/>
        <v>0</v>
      </c>
      <c r="AA199">
        <f t="shared" si="58"/>
        <v>1</v>
      </c>
      <c r="AB199">
        <f t="shared" si="59"/>
        <v>0</v>
      </c>
      <c r="AC199">
        <f t="shared" si="60"/>
        <v>0</v>
      </c>
      <c r="AD199">
        <f t="shared" si="61"/>
        <v>0</v>
      </c>
      <c r="AE199">
        <f t="shared" si="62"/>
        <v>0</v>
      </c>
      <c r="AH199">
        <f t="shared" si="63"/>
        <v>3</v>
      </c>
      <c r="AI199">
        <f t="shared" si="70"/>
        <v>3</v>
      </c>
      <c r="AJ199" s="5" t="str">
        <f t="shared" si="71"/>
        <v>Correct</v>
      </c>
      <c r="AK199" s="37"/>
      <c r="AL199" s="1" t="s">
        <v>94</v>
      </c>
      <c r="AM199" s="1">
        <v>32</v>
      </c>
      <c r="AN199" s="1" t="s">
        <v>121</v>
      </c>
      <c r="AO199" s="1" t="s">
        <v>181</v>
      </c>
      <c r="AP199" s="1" t="s">
        <v>107</v>
      </c>
      <c r="AQ199" s="1" t="s">
        <v>98</v>
      </c>
      <c r="AR199" s="1" t="s">
        <v>80</v>
      </c>
      <c r="AS199" s="1" t="s">
        <v>108</v>
      </c>
      <c r="AT199" s="1" t="s">
        <v>110</v>
      </c>
      <c r="AU199" s="1" t="s">
        <v>101</v>
      </c>
      <c r="AV199" s="1" t="s">
        <v>102</v>
      </c>
      <c r="AW199" s="1"/>
      <c r="AX199" s="1" t="s">
        <v>102</v>
      </c>
      <c r="AY199" s="1"/>
    </row>
    <row r="200" spans="1:51" x14ac:dyDescent="0.25">
      <c r="A200" s="1">
        <v>199</v>
      </c>
      <c r="B200" s="1"/>
      <c r="C200" s="1"/>
      <c r="D200" s="1"/>
      <c r="E200" s="1"/>
      <c r="F200" s="1"/>
      <c r="G200" s="1"/>
      <c r="H200" s="1" t="s">
        <v>25</v>
      </c>
      <c r="I200" s="1"/>
      <c r="J200" s="1" t="s">
        <v>26</v>
      </c>
      <c r="K200" s="1"/>
      <c r="L200" s="1" t="s">
        <v>28</v>
      </c>
      <c r="M200" s="1"/>
      <c r="N200" s="1"/>
      <c r="P200">
        <f t="shared" si="64"/>
        <v>3</v>
      </c>
      <c r="Q200">
        <f t="shared" si="65"/>
        <v>1</v>
      </c>
      <c r="S200">
        <f t="shared" si="66"/>
        <v>0</v>
      </c>
      <c r="T200">
        <f t="shared" si="67"/>
        <v>0</v>
      </c>
      <c r="U200">
        <f t="shared" si="68"/>
        <v>0</v>
      </c>
      <c r="V200">
        <f t="shared" si="69"/>
        <v>0</v>
      </c>
      <c r="W200">
        <f t="shared" si="54"/>
        <v>0</v>
      </c>
      <c r="X200">
        <f t="shared" si="55"/>
        <v>0</v>
      </c>
      <c r="Y200">
        <f t="shared" si="56"/>
        <v>1</v>
      </c>
      <c r="Z200">
        <f t="shared" si="57"/>
        <v>0</v>
      </c>
      <c r="AA200">
        <f t="shared" si="58"/>
        <v>1</v>
      </c>
      <c r="AB200">
        <f t="shared" si="59"/>
        <v>0</v>
      </c>
      <c r="AC200">
        <f t="shared" si="60"/>
        <v>1</v>
      </c>
      <c r="AD200">
        <f t="shared" si="61"/>
        <v>0</v>
      </c>
      <c r="AE200">
        <f t="shared" si="62"/>
        <v>0</v>
      </c>
      <c r="AH200">
        <f t="shared" si="63"/>
        <v>3</v>
      </c>
      <c r="AI200">
        <f t="shared" si="70"/>
        <v>3</v>
      </c>
      <c r="AJ200" s="5" t="str">
        <f t="shared" si="71"/>
        <v>Correct</v>
      </c>
      <c r="AK200" s="37"/>
      <c r="AL200" s="1" t="s">
        <v>105</v>
      </c>
      <c r="AM200" s="1">
        <v>33</v>
      </c>
      <c r="AN200" s="1" t="s">
        <v>95</v>
      </c>
      <c r="AO200" s="1" t="s">
        <v>182</v>
      </c>
      <c r="AP200" s="1" t="s">
        <v>107</v>
      </c>
      <c r="AQ200" s="1" t="s">
        <v>98</v>
      </c>
      <c r="AR200" s="1" t="s">
        <v>80</v>
      </c>
      <c r="AS200" s="1" t="s">
        <v>114</v>
      </c>
      <c r="AT200" s="1" t="s">
        <v>100</v>
      </c>
      <c r="AU200" s="1" t="s">
        <v>101</v>
      </c>
      <c r="AV200" s="1"/>
      <c r="AW200" s="1"/>
      <c r="AX200" s="1"/>
      <c r="AY200" s="1"/>
    </row>
    <row r="201" spans="1:51" x14ac:dyDescent="0.25">
      <c r="A201" s="1">
        <v>200</v>
      </c>
      <c r="B201" s="1"/>
      <c r="C201" s="1"/>
      <c r="D201" s="1"/>
      <c r="E201" s="1"/>
      <c r="F201" s="1"/>
      <c r="G201" s="1"/>
      <c r="H201" s="1" t="s">
        <v>25</v>
      </c>
      <c r="I201" s="1"/>
      <c r="J201" s="1" t="s">
        <v>26</v>
      </c>
      <c r="K201" s="1"/>
      <c r="L201" s="1"/>
      <c r="M201" s="1"/>
      <c r="N201" s="1" t="s">
        <v>30</v>
      </c>
      <c r="P201">
        <f t="shared" si="64"/>
        <v>3</v>
      </c>
      <c r="Q201">
        <f t="shared" si="65"/>
        <v>1</v>
      </c>
      <c r="S201">
        <f t="shared" si="66"/>
        <v>0</v>
      </c>
      <c r="T201">
        <f t="shared" si="67"/>
        <v>0</v>
      </c>
      <c r="U201">
        <f t="shared" si="68"/>
        <v>0</v>
      </c>
      <c r="V201">
        <f t="shared" si="69"/>
        <v>0</v>
      </c>
      <c r="W201">
        <f t="shared" si="54"/>
        <v>0</v>
      </c>
      <c r="X201">
        <f t="shared" si="55"/>
        <v>0</v>
      </c>
      <c r="Y201">
        <f t="shared" si="56"/>
        <v>1</v>
      </c>
      <c r="Z201">
        <f t="shared" si="57"/>
        <v>0</v>
      </c>
      <c r="AA201">
        <f t="shared" si="58"/>
        <v>1</v>
      </c>
      <c r="AB201">
        <f t="shared" si="59"/>
        <v>0</v>
      </c>
      <c r="AC201">
        <f t="shared" si="60"/>
        <v>0</v>
      </c>
      <c r="AD201">
        <f t="shared" si="61"/>
        <v>0</v>
      </c>
      <c r="AE201">
        <f t="shared" si="62"/>
        <v>1</v>
      </c>
      <c r="AH201">
        <f t="shared" si="63"/>
        <v>3</v>
      </c>
      <c r="AI201">
        <f t="shared" si="70"/>
        <v>3</v>
      </c>
      <c r="AJ201" s="5" t="str">
        <f t="shared" si="71"/>
        <v>Correct</v>
      </c>
      <c r="AK201" s="37"/>
      <c r="AL201" s="1" t="s">
        <v>94</v>
      </c>
      <c r="AM201" s="1">
        <v>34</v>
      </c>
      <c r="AN201" s="1" t="s">
        <v>95</v>
      </c>
      <c r="AO201" s="1" t="s">
        <v>182</v>
      </c>
      <c r="AP201" s="1" t="s">
        <v>107</v>
      </c>
      <c r="AQ201" s="1" t="s">
        <v>98</v>
      </c>
      <c r="AR201" s="1" t="s">
        <v>80</v>
      </c>
      <c r="AS201" s="1" t="s">
        <v>114</v>
      </c>
      <c r="AT201" s="1" t="s">
        <v>100</v>
      </c>
      <c r="AU201" s="1" t="s">
        <v>101</v>
      </c>
      <c r="AV201" s="1" t="s">
        <v>102</v>
      </c>
      <c r="AW201" s="1"/>
      <c r="AX201" s="1" t="s">
        <v>102</v>
      </c>
      <c r="AY201" s="1"/>
    </row>
    <row r="202" spans="1:51" x14ac:dyDescent="0.25">
      <c r="A202" s="1">
        <v>201</v>
      </c>
      <c r="B202" s="1"/>
      <c r="C202" s="1"/>
      <c r="D202" s="1"/>
      <c r="E202" s="1"/>
      <c r="F202" s="1"/>
      <c r="G202" s="1"/>
      <c r="H202" s="1" t="s">
        <v>25</v>
      </c>
      <c r="I202" s="1"/>
      <c r="J202" s="1"/>
      <c r="K202" s="1" t="s">
        <v>27</v>
      </c>
      <c r="L202" s="1" t="s">
        <v>28</v>
      </c>
      <c r="M202" s="1"/>
      <c r="N202" s="1"/>
      <c r="P202">
        <f t="shared" si="64"/>
        <v>3</v>
      </c>
      <c r="Q202">
        <f t="shared" si="65"/>
        <v>1</v>
      </c>
      <c r="S202">
        <f t="shared" si="66"/>
        <v>0</v>
      </c>
      <c r="T202">
        <f t="shared" si="67"/>
        <v>0</v>
      </c>
      <c r="U202">
        <f t="shared" si="68"/>
        <v>0</v>
      </c>
      <c r="V202">
        <f t="shared" si="69"/>
        <v>0</v>
      </c>
      <c r="W202">
        <f t="shared" si="54"/>
        <v>0</v>
      </c>
      <c r="X202">
        <f t="shared" si="55"/>
        <v>0</v>
      </c>
      <c r="Y202">
        <f t="shared" si="56"/>
        <v>1</v>
      </c>
      <c r="Z202">
        <f t="shared" si="57"/>
        <v>0</v>
      </c>
      <c r="AA202">
        <f t="shared" si="58"/>
        <v>0</v>
      </c>
      <c r="AB202">
        <f t="shared" si="59"/>
        <v>1</v>
      </c>
      <c r="AC202">
        <f t="shared" si="60"/>
        <v>1</v>
      </c>
      <c r="AD202">
        <f t="shared" si="61"/>
        <v>0</v>
      </c>
      <c r="AE202">
        <f t="shared" si="62"/>
        <v>0</v>
      </c>
      <c r="AH202">
        <f t="shared" si="63"/>
        <v>3</v>
      </c>
      <c r="AI202">
        <f t="shared" si="70"/>
        <v>3</v>
      </c>
      <c r="AJ202" s="5" t="str">
        <f t="shared" si="71"/>
        <v>Correct</v>
      </c>
      <c r="AK202" s="37"/>
      <c r="AL202" s="1" t="s">
        <v>105</v>
      </c>
      <c r="AM202" s="1">
        <v>29</v>
      </c>
      <c r="AN202" s="1"/>
      <c r="AO202" s="1"/>
      <c r="AP202" s="1"/>
      <c r="AQ202" s="1"/>
      <c r="AR202" s="1"/>
      <c r="AS202" s="1"/>
      <c r="AT202" s="1"/>
      <c r="AU202" s="1"/>
      <c r="AV202" s="1"/>
      <c r="AW202" s="1"/>
      <c r="AX202" s="1"/>
      <c r="AY202" s="1"/>
    </row>
    <row r="203" spans="1:51" x14ac:dyDescent="0.25">
      <c r="A203" s="1">
        <v>202</v>
      </c>
      <c r="B203" s="1"/>
      <c r="C203" s="1" t="s">
        <v>20</v>
      </c>
      <c r="D203" s="1"/>
      <c r="E203" s="1"/>
      <c r="F203" s="1"/>
      <c r="G203" s="1"/>
      <c r="H203" s="1"/>
      <c r="I203" s="1"/>
      <c r="J203" s="1" t="s">
        <v>26</v>
      </c>
      <c r="K203" s="1"/>
      <c r="L203" s="1" t="s">
        <v>28</v>
      </c>
      <c r="M203" s="1"/>
      <c r="N203" s="1"/>
      <c r="P203">
        <f t="shared" si="64"/>
        <v>3</v>
      </c>
      <c r="Q203">
        <f t="shared" si="65"/>
        <v>1</v>
      </c>
      <c r="S203">
        <f t="shared" si="66"/>
        <v>0</v>
      </c>
      <c r="T203">
        <f t="shared" si="67"/>
        <v>1</v>
      </c>
      <c r="U203">
        <f t="shared" si="68"/>
        <v>0</v>
      </c>
      <c r="V203">
        <f t="shared" si="69"/>
        <v>0</v>
      </c>
      <c r="W203">
        <f t="shared" si="54"/>
        <v>0</v>
      </c>
      <c r="X203">
        <f t="shared" si="55"/>
        <v>0</v>
      </c>
      <c r="Y203">
        <f t="shared" si="56"/>
        <v>0</v>
      </c>
      <c r="Z203">
        <f t="shared" si="57"/>
        <v>0</v>
      </c>
      <c r="AA203">
        <f t="shared" si="58"/>
        <v>1</v>
      </c>
      <c r="AB203">
        <f t="shared" si="59"/>
        <v>0</v>
      </c>
      <c r="AC203">
        <f t="shared" si="60"/>
        <v>1</v>
      </c>
      <c r="AD203">
        <f t="shared" si="61"/>
        <v>0</v>
      </c>
      <c r="AE203">
        <f t="shared" si="62"/>
        <v>0</v>
      </c>
      <c r="AH203">
        <f t="shared" si="63"/>
        <v>3</v>
      </c>
      <c r="AI203">
        <f t="shared" si="70"/>
        <v>3</v>
      </c>
      <c r="AJ203" s="5" t="str">
        <f t="shared" si="71"/>
        <v>Correct</v>
      </c>
      <c r="AK203" s="37"/>
      <c r="AL203" s="1" t="s">
        <v>94</v>
      </c>
      <c r="AM203" s="1">
        <v>59</v>
      </c>
      <c r="AN203" s="1" t="s">
        <v>121</v>
      </c>
      <c r="AO203" s="1" t="s">
        <v>180</v>
      </c>
      <c r="AP203" s="1" t="s">
        <v>107</v>
      </c>
      <c r="AQ203" s="1" t="s">
        <v>98</v>
      </c>
      <c r="AR203" s="1" t="s">
        <v>80</v>
      </c>
      <c r="AS203" s="1" t="s">
        <v>108</v>
      </c>
      <c r="AT203" s="1" t="s">
        <v>110</v>
      </c>
      <c r="AU203" s="1" t="s">
        <v>104</v>
      </c>
      <c r="AV203" s="1" t="s">
        <v>102</v>
      </c>
      <c r="AW203" s="1"/>
      <c r="AX203" s="1" t="s">
        <v>102</v>
      </c>
      <c r="AY203" s="1"/>
    </row>
    <row r="204" spans="1:51" x14ac:dyDescent="0.25">
      <c r="A204" s="1">
        <v>203</v>
      </c>
      <c r="B204" s="1"/>
      <c r="C204" s="1" t="s">
        <v>20</v>
      </c>
      <c r="D204" s="1"/>
      <c r="E204" s="1"/>
      <c r="F204" s="1"/>
      <c r="G204" s="1"/>
      <c r="H204" s="1"/>
      <c r="I204" s="1" t="s">
        <v>267</v>
      </c>
      <c r="J204" s="1"/>
      <c r="K204" s="1"/>
      <c r="L204" s="1"/>
      <c r="M204" s="1"/>
      <c r="N204" s="1"/>
      <c r="P204">
        <f t="shared" si="64"/>
        <v>2</v>
      </c>
      <c r="Q204">
        <f t="shared" si="65"/>
        <v>1.5</v>
      </c>
      <c r="S204">
        <f t="shared" si="66"/>
        <v>0</v>
      </c>
      <c r="T204">
        <f t="shared" si="67"/>
        <v>1</v>
      </c>
      <c r="U204">
        <f t="shared" si="68"/>
        <v>0</v>
      </c>
      <c r="V204">
        <f t="shared" si="69"/>
        <v>0</v>
      </c>
      <c r="W204">
        <f t="shared" si="54"/>
        <v>0</v>
      </c>
      <c r="X204">
        <f t="shared" si="55"/>
        <v>0</v>
      </c>
      <c r="Y204">
        <f t="shared" si="56"/>
        <v>0</v>
      </c>
      <c r="Z204">
        <f t="shared" si="57"/>
        <v>1</v>
      </c>
      <c r="AA204">
        <f t="shared" si="58"/>
        <v>0</v>
      </c>
      <c r="AB204">
        <f t="shared" si="59"/>
        <v>0</v>
      </c>
      <c r="AC204">
        <f t="shared" si="60"/>
        <v>0</v>
      </c>
      <c r="AD204">
        <f t="shared" si="61"/>
        <v>0</v>
      </c>
      <c r="AE204">
        <f t="shared" si="62"/>
        <v>0</v>
      </c>
      <c r="AH204">
        <f t="shared" si="63"/>
        <v>2</v>
      </c>
      <c r="AI204">
        <f t="shared" si="70"/>
        <v>2</v>
      </c>
      <c r="AJ204" s="5" t="str">
        <f t="shared" si="71"/>
        <v>Correct</v>
      </c>
      <c r="AK204" s="37"/>
      <c r="AL204" s="1" t="s">
        <v>94</v>
      </c>
      <c r="AM204" s="1">
        <v>18</v>
      </c>
      <c r="AN204" s="1" t="s">
        <v>121</v>
      </c>
      <c r="AO204" s="1" t="s">
        <v>180</v>
      </c>
      <c r="AP204" s="1" t="s">
        <v>107</v>
      </c>
      <c r="AQ204" s="1" t="s">
        <v>102</v>
      </c>
      <c r="AR204" s="1" t="s">
        <v>355</v>
      </c>
      <c r="AS204" s="1" t="s">
        <v>126</v>
      </c>
      <c r="AT204" s="1" t="s">
        <v>103</v>
      </c>
      <c r="AU204" s="1" t="s">
        <v>136</v>
      </c>
      <c r="AV204" s="1" t="s">
        <v>102</v>
      </c>
      <c r="AW204" s="1"/>
      <c r="AX204" s="1" t="s">
        <v>102</v>
      </c>
      <c r="AY204" s="1"/>
    </row>
    <row r="205" spans="1:51" x14ac:dyDescent="0.25">
      <c r="A205" s="1">
        <v>204</v>
      </c>
      <c r="B205" s="1"/>
      <c r="C205" s="1"/>
      <c r="D205" s="1"/>
      <c r="E205" s="1"/>
      <c r="F205" s="1" t="s">
        <v>23</v>
      </c>
      <c r="G205" s="1"/>
      <c r="H205" s="1"/>
      <c r="I205" s="1" t="s">
        <v>267</v>
      </c>
      <c r="J205" s="1"/>
      <c r="K205" s="1" t="s">
        <v>27</v>
      </c>
      <c r="L205" s="1"/>
      <c r="M205" s="1"/>
      <c r="N205" s="1"/>
      <c r="P205">
        <f t="shared" si="64"/>
        <v>3</v>
      </c>
      <c r="Q205">
        <f t="shared" si="65"/>
        <v>1</v>
      </c>
      <c r="S205">
        <f t="shared" si="66"/>
        <v>0</v>
      </c>
      <c r="T205">
        <f t="shared" si="67"/>
        <v>0</v>
      </c>
      <c r="U205">
        <f t="shared" si="68"/>
        <v>0</v>
      </c>
      <c r="V205">
        <f t="shared" si="69"/>
        <v>0</v>
      </c>
      <c r="W205">
        <f t="shared" si="54"/>
        <v>1</v>
      </c>
      <c r="X205">
        <f t="shared" si="55"/>
        <v>0</v>
      </c>
      <c r="Y205">
        <f t="shared" si="56"/>
        <v>0</v>
      </c>
      <c r="Z205">
        <f t="shared" si="57"/>
        <v>1</v>
      </c>
      <c r="AA205">
        <f t="shared" si="58"/>
        <v>0</v>
      </c>
      <c r="AB205">
        <f t="shared" si="59"/>
        <v>1</v>
      </c>
      <c r="AC205">
        <f t="shared" si="60"/>
        <v>0</v>
      </c>
      <c r="AD205">
        <f t="shared" si="61"/>
        <v>0</v>
      </c>
      <c r="AE205">
        <f t="shared" si="62"/>
        <v>0</v>
      </c>
      <c r="AH205">
        <f t="shared" si="63"/>
        <v>3</v>
      </c>
      <c r="AI205">
        <f t="shared" si="70"/>
        <v>3</v>
      </c>
      <c r="AJ205" s="5" t="str">
        <f t="shared" si="71"/>
        <v>Correct</v>
      </c>
      <c r="AK205" s="37"/>
      <c r="AL205" s="1" t="s">
        <v>94</v>
      </c>
      <c r="AM205" s="1">
        <v>34</v>
      </c>
      <c r="AN205" s="1" t="s">
        <v>121</v>
      </c>
      <c r="AO205" s="1" t="s">
        <v>172</v>
      </c>
      <c r="AP205" s="1" t="s">
        <v>97</v>
      </c>
      <c r="AQ205" s="1" t="s">
        <v>98</v>
      </c>
      <c r="AR205" s="1" t="s">
        <v>80</v>
      </c>
      <c r="AS205" s="1" t="s">
        <v>126</v>
      </c>
      <c r="AT205" s="1" t="s">
        <v>103</v>
      </c>
      <c r="AU205" s="1" t="s">
        <v>135</v>
      </c>
      <c r="AV205" s="1" t="s">
        <v>102</v>
      </c>
      <c r="AW205" s="1"/>
      <c r="AX205" s="1" t="s">
        <v>102</v>
      </c>
      <c r="AY205" s="1"/>
    </row>
    <row r="206" spans="1:51" x14ac:dyDescent="0.25">
      <c r="A206" s="1">
        <v>205</v>
      </c>
      <c r="B206" s="1"/>
      <c r="C206" s="1"/>
      <c r="D206" s="1"/>
      <c r="E206" s="1" t="s">
        <v>22</v>
      </c>
      <c r="F206" s="1"/>
      <c r="G206" s="1"/>
      <c r="H206" s="1"/>
      <c r="I206" s="1"/>
      <c r="J206" s="1"/>
      <c r="K206" s="1"/>
      <c r="L206" s="1" t="s">
        <v>28</v>
      </c>
      <c r="M206" s="1"/>
      <c r="N206" s="1" t="s">
        <v>30</v>
      </c>
      <c r="P206">
        <f t="shared" si="64"/>
        <v>3</v>
      </c>
      <c r="Q206">
        <f t="shared" si="65"/>
        <v>1</v>
      </c>
      <c r="S206">
        <f t="shared" si="66"/>
        <v>0</v>
      </c>
      <c r="T206">
        <f t="shared" si="67"/>
        <v>0</v>
      </c>
      <c r="U206">
        <f t="shared" si="68"/>
        <v>0</v>
      </c>
      <c r="V206">
        <f t="shared" si="69"/>
        <v>1</v>
      </c>
      <c r="W206">
        <f t="shared" si="54"/>
        <v>0</v>
      </c>
      <c r="X206">
        <f t="shared" si="55"/>
        <v>0</v>
      </c>
      <c r="Y206">
        <f t="shared" si="56"/>
        <v>0</v>
      </c>
      <c r="Z206">
        <f t="shared" si="57"/>
        <v>0</v>
      </c>
      <c r="AA206">
        <f t="shared" si="58"/>
        <v>0</v>
      </c>
      <c r="AB206">
        <f t="shared" si="59"/>
        <v>0</v>
      </c>
      <c r="AC206">
        <f t="shared" si="60"/>
        <v>1</v>
      </c>
      <c r="AD206">
        <f t="shared" si="61"/>
        <v>0</v>
      </c>
      <c r="AE206">
        <f t="shared" si="62"/>
        <v>1</v>
      </c>
      <c r="AH206">
        <f t="shared" si="63"/>
        <v>3</v>
      </c>
      <c r="AI206">
        <f t="shared" si="70"/>
        <v>3</v>
      </c>
      <c r="AJ206" s="5" t="str">
        <f t="shared" si="71"/>
        <v>Correct</v>
      </c>
      <c r="AK206" s="37"/>
      <c r="AL206" s="1" t="s">
        <v>94</v>
      </c>
      <c r="AM206" s="1">
        <v>67</v>
      </c>
      <c r="AN206" s="1" t="s">
        <v>121</v>
      </c>
      <c r="AO206" s="1" t="s">
        <v>172</v>
      </c>
      <c r="AP206" s="1" t="s">
        <v>107</v>
      </c>
      <c r="AQ206" s="1" t="s">
        <v>98</v>
      </c>
      <c r="AR206" s="1" t="s">
        <v>80</v>
      </c>
      <c r="AS206" s="1" t="s">
        <v>109</v>
      </c>
      <c r="AT206" s="1" t="s">
        <v>103</v>
      </c>
      <c r="AU206" s="1" t="s">
        <v>104</v>
      </c>
      <c r="AV206" s="1" t="s">
        <v>102</v>
      </c>
      <c r="AW206" s="1"/>
      <c r="AX206" s="1" t="s">
        <v>102</v>
      </c>
      <c r="AY206" s="1"/>
    </row>
    <row r="207" spans="1:51" x14ac:dyDescent="0.25">
      <c r="A207" s="1">
        <v>206</v>
      </c>
      <c r="B207" s="1"/>
      <c r="C207" s="1"/>
      <c r="D207" s="1"/>
      <c r="E207" s="1"/>
      <c r="F207" s="1"/>
      <c r="G207" s="1"/>
      <c r="H207" s="1"/>
      <c r="I207" s="1"/>
      <c r="J207" s="1" t="s">
        <v>26</v>
      </c>
      <c r="K207" s="1" t="s">
        <v>27</v>
      </c>
      <c r="L207" s="1" t="s">
        <v>28</v>
      </c>
      <c r="M207" s="1"/>
      <c r="N207" s="1"/>
      <c r="P207">
        <f t="shared" si="64"/>
        <v>3</v>
      </c>
      <c r="Q207">
        <f t="shared" si="65"/>
        <v>1</v>
      </c>
      <c r="S207">
        <f t="shared" si="66"/>
        <v>0</v>
      </c>
      <c r="T207">
        <f t="shared" si="67"/>
        <v>0</v>
      </c>
      <c r="U207">
        <f t="shared" si="68"/>
        <v>0</v>
      </c>
      <c r="V207">
        <f t="shared" si="69"/>
        <v>0</v>
      </c>
      <c r="W207">
        <f t="shared" si="54"/>
        <v>0</v>
      </c>
      <c r="X207">
        <f t="shared" si="55"/>
        <v>0</v>
      </c>
      <c r="Y207">
        <f t="shared" si="56"/>
        <v>0</v>
      </c>
      <c r="Z207">
        <f t="shared" si="57"/>
        <v>0</v>
      </c>
      <c r="AA207">
        <f t="shared" si="58"/>
        <v>1</v>
      </c>
      <c r="AB207">
        <f t="shared" si="59"/>
        <v>1</v>
      </c>
      <c r="AC207">
        <f t="shared" si="60"/>
        <v>1</v>
      </c>
      <c r="AD207">
        <f t="shared" si="61"/>
        <v>0</v>
      </c>
      <c r="AE207">
        <f t="shared" si="62"/>
        <v>0</v>
      </c>
      <c r="AH207">
        <f t="shared" si="63"/>
        <v>3</v>
      </c>
      <c r="AI207">
        <f t="shared" si="70"/>
        <v>3</v>
      </c>
      <c r="AJ207" s="5" t="str">
        <f t="shared" si="71"/>
        <v>Correct</v>
      </c>
      <c r="AK207" s="37"/>
      <c r="AL207" s="1" t="s">
        <v>94</v>
      </c>
      <c r="AM207" s="1">
        <v>52</v>
      </c>
      <c r="AN207" s="1" t="s">
        <v>121</v>
      </c>
      <c r="AO207" s="1" t="s">
        <v>183</v>
      </c>
      <c r="AP207" s="1" t="s">
        <v>107</v>
      </c>
      <c r="AQ207" s="1" t="s">
        <v>102</v>
      </c>
      <c r="AR207" s="1" t="s">
        <v>80</v>
      </c>
      <c r="AS207" s="1" t="s">
        <v>108</v>
      </c>
      <c r="AT207" s="1" t="s">
        <v>103</v>
      </c>
      <c r="AU207" s="1" t="s">
        <v>101</v>
      </c>
      <c r="AV207" s="1" t="s">
        <v>102</v>
      </c>
      <c r="AW207" s="1"/>
      <c r="AX207" s="1" t="s">
        <v>102</v>
      </c>
      <c r="AY207" s="1"/>
    </row>
    <row r="208" spans="1:51" x14ac:dyDescent="0.25">
      <c r="A208" s="1">
        <v>207</v>
      </c>
      <c r="B208" s="1"/>
      <c r="C208" s="1"/>
      <c r="D208" s="1"/>
      <c r="E208" s="1"/>
      <c r="F208" s="1"/>
      <c r="G208" s="1"/>
      <c r="H208" s="1"/>
      <c r="I208" s="1"/>
      <c r="J208" s="1"/>
      <c r="K208" s="1"/>
      <c r="L208" s="1" t="s">
        <v>28</v>
      </c>
      <c r="M208" s="1"/>
      <c r="N208" s="1"/>
      <c r="P208">
        <f t="shared" si="64"/>
        <v>1</v>
      </c>
      <c r="Q208">
        <f t="shared" si="65"/>
        <v>3</v>
      </c>
      <c r="S208">
        <f t="shared" si="66"/>
        <v>0</v>
      </c>
      <c r="T208">
        <f t="shared" si="67"/>
        <v>0</v>
      </c>
      <c r="U208">
        <f t="shared" si="68"/>
        <v>0</v>
      </c>
      <c r="V208">
        <f t="shared" si="69"/>
        <v>0</v>
      </c>
      <c r="W208">
        <f t="shared" si="54"/>
        <v>0</v>
      </c>
      <c r="X208">
        <f t="shared" si="55"/>
        <v>0</v>
      </c>
      <c r="Y208">
        <f t="shared" si="56"/>
        <v>0</v>
      </c>
      <c r="Z208">
        <f t="shared" si="57"/>
        <v>0</v>
      </c>
      <c r="AA208">
        <f t="shared" si="58"/>
        <v>0</v>
      </c>
      <c r="AB208">
        <f t="shared" si="59"/>
        <v>0</v>
      </c>
      <c r="AC208">
        <f t="shared" si="60"/>
        <v>1</v>
      </c>
      <c r="AD208">
        <f t="shared" si="61"/>
        <v>0</v>
      </c>
      <c r="AE208">
        <f t="shared" si="62"/>
        <v>0</v>
      </c>
      <c r="AH208">
        <f t="shared" si="63"/>
        <v>1</v>
      </c>
      <c r="AI208">
        <f t="shared" si="70"/>
        <v>1</v>
      </c>
      <c r="AJ208" s="5" t="str">
        <f t="shared" si="71"/>
        <v>Correct</v>
      </c>
      <c r="AK208" s="37"/>
      <c r="AL208" s="1" t="s">
        <v>94</v>
      </c>
      <c r="AM208" s="1">
        <v>18</v>
      </c>
      <c r="AN208" s="1" t="s">
        <v>121</v>
      </c>
      <c r="AO208" s="1" t="s">
        <v>184</v>
      </c>
      <c r="AP208" s="1" t="s">
        <v>107</v>
      </c>
      <c r="AQ208" s="1"/>
      <c r="AR208" s="1" t="s">
        <v>80</v>
      </c>
      <c r="AS208" s="1" t="s">
        <v>126</v>
      </c>
      <c r="AT208" s="1" t="s">
        <v>103</v>
      </c>
      <c r="AU208" s="1" t="s">
        <v>101</v>
      </c>
      <c r="AV208" s="1" t="s">
        <v>102</v>
      </c>
      <c r="AW208" s="1"/>
      <c r="AX208" s="1" t="s">
        <v>102</v>
      </c>
      <c r="AY208" s="1"/>
    </row>
    <row r="209" spans="1:51" x14ac:dyDescent="0.25">
      <c r="A209" s="1">
        <v>208</v>
      </c>
      <c r="B209" s="1"/>
      <c r="C209" s="1"/>
      <c r="D209" s="1"/>
      <c r="E209" s="1"/>
      <c r="F209" s="1"/>
      <c r="G209" s="1"/>
      <c r="H209" s="1"/>
      <c r="I209" s="1"/>
      <c r="J209" s="1"/>
      <c r="K209" s="1"/>
      <c r="L209" s="1" t="s">
        <v>28</v>
      </c>
      <c r="M209" s="1"/>
      <c r="N209" s="1"/>
      <c r="P209">
        <f t="shared" si="64"/>
        <v>1</v>
      </c>
      <c r="Q209">
        <f t="shared" si="65"/>
        <v>3</v>
      </c>
      <c r="S209">
        <f t="shared" si="66"/>
        <v>0</v>
      </c>
      <c r="T209">
        <f t="shared" si="67"/>
        <v>0</v>
      </c>
      <c r="U209">
        <f t="shared" si="68"/>
        <v>0</v>
      </c>
      <c r="V209">
        <f t="shared" si="69"/>
        <v>0</v>
      </c>
      <c r="W209">
        <f t="shared" si="54"/>
        <v>0</v>
      </c>
      <c r="X209">
        <f t="shared" si="55"/>
        <v>0</v>
      </c>
      <c r="Y209">
        <f t="shared" si="56"/>
        <v>0</v>
      </c>
      <c r="Z209">
        <f t="shared" si="57"/>
        <v>0</v>
      </c>
      <c r="AA209">
        <f t="shared" si="58"/>
        <v>0</v>
      </c>
      <c r="AB209">
        <f t="shared" si="59"/>
        <v>0</v>
      </c>
      <c r="AC209">
        <f t="shared" si="60"/>
        <v>1</v>
      </c>
      <c r="AD209">
        <f t="shared" si="61"/>
        <v>0</v>
      </c>
      <c r="AE209">
        <f t="shared" si="62"/>
        <v>0</v>
      </c>
      <c r="AH209">
        <f t="shared" si="63"/>
        <v>1</v>
      </c>
      <c r="AI209">
        <f t="shared" si="70"/>
        <v>1</v>
      </c>
      <c r="AJ209" s="5" t="str">
        <f t="shared" si="71"/>
        <v>Correct</v>
      </c>
      <c r="AK209" s="37"/>
      <c r="AL209" s="1" t="s">
        <v>94</v>
      </c>
      <c r="AM209" s="1">
        <v>18</v>
      </c>
      <c r="AN209" s="1" t="s">
        <v>121</v>
      </c>
      <c r="AO209" s="1" t="s">
        <v>184</v>
      </c>
      <c r="AP209" s="1" t="s">
        <v>107</v>
      </c>
      <c r="AQ209" s="1" t="s">
        <v>98</v>
      </c>
      <c r="AR209" s="1" t="s">
        <v>80</v>
      </c>
      <c r="AS209" s="1" t="s">
        <v>126</v>
      </c>
      <c r="AT209" s="1" t="s">
        <v>103</v>
      </c>
      <c r="AU209" s="1" t="s">
        <v>101</v>
      </c>
      <c r="AV209" s="1" t="s">
        <v>102</v>
      </c>
      <c r="AW209" s="1"/>
      <c r="AX209" s="1" t="s">
        <v>102</v>
      </c>
      <c r="AY209" s="1"/>
    </row>
    <row r="210" spans="1:51" x14ac:dyDescent="0.25">
      <c r="A210" s="1">
        <v>209</v>
      </c>
      <c r="B210" s="1"/>
      <c r="C210" s="1" t="s">
        <v>20</v>
      </c>
      <c r="D210" s="1"/>
      <c r="E210" s="1"/>
      <c r="F210" s="1"/>
      <c r="G210" s="1"/>
      <c r="H210" s="1"/>
      <c r="I210" s="1"/>
      <c r="J210" s="1"/>
      <c r="K210" s="1"/>
      <c r="L210" s="1"/>
      <c r="M210" s="1"/>
      <c r="N210" s="1"/>
      <c r="P210">
        <f t="shared" si="64"/>
        <v>1</v>
      </c>
      <c r="Q210">
        <f t="shared" si="65"/>
        <v>3</v>
      </c>
      <c r="S210">
        <f t="shared" si="66"/>
        <v>0</v>
      </c>
      <c r="T210">
        <f t="shared" si="67"/>
        <v>1</v>
      </c>
      <c r="U210">
        <f t="shared" si="68"/>
        <v>0</v>
      </c>
      <c r="V210">
        <f t="shared" si="69"/>
        <v>0</v>
      </c>
      <c r="W210">
        <f t="shared" si="54"/>
        <v>0</v>
      </c>
      <c r="X210">
        <f t="shared" si="55"/>
        <v>0</v>
      </c>
      <c r="Y210">
        <f t="shared" si="56"/>
        <v>0</v>
      </c>
      <c r="Z210">
        <f t="shared" si="57"/>
        <v>0</v>
      </c>
      <c r="AA210">
        <f t="shared" si="58"/>
        <v>0</v>
      </c>
      <c r="AB210">
        <f t="shared" si="59"/>
        <v>0</v>
      </c>
      <c r="AC210">
        <f t="shared" si="60"/>
        <v>0</v>
      </c>
      <c r="AD210">
        <f t="shared" si="61"/>
        <v>0</v>
      </c>
      <c r="AE210">
        <f t="shared" si="62"/>
        <v>0</v>
      </c>
      <c r="AH210">
        <f t="shared" si="63"/>
        <v>1</v>
      </c>
      <c r="AI210">
        <f t="shared" si="70"/>
        <v>1</v>
      </c>
      <c r="AJ210" s="5" t="str">
        <f t="shared" si="71"/>
        <v>Correct</v>
      </c>
      <c r="AK210" s="37"/>
      <c r="AL210" s="1" t="s">
        <v>94</v>
      </c>
      <c r="AM210" s="1">
        <v>51</v>
      </c>
      <c r="AN210" s="1" t="s">
        <v>121</v>
      </c>
      <c r="AO210" s="1" t="s">
        <v>185</v>
      </c>
      <c r="AP210" s="1" t="s">
        <v>107</v>
      </c>
      <c r="AQ210" s="1" t="s">
        <v>98</v>
      </c>
      <c r="AR210" s="1" t="s">
        <v>80</v>
      </c>
      <c r="AS210" s="1" t="s">
        <v>126</v>
      </c>
      <c r="AT210" s="1" t="s">
        <v>100</v>
      </c>
      <c r="AU210" s="1" t="s">
        <v>101</v>
      </c>
      <c r="AV210" s="1" t="s">
        <v>102</v>
      </c>
      <c r="AW210" s="1"/>
      <c r="AX210" s="1" t="s">
        <v>102</v>
      </c>
      <c r="AY210" s="1"/>
    </row>
    <row r="211" spans="1:51" x14ac:dyDescent="0.25">
      <c r="A211" s="1">
        <v>210</v>
      </c>
      <c r="B211" s="1"/>
      <c r="C211" s="1" t="s">
        <v>20</v>
      </c>
      <c r="D211" s="1"/>
      <c r="E211" s="1"/>
      <c r="F211" s="1"/>
      <c r="G211" s="1"/>
      <c r="H211" s="1" t="s">
        <v>25</v>
      </c>
      <c r="I211" s="1"/>
      <c r="J211" s="1"/>
      <c r="K211" s="1"/>
      <c r="L211" s="1" t="s">
        <v>28</v>
      </c>
      <c r="M211" s="1"/>
      <c r="N211" s="1"/>
      <c r="P211">
        <f t="shared" si="64"/>
        <v>3</v>
      </c>
      <c r="Q211">
        <f t="shared" si="65"/>
        <v>1</v>
      </c>
      <c r="S211">
        <f t="shared" si="66"/>
        <v>0</v>
      </c>
      <c r="T211">
        <f t="shared" si="67"/>
        <v>1</v>
      </c>
      <c r="U211">
        <f t="shared" si="68"/>
        <v>0</v>
      </c>
      <c r="V211">
        <f t="shared" si="69"/>
        <v>0</v>
      </c>
      <c r="W211">
        <f t="shared" si="54"/>
        <v>0</v>
      </c>
      <c r="X211">
        <f t="shared" si="55"/>
        <v>0</v>
      </c>
      <c r="Y211">
        <f t="shared" si="56"/>
        <v>1</v>
      </c>
      <c r="Z211">
        <f t="shared" si="57"/>
        <v>0</v>
      </c>
      <c r="AA211">
        <f t="shared" si="58"/>
        <v>0</v>
      </c>
      <c r="AB211">
        <f t="shared" si="59"/>
        <v>0</v>
      </c>
      <c r="AC211">
        <f t="shared" si="60"/>
        <v>1</v>
      </c>
      <c r="AD211">
        <f t="shared" si="61"/>
        <v>0</v>
      </c>
      <c r="AE211">
        <f t="shared" si="62"/>
        <v>0</v>
      </c>
      <c r="AH211">
        <f t="shared" si="63"/>
        <v>3</v>
      </c>
      <c r="AI211">
        <f t="shared" si="70"/>
        <v>3</v>
      </c>
      <c r="AJ211" s="5" t="str">
        <f t="shared" si="71"/>
        <v>Correct</v>
      </c>
      <c r="AK211" s="37"/>
      <c r="AL211" s="1" t="s">
        <v>105</v>
      </c>
      <c r="AM211" s="1">
        <v>46</v>
      </c>
      <c r="AN211" s="1" t="s">
        <v>121</v>
      </c>
      <c r="AO211" s="1" t="s">
        <v>180</v>
      </c>
      <c r="AP211" s="1" t="s">
        <v>107</v>
      </c>
      <c r="AQ211" s="1" t="s">
        <v>98</v>
      </c>
      <c r="AR211" s="1" t="s">
        <v>80</v>
      </c>
      <c r="AS211" s="1" t="s">
        <v>126</v>
      </c>
      <c r="AT211" s="1" t="s">
        <v>100</v>
      </c>
      <c r="AU211" s="1" t="s">
        <v>101</v>
      </c>
      <c r="AV211" s="1" t="s">
        <v>102</v>
      </c>
      <c r="AW211" s="1"/>
      <c r="AX211" s="1" t="s">
        <v>102</v>
      </c>
      <c r="AY211" s="1"/>
    </row>
    <row r="212" spans="1:51" x14ac:dyDescent="0.25">
      <c r="A212" s="1">
        <v>211</v>
      </c>
      <c r="B212" s="1"/>
      <c r="C212" s="1"/>
      <c r="D212" s="1"/>
      <c r="E212" s="1"/>
      <c r="F212" s="1"/>
      <c r="G212" s="1"/>
      <c r="H212" s="1"/>
      <c r="I212" s="1"/>
      <c r="J212" s="1"/>
      <c r="K212" s="1" t="s">
        <v>27</v>
      </c>
      <c r="L212" s="1" t="s">
        <v>28</v>
      </c>
      <c r="M212" s="1"/>
      <c r="N212" s="1" t="s">
        <v>30</v>
      </c>
      <c r="P212">
        <f t="shared" si="64"/>
        <v>3</v>
      </c>
      <c r="Q212">
        <f t="shared" si="65"/>
        <v>1</v>
      </c>
      <c r="S212">
        <f t="shared" si="66"/>
        <v>0</v>
      </c>
      <c r="T212">
        <f t="shared" si="67"/>
        <v>0</v>
      </c>
      <c r="U212">
        <f t="shared" si="68"/>
        <v>0</v>
      </c>
      <c r="V212">
        <f t="shared" si="69"/>
        <v>0</v>
      </c>
      <c r="W212">
        <f t="shared" si="54"/>
        <v>0</v>
      </c>
      <c r="X212">
        <f t="shared" si="55"/>
        <v>0</v>
      </c>
      <c r="Y212">
        <f t="shared" si="56"/>
        <v>0</v>
      </c>
      <c r="Z212">
        <f t="shared" si="57"/>
        <v>0</v>
      </c>
      <c r="AA212">
        <f t="shared" si="58"/>
        <v>0</v>
      </c>
      <c r="AB212">
        <f t="shared" si="59"/>
        <v>1</v>
      </c>
      <c r="AC212">
        <f t="shared" si="60"/>
        <v>1</v>
      </c>
      <c r="AD212">
        <f t="shared" si="61"/>
        <v>0</v>
      </c>
      <c r="AE212">
        <f t="shared" si="62"/>
        <v>1</v>
      </c>
      <c r="AH212">
        <f t="shared" si="63"/>
        <v>3</v>
      </c>
      <c r="AI212">
        <f t="shared" si="70"/>
        <v>3</v>
      </c>
      <c r="AJ212" s="5" t="str">
        <f t="shared" si="71"/>
        <v>Correct</v>
      </c>
      <c r="AK212" s="37"/>
      <c r="AL212" s="1" t="s">
        <v>105</v>
      </c>
      <c r="AM212" s="1">
        <v>44</v>
      </c>
      <c r="AN212" s="1" t="s">
        <v>95</v>
      </c>
      <c r="AO212" s="1" t="s">
        <v>186</v>
      </c>
      <c r="AP212" s="1" t="s">
        <v>107</v>
      </c>
      <c r="AQ212" s="1"/>
      <c r="AR212" s="1" t="s">
        <v>80</v>
      </c>
      <c r="AS212" s="1" t="s">
        <v>126</v>
      </c>
      <c r="AT212" s="1" t="s">
        <v>100</v>
      </c>
      <c r="AU212" s="1" t="s">
        <v>101</v>
      </c>
      <c r="AV212" s="1" t="s">
        <v>102</v>
      </c>
      <c r="AW212" s="1"/>
      <c r="AX212" s="1" t="s">
        <v>102</v>
      </c>
      <c r="AY212" s="1"/>
    </row>
    <row r="213" spans="1:51" x14ac:dyDescent="0.25">
      <c r="A213" s="1">
        <v>212</v>
      </c>
      <c r="B213" s="1" t="s">
        <v>19</v>
      </c>
      <c r="C213" s="1"/>
      <c r="D213" s="1"/>
      <c r="E213" s="1"/>
      <c r="F213" s="1"/>
      <c r="G213" s="1"/>
      <c r="H213" s="1"/>
      <c r="I213" s="1"/>
      <c r="J213" s="1"/>
      <c r="K213" s="1" t="s">
        <v>27</v>
      </c>
      <c r="L213" s="1"/>
      <c r="M213" s="1"/>
      <c r="N213" s="1" t="s">
        <v>30</v>
      </c>
      <c r="P213">
        <f t="shared" si="64"/>
        <v>3</v>
      </c>
      <c r="Q213">
        <f t="shared" si="65"/>
        <v>1</v>
      </c>
      <c r="S213">
        <f t="shared" si="66"/>
        <v>1</v>
      </c>
      <c r="T213">
        <f t="shared" si="67"/>
        <v>0</v>
      </c>
      <c r="U213">
        <f t="shared" si="68"/>
        <v>0</v>
      </c>
      <c r="V213">
        <f t="shared" si="69"/>
        <v>0</v>
      </c>
      <c r="W213">
        <f t="shared" si="54"/>
        <v>0</v>
      </c>
      <c r="X213">
        <f t="shared" si="55"/>
        <v>0</v>
      </c>
      <c r="Y213">
        <f t="shared" si="56"/>
        <v>0</v>
      </c>
      <c r="Z213">
        <f t="shared" si="57"/>
        <v>0</v>
      </c>
      <c r="AA213">
        <f t="shared" si="58"/>
        <v>0</v>
      </c>
      <c r="AB213">
        <f t="shared" si="59"/>
        <v>1</v>
      </c>
      <c r="AC213">
        <f t="shared" si="60"/>
        <v>0</v>
      </c>
      <c r="AD213">
        <f t="shared" si="61"/>
        <v>0</v>
      </c>
      <c r="AE213">
        <f t="shared" si="62"/>
        <v>1</v>
      </c>
      <c r="AH213">
        <f t="shared" si="63"/>
        <v>3</v>
      </c>
      <c r="AI213">
        <f t="shared" si="70"/>
        <v>3</v>
      </c>
      <c r="AJ213" s="5" t="str">
        <f t="shared" si="71"/>
        <v>Correct</v>
      </c>
      <c r="AK213" s="37"/>
      <c r="AL213" s="1" t="s">
        <v>94</v>
      </c>
      <c r="AM213" s="1">
        <v>32</v>
      </c>
      <c r="AN213" s="1" t="s">
        <v>121</v>
      </c>
      <c r="AO213" s="1" t="s">
        <v>178</v>
      </c>
      <c r="AP213" s="1" t="s">
        <v>107</v>
      </c>
      <c r="AQ213" s="1" t="s">
        <v>98</v>
      </c>
      <c r="AR213" s="1" t="s">
        <v>80</v>
      </c>
      <c r="AS213" s="1" t="s">
        <v>99</v>
      </c>
      <c r="AT213" s="1" t="s">
        <v>110</v>
      </c>
      <c r="AU213" s="1" t="s">
        <v>101</v>
      </c>
      <c r="AV213" s="1" t="s">
        <v>102</v>
      </c>
      <c r="AW213" s="1"/>
      <c r="AX213" s="1" t="s">
        <v>102</v>
      </c>
      <c r="AY213" s="1"/>
    </row>
    <row r="214" spans="1:51" x14ac:dyDescent="0.25">
      <c r="A214" s="1">
        <v>213</v>
      </c>
      <c r="B214" s="1"/>
      <c r="C214" s="1"/>
      <c r="D214" s="1"/>
      <c r="E214" s="1"/>
      <c r="F214" s="1"/>
      <c r="G214" s="1"/>
      <c r="H214" s="1"/>
      <c r="I214" s="1"/>
      <c r="J214" s="1"/>
      <c r="K214" s="1" t="s">
        <v>27</v>
      </c>
      <c r="L214" s="1"/>
      <c r="M214" s="1"/>
      <c r="N214" s="1"/>
      <c r="P214">
        <f t="shared" si="64"/>
        <v>1</v>
      </c>
      <c r="Q214">
        <f t="shared" si="65"/>
        <v>3</v>
      </c>
      <c r="S214">
        <f t="shared" si="66"/>
        <v>0</v>
      </c>
      <c r="T214">
        <f t="shared" si="67"/>
        <v>0</v>
      </c>
      <c r="U214">
        <f t="shared" si="68"/>
        <v>0</v>
      </c>
      <c r="V214">
        <f t="shared" si="69"/>
        <v>0</v>
      </c>
      <c r="W214">
        <f t="shared" si="54"/>
        <v>0</v>
      </c>
      <c r="X214">
        <f t="shared" si="55"/>
        <v>0</v>
      </c>
      <c r="Y214">
        <f t="shared" si="56"/>
        <v>0</v>
      </c>
      <c r="Z214">
        <f t="shared" si="57"/>
        <v>0</v>
      </c>
      <c r="AA214">
        <f t="shared" si="58"/>
        <v>0</v>
      </c>
      <c r="AB214">
        <f t="shared" si="59"/>
        <v>1</v>
      </c>
      <c r="AC214">
        <f t="shared" si="60"/>
        <v>0</v>
      </c>
      <c r="AD214">
        <f t="shared" si="61"/>
        <v>0</v>
      </c>
      <c r="AE214">
        <f t="shared" si="62"/>
        <v>0</v>
      </c>
      <c r="AH214">
        <f t="shared" si="63"/>
        <v>1</v>
      </c>
      <c r="AI214">
        <f t="shared" si="70"/>
        <v>1</v>
      </c>
      <c r="AJ214" s="5" t="str">
        <f t="shared" si="71"/>
        <v>Correct</v>
      </c>
      <c r="AK214" s="37"/>
      <c r="AL214" s="1" t="s">
        <v>105</v>
      </c>
      <c r="AM214" s="1">
        <v>40</v>
      </c>
      <c r="AN214" s="1" t="s">
        <v>121</v>
      </c>
      <c r="AO214" s="1" t="s">
        <v>178</v>
      </c>
      <c r="AP214" s="1" t="s">
        <v>107</v>
      </c>
      <c r="AQ214" s="1"/>
      <c r="AR214" s="1" t="s">
        <v>80</v>
      </c>
      <c r="AS214" s="1" t="s">
        <v>99</v>
      </c>
      <c r="AT214" s="1" t="s">
        <v>100</v>
      </c>
      <c r="AU214" s="1" t="s">
        <v>101</v>
      </c>
      <c r="AV214" s="1" t="s">
        <v>102</v>
      </c>
      <c r="AW214" s="1"/>
      <c r="AX214" s="1" t="s">
        <v>102</v>
      </c>
      <c r="AY214" s="1"/>
    </row>
    <row r="215" spans="1:51" x14ac:dyDescent="0.25">
      <c r="A215" s="1">
        <v>214</v>
      </c>
      <c r="B215" s="1"/>
      <c r="C215" s="1"/>
      <c r="D215" s="1"/>
      <c r="E215" s="1"/>
      <c r="F215" s="1"/>
      <c r="G215" s="1"/>
      <c r="H215" s="1"/>
      <c r="I215" s="1"/>
      <c r="J215" s="1"/>
      <c r="K215" s="1" t="s">
        <v>27</v>
      </c>
      <c r="L215" s="1"/>
      <c r="M215" s="1"/>
      <c r="N215" s="1"/>
      <c r="P215">
        <f t="shared" si="64"/>
        <v>1</v>
      </c>
      <c r="Q215">
        <f t="shared" si="65"/>
        <v>3</v>
      </c>
      <c r="S215">
        <f t="shared" si="66"/>
        <v>0</v>
      </c>
      <c r="T215">
        <f t="shared" si="67"/>
        <v>0</v>
      </c>
      <c r="U215">
        <f t="shared" si="68"/>
        <v>0</v>
      </c>
      <c r="V215">
        <f t="shared" si="69"/>
        <v>0</v>
      </c>
      <c r="W215">
        <f t="shared" si="54"/>
        <v>0</v>
      </c>
      <c r="X215">
        <f t="shared" si="55"/>
        <v>0</v>
      </c>
      <c r="Y215">
        <f t="shared" si="56"/>
        <v>0</v>
      </c>
      <c r="Z215">
        <f t="shared" si="57"/>
        <v>0</v>
      </c>
      <c r="AA215">
        <f t="shared" si="58"/>
        <v>0</v>
      </c>
      <c r="AB215">
        <f t="shared" si="59"/>
        <v>1</v>
      </c>
      <c r="AC215">
        <f t="shared" si="60"/>
        <v>0</v>
      </c>
      <c r="AD215">
        <f t="shared" si="61"/>
        <v>0</v>
      </c>
      <c r="AE215">
        <f t="shared" si="62"/>
        <v>0</v>
      </c>
      <c r="AH215">
        <f t="shared" si="63"/>
        <v>1</v>
      </c>
      <c r="AI215">
        <f t="shared" si="70"/>
        <v>1</v>
      </c>
      <c r="AJ215" s="5" t="str">
        <f t="shared" si="71"/>
        <v>Correct</v>
      </c>
      <c r="AK215" s="37"/>
      <c r="AL215" s="1" t="s">
        <v>94</v>
      </c>
      <c r="AM215" s="1">
        <v>37</v>
      </c>
      <c r="AN215" s="1" t="s">
        <v>121</v>
      </c>
      <c r="AO215" s="1" t="s">
        <v>178</v>
      </c>
      <c r="AP215" s="1" t="s">
        <v>107</v>
      </c>
      <c r="AQ215" s="1" t="s">
        <v>98</v>
      </c>
      <c r="AR215" s="1"/>
      <c r="AS215" s="1" t="s">
        <v>99</v>
      </c>
      <c r="AT215" s="1" t="s">
        <v>120</v>
      </c>
      <c r="AU215" s="1" t="s">
        <v>101</v>
      </c>
      <c r="AV215" s="1" t="s">
        <v>102</v>
      </c>
      <c r="AW215" s="1"/>
      <c r="AX215" s="1" t="s">
        <v>102</v>
      </c>
      <c r="AY215" s="1"/>
    </row>
    <row r="216" spans="1:51" x14ac:dyDescent="0.25">
      <c r="A216" s="1">
        <v>215</v>
      </c>
      <c r="B216" s="1"/>
      <c r="C216" s="1"/>
      <c r="D216" s="1"/>
      <c r="E216" s="1"/>
      <c r="F216" s="1"/>
      <c r="G216" s="1"/>
      <c r="H216" s="1"/>
      <c r="I216" s="1"/>
      <c r="J216" s="1"/>
      <c r="K216" s="1"/>
      <c r="L216" s="1" t="s">
        <v>28</v>
      </c>
      <c r="M216" s="1"/>
      <c r="N216" s="1"/>
      <c r="P216">
        <f t="shared" si="64"/>
        <v>1</v>
      </c>
      <c r="Q216">
        <f t="shared" si="65"/>
        <v>3</v>
      </c>
      <c r="S216">
        <f t="shared" si="66"/>
        <v>0</v>
      </c>
      <c r="T216">
        <f t="shared" si="67"/>
        <v>0</v>
      </c>
      <c r="U216">
        <f t="shared" si="68"/>
        <v>0</v>
      </c>
      <c r="V216">
        <f t="shared" si="69"/>
        <v>0</v>
      </c>
      <c r="W216">
        <f t="shared" si="54"/>
        <v>0</v>
      </c>
      <c r="X216">
        <f t="shared" si="55"/>
        <v>0</v>
      </c>
      <c r="Y216">
        <f t="shared" si="56"/>
        <v>0</v>
      </c>
      <c r="Z216">
        <f t="shared" si="57"/>
        <v>0</v>
      </c>
      <c r="AA216">
        <f t="shared" si="58"/>
        <v>0</v>
      </c>
      <c r="AB216">
        <f t="shared" si="59"/>
        <v>0</v>
      </c>
      <c r="AC216">
        <f t="shared" si="60"/>
        <v>1</v>
      </c>
      <c r="AD216">
        <f t="shared" si="61"/>
        <v>0</v>
      </c>
      <c r="AE216">
        <f t="shared" si="62"/>
        <v>0</v>
      </c>
      <c r="AH216">
        <f t="shared" si="63"/>
        <v>1</v>
      </c>
      <c r="AI216">
        <f t="shared" si="70"/>
        <v>1</v>
      </c>
      <c r="AJ216" s="5" t="str">
        <f t="shared" si="71"/>
        <v>Correct</v>
      </c>
      <c r="AK216" s="37"/>
      <c r="AL216" s="1" t="s">
        <v>105</v>
      </c>
      <c r="AM216" s="1">
        <v>40</v>
      </c>
      <c r="AN216" s="1" t="s">
        <v>121</v>
      </c>
      <c r="AO216" s="1" t="s">
        <v>178</v>
      </c>
      <c r="AP216" s="1" t="s">
        <v>107</v>
      </c>
      <c r="AQ216" s="1" t="s">
        <v>98</v>
      </c>
      <c r="AR216" s="1" t="s">
        <v>80</v>
      </c>
      <c r="AS216" s="1" t="s">
        <v>99</v>
      </c>
      <c r="AT216" s="1" t="s">
        <v>100</v>
      </c>
      <c r="AU216" s="1" t="s">
        <v>101</v>
      </c>
      <c r="AV216" s="1" t="s">
        <v>102</v>
      </c>
      <c r="AW216" s="1"/>
      <c r="AX216" s="1" t="s">
        <v>102</v>
      </c>
      <c r="AY216" s="1"/>
    </row>
    <row r="217" spans="1:51" x14ac:dyDescent="0.25">
      <c r="A217" s="1">
        <v>216</v>
      </c>
      <c r="B217" s="1"/>
      <c r="C217" s="1"/>
      <c r="D217" s="1"/>
      <c r="E217" s="1"/>
      <c r="F217" s="1"/>
      <c r="G217" s="1"/>
      <c r="H217" s="1"/>
      <c r="I217" s="1"/>
      <c r="J217" s="1"/>
      <c r="K217" s="1"/>
      <c r="L217" s="1"/>
      <c r="M217" s="1"/>
      <c r="N217" s="1"/>
      <c r="P217">
        <f t="shared" si="64"/>
        <v>0</v>
      </c>
      <c r="Q217" t="e">
        <f t="shared" si="65"/>
        <v>#DIV/0!</v>
      </c>
      <c r="S217">
        <f t="shared" si="66"/>
        <v>0</v>
      </c>
      <c r="T217">
        <f t="shared" si="67"/>
        <v>0</v>
      </c>
      <c r="U217">
        <f t="shared" si="68"/>
        <v>0</v>
      </c>
      <c r="V217">
        <f t="shared" si="69"/>
        <v>0</v>
      </c>
      <c r="W217">
        <f t="shared" si="54"/>
        <v>0</v>
      </c>
      <c r="X217">
        <f t="shared" si="55"/>
        <v>0</v>
      </c>
      <c r="Y217">
        <f t="shared" si="56"/>
        <v>0</v>
      </c>
      <c r="Z217">
        <f t="shared" si="57"/>
        <v>0</v>
      </c>
      <c r="AA217">
        <f t="shared" si="58"/>
        <v>0</v>
      </c>
      <c r="AB217">
        <f t="shared" si="59"/>
        <v>0</v>
      </c>
      <c r="AC217">
        <f t="shared" si="60"/>
        <v>0</v>
      </c>
      <c r="AD217">
        <f t="shared" si="61"/>
        <v>0</v>
      </c>
      <c r="AE217">
        <f t="shared" si="62"/>
        <v>0</v>
      </c>
      <c r="AH217">
        <f t="shared" si="63"/>
        <v>0</v>
      </c>
      <c r="AI217">
        <f t="shared" si="70"/>
        <v>0</v>
      </c>
      <c r="AJ217" s="5" t="str">
        <f t="shared" si="71"/>
        <v>Correct</v>
      </c>
      <c r="AK217" s="37"/>
      <c r="AL217" s="1" t="s">
        <v>94</v>
      </c>
      <c r="AM217" s="1">
        <v>39</v>
      </c>
      <c r="AN217" s="1" t="s">
        <v>121</v>
      </c>
      <c r="AO217" s="1" t="s">
        <v>178</v>
      </c>
      <c r="AP217" s="1" t="s">
        <v>97</v>
      </c>
      <c r="AQ217" s="1"/>
      <c r="AR217" s="1" t="s">
        <v>80</v>
      </c>
      <c r="AS217" s="1" t="s">
        <v>99</v>
      </c>
      <c r="AT217" s="1" t="s">
        <v>120</v>
      </c>
      <c r="AU217" s="1" t="s">
        <v>135</v>
      </c>
      <c r="AV217" s="1"/>
      <c r="AW217" s="1"/>
      <c r="AX217" s="1"/>
      <c r="AY217" s="1"/>
    </row>
    <row r="218" spans="1:51" x14ac:dyDescent="0.25">
      <c r="A218" s="1">
        <v>217</v>
      </c>
      <c r="B218" s="1"/>
      <c r="C218" s="1"/>
      <c r="D218" s="1" t="s">
        <v>21</v>
      </c>
      <c r="E218" s="1"/>
      <c r="F218" s="1"/>
      <c r="G218" s="1"/>
      <c r="H218" s="1"/>
      <c r="I218" s="1"/>
      <c r="J218" s="1"/>
      <c r="K218" s="1"/>
      <c r="L218" s="1"/>
      <c r="M218" s="1" t="s">
        <v>29</v>
      </c>
      <c r="N218" s="1"/>
      <c r="P218">
        <f t="shared" si="64"/>
        <v>2</v>
      </c>
      <c r="Q218">
        <f t="shared" si="65"/>
        <v>1.5</v>
      </c>
      <c r="S218">
        <f t="shared" si="66"/>
        <v>0</v>
      </c>
      <c r="T218">
        <f t="shared" si="67"/>
        <v>0</v>
      </c>
      <c r="U218">
        <f t="shared" si="68"/>
        <v>1</v>
      </c>
      <c r="V218">
        <f t="shared" si="69"/>
        <v>0</v>
      </c>
      <c r="W218">
        <f t="shared" si="54"/>
        <v>0</v>
      </c>
      <c r="X218">
        <f t="shared" si="55"/>
        <v>0</v>
      </c>
      <c r="Y218">
        <f t="shared" si="56"/>
        <v>0</v>
      </c>
      <c r="Z218">
        <f t="shared" si="57"/>
        <v>0</v>
      </c>
      <c r="AA218">
        <f t="shared" si="58"/>
        <v>0</v>
      </c>
      <c r="AB218">
        <f t="shared" si="59"/>
        <v>0</v>
      </c>
      <c r="AC218">
        <f t="shared" si="60"/>
        <v>0</v>
      </c>
      <c r="AD218">
        <f t="shared" si="61"/>
        <v>1</v>
      </c>
      <c r="AE218">
        <f t="shared" si="62"/>
        <v>0</v>
      </c>
      <c r="AH218">
        <f t="shared" si="63"/>
        <v>2</v>
      </c>
      <c r="AI218">
        <f t="shared" si="70"/>
        <v>2</v>
      </c>
      <c r="AJ218" s="5" t="str">
        <f t="shared" si="71"/>
        <v>Correct</v>
      </c>
      <c r="AK218" s="37"/>
      <c r="AL218" s="1" t="s">
        <v>105</v>
      </c>
      <c r="AM218" s="1">
        <v>52</v>
      </c>
      <c r="AN218" s="1" t="s">
        <v>121</v>
      </c>
      <c r="AO218" s="1" t="s">
        <v>180</v>
      </c>
      <c r="AP218" s="1" t="s">
        <v>107</v>
      </c>
      <c r="AQ218" s="1" t="s">
        <v>98</v>
      </c>
      <c r="AR218" s="1" t="s">
        <v>80</v>
      </c>
      <c r="AS218" s="1" t="s">
        <v>126</v>
      </c>
      <c r="AT218" s="1" t="s">
        <v>100</v>
      </c>
      <c r="AU218" s="1" t="s">
        <v>101</v>
      </c>
      <c r="AV218" s="1" t="s">
        <v>102</v>
      </c>
      <c r="AW218" s="1"/>
      <c r="AX218" s="1" t="s">
        <v>102</v>
      </c>
      <c r="AY218" s="1"/>
    </row>
    <row r="219" spans="1:51" x14ac:dyDescent="0.25">
      <c r="A219" s="1">
        <v>218</v>
      </c>
      <c r="B219" s="1"/>
      <c r="C219" s="1"/>
      <c r="D219" s="1"/>
      <c r="E219" s="1"/>
      <c r="F219" s="1"/>
      <c r="G219" s="1"/>
      <c r="H219" s="1"/>
      <c r="I219" s="1"/>
      <c r="J219" s="1"/>
      <c r="K219" s="1" t="s">
        <v>27</v>
      </c>
      <c r="L219" s="1" t="s">
        <v>28</v>
      </c>
      <c r="M219" s="1"/>
      <c r="N219" s="1" t="s">
        <v>30</v>
      </c>
      <c r="P219">
        <f t="shared" si="64"/>
        <v>3</v>
      </c>
      <c r="Q219">
        <f t="shared" si="65"/>
        <v>1</v>
      </c>
      <c r="S219">
        <f t="shared" si="66"/>
        <v>0</v>
      </c>
      <c r="T219">
        <f t="shared" si="67"/>
        <v>0</v>
      </c>
      <c r="U219">
        <f t="shared" si="68"/>
        <v>0</v>
      </c>
      <c r="V219">
        <f t="shared" si="69"/>
        <v>0</v>
      </c>
      <c r="W219">
        <f t="shared" si="54"/>
        <v>0</v>
      </c>
      <c r="X219">
        <f t="shared" si="55"/>
        <v>0</v>
      </c>
      <c r="Y219">
        <f t="shared" si="56"/>
        <v>0</v>
      </c>
      <c r="Z219">
        <f t="shared" si="57"/>
        <v>0</v>
      </c>
      <c r="AA219">
        <f t="shared" si="58"/>
        <v>0</v>
      </c>
      <c r="AB219">
        <f t="shared" si="59"/>
        <v>1</v>
      </c>
      <c r="AC219">
        <f t="shared" si="60"/>
        <v>1</v>
      </c>
      <c r="AD219">
        <f t="shared" si="61"/>
        <v>0</v>
      </c>
      <c r="AE219">
        <f t="shared" si="62"/>
        <v>1</v>
      </c>
      <c r="AH219">
        <f t="shared" si="63"/>
        <v>3</v>
      </c>
      <c r="AI219">
        <f t="shared" si="70"/>
        <v>3</v>
      </c>
      <c r="AJ219" s="5" t="str">
        <f t="shared" si="71"/>
        <v>Correct</v>
      </c>
      <c r="AK219" s="37"/>
      <c r="AL219" s="1" t="s">
        <v>94</v>
      </c>
      <c r="AM219" s="1">
        <v>39</v>
      </c>
      <c r="AN219" s="1" t="s">
        <v>121</v>
      </c>
      <c r="AO219" s="1" t="s">
        <v>187</v>
      </c>
      <c r="AP219" s="1" t="s">
        <v>107</v>
      </c>
      <c r="AQ219" s="1" t="s">
        <v>98</v>
      </c>
      <c r="AR219" s="1" t="s">
        <v>80</v>
      </c>
      <c r="AS219" s="1" t="s">
        <v>114</v>
      </c>
      <c r="AT219" s="1" t="s">
        <v>100</v>
      </c>
      <c r="AU219" s="1" t="s">
        <v>101</v>
      </c>
      <c r="AV219" s="1" t="s">
        <v>102</v>
      </c>
      <c r="AW219" s="1"/>
      <c r="AX219" s="1" t="s">
        <v>102</v>
      </c>
      <c r="AY219" s="1"/>
    </row>
    <row r="220" spans="1:51" x14ac:dyDescent="0.25">
      <c r="A220" s="1">
        <v>219</v>
      </c>
      <c r="B220" s="1"/>
      <c r="C220" s="1" t="s">
        <v>20</v>
      </c>
      <c r="D220" s="1"/>
      <c r="E220" s="1" t="s">
        <v>22</v>
      </c>
      <c r="F220" s="1"/>
      <c r="G220" s="1"/>
      <c r="H220" s="1"/>
      <c r="I220" s="1"/>
      <c r="J220" s="1"/>
      <c r="K220" s="1"/>
      <c r="L220" s="1" t="s">
        <v>28</v>
      </c>
      <c r="M220" s="1"/>
      <c r="N220" s="1"/>
      <c r="P220">
        <f t="shared" si="64"/>
        <v>3</v>
      </c>
      <c r="Q220">
        <f t="shared" si="65"/>
        <v>1</v>
      </c>
      <c r="S220">
        <f t="shared" si="66"/>
        <v>0</v>
      </c>
      <c r="T220">
        <f t="shared" si="67"/>
        <v>1</v>
      </c>
      <c r="U220">
        <f t="shared" si="68"/>
        <v>0</v>
      </c>
      <c r="V220">
        <f t="shared" si="69"/>
        <v>1</v>
      </c>
      <c r="W220">
        <f t="shared" si="54"/>
        <v>0</v>
      </c>
      <c r="X220">
        <f t="shared" si="55"/>
        <v>0</v>
      </c>
      <c r="Y220">
        <f t="shared" si="56"/>
        <v>0</v>
      </c>
      <c r="Z220">
        <f t="shared" si="57"/>
        <v>0</v>
      </c>
      <c r="AA220">
        <f t="shared" si="58"/>
        <v>0</v>
      </c>
      <c r="AB220">
        <f t="shared" si="59"/>
        <v>0</v>
      </c>
      <c r="AC220">
        <f t="shared" si="60"/>
        <v>1</v>
      </c>
      <c r="AD220">
        <f t="shared" si="61"/>
        <v>0</v>
      </c>
      <c r="AE220">
        <f t="shared" si="62"/>
        <v>0</v>
      </c>
      <c r="AH220">
        <f t="shared" si="63"/>
        <v>3</v>
      </c>
      <c r="AI220">
        <f t="shared" si="70"/>
        <v>3</v>
      </c>
      <c r="AJ220" s="5" t="str">
        <f t="shared" si="71"/>
        <v>Correct</v>
      </c>
      <c r="AK220" s="37"/>
      <c r="AL220" s="1" t="s">
        <v>94</v>
      </c>
      <c r="AM220" s="1">
        <v>18</v>
      </c>
      <c r="AN220" s="1" t="s">
        <v>121</v>
      </c>
      <c r="AO220" s="1" t="s">
        <v>184</v>
      </c>
      <c r="AP220" s="1" t="s">
        <v>107</v>
      </c>
      <c r="AQ220" s="1" t="s">
        <v>98</v>
      </c>
      <c r="AR220" s="1"/>
      <c r="AS220" s="1" t="s">
        <v>99</v>
      </c>
      <c r="AT220" s="1" t="s">
        <v>103</v>
      </c>
      <c r="AU220" s="1" t="s">
        <v>135</v>
      </c>
      <c r="AV220" s="1" t="s">
        <v>102</v>
      </c>
      <c r="AW220" s="1"/>
      <c r="AX220" s="1" t="s">
        <v>102</v>
      </c>
      <c r="AY220" s="1"/>
    </row>
    <row r="221" spans="1:51" x14ac:dyDescent="0.25">
      <c r="A221" s="1">
        <v>220</v>
      </c>
      <c r="B221" s="1"/>
      <c r="C221" s="1"/>
      <c r="D221" s="1" t="s">
        <v>21</v>
      </c>
      <c r="E221" s="1"/>
      <c r="F221" s="1"/>
      <c r="G221" s="1"/>
      <c r="H221" s="1"/>
      <c r="I221" s="1"/>
      <c r="J221" s="1"/>
      <c r="K221" s="1" t="s">
        <v>27</v>
      </c>
      <c r="L221" s="1" t="s">
        <v>28</v>
      </c>
      <c r="M221" s="1"/>
      <c r="N221" s="1"/>
      <c r="P221">
        <f t="shared" si="64"/>
        <v>3</v>
      </c>
      <c r="Q221">
        <f t="shared" si="65"/>
        <v>1</v>
      </c>
      <c r="S221">
        <f t="shared" si="66"/>
        <v>0</v>
      </c>
      <c r="T221">
        <f t="shared" si="67"/>
        <v>0</v>
      </c>
      <c r="U221">
        <f t="shared" si="68"/>
        <v>1</v>
      </c>
      <c r="V221">
        <f t="shared" si="69"/>
        <v>0</v>
      </c>
      <c r="W221">
        <f t="shared" si="54"/>
        <v>0</v>
      </c>
      <c r="X221">
        <f t="shared" si="55"/>
        <v>0</v>
      </c>
      <c r="Y221">
        <f t="shared" si="56"/>
        <v>0</v>
      </c>
      <c r="Z221">
        <f t="shared" si="57"/>
        <v>0</v>
      </c>
      <c r="AA221">
        <f t="shared" si="58"/>
        <v>0</v>
      </c>
      <c r="AB221">
        <f t="shared" si="59"/>
        <v>1</v>
      </c>
      <c r="AC221">
        <f t="shared" si="60"/>
        <v>1</v>
      </c>
      <c r="AD221">
        <f t="shared" si="61"/>
        <v>0</v>
      </c>
      <c r="AE221">
        <f t="shared" si="62"/>
        <v>0</v>
      </c>
      <c r="AH221">
        <f t="shared" si="63"/>
        <v>3</v>
      </c>
      <c r="AI221">
        <f t="shared" si="70"/>
        <v>3</v>
      </c>
      <c r="AJ221" s="5" t="str">
        <f t="shared" si="71"/>
        <v>Correct</v>
      </c>
      <c r="AK221" s="37"/>
      <c r="AL221" s="1" t="s">
        <v>94</v>
      </c>
      <c r="AM221" s="1">
        <v>47</v>
      </c>
      <c r="AN221" s="1" t="s">
        <v>121</v>
      </c>
      <c r="AO221" s="1" t="s">
        <v>184</v>
      </c>
      <c r="AP221" s="1" t="s">
        <v>107</v>
      </c>
      <c r="AQ221" s="1" t="s">
        <v>98</v>
      </c>
      <c r="AR221" s="1" t="s">
        <v>80</v>
      </c>
      <c r="AS221" s="1" t="s">
        <v>126</v>
      </c>
      <c r="AT221" s="1" t="s">
        <v>110</v>
      </c>
      <c r="AU221" s="1" t="s">
        <v>101</v>
      </c>
      <c r="AV221" s="1" t="s">
        <v>102</v>
      </c>
      <c r="AW221" s="1"/>
      <c r="AX221" s="1" t="s">
        <v>102</v>
      </c>
      <c r="AY221" s="1"/>
    </row>
    <row r="222" spans="1:51" x14ac:dyDescent="0.25">
      <c r="A222" s="1">
        <v>221</v>
      </c>
      <c r="B222" s="1"/>
      <c r="C222" s="1" t="s">
        <v>20</v>
      </c>
      <c r="D222" s="1"/>
      <c r="E222" s="1"/>
      <c r="F222" s="1"/>
      <c r="G222" s="1"/>
      <c r="H222" s="1"/>
      <c r="I222" s="1"/>
      <c r="J222" s="1"/>
      <c r="K222" s="1"/>
      <c r="L222" s="1" t="s">
        <v>28</v>
      </c>
      <c r="M222" s="1"/>
      <c r="N222" s="1" t="s">
        <v>30</v>
      </c>
      <c r="P222">
        <f t="shared" si="64"/>
        <v>3</v>
      </c>
      <c r="Q222">
        <f t="shared" si="65"/>
        <v>1</v>
      </c>
      <c r="S222">
        <f t="shared" si="66"/>
        <v>0</v>
      </c>
      <c r="T222">
        <f t="shared" si="67"/>
        <v>1</v>
      </c>
      <c r="U222">
        <f t="shared" si="68"/>
        <v>0</v>
      </c>
      <c r="V222">
        <f t="shared" si="69"/>
        <v>0</v>
      </c>
      <c r="W222">
        <f t="shared" si="54"/>
        <v>0</v>
      </c>
      <c r="X222">
        <f t="shared" si="55"/>
        <v>0</v>
      </c>
      <c r="Y222">
        <f t="shared" si="56"/>
        <v>0</v>
      </c>
      <c r="Z222">
        <f t="shared" si="57"/>
        <v>0</v>
      </c>
      <c r="AA222">
        <f t="shared" si="58"/>
        <v>0</v>
      </c>
      <c r="AB222">
        <f t="shared" si="59"/>
        <v>0</v>
      </c>
      <c r="AC222">
        <f t="shared" si="60"/>
        <v>1</v>
      </c>
      <c r="AD222">
        <f t="shared" si="61"/>
        <v>0</v>
      </c>
      <c r="AE222">
        <f t="shared" si="62"/>
        <v>1</v>
      </c>
      <c r="AH222">
        <f t="shared" si="63"/>
        <v>3</v>
      </c>
      <c r="AI222">
        <f t="shared" si="70"/>
        <v>3</v>
      </c>
      <c r="AJ222" s="5" t="str">
        <f t="shared" si="71"/>
        <v>Correct</v>
      </c>
      <c r="AK222" s="37"/>
      <c r="AL222" s="1" t="s">
        <v>105</v>
      </c>
      <c r="AM222" s="1">
        <v>47</v>
      </c>
      <c r="AN222" s="1" t="s">
        <v>121</v>
      </c>
      <c r="AO222" s="1" t="s">
        <v>188</v>
      </c>
      <c r="AP222" s="1" t="s">
        <v>107</v>
      </c>
      <c r="AQ222" s="1" t="s">
        <v>98</v>
      </c>
      <c r="AR222" s="1" t="s">
        <v>80</v>
      </c>
      <c r="AS222" s="1" t="s">
        <v>126</v>
      </c>
      <c r="AT222" s="1" t="s">
        <v>100</v>
      </c>
      <c r="AU222" s="1" t="s">
        <v>101</v>
      </c>
      <c r="AV222" s="1" t="s">
        <v>102</v>
      </c>
      <c r="AW222" s="1"/>
      <c r="AX222" s="1" t="s">
        <v>102</v>
      </c>
      <c r="AY222" s="1"/>
    </row>
    <row r="223" spans="1:51" x14ac:dyDescent="0.25">
      <c r="A223" s="1">
        <v>222</v>
      </c>
      <c r="B223" s="1"/>
      <c r="C223" s="1"/>
      <c r="D223" s="1"/>
      <c r="E223" s="1"/>
      <c r="F223" s="1"/>
      <c r="G223" s="1"/>
      <c r="H223" s="1"/>
      <c r="I223" s="1"/>
      <c r="J223" s="1"/>
      <c r="K223" s="1" t="s">
        <v>27</v>
      </c>
      <c r="L223" s="1" t="s">
        <v>28</v>
      </c>
      <c r="M223" s="1"/>
      <c r="N223" s="1"/>
      <c r="P223">
        <f t="shared" si="64"/>
        <v>2</v>
      </c>
      <c r="Q223">
        <f t="shared" si="65"/>
        <v>1.5</v>
      </c>
      <c r="S223">
        <f t="shared" si="66"/>
        <v>0</v>
      </c>
      <c r="T223">
        <f t="shared" si="67"/>
        <v>0</v>
      </c>
      <c r="U223">
        <f t="shared" si="68"/>
        <v>0</v>
      </c>
      <c r="V223">
        <f t="shared" si="69"/>
        <v>0</v>
      </c>
      <c r="W223">
        <f t="shared" si="54"/>
        <v>0</v>
      </c>
      <c r="X223">
        <f t="shared" si="55"/>
        <v>0</v>
      </c>
      <c r="Y223">
        <f t="shared" si="56"/>
        <v>0</v>
      </c>
      <c r="Z223">
        <f t="shared" si="57"/>
        <v>0</v>
      </c>
      <c r="AA223">
        <f t="shared" si="58"/>
        <v>0</v>
      </c>
      <c r="AB223">
        <f t="shared" si="59"/>
        <v>1</v>
      </c>
      <c r="AC223">
        <f t="shared" si="60"/>
        <v>1</v>
      </c>
      <c r="AD223">
        <f t="shared" si="61"/>
        <v>0</v>
      </c>
      <c r="AE223">
        <f t="shared" si="62"/>
        <v>0</v>
      </c>
      <c r="AH223">
        <f t="shared" si="63"/>
        <v>2</v>
      </c>
      <c r="AI223">
        <f t="shared" si="70"/>
        <v>2</v>
      </c>
      <c r="AJ223" s="5" t="str">
        <f t="shared" si="71"/>
        <v>Correct</v>
      </c>
      <c r="AK223" s="37"/>
      <c r="AL223" s="1" t="s">
        <v>105</v>
      </c>
      <c r="AM223" s="1">
        <v>47</v>
      </c>
      <c r="AN223" s="1" t="s">
        <v>121</v>
      </c>
      <c r="AO223" s="1" t="s">
        <v>184</v>
      </c>
      <c r="AP223" s="1" t="s">
        <v>107</v>
      </c>
      <c r="AQ223" s="1" t="s">
        <v>98</v>
      </c>
      <c r="AR223" s="1" t="s">
        <v>80</v>
      </c>
      <c r="AS223" s="1" t="s">
        <v>126</v>
      </c>
      <c r="AT223" s="1" t="s">
        <v>100</v>
      </c>
      <c r="AU223" s="1" t="s">
        <v>101</v>
      </c>
      <c r="AV223" s="1" t="s">
        <v>102</v>
      </c>
      <c r="AW223" s="1"/>
      <c r="AX223" s="1" t="s">
        <v>102</v>
      </c>
      <c r="AY223" s="1"/>
    </row>
    <row r="224" spans="1:51" x14ac:dyDescent="0.25">
      <c r="A224" s="1">
        <v>223</v>
      </c>
      <c r="B224" s="1"/>
      <c r="C224" s="1" t="s">
        <v>20</v>
      </c>
      <c r="D224" s="1"/>
      <c r="E224" s="1"/>
      <c r="F224" s="1"/>
      <c r="G224" s="1"/>
      <c r="H224" s="1"/>
      <c r="I224" s="1"/>
      <c r="J224" s="1"/>
      <c r="K224" s="1"/>
      <c r="L224" s="1" t="s">
        <v>28</v>
      </c>
      <c r="M224" s="1"/>
      <c r="N224" s="1" t="s">
        <v>30</v>
      </c>
      <c r="P224">
        <f t="shared" si="64"/>
        <v>3</v>
      </c>
      <c r="Q224">
        <f t="shared" si="65"/>
        <v>1</v>
      </c>
      <c r="S224">
        <f t="shared" si="66"/>
        <v>0</v>
      </c>
      <c r="T224">
        <f t="shared" si="67"/>
        <v>1</v>
      </c>
      <c r="U224">
        <f t="shared" si="68"/>
        <v>0</v>
      </c>
      <c r="V224">
        <f t="shared" si="69"/>
        <v>0</v>
      </c>
      <c r="W224">
        <f t="shared" si="54"/>
        <v>0</v>
      </c>
      <c r="X224">
        <f t="shared" si="55"/>
        <v>0</v>
      </c>
      <c r="Y224">
        <f t="shared" si="56"/>
        <v>0</v>
      </c>
      <c r="Z224">
        <f t="shared" si="57"/>
        <v>0</v>
      </c>
      <c r="AA224">
        <f t="shared" si="58"/>
        <v>0</v>
      </c>
      <c r="AB224">
        <f t="shared" si="59"/>
        <v>0</v>
      </c>
      <c r="AC224">
        <f t="shared" si="60"/>
        <v>1</v>
      </c>
      <c r="AD224">
        <f t="shared" si="61"/>
        <v>0</v>
      </c>
      <c r="AE224">
        <f t="shared" si="62"/>
        <v>1</v>
      </c>
      <c r="AH224">
        <f t="shared" si="63"/>
        <v>3</v>
      </c>
      <c r="AI224">
        <f t="shared" si="70"/>
        <v>3</v>
      </c>
      <c r="AJ224" s="5" t="str">
        <f t="shared" si="71"/>
        <v>Correct</v>
      </c>
      <c r="AK224" s="37"/>
      <c r="AL224" s="1" t="s">
        <v>94</v>
      </c>
      <c r="AM224" s="1">
        <v>35</v>
      </c>
      <c r="AN224" s="1" t="s">
        <v>121</v>
      </c>
      <c r="AO224" s="1" t="s">
        <v>184</v>
      </c>
      <c r="AP224" s="1" t="s">
        <v>107</v>
      </c>
      <c r="AQ224" s="1" t="s">
        <v>98</v>
      </c>
      <c r="AR224" s="1" t="s">
        <v>80</v>
      </c>
      <c r="AS224" s="1" t="s">
        <v>126</v>
      </c>
      <c r="AT224" s="1" t="s">
        <v>100</v>
      </c>
      <c r="AU224" s="1" t="s">
        <v>101</v>
      </c>
      <c r="AV224" s="1" t="s">
        <v>102</v>
      </c>
      <c r="AW224" s="1"/>
      <c r="AX224" s="1" t="s">
        <v>102</v>
      </c>
      <c r="AY224" s="1"/>
    </row>
    <row r="225" spans="1:51" x14ac:dyDescent="0.25">
      <c r="A225" s="1">
        <v>224</v>
      </c>
      <c r="B225" s="1"/>
      <c r="C225" s="1" t="s">
        <v>20</v>
      </c>
      <c r="D225" s="1"/>
      <c r="E225" s="1"/>
      <c r="F225" s="1"/>
      <c r="G225" s="1"/>
      <c r="H225" s="1"/>
      <c r="I225" s="1"/>
      <c r="J225" s="1"/>
      <c r="K225" s="1" t="s">
        <v>27</v>
      </c>
      <c r="L225" s="1" t="s">
        <v>28</v>
      </c>
      <c r="M225" s="1"/>
      <c r="N225" s="1"/>
      <c r="P225">
        <f t="shared" si="64"/>
        <v>3</v>
      </c>
      <c r="Q225">
        <f t="shared" si="65"/>
        <v>1</v>
      </c>
      <c r="S225">
        <f t="shared" si="66"/>
        <v>0</v>
      </c>
      <c r="T225">
        <f t="shared" si="67"/>
        <v>1</v>
      </c>
      <c r="U225">
        <f t="shared" si="68"/>
        <v>0</v>
      </c>
      <c r="V225">
        <f t="shared" si="69"/>
        <v>0</v>
      </c>
      <c r="W225">
        <f t="shared" si="54"/>
        <v>0</v>
      </c>
      <c r="X225">
        <f t="shared" si="55"/>
        <v>0</v>
      </c>
      <c r="Y225">
        <f t="shared" si="56"/>
        <v>0</v>
      </c>
      <c r="Z225">
        <f t="shared" si="57"/>
        <v>0</v>
      </c>
      <c r="AA225">
        <f t="shared" si="58"/>
        <v>0</v>
      </c>
      <c r="AB225">
        <f t="shared" si="59"/>
        <v>1</v>
      </c>
      <c r="AC225">
        <f t="shared" si="60"/>
        <v>1</v>
      </c>
      <c r="AD225">
        <f t="shared" si="61"/>
        <v>0</v>
      </c>
      <c r="AE225">
        <f t="shared" si="62"/>
        <v>0</v>
      </c>
      <c r="AH225">
        <f t="shared" si="63"/>
        <v>3</v>
      </c>
      <c r="AI225">
        <f t="shared" si="70"/>
        <v>3</v>
      </c>
      <c r="AJ225" s="5" t="str">
        <f t="shared" si="71"/>
        <v>Correct</v>
      </c>
      <c r="AK225" s="37"/>
      <c r="AL225" s="1" t="s">
        <v>94</v>
      </c>
      <c r="AM225" s="1">
        <v>18</v>
      </c>
      <c r="AN225" s="1" t="s">
        <v>121</v>
      </c>
      <c r="AO225" s="1" t="s">
        <v>178</v>
      </c>
      <c r="AP225" s="1" t="s">
        <v>107</v>
      </c>
      <c r="AQ225" s="1" t="s">
        <v>98</v>
      </c>
      <c r="AR225" s="1" t="s">
        <v>80</v>
      </c>
      <c r="AS225" s="1" t="s">
        <v>126</v>
      </c>
      <c r="AT225" s="1" t="s">
        <v>133</v>
      </c>
      <c r="AU225" s="1" t="s">
        <v>136</v>
      </c>
      <c r="AV225" s="1" t="s">
        <v>102</v>
      </c>
      <c r="AW225" s="1"/>
      <c r="AX225" s="1" t="s">
        <v>102</v>
      </c>
      <c r="AY225" s="1"/>
    </row>
    <row r="226" spans="1:51" x14ac:dyDescent="0.25">
      <c r="A226" s="1">
        <v>225</v>
      </c>
      <c r="B226" s="1"/>
      <c r="C226" s="1"/>
      <c r="D226" s="1"/>
      <c r="E226" s="1"/>
      <c r="F226" s="1" t="s">
        <v>23</v>
      </c>
      <c r="G226" s="1"/>
      <c r="H226" s="1"/>
      <c r="I226" s="1" t="s">
        <v>267</v>
      </c>
      <c r="J226" s="1"/>
      <c r="K226" s="1" t="s">
        <v>27</v>
      </c>
      <c r="L226" s="1"/>
      <c r="M226" s="1"/>
      <c r="N226" s="1"/>
      <c r="P226">
        <f t="shared" si="64"/>
        <v>3</v>
      </c>
      <c r="Q226">
        <f t="shared" si="65"/>
        <v>1</v>
      </c>
      <c r="S226">
        <f t="shared" si="66"/>
        <v>0</v>
      </c>
      <c r="T226">
        <f t="shared" si="67"/>
        <v>0</v>
      </c>
      <c r="U226">
        <f t="shared" si="68"/>
        <v>0</v>
      </c>
      <c r="V226">
        <f t="shared" si="69"/>
        <v>0</v>
      </c>
      <c r="W226">
        <f t="shared" si="54"/>
        <v>1</v>
      </c>
      <c r="X226">
        <f t="shared" si="55"/>
        <v>0</v>
      </c>
      <c r="Y226">
        <f t="shared" si="56"/>
        <v>0</v>
      </c>
      <c r="Z226">
        <f t="shared" si="57"/>
        <v>1</v>
      </c>
      <c r="AA226">
        <f t="shared" si="58"/>
        <v>0</v>
      </c>
      <c r="AB226">
        <f t="shared" si="59"/>
        <v>1</v>
      </c>
      <c r="AC226">
        <f t="shared" si="60"/>
        <v>0</v>
      </c>
      <c r="AD226">
        <f t="shared" si="61"/>
        <v>0</v>
      </c>
      <c r="AE226">
        <f t="shared" si="62"/>
        <v>0</v>
      </c>
      <c r="AH226">
        <f t="shared" si="63"/>
        <v>3</v>
      </c>
      <c r="AI226">
        <f t="shared" si="70"/>
        <v>3</v>
      </c>
      <c r="AJ226" s="5" t="str">
        <f t="shared" si="71"/>
        <v>Correct</v>
      </c>
      <c r="AK226" s="37"/>
      <c r="AL226" s="1" t="s">
        <v>94</v>
      </c>
      <c r="AM226" s="1">
        <v>47</v>
      </c>
      <c r="AN226" s="1" t="s">
        <v>121</v>
      </c>
      <c r="AO226" s="1" t="s">
        <v>185</v>
      </c>
      <c r="AP226" s="1" t="s">
        <v>107</v>
      </c>
      <c r="AQ226" s="1" t="s">
        <v>98</v>
      </c>
      <c r="AR226" s="1" t="s">
        <v>80</v>
      </c>
      <c r="AS226" s="1" t="s">
        <v>112</v>
      </c>
      <c r="AT226" s="1" t="s">
        <v>120</v>
      </c>
      <c r="AU226" s="1" t="s">
        <v>101</v>
      </c>
      <c r="AV226" s="1" t="s">
        <v>102</v>
      </c>
      <c r="AW226" s="1"/>
      <c r="AX226" s="1" t="s">
        <v>102</v>
      </c>
      <c r="AY226" s="1"/>
    </row>
    <row r="227" spans="1:51" x14ac:dyDescent="0.25">
      <c r="A227" s="1">
        <v>226</v>
      </c>
      <c r="B227" s="1"/>
      <c r="C227" s="1"/>
      <c r="D227" s="1"/>
      <c r="E227" s="1"/>
      <c r="F227" s="1"/>
      <c r="G227" s="1"/>
      <c r="H227" s="1"/>
      <c r="I227" s="1" t="s">
        <v>267</v>
      </c>
      <c r="J227" s="1" t="s">
        <v>26</v>
      </c>
      <c r="K227" s="1" t="s">
        <v>27</v>
      </c>
      <c r="L227" s="1"/>
      <c r="M227" s="1"/>
      <c r="N227" s="1"/>
      <c r="P227">
        <f t="shared" si="64"/>
        <v>3</v>
      </c>
      <c r="Q227">
        <f t="shared" si="65"/>
        <v>1</v>
      </c>
      <c r="S227">
        <f t="shared" si="66"/>
        <v>0</v>
      </c>
      <c r="T227">
        <f t="shared" si="67"/>
        <v>0</v>
      </c>
      <c r="U227">
        <f t="shared" si="68"/>
        <v>0</v>
      </c>
      <c r="V227">
        <f t="shared" si="69"/>
        <v>0</v>
      </c>
      <c r="W227">
        <f t="shared" si="54"/>
        <v>0</v>
      </c>
      <c r="X227">
        <f t="shared" si="55"/>
        <v>0</v>
      </c>
      <c r="Y227">
        <f t="shared" si="56"/>
        <v>0</v>
      </c>
      <c r="Z227">
        <f t="shared" si="57"/>
        <v>1</v>
      </c>
      <c r="AA227">
        <f t="shared" si="58"/>
        <v>1</v>
      </c>
      <c r="AB227">
        <f t="shared" si="59"/>
        <v>1</v>
      </c>
      <c r="AC227">
        <f t="shared" si="60"/>
        <v>0</v>
      </c>
      <c r="AD227">
        <f t="shared" si="61"/>
        <v>0</v>
      </c>
      <c r="AE227">
        <f t="shared" si="62"/>
        <v>0</v>
      </c>
      <c r="AH227">
        <f t="shared" si="63"/>
        <v>3</v>
      </c>
      <c r="AI227">
        <f t="shared" si="70"/>
        <v>3</v>
      </c>
      <c r="AJ227" s="5" t="str">
        <f t="shared" si="71"/>
        <v>Correct</v>
      </c>
      <c r="AK227" s="37"/>
      <c r="AL227" s="1" t="s">
        <v>94</v>
      </c>
      <c r="AM227" s="1">
        <v>37</v>
      </c>
      <c r="AN227" s="1" t="s">
        <v>121</v>
      </c>
      <c r="AO227" s="1" t="s">
        <v>178</v>
      </c>
      <c r="AP227" s="1" t="s">
        <v>107</v>
      </c>
      <c r="AQ227" s="1" t="s">
        <v>98</v>
      </c>
      <c r="AR227" s="1" t="s">
        <v>80</v>
      </c>
      <c r="AS227" s="1" t="s">
        <v>114</v>
      </c>
      <c r="AT227" s="1" t="s">
        <v>100</v>
      </c>
      <c r="AU227" s="1" t="s">
        <v>101</v>
      </c>
      <c r="AV227" s="1" t="s">
        <v>102</v>
      </c>
      <c r="AW227" s="1"/>
      <c r="AX227" s="1" t="s">
        <v>102</v>
      </c>
      <c r="AY227" s="1"/>
    </row>
    <row r="228" spans="1:51" x14ac:dyDescent="0.25">
      <c r="A228" s="1">
        <v>227</v>
      </c>
      <c r="B228" s="1"/>
      <c r="C228" s="1"/>
      <c r="D228" s="1"/>
      <c r="E228" s="1" t="s">
        <v>22</v>
      </c>
      <c r="F228" s="1"/>
      <c r="G228" s="1"/>
      <c r="H228" s="1" t="s">
        <v>25</v>
      </c>
      <c r="I228" s="1"/>
      <c r="J228" s="1" t="s">
        <v>26</v>
      </c>
      <c r="K228" s="1"/>
      <c r="L228" s="1"/>
      <c r="M228" s="1"/>
      <c r="N228" s="1"/>
      <c r="P228">
        <f t="shared" si="64"/>
        <v>3</v>
      </c>
      <c r="Q228">
        <f t="shared" si="65"/>
        <v>1</v>
      </c>
      <c r="S228">
        <f t="shared" si="66"/>
        <v>0</v>
      </c>
      <c r="T228">
        <f t="shared" si="67"/>
        <v>0</v>
      </c>
      <c r="U228">
        <f t="shared" si="68"/>
        <v>0</v>
      </c>
      <c r="V228">
        <f t="shared" si="69"/>
        <v>1</v>
      </c>
      <c r="W228">
        <f t="shared" si="54"/>
        <v>0</v>
      </c>
      <c r="X228">
        <f t="shared" si="55"/>
        <v>0</v>
      </c>
      <c r="Y228">
        <f t="shared" si="56"/>
        <v>1</v>
      </c>
      <c r="Z228">
        <f t="shared" si="57"/>
        <v>0</v>
      </c>
      <c r="AA228">
        <f t="shared" si="58"/>
        <v>1</v>
      </c>
      <c r="AB228">
        <f t="shared" si="59"/>
        <v>0</v>
      </c>
      <c r="AC228">
        <f t="shared" si="60"/>
        <v>0</v>
      </c>
      <c r="AD228">
        <f t="shared" si="61"/>
        <v>0</v>
      </c>
      <c r="AE228">
        <f t="shared" si="62"/>
        <v>0</v>
      </c>
      <c r="AH228">
        <f t="shared" si="63"/>
        <v>3</v>
      </c>
      <c r="AI228">
        <f t="shared" si="70"/>
        <v>3</v>
      </c>
      <c r="AJ228" s="5" t="str">
        <f t="shared" si="71"/>
        <v>Correct</v>
      </c>
      <c r="AK228" s="37"/>
      <c r="AL228" s="1" t="s">
        <v>105</v>
      </c>
      <c r="AM228" s="1">
        <v>23</v>
      </c>
      <c r="AN228" s="1" t="s">
        <v>121</v>
      </c>
      <c r="AO228" s="1" t="s">
        <v>185</v>
      </c>
      <c r="AP228" s="1" t="s">
        <v>107</v>
      </c>
      <c r="AQ228" s="1" t="s">
        <v>98</v>
      </c>
      <c r="AR228" s="1" t="s">
        <v>80</v>
      </c>
      <c r="AS228" s="1" t="s">
        <v>112</v>
      </c>
      <c r="AT228" s="1" t="s">
        <v>110</v>
      </c>
      <c r="AU228" s="1" t="s">
        <v>136</v>
      </c>
      <c r="AV228" s="1" t="s">
        <v>102</v>
      </c>
      <c r="AW228" s="1"/>
      <c r="AX228" s="1" t="s">
        <v>102</v>
      </c>
      <c r="AY228" s="1"/>
    </row>
    <row r="229" spans="1:51" x14ac:dyDescent="0.25">
      <c r="A229" s="1">
        <v>228</v>
      </c>
      <c r="B229" s="1"/>
      <c r="C229" s="1"/>
      <c r="D229" s="1"/>
      <c r="E229" s="1" t="s">
        <v>22</v>
      </c>
      <c r="F229" s="1"/>
      <c r="G229" s="1"/>
      <c r="H229" s="1"/>
      <c r="I229" s="1"/>
      <c r="J229" s="1"/>
      <c r="K229" s="1"/>
      <c r="L229" s="1" t="s">
        <v>28</v>
      </c>
      <c r="M229" s="1"/>
      <c r="N229" s="1"/>
      <c r="P229">
        <f t="shared" si="64"/>
        <v>2</v>
      </c>
      <c r="Q229">
        <f t="shared" si="65"/>
        <v>1.5</v>
      </c>
      <c r="S229">
        <f t="shared" si="66"/>
        <v>0</v>
      </c>
      <c r="T229">
        <f t="shared" si="67"/>
        <v>0</v>
      </c>
      <c r="U229">
        <f t="shared" si="68"/>
        <v>0</v>
      </c>
      <c r="V229">
        <f t="shared" si="69"/>
        <v>1</v>
      </c>
      <c r="W229">
        <f t="shared" si="54"/>
        <v>0</v>
      </c>
      <c r="X229">
        <f t="shared" si="55"/>
        <v>0</v>
      </c>
      <c r="Y229">
        <f t="shared" si="56"/>
        <v>0</v>
      </c>
      <c r="Z229">
        <f t="shared" si="57"/>
        <v>0</v>
      </c>
      <c r="AA229">
        <f t="shared" si="58"/>
        <v>0</v>
      </c>
      <c r="AB229">
        <f t="shared" si="59"/>
        <v>0</v>
      </c>
      <c r="AC229">
        <f t="shared" si="60"/>
        <v>1</v>
      </c>
      <c r="AD229">
        <f t="shared" si="61"/>
        <v>0</v>
      </c>
      <c r="AE229">
        <f t="shared" si="62"/>
        <v>0</v>
      </c>
      <c r="AH229">
        <f t="shared" si="63"/>
        <v>2</v>
      </c>
      <c r="AI229">
        <f t="shared" si="70"/>
        <v>2</v>
      </c>
      <c r="AJ229" s="5" t="str">
        <f t="shared" si="71"/>
        <v>Correct</v>
      </c>
      <c r="AK229" s="37"/>
      <c r="AL229" s="1" t="s">
        <v>94</v>
      </c>
      <c r="AM229" s="1"/>
      <c r="AN229" s="1" t="s">
        <v>121</v>
      </c>
      <c r="AO229" s="1" t="s">
        <v>178</v>
      </c>
      <c r="AP229" s="1"/>
      <c r="AQ229" s="1"/>
      <c r="AR229" s="1" t="s">
        <v>80</v>
      </c>
      <c r="AS229" s="1"/>
      <c r="AT229" s="1" t="s">
        <v>137</v>
      </c>
      <c r="AU229" s="1" t="s">
        <v>101</v>
      </c>
      <c r="AV229" s="1" t="s">
        <v>102</v>
      </c>
      <c r="AW229" s="1"/>
      <c r="AX229" s="1" t="s">
        <v>102</v>
      </c>
      <c r="AY229" s="1"/>
    </row>
    <row r="230" spans="1:51" x14ac:dyDescent="0.25">
      <c r="A230" s="1">
        <v>229</v>
      </c>
      <c r="B230" s="1"/>
      <c r="C230" s="1" t="s">
        <v>20</v>
      </c>
      <c r="D230" s="1"/>
      <c r="E230" s="1" t="s">
        <v>22</v>
      </c>
      <c r="F230" s="1"/>
      <c r="G230" s="1"/>
      <c r="H230" s="1"/>
      <c r="I230" s="1"/>
      <c r="J230" s="1"/>
      <c r="K230" s="1"/>
      <c r="L230" s="1" t="s">
        <v>28</v>
      </c>
      <c r="M230" s="1"/>
      <c r="N230" s="1"/>
      <c r="P230">
        <f t="shared" si="64"/>
        <v>3</v>
      </c>
      <c r="Q230">
        <f t="shared" si="65"/>
        <v>1</v>
      </c>
      <c r="S230">
        <f t="shared" si="66"/>
        <v>0</v>
      </c>
      <c r="T230">
        <f t="shared" si="67"/>
        <v>1</v>
      </c>
      <c r="U230">
        <f t="shared" si="68"/>
        <v>0</v>
      </c>
      <c r="V230">
        <f t="shared" si="69"/>
        <v>1</v>
      </c>
      <c r="W230">
        <f t="shared" si="54"/>
        <v>0</v>
      </c>
      <c r="X230">
        <f t="shared" si="55"/>
        <v>0</v>
      </c>
      <c r="Y230">
        <f t="shared" si="56"/>
        <v>0</v>
      </c>
      <c r="Z230">
        <f t="shared" si="57"/>
        <v>0</v>
      </c>
      <c r="AA230">
        <f t="shared" si="58"/>
        <v>0</v>
      </c>
      <c r="AB230">
        <f t="shared" si="59"/>
        <v>0</v>
      </c>
      <c r="AC230">
        <f t="shared" si="60"/>
        <v>1</v>
      </c>
      <c r="AD230">
        <f t="shared" si="61"/>
        <v>0</v>
      </c>
      <c r="AE230">
        <f t="shared" si="62"/>
        <v>0</v>
      </c>
      <c r="AH230">
        <f t="shared" si="63"/>
        <v>3</v>
      </c>
      <c r="AI230">
        <f t="shared" si="70"/>
        <v>3</v>
      </c>
      <c r="AJ230" s="5" t="str">
        <f t="shared" si="71"/>
        <v>Correct</v>
      </c>
      <c r="AK230" s="37"/>
      <c r="AL230" s="1" t="s">
        <v>94</v>
      </c>
      <c r="AM230" s="1"/>
      <c r="AN230" s="1" t="s">
        <v>121</v>
      </c>
      <c r="AO230" s="1" t="s">
        <v>178</v>
      </c>
      <c r="AP230" s="1" t="s">
        <v>107</v>
      </c>
      <c r="AQ230" s="1" t="s">
        <v>98</v>
      </c>
      <c r="AR230" s="1" t="s">
        <v>80</v>
      </c>
      <c r="AS230" s="1"/>
      <c r="AT230" s="1" t="s">
        <v>137</v>
      </c>
      <c r="AU230" s="1" t="s">
        <v>101</v>
      </c>
      <c r="AV230" s="1" t="s">
        <v>102</v>
      </c>
      <c r="AW230" s="1"/>
      <c r="AX230" s="1" t="s">
        <v>102</v>
      </c>
      <c r="AY230" s="1"/>
    </row>
    <row r="231" spans="1:51" x14ac:dyDescent="0.25">
      <c r="A231" s="1">
        <v>230</v>
      </c>
      <c r="B231" s="1"/>
      <c r="C231" s="1"/>
      <c r="D231" s="1"/>
      <c r="E231" s="1"/>
      <c r="F231" s="1"/>
      <c r="G231" s="1"/>
      <c r="H231" s="1" t="s">
        <v>25</v>
      </c>
      <c r="I231" s="1"/>
      <c r="J231" s="1"/>
      <c r="K231" s="1"/>
      <c r="L231" s="1" t="s">
        <v>28</v>
      </c>
      <c r="M231" s="1"/>
      <c r="N231" s="1" t="s">
        <v>30</v>
      </c>
      <c r="P231">
        <f t="shared" si="64"/>
        <v>3</v>
      </c>
      <c r="Q231">
        <f t="shared" si="65"/>
        <v>1</v>
      </c>
      <c r="S231">
        <f t="shared" si="66"/>
        <v>0</v>
      </c>
      <c r="T231">
        <f t="shared" si="67"/>
        <v>0</v>
      </c>
      <c r="U231">
        <f t="shared" si="68"/>
        <v>0</v>
      </c>
      <c r="V231">
        <f t="shared" si="69"/>
        <v>0</v>
      </c>
      <c r="W231">
        <f t="shared" si="54"/>
        <v>0</v>
      </c>
      <c r="X231">
        <f t="shared" si="55"/>
        <v>0</v>
      </c>
      <c r="Y231">
        <f t="shared" si="56"/>
        <v>1</v>
      </c>
      <c r="Z231">
        <f t="shared" si="57"/>
        <v>0</v>
      </c>
      <c r="AA231">
        <f t="shared" si="58"/>
        <v>0</v>
      </c>
      <c r="AB231">
        <f t="shared" si="59"/>
        <v>0</v>
      </c>
      <c r="AC231">
        <f t="shared" si="60"/>
        <v>1</v>
      </c>
      <c r="AD231">
        <f t="shared" si="61"/>
        <v>0</v>
      </c>
      <c r="AE231">
        <f t="shared" si="62"/>
        <v>1</v>
      </c>
      <c r="AH231">
        <f t="shared" si="63"/>
        <v>3</v>
      </c>
      <c r="AI231">
        <f t="shared" si="70"/>
        <v>3</v>
      </c>
      <c r="AJ231" s="5" t="str">
        <f t="shared" si="71"/>
        <v>Correct</v>
      </c>
      <c r="AK231" s="37"/>
      <c r="AL231" s="1" t="s">
        <v>94</v>
      </c>
      <c r="AM231" s="1">
        <v>38</v>
      </c>
      <c r="AN231" s="1" t="s">
        <v>95</v>
      </c>
      <c r="AO231" s="1" t="s">
        <v>155</v>
      </c>
      <c r="AP231" s="1" t="s">
        <v>107</v>
      </c>
      <c r="AQ231" s="1" t="s">
        <v>98</v>
      </c>
      <c r="AR231" s="1" t="s">
        <v>80</v>
      </c>
      <c r="AS231" s="1" t="s">
        <v>126</v>
      </c>
      <c r="AT231" s="1" t="s">
        <v>100</v>
      </c>
      <c r="AU231" s="1" t="s">
        <v>101</v>
      </c>
      <c r="AV231" s="1" t="s">
        <v>102</v>
      </c>
      <c r="AW231" s="1"/>
      <c r="AX231" s="1" t="s">
        <v>102</v>
      </c>
      <c r="AY231" s="1"/>
    </row>
    <row r="232" spans="1:51" x14ac:dyDescent="0.25">
      <c r="A232" s="1">
        <v>231</v>
      </c>
      <c r="B232" s="1"/>
      <c r="C232" s="1"/>
      <c r="D232" s="1"/>
      <c r="E232" s="1"/>
      <c r="F232" s="1"/>
      <c r="G232" s="1"/>
      <c r="H232" s="1"/>
      <c r="I232" s="1"/>
      <c r="J232" s="1"/>
      <c r="K232" s="1" t="s">
        <v>27</v>
      </c>
      <c r="L232" s="1" t="s">
        <v>28</v>
      </c>
      <c r="M232" s="1"/>
      <c r="N232" s="1" t="s">
        <v>30</v>
      </c>
      <c r="P232">
        <f t="shared" si="64"/>
        <v>3</v>
      </c>
      <c r="Q232">
        <f t="shared" si="65"/>
        <v>1</v>
      </c>
      <c r="S232">
        <f t="shared" si="66"/>
        <v>0</v>
      </c>
      <c r="T232">
        <f t="shared" si="67"/>
        <v>0</v>
      </c>
      <c r="U232">
        <f t="shared" si="68"/>
        <v>0</v>
      </c>
      <c r="V232">
        <f t="shared" si="69"/>
        <v>0</v>
      </c>
      <c r="W232">
        <f t="shared" si="54"/>
        <v>0</v>
      </c>
      <c r="X232">
        <f t="shared" si="55"/>
        <v>0</v>
      </c>
      <c r="Y232">
        <f t="shared" si="56"/>
        <v>0</v>
      </c>
      <c r="Z232">
        <f t="shared" si="57"/>
        <v>0</v>
      </c>
      <c r="AA232">
        <f t="shared" si="58"/>
        <v>0</v>
      </c>
      <c r="AB232">
        <f t="shared" si="59"/>
        <v>1</v>
      </c>
      <c r="AC232">
        <f t="shared" si="60"/>
        <v>1</v>
      </c>
      <c r="AD232">
        <f t="shared" si="61"/>
        <v>0</v>
      </c>
      <c r="AE232">
        <f t="shared" si="62"/>
        <v>1</v>
      </c>
      <c r="AH232">
        <f t="shared" si="63"/>
        <v>3</v>
      </c>
      <c r="AI232">
        <f t="shared" si="70"/>
        <v>3</v>
      </c>
      <c r="AJ232" s="5" t="str">
        <f t="shared" si="71"/>
        <v>Correct</v>
      </c>
      <c r="AK232" s="37"/>
      <c r="AL232" s="1" t="s">
        <v>94</v>
      </c>
      <c r="AM232" s="1">
        <v>48</v>
      </c>
      <c r="AN232" s="1" t="s">
        <v>121</v>
      </c>
      <c r="AO232" s="1" t="s">
        <v>180</v>
      </c>
      <c r="AP232" s="1" t="s">
        <v>107</v>
      </c>
      <c r="AQ232" s="1" t="s">
        <v>98</v>
      </c>
      <c r="AR232" s="1" t="s">
        <v>80</v>
      </c>
      <c r="AS232" s="1" t="s">
        <v>126</v>
      </c>
      <c r="AT232" s="1" t="s">
        <v>100</v>
      </c>
      <c r="AU232" s="1" t="s">
        <v>101</v>
      </c>
      <c r="AV232" s="1" t="s">
        <v>102</v>
      </c>
      <c r="AW232" s="1"/>
      <c r="AX232" s="1" t="s">
        <v>102</v>
      </c>
      <c r="AY232" s="1"/>
    </row>
    <row r="233" spans="1:51" x14ac:dyDescent="0.25">
      <c r="A233" s="1">
        <v>232</v>
      </c>
      <c r="B233" s="1"/>
      <c r="C233" s="1"/>
      <c r="D233" s="1"/>
      <c r="E233" s="1" t="s">
        <v>22</v>
      </c>
      <c r="F233" s="1"/>
      <c r="G233" s="1"/>
      <c r="H233" s="1" t="s">
        <v>25</v>
      </c>
      <c r="I233" s="1"/>
      <c r="J233" s="1"/>
      <c r="K233" s="1"/>
      <c r="L233" s="1" t="s">
        <v>28</v>
      </c>
      <c r="M233" s="1"/>
      <c r="N233" s="1"/>
      <c r="P233">
        <f t="shared" si="64"/>
        <v>3</v>
      </c>
      <c r="Q233">
        <f t="shared" si="65"/>
        <v>1</v>
      </c>
      <c r="S233">
        <f t="shared" si="66"/>
        <v>0</v>
      </c>
      <c r="T233">
        <f t="shared" si="67"/>
        <v>0</v>
      </c>
      <c r="U233">
        <f t="shared" si="68"/>
        <v>0</v>
      </c>
      <c r="V233">
        <f t="shared" si="69"/>
        <v>1</v>
      </c>
      <c r="W233">
        <f t="shared" si="54"/>
        <v>0</v>
      </c>
      <c r="X233">
        <f t="shared" si="55"/>
        <v>0</v>
      </c>
      <c r="Y233">
        <f t="shared" si="56"/>
        <v>1</v>
      </c>
      <c r="Z233">
        <f t="shared" si="57"/>
        <v>0</v>
      </c>
      <c r="AA233">
        <f t="shared" si="58"/>
        <v>0</v>
      </c>
      <c r="AB233">
        <f t="shared" si="59"/>
        <v>0</v>
      </c>
      <c r="AC233">
        <f t="shared" si="60"/>
        <v>1</v>
      </c>
      <c r="AD233">
        <f t="shared" si="61"/>
        <v>0</v>
      </c>
      <c r="AE233">
        <f t="shared" si="62"/>
        <v>0</v>
      </c>
      <c r="AH233">
        <f t="shared" si="63"/>
        <v>3</v>
      </c>
      <c r="AI233">
        <f t="shared" si="70"/>
        <v>3</v>
      </c>
      <c r="AJ233" s="5" t="str">
        <f t="shared" si="71"/>
        <v>Correct</v>
      </c>
      <c r="AK233" s="37"/>
      <c r="AL233" s="1" t="s">
        <v>94</v>
      </c>
      <c r="AM233" s="1">
        <v>35</v>
      </c>
      <c r="AN233" s="1" t="s">
        <v>121</v>
      </c>
      <c r="AO233" s="1" t="s">
        <v>172</v>
      </c>
      <c r="AP233" s="1" t="s">
        <v>128</v>
      </c>
      <c r="AQ233" s="1" t="s">
        <v>98</v>
      </c>
      <c r="AR233" s="1" t="s">
        <v>80</v>
      </c>
      <c r="AS233" s="1" t="s">
        <v>99</v>
      </c>
      <c r="AT233" s="1" t="s">
        <v>110</v>
      </c>
      <c r="AU233" s="1" t="s">
        <v>125</v>
      </c>
      <c r="AV233" s="1" t="s">
        <v>102</v>
      </c>
      <c r="AW233" s="1"/>
      <c r="AX233" s="1" t="s">
        <v>102</v>
      </c>
      <c r="AY233" s="1"/>
    </row>
    <row r="234" spans="1:51" x14ac:dyDescent="0.25">
      <c r="A234" s="1">
        <v>233</v>
      </c>
      <c r="B234" s="1"/>
      <c r="C234" s="1"/>
      <c r="D234" s="1"/>
      <c r="E234" s="1"/>
      <c r="F234" s="1"/>
      <c r="G234" s="1"/>
      <c r="H234" s="1"/>
      <c r="I234" s="1"/>
      <c r="J234" s="1" t="s">
        <v>26</v>
      </c>
      <c r="K234" s="1"/>
      <c r="L234" s="1"/>
      <c r="M234" s="1"/>
      <c r="N234" s="1" t="s">
        <v>30</v>
      </c>
      <c r="P234">
        <f t="shared" si="64"/>
        <v>2</v>
      </c>
      <c r="Q234">
        <f t="shared" si="65"/>
        <v>1.5</v>
      </c>
      <c r="S234">
        <f t="shared" si="66"/>
        <v>0</v>
      </c>
      <c r="T234">
        <f t="shared" si="67"/>
        <v>0</v>
      </c>
      <c r="U234">
        <f t="shared" si="68"/>
        <v>0</v>
      </c>
      <c r="V234">
        <f t="shared" si="69"/>
        <v>0</v>
      </c>
      <c r="W234">
        <f t="shared" si="54"/>
        <v>0</v>
      </c>
      <c r="X234">
        <f t="shared" si="55"/>
        <v>0</v>
      </c>
      <c r="Y234">
        <f t="shared" si="56"/>
        <v>0</v>
      </c>
      <c r="Z234">
        <f t="shared" si="57"/>
        <v>0</v>
      </c>
      <c r="AA234">
        <f t="shared" si="58"/>
        <v>1</v>
      </c>
      <c r="AB234">
        <f t="shared" si="59"/>
        <v>0</v>
      </c>
      <c r="AC234">
        <f t="shared" si="60"/>
        <v>0</v>
      </c>
      <c r="AD234">
        <f t="shared" si="61"/>
        <v>0</v>
      </c>
      <c r="AE234">
        <f t="shared" si="62"/>
        <v>1</v>
      </c>
      <c r="AH234">
        <f t="shared" si="63"/>
        <v>2</v>
      </c>
      <c r="AI234">
        <f t="shared" si="70"/>
        <v>2</v>
      </c>
      <c r="AJ234" s="5" t="str">
        <f t="shared" si="71"/>
        <v>Correct</v>
      </c>
      <c r="AK234" s="37"/>
      <c r="AL234" s="1" t="s">
        <v>105</v>
      </c>
      <c r="AM234" s="1">
        <v>40</v>
      </c>
      <c r="AN234" s="1" t="s">
        <v>121</v>
      </c>
      <c r="AO234" s="1" t="s">
        <v>172</v>
      </c>
      <c r="AP234" s="1" t="s">
        <v>128</v>
      </c>
      <c r="AQ234" s="1" t="s">
        <v>98</v>
      </c>
      <c r="AR234" s="1" t="s">
        <v>362</v>
      </c>
      <c r="AS234" s="1" t="s">
        <v>108</v>
      </c>
      <c r="AT234" s="1" t="s">
        <v>110</v>
      </c>
      <c r="AU234" s="1" t="s">
        <v>101</v>
      </c>
      <c r="AV234" s="1" t="s">
        <v>102</v>
      </c>
      <c r="AW234" s="1"/>
      <c r="AX234" s="1" t="s">
        <v>102</v>
      </c>
      <c r="AY234" s="1"/>
    </row>
    <row r="235" spans="1:51" x14ac:dyDescent="0.25">
      <c r="A235" s="1">
        <v>234</v>
      </c>
      <c r="B235" s="1"/>
      <c r="C235" s="1" t="s">
        <v>20</v>
      </c>
      <c r="D235" s="1" t="s">
        <v>21</v>
      </c>
      <c r="E235" s="1"/>
      <c r="F235" s="1"/>
      <c r="G235" s="1"/>
      <c r="H235" s="1"/>
      <c r="I235" s="1"/>
      <c r="J235" s="1"/>
      <c r="K235" s="1"/>
      <c r="L235" s="1"/>
      <c r="M235" s="1"/>
      <c r="N235" s="1"/>
      <c r="P235">
        <f t="shared" si="64"/>
        <v>2</v>
      </c>
      <c r="Q235">
        <f t="shared" si="65"/>
        <v>1.5</v>
      </c>
      <c r="S235">
        <f t="shared" si="66"/>
        <v>0</v>
      </c>
      <c r="T235">
        <f t="shared" si="67"/>
        <v>1</v>
      </c>
      <c r="U235">
        <f t="shared" si="68"/>
        <v>1</v>
      </c>
      <c r="V235">
        <f t="shared" si="69"/>
        <v>0</v>
      </c>
      <c r="W235">
        <f t="shared" si="54"/>
        <v>0</v>
      </c>
      <c r="X235">
        <f t="shared" si="55"/>
        <v>0</v>
      </c>
      <c r="Y235">
        <f t="shared" si="56"/>
        <v>0</v>
      </c>
      <c r="Z235">
        <f t="shared" si="57"/>
        <v>0</v>
      </c>
      <c r="AA235">
        <f t="shared" si="58"/>
        <v>0</v>
      </c>
      <c r="AB235">
        <f t="shared" si="59"/>
        <v>0</v>
      </c>
      <c r="AC235">
        <f t="shared" si="60"/>
        <v>0</v>
      </c>
      <c r="AD235">
        <f t="shared" si="61"/>
        <v>0</v>
      </c>
      <c r="AE235">
        <f t="shared" si="62"/>
        <v>0</v>
      </c>
      <c r="AH235">
        <f t="shared" si="63"/>
        <v>2</v>
      </c>
      <c r="AI235">
        <f t="shared" si="70"/>
        <v>2</v>
      </c>
      <c r="AJ235" s="5" t="str">
        <f t="shared" si="71"/>
        <v>Correct</v>
      </c>
      <c r="AK235" s="37"/>
      <c r="AL235" s="1" t="s">
        <v>105</v>
      </c>
      <c r="AM235" s="1">
        <v>57</v>
      </c>
      <c r="AN235" s="1" t="s">
        <v>121</v>
      </c>
      <c r="AO235" s="1" t="s">
        <v>161</v>
      </c>
      <c r="AP235" s="1" t="s">
        <v>107</v>
      </c>
      <c r="AQ235" s="1" t="s">
        <v>98</v>
      </c>
      <c r="AR235" s="1" t="s">
        <v>80</v>
      </c>
      <c r="AS235" s="1" t="s">
        <v>126</v>
      </c>
      <c r="AT235" s="1" t="s">
        <v>110</v>
      </c>
      <c r="AU235" s="1" t="s">
        <v>101</v>
      </c>
      <c r="AV235" s="1" t="s">
        <v>102</v>
      </c>
      <c r="AW235" s="1"/>
      <c r="AX235" s="1" t="s">
        <v>102</v>
      </c>
      <c r="AY235" s="1"/>
    </row>
    <row r="236" spans="1:51" x14ac:dyDescent="0.25">
      <c r="A236" s="1">
        <v>235</v>
      </c>
      <c r="B236" s="1"/>
      <c r="C236" s="1" t="s">
        <v>20</v>
      </c>
      <c r="D236" s="1"/>
      <c r="E236" s="1" t="s">
        <v>22</v>
      </c>
      <c r="F236" s="1"/>
      <c r="G236" s="1"/>
      <c r="H236" s="1"/>
      <c r="I236" s="1"/>
      <c r="J236" s="1" t="s">
        <v>26</v>
      </c>
      <c r="K236" s="1"/>
      <c r="L236" s="1"/>
      <c r="M236" s="1"/>
      <c r="N236" s="1"/>
      <c r="P236">
        <f t="shared" si="64"/>
        <v>3</v>
      </c>
      <c r="Q236">
        <f t="shared" si="65"/>
        <v>1</v>
      </c>
      <c r="S236">
        <f t="shared" si="66"/>
        <v>0</v>
      </c>
      <c r="T236">
        <f t="shared" si="67"/>
        <v>1</v>
      </c>
      <c r="U236">
        <f t="shared" si="68"/>
        <v>0</v>
      </c>
      <c r="V236">
        <f t="shared" si="69"/>
        <v>1</v>
      </c>
      <c r="W236">
        <f t="shared" si="54"/>
        <v>0</v>
      </c>
      <c r="X236">
        <f t="shared" si="55"/>
        <v>0</v>
      </c>
      <c r="Y236">
        <f t="shared" si="56"/>
        <v>0</v>
      </c>
      <c r="Z236">
        <f t="shared" si="57"/>
        <v>0</v>
      </c>
      <c r="AA236">
        <f t="shared" si="58"/>
        <v>1</v>
      </c>
      <c r="AB236">
        <f t="shared" si="59"/>
        <v>0</v>
      </c>
      <c r="AC236">
        <f t="shared" si="60"/>
        <v>0</v>
      </c>
      <c r="AD236">
        <f t="shared" si="61"/>
        <v>0</v>
      </c>
      <c r="AE236">
        <f t="shared" si="62"/>
        <v>0</v>
      </c>
      <c r="AH236">
        <f t="shared" si="63"/>
        <v>3</v>
      </c>
      <c r="AI236">
        <f t="shared" si="70"/>
        <v>3</v>
      </c>
      <c r="AJ236" s="5" t="str">
        <f t="shared" si="71"/>
        <v>Correct</v>
      </c>
      <c r="AK236" s="37"/>
      <c r="AL236" s="1" t="s">
        <v>105</v>
      </c>
      <c r="AM236" s="1">
        <v>55</v>
      </c>
      <c r="AN236" s="1" t="s">
        <v>121</v>
      </c>
      <c r="AO236" s="1" t="s">
        <v>189</v>
      </c>
      <c r="AP236" s="1"/>
      <c r="AQ236" s="1"/>
      <c r="AR236" s="1"/>
      <c r="AS236" s="1"/>
      <c r="AT236" s="1"/>
      <c r="AU236" s="1"/>
      <c r="AV236" s="1"/>
      <c r="AW236" s="1"/>
      <c r="AX236" s="1"/>
      <c r="AY236" s="1"/>
    </row>
    <row r="237" spans="1:51" x14ac:dyDescent="0.25">
      <c r="A237" s="1">
        <v>236</v>
      </c>
      <c r="B237" s="1"/>
      <c r="C237" s="1" t="s">
        <v>20</v>
      </c>
      <c r="D237" s="1"/>
      <c r="E237" s="1"/>
      <c r="F237" s="1"/>
      <c r="G237" s="1"/>
      <c r="H237" s="1"/>
      <c r="I237" s="1"/>
      <c r="J237" s="1"/>
      <c r="K237" s="1"/>
      <c r="L237" s="1" t="s">
        <v>28</v>
      </c>
      <c r="M237" s="1" t="s">
        <v>29</v>
      </c>
      <c r="N237" s="1"/>
      <c r="P237">
        <f t="shared" si="64"/>
        <v>3</v>
      </c>
      <c r="Q237">
        <f t="shared" si="65"/>
        <v>1</v>
      </c>
      <c r="S237">
        <f t="shared" si="66"/>
        <v>0</v>
      </c>
      <c r="T237">
        <f t="shared" si="67"/>
        <v>1</v>
      </c>
      <c r="U237">
        <f t="shared" si="68"/>
        <v>0</v>
      </c>
      <c r="V237">
        <f t="shared" si="69"/>
        <v>0</v>
      </c>
      <c r="W237">
        <f t="shared" si="54"/>
        <v>0</v>
      </c>
      <c r="X237">
        <f t="shared" si="55"/>
        <v>0</v>
      </c>
      <c r="Y237">
        <f t="shared" si="56"/>
        <v>0</v>
      </c>
      <c r="Z237">
        <f t="shared" si="57"/>
        <v>0</v>
      </c>
      <c r="AA237">
        <f t="shared" si="58"/>
        <v>0</v>
      </c>
      <c r="AB237">
        <f t="shared" si="59"/>
        <v>0</v>
      </c>
      <c r="AC237">
        <f t="shared" si="60"/>
        <v>1</v>
      </c>
      <c r="AD237">
        <f t="shared" si="61"/>
        <v>1</v>
      </c>
      <c r="AE237">
        <f t="shared" si="62"/>
        <v>0</v>
      </c>
      <c r="AH237">
        <f t="shared" si="63"/>
        <v>3</v>
      </c>
      <c r="AI237">
        <f t="shared" si="70"/>
        <v>3</v>
      </c>
      <c r="AJ237" s="5" t="str">
        <f t="shared" si="71"/>
        <v>Correct</v>
      </c>
      <c r="AK237" s="37"/>
      <c r="AL237" s="1" t="s">
        <v>105</v>
      </c>
      <c r="AM237" s="1">
        <v>52</v>
      </c>
      <c r="AN237" s="1" t="s">
        <v>121</v>
      </c>
      <c r="AO237" s="1" t="s">
        <v>190</v>
      </c>
      <c r="AP237" s="1" t="s">
        <v>128</v>
      </c>
      <c r="AQ237" s="1" t="s">
        <v>98</v>
      </c>
      <c r="AR237" s="1" t="s">
        <v>363</v>
      </c>
      <c r="AS237" s="1" t="s">
        <v>108</v>
      </c>
      <c r="AT237" s="1" t="s">
        <v>153</v>
      </c>
      <c r="AU237" s="1" t="s">
        <v>101</v>
      </c>
      <c r="AV237" s="1" t="s">
        <v>102</v>
      </c>
      <c r="AW237" s="1"/>
      <c r="AX237" s="1" t="s">
        <v>102</v>
      </c>
      <c r="AY237" s="1"/>
    </row>
    <row r="238" spans="1:51" x14ac:dyDescent="0.25">
      <c r="A238" s="1">
        <v>237</v>
      </c>
      <c r="B238" s="1"/>
      <c r="C238" s="1" t="s">
        <v>20</v>
      </c>
      <c r="D238" s="1"/>
      <c r="E238" s="1"/>
      <c r="F238" s="1"/>
      <c r="G238" s="1"/>
      <c r="H238" s="1" t="s">
        <v>25</v>
      </c>
      <c r="I238" s="1"/>
      <c r="J238" s="1" t="s">
        <v>26</v>
      </c>
      <c r="K238" s="1"/>
      <c r="L238" s="1" t="s">
        <v>28</v>
      </c>
      <c r="M238" s="1"/>
      <c r="N238" s="1"/>
      <c r="P238">
        <f t="shared" si="64"/>
        <v>4</v>
      </c>
      <c r="Q238">
        <f t="shared" si="65"/>
        <v>0.75</v>
      </c>
      <c r="S238">
        <f t="shared" si="66"/>
        <v>0</v>
      </c>
      <c r="T238">
        <f t="shared" si="67"/>
        <v>0.75</v>
      </c>
      <c r="U238">
        <f t="shared" si="68"/>
        <v>0</v>
      </c>
      <c r="V238">
        <f t="shared" si="69"/>
        <v>0</v>
      </c>
      <c r="W238">
        <f t="shared" si="54"/>
        <v>0</v>
      </c>
      <c r="X238">
        <f t="shared" si="55"/>
        <v>0</v>
      </c>
      <c r="Y238">
        <f t="shared" si="56"/>
        <v>0.75</v>
      </c>
      <c r="Z238">
        <f t="shared" si="57"/>
        <v>0</v>
      </c>
      <c r="AA238">
        <f t="shared" si="58"/>
        <v>0.75</v>
      </c>
      <c r="AB238">
        <f t="shared" si="59"/>
        <v>0</v>
      </c>
      <c r="AC238">
        <f t="shared" si="60"/>
        <v>0.75</v>
      </c>
      <c r="AD238">
        <f t="shared" si="61"/>
        <v>0</v>
      </c>
      <c r="AE238">
        <f t="shared" si="62"/>
        <v>0</v>
      </c>
      <c r="AH238">
        <f t="shared" si="63"/>
        <v>3</v>
      </c>
      <c r="AI238">
        <f t="shared" si="70"/>
        <v>4</v>
      </c>
      <c r="AJ238" s="5" t="str">
        <f t="shared" si="71"/>
        <v>Correct</v>
      </c>
      <c r="AK238" s="37"/>
      <c r="AL238" s="1" t="s">
        <v>94</v>
      </c>
      <c r="AM238" s="1">
        <v>37</v>
      </c>
      <c r="AN238" s="1" t="s">
        <v>95</v>
      </c>
      <c r="AO238" s="1" t="s">
        <v>162</v>
      </c>
      <c r="AP238" s="1"/>
      <c r="AQ238" s="1" t="s">
        <v>102</v>
      </c>
      <c r="AR238" s="1" t="s">
        <v>80</v>
      </c>
      <c r="AS238" s="1" t="s">
        <v>114</v>
      </c>
      <c r="AT238" s="1" t="s">
        <v>110</v>
      </c>
      <c r="AU238" s="1" t="s">
        <v>101</v>
      </c>
      <c r="AV238" s="1" t="s">
        <v>102</v>
      </c>
      <c r="AW238" s="1"/>
      <c r="AX238" s="1" t="s">
        <v>102</v>
      </c>
      <c r="AY238" s="1"/>
    </row>
    <row r="239" spans="1:51" x14ac:dyDescent="0.25">
      <c r="A239" s="1">
        <v>238</v>
      </c>
      <c r="B239" s="1"/>
      <c r="C239" s="1"/>
      <c r="D239" s="1" t="s">
        <v>21</v>
      </c>
      <c r="E239" s="1"/>
      <c r="F239" s="1"/>
      <c r="G239" s="1"/>
      <c r="H239" s="1"/>
      <c r="I239" s="1"/>
      <c r="J239" s="1"/>
      <c r="K239" s="1"/>
      <c r="L239" s="1" t="s">
        <v>28</v>
      </c>
      <c r="M239" s="1"/>
      <c r="N239" s="1" t="s">
        <v>30</v>
      </c>
      <c r="P239">
        <f t="shared" si="64"/>
        <v>3</v>
      </c>
      <c r="Q239">
        <f t="shared" si="65"/>
        <v>1</v>
      </c>
      <c r="S239">
        <f t="shared" si="66"/>
        <v>0</v>
      </c>
      <c r="T239">
        <f t="shared" si="67"/>
        <v>0</v>
      </c>
      <c r="U239">
        <f t="shared" si="68"/>
        <v>1</v>
      </c>
      <c r="V239">
        <f t="shared" si="69"/>
        <v>0</v>
      </c>
      <c r="W239">
        <f t="shared" si="54"/>
        <v>0</v>
      </c>
      <c r="X239">
        <f t="shared" si="55"/>
        <v>0</v>
      </c>
      <c r="Y239">
        <f t="shared" si="56"/>
        <v>0</v>
      </c>
      <c r="Z239">
        <f t="shared" si="57"/>
        <v>0</v>
      </c>
      <c r="AA239">
        <f t="shared" si="58"/>
        <v>0</v>
      </c>
      <c r="AB239">
        <f t="shared" si="59"/>
        <v>0</v>
      </c>
      <c r="AC239">
        <f t="shared" si="60"/>
        <v>1</v>
      </c>
      <c r="AD239">
        <f t="shared" si="61"/>
        <v>0</v>
      </c>
      <c r="AE239">
        <f t="shared" si="62"/>
        <v>1</v>
      </c>
      <c r="AH239">
        <f t="shared" si="63"/>
        <v>3</v>
      </c>
      <c r="AI239">
        <f t="shared" si="70"/>
        <v>3</v>
      </c>
      <c r="AJ239" s="5" t="str">
        <f t="shared" si="71"/>
        <v>Correct</v>
      </c>
      <c r="AK239" s="37"/>
      <c r="AL239" s="1" t="s">
        <v>105</v>
      </c>
      <c r="AM239" s="1">
        <v>26</v>
      </c>
      <c r="AN239" s="1" t="s">
        <v>121</v>
      </c>
      <c r="AO239" s="1" t="s">
        <v>177</v>
      </c>
      <c r="AP239" s="1" t="s">
        <v>107</v>
      </c>
      <c r="AQ239" s="1" t="s">
        <v>98</v>
      </c>
      <c r="AR239" s="1" t="s">
        <v>80</v>
      </c>
      <c r="AS239" s="1" t="s">
        <v>114</v>
      </c>
      <c r="AT239" s="1" t="s">
        <v>110</v>
      </c>
      <c r="AU239" s="1" t="s">
        <v>101</v>
      </c>
      <c r="AV239" s="1" t="s">
        <v>102</v>
      </c>
      <c r="AW239" s="1"/>
      <c r="AX239" s="1" t="s">
        <v>102</v>
      </c>
      <c r="AY239" s="1"/>
    </row>
    <row r="240" spans="1:51" x14ac:dyDescent="0.25">
      <c r="A240" s="1">
        <v>239</v>
      </c>
      <c r="B240" s="1"/>
      <c r="C240" s="1" t="s">
        <v>20</v>
      </c>
      <c r="D240" s="1"/>
      <c r="E240" s="1"/>
      <c r="F240" s="1"/>
      <c r="G240" s="1"/>
      <c r="H240" s="1"/>
      <c r="I240" s="1"/>
      <c r="J240" s="1" t="s">
        <v>26</v>
      </c>
      <c r="K240" s="1"/>
      <c r="L240" s="1" t="s">
        <v>28</v>
      </c>
      <c r="M240" s="1"/>
      <c r="N240" s="1"/>
      <c r="P240">
        <f t="shared" si="64"/>
        <v>3</v>
      </c>
      <c r="Q240">
        <f t="shared" si="65"/>
        <v>1</v>
      </c>
      <c r="S240">
        <f t="shared" si="66"/>
        <v>0</v>
      </c>
      <c r="T240">
        <f t="shared" si="67"/>
        <v>1</v>
      </c>
      <c r="U240">
        <f t="shared" si="68"/>
        <v>0</v>
      </c>
      <c r="V240">
        <f t="shared" si="69"/>
        <v>0</v>
      </c>
      <c r="W240">
        <f t="shared" si="54"/>
        <v>0</v>
      </c>
      <c r="X240">
        <f t="shared" si="55"/>
        <v>0</v>
      </c>
      <c r="Y240">
        <f t="shared" si="56"/>
        <v>0</v>
      </c>
      <c r="Z240">
        <f t="shared" si="57"/>
        <v>0</v>
      </c>
      <c r="AA240">
        <f t="shared" si="58"/>
        <v>1</v>
      </c>
      <c r="AB240">
        <f t="shared" si="59"/>
        <v>0</v>
      </c>
      <c r="AC240">
        <f t="shared" si="60"/>
        <v>1</v>
      </c>
      <c r="AD240">
        <f t="shared" si="61"/>
        <v>0</v>
      </c>
      <c r="AE240">
        <f t="shared" si="62"/>
        <v>0</v>
      </c>
      <c r="AH240">
        <f t="shared" si="63"/>
        <v>3</v>
      </c>
      <c r="AI240">
        <f t="shared" si="70"/>
        <v>3</v>
      </c>
      <c r="AJ240" s="5" t="str">
        <f t="shared" si="71"/>
        <v>Correct</v>
      </c>
      <c r="AK240" s="37"/>
      <c r="AL240" s="1" t="s">
        <v>94</v>
      </c>
      <c r="AM240" s="1">
        <v>27</v>
      </c>
      <c r="AN240" s="1" t="s">
        <v>121</v>
      </c>
      <c r="AO240" s="1" t="s">
        <v>168</v>
      </c>
      <c r="AP240" s="1"/>
      <c r="AQ240" s="1" t="s">
        <v>98</v>
      </c>
      <c r="AR240" s="1" t="s">
        <v>80</v>
      </c>
      <c r="AS240" s="1" t="s">
        <v>114</v>
      </c>
      <c r="AT240" s="1" t="s">
        <v>110</v>
      </c>
      <c r="AU240" s="1" t="s">
        <v>101</v>
      </c>
      <c r="AV240" s="1" t="s">
        <v>102</v>
      </c>
      <c r="AW240" s="1"/>
      <c r="AX240" s="1" t="s">
        <v>102</v>
      </c>
      <c r="AY240" s="1"/>
    </row>
    <row r="241" spans="1:51" x14ac:dyDescent="0.25">
      <c r="A241" s="1">
        <v>240</v>
      </c>
      <c r="B241" s="1"/>
      <c r="C241" s="1"/>
      <c r="D241" s="1"/>
      <c r="E241" s="1"/>
      <c r="F241" s="1"/>
      <c r="G241" s="1"/>
      <c r="H241" s="1"/>
      <c r="I241" s="1"/>
      <c r="J241" s="1"/>
      <c r="K241" s="1"/>
      <c r="L241" s="1" t="s">
        <v>28</v>
      </c>
      <c r="M241" s="1" t="s">
        <v>29</v>
      </c>
      <c r="N241" s="1"/>
      <c r="P241">
        <f t="shared" si="64"/>
        <v>2</v>
      </c>
      <c r="Q241">
        <f t="shared" si="65"/>
        <v>1.5</v>
      </c>
      <c r="S241">
        <f t="shared" si="66"/>
        <v>0</v>
      </c>
      <c r="T241">
        <f t="shared" si="67"/>
        <v>0</v>
      </c>
      <c r="U241">
        <f t="shared" si="68"/>
        <v>0</v>
      </c>
      <c r="V241">
        <f t="shared" si="69"/>
        <v>0</v>
      </c>
      <c r="W241">
        <f t="shared" si="54"/>
        <v>0</v>
      </c>
      <c r="X241">
        <f t="shared" si="55"/>
        <v>0</v>
      </c>
      <c r="Y241">
        <f t="shared" si="56"/>
        <v>0</v>
      </c>
      <c r="Z241">
        <f t="shared" si="57"/>
        <v>0</v>
      </c>
      <c r="AA241">
        <f t="shared" si="58"/>
        <v>0</v>
      </c>
      <c r="AB241">
        <f t="shared" si="59"/>
        <v>0</v>
      </c>
      <c r="AC241">
        <f t="shared" si="60"/>
        <v>1</v>
      </c>
      <c r="AD241">
        <f t="shared" si="61"/>
        <v>1</v>
      </c>
      <c r="AE241">
        <f t="shared" si="62"/>
        <v>0</v>
      </c>
      <c r="AH241">
        <f t="shared" si="63"/>
        <v>2</v>
      </c>
      <c r="AI241">
        <f t="shared" si="70"/>
        <v>2</v>
      </c>
      <c r="AJ241" s="5" t="str">
        <f t="shared" si="71"/>
        <v>Correct</v>
      </c>
      <c r="AK241" s="37"/>
      <c r="AL241" s="1" t="s">
        <v>105</v>
      </c>
      <c r="AM241" s="1"/>
      <c r="AN241" s="1" t="s">
        <v>121</v>
      </c>
      <c r="AO241" s="1" t="s">
        <v>191</v>
      </c>
      <c r="AP241" s="1" t="s">
        <v>107</v>
      </c>
      <c r="AQ241" s="1" t="s">
        <v>98</v>
      </c>
      <c r="AR241" s="1" t="s">
        <v>80</v>
      </c>
      <c r="AS241" s="1"/>
      <c r="AT241" s="1" t="s">
        <v>100</v>
      </c>
      <c r="AU241" s="1" t="s">
        <v>101</v>
      </c>
      <c r="AV241" s="1" t="s">
        <v>102</v>
      </c>
      <c r="AW241" s="1"/>
      <c r="AX241" s="1" t="s">
        <v>102</v>
      </c>
      <c r="AY241" s="1"/>
    </row>
    <row r="242" spans="1:51" x14ac:dyDescent="0.25">
      <c r="A242" s="1">
        <v>241</v>
      </c>
      <c r="B242" s="1"/>
      <c r="C242" s="1" t="s">
        <v>20</v>
      </c>
      <c r="D242" s="1"/>
      <c r="E242" s="1"/>
      <c r="F242" s="1"/>
      <c r="G242" s="1"/>
      <c r="H242" s="1"/>
      <c r="I242" s="1"/>
      <c r="J242" s="1"/>
      <c r="K242" s="1"/>
      <c r="L242" s="1"/>
      <c r="M242" s="1" t="s">
        <v>29</v>
      </c>
      <c r="N242" s="1" t="s">
        <v>30</v>
      </c>
      <c r="P242">
        <f t="shared" si="64"/>
        <v>3</v>
      </c>
      <c r="Q242">
        <f t="shared" si="65"/>
        <v>1</v>
      </c>
      <c r="S242">
        <f t="shared" si="66"/>
        <v>0</v>
      </c>
      <c r="T242">
        <f t="shared" si="67"/>
        <v>1</v>
      </c>
      <c r="U242">
        <f t="shared" si="68"/>
        <v>0</v>
      </c>
      <c r="V242">
        <f t="shared" si="69"/>
        <v>0</v>
      </c>
      <c r="W242">
        <f t="shared" si="54"/>
        <v>0</v>
      </c>
      <c r="X242">
        <f t="shared" si="55"/>
        <v>0</v>
      </c>
      <c r="Y242">
        <f t="shared" si="56"/>
        <v>0</v>
      </c>
      <c r="Z242">
        <f t="shared" si="57"/>
        <v>0</v>
      </c>
      <c r="AA242">
        <f t="shared" si="58"/>
        <v>0</v>
      </c>
      <c r="AB242">
        <f t="shared" si="59"/>
        <v>0</v>
      </c>
      <c r="AC242">
        <f t="shared" si="60"/>
        <v>0</v>
      </c>
      <c r="AD242">
        <f t="shared" si="61"/>
        <v>1</v>
      </c>
      <c r="AE242">
        <f t="shared" si="62"/>
        <v>1</v>
      </c>
      <c r="AH242">
        <f t="shared" si="63"/>
        <v>3</v>
      </c>
      <c r="AI242">
        <f t="shared" si="70"/>
        <v>3</v>
      </c>
      <c r="AJ242" s="5" t="str">
        <f t="shared" si="71"/>
        <v>Correct</v>
      </c>
      <c r="AK242" s="37"/>
      <c r="AL242" s="1" t="s">
        <v>94</v>
      </c>
      <c r="AM242" s="1">
        <v>26</v>
      </c>
      <c r="AN242" s="1" t="s">
        <v>121</v>
      </c>
      <c r="AO242" s="1" t="s">
        <v>175</v>
      </c>
      <c r="AP242" s="1" t="s">
        <v>107</v>
      </c>
      <c r="AQ242" s="1" t="s">
        <v>98</v>
      </c>
      <c r="AR242" s="1" t="s">
        <v>80</v>
      </c>
      <c r="AS242" s="1" t="s">
        <v>108</v>
      </c>
      <c r="AT242" s="1" t="s">
        <v>110</v>
      </c>
      <c r="AU242" s="1" t="s">
        <v>101</v>
      </c>
      <c r="AV242" s="1" t="s">
        <v>102</v>
      </c>
      <c r="AW242" s="1"/>
      <c r="AX242" s="1" t="s">
        <v>102</v>
      </c>
      <c r="AY242" s="1"/>
    </row>
    <row r="243" spans="1:51" x14ac:dyDescent="0.25">
      <c r="A243" s="1">
        <v>242</v>
      </c>
      <c r="B243" s="1" t="s">
        <v>19</v>
      </c>
      <c r="C243" s="1" t="s">
        <v>20</v>
      </c>
      <c r="D243" s="1"/>
      <c r="E243" s="1"/>
      <c r="F243" s="1"/>
      <c r="G243" s="1"/>
      <c r="H243" s="1"/>
      <c r="I243" s="1"/>
      <c r="J243" s="1"/>
      <c r="K243" s="1" t="s">
        <v>27</v>
      </c>
      <c r="L243" s="1"/>
      <c r="M243" s="1"/>
      <c r="N243" s="1"/>
      <c r="P243">
        <f t="shared" si="64"/>
        <v>3</v>
      </c>
      <c r="Q243">
        <f t="shared" si="65"/>
        <v>1</v>
      </c>
      <c r="S243">
        <f t="shared" si="66"/>
        <v>1</v>
      </c>
      <c r="T243">
        <f t="shared" si="67"/>
        <v>1</v>
      </c>
      <c r="U243">
        <f t="shared" si="68"/>
        <v>0</v>
      </c>
      <c r="V243">
        <f t="shared" si="69"/>
        <v>0</v>
      </c>
      <c r="W243">
        <f t="shared" si="54"/>
        <v>0</v>
      </c>
      <c r="X243">
        <f t="shared" si="55"/>
        <v>0</v>
      </c>
      <c r="Y243">
        <f t="shared" si="56"/>
        <v>0</v>
      </c>
      <c r="Z243">
        <f t="shared" si="57"/>
        <v>0</v>
      </c>
      <c r="AA243">
        <f t="shared" si="58"/>
        <v>0</v>
      </c>
      <c r="AB243">
        <f t="shared" si="59"/>
        <v>1</v>
      </c>
      <c r="AC243">
        <f t="shared" si="60"/>
        <v>0</v>
      </c>
      <c r="AD243">
        <f t="shared" si="61"/>
        <v>0</v>
      </c>
      <c r="AE243">
        <f t="shared" si="62"/>
        <v>0</v>
      </c>
      <c r="AH243">
        <f t="shared" si="63"/>
        <v>3</v>
      </c>
      <c r="AI243">
        <f t="shared" si="70"/>
        <v>3</v>
      </c>
      <c r="AJ243" s="5" t="str">
        <f t="shared" si="71"/>
        <v>Correct</v>
      </c>
      <c r="AK243" s="37"/>
      <c r="AL243" s="1" t="s">
        <v>94</v>
      </c>
      <c r="AM243" s="1">
        <v>43</v>
      </c>
      <c r="AN243" s="1" t="s">
        <v>121</v>
      </c>
      <c r="AO243" s="1" t="s">
        <v>192</v>
      </c>
      <c r="AP243" s="1" t="s">
        <v>107</v>
      </c>
      <c r="AQ243" s="1" t="s">
        <v>98</v>
      </c>
      <c r="AR243" s="1" t="s">
        <v>80</v>
      </c>
      <c r="AS243" s="1" t="s">
        <v>126</v>
      </c>
      <c r="AT243" s="1" t="s">
        <v>100</v>
      </c>
      <c r="AU243" s="1" t="s">
        <v>101</v>
      </c>
      <c r="AV243" s="1" t="s">
        <v>102</v>
      </c>
      <c r="AW243" s="1"/>
      <c r="AX243" s="1" t="s">
        <v>102</v>
      </c>
      <c r="AY243" s="1"/>
    </row>
    <row r="244" spans="1:51" x14ac:dyDescent="0.25">
      <c r="A244" s="1">
        <v>243</v>
      </c>
      <c r="B244" s="1"/>
      <c r="C244" s="1"/>
      <c r="D244" s="1"/>
      <c r="E244" s="1" t="s">
        <v>22</v>
      </c>
      <c r="F244" s="1"/>
      <c r="G244" s="1"/>
      <c r="H244" s="1" t="s">
        <v>25</v>
      </c>
      <c r="I244" s="1"/>
      <c r="J244" s="1"/>
      <c r="K244" s="1"/>
      <c r="L244" s="1" t="s">
        <v>28</v>
      </c>
      <c r="M244" s="1"/>
      <c r="N244" s="1"/>
      <c r="P244">
        <f t="shared" si="64"/>
        <v>3</v>
      </c>
      <c r="Q244">
        <f t="shared" si="65"/>
        <v>1</v>
      </c>
      <c r="S244">
        <f t="shared" si="66"/>
        <v>0</v>
      </c>
      <c r="T244">
        <f t="shared" si="67"/>
        <v>0</v>
      </c>
      <c r="U244">
        <f t="shared" si="68"/>
        <v>0</v>
      </c>
      <c r="V244">
        <f t="shared" si="69"/>
        <v>1</v>
      </c>
      <c r="W244">
        <f t="shared" si="54"/>
        <v>0</v>
      </c>
      <c r="X244">
        <f t="shared" si="55"/>
        <v>0</v>
      </c>
      <c r="Y244">
        <f t="shared" si="56"/>
        <v>1</v>
      </c>
      <c r="Z244">
        <f t="shared" si="57"/>
        <v>0</v>
      </c>
      <c r="AA244">
        <f t="shared" si="58"/>
        <v>0</v>
      </c>
      <c r="AB244">
        <f t="shared" si="59"/>
        <v>0</v>
      </c>
      <c r="AC244">
        <f t="shared" si="60"/>
        <v>1</v>
      </c>
      <c r="AD244">
        <f t="shared" si="61"/>
        <v>0</v>
      </c>
      <c r="AE244">
        <f t="shared" si="62"/>
        <v>0</v>
      </c>
      <c r="AH244">
        <f t="shared" si="63"/>
        <v>3</v>
      </c>
      <c r="AI244">
        <f t="shared" si="70"/>
        <v>3</v>
      </c>
      <c r="AJ244" s="5" t="str">
        <f t="shared" si="71"/>
        <v>Correct</v>
      </c>
      <c r="AK244" s="37"/>
      <c r="AL244" s="1" t="s">
        <v>94</v>
      </c>
      <c r="AM244" s="1">
        <v>37</v>
      </c>
      <c r="AN244" s="1" t="s">
        <v>121</v>
      </c>
      <c r="AO244" s="1" t="s">
        <v>193</v>
      </c>
      <c r="AP244" s="1" t="s">
        <v>107</v>
      </c>
      <c r="AQ244" s="1" t="s">
        <v>98</v>
      </c>
      <c r="AR244" s="1" t="s">
        <v>80</v>
      </c>
      <c r="AS244" s="1" t="s">
        <v>126</v>
      </c>
      <c r="AT244" s="1" t="s">
        <v>100</v>
      </c>
      <c r="AU244" s="1" t="s">
        <v>101</v>
      </c>
      <c r="AV244" s="1" t="s">
        <v>102</v>
      </c>
      <c r="AW244" s="1"/>
      <c r="AX244" s="1" t="s">
        <v>102</v>
      </c>
      <c r="AY244" s="1"/>
    </row>
    <row r="245" spans="1:51" x14ac:dyDescent="0.25">
      <c r="A245" s="1">
        <v>244</v>
      </c>
      <c r="B245" s="1"/>
      <c r="C245" s="1" t="s">
        <v>20</v>
      </c>
      <c r="D245" s="1" t="s">
        <v>21</v>
      </c>
      <c r="E245" s="1"/>
      <c r="F245" s="1"/>
      <c r="G245" s="1"/>
      <c r="H245" s="1" t="s">
        <v>25</v>
      </c>
      <c r="I245" s="1"/>
      <c r="J245" s="1" t="s">
        <v>26</v>
      </c>
      <c r="K245" s="1" t="s">
        <v>27</v>
      </c>
      <c r="L245" s="1" t="s">
        <v>28</v>
      </c>
      <c r="M245" s="1" t="s">
        <v>29</v>
      </c>
      <c r="N245" s="1"/>
      <c r="P245">
        <f t="shared" si="64"/>
        <v>7</v>
      </c>
      <c r="Q245">
        <f t="shared" si="65"/>
        <v>0.42857142857142855</v>
      </c>
      <c r="S245">
        <f t="shared" si="66"/>
        <v>0</v>
      </c>
      <c r="T245">
        <f t="shared" si="67"/>
        <v>0.42857142857142855</v>
      </c>
      <c r="U245">
        <f t="shared" si="68"/>
        <v>0.42857142857142855</v>
      </c>
      <c r="V245">
        <f t="shared" si="69"/>
        <v>0</v>
      </c>
      <c r="W245">
        <f t="shared" si="54"/>
        <v>0</v>
      </c>
      <c r="X245">
        <f t="shared" si="55"/>
        <v>0</v>
      </c>
      <c r="Y245">
        <f t="shared" si="56"/>
        <v>0.42857142857142855</v>
      </c>
      <c r="Z245">
        <f t="shared" si="57"/>
        <v>0</v>
      </c>
      <c r="AA245">
        <f t="shared" si="58"/>
        <v>0.42857142857142855</v>
      </c>
      <c r="AB245">
        <f t="shared" si="59"/>
        <v>0.42857142857142855</v>
      </c>
      <c r="AC245">
        <f t="shared" si="60"/>
        <v>0.42857142857142855</v>
      </c>
      <c r="AD245">
        <f t="shared" si="61"/>
        <v>0.42857142857142855</v>
      </c>
      <c r="AE245">
        <f t="shared" si="62"/>
        <v>0</v>
      </c>
      <c r="AH245">
        <f t="shared" si="63"/>
        <v>2.9999999999999996</v>
      </c>
      <c r="AI245">
        <f t="shared" si="70"/>
        <v>7</v>
      </c>
      <c r="AJ245" s="5" t="str">
        <f t="shared" si="71"/>
        <v>Correct</v>
      </c>
      <c r="AK245" s="37"/>
      <c r="AL245" s="1" t="s">
        <v>105</v>
      </c>
      <c r="AM245" s="1">
        <v>48</v>
      </c>
      <c r="AN245" s="1" t="s">
        <v>121</v>
      </c>
      <c r="AO245" s="1" t="s">
        <v>194</v>
      </c>
      <c r="AP245" s="1" t="s">
        <v>107</v>
      </c>
      <c r="AQ245" s="1" t="s">
        <v>98</v>
      </c>
      <c r="AR245" s="1" t="s">
        <v>80</v>
      </c>
      <c r="AS245" s="1" t="s">
        <v>114</v>
      </c>
      <c r="AT245" s="1" t="s">
        <v>153</v>
      </c>
      <c r="AU245" s="1" t="s">
        <v>135</v>
      </c>
      <c r="AV245" s="1" t="s">
        <v>102</v>
      </c>
      <c r="AW245" s="1"/>
      <c r="AX245" s="1" t="s">
        <v>102</v>
      </c>
      <c r="AY245" s="1"/>
    </row>
    <row r="246" spans="1:51" x14ac:dyDescent="0.25">
      <c r="A246" s="1">
        <v>245</v>
      </c>
      <c r="B246" s="1"/>
      <c r="C246" s="1" t="s">
        <v>20</v>
      </c>
      <c r="D246" s="1"/>
      <c r="E246" s="1"/>
      <c r="F246" s="1"/>
      <c r="G246" s="1"/>
      <c r="H246" s="1"/>
      <c r="I246" s="1"/>
      <c r="J246" s="1"/>
      <c r="K246" s="1"/>
      <c r="L246" s="1" t="s">
        <v>28</v>
      </c>
      <c r="M246" s="1"/>
      <c r="N246" s="1" t="s">
        <v>30</v>
      </c>
      <c r="P246">
        <f t="shared" si="64"/>
        <v>3</v>
      </c>
      <c r="Q246">
        <f t="shared" si="65"/>
        <v>1</v>
      </c>
      <c r="S246">
        <f t="shared" si="66"/>
        <v>0</v>
      </c>
      <c r="T246">
        <f t="shared" si="67"/>
        <v>1</v>
      </c>
      <c r="U246">
        <f t="shared" si="68"/>
        <v>0</v>
      </c>
      <c r="V246">
        <f t="shared" si="69"/>
        <v>0</v>
      </c>
      <c r="W246">
        <f t="shared" si="54"/>
        <v>0</v>
      </c>
      <c r="X246">
        <f t="shared" si="55"/>
        <v>0</v>
      </c>
      <c r="Y246">
        <f t="shared" si="56"/>
        <v>0</v>
      </c>
      <c r="Z246">
        <f t="shared" si="57"/>
        <v>0</v>
      </c>
      <c r="AA246">
        <f t="shared" si="58"/>
        <v>0</v>
      </c>
      <c r="AB246">
        <f t="shared" si="59"/>
        <v>0</v>
      </c>
      <c r="AC246">
        <f t="shared" si="60"/>
        <v>1</v>
      </c>
      <c r="AD246">
        <f t="shared" si="61"/>
        <v>0</v>
      </c>
      <c r="AE246">
        <f t="shared" si="62"/>
        <v>1</v>
      </c>
      <c r="AH246">
        <f t="shared" si="63"/>
        <v>3</v>
      </c>
      <c r="AI246">
        <f t="shared" si="70"/>
        <v>3</v>
      </c>
      <c r="AJ246" s="5" t="str">
        <f t="shared" si="71"/>
        <v>Correct</v>
      </c>
      <c r="AK246" s="37"/>
      <c r="AL246" s="1" t="s">
        <v>94</v>
      </c>
      <c r="AM246" s="1">
        <v>38</v>
      </c>
      <c r="AN246" s="1" t="s">
        <v>121</v>
      </c>
      <c r="AO246" s="1" t="s">
        <v>178</v>
      </c>
      <c r="AP246" s="1" t="s">
        <v>107</v>
      </c>
      <c r="AQ246" s="1" t="s">
        <v>98</v>
      </c>
      <c r="AR246" s="1" t="s">
        <v>80</v>
      </c>
      <c r="AS246" s="1" t="s">
        <v>126</v>
      </c>
      <c r="AT246" s="1" t="s">
        <v>100</v>
      </c>
      <c r="AU246" s="1" t="s">
        <v>135</v>
      </c>
      <c r="AV246" s="1" t="s">
        <v>102</v>
      </c>
      <c r="AW246" s="1"/>
      <c r="AX246" s="1" t="s">
        <v>102</v>
      </c>
      <c r="AY246" s="1"/>
    </row>
    <row r="247" spans="1:51" x14ac:dyDescent="0.25">
      <c r="A247" s="1">
        <v>246</v>
      </c>
      <c r="B247" s="1"/>
      <c r="C247" s="1" t="s">
        <v>20</v>
      </c>
      <c r="D247" s="1"/>
      <c r="E247" s="1"/>
      <c r="F247" s="1"/>
      <c r="G247" s="1"/>
      <c r="H247" s="1"/>
      <c r="I247" s="1" t="s">
        <v>267</v>
      </c>
      <c r="J247" s="1" t="s">
        <v>26</v>
      </c>
      <c r="K247" s="1"/>
      <c r="L247" s="1"/>
      <c r="M247" s="1"/>
      <c r="N247" s="1"/>
      <c r="P247">
        <f t="shared" si="64"/>
        <v>3</v>
      </c>
      <c r="Q247">
        <f t="shared" si="65"/>
        <v>1</v>
      </c>
      <c r="S247">
        <f t="shared" si="66"/>
        <v>0</v>
      </c>
      <c r="T247">
        <f t="shared" si="67"/>
        <v>1</v>
      </c>
      <c r="U247">
        <f t="shared" si="68"/>
        <v>0</v>
      </c>
      <c r="V247">
        <f t="shared" si="69"/>
        <v>0</v>
      </c>
      <c r="W247">
        <f t="shared" si="54"/>
        <v>0</v>
      </c>
      <c r="X247">
        <f t="shared" si="55"/>
        <v>0</v>
      </c>
      <c r="Y247">
        <f t="shared" si="56"/>
        <v>0</v>
      </c>
      <c r="Z247">
        <f t="shared" si="57"/>
        <v>1</v>
      </c>
      <c r="AA247">
        <f t="shared" si="58"/>
        <v>1</v>
      </c>
      <c r="AB247">
        <f t="shared" si="59"/>
        <v>0</v>
      </c>
      <c r="AC247">
        <f t="shared" si="60"/>
        <v>0</v>
      </c>
      <c r="AD247">
        <f t="shared" si="61"/>
        <v>0</v>
      </c>
      <c r="AE247">
        <f t="shared" si="62"/>
        <v>0</v>
      </c>
      <c r="AH247">
        <f t="shared" si="63"/>
        <v>3</v>
      </c>
      <c r="AI247">
        <f t="shared" si="70"/>
        <v>3</v>
      </c>
      <c r="AJ247" s="5" t="str">
        <f t="shared" si="71"/>
        <v>Correct</v>
      </c>
      <c r="AK247" s="37"/>
      <c r="AL247" s="1" t="s">
        <v>94</v>
      </c>
      <c r="AM247" s="1">
        <v>18</v>
      </c>
      <c r="AN247" s="1" t="s">
        <v>121</v>
      </c>
      <c r="AO247" s="1" t="s">
        <v>190</v>
      </c>
      <c r="AP247" s="1" t="s">
        <v>107</v>
      </c>
      <c r="AQ247" s="1" t="s">
        <v>98</v>
      </c>
      <c r="AR247" s="1" t="s">
        <v>80</v>
      </c>
      <c r="AS247" s="1"/>
      <c r="AT247" s="1" t="s">
        <v>103</v>
      </c>
      <c r="AU247" s="1" t="s">
        <v>136</v>
      </c>
      <c r="AV247" s="1" t="s">
        <v>102</v>
      </c>
      <c r="AW247" s="1"/>
      <c r="AX247" s="1" t="s">
        <v>102</v>
      </c>
      <c r="AY247" s="1"/>
    </row>
    <row r="248" spans="1:51" x14ac:dyDescent="0.25">
      <c r="A248" s="1">
        <v>247</v>
      </c>
      <c r="B248" s="1"/>
      <c r="C248" s="1"/>
      <c r="D248" s="1"/>
      <c r="E248" s="1"/>
      <c r="F248" s="1"/>
      <c r="G248" s="1"/>
      <c r="H248" s="1"/>
      <c r="I248" s="1"/>
      <c r="J248" s="1"/>
      <c r="K248" s="1"/>
      <c r="L248" s="1"/>
      <c r="M248" s="1"/>
      <c r="N248" s="1"/>
      <c r="P248">
        <f t="shared" si="64"/>
        <v>0</v>
      </c>
      <c r="Q248" t="e">
        <f t="shared" si="65"/>
        <v>#DIV/0!</v>
      </c>
      <c r="S248">
        <f t="shared" si="66"/>
        <v>0</v>
      </c>
      <c r="T248">
        <f t="shared" si="67"/>
        <v>0</v>
      </c>
      <c r="U248">
        <f t="shared" si="68"/>
        <v>0</v>
      </c>
      <c r="V248">
        <f t="shared" si="69"/>
        <v>0</v>
      </c>
      <c r="W248">
        <f t="shared" si="54"/>
        <v>0</v>
      </c>
      <c r="X248">
        <f t="shared" si="55"/>
        <v>0</v>
      </c>
      <c r="Y248">
        <f t="shared" si="56"/>
        <v>0</v>
      </c>
      <c r="Z248">
        <f t="shared" si="57"/>
        <v>0</v>
      </c>
      <c r="AA248">
        <f t="shared" si="58"/>
        <v>0</v>
      </c>
      <c r="AB248">
        <f t="shared" si="59"/>
        <v>0</v>
      </c>
      <c r="AC248">
        <f t="shared" si="60"/>
        <v>0</v>
      </c>
      <c r="AD248">
        <f t="shared" si="61"/>
        <v>0</v>
      </c>
      <c r="AE248">
        <f t="shared" si="62"/>
        <v>0</v>
      </c>
      <c r="AH248">
        <f t="shared" si="63"/>
        <v>0</v>
      </c>
      <c r="AI248">
        <f t="shared" si="70"/>
        <v>0</v>
      </c>
      <c r="AJ248" s="5" t="str">
        <f t="shared" si="71"/>
        <v>Correct</v>
      </c>
      <c r="AK248" s="37"/>
      <c r="AL248" s="1" t="s">
        <v>94</v>
      </c>
      <c r="AM248" s="1">
        <v>55</v>
      </c>
      <c r="AN248" s="1" t="s">
        <v>121</v>
      </c>
      <c r="AO248" s="1" t="s">
        <v>180</v>
      </c>
      <c r="AP248" s="1" t="s">
        <v>107</v>
      </c>
      <c r="AQ248" s="1" t="s">
        <v>98</v>
      </c>
      <c r="AR248" s="1" t="s">
        <v>80</v>
      </c>
      <c r="AS248" s="1" t="s">
        <v>126</v>
      </c>
      <c r="AT248" s="1" t="s">
        <v>110</v>
      </c>
      <c r="AU248" s="1" t="s">
        <v>101</v>
      </c>
      <c r="AV248" s="1" t="s">
        <v>102</v>
      </c>
      <c r="AW248" s="1"/>
      <c r="AX248" s="1" t="s">
        <v>102</v>
      </c>
      <c r="AY248" s="1"/>
    </row>
    <row r="249" spans="1:51" x14ac:dyDescent="0.25">
      <c r="A249" s="1">
        <v>248</v>
      </c>
      <c r="B249" s="1"/>
      <c r="C249" s="1"/>
      <c r="D249" s="1"/>
      <c r="E249" s="1" t="s">
        <v>22</v>
      </c>
      <c r="F249" s="1"/>
      <c r="G249" s="1"/>
      <c r="H249" s="1"/>
      <c r="I249" s="1"/>
      <c r="J249" s="1"/>
      <c r="K249" s="1" t="s">
        <v>27</v>
      </c>
      <c r="L249" s="1" t="s">
        <v>28</v>
      </c>
      <c r="M249" s="1"/>
      <c r="N249" s="1"/>
      <c r="P249">
        <f t="shared" si="64"/>
        <v>3</v>
      </c>
      <c r="Q249">
        <f t="shared" si="65"/>
        <v>1</v>
      </c>
      <c r="S249">
        <f t="shared" si="66"/>
        <v>0</v>
      </c>
      <c r="T249">
        <f t="shared" si="67"/>
        <v>0</v>
      </c>
      <c r="U249">
        <f t="shared" si="68"/>
        <v>0</v>
      </c>
      <c r="V249">
        <f t="shared" si="69"/>
        <v>1</v>
      </c>
      <c r="W249">
        <f t="shared" si="54"/>
        <v>0</v>
      </c>
      <c r="X249">
        <f t="shared" si="55"/>
        <v>0</v>
      </c>
      <c r="Y249">
        <f t="shared" si="56"/>
        <v>0</v>
      </c>
      <c r="Z249">
        <f t="shared" si="57"/>
        <v>0</v>
      </c>
      <c r="AA249">
        <f t="shared" si="58"/>
        <v>0</v>
      </c>
      <c r="AB249">
        <f t="shared" si="59"/>
        <v>1</v>
      </c>
      <c r="AC249">
        <f t="shared" si="60"/>
        <v>1</v>
      </c>
      <c r="AD249">
        <f t="shared" si="61"/>
        <v>0</v>
      </c>
      <c r="AE249">
        <f t="shared" si="62"/>
        <v>0</v>
      </c>
      <c r="AH249">
        <f t="shared" si="63"/>
        <v>3</v>
      </c>
      <c r="AI249">
        <f t="shared" si="70"/>
        <v>3</v>
      </c>
      <c r="AJ249" s="5" t="str">
        <f t="shared" si="71"/>
        <v>Correct</v>
      </c>
      <c r="AK249" s="37"/>
      <c r="AL249" s="1" t="s">
        <v>94</v>
      </c>
      <c r="AM249" s="1">
        <v>59</v>
      </c>
      <c r="AN249" s="1" t="s">
        <v>121</v>
      </c>
      <c r="AO249" s="1" t="s">
        <v>190</v>
      </c>
      <c r="AP249" s="1" t="s">
        <v>107</v>
      </c>
      <c r="AQ249" s="1" t="s">
        <v>98</v>
      </c>
      <c r="AR249" s="1" t="s">
        <v>80</v>
      </c>
      <c r="AS249" s="1" t="s">
        <v>126</v>
      </c>
      <c r="AT249" s="1" t="s">
        <v>110</v>
      </c>
      <c r="AU249" s="1" t="s">
        <v>101</v>
      </c>
      <c r="AV249" s="1" t="s">
        <v>102</v>
      </c>
      <c r="AW249" s="1"/>
      <c r="AX249" s="1" t="s">
        <v>102</v>
      </c>
      <c r="AY249" s="1"/>
    </row>
    <row r="250" spans="1:51" x14ac:dyDescent="0.25">
      <c r="A250" s="1">
        <v>249</v>
      </c>
      <c r="B250" s="1"/>
      <c r="C250" s="1" t="s">
        <v>20</v>
      </c>
      <c r="D250" s="1" t="s">
        <v>21</v>
      </c>
      <c r="E250" s="1"/>
      <c r="F250" s="1"/>
      <c r="G250" s="1"/>
      <c r="H250" s="1"/>
      <c r="I250" s="1"/>
      <c r="J250" s="1"/>
      <c r="K250" s="1"/>
      <c r="L250" s="1"/>
      <c r="M250" s="1"/>
      <c r="N250" s="1" t="s">
        <v>30</v>
      </c>
      <c r="P250">
        <f t="shared" si="64"/>
        <v>3</v>
      </c>
      <c r="Q250">
        <f t="shared" si="65"/>
        <v>1</v>
      </c>
      <c r="S250">
        <f t="shared" si="66"/>
        <v>0</v>
      </c>
      <c r="T250">
        <f t="shared" si="67"/>
        <v>1</v>
      </c>
      <c r="U250">
        <f t="shared" si="68"/>
        <v>1</v>
      </c>
      <c r="V250">
        <f t="shared" si="69"/>
        <v>0</v>
      </c>
      <c r="W250">
        <f t="shared" si="54"/>
        <v>0</v>
      </c>
      <c r="X250">
        <f t="shared" si="55"/>
        <v>0</v>
      </c>
      <c r="Y250">
        <f t="shared" si="56"/>
        <v>0</v>
      </c>
      <c r="Z250">
        <f t="shared" si="57"/>
        <v>0</v>
      </c>
      <c r="AA250">
        <f t="shared" si="58"/>
        <v>0</v>
      </c>
      <c r="AB250">
        <f t="shared" si="59"/>
        <v>0</v>
      </c>
      <c r="AC250">
        <f t="shared" si="60"/>
        <v>0</v>
      </c>
      <c r="AD250">
        <f t="shared" si="61"/>
        <v>0</v>
      </c>
      <c r="AE250">
        <f t="shared" si="62"/>
        <v>1</v>
      </c>
      <c r="AH250">
        <f t="shared" si="63"/>
        <v>3</v>
      </c>
      <c r="AI250">
        <f t="shared" si="70"/>
        <v>3</v>
      </c>
      <c r="AJ250" s="5" t="str">
        <f t="shared" si="71"/>
        <v>Correct</v>
      </c>
      <c r="AK250" s="37"/>
      <c r="AL250" s="1" t="s">
        <v>94</v>
      </c>
      <c r="AM250" s="1">
        <v>18</v>
      </c>
      <c r="AN250" s="1" t="s">
        <v>121</v>
      </c>
      <c r="AO250" s="1" t="s">
        <v>190</v>
      </c>
      <c r="AP250" s="1" t="s">
        <v>107</v>
      </c>
      <c r="AQ250" s="1" t="s">
        <v>98</v>
      </c>
      <c r="AR250" s="1" t="s">
        <v>80</v>
      </c>
      <c r="AS250" s="1"/>
      <c r="AT250" s="1" t="s">
        <v>103</v>
      </c>
      <c r="AU250" s="1" t="s">
        <v>136</v>
      </c>
      <c r="AV250" s="1" t="s">
        <v>102</v>
      </c>
      <c r="AW250" s="1"/>
      <c r="AX250" s="1" t="s">
        <v>102</v>
      </c>
      <c r="AY250" s="1"/>
    </row>
    <row r="251" spans="1:51" x14ac:dyDescent="0.25">
      <c r="A251" s="1">
        <v>250</v>
      </c>
      <c r="B251" s="1"/>
      <c r="C251" s="1" t="s">
        <v>20</v>
      </c>
      <c r="D251" s="1"/>
      <c r="E251" s="1" t="s">
        <v>22</v>
      </c>
      <c r="F251" s="1"/>
      <c r="G251" s="1"/>
      <c r="H251" s="1"/>
      <c r="I251" s="1" t="s">
        <v>267</v>
      </c>
      <c r="J251" s="1"/>
      <c r="K251" s="1" t="s">
        <v>27</v>
      </c>
      <c r="L251" s="1"/>
      <c r="M251" s="1"/>
      <c r="N251" s="1"/>
      <c r="P251">
        <f t="shared" si="64"/>
        <v>4</v>
      </c>
      <c r="Q251">
        <f t="shared" si="65"/>
        <v>0.75</v>
      </c>
      <c r="S251">
        <f t="shared" si="66"/>
        <v>0</v>
      </c>
      <c r="T251">
        <f t="shared" si="67"/>
        <v>0.75</v>
      </c>
      <c r="U251">
        <f t="shared" si="68"/>
        <v>0</v>
      </c>
      <c r="V251">
        <f t="shared" si="69"/>
        <v>0.75</v>
      </c>
      <c r="W251">
        <f t="shared" si="54"/>
        <v>0</v>
      </c>
      <c r="X251">
        <f t="shared" si="55"/>
        <v>0</v>
      </c>
      <c r="Y251">
        <f t="shared" si="56"/>
        <v>0</v>
      </c>
      <c r="Z251">
        <f t="shared" si="57"/>
        <v>0.75</v>
      </c>
      <c r="AA251">
        <f t="shared" si="58"/>
        <v>0</v>
      </c>
      <c r="AB251">
        <f t="shared" si="59"/>
        <v>0.75</v>
      </c>
      <c r="AC251">
        <f t="shared" si="60"/>
        <v>0</v>
      </c>
      <c r="AD251">
        <f t="shared" si="61"/>
        <v>0</v>
      </c>
      <c r="AE251">
        <f t="shared" si="62"/>
        <v>0</v>
      </c>
      <c r="AH251">
        <f t="shared" si="63"/>
        <v>3</v>
      </c>
      <c r="AI251">
        <f t="shared" si="70"/>
        <v>4</v>
      </c>
      <c r="AJ251" s="5" t="str">
        <f t="shared" si="71"/>
        <v>Correct</v>
      </c>
      <c r="AK251" s="37"/>
      <c r="AL251" s="1" t="s">
        <v>94</v>
      </c>
      <c r="AM251" s="1">
        <v>25</v>
      </c>
      <c r="AN251" s="1" t="s">
        <v>121</v>
      </c>
      <c r="AO251" s="1" t="s">
        <v>178</v>
      </c>
      <c r="AP251" s="1" t="s">
        <v>107</v>
      </c>
      <c r="AQ251" s="1" t="s">
        <v>98</v>
      </c>
      <c r="AR251" s="1" t="s">
        <v>80</v>
      </c>
      <c r="AS251" s="1" t="s">
        <v>126</v>
      </c>
      <c r="AT251" s="1" t="s">
        <v>110</v>
      </c>
      <c r="AU251" s="1" t="s">
        <v>101</v>
      </c>
      <c r="AV251" s="1" t="s">
        <v>102</v>
      </c>
      <c r="AW251" s="1"/>
      <c r="AX251" s="1" t="s">
        <v>102</v>
      </c>
      <c r="AY251" s="1"/>
    </row>
    <row r="252" spans="1:51" x14ac:dyDescent="0.25">
      <c r="A252" s="1">
        <v>251</v>
      </c>
      <c r="B252" s="1"/>
      <c r="C252" s="1"/>
      <c r="D252" s="1" t="s">
        <v>21</v>
      </c>
      <c r="E252" s="1"/>
      <c r="F252" s="1"/>
      <c r="G252" s="1"/>
      <c r="H252" s="1"/>
      <c r="I252" s="1"/>
      <c r="J252" s="1" t="s">
        <v>26</v>
      </c>
      <c r="K252" s="1" t="s">
        <v>27</v>
      </c>
      <c r="L252" s="1"/>
      <c r="M252" s="1"/>
      <c r="N252" s="1" t="s">
        <v>30</v>
      </c>
      <c r="P252">
        <f t="shared" si="64"/>
        <v>4</v>
      </c>
      <c r="Q252">
        <f t="shared" si="65"/>
        <v>0.75</v>
      </c>
      <c r="S252">
        <f t="shared" si="66"/>
        <v>0</v>
      </c>
      <c r="T252">
        <f t="shared" si="67"/>
        <v>0</v>
      </c>
      <c r="U252">
        <f t="shared" si="68"/>
        <v>0.75</v>
      </c>
      <c r="V252">
        <f t="shared" si="69"/>
        <v>0</v>
      </c>
      <c r="W252">
        <f t="shared" si="54"/>
        <v>0</v>
      </c>
      <c r="X252">
        <f t="shared" si="55"/>
        <v>0</v>
      </c>
      <c r="Y252">
        <f t="shared" si="56"/>
        <v>0</v>
      </c>
      <c r="Z252">
        <f t="shared" si="57"/>
        <v>0</v>
      </c>
      <c r="AA252">
        <f t="shared" si="58"/>
        <v>0.75</v>
      </c>
      <c r="AB252">
        <f t="shared" si="59"/>
        <v>0.75</v>
      </c>
      <c r="AC252">
        <f t="shared" si="60"/>
        <v>0</v>
      </c>
      <c r="AD252">
        <f t="shared" si="61"/>
        <v>0</v>
      </c>
      <c r="AE252">
        <f t="shared" si="62"/>
        <v>0.75</v>
      </c>
      <c r="AH252">
        <f t="shared" si="63"/>
        <v>3</v>
      </c>
      <c r="AI252">
        <f t="shared" si="70"/>
        <v>4</v>
      </c>
      <c r="AJ252" s="5" t="str">
        <f t="shared" si="71"/>
        <v>Correct</v>
      </c>
      <c r="AK252" s="37"/>
      <c r="AL252" s="1" t="s">
        <v>105</v>
      </c>
      <c r="AM252" s="1">
        <v>49</v>
      </c>
      <c r="AN252" s="1" t="s">
        <v>121</v>
      </c>
      <c r="AO252" s="1" t="s">
        <v>193</v>
      </c>
      <c r="AP252" s="1" t="s">
        <v>107</v>
      </c>
      <c r="AQ252" s="1" t="s">
        <v>98</v>
      </c>
      <c r="AR252" s="1" t="s">
        <v>80</v>
      </c>
      <c r="AS252" s="1" t="s">
        <v>126</v>
      </c>
      <c r="AT252" s="1" t="s">
        <v>153</v>
      </c>
      <c r="AU252" s="1" t="s">
        <v>135</v>
      </c>
      <c r="AV252" s="1" t="s">
        <v>102</v>
      </c>
      <c r="AW252" s="1"/>
      <c r="AX252" s="1" t="s">
        <v>102</v>
      </c>
      <c r="AY252" s="1"/>
    </row>
    <row r="253" spans="1:51" x14ac:dyDescent="0.25">
      <c r="A253" s="1">
        <v>252</v>
      </c>
      <c r="B253" s="1"/>
      <c r="C253" s="1"/>
      <c r="D253" s="1"/>
      <c r="E253" s="1"/>
      <c r="F253" s="1"/>
      <c r="G253" s="1"/>
      <c r="H253" s="1"/>
      <c r="I253" s="1"/>
      <c r="J253" s="1"/>
      <c r="K253" s="1"/>
      <c r="L253" s="1" t="s">
        <v>28</v>
      </c>
      <c r="M253" s="1"/>
      <c r="N253" s="1"/>
      <c r="P253">
        <f t="shared" si="64"/>
        <v>1</v>
      </c>
      <c r="Q253">
        <f t="shared" si="65"/>
        <v>3</v>
      </c>
      <c r="S253">
        <f t="shared" si="66"/>
        <v>0</v>
      </c>
      <c r="T253">
        <f t="shared" si="67"/>
        <v>0</v>
      </c>
      <c r="U253">
        <f t="shared" si="68"/>
        <v>0</v>
      </c>
      <c r="V253">
        <f t="shared" si="69"/>
        <v>0</v>
      </c>
      <c r="W253">
        <f t="shared" si="54"/>
        <v>0</v>
      </c>
      <c r="X253">
        <f t="shared" si="55"/>
        <v>0</v>
      </c>
      <c r="Y253">
        <f t="shared" si="56"/>
        <v>0</v>
      </c>
      <c r="Z253">
        <f t="shared" si="57"/>
        <v>0</v>
      </c>
      <c r="AA253">
        <f t="shared" si="58"/>
        <v>0</v>
      </c>
      <c r="AB253">
        <f t="shared" si="59"/>
        <v>0</v>
      </c>
      <c r="AC253">
        <f t="shared" si="60"/>
        <v>1</v>
      </c>
      <c r="AD253">
        <f t="shared" si="61"/>
        <v>0</v>
      </c>
      <c r="AE253">
        <f t="shared" si="62"/>
        <v>0</v>
      </c>
      <c r="AH253">
        <f t="shared" si="63"/>
        <v>1</v>
      </c>
      <c r="AI253">
        <f t="shared" si="70"/>
        <v>1</v>
      </c>
      <c r="AJ253" s="5" t="str">
        <f t="shared" si="71"/>
        <v>Correct</v>
      </c>
      <c r="AK253" s="37"/>
      <c r="AL253" s="1" t="s">
        <v>105</v>
      </c>
      <c r="AM253" s="1">
        <v>41</v>
      </c>
      <c r="AN253" s="1" t="s">
        <v>95</v>
      </c>
      <c r="AO253" s="1" t="s">
        <v>195</v>
      </c>
      <c r="AP253" s="1"/>
      <c r="AQ253" s="1" t="s">
        <v>102</v>
      </c>
      <c r="AR253" s="1" t="s">
        <v>80</v>
      </c>
      <c r="AS253" s="1" t="s">
        <v>126</v>
      </c>
      <c r="AT253" s="1" t="s">
        <v>153</v>
      </c>
      <c r="AU253" s="1" t="s">
        <v>101</v>
      </c>
      <c r="AV253" s="1" t="s">
        <v>102</v>
      </c>
      <c r="AW253" s="1"/>
      <c r="AX253" s="1" t="s">
        <v>102</v>
      </c>
      <c r="AY253" s="1"/>
    </row>
    <row r="254" spans="1:51" x14ac:dyDescent="0.25">
      <c r="A254" s="1">
        <v>253</v>
      </c>
      <c r="B254" s="1"/>
      <c r="C254" s="1"/>
      <c r="D254" s="1"/>
      <c r="E254" s="1"/>
      <c r="F254" s="1"/>
      <c r="G254" s="1"/>
      <c r="H254" s="1" t="s">
        <v>25</v>
      </c>
      <c r="I254" s="1"/>
      <c r="J254" s="1"/>
      <c r="K254" s="1" t="s">
        <v>27</v>
      </c>
      <c r="L254" s="1" t="s">
        <v>28</v>
      </c>
      <c r="M254" s="1"/>
      <c r="N254" s="1"/>
      <c r="P254">
        <f t="shared" si="64"/>
        <v>3</v>
      </c>
      <c r="Q254">
        <f t="shared" si="65"/>
        <v>1</v>
      </c>
      <c r="S254">
        <f t="shared" si="66"/>
        <v>0</v>
      </c>
      <c r="T254">
        <f t="shared" si="67"/>
        <v>0</v>
      </c>
      <c r="U254">
        <f t="shared" si="68"/>
        <v>0</v>
      </c>
      <c r="V254">
        <f t="shared" si="69"/>
        <v>0</v>
      </c>
      <c r="W254">
        <f t="shared" si="54"/>
        <v>0</v>
      </c>
      <c r="X254">
        <f t="shared" si="55"/>
        <v>0</v>
      </c>
      <c r="Y254">
        <f t="shared" si="56"/>
        <v>1</v>
      </c>
      <c r="Z254">
        <f t="shared" si="57"/>
        <v>0</v>
      </c>
      <c r="AA254">
        <f t="shared" si="58"/>
        <v>0</v>
      </c>
      <c r="AB254">
        <f t="shared" si="59"/>
        <v>1</v>
      </c>
      <c r="AC254">
        <f t="shared" si="60"/>
        <v>1</v>
      </c>
      <c r="AD254">
        <f t="shared" si="61"/>
        <v>0</v>
      </c>
      <c r="AE254">
        <f t="shared" si="62"/>
        <v>0</v>
      </c>
      <c r="AH254">
        <f t="shared" si="63"/>
        <v>3</v>
      </c>
      <c r="AI254">
        <f t="shared" si="70"/>
        <v>3</v>
      </c>
      <c r="AJ254" s="5" t="str">
        <f t="shared" si="71"/>
        <v>Correct</v>
      </c>
      <c r="AK254" s="37"/>
      <c r="AL254" s="1" t="s">
        <v>94</v>
      </c>
      <c r="AM254" s="1">
        <v>34</v>
      </c>
      <c r="AN254" s="1" t="s">
        <v>121</v>
      </c>
      <c r="AO254" s="1" t="s">
        <v>196</v>
      </c>
      <c r="AP254" s="1" t="s">
        <v>107</v>
      </c>
      <c r="AQ254" s="1"/>
      <c r="AR254" s="1" t="s">
        <v>80</v>
      </c>
      <c r="AS254" s="1" t="s">
        <v>114</v>
      </c>
      <c r="AT254" s="1" t="s">
        <v>137</v>
      </c>
      <c r="AU254" s="1" t="s">
        <v>101</v>
      </c>
      <c r="AV254" s="1" t="s">
        <v>102</v>
      </c>
      <c r="AW254" s="1"/>
      <c r="AX254" s="1" t="s">
        <v>102</v>
      </c>
      <c r="AY254" s="1"/>
    </row>
    <row r="255" spans="1:51" x14ac:dyDescent="0.25">
      <c r="A255" s="1">
        <v>254</v>
      </c>
      <c r="B255" s="1"/>
      <c r="C255" s="1" t="s">
        <v>20</v>
      </c>
      <c r="D255" s="1"/>
      <c r="E255" s="1"/>
      <c r="F255" s="1"/>
      <c r="G255" s="1"/>
      <c r="H255" s="1"/>
      <c r="I255" s="1"/>
      <c r="J255" s="1" t="s">
        <v>26</v>
      </c>
      <c r="K255" s="1"/>
      <c r="L255" s="1"/>
      <c r="M255" s="1"/>
      <c r="N255" s="1"/>
      <c r="P255">
        <f t="shared" si="64"/>
        <v>2</v>
      </c>
      <c r="Q255">
        <f t="shared" si="65"/>
        <v>1.5</v>
      </c>
      <c r="S255">
        <f t="shared" si="66"/>
        <v>0</v>
      </c>
      <c r="T255">
        <f t="shared" si="67"/>
        <v>1</v>
      </c>
      <c r="U255">
        <f t="shared" si="68"/>
        <v>0</v>
      </c>
      <c r="V255">
        <f t="shared" si="69"/>
        <v>0</v>
      </c>
      <c r="W255">
        <f t="shared" si="54"/>
        <v>0</v>
      </c>
      <c r="X255">
        <f t="shared" si="55"/>
        <v>0</v>
      </c>
      <c r="Y255">
        <f t="shared" si="56"/>
        <v>0</v>
      </c>
      <c r="Z255">
        <f t="shared" si="57"/>
        <v>0</v>
      </c>
      <c r="AA255">
        <f t="shared" si="58"/>
        <v>1</v>
      </c>
      <c r="AB255">
        <f t="shared" si="59"/>
        <v>0</v>
      </c>
      <c r="AC255">
        <f t="shared" si="60"/>
        <v>0</v>
      </c>
      <c r="AD255">
        <f t="shared" si="61"/>
        <v>0</v>
      </c>
      <c r="AE255">
        <f t="shared" si="62"/>
        <v>0</v>
      </c>
      <c r="AH255">
        <f t="shared" si="63"/>
        <v>2</v>
      </c>
      <c r="AI255">
        <f t="shared" si="70"/>
        <v>2</v>
      </c>
      <c r="AJ255" s="5" t="str">
        <f t="shared" si="71"/>
        <v>Correct</v>
      </c>
      <c r="AK255" s="37"/>
      <c r="AL255" s="1" t="s">
        <v>94</v>
      </c>
      <c r="AM255" s="1">
        <v>70</v>
      </c>
      <c r="AN255" s="1" t="s">
        <v>121</v>
      </c>
      <c r="AO255" s="1" t="s">
        <v>197</v>
      </c>
      <c r="AP255" s="1" t="s">
        <v>107</v>
      </c>
      <c r="AQ255" s="1" t="s">
        <v>98</v>
      </c>
      <c r="AR255" s="1" t="s">
        <v>80</v>
      </c>
      <c r="AS255" s="1"/>
      <c r="AT255" s="1" t="s">
        <v>120</v>
      </c>
      <c r="AU255" s="1" t="s">
        <v>101</v>
      </c>
      <c r="AV255" s="1"/>
      <c r="AW255" s="1"/>
      <c r="AX255" s="1"/>
      <c r="AY255" s="1"/>
    </row>
    <row r="256" spans="1:51" x14ac:dyDescent="0.25">
      <c r="A256" s="1">
        <v>255</v>
      </c>
      <c r="B256" s="1"/>
      <c r="C256" s="1"/>
      <c r="D256" s="1"/>
      <c r="E256" s="1" t="s">
        <v>22</v>
      </c>
      <c r="F256" s="1"/>
      <c r="G256" s="1"/>
      <c r="H256" s="1"/>
      <c r="I256" s="1"/>
      <c r="J256" s="1"/>
      <c r="K256" s="1"/>
      <c r="L256" s="1"/>
      <c r="M256" s="1"/>
      <c r="N256" s="1" t="s">
        <v>30</v>
      </c>
      <c r="P256">
        <f t="shared" si="64"/>
        <v>2</v>
      </c>
      <c r="Q256">
        <f t="shared" si="65"/>
        <v>1.5</v>
      </c>
      <c r="S256">
        <f t="shared" si="66"/>
        <v>0</v>
      </c>
      <c r="T256">
        <f t="shared" si="67"/>
        <v>0</v>
      </c>
      <c r="U256">
        <f t="shared" si="68"/>
        <v>0</v>
      </c>
      <c r="V256">
        <f t="shared" si="69"/>
        <v>1</v>
      </c>
      <c r="W256">
        <f t="shared" si="54"/>
        <v>0</v>
      </c>
      <c r="X256">
        <f t="shared" si="55"/>
        <v>0</v>
      </c>
      <c r="Y256">
        <f t="shared" si="56"/>
        <v>0</v>
      </c>
      <c r="Z256">
        <f t="shared" si="57"/>
        <v>0</v>
      </c>
      <c r="AA256">
        <f t="shared" si="58"/>
        <v>0</v>
      </c>
      <c r="AB256">
        <f t="shared" si="59"/>
        <v>0</v>
      </c>
      <c r="AC256">
        <f t="shared" si="60"/>
        <v>0</v>
      </c>
      <c r="AD256">
        <f t="shared" si="61"/>
        <v>0</v>
      </c>
      <c r="AE256">
        <f t="shared" si="62"/>
        <v>1</v>
      </c>
      <c r="AH256">
        <f t="shared" si="63"/>
        <v>2</v>
      </c>
      <c r="AI256">
        <f t="shared" si="70"/>
        <v>2</v>
      </c>
      <c r="AJ256" s="5" t="str">
        <f t="shared" si="71"/>
        <v>Correct</v>
      </c>
      <c r="AK256" s="37"/>
      <c r="AL256" s="1" t="s">
        <v>105</v>
      </c>
      <c r="AM256" s="1">
        <v>47</v>
      </c>
      <c r="AN256" s="1" t="s">
        <v>121</v>
      </c>
      <c r="AO256" s="1" t="s">
        <v>178</v>
      </c>
      <c r="AP256" s="1" t="s">
        <v>107</v>
      </c>
      <c r="AQ256" s="1" t="s">
        <v>98</v>
      </c>
      <c r="AR256" s="1" t="s">
        <v>80</v>
      </c>
      <c r="AS256" s="1"/>
      <c r="AT256" s="1" t="s">
        <v>110</v>
      </c>
      <c r="AU256" s="1" t="s">
        <v>101</v>
      </c>
      <c r="AV256" s="1" t="s">
        <v>102</v>
      </c>
      <c r="AW256" s="1"/>
      <c r="AX256" s="1" t="s">
        <v>102</v>
      </c>
      <c r="AY256" s="1"/>
    </row>
    <row r="257" spans="1:51" x14ac:dyDescent="0.25">
      <c r="A257" s="1">
        <v>256</v>
      </c>
      <c r="B257" s="1"/>
      <c r="C257" s="1"/>
      <c r="D257" s="1"/>
      <c r="E257" s="1" t="s">
        <v>22</v>
      </c>
      <c r="F257" s="1"/>
      <c r="G257" s="1"/>
      <c r="H257" s="1"/>
      <c r="I257" s="1"/>
      <c r="J257" s="1"/>
      <c r="K257" s="1"/>
      <c r="L257" s="1" t="s">
        <v>28</v>
      </c>
      <c r="M257" s="1" t="s">
        <v>29</v>
      </c>
      <c r="N257" s="1"/>
      <c r="P257">
        <f t="shared" si="64"/>
        <v>3</v>
      </c>
      <c r="Q257">
        <f t="shared" si="65"/>
        <v>1</v>
      </c>
      <c r="S257">
        <f t="shared" si="66"/>
        <v>0</v>
      </c>
      <c r="T257">
        <f t="shared" si="67"/>
        <v>0</v>
      </c>
      <c r="U257">
        <f t="shared" si="68"/>
        <v>0</v>
      </c>
      <c r="V257">
        <f t="shared" si="69"/>
        <v>1</v>
      </c>
      <c r="W257">
        <f t="shared" si="54"/>
        <v>0</v>
      </c>
      <c r="X257">
        <f t="shared" si="55"/>
        <v>0</v>
      </c>
      <c r="Y257">
        <f t="shared" si="56"/>
        <v>0</v>
      </c>
      <c r="Z257">
        <f t="shared" si="57"/>
        <v>0</v>
      </c>
      <c r="AA257">
        <f t="shared" si="58"/>
        <v>0</v>
      </c>
      <c r="AB257">
        <f t="shared" si="59"/>
        <v>0</v>
      </c>
      <c r="AC257">
        <f t="shared" si="60"/>
        <v>1</v>
      </c>
      <c r="AD257">
        <f t="shared" si="61"/>
        <v>1</v>
      </c>
      <c r="AE257">
        <f t="shared" si="62"/>
        <v>0</v>
      </c>
      <c r="AH257">
        <f t="shared" si="63"/>
        <v>3</v>
      </c>
      <c r="AI257">
        <f t="shared" si="70"/>
        <v>3</v>
      </c>
      <c r="AJ257" s="5" t="str">
        <f t="shared" si="71"/>
        <v>Correct</v>
      </c>
      <c r="AK257" s="37"/>
      <c r="AL257" s="1" t="s">
        <v>105</v>
      </c>
      <c r="AM257" s="1">
        <v>43</v>
      </c>
      <c r="AN257" s="1" t="s">
        <v>121</v>
      </c>
      <c r="AO257" s="1" t="s">
        <v>161</v>
      </c>
      <c r="AP257" s="1" t="s">
        <v>107</v>
      </c>
      <c r="AQ257" s="1" t="s">
        <v>98</v>
      </c>
      <c r="AR257" s="1" t="s">
        <v>82</v>
      </c>
      <c r="AS257" s="1" t="s">
        <v>108</v>
      </c>
      <c r="AT257" s="1" t="s">
        <v>137</v>
      </c>
      <c r="AU257" s="1" t="s">
        <v>101</v>
      </c>
      <c r="AV257" s="1" t="s">
        <v>102</v>
      </c>
      <c r="AW257" s="1"/>
      <c r="AX257" s="1" t="s">
        <v>102</v>
      </c>
      <c r="AY257" s="1"/>
    </row>
    <row r="258" spans="1:51" x14ac:dyDescent="0.25">
      <c r="A258" s="1">
        <v>257</v>
      </c>
      <c r="B258" s="1"/>
      <c r="C258" s="1" t="s">
        <v>20</v>
      </c>
      <c r="D258" s="1"/>
      <c r="E258" s="1"/>
      <c r="F258" s="1"/>
      <c r="G258" s="1"/>
      <c r="H258" s="1"/>
      <c r="I258" s="1"/>
      <c r="J258" s="1" t="s">
        <v>26</v>
      </c>
      <c r="K258" s="1"/>
      <c r="L258" s="1"/>
      <c r="M258" s="1"/>
      <c r="N258" s="1" t="s">
        <v>30</v>
      </c>
      <c r="P258">
        <f t="shared" si="64"/>
        <v>3</v>
      </c>
      <c r="Q258">
        <f t="shared" si="65"/>
        <v>1</v>
      </c>
      <c r="S258">
        <f t="shared" si="66"/>
        <v>0</v>
      </c>
      <c r="T258">
        <f t="shared" si="67"/>
        <v>1</v>
      </c>
      <c r="U258">
        <f t="shared" si="68"/>
        <v>0</v>
      </c>
      <c r="V258">
        <f t="shared" si="69"/>
        <v>0</v>
      </c>
      <c r="W258">
        <f t="shared" ref="W258:W321" si="72">IF($P258&lt;3,IF($F258=$F$1,1,0),IF($F258=$F$1,$Q258,0))</f>
        <v>0</v>
      </c>
      <c r="X258">
        <f t="shared" ref="X258:X321" si="73">IF($P258&lt;3,IF($G258=$G$1,1,0),IF($G258=$G$1,$Q258,0))</f>
        <v>0</v>
      </c>
      <c r="Y258">
        <f t="shared" ref="Y258:Y321" si="74">IF($P258&lt;3,IF($H258=$H$1,1,0),IF($H258=$H$1,$Q258,0))</f>
        <v>0</v>
      </c>
      <c r="Z258">
        <f t="shared" ref="Z258:Z321" si="75">IF($P258&lt;3,IF($I258=$I$1,1,0),IF($I258=$I$1,$Q258,0))</f>
        <v>0</v>
      </c>
      <c r="AA258">
        <f t="shared" ref="AA258:AA321" si="76">IF($P258&lt;3,IF($J258=$J$1,1,0),IF($J258=$J$1,$Q258,0))</f>
        <v>1</v>
      </c>
      <c r="AB258">
        <f t="shared" ref="AB258:AB321" si="77">IF($P258&lt;3,IF($K258=$K$1,1,0),IF($K258=$K$1,$Q258,0))</f>
        <v>0</v>
      </c>
      <c r="AC258">
        <f t="shared" ref="AC258:AC321" si="78">IF($P258&lt;3,IF($L258=$L$1,1,0),IF($L258=$L$1,$Q258,0))</f>
        <v>0</v>
      </c>
      <c r="AD258">
        <f t="shared" ref="AD258:AD321" si="79">IF($P258&lt;3,IF($M258=$M$1,1,0),IF($M258=$M$1,$Q258,0))</f>
        <v>0</v>
      </c>
      <c r="AE258">
        <f t="shared" ref="AE258:AE321" si="80">IF($P258&lt;3,IF($N258=$N$1,1,0),IF($N258=$N$1,$Q258,0))</f>
        <v>1</v>
      </c>
      <c r="AH258">
        <f t="shared" ref="AH258:AH321" si="81">SUM(S258:AE258)</f>
        <v>3</v>
      </c>
      <c r="AI258">
        <f t="shared" si="70"/>
        <v>3</v>
      </c>
      <c r="AJ258" s="5" t="str">
        <f t="shared" si="71"/>
        <v>Correct</v>
      </c>
      <c r="AK258" s="37"/>
      <c r="AL258" s="1" t="s">
        <v>94</v>
      </c>
      <c r="AM258" s="1">
        <v>53</v>
      </c>
      <c r="AN258" s="1" t="s">
        <v>121</v>
      </c>
      <c r="AO258" s="1" t="s">
        <v>180</v>
      </c>
      <c r="AP258" s="1" t="s">
        <v>107</v>
      </c>
      <c r="AQ258" s="1" t="s">
        <v>102</v>
      </c>
      <c r="AR258" s="1" t="s">
        <v>355</v>
      </c>
      <c r="AS258" s="1" t="s">
        <v>126</v>
      </c>
      <c r="AT258" s="1" t="s">
        <v>120</v>
      </c>
      <c r="AU258" s="1" t="s">
        <v>101</v>
      </c>
      <c r="AV258" s="1" t="s">
        <v>102</v>
      </c>
      <c r="AW258" s="1"/>
      <c r="AX258" s="1" t="s">
        <v>102</v>
      </c>
      <c r="AY258" s="1"/>
    </row>
    <row r="259" spans="1:51" x14ac:dyDescent="0.25">
      <c r="A259" s="1">
        <v>258</v>
      </c>
      <c r="B259" s="1"/>
      <c r="C259" s="1"/>
      <c r="D259" s="1"/>
      <c r="E259" s="1" t="s">
        <v>22</v>
      </c>
      <c r="F259" s="1"/>
      <c r="G259" s="1"/>
      <c r="H259" s="1" t="s">
        <v>25</v>
      </c>
      <c r="I259" s="1"/>
      <c r="J259" s="1"/>
      <c r="K259" s="1"/>
      <c r="L259" s="1" t="s">
        <v>28</v>
      </c>
      <c r="M259" s="1"/>
      <c r="N259" s="1"/>
      <c r="P259">
        <f t="shared" ref="P259:P322" si="82">COUNTA(B259:N259)</f>
        <v>3</v>
      </c>
      <c r="Q259">
        <f t="shared" ref="Q259:Q322" si="83">3/P259</f>
        <v>1</v>
      </c>
      <c r="S259">
        <f t="shared" ref="S259:S322" si="84">IF($P259&lt;3,IF($B259=$B$1,1,0),IF($B259=$B$1,$Q259,0))</f>
        <v>0</v>
      </c>
      <c r="T259">
        <f t="shared" ref="T259:T322" si="85">IF($P259&lt;3,IF($C259=$C$1,1,0),IF($C259=$C$1,$Q259,0))</f>
        <v>0</v>
      </c>
      <c r="U259">
        <f t="shared" ref="U259:U322" si="86">IF($P259&lt;3,IF($D259=$D$1,1,0),IF($D259=$D$1,$Q259,0))</f>
        <v>0</v>
      </c>
      <c r="V259">
        <f t="shared" ref="V259:V322" si="87">IF($P259&lt;3,IF($E259=$E$1,1,0),IF($E259=$E$1,$Q259,0))</f>
        <v>1</v>
      </c>
      <c r="W259">
        <f t="shared" si="72"/>
        <v>0</v>
      </c>
      <c r="X259">
        <f t="shared" si="73"/>
        <v>0</v>
      </c>
      <c r="Y259">
        <f t="shared" si="74"/>
        <v>1</v>
      </c>
      <c r="Z259">
        <f t="shared" si="75"/>
        <v>0</v>
      </c>
      <c r="AA259">
        <f t="shared" si="76"/>
        <v>0</v>
      </c>
      <c r="AB259">
        <f t="shared" si="77"/>
        <v>0</v>
      </c>
      <c r="AC259">
        <f t="shared" si="78"/>
        <v>1</v>
      </c>
      <c r="AD259">
        <f t="shared" si="79"/>
        <v>0</v>
      </c>
      <c r="AE259">
        <f t="shared" si="80"/>
        <v>0</v>
      </c>
      <c r="AH259">
        <f t="shared" si="81"/>
        <v>3</v>
      </c>
      <c r="AI259">
        <f t="shared" ref="AI259:AI322" si="88">P259</f>
        <v>3</v>
      </c>
      <c r="AJ259" s="5" t="str">
        <f t="shared" ref="AJ259:AJ322" si="89">IF(AH259=AI259,"Correct",IF(AH259=3,"Correct","Wrong"))</f>
        <v>Correct</v>
      </c>
      <c r="AK259" s="37"/>
      <c r="AL259" s="1" t="s">
        <v>105</v>
      </c>
      <c r="AM259" s="1">
        <v>58</v>
      </c>
      <c r="AN259" s="1" t="s">
        <v>121</v>
      </c>
      <c r="AO259" s="1" t="s">
        <v>190</v>
      </c>
      <c r="AP259" s="1" t="s">
        <v>107</v>
      </c>
      <c r="AQ259" s="1" t="s">
        <v>98</v>
      </c>
      <c r="AR259" s="1" t="s">
        <v>80</v>
      </c>
      <c r="AS259" s="1"/>
      <c r="AT259" s="1" t="s">
        <v>120</v>
      </c>
      <c r="AU259" s="1" t="s">
        <v>101</v>
      </c>
      <c r="AV259" s="1" t="s">
        <v>102</v>
      </c>
      <c r="AW259" s="1"/>
      <c r="AX259" s="1" t="s">
        <v>102</v>
      </c>
      <c r="AY259" s="1"/>
    </row>
    <row r="260" spans="1:51" x14ac:dyDescent="0.25">
      <c r="A260" s="1">
        <v>259</v>
      </c>
      <c r="B260" s="1"/>
      <c r="C260" s="1"/>
      <c r="D260" s="1"/>
      <c r="E260" s="1"/>
      <c r="F260" s="1" t="s">
        <v>23</v>
      </c>
      <c r="G260" s="1"/>
      <c r="H260" s="1"/>
      <c r="I260" s="1"/>
      <c r="J260" s="1"/>
      <c r="K260" s="1" t="s">
        <v>27</v>
      </c>
      <c r="L260" s="1"/>
      <c r="M260" s="1"/>
      <c r="N260" s="1"/>
      <c r="P260">
        <f t="shared" si="82"/>
        <v>2</v>
      </c>
      <c r="Q260">
        <f t="shared" si="83"/>
        <v>1.5</v>
      </c>
      <c r="S260">
        <f t="shared" si="84"/>
        <v>0</v>
      </c>
      <c r="T260">
        <f t="shared" si="85"/>
        <v>0</v>
      </c>
      <c r="U260">
        <f t="shared" si="86"/>
        <v>0</v>
      </c>
      <c r="V260">
        <f t="shared" si="87"/>
        <v>0</v>
      </c>
      <c r="W260">
        <f t="shared" si="72"/>
        <v>1</v>
      </c>
      <c r="X260">
        <f t="shared" si="73"/>
        <v>0</v>
      </c>
      <c r="Y260">
        <f t="shared" si="74"/>
        <v>0</v>
      </c>
      <c r="Z260">
        <f t="shared" si="75"/>
        <v>0</v>
      </c>
      <c r="AA260">
        <f t="shared" si="76"/>
        <v>0</v>
      </c>
      <c r="AB260">
        <f t="shared" si="77"/>
        <v>1</v>
      </c>
      <c r="AC260">
        <f t="shared" si="78"/>
        <v>0</v>
      </c>
      <c r="AD260">
        <f t="shared" si="79"/>
        <v>0</v>
      </c>
      <c r="AE260">
        <f t="shared" si="80"/>
        <v>0</v>
      </c>
      <c r="AH260">
        <f t="shared" si="81"/>
        <v>2</v>
      </c>
      <c r="AI260">
        <f t="shared" si="88"/>
        <v>2</v>
      </c>
      <c r="AJ260" s="5" t="str">
        <f t="shared" si="89"/>
        <v>Correct</v>
      </c>
      <c r="AK260" s="37"/>
      <c r="AL260" s="1" t="s">
        <v>94</v>
      </c>
      <c r="AM260" s="1">
        <v>36</v>
      </c>
      <c r="AN260" s="1" t="s">
        <v>121</v>
      </c>
      <c r="AO260" s="1" t="s">
        <v>171</v>
      </c>
      <c r="AP260" s="1" t="s">
        <v>107</v>
      </c>
      <c r="AQ260" s="1" t="s">
        <v>98</v>
      </c>
      <c r="AR260" s="1" t="s">
        <v>355</v>
      </c>
      <c r="AS260" s="1" t="s">
        <v>114</v>
      </c>
      <c r="AT260" s="1" t="s">
        <v>110</v>
      </c>
      <c r="AU260" s="1" t="s">
        <v>101</v>
      </c>
      <c r="AV260" s="1" t="s">
        <v>102</v>
      </c>
      <c r="AW260" s="1"/>
      <c r="AX260" s="1" t="s">
        <v>102</v>
      </c>
      <c r="AY260" s="1"/>
    </row>
    <row r="261" spans="1:51" x14ac:dyDescent="0.25">
      <c r="A261" s="1">
        <v>260</v>
      </c>
      <c r="B261" s="1"/>
      <c r="C261" s="1"/>
      <c r="D261" s="1"/>
      <c r="E261" s="1"/>
      <c r="F261" s="1"/>
      <c r="G261" s="1" t="s">
        <v>24</v>
      </c>
      <c r="H261" s="1" t="s">
        <v>25</v>
      </c>
      <c r="I261" s="1"/>
      <c r="J261" s="1"/>
      <c r="K261" s="1"/>
      <c r="L261" s="1" t="s">
        <v>28</v>
      </c>
      <c r="M261" s="1"/>
      <c r="N261" s="1"/>
      <c r="P261">
        <f t="shared" si="82"/>
        <v>3</v>
      </c>
      <c r="Q261">
        <f t="shared" si="83"/>
        <v>1</v>
      </c>
      <c r="S261">
        <f t="shared" si="84"/>
        <v>0</v>
      </c>
      <c r="T261">
        <f t="shared" si="85"/>
        <v>0</v>
      </c>
      <c r="U261">
        <f t="shared" si="86"/>
        <v>0</v>
      </c>
      <c r="V261">
        <f t="shared" si="87"/>
        <v>0</v>
      </c>
      <c r="W261">
        <f t="shared" si="72"/>
        <v>0</v>
      </c>
      <c r="X261">
        <f t="shared" si="73"/>
        <v>1</v>
      </c>
      <c r="Y261">
        <f t="shared" si="74"/>
        <v>1</v>
      </c>
      <c r="Z261">
        <f t="shared" si="75"/>
        <v>0</v>
      </c>
      <c r="AA261">
        <f t="shared" si="76"/>
        <v>0</v>
      </c>
      <c r="AB261">
        <f t="shared" si="77"/>
        <v>0</v>
      </c>
      <c r="AC261">
        <f t="shared" si="78"/>
        <v>1</v>
      </c>
      <c r="AD261">
        <f t="shared" si="79"/>
        <v>0</v>
      </c>
      <c r="AE261">
        <f t="shared" si="80"/>
        <v>0</v>
      </c>
      <c r="AH261">
        <f t="shared" si="81"/>
        <v>3</v>
      </c>
      <c r="AI261">
        <f t="shared" si="88"/>
        <v>3</v>
      </c>
      <c r="AJ261" s="5" t="str">
        <f t="shared" si="89"/>
        <v>Correct</v>
      </c>
      <c r="AK261" s="37"/>
      <c r="AL261" s="1" t="s">
        <v>94</v>
      </c>
      <c r="AM261" s="1">
        <v>74</v>
      </c>
      <c r="AN261" s="1" t="s">
        <v>121</v>
      </c>
      <c r="AO261" s="1" t="s">
        <v>198</v>
      </c>
      <c r="AP261" s="1" t="s">
        <v>107</v>
      </c>
      <c r="AQ261" s="1" t="s">
        <v>98</v>
      </c>
      <c r="AR261" s="1" t="s">
        <v>80</v>
      </c>
      <c r="AS261" s="1" t="s">
        <v>126</v>
      </c>
      <c r="AT261" s="1" t="s">
        <v>110</v>
      </c>
      <c r="AU261" s="1" t="s">
        <v>104</v>
      </c>
      <c r="AV261" s="1" t="s">
        <v>102</v>
      </c>
      <c r="AW261" s="1"/>
      <c r="AX261" s="1" t="s">
        <v>102</v>
      </c>
      <c r="AY261" s="1"/>
    </row>
    <row r="262" spans="1:51" x14ac:dyDescent="0.25">
      <c r="A262" s="1">
        <v>261</v>
      </c>
      <c r="B262" s="1"/>
      <c r="C262" s="1" t="s">
        <v>20</v>
      </c>
      <c r="D262" s="1" t="s">
        <v>21</v>
      </c>
      <c r="E262" s="1"/>
      <c r="F262" s="1"/>
      <c r="G262" s="1"/>
      <c r="H262" s="1"/>
      <c r="I262" s="1"/>
      <c r="J262" s="1"/>
      <c r="K262" s="1"/>
      <c r="L262" s="1" t="s">
        <v>28</v>
      </c>
      <c r="M262" s="1"/>
      <c r="N262" s="1"/>
      <c r="P262">
        <f t="shared" si="82"/>
        <v>3</v>
      </c>
      <c r="Q262">
        <f t="shared" si="83"/>
        <v>1</v>
      </c>
      <c r="S262">
        <f t="shared" si="84"/>
        <v>0</v>
      </c>
      <c r="T262">
        <f t="shared" si="85"/>
        <v>1</v>
      </c>
      <c r="U262">
        <f t="shared" si="86"/>
        <v>1</v>
      </c>
      <c r="V262">
        <f t="shared" si="87"/>
        <v>0</v>
      </c>
      <c r="W262">
        <f t="shared" si="72"/>
        <v>0</v>
      </c>
      <c r="X262">
        <f t="shared" si="73"/>
        <v>0</v>
      </c>
      <c r="Y262">
        <f t="shared" si="74"/>
        <v>0</v>
      </c>
      <c r="Z262">
        <f t="shared" si="75"/>
        <v>0</v>
      </c>
      <c r="AA262">
        <f t="shared" si="76"/>
        <v>0</v>
      </c>
      <c r="AB262">
        <f t="shared" si="77"/>
        <v>0</v>
      </c>
      <c r="AC262">
        <f t="shared" si="78"/>
        <v>1</v>
      </c>
      <c r="AD262">
        <f t="shared" si="79"/>
        <v>0</v>
      </c>
      <c r="AE262">
        <f t="shared" si="80"/>
        <v>0</v>
      </c>
      <c r="AH262">
        <f t="shared" si="81"/>
        <v>3</v>
      </c>
      <c r="AI262">
        <f t="shared" si="88"/>
        <v>3</v>
      </c>
      <c r="AJ262" s="5" t="str">
        <f t="shared" si="89"/>
        <v>Correct</v>
      </c>
      <c r="AK262" s="37"/>
      <c r="AL262" s="1" t="s">
        <v>105</v>
      </c>
      <c r="AM262" s="1">
        <v>29</v>
      </c>
      <c r="AN262" s="1" t="s">
        <v>121</v>
      </c>
      <c r="AO262" s="1" t="s">
        <v>168</v>
      </c>
      <c r="AP262" s="1" t="s">
        <v>107</v>
      </c>
      <c r="AQ262" s="1" t="s">
        <v>98</v>
      </c>
      <c r="AR262" s="1" t="s">
        <v>80</v>
      </c>
      <c r="AS262" s="1" t="s">
        <v>126</v>
      </c>
      <c r="AT262" s="1" t="s">
        <v>100</v>
      </c>
      <c r="AU262" s="1" t="s">
        <v>101</v>
      </c>
      <c r="AV262" s="1" t="s">
        <v>102</v>
      </c>
      <c r="AW262" s="1"/>
      <c r="AX262" s="1" t="s">
        <v>102</v>
      </c>
      <c r="AY262" s="1"/>
    </row>
    <row r="263" spans="1:51" x14ac:dyDescent="0.25">
      <c r="A263" s="1">
        <v>262</v>
      </c>
      <c r="B263" s="1"/>
      <c r="C263" s="1"/>
      <c r="D263" s="1"/>
      <c r="E263" s="1"/>
      <c r="F263" s="1"/>
      <c r="G263" s="1"/>
      <c r="H263" s="1"/>
      <c r="I263" s="1"/>
      <c r="J263" s="1"/>
      <c r="K263" s="1" t="s">
        <v>27</v>
      </c>
      <c r="L263" s="1" t="s">
        <v>28</v>
      </c>
      <c r="M263" s="1"/>
      <c r="N263" s="1" t="s">
        <v>30</v>
      </c>
      <c r="P263">
        <f t="shared" si="82"/>
        <v>3</v>
      </c>
      <c r="Q263">
        <f t="shared" si="83"/>
        <v>1</v>
      </c>
      <c r="S263">
        <f t="shared" si="84"/>
        <v>0</v>
      </c>
      <c r="T263">
        <f t="shared" si="85"/>
        <v>0</v>
      </c>
      <c r="U263">
        <f t="shared" si="86"/>
        <v>0</v>
      </c>
      <c r="V263">
        <f t="shared" si="87"/>
        <v>0</v>
      </c>
      <c r="W263">
        <f t="shared" si="72"/>
        <v>0</v>
      </c>
      <c r="X263">
        <f t="shared" si="73"/>
        <v>0</v>
      </c>
      <c r="Y263">
        <f t="shared" si="74"/>
        <v>0</v>
      </c>
      <c r="Z263">
        <f t="shared" si="75"/>
        <v>0</v>
      </c>
      <c r="AA263">
        <f t="shared" si="76"/>
        <v>0</v>
      </c>
      <c r="AB263">
        <f t="shared" si="77"/>
        <v>1</v>
      </c>
      <c r="AC263">
        <f t="shared" si="78"/>
        <v>1</v>
      </c>
      <c r="AD263">
        <f t="shared" si="79"/>
        <v>0</v>
      </c>
      <c r="AE263">
        <f t="shared" si="80"/>
        <v>1</v>
      </c>
      <c r="AH263">
        <f t="shared" si="81"/>
        <v>3</v>
      </c>
      <c r="AI263">
        <f t="shared" si="88"/>
        <v>3</v>
      </c>
      <c r="AJ263" s="5" t="str">
        <f t="shared" si="89"/>
        <v>Correct</v>
      </c>
      <c r="AK263" s="37"/>
      <c r="AL263" s="1" t="s">
        <v>105</v>
      </c>
      <c r="AM263" s="1">
        <v>28</v>
      </c>
      <c r="AN263" s="1" t="s">
        <v>95</v>
      </c>
      <c r="AO263" s="1" t="s">
        <v>145</v>
      </c>
      <c r="AP263" s="1" t="s">
        <v>107</v>
      </c>
      <c r="AQ263" s="1" t="s">
        <v>98</v>
      </c>
      <c r="AR263" s="1" t="s">
        <v>80</v>
      </c>
      <c r="AS263" s="1" t="s">
        <v>126</v>
      </c>
      <c r="AT263" s="1" t="s">
        <v>100</v>
      </c>
      <c r="AU263" s="1" t="s">
        <v>101</v>
      </c>
      <c r="AV263" s="1" t="s">
        <v>102</v>
      </c>
      <c r="AW263" s="1"/>
      <c r="AX263" s="1" t="s">
        <v>102</v>
      </c>
      <c r="AY263" s="1"/>
    </row>
    <row r="264" spans="1:51" x14ac:dyDescent="0.25">
      <c r="A264" s="1">
        <v>263</v>
      </c>
      <c r="C264" t="s">
        <v>20</v>
      </c>
      <c r="J264" t="s">
        <v>26</v>
      </c>
      <c r="N264" t="s">
        <v>30</v>
      </c>
      <c r="P264">
        <f t="shared" si="82"/>
        <v>3</v>
      </c>
      <c r="Q264">
        <f t="shared" si="83"/>
        <v>1</v>
      </c>
      <c r="S264">
        <f t="shared" si="84"/>
        <v>0</v>
      </c>
      <c r="T264">
        <f t="shared" si="85"/>
        <v>1</v>
      </c>
      <c r="U264">
        <f t="shared" si="86"/>
        <v>0</v>
      </c>
      <c r="V264">
        <f t="shared" si="87"/>
        <v>0</v>
      </c>
      <c r="W264">
        <f t="shared" si="72"/>
        <v>0</v>
      </c>
      <c r="X264">
        <f t="shared" si="73"/>
        <v>0</v>
      </c>
      <c r="Y264">
        <f t="shared" si="74"/>
        <v>0</v>
      </c>
      <c r="Z264">
        <f t="shared" si="75"/>
        <v>0</v>
      </c>
      <c r="AA264">
        <f t="shared" si="76"/>
        <v>1</v>
      </c>
      <c r="AB264">
        <f t="shared" si="77"/>
        <v>0</v>
      </c>
      <c r="AC264">
        <f t="shared" si="78"/>
        <v>0</v>
      </c>
      <c r="AD264">
        <f t="shared" si="79"/>
        <v>0</v>
      </c>
      <c r="AE264">
        <f t="shared" si="80"/>
        <v>1</v>
      </c>
      <c r="AH264">
        <f t="shared" si="81"/>
        <v>3</v>
      </c>
      <c r="AI264">
        <f t="shared" si="88"/>
        <v>3</v>
      </c>
      <c r="AJ264" s="5" t="str">
        <f t="shared" si="89"/>
        <v>Correct</v>
      </c>
      <c r="AK264" s="37"/>
      <c r="AL264" t="s">
        <v>94</v>
      </c>
      <c r="AM264">
        <v>29</v>
      </c>
      <c r="AN264" t="s">
        <v>115</v>
      </c>
      <c r="AO264" s="1" t="s">
        <v>328</v>
      </c>
      <c r="AP264" t="s">
        <v>128</v>
      </c>
      <c r="AQ264" t="s">
        <v>98</v>
      </c>
      <c r="AR264" s="1" t="s">
        <v>364</v>
      </c>
      <c r="AS264" t="s">
        <v>114</v>
      </c>
      <c r="AT264" t="s">
        <v>110</v>
      </c>
      <c r="AU264" t="s">
        <v>101</v>
      </c>
      <c r="AV264" t="s">
        <v>102</v>
      </c>
      <c r="AW264" s="1"/>
      <c r="AX264" t="s">
        <v>102</v>
      </c>
    </row>
    <row r="265" spans="1:51" x14ac:dyDescent="0.25">
      <c r="A265" s="1">
        <v>264</v>
      </c>
      <c r="C265" t="s">
        <v>20</v>
      </c>
      <c r="K265" t="s">
        <v>27</v>
      </c>
      <c r="L265" t="s">
        <v>28</v>
      </c>
      <c r="P265">
        <f t="shared" si="82"/>
        <v>3</v>
      </c>
      <c r="Q265">
        <f t="shared" si="83"/>
        <v>1</v>
      </c>
      <c r="S265">
        <f t="shared" si="84"/>
        <v>0</v>
      </c>
      <c r="T265">
        <f t="shared" si="85"/>
        <v>1</v>
      </c>
      <c r="U265">
        <f t="shared" si="86"/>
        <v>0</v>
      </c>
      <c r="V265">
        <f t="shared" si="87"/>
        <v>0</v>
      </c>
      <c r="W265">
        <f t="shared" si="72"/>
        <v>0</v>
      </c>
      <c r="X265">
        <f t="shared" si="73"/>
        <v>0</v>
      </c>
      <c r="Y265">
        <f t="shared" si="74"/>
        <v>0</v>
      </c>
      <c r="Z265">
        <f t="shared" si="75"/>
        <v>0</v>
      </c>
      <c r="AA265">
        <f t="shared" si="76"/>
        <v>0</v>
      </c>
      <c r="AB265">
        <f t="shared" si="77"/>
        <v>1</v>
      </c>
      <c r="AC265">
        <f t="shared" si="78"/>
        <v>1</v>
      </c>
      <c r="AD265">
        <f t="shared" si="79"/>
        <v>0</v>
      </c>
      <c r="AE265">
        <f t="shared" si="80"/>
        <v>0</v>
      </c>
      <c r="AH265">
        <f t="shared" si="81"/>
        <v>3</v>
      </c>
      <c r="AI265">
        <f t="shared" si="88"/>
        <v>3</v>
      </c>
      <c r="AJ265" s="5" t="str">
        <f t="shared" si="89"/>
        <v>Correct</v>
      </c>
      <c r="AK265" s="37"/>
      <c r="AL265" t="s">
        <v>94</v>
      </c>
      <c r="AM265">
        <v>29</v>
      </c>
      <c r="AN265" t="s">
        <v>121</v>
      </c>
      <c r="AO265" t="s">
        <v>199</v>
      </c>
      <c r="AP265" t="s">
        <v>107</v>
      </c>
      <c r="AQ265" t="s">
        <v>98</v>
      </c>
      <c r="AR265" s="1" t="s">
        <v>80</v>
      </c>
      <c r="AS265" t="s">
        <v>114</v>
      </c>
      <c r="AT265" t="s">
        <v>100</v>
      </c>
      <c r="AU265" t="s">
        <v>101</v>
      </c>
      <c r="AV265" t="s">
        <v>102</v>
      </c>
      <c r="AW265" s="1"/>
      <c r="AX265" t="s">
        <v>102</v>
      </c>
    </row>
    <row r="266" spans="1:51" x14ac:dyDescent="0.25">
      <c r="A266" s="1">
        <v>265</v>
      </c>
      <c r="C266" t="s">
        <v>20</v>
      </c>
      <c r="L266" t="s">
        <v>28</v>
      </c>
      <c r="M266" t="s">
        <v>29</v>
      </c>
      <c r="P266">
        <f t="shared" si="82"/>
        <v>3</v>
      </c>
      <c r="Q266">
        <f t="shared" si="83"/>
        <v>1</v>
      </c>
      <c r="S266">
        <f t="shared" si="84"/>
        <v>0</v>
      </c>
      <c r="T266">
        <f t="shared" si="85"/>
        <v>1</v>
      </c>
      <c r="U266">
        <f t="shared" si="86"/>
        <v>0</v>
      </c>
      <c r="V266">
        <f t="shared" si="87"/>
        <v>0</v>
      </c>
      <c r="W266">
        <f t="shared" si="72"/>
        <v>0</v>
      </c>
      <c r="X266">
        <f t="shared" si="73"/>
        <v>0</v>
      </c>
      <c r="Y266">
        <f t="shared" si="74"/>
        <v>0</v>
      </c>
      <c r="Z266">
        <f t="shared" si="75"/>
        <v>0</v>
      </c>
      <c r="AA266">
        <f t="shared" si="76"/>
        <v>0</v>
      </c>
      <c r="AB266">
        <f t="shared" si="77"/>
        <v>0</v>
      </c>
      <c r="AC266">
        <f t="shared" si="78"/>
        <v>1</v>
      </c>
      <c r="AD266">
        <f t="shared" si="79"/>
        <v>1</v>
      </c>
      <c r="AE266">
        <f t="shared" si="80"/>
        <v>0</v>
      </c>
      <c r="AH266">
        <f t="shared" si="81"/>
        <v>3</v>
      </c>
      <c r="AI266">
        <f t="shared" si="88"/>
        <v>3</v>
      </c>
      <c r="AJ266" s="5" t="str">
        <f t="shared" si="89"/>
        <v>Correct</v>
      </c>
      <c r="AK266" s="37"/>
      <c r="AL266" t="s">
        <v>94</v>
      </c>
      <c r="AM266">
        <v>35</v>
      </c>
      <c r="AN266" t="s">
        <v>121</v>
      </c>
      <c r="AO266" t="s">
        <v>200</v>
      </c>
      <c r="AP266" t="s">
        <v>107</v>
      </c>
      <c r="AQ266" t="s">
        <v>98</v>
      </c>
      <c r="AR266" s="1" t="s">
        <v>80</v>
      </c>
      <c r="AS266" t="s">
        <v>126</v>
      </c>
      <c r="AT266" t="s">
        <v>110</v>
      </c>
      <c r="AU266" t="s">
        <v>101</v>
      </c>
      <c r="AV266" t="s">
        <v>102</v>
      </c>
      <c r="AW266" s="1"/>
      <c r="AX266" t="s">
        <v>102</v>
      </c>
    </row>
    <row r="267" spans="1:51" x14ac:dyDescent="0.25">
      <c r="A267" s="1">
        <v>266</v>
      </c>
      <c r="N267" t="s">
        <v>30</v>
      </c>
      <c r="P267">
        <f t="shared" si="82"/>
        <v>1</v>
      </c>
      <c r="Q267">
        <f t="shared" si="83"/>
        <v>3</v>
      </c>
      <c r="S267">
        <f t="shared" si="84"/>
        <v>0</v>
      </c>
      <c r="T267">
        <f t="shared" si="85"/>
        <v>0</v>
      </c>
      <c r="U267">
        <f t="shared" si="86"/>
        <v>0</v>
      </c>
      <c r="V267">
        <f t="shared" si="87"/>
        <v>0</v>
      </c>
      <c r="W267">
        <f t="shared" si="72"/>
        <v>0</v>
      </c>
      <c r="X267">
        <f t="shared" si="73"/>
        <v>0</v>
      </c>
      <c r="Y267">
        <f t="shared" si="74"/>
        <v>0</v>
      </c>
      <c r="Z267">
        <f t="shared" si="75"/>
        <v>0</v>
      </c>
      <c r="AA267">
        <f t="shared" si="76"/>
        <v>0</v>
      </c>
      <c r="AB267">
        <f t="shared" si="77"/>
        <v>0</v>
      </c>
      <c r="AC267">
        <f t="shared" si="78"/>
        <v>0</v>
      </c>
      <c r="AD267">
        <f t="shared" si="79"/>
        <v>0</v>
      </c>
      <c r="AE267">
        <f t="shared" si="80"/>
        <v>1</v>
      </c>
      <c r="AH267">
        <f t="shared" si="81"/>
        <v>1</v>
      </c>
      <c r="AI267">
        <f t="shared" si="88"/>
        <v>1</v>
      </c>
      <c r="AJ267" s="5" t="str">
        <f t="shared" si="89"/>
        <v>Correct</v>
      </c>
      <c r="AK267" s="37"/>
      <c r="AL267" t="s">
        <v>105</v>
      </c>
      <c r="AM267">
        <v>29</v>
      </c>
      <c r="AN267" t="s">
        <v>95</v>
      </c>
      <c r="AO267" t="s">
        <v>201</v>
      </c>
      <c r="AP267" t="s">
        <v>107</v>
      </c>
      <c r="AQ267" t="s">
        <v>98</v>
      </c>
      <c r="AR267" s="1" t="s">
        <v>80</v>
      </c>
      <c r="AS267" t="s">
        <v>108</v>
      </c>
      <c r="AT267" t="s">
        <v>100</v>
      </c>
      <c r="AU267" t="s">
        <v>101</v>
      </c>
      <c r="AV267" t="s">
        <v>102</v>
      </c>
      <c r="AW267" s="1"/>
      <c r="AX267" t="s">
        <v>102</v>
      </c>
    </row>
    <row r="268" spans="1:51" x14ac:dyDescent="0.25">
      <c r="A268" s="1">
        <v>267</v>
      </c>
      <c r="C268" t="s">
        <v>20</v>
      </c>
      <c r="J268" t="s">
        <v>26</v>
      </c>
      <c r="M268" t="s">
        <v>29</v>
      </c>
      <c r="P268">
        <f t="shared" si="82"/>
        <v>3</v>
      </c>
      <c r="Q268">
        <f t="shared" si="83"/>
        <v>1</v>
      </c>
      <c r="S268">
        <f t="shared" si="84"/>
        <v>0</v>
      </c>
      <c r="T268">
        <f t="shared" si="85"/>
        <v>1</v>
      </c>
      <c r="U268">
        <f t="shared" si="86"/>
        <v>0</v>
      </c>
      <c r="V268">
        <f t="shared" si="87"/>
        <v>0</v>
      </c>
      <c r="W268">
        <f t="shared" si="72"/>
        <v>0</v>
      </c>
      <c r="X268">
        <f t="shared" si="73"/>
        <v>0</v>
      </c>
      <c r="Y268">
        <f t="shared" si="74"/>
        <v>0</v>
      </c>
      <c r="Z268">
        <f t="shared" si="75"/>
        <v>0</v>
      </c>
      <c r="AA268">
        <f t="shared" si="76"/>
        <v>1</v>
      </c>
      <c r="AB268">
        <f t="shared" si="77"/>
        <v>0</v>
      </c>
      <c r="AC268">
        <f t="shared" si="78"/>
        <v>0</v>
      </c>
      <c r="AD268">
        <f t="shared" si="79"/>
        <v>1</v>
      </c>
      <c r="AE268">
        <f t="shared" si="80"/>
        <v>0</v>
      </c>
      <c r="AH268">
        <f t="shared" si="81"/>
        <v>3</v>
      </c>
      <c r="AI268">
        <f t="shared" si="88"/>
        <v>3</v>
      </c>
      <c r="AJ268" s="5" t="str">
        <f t="shared" si="89"/>
        <v>Correct</v>
      </c>
      <c r="AK268" s="37"/>
      <c r="AL268" t="s">
        <v>94</v>
      </c>
      <c r="AM268">
        <v>53</v>
      </c>
      <c r="AN268" t="s">
        <v>115</v>
      </c>
      <c r="AO268" t="s">
        <v>329</v>
      </c>
      <c r="AQ268" t="s">
        <v>102</v>
      </c>
      <c r="AR268" s="1" t="s">
        <v>355</v>
      </c>
      <c r="AS268" t="s">
        <v>114</v>
      </c>
      <c r="AT268" t="s">
        <v>100</v>
      </c>
      <c r="AU268" t="s">
        <v>101</v>
      </c>
      <c r="AV268" t="s">
        <v>102</v>
      </c>
      <c r="AW268" s="1"/>
      <c r="AX268" t="s">
        <v>102</v>
      </c>
    </row>
    <row r="269" spans="1:51" x14ac:dyDescent="0.25">
      <c r="A269" s="1">
        <v>268</v>
      </c>
      <c r="K269" t="s">
        <v>27</v>
      </c>
      <c r="L269" t="s">
        <v>28</v>
      </c>
      <c r="N269" t="s">
        <v>30</v>
      </c>
      <c r="P269">
        <f t="shared" si="82"/>
        <v>3</v>
      </c>
      <c r="Q269">
        <f t="shared" si="83"/>
        <v>1</v>
      </c>
      <c r="S269">
        <f t="shared" si="84"/>
        <v>0</v>
      </c>
      <c r="T269">
        <f t="shared" si="85"/>
        <v>0</v>
      </c>
      <c r="U269">
        <f t="shared" si="86"/>
        <v>0</v>
      </c>
      <c r="V269">
        <f t="shared" si="87"/>
        <v>0</v>
      </c>
      <c r="W269">
        <f t="shared" si="72"/>
        <v>0</v>
      </c>
      <c r="X269">
        <f t="shared" si="73"/>
        <v>0</v>
      </c>
      <c r="Y269">
        <f t="shared" si="74"/>
        <v>0</v>
      </c>
      <c r="Z269">
        <f t="shared" si="75"/>
        <v>0</v>
      </c>
      <c r="AA269">
        <f t="shared" si="76"/>
        <v>0</v>
      </c>
      <c r="AB269">
        <f t="shared" si="77"/>
        <v>1</v>
      </c>
      <c r="AC269">
        <f t="shared" si="78"/>
        <v>1</v>
      </c>
      <c r="AD269">
        <f t="shared" si="79"/>
        <v>0</v>
      </c>
      <c r="AE269">
        <f t="shared" si="80"/>
        <v>1</v>
      </c>
      <c r="AH269">
        <f t="shared" si="81"/>
        <v>3</v>
      </c>
      <c r="AI269">
        <f t="shared" si="88"/>
        <v>3</v>
      </c>
      <c r="AJ269" s="5" t="str">
        <f t="shared" si="89"/>
        <v>Correct</v>
      </c>
      <c r="AK269" s="37"/>
      <c r="AL269" t="s">
        <v>94</v>
      </c>
      <c r="AM269">
        <v>37</v>
      </c>
      <c r="AN269" t="s">
        <v>121</v>
      </c>
      <c r="AO269" t="s">
        <v>202</v>
      </c>
      <c r="AP269" t="s">
        <v>107</v>
      </c>
      <c r="AQ269" t="s">
        <v>102</v>
      </c>
      <c r="AR269" s="1" t="s">
        <v>80</v>
      </c>
      <c r="AS269" t="s">
        <v>112</v>
      </c>
      <c r="AT269" t="s">
        <v>110</v>
      </c>
      <c r="AU269" t="s">
        <v>101</v>
      </c>
      <c r="AV269" t="s">
        <v>102</v>
      </c>
      <c r="AW269" s="1"/>
      <c r="AX269" t="s">
        <v>102</v>
      </c>
    </row>
    <row r="270" spans="1:51" x14ac:dyDescent="0.25">
      <c r="A270" s="1">
        <v>269</v>
      </c>
      <c r="C270" t="s">
        <v>20</v>
      </c>
      <c r="D270" t="s">
        <v>21</v>
      </c>
      <c r="M270" t="s">
        <v>29</v>
      </c>
      <c r="P270">
        <f t="shared" si="82"/>
        <v>3</v>
      </c>
      <c r="Q270">
        <f t="shared" si="83"/>
        <v>1</v>
      </c>
      <c r="S270">
        <f t="shared" si="84"/>
        <v>0</v>
      </c>
      <c r="T270">
        <f t="shared" si="85"/>
        <v>1</v>
      </c>
      <c r="U270">
        <f t="shared" si="86"/>
        <v>1</v>
      </c>
      <c r="V270">
        <f t="shared" si="87"/>
        <v>0</v>
      </c>
      <c r="W270">
        <f t="shared" si="72"/>
        <v>0</v>
      </c>
      <c r="X270">
        <f t="shared" si="73"/>
        <v>0</v>
      </c>
      <c r="Y270">
        <f t="shared" si="74"/>
        <v>0</v>
      </c>
      <c r="Z270">
        <f t="shared" si="75"/>
        <v>0</v>
      </c>
      <c r="AA270">
        <f t="shared" si="76"/>
        <v>0</v>
      </c>
      <c r="AB270">
        <f t="shared" si="77"/>
        <v>0</v>
      </c>
      <c r="AC270">
        <f t="shared" si="78"/>
        <v>0</v>
      </c>
      <c r="AD270">
        <f t="shared" si="79"/>
        <v>1</v>
      </c>
      <c r="AE270">
        <f t="shared" si="80"/>
        <v>0</v>
      </c>
      <c r="AH270">
        <f t="shared" si="81"/>
        <v>3</v>
      </c>
      <c r="AI270">
        <f t="shared" si="88"/>
        <v>3</v>
      </c>
      <c r="AJ270" s="5" t="str">
        <f t="shared" si="89"/>
        <v>Correct</v>
      </c>
      <c r="AK270" s="37"/>
      <c r="AL270" t="s">
        <v>94</v>
      </c>
      <c r="AM270">
        <v>44</v>
      </c>
      <c r="AN270" t="s">
        <v>121</v>
      </c>
      <c r="AO270" t="s">
        <v>180</v>
      </c>
      <c r="AP270" t="s">
        <v>128</v>
      </c>
      <c r="AQ270" t="s">
        <v>98</v>
      </c>
      <c r="AR270" s="1" t="s">
        <v>80</v>
      </c>
      <c r="AS270" t="s">
        <v>126</v>
      </c>
      <c r="AT270" t="s">
        <v>100</v>
      </c>
      <c r="AU270" t="s">
        <v>101</v>
      </c>
      <c r="AV270" t="s">
        <v>102</v>
      </c>
      <c r="AW270" s="1"/>
      <c r="AX270" t="s">
        <v>102</v>
      </c>
    </row>
    <row r="271" spans="1:51" x14ac:dyDescent="0.25">
      <c r="A271" s="1">
        <v>270</v>
      </c>
      <c r="C271" t="s">
        <v>20</v>
      </c>
      <c r="P271">
        <f t="shared" si="82"/>
        <v>1</v>
      </c>
      <c r="Q271">
        <f t="shared" si="83"/>
        <v>3</v>
      </c>
      <c r="S271">
        <f t="shared" si="84"/>
        <v>0</v>
      </c>
      <c r="T271">
        <f t="shared" si="85"/>
        <v>1</v>
      </c>
      <c r="U271">
        <f t="shared" si="86"/>
        <v>0</v>
      </c>
      <c r="V271">
        <f t="shared" si="87"/>
        <v>0</v>
      </c>
      <c r="W271">
        <f t="shared" si="72"/>
        <v>0</v>
      </c>
      <c r="X271">
        <f t="shared" si="73"/>
        <v>0</v>
      </c>
      <c r="Y271">
        <f t="shared" si="74"/>
        <v>0</v>
      </c>
      <c r="Z271">
        <f t="shared" si="75"/>
        <v>0</v>
      </c>
      <c r="AA271">
        <f t="shared" si="76"/>
        <v>0</v>
      </c>
      <c r="AB271">
        <f t="shared" si="77"/>
        <v>0</v>
      </c>
      <c r="AC271">
        <f t="shared" si="78"/>
        <v>0</v>
      </c>
      <c r="AD271">
        <f t="shared" si="79"/>
        <v>0</v>
      </c>
      <c r="AE271">
        <f t="shared" si="80"/>
        <v>0</v>
      </c>
      <c r="AH271">
        <f t="shared" si="81"/>
        <v>1</v>
      </c>
      <c r="AI271">
        <f t="shared" si="88"/>
        <v>1</v>
      </c>
      <c r="AJ271" s="5" t="str">
        <f t="shared" si="89"/>
        <v>Correct</v>
      </c>
      <c r="AK271" s="37"/>
      <c r="AL271" t="s">
        <v>94</v>
      </c>
      <c r="AM271">
        <v>18</v>
      </c>
      <c r="AN271" t="s">
        <v>121</v>
      </c>
      <c r="AO271" t="s">
        <v>180</v>
      </c>
      <c r="AP271" t="s">
        <v>107</v>
      </c>
      <c r="AQ271" t="s">
        <v>98</v>
      </c>
      <c r="AR271" s="1" t="s">
        <v>80</v>
      </c>
      <c r="AS271" t="s">
        <v>108</v>
      </c>
      <c r="AT271" t="s">
        <v>133</v>
      </c>
      <c r="AU271" t="s">
        <v>136</v>
      </c>
      <c r="AV271" t="s">
        <v>102</v>
      </c>
      <c r="AW271" s="1"/>
      <c r="AX271" t="s">
        <v>102</v>
      </c>
    </row>
    <row r="272" spans="1:51" x14ac:dyDescent="0.25">
      <c r="A272" s="1">
        <v>271</v>
      </c>
      <c r="D272" t="s">
        <v>21</v>
      </c>
      <c r="J272" t="s">
        <v>26</v>
      </c>
      <c r="P272">
        <f t="shared" si="82"/>
        <v>2</v>
      </c>
      <c r="Q272">
        <f t="shared" si="83"/>
        <v>1.5</v>
      </c>
      <c r="S272">
        <f t="shared" si="84"/>
        <v>0</v>
      </c>
      <c r="T272">
        <f t="shared" si="85"/>
        <v>0</v>
      </c>
      <c r="U272">
        <f t="shared" si="86"/>
        <v>1</v>
      </c>
      <c r="V272">
        <f t="shared" si="87"/>
        <v>0</v>
      </c>
      <c r="W272">
        <f t="shared" si="72"/>
        <v>0</v>
      </c>
      <c r="X272">
        <f t="shared" si="73"/>
        <v>0</v>
      </c>
      <c r="Y272">
        <f t="shared" si="74"/>
        <v>0</v>
      </c>
      <c r="Z272">
        <f t="shared" si="75"/>
        <v>0</v>
      </c>
      <c r="AA272">
        <f t="shared" si="76"/>
        <v>1</v>
      </c>
      <c r="AB272">
        <f t="shared" si="77"/>
        <v>0</v>
      </c>
      <c r="AC272">
        <f t="shared" si="78"/>
        <v>0</v>
      </c>
      <c r="AD272">
        <f t="shared" si="79"/>
        <v>0</v>
      </c>
      <c r="AE272">
        <f t="shared" si="80"/>
        <v>0</v>
      </c>
      <c r="AH272">
        <f t="shared" si="81"/>
        <v>2</v>
      </c>
      <c r="AI272">
        <f t="shared" si="88"/>
        <v>2</v>
      </c>
      <c r="AJ272" s="5" t="str">
        <f t="shared" si="89"/>
        <v>Correct</v>
      </c>
      <c r="AK272" s="37"/>
      <c r="AL272" t="s">
        <v>105</v>
      </c>
      <c r="AM272">
        <v>48</v>
      </c>
      <c r="AN272" t="s">
        <v>121</v>
      </c>
      <c r="AO272" t="s">
        <v>178</v>
      </c>
      <c r="AP272" t="s">
        <v>107</v>
      </c>
      <c r="AQ272" t="s">
        <v>98</v>
      </c>
      <c r="AR272" s="1" t="s">
        <v>80</v>
      </c>
      <c r="AS272" t="s">
        <v>112</v>
      </c>
      <c r="AT272" t="s">
        <v>120</v>
      </c>
      <c r="AU272" t="s">
        <v>125</v>
      </c>
      <c r="AV272" t="s">
        <v>102</v>
      </c>
      <c r="AW272" s="1" t="s">
        <v>90</v>
      </c>
      <c r="AX272" t="s">
        <v>102</v>
      </c>
    </row>
    <row r="273" spans="1:50" x14ac:dyDescent="0.25">
      <c r="A273" s="1">
        <v>272</v>
      </c>
      <c r="L273" t="s">
        <v>28</v>
      </c>
      <c r="P273">
        <f t="shared" si="82"/>
        <v>1</v>
      </c>
      <c r="Q273">
        <f t="shared" si="83"/>
        <v>3</v>
      </c>
      <c r="S273">
        <f t="shared" si="84"/>
        <v>0</v>
      </c>
      <c r="T273">
        <f t="shared" si="85"/>
        <v>0</v>
      </c>
      <c r="U273">
        <f t="shared" si="86"/>
        <v>0</v>
      </c>
      <c r="V273">
        <f t="shared" si="87"/>
        <v>0</v>
      </c>
      <c r="W273">
        <f t="shared" si="72"/>
        <v>0</v>
      </c>
      <c r="X273">
        <f t="shared" si="73"/>
        <v>0</v>
      </c>
      <c r="Y273">
        <f t="shared" si="74"/>
        <v>0</v>
      </c>
      <c r="Z273">
        <f t="shared" si="75"/>
        <v>0</v>
      </c>
      <c r="AA273">
        <f t="shared" si="76"/>
        <v>0</v>
      </c>
      <c r="AB273">
        <f t="shared" si="77"/>
        <v>0</v>
      </c>
      <c r="AC273">
        <f t="shared" si="78"/>
        <v>1</v>
      </c>
      <c r="AD273">
        <f t="shared" si="79"/>
        <v>0</v>
      </c>
      <c r="AE273">
        <f t="shared" si="80"/>
        <v>0</v>
      </c>
      <c r="AH273">
        <f t="shared" si="81"/>
        <v>1</v>
      </c>
      <c r="AI273">
        <f t="shared" si="88"/>
        <v>1</v>
      </c>
      <c r="AJ273" s="5" t="str">
        <f t="shared" si="89"/>
        <v>Correct</v>
      </c>
      <c r="AK273" s="37"/>
      <c r="AL273" t="s">
        <v>105</v>
      </c>
      <c r="AM273">
        <v>24</v>
      </c>
      <c r="AN273" t="s">
        <v>121</v>
      </c>
      <c r="AO273" t="s">
        <v>187</v>
      </c>
      <c r="AP273" t="s">
        <v>107</v>
      </c>
      <c r="AQ273" t="s">
        <v>98</v>
      </c>
      <c r="AR273" s="1" t="s">
        <v>80</v>
      </c>
      <c r="AT273" t="s">
        <v>103</v>
      </c>
      <c r="AU273" t="s">
        <v>101</v>
      </c>
      <c r="AV273" t="s">
        <v>102</v>
      </c>
      <c r="AW273" s="1" t="s">
        <v>92</v>
      </c>
      <c r="AX273" t="s">
        <v>102</v>
      </c>
    </row>
    <row r="274" spans="1:50" x14ac:dyDescent="0.25">
      <c r="A274" s="1">
        <v>273</v>
      </c>
      <c r="L274" t="s">
        <v>28</v>
      </c>
      <c r="P274">
        <f t="shared" si="82"/>
        <v>1</v>
      </c>
      <c r="Q274">
        <f t="shared" si="83"/>
        <v>3</v>
      </c>
      <c r="S274">
        <f t="shared" si="84"/>
        <v>0</v>
      </c>
      <c r="T274">
        <f t="shared" si="85"/>
        <v>0</v>
      </c>
      <c r="U274">
        <f t="shared" si="86"/>
        <v>0</v>
      </c>
      <c r="V274">
        <f t="shared" si="87"/>
        <v>0</v>
      </c>
      <c r="W274">
        <f t="shared" si="72"/>
        <v>0</v>
      </c>
      <c r="X274">
        <f t="shared" si="73"/>
        <v>0</v>
      </c>
      <c r="Y274">
        <f t="shared" si="74"/>
        <v>0</v>
      </c>
      <c r="Z274">
        <f t="shared" si="75"/>
        <v>0</v>
      </c>
      <c r="AA274">
        <f t="shared" si="76"/>
        <v>0</v>
      </c>
      <c r="AB274">
        <f t="shared" si="77"/>
        <v>0</v>
      </c>
      <c r="AC274">
        <f t="shared" si="78"/>
        <v>1</v>
      </c>
      <c r="AD274">
        <f t="shared" si="79"/>
        <v>0</v>
      </c>
      <c r="AE274">
        <f t="shared" si="80"/>
        <v>0</v>
      </c>
      <c r="AH274">
        <f t="shared" si="81"/>
        <v>1</v>
      </c>
      <c r="AI274">
        <f t="shared" si="88"/>
        <v>1</v>
      </c>
      <c r="AJ274" s="5" t="str">
        <f t="shared" si="89"/>
        <v>Correct</v>
      </c>
      <c r="AK274" s="37"/>
      <c r="AL274" t="s">
        <v>94</v>
      </c>
      <c r="AM274">
        <v>42</v>
      </c>
      <c r="AN274" t="s">
        <v>121</v>
      </c>
      <c r="AO274" t="s">
        <v>194</v>
      </c>
      <c r="AP274" t="s">
        <v>107</v>
      </c>
      <c r="AQ274" t="s">
        <v>98</v>
      </c>
      <c r="AR274" s="1" t="s">
        <v>80</v>
      </c>
      <c r="AT274" t="s">
        <v>120</v>
      </c>
      <c r="AU274" t="s">
        <v>125</v>
      </c>
      <c r="AV274" t="s">
        <v>102</v>
      </c>
      <c r="AW274" s="1" t="s">
        <v>90</v>
      </c>
      <c r="AX274" t="s">
        <v>102</v>
      </c>
    </row>
    <row r="275" spans="1:50" x14ac:dyDescent="0.25">
      <c r="A275" s="1">
        <v>274</v>
      </c>
      <c r="C275" t="s">
        <v>20</v>
      </c>
      <c r="K275" t="s">
        <v>27</v>
      </c>
      <c r="L275" t="s">
        <v>28</v>
      </c>
      <c r="P275">
        <f t="shared" si="82"/>
        <v>3</v>
      </c>
      <c r="Q275">
        <f t="shared" si="83"/>
        <v>1</v>
      </c>
      <c r="S275">
        <f t="shared" si="84"/>
        <v>0</v>
      </c>
      <c r="T275">
        <f t="shared" si="85"/>
        <v>1</v>
      </c>
      <c r="U275">
        <f t="shared" si="86"/>
        <v>0</v>
      </c>
      <c r="V275">
        <f t="shared" si="87"/>
        <v>0</v>
      </c>
      <c r="W275">
        <f t="shared" si="72"/>
        <v>0</v>
      </c>
      <c r="X275">
        <f t="shared" si="73"/>
        <v>0</v>
      </c>
      <c r="Y275">
        <f t="shared" si="74"/>
        <v>0</v>
      </c>
      <c r="Z275">
        <f t="shared" si="75"/>
        <v>0</v>
      </c>
      <c r="AA275">
        <f t="shared" si="76"/>
        <v>0</v>
      </c>
      <c r="AB275">
        <f t="shared" si="77"/>
        <v>1</v>
      </c>
      <c r="AC275">
        <f t="shared" si="78"/>
        <v>1</v>
      </c>
      <c r="AD275">
        <f t="shared" si="79"/>
        <v>0</v>
      </c>
      <c r="AE275">
        <f t="shared" si="80"/>
        <v>0</v>
      </c>
      <c r="AH275">
        <f t="shared" si="81"/>
        <v>3</v>
      </c>
      <c r="AI275">
        <f t="shared" si="88"/>
        <v>3</v>
      </c>
      <c r="AJ275" s="5" t="str">
        <f t="shared" si="89"/>
        <v>Correct</v>
      </c>
      <c r="AK275" s="37"/>
      <c r="AL275" t="s">
        <v>94</v>
      </c>
      <c r="AM275">
        <v>48</v>
      </c>
      <c r="AN275" t="s">
        <v>121</v>
      </c>
      <c r="AO275" t="s">
        <v>178</v>
      </c>
      <c r="AP275" t="s">
        <v>107</v>
      </c>
      <c r="AQ275" t="s">
        <v>98</v>
      </c>
      <c r="AR275" s="1" t="s">
        <v>80</v>
      </c>
      <c r="AS275" t="s">
        <v>114</v>
      </c>
      <c r="AT275" t="s">
        <v>110</v>
      </c>
      <c r="AU275" t="s">
        <v>101</v>
      </c>
      <c r="AV275" t="s">
        <v>102</v>
      </c>
      <c r="AW275" s="1" t="s">
        <v>92</v>
      </c>
      <c r="AX275" t="s">
        <v>102</v>
      </c>
    </row>
    <row r="276" spans="1:50" x14ac:dyDescent="0.25">
      <c r="A276" s="1">
        <v>275</v>
      </c>
      <c r="C276" t="s">
        <v>20</v>
      </c>
      <c r="D276" t="s">
        <v>21</v>
      </c>
      <c r="L276" t="s">
        <v>28</v>
      </c>
      <c r="P276">
        <f t="shared" si="82"/>
        <v>3</v>
      </c>
      <c r="Q276">
        <f t="shared" si="83"/>
        <v>1</v>
      </c>
      <c r="S276">
        <f t="shared" si="84"/>
        <v>0</v>
      </c>
      <c r="T276">
        <f t="shared" si="85"/>
        <v>1</v>
      </c>
      <c r="U276">
        <f t="shared" si="86"/>
        <v>1</v>
      </c>
      <c r="V276">
        <f t="shared" si="87"/>
        <v>0</v>
      </c>
      <c r="W276">
        <f t="shared" si="72"/>
        <v>0</v>
      </c>
      <c r="X276">
        <f t="shared" si="73"/>
        <v>0</v>
      </c>
      <c r="Y276">
        <f t="shared" si="74"/>
        <v>0</v>
      </c>
      <c r="Z276">
        <f t="shared" si="75"/>
        <v>0</v>
      </c>
      <c r="AA276">
        <f t="shared" si="76"/>
        <v>0</v>
      </c>
      <c r="AB276">
        <f t="shared" si="77"/>
        <v>0</v>
      </c>
      <c r="AC276">
        <f t="shared" si="78"/>
        <v>1</v>
      </c>
      <c r="AD276">
        <f t="shared" si="79"/>
        <v>0</v>
      </c>
      <c r="AE276">
        <f t="shared" si="80"/>
        <v>0</v>
      </c>
      <c r="AH276">
        <f t="shared" si="81"/>
        <v>3</v>
      </c>
      <c r="AI276">
        <f t="shared" si="88"/>
        <v>3</v>
      </c>
      <c r="AJ276" s="5" t="str">
        <f t="shared" si="89"/>
        <v>Correct</v>
      </c>
      <c r="AK276" s="37"/>
      <c r="AL276" t="s">
        <v>105</v>
      </c>
      <c r="AM276">
        <v>57</v>
      </c>
      <c r="AN276" t="s">
        <v>121</v>
      </c>
      <c r="AO276" t="s">
        <v>180</v>
      </c>
      <c r="AP276" t="s">
        <v>107</v>
      </c>
      <c r="AQ276" t="s">
        <v>98</v>
      </c>
      <c r="AR276" s="1" t="s">
        <v>80</v>
      </c>
      <c r="AS276" t="s">
        <v>126</v>
      </c>
      <c r="AT276" t="s">
        <v>110</v>
      </c>
      <c r="AU276" t="s">
        <v>101</v>
      </c>
      <c r="AV276" t="s">
        <v>102</v>
      </c>
      <c r="AW276" s="1" t="s">
        <v>92</v>
      </c>
      <c r="AX276" t="s">
        <v>102</v>
      </c>
    </row>
    <row r="277" spans="1:50" x14ac:dyDescent="0.25">
      <c r="A277" s="1">
        <v>276</v>
      </c>
      <c r="P277">
        <f t="shared" si="82"/>
        <v>0</v>
      </c>
      <c r="Q277" t="e">
        <f t="shared" si="83"/>
        <v>#DIV/0!</v>
      </c>
      <c r="S277">
        <f t="shared" si="84"/>
        <v>0</v>
      </c>
      <c r="T277">
        <f t="shared" si="85"/>
        <v>0</v>
      </c>
      <c r="U277">
        <f t="shared" si="86"/>
        <v>0</v>
      </c>
      <c r="V277">
        <f t="shared" si="87"/>
        <v>0</v>
      </c>
      <c r="W277">
        <f t="shared" si="72"/>
        <v>0</v>
      </c>
      <c r="X277">
        <f t="shared" si="73"/>
        <v>0</v>
      </c>
      <c r="Y277">
        <f t="shared" si="74"/>
        <v>0</v>
      </c>
      <c r="Z277">
        <f t="shared" si="75"/>
        <v>0</v>
      </c>
      <c r="AA277">
        <f t="shared" si="76"/>
        <v>0</v>
      </c>
      <c r="AB277">
        <f t="shared" si="77"/>
        <v>0</v>
      </c>
      <c r="AC277">
        <f t="shared" si="78"/>
        <v>0</v>
      </c>
      <c r="AD277">
        <f t="shared" si="79"/>
        <v>0</v>
      </c>
      <c r="AE277">
        <f t="shared" si="80"/>
        <v>0</v>
      </c>
      <c r="AH277">
        <f t="shared" si="81"/>
        <v>0</v>
      </c>
      <c r="AI277">
        <f t="shared" si="88"/>
        <v>0</v>
      </c>
      <c r="AJ277" s="5" t="str">
        <f t="shared" si="89"/>
        <v>Correct</v>
      </c>
      <c r="AK277" s="37"/>
      <c r="AL277" t="s">
        <v>105</v>
      </c>
      <c r="AM277">
        <v>58</v>
      </c>
      <c r="AN277" t="s">
        <v>121</v>
      </c>
      <c r="AO277" t="s">
        <v>180</v>
      </c>
      <c r="AP277" t="s">
        <v>107</v>
      </c>
      <c r="AR277" s="1" t="s">
        <v>80</v>
      </c>
      <c r="AT277" t="s">
        <v>120</v>
      </c>
      <c r="AV277" t="s">
        <v>102</v>
      </c>
      <c r="AW277" s="1" t="s">
        <v>90</v>
      </c>
      <c r="AX277" t="s">
        <v>98</v>
      </c>
    </row>
    <row r="278" spans="1:50" x14ac:dyDescent="0.25">
      <c r="A278" s="1">
        <v>277</v>
      </c>
      <c r="H278" t="s">
        <v>25</v>
      </c>
      <c r="K278" t="s">
        <v>27</v>
      </c>
      <c r="L278" t="s">
        <v>28</v>
      </c>
      <c r="P278">
        <f t="shared" si="82"/>
        <v>3</v>
      </c>
      <c r="Q278">
        <f t="shared" si="83"/>
        <v>1</v>
      </c>
      <c r="S278">
        <f t="shared" si="84"/>
        <v>0</v>
      </c>
      <c r="T278">
        <f t="shared" si="85"/>
        <v>0</v>
      </c>
      <c r="U278">
        <f t="shared" si="86"/>
        <v>0</v>
      </c>
      <c r="V278">
        <f t="shared" si="87"/>
        <v>0</v>
      </c>
      <c r="W278">
        <f t="shared" si="72"/>
        <v>0</v>
      </c>
      <c r="X278">
        <f t="shared" si="73"/>
        <v>0</v>
      </c>
      <c r="Y278">
        <f t="shared" si="74"/>
        <v>1</v>
      </c>
      <c r="Z278">
        <f t="shared" si="75"/>
        <v>0</v>
      </c>
      <c r="AA278">
        <f t="shared" si="76"/>
        <v>0</v>
      </c>
      <c r="AB278">
        <f t="shared" si="77"/>
        <v>1</v>
      </c>
      <c r="AC278">
        <f t="shared" si="78"/>
        <v>1</v>
      </c>
      <c r="AD278">
        <f t="shared" si="79"/>
        <v>0</v>
      </c>
      <c r="AE278">
        <f t="shared" si="80"/>
        <v>0</v>
      </c>
      <c r="AH278">
        <f t="shared" si="81"/>
        <v>3</v>
      </c>
      <c r="AI278">
        <f t="shared" si="88"/>
        <v>3</v>
      </c>
      <c r="AJ278" s="5" t="str">
        <f t="shared" si="89"/>
        <v>Correct</v>
      </c>
      <c r="AK278" s="37"/>
      <c r="AL278" t="s">
        <v>94</v>
      </c>
      <c r="AM278">
        <v>44</v>
      </c>
      <c r="AN278" t="s">
        <v>121</v>
      </c>
      <c r="AO278" t="s">
        <v>185</v>
      </c>
      <c r="AP278" t="s">
        <v>107</v>
      </c>
      <c r="AQ278" t="s">
        <v>98</v>
      </c>
      <c r="AR278" s="1" t="s">
        <v>80</v>
      </c>
      <c r="AS278" t="s">
        <v>108</v>
      </c>
      <c r="AT278" t="s">
        <v>203</v>
      </c>
      <c r="AU278" t="s">
        <v>101</v>
      </c>
      <c r="AV278" t="s">
        <v>102</v>
      </c>
      <c r="AW278" s="1" t="s">
        <v>92</v>
      </c>
      <c r="AX278" t="s">
        <v>102</v>
      </c>
    </row>
    <row r="279" spans="1:50" x14ac:dyDescent="0.25">
      <c r="A279" s="1">
        <v>278</v>
      </c>
      <c r="D279" t="s">
        <v>21</v>
      </c>
      <c r="J279" t="s">
        <v>26</v>
      </c>
      <c r="N279" t="s">
        <v>30</v>
      </c>
      <c r="P279">
        <f t="shared" si="82"/>
        <v>3</v>
      </c>
      <c r="Q279">
        <f t="shared" si="83"/>
        <v>1</v>
      </c>
      <c r="S279">
        <f t="shared" si="84"/>
        <v>0</v>
      </c>
      <c r="T279">
        <f t="shared" si="85"/>
        <v>0</v>
      </c>
      <c r="U279">
        <f t="shared" si="86"/>
        <v>1</v>
      </c>
      <c r="V279">
        <f t="shared" si="87"/>
        <v>0</v>
      </c>
      <c r="W279">
        <f t="shared" si="72"/>
        <v>0</v>
      </c>
      <c r="X279">
        <f t="shared" si="73"/>
        <v>0</v>
      </c>
      <c r="Y279">
        <f t="shared" si="74"/>
        <v>0</v>
      </c>
      <c r="Z279">
        <f t="shared" si="75"/>
        <v>0</v>
      </c>
      <c r="AA279">
        <f t="shared" si="76"/>
        <v>1</v>
      </c>
      <c r="AB279">
        <f t="shared" si="77"/>
        <v>0</v>
      </c>
      <c r="AC279">
        <f t="shared" si="78"/>
        <v>0</v>
      </c>
      <c r="AD279">
        <f t="shared" si="79"/>
        <v>0</v>
      </c>
      <c r="AE279">
        <f t="shared" si="80"/>
        <v>1</v>
      </c>
      <c r="AH279">
        <f t="shared" si="81"/>
        <v>3</v>
      </c>
      <c r="AI279">
        <f t="shared" si="88"/>
        <v>3</v>
      </c>
      <c r="AJ279" s="5" t="str">
        <f t="shared" si="89"/>
        <v>Correct</v>
      </c>
      <c r="AK279" s="37"/>
      <c r="AL279" t="s">
        <v>105</v>
      </c>
      <c r="AM279">
        <v>70</v>
      </c>
      <c r="AN279" t="s">
        <v>95</v>
      </c>
      <c r="AO279" t="s">
        <v>204</v>
      </c>
      <c r="AP279" t="s">
        <v>128</v>
      </c>
      <c r="AR279" s="1" t="s">
        <v>80</v>
      </c>
      <c r="AT279" t="s">
        <v>110</v>
      </c>
      <c r="AU279" t="s">
        <v>104</v>
      </c>
      <c r="AV279" t="s">
        <v>102</v>
      </c>
      <c r="AW279" s="1" t="s">
        <v>91</v>
      </c>
      <c r="AX279" t="s">
        <v>102</v>
      </c>
    </row>
    <row r="280" spans="1:50" x14ac:dyDescent="0.25">
      <c r="A280" s="1">
        <v>279</v>
      </c>
      <c r="C280" t="s">
        <v>20</v>
      </c>
      <c r="J280" t="s">
        <v>26</v>
      </c>
      <c r="N280" t="s">
        <v>30</v>
      </c>
      <c r="P280">
        <f t="shared" si="82"/>
        <v>3</v>
      </c>
      <c r="Q280">
        <f t="shared" si="83"/>
        <v>1</v>
      </c>
      <c r="S280">
        <f t="shared" si="84"/>
        <v>0</v>
      </c>
      <c r="T280">
        <f t="shared" si="85"/>
        <v>1</v>
      </c>
      <c r="U280">
        <f t="shared" si="86"/>
        <v>0</v>
      </c>
      <c r="V280">
        <f t="shared" si="87"/>
        <v>0</v>
      </c>
      <c r="W280">
        <f t="shared" si="72"/>
        <v>0</v>
      </c>
      <c r="X280">
        <f t="shared" si="73"/>
        <v>0</v>
      </c>
      <c r="Y280">
        <f t="shared" si="74"/>
        <v>0</v>
      </c>
      <c r="Z280">
        <f t="shared" si="75"/>
        <v>0</v>
      </c>
      <c r="AA280">
        <f t="shared" si="76"/>
        <v>1</v>
      </c>
      <c r="AB280">
        <f t="shared" si="77"/>
        <v>0</v>
      </c>
      <c r="AC280">
        <f t="shared" si="78"/>
        <v>0</v>
      </c>
      <c r="AD280">
        <f t="shared" si="79"/>
        <v>0</v>
      </c>
      <c r="AE280">
        <f t="shared" si="80"/>
        <v>1</v>
      </c>
      <c r="AH280">
        <f t="shared" si="81"/>
        <v>3</v>
      </c>
      <c r="AI280">
        <f t="shared" si="88"/>
        <v>3</v>
      </c>
      <c r="AJ280" s="5" t="str">
        <f t="shared" si="89"/>
        <v>Correct</v>
      </c>
      <c r="AK280" s="37"/>
      <c r="AL280" t="s">
        <v>105</v>
      </c>
      <c r="AM280">
        <v>73</v>
      </c>
      <c r="AN280" t="s">
        <v>95</v>
      </c>
      <c r="AO280" t="s">
        <v>204</v>
      </c>
      <c r="AP280" t="s">
        <v>107</v>
      </c>
      <c r="AQ280" t="s">
        <v>102</v>
      </c>
      <c r="AR280" s="1" t="s">
        <v>80</v>
      </c>
      <c r="AS280" t="s">
        <v>114</v>
      </c>
      <c r="AT280" t="s">
        <v>100</v>
      </c>
      <c r="AU280" t="s">
        <v>104</v>
      </c>
      <c r="AV280" t="s">
        <v>102</v>
      </c>
      <c r="AW280" s="1" t="s">
        <v>373</v>
      </c>
      <c r="AX280" t="s">
        <v>98</v>
      </c>
    </row>
    <row r="281" spans="1:50" x14ac:dyDescent="0.25">
      <c r="A281" s="1">
        <v>280</v>
      </c>
      <c r="C281" t="s">
        <v>20</v>
      </c>
      <c r="P281">
        <f t="shared" si="82"/>
        <v>1</v>
      </c>
      <c r="Q281">
        <f t="shared" si="83"/>
        <v>3</v>
      </c>
      <c r="S281">
        <f t="shared" si="84"/>
        <v>0</v>
      </c>
      <c r="T281">
        <f t="shared" si="85"/>
        <v>1</v>
      </c>
      <c r="U281">
        <f t="shared" si="86"/>
        <v>0</v>
      </c>
      <c r="V281">
        <f t="shared" si="87"/>
        <v>0</v>
      </c>
      <c r="W281">
        <f t="shared" si="72"/>
        <v>0</v>
      </c>
      <c r="X281">
        <f t="shared" si="73"/>
        <v>0</v>
      </c>
      <c r="Y281">
        <f t="shared" si="74"/>
        <v>0</v>
      </c>
      <c r="Z281">
        <f t="shared" si="75"/>
        <v>0</v>
      </c>
      <c r="AA281">
        <f t="shared" si="76"/>
        <v>0</v>
      </c>
      <c r="AB281">
        <f t="shared" si="77"/>
        <v>0</v>
      </c>
      <c r="AC281">
        <f t="shared" si="78"/>
        <v>0</v>
      </c>
      <c r="AD281">
        <f t="shared" si="79"/>
        <v>0</v>
      </c>
      <c r="AE281">
        <f t="shared" si="80"/>
        <v>0</v>
      </c>
      <c r="AH281">
        <f t="shared" si="81"/>
        <v>1</v>
      </c>
      <c r="AI281">
        <f t="shared" si="88"/>
        <v>1</v>
      </c>
      <c r="AJ281" s="5" t="str">
        <f t="shared" si="89"/>
        <v>Correct</v>
      </c>
      <c r="AK281" s="37"/>
      <c r="AL281" t="s">
        <v>94</v>
      </c>
      <c r="AM281">
        <v>76</v>
      </c>
      <c r="AN281" t="s">
        <v>95</v>
      </c>
      <c r="AO281" t="s">
        <v>204</v>
      </c>
      <c r="AP281" t="s">
        <v>107</v>
      </c>
      <c r="AQ281" t="s">
        <v>98</v>
      </c>
      <c r="AR281" s="1" t="s">
        <v>80</v>
      </c>
      <c r="AS281" t="s">
        <v>108</v>
      </c>
      <c r="AT281" t="s">
        <v>120</v>
      </c>
      <c r="AU281" t="s">
        <v>101</v>
      </c>
      <c r="AV281" t="s">
        <v>102</v>
      </c>
      <c r="AW281" s="1" t="s">
        <v>91</v>
      </c>
      <c r="AX281" t="s">
        <v>102</v>
      </c>
    </row>
    <row r="282" spans="1:50" x14ac:dyDescent="0.25">
      <c r="A282" s="1">
        <v>281</v>
      </c>
      <c r="C282" t="s">
        <v>20</v>
      </c>
      <c r="D282" t="s">
        <v>21</v>
      </c>
      <c r="M282" t="s">
        <v>29</v>
      </c>
      <c r="P282">
        <f t="shared" si="82"/>
        <v>3</v>
      </c>
      <c r="Q282">
        <f t="shared" si="83"/>
        <v>1</v>
      </c>
      <c r="S282">
        <f t="shared" si="84"/>
        <v>0</v>
      </c>
      <c r="T282">
        <f t="shared" si="85"/>
        <v>1</v>
      </c>
      <c r="U282">
        <f t="shared" si="86"/>
        <v>1</v>
      </c>
      <c r="V282">
        <f t="shared" si="87"/>
        <v>0</v>
      </c>
      <c r="W282">
        <f t="shared" si="72"/>
        <v>0</v>
      </c>
      <c r="X282">
        <f t="shared" si="73"/>
        <v>0</v>
      </c>
      <c r="Y282">
        <f t="shared" si="74"/>
        <v>0</v>
      </c>
      <c r="Z282">
        <f t="shared" si="75"/>
        <v>0</v>
      </c>
      <c r="AA282">
        <f t="shared" si="76"/>
        <v>0</v>
      </c>
      <c r="AB282">
        <f t="shared" si="77"/>
        <v>0</v>
      </c>
      <c r="AC282">
        <f t="shared" si="78"/>
        <v>0</v>
      </c>
      <c r="AD282">
        <f t="shared" si="79"/>
        <v>1</v>
      </c>
      <c r="AE282">
        <f t="shared" si="80"/>
        <v>0</v>
      </c>
      <c r="AH282">
        <f t="shared" si="81"/>
        <v>3</v>
      </c>
      <c r="AI282">
        <f t="shared" si="88"/>
        <v>3</v>
      </c>
      <c r="AJ282" s="5" t="str">
        <f t="shared" si="89"/>
        <v>Correct</v>
      </c>
      <c r="AK282" s="37"/>
      <c r="AL282" t="s">
        <v>94</v>
      </c>
      <c r="AM282">
        <v>71</v>
      </c>
      <c r="AN282" t="s">
        <v>95</v>
      </c>
      <c r="AO282" t="s">
        <v>138</v>
      </c>
      <c r="AP282" t="s">
        <v>107</v>
      </c>
      <c r="AR282" s="1" t="s">
        <v>80</v>
      </c>
      <c r="AS282" t="s">
        <v>99</v>
      </c>
      <c r="AT282" t="s">
        <v>103</v>
      </c>
      <c r="AU282" t="s">
        <v>104</v>
      </c>
      <c r="AV282" t="s">
        <v>102</v>
      </c>
      <c r="AW282" s="1" t="s">
        <v>91</v>
      </c>
      <c r="AX282" t="s">
        <v>98</v>
      </c>
    </row>
    <row r="283" spans="1:50" x14ac:dyDescent="0.25">
      <c r="A283" s="1">
        <v>282</v>
      </c>
      <c r="D283" t="s">
        <v>21</v>
      </c>
      <c r="E283" t="s">
        <v>22</v>
      </c>
      <c r="G283" t="s">
        <v>24</v>
      </c>
      <c r="H283" t="s">
        <v>25</v>
      </c>
      <c r="I283" t="s">
        <v>267</v>
      </c>
      <c r="L283" t="s">
        <v>28</v>
      </c>
      <c r="M283" t="s">
        <v>29</v>
      </c>
      <c r="P283">
        <f t="shared" si="82"/>
        <v>7</v>
      </c>
      <c r="Q283">
        <f t="shared" si="83"/>
        <v>0.42857142857142855</v>
      </c>
      <c r="S283">
        <f t="shared" si="84"/>
        <v>0</v>
      </c>
      <c r="T283">
        <f t="shared" si="85"/>
        <v>0</v>
      </c>
      <c r="U283">
        <f t="shared" si="86"/>
        <v>0.42857142857142855</v>
      </c>
      <c r="V283">
        <f t="shared" si="87"/>
        <v>0.42857142857142855</v>
      </c>
      <c r="W283">
        <f t="shared" si="72"/>
        <v>0</v>
      </c>
      <c r="X283">
        <f t="shared" si="73"/>
        <v>0.42857142857142855</v>
      </c>
      <c r="Y283">
        <f t="shared" si="74"/>
        <v>0.42857142857142855</v>
      </c>
      <c r="Z283">
        <f t="shared" si="75"/>
        <v>0.42857142857142855</v>
      </c>
      <c r="AA283">
        <f t="shared" si="76"/>
        <v>0</v>
      </c>
      <c r="AB283">
        <f t="shared" si="77"/>
        <v>0</v>
      </c>
      <c r="AC283">
        <f t="shared" si="78"/>
        <v>0.42857142857142855</v>
      </c>
      <c r="AD283">
        <f t="shared" si="79"/>
        <v>0.42857142857142855</v>
      </c>
      <c r="AE283">
        <f t="shared" si="80"/>
        <v>0</v>
      </c>
      <c r="AH283">
        <f t="shared" si="81"/>
        <v>2.9999999999999996</v>
      </c>
      <c r="AI283">
        <f t="shared" si="88"/>
        <v>7</v>
      </c>
      <c r="AJ283" s="5" t="str">
        <f t="shared" si="89"/>
        <v>Correct</v>
      </c>
      <c r="AK283" s="37"/>
      <c r="AL283" t="s">
        <v>94</v>
      </c>
      <c r="AM283">
        <v>87</v>
      </c>
      <c r="AN283" t="s">
        <v>95</v>
      </c>
      <c r="AO283" t="s">
        <v>106</v>
      </c>
      <c r="AP283" t="s">
        <v>107</v>
      </c>
      <c r="AQ283" t="s">
        <v>98</v>
      </c>
      <c r="AR283" s="1" t="s">
        <v>80</v>
      </c>
      <c r="AS283" t="s">
        <v>99</v>
      </c>
      <c r="AT283" t="s">
        <v>103</v>
      </c>
      <c r="AU283" t="s">
        <v>104</v>
      </c>
      <c r="AV283" t="s">
        <v>102</v>
      </c>
      <c r="AW283" s="1" t="s">
        <v>91</v>
      </c>
      <c r="AX283" t="s">
        <v>98</v>
      </c>
    </row>
    <row r="284" spans="1:50" x14ac:dyDescent="0.25">
      <c r="A284" s="1">
        <v>283</v>
      </c>
      <c r="C284" t="s">
        <v>20</v>
      </c>
      <c r="D284" t="s">
        <v>21</v>
      </c>
      <c r="N284" t="s">
        <v>30</v>
      </c>
      <c r="P284">
        <f t="shared" si="82"/>
        <v>3</v>
      </c>
      <c r="Q284">
        <f t="shared" si="83"/>
        <v>1</v>
      </c>
      <c r="S284">
        <f t="shared" si="84"/>
        <v>0</v>
      </c>
      <c r="T284">
        <f t="shared" si="85"/>
        <v>1</v>
      </c>
      <c r="U284">
        <f t="shared" si="86"/>
        <v>1</v>
      </c>
      <c r="V284">
        <f t="shared" si="87"/>
        <v>0</v>
      </c>
      <c r="W284">
        <f t="shared" si="72"/>
        <v>0</v>
      </c>
      <c r="X284">
        <f t="shared" si="73"/>
        <v>0</v>
      </c>
      <c r="Y284">
        <f t="shared" si="74"/>
        <v>0</v>
      </c>
      <c r="Z284">
        <f t="shared" si="75"/>
        <v>0</v>
      </c>
      <c r="AA284">
        <f t="shared" si="76"/>
        <v>0</v>
      </c>
      <c r="AB284">
        <f t="shared" si="77"/>
        <v>0</v>
      </c>
      <c r="AC284">
        <f t="shared" si="78"/>
        <v>0</v>
      </c>
      <c r="AD284">
        <f t="shared" si="79"/>
        <v>0</v>
      </c>
      <c r="AE284">
        <f t="shared" si="80"/>
        <v>1</v>
      </c>
      <c r="AH284">
        <f t="shared" si="81"/>
        <v>3</v>
      </c>
      <c r="AI284">
        <f t="shared" si="88"/>
        <v>3</v>
      </c>
      <c r="AJ284" s="5" t="str">
        <f t="shared" si="89"/>
        <v>Correct</v>
      </c>
      <c r="AK284" s="37"/>
      <c r="AL284" t="s">
        <v>105</v>
      </c>
      <c r="AM284">
        <v>74</v>
      </c>
      <c r="AN284" t="s">
        <v>95</v>
      </c>
      <c r="AO284" t="s">
        <v>146</v>
      </c>
      <c r="AP284" t="s">
        <v>107</v>
      </c>
      <c r="AQ284" t="s">
        <v>98</v>
      </c>
      <c r="AR284" s="1" t="s">
        <v>80</v>
      </c>
      <c r="AS284" t="s">
        <v>108</v>
      </c>
      <c r="AT284" t="s">
        <v>137</v>
      </c>
      <c r="AU284" t="s">
        <v>104</v>
      </c>
      <c r="AV284" t="s">
        <v>102</v>
      </c>
      <c r="AW284" s="1" t="s">
        <v>487</v>
      </c>
      <c r="AX284" t="s">
        <v>102</v>
      </c>
    </row>
    <row r="285" spans="1:50" x14ac:dyDescent="0.25">
      <c r="A285" s="1">
        <v>284</v>
      </c>
      <c r="D285" t="s">
        <v>21</v>
      </c>
      <c r="P285">
        <f t="shared" si="82"/>
        <v>1</v>
      </c>
      <c r="Q285">
        <f t="shared" si="83"/>
        <v>3</v>
      </c>
      <c r="S285">
        <f t="shared" si="84"/>
        <v>0</v>
      </c>
      <c r="T285">
        <f t="shared" si="85"/>
        <v>0</v>
      </c>
      <c r="U285">
        <f t="shared" si="86"/>
        <v>1</v>
      </c>
      <c r="V285">
        <f t="shared" si="87"/>
        <v>0</v>
      </c>
      <c r="W285">
        <f t="shared" si="72"/>
        <v>0</v>
      </c>
      <c r="X285">
        <f t="shared" si="73"/>
        <v>0</v>
      </c>
      <c r="Y285">
        <f t="shared" si="74"/>
        <v>0</v>
      </c>
      <c r="Z285">
        <f t="shared" si="75"/>
        <v>0</v>
      </c>
      <c r="AA285">
        <f t="shared" si="76"/>
        <v>0</v>
      </c>
      <c r="AB285">
        <f t="shared" si="77"/>
        <v>0</v>
      </c>
      <c r="AC285">
        <f t="shared" si="78"/>
        <v>0</v>
      </c>
      <c r="AD285">
        <f t="shared" si="79"/>
        <v>0</v>
      </c>
      <c r="AE285">
        <f t="shared" si="80"/>
        <v>0</v>
      </c>
      <c r="AH285">
        <f t="shared" si="81"/>
        <v>1</v>
      </c>
      <c r="AI285">
        <f t="shared" si="88"/>
        <v>1</v>
      </c>
      <c r="AJ285" s="5" t="str">
        <f t="shared" si="89"/>
        <v>Correct</v>
      </c>
      <c r="AK285" s="37"/>
      <c r="AL285" t="s">
        <v>94</v>
      </c>
      <c r="AM285">
        <v>85</v>
      </c>
      <c r="AN285" t="s">
        <v>95</v>
      </c>
      <c r="AO285" t="s">
        <v>162</v>
      </c>
      <c r="AP285" t="s">
        <v>97</v>
      </c>
      <c r="AR285" s="1" t="s">
        <v>80</v>
      </c>
      <c r="AT285" t="s">
        <v>137</v>
      </c>
      <c r="AU285" t="s">
        <v>104</v>
      </c>
      <c r="AV285" t="s">
        <v>102</v>
      </c>
      <c r="AW285" s="1" t="s">
        <v>91</v>
      </c>
      <c r="AX285" t="s">
        <v>98</v>
      </c>
    </row>
    <row r="286" spans="1:50" x14ac:dyDescent="0.25">
      <c r="A286" s="1">
        <v>285</v>
      </c>
      <c r="C286" t="s">
        <v>20</v>
      </c>
      <c r="J286" t="s">
        <v>26</v>
      </c>
      <c r="N286" t="s">
        <v>30</v>
      </c>
      <c r="P286">
        <f t="shared" si="82"/>
        <v>3</v>
      </c>
      <c r="Q286">
        <f t="shared" si="83"/>
        <v>1</v>
      </c>
      <c r="S286">
        <f t="shared" si="84"/>
        <v>0</v>
      </c>
      <c r="T286">
        <f t="shared" si="85"/>
        <v>1</v>
      </c>
      <c r="U286">
        <f t="shared" si="86"/>
        <v>0</v>
      </c>
      <c r="V286">
        <f t="shared" si="87"/>
        <v>0</v>
      </c>
      <c r="W286">
        <f t="shared" si="72"/>
        <v>0</v>
      </c>
      <c r="X286">
        <f t="shared" si="73"/>
        <v>0</v>
      </c>
      <c r="Y286">
        <f t="shared" si="74"/>
        <v>0</v>
      </c>
      <c r="Z286">
        <f t="shared" si="75"/>
        <v>0</v>
      </c>
      <c r="AA286">
        <f t="shared" si="76"/>
        <v>1</v>
      </c>
      <c r="AB286">
        <f t="shared" si="77"/>
        <v>0</v>
      </c>
      <c r="AC286">
        <f t="shared" si="78"/>
        <v>0</v>
      </c>
      <c r="AD286">
        <f t="shared" si="79"/>
        <v>0</v>
      </c>
      <c r="AE286">
        <f t="shared" si="80"/>
        <v>1</v>
      </c>
      <c r="AH286">
        <f t="shared" si="81"/>
        <v>3</v>
      </c>
      <c r="AI286">
        <f t="shared" si="88"/>
        <v>3</v>
      </c>
      <c r="AJ286" s="5" t="str">
        <f t="shared" si="89"/>
        <v>Correct</v>
      </c>
      <c r="AK286" s="37"/>
      <c r="AL286" t="s">
        <v>94</v>
      </c>
      <c r="AM286">
        <v>68</v>
      </c>
      <c r="AO286" t="s">
        <v>162</v>
      </c>
      <c r="AP286" t="s">
        <v>97</v>
      </c>
      <c r="AQ286" t="s">
        <v>98</v>
      </c>
      <c r="AR286" s="1" t="s">
        <v>80</v>
      </c>
      <c r="AS286" t="s">
        <v>109</v>
      </c>
      <c r="AT286" t="s">
        <v>133</v>
      </c>
      <c r="AU286" t="s">
        <v>104</v>
      </c>
      <c r="AV286" t="s">
        <v>102</v>
      </c>
      <c r="AW286" s="1" t="s">
        <v>91</v>
      </c>
      <c r="AX286" t="s">
        <v>98</v>
      </c>
    </row>
    <row r="287" spans="1:50" x14ac:dyDescent="0.25">
      <c r="A287" s="1">
        <v>286</v>
      </c>
      <c r="D287" t="s">
        <v>21</v>
      </c>
      <c r="I287" t="s">
        <v>267</v>
      </c>
      <c r="P287">
        <f t="shared" si="82"/>
        <v>2</v>
      </c>
      <c r="Q287">
        <f t="shared" si="83"/>
        <v>1.5</v>
      </c>
      <c r="S287">
        <f t="shared" si="84"/>
        <v>0</v>
      </c>
      <c r="T287">
        <f t="shared" si="85"/>
        <v>0</v>
      </c>
      <c r="U287">
        <f t="shared" si="86"/>
        <v>1</v>
      </c>
      <c r="V287">
        <f t="shared" si="87"/>
        <v>0</v>
      </c>
      <c r="W287">
        <f t="shared" si="72"/>
        <v>0</v>
      </c>
      <c r="X287">
        <f t="shared" si="73"/>
        <v>0</v>
      </c>
      <c r="Y287">
        <f t="shared" si="74"/>
        <v>0</v>
      </c>
      <c r="Z287">
        <f t="shared" si="75"/>
        <v>1</v>
      </c>
      <c r="AA287">
        <f t="shared" si="76"/>
        <v>0</v>
      </c>
      <c r="AB287">
        <f t="shared" si="77"/>
        <v>0</v>
      </c>
      <c r="AC287">
        <f t="shared" si="78"/>
        <v>0</v>
      </c>
      <c r="AD287">
        <f t="shared" si="79"/>
        <v>0</v>
      </c>
      <c r="AE287">
        <f t="shared" si="80"/>
        <v>0</v>
      </c>
      <c r="AH287">
        <f t="shared" si="81"/>
        <v>2</v>
      </c>
      <c r="AI287">
        <f t="shared" si="88"/>
        <v>2</v>
      </c>
      <c r="AJ287" s="5" t="str">
        <f t="shared" si="89"/>
        <v>Correct</v>
      </c>
      <c r="AK287" s="37"/>
      <c r="AL287" t="s">
        <v>94</v>
      </c>
      <c r="AM287">
        <v>57</v>
      </c>
      <c r="AN287" t="s">
        <v>95</v>
      </c>
      <c r="AO287" t="s">
        <v>127</v>
      </c>
      <c r="AP287" t="s">
        <v>107</v>
      </c>
      <c r="AQ287" t="s">
        <v>98</v>
      </c>
      <c r="AR287" s="1" t="s">
        <v>80</v>
      </c>
      <c r="AT287" t="s">
        <v>110</v>
      </c>
      <c r="AU287" t="s">
        <v>135</v>
      </c>
      <c r="AV287" t="s">
        <v>102</v>
      </c>
      <c r="AW287" s="1" t="s">
        <v>92</v>
      </c>
      <c r="AX287" t="s">
        <v>98</v>
      </c>
    </row>
    <row r="288" spans="1:50" x14ac:dyDescent="0.25">
      <c r="A288" s="1">
        <v>287</v>
      </c>
      <c r="B288" t="s">
        <v>19</v>
      </c>
      <c r="D288" t="s">
        <v>21</v>
      </c>
      <c r="J288" t="s">
        <v>26</v>
      </c>
      <c r="P288">
        <f t="shared" si="82"/>
        <v>3</v>
      </c>
      <c r="Q288">
        <f t="shared" si="83"/>
        <v>1</v>
      </c>
      <c r="S288">
        <f t="shared" si="84"/>
        <v>1</v>
      </c>
      <c r="T288">
        <f t="shared" si="85"/>
        <v>0</v>
      </c>
      <c r="U288">
        <f t="shared" si="86"/>
        <v>1</v>
      </c>
      <c r="V288">
        <f t="shared" si="87"/>
        <v>0</v>
      </c>
      <c r="W288">
        <f t="shared" si="72"/>
        <v>0</v>
      </c>
      <c r="X288">
        <f t="shared" si="73"/>
        <v>0</v>
      </c>
      <c r="Y288">
        <f t="shared" si="74"/>
        <v>0</v>
      </c>
      <c r="Z288">
        <f t="shared" si="75"/>
        <v>0</v>
      </c>
      <c r="AA288">
        <f t="shared" si="76"/>
        <v>1</v>
      </c>
      <c r="AB288">
        <f t="shared" si="77"/>
        <v>0</v>
      </c>
      <c r="AC288">
        <f t="shared" si="78"/>
        <v>0</v>
      </c>
      <c r="AD288">
        <f t="shared" si="79"/>
        <v>0</v>
      </c>
      <c r="AE288">
        <f t="shared" si="80"/>
        <v>0</v>
      </c>
      <c r="AH288">
        <f t="shared" si="81"/>
        <v>3</v>
      </c>
      <c r="AI288">
        <f t="shared" si="88"/>
        <v>3</v>
      </c>
      <c r="AJ288" s="5" t="str">
        <f t="shared" si="89"/>
        <v>Correct</v>
      </c>
      <c r="AK288" s="37"/>
      <c r="AL288" t="s">
        <v>94</v>
      </c>
      <c r="AM288">
        <v>62</v>
      </c>
      <c r="AN288" t="s">
        <v>95</v>
      </c>
      <c r="AO288" t="s">
        <v>127</v>
      </c>
      <c r="AP288" t="s">
        <v>107</v>
      </c>
      <c r="AR288" s="1" t="s">
        <v>80</v>
      </c>
      <c r="AS288" t="s">
        <v>126</v>
      </c>
      <c r="AT288" t="s">
        <v>120</v>
      </c>
      <c r="AU288" t="s">
        <v>101</v>
      </c>
      <c r="AV288" t="s">
        <v>102</v>
      </c>
      <c r="AW288" s="1" t="s">
        <v>92</v>
      </c>
      <c r="AX288" t="s">
        <v>102</v>
      </c>
    </row>
    <row r="289" spans="1:50" x14ac:dyDescent="0.25">
      <c r="A289" s="1">
        <v>288</v>
      </c>
      <c r="C289" t="s">
        <v>20</v>
      </c>
      <c r="P289">
        <f t="shared" si="82"/>
        <v>1</v>
      </c>
      <c r="Q289">
        <f t="shared" si="83"/>
        <v>3</v>
      </c>
      <c r="S289">
        <f t="shared" si="84"/>
        <v>0</v>
      </c>
      <c r="T289">
        <f t="shared" si="85"/>
        <v>1</v>
      </c>
      <c r="U289">
        <f t="shared" si="86"/>
        <v>0</v>
      </c>
      <c r="V289">
        <f t="shared" si="87"/>
        <v>0</v>
      </c>
      <c r="W289">
        <f t="shared" si="72"/>
        <v>0</v>
      </c>
      <c r="X289">
        <f t="shared" si="73"/>
        <v>0</v>
      </c>
      <c r="Y289">
        <f t="shared" si="74"/>
        <v>0</v>
      </c>
      <c r="Z289">
        <f t="shared" si="75"/>
        <v>0</v>
      </c>
      <c r="AA289">
        <f t="shared" si="76"/>
        <v>0</v>
      </c>
      <c r="AB289">
        <f t="shared" si="77"/>
        <v>0</v>
      </c>
      <c r="AC289">
        <f t="shared" si="78"/>
        <v>0</v>
      </c>
      <c r="AD289">
        <f t="shared" si="79"/>
        <v>0</v>
      </c>
      <c r="AE289">
        <f t="shared" si="80"/>
        <v>0</v>
      </c>
      <c r="AH289">
        <f t="shared" si="81"/>
        <v>1</v>
      </c>
      <c r="AI289">
        <f t="shared" si="88"/>
        <v>1</v>
      </c>
      <c r="AJ289" s="5" t="str">
        <f t="shared" si="89"/>
        <v>Correct</v>
      </c>
      <c r="AK289" s="37"/>
      <c r="AL289" t="s">
        <v>94</v>
      </c>
      <c r="AM289">
        <v>60</v>
      </c>
      <c r="AN289" t="s">
        <v>95</v>
      </c>
      <c r="AO289" t="s">
        <v>201</v>
      </c>
      <c r="AP289" t="s">
        <v>107</v>
      </c>
      <c r="AQ289" t="s">
        <v>98</v>
      </c>
      <c r="AR289" s="1" t="s">
        <v>80</v>
      </c>
      <c r="AS289" t="s">
        <v>108</v>
      </c>
      <c r="AT289" t="s">
        <v>103</v>
      </c>
      <c r="AU289" t="s">
        <v>101</v>
      </c>
      <c r="AV289" t="s">
        <v>102</v>
      </c>
      <c r="AW289" s="1" t="s">
        <v>92</v>
      </c>
      <c r="AX289" t="s">
        <v>98</v>
      </c>
    </row>
    <row r="290" spans="1:50" x14ac:dyDescent="0.25">
      <c r="A290" s="1">
        <v>289</v>
      </c>
      <c r="C290" t="s">
        <v>20</v>
      </c>
      <c r="P290">
        <f t="shared" si="82"/>
        <v>1</v>
      </c>
      <c r="Q290">
        <f t="shared" si="83"/>
        <v>3</v>
      </c>
      <c r="S290">
        <f t="shared" si="84"/>
        <v>0</v>
      </c>
      <c r="T290">
        <f t="shared" si="85"/>
        <v>1</v>
      </c>
      <c r="U290">
        <f t="shared" si="86"/>
        <v>0</v>
      </c>
      <c r="V290">
        <f t="shared" si="87"/>
        <v>0</v>
      </c>
      <c r="W290">
        <f t="shared" si="72"/>
        <v>0</v>
      </c>
      <c r="X290">
        <f t="shared" si="73"/>
        <v>0</v>
      </c>
      <c r="Y290">
        <f t="shared" si="74"/>
        <v>0</v>
      </c>
      <c r="Z290">
        <f t="shared" si="75"/>
        <v>0</v>
      </c>
      <c r="AA290">
        <f t="shared" si="76"/>
        <v>0</v>
      </c>
      <c r="AB290">
        <f t="shared" si="77"/>
        <v>0</v>
      </c>
      <c r="AC290">
        <f t="shared" si="78"/>
        <v>0</v>
      </c>
      <c r="AD290">
        <f t="shared" si="79"/>
        <v>0</v>
      </c>
      <c r="AE290">
        <f t="shared" si="80"/>
        <v>0</v>
      </c>
      <c r="AH290">
        <f t="shared" si="81"/>
        <v>1</v>
      </c>
      <c r="AI290">
        <f t="shared" si="88"/>
        <v>1</v>
      </c>
      <c r="AJ290" s="5" t="str">
        <f t="shared" si="89"/>
        <v>Correct</v>
      </c>
      <c r="AK290" s="37"/>
      <c r="AL290" t="s">
        <v>94</v>
      </c>
      <c r="AM290">
        <v>52</v>
      </c>
      <c r="AN290" t="s">
        <v>95</v>
      </c>
      <c r="AO290" t="s">
        <v>127</v>
      </c>
      <c r="AP290" t="s">
        <v>128</v>
      </c>
      <c r="AQ290" t="s">
        <v>98</v>
      </c>
      <c r="AR290" s="1" t="s">
        <v>85</v>
      </c>
      <c r="AW290" s="1"/>
    </row>
    <row r="291" spans="1:50" x14ac:dyDescent="0.25">
      <c r="A291" s="1">
        <v>290</v>
      </c>
      <c r="C291" t="s">
        <v>20</v>
      </c>
      <c r="I291" t="s">
        <v>267</v>
      </c>
      <c r="K291" t="s">
        <v>27</v>
      </c>
      <c r="N291" t="s">
        <v>30</v>
      </c>
      <c r="P291">
        <f t="shared" si="82"/>
        <v>4</v>
      </c>
      <c r="Q291">
        <f t="shared" si="83"/>
        <v>0.75</v>
      </c>
      <c r="S291">
        <f t="shared" si="84"/>
        <v>0</v>
      </c>
      <c r="T291">
        <f t="shared" si="85"/>
        <v>0.75</v>
      </c>
      <c r="U291">
        <f t="shared" si="86"/>
        <v>0</v>
      </c>
      <c r="V291">
        <f t="shared" si="87"/>
        <v>0</v>
      </c>
      <c r="W291">
        <f t="shared" si="72"/>
        <v>0</v>
      </c>
      <c r="X291">
        <f t="shared" si="73"/>
        <v>0</v>
      </c>
      <c r="Y291">
        <f t="shared" si="74"/>
        <v>0</v>
      </c>
      <c r="Z291">
        <f t="shared" si="75"/>
        <v>0.75</v>
      </c>
      <c r="AA291">
        <f t="shared" si="76"/>
        <v>0</v>
      </c>
      <c r="AB291">
        <f t="shared" si="77"/>
        <v>0.75</v>
      </c>
      <c r="AC291">
        <f t="shared" si="78"/>
        <v>0</v>
      </c>
      <c r="AD291">
        <f t="shared" si="79"/>
        <v>0</v>
      </c>
      <c r="AE291">
        <f t="shared" si="80"/>
        <v>0.75</v>
      </c>
      <c r="AH291">
        <f t="shared" si="81"/>
        <v>3</v>
      </c>
      <c r="AI291">
        <f t="shared" si="88"/>
        <v>4</v>
      </c>
      <c r="AJ291" s="5" t="str">
        <f t="shared" si="89"/>
        <v>Correct</v>
      </c>
      <c r="AK291" s="37"/>
      <c r="AL291" t="s">
        <v>105</v>
      </c>
      <c r="AM291">
        <v>86</v>
      </c>
      <c r="AN291" t="s">
        <v>95</v>
      </c>
      <c r="AO291" t="s">
        <v>205</v>
      </c>
      <c r="AP291" t="s">
        <v>128</v>
      </c>
      <c r="AQ291" t="s">
        <v>98</v>
      </c>
      <c r="AR291" s="1" t="s">
        <v>80</v>
      </c>
      <c r="AS291" t="s">
        <v>126</v>
      </c>
      <c r="AT291" t="s">
        <v>153</v>
      </c>
      <c r="AU291" t="s">
        <v>104</v>
      </c>
      <c r="AV291" t="s">
        <v>102</v>
      </c>
      <c r="AW291" s="1" t="s">
        <v>91</v>
      </c>
      <c r="AX291" t="s">
        <v>102</v>
      </c>
    </row>
    <row r="292" spans="1:50" x14ac:dyDescent="0.25">
      <c r="A292" s="1">
        <v>291</v>
      </c>
      <c r="C292" t="s">
        <v>20</v>
      </c>
      <c r="D292" t="s">
        <v>21</v>
      </c>
      <c r="J292" t="s">
        <v>26</v>
      </c>
      <c r="P292">
        <f t="shared" si="82"/>
        <v>3</v>
      </c>
      <c r="Q292">
        <f t="shared" si="83"/>
        <v>1</v>
      </c>
      <c r="S292">
        <f t="shared" si="84"/>
        <v>0</v>
      </c>
      <c r="T292">
        <f t="shared" si="85"/>
        <v>1</v>
      </c>
      <c r="U292">
        <f t="shared" si="86"/>
        <v>1</v>
      </c>
      <c r="V292">
        <f t="shared" si="87"/>
        <v>0</v>
      </c>
      <c r="W292">
        <f t="shared" si="72"/>
        <v>0</v>
      </c>
      <c r="X292">
        <f t="shared" si="73"/>
        <v>0</v>
      </c>
      <c r="Y292">
        <f t="shared" si="74"/>
        <v>0</v>
      </c>
      <c r="Z292">
        <f t="shared" si="75"/>
        <v>0</v>
      </c>
      <c r="AA292">
        <f t="shared" si="76"/>
        <v>1</v>
      </c>
      <c r="AB292">
        <f t="shared" si="77"/>
        <v>0</v>
      </c>
      <c r="AC292">
        <f t="shared" si="78"/>
        <v>0</v>
      </c>
      <c r="AD292">
        <f t="shared" si="79"/>
        <v>0</v>
      </c>
      <c r="AE292">
        <f t="shared" si="80"/>
        <v>0</v>
      </c>
      <c r="AH292">
        <f t="shared" si="81"/>
        <v>3</v>
      </c>
      <c r="AI292">
        <f t="shared" si="88"/>
        <v>3</v>
      </c>
      <c r="AJ292" s="5" t="str">
        <f t="shared" si="89"/>
        <v>Correct</v>
      </c>
      <c r="AK292" s="37"/>
      <c r="AL292" t="s">
        <v>94</v>
      </c>
      <c r="AN292" t="s">
        <v>121</v>
      </c>
      <c r="AO292" t="s">
        <v>175</v>
      </c>
      <c r="AQ292" t="s">
        <v>98</v>
      </c>
      <c r="AR292" s="1" t="s">
        <v>80</v>
      </c>
      <c r="AS292" t="s">
        <v>99</v>
      </c>
      <c r="AT292" t="s">
        <v>120</v>
      </c>
      <c r="AU292" t="s">
        <v>104</v>
      </c>
      <c r="AV292" t="s">
        <v>102</v>
      </c>
      <c r="AW292" s="1"/>
    </row>
    <row r="293" spans="1:50" x14ac:dyDescent="0.25">
      <c r="A293" s="1">
        <v>292</v>
      </c>
      <c r="C293" t="s">
        <v>20</v>
      </c>
      <c r="D293" t="s">
        <v>21</v>
      </c>
      <c r="E293" t="s">
        <v>22</v>
      </c>
      <c r="P293">
        <f t="shared" si="82"/>
        <v>3</v>
      </c>
      <c r="Q293">
        <f t="shared" si="83"/>
        <v>1</v>
      </c>
      <c r="S293">
        <f t="shared" si="84"/>
        <v>0</v>
      </c>
      <c r="T293">
        <f t="shared" si="85"/>
        <v>1</v>
      </c>
      <c r="U293">
        <f t="shared" si="86"/>
        <v>1</v>
      </c>
      <c r="V293">
        <f t="shared" si="87"/>
        <v>1</v>
      </c>
      <c r="W293">
        <f t="shared" si="72"/>
        <v>0</v>
      </c>
      <c r="X293">
        <f t="shared" si="73"/>
        <v>0</v>
      </c>
      <c r="Y293">
        <f t="shared" si="74"/>
        <v>0</v>
      </c>
      <c r="Z293">
        <f t="shared" si="75"/>
        <v>0</v>
      </c>
      <c r="AA293">
        <f t="shared" si="76"/>
        <v>0</v>
      </c>
      <c r="AB293">
        <f t="shared" si="77"/>
        <v>0</v>
      </c>
      <c r="AC293">
        <f t="shared" si="78"/>
        <v>0</v>
      </c>
      <c r="AD293">
        <f t="shared" si="79"/>
        <v>0</v>
      </c>
      <c r="AE293">
        <f t="shared" si="80"/>
        <v>0</v>
      </c>
      <c r="AH293">
        <f t="shared" si="81"/>
        <v>3</v>
      </c>
      <c r="AI293">
        <f t="shared" si="88"/>
        <v>3</v>
      </c>
      <c r="AJ293" s="5" t="str">
        <f t="shared" si="89"/>
        <v>Correct</v>
      </c>
      <c r="AK293" s="37"/>
      <c r="AL293" t="s">
        <v>94</v>
      </c>
      <c r="AM293">
        <v>83</v>
      </c>
      <c r="AN293" t="s">
        <v>95</v>
      </c>
      <c r="AO293" t="s">
        <v>156</v>
      </c>
      <c r="AP293" t="s">
        <v>107</v>
      </c>
      <c r="AQ293" t="s">
        <v>98</v>
      </c>
      <c r="AR293" s="1" t="s">
        <v>80</v>
      </c>
      <c r="AT293" t="s">
        <v>103</v>
      </c>
      <c r="AU293" t="s">
        <v>104</v>
      </c>
      <c r="AV293" t="s">
        <v>102</v>
      </c>
      <c r="AW293" s="1" t="s">
        <v>91</v>
      </c>
      <c r="AX293" t="s">
        <v>102</v>
      </c>
    </row>
    <row r="294" spans="1:50" x14ac:dyDescent="0.25">
      <c r="A294" s="1">
        <v>293</v>
      </c>
      <c r="C294" t="s">
        <v>20</v>
      </c>
      <c r="P294">
        <f t="shared" si="82"/>
        <v>1</v>
      </c>
      <c r="Q294">
        <f t="shared" si="83"/>
        <v>3</v>
      </c>
      <c r="S294">
        <f t="shared" si="84"/>
        <v>0</v>
      </c>
      <c r="T294">
        <f t="shared" si="85"/>
        <v>1</v>
      </c>
      <c r="U294">
        <f t="shared" si="86"/>
        <v>0</v>
      </c>
      <c r="V294">
        <f t="shared" si="87"/>
        <v>0</v>
      </c>
      <c r="W294">
        <f t="shared" si="72"/>
        <v>0</v>
      </c>
      <c r="X294">
        <f t="shared" si="73"/>
        <v>0</v>
      </c>
      <c r="Y294">
        <f t="shared" si="74"/>
        <v>0</v>
      </c>
      <c r="Z294">
        <f t="shared" si="75"/>
        <v>0</v>
      </c>
      <c r="AA294">
        <f t="shared" si="76"/>
        <v>0</v>
      </c>
      <c r="AB294">
        <f t="shared" si="77"/>
        <v>0</v>
      </c>
      <c r="AC294">
        <f t="shared" si="78"/>
        <v>0</v>
      </c>
      <c r="AD294">
        <f t="shared" si="79"/>
        <v>0</v>
      </c>
      <c r="AE294">
        <f t="shared" si="80"/>
        <v>0</v>
      </c>
      <c r="AH294">
        <f t="shared" si="81"/>
        <v>1</v>
      </c>
      <c r="AI294">
        <f t="shared" si="88"/>
        <v>1</v>
      </c>
      <c r="AJ294" s="5" t="str">
        <f t="shared" si="89"/>
        <v>Correct</v>
      </c>
      <c r="AK294" s="37"/>
      <c r="AL294" t="s">
        <v>94</v>
      </c>
      <c r="AM294">
        <v>75</v>
      </c>
      <c r="AN294" t="s">
        <v>95</v>
      </c>
      <c r="AO294" t="s">
        <v>201</v>
      </c>
      <c r="AP294" t="s">
        <v>107</v>
      </c>
      <c r="AQ294" t="s">
        <v>98</v>
      </c>
      <c r="AR294" s="1" t="s">
        <v>80</v>
      </c>
      <c r="AS294" t="s">
        <v>108</v>
      </c>
      <c r="AT294" t="s">
        <v>110</v>
      </c>
      <c r="AU294" t="s">
        <v>101</v>
      </c>
      <c r="AV294" t="s">
        <v>102</v>
      </c>
      <c r="AW294" s="1" t="s">
        <v>91</v>
      </c>
      <c r="AX294" t="s">
        <v>102</v>
      </c>
    </row>
    <row r="295" spans="1:50" x14ac:dyDescent="0.25">
      <c r="A295" s="1">
        <v>294</v>
      </c>
      <c r="B295" t="s">
        <v>19</v>
      </c>
      <c r="C295" t="s">
        <v>20</v>
      </c>
      <c r="D295" t="s">
        <v>21</v>
      </c>
      <c r="P295">
        <f t="shared" si="82"/>
        <v>3</v>
      </c>
      <c r="Q295">
        <f t="shared" si="83"/>
        <v>1</v>
      </c>
      <c r="S295">
        <f t="shared" si="84"/>
        <v>1</v>
      </c>
      <c r="T295">
        <f t="shared" si="85"/>
        <v>1</v>
      </c>
      <c r="U295">
        <f t="shared" si="86"/>
        <v>1</v>
      </c>
      <c r="V295">
        <f t="shared" si="87"/>
        <v>0</v>
      </c>
      <c r="W295">
        <f t="shared" si="72"/>
        <v>0</v>
      </c>
      <c r="X295">
        <f t="shared" si="73"/>
        <v>0</v>
      </c>
      <c r="Y295">
        <f t="shared" si="74"/>
        <v>0</v>
      </c>
      <c r="Z295">
        <f t="shared" si="75"/>
        <v>0</v>
      </c>
      <c r="AA295">
        <f t="shared" si="76"/>
        <v>0</v>
      </c>
      <c r="AB295">
        <f t="shared" si="77"/>
        <v>0</v>
      </c>
      <c r="AC295">
        <f t="shared" si="78"/>
        <v>0</v>
      </c>
      <c r="AD295">
        <f t="shared" si="79"/>
        <v>0</v>
      </c>
      <c r="AE295">
        <f t="shared" si="80"/>
        <v>0</v>
      </c>
      <c r="AH295">
        <f t="shared" si="81"/>
        <v>3</v>
      </c>
      <c r="AI295">
        <f t="shared" si="88"/>
        <v>3</v>
      </c>
      <c r="AJ295" s="5" t="str">
        <f t="shared" si="89"/>
        <v>Correct</v>
      </c>
      <c r="AK295" s="37"/>
      <c r="AL295" t="s">
        <v>94</v>
      </c>
      <c r="AM295">
        <v>79</v>
      </c>
      <c r="AN295" t="s">
        <v>95</v>
      </c>
      <c r="AO295" t="s">
        <v>154</v>
      </c>
      <c r="AP295" t="s">
        <v>107</v>
      </c>
      <c r="AQ295" t="s">
        <v>98</v>
      </c>
      <c r="AR295" s="1" t="s">
        <v>80</v>
      </c>
      <c r="AT295" t="s">
        <v>120</v>
      </c>
      <c r="AU295" t="s">
        <v>104</v>
      </c>
      <c r="AV295" t="s">
        <v>102</v>
      </c>
      <c r="AW295" s="1" t="s">
        <v>90</v>
      </c>
      <c r="AX295" t="s">
        <v>102</v>
      </c>
    </row>
    <row r="296" spans="1:50" x14ac:dyDescent="0.25">
      <c r="A296" s="1">
        <v>295</v>
      </c>
      <c r="P296">
        <f t="shared" si="82"/>
        <v>0</v>
      </c>
      <c r="Q296" t="e">
        <f t="shared" si="83"/>
        <v>#DIV/0!</v>
      </c>
      <c r="S296">
        <f t="shared" si="84"/>
        <v>0</v>
      </c>
      <c r="T296">
        <f t="shared" si="85"/>
        <v>0</v>
      </c>
      <c r="U296">
        <f t="shared" si="86"/>
        <v>0</v>
      </c>
      <c r="V296">
        <f t="shared" si="87"/>
        <v>0</v>
      </c>
      <c r="W296">
        <f t="shared" si="72"/>
        <v>0</v>
      </c>
      <c r="X296">
        <f t="shared" si="73"/>
        <v>0</v>
      </c>
      <c r="Y296">
        <f t="shared" si="74"/>
        <v>0</v>
      </c>
      <c r="Z296">
        <f t="shared" si="75"/>
        <v>0</v>
      </c>
      <c r="AA296">
        <f t="shared" si="76"/>
        <v>0</v>
      </c>
      <c r="AB296">
        <f t="shared" si="77"/>
        <v>0</v>
      </c>
      <c r="AC296">
        <f t="shared" si="78"/>
        <v>0</v>
      </c>
      <c r="AD296">
        <f t="shared" si="79"/>
        <v>0</v>
      </c>
      <c r="AE296">
        <f t="shared" si="80"/>
        <v>0</v>
      </c>
      <c r="AH296">
        <f t="shared" si="81"/>
        <v>0</v>
      </c>
      <c r="AI296">
        <f t="shared" si="88"/>
        <v>0</v>
      </c>
      <c r="AJ296" s="5" t="str">
        <f t="shared" si="89"/>
        <v>Correct</v>
      </c>
      <c r="AK296" s="37"/>
      <c r="AL296" t="s">
        <v>94</v>
      </c>
      <c r="AM296">
        <v>74</v>
      </c>
      <c r="AN296" t="s">
        <v>95</v>
      </c>
      <c r="AO296" t="s">
        <v>201</v>
      </c>
      <c r="AP296" t="s">
        <v>107</v>
      </c>
      <c r="AQ296" t="s">
        <v>98</v>
      </c>
      <c r="AR296" s="1" t="s">
        <v>80</v>
      </c>
      <c r="AS296" t="s">
        <v>114</v>
      </c>
      <c r="AT296" t="s">
        <v>120</v>
      </c>
      <c r="AU296" t="s">
        <v>104</v>
      </c>
      <c r="AV296" t="s">
        <v>102</v>
      </c>
      <c r="AW296" s="1" t="s">
        <v>91</v>
      </c>
      <c r="AX296" t="s">
        <v>102</v>
      </c>
    </row>
    <row r="297" spans="1:50" x14ac:dyDescent="0.25">
      <c r="A297" s="1">
        <v>296</v>
      </c>
      <c r="H297" t="s">
        <v>25</v>
      </c>
      <c r="L297" t="s">
        <v>28</v>
      </c>
      <c r="N297" t="s">
        <v>30</v>
      </c>
      <c r="P297">
        <f t="shared" si="82"/>
        <v>3</v>
      </c>
      <c r="Q297">
        <f t="shared" si="83"/>
        <v>1</v>
      </c>
      <c r="S297">
        <f t="shared" si="84"/>
        <v>0</v>
      </c>
      <c r="T297">
        <f t="shared" si="85"/>
        <v>0</v>
      </c>
      <c r="U297">
        <f t="shared" si="86"/>
        <v>0</v>
      </c>
      <c r="V297">
        <f t="shared" si="87"/>
        <v>0</v>
      </c>
      <c r="W297">
        <f t="shared" si="72"/>
        <v>0</v>
      </c>
      <c r="X297">
        <f t="shared" si="73"/>
        <v>0</v>
      </c>
      <c r="Y297">
        <f t="shared" si="74"/>
        <v>1</v>
      </c>
      <c r="Z297">
        <f t="shared" si="75"/>
        <v>0</v>
      </c>
      <c r="AA297">
        <f t="shared" si="76"/>
        <v>0</v>
      </c>
      <c r="AB297">
        <f t="shared" si="77"/>
        <v>0</v>
      </c>
      <c r="AC297">
        <f t="shared" si="78"/>
        <v>1</v>
      </c>
      <c r="AD297">
        <f t="shared" si="79"/>
        <v>0</v>
      </c>
      <c r="AE297">
        <f t="shared" si="80"/>
        <v>1</v>
      </c>
      <c r="AH297">
        <f t="shared" si="81"/>
        <v>3</v>
      </c>
      <c r="AI297">
        <f t="shared" si="88"/>
        <v>3</v>
      </c>
      <c r="AJ297" s="5" t="str">
        <f t="shared" si="89"/>
        <v>Correct</v>
      </c>
      <c r="AK297" s="37"/>
      <c r="AL297" t="s">
        <v>94</v>
      </c>
      <c r="AM297">
        <v>50</v>
      </c>
      <c r="AN297" t="s">
        <v>121</v>
      </c>
      <c r="AO297" t="s">
        <v>172</v>
      </c>
      <c r="AP297" t="s">
        <v>107</v>
      </c>
      <c r="AQ297" t="s">
        <v>98</v>
      </c>
      <c r="AR297" s="1" t="s">
        <v>80</v>
      </c>
      <c r="AS297" t="s">
        <v>126</v>
      </c>
      <c r="AT297" t="s">
        <v>110</v>
      </c>
      <c r="AU297" t="s">
        <v>101</v>
      </c>
      <c r="AV297" t="s">
        <v>102</v>
      </c>
      <c r="AW297" s="1" t="s">
        <v>92</v>
      </c>
      <c r="AX297" t="s">
        <v>102</v>
      </c>
    </row>
    <row r="298" spans="1:50" x14ac:dyDescent="0.25">
      <c r="A298" s="1">
        <v>297</v>
      </c>
      <c r="C298" t="s">
        <v>20</v>
      </c>
      <c r="L298" t="s">
        <v>28</v>
      </c>
      <c r="N298" t="s">
        <v>30</v>
      </c>
      <c r="P298">
        <f t="shared" si="82"/>
        <v>3</v>
      </c>
      <c r="Q298">
        <f t="shared" si="83"/>
        <v>1</v>
      </c>
      <c r="S298">
        <f t="shared" si="84"/>
        <v>0</v>
      </c>
      <c r="T298">
        <f t="shared" si="85"/>
        <v>1</v>
      </c>
      <c r="U298">
        <f t="shared" si="86"/>
        <v>0</v>
      </c>
      <c r="V298">
        <f t="shared" si="87"/>
        <v>0</v>
      </c>
      <c r="W298">
        <f t="shared" si="72"/>
        <v>0</v>
      </c>
      <c r="X298">
        <f t="shared" si="73"/>
        <v>0</v>
      </c>
      <c r="Y298">
        <f t="shared" si="74"/>
        <v>0</v>
      </c>
      <c r="Z298">
        <f t="shared" si="75"/>
        <v>0</v>
      </c>
      <c r="AA298">
        <f t="shared" si="76"/>
        <v>0</v>
      </c>
      <c r="AB298">
        <f t="shared" si="77"/>
        <v>0</v>
      </c>
      <c r="AC298">
        <f t="shared" si="78"/>
        <v>1</v>
      </c>
      <c r="AD298">
        <f t="shared" si="79"/>
        <v>0</v>
      </c>
      <c r="AE298">
        <f t="shared" si="80"/>
        <v>1</v>
      </c>
      <c r="AH298">
        <f t="shared" si="81"/>
        <v>3</v>
      </c>
      <c r="AI298">
        <f t="shared" si="88"/>
        <v>3</v>
      </c>
      <c r="AJ298" s="5" t="str">
        <f t="shared" si="89"/>
        <v>Correct</v>
      </c>
      <c r="AK298" s="37"/>
      <c r="AL298" t="s">
        <v>94</v>
      </c>
      <c r="AM298">
        <v>73</v>
      </c>
      <c r="AN298" t="s">
        <v>95</v>
      </c>
      <c r="AO298" t="s">
        <v>156</v>
      </c>
      <c r="AP298" t="s">
        <v>107</v>
      </c>
      <c r="AQ298" t="s">
        <v>98</v>
      </c>
      <c r="AR298" s="1" t="s">
        <v>80</v>
      </c>
      <c r="AS298" t="s">
        <v>99</v>
      </c>
      <c r="AT298" t="s">
        <v>120</v>
      </c>
      <c r="AU298" t="s">
        <v>125</v>
      </c>
      <c r="AV298" t="s">
        <v>102</v>
      </c>
      <c r="AW298" s="1" t="s">
        <v>373</v>
      </c>
      <c r="AX298" t="s">
        <v>98</v>
      </c>
    </row>
    <row r="299" spans="1:50" x14ac:dyDescent="0.25">
      <c r="A299" s="1">
        <v>298</v>
      </c>
      <c r="D299" t="s">
        <v>21</v>
      </c>
      <c r="J299" t="s">
        <v>26</v>
      </c>
      <c r="K299" t="s">
        <v>27</v>
      </c>
      <c r="P299">
        <f t="shared" si="82"/>
        <v>3</v>
      </c>
      <c r="Q299">
        <f t="shared" si="83"/>
        <v>1</v>
      </c>
      <c r="S299">
        <f t="shared" si="84"/>
        <v>0</v>
      </c>
      <c r="T299">
        <f t="shared" si="85"/>
        <v>0</v>
      </c>
      <c r="U299">
        <f t="shared" si="86"/>
        <v>1</v>
      </c>
      <c r="V299">
        <f t="shared" si="87"/>
        <v>0</v>
      </c>
      <c r="W299">
        <f t="shared" si="72"/>
        <v>0</v>
      </c>
      <c r="X299">
        <f t="shared" si="73"/>
        <v>0</v>
      </c>
      <c r="Y299">
        <f t="shared" si="74"/>
        <v>0</v>
      </c>
      <c r="Z299">
        <f t="shared" si="75"/>
        <v>0</v>
      </c>
      <c r="AA299">
        <f t="shared" si="76"/>
        <v>1</v>
      </c>
      <c r="AB299">
        <f t="shared" si="77"/>
        <v>1</v>
      </c>
      <c r="AC299">
        <f t="shared" si="78"/>
        <v>0</v>
      </c>
      <c r="AD299">
        <f t="shared" si="79"/>
        <v>0</v>
      </c>
      <c r="AE299">
        <f t="shared" si="80"/>
        <v>0</v>
      </c>
      <c r="AH299">
        <f t="shared" si="81"/>
        <v>3</v>
      </c>
      <c r="AI299">
        <f t="shared" si="88"/>
        <v>3</v>
      </c>
      <c r="AJ299" s="5" t="str">
        <f t="shared" si="89"/>
        <v>Correct</v>
      </c>
      <c r="AK299" s="37"/>
      <c r="AL299" t="s">
        <v>94</v>
      </c>
      <c r="AM299">
        <v>68</v>
      </c>
      <c r="AN299" t="s">
        <v>95</v>
      </c>
      <c r="AO299" t="s">
        <v>118</v>
      </c>
      <c r="AP299" t="s">
        <v>107</v>
      </c>
      <c r="AQ299" t="s">
        <v>98</v>
      </c>
      <c r="AR299" s="1" t="s">
        <v>80</v>
      </c>
      <c r="AS299" t="s">
        <v>126</v>
      </c>
      <c r="AT299" t="s">
        <v>110</v>
      </c>
      <c r="AU299" t="s">
        <v>104</v>
      </c>
      <c r="AV299" t="s">
        <v>102</v>
      </c>
      <c r="AW299" s="1" t="s">
        <v>91</v>
      </c>
      <c r="AX299" t="s">
        <v>102</v>
      </c>
    </row>
    <row r="300" spans="1:50" x14ac:dyDescent="0.25">
      <c r="A300" s="1">
        <v>299</v>
      </c>
      <c r="C300" t="s">
        <v>20</v>
      </c>
      <c r="P300">
        <f t="shared" si="82"/>
        <v>1</v>
      </c>
      <c r="Q300">
        <f t="shared" si="83"/>
        <v>3</v>
      </c>
      <c r="S300">
        <f t="shared" si="84"/>
        <v>0</v>
      </c>
      <c r="T300">
        <f t="shared" si="85"/>
        <v>1</v>
      </c>
      <c r="U300">
        <f t="shared" si="86"/>
        <v>0</v>
      </c>
      <c r="V300">
        <f t="shared" si="87"/>
        <v>0</v>
      </c>
      <c r="W300">
        <f t="shared" si="72"/>
        <v>0</v>
      </c>
      <c r="X300">
        <f t="shared" si="73"/>
        <v>0</v>
      </c>
      <c r="Y300">
        <f t="shared" si="74"/>
        <v>0</v>
      </c>
      <c r="Z300">
        <f t="shared" si="75"/>
        <v>0</v>
      </c>
      <c r="AA300">
        <f t="shared" si="76"/>
        <v>0</v>
      </c>
      <c r="AB300">
        <f t="shared" si="77"/>
        <v>0</v>
      </c>
      <c r="AC300">
        <f t="shared" si="78"/>
        <v>0</v>
      </c>
      <c r="AD300">
        <f t="shared" si="79"/>
        <v>0</v>
      </c>
      <c r="AE300">
        <f t="shared" si="80"/>
        <v>0</v>
      </c>
      <c r="AH300">
        <f t="shared" si="81"/>
        <v>1</v>
      </c>
      <c r="AI300">
        <f t="shared" si="88"/>
        <v>1</v>
      </c>
      <c r="AJ300" s="5" t="str">
        <f t="shared" si="89"/>
        <v>Correct</v>
      </c>
      <c r="AK300" s="37"/>
      <c r="AL300" t="s">
        <v>94</v>
      </c>
      <c r="AM300">
        <v>66</v>
      </c>
      <c r="AN300" t="s">
        <v>95</v>
      </c>
      <c r="AO300" t="s">
        <v>206</v>
      </c>
      <c r="AP300" t="s">
        <v>107</v>
      </c>
      <c r="AQ300" t="s">
        <v>98</v>
      </c>
      <c r="AR300" s="1" t="s">
        <v>80</v>
      </c>
      <c r="AS300" t="s">
        <v>109</v>
      </c>
      <c r="AT300" t="s">
        <v>120</v>
      </c>
      <c r="AU300" t="s">
        <v>104</v>
      </c>
      <c r="AV300" t="s">
        <v>102</v>
      </c>
      <c r="AW300" s="1" t="s">
        <v>91</v>
      </c>
      <c r="AX300" t="s">
        <v>98</v>
      </c>
    </row>
    <row r="301" spans="1:50" x14ac:dyDescent="0.25">
      <c r="A301" s="1">
        <v>300</v>
      </c>
      <c r="L301" t="s">
        <v>28</v>
      </c>
      <c r="P301">
        <f t="shared" si="82"/>
        <v>1</v>
      </c>
      <c r="Q301">
        <f t="shared" si="83"/>
        <v>3</v>
      </c>
      <c r="S301">
        <f t="shared" si="84"/>
        <v>0</v>
      </c>
      <c r="T301">
        <f t="shared" si="85"/>
        <v>0</v>
      </c>
      <c r="U301">
        <f t="shared" si="86"/>
        <v>0</v>
      </c>
      <c r="V301">
        <f t="shared" si="87"/>
        <v>0</v>
      </c>
      <c r="W301">
        <f t="shared" si="72"/>
        <v>0</v>
      </c>
      <c r="X301">
        <f t="shared" si="73"/>
        <v>0</v>
      </c>
      <c r="Y301">
        <f t="shared" si="74"/>
        <v>0</v>
      </c>
      <c r="Z301">
        <f t="shared" si="75"/>
        <v>0</v>
      </c>
      <c r="AA301">
        <f t="shared" si="76"/>
        <v>0</v>
      </c>
      <c r="AB301">
        <f t="shared" si="77"/>
        <v>0</v>
      </c>
      <c r="AC301">
        <f t="shared" si="78"/>
        <v>1</v>
      </c>
      <c r="AD301">
        <f t="shared" si="79"/>
        <v>0</v>
      </c>
      <c r="AE301">
        <f t="shared" si="80"/>
        <v>0</v>
      </c>
      <c r="AH301">
        <f t="shared" si="81"/>
        <v>1</v>
      </c>
      <c r="AI301">
        <f t="shared" si="88"/>
        <v>1</v>
      </c>
      <c r="AJ301" s="5" t="str">
        <f t="shared" si="89"/>
        <v>Correct</v>
      </c>
      <c r="AK301" s="37"/>
      <c r="AL301" t="s">
        <v>94</v>
      </c>
      <c r="AM301">
        <v>79</v>
      </c>
      <c r="AN301" t="s">
        <v>121</v>
      </c>
      <c r="AO301" t="s">
        <v>207</v>
      </c>
      <c r="AP301" t="s">
        <v>107</v>
      </c>
      <c r="AQ301" t="s">
        <v>98</v>
      </c>
      <c r="AR301" s="1" t="s">
        <v>80</v>
      </c>
      <c r="AU301" t="s">
        <v>104</v>
      </c>
      <c r="AV301" t="s">
        <v>102</v>
      </c>
      <c r="AW301" s="1" t="s">
        <v>91</v>
      </c>
      <c r="AX301" t="s">
        <v>98</v>
      </c>
    </row>
    <row r="302" spans="1:50" x14ac:dyDescent="0.25">
      <c r="A302" s="1">
        <v>301</v>
      </c>
      <c r="C302" t="s">
        <v>20</v>
      </c>
      <c r="D302" t="s">
        <v>21</v>
      </c>
      <c r="E302" t="s">
        <v>22</v>
      </c>
      <c r="L302" t="s">
        <v>28</v>
      </c>
      <c r="M302" t="s">
        <v>29</v>
      </c>
      <c r="P302">
        <f t="shared" si="82"/>
        <v>5</v>
      </c>
      <c r="Q302">
        <f t="shared" si="83"/>
        <v>0.6</v>
      </c>
      <c r="S302">
        <f t="shared" si="84"/>
        <v>0</v>
      </c>
      <c r="T302">
        <f t="shared" si="85"/>
        <v>0.6</v>
      </c>
      <c r="U302">
        <f t="shared" si="86"/>
        <v>0.6</v>
      </c>
      <c r="V302">
        <f t="shared" si="87"/>
        <v>0.6</v>
      </c>
      <c r="W302">
        <f t="shared" si="72"/>
        <v>0</v>
      </c>
      <c r="X302">
        <f t="shared" si="73"/>
        <v>0</v>
      </c>
      <c r="Y302">
        <f t="shared" si="74"/>
        <v>0</v>
      </c>
      <c r="Z302">
        <f t="shared" si="75"/>
        <v>0</v>
      </c>
      <c r="AA302">
        <f t="shared" si="76"/>
        <v>0</v>
      </c>
      <c r="AB302">
        <f t="shared" si="77"/>
        <v>0</v>
      </c>
      <c r="AC302">
        <f t="shared" si="78"/>
        <v>0.6</v>
      </c>
      <c r="AD302">
        <f t="shared" si="79"/>
        <v>0.6</v>
      </c>
      <c r="AE302">
        <f t="shared" si="80"/>
        <v>0</v>
      </c>
      <c r="AH302">
        <f t="shared" si="81"/>
        <v>3</v>
      </c>
      <c r="AI302">
        <f t="shared" si="88"/>
        <v>5</v>
      </c>
      <c r="AJ302" s="5" t="str">
        <f t="shared" si="89"/>
        <v>Correct</v>
      </c>
      <c r="AK302" s="37"/>
      <c r="AL302" t="s">
        <v>94</v>
      </c>
      <c r="AM302">
        <v>72</v>
      </c>
      <c r="AN302" t="s">
        <v>121</v>
      </c>
      <c r="AO302" t="s">
        <v>207</v>
      </c>
      <c r="AP302" t="s">
        <v>107</v>
      </c>
      <c r="AQ302" t="s">
        <v>98</v>
      </c>
      <c r="AR302" s="1" t="s">
        <v>80</v>
      </c>
      <c r="AT302" t="s">
        <v>110</v>
      </c>
      <c r="AU302" t="s">
        <v>104</v>
      </c>
      <c r="AV302" t="s">
        <v>102</v>
      </c>
      <c r="AW302" s="1" t="s">
        <v>91</v>
      </c>
      <c r="AX302" t="s">
        <v>102</v>
      </c>
    </row>
    <row r="303" spans="1:50" x14ac:dyDescent="0.25">
      <c r="A303" s="1">
        <v>302</v>
      </c>
      <c r="C303" t="s">
        <v>20</v>
      </c>
      <c r="D303" t="s">
        <v>21</v>
      </c>
      <c r="J303" t="s">
        <v>26</v>
      </c>
      <c r="P303">
        <f t="shared" si="82"/>
        <v>3</v>
      </c>
      <c r="Q303">
        <f t="shared" si="83"/>
        <v>1</v>
      </c>
      <c r="S303">
        <f t="shared" si="84"/>
        <v>0</v>
      </c>
      <c r="T303">
        <f t="shared" si="85"/>
        <v>1</v>
      </c>
      <c r="U303">
        <f t="shared" si="86"/>
        <v>1</v>
      </c>
      <c r="V303">
        <f t="shared" si="87"/>
        <v>0</v>
      </c>
      <c r="W303">
        <f t="shared" si="72"/>
        <v>0</v>
      </c>
      <c r="X303">
        <f t="shared" si="73"/>
        <v>0</v>
      </c>
      <c r="Y303">
        <f t="shared" si="74"/>
        <v>0</v>
      </c>
      <c r="Z303">
        <f t="shared" si="75"/>
        <v>0</v>
      </c>
      <c r="AA303">
        <f t="shared" si="76"/>
        <v>1</v>
      </c>
      <c r="AB303">
        <f t="shared" si="77"/>
        <v>0</v>
      </c>
      <c r="AC303">
        <f t="shared" si="78"/>
        <v>0</v>
      </c>
      <c r="AD303">
        <f t="shared" si="79"/>
        <v>0</v>
      </c>
      <c r="AE303">
        <f t="shared" si="80"/>
        <v>0</v>
      </c>
      <c r="AH303">
        <f t="shared" si="81"/>
        <v>3</v>
      </c>
      <c r="AI303">
        <f t="shared" si="88"/>
        <v>3</v>
      </c>
      <c r="AJ303" s="5" t="str">
        <f t="shared" si="89"/>
        <v>Correct</v>
      </c>
      <c r="AK303" s="37"/>
      <c r="AL303" t="s">
        <v>105</v>
      </c>
      <c r="AM303">
        <v>82</v>
      </c>
      <c r="AN303" t="s">
        <v>121</v>
      </c>
      <c r="AO303" t="s">
        <v>207</v>
      </c>
      <c r="AP303" t="s">
        <v>107</v>
      </c>
      <c r="AQ303" t="s">
        <v>98</v>
      </c>
      <c r="AR303" s="1" t="s">
        <v>80</v>
      </c>
      <c r="AS303" t="s">
        <v>109</v>
      </c>
      <c r="AT303" t="s">
        <v>103</v>
      </c>
      <c r="AU303" t="s">
        <v>104</v>
      </c>
      <c r="AV303" t="s">
        <v>102</v>
      </c>
      <c r="AW303" s="1" t="s">
        <v>91</v>
      </c>
      <c r="AX303" t="s">
        <v>98</v>
      </c>
    </row>
    <row r="304" spans="1:50" x14ac:dyDescent="0.25">
      <c r="A304" s="1">
        <v>303</v>
      </c>
      <c r="L304" t="s">
        <v>28</v>
      </c>
      <c r="P304">
        <f t="shared" si="82"/>
        <v>1</v>
      </c>
      <c r="Q304">
        <f t="shared" si="83"/>
        <v>3</v>
      </c>
      <c r="S304">
        <f t="shared" si="84"/>
        <v>0</v>
      </c>
      <c r="T304">
        <f t="shared" si="85"/>
        <v>0</v>
      </c>
      <c r="U304">
        <f t="shared" si="86"/>
        <v>0</v>
      </c>
      <c r="V304">
        <f t="shared" si="87"/>
        <v>0</v>
      </c>
      <c r="W304">
        <f t="shared" si="72"/>
        <v>0</v>
      </c>
      <c r="X304">
        <f t="shared" si="73"/>
        <v>0</v>
      </c>
      <c r="Y304">
        <f t="shared" si="74"/>
        <v>0</v>
      </c>
      <c r="Z304">
        <f t="shared" si="75"/>
        <v>0</v>
      </c>
      <c r="AA304">
        <f t="shared" si="76"/>
        <v>0</v>
      </c>
      <c r="AB304">
        <f t="shared" si="77"/>
        <v>0</v>
      </c>
      <c r="AC304">
        <f t="shared" si="78"/>
        <v>1</v>
      </c>
      <c r="AD304">
        <f t="shared" si="79"/>
        <v>0</v>
      </c>
      <c r="AE304">
        <f t="shared" si="80"/>
        <v>0</v>
      </c>
      <c r="AH304">
        <f t="shared" si="81"/>
        <v>1</v>
      </c>
      <c r="AI304">
        <f t="shared" si="88"/>
        <v>1</v>
      </c>
      <c r="AJ304" s="5" t="str">
        <f t="shared" si="89"/>
        <v>Correct</v>
      </c>
      <c r="AK304" s="37"/>
      <c r="AL304" t="s">
        <v>94</v>
      </c>
      <c r="AM304">
        <v>68</v>
      </c>
      <c r="AN304" t="s">
        <v>95</v>
      </c>
      <c r="AO304" t="s">
        <v>142</v>
      </c>
      <c r="AP304" t="s">
        <v>107</v>
      </c>
      <c r="AQ304" t="s">
        <v>98</v>
      </c>
      <c r="AR304" s="1" t="s">
        <v>80</v>
      </c>
      <c r="AS304" t="s">
        <v>126</v>
      </c>
      <c r="AT304" t="s">
        <v>120</v>
      </c>
      <c r="AU304" t="s">
        <v>104</v>
      </c>
      <c r="AV304" t="s">
        <v>102</v>
      </c>
      <c r="AW304" s="1" t="s">
        <v>90</v>
      </c>
      <c r="AX304" t="s">
        <v>102</v>
      </c>
    </row>
    <row r="305" spans="1:50" x14ac:dyDescent="0.25">
      <c r="A305" s="1">
        <v>304</v>
      </c>
      <c r="K305" t="s">
        <v>27</v>
      </c>
      <c r="N305" t="s">
        <v>30</v>
      </c>
      <c r="P305">
        <f t="shared" si="82"/>
        <v>2</v>
      </c>
      <c r="Q305">
        <f t="shared" si="83"/>
        <v>1.5</v>
      </c>
      <c r="S305">
        <f t="shared" si="84"/>
        <v>0</v>
      </c>
      <c r="T305">
        <f t="shared" si="85"/>
        <v>0</v>
      </c>
      <c r="U305">
        <f t="shared" si="86"/>
        <v>0</v>
      </c>
      <c r="V305">
        <f t="shared" si="87"/>
        <v>0</v>
      </c>
      <c r="W305">
        <f t="shared" si="72"/>
        <v>0</v>
      </c>
      <c r="X305">
        <f t="shared" si="73"/>
        <v>0</v>
      </c>
      <c r="Y305">
        <f t="shared" si="74"/>
        <v>0</v>
      </c>
      <c r="Z305">
        <f t="shared" si="75"/>
        <v>0</v>
      </c>
      <c r="AA305">
        <f t="shared" si="76"/>
        <v>0</v>
      </c>
      <c r="AB305">
        <f t="shared" si="77"/>
        <v>1</v>
      </c>
      <c r="AC305">
        <f t="shared" si="78"/>
        <v>0</v>
      </c>
      <c r="AD305">
        <f t="shared" si="79"/>
        <v>0</v>
      </c>
      <c r="AE305">
        <f t="shared" si="80"/>
        <v>1</v>
      </c>
      <c r="AH305">
        <f t="shared" si="81"/>
        <v>2</v>
      </c>
      <c r="AI305">
        <f t="shared" si="88"/>
        <v>2</v>
      </c>
      <c r="AJ305" s="5" t="str">
        <f t="shared" si="89"/>
        <v>Correct</v>
      </c>
      <c r="AK305" s="37"/>
      <c r="AL305" t="s">
        <v>94</v>
      </c>
      <c r="AM305">
        <v>70</v>
      </c>
      <c r="AN305" t="s">
        <v>95</v>
      </c>
      <c r="AO305" t="s">
        <v>117</v>
      </c>
      <c r="AP305" t="s">
        <v>97</v>
      </c>
      <c r="AQ305" t="s">
        <v>98</v>
      </c>
      <c r="AR305" s="1" t="s">
        <v>80</v>
      </c>
      <c r="AS305" t="s">
        <v>108</v>
      </c>
      <c r="AT305" t="s">
        <v>100</v>
      </c>
      <c r="AU305" t="s">
        <v>104</v>
      </c>
      <c r="AV305" t="s">
        <v>102</v>
      </c>
      <c r="AW305" s="1" t="s">
        <v>373</v>
      </c>
      <c r="AX305" t="s">
        <v>102</v>
      </c>
    </row>
    <row r="306" spans="1:50" x14ac:dyDescent="0.25">
      <c r="A306" s="1">
        <v>305</v>
      </c>
      <c r="C306" t="s">
        <v>20</v>
      </c>
      <c r="J306" t="s">
        <v>26</v>
      </c>
      <c r="N306" t="s">
        <v>30</v>
      </c>
      <c r="P306">
        <f t="shared" si="82"/>
        <v>3</v>
      </c>
      <c r="Q306">
        <f t="shared" si="83"/>
        <v>1</v>
      </c>
      <c r="S306">
        <f t="shared" si="84"/>
        <v>0</v>
      </c>
      <c r="T306">
        <f t="shared" si="85"/>
        <v>1</v>
      </c>
      <c r="U306">
        <f t="shared" si="86"/>
        <v>0</v>
      </c>
      <c r="V306">
        <f t="shared" si="87"/>
        <v>0</v>
      </c>
      <c r="W306">
        <f t="shared" si="72"/>
        <v>0</v>
      </c>
      <c r="X306">
        <f t="shared" si="73"/>
        <v>0</v>
      </c>
      <c r="Y306">
        <f t="shared" si="74"/>
        <v>0</v>
      </c>
      <c r="Z306">
        <f t="shared" si="75"/>
        <v>0</v>
      </c>
      <c r="AA306">
        <f t="shared" si="76"/>
        <v>1</v>
      </c>
      <c r="AB306">
        <f t="shared" si="77"/>
        <v>0</v>
      </c>
      <c r="AC306">
        <f t="shared" si="78"/>
        <v>0</v>
      </c>
      <c r="AD306">
        <f t="shared" si="79"/>
        <v>0</v>
      </c>
      <c r="AE306">
        <f t="shared" si="80"/>
        <v>1</v>
      </c>
      <c r="AH306">
        <f t="shared" si="81"/>
        <v>3</v>
      </c>
      <c r="AI306">
        <f t="shared" si="88"/>
        <v>3</v>
      </c>
      <c r="AJ306" s="5" t="str">
        <f t="shared" si="89"/>
        <v>Correct</v>
      </c>
      <c r="AK306" s="37"/>
      <c r="AL306" t="s">
        <v>105</v>
      </c>
      <c r="AM306">
        <v>77</v>
      </c>
      <c r="AN306" t="s">
        <v>95</v>
      </c>
      <c r="AO306" t="s">
        <v>142</v>
      </c>
      <c r="AP306" t="s">
        <v>107</v>
      </c>
      <c r="AQ306" t="s">
        <v>98</v>
      </c>
      <c r="AR306" s="1" t="s">
        <v>80</v>
      </c>
      <c r="AS306" t="s">
        <v>114</v>
      </c>
      <c r="AT306" t="s">
        <v>120</v>
      </c>
      <c r="AU306" t="s">
        <v>104</v>
      </c>
      <c r="AV306" t="s">
        <v>102</v>
      </c>
      <c r="AW306" s="1" t="s">
        <v>373</v>
      </c>
      <c r="AX306" t="s">
        <v>98</v>
      </c>
    </row>
    <row r="307" spans="1:50" x14ac:dyDescent="0.25">
      <c r="A307" s="1">
        <v>306</v>
      </c>
      <c r="C307" t="s">
        <v>20</v>
      </c>
      <c r="P307">
        <f t="shared" si="82"/>
        <v>1</v>
      </c>
      <c r="Q307">
        <f t="shared" si="83"/>
        <v>3</v>
      </c>
      <c r="S307">
        <f t="shared" si="84"/>
        <v>0</v>
      </c>
      <c r="T307">
        <f t="shared" si="85"/>
        <v>1</v>
      </c>
      <c r="U307">
        <f t="shared" si="86"/>
        <v>0</v>
      </c>
      <c r="V307">
        <f t="shared" si="87"/>
        <v>0</v>
      </c>
      <c r="W307">
        <f t="shared" si="72"/>
        <v>0</v>
      </c>
      <c r="X307">
        <f t="shared" si="73"/>
        <v>0</v>
      </c>
      <c r="Y307">
        <f t="shared" si="74"/>
        <v>0</v>
      </c>
      <c r="Z307">
        <f t="shared" si="75"/>
        <v>0</v>
      </c>
      <c r="AA307">
        <f t="shared" si="76"/>
        <v>0</v>
      </c>
      <c r="AB307">
        <f t="shared" si="77"/>
        <v>0</v>
      </c>
      <c r="AC307">
        <f t="shared" si="78"/>
        <v>0</v>
      </c>
      <c r="AD307">
        <f t="shared" si="79"/>
        <v>0</v>
      </c>
      <c r="AE307">
        <f t="shared" si="80"/>
        <v>0</v>
      </c>
      <c r="AH307">
        <f t="shared" si="81"/>
        <v>1</v>
      </c>
      <c r="AI307">
        <f t="shared" si="88"/>
        <v>1</v>
      </c>
      <c r="AJ307" s="5" t="str">
        <f t="shared" si="89"/>
        <v>Correct</v>
      </c>
      <c r="AK307" s="37"/>
      <c r="AL307" t="s">
        <v>94</v>
      </c>
      <c r="AM307">
        <v>59</v>
      </c>
      <c r="AN307" t="s">
        <v>95</v>
      </c>
      <c r="AO307" t="s">
        <v>142</v>
      </c>
      <c r="AP307" t="s">
        <v>107</v>
      </c>
      <c r="AQ307" t="s">
        <v>98</v>
      </c>
      <c r="AR307" s="1" t="s">
        <v>80</v>
      </c>
      <c r="AS307" t="s">
        <v>126</v>
      </c>
      <c r="AT307" t="s">
        <v>120</v>
      </c>
      <c r="AU307" t="s">
        <v>104</v>
      </c>
      <c r="AV307" t="s">
        <v>102</v>
      </c>
      <c r="AW307" s="1" t="s">
        <v>92</v>
      </c>
      <c r="AX307" t="s">
        <v>102</v>
      </c>
    </row>
    <row r="308" spans="1:50" x14ac:dyDescent="0.25">
      <c r="A308" s="1">
        <v>307</v>
      </c>
      <c r="C308" t="s">
        <v>20</v>
      </c>
      <c r="D308" t="s">
        <v>21</v>
      </c>
      <c r="J308" t="s">
        <v>26</v>
      </c>
      <c r="K308" t="s">
        <v>27</v>
      </c>
      <c r="M308" t="s">
        <v>29</v>
      </c>
      <c r="N308" t="s">
        <v>30</v>
      </c>
      <c r="P308">
        <f t="shared" si="82"/>
        <v>6</v>
      </c>
      <c r="Q308">
        <f t="shared" si="83"/>
        <v>0.5</v>
      </c>
      <c r="S308">
        <f t="shared" si="84"/>
        <v>0</v>
      </c>
      <c r="T308">
        <f t="shared" si="85"/>
        <v>0.5</v>
      </c>
      <c r="U308">
        <f t="shared" si="86"/>
        <v>0.5</v>
      </c>
      <c r="V308">
        <f t="shared" si="87"/>
        <v>0</v>
      </c>
      <c r="W308">
        <f t="shared" si="72"/>
        <v>0</v>
      </c>
      <c r="X308">
        <f t="shared" si="73"/>
        <v>0</v>
      </c>
      <c r="Y308">
        <f t="shared" si="74"/>
        <v>0</v>
      </c>
      <c r="Z308">
        <f t="shared" si="75"/>
        <v>0</v>
      </c>
      <c r="AA308">
        <f t="shared" si="76"/>
        <v>0.5</v>
      </c>
      <c r="AB308">
        <f t="shared" si="77"/>
        <v>0.5</v>
      </c>
      <c r="AC308">
        <f t="shared" si="78"/>
        <v>0</v>
      </c>
      <c r="AD308">
        <f t="shared" si="79"/>
        <v>0.5</v>
      </c>
      <c r="AE308">
        <f t="shared" si="80"/>
        <v>0.5</v>
      </c>
      <c r="AH308">
        <f t="shared" si="81"/>
        <v>3</v>
      </c>
      <c r="AI308">
        <f t="shared" si="88"/>
        <v>6</v>
      </c>
      <c r="AJ308" s="5" t="str">
        <f t="shared" si="89"/>
        <v>Correct</v>
      </c>
      <c r="AK308" s="37"/>
      <c r="AL308" t="s">
        <v>94</v>
      </c>
      <c r="AM308">
        <v>57</v>
      </c>
      <c r="AN308" t="s">
        <v>95</v>
      </c>
      <c r="AO308" t="s">
        <v>204</v>
      </c>
      <c r="AP308" t="s">
        <v>107</v>
      </c>
      <c r="AQ308" t="s">
        <v>98</v>
      </c>
      <c r="AR308" s="1" t="s">
        <v>80</v>
      </c>
      <c r="AT308" t="s">
        <v>103</v>
      </c>
      <c r="AU308" t="s">
        <v>101</v>
      </c>
      <c r="AV308" t="s">
        <v>102</v>
      </c>
      <c r="AW308" s="1" t="s">
        <v>92</v>
      </c>
      <c r="AX308" t="s">
        <v>102</v>
      </c>
    </row>
    <row r="309" spans="1:50" x14ac:dyDescent="0.25">
      <c r="A309" s="1">
        <v>308</v>
      </c>
      <c r="J309" t="s">
        <v>26</v>
      </c>
      <c r="L309" t="s">
        <v>28</v>
      </c>
      <c r="N309" t="s">
        <v>30</v>
      </c>
      <c r="P309">
        <f t="shared" si="82"/>
        <v>3</v>
      </c>
      <c r="Q309">
        <f t="shared" si="83"/>
        <v>1</v>
      </c>
      <c r="S309">
        <f t="shared" si="84"/>
        <v>0</v>
      </c>
      <c r="T309">
        <f t="shared" si="85"/>
        <v>0</v>
      </c>
      <c r="U309">
        <f t="shared" si="86"/>
        <v>0</v>
      </c>
      <c r="V309">
        <f t="shared" si="87"/>
        <v>0</v>
      </c>
      <c r="W309">
        <f t="shared" si="72"/>
        <v>0</v>
      </c>
      <c r="X309">
        <f t="shared" si="73"/>
        <v>0</v>
      </c>
      <c r="Y309">
        <f t="shared" si="74"/>
        <v>0</v>
      </c>
      <c r="Z309">
        <f t="shared" si="75"/>
        <v>0</v>
      </c>
      <c r="AA309">
        <f t="shared" si="76"/>
        <v>1</v>
      </c>
      <c r="AB309">
        <f t="shared" si="77"/>
        <v>0</v>
      </c>
      <c r="AC309">
        <f t="shared" si="78"/>
        <v>1</v>
      </c>
      <c r="AD309">
        <f t="shared" si="79"/>
        <v>0</v>
      </c>
      <c r="AE309">
        <f t="shared" si="80"/>
        <v>1</v>
      </c>
      <c r="AH309">
        <f t="shared" si="81"/>
        <v>3</v>
      </c>
      <c r="AI309">
        <f t="shared" si="88"/>
        <v>3</v>
      </c>
      <c r="AJ309" s="5" t="str">
        <f t="shared" si="89"/>
        <v>Correct</v>
      </c>
      <c r="AK309" s="37"/>
      <c r="AL309" t="s">
        <v>94</v>
      </c>
      <c r="AM309">
        <v>76</v>
      </c>
      <c r="AN309" t="s">
        <v>95</v>
      </c>
      <c r="AO309" t="s">
        <v>208</v>
      </c>
      <c r="AP309" t="s">
        <v>107</v>
      </c>
      <c r="AQ309" t="s">
        <v>98</v>
      </c>
      <c r="AR309" s="1" t="s">
        <v>80</v>
      </c>
      <c r="AS309" t="s">
        <v>112</v>
      </c>
      <c r="AT309" t="s">
        <v>110</v>
      </c>
      <c r="AU309" t="s">
        <v>101</v>
      </c>
      <c r="AV309" t="s">
        <v>102</v>
      </c>
      <c r="AW309" s="1" t="s">
        <v>91</v>
      </c>
      <c r="AX309" t="s">
        <v>102</v>
      </c>
    </row>
    <row r="310" spans="1:50" x14ac:dyDescent="0.25">
      <c r="A310" s="1">
        <v>309</v>
      </c>
      <c r="C310" t="s">
        <v>20</v>
      </c>
      <c r="D310" t="s">
        <v>21</v>
      </c>
      <c r="I310" t="s">
        <v>267</v>
      </c>
      <c r="J310" t="s">
        <v>26</v>
      </c>
      <c r="K310" t="s">
        <v>27</v>
      </c>
      <c r="P310">
        <f t="shared" si="82"/>
        <v>5</v>
      </c>
      <c r="Q310">
        <f t="shared" si="83"/>
        <v>0.6</v>
      </c>
      <c r="S310">
        <f t="shared" si="84"/>
        <v>0</v>
      </c>
      <c r="T310">
        <f t="shared" si="85"/>
        <v>0.6</v>
      </c>
      <c r="U310">
        <f t="shared" si="86"/>
        <v>0.6</v>
      </c>
      <c r="V310">
        <f t="shared" si="87"/>
        <v>0</v>
      </c>
      <c r="W310">
        <f t="shared" si="72"/>
        <v>0</v>
      </c>
      <c r="X310">
        <f t="shared" si="73"/>
        <v>0</v>
      </c>
      <c r="Y310">
        <f t="shared" si="74"/>
        <v>0</v>
      </c>
      <c r="Z310">
        <f t="shared" si="75"/>
        <v>0.6</v>
      </c>
      <c r="AA310">
        <f t="shared" si="76"/>
        <v>0.6</v>
      </c>
      <c r="AB310">
        <f t="shared" si="77"/>
        <v>0.6</v>
      </c>
      <c r="AC310">
        <f t="shared" si="78"/>
        <v>0</v>
      </c>
      <c r="AD310">
        <f t="shared" si="79"/>
        <v>0</v>
      </c>
      <c r="AE310">
        <f t="shared" si="80"/>
        <v>0</v>
      </c>
      <c r="AH310">
        <f t="shared" si="81"/>
        <v>3</v>
      </c>
      <c r="AI310">
        <f t="shared" si="88"/>
        <v>5</v>
      </c>
      <c r="AJ310" s="5" t="str">
        <f t="shared" si="89"/>
        <v>Correct</v>
      </c>
      <c r="AK310" s="37"/>
      <c r="AL310" t="s">
        <v>94</v>
      </c>
      <c r="AM310">
        <v>51</v>
      </c>
      <c r="AN310" t="s">
        <v>95</v>
      </c>
      <c r="AO310" t="s">
        <v>204</v>
      </c>
      <c r="AP310" t="s">
        <v>128</v>
      </c>
      <c r="AQ310" t="s">
        <v>98</v>
      </c>
      <c r="AR310" s="1" t="s">
        <v>80</v>
      </c>
      <c r="AT310" t="s">
        <v>110</v>
      </c>
      <c r="AU310" t="s">
        <v>135</v>
      </c>
      <c r="AV310" t="s">
        <v>98</v>
      </c>
      <c r="AW310" s="1" t="s">
        <v>93</v>
      </c>
      <c r="AX310" t="s">
        <v>98</v>
      </c>
    </row>
    <row r="311" spans="1:50" x14ac:dyDescent="0.25">
      <c r="A311" s="1">
        <v>310</v>
      </c>
      <c r="B311" t="s">
        <v>19</v>
      </c>
      <c r="C311" t="s">
        <v>20</v>
      </c>
      <c r="F311" t="s">
        <v>23</v>
      </c>
      <c r="J311" t="s">
        <v>26</v>
      </c>
      <c r="L311" t="s">
        <v>28</v>
      </c>
      <c r="M311" t="s">
        <v>29</v>
      </c>
      <c r="N311" t="s">
        <v>30</v>
      </c>
      <c r="P311">
        <f t="shared" si="82"/>
        <v>7</v>
      </c>
      <c r="Q311">
        <f t="shared" si="83"/>
        <v>0.42857142857142855</v>
      </c>
      <c r="S311">
        <f t="shared" si="84"/>
        <v>0.42857142857142855</v>
      </c>
      <c r="T311">
        <f t="shared" si="85"/>
        <v>0.42857142857142855</v>
      </c>
      <c r="U311">
        <f t="shared" si="86"/>
        <v>0</v>
      </c>
      <c r="V311">
        <f t="shared" si="87"/>
        <v>0</v>
      </c>
      <c r="W311">
        <f t="shared" si="72"/>
        <v>0.42857142857142855</v>
      </c>
      <c r="X311">
        <f t="shared" si="73"/>
        <v>0</v>
      </c>
      <c r="Y311">
        <f t="shared" si="74"/>
        <v>0</v>
      </c>
      <c r="Z311">
        <f t="shared" si="75"/>
        <v>0</v>
      </c>
      <c r="AA311">
        <f t="shared" si="76"/>
        <v>0.42857142857142855</v>
      </c>
      <c r="AB311">
        <f t="shared" si="77"/>
        <v>0</v>
      </c>
      <c r="AC311">
        <f t="shared" si="78"/>
        <v>0.42857142857142855</v>
      </c>
      <c r="AD311">
        <f t="shared" si="79"/>
        <v>0.42857142857142855</v>
      </c>
      <c r="AE311">
        <f t="shared" si="80"/>
        <v>0.42857142857142855</v>
      </c>
      <c r="AH311">
        <f t="shared" si="81"/>
        <v>2.9999999999999996</v>
      </c>
      <c r="AI311">
        <f t="shared" si="88"/>
        <v>7</v>
      </c>
      <c r="AJ311" s="5" t="str">
        <f t="shared" si="89"/>
        <v>Correct</v>
      </c>
      <c r="AK311" s="37"/>
      <c r="AL311" t="s">
        <v>94</v>
      </c>
      <c r="AM311">
        <v>47</v>
      </c>
      <c r="AN311" t="s">
        <v>95</v>
      </c>
      <c r="AO311" t="s">
        <v>204</v>
      </c>
      <c r="AP311" t="s">
        <v>107</v>
      </c>
      <c r="AQ311" t="s">
        <v>98</v>
      </c>
      <c r="AR311" s="1" t="s">
        <v>80</v>
      </c>
      <c r="AT311" t="s">
        <v>110</v>
      </c>
      <c r="AU311" t="s">
        <v>135</v>
      </c>
      <c r="AV311" t="s">
        <v>98</v>
      </c>
      <c r="AW311" s="1" t="s">
        <v>93</v>
      </c>
    </row>
    <row r="312" spans="1:50" x14ac:dyDescent="0.25">
      <c r="A312" s="1">
        <v>311</v>
      </c>
      <c r="P312">
        <f t="shared" si="82"/>
        <v>0</v>
      </c>
      <c r="Q312" t="e">
        <f t="shared" si="83"/>
        <v>#DIV/0!</v>
      </c>
      <c r="S312">
        <f t="shared" si="84"/>
        <v>0</v>
      </c>
      <c r="T312">
        <f t="shared" si="85"/>
        <v>0</v>
      </c>
      <c r="U312">
        <f t="shared" si="86"/>
        <v>0</v>
      </c>
      <c r="V312">
        <f t="shared" si="87"/>
        <v>0</v>
      </c>
      <c r="W312">
        <f t="shared" si="72"/>
        <v>0</v>
      </c>
      <c r="X312">
        <f t="shared" si="73"/>
        <v>0</v>
      </c>
      <c r="Y312">
        <f t="shared" si="74"/>
        <v>0</v>
      </c>
      <c r="Z312">
        <f t="shared" si="75"/>
        <v>0</v>
      </c>
      <c r="AA312">
        <f t="shared" si="76"/>
        <v>0</v>
      </c>
      <c r="AB312">
        <f t="shared" si="77"/>
        <v>0</v>
      </c>
      <c r="AC312">
        <f t="shared" si="78"/>
        <v>0</v>
      </c>
      <c r="AD312">
        <f t="shared" si="79"/>
        <v>0</v>
      </c>
      <c r="AE312">
        <f t="shared" si="80"/>
        <v>0</v>
      </c>
      <c r="AH312">
        <f t="shared" si="81"/>
        <v>0</v>
      </c>
      <c r="AI312">
        <f t="shared" si="88"/>
        <v>0</v>
      </c>
      <c r="AJ312" s="5" t="str">
        <f t="shared" si="89"/>
        <v>Correct</v>
      </c>
      <c r="AK312" s="37"/>
      <c r="AL312" t="s">
        <v>94</v>
      </c>
      <c r="AM312">
        <v>68</v>
      </c>
      <c r="AN312" t="s">
        <v>95</v>
      </c>
      <c r="AO312" t="s">
        <v>158</v>
      </c>
      <c r="AP312" t="s">
        <v>107</v>
      </c>
      <c r="AQ312" t="s">
        <v>98</v>
      </c>
      <c r="AR312" s="1" t="s">
        <v>365</v>
      </c>
      <c r="AS312" t="s">
        <v>108</v>
      </c>
      <c r="AT312" t="s">
        <v>103</v>
      </c>
      <c r="AU312" t="s">
        <v>104</v>
      </c>
      <c r="AV312" t="s">
        <v>102</v>
      </c>
      <c r="AW312" s="1" t="s">
        <v>91</v>
      </c>
      <c r="AX312" t="s">
        <v>102</v>
      </c>
    </row>
    <row r="313" spans="1:50" x14ac:dyDescent="0.25">
      <c r="A313" s="1">
        <v>312</v>
      </c>
      <c r="L313" t="s">
        <v>28</v>
      </c>
      <c r="P313">
        <f t="shared" si="82"/>
        <v>1</v>
      </c>
      <c r="Q313">
        <f t="shared" si="83"/>
        <v>3</v>
      </c>
      <c r="S313">
        <f t="shared" si="84"/>
        <v>0</v>
      </c>
      <c r="T313">
        <f t="shared" si="85"/>
        <v>0</v>
      </c>
      <c r="U313">
        <f t="shared" si="86"/>
        <v>0</v>
      </c>
      <c r="V313">
        <f t="shared" si="87"/>
        <v>0</v>
      </c>
      <c r="W313">
        <f t="shared" si="72"/>
        <v>0</v>
      </c>
      <c r="X313">
        <f t="shared" si="73"/>
        <v>0</v>
      </c>
      <c r="Y313">
        <f t="shared" si="74"/>
        <v>0</v>
      </c>
      <c r="Z313">
        <f t="shared" si="75"/>
        <v>0</v>
      </c>
      <c r="AA313">
        <f t="shared" si="76"/>
        <v>0</v>
      </c>
      <c r="AB313">
        <f t="shared" si="77"/>
        <v>0</v>
      </c>
      <c r="AC313">
        <f t="shared" si="78"/>
        <v>1</v>
      </c>
      <c r="AD313">
        <f t="shared" si="79"/>
        <v>0</v>
      </c>
      <c r="AE313">
        <f t="shared" si="80"/>
        <v>0</v>
      </c>
      <c r="AH313">
        <f t="shared" si="81"/>
        <v>1</v>
      </c>
      <c r="AI313">
        <f t="shared" si="88"/>
        <v>1</v>
      </c>
      <c r="AJ313" s="5" t="str">
        <f t="shared" si="89"/>
        <v>Correct</v>
      </c>
      <c r="AK313" s="37"/>
      <c r="AL313" t="s">
        <v>94</v>
      </c>
      <c r="AM313">
        <v>56</v>
      </c>
      <c r="AN313" t="s">
        <v>95</v>
      </c>
      <c r="AO313" t="s">
        <v>204</v>
      </c>
      <c r="AP313" t="s">
        <v>107</v>
      </c>
      <c r="AQ313" t="s">
        <v>98</v>
      </c>
      <c r="AR313" s="1" t="s">
        <v>80</v>
      </c>
      <c r="AS313" t="s">
        <v>109</v>
      </c>
      <c r="AU313" t="s">
        <v>101</v>
      </c>
      <c r="AV313" t="s">
        <v>102</v>
      </c>
      <c r="AW313" s="1" t="s">
        <v>90</v>
      </c>
      <c r="AX313" t="s">
        <v>98</v>
      </c>
    </row>
    <row r="314" spans="1:50" x14ac:dyDescent="0.25">
      <c r="A314" s="1">
        <v>313</v>
      </c>
      <c r="P314">
        <f t="shared" si="82"/>
        <v>0</v>
      </c>
      <c r="Q314" t="e">
        <f t="shared" si="83"/>
        <v>#DIV/0!</v>
      </c>
      <c r="S314">
        <f t="shared" si="84"/>
        <v>0</v>
      </c>
      <c r="T314">
        <f t="shared" si="85"/>
        <v>0</v>
      </c>
      <c r="U314">
        <f t="shared" si="86"/>
        <v>0</v>
      </c>
      <c r="V314">
        <f t="shared" si="87"/>
        <v>0</v>
      </c>
      <c r="W314">
        <f t="shared" si="72"/>
        <v>0</v>
      </c>
      <c r="X314">
        <f t="shared" si="73"/>
        <v>0</v>
      </c>
      <c r="Y314">
        <f t="shared" si="74"/>
        <v>0</v>
      </c>
      <c r="Z314">
        <f t="shared" si="75"/>
        <v>0</v>
      </c>
      <c r="AA314">
        <f t="shared" si="76"/>
        <v>0</v>
      </c>
      <c r="AB314">
        <f t="shared" si="77"/>
        <v>0</v>
      </c>
      <c r="AC314">
        <f t="shared" si="78"/>
        <v>0</v>
      </c>
      <c r="AD314">
        <f t="shared" si="79"/>
        <v>0</v>
      </c>
      <c r="AE314">
        <f t="shared" si="80"/>
        <v>0</v>
      </c>
      <c r="AH314">
        <f t="shared" si="81"/>
        <v>0</v>
      </c>
      <c r="AI314">
        <f t="shared" si="88"/>
        <v>0</v>
      </c>
      <c r="AJ314" s="5" t="str">
        <f t="shared" si="89"/>
        <v>Correct</v>
      </c>
      <c r="AK314" s="37"/>
      <c r="AL314" t="s">
        <v>94</v>
      </c>
      <c r="AM314">
        <v>64</v>
      </c>
      <c r="AN314" t="s">
        <v>95</v>
      </c>
      <c r="AO314" t="s">
        <v>209</v>
      </c>
      <c r="AP314" t="s">
        <v>107</v>
      </c>
      <c r="AR314" s="1" t="s">
        <v>80</v>
      </c>
      <c r="AS314" t="s">
        <v>126</v>
      </c>
      <c r="AT314" t="s">
        <v>100</v>
      </c>
      <c r="AU314" t="s">
        <v>101</v>
      </c>
      <c r="AV314" t="s">
        <v>102</v>
      </c>
      <c r="AW314" s="1" t="s">
        <v>92</v>
      </c>
      <c r="AX314" t="s">
        <v>102</v>
      </c>
    </row>
    <row r="315" spans="1:50" x14ac:dyDescent="0.25">
      <c r="A315" s="1">
        <v>314</v>
      </c>
      <c r="D315" t="s">
        <v>21</v>
      </c>
      <c r="E315" t="s">
        <v>22</v>
      </c>
      <c r="I315" t="s">
        <v>267</v>
      </c>
      <c r="K315" t="s">
        <v>27</v>
      </c>
      <c r="P315">
        <f t="shared" si="82"/>
        <v>4</v>
      </c>
      <c r="Q315">
        <f t="shared" si="83"/>
        <v>0.75</v>
      </c>
      <c r="S315">
        <f t="shared" si="84"/>
        <v>0</v>
      </c>
      <c r="T315">
        <f t="shared" si="85"/>
        <v>0</v>
      </c>
      <c r="U315">
        <f t="shared" si="86"/>
        <v>0.75</v>
      </c>
      <c r="V315">
        <f t="shared" si="87"/>
        <v>0.75</v>
      </c>
      <c r="W315">
        <f t="shared" si="72"/>
        <v>0</v>
      </c>
      <c r="X315">
        <f t="shared" si="73"/>
        <v>0</v>
      </c>
      <c r="Y315">
        <f t="shared" si="74"/>
        <v>0</v>
      </c>
      <c r="Z315">
        <f t="shared" si="75"/>
        <v>0.75</v>
      </c>
      <c r="AA315">
        <f t="shared" si="76"/>
        <v>0</v>
      </c>
      <c r="AB315">
        <f t="shared" si="77"/>
        <v>0.75</v>
      </c>
      <c r="AC315">
        <f t="shared" si="78"/>
        <v>0</v>
      </c>
      <c r="AD315">
        <f t="shared" si="79"/>
        <v>0</v>
      </c>
      <c r="AE315">
        <f t="shared" si="80"/>
        <v>0</v>
      </c>
      <c r="AH315">
        <f t="shared" si="81"/>
        <v>3</v>
      </c>
      <c r="AI315">
        <f t="shared" si="88"/>
        <v>4</v>
      </c>
      <c r="AJ315" s="5" t="str">
        <f t="shared" si="89"/>
        <v>Correct</v>
      </c>
      <c r="AK315" s="37"/>
      <c r="AL315" t="s">
        <v>94</v>
      </c>
      <c r="AM315">
        <v>79</v>
      </c>
      <c r="AN315" t="s">
        <v>95</v>
      </c>
      <c r="AO315" t="s">
        <v>204</v>
      </c>
      <c r="AP315" t="s">
        <v>107</v>
      </c>
      <c r="AQ315" t="s">
        <v>98</v>
      </c>
      <c r="AR315" s="1" t="s">
        <v>80</v>
      </c>
      <c r="AT315" t="s">
        <v>103</v>
      </c>
      <c r="AU315" t="s">
        <v>104</v>
      </c>
      <c r="AV315" t="s">
        <v>102</v>
      </c>
      <c r="AW315" s="1" t="s">
        <v>91</v>
      </c>
      <c r="AX315" t="s">
        <v>102</v>
      </c>
    </row>
    <row r="316" spans="1:50" x14ac:dyDescent="0.25">
      <c r="A316" s="1">
        <v>315</v>
      </c>
      <c r="P316">
        <f t="shared" si="82"/>
        <v>0</v>
      </c>
      <c r="Q316" t="e">
        <f t="shared" si="83"/>
        <v>#DIV/0!</v>
      </c>
      <c r="S316">
        <f t="shared" si="84"/>
        <v>0</v>
      </c>
      <c r="T316">
        <f t="shared" si="85"/>
        <v>0</v>
      </c>
      <c r="U316">
        <f t="shared" si="86"/>
        <v>0</v>
      </c>
      <c r="V316">
        <f t="shared" si="87"/>
        <v>0</v>
      </c>
      <c r="W316">
        <f t="shared" si="72"/>
        <v>0</v>
      </c>
      <c r="X316">
        <f t="shared" si="73"/>
        <v>0</v>
      </c>
      <c r="Y316">
        <f t="shared" si="74"/>
        <v>0</v>
      </c>
      <c r="Z316">
        <f t="shared" si="75"/>
        <v>0</v>
      </c>
      <c r="AA316">
        <f t="shared" si="76"/>
        <v>0</v>
      </c>
      <c r="AB316">
        <f t="shared" si="77"/>
        <v>0</v>
      </c>
      <c r="AC316">
        <f t="shared" si="78"/>
        <v>0</v>
      </c>
      <c r="AD316">
        <f t="shared" si="79"/>
        <v>0</v>
      </c>
      <c r="AE316">
        <f t="shared" si="80"/>
        <v>0</v>
      </c>
      <c r="AH316">
        <f t="shared" si="81"/>
        <v>0</v>
      </c>
      <c r="AI316">
        <f t="shared" si="88"/>
        <v>0</v>
      </c>
      <c r="AJ316" s="5" t="str">
        <f t="shared" si="89"/>
        <v>Correct</v>
      </c>
      <c r="AK316" s="37"/>
      <c r="AL316" t="s">
        <v>105</v>
      </c>
      <c r="AM316">
        <v>91</v>
      </c>
      <c r="AN316" t="s">
        <v>95</v>
      </c>
      <c r="AO316" t="s">
        <v>141</v>
      </c>
      <c r="AP316" t="s">
        <v>107</v>
      </c>
      <c r="AQ316" t="s">
        <v>98</v>
      </c>
      <c r="AR316" s="1" t="s">
        <v>80</v>
      </c>
      <c r="AS316" t="s">
        <v>112</v>
      </c>
      <c r="AT316" t="s">
        <v>110</v>
      </c>
      <c r="AU316" t="s">
        <v>104</v>
      </c>
      <c r="AV316" t="s">
        <v>102</v>
      </c>
      <c r="AW316" s="1"/>
      <c r="AX316" t="s">
        <v>102</v>
      </c>
    </row>
    <row r="317" spans="1:50" x14ac:dyDescent="0.25">
      <c r="A317" s="1">
        <v>316</v>
      </c>
      <c r="C317" t="s">
        <v>20</v>
      </c>
      <c r="D317" t="s">
        <v>21</v>
      </c>
      <c r="E317" t="s">
        <v>22</v>
      </c>
      <c r="F317" t="s">
        <v>23</v>
      </c>
      <c r="G317" t="s">
        <v>24</v>
      </c>
      <c r="H317" t="s">
        <v>25</v>
      </c>
      <c r="I317" t="s">
        <v>267</v>
      </c>
      <c r="J317" t="s">
        <v>26</v>
      </c>
      <c r="K317" t="s">
        <v>27</v>
      </c>
      <c r="L317" t="s">
        <v>28</v>
      </c>
      <c r="M317" t="s">
        <v>29</v>
      </c>
      <c r="N317" t="s">
        <v>30</v>
      </c>
      <c r="P317">
        <f t="shared" si="82"/>
        <v>12</v>
      </c>
      <c r="Q317">
        <f t="shared" si="83"/>
        <v>0.25</v>
      </c>
      <c r="S317">
        <f t="shared" si="84"/>
        <v>0</v>
      </c>
      <c r="T317">
        <f t="shared" si="85"/>
        <v>0.25</v>
      </c>
      <c r="U317">
        <f t="shared" si="86"/>
        <v>0.25</v>
      </c>
      <c r="V317">
        <f t="shared" si="87"/>
        <v>0.25</v>
      </c>
      <c r="W317">
        <f t="shared" si="72"/>
        <v>0.25</v>
      </c>
      <c r="X317">
        <f t="shared" si="73"/>
        <v>0.25</v>
      </c>
      <c r="Y317">
        <f t="shared" si="74"/>
        <v>0.25</v>
      </c>
      <c r="Z317">
        <f t="shared" si="75"/>
        <v>0.25</v>
      </c>
      <c r="AA317">
        <f t="shared" si="76"/>
        <v>0.25</v>
      </c>
      <c r="AB317">
        <f t="shared" si="77"/>
        <v>0.25</v>
      </c>
      <c r="AC317">
        <f t="shared" si="78"/>
        <v>0.25</v>
      </c>
      <c r="AD317">
        <f t="shared" si="79"/>
        <v>0.25</v>
      </c>
      <c r="AE317">
        <f t="shared" si="80"/>
        <v>0.25</v>
      </c>
      <c r="AH317">
        <f t="shared" si="81"/>
        <v>3</v>
      </c>
      <c r="AI317">
        <f t="shared" si="88"/>
        <v>12</v>
      </c>
      <c r="AJ317" s="5" t="str">
        <f t="shared" si="89"/>
        <v>Correct</v>
      </c>
      <c r="AK317" s="37"/>
      <c r="AL317" t="s">
        <v>105</v>
      </c>
      <c r="AM317">
        <v>63</v>
      </c>
      <c r="AN317" t="s">
        <v>95</v>
      </c>
      <c r="AO317" t="s">
        <v>141</v>
      </c>
      <c r="AP317" t="s">
        <v>107</v>
      </c>
      <c r="AQ317" t="s">
        <v>98</v>
      </c>
      <c r="AR317" s="1" t="s">
        <v>80</v>
      </c>
      <c r="AS317" t="s">
        <v>109</v>
      </c>
      <c r="AU317" t="s">
        <v>104</v>
      </c>
      <c r="AV317" t="s">
        <v>102</v>
      </c>
      <c r="AW317" s="1"/>
    </row>
    <row r="318" spans="1:50" x14ac:dyDescent="0.25">
      <c r="A318" s="1">
        <v>317</v>
      </c>
      <c r="C318" t="s">
        <v>20</v>
      </c>
      <c r="D318" t="s">
        <v>21</v>
      </c>
      <c r="P318">
        <f t="shared" si="82"/>
        <v>2</v>
      </c>
      <c r="Q318">
        <f t="shared" si="83"/>
        <v>1.5</v>
      </c>
      <c r="S318">
        <f t="shared" si="84"/>
        <v>0</v>
      </c>
      <c r="T318">
        <f t="shared" si="85"/>
        <v>1</v>
      </c>
      <c r="U318">
        <f t="shared" si="86"/>
        <v>1</v>
      </c>
      <c r="V318">
        <f t="shared" si="87"/>
        <v>0</v>
      </c>
      <c r="W318">
        <f t="shared" si="72"/>
        <v>0</v>
      </c>
      <c r="X318">
        <f t="shared" si="73"/>
        <v>0</v>
      </c>
      <c r="Y318">
        <f t="shared" si="74"/>
        <v>0</v>
      </c>
      <c r="Z318">
        <f t="shared" si="75"/>
        <v>0</v>
      </c>
      <c r="AA318">
        <f t="shared" si="76"/>
        <v>0</v>
      </c>
      <c r="AB318">
        <f t="shared" si="77"/>
        <v>0</v>
      </c>
      <c r="AC318">
        <f t="shared" si="78"/>
        <v>0</v>
      </c>
      <c r="AD318">
        <f t="shared" si="79"/>
        <v>0</v>
      </c>
      <c r="AE318">
        <f t="shared" si="80"/>
        <v>0</v>
      </c>
      <c r="AH318">
        <f t="shared" si="81"/>
        <v>2</v>
      </c>
      <c r="AI318">
        <f t="shared" si="88"/>
        <v>2</v>
      </c>
      <c r="AJ318" s="5" t="str">
        <f t="shared" si="89"/>
        <v>Correct</v>
      </c>
      <c r="AK318" s="37"/>
      <c r="AL318" t="s">
        <v>94</v>
      </c>
      <c r="AM318">
        <v>44</v>
      </c>
      <c r="AN318" t="s">
        <v>95</v>
      </c>
      <c r="AO318" t="s">
        <v>201</v>
      </c>
      <c r="AP318" t="s">
        <v>210</v>
      </c>
      <c r="AQ318" t="s">
        <v>98</v>
      </c>
      <c r="AR318" s="1" t="s">
        <v>80</v>
      </c>
      <c r="AS318" t="s">
        <v>109</v>
      </c>
      <c r="AT318" t="s">
        <v>103</v>
      </c>
      <c r="AU318" t="s">
        <v>101</v>
      </c>
      <c r="AV318" t="s">
        <v>102</v>
      </c>
      <c r="AW318" s="1" t="s">
        <v>90</v>
      </c>
      <c r="AX318" t="s">
        <v>102</v>
      </c>
    </row>
    <row r="319" spans="1:50" x14ac:dyDescent="0.25">
      <c r="A319" s="1">
        <v>318</v>
      </c>
      <c r="C319" t="s">
        <v>20</v>
      </c>
      <c r="J319" t="s">
        <v>26</v>
      </c>
      <c r="M319" t="s">
        <v>29</v>
      </c>
      <c r="P319">
        <f t="shared" si="82"/>
        <v>3</v>
      </c>
      <c r="Q319">
        <f t="shared" si="83"/>
        <v>1</v>
      </c>
      <c r="S319">
        <f t="shared" si="84"/>
        <v>0</v>
      </c>
      <c r="T319">
        <f t="shared" si="85"/>
        <v>1</v>
      </c>
      <c r="U319">
        <f t="shared" si="86"/>
        <v>0</v>
      </c>
      <c r="V319">
        <f t="shared" si="87"/>
        <v>0</v>
      </c>
      <c r="W319">
        <f t="shared" si="72"/>
        <v>0</v>
      </c>
      <c r="X319">
        <f t="shared" si="73"/>
        <v>0</v>
      </c>
      <c r="Y319">
        <f t="shared" si="74"/>
        <v>0</v>
      </c>
      <c r="Z319">
        <f t="shared" si="75"/>
        <v>0</v>
      </c>
      <c r="AA319">
        <f t="shared" si="76"/>
        <v>1</v>
      </c>
      <c r="AB319">
        <f t="shared" si="77"/>
        <v>0</v>
      </c>
      <c r="AC319">
        <f t="shared" si="78"/>
        <v>0</v>
      </c>
      <c r="AD319">
        <f t="shared" si="79"/>
        <v>1</v>
      </c>
      <c r="AE319">
        <f t="shared" si="80"/>
        <v>0</v>
      </c>
      <c r="AH319">
        <f t="shared" si="81"/>
        <v>3</v>
      </c>
      <c r="AI319">
        <f t="shared" si="88"/>
        <v>3</v>
      </c>
      <c r="AJ319" s="5" t="str">
        <f t="shared" si="89"/>
        <v>Correct</v>
      </c>
      <c r="AK319" s="37"/>
      <c r="AL319" t="s">
        <v>89</v>
      </c>
      <c r="AM319">
        <v>71</v>
      </c>
      <c r="AN319" t="s">
        <v>95</v>
      </c>
      <c r="AO319" t="s">
        <v>139</v>
      </c>
      <c r="AP319" t="s">
        <v>134</v>
      </c>
      <c r="AR319" s="1" t="s">
        <v>80</v>
      </c>
      <c r="AS319" t="s">
        <v>112</v>
      </c>
      <c r="AT319" t="s">
        <v>110</v>
      </c>
      <c r="AU319" t="s">
        <v>104</v>
      </c>
      <c r="AV319" t="s">
        <v>102</v>
      </c>
      <c r="AW319" s="1" t="s">
        <v>373</v>
      </c>
      <c r="AX319" t="s">
        <v>102</v>
      </c>
    </row>
    <row r="320" spans="1:50" x14ac:dyDescent="0.25">
      <c r="A320" s="1">
        <v>319</v>
      </c>
      <c r="C320" t="s">
        <v>20</v>
      </c>
      <c r="E320" t="s">
        <v>22</v>
      </c>
      <c r="I320" t="s">
        <v>267</v>
      </c>
      <c r="P320">
        <f t="shared" si="82"/>
        <v>3</v>
      </c>
      <c r="Q320">
        <f t="shared" si="83"/>
        <v>1</v>
      </c>
      <c r="S320">
        <f t="shared" si="84"/>
        <v>0</v>
      </c>
      <c r="T320">
        <f t="shared" si="85"/>
        <v>1</v>
      </c>
      <c r="U320">
        <f t="shared" si="86"/>
        <v>0</v>
      </c>
      <c r="V320">
        <f t="shared" si="87"/>
        <v>1</v>
      </c>
      <c r="W320">
        <f t="shared" si="72"/>
        <v>0</v>
      </c>
      <c r="X320">
        <f t="shared" si="73"/>
        <v>0</v>
      </c>
      <c r="Y320">
        <f t="shared" si="74"/>
        <v>0</v>
      </c>
      <c r="Z320">
        <f t="shared" si="75"/>
        <v>1</v>
      </c>
      <c r="AA320">
        <f t="shared" si="76"/>
        <v>0</v>
      </c>
      <c r="AB320">
        <f t="shared" si="77"/>
        <v>0</v>
      </c>
      <c r="AC320">
        <f t="shared" si="78"/>
        <v>0</v>
      </c>
      <c r="AD320">
        <f t="shared" si="79"/>
        <v>0</v>
      </c>
      <c r="AE320">
        <f t="shared" si="80"/>
        <v>0</v>
      </c>
      <c r="AH320">
        <f t="shared" si="81"/>
        <v>3</v>
      </c>
      <c r="AI320">
        <f t="shared" si="88"/>
        <v>3</v>
      </c>
      <c r="AJ320" s="5" t="str">
        <f t="shared" si="89"/>
        <v>Correct</v>
      </c>
      <c r="AK320" s="37"/>
      <c r="AL320" t="s">
        <v>94</v>
      </c>
      <c r="AM320">
        <v>58</v>
      </c>
      <c r="AN320" t="s">
        <v>95</v>
      </c>
      <c r="AO320" t="s">
        <v>195</v>
      </c>
      <c r="AP320" t="s">
        <v>107</v>
      </c>
      <c r="AQ320" t="s">
        <v>98</v>
      </c>
      <c r="AR320" s="1"/>
      <c r="AS320" t="s">
        <v>109</v>
      </c>
      <c r="AT320" t="s">
        <v>110</v>
      </c>
      <c r="AV320" t="s">
        <v>98</v>
      </c>
      <c r="AW320" s="1" t="s">
        <v>93</v>
      </c>
      <c r="AX320" t="s">
        <v>98</v>
      </c>
    </row>
    <row r="321" spans="1:50" x14ac:dyDescent="0.25">
      <c r="A321" s="1">
        <v>320</v>
      </c>
      <c r="B321" t="s">
        <v>19</v>
      </c>
      <c r="E321" t="s">
        <v>22</v>
      </c>
      <c r="K321" t="s">
        <v>27</v>
      </c>
      <c r="P321">
        <f t="shared" si="82"/>
        <v>3</v>
      </c>
      <c r="Q321">
        <f t="shared" si="83"/>
        <v>1</v>
      </c>
      <c r="S321">
        <f t="shared" si="84"/>
        <v>1</v>
      </c>
      <c r="T321">
        <f t="shared" si="85"/>
        <v>0</v>
      </c>
      <c r="U321">
        <f t="shared" si="86"/>
        <v>0</v>
      </c>
      <c r="V321">
        <f t="shared" si="87"/>
        <v>1</v>
      </c>
      <c r="W321">
        <f t="shared" si="72"/>
        <v>0</v>
      </c>
      <c r="X321">
        <f t="shared" si="73"/>
        <v>0</v>
      </c>
      <c r="Y321">
        <f t="shared" si="74"/>
        <v>0</v>
      </c>
      <c r="Z321">
        <f t="shared" si="75"/>
        <v>0</v>
      </c>
      <c r="AA321">
        <f t="shared" si="76"/>
        <v>0</v>
      </c>
      <c r="AB321">
        <f t="shared" si="77"/>
        <v>1</v>
      </c>
      <c r="AC321">
        <f t="shared" si="78"/>
        <v>0</v>
      </c>
      <c r="AD321">
        <f t="shared" si="79"/>
        <v>0</v>
      </c>
      <c r="AE321">
        <f t="shared" si="80"/>
        <v>0</v>
      </c>
      <c r="AH321">
        <f t="shared" si="81"/>
        <v>3</v>
      </c>
      <c r="AI321">
        <f t="shared" si="88"/>
        <v>3</v>
      </c>
      <c r="AJ321" s="5" t="str">
        <f t="shared" si="89"/>
        <v>Correct</v>
      </c>
      <c r="AK321" s="37"/>
      <c r="AL321" t="s">
        <v>105</v>
      </c>
      <c r="AM321">
        <v>81</v>
      </c>
      <c r="AN321" t="s">
        <v>95</v>
      </c>
      <c r="AO321" t="s">
        <v>163</v>
      </c>
      <c r="AP321" t="s">
        <v>107</v>
      </c>
      <c r="AR321" s="1" t="s">
        <v>80</v>
      </c>
      <c r="AT321" t="s">
        <v>120</v>
      </c>
      <c r="AU321" t="s">
        <v>104</v>
      </c>
      <c r="AV321" t="s">
        <v>102</v>
      </c>
      <c r="AW321" s="1" t="s">
        <v>373</v>
      </c>
      <c r="AX321" t="s">
        <v>98</v>
      </c>
    </row>
    <row r="322" spans="1:50" x14ac:dyDescent="0.25">
      <c r="A322" s="1">
        <v>321</v>
      </c>
      <c r="P322">
        <f t="shared" si="82"/>
        <v>0</v>
      </c>
      <c r="Q322" t="e">
        <f t="shared" si="83"/>
        <v>#DIV/0!</v>
      </c>
      <c r="S322">
        <f t="shared" si="84"/>
        <v>0</v>
      </c>
      <c r="T322">
        <f t="shared" si="85"/>
        <v>0</v>
      </c>
      <c r="U322">
        <f t="shared" si="86"/>
        <v>0</v>
      </c>
      <c r="V322">
        <f t="shared" si="87"/>
        <v>0</v>
      </c>
      <c r="W322">
        <f t="shared" ref="W322:W385" si="90">IF($P322&lt;3,IF($F322=$F$1,1,0),IF($F322=$F$1,$Q322,0))</f>
        <v>0</v>
      </c>
      <c r="X322">
        <f t="shared" ref="X322:X385" si="91">IF($P322&lt;3,IF($G322=$G$1,1,0),IF($G322=$G$1,$Q322,0))</f>
        <v>0</v>
      </c>
      <c r="Y322">
        <f t="shared" ref="Y322:Y385" si="92">IF($P322&lt;3,IF($H322=$H$1,1,0),IF($H322=$H$1,$Q322,0))</f>
        <v>0</v>
      </c>
      <c r="Z322">
        <f t="shared" ref="Z322:Z385" si="93">IF($P322&lt;3,IF($I322=$I$1,1,0),IF($I322=$I$1,$Q322,0))</f>
        <v>0</v>
      </c>
      <c r="AA322">
        <f t="shared" ref="AA322:AA385" si="94">IF($P322&lt;3,IF($J322=$J$1,1,0),IF($J322=$J$1,$Q322,0))</f>
        <v>0</v>
      </c>
      <c r="AB322">
        <f t="shared" ref="AB322:AB385" si="95">IF($P322&lt;3,IF($K322=$K$1,1,0),IF($K322=$K$1,$Q322,0))</f>
        <v>0</v>
      </c>
      <c r="AC322">
        <f t="shared" ref="AC322:AC385" si="96">IF($P322&lt;3,IF($L322=$L$1,1,0),IF($L322=$L$1,$Q322,0))</f>
        <v>0</v>
      </c>
      <c r="AD322">
        <f t="shared" ref="AD322:AD385" si="97">IF($P322&lt;3,IF($M322=$M$1,1,0),IF($M322=$M$1,$Q322,0))</f>
        <v>0</v>
      </c>
      <c r="AE322">
        <f t="shared" ref="AE322:AE385" si="98">IF($P322&lt;3,IF($N322=$N$1,1,0),IF($N322=$N$1,$Q322,0))</f>
        <v>0</v>
      </c>
      <c r="AH322">
        <f t="shared" ref="AH322:AH385" si="99">SUM(S322:AE322)</f>
        <v>0</v>
      </c>
      <c r="AI322">
        <f t="shared" si="88"/>
        <v>0</v>
      </c>
      <c r="AJ322" s="5" t="str">
        <f t="shared" si="89"/>
        <v>Correct</v>
      </c>
      <c r="AK322" s="37"/>
      <c r="AL322" t="s">
        <v>94</v>
      </c>
      <c r="AM322">
        <v>83</v>
      </c>
      <c r="AN322" t="s">
        <v>95</v>
      </c>
      <c r="AO322" t="s">
        <v>163</v>
      </c>
      <c r="AP322" t="s">
        <v>107</v>
      </c>
      <c r="AR322" s="1" t="s">
        <v>80</v>
      </c>
      <c r="AT322" t="s">
        <v>103</v>
      </c>
      <c r="AU322" t="s">
        <v>104</v>
      </c>
      <c r="AV322" t="s">
        <v>102</v>
      </c>
      <c r="AW322" s="1" t="s">
        <v>91</v>
      </c>
      <c r="AX322" t="s">
        <v>98</v>
      </c>
    </row>
    <row r="323" spans="1:50" x14ac:dyDescent="0.25">
      <c r="A323" s="1">
        <v>322</v>
      </c>
      <c r="P323">
        <f t="shared" ref="P323:P386" si="100">COUNTA(B323:N323)</f>
        <v>0</v>
      </c>
      <c r="Q323" t="e">
        <f t="shared" ref="Q323:Q386" si="101">3/P323</f>
        <v>#DIV/0!</v>
      </c>
      <c r="S323">
        <f t="shared" ref="S323:S386" si="102">IF($P323&lt;3,IF($B323=$B$1,1,0),IF($B323=$B$1,$Q323,0))</f>
        <v>0</v>
      </c>
      <c r="T323">
        <f t="shared" ref="T323:T386" si="103">IF($P323&lt;3,IF($C323=$C$1,1,0),IF($C323=$C$1,$Q323,0))</f>
        <v>0</v>
      </c>
      <c r="U323">
        <f t="shared" ref="U323:U386" si="104">IF($P323&lt;3,IF($D323=$D$1,1,0),IF($D323=$D$1,$Q323,0))</f>
        <v>0</v>
      </c>
      <c r="V323">
        <f t="shared" ref="V323:V386" si="105">IF($P323&lt;3,IF($E323=$E$1,1,0),IF($E323=$E$1,$Q323,0))</f>
        <v>0</v>
      </c>
      <c r="W323">
        <f t="shared" si="90"/>
        <v>0</v>
      </c>
      <c r="X323">
        <f t="shared" si="91"/>
        <v>0</v>
      </c>
      <c r="Y323">
        <f t="shared" si="92"/>
        <v>0</v>
      </c>
      <c r="Z323">
        <f t="shared" si="93"/>
        <v>0</v>
      </c>
      <c r="AA323">
        <f t="shared" si="94"/>
        <v>0</v>
      </c>
      <c r="AB323">
        <f t="shared" si="95"/>
        <v>0</v>
      </c>
      <c r="AC323">
        <f t="shared" si="96"/>
        <v>0</v>
      </c>
      <c r="AD323">
        <f t="shared" si="97"/>
        <v>0</v>
      </c>
      <c r="AE323">
        <f t="shared" si="98"/>
        <v>0</v>
      </c>
      <c r="AH323">
        <f t="shared" si="99"/>
        <v>0</v>
      </c>
      <c r="AI323">
        <f t="shared" ref="AI323:AI386" si="106">P323</f>
        <v>0</v>
      </c>
      <c r="AJ323" s="5" t="str">
        <f t="shared" ref="AJ323:AJ386" si="107">IF(AH323=AI323,"Correct",IF(AH323=3,"Correct","Wrong"))</f>
        <v>Correct</v>
      </c>
      <c r="AK323" s="37"/>
      <c r="AL323" t="s">
        <v>105</v>
      </c>
      <c r="AM323">
        <v>83</v>
      </c>
      <c r="AN323" t="s">
        <v>95</v>
      </c>
      <c r="AO323" t="s">
        <v>163</v>
      </c>
      <c r="AP323" t="s">
        <v>107</v>
      </c>
      <c r="AQ323" t="s">
        <v>98</v>
      </c>
      <c r="AR323" s="1" t="s">
        <v>80</v>
      </c>
      <c r="AS323" t="s">
        <v>99</v>
      </c>
      <c r="AT323" t="s">
        <v>103</v>
      </c>
      <c r="AU323" t="s">
        <v>104</v>
      </c>
      <c r="AV323" t="s">
        <v>102</v>
      </c>
      <c r="AW323" s="1"/>
      <c r="AX323" t="s">
        <v>98</v>
      </c>
    </row>
    <row r="324" spans="1:50" x14ac:dyDescent="0.25">
      <c r="A324" s="1">
        <v>323</v>
      </c>
      <c r="B324" t="s">
        <v>19</v>
      </c>
      <c r="D324" t="s">
        <v>21</v>
      </c>
      <c r="J324" t="s">
        <v>26</v>
      </c>
      <c r="P324">
        <f t="shared" si="100"/>
        <v>3</v>
      </c>
      <c r="Q324">
        <f t="shared" si="101"/>
        <v>1</v>
      </c>
      <c r="S324">
        <f t="shared" si="102"/>
        <v>1</v>
      </c>
      <c r="T324">
        <f t="shared" si="103"/>
        <v>0</v>
      </c>
      <c r="U324">
        <f t="shared" si="104"/>
        <v>1</v>
      </c>
      <c r="V324">
        <f t="shared" si="105"/>
        <v>0</v>
      </c>
      <c r="W324">
        <f t="shared" si="90"/>
        <v>0</v>
      </c>
      <c r="X324">
        <f t="shared" si="91"/>
        <v>0</v>
      </c>
      <c r="Y324">
        <f t="shared" si="92"/>
        <v>0</v>
      </c>
      <c r="Z324">
        <f t="shared" si="93"/>
        <v>0</v>
      </c>
      <c r="AA324">
        <f t="shared" si="94"/>
        <v>1</v>
      </c>
      <c r="AB324">
        <f t="shared" si="95"/>
        <v>0</v>
      </c>
      <c r="AC324">
        <f t="shared" si="96"/>
        <v>0</v>
      </c>
      <c r="AD324">
        <f t="shared" si="97"/>
        <v>0</v>
      </c>
      <c r="AE324">
        <f t="shared" si="98"/>
        <v>0</v>
      </c>
      <c r="AH324">
        <f t="shared" si="99"/>
        <v>3</v>
      </c>
      <c r="AI324">
        <f t="shared" si="106"/>
        <v>3</v>
      </c>
      <c r="AJ324" s="5" t="str">
        <f t="shared" si="107"/>
        <v>Correct</v>
      </c>
      <c r="AK324" s="37"/>
      <c r="AL324" t="s">
        <v>94</v>
      </c>
      <c r="AM324">
        <v>66</v>
      </c>
      <c r="AN324" t="s">
        <v>115</v>
      </c>
      <c r="AO324" t="s">
        <v>330</v>
      </c>
      <c r="AP324" t="s">
        <v>128</v>
      </c>
      <c r="AQ324" t="s">
        <v>98</v>
      </c>
      <c r="AR324" s="1" t="s">
        <v>80</v>
      </c>
      <c r="AS324" t="s">
        <v>126</v>
      </c>
      <c r="AU324" t="s">
        <v>135</v>
      </c>
      <c r="AV324" t="s">
        <v>102</v>
      </c>
      <c r="AW324" s="1" t="s">
        <v>91</v>
      </c>
      <c r="AX324" t="s">
        <v>102</v>
      </c>
    </row>
    <row r="325" spans="1:50" x14ac:dyDescent="0.25">
      <c r="A325" s="1">
        <v>324</v>
      </c>
      <c r="C325" t="s">
        <v>20</v>
      </c>
      <c r="K325" t="s">
        <v>27</v>
      </c>
      <c r="P325">
        <f t="shared" si="100"/>
        <v>2</v>
      </c>
      <c r="Q325">
        <f t="shared" si="101"/>
        <v>1.5</v>
      </c>
      <c r="S325">
        <f t="shared" si="102"/>
        <v>0</v>
      </c>
      <c r="T325">
        <f t="shared" si="103"/>
        <v>1</v>
      </c>
      <c r="U325">
        <f t="shared" si="104"/>
        <v>0</v>
      </c>
      <c r="V325">
        <f t="shared" si="105"/>
        <v>0</v>
      </c>
      <c r="W325">
        <f t="shared" si="90"/>
        <v>0</v>
      </c>
      <c r="X325">
        <f t="shared" si="91"/>
        <v>0</v>
      </c>
      <c r="Y325">
        <f t="shared" si="92"/>
        <v>0</v>
      </c>
      <c r="Z325">
        <f t="shared" si="93"/>
        <v>0</v>
      </c>
      <c r="AA325">
        <f t="shared" si="94"/>
        <v>0</v>
      </c>
      <c r="AB325">
        <f t="shared" si="95"/>
        <v>1</v>
      </c>
      <c r="AC325">
        <f t="shared" si="96"/>
        <v>0</v>
      </c>
      <c r="AD325">
        <f t="shared" si="97"/>
        <v>0</v>
      </c>
      <c r="AE325">
        <f t="shared" si="98"/>
        <v>0</v>
      </c>
      <c r="AH325">
        <f t="shared" si="99"/>
        <v>2</v>
      </c>
      <c r="AI325">
        <f t="shared" si="106"/>
        <v>2</v>
      </c>
      <c r="AJ325" s="5" t="str">
        <f t="shared" si="107"/>
        <v>Correct</v>
      </c>
      <c r="AK325" s="37"/>
      <c r="AL325" t="s">
        <v>94</v>
      </c>
      <c r="AM325">
        <v>58</v>
      </c>
      <c r="AN325" t="s">
        <v>95</v>
      </c>
      <c r="AO325" t="s">
        <v>163</v>
      </c>
      <c r="AP325" t="s">
        <v>107</v>
      </c>
      <c r="AQ325" t="s">
        <v>98</v>
      </c>
      <c r="AR325" s="1" t="s">
        <v>80</v>
      </c>
      <c r="AS325" t="s">
        <v>114</v>
      </c>
      <c r="AT325" t="s">
        <v>110</v>
      </c>
      <c r="AU325" t="s">
        <v>101</v>
      </c>
      <c r="AV325" t="s">
        <v>102</v>
      </c>
      <c r="AW325" s="1" t="s">
        <v>92</v>
      </c>
      <c r="AX325" t="s">
        <v>102</v>
      </c>
    </row>
    <row r="326" spans="1:50" x14ac:dyDescent="0.25">
      <c r="A326" s="1">
        <v>325</v>
      </c>
      <c r="P326">
        <f t="shared" si="100"/>
        <v>0</v>
      </c>
      <c r="Q326" t="e">
        <f t="shared" si="101"/>
        <v>#DIV/0!</v>
      </c>
      <c r="S326">
        <f t="shared" si="102"/>
        <v>0</v>
      </c>
      <c r="T326">
        <f t="shared" si="103"/>
        <v>0</v>
      </c>
      <c r="U326">
        <f t="shared" si="104"/>
        <v>0</v>
      </c>
      <c r="V326">
        <f t="shared" si="105"/>
        <v>0</v>
      </c>
      <c r="W326">
        <f t="shared" si="90"/>
        <v>0</v>
      </c>
      <c r="X326">
        <f t="shared" si="91"/>
        <v>0</v>
      </c>
      <c r="Y326">
        <f t="shared" si="92"/>
        <v>0</v>
      </c>
      <c r="Z326">
        <f t="shared" si="93"/>
        <v>0</v>
      </c>
      <c r="AA326">
        <f t="shared" si="94"/>
        <v>0</v>
      </c>
      <c r="AB326">
        <f t="shared" si="95"/>
        <v>0</v>
      </c>
      <c r="AC326">
        <f t="shared" si="96"/>
        <v>0</v>
      </c>
      <c r="AD326">
        <f t="shared" si="97"/>
        <v>0</v>
      </c>
      <c r="AE326">
        <f t="shared" si="98"/>
        <v>0</v>
      </c>
      <c r="AH326">
        <f t="shared" si="99"/>
        <v>0</v>
      </c>
      <c r="AI326">
        <f t="shared" si="106"/>
        <v>0</v>
      </c>
      <c r="AJ326" s="5" t="str">
        <f t="shared" si="107"/>
        <v>Correct</v>
      </c>
      <c r="AK326" s="37"/>
      <c r="AL326" t="s">
        <v>94</v>
      </c>
      <c r="AM326">
        <v>69</v>
      </c>
      <c r="AN326" t="s">
        <v>95</v>
      </c>
      <c r="AO326" t="s">
        <v>163</v>
      </c>
      <c r="AP326" t="s">
        <v>128</v>
      </c>
      <c r="AQ326" t="s">
        <v>98</v>
      </c>
      <c r="AR326" s="1" t="s">
        <v>80</v>
      </c>
      <c r="AT326" t="s">
        <v>110</v>
      </c>
      <c r="AU326" t="s">
        <v>104</v>
      </c>
      <c r="AV326" t="s">
        <v>102</v>
      </c>
      <c r="AW326" s="1" t="s">
        <v>91</v>
      </c>
      <c r="AX326" t="s">
        <v>102</v>
      </c>
    </row>
    <row r="327" spans="1:50" x14ac:dyDescent="0.25">
      <c r="A327" s="1">
        <v>326</v>
      </c>
      <c r="C327" t="s">
        <v>20</v>
      </c>
      <c r="J327" t="s">
        <v>26</v>
      </c>
      <c r="P327">
        <f t="shared" si="100"/>
        <v>2</v>
      </c>
      <c r="Q327">
        <f t="shared" si="101"/>
        <v>1.5</v>
      </c>
      <c r="S327">
        <f t="shared" si="102"/>
        <v>0</v>
      </c>
      <c r="T327">
        <f t="shared" si="103"/>
        <v>1</v>
      </c>
      <c r="U327">
        <f t="shared" si="104"/>
        <v>0</v>
      </c>
      <c r="V327">
        <f t="shared" si="105"/>
        <v>0</v>
      </c>
      <c r="W327">
        <f t="shared" si="90"/>
        <v>0</v>
      </c>
      <c r="X327">
        <f t="shared" si="91"/>
        <v>0</v>
      </c>
      <c r="Y327">
        <f t="shared" si="92"/>
        <v>0</v>
      </c>
      <c r="Z327">
        <f t="shared" si="93"/>
        <v>0</v>
      </c>
      <c r="AA327">
        <f t="shared" si="94"/>
        <v>1</v>
      </c>
      <c r="AB327">
        <f t="shared" si="95"/>
        <v>0</v>
      </c>
      <c r="AC327">
        <f t="shared" si="96"/>
        <v>0</v>
      </c>
      <c r="AD327">
        <f t="shared" si="97"/>
        <v>0</v>
      </c>
      <c r="AE327">
        <f t="shared" si="98"/>
        <v>0</v>
      </c>
      <c r="AH327">
        <f t="shared" si="99"/>
        <v>2</v>
      </c>
      <c r="AI327">
        <f t="shared" si="106"/>
        <v>2</v>
      </c>
      <c r="AJ327" s="5" t="str">
        <f t="shared" si="107"/>
        <v>Correct</v>
      </c>
      <c r="AK327" s="37"/>
      <c r="AL327" t="s">
        <v>105</v>
      </c>
      <c r="AM327">
        <v>68</v>
      </c>
      <c r="AN327" t="s">
        <v>115</v>
      </c>
      <c r="AO327" t="s">
        <v>331</v>
      </c>
      <c r="AP327" t="s">
        <v>107</v>
      </c>
      <c r="AR327" s="1" t="s">
        <v>80</v>
      </c>
      <c r="AS327" t="s">
        <v>126</v>
      </c>
      <c r="AT327" t="s">
        <v>110</v>
      </c>
      <c r="AU327" t="s">
        <v>104</v>
      </c>
      <c r="AV327" t="s">
        <v>102</v>
      </c>
      <c r="AW327" s="1"/>
      <c r="AX327" t="s">
        <v>102</v>
      </c>
    </row>
    <row r="328" spans="1:50" x14ac:dyDescent="0.25">
      <c r="A328" s="1">
        <v>327</v>
      </c>
      <c r="P328">
        <f t="shared" si="100"/>
        <v>0</v>
      </c>
      <c r="Q328" t="e">
        <f t="shared" si="101"/>
        <v>#DIV/0!</v>
      </c>
      <c r="S328">
        <f t="shared" si="102"/>
        <v>0</v>
      </c>
      <c r="T328">
        <f t="shared" si="103"/>
        <v>0</v>
      </c>
      <c r="U328">
        <f t="shared" si="104"/>
        <v>0</v>
      </c>
      <c r="V328">
        <f t="shared" si="105"/>
        <v>0</v>
      </c>
      <c r="W328">
        <f t="shared" si="90"/>
        <v>0</v>
      </c>
      <c r="X328">
        <f t="shared" si="91"/>
        <v>0</v>
      </c>
      <c r="Y328">
        <f t="shared" si="92"/>
        <v>0</v>
      </c>
      <c r="Z328">
        <f t="shared" si="93"/>
        <v>0</v>
      </c>
      <c r="AA328">
        <f t="shared" si="94"/>
        <v>0</v>
      </c>
      <c r="AB328">
        <f t="shared" si="95"/>
        <v>0</v>
      </c>
      <c r="AC328">
        <f t="shared" si="96"/>
        <v>0</v>
      </c>
      <c r="AD328">
        <f t="shared" si="97"/>
        <v>0</v>
      </c>
      <c r="AE328">
        <f t="shared" si="98"/>
        <v>0</v>
      </c>
      <c r="AH328">
        <f t="shared" si="99"/>
        <v>0</v>
      </c>
      <c r="AI328">
        <f t="shared" si="106"/>
        <v>0</v>
      </c>
      <c r="AJ328" s="5" t="str">
        <f t="shared" si="107"/>
        <v>Correct</v>
      </c>
      <c r="AK328" s="37"/>
      <c r="AL328" t="s">
        <v>94</v>
      </c>
      <c r="AM328">
        <v>51</v>
      </c>
      <c r="AN328" t="s">
        <v>95</v>
      </c>
      <c r="AO328" t="s">
        <v>117</v>
      </c>
      <c r="AP328" t="s">
        <v>160</v>
      </c>
      <c r="AQ328" t="s">
        <v>98</v>
      </c>
      <c r="AR328" s="1" t="s">
        <v>349</v>
      </c>
      <c r="AS328" t="s">
        <v>99</v>
      </c>
      <c r="AT328" t="s">
        <v>110</v>
      </c>
      <c r="AU328" t="s">
        <v>101</v>
      </c>
      <c r="AV328" t="s">
        <v>111</v>
      </c>
      <c r="AW328" s="1" t="s">
        <v>93</v>
      </c>
      <c r="AX328" t="s">
        <v>102</v>
      </c>
    </row>
    <row r="329" spans="1:50" x14ac:dyDescent="0.25">
      <c r="A329" s="1">
        <v>328</v>
      </c>
      <c r="K329" t="s">
        <v>27</v>
      </c>
      <c r="L329" t="s">
        <v>28</v>
      </c>
      <c r="N329" t="s">
        <v>30</v>
      </c>
      <c r="P329">
        <f t="shared" si="100"/>
        <v>3</v>
      </c>
      <c r="Q329">
        <f t="shared" si="101"/>
        <v>1</v>
      </c>
      <c r="S329">
        <f t="shared" si="102"/>
        <v>0</v>
      </c>
      <c r="T329">
        <f t="shared" si="103"/>
        <v>0</v>
      </c>
      <c r="U329">
        <f t="shared" si="104"/>
        <v>0</v>
      </c>
      <c r="V329">
        <f t="shared" si="105"/>
        <v>0</v>
      </c>
      <c r="W329">
        <f t="shared" si="90"/>
        <v>0</v>
      </c>
      <c r="X329">
        <f t="shared" si="91"/>
        <v>0</v>
      </c>
      <c r="Y329">
        <f t="shared" si="92"/>
        <v>0</v>
      </c>
      <c r="Z329">
        <f t="shared" si="93"/>
        <v>0</v>
      </c>
      <c r="AA329">
        <f t="shared" si="94"/>
        <v>0</v>
      </c>
      <c r="AB329">
        <f t="shared" si="95"/>
        <v>1</v>
      </c>
      <c r="AC329">
        <f t="shared" si="96"/>
        <v>1</v>
      </c>
      <c r="AD329">
        <f t="shared" si="97"/>
        <v>0</v>
      </c>
      <c r="AE329">
        <f t="shared" si="98"/>
        <v>1</v>
      </c>
      <c r="AH329">
        <f t="shared" si="99"/>
        <v>3</v>
      </c>
      <c r="AI329">
        <f t="shared" si="106"/>
        <v>3</v>
      </c>
      <c r="AJ329" s="5" t="str">
        <f t="shared" si="107"/>
        <v>Correct</v>
      </c>
      <c r="AK329" s="37"/>
      <c r="AL329" t="s">
        <v>94</v>
      </c>
      <c r="AM329">
        <v>70</v>
      </c>
      <c r="AN329" t="s">
        <v>95</v>
      </c>
      <c r="AO329" t="s">
        <v>96</v>
      </c>
      <c r="AP329" t="s">
        <v>97</v>
      </c>
      <c r="AR329" s="1"/>
      <c r="AT329" t="s">
        <v>103</v>
      </c>
      <c r="AU329" t="s">
        <v>104</v>
      </c>
      <c r="AV329" t="s">
        <v>102</v>
      </c>
      <c r="AW329" s="1" t="s">
        <v>90</v>
      </c>
      <c r="AX329" t="s">
        <v>98</v>
      </c>
    </row>
    <row r="330" spans="1:50" x14ac:dyDescent="0.25">
      <c r="A330" s="1">
        <v>329</v>
      </c>
      <c r="D330" t="s">
        <v>21</v>
      </c>
      <c r="I330" t="s">
        <v>267</v>
      </c>
      <c r="J330" t="s">
        <v>26</v>
      </c>
      <c r="P330">
        <f t="shared" si="100"/>
        <v>3</v>
      </c>
      <c r="Q330">
        <f t="shared" si="101"/>
        <v>1</v>
      </c>
      <c r="S330">
        <f t="shared" si="102"/>
        <v>0</v>
      </c>
      <c r="T330">
        <f t="shared" si="103"/>
        <v>0</v>
      </c>
      <c r="U330">
        <f t="shared" si="104"/>
        <v>1</v>
      </c>
      <c r="V330">
        <f t="shared" si="105"/>
        <v>0</v>
      </c>
      <c r="W330">
        <f t="shared" si="90"/>
        <v>0</v>
      </c>
      <c r="X330">
        <f t="shared" si="91"/>
        <v>0</v>
      </c>
      <c r="Y330">
        <f t="shared" si="92"/>
        <v>0</v>
      </c>
      <c r="Z330">
        <f t="shared" si="93"/>
        <v>1</v>
      </c>
      <c r="AA330">
        <f t="shared" si="94"/>
        <v>1</v>
      </c>
      <c r="AB330">
        <f t="shared" si="95"/>
        <v>0</v>
      </c>
      <c r="AC330">
        <f t="shared" si="96"/>
        <v>0</v>
      </c>
      <c r="AD330">
        <f t="shared" si="97"/>
        <v>0</v>
      </c>
      <c r="AE330">
        <f t="shared" si="98"/>
        <v>0</v>
      </c>
      <c r="AH330">
        <f t="shared" si="99"/>
        <v>3</v>
      </c>
      <c r="AI330">
        <f t="shared" si="106"/>
        <v>3</v>
      </c>
      <c r="AJ330" s="5" t="str">
        <f t="shared" si="107"/>
        <v>Correct</v>
      </c>
      <c r="AK330" s="37"/>
      <c r="AL330" t="s">
        <v>94</v>
      </c>
      <c r="AM330">
        <v>53</v>
      </c>
      <c r="AN330" t="s">
        <v>95</v>
      </c>
      <c r="AO330" t="s">
        <v>96</v>
      </c>
      <c r="AP330" t="s">
        <v>97</v>
      </c>
      <c r="AQ330" t="s">
        <v>98</v>
      </c>
      <c r="AR330" s="1" t="s">
        <v>80</v>
      </c>
      <c r="AS330" t="s">
        <v>109</v>
      </c>
      <c r="AT330" t="s">
        <v>137</v>
      </c>
      <c r="AU330" t="s">
        <v>125</v>
      </c>
      <c r="AV330" t="s">
        <v>98</v>
      </c>
      <c r="AW330" s="1" t="s">
        <v>93</v>
      </c>
      <c r="AX330" t="s">
        <v>102</v>
      </c>
    </row>
    <row r="331" spans="1:50" x14ac:dyDescent="0.25">
      <c r="A331" s="1">
        <v>330</v>
      </c>
      <c r="D331" t="s">
        <v>21</v>
      </c>
      <c r="J331" t="s">
        <v>26</v>
      </c>
      <c r="K331" t="s">
        <v>27</v>
      </c>
      <c r="P331">
        <f t="shared" si="100"/>
        <v>3</v>
      </c>
      <c r="Q331">
        <f t="shared" si="101"/>
        <v>1</v>
      </c>
      <c r="S331">
        <f t="shared" si="102"/>
        <v>0</v>
      </c>
      <c r="T331">
        <f t="shared" si="103"/>
        <v>0</v>
      </c>
      <c r="U331">
        <f t="shared" si="104"/>
        <v>1</v>
      </c>
      <c r="V331">
        <f t="shared" si="105"/>
        <v>0</v>
      </c>
      <c r="W331">
        <f t="shared" si="90"/>
        <v>0</v>
      </c>
      <c r="X331">
        <f t="shared" si="91"/>
        <v>0</v>
      </c>
      <c r="Y331">
        <f t="shared" si="92"/>
        <v>0</v>
      </c>
      <c r="Z331">
        <f t="shared" si="93"/>
        <v>0</v>
      </c>
      <c r="AA331">
        <f t="shared" si="94"/>
        <v>1</v>
      </c>
      <c r="AB331">
        <f t="shared" si="95"/>
        <v>1</v>
      </c>
      <c r="AC331">
        <f t="shared" si="96"/>
        <v>0</v>
      </c>
      <c r="AD331">
        <f t="shared" si="97"/>
        <v>0</v>
      </c>
      <c r="AE331">
        <f t="shared" si="98"/>
        <v>0</v>
      </c>
      <c r="AH331">
        <f t="shared" si="99"/>
        <v>3</v>
      </c>
      <c r="AI331">
        <f t="shared" si="106"/>
        <v>3</v>
      </c>
      <c r="AJ331" s="5" t="str">
        <f t="shared" si="107"/>
        <v>Correct</v>
      </c>
      <c r="AK331" s="37"/>
      <c r="AL331" t="s">
        <v>94</v>
      </c>
      <c r="AM331">
        <v>69</v>
      </c>
      <c r="AN331" t="s">
        <v>95</v>
      </c>
      <c r="AO331" t="s">
        <v>157</v>
      </c>
      <c r="AP331" t="s">
        <v>97</v>
      </c>
      <c r="AQ331" t="s">
        <v>98</v>
      </c>
      <c r="AR331" s="1" t="s">
        <v>80</v>
      </c>
      <c r="AT331" t="s">
        <v>120</v>
      </c>
      <c r="AU331" t="s">
        <v>104</v>
      </c>
      <c r="AV331" t="s">
        <v>102</v>
      </c>
      <c r="AW331" s="1" t="s">
        <v>91</v>
      </c>
    </row>
    <row r="332" spans="1:50" x14ac:dyDescent="0.25">
      <c r="A332" s="1">
        <v>331</v>
      </c>
      <c r="D332" t="s">
        <v>21</v>
      </c>
      <c r="N332" t="s">
        <v>30</v>
      </c>
      <c r="P332">
        <f t="shared" si="100"/>
        <v>2</v>
      </c>
      <c r="Q332">
        <f t="shared" si="101"/>
        <v>1.5</v>
      </c>
      <c r="S332">
        <f t="shared" si="102"/>
        <v>0</v>
      </c>
      <c r="T332">
        <f t="shared" si="103"/>
        <v>0</v>
      </c>
      <c r="U332">
        <f t="shared" si="104"/>
        <v>1</v>
      </c>
      <c r="V332">
        <f t="shared" si="105"/>
        <v>0</v>
      </c>
      <c r="W332">
        <f t="shared" si="90"/>
        <v>0</v>
      </c>
      <c r="X332">
        <f t="shared" si="91"/>
        <v>0</v>
      </c>
      <c r="Y332">
        <f t="shared" si="92"/>
        <v>0</v>
      </c>
      <c r="Z332">
        <f t="shared" si="93"/>
        <v>0</v>
      </c>
      <c r="AA332">
        <f t="shared" si="94"/>
        <v>0</v>
      </c>
      <c r="AB332">
        <f t="shared" si="95"/>
        <v>0</v>
      </c>
      <c r="AC332">
        <f t="shared" si="96"/>
        <v>0</v>
      </c>
      <c r="AD332">
        <f t="shared" si="97"/>
        <v>0</v>
      </c>
      <c r="AE332">
        <f t="shared" si="98"/>
        <v>1</v>
      </c>
      <c r="AH332">
        <f t="shared" si="99"/>
        <v>2</v>
      </c>
      <c r="AI332">
        <f t="shared" si="106"/>
        <v>2</v>
      </c>
      <c r="AJ332" s="5" t="str">
        <f t="shared" si="107"/>
        <v>Correct</v>
      </c>
      <c r="AK332" s="37"/>
      <c r="AL332" t="s">
        <v>94</v>
      </c>
      <c r="AM332">
        <v>33</v>
      </c>
      <c r="AN332" t="s">
        <v>95</v>
      </c>
      <c r="AO332" t="s">
        <v>96</v>
      </c>
      <c r="AP332" t="s">
        <v>97</v>
      </c>
      <c r="AQ332" t="s">
        <v>98</v>
      </c>
      <c r="AR332" s="1" t="s">
        <v>80</v>
      </c>
      <c r="AS332" t="s">
        <v>126</v>
      </c>
      <c r="AT332" t="s">
        <v>100</v>
      </c>
      <c r="AU332" t="s">
        <v>135</v>
      </c>
      <c r="AV332" t="s">
        <v>102</v>
      </c>
      <c r="AW332" s="1" t="s">
        <v>92</v>
      </c>
      <c r="AX332" t="s">
        <v>102</v>
      </c>
    </row>
    <row r="333" spans="1:50" x14ac:dyDescent="0.25">
      <c r="A333" s="1">
        <v>332</v>
      </c>
      <c r="D333" t="s">
        <v>21</v>
      </c>
      <c r="J333" t="s">
        <v>26</v>
      </c>
      <c r="L333" t="s">
        <v>28</v>
      </c>
      <c r="P333">
        <f t="shared" si="100"/>
        <v>3</v>
      </c>
      <c r="Q333">
        <f t="shared" si="101"/>
        <v>1</v>
      </c>
      <c r="S333">
        <f t="shared" si="102"/>
        <v>0</v>
      </c>
      <c r="T333">
        <f t="shared" si="103"/>
        <v>0</v>
      </c>
      <c r="U333">
        <f t="shared" si="104"/>
        <v>1</v>
      </c>
      <c r="V333">
        <f t="shared" si="105"/>
        <v>0</v>
      </c>
      <c r="W333">
        <f t="shared" si="90"/>
        <v>0</v>
      </c>
      <c r="X333">
        <f t="shared" si="91"/>
        <v>0</v>
      </c>
      <c r="Y333">
        <f t="shared" si="92"/>
        <v>0</v>
      </c>
      <c r="Z333">
        <f t="shared" si="93"/>
        <v>0</v>
      </c>
      <c r="AA333">
        <f t="shared" si="94"/>
        <v>1</v>
      </c>
      <c r="AB333">
        <f t="shared" si="95"/>
        <v>0</v>
      </c>
      <c r="AC333">
        <f t="shared" si="96"/>
        <v>1</v>
      </c>
      <c r="AD333">
        <f t="shared" si="97"/>
        <v>0</v>
      </c>
      <c r="AE333">
        <f t="shared" si="98"/>
        <v>0</v>
      </c>
      <c r="AH333">
        <f t="shared" si="99"/>
        <v>3</v>
      </c>
      <c r="AI333">
        <f t="shared" si="106"/>
        <v>3</v>
      </c>
      <c r="AJ333" s="5" t="str">
        <f t="shared" si="107"/>
        <v>Correct</v>
      </c>
      <c r="AK333" s="37"/>
      <c r="AL333" t="s">
        <v>105</v>
      </c>
      <c r="AM333">
        <v>59</v>
      </c>
      <c r="AN333" t="s">
        <v>121</v>
      </c>
      <c r="AO333" t="s">
        <v>211</v>
      </c>
      <c r="AP333" t="s">
        <v>97</v>
      </c>
      <c r="AQ333" t="s">
        <v>98</v>
      </c>
      <c r="AR333" s="1" t="s">
        <v>80</v>
      </c>
      <c r="AS333" t="s">
        <v>108</v>
      </c>
      <c r="AT333" t="s">
        <v>120</v>
      </c>
      <c r="AU333" t="s">
        <v>101</v>
      </c>
      <c r="AV333" t="s">
        <v>102</v>
      </c>
      <c r="AW333" s="1" t="s">
        <v>92</v>
      </c>
      <c r="AX333" t="s">
        <v>102</v>
      </c>
    </row>
    <row r="334" spans="1:50" x14ac:dyDescent="0.25">
      <c r="A334" s="1">
        <v>333</v>
      </c>
      <c r="K334" t="s">
        <v>27</v>
      </c>
      <c r="L334" t="s">
        <v>28</v>
      </c>
      <c r="P334">
        <f t="shared" si="100"/>
        <v>2</v>
      </c>
      <c r="Q334">
        <f t="shared" si="101"/>
        <v>1.5</v>
      </c>
      <c r="S334">
        <f t="shared" si="102"/>
        <v>0</v>
      </c>
      <c r="T334">
        <f t="shared" si="103"/>
        <v>0</v>
      </c>
      <c r="U334">
        <f t="shared" si="104"/>
        <v>0</v>
      </c>
      <c r="V334">
        <f t="shared" si="105"/>
        <v>0</v>
      </c>
      <c r="W334">
        <f t="shared" si="90"/>
        <v>0</v>
      </c>
      <c r="X334">
        <f t="shared" si="91"/>
        <v>0</v>
      </c>
      <c r="Y334">
        <f t="shared" si="92"/>
        <v>0</v>
      </c>
      <c r="Z334">
        <f t="shared" si="93"/>
        <v>0</v>
      </c>
      <c r="AA334">
        <f t="shared" si="94"/>
        <v>0</v>
      </c>
      <c r="AB334">
        <f t="shared" si="95"/>
        <v>1</v>
      </c>
      <c r="AC334">
        <f t="shared" si="96"/>
        <v>1</v>
      </c>
      <c r="AD334">
        <f t="shared" si="97"/>
        <v>0</v>
      </c>
      <c r="AE334">
        <f t="shared" si="98"/>
        <v>0</v>
      </c>
      <c r="AH334">
        <f t="shared" si="99"/>
        <v>2</v>
      </c>
      <c r="AI334">
        <f t="shared" si="106"/>
        <v>2</v>
      </c>
      <c r="AJ334" s="5" t="str">
        <f t="shared" si="107"/>
        <v>Correct</v>
      </c>
      <c r="AK334" s="37"/>
      <c r="AL334" t="s">
        <v>94</v>
      </c>
      <c r="AM334">
        <v>49</v>
      </c>
      <c r="AN334" t="s">
        <v>121</v>
      </c>
      <c r="AO334" t="s">
        <v>212</v>
      </c>
      <c r="AP334" t="s">
        <v>107</v>
      </c>
      <c r="AQ334" t="s">
        <v>98</v>
      </c>
      <c r="AR334" s="1" t="s">
        <v>80</v>
      </c>
      <c r="AT334" t="s">
        <v>100</v>
      </c>
      <c r="AU334" t="s">
        <v>101</v>
      </c>
      <c r="AV334" t="s">
        <v>102</v>
      </c>
      <c r="AW334" s="1" t="s">
        <v>92</v>
      </c>
      <c r="AX334" t="s">
        <v>102</v>
      </c>
    </row>
    <row r="335" spans="1:50" x14ac:dyDescent="0.25">
      <c r="A335" s="1">
        <v>334</v>
      </c>
      <c r="B335" t="s">
        <v>19</v>
      </c>
      <c r="C335" t="s">
        <v>20</v>
      </c>
      <c r="K335" t="s">
        <v>27</v>
      </c>
      <c r="P335">
        <f t="shared" si="100"/>
        <v>3</v>
      </c>
      <c r="Q335">
        <f t="shared" si="101"/>
        <v>1</v>
      </c>
      <c r="S335">
        <f t="shared" si="102"/>
        <v>1</v>
      </c>
      <c r="T335">
        <f t="shared" si="103"/>
        <v>1</v>
      </c>
      <c r="U335">
        <f t="shared" si="104"/>
        <v>0</v>
      </c>
      <c r="V335">
        <f t="shared" si="105"/>
        <v>0</v>
      </c>
      <c r="W335">
        <f t="shared" si="90"/>
        <v>0</v>
      </c>
      <c r="X335">
        <f t="shared" si="91"/>
        <v>0</v>
      </c>
      <c r="Y335">
        <f t="shared" si="92"/>
        <v>0</v>
      </c>
      <c r="Z335">
        <f t="shared" si="93"/>
        <v>0</v>
      </c>
      <c r="AA335">
        <f t="shared" si="94"/>
        <v>0</v>
      </c>
      <c r="AB335">
        <f t="shared" si="95"/>
        <v>1</v>
      </c>
      <c r="AC335">
        <f t="shared" si="96"/>
        <v>0</v>
      </c>
      <c r="AD335">
        <f t="shared" si="97"/>
        <v>0</v>
      </c>
      <c r="AE335">
        <f t="shared" si="98"/>
        <v>0</v>
      </c>
      <c r="AH335">
        <f t="shared" si="99"/>
        <v>3</v>
      </c>
      <c r="AI335">
        <f t="shared" si="106"/>
        <v>3</v>
      </c>
      <c r="AJ335" s="5" t="str">
        <f t="shared" si="107"/>
        <v>Correct</v>
      </c>
      <c r="AK335" s="37"/>
      <c r="AL335" t="s">
        <v>105</v>
      </c>
      <c r="AM335">
        <v>67</v>
      </c>
      <c r="AN335" t="s">
        <v>121</v>
      </c>
      <c r="AO335" t="s">
        <v>213</v>
      </c>
      <c r="AP335" t="s">
        <v>97</v>
      </c>
      <c r="AR335" s="1" t="s">
        <v>80</v>
      </c>
      <c r="AS335" t="s">
        <v>99</v>
      </c>
      <c r="AT335" t="s">
        <v>103</v>
      </c>
      <c r="AU335" t="s">
        <v>104</v>
      </c>
      <c r="AV335" t="s">
        <v>102</v>
      </c>
      <c r="AW335" s="1" t="s">
        <v>91</v>
      </c>
    </row>
    <row r="336" spans="1:50" x14ac:dyDescent="0.25">
      <c r="A336" s="1">
        <v>335</v>
      </c>
      <c r="D336" t="s">
        <v>21</v>
      </c>
      <c r="K336" t="s">
        <v>27</v>
      </c>
      <c r="L336" t="s">
        <v>28</v>
      </c>
      <c r="N336" t="s">
        <v>30</v>
      </c>
      <c r="P336">
        <f t="shared" si="100"/>
        <v>4</v>
      </c>
      <c r="Q336">
        <f t="shared" si="101"/>
        <v>0.75</v>
      </c>
      <c r="S336">
        <f t="shared" si="102"/>
        <v>0</v>
      </c>
      <c r="T336">
        <f t="shared" si="103"/>
        <v>0</v>
      </c>
      <c r="U336">
        <f t="shared" si="104"/>
        <v>0.75</v>
      </c>
      <c r="V336">
        <f t="shared" si="105"/>
        <v>0</v>
      </c>
      <c r="W336">
        <f t="shared" si="90"/>
        <v>0</v>
      </c>
      <c r="X336">
        <f t="shared" si="91"/>
        <v>0</v>
      </c>
      <c r="Y336">
        <f t="shared" si="92"/>
        <v>0</v>
      </c>
      <c r="Z336">
        <f t="shared" si="93"/>
        <v>0</v>
      </c>
      <c r="AA336">
        <f t="shared" si="94"/>
        <v>0</v>
      </c>
      <c r="AB336">
        <f t="shared" si="95"/>
        <v>0.75</v>
      </c>
      <c r="AC336">
        <f t="shared" si="96"/>
        <v>0.75</v>
      </c>
      <c r="AD336">
        <f t="shared" si="97"/>
        <v>0</v>
      </c>
      <c r="AE336">
        <f t="shared" si="98"/>
        <v>0.75</v>
      </c>
      <c r="AH336">
        <f t="shared" si="99"/>
        <v>3</v>
      </c>
      <c r="AI336">
        <f t="shared" si="106"/>
        <v>4</v>
      </c>
      <c r="AJ336" s="5" t="str">
        <f t="shared" si="107"/>
        <v>Correct</v>
      </c>
      <c r="AK336" s="37"/>
      <c r="AL336" t="s">
        <v>105</v>
      </c>
      <c r="AM336">
        <v>36</v>
      </c>
      <c r="AN336" t="s">
        <v>121</v>
      </c>
      <c r="AO336" t="s">
        <v>214</v>
      </c>
      <c r="AR336" s="1"/>
      <c r="AW336" s="1"/>
    </row>
    <row r="337" spans="1:50" x14ac:dyDescent="0.25">
      <c r="A337" s="1">
        <v>336</v>
      </c>
      <c r="B337" t="s">
        <v>19</v>
      </c>
      <c r="K337" t="s">
        <v>27</v>
      </c>
      <c r="M337" t="s">
        <v>29</v>
      </c>
      <c r="P337">
        <f t="shared" si="100"/>
        <v>3</v>
      </c>
      <c r="Q337">
        <f t="shared" si="101"/>
        <v>1</v>
      </c>
      <c r="S337">
        <f t="shared" si="102"/>
        <v>1</v>
      </c>
      <c r="T337">
        <f t="shared" si="103"/>
        <v>0</v>
      </c>
      <c r="U337">
        <f t="shared" si="104"/>
        <v>0</v>
      </c>
      <c r="V337">
        <f t="shared" si="105"/>
        <v>0</v>
      </c>
      <c r="W337">
        <f t="shared" si="90"/>
        <v>0</v>
      </c>
      <c r="X337">
        <f t="shared" si="91"/>
        <v>0</v>
      </c>
      <c r="Y337">
        <f t="shared" si="92"/>
        <v>0</v>
      </c>
      <c r="Z337">
        <f t="shared" si="93"/>
        <v>0</v>
      </c>
      <c r="AA337">
        <f t="shared" si="94"/>
        <v>0</v>
      </c>
      <c r="AB337">
        <f t="shared" si="95"/>
        <v>1</v>
      </c>
      <c r="AC337">
        <f t="shared" si="96"/>
        <v>0</v>
      </c>
      <c r="AD337">
        <f t="shared" si="97"/>
        <v>1</v>
      </c>
      <c r="AE337">
        <f t="shared" si="98"/>
        <v>0</v>
      </c>
      <c r="AH337">
        <f t="shared" si="99"/>
        <v>3</v>
      </c>
      <c r="AI337">
        <f t="shared" si="106"/>
        <v>3</v>
      </c>
      <c r="AJ337" s="5" t="str">
        <f t="shared" si="107"/>
        <v>Correct</v>
      </c>
      <c r="AK337" s="37"/>
      <c r="AL337" t="s">
        <v>94</v>
      </c>
      <c r="AM337">
        <v>60</v>
      </c>
      <c r="AN337" t="s">
        <v>121</v>
      </c>
      <c r="AO337" t="s">
        <v>193</v>
      </c>
      <c r="AP337" t="s">
        <v>97</v>
      </c>
      <c r="AR337" s="1" t="s">
        <v>80</v>
      </c>
      <c r="AS337" t="s">
        <v>126</v>
      </c>
      <c r="AT337" t="s">
        <v>100</v>
      </c>
      <c r="AU337" t="s">
        <v>135</v>
      </c>
      <c r="AV337" t="s">
        <v>102</v>
      </c>
      <c r="AW337" s="1" t="s">
        <v>92</v>
      </c>
      <c r="AX337" t="s">
        <v>102</v>
      </c>
    </row>
    <row r="338" spans="1:50" x14ac:dyDescent="0.25">
      <c r="A338" s="1">
        <v>337</v>
      </c>
      <c r="B338" t="s">
        <v>19</v>
      </c>
      <c r="K338" t="s">
        <v>27</v>
      </c>
      <c r="M338" t="s">
        <v>29</v>
      </c>
      <c r="P338">
        <f t="shared" si="100"/>
        <v>3</v>
      </c>
      <c r="Q338">
        <f t="shared" si="101"/>
        <v>1</v>
      </c>
      <c r="S338">
        <f t="shared" si="102"/>
        <v>1</v>
      </c>
      <c r="T338">
        <f t="shared" si="103"/>
        <v>0</v>
      </c>
      <c r="U338">
        <f t="shared" si="104"/>
        <v>0</v>
      </c>
      <c r="V338">
        <f t="shared" si="105"/>
        <v>0</v>
      </c>
      <c r="W338">
        <f t="shared" si="90"/>
        <v>0</v>
      </c>
      <c r="X338">
        <f t="shared" si="91"/>
        <v>0</v>
      </c>
      <c r="Y338">
        <f t="shared" si="92"/>
        <v>0</v>
      </c>
      <c r="Z338">
        <f t="shared" si="93"/>
        <v>0</v>
      </c>
      <c r="AA338">
        <f t="shared" si="94"/>
        <v>0</v>
      </c>
      <c r="AB338">
        <f t="shared" si="95"/>
        <v>1</v>
      </c>
      <c r="AC338">
        <f t="shared" si="96"/>
        <v>0</v>
      </c>
      <c r="AD338">
        <f t="shared" si="97"/>
        <v>1</v>
      </c>
      <c r="AE338">
        <f t="shared" si="98"/>
        <v>0</v>
      </c>
      <c r="AH338">
        <f t="shared" si="99"/>
        <v>3</v>
      </c>
      <c r="AI338">
        <f t="shared" si="106"/>
        <v>3</v>
      </c>
      <c r="AJ338" s="5" t="str">
        <f t="shared" si="107"/>
        <v>Correct</v>
      </c>
      <c r="AK338" s="37"/>
      <c r="AL338" t="s">
        <v>94</v>
      </c>
      <c r="AM338">
        <v>60</v>
      </c>
      <c r="AN338" t="s">
        <v>121</v>
      </c>
      <c r="AR338" s="1"/>
      <c r="AW338" s="1"/>
    </row>
    <row r="339" spans="1:50" x14ac:dyDescent="0.25">
      <c r="A339" s="1">
        <v>338</v>
      </c>
      <c r="C339" t="s">
        <v>20</v>
      </c>
      <c r="D339" t="s">
        <v>21</v>
      </c>
      <c r="K339" t="s">
        <v>27</v>
      </c>
      <c r="L339" t="s">
        <v>28</v>
      </c>
      <c r="P339">
        <f t="shared" si="100"/>
        <v>4</v>
      </c>
      <c r="Q339">
        <f t="shared" si="101"/>
        <v>0.75</v>
      </c>
      <c r="S339">
        <f t="shared" si="102"/>
        <v>0</v>
      </c>
      <c r="T339">
        <f t="shared" si="103"/>
        <v>0.75</v>
      </c>
      <c r="U339">
        <f t="shared" si="104"/>
        <v>0.75</v>
      </c>
      <c r="V339">
        <f t="shared" si="105"/>
        <v>0</v>
      </c>
      <c r="W339">
        <f t="shared" si="90"/>
        <v>0</v>
      </c>
      <c r="X339">
        <f t="shared" si="91"/>
        <v>0</v>
      </c>
      <c r="Y339">
        <f t="shared" si="92"/>
        <v>0</v>
      </c>
      <c r="Z339">
        <f t="shared" si="93"/>
        <v>0</v>
      </c>
      <c r="AA339">
        <f t="shared" si="94"/>
        <v>0</v>
      </c>
      <c r="AB339">
        <f t="shared" si="95"/>
        <v>0.75</v>
      </c>
      <c r="AC339">
        <f t="shared" si="96"/>
        <v>0.75</v>
      </c>
      <c r="AD339">
        <f t="shared" si="97"/>
        <v>0</v>
      </c>
      <c r="AE339">
        <f t="shared" si="98"/>
        <v>0</v>
      </c>
      <c r="AH339">
        <f t="shared" si="99"/>
        <v>3</v>
      </c>
      <c r="AI339">
        <f t="shared" si="106"/>
        <v>4</v>
      </c>
      <c r="AJ339" s="5" t="str">
        <f t="shared" si="107"/>
        <v>Correct</v>
      </c>
      <c r="AK339" s="37"/>
      <c r="AL339" t="s">
        <v>105</v>
      </c>
      <c r="AM339">
        <v>38</v>
      </c>
      <c r="AN339" t="s">
        <v>121</v>
      </c>
      <c r="AO339" t="s">
        <v>178</v>
      </c>
      <c r="AP339" t="s">
        <v>107</v>
      </c>
      <c r="AR339" s="1"/>
      <c r="AW339" s="1"/>
    </row>
    <row r="340" spans="1:50" x14ac:dyDescent="0.25">
      <c r="A340" s="1">
        <v>339</v>
      </c>
      <c r="C340" t="s">
        <v>20</v>
      </c>
      <c r="D340" t="s">
        <v>21</v>
      </c>
      <c r="H340" t="s">
        <v>25</v>
      </c>
      <c r="I340" t="s">
        <v>267</v>
      </c>
      <c r="K340" t="s">
        <v>27</v>
      </c>
      <c r="P340">
        <f t="shared" si="100"/>
        <v>5</v>
      </c>
      <c r="Q340">
        <f t="shared" si="101"/>
        <v>0.6</v>
      </c>
      <c r="S340">
        <f t="shared" si="102"/>
        <v>0</v>
      </c>
      <c r="T340">
        <f t="shared" si="103"/>
        <v>0.6</v>
      </c>
      <c r="U340">
        <f t="shared" si="104"/>
        <v>0.6</v>
      </c>
      <c r="V340">
        <f t="shared" si="105"/>
        <v>0</v>
      </c>
      <c r="W340">
        <f t="shared" si="90"/>
        <v>0</v>
      </c>
      <c r="X340">
        <f t="shared" si="91"/>
        <v>0</v>
      </c>
      <c r="Y340">
        <f t="shared" si="92"/>
        <v>0.6</v>
      </c>
      <c r="Z340">
        <f t="shared" si="93"/>
        <v>0.6</v>
      </c>
      <c r="AA340">
        <f t="shared" si="94"/>
        <v>0</v>
      </c>
      <c r="AB340">
        <f t="shared" si="95"/>
        <v>0.6</v>
      </c>
      <c r="AC340">
        <f t="shared" si="96"/>
        <v>0</v>
      </c>
      <c r="AD340">
        <f t="shared" si="97"/>
        <v>0</v>
      </c>
      <c r="AE340">
        <f t="shared" si="98"/>
        <v>0</v>
      </c>
      <c r="AH340">
        <f t="shared" si="99"/>
        <v>3</v>
      </c>
      <c r="AI340">
        <f t="shared" si="106"/>
        <v>5</v>
      </c>
      <c r="AJ340" s="5" t="str">
        <f t="shared" si="107"/>
        <v>Correct</v>
      </c>
      <c r="AK340" s="37"/>
      <c r="AL340" t="s">
        <v>105</v>
      </c>
      <c r="AM340">
        <v>52</v>
      </c>
      <c r="AN340" t="s">
        <v>121</v>
      </c>
      <c r="AO340" t="s">
        <v>215</v>
      </c>
      <c r="AP340" t="s">
        <v>97</v>
      </c>
      <c r="AQ340" t="s">
        <v>98</v>
      </c>
      <c r="AR340" s="1"/>
      <c r="AS340" t="s">
        <v>108</v>
      </c>
      <c r="AT340" t="s">
        <v>120</v>
      </c>
      <c r="AU340" t="s">
        <v>104</v>
      </c>
      <c r="AV340" t="s">
        <v>102</v>
      </c>
      <c r="AW340" s="1" t="s">
        <v>373</v>
      </c>
      <c r="AX340" t="s">
        <v>102</v>
      </c>
    </row>
    <row r="341" spans="1:50" x14ac:dyDescent="0.25">
      <c r="A341" s="1">
        <v>340</v>
      </c>
      <c r="K341" t="s">
        <v>27</v>
      </c>
      <c r="L341" t="s">
        <v>28</v>
      </c>
      <c r="P341">
        <f t="shared" si="100"/>
        <v>2</v>
      </c>
      <c r="Q341">
        <f t="shared" si="101"/>
        <v>1.5</v>
      </c>
      <c r="S341">
        <f t="shared" si="102"/>
        <v>0</v>
      </c>
      <c r="T341">
        <f t="shared" si="103"/>
        <v>0</v>
      </c>
      <c r="U341">
        <f t="shared" si="104"/>
        <v>0</v>
      </c>
      <c r="V341">
        <f t="shared" si="105"/>
        <v>0</v>
      </c>
      <c r="W341">
        <f t="shared" si="90"/>
        <v>0</v>
      </c>
      <c r="X341">
        <f t="shared" si="91"/>
        <v>0</v>
      </c>
      <c r="Y341">
        <f t="shared" si="92"/>
        <v>0</v>
      </c>
      <c r="Z341">
        <f t="shared" si="93"/>
        <v>0</v>
      </c>
      <c r="AA341">
        <f t="shared" si="94"/>
        <v>0</v>
      </c>
      <c r="AB341">
        <f t="shared" si="95"/>
        <v>1</v>
      </c>
      <c r="AC341">
        <f t="shared" si="96"/>
        <v>1</v>
      </c>
      <c r="AD341">
        <f t="shared" si="97"/>
        <v>0</v>
      </c>
      <c r="AE341">
        <f t="shared" si="98"/>
        <v>0</v>
      </c>
      <c r="AH341">
        <f t="shared" si="99"/>
        <v>2</v>
      </c>
      <c r="AI341">
        <f t="shared" si="106"/>
        <v>2</v>
      </c>
      <c r="AJ341" s="5" t="str">
        <f t="shared" si="107"/>
        <v>Correct</v>
      </c>
      <c r="AK341" s="37"/>
      <c r="AL341" t="s">
        <v>94</v>
      </c>
      <c r="AM341">
        <v>72</v>
      </c>
      <c r="AN341" t="s">
        <v>121</v>
      </c>
      <c r="AO341" t="s">
        <v>216</v>
      </c>
      <c r="AP341" t="s">
        <v>97</v>
      </c>
      <c r="AQ341" t="s">
        <v>98</v>
      </c>
      <c r="AR341" s="1" t="s">
        <v>80</v>
      </c>
      <c r="AS341" t="s">
        <v>114</v>
      </c>
      <c r="AT341" t="s">
        <v>100</v>
      </c>
      <c r="AU341" t="s">
        <v>135</v>
      </c>
      <c r="AV341" t="s">
        <v>102</v>
      </c>
      <c r="AW341" s="1"/>
      <c r="AX341" t="s">
        <v>102</v>
      </c>
    </row>
    <row r="342" spans="1:50" x14ac:dyDescent="0.25">
      <c r="A342" s="1">
        <v>341</v>
      </c>
      <c r="C342" t="s">
        <v>20</v>
      </c>
      <c r="D342" t="s">
        <v>21</v>
      </c>
      <c r="I342" t="s">
        <v>267</v>
      </c>
      <c r="J342" t="s">
        <v>26</v>
      </c>
      <c r="P342">
        <f t="shared" si="100"/>
        <v>4</v>
      </c>
      <c r="Q342">
        <f t="shared" si="101"/>
        <v>0.75</v>
      </c>
      <c r="S342">
        <f t="shared" si="102"/>
        <v>0</v>
      </c>
      <c r="T342">
        <f t="shared" si="103"/>
        <v>0.75</v>
      </c>
      <c r="U342">
        <f t="shared" si="104"/>
        <v>0.75</v>
      </c>
      <c r="V342">
        <f t="shared" si="105"/>
        <v>0</v>
      </c>
      <c r="W342">
        <f t="shared" si="90"/>
        <v>0</v>
      </c>
      <c r="X342">
        <f t="shared" si="91"/>
        <v>0</v>
      </c>
      <c r="Y342">
        <f t="shared" si="92"/>
        <v>0</v>
      </c>
      <c r="Z342">
        <f t="shared" si="93"/>
        <v>0.75</v>
      </c>
      <c r="AA342">
        <f t="shared" si="94"/>
        <v>0.75</v>
      </c>
      <c r="AB342">
        <f t="shared" si="95"/>
        <v>0</v>
      </c>
      <c r="AC342">
        <f t="shared" si="96"/>
        <v>0</v>
      </c>
      <c r="AD342">
        <f t="shared" si="97"/>
        <v>0</v>
      </c>
      <c r="AE342">
        <f t="shared" si="98"/>
        <v>0</v>
      </c>
      <c r="AH342">
        <f t="shared" si="99"/>
        <v>3</v>
      </c>
      <c r="AI342">
        <f t="shared" si="106"/>
        <v>4</v>
      </c>
      <c r="AJ342" s="5" t="str">
        <f t="shared" si="107"/>
        <v>Correct</v>
      </c>
      <c r="AK342" s="37"/>
      <c r="AL342" t="s">
        <v>105</v>
      </c>
      <c r="AM342">
        <v>52</v>
      </c>
      <c r="AN342" t="s">
        <v>121</v>
      </c>
      <c r="AO342" t="s">
        <v>122</v>
      </c>
      <c r="AP342" t="s">
        <v>97</v>
      </c>
      <c r="AQ342" t="s">
        <v>98</v>
      </c>
      <c r="AR342" s="1"/>
      <c r="AS342" t="s">
        <v>114</v>
      </c>
      <c r="AT342" t="s">
        <v>100</v>
      </c>
      <c r="AU342" t="s">
        <v>101</v>
      </c>
      <c r="AV342" t="s">
        <v>102</v>
      </c>
      <c r="AW342" s="1" t="s">
        <v>92</v>
      </c>
      <c r="AX342" t="s">
        <v>102</v>
      </c>
    </row>
    <row r="343" spans="1:50" x14ac:dyDescent="0.25">
      <c r="A343" s="1">
        <v>342</v>
      </c>
      <c r="C343" t="s">
        <v>20</v>
      </c>
      <c r="D343" t="s">
        <v>21</v>
      </c>
      <c r="H343" t="s">
        <v>25</v>
      </c>
      <c r="I343" t="s">
        <v>267</v>
      </c>
      <c r="K343" t="s">
        <v>27</v>
      </c>
      <c r="M343" t="s">
        <v>29</v>
      </c>
      <c r="P343">
        <f t="shared" si="100"/>
        <v>6</v>
      </c>
      <c r="Q343">
        <f t="shared" si="101"/>
        <v>0.5</v>
      </c>
      <c r="S343">
        <f t="shared" si="102"/>
        <v>0</v>
      </c>
      <c r="T343">
        <f t="shared" si="103"/>
        <v>0.5</v>
      </c>
      <c r="U343">
        <f t="shared" si="104"/>
        <v>0.5</v>
      </c>
      <c r="V343">
        <f t="shared" si="105"/>
        <v>0</v>
      </c>
      <c r="W343">
        <f t="shared" si="90"/>
        <v>0</v>
      </c>
      <c r="X343">
        <f t="shared" si="91"/>
        <v>0</v>
      </c>
      <c r="Y343">
        <f t="shared" si="92"/>
        <v>0.5</v>
      </c>
      <c r="Z343">
        <f t="shared" si="93"/>
        <v>0.5</v>
      </c>
      <c r="AA343">
        <f t="shared" si="94"/>
        <v>0</v>
      </c>
      <c r="AB343">
        <f t="shared" si="95"/>
        <v>0.5</v>
      </c>
      <c r="AC343">
        <f t="shared" si="96"/>
        <v>0</v>
      </c>
      <c r="AD343">
        <f t="shared" si="97"/>
        <v>0.5</v>
      </c>
      <c r="AE343">
        <f t="shared" si="98"/>
        <v>0</v>
      </c>
      <c r="AH343">
        <f t="shared" si="99"/>
        <v>3</v>
      </c>
      <c r="AI343">
        <f t="shared" si="106"/>
        <v>6</v>
      </c>
      <c r="AJ343" s="5" t="str">
        <f t="shared" si="107"/>
        <v>Correct</v>
      </c>
      <c r="AK343" s="37"/>
      <c r="AL343" t="s">
        <v>94</v>
      </c>
      <c r="AM343">
        <v>89</v>
      </c>
      <c r="AN343" t="s">
        <v>121</v>
      </c>
      <c r="AO343" t="s">
        <v>217</v>
      </c>
      <c r="AP343" t="s">
        <v>107</v>
      </c>
      <c r="AR343" s="1" t="s">
        <v>80</v>
      </c>
      <c r="AT343" t="s">
        <v>110</v>
      </c>
      <c r="AU343" t="s">
        <v>104</v>
      </c>
      <c r="AV343" t="s">
        <v>102</v>
      </c>
      <c r="AW343" s="1"/>
      <c r="AX343" t="s">
        <v>98</v>
      </c>
    </row>
    <row r="344" spans="1:50" x14ac:dyDescent="0.25">
      <c r="A344" s="1">
        <v>343</v>
      </c>
      <c r="C344" t="s">
        <v>20</v>
      </c>
      <c r="D344" t="s">
        <v>21</v>
      </c>
      <c r="J344" t="s">
        <v>26</v>
      </c>
      <c r="P344">
        <f t="shared" si="100"/>
        <v>3</v>
      </c>
      <c r="Q344">
        <f t="shared" si="101"/>
        <v>1</v>
      </c>
      <c r="S344">
        <f t="shared" si="102"/>
        <v>0</v>
      </c>
      <c r="T344">
        <f t="shared" si="103"/>
        <v>1</v>
      </c>
      <c r="U344">
        <f t="shared" si="104"/>
        <v>1</v>
      </c>
      <c r="V344">
        <f t="shared" si="105"/>
        <v>0</v>
      </c>
      <c r="W344">
        <f t="shared" si="90"/>
        <v>0</v>
      </c>
      <c r="X344">
        <f t="shared" si="91"/>
        <v>0</v>
      </c>
      <c r="Y344">
        <f t="shared" si="92"/>
        <v>0</v>
      </c>
      <c r="Z344">
        <f t="shared" si="93"/>
        <v>0</v>
      </c>
      <c r="AA344">
        <f t="shared" si="94"/>
        <v>1</v>
      </c>
      <c r="AB344">
        <f t="shared" si="95"/>
        <v>0</v>
      </c>
      <c r="AC344">
        <f t="shared" si="96"/>
        <v>0</v>
      </c>
      <c r="AD344">
        <f t="shared" si="97"/>
        <v>0</v>
      </c>
      <c r="AE344">
        <f t="shared" si="98"/>
        <v>0</v>
      </c>
      <c r="AH344">
        <f t="shared" si="99"/>
        <v>3</v>
      </c>
      <c r="AI344">
        <f t="shared" si="106"/>
        <v>3</v>
      </c>
      <c r="AJ344" s="5" t="str">
        <f t="shared" si="107"/>
        <v>Correct</v>
      </c>
      <c r="AK344" s="37"/>
      <c r="AL344" t="s">
        <v>94</v>
      </c>
      <c r="AM344">
        <v>70</v>
      </c>
      <c r="AN344" t="s">
        <v>115</v>
      </c>
      <c r="AO344" t="s">
        <v>332</v>
      </c>
      <c r="AP344" t="s">
        <v>128</v>
      </c>
      <c r="AQ344" t="s">
        <v>98</v>
      </c>
      <c r="AR344" s="1" t="s">
        <v>80</v>
      </c>
      <c r="AS344" t="s">
        <v>114</v>
      </c>
      <c r="AT344" t="s">
        <v>110</v>
      </c>
      <c r="AU344" t="s">
        <v>104</v>
      </c>
      <c r="AV344" t="s">
        <v>102</v>
      </c>
      <c r="AW344" s="1"/>
      <c r="AX344" t="s">
        <v>102</v>
      </c>
    </row>
    <row r="345" spans="1:50" x14ac:dyDescent="0.25">
      <c r="A345" s="1">
        <v>344</v>
      </c>
      <c r="C345" t="s">
        <v>20</v>
      </c>
      <c r="K345" t="s">
        <v>27</v>
      </c>
      <c r="M345" t="s">
        <v>29</v>
      </c>
      <c r="P345">
        <f t="shared" si="100"/>
        <v>3</v>
      </c>
      <c r="Q345">
        <f t="shared" si="101"/>
        <v>1</v>
      </c>
      <c r="S345">
        <f t="shared" si="102"/>
        <v>0</v>
      </c>
      <c r="T345">
        <f t="shared" si="103"/>
        <v>1</v>
      </c>
      <c r="U345">
        <f t="shared" si="104"/>
        <v>0</v>
      </c>
      <c r="V345">
        <f t="shared" si="105"/>
        <v>0</v>
      </c>
      <c r="W345">
        <f t="shared" si="90"/>
        <v>0</v>
      </c>
      <c r="X345">
        <f t="shared" si="91"/>
        <v>0</v>
      </c>
      <c r="Y345">
        <f t="shared" si="92"/>
        <v>0</v>
      </c>
      <c r="Z345">
        <f t="shared" si="93"/>
        <v>0</v>
      </c>
      <c r="AA345">
        <f t="shared" si="94"/>
        <v>0</v>
      </c>
      <c r="AB345">
        <f t="shared" si="95"/>
        <v>1</v>
      </c>
      <c r="AC345">
        <f t="shared" si="96"/>
        <v>0</v>
      </c>
      <c r="AD345">
        <f t="shared" si="97"/>
        <v>1</v>
      </c>
      <c r="AE345">
        <f t="shared" si="98"/>
        <v>0</v>
      </c>
      <c r="AH345">
        <f t="shared" si="99"/>
        <v>3</v>
      </c>
      <c r="AI345">
        <f t="shared" si="106"/>
        <v>3</v>
      </c>
      <c r="AJ345" s="5" t="str">
        <f t="shared" si="107"/>
        <v>Correct</v>
      </c>
      <c r="AK345" s="37"/>
      <c r="AL345" t="s">
        <v>94</v>
      </c>
      <c r="AM345">
        <v>71</v>
      </c>
      <c r="AN345" t="s">
        <v>95</v>
      </c>
      <c r="AO345" t="s">
        <v>138</v>
      </c>
      <c r="AP345" t="s">
        <v>107</v>
      </c>
      <c r="AR345" s="1" t="s">
        <v>80</v>
      </c>
      <c r="AS345" t="s">
        <v>99</v>
      </c>
      <c r="AT345" t="s">
        <v>103</v>
      </c>
      <c r="AU345" t="s">
        <v>104</v>
      </c>
      <c r="AV345" t="s">
        <v>102</v>
      </c>
      <c r="AW345" s="1"/>
      <c r="AX345" t="s">
        <v>98</v>
      </c>
    </row>
    <row r="346" spans="1:50" x14ac:dyDescent="0.25">
      <c r="A346" s="1">
        <v>345</v>
      </c>
      <c r="K346" t="s">
        <v>27</v>
      </c>
      <c r="L346" t="s">
        <v>28</v>
      </c>
      <c r="P346">
        <f t="shared" si="100"/>
        <v>2</v>
      </c>
      <c r="Q346">
        <f t="shared" si="101"/>
        <v>1.5</v>
      </c>
      <c r="S346">
        <f t="shared" si="102"/>
        <v>0</v>
      </c>
      <c r="T346">
        <f t="shared" si="103"/>
        <v>0</v>
      </c>
      <c r="U346">
        <f t="shared" si="104"/>
        <v>0</v>
      </c>
      <c r="V346">
        <f t="shared" si="105"/>
        <v>0</v>
      </c>
      <c r="W346">
        <f t="shared" si="90"/>
        <v>0</v>
      </c>
      <c r="X346">
        <f t="shared" si="91"/>
        <v>0</v>
      </c>
      <c r="Y346">
        <f t="shared" si="92"/>
        <v>0</v>
      </c>
      <c r="Z346">
        <f t="shared" si="93"/>
        <v>0</v>
      </c>
      <c r="AA346">
        <f t="shared" si="94"/>
        <v>0</v>
      </c>
      <c r="AB346">
        <f t="shared" si="95"/>
        <v>1</v>
      </c>
      <c r="AC346">
        <f t="shared" si="96"/>
        <v>1</v>
      </c>
      <c r="AD346">
        <f t="shared" si="97"/>
        <v>0</v>
      </c>
      <c r="AE346">
        <f t="shared" si="98"/>
        <v>0</v>
      </c>
      <c r="AH346">
        <f t="shared" si="99"/>
        <v>2</v>
      </c>
      <c r="AI346">
        <f t="shared" si="106"/>
        <v>2</v>
      </c>
      <c r="AJ346" s="5" t="str">
        <f t="shared" si="107"/>
        <v>Correct</v>
      </c>
      <c r="AK346" s="37"/>
      <c r="AL346" t="s">
        <v>105</v>
      </c>
      <c r="AM346">
        <v>68</v>
      </c>
      <c r="AN346" t="s">
        <v>95</v>
      </c>
      <c r="AO346" t="s">
        <v>209</v>
      </c>
      <c r="AP346" t="s">
        <v>107</v>
      </c>
      <c r="AQ346" t="s">
        <v>98</v>
      </c>
      <c r="AR346" s="1" t="s">
        <v>80</v>
      </c>
      <c r="AS346" t="s">
        <v>114</v>
      </c>
      <c r="AT346" t="s">
        <v>110</v>
      </c>
      <c r="AU346" t="s">
        <v>104</v>
      </c>
      <c r="AV346" t="s">
        <v>102</v>
      </c>
      <c r="AW346" s="1" t="s">
        <v>91</v>
      </c>
      <c r="AX346" t="s">
        <v>102</v>
      </c>
    </row>
    <row r="347" spans="1:50" x14ac:dyDescent="0.25">
      <c r="A347" s="1">
        <v>346</v>
      </c>
      <c r="P347">
        <f t="shared" si="100"/>
        <v>0</v>
      </c>
      <c r="Q347" t="e">
        <f t="shared" si="101"/>
        <v>#DIV/0!</v>
      </c>
      <c r="S347">
        <f t="shared" si="102"/>
        <v>0</v>
      </c>
      <c r="T347">
        <f t="shared" si="103"/>
        <v>0</v>
      </c>
      <c r="U347">
        <f t="shared" si="104"/>
        <v>0</v>
      </c>
      <c r="V347">
        <f t="shared" si="105"/>
        <v>0</v>
      </c>
      <c r="W347">
        <f t="shared" si="90"/>
        <v>0</v>
      </c>
      <c r="X347">
        <f t="shared" si="91"/>
        <v>0</v>
      </c>
      <c r="Y347">
        <f t="shared" si="92"/>
        <v>0</v>
      </c>
      <c r="Z347">
        <f t="shared" si="93"/>
        <v>0</v>
      </c>
      <c r="AA347">
        <f t="shared" si="94"/>
        <v>0</v>
      </c>
      <c r="AB347">
        <f t="shared" si="95"/>
        <v>0</v>
      </c>
      <c r="AC347">
        <f t="shared" si="96"/>
        <v>0</v>
      </c>
      <c r="AD347">
        <f t="shared" si="97"/>
        <v>0</v>
      </c>
      <c r="AE347">
        <f t="shared" si="98"/>
        <v>0</v>
      </c>
      <c r="AH347">
        <f t="shared" si="99"/>
        <v>0</v>
      </c>
      <c r="AI347">
        <f t="shared" si="106"/>
        <v>0</v>
      </c>
      <c r="AJ347" s="5" t="str">
        <f t="shared" si="107"/>
        <v>Correct</v>
      </c>
      <c r="AK347" s="37"/>
      <c r="AM347">
        <v>44</v>
      </c>
      <c r="AN347" t="s">
        <v>121</v>
      </c>
      <c r="AO347" t="s">
        <v>218</v>
      </c>
      <c r="AP347" t="s">
        <v>128</v>
      </c>
      <c r="AR347" s="1" t="s">
        <v>89</v>
      </c>
      <c r="AS347" t="s">
        <v>114</v>
      </c>
      <c r="AT347" t="s">
        <v>120</v>
      </c>
      <c r="AU347" t="s">
        <v>101</v>
      </c>
      <c r="AW347" s="1"/>
      <c r="AX347" t="s">
        <v>102</v>
      </c>
    </row>
    <row r="348" spans="1:50" x14ac:dyDescent="0.25">
      <c r="A348" s="1">
        <v>347</v>
      </c>
      <c r="P348">
        <f t="shared" si="100"/>
        <v>0</v>
      </c>
      <c r="Q348" t="e">
        <f t="shared" si="101"/>
        <v>#DIV/0!</v>
      </c>
      <c r="S348">
        <f t="shared" si="102"/>
        <v>0</v>
      </c>
      <c r="T348">
        <f t="shared" si="103"/>
        <v>0</v>
      </c>
      <c r="U348">
        <f t="shared" si="104"/>
        <v>0</v>
      </c>
      <c r="V348">
        <f t="shared" si="105"/>
        <v>0</v>
      </c>
      <c r="W348">
        <f t="shared" si="90"/>
        <v>0</v>
      </c>
      <c r="X348">
        <f t="shared" si="91"/>
        <v>0</v>
      </c>
      <c r="Y348">
        <f t="shared" si="92"/>
        <v>0</v>
      </c>
      <c r="Z348">
        <f t="shared" si="93"/>
        <v>0</v>
      </c>
      <c r="AA348">
        <f t="shared" si="94"/>
        <v>0</v>
      </c>
      <c r="AB348">
        <f t="shared" si="95"/>
        <v>0</v>
      </c>
      <c r="AC348">
        <f t="shared" si="96"/>
        <v>0</v>
      </c>
      <c r="AD348">
        <f t="shared" si="97"/>
        <v>0</v>
      </c>
      <c r="AE348">
        <f t="shared" si="98"/>
        <v>0</v>
      </c>
      <c r="AH348">
        <f t="shared" si="99"/>
        <v>0</v>
      </c>
      <c r="AI348">
        <f t="shared" si="106"/>
        <v>0</v>
      </c>
      <c r="AJ348" s="5" t="str">
        <f t="shared" si="107"/>
        <v>Correct</v>
      </c>
      <c r="AK348" s="37"/>
      <c r="AL348" t="s">
        <v>94</v>
      </c>
      <c r="AM348">
        <v>62</v>
      </c>
      <c r="AN348" t="s">
        <v>121</v>
      </c>
      <c r="AO348" t="s">
        <v>219</v>
      </c>
      <c r="AP348" t="s">
        <v>107</v>
      </c>
      <c r="AQ348" t="s">
        <v>98</v>
      </c>
      <c r="AR348" s="1" t="s">
        <v>80</v>
      </c>
      <c r="AS348" t="s">
        <v>99</v>
      </c>
      <c r="AT348" t="s">
        <v>103</v>
      </c>
      <c r="AU348" t="s">
        <v>101</v>
      </c>
      <c r="AV348" t="s">
        <v>98</v>
      </c>
      <c r="AW348" s="1"/>
      <c r="AX348" t="s">
        <v>98</v>
      </c>
    </row>
    <row r="349" spans="1:50" x14ac:dyDescent="0.25">
      <c r="A349" s="1">
        <v>348</v>
      </c>
      <c r="C349" t="s">
        <v>20</v>
      </c>
      <c r="J349" t="s">
        <v>26</v>
      </c>
      <c r="N349" t="s">
        <v>30</v>
      </c>
      <c r="P349">
        <f t="shared" si="100"/>
        <v>3</v>
      </c>
      <c r="Q349">
        <f t="shared" si="101"/>
        <v>1</v>
      </c>
      <c r="S349">
        <f t="shared" si="102"/>
        <v>0</v>
      </c>
      <c r="T349">
        <f t="shared" si="103"/>
        <v>1</v>
      </c>
      <c r="U349">
        <f t="shared" si="104"/>
        <v>0</v>
      </c>
      <c r="V349">
        <f t="shared" si="105"/>
        <v>0</v>
      </c>
      <c r="W349">
        <f t="shared" si="90"/>
        <v>0</v>
      </c>
      <c r="X349">
        <f t="shared" si="91"/>
        <v>0</v>
      </c>
      <c r="Y349">
        <f t="shared" si="92"/>
        <v>0</v>
      </c>
      <c r="Z349">
        <f t="shared" si="93"/>
        <v>0</v>
      </c>
      <c r="AA349">
        <f t="shared" si="94"/>
        <v>1</v>
      </c>
      <c r="AB349">
        <f t="shared" si="95"/>
        <v>0</v>
      </c>
      <c r="AC349">
        <f t="shared" si="96"/>
        <v>0</v>
      </c>
      <c r="AD349">
        <f t="shared" si="97"/>
        <v>0</v>
      </c>
      <c r="AE349">
        <f t="shared" si="98"/>
        <v>1</v>
      </c>
      <c r="AH349">
        <f t="shared" si="99"/>
        <v>3</v>
      </c>
      <c r="AI349">
        <f t="shared" si="106"/>
        <v>3</v>
      </c>
      <c r="AJ349" s="5" t="str">
        <f t="shared" si="107"/>
        <v>Correct</v>
      </c>
      <c r="AK349" s="37"/>
      <c r="AL349" t="s">
        <v>94</v>
      </c>
      <c r="AM349">
        <v>49</v>
      </c>
      <c r="AN349" t="s">
        <v>115</v>
      </c>
      <c r="AO349" t="s">
        <v>331</v>
      </c>
      <c r="AP349" t="s">
        <v>107</v>
      </c>
      <c r="AQ349" t="s">
        <v>102</v>
      </c>
      <c r="AR349" s="1" t="s">
        <v>80</v>
      </c>
      <c r="AS349" t="s">
        <v>126</v>
      </c>
      <c r="AT349" t="s">
        <v>110</v>
      </c>
      <c r="AU349" t="s">
        <v>101</v>
      </c>
      <c r="AV349" t="s">
        <v>102</v>
      </c>
      <c r="AW349" s="1"/>
      <c r="AX349" t="s">
        <v>102</v>
      </c>
    </row>
    <row r="350" spans="1:50" x14ac:dyDescent="0.25">
      <c r="A350" s="1">
        <v>349</v>
      </c>
      <c r="D350" t="s">
        <v>21</v>
      </c>
      <c r="P350">
        <f t="shared" si="100"/>
        <v>1</v>
      </c>
      <c r="Q350">
        <f t="shared" si="101"/>
        <v>3</v>
      </c>
      <c r="S350">
        <f t="shared" si="102"/>
        <v>0</v>
      </c>
      <c r="T350">
        <f t="shared" si="103"/>
        <v>0</v>
      </c>
      <c r="U350">
        <f t="shared" si="104"/>
        <v>1</v>
      </c>
      <c r="V350">
        <f t="shared" si="105"/>
        <v>0</v>
      </c>
      <c r="W350">
        <f t="shared" si="90"/>
        <v>0</v>
      </c>
      <c r="X350">
        <f t="shared" si="91"/>
        <v>0</v>
      </c>
      <c r="Y350">
        <f t="shared" si="92"/>
        <v>0</v>
      </c>
      <c r="Z350">
        <f t="shared" si="93"/>
        <v>0</v>
      </c>
      <c r="AA350">
        <f t="shared" si="94"/>
        <v>0</v>
      </c>
      <c r="AB350">
        <f t="shared" si="95"/>
        <v>0</v>
      </c>
      <c r="AC350">
        <f t="shared" si="96"/>
        <v>0</v>
      </c>
      <c r="AD350">
        <f t="shared" si="97"/>
        <v>0</v>
      </c>
      <c r="AE350">
        <f t="shared" si="98"/>
        <v>0</v>
      </c>
      <c r="AH350">
        <f t="shared" si="99"/>
        <v>1</v>
      </c>
      <c r="AI350">
        <f t="shared" si="106"/>
        <v>1</v>
      </c>
      <c r="AJ350" s="5" t="str">
        <f t="shared" si="107"/>
        <v>Correct</v>
      </c>
      <c r="AK350" s="37"/>
      <c r="AL350" t="s">
        <v>94</v>
      </c>
      <c r="AM350">
        <v>48</v>
      </c>
      <c r="AN350" t="s">
        <v>115</v>
      </c>
      <c r="AO350" t="s">
        <v>333</v>
      </c>
      <c r="AP350" t="s">
        <v>107</v>
      </c>
      <c r="AQ350" t="s">
        <v>98</v>
      </c>
      <c r="AR350" s="1" t="s">
        <v>84</v>
      </c>
      <c r="AS350" t="s">
        <v>114</v>
      </c>
      <c r="AT350" t="s">
        <v>103</v>
      </c>
      <c r="AU350" t="s">
        <v>101</v>
      </c>
      <c r="AV350" t="s">
        <v>102</v>
      </c>
      <c r="AW350" s="1"/>
      <c r="AX350" t="s">
        <v>102</v>
      </c>
    </row>
    <row r="351" spans="1:50" x14ac:dyDescent="0.25">
      <c r="A351" s="1">
        <v>350</v>
      </c>
      <c r="H351" t="s">
        <v>25</v>
      </c>
      <c r="K351" t="s">
        <v>27</v>
      </c>
      <c r="L351" t="s">
        <v>28</v>
      </c>
      <c r="N351" t="s">
        <v>30</v>
      </c>
      <c r="P351">
        <f t="shared" si="100"/>
        <v>4</v>
      </c>
      <c r="Q351">
        <f t="shared" si="101"/>
        <v>0.75</v>
      </c>
      <c r="S351">
        <f t="shared" si="102"/>
        <v>0</v>
      </c>
      <c r="T351">
        <f t="shared" si="103"/>
        <v>0</v>
      </c>
      <c r="U351">
        <f t="shared" si="104"/>
        <v>0</v>
      </c>
      <c r="V351">
        <f t="shared" si="105"/>
        <v>0</v>
      </c>
      <c r="W351">
        <f t="shared" si="90"/>
        <v>0</v>
      </c>
      <c r="X351">
        <f t="shared" si="91"/>
        <v>0</v>
      </c>
      <c r="Y351">
        <f t="shared" si="92"/>
        <v>0.75</v>
      </c>
      <c r="Z351">
        <f t="shared" si="93"/>
        <v>0</v>
      </c>
      <c r="AA351">
        <f t="shared" si="94"/>
        <v>0</v>
      </c>
      <c r="AB351">
        <f t="shared" si="95"/>
        <v>0.75</v>
      </c>
      <c r="AC351">
        <f t="shared" si="96"/>
        <v>0.75</v>
      </c>
      <c r="AD351">
        <f t="shared" si="97"/>
        <v>0</v>
      </c>
      <c r="AE351">
        <f t="shared" si="98"/>
        <v>0.75</v>
      </c>
      <c r="AH351">
        <f t="shared" si="99"/>
        <v>3</v>
      </c>
      <c r="AI351">
        <f t="shared" si="106"/>
        <v>4</v>
      </c>
      <c r="AJ351" s="5" t="str">
        <f t="shared" si="107"/>
        <v>Correct</v>
      </c>
      <c r="AK351" s="37"/>
      <c r="AL351" t="s">
        <v>94</v>
      </c>
      <c r="AM351">
        <v>52</v>
      </c>
      <c r="AN351" t="s">
        <v>121</v>
      </c>
      <c r="AO351" t="s">
        <v>200</v>
      </c>
      <c r="AP351" t="s">
        <v>128</v>
      </c>
      <c r="AQ351" t="s">
        <v>98</v>
      </c>
      <c r="AR351" s="1" t="s">
        <v>80</v>
      </c>
      <c r="AS351" t="s">
        <v>126</v>
      </c>
      <c r="AT351" t="s">
        <v>100</v>
      </c>
      <c r="AU351" t="s">
        <v>101</v>
      </c>
      <c r="AV351" t="s">
        <v>102</v>
      </c>
      <c r="AW351" s="1"/>
      <c r="AX351" t="s">
        <v>102</v>
      </c>
    </row>
    <row r="352" spans="1:50" x14ac:dyDescent="0.25">
      <c r="A352" s="1">
        <v>351</v>
      </c>
      <c r="H352" t="s">
        <v>25</v>
      </c>
      <c r="I352" t="s">
        <v>267</v>
      </c>
      <c r="M352" t="s">
        <v>29</v>
      </c>
      <c r="P352">
        <f t="shared" si="100"/>
        <v>3</v>
      </c>
      <c r="Q352">
        <f t="shared" si="101"/>
        <v>1</v>
      </c>
      <c r="S352">
        <f t="shared" si="102"/>
        <v>0</v>
      </c>
      <c r="T352">
        <f t="shared" si="103"/>
        <v>0</v>
      </c>
      <c r="U352">
        <f t="shared" si="104"/>
        <v>0</v>
      </c>
      <c r="V352">
        <f t="shared" si="105"/>
        <v>0</v>
      </c>
      <c r="W352">
        <f t="shared" si="90"/>
        <v>0</v>
      </c>
      <c r="X352">
        <f t="shared" si="91"/>
        <v>0</v>
      </c>
      <c r="Y352">
        <f t="shared" si="92"/>
        <v>1</v>
      </c>
      <c r="Z352">
        <f t="shared" si="93"/>
        <v>1</v>
      </c>
      <c r="AA352">
        <f t="shared" si="94"/>
        <v>0</v>
      </c>
      <c r="AB352">
        <f t="shared" si="95"/>
        <v>0</v>
      </c>
      <c r="AC352">
        <f t="shared" si="96"/>
        <v>0</v>
      </c>
      <c r="AD352">
        <f t="shared" si="97"/>
        <v>1</v>
      </c>
      <c r="AE352">
        <f t="shared" si="98"/>
        <v>0</v>
      </c>
      <c r="AH352">
        <f t="shared" si="99"/>
        <v>3</v>
      </c>
      <c r="AI352">
        <f t="shared" si="106"/>
        <v>3</v>
      </c>
      <c r="AJ352" s="5" t="str">
        <f t="shared" si="107"/>
        <v>Correct</v>
      </c>
      <c r="AK352" s="37"/>
      <c r="AL352" t="s">
        <v>105</v>
      </c>
      <c r="AM352">
        <v>64</v>
      </c>
      <c r="AN352" t="s">
        <v>95</v>
      </c>
      <c r="AO352" t="s">
        <v>127</v>
      </c>
      <c r="AP352" t="s">
        <v>107</v>
      </c>
      <c r="AQ352" t="s">
        <v>102</v>
      </c>
      <c r="AR352" s="1" t="s">
        <v>80</v>
      </c>
      <c r="AS352" t="s">
        <v>126</v>
      </c>
      <c r="AT352" t="s">
        <v>153</v>
      </c>
      <c r="AU352" t="s">
        <v>101</v>
      </c>
      <c r="AV352" t="s">
        <v>102</v>
      </c>
      <c r="AW352" s="1"/>
      <c r="AX352" t="s">
        <v>102</v>
      </c>
    </row>
    <row r="353" spans="1:50" x14ac:dyDescent="0.25">
      <c r="A353" s="1">
        <v>352</v>
      </c>
      <c r="H353" t="s">
        <v>25</v>
      </c>
      <c r="K353" t="s">
        <v>27</v>
      </c>
      <c r="L353" t="s">
        <v>28</v>
      </c>
      <c r="P353">
        <f t="shared" si="100"/>
        <v>3</v>
      </c>
      <c r="Q353">
        <f t="shared" si="101"/>
        <v>1</v>
      </c>
      <c r="S353">
        <f t="shared" si="102"/>
        <v>0</v>
      </c>
      <c r="T353">
        <f t="shared" si="103"/>
        <v>0</v>
      </c>
      <c r="U353">
        <f t="shared" si="104"/>
        <v>0</v>
      </c>
      <c r="V353">
        <f t="shared" si="105"/>
        <v>0</v>
      </c>
      <c r="W353">
        <f t="shared" si="90"/>
        <v>0</v>
      </c>
      <c r="X353">
        <f t="shared" si="91"/>
        <v>0</v>
      </c>
      <c r="Y353">
        <f t="shared" si="92"/>
        <v>1</v>
      </c>
      <c r="Z353">
        <f t="shared" si="93"/>
        <v>0</v>
      </c>
      <c r="AA353">
        <f t="shared" si="94"/>
        <v>0</v>
      </c>
      <c r="AB353">
        <f t="shared" si="95"/>
        <v>1</v>
      </c>
      <c r="AC353">
        <f t="shared" si="96"/>
        <v>1</v>
      </c>
      <c r="AD353">
        <f t="shared" si="97"/>
        <v>0</v>
      </c>
      <c r="AE353">
        <f t="shared" si="98"/>
        <v>0</v>
      </c>
      <c r="AH353">
        <f t="shared" si="99"/>
        <v>3</v>
      </c>
      <c r="AI353">
        <f t="shared" si="106"/>
        <v>3</v>
      </c>
      <c r="AJ353" s="5" t="str">
        <f t="shared" si="107"/>
        <v>Correct</v>
      </c>
      <c r="AK353" s="37"/>
      <c r="AL353" t="s">
        <v>105</v>
      </c>
      <c r="AM353">
        <v>47</v>
      </c>
      <c r="AN353" t="s">
        <v>95</v>
      </c>
      <c r="AO353" t="s">
        <v>131</v>
      </c>
      <c r="AP353" t="s">
        <v>97</v>
      </c>
      <c r="AQ353" t="s">
        <v>98</v>
      </c>
      <c r="AR353" s="1" t="s">
        <v>80</v>
      </c>
      <c r="AS353" t="s">
        <v>126</v>
      </c>
      <c r="AT353" t="s">
        <v>153</v>
      </c>
      <c r="AU353" t="s">
        <v>101</v>
      </c>
      <c r="AV353" t="s">
        <v>102</v>
      </c>
      <c r="AW353" s="1"/>
      <c r="AX353" t="s">
        <v>102</v>
      </c>
    </row>
    <row r="354" spans="1:50" x14ac:dyDescent="0.25">
      <c r="A354" s="1">
        <v>353</v>
      </c>
      <c r="E354" t="s">
        <v>22</v>
      </c>
      <c r="H354" t="s">
        <v>25</v>
      </c>
      <c r="L354" t="s">
        <v>28</v>
      </c>
      <c r="P354">
        <f t="shared" si="100"/>
        <v>3</v>
      </c>
      <c r="Q354">
        <f t="shared" si="101"/>
        <v>1</v>
      </c>
      <c r="S354">
        <f t="shared" si="102"/>
        <v>0</v>
      </c>
      <c r="T354">
        <f t="shared" si="103"/>
        <v>0</v>
      </c>
      <c r="U354">
        <f t="shared" si="104"/>
        <v>0</v>
      </c>
      <c r="V354">
        <f t="shared" si="105"/>
        <v>1</v>
      </c>
      <c r="W354">
        <f t="shared" si="90"/>
        <v>0</v>
      </c>
      <c r="X354">
        <f t="shared" si="91"/>
        <v>0</v>
      </c>
      <c r="Y354">
        <f t="shared" si="92"/>
        <v>1</v>
      </c>
      <c r="Z354">
        <f t="shared" si="93"/>
        <v>0</v>
      </c>
      <c r="AA354">
        <f t="shared" si="94"/>
        <v>0</v>
      </c>
      <c r="AB354">
        <f t="shared" si="95"/>
        <v>0</v>
      </c>
      <c r="AC354">
        <f t="shared" si="96"/>
        <v>1</v>
      </c>
      <c r="AD354">
        <f t="shared" si="97"/>
        <v>0</v>
      </c>
      <c r="AE354">
        <f t="shared" si="98"/>
        <v>0</v>
      </c>
      <c r="AH354">
        <f t="shared" si="99"/>
        <v>3</v>
      </c>
      <c r="AI354">
        <f t="shared" si="106"/>
        <v>3</v>
      </c>
      <c r="AJ354" s="5" t="str">
        <f t="shared" si="107"/>
        <v>Correct</v>
      </c>
      <c r="AK354" s="37"/>
      <c r="AL354" t="s">
        <v>94</v>
      </c>
      <c r="AM354">
        <v>52</v>
      </c>
      <c r="AN354" t="s">
        <v>115</v>
      </c>
      <c r="AO354" t="s">
        <v>334</v>
      </c>
      <c r="AP354" t="s">
        <v>107</v>
      </c>
      <c r="AQ354" t="s">
        <v>98</v>
      </c>
      <c r="AR354" s="1" t="s">
        <v>80</v>
      </c>
      <c r="AS354" t="s">
        <v>114</v>
      </c>
      <c r="AT354" t="s">
        <v>120</v>
      </c>
      <c r="AU354" t="s">
        <v>135</v>
      </c>
      <c r="AV354" t="s">
        <v>102</v>
      </c>
      <c r="AW354" s="1"/>
      <c r="AX354" t="s">
        <v>102</v>
      </c>
    </row>
    <row r="355" spans="1:50" x14ac:dyDescent="0.25">
      <c r="A355" s="1">
        <v>354</v>
      </c>
      <c r="K355" t="s">
        <v>27</v>
      </c>
      <c r="L355" t="s">
        <v>28</v>
      </c>
      <c r="N355" t="s">
        <v>30</v>
      </c>
      <c r="P355">
        <f t="shared" si="100"/>
        <v>3</v>
      </c>
      <c r="Q355">
        <f t="shared" si="101"/>
        <v>1</v>
      </c>
      <c r="S355">
        <f t="shared" si="102"/>
        <v>0</v>
      </c>
      <c r="T355">
        <f t="shared" si="103"/>
        <v>0</v>
      </c>
      <c r="U355">
        <f t="shared" si="104"/>
        <v>0</v>
      </c>
      <c r="V355">
        <f t="shared" si="105"/>
        <v>0</v>
      </c>
      <c r="W355">
        <f t="shared" si="90"/>
        <v>0</v>
      </c>
      <c r="X355">
        <f t="shared" si="91"/>
        <v>0</v>
      </c>
      <c r="Y355">
        <f t="shared" si="92"/>
        <v>0</v>
      </c>
      <c r="Z355">
        <f t="shared" si="93"/>
        <v>0</v>
      </c>
      <c r="AA355">
        <f t="shared" si="94"/>
        <v>0</v>
      </c>
      <c r="AB355">
        <f t="shared" si="95"/>
        <v>1</v>
      </c>
      <c r="AC355">
        <f t="shared" si="96"/>
        <v>1</v>
      </c>
      <c r="AD355">
        <f t="shared" si="97"/>
        <v>0</v>
      </c>
      <c r="AE355">
        <f t="shared" si="98"/>
        <v>1</v>
      </c>
      <c r="AH355">
        <f t="shared" si="99"/>
        <v>3</v>
      </c>
      <c r="AI355">
        <f t="shared" si="106"/>
        <v>3</v>
      </c>
      <c r="AJ355" s="5" t="str">
        <f t="shared" si="107"/>
        <v>Correct</v>
      </c>
      <c r="AK355" s="37"/>
      <c r="AL355" t="s">
        <v>94</v>
      </c>
      <c r="AM355">
        <v>54</v>
      </c>
      <c r="AN355" t="s">
        <v>121</v>
      </c>
      <c r="AO355" t="s">
        <v>180</v>
      </c>
      <c r="AP355" t="s">
        <v>107</v>
      </c>
      <c r="AQ355" t="s">
        <v>98</v>
      </c>
      <c r="AR355" s="1" t="s">
        <v>80</v>
      </c>
      <c r="AT355" t="s">
        <v>120</v>
      </c>
      <c r="AU355" t="s">
        <v>104</v>
      </c>
      <c r="AV355" t="s">
        <v>102</v>
      </c>
      <c r="AW355" s="1"/>
      <c r="AX355" t="s">
        <v>102</v>
      </c>
    </row>
    <row r="356" spans="1:50" x14ac:dyDescent="0.25">
      <c r="A356" s="1">
        <v>355</v>
      </c>
      <c r="C356" t="s">
        <v>20</v>
      </c>
      <c r="D356" t="s">
        <v>21</v>
      </c>
      <c r="L356" t="s">
        <v>28</v>
      </c>
      <c r="P356">
        <f t="shared" si="100"/>
        <v>3</v>
      </c>
      <c r="Q356">
        <f t="shared" si="101"/>
        <v>1</v>
      </c>
      <c r="S356">
        <f t="shared" si="102"/>
        <v>0</v>
      </c>
      <c r="T356">
        <f t="shared" si="103"/>
        <v>1</v>
      </c>
      <c r="U356">
        <f t="shared" si="104"/>
        <v>1</v>
      </c>
      <c r="V356">
        <f t="shared" si="105"/>
        <v>0</v>
      </c>
      <c r="W356">
        <f t="shared" si="90"/>
        <v>0</v>
      </c>
      <c r="X356">
        <f t="shared" si="91"/>
        <v>0</v>
      </c>
      <c r="Y356">
        <f t="shared" si="92"/>
        <v>0</v>
      </c>
      <c r="Z356">
        <f t="shared" si="93"/>
        <v>0</v>
      </c>
      <c r="AA356">
        <f t="shared" si="94"/>
        <v>0</v>
      </c>
      <c r="AB356">
        <f t="shared" si="95"/>
        <v>0</v>
      </c>
      <c r="AC356">
        <f t="shared" si="96"/>
        <v>1</v>
      </c>
      <c r="AD356">
        <f t="shared" si="97"/>
        <v>0</v>
      </c>
      <c r="AE356">
        <f t="shared" si="98"/>
        <v>0</v>
      </c>
      <c r="AH356">
        <f t="shared" si="99"/>
        <v>3</v>
      </c>
      <c r="AI356">
        <f t="shared" si="106"/>
        <v>3</v>
      </c>
      <c r="AJ356" s="5" t="str">
        <f t="shared" si="107"/>
        <v>Correct</v>
      </c>
      <c r="AK356" s="37"/>
      <c r="AL356" t="s">
        <v>105</v>
      </c>
      <c r="AM356">
        <v>57</v>
      </c>
      <c r="AN356" t="s">
        <v>95</v>
      </c>
      <c r="AO356" t="s">
        <v>145</v>
      </c>
      <c r="AP356" t="s">
        <v>107</v>
      </c>
      <c r="AQ356" t="s">
        <v>98</v>
      </c>
      <c r="AR356" s="1" t="s">
        <v>80</v>
      </c>
      <c r="AS356" t="s">
        <v>126</v>
      </c>
      <c r="AT356" t="s">
        <v>100</v>
      </c>
      <c r="AU356" t="s">
        <v>104</v>
      </c>
      <c r="AV356" t="s">
        <v>102</v>
      </c>
      <c r="AW356" s="1"/>
      <c r="AX356" t="s">
        <v>102</v>
      </c>
    </row>
    <row r="357" spans="1:50" x14ac:dyDescent="0.25">
      <c r="A357" s="1">
        <v>356</v>
      </c>
      <c r="C357" t="s">
        <v>20</v>
      </c>
      <c r="H357" t="s">
        <v>25</v>
      </c>
      <c r="L357" t="s">
        <v>28</v>
      </c>
      <c r="P357">
        <f t="shared" si="100"/>
        <v>3</v>
      </c>
      <c r="Q357">
        <f t="shared" si="101"/>
        <v>1</v>
      </c>
      <c r="S357">
        <f t="shared" si="102"/>
        <v>0</v>
      </c>
      <c r="T357">
        <f t="shared" si="103"/>
        <v>1</v>
      </c>
      <c r="U357">
        <f t="shared" si="104"/>
        <v>0</v>
      </c>
      <c r="V357">
        <f t="shared" si="105"/>
        <v>0</v>
      </c>
      <c r="W357">
        <f t="shared" si="90"/>
        <v>0</v>
      </c>
      <c r="X357">
        <f t="shared" si="91"/>
        <v>0</v>
      </c>
      <c r="Y357">
        <f t="shared" si="92"/>
        <v>1</v>
      </c>
      <c r="Z357">
        <f t="shared" si="93"/>
        <v>0</v>
      </c>
      <c r="AA357">
        <f t="shared" si="94"/>
        <v>0</v>
      </c>
      <c r="AB357">
        <f t="shared" si="95"/>
        <v>0</v>
      </c>
      <c r="AC357">
        <f t="shared" si="96"/>
        <v>1</v>
      </c>
      <c r="AD357">
        <f t="shared" si="97"/>
        <v>0</v>
      </c>
      <c r="AE357">
        <f t="shared" si="98"/>
        <v>0</v>
      </c>
      <c r="AH357">
        <f t="shared" si="99"/>
        <v>3</v>
      </c>
      <c r="AI357">
        <f t="shared" si="106"/>
        <v>3</v>
      </c>
      <c r="AJ357" s="5" t="str">
        <f t="shared" si="107"/>
        <v>Correct</v>
      </c>
      <c r="AK357" s="37"/>
      <c r="AL357" t="s">
        <v>94</v>
      </c>
      <c r="AM357">
        <v>52</v>
      </c>
      <c r="AN357" t="s">
        <v>121</v>
      </c>
      <c r="AO357" t="s">
        <v>200</v>
      </c>
      <c r="AP357" t="s">
        <v>107</v>
      </c>
      <c r="AQ357" t="s">
        <v>98</v>
      </c>
      <c r="AR357" s="1" t="s">
        <v>80</v>
      </c>
      <c r="AS357" t="s">
        <v>126</v>
      </c>
      <c r="AT357" t="s">
        <v>110</v>
      </c>
      <c r="AU357" t="s">
        <v>101</v>
      </c>
      <c r="AV357" t="s">
        <v>102</v>
      </c>
      <c r="AW357" s="1"/>
      <c r="AX357" t="s">
        <v>102</v>
      </c>
    </row>
    <row r="358" spans="1:50" x14ac:dyDescent="0.25">
      <c r="A358" s="1">
        <v>357</v>
      </c>
      <c r="B358" t="s">
        <v>19</v>
      </c>
      <c r="F358" t="s">
        <v>23</v>
      </c>
      <c r="H358" t="s">
        <v>25</v>
      </c>
      <c r="J358" t="s">
        <v>26</v>
      </c>
      <c r="K358" t="s">
        <v>27</v>
      </c>
      <c r="L358" t="s">
        <v>28</v>
      </c>
      <c r="P358">
        <f t="shared" si="100"/>
        <v>6</v>
      </c>
      <c r="Q358">
        <f t="shared" si="101"/>
        <v>0.5</v>
      </c>
      <c r="S358">
        <f t="shared" si="102"/>
        <v>0.5</v>
      </c>
      <c r="T358">
        <f t="shared" si="103"/>
        <v>0</v>
      </c>
      <c r="U358">
        <f t="shared" si="104"/>
        <v>0</v>
      </c>
      <c r="V358">
        <f t="shared" si="105"/>
        <v>0</v>
      </c>
      <c r="W358">
        <f t="shared" si="90"/>
        <v>0.5</v>
      </c>
      <c r="X358">
        <f t="shared" si="91"/>
        <v>0</v>
      </c>
      <c r="Y358">
        <f t="shared" si="92"/>
        <v>0.5</v>
      </c>
      <c r="Z358">
        <f t="shared" si="93"/>
        <v>0</v>
      </c>
      <c r="AA358">
        <f t="shared" si="94"/>
        <v>0.5</v>
      </c>
      <c r="AB358">
        <f t="shared" si="95"/>
        <v>0.5</v>
      </c>
      <c r="AC358">
        <f t="shared" si="96"/>
        <v>0.5</v>
      </c>
      <c r="AD358">
        <f t="shared" si="97"/>
        <v>0</v>
      </c>
      <c r="AE358">
        <f t="shared" si="98"/>
        <v>0</v>
      </c>
      <c r="AH358">
        <f t="shared" si="99"/>
        <v>3</v>
      </c>
      <c r="AI358">
        <f t="shared" si="106"/>
        <v>6</v>
      </c>
      <c r="AJ358" s="5" t="str">
        <f t="shared" si="107"/>
        <v>Correct</v>
      </c>
      <c r="AK358" s="37"/>
      <c r="AL358" t="s">
        <v>94</v>
      </c>
      <c r="AM358">
        <v>42</v>
      </c>
      <c r="AN358" t="s">
        <v>95</v>
      </c>
      <c r="AO358" t="s">
        <v>127</v>
      </c>
      <c r="AP358" t="s">
        <v>97</v>
      </c>
      <c r="AQ358" t="s">
        <v>98</v>
      </c>
      <c r="AR358" s="1" t="s">
        <v>80</v>
      </c>
      <c r="AS358" t="s">
        <v>126</v>
      </c>
      <c r="AT358" t="s">
        <v>153</v>
      </c>
      <c r="AU358" t="s">
        <v>101</v>
      </c>
      <c r="AV358" t="s">
        <v>102</v>
      </c>
      <c r="AW358" s="1"/>
      <c r="AX358" t="s">
        <v>102</v>
      </c>
    </row>
    <row r="359" spans="1:50" x14ac:dyDescent="0.25">
      <c r="A359" s="1">
        <v>358</v>
      </c>
      <c r="C359" t="s">
        <v>20</v>
      </c>
      <c r="D359" t="s">
        <v>21</v>
      </c>
      <c r="P359">
        <f t="shared" si="100"/>
        <v>2</v>
      </c>
      <c r="Q359">
        <f t="shared" si="101"/>
        <v>1.5</v>
      </c>
      <c r="S359">
        <f t="shared" si="102"/>
        <v>0</v>
      </c>
      <c r="T359">
        <f t="shared" si="103"/>
        <v>1</v>
      </c>
      <c r="U359">
        <f t="shared" si="104"/>
        <v>1</v>
      </c>
      <c r="V359">
        <f t="shared" si="105"/>
        <v>0</v>
      </c>
      <c r="W359">
        <f t="shared" si="90"/>
        <v>0</v>
      </c>
      <c r="X359">
        <f t="shared" si="91"/>
        <v>0</v>
      </c>
      <c r="Y359">
        <f t="shared" si="92"/>
        <v>0</v>
      </c>
      <c r="Z359">
        <f t="shared" si="93"/>
        <v>0</v>
      </c>
      <c r="AA359">
        <f t="shared" si="94"/>
        <v>0</v>
      </c>
      <c r="AB359">
        <f t="shared" si="95"/>
        <v>0</v>
      </c>
      <c r="AC359">
        <f t="shared" si="96"/>
        <v>0</v>
      </c>
      <c r="AD359">
        <f t="shared" si="97"/>
        <v>0</v>
      </c>
      <c r="AE359">
        <f t="shared" si="98"/>
        <v>0</v>
      </c>
      <c r="AH359">
        <f t="shared" si="99"/>
        <v>2</v>
      </c>
      <c r="AI359">
        <f t="shared" si="106"/>
        <v>2</v>
      </c>
      <c r="AJ359" s="5" t="str">
        <f t="shared" si="107"/>
        <v>Correct</v>
      </c>
      <c r="AK359" s="37"/>
      <c r="AL359" t="s">
        <v>105</v>
      </c>
      <c r="AM359">
        <v>63</v>
      </c>
      <c r="AN359" t="s">
        <v>95</v>
      </c>
      <c r="AO359" t="s">
        <v>220</v>
      </c>
      <c r="AP359" t="s">
        <v>107</v>
      </c>
      <c r="AQ359" t="s">
        <v>98</v>
      </c>
      <c r="AR359" s="1" t="s">
        <v>80</v>
      </c>
      <c r="AS359" t="s">
        <v>126</v>
      </c>
      <c r="AT359" t="s">
        <v>100</v>
      </c>
      <c r="AU359" t="s">
        <v>101</v>
      </c>
      <c r="AV359" t="s">
        <v>102</v>
      </c>
      <c r="AW359" s="1"/>
      <c r="AX359" t="s">
        <v>102</v>
      </c>
    </row>
    <row r="360" spans="1:50" x14ac:dyDescent="0.25">
      <c r="A360" s="1">
        <v>359</v>
      </c>
      <c r="J360" t="s">
        <v>26</v>
      </c>
      <c r="L360" t="s">
        <v>28</v>
      </c>
      <c r="N360" t="s">
        <v>30</v>
      </c>
      <c r="P360">
        <f t="shared" si="100"/>
        <v>3</v>
      </c>
      <c r="Q360">
        <f t="shared" si="101"/>
        <v>1</v>
      </c>
      <c r="S360">
        <f t="shared" si="102"/>
        <v>0</v>
      </c>
      <c r="T360">
        <f t="shared" si="103"/>
        <v>0</v>
      </c>
      <c r="U360">
        <f t="shared" si="104"/>
        <v>0</v>
      </c>
      <c r="V360">
        <f t="shared" si="105"/>
        <v>0</v>
      </c>
      <c r="W360">
        <f t="shared" si="90"/>
        <v>0</v>
      </c>
      <c r="X360">
        <f t="shared" si="91"/>
        <v>0</v>
      </c>
      <c r="Y360">
        <f t="shared" si="92"/>
        <v>0</v>
      </c>
      <c r="Z360">
        <f t="shared" si="93"/>
        <v>0</v>
      </c>
      <c r="AA360">
        <f t="shared" si="94"/>
        <v>1</v>
      </c>
      <c r="AB360">
        <f t="shared" si="95"/>
        <v>0</v>
      </c>
      <c r="AC360">
        <f t="shared" si="96"/>
        <v>1</v>
      </c>
      <c r="AD360">
        <f t="shared" si="97"/>
        <v>0</v>
      </c>
      <c r="AE360">
        <f t="shared" si="98"/>
        <v>1</v>
      </c>
      <c r="AH360">
        <f t="shared" si="99"/>
        <v>3</v>
      </c>
      <c r="AI360">
        <f t="shared" si="106"/>
        <v>3</v>
      </c>
      <c r="AJ360" s="5" t="str">
        <f t="shared" si="107"/>
        <v>Correct</v>
      </c>
      <c r="AK360" s="37"/>
      <c r="AL360" t="s">
        <v>94</v>
      </c>
      <c r="AM360">
        <v>32</v>
      </c>
      <c r="AN360" t="s">
        <v>95</v>
      </c>
      <c r="AO360" t="s">
        <v>117</v>
      </c>
      <c r="AP360" s="1" t="s">
        <v>346</v>
      </c>
      <c r="AQ360" t="s">
        <v>102</v>
      </c>
      <c r="AR360" s="1" t="s">
        <v>80</v>
      </c>
      <c r="AS360" t="s">
        <v>126</v>
      </c>
      <c r="AT360" t="s">
        <v>110</v>
      </c>
      <c r="AU360" t="s">
        <v>136</v>
      </c>
      <c r="AV360" t="s">
        <v>102</v>
      </c>
      <c r="AW360" s="1" t="s">
        <v>90</v>
      </c>
      <c r="AX360" t="s">
        <v>102</v>
      </c>
    </row>
    <row r="361" spans="1:50" x14ac:dyDescent="0.25">
      <c r="A361" s="1">
        <v>360</v>
      </c>
      <c r="J361" t="s">
        <v>26</v>
      </c>
      <c r="P361">
        <f t="shared" si="100"/>
        <v>1</v>
      </c>
      <c r="Q361">
        <f t="shared" si="101"/>
        <v>3</v>
      </c>
      <c r="S361">
        <f t="shared" si="102"/>
        <v>0</v>
      </c>
      <c r="T361">
        <f t="shared" si="103"/>
        <v>0</v>
      </c>
      <c r="U361">
        <f t="shared" si="104"/>
        <v>0</v>
      </c>
      <c r="V361">
        <f t="shared" si="105"/>
        <v>0</v>
      </c>
      <c r="W361">
        <f t="shared" si="90"/>
        <v>0</v>
      </c>
      <c r="X361">
        <f t="shared" si="91"/>
        <v>0</v>
      </c>
      <c r="Y361">
        <f t="shared" si="92"/>
        <v>0</v>
      </c>
      <c r="Z361">
        <f t="shared" si="93"/>
        <v>0</v>
      </c>
      <c r="AA361">
        <f t="shared" si="94"/>
        <v>1</v>
      </c>
      <c r="AB361">
        <f t="shared" si="95"/>
        <v>0</v>
      </c>
      <c r="AC361">
        <f t="shared" si="96"/>
        <v>0</v>
      </c>
      <c r="AD361">
        <f t="shared" si="97"/>
        <v>0</v>
      </c>
      <c r="AE361">
        <f t="shared" si="98"/>
        <v>0</v>
      </c>
      <c r="AH361">
        <f t="shared" si="99"/>
        <v>1</v>
      </c>
      <c r="AI361">
        <f t="shared" si="106"/>
        <v>1</v>
      </c>
      <c r="AJ361" s="5" t="str">
        <f t="shared" si="107"/>
        <v>Correct</v>
      </c>
      <c r="AK361" s="37"/>
      <c r="AL361" t="s">
        <v>105</v>
      </c>
      <c r="AM361">
        <v>64</v>
      </c>
      <c r="AN361" t="s">
        <v>121</v>
      </c>
      <c r="AO361" t="s">
        <v>181</v>
      </c>
      <c r="AP361" t="s">
        <v>107</v>
      </c>
      <c r="AQ361" t="s">
        <v>98</v>
      </c>
      <c r="AR361" s="1" t="s">
        <v>80</v>
      </c>
      <c r="AS361" t="s">
        <v>126</v>
      </c>
      <c r="AT361" t="s">
        <v>120</v>
      </c>
      <c r="AU361" t="s">
        <v>101</v>
      </c>
      <c r="AV361" t="s">
        <v>102</v>
      </c>
      <c r="AW361" s="1" t="s">
        <v>92</v>
      </c>
      <c r="AX361" t="s">
        <v>102</v>
      </c>
    </row>
    <row r="362" spans="1:50" x14ac:dyDescent="0.25">
      <c r="A362" s="1">
        <v>361</v>
      </c>
      <c r="K362" t="s">
        <v>27</v>
      </c>
      <c r="L362" t="s">
        <v>28</v>
      </c>
      <c r="N362" t="s">
        <v>30</v>
      </c>
      <c r="P362">
        <f t="shared" si="100"/>
        <v>3</v>
      </c>
      <c r="Q362">
        <f t="shared" si="101"/>
        <v>1</v>
      </c>
      <c r="S362">
        <f t="shared" si="102"/>
        <v>0</v>
      </c>
      <c r="T362">
        <f t="shared" si="103"/>
        <v>0</v>
      </c>
      <c r="U362">
        <f t="shared" si="104"/>
        <v>0</v>
      </c>
      <c r="V362">
        <f t="shared" si="105"/>
        <v>0</v>
      </c>
      <c r="W362">
        <f t="shared" si="90"/>
        <v>0</v>
      </c>
      <c r="X362">
        <f t="shared" si="91"/>
        <v>0</v>
      </c>
      <c r="Y362">
        <f t="shared" si="92"/>
        <v>0</v>
      </c>
      <c r="Z362">
        <f t="shared" si="93"/>
        <v>0</v>
      </c>
      <c r="AA362">
        <f t="shared" si="94"/>
        <v>0</v>
      </c>
      <c r="AB362">
        <f t="shared" si="95"/>
        <v>1</v>
      </c>
      <c r="AC362">
        <f t="shared" si="96"/>
        <v>1</v>
      </c>
      <c r="AD362">
        <f t="shared" si="97"/>
        <v>0</v>
      </c>
      <c r="AE362">
        <f t="shared" si="98"/>
        <v>1</v>
      </c>
      <c r="AH362">
        <f t="shared" si="99"/>
        <v>3</v>
      </c>
      <c r="AI362">
        <f t="shared" si="106"/>
        <v>3</v>
      </c>
      <c r="AJ362" s="5" t="str">
        <f t="shared" si="107"/>
        <v>Correct</v>
      </c>
      <c r="AK362" s="37"/>
      <c r="AL362" t="s">
        <v>94</v>
      </c>
      <c r="AM362">
        <v>29</v>
      </c>
      <c r="AN362" t="s">
        <v>95</v>
      </c>
      <c r="AO362" t="s">
        <v>138</v>
      </c>
      <c r="AP362" t="s">
        <v>107</v>
      </c>
      <c r="AQ362" t="s">
        <v>98</v>
      </c>
      <c r="AR362" s="1" t="s">
        <v>80</v>
      </c>
      <c r="AS362" t="s">
        <v>109</v>
      </c>
      <c r="AT362" t="s">
        <v>110</v>
      </c>
      <c r="AU362" t="s">
        <v>101</v>
      </c>
      <c r="AV362" t="s">
        <v>102</v>
      </c>
      <c r="AW362" s="1" t="s">
        <v>90</v>
      </c>
      <c r="AX362" t="s">
        <v>102</v>
      </c>
    </row>
    <row r="363" spans="1:50" x14ac:dyDescent="0.25">
      <c r="A363" s="1">
        <v>362</v>
      </c>
      <c r="C363" t="s">
        <v>20</v>
      </c>
      <c r="L363" t="s">
        <v>28</v>
      </c>
      <c r="M363" t="s">
        <v>29</v>
      </c>
      <c r="P363">
        <f t="shared" si="100"/>
        <v>3</v>
      </c>
      <c r="Q363">
        <f t="shared" si="101"/>
        <v>1</v>
      </c>
      <c r="S363">
        <f t="shared" si="102"/>
        <v>0</v>
      </c>
      <c r="T363">
        <f t="shared" si="103"/>
        <v>1</v>
      </c>
      <c r="U363">
        <f t="shared" si="104"/>
        <v>0</v>
      </c>
      <c r="V363">
        <f t="shared" si="105"/>
        <v>0</v>
      </c>
      <c r="W363">
        <f t="shared" si="90"/>
        <v>0</v>
      </c>
      <c r="X363">
        <f t="shared" si="91"/>
        <v>0</v>
      </c>
      <c r="Y363">
        <f t="shared" si="92"/>
        <v>0</v>
      </c>
      <c r="Z363">
        <f t="shared" si="93"/>
        <v>0</v>
      </c>
      <c r="AA363">
        <f t="shared" si="94"/>
        <v>0</v>
      </c>
      <c r="AB363">
        <f t="shared" si="95"/>
        <v>0</v>
      </c>
      <c r="AC363">
        <f t="shared" si="96"/>
        <v>1</v>
      </c>
      <c r="AD363">
        <f t="shared" si="97"/>
        <v>1</v>
      </c>
      <c r="AE363">
        <f t="shared" si="98"/>
        <v>0</v>
      </c>
      <c r="AH363">
        <f t="shared" si="99"/>
        <v>3</v>
      </c>
      <c r="AI363">
        <f t="shared" si="106"/>
        <v>3</v>
      </c>
      <c r="AJ363" s="5" t="str">
        <f t="shared" si="107"/>
        <v>Correct</v>
      </c>
      <c r="AK363" s="37"/>
      <c r="AL363" t="s">
        <v>94</v>
      </c>
      <c r="AM363">
        <v>64</v>
      </c>
      <c r="AN363" t="s">
        <v>121</v>
      </c>
      <c r="AO363" t="s">
        <v>181</v>
      </c>
      <c r="AP363" t="s">
        <v>107</v>
      </c>
      <c r="AQ363" t="s">
        <v>98</v>
      </c>
      <c r="AR363" s="1" t="s">
        <v>80</v>
      </c>
      <c r="AS363" t="s">
        <v>99</v>
      </c>
      <c r="AT363" t="s">
        <v>103</v>
      </c>
      <c r="AV363" t="s">
        <v>102</v>
      </c>
      <c r="AW363" s="1" t="s">
        <v>92</v>
      </c>
      <c r="AX363" t="s">
        <v>98</v>
      </c>
    </row>
    <row r="364" spans="1:50" x14ac:dyDescent="0.25">
      <c r="A364" s="1">
        <v>363</v>
      </c>
      <c r="B364" t="s">
        <v>19</v>
      </c>
      <c r="D364" t="s">
        <v>21</v>
      </c>
      <c r="P364">
        <f t="shared" si="100"/>
        <v>2</v>
      </c>
      <c r="Q364">
        <f t="shared" si="101"/>
        <v>1.5</v>
      </c>
      <c r="S364">
        <f t="shared" si="102"/>
        <v>1</v>
      </c>
      <c r="T364">
        <f t="shared" si="103"/>
        <v>0</v>
      </c>
      <c r="U364">
        <f t="shared" si="104"/>
        <v>1</v>
      </c>
      <c r="V364">
        <f t="shared" si="105"/>
        <v>0</v>
      </c>
      <c r="W364">
        <f t="shared" si="90"/>
        <v>0</v>
      </c>
      <c r="X364">
        <f t="shared" si="91"/>
        <v>0</v>
      </c>
      <c r="Y364">
        <f t="shared" si="92"/>
        <v>0</v>
      </c>
      <c r="Z364">
        <f t="shared" si="93"/>
        <v>0</v>
      </c>
      <c r="AA364">
        <f t="shared" si="94"/>
        <v>0</v>
      </c>
      <c r="AB364">
        <f t="shared" si="95"/>
        <v>0</v>
      </c>
      <c r="AC364">
        <f t="shared" si="96"/>
        <v>0</v>
      </c>
      <c r="AD364">
        <f t="shared" si="97"/>
        <v>0</v>
      </c>
      <c r="AE364">
        <f t="shared" si="98"/>
        <v>0</v>
      </c>
      <c r="AH364">
        <f t="shared" si="99"/>
        <v>2</v>
      </c>
      <c r="AI364">
        <f t="shared" si="106"/>
        <v>2</v>
      </c>
      <c r="AJ364" s="5" t="str">
        <f t="shared" si="107"/>
        <v>Correct</v>
      </c>
      <c r="AK364" s="37"/>
      <c r="AL364" t="s">
        <v>94</v>
      </c>
      <c r="AM364">
        <v>24</v>
      </c>
      <c r="AN364" t="s">
        <v>95</v>
      </c>
      <c r="AO364" t="s">
        <v>130</v>
      </c>
      <c r="AP364" t="s">
        <v>107</v>
      </c>
      <c r="AR364" s="1" t="s">
        <v>365</v>
      </c>
      <c r="AT364" t="s">
        <v>110</v>
      </c>
      <c r="AU364" t="s">
        <v>136</v>
      </c>
      <c r="AV364" t="s">
        <v>102</v>
      </c>
      <c r="AW364" s="1"/>
      <c r="AX364" t="s">
        <v>102</v>
      </c>
    </row>
    <row r="365" spans="1:50" x14ac:dyDescent="0.25">
      <c r="A365" s="1">
        <v>364</v>
      </c>
      <c r="B365" t="s">
        <v>19</v>
      </c>
      <c r="C365" t="s">
        <v>20</v>
      </c>
      <c r="D365" t="s">
        <v>21</v>
      </c>
      <c r="P365">
        <f t="shared" si="100"/>
        <v>3</v>
      </c>
      <c r="Q365">
        <f t="shared" si="101"/>
        <v>1</v>
      </c>
      <c r="S365">
        <f t="shared" si="102"/>
        <v>1</v>
      </c>
      <c r="T365">
        <f t="shared" si="103"/>
        <v>1</v>
      </c>
      <c r="U365">
        <f t="shared" si="104"/>
        <v>1</v>
      </c>
      <c r="V365">
        <f t="shared" si="105"/>
        <v>0</v>
      </c>
      <c r="W365">
        <f t="shared" si="90"/>
        <v>0</v>
      </c>
      <c r="X365">
        <f t="shared" si="91"/>
        <v>0</v>
      </c>
      <c r="Y365">
        <f t="shared" si="92"/>
        <v>0</v>
      </c>
      <c r="Z365">
        <f t="shared" si="93"/>
        <v>0</v>
      </c>
      <c r="AA365">
        <f t="shared" si="94"/>
        <v>0</v>
      </c>
      <c r="AB365">
        <f t="shared" si="95"/>
        <v>0</v>
      </c>
      <c r="AC365">
        <f t="shared" si="96"/>
        <v>0</v>
      </c>
      <c r="AD365">
        <f t="shared" si="97"/>
        <v>0</v>
      </c>
      <c r="AE365">
        <f t="shared" si="98"/>
        <v>0</v>
      </c>
      <c r="AH365">
        <f t="shared" si="99"/>
        <v>3</v>
      </c>
      <c r="AI365">
        <f t="shared" si="106"/>
        <v>3</v>
      </c>
      <c r="AJ365" s="5" t="str">
        <f t="shared" si="107"/>
        <v>Correct</v>
      </c>
      <c r="AK365" s="37"/>
      <c r="AL365" t="s">
        <v>94</v>
      </c>
      <c r="AM365">
        <v>63</v>
      </c>
      <c r="AN365" t="s">
        <v>121</v>
      </c>
      <c r="AO365" t="s">
        <v>181</v>
      </c>
      <c r="AP365" t="s">
        <v>107</v>
      </c>
      <c r="AQ365" t="s">
        <v>98</v>
      </c>
      <c r="AR365" s="1" t="s">
        <v>80</v>
      </c>
      <c r="AS365" t="s">
        <v>108</v>
      </c>
      <c r="AT365" t="s">
        <v>120</v>
      </c>
      <c r="AU365" t="s">
        <v>101</v>
      </c>
      <c r="AV365" t="s">
        <v>102</v>
      </c>
      <c r="AW365" s="1" t="s">
        <v>92</v>
      </c>
      <c r="AX365" t="s">
        <v>102</v>
      </c>
    </row>
    <row r="366" spans="1:50" x14ac:dyDescent="0.25">
      <c r="A366" s="1">
        <v>365</v>
      </c>
      <c r="D366" t="s">
        <v>21</v>
      </c>
      <c r="M366" t="s">
        <v>29</v>
      </c>
      <c r="N366" t="s">
        <v>30</v>
      </c>
      <c r="P366">
        <f t="shared" si="100"/>
        <v>3</v>
      </c>
      <c r="Q366">
        <f t="shared" si="101"/>
        <v>1</v>
      </c>
      <c r="S366">
        <f t="shared" si="102"/>
        <v>0</v>
      </c>
      <c r="T366">
        <f t="shared" si="103"/>
        <v>0</v>
      </c>
      <c r="U366">
        <f t="shared" si="104"/>
        <v>1</v>
      </c>
      <c r="V366">
        <f t="shared" si="105"/>
        <v>0</v>
      </c>
      <c r="W366">
        <f t="shared" si="90"/>
        <v>0</v>
      </c>
      <c r="X366">
        <f t="shared" si="91"/>
        <v>0</v>
      </c>
      <c r="Y366">
        <f t="shared" si="92"/>
        <v>0</v>
      </c>
      <c r="Z366">
        <f t="shared" si="93"/>
        <v>0</v>
      </c>
      <c r="AA366">
        <f t="shared" si="94"/>
        <v>0</v>
      </c>
      <c r="AB366">
        <f t="shared" si="95"/>
        <v>0</v>
      </c>
      <c r="AC366">
        <f t="shared" si="96"/>
        <v>0</v>
      </c>
      <c r="AD366">
        <f t="shared" si="97"/>
        <v>1</v>
      </c>
      <c r="AE366">
        <f t="shared" si="98"/>
        <v>1</v>
      </c>
      <c r="AH366">
        <f t="shared" si="99"/>
        <v>3</v>
      </c>
      <c r="AI366">
        <f t="shared" si="106"/>
        <v>3</v>
      </c>
      <c r="AJ366" s="5" t="str">
        <f t="shared" si="107"/>
        <v>Correct</v>
      </c>
      <c r="AK366" s="37"/>
      <c r="AL366" t="s">
        <v>105</v>
      </c>
      <c r="AM366">
        <v>64</v>
      </c>
      <c r="AN366" t="s">
        <v>95</v>
      </c>
      <c r="AO366" t="s">
        <v>221</v>
      </c>
      <c r="AQ366" t="s">
        <v>98</v>
      </c>
      <c r="AR366" s="1" t="s">
        <v>365</v>
      </c>
      <c r="AS366" t="s">
        <v>126</v>
      </c>
      <c r="AT366" t="s">
        <v>100</v>
      </c>
      <c r="AU366" t="s">
        <v>104</v>
      </c>
      <c r="AV366" t="s">
        <v>102</v>
      </c>
      <c r="AW366" s="1"/>
      <c r="AX366" t="s">
        <v>102</v>
      </c>
    </row>
    <row r="367" spans="1:50" x14ac:dyDescent="0.25">
      <c r="A367" s="1">
        <v>366</v>
      </c>
      <c r="D367" t="s">
        <v>21</v>
      </c>
      <c r="K367" t="s">
        <v>27</v>
      </c>
      <c r="N367" t="s">
        <v>30</v>
      </c>
      <c r="P367">
        <f t="shared" si="100"/>
        <v>3</v>
      </c>
      <c r="Q367">
        <f t="shared" si="101"/>
        <v>1</v>
      </c>
      <c r="S367">
        <f t="shared" si="102"/>
        <v>0</v>
      </c>
      <c r="T367">
        <f t="shared" si="103"/>
        <v>0</v>
      </c>
      <c r="U367">
        <f t="shared" si="104"/>
        <v>1</v>
      </c>
      <c r="V367">
        <f t="shared" si="105"/>
        <v>0</v>
      </c>
      <c r="W367">
        <f t="shared" si="90"/>
        <v>0</v>
      </c>
      <c r="X367">
        <f t="shared" si="91"/>
        <v>0</v>
      </c>
      <c r="Y367">
        <f t="shared" si="92"/>
        <v>0</v>
      </c>
      <c r="Z367">
        <f t="shared" si="93"/>
        <v>0</v>
      </c>
      <c r="AA367">
        <f t="shared" si="94"/>
        <v>0</v>
      </c>
      <c r="AB367">
        <f t="shared" si="95"/>
        <v>1</v>
      </c>
      <c r="AC367">
        <f t="shared" si="96"/>
        <v>0</v>
      </c>
      <c r="AD367">
        <f t="shared" si="97"/>
        <v>0</v>
      </c>
      <c r="AE367">
        <f t="shared" si="98"/>
        <v>1</v>
      </c>
      <c r="AH367">
        <f t="shared" si="99"/>
        <v>3</v>
      </c>
      <c r="AI367">
        <f t="shared" si="106"/>
        <v>3</v>
      </c>
      <c r="AJ367" s="5" t="str">
        <f t="shared" si="107"/>
        <v>Correct</v>
      </c>
      <c r="AK367" s="37"/>
      <c r="AL367" t="s">
        <v>105</v>
      </c>
      <c r="AM367">
        <v>70</v>
      </c>
      <c r="AN367" t="s">
        <v>95</v>
      </c>
      <c r="AO367" t="s">
        <v>222</v>
      </c>
      <c r="AP367" t="s">
        <v>107</v>
      </c>
      <c r="AR367" s="1" t="s">
        <v>80</v>
      </c>
      <c r="AS367" t="s">
        <v>126</v>
      </c>
      <c r="AT367" t="s">
        <v>100</v>
      </c>
      <c r="AU367" t="s">
        <v>104</v>
      </c>
      <c r="AV367" t="s">
        <v>102</v>
      </c>
      <c r="AW367" s="1"/>
      <c r="AX367" t="s">
        <v>102</v>
      </c>
    </row>
    <row r="368" spans="1:50" x14ac:dyDescent="0.25">
      <c r="A368" s="1">
        <v>367</v>
      </c>
      <c r="P368">
        <f t="shared" si="100"/>
        <v>0</v>
      </c>
      <c r="Q368" t="e">
        <f t="shared" si="101"/>
        <v>#DIV/0!</v>
      </c>
      <c r="S368">
        <f t="shared" si="102"/>
        <v>0</v>
      </c>
      <c r="T368">
        <f t="shared" si="103"/>
        <v>0</v>
      </c>
      <c r="U368">
        <f t="shared" si="104"/>
        <v>0</v>
      </c>
      <c r="V368">
        <f t="shared" si="105"/>
        <v>0</v>
      </c>
      <c r="W368">
        <f t="shared" si="90"/>
        <v>0</v>
      </c>
      <c r="X368">
        <f t="shared" si="91"/>
        <v>0</v>
      </c>
      <c r="Y368">
        <f t="shared" si="92"/>
        <v>0</v>
      </c>
      <c r="Z368">
        <f t="shared" si="93"/>
        <v>0</v>
      </c>
      <c r="AA368">
        <f t="shared" si="94"/>
        <v>0</v>
      </c>
      <c r="AB368">
        <f t="shared" si="95"/>
        <v>0</v>
      </c>
      <c r="AC368">
        <f t="shared" si="96"/>
        <v>0</v>
      </c>
      <c r="AD368">
        <f t="shared" si="97"/>
        <v>0</v>
      </c>
      <c r="AE368">
        <f t="shared" si="98"/>
        <v>0</v>
      </c>
      <c r="AH368">
        <f t="shared" si="99"/>
        <v>0</v>
      </c>
      <c r="AI368">
        <f t="shared" si="106"/>
        <v>0</v>
      </c>
      <c r="AJ368" s="5" t="str">
        <f t="shared" si="107"/>
        <v>Correct</v>
      </c>
      <c r="AK368" s="37"/>
      <c r="AL368" t="s">
        <v>94</v>
      </c>
      <c r="AM368">
        <v>72</v>
      </c>
      <c r="AN368" t="s">
        <v>95</v>
      </c>
      <c r="AO368" t="s">
        <v>186</v>
      </c>
      <c r="AP368" t="s">
        <v>97</v>
      </c>
      <c r="AQ368" t="s">
        <v>98</v>
      </c>
      <c r="AR368" s="1" t="s">
        <v>80</v>
      </c>
      <c r="AU368" t="s">
        <v>104</v>
      </c>
      <c r="AV368" t="s">
        <v>102</v>
      </c>
      <c r="AW368" s="1" t="s">
        <v>91</v>
      </c>
      <c r="AX368" t="s">
        <v>102</v>
      </c>
    </row>
    <row r="369" spans="1:50" x14ac:dyDescent="0.25">
      <c r="A369" s="1">
        <v>368</v>
      </c>
      <c r="C369" t="s">
        <v>20</v>
      </c>
      <c r="D369" t="s">
        <v>21</v>
      </c>
      <c r="J369" t="s">
        <v>26</v>
      </c>
      <c r="M369" t="s">
        <v>29</v>
      </c>
      <c r="N369" t="s">
        <v>30</v>
      </c>
      <c r="P369">
        <f t="shared" si="100"/>
        <v>5</v>
      </c>
      <c r="Q369">
        <f t="shared" si="101"/>
        <v>0.6</v>
      </c>
      <c r="S369">
        <f t="shared" si="102"/>
        <v>0</v>
      </c>
      <c r="T369">
        <f t="shared" si="103"/>
        <v>0.6</v>
      </c>
      <c r="U369">
        <f t="shared" si="104"/>
        <v>0.6</v>
      </c>
      <c r="V369">
        <f t="shared" si="105"/>
        <v>0</v>
      </c>
      <c r="W369">
        <f t="shared" si="90"/>
        <v>0</v>
      </c>
      <c r="X369">
        <f t="shared" si="91"/>
        <v>0</v>
      </c>
      <c r="Y369">
        <f t="shared" si="92"/>
        <v>0</v>
      </c>
      <c r="Z369">
        <f t="shared" si="93"/>
        <v>0</v>
      </c>
      <c r="AA369">
        <f t="shared" si="94"/>
        <v>0.6</v>
      </c>
      <c r="AB369">
        <f t="shared" si="95"/>
        <v>0</v>
      </c>
      <c r="AC369">
        <f t="shared" si="96"/>
        <v>0</v>
      </c>
      <c r="AD369">
        <f t="shared" si="97"/>
        <v>0.6</v>
      </c>
      <c r="AE369">
        <f t="shared" si="98"/>
        <v>0.6</v>
      </c>
      <c r="AH369">
        <f t="shared" si="99"/>
        <v>3</v>
      </c>
      <c r="AI369">
        <f t="shared" si="106"/>
        <v>5</v>
      </c>
      <c r="AJ369" s="5" t="str">
        <f t="shared" si="107"/>
        <v>Correct</v>
      </c>
      <c r="AK369" s="37"/>
      <c r="AL369" t="s">
        <v>105</v>
      </c>
      <c r="AM369">
        <v>76</v>
      </c>
      <c r="AN369" t="s">
        <v>95</v>
      </c>
      <c r="AO369" t="s">
        <v>118</v>
      </c>
      <c r="AP369" t="s">
        <v>107</v>
      </c>
      <c r="AQ369" t="s">
        <v>98</v>
      </c>
      <c r="AR369" s="1" t="s">
        <v>80</v>
      </c>
      <c r="AT369" t="s">
        <v>153</v>
      </c>
      <c r="AU369" t="s">
        <v>104</v>
      </c>
      <c r="AV369" t="s">
        <v>102</v>
      </c>
      <c r="AW369" s="1"/>
      <c r="AX369" t="s">
        <v>102</v>
      </c>
    </row>
    <row r="370" spans="1:50" x14ac:dyDescent="0.25">
      <c r="A370" s="1">
        <v>369</v>
      </c>
      <c r="C370" t="s">
        <v>20</v>
      </c>
      <c r="D370" t="s">
        <v>21</v>
      </c>
      <c r="K370" t="s">
        <v>27</v>
      </c>
      <c r="P370">
        <f t="shared" si="100"/>
        <v>3</v>
      </c>
      <c r="Q370">
        <f t="shared" si="101"/>
        <v>1</v>
      </c>
      <c r="S370">
        <f t="shared" si="102"/>
        <v>0</v>
      </c>
      <c r="T370">
        <f t="shared" si="103"/>
        <v>1</v>
      </c>
      <c r="U370">
        <f t="shared" si="104"/>
        <v>1</v>
      </c>
      <c r="V370">
        <f t="shared" si="105"/>
        <v>0</v>
      </c>
      <c r="W370">
        <f t="shared" si="90"/>
        <v>0</v>
      </c>
      <c r="X370">
        <f t="shared" si="91"/>
        <v>0</v>
      </c>
      <c r="Y370">
        <f t="shared" si="92"/>
        <v>0</v>
      </c>
      <c r="Z370">
        <f t="shared" si="93"/>
        <v>0</v>
      </c>
      <c r="AA370">
        <f t="shared" si="94"/>
        <v>0</v>
      </c>
      <c r="AB370">
        <f t="shared" si="95"/>
        <v>1</v>
      </c>
      <c r="AC370">
        <f t="shared" si="96"/>
        <v>0</v>
      </c>
      <c r="AD370">
        <f t="shared" si="97"/>
        <v>0</v>
      </c>
      <c r="AE370">
        <f t="shared" si="98"/>
        <v>0</v>
      </c>
      <c r="AH370">
        <f t="shared" si="99"/>
        <v>3</v>
      </c>
      <c r="AI370">
        <f t="shared" si="106"/>
        <v>3</v>
      </c>
      <c r="AJ370" s="5" t="str">
        <f t="shared" si="107"/>
        <v>Correct</v>
      </c>
      <c r="AK370" s="37"/>
      <c r="AL370" t="s">
        <v>105</v>
      </c>
      <c r="AM370">
        <v>74</v>
      </c>
      <c r="AN370" t="s">
        <v>115</v>
      </c>
      <c r="AO370" t="s">
        <v>329</v>
      </c>
      <c r="AP370" t="s">
        <v>107</v>
      </c>
      <c r="AQ370" t="s">
        <v>98</v>
      </c>
      <c r="AR370" s="1" t="s">
        <v>80</v>
      </c>
      <c r="AV370" t="s">
        <v>102</v>
      </c>
      <c r="AW370" s="1"/>
      <c r="AX370" t="s">
        <v>102</v>
      </c>
    </row>
    <row r="371" spans="1:50" x14ac:dyDescent="0.25">
      <c r="A371" s="1">
        <v>370</v>
      </c>
      <c r="D371" t="s">
        <v>21</v>
      </c>
      <c r="K371" t="s">
        <v>27</v>
      </c>
      <c r="M371" t="s">
        <v>29</v>
      </c>
      <c r="P371">
        <f t="shared" si="100"/>
        <v>3</v>
      </c>
      <c r="Q371">
        <f t="shared" si="101"/>
        <v>1</v>
      </c>
      <c r="S371">
        <f t="shared" si="102"/>
        <v>0</v>
      </c>
      <c r="T371">
        <f t="shared" si="103"/>
        <v>0</v>
      </c>
      <c r="U371">
        <f t="shared" si="104"/>
        <v>1</v>
      </c>
      <c r="V371">
        <f t="shared" si="105"/>
        <v>0</v>
      </c>
      <c r="W371">
        <f t="shared" si="90"/>
        <v>0</v>
      </c>
      <c r="X371">
        <f t="shared" si="91"/>
        <v>0</v>
      </c>
      <c r="Y371">
        <f t="shared" si="92"/>
        <v>0</v>
      </c>
      <c r="Z371">
        <f t="shared" si="93"/>
        <v>0</v>
      </c>
      <c r="AA371">
        <f t="shared" si="94"/>
        <v>0</v>
      </c>
      <c r="AB371">
        <f t="shared" si="95"/>
        <v>1</v>
      </c>
      <c r="AC371">
        <f t="shared" si="96"/>
        <v>0</v>
      </c>
      <c r="AD371">
        <f t="shared" si="97"/>
        <v>1</v>
      </c>
      <c r="AE371">
        <f t="shared" si="98"/>
        <v>0</v>
      </c>
      <c r="AH371">
        <f t="shared" si="99"/>
        <v>3</v>
      </c>
      <c r="AI371">
        <f t="shared" si="106"/>
        <v>3</v>
      </c>
      <c r="AJ371" s="5" t="str">
        <f t="shared" si="107"/>
        <v>Correct</v>
      </c>
      <c r="AK371" s="37"/>
      <c r="AL371" t="s">
        <v>94</v>
      </c>
      <c r="AM371">
        <v>77</v>
      </c>
      <c r="AN371" t="s">
        <v>95</v>
      </c>
      <c r="AO371" t="s">
        <v>223</v>
      </c>
      <c r="AP371" t="s">
        <v>107</v>
      </c>
      <c r="AR371" s="1" t="s">
        <v>80</v>
      </c>
      <c r="AT371" t="s">
        <v>120</v>
      </c>
      <c r="AU371" t="s">
        <v>104</v>
      </c>
      <c r="AV371" t="s">
        <v>102</v>
      </c>
      <c r="AW371" s="1"/>
    </row>
    <row r="372" spans="1:50" x14ac:dyDescent="0.25">
      <c r="A372" s="1">
        <v>371</v>
      </c>
      <c r="C372" t="s">
        <v>20</v>
      </c>
      <c r="D372" t="s">
        <v>21</v>
      </c>
      <c r="J372" t="s">
        <v>26</v>
      </c>
      <c r="P372">
        <f t="shared" si="100"/>
        <v>3</v>
      </c>
      <c r="Q372">
        <f t="shared" si="101"/>
        <v>1</v>
      </c>
      <c r="S372">
        <f t="shared" si="102"/>
        <v>0</v>
      </c>
      <c r="T372">
        <f t="shared" si="103"/>
        <v>1</v>
      </c>
      <c r="U372">
        <f t="shared" si="104"/>
        <v>1</v>
      </c>
      <c r="V372">
        <f t="shared" si="105"/>
        <v>0</v>
      </c>
      <c r="W372">
        <f t="shared" si="90"/>
        <v>0</v>
      </c>
      <c r="X372">
        <f t="shared" si="91"/>
        <v>0</v>
      </c>
      <c r="Y372">
        <f t="shared" si="92"/>
        <v>0</v>
      </c>
      <c r="Z372">
        <f t="shared" si="93"/>
        <v>0</v>
      </c>
      <c r="AA372">
        <f t="shared" si="94"/>
        <v>1</v>
      </c>
      <c r="AB372">
        <f t="shared" si="95"/>
        <v>0</v>
      </c>
      <c r="AC372">
        <f t="shared" si="96"/>
        <v>0</v>
      </c>
      <c r="AD372">
        <f t="shared" si="97"/>
        <v>0</v>
      </c>
      <c r="AE372">
        <f t="shared" si="98"/>
        <v>0</v>
      </c>
      <c r="AH372">
        <f t="shared" si="99"/>
        <v>3</v>
      </c>
      <c r="AI372">
        <f t="shared" si="106"/>
        <v>3</v>
      </c>
      <c r="AJ372" s="5" t="str">
        <f t="shared" si="107"/>
        <v>Correct</v>
      </c>
      <c r="AK372" s="37"/>
      <c r="AL372" t="s">
        <v>105</v>
      </c>
      <c r="AM372">
        <v>80</v>
      </c>
      <c r="AN372" t="s">
        <v>95</v>
      </c>
      <c r="AO372" t="s">
        <v>204</v>
      </c>
      <c r="AP372" t="s">
        <v>107</v>
      </c>
      <c r="AQ372" t="s">
        <v>98</v>
      </c>
      <c r="AR372" s="1" t="s">
        <v>80</v>
      </c>
      <c r="AS372" t="s">
        <v>114</v>
      </c>
      <c r="AT372" t="s">
        <v>110</v>
      </c>
      <c r="AU372" t="s">
        <v>104</v>
      </c>
      <c r="AV372" t="s">
        <v>102</v>
      </c>
      <c r="AW372" s="1"/>
      <c r="AX372" t="s">
        <v>98</v>
      </c>
    </row>
    <row r="373" spans="1:50" x14ac:dyDescent="0.25">
      <c r="A373" s="1">
        <v>372</v>
      </c>
      <c r="E373" t="s">
        <v>22</v>
      </c>
      <c r="H373" t="s">
        <v>25</v>
      </c>
      <c r="M373" t="s">
        <v>29</v>
      </c>
      <c r="P373">
        <f t="shared" si="100"/>
        <v>3</v>
      </c>
      <c r="Q373">
        <f t="shared" si="101"/>
        <v>1</v>
      </c>
      <c r="S373">
        <f t="shared" si="102"/>
        <v>0</v>
      </c>
      <c r="T373">
        <f t="shared" si="103"/>
        <v>0</v>
      </c>
      <c r="U373">
        <f t="shared" si="104"/>
        <v>0</v>
      </c>
      <c r="V373">
        <f t="shared" si="105"/>
        <v>1</v>
      </c>
      <c r="W373">
        <f t="shared" si="90"/>
        <v>0</v>
      </c>
      <c r="X373">
        <f t="shared" si="91"/>
        <v>0</v>
      </c>
      <c r="Y373">
        <f t="shared" si="92"/>
        <v>1</v>
      </c>
      <c r="Z373">
        <f t="shared" si="93"/>
        <v>0</v>
      </c>
      <c r="AA373">
        <f t="shared" si="94"/>
        <v>0</v>
      </c>
      <c r="AB373">
        <f t="shared" si="95"/>
        <v>0</v>
      </c>
      <c r="AC373">
        <f t="shared" si="96"/>
        <v>0</v>
      </c>
      <c r="AD373">
        <f t="shared" si="97"/>
        <v>1</v>
      </c>
      <c r="AE373">
        <f t="shared" si="98"/>
        <v>0</v>
      </c>
      <c r="AH373">
        <f t="shared" si="99"/>
        <v>3</v>
      </c>
      <c r="AI373">
        <f t="shared" si="106"/>
        <v>3</v>
      </c>
      <c r="AJ373" s="5" t="str">
        <f t="shared" si="107"/>
        <v>Correct</v>
      </c>
      <c r="AK373" s="37"/>
      <c r="AL373" t="s">
        <v>94</v>
      </c>
      <c r="AM373">
        <v>77</v>
      </c>
      <c r="AN373" t="s">
        <v>95</v>
      </c>
      <c r="AO373" t="s">
        <v>204</v>
      </c>
      <c r="AP373" t="s">
        <v>107</v>
      </c>
      <c r="AQ373" t="s">
        <v>98</v>
      </c>
      <c r="AR373" s="1" t="s">
        <v>80</v>
      </c>
      <c r="AT373" t="s">
        <v>120</v>
      </c>
      <c r="AU373" t="s">
        <v>104</v>
      </c>
      <c r="AV373" t="s">
        <v>102</v>
      </c>
      <c r="AW373" s="1"/>
      <c r="AX373" t="s">
        <v>98</v>
      </c>
    </row>
    <row r="374" spans="1:50" x14ac:dyDescent="0.25">
      <c r="A374" s="1">
        <v>373</v>
      </c>
      <c r="C374" t="s">
        <v>20</v>
      </c>
      <c r="N374" t="s">
        <v>30</v>
      </c>
      <c r="P374">
        <f t="shared" si="100"/>
        <v>2</v>
      </c>
      <c r="Q374">
        <f t="shared" si="101"/>
        <v>1.5</v>
      </c>
      <c r="S374">
        <f t="shared" si="102"/>
        <v>0</v>
      </c>
      <c r="T374">
        <f t="shared" si="103"/>
        <v>1</v>
      </c>
      <c r="U374">
        <f t="shared" si="104"/>
        <v>0</v>
      </c>
      <c r="V374">
        <f t="shared" si="105"/>
        <v>0</v>
      </c>
      <c r="W374">
        <f t="shared" si="90"/>
        <v>0</v>
      </c>
      <c r="X374">
        <f t="shared" si="91"/>
        <v>0</v>
      </c>
      <c r="Y374">
        <f t="shared" si="92"/>
        <v>0</v>
      </c>
      <c r="Z374">
        <f t="shared" si="93"/>
        <v>0</v>
      </c>
      <c r="AA374">
        <f t="shared" si="94"/>
        <v>0</v>
      </c>
      <c r="AB374">
        <f t="shared" si="95"/>
        <v>0</v>
      </c>
      <c r="AC374">
        <f t="shared" si="96"/>
        <v>0</v>
      </c>
      <c r="AD374">
        <f t="shared" si="97"/>
        <v>0</v>
      </c>
      <c r="AE374">
        <f t="shared" si="98"/>
        <v>1</v>
      </c>
      <c r="AH374">
        <f t="shared" si="99"/>
        <v>2</v>
      </c>
      <c r="AI374">
        <f t="shared" si="106"/>
        <v>2</v>
      </c>
      <c r="AJ374" s="5" t="str">
        <f t="shared" si="107"/>
        <v>Correct</v>
      </c>
      <c r="AK374" s="37"/>
      <c r="AL374" t="s">
        <v>105</v>
      </c>
      <c r="AM374">
        <v>32</v>
      </c>
      <c r="AN374" t="s">
        <v>121</v>
      </c>
      <c r="AO374" t="s">
        <v>213</v>
      </c>
      <c r="AP374" t="s">
        <v>107</v>
      </c>
      <c r="AQ374" t="s">
        <v>98</v>
      </c>
      <c r="AR374" s="1" t="s">
        <v>80</v>
      </c>
      <c r="AS374" t="s">
        <v>108</v>
      </c>
      <c r="AT374" t="s">
        <v>110</v>
      </c>
      <c r="AU374" t="s">
        <v>135</v>
      </c>
      <c r="AV374" t="s">
        <v>102</v>
      </c>
      <c r="AW374" s="1"/>
      <c r="AX374" t="s">
        <v>102</v>
      </c>
    </row>
    <row r="375" spans="1:50" x14ac:dyDescent="0.25">
      <c r="A375" s="1">
        <v>374</v>
      </c>
      <c r="M375" t="s">
        <v>29</v>
      </c>
      <c r="P375">
        <f t="shared" si="100"/>
        <v>1</v>
      </c>
      <c r="Q375">
        <f t="shared" si="101"/>
        <v>3</v>
      </c>
      <c r="S375">
        <f t="shared" si="102"/>
        <v>0</v>
      </c>
      <c r="T375">
        <f t="shared" si="103"/>
        <v>0</v>
      </c>
      <c r="U375">
        <f t="shared" si="104"/>
        <v>0</v>
      </c>
      <c r="V375">
        <f t="shared" si="105"/>
        <v>0</v>
      </c>
      <c r="W375">
        <f t="shared" si="90"/>
        <v>0</v>
      </c>
      <c r="X375">
        <f t="shared" si="91"/>
        <v>0</v>
      </c>
      <c r="Y375">
        <f t="shared" si="92"/>
        <v>0</v>
      </c>
      <c r="Z375">
        <f t="shared" si="93"/>
        <v>0</v>
      </c>
      <c r="AA375">
        <f t="shared" si="94"/>
        <v>0</v>
      </c>
      <c r="AB375">
        <f t="shared" si="95"/>
        <v>0</v>
      </c>
      <c r="AC375">
        <f t="shared" si="96"/>
        <v>0</v>
      </c>
      <c r="AD375">
        <f t="shared" si="97"/>
        <v>1</v>
      </c>
      <c r="AE375">
        <f t="shared" si="98"/>
        <v>0</v>
      </c>
      <c r="AH375">
        <f t="shared" si="99"/>
        <v>1</v>
      </c>
      <c r="AI375">
        <f t="shared" si="106"/>
        <v>1</v>
      </c>
      <c r="AJ375" s="5" t="str">
        <f t="shared" si="107"/>
        <v>Correct</v>
      </c>
      <c r="AK375" s="37"/>
      <c r="AL375" t="s">
        <v>105</v>
      </c>
      <c r="AM375">
        <v>67</v>
      </c>
      <c r="AN375" t="s">
        <v>95</v>
      </c>
      <c r="AO375" t="s">
        <v>113</v>
      </c>
      <c r="AP375" t="s">
        <v>107</v>
      </c>
      <c r="AQ375" t="s">
        <v>98</v>
      </c>
      <c r="AR375" s="1" t="s">
        <v>80</v>
      </c>
      <c r="AS375" t="s">
        <v>114</v>
      </c>
      <c r="AT375" t="s">
        <v>110</v>
      </c>
      <c r="AU375" t="s">
        <v>135</v>
      </c>
      <c r="AV375" t="s">
        <v>102</v>
      </c>
      <c r="AW375" s="1"/>
      <c r="AX375" t="s">
        <v>102</v>
      </c>
    </row>
    <row r="376" spans="1:50" x14ac:dyDescent="0.25">
      <c r="A376" s="1">
        <v>375</v>
      </c>
      <c r="C376" t="s">
        <v>20</v>
      </c>
      <c r="L376" t="s">
        <v>28</v>
      </c>
      <c r="M376" t="s">
        <v>29</v>
      </c>
      <c r="P376">
        <f t="shared" si="100"/>
        <v>3</v>
      </c>
      <c r="Q376">
        <f t="shared" si="101"/>
        <v>1</v>
      </c>
      <c r="S376">
        <f t="shared" si="102"/>
        <v>0</v>
      </c>
      <c r="T376">
        <f t="shared" si="103"/>
        <v>1</v>
      </c>
      <c r="U376">
        <f t="shared" si="104"/>
        <v>0</v>
      </c>
      <c r="V376">
        <f t="shared" si="105"/>
        <v>0</v>
      </c>
      <c r="W376">
        <f t="shared" si="90"/>
        <v>0</v>
      </c>
      <c r="X376">
        <f t="shared" si="91"/>
        <v>0</v>
      </c>
      <c r="Y376">
        <f t="shared" si="92"/>
        <v>0</v>
      </c>
      <c r="Z376">
        <f t="shared" si="93"/>
        <v>0</v>
      </c>
      <c r="AA376">
        <f t="shared" si="94"/>
        <v>0</v>
      </c>
      <c r="AB376">
        <f t="shared" si="95"/>
        <v>0</v>
      </c>
      <c r="AC376">
        <f t="shared" si="96"/>
        <v>1</v>
      </c>
      <c r="AD376">
        <f t="shared" si="97"/>
        <v>1</v>
      </c>
      <c r="AE376">
        <f t="shared" si="98"/>
        <v>0</v>
      </c>
      <c r="AH376">
        <f t="shared" si="99"/>
        <v>3</v>
      </c>
      <c r="AI376">
        <f t="shared" si="106"/>
        <v>3</v>
      </c>
      <c r="AJ376" s="5" t="str">
        <f t="shared" si="107"/>
        <v>Correct</v>
      </c>
      <c r="AK376" s="37"/>
      <c r="AL376" t="s">
        <v>94</v>
      </c>
      <c r="AM376">
        <v>66</v>
      </c>
      <c r="AN376" t="s">
        <v>95</v>
      </c>
      <c r="AO376" t="s">
        <v>204</v>
      </c>
      <c r="AP376" t="s">
        <v>107</v>
      </c>
      <c r="AQ376" t="s">
        <v>98</v>
      </c>
      <c r="AR376" s="1" t="s">
        <v>83</v>
      </c>
      <c r="AT376" t="s">
        <v>103</v>
      </c>
      <c r="AV376" t="s">
        <v>102</v>
      </c>
      <c r="AW376" s="1"/>
      <c r="AX376" t="s">
        <v>102</v>
      </c>
    </row>
    <row r="377" spans="1:50" x14ac:dyDescent="0.25">
      <c r="A377" s="1">
        <v>376</v>
      </c>
      <c r="H377" t="s">
        <v>25</v>
      </c>
      <c r="I377" t="s">
        <v>267</v>
      </c>
      <c r="J377" t="s">
        <v>26</v>
      </c>
      <c r="N377" t="s">
        <v>30</v>
      </c>
      <c r="P377">
        <f t="shared" si="100"/>
        <v>4</v>
      </c>
      <c r="Q377">
        <f t="shared" si="101"/>
        <v>0.75</v>
      </c>
      <c r="S377">
        <f t="shared" si="102"/>
        <v>0</v>
      </c>
      <c r="T377">
        <f t="shared" si="103"/>
        <v>0</v>
      </c>
      <c r="U377">
        <f t="shared" si="104"/>
        <v>0</v>
      </c>
      <c r="V377">
        <f t="shared" si="105"/>
        <v>0</v>
      </c>
      <c r="W377">
        <f t="shared" si="90"/>
        <v>0</v>
      </c>
      <c r="X377">
        <f t="shared" si="91"/>
        <v>0</v>
      </c>
      <c r="Y377">
        <f t="shared" si="92"/>
        <v>0.75</v>
      </c>
      <c r="Z377">
        <f t="shared" si="93"/>
        <v>0.75</v>
      </c>
      <c r="AA377">
        <f t="shared" si="94"/>
        <v>0.75</v>
      </c>
      <c r="AB377">
        <f t="shared" si="95"/>
        <v>0</v>
      </c>
      <c r="AC377">
        <f t="shared" si="96"/>
        <v>0</v>
      </c>
      <c r="AD377">
        <f t="shared" si="97"/>
        <v>0</v>
      </c>
      <c r="AE377">
        <f t="shared" si="98"/>
        <v>0.75</v>
      </c>
      <c r="AH377">
        <f t="shared" si="99"/>
        <v>3</v>
      </c>
      <c r="AI377">
        <f t="shared" si="106"/>
        <v>4</v>
      </c>
      <c r="AJ377" s="5" t="str">
        <f t="shared" si="107"/>
        <v>Correct</v>
      </c>
      <c r="AK377" s="37"/>
      <c r="AL377" t="s">
        <v>94</v>
      </c>
      <c r="AM377">
        <v>54</v>
      </c>
      <c r="AN377" t="s">
        <v>95</v>
      </c>
      <c r="AO377" t="s">
        <v>145</v>
      </c>
      <c r="AP377" t="s">
        <v>97</v>
      </c>
      <c r="AQ377" t="s">
        <v>98</v>
      </c>
      <c r="AR377" s="1" t="s">
        <v>80</v>
      </c>
      <c r="AT377" t="s">
        <v>103</v>
      </c>
      <c r="AU377" t="s">
        <v>101</v>
      </c>
      <c r="AV377" t="s">
        <v>98</v>
      </c>
      <c r="AW377" s="1"/>
      <c r="AX377" t="s">
        <v>98</v>
      </c>
    </row>
    <row r="378" spans="1:50" x14ac:dyDescent="0.25">
      <c r="A378" s="1">
        <v>377</v>
      </c>
      <c r="D378" t="s">
        <v>21</v>
      </c>
      <c r="K378" t="s">
        <v>27</v>
      </c>
      <c r="L378" t="s">
        <v>28</v>
      </c>
      <c r="P378">
        <f t="shared" si="100"/>
        <v>3</v>
      </c>
      <c r="Q378">
        <f t="shared" si="101"/>
        <v>1</v>
      </c>
      <c r="S378">
        <f t="shared" si="102"/>
        <v>0</v>
      </c>
      <c r="T378">
        <f t="shared" si="103"/>
        <v>0</v>
      </c>
      <c r="U378">
        <f t="shared" si="104"/>
        <v>1</v>
      </c>
      <c r="V378">
        <f t="shared" si="105"/>
        <v>0</v>
      </c>
      <c r="W378">
        <f t="shared" si="90"/>
        <v>0</v>
      </c>
      <c r="X378">
        <f t="shared" si="91"/>
        <v>0</v>
      </c>
      <c r="Y378">
        <f t="shared" si="92"/>
        <v>0</v>
      </c>
      <c r="Z378">
        <f t="shared" si="93"/>
        <v>0</v>
      </c>
      <c r="AA378">
        <f t="shared" si="94"/>
        <v>0</v>
      </c>
      <c r="AB378">
        <f t="shared" si="95"/>
        <v>1</v>
      </c>
      <c r="AC378">
        <f t="shared" si="96"/>
        <v>1</v>
      </c>
      <c r="AD378">
        <f t="shared" si="97"/>
        <v>0</v>
      </c>
      <c r="AE378">
        <f t="shared" si="98"/>
        <v>0</v>
      </c>
      <c r="AH378">
        <f t="shared" si="99"/>
        <v>3</v>
      </c>
      <c r="AI378">
        <f t="shared" si="106"/>
        <v>3</v>
      </c>
      <c r="AJ378" s="5" t="str">
        <f t="shared" si="107"/>
        <v>Correct</v>
      </c>
      <c r="AK378" s="37"/>
      <c r="AL378" t="s">
        <v>105</v>
      </c>
      <c r="AM378">
        <v>86</v>
      </c>
      <c r="AN378" t="s">
        <v>95</v>
      </c>
      <c r="AO378" t="s">
        <v>224</v>
      </c>
      <c r="AP378" t="s">
        <v>107</v>
      </c>
      <c r="AQ378" t="s">
        <v>98</v>
      </c>
      <c r="AR378" s="1" t="s">
        <v>80</v>
      </c>
      <c r="AS378" t="s">
        <v>114</v>
      </c>
      <c r="AT378" t="s">
        <v>120</v>
      </c>
      <c r="AU378" t="s">
        <v>104</v>
      </c>
      <c r="AV378" t="s">
        <v>102</v>
      </c>
      <c r="AW378" s="1"/>
      <c r="AX378" t="s">
        <v>102</v>
      </c>
    </row>
    <row r="379" spans="1:50" x14ac:dyDescent="0.25">
      <c r="A379" s="1">
        <v>378</v>
      </c>
      <c r="C379" t="s">
        <v>20</v>
      </c>
      <c r="E379" t="s">
        <v>22</v>
      </c>
      <c r="J379" t="s">
        <v>26</v>
      </c>
      <c r="K379" t="s">
        <v>27</v>
      </c>
      <c r="M379" t="s">
        <v>29</v>
      </c>
      <c r="N379" t="s">
        <v>30</v>
      </c>
      <c r="P379">
        <f t="shared" si="100"/>
        <v>6</v>
      </c>
      <c r="Q379">
        <f t="shared" si="101"/>
        <v>0.5</v>
      </c>
      <c r="S379">
        <f t="shared" si="102"/>
        <v>0</v>
      </c>
      <c r="T379">
        <f t="shared" si="103"/>
        <v>0.5</v>
      </c>
      <c r="U379">
        <f t="shared" si="104"/>
        <v>0</v>
      </c>
      <c r="V379">
        <f t="shared" si="105"/>
        <v>0.5</v>
      </c>
      <c r="W379">
        <f t="shared" si="90"/>
        <v>0</v>
      </c>
      <c r="X379">
        <f t="shared" si="91"/>
        <v>0</v>
      </c>
      <c r="Y379">
        <f t="shared" si="92"/>
        <v>0</v>
      </c>
      <c r="Z379">
        <f t="shared" si="93"/>
        <v>0</v>
      </c>
      <c r="AA379">
        <f t="shared" si="94"/>
        <v>0.5</v>
      </c>
      <c r="AB379">
        <f t="shared" si="95"/>
        <v>0.5</v>
      </c>
      <c r="AC379">
        <f t="shared" si="96"/>
        <v>0</v>
      </c>
      <c r="AD379">
        <f t="shared" si="97"/>
        <v>0.5</v>
      </c>
      <c r="AE379">
        <f t="shared" si="98"/>
        <v>0.5</v>
      </c>
      <c r="AH379">
        <f t="shared" si="99"/>
        <v>3</v>
      </c>
      <c r="AI379">
        <f t="shared" si="106"/>
        <v>6</v>
      </c>
      <c r="AJ379" s="5" t="str">
        <f t="shared" si="107"/>
        <v>Correct</v>
      </c>
      <c r="AK379" s="37"/>
      <c r="AL379" t="s">
        <v>94</v>
      </c>
      <c r="AM379">
        <v>25</v>
      </c>
      <c r="AN379" t="s">
        <v>115</v>
      </c>
      <c r="AO379" t="s">
        <v>329</v>
      </c>
      <c r="AP379" t="s">
        <v>107</v>
      </c>
      <c r="AQ379" t="s">
        <v>98</v>
      </c>
      <c r="AR379" s="1" t="s">
        <v>80</v>
      </c>
      <c r="AS379" t="s">
        <v>99</v>
      </c>
      <c r="AT379" t="s">
        <v>110</v>
      </c>
      <c r="AU379" t="s">
        <v>101</v>
      </c>
      <c r="AW379" s="1"/>
    </row>
    <row r="380" spans="1:50" x14ac:dyDescent="0.25">
      <c r="A380" s="1">
        <v>379</v>
      </c>
      <c r="C380" t="s">
        <v>20</v>
      </c>
      <c r="J380" t="s">
        <v>26</v>
      </c>
      <c r="K380" t="s">
        <v>27</v>
      </c>
      <c r="P380">
        <f t="shared" si="100"/>
        <v>3</v>
      </c>
      <c r="Q380">
        <f t="shared" si="101"/>
        <v>1</v>
      </c>
      <c r="S380">
        <f t="shared" si="102"/>
        <v>0</v>
      </c>
      <c r="T380">
        <f t="shared" si="103"/>
        <v>1</v>
      </c>
      <c r="U380">
        <f t="shared" si="104"/>
        <v>0</v>
      </c>
      <c r="V380">
        <f t="shared" si="105"/>
        <v>0</v>
      </c>
      <c r="W380">
        <f t="shared" si="90"/>
        <v>0</v>
      </c>
      <c r="X380">
        <f t="shared" si="91"/>
        <v>0</v>
      </c>
      <c r="Y380">
        <f t="shared" si="92"/>
        <v>0</v>
      </c>
      <c r="Z380">
        <f t="shared" si="93"/>
        <v>0</v>
      </c>
      <c r="AA380">
        <f t="shared" si="94"/>
        <v>1</v>
      </c>
      <c r="AB380">
        <f t="shared" si="95"/>
        <v>1</v>
      </c>
      <c r="AC380">
        <f t="shared" si="96"/>
        <v>0</v>
      </c>
      <c r="AD380">
        <f t="shared" si="97"/>
        <v>0</v>
      </c>
      <c r="AE380">
        <f t="shared" si="98"/>
        <v>0</v>
      </c>
      <c r="AH380">
        <f t="shared" si="99"/>
        <v>3</v>
      </c>
      <c r="AI380">
        <f t="shared" si="106"/>
        <v>3</v>
      </c>
      <c r="AJ380" s="5" t="str">
        <f t="shared" si="107"/>
        <v>Correct</v>
      </c>
      <c r="AK380" s="37"/>
      <c r="AL380" t="s">
        <v>105</v>
      </c>
      <c r="AM380">
        <v>89</v>
      </c>
      <c r="AN380" t="s">
        <v>115</v>
      </c>
      <c r="AO380" t="s">
        <v>335</v>
      </c>
      <c r="AP380" t="s">
        <v>107</v>
      </c>
      <c r="AQ380" t="s">
        <v>98</v>
      </c>
      <c r="AR380" s="1" t="s">
        <v>80</v>
      </c>
      <c r="AS380" t="s">
        <v>108</v>
      </c>
      <c r="AT380" t="s">
        <v>120</v>
      </c>
      <c r="AU380" t="s">
        <v>104</v>
      </c>
      <c r="AV380" t="s">
        <v>102</v>
      </c>
      <c r="AW380" s="1"/>
      <c r="AX380" t="s">
        <v>98</v>
      </c>
    </row>
    <row r="381" spans="1:50" x14ac:dyDescent="0.25">
      <c r="A381" s="1">
        <v>380</v>
      </c>
      <c r="D381" t="s">
        <v>21</v>
      </c>
      <c r="E381" t="s">
        <v>22</v>
      </c>
      <c r="I381" t="s">
        <v>267</v>
      </c>
      <c r="P381">
        <f t="shared" si="100"/>
        <v>3</v>
      </c>
      <c r="Q381">
        <f t="shared" si="101"/>
        <v>1</v>
      </c>
      <c r="S381">
        <f t="shared" si="102"/>
        <v>0</v>
      </c>
      <c r="T381">
        <f t="shared" si="103"/>
        <v>0</v>
      </c>
      <c r="U381">
        <f t="shared" si="104"/>
        <v>1</v>
      </c>
      <c r="V381">
        <f t="shared" si="105"/>
        <v>1</v>
      </c>
      <c r="W381">
        <f t="shared" si="90"/>
        <v>0</v>
      </c>
      <c r="X381">
        <f t="shared" si="91"/>
        <v>0</v>
      </c>
      <c r="Y381">
        <f t="shared" si="92"/>
        <v>0</v>
      </c>
      <c r="Z381">
        <f t="shared" si="93"/>
        <v>1</v>
      </c>
      <c r="AA381">
        <f t="shared" si="94"/>
        <v>0</v>
      </c>
      <c r="AB381">
        <f t="shared" si="95"/>
        <v>0</v>
      </c>
      <c r="AC381">
        <f t="shared" si="96"/>
        <v>0</v>
      </c>
      <c r="AD381">
        <f t="shared" si="97"/>
        <v>0</v>
      </c>
      <c r="AE381">
        <f t="shared" si="98"/>
        <v>0</v>
      </c>
      <c r="AH381">
        <f t="shared" si="99"/>
        <v>3</v>
      </c>
      <c r="AI381">
        <f t="shared" si="106"/>
        <v>3</v>
      </c>
      <c r="AJ381" s="5" t="str">
        <f t="shared" si="107"/>
        <v>Correct</v>
      </c>
      <c r="AK381" s="37"/>
      <c r="AL381" t="s">
        <v>94</v>
      </c>
      <c r="AM381">
        <v>63</v>
      </c>
      <c r="AN381" t="s">
        <v>95</v>
      </c>
      <c r="AO381" t="s">
        <v>113</v>
      </c>
      <c r="AP381" t="s">
        <v>107</v>
      </c>
      <c r="AQ381" t="s">
        <v>98</v>
      </c>
      <c r="AR381" s="1" t="s">
        <v>80</v>
      </c>
      <c r="AT381" t="s">
        <v>110</v>
      </c>
      <c r="AU381" t="s">
        <v>104</v>
      </c>
      <c r="AV381" t="s">
        <v>102</v>
      </c>
      <c r="AW381" s="1"/>
      <c r="AX381" t="s">
        <v>102</v>
      </c>
    </row>
    <row r="382" spans="1:50" x14ac:dyDescent="0.25">
      <c r="A382" s="1">
        <v>381</v>
      </c>
      <c r="D382" t="s">
        <v>21</v>
      </c>
      <c r="M382" t="s">
        <v>29</v>
      </c>
      <c r="P382">
        <f t="shared" si="100"/>
        <v>2</v>
      </c>
      <c r="Q382">
        <f t="shared" si="101"/>
        <v>1.5</v>
      </c>
      <c r="S382">
        <f t="shared" si="102"/>
        <v>0</v>
      </c>
      <c r="T382">
        <f t="shared" si="103"/>
        <v>0</v>
      </c>
      <c r="U382">
        <f t="shared" si="104"/>
        <v>1</v>
      </c>
      <c r="V382">
        <f t="shared" si="105"/>
        <v>0</v>
      </c>
      <c r="W382">
        <f t="shared" si="90"/>
        <v>0</v>
      </c>
      <c r="X382">
        <f t="shared" si="91"/>
        <v>0</v>
      </c>
      <c r="Y382">
        <f t="shared" si="92"/>
        <v>0</v>
      </c>
      <c r="Z382">
        <f t="shared" si="93"/>
        <v>0</v>
      </c>
      <c r="AA382">
        <f t="shared" si="94"/>
        <v>0</v>
      </c>
      <c r="AB382">
        <f t="shared" si="95"/>
        <v>0</v>
      </c>
      <c r="AC382">
        <f t="shared" si="96"/>
        <v>0</v>
      </c>
      <c r="AD382">
        <f t="shared" si="97"/>
        <v>1</v>
      </c>
      <c r="AE382">
        <f t="shared" si="98"/>
        <v>0</v>
      </c>
      <c r="AH382">
        <f t="shared" si="99"/>
        <v>2</v>
      </c>
      <c r="AI382">
        <f t="shared" si="106"/>
        <v>2</v>
      </c>
      <c r="AJ382" s="5" t="str">
        <f t="shared" si="107"/>
        <v>Correct</v>
      </c>
      <c r="AK382" s="37"/>
      <c r="AL382" t="s">
        <v>94</v>
      </c>
      <c r="AM382">
        <v>59</v>
      </c>
      <c r="AN382" t="s">
        <v>95</v>
      </c>
      <c r="AO382" t="s">
        <v>140</v>
      </c>
      <c r="AP382" t="s">
        <v>134</v>
      </c>
      <c r="AQ382" t="s">
        <v>98</v>
      </c>
      <c r="AR382" s="1" t="s">
        <v>80</v>
      </c>
      <c r="AT382" t="s">
        <v>110</v>
      </c>
      <c r="AU382" t="s">
        <v>104</v>
      </c>
      <c r="AV382" t="s">
        <v>102</v>
      </c>
      <c r="AW382" s="1"/>
      <c r="AX382" t="s">
        <v>102</v>
      </c>
    </row>
    <row r="383" spans="1:50" x14ac:dyDescent="0.25">
      <c r="A383" s="1">
        <v>382</v>
      </c>
      <c r="D383" t="s">
        <v>21</v>
      </c>
      <c r="E383" t="s">
        <v>22</v>
      </c>
      <c r="P383">
        <f t="shared" si="100"/>
        <v>2</v>
      </c>
      <c r="Q383">
        <f t="shared" si="101"/>
        <v>1.5</v>
      </c>
      <c r="S383">
        <f t="shared" si="102"/>
        <v>0</v>
      </c>
      <c r="T383">
        <f t="shared" si="103"/>
        <v>0</v>
      </c>
      <c r="U383">
        <f t="shared" si="104"/>
        <v>1</v>
      </c>
      <c r="V383">
        <f t="shared" si="105"/>
        <v>1</v>
      </c>
      <c r="W383">
        <f t="shared" si="90"/>
        <v>0</v>
      </c>
      <c r="X383">
        <f t="shared" si="91"/>
        <v>0</v>
      </c>
      <c r="Y383">
        <f t="shared" si="92"/>
        <v>0</v>
      </c>
      <c r="Z383">
        <f t="shared" si="93"/>
        <v>0</v>
      </c>
      <c r="AA383">
        <f t="shared" si="94"/>
        <v>0</v>
      </c>
      <c r="AB383">
        <f t="shared" si="95"/>
        <v>0</v>
      </c>
      <c r="AC383">
        <f t="shared" si="96"/>
        <v>0</v>
      </c>
      <c r="AD383">
        <f t="shared" si="97"/>
        <v>0</v>
      </c>
      <c r="AE383">
        <f t="shared" si="98"/>
        <v>0</v>
      </c>
      <c r="AH383">
        <f t="shared" si="99"/>
        <v>2</v>
      </c>
      <c r="AI383">
        <f t="shared" si="106"/>
        <v>2</v>
      </c>
      <c r="AJ383" s="5" t="str">
        <f t="shared" si="107"/>
        <v>Correct</v>
      </c>
      <c r="AK383" s="37"/>
      <c r="AL383" t="s">
        <v>94</v>
      </c>
      <c r="AM383">
        <v>79</v>
      </c>
      <c r="AN383" t="s">
        <v>95</v>
      </c>
      <c r="AO383" t="s">
        <v>204</v>
      </c>
      <c r="AP383" t="s">
        <v>107</v>
      </c>
      <c r="AR383" s="1" t="s">
        <v>80</v>
      </c>
      <c r="AT383" t="s">
        <v>100</v>
      </c>
      <c r="AU383" t="s">
        <v>104</v>
      </c>
      <c r="AV383" t="s">
        <v>102</v>
      </c>
      <c r="AW383" s="1"/>
      <c r="AX383" t="s">
        <v>102</v>
      </c>
    </row>
    <row r="384" spans="1:50" x14ac:dyDescent="0.25">
      <c r="A384" s="1">
        <v>383</v>
      </c>
      <c r="L384" t="s">
        <v>28</v>
      </c>
      <c r="P384">
        <f t="shared" si="100"/>
        <v>1</v>
      </c>
      <c r="Q384">
        <f t="shared" si="101"/>
        <v>3</v>
      </c>
      <c r="S384">
        <f t="shared" si="102"/>
        <v>0</v>
      </c>
      <c r="T384">
        <f t="shared" si="103"/>
        <v>0</v>
      </c>
      <c r="U384">
        <f t="shared" si="104"/>
        <v>0</v>
      </c>
      <c r="V384">
        <f t="shared" si="105"/>
        <v>0</v>
      </c>
      <c r="W384">
        <f t="shared" si="90"/>
        <v>0</v>
      </c>
      <c r="X384">
        <f t="shared" si="91"/>
        <v>0</v>
      </c>
      <c r="Y384">
        <f t="shared" si="92"/>
        <v>0</v>
      </c>
      <c r="Z384">
        <f t="shared" si="93"/>
        <v>0</v>
      </c>
      <c r="AA384">
        <f t="shared" si="94"/>
        <v>0</v>
      </c>
      <c r="AB384">
        <f t="shared" si="95"/>
        <v>0</v>
      </c>
      <c r="AC384">
        <f t="shared" si="96"/>
        <v>1</v>
      </c>
      <c r="AD384">
        <f t="shared" si="97"/>
        <v>0</v>
      </c>
      <c r="AE384">
        <f t="shared" si="98"/>
        <v>0</v>
      </c>
      <c r="AH384">
        <f t="shared" si="99"/>
        <v>1</v>
      </c>
      <c r="AI384">
        <f t="shared" si="106"/>
        <v>1</v>
      </c>
      <c r="AJ384" s="5" t="str">
        <f t="shared" si="107"/>
        <v>Correct</v>
      </c>
      <c r="AK384" s="37"/>
      <c r="AL384" t="s">
        <v>94</v>
      </c>
      <c r="AM384">
        <v>57</v>
      </c>
      <c r="AN384" t="s">
        <v>115</v>
      </c>
      <c r="AO384" t="s">
        <v>336</v>
      </c>
      <c r="AP384" t="s">
        <v>107</v>
      </c>
      <c r="AQ384" t="s">
        <v>98</v>
      </c>
      <c r="AR384" s="1" t="s">
        <v>80</v>
      </c>
      <c r="AS384" t="s">
        <v>126</v>
      </c>
      <c r="AT384" t="s">
        <v>100</v>
      </c>
      <c r="AU384" t="s">
        <v>104</v>
      </c>
      <c r="AV384" t="s">
        <v>102</v>
      </c>
      <c r="AW384" s="1"/>
      <c r="AX384" t="s">
        <v>102</v>
      </c>
    </row>
    <row r="385" spans="1:50" x14ac:dyDescent="0.25">
      <c r="A385" s="1">
        <v>384</v>
      </c>
      <c r="C385" t="s">
        <v>20</v>
      </c>
      <c r="P385">
        <f t="shared" si="100"/>
        <v>1</v>
      </c>
      <c r="Q385">
        <f t="shared" si="101"/>
        <v>3</v>
      </c>
      <c r="S385">
        <f t="shared" si="102"/>
        <v>0</v>
      </c>
      <c r="T385">
        <f t="shared" si="103"/>
        <v>1</v>
      </c>
      <c r="U385">
        <f t="shared" si="104"/>
        <v>0</v>
      </c>
      <c r="V385">
        <f t="shared" si="105"/>
        <v>0</v>
      </c>
      <c r="W385">
        <f t="shared" si="90"/>
        <v>0</v>
      </c>
      <c r="X385">
        <f t="shared" si="91"/>
        <v>0</v>
      </c>
      <c r="Y385">
        <f t="shared" si="92"/>
        <v>0</v>
      </c>
      <c r="Z385">
        <f t="shared" si="93"/>
        <v>0</v>
      </c>
      <c r="AA385">
        <f t="shared" si="94"/>
        <v>0</v>
      </c>
      <c r="AB385">
        <f t="shared" si="95"/>
        <v>0</v>
      </c>
      <c r="AC385">
        <f t="shared" si="96"/>
        <v>0</v>
      </c>
      <c r="AD385">
        <f t="shared" si="97"/>
        <v>0</v>
      </c>
      <c r="AE385">
        <f t="shared" si="98"/>
        <v>0</v>
      </c>
      <c r="AH385">
        <f t="shared" si="99"/>
        <v>1</v>
      </c>
      <c r="AI385">
        <f t="shared" si="106"/>
        <v>1</v>
      </c>
      <c r="AJ385" s="5" t="str">
        <f t="shared" si="107"/>
        <v>Correct</v>
      </c>
      <c r="AK385" s="37"/>
      <c r="AL385" t="s">
        <v>105</v>
      </c>
      <c r="AM385">
        <v>69</v>
      </c>
      <c r="AN385" t="s">
        <v>95</v>
      </c>
      <c r="AO385" t="s">
        <v>225</v>
      </c>
      <c r="AP385" t="s">
        <v>107</v>
      </c>
      <c r="AQ385" t="s">
        <v>98</v>
      </c>
      <c r="AR385" s="1" t="s">
        <v>80</v>
      </c>
      <c r="AT385" t="s">
        <v>110</v>
      </c>
      <c r="AU385" t="s">
        <v>104</v>
      </c>
      <c r="AV385" t="s">
        <v>102</v>
      </c>
      <c r="AW385" s="1"/>
      <c r="AX385" t="s">
        <v>102</v>
      </c>
    </row>
    <row r="386" spans="1:50" x14ac:dyDescent="0.25">
      <c r="A386" s="1">
        <v>385</v>
      </c>
      <c r="C386" t="s">
        <v>20</v>
      </c>
      <c r="E386" t="s">
        <v>22</v>
      </c>
      <c r="I386" t="s">
        <v>267</v>
      </c>
      <c r="J386" t="s">
        <v>26</v>
      </c>
      <c r="P386">
        <f t="shared" si="100"/>
        <v>4</v>
      </c>
      <c r="Q386">
        <f t="shared" si="101"/>
        <v>0.75</v>
      </c>
      <c r="S386">
        <f t="shared" si="102"/>
        <v>0</v>
      </c>
      <c r="T386">
        <f t="shared" si="103"/>
        <v>0.75</v>
      </c>
      <c r="U386">
        <f t="shared" si="104"/>
        <v>0</v>
      </c>
      <c r="V386">
        <f t="shared" si="105"/>
        <v>0.75</v>
      </c>
      <c r="W386">
        <f t="shared" ref="W386:W449" si="108">IF($P386&lt;3,IF($F386=$F$1,1,0),IF($F386=$F$1,$Q386,0))</f>
        <v>0</v>
      </c>
      <c r="X386">
        <f t="shared" ref="X386:X449" si="109">IF($P386&lt;3,IF($G386=$G$1,1,0),IF($G386=$G$1,$Q386,0))</f>
        <v>0</v>
      </c>
      <c r="Y386">
        <f t="shared" ref="Y386:Y449" si="110">IF($P386&lt;3,IF($H386=$H$1,1,0),IF($H386=$H$1,$Q386,0))</f>
        <v>0</v>
      </c>
      <c r="Z386">
        <f t="shared" ref="Z386:Z449" si="111">IF($P386&lt;3,IF($I386=$I$1,1,0),IF($I386=$I$1,$Q386,0))</f>
        <v>0.75</v>
      </c>
      <c r="AA386">
        <f t="shared" ref="AA386:AA449" si="112">IF($P386&lt;3,IF($J386=$J$1,1,0),IF($J386=$J$1,$Q386,0))</f>
        <v>0.75</v>
      </c>
      <c r="AB386">
        <f t="shared" ref="AB386:AB449" si="113">IF($P386&lt;3,IF($K386=$K$1,1,0),IF($K386=$K$1,$Q386,0))</f>
        <v>0</v>
      </c>
      <c r="AC386">
        <f t="shared" ref="AC386:AC449" si="114">IF($P386&lt;3,IF($L386=$L$1,1,0),IF($L386=$L$1,$Q386,0))</f>
        <v>0</v>
      </c>
      <c r="AD386">
        <f t="shared" ref="AD386:AD449" si="115">IF($P386&lt;3,IF($M386=$M$1,1,0),IF($M386=$M$1,$Q386,0))</f>
        <v>0</v>
      </c>
      <c r="AE386">
        <f t="shared" ref="AE386:AE449" si="116">IF($P386&lt;3,IF($N386=$N$1,1,0),IF($N386=$N$1,$Q386,0))</f>
        <v>0</v>
      </c>
      <c r="AH386">
        <f t="shared" ref="AH386:AH449" si="117">SUM(S386:AE386)</f>
        <v>3</v>
      </c>
      <c r="AI386">
        <f t="shared" si="106"/>
        <v>4</v>
      </c>
      <c r="AJ386" s="5" t="str">
        <f t="shared" si="107"/>
        <v>Correct</v>
      </c>
      <c r="AK386" s="37"/>
      <c r="AL386" t="s">
        <v>94</v>
      </c>
      <c r="AM386">
        <v>72</v>
      </c>
      <c r="AN386" t="s">
        <v>95</v>
      </c>
      <c r="AO386" t="s">
        <v>116</v>
      </c>
      <c r="AP386" t="s">
        <v>107</v>
      </c>
      <c r="AQ386" t="s">
        <v>98</v>
      </c>
      <c r="AR386" s="1" t="s">
        <v>80</v>
      </c>
      <c r="AT386" t="s">
        <v>103</v>
      </c>
      <c r="AU386" t="s">
        <v>104</v>
      </c>
      <c r="AV386" t="s">
        <v>102</v>
      </c>
      <c r="AW386" s="1"/>
      <c r="AX386" t="s">
        <v>98</v>
      </c>
    </row>
    <row r="387" spans="1:50" x14ac:dyDescent="0.25">
      <c r="A387" s="1">
        <v>386</v>
      </c>
      <c r="B387" t="s">
        <v>19</v>
      </c>
      <c r="C387" t="s">
        <v>20</v>
      </c>
      <c r="D387" t="s">
        <v>21</v>
      </c>
      <c r="E387" t="s">
        <v>22</v>
      </c>
      <c r="H387" t="s">
        <v>25</v>
      </c>
      <c r="I387" t="s">
        <v>267</v>
      </c>
      <c r="J387" t="s">
        <v>26</v>
      </c>
      <c r="K387" t="s">
        <v>27</v>
      </c>
      <c r="N387" t="s">
        <v>30</v>
      </c>
      <c r="P387">
        <f t="shared" ref="P387:P450" si="118">COUNTA(B387:N387)</f>
        <v>9</v>
      </c>
      <c r="Q387">
        <f t="shared" ref="Q387:Q450" si="119">3/P387</f>
        <v>0.33333333333333331</v>
      </c>
      <c r="S387">
        <f t="shared" ref="S387:S450" si="120">IF($P387&lt;3,IF($B387=$B$1,1,0),IF($B387=$B$1,$Q387,0))</f>
        <v>0.33333333333333331</v>
      </c>
      <c r="T387">
        <f t="shared" ref="T387:T450" si="121">IF($P387&lt;3,IF($C387=$C$1,1,0),IF($C387=$C$1,$Q387,0))</f>
        <v>0.33333333333333331</v>
      </c>
      <c r="U387">
        <f t="shared" ref="U387:U450" si="122">IF($P387&lt;3,IF($D387=$D$1,1,0),IF($D387=$D$1,$Q387,0))</f>
        <v>0.33333333333333331</v>
      </c>
      <c r="V387">
        <f t="shared" ref="V387:V450" si="123">IF($P387&lt;3,IF($E387=$E$1,1,0),IF($E387=$E$1,$Q387,0))</f>
        <v>0.33333333333333331</v>
      </c>
      <c r="W387">
        <f t="shared" si="108"/>
        <v>0</v>
      </c>
      <c r="X387">
        <f t="shared" si="109"/>
        <v>0</v>
      </c>
      <c r="Y387">
        <f t="shared" si="110"/>
        <v>0.33333333333333331</v>
      </c>
      <c r="Z387">
        <f t="shared" si="111"/>
        <v>0.33333333333333331</v>
      </c>
      <c r="AA387">
        <f t="shared" si="112"/>
        <v>0.33333333333333331</v>
      </c>
      <c r="AB387">
        <f t="shared" si="113"/>
        <v>0.33333333333333331</v>
      </c>
      <c r="AC387">
        <f t="shared" si="114"/>
        <v>0</v>
      </c>
      <c r="AD387">
        <f t="shared" si="115"/>
        <v>0</v>
      </c>
      <c r="AE387">
        <f t="shared" si="116"/>
        <v>0.33333333333333331</v>
      </c>
      <c r="AH387">
        <f t="shared" si="117"/>
        <v>3</v>
      </c>
      <c r="AI387">
        <f t="shared" ref="AI387:AI450" si="124">P387</f>
        <v>9</v>
      </c>
      <c r="AJ387" s="5" t="str">
        <f t="shared" ref="AJ387:AJ450" si="125">IF(AH387=AI387,"Correct",IF(AH387=3,"Correct","Wrong"))</f>
        <v>Correct</v>
      </c>
      <c r="AK387" s="37"/>
      <c r="AL387" t="s">
        <v>94</v>
      </c>
      <c r="AM387">
        <v>43</v>
      </c>
      <c r="AN387" t="s">
        <v>95</v>
      </c>
      <c r="AO387" t="s">
        <v>113</v>
      </c>
      <c r="AP387" t="s">
        <v>107</v>
      </c>
      <c r="AQ387" t="s">
        <v>98</v>
      </c>
      <c r="AR387" s="1" t="s">
        <v>80</v>
      </c>
      <c r="AS387" t="s">
        <v>108</v>
      </c>
      <c r="AT387" t="s">
        <v>103</v>
      </c>
      <c r="AU387" t="s">
        <v>101</v>
      </c>
      <c r="AV387" t="s">
        <v>102</v>
      </c>
      <c r="AW387" s="1"/>
      <c r="AX387" t="s">
        <v>102</v>
      </c>
    </row>
    <row r="388" spans="1:50" x14ac:dyDescent="0.25">
      <c r="A388" s="1">
        <v>387</v>
      </c>
      <c r="J388" t="s">
        <v>26</v>
      </c>
      <c r="N388" t="s">
        <v>30</v>
      </c>
      <c r="P388">
        <f t="shared" si="118"/>
        <v>2</v>
      </c>
      <c r="Q388">
        <f t="shared" si="119"/>
        <v>1.5</v>
      </c>
      <c r="S388">
        <f t="shared" si="120"/>
        <v>0</v>
      </c>
      <c r="T388">
        <f t="shared" si="121"/>
        <v>0</v>
      </c>
      <c r="U388">
        <f t="shared" si="122"/>
        <v>0</v>
      </c>
      <c r="V388">
        <f t="shared" si="123"/>
        <v>0</v>
      </c>
      <c r="W388">
        <f t="shared" si="108"/>
        <v>0</v>
      </c>
      <c r="X388">
        <f t="shared" si="109"/>
        <v>0</v>
      </c>
      <c r="Y388">
        <f t="shared" si="110"/>
        <v>0</v>
      </c>
      <c r="Z388">
        <f t="shared" si="111"/>
        <v>0</v>
      </c>
      <c r="AA388">
        <f t="shared" si="112"/>
        <v>1</v>
      </c>
      <c r="AB388">
        <f t="shared" si="113"/>
        <v>0</v>
      </c>
      <c r="AC388">
        <f t="shared" si="114"/>
        <v>0</v>
      </c>
      <c r="AD388">
        <f t="shared" si="115"/>
        <v>0</v>
      </c>
      <c r="AE388">
        <f t="shared" si="116"/>
        <v>1</v>
      </c>
      <c r="AH388">
        <f t="shared" si="117"/>
        <v>2</v>
      </c>
      <c r="AI388">
        <f t="shared" si="124"/>
        <v>2</v>
      </c>
      <c r="AJ388" s="5" t="str">
        <f t="shared" si="125"/>
        <v>Correct</v>
      </c>
      <c r="AK388" s="37"/>
      <c r="AL388" t="s">
        <v>94</v>
      </c>
      <c r="AM388">
        <v>26</v>
      </c>
      <c r="AN388" t="s">
        <v>115</v>
      </c>
      <c r="AO388" t="s">
        <v>334</v>
      </c>
      <c r="AP388" s="1" t="s">
        <v>346</v>
      </c>
      <c r="AQ388" t="s">
        <v>102</v>
      </c>
      <c r="AR388" s="1" t="s">
        <v>80</v>
      </c>
      <c r="AS388" t="s">
        <v>108</v>
      </c>
      <c r="AT388" t="s">
        <v>100</v>
      </c>
      <c r="AU388" t="s">
        <v>136</v>
      </c>
      <c r="AV388" t="s">
        <v>102</v>
      </c>
      <c r="AW388" s="1"/>
      <c r="AX388" t="s">
        <v>102</v>
      </c>
    </row>
    <row r="389" spans="1:50" x14ac:dyDescent="0.25">
      <c r="A389" s="1">
        <v>388</v>
      </c>
      <c r="C389" t="s">
        <v>20</v>
      </c>
      <c r="D389" t="s">
        <v>21</v>
      </c>
      <c r="J389" t="s">
        <v>26</v>
      </c>
      <c r="P389">
        <f t="shared" si="118"/>
        <v>3</v>
      </c>
      <c r="Q389">
        <f t="shared" si="119"/>
        <v>1</v>
      </c>
      <c r="S389">
        <f t="shared" si="120"/>
        <v>0</v>
      </c>
      <c r="T389">
        <f t="shared" si="121"/>
        <v>1</v>
      </c>
      <c r="U389">
        <f t="shared" si="122"/>
        <v>1</v>
      </c>
      <c r="V389">
        <f t="shared" si="123"/>
        <v>0</v>
      </c>
      <c r="W389">
        <f t="shared" si="108"/>
        <v>0</v>
      </c>
      <c r="X389">
        <f t="shared" si="109"/>
        <v>0</v>
      </c>
      <c r="Y389">
        <f t="shared" si="110"/>
        <v>0</v>
      </c>
      <c r="Z389">
        <f t="shared" si="111"/>
        <v>0</v>
      </c>
      <c r="AA389">
        <f t="shared" si="112"/>
        <v>1</v>
      </c>
      <c r="AB389">
        <f t="shared" si="113"/>
        <v>0</v>
      </c>
      <c r="AC389">
        <f t="shared" si="114"/>
        <v>0</v>
      </c>
      <c r="AD389">
        <f t="shared" si="115"/>
        <v>0</v>
      </c>
      <c r="AE389">
        <f t="shared" si="116"/>
        <v>0</v>
      </c>
      <c r="AH389">
        <f t="shared" si="117"/>
        <v>3</v>
      </c>
      <c r="AI389">
        <f t="shared" si="124"/>
        <v>3</v>
      </c>
      <c r="AJ389" s="5" t="str">
        <f t="shared" si="125"/>
        <v>Correct</v>
      </c>
      <c r="AK389" s="37"/>
      <c r="AL389" t="s">
        <v>105</v>
      </c>
      <c r="AM389">
        <v>73</v>
      </c>
      <c r="AN389" t="s">
        <v>95</v>
      </c>
      <c r="AO389" t="s">
        <v>116</v>
      </c>
      <c r="AP389" t="s">
        <v>107</v>
      </c>
      <c r="AQ389" t="s">
        <v>98</v>
      </c>
      <c r="AR389" s="1" t="s">
        <v>80</v>
      </c>
      <c r="AS389" t="s">
        <v>108</v>
      </c>
      <c r="AT389" t="s">
        <v>137</v>
      </c>
      <c r="AU389" t="s">
        <v>104</v>
      </c>
      <c r="AV389" t="s">
        <v>102</v>
      </c>
      <c r="AW389" s="1"/>
      <c r="AX389" t="s">
        <v>98</v>
      </c>
    </row>
    <row r="390" spans="1:50" x14ac:dyDescent="0.25">
      <c r="A390" s="1">
        <v>389</v>
      </c>
      <c r="D390" t="s">
        <v>21</v>
      </c>
      <c r="P390">
        <f t="shared" si="118"/>
        <v>1</v>
      </c>
      <c r="Q390">
        <f t="shared" si="119"/>
        <v>3</v>
      </c>
      <c r="S390">
        <f t="shared" si="120"/>
        <v>0</v>
      </c>
      <c r="T390">
        <f t="shared" si="121"/>
        <v>0</v>
      </c>
      <c r="U390">
        <f t="shared" si="122"/>
        <v>1</v>
      </c>
      <c r="V390">
        <f t="shared" si="123"/>
        <v>0</v>
      </c>
      <c r="W390">
        <f t="shared" si="108"/>
        <v>0</v>
      </c>
      <c r="X390">
        <f t="shared" si="109"/>
        <v>0</v>
      </c>
      <c r="Y390">
        <f t="shared" si="110"/>
        <v>0</v>
      </c>
      <c r="Z390">
        <f t="shared" si="111"/>
        <v>0</v>
      </c>
      <c r="AA390">
        <f t="shared" si="112"/>
        <v>0</v>
      </c>
      <c r="AB390">
        <f t="shared" si="113"/>
        <v>0</v>
      </c>
      <c r="AC390">
        <f t="shared" si="114"/>
        <v>0</v>
      </c>
      <c r="AD390">
        <f t="shared" si="115"/>
        <v>0</v>
      </c>
      <c r="AE390">
        <f t="shared" si="116"/>
        <v>0</v>
      </c>
      <c r="AH390">
        <f t="shared" si="117"/>
        <v>1</v>
      </c>
      <c r="AI390">
        <f t="shared" si="124"/>
        <v>1</v>
      </c>
      <c r="AJ390" s="5" t="str">
        <f t="shared" si="125"/>
        <v>Correct</v>
      </c>
      <c r="AK390" s="37"/>
      <c r="AL390" t="s">
        <v>94</v>
      </c>
      <c r="AM390">
        <v>83</v>
      </c>
      <c r="AN390" t="s">
        <v>115</v>
      </c>
      <c r="AO390" t="s">
        <v>337</v>
      </c>
      <c r="AP390" t="s">
        <v>107</v>
      </c>
      <c r="AQ390" t="s">
        <v>98</v>
      </c>
      <c r="AR390" s="1" t="s">
        <v>80</v>
      </c>
      <c r="AS390" t="s">
        <v>108</v>
      </c>
      <c r="AT390" t="s">
        <v>120</v>
      </c>
      <c r="AU390" t="s">
        <v>104</v>
      </c>
      <c r="AV390" t="s">
        <v>102</v>
      </c>
      <c r="AW390" s="1"/>
      <c r="AX390" t="s">
        <v>102</v>
      </c>
    </row>
    <row r="391" spans="1:50" x14ac:dyDescent="0.25">
      <c r="A391" s="1">
        <v>390</v>
      </c>
      <c r="C391" t="s">
        <v>20</v>
      </c>
      <c r="E391" t="s">
        <v>22</v>
      </c>
      <c r="I391" t="s">
        <v>267</v>
      </c>
      <c r="K391" t="s">
        <v>27</v>
      </c>
      <c r="L391" t="s">
        <v>28</v>
      </c>
      <c r="M391" t="s">
        <v>29</v>
      </c>
      <c r="N391" t="s">
        <v>30</v>
      </c>
      <c r="P391">
        <f t="shared" si="118"/>
        <v>7</v>
      </c>
      <c r="Q391">
        <f t="shared" si="119"/>
        <v>0.42857142857142855</v>
      </c>
      <c r="S391">
        <f t="shared" si="120"/>
        <v>0</v>
      </c>
      <c r="T391">
        <f t="shared" si="121"/>
        <v>0.42857142857142855</v>
      </c>
      <c r="U391">
        <f t="shared" si="122"/>
        <v>0</v>
      </c>
      <c r="V391">
        <f t="shared" si="123"/>
        <v>0.42857142857142855</v>
      </c>
      <c r="W391">
        <f t="shared" si="108"/>
        <v>0</v>
      </c>
      <c r="X391">
        <f t="shared" si="109"/>
        <v>0</v>
      </c>
      <c r="Y391">
        <f t="shared" si="110"/>
        <v>0</v>
      </c>
      <c r="Z391">
        <f t="shared" si="111"/>
        <v>0.42857142857142855</v>
      </c>
      <c r="AA391">
        <f t="shared" si="112"/>
        <v>0</v>
      </c>
      <c r="AB391">
        <f t="shared" si="113"/>
        <v>0.42857142857142855</v>
      </c>
      <c r="AC391">
        <f t="shared" si="114"/>
        <v>0.42857142857142855</v>
      </c>
      <c r="AD391">
        <f t="shared" si="115"/>
        <v>0.42857142857142855</v>
      </c>
      <c r="AE391">
        <f t="shared" si="116"/>
        <v>0.42857142857142855</v>
      </c>
      <c r="AH391">
        <f t="shared" si="117"/>
        <v>2.9999999999999996</v>
      </c>
      <c r="AI391">
        <f t="shared" si="124"/>
        <v>7</v>
      </c>
      <c r="AJ391" s="5" t="str">
        <f t="shared" si="125"/>
        <v>Correct</v>
      </c>
      <c r="AK391" s="37"/>
      <c r="AL391" t="s">
        <v>94</v>
      </c>
      <c r="AM391">
        <v>78</v>
      </c>
      <c r="AN391" t="s">
        <v>95</v>
      </c>
      <c r="AO391" t="s">
        <v>205</v>
      </c>
      <c r="AP391" t="s">
        <v>107</v>
      </c>
      <c r="AR391" s="1" t="s">
        <v>80</v>
      </c>
      <c r="AS391" t="s">
        <v>108</v>
      </c>
      <c r="AT391" t="s">
        <v>103</v>
      </c>
      <c r="AU391" t="s">
        <v>104</v>
      </c>
      <c r="AV391" t="s">
        <v>102</v>
      </c>
      <c r="AW391" s="1"/>
      <c r="AX391" t="s">
        <v>102</v>
      </c>
    </row>
    <row r="392" spans="1:50" x14ac:dyDescent="0.25">
      <c r="A392" s="1">
        <v>391</v>
      </c>
      <c r="K392" t="s">
        <v>27</v>
      </c>
      <c r="L392" t="s">
        <v>28</v>
      </c>
      <c r="N392" t="s">
        <v>30</v>
      </c>
      <c r="P392">
        <f t="shared" si="118"/>
        <v>3</v>
      </c>
      <c r="Q392">
        <f t="shared" si="119"/>
        <v>1</v>
      </c>
      <c r="S392">
        <f t="shared" si="120"/>
        <v>0</v>
      </c>
      <c r="T392">
        <f t="shared" si="121"/>
        <v>0</v>
      </c>
      <c r="U392">
        <f t="shared" si="122"/>
        <v>0</v>
      </c>
      <c r="V392">
        <f t="shared" si="123"/>
        <v>0</v>
      </c>
      <c r="W392">
        <f t="shared" si="108"/>
        <v>0</v>
      </c>
      <c r="X392">
        <f t="shared" si="109"/>
        <v>0</v>
      </c>
      <c r="Y392">
        <f t="shared" si="110"/>
        <v>0</v>
      </c>
      <c r="Z392">
        <f t="shared" si="111"/>
        <v>0</v>
      </c>
      <c r="AA392">
        <f t="shared" si="112"/>
        <v>0</v>
      </c>
      <c r="AB392">
        <f t="shared" si="113"/>
        <v>1</v>
      </c>
      <c r="AC392">
        <f t="shared" si="114"/>
        <v>1</v>
      </c>
      <c r="AD392">
        <f t="shared" si="115"/>
        <v>0</v>
      </c>
      <c r="AE392">
        <f t="shared" si="116"/>
        <v>1</v>
      </c>
      <c r="AH392">
        <f t="shared" si="117"/>
        <v>3</v>
      </c>
      <c r="AI392">
        <f t="shared" si="124"/>
        <v>3</v>
      </c>
      <c r="AJ392" s="5" t="str">
        <f t="shared" si="125"/>
        <v>Correct</v>
      </c>
      <c r="AK392" s="37"/>
      <c r="AL392" t="s">
        <v>105</v>
      </c>
      <c r="AM392">
        <v>71</v>
      </c>
      <c r="AN392" t="s">
        <v>95</v>
      </c>
      <c r="AO392" t="s">
        <v>223</v>
      </c>
      <c r="AP392" t="s">
        <v>107</v>
      </c>
      <c r="AQ392" t="s">
        <v>98</v>
      </c>
      <c r="AR392" s="1" t="s">
        <v>80</v>
      </c>
      <c r="AS392" t="s">
        <v>114</v>
      </c>
      <c r="AT392" t="s">
        <v>153</v>
      </c>
      <c r="AU392" t="s">
        <v>101</v>
      </c>
      <c r="AV392" t="s">
        <v>102</v>
      </c>
      <c r="AW392" s="1"/>
      <c r="AX392" t="s">
        <v>102</v>
      </c>
    </row>
    <row r="393" spans="1:50" x14ac:dyDescent="0.25">
      <c r="A393" s="1">
        <v>392</v>
      </c>
      <c r="B393" t="s">
        <v>19</v>
      </c>
      <c r="D393" t="s">
        <v>21</v>
      </c>
      <c r="J393" t="s">
        <v>26</v>
      </c>
      <c r="P393">
        <f t="shared" si="118"/>
        <v>3</v>
      </c>
      <c r="Q393">
        <f t="shared" si="119"/>
        <v>1</v>
      </c>
      <c r="S393">
        <f t="shared" si="120"/>
        <v>1</v>
      </c>
      <c r="T393">
        <f t="shared" si="121"/>
        <v>0</v>
      </c>
      <c r="U393">
        <f t="shared" si="122"/>
        <v>1</v>
      </c>
      <c r="V393">
        <f t="shared" si="123"/>
        <v>0</v>
      </c>
      <c r="W393">
        <f t="shared" si="108"/>
        <v>0</v>
      </c>
      <c r="X393">
        <f t="shared" si="109"/>
        <v>0</v>
      </c>
      <c r="Y393">
        <f t="shared" si="110"/>
        <v>0</v>
      </c>
      <c r="Z393">
        <f t="shared" si="111"/>
        <v>0</v>
      </c>
      <c r="AA393">
        <f t="shared" si="112"/>
        <v>1</v>
      </c>
      <c r="AB393">
        <f t="shared" si="113"/>
        <v>0</v>
      </c>
      <c r="AC393">
        <f t="shared" si="114"/>
        <v>0</v>
      </c>
      <c r="AD393">
        <f t="shared" si="115"/>
        <v>0</v>
      </c>
      <c r="AE393">
        <f t="shared" si="116"/>
        <v>0</v>
      </c>
      <c r="AH393">
        <f t="shared" si="117"/>
        <v>3</v>
      </c>
      <c r="AI393">
        <f t="shared" si="124"/>
        <v>3</v>
      </c>
      <c r="AJ393" s="5" t="str">
        <f t="shared" si="125"/>
        <v>Correct</v>
      </c>
      <c r="AK393" s="37"/>
      <c r="AL393" t="s">
        <v>105</v>
      </c>
      <c r="AM393">
        <v>72</v>
      </c>
      <c r="AN393" t="s">
        <v>95</v>
      </c>
      <c r="AO393" t="s">
        <v>162</v>
      </c>
      <c r="AP393" t="s">
        <v>107</v>
      </c>
      <c r="AQ393" t="s">
        <v>98</v>
      </c>
      <c r="AR393" s="1" t="s">
        <v>80</v>
      </c>
      <c r="AS393" t="s">
        <v>108</v>
      </c>
      <c r="AT393" t="s">
        <v>100</v>
      </c>
      <c r="AU393" t="s">
        <v>104</v>
      </c>
      <c r="AV393" t="s">
        <v>102</v>
      </c>
      <c r="AW393" s="1"/>
      <c r="AX393" t="s">
        <v>102</v>
      </c>
    </row>
    <row r="394" spans="1:50" x14ac:dyDescent="0.25">
      <c r="A394" s="1">
        <v>393</v>
      </c>
      <c r="J394" t="s">
        <v>26</v>
      </c>
      <c r="N394" t="s">
        <v>30</v>
      </c>
      <c r="P394">
        <f t="shared" si="118"/>
        <v>2</v>
      </c>
      <c r="Q394">
        <f t="shared" si="119"/>
        <v>1.5</v>
      </c>
      <c r="S394">
        <f t="shared" si="120"/>
        <v>0</v>
      </c>
      <c r="T394">
        <f t="shared" si="121"/>
        <v>0</v>
      </c>
      <c r="U394">
        <f t="shared" si="122"/>
        <v>0</v>
      </c>
      <c r="V394">
        <f t="shared" si="123"/>
        <v>0</v>
      </c>
      <c r="W394">
        <f t="shared" si="108"/>
        <v>0</v>
      </c>
      <c r="X394">
        <f t="shared" si="109"/>
        <v>0</v>
      </c>
      <c r="Y394">
        <f t="shared" si="110"/>
        <v>0</v>
      </c>
      <c r="Z394">
        <f t="shared" si="111"/>
        <v>0</v>
      </c>
      <c r="AA394">
        <f t="shared" si="112"/>
        <v>1</v>
      </c>
      <c r="AB394">
        <f t="shared" si="113"/>
        <v>0</v>
      </c>
      <c r="AC394">
        <f t="shared" si="114"/>
        <v>0</v>
      </c>
      <c r="AD394">
        <f t="shared" si="115"/>
        <v>0</v>
      </c>
      <c r="AE394">
        <f t="shared" si="116"/>
        <v>1</v>
      </c>
      <c r="AH394">
        <f t="shared" si="117"/>
        <v>2</v>
      </c>
      <c r="AI394">
        <f t="shared" si="124"/>
        <v>2</v>
      </c>
      <c r="AJ394" s="5" t="str">
        <f t="shared" si="125"/>
        <v>Correct</v>
      </c>
      <c r="AK394" s="37"/>
      <c r="AL394" t="s">
        <v>105</v>
      </c>
      <c r="AM394">
        <v>66</v>
      </c>
      <c r="AN394" t="s">
        <v>95</v>
      </c>
      <c r="AO394" t="s">
        <v>205</v>
      </c>
      <c r="AP394" t="s">
        <v>107</v>
      </c>
      <c r="AQ394" t="s">
        <v>98</v>
      </c>
      <c r="AR394" s="1" t="s">
        <v>80</v>
      </c>
      <c r="AS394" t="s">
        <v>126</v>
      </c>
      <c r="AT394" t="s">
        <v>120</v>
      </c>
      <c r="AU394" t="s">
        <v>104</v>
      </c>
      <c r="AV394" t="s">
        <v>102</v>
      </c>
      <c r="AW394" s="1" t="s">
        <v>373</v>
      </c>
      <c r="AX394" t="s">
        <v>102</v>
      </c>
    </row>
    <row r="395" spans="1:50" x14ac:dyDescent="0.25">
      <c r="A395" s="1">
        <v>394</v>
      </c>
      <c r="C395" t="s">
        <v>20</v>
      </c>
      <c r="D395" t="s">
        <v>21</v>
      </c>
      <c r="J395" t="s">
        <v>26</v>
      </c>
      <c r="P395">
        <f t="shared" si="118"/>
        <v>3</v>
      </c>
      <c r="Q395">
        <f t="shared" si="119"/>
        <v>1</v>
      </c>
      <c r="S395">
        <f t="shared" si="120"/>
        <v>0</v>
      </c>
      <c r="T395">
        <f t="shared" si="121"/>
        <v>1</v>
      </c>
      <c r="U395">
        <f t="shared" si="122"/>
        <v>1</v>
      </c>
      <c r="V395">
        <f t="shared" si="123"/>
        <v>0</v>
      </c>
      <c r="W395">
        <f t="shared" si="108"/>
        <v>0</v>
      </c>
      <c r="X395">
        <f t="shared" si="109"/>
        <v>0</v>
      </c>
      <c r="Y395">
        <f t="shared" si="110"/>
        <v>0</v>
      </c>
      <c r="Z395">
        <f t="shared" si="111"/>
        <v>0</v>
      </c>
      <c r="AA395">
        <f t="shared" si="112"/>
        <v>1</v>
      </c>
      <c r="AB395">
        <f t="shared" si="113"/>
        <v>0</v>
      </c>
      <c r="AC395">
        <f t="shared" si="114"/>
        <v>0</v>
      </c>
      <c r="AD395">
        <f t="shared" si="115"/>
        <v>0</v>
      </c>
      <c r="AE395">
        <f t="shared" si="116"/>
        <v>0</v>
      </c>
      <c r="AH395">
        <f t="shared" si="117"/>
        <v>3</v>
      </c>
      <c r="AI395">
        <f t="shared" si="124"/>
        <v>3</v>
      </c>
      <c r="AJ395" s="5" t="str">
        <f t="shared" si="125"/>
        <v>Correct</v>
      </c>
      <c r="AK395" s="37"/>
      <c r="AL395" t="s">
        <v>105</v>
      </c>
      <c r="AM395">
        <v>80</v>
      </c>
      <c r="AN395" t="s">
        <v>95</v>
      </c>
      <c r="AO395" t="s">
        <v>205</v>
      </c>
      <c r="AP395" t="s">
        <v>107</v>
      </c>
      <c r="AQ395" t="s">
        <v>98</v>
      </c>
      <c r="AR395" s="1" t="s">
        <v>80</v>
      </c>
      <c r="AS395" t="s">
        <v>108</v>
      </c>
      <c r="AT395" t="s">
        <v>103</v>
      </c>
      <c r="AU395" t="s">
        <v>104</v>
      </c>
      <c r="AV395" t="s">
        <v>102</v>
      </c>
      <c r="AW395" s="1"/>
      <c r="AX395" t="s">
        <v>102</v>
      </c>
    </row>
    <row r="396" spans="1:50" x14ac:dyDescent="0.25">
      <c r="A396" s="1">
        <v>395</v>
      </c>
      <c r="E396" t="s">
        <v>22</v>
      </c>
      <c r="H396" t="s">
        <v>25</v>
      </c>
      <c r="P396">
        <f t="shared" si="118"/>
        <v>2</v>
      </c>
      <c r="Q396">
        <f t="shared" si="119"/>
        <v>1.5</v>
      </c>
      <c r="S396">
        <f t="shared" si="120"/>
        <v>0</v>
      </c>
      <c r="T396">
        <f t="shared" si="121"/>
        <v>0</v>
      </c>
      <c r="U396">
        <f t="shared" si="122"/>
        <v>0</v>
      </c>
      <c r="V396">
        <f t="shared" si="123"/>
        <v>1</v>
      </c>
      <c r="W396">
        <f t="shared" si="108"/>
        <v>0</v>
      </c>
      <c r="X396">
        <f t="shared" si="109"/>
        <v>0</v>
      </c>
      <c r="Y396">
        <f t="shared" si="110"/>
        <v>1</v>
      </c>
      <c r="Z396">
        <f t="shared" si="111"/>
        <v>0</v>
      </c>
      <c r="AA396">
        <f t="shared" si="112"/>
        <v>0</v>
      </c>
      <c r="AB396">
        <f t="shared" si="113"/>
        <v>0</v>
      </c>
      <c r="AC396">
        <f t="shared" si="114"/>
        <v>0</v>
      </c>
      <c r="AD396">
        <f t="shared" si="115"/>
        <v>0</v>
      </c>
      <c r="AE396">
        <f t="shared" si="116"/>
        <v>0</v>
      </c>
      <c r="AH396">
        <f t="shared" si="117"/>
        <v>2</v>
      </c>
      <c r="AI396">
        <f t="shared" si="124"/>
        <v>2</v>
      </c>
      <c r="AJ396" s="5" t="str">
        <f t="shared" si="125"/>
        <v>Correct</v>
      </c>
      <c r="AK396" s="37"/>
      <c r="AL396" t="s">
        <v>94</v>
      </c>
      <c r="AM396">
        <v>82</v>
      </c>
      <c r="AN396" t="s">
        <v>95</v>
      </c>
      <c r="AO396" t="s">
        <v>162</v>
      </c>
      <c r="AP396" t="s">
        <v>107</v>
      </c>
      <c r="AQ396" t="s">
        <v>98</v>
      </c>
      <c r="AR396" s="1" t="s">
        <v>89</v>
      </c>
      <c r="AS396" t="s">
        <v>99</v>
      </c>
      <c r="AT396" t="s">
        <v>103</v>
      </c>
      <c r="AU396" t="s">
        <v>104</v>
      </c>
      <c r="AV396" t="s">
        <v>102</v>
      </c>
      <c r="AW396" s="1"/>
      <c r="AX396" t="s">
        <v>98</v>
      </c>
    </row>
    <row r="397" spans="1:50" x14ac:dyDescent="0.25">
      <c r="A397" s="1">
        <v>396</v>
      </c>
      <c r="J397" t="s">
        <v>26</v>
      </c>
      <c r="L397" t="s">
        <v>28</v>
      </c>
      <c r="P397">
        <f t="shared" si="118"/>
        <v>2</v>
      </c>
      <c r="Q397">
        <f t="shared" si="119"/>
        <v>1.5</v>
      </c>
      <c r="S397">
        <f t="shared" si="120"/>
        <v>0</v>
      </c>
      <c r="T397">
        <f t="shared" si="121"/>
        <v>0</v>
      </c>
      <c r="U397">
        <f t="shared" si="122"/>
        <v>0</v>
      </c>
      <c r="V397">
        <f t="shared" si="123"/>
        <v>0</v>
      </c>
      <c r="W397">
        <f t="shared" si="108"/>
        <v>0</v>
      </c>
      <c r="X397">
        <f t="shared" si="109"/>
        <v>0</v>
      </c>
      <c r="Y397">
        <f t="shared" si="110"/>
        <v>0</v>
      </c>
      <c r="Z397">
        <f t="shared" si="111"/>
        <v>0</v>
      </c>
      <c r="AA397">
        <f t="shared" si="112"/>
        <v>1</v>
      </c>
      <c r="AB397">
        <f t="shared" si="113"/>
        <v>0</v>
      </c>
      <c r="AC397">
        <f t="shared" si="114"/>
        <v>1</v>
      </c>
      <c r="AD397">
        <f t="shared" si="115"/>
        <v>0</v>
      </c>
      <c r="AE397">
        <f t="shared" si="116"/>
        <v>0</v>
      </c>
      <c r="AH397">
        <f t="shared" si="117"/>
        <v>2</v>
      </c>
      <c r="AI397">
        <f t="shared" si="124"/>
        <v>2</v>
      </c>
      <c r="AJ397" s="5" t="str">
        <f t="shared" si="125"/>
        <v>Correct</v>
      </c>
      <c r="AK397" s="37"/>
      <c r="AL397" t="s">
        <v>105</v>
      </c>
      <c r="AM397">
        <v>68</v>
      </c>
      <c r="AN397" t="s">
        <v>95</v>
      </c>
      <c r="AO397" t="s">
        <v>163</v>
      </c>
      <c r="AP397" t="s">
        <v>107</v>
      </c>
      <c r="AQ397" t="s">
        <v>98</v>
      </c>
      <c r="AR397" s="1" t="s">
        <v>80</v>
      </c>
      <c r="AS397" t="s">
        <v>108</v>
      </c>
      <c r="AT397" t="s">
        <v>110</v>
      </c>
      <c r="AU397" t="s">
        <v>104</v>
      </c>
      <c r="AV397" t="s">
        <v>102</v>
      </c>
      <c r="AW397" s="1"/>
      <c r="AX397" t="s">
        <v>102</v>
      </c>
    </row>
    <row r="398" spans="1:50" x14ac:dyDescent="0.25">
      <c r="A398" s="1">
        <v>397</v>
      </c>
      <c r="P398">
        <f t="shared" si="118"/>
        <v>0</v>
      </c>
      <c r="Q398" t="e">
        <f t="shared" si="119"/>
        <v>#DIV/0!</v>
      </c>
      <c r="S398">
        <f t="shared" si="120"/>
        <v>0</v>
      </c>
      <c r="T398">
        <f t="shared" si="121"/>
        <v>0</v>
      </c>
      <c r="U398">
        <f t="shared" si="122"/>
        <v>0</v>
      </c>
      <c r="V398">
        <f t="shared" si="123"/>
        <v>0</v>
      </c>
      <c r="W398">
        <f t="shared" si="108"/>
        <v>0</v>
      </c>
      <c r="X398">
        <f t="shared" si="109"/>
        <v>0</v>
      </c>
      <c r="Y398">
        <f t="shared" si="110"/>
        <v>0</v>
      </c>
      <c r="Z398">
        <f t="shared" si="111"/>
        <v>0</v>
      </c>
      <c r="AA398">
        <f t="shared" si="112"/>
        <v>0</v>
      </c>
      <c r="AB398">
        <f t="shared" si="113"/>
        <v>0</v>
      </c>
      <c r="AC398">
        <f t="shared" si="114"/>
        <v>0</v>
      </c>
      <c r="AD398">
        <f t="shared" si="115"/>
        <v>0</v>
      </c>
      <c r="AE398">
        <f t="shared" si="116"/>
        <v>0</v>
      </c>
      <c r="AH398">
        <f t="shared" si="117"/>
        <v>0</v>
      </c>
      <c r="AI398">
        <f t="shared" si="124"/>
        <v>0</v>
      </c>
      <c r="AJ398" s="5" t="str">
        <f t="shared" si="125"/>
        <v>Correct</v>
      </c>
      <c r="AK398" s="37"/>
      <c r="AL398" t="s">
        <v>94</v>
      </c>
      <c r="AM398">
        <v>46</v>
      </c>
      <c r="AN398" t="s">
        <v>95</v>
      </c>
      <c r="AO398" t="s">
        <v>158</v>
      </c>
      <c r="AP398" t="s">
        <v>134</v>
      </c>
      <c r="AQ398" t="s">
        <v>98</v>
      </c>
      <c r="AR398" s="1" t="s">
        <v>80</v>
      </c>
      <c r="AS398" t="s">
        <v>126</v>
      </c>
      <c r="AT398" t="s">
        <v>100</v>
      </c>
      <c r="AU398" t="s">
        <v>101</v>
      </c>
      <c r="AV398" t="s">
        <v>102</v>
      </c>
      <c r="AW398" s="1" t="s">
        <v>92</v>
      </c>
      <c r="AX398" t="s">
        <v>102</v>
      </c>
    </row>
    <row r="399" spans="1:50" x14ac:dyDescent="0.25">
      <c r="A399" s="1">
        <v>398</v>
      </c>
      <c r="C399" t="s">
        <v>20</v>
      </c>
      <c r="E399" t="s">
        <v>22</v>
      </c>
      <c r="P399">
        <f t="shared" si="118"/>
        <v>2</v>
      </c>
      <c r="Q399">
        <f t="shared" si="119"/>
        <v>1.5</v>
      </c>
      <c r="S399">
        <f t="shared" si="120"/>
        <v>0</v>
      </c>
      <c r="T399">
        <f t="shared" si="121"/>
        <v>1</v>
      </c>
      <c r="U399">
        <f t="shared" si="122"/>
        <v>0</v>
      </c>
      <c r="V399">
        <f t="shared" si="123"/>
        <v>1</v>
      </c>
      <c r="W399">
        <f t="shared" si="108"/>
        <v>0</v>
      </c>
      <c r="X399">
        <f t="shared" si="109"/>
        <v>0</v>
      </c>
      <c r="Y399">
        <f t="shared" si="110"/>
        <v>0</v>
      </c>
      <c r="Z399">
        <f t="shared" si="111"/>
        <v>0</v>
      </c>
      <c r="AA399">
        <f t="shared" si="112"/>
        <v>0</v>
      </c>
      <c r="AB399">
        <f t="shared" si="113"/>
        <v>0</v>
      </c>
      <c r="AC399">
        <f t="shared" si="114"/>
        <v>0</v>
      </c>
      <c r="AD399">
        <f t="shared" si="115"/>
        <v>0</v>
      </c>
      <c r="AE399">
        <f t="shared" si="116"/>
        <v>0</v>
      </c>
      <c r="AH399">
        <f t="shared" si="117"/>
        <v>2</v>
      </c>
      <c r="AI399">
        <f t="shared" si="124"/>
        <v>2</v>
      </c>
      <c r="AJ399" s="5" t="str">
        <f t="shared" si="125"/>
        <v>Correct</v>
      </c>
      <c r="AK399" s="37"/>
      <c r="AL399" t="s">
        <v>94</v>
      </c>
      <c r="AM399">
        <v>80</v>
      </c>
      <c r="AN399" t="s">
        <v>95</v>
      </c>
      <c r="AO399" t="s">
        <v>127</v>
      </c>
      <c r="AP399" t="s">
        <v>107</v>
      </c>
      <c r="AR399" s="1" t="s">
        <v>80</v>
      </c>
      <c r="AS399" t="s">
        <v>126</v>
      </c>
      <c r="AT399" t="s">
        <v>103</v>
      </c>
      <c r="AU399" t="s">
        <v>104</v>
      </c>
      <c r="AV399" t="s">
        <v>102</v>
      </c>
      <c r="AW399" s="1"/>
      <c r="AX399" t="s">
        <v>102</v>
      </c>
    </row>
    <row r="400" spans="1:50" x14ac:dyDescent="0.25">
      <c r="A400" s="1">
        <v>399</v>
      </c>
      <c r="P400">
        <f t="shared" si="118"/>
        <v>0</v>
      </c>
      <c r="Q400" t="e">
        <f t="shared" si="119"/>
        <v>#DIV/0!</v>
      </c>
      <c r="S400">
        <f t="shared" si="120"/>
        <v>0</v>
      </c>
      <c r="T400">
        <f t="shared" si="121"/>
        <v>0</v>
      </c>
      <c r="U400">
        <f t="shared" si="122"/>
        <v>0</v>
      </c>
      <c r="V400">
        <f t="shared" si="123"/>
        <v>0</v>
      </c>
      <c r="W400">
        <f t="shared" si="108"/>
        <v>0</v>
      </c>
      <c r="X400">
        <f t="shared" si="109"/>
        <v>0</v>
      </c>
      <c r="Y400">
        <f t="shared" si="110"/>
        <v>0</v>
      </c>
      <c r="Z400">
        <f t="shared" si="111"/>
        <v>0</v>
      </c>
      <c r="AA400">
        <f t="shared" si="112"/>
        <v>0</v>
      </c>
      <c r="AB400">
        <f t="shared" si="113"/>
        <v>0</v>
      </c>
      <c r="AC400">
        <f t="shared" si="114"/>
        <v>0</v>
      </c>
      <c r="AD400">
        <f t="shared" si="115"/>
        <v>0</v>
      </c>
      <c r="AE400">
        <f t="shared" si="116"/>
        <v>0</v>
      </c>
      <c r="AH400">
        <f t="shared" si="117"/>
        <v>0</v>
      </c>
      <c r="AI400">
        <f t="shared" si="124"/>
        <v>0</v>
      </c>
      <c r="AJ400" s="5" t="str">
        <f t="shared" si="125"/>
        <v>Correct</v>
      </c>
      <c r="AK400" s="37"/>
      <c r="AL400" t="s">
        <v>94</v>
      </c>
      <c r="AM400">
        <v>54</v>
      </c>
      <c r="AN400" t="s">
        <v>121</v>
      </c>
      <c r="AO400" t="s">
        <v>168</v>
      </c>
      <c r="AP400" t="s">
        <v>97</v>
      </c>
      <c r="AQ400" t="s">
        <v>98</v>
      </c>
      <c r="AR400" s="1" t="s">
        <v>80</v>
      </c>
      <c r="AS400" t="s">
        <v>126</v>
      </c>
      <c r="AT400" t="s">
        <v>153</v>
      </c>
      <c r="AU400" t="s">
        <v>101</v>
      </c>
      <c r="AV400" t="s">
        <v>102</v>
      </c>
      <c r="AW400" s="1" t="s">
        <v>92</v>
      </c>
      <c r="AX400" t="s">
        <v>102</v>
      </c>
    </row>
    <row r="401" spans="1:50" x14ac:dyDescent="0.25">
      <c r="A401" s="1">
        <v>400</v>
      </c>
      <c r="C401" t="s">
        <v>20</v>
      </c>
      <c r="J401" t="s">
        <v>26</v>
      </c>
      <c r="L401" t="s">
        <v>28</v>
      </c>
      <c r="P401">
        <f t="shared" si="118"/>
        <v>3</v>
      </c>
      <c r="Q401">
        <f t="shared" si="119"/>
        <v>1</v>
      </c>
      <c r="S401">
        <f t="shared" si="120"/>
        <v>0</v>
      </c>
      <c r="T401">
        <f t="shared" si="121"/>
        <v>1</v>
      </c>
      <c r="U401">
        <f t="shared" si="122"/>
        <v>0</v>
      </c>
      <c r="V401">
        <f t="shared" si="123"/>
        <v>0</v>
      </c>
      <c r="W401">
        <f t="shared" si="108"/>
        <v>0</v>
      </c>
      <c r="X401">
        <f t="shared" si="109"/>
        <v>0</v>
      </c>
      <c r="Y401">
        <f t="shared" si="110"/>
        <v>0</v>
      </c>
      <c r="Z401">
        <f t="shared" si="111"/>
        <v>0</v>
      </c>
      <c r="AA401">
        <f t="shared" si="112"/>
        <v>1</v>
      </c>
      <c r="AB401">
        <f t="shared" si="113"/>
        <v>0</v>
      </c>
      <c r="AC401">
        <f t="shared" si="114"/>
        <v>1</v>
      </c>
      <c r="AD401">
        <f t="shared" si="115"/>
        <v>0</v>
      </c>
      <c r="AE401">
        <f t="shared" si="116"/>
        <v>0</v>
      </c>
      <c r="AH401">
        <f t="shared" si="117"/>
        <v>3</v>
      </c>
      <c r="AI401">
        <f t="shared" si="124"/>
        <v>3</v>
      </c>
      <c r="AJ401" s="5" t="str">
        <f t="shared" si="125"/>
        <v>Correct</v>
      </c>
      <c r="AK401" s="37"/>
      <c r="AL401" t="s">
        <v>105</v>
      </c>
      <c r="AM401">
        <v>22</v>
      </c>
      <c r="AN401" t="s">
        <v>115</v>
      </c>
      <c r="AO401" t="s">
        <v>338</v>
      </c>
      <c r="AP401" t="s">
        <v>134</v>
      </c>
      <c r="AQ401" t="s">
        <v>102</v>
      </c>
      <c r="AR401" s="1" t="s">
        <v>80</v>
      </c>
      <c r="AS401" t="s">
        <v>114</v>
      </c>
      <c r="AT401" t="s">
        <v>120</v>
      </c>
      <c r="AU401" t="s">
        <v>101</v>
      </c>
      <c r="AV401" t="s">
        <v>102</v>
      </c>
      <c r="AW401" s="1" t="s">
        <v>92</v>
      </c>
      <c r="AX401" t="s">
        <v>102</v>
      </c>
    </row>
    <row r="402" spans="1:50" x14ac:dyDescent="0.25">
      <c r="A402" s="1">
        <v>401</v>
      </c>
      <c r="B402" t="s">
        <v>19</v>
      </c>
      <c r="J402" t="s">
        <v>26</v>
      </c>
      <c r="L402" t="s">
        <v>28</v>
      </c>
      <c r="P402">
        <f t="shared" si="118"/>
        <v>3</v>
      </c>
      <c r="Q402">
        <f t="shared" si="119"/>
        <v>1</v>
      </c>
      <c r="S402">
        <f t="shared" si="120"/>
        <v>1</v>
      </c>
      <c r="T402">
        <f t="shared" si="121"/>
        <v>0</v>
      </c>
      <c r="U402">
        <f t="shared" si="122"/>
        <v>0</v>
      </c>
      <c r="V402">
        <f t="shared" si="123"/>
        <v>0</v>
      </c>
      <c r="W402">
        <f t="shared" si="108"/>
        <v>0</v>
      </c>
      <c r="X402">
        <f t="shared" si="109"/>
        <v>0</v>
      </c>
      <c r="Y402">
        <f t="shared" si="110"/>
        <v>0</v>
      </c>
      <c r="Z402">
        <f t="shared" si="111"/>
        <v>0</v>
      </c>
      <c r="AA402">
        <f t="shared" si="112"/>
        <v>1</v>
      </c>
      <c r="AB402">
        <f t="shared" si="113"/>
        <v>0</v>
      </c>
      <c r="AC402">
        <f t="shared" si="114"/>
        <v>1</v>
      </c>
      <c r="AD402">
        <f t="shared" si="115"/>
        <v>0</v>
      </c>
      <c r="AE402">
        <f t="shared" si="116"/>
        <v>0</v>
      </c>
      <c r="AH402">
        <f t="shared" si="117"/>
        <v>3</v>
      </c>
      <c r="AI402">
        <f t="shared" si="124"/>
        <v>3</v>
      </c>
      <c r="AJ402" s="5" t="str">
        <f t="shared" si="125"/>
        <v>Correct</v>
      </c>
      <c r="AK402" s="37"/>
      <c r="AL402" t="s">
        <v>105</v>
      </c>
      <c r="AM402">
        <v>70</v>
      </c>
      <c r="AN402" t="s">
        <v>95</v>
      </c>
      <c r="AO402" t="s">
        <v>186</v>
      </c>
      <c r="AP402" t="s">
        <v>107</v>
      </c>
      <c r="AQ402" t="s">
        <v>98</v>
      </c>
      <c r="AR402" s="1" t="s">
        <v>80</v>
      </c>
      <c r="AS402" t="s">
        <v>126</v>
      </c>
      <c r="AT402" t="s">
        <v>153</v>
      </c>
      <c r="AU402" t="s">
        <v>104</v>
      </c>
      <c r="AV402" t="s">
        <v>102</v>
      </c>
      <c r="AW402" s="1" t="s">
        <v>373</v>
      </c>
      <c r="AX402" t="s">
        <v>102</v>
      </c>
    </row>
    <row r="403" spans="1:50" x14ac:dyDescent="0.25">
      <c r="A403" s="1">
        <v>402</v>
      </c>
      <c r="C403" t="s">
        <v>20</v>
      </c>
      <c r="D403" t="s">
        <v>21</v>
      </c>
      <c r="J403" t="s">
        <v>26</v>
      </c>
      <c r="P403">
        <f t="shared" si="118"/>
        <v>3</v>
      </c>
      <c r="Q403">
        <f t="shared" si="119"/>
        <v>1</v>
      </c>
      <c r="S403">
        <f t="shared" si="120"/>
        <v>0</v>
      </c>
      <c r="T403">
        <f t="shared" si="121"/>
        <v>1</v>
      </c>
      <c r="U403">
        <f t="shared" si="122"/>
        <v>1</v>
      </c>
      <c r="V403">
        <f t="shared" si="123"/>
        <v>0</v>
      </c>
      <c r="W403">
        <f t="shared" si="108"/>
        <v>0</v>
      </c>
      <c r="X403">
        <f t="shared" si="109"/>
        <v>0</v>
      </c>
      <c r="Y403">
        <f t="shared" si="110"/>
        <v>0</v>
      </c>
      <c r="Z403">
        <f t="shared" si="111"/>
        <v>0</v>
      </c>
      <c r="AA403">
        <f t="shared" si="112"/>
        <v>1</v>
      </c>
      <c r="AB403">
        <f t="shared" si="113"/>
        <v>0</v>
      </c>
      <c r="AC403">
        <f t="shared" si="114"/>
        <v>0</v>
      </c>
      <c r="AD403">
        <f t="shared" si="115"/>
        <v>0</v>
      </c>
      <c r="AE403">
        <f t="shared" si="116"/>
        <v>0</v>
      </c>
      <c r="AH403">
        <f t="shared" si="117"/>
        <v>3</v>
      </c>
      <c r="AI403">
        <f t="shared" si="124"/>
        <v>3</v>
      </c>
      <c r="AJ403" s="5" t="str">
        <f t="shared" si="125"/>
        <v>Correct</v>
      </c>
      <c r="AK403" s="37"/>
      <c r="AL403" t="s">
        <v>94</v>
      </c>
      <c r="AM403">
        <v>88</v>
      </c>
      <c r="AN403" t="s">
        <v>95</v>
      </c>
      <c r="AO403" t="s">
        <v>204</v>
      </c>
      <c r="AP403" t="s">
        <v>107</v>
      </c>
      <c r="AR403" s="1" t="s">
        <v>80</v>
      </c>
      <c r="AS403" t="s">
        <v>114</v>
      </c>
      <c r="AT403" t="s">
        <v>100</v>
      </c>
      <c r="AU403" t="s">
        <v>104</v>
      </c>
      <c r="AV403" t="s">
        <v>102</v>
      </c>
      <c r="AW403" s="1"/>
      <c r="AX403" t="s">
        <v>102</v>
      </c>
    </row>
    <row r="404" spans="1:50" x14ac:dyDescent="0.25">
      <c r="A404" s="1">
        <v>403</v>
      </c>
      <c r="D404" t="s">
        <v>21</v>
      </c>
      <c r="K404" t="s">
        <v>27</v>
      </c>
      <c r="L404" t="s">
        <v>28</v>
      </c>
      <c r="P404">
        <f t="shared" si="118"/>
        <v>3</v>
      </c>
      <c r="Q404">
        <f t="shared" si="119"/>
        <v>1</v>
      </c>
      <c r="S404">
        <f t="shared" si="120"/>
        <v>0</v>
      </c>
      <c r="T404">
        <f t="shared" si="121"/>
        <v>0</v>
      </c>
      <c r="U404">
        <f t="shared" si="122"/>
        <v>1</v>
      </c>
      <c r="V404">
        <f t="shared" si="123"/>
        <v>0</v>
      </c>
      <c r="W404">
        <f t="shared" si="108"/>
        <v>0</v>
      </c>
      <c r="X404">
        <f t="shared" si="109"/>
        <v>0</v>
      </c>
      <c r="Y404">
        <f t="shared" si="110"/>
        <v>0</v>
      </c>
      <c r="Z404">
        <f t="shared" si="111"/>
        <v>0</v>
      </c>
      <c r="AA404">
        <f t="shared" si="112"/>
        <v>0</v>
      </c>
      <c r="AB404">
        <f t="shared" si="113"/>
        <v>1</v>
      </c>
      <c r="AC404">
        <f t="shared" si="114"/>
        <v>1</v>
      </c>
      <c r="AD404">
        <f t="shared" si="115"/>
        <v>0</v>
      </c>
      <c r="AE404">
        <f t="shared" si="116"/>
        <v>0</v>
      </c>
      <c r="AH404">
        <f t="shared" si="117"/>
        <v>3</v>
      </c>
      <c r="AI404">
        <f t="shared" si="124"/>
        <v>3</v>
      </c>
      <c r="AJ404" s="5" t="str">
        <f t="shared" si="125"/>
        <v>Correct</v>
      </c>
      <c r="AK404" s="37"/>
      <c r="AL404" t="s">
        <v>105</v>
      </c>
      <c r="AM404">
        <v>29</v>
      </c>
      <c r="AN404" t="s">
        <v>121</v>
      </c>
      <c r="AO404" t="s">
        <v>122</v>
      </c>
      <c r="AP404" t="s">
        <v>107</v>
      </c>
      <c r="AQ404" t="s">
        <v>98</v>
      </c>
      <c r="AR404" s="1" t="s">
        <v>80</v>
      </c>
      <c r="AS404" t="s">
        <v>108</v>
      </c>
      <c r="AT404" t="s">
        <v>120</v>
      </c>
      <c r="AU404" t="s">
        <v>101</v>
      </c>
      <c r="AV404" t="s">
        <v>102</v>
      </c>
      <c r="AW404" s="1" t="s">
        <v>92</v>
      </c>
      <c r="AX404" t="s">
        <v>102</v>
      </c>
    </row>
    <row r="405" spans="1:50" x14ac:dyDescent="0.25">
      <c r="A405" s="1">
        <v>404</v>
      </c>
      <c r="B405" t="s">
        <v>19</v>
      </c>
      <c r="C405" t="s">
        <v>20</v>
      </c>
      <c r="P405">
        <f t="shared" si="118"/>
        <v>2</v>
      </c>
      <c r="Q405">
        <f t="shared" si="119"/>
        <v>1.5</v>
      </c>
      <c r="S405">
        <f t="shared" si="120"/>
        <v>1</v>
      </c>
      <c r="T405">
        <f t="shared" si="121"/>
        <v>1</v>
      </c>
      <c r="U405">
        <f t="shared" si="122"/>
        <v>0</v>
      </c>
      <c r="V405">
        <f t="shared" si="123"/>
        <v>0</v>
      </c>
      <c r="W405">
        <f t="shared" si="108"/>
        <v>0</v>
      </c>
      <c r="X405">
        <f t="shared" si="109"/>
        <v>0</v>
      </c>
      <c r="Y405">
        <f t="shared" si="110"/>
        <v>0</v>
      </c>
      <c r="Z405">
        <f t="shared" si="111"/>
        <v>0</v>
      </c>
      <c r="AA405">
        <f t="shared" si="112"/>
        <v>0</v>
      </c>
      <c r="AB405">
        <f t="shared" si="113"/>
        <v>0</v>
      </c>
      <c r="AC405">
        <f t="shared" si="114"/>
        <v>0</v>
      </c>
      <c r="AD405">
        <f t="shared" si="115"/>
        <v>0</v>
      </c>
      <c r="AE405">
        <f t="shared" si="116"/>
        <v>0</v>
      </c>
      <c r="AH405">
        <f t="shared" si="117"/>
        <v>2</v>
      </c>
      <c r="AI405">
        <f t="shared" si="124"/>
        <v>2</v>
      </c>
      <c r="AJ405" s="5" t="str">
        <f t="shared" si="125"/>
        <v>Correct</v>
      </c>
      <c r="AK405" s="37"/>
      <c r="AL405" t="s">
        <v>94</v>
      </c>
      <c r="AM405">
        <v>75</v>
      </c>
      <c r="AN405" t="s">
        <v>95</v>
      </c>
      <c r="AO405" t="s">
        <v>118</v>
      </c>
      <c r="AP405" t="s">
        <v>107</v>
      </c>
      <c r="AQ405" t="s">
        <v>98</v>
      </c>
      <c r="AR405" s="1" t="s">
        <v>80</v>
      </c>
      <c r="AS405" t="s">
        <v>114</v>
      </c>
      <c r="AT405" t="s">
        <v>100</v>
      </c>
      <c r="AU405" t="s">
        <v>104</v>
      </c>
      <c r="AV405" t="s">
        <v>102</v>
      </c>
      <c r="AW405" s="1"/>
      <c r="AX405" t="s">
        <v>98</v>
      </c>
    </row>
    <row r="406" spans="1:50" x14ac:dyDescent="0.25">
      <c r="A406" s="1">
        <v>405</v>
      </c>
      <c r="B406" t="s">
        <v>19</v>
      </c>
      <c r="C406" t="s">
        <v>20</v>
      </c>
      <c r="J406" t="s">
        <v>26</v>
      </c>
      <c r="P406">
        <f t="shared" si="118"/>
        <v>3</v>
      </c>
      <c r="Q406">
        <f t="shared" si="119"/>
        <v>1</v>
      </c>
      <c r="S406">
        <f t="shared" si="120"/>
        <v>1</v>
      </c>
      <c r="T406">
        <f t="shared" si="121"/>
        <v>1</v>
      </c>
      <c r="U406">
        <f t="shared" si="122"/>
        <v>0</v>
      </c>
      <c r="V406">
        <f t="shared" si="123"/>
        <v>0</v>
      </c>
      <c r="W406">
        <f t="shared" si="108"/>
        <v>0</v>
      </c>
      <c r="X406">
        <f t="shared" si="109"/>
        <v>0</v>
      </c>
      <c r="Y406">
        <f t="shared" si="110"/>
        <v>0</v>
      </c>
      <c r="Z406">
        <f t="shared" si="111"/>
        <v>0</v>
      </c>
      <c r="AA406">
        <f t="shared" si="112"/>
        <v>1</v>
      </c>
      <c r="AB406">
        <f t="shared" si="113"/>
        <v>0</v>
      </c>
      <c r="AC406">
        <f t="shared" si="114"/>
        <v>0</v>
      </c>
      <c r="AD406">
        <f t="shared" si="115"/>
        <v>0</v>
      </c>
      <c r="AE406">
        <f t="shared" si="116"/>
        <v>0</v>
      </c>
      <c r="AH406">
        <f t="shared" si="117"/>
        <v>3</v>
      </c>
      <c r="AI406">
        <f t="shared" si="124"/>
        <v>3</v>
      </c>
      <c r="AJ406" s="5" t="str">
        <f t="shared" si="125"/>
        <v>Correct</v>
      </c>
      <c r="AK406" s="37"/>
      <c r="AL406" t="s">
        <v>94</v>
      </c>
      <c r="AM406">
        <v>55</v>
      </c>
      <c r="AN406" t="s">
        <v>95</v>
      </c>
      <c r="AO406" t="s">
        <v>226</v>
      </c>
      <c r="AP406" t="s">
        <v>97</v>
      </c>
      <c r="AQ406" t="s">
        <v>98</v>
      </c>
      <c r="AR406" s="1" t="s">
        <v>80</v>
      </c>
      <c r="AS406" t="s">
        <v>114</v>
      </c>
      <c r="AT406" t="s">
        <v>100</v>
      </c>
      <c r="AU406" t="s">
        <v>101</v>
      </c>
      <c r="AV406" t="s">
        <v>102</v>
      </c>
      <c r="AW406" s="1" t="s">
        <v>92</v>
      </c>
      <c r="AX406" t="s">
        <v>102</v>
      </c>
    </row>
    <row r="407" spans="1:50" x14ac:dyDescent="0.25">
      <c r="A407" s="1">
        <v>406</v>
      </c>
      <c r="D407" t="s">
        <v>21</v>
      </c>
      <c r="J407" t="s">
        <v>26</v>
      </c>
      <c r="N407" t="s">
        <v>30</v>
      </c>
      <c r="P407">
        <f t="shared" si="118"/>
        <v>3</v>
      </c>
      <c r="Q407">
        <f t="shared" si="119"/>
        <v>1</v>
      </c>
      <c r="S407">
        <f t="shared" si="120"/>
        <v>0</v>
      </c>
      <c r="T407">
        <f t="shared" si="121"/>
        <v>0</v>
      </c>
      <c r="U407">
        <f t="shared" si="122"/>
        <v>1</v>
      </c>
      <c r="V407">
        <f t="shared" si="123"/>
        <v>0</v>
      </c>
      <c r="W407">
        <f t="shared" si="108"/>
        <v>0</v>
      </c>
      <c r="X407">
        <f t="shared" si="109"/>
        <v>0</v>
      </c>
      <c r="Y407">
        <f t="shared" si="110"/>
        <v>0</v>
      </c>
      <c r="Z407">
        <f t="shared" si="111"/>
        <v>0</v>
      </c>
      <c r="AA407">
        <f t="shared" si="112"/>
        <v>1</v>
      </c>
      <c r="AB407">
        <f t="shared" si="113"/>
        <v>0</v>
      </c>
      <c r="AC407">
        <f t="shared" si="114"/>
        <v>0</v>
      </c>
      <c r="AD407">
        <f t="shared" si="115"/>
        <v>0</v>
      </c>
      <c r="AE407">
        <f t="shared" si="116"/>
        <v>1</v>
      </c>
      <c r="AH407">
        <f t="shared" si="117"/>
        <v>3</v>
      </c>
      <c r="AI407">
        <f t="shared" si="124"/>
        <v>3</v>
      </c>
      <c r="AJ407" s="5" t="str">
        <f t="shared" si="125"/>
        <v>Correct</v>
      </c>
      <c r="AK407" s="37"/>
      <c r="AL407" t="s">
        <v>94</v>
      </c>
      <c r="AM407">
        <v>20</v>
      </c>
      <c r="AN407" t="s">
        <v>115</v>
      </c>
      <c r="AO407" t="s">
        <v>319</v>
      </c>
      <c r="AP407" t="s">
        <v>128</v>
      </c>
      <c r="AQ407" t="s">
        <v>98</v>
      </c>
      <c r="AR407" s="1" t="s">
        <v>80</v>
      </c>
      <c r="AS407" t="s">
        <v>112</v>
      </c>
      <c r="AT407" t="s">
        <v>120</v>
      </c>
      <c r="AU407" t="s">
        <v>136</v>
      </c>
      <c r="AV407" t="s">
        <v>98</v>
      </c>
      <c r="AW407" s="1" t="s">
        <v>93</v>
      </c>
      <c r="AX407" t="s">
        <v>102</v>
      </c>
    </row>
    <row r="408" spans="1:50" x14ac:dyDescent="0.25">
      <c r="A408" s="1">
        <v>407</v>
      </c>
      <c r="E408" t="s">
        <v>22</v>
      </c>
      <c r="P408">
        <f t="shared" si="118"/>
        <v>1</v>
      </c>
      <c r="Q408">
        <f t="shared" si="119"/>
        <v>3</v>
      </c>
      <c r="S408">
        <f t="shared" si="120"/>
        <v>0</v>
      </c>
      <c r="T408">
        <f t="shared" si="121"/>
        <v>0</v>
      </c>
      <c r="U408">
        <f t="shared" si="122"/>
        <v>0</v>
      </c>
      <c r="V408">
        <f t="shared" si="123"/>
        <v>1</v>
      </c>
      <c r="W408">
        <f t="shared" si="108"/>
        <v>0</v>
      </c>
      <c r="X408">
        <f t="shared" si="109"/>
        <v>0</v>
      </c>
      <c r="Y408">
        <f t="shared" si="110"/>
        <v>0</v>
      </c>
      <c r="Z408">
        <f t="shared" si="111"/>
        <v>0</v>
      </c>
      <c r="AA408">
        <f t="shared" si="112"/>
        <v>0</v>
      </c>
      <c r="AB408">
        <f t="shared" si="113"/>
        <v>0</v>
      </c>
      <c r="AC408">
        <f t="shared" si="114"/>
        <v>0</v>
      </c>
      <c r="AD408">
        <f t="shared" si="115"/>
        <v>0</v>
      </c>
      <c r="AE408">
        <f t="shared" si="116"/>
        <v>0</v>
      </c>
      <c r="AH408">
        <f t="shared" si="117"/>
        <v>1</v>
      </c>
      <c r="AI408">
        <f t="shared" si="124"/>
        <v>1</v>
      </c>
      <c r="AJ408" s="5" t="str">
        <f t="shared" si="125"/>
        <v>Correct</v>
      </c>
      <c r="AK408" s="37"/>
      <c r="AL408" t="s">
        <v>94</v>
      </c>
      <c r="AM408">
        <v>77</v>
      </c>
      <c r="AN408" t="s">
        <v>95</v>
      </c>
      <c r="AO408" t="s">
        <v>206</v>
      </c>
      <c r="AP408" t="s">
        <v>107</v>
      </c>
      <c r="AQ408" t="s">
        <v>98</v>
      </c>
      <c r="AR408" s="1" t="s">
        <v>80</v>
      </c>
      <c r="AS408" t="s">
        <v>126</v>
      </c>
      <c r="AT408" t="s">
        <v>100</v>
      </c>
      <c r="AU408" t="s">
        <v>104</v>
      </c>
      <c r="AV408" t="s">
        <v>102</v>
      </c>
      <c r="AW408" s="1"/>
      <c r="AX408" t="s">
        <v>98</v>
      </c>
    </row>
    <row r="409" spans="1:50" x14ac:dyDescent="0.25">
      <c r="A409" s="1">
        <v>408</v>
      </c>
      <c r="P409">
        <f t="shared" si="118"/>
        <v>0</v>
      </c>
      <c r="Q409" t="e">
        <f t="shared" si="119"/>
        <v>#DIV/0!</v>
      </c>
      <c r="S409">
        <f t="shared" si="120"/>
        <v>0</v>
      </c>
      <c r="T409">
        <f t="shared" si="121"/>
        <v>0</v>
      </c>
      <c r="U409">
        <f t="shared" si="122"/>
        <v>0</v>
      </c>
      <c r="V409">
        <f t="shared" si="123"/>
        <v>0</v>
      </c>
      <c r="W409">
        <f t="shared" si="108"/>
        <v>0</v>
      </c>
      <c r="X409">
        <f t="shared" si="109"/>
        <v>0</v>
      </c>
      <c r="Y409">
        <f t="shared" si="110"/>
        <v>0</v>
      </c>
      <c r="Z409">
        <f t="shared" si="111"/>
        <v>0</v>
      </c>
      <c r="AA409">
        <f t="shared" si="112"/>
        <v>0</v>
      </c>
      <c r="AB409">
        <f t="shared" si="113"/>
        <v>0</v>
      </c>
      <c r="AC409">
        <f t="shared" si="114"/>
        <v>0</v>
      </c>
      <c r="AD409">
        <f t="shared" si="115"/>
        <v>0</v>
      </c>
      <c r="AE409">
        <f t="shared" si="116"/>
        <v>0</v>
      </c>
      <c r="AH409">
        <f t="shared" si="117"/>
        <v>0</v>
      </c>
      <c r="AI409">
        <f t="shared" si="124"/>
        <v>0</v>
      </c>
      <c r="AJ409" s="5" t="str">
        <f t="shared" si="125"/>
        <v>Correct</v>
      </c>
      <c r="AK409" s="37"/>
      <c r="AL409" t="s">
        <v>105</v>
      </c>
      <c r="AM409">
        <v>74</v>
      </c>
      <c r="AN409" t="s">
        <v>121</v>
      </c>
      <c r="AO409" t="s">
        <v>161</v>
      </c>
      <c r="AP409" t="s">
        <v>107</v>
      </c>
      <c r="AQ409" t="s">
        <v>98</v>
      </c>
      <c r="AR409" s="1" t="s">
        <v>80</v>
      </c>
      <c r="AT409" t="s">
        <v>120</v>
      </c>
      <c r="AU409" t="s">
        <v>104</v>
      </c>
      <c r="AV409" t="s">
        <v>102</v>
      </c>
      <c r="AW409" s="1"/>
      <c r="AX409" t="s">
        <v>102</v>
      </c>
    </row>
    <row r="410" spans="1:50" x14ac:dyDescent="0.25">
      <c r="A410" s="1">
        <v>409</v>
      </c>
      <c r="J410" t="s">
        <v>26</v>
      </c>
      <c r="L410" t="s">
        <v>28</v>
      </c>
      <c r="N410" t="s">
        <v>30</v>
      </c>
      <c r="P410">
        <f t="shared" si="118"/>
        <v>3</v>
      </c>
      <c r="Q410">
        <f t="shared" si="119"/>
        <v>1</v>
      </c>
      <c r="S410">
        <f t="shared" si="120"/>
        <v>0</v>
      </c>
      <c r="T410">
        <f t="shared" si="121"/>
        <v>0</v>
      </c>
      <c r="U410">
        <f t="shared" si="122"/>
        <v>0</v>
      </c>
      <c r="V410">
        <f t="shared" si="123"/>
        <v>0</v>
      </c>
      <c r="W410">
        <f t="shared" si="108"/>
        <v>0</v>
      </c>
      <c r="X410">
        <f t="shared" si="109"/>
        <v>0</v>
      </c>
      <c r="Y410">
        <f t="shared" si="110"/>
        <v>0</v>
      </c>
      <c r="Z410">
        <f t="shared" si="111"/>
        <v>0</v>
      </c>
      <c r="AA410">
        <f t="shared" si="112"/>
        <v>1</v>
      </c>
      <c r="AB410">
        <f t="shared" si="113"/>
        <v>0</v>
      </c>
      <c r="AC410">
        <f t="shared" si="114"/>
        <v>1</v>
      </c>
      <c r="AD410">
        <f t="shared" si="115"/>
        <v>0</v>
      </c>
      <c r="AE410">
        <f t="shared" si="116"/>
        <v>1</v>
      </c>
      <c r="AH410">
        <f t="shared" si="117"/>
        <v>3</v>
      </c>
      <c r="AI410">
        <f t="shared" si="124"/>
        <v>3</v>
      </c>
      <c r="AJ410" s="5" t="str">
        <f t="shared" si="125"/>
        <v>Correct</v>
      </c>
      <c r="AK410" s="37"/>
      <c r="AL410" t="s">
        <v>94</v>
      </c>
      <c r="AM410">
        <v>25</v>
      </c>
      <c r="AN410" t="s">
        <v>95</v>
      </c>
      <c r="AO410" t="s">
        <v>117</v>
      </c>
      <c r="AP410" s="1" t="s">
        <v>346</v>
      </c>
      <c r="AQ410" t="s">
        <v>102</v>
      </c>
      <c r="AR410" s="1" t="s">
        <v>355</v>
      </c>
      <c r="AT410" t="s">
        <v>120</v>
      </c>
      <c r="AU410" t="s">
        <v>101</v>
      </c>
      <c r="AV410" t="s">
        <v>102</v>
      </c>
      <c r="AW410" s="1" t="s">
        <v>90</v>
      </c>
      <c r="AX410" t="s">
        <v>102</v>
      </c>
    </row>
    <row r="411" spans="1:50" x14ac:dyDescent="0.25">
      <c r="A411" s="1">
        <v>410</v>
      </c>
      <c r="I411" t="s">
        <v>267</v>
      </c>
      <c r="K411" t="s">
        <v>27</v>
      </c>
      <c r="L411" t="s">
        <v>28</v>
      </c>
      <c r="P411">
        <f t="shared" si="118"/>
        <v>3</v>
      </c>
      <c r="Q411">
        <f t="shared" si="119"/>
        <v>1</v>
      </c>
      <c r="S411">
        <f t="shared" si="120"/>
        <v>0</v>
      </c>
      <c r="T411">
        <f t="shared" si="121"/>
        <v>0</v>
      </c>
      <c r="U411">
        <f t="shared" si="122"/>
        <v>0</v>
      </c>
      <c r="V411">
        <f t="shared" si="123"/>
        <v>0</v>
      </c>
      <c r="W411">
        <f t="shared" si="108"/>
        <v>0</v>
      </c>
      <c r="X411">
        <f t="shared" si="109"/>
        <v>0</v>
      </c>
      <c r="Y411">
        <f t="shared" si="110"/>
        <v>0</v>
      </c>
      <c r="Z411">
        <f t="shared" si="111"/>
        <v>1</v>
      </c>
      <c r="AA411">
        <f t="shared" si="112"/>
        <v>0</v>
      </c>
      <c r="AB411">
        <f t="shared" si="113"/>
        <v>1</v>
      </c>
      <c r="AC411">
        <f t="shared" si="114"/>
        <v>1</v>
      </c>
      <c r="AD411">
        <f t="shared" si="115"/>
        <v>0</v>
      </c>
      <c r="AE411">
        <f t="shared" si="116"/>
        <v>0</v>
      </c>
      <c r="AH411">
        <f t="shared" si="117"/>
        <v>3</v>
      </c>
      <c r="AI411">
        <f t="shared" si="124"/>
        <v>3</v>
      </c>
      <c r="AJ411" s="5" t="str">
        <f t="shared" si="125"/>
        <v>Correct</v>
      </c>
      <c r="AK411" s="37"/>
      <c r="AL411" t="s">
        <v>94</v>
      </c>
      <c r="AM411">
        <v>19</v>
      </c>
      <c r="AN411" t="s">
        <v>95</v>
      </c>
      <c r="AO411" t="s">
        <v>96</v>
      </c>
      <c r="AP411" t="s">
        <v>97</v>
      </c>
      <c r="AQ411" t="s">
        <v>98</v>
      </c>
      <c r="AR411" s="1" t="s">
        <v>80</v>
      </c>
      <c r="AS411" t="s">
        <v>109</v>
      </c>
      <c r="AT411" t="s">
        <v>120</v>
      </c>
      <c r="AU411" t="s">
        <v>136</v>
      </c>
      <c r="AV411" t="s">
        <v>102</v>
      </c>
      <c r="AW411" s="1" t="s">
        <v>90</v>
      </c>
      <c r="AX411" t="s">
        <v>102</v>
      </c>
    </row>
    <row r="412" spans="1:50" x14ac:dyDescent="0.25">
      <c r="A412" s="1">
        <v>411</v>
      </c>
      <c r="P412">
        <f t="shared" si="118"/>
        <v>0</v>
      </c>
      <c r="Q412" t="e">
        <f t="shared" si="119"/>
        <v>#DIV/0!</v>
      </c>
      <c r="S412">
        <f t="shared" si="120"/>
        <v>0</v>
      </c>
      <c r="T412">
        <f t="shared" si="121"/>
        <v>0</v>
      </c>
      <c r="U412">
        <f t="shared" si="122"/>
        <v>0</v>
      </c>
      <c r="V412">
        <f t="shared" si="123"/>
        <v>0</v>
      </c>
      <c r="W412">
        <f t="shared" si="108"/>
        <v>0</v>
      </c>
      <c r="X412">
        <f t="shared" si="109"/>
        <v>0</v>
      </c>
      <c r="Y412">
        <f t="shared" si="110"/>
        <v>0</v>
      </c>
      <c r="Z412">
        <f t="shared" si="111"/>
        <v>0</v>
      </c>
      <c r="AA412">
        <f t="shared" si="112"/>
        <v>0</v>
      </c>
      <c r="AB412">
        <f t="shared" si="113"/>
        <v>0</v>
      </c>
      <c r="AC412">
        <f t="shared" si="114"/>
        <v>0</v>
      </c>
      <c r="AD412">
        <f t="shared" si="115"/>
        <v>0</v>
      </c>
      <c r="AE412">
        <f t="shared" si="116"/>
        <v>0</v>
      </c>
      <c r="AH412">
        <f t="shared" si="117"/>
        <v>0</v>
      </c>
      <c r="AI412">
        <f t="shared" si="124"/>
        <v>0</v>
      </c>
      <c r="AJ412" s="5" t="str">
        <f t="shared" si="125"/>
        <v>Correct</v>
      </c>
      <c r="AK412" s="37"/>
      <c r="AL412" t="s">
        <v>94</v>
      </c>
      <c r="AM412">
        <v>83</v>
      </c>
      <c r="AN412" t="s">
        <v>121</v>
      </c>
      <c r="AO412" t="s">
        <v>161</v>
      </c>
      <c r="AP412" t="s">
        <v>107</v>
      </c>
      <c r="AQ412" t="s">
        <v>98</v>
      </c>
      <c r="AR412" s="1" t="s">
        <v>80</v>
      </c>
      <c r="AT412" t="s">
        <v>103</v>
      </c>
      <c r="AU412" t="s">
        <v>104</v>
      </c>
      <c r="AW412" s="1"/>
    </row>
    <row r="413" spans="1:50" x14ac:dyDescent="0.25">
      <c r="A413" s="1">
        <v>412</v>
      </c>
      <c r="C413" t="s">
        <v>20</v>
      </c>
      <c r="D413" t="s">
        <v>21</v>
      </c>
      <c r="I413" t="s">
        <v>267</v>
      </c>
      <c r="P413">
        <f t="shared" si="118"/>
        <v>3</v>
      </c>
      <c r="Q413">
        <f t="shared" si="119"/>
        <v>1</v>
      </c>
      <c r="S413">
        <f t="shared" si="120"/>
        <v>0</v>
      </c>
      <c r="T413">
        <f t="shared" si="121"/>
        <v>1</v>
      </c>
      <c r="U413">
        <f t="shared" si="122"/>
        <v>1</v>
      </c>
      <c r="V413">
        <f t="shared" si="123"/>
        <v>0</v>
      </c>
      <c r="W413">
        <f t="shared" si="108"/>
        <v>0</v>
      </c>
      <c r="X413">
        <f t="shared" si="109"/>
        <v>0</v>
      </c>
      <c r="Y413">
        <f t="shared" si="110"/>
        <v>0</v>
      </c>
      <c r="Z413">
        <f t="shared" si="111"/>
        <v>1</v>
      </c>
      <c r="AA413">
        <f t="shared" si="112"/>
        <v>0</v>
      </c>
      <c r="AB413">
        <f t="shared" si="113"/>
        <v>0</v>
      </c>
      <c r="AC413">
        <f t="shared" si="114"/>
        <v>0</v>
      </c>
      <c r="AD413">
        <f t="shared" si="115"/>
        <v>0</v>
      </c>
      <c r="AE413">
        <f t="shared" si="116"/>
        <v>0</v>
      </c>
      <c r="AH413">
        <f t="shared" si="117"/>
        <v>3</v>
      </c>
      <c r="AI413">
        <f t="shared" si="124"/>
        <v>3</v>
      </c>
      <c r="AJ413" s="5" t="str">
        <f t="shared" si="125"/>
        <v>Correct</v>
      </c>
      <c r="AK413" s="37"/>
      <c r="AL413" t="s">
        <v>94</v>
      </c>
      <c r="AM413">
        <v>78</v>
      </c>
      <c r="AN413" t="s">
        <v>95</v>
      </c>
      <c r="AO413" t="s">
        <v>225</v>
      </c>
      <c r="AP413" t="s">
        <v>107</v>
      </c>
      <c r="AQ413" t="s">
        <v>98</v>
      </c>
      <c r="AR413" s="1" t="s">
        <v>80</v>
      </c>
      <c r="AT413" t="s">
        <v>120</v>
      </c>
      <c r="AU413" t="s">
        <v>104</v>
      </c>
      <c r="AV413" t="s">
        <v>102</v>
      </c>
      <c r="AW413" s="1"/>
      <c r="AX413" t="s">
        <v>98</v>
      </c>
    </row>
    <row r="414" spans="1:50" x14ac:dyDescent="0.25">
      <c r="A414" s="1">
        <v>413</v>
      </c>
      <c r="K414" t="s">
        <v>27</v>
      </c>
      <c r="M414" t="s">
        <v>29</v>
      </c>
      <c r="N414" t="s">
        <v>30</v>
      </c>
      <c r="P414">
        <f t="shared" si="118"/>
        <v>3</v>
      </c>
      <c r="Q414">
        <f t="shared" si="119"/>
        <v>1</v>
      </c>
      <c r="S414">
        <f t="shared" si="120"/>
        <v>0</v>
      </c>
      <c r="T414">
        <f t="shared" si="121"/>
        <v>0</v>
      </c>
      <c r="U414">
        <f t="shared" si="122"/>
        <v>0</v>
      </c>
      <c r="V414">
        <f t="shared" si="123"/>
        <v>0</v>
      </c>
      <c r="W414">
        <f t="shared" si="108"/>
        <v>0</v>
      </c>
      <c r="X414">
        <f t="shared" si="109"/>
        <v>0</v>
      </c>
      <c r="Y414">
        <f t="shared" si="110"/>
        <v>0</v>
      </c>
      <c r="Z414">
        <f t="shared" si="111"/>
        <v>0</v>
      </c>
      <c r="AA414">
        <f t="shared" si="112"/>
        <v>0</v>
      </c>
      <c r="AB414">
        <f t="shared" si="113"/>
        <v>1</v>
      </c>
      <c r="AC414">
        <f t="shared" si="114"/>
        <v>0</v>
      </c>
      <c r="AD414">
        <f t="shared" si="115"/>
        <v>1</v>
      </c>
      <c r="AE414">
        <f t="shared" si="116"/>
        <v>1</v>
      </c>
      <c r="AH414">
        <f t="shared" si="117"/>
        <v>3</v>
      </c>
      <c r="AI414">
        <f t="shared" si="124"/>
        <v>3</v>
      </c>
      <c r="AJ414" s="5" t="str">
        <f t="shared" si="125"/>
        <v>Correct</v>
      </c>
      <c r="AK414" s="37"/>
      <c r="AL414" t="s">
        <v>94</v>
      </c>
      <c r="AM414">
        <v>82</v>
      </c>
      <c r="AN414" t="s">
        <v>95</v>
      </c>
      <c r="AO414" t="s">
        <v>162</v>
      </c>
      <c r="AP414" t="s">
        <v>107</v>
      </c>
      <c r="AR414" s="1" t="s">
        <v>80</v>
      </c>
      <c r="AS414" t="s">
        <v>109</v>
      </c>
      <c r="AT414" t="s">
        <v>100</v>
      </c>
      <c r="AU414" t="s">
        <v>104</v>
      </c>
      <c r="AV414" t="s">
        <v>98</v>
      </c>
      <c r="AW414" s="1"/>
      <c r="AX414" t="s">
        <v>102</v>
      </c>
    </row>
    <row r="415" spans="1:50" x14ac:dyDescent="0.25">
      <c r="A415" s="1">
        <v>414</v>
      </c>
      <c r="P415">
        <f t="shared" si="118"/>
        <v>0</v>
      </c>
      <c r="Q415" t="e">
        <f t="shared" si="119"/>
        <v>#DIV/0!</v>
      </c>
      <c r="S415">
        <f t="shared" si="120"/>
        <v>0</v>
      </c>
      <c r="T415">
        <f t="shared" si="121"/>
        <v>0</v>
      </c>
      <c r="U415">
        <f t="shared" si="122"/>
        <v>0</v>
      </c>
      <c r="V415">
        <f t="shared" si="123"/>
        <v>0</v>
      </c>
      <c r="W415">
        <f t="shared" si="108"/>
        <v>0</v>
      </c>
      <c r="X415">
        <f t="shared" si="109"/>
        <v>0</v>
      </c>
      <c r="Y415">
        <f t="shared" si="110"/>
        <v>0</v>
      </c>
      <c r="Z415">
        <f t="shared" si="111"/>
        <v>0</v>
      </c>
      <c r="AA415">
        <f t="shared" si="112"/>
        <v>0</v>
      </c>
      <c r="AB415">
        <f t="shared" si="113"/>
        <v>0</v>
      </c>
      <c r="AC415">
        <f t="shared" si="114"/>
        <v>0</v>
      </c>
      <c r="AD415">
        <f t="shared" si="115"/>
        <v>0</v>
      </c>
      <c r="AE415">
        <f t="shared" si="116"/>
        <v>0</v>
      </c>
      <c r="AH415">
        <f t="shared" si="117"/>
        <v>0</v>
      </c>
      <c r="AI415">
        <f t="shared" si="124"/>
        <v>0</v>
      </c>
      <c r="AJ415" s="5" t="str">
        <f t="shared" si="125"/>
        <v>Correct</v>
      </c>
      <c r="AK415" s="37"/>
      <c r="AL415" t="s">
        <v>94</v>
      </c>
      <c r="AM415">
        <v>80</v>
      </c>
      <c r="AN415" t="s">
        <v>95</v>
      </c>
      <c r="AO415" t="s">
        <v>116</v>
      </c>
      <c r="AP415" t="s">
        <v>107</v>
      </c>
      <c r="AQ415" t="s">
        <v>98</v>
      </c>
      <c r="AR415" s="1" t="s">
        <v>80</v>
      </c>
      <c r="AS415" t="s">
        <v>99</v>
      </c>
      <c r="AT415" t="s">
        <v>110</v>
      </c>
      <c r="AU415" t="s">
        <v>104</v>
      </c>
      <c r="AV415" t="s">
        <v>102</v>
      </c>
      <c r="AW415" s="1"/>
      <c r="AX415" t="s">
        <v>98</v>
      </c>
    </row>
    <row r="416" spans="1:50" x14ac:dyDescent="0.25">
      <c r="A416" s="1">
        <v>415</v>
      </c>
      <c r="K416" t="s">
        <v>27</v>
      </c>
      <c r="L416" t="s">
        <v>28</v>
      </c>
      <c r="N416" t="s">
        <v>30</v>
      </c>
      <c r="P416">
        <f t="shared" si="118"/>
        <v>3</v>
      </c>
      <c r="Q416">
        <f t="shared" si="119"/>
        <v>1</v>
      </c>
      <c r="S416">
        <f t="shared" si="120"/>
        <v>0</v>
      </c>
      <c r="T416">
        <f t="shared" si="121"/>
        <v>0</v>
      </c>
      <c r="U416">
        <f t="shared" si="122"/>
        <v>0</v>
      </c>
      <c r="V416">
        <f t="shared" si="123"/>
        <v>0</v>
      </c>
      <c r="W416">
        <f t="shared" si="108"/>
        <v>0</v>
      </c>
      <c r="X416">
        <f t="shared" si="109"/>
        <v>0</v>
      </c>
      <c r="Y416">
        <f t="shared" si="110"/>
        <v>0</v>
      </c>
      <c r="Z416">
        <f t="shared" si="111"/>
        <v>0</v>
      </c>
      <c r="AA416">
        <f t="shared" si="112"/>
        <v>0</v>
      </c>
      <c r="AB416">
        <f t="shared" si="113"/>
        <v>1</v>
      </c>
      <c r="AC416">
        <f t="shared" si="114"/>
        <v>1</v>
      </c>
      <c r="AD416">
        <f t="shared" si="115"/>
        <v>0</v>
      </c>
      <c r="AE416">
        <f t="shared" si="116"/>
        <v>1</v>
      </c>
      <c r="AH416">
        <f t="shared" si="117"/>
        <v>3</v>
      </c>
      <c r="AI416">
        <f t="shared" si="124"/>
        <v>3</v>
      </c>
      <c r="AJ416" s="5" t="str">
        <f t="shared" si="125"/>
        <v>Correct</v>
      </c>
      <c r="AK416" s="37"/>
      <c r="AL416" t="s">
        <v>94</v>
      </c>
      <c r="AM416">
        <v>26</v>
      </c>
      <c r="AN416" t="s">
        <v>95</v>
      </c>
      <c r="AO416" t="s">
        <v>186</v>
      </c>
      <c r="AP416" t="s">
        <v>107</v>
      </c>
      <c r="AQ416" t="s">
        <v>98</v>
      </c>
      <c r="AR416" s="1" t="s">
        <v>80</v>
      </c>
      <c r="AS416" t="s">
        <v>126</v>
      </c>
      <c r="AT416" t="s">
        <v>100</v>
      </c>
      <c r="AU416" t="s">
        <v>101</v>
      </c>
      <c r="AV416" t="s">
        <v>102</v>
      </c>
      <c r="AW416" s="1" t="s">
        <v>92</v>
      </c>
      <c r="AX416" t="s">
        <v>102</v>
      </c>
    </row>
    <row r="417" spans="1:50" x14ac:dyDescent="0.25">
      <c r="A417" s="1">
        <v>416</v>
      </c>
      <c r="D417" t="s">
        <v>21</v>
      </c>
      <c r="L417" t="s">
        <v>28</v>
      </c>
      <c r="P417">
        <f t="shared" si="118"/>
        <v>2</v>
      </c>
      <c r="Q417">
        <f t="shared" si="119"/>
        <v>1.5</v>
      </c>
      <c r="S417">
        <f t="shared" si="120"/>
        <v>0</v>
      </c>
      <c r="T417">
        <f t="shared" si="121"/>
        <v>0</v>
      </c>
      <c r="U417">
        <f t="shared" si="122"/>
        <v>1</v>
      </c>
      <c r="V417">
        <f t="shared" si="123"/>
        <v>0</v>
      </c>
      <c r="W417">
        <f t="shared" si="108"/>
        <v>0</v>
      </c>
      <c r="X417">
        <f t="shared" si="109"/>
        <v>0</v>
      </c>
      <c r="Y417">
        <f t="shared" si="110"/>
        <v>0</v>
      </c>
      <c r="Z417">
        <f t="shared" si="111"/>
        <v>0</v>
      </c>
      <c r="AA417">
        <f t="shared" si="112"/>
        <v>0</v>
      </c>
      <c r="AB417">
        <f t="shared" si="113"/>
        <v>0</v>
      </c>
      <c r="AC417">
        <f t="shared" si="114"/>
        <v>1</v>
      </c>
      <c r="AD417">
        <f t="shared" si="115"/>
        <v>0</v>
      </c>
      <c r="AE417">
        <f t="shared" si="116"/>
        <v>0</v>
      </c>
      <c r="AH417">
        <f t="shared" si="117"/>
        <v>2</v>
      </c>
      <c r="AI417">
        <f t="shared" si="124"/>
        <v>2</v>
      </c>
      <c r="AJ417" s="5" t="str">
        <f t="shared" si="125"/>
        <v>Correct</v>
      </c>
      <c r="AK417" s="37"/>
      <c r="AL417" t="s">
        <v>105</v>
      </c>
      <c r="AM417">
        <v>71</v>
      </c>
      <c r="AN417" t="s">
        <v>95</v>
      </c>
      <c r="AO417" t="s">
        <v>204</v>
      </c>
      <c r="AP417" t="s">
        <v>97</v>
      </c>
      <c r="AR417" s="1" t="s">
        <v>80</v>
      </c>
      <c r="AS417" t="s">
        <v>114</v>
      </c>
      <c r="AT417" t="s">
        <v>103</v>
      </c>
      <c r="AU417" t="s">
        <v>104</v>
      </c>
      <c r="AV417" t="s">
        <v>98</v>
      </c>
      <c r="AW417" s="1"/>
      <c r="AX417" t="s">
        <v>102</v>
      </c>
    </row>
    <row r="418" spans="1:50" x14ac:dyDescent="0.25">
      <c r="A418" s="1">
        <v>417</v>
      </c>
      <c r="B418" t="s">
        <v>19</v>
      </c>
      <c r="J418" t="s">
        <v>26</v>
      </c>
      <c r="K418" t="s">
        <v>27</v>
      </c>
      <c r="P418">
        <f t="shared" si="118"/>
        <v>3</v>
      </c>
      <c r="Q418">
        <f t="shared" si="119"/>
        <v>1</v>
      </c>
      <c r="S418">
        <f t="shared" si="120"/>
        <v>1</v>
      </c>
      <c r="T418">
        <f t="shared" si="121"/>
        <v>0</v>
      </c>
      <c r="U418">
        <f t="shared" si="122"/>
        <v>0</v>
      </c>
      <c r="V418">
        <f t="shared" si="123"/>
        <v>0</v>
      </c>
      <c r="W418">
        <f t="shared" si="108"/>
        <v>0</v>
      </c>
      <c r="X418">
        <f t="shared" si="109"/>
        <v>0</v>
      </c>
      <c r="Y418">
        <f t="shared" si="110"/>
        <v>0</v>
      </c>
      <c r="Z418">
        <f t="shared" si="111"/>
        <v>0</v>
      </c>
      <c r="AA418">
        <f t="shared" si="112"/>
        <v>1</v>
      </c>
      <c r="AB418">
        <f t="shared" si="113"/>
        <v>1</v>
      </c>
      <c r="AC418">
        <f t="shared" si="114"/>
        <v>0</v>
      </c>
      <c r="AD418">
        <f t="shared" si="115"/>
        <v>0</v>
      </c>
      <c r="AE418">
        <f t="shared" si="116"/>
        <v>0</v>
      </c>
      <c r="AH418">
        <f t="shared" si="117"/>
        <v>3</v>
      </c>
      <c r="AI418">
        <f t="shared" si="124"/>
        <v>3</v>
      </c>
      <c r="AJ418" s="5" t="str">
        <f t="shared" si="125"/>
        <v>Correct</v>
      </c>
      <c r="AK418" s="37"/>
      <c r="AL418" t="s">
        <v>94</v>
      </c>
      <c r="AM418">
        <v>24</v>
      </c>
      <c r="AN418" t="s">
        <v>115</v>
      </c>
      <c r="AO418" t="s">
        <v>313</v>
      </c>
      <c r="AP418" s="1" t="s">
        <v>346</v>
      </c>
      <c r="AQ418" t="s">
        <v>102</v>
      </c>
      <c r="AR418" s="1" t="s">
        <v>80</v>
      </c>
      <c r="AS418" t="s">
        <v>114</v>
      </c>
      <c r="AT418" t="s">
        <v>120</v>
      </c>
      <c r="AU418" t="s">
        <v>136</v>
      </c>
      <c r="AV418" t="s">
        <v>102</v>
      </c>
      <c r="AW418" s="1" t="s">
        <v>92</v>
      </c>
      <c r="AX418" t="s">
        <v>102</v>
      </c>
    </row>
    <row r="419" spans="1:50" x14ac:dyDescent="0.25">
      <c r="A419" s="1">
        <v>418</v>
      </c>
      <c r="E419" t="s">
        <v>22</v>
      </c>
      <c r="I419" t="s">
        <v>267</v>
      </c>
      <c r="L419" t="s">
        <v>28</v>
      </c>
      <c r="N419" t="s">
        <v>30</v>
      </c>
      <c r="P419">
        <f t="shared" si="118"/>
        <v>4</v>
      </c>
      <c r="Q419">
        <f t="shared" si="119"/>
        <v>0.75</v>
      </c>
      <c r="S419">
        <f t="shared" si="120"/>
        <v>0</v>
      </c>
      <c r="T419">
        <f t="shared" si="121"/>
        <v>0</v>
      </c>
      <c r="U419">
        <f t="shared" si="122"/>
        <v>0</v>
      </c>
      <c r="V419">
        <f t="shared" si="123"/>
        <v>0.75</v>
      </c>
      <c r="W419">
        <f t="shared" si="108"/>
        <v>0</v>
      </c>
      <c r="X419">
        <f t="shared" si="109"/>
        <v>0</v>
      </c>
      <c r="Y419">
        <f t="shared" si="110"/>
        <v>0</v>
      </c>
      <c r="Z419">
        <f t="shared" si="111"/>
        <v>0.75</v>
      </c>
      <c r="AA419">
        <f t="shared" si="112"/>
        <v>0</v>
      </c>
      <c r="AB419">
        <f t="shared" si="113"/>
        <v>0</v>
      </c>
      <c r="AC419">
        <f t="shared" si="114"/>
        <v>0.75</v>
      </c>
      <c r="AD419">
        <f t="shared" si="115"/>
        <v>0</v>
      </c>
      <c r="AE419">
        <f t="shared" si="116"/>
        <v>0.75</v>
      </c>
      <c r="AH419">
        <f t="shared" si="117"/>
        <v>3</v>
      </c>
      <c r="AI419">
        <f t="shared" si="124"/>
        <v>4</v>
      </c>
      <c r="AJ419" s="5" t="str">
        <f t="shared" si="125"/>
        <v>Correct</v>
      </c>
      <c r="AK419" s="37"/>
      <c r="AL419" t="s">
        <v>94</v>
      </c>
      <c r="AM419">
        <v>86</v>
      </c>
      <c r="AN419" t="s">
        <v>95</v>
      </c>
      <c r="AO419" t="s">
        <v>116</v>
      </c>
      <c r="AP419" t="s">
        <v>107</v>
      </c>
      <c r="AQ419" t="s">
        <v>98</v>
      </c>
      <c r="AR419" s="1" t="s">
        <v>80</v>
      </c>
      <c r="AT419" t="s">
        <v>110</v>
      </c>
      <c r="AU419" t="s">
        <v>104</v>
      </c>
      <c r="AV419" t="s">
        <v>102</v>
      </c>
      <c r="AW419" s="1"/>
      <c r="AX419" t="s">
        <v>102</v>
      </c>
    </row>
    <row r="420" spans="1:50" x14ac:dyDescent="0.25">
      <c r="A420" s="1">
        <v>419</v>
      </c>
      <c r="D420" t="s">
        <v>21</v>
      </c>
      <c r="J420" t="s">
        <v>26</v>
      </c>
      <c r="L420" t="s">
        <v>28</v>
      </c>
      <c r="P420">
        <f t="shared" si="118"/>
        <v>3</v>
      </c>
      <c r="Q420">
        <f t="shared" si="119"/>
        <v>1</v>
      </c>
      <c r="S420">
        <f t="shared" si="120"/>
        <v>0</v>
      </c>
      <c r="T420">
        <f t="shared" si="121"/>
        <v>0</v>
      </c>
      <c r="U420">
        <f t="shared" si="122"/>
        <v>1</v>
      </c>
      <c r="V420">
        <f t="shared" si="123"/>
        <v>0</v>
      </c>
      <c r="W420">
        <f t="shared" si="108"/>
        <v>0</v>
      </c>
      <c r="X420">
        <f t="shared" si="109"/>
        <v>0</v>
      </c>
      <c r="Y420">
        <f t="shared" si="110"/>
        <v>0</v>
      </c>
      <c r="Z420">
        <f t="shared" si="111"/>
        <v>0</v>
      </c>
      <c r="AA420">
        <f t="shared" si="112"/>
        <v>1</v>
      </c>
      <c r="AB420">
        <f t="shared" si="113"/>
        <v>0</v>
      </c>
      <c r="AC420">
        <f t="shared" si="114"/>
        <v>1</v>
      </c>
      <c r="AD420">
        <f t="shared" si="115"/>
        <v>0</v>
      </c>
      <c r="AE420">
        <f t="shared" si="116"/>
        <v>0</v>
      </c>
      <c r="AH420">
        <f t="shared" si="117"/>
        <v>3</v>
      </c>
      <c r="AI420">
        <f t="shared" si="124"/>
        <v>3</v>
      </c>
      <c r="AJ420" s="5" t="str">
        <f t="shared" si="125"/>
        <v>Correct</v>
      </c>
      <c r="AK420" s="37"/>
      <c r="AL420" t="s">
        <v>94</v>
      </c>
      <c r="AM420">
        <v>30</v>
      </c>
      <c r="AN420" t="s">
        <v>95</v>
      </c>
      <c r="AO420" t="s">
        <v>157</v>
      </c>
      <c r="AP420" t="s">
        <v>97</v>
      </c>
      <c r="AQ420" t="s">
        <v>98</v>
      </c>
      <c r="AR420" s="1" t="s">
        <v>80</v>
      </c>
      <c r="AS420" t="s">
        <v>109</v>
      </c>
      <c r="AT420" t="s">
        <v>120</v>
      </c>
      <c r="AU420" t="s">
        <v>101</v>
      </c>
      <c r="AV420" t="s">
        <v>102</v>
      </c>
      <c r="AW420" s="1" t="s">
        <v>372</v>
      </c>
      <c r="AX420" t="s">
        <v>102</v>
      </c>
    </row>
    <row r="421" spans="1:50" x14ac:dyDescent="0.25">
      <c r="A421" s="1">
        <v>420</v>
      </c>
      <c r="I421" t="s">
        <v>267</v>
      </c>
      <c r="P421">
        <f t="shared" si="118"/>
        <v>1</v>
      </c>
      <c r="Q421">
        <f t="shared" si="119"/>
        <v>3</v>
      </c>
      <c r="S421">
        <f t="shared" si="120"/>
        <v>0</v>
      </c>
      <c r="T421">
        <f t="shared" si="121"/>
        <v>0</v>
      </c>
      <c r="U421">
        <f t="shared" si="122"/>
        <v>0</v>
      </c>
      <c r="V421">
        <f t="shared" si="123"/>
        <v>0</v>
      </c>
      <c r="W421">
        <f t="shared" si="108"/>
        <v>0</v>
      </c>
      <c r="X421">
        <f t="shared" si="109"/>
        <v>0</v>
      </c>
      <c r="Y421">
        <f t="shared" si="110"/>
        <v>0</v>
      </c>
      <c r="Z421">
        <f t="shared" si="111"/>
        <v>1</v>
      </c>
      <c r="AA421">
        <f t="shared" si="112"/>
        <v>0</v>
      </c>
      <c r="AB421">
        <f t="shared" si="113"/>
        <v>0</v>
      </c>
      <c r="AC421">
        <f t="shared" si="114"/>
        <v>0</v>
      </c>
      <c r="AD421">
        <f t="shared" si="115"/>
        <v>0</v>
      </c>
      <c r="AE421">
        <f t="shared" si="116"/>
        <v>0</v>
      </c>
      <c r="AH421">
        <f t="shared" si="117"/>
        <v>1</v>
      </c>
      <c r="AI421">
        <f t="shared" si="124"/>
        <v>1</v>
      </c>
      <c r="AJ421" s="5" t="str">
        <f t="shared" si="125"/>
        <v>Correct</v>
      </c>
      <c r="AK421" s="37"/>
      <c r="AL421" t="s">
        <v>94</v>
      </c>
      <c r="AM421">
        <v>22</v>
      </c>
      <c r="AN421" t="s">
        <v>95</v>
      </c>
      <c r="AO421" t="s">
        <v>118</v>
      </c>
      <c r="AP421" t="s">
        <v>128</v>
      </c>
      <c r="AQ421" t="s">
        <v>98</v>
      </c>
      <c r="AR421" s="1" t="s">
        <v>89</v>
      </c>
      <c r="AS421" t="s">
        <v>114</v>
      </c>
      <c r="AT421" t="s">
        <v>120</v>
      </c>
      <c r="AU421" t="s">
        <v>136</v>
      </c>
      <c r="AV421" t="s">
        <v>102</v>
      </c>
      <c r="AW421" s="1" t="s">
        <v>92</v>
      </c>
      <c r="AX421" t="s">
        <v>102</v>
      </c>
    </row>
    <row r="422" spans="1:50" x14ac:dyDescent="0.25">
      <c r="A422" s="1">
        <v>421</v>
      </c>
      <c r="C422" t="s">
        <v>20</v>
      </c>
      <c r="L422" t="s">
        <v>28</v>
      </c>
      <c r="N422" t="s">
        <v>30</v>
      </c>
      <c r="P422">
        <f t="shared" si="118"/>
        <v>3</v>
      </c>
      <c r="Q422">
        <f t="shared" si="119"/>
        <v>1</v>
      </c>
      <c r="S422">
        <f t="shared" si="120"/>
        <v>0</v>
      </c>
      <c r="T422">
        <f t="shared" si="121"/>
        <v>1</v>
      </c>
      <c r="U422">
        <f t="shared" si="122"/>
        <v>0</v>
      </c>
      <c r="V422">
        <f t="shared" si="123"/>
        <v>0</v>
      </c>
      <c r="W422">
        <f t="shared" si="108"/>
        <v>0</v>
      </c>
      <c r="X422">
        <f t="shared" si="109"/>
        <v>0</v>
      </c>
      <c r="Y422">
        <f t="shared" si="110"/>
        <v>0</v>
      </c>
      <c r="Z422">
        <f t="shared" si="111"/>
        <v>0</v>
      </c>
      <c r="AA422">
        <f t="shared" si="112"/>
        <v>0</v>
      </c>
      <c r="AB422">
        <f t="shared" si="113"/>
        <v>0</v>
      </c>
      <c r="AC422">
        <f t="shared" si="114"/>
        <v>1</v>
      </c>
      <c r="AD422">
        <f t="shared" si="115"/>
        <v>0</v>
      </c>
      <c r="AE422">
        <f t="shared" si="116"/>
        <v>1</v>
      </c>
      <c r="AH422">
        <f t="shared" si="117"/>
        <v>3</v>
      </c>
      <c r="AI422">
        <f t="shared" si="124"/>
        <v>3</v>
      </c>
      <c r="AJ422" s="5" t="str">
        <f t="shared" si="125"/>
        <v>Correct</v>
      </c>
      <c r="AK422" s="37"/>
      <c r="AL422" t="s">
        <v>94</v>
      </c>
      <c r="AM422">
        <v>60</v>
      </c>
      <c r="AN422" t="s">
        <v>95</v>
      </c>
      <c r="AO422" t="s">
        <v>130</v>
      </c>
      <c r="AP422" t="s">
        <v>107</v>
      </c>
      <c r="AQ422" t="s">
        <v>98</v>
      </c>
      <c r="AR422" s="1" t="s">
        <v>80</v>
      </c>
      <c r="AS422" t="s">
        <v>114</v>
      </c>
      <c r="AT422" t="s">
        <v>103</v>
      </c>
      <c r="AU422" t="s">
        <v>101</v>
      </c>
      <c r="AV422" t="s">
        <v>102</v>
      </c>
      <c r="AW422" s="1" t="s">
        <v>92</v>
      </c>
      <c r="AX422" t="s">
        <v>102</v>
      </c>
    </row>
    <row r="423" spans="1:50" x14ac:dyDescent="0.25">
      <c r="A423" s="1">
        <v>422</v>
      </c>
      <c r="D423" t="s">
        <v>21</v>
      </c>
      <c r="J423" t="s">
        <v>26</v>
      </c>
      <c r="L423" t="s">
        <v>28</v>
      </c>
      <c r="P423">
        <f t="shared" si="118"/>
        <v>3</v>
      </c>
      <c r="Q423">
        <f t="shared" si="119"/>
        <v>1</v>
      </c>
      <c r="S423">
        <f t="shared" si="120"/>
        <v>0</v>
      </c>
      <c r="T423">
        <f t="shared" si="121"/>
        <v>0</v>
      </c>
      <c r="U423">
        <f t="shared" si="122"/>
        <v>1</v>
      </c>
      <c r="V423">
        <f t="shared" si="123"/>
        <v>0</v>
      </c>
      <c r="W423">
        <f t="shared" si="108"/>
        <v>0</v>
      </c>
      <c r="X423">
        <f t="shared" si="109"/>
        <v>0</v>
      </c>
      <c r="Y423">
        <f t="shared" si="110"/>
        <v>0</v>
      </c>
      <c r="Z423">
        <f t="shared" si="111"/>
        <v>0</v>
      </c>
      <c r="AA423">
        <f t="shared" si="112"/>
        <v>1</v>
      </c>
      <c r="AB423">
        <f t="shared" si="113"/>
        <v>0</v>
      </c>
      <c r="AC423">
        <f t="shared" si="114"/>
        <v>1</v>
      </c>
      <c r="AD423">
        <f t="shared" si="115"/>
        <v>0</v>
      </c>
      <c r="AE423">
        <f t="shared" si="116"/>
        <v>0</v>
      </c>
      <c r="AH423">
        <f t="shared" si="117"/>
        <v>3</v>
      </c>
      <c r="AI423">
        <f t="shared" si="124"/>
        <v>3</v>
      </c>
      <c r="AJ423" s="5" t="str">
        <f t="shared" si="125"/>
        <v>Correct</v>
      </c>
      <c r="AK423" s="37"/>
      <c r="AL423" t="s">
        <v>94</v>
      </c>
      <c r="AM423">
        <v>34</v>
      </c>
      <c r="AN423" t="s">
        <v>95</v>
      </c>
      <c r="AO423" t="s">
        <v>162</v>
      </c>
      <c r="AP423" t="s">
        <v>97</v>
      </c>
      <c r="AQ423" t="s">
        <v>98</v>
      </c>
      <c r="AR423" s="1" t="s">
        <v>80</v>
      </c>
      <c r="AS423" t="s">
        <v>126</v>
      </c>
      <c r="AT423" t="s">
        <v>153</v>
      </c>
      <c r="AU423" t="s">
        <v>135</v>
      </c>
      <c r="AV423" t="s">
        <v>102</v>
      </c>
      <c r="AW423" s="1" t="s">
        <v>92</v>
      </c>
      <c r="AX423" t="s">
        <v>102</v>
      </c>
    </row>
    <row r="424" spans="1:50" x14ac:dyDescent="0.25">
      <c r="A424" s="1">
        <v>423</v>
      </c>
      <c r="B424" t="s">
        <v>19</v>
      </c>
      <c r="C424" t="s">
        <v>20</v>
      </c>
      <c r="D424" t="s">
        <v>21</v>
      </c>
      <c r="H424" t="s">
        <v>25</v>
      </c>
      <c r="I424" t="s">
        <v>267</v>
      </c>
      <c r="J424" t="s">
        <v>26</v>
      </c>
      <c r="K424" t="s">
        <v>27</v>
      </c>
      <c r="L424" t="s">
        <v>28</v>
      </c>
      <c r="M424" t="s">
        <v>29</v>
      </c>
      <c r="N424" t="s">
        <v>30</v>
      </c>
      <c r="P424">
        <f t="shared" si="118"/>
        <v>10</v>
      </c>
      <c r="Q424">
        <f t="shared" si="119"/>
        <v>0.3</v>
      </c>
      <c r="S424">
        <f t="shared" si="120"/>
        <v>0.3</v>
      </c>
      <c r="T424">
        <f t="shared" si="121"/>
        <v>0.3</v>
      </c>
      <c r="U424">
        <f t="shared" si="122"/>
        <v>0.3</v>
      </c>
      <c r="V424">
        <f t="shared" si="123"/>
        <v>0</v>
      </c>
      <c r="W424">
        <f t="shared" si="108"/>
        <v>0</v>
      </c>
      <c r="X424">
        <f t="shared" si="109"/>
        <v>0</v>
      </c>
      <c r="Y424">
        <f t="shared" si="110"/>
        <v>0.3</v>
      </c>
      <c r="Z424">
        <f t="shared" si="111"/>
        <v>0.3</v>
      </c>
      <c r="AA424">
        <f t="shared" si="112"/>
        <v>0.3</v>
      </c>
      <c r="AB424">
        <f t="shared" si="113"/>
        <v>0.3</v>
      </c>
      <c r="AC424">
        <f t="shared" si="114"/>
        <v>0.3</v>
      </c>
      <c r="AD424">
        <f t="shared" si="115"/>
        <v>0.3</v>
      </c>
      <c r="AE424">
        <f t="shared" si="116"/>
        <v>0.3</v>
      </c>
      <c r="AH424">
        <f t="shared" si="117"/>
        <v>2.9999999999999996</v>
      </c>
      <c r="AI424">
        <f t="shared" si="124"/>
        <v>10</v>
      </c>
      <c r="AJ424" s="5" t="str">
        <f t="shared" si="125"/>
        <v>Correct</v>
      </c>
      <c r="AK424" s="37"/>
      <c r="AL424" t="s">
        <v>94</v>
      </c>
      <c r="AM424">
        <v>69</v>
      </c>
      <c r="AN424" t="s">
        <v>95</v>
      </c>
      <c r="AO424" t="s">
        <v>152</v>
      </c>
      <c r="AP424" t="s">
        <v>107</v>
      </c>
      <c r="AQ424" t="s">
        <v>102</v>
      </c>
      <c r="AR424" s="1" t="s">
        <v>355</v>
      </c>
      <c r="AS424" t="s">
        <v>112</v>
      </c>
      <c r="AT424" t="s">
        <v>110</v>
      </c>
      <c r="AU424" t="s">
        <v>104</v>
      </c>
      <c r="AV424" t="s">
        <v>102</v>
      </c>
      <c r="AW424" s="1" t="s">
        <v>91</v>
      </c>
    </row>
    <row r="425" spans="1:50" x14ac:dyDescent="0.25">
      <c r="A425" s="1">
        <v>424</v>
      </c>
      <c r="J425" t="s">
        <v>26</v>
      </c>
      <c r="P425">
        <f t="shared" si="118"/>
        <v>1</v>
      </c>
      <c r="Q425">
        <f t="shared" si="119"/>
        <v>3</v>
      </c>
      <c r="S425">
        <f t="shared" si="120"/>
        <v>0</v>
      </c>
      <c r="T425">
        <f t="shared" si="121"/>
        <v>0</v>
      </c>
      <c r="U425">
        <f t="shared" si="122"/>
        <v>0</v>
      </c>
      <c r="V425">
        <f t="shared" si="123"/>
        <v>0</v>
      </c>
      <c r="W425">
        <f t="shared" si="108"/>
        <v>0</v>
      </c>
      <c r="X425">
        <f t="shared" si="109"/>
        <v>0</v>
      </c>
      <c r="Y425">
        <f t="shared" si="110"/>
        <v>0</v>
      </c>
      <c r="Z425">
        <f t="shared" si="111"/>
        <v>0</v>
      </c>
      <c r="AA425">
        <f t="shared" si="112"/>
        <v>1</v>
      </c>
      <c r="AB425">
        <f t="shared" si="113"/>
        <v>0</v>
      </c>
      <c r="AC425">
        <f t="shared" si="114"/>
        <v>0</v>
      </c>
      <c r="AD425">
        <f t="shared" si="115"/>
        <v>0</v>
      </c>
      <c r="AE425">
        <f t="shared" si="116"/>
        <v>0</v>
      </c>
      <c r="AH425">
        <f t="shared" si="117"/>
        <v>1</v>
      </c>
      <c r="AI425">
        <f t="shared" si="124"/>
        <v>1</v>
      </c>
      <c r="AJ425" s="5" t="str">
        <f t="shared" si="125"/>
        <v>Correct</v>
      </c>
      <c r="AK425" s="37"/>
      <c r="AL425" t="s">
        <v>94</v>
      </c>
      <c r="AM425">
        <v>65</v>
      </c>
      <c r="AN425" t="s">
        <v>95</v>
      </c>
      <c r="AO425" t="s">
        <v>227</v>
      </c>
      <c r="AP425" t="s">
        <v>97</v>
      </c>
      <c r="AQ425" t="s">
        <v>98</v>
      </c>
      <c r="AR425" s="1" t="s">
        <v>80</v>
      </c>
      <c r="AS425" t="s">
        <v>126</v>
      </c>
      <c r="AT425" t="s">
        <v>153</v>
      </c>
      <c r="AU425" t="s">
        <v>101</v>
      </c>
      <c r="AV425" t="s">
        <v>102</v>
      </c>
      <c r="AW425" s="1" t="s">
        <v>92</v>
      </c>
      <c r="AX425" t="s">
        <v>102</v>
      </c>
    </row>
    <row r="426" spans="1:50" x14ac:dyDescent="0.25">
      <c r="A426" s="1">
        <v>425</v>
      </c>
      <c r="C426" t="s">
        <v>20</v>
      </c>
      <c r="D426" t="s">
        <v>21</v>
      </c>
      <c r="P426">
        <f t="shared" si="118"/>
        <v>2</v>
      </c>
      <c r="Q426">
        <f t="shared" si="119"/>
        <v>1.5</v>
      </c>
      <c r="S426">
        <f t="shared" si="120"/>
        <v>0</v>
      </c>
      <c r="T426">
        <f t="shared" si="121"/>
        <v>1</v>
      </c>
      <c r="U426">
        <f t="shared" si="122"/>
        <v>1</v>
      </c>
      <c r="V426">
        <f t="shared" si="123"/>
        <v>0</v>
      </c>
      <c r="W426">
        <f t="shared" si="108"/>
        <v>0</v>
      </c>
      <c r="X426">
        <f t="shared" si="109"/>
        <v>0</v>
      </c>
      <c r="Y426">
        <f t="shared" si="110"/>
        <v>0</v>
      </c>
      <c r="Z426">
        <f t="shared" si="111"/>
        <v>0</v>
      </c>
      <c r="AA426">
        <f t="shared" si="112"/>
        <v>0</v>
      </c>
      <c r="AB426">
        <f t="shared" si="113"/>
        <v>0</v>
      </c>
      <c r="AC426">
        <f t="shared" si="114"/>
        <v>0</v>
      </c>
      <c r="AD426">
        <f t="shared" si="115"/>
        <v>0</v>
      </c>
      <c r="AE426">
        <f t="shared" si="116"/>
        <v>0</v>
      </c>
      <c r="AH426">
        <f t="shared" si="117"/>
        <v>2</v>
      </c>
      <c r="AI426">
        <f t="shared" si="124"/>
        <v>2</v>
      </c>
      <c r="AJ426" s="5" t="str">
        <f t="shared" si="125"/>
        <v>Correct</v>
      </c>
      <c r="AK426" s="37"/>
      <c r="AL426" t="s">
        <v>94</v>
      </c>
      <c r="AM426">
        <v>70</v>
      </c>
      <c r="AN426" t="s">
        <v>95</v>
      </c>
      <c r="AO426" t="s">
        <v>131</v>
      </c>
      <c r="AP426" t="s">
        <v>107</v>
      </c>
      <c r="AQ426" t="s">
        <v>98</v>
      </c>
      <c r="AR426" s="1" t="s">
        <v>80</v>
      </c>
      <c r="AS426" t="s">
        <v>108</v>
      </c>
      <c r="AT426" t="s">
        <v>110</v>
      </c>
      <c r="AU426" t="s">
        <v>104</v>
      </c>
      <c r="AV426" t="s">
        <v>102</v>
      </c>
      <c r="AW426" s="1" t="s">
        <v>91</v>
      </c>
      <c r="AX426" t="s">
        <v>98</v>
      </c>
    </row>
    <row r="427" spans="1:50" x14ac:dyDescent="0.25">
      <c r="A427" s="1">
        <v>426</v>
      </c>
      <c r="G427" t="s">
        <v>24</v>
      </c>
      <c r="L427" t="s">
        <v>28</v>
      </c>
      <c r="N427" t="s">
        <v>30</v>
      </c>
      <c r="P427">
        <f t="shared" si="118"/>
        <v>3</v>
      </c>
      <c r="Q427">
        <f t="shared" si="119"/>
        <v>1</v>
      </c>
      <c r="S427">
        <f t="shared" si="120"/>
        <v>0</v>
      </c>
      <c r="T427">
        <f t="shared" si="121"/>
        <v>0</v>
      </c>
      <c r="U427">
        <f t="shared" si="122"/>
        <v>0</v>
      </c>
      <c r="V427">
        <f t="shared" si="123"/>
        <v>0</v>
      </c>
      <c r="W427">
        <f t="shared" si="108"/>
        <v>0</v>
      </c>
      <c r="X427">
        <f t="shared" si="109"/>
        <v>1</v>
      </c>
      <c r="Y427">
        <f t="shared" si="110"/>
        <v>0</v>
      </c>
      <c r="Z427">
        <f t="shared" si="111"/>
        <v>0</v>
      </c>
      <c r="AA427">
        <f t="shared" si="112"/>
        <v>0</v>
      </c>
      <c r="AB427">
        <f t="shared" si="113"/>
        <v>0</v>
      </c>
      <c r="AC427">
        <f t="shared" si="114"/>
        <v>1</v>
      </c>
      <c r="AD427">
        <f t="shared" si="115"/>
        <v>0</v>
      </c>
      <c r="AE427">
        <f t="shared" si="116"/>
        <v>1</v>
      </c>
      <c r="AH427">
        <f t="shared" si="117"/>
        <v>3</v>
      </c>
      <c r="AI427">
        <f t="shared" si="124"/>
        <v>3</v>
      </c>
      <c r="AJ427" s="5" t="str">
        <f t="shared" si="125"/>
        <v>Correct</v>
      </c>
      <c r="AK427" s="37"/>
      <c r="AL427" t="s">
        <v>94</v>
      </c>
      <c r="AM427">
        <v>24</v>
      </c>
      <c r="AN427" t="s">
        <v>115</v>
      </c>
      <c r="AO427" t="s">
        <v>334</v>
      </c>
      <c r="AP427" t="s">
        <v>128</v>
      </c>
      <c r="AQ427" t="s">
        <v>98</v>
      </c>
      <c r="AR427" s="1" t="s">
        <v>364</v>
      </c>
      <c r="AS427" t="s">
        <v>99</v>
      </c>
      <c r="AT427" t="s">
        <v>120</v>
      </c>
      <c r="AU427" t="s">
        <v>125</v>
      </c>
      <c r="AV427" t="s">
        <v>102</v>
      </c>
      <c r="AW427" s="1" t="s">
        <v>90</v>
      </c>
      <c r="AX427" t="s">
        <v>102</v>
      </c>
    </row>
    <row r="428" spans="1:50" x14ac:dyDescent="0.25">
      <c r="A428" s="1">
        <v>427</v>
      </c>
      <c r="D428" t="s">
        <v>21</v>
      </c>
      <c r="P428">
        <f t="shared" si="118"/>
        <v>1</v>
      </c>
      <c r="Q428">
        <f t="shared" si="119"/>
        <v>3</v>
      </c>
      <c r="S428">
        <f t="shared" si="120"/>
        <v>0</v>
      </c>
      <c r="T428">
        <f t="shared" si="121"/>
        <v>0</v>
      </c>
      <c r="U428">
        <f t="shared" si="122"/>
        <v>1</v>
      </c>
      <c r="V428">
        <f t="shared" si="123"/>
        <v>0</v>
      </c>
      <c r="W428">
        <f t="shared" si="108"/>
        <v>0</v>
      </c>
      <c r="X428">
        <f t="shared" si="109"/>
        <v>0</v>
      </c>
      <c r="Y428">
        <f t="shared" si="110"/>
        <v>0</v>
      </c>
      <c r="Z428">
        <f t="shared" si="111"/>
        <v>0</v>
      </c>
      <c r="AA428">
        <f t="shared" si="112"/>
        <v>0</v>
      </c>
      <c r="AB428">
        <f t="shared" si="113"/>
        <v>0</v>
      </c>
      <c r="AC428">
        <f t="shared" si="114"/>
        <v>0</v>
      </c>
      <c r="AD428">
        <f t="shared" si="115"/>
        <v>0</v>
      </c>
      <c r="AE428">
        <f t="shared" si="116"/>
        <v>0</v>
      </c>
      <c r="AH428">
        <f t="shared" si="117"/>
        <v>1</v>
      </c>
      <c r="AI428">
        <f t="shared" si="124"/>
        <v>1</v>
      </c>
      <c r="AJ428" s="5" t="str">
        <f t="shared" si="125"/>
        <v>Correct</v>
      </c>
      <c r="AK428" s="37"/>
      <c r="AL428" t="s">
        <v>94</v>
      </c>
      <c r="AM428">
        <v>75</v>
      </c>
      <c r="AN428" t="s">
        <v>121</v>
      </c>
      <c r="AO428" t="s">
        <v>198</v>
      </c>
      <c r="AP428" t="s">
        <v>107</v>
      </c>
      <c r="AQ428" t="s">
        <v>98</v>
      </c>
      <c r="AR428" s="1"/>
      <c r="AS428" t="s">
        <v>112</v>
      </c>
      <c r="AT428" t="s">
        <v>120</v>
      </c>
      <c r="AU428" t="s">
        <v>104</v>
      </c>
      <c r="AV428" t="s">
        <v>102</v>
      </c>
      <c r="AW428" s="1" t="s">
        <v>91</v>
      </c>
      <c r="AX428" t="s">
        <v>98</v>
      </c>
    </row>
    <row r="429" spans="1:50" x14ac:dyDescent="0.25">
      <c r="A429" s="1">
        <v>428</v>
      </c>
      <c r="E429" t="s">
        <v>22</v>
      </c>
      <c r="L429" t="s">
        <v>28</v>
      </c>
      <c r="M429" t="s">
        <v>29</v>
      </c>
      <c r="P429">
        <f t="shared" si="118"/>
        <v>3</v>
      </c>
      <c r="Q429">
        <f t="shared" si="119"/>
        <v>1</v>
      </c>
      <c r="S429">
        <f t="shared" si="120"/>
        <v>0</v>
      </c>
      <c r="T429">
        <f t="shared" si="121"/>
        <v>0</v>
      </c>
      <c r="U429">
        <f t="shared" si="122"/>
        <v>0</v>
      </c>
      <c r="V429">
        <f t="shared" si="123"/>
        <v>1</v>
      </c>
      <c r="W429">
        <f t="shared" si="108"/>
        <v>0</v>
      </c>
      <c r="X429">
        <f t="shared" si="109"/>
        <v>0</v>
      </c>
      <c r="Y429">
        <f t="shared" si="110"/>
        <v>0</v>
      </c>
      <c r="Z429">
        <f t="shared" si="111"/>
        <v>0</v>
      </c>
      <c r="AA429">
        <f t="shared" si="112"/>
        <v>0</v>
      </c>
      <c r="AB429">
        <f t="shared" si="113"/>
        <v>0</v>
      </c>
      <c r="AC429">
        <f t="shared" si="114"/>
        <v>1</v>
      </c>
      <c r="AD429">
        <f t="shared" si="115"/>
        <v>1</v>
      </c>
      <c r="AE429">
        <f t="shared" si="116"/>
        <v>0</v>
      </c>
      <c r="AH429">
        <f t="shared" si="117"/>
        <v>3</v>
      </c>
      <c r="AI429">
        <f t="shared" si="124"/>
        <v>3</v>
      </c>
      <c r="AJ429" s="5" t="str">
        <f t="shared" si="125"/>
        <v>Correct</v>
      </c>
      <c r="AK429" s="37"/>
      <c r="AL429" t="s">
        <v>105</v>
      </c>
      <c r="AM429">
        <v>62</v>
      </c>
      <c r="AN429" t="s">
        <v>95</v>
      </c>
      <c r="AO429" t="s">
        <v>158</v>
      </c>
      <c r="AP429" t="s">
        <v>97</v>
      </c>
      <c r="AQ429" t="s">
        <v>98</v>
      </c>
      <c r="AR429" s="1" t="s">
        <v>80</v>
      </c>
      <c r="AS429" t="s">
        <v>108</v>
      </c>
      <c r="AT429" t="s">
        <v>110</v>
      </c>
      <c r="AU429" t="s">
        <v>135</v>
      </c>
      <c r="AV429" t="s">
        <v>102</v>
      </c>
      <c r="AW429" s="1" t="s">
        <v>92</v>
      </c>
      <c r="AX429" t="s">
        <v>102</v>
      </c>
    </row>
    <row r="430" spans="1:50" x14ac:dyDescent="0.25">
      <c r="A430" s="1">
        <v>429</v>
      </c>
      <c r="C430" t="s">
        <v>20</v>
      </c>
      <c r="D430" t="s">
        <v>21</v>
      </c>
      <c r="J430" t="s">
        <v>26</v>
      </c>
      <c r="P430">
        <f t="shared" si="118"/>
        <v>3</v>
      </c>
      <c r="Q430">
        <f t="shared" si="119"/>
        <v>1</v>
      </c>
      <c r="S430">
        <f t="shared" si="120"/>
        <v>0</v>
      </c>
      <c r="T430">
        <f t="shared" si="121"/>
        <v>1</v>
      </c>
      <c r="U430">
        <f t="shared" si="122"/>
        <v>1</v>
      </c>
      <c r="V430">
        <f t="shared" si="123"/>
        <v>0</v>
      </c>
      <c r="W430">
        <f t="shared" si="108"/>
        <v>0</v>
      </c>
      <c r="X430">
        <f t="shared" si="109"/>
        <v>0</v>
      </c>
      <c r="Y430">
        <f t="shared" si="110"/>
        <v>0</v>
      </c>
      <c r="Z430">
        <f t="shared" si="111"/>
        <v>0</v>
      </c>
      <c r="AA430">
        <f t="shared" si="112"/>
        <v>1</v>
      </c>
      <c r="AB430">
        <f t="shared" si="113"/>
        <v>0</v>
      </c>
      <c r="AC430">
        <f t="shared" si="114"/>
        <v>0</v>
      </c>
      <c r="AD430">
        <f t="shared" si="115"/>
        <v>0</v>
      </c>
      <c r="AE430">
        <f t="shared" si="116"/>
        <v>0</v>
      </c>
      <c r="AH430">
        <f t="shared" si="117"/>
        <v>3</v>
      </c>
      <c r="AI430">
        <f t="shared" si="124"/>
        <v>3</v>
      </c>
      <c r="AJ430" s="5" t="str">
        <f t="shared" si="125"/>
        <v>Correct</v>
      </c>
      <c r="AK430" s="37"/>
      <c r="AL430" t="s">
        <v>94</v>
      </c>
      <c r="AM430">
        <v>78</v>
      </c>
      <c r="AN430" t="s">
        <v>121</v>
      </c>
      <c r="AO430" t="s">
        <v>198</v>
      </c>
      <c r="AP430" t="s">
        <v>107</v>
      </c>
      <c r="AQ430" t="s">
        <v>98</v>
      </c>
      <c r="AR430" s="1" t="s">
        <v>80</v>
      </c>
      <c r="AT430" t="s">
        <v>100</v>
      </c>
      <c r="AU430" t="s">
        <v>104</v>
      </c>
      <c r="AV430" t="s">
        <v>102</v>
      </c>
      <c r="AW430" s="1" t="s">
        <v>91</v>
      </c>
      <c r="AX430" t="s">
        <v>98</v>
      </c>
    </row>
    <row r="431" spans="1:50" x14ac:dyDescent="0.25">
      <c r="A431" s="1">
        <v>430</v>
      </c>
      <c r="D431" t="s">
        <v>21</v>
      </c>
      <c r="E431" t="s">
        <v>22</v>
      </c>
      <c r="L431" t="s">
        <v>28</v>
      </c>
      <c r="P431">
        <f t="shared" si="118"/>
        <v>3</v>
      </c>
      <c r="Q431">
        <f t="shared" si="119"/>
        <v>1</v>
      </c>
      <c r="S431">
        <f t="shared" si="120"/>
        <v>0</v>
      </c>
      <c r="T431">
        <f t="shared" si="121"/>
        <v>0</v>
      </c>
      <c r="U431">
        <f t="shared" si="122"/>
        <v>1</v>
      </c>
      <c r="V431">
        <f t="shared" si="123"/>
        <v>1</v>
      </c>
      <c r="W431">
        <f t="shared" si="108"/>
        <v>0</v>
      </c>
      <c r="X431">
        <f t="shared" si="109"/>
        <v>0</v>
      </c>
      <c r="Y431">
        <f t="shared" si="110"/>
        <v>0</v>
      </c>
      <c r="Z431">
        <f t="shared" si="111"/>
        <v>0</v>
      </c>
      <c r="AA431">
        <f t="shared" si="112"/>
        <v>0</v>
      </c>
      <c r="AB431">
        <f t="shared" si="113"/>
        <v>0</v>
      </c>
      <c r="AC431">
        <f t="shared" si="114"/>
        <v>1</v>
      </c>
      <c r="AD431">
        <f t="shared" si="115"/>
        <v>0</v>
      </c>
      <c r="AE431">
        <f t="shared" si="116"/>
        <v>0</v>
      </c>
      <c r="AH431">
        <f t="shared" si="117"/>
        <v>3</v>
      </c>
      <c r="AI431">
        <f t="shared" si="124"/>
        <v>3</v>
      </c>
      <c r="AJ431" s="5" t="str">
        <f t="shared" si="125"/>
        <v>Correct</v>
      </c>
      <c r="AK431" s="37"/>
      <c r="AL431" t="s">
        <v>105</v>
      </c>
      <c r="AM431">
        <v>37</v>
      </c>
      <c r="AN431" t="s">
        <v>95</v>
      </c>
      <c r="AO431" t="s">
        <v>157</v>
      </c>
      <c r="AP431" t="s">
        <v>107</v>
      </c>
      <c r="AQ431" t="s">
        <v>98</v>
      </c>
      <c r="AR431" s="1" t="s">
        <v>349</v>
      </c>
      <c r="AS431" t="s">
        <v>109</v>
      </c>
      <c r="AT431" t="s">
        <v>103</v>
      </c>
      <c r="AU431" t="s">
        <v>135</v>
      </c>
      <c r="AV431" t="s">
        <v>102</v>
      </c>
      <c r="AW431" s="1" t="s">
        <v>91</v>
      </c>
      <c r="AX431" t="s">
        <v>102</v>
      </c>
    </row>
    <row r="432" spans="1:50" x14ac:dyDescent="0.25">
      <c r="A432" s="1">
        <v>431</v>
      </c>
      <c r="D432" t="s">
        <v>21</v>
      </c>
      <c r="P432">
        <f t="shared" si="118"/>
        <v>1</v>
      </c>
      <c r="Q432">
        <f t="shared" si="119"/>
        <v>3</v>
      </c>
      <c r="S432">
        <f t="shared" si="120"/>
        <v>0</v>
      </c>
      <c r="T432">
        <f t="shared" si="121"/>
        <v>0</v>
      </c>
      <c r="U432">
        <f t="shared" si="122"/>
        <v>1</v>
      </c>
      <c r="V432">
        <f t="shared" si="123"/>
        <v>0</v>
      </c>
      <c r="W432">
        <f t="shared" si="108"/>
        <v>0</v>
      </c>
      <c r="X432">
        <f t="shared" si="109"/>
        <v>0</v>
      </c>
      <c r="Y432">
        <f t="shared" si="110"/>
        <v>0</v>
      </c>
      <c r="Z432">
        <f t="shared" si="111"/>
        <v>0</v>
      </c>
      <c r="AA432">
        <f t="shared" si="112"/>
        <v>0</v>
      </c>
      <c r="AB432">
        <f t="shared" si="113"/>
        <v>0</v>
      </c>
      <c r="AC432">
        <f t="shared" si="114"/>
        <v>0</v>
      </c>
      <c r="AD432">
        <f t="shared" si="115"/>
        <v>0</v>
      </c>
      <c r="AE432">
        <f t="shared" si="116"/>
        <v>0</v>
      </c>
      <c r="AH432">
        <f t="shared" si="117"/>
        <v>1</v>
      </c>
      <c r="AI432">
        <f t="shared" si="124"/>
        <v>1</v>
      </c>
      <c r="AJ432" s="5" t="str">
        <f t="shared" si="125"/>
        <v>Correct</v>
      </c>
      <c r="AK432" s="37"/>
      <c r="AL432" t="s">
        <v>105</v>
      </c>
      <c r="AM432">
        <v>81</v>
      </c>
      <c r="AN432" t="s">
        <v>121</v>
      </c>
      <c r="AO432" t="s">
        <v>207</v>
      </c>
      <c r="AP432" t="s">
        <v>107</v>
      </c>
      <c r="AQ432" t="s">
        <v>98</v>
      </c>
      <c r="AR432" s="1"/>
      <c r="AT432" t="s">
        <v>110</v>
      </c>
      <c r="AU432" t="s">
        <v>104</v>
      </c>
      <c r="AV432" t="s">
        <v>111</v>
      </c>
      <c r="AW432" s="1"/>
    </row>
    <row r="433" spans="1:50" x14ac:dyDescent="0.25">
      <c r="A433" s="1">
        <v>432</v>
      </c>
      <c r="J433" t="s">
        <v>26</v>
      </c>
      <c r="L433" t="s">
        <v>28</v>
      </c>
      <c r="N433" t="s">
        <v>30</v>
      </c>
      <c r="P433">
        <f t="shared" si="118"/>
        <v>3</v>
      </c>
      <c r="Q433">
        <f t="shared" si="119"/>
        <v>1</v>
      </c>
      <c r="S433">
        <f t="shared" si="120"/>
        <v>0</v>
      </c>
      <c r="T433">
        <f t="shared" si="121"/>
        <v>0</v>
      </c>
      <c r="U433">
        <f t="shared" si="122"/>
        <v>0</v>
      </c>
      <c r="V433">
        <f t="shared" si="123"/>
        <v>0</v>
      </c>
      <c r="W433">
        <f t="shared" si="108"/>
        <v>0</v>
      </c>
      <c r="X433">
        <f t="shared" si="109"/>
        <v>0</v>
      </c>
      <c r="Y433">
        <f t="shared" si="110"/>
        <v>0</v>
      </c>
      <c r="Z433">
        <f t="shared" si="111"/>
        <v>0</v>
      </c>
      <c r="AA433">
        <f t="shared" si="112"/>
        <v>1</v>
      </c>
      <c r="AB433">
        <f t="shared" si="113"/>
        <v>0</v>
      </c>
      <c r="AC433">
        <f t="shared" si="114"/>
        <v>1</v>
      </c>
      <c r="AD433">
        <f t="shared" si="115"/>
        <v>0</v>
      </c>
      <c r="AE433">
        <f t="shared" si="116"/>
        <v>1</v>
      </c>
      <c r="AH433">
        <f t="shared" si="117"/>
        <v>3</v>
      </c>
      <c r="AI433">
        <f t="shared" si="124"/>
        <v>3</v>
      </c>
      <c r="AJ433" s="5" t="str">
        <f t="shared" si="125"/>
        <v>Correct</v>
      </c>
      <c r="AK433" s="37"/>
      <c r="AL433" t="s">
        <v>94</v>
      </c>
      <c r="AM433">
        <v>21</v>
      </c>
      <c r="AN433" t="s">
        <v>95</v>
      </c>
      <c r="AO433" t="s">
        <v>201</v>
      </c>
      <c r="AP433" s="1" t="s">
        <v>346</v>
      </c>
      <c r="AQ433" t="s">
        <v>102</v>
      </c>
      <c r="AR433" s="1" t="s">
        <v>355</v>
      </c>
      <c r="AS433" t="s">
        <v>108</v>
      </c>
      <c r="AT433" t="s">
        <v>110</v>
      </c>
      <c r="AU433" t="s">
        <v>136</v>
      </c>
      <c r="AV433" t="s">
        <v>98</v>
      </c>
      <c r="AW433" s="1" t="s">
        <v>93</v>
      </c>
      <c r="AX433" t="s">
        <v>102</v>
      </c>
    </row>
    <row r="434" spans="1:50" x14ac:dyDescent="0.25">
      <c r="A434" s="1">
        <v>433</v>
      </c>
      <c r="D434" t="s">
        <v>21</v>
      </c>
      <c r="P434">
        <f t="shared" si="118"/>
        <v>1</v>
      </c>
      <c r="Q434">
        <f t="shared" si="119"/>
        <v>3</v>
      </c>
      <c r="S434">
        <f t="shared" si="120"/>
        <v>0</v>
      </c>
      <c r="T434">
        <f t="shared" si="121"/>
        <v>0</v>
      </c>
      <c r="U434">
        <f t="shared" si="122"/>
        <v>1</v>
      </c>
      <c r="V434">
        <f t="shared" si="123"/>
        <v>0</v>
      </c>
      <c r="W434">
        <f t="shared" si="108"/>
        <v>0</v>
      </c>
      <c r="X434">
        <f t="shared" si="109"/>
        <v>0</v>
      </c>
      <c r="Y434">
        <f t="shared" si="110"/>
        <v>0</v>
      </c>
      <c r="Z434">
        <f t="shared" si="111"/>
        <v>0</v>
      </c>
      <c r="AA434">
        <f t="shared" si="112"/>
        <v>0</v>
      </c>
      <c r="AB434">
        <f t="shared" si="113"/>
        <v>0</v>
      </c>
      <c r="AC434">
        <f t="shared" si="114"/>
        <v>0</v>
      </c>
      <c r="AD434">
        <f t="shared" si="115"/>
        <v>0</v>
      </c>
      <c r="AE434">
        <f t="shared" si="116"/>
        <v>0</v>
      </c>
      <c r="AH434">
        <f t="shared" si="117"/>
        <v>1</v>
      </c>
      <c r="AI434">
        <f t="shared" si="124"/>
        <v>1</v>
      </c>
      <c r="AJ434" s="5" t="str">
        <f t="shared" si="125"/>
        <v>Correct</v>
      </c>
      <c r="AK434" s="37"/>
      <c r="AL434" t="s">
        <v>94</v>
      </c>
      <c r="AM434">
        <v>57</v>
      </c>
      <c r="AN434" t="s">
        <v>121</v>
      </c>
      <c r="AO434" t="s">
        <v>207</v>
      </c>
      <c r="AP434" t="s">
        <v>128</v>
      </c>
      <c r="AQ434" t="s">
        <v>98</v>
      </c>
      <c r="AR434" s="1" t="s">
        <v>363</v>
      </c>
      <c r="AS434" t="s">
        <v>114</v>
      </c>
      <c r="AT434" t="s">
        <v>110</v>
      </c>
      <c r="AU434" t="s">
        <v>104</v>
      </c>
      <c r="AV434" t="s">
        <v>102</v>
      </c>
      <c r="AW434" s="1" t="s">
        <v>92</v>
      </c>
      <c r="AX434" t="s">
        <v>102</v>
      </c>
    </row>
    <row r="435" spans="1:50" x14ac:dyDescent="0.25">
      <c r="A435" s="1">
        <v>434</v>
      </c>
      <c r="G435" t="s">
        <v>24</v>
      </c>
      <c r="P435">
        <f t="shared" si="118"/>
        <v>1</v>
      </c>
      <c r="Q435">
        <f t="shared" si="119"/>
        <v>3</v>
      </c>
      <c r="S435">
        <f t="shared" si="120"/>
        <v>0</v>
      </c>
      <c r="T435">
        <f t="shared" si="121"/>
        <v>0</v>
      </c>
      <c r="U435">
        <f t="shared" si="122"/>
        <v>0</v>
      </c>
      <c r="V435">
        <f t="shared" si="123"/>
        <v>0</v>
      </c>
      <c r="W435">
        <f t="shared" si="108"/>
        <v>0</v>
      </c>
      <c r="X435">
        <f t="shared" si="109"/>
        <v>1</v>
      </c>
      <c r="Y435">
        <f t="shared" si="110"/>
        <v>0</v>
      </c>
      <c r="Z435">
        <f t="shared" si="111"/>
        <v>0</v>
      </c>
      <c r="AA435">
        <f t="shared" si="112"/>
        <v>0</v>
      </c>
      <c r="AB435">
        <f t="shared" si="113"/>
        <v>0</v>
      </c>
      <c r="AC435">
        <f t="shared" si="114"/>
        <v>0</v>
      </c>
      <c r="AD435">
        <f t="shared" si="115"/>
        <v>0</v>
      </c>
      <c r="AE435">
        <f t="shared" si="116"/>
        <v>0</v>
      </c>
      <c r="AH435">
        <f t="shared" si="117"/>
        <v>1</v>
      </c>
      <c r="AI435">
        <f t="shared" si="124"/>
        <v>1</v>
      </c>
      <c r="AJ435" s="5" t="str">
        <f t="shared" si="125"/>
        <v>Correct</v>
      </c>
      <c r="AK435" s="37"/>
      <c r="AL435" t="s">
        <v>94</v>
      </c>
      <c r="AM435">
        <v>62</v>
      </c>
      <c r="AN435" t="s">
        <v>121</v>
      </c>
      <c r="AO435" t="s">
        <v>228</v>
      </c>
      <c r="AP435" t="s">
        <v>107</v>
      </c>
      <c r="AQ435" t="s">
        <v>98</v>
      </c>
      <c r="AR435" s="1" t="s">
        <v>80</v>
      </c>
      <c r="AS435" t="s">
        <v>114</v>
      </c>
      <c r="AT435" t="s">
        <v>100</v>
      </c>
      <c r="AU435" t="s">
        <v>101</v>
      </c>
      <c r="AV435" t="s">
        <v>102</v>
      </c>
      <c r="AW435" s="1" t="s">
        <v>92</v>
      </c>
      <c r="AX435" t="s">
        <v>102</v>
      </c>
    </row>
    <row r="436" spans="1:50" x14ac:dyDescent="0.25">
      <c r="A436" s="1">
        <v>435</v>
      </c>
      <c r="C436" t="s">
        <v>20</v>
      </c>
      <c r="D436" t="s">
        <v>21</v>
      </c>
      <c r="K436" t="s">
        <v>27</v>
      </c>
      <c r="P436">
        <f t="shared" si="118"/>
        <v>3</v>
      </c>
      <c r="Q436">
        <f t="shared" si="119"/>
        <v>1</v>
      </c>
      <c r="S436">
        <f t="shared" si="120"/>
        <v>0</v>
      </c>
      <c r="T436">
        <f t="shared" si="121"/>
        <v>1</v>
      </c>
      <c r="U436">
        <f t="shared" si="122"/>
        <v>1</v>
      </c>
      <c r="V436">
        <f t="shared" si="123"/>
        <v>0</v>
      </c>
      <c r="W436">
        <f t="shared" si="108"/>
        <v>0</v>
      </c>
      <c r="X436">
        <f t="shared" si="109"/>
        <v>0</v>
      </c>
      <c r="Y436">
        <f t="shared" si="110"/>
        <v>0</v>
      </c>
      <c r="Z436">
        <f t="shared" si="111"/>
        <v>0</v>
      </c>
      <c r="AA436">
        <f t="shared" si="112"/>
        <v>0</v>
      </c>
      <c r="AB436">
        <f t="shared" si="113"/>
        <v>1</v>
      </c>
      <c r="AC436">
        <f t="shared" si="114"/>
        <v>0</v>
      </c>
      <c r="AD436">
        <f t="shared" si="115"/>
        <v>0</v>
      </c>
      <c r="AE436">
        <f t="shared" si="116"/>
        <v>0</v>
      </c>
      <c r="AH436">
        <f t="shared" si="117"/>
        <v>3</v>
      </c>
      <c r="AI436">
        <f t="shared" si="124"/>
        <v>3</v>
      </c>
      <c r="AJ436" s="5" t="str">
        <f t="shared" si="125"/>
        <v>Correct</v>
      </c>
      <c r="AK436" s="37"/>
      <c r="AL436" t="s">
        <v>94</v>
      </c>
      <c r="AM436">
        <v>63</v>
      </c>
      <c r="AN436" t="s">
        <v>121</v>
      </c>
      <c r="AO436" t="s">
        <v>229</v>
      </c>
      <c r="AP436" t="s">
        <v>107</v>
      </c>
      <c r="AQ436" t="s">
        <v>98</v>
      </c>
      <c r="AR436" s="1" t="s">
        <v>80</v>
      </c>
      <c r="AS436" t="s">
        <v>114</v>
      </c>
      <c r="AT436" t="s">
        <v>110</v>
      </c>
      <c r="AU436" t="s">
        <v>104</v>
      </c>
      <c r="AV436" t="s">
        <v>102</v>
      </c>
      <c r="AW436" s="1" t="s">
        <v>92</v>
      </c>
      <c r="AX436" t="s">
        <v>102</v>
      </c>
    </row>
    <row r="437" spans="1:50" x14ac:dyDescent="0.25">
      <c r="A437" s="1">
        <v>436</v>
      </c>
      <c r="C437" t="s">
        <v>20</v>
      </c>
      <c r="D437" t="s">
        <v>21</v>
      </c>
      <c r="L437" t="s">
        <v>28</v>
      </c>
      <c r="P437">
        <f t="shared" si="118"/>
        <v>3</v>
      </c>
      <c r="Q437">
        <f t="shared" si="119"/>
        <v>1</v>
      </c>
      <c r="S437">
        <f t="shared" si="120"/>
        <v>0</v>
      </c>
      <c r="T437">
        <f t="shared" si="121"/>
        <v>1</v>
      </c>
      <c r="U437">
        <f t="shared" si="122"/>
        <v>1</v>
      </c>
      <c r="V437">
        <f t="shared" si="123"/>
        <v>0</v>
      </c>
      <c r="W437">
        <f t="shared" si="108"/>
        <v>0</v>
      </c>
      <c r="X437">
        <f t="shared" si="109"/>
        <v>0</v>
      </c>
      <c r="Y437">
        <f t="shared" si="110"/>
        <v>0</v>
      </c>
      <c r="Z437">
        <f t="shared" si="111"/>
        <v>0</v>
      </c>
      <c r="AA437">
        <f t="shared" si="112"/>
        <v>0</v>
      </c>
      <c r="AB437">
        <f t="shared" si="113"/>
        <v>0</v>
      </c>
      <c r="AC437">
        <f t="shared" si="114"/>
        <v>1</v>
      </c>
      <c r="AD437">
        <f t="shared" si="115"/>
        <v>0</v>
      </c>
      <c r="AE437">
        <f t="shared" si="116"/>
        <v>0</v>
      </c>
      <c r="AH437">
        <f t="shared" si="117"/>
        <v>3</v>
      </c>
      <c r="AI437">
        <f t="shared" si="124"/>
        <v>3</v>
      </c>
      <c r="AJ437" s="5" t="str">
        <f t="shared" si="125"/>
        <v>Correct</v>
      </c>
      <c r="AK437" s="37"/>
      <c r="AL437" t="s">
        <v>105</v>
      </c>
      <c r="AM437">
        <v>85</v>
      </c>
      <c r="AN437" t="s">
        <v>121</v>
      </c>
      <c r="AO437" t="s">
        <v>168</v>
      </c>
      <c r="AP437" t="s">
        <v>107</v>
      </c>
      <c r="AQ437" t="s">
        <v>98</v>
      </c>
      <c r="AR437" s="1" t="s">
        <v>80</v>
      </c>
      <c r="AS437" t="s">
        <v>99</v>
      </c>
      <c r="AT437" t="s">
        <v>120</v>
      </c>
      <c r="AU437" t="s">
        <v>104</v>
      </c>
      <c r="AV437" t="s">
        <v>102</v>
      </c>
      <c r="AW437" s="1" t="s">
        <v>373</v>
      </c>
      <c r="AX437" t="s">
        <v>98</v>
      </c>
    </row>
    <row r="438" spans="1:50" x14ac:dyDescent="0.25">
      <c r="A438" s="1">
        <v>437</v>
      </c>
      <c r="E438" t="s">
        <v>22</v>
      </c>
      <c r="H438" t="s">
        <v>25</v>
      </c>
      <c r="N438" t="s">
        <v>30</v>
      </c>
      <c r="P438">
        <f t="shared" si="118"/>
        <v>3</v>
      </c>
      <c r="Q438">
        <f t="shared" si="119"/>
        <v>1</v>
      </c>
      <c r="S438">
        <f t="shared" si="120"/>
        <v>0</v>
      </c>
      <c r="T438">
        <f t="shared" si="121"/>
        <v>0</v>
      </c>
      <c r="U438">
        <f t="shared" si="122"/>
        <v>0</v>
      </c>
      <c r="V438">
        <f t="shared" si="123"/>
        <v>1</v>
      </c>
      <c r="W438">
        <f t="shared" si="108"/>
        <v>0</v>
      </c>
      <c r="X438">
        <f t="shared" si="109"/>
        <v>0</v>
      </c>
      <c r="Y438">
        <f t="shared" si="110"/>
        <v>1</v>
      </c>
      <c r="Z438">
        <f t="shared" si="111"/>
        <v>0</v>
      </c>
      <c r="AA438">
        <f t="shared" si="112"/>
        <v>0</v>
      </c>
      <c r="AB438">
        <f t="shared" si="113"/>
        <v>0</v>
      </c>
      <c r="AC438">
        <f t="shared" si="114"/>
        <v>0</v>
      </c>
      <c r="AD438">
        <f t="shared" si="115"/>
        <v>0</v>
      </c>
      <c r="AE438">
        <f t="shared" si="116"/>
        <v>1</v>
      </c>
      <c r="AH438">
        <f t="shared" si="117"/>
        <v>3</v>
      </c>
      <c r="AI438">
        <f t="shared" si="124"/>
        <v>3</v>
      </c>
      <c r="AJ438" s="5" t="str">
        <f t="shared" si="125"/>
        <v>Correct</v>
      </c>
      <c r="AK438" s="37"/>
      <c r="AL438" t="s">
        <v>105</v>
      </c>
      <c r="AM438">
        <v>44</v>
      </c>
      <c r="AN438" t="s">
        <v>115</v>
      </c>
      <c r="AO438" t="s">
        <v>339</v>
      </c>
      <c r="AP438" s="1" t="s">
        <v>346</v>
      </c>
      <c r="AQ438" t="s">
        <v>102</v>
      </c>
      <c r="AR438" s="1" t="s">
        <v>355</v>
      </c>
      <c r="AS438" t="s">
        <v>108</v>
      </c>
      <c r="AT438" t="s">
        <v>110</v>
      </c>
      <c r="AU438" t="s">
        <v>101</v>
      </c>
      <c r="AV438" t="s">
        <v>102</v>
      </c>
      <c r="AW438" s="1" t="s">
        <v>92</v>
      </c>
      <c r="AX438" t="s">
        <v>102</v>
      </c>
    </row>
    <row r="439" spans="1:50" x14ac:dyDescent="0.25">
      <c r="A439" s="1">
        <v>438</v>
      </c>
      <c r="C439" t="s">
        <v>20</v>
      </c>
      <c r="J439" t="s">
        <v>26</v>
      </c>
      <c r="L439" t="s">
        <v>28</v>
      </c>
      <c r="P439">
        <f t="shared" si="118"/>
        <v>3</v>
      </c>
      <c r="Q439">
        <f t="shared" si="119"/>
        <v>1</v>
      </c>
      <c r="S439">
        <f t="shared" si="120"/>
        <v>0</v>
      </c>
      <c r="T439">
        <f t="shared" si="121"/>
        <v>1</v>
      </c>
      <c r="U439">
        <f t="shared" si="122"/>
        <v>0</v>
      </c>
      <c r="V439">
        <f t="shared" si="123"/>
        <v>0</v>
      </c>
      <c r="W439">
        <f t="shared" si="108"/>
        <v>0</v>
      </c>
      <c r="X439">
        <f t="shared" si="109"/>
        <v>0</v>
      </c>
      <c r="Y439">
        <f t="shared" si="110"/>
        <v>0</v>
      </c>
      <c r="Z439">
        <f t="shared" si="111"/>
        <v>0</v>
      </c>
      <c r="AA439">
        <f t="shared" si="112"/>
        <v>1</v>
      </c>
      <c r="AB439">
        <f t="shared" si="113"/>
        <v>0</v>
      </c>
      <c r="AC439">
        <f t="shared" si="114"/>
        <v>1</v>
      </c>
      <c r="AD439">
        <f t="shared" si="115"/>
        <v>0</v>
      </c>
      <c r="AE439">
        <f t="shared" si="116"/>
        <v>0</v>
      </c>
      <c r="AH439">
        <f t="shared" si="117"/>
        <v>3</v>
      </c>
      <c r="AI439">
        <f t="shared" si="124"/>
        <v>3</v>
      </c>
      <c r="AJ439" s="5" t="str">
        <f t="shared" si="125"/>
        <v>Correct</v>
      </c>
      <c r="AK439" s="37"/>
      <c r="AL439" t="s">
        <v>94</v>
      </c>
      <c r="AM439">
        <v>54</v>
      </c>
      <c r="AN439" t="s">
        <v>121</v>
      </c>
      <c r="AO439" t="s">
        <v>168</v>
      </c>
      <c r="AP439" t="s">
        <v>107</v>
      </c>
      <c r="AQ439" t="s">
        <v>98</v>
      </c>
      <c r="AR439" s="1" t="s">
        <v>80</v>
      </c>
      <c r="AS439" t="s">
        <v>114</v>
      </c>
      <c r="AT439" t="s">
        <v>110</v>
      </c>
      <c r="AU439" t="s">
        <v>101</v>
      </c>
      <c r="AV439" t="s">
        <v>102</v>
      </c>
      <c r="AW439" s="1" t="s">
        <v>92</v>
      </c>
      <c r="AX439" t="s">
        <v>102</v>
      </c>
    </row>
    <row r="440" spans="1:50" x14ac:dyDescent="0.25">
      <c r="A440" s="1">
        <v>439</v>
      </c>
      <c r="P440">
        <f t="shared" si="118"/>
        <v>0</v>
      </c>
      <c r="Q440" t="e">
        <f t="shared" si="119"/>
        <v>#DIV/0!</v>
      </c>
      <c r="S440">
        <f t="shared" si="120"/>
        <v>0</v>
      </c>
      <c r="T440">
        <f t="shared" si="121"/>
        <v>0</v>
      </c>
      <c r="U440">
        <f t="shared" si="122"/>
        <v>0</v>
      </c>
      <c r="V440">
        <f t="shared" si="123"/>
        <v>0</v>
      </c>
      <c r="W440">
        <f t="shared" si="108"/>
        <v>0</v>
      </c>
      <c r="X440">
        <f t="shared" si="109"/>
        <v>0</v>
      </c>
      <c r="Y440">
        <f t="shared" si="110"/>
        <v>0</v>
      </c>
      <c r="Z440">
        <f t="shared" si="111"/>
        <v>0</v>
      </c>
      <c r="AA440">
        <f t="shared" si="112"/>
        <v>0</v>
      </c>
      <c r="AB440">
        <f t="shared" si="113"/>
        <v>0</v>
      </c>
      <c r="AC440">
        <f t="shared" si="114"/>
        <v>0</v>
      </c>
      <c r="AD440">
        <f t="shared" si="115"/>
        <v>0</v>
      </c>
      <c r="AE440">
        <f t="shared" si="116"/>
        <v>0</v>
      </c>
      <c r="AH440">
        <f t="shared" si="117"/>
        <v>0</v>
      </c>
      <c r="AI440">
        <f t="shared" si="124"/>
        <v>0</v>
      </c>
      <c r="AJ440" s="5" t="str">
        <f t="shared" si="125"/>
        <v>Correct</v>
      </c>
      <c r="AK440" s="37"/>
      <c r="AL440" t="s">
        <v>105</v>
      </c>
      <c r="AM440">
        <v>75</v>
      </c>
      <c r="AN440" t="s">
        <v>121</v>
      </c>
      <c r="AO440" t="s">
        <v>198</v>
      </c>
      <c r="AP440" t="s">
        <v>107</v>
      </c>
      <c r="AQ440" t="s">
        <v>98</v>
      </c>
      <c r="AR440" s="1" t="s">
        <v>80</v>
      </c>
      <c r="AT440" t="s">
        <v>120</v>
      </c>
      <c r="AU440" t="s">
        <v>104</v>
      </c>
      <c r="AV440" t="s">
        <v>98</v>
      </c>
      <c r="AW440" s="1" t="s">
        <v>373</v>
      </c>
      <c r="AX440" t="s">
        <v>102</v>
      </c>
    </row>
    <row r="441" spans="1:50" x14ac:dyDescent="0.25">
      <c r="A441" s="1">
        <v>440</v>
      </c>
      <c r="E441" t="s">
        <v>22</v>
      </c>
      <c r="I441" t="s">
        <v>267</v>
      </c>
      <c r="K441" t="s">
        <v>27</v>
      </c>
      <c r="P441">
        <f t="shared" si="118"/>
        <v>3</v>
      </c>
      <c r="Q441">
        <f t="shared" si="119"/>
        <v>1</v>
      </c>
      <c r="S441">
        <f t="shared" si="120"/>
        <v>0</v>
      </c>
      <c r="T441">
        <f t="shared" si="121"/>
        <v>0</v>
      </c>
      <c r="U441">
        <f t="shared" si="122"/>
        <v>0</v>
      </c>
      <c r="V441">
        <f t="shared" si="123"/>
        <v>1</v>
      </c>
      <c r="W441">
        <f t="shared" si="108"/>
        <v>0</v>
      </c>
      <c r="X441">
        <f t="shared" si="109"/>
        <v>0</v>
      </c>
      <c r="Y441">
        <f t="shared" si="110"/>
        <v>0</v>
      </c>
      <c r="Z441">
        <f t="shared" si="111"/>
        <v>1</v>
      </c>
      <c r="AA441">
        <f t="shared" si="112"/>
        <v>0</v>
      </c>
      <c r="AB441">
        <f t="shared" si="113"/>
        <v>1</v>
      </c>
      <c r="AC441">
        <f t="shared" si="114"/>
        <v>0</v>
      </c>
      <c r="AD441">
        <f t="shared" si="115"/>
        <v>0</v>
      </c>
      <c r="AE441">
        <f t="shared" si="116"/>
        <v>0</v>
      </c>
      <c r="AH441">
        <f t="shared" si="117"/>
        <v>3</v>
      </c>
      <c r="AI441">
        <f t="shared" si="124"/>
        <v>3</v>
      </c>
      <c r="AJ441" s="5" t="str">
        <f t="shared" si="125"/>
        <v>Correct</v>
      </c>
      <c r="AK441" s="37"/>
      <c r="AL441" t="s">
        <v>94</v>
      </c>
      <c r="AM441">
        <v>26</v>
      </c>
      <c r="AN441" t="s">
        <v>95</v>
      </c>
      <c r="AO441" t="s">
        <v>106</v>
      </c>
      <c r="AP441" t="s">
        <v>107</v>
      </c>
      <c r="AR441" s="1" t="s">
        <v>80</v>
      </c>
      <c r="AS441" t="s">
        <v>114</v>
      </c>
      <c r="AT441" t="s">
        <v>120</v>
      </c>
      <c r="AU441" t="s">
        <v>101</v>
      </c>
      <c r="AV441" t="s">
        <v>102</v>
      </c>
      <c r="AW441" s="1" t="s">
        <v>92</v>
      </c>
      <c r="AX441" t="s">
        <v>102</v>
      </c>
    </row>
    <row r="442" spans="1:50" x14ac:dyDescent="0.25">
      <c r="A442" s="1">
        <v>441</v>
      </c>
      <c r="H442" t="s">
        <v>25</v>
      </c>
      <c r="J442" t="s">
        <v>26</v>
      </c>
      <c r="L442" t="s">
        <v>28</v>
      </c>
      <c r="P442">
        <f t="shared" si="118"/>
        <v>3</v>
      </c>
      <c r="Q442">
        <f t="shared" si="119"/>
        <v>1</v>
      </c>
      <c r="S442">
        <f t="shared" si="120"/>
        <v>0</v>
      </c>
      <c r="T442">
        <f t="shared" si="121"/>
        <v>0</v>
      </c>
      <c r="U442">
        <f t="shared" si="122"/>
        <v>0</v>
      </c>
      <c r="V442">
        <f t="shared" si="123"/>
        <v>0</v>
      </c>
      <c r="W442">
        <f t="shared" si="108"/>
        <v>0</v>
      </c>
      <c r="X442">
        <f t="shared" si="109"/>
        <v>0</v>
      </c>
      <c r="Y442">
        <f t="shared" si="110"/>
        <v>1</v>
      </c>
      <c r="Z442">
        <f t="shared" si="111"/>
        <v>0</v>
      </c>
      <c r="AA442">
        <f t="shared" si="112"/>
        <v>1</v>
      </c>
      <c r="AB442">
        <f t="shared" si="113"/>
        <v>0</v>
      </c>
      <c r="AC442">
        <f t="shared" si="114"/>
        <v>1</v>
      </c>
      <c r="AD442">
        <f t="shared" si="115"/>
        <v>0</v>
      </c>
      <c r="AE442">
        <f t="shared" si="116"/>
        <v>0</v>
      </c>
      <c r="AH442">
        <f t="shared" si="117"/>
        <v>3</v>
      </c>
      <c r="AI442">
        <f t="shared" si="124"/>
        <v>3</v>
      </c>
      <c r="AJ442" s="5" t="str">
        <f t="shared" si="125"/>
        <v>Correct</v>
      </c>
      <c r="AK442" s="37"/>
      <c r="AL442" t="s">
        <v>105</v>
      </c>
      <c r="AM442">
        <v>54</v>
      </c>
      <c r="AN442" t="s">
        <v>121</v>
      </c>
      <c r="AO442" t="s">
        <v>218</v>
      </c>
      <c r="AP442" t="s">
        <v>231</v>
      </c>
      <c r="AQ442" t="s">
        <v>98</v>
      </c>
      <c r="AR442" s="1" t="s">
        <v>80</v>
      </c>
      <c r="AS442" t="s">
        <v>126</v>
      </c>
      <c r="AT442" t="s">
        <v>110</v>
      </c>
      <c r="AU442" t="s">
        <v>101</v>
      </c>
      <c r="AV442" t="s">
        <v>102</v>
      </c>
      <c r="AW442" s="1" t="s">
        <v>92</v>
      </c>
      <c r="AX442" t="s">
        <v>102</v>
      </c>
    </row>
    <row r="443" spans="1:50" x14ac:dyDescent="0.25">
      <c r="A443" s="1">
        <v>442</v>
      </c>
      <c r="L443" t="s">
        <v>28</v>
      </c>
      <c r="P443">
        <f t="shared" si="118"/>
        <v>1</v>
      </c>
      <c r="Q443">
        <f t="shared" si="119"/>
        <v>3</v>
      </c>
      <c r="S443">
        <f t="shared" si="120"/>
        <v>0</v>
      </c>
      <c r="T443">
        <f t="shared" si="121"/>
        <v>0</v>
      </c>
      <c r="U443">
        <f t="shared" si="122"/>
        <v>0</v>
      </c>
      <c r="V443">
        <f t="shared" si="123"/>
        <v>0</v>
      </c>
      <c r="W443">
        <f t="shared" si="108"/>
        <v>0</v>
      </c>
      <c r="X443">
        <f t="shared" si="109"/>
        <v>0</v>
      </c>
      <c r="Y443">
        <f t="shared" si="110"/>
        <v>0</v>
      </c>
      <c r="Z443">
        <f t="shared" si="111"/>
        <v>0</v>
      </c>
      <c r="AA443">
        <f t="shared" si="112"/>
        <v>0</v>
      </c>
      <c r="AB443">
        <f t="shared" si="113"/>
        <v>0</v>
      </c>
      <c r="AC443">
        <f t="shared" si="114"/>
        <v>1</v>
      </c>
      <c r="AD443">
        <f t="shared" si="115"/>
        <v>0</v>
      </c>
      <c r="AE443">
        <f t="shared" si="116"/>
        <v>0</v>
      </c>
      <c r="AH443">
        <f t="shared" si="117"/>
        <v>1</v>
      </c>
      <c r="AI443">
        <f t="shared" si="124"/>
        <v>1</v>
      </c>
      <c r="AJ443" s="5" t="str">
        <f t="shared" si="125"/>
        <v>Correct</v>
      </c>
      <c r="AK443" s="37"/>
      <c r="AL443" t="s">
        <v>94</v>
      </c>
      <c r="AM443">
        <v>53</v>
      </c>
      <c r="AN443" t="s">
        <v>95</v>
      </c>
      <c r="AO443" t="s">
        <v>113</v>
      </c>
      <c r="AP443" t="s">
        <v>107</v>
      </c>
      <c r="AQ443" t="s">
        <v>98</v>
      </c>
      <c r="AR443" s="1" t="s">
        <v>80</v>
      </c>
      <c r="AS443" t="s">
        <v>126</v>
      </c>
      <c r="AT443" t="s">
        <v>110</v>
      </c>
      <c r="AU443" t="s">
        <v>135</v>
      </c>
      <c r="AV443" t="s">
        <v>102</v>
      </c>
      <c r="AW443" s="1" t="s">
        <v>92</v>
      </c>
      <c r="AX443" t="s">
        <v>102</v>
      </c>
    </row>
    <row r="444" spans="1:50" x14ac:dyDescent="0.25">
      <c r="A444" s="1">
        <v>443</v>
      </c>
      <c r="L444" t="s">
        <v>28</v>
      </c>
      <c r="P444">
        <f t="shared" si="118"/>
        <v>1</v>
      </c>
      <c r="Q444">
        <f t="shared" si="119"/>
        <v>3</v>
      </c>
      <c r="S444">
        <f t="shared" si="120"/>
        <v>0</v>
      </c>
      <c r="T444">
        <f t="shared" si="121"/>
        <v>0</v>
      </c>
      <c r="U444">
        <f t="shared" si="122"/>
        <v>0</v>
      </c>
      <c r="V444">
        <f t="shared" si="123"/>
        <v>0</v>
      </c>
      <c r="W444">
        <f t="shared" si="108"/>
        <v>0</v>
      </c>
      <c r="X444">
        <f t="shared" si="109"/>
        <v>0</v>
      </c>
      <c r="Y444">
        <f t="shared" si="110"/>
        <v>0</v>
      </c>
      <c r="Z444">
        <f t="shared" si="111"/>
        <v>0</v>
      </c>
      <c r="AA444">
        <f t="shared" si="112"/>
        <v>0</v>
      </c>
      <c r="AB444">
        <f t="shared" si="113"/>
        <v>0</v>
      </c>
      <c r="AC444">
        <f t="shared" si="114"/>
        <v>1</v>
      </c>
      <c r="AD444">
        <f t="shared" si="115"/>
        <v>0</v>
      </c>
      <c r="AE444">
        <f t="shared" si="116"/>
        <v>0</v>
      </c>
      <c r="AH444">
        <f t="shared" si="117"/>
        <v>1</v>
      </c>
      <c r="AI444">
        <f t="shared" si="124"/>
        <v>1</v>
      </c>
      <c r="AJ444" s="5" t="str">
        <f t="shared" si="125"/>
        <v>Correct</v>
      </c>
      <c r="AK444" s="37"/>
      <c r="AL444" t="s">
        <v>105</v>
      </c>
      <c r="AM444">
        <v>65</v>
      </c>
      <c r="AN444" t="s">
        <v>95</v>
      </c>
      <c r="AO444" t="s">
        <v>140</v>
      </c>
      <c r="AR444" s="1"/>
      <c r="AS444" t="s">
        <v>126</v>
      </c>
      <c r="AT444" t="s">
        <v>120</v>
      </c>
      <c r="AU444" t="s">
        <v>135</v>
      </c>
      <c r="AV444" t="s">
        <v>102</v>
      </c>
      <c r="AW444" s="1" t="s">
        <v>91</v>
      </c>
      <c r="AX444" t="s">
        <v>102</v>
      </c>
    </row>
    <row r="445" spans="1:50" x14ac:dyDescent="0.25">
      <c r="A445" s="1">
        <v>444</v>
      </c>
      <c r="F445" t="s">
        <v>23</v>
      </c>
      <c r="K445" t="s">
        <v>27</v>
      </c>
      <c r="L445" t="s">
        <v>28</v>
      </c>
      <c r="P445">
        <f t="shared" si="118"/>
        <v>3</v>
      </c>
      <c r="Q445">
        <f t="shared" si="119"/>
        <v>1</v>
      </c>
      <c r="S445">
        <f t="shared" si="120"/>
        <v>0</v>
      </c>
      <c r="T445">
        <f t="shared" si="121"/>
        <v>0</v>
      </c>
      <c r="U445">
        <f t="shared" si="122"/>
        <v>0</v>
      </c>
      <c r="V445">
        <f t="shared" si="123"/>
        <v>0</v>
      </c>
      <c r="W445">
        <f t="shared" si="108"/>
        <v>1</v>
      </c>
      <c r="X445">
        <f t="shared" si="109"/>
        <v>0</v>
      </c>
      <c r="Y445">
        <f t="shared" si="110"/>
        <v>0</v>
      </c>
      <c r="Z445">
        <f t="shared" si="111"/>
        <v>0</v>
      </c>
      <c r="AA445">
        <f t="shared" si="112"/>
        <v>0</v>
      </c>
      <c r="AB445">
        <f t="shared" si="113"/>
        <v>1</v>
      </c>
      <c r="AC445">
        <f t="shared" si="114"/>
        <v>1</v>
      </c>
      <c r="AD445">
        <f t="shared" si="115"/>
        <v>0</v>
      </c>
      <c r="AE445">
        <f t="shared" si="116"/>
        <v>0</v>
      </c>
      <c r="AH445">
        <f t="shared" si="117"/>
        <v>3</v>
      </c>
      <c r="AI445">
        <f t="shared" si="124"/>
        <v>3</v>
      </c>
      <c r="AJ445" s="5" t="str">
        <f t="shared" si="125"/>
        <v>Correct</v>
      </c>
      <c r="AK445" s="37"/>
      <c r="AL445" t="s">
        <v>105</v>
      </c>
      <c r="AM445">
        <v>39</v>
      </c>
      <c r="AN445" t="s">
        <v>95</v>
      </c>
      <c r="AO445" t="s">
        <v>138</v>
      </c>
      <c r="AP445" t="s">
        <v>107</v>
      </c>
      <c r="AQ445" t="s">
        <v>98</v>
      </c>
      <c r="AR445" s="1" t="s">
        <v>80</v>
      </c>
      <c r="AS445" t="s">
        <v>126</v>
      </c>
      <c r="AT445" t="s">
        <v>110</v>
      </c>
      <c r="AU445" t="s">
        <v>101</v>
      </c>
      <c r="AV445" t="s">
        <v>102</v>
      </c>
      <c r="AW445" s="1" t="s">
        <v>92</v>
      </c>
      <c r="AX445" t="s">
        <v>102</v>
      </c>
    </row>
    <row r="446" spans="1:50" x14ac:dyDescent="0.25">
      <c r="A446" s="1">
        <v>445</v>
      </c>
      <c r="E446" t="s">
        <v>22</v>
      </c>
      <c r="K446" t="s">
        <v>27</v>
      </c>
      <c r="M446" t="s">
        <v>29</v>
      </c>
      <c r="P446">
        <f t="shared" si="118"/>
        <v>3</v>
      </c>
      <c r="Q446">
        <f t="shared" si="119"/>
        <v>1</v>
      </c>
      <c r="S446">
        <f t="shared" si="120"/>
        <v>0</v>
      </c>
      <c r="T446">
        <f t="shared" si="121"/>
        <v>0</v>
      </c>
      <c r="U446">
        <f t="shared" si="122"/>
        <v>0</v>
      </c>
      <c r="V446">
        <f t="shared" si="123"/>
        <v>1</v>
      </c>
      <c r="W446">
        <f t="shared" si="108"/>
        <v>0</v>
      </c>
      <c r="X446">
        <f t="shared" si="109"/>
        <v>0</v>
      </c>
      <c r="Y446">
        <f t="shared" si="110"/>
        <v>0</v>
      </c>
      <c r="Z446">
        <f t="shared" si="111"/>
        <v>0</v>
      </c>
      <c r="AA446">
        <f t="shared" si="112"/>
        <v>0</v>
      </c>
      <c r="AB446">
        <f t="shared" si="113"/>
        <v>1</v>
      </c>
      <c r="AC446">
        <f t="shared" si="114"/>
        <v>0</v>
      </c>
      <c r="AD446">
        <f t="shared" si="115"/>
        <v>1</v>
      </c>
      <c r="AE446">
        <f t="shared" si="116"/>
        <v>0</v>
      </c>
      <c r="AH446">
        <f t="shared" si="117"/>
        <v>3</v>
      </c>
      <c r="AI446">
        <f t="shared" si="124"/>
        <v>3</v>
      </c>
      <c r="AJ446" s="5" t="str">
        <f t="shared" si="125"/>
        <v>Correct</v>
      </c>
      <c r="AK446" s="37"/>
      <c r="AL446" t="s">
        <v>105</v>
      </c>
      <c r="AM446">
        <v>25</v>
      </c>
      <c r="AN446" t="s">
        <v>95</v>
      </c>
      <c r="AO446" t="s">
        <v>232</v>
      </c>
      <c r="AP446" t="s">
        <v>128</v>
      </c>
      <c r="AQ446" t="s">
        <v>98</v>
      </c>
      <c r="AR446" s="1" t="s">
        <v>364</v>
      </c>
      <c r="AT446" t="s">
        <v>110</v>
      </c>
      <c r="AU446" t="s">
        <v>101</v>
      </c>
      <c r="AV446" t="s">
        <v>102</v>
      </c>
      <c r="AW446" s="1" t="s">
        <v>92</v>
      </c>
      <c r="AX446" t="s">
        <v>102</v>
      </c>
    </row>
    <row r="447" spans="1:50" x14ac:dyDescent="0.25">
      <c r="A447" s="1">
        <v>446</v>
      </c>
      <c r="J447" t="s">
        <v>26</v>
      </c>
      <c r="N447" t="s">
        <v>30</v>
      </c>
      <c r="P447">
        <f t="shared" si="118"/>
        <v>2</v>
      </c>
      <c r="Q447">
        <f t="shared" si="119"/>
        <v>1.5</v>
      </c>
      <c r="S447">
        <f t="shared" si="120"/>
        <v>0</v>
      </c>
      <c r="T447">
        <f t="shared" si="121"/>
        <v>0</v>
      </c>
      <c r="U447">
        <f t="shared" si="122"/>
        <v>0</v>
      </c>
      <c r="V447">
        <f t="shared" si="123"/>
        <v>0</v>
      </c>
      <c r="W447">
        <f t="shared" si="108"/>
        <v>0</v>
      </c>
      <c r="X447">
        <f t="shared" si="109"/>
        <v>0</v>
      </c>
      <c r="Y447">
        <f t="shared" si="110"/>
        <v>0</v>
      </c>
      <c r="Z447">
        <f t="shared" si="111"/>
        <v>0</v>
      </c>
      <c r="AA447">
        <f t="shared" si="112"/>
        <v>1</v>
      </c>
      <c r="AB447">
        <f t="shared" si="113"/>
        <v>0</v>
      </c>
      <c r="AC447">
        <f t="shared" si="114"/>
        <v>0</v>
      </c>
      <c r="AD447">
        <f t="shared" si="115"/>
        <v>0</v>
      </c>
      <c r="AE447">
        <f t="shared" si="116"/>
        <v>1</v>
      </c>
      <c r="AH447">
        <f t="shared" si="117"/>
        <v>2</v>
      </c>
      <c r="AI447">
        <f t="shared" si="124"/>
        <v>2</v>
      </c>
      <c r="AJ447" s="5" t="str">
        <f t="shared" si="125"/>
        <v>Correct</v>
      </c>
      <c r="AK447" s="37"/>
      <c r="AL447" t="s">
        <v>105</v>
      </c>
      <c r="AM447">
        <v>41</v>
      </c>
      <c r="AN447" t="s">
        <v>95</v>
      </c>
      <c r="AO447" t="s">
        <v>139</v>
      </c>
      <c r="AP447" t="s">
        <v>107</v>
      </c>
      <c r="AQ447" t="s">
        <v>102</v>
      </c>
      <c r="AR447" s="1" t="s">
        <v>355</v>
      </c>
      <c r="AS447" t="s">
        <v>108</v>
      </c>
      <c r="AT447" t="s">
        <v>103</v>
      </c>
      <c r="AU447" t="s">
        <v>135</v>
      </c>
      <c r="AV447" t="s">
        <v>98</v>
      </c>
      <c r="AW447" s="1" t="s">
        <v>93</v>
      </c>
      <c r="AX447" t="s">
        <v>102</v>
      </c>
    </row>
    <row r="448" spans="1:50" x14ac:dyDescent="0.25">
      <c r="A448" s="1">
        <v>447</v>
      </c>
      <c r="C448" t="s">
        <v>20</v>
      </c>
      <c r="D448" t="s">
        <v>21</v>
      </c>
      <c r="E448" t="s">
        <v>22</v>
      </c>
      <c r="P448">
        <f t="shared" si="118"/>
        <v>3</v>
      </c>
      <c r="Q448">
        <f t="shared" si="119"/>
        <v>1</v>
      </c>
      <c r="S448">
        <f t="shared" si="120"/>
        <v>0</v>
      </c>
      <c r="T448">
        <f t="shared" si="121"/>
        <v>1</v>
      </c>
      <c r="U448">
        <f t="shared" si="122"/>
        <v>1</v>
      </c>
      <c r="V448">
        <f t="shared" si="123"/>
        <v>1</v>
      </c>
      <c r="W448">
        <f t="shared" si="108"/>
        <v>0</v>
      </c>
      <c r="X448">
        <f t="shared" si="109"/>
        <v>0</v>
      </c>
      <c r="Y448">
        <f t="shared" si="110"/>
        <v>0</v>
      </c>
      <c r="Z448">
        <f t="shared" si="111"/>
        <v>0</v>
      </c>
      <c r="AA448">
        <f t="shared" si="112"/>
        <v>0</v>
      </c>
      <c r="AB448">
        <f t="shared" si="113"/>
        <v>0</v>
      </c>
      <c r="AC448">
        <f t="shared" si="114"/>
        <v>0</v>
      </c>
      <c r="AD448">
        <f t="shared" si="115"/>
        <v>0</v>
      </c>
      <c r="AE448">
        <f t="shared" si="116"/>
        <v>0</v>
      </c>
      <c r="AH448">
        <f t="shared" si="117"/>
        <v>3</v>
      </c>
      <c r="AI448">
        <f t="shared" si="124"/>
        <v>3</v>
      </c>
      <c r="AJ448" s="5" t="str">
        <f t="shared" si="125"/>
        <v>Correct</v>
      </c>
      <c r="AK448" s="37"/>
      <c r="AL448" t="s">
        <v>105</v>
      </c>
      <c r="AM448">
        <v>33</v>
      </c>
      <c r="AN448" t="s">
        <v>95</v>
      </c>
      <c r="AO448" t="s">
        <v>233</v>
      </c>
      <c r="AP448" t="s">
        <v>107</v>
      </c>
      <c r="AQ448" t="s">
        <v>98</v>
      </c>
      <c r="AR448" s="1" t="s">
        <v>80</v>
      </c>
      <c r="AS448" t="s">
        <v>114</v>
      </c>
      <c r="AT448" t="s">
        <v>120</v>
      </c>
      <c r="AU448" t="s">
        <v>101</v>
      </c>
      <c r="AV448" t="s">
        <v>102</v>
      </c>
      <c r="AW448" s="1" t="s">
        <v>91</v>
      </c>
      <c r="AX448" t="s">
        <v>102</v>
      </c>
    </row>
    <row r="449" spans="1:50" x14ac:dyDescent="0.25">
      <c r="A449" s="1">
        <v>448</v>
      </c>
      <c r="P449">
        <f t="shared" si="118"/>
        <v>0</v>
      </c>
      <c r="Q449" t="e">
        <f t="shared" si="119"/>
        <v>#DIV/0!</v>
      </c>
      <c r="S449">
        <f t="shared" si="120"/>
        <v>0</v>
      </c>
      <c r="T449">
        <f t="shared" si="121"/>
        <v>0</v>
      </c>
      <c r="U449">
        <f t="shared" si="122"/>
        <v>0</v>
      </c>
      <c r="V449">
        <f t="shared" si="123"/>
        <v>0</v>
      </c>
      <c r="W449">
        <f t="shared" si="108"/>
        <v>0</v>
      </c>
      <c r="X449">
        <f t="shared" si="109"/>
        <v>0</v>
      </c>
      <c r="Y449">
        <f t="shared" si="110"/>
        <v>0</v>
      </c>
      <c r="Z449">
        <f t="shared" si="111"/>
        <v>0</v>
      </c>
      <c r="AA449">
        <f t="shared" si="112"/>
        <v>0</v>
      </c>
      <c r="AB449">
        <f t="shared" si="113"/>
        <v>0</v>
      </c>
      <c r="AC449">
        <f t="shared" si="114"/>
        <v>0</v>
      </c>
      <c r="AD449">
        <f t="shared" si="115"/>
        <v>0</v>
      </c>
      <c r="AE449">
        <f t="shared" si="116"/>
        <v>0</v>
      </c>
      <c r="AH449">
        <f t="shared" si="117"/>
        <v>0</v>
      </c>
      <c r="AI449">
        <f t="shared" si="124"/>
        <v>0</v>
      </c>
      <c r="AJ449" s="5" t="str">
        <f t="shared" si="125"/>
        <v>Correct</v>
      </c>
      <c r="AK449" s="37"/>
      <c r="AL449" t="s">
        <v>94</v>
      </c>
      <c r="AM449">
        <v>42</v>
      </c>
      <c r="AN449" t="s">
        <v>95</v>
      </c>
      <c r="AO449" t="s">
        <v>106</v>
      </c>
      <c r="AP449" t="s">
        <v>128</v>
      </c>
      <c r="AQ449" t="s">
        <v>98</v>
      </c>
      <c r="AR449" s="1" t="s">
        <v>89</v>
      </c>
      <c r="AS449" t="s">
        <v>114</v>
      </c>
      <c r="AT449" t="s">
        <v>110</v>
      </c>
      <c r="AU449" t="s">
        <v>101</v>
      </c>
      <c r="AV449" t="s">
        <v>102</v>
      </c>
      <c r="AW449" s="1" t="s">
        <v>92</v>
      </c>
      <c r="AX449" t="s">
        <v>102</v>
      </c>
    </row>
    <row r="450" spans="1:50" x14ac:dyDescent="0.25">
      <c r="A450" s="1">
        <v>449</v>
      </c>
      <c r="D450" t="s">
        <v>21</v>
      </c>
      <c r="L450" t="s">
        <v>28</v>
      </c>
      <c r="N450" t="s">
        <v>30</v>
      </c>
      <c r="P450">
        <f t="shared" si="118"/>
        <v>3</v>
      </c>
      <c r="Q450">
        <f t="shared" si="119"/>
        <v>1</v>
      </c>
      <c r="S450">
        <f t="shared" si="120"/>
        <v>0</v>
      </c>
      <c r="T450">
        <f t="shared" si="121"/>
        <v>0</v>
      </c>
      <c r="U450">
        <f t="shared" si="122"/>
        <v>1</v>
      </c>
      <c r="V450">
        <f t="shared" si="123"/>
        <v>0</v>
      </c>
      <c r="W450">
        <f t="shared" ref="W450:W513" si="126">IF($P450&lt;3,IF($F450=$F$1,1,0),IF($F450=$F$1,$Q450,0))</f>
        <v>0</v>
      </c>
      <c r="X450">
        <f t="shared" ref="X450:X513" si="127">IF($P450&lt;3,IF($G450=$G$1,1,0),IF($G450=$G$1,$Q450,0))</f>
        <v>0</v>
      </c>
      <c r="Y450">
        <f t="shared" ref="Y450:Y513" si="128">IF($P450&lt;3,IF($H450=$H$1,1,0),IF($H450=$H$1,$Q450,0))</f>
        <v>0</v>
      </c>
      <c r="Z450">
        <f t="shared" ref="Z450:Z513" si="129">IF($P450&lt;3,IF($I450=$I$1,1,0),IF($I450=$I$1,$Q450,0))</f>
        <v>0</v>
      </c>
      <c r="AA450">
        <f t="shared" ref="AA450:AA513" si="130">IF($P450&lt;3,IF($J450=$J$1,1,0),IF($J450=$J$1,$Q450,0))</f>
        <v>0</v>
      </c>
      <c r="AB450">
        <f t="shared" ref="AB450:AB513" si="131">IF($P450&lt;3,IF($K450=$K$1,1,0),IF($K450=$K$1,$Q450,0))</f>
        <v>0</v>
      </c>
      <c r="AC450">
        <f t="shared" ref="AC450:AC513" si="132">IF($P450&lt;3,IF($L450=$L$1,1,0),IF($L450=$L$1,$Q450,0))</f>
        <v>1</v>
      </c>
      <c r="AD450">
        <f t="shared" ref="AD450:AD513" si="133">IF($P450&lt;3,IF($M450=$M$1,1,0),IF($M450=$M$1,$Q450,0))</f>
        <v>0</v>
      </c>
      <c r="AE450">
        <f t="shared" ref="AE450:AE513" si="134">IF($P450&lt;3,IF($N450=$N$1,1,0),IF($N450=$N$1,$Q450,0))</f>
        <v>1</v>
      </c>
      <c r="AH450">
        <f t="shared" ref="AH450:AH513" si="135">SUM(S450:AE450)</f>
        <v>3</v>
      </c>
      <c r="AI450">
        <f t="shared" si="124"/>
        <v>3</v>
      </c>
      <c r="AJ450" s="5" t="str">
        <f t="shared" si="125"/>
        <v>Correct</v>
      </c>
      <c r="AK450" s="37"/>
      <c r="AL450" t="s">
        <v>105</v>
      </c>
      <c r="AM450">
        <v>25</v>
      </c>
      <c r="AN450" t="s">
        <v>95</v>
      </c>
      <c r="AO450" t="s">
        <v>186</v>
      </c>
      <c r="AP450" s="1" t="s">
        <v>346</v>
      </c>
      <c r="AQ450" t="s">
        <v>102</v>
      </c>
      <c r="AR450" s="1" t="s">
        <v>367</v>
      </c>
      <c r="AS450" t="s">
        <v>99</v>
      </c>
      <c r="AT450" t="s">
        <v>110</v>
      </c>
      <c r="AU450" t="s">
        <v>135</v>
      </c>
      <c r="AV450" t="s">
        <v>98</v>
      </c>
      <c r="AW450" s="1" t="s">
        <v>93</v>
      </c>
      <c r="AX450" t="s">
        <v>102</v>
      </c>
    </row>
    <row r="451" spans="1:50" x14ac:dyDescent="0.25">
      <c r="A451" s="1">
        <v>450</v>
      </c>
      <c r="H451" t="s">
        <v>25</v>
      </c>
      <c r="K451" t="s">
        <v>27</v>
      </c>
      <c r="L451" t="s">
        <v>28</v>
      </c>
      <c r="P451">
        <f t="shared" ref="P451:P514" si="136">COUNTA(B451:N451)</f>
        <v>3</v>
      </c>
      <c r="Q451">
        <f t="shared" ref="Q451:Q514" si="137">3/P451</f>
        <v>1</v>
      </c>
      <c r="S451">
        <f t="shared" ref="S451:S514" si="138">IF($P451&lt;3,IF($B451=$B$1,1,0),IF($B451=$B$1,$Q451,0))</f>
        <v>0</v>
      </c>
      <c r="T451">
        <f t="shared" ref="T451:T514" si="139">IF($P451&lt;3,IF($C451=$C$1,1,0),IF($C451=$C$1,$Q451,0))</f>
        <v>0</v>
      </c>
      <c r="U451">
        <f t="shared" ref="U451:U514" si="140">IF($P451&lt;3,IF($D451=$D$1,1,0),IF($D451=$D$1,$Q451,0))</f>
        <v>0</v>
      </c>
      <c r="V451">
        <f t="shared" ref="V451:V514" si="141">IF($P451&lt;3,IF($E451=$E$1,1,0),IF($E451=$E$1,$Q451,0))</f>
        <v>0</v>
      </c>
      <c r="W451">
        <f t="shared" si="126"/>
        <v>0</v>
      </c>
      <c r="X451">
        <f t="shared" si="127"/>
        <v>0</v>
      </c>
      <c r="Y451">
        <f t="shared" si="128"/>
        <v>1</v>
      </c>
      <c r="Z451">
        <f t="shared" si="129"/>
        <v>0</v>
      </c>
      <c r="AA451">
        <f t="shared" si="130"/>
        <v>0</v>
      </c>
      <c r="AB451">
        <f t="shared" si="131"/>
        <v>1</v>
      </c>
      <c r="AC451">
        <f t="shared" si="132"/>
        <v>1</v>
      </c>
      <c r="AD451">
        <f t="shared" si="133"/>
        <v>0</v>
      </c>
      <c r="AE451">
        <f t="shared" si="134"/>
        <v>0</v>
      </c>
      <c r="AH451">
        <f t="shared" si="135"/>
        <v>3</v>
      </c>
      <c r="AI451">
        <f t="shared" ref="AI451:AI514" si="142">P451</f>
        <v>3</v>
      </c>
      <c r="AJ451" s="5" t="str">
        <f t="shared" ref="AJ451:AJ514" si="143">IF(AH451=AI451,"Correct",IF(AH451=3,"Correct","Wrong"))</f>
        <v>Correct</v>
      </c>
      <c r="AK451" s="37"/>
      <c r="AL451" t="s">
        <v>105</v>
      </c>
      <c r="AM451">
        <v>30</v>
      </c>
      <c r="AN451" t="s">
        <v>95</v>
      </c>
      <c r="AO451" t="s">
        <v>106</v>
      </c>
      <c r="AP451" t="s">
        <v>107</v>
      </c>
      <c r="AQ451" t="s">
        <v>98</v>
      </c>
      <c r="AR451" s="1" t="s">
        <v>80</v>
      </c>
      <c r="AS451" t="s">
        <v>114</v>
      </c>
      <c r="AT451" t="s">
        <v>120</v>
      </c>
      <c r="AU451" t="s">
        <v>101</v>
      </c>
      <c r="AV451" t="s">
        <v>102</v>
      </c>
      <c r="AW451" s="1" t="s">
        <v>92</v>
      </c>
      <c r="AX451" t="s">
        <v>102</v>
      </c>
    </row>
    <row r="452" spans="1:50" x14ac:dyDescent="0.25">
      <c r="A452" s="1">
        <v>451</v>
      </c>
      <c r="F452" t="s">
        <v>23</v>
      </c>
      <c r="J452" t="s">
        <v>26</v>
      </c>
      <c r="N452" t="s">
        <v>30</v>
      </c>
      <c r="P452">
        <f t="shared" si="136"/>
        <v>3</v>
      </c>
      <c r="Q452">
        <f t="shared" si="137"/>
        <v>1</v>
      </c>
      <c r="S452">
        <f t="shared" si="138"/>
        <v>0</v>
      </c>
      <c r="T452">
        <f t="shared" si="139"/>
        <v>0</v>
      </c>
      <c r="U452">
        <f t="shared" si="140"/>
        <v>0</v>
      </c>
      <c r="V452">
        <f t="shared" si="141"/>
        <v>0</v>
      </c>
      <c r="W452">
        <f t="shared" si="126"/>
        <v>1</v>
      </c>
      <c r="X452">
        <f t="shared" si="127"/>
        <v>0</v>
      </c>
      <c r="Y452">
        <f t="shared" si="128"/>
        <v>0</v>
      </c>
      <c r="Z452">
        <f t="shared" si="129"/>
        <v>0</v>
      </c>
      <c r="AA452">
        <f t="shared" si="130"/>
        <v>1</v>
      </c>
      <c r="AB452">
        <f t="shared" si="131"/>
        <v>0</v>
      </c>
      <c r="AC452">
        <f t="shared" si="132"/>
        <v>0</v>
      </c>
      <c r="AD452">
        <f t="shared" si="133"/>
        <v>0</v>
      </c>
      <c r="AE452">
        <f t="shared" si="134"/>
        <v>1</v>
      </c>
      <c r="AH452">
        <f t="shared" si="135"/>
        <v>3</v>
      </c>
      <c r="AI452">
        <f t="shared" si="142"/>
        <v>3</v>
      </c>
      <c r="AJ452" s="5" t="str">
        <f t="shared" si="143"/>
        <v>Correct</v>
      </c>
      <c r="AK452" s="37"/>
      <c r="AL452" t="s">
        <v>105</v>
      </c>
      <c r="AN452" t="s">
        <v>115</v>
      </c>
      <c r="AO452" t="s">
        <v>318</v>
      </c>
      <c r="AP452" t="s">
        <v>97</v>
      </c>
      <c r="AQ452" t="s">
        <v>98</v>
      </c>
      <c r="AR452" s="1" t="s">
        <v>80</v>
      </c>
      <c r="AS452" t="s">
        <v>109</v>
      </c>
      <c r="AT452" t="s">
        <v>132</v>
      </c>
      <c r="AU452" t="s">
        <v>123</v>
      </c>
      <c r="AV452" t="s">
        <v>102</v>
      </c>
      <c r="AW452" s="1" t="s">
        <v>90</v>
      </c>
      <c r="AX452" t="s">
        <v>102</v>
      </c>
    </row>
    <row r="453" spans="1:50" x14ac:dyDescent="0.25">
      <c r="A453" s="1">
        <v>452</v>
      </c>
      <c r="C453" t="s">
        <v>20</v>
      </c>
      <c r="L453" t="s">
        <v>28</v>
      </c>
      <c r="P453">
        <f t="shared" si="136"/>
        <v>2</v>
      </c>
      <c r="Q453">
        <f t="shared" si="137"/>
        <v>1.5</v>
      </c>
      <c r="S453">
        <f t="shared" si="138"/>
        <v>0</v>
      </c>
      <c r="T453">
        <f t="shared" si="139"/>
        <v>1</v>
      </c>
      <c r="U453">
        <f t="shared" si="140"/>
        <v>0</v>
      </c>
      <c r="V453">
        <f t="shared" si="141"/>
        <v>0</v>
      </c>
      <c r="W453">
        <f t="shared" si="126"/>
        <v>0</v>
      </c>
      <c r="X453">
        <f t="shared" si="127"/>
        <v>0</v>
      </c>
      <c r="Y453">
        <f t="shared" si="128"/>
        <v>0</v>
      </c>
      <c r="Z453">
        <f t="shared" si="129"/>
        <v>0</v>
      </c>
      <c r="AA453">
        <f t="shared" si="130"/>
        <v>0</v>
      </c>
      <c r="AB453">
        <f t="shared" si="131"/>
        <v>0</v>
      </c>
      <c r="AC453">
        <f t="shared" si="132"/>
        <v>1</v>
      </c>
      <c r="AD453">
        <f t="shared" si="133"/>
        <v>0</v>
      </c>
      <c r="AE453">
        <f t="shared" si="134"/>
        <v>0</v>
      </c>
      <c r="AH453">
        <f t="shared" si="135"/>
        <v>2</v>
      </c>
      <c r="AI453">
        <f t="shared" si="142"/>
        <v>2</v>
      </c>
      <c r="AJ453" s="5" t="str">
        <f t="shared" si="143"/>
        <v>Correct</v>
      </c>
      <c r="AK453" s="37"/>
      <c r="AL453" t="s">
        <v>94</v>
      </c>
      <c r="AM453">
        <v>51</v>
      </c>
      <c r="AN453" t="s">
        <v>121</v>
      </c>
      <c r="AO453" t="s">
        <v>215</v>
      </c>
      <c r="AP453" t="s">
        <v>107</v>
      </c>
      <c r="AQ453" t="s">
        <v>98</v>
      </c>
      <c r="AR453" s="1" t="s">
        <v>80</v>
      </c>
      <c r="AS453" t="s">
        <v>126</v>
      </c>
      <c r="AT453" t="s">
        <v>100</v>
      </c>
      <c r="AU453" t="s">
        <v>101</v>
      </c>
      <c r="AV453" t="s">
        <v>102</v>
      </c>
      <c r="AW453" s="1" t="s">
        <v>92</v>
      </c>
      <c r="AX453" t="s">
        <v>102</v>
      </c>
    </row>
    <row r="454" spans="1:50" x14ac:dyDescent="0.25">
      <c r="A454" s="1">
        <v>453</v>
      </c>
      <c r="D454" t="s">
        <v>21</v>
      </c>
      <c r="K454" t="s">
        <v>27</v>
      </c>
      <c r="N454" t="s">
        <v>30</v>
      </c>
      <c r="P454">
        <f t="shared" si="136"/>
        <v>3</v>
      </c>
      <c r="Q454">
        <f t="shared" si="137"/>
        <v>1</v>
      </c>
      <c r="S454">
        <f t="shared" si="138"/>
        <v>0</v>
      </c>
      <c r="T454">
        <f t="shared" si="139"/>
        <v>0</v>
      </c>
      <c r="U454">
        <f t="shared" si="140"/>
        <v>1</v>
      </c>
      <c r="V454">
        <f t="shared" si="141"/>
        <v>0</v>
      </c>
      <c r="W454">
        <f t="shared" si="126"/>
        <v>0</v>
      </c>
      <c r="X454">
        <f t="shared" si="127"/>
        <v>0</v>
      </c>
      <c r="Y454">
        <f t="shared" si="128"/>
        <v>0</v>
      </c>
      <c r="Z454">
        <f t="shared" si="129"/>
        <v>0</v>
      </c>
      <c r="AA454">
        <f t="shared" si="130"/>
        <v>0</v>
      </c>
      <c r="AB454">
        <f t="shared" si="131"/>
        <v>1</v>
      </c>
      <c r="AC454">
        <f t="shared" si="132"/>
        <v>0</v>
      </c>
      <c r="AD454">
        <f t="shared" si="133"/>
        <v>0</v>
      </c>
      <c r="AE454">
        <f t="shared" si="134"/>
        <v>1</v>
      </c>
      <c r="AH454">
        <f t="shared" si="135"/>
        <v>3</v>
      </c>
      <c r="AI454">
        <f t="shared" si="142"/>
        <v>3</v>
      </c>
      <c r="AJ454" s="5" t="str">
        <f t="shared" si="143"/>
        <v>Correct</v>
      </c>
      <c r="AK454" s="37"/>
      <c r="AL454" t="s">
        <v>94</v>
      </c>
      <c r="AM454">
        <v>42</v>
      </c>
      <c r="AN454" t="s">
        <v>95</v>
      </c>
      <c r="AO454" t="s">
        <v>234</v>
      </c>
      <c r="AP454" t="s">
        <v>128</v>
      </c>
      <c r="AQ454" t="s">
        <v>98</v>
      </c>
      <c r="AR454" s="1" t="s">
        <v>368</v>
      </c>
      <c r="AS454" t="s">
        <v>114</v>
      </c>
      <c r="AT454" t="s">
        <v>137</v>
      </c>
      <c r="AU454" t="s">
        <v>101</v>
      </c>
      <c r="AV454" t="s">
        <v>102</v>
      </c>
      <c r="AW454" s="1" t="s">
        <v>92</v>
      </c>
      <c r="AX454" t="s">
        <v>102</v>
      </c>
    </row>
    <row r="455" spans="1:50" x14ac:dyDescent="0.25">
      <c r="A455" s="1">
        <v>454</v>
      </c>
      <c r="E455" t="s">
        <v>22</v>
      </c>
      <c r="P455">
        <f t="shared" si="136"/>
        <v>1</v>
      </c>
      <c r="Q455">
        <f t="shared" si="137"/>
        <v>3</v>
      </c>
      <c r="S455">
        <f t="shared" si="138"/>
        <v>0</v>
      </c>
      <c r="T455">
        <f t="shared" si="139"/>
        <v>0</v>
      </c>
      <c r="U455">
        <f t="shared" si="140"/>
        <v>0</v>
      </c>
      <c r="V455">
        <f t="shared" si="141"/>
        <v>1</v>
      </c>
      <c r="W455">
        <f t="shared" si="126"/>
        <v>0</v>
      </c>
      <c r="X455">
        <f t="shared" si="127"/>
        <v>0</v>
      </c>
      <c r="Y455">
        <f t="shared" si="128"/>
        <v>0</v>
      </c>
      <c r="Z455">
        <f t="shared" si="129"/>
        <v>0</v>
      </c>
      <c r="AA455">
        <f t="shared" si="130"/>
        <v>0</v>
      </c>
      <c r="AB455">
        <f t="shared" si="131"/>
        <v>0</v>
      </c>
      <c r="AC455">
        <f t="shared" si="132"/>
        <v>0</v>
      </c>
      <c r="AD455">
        <f t="shared" si="133"/>
        <v>0</v>
      </c>
      <c r="AE455">
        <f t="shared" si="134"/>
        <v>0</v>
      </c>
      <c r="AH455">
        <f t="shared" si="135"/>
        <v>1</v>
      </c>
      <c r="AI455">
        <f t="shared" si="142"/>
        <v>1</v>
      </c>
      <c r="AJ455" s="5" t="str">
        <f t="shared" si="143"/>
        <v>Correct</v>
      </c>
      <c r="AK455" s="37"/>
      <c r="AL455" t="s">
        <v>94</v>
      </c>
      <c r="AM455">
        <v>35</v>
      </c>
      <c r="AN455" t="s">
        <v>95</v>
      </c>
      <c r="AO455" t="s">
        <v>235</v>
      </c>
      <c r="AP455" t="s">
        <v>128</v>
      </c>
      <c r="AQ455" t="s">
        <v>98</v>
      </c>
      <c r="AR455" s="1" t="s">
        <v>85</v>
      </c>
      <c r="AS455" t="s">
        <v>109</v>
      </c>
      <c r="AU455" t="s">
        <v>135</v>
      </c>
      <c r="AV455" t="s">
        <v>102</v>
      </c>
      <c r="AW455" s="1"/>
    </row>
    <row r="456" spans="1:50" x14ac:dyDescent="0.25">
      <c r="A456" s="1">
        <v>455</v>
      </c>
      <c r="C456" t="s">
        <v>20</v>
      </c>
      <c r="P456">
        <f t="shared" si="136"/>
        <v>1</v>
      </c>
      <c r="Q456">
        <f t="shared" si="137"/>
        <v>3</v>
      </c>
      <c r="S456">
        <f t="shared" si="138"/>
        <v>0</v>
      </c>
      <c r="T456">
        <f t="shared" si="139"/>
        <v>1</v>
      </c>
      <c r="U456">
        <f t="shared" si="140"/>
        <v>0</v>
      </c>
      <c r="V456">
        <f t="shared" si="141"/>
        <v>0</v>
      </c>
      <c r="W456">
        <f t="shared" si="126"/>
        <v>0</v>
      </c>
      <c r="X456">
        <f t="shared" si="127"/>
        <v>0</v>
      </c>
      <c r="Y456">
        <f t="shared" si="128"/>
        <v>0</v>
      </c>
      <c r="Z456">
        <f t="shared" si="129"/>
        <v>0</v>
      </c>
      <c r="AA456">
        <f t="shared" si="130"/>
        <v>0</v>
      </c>
      <c r="AB456">
        <f t="shared" si="131"/>
        <v>0</v>
      </c>
      <c r="AC456">
        <f t="shared" si="132"/>
        <v>0</v>
      </c>
      <c r="AD456">
        <f t="shared" si="133"/>
        <v>0</v>
      </c>
      <c r="AE456">
        <f t="shared" si="134"/>
        <v>0</v>
      </c>
      <c r="AH456">
        <f t="shared" si="135"/>
        <v>1</v>
      </c>
      <c r="AI456">
        <f t="shared" si="142"/>
        <v>1</v>
      </c>
      <c r="AJ456" s="5" t="str">
        <f t="shared" si="143"/>
        <v>Correct</v>
      </c>
      <c r="AK456" s="37"/>
      <c r="AL456" t="s">
        <v>94</v>
      </c>
      <c r="AM456">
        <v>40</v>
      </c>
      <c r="AN456" t="s">
        <v>95</v>
      </c>
      <c r="AO456" t="s">
        <v>236</v>
      </c>
      <c r="AP456" t="s">
        <v>128</v>
      </c>
      <c r="AQ456" t="s">
        <v>98</v>
      </c>
      <c r="AR456" s="1" t="s">
        <v>85</v>
      </c>
      <c r="AS456" t="s">
        <v>112</v>
      </c>
      <c r="AT456" t="s">
        <v>103</v>
      </c>
      <c r="AU456" t="s">
        <v>101</v>
      </c>
      <c r="AV456" t="s">
        <v>102</v>
      </c>
      <c r="AW456" s="1"/>
    </row>
    <row r="457" spans="1:50" x14ac:dyDescent="0.25">
      <c r="A457" s="1">
        <v>456</v>
      </c>
      <c r="E457" t="s">
        <v>22</v>
      </c>
      <c r="L457" t="s">
        <v>28</v>
      </c>
      <c r="N457" t="s">
        <v>30</v>
      </c>
      <c r="P457">
        <f t="shared" si="136"/>
        <v>3</v>
      </c>
      <c r="Q457">
        <f t="shared" si="137"/>
        <v>1</v>
      </c>
      <c r="S457">
        <f t="shared" si="138"/>
        <v>0</v>
      </c>
      <c r="T457">
        <f t="shared" si="139"/>
        <v>0</v>
      </c>
      <c r="U457">
        <f t="shared" si="140"/>
        <v>0</v>
      </c>
      <c r="V457">
        <f t="shared" si="141"/>
        <v>1</v>
      </c>
      <c r="W457">
        <f t="shared" si="126"/>
        <v>0</v>
      </c>
      <c r="X457">
        <f t="shared" si="127"/>
        <v>0</v>
      </c>
      <c r="Y457">
        <f t="shared" si="128"/>
        <v>0</v>
      </c>
      <c r="Z457">
        <f t="shared" si="129"/>
        <v>0</v>
      </c>
      <c r="AA457">
        <f t="shared" si="130"/>
        <v>0</v>
      </c>
      <c r="AB457">
        <f t="shared" si="131"/>
        <v>0</v>
      </c>
      <c r="AC457">
        <f t="shared" si="132"/>
        <v>1</v>
      </c>
      <c r="AD457">
        <f t="shared" si="133"/>
        <v>0</v>
      </c>
      <c r="AE457">
        <f t="shared" si="134"/>
        <v>1</v>
      </c>
      <c r="AH457">
        <f t="shared" si="135"/>
        <v>3</v>
      </c>
      <c r="AI457">
        <f t="shared" si="142"/>
        <v>3</v>
      </c>
      <c r="AJ457" s="5" t="str">
        <f t="shared" si="143"/>
        <v>Correct</v>
      </c>
      <c r="AK457" s="37"/>
      <c r="AL457" t="s">
        <v>105</v>
      </c>
      <c r="AM457">
        <v>32</v>
      </c>
      <c r="AN457" t="s">
        <v>95</v>
      </c>
      <c r="AO457" t="s">
        <v>209</v>
      </c>
      <c r="AP457" t="s">
        <v>107</v>
      </c>
      <c r="AQ457" t="s">
        <v>102</v>
      </c>
      <c r="AR457" s="1" t="s">
        <v>80</v>
      </c>
      <c r="AS457" t="s">
        <v>108</v>
      </c>
      <c r="AT457" t="s">
        <v>103</v>
      </c>
      <c r="AU457" t="s">
        <v>101</v>
      </c>
      <c r="AV457" t="s">
        <v>102</v>
      </c>
      <c r="AW457" s="1" t="s">
        <v>92</v>
      </c>
      <c r="AX457" t="s">
        <v>102</v>
      </c>
    </row>
    <row r="458" spans="1:50" x14ac:dyDescent="0.25">
      <c r="A458" s="1">
        <v>457</v>
      </c>
      <c r="B458" t="s">
        <v>19</v>
      </c>
      <c r="E458" t="s">
        <v>22</v>
      </c>
      <c r="N458" t="s">
        <v>30</v>
      </c>
      <c r="P458">
        <f t="shared" si="136"/>
        <v>3</v>
      </c>
      <c r="Q458">
        <f t="shared" si="137"/>
        <v>1</v>
      </c>
      <c r="S458">
        <f t="shared" si="138"/>
        <v>1</v>
      </c>
      <c r="T458">
        <f t="shared" si="139"/>
        <v>0</v>
      </c>
      <c r="U458">
        <f t="shared" si="140"/>
        <v>0</v>
      </c>
      <c r="V458">
        <f t="shared" si="141"/>
        <v>1</v>
      </c>
      <c r="W458">
        <f t="shared" si="126"/>
        <v>0</v>
      </c>
      <c r="X458">
        <f t="shared" si="127"/>
        <v>0</v>
      </c>
      <c r="Y458">
        <f t="shared" si="128"/>
        <v>0</v>
      </c>
      <c r="Z458">
        <f t="shared" si="129"/>
        <v>0</v>
      </c>
      <c r="AA458">
        <f t="shared" si="130"/>
        <v>0</v>
      </c>
      <c r="AB458">
        <f t="shared" si="131"/>
        <v>0</v>
      </c>
      <c r="AC458">
        <f t="shared" si="132"/>
        <v>0</v>
      </c>
      <c r="AD458">
        <f t="shared" si="133"/>
        <v>0</v>
      </c>
      <c r="AE458">
        <f t="shared" si="134"/>
        <v>1</v>
      </c>
      <c r="AH458">
        <f t="shared" si="135"/>
        <v>3</v>
      </c>
      <c r="AI458">
        <f t="shared" si="142"/>
        <v>3</v>
      </c>
      <c r="AJ458" s="5" t="str">
        <f t="shared" si="143"/>
        <v>Correct</v>
      </c>
      <c r="AK458" s="37"/>
      <c r="AL458" t="s">
        <v>105</v>
      </c>
      <c r="AM458">
        <v>44</v>
      </c>
      <c r="AN458" t="s">
        <v>95</v>
      </c>
      <c r="AO458" t="s">
        <v>141</v>
      </c>
      <c r="AP458" t="s">
        <v>107</v>
      </c>
      <c r="AQ458" t="s">
        <v>98</v>
      </c>
      <c r="AR458" s="1" t="s">
        <v>80</v>
      </c>
      <c r="AS458" t="s">
        <v>114</v>
      </c>
      <c r="AT458" t="s">
        <v>137</v>
      </c>
      <c r="AU458" t="s">
        <v>101</v>
      </c>
      <c r="AV458" t="s">
        <v>102</v>
      </c>
      <c r="AW458" s="1" t="s">
        <v>92</v>
      </c>
      <c r="AX458" t="s">
        <v>102</v>
      </c>
    </row>
    <row r="459" spans="1:50" x14ac:dyDescent="0.25">
      <c r="A459" s="1">
        <v>458</v>
      </c>
      <c r="D459" t="s">
        <v>21</v>
      </c>
      <c r="P459">
        <f t="shared" si="136"/>
        <v>1</v>
      </c>
      <c r="Q459">
        <f t="shared" si="137"/>
        <v>3</v>
      </c>
      <c r="S459">
        <f t="shared" si="138"/>
        <v>0</v>
      </c>
      <c r="T459">
        <f t="shared" si="139"/>
        <v>0</v>
      </c>
      <c r="U459">
        <f t="shared" si="140"/>
        <v>1</v>
      </c>
      <c r="V459">
        <f t="shared" si="141"/>
        <v>0</v>
      </c>
      <c r="W459">
        <f t="shared" si="126"/>
        <v>0</v>
      </c>
      <c r="X459">
        <f t="shared" si="127"/>
        <v>0</v>
      </c>
      <c r="Y459">
        <f t="shared" si="128"/>
        <v>0</v>
      </c>
      <c r="Z459">
        <f t="shared" si="129"/>
        <v>0</v>
      </c>
      <c r="AA459">
        <f t="shared" si="130"/>
        <v>0</v>
      </c>
      <c r="AB459">
        <f t="shared" si="131"/>
        <v>0</v>
      </c>
      <c r="AC459">
        <f t="shared" si="132"/>
        <v>0</v>
      </c>
      <c r="AD459">
        <f t="shared" si="133"/>
        <v>0</v>
      </c>
      <c r="AE459">
        <f t="shared" si="134"/>
        <v>0</v>
      </c>
      <c r="AH459">
        <f t="shared" si="135"/>
        <v>1</v>
      </c>
      <c r="AI459">
        <f t="shared" si="142"/>
        <v>1</v>
      </c>
      <c r="AJ459" s="5" t="str">
        <f t="shared" si="143"/>
        <v>Correct</v>
      </c>
      <c r="AK459" s="37"/>
      <c r="AL459" t="s">
        <v>105</v>
      </c>
      <c r="AM459">
        <v>22</v>
      </c>
      <c r="AN459" t="s">
        <v>95</v>
      </c>
      <c r="AO459" t="s">
        <v>163</v>
      </c>
      <c r="AP459" t="s">
        <v>128</v>
      </c>
      <c r="AQ459" t="s">
        <v>98</v>
      </c>
      <c r="AR459" s="1" t="s">
        <v>89</v>
      </c>
      <c r="AS459" t="s">
        <v>109</v>
      </c>
      <c r="AT459" t="s">
        <v>110</v>
      </c>
      <c r="AU459" t="s">
        <v>101</v>
      </c>
      <c r="AV459" t="s">
        <v>102</v>
      </c>
      <c r="AW459" s="1" t="s">
        <v>92</v>
      </c>
      <c r="AX459" t="s">
        <v>102</v>
      </c>
    </row>
    <row r="460" spans="1:50" x14ac:dyDescent="0.25">
      <c r="A460" s="1">
        <v>459</v>
      </c>
      <c r="B460" t="s">
        <v>19</v>
      </c>
      <c r="C460" t="s">
        <v>20</v>
      </c>
      <c r="D460" t="s">
        <v>21</v>
      </c>
      <c r="E460" t="s">
        <v>22</v>
      </c>
      <c r="F460" t="s">
        <v>23</v>
      </c>
      <c r="G460" t="s">
        <v>24</v>
      </c>
      <c r="H460" t="s">
        <v>25</v>
      </c>
      <c r="I460" t="s">
        <v>267</v>
      </c>
      <c r="J460" t="s">
        <v>26</v>
      </c>
      <c r="K460" t="s">
        <v>27</v>
      </c>
      <c r="M460" t="s">
        <v>29</v>
      </c>
      <c r="P460">
        <f t="shared" si="136"/>
        <v>11</v>
      </c>
      <c r="Q460">
        <f t="shared" si="137"/>
        <v>0.27272727272727271</v>
      </c>
      <c r="S460">
        <f t="shared" si="138"/>
        <v>0.27272727272727271</v>
      </c>
      <c r="T460">
        <f t="shared" si="139"/>
        <v>0.27272727272727271</v>
      </c>
      <c r="U460">
        <f t="shared" si="140"/>
        <v>0.27272727272727271</v>
      </c>
      <c r="V460">
        <f t="shared" si="141"/>
        <v>0.27272727272727271</v>
      </c>
      <c r="W460">
        <f t="shared" si="126"/>
        <v>0.27272727272727271</v>
      </c>
      <c r="X460">
        <f t="shared" si="127"/>
        <v>0.27272727272727271</v>
      </c>
      <c r="Y460">
        <f t="shared" si="128"/>
        <v>0.27272727272727271</v>
      </c>
      <c r="Z460">
        <f t="shared" si="129"/>
        <v>0.27272727272727271</v>
      </c>
      <c r="AA460">
        <f t="shared" si="130"/>
        <v>0.27272727272727271</v>
      </c>
      <c r="AB460">
        <f t="shared" si="131"/>
        <v>0.27272727272727271</v>
      </c>
      <c r="AC460">
        <f t="shared" si="132"/>
        <v>0</v>
      </c>
      <c r="AD460">
        <f t="shared" si="133"/>
        <v>0.27272727272727271</v>
      </c>
      <c r="AE460">
        <f t="shared" si="134"/>
        <v>0</v>
      </c>
      <c r="AH460">
        <f t="shared" si="135"/>
        <v>2.9999999999999991</v>
      </c>
      <c r="AI460">
        <f t="shared" si="142"/>
        <v>11</v>
      </c>
      <c r="AJ460" s="5" t="str">
        <f t="shared" si="143"/>
        <v>Correct</v>
      </c>
      <c r="AK460" s="37"/>
      <c r="AL460" t="s">
        <v>94</v>
      </c>
      <c r="AM460">
        <v>29</v>
      </c>
      <c r="AN460" t="s">
        <v>115</v>
      </c>
      <c r="AO460" t="s">
        <v>321</v>
      </c>
      <c r="AP460" t="s">
        <v>97</v>
      </c>
      <c r="AQ460" t="s">
        <v>98</v>
      </c>
      <c r="AR460" s="1" t="s">
        <v>80</v>
      </c>
      <c r="AS460" t="s">
        <v>108</v>
      </c>
      <c r="AT460" t="s">
        <v>110</v>
      </c>
      <c r="AU460" t="s">
        <v>101</v>
      </c>
      <c r="AV460" t="s">
        <v>102</v>
      </c>
      <c r="AW460" s="1" t="s">
        <v>92</v>
      </c>
      <c r="AX460" t="s">
        <v>102</v>
      </c>
    </row>
    <row r="461" spans="1:50" x14ac:dyDescent="0.25">
      <c r="A461" s="1">
        <v>460</v>
      </c>
      <c r="D461" t="s">
        <v>21</v>
      </c>
      <c r="J461" t="s">
        <v>26</v>
      </c>
      <c r="N461" t="s">
        <v>30</v>
      </c>
      <c r="P461">
        <f t="shared" si="136"/>
        <v>3</v>
      </c>
      <c r="Q461">
        <f t="shared" si="137"/>
        <v>1</v>
      </c>
      <c r="S461">
        <f t="shared" si="138"/>
        <v>0</v>
      </c>
      <c r="T461">
        <f t="shared" si="139"/>
        <v>0</v>
      </c>
      <c r="U461">
        <f t="shared" si="140"/>
        <v>1</v>
      </c>
      <c r="V461">
        <f t="shared" si="141"/>
        <v>0</v>
      </c>
      <c r="W461">
        <f t="shared" si="126"/>
        <v>0</v>
      </c>
      <c r="X461">
        <f t="shared" si="127"/>
        <v>0</v>
      </c>
      <c r="Y461">
        <f t="shared" si="128"/>
        <v>0</v>
      </c>
      <c r="Z461">
        <f t="shared" si="129"/>
        <v>0</v>
      </c>
      <c r="AA461">
        <f t="shared" si="130"/>
        <v>1</v>
      </c>
      <c r="AB461">
        <f t="shared" si="131"/>
        <v>0</v>
      </c>
      <c r="AC461">
        <f t="shared" si="132"/>
        <v>0</v>
      </c>
      <c r="AD461">
        <f t="shared" si="133"/>
        <v>0</v>
      </c>
      <c r="AE461">
        <f t="shared" si="134"/>
        <v>1</v>
      </c>
      <c r="AH461">
        <f t="shared" si="135"/>
        <v>3</v>
      </c>
      <c r="AI461">
        <f t="shared" si="142"/>
        <v>3</v>
      </c>
      <c r="AJ461" s="5" t="str">
        <f t="shared" si="143"/>
        <v>Correct</v>
      </c>
      <c r="AK461" s="37"/>
      <c r="AL461" t="s">
        <v>105</v>
      </c>
      <c r="AM461">
        <v>52</v>
      </c>
      <c r="AN461" t="s">
        <v>115</v>
      </c>
      <c r="AO461" t="s">
        <v>340</v>
      </c>
      <c r="AP461" t="s">
        <v>107</v>
      </c>
      <c r="AQ461" t="s">
        <v>98</v>
      </c>
      <c r="AR461" s="1" t="s">
        <v>80</v>
      </c>
      <c r="AS461" t="s">
        <v>112</v>
      </c>
      <c r="AT461" t="s">
        <v>137</v>
      </c>
      <c r="AU461" t="s">
        <v>101</v>
      </c>
      <c r="AV461" t="s">
        <v>102</v>
      </c>
      <c r="AW461" s="1" t="s">
        <v>92</v>
      </c>
      <c r="AX461" t="s">
        <v>102</v>
      </c>
    </row>
    <row r="462" spans="1:50" x14ac:dyDescent="0.25">
      <c r="A462" s="1">
        <v>461</v>
      </c>
      <c r="D462" t="s">
        <v>21</v>
      </c>
      <c r="N462" t="s">
        <v>30</v>
      </c>
      <c r="P462">
        <f t="shared" si="136"/>
        <v>2</v>
      </c>
      <c r="Q462">
        <f t="shared" si="137"/>
        <v>1.5</v>
      </c>
      <c r="S462">
        <f t="shared" si="138"/>
        <v>0</v>
      </c>
      <c r="T462">
        <f t="shared" si="139"/>
        <v>0</v>
      </c>
      <c r="U462">
        <f t="shared" si="140"/>
        <v>1</v>
      </c>
      <c r="V462">
        <f t="shared" si="141"/>
        <v>0</v>
      </c>
      <c r="W462">
        <f t="shared" si="126"/>
        <v>0</v>
      </c>
      <c r="X462">
        <f t="shared" si="127"/>
        <v>0</v>
      </c>
      <c r="Y462">
        <f t="shared" si="128"/>
        <v>0</v>
      </c>
      <c r="Z462">
        <f t="shared" si="129"/>
        <v>0</v>
      </c>
      <c r="AA462">
        <f t="shared" si="130"/>
        <v>0</v>
      </c>
      <c r="AB462">
        <f t="shared" si="131"/>
        <v>0</v>
      </c>
      <c r="AC462">
        <f t="shared" si="132"/>
        <v>0</v>
      </c>
      <c r="AD462">
        <f t="shared" si="133"/>
        <v>0</v>
      </c>
      <c r="AE462">
        <f t="shared" si="134"/>
        <v>1</v>
      </c>
      <c r="AH462">
        <f t="shared" si="135"/>
        <v>2</v>
      </c>
      <c r="AI462">
        <f t="shared" si="142"/>
        <v>2</v>
      </c>
      <c r="AJ462" s="5" t="str">
        <f t="shared" si="143"/>
        <v>Correct</v>
      </c>
      <c r="AK462" s="37"/>
      <c r="AL462" t="s">
        <v>105</v>
      </c>
      <c r="AM462">
        <v>62</v>
      </c>
      <c r="AN462" t="s">
        <v>95</v>
      </c>
      <c r="AO462" t="s">
        <v>237</v>
      </c>
      <c r="AP462" t="s">
        <v>107</v>
      </c>
      <c r="AQ462" t="s">
        <v>98</v>
      </c>
      <c r="AR462" s="1" t="s">
        <v>80</v>
      </c>
      <c r="AS462" t="s">
        <v>126</v>
      </c>
      <c r="AT462" t="s">
        <v>100</v>
      </c>
      <c r="AU462" t="s">
        <v>104</v>
      </c>
      <c r="AV462" t="s">
        <v>102</v>
      </c>
      <c r="AW462" s="1" t="s">
        <v>90</v>
      </c>
      <c r="AX462" t="s">
        <v>98</v>
      </c>
    </row>
    <row r="463" spans="1:50" x14ac:dyDescent="0.25">
      <c r="A463" s="1">
        <v>462</v>
      </c>
      <c r="J463" t="s">
        <v>26</v>
      </c>
      <c r="M463" t="s">
        <v>29</v>
      </c>
      <c r="P463">
        <f t="shared" si="136"/>
        <v>2</v>
      </c>
      <c r="Q463">
        <f t="shared" si="137"/>
        <v>1.5</v>
      </c>
      <c r="S463">
        <f t="shared" si="138"/>
        <v>0</v>
      </c>
      <c r="T463">
        <f t="shared" si="139"/>
        <v>0</v>
      </c>
      <c r="U463">
        <f t="shared" si="140"/>
        <v>0</v>
      </c>
      <c r="V463">
        <f t="shared" si="141"/>
        <v>0</v>
      </c>
      <c r="W463">
        <f t="shared" si="126"/>
        <v>0</v>
      </c>
      <c r="X463">
        <f t="shared" si="127"/>
        <v>0</v>
      </c>
      <c r="Y463">
        <f t="shared" si="128"/>
        <v>0</v>
      </c>
      <c r="Z463">
        <f t="shared" si="129"/>
        <v>0</v>
      </c>
      <c r="AA463">
        <f t="shared" si="130"/>
        <v>1</v>
      </c>
      <c r="AB463">
        <f t="shared" si="131"/>
        <v>0</v>
      </c>
      <c r="AC463">
        <f t="shared" si="132"/>
        <v>0</v>
      </c>
      <c r="AD463">
        <f t="shared" si="133"/>
        <v>1</v>
      </c>
      <c r="AE463">
        <f t="shared" si="134"/>
        <v>0</v>
      </c>
      <c r="AH463">
        <f t="shared" si="135"/>
        <v>2</v>
      </c>
      <c r="AI463">
        <f t="shared" si="142"/>
        <v>2</v>
      </c>
      <c r="AJ463" s="5" t="str">
        <f t="shared" si="143"/>
        <v>Correct</v>
      </c>
      <c r="AK463" s="37"/>
      <c r="AL463" t="s">
        <v>105</v>
      </c>
      <c r="AM463">
        <v>64</v>
      </c>
      <c r="AN463" t="s">
        <v>95</v>
      </c>
      <c r="AO463" t="s">
        <v>224</v>
      </c>
      <c r="AP463" t="s">
        <v>107</v>
      </c>
      <c r="AQ463" t="s">
        <v>98</v>
      </c>
      <c r="AR463" s="1" t="s">
        <v>80</v>
      </c>
      <c r="AS463" t="s">
        <v>114</v>
      </c>
      <c r="AT463" t="s">
        <v>110</v>
      </c>
      <c r="AU463" t="s">
        <v>101</v>
      </c>
      <c r="AV463" t="s">
        <v>102</v>
      </c>
      <c r="AW463" s="1" t="s">
        <v>92</v>
      </c>
      <c r="AX463" t="s">
        <v>102</v>
      </c>
    </row>
    <row r="464" spans="1:50" x14ac:dyDescent="0.25">
      <c r="A464" s="1">
        <v>463</v>
      </c>
      <c r="D464" t="s">
        <v>21</v>
      </c>
      <c r="K464" t="s">
        <v>27</v>
      </c>
      <c r="L464" t="s">
        <v>28</v>
      </c>
      <c r="P464">
        <f t="shared" si="136"/>
        <v>3</v>
      </c>
      <c r="Q464">
        <f t="shared" si="137"/>
        <v>1</v>
      </c>
      <c r="S464">
        <f t="shared" si="138"/>
        <v>0</v>
      </c>
      <c r="T464">
        <f t="shared" si="139"/>
        <v>0</v>
      </c>
      <c r="U464">
        <f t="shared" si="140"/>
        <v>1</v>
      </c>
      <c r="V464">
        <f t="shared" si="141"/>
        <v>0</v>
      </c>
      <c r="W464">
        <f t="shared" si="126"/>
        <v>0</v>
      </c>
      <c r="X464">
        <f t="shared" si="127"/>
        <v>0</v>
      </c>
      <c r="Y464">
        <f t="shared" si="128"/>
        <v>0</v>
      </c>
      <c r="Z464">
        <f t="shared" si="129"/>
        <v>0</v>
      </c>
      <c r="AA464">
        <f t="shared" si="130"/>
        <v>0</v>
      </c>
      <c r="AB464">
        <f t="shared" si="131"/>
        <v>1</v>
      </c>
      <c r="AC464">
        <f t="shared" si="132"/>
        <v>1</v>
      </c>
      <c r="AD464">
        <f t="shared" si="133"/>
        <v>0</v>
      </c>
      <c r="AE464">
        <f t="shared" si="134"/>
        <v>0</v>
      </c>
      <c r="AH464">
        <f t="shared" si="135"/>
        <v>3</v>
      </c>
      <c r="AI464">
        <f t="shared" si="142"/>
        <v>3</v>
      </c>
      <c r="AJ464" s="5" t="str">
        <f t="shared" si="143"/>
        <v>Correct</v>
      </c>
      <c r="AK464" s="37"/>
      <c r="AL464" t="s">
        <v>94</v>
      </c>
      <c r="AM464">
        <v>71</v>
      </c>
      <c r="AN464" t="s">
        <v>95</v>
      </c>
      <c r="AO464" t="s">
        <v>117</v>
      </c>
      <c r="AP464" t="s">
        <v>97</v>
      </c>
      <c r="AQ464" t="s">
        <v>98</v>
      </c>
      <c r="AR464" s="1" t="s">
        <v>80</v>
      </c>
      <c r="AS464" t="s">
        <v>114</v>
      </c>
      <c r="AT464" t="s">
        <v>100</v>
      </c>
      <c r="AU464" t="s">
        <v>104</v>
      </c>
      <c r="AV464" t="s">
        <v>102</v>
      </c>
      <c r="AW464" s="1" t="s">
        <v>91</v>
      </c>
      <c r="AX464" t="s">
        <v>102</v>
      </c>
    </row>
    <row r="465" spans="1:50" x14ac:dyDescent="0.25">
      <c r="A465" s="1">
        <v>464</v>
      </c>
      <c r="D465" t="s">
        <v>21</v>
      </c>
      <c r="J465" t="s">
        <v>26</v>
      </c>
      <c r="N465" t="s">
        <v>30</v>
      </c>
      <c r="P465">
        <f t="shared" si="136"/>
        <v>3</v>
      </c>
      <c r="Q465">
        <f t="shared" si="137"/>
        <v>1</v>
      </c>
      <c r="S465">
        <f t="shared" si="138"/>
        <v>0</v>
      </c>
      <c r="T465">
        <f t="shared" si="139"/>
        <v>0</v>
      </c>
      <c r="U465">
        <f t="shared" si="140"/>
        <v>1</v>
      </c>
      <c r="V465">
        <f t="shared" si="141"/>
        <v>0</v>
      </c>
      <c r="W465">
        <f t="shared" si="126"/>
        <v>0</v>
      </c>
      <c r="X465">
        <f t="shared" si="127"/>
        <v>0</v>
      </c>
      <c r="Y465">
        <f t="shared" si="128"/>
        <v>0</v>
      </c>
      <c r="Z465">
        <f t="shared" si="129"/>
        <v>0</v>
      </c>
      <c r="AA465">
        <f t="shared" si="130"/>
        <v>1</v>
      </c>
      <c r="AB465">
        <f t="shared" si="131"/>
        <v>0</v>
      </c>
      <c r="AC465">
        <f t="shared" si="132"/>
        <v>0</v>
      </c>
      <c r="AD465">
        <f t="shared" si="133"/>
        <v>0</v>
      </c>
      <c r="AE465">
        <f t="shared" si="134"/>
        <v>1</v>
      </c>
      <c r="AH465">
        <f t="shared" si="135"/>
        <v>3</v>
      </c>
      <c r="AI465">
        <f t="shared" si="142"/>
        <v>3</v>
      </c>
      <c r="AJ465" s="5" t="str">
        <f t="shared" si="143"/>
        <v>Correct</v>
      </c>
      <c r="AK465" s="37"/>
      <c r="AL465" t="s">
        <v>105</v>
      </c>
      <c r="AM465">
        <v>62</v>
      </c>
      <c r="AN465" t="s">
        <v>95</v>
      </c>
      <c r="AO465" t="s">
        <v>237</v>
      </c>
      <c r="AP465" t="s">
        <v>107</v>
      </c>
      <c r="AQ465" t="s">
        <v>98</v>
      </c>
      <c r="AR465" s="1" t="s">
        <v>80</v>
      </c>
      <c r="AS465" t="s">
        <v>114</v>
      </c>
      <c r="AT465" t="s">
        <v>110</v>
      </c>
      <c r="AU465" t="s">
        <v>104</v>
      </c>
      <c r="AV465" t="s">
        <v>102</v>
      </c>
      <c r="AW465" s="1" t="s">
        <v>92</v>
      </c>
      <c r="AX465" t="s">
        <v>102</v>
      </c>
    </row>
    <row r="466" spans="1:50" x14ac:dyDescent="0.25">
      <c r="A466" s="1">
        <v>465</v>
      </c>
      <c r="C466" t="s">
        <v>20</v>
      </c>
      <c r="D466" t="s">
        <v>21</v>
      </c>
      <c r="P466">
        <f t="shared" si="136"/>
        <v>2</v>
      </c>
      <c r="Q466">
        <f t="shared" si="137"/>
        <v>1.5</v>
      </c>
      <c r="S466">
        <f t="shared" si="138"/>
        <v>0</v>
      </c>
      <c r="T466">
        <f t="shared" si="139"/>
        <v>1</v>
      </c>
      <c r="U466">
        <f t="shared" si="140"/>
        <v>1</v>
      </c>
      <c r="V466">
        <f t="shared" si="141"/>
        <v>0</v>
      </c>
      <c r="W466">
        <f t="shared" si="126"/>
        <v>0</v>
      </c>
      <c r="X466">
        <f t="shared" si="127"/>
        <v>0</v>
      </c>
      <c r="Y466">
        <f t="shared" si="128"/>
        <v>0</v>
      </c>
      <c r="Z466">
        <f t="shared" si="129"/>
        <v>0</v>
      </c>
      <c r="AA466">
        <f t="shared" si="130"/>
        <v>0</v>
      </c>
      <c r="AB466">
        <f t="shared" si="131"/>
        <v>0</v>
      </c>
      <c r="AC466">
        <f t="shared" si="132"/>
        <v>0</v>
      </c>
      <c r="AD466">
        <f t="shared" si="133"/>
        <v>0</v>
      </c>
      <c r="AE466">
        <f t="shared" si="134"/>
        <v>0</v>
      </c>
      <c r="AH466">
        <f t="shared" si="135"/>
        <v>2</v>
      </c>
      <c r="AI466">
        <f t="shared" si="142"/>
        <v>2</v>
      </c>
      <c r="AJ466" s="5" t="str">
        <f t="shared" si="143"/>
        <v>Correct</v>
      </c>
      <c r="AK466" s="37"/>
      <c r="AL466" t="s">
        <v>94</v>
      </c>
      <c r="AM466">
        <v>71</v>
      </c>
      <c r="AN466" t="s">
        <v>115</v>
      </c>
      <c r="AO466" t="s">
        <v>336</v>
      </c>
      <c r="AP466" t="s">
        <v>107</v>
      </c>
      <c r="AQ466" t="s">
        <v>98</v>
      </c>
      <c r="AR466" s="1" t="s">
        <v>80</v>
      </c>
      <c r="AS466" t="s">
        <v>99</v>
      </c>
      <c r="AT466" t="s">
        <v>103</v>
      </c>
      <c r="AU466" t="s">
        <v>104</v>
      </c>
      <c r="AV466" t="s">
        <v>102</v>
      </c>
      <c r="AW466" s="1" t="s">
        <v>91</v>
      </c>
      <c r="AX466" t="s">
        <v>98</v>
      </c>
    </row>
    <row r="467" spans="1:50" x14ac:dyDescent="0.25">
      <c r="A467" s="1">
        <v>466</v>
      </c>
      <c r="E467" t="s">
        <v>22</v>
      </c>
      <c r="L467" t="s">
        <v>28</v>
      </c>
      <c r="P467">
        <f t="shared" si="136"/>
        <v>2</v>
      </c>
      <c r="Q467">
        <f t="shared" si="137"/>
        <v>1.5</v>
      </c>
      <c r="S467">
        <f t="shared" si="138"/>
        <v>0</v>
      </c>
      <c r="T467">
        <f t="shared" si="139"/>
        <v>0</v>
      </c>
      <c r="U467">
        <f t="shared" si="140"/>
        <v>0</v>
      </c>
      <c r="V467">
        <f t="shared" si="141"/>
        <v>1</v>
      </c>
      <c r="W467">
        <f t="shared" si="126"/>
        <v>0</v>
      </c>
      <c r="X467">
        <f t="shared" si="127"/>
        <v>0</v>
      </c>
      <c r="Y467">
        <f t="shared" si="128"/>
        <v>0</v>
      </c>
      <c r="Z467">
        <f t="shared" si="129"/>
        <v>0</v>
      </c>
      <c r="AA467">
        <f t="shared" si="130"/>
        <v>0</v>
      </c>
      <c r="AB467">
        <f t="shared" si="131"/>
        <v>0</v>
      </c>
      <c r="AC467">
        <f t="shared" si="132"/>
        <v>1</v>
      </c>
      <c r="AD467">
        <f t="shared" si="133"/>
        <v>0</v>
      </c>
      <c r="AE467">
        <f t="shared" si="134"/>
        <v>0</v>
      </c>
      <c r="AH467">
        <f t="shared" si="135"/>
        <v>2</v>
      </c>
      <c r="AI467">
        <f t="shared" si="142"/>
        <v>2</v>
      </c>
      <c r="AJ467" s="5" t="str">
        <f t="shared" si="143"/>
        <v>Correct</v>
      </c>
      <c r="AK467" s="37"/>
      <c r="AL467" t="s">
        <v>94</v>
      </c>
      <c r="AM467">
        <v>53</v>
      </c>
      <c r="AN467" t="s">
        <v>121</v>
      </c>
      <c r="AO467" t="s">
        <v>168</v>
      </c>
      <c r="AP467" t="s">
        <v>81</v>
      </c>
      <c r="AQ467" t="s">
        <v>102</v>
      </c>
      <c r="AR467" s="1" t="s">
        <v>355</v>
      </c>
      <c r="AS467" t="s">
        <v>109</v>
      </c>
      <c r="AT467" t="s">
        <v>120</v>
      </c>
      <c r="AU467" t="s">
        <v>101</v>
      </c>
      <c r="AV467" t="s">
        <v>98</v>
      </c>
      <c r="AW467" s="1" t="s">
        <v>93</v>
      </c>
      <c r="AX467" t="s">
        <v>102</v>
      </c>
    </row>
    <row r="468" spans="1:50" x14ac:dyDescent="0.25">
      <c r="A468" s="1">
        <v>467</v>
      </c>
      <c r="C468" t="s">
        <v>20</v>
      </c>
      <c r="L468" t="s">
        <v>28</v>
      </c>
      <c r="N468" t="s">
        <v>30</v>
      </c>
      <c r="P468">
        <f t="shared" si="136"/>
        <v>3</v>
      </c>
      <c r="Q468">
        <f t="shared" si="137"/>
        <v>1</v>
      </c>
      <c r="S468">
        <f t="shared" si="138"/>
        <v>0</v>
      </c>
      <c r="T468">
        <f t="shared" si="139"/>
        <v>1</v>
      </c>
      <c r="U468">
        <f t="shared" si="140"/>
        <v>0</v>
      </c>
      <c r="V468">
        <f t="shared" si="141"/>
        <v>0</v>
      </c>
      <c r="W468">
        <f t="shared" si="126"/>
        <v>0</v>
      </c>
      <c r="X468">
        <f t="shared" si="127"/>
        <v>0</v>
      </c>
      <c r="Y468">
        <f t="shared" si="128"/>
        <v>0</v>
      </c>
      <c r="Z468">
        <f t="shared" si="129"/>
        <v>0</v>
      </c>
      <c r="AA468">
        <f t="shared" si="130"/>
        <v>0</v>
      </c>
      <c r="AB468">
        <f t="shared" si="131"/>
        <v>0</v>
      </c>
      <c r="AC468">
        <f t="shared" si="132"/>
        <v>1</v>
      </c>
      <c r="AD468">
        <f t="shared" si="133"/>
        <v>0</v>
      </c>
      <c r="AE468">
        <f t="shared" si="134"/>
        <v>1</v>
      </c>
      <c r="AH468">
        <f t="shared" si="135"/>
        <v>3</v>
      </c>
      <c r="AI468">
        <f t="shared" si="142"/>
        <v>3</v>
      </c>
      <c r="AJ468" s="5" t="str">
        <f t="shared" si="143"/>
        <v>Correct</v>
      </c>
      <c r="AK468" s="37"/>
      <c r="AL468" t="s">
        <v>94</v>
      </c>
      <c r="AM468">
        <v>47</v>
      </c>
      <c r="AN468" t="s">
        <v>95</v>
      </c>
      <c r="AO468" t="s">
        <v>223</v>
      </c>
      <c r="AP468" t="s">
        <v>107</v>
      </c>
      <c r="AQ468" t="s">
        <v>98</v>
      </c>
      <c r="AR468" s="1" t="s">
        <v>80</v>
      </c>
      <c r="AS468" t="s">
        <v>126</v>
      </c>
      <c r="AT468" t="s">
        <v>100</v>
      </c>
      <c r="AU468" t="s">
        <v>101</v>
      </c>
      <c r="AV468" t="s">
        <v>102</v>
      </c>
      <c r="AW468" s="1"/>
      <c r="AX468" t="s">
        <v>102</v>
      </c>
    </row>
    <row r="469" spans="1:50" x14ac:dyDescent="0.25">
      <c r="A469" s="1">
        <v>468</v>
      </c>
      <c r="C469" t="s">
        <v>20</v>
      </c>
      <c r="D469" t="s">
        <v>21</v>
      </c>
      <c r="L469" t="s">
        <v>28</v>
      </c>
      <c r="P469">
        <f t="shared" si="136"/>
        <v>3</v>
      </c>
      <c r="Q469">
        <f t="shared" si="137"/>
        <v>1</v>
      </c>
      <c r="S469">
        <f t="shared" si="138"/>
        <v>0</v>
      </c>
      <c r="T469">
        <f t="shared" si="139"/>
        <v>1</v>
      </c>
      <c r="U469">
        <f t="shared" si="140"/>
        <v>1</v>
      </c>
      <c r="V469">
        <f t="shared" si="141"/>
        <v>0</v>
      </c>
      <c r="W469">
        <f t="shared" si="126"/>
        <v>0</v>
      </c>
      <c r="X469">
        <f t="shared" si="127"/>
        <v>0</v>
      </c>
      <c r="Y469">
        <f t="shared" si="128"/>
        <v>0</v>
      </c>
      <c r="Z469">
        <f t="shared" si="129"/>
        <v>0</v>
      </c>
      <c r="AA469">
        <f t="shared" si="130"/>
        <v>0</v>
      </c>
      <c r="AB469">
        <f t="shared" si="131"/>
        <v>0</v>
      </c>
      <c r="AC469">
        <f t="shared" si="132"/>
        <v>1</v>
      </c>
      <c r="AD469">
        <f t="shared" si="133"/>
        <v>0</v>
      </c>
      <c r="AE469">
        <f t="shared" si="134"/>
        <v>0</v>
      </c>
      <c r="AH469">
        <f t="shared" si="135"/>
        <v>3</v>
      </c>
      <c r="AI469">
        <f t="shared" si="142"/>
        <v>3</v>
      </c>
      <c r="AJ469" s="5" t="str">
        <f t="shared" si="143"/>
        <v>Correct</v>
      </c>
      <c r="AK469" s="37"/>
      <c r="AL469" t="s">
        <v>94</v>
      </c>
      <c r="AM469">
        <v>67</v>
      </c>
      <c r="AN469" t="s">
        <v>121</v>
      </c>
      <c r="AO469" t="s">
        <v>168</v>
      </c>
      <c r="AP469" t="s">
        <v>107</v>
      </c>
      <c r="AQ469" t="s">
        <v>98</v>
      </c>
      <c r="AR469" s="1" t="s">
        <v>80</v>
      </c>
      <c r="AS469" t="s">
        <v>114</v>
      </c>
      <c r="AT469" t="s">
        <v>103</v>
      </c>
      <c r="AU469" t="s">
        <v>101</v>
      </c>
      <c r="AV469" t="s">
        <v>102</v>
      </c>
      <c r="AW469" s="1" t="s">
        <v>91</v>
      </c>
      <c r="AX469" t="s">
        <v>102</v>
      </c>
    </row>
    <row r="470" spans="1:50" x14ac:dyDescent="0.25">
      <c r="A470" s="1">
        <v>469</v>
      </c>
      <c r="D470" t="s">
        <v>21</v>
      </c>
      <c r="P470">
        <f t="shared" si="136"/>
        <v>1</v>
      </c>
      <c r="Q470">
        <f t="shared" si="137"/>
        <v>3</v>
      </c>
      <c r="S470">
        <f t="shared" si="138"/>
        <v>0</v>
      </c>
      <c r="T470">
        <f t="shared" si="139"/>
        <v>0</v>
      </c>
      <c r="U470">
        <f t="shared" si="140"/>
        <v>1</v>
      </c>
      <c r="V470">
        <f t="shared" si="141"/>
        <v>0</v>
      </c>
      <c r="W470">
        <f t="shared" si="126"/>
        <v>0</v>
      </c>
      <c r="X470">
        <f t="shared" si="127"/>
        <v>0</v>
      </c>
      <c r="Y470">
        <f t="shared" si="128"/>
        <v>0</v>
      </c>
      <c r="Z470">
        <f t="shared" si="129"/>
        <v>0</v>
      </c>
      <c r="AA470">
        <f t="shared" si="130"/>
        <v>0</v>
      </c>
      <c r="AB470">
        <f t="shared" si="131"/>
        <v>0</v>
      </c>
      <c r="AC470">
        <f t="shared" si="132"/>
        <v>0</v>
      </c>
      <c r="AD470">
        <f t="shared" si="133"/>
        <v>0</v>
      </c>
      <c r="AE470">
        <f t="shared" si="134"/>
        <v>0</v>
      </c>
      <c r="AH470">
        <f t="shared" si="135"/>
        <v>1</v>
      </c>
      <c r="AI470">
        <f t="shared" si="142"/>
        <v>1</v>
      </c>
      <c r="AJ470" s="5" t="str">
        <f t="shared" si="143"/>
        <v>Correct</v>
      </c>
      <c r="AK470" s="37"/>
      <c r="AL470" t="s">
        <v>105</v>
      </c>
      <c r="AM470">
        <v>44</v>
      </c>
      <c r="AN470" t="s">
        <v>95</v>
      </c>
      <c r="AO470" t="s">
        <v>201</v>
      </c>
      <c r="AP470" t="s">
        <v>128</v>
      </c>
      <c r="AQ470" t="s">
        <v>98</v>
      </c>
      <c r="AR470" s="1" t="s">
        <v>80</v>
      </c>
      <c r="AS470" t="s">
        <v>126</v>
      </c>
      <c r="AT470" t="s">
        <v>110</v>
      </c>
      <c r="AU470" t="s">
        <v>101</v>
      </c>
      <c r="AV470" t="s">
        <v>102</v>
      </c>
      <c r="AW470" s="1" t="s">
        <v>92</v>
      </c>
      <c r="AX470" t="s">
        <v>102</v>
      </c>
    </row>
    <row r="471" spans="1:50" x14ac:dyDescent="0.25">
      <c r="A471" s="1">
        <v>470</v>
      </c>
      <c r="J471" t="s">
        <v>26</v>
      </c>
      <c r="P471">
        <f t="shared" si="136"/>
        <v>1</v>
      </c>
      <c r="Q471">
        <f t="shared" si="137"/>
        <v>3</v>
      </c>
      <c r="S471">
        <f t="shared" si="138"/>
        <v>0</v>
      </c>
      <c r="T471">
        <f t="shared" si="139"/>
        <v>0</v>
      </c>
      <c r="U471">
        <f t="shared" si="140"/>
        <v>0</v>
      </c>
      <c r="V471">
        <f t="shared" si="141"/>
        <v>0</v>
      </c>
      <c r="W471">
        <f t="shared" si="126"/>
        <v>0</v>
      </c>
      <c r="X471">
        <f t="shared" si="127"/>
        <v>0</v>
      </c>
      <c r="Y471">
        <f t="shared" si="128"/>
        <v>0</v>
      </c>
      <c r="Z471">
        <f t="shared" si="129"/>
        <v>0</v>
      </c>
      <c r="AA471">
        <f t="shared" si="130"/>
        <v>1</v>
      </c>
      <c r="AB471">
        <f t="shared" si="131"/>
        <v>0</v>
      </c>
      <c r="AC471">
        <f t="shared" si="132"/>
        <v>0</v>
      </c>
      <c r="AD471">
        <f t="shared" si="133"/>
        <v>0</v>
      </c>
      <c r="AE471">
        <f t="shared" si="134"/>
        <v>0</v>
      </c>
      <c r="AH471">
        <f t="shared" si="135"/>
        <v>1</v>
      </c>
      <c r="AI471">
        <f t="shared" si="142"/>
        <v>1</v>
      </c>
      <c r="AJ471" s="5" t="str">
        <f t="shared" si="143"/>
        <v>Correct</v>
      </c>
      <c r="AK471" s="37"/>
      <c r="AL471" t="s">
        <v>105</v>
      </c>
      <c r="AM471">
        <v>57</v>
      </c>
      <c r="AN471" t="s">
        <v>115</v>
      </c>
      <c r="AO471" t="s">
        <v>321</v>
      </c>
      <c r="AP471" t="s">
        <v>107</v>
      </c>
      <c r="AQ471" t="s">
        <v>98</v>
      </c>
      <c r="AR471" s="1" t="s">
        <v>80</v>
      </c>
      <c r="AS471" t="s">
        <v>114</v>
      </c>
      <c r="AT471" t="s">
        <v>103</v>
      </c>
      <c r="AU471" t="s">
        <v>101</v>
      </c>
      <c r="AV471" t="s">
        <v>102</v>
      </c>
      <c r="AW471" s="1" t="s">
        <v>92</v>
      </c>
      <c r="AX471" t="s">
        <v>102</v>
      </c>
    </row>
    <row r="472" spans="1:50" x14ac:dyDescent="0.25">
      <c r="A472" s="1">
        <v>471</v>
      </c>
      <c r="C472" t="s">
        <v>20</v>
      </c>
      <c r="P472">
        <f t="shared" si="136"/>
        <v>1</v>
      </c>
      <c r="Q472">
        <f t="shared" si="137"/>
        <v>3</v>
      </c>
      <c r="S472">
        <f t="shared" si="138"/>
        <v>0</v>
      </c>
      <c r="T472">
        <f t="shared" si="139"/>
        <v>1</v>
      </c>
      <c r="U472">
        <f t="shared" si="140"/>
        <v>0</v>
      </c>
      <c r="V472">
        <f t="shared" si="141"/>
        <v>0</v>
      </c>
      <c r="W472">
        <f t="shared" si="126"/>
        <v>0</v>
      </c>
      <c r="X472">
        <f t="shared" si="127"/>
        <v>0</v>
      </c>
      <c r="Y472">
        <f t="shared" si="128"/>
        <v>0</v>
      </c>
      <c r="Z472">
        <f t="shared" si="129"/>
        <v>0</v>
      </c>
      <c r="AA472">
        <f t="shared" si="130"/>
        <v>0</v>
      </c>
      <c r="AB472">
        <f t="shared" si="131"/>
        <v>0</v>
      </c>
      <c r="AC472">
        <f t="shared" si="132"/>
        <v>0</v>
      </c>
      <c r="AD472">
        <f t="shared" si="133"/>
        <v>0</v>
      </c>
      <c r="AE472">
        <f t="shared" si="134"/>
        <v>0</v>
      </c>
      <c r="AH472">
        <f t="shared" si="135"/>
        <v>1</v>
      </c>
      <c r="AI472">
        <f t="shared" si="142"/>
        <v>1</v>
      </c>
      <c r="AJ472" s="5" t="str">
        <f t="shared" si="143"/>
        <v>Correct</v>
      </c>
      <c r="AK472" s="37"/>
      <c r="AL472" t="s">
        <v>94</v>
      </c>
      <c r="AM472">
        <v>71</v>
      </c>
      <c r="AN472" t="s">
        <v>121</v>
      </c>
      <c r="AO472" t="s">
        <v>207</v>
      </c>
      <c r="AP472" t="s">
        <v>107</v>
      </c>
      <c r="AQ472" t="s">
        <v>98</v>
      </c>
      <c r="AR472" s="1" t="s">
        <v>80</v>
      </c>
      <c r="AS472" t="s">
        <v>108</v>
      </c>
      <c r="AT472" t="s">
        <v>103</v>
      </c>
      <c r="AU472" t="s">
        <v>101</v>
      </c>
      <c r="AV472" t="s">
        <v>102</v>
      </c>
      <c r="AW472" s="1" t="s">
        <v>91</v>
      </c>
      <c r="AX472" t="s">
        <v>102</v>
      </c>
    </row>
    <row r="473" spans="1:50" x14ac:dyDescent="0.25">
      <c r="A473" s="1">
        <v>472</v>
      </c>
      <c r="C473" t="s">
        <v>20</v>
      </c>
      <c r="K473" t="s">
        <v>27</v>
      </c>
      <c r="M473" t="s">
        <v>29</v>
      </c>
      <c r="P473">
        <f t="shared" si="136"/>
        <v>3</v>
      </c>
      <c r="Q473">
        <f t="shared" si="137"/>
        <v>1</v>
      </c>
      <c r="S473">
        <f t="shared" si="138"/>
        <v>0</v>
      </c>
      <c r="T473">
        <f t="shared" si="139"/>
        <v>1</v>
      </c>
      <c r="U473">
        <f t="shared" si="140"/>
        <v>0</v>
      </c>
      <c r="V473">
        <f t="shared" si="141"/>
        <v>0</v>
      </c>
      <c r="W473">
        <f t="shared" si="126"/>
        <v>0</v>
      </c>
      <c r="X473">
        <f t="shared" si="127"/>
        <v>0</v>
      </c>
      <c r="Y473">
        <f t="shared" si="128"/>
        <v>0</v>
      </c>
      <c r="Z473">
        <f t="shared" si="129"/>
        <v>0</v>
      </c>
      <c r="AA473">
        <f t="shared" si="130"/>
        <v>0</v>
      </c>
      <c r="AB473">
        <f t="shared" si="131"/>
        <v>1</v>
      </c>
      <c r="AC473">
        <f t="shared" si="132"/>
        <v>0</v>
      </c>
      <c r="AD473">
        <f t="shared" si="133"/>
        <v>1</v>
      </c>
      <c r="AE473">
        <f t="shared" si="134"/>
        <v>0</v>
      </c>
      <c r="AH473">
        <f t="shared" si="135"/>
        <v>3</v>
      </c>
      <c r="AI473">
        <f t="shared" si="142"/>
        <v>3</v>
      </c>
      <c r="AJ473" s="5" t="str">
        <f t="shared" si="143"/>
        <v>Correct</v>
      </c>
      <c r="AK473" s="37"/>
      <c r="AL473" t="s">
        <v>94</v>
      </c>
      <c r="AM473">
        <v>74</v>
      </c>
      <c r="AN473" t="s">
        <v>95</v>
      </c>
      <c r="AO473" t="s">
        <v>163</v>
      </c>
      <c r="AP473" t="s">
        <v>107</v>
      </c>
      <c r="AQ473" t="s">
        <v>98</v>
      </c>
      <c r="AR473" s="1" t="s">
        <v>80</v>
      </c>
      <c r="AS473" t="s">
        <v>99</v>
      </c>
      <c r="AT473" t="s">
        <v>110</v>
      </c>
      <c r="AU473" t="s">
        <v>104</v>
      </c>
      <c r="AV473" t="s">
        <v>102</v>
      </c>
      <c r="AW473" s="1" t="s">
        <v>373</v>
      </c>
      <c r="AX473" t="s">
        <v>98</v>
      </c>
    </row>
    <row r="474" spans="1:50" x14ac:dyDescent="0.25">
      <c r="A474" s="1">
        <v>473</v>
      </c>
      <c r="C474" t="s">
        <v>20</v>
      </c>
      <c r="D474" t="s">
        <v>21</v>
      </c>
      <c r="G474" t="s">
        <v>24</v>
      </c>
      <c r="L474" t="s">
        <v>28</v>
      </c>
      <c r="P474">
        <f t="shared" si="136"/>
        <v>4</v>
      </c>
      <c r="Q474">
        <f t="shared" si="137"/>
        <v>0.75</v>
      </c>
      <c r="S474">
        <f t="shared" si="138"/>
        <v>0</v>
      </c>
      <c r="T474">
        <f t="shared" si="139"/>
        <v>0.75</v>
      </c>
      <c r="U474">
        <f t="shared" si="140"/>
        <v>0.75</v>
      </c>
      <c r="V474">
        <f t="shared" si="141"/>
        <v>0</v>
      </c>
      <c r="W474">
        <f t="shared" si="126"/>
        <v>0</v>
      </c>
      <c r="X474">
        <f t="shared" si="127"/>
        <v>0.75</v>
      </c>
      <c r="Y474">
        <f t="shared" si="128"/>
        <v>0</v>
      </c>
      <c r="Z474">
        <f t="shared" si="129"/>
        <v>0</v>
      </c>
      <c r="AA474">
        <f t="shared" si="130"/>
        <v>0</v>
      </c>
      <c r="AB474">
        <f t="shared" si="131"/>
        <v>0</v>
      </c>
      <c r="AC474">
        <f t="shared" si="132"/>
        <v>0.75</v>
      </c>
      <c r="AD474">
        <f t="shared" si="133"/>
        <v>0</v>
      </c>
      <c r="AE474">
        <f t="shared" si="134"/>
        <v>0</v>
      </c>
      <c r="AH474">
        <f t="shared" si="135"/>
        <v>3</v>
      </c>
      <c r="AI474">
        <f t="shared" si="142"/>
        <v>4</v>
      </c>
      <c r="AJ474" s="5" t="str">
        <f t="shared" si="143"/>
        <v>Correct</v>
      </c>
      <c r="AK474" s="37"/>
      <c r="AL474" t="s">
        <v>105</v>
      </c>
      <c r="AM474">
        <v>66</v>
      </c>
      <c r="AN474" t="s">
        <v>95</v>
      </c>
      <c r="AO474" t="s">
        <v>163</v>
      </c>
      <c r="AP474" t="s">
        <v>107</v>
      </c>
      <c r="AQ474" t="s">
        <v>98</v>
      </c>
      <c r="AR474" s="1" t="s">
        <v>80</v>
      </c>
      <c r="AT474" t="s">
        <v>153</v>
      </c>
      <c r="AU474" t="s">
        <v>104</v>
      </c>
      <c r="AV474" t="s">
        <v>102</v>
      </c>
      <c r="AW474" s="1" t="s">
        <v>91</v>
      </c>
      <c r="AX474" t="s">
        <v>98</v>
      </c>
    </row>
    <row r="475" spans="1:50" x14ac:dyDescent="0.25">
      <c r="A475" s="1">
        <v>474</v>
      </c>
      <c r="P475">
        <f t="shared" si="136"/>
        <v>0</v>
      </c>
      <c r="Q475" t="e">
        <f t="shared" si="137"/>
        <v>#DIV/0!</v>
      </c>
      <c r="S475">
        <f t="shared" si="138"/>
        <v>0</v>
      </c>
      <c r="T475">
        <f t="shared" si="139"/>
        <v>0</v>
      </c>
      <c r="U475">
        <f t="shared" si="140"/>
        <v>0</v>
      </c>
      <c r="V475">
        <f t="shared" si="141"/>
        <v>0</v>
      </c>
      <c r="W475">
        <f t="shared" si="126"/>
        <v>0</v>
      </c>
      <c r="X475">
        <f t="shared" si="127"/>
        <v>0</v>
      </c>
      <c r="Y475">
        <f t="shared" si="128"/>
        <v>0</v>
      </c>
      <c r="Z475">
        <f t="shared" si="129"/>
        <v>0</v>
      </c>
      <c r="AA475">
        <f t="shared" si="130"/>
        <v>0</v>
      </c>
      <c r="AB475">
        <f t="shared" si="131"/>
        <v>0</v>
      </c>
      <c r="AC475">
        <f t="shared" si="132"/>
        <v>0</v>
      </c>
      <c r="AD475">
        <f t="shared" si="133"/>
        <v>0</v>
      </c>
      <c r="AE475">
        <f t="shared" si="134"/>
        <v>0</v>
      </c>
      <c r="AH475">
        <f t="shared" si="135"/>
        <v>0</v>
      </c>
      <c r="AI475">
        <f t="shared" si="142"/>
        <v>0</v>
      </c>
      <c r="AJ475" s="5" t="str">
        <f t="shared" si="143"/>
        <v>Correct</v>
      </c>
      <c r="AK475" s="37"/>
      <c r="AL475" t="s">
        <v>105</v>
      </c>
      <c r="AM475">
        <v>75</v>
      </c>
      <c r="AN475" t="s">
        <v>95</v>
      </c>
      <c r="AO475" t="s">
        <v>163</v>
      </c>
      <c r="AP475" t="s">
        <v>128</v>
      </c>
      <c r="AQ475" t="s">
        <v>98</v>
      </c>
      <c r="AR475" s="1" t="s">
        <v>80</v>
      </c>
      <c r="AS475" t="s">
        <v>114</v>
      </c>
      <c r="AT475" t="s">
        <v>110</v>
      </c>
      <c r="AU475" t="s">
        <v>104</v>
      </c>
      <c r="AV475" t="s">
        <v>102</v>
      </c>
      <c r="AW475" s="1" t="s">
        <v>373</v>
      </c>
      <c r="AX475" t="s">
        <v>102</v>
      </c>
    </row>
    <row r="476" spans="1:50" x14ac:dyDescent="0.25">
      <c r="A476" s="1">
        <v>475</v>
      </c>
      <c r="D476" t="s">
        <v>21</v>
      </c>
      <c r="L476" t="s">
        <v>28</v>
      </c>
      <c r="M476" t="s">
        <v>29</v>
      </c>
      <c r="P476">
        <f t="shared" si="136"/>
        <v>3</v>
      </c>
      <c r="Q476">
        <f t="shared" si="137"/>
        <v>1</v>
      </c>
      <c r="S476">
        <f t="shared" si="138"/>
        <v>0</v>
      </c>
      <c r="T476">
        <f t="shared" si="139"/>
        <v>0</v>
      </c>
      <c r="U476">
        <f t="shared" si="140"/>
        <v>1</v>
      </c>
      <c r="V476">
        <f t="shared" si="141"/>
        <v>0</v>
      </c>
      <c r="W476">
        <f t="shared" si="126"/>
        <v>0</v>
      </c>
      <c r="X476">
        <f t="shared" si="127"/>
        <v>0</v>
      </c>
      <c r="Y476">
        <f t="shared" si="128"/>
        <v>0</v>
      </c>
      <c r="Z476">
        <f t="shared" si="129"/>
        <v>0</v>
      </c>
      <c r="AA476">
        <f t="shared" si="130"/>
        <v>0</v>
      </c>
      <c r="AB476">
        <f t="shared" si="131"/>
        <v>0</v>
      </c>
      <c r="AC476">
        <f t="shared" si="132"/>
        <v>1</v>
      </c>
      <c r="AD476">
        <f t="shared" si="133"/>
        <v>1</v>
      </c>
      <c r="AE476">
        <f t="shared" si="134"/>
        <v>0</v>
      </c>
      <c r="AH476">
        <f t="shared" si="135"/>
        <v>3</v>
      </c>
      <c r="AI476">
        <f t="shared" si="142"/>
        <v>3</v>
      </c>
      <c r="AJ476" s="5" t="str">
        <f t="shared" si="143"/>
        <v>Correct</v>
      </c>
      <c r="AK476" s="37"/>
      <c r="AL476" t="s">
        <v>105</v>
      </c>
      <c r="AM476">
        <v>64</v>
      </c>
      <c r="AN476" t="s">
        <v>95</v>
      </c>
      <c r="AO476" t="s">
        <v>163</v>
      </c>
      <c r="AP476" t="s">
        <v>128</v>
      </c>
      <c r="AQ476" t="s">
        <v>98</v>
      </c>
      <c r="AR476" s="1" t="s">
        <v>80</v>
      </c>
      <c r="AS476" t="s">
        <v>109</v>
      </c>
      <c r="AT476" t="s">
        <v>110</v>
      </c>
      <c r="AU476" t="s">
        <v>104</v>
      </c>
      <c r="AV476" t="s">
        <v>102</v>
      </c>
      <c r="AW476" s="1" t="s">
        <v>92</v>
      </c>
      <c r="AX476" t="s">
        <v>102</v>
      </c>
    </row>
    <row r="477" spans="1:50" x14ac:dyDescent="0.25">
      <c r="A477" s="1">
        <v>476</v>
      </c>
      <c r="B477" t="s">
        <v>19</v>
      </c>
      <c r="D477" t="s">
        <v>21</v>
      </c>
      <c r="J477" t="s">
        <v>26</v>
      </c>
      <c r="P477">
        <f t="shared" si="136"/>
        <v>3</v>
      </c>
      <c r="Q477">
        <f t="shared" si="137"/>
        <v>1</v>
      </c>
      <c r="S477">
        <f t="shared" si="138"/>
        <v>1</v>
      </c>
      <c r="T477">
        <f t="shared" si="139"/>
        <v>0</v>
      </c>
      <c r="U477">
        <f t="shared" si="140"/>
        <v>1</v>
      </c>
      <c r="V477">
        <f t="shared" si="141"/>
        <v>0</v>
      </c>
      <c r="W477">
        <f t="shared" si="126"/>
        <v>0</v>
      </c>
      <c r="X477">
        <f t="shared" si="127"/>
        <v>0</v>
      </c>
      <c r="Y477">
        <f t="shared" si="128"/>
        <v>0</v>
      </c>
      <c r="Z477">
        <f t="shared" si="129"/>
        <v>0</v>
      </c>
      <c r="AA477">
        <f t="shared" si="130"/>
        <v>1</v>
      </c>
      <c r="AB477">
        <f t="shared" si="131"/>
        <v>0</v>
      </c>
      <c r="AC477">
        <f t="shared" si="132"/>
        <v>0</v>
      </c>
      <c r="AD477">
        <f t="shared" si="133"/>
        <v>0</v>
      </c>
      <c r="AE477">
        <f t="shared" si="134"/>
        <v>0</v>
      </c>
      <c r="AH477">
        <f t="shared" si="135"/>
        <v>3</v>
      </c>
      <c r="AI477">
        <f t="shared" si="142"/>
        <v>3</v>
      </c>
      <c r="AJ477" s="5" t="str">
        <f t="shared" si="143"/>
        <v>Correct</v>
      </c>
      <c r="AK477" s="37"/>
      <c r="AL477" t="s">
        <v>94</v>
      </c>
      <c r="AM477">
        <v>42</v>
      </c>
      <c r="AN477" t="s">
        <v>95</v>
      </c>
      <c r="AO477" t="s">
        <v>204</v>
      </c>
      <c r="AP477" t="s">
        <v>128</v>
      </c>
      <c r="AQ477" t="s">
        <v>98</v>
      </c>
      <c r="AR477" s="1" t="s">
        <v>80</v>
      </c>
      <c r="AS477" t="s">
        <v>108</v>
      </c>
      <c r="AT477" t="s">
        <v>153</v>
      </c>
      <c r="AU477" t="s">
        <v>101</v>
      </c>
      <c r="AV477" t="s">
        <v>102</v>
      </c>
      <c r="AW477" s="1"/>
      <c r="AX477" t="s">
        <v>102</v>
      </c>
    </row>
    <row r="478" spans="1:50" x14ac:dyDescent="0.25">
      <c r="A478" s="1">
        <v>477</v>
      </c>
      <c r="C478" t="s">
        <v>20</v>
      </c>
      <c r="K478" t="s">
        <v>27</v>
      </c>
      <c r="P478">
        <f t="shared" si="136"/>
        <v>2</v>
      </c>
      <c r="Q478">
        <f t="shared" si="137"/>
        <v>1.5</v>
      </c>
      <c r="S478">
        <f t="shared" si="138"/>
        <v>0</v>
      </c>
      <c r="T478">
        <f t="shared" si="139"/>
        <v>1</v>
      </c>
      <c r="U478">
        <f t="shared" si="140"/>
        <v>0</v>
      </c>
      <c r="V478">
        <f t="shared" si="141"/>
        <v>0</v>
      </c>
      <c r="W478">
        <f t="shared" si="126"/>
        <v>0</v>
      </c>
      <c r="X478">
        <f t="shared" si="127"/>
        <v>0</v>
      </c>
      <c r="Y478">
        <f t="shared" si="128"/>
        <v>0</v>
      </c>
      <c r="Z478">
        <f t="shared" si="129"/>
        <v>0</v>
      </c>
      <c r="AA478">
        <f t="shared" si="130"/>
        <v>0</v>
      </c>
      <c r="AB478">
        <f t="shared" si="131"/>
        <v>1</v>
      </c>
      <c r="AC478">
        <f t="shared" si="132"/>
        <v>0</v>
      </c>
      <c r="AD478">
        <f t="shared" si="133"/>
        <v>0</v>
      </c>
      <c r="AE478">
        <f t="shared" si="134"/>
        <v>0</v>
      </c>
      <c r="AH478">
        <f t="shared" si="135"/>
        <v>2</v>
      </c>
      <c r="AI478">
        <f t="shared" si="142"/>
        <v>2</v>
      </c>
      <c r="AJ478" s="5" t="str">
        <f t="shared" si="143"/>
        <v>Correct</v>
      </c>
      <c r="AK478" s="37"/>
      <c r="AL478" t="s">
        <v>94</v>
      </c>
      <c r="AM478">
        <v>72</v>
      </c>
      <c r="AN478" t="s">
        <v>95</v>
      </c>
      <c r="AO478" t="s">
        <v>138</v>
      </c>
      <c r="AP478" t="s">
        <v>107</v>
      </c>
      <c r="AQ478" t="s">
        <v>98</v>
      </c>
      <c r="AR478" s="1" t="s">
        <v>80</v>
      </c>
      <c r="AS478" t="s">
        <v>99</v>
      </c>
      <c r="AT478" t="s">
        <v>103</v>
      </c>
      <c r="AU478" t="s">
        <v>104</v>
      </c>
      <c r="AV478" t="s">
        <v>102</v>
      </c>
      <c r="AW478" s="1" t="s">
        <v>91</v>
      </c>
    </row>
    <row r="479" spans="1:50" x14ac:dyDescent="0.25">
      <c r="A479" s="1">
        <v>478</v>
      </c>
      <c r="C479" t="s">
        <v>20</v>
      </c>
      <c r="J479" t="s">
        <v>26</v>
      </c>
      <c r="K479" t="s">
        <v>27</v>
      </c>
      <c r="N479" t="s">
        <v>30</v>
      </c>
      <c r="P479">
        <f t="shared" si="136"/>
        <v>4</v>
      </c>
      <c r="Q479">
        <f t="shared" si="137"/>
        <v>0.75</v>
      </c>
      <c r="S479">
        <f t="shared" si="138"/>
        <v>0</v>
      </c>
      <c r="T479">
        <f t="shared" si="139"/>
        <v>0.75</v>
      </c>
      <c r="U479">
        <f t="shared" si="140"/>
        <v>0</v>
      </c>
      <c r="V479">
        <f t="shared" si="141"/>
        <v>0</v>
      </c>
      <c r="W479">
        <f t="shared" si="126"/>
        <v>0</v>
      </c>
      <c r="X479">
        <f t="shared" si="127"/>
        <v>0</v>
      </c>
      <c r="Y479">
        <f t="shared" si="128"/>
        <v>0</v>
      </c>
      <c r="Z479">
        <f t="shared" si="129"/>
        <v>0</v>
      </c>
      <c r="AA479">
        <f t="shared" si="130"/>
        <v>0.75</v>
      </c>
      <c r="AB479">
        <f t="shared" si="131"/>
        <v>0.75</v>
      </c>
      <c r="AC479">
        <f t="shared" si="132"/>
        <v>0</v>
      </c>
      <c r="AD479">
        <f t="shared" si="133"/>
        <v>0</v>
      </c>
      <c r="AE479">
        <f t="shared" si="134"/>
        <v>0.75</v>
      </c>
      <c r="AH479">
        <f t="shared" si="135"/>
        <v>3</v>
      </c>
      <c r="AI479">
        <f t="shared" si="142"/>
        <v>4</v>
      </c>
      <c r="AJ479" s="5" t="str">
        <f t="shared" si="143"/>
        <v>Correct</v>
      </c>
      <c r="AK479" s="37"/>
      <c r="AL479" t="s">
        <v>94</v>
      </c>
      <c r="AM479">
        <v>49</v>
      </c>
      <c r="AN479" t="s">
        <v>95</v>
      </c>
      <c r="AO479" t="s">
        <v>163</v>
      </c>
      <c r="AP479" t="s">
        <v>107</v>
      </c>
      <c r="AQ479" t="s">
        <v>98</v>
      </c>
      <c r="AR479" s="1" t="s">
        <v>80</v>
      </c>
      <c r="AT479" t="s">
        <v>137</v>
      </c>
      <c r="AU479" t="s">
        <v>101</v>
      </c>
      <c r="AV479" t="s">
        <v>102</v>
      </c>
      <c r="AW479" s="1" t="s">
        <v>90</v>
      </c>
    </row>
    <row r="480" spans="1:50" x14ac:dyDescent="0.25">
      <c r="A480" s="1">
        <v>479</v>
      </c>
      <c r="E480" t="s">
        <v>22</v>
      </c>
      <c r="P480">
        <f t="shared" si="136"/>
        <v>1</v>
      </c>
      <c r="Q480">
        <f t="shared" si="137"/>
        <v>3</v>
      </c>
      <c r="S480">
        <f t="shared" si="138"/>
        <v>0</v>
      </c>
      <c r="T480">
        <f t="shared" si="139"/>
        <v>0</v>
      </c>
      <c r="U480">
        <f t="shared" si="140"/>
        <v>0</v>
      </c>
      <c r="V480">
        <f t="shared" si="141"/>
        <v>1</v>
      </c>
      <c r="W480">
        <f t="shared" si="126"/>
        <v>0</v>
      </c>
      <c r="X480">
        <f t="shared" si="127"/>
        <v>0</v>
      </c>
      <c r="Y480">
        <f t="shared" si="128"/>
        <v>0</v>
      </c>
      <c r="Z480">
        <f t="shared" si="129"/>
        <v>0</v>
      </c>
      <c r="AA480">
        <f t="shared" si="130"/>
        <v>0</v>
      </c>
      <c r="AB480">
        <f t="shared" si="131"/>
        <v>0</v>
      </c>
      <c r="AC480">
        <f t="shared" si="132"/>
        <v>0</v>
      </c>
      <c r="AD480">
        <f t="shared" si="133"/>
        <v>0</v>
      </c>
      <c r="AE480">
        <f t="shared" si="134"/>
        <v>0</v>
      </c>
      <c r="AH480">
        <f t="shared" si="135"/>
        <v>1</v>
      </c>
      <c r="AI480">
        <f t="shared" si="142"/>
        <v>1</v>
      </c>
      <c r="AJ480" s="5" t="str">
        <f t="shared" si="143"/>
        <v>Correct</v>
      </c>
      <c r="AK480" s="37"/>
      <c r="AL480" t="s">
        <v>94</v>
      </c>
      <c r="AM480">
        <v>71</v>
      </c>
      <c r="AN480" t="s">
        <v>95</v>
      </c>
      <c r="AO480" t="s">
        <v>163</v>
      </c>
      <c r="AP480" t="s">
        <v>107</v>
      </c>
      <c r="AQ480" t="s">
        <v>98</v>
      </c>
      <c r="AR480" s="1"/>
      <c r="AT480" t="s">
        <v>110</v>
      </c>
      <c r="AU480" t="s">
        <v>125</v>
      </c>
      <c r="AW480" s="1"/>
      <c r="AX480" t="s">
        <v>98</v>
      </c>
    </row>
    <row r="481" spans="1:50" x14ac:dyDescent="0.25">
      <c r="A481" s="1">
        <v>480</v>
      </c>
      <c r="C481" t="s">
        <v>20</v>
      </c>
      <c r="I481" t="s">
        <v>267</v>
      </c>
      <c r="L481" t="s">
        <v>28</v>
      </c>
      <c r="P481">
        <f t="shared" si="136"/>
        <v>3</v>
      </c>
      <c r="Q481">
        <f t="shared" si="137"/>
        <v>1</v>
      </c>
      <c r="S481">
        <f t="shared" si="138"/>
        <v>0</v>
      </c>
      <c r="T481">
        <f t="shared" si="139"/>
        <v>1</v>
      </c>
      <c r="U481">
        <f t="shared" si="140"/>
        <v>0</v>
      </c>
      <c r="V481">
        <f t="shared" si="141"/>
        <v>0</v>
      </c>
      <c r="W481">
        <f t="shared" si="126"/>
        <v>0</v>
      </c>
      <c r="X481">
        <f t="shared" si="127"/>
        <v>0</v>
      </c>
      <c r="Y481">
        <f t="shared" si="128"/>
        <v>0</v>
      </c>
      <c r="Z481">
        <f t="shared" si="129"/>
        <v>1</v>
      </c>
      <c r="AA481">
        <f t="shared" si="130"/>
        <v>0</v>
      </c>
      <c r="AB481">
        <f t="shared" si="131"/>
        <v>0</v>
      </c>
      <c r="AC481">
        <f t="shared" si="132"/>
        <v>1</v>
      </c>
      <c r="AD481">
        <f t="shared" si="133"/>
        <v>0</v>
      </c>
      <c r="AE481">
        <f t="shared" si="134"/>
        <v>0</v>
      </c>
      <c r="AH481">
        <f t="shared" si="135"/>
        <v>3</v>
      </c>
      <c r="AI481">
        <f t="shared" si="142"/>
        <v>3</v>
      </c>
      <c r="AJ481" s="5" t="str">
        <f t="shared" si="143"/>
        <v>Correct</v>
      </c>
      <c r="AK481" s="37"/>
      <c r="AL481" t="s">
        <v>94</v>
      </c>
      <c r="AM481">
        <v>44</v>
      </c>
      <c r="AN481" t="s">
        <v>95</v>
      </c>
      <c r="AO481" t="s">
        <v>149</v>
      </c>
      <c r="AP481" t="s">
        <v>107</v>
      </c>
      <c r="AQ481" t="s">
        <v>98</v>
      </c>
      <c r="AR481" s="1" t="s">
        <v>80</v>
      </c>
      <c r="AS481" t="s">
        <v>126</v>
      </c>
      <c r="AT481" t="s">
        <v>100</v>
      </c>
      <c r="AU481" t="s">
        <v>101</v>
      </c>
      <c r="AV481" t="s">
        <v>102</v>
      </c>
      <c r="AW481" s="1"/>
      <c r="AX481" t="s">
        <v>102</v>
      </c>
    </row>
    <row r="482" spans="1:50" x14ac:dyDescent="0.25">
      <c r="A482" s="1">
        <v>481</v>
      </c>
      <c r="C482" t="s">
        <v>20</v>
      </c>
      <c r="P482">
        <f t="shared" si="136"/>
        <v>1</v>
      </c>
      <c r="Q482">
        <f t="shared" si="137"/>
        <v>3</v>
      </c>
      <c r="S482">
        <f t="shared" si="138"/>
        <v>0</v>
      </c>
      <c r="T482">
        <f t="shared" si="139"/>
        <v>1</v>
      </c>
      <c r="U482">
        <f t="shared" si="140"/>
        <v>0</v>
      </c>
      <c r="V482">
        <f t="shared" si="141"/>
        <v>0</v>
      </c>
      <c r="W482">
        <f t="shared" si="126"/>
        <v>0</v>
      </c>
      <c r="X482">
        <f t="shared" si="127"/>
        <v>0</v>
      </c>
      <c r="Y482">
        <f t="shared" si="128"/>
        <v>0</v>
      </c>
      <c r="Z482">
        <f t="shared" si="129"/>
        <v>0</v>
      </c>
      <c r="AA482">
        <f t="shared" si="130"/>
        <v>0</v>
      </c>
      <c r="AB482">
        <f t="shared" si="131"/>
        <v>0</v>
      </c>
      <c r="AC482">
        <f t="shared" si="132"/>
        <v>0</v>
      </c>
      <c r="AD482">
        <f t="shared" si="133"/>
        <v>0</v>
      </c>
      <c r="AE482">
        <f t="shared" si="134"/>
        <v>0</v>
      </c>
      <c r="AH482">
        <f t="shared" si="135"/>
        <v>1</v>
      </c>
      <c r="AI482">
        <f t="shared" si="142"/>
        <v>1</v>
      </c>
      <c r="AJ482" s="5" t="str">
        <f t="shared" si="143"/>
        <v>Correct</v>
      </c>
      <c r="AK482" s="37"/>
      <c r="AL482" t="s">
        <v>105</v>
      </c>
      <c r="AM482">
        <v>73</v>
      </c>
      <c r="AN482" t="s">
        <v>95</v>
      </c>
      <c r="AO482" t="s">
        <v>163</v>
      </c>
      <c r="AP482" t="s">
        <v>107</v>
      </c>
      <c r="AR482" s="1" t="s">
        <v>82</v>
      </c>
      <c r="AS482" t="s">
        <v>126</v>
      </c>
      <c r="AT482" t="s">
        <v>110</v>
      </c>
      <c r="AU482" t="s">
        <v>104</v>
      </c>
      <c r="AV482" t="s">
        <v>102</v>
      </c>
      <c r="AW482" s="1" t="s">
        <v>90</v>
      </c>
      <c r="AX482" t="s">
        <v>102</v>
      </c>
    </row>
    <row r="483" spans="1:50" x14ac:dyDescent="0.25">
      <c r="A483" s="1">
        <v>482</v>
      </c>
      <c r="P483">
        <f t="shared" si="136"/>
        <v>0</v>
      </c>
      <c r="Q483" t="e">
        <f t="shared" si="137"/>
        <v>#DIV/0!</v>
      </c>
      <c r="S483">
        <f t="shared" si="138"/>
        <v>0</v>
      </c>
      <c r="T483">
        <f t="shared" si="139"/>
        <v>0</v>
      </c>
      <c r="U483">
        <f t="shared" si="140"/>
        <v>0</v>
      </c>
      <c r="V483">
        <f t="shared" si="141"/>
        <v>0</v>
      </c>
      <c r="W483">
        <f t="shared" si="126"/>
        <v>0</v>
      </c>
      <c r="X483">
        <f t="shared" si="127"/>
        <v>0</v>
      </c>
      <c r="Y483">
        <f t="shared" si="128"/>
        <v>0</v>
      </c>
      <c r="Z483">
        <f t="shared" si="129"/>
        <v>0</v>
      </c>
      <c r="AA483">
        <f t="shared" si="130"/>
        <v>0</v>
      </c>
      <c r="AB483">
        <f t="shared" si="131"/>
        <v>0</v>
      </c>
      <c r="AC483">
        <f t="shared" si="132"/>
        <v>0</v>
      </c>
      <c r="AD483">
        <f t="shared" si="133"/>
        <v>0</v>
      </c>
      <c r="AE483">
        <f t="shared" si="134"/>
        <v>0</v>
      </c>
      <c r="AH483">
        <f t="shared" si="135"/>
        <v>0</v>
      </c>
      <c r="AI483">
        <f t="shared" si="142"/>
        <v>0</v>
      </c>
      <c r="AJ483" s="5" t="str">
        <f t="shared" si="143"/>
        <v>Correct</v>
      </c>
      <c r="AK483" s="37"/>
      <c r="AL483" t="s">
        <v>105</v>
      </c>
      <c r="AM483">
        <v>62</v>
      </c>
      <c r="AN483" t="s">
        <v>95</v>
      </c>
      <c r="AO483" t="s">
        <v>113</v>
      </c>
      <c r="AP483" t="s">
        <v>107</v>
      </c>
      <c r="AQ483" t="s">
        <v>98</v>
      </c>
      <c r="AR483" s="1" t="s">
        <v>80</v>
      </c>
      <c r="AS483" t="s">
        <v>126</v>
      </c>
      <c r="AT483" t="s">
        <v>100</v>
      </c>
      <c r="AU483" t="s">
        <v>104</v>
      </c>
      <c r="AV483" t="s">
        <v>102</v>
      </c>
      <c r="AW483" s="1"/>
      <c r="AX483" t="s">
        <v>98</v>
      </c>
    </row>
    <row r="484" spans="1:50" x14ac:dyDescent="0.25">
      <c r="A484" s="1">
        <v>483</v>
      </c>
      <c r="C484" t="s">
        <v>20</v>
      </c>
      <c r="D484" t="s">
        <v>21</v>
      </c>
      <c r="N484" t="s">
        <v>30</v>
      </c>
      <c r="P484">
        <f t="shared" si="136"/>
        <v>3</v>
      </c>
      <c r="Q484">
        <f t="shared" si="137"/>
        <v>1</v>
      </c>
      <c r="S484">
        <f t="shared" si="138"/>
        <v>0</v>
      </c>
      <c r="T484">
        <f t="shared" si="139"/>
        <v>1</v>
      </c>
      <c r="U484">
        <f t="shared" si="140"/>
        <v>1</v>
      </c>
      <c r="V484">
        <f t="shared" si="141"/>
        <v>0</v>
      </c>
      <c r="W484">
        <f t="shared" si="126"/>
        <v>0</v>
      </c>
      <c r="X484">
        <f t="shared" si="127"/>
        <v>0</v>
      </c>
      <c r="Y484">
        <f t="shared" si="128"/>
        <v>0</v>
      </c>
      <c r="Z484">
        <f t="shared" si="129"/>
        <v>0</v>
      </c>
      <c r="AA484">
        <f t="shared" si="130"/>
        <v>0</v>
      </c>
      <c r="AB484">
        <f t="shared" si="131"/>
        <v>0</v>
      </c>
      <c r="AC484">
        <f t="shared" si="132"/>
        <v>0</v>
      </c>
      <c r="AD484">
        <f t="shared" si="133"/>
        <v>0</v>
      </c>
      <c r="AE484">
        <f t="shared" si="134"/>
        <v>1</v>
      </c>
      <c r="AH484">
        <f t="shared" si="135"/>
        <v>3</v>
      </c>
      <c r="AI484">
        <f t="shared" si="142"/>
        <v>3</v>
      </c>
      <c r="AJ484" s="5" t="str">
        <f t="shared" si="143"/>
        <v>Correct</v>
      </c>
      <c r="AK484" s="37"/>
      <c r="AL484" t="s">
        <v>94</v>
      </c>
      <c r="AM484">
        <v>50</v>
      </c>
      <c r="AN484" t="s">
        <v>95</v>
      </c>
      <c r="AO484" t="s">
        <v>233</v>
      </c>
      <c r="AP484" t="s">
        <v>107</v>
      </c>
      <c r="AQ484" t="s">
        <v>98</v>
      </c>
      <c r="AR484" s="1" t="s">
        <v>80</v>
      </c>
      <c r="AS484" t="s">
        <v>126</v>
      </c>
      <c r="AT484" t="s">
        <v>110</v>
      </c>
      <c r="AU484" t="s">
        <v>101</v>
      </c>
      <c r="AV484" t="s">
        <v>102</v>
      </c>
      <c r="AW484" s="1"/>
      <c r="AX484" t="s">
        <v>102</v>
      </c>
    </row>
    <row r="485" spans="1:50" x14ac:dyDescent="0.25">
      <c r="A485" s="1">
        <v>484</v>
      </c>
      <c r="E485" t="s">
        <v>22</v>
      </c>
      <c r="M485" t="s">
        <v>29</v>
      </c>
      <c r="N485" t="s">
        <v>30</v>
      </c>
      <c r="P485">
        <f t="shared" si="136"/>
        <v>3</v>
      </c>
      <c r="Q485">
        <f t="shared" si="137"/>
        <v>1</v>
      </c>
      <c r="S485">
        <f t="shared" si="138"/>
        <v>0</v>
      </c>
      <c r="T485">
        <f t="shared" si="139"/>
        <v>0</v>
      </c>
      <c r="U485">
        <f t="shared" si="140"/>
        <v>0</v>
      </c>
      <c r="V485">
        <f t="shared" si="141"/>
        <v>1</v>
      </c>
      <c r="W485">
        <f t="shared" si="126"/>
        <v>0</v>
      </c>
      <c r="X485">
        <f t="shared" si="127"/>
        <v>0</v>
      </c>
      <c r="Y485">
        <f t="shared" si="128"/>
        <v>0</v>
      </c>
      <c r="Z485">
        <f t="shared" si="129"/>
        <v>0</v>
      </c>
      <c r="AA485">
        <f t="shared" si="130"/>
        <v>0</v>
      </c>
      <c r="AB485">
        <f t="shared" si="131"/>
        <v>0</v>
      </c>
      <c r="AC485">
        <f t="shared" si="132"/>
        <v>0</v>
      </c>
      <c r="AD485">
        <f t="shared" si="133"/>
        <v>1</v>
      </c>
      <c r="AE485">
        <f t="shared" si="134"/>
        <v>1</v>
      </c>
      <c r="AH485">
        <f t="shared" si="135"/>
        <v>3</v>
      </c>
      <c r="AI485">
        <f t="shared" si="142"/>
        <v>3</v>
      </c>
      <c r="AJ485" s="5" t="str">
        <f t="shared" si="143"/>
        <v>Correct</v>
      </c>
      <c r="AK485" s="37"/>
      <c r="AL485" t="s">
        <v>94</v>
      </c>
      <c r="AM485">
        <v>67</v>
      </c>
      <c r="AN485" t="s">
        <v>95</v>
      </c>
      <c r="AO485" t="s">
        <v>163</v>
      </c>
      <c r="AP485" t="s">
        <v>128</v>
      </c>
      <c r="AQ485" t="s">
        <v>98</v>
      </c>
      <c r="AR485" s="1" t="s">
        <v>80</v>
      </c>
      <c r="AT485" t="s">
        <v>100</v>
      </c>
      <c r="AU485" t="s">
        <v>104</v>
      </c>
      <c r="AV485" t="s">
        <v>102</v>
      </c>
      <c r="AW485" s="1"/>
      <c r="AX485" t="s">
        <v>102</v>
      </c>
    </row>
    <row r="486" spans="1:50" x14ac:dyDescent="0.25">
      <c r="A486" s="1">
        <v>485</v>
      </c>
      <c r="C486" t="s">
        <v>20</v>
      </c>
      <c r="J486" t="s">
        <v>26</v>
      </c>
      <c r="K486" t="s">
        <v>27</v>
      </c>
      <c r="P486">
        <f t="shared" si="136"/>
        <v>3</v>
      </c>
      <c r="Q486">
        <f t="shared" si="137"/>
        <v>1</v>
      </c>
      <c r="S486">
        <f t="shared" si="138"/>
        <v>0</v>
      </c>
      <c r="T486">
        <f t="shared" si="139"/>
        <v>1</v>
      </c>
      <c r="U486">
        <f t="shared" si="140"/>
        <v>0</v>
      </c>
      <c r="V486">
        <f t="shared" si="141"/>
        <v>0</v>
      </c>
      <c r="W486">
        <f t="shared" si="126"/>
        <v>0</v>
      </c>
      <c r="X486">
        <f t="shared" si="127"/>
        <v>0</v>
      </c>
      <c r="Y486">
        <f t="shared" si="128"/>
        <v>0</v>
      </c>
      <c r="Z486">
        <f t="shared" si="129"/>
        <v>0</v>
      </c>
      <c r="AA486">
        <f t="shared" si="130"/>
        <v>1</v>
      </c>
      <c r="AB486">
        <f t="shared" si="131"/>
        <v>1</v>
      </c>
      <c r="AC486">
        <f t="shared" si="132"/>
        <v>0</v>
      </c>
      <c r="AD486">
        <f t="shared" si="133"/>
        <v>0</v>
      </c>
      <c r="AE486">
        <f t="shared" si="134"/>
        <v>0</v>
      </c>
      <c r="AH486">
        <f t="shared" si="135"/>
        <v>3</v>
      </c>
      <c r="AI486">
        <f t="shared" si="142"/>
        <v>3</v>
      </c>
      <c r="AJ486" s="5" t="str">
        <f t="shared" si="143"/>
        <v>Correct</v>
      </c>
      <c r="AK486" s="37"/>
      <c r="AL486" t="s">
        <v>105</v>
      </c>
      <c r="AM486">
        <v>80</v>
      </c>
      <c r="AN486" t="s">
        <v>95</v>
      </c>
      <c r="AO486" t="s">
        <v>163</v>
      </c>
      <c r="AP486" t="s">
        <v>128</v>
      </c>
      <c r="AQ486" t="s">
        <v>98</v>
      </c>
      <c r="AR486" s="1" t="s">
        <v>85</v>
      </c>
      <c r="AS486" t="s">
        <v>108</v>
      </c>
      <c r="AT486" t="s">
        <v>110</v>
      </c>
      <c r="AU486" t="s">
        <v>104</v>
      </c>
      <c r="AV486" t="s">
        <v>102</v>
      </c>
      <c r="AW486" s="1"/>
      <c r="AX486" t="s">
        <v>98</v>
      </c>
    </row>
    <row r="487" spans="1:50" x14ac:dyDescent="0.25">
      <c r="A487" s="1">
        <v>486</v>
      </c>
      <c r="P487">
        <f t="shared" si="136"/>
        <v>0</v>
      </c>
      <c r="Q487" t="e">
        <f t="shared" si="137"/>
        <v>#DIV/0!</v>
      </c>
      <c r="S487">
        <f t="shared" si="138"/>
        <v>0</v>
      </c>
      <c r="T487">
        <f t="shared" si="139"/>
        <v>0</v>
      </c>
      <c r="U487">
        <f t="shared" si="140"/>
        <v>0</v>
      </c>
      <c r="V487">
        <f t="shared" si="141"/>
        <v>0</v>
      </c>
      <c r="W487">
        <f t="shared" si="126"/>
        <v>0</v>
      </c>
      <c r="X487">
        <f t="shared" si="127"/>
        <v>0</v>
      </c>
      <c r="Y487">
        <f t="shared" si="128"/>
        <v>0</v>
      </c>
      <c r="Z487">
        <f t="shared" si="129"/>
        <v>0</v>
      </c>
      <c r="AA487">
        <f t="shared" si="130"/>
        <v>0</v>
      </c>
      <c r="AB487">
        <f t="shared" si="131"/>
        <v>0</v>
      </c>
      <c r="AC487">
        <f t="shared" si="132"/>
        <v>0</v>
      </c>
      <c r="AD487">
        <f t="shared" si="133"/>
        <v>0</v>
      </c>
      <c r="AE487">
        <f t="shared" si="134"/>
        <v>0</v>
      </c>
      <c r="AH487">
        <f t="shared" si="135"/>
        <v>0</v>
      </c>
      <c r="AI487">
        <f t="shared" si="142"/>
        <v>0</v>
      </c>
      <c r="AJ487" s="5" t="str">
        <f t="shared" si="143"/>
        <v>Correct</v>
      </c>
      <c r="AK487" s="37"/>
      <c r="AL487" t="s">
        <v>94</v>
      </c>
      <c r="AM487">
        <v>59</v>
      </c>
      <c r="AN487" t="s">
        <v>95</v>
      </c>
      <c r="AO487" t="s">
        <v>238</v>
      </c>
      <c r="AP487" t="s">
        <v>107</v>
      </c>
      <c r="AQ487" t="s">
        <v>98</v>
      </c>
      <c r="AR487" s="1" t="s">
        <v>80</v>
      </c>
      <c r="AS487" t="s">
        <v>126</v>
      </c>
      <c r="AT487" t="s">
        <v>103</v>
      </c>
      <c r="AU487" t="s">
        <v>101</v>
      </c>
      <c r="AV487" t="s">
        <v>102</v>
      </c>
      <c r="AW487" s="1" t="s">
        <v>92</v>
      </c>
      <c r="AX487" t="s">
        <v>102</v>
      </c>
    </row>
    <row r="488" spans="1:50" x14ac:dyDescent="0.25">
      <c r="A488" s="1">
        <v>487</v>
      </c>
      <c r="C488" t="s">
        <v>20</v>
      </c>
      <c r="D488" t="s">
        <v>21</v>
      </c>
      <c r="J488" t="s">
        <v>26</v>
      </c>
      <c r="P488">
        <f t="shared" si="136"/>
        <v>3</v>
      </c>
      <c r="Q488">
        <f t="shared" si="137"/>
        <v>1</v>
      </c>
      <c r="S488">
        <f t="shared" si="138"/>
        <v>0</v>
      </c>
      <c r="T488">
        <f t="shared" si="139"/>
        <v>1</v>
      </c>
      <c r="U488">
        <f t="shared" si="140"/>
        <v>1</v>
      </c>
      <c r="V488">
        <f t="shared" si="141"/>
        <v>0</v>
      </c>
      <c r="W488">
        <f t="shared" si="126"/>
        <v>0</v>
      </c>
      <c r="X488">
        <f t="shared" si="127"/>
        <v>0</v>
      </c>
      <c r="Y488">
        <f t="shared" si="128"/>
        <v>0</v>
      </c>
      <c r="Z488">
        <f t="shared" si="129"/>
        <v>0</v>
      </c>
      <c r="AA488">
        <f t="shared" si="130"/>
        <v>1</v>
      </c>
      <c r="AB488">
        <f t="shared" si="131"/>
        <v>0</v>
      </c>
      <c r="AC488">
        <f t="shared" si="132"/>
        <v>0</v>
      </c>
      <c r="AD488">
        <f t="shared" si="133"/>
        <v>0</v>
      </c>
      <c r="AE488">
        <f t="shared" si="134"/>
        <v>0</v>
      </c>
      <c r="AH488">
        <f t="shared" si="135"/>
        <v>3</v>
      </c>
      <c r="AI488">
        <f t="shared" si="142"/>
        <v>3</v>
      </c>
      <c r="AJ488" s="5" t="str">
        <f t="shared" si="143"/>
        <v>Correct</v>
      </c>
      <c r="AK488" s="37"/>
      <c r="AL488" t="s">
        <v>94</v>
      </c>
      <c r="AM488">
        <v>74</v>
      </c>
      <c r="AN488" t="s">
        <v>95</v>
      </c>
      <c r="AO488" t="s">
        <v>163</v>
      </c>
      <c r="AP488" t="s">
        <v>128</v>
      </c>
      <c r="AQ488" t="s">
        <v>98</v>
      </c>
      <c r="AR488" s="1" t="s">
        <v>363</v>
      </c>
      <c r="AS488" t="s">
        <v>99</v>
      </c>
      <c r="AT488" t="s">
        <v>110</v>
      </c>
      <c r="AU488" t="s">
        <v>104</v>
      </c>
      <c r="AV488" t="s">
        <v>102</v>
      </c>
      <c r="AW488" s="1"/>
      <c r="AX488" t="s">
        <v>102</v>
      </c>
    </row>
    <row r="489" spans="1:50" x14ac:dyDescent="0.25">
      <c r="A489" s="1">
        <v>488</v>
      </c>
      <c r="L489" t="s">
        <v>28</v>
      </c>
      <c r="P489">
        <f t="shared" si="136"/>
        <v>1</v>
      </c>
      <c r="Q489">
        <f t="shared" si="137"/>
        <v>3</v>
      </c>
      <c r="S489">
        <f t="shared" si="138"/>
        <v>0</v>
      </c>
      <c r="T489">
        <f t="shared" si="139"/>
        <v>0</v>
      </c>
      <c r="U489">
        <f t="shared" si="140"/>
        <v>0</v>
      </c>
      <c r="V489">
        <f t="shared" si="141"/>
        <v>0</v>
      </c>
      <c r="W489">
        <f t="shared" si="126"/>
        <v>0</v>
      </c>
      <c r="X489">
        <f t="shared" si="127"/>
        <v>0</v>
      </c>
      <c r="Y489">
        <f t="shared" si="128"/>
        <v>0</v>
      </c>
      <c r="Z489">
        <f t="shared" si="129"/>
        <v>0</v>
      </c>
      <c r="AA489">
        <f t="shared" si="130"/>
        <v>0</v>
      </c>
      <c r="AB489">
        <f t="shared" si="131"/>
        <v>0</v>
      </c>
      <c r="AC489">
        <f t="shared" si="132"/>
        <v>1</v>
      </c>
      <c r="AD489">
        <f t="shared" si="133"/>
        <v>0</v>
      </c>
      <c r="AE489">
        <f t="shared" si="134"/>
        <v>0</v>
      </c>
      <c r="AH489">
        <f t="shared" si="135"/>
        <v>1</v>
      </c>
      <c r="AI489">
        <f t="shared" si="142"/>
        <v>1</v>
      </c>
      <c r="AJ489" s="5" t="str">
        <f t="shared" si="143"/>
        <v>Correct</v>
      </c>
      <c r="AK489" s="37"/>
      <c r="AL489" t="s">
        <v>94</v>
      </c>
      <c r="AM489">
        <v>60</v>
      </c>
      <c r="AN489" t="s">
        <v>121</v>
      </c>
      <c r="AO489" t="s">
        <v>239</v>
      </c>
      <c r="AP489" t="s">
        <v>107</v>
      </c>
      <c r="AQ489" t="s">
        <v>98</v>
      </c>
      <c r="AR489" s="1" t="s">
        <v>80</v>
      </c>
      <c r="AS489" t="s">
        <v>126</v>
      </c>
      <c r="AT489" t="s">
        <v>110</v>
      </c>
      <c r="AU489" t="s">
        <v>101</v>
      </c>
      <c r="AV489" t="s">
        <v>102</v>
      </c>
      <c r="AW489" s="1" t="s">
        <v>92</v>
      </c>
      <c r="AX489" t="s">
        <v>102</v>
      </c>
    </row>
    <row r="490" spans="1:50" x14ac:dyDescent="0.25">
      <c r="A490" s="1">
        <v>489</v>
      </c>
      <c r="B490" t="s">
        <v>19</v>
      </c>
      <c r="N490" t="s">
        <v>30</v>
      </c>
      <c r="P490">
        <f t="shared" si="136"/>
        <v>2</v>
      </c>
      <c r="Q490">
        <f t="shared" si="137"/>
        <v>1.5</v>
      </c>
      <c r="S490">
        <f t="shared" si="138"/>
        <v>1</v>
      </c>
      <c r="T490">
        <f t="shared" si="139"/>
        <v>0</v>
      </c>
      <c r="U490">
        <f t="shared" si="140"/>
        <v>0</v>
      </c>
      <c r="V490">
        <f t="shared" si="141"/>
        <v>0</v>
      </c>
      <c r="W490">
        <f t="shared" si="126"/>
        <v>0</v>
      </c>
      <c r="X490">
        <f t="shared" si="127"/>
        <v>0</v>
      </c>
      <c r="Y490">
        <f t="shared" si="128"/>
        <v>0</v>
      </c>
      <c r="Z490">
        <f t="shared" si="129"/>
        <v>0</v>
      </c>
      <c r="AA490">
        <f t="shared" si="130"/>
        <v>0</v>
      </c>
      <c r="AB490">
        <f t="shared" si="131"/>
        <v>0</v>
      </c>
      <c r="AC490">
        <f t="shared" si="132"/>
        <v>0</v>
      </c>
      <c r="AD490">
        <f t="shared" si="133"/>
        <v>0</v>
      </c>
      <c r="AE490">
        <f t="shared" si="134"/>
        <v>1</v>
      </c>
      <c r="AH490">
        <f t="shared" si="135"/>
        <v>2</v>
      </c>
      <c r="AI490">
        <f t="shared" si="142"/>
        <v>2</v>
      </c>
      <c r="AJ490" s="5" t="str">
        <f t="shared" si="143"/>
        <v>Correct</v>
      </c>
      <c r="AK490" s="37"/>
      <c r="AL490" t="s">
        <v>105</v>
      </c>
      <c r="AM490">
        <v>70</v>
      </c>
      <c r="AN490" t="s">
        <v>95</v>
      </c>
      <c r="AO490" t="s">
        <v>151</v>
      </c>
      <c r="AP490" t="s">
        <v>107</v>
      </c>
      <c r="AR490" s="1" t="s">
        <v>80</v>
      </c>
      <c r="AU490" t="s">
        <v>104</v>
      </c>
      <c r="AV490" t="s">
        <v>102</v>
      </c>
      <c r="AW490" s="1"/>
    </row>
    <row r="491" spans="1:50" x14ac:dyDescent="0.25">
      <c r="A491" s="1">
        <v>490</v>
      </c>
      <c r="C491" t="s">
        <v>20</v>
      </c>
      <c r="D491" t="s">
        <v>21</v>
      </c>
      <c r="P491">
        <f t="shared" si="136"/>
        <v>2</v>
      </c>
      <c r="Q491">
        <f t="shared" si="137"/>
        <v>1.5</v>
      </c>
      <c r="S491">
        <f t="shared" si="138"/>
        <v>0</v>
      </c>
      <c r="T491">
        <f t="shared" si="139"/>
        <v>1</v>
      </c>
      <c r="U491">
        <f t="shared" si="140"/>
        <v>1</v>
      </c>
      <c r="V491">
        <f t="shared" si="141"/>
        <v>0</v>
      </c>
      <c r="W491">
        <f t="shared" si="126"/>
        <v>0</v>
      </c>
      <c r="X491">
        <f t="shared" si="127"/>
        <v>0</v>
      </c>
      <c r="Y491">
        <f t="shared" si="128"/>
        <v>0</v>
      </c>
      <c r="Z491">
        <f t="shared" si="129"/>
        <v>0</v>
      </c>
      <c r="AA491">
        <f t="shared" si="130"/>
        <v>0</v>
      </c>
      <c r="AB491">
        <f t="shared" si="131"/>
        <v>0</v>
      </c>
      <c r="AC491">
        <f t="shared" si="132"/>
        <v>0</v>
      </c>
      <c r="AD491">
        <f t="shared" si="133"/>
        <v>0</v>
      </c>
      <c r="AE491">
        <f t="shared" si="134"/>
        <v>0</v>
      </c>
      <c r="AH491">
        <f t="shared" si="135"/>
        <v>2</v>
      </c>
      <c r="AI491">
        <f t="shared" si="142"/>
        <v>2</v>
      </c>
      <c r="AJ491" s="5" t="str">
        <f t="shared" si="143"/>
        <v>Correct</v>
      </c>
      <c r="AK491" s="37"/>
      <c r="AL491" t="s">
        <v>94</v>
      </c>
      <c r="AM491">
        <v>62</v>
      </c>
      <c r="AN491" t="s">
        <v>121</v>
      </c>
      <c r="AO491" t="s">
        <v>207</v>
      </c>
      <c r="AP491" t="s">
        <v>107</v>
      </c>
      <c r="AQ491" t="s">
        <v>98</v>
      </c>
      <c r="AR491" s="1" t="s">
        <v>80</v>
      </c>
      <c r="AS491" t="s">
        <v>99</v>
      </c>
      <c r="AT491" t="s">
        <v>110</v>
      </c>
      <c r="AU491" t="s">
        <v>104</v>
      </c>
      <c r="AV491" t="s">
        <v>102</v>
      </c>
      <c r="AW491" s="1" t="s">
        <v>92</v>
      </c>
      <c r="AX491" t="s">
        <v>98</v>
      </c>
    </row>
    <row r="492" spans="1:50" x14ac:dyDescent="0.25">
      <c r="A492" s="1">
        <v>491</v>
      </c>
      <c r="P492">
        <f t="shared" si="136"/>
        <v>0</v>
      </c>
      <c r="Q492" t="e">
        <f t="shared" si="137"/>
        <v>#DIV/0!</v>
      </c>
      <c r="S492">
        <f t="shared" si="138"/>
        <v>0</v>
      </c>
      <c r="T492">
        <f t="shared" si="139"/>
        <v>0</v>
      </c>
      <c r="U492">
        <f t="shared" si="140"/>
        <v>0</v>
      </c>
      <c r="V492">
        <f t="shared" si="141"/>
        <v>0</v>
      </c>
      <c r="W492">
        <f t="shared" si="126"/>
        <v>0</v>
      </c>
      <c r="X492">
        <f t="shared" si="127"/>
        <v>0</v>
      </c>
      <c r="Y492">
        <f t="shared" si="128"/>
        <v>0</v>
      </c>
      <c r="Z492">
        <f t="shared" si="129"/>
        <v>0</v>
      </c>
      <c r="AA492">
        <f t="shared" si="130"/>
        <v>0</v>
      </c>
      <c r="AB492">
        <f t="shared" si="131"/>
        <v>0</v>
      </c>
      <c r="AC492">
        <f t="shared" si="132"/>
        <v>0</v>
      </c>
      <c r="AD492">
        <f t="shared" si="133"/>
        <v>0</v>
      </c>
      <c r="AE492">
        <f t="shared" si="134"/>
        <v>0</v>
      </c>
      <c r="AH492">
        <f t="shared" si="135"/>
        <v>0</v>
      </c>
      <c r="AI492">
        <f t="shared" si="142"/>
        <v>0</v>
      </c>
      <c r="AJ492" s="5" t="str">
        <f t="shared" si="143"/>
        <v>Correct</v>
      </c>
      <c r="AK492" s="37"/>
      <c r="AL492" t="s">
        <v>94</v>
      </c>
      <c r="AM492">
        <v>60</v>
      </c>
      <c r="AN492" t="s">
        <v>95</v>
      </c>
      <c r="AO492" t="s">
        <v>151</v>
      </c>
      <c r="AP492" t="s">
        <v>107</v>
      </c>
      <c r="AQ492" t="s">
        <v>98</v>
      </c>
      <c r="AR492" s="1" t="s">
        <v>80</v>
      </c>
      <c r="AU492" t="s">
        <v>104</v>
      </c>
      <c r="AV492" t="s">
        <v>102</v>
      </c>
      <c r="AW492" s="1"/>
    </row>
    <row r="493" spans="1:50" x14ac:dyDescent="0.25">
      <c r="A493" s="1">
        <v>492</v>
      </c>
      <c r="B493" t="s">
        <v>19</v>
      </c>
      <c r="D493" t="s">
        <v>21</v>
      </c>
      <c r="L493" t="s">
        <v>28</v>
      </c>
      <c r="P493">
        <f t="shared" si="136"/>
        <v>3</v>
      </c>
      <c r="Q493">
        <f t="shared" si="137"/>
        <v>1</v>
      </c>
      <c r="S493">
        <f t="shared" si="138"/>
        <v>1</v>
      </c>
      <c r="T493">
        <f t="shared" si="139"/>
        <v>0</v>
      </c>
      <c r="U493">
        <f t="shared" si="140"/>
        <v>1</v>
      </c>
      <c r="V493">
        <f t="shared" si="141"/>
        <v>0</v>
      </c>
      <c r="W493">
        <f t="shared" si="126"/>
        <v>0</v>
      </c>
      <c r="X493">
        <f t="shared" si="127"/>
        <v>0</v>
      </c>
      <c r="Y493">
        <f t="shared" si="128"/>
        <v>0</v>
      </c>
      <c r="Z493">
        <f t="shared" si="129"/>
        <v>0</v>
      </c>
      <c r="AA493">
        <f t="shared" si="130"/>
        <v>0</v>
      </c>
      <c r="AB493">
        <f t="shared" si="131"/>
        <v>0</v>
      </c>
      <c r="AC493">
        <f t="shared" si="132"/>
        <v>1</v>
      </c>
      <c r="AD493">
        <f t="shared" si="133"/>
        <v>0</v>
      </c>
      <c r="AE493">
        <f t="shared" si="134"/>
        <v>0</v>
      </c>
      <c r="AH493">
        <f t="shared" si="135"/>
        <v>3</v>
      </c>
      <c r="AI493">
        <f t="shared" si="142"/>
        <v>3</v>
      </c>
      <c r="AJ493" s="5" t="str">
        <f t="shared" si="143"/>
        <v>Correct</v>
      </c>
      <c r="AK493" s="37"/>
      <c r="AL493" t="s">
        <v>94</v>
      </c>
      <c r="AM493">
        <v>83</v>
      </c>
      <c r="AN493" t="s">
        <v>95</v>
      </c>
      <c r="AO493" t="s">
        <v>204</v>
      </c>
      <c r="AP493" t="s">
        <v>128</v>
      </c>
      <c r="AQ493" t="s">
        <v>98</v>
      </c>
      <c r="AR493" s="1" t="s">
        <v>85</v>
      </c>
      <c r="AS493" t="s">
        <v>108</v>
      </c>
      <c r="AT493" t="s">
        <v>110</v>
      </c>
      <c r="AU493" t="s">
        <v>104</v>
      </c>
      <c r="AV493" t="s">
        <v>111</v>
      </c>
      <c r="AW493" s="1"/>
      <c r="AX493" t="s">
        <v>98</v>
      </c>
    </row>
    <row r="494" spans="1:50" x14ac:dyDescent="0.25">
      <c r="A494" s="1">
        <v>493</v>
      </c>
      <c r="J494" t="s">
        <v>26</v>
      </c>
      <c r="L494" t="s">
        <v>28</v>
      </c>
      <c r="N494" t="s">
        <v>30</v>
      </c>
      <c r="P494">
        <f t="shared" si="136"/>
        <v>3</v>
      </c>
      <c r="Q494">
        <f t="shared" si="137"/>
        <v>1</v>
      </c>
      <c r="S494">
        <f t="shared" si="138"/>
        <v>0</v>
      </c>
      <c r="T494">
        <f t="shared" si="139"/>
        <v>0</v>
      </c>
      <c r="U494">
        <f t="shared" si="140"/>
        <v>0</v>
      </c>
      <c r="V494">
        <f t="shared" si="141"/>
        <v>0</v>
      </c>
      <c r="W494">
        <f t="shared" si="126"/>
        <v>0</v>
      </c>
      <c r="X494">
        <f t="shared" si="127"/>
        <v>0</v>
      </c>
      <c r="Y494">
        <f t="shared" si="128"/>
        <v>0</v>
      </c>
      <c r="Z494">
        <f t="shared" si="129"/>
        <v>0</v>
      </c>
      <c r="AA494">
        <f t="shared" si="130"/>
        <v>1</v>
      </c>
      <c r="AB494">
        <f t="shared" si="131"/>
        <v>0</v>
      </c>
      <c r="AC494">
        <f t="shared" si="132"/>
        <v>1</v>
      </c>
      <c r="AD494">
        <f t="shared" si="133"/>
        <v>0</v>
      </c>
      <c r="AE494">
        <f t="shared" si="134"/>
        <v>1</v>
      </c>
      <c r="AH494">
        <f t="shared" si="135"/>
        <v>3</v>
      </c>
      <c r="AI494">
        <f t="shared" si="142"/>
        <v>3</v>
      </c>
      <c r="AJ494" s="5" t="str">
        <f t="shared" si="143"/>
        <v>Correct</v>
      </c>
      <c r="AK494" s="37"/>
      <c r="AL494" t="s">
        <v>94</v>
      </c>
      <c r="AM494">
        <v>65</v>
      </c>
      <c r="AN494" t="s">
        <v>121</v>
      </c>
      <c r="AO494" t="s">
        <v>161</v>
      </c>
      <c r="AP494" t="s">
        <v>107</v>
      </c>
      <c r="AQ494" t="s">
        <v>98</v>
      </c>
      <c r="AR494" s="1" t="s">
        <v>80</v>
      </c>
      <c r="AS494" t="s">
        <v>114</v>
      </c>
      <c r="AT494" t="s">
        <v>100</v>
      </c>
      <c r="AU494" t="s">
        <v>101</v>
      </c>
      <c r="AV494" t="s">
        <v>102</v>
      </c>
      <c r="AW494" s="1" t="s">
        <v>92</v>
      </c>
      <c r="AX494" t="s">
        <v>102</v>
      </c>
    </row>
    <row r="495" spans="1:50" x14ac:dyDescent="0.25">
      <c r="A495" s="1">
        <v>494</v>
      </c>
      <c r="C495" t="s">
        <v>20</v>
      </c>
      <c r="I495" t="s">
        <v>267</v>
      </c>
      <c r="K495" t="s">
        <v>27</v>
      </c>
      <c r="P495">
        <f t="shared" si="136"/>
        <v>3</v>
      </c>
      <c r="Q495">
        <f t="shared" si="137"/>
        <v>1</v>
      </c>
      <c r="S495">
        <f t="shared" si="138"/>
        <v>0</v>
      </c>
      <c r="T495">
        <f t="shared" si="139"/>
        <v>1</v>
      </c>
      <c r="U495">
        <f t="shared" si="140"/>
        <v>0</v>
      </c>
      <c r="V495">
        <f t="shared" si="141"/>
        <v>0</v>
      </c>
      <c r="W495">
        <f t="shared" si="126"/>
        <v>0</v>
      </c>
      <c r="X495">
        <f t="shared" si="127"/>
        <v>0</v>
      </c>
      <c r="Y495">
        <f t="shared" si="128"/>
        <v>0</v>
      </c>
      <c r="Z495">
        <f t="shared" si="129"/>
        <v>1</v>
      </c>
      <c r="AA495">
        <f t="shared" si="130"/>
        <v>0</v>
      </c>
      <c r="AB495">
        <f t="shared" si="131"/>
        <v>1</v>
      </c>
      <c r="AC495">
        <f t="shared" si="132"/>
        <v>0</v>
      </c>
      <c r="AD495">
        <f t="shared" si="133"/>
        <v>0</v>
      </c>
      <c r="AE495">
        <f t="shared" si="134"/>
        <v>0</v>
      </c>
      <c r="AH495">
        <f t="shared" si="135"/>
        <v>3</v>
      </c>
      <c r="AI495">
        <f t="shared" si="142"/>
        <v>3</v>
      </c>
      <c r="AJ495" s="5" t="str">
        <f t="shared" si="143"/>
        <v>Correct</v>
      </c>
      <c r="AK495" s="37"/>
      <c r="AL495" t="s">
        <v>94</v>
      </c>
      <c r="AM495">
        <v>91</v>
      </c>
      <c r="AN495" t="s">
        <v>95</v>
      </c>
      <c r="AO495" t="s">
        <v>204</v>
      </c>
      <c r="AP495" t="s">
        <v>107</v>
      </c>
      <c r="AQ495" t="s">
        <v>98</v>
      </c>
      <c r="AR495" s="1" t="s">
        <v>80</v>
      </c>
      <c r="AT495" t="s">
        <v>100</v>
      </c>
      <c r="AU495" t="s">
        <v>104</v>
      </c>
      <c r="AV495" t="s">
        <v>102</v>
      </c>
      <c r="AW495" s="1" t="s">
        <v>91</v>
      </c>
      <c r="AX495" t="s">
        <v>98</v>
      </c>
    </row>
    <row r="496" spans="1:50" x14ac:dyDescent="0.25">
      <c r="A496" s="1">
        <v>495</v>
      </c>
      <c r="P496">
        <f t="shared" si="136"/>
        <v>0</v>
      </c>
      <c r="Q496" t="e">
        <f t="shared" si="137"/>
        <v>#DIV/0!</v>
      </c>
      <c r="S496">
        <f t="shared" si="138"/>
        <v>0</v>
      </c>
      <c r="T496">
        <f t="shared" si="139"/>
        <v>0</v>
      </c>
      <c r="U496">
        <f t="shared" si="140"/>
        <v>0</v>
      </c>
      <c r="V496">
        <f t="shared" si="141"/>
        <v>0</v>
      </c>
      <c r="W496">
        <f t="shared" si="126"/>
        <v>0</v>
      </c>
      <c r="X496">
        <f t="shared" si="127"/>
        <v>0</v>
      </c>
      <c r="Y496">
        <f t="shared" si="128"/>
        <v>0</v>
      </c>
      <c r="Z496">
        <f t="shared" si="129"/>
        <v>0</v>
      </c>
      <c r="AA496">
        <f t="shared" si="130"/>
        <v>0</v>
      </c>
      <c r="AB496">
        <f t="shared" si="131"/>
        <v>0</v>
      </c>
      <c r="AC496">
        <f t="shared" si="132"/>
        <v>0</v>
      </c>
      <c r="AD496">
        <f t="shared" si="133"/>
        <v>0</v>
      </c>
      <c r="AE496">
        <f t="shared" si="134"/>
        <v>0</v>
      </c>
      <c r="AH496">
        <f t="shared" si="135"/>
        <v>0</v>
      </c>
      <c r="AI496">
        <f t="shared" si="142"/>
        <v>0</v>
      </c>
      <c r="AJ496" s="5" t="str">
        <f t="shared" si="143"/>
        <v>Correct</v>
      </c>
      <c r="AK496" s="37"/>
      <c r="AL496" t="s">
        <v>94</v>
      </c>
      <c r="AM496">
        <v>82</v>
      </c>
      <c r="AN496" t="s">
        <v>95</v>
      </c>
      <c r="AO496" t="s">
        <v>240</v>
      </c>
      <c r="AP496" t="s">
        <v>107</v>
      </c>
      <c r="AQ496" t="s">
        <v>98</v>
      </c>
      <c r="AR496" s="1" t="s">
        <v>80</v>
      </c>
      <c r="AT496" t="s">
        <v>110</v>
      </c>
      <c r="AU496" t="s">
        <v>104</v>
      </c>
      <c r="AV496" t="s">
        <v>102</v>
      </c>
      <c r="AW496" s="1" t="s">
        <v>91</v>
      </c>
      <c r="AX496" t="s">
        <v>98</v>
      </c>
    </row>
    <row r="497" spans="1:50" x14ac:dyDescent="0.25">
      <c r="A497" s="1">
        <v>496</v>
      </c>
      <c r="C497" t="s">
        <v>20</v>
      </c>
      <c r="L497" t="s">
        <v>28</v>
      </c>
      <c r="M497" t="s">
        <v>29</v>
      </c>
      <c r="P497">
        <f t="shared" si="136"/>
        <v>3</v>
      </c>
      <c r="Q497">
        <f t="shared" si="137"/>
        <v>1</v>
      </c>
      <c r="S497">
        <f t="shared" si="138"/>
        <v>0</v>
      </c>
      <c r="T497">
        <f t="shared" si="139"/>
        <v>1</v>
      </c>
      <c r="U497">
        <f t="shared" si="140"/>
        <v>0</v>
      </c>
      <c r="V497">
        <f t="shared" si="141"/>
        <v>0</v>
      </c>
      <c r="W497">
        <f t="shared" si="126"/>
        <v>0</v>
      </c>
      <c r="X497">
        <f t="shared" si="127"/>
        <v>0</v>
      </c>
      <c r="Y497">
        <f t="shared" si="128"/>
        <v>0</v>
      </c>
      <c r="Z497">
        <f t="shared" si="129"/>
        <v>0</v>
      </c>
      <c r="AA497">
        <f t="shared" si="130"/>
        <v>0</v>
      </c>
      <c r="AB497">
        <f t="shared" si="131"/>
        <v>0</v>
      </c>
      <c r="AC497">
        <f t="shared" si="132"/>
        <v>1</v>
      </c>
      <c r="AD497">
        <f t="shared" si="133"/>
        <v>1</v>
      </c>
      <c r="AE497">
        <f t="shared" si="134"/>
        <v>0</v>
      </c>
      <c r="AH497">
        <f t="shared" si="135"/>
        <v>3</v>
      </c>
      <c r="AI497">
        <f t="shared" si="142"/>
        <v>3</v>
      </c>
      <c r="AJ497" s="5" t="str">
        <f t="shared" si="143"/>
        <v>Correct</v>
      </c>
      <c r="AK497" s="37"/>
      <c r="AL497" t="s">
        <v>94</v>
      </c>
      <c r="AM497">
        <v>54</v>
      </c>
      <c r="AN497" t="s">
        <v>95</v>
      </c>
      <c r="AO497" t="s">
        <v>241</v>
      </c>
      <c r="AP497" t="s">
        <v>128</v>
      </c>
      <c r="AQ497" t="s">
        <v>98</v>
      </c>
      <c r="AR497" s="1" t="s">
        <v>80</v>
      </c>
      <c r="AS497" t="s">
        <v>114</v>
      </c>
      <c r="AT497" t="s">
        <v>110</v>
      </c>
      <c r="AU497" t="s">
        <v>101</v>
      </c>
      <c r="AV497" t="s">
        <v>102</v>
      </c>
      <c r="AW497" s="1" t="s">
        <v>92</v>
      </c>
      <c r="AX497" t="s">
        <v>102</v>
      </c>
    </row>
    <row r="498" spans="1:50" x14ac:dyDescent="0.25">
      <c r="A498" s="1">
        <v>497</v>
      </c>
      <c r="B498" t="s">
        <v>19</v>
      </c>
      <c r="G498" t="s">
        <v>24</v>
      </c>
      <c r="H498" t="s">
        <v>25</v>
      </c>
      <c r="I498" t="s">
        <v>267</v>
      </c>
      <c r="J498" t="s">
        <v>26</v>
      </c>
      <c r="P498">
        <f t="shared" si="136"/>
        <v>5</v>
      </c>
      <c r="Q498">
        <f t="shared" si="137"/>
        <v>0.6</v>
      </c>
      <c r="S498">
        <f t="shared" si="138"/>
        <v>0.6</v>
      </c>
      <c r="T498">
        <f t="shared" si="139"/>
        <v>0</v>
      </c>
      <c r="U498">
        <f t="shared" si="140"/>
        <v>0</v>
      </c>
      <c r="V498">
        <f t="shared" si="141"/>
        <v>0</v>
      </c>
      <c r="W498">
        <f t="shared" si="126"/>
        <v>0</v>
      </c>
      <c r="X498">
        <f t="shared" si="127"/>
        <v>0.6</v>
      </c>
      <c r="Y498">
        <f t="shared" si="128"/>
        <v>0.6</v>
      </c>
      <c r="Z498">
        <f t="shared" si="129"/>
        <v>0.6</v>
      </c>
      <c r="AA498">
        <f t="shared" si="130"/>
        <v>0.6</v>
      </c>
      <c r="AB498">
        <f t="shared" si="131"/>
        <v>0</v>
      </c>
      <c r="AC498">
        <f t="shared" si="132"/>
        <v>0</v>
      </c>
      <c r="AD498">
        <f t="shared" si="133"/>
        <v>0</v>
      </c>
      <c r="AE498">
        <f t="shared" si="134"/>
        <v>0</v>
      </c>
      <c r="AH498">
        <f t="shared" si="135"/>
        <v>3</v>
      </c>
      <c r="AI498">
        <f t="shared" si="142"/>
        <v>5</v>
      </c>
      <c r="AJ498" s="5" t="str">
        <f t="shared" si="143"/>
        <v>Correct</v>
      </c>
      <c r="AK498" s="37"/>
      <c r="AL498" t="s">
        <v>94</v>
      </c>
      <c r="AM498">
        <v>57</v>
      </c>
      <c r="AN498" t="s">
        <v>95</v>
      </c>
      <c r="AO498" t="s">
        <v>236</v>
      </c>
      <c r="AP498" t="s">
        <v>347</v>
      </c>
      <c r="AQ498" t="s">
        <v>102</v>
      </c>
      <c r="AR498" s="1" t="s">
        <v>355</v>
      </c>
      <c r="AS498" t="s">
        <v>114</v>
      </c>
      <c r="AT498" t="s">
        <v>110</v>
      </c>
      <c r="AU498" t="s">
        <v>101</v>
      </c>
      <c r="AV498" t="s">
        <v>102</v>
      </c>
      <c r="AW498" s="1" t="s">
        <v>92</v>
      </c>
      <c r="AX498" t="s">
        <v>102</v>
      </c>
    </row>
    <row r="499" spans="1:50" x14ac:dyDescent="0.25">
      <c r="A499" s="1">
        <v>498</v>
      </c>
      <c r="P499">
        <f t="shared" si="136"/>
        <v>0</v>
      </c>
      <c r="Q499" t="e">
        <f t="shared" si="137"/>
        <v>#DIV/0!</v>
      </c>
      <c r="S499">
        <f t="shared" si="138"/>
        <v>0</v>
      </c>
      <c r="T499">
        <f t="shared" si="139"/>
        <v>0</v>
      </c>
      <c r="U499">
        <f t="shared" si="140"/>
        <v>0</v>
      </c>
      <c r="V499">
        <f t="shared" si="141"/>
        <v>0</v>
      </c>
      <c r="W499">
        <f t="shared" si="126"/>
        <v>0</v>
      </c>
      <c r="X499">
        <f t="shared" si="127"/>
        <v>0</v>
      </c>
      <c r="Y499">
        <f t="shared" si="128"/>
        <v>0</v>
      </c>
      <c r="Z499">
        <f t="shared" si="129"/>
        <v>0</v>
      </c>
      <c r="AA499">
        <f t="shared" si="130"/>
        <v>0</v>
      </c>
      <c r="AB499">
        <f t="shared" si="131"/>
        <v>0</v>
      </c>
      <c r="AC499">
        <f t="shared" si="132"/>
        <v>0</v>
      </c>
      <c r="AD499">
        <f t="shared" si="133"/>
        <v>0</v>
      </c>
      <c r="AE499">
        <f t="shared" si="134"/>
        <v>0</v>
      </c>
      <c r="AH499">
        <f t="shared" si="135"/>
        <v>0</v>
      </c>
      <c r="AI499">
        <f t="shared" si="142"/>
        <v>0</v>
      </c>
      <c r="AJ499" s="5" t="str">
        <f t="shared" si="143"/>
        <v>Correct</v>
      </c>
      <c r="AK499" s="37"/>
      <c r="AL499" t="s">
        <v>105</v>
      </c>
      <c r="AM499">
        <v>70</v>
      </c>
      <c r="AN499" t="s">
        <v>95</v>
      </c>
      <c r="AO499" t="s">
        <v>186</v>
      </c>
      <c r="AP499" t="s">
        <v>107</v>
      </c>
      <c r="AQ499" t="s">
        <v>98</v>
      </c>
      <c r="AR499" s="1" t="s">
        <v>80</v>
      </c>
      <c r="AT499" t="s">
        <v>110</v>
      </c>
      <c r="AU499" t="s">
        <v>104</v>
      </c>
      <c r="AV499" t="s">
        <v>102</v>
      </c>
      <c r="AW499" s="1" t="s">
        <v>91</v>
      </c>
      <c r="AX499" t="s">
        <v>98</v>
      </c>
    </row>
    <row r="500" spans="1:50" x14ac:dyDescent="0.25">
      <c r="A500" s="1">
        <v>499</v>
      </c>
      <c r="C500" t="s">
        <v>20</v>
      </c>
      <c r="D500" t="s">
        <v>21</v>
      </c>
      <c r="J500" t="s">
        <v>26</v>
      </c>
      <c r="P500">
        <f t="shared" si="136"/>
        <v>3</v>
      </c>
      <c r="Q500">
        <f t="shared" si="137"/>
        <v>1</v>
      </c>
      <c r="S500">
        <f t="shared" si="138"/>
        <v>0</v>
      </c>
      <c r="T500">
        <f t="shared" si="139"/>
        <v>1</v>
      </c>
      <c r="U500">
        <f t="shared" si="140"/>
        <v>1</v>
      </c>
      <c r="V500">
        <f t="shared" si="141"/>
        <v>0</v>
      </c>
      <c r="W500">
        <f t="shared" si="126"/>
        <v>0</v>
      </c>
      <c r="X500">
        <f t="shared" si="127"/>
        <v>0</v>
      </c>
      <c r="Y500">
        <f t="shared" si="128"/>
        <v>0</v>
      </c>
      <c r="Z500">
        <f t="shared" si="129"/>
        <v>0</v>
      </c>
      <c r="AA500">
        <f t="shared" si="130"/>
        <v>1</v>
      </c>
      <c r="AB500">
        <f t="shared" si="131"/>
        <v>0</v>
      </c>
      <c r="AC500">
        <f t="shared" si="132"/>
        <v>0</v>
      </c>
      <c r="AD500">
        <f t="shared" si="133"/>
        <v>0</v>
      </c>
      <c r="AE500">
        <f t="shared" si="134"/>
        <v>0</v>
      </c>
      <c r="AH500">
        <f t="shared" si="135"/>
        <v>3</v>
      </c>
      <c r="AI500">
        <f t="shared" si="142"/>
        <v>3</v>
      </c>
      <c r="AJ500" s="5" t="str">
        <f t="shared" si="143"/>
        <v>Correct</v>
      </c>
      <c r="AK500" s="37"/>
      <c r="AL500" t="s">
        <v>94</v>
      </c>
      <c r="AM500">
        <v>73</v>
      </c>
      <c r="AN500" t="s">
        <v>95</v>
      </c>
      <c r="AO500" t="s">
        <v>156</v>
      </c>
      <c r="AP500" t="s">
        <v>107</v>
      </c>
      <c r="AQ500" t="s">
        <v>98</v>
      </c>
      <c r="AR500" s="1" t="s">
        <v>80</v>
      </c>
      <c r="AS500" t="s">
        <v>99</v>
      </c>
      <c r="AT500" t="s">
        <v>120</v>
      </c>
      <c r="AU500" t="s">
        <v>101</v>
      </c>
      <c r="AV500" t="s">
        <v>102</v>
      </c>
      <c r="AW500" s="1" t="s">
        <v>91</v>
      </c>
      <c r="AX500" t="s">
        <v>98</v>
      </c>
    </row>
    <row r="501" spans="1:50" x14ac:dyDescent="0.25">
      <c r="A501" s="1">
        <v>500</v>
      </c>
      <c r="B501" t="s">
        <v>19</v>
      </c>
      <c r="H501" t="s">
        <v>25</v>
      </c>
      <c r="M501" t="s">
        <v>29</v>
      </c>
      <c r="P501">
        <f t="shared" si="136"/>
        <v>3</v>
      </c>
      <c r="Q501">
        <f t="shared" si="137"/>
        <v>1</v>
      </c>
      <c r="S501">
        <f t="shared" si="138"/>
        <v>1</v>
      </c>
      <c r="T501">
        <f t="shared" si="139"/>
        <v>0</v>
      </c>
      <c r="U501">
        <f t="shared" si="140"/>
        <v>0</v>
      </c>
      <c r="V501">
        <f t="shared" si="141"/>
        <v>0</v>
      </c>
      <c r="W501">
        <f t="shared" si="126"/>
        <v>0</v>
      </c>
      <c r="X501">
        <f t="shared" si="127"/>
        <v>0</v>
      </c>
      <c r="Y501">
        <f t="shared" si="128"/>
        <v>1</v>
      </c>
      <c r="Z501">
        <f t="shared" si="129"/>
        <v>0</v>
      </c>
      <c r="AA501">
        <f t="shared" si="130"/>
        <v>0</v>
      </c>
      <c r="AB501">
        <f t="shared" si="131"/>
        <v>0</v>
      </c>
      <c r="AC501">
        <f t="shared" si="132"/>
        <v>0</v>
      </c>
      <c r="AD501">
        <f t="shared" si="133"/>
        <v>1</v>
      </c>
      <c r="AE501">
        <f t="shared" si="134"/>
        <v>0</v>
      </c>
      <c r="AH501">
        <f t="shared" si="135"/>
        <v>3</v>
      </c>
      <c r="AI501">
        <f t="shared" si="142"/>
        <v>3</v>
      </c>
      <c r="AJ501" s="5" t="str">
        <f t="shared" si="143"/>
        <v>Correct</v>
      </c>
      <c r="AK501" s="37"/>
      <c r="AL501" t="s">
        <v>94</v>
      </c>
      <c r="AM501">
        <v>77</v>
      </c>
      <c r="AN501" t="s">
        <v>95</v>
      </c>
      <c r="AO501" t="s">
        <v>186</v>
      </c>
      <c r="AP501" t="s">
        <v>107</v>
      </c>
      <c r="AQ501" t="s">
        <v>98</v>
      </c>
      <c r="AR501" s="1" t="s">
        <v>80</v>
      </c>
      <c r="AT501" t="s">
        <v>110</v>
      </c>
      <c r="AU501" t="s">
        <v>104</v>
      </c>
      <c r="AV501" t="s">
        <v>102</v>
      </c>
      <c r="AW501" s="1" t="s">
        <v>91</v>
      </c>
      <c r="AX501" t="s">
        <v>102</v>
      </c>
    </row>
    <row r="502" spans="1:50" x14ac:dyDescent="0.25">
      <c r="A502" s="1">
        <v>501</v>
      </c>
      <c r="J502" t="s">
        <v>26</v>
      </c>
      <c r="P502">
        <f t="shared" si="136"/>
        <v>1</v>
      </c>
      <c r="Q502">
        <f t="shared" si="137"/>
        <v>3</v>
      </c>
      <c r="S502">
        <f t="shared" si="138"/>
        <v>0</v>
      </c>
      <c r="T502">
        <f t="shared" si="139"/>
        <v>0</v>
      </c>
      <c r="U502">
        <f t="shared" si="140"/>
        <v>0</v>
      </c>
      <c r="V502">
        <f t="shared" si="141"/>
        <v>0</v>
      </c>
      <c r="W502">
        <f t="shared" si="126"/>
        <v>0</v>
      </c>
      <c r="X502">
        <f t="shared" si="127"/>
        <v>0</v>
      </c>
      <c r="Y502">
        <f t="shared" si="128"/>
        <v>0</v>
      </c>
      <c r="Z502">
        <f t="shared" si="129"/>
        <v>0</v>
      </c>
      <c r="AA502">
        <f t="shared" si="130"/>
        <v>1</v>
      </c>
      <c r="AB502">
        <f t="shared" si="131"/>
        <v>0</v>
      </c>
      <c r="AC502">
        <f t="shared" si="132"/>
        <v>0</v>
      </c>
      <c r="AD502">
        <f t="shared" si="133"/>
        <v>0</v>
      </c>
      <c r="AE502">
        <f t="shared" si="134"/>
        <v>0</v>
      </c>
      <c r="AH502">
        <f t="shared" si="135"/>
        <v>1</v>
      </c>
      <c r="AI502">
        <f t="shared" si="142"/>
        <v>1</v>
      </c>
      <c r="AJ502" s="5" t="str">
        <f t="shared" si="143"/>
        <v>Correct</v>
      </c>
      <c r="AK502" s="37"/>
      <c r="AL502" t="s">
        <v>105</v>
      </c>
      <c r="AM502">
        <v>72</v>
      </c>
      <c r="AN502" t="s">
        <v>95</v>
      </c>
      <c r="AO502" t="s">
        <v>238</v>
      </c>
      <c r="AP502" t="s">
        <v>128</v>
      </c>
      <c r="AQ502" t="s">
        <v>98</v>
      </c>
      <c r="AR502" s="1" t="s">
        <v>80</v>
      </c>
      <c r="AS502" t="s">
        <v>108</v>
      </c>
      <c r="AT502" t="s">
        <v>110</v>
      </c>
      <c r="AU502" t="s">
        <v>104</v>
      </c>
      <c r="AV502" t="s">
        <v>102</v>
      </c>
      <c r="AW502" s="1" t="s">
        <v>91</v>
      </c>
      <c r="AX502" t="s">
        <v>102</v>
      </c>
    </row>
    <row r="503" spans="1:50" x14ac:dyDescent="0.25">
      <c r="A503" s="1">
        <v>502</v>
      </c>
      <c r="C503" t="s">
        <v>20</v>
      </c>
      <c r="D503" t="s">
        <v>21</v>
      </c>
      <c r="K503" t="s">
        <v>27</v>
      </c>
      <c r="P503">
        <f t="shared" si="136"/>
        <v>3</v>
      </c>
      <c r="Q503">
        <f t="shared" si="137"/>
        <v>1</v>
      </c>
      <c r="S503">
        <f t="shared" si="138"/>
        <v>0</v>
      </c>
      <c r="T503">
        <f t="shared" si="139"/>
        <v>1</v>
      </c>
      <c r="U503">
        <f t="shared" si="140"/>
        <v>1</v>
      </c>
      <c r="V503">
        <f t="shared" si="141"/>
        <v>0</v>
      </c>
      <c r="W503">
        <f t="shared" si="126"/>
        <v>0</v>
      </c>
      <c r="X503">
        <f t="shared" si="127"/>
        <v>0</v>
      </c>
      <c r="Y503">
        <f t="shared" si="128"/>
        <v>0</v>
      </c>
      <c r="Z503">
        <f t="shared" si="129"/>
        <v>0</v>
      </c>
      <c r="AA503">
        <f t="shared" si="130"/>
        <v>0</v>
      </c>
      <c r="AB503">
        <f t="shared" si="131"/>
        <v>1</v>
      </c>
      <c r="AC503">
        <f t="shared" si="132"/>
        <v>0</v>
      </c>
      <c r="AD503">
        <f t="shared" si="133"/>
        <v>0</v>
      </c>
      <c r="AE503">
        <f t="shared" si="134"/>
        <v>0</v>
      </c>
      <c r="AH503">
        <f t="shared" si="135"/>
        <v>3</v>
      </c>
      <c r="AI503">
        <f t="shared" si="142"/>
        <v>3</v>
      </c>
      <c r="AJ503" s="5" t="str">
        <f t="shared" si="143"/>
        <v>Correct</v>
      </c>
      <c r="AK503" s="37"/>
      <c r="AL503" t="s">
        <v>105</v>
      </c>
      <c r="AM503">
        <v>56</v>
      </c>
      <c r="AN503" t="s">
        <v>95</v>
      </c>
      <c r="AO503" t="s">
        <v>186</v>
      </c>
      <c r="AP503" t="s">
        <v>97</v>
      </c>
      <c r="AQ503" t="s">
        <v>102</v>
      </c>
      <c r="AR503" s="1" t="s">
        <v>355</v>
      </c>
      <c r="AS503" t="s">
        <v>109</v>
      </c>
      <c r="AT503" t="s">
        <v>110</v>
      </c>
      <c r="AU503" t="s">
        <v>104</v>
      </c>
      <c r="AW503" s="1" t="s">
        <v>372</v>
      </c>
      <c r="AX503" t="s">
        <v>98</v>
      </c>
    </row>
    <row r="504" spans="1:50" x14ac:dyDescent="0.25">
      <c r="A504" s="1">
        <v>503</v>
      </c>
      <c r="C504" t="s">
        <v>20</v>
      </c>
      <c r="E504" t="s">
        <v>22</v>
      </c>
      <c r="N504" t="s">
        <v>30</v>
      </c>
      <c r="P504">
        <f t="shared" si="136"/>
        <v>3</v>
      </c>
      <c r="Q504">
        <f t="shared" si="137"/>
        <v>1</v>
      </c>
      <c r="S504">
        <f t="shared" si="138"/>
        <v>0</v>
      </c>
      <c r="T504">
        <f t="shared" si="139"/>
        <v>1</v>
      </c>
      <c r="U504">
        <f t="shared" si="140"/>
        <v>0</v>
      </c>
      <c r="V504">
        <f t="shared" si="141"/>
        <v>1</v>
      </c>
      <c r="W504">
        <f t="shared" si="126"/>
        <v>0</v>
      </c>
      <c r="X504">
        <f t="shared" si="127"/>
        <v>0</v>
      </c>
      <c r="Y504">
        <f t="shared" si="128"/>
        <v>0</v>
      </c>
      <c r="Z504">
        <f t="shared" si="129"/>
        <v>0</v>
      </c>
      <c r="AA504">
        <f t="shared" si="130"/>
        <v>0</v>
      </c>
      <c r="AB504">
        <f t="shared" si="131"/>
        <v>0</v>
      </c>
      <c r="AC504">
        <f t="shared" si="132"/>
        <v>0</v>
      </c>
      <c r="AD504">
        <f t="shared" si="133"/>
        <v>0</v>
      </c>
      <c r="AE504">
        <f t="shared" si="134"/>
        <v>1</v>
      </c>
      <c r="AH504">
        <f t="shared" si="135"/>
        <v>3</v>
      </c>
      <c r="AI504">
        <f t="shared" si="142"/>
        <v>3</v>
      </c>
      <c r="AJ504" s="5" t="str">
        <f t="shared" si="143"/>
        <v>Correct</v>
      </c>
      <c r="AK504" s="37"/>
      <c r="AL504" t="s">
        <v>105</v>
      </c>
      <c r="AM504">
        <v>69</v>
      </c>
      <c r="AN504" t="s">
        <v>95</v>
      </c>
      <c r="AO504" t="s">
        <v>156</v>
      </c>
      <c r="AP504" t="s">
        <v>107</v>
      </c>
      <c r="AQ504" t="s">
        <v>98</v>
      </c>
      <c r="AR504" s="1" t="s">
        <v>80</v>
      </c>
      <c r="AS504" t="s">
        <v>114</v>
      </c>
      <c r="AT504" t="s">
        <v>120</v>
      </c>
      <c r="AU504" t="s">
        <v>104</v>
      </c>
      <c r="AV504" t="s">
        <v>102</v>
      </c>
      <c r="AW504" s="1" t="s">
        <v>91</v>
      </c>
      <c r="AX504" t="s">
        <v>102</v>
      </c>
    </row>
    <row r="505" spans="1:50" x14ac:dyDescent="0.25">
      <c r="A505" s="1">
        <v>504</v>
      </c>
      <c r="C505" t="s">
        <v>20</v>
      </c>
      <c r="P505">
        <f t="shared" si="136"/>
        <v>1</v>
      </c>
      <c r="Q505">
        <f t="shared" si="137"/>
        <v>3</v>
      </c>
      <c r="S505">
        <f t="shared" si="138"/>
        <v>0</v>
      </c>
      <c r="T505">
        <f t="shared" si="139"/>
        <v>1</v>
      </c>
      <c r="U505">
        <f t="shared" si="140"/>
        <v>0</v>
      </c>
      <c r="V505">
        <f t="shared" si="141"/>
        <v>0</v>
      </c>
      <c r="W505">
        <f t="shared" si="126"/>
        <v>0</v>
      </c>
      <c r="X505">
        <f t="shared" si="127"/>
        <v>0</v>
      </c>
      <c r="Y505">
        <f t="shared" si="128"/>
        <v>0</v>
      </c>
      <c r="Z505">
        <f t="shared" si="129"/>
        <v>0</v>
      </c>
      <c r="AA505">
        <f t="shared" si="130"/>
        <v>0</v>
      </c>
      <c r="AB505">
        <f t="shared" si="131"/>
        <v>0</v>
      </c>
      <c r="AC505">
        <f t="shared" si="132"/>
        <v>0</v>
      </c>
      <c r="AD505">
        <f t="shared" si="133"/>
        <v>0</v>
      </c>
      <c r="AE505">
        <f t="shared" si="134"/>
        <v>0</v>
      </c>
      <c r="AH505">
        <f t="shared" si="135"/>
        <v>1</v>
      </c>
      <c r="AI505">
        <f t="shared" si="142"/>
        <v>1</v>
      </c>
      <c r="AJ505" s="5" t="str">
        <f t="shared" si="143"/>
        <v>Correct</v>
      </c>
      <c r="AK505" s="37"/>
      <c r="AL505" t="s">
        <v>94</v>
      </c>
      <c r="AM505">
        <v>35</v>
      </c>
      <c r="AN505" t="s">
        <v>95</v>
      </c>
      <c r="AO505" t="s">
        <v>235</v>
      </c>
      <c r="AP505" t="s">
        <v>107</v>
      </c>
      <c r="AQ505" t="s">
        <v>98</v>
      </c>
      <c r="AR505" s="1" t="s">
        <v>80</v>
      </c>
      <c r="AS505" t="s">
        <v>108</v>
      </c>
      <c r="AT505" t="s">
        <v>110</v>
      </c>
      <c r="AU505" t="s">
        <v>101</v>
      </c>
      <c r="AV505" t="s">
        <v>102</v>
      </c>
      <c r="AW505" s="1" t="s">
        <v>92</v>
      </c>
      <c r="AX505" t="s">
        <v>102</v>
      </c>
    </row>
    <row r="506" spans="1:50" x14ac:dyDescent="0.25">
      <c r="A506" s="1">
        <v>505</v>
      </c>
      <c r="D506" t="s">
        <v>21</v>
      </c>
      <c r="J506" t="s">
        <v>26</v>
      </c>
      <c r="N506" t="s">
        <v>30</v>
      </c>
      <c r="P506">
        <f t="shared" si="136"/>
        <v>3</v>
      </c>
      <c r="Q506">
        <f t="shared" si="137"/>
        <v>1</v>
      </c>
      <c r="S506">
        <f t="shared" si="138"/>
        <v>0</v>
      </c>
      <c r="T506">
        <f t="shared" si="139"/>
        <v>0</v>
      </c>
      <c r="U506">
        <f t="shared" si="140"/>
        <v>1</v>
      </c>
      <c r="V506">
        <f t="shared" si="141"/>
        <v>0</v>
      </c>
      <c r="W506">
        <f t="shared" si="126"/>
        <v>0</v>
      </c>
      <c r="X506">
        <f t="shared" si="127"/>
        <v>0</v>
      </c>
      <c r="Y506">
        <f t="shared" si="128"/>
        <v>0</v>
      </c>
      <c r="Z506">
        <f t="shared" si="129"/>
        <v>0</v>
      </c>
      <c r="AA506">
        <f t="shared" si="130"/>
        <v>1</v>
      </c>
      <c r="AB506">
        <f t="shared" si="131"/>
        <v>0</v>
      </c>
      <c r="AC506">
        <f t="shared" si="132"/>
        <v>0</v>
      </c>
      <c r="AD506">
        <f t="shared" si="133"/>
        <v>0</v>
      </c>
      <c r="AE506">
        <f t="shared" si="134"/>
        <v>1</v>
      </c>
      <c r="AH506">
        <f t="shared" si="135"/>
        <v>3</v>
      </c>
      <c r="AI506">
        <f t="shared" si="142"/>
        <v>3</v>
      </c>
      <c r="AJ506" s="5" t="str">
        <f t="shared" si="143"/>
        <v>Correct</v>
      </c>
      <c r="AK506" s="37"/>
      <c r="AL506" t="s">
        <v>105</v>
      </c>
      <c r="AM506">
        <v>73</v>
      </c>
      <c r="AN506" t="s">
        <v>121</v>
      </c>
      <c r="AO506" t="s">
        <v>242</v>
      </c>
      <c r="AP506" t="s">
        <v>107</v>
      </c>
      <c r="AQ506" t="s">
        <v>98</v>
      </c>
      <c r="AR506" s="1" t="s">
        <v>80</v>
      </c>
      <c r="AS506" t="s">
        <v>108</v>
      </c>
      <c r="AT506" t="s">
        <v>110</v>
      </c>
      <c r="AU506" t="s">
        <v>104</v>
      </c>
      <c r="AV506" t="s">
        <v>102</v>
      </c>
      <c r="AW506" s="1" t="s">
        <v>91</v>
      </c>
      <c r="AX506" t="s">
        <v>102</v>
      </c>
    </row>
    <row r="507" spans="1:50" x14ac:dyDescent="0.25">
      <c r="A507" s="1">
        <v>506</v>
      </c>
      <c r="K507" t="s">
        <v>27</v>
      </c>
      <c r="L507" t="s">
        <v>28</v>
      </c>
      <c r="N507" t="s">
        <v>30</v>
      </c>
      <c r="P507">
        <f t="shared" si="136"/>
        <v>3</v>
      </c>
      <c r="Q507">
        <f t="shared" si="137"/>
        <v>1</v>
      </c>
      <c r="S507">
        <f t="shared" si="138"/>
        <v>0</v>
      </c>
      <c r="T507">
        <f t="shared" si="139"/>
        <v>0</v>
      </c>
      <c r="U507">
        <f t="shared" si="140"/>
        <v>0</v>
      </c>
      <c r="V507">
        <f t="shared" si="141"/>
        <v>0</v>
      </c>
      <c r="W507">
        <f t="shared" si="126"/>
        <v>0</v>
      </c>
      <c r="X507">
        <f t="shared" si="127"/>
        <v>0</v>
      </c>
      <c r="Y507">
        <f t="shared" si="128"/>
        <v>0</v>
      </c>
      <c r="Z507">
        <f t="shared" si="129"/>
        <v>0</v>
      </c>
      <c r="AA507">
        <f t="shared" si="130"/>
        <v>0</v>
      </c>
      <c r="AB507">
        <f t="shared" si="131"/>
        <v>1</v>
      </c>
      <c r="AC507">
        <f t="shared" si="132"/>
        <v>1</v>
      </c>
      <c r="AD507">
        <f t="shared" si="133"/>
        <v>0</v>
      </c>
      <c r="AE507">
        <f t="shared" si="134"/>
        <v>1</v>
      </c>
      <c r="AH507">
        <f t="shared" si="135"/>
        <v>3</v>
      </c>
      <c r="AI507">
        <f t="shared" si="142"/>
        <v>3</v>
      </c>
      <c r="AJ507" s="5" t="str">
        <f t="shared" si="143"/>
        <v>Correct</v>
      </c>
      <c r="AK507" s="37"/>
      <c r="AL507" t="s">
        <v>94</v>
      </c>
      <c r="AM507">
        <v>80</v>
      </c>
      <c r="AN507" t="s">
        <v>121</v>
      </c>
      <c r="AO507" t="s">
        <v>242</v>
      </c>
      <c r="AP507" t="s">
        <v>107</v>
      </c>
      <c r="AQ507" t="s">
        <v>98</v>
      </c>
      <c r="AR507" s="1" t="s">
        <v>80</v>
      </c>
      <c r="AS507" t="s">
        <v>112</v>
      </c>
      <c r="AT507" t="s">
        <v>100</v>
      </c>
      <c r="AU507" t="s">
        <v>104</v>
      </c>
      <c r="AV507" t="s">
        <v>102</v>
      </c>
      <c r="AW507" s="1" t="s">
        <v>91</v>
      </c>
      <c r="AX507" t="s">
        <v>98</v>
      </c>
    </row>
    <row r="508" spans="1:50" x14ac:dyDescent="0.25">
      <c r="A508" s="1">
        <v>507</v>
      </c>
      <c r="B508" t="s">
        <v>19</v>
      </c>
      <c r="C508" t="s">
        <v>20</v>
      </c>
      <c r="D508" t="s">
        <v>21</v>
      </c>
      <c r="P508">
        <f t="shared" si="136"/>
        <v>3</v>
      </c>
      <c r="Q508">
        <f t="shared" si="137"/>
        <v>1</v>
      </c>
      <c r="S508">
        <f t="shared" si="138"/>
        <v>1</v>
      </c>
      <c r="T508">
        <f t="shared" si="139"/>
        <v>1</v>
      </c>
      <c r="U508">
        <f t="shared" si="140"/>
        <v>1</v>
      </c>
      <c r="V508">
        <f t="shared" si="141"/>
        <v>0</v>
      </c>
      <c r="W508">
        <f t="shared" si="126"/>
        <v>0</v>
      </c>
      <c r="X508">
        <f t="shared" si="127"/>
        <v>0</v>
      </c>
      <c r="Y508">
        <f t="shared" si="128"/>
        <v>0</v>
      </c>
      <c r="Z508">
        <f t="shared" si="129"/>
        <v>0</v>
      </c>
      <c r="AA508">
        <f t="shared" si="130"/>
        <v>0</v>
      </c>
      <c r="AB508">
        <f t="shared" si="131"/>
        <v>0</v>
      </c>
      <c r="AC508">
        <f t="shared" si="132"/>
        <v>0</v>
      </c>
      <c r="AD508">
        <f t="shared" si="133"/>
        <v>0</v>
      </c>
      <c r="AE508">
        <f t="shared" si="134"/>
        <v>0</v>
      </c>
      <c r="AH508">
        <f t="shared" si="135"/>
        <v>3</v>
      </c>
      <c r="AI508">
        <f t="shared" si="142"/>
        <v>3</v>
      </c>
      <c r="AJ508" s="5" t="str">
        <f t="shared" si="143"/>
        <v>Correct</v>
      </c>
      <c r="AK508" s="37"/>
      <c r="AL508" t="s">
        <v>94</v>
      </c>
      <c r="AM508">
        <v>62</v>
      </c>
      <c r="AN508" t="s">
        <v>121</v>
      </c>
      <c r="AO508" t="s">
        <v>161</v>
      </c>
      <c r="AP508" t="s">
        <v>107</v>
      </c>
      <c r="AQ508" t="s">
        <v>98</v>
      </c>
      <c r="AR508" s="1" t="s">
        <v>80</v>
      </c>
      <c r="AS508" t="s">
        <v>114</v>
      </c>
      <c r="AT508" t="s">
        <v>120</v>
      </c>
      <c r="AU508" t="s">
        <v>101</v>
      </c>
      <c r="AV508" t="s">
        <v>102</v>
      </c>
      <c r="AW508" s="1" t="s">
        <v>92</v>
      </c>
      <c r="AX508" t="s">
        <v>102</v>
      </c>
    </row>
    <row r="509" spans="1:50" x14ac:dyDescent="0.25">
      <c r="A509" s="1">
        <v>508</v>
      </c>
      <c r="L509" t="s">
        <v>28</v>
      </c>
      <c r="P509">
        <f t="shared" si="136"/>
        <v>1</v>
      </c>
      <c r="Q509">
        <f t="shared" si="137"/>
        <v>3</v>
      </c>
      <c r="S509">
        <f t="shared" si="138"/>
        <v>0</v>
      </c>
      <c r="T509">
        <f t="shared" si="139"/>
        <v>0</v>
      </c>
      <c r="U509">
        <f t="shared" si="140"/>
        <v>0</v>
      </c>
      <c r="V509">
        <f t="shared" si="141"/>
        <v>0</v>
      </c>
      <c r="W509">
        <f t="shared" si="126"/>
        <v>0</v>
      </c>
      <c r="X509">
        <f t="shared" si="127"/>
        <v>0</v>
      </c>
      <c r="Y509">
        <f t="shared" si="128"/>
        <v>0</v>
      </c>
      <c r="Z509">
        <f t="shared" si="129"/>
        <v>0</v>
      </c>
      <c r="AA509">
        <f t="shared" si="130"/>
        <v>0</v>
      </c>
      <c r="AB509">
        <f t="shared" si="131"/>
        <v>0</v>
      </c>
      <c r="AC509">
        <f t="shared" si="132"/>
        <v>1</v>
      </c>
      <c r="AD509">
        <f t="shared" si="133"/>
        <v>0</v>
      </c>
      <c r="AE509">
        <f t="shared" si="134"/>
        <v>0</v>
      </c>
      <c r="AH509">
        <f t="shared" si="135"/>
        <v>1</v>
      </c>
      <c r="AI509">
        <f t="shared" si="142"/>
        <v>1</v>
      </c>
      <c r="AJ509" s="5" t="str">
        <f t="shared" si="143"/>
        <v>Correct</v>
      </c>
      <c r="AK509" s="37"/>
      <c r="AL509" t="s">
        <v>105</v>
      </c>
      <c r="AM509">
        <v>53</v>
      </c>
      <c r="AN509" t="s">
        <v>95</v>
      </c>
      <c r="AO509" t="s">
        <v>186</v>
      </c>
      <c r="AP509" t="s">
        <v>107</v>
      </c>
      <c r="AQ509" t="s">
        <v>98</v>
      </c>
      <c r="AR509" s="1" t="s">
        <v>80</v>
      </c>
      <c r="AS509" t="s">
        <v>99</v>
      </c>
      <c r="AT509" t="s">
        <v>100</v>
      </c>
      <c r="AU509" t="s">
        <v>135</v>
      </c>
      <c r="AV509" t="s">
        <v>102</v>
      </c>
      <c r="AW509" s="1" t="s">
        <v>92</v>
      </c>
      <c r="AX509" t="s">
        <v>102</v>
      </c>
    </row>
    <row r="510" spans="1:50" x14ac:dyDescent="0.25">
      <c r="A510" s="1">
        <v>509</v>
      </c>
      <c r="P510">
        <f t="shared" si="136"/>
        <v>0</v>
      </c>
      <c r="Q510" t="e">
        <f t="shared" si="137"/>
        <v>#DIV/0!</v>
      </c>
      <c r="S510">
        <f t="shared" si="138"/>
        <v>0</v>
      </c>
      <c r="T510">
        <f t="shared" si="139"/>
        <v>0</v>
      </c>
      <c r="U510">
        <f t="shared" si="140"/>
        <v>0</v>
      </c>
      <c r="V510">
        <f t="shared" si="141"/>
        <v>0</v>
      </c>
      <c r="W510">
        <f t="shared" si="126"/>
        <v>0</v>
      </c>
      <c r="X510">
        <f t="shared" si="127"/>
        <v>0</v>
      </c>
      <c r="Y510">
        <f t="shared" si="128"/>
        <v>0</v>
      </c>
      <c r="Z510">
        <f t="shared" si="129"/>
        <v>0</v>
      </c>
      <c r="AA510">
        <f t="shared" si="130"/>
        <v>0</v>
      </c>
      <c r="AB510">
        <f t="shared" si="131"/>
        <v>0</v>
      </c>
      <c r="AC510">
        <f t="shared" si="132"/>
        <v>0</v>
      </c>
      <c r="AD510">
        <f t="shared" si="133"/>
        <v>0</v>
      </c>
      <c r="AE510">
        <f t="shared" si="134"/>
        <v>0</v>
      </c>
      <c r="AH510">
        <f t="shared" si="135"/>
        <v>0</v>
      </c>
      <c r="AI510">
        <f t="shared" si="142"/>
        <v>0</v>
      </c>
      <c r="AJ510" s="5" t="str">
        <f t="shared" si="143"/>
        <v>Correct</v>
      </c>
      <c r="AK510" s="37"/>
      <c r="AL510" t="s">
        <v>105</v>
      </c>
      <c r="AM510">
        <v>58</v>
      </c>
      <c r="AN510" t="s">
        <v>121</v>
      </c>
      <c r="AO510" t="s">
        <v>242</v>
      </c>
      <c r="AP510" t="s">
        <v>107</v>
      </c>
      <c r="AQ510" t="s">
        <v>98</v>
      </c>
      <c r="AR510" s="1" t="s">
        <v>80</v>
      </c>
      <c r="AS510" t="s">
        <v>108</v>
      </c>
      <c r="AT510" t="s">
        <v>120</v>
      </c>
      <c r="AU510" t="s">
        <v>104</v>
      </c>
      <c r="AV510" t="s">
        <v>98</v>
      </c>
      <c r="AW510" s="1" t="s">
        <v>93</v>
      </c>
      <c r="AX510" t="s">
        <v>98</v>
      </c>
    </row>
    <row r="511" spans="1:50" x14ac:dyDescent="0.25">
      <c r="A511" s="1">
        <v>510</v>
      </c>
      <c r="C511" t="s">
        <v>20</v>
      </c>
      <c r="D511" t="s">
        <v>21</v>
      </c>
      <c r="E511" t="s">
        <v>22</v>
      </c>
      <c r="P511">
        <f t="shared" si="136"/>
        <v>3</v>
      </c>
      <c r="Q511">
        <f t="shared" si="137"/>
        <v>1</v>
      </c>
      <c r="S511">
        <f t="shared" si="138"/>
        <v>0</v>
      </c>
      <c r="T511">
        <f t="shared" si="139"/>
        <v>1</v>
      </c>
      <c r="U511">
        <f t="shared" si="140"/>
        <v>1</v>
      </c>
      <c r="V511">
        <f t="shared" si="141"/>
        <v>1</v>
      </c>
      <c r="W511">
        <f t="shared" si="126"/>
        <v>0</v>
      </c>
      <c r="X511">
        <f t="shared" si="127"/>
        <v>0</v>
      </c>
      <c r="Y511">
        <f t="shared" si="128"/>
        <v>0</v>
      </c>
      <c r="Z511">
        <f t="shared" si="129"/>
        <v>0</v>
      </c>
      <c r="AA511">
        <f t="shared" si="130"/>
        <v>0</v>
      </c>
      <c r="AB511">
        <f t="shared" si="131"/>
        <v>0</v>
      </c>
      <c r="AC511">
        <f t="shared" si="132"/>
        <v>0</v>
      </c>
      <c r="AD511">
        <f t="shared" si="133"/>
        <v>0</v>
      </c>
      <c r="AE511">
        <f t="shared" si="134"/>
        <v>0</v>
      </c>
      <c r="AH511">
        <f t="shared" si="135"/>
        <v>3</v>
      </c>
      <c r="AI511">
        <f t="shared" si="142"/>
        <v>3</v>
      </c>
      <c r="AJ511" s="5" t="str">
        <f t="shared" si="143"/>
        <v>Correct</v>
      </c>
      <c r="AK511" s="37"/>
      <c r="AL511" t="s">
        <v>94</v>
      </c>
      <c r="AM511">
        <v>61</v>
      </c>
      <c r="AN511" t="s">
        <v>95</v>
      </c>
      <c r="AO511" t="s">
        <v>223</v>
      </c>
      <c r="AP511" t="s">
        <v>128</v>
      </c>
      <c r="AQ511" t="s">
        <v>98</v>
      </c>
      <c r="AR511" s="1" t="s">
        <v>80</v>
      </c>
      <c r="AS511" t="s">
        <v>112</v>
      </c>
      <c r="AT511" t="s">
        <v>110</v>
      </c>
      <c r="AU511" t="s">
        <v>104</v>
      </c>
      <c r="AV511" t="s">
        <v>102</v>
      </c>
      <c r="AW511" s="1" t="s">
        <v>92</v>
      </c>
      <c r="AX511" t="s">
        <v>102</v>
      </c>
    </row>
    <row r="512" spans="1:50" x14ac:dyDescent="0.25">
      <c r="A512" s="1">
        <v>511</v>
      </c>
      <c r="D512" t="s">
        <v>21</v>
      </c>
      <c r="N512" t="s">
        <v>30</v>
      </c>
      <c r="P512">
        <f t="shared" si="136"/>
        <v>2</v>
      </c>
      <c r="Q512">
        <f t="shared" si="137"/>
        <v>1.5</v>
      </c>
      <c r="S512">
        <f t="shared" si="138"/>
        <v>0</v>
      </c>
      <c r="T512">
        <f t="shared" si="139"/>
        <v>0</v>
      </c>
      <c r="U512">
        <f t="shared" si="140"/>
        <v>1</v>
      </c>
      <c r="V512">
        <f t="shared" si="141"/>
        <v>0</v>
      </c>
      <c r="W512">
        <f t="shared" si="126"/>
        <v>0</v>
      </c>
      <c r="X512">
        <f t="shared" si="127"/>
        <v>0</v>
      </c>
      <c r="Y512">
        <f t="shared" si="128"/>
        <v>0</v>
      </c>
      <c r="Z512">
        <f t="shared" si="129"/>
        <v>0</v>
      </c>
      <c r="AA512">
        <f t="shared" si="130"/>
        <v>0</v>
      </c>
      <c r="AB512">
        <f t="shared" si="131"/>
        <v>0</v>
      </c>
      <c r="AC512">
        <f t="shared" si="132"/>
        <v>0</v>
      </c>
      <c r="AD512">
        <f t="shared" si="133"/>
        <v>0</v>
      </c>
      <c r="AE512">
        <f t="shared" si="134"/>
        <v>1</v>
      </c>
      <c r="AH512">
        <f t="shared" si="135"/>
        <v>2</v>
      </c>
      <c r="AI512">
        <f t="shared" si="142"/>
        <v>2</v>
      </c>
      <c r="AJ512" s="5" t="str">
        <f t="shared" si="143"/>
        <v>Correct</v>
      </c>
      <c r="AK512" s="37"/>
      <c r="AL512" t="s">
        <v>105</v>
      </c>
      <c r="AM512">
        <v>66</v>
      </c>
      <c r="AN512" t="s">
        <v>95</v>
      </c>
      <c r="AO512" t="s">
        <v>223</v>
      </c>
      <c r="AP512" t="s">
        <v>128</v>
      </c>
      <c r="AQ512" t="s">
        <v>98</v>
      </c>
      <c r="AR512" s="1" t="s">
        <v>363</v>
      </c>
      <c r="AS512" t="s">
        <v>108</v>
      </c>
      <c r="AT512" t="s">
        <v>110</v>
      </c>
      <c r="AU512" t="s">
        <v>104</v>
      </c>
      <c r="AV512" t="s">
        <v>102</v>
      </c>
      <c r="AW512" s="1" t="s">
        <v>91</v>
      </c>
      <c r="AX512" t="s">
        <v>102</v>
      </c>
    </row>
    <row r="513" spans="1:50" x14ac:dyDescent="0.25">
      <c r="A513" s="1">
        <v>512</v>
      </c>
      <c r="C513" t="s">
        <v>20</v>
      </c>
      <c r="D513" t="s">
        <v>21</v>
      </c>
      <c r="H513" t="s">
        <v>25</v>
      </c>
      <c r="L513" t="s">
        <v>28</v>
      </c>
      <c r="N513" t="s">
        <v>30</v>
      </c>
      <c r="P513">
        <f t="shared" si="136"/>
        <v>5</v>
      </c>
      <c r="Q513">
        <f t="shared" si="137"/>
        <v>0.6</v>
      </c>
      <c r="S513">
        <f t="shared" si="138"/>
        <v>0</v>
      </c>
      <c r="T513">
        <f t="shared" si="139"/>
        <v>0.6</v>
      </c>
      <c r="U513">
        <f t="shared" si="140"/>
        <v>0.6</v>
      </c>
      <c r="V513">
        <f t="shared" si="141"/>
        <v>0</v>
      </c>
      <c r="W513">
        <f t="shared" si="126"/>
        <v>0</v>
      </c>
      <c r="X513">
        <f t="shared" si="127"/>
        <v>0</v>
      </c>
      <c r="Y513">
        <f t="shared" si="128"/>
        <v>0.6</v>
      </c>
      <c r="Z513">
        <f t="shared" si="129"/>
        <v>0</v>
      </c>
      <c r="AA513">
        <f t="shared" si="130"/>
        <v>0</v>
      </c>
      <c r="AB513">
        <f t="shared" si="131"/>
        <v>0</v>
      </c>
      <c r="AC513">
        <f t="shared" si="132"/>
        <v>0.6</v>
      </c>
      <c r="AD513">
        <f t="shared" si="133"/>
        <v>0</v>
      </c>
      <c r="AE513">
        <f t="shared" si="134"/>
        <v>0.6</v>
      </c>
      <c r="AH513">
        <f t="shared" si="135"/>
        <v>3</v>
      </c>
      <c r="AI513">
        <f t="shared" si="142"/>
        <v>5</v>
      </c>
      <c r="AJ513" s="5" t="str">
        <f t="shared" si="143"/>
        <v>Correct</v>
      </c>
      <c r="AK513" s="37"/>
      <c r="AL513" t="s">
        <v>94</v>
      </c>
      <c r="AM513">
        <v>61</v>
      </c>
      <c r="AN513" t="s">
        <v>95</v>
      </c>
      <c r="AO513" t="s">
        <v>186</v>
      </c>
      <c r="AP513" t="s">
        <v>107</v>
      </c>
      <c r="AQ513" t="s">
        <v>98</v>
      </c>
      <c r="AR513" s="1" t="s">
        <v>80</v>
      </c>
      <c r="AS513" t="s">
        <v>109</v>
      </c>
      <c r="AT513" t="s">
        <v>100</v>
      </c>
      <c r="AU513" t="s">
        <v>125</v>
      </c>
      <c r="AV513" t="s">
        <v>102</v>
      </c>
      <c r="AW513" s="1" t="s">
        <v>90</v>
      </c>
      <c r="AX513" t="s">
        <v>102</v>
      </c>
    </row>
    <row r="514" spans="1:50" x14ac:dyDescent="0.25">
      <c r="A514" s="1">
        <v>513</v>
      </c>
      <c r="B514" t="s">
        <v>19</v>
      </c>
      <c r="P514">
        <f t="shared" si="136"/>
        <v>1</v>
      </c>
      <c r="Q514">
        <f t="shared" si="137"/>
        <v>3</v>
      </c>
      <c r="S514">
        <f t="shared" si="138"/>
        <v>1</v>
      </c>
      <c r="T514">
        <f t="shared" si="139"/>
        <v>0</v>
      </c>
      <c r="U514">
        <f t="shared" si="140"/>
        <v>0</v>
      </c>
      <c r="V514">
        <f t="shared" si="141"/>
        <v>0</v>
      </c>
      <c r="W514">
        <f t="shared" ref="W514:W577" si="144">IF($P514&lt;3,IF($F514=$F$1,1,0),IF($F514=$F$1,$Q514,0))</f>
        <v>0</v>
      </c>
      <c r="X514">
        <f t="shared" ref="X514:X577" si="145">IF($P514&lt;3,IF($G514=$G$1,1,0),IF($G514=$G$1,$Q514,0))</f>
        <v>0</v>
      </c>
      <c r="Y514">
        <f t="shared" ref="Y514:Y577" si="146">IF($P514&lt;3,IF($H514=$H$1,1,0),IF($H514=$H$1,$Q514,0))</f>
        <v>0</v>
      </c>
      <c r="Z514">
        <f t="shared" ref="Z514:Z577" si="147">IF($P514&lt;3,IF($I514=$I$1,1,0),IF($I514=$I$1,$Q514,0))</f>
        <v>0</v>
      </c>
      <c r="AA514">
        <f t="shared" ref="AA514:AA577" si="148">IF($P514&lt;3,IF($J514=$J$1,1,0),IF($J514=$J$1,$Q514,0))</f>
        <v>0</v>
      </c>
      <c r="AB514">
        <f t="shared" ref="AB514:AB577" si="149">IF($P514&lt;3,IF($K514=$K$1,1,0),IF($K514=$K$1,$Q514,0))</f>
        <v>0</v>
      </c>
      <c r="AC514">
        <f t="shared" ref="AC514:AC577" si="150">IF($P514&lt;3,IF($L514=$L$1,1,0),IF($L514=$L$1,$Q514,0))</f>
        <v>0</v>
      </c>
      <c r="AD514">
        <f t="shared" ref="AD514:AD577" si="151">IF($P514&lt;3,IF($M514=$M$1,1,0),IF($M514=$M$1,$Q514,0))</f>
        <v>0</v>
      </c>
      <c r="AE514">
        <f t="shared" ref="AE514:AE577" si="152">IF($P514&lt;3,IF($N514=$N$1,1,0),IF($N514=$N$1,$Q514,0))</f>
        <v>0</v>
      </c>
      <c r="AH514">
        <f t="shared" ref="AH514:AH577" si="153">SUM(S514:AE514)</f>
        <v>1</v>
      </c>
      <c r="AI514">
        <f t="shared" si="142"/>
        <v>1</v>
      </c>
      <c r="AJ514" s="5" t="str">
        <f t="shared" si="143"/>
        <v>Correct</v>
      </c>
      <c r="AK514" s="37"/>
      <c r="AL514" t="s">
        <v>105</v>
      </c>
      <c r="AN514" t="s">
        <v>95</v>
      </c>
      <c r="AO514" t="s">
        <v>186</v>
      </c>
      <c r="AP514" t="s">
        <v>97</v>
      </c>
      <c r="AR514" s="1"/>
      <c r="AS514" t="s">
        <v>108</v>
      </c>
      <c r="AT514" t="s">
        <v>110</v>
      </c>
      <c r="AU514" t="s">
        <v>104</v>
      </c>
      <c r="AV514" t="s">
        <v>102</v>
      </c>
      <c r="AW514" s="1" t="s">
        <v>372</v>
      </c>
    </row>
    <row r="515" spans="1:50" x14ac:dyDescent="0.25">
      <c r="A515" s="1">
        <v>514</v>
      </c>
      <c r="C515" t="s">
        <v>20</v>
      </c>
      <c r="P515">
        <f t="shared" ref="P515:P578" si="154">COUNTA(B515:N515)</f>
        <v>1</v>
      </c>
      <c r="Q515">
        <f t="shared" ref="Q515:Q578" si="155">3/P515</f>
        <v>3</v>
      </c>
      <c r="S515">
        <f t="shared" ref="S515:S578" si="156">IF($P515&lt;3,IF($B515=$B$1,1,0),IF($B515=$B$1,$Q515,0))</f>
        <v>0</v>
      </c>
      <c r="T515">
        <f t="shared" ref="T515:T578" si="157">IF($P515&lt;3,IF($C515=$C$1,1,0),IF($C515=$C$1,$Q515,0))</f>
        <v>1</v>
      </c>
      <c r="U515">
        <f t="shared" ref="U515:U578" si="158">IF($P515&lt;3,IF($D515=$D$1,1,0),IF($D515=$D$1,$Q515,0))</f>
        <v>0</v>
      </c>
      <c r="V515">
        <f t="shared" ref="V515:V578" si="159">IF($P515&lt;3,IF($E515=$E$1,1,0),IF($E515=$E$1,$Q515,0))</f>
        <v>0</v>
      </c>
      <c r="W515">
        <f t="shared" si="144"/>
        <v>0</v>
      </c>
      <c r="X515">
        <f t="shared" si="145"/>
        <v>0</v>
      </c>
      <c r="Y515">
        <f t="shared" si="146"/>
        <v>0</v>
      </c>
      <c r="Z515">
        <f t="shared" si="147"/>
        <v>0</v>
      </c>
      <c r="AA515">
        <f t="shared" si="148"/>
        <v>0</v>
      </c>
      <c r="AB515">
        <f t="shared" si="149"/>
        <v>0</v>
      </c>
      <c r="AC515">
        <f t="shared" si="150"/>
        <v>0</v>
      </c>
      <c r="AD515">
        <f t="shared" si="151"/>
        <v>0</v>
      </c>
      <c r="AE515">
        <f t="shared" si="152"/>
        <v>0</v>
      </c>
      <c r="AH515">
        <f t="shared" si="153"/>
        <v>1</v>
      </c>
      <c r="AI515">
        <f t="shared" ref="AI515:AI578" si="160">P515</f>
        <v>1</v>
      </c>
      <c r="AJ515" s="5" t="str">
        <f t="shared" ref="AJ515:AJ578" si="161">IF(AH515=AI515,"Correct",IF(AH515=3,"Correct","Wrong"))</f>
        <v>Correct</v>
      </c>
      <c r="AK515" s="37"/>
      <c r="AL515" t="s">
        <v>94</v>
      </c>
      <c r="AM515">
        <v>57</v>
      </c>
      <c r="AN515" t="s">
        <v>121</v>
      </c>
      <c r="AO515" t="s">
        <v>172</v>
      </c>
      <c r="AP515" t="s">
        <v>107</v>
      </c>
      <c r="AQ515" t="s">
        <v>98</v>
      </c>
      <c r="AR515" s="1" t="s">
        <v>80</v>
      </c>
      <c r="AS515" t="s">
        <v>126</v>
      </c>
      <c r="AT515" t="s">
        <v>110</v>
      </c>
      <c r="AU515" t="s">
        <v>101</v>
      </c>
      <c r="AV515" t="s">
        <v>102</v>
      </c>
      <c r="AW515" s="1"/>
      <c r="AX515" t="s">
        <v>102</v>
      </c>
    </row>
    <row r="516" spans="1:50" x14ac:dyDescent="0.25">
      <c r="A516" s="1">
        <v>515</v>
      </c>
      <c r="D516" t="s">
        <v>21</v>
      </c>
      <c r="F516" t="s">
        <v>23</v>
      </c>
      <c r="L516" t="s">
        <v>28</v>
      </c>
      <c r="P516">
        <f t="shared" si="154"/>
        <v>3</v>
      </c>
      <c r="Q516">
        <f t="shared" si="155"/>
        <v>1</v>
      </c>
      <c r="S516">
        <f t="shared" si="156"/>
        <v>0</v>
      </c>
      <c r="T516">
        <f t="shared" si="157"/>
        <v>0</v>
      </c>
      <c r="U516">
        <f t="shared" si="158"/>
        <v>1</v>
      </c>
      <c r="V516">
        <f t="shared" si="159"/>
        <v>0</v>
      </c>
      <c r="W516">
        <f t="shared" si="144"/>
        <v>1</v>
      </c>
      <c r="X516">
        <f t="shared" si="145"/>
        <v>0</v>
      </c>
      <c r="Y516">
        <f t="shared" si="146"/>
        <v>0</v>
      </c>
      <c r="Z516">
        <f t="shared" si="147"/>
        <v>0</v>
      </c>
      <c r="AA516">
        <f t="shared" si="148"/>
        <v>0</v>
      </c>
      <c r="AB516">
        <f t="shared" si="149"/>
        <v>0</v>
      </c>
      <c r="AC516">
        <f t="shared" si="150"/>
        <v>1</v>
      </c>
      <c r="AD516">
        <f t="shared" si="151"/>
        <v>0</v>
      </c>
      <c r="AE516">
        <f t="shared" si="152"/>
        <v>0</v>
      </c>
      <c r="AH516">
        <f t="shared" si="153"/>
        <v>3</v>
      </c>
      <c r="AI516">
        <f t="shared" si="160"/>
        <v>3</v>
      </c>
      <c r="AJ516" s="5" t="str">
        <f t="shared" si="161"/>
        <v>Correct</v>
      </c>
      <c r="AK516" s="37"/>
      <c r="AL516" t="s">
        <v>105</v>
      </c>
      <c r="AM516">
        <v>64</v>
      </c>
      <c r="AN516" t="s">
        <v>95</v>
      </c>
      <c r="AO516" t="s">
        <v>186</v>
      </c>
      <c r="AP516" t="s">
        <v>107</v>
      </c>
      <c r="AR516" s="1" t="s">
        <v>80</v>
      </c>
      <c r="AS516" t="s">
        <v>109</v>
      </c>
      <c r="AT516" t="s">
        <v>103</v>
      </c>
      <c r="AU516" t="s">
        <v>123</v>
      </c>
      <c r="AV516" t="s">
        <v>102</v>
      </c>
      <c r="AW516" s="1" t="s">
        <v>486</v>
      </c>
      <c r="AX516" t="s">
        <v>98</v>
      </c>
    </row>
    <row r="517" spans="1:50" x14ac:dyDescent="0.25">
      <c r="A517" s="1">
        <v>516</v>
      </c>
      <c r="J517" t="s">
        <v>26</v>
      </c>
      <c r="P517">
        <f t="shared" si="154"/>
        <v>1</v>
      </c>
      <c r="Q517">
        <f t="shared" si="155"/>
        <v>3</v>
      </c>
      <c r="S517">
        <f t="shared" si="156"/>
        <v>0</v>
      </c>
      <c r="T517">
        <f t="shared" si="157"/>
        <v>0</v>
      </c>
      <c r="U517">
        <f t="shared" si="158"/>
        <v>0</v>
      </c>
      <c r="V517">
        <f t="shared" si="159"/>
        <v>0</v>
      </c>
      <c r="W517">
        <f t="shared" si="144"/>
        <v>0</v>
      </c>
      <c r="X517">
        <f t="shared" si="145"/>
        <v>0</v>
      </c>
      <c r="Y517">
        <f t="shared" si="146"/>
        <v>0</v>
      </c>
      <c r="Z517">
        <f t="shared" si="147"/>
        <v>0</v>
      </c>
      <c r="AA517">
        <f t="shared" si="148"/>
        <v>1</v>
      </c>
      <c r="AB517">
        <f t="shared" si="149"/>
        <v>0</v>
      </c>
      <c r="AC517">
        <f t="shared" si="150"/>
        <v>0</v>
      </c>
      <c r="AD517">
        <f t="shared" si="151"/>
        <v>0</v>
      </c>
      <c r="AE517">
        <f t="shared" si="152"/>
        <v>0</v>
      </c>
      <c r="AH517">
        <f t="shared" si="153"/>
        <v>1</v>
      </c>
      <c r="AI517">
        <f t="shared" si="160"/>
        <v>1</v>
      </c>
      <c r="AJ517" s="5" t="str">
        <f t="shared" si="161"/>
        <v>Correct</v>
      </c>
      <c r="AK517" s="37"/>
      <c r="AL517" t="s">
        <v>105</v>
      </c>
      <c r="AM517">
        <v>66</v>
      </c>
      <c r="AN517" t="s">
        <v>95</v>
      </c>
      <c r="AO517" t="s">
        <v>208</v>
      </c>
      <c r="AP517" t="s">
        <v>107</v>
      </c>
      <c r="AQ517" t="s">
        <v>98</v>
      </c>
      <c r="AR517" s="1" t="s">
        <v>80</v>
      </c>
      <c r="AS517" t="s">
        <v>108</v>
      </c>
      <c r="AT517" t="s">
        <v>110</v>
      </c>
      <c r="AU517" t="s">
        <v>101</v>
      </c>
      <c r="AV517" t="s">
        <v>102</v>
      </c>
      <c r="AW517" s="1" t="s">
        <v>91</v>
      </c>
      <c r="AX517" t="s">
        <v>98</v>
      </c>
    </row>
    <row r="518" spans="1:50" x14ac:dyDescent="0.25">
      <c r="A518" s="1">
        <v>517</v>
      </c>
      <c r="M518" t="s">
        <v>29</v>
      </c>
      <c r="N518" t="s">
        <v>30</v>
      </c>
      <c r="P518">
        <f t="shared" si="154"/>
        <v>2</v>
      </c>
      <c r="Q518">
        <f t="shared" si="155"/>
        <v>1.5</v>
      </c>
      <c r="S518">
        <f t="shared" si="156"/>
        <v>0</v>
      </c>
      <c r="T518">
        <f t="shared" si="157"/>
        <v>0</v>
      </c>
      <c r="U518">
        <f t="shared" si="158"/>
        <v>0</v>
      </c>
      <c r="V518">
        <f t="shared" si="159"/>
        <v>0</v>
      </c>
      <c r="W518">
        <f t="shared" si="144"/>
        <v>0</v>
      </c>
      <c r="X518">
        <f t="shared" si="145"/>
        <v>0</v>
      </c>
      <c r="Y518">
        <f t="shared" si="146"/>
        <v>0</v>
      </c>
      <c r="Z518">
        <f t="shared" si="147"/>
        <v>0</v>
      </c>
      <c r="AA518">
        <f t="shared" si="148"/>
        <v>0</v>
      </c>
      <c r="AB518">
        <f t="shared" si="149"/>
        <v>0</v>
      </c>
      <c r="AC518">
        <f t="shared" si="150"/>
        <v>0</v>
      </c>
      <c r="AD518">
        <f t="shared" si="151"/>
        <v>1</v>
      </c>
      <c r="AE518">
        <f t="shared" si="152"/>
        <v>1</v>
      </c>
      <c r="AH518">
        <f t="shared" si="153"/>
        <v>2</v>
      </c>
      <c r="AI518">
        <f t="shared" si="160"/>
        <v>2</v>
      </c>
      <c r="AJ518" s="5" t="str">
        <f t="shared" si="161"/>
        <v>Correct</v>
      </c>
      <c r="AK518" s="37"/>
      <c r="AL518" t="s">
        <v>94</v>
      </c>
      <c r="AM518">
        <v>71</v>
      </c>
      <c r="AN518" t="s">
        <v>121</v>
      </c>
      <c r="AO518" t="s">
        <v>172</v>
      </c>
      <c r="AP518" t="s">
        <v>107</v>
      </c>
      <c r="AQ518" t="s">
        <v>98</v>
      </c>
      <c r="AR518" s="1" t="s">
        <v>80</v>
      </c>
      <c r="AS518" t="s">
        <v>114</v>
      </c>
      <c r="AT518" t="s">
        <v>100</v>
      </c>
      <c r="AU518" t="s">
        <v>101</v>
      </c>
      <c r="AV518" t="s">
        <v>102</v>
      </c>
      <c r="AW518" s="1" t="s">
        <v>92</v>
      </c>
      <c r="AX518" t="s">
        <v>102</v>
      </c>
    </row>
    <row r="519" spans="1:50" x14ac:dyDescent="0.25">
      <c r="A519" s="1">
        <v>518</v>
      </c>
      <c r="D519" t="s">
        <v>21</v>
      </c>
      <c r="J519" t="s">
        <v>26</v>
      </c>
      <c r="L519" t="s">
        <v>28</v>
      </c>
      <c r="P519">
        <f t="shared" si="154"/>
        <v>3</v>
      </c>
      <c r="Q519">
        <f t="shared" si="155"/>
        <v>1</v>
      </c>
      <c r="S519">
        <f t="shared" si="156"/>
        <v>0</v>
      </c>
      <c r="T519">
        <f t="shared" si="157"/>
        <v>0</v>
      </c>
      <c r="U519">
        <f t="shared" si="158"/>
        <v>1</v>
      </c>
      <c r="V519">
        <f t="shared" si="159"/>
        <v>0</v>
      </c>
      <c r="W519">
        <f t="shared" si="144"/>
        <v>0</v>
      </c>
      <c r="X519">
        <f t="shared" si="145"/>
        <v>0</v>
      </c>
      <c r="Y519">
        <f t="shared" si="146"/>
        <v>0</v>
      </c>
      <c r="Z519">
        <f t="shared" si="147"/>
        <v>0</v>
      </c>
      <c r="AA519">
        <f t="shared" si="148"/>
        <v>1</v>
      </c>
      <c r="AB519">
        <f t="shared" si="149"/>
        <v>0</v>
      </c>
      <c r="AC519">
        <f t="shared" si="150"/>
        <v>1</v>
      </c>
      <c r="AD519">
        <f t="shared" si="151"/>
        <v>0</v>
      </c>
      <c r="AE519">
        <f t="shared" si="152"/>
        <v>0</v>
      </c>
      <c r="AH519">
        <f t="shared" si="153"/>
        <v>3</v>
      </c>
      <c r="AI519">
        <f t="shared" si="160"/>
        <v>3</v>
      </c>
      <c r="AJ519" s="5" t="str">
        <f t="shared" si="161"/>
        <v>Correct</v>
      </c>
      <c r="AK519" s="37"/>
      <c r="AL519" t="s">
        <v>94</v>
      </c>
      <c r="AM519">
        <v>65</v>
      </c>
      <c r="AN519" t="s">
        <v>121</v>
      </c>
      <c r="AO519" t="s">
        <v>178</v>
      </c>
      <c r="AP519" t="s">
        <v>107</v>
      </c>
      <c r="AQ519" t="s">
        <v>98</v>
      </c>
      <c r="AR519" s="1" t="s">
        <v>80</v>
      </c>
      <c r="AS519" t="s">
        <v>112</v>
      </c>
      <c r="AT519" t="s">
        <v>110</v>
      </c>
      <c r="AU519" t="s">
        <v>101</v>
      </c>
      <c r="AV519" t="s">
        <v>102</v>
      </c>
      <c r="AW519" s="1" t="s">
        <v>91</v>
      </c>
      <c r="AX519" t="s">
        <v>98</v>
      </c>
    </row>
    <row r="520" spans="1:50" x14ac:dyDescent="0.25">
      <c r="A520" s="1">
        <v>519</v>
      </c>
      <c r="N520" t="s">
        <v>30</v>
      </c>
      <c r="P520">
        <f t="shared" si="154"/>
        <v>1</v>
      </c>
      <c r="Q520">
        <f t="shared" si="155"/>
        <v>3</v>
      </c>
      <c r="S520">
        <f t="shared" si="156"/>
        <v>0</v>
      </c>
      <c r="T520">
        <f t="shared" si="157"/>
        <v>0</v>
      </c>
      <c r="U520">
        <f t="shared" si="158"/>
        <v>0</v>
      </c>
      <c r="V520">
        <f t="shared" si="159"/>
        <v>0</v>
      </c>
      <c r="W520">
        <f t="shared" si="144"/>
        <v>0</v>
      </c>
      <c r="X520">
        <f t="shared" si="145"/>
        <v>0</v>
      </c>
      <c r="Y520">
        <f t="shared" si="146"/>
        <v>0</v>
      </c>
      <c r="Z520">
        <f t="shared" si="147"/>
        <v>0</v>
      </c>
      <c r="AA520">
        <f t="shared" si="148"/>
        <v>0</v>
      </c>
      <c r="AB520">
        <f t="shared" si="149"/>
        <v>0</v>
      </c>
      <c r="AC520">
        <f t="shared" si="150"/>
        <v>0</v>
      </c>
      <c r="AD520">
        <f t="shared" si="151"/>
        <v>0</v>
      </c>
      <c r="AE520">
        <f t="shared" si="152"/>
        <v>1</v>
      </c>
      <c r="AH520">
        <f t="shared" si="153"/>
        <v>1</v>
      </c>
      <c r="AI520">
        <f t="shared" si="160"/>
        <v>1</v>
      </c>
      <c r="AJ520" s="5" t="str">
        <f t="shared" si="161"/>
        <v>Correct</v>
      </c>
      <c r="AK520" s="37"/>
      <c r="AL520" t="s">
        <v>94</v>
      </c>
      <c r="AM520">
        <v>65</v>
      </c>
      <c r="AN520" t="s">
        <v>95</v>
      </c>
      <c r="AO520" t="s">
        <v>201</v>
      </c>
      <c r="AP520" t="s">
        <v>128</v>
      </c>
      <c r="AQ520" t="s">
        <v>98</v>
      </c>
      <c r="AR520" s="1" t="s">
        <v>80</v>
      </c>
      <c r="AS520" t="s">
        <v>126</v>
      </c>
      <c r="AT520" t="s">
        <v>100</v>
      </c>
      <c r="AU520" t="s">
        <v>101</v>
      </c>
      <c r="AV520" t="s">
        <v>102</v>
      </c>
      <c r="AW520" s="1" t="s">
        <v>373</v>
      </c>
      <c r="AX520" t="s">
        <v>102</v>
      </c>
    </row>
    <row r="521" spans="1:50" x14ac:dyDescent="0.25">
      <c r="A521" s="1">
        <v>520</v>
      </c>
      <c r="C521" t="s">
        <v>20</v>
      </c>
      <c r="E521" t="s">
        <v>22</v>
      </c>
      <c r="M521" t="s">
        <v>29</v>
      </c>
      <c r="N521" t="s">
        <v>30</v>
      </c>
      <c r="P521">
        <f t="shared" si="154"/>
        <v>4</v>
      </c>
      <c r="Q521">
        <f t="shared" si="155"/>
        <v>0.75</v>
      </c>
      <c r="S521">
        <f t="shared" si="156"/>
        <v>0</v>
      </c>
      <c r="T521">
        <f t="shared" si="157"/>
        <v>0.75</v>
      </c>
      <c r="U521">
        <f t="shared" si="158"/>
        <v>0</v>
      </c>
      <c r="V521">
        <f t="shared" si="159"/>
        <v>0.75</v>
      </c>
      <c r="W521">
        <f t="shared" si="144"/>
        <v>0</v>
      </c>
      <c r="X521">
        <f t="shared" si="145"/>
        <v>0</v>
      </c>
      <c r="Y521">
        <f t="shared" si="146"/>
        <v>0</v>
      </c>
      <c r="Z521">
        <f t="shared" si="147"/>
        <v>0</v>
      </c>
      <c r="AA521">
        <f t="shared" si="148"/>
        <v>0</v>
      </c>
      <c r="AB521">
        <f t="shared" si="149"/>
        <v>0</v>
      </c>
      <c r="AC521">
        <f t="shared" si="150"/>
        <v>0</v>
      </c>
      <c r="AD521">
        <f t="shared" si="151"/>
        <v>0.75</v>
      </c>
      <c r="AE521">
        <f t="shared" si="152"/>
        <v>0.75</v>
      </c>
      <c r="AH521">
        <f t="shared" si="153"/>
        <v>3</v>
      </c>
      <c r="AI521">
        <f t="shared" si="160"/>
        <v>4</v>
      </c>
      <c r="AJ521" s="5" t="str">
        <f t="shared" si="161"/>
        <v>Correct</v>
      </c>
      <c r="AK521" s="37"/>
      <c r="AL521" t="s">
        <v>94</v>
      </c>
      <c r="AM521">
        <v>74</v>
      </c>
      <c r="AN521" t="s">
        <v>121</v>
      </c>
      <c r="AO521" t="s">
        <v>161</v>
      </c>
      <c r="AP521" t="s">
        <v>107</v>
      </c>
      <c r="AQ521" t="s">
        <v>98</v>
      </c>
      <c r="AR521" s="1" t="s">
        <v>80</v>
      </c>
      <c r="AS521" t="s">
        <v>108</v>
      </c>
      <c r="AT521" t="s">
        <v>120</v>
      </c>
      <c r="AU521" t="s">
        <v>104</v>
      </c>
      <c r="AV521" t="s">
        <v>102</v>
      </c>
      <c r="AW521" s="1" t="s">
        <v>91</v>
      </c>
      <c r="AX521" t="s">
        <v>98</v>
      </c>
    </row>
    <row r="522" spans="1:50" x14ac:dyDescent="0.25">
      <c r="A522" s="1">
        <v>521</v>
      </c>
      <c r="B522" t="s">
        <v>19</v>
      </c>
      <c r="C522" t="s">
        <v>20</v>
      </c>
      <c r="H522" t="s">
        <v>25</v>
      </c>
      <c r="P522">
        <f t="shared" si="154"/>
        <v>3</v>
      </c>
      <c r="Q522">
        <f t="shared" si="155"/>
        <v>1</v>
      </c>
      <c r="S522">
        <f t="shared" si="156"/>
        <v>1</v>
      </c>
      <c r="T522">
        <f t="shared" si="157"/>
        <v>1</v>
      </c>
      <c r="U522">
        <f t="shared" si="158"/>
        <v>0</v>
      </c>
      <c r="V522">
        <f t="shared" si="159"/>
        <v>0</v>
      </c>
      <c r="W522">
        <f t="shared" si="144"/>
        <v>0</v>
      </c>
      <c r="X522">
        <f t="shared" si="145"/>
        <v>0</v>
      </c>
      <c r="Y522">
        <f t="shared" si="146"/>
        <v>1</v>
      </c>
      <c r="Z522">
        <f t="shared" si="147"/>
        <v>0</v>
      </c>
      <c r="AA522">
        <f t="shared" si="148"/>
        <v>0</v>
      </c>
      <c r="AB522">
        <f t="shared" si="149"/>
        <v>0</v>
      </c>
      <c r="AC522">
        <f t="shared" si="150"/>
        <v>0</v>
      </c>
      <c r="AD522">
        <f t="shared" si="151"/>
        <v>0</v>
      </c>
      <c r="AE522">
        <f t="shared" si="152"/>
        <v>0</v>
      </c>
      <c r="AH522">
        <f t="shared" si="153"/>
        <v>3</v>
      </c>
      <c r="AI522">
        <f t="shared" si="160"/>
        <v>3</v>
      </c>
      <c r="AJ522" s="5" t="str">
        <f t="shared" si="161"/>
        <v>Correct</v>
      </c>
      <c r="AK522" s="37"/>
      <c r="AL522" t="s">
        <v>94</v>
      </c>
      <c r="AM522">
        <v>58</v>
      </c>
      <c r="AN522" t="s">
        <v>95</v>
      </c>
      <c r="AO522" t="s">
        <v>223</v>
      </c>
      <c r="AP522" t="s">
        <v>107</v>
      </c>
      <c r="AQ522" t="s">
        <v>98</v>
      </c>
      <c r="AR522" s="1" t="s">
        <v>80</v>
      </c>
      <c r="AS522" t="s">
        <v>126</v>
      </c>
      <c r="AT522" t="s">
        <v>110</v>
      </c>
      <c r="AU522" t="s">
        <v>135</v>
      </c>
      <c r="AV522" t="s">
        <v>102</v>
      </c>
      <c r="AW522" s="1" t="s">
        <v>92</v>
      </c>
      <c r="AX522" t="s">
        <v>102</v>
      </c>
    </row>
    <row r="523" spans="1:50" x14ac:dyDescent="0.25">
      <c r="A523" s="1">
        <v>522</v>
      </c>
      <c r="C523" t="s">
        <v>20</v>
      </c>
      <c r="D523" t="s">
        <v>21</v>
      </c>
      <c r="L523" t="s">
        <v>28</v>
      </c>
      <c r="P523">
        <f t="shared" si="154"/>
        <v>3</v>
      </c>
      <c r="Q523">
        <f t="shared" si="155"/>
        <v>1</v>
      </c>
      <c r="S523">
        <f t="shared" si="156"/>
        <v>0</v>
      </c>
      <c r="T523">
        <f t="shared" si="157"/>
        <v>1</v>
      </c>
      <c r="U523">
        <f t="shared" si="158"/>
        <v>1</v>
      </c>
      <c r="V523">
        <f t="shared" si="159"/>
        <v>0</v>
      </c>
      <c r="W523">
        <f t="shared" si="144"/>
        <v>0</v>
      </c>
      <c r="X523">
        <f t="shared" si="145"/>
        <v>0</v>
      </c>
      <c r="Y523">
        <f t="shared" si="146"/>
        <v>0</v>
      </c>
      <c r="Z523">
        <f t="shared" si="147"/>
        <v>0</v>
      </c>
      <c r="AA523">
        <f t="shared" si="148"/>
        <v>0</v>
      </c>
      <c r="AB523">
        <f t="shared" si="149"/>
        <v>0</v>
      </c>
      <c r="AC523">
        <f t="shared" si="150"/>
        <v>1</v>
      </c>
      <c r="AD523">
        <f t="shared" si="151"/>
        <v>0</v>
      </c>
      <c r="AE523">
        <f t="shared" si="152"/>
        <v>0</v>
      </c>
      <c r="AH523">
        <f t="shared" si="153"/>
        <v>3</v>
      </c>
      <c r="AI523">
        <f t="shared" si="160"/>
        <v>3</v>
      </c>
      <c r="AJ523" s="5" t="str">
        <f t="shared" si="161"/>
        <v>Correct</v>
      </c>
      <c r="AK523" s="37"/>
      <c r="AL523" t="s">
        <v>105</v>
      </c>
      <c r="AM523">
        <v>62</v>
      </c>
      <c r="AN523" t="s">
        <v>121</v>
      </c>
      <c r="AO523" t="s">
        <v>161</v>
      </c>
      <c r="AP523" t="s">
        <v>107</v>
      </c>
      <c r="AQ523" t="s">
        <v>98</v>
      </c>
      <c r="AR523" s="1" t="s">
        <v>80</v>
      </c>
      <c r="AS523" t="s">
        <v>109</v>
      </c>
      <c r="AT523" t="s">
        <v>153</v>
      </c>
      <c r="AU523" t="s">
        <v>104</v>
      </c>
      <c r="AV523" t="s">
        <v>102</v>
      </c>
      <c r="AW523" s="1" t="s">
        <v>92</v>
      </c>
      <c r="AX523" t="s">
        <v>98</v>
      </c>
    </row>
    <row r="524" spans="1:50" x14ac:dyDescent="0.25">
      <c r="A524" s="1">
        <v>523</v>
      </c>
      <c r="P524">
        <f t="shared" si="154"/>
        <v>0</v>
      </c>
      <c r="Q524" t="e">
        <f t="shared" si="155"/>
        <v>#DIV/0!</v>
      </c>
      <c r="S524">
        <f t="shared" si="156"/>
        <v>0</v>
      </c>
      <c r="T524">
        <f t="shared" si="157"/>
        <v>0</v>
      </c>
      <c r="U524">
        <f t="shared" si="158"/>
        <v>0</v>
      </c>
      <c r="V524">
        <f t="shared" si="159"/>
        <v>0</v>
      </c>
      <c r="W524">
        <f t="shared" si="144"/>
        <v>0</v>
      </c>
      <c r="X524">
        <f t="shared" si="145"/>
        <v>0</v>
      </c>
      <c r="Y524">
        <f t="shared" si="146"/>
        <v>0</v>
      </c>
      <c r="Z524">
        <f t="shared" si="147"/>
        <v>0</v>
      </c>
      <c r="AA524">
        <f t="shared" si="148"/>
        <v>0</v>
      </c>
      <c r="AB524">
        <f t="shared" si="149"/>
        <v>0</v>
      </c>
      <c r="AC524">
        <f t="shared" si="150"/>
        <v>0</v>
      </c>
      <c r="AD524">
        <f t="shared" si="151"/>
        <v>0</v>
      </c>
      <c r="AE524">
        <f t="shared" si="152"/>
        <v>0</v>
      </c>
      <c r="AH524">
        <f t="shared" si="153"/>
        <v>0</v>
      </c>
      <c r="AI524">
        <f t="shared" si="160"/>
        <v>0</v>
      </c>
      <c r="AJ524" s="5" t="str">
        <f t="shared" si="161"/>
        <v>Correct</v>
      </c>
      <c r="AK524" s="37"/>
      <c r="AL524" t="s">
        <v>94</v>
      </c>
      <c r="AM524">
        <v>40</v>
      </c>
      <c r="AN524" t="s">
        <v>121</v>
      </c>
      <c r="AO524" t="s">
        <v>161</v>
      </c>
      <c r="AP524" t="s">
        <v>97</v>
      </c>
      <c r="AQ524" t="s">
        <v>98</v>
      </c>
      <c r="AR524" s="1" t="s">
        <v>349</v>
      </c>
      <c r="AS524" t="s">
        <v>114</v>
      </c>
      <c r="AT524" t="s">
        <v>110</v>
      </c>
      <c r="AU524" t="s">
        <v>135</v>
      </c>
      <c r="AV524" t="s">
        <v>102</v>
      </c>
      <c r="AW524" s="1" t="s">
        <v>92</v>
      </c>
      <c r="AX524" t="s">
        <v>102</v>
      </c>
    </row>
    <row r="525" spans="1:50" x14ac:dyDescent="0.25">
      <c r="A525" s="1">
        <v>524</v>
      </c>
      <c r="B525" t="s">
        <v>19</v>
      </c>
      <c r="C525" t="s">
        <v>20</v>
      </c>
      <c r="J525" t="s">
        <v>26</v>
      </c>
      <c r="P525">
        <f t="shared" si="154"/>
        <v>3</v>
      </c>
      <c r="Q525">
        <f t="shared" si="155"/>
        <v>1</v>
      </c>
      <c r="S525">
        <f t="shared" si="156"/>
        <v>1</v>
      </c>
      <c r="T525">
        <f t="shared" si="157"/>
        <v>1</v>
      </c>
      <c r="U525">
        <f t="shared" si="158"/>
        <v>0</v>
      </c>
      <c r="V525">
        <f t="shared" si="159"/>
        <v>0</v>
      </c>
      <c r="W525">
        <f t="shared" si="144"/>
        <v>0</v>
      </c>
      <c r="X525">
        <f t="shared" si="145"/>
        <v>0</v>
      </c>
      <c r="Y525">
        <f t="shared" si="146"/>
        <v>0</v>
      </c>
      <c r="Z525">
        <f t="shared" si="147"/>
        <v>0</v>
      </c>
      <c r="AA525">
        <f t="shared" si="148"/>
        <v>1</v>
      </c>
      <c r="AB525">
        <f t="shared" si="149"/>
        <v>0</v>
      </c>
      <c r="AC525">
        <f t="shared" si="150"/>
        <v>0</v>
      </c>
      <c r="AD525">
        <f t="shared" si="151"/>
        <v>0</v>
      </c>
      <c r="AE525">
        <f t="shared" si="152"/>
        <v>0</v>
      </c>
      <c r="AH525">
        <f t="shared" si="153"/>
        <v>3</v>
      </c>
      <c r="AI525">
        <f t="shared" si="160"/>
        <v>3</v>
      </c>
      <c r="AJ525" s="5" t="str">
        <f t="shared" si="161"/>
        <v>Correct</v>
      </c>
      <c r="AK525" s="37"/>
      <c r="AL525" t="s">
        <v>94</v>
      </c>
      <c r="AM525">
        <v>81</v>
      </c>
      <c r="AN525" t="s">
        <v>95</v>
      </c>
      <c r="AO525" t="s">
        <v>127</v>
      </c>
      <c r="AP525" t="s">
        <v>107</v>
      </c>
      <c r="AQ525" t="s">
        <v>98</v>
      </c>
      <c r="AR525" s="1" t="s">
        <v>80</v>
      </c>
      <c r="AS525" t="s">
        <v>114</v>
      </c>
      <c r="AT525" t="s">
        <v>120</v>
      </c>
      <c r="AU525" t="s">
        <v>104</v>
      </c>
      <c r="AV525" t="s">
        <v>102</v>
      </c>
      <c r="AW525" s="1" t="s">
        <v>91</v>
      </c>
      <c r="AX525" t="s">
        <v>98</v>
      </c>
    </row>
    <row r="526" spans="1:50" x14ac:dyDescent="0.25">
      <c r="A526" s="1">
        <v>525</v>
      </c>
      <c r="C526" t="s">
        <v>20</v>
      </c>
      <c r="D526" t="s">
        <v>21</v>
      </c>
      <c r="I526" t="s">
        <v>267</v>
      </c>
      <c r="J526" t="s">
        <v>26</v>
      </c>
      <c r="P526">
        <f t="shared" si="154"/>
        <v>4</v>
      </c>
      <c r="Q526">
        <f t="shared" si="155"/>
        <v>0.75</v>
      </c>
      <c r="S526">
        <f t="shared" si="156"/>
        <v>0</v>
      </c>
      <c r="T526">
        <f t="shared" si="157"/>
        <v>0.75</v>
      </c>
      <c r="U526">
        <f t="shared" si="158"/>
        <v>0.75</v>
      </c>
      <c r="V526">
        <f t="shared" si="159"/>
        <v>0</v>
      </c>
      <c r="W526">
        <f t="shared" si="144"/>
        <v>0</v>
      </c>
      <c r="X526">
        <f t="shared" si="145"/>
        <v>0</v>
      </c>
      <c r="Y526">
        <f t="shared" si="146"/>
        <v>0</v>
      </c>
      <c r="Z526">
        <f t="shared" si="147"/>
        <v>0.75</v>
      </c>
      <c r="AA526">
        <f t="shared" si="148"/>
        <v>0.75</v>
      </c>
      <c r="AB526">
        <f t="shared" si="149"/>
        <v>0</v>
      </c>
      <c r="AC526">
        <f t="shared" si="150"/>
        <v>0</v>
      </c>
      <c r="AD526">
        <f t="shared" si="151"/>
        <v>0</v>
      </c>
      <c r="AE526">
        <f t="shared" si="152"/>
        <v>0</v>
      </c>
      <c r="AH526">
        <f t="shared" si="153"/>
        <v>3</v>
      </c>
      <c r="AI526">
        <f t="shared" si="160"/>
        <v>4</v>
      </c>
      <c r="AJ526" s="5" t="str">
        <f t="shared" si="161"/>
        <v>Correct</v>
      </c>
      <c r="AK526" s="37"/>
      <c r="AL526" t="s">
        <v>94</v>
      </c>
      <c r="AM526">
        <v>33</v>
      </c>
      <c r="AN526" t="s">
        <v>95</v>
      </c>
      <c r="AO526" t="s">
        <v>243</v>
      </c>
      <c r="AP526" t="s">
        <v>107</v>
      </c>
      <c r="AQ526" t="s">
        <v>98</v>
      </c>
      <c r="AR526" s="1" t="s">
        <v>80</v>
      </c>
      <c r="AS526" t="s">
        <v>114</v>
      </c>
      <c r="AT526" t="s">
        <v>110</v>
      </c>
      <c r="AU526" t="s">
        <v>136</v>
      </c>
      <c r="AV526" t="s">
        <v>102</v>
      </c>
      <c r="AW526" s="1" t="s">
        <v>90</v>
      </c>
      <c r="AX526" t="s">
        <v>102</v>
      </c>
    </row>
    <row r="527" spans="1:50" x14ac:dyDescent="0.25">
      <c r="A527" s="1">
        <v>526</v>
      </c>
      <c r="P527">
        <f t="shared" si="154"/>
        <v>0</v>
      </c>
      <c r="Q527" t="e">
        <f t="shared" si="155"/>
        <v>#DIV/0!</v>
      </c>
      <c r="S527">
        <f t="shared" si="156"/>
        <v>0</v>
      </c>
      <c r="T527">
        <f t="shared" si="157"/>
        <v>0</v>
      </c>
      <c r="U527">
        <f t="shared" si="158"/>
        <v>0</v>
      </c>
      <c r="V527">
        <f t="shared" si="159"/>
        <v>0</v>
      </c>
      <c r="W527">
        <f t="shared" si="144"/>
        <v>0</v>
      </c>
      <c r="X527">
        <f t="shared" si="145"/>
        <v>0</v>
      </c>
      <c r="Y527">
        <f t="shared" si="146"/>
        <v>0</v>
      </c>
      <c r="Z527">
        <f t="shared" si="147"/>
        <v>0</v>
      </c>
      <c r="AA527">
        <f t="shared" si="148"/>
        <v>0</v>
      </c>
      <c r="AB527">
        <f t="shared" si="149"/>
        <v>0</v>
      </c>
      <c r="AC527">
        <f t="shared" si="150"/>
        <v>0</v>
      </c>
      <c r="AD527">
        <f t="shared" si="151"/>
        <v>0</v>
      </c>
      <c r="AE527">
        <f t="shared" si="152"/>
        <v>0</v>
      </c>
      <c r="AH527">
        <f t="shared" si="153"/>
        <v>0</v>
      </c>
      <c r="AI527">
        <f t="shared" si="160"/>
        <v>0</v>
      </c>
      <c r="AJ527" s="5" t="str">
        <f t="shared" si="161"/>
        <v>Correct</v>
      </c>
      <c r="AK527" s="37"/>
      <c r="AL527" t="s">
        <v>94</v>
      </c>
      <c r="AM527">
        <v>87</v>
      </c>
      <c r="AN527" t="s">
        <v>95</v>
      </c>
      <c r="AO527" t="s">
        <v>238</v>
      </c>
      <c r="AP527" t="s">
        <v>107</v>
      </c>
      <c r="AQ527" t="s">
        <v>98</v>
      </c>
      <c r="AR527" s="1" t="s">
        <v>80</v>
      </c>
      <c r="AS527" t="s">
        <v>112</v>
      </c>
      <c r="AT527" t="s">
        <v>110</v>
      </c>
      <c r="AU527" t="s">
        <v>104</v>
      </c>
      <c r="AV527" t="s">
        <v>102</v>
      </c>
      <c r="AW527" s="1" t="s">
        <v>92</v>
      </c>
      <c r="AX527" t="s">
        <v>98</v>
      </c>
    </row>
    <row r="528" spans="1:50" x14ac:dyDescent="0.25">
      <c r="A528" s="1">
        <v>527</v>
      </c>
      <c r="E528" t="s">
        <v>22</v>
      </c>
      <c r="P528">
        <f t="shared" si="154"/>
        <v>1</v>
      </c>
      <c r="Q528">
        <f t="shared" si="155"/>
        <v>3</v>
      </c>
      <c r="S528">
        <f t="shared" si="156"/>
        <v>0</v>
      </c>
      <c r="T528">
        <f t="shared" si="157"/>
        <v>0</v>
      </c>
      <c r="U528">
        <f t="shared" si="158"/>
        <v>0</v>
      </c>
      <c r="V528">
        <f t="shared" si="159"/>
        <v>1</v>
      </c>
      <c r="W528">
        <f t="shared" si="144"/>
        <v>0</v>
      </c>
      <c r="X528">
        <f t="shared" si="145"/>
        <v>0</v>
      </c>
      <c r="Y528">
        <f t="shared" si="146"/>
        <v>0</v>
      </c>
      <c r="Z528">
        <f t="shared" si="147"/>
        <v>0</v>
      </c>
      <c r="AA528">
        <f t="shared" si="148"/>
        <v>0</v>
      </c>
      <c r="AB528">
        <f t="shared" si="149"/>
        <v>0</v>
      </c>
      <c r="AC528">
        <f t="shared" si="150"/>
        <v>0</v>
      </c>
      <c r="AD528">
        <f t="shared" si="151"/>
        <v>0</v>
      </c>
      <c r="AE528">
        <f t="shared" si="152"/>
        <v>0</v>
      </c>
      <c r="AH528">
        <f t="shared" si="153"/>
        <v>1</v>
      </c>
      <c r="AI528">
        <f t="shared" si="160"/>
        <v>1</v>
      </c>
      <c r="AJ528" s="5" t="str">
        <f t="shared" si="161"/>
        <v>Correct</v>
      </c>
      <c r="AK528" s="37"/>
      <c r="AL528" t="s">
        <v>94</v>
      </c>
      <c r="AM528">
        <v>68</v>
      </c>
      <c r="AN528" t="s">
        <v>95</v>
      </c>
      <c r="AO528" t="s">
        <v>158</v>
      </c>
      <c r="AP528" t="s">
        <v>107</v>
      </c>
      <c r="AQ528" t="s">
        <v>98</v>
      </c>
      <c r="AR528" s="1" t="s">
        <v>365</v>
      </c>
      <c r="AS528" t="s">
        <v>99</v>
      </c>
      <c r="AT528" t="s">
        <v>103</v>
      </c>
      <c r="AU528" t="s">
        <v>104</v>
      </c>
      <c r="AV528" t="s">
        <v>102</v>
      </c>
      <c r="AW528" s="1" t="s">
        <v>91</v>
      </c>
      <c r="AX528" t="s">
        <v>102</v>
      </c>
    </row>
    <row r="529" spans="1:50" x14ac:dyDescent="0.25">
      <c r="A529" s="1">
        <v>528</v>
      </c>
      <c r="C529" t="s">
        <v>20</v>
      </c>
      <c r="P529">
        <f t="shared" si="154"/>
        <v>1</v>
      </c>
      <c r="Q529">
        <f t="shared" si="155"/>
        <v>3</v>
      </c>
      <c r="S529">
        <f t="shared" si="156"/>
        <v>0</v>
      </c>
      <c r="T529">
        <f t="shared" si="157"/>
        <v>1</v>
      </c>
      <c r="U529">
        <f t="shared" si="158"/>
        <v>0</v>
      </c>
      <c r="V529">
        <f t="shared" si="159"/>
        <v>0</v>
      </c>
      <c r="W529">
        <f t="shared" si="144"/>
        <v>0</v>
      </c>
      <c r="X529">
        <f t="shared" si="145"/>
        <v>0</v>
      </c>
      <c r="Y529">
        <f t="shared" si="146"/>
        <v>0</v>
      </c>
      <c r="Z529">
        <f t="shared" si="147"/>
        <v>0</v>
      </c>
      <c r="AA529">
        <f t="shared" si="148"/>
        <v>0</v>
      </c>
      <c r="AB529">
        <f t="shared" si="149"/>
        <v>0</v>
      </c>
      <c r="AC529">
        <f t="shared" si="150"/>
        <v>0</v>
      </c>
      <c r="AD529">
        <f t="shared" si="151"/>
        <v>0</v>
      </c>
      <c r="AE529">
        <f t="shared" si="152"/>
        <v>0</v>
      </c>
      <c r="AH529">
        <f t="shared" si="153"/>
        <v>1</v>
      </c>
      <c r="AI529">
        <f t="shared" si="160"/>
        <v>1</v>
      </c>
      <c r="AJ529" s="5" t="str">
        <f t="shared" si="161"/>
        <v>Correct</v>
      </c>
      <c r="AK529" s="37"/>
      <c r="AL529" t="s">
        <v>105</v>
      </c>
      <c r="AM529">
        <v>69</v>
      </c>
      <c r="AN529" t="s">
        <v>95</v>
      </c>
      <c r="AO529" t="s">
        <v>241</v>
      </c>
      <c r="AP529" t="s">
        <v>107</v>
      </c>
      <c r="AQ529" t="s">
        <v>98</v>
      </c>
      <c r="AR529" s="1" t="s">
        <v>80</v>
      </c>
      <c r="AT529" t="s">
        <v>110</v>
      </c>
      <c r="AU529" t="s">
        <v>104</v>
      </c>
      <c r="AV529" t="s">
        <v>102</v>
      </c>
      <c r="AW529" s="1" t="s">
        <v>373</v>
      </c>
      <c r="AX529" t="s">
        <v>98</v>
      </c>
    </row>
    <row r="530" spans="1:50" x14ac:dyDescent="0.25">
      <c r="A530" s="1">
        <v>529</v>
      </c>
      <c r="B530" t="s">
        <v>19</v>
      </c>
      <c r="J530" t="s">
        <v>26</v>
      </c>
      <c r="K530" t="s">
        <v>27</v>
      </c>
      <c r="P530">
        <f t="shared" si="154"/>
        <v>3</v>
      </c>
      <c r="Q530">
        <f t="shared" si="155"/>
        <v>1</v>
      </c>
      <c r="S530">
        <f t="shared" si="156"/>
        <v>1</v>
      </c>
      <c r="T530">
        <f t="shared" si="157"/>
        <v>0</v>
      </c>
      <c r="U530">
        <f t="shared" si="158"/>
        <v>0</v>
      </c>
      <c r="V530">
        <f t="shared" si="159"/>
        <v>0</v>
      </c>
      <c r="W530">
        <f t="shared" si="144"/>
        <v>0</v>
      </c>
      <c r="X530">
        <f t="shared" si="145"/>
        <v>0</v>
      </c>
      <c r="Y530">
        <f t="shared" si="146"/>
        <v>0</v>
      </c>
      <c r="Z530">
        <f t="shared" si="147"/>
        <v>0</v>
      </c>
      <c r="AA530">
        <f t="shared" si="148"/>
        <v>1</v>
      </c>
      <c r="AB530">
        <f t="shared" si="149"/>
        <v>1</v>
      </c>
      <c r="AC530">
        <f t="shared" si="150"/>
        <v>0</v>
      </c>
      <c r="AD530">
        <f t="shared" si="151"/>
        <v>0</v>
      </c>
      <c r="AE530">
        <f t="shared" si="152"/>
        <v>0</v>
      </c>
      <c r="AH530">
        <f t="shared" si="153"/>
        <v>3</v>
      </c>
      <c r="AI530">
        <f t="shared" si="160"/>
        <v>3</v>
      </c>
      <c r="AJ530" s="5" t="str">
        <f t="shared" si="161"/>
        <v>Correct</v>
      </c>
      <c r="AK530" s="37"/>
      <c r="AL530" t="s">
        <v>94</v>
      </c>
      <c r="AM530">
        <v>24</v>
      </c>
      <c r="AN530" t="s">
        <v>95</v>
      </c>
      <c r="AO530" t="s">
        <v>158</v>
      </c>
      <c r="AP530" t="s">
        <v>107</v>
      </c>
      <c r="AR530" s="1" t="s">
        <v>80</v>
      </c>
      <c r="AS530" t="s">
        <v>99</v>
      </c>
      <c r="AT530" t="s">
        <v>120</v>
      </c>
      <c r="AU530" t="s">
        <v>125</v>
      </c>
      <c r="AV530" t="s">
        <v>102</v>
      </c>
      <c r="AW530" s="1" t="s">
        <v>92</v>
      </c>
    </row>
    <row r="531" spans="1:50" x14ac:dyDescent="0.25">
      <c r="A531" s="1">
        <v>530</v>
      </c>
      <c r="J531" t="s">
        <v>26</v>
      </c>
      <c r="P531">
        <f t="shared" si="154"/>
        <v>1</v>
      </c>
      <c r="Q531">
        <f t="shared" si="155"/>
        <v>3</v>
      </c>
      <c r="S531">
        <f t="shared" si="156"/>
        <v>0</v>
      </c>
      <c r="T531">
        <f t="shared" si="157"/>
        <v>0</v>
      </c>
      <c r="U531">
        <f t="shared" si="158"/>
        <v>0</v>
      </c>
      <c r="V531">
        <f t="shared" si="159"/>
        <v>0</v>
      </c>
      <c r="W531">
        <f t="shared" si="144"/>
        <v>0</v>
      </c>
      <c r="X531">
        <f t="shared" si="145"/>
        <v>0</v>
      </c>
      <c r="Y531">
        <f t="shared" si="146"/>
        <v>0</v>
      </c>
      <c r="Z531">
        <f t="shared" si="147"/>
        <v>0</v>
      </c>
      <c r="AA531">
        <f t="shared" si="148"/>
        <v>1</v>
      </c>
      <c r="AB531">
        <f t="shared" si="149"/>
        <v>0</v>
      </c>
      <c r="AC531">
        <f t="shared" si="150"/>
        <v>0</v>
      </c>
      <c r="AD531">
        <f t="shared" si="151"/>
        <v>0</v>
      </c>
      <c r="AE531">
        <f t="shared" si="152"/>
        <v>0</v>
      </c>
      <c r="AH531">
        <f t="shared" si="153"/>
        <v>1</v>
      </c>
      <c r="AI531">
        <f t="shared" si="160"/>
        <v>1</v>
      </c>
      <c r="AJ531" s="5" t="str">
        <f t="shared" si="161"/>
        <v>Correct</v>
      </c>
      <c r="AK531" s="37"/>
      <c r="AL531" t="s">
        <v>94</v>
      </c>
      <c r="AM531">
        <v>65</v>
      </c>
      <c r="AN531" t="s">
        <v>95</v>
      </c>
      <c r="AO531" t="s">
        <v>156</v>
      </c>
      <c r="AP531" t="s">
        <v>107</v>
      </c>
      <c r="AQ531" t="s">
        <v>98</v>
      </c>
      <c r="AR531" s="1" t="s">
        <v>80</v>
      </c>
      <c r="AS531" t="s">
        <v>114</v>
      </c>
      <c r="AT531" t="s">
        <v>120</v>
      </c>
      <c r="AU531" t="s">
        <v>101</v>
      </c>
      <c r="AV531" t="s">
        <v>102</v>
      </c>
      <c r="AW531" s="1" t="s">
        <v>92</v>
      </c>
      <c r="AX531" t="s">
        <v>102</v>
      </c>
    </row>
    <row r="532" spans="1:50" x14ac:dyDescent="0.25">
      <c r="A532" s="1">
        <v>531</v>
      </c>
      <c r="C532" t="s">
        <v>20</v>
      </c>
      <c r="D532" t="s">
        <v>21</v>
      </c>
      <c r="K532" t="s">
        <v>27</v>
      </c>
      <c r="P532">
        <f t="shared" si="154"/>
        <v>3</v>
      </c>
      <c r="Q532">
        <f t="shared" si="155"/>
        <v>1</v>
      </c>
      <c r="S532">
        <f t="shared" si="156"/>
        <v>0</v>
      </c>
      <c r="T532">
        <f t="shared" si="157"/>
        <v>1</v>
      </c>
      <c r="U532">
        <f t="shared" si="158"/>
        <v>1</v>
      </c>
      <c r="V532">
        <f t="shared" si="159"/>
        <v>0</v>
      </c>
      <c r="W532">
        <f t="shared" si="144"/>
        <v>0</v>
      </c>
      <c r="X532">
        <f t="shared" si="145"/>
        <v>0</v>
      </c>
      <c r="Y532">
        <f t="shared" si="146"/>
        <v>0</v>
      </c>
      <c r="Z532">
        <f t="shared" si="147"/>
        <v>0</v>
      </c>
      <c r="AA532">
        <f t="shared" si="148"/>
        <v>0</v>
      </c>
      <c r="AB532">
        <f t="shared" si="149"/>
        <v>1</v>
      </c>
      <c r="AC532">
        <f t="shared" si="150"/>
        <v>0</v>
      </c>
      <c r="AD532">
        <f t="shared" si="151"/>
        <v>0</v>
      </c>
      <c r="AE532">
        <f t="shared" si="152"/>
        <v>0</v>
      </c>
      <c r="AH532">
        <f t="shared" si="153"/>
        <v>3</v>
      </c>
      <c r="AI532">
        <f t="shared" si="160"/>
        <v>3</v>
      </c>
      <c r="AJ532" s="5" t="str">
        <f t="shared" si="161"/>
        <v>Correct</v>
      </c>
      <c r="AK532" s="37"/>
      <c r="AL532" t="s">
        <v>105</v>
      </c>
      <c r="AM532">
        <v>91</v>
      </c>
      <c r="AN532" t="s">
        <v>95</v>
      </c>
      <c r="AO532" t="s">
        <v>156</v>
      </c>
      <c r="AP532" t="s">
        <v>107</v>
      </c>
      <c r="AQ532" t="s">
        <v>98</v>
      </c>
      <c r="AR532" s="1" t="s">
        <v>80</v>
      </c>
      <c r="AS532" t="s">
        <v>99</v>
      </c>
      <c r="AT532" t="s">
        <v>110</v>
      </c>
      <c r="AU532" t="s">
        <v>104</v>
      </c>
      <c r="AV532" t="s">
        <v>102</v>
      </c>
      <c r="AW532" s="1" t="s">
        <v>91</v>
      </c>
      <c r="AX532" t="s">
        <v>98</v>
      </c>
    </row>
    <row r="533" spans="1:50" x14ac:dyDescent="0.25">
      <c r="A533" s="1">
        <v>532</v>
      </c>
      <c r="J533" t="s">
        <v>26</v>
      </c>
      <c r="P533">
        <f t="shared" si="154"/>
        <v>1</v>
      </c>
      <c r="Q533">
        <f t="shared" si="155"/>
        <v>3</v>
      </c>
      <c r="S533">
        <f t="shared" si="156"/>
        <v>0</v>
      </c>
      <c r="T533">
        <f t="shared" si="157"/>
        <v>0</v>
      </c>
      <c r="U533">
        <f t="shared" si="158"/>
        <v>0</v>
      </c>
      <c r="V533">
        <f t="shared" si="159"/>
        <v>0</v>
      </c>
      <c r="W533">
        <f t="shared" si="144"/>
        <v>0</v>
      </c>
      <c r="X533">
        <f t="shared" si="145"/>
        <v>0</v>
      </c>
      <c r="Y533">
        <f t="shared" si="146"/>
        <v>0</v>
      </c>
      <c r="Z533">
        <f t="shared" si="147"/>
        <v>0</v>
      </c>
      <c r="AA533">
        <f t="shared" si="148"/>
        <v>1</v>
      </c>
      <c r="AB533">
        <f t="shared" si="149"/>
        <v>0</v>
      </c>
      <c r="AC533">
        <f t="shared" si="150"/>
        <v>0</v>
      </c>
      <c r="AD533">
        <f t="shared" si="151"/>
        <v>0</v>
      </c>
      <c r="AE533">
        <f t="shared" si="152"/>
        <v>0</v>
      </c>
      <c r="AH533">
        <f t="shared" si="153"/>
        <v>1</v>
      </c>
      <c r="AI533">
        <f t="shared" si="160"/>
        <v>1</v>
      </c>
      <c r="AJ533" s="5" t="str">
        <f t="shared" si="161"/>
        <v>Correct</v>
      </c>
      <c r="AK533" s="37"/>
      <c r="AL533" t="s">
        <v>94</v>
      </c>
      <c r="AM533">
        <v>71</v>
      </c>
      <c r="AN533" t="s">
        <v>115</v>
      </c>
      <c r="AO533" t="s">
        <v>327</v>
      </c>
      <c r="AP533" t="s">
        <v>89</v>
      </c>
      <c r="AQ533" t="s">
        <v>98</v>
      </c>
      <c r="AR533" s="1" t="s">
        <v>89</v>
      </c>
      <c r="AT533" t="s">
        <v>110</v>
      </c>
      <c r="AU533" t="s">
        <v>104</v>
      </c>
      <c r="AV533" t="s">
        <v>102</v>
      </c>
      <c r="AW533" s="1" t="s">
        <v>91</v>
      </c>
    </row>
    <row r="534" spans="1:50" x14ac:dyDescent="0.25">
      <c r="A534" s="1">
        <v>533</v>
      </c>
      <c r="C534" t="s">
        <v>20</v>
      </c>
      <c r="K534" t="s">
        <v>27</v>
      </c>
      <c r="L534" t="s">
        <v>28</v>
      </c>
      <c r="P534">
        <f t="shared" si="154"/>
        <v>3</v>
      </c>
      <c r="Q534">
        <f t="shared" si="155"/>
        <v>1</v>
      </c>
      <c r="S534">
        <f t="shared" si="156"/>
        <v>0</v>
      </c>
      <c r="T534">
        <f t="shared" si="157"/>
        <v>1</v>
      </c>
      <c r="U534">
        <f t="shared" si="158"/>
        <v>0</v>
      </c>
      <c r="V534">
        <f t="shared" si="159"/>
        <v>0</v>
      </c>
      <c r="W534">
        <f t="shared" si="144"/>
        <v>0</v>
      </c>
      <c r="X534">
        <f t="shared" si="145"/>
        <v>0</v>
      </c>
      <c r="Y534">
        <f t="shared" si="146"/>
        <v>0</v>
      </c>
      <c r="Z534">
        <f t="shared" si="147"/>
        <v>0</v>
      </c>
      <c r="AA534">
        <f t="shared" si="148"/>
        <v>0</v>
      </c>
      <c r="AB534">
        <f t="shared" si="149"/>
        <v>1</v>
      </c>
      <c r="AC534">
        <f t="shared" si="150"/>
        <v>1</v>
      </c>
      <c r="AD534">
        <f t="shared" si="151"/>
        <v>0</v>
      </c>
      <c r="AE534">
        <f t="shared" si="152"/>
        <v>0</v>
      </c>
      <c r="AH534">
        <f t="shared" si="153"/>
        <v>3</v>
      </c>
      <c r="AI534">
        <f t="shared" si="160"/>
        <v>3</v>
      </c>
      <c r="AJ534" s="5" t="str">
        <f t="shared" si="161"/>
        <v>Correct</v>
      </c>
      <c r="AK534" s="37"/>
      <c r="AL534" t="s">
        <v>94</v>
      </c>
      <c r="AM534">
        <v>20</v>
      </c>
      <c r="AN534" t="s">
        <v>95</v>
      </c>
      <c r="AO534" t="s">
        <v>142</v>
      </c>
      <c r="AP534" t="s">
        <v>107</v>
      </c>
      <c r="AQ534" t="s">
        <v>98</v>
      </c>
      <c r="AR534" s="1" t="s">
        <v>80</v>
      </c>
      <c r="AS534" t="s">
        <v>108</v>
      </c>
      <c r="AT534" t="s">
        <v>120</v>
      </c>
      <c r="AU534" t="s">
        <v>101</v>
      </c>
      <c r="AV534" t="s">
        <v>102</v>
      </c>
      <c r="AW534" s="1" t="s">
        <v>92</v>
      </c>
      <c r="AX534" t="s">
        <v>102</v>
      </c>
    </row>
    <row r="535" spans="1:50" x14ac:dyDescent="0.25">
      <c r="A535" s="1">
        <v>534</v>
      </c>
      <c r="C535" t="s">
        <v>20</v>
      </c>
      <c r="D535" t="s">
        <v>21</v>
      </c>
      <c r="I535" t="s">
        <v>267</v>
      </c>
      <c r="P535">
        <f t="shared" si="154"/>
        <v>3</v>
      </c>
      <c r="Q535">
        <f t="shared" si="155"/>
        <v>1</v>
      </c>
      <c r="S535">
        <f t="shared" si="156"/>
        <v>0</v>
      </c>
      <c r="T535">
        <f t="shared" si="157"/>
        <v>1</v>
      </c>
      <c r="U535">
        <f t="shared" si="158"/>
        <v>1</v>
      </c>
      <c r="V535">
        <f t="shared" si="159"/>
        <v>0</v>
      </c>
      <c r="W535">
        <f t="shared" si="144"/>
        <v>0</v>
      </c>
      <c r="X535">
        <f t="shared" si="145"/>
        <v>0</v>
      </c>
      <c r="Y535">
        <f t="shared" si="146"/>
        <v>0</v>
      </c>
      <c r="Z535">
        <f t="shared" si="147"/>
        <v>1</v>
      </c>
      <c r="AA535">
        <f t="shared" si="148"/>
        <v>0</v>
      </c>
      <c r="AB535">
        <f t="shared" si="149"/>
        <v>0</v>
      </c>
      <c r="AC535">
        <f t="shared" si="150"/>
        <v>0</v>
      </c>
      <c r="AD535">
        <f t="shared" si="151"/>
        <v>0</v>
      </c>
      <c r="AE535">
        <f t="shared" si="152"/>
        <v>0</v>
      </c>
      <c r="AH535">
        <f t="shared" si="153"/>
        <v>3</v>
      </c>
      <c r="AI535">
        <f t="shared" si="160"/>
        <v>3</v>
      </c>
      <c r="AJ535" s="5" t="str">
        <f t="shared" si="161"/>
        <v>Correct</v>
      </c>
      <c r="AK535" s="37"/>
      <c r="AL535" t="s">
        <v>94</v>
      </c>
      <c r="AM535">
        <v>61</v>
      </c>
      <c r="AN535" t="s">
        <v>95</v>
      </c>
      <c r="AO535" t="s">
        <v>201</v>
      </c>
      <c r="AP535" t="s">
        <v>107</v>
      </c>
      <c r="AQ535" t="s">
        <v>98</v>
      </c>
      <c r="AR535" s="1" t="s">
        <v>80</v>
      </c>
      <c r="AS535" t="s">
        <v>109</v>
      </c>
      <c r="AT535" t="s">
        <v>103</v>
      </c>
      <c r="AU535" t="s">
        <v>101</v>
      </c>
      <c r="AV535" t="s">
        <v>102</v>
      </c>
      <c r="AW535" s="1" t="s">
        <v>90</v>
      </c>
      <c r="AX535" t="s">
        <v>102</v>
      </c>
    </row>
    <row r="536" spans="1:50" x14ac:dyDescent="0.25">
      <c r="A536" s="1">
        <v>535</v>
      </c>
      <c r="C536" t="s">
        <v>20</v>
      </c>
      <c r="D536" t="s">
        <v>21</v>
      </c>
      <c r="J536" t="s">
        <v>26</v>
      </c>
      <c r="P536">
        <f t="shared" si="154"/>
        <v>3</v>
      </c>
      <c r="Q536">
        <f t="shared" si="155"/>
        <v>1</v>
      </c>
      <c r="S536">
        <f t="shared" si="156"/>
        <v>0</v>
      </c>
      <c r="T536">
        <f t="shared" si="157"/>
        <v>1</v>
      </c>
      <c r="U536">
        <f t="shared" si="158"/>
        <v>1</v>
      </c>
      <c r="V536">
        <f t="shared" si="159"/>
        <v>0</v>
      </c>
      <c r="W536">
        <f t="shared" si="144"/>
        <v>0</v>
      </c>
      <c r="X536">
        <f t="shared" si="145"/>
        <v>0</v>
      </c>
      <c r="Y536">
        <f t="shared" si="146"/>
        <v>0</v>
      </c>
      <c r="Z536">
        <f t="shared" si="147"/>
        <v>0</v>
      </c>
      <c r="AA536">
        <f t="shared" si="148"/>
        <v>1</v>
      </c>
      <c r="AB536">
        <f t="shared" si="149"/>
        <v>0</v>
      </c>
      <c r="AC536">
        <f t="shared" si="150"/>
        <v>0</v>
      </c>
      <c r="AD536">
        <f t="shared" si="151"/>
        <v>0</v>
      </c>
      <c r="AE536">
        <f t="shared" si="152"/>
        <v>0</v>
      </c>
      <c r="AH536">
        <f t="shared" si="153"/>
        <v>3</v>
      </c>
      <c r="AI536">
        <f t="shared" si="160"/>
        <v>3</v>
      </c>
      <c r="AJ536" s="5" t="str">
        <f t="shared" si="161"/>
        <v>Correct</v>
      </c>
      <c r="AK536" s="37"/>
      <c r="AL536" t="s">
        <v>94</v>
      </c>
      <c r="AM536">
        <v>20</v>
      </c>
      <c r="AN536" t="s">
        <v>115</v>
      </c>
      <c r="AO536" t="s">
        <v>322</v>
      </c>
      <c r="AP536" t="s">
        <v>97</v>
      </c>
      <c r="AR536" s="1" t="s">
        <v>80</v>
      </c>
      <c r="AS536" t="s">
        <v>99</v>
      </c>
      <c r="AT536" t="s">
        <v>120</v>
      </c>
      <c r="AU536" t="s">
        <v>136</v>
      </c>
      <c r="AV536" t="s">
        <v>102</v>
      </c>
      <c r="AW536" s="1"/>
      <c r="AX536" t="s">
        <v>102</v>
      </c>
    </row>
    <row r="537" spans="1:50" x14ac:dyDescent="0.25">
      <c r="A537" s="1">
        <v>536</v>
      </c>
      <c r="G537" t="s">
        <v>24</v>
      </c>
      <c r="K537" t="s">
        <v>27</v>
      </c>
      <c r="M537" t="s">
        <v>29</v>
      </c>
      <c r="P537">
        <f t="shared" si="154"/>
        <v>3</v>
      </c>
      <c r="Q537">
        <f t="shared" si="155"/>
        <v>1</v>
      </c>
      <c r="S537">
        <f t="shared" si="156"/>
        <v>0</v>
      </c>
      <c r="T537">
        <f t="shared" si="157"/>
        <v>0</v>
      </c>
      <c r="U537">
        <f t="shared" si="158"/>
        <v>0</v>
      </c>
      <c r="V537">
        <f t="shared" si="159"/>
        <v>0</v>
      </c>
      <c r="W537">
        <f t="shared" si="144"/>
        <v>0</v>
      </c>
      <c r="X537">
        <f t="shared" si="145"/>
        <v>1</v>
      </c>
      <c r="Y537">
        <f t="shared" si="146"/>
        <v>0</v>
      </c>
      <c r="Z537">
        <f t="shared" si="147"/>
        <v>0</v>
      </c>
      <c r="AA537">
        <f t="shared" si="148"/>
        <v>0</v>
      </c>
      <c r="AB537">
        <f t="shared" si="149"/>
        <v>1</v>
      </c>
      <c r="AC537">
        <f t="shared" si="150"/>
        <v>0</v>
      </c>
      <c r="AD537">
        <f t="shared" si="151"/>
        <v>1</v>
      </c>
      <c r="AE537">
        <f t="shared" si="152"/>
        <v>0</v>
      </c>
      <c r="AH537">
        <f t="shared" si="153"/>
        <v>3</v>
      </c>
      <c r="AI537">
        <f t="shared" si="160"/>
        <v>3</v>
      </c>
      <c r="AJ537" s="5" t="str">
        <f t="shared" si="161"/>
        <v>Correct</v>
      </c>
      <c r="AK537" s="37"/>
      <c r="AL537" t="s">
        <v>105</v>
      </c>
      <c r="AM537">
        <v>67</v>
      </c>
      <c r="AN537" t="s">
        <v>95</v>
      </c>
      <c r="AO537" t="s">
        <v>156</v>
      </c>
      <c r="AP537" t="s">
        <v>128</v>
      </c>
      <c r="AQ537" t="s">
        <v>98</v>
      </c>
      <c r="AR537" s="1" t="s">
        <v>363</v>
      </c>
      <c r="AS537" t="s">
        <v>99</v>
      </c>
      <c r="AT537" t="s">
        <v>100</v>
      </c>
      <c r="AU537" t="s">
        <v>104</v>
      </c>
      <c r="AV537" t="s">
        <v>102</v>
      </c>
      <c r="AW537" s="1" t="s">
        <v>91</v>
      </c>
      <c r="AX537" t="s">
        <v>102</v>
      </c>
    </row>
    <row r="538" spans="1:50" x14ac:dyDescent="0.25">
      <c r="A538" s="1">
        <v>537</v>
      </c>
      <c r="P538">
        <f t="shared" si="154"/>
        <v>0</v>
      </c>
      <c r="Q538" t="e">
        <f t="shared" si="155"/>
        <v>#DIV/0!</v>
      </c>
      <c r="S538">
        <f t="shared" si="156"/>
        <v>0</v>
      </c>
      <c r="T538">
        <f t="shared" si="157"/>
        <v>0</v>
      </c>
      <c r="U538">
        <f t="shared" si="158"/>
        <v>0</v>
      </c>
      <c r="V538">
        <f t="shared" si="159"/>
        <v>0</v>
      </c>
      <c r="W538">
        <f t="shared" si="144"/>
        <v>0</v>
      </c>
      <c r="X538">
        <f t="shared" si="145"/>
        <v>0</v>
      </c>
      <c r="Y538">
        <f t="shared" si="146"/>
        <v>0</v>
      </c>
      <c r="Z538">
        <f t="shared" si="147"/>
        <v>0</v>
      </c>
      <c r="AA538">
        <f t="shared" si="148"/>
        <v>0</v>
      </c>
      <c r="AB538">
        <f t="shared" si="149"/>
        <v>0</v>
      </c>
      <c r="AC538">
        <f t="shared" si="150"/>
        <v>0</v>
      </c>
      <c r="AD538">
        <f t="shared" si="151"/>
        <v>0</v>
      </c>
      <c r="AE538">
        <f t="shared" si="152"/>
        <v>0</v>
      </c>
      <c r="AH538">
        <f t="shared" si="153"/>
        <v>0</v>
      </c>
      <c r="AI538">
        <f t="shared" si="160"/>
        <v>0</v>
      </c>
      <c r="AJ538" s="5" t="str">
        <f t="shared" si="161"/>
        <v>Correct</v>
      </c>
      <c r="AK538" s="37"/>
      <c r="AL538" t="s">
        <v>94</v>
      </c>
      <c r="AM538">
        <v>65</v>
      </c>
      <c r="AN538" t="s">
        <v>95</v>
      </c>
      <c r="AO538" t="s">
        <v>158</v>
      </c>
      <c r="AP538" t="s">
        <v>128</v>
      </c>
      <c r="AQ538" t="s">
        <v>98</v>
      </c>
      <c r="AR538" s="1" t="s">
        <v>80</v>
      </c>
      <c r="AS538" t="s">
        <v>114</v>
      </c>
      <c r="AT538" t="s">
        <v>100</v>
      </c>
      <c r="AU538" t="s">
        <v>104</v>
      </c>
      <c r="AV538" t="s">
        <v>102</v>
      </c>
      <c r="AW538" s="1" t="s">
        <v>91</v>
      </c>
      <c r="AX538" t="s">
        <v>102</v>
      </c>
    </row>
    <row r="539" spans="1:50" x14ac:dyDescent="0.25">
      <c r="A539" s="1">
        <v>538</v>
      </c>
      <c r="P539">
        <f t="shared" si="154"/>
        <v>0</v>
      </c>
      <c r="Q539" t="e">
        <f t="shared" si="155"/>
        <v>#DIV/0!</v>
      </c>
      <c r="S539">
        <f t="shared" si="156"/>
        <v>0</v>
      </c>
      <c r="T539">
        <f t="shared" si="157"/>
        <v>0</v>
      </c>
      <c r="U539">
        <f t="shared" si="158"/>
        <v>0</v>
      </c>
      <c r="V539">
        <f t="shared" si="159"/>
        <v>0</v>
      </c>
      <c r="W539">
        <f t="shared" si="144"/>
        <v>0</v>
      </c>
      <c r="X539">
        <f t="shared" si="145"/>
        <v>0</v>
      </c>
      <c r="Y539">
        <f t="shared" si="146"/>
        <v>0</v>
      </c>
      <c r="Z539">
        <f t="shared" si="147"/>
        <v>0</v>
      </c>
      <c r="AA539">
        <f t="shared" si="148"/>
        <v>0</v>
      </c>
      <c r="AB539">
        <f t="shared" si="149"/>
        <v>0</v>
      </c>
      <c r="AC539">
        <f t="shared" si="150"/>
        <v>0</v>
      </c>
      <c r="AD539">
        <f t="shared" si="151"/>
        <v>0</v>
      </c>
      <c r="AE539">
        <f t="shared" si="152"/>
        <v>0</v>
      </c>
      <c r="AH539">
        <f t="shared" si="153"/>
        <v>0</v>
      </c>
      <c r="AI539">
        <f t="shared" si="160"/>
        <v>0</v>
      </c>
      <c r="AJ539" s="5" t="str">
        <f t="shared" si="161"/>
        <v>Correct</v>
      </c>
      <c r="AK539" s="37"/>
      <c r="AL539" t="s">
        <v>94</v>
      </c>
      <c r="AM539">
        <v>91</v>
      </c>
      <c r="AN539" t="s">
        <v>121</v>
      </c>
      <c r="AO539" t="s">
        <v>217</v>
      </c>
      <c r="AP539" t="s">
        <v>107</v>
      </c>
      <c r="AQ539" t="s">
        <v>98</v>
      </c>
      <c r="AR539" s="1" t="s">
        <v>80</v>
      </c>
      <c r="AS539" t="s">
        <v>108</v>
      </c>
      <c r="AT539" t="s">
        <v>100</v>
      </c>
      <c r="AU539" t="s">
        <v>104</v>
      </c>
      <c r="AV539" t="s">
        <v>102</v>
      </c>
      <c r="AW539" s="1" t="s">
        <v>91</v>
      </c>
      <c r="AX539" t="s">
        <v>98</v>
      </c>
    </row>
    <row r="540" spans="1:50" x14ac:dyDescent="0.25">
      <c r="A540" s="1">
        <v>539</v>
      </c>
      <c r="K540" t="s">
        <v>27</v>
      </c>
      <c r="P540">
        <f t="shared" si="154"/>
        <v>1</v>
      </c>
      <c r="Q540">
        <f t="shared" si="155"/>
        <v>3</v>
      </c>
      <c r="S540">
        <f t="shared" si="156"/>
        <v>0</v>
      </c>
      <c r="T540">
        <f t="shared" si="157"/>
        <v>0</v>
      </c>
      <c r="U540">
        <f t="shared" si="158"/>
        <v>0</v>
      </c>
      <c r="V540">
        <f t="shared" si="159"/>
        <v>0</v>
      </c>
      <c r="W540">
        <f t="shared" si="144"/>
        <v>0</v>
      </c>
      <c r="X540">
        <f t="shared" si="145"/>
        <v>0</v>
      </c>
      <c r="Y540">
        <f t="shared" si="146"/>
        <v>0</v>
      </c>
      <c r="Z540">
        <f t="shared" si="147"/>
        <v>0</v>
      </c>
      <c r="AA540">
        <f t="shared" si="148"/>
        <v>0</v>
      </c>
      <c r="AB540">
        <f t="shared" si="149"/>
        <v>1</v>
      </c>
      <c r="AC540">
        <f t="shared" si="150"/>
        <v>0</v>
      </c>
      <c r="AD540">
        <f t="shared" si="151"/>
        <v>0</v>
      </c>
      <c r="AE540">
        <f t="shared" si="152"/>
        <v>0</v>
      </c>
      <c r="AH540">
        <f t="shared" si="153"/>
        <v>1</v>
      </c>
      <c r="AI540">
        <f t="shared" si="160"/>
        <v>1</v>
      </c>
      <c r="AJ540" s="5" t="str">
        <f t="shared" si="161"/>
        <v>Correct</v>
      </c>
      <c r="AK540" s="37"/>
      <c r="AL540" t="s">
        <v>94</v>
      </c>
      <c r="AM540">
        <v>76</v>
      </c>
      <c r="AN540" t="s">
        <v>95</v>
      </c>
      <c r="AO540" t="s">
        <v>201</v>
      </c>
      <c r="AP540" t="s">
        <v>107</v>
      </c>
      <c r="AQ540" t="s">
        <v>98</v>
      </c>
      <c r="AR540" s="1" t="s">
        <v>80</v>
      </c>
      <c r="AS540" t="s">
        <v>109</v>
      </c>
      <c r="AT540" t="s">
        <v>103</v>
      </c>
      <c r="AU540" t="s">
        <v>104</v>
      </c>
      <c r="AV540" t="s">
        <v>98</v>
      </c>
      <c r="AW540" s="1"/>
      <c r="AX540" t="s">
        <v>98</v>
      </c>
    </row>
    <row r="541" spans="1:50" x14ac:dyDescent="0.25">
      <c r="A541" s="1">
        <v>540</v>
      </c>
      <c r="B541" t="s">
        <v>19</v>
      </c>
      <c r="C541" t="s">
        <v>20</v>
      </c>
      <c r="J541" t="s">
        <v>26</v>
      </c>
      <c r="P541">
        <f t="shared" si="154"/>
        <v>3</v>
      </c>
      <c r="Q541">
        <f t="shared" si="155"/>
        <v>1</v>
      </c>
      <c r="S541">
        <f t="shared" si="156"/>
        <v>1</v>
      </c>
      <c r="T541">
        <f t="shared" si="157"/>
        <v>1</v>
      </c>
      <c r="U541">
        <f t="shared" si="158"/>
        <v>0</v>
      </c>
      <c r="V541">
        <f t="shared" si="159"/>
        <v>0</v>
      </c>
      <c r="W541">
        <f t="shared" si="144"/>
        <v>0</v>
      </c>
      <c r="X541">
        <f t="shared" si="145"/>
        <v>0</v>
      </c>
      <c r="Y541">
        <f t="shared" si="146"/>
        <v>0</v>
      </c>
      <c r="Z541">
        <f t="shared" si="147"/>
        <v>0</v>
      </c>
      <c r="AA541">
        <f t="shared" si="148"/>
        <v>1</v>
      </c>
      <c r="AB541">
        <f t="shared" si="149"/>
        <v>0</v>
      </c>
      <c r="AC541">
        <f t="shared" si="150"/>
        <v>0</v>
      </c>
      <c r="AD541">
        <f t="shared" si="151"/>
        <v>0</v>
      </c>
      <c r="AE541">
        <f t="shared" si="152"/>
        <v>0</v>
      </c>
      <c r="AH541">
        <f t="shared" si="153"/>
        <v>3</v>
      </c>
      <c r="AI541">
        <f t="shared" si="160"/>
        <v>3</v>
      </c>
      <c r="AJ541" s="5" t="str">
        <f t="shared" si="161"/>
        <v>Correct</v>
      </c>
      <c r="AK541" s="37"/>
      <c r="AL541" t="s">
        <v>105</v>
      </c>
      <c r="AM541">
        <v>58</v>
      </c>
      <c r="AN541" t="s">
        <v>95</v>
      </c>
      <c r="AO541" t="s">
        <v>158</v>
      </c>
      <c r="AP541" t="s">
        <v>128</v>
      </c>
      <c r="AQ541" t="s">
        <v>98</v>
      </c>
      <c r="AR541" s="1" t="s">
        <v>362</v>
      </c>
      <c r="AS541" t="s">
        <v>99</v>
      </c>
      <c r="AT541" t="s">
        <v>100</v>
      </c>
      <c r="AU541" t="s">
        <v>135</v>
      </c>
      <c r="AV541" t="s">
        <v>102</v>
      </c>
      <c r="AW541" s="1" t="s">
        <v>92</v>
      </c>
      <c r="AX541" t="s">
        <v>102</v>
      </c>
    </row>
    <row r="542" spans="1:50" x14ac:dyDescent="0.25">
      <c r="A542" s="1">
        <v>541</v>
      </c>
      <c r="B542" t="s">
        <v>19</v>
      </c>
      <c r="C542" t="s">
        <v>20</v>
      </c>
      <c r="L542" t="s">
        <v>28</v>
      </c>
      <c r="P542">
        <f t="shared" si="154"/>
        <v>3</v>
      </c>
      <c r="Q542">
        <f t="shared" si="155"/>
        <v>1</v>
      </c>
      <c r="S542">
        <f t="shared" si="156"/>
        <v>1</v>
      </c>
      <c r="T542">
        <f t="shared" si="157"/>
        <v>1</v>
      </c>
      <c r="U542">
        <f t="shared" si="158"/>
        <v>0</v>
      </c>
      <c r="V542">
        <f t="shared" si="159"/>
        <v>0</v>
      </c>
      <c r="W542">
        <f t="shared" si="144"/>
        <v>0</v>
      </c>
      <c r="X542">
        <f t="shared" si="145"/>
        <v>0</v>
      </c>
      <c r="Y542">
        <f t="shared" si="146"/>
        <v>0</v>
      </c>
      <c r="Z542">
        <f t="shared" si="147"/>
        <v>0</v>
      </c>
      <c r="AA542">
        <f t="shared" si="148"/>
        <v>0</v>
      </c>
      <c r="AB542">
        <f t="shared" si="149"/>
        <v>0</v>
      </c>
      <c r="AC542">
        <f t="shared" si="150"/>
        <v>1</v>
      </c>
      <c r="AD542">
        <f t="shared" si="151"/>
        <v>0</v>
      </c>
      <c r="AE542">
        <f t="shared" si="152"/>
        <v>0</v>
      </c>
      <c r="AH542">
        <f t="shared" si="153"/>
        <v>3</v>
      </c>
      <c r="AI542">
        <f t="shared" si="160"/>
        <v>3</v>
      </c>
      <c r="AJ542" s="5" t="str">
        <f t="shared" si="161"/>
        <v>Correct</v>
      </c>
      <c r="AK542" s="37"/>
      <c r="AL542" t="s">
        <v>105</v>
      </c>
      <c r="AM542">
        <v>90</v>
      </c>
      <c r="AN542" t="s">
        <v>95</v>
      </c>
      <c r="AO542" t="s">
        <v>201</v>
      </c>
      <c r="AP542" t="s">
        <v>107</v>
      </c>
      <c r="AQ542" t="s">
        <v>98</v>
      </c>
      <c r="AR542" s="1" t="s">
        <v>80</v>
      </c>
      <c r="AS542" t="s">
        <v>99</v>
      </c>
      <c r="AT542" t="s">
        <v>103</v>
      </c>
      <c r="AU542" t="s">
        <v>104</v>
      </c>
      <c r="AV542" t="s">
        <v>98</v>
      </c>
      <c r="AW542" s="1"/>
      <c r="AX542" t="s">
        <v>98</v>
      </c>
    </row>
    <row r="543" spans="1:50" x14ac:dyDescent="0.25">
      <c r="A543" s="1">
        <v>542</v>
      </c>
      <c r="C543" t="s">
        <v>20</v>
      </c>
      <c r="I543" t="s">
        <v>267</v>
      </c>
      <c r="J543" t="s">
        <v>26</v>
      </c>
      <c r="P543">
        <f t="shared" si="154"/>
        <v>3</v>
      </c>
      <c r="Q543">
        <f t="shared" si="155"/>
        <v>1</v>
      </c>
      <c r="S543">
        <f t="shared" si="156"/>
        <v>0</v>
      </c>
      <c r="T543">
        <f t="shared" si="157"/>
        <v>1</v>
      </c>
      <c r="U543">
        <f t="shared" si="158"/>
        <v>0</v>
      </c>
      <c r="V543">
        <f t="shared" si="159"/>
        <v>0</v>
      </c>
      <c r="W543">
        <f t="shared" si="144"/>
        <v>0</v>
      </c>
      <c r="X543">
        <f t="shared" si="145"/>
        <v>0</v>
      </c>
      <c r="Y543">
        <f t="shared" si="146"/>
        <v>0</v>
      </c>
      <c r="Z543">
        <f t="shared" si="147"/>
        <v>1</v>
      </c>
      <c r="AA543">
        <f t="shared" si="148"/>
        <v>1</v>
      </c>
      <c r="AB543">
        <f t="shared" si="149"/>
        <v>0</v>
      </c>
      <c r="AC543">
        <f t="shared" si="150"/>
        <v>0</v>
      </c>
      <c r="AD543">
        <f t="shared" si="151"/>
        <v>0</v>
      </c>
      <c r="AE543">
        <f t="shared" si="152"/>
        <v>0</v>
      </c>
      <c r="AH543">
        <f t="shared" si="153"/>
        <v>3</v>
      </c>
      <c r="AI543">
        <f t="shared" si="160"/>
        <v>3</v>
      </c>
      <c r="AJ543" s="5" t="str">
        <f t="shared" si="161"/>
        <v>Correct</v>
      </c>
      <c r="AK543" s="37"/>
      <c r="AL543" t="s">
        <v>105</v>
      </c>
      <c r="AM543">
        <v>75</v>
      </c>
      <c r="AN543" t="s">
        <v>121</v>
      </c>
      <c r="AO543" t="s">
        <v>217</v>
      </c>
      <c r="AP543" t="s">
        <v>107</v>
      </c>
      <c r="AQ543" t="s">
        <v>98</v>
      </c>
      <c r="AR543" s="1" t="s">
        <v>80</v>
      </c>
      <c r="AS543" t="s">
        <v>108</v>
      </c>
      <c r="AT543" t="s">
        <v>100</v>
      </c>
      <c r="AU543" t="s">
        <v>104</v>
      </c>
      <c r="AV543" t="s">
        <v>102</v>
      </c>
      <c r="AW543" s="1" t="s">
        <v>91</v>
      </c>
      <c r="AX543" t="s">
        <v>98</v>
      </c>
    </row>
    <row r="544" spans="1:50" x14ac:dyDescent="0.25">
      <c r="A544" s="1">
        <v>543</v>
      </c>
      <c r="C544" t="s">
        <v>20</v>
      </c>
      <c r="J544" t="s">
        <v>26</v>
      </c>
      <c r="N544" t="s">
        <v>30</v>
      </c>
      <c r="P544">
        <f t="shared" si="154"/>
        <v>3</v>
      </c>
      <c r="Q544">
        <f t="shared" si="155"/>
        <v>1</v>
      </c>
      <c r="S544">
        <f t="shared" si="156"/>
        <v>0</v>
      </c>
      <c r="T544">
        <f t="shared" si="157"/>
        <v>1</v>
      </c>
      <c r="U544">
        <f t="shared" si="158"/>
        <v>0</v>
      </c>
      <c r="V544">
        <f t="shared" si="159"/>
        <v>0</v>
      </c>
      <c r="W544">
        <f t="shared" si="144"/>
        <v>0</v>
      </c>
      <c r="X544">
        <f t="shared" si="145"/>
        <v>0</v>
      </c>
      <c r="Y544">
        <f t="shared" si="146"/>
        <v>0</v>
      </c>
      <c r="Z544">
        <f t="shared" si="147"/>
        <v>0</v>
      </c>
      <c r="AA544">
        <f t="shared" si="148"/>
        <v>1</v>
      </c>
      <c r="AB544">
        <f t="shared" si="149"/>
        <v>0</v>
      </c>
      <c r="AC544">
        <f t="shared" si="150"/>
        <v>0</v>
      </c>
      <c r="AD544">
        <f t="shared" si="151"/>
        <v>0</v>
      </c>
      <c r="AE544">
        <f t="shared" si="152"/>
        <v>1</v>
      </c>
      <c r="AH544">
        <f t="shared" si="153"/>
        <v>3</v>
      </c>
      <c r="AI544">
        <f t="shared" si="160"/>
        <v>3</v>
      </c>
      <c r="AJ544" s="5" t="str">
        <f t="shared" si="161"/>
        <v>Correct</v>
      </c>
      <c r="AK544" s="37"/>
      <c r="AL544" t="s">
        <v>105</v>
      </c>
      <c r="AM544">
        <v>41</v>
      </c>
      <c r="AN544" t="s">
        <v>95</v>
      </c>
      <c r="AO544" t="s">
        <v>158</v>
      </c>
      <c r="AP544" t="s">
        <v>107</v>
      </c>
      <c r="AQ544" t="s">
        <v>98</v>
      </c>
      <c r="AR544" s="1" t="s">
        <v>80</v>
      </c>
      <c r="AS544" t="s">
        <v>109</v>
      </c>
      <c r="AT544" t="s">
        <v>103</v>
      </c>
      <c r="AU544" t="s">
        <v>101</v>
      </c>
      <c r="AV544" t="s">
        <v>102</v>
      </c>
      <c r="AW544" s="1" t="s">
        <v>90</v>
      </c>
      <c r="AX544" t="s">
        <v>102</v>
      </c>
    </row>
    <row r="545" spans="1:50" x14ac:dyDescent="0.25">
      <c r="A545" s="1">
        <v>544</v>
      </c>
      <c r="P545">
        <f t="shared" si="154"/>
        <v>0</v>
      </c>
      <c r="Q545" t="e">
        <f t="shared" si="155"/>
        <v>#DIV/0!</v>
      </c>
      <c r="S545">
        <f t="shared" si="156"/>
        <v>0</v>
      </c>
      <c r="T545">
        <f t="shared" si="157"/>
        <v>0</v>
      </c>
      <c r="U545">
        <f t="shared" si="158"/>
        <v>0</v>
      </c>
      <c r="V545">
        <f t="shared" si="159"/>
        <v>0</v>
      </c>
      <c r="W545">
        <f t="shared" si="144"/>
        <v>0</v>
      </c>
      <c r="X545">
        <f t="shared" si="145"/>
        <v>0</v>
      </c>
      <c r="Y545">
        <f t="shared" si="146"/>
        <v>0</v>
      </c>
      <c r="Z545">
        <f t="shared" si="147"/>
        <v>0</v>
      </c>
      <c r="AA545">
        <f t="shared" si="148"/>
        <v>0</v>
      </c>
      <c r="AB545">
        <f t="shared" si="149"/>
        <v>0</v>
      </c>
      <c r="AC545">
        <f t="shared" si="150"/>
        <v>0</v>
      </c>
      <c r="AD545">
        <f t="shared" si="151"/>
        <v>0</v>
      </c>
      <c r="AE545">
        <f t="shared" si="152"/>
        <v>0</v>
      </c>
      <c r="AH545">
        <f t="shared" si="153"/>
        <v>0</v>
      </c>
      <c r="AI545">
        <f t="shared" si="160"/>
        <v>0</v>
      </c>
      <c r="AJ545" s="5" t="str">
        <f t="shared" si="161"/>
        <v>Correct</v>
      </c>
      <c r="AK545" s="37"/>
      <c r="AL545" t="s">
        <v>94</v>
      </c>
      <c r="AM545">
        <v>68</v>
      </c>
      <c r="AN545" t="s">
        <v>95</v>
      </c>
      <c r="AO545" t="s">
        <v>158</v>
      </c>
      <c r="AQ545" t="s">
        <v>98</v>
      </c>
      <c r="AR545" s="1" t="s">
        <v>80</v>
      </c>
      <c r="AT545" t="s">
        <v>120</v>
      </c>
      <c r="AU545" t="s">
        <v>104</v>
      </c>
      <c r="AV545" t="s">
        <v>102</v>
      </c>
      <c r="AW545" s="1" t="s">
        <v>91</v>
      </c>
      <c r="AX545" t="s">
        <v>102</v>
      </c>
    </row>
    <row r="546" spans="1:50" x14ac:dyDescent="0.25">
      <c r="A546" s="1">
        <v>545</v>
      </c>
      <c r="C546" t="s">
        <v>20</v>
      </c>
      <c r="D546" t="s">
        <v>21</v>
      </c>
      <c r="J546" t="s">
        <v>26</v>
      </c>
      <c r="P546">
        <f t="shared" si="154"/>
        <v>3</v>
      </c>
      <c r="Q546">
        <f t="shared" si="155"/>
        <v>1</v>
      </c>
      <c r="S546">
        <f t="shared" si="156"/>
        <v>0</v>
      </c>
      <c r="T546">
        <f t="shared" si="157"/>
        <v>1</v>
      </c>
      <c r="U546">
        <f t="shared" si="158"/>
        <v>1</v>
      </c>
      <c r="V546">
        <f t="shared" si="159"/>
        <v>0</v>
      </c>
      <c r="W546">
        <f t="shared" si="144"/>
        <v>0</v>
      </c>
      <c r="X546">
        <f t="shared" si="145"/>
        <v>0</v>
      </c>
      <c r="Y546">
        <f t="shared" si="146"/>
        <v>0</v>
      </c>
      <c r="Z546">
        <f t="shared" si="147"/>
        <v>0</v>
      </c>
      <c r="AA546">
        <f t="shared" si="148"/>
        <v>1</v>
      </c>
      <c r="AB546">
        <f t="shared" si="149"/>
        <v>0</v>
      </c>
      <c r="AC546">
        <f t="shared" si="150"/>
        <v>0</v>
      </c>
      <c r="AD546">
        <f t="shared" si="151"/>
        <v>0</v>
      </c>
      <c r="AE546">
        <f t="shared" si="152"/>
        <v>0</v>
      </c>
      <c r="AH546">
        <f t="shared" si="153"/>
        <v>3</v>
      </c>
      <c r="AI546">
        <f t="shared" si="160"/>
        <v>3</v>
      </c>
      <c r="AJ546" s="5" t="str">
        <f t="shared" si="161"/>
        <v>Correct</v>
      </c>
      <c r="AK546" s="37"/>
      <c r="AL546" t="s">
        <v>94</v>
      </c>
      <c r="AM546">
        <v>59</v>
      </c>
      <c r="AN546" t="s">
        <v>95</v>
      </c>
      <c r="AO546" t="s">
        <v>158</v>
      </c>
      <c r="AP546" t="s">
        <v>128</v>
      </c>
      <c r="AQ546" t="s">
        <v>98</v>
      </c>
      <c r="AR546" s="1" t="s">
        <v>362</v>
      </c>
      <c r="AS546" t="s">
        <v>108</v>
      </c>
      <c r="AT546" t="s">
        <v>110</v>
      </c>
      <c r="AU546" t="s">
        <v>104</v>
      </c>
      <c r="AV546" t="s">
        <v>102</v>
      </c>
      <c r="AW546" s="1" t="s">
        <v>92</v>
      </c>
      <c r="AX546" t="s">
        <v>102</v>
      </c>
    </row>
    <row r="547" spans="1:50" x14ac:dyDescent="0.25">
      <c r="A547" s="1">
        <v>546</v>
      </c>
      <c r="P547">
        <f t="shared" si="154"/>
        <v>0</v>
      </c>
      <c r="Q547" t="e">
        <f t="shared" si="155"/>
        <v>#DIV/0!</v>
      </c>
      <c r="S547">
        <f t="shared" si="156"/>
        <v>0</v>
      </c>
      <c r="T547">
        <f t="shared" si="157"/>
        <v>0</v>
      </c>
      <c r="U547">
        <f t="shared" si="158"/>
        <v>0</v>
      </c>
      <c r="V547">
        <f t="shared" si="159"/>
        <v>0</v>
      </c>
      <c r="W547">
        <f t="shared" si="144"/>
        <v>0</v>
      </c>
      <c r="X547">
        <f t="shared" si="145"/>
        <v>0</v>
      </c>
      <c r="Y547">
        <f t="shared" si="146"/>
        <v>0</v>
      </c>
      <c r="Z547">
        <f t="shared" si="147"/>
        <v>0</v>
      </c>
      <c r="AA547">
        <f t="shared" si="148"/>
        <v>0</v>
      </c>
      <c r="AB547">
        <f t="shared" si="149"/>
        <v>0</v>
      </c>
      <c r="AC547">
        <f t="shared" si="150"/>
        <v>0</v>
      </c>
      <c r="AD547">
        <f t="shared" si="151"/>
        <v>0</v>
      </c>
      <c r="AE547">
        <f t="shared" si="152"/>
        <v>0</v>
      </c>
      <c r="AH547">
        <f t="shared" si="153"/>
        <v>0</v>
      </c>
      <c r="AI547">
        <f t="shared" si="160"/>
        <v>0</v>
      </c>
      <c r="AJ547" s="5" t="str">
        <f t="shared" si="161"/>
        <v>Correct</v>
      </c>
      <c r="AK547" s="37"/>
      <c r="AL547" t="s">
        <v>94</v>
      </c>
      <c r="AM547">
        <v>67</v>
      </c>
      <c r="AN547" t="s">
        <v>95</v>
      </c>
      <c r="AO547" t="s">
        <v>158</v>
      </c>
      <c r="AP547" t="s">
        <v>107</v>
      </c>
      <c r="AQ547" t="s">
        <v>98</v>
      </c>
      <c r="AR547" s="1"/>
      <c r="AS547" t="s">
        <v>114</v>
      </c>
      <c r="AT547" t="s">
        <v>110</v>
      </c>
      <c r="AU547" t="s">
        <v>104</v>
      </c>
      <c r="AV547" t="s">
        <v>102</v>
      </c>
      <c r="AW547" s="1" t="s">
        <v>92</v>
      </c>
      <c r="AX547" t="s">
        <v>102</v>
      </c>
    </row>
    <row r="548" spans="1:50" x14ac:dyDescent="0.25">
      <c r="A548" s="1">
        <v>547</v>
      </c>
      <c r="C548" t="s">
        <v>20</v>
      </c>
      <c r="J548" t="s">
        <v>26</v>
      </c>
      <c r="N548" t="s">
        <v>30</v>
      </c>
      <c r="P548">
        <f t="shared" si="154"/>
        <v>3</v>
      </c>
      <c r="Q548">
        <f t="shared" si="155"/>
        <v>1</v>
      </c>
      <c r="S548">
        <f t="shared" si="156"/>
        <v>0</v>
      </c>
      <c r="T548">
        <f t="shared" si="157"/>
        <v>1</v>
      </c>
      <c r="U548">
        <f t="shared" si="158"/>
        <v>0</v>
      </c>
      <c r="V548">
        <f t="shared" si="159"/>
        <v>0</v>
      </c>
      <c r="W548">
        <f t="shared" si="144"/>
        <v>0</v>
      </c>
      <c r="X548">
        <f t="shared" si="145"/>
        <v>0</v>
      </c>
      <c r="Y548">
        <f t="shared" si="146"/>
        <v>0</v>
      </c>
      <c r="Z548">
        <f t="shared" si="147"/>
        <v>0</v>
      </c>
      <c r="AA548">
        <f t="shared" si="148"/>
        <v>1</v>
      </c>
      <c r="AB548">
        <f t="shared" si="149"/>
        <v>0</v>
      </c>
      <c r="AC548">
        <f t="shared" si="150"/>
        <v>0</v>
      </c>
      <c r="AD548">
        <f t="shared" si="151"/>
        <v>0</v>
      </c>
      <c r="AE548">
        <f t="shared" si="152"/>
        <v>1</v>
      </c>
      <c r="AH548">
        <f t="shared" si="153"/>
        <v>3</v>
      </c>
      <c r="AI548">
        <f t="shared" si="160"/>
        <v>3</v>
      </c>
      <c r="AJ548" s="5" t="str">
        <f t="shared" si="161"/>
        <v>Correct</v>
      </c>
      <c r="AK548" s="37"/>
      <c r="AL548" t="s">
        <v>105</v>
      </c>
      <c r="AM548">
        <v>60</v>
      </c>
      <c r="AN548" t="s">
        <v>121</v>
      </c>
      <c r="AO548" t="s">
        <v>244</v>
      </c>
      <c r="AP548" t="s">
        <v>107</v>
      </c>
      <c r="AQ548" t="s">
        <v>98</v>
      </c>
      <c r="AR548" s="1" t="s">
        <v>80</v>
      </c>
      <c r="AS548" t="s">
        <v>114</v>
      </c>
      <c r="AT548" t="s">
        <v>100</v>
      </c>
      <c r="AU548" t="s">
        <v>101</v>
      </c>
      <c r="AV548" t="s">
        <v>102</v>
      </c>
      <c r="AW548" s="1" t="s">
        <v>92</v>
      </c>
      <c r="AX548" t="s">
        <v>98</v>
      </c>
    </row>
    <row r="549" spans="1:50" x14ac:dyDescent="0.25">
      <c r="A549" s="1">
        <v>548</v>
      </c>
      <c r="K549" t="s">
        <v>27</v>
      </c>
      <c r="L549" t="s">
        <v>28</v>
      </c>
      <c r="P549">
        <f t="shared" si="154"/>
        <v>2</v>
      </c>
      <c r="Q549">
        <f t="shared" si="155"/>
        <v>1.5</v>
      </c>
      <c r="S549">
        <f t="shared" si="156"/>
        <v>0</v>
      </c>
      <c r="T549">
        <f t="shared" si="157"/>
        <v>0</v>
      </c>
      <c r="U549">
        <f t="shared" si="158"/>
        <v>0</v>
      </c>
      <c r="V549">
        <f t="shared" si="159"/>
        <v>0</v>
      </c>
      <c r="W549">
        <f t="shared" si="144"/>
        <v>0</v>
      </c>
      <c r="X549">
        <f t="shared" si="145"/>
        <v>0</v>
      </c>
      <c r="Y549">
        <f t="shared" si="146"/>
        <v>0</v>
      </c>
      <c r="Z549">
        <f t="shared" si="147"/>
        <v>0</v>
      </c>
      <c r="AA549">
        <f t="shared" si="148"/>
        <v>0</v>
      </c>
      <c r="AB549">
        <f t="shared" si="149"/>
        <v>1</v>
      </c>
      <c r="AC549">
        <f t="shared" si="150"/>
        <v>1</v>
      </c>
      <c r="AD549">
        <f t="shared" si="151"/>
        <v>0</v>
      </c>
      <c r="AE549">
        <f t="shared" si="152"/>
        <v>0</v>
      </c>
      <c r="AH549">
        <f t="shared" si="153"/>
        <v>2</v>
      </c>
      <c r="AI549">
        <f t="shared" si="160"/>
        <v>2</v>
      </c>
      <c r="AJ549" s="5" t="str">
        <f t="shared" si="161"/>
        <v>Correct</v>
      </c>
      <c r="AK549" s="37"/>
      <c r="AL549" t="s">
        <v>94</v>
      </c>
      <c r="AM549">
        <v>41</v>
      </c>
      <c r="AN549" t="s">
        <v>121</v>
      </c>
      <c r="AO549" t="s">
        <v>180</v>
      </c>
      <c r="AP549" t="s">
        <v>134</v>
      </c>
      <c r="AQ549" t="s">
        <v>102</v>
      </c>
      <c r="AR549" s="1" t="s">
        <v>80</v>
      </c>
      <c r="AS549" t="s">
        <v>126</v>
      </c>
      <c r="AT549" t="s">
        <v>100</v>
      </c>
      <c r="AU549" t="s">
        <v>101</v>
      </c>
      <c r="AV549" t="s">
        <v>102</v>
      </c>
      <c r="AW549" s="1"/>
      <c r="AX549" t="s">
        <v>102</v>
      </c>
    </row>
    <row r="550" spans="1:50" x14ac:dyDescent="0.25">
      <c r="A550" s="1">
        <v>549</v>
      </c>
      <c r="C550" t="s">
        <v>20</v>
      </c>
      <c r="H550" t="s">
        <v>25</v>
      </c>
      <c r="J550" t="s">
        <v>26</v>
      </c>
      <c r="P550">
        <f t="shared" si="154"/>
        <v>3</v>
      </c>
      <c r="Q550">
        <f t="shared" si="155"/>
        <v>1</v>
      </c>
      <c r="S550">
        <f t="shared" si="156"/>
        <v>0</v>
      </c>
      <c r="T550">
        <f t="shared" si="157"/>
        <v>1</v>
      </c>
      <c r="U550">
        <f t="shared" si="158"/>
        <v>0</v>
      </c>
      <c r="V550">
        <f t="shared" si="159"/>
        <v>0</v>
      </c>
      <c r="W550">
        <f t="shared" si="144"/>
        <v>0</v>
      </c>
      <c r="X550">
        <f t="shared" si="145"/>
        <v>0</v>
      </c>
      <c r="Y550">
        <f t="shared" si="146"/>
        <v>1</v>
      </c>
      <c r="Z550">
        <f t="shared" si="147"/>
        <v>0</v>
      </c>
      <c r="AA550">
        <f t="shared" si="148"/>
        <v>1</v>
      </c>
      <c r="AB550">
        <f t="shared" si="149"/>
        <v>0</v>
      </c>
      <c r="AC550">
        <f t="shared" si="150"/>
        <v>0</v>
      </c>
      <c r="AD550">
        <f t="shared" si="151"/>
        <v>0</v>
      </c>
      <c r="AE550">
        <f t="shared" si="152"/>
        <v>0</v>
      </c>
      <c r="AH550">
        <f t="shared" si="153"/>
        <v>3</v>
      </c>
      <c r="AI550">
        <f t="shared" si="160"/>
        <v>3</v>
      </c>
      <c r="AJ550" s="5" t="str">
        <f t="shared" si="161"/>
        <v>Correct</v>
      </c>
      <c r="AK550" s="37"/>
      <c r="AL550" t="s">
        <v>94</v>
      </c>
      <c r="AM550">
        <v>46</v>
      </c>
      <c r="AN550" t="s">
        <v>121</v>
      </c>
      <c r="AO550" t="s">
        <v>178</v>
      </c>
      <c r="AP550" t="s">
        <v>107</v>
      </c>
      <c r="AQ550" t="s">
        <v>98</v>
      </c>
      <c r="AR550" s="1" t="s">
        <v>80</v>
      </c>
      <c r="AS550" t="s">
        <v>126</v>
      </c>
      <c r="AT550" t="s">
        <v>110</v>
      </c>
      <c r="AU550" t="s">
        <v>135</v>
      </c>
      <c r="AV550" t="s">
        <v>102</v>
      </c>
      <c r="AW550" s="1"/>
      <c r="AX550" t="s">
        <v>102</v>
      </c>
    </row>
    <row r="551" spans="1:50" x14ac:dyDescent="0.25">
      <c r="A551" s="1">
        <v>550</v>
      </c>
      <c r="H551" t="s">
        <v>25</v>
      </c>
      <c r="L551" t="s">
        <v>28</v>
      </c>
      <c r="M551" t="s">
        <v>29</v>
      </c>
      <c r="P551">
        <f t="shared" si="154"/>
        <v>3</v>
      </c>
      <c r="Q551">
        <f t="shared" si="155"/>
        <v>1</v>
      </c>
      <c r="S551">
        <f t="shared" si="156"/>
        <v>0</v>
      </c>
      <c r="T551">
        <f t="shared" si="157"/>
        <v>0</v>
      </c>
      <c r="U551">
        <f t="shared" si="158"/>
        <v>0</v>
      </c>
      <c r="V551">
        <f t="shared" si="159"/>
        <v>0</v>
      </c>
      <c r="W551">
        <f t="shared" si="144"/>
        <v>0</v>
      </c>
      <c r="X551">
        <f t="shared" si="145"/>
        <v>0</v>
      </c>
      <c r="Y551">
        <f t="shared" si="146"/>
        <v>1</v>
      </c>
      <c r="Z551">
        <f t="shared" si="147"/>
        <v>0</v>
      </c>
      <c r="AA551">
        <f t="shared" si="148"/>
        <v>0</v>
      </c>
      <c r="AB551">
        <f t="shared" si="149"/>
        <v>0</v>
      </c>
      <c r="AC551">
        <f t="shared" si="150"/>
        <v>1</v>
      </c>
      <c r="AD551">
        <f t="shared" si="151"/>
        <v>1</v>
      </c>
      <c r="AE551">
        <f t="shared" si="152"/>
        <v>0</v>
      </c>
      <c r="AH551">
        <f t="shared" si="153"/>
        <v>3</v>
      </c>
      <c r="AI551">
        <f t="shared" si="160"/>
        <v>3</v>
      </c>
      <c r="AJ551" s="5" t="str">
        <f t="shared" si="161"/>
        <v>Correct</v>
      </c>
      <c r="AK551" s="37"/>
      <c r="AL551" t="s">
        <v>105</v>
      </c>
      <c r="AM551">
        <v>27</v>
      </c>
      <c r="AN551" t="s">
        <v>121</v>
      </c>
      <c r="AO551" t="s">
        <v>214</v>
      </c>
      <c r="AP551" t="s">
        <v>107</v>
      </c>
      <c r="AQ551" t="s">
        <v>98</v>
      </c>
      <c r="AR551" s="1" t="s">
        <v>80</v>
      </c>
      <c r="AS551" t="s">
        <v>99</v>
      </c>
      <c r="AT551" t="s">
        <v>100</v>
      </c>
      <c r="AU551" t="s">
        <v>101</v>
      </c>
      <c r="AV551" t="s">
        <v>102</v>
      </c>
      <c r="AW551" s="1" t="s">
        <v>90</v>
      </c>
      <c r="AX551" t="s">
        <v>102</v>
      </c>
    </row>
    <row r="552" spans="1:50" x14ac:dyDescent="0.25">
      <c r="A552" s="1">
        <v>551</v>
      </c>
      <c r="P552">
        <f t="shared" si="154"/>
        <v>0</v>
      </c>
      <c r="Q552" t="e">
        <f t="shared" si="155"/>
        <v>#DIV/0!</v>
      </c>
      <c r="S552">
        <f t="shared" si="156"/>
        <v>0</v>
      </c>
      <c r="T552">
        <f t="shared" si="157"/>
        <v>0</v>
      </c>
      <c r="U552">
        <f t="shared" si="158"/>
        <v>0</v>
      </c>
      <c r="V552">
        <f t="shared" si="159"/>
        <v>0</v>
      </c>
      <c r="W552">
        <f t="shared" si="144"/>
        <v>0</v>
      </c>
      <c r="X552">
        <f t="shared" si="145"/>
        <v>0</v>
      </c>
      <c r="Y552">
        <f t="shared" si="146"/>
        <v>0</v>
      </c>
      <c r="Z552">
        <f t="shared" si="147"/>
        <v>0</v>
      </c>
      <c r="AA552">
        <f t="shared" si="148"/>
        <v>0</v>
      </c>
      <c r="AB552">
        <f t="shared" si="149"/>
        <v>0</v>
      </c>
      <c r="AC552">
        <f t="shared" si="150"/>
        <v>0</v>
      </c>
      <c r="AD552">
        <f t="shared" si="151"/>
        <v>0</v>
      </c>
      <c r="AE552">
        <f t="shared" si="152"/>
        <v>0</v>
      </c>
      <c r="AH552">
        <f t="shared" si="153"/>
        <v>0</v>
      </c>
      <c r="AI552">
        <f t="shared" si="160"/>
        <v>0</v>
      </c>
      <c r="AJ552" s="5" t="str">
        <f t="shared" si="161"/>
        <v>Correct</v>
      </c>
      <c r="AK552" s="37"/>
      <c r="AL552" t="s">
        <v>105</v>
      </c>
      <c r="AM552">
        <v>21</v>
      </c>
      <c r="AN552" t="s">
        <v>121</v>
      </c>
      <c r="AO552" t="s">
        <v>190</v>
      </c>
      <c r="AP552" t="s">
        <v>97</v>
      </c>
      <c r="AQ552" t="s">
        <v>98</v>
      </c>
      <c r="AR552" s="1" t="s">
        <v>80</v>
      </c>
      <c r="AS552" t="s">
        <v>108</v>
      </c>
      <c r="AT552" t="s">
        <v>110</v>
      </c>
      <c r="AU552" t="s">
        <v>135</v>
      </c>
      <c r="AV552" t="s">
        <v>102</v>
      </c>
      <c r="AW552" s="1" t="s">
        <v>90</v>
      </c>
      <c r="AX552" t="s">
        <v>102</v>
      </c>
    </row>
    <row r="553" spans="1:50" x14ac:dyDescent="0.25">
      <c r="A553" s="1">
        <v>552</v>
      </c>
      <c r="P553">
        <f t="shared" si="154"/>
        <v>0</v>
      </c>
      <c r="Q553" t="e">
        <f t="shared" si="155"/>
        <v>#DIV/0!</v>
      </c>
      <c r="S553">
        <f t="shared" si="156"/>
        <v>0</v>
      </c>
      <c r="T553">
        <f t="shared" si="157"/>
        <v>0</v>
      </c>
      <c r="U553">
        <f t="shared" si="158"/>
        <v>0</v>
      </c>
      <c r="V553">
        <f t="shared" si="159"/>
        <v>0</v>
      </c>
      <c r="W553">
        <f t="shared" si="144"/>
        <v>0</v>
      </c>
      <c r="X553">
        <f t="shared" si="145"/>
        <v>0</v>
      </c>
      <c r="Y553">
        <f t="shared" si="146"/>
        <v>0</v>
      </c>
      <c r="Z553">
        <f t="shared" si="147"/>
        <v>0</v>
      </c>
      <c r="AA553">
        <f t="shared" si="148"/>
        <v>0</v>
      </c>
      <c r="AB553">
        <f t="shared" si="149"/>
        <v>0</v>
      </c>
      <c r="AC553">
        <f t="shared" si="150"/>
        <v>0</v>
      </c>
      <c r="AD553">
        <f t="shared" si="151"/>
        <v>0</v>
      </c>
      <c r="AE553">
        <f t="shared" si="152"/>
        <v>0</v>
      </c>
      <c r="AH553">
        <f t="shared" si="153"/>
        <v>0</v>
      </c>
      <c r="AI553">
        <f t="shared" si="160"/>
        <v>0</v>
      </c>
      <c r="AJ553" s="5" t="str">
        <f t="shared" si="161"/>
        <v>Correct</v>
      </c>
      <c r="AK553" s="37"/>
      <c r="AL553" t="s">
        <v>94</v>
      </c>
      <c r="AM553">
        <v>36</v>
      </c>
      <c r="AN553" t="s">
        <v>121</v>
      </c>
      <c r="AO553" t="s">
        <v>185</v>
      </c>
      <c r="AP553" t="s">
        <v>107</v>
      </c>
      <c r="AQ553" t="s">
        <v>98</v>
      </c>
      <c r="AR553" s="1" t="s">
        <v>80</v>
      </c>
      <c r="AS553" t="s">
        <v>108</v>
      </c>
      <c r="AT553" t="s">
        <v>120</v>
      </c>
      <c r="AU553" t="s">
        <v>125</v>
      </c>
      <c r="AV553" t="s">
        <v>98</v>
      </c>
      <c r="AW553" s="1" t="s">
        <v>93</v>
      </c>
      <c r="AX553" t="s">
        <v>102</v>
      </c>
    </row>
    <row r="554" spans="1:50" x14ac:dyDescent="0.25">
      <c r="A554" s="1">
        <v>553</v>
      </c>
      <c r="C554" t="s">
        <v>20</v>
      </c>
      <c r="L554" t="s">
        <v>28</v>
      </c>
      <c r="P554">
        <f t="shared" si="154"/>
        <v>2</v>
      </c>
      <c r="Q554">
        <f t="shared" si="155"/>
        <v>1.5</v>
      </c>
      <c r="S554">
        <f t="shared" si="156"/>
        <v>0</v>
      </c>
      <c r="T554">
        <f t="shared" si="157"/>
        <v>1</v>
      </c>
      <c r="U554">
        <f t="shared" si="158"/>
        <v>0</v>
      </c>
      <c r="V554">
        <f t="shared" si="159"/>
        <v>0</v>
      </c>
      <c r="W554">
        <f t="shared" si="144"/>
        <v>0</v>
      </c>
      <c r="X554">
        <f t="shared" si="145"/>
        <v>0</v>
      </c>
      <c r="Y554">
        <f t="shared" si="146"/>
        <v>0</v>
      </c>
      <c r="Z554">
        <f t="shared" si="147"/>
        <v>0</v>
      </c>
      <c r="AA554">
        <f t="shared" si="148"/>
        <v>0</v>
      </c>
      <c r="AB554">
        <f t="shared" si="149"/>
        <v>0</v>
      </c>
      <c r="AC554">
        <f t="shared" si="150"/>
        <v>1</v>
      </c>
      <c r="AD554">
        <f t="shared" si="151"/>
        <v>0</v>
      </c>
      <c r="AE554">
        <f t="shared" si="152"/>
        <v>0</v>
      </c>
      <c r="AH554">
        <f t="shared" si="153"/>
        <v>2</v>
      </c>
      <c r="AI554">
        <f t="shared" si="160"/>
        <v>2</v>
      </c>
      <c r="AJ554" s="5" t="str">
        <f t="shared" si="161"/>
        <v>Correct</v>
      </c>
      <c r="AK554" s="37"/>
      <c r="AL554" t="s">
        <v>94</v>
      </c>
      <c r="AM554">
        <v>52</v>
      </c>
      <c r="AN554" t="s">
        <v>121</v>
      </c>
      <c r="AO554" t="s">
        <v>185</v>
      </c>
      <c r="AP554" t="s">
        <v>107</v>
      </c>
      <c r="AR554" s="1" t="s">
        <v>80</v>
      </c>
      <c r="AS554" t="s">
        <v>109</v>
      </c>
      <c r="AT554" t="s">
        <v>103</v>
      </c>
      <c r="AU554" t="s">
        <v>101</v>
      </c>
      <c r="AV554" t="s">
        <v>102</v>
      </c>
      <c r="AW554" s="1" t="s">
        <v>90</v>
      </c>
      <c r="AX554" t="s">
        <v>102</v>
      </c>
    </row>
    <row r="555" spans="1:50" x14ac:dyDescent="0.25">
      <c r="A555" s="1">
        <v>554</v>
      </c>
      <c r="P555">
        <f t="shared" si="154"/>
        <v>0</v>
      </c>
      <c r="Q555" t="e">
        <f t="shared" si="155"/>
        <v>#DIV/0!</v>
      </c>
      <c r="S555">
        <f t="shared" si="156"/>
        <v>0</v>
      </c>
      <c r="T555">
        <f t="shared" si="157"/>
        <v>0</v>
      </c>
      <c r="U555">
        <f t="shared" si="158"/>
        <v>0</v>
      </c>
      <c r="V555">
        <f t="shared" si="159"/>
        <v>0</v>
      </c>
      <c r="W555">
        <f t="shared" si="144"/>
        <v>0</v>
      </c>
      <c r="X555">
        <f t="shared" si="145"/>
        <v>0</v>
      </c>
      <c r="Y555">
        <f t="shared" si="146"/>
        <v>0</v>
      </c>
      <c r="Z555">
        <f t="shared" si="147"/>
        <v>0</v>
      </c>
      <c r="AA555">
        <f t="shared" si="148"/>
        <v>0</v>
      </c>
      <c r="AB555">
        <f t="shared" si="149"/>
        <v>0</v>
      </c>
      <c r="AC555">
        <f t="shared" si="150"/>
        <v>0</v>
      </c>
      <c r="AD555">
        <f t="shared" si="151"/>
        <v>0</v>
      </c>
      <c r="AE555">
        <f t="shared" si="152"/>
        <v>0</v>
      </c>
      <c r="AH555">
        <f t="shared" si="153"/>
        <v>0</v>
      </c>
      <c r="AI555">
        <f t="shared" si="160"/>
        <v>0</v>
      </c>
      <c r="AJ555" s="5" t="str">
        <f t="shared" si="161"/>
        <v>Correct</v>
      </c>
      <c r="AK555" s="37"/>
      <c r="AL555" t="s">
        <v>94</v>
      </c>
      <c r="AM555">
        <v>26</v>
      </c>
      <c r="AN555" t="s">
        <v>121</v>
      </c>
      <c r="AO555" t="s">
        <v>180</v>
      </c>
      <c r="AP555" t="s">
        <v>107</v>
      </c>
      <c r="AQ555" t="s">
        <v>98</v>
      </c>
      <c r="AR555" s="1" t="s">
        <v>80</v>
      </c>
      <c r="AS555" t="s">
        <v>109</v>
      </c>
      <c r="AT555" t="s">
        <v>133</v>
      </c>
      <c r="AU555" t="s">
        <v>123</v>
      </c>
      <c r="AV555" t="s">
        <v>102</v>
      </c>
      <c r="AW555" s="1" t="s">
        <v>90</v>
      </c>
      <c r="AX555" t="s">
        <v>102</v>
      </c>
    </row>
    <row r="556" spans="1:50" x14ac:dyDescent="0.25">
      <c r="A556" s="1">
        <v>555</v>
      </c>
      <c r="K556" t="s">
        <v>27</v>
      </c>
      <c r="L556" t="s">
        <v>28</v>
      </c>
      <c r="P556">
        <f t="shared" si="154"/>
        <v>2</v>
      </c>
      <c r="Q556">
        <f t="shared" si="155"/>
        <v>1.5</v>
      </c>
      <c r="S556">
        <f t="shared" si="156"/>
        <v>0</v>
      </c>
      <c r="T556">
        <f t="shared" si="157"/>
        <v>0</v>
      </c>
      <c r="U556">
        <f t="shared" si="158"/>
        <v>0</v>
      </c>
      <c r="V556">
        <f t="shared" si="159"/>
        <v>0</v>
      </c>
      <c r="W556">
        <f t="shared" si="144"/>
        <v>0</v>
      </c>
      <c r="X556">
        <f t="shared" si="145"/>
        <v>0</v>
      </c>
      <c r="Y556">
        <f t="shared" si="146"/>
        <v>0</v>
      </c>
      <c r="Z556">
        <f t="shared" si="147"/>
        <v>0</v>
      </c>
      <c r="AA556">
        <f t="shared" si="148"/>
        <v>0</v>
      </c>
      <c r="AB556">
        <f t="shared" si="149"/>
        <v>1</v>
      </c>
      <c r="AC556">
        <f t="shared" si="150"/>
        <v>1</v>
      </c>
      <c r="AD556">
        <f t="shared" si="151"/>
        <v>0</v>
      </c>
      <c r="AE556">
        <f t="shared" si="152"/>
        <v>0</v>
      </c>
      <c r="AH556">
        <f t="shared" si="153"/>
        <v>2</v>
      </c>
      <c r="AI556">
        <f t="shared" si="160"/>
        <v>2</v>
      </c>
      <c r="AJ556" s="5" t="str">
        <f t="shared" si="161"/>
        <v>Correct</v>
      </c>
      <c r="AK556" s="37"/>
      <c r="AL556" t="s">
        <v>105</v>
      </c>
      <c r="AM556">
        <v>27</v>
      </c>
      <c r="AN556" t="s">
        <v>121</v>
      </c>
      <c r="AO556" t="s">
        <v>185</v>
      </c>
      <c r="AP556" s="1" t="s">
        <v>346</v>
      </c>
      <c r="AQ556" t="s">
        <v>102</v>
      </c>
      <c r="AR556" s="1" t="s">
        <v>81</v>
      </c>
      <c r="AS556" t="s">
        <v>99</v>
      </c>
      <c r="AT556" t="s">
        <v>120</v>
      </c>
      <c r="AU556" t="s">
        <v>101</v>
      </c>
      <c r="AV556" t="s">
        <v>102</v>
      </c>
      <c r="AW556" s="1" t="s">
        <v>90</v>
      </c>
      <c r="AX556" t="s">
        <v>102</v>
      </c>
    </row>
    <row r="557" spans="1:50" x14ac:dyDescent="0.25">
      <c r="A557" s="1">
        <v>556</v>
      </c>
      <c r="L557" t="s">
        <v>28</v>
      </c>
      <c r="P557">
        <f t="shared" si="154"/>
        <v>1</v>
      </c>
      <c r="Q557">
        <f t="shared" si="155"/>
        <v>3</v>
      </c>
      <c r="S557">
        <f t="shared" si="156"/>
        <v>0</v>
      </c>
      <c r="T557">
        <f t="shared" si="157"/>
        <v>0</v>
      </c>
      <c r="U557">
        <f t="shared" si="158"/>
        <v>0</v>
      </c>
      <c r="V557">
        <f t="shared" si="159"/>
        <v>0</v>
      </c>
      <c r="W557">
        <f t="shared" si="144"/>
        <v>0</v>
      </c>
      <c r="X557">
        <f t="shared" si="145"/>
        <v>0</v>
      </c>
      <c r="Y557">
        <f t="shared" si="146"/>
        <v>0</v>
      </c>
      <c r="Z557">
        <f t="shared" si="147"/>
        <v>0</v>
      </c>
      <c r="AA557">
        <f t="shared" si="148"/>
        <v>0</v>
      </c>
      <c r="AB557">
        <f t="shared" si="149"/>
        <v>0</v>
      </c>
      <c r="AC557">
        <f t="shared" si="150"/>
        <v>1</v>
      </c>
      <c r="AD557">
        <f t="shared" si="151"/>
        <v>0</v>
      </c>
      <c r="AE557">
        <f t="shared" si="152"/>
        <v>0</v>
      </c>
      <c r="AH557">
        <f t="shared" si="153"/>
        <v>1</v>
      </c>
      <c r="AI557">
        <f t="shared" si="160"/>
        <v>1</v>
      </c>
      <c r="AJ557" s="5" t="str">
        <f t="shared" si="161"/>
        <v>Correct</v>
      </c>
      <c r="AK557" s="37"/>
      <c r="AL557" t="s">
        <v>105</v>
      </c>
      <c r="AM557">
        <v>19</v>
      </c>
      <c r="AN557" t="s">
        <v>121</v>
      </c>
      <c r="AO557" t="s">
        <v>167</v>
      </c>
      <c r="AP557" t="s">
        <v>134</v>
      </c>
      <c r="AQ557" t="s">
        <v>102</v>
      </c>
      <c r="AR557" s="1" t="s">
        <v>80</v>
      </c>
      <c r="AS557" t="s">
        <v>109</v>
      </c>
      <c r="AT557" t="s">
        <v>120</v>
      </c>
      <c r="AU557" t="s">
        <v>101</v>
      </c>
      <c r="AV557" t="s">
        <v>102</v>
      </c>
      <c r="AW557" s="1" t="s">
        <v>90</v>
      </c>
      <c r="AX557" t="s">
        <v>102</v>
      </c>
    </row>
    <row r="558" spans="1:50" x14ac:dyDescent="0.25">
      <c r="A558" s="1">
        <v>557</v>
      </c>
      <c r="K558" t="s">
        <v>27</v>
      </c>
      <c r="L558" t="s">
        <v>28</v>
      </c>
      <c r="P558">
        <f t="shared" si="154"/>
        <v>2</v>
      </c>
      <c r="Q558">
        <f t="shared" si="155"/>
        <v>1.5</v>
      </c>
      <c r="S558">
        <f t="shared" si="156"/>
        <v>0</v>
      </c>
      <c r="T558">
        <f t="shared" si="157"/>
        <v>0</v>
      </c>
      <c r="U558">
        <f t="shared" si="158"/>
        <v>0</v>
      </c>
      <c r="V558">
        <f t="shared" si="159"/>
        <v>0</v>
      </c>
      <c r="W558">
        <f t="shared" si="144"/>
        <v>0</v>
      </c>
      <c r="X558">
        <f t="shared" si="145"/>
        <v>0</v>
      </c>
      <c r="Y558">
        <f t="shared" si="146"/>
        <v>0</v>
      </c>
      <c r="Z558">
        <f t="shared" si="147"/>
        <v>0</v>
      </c>
      <c r="AA558">
        <f t="shared" si="148"/>
        <v>0</v>
      </c>
      <c r="AB558">
        <f t="shared" si="149"/>
        <v>1</v>
      </c>
      <c r="AC558">
        <f t="shared" si="150"/>
        <v>1</v>
      </c>
      <c r="AD558">
        <f t="shared" si="151"/>
        <v>0</v>
      </c>
      <c r="AE558">
        <f t="shared" si="152"/>
        <v>0</v>
      </c>
      <c r="AH558">
        <f t="shared" si="153"/>
        <v>2</v>
      </c>
      <c r="AI558">
        <f t="shared" si="160"/>
        <v>2</v>
      </c>
      <c r="AJ558" s="5" t="str">
        <f t="shared" si="161"/>
        <v>Correct</v>
      </c>
      <c r="AK558" s="37"/>
      <c r="AL558" t="s">
        <v>94</v>
      </c>
      <c r="AM558">
        <v>41</v>
      </c>
      <c r="AN558" t="s">
        <v>121</v>
      </c>
      <c r="AO558" t="s">
        <v>185</v>
      </c>
      <c r="AP558" t="s">
        <v>107</v>
      </c>
      <c r="AQ558" t="s">
        <v>98</v>
      </c>
      <c r="AR558" s="1" t="s">
        <v>80</v>
      </c>
      <c r="AS558" t="s">
        <v>114</v>
      </c>
      <c r="AT558" t="s">
        <v>153</v>
      </c>
      <c r="AU558" t="s">
        <v>101</v>
      </c>
      <c r="AV558" t="s">
        <v>102</v>
      </c>
      <c r="AW558" s="1" t="s">
        <v>92</v>
      </c>
      <c r="AX558" t="s">
        <v>102</v>
      </c>
    </row>
    <row r="559" spans="1:50" x14ac:dyDescent="0.25">
      <c r="A559" s="1">
        <v>558</v>
      </c>
      <c r="C559" t="s">
        <v>20</v>
      </c>
      <c r="P559">
        <f t="shared" si="154"/>
        <v>1</v>
      </c>
      <c r="Q559">
        <f t="shared" si="155"/>
        <v>3</v>
      </c>
      <c r="S559">
        <f t="shared" si="156"/>
        <v>0</v>
      </c>
      <c r="T559">
        <f t="shared" si="157"/>
        <v>1</v>
      </c>
      <c r="U559">
        <f t="shared" si="158"/>
        <v>0</v>
      </c>
      <c r="V559">
        <f t="shared" si="159"/>
        <v>0</v>
      </c>
      <c r="W559">
        <f t="shared" si="144"/>
        <v>0</v>
      </c>
      <c r="X559">
        <f t="shared" si="145"/>
        <v>0</v>
      </c>
      <c r="Y559">
        <f t="shared" si="146"/>
        <v>0</v>
      </c>
      <c r="Z559">
        <f t="shared" si="147"/>
        <v>0</v>
      </c>
      <c r="AA559">
        <f t="shared" si="148"/>
        <v>0</v>
      </c>
      <c r="AB559">
        <f t="shared" si="149"/>
        <v>0</v>
      </c>
      <c r="AC559">
        <f t="shared" si="150"/>
        <v>0</v>
      </c>
      <c r="AD559">
        <f t="shared" si="151"/>
        <v>0</v>
      </c>
      <c r="AE559">
        <f t="shared" si="152"/>
        <v>0</v>
      </c>
      <c r="AH559">
        <f t="shared" si="153"/>
        <v>1</v>
      </c>
      <c r="AI559">
        <f t="shared" si="160"/>
        <v>1</v>
      </c>
      <c r="AJ559" s="5" t="str">
        <f t="shared" si="161"/>
        <v>Correct</v>
      </c>
      <c r="AK559" s="37"/>
      <c r="AL559" t="s">
        <v>105</v>
      </c>
      <c r="AM559">
        <v>51</v>
      </c>
      <c r="AN559" t="s">
        <v>121</v>
      </c>
      <c r="AO559" t="s">
        <v>180</v>
      </c>
      <c r="AP559" t="s">
        <v>107</v>
      </c>
      <c r="AQ559" t="s">
        <v>98</v>
      </c>
      <c r="AR559" s="1" t="s">
        <v>80</v>
      </c>
      <c r="AS559" t="s">
        <v>112</v>
      </c>
      <c r="AT559" t="s">
        <v>120</v>
      </c>
      <c r="AU559" t="s">
        <v>135</v>
      </c>
      <c r="AV559" t="s">
        <v>102</v>
      </c>
      <c r="AW559" s="1" t="s">
        <v>92</v>
      </c>
      <c r="AX559" t="s">
        <v>102</v>
      </c>
    </row>
    <row r="560" spans="1:50" x14ac:dyDescent="0.25">
      <c r="A560" s="1">
        <v>559</v>
      </c>
      <c r="L560" t="s">
        <v>28</v>
      </c>
      <c r="P560">
        <f t="shared" si="154"/>
        <v>1</v>
      </c>
      <c r="Q560">
        <f t="shared" si="155"/>
        <v>3</v>
      </c>
      <c r="S560">
        <f t="shared" si="156"/>
        <v>0</v>
      </c>
      <c r="T560">
        <f t="shared" si="157"/>
        <v>0</v>
      </c>
      <c r="U560">
        <f t="shared" si="158"/>
        <v>0</v>
      </c>
      <c r="V560">
        <f t="shared" si="159"/>
        <v>0</v>
      </c>
      <c r="W560">
        <f t="shared" si="144"/>
        <v>0</v>
      </c>
      <c r="X560">
        <f t="shared" si="145"/>
        <v>0</v>
      </c>
      <c r="Y560">
        <f t="shared" si="146"/>
        <v>0</v>
      </c>
      <c r="Z560">
        <f t="shared" si="147"/>
        <v>0</v>
      </c>
      <c r="AA560">
        <f t="shared" si="148"/>
        <v>0</v>
      </c>
      <c r="AB560">
        <f t="shared" si="149"/>
        <v>0</v>
      </c>
      <c r="AC560">
        <f t="shared" si="150"/>
        <v>1</v>
      </c>
      <c r="AD560">
        <f t="shared" si="151"/>
        <v>0</v>
      </c>
      <c r="AE560">
        <f t="shared" si="152"/>
        <v>0</v>
      </c>
      <c r="AH560">
        <f t="shared" si="153"/>
        <v>1</v>
      </c>
      <c r="AI560">
        <f t="shared" si="160"/>
        <v>1</v>
      </c>
      <c r="AJ560" s="5" t="str">
        <f t="shared" si="161"/>
        <v>Correct</v>
      </c>
      <c r="AK560" s="37"/>
      <c r="AL560" t="s">
        <v>105</v>
      </c>
      <c r="AM560">
        <v>27</v>
      </c>
      <c r="AN560" t="s">
        <v>121</v>
      </c>
      <c r="AO560" t="s">
        <v>245</v>
      </c>
      <c r="AP560" t="s">
        <v>107</v>
      </c>
      <c r="AQ560" t="s">
        <v>98</v>
      </c>
      <c r="AR560" s="1" t="s">
        <v>80</v>
      </c>
      <c r="AS560" t="s">
        <v>126</v>
      </c>
      <c r="AT560" t="s">
        <v>110</v>
      </c>
      <c r="AU560" t="s">
        <v>135</v>
      </c>
      <c r="AV560" t="s">
        <v>102</v>
      </c>
      <c r="AW560" s="1" t="s">
        <v>90</v>
      </c>
      <c r="AX560" t="s">
        <v>102</v>
      </c>
    </row>
    <row r="561" spans="1:50" x14ac:dyDescent="0.25">
      <c r="A561" s="1">
        <v>560</v>
      </c>
      <c r="C561" t="s">
        <v>20</v>
      </c>
      <c r="D561" t="s">
        <v>21</v>
      </c>
      <c r="N561" t="s">
        <v>30</v>
      </c>
      <c r="P561">
        <f t="shared" si="154"/>
        <v>3</v>
      </c>
      <c r="Q561">
        <f t="shared" si="155"/>
        <v>1</v>
      </c>
      <c r="S561">
        <f t="shared" si="156"/>
        <v>0</v>
      </c>
      <c r="T561">
        <f t="shared" si="157"/>
        <v>1</v>
      </c>
      <c r="U561">
        <f t="shared" si="158"/>
        <v>1</v>
      </c>
      <c r="V561">
        <f t="shared" si="159"/>
        <v>0</v>
      </c>
      <c r="W561">
        <f t="shared" si="144"/>
        <v>0</v>
      </c>
      <c r="X561">
        <f t="shared" si="145"/>
        <v>0</v>
      </c>
      <c r="Y561">
        <f t="shared" si="146"/>
        <v>0</v>
      </c>
      <c r="Z561">
        <f t="shared" si="147"/>
        <v>0</v>
      </c>
      <c r="AA561">
        <f t="shared" si="148"/>
        <v>0</v>
      </c>
      <c r="AB561">
        <f t="shared" si="149"/>
        <v>0</v>
      </c>
      <c r="AC561">
        <f t="shared" si="150"/>
        <v>0</v>
      </c>
      <c r="AD561">
        <f t="shared" si="151"/>
        <v>0</v>
      </c>
      <c r="AE561">
        <f t="shared" si="152"/>
        <v>1</v>
      </c>
      <c r="AH561">
        <f t="shared" si="153"/>
        <v>3</v>
      </c>
      <c r="AI561">
        <f t="shared" si="160"/>
        <v>3</v>
      </c>
      <c r="AJ561" s="5" t="str">
        <f t="shared" si="161"/>
        <v>Correct</v>
      </c>
      <c r="AK561" s="37"/>
      <c r="AL561" t="s">
        <v>105</v>
      </c>
      <c r="AM561">
        <v>22</v>
      </c>
      <c r="AN561" t="s">
        <v>121</v>
      </c>
      <c r="AO561" t="s">
        <v>167</v>
      </c>
      <c r="AP561" t="s">
        <v>107</v>
      </c>
      <c r="AQ561" t="s">
        <v>98</v>
      </c>
      <c r="AR561" s="1" t="s">
        <v>80</v>
      </c>
      <c r="AS561" t="s">
        <v>99</v>
      </c>
      <c r="AT561" t="s">
        <v>103</v>
      </c>
      <c r="AU561" t="s">
        <v>101</v>
      </c>
      <c r="AV561" t="s">
        <v>102</v>
      </c>
      <c r="AW561" s="1" t="s">
        <v>92</v>
      </c>
      <c r="AX561" t="s">
        <v>102</v>
      </c>
    </row>
    <row r="562" spans="1:50" x14ac:dyDescent="0.25">
      <c r="A562" s="1">
        <v>561</v>
      </c>
      <c r="E562" t="s">
        <v>22</v>
      </c>
      <c r="L562" t="s">
        <v>28</v>
      </c>
      <c r="P562">
        <f t="shared" si="154"/>
        <v>2</v>
      </c>
      <c r="Q562">
        <f t="shared" si="155"/>
        <v>1.5</v>
      </c>
      <c r="S562">
        <f t="shared" si="156"/>
        <v>0</v>
      </c>
      <c r="T562">
        <f t="shared" si="157"/>
        <v>0</v>
      </c>
      <c r="U562">
        <f t="shared" si="158"/>
        <v>0</v>
      </c>
      <c r="V562">
        <f t="shared" si="159"/>
        <v>1</v>
      </c>
      <c r="W562">
        <f t="shared" si="144"/>
        <v>0</v>
      </c>
      <c r="X562">
        <f t="shared" si="145"/>
        <v>0</v>
      </c>
      <c r="Y562">
        <f t="shared" si="146"/>
        <v>0</v>
      </c>
      <c r="Z562">
        <f t="shared" si="147"/>
        <v>0</v>
      </c>
      <c r="AA562">
        <f t="shared" si="148"/>
        <v>0</v>
      </c>
      <c r="AB562">
        <f t="shared" si="149"/>
        <v>0</v>
      </c>
      <c r="AC562">
        <f t="shared" si="150"/>
        <v>1</v>
      </c>
      <c r="AD562">
        <f t="shared" si="151"/>
        <v>0</v>
      </c>
      <c r="AE562">
        <f t="shared" si="152"/>
        <v>0</v>
      </c>
      <c r="AH562">
        <f t="shared" si="153"/>
        <v>2</v>
      </c>
      <c r="AI562">
        <f t="shared" si="160"/>
        <v>2</v>
      </c>
      <c r="AJ562" s="5" t="str">
        <f t="shared" si="161"/>
        <v>Correct</v>
      </c>
      <c r="AK562" s="37"/>
      <c r="AL562" t="s">
        <v>94</v>
      </c>
      <c r="AM562">
        <v>53</v>
      </c>
      <c r="AN562" t="s">
        <v>121</v>
      </c>
      <c r="AO562" t="s">
        <v>246</v>
      </c>
      <c r="AP562" t="s">
        <v>107</v>
      </c>
      <c r="AQ562" t="s">
        <v>98</v>
      </c>
      <c r="AR562" s="1" t="s">
        <v>80</v>
      </c>
      <c r="AS562" t="s">
        <v>109</v>
      </c>
      <c r="AT562" t="s">
        <v>103</v>
      </c>
      <c r="AU562" t="s">
        <v>123</v>
      </c>
      <c r="AV562" t="s">
        <v>98</v>
      </c>
      <c r="AW562" s="1"/>
      <c r="AX562" t="s">
        <v>98</v>
      </c>
    </row>
    <row r="563" spans="1:50" x14ac:dyDescent="0.25">
      <c r="A563" s="1">
        <v>562</v>
      </c>
      <c r="L563" t="s">
        <v>28</v>
      </c>
      <c r="P563">
        <f t="shared" si="154"/>
        <v>1</v>
      </c>
      <c r="Q563">
        <f t="shared" si="155"/>
        <v>3</v>
      </c>
      <c r="S563">
        <f t="shared" si="156"/>
        <v>0</v>
      </c>
      <c r="T563">
        <f t="shared" si="157"/>
        <v>0</v>
      </c>
      <c r="U563">
        <f t="shared" si="158"/>
        <v>0</v>
      </c>
      <c r="V563">
        <f t="shared" si="159"/>
        <v>0</v>
      </c>
      <c r="W563">
        <f t="shared" si="144"/>
        <v>0</v>
      </c>
      <c r="X563">
        <f t="shared" si="145"/>
        <v>0</v>
      </c>
      <c r="Y563">
        <f t="shared" si="146"/>
        <v>0</v>
      </c>
      <c r="Z563">
        <f t="shared" si="147"/>
        <v>0</v>
      </c>
      <c r="AA563">
        <f t="shared" si="148"/>
        <v>0</v>
      </c>
      <c r="AB563">
        <f t="shared" si="149"/>
        <v>0</v>
      </c>
      <c r="AC563">
        <f t="shared" si="150"/>
        <v>1</v>
      </c>
      <c r="AD563">
        <f t="shared" si="151"/>
        <v>0</v>
      </c>
      <c r="AE563">
        <f t="shared" si="152"/>
        <v>0</v>
      </c>
      <c r="AH563">
        <f t="shared" si="153"/>
        <v>1</v>
      </c>
      <c r="AI563">
        <f t="shared" si="160"/>
        <v>1</v>
      </c>
      <c r="AJ563" s="5" t="str">
        <f t="shared" si="161"/>
        <v>Correct</v>
      </c>
      <c r="AK563" s="37"/>
      <c r="AL563" t="s">
        <v>105</v>
      </c>
      <c r="AM563">
        <v>25</v>
      </c>
      <c r="AN563" t="s">
        <v>121</v>
      </c>
      <c r="AO563" t="s">
        <v>184</v>
      </c>
      <c r="AP563" t="s">
        <v>107</v>
      </c>
      <c r="AQ563" t="s">
        <v>98</v>
      </c>
      <c r="AR563" s="1" t="s">
        <v>80</v>
      </c>
      <c r="AS563" t="s">
        <v>99</v>
      </c>
      <c r="AT563" t="s">
        <v>103</v>
      </c>
      <c r="AU563" t="s">
        <v>135</v>
      </c>
      <c r="AV563" t="s">
        <v>102</v>
      </c>
      <c r="AW563" s="1"/>
      <c r="AX563" t="s">
        <v>102</v>
      </c>
    </row>
    <row r="564" spans="1:50" x14ac:dyDescent="0.25">
      <c r="A564" s="1">
        <v>563</v>
      </c>
      <c r="J564" t="s">
        <v>26</v>
      </c>
      <c r="P564">
        <f t="shared" si="154"/>
        <v>1</v>
      </c>
      <c r="Q564">
        <f t="shared" si="155"/>
        <v>3</v>
      </c>
      <c r="S564">
        <f t="shared" si="156"/>
        <v>0</v>
      </c>
      <c r="T564">
        <f t="shared" si="157"/>
        <v>0</v>
      </c>
      <c r="U564">
        <f t="shared" si="158"/>
        <v>0</v>
      </c>
      <c r="V564">
        <f t="shared" si="159"/>
        <v>0</v>
      </c>
      <c r="W564">
        <f t="shared" si="144"/>
        <v>0</v>
      </c>
      <c r="X564">
        <f t="shared" si="145"/>
        <v>0</v>
      </c>
      <c r="Y564">
        <f t="shared" si="146"/>
        <v>0</v>
      </c>
      <c r="Z564">
        <f t="shared" si="147"/>
        <v>0</v>
      </c>
      <c r="AA564">
        <f t="shared" si="148"/>
        <v>1</v>
      </c>
      <c r="AB564">
        <f t="shared" si="149"/>
        <v>0</v>
      </c>
      <c r="AC564">
        <f t="shared" si="150"/>
        <v>0</v>
      </c>
      <c r="AD564">
        <f t="shared" si="151"/>
        <v>0</v>
      </c>
      <c r="AE564">
        <f t="shared" si="152"/>
        <v>0</v>
      </c>
      <c r="AH564">
        <f t="shared" si="153"/>
        <v>1</v>
      </c>
      <c r="AI564">
        <f t="shared" si="160"/>
        <v>1</v>
      </c>
      <c r="AJ564" s="5" t="str">
        <f t="shared" si="161"/>
        <v>Correct</v>
      </c>
      <c r="AK564" s="37"/>
      <c r="AL564" t="s">
        <v>105</v>
      </c>
      <c r="AM564">
        <v>21</v>
      </c>
      <c r="AN564" t="s">
        <v>121</v>
      </c>
      <c r="AO564" t="s">
        <v>178</v>
      </c>
      <c r="AP564" t="s">
        <v>128</v>
      </c>
      <c r="AQ564" t="s">
        <v>98</v>
      </c>
      <c r="AR564" s="1" t="s">
        <v>80</v>
      </c>
      <c r="AS564" t="s">
        <v>108</v>
      </c>
      <c r="AT564" t="s">
        <v>110</v>
      </c>
      <c r="AU564" t="s">
        <v>136</v>
      </c>
      <c r="AV564" t="s">
        <v>102</v>
      </c>
      <c r="AW564" s="1" t="s">
        <v>92</v>
      </c>
      <c r="AX564" t="s">
        <v>102</v>
      </c>
    </row>
    <row r="565" spans="1:50" x14ac:dyDescent="0.25">
      <c r="A565" s="1">
        <v>564</v>
      </c>
      <c r="L565" t="s">
        <v>28</v>
      </c>
      <c r="P565">
        <f t="shared" si="154"/>
        <v>1</v>
      </c>
      <c r="Q565">
        <f t="shared" si="155"/>
        <v>3</v>
      </c>
      <c r="S565">
        <f t="shared" si="156"/>
        <v>0</v>
      </c>
      <c r="T565">
        <f t="shared" si="157"/>
        <v>0</v>
      </c>
      <c r="U565">
        <f t="shared" si="158"/>
        <v>0</v>
      </c>
      <c r="V565">
        <f t="shared" si="159"/>
        <v>0</v>
      </c>
      <c r="W565">
        <f t="shared" si="144"/>
        <v>0</v>
      </c>
      <c r="X565">
        <f t="shared" si="145"/>
        <v>0</v>
      </c>
      <c r="Y565">
        <f t="shared" si="146"/>
        <v>0</v>
      </c>
      <c r="Z565">
        <f t="shared" si="147"/>
        <v>0</v>
      </c>
      <c r="AA565">
        <f t="shared" si="148"/>
        <v>0</v>
      </c>
      <c r="AB565">
        <f t="shared" si="149"/>
        <v>0</v>
      </c>
      <c r="AC565">
        <f t="shared" si="150"/>
        <v>1</v>
      </c>
      <c r="AD565">
        <f t="shared" si="151"/>
        <v>0</v>
      </c>
      <c r="AE565">
        <f t="shared" si="152"/>
        <v>0</v>
      </c>
      <c r="AH565">
        <f t="shared" si="153"/>
        <v>1</v>
      </c>
      <c r="AI565">
        <f t="shared" si="160"/>
        <v>1</v>
      </c>
      <c r="AJ565" s="5" t="str">
        <f t="shared" si="161"/>
        <v>Correct</v>
      </c>
      <c r="AK565" s="37"/>
      <c r="AL565" t="s">
        <v>94</v>
      </c>
      <c r="AM565">
        <v>28</v>
      </c>
      <c r="AN565" t="s">
        <v>121</v>
      </c>
      <c r="AO565" t="s">
        <v>184</v>
      </c>
      <c r="AP565" t="s">
        <v>107</v>
      </c>
      <c r="AQ565" t="s">
        <v>98</v>
      </c>
      <c r="AR565" s="1" t="s">
        <v>80</v>
      </c>
      <c r="AS565" t="s">
        <v>108</v>
      </c>
      <c r="AT565" t="s">
        <v>103</v>
      </c>
      <c r="AU565" t="s">
        <v>125</v>
      </c>
      <c r="AV565" t="s">
        <v>102</v>
      </c>
      <c r="AW565" s="1" t="s">
        <v>90</v>
      </c>
      <c r="AX565" t="s">
        <v>102</v>
      </c>
    </row>
    <row r="566" spans="1:50" x14ac:dyDescent="0.25">
      <c r="A566" s="1">
        <v>565</v>
      </c>
      <c r="L566" t="s">
        <v>28</v>
      </c>
      <c r="P566">
        <f t="shared" si="154"/>
        <v>1</v>
      </c>
      <c r="Q566">
        <f t="shared" si="155"/>
        <v>3</v>
      </c>
      <c r="S566">
        <f t="shared" si="156"/>
        <v>0</v>
      </c>
      <c r="T566">
        <f t="shared" si="157"/>
        <v>0</v>
      </c>
      <c r="U566">
        <f t="shared" si="158"/>
        <v>0</v>
      </c>
      <c r="V566">
        <f t="shared" si="159"/>
        <v>0</v>
      </c>
      <c r="W566">
        <f t="shared" si="144"/>
        <v>0</v>
      </c>
      <c r="X566">
        <f t="shared" si="145"/>
        <v>0</v>
      </c>
      <c r="Y566">
        <f t="shared" si="146"/>
        <v>0</v>
      </c>
      <c r="Z566">
        <f t="shared" si="147"/>
        <v>0</v>
      </c>
      <c r="AA566">
        <f t="shared" si="148"/>
        <v>0</v>
      </c>
      <c r="AB566">
        <f t="shared" si="149"/>
        <v>0</v>
      </c>
      <c r="AC566">
        <f t="shared" si="150"/>
        <v>1</v>
      </c>
      <c r="AD566">
        <f t="shared" si="151"/>
        <v>0</v>
      </c>
      <c r="AE566">
        <f t="shared" si="152"/>
        <v>0</v>
      </c>
      <c r="AH566">
        <f t="shared" si="153"/>
        <v>1</v>
      </c>
      <c r="AI566">
        <f t="shared" si="160"/>
        <v>1</v>
      </c>
      <c r="AJ566" s="5" t="str">
        <f t="shared" si="161"/>
        <v>Correct</v>
      </c>
      <c r="AK566" s="37"/>
      <c r="AL566" t="s">
        <v>94</v>
      </c>
      <c r="AM566">
        <v>49</v>
      </c>
      <c r="AN566" t="s">
        <v>121</v>
      </c>
      <c r="AO566" t="s">
        <v>170</v>
      </c>
      <c r="AP566" t="s">
        <v>107</v>
      </c>
      <c r="AQ566" t="s">
        <v>98</v>
      </c>
      <c r="AR566" s="1" t="s">
        <v>80</v>
      </c>
      <c r="AS566" t="s">
        <v>126</v>
      </c>
      <c r="AT566" t="s">
        <v>110</v>
      </c>
      <c r="AU566" t="s">
        <v>123</v>
      </c>
      <c r="AV566" t="s">
        <v>102</v>
      </c>
      <c r="AW566" s="1"/>
      <c r="AX566" t="s">
        <v>102</v>
      </c>
    </row>
    <row r="567" spans="1:50" x14ac:dyDescent="0.25">
      <c r="A567" s="1">
        <v>566</v>
      </c>
      <c r="C567" t="s">
        <v>20</v>
      </c>
      <c r="N567" t="s">
        <v>30</v>
      </c>
      <c r="P567">
        <f t="shared" si="154"/>
        <v>2</v>
      </c>
      <c r="Q567">
        <f t="shared" si="155"/>
        <v>1.5</v>
      </c>
      <c r="S567">
        <f t="shared" si="156"/>
        <v>0</v>
      </c>
      <c r="T567">
        <f t="shared" si="157"/>
        <v>1</v>
      </c>
      <c r="U567">
        <f t="shared" si="158"/>
        <v>0</v>
      </c>
      <c r="V567">
        <f t="shared" si="159"/>
        <v>0</v>
      </c>
      <c r="W567">
        <f t="shared" si="144"/>
        <v>0</v>
      </c>
      <c r="X567">
        <f t="shared" si="145"/>
        <v>0</v>
      </c>
      <c r="Y567">
        <f t="shared" si="146"/>
        <v>0</v>
      </c>
      <c r="Z567">
        <f t="shared" si="147"/>
        <v>0</v>
      </c>
      <c r="AA567">
        <f t="shared" si="148"/>
        <v>0</v>
      </c>
      <c r="AB567">
        <f t="shared" si="149"/>
        <v>0</v>
      </c>
      <c r="AC567">
        <f t="shared" si="150"/>
        <v>0</v>
      </c>
      <c r="AD567">
        <f t="shared" si="151"/>
        <v>0</v>
      </c>
      <c r="AE567">
        <f t="shared" si="152"/>
        <v>1</v>
      </c>
      <c r="AH567">
        <f t="shared" si="153"/>
        <v>2</v>
      </c>
      <c r="AI567">
        <f t="shared" si="160"/>
        <v>2</v>
      </c>
      <c r="AJ567" s="5" t="str">
        <f t="shared" si="161"/>
        <v>Correct</v>
      </c>
      <c r="AK567" s="37"/>
      <c r="AL567" t="s">
        <v>94</v>
      </c>
      <c r="AM567">
        <v>47</v>
      </c>
      <c r="AN567" t="s">
        <v>115</v>
      </c>
      <c r="AO567" t="s">
        <v>333</v>
      </c>
      <c r="AP567" s="1" t="s">
        <v>346</v>
      </c>
      <c r="AQ567" t="s">
        <v>102</v>
      </c>
      <c r="AR567" s="1" t="s">
        <v>80</v>
      </c>
      <c r="AS567" t="s">
        <v>126</v>
      </c>
      <c r="AT567" t="s">
        <v>110</v>
      </c>
      <c r="AU567" t="s">
        <v>135</v>
      </c>
      <c r="AV567" t="s">
        <v>102</v>
      </c>
      <c r="AW567" s="1"/>
      <c r="AX567" t="s">
        <v>102</v>
      </c>
    </row>
    <row r="568" spans="1:50" x14ac:dyDescent="0.25">
      <c r="A568" s="1">
        <v>567</v>
      </c>
      <c r="D568" t="s">
        <v>21</v>
      </c>
      <c r="K568" t="s">
        <v>27</v>
      </c>
      <c r="L568" t="s">
        <v>28</v>
      </c>
      <c r="P568">
        <f t="shared" si="154"/>
        <v>3</v>
      </c>
      <c r="Q568">
        <f t="shared" si="155"/>
        <v>1</v>
      </c>
      <c r="S568">
        <f t="shared" si="156"/>
        <v>0</v>
      </c>
      <c r="T568">
        <f t="shared" si="157"/>
        <v>0</v>
      </c>
      <c r="U568">
        <f t="shared" si="158"/>
        <v>1</v>
      </c>
      <c r="V568">
        <f t="shared" si="159"/>
        <v>0</v>
      </c>
      <c r="W568">
        <f t="shared" si="144"/>
        <v>0</v>
      </c>
      <c r="X568">
        <f t="shared" si="145"/>
        <v>0</v>
      </c>
      <c r="Y568">
        <f t="shared" si="146"/>
        <v>0</v>
      </c>
      <c r="Z568">
        <f t="shared" si="147"/>
        <v>0</v>
      </c>
      <c r="AA568">
        <f t="shared" si="148"/>
        <v>0</v>
      </c>
      <c r="AB568">
        <f t="shared" si="149"/>
        <v>1</v>
      </c>
      <c r="AC568">
        <f t="shared" si="150"/>
        <v>1</v>
      </c>
      <c r="AD568">
        <f t="shared" si="151"/>
        <v>0</v>
      </c>
      <c r="AE568">
        <f t="shared" si="152"/>
        <v>0</v>
      </c>
      <c r="AH568">
        <f t="shared" si="153"/>
        <v>3</v>
      </c>
      <c r="AI568">
        <f t="shared" si="160"/>
        <v>3</v>
      </c>
      <c r="AJ568" s="5" t="str">
        <f t="shared" si="161"/>
        <v>Correct</v>
      </c>
      <c r="AK568" s="37"/>
      <c r="AL568" t="s">
        <v>105</v>
      </c>
      <c r="AM568">
        <v>49</v>
      </c>
      <c r="AN568" t="s">
        <v>121</v>
      </c>
      <c r="AO568" t="s">
        <v>170</v>
      </c>
      <c r="AP568" t="s">
        <v>97</v>
      </c>
      <c r="AQ568" t="s">
        <v>98</v>
      </c>
      <c r="AR568" s="1" t="s">
        <v>80</v>
      </c>
      <c r="AT568" t="s">
        <v>100</v>
      </c>
      <c r="AU568" t="s">
        <v>101</v>
      </c>
      <c r="AV568" t="s">
        <v>102</v>
      </c>
      <c r="AW568" s="1" t="s">
        <v>92</v>
      </c>
      <c r="AX568" t="s">
        <v>102</v>
      </c>
    </row>
    <row r="569" spans="1:50" x14ac:dyDescent="0.25">
      <c r="A569" s="1">
        <v>568</v>
      </c>
      <c r="K569" t="s">
        <v>27</v>
      </c>
      <c r="L569" t="s">
        <v>28</v>
      </c>
      <c r="P569">
        <f t="shared" si="154"/>
        <v>2</v>
      </c>
      <c r="Q569">
        <f t="shared" si="155"/>
        <v>1.5</v>
      </c>
      <c r="S569">
        <f t="shared" si="156"/>
        <v>0</v>
      </c>
      <c r="T569">
        <f t="shared" si="157"/>
        <v>0</v>
      </c>
      <c r="U569">
        <f t="shared" si="158"/>
        <v>0</v>
      </c>
      <c r="V569">
        <f t="shared" si="159"/>
        <v>0</v>
      </c>
      <c r="W569">
        <f t="shared" si="144"/>
        <v>0</v>
      </c>
      <c r="X569">
        <f t="shared" si="145"/>
        <v>0</v>
      </c>
      <c r="Y569">
        <f t="shared" si="146"/>
        <v>0</v>
      </c>
      <c r="Z569">
        <f t="shared" si="147"/>
        <v>0</v>
      </c>
      <c r="AA569">
        <f t="shared" si="148"/>
        <v>0</v>
      </c>
      <c r="AB569">
        <f t="shared" si="149"/>
        <v>1</v>
      </c>
      <c r="AC569">
        <f t="shared" si="150"/>
        <v>1</v>
      </c>
      <c r="AD569">
        <f t="shared" si="151"/>
        <v>0</v>
      </c>
      <c r="AE569">
        <f t="shared" si="152"/>
        <v>0</v>
      </c>
      <c r="AH569">
        <f t="shared" si="153"/>
        <v>2</v>
      </c>
      <c r="AI569">
        <f t="shared" si="160"/>
        <v>2</v>
      </c>
      <c r="AJ569" s="5" t="str">
        <f t="shared" si="161"/>
        <v>Correct</v>
      </c>
      <c r="AK569" s="37"/>
      <c r="AL569" t="s">
        <v>105</v>
      </c>
      <c r="AM569">
        <v>59</v>
      </c>
      <c r="AN569" t="s">
        <v>121</v>
      </c>
      <c r="AO569" t="s">
        <v>175</v>
      </c>
      <c r="AP569" t="s">
        <v>107</v>
      </c>
      <c r="AQ569" t="s">
        <v>98</v>
      </c>
      <c r="AR569" s="1" t="s">
        <v>80</v>
      </c>
      <c r="AS569" t="s">
        <v>114</v>
      </c>
      <c r="AT569" t="s">
        <v>110</v>
      </c>
      <c r="AU569" t="s">
        <v>135</v>
      </c>
      <c r="AV569" t="s">
        <v>102</v>
      </c>
      <c r="AW569" s="1" t="s">
        <v>92</v>
      </c>
      <c r="AX569" t="s">
        <v>102</v>
      </c>
    </row>
    <row r="570" spans="1:50" x14ac:dyDescent="0.25">
      <c r="A570" s="1">
        <v>569</v>
      </c>
      <c r="C570" t="s">
        <v>20</v>
      </c>
      <c r="K570" t="s">
        <v>27</v>
      </c>
      <c r="L570" t="s">
        <v>28</v>
      </c>
      <c r="P570">
        <f t="shared" si="154"/>
        <v>3</v>
      </c>
      <c r="Q570">
        <f t="shared" si="155"/>
        <v>1</v>
      </c>
      <c r="S570">
        <f t="shared" si="156"/>
        <v>0</v>
      </c>
      <c r="T570">
        <f t="shared" si="157"/>
        <v>1</v>
      </c>
      <c r="U570">
        <f t="shared" si="158"/>
        <v>0</v>
      </c>
      <c r="V570">
        <f t="shared" si="159"/>
        <v>0</v>
      </c>
      <c r="W570">
        <f t="shared" si="144"/>
        <v>0</v>
      </c>
      <c r="X570">
        <f t="shared" si="145"/>
        <v>0</v>
      </c>
      <c r="Y570">
        <f t="shared" si="146"/>
        <v>0</v>
      </c>
      <c r="Z570">
        <f t="shared" si="147"/>
        <v>0</v>
      </c>
      <c r="AA570">
        <f t="shared" si="148"/>
        <v>0</v>
      </c>
      <c r="AB570">
        <f t="shared" si="149"/>
        <v>1</v>
      </c>
      <c r="AC570">
        <f t="shared" si="150"/>
        <v>1</v>
      </c>
      <c r="AD570">
        <f t="shared" si="151"/>
        <v>0</v>
      </c>
      <c r="AE570">
        <f t="shared" si="152"/>
        <v>0</v>
      </c>
      <c r="AH570">
        <f t="shared" si="153"/>
        <v>3</v>
      </c>
      <c r="AI570">
        <f t="shared" si="160"/>
        <v>3</v>
      </c>
      <c r="AJ570" s="5" t="str">
        <f t="shared" si="161"/>
        <v>Correct</v>
      </c>
      <c r="AK570" s="37"/>
      <c r="AL570" t="s">
        <v>94</v>
      </c>
      <c r="AM570">
        <v>44</v>
      </c>
      <c r="AN570" t="s">
        <v>95</v>
      </c>
      <c r="AO570" t="s">
        <v>130</v>
      </c>
      <c r="AP570" t="s">
        <v>107</v>
      </c>
      <c r="AQ570" t="s">
        <v>98</v>
      </c>
      <c r="AR570" s="1" t="s">
        <v>80</v>
      </c>
      <c r="AS570" t="s">
        <v>126</v>
      </c>
      <c r="AT570" t="s">
        <v>100</v>
      </c>
      <c r="AU570" t="s">
        <v>101</v>
      </c>
      <c r="AV570" t="s">
        <v>102</v>
      </c>
      <c r="AW570" s="1"/>
      <c r="AX570" t="s">
        <v>102</v>
      </c>
    </row>
    <row r="571" spans="1:50" x14ac:dyDescent="0.25">
      <c r="A571" s="1">
        <v>570</v>
      </c>
      <c r="E571" t="s">
        <v>22</v>
      </c>
      <c r="L571" t="s">
        <v>28</v>
      </c>
      <c r="P571">
        <f t="shared" si="154"/>
        <v>2</v>
      </c>
      <c r="Q571">
        <f t="shared" si="155"/>
        <v>1.5</v>
      </c>
      <c r="S571">
        <f t="shared" si="156"/>
        <v>0</v>
      </c>
      <c r="T571">
        <f t="shared" si="157"/>
        <v>0</v>
      </c>
      <c r="U571">
        <f t="shared" si="158"/>
        <v>0</v>
      </c>
      <c r="V571">
        <f t="shared" si="159"/>
        <v>1</v>
      </c>
      <c r="W571">
        <f t="shared" si="144"/>
        <v>0</v>
      </c>
      <c r="X571">
        <f t="shared" si="145"/>
        <v>0</v>
      </c>
      <c r="Y571">
        <f t="shared" si="146"/>
        <v>0</v>
      </c>
      <c r="Z571">
        <f t="shared" si="147"/>
        <v>0</v>
      </c>
      <c r="AA571">
        <f t="shared" si="148"/>
        <v>0</v>
      </c>
      <c r="AB571">
        <f t="shared" si="149"/>
        <v>0</v>
      </c>
      <c r="AC571">
        <f t="shared" si="150"/>
        <v>1</v>
      </c>
      <c r="AD571">
        <f t="shared" si="151"/>
        <v>0</v>
      </c>
      <c r="AE571">
        <f t="shared" si="152"/>
        <v>0</v>
      </c>
      <c r="AH571">
        <f t="shared" si="153"/>
        <v>2</v>
      </c>
      <c r="AI571">
        <f t="shared" si="160"/>
        <v>2</v>
      </c>
      <c r="AJ571" s="5" t="str">
        <f t="shared" si="161"/>
        <v>Correct</v>
      </c>
      <c r="AK571" s="37"/>
      <c r="AN571" t="s">
        <v>121</v>
      </c>
      <c r="AO571" t="s">
        <v>247</v>
      </c>
      <c r="AR571" s="1"/>
      <c r="AW571" s="1"/>
    </row>
    <row r="572" spans="1:50" x14ac:dyDescent="0.25">
      <c r="A572" s="1">
        <v>571</v>
      </c>
      <c r="C572" t="s">
        <v>20</v>
      </c>
      <c r="H572" t="s">
        <v>25</v>
      </c>
      <c r="L572" t="s">
        <v>28</v>
      </c>
      <c r="P572">
        <f t="shared" si="154"/>
        <v>3</v>
      </c>
      <c r="Q572">
        <f t="shared" si="155"/>
        <v>1</v>
      </c>
      <c r="S572">
        <f t="shared" si="156"/>
        <v>0</v>
      </c>
      <c r="T572">
        <f t="shared" si="157"/>
        <v>1</v>
      </c>
      <c r="U572">
        <f t="shared" si="158"/>
        <v>0</v>
      </c>
      <c r="V572">
        <f t="shared" si="159"/>
        <v>0</v>
      </c>
      <c r="W572">
        <f t="shared" si="144"/>
        <v>0</v>
      </c>
      <c r="X572">
        <f t="shared" si="145"/>
        <v>0</v>
      </c>
      <c r="Y572">
        <f t="shared" si="146"/>
        <v>1</v>
      </c>
      <c r="Z572">
        <f t="shared" si="147"/>
        <v>0</v>
      </c>
      <c r="AA572">
        <f t="shared" si="148"/>
        <v>0</v>
      </c>
      <c r="AB572">
        <f t="shared" si="149"/>
        <v>0</v>
      </c>
      <c r="AC572">
        <f t="shared" si="150"/>
        <v>1</v>
      </c>
      <c r="AD572">
        <f t="shared" si="151"/>
        <v>0</v>
      </c>
      <c r="AE572">
        <f t="shared" si="152"/>
        <v>0</v>
      </c>
      <c r="AH572">
        <f t="shared" si="153"/>
        <v>3</v>
      </c>
      <c r="AI572">
        <f t="shared" si="160"/>
        <v>3</v>
      </c>
      <c r="AJ572" s="5" t="str">
        <f t="shared" si="161"/>
        <v>Correct</v>
      </c>
      <c r="AK572" s="37"/>
      <c r="AL572" t="s">
        <v>94</v>
      </c>
      <c r="AM572">
        <v>51</v>
      </c>
      <c r="AN572" t="s">
        <v>121</v>
      </c>
      <c r="AO572" t="s">
        <v>248</v>
      </c>
      <c r="AP572" t="s">
        <v>107</v>
      </c>
      <c r="AQ572" t="s">
        <v>98</v>
      </c>
      <c r="AR572" s="1" t="s">
        <v>80</v>
      </c>
      <c r="AS572" t="s">
        <v>126</v>
      </c>
      <c r="AT572" t="s">
        <v>100</v>
      </c>
      <c r="AU572" t="s">
        <v>101</v>
      </c>
      <c r="AV572" t="s">
        <v>102</v>
      </c>
      <c r="AW572" s="1"/>
      <c r="AX572" t="s">
        <v>102</v>
      </c>
    </row>
    <row r="573" spans="1:50" x14ac:dyDescent="0.25">
      <c r="A573" s="1">
        <v>572</v>
      </c>
      <c r="J573" t="s">
        <v>26</v>
      </c>
      <c r="K573" t="s">
        <v>27</v>
      </c>
      <c r="N573" t="s">
        <v>30</v>
      </c>
      <c r="P573">
        <f t="shared" si="154"/>
        <v>3</v>
      </c>
      <c r="Q573">
        <f t="shared" si="155"/>
        <v>1</v>
      </c>
      <c r="S573">
        <f t="shared" si="156"/>
        <v>0</v>
      </c>
      <c r="T573">
        <f t="shared" si="157"/>
        <v>0</v>
      </c>
      <c r="U573">
        <f t="shared" si="158"/>
        <v>0</v>
      </c>
      <c r="V573">
        <f t="shared" si="159"/>
        <v>0</v>
      </c>
      <c r="W573">
        <f t="shared" si="144"/>
        <v>0</v>
      </c>
      <c r="X573">
        <f t="shared" si="145"/>
        <v>0</v>
      </c>
      <c r="Y573">
        <f t="shared" si="146"/>
        <v>0</v>
      </c>
      <c r="Z573">
        <f t="shared" si="147"/>
        <v>0</v>
      </c>
      <c r="AA573">
        <f t="shared" si="148"/>
        <v>1</v>
      </c>
      <c r="AB573">
        <f t="shared" si="149"/>
        <v>1</v>
      </c>
      <c r="AC573">
        <f t="shared" si="150"/>
        <v>0</v>
      </c>
      <c r="AD573">
        <f t="shared" si="151"/>
        <v>0</v>
      </c>
      <c r="AE573">
        <f t="shared" si="152"/>
        <v>1</v>
      </c>
      <c r="AH573">
        <f t="shared" si="153"/>
        <v>3</v>
      </c>
      <c r="AI573">
        <f t="shared" si="160"/>
        <v>3</v>
      </c>
      <c r="AJ573" s="5" t="str">
        <f t="shared" si="161"/>
        <v>Correct</v>
      </c>
      <c r="AK573" s="37"/>
      <c r="AL573" t="s">
        <v>94</v>
      </c>
      <c r="AM573">
        <v>40</v>
      </c>
      <c r="AN573" t="s">
        <v>121</v>
      </c>
      <c r="AO573" t="s">
        <v>176</v>
      </c>
      <c r="AP573" t="s">
        <v>97</v>
      </c>
      <c r="AQ573" t="s">
        <v>98</v>
      </c>
      <c r="AR573" s="1" t="s">
        <v>80</v>
      </c>
      <c r="AS573" t="s">
        <v>114</v>
      </c>
      <c r="AT573" t="s">
        <v>110</v>
      </c>
      <c r="AU573" t="s">
        <v>135</v>
      </c>
      <c r="AV573" t="s">
        <v>102</v>
      </c>
      <c r="AW573" s="1" t="s">
        <v>90</v>
      </c>
      <c r="AX573" t="s">
        <v>102</v>
      </c>
    </row>
    <row r="574" spans="1:50" x14ac:dyDescent="0.25">
      <c r="A574" s="1">
        <v>573</v>
      </c>
      <c r="J574" t="s">
        <v>26</v>
      </c>
      <c r="K574" t="s">
        <v>27</v>
      </c>
      <c r="L574" t="s">
        <v>28</v>
      </c>
      <c r="P574">
        <f t="shared" si="154"/>
        <v>3</v>
      </c>
      <c r="Q574">
        <f t="shared" si="155"/>
        <v>1</v>
      </c>
      <c r="S574">
        <f t="shared" si="156"/>
        <v>0</v>
      </c>
      <c r="T574">
        <f t="shared" si="157"/>
        <v>0</v>
      </c>
      <c r="U574">
        <f t="shared" si="158"/>
        <v>0</v>
      </c>
      <c r="V574">
        <f t="shared" si="159"/>
        <v>0</v>
      </c>
      <c r="W574">
        <f t="shared" si="144"/>
        <v>0</v>
      </c>
      <c r="X574">
        <f t="shared" si="145"/>
        <v>0</v>
      </c>
      <c r="Y574">
        <f t="shared" si="146"/>
        <v>0</v>
      </c>
      <c r="Z574">
        <f t="shared" si="147"/>
        <v>0</v>
      </c>
      <c r="AA574">
        <f t="shared" si="148"/>
        <v>1</v>
      </c>
      <c r="AB574">
        <f t="shared" si="149"/>
        <v>1</v>
      </c>
      <c r="AC574">
        <f t="shared" si="150"/>
        <v>1</v>
      </c>
      <c r="AD574">
        <f t="shared" si="151"/>
        <v>0</v>
      </c>
      <c r="AE574">
        <f t="shared" si="152"/>
        <v>0</v>
      </c>
      <c r="AH574">
        <f t="shared" si="153"/>
        <v>3</v>
      </c>
      <c r="AI574">
        <f t="shared" si="160"/>
        <v>3</v>
      </c>
      <c r="AJ574" s="5" t="str">
        <f t="shared" si="161"/>
        <v>Correct</v>
      </c>
      <c r="AK574" s="37"/>
      <c r="AL574" t="s">
        <v>105</v>
      </c>
      <c r="AM574">
        <v>39</v>
      </c>
      <c r="AN574" t="s">
        <v>121</v>
      </c>
      <c r="AO574" t="s">
        <v>176</v>
      </c>
      <c r="AP574" t="s">
        <v>97</v>
      </c>
      <c r="AQ574" t="s">
        <v>98</v>
      </c>
      <c r="AR574" s="1" t="s">
        <v>80</v>
      </c>
      <c r="AS574" t="s">
        <v>114</v>
      </c>
      <c r="AT574" t="s">
        <v>153</v>
      </c>
      <c r="AU574" t="s">
        <v>135</v>
      </c>
      <c r="AV574" t="s">
        <v>102</v>
      </c>
      <c r="AW574" s="1" t="s">
        <v>92</v>
      </c>
      <c r="AX574" t="s">
        <v>102</v>
      </c>
    </row>
    <row r="575" spans="1:50" x14ac:dyDescent="0.25">
      <c r="A575" s="1">
        <v>574</v>
      </c>
      <c r="B575" t="s">
        <v>19</v>
      </c>
      <c r="C575" t="s">
        <v>20</v>
      </c>
      <c r="D575" t="s">
        <v>21</v>
      </c>
      <c r="H575" t="s">
        <v>25</v>
      </c>
      <c r="J575" t="s">
        <v>26</v>
      </c>
      <c r="K575" t="s">
        <v>27</v>
      </c>
      <c r="M575" t="s">
        <v>29</v>
      </c>
      <c r="P575">
        <f t="shared" si="154"/>
        <v>7</v>
      </c>
      <c r="Q575">
        <f t="shared" si="155"/>
        <v>0.42857142857142855</v>
      </c>
      <c r="S575">
        <f t="shared" si="156"/>
        <v>0.42857142857142855</v>
      </c>
      <c r="T575">
        <f t="shared" si="157"/>
        <v>0.42857142857142855</v>
      </c>
      <c r="U575">
        <f t="shared" si="158"/>
        <v>0.42857142857142855</v>
      </c>
      <c r="V575">
        <f t="shared" si="159"/>
        <v>0</v>
      </c>
      <c r="W575">
        <f t="shared" si="144"/>
        <v>0</v>
      </c>
      <c r="X575">
        <f t="shared" si="145"/>
        <v>0</v>
      </c>
      <c r="Y575">
        <f t="shared" si="146"/>
        <v>0.42857142857142855</v>
      </c>
      <c r="Z575">
        <f t="shared" si="147"/>
        <v>0</v>
      </c>
      <c r="AA575">
        <f t="shared" si="148"/>
        <v>0.42857142857142855</v>
      </c>
      <c r="AB575">
        <f t="shared" si="149"/>
        <v>0.42857142857142855</v>
      </c>
      <c r="AC575">
        <f t="shared" si="150"/>
        <v>0</v>
      </c>
      <c r="AD575">
        <f t="shared" si="151"/>
        <v>0.42857142857142855</v>
      </c>
      <c r="AE575">
        <f t="shared" si="152"/>
        <v>0</v>
      </c>
      <c r="AH575">
        <f t="shared" si="153"/>
        <v>2.9999999999999996</v>
      </c>
      <c r="AI575">
        <f t="shared" si="160"/>
        <v>7</v>
      </c>
      <c r="AJ575" s="5" t="str">
        <f t="shared" si="161"/>
        <v>Correct</v>
      </c>
      <c r="AK575" s="37"/>
      <c r="AL575" t="s">
        <v>94</v>
      </c>
      <c r="AM575">
        <v>48</v>
      </c>
      <c r="AN575" t="s">
        <v>115</v>
      </c>
      <c r="AO575" t="s">
        <v>335</v>
      </c>
      <c r="AP575" t="s">
        <v>107</v>
      </c>
      <c r="AQ575" t="s">
        <v>98</v>
      </c>
      <c r="AR575" s="1" t="s">
        <v>366</v>
      </c>
      <c r="AS575" t="s">
        <v>114</v>
      </c>
      <c r="AT575" t="s">
        <v>110</v>
      </c>
      <c r="AU575" t="s">
        <v>101</v>
      </c>
      <c r="AV575" t="s">
        <v>102</v>
      </c>
      <c r="AW575" s="1"/>
      <c r="AX575" t="s">
        <v>102</v>
      </c>
    </row>
    <row r="576" spans="1:50" x14ac:dyDescent="0.25">
      <c r="A576" s="1">
        <v>575</v>
      </c>
      <c r="B576" t="s">
        <v>19</v>
      </c>
      <c r="D576" t="s">
        <v>21</v>
      </c>
      <c r="J576" t="s">
        <v>26</v>
      </c>
      <c r="L576" t="s">
        <v>28</v>
      </c>
      <c r="P576">
        <f t="shared" si="154"/>
        <v>4</v>
      </c>
      <c r="Q576">
        <f t="shared" si="155"/>
        <v>0.75</v>
      </c>
      <c r="S576">
        <f t="shared" si="156"/>
        <v>0.75</v>
      </c>
      <c r="T576">
        <f t="shared" si="157"/>
        <v>0</v>
      </c>
      <c r="U576">
        <f t="shared" si="158"/>
        <v>0.75</v>
      </c>
      <c r="V576">
        <f t="shared" si="159"/>
        <v>0</v>
      </c>
      <c r="W576">
        <f t="shared" si="144"/>
        <v>0</v>
      </c>
      <c r="X576">
        <f t="shared" si="145"/>
        <v>0</v>
      </c>
      <c r="Y576">
        <f t="shared" si="146"/>
        <v>0</v>
      </c>
      <c r="Z576">
        <f t="shared" si="147"/>
        <v>0</v>
      </c>
      <c r="AA576">
        <f t="shared" si="148"/>
        <v>0.75</v>
      </c>
      <c r="AB576">
        <f t="shared" si="149"/>
        <v>0</v>
      </c>
      <c r="AC576">
        <f t="shared" si="150"/>
        <v>0.75</v>
      </c>
      <c r="AD576">
        <f t="shared" si="151"/>
        <v>0</v>
      </c>
      <c r="AE576">
        <f t="shared" si="152"/>
        <v>0</v>
      </c>
      <c r="AH576">
        <f t="shared" si="153"/>
        <v>3</v>
      </c>
      <c r="AI576">
        <f t="shared" si="160"/>
        <v>4</v>
      </c>
      <c r="AJ576" s="5" t="str">
        <f t="shared" si="161"/>
        <v>Correct</v>
      </c>
      <c r="AK576" s="37"/>
      <c r="AL576" t="s">
        <v>105</v>
      </c>
      <c r="AM576">
        <v>79</v>
      </c>
      <c r="AN576" t="s">
        <v>121</v>
      </c>
      <c r="AO576" t="s">
        <v>250</v>
      </c>
      <c r="AP576" t="s">
        <v>97</v>
      </c>
      <c r="AQ576" t="s">
        <v>98</v>
      </c>
      <c r="AR576" s="1" t="s">
        <v>80</v>
      </c>
      <c r="AS576" t="s">
        <v>108</v>
      </c>
      <c r="AT576" t="s">
        <v>103</v>
      </c>
      <c r="AU576" t="s">
        <v>104</v>
      </c>
      <c r="AV576" t="s">
        <v>102</v>
      </c>
      <c r="AW576" s="1" t="s">
        <v>90</v>
      </c>
      <c r="AX576" t="s">
        <v>102</v>
      </c>
    </row>
    <row r="577" spans="1:50" x14ac:dyDescent="0.25">
      <c r="A577" s="1">
        <v>576</v>
      </c>
      <c r="D577" t="s">
        <v>21</v>
      </c>
      <c r="J577" t="s">
        <v>26</v>
      </c>
      <c r="K577" t="s">
        <v>27</v>
      </c>
      <c r="P577">
        <f t="shared" si="154"/>
        <v>3</v>
      </c>
      <c r="Q577">
        <f t="shared" si="155"/>
        <v>1</v>
      </c>
      <c r="S577">
        <f t="shared" si="156"/>
        <v>0</v>
      </c>
      <c r="T577">
        <f t="shared" si="157"/>
        <v>0</v>
      </c>
      <c r="U577">
        <f t="shared" si="158"/>
        <v>1</v>
      </c>
      <c r="V577">
        <f t="shared" si="159"/>
        <v>0</v>
      </c>
      <c r="W577">
        <f t="shared" si="144"/>
        <v>0</v>
      </c>
      <c r="X577">
        <f t="shared" si="145"/>
        <v>0</v>
      </c>
      <c r="Y577">
        <f t="shared" si="146"/>
        <v>0</v>
      </c>
      <c r="Z577">
        <f t="shared" si="147"/>
        <v>0</v>
      </c>
      <c r="AA577">
        <f t="shared" si="148"/>
        <v>1</v>
      </c>
      <c r="AB577">
        <f t="shared" si="149"/>
        <v>1</v>
      </c>
      <c r="AC577">
        <f t="shared" si="150"/>
        <v>0</v>
      </c>
      <c r="AD577">
        <f t="shared" si="151"/>
        <v>0</v>
      </c>
      <c r="AE577">
        <f t="shared" si="152"/>
        <v>0</v>
      </c>
      <c r="AH577">
        <f t="shared" si="153"/>
        <v>3</v>
      </c>
      <c r="AI577">
        <f t="shared" si="160"/>
        <v>3</v>
      </c>
      <c r="AJ577" s="5" t="str">
        <f t="shared" si="161"/>
        <v>Correct</v>
      </c>
      <c r="AK577" s="37"/>
      <c r="AL577" t="s">
        <v>105</v>
      </c>
      <c r="AM577">
        <v>60</v>
      </c>
      <c r="AN577" t="s">
        <v>121</v>
      </c>
      <c r="AO577" t="s">
        <v>122</v>
      </c>
      <c r="AP577" t="s">
        <v>97</v>
      </c>
      <c r="AQ577" t="s">
        <v>98</v>
      </c>
      <c r="AR577" s="1" t="s">
        <v>80</v>
      </c>
      <c r="AS577" t="s">
        <v>114</v>
      </c>
      <c r="AT577" t="s">
        <v>110</v>
      </c>
      <c r="AU577" t="s">
        <v>101</v>
      </c>
      <c r="AV577" t="s">
        <v>102</v>
      </c>
      <c r="AW577" s="1" t="s">
        <v>92</v>
      </c>
      <c r="AX577" t="s">
        <v>102</v>
      </c>
    </row>
    <row r="578" spans="1:50" x14ac:dyDescent="0.25">
      <c r="A578" s="1">
        <v>577</v>
      </c>
      <c r="L578" t="s">
        <v>28</v>
      </c>
      <c r="P578">
        <f t="shared" si="154"/>
        <v>1</v>
      </c>
      <c r="Q578">
        <f t="shared" si="155"/>
        <v>3</v>
      </c>
      <c r="S578">
        <f t="shared" si="156"/>
        <v>0</v>
      </c>
      <c r="T578">
        <f t="shared" si="157"/>
        <v>0</v>
      </c>
      <c r="U578">
        <f t="shared" si="158"/>
        <v>0</v>
      </c>
      <c r="V578">
        <f t="shared" si="159"/>
        <v>0</v>
      </c>
      <c r="W578">
        <f t="shared" ref="W578:W641" si="162">IF($P578&lt;3,IF($F578=$F$1,1,0),IF($F578=$F$1,$Q578,0))</f>
        <v>0</v>
      </c>
      <c r="X578">
        <f t="shared" ref="X578:X641" si="163">IF($P578&lt;3,IF($G578=$G$1,1,0),IF($G578=$G$1,$Q578,0))</f>
        <v>0</v>
      </c>
      <c r="Y578">
        <f t="shared" ref="Y578:Y641" si="164">IF($P578&lt;3,IF($H578=$H$1,1,0),IF($H578=$H$1,$Q578,0))</f>
        <v>0</v>
      </c>
      <c r="Z578">
        <f t="shared" ref="Z578:Z641" si="165">IF($P578&lt;3,IF($I578=$I$1,1,0),IF($I578=$I$1,$Q578,0))</f>
        <v>0</v>
      </c>
      <c r="AA578">
        <f t="shared" ref="AA578:AA641" si="166">IF($P578&lt;3,IF($J578=$J$1,1,0),IF($J578=$J$1,$Q578,0))</f>
        <v>0</v>
      </c>
      <c r="AB578">
        <f t="shared" ref="AB578:AB641" si="167">IF($P578&lt;3,IF($K578=$K$1,1,0),IF($K578=$K$1,$Q578,0))</f>
        <v>0</v>
      </c>
      <c r="AC578">
        <f t="shared" ref="AC578:AC641" si="168">IF($P578&lt;3,IF($L578=$L$1,1,0),IF($L578=$L$1,$Q578,0))</f>
        <v>1</v>
      </c>
      <c r="AD578">
        <f t="shared" ref="AD578:AD641" si="169">IF($P578&lt;3,IF($M578=$M$1,1,0),IF($M578=$M$1,$Q578,0))</f>
        <v>0</v>
      </c>
      <c r="AE578">
        <f t="shared" ref="AE578:AE641" si="170">IF($P578&lt;3,IF($N578=$N$1,1,0),IF($N578=$N$1,$Q578,0))</f>
        <v>0</v>
      </c>
      <c r="AH578">
        <f t="shared" ref="AH578:AH641" si="171">SUM(S578:AE578)</f>
        <v>1</v>
      </c>
      <c r="AI578">
        <f t="shared" si="160"/>
        <v>1</v>
      </c>
      <c r="AJ578" s="5" t="str">
        <f t="shared" si="161"/>
        <v>Correct</v>
      </c>
      <c r="AK578" s="37"/>
      <c r="AL578" t="s">
        <v>94</v>
      </c>
      <c r="AM578">
        <v>55</v>
      </c>
      <c r="AN578" t="s">
        <v>95</v>
      </c>
      <c r="AO578" t="s">
        <v>225</v>
      </c>
      <c r="AP578" t="s">
        <v>107</v>
      </c>
      <c r="AQ578" t="s">
        <v>98</v>
      </c>
      <c r="AR578" s="1" t="s">
        <v>80</v>
      </c>
      <c r="AS578" t="s">
        <v>126</v>
      </c>
      <c r="AT578" t="s">
        <v>100</v>
      </c>
      <c r="AU578" t="s">
        <v>101</v>
      </c>
      <c r="AV578" t="s">
        <v>102</v>
      </c>
      <c r="AW578" s="1"/>
      <c r="AX578" t="s">
        <v>102</v>
      </c>
    </row>
    <row r="579" spans="1:50" x14ac:dyDescent="0.25">
      <c r="A579" s="1">
        <v>578</v>
      </c>
      <c r="D579" t="s">
        <v>21</v>
      </c>
      <c r="J579" t="s">
        <v>26</v>
      </c>
      <c r="L579" t="s">
        <v>28</v>
      </c>
      <c r="P579">
        <f t="shared" ref="P579:P642" si="172">COUNTA(B579:N579)</f>
        <v>3</v>
      </c>
      <c r="Q579">
        <f t="shared" ref="Q579:Q642" si="173">3/P579</f>
        <v>1</v>
      </c>
      <c r="S579">
        <f t="shared" ref="S579:S642" si="174">IF($P579&lt;3,IF($B579=$B$1,1,0),IF($B579=$B$1,$Q579,0))</f>
        <v>0</v>
      </c>
      <c r="T579">
        <f t="shared" ref="T579:T642" si="175">IF($P579&lt;3,IF($C579=$C$1,1,0),IF($C579=$C$1,$Q579,0))</f>
        <v>0</v>
      </c>
      <c r="U579">
        <f t="shared" ref="U579:U642" si="176">IF($P579&lt;3,IF($D579=$D$1,1,0),IF($D579=$D$1,$Q579,0))</f>
        <v>1</v>
      </c>
      <c r="V579">
        <f t="shared" ref="V579:V642" si="177">IF($P579&lt;3,IF($E579=$E$1,1,0),IF($E579=$E$1,$Q579,0))</f>
        <v>0</v>
      </c>
      <c r="W579">
        <f t="shared" si="162"/>
        <v>0</v>
      </c>
      <c r="X579">
        <f t="shared" si="163"/>
        <v>0</v>
      </c>
      <c r="Y579">
        <f t="shared" si="164"/>
        <v>0</v>
      </c>
      <c r="Z579">
        <f t="shared" si="165"/>
        <v>0</v>
      </c>
      <c r="AA579">
        <f t="shared" si="166"/>
        <v>1</v>
      </c>
      <c r="AB579">
        <f t="shared" si="167"/>
        <v>0</v>
      </c>
      <c r="AC579">
        <f t="shared" si="168"/>
        <v>1</v>
      </c>
      <c r="AD579">
        <f t="shared" si="169"/>
        <v>0</v>
      </c>
      <c r="AE579">
        <f t="shared" si="170"/>
        <v>0</v>
      </c>
      <c r="AH579">
        <f t="shared" si="171"/>
        <v>3</v>
      </c>
      <c r="AI579">
        <f t="shared" ref="AI579:AI642" si="178">P579</f>
        <v>3</v>
      </c>
      <c r="AJ579" s="5" t="str">
        <f t="shared" ref="AJ579:AJ642" si="179">IF(AH579=AI579,"Correct",IF(AH579=3,"Correct","Wrong"))</f>
        <v>Correct</v>
      </c>
      <c r="AK579" s="37"/>
      <c r="AL579" t="s">
        <v>105</v>
      </c>
      <c r="AM579">
        <v>35</v>
      </c>
      <c r="AN579" t="s">
        <v>95</v>
      </c>
      <c r="AO579" t="s">
        <v>195</v>
      </c>
      <c r="AP579" s="1" t="s">
        <v>346</v>
      </c>
      <c r="AQ579" t="s">
        <v>102</v>
      </c>
      <c r="AR579" s="1" t="s">
        <v>85</v>
      </c>
      <c r="AS579" t="s">
        <v>108</v>
      </c>
      <c r="AT579" t="s">
        <v>110</v>
      </c>
      <c r="AU579" t="s">
        <v>101</v>
      </c>
      <c r="AV579" t="s">
        <v>102</v>
      </c>
      <c r="AW579" s="1"/>
      <c r="AX579" t="s">
        <v>102</v>
      </c>
    </row>
    <row r="580" spans="1:50" x14ac:dyDescent="0.25">
      <c r="A580" s="1">
        <v>579</v>
      </c>
      <c r="D580" t="s">
        <v>21</v>
      </c>
      <c r="H580" t="s">
        <v>25</v>
      </c>
      <c r="I580" t="s">
        <v>267</v>
      </c>
      <c r="P580">
        <f t="shared" si="172"/>
        <v>3</v>
      </c>
      <c r="Q580">
        <f t="shared" si="173"/>
        <v>1</v>
      </c>
      <c r="S580">
        <f t="shared" si="174"/>
        <v>0</v>
      </c>
      <c r="T580">
        <f t="shared" si="175"/>
        <v>0</v>
      </c>
      <c r="U580">
        <f t="shared" si="176"/>
        <v>1</v>
      </c>
      <c r="V580">
        <f t="shared" si="177"/>
        <v>0</v>
      </c>
      <c r="W580">
        <f t="shared" si="162"/>
        <v>0</v>
      </c>
      <c r="X580">
        <f t="shared" si="163"/>
        <v>0</v>
      </c>
      <c r="Y580">
        <f t="shared" si="164"/>
        <v>1</v>
      </c>
      <c r="Z580">
        <f t="shared" si="165"/>
        <v>1</v>
      </c>
      <c r="AA580">
        <f t="shared" si="166"/>
        <v>0</v>
      </c>
      <c r="AB580">
        <f t="shared" si="167"/>
        <v>0</v>
      </c>
      <c r="AC580">
        <f t="shared" si="168"/>
        <v>0</v>
      </c>
      <c r="AD580">
        <f t="shared" si="169"/>
        <v>0</v>
      </c>
      <c r="AE580">
        <f t="shared" si="170"/>
        <v>0</v>
      </c>
      <c r="AH580">
        <f t="shared" si="171"/>
        <v>3</v>
      </c>
      <c r="AI580">
        <f t="shared" si="178"/>
        <v>3</v>
      </c>
      <c r="AJ580" s="5" t="str">
        <f t="shared" si="179"/>
        <v>Correct</v>
      </c>
      <c r="AK580" s="37"/>
      <c r="AL580" t="s">
        <v>94</v>
      </c>
      <c r="AM580">
        <v>55</v>
      </c>
      <c r="AN580" t="s">
        <v>95</v>
      </c>
      <c r="AO580" t="s">
        <v>251</v>
      </c>
      <c r="AP580" t="s">
        <v>107</v>
      </c>
      <c r="AQ580" t="s">
        <v>98</v>
      </c>
      <c r="AR580" s="1" t="s">
        <v>80</v>
      </c>
      <c r="AS580" t="s">
        <v>114</v>
      </c>
      <c r="AT580" t="s">
        <v>103</v>
      </c>
      <c r="AU580" t="s">
        <v>123</v>
      </c>
      <c r="AV580" t="s">
        <v>102</v>
      </c>
      <c r="AW580" s="1"/>
      <c r="AX580" t="s">
        <v>102</v>
      </c>
    </row>
    <row r="581" spans="1:50" x14ac:dyDescent="0.25">
      <c r="A581" s="1">
        <v>580</v>
      </c>
      <c r="C581" t="s">
        <v>20</v>
      </c>
      <c r="J581" t="s">
        <v>26</v>
      </c>
      <c r="K581" t="s">
        <v>27</v>
      </c>
      <c r="L581" t="s">
        <v>28</v>
      </c>
      <c r="N581" t="s">
        <v>30</v>
      </c>
      <c r="P581">
        <f t="shared" si="172"/>
        <v>5</v>
      </c>
      <c r="Q581">
        <f t="shared" si="173"/>
        <v>0.6</v>
      </c>
      <c r="S581">
        <f t="shared" si="174"/>
        <v>0</v>
      </c>
      <c r="T581">
        <f t="shared" si="175"/>
        <v>0.6</v>
      </c>
      <c r="U581">
        <f t="shared" si="176"/>
        <v>0</v>
      </c>
      <c r="V581">
        <f t="shared" si="177"/>
        <v>0</v>
      </c>
      <c r="W581">
        <f t="shared" si="162"/>
        <v>0</v>
      </c>
      <c r="X581">
        <f t="shared" si="163"/>
        <v>0</v>
      </c>
      <c r="Y581">
        <f t="shared" si="164"/>
        <v>0</v>
      </c>
      <c r="Z581">
        <f t="shared" si="165"/>
        <v>0</v>
      </c>
      <c r="AA581">
        <f t="shared" si="166"/>
        <v>0.6</v>
      </c>
      <c r="AB581">
        <f t="shared" si="167"/>
        <v>0.6</v>
      </c>
      <c r="AC581">
        <f t="shared" si="168"/>
        <v>0.6</v>
      </c>
      <c r="AD581">
        <f t="shared" si="169"/>
        <v>0</v>
      </c>
      <c r="AE581">
        <f t="shared" si="170"/>
        <v>0.6</v>
      </c>
      <c r="AH581">
        <f t="shared" si="171"/>
        <v>3</v>
      </c>
      <c r="AI581">
        <f t="shared" si="178"/>
        <v>5</v>
      </c>
      <c r="AJ581" s="5" t="str">
        <f t="shared" si="179"/>
        <v>Correct</v>
      </c>
      <c r="AK581" s="37"/>
      <c r="AL581" t="s">
        <v>105</v>
      </c>
      <c r="AM581">
        <v>67</v>
      </c>
      <c r="AN581" t="s">
        <v>121</v>
      </c>
      <c r="AO581" t="s">
        <v>252</v>
      </c>
      <c r="AP581" t="s">
        <v>134</v>
      </c>
      <c r="AQ581" t="s">
        <v>98</v>
      </c>
      <c r="AR581" s="1" t="s">
        <v>80</v>
      </c>
      <c r="AS581" t="s">
        <v>99</v>
      </c>
      <c r="AT581" t="s">
        <v>110</v>
      </c>
      <c r="AU581" t="s">
        <v>104</v>
      </c>
      <c r="AV581" t="s">
        <v>102</v>
      </c>
      <c r="AW581" s="1" t="s">
        <v>92</v>
      </c>
      <c r="AX581" t="s">
        <v>102</v>
      </c>
    </row>
    <row r="582" spans="1:50" x14ac:dyDescent="0.25">
      <c r="A582" s="1">
        <v>581</v>
      </c>
      <c r="B582" t="s">
        <v>19</v>
      </c>
      <c r="P582">
        <f t="shared" si="172"/>
        <v>1</v>
      </c>
      <c r="Q582">
        <f t="shared" si="173"/>
        <v>3</v>
      </c>
      <c r="S582">
        <f t="shared" si="174"/>
        <v>1</v>
      </c>
      <c r="T582">
        <f t="shared" si="175"/>
        <v>0</v>
      </c>
      <c r="U582">
        <f t="shared" si="176"/>
        <v>0</v>
      </c>
      <c r="V582">
        <f t="shared" si="177"/>
        <v>0</v>
      </c>
      <c r="W582">
        <f t="shared" si="162"/>
        <v>0</v>
      </c>
      <c r="X582">
        <f t="shared" si="163"/>
        <v>0</v>
      </c>
      <c r="Y582">
        <f t="shared" si="164"/>
        <v>0</v>
      </c>
      <c r="Z582">
        <f t="shared" si="165"/>
        <v>0</v>
      </c>
      <c r="AA582">
        <f t="shared" si="166"/>
        <v>0</v>
      </c>
      <c r="AB582">
        <f t="shared" si="167"/>
        <v>0</v>
      </c>
      <c r="AC582">
        <f t="shared" si="168"/>
        <v>0</v>
      </c>
      <c r="AD582">
        <f t="shared" si="169"/>
        <v>0</v>
      </c>
      <c r="AE582">
        <f t="shared" si="170"/>
        <v>0</v>
      </c>
      <c r="AH582">
        <f t="shared" si="171"/>
        <v>1</v>
      </c>
      <c r="AI582">
        <f t="shared" si="178"/>
        <v>1</v>
      </c>
      <c r="AJ582" s="5" t="str">
        <f t="shared" si="179"/>
        <v>Correct</v>
      </c>
      <c r="AK582" s="37"/>
      <c r="AL582" t="s">
        <v>105</v>
      </c>
      <c r="AM582">
        <v>60</v>
      </c>
      <c r="AN582" t="s">
        <v>121</v>
      </c>
      <c r="AO582" t="s">
        <v>250</v>
      </c>
      <c r="AP582" t="s">
        <v>128</v>
      </c>
      <c r="AQ582" t="s">
        <v>98</v>
      </c>
      <c r="AR582" s="1" t="s">
        <v>87</v>
      </c>
      <c r="AS582" t="s">
        <v>126</v>
      </c>
      <c r="AT582" t="s">
        <v>153</v>
      </c>
      <c r="AU582" t="s">
        <v>101</v>
      </c>
      <c r="AV582" t="s">
        <v>102</v>
      </c>
      <c r="AW582" s="1"/>
      <c r="AX582" t="s">
        <v>102</v>
      </c>
    </row>
    <row r="583" spans="1:50" x14ac:dyDescent="0.25">
      <c r="A583" s="1">
        <v>582</v>
      </c>
      <c r="C583" t="s">
        <v>20</v>
      </c>
      <c r="J583" t="s">
        <v>26</v>
      </c>
      <c r="K583" t="s">
        <v>27</v>
      </c>
      <c r="P583">
        <f t="shared" si="172"/>
        <v>3</v>
      </c>
      <c r="Q583">
        <f t="shared" si="173"/>
        <v>1</v>
      </c>
      <c r="S583">
        <f t="shared" si="174"/>
        <v>0</v>
      </c>
      <c r="T583">
        <f t="shared" si="175"/>
        <v>1</v>
      </c>
      <c r="U583">
        <f t="shared" si="176"/>
        <v>0</v>
      </c>
      <c r="V583">
        <f t="shared" si="177"/>
        <v>0</v>
      </c>
      <c r="W583">
        <f t="shared" si="162"/>
        <v>0</v>
      </c>
      <c r="X583">
        <f t="shared" si="163"/>
        <v>0</v>
      </c>
      <c r="Y583">
        <f t="shared" si="164"/>
        <v>0</v>
      </c>
      <c r="Z583">
        <f t="shared" si="165"/>
        <v>0</v>
      </c>
      <c r="AA583">
        <f t="shared" si="166"/>
        <v>1</v>
      </c>
      <c r="AB583">
        <f t="shared" si="167"/>
        <v>1</v>
      </c>
      <c r="AC583">
        <f t="shared" si="168"/>
        <v>0</v>
      </c>
      <c r="AD583">
        <f t="shared" si="169"/>
        <v>0</v>
      </c>
      <c r="AE583">
        <f t="shared" si="170"/>
        <v>0</v>
      </c>
      <c r="AH583">
        <f t="shared" si="171"/>
        <v>3</v>
      </c>
      <c r="AI583">
        <f t="shared" si="178"/>
        <v>3</v>
      </c>
      <c r="AJ583" s="5" t="str">
        <f t="shared" si="179"/>
        <v>Correct</v>
      </c>
      <c r="AK583" s="37"/>
      <c r="AR583" s="1"/>
      <c r="AW583" s="1"/>
    </row>
    <row r="584" spans="1:50" x14ac:dyDescent="0.25">
      <c r="A584" s="1">
        <v>583</v>
      </c>
      <c r="C584" t="s">
        <v>20</v>
      </c>
      <c r="K584" t="s">
        <v>27</v>
      </c>
      <c r="L584" t="s">
        <v>28</v>
      </c>
      <c r="P584">
        <f t="shared" si="172"/>
        <v>3</v>
      </c>
      <c r="Q584">
        <f t="shared" si="173"/>
        <v>1</v>
      </c>
      <c r="S584">
        <f t="shared" si="174"/>
        <v>0</v>
      </c>
      <c r="T584">
        <f t="shared" si="175"/>
        <v>1</v>
      </c>
      <c r="U584">
        <f t="shared" si="176"/>
        <v>0</v>
      </c>
      <c r="V584">
        <f t="shared" si="177"/>
        <v>0</v>
      </c>
      <c r="W584">
        <f t="shared" si="162"/>
        <v>0</v>
      </c>
      <c r="X584">
        <f t="shared" si="163"/>
        <v>0</v>
      </c>
      <c r="Y584">
        <f t="shared" si="164"/>
        <v>0</v>
      </c>
      <c r="Z584">
        <f t="shared" si="165"/>
        <v>0</v>
      </c>
      <c r="AA584">
        <f t="shared" si="166"/>
        <v>0</v>
      </c>
      <c r="AB584">
        <f t="shared" si="167"/>
        <v>1</v>
      </c>
      <c r="AC584">
        <f t="shared" si="168"/>
        <v>1</v>
      </c>
      <c r="AD584">
        <f t="shared" si="169"/>
        <v>0</v>
      </c>
      <c r="AE584">
        <f t="shared" si="170"/>
        <v>0</v>
      </c>
      <c r="AH584">
        <f t="shared" si="171"/>
        <v>3</v>
      </c>
      <c r="AI584">
        <f t="shared" si="178"/>
        <v>3</v>
      </c>
      <c r="AJ584" s="5" t="str">
        <f t="shared" si="179"/>
        <v>Correct</v>
      </c>
      <c r="AK584" s="37"/>
      <c r="AL584" t="s">
        <v>94</v>
      </c>
      <c r="AM584">
        <v>52</v>
      </c>
      <c r="AN584" t="s">
        <v>95</v>
      </c>
      <c r="AO584" t="s">
        <v>225</v>
      </c>
      <c r="AP584" t="s">
        <v>107</v>
      </c>
      <c r="AQ584" t="s">
        <v>98</v>
      </c>
      <c r="AR584" s="1" t="s">
        <v>80</v>
      </c>
      <c r="AS584" t="s">
        <v>126</v>
      </c>
      <c r="AT584" t="s">
        <v>100</v>
      </c>
      <c r="AU584" t="s">
        <v>101</v>
      </c>
      <c r="AV584" t="s">
        <v>102</v>
      </c>
      <c r="AW584" s="1"/>
      <c r="AX584" t="s">
        <v>102</v>
      </c>
    </row>
    <row r="585" spans="1:50" x14ac:dyDescent="0.25">
      <c r="A585" s="1">
        <v>584</v>
      </c>
      <c r="I585" t="s">
        <v>267</v>
      </c>
      <c r="P585">
        <f t="shared" si="172"/>
        <v>1</v>
      </c>
      <c r="Q585">
        <f t="shared" si="173"/>
        <v>3</v>
      </c>
      <c r="S585">
        <f t="shared" si="174"/>
        <v>0</v>
      </c>
      <c r="T585">
        <f t="shared" si="175"/>
        <v>0</v>
      </c>
      <c r="U585">
        <f t="shared" si="176"/>
        <v>0</v>
      </c>
      <c r="V585">
        <f t="shared" si="177"/>
        <v>0</v>
      </c>
      <c r="W585">
        <f t="shared" si="162"/>
        <v>0</v>
      </c>
      <c r="X585">
        <f t="shared" si="163"/>
        <v>0</v>
      </c>
      <c r="Y585">
        <f t="shared" si="164"/>
        <v>0</v>
      </c>
      <c r="Z585">
        <f t="shared" si="165"/>
        <v>1</v>
      </c>
      <c r="AA585">
        <f t="shared" si="166"/>
        <v>0</v>
      </c>
      <c r="AB585">
        <f t="shared" si="167"/>
        <v>0</v>
      </c>
      <c r="AC585">
        <f t="shared" si="168"/>
        <v>0</v>
      </c>
      <c r="AD585">
        <f t="shared" si="169"/>
        <v>0</v>
      </c>
      <c r="AE585">
        <f t="shared" si="170"/>
        <v>0</v>
      </c>
      <c r="AH585">
        <f t="shared" si="171"/>
        <v>1</v>
      </c>
      <c r="AI585">
        <f t="shared" si="178"/>
        <v>1</v>
      </c>
      <c r="AJ585" s="5" t="str">
        <f t="shared" si="179"/>
        <v>Correct</v>
      </c>
      <c r="AK585" s="37"/>
      <c r="AL585" t="s">
        <v>105</v>
      </c>
      <c r="AM585">
        <v>48</v>
      </c>
      <c r="AN585" t="s">
        <v>121</v>
      </c>
      <c r="AO585" t="s">
        <v>246</v>
      </c>
      <c r="AP585" t="s">
        <v>97</v>
      </c>
      <c r="AQ585" t="s">
        <v>98</v>
      </c>
      <c r="AR585" s="1" t="s">
        <v>80</v>
      </c>
      <c r="AS585" t="s">
        <v>108</v>
      </c>
      <c r="AT585" t="s">
        <v>100</v>
      </c>
      <c r="AU585" t="s">
        <v>125</v>
      </c>
      <c r="AV585" t="s">
        <v>102</v>
      </c>
      <c r="AW585" s="1"/>
      <c r="AX585" t="s">
        <v>102</v>
      </c>
    </row>
    <row r="586" spans="1:50" x14ac:dyDescent="0.25">
      <c r="A586" s="1">
        <v>585</v>
      </c>
      <c r="L586" t="s">
        <v>28</v>
      </c>
      <c r="N586" t="s">
        <v>30</v>
      </c>
      <c r="P586">
        <f t="shared" si="172"/>
        <v>2</v>
      </c>
      <c r="Q586">
        <f t="shared" si="173"/>
        <v>1.5</v>
      </c>
      <c r="S586">
        <f t="shared" si="174"/>
        <v>0</v>
      </c>
      <c r="T586">
        <f t="shared" si="175"/>
        <v>0</v>
      </c>
      <c r="U586">
        <f t="shared" si="176"/>
        <v>0</v>
      </c>
      <c r="V586">
        <f t="shared" si="177"/>
        <v>0</v>
      </c>
      <c r="W586">
        <f t="shared" si="162"/>
        <v>0</v>
      </c>
      <c r="X586">
        <f t="shared" si="163"/>
        <v>0</v>
      </c>
      <c r="Y586">
        <f t="shared" si="164"/>
        <v>0</v>
      </c>
      <c r="Z586">
        <f t="shared" si="165"/>
        <v>0</v>
      </c>
      <c r="AA586">
        <f t="shared" si="166"/>
        <v>0</v>
      </c>
      <c r="AB586">
        <f t="shared" si="167"/>
        <v>0</v>
      </c>
      <c r="AC586">
        <f t="shared" si="168"/>
        <v>1</v>
      </c>
      <c r="AD586">
        <f t="shared" si="169"/>
        <v>0</v>
      </c>
      <c r="AE586">
        <f t="shared" si="170"/>
        <v>1</v>
      </c>
      <c r="AH586">
        <f t="shared" si="171"/>
        <v>2</v>
      </c>
      <c r="AI586">
        <f t="shared" si="178"/>
        <v>2</v>
      </c>
      <c r="AJ586" s="5" t="str">
        <f t="shared" si="179"/>
        <v>Correct</v>
      </c>
      <c r="AK586" s="37"/>
      <c r="AL586" t="s">
        <v>94</v>
      </c>
      <c r="AM586">
        <v>79</v>
      </c>
      <c r="AN586" t="s">
        <v>121</v>
      </c>
      <c r="AO586" t="s">
        <v>217</v>
      </c>
      <c r="AP586" t="s">
        <v>107</v>
      </c>
      <c r="AQ586" t="s">
        <v>98</v>
      </c>
      <c r="AR586" s="1" t="s">
        <v>80</v>
      </c>
      <c r="AS586" t="s">
        <v>126</v>
      </c>
      <c r="AT586" t="s">
        <v>100</v>
      </c>
      <c r="AU586" t="s">
        <v>104</v>
      </c>
      <c r="AV586" t="s">
        <v>102</v>
      </c>
      <c r="AW586" s="1" t="s">
        <v>373</v>
      </c>
      <c r="AX586" t="s">
        <v>102</v>
      </c>
    </row>
    <row r="587" spans="1:50" x14ac:dyDescent="0.25">
      <c r="A587" s="1">
        <v>586</v>
      </c>
      <c r="E587" t="s">
        <v>22</v>
      </c>
      <c r="H587" t="s">
        <v>25</v>
      </c>
      <c r="L587" t="s">
        <v>28</v>
      </c>
      <c r="P587">
        <f t="shared" si="172"/>
        <v>3</v>
      </c>
      <c r="Q587">
        <f t="shared" si="173"/>
        <v>1</v>
      </c>
      <c r="S587">
        <f t="shared" si="174"/>
        <v>0</v>
      </c>
      <c r="T587">
        <f t="shared" si="175"/>
        <v>0</v>
      </c>
      <c r="U587">
        <f t="shared" si="176"/>
        <v>0</v>
      </c>
      <c r="V587">
        <f t="shared" si="177"/>
        <v>1</v>
      </c>
      <c r="W587">
        <f t="shared" si="162"/>
        <v>0</v>
      </c>
      <c r="X587">
        <f t="shared" si="163"/>
        <v>0</v>
      </c>
      <c r="Y587">
        <f t="shared" si="164"/>
        <v>1</v>
      </c>
      <c r="Z587">
        <f t="shared" si="165"/>
        <v>0</v>
      </c>
      <c r="AA587">
        <f t="shared" si="166"/>
        <v>0</v>
      </c>
      <c r="AB587">
        <f t="shared" si="167"/>
        <v>0</v>
      </c>
      <c r="AC587">
        <f t="shared" si="168"/>
        <v>1</v>
      </c>
      <c r="AD587">
        <f t="shared" si="169"/>
        <v>0</v>
      </c>
      <c r="AE587">
        <f t="shared" si="170"/>
        <v>0</v>
      </c>
      <c r="AH587">
        <f t="shared" si="171"/>
        <v>3</v>
      </c>
      <c r="AI587">
        <f t="shared" si="178"/>
        <v>3</v>
      </c>
      <c r="AJ587" s="5" t="str">
        <f t="shared" si="179"/>
        <v>Correct</v>
      </c>
      <c r="AK587" s="37"/>
      <c r="AL587" t="s">
        <v>105</v>
      </c>
      <c r="AM587">
        <v>23</v>
      </c>
      <c r="AN587" t="s">
        <v>121</v>
      </c>
      <c r="AO587" t="s">
        <v>211</v>
      </c>
      <c r="AQ587" t="s">
        <v>102</v>
      </c>
      <c r="AR587" s="1" t="s">
        <v>80</v>
      </c>
      <c r="AS587" t="s">
        <v>108</v>
      </c>
      <c r="AT587" t="s">
        <v>120</v>
      </c>
      <c r="AU587" t="s">
        <v>101</v>
      </c>
      <c r="AV587" t="s">
        <v>102</v>
      </c>
      <c r="AW587" s="1"/>
      <c r="AX587" t="s">
        <v>102</v>
      </c>
    </row>
    <row r="588" spans="1:50" x14ac:dyDescent="0.25">
      <c r="A588" s="1">
        <v>587</v>
      </c>
      <c r="J588" t="s">
        <v>26</v>
      </c>
      <c r="L588" t="s">
        <v>28</v>
      </c>
      <c r="N588" t="s">
        <v>30</v>
      </c>
      <c r="P588">
        <f t="shared" si="172"/>
        <v>3</v>
      </c>
      <c r="Q588">
        <f t="shared" si="173"/>
        <v>1</v>
      </c>
      <c r="S588">
        <f t="shared" si="174"/>
        <v>0</v>
      </c>
      <c r="T588">
        <f t="shared" si="175"/>
        <v>0</v>
      </c>
      <c r="U588">
        <f t="shared" si="176"/>
        <v>0</v>
      </c>
      <c r="V588">
        <f t="shared" si="177"/>
        <v>0</v>
      </c>
      <c r="W588">
        <f t="shared" si="162"/>
        <v>0</v>
      </c>
      <c r="X588">
        <f t="shared" si="163"/>
        <v>0</v>
      </c>
      <c r="Y588">
        <f t="shared" si="164"/>
        <v>0</v>
      </c>
      <c r="Z588">
        <f t="shared" si="165"/>
        <v>0</v>
      </c>
      <c r="AA588">
        <f t="shared" si="166"/>
        <v>1</v>
      </c>
      <c r="AB588">
        <f t="shared" si="167"/>
        <v>0</v>
      </c>
      <c r="AC588">
        <f t="shared" si="168"/>
        <v>1</v>
      </c>
      <c r="AD588">
        <f t="shared" si="169"/>
        <v>0</v>
      </c>
      <c r="AE588">
        <f t="shared" si="170"/>
        <v>1</v>
      </c>
      <c r="AH588">
        <f t="shared" si="171"/>
        <v>3</v>
      </c>
      <c r="AI588">
        <f t="shared" si="178"/>
        <v>3</v>
      </c>
      <c r="AJ588" s="5" t="str">
        <f t="shared" si="179"/>
        <v>Correct</v>
      </c>
      <c r="AK588" s="37"/>
      <c r="AL588" t="s">
        <v>105</v>
      </c>
      <c r="AM588">
        <v>54</v>
      </c>
      <c r="AN588" t="s">
        <v>121</v>
      </c>
      <c r="AO588" t="s">
        <v>253</v>
      </c>
      <c r="AP588" t="s">
        <v>107</v>
      </c>
      <c r="AQ588" t="s">
        <v>98</v>
      </c>
      <c r="AR588" s="1" t="s">
        <v>80</v>
      </c>
      <c r="AS588" t="s">
        <v>108</v>
      </c>
      <c r="AT588" t="s">
        <v>100</v>
      </c>
      <c r="AU588" t="s">
        <v>101</v>
      </c>
      <c r="AV588" t="s">
        <v>102</v>
      </c>
      <c r="AW588" s="1"/>
      <c r="AX588" t="s">
        <v>102</v>
      </c>
    </row>
    <row r="589" spans="1:50" x14ac:dyDescent="0.25">
      <c r="A589" s="1">
        <v>588</v>
      </c>
      <c r="E589" t="s">
        <v>22</v>
      </c>
      <c r="K589" t="s">
        <v>27</v>
      </c>
      <c r="L589" t="s">
        <v>28</v>
      </c>
      <c r="P589">
        <f t="shared" si="172"/>
        <v>3</v>
      </c>
      <c r="Q589">
        <f t="shared" si="173"/>
        <v>1</v>
      </c>
      <c r="S589">
        <f t="shared" si="174"/>
        <v>0</v>
      </c>
      <c r="T589">
        <f t="shared" si="175"/>
        <v>0</v>
      </c>
      <c r="U589">
        <f t="shared" si="176"/>
        <v>0</v>
      </c>
      <c r="V589">
        <f t="shared" si="177"/>
        <v>1</v>
      </c>
      <c r="W589">
        <f t="shared" si="162"/>
        <v>0</v>
      </c>
      <c r="X589">
        <f t="shared" si="163"/>
        <v>0</v>
      </c>
      <c r="Y589">
        <f t="shared" si="164"/>
        <v>0</v>
      </c>
      <c r="Z589">
        <f t="shared" si="165"/>
        <v>0</v>
      </c>
      <c r="AA589">
        <f t="shared" si="166"/>
        <v>0</v>
      </c>
      <c r="AB589">
        <f t="shared" si="167"/>
        <v>1</v>
      </c>
      <c r="AC589">
        <f t="shared" si="168"/>
        <v>1</v>
      </c>
      <c r="AD589">
        <f t="shared" si="169"/>
        <v>0</v>
      </c>
      <c r="AE589">
        <f t="shared" si="170"/>
        <v>0</v>
      </c>
      <c r="AH589">
        <f t="shared" si="171"/>
        <v>3</v>
      </c>
      <c r="AI589">
        <f t="shared" si="178"/>
        <v>3</v>
      </c>
      <c r="AJ589" s="5" t="str">
        <f t="shared" si="179"/>
        <v>Correct</v>
      </c>
      <c r="AK589" s="37"/>
      <c r="AL589" t="s">
        <v>105</v>
      </c>
      <c r="AM589">
        <v>56</v>
      </c>
      <c r="AN589" t="s">
        <v>121</v>
      </c>
      <c r="AO589" t="s">
        <v>174</v>
      </c>
      <c r="AP589" t="s">
        <v>107</v>
      </c>
      <c r="AR589" s="1" t="s">
        <v>80</v>
      </c>
      <c r="AS589" t="s">
        <v>112</v>
      </c>
      <c r="AU589" t="s">
        <v>135</v>
      </c>
      <c r="AV589" t="s">
        <v>98</v>
      </c>
      <c r="AW589" s="1"/>
      <c r="AX589" t="s">
        <v>102</v>
      </c>
    </row>
    <row r="590" spans="1:50" x14ac:dyDescent="0.25">
      <c r="A590" s="1">
        <v>589</v>
      </c>
      <c r="L590" t="s">
        <v>28</v>
      </c>
      <c r="P590">
        <f t="shared" si="172"/>
        <v>1</v>
      </c>
      <c r="Q590">
        <f t="shared" si="173"/>
        <v>3</v>
      </c>
      <c r="S590">
        <f t="shared" si="174"/>
        <v>0</v>
      </c>
      <c r="T590">
        <f t="shared" si="175"/>
        <v>0</v>
      </c>
      <c r="U590">
        <f t="shared" si="176"/>
        <v>0</v>
      </c>
      <c r="V590">
        <f t="shared" si="177"/>
        <v>0</v>
      </c>
      <c r="W590">
        <f t="shared" si="162"/>
        <v>0</v>
      </c>
      <c r="X590">
        <f t="shared" si="163"/>
        <v>0</v>
      </c>
      <c r="Y590">
        <f t="shared" si="164"/>
        <v>0</v>
      </c>
      <c r="Z590">
        <f t="shared" si="165"/>
        <v>0</v>
      </c>
      <c r="AA590">
        <f t="shared" si="166"/>
        <v>0</v>
      </c>
      <c r="AB590">
        <f t="shared" si="167"/>
        <v>0</v>
      </c>
      <c r="AC590">
        <f t="shared" si="168"/>
        <v>1</v>
      </c>
      <c r="AD590">
        <f t="shared" si="169"/>
        <v>0</v>
      </c>
      <c r="AE590">
        <f t="shared" si="170"/>
        <v>0</v>
      </c>
      <c r="AH590">
        <f t="shared" si="171"/>
        <v>1</v>
      </c>
      <c r="AI590">
        <f t="shared" si="178"/>
        <v>1</v>
      </c>
      <c r="AJ590" s="5" t="str">
        <f t="shared" si="179"/>
        <v>Correct</v>
      </c>
      <c r="AK590" s="37"/>
      <c r="AL590" t="s">
        <v>105</v>
      </c>
      <c r="AM590">
        <v>54</v>
      </c>
      <c r="AN590" t="s">
        <v>121</v>
      </c>
      <c r="AO590" t="s">
        <v>247</v>
      </c>
      <c r="AP590" t="s">
        <v>107</v>
      </c>
      <c r="AR590" s="1" t="s">
        <v>80</v>
      </c>
      <c r="AS590" t="s">
        <v>114</v>
      </c>
      <c r="AT590" t="s">
        <v>120</v>
      </c>
      <c r="AU590" t="s">
        <v>135</v>
      </c>
      <c r="AV590" t="s">
        <v>102</v>
      </c>
      <c r="AW590" s="1" t="s">
        <v>92</v>
      </c>
      <c r="AX590" t="s">
        <v>102</v>
      </c>
    </row>
    <row r="591" spans="1:50" x14ac:dyDescent="0.25">
      <c r="A591" s="1">
        <v>590</v>
      </c>
      <c r="J591" t="s">
        <v>26</v>
      </c>
      <c r="P591">
        <f t="shared" si="172"/>
        <v>1</v>
      </c>
      <c r="Q591">
        <f t="shared" si="173"/>
        <v>3</v>
      </c>
      <c r="S591">
        <f t="shared" si="174"/>
        <v>0</v>
      </c>
      <c r="T591">
        <f t="shared" si="175"/>
        <v>0</v>
      </c>
      <c r="U591">
        <f t="shared" si="176"/>
        <v>0</v>
      </c>
      <c r="V591">
        <f t="shared" si="177"/>
        <v>0</v>
      </c>
      <c r="W591">
        <f t="shared" si="162"/>
        <v>0</v>
      </c>
      <c r="X591">
        <f t="shared" si="163"/>
        <v>0</v>
      </c>
      <c r="Y591">
        <f t="shared" si="164"/>
        <v>0</v>
      </c>
      <c r="Z591">
        <f t="shared" si="165"/>
        <v>0</v>
      </c>
      <c r="AA591">
        <f t="shared" si="166"/>
        <v>1</v>
      </c>
      <c r="AB591">
        <f t="shared" si="167"/>
        <v>0</v>
      </c>
      <c r="AC591">
        <f t="shared" si="168"/>
        <v>0</v>
      </c>
      <c r="AD591">
        <f t="shared" si="169"/>
        <v>0</v>
      </c>
      <c r="AE591">
        <f t="shared" si="170"/>
        <v>0</v>
      </c>
      <c r="AH591">
        <f t="shared" si="171"/>
        <v>1</v>
      </c>
      <c r="AI591">
        <f t="shared" si="178"/>
        <v>1</v>
      </c>
      <c r="AJ591" s="5" t="str">
        <f t="shared" si="179"/>
        <v>Correct</v>
      </c>
      <c r="AK591" s="37"/>
      <c r="AL591" t="s">
        <v>105</v>
      </c>
      <c r="AM591">
        <v>67</v>
      </c>
      <c r="AN591" t="s">
        <v>95</v>
      </c>
      <c r="AO591" t="s">
        <v>157</v>
      </c>
      <c r="AP591" t="s">
        <v>107</v>
      </c>
      <c r="AQ591" t="s">
        <v>98</v>
      </c>
      <c r="AR591" s="1" t="s">
        <v>80</v>
      </c>
      <c r="AS591" t="s">
        <v>109</v>
      </c>
      <c r="AT591" t="s">
        <v>103</v>
      </c>
      <c r="AU591" t="s">
        <v>104</v>
      </c>
      <c r="AV591" t="s">
        <v>102</v>
      </c>
      <c r="AW591" s="1"/>
      <c r="AX591" t="s">
        <v>102</v>
      </c>
    </row>
    <row r="592" spans="1:50" x14ac:dyDescent="0.25">
      <c r="A592" s="1">
        <v>591</v>
      </c>
      <c r="K592" t="s">
        <v>27</v>
      </c>
      <c r="L592" t="s">
        <v>28</v>
      </c>
      <c r="N592" t="s">
        <v>30</v>
      </c>
      <c r="P592">
        <f t="shared" si="172"/>
        <v>3</v>
      </c>
      <c r="Q592">
        <f t="shared" si="173"/>
        <v>1</v>
      </c>
      <c r="S592">
        <f t="shared" si="174"/>
        <v>0</v>
      </c>
      <c r="T592">
        <f t="shared" si="175"/>
        <v>0</v>
      </c>
      <c r="U592">
        <f t="shared" si="176"/>
        <v>0</v>
      </c>
      <c r="V592">
        <f t="shared" si="177"/>
        <v>0</v>
      </c>
      <c r="W592">
        <f t="shared" si="162"/>
        <v>0</v>
      </c>
      <c r="X592">
        <f t="shared" si="163"/>
        <v>0</v>
      </c>
      <c r="Y592">
        <f t="shared" si="164"/>
        <v>0</v>
      </c>
      <c r="Z592">
        <f t="shared" si="165"/>
        <v>0</v>
      </c>
      <c r="AA592">
        <f t="shared" si="166"/>
        <v>0</v>
      </c>
      <c r="AB592">
        <f t="shared" si="167"/>
        <v>1</v>
      </c>
      <c r="AC592">
        <f t="shared" si="168"/>
        <v>1</v>
      </c>
      <c r="AD592">
        <f t="shared" si="169"/>
        <v>0</v>
      </c>
      <c r="AE592">
        <f t="shared" si="170"/>
        <v>1</v>
      </c>
      <c r="AH592">
        <f t="shared" si="171"/>
        <v>3</v>
      </c>
      <c r="AI592">
        <f t="shared" si="178"/>
        <v>3</v>
      </c>
      <c r="AJ592" s="5" t="str">
        <f t="shared" si="179"/>
        <v>Correct</v>
      </c>
      <c r="AK592" s="37"/>
      <c r="AL592" t="s">
        <v>105</v>
      </c>
      <c r="AM592">
        <v>50</v>
      </c>
      <c r="AN592" t="s">
        <v>95</v>
      </c>
      <c r="AO592" t="s">
        <v>186</v>
      </c>
      <c r="AP592" t="s">
        <v>107</v>
      </c>
      <c r="AQ592" t="s">
        <v>98</v>
      </c>
      <c r="AR592" s="1" t="s">
        <v>80</v>
      </c>
      <c r="AS592" t="s">
        <v>108</v>
      </c>
      <c r="AT592" t="s">
        <v>110</v>
      </c>
      <c r="AU592" t="s">
        <v>135</v>
      </c>
      <c r="AV592" t="s">
        <v>102</v>
      </c>
      <c r="AW592" s="1"/>
      <c r="AX592" t="s">
        <v>102</v>
      </c>
    </row>
    <row r="593" spans="1:50" x14ac:dyDescent="0.25">
      <c r="A593" s="1">
        <v>592</v>
      </c>
      <c r="C593" t="s">
        <v>20</v>
      </c>
      <c r="D593" t="s">
        <v>21</v>
      </c>
      <c r="N593" t="s">
        <v>30</v>
      </c>
      <c r="P593">
        <f t="shared" si="172"/>
        <v>3</v>
      </c>
      <c r="Q593">
        <f t="shared" si="173"/>
        <v>1</v>
      </c>
      <c r="S593">
        <f t="shared" si="174"/>
        <v>0</v>
      </c>
      <c r="T593">
        <f t="shared" si="175"/>
        <v>1</v>
      </c>
      <c r="U593">
        <f t="shared" si="176"/>
        <v>1</v>
      </c>
      <c r="V593">
        <f t="shared" si="177"/>
        <v>0</v>
      </c>
      <c r="W593">
        <f t="shared" si="162"/>
        <v>0</v>
      </c>
      <c r="X593">
        <f t="shared" si="163"/>
        <v>0</v>
      </c>
      <c r="Y593">
        <f t="shared" si="164"/>
        <v>0</v>
      </c>
      <c r="Z593">
        <f t="shared" si="165"/>
        <v>0</v>
      </c>
      <c r="AA593">
        <f t="shared" si="166"/>
        <v>0</v>
      </c>
      <c r="AB593">
        <f t="shared" si="167"/>
        <v>0</v>
      </c>
      <c r="AC593">
        <f t="shared" si="168"/>
        <v>0</v>
      </c>
      <c r="AD593">
        <f t="shared" si="169"/>
        <v>0</v>
      </c>
      <c r="AE593">
        <f t="shared" si="170"/>
        <v>1</v>
      </c>
      <c r="AH593">
        <f t="shared" si="171"/>
        <v>3</v>
      </c>
      <c r="AI593">
        <f t="shared" si="178"/>
        <v>3</v>
      </c>
      <c r="AJ593" s="5" t="str">
        <f t="shared" si="179"/>
        <v>Correct</v>
      </c>
      <c r="AK593" s="37"/>
      <c r="AL593" t="s">
        <v>105</v>
      </c>
      <c r="AM593">
        <v>55</v>
      </c>
      <c r="AN593" t="s">
        <v>121</v>
      </c>
      <c r="AO593" t="s">
        <v>172</v>
      </c>
      <c r="AP593" t="s">
        <v>107</v>
      </c>
      <c r="AQ593" t="s">
        <v>98</v>
      </c>
      <c r="AR593" s="1" t="s">
        <v>80</v>
      </c>
      <c r="AS593" t="s">
        <v>112</v>
      </c>
      <c r="AT593" t="s">
        <v>120</v>
      </c>
      <c r="AU593" t="s">
        <v>135</v>
      </c>
      <c r="AV593" t="s">
        <v>98</v>
      </c>
      <c r="AW593" s="1"/>
    </row>
    <row r="594" spans="1:50" x14ac:dyDescent="0.25">
      <c r="A594" s="1">
        <v>593</v>
      </c>
      <c r="C594" t="s">
        <v>20</v>
      </c>
      <c r="D594" t="s">
        <v>21</v>
      </c>
      <c r="J594" t="s">
        <v>26</v>
      </c>
      <c r="P594">
        <f t="shared" si="172"/>
        <v>3</v>
      </c>
      <c r="Q594">
        <f t="shared" si="173"/>
        <v>1</v>
      </c>
      <c r="S594">
        <f t="shared" si="174"/>
        <v>0</v>
      </c>
      <c r="T594">
        <f t="shared" si="175"/>
        <v>1</v>
      </c>
      <c r="U594">
        <f t="shared" si="176"/>
        <v>1</v>
      </c>
      <c r="V594">
        <f t="shared" si="177"/>
        <v>0</v>
      </c>
      <c r="W594">
        <f t="shared" si="162"/>
        <v>0</v>
      </c>
      <c r="X594">
        <f t="shared" si="163"/>
        <v>0</v>
      </c>
      <c r="Y594">
        <f t="shared" si="164"/>
        <v>0</v>
      </c>
      <c r="Z594">
        <f t="shared" si="165"/>
        <v>0</v>
      </c>
      <c r="AA594">
        <f t="shared" si="166"/>
        <v>1</v>
      </c>
      <c r="AB594">
        <f t="shared" si="167"/>
        <v>0</v>
      </c>
      <c r="AC594">
        <f t="shared" si="168"/>
        <v>0</v>
      </c>
      <c r="AD594">
        <f t="shared" si="169"/>
        <v>0</v>
      </c>
      <c r="AE594">
        <f t="shared" si="170"/>
        <v>0</v>
      </c>
      <c r="AH594">
        <f t="shared" si="171"/>
        <v>3</v>
      </c>
      <c r="AI594">
        <f t="shared" si="178"/>
        <v>3</v>
      </c>
      <c r="AJ594" s="5" t="str">
        <f t="shared" si="179"/>
        <v>Correct</v>
      </c>
      <c r="AK594" s="37"/>
      <c r="AL594" t="s">
        <v>105</v>
      </c>
      <c r="AM594">
        <v>55</v>
      </c>
      <c r="AN594" t="s">
        <v>121</v>
      </c>
      <c r="AO594" t="s">
        <v>254</v>
      </c>
      <c r="AP594" t="s">
        <v>97</v>
      </c>
      <c r="AQ594" t="s">
        <v>98</v>
      </c>
      <c r="AR594" s="1" t="s">
        <v>80</v>
      </c>
      <c r="AS594" t="s">
        <v>126</v>
      </c>
      <c r="AT594" t="s">
        <v>100</v>
      </c>
      <c r="AU594" t="s">
        <v>104</v>
      </c>
      <c r="AV594" t="s">
        <v>102</v>
      </c>
      <c r="AW594" s="1" t="s">
        <v>92</v>
      </c>
      <c r="AX594" t="s">
        <v>102</v>
      </c>
    </row>
    <row r="595" spans="1:50" x14ac:dyDescent="0.25">
      <c r="A595" s="1">
        <v>594</v>
      </c>
      <c r="E595" t="s">
        <v>22</v>
      </c>
      <c r="P595">
        <f t="shared" si="172"/>
        <v>1</v>
      </c>
      <c r="Q595">
        <f t="shared" si="173"/>
        <v>3</v>
      </c>
      <c r="S595">
        <f t="shared" si="174"/>
        <v>0</v>
      </c>
      <c r="T595">
        <f t="shared" si="175"/>
        <v>0</v>
      </c>
      <c r="U595">
        <f t="shared" si="176"/>
        <v>0</v>
      </c>
      <c r="V595">
        <f t="shared" si="177"/>
        <v>1</v>
      </c>
      <c r="W595">
        <f t="shared" si="162"/>
        <v>0</v>
      </c>
      <c r="X595">
        <f t="shared" si="163"/>
        <v>0</v>
      </c>
      <c r="Y595">
        <f t="shared" si="164"/>
        <v>0</v>
      </c>
      <c r="Z595">
        <f t="shared" si="165"/>
        <v>0</v>
      </c>
      <c r="AA595">
        <f t="shared" si="166"/>
        <v>0</v>
      </c>
      <c r="AB595">
        <f t="shared" si="167"/>
        <v>0</v>
      </c>
      <c r="AC595">
        <f t="shared" si="168"/>
        <v>0</v>
      </c>
      <c r="AD595">
        <f t="shared" si="169"/>
        <v>0</v>
      </c>
      <c r="AE595">
        <f t="shared" si="170"/>
        <v>0</v>
      </c>
      <c r="AH595">
        <f t="shared" si="171"/>
        <v>1</v>
      </c>
      <c r="AI595">
        <f t="shared" si="178"/>
        <v>1</v>
      </c>
      <c r="AJ595" s="5" t="str">
        <f t="shared" si="179"/>
        <v>Correct</v>
      </c>
      <c r="AK595" s="37"/>
      <c r="AL595" t="s">
        <v>105</v>
      </c>
      <c r="AM595">
        <v>64</v>
      </c>
      <c r="AN595" t="s">
        <v>115</v>
      </c>
      <c r="AO595" t="s">
        <v>341</v>
      </c>
      <c r="AP595" t="s">
        <v>107</v>
      </c>
      <c r="AQ595" t="s">
        <v>98</v>
      </c>
      <c r="AR595" s="1" t="s">
        <v>80</v>
      </c>
      <c r="AS595" t="s">
        <v>109</v>
      </c>
      <c r="AT595" t="s">
        <v>132</v>
      </c>
      <c r="AU595" t="s">
        <v>101</v>
      </c>
      <c r="AV595" t="s">
        <v>98</v>
      </c>
      <c r="AW595" s="1"/>
      <c r="AX595" t="s">
        <v>102</v>
      </c>
    </row>
    <row r="596" spans="1:50" x14ac:dyDescent="0.25">
      <c r="A596" s="1">
        <v>595</v>
      </c>
      <c r="C596" t="s">
        <v>20</v>
      </c>
      <c r="D596" t="s">
        <v>21</v>
      </c>
      <c r="J596" t="s">
        <v>26</v>
      </c>
      <c r="P596">
        <f t="shared" si="172"/>
        <v>3</v>
      </c>
      <c r="Q596">
        <f t="shared" si="173"/>
        <v>1</v>
      </c>
      <c r="S596">
        <f t="shared" si="174"/>
        <v>0</v>
      </c>
      <c r="T596">
        <f t="shared" si="175"/>
        <v>1</v>
      </c>
      <c r="U596">
        <f t="shared" si="176"/>
        <v>1</v>
      </c>
      <c r="V596">
        <f t="shared" si="177"/>
        <v>0</v>
      </c>
      <c r="W596">
        <f t="shared" si="162"/>
        <v>0</v>
      </c>
      <c r="X596">
        <f t="shared" si="163"/>
        <v>0</v>
      </c>
      <c r="Y596">
        <f t="shared" si="164"/>
        <v>0</v>
      </c>
      <c r="Z596">
        <f t="shared" si="165"/>
        <v>0</v>
      </c>
      <c r="AA596">
        <f t="shared" si="166"/>
        <v>1</v>
      </c>
      <c r="AB596">
        <f t="shared" si="167"/>
        <v>0</v>
      </c>
      <c r="AC596">
        <f t="shared" si="168"/>
        <v>0</v>
      </c>
      <c r="AD596">
        <f t="shared" si="169"/>
        <v>0</v>
      </c>
      <c r="AE596">
        <f t="shared" si="170"/>
        <v>0</v>
      </c>
      <c r="AH596">
        <f t="shared" si="171"/>
        <v>3</v>
      </c>
      <c r="AI596">
        <f t="shared" si="178"/>
        <v>3</v>
      </c>
      <c r="AJ596" s="5" t="str">
        <f t="shared" si="179"/>
        <v>Correct</v>
      </c>
      <c r="AK596" s="37"/>
      <c r="AL596" t="s">
        <v>105</v>
      </c>
      <c r="AM596">
        <v>72</v>
      </c>
      <c r="AN596" t="s">
        <v>95</v>
      </c>
      <c r="AO596" t="s">
        <v>139</v>
      </c>
      <c r="AP596" t="s">
        <v>97</v>
      </c>
      <c r="AQ596" t="s">
        <v>98</v>
      </c>
      <c r="AR596" s="1" t="s">
        <v>80</v>
      </c>
      <c r="AS596" t="s">
        <v>112</v>
      </c>
      <c r="AT596" t="s">
        <v>120</v>
      </c>
      <c r="AU596" t="s">
        <v>101</v>
      </c>
      <c r="AV596" t="s">
        <v>102</v>
      </c>
      <c r="AW596" s="1" t="s">
        <v>91</v>
      </c>
    </row>
    <row r="597" spans="1:50" x14ac:dyDescent="0.25">
      <c r="A597" s="1">
        <v>596</v>
      </c>
      <c r="P597">
        <f t="shared" si="172"/>
        <v>0</v>
      </c>
      <c r="Q597" t="e">
        <f t="shared" si="173"/>
        <v>#DIV/0!</v>
      </c>
      <c r="S597">
        <f t="shared" si="174"/>
        <v>0</v>
      </c>
      <c r="T597">
        <f t="shared" si="175"/>
        <v>0</v>
      </c>
      <c r="U597">
        <f t="shared" si="176"/>
        <v>0</v>
      </c>
      <c r="V597">
        <f t="shared" si="177"/>
        <v>0</v>
      </c>
      <c r="W597">
        <f t="shared" si="162"/>
        <v>0</v>
      </c>
      <c r="X597">
        <f t="shared" si="163"/>
        <v>0</v>
      </c>
      <c r="Y597">
        <f t="shared" si="164"/>
        <v>0</v>
      </c>
      <c r="Z597">
        <f t="shared" si="165"/>
        <v>0</v>
      </c>
      <c r="AA597">
        <f t="shared" si="166"/>
        <v>0</v>
      </c>
      <c r="AB597">
        <f t="shared" si="167"/>
        <v>0</v>
      </c>
      <c r="AC597">
        <f t="shared" si="168"/>
        <v>0</v>
      </c>
      <c r="AD597">
        <f t="shared" si="169"/>
        <v>0</v>
      </c>
      <c r="AE597">
        <f t="shared" si="170"/>
        <v>0</v>
      </c>
      <c r="AH597">
        <f t="shared" si="171"/>
        <v>0</v>
      </c>
      <c r="AI597">
        <f t="shared" si="178"/>
        <v>0</v>
      </c>
      <c r="AJ597" s="5" t="str">
        <f t="shared" si="179"/>
        <v>Correct</v>
      </c>
      <c r="AK597" s="37"/>
      <c r="AL597" t="s">
        <v>94</v>
      </c>
      <c r="AM597">
        <v>55</v>
      </c>
      <c r="AN597" t="s">
        <v>121</v>
      </c>
      <c r="AO597" t="s">
        <v>180</v>
      </c>
      <c r="AP597" t="s">
        <v>107</v>
      </c>
      <c r="AQ597" t="s">
        <v>98</v>
      </c>
      <c r="AR597" s="1" t="s">
        <v>80</v>
      </c>
      <c r="AS597" t="s">
        <v>126</v>
      </c>
      <c r="AT597" t="s">
        <v>110</v>
      </c>
      <c r="AU597" t="s">
        <v>104</v>
      </c>
      <c r="AV597" t="s">
        <v>102</v>
      </c>
      <c r="AW597" s="1" t="s">
        <v>92</v>
      </c>
      <c r="AX597" t="s">
        <v>102</v>
      </c>
    </row>
    <row r="598" spans="1:50" x14ac:dyDescent="0.25">
      <c r="A598" s="1">
        <v>597</v>
      </c>
      <c r="C598" t="s">
        <v>20</v>
      </c>
      <c r="H598" t="s">
        <v>25</v>
      </c>
      <c r="P598">
        <f t="shared" si="172"/>
        <v>2</v>
      </c>
      <c r="Q598">
        <f t="shared" si="173"/>
        <v>1.5</v>
      </c>
      <c r="S598">
        <f t="shared" si="174"/>
        <v>0</v>
      </c>
      <c r="T598">
        <f t="shared" si="175"/>
        <v>1</v>
      </c>
      <c r="U598">
        <f t="shared" si="176"/>
        <v>0</v>
      </c>
      <c r="V598">
        <f t="shared" si="177"/>
        <v>0</v>
      </c>
      <c r="W598">
        <f t="shared" si="162"/>
        <v>0</v>
      </c>
      <c r="X598">
        <f t="shared" si="163"/>
        <v>0</v>
      </c>
      <c r="Y598">
        <f t="shared" si="164"/>
        <v>1</v>
      </c>
      <c r="Z598">
        <f t="shared" si="165"/>
        <v>0</v>
      </c>
      <c r="AA598">
        <f t="shared" si="166"/>
        <v>0</v>
      </c>
      <c r="AB598">
        <f t="shared" si="167"/>
        <v>0</v>
      </c>
      <c r="AC598">
        <f t="shared" si="168"/>
        <v>0</v>
      </c>
      <c r="AD598">
        <f t="shared" si="169"/>
        <v>0</v>
      </c>
      <c r="AE598">
        <f t="shared" si="170"/>
        <v>0</v>
      </c>
      <c r="AH598">
        <f t="shared" si="171"/>
        <v>2</v>
      </c>
      <c r="AI598">
        <f t="shared" si="178"/>
        <v>2</v>
      </c>
      <c r="AJ598" s="5" t="str">
        <f t="shared" si="179"/>
        <v>Correct</v>
      </c>
      <c r="AK598" s="37"/>
      <c r="AL598" t="s">
        <v>94</v>
      </c>
      <c r="AM598">
        <v>59</v>
      </c>
      <c r="AN598" t="s">
        <v>115</v>
      </c>
      <c r="AO598" t="s">
        <v>336</v>
      </c>
      <c r="AP598" t="s">
        <v>107</v>
      </c>
      <c r="AQ598" t="s">
        <v>98</v>
      </c>
      <c r="AR598" s="1" t="s">
        <v>80</v>
      </c>
      <c r="AS598" t="s">
        <v>108</v>
      </c>
      <c r="AT598" t="s">
        <v>103</v>
      </c>
      <c r="AU598" t="s">
        <v>101</v>
      </c>
      <c r="AV598" t="s">
        <v>102</v>
      </c>
      <c r="AW598" s="1"/>
      <c r="AX598" t="s">
        <v>98</v>
      </c>
    </row>
    <row r="599" spans="1:50" x14ac:dyDescent="0.25">
      <c r="A599" s="1">
        <v>598</v>
      </c>
      <c r="K599" t="s">
        <v>27</v>
      </c>
      <c r="L599" t="s">
        <v>28</v>
      </c>
      <c r="P599">
        <f t="shared" si="172"/>
        <v>2</v>
      </c>
      <c r="Q599">
        <f t="shared" si="173"/>
        <v>1.5</v>
      </c>
      <c r="S599">
        <f t="shared" si="174"/>
        <v>0</v>
      </c>
      <c r="T599">
        <f t="shared" si="175"/>
        <v>0</v>
      </c>
      <c r="U599">
        <f t="shared" si="176"/>
        <v>0</v>
      </c>
      <c r="V599">
        <f t="shared" si="177"/>
        <v>0</v>
      </c>
      <c r="W599">
        <f t="shared" si="162"/>
        <v>0</v>
      </c>
      <c r="X599">
        <f t="shared" si="163"/>
        <v>0</v>
      </c>
      <c r="Y599">
        <f t="shared" si="164"/>
        <v>0</v>
      </c>
      <c r="Z599">
        <f t="shared" si="165"/>
        <v>0</v>
      </c>
      <c r="AA599">
        <f t="shared" si="166"/>
        <v>0</v>
      </c>
      <c r="AB599">
        <f t="shared" si="167"/>
        <v>1</v>
      </c>
      <c r="AC599">
        <f t="shared" si="168"/>
        <v>1</v>
      </c>
      <c r="AD599">
        <f t="shared" si="169"/>
        <v>0</v>
      </c>
      <c r="AE599">
        <f t="shared" si="170"/>
        <v>0</v>
      </c>
      <c r="AH599">
        <f t="shared" si="171"/>
        <v>2</v>
      </c>
      <c r="AI599">
        <f t="shared" si="178"/>
        <v>2</v>
      </c>
      <c r="AJ599" s="5" t="str">
        <f t="shared" si="179"/>
        <v>Correct</v>
      </c>
      <c r="AK599" s="37"/>
      <c r="AL599" t="s">
        <v>94</v>
      </c>
      <c r="AM599">
        <v>19</v>
      </c>
      <c r="AN599" t="s">
        <v>121</v>
      </c>
      <c r="AO599" t="s">
        <v>216</v>
      </c>
      <c r="AP599" t="s">
        <v>107</v>
      </c>
      <c r="AQ599" t="s">
        <v>98</v>
      </c>
      <c r="AR599" s="1" t="s">
        <v>80</v>
      </c>
      <c r="AS599" t="s">
        <v>109</v>
      </c>
      <c r="AT599" t="s">
        <v>103</v>
      </c>
      <c r="AU599" t="s">
        <v>135</v>
      </c>
      <c r="AV599" t="s">
        <v>102</v>
      </c>
      <c r="AW599" s="1" t="s">
        <v>90</v>
      </c>
      <c r="AX599" t="s">
        <v>102</v>
      </c>
    </row>
    <row r="600" spans="1:50" x14ac:dyDescent="0.25">
      <c r="A600" s="1">
        <v>599</v>
      </c>
      <c r="K600" t="s">
        <v>27</v>
      </c>
      <c r="L600" t="s">
        <v>28</v>
      </c>
      <c r="P600">
        <f t="shared" si="172"/>
        <v>2</v>
      </c>
      <c r="Q600">
        <f t="shared" si="173"/>
        <v>1.5</v>
      </c>
      <c r="S600">
        <f t="shared" si="174"/>
        <v>0</v>
      </c>
      <c r="T600">
        <f t="shared" si="175"/>
        <v>0</v>
      </c>
      <c r="U600">
        <f t="shared" si="176"/>
        <v>0</v>
      </c>
      <c r="V600">
        <f t="shared" si="177"/>
        <v>0</v>
      </c>
      <c r="W600">
        <f t="shared" si="162"/>
        <v>0</v>
      </c>
      <c r="X600">
        <f t="shared" si="163"/>
        <v>0</v>
      </c>
      <c r="Y600">
        <f t="shared" si="164"/>
        <v>0</v>
      </c>
      <c r="Z600">
        <f t="shared" si="165"/>
        <v>0</v>
      </c>
      <c r="AA600">
        <f t="shared" si="166"/>
        <v>0</v>
      </c>
      <c r="AB600">
        <f t="shared" si="167"/>
        <v>1</v>
      </c>
      <c r="AC600">
        <f t="shared" si="168"/>
        <v>1</v>
      </c>
      <c r="AD600">
        <f t="shared" si="169"/>
        <v>0</v>
      </c>
      <c r="AE600">
        <f t="shared" si="170"/>
        <v>0</v>
      </c>
      <c r="AH600">
        <f t="shared" si="171"/>
        <v>2</v>
      </c>
      <c r="AI600">
        <f t="shared" si="178"/>
        <v>2</v>
      </c>
      <c r="AJ600" s="5" t="str">
        <f t="shared" si="179"/>
        <v>Correct</v>
      </c>
      <c r="AK600" s="37"/>
      <c r="AL600" t="s">
        <v>105</v>
      </c>
      <c r="AM600">
        <v>30</v>
      </c>
      <c r="AN600" t="s">
        <v>115</v>
      </c>
      <c r="AO600" t="s">
        <v>342</v>
      </c>
      <c r="AP600" t="s">
        <v>107</v>
      </c>
      <c r="AR600" s="1" t="s">
        <v>89</v>
      </c>
      <c r="AS600" t="s">
        <v>112</v>
      </c>
      <c r="AT600" t="s">
        <v>110</v>
      </c>
      <c r="AU600" t="s">
        <v>101</v>
      </c>
      <c r="AV600" t="s">
        <v>111</v>
      </c>
      <c r="AW600" s="1"/>
      <c r="AX600" t="s">
        <v>102</v>
      </c>
    </row>
    <row r="601" spans="1:50" x14ac:dyDescent="0.25">
      <c r="A601" s="1">
        <v>600</v>
      </c>
      <c r="C601" t="s">
        <v>20</v>
      </c>
      <c r="D601" t="s">
        <v>21</v>
      </c>
      <c r="L601" t="s">
        <v>28</v>
      </c>
      <c r="P601">
        <f t="shared" si="172"/>
        <v>3</v>
      </c>
      <c r="Q601">
        <f t="shared" si="173"/>
        <v>1</v>
      </c>
      <c r="S601">
        <f t="shared" si="174"/>
        <v>0</v>
      </c>
      <c r="T601">
        <f t="shared" si="175"/>
        <v>1</v>
      </c>
      <c r="U601">
        <f t="shared" si="176"/>
        <v>1</v>
      </c>
      <c r="V601">
        <f t="shared" si="177"/>
        <v>0</v>
      </c>
      <c r="W601">
        <f t="shared" si="162"/>
        <v>0</v>
      </c>
      <c r="X601">
        <f t="shared" si="163"/>
        <v>0</v>
      </c>
      <c r="Y601">
        <f t="shared" si="164"/>
        <v>0</v>
      </c>
      <c r="Z601">
        <f t="shared" si="165"/>
        <v>0</v>
      </c>
      <c r="AA601">
        <f t="shared" si="166"/>
        <v>0</v>
      </c>
      <c r="AB601">
        <f t="shared" si="167"/>
        <v>0</v>
      </c>
      <c r="AC601">
        <f t="shared" si="168"/>
        <v>1</v>
      </c>
      <c r="AD601">
        <f t="shared" si="169"/>
        <v>0</v>
      </c>
      <c r="AE601">
        <f t="shared" si="170"/>
        <v>0</v>
      </c>
      <c r="AH601">
        <f t="shared" si="171"/>
        <v>3</v>
      </c>
      <c r="AI601">
        <f t="shared" si="178"/>
        <v>3</v>
      </c>
      <c r="AJ601" s="5" t="str">
        <f t="shared" si="179"/>
        <v>Correct</v>
      </c>
      <c r="AK601" s="37"/>
      <c r="AL601" t="s">
        <v>94</v>
      </c>
      <c r="AM601">
        <v>47</v>
      </c>
      <c r="AN601" t="s">
        <v>95</v>
      </c>
      <c r="AO601" t="s">
        <v>163</v>
      </c>
      <c r="AP601" t="s">
        <v>107</v>
      </c>
      <c r="AQ601" t="s">
        <v>98</v>
      </c>
      <c r="AR601" s="1" t="s">
        <v>80</v>
      </c>
      <c r="AS601" t="s">
        <v>114</v>
      </c>
      <c r="AT601" t="s">
        <v>103</v>
      </c>
      <c r="AU601" t="s">
        <v>101</v>
      </c>
      <c r="AV601" t="s">
        <v>102</v>
      </c>
      <c r="AW601" s="1"/>
      <c r="AX601" t="s">
        <v>102</v>
      </c>
    </row>
    <row r="602" spans="1:50" x14ac:dyDescent="0.25">
      <c r="A602" s="1">
        <v>601</v>
      </c>
      <c r="K602" t="s">
        <v>27</v>
      </c>
      <c r="L602" t="s">
        <v>28</v>
      </c>
      <c r="P602">
        <f t="shared" si="172"/>
        <v>2</v>
      </c>
      <c r="Q602">
        <f t="shared" si="173"/>
        <v>1.5</v>
      </c>
      <c r="S602">
        <f t="shared" si="174"/>
        <v>0</v>
      </c>
      <c r="T602">
        <f t="shared" si="175"/>
        <v>0</v>
      </c>
      <c r="U602">
        <f t="shared" si="176"/>
        <v>0</v>
      </c>
      <c r="V602">
        <f t="shared" si="177"/>
        <v>0</v>
      </c>
      <c r="W602">
        <f t="shared" si="162"/>
        <v>0</v>
      </c>
      <c r="X602">
        <f t="shared" si="163"/>
        <v>0</v>
      </c>
      <c r="Y602">
        <f t="shared" si="164"/>
        <v>0</v>
      </c>
      <c r="Z602">
        <f t="shared" si="165"/>
        <v>0</v>
      </c>
      <c r="AA602">
        <f t="shared" si="166"/>
        <v>0</v>
      </c>
      <c r="AB602">
        <f t="shared" si="167"/>
        <v>1</v>
      </c>
      <c r="AC602">
        <f t="shared" si="168"/>
        <v>1</v>
      </c>
      <c r="AD602">
        <f t="shared" si="169"/>
        <v>0</v>
      </c>
      <c r="AE602">
        <f t="shared" si="170"/>
        <v>0</v>
      </c>
      <c r="AH602">
        <f t="shared" si="171"/>
        <v>2</v>
      </c>
      <c r="AI602">
        <f t="shared" si="178"/>
        <v>2</v>
      </c>
      <c r="AJ602" s="5" t="str">
        <f t="shared" si="179"/>
        <v>Correct</v>
      </c>
      <c r="AK602" s="37"/>
      <c r="AL602" t="s">
        <v>105</v>
      </c>
      <c r="AM602">
        <v>40</v>
      </c>
      <c r="AN602" t="s">
        <v>121</v>
      </c>
      <c r="AO602" t="s">
        <v>185</v>
      </c>
      <c r="AQ602" t="s">
        <v>98</v>
      </c>
      <c r="AR602" s="1" t="s">
        <v>356</v>
      </c>
      <c r="AS602" t="s">
        <v>126</v>
      </c>
      <c r="AT602" t="s">
        <v>110</v>
      </c>
      <c r="AU602" t="s">
        <v>135</v>
      </c>
      <c r="AV602" t="s">
        <v>102</v>
      </c>
      <c r="AW602" s="1"/>
      <c r="AX602" t="s">
        <v>102</v>
      </c>
    </row>
    <row r="603" spans="1:50" x14ac:dyDescent="0.25">
      <c r="A603" s="1">
        <v>602</v>
      </c>
      <c r="C603" t="s">
        <v>20</v>
      </c>
      <c r="D603" t="s">
        <v>21</v>
      </c>
      <c r="L603" t="s">
        <v>28</v>
      </c>
      <c r="P603">
        <f t="shared" si="172"/>
        <v>3</v>
      </c>
      <c r="Q603">
        <f t="shared" si="173"/>
        <v>1</v>
      </c>
      <c r="S603">
        <f t="shared" si="174"/>
        <v>0</v>
      </c>
      <c r="T603">
        <f t="shared" si="175"/>
        <v>1</v>
      </c>
      <c r="U603">
        <f t="shared" si="176"/>
        <v>1</v>
      </c>
      <c r="V603">
        <f t="shared" si="177"/>
        <v>0</v>
      </c>
      <c r="W603">
        <f t="shared" si="162"/>
        <v>0</v>
      </c>
      <c r="X603">
        <f t="shared" si="163"/>
        <v>0</v>
      </c>
      <c r="Y603">
        <f t="shared" si="164"/>
        <v>0</v>
      </c>
      <c r="Z603">
        <f t="shared" si="165"/>
        <v>0</v>
      </c>
      <c r="AA603">
        <f t="shared" si="166"/>
        <v>0</v>
      </c>
      <c r="AB603">
        <f t="shared" si="167"/>
        <v>0</v>
      </c>
      <c r="AC603">
        <f t="shared" si="168"/>
        <v>1</v>
      </c>
      <c r="AD603">
        <f t="shared" si="169"/>
        <v>0</v>
      </c>
      <c r="AE603">
        <f t="shared" si="170"/>
        <v>0</v>
      </c>
      <c r="AH603">
        <f t="shared" si="171"/>
        <v>3</v>
      </c>
      <c r="AI603">
        <f t="shared" si="178"/>
        <v>3</v>
      </c>
      <c r="AJ603" s="5" t="str">
        <f t="shared" si="179"/>
        <v>Correct</v>
      </c>
      <c r="AK603" s="37"/>
      <c r="AL603" t="s">
        <v>94</v>
      </c>
      <c r="AM603">
        <v>52</v>
      </c>
      <c r="AN603" t="s">
        <v>115</v>
      </c>
      <c r="AO603" t="s">
        <v>336</v>
      </c>
      <c r="AP603" t="s">
        <v>107</v>
      </c>
      <c r="AQ603" t="s">
        <v>98</v>
      </c>
      <c r="AR603" s="1" t="s">
        <v>80</v>
      </c>
      <c r="AS603" t="s">
        <v>109</v>
      </c>
      <c r="AT603" t="s">
        <v>103</v>
      </c>
      <c r="AU603" t="s">
        <v>101</v>
      </c>
      <c r="AV603" t="s">
        <v>102</v>
      </c>
      <c r="AW603" s="1"/>
      <c r="AX603" t="s">
        <v>98</v>
      </c>
    </row>
    <row r="604" spans="1:50" x14ac:dyDescent="0.25">
      <c r="A604" s="1">
        <v>603</v>
      </c>
      <c r="C604" t="s">
        <v>20</v>
      </c>
      <c r="K604" t="s">
        <v>27</v>
      </c>
      <c r="P604">
        <f t="shared" si="172"/>
        <v>2</v>
      </c>
      <c r="Q604">
        <f t="shared" si="173"/>
        <v>1.5</v>
      </c>
      <c r="S604">
        <f t="shared" si="174"/>
        <v>0</v>
      </c>
      <c r="T604">
        <f t="shared" si="175"/>
        <v>1</v>
      </c>
      <c r="U604">
        <f t="shared" si="176"/>
        <v>0</v>
      </c>
      <c r="V604">
        <f t="shared" si="177"/>
        <v>0</v>
      </c>
      <c r="W604">
        <f t="shared" si="162"/>
        <v>0</v>
      </c>
      <c r="X604">
        <f t="shared" si="163"/>
        <v>0</v>
      </c>
      <c r="Y604">
        <f t="shared" si="164"/>
        <v>0</v>
      </c>
      <c r="Z604">
        <f t="shared" si="165"/>
        <v>0</v>
      </c>
      <c r="AA604">
        <f t="shared" si="166"/>
        <v>0</v>
      </c>
      <c r="AB604">
        <f t="shared" si="167"/>
        <v>1</v>
      </c>
      <c r="AC604">
        <f t="shared" si="168"/>
        <v>0</v>
      </c>
      <c r="AD604">
        <f t="shared" si="169"/>
        <v>0</v>
      </c>
      <c r="AE604">
        <f t="shared" si="170"/>
        <v>0</v>
      </c>
      <c r="AH604">
        <f t="shared" si="171"/>
        <v>2</v>
      </c>
      <c r="AI604">
        <f t="shared" si="178"/>
        <v>2</v>
      </c>
      <c r="AJ604" s="5" t="str">
        <f t="shared" si="179"/>
        <v>Correct</v>
      </c>
      <c r="AK604" s="37"/>
      <c r="AL604" t="s">
        <v>94</v>
      </c>
      <c r="AM604">
        <v>65</v>
      </c>
      <c r="AN604" t="s">
        <v>95</v>
      </c>
      <c r="AO604" t="s">
        <v>140</v>
      </c>
      <c r="AP604" t="s">
        <v>97</v>
      </c>
      <c r="AQ604" t="s">
        <v>98</v>
      </c>
      <c r="AR604" s="1" t="s">
        <v>80</v>
      </c>
      <c r="AS604" t="s">
        <v>112</v>
      </c>
      <c r="AT604" t="s">
        <v>133</v>
      </c>
      <c r="AU604" t="s">
        <v>101</v>
      </c>
      <c r="AV604" t="s">
        <v>102</v>
      </c>
      <c r="AW604" s="1"/>
      <c r="AX604" t="s">
        <v>98</v>
      </c>
    </row>
    <row r="605" spans="1:50" x14ac:dyDescent="0.25">
      <c r="A605" s="1">
        <v>604</v>
      </c>
      <c r="L605" t="s">
        <v>28</v>
      </c>
      <c r="M605" t="s">
        <v>29</v>
      </c>
      <c r="N605" t="s">
        <v>30</v>
      </c>
      <c r="P605">
        <f t="shared" si="172"/>
        <v>3</v>
      </c>
      <c r="Q605">
        <f t="shared" si="173"/>
        <v>1</v>
      </c>
      <c r="S605">
        <f t="shared" si="174"/>
        <v>0</v>
      </c>
      <c r="T605">
        <f t="shared" si="175"/>
        <v>0</v>
      </c>
      <c r="U605">
        <f t="shared" si="176"/>
        <v>0</v>
      </c>
      <c r="V605">
        <f t="shared" si="177"/>
        <v>0</v>
      </c>
      <c r="W605">
        <f t="shared" si="162"/>
        <v>0</v>
      </c>
      <c r="X605">
        <f t="shared" si="163"/>
        <v>0</v>
      </c>
      <c r="Y605">
        <f t="shared" si="164"/>
        <v>0</v>
      </c>
      <c r="Z605">
        <f t="shared" si="165"/>
        <v>0</v>
      </c>
      <c r="AA605">
        <f t="shared" si="166"/>
        <v>0</v>
      </c>
      <c r="AB605">
        <f t="shared" si="167"/>
        <v>0</v>
      </c>
      <c r="AC605">
        <f t="shared" si="168"/>
        <v>1</v>
      </c>
      <c r="AD605">
        <f t="shared" si="169"/>
        <v>1</v>
      </c>
      <c r="AE605">
        <f t="shared" si="170"/>
        <v>1</v>
      </c>
      <c r="AH605">
        <f t="shared" si="171"/>
        <v>3</v>
      </c>
      <c r="AI605">
        <f t="shared" si="178"/>
        <v>3</v>
      </c>
      <c r="AJ605" s="5" t="str">
        <f t="shared" si="179"/>
        <v>Correct</v>
      </c>
      <c r="AK605" s="37"/>
      <c r="AL605" t="s">
        <v>94</v>
      </c>
      <c r="AM605">
        <v>45</v>
      </c>
      <c r="AN605" t="s">
        <v>115</v>
      </c>
      <c r="AO605" t="s">
        <v>343</v>
      </c>
      <c r="AP605" t="s">
        <v>81</v>
      </c>
      <c r="AQ605" t="s">
        <v>102</v>
      </c>
      <c r="AR605" s="1" t="s">
        <v>80</v>
      </c>
      <c r="AS605" t="s">
        <v>114</v>
      </c>
      <c r="AT605" t="s">
        <v>120</v>
      </c>
      <c r="AU605" t="s">
        <v>101</v>
      </c>
      <c r="AV605" t="s">
        <v>102</v>
      </c>
      <c r="AW605" s="1"/>
      <c r="AX605" t="s">
        <v>102</v>
      </c>
    </row>
    <row r="606" spans="1:50" x14ac:dyDescent="0.25">
      <c r="A606" s="1">
        <v>605</v>
      </c>
      <c r="L606" t="s">
        <v>28</v>
      </c>
      <c r="P606">
        <f t="shared" si="172"/>
        <v>1</v>
      </c>
      <c r="Q606">
        <f t="shared" si="173"/>
        <v>3</v>
      </c>
      <c r="S606">
        <f t="shared" si="174"/>
        <v>0</v>
      </c>
      <c r="T606">
        <f t="shared" si="175"/>
        <v>0</v>
      </c>
      <c r="U606">
        <f t="shared" si="176"/>
        <v>0</v>
      </c>
      <c r="V606">
        <f t="shared" si="177"/>
        <v>0</v>
      </c>
      <c r="W606">
        <f t="shared" si="162"/>
        <v>0</v>
      </c>
      <c r="X606">
        <f t="shared" si="163"/>
        <v>0</v>
      </c>
      <c r="Y606">
        <f t="shared" si="164"/>
        <v>0</v>
      </c>
      <c r="Z606">
        <f t="shared" si="165"/>
        <v>0</v>
      </c>
      <c r="AA606">
        <f t="shared" si="166"/>
        <v>0</v>
      </c>
      <c r="AB606">
        <f t="shared" si="167"/>
        <v>0</v>
      </c>
      <c r="AC606">
        <f t="shared" si="168"/>
        <v>1</v>
      </c>
      <c r="AD606">
        <f t="shared" si="169"/>
        <v>0</v>
      </c>
      <c r="AE606">
        <f t="shared" si="170"/>
        <v>0</v>
      </c>
      <c r="AH606">
        <f t="shared" si="171"/>
        <v>1</v>
      </c>
      <c r="AI606">
        <f t="shared" si="178"/>
        <v>1</v>
      </c>
      <c r="AJ606" s="5" t="str">
        <f t="shared" si="179"/>
        <v>Correct</v>
      </c>
      <c r="AK606" s="37"/>
      <c r="AL606" t="s">
        <v>105</v>
      </c>
      <c r="AM606">
        <v>38</v>
      </c>
      <c r="AN606" t="s">
        <v>121</v>
      </c>
      <c r="AO606" t="s">
        <v>180</v>
      </c>
      <c r="AP606" t="s">
        <v>107</v>
      </c>
      <c r="AQ606" t="s">
        <v>98</v>
      </c>
      <c r="AR606" s="1" t="s">
        <v>80</v>
      </c>
      <c r="AS606" t="s">
        <v>108</v>
      </c>
      <c r="AT606" t="s">
        <v>110</v>
      </c>
      <c r="AU606" t="s">
        <v>101</v>
      </c>
      <c r="AV606" t="s">
        <v>102</v>
      </c>
      <c r="AW606" s="1" t="s">
        <v>92</v>
      </c>
      <c r="AX606" t="s">
        <v>102</v>
      </c>
    </row>
    <row r="607" spans="1:50" x14ac:dyDescent="0.25">
      <c r="A607" s="1">
        <v>606</v>
      </c>
      <c r="J607" t="s">
        <v>26</v>
      </c>
      <c r="P607">
        <f t="shared" si="172"/>
        <v>1</v>
      </c>
      <c r="Q607">
        <f t="shared" si="173"/>
        <v>3</v>
      </c>
      <c r="S607">
        <f t="shared" si="174"/>
        <v>0</v>
      </c>
      <c r="T607">
        <f t="shared" si="175"/>
        <v>0</v>
      </c>
      <c r="U607">
        <f t="shared" si="176"/>
        <v>0</v>
      </c>
      <c r="V607">
        <f t="shared" si="177"/>
        <v>0</v>
      </c>
      <c r="W607">
        <f t="shared" si="162"/>
        <v>0</v>
      </c>
      <c r="X607">
        <f t="shared" si="163"/>
        <v>0</v>
      </c>
      <c r="Y607">
        <f t="shared" si="164"/>
        <v>0</v>
      </c>
      <c r="Z607">
        <f t="shared" si="165"/>
        <v>0</v>
      </c>
      <c r="AA607">
        <f t="shared" si="166"/>
        <v>1</v>
      </c>
      <c r="AB607">
        <f t="shared" si="167"/>
        <v>0</v>
      </c>
      <c r="AC607">
        <f t="shared" si="168"/>
        <v>0</v>
      </c>
      <c r="AD607">
        <f t="shared" si="169"/>
        <v>0</v>
      </c>
      <c r="AE607">
        <f t="shared" si="170"/>
        <v>0</v>
      </c>
      <c r="AH607">
        <f t="shared" si="171"/>
        <v>1</v>
      </c>
      <c r="AI607">
        <f t="shared" si="178"/>
        <v>1</v>
      </c>
      <c r="AJ607" s="5" t="str">
        <f t="shared" si="179"/>
        <v>Correct</v>
      </c>
      <c r="AK607" s="37"/>
      <c r="AL607" t="s">
        <v>105</v>
      </c>
      <c r="AM607">
        <v>53</v>
      </c>
      <c r="AN607" t="s">
        <v>115</v>
      </c>
      <c r="AO607" t="s">
        <v>343</v>
      </c>
      <c r="AP607" t="s">
        <v>128</v>
      </c>
      <c r="AQ607" t="s">
        <v>98</v>
      </c>
      <c r="AR607" s="1" t="s">
        <v>86</v>
      </c>
      <c r="AS607" t="s">
        <v>99</v>
      </c>
      <c r="AT607" t="s">
        <v>120</v>
      </c>
      <c r="AU607" t="s">
        <v>135</v>
      </c>
      <c r="AV607" t="s">
        <v>102</v>
      </c>
      <c r="AW607" s="1"/>
      <c r="AX607" t="s">
        <v>102</v>
      </c>
    </row>
    <row r="608" spans="1:50" x14ac:dyDescent="0.25">
      <c r="A608" s="1">
        <v>607</v>
      </c>
      <c r="E608" t="s">
        <v>22</v>
      </c>
      <c r="L608" t="s">
        <v>28</v>
      </c>
      <c r="N608" t="s">
        <v>30</v>
      </c>
      <c r="P608">
        <f t="shared" si="172"/>
        <v>3</v>
      </c>
      <c r="Q608">
        <f t="shared" si="173"/>
        <v>1</v>
      </c>
      <c r="S608">
        <f t="shared" si="174"/>
        <v>0</v>
      </c>
      <c r="T608">
        <f t="shared" si="175"/>
        <v>0</v>
      </c>
      <c r="U608">
        <f t="shared" si="176"/>
        <v>0</v>
      </c>
      <c r="V608">
        <f t="shared" si="177"/>
        <v>1</v>
      </c>
      <c r="W608">
        <f t="shared" si="162"/>
        <v>0</v>
      </c>
      <c r="X608">
        <f t="shared" si="163"/>
        <v>0</v>
      </c>
      <c r="Y608">
        <f t="shared" si="164"/>
        <v>0</v>
      </c>
      <c r="Z608">
        <f t="shared" si="165"/>
        <v>0</v>
      </c>
      <c r="AA608">
        <f t="shared" si="166"/>
        <v>0</v>
      </c>
      <c r="AB608">
        <f t="shared" si="167"/>
        <v>0</v>
      </c>
      <c r="AC608">
        <f t="shared" si="168"/>
        <v>1</v>
      </c>
      <c r="AD608">
        <f t="shared" si="169"/>
        <v>0</v>
      </c>
      <c r="AE608">
        <f t="shared" si="170"/>
        <v>1</v>
      </c>
      <c r="AH608">
        <f t="shared" si="171"/>
        <v>3</v>
      </c>
      <c r="AI608">
        <f t="shared" si="178"/>
        <v>3</v>
      </c>
      <c r="AJ608" s="5" t="str">
        <f t="shared" si="179"/>
        <v>Correct</v>
      </c>
      <c r="AK608" s="37"/>
      <c r="AL608" t="s">
        <v>105</v>
      </c>
      <c r="AM608">
        <v>31</v>
      </c>
      <c r="AN608" t="s">
        <v>95</v>
      </c>
      <c r="AO608" t="s">
        <v>157</v>
      </c>
      <c r="AP608" t="s">
        <v>107</v>
      </c>
      <c r="AQ608" t="s">
        <v>98</v>
      </c>
      <c r="AR608" s="1" t="s">
        <v>80</v>
      </c>
      <c r="AS608" t="s">
        <v>126</v>
      </c>
      <c r="AT608" t="s">
        <v>110</v>
      </c>
      <c r="AU608" t="s">
        <v>101</v>
      </c>
      <c r="AV608" t="s">
        <v>102</v>
      </c>
      <c r="AW608" s="1"/>
      <c r="AX608" t="s">
        <v>102</v>
      </c>
    </row>
    <row r="609" spans="1:50" x14ac:dyDescent="0.25">
      <c r="A609" s="1">
        <v>608</v>
      </c>
      <c r="P609">
        <f t="shared" si="172"/>
        <v>0</v>
      </c>
      <c r="Q609" t="e">
        <f t="shared" si="173"/>
        <v>#DIV/0!</v>
      </c>
      <c r="S609">
        <f t="shared" si="174"/>
        <v>0</v>
      </c>
      <c r="T609">
        <f t="shared" si="175"/>
        <v>0</v>
      </c>
      <c r="U609">
        <f t="shared" si="176"/>
        <v>0</v>
      </c>
      <c r="V609">
        <f t="shared" si="177"/>
        <v>0</v>
      </c>
      <c r="W609">
        <f t="shared" si="162"/>
        <v>0</v>
      </c>
      <c r="X609">
        <f t="shared" si="163"/>
        <v>0</v>
      </c>
      <c r="Y609">
        <f t="shared" si="164"/>
        <v>0</v>
      </c>
      <c r="Z609">
        <f t="shared" si="165"/>
        <v>0</v>
      </c>
      <c r="AA609">
        <f t="shared" si="166"/>
        <v>0</v>
      </c>
      <c r="AB609">
        <f t="shared" si="167"/>
        <v>0</v>
      </c>
      <c r="AC609">
        <f t="shared" si="168"/>
        <v>0</v>
      </c>
      <c r="AD609">
        <f t="shared" si="169"/>
        <v>0</v>
      </c>
      <c r="AE609">
        <f t="shared" si="170"/>
        <v>0</v>
      </c>
      <c r="AH609">
        <f t="shared" si="171"/>
        <v>0</v>
      </c>
      <c r="AI609">
        <f t="shared" si="178"/>
        <v>0</v>
      </c>
      <c r="AJ609" s="5" t="str">
        <f t="shared" si="179"/>
        <v>Correct</v>
      </c>
      <c r="AK609" s="37"/>
      <c r="AL609" t="s">
        <v>105</v>
      </c>
      <c r="AM609">
        <v>54</v>
      </c>
      <c r="AN609" t="s">
        <v>121</v>
      </c>
      <c r="AO609" t="s">
        <v>185</v>
      </c>
      <c r="AP609" t="s">
        <v>107</v>
      </c>
      <c r="AQ609" t="s">
        <v>98</v>
      </c>
      <c r="AR609" s="1" t="s">
        <v>80</v>
      </c>
      <c r="AS609" t="s">
        <v>109</v>
      </c>
      <c r="AT609" t="s">
        <v>100</v>
      </c>
      <c r="AU609" t="s">
        <v>125</v>
      </c>
      <c r="AV609" t="s">
        <v>102</v>
      </c>
      <c r="AW609" s="1" t="s">
        <v>90</v>
      </c>
    </row>
    <row r="610" spans="1:50" x14ac:dyDescent="0.25">
      <c r="A610" s="1">
        <v>609</v>
      </c>
      <c r="L610" t="s">
        <v>28</v>
      </c>
      <c r="N610" t="s">
        <v>30</v>
      </c>
      <c r="P610">
        <f t="shared" si="172"/>
        <v>2</v>
      </c>
      <c r="Q610">
        <f t="shared" si="173"/>
        <v>1.5</v>
      </c>
      <c r="S610">
        <f t="shared" si="174"/>
        <v>0</v>
      </c>
      <c r="T610">
        <f t="shared" si="175"/>
        <v>0</v>
      </c>
      <c r="U610">
        <f t="shared" si="176"/>
        <v>0</v>
      </c>
      <c r="V610">
        <f t="shared" si="177"/>
        <v>0</v>
      </c>
      <c r="W610">
        <f t="shared" si="162"/>
        <v>0</v>
      </c>
      <c r="X610">
        <f t="shared" si="163"/>
        <v>0</v>
      </c>
      <c r="Y610">
        <f t="shared" si="164"/>
        <v>0</v>
      </c>
      <c r="Z610">
        <f t="shared" si="165"/>
        <v>0</v>
      </c>
      <c r="AA610">
        <f t="shared" si="166"/>
        <v>0</v>
      </c>
      <c r="AB610">
        <f t="shared" si="167"/>
        <v>0</v>
      </c>
      <c r="AC610">
        <f t="shared" si="168"/>
        <v>1</v>
      </c>
      <c r="AD610">
        <f t="shared" si="169"/>
        <v>0</v>
      </c>
      <c r="AE610">
        <f t="shared" si="170"/>
        <v>1</v>
      </c>
      <c r="AH610">
        <f t="shared" si="171"/>
        <v>2</v>
      </c>
      <c r="AI610">
        <f t="shared" si="178"/>
        <v>2</v>
      </c>
      <c r="AJ610" s="5" t="str">
        <f t="shared" si="179"/>
        <v>Correct</v>
      </c>
      <c r="AK610" s="37"/>
      <c r="AL610" t="s">
        <v>105</v>
      </c>
      <c r="AM610">
        <v>53</v>
      </c>
      <c r="AN610" t="s">
        <v>95</v>
      </c>
      <c r="AO610" t="s">
        <v>255</v>
      </c>
      <c r="AP610" t="s">
        <v>107</v>
      </c>
      <c r="AQ610" t="s">
        <v>98</v>
      </c>
      <c r="AR610" s="1" t="s">
        <v>80</v>
      </c>
      <c r="AS610" t="s">
        <v>114</v>
      </c>
      <c r="AT610" t="s">
        <v>100</v>
      </c>
      <c r="AU610" t="s">
        <v>135</v>
      </c>
      <c r="AV610" t="s">
        <v>102</v>
      </c>
      <c r="AW610" s="1"/>
      <c r="AX610" t="s">
        <v>102</v>
      </c>
    </row>
    <row r="611" spans="1:50" x14ac:dyDescent="0.25">
      <c r="A611" s="1">
        <v>610</v>
      </c>
      <c r="I611" t="s">
        <v>267</v>
      </c>
      <c r="L611" t="s">
        <v>28</v>
      </c>
      <c r="N611" t="s">
        <v>30</v>
      </c>
      <c r="P611">
        <f t="shared" si="172"/>
        <v>3</v>
      </c>
      <c r="Q611">
        <f t="shared" si="173"/>
        <v>1</v>
      </c>
      <c r="S611">
        <f t="shared" si="174"/>
        <v>0</v>
      </c>
      <c r="T611">
        <f t="shared" si="175"/>
        <v>0</v>
      </c>
      <c r="U611">
        <f t="shared" si="176"/>
        <v>0</v>
      </c>
      <c r="V611">
        <f t="shared" si="177"/>
        <v>0</v>
      </c>
      <c r="W611">
        <f t="shared" si="162"/>
        <v>0</v>
      </c>
      <c r="X611">
        <f t="shared" si="163"/>
        <v>0</v>
      </c>
      <c r="Y611">
        <f t="shared" si="164"/>
        <v>0</v>
      </c>
      <c r="Z611">
        <f t="shared" si="165"/>
        <v>1</v>
      </c>
      <c r="AA611">
        <f t="shared" si="166"/>
        <v>0</v>
      </c>
      <c r="AB611">
        <f t="shared" si="167"/>
        <v>0</v>
      </c>
      <c r="AC611">
        <f t="shared" si="168"/>
        <v>1</v>
      </c>
      <c r="AD611">
        <f t="shared" si="169"/>
        <v>0</v>
      </c>
      <c r="AE611">
        <f t="shared" si="170"/>
        <v>1</v>
      </c>
      <c r="AH611">
        <f t="shared" si="171"/>
        <v>3</v>
      </c>
      <c r="AI611">
        <f t="shared" si="178"/>
        <v>3</v>
      </c>
      <c r="AJ611" s="5" t="str">
        <f t="shared" si="179"/>
        <v>Correct</v>
      </c>
      <c r="AK611" s="37"/>
      <c r="AL611" t="s">
        <v>94</v>
      </c>
      <c r="AM611">
        <v>43</v>
      </c>
      <c r="AN611" t="s">
        <v>95</v>
      </c>
      <c r="AO611" t="s">
        <v>148</v>
      </c>
      <c r="AP611" t="s">
        <v>107</v>
      </c>
      <c r="AQ611" t="s">
        <v>98</v>
      </c>
      <c r="AR611" s="1" t="s">
        <v>80</v>
      </c>
      <c r="AS611" t="s">
        <v>108</v>
      </c>
      <c r="AT611" t="s">
        <v>103</v>
      </c>
      <c r="AU611" t="s">
        <v>101</v>
      </c>
      <c r="AV611" t="s">
        <v>102</v>
      </c>
      <c r="AW611" s="1"/>
      <c r="AX611" t="s">
        <v>102</v>
      </c>
    </row>
    <row r="612" spans="1:50" x14ac:dyDescent="0.25">
      <c r="A612" s="1">
        <v>611</v>
      </c>
      <c r="L612" t="s">
        <v>28</v>
      </c>
      <c r="P612">
        <f t="shared" si="172"/>
        <v>1</v>
      </c>
      <c r="Q612">
        <f t="shared" si="173"/>
        <v>3</v>
      </c>
      <c r="S612">
        <f t="shared" si="174"/>
        <v>0</v>
      </c>
      <c r="T612">
        <f t="shared" si="175"/>
        <v>0</v>
      </c>
      <c r="U612">
        <f t="shared" si="176"/>
        <v>0</v>
      </c>
      <c r="V612">
        <f t="shared" si="177"/>
        <v>0</v>
      </c>
      <c r="W612">
        <f t="shared" si="162"/>
        <v>0</v>
      </c>
      <c r="X612">
        <f t="shared" si="163"/>
        <v>0</v>
      </c>
      <c r="Y612">
        <f t="shared" si="164"/>
        <v>0</v>
      </c>
      <c r="Z612">
        <f t="shared" si="165"/>
        <v>0</v>
      </c>
      <c r="AA612">
        <f t="shared" si="166"/>
        <v>0</v>
      </c>
      <c r="AB612">
        <f t="shared" si="167"/>
        <v>0</v>
      </c>
      <c r="AC612">
        <f t="shared" si="168"/>
        <v>1</v>
      </c>
      <c r="AD612">
        <f t="shared" si="169"/>
        <v>0</v>
      </c>
      <c r="AE612">
        <f t="shared" si="170"/>
        <v>0</v>
      </c>
      <c r="AH612">
        <f t="shared" si="171"/>
        <v>1</v>
      </c>
      <c r="AI612">
        <f t="shared" si="178"/>
        <v>1</v>
      </c>
      <c r="AJ612" s="5" t="str">
        <f t="shared" si="179"/>
        <v>Correct</v>
      </c>
      <c r="AK612" s="37"/>
      <c r="AL612" t="s">
        <v>94</v>
      </c>
      <c r="AM612">
        <v>42</v>
      </c>
      <c r="AN612" t="s">
        <v>115</v>
      </c>
      <c r="AO612" t="s">
        <v>319</v>
      </c>
      <c r="AQ612" t="s">
        <v>102</v>
      </c>
      <c r="AR612" s="1" t="s">
        <v>81</v>
      </c>
      <c r="AT612" t="s">
        <v>133</v>
      </c>
      <c r="AV612" t="s">
        <v>102</v>
      </c>
      <c r="AW612" s="1"/>
      <c r="AX612" t="s">
        <v>102</v>
      </c>
    </row>
    <row r="613" spans="1:50" x14ac:dyDescent="0.25">
      <c r="A613" s="1">
        <v>612</v>
      </c>
      <c r="P613">
        <f t="shared" si="172"/>
        <v>0</v>
      </c>
      <c r="Q613" t="e">
        <f t="shared" si="173"/>
        <v>#DIV/0!</v>
      </c>
      <c r="S613">
        <f t="shared" si="174"/>
        <v>0</v>
      </c>
      <c r="T613">
        <f t="shared" si="175"/>
        <v>0</v>
      </c>
      <c r="U613">
        <f t="shared" si="176"/>
        <v>0</v>
      </c>
      <c r="V613">
        <f t="shared" si="177"/>
        <v>0</v>
      </c>
      <c r="W613">
        <f t="shared" si="162"/>
        <v>0</v>
      </c>
      <c r="X613">
        <f t="shared" si="163"/>
        <v>0</v>
      </c>
      <c r="Y613">
        <f t="shared" si="164"/>
        <v>0</v>
      </c>
      <c r="Z613">
        <f t="shared" si="165"/>
        <v>0</v>
      </c>
      <c r="AA613">
        <f t="shared" si="166"/>
        <v>0</v>
      </c>
      <c r="AB613">
        <f t="shared" si="167"/>
        <v>0</v>
      </c>
      <c r="AC613">
        <f t="shared" si="168"/>
        <v>0</v>
      </c>
      <c r="AD613">
        <f t="shared" si="169"/>
        <v>0</v>
      </c>
      <c r="AE613">
        <f t="shared" si="170"/>
        <v>0</v>
      </c>
      <c r="AH613">
        <f t="shared" si="171"/>
        <v>0</v>
      </c>
      <c r="AI613">
        <f t="shared" si="178"/>
        <v>0</v>
      </c>
      <c r="AJ613" s="5" t="str">
        <f t="shared" si="179"/>
        <v>Correct</v>
      </c>
      <c r="AK613" s="37"/>
      <c r="AL613" t="s">
        <v>94</v>
      </c>
      <c r="AM613">
        <v>47</v>
      </c>
      <c r="AN613" t="s">
        <v>121</v>
      </c>
      <c r="AO613" t="s">
        <v>184</v>
      </c>
      <c r="AP613" t="s">
        <v>107</v>
      </c>
      <c r="AQ613" t="s">
        <v>98</v>
      </c>
      <c r="AR613" s="1" t="s">
        <v>80</v>
      </c>
      <c r="AS613" t="s">
        <v>126</v>
      </c>
      <c r="AT613" t="s">
        <v>120</v>
      </c>
      <c r="AU613" t="s">
        <v>101</v>
      </c>
      <c r="AV613" t="s">
        <v>102</v>
      </c>
      <c r="AW613" s="1" t="s">
        <v>92</v>
      </c>
      <c r="AX613" t="s">
        <v>102</v>
      </c>
    </row>
    <row r="614" spans="1:50" x14ac:dyDescent="0.25">
      <c r="A614" s="1">
        <v>613</v>
      </c>
      <c r="C614" t="s">
        <v>20</v>
      </c>
      <c r="J614" t="s">
        <v>26</v>
      </c>
      <c r="N614" t="s">
        <v>30</v>
      </c>
      <c r="P614">
        <f t="shared" si="172"/>
        <v>3</v>
      </c>
      <c r="Q614">
        <f t="shared" si="173"/>
        <v>1</v>
      </c>
      <c r="S614">
        <f t="shared" si="174"/>
        <v>0</v>
      </c>
      <c r="T614">
        <f t="shared" si="175"/>
        <v>1</v>
      </c>
      <c r="U614">
        <f t="shared" si="176"/>
        <v>0</v>
      </c>
      <c r="V614">
        <f t="shared" si="177"/>
        <v>0</v>
      </c>
      <c r="W614">
        <f t="shared" si="162"/>
        <v>0</v>
      </c>
      <c r="X614">
        <f t="shared" si="163"/>
        <v>0</v>
      </c>
      <c r="Y614">
        <f t="shared" si="164"/>
        <v>0</v>
      </c>
      <c r="Z614">
        <f t="shared" si="165"/>
        <v>0</v>
      </c>
      <c r="AA614">
        <f t="shared" si="166"/>
        <v>1</v>
      </c>
      <c r="AB614">
        <f t="shared" si="167"/>
        <v>0</v>
      </c>
      <c r="AC614">
        <f t="shared" si="168"/>
        <v>0</v>
      </c>
      <c r="AD614">
        <f t="shared" si="169"/>
        <v>0</v>
      </c>
      <c r="AE614">
        <f t="shared" si="170"/>
        <v>1</v>
      </c>
      <c r="AH614">
        <f t="shared" si="171"/>
        <v>3</v>
      </c>
      <c r="AI614">
        <f t="shared" si="178"/>
        <v>3</v>
      </c>
      <c r="AJ614" s="5" t="str">
        <f t="shared" si="179"/>
        <v>Correct</v>
      </c>
      <c r="AK614" s="37"/>
      <c r="AL614" t="s">
        <v>105</v>
      </c>
      <c r="AM614">
        <v>59</v>
      </c>
      <c r="AN614" t="s">
        <v>95</v>
      </c>
      <c r="AO614" t="s">
        <v>163</v>
      </c>
      <c r="AQ614" t="s">
        <v>102</v>
      </c>
      <c r="AR614" s="1" t="s">
        <v>81</v>
      </c>
      <c r="AS614" t="s">
        <v>108</v>
      </c>
      <c r="AT614" t="s">
        <v>110</v>
      </c>
      <c r="AU614" t="s">
        <v>101</v>
      </c>
      <c r="AV614" t="s">
        <v>102</v>
      </c>
      <c r="AW614" s="1"/>
      <c r="AX614" t="s">
        <v>102</v>
      </c>
    </row>
    <row r="615" spans="1:50" x14ac:dyDescent="0.25">
      <c r="A615" s="1">
        <v>614</v>
      </c>
      <c r="M615" t="s">
        <v>29</v>
      </c>
      <c r="P615">
        <f t="shared" si="172"/>
        <v>1</v>
      </c>
      <c r="Q615">
        <f t="shared" si="173"/>
        <v>3</v>
      </c>
      <c r="S615">
        <f t="shared" si="174"/>
        <v>0</v>
      </c>
      <c r="T615">
        <f t="shared" si="175"/>
        <v>0</v>
      </c>
      <c r="U615">
        <f t="shared" si="176"/>
        <v>0</v>
      </c>
      <c r="V615">
        <f t="shared" si="177"/>
        <v>0</v>
      </c>
      <c r="W615">
        <f t="shared" si="162"/>
        <v>0</v>
      </c>
      <c r="X615">
        <f t="shared" si="163"/>
        <v>0</v>
      </c>
      <c r="Y615">
        <f t="shared" si="164"/>
        <v>0</v>
      </c>
      <c r="Z615">
        <f t="shared" si="165"/>
        <v>0</v>
      </c>
      <c r="AA615">
        <f t="shared" si="166"/>
        <v>0</v>
      </c>
      <c r="AB615">
        <f t="shared" si="167"/>
        <v>0</v>
      </c>
      <c r="AC615">
        <f t="shared" si="168"/>
        <v>0</v>
      </c>
      <c r="AD615">
        <f t="shared" si="169"/>
        <v>1</v>
      </c>
      <c r="AE615">
        <f t="shared" si="170"/>
        <v>0</v>
      </c>
      <c r="AH615">
        <f t="shared" si="171"/>
        <v>1</v>
      </c>
      <c r="AI615">
        <f t="shared" si="178"/>
        <v>1</v>
      </c>
      <c r="AJ615" s="5" t="str">
        <f t="shared" si="179"/>
        <v>Correct</v>
      </c>
      <c r="AK615" s="37"/>
      <c r="AL615" t="s">
        <v>94</v>
      </c>
      <c r="AM615">
        <v>59</v>
      </c>
      <c r="AN615" t="s">
        <v>121</v>
      </c>
      <c r="AO615" t="s">
        <v>161</v>
      </c>
      <c r="AP615" t="s">
        <v>97</v>
      </c>
      <c r="AQ615" t="s">
        <v>98</v>
      </c>
      <c r="AR615" s="1" t="s">
        <v>80</v>
      </c>
      <c r="AS615" t="s">
        <v>99</v>
      </c>
      <c r="AT615" t="s">
        <v>103</v>
      </c>
      <c r="AU615" t="s">
        <v>101</v>
      </c>
      <c r="AV615" t="s">
        <v>102</v>
      </c>
      <c r="AW615" s="1" t="s">
        <v>90</v>
      </c>
      <c r="AX615" t="s">
        <v>98</v>
      </c>
    </row>
    <row r="616" spans="1:50" x14ac:dyDescent="0.25">
      <c r="A616" s="1">
        <v>615</v>
      </c>
      <c r="K616" t="s">
        <v>27</v>
      </c>
      <c r="L616" t="s">
        <v>28</v>
      </c>
      <c r="P616">
        <f t="shared" si="172"/>
        <v>2</v>
      </c>
      <c r="Q616">
        <f t="shared" si="173"/>
        <v>1.5</v>
      </c>
      <c r="S616">
        <f t="shared" si="174"/>
        <v>0</v>
      </c>
      <c r="T616">
        <f t="shared" si="175"/>
        <v>0</v>
      </c>
      <c r="U616">
        <f t="shared" si="176"/>
        <v>0</v>
      </c>
      <c r="V616">
        <f t="shared" si="177"/>
        <v>0</v>
      </c>
      <c r="W616">
        <f t="shared" si="162"/>
        <v>0</v>
      </c>
      <c r="X616">
        <f t="shared" si="163"/>
        <v>0</v>
      </c>
      <c r="Y616">
        <f t="shared" si="164"/>
        <v>0</v>
      </c>
      <c r="Z616">
        <f t="shared" si="165"/>
        <v>0</v>
      </c>
      <c r="AA616">
        <f t="shared" si="166"/>
        <v>0</v>
      </c>
      <c r="AB616">
        <f t="shared" si="167"/>
        <v>1</v>
      </c>
      <c r="AC616">
        <f t="shared" si="168"/>
        <v>1</v>
      </c>
      <c r="AD616">
        <f t="shared" si="169"/>
        <v>0</v>
      </c>
      <c r="AE616">
        <f t="shared" si="170"/>
        <v>0</v>
      </c>
      <c r="AH616">
        <f t="shared" si="171"/>
        <v>2</v>
      </c>
      <c r="AI616">
        <f t="shared" si="178"/>
        <v>2</v>
      </c>
      <c r="AJ616" s="5" t="str">
        <f t="shared" si="179"/>
        <v>Correct</v>
      </c>
      <c r="AK616" s="37"/>
      <c r="AL616" t="s">
        <v>105</v>
      </c>
      <c r="AM616">
        <v>20</v>
      </c>
      <c r="AN616" t="s">
        <v>121</v>
      </c>
      <c r="AO616" t="s">
        <v>178</v>
      </c>
      <c r="AP616" t="s">
        <v>107</v>
      </c>
      <c r="AQ616" t="s">
        <v>98</v>
      </c>
      <c r="AR616" s="1" t="s">
        <v>80</v>
      </c>
      <c r="AS616" t="s">
        <v>126</v>
      </c>
      <c r="AT616" t="s">
        <v>120</v>
      </c>
      <c r="AU616" t="s">
        <v>136</v>
      </c>
      <c r="AV616" t="s">
        <v>102</v>
      </c>
      <c r="AW616" s="1" t="s">
        <v>92</v>
      </c>
      <c r="AX616" t="s">
        <v>102</v>
      </c>
    </row>
    <row r="617" spans="1:50" x14ac:dyDescent="0.25">
      <c r="A617" s="1">
        <v>616</v>
      </c>
      <c r="C617" t="s">
        <v>20</v>
      </c>
      <c r="G617" t="s">
        <v>24</v>
      </c>
      <c r="I617" t="s">
        <v>267</v>
      </c>
      <c r="P617">
        <f t="shared" si="172"/>
        <v>3</v>
      </c>
      <c r="Q617">
        <f t="shared" si="173"/>
        <v>1</v>
      </c>
      <c r="S617">
        <f t="shared" si="174"/>
        <v>0</v>
      </c>
      <c r="T617">
        <f t="shared" si="175"/>
        <v>1</v>
      </c>
      <c r="U617">
        <f t="shared" si="176"/>
        <v>0</v>
      </c>
      <c r="V617">
        <f t="shared" si="177"/>
        <v>0</v>
      </c>
      <c r="W617">
        <f t="shared" si="162"/>
        <v>0</v>
      </c>
      <c r="X617">
        <f t="shared" si="163"/>
        <v>1</v>
      </c>
      <c r="Y617">
        <f t="shared" si="164"/>
        <v>0</v>
      </c>
      <c r="Z617">
        <f t="shared" si="165"/>
        <v>1</v>
      </c>
      <c r="AA617">
        <f t="shared" si="166"/>
        <v>0</v>
      </c>
      <c r="AB617">
        <f t="shared" si="167"/>
        <v>0</v>
      </c>
      <c r="AC617">
        <f t="shared" si="168"/>
        <v>0</v>
      </c>
      <c r="AD617">
        <f t="shared" si="169"/>
        <v>0</v>
      </c>
      <c r="AE617">
        <f t="shared" si="170"/>
        <v>0</v>
      </c>
      <c r="AH617">
        <f t="shared" si="171"/>
        <v>3</v>
      </c>
      <c r="AI617">
        <f t="shared" si="178"/>
        <v>3</v>
      </c>
      <c r="AJ617" s="5" t="str">
        <f t="shared" si="179"/>
        <v>Correct</v>
      </c>
      <c r="AK617" s="37"/>
      <c r="AL617" t="s">
        <v>94</v>
      </c>
      <c r="AM617">
        <v>48</v>
      </c>
      <c r="AN617" t="s">
        <v>115</v>
      </c>
      <c r="AO617" t="s">
        <v>319</v>
      </c>
      <c r="AP617" t="s">
        <v>107</v>
      </c>
      <c r="AQ617" t="s">
        <v>98</v>
      </c>
      <c r="AR617" s="1" t="s">
        <v>80</v>
      </c>
      <c r="AS617" t="s">
        <v>126</v>
      </c>
      <c r="AT617" t="s">
        <v>137</v>
      </c>
      <c r="AU617" t="s">
        <v>101</v>
      </c>
      <c r="AV617" t="s">
        <v>102</v>
      </c>
      <c r="AW617" s="1"/>
      <c r="AX617" t="s">
        <v>102</v>
      </c>
    </row>
    <row r="618" spans="1:50" x14ac:dyDescent="0.25">
      <c r="A618" s="1">
        <v>617</v>
      </c>
      <c r="C618" t="s">
        <v>20</v>
      </c>
      <c r="D618" t="s">
        <v>21</v>
      </c>
      <c r="P618">
        <f t="shared" si="172"/>
        <v>2</v>
      </c>
      <c r="Q618">
        <f t="shared" si="173"/>
        <v>1.5</v>
      </c>
      <c r="S618">
        <f t="shared" si="174"/>
        <v>0</v>
      </c>
      <c r="T618">
        <f t="shared" si="175"/>
        <v>1</v>
      </c>
      <c r="U618">
        <f t="shared" si="176"/>
        <v>1</v>
      </c>
      <c r="V618">
        <f t="shared" si="177"/>
        <v>0</v>
      </c>
      <c r="W618">
        <f t="shared" si="162"/>
        <v>0</v>
      </c>
      <c r="X618">
        <f t="shared" si="163"/>
        <v>0</v>
      </c>
      <c r="Y618">
        <f t="shared" si="164"/>
        <v>0</v>
      </c>
      <c r="Z618">
        <f t="shared" si="165"/>
        <v>0</v>
      </c>
      <c r="AA618">
        <f t="shared" si="166"/>
        <v>0</v>
      </c>
      <c r="AB618">
        <f t="shared" si="167"/>
        <v>0</v>
      </c>
      <c r="AC618">
        <f t="shared" si="168"/>
        <v>0</v>
      </c>
      <c r="AD618">
        <f t="shared" si="169"/>
        <v>0</v>
      </c>
      <c r="AE618">
        <f t="shared" si="170"/>
        <v>0</v>
      </c>
      <c r="AH618">
        <f t="shared" si="171"/>
        <v>2</v>
      </c>
      <c r="AI618">
        <f t="shared" si="178"/>
        <v>2</v>
      </c>
      <c r="AJ618" s="5" t="str">
        <f t="shared" si="179"/>
        <v>Correct</v>
      </c>
      <c r="AK618" s="37"/>
      <c r="AL618" t="s">
        <v>94</v>
      </c>
      <c r="AM618">
        <v>70</v>
      </c>
      <c r="AN618" t="s">
        <v>121</v>
      </c>
      <c r="AO618" t="s">
        <v>122</v>
      </c>
      <c r="AP618" t="s">
        <v>128</v>
      </c>
      <c r="AQ618" t="s">
        <v>98</v>
      </c>
      <c r="AR618" s="1" t="s">
        <v>363</v>
      </c>
      <c r="AS618" t="s">
        <v>99</v>
      </c>
      <c r="AT618" t="s">
        <v>103</v>
      </c>
      <c r="AU618" t="s">
        <v>104</v>
      </c>
      <c r="AV618" t="s">
        <v>102</v>
      </c>
      <c r="AW618" s="1" t="s">
        <v>90</v>
      </c>
      <c r="AX618" t="s">
        <v>102</v>
      </c>
    </row>
    <row r="619" spans="1:50" x14ac:dyDescent="0.25">
      <c r="A619" s="1">
        <v>618</v>
      </c>
      <c r="K619" t="s">
        <v>27</v>
      </c>
      <c r="L619" t="s">
        <v>28</v>
      </c>
      <c r="P619">
        <f t="shared" si="172"/>
        <v>2</v>
      </c>
      <c r="Q619">
        <f t="shared" si="173"/>
        <v>1.5</v>
      </c>
      <c r="S619">
        <f t="shared" si="174"/>
        <v>0</v>
      </c>
      <c r="T619">
        <f t="shared" si="175"/>
        <v>0</v>
      </c>
      <c r="U619">
        <f t="shared" si="176"/>
        <v>0</v>
      </c>
      <c r="V619">
        <f t="shared" si="177"/>
        <v>0</v>
      </c>
      <c r="W619">
        <f t="shared" si="162"/>
        <v>0</v>
      </c>
      <c r="X619">
        <f t="shared" si="163"/>
        <v>0</v>
      </c>
      <c r="Y619">
        <f t="shared" si="164"/>
        <v>0</v>
      </c>
      <c r="Z619">
        <f t="shared" si="165"/>
        <v>0</v>
      </c>
      <c r="AA619">
        <f t="shared" si="166"/>
        <v>0</v>
      </c>
      <c r="AB619">
        <f t="shared" si="167"/>
        <v>1</v>
      </c>
      <c r="AC619">
        <f t="shared" si="168"/>
        <v>1</v>
      </c>
      <c r="AD619">
        <f t="shared" si="169"/>
        <v>0</v>
      </c>
      <c r="AE619">
        <f t="shared" si="170"/>
        <v>0</v>
      </c>
      <c r="AH619">
        <f t="shared" si="171"/>
        <v>2</v>
      </c>
      <c r="AI619">
        <f t="shared" si="178"/>
        <v>2</v>
      </c>
      <c r="AJ619" s="5" t="str">
        <f t="shared" si="179"/>
        <v>Correct</v>
      </c>
      <c r="AK619" s="37"/>
      <c r="AL619" t="s">
        <v>105</v>
      </c>
      <c r="AM619">
        <v>44</v>
      </c>
      <c r="AN619" t="s">
        <v>121</v>
      </c>
      <c r="AO619" t="s">
        <v>180</v>
      </c>
      <c r="AP619" t="s">
        <v>107</v>
      </c>
      <c r="AQ619" t="s">
        <v>98</v>
      </c>
      <c r="AR619" s="1" t="s">
        <v>80</v>
      </c>
      <c r="AS619" t="s">
        <v>114</v>
      </c>
      <c r="AT619" t="s">
        <v>110</v>
      </c>
      <c r="AU619" t="s">
        <v>101</v>
      </c>
      <c r="AV619" t="s">
        <v>102</v>
      </c>
      <c r="AW619" s="1" t="s">
        <v>92</v>
      </c>
      <c r="AX619" t="s">
        <v>102</v>
      </c>
    </row>
    <row r="620" spans="1:50" x14ac:dyDescent="0.25">
      <c r="A620" s="1">
        <v>619</v>
      </c>
      <c r="C620" t="s">
        <v>20</v>
      </c>
      <c r="J620" t="s">
        <v>26</v>
      </c>
      <c r="P620">
        <f t="shared" si="172"/>
        <v>2</v>
      </c>
      <c r="Q620">
        <f t="shared" si="173"/>
        <v>1.5</v>
      </c>
      <c r="S620">
        <f t="shared" si="174"/>
        <v>0</v>
      </c>
      <c r="T620">
        <f t="shared" si="175"/>
        <v>1</v>
      </c>
      <c r="U620">
        <f t="shared" si="176"/>
        <v>0</v>
      </c>
      <c r="V620">
        <f t="shared" si="177"/>
        <v>0</v>
      </c>
      <c r="W620">
        <f t="shared" si="162"/>
        <v>0</v>
      </c>
      <c r="X620">
        <f t="shared" si="163"/>
        <v>0</v>
      </c>
      <c r="Y620">
        <f t="shared" si="164"/>
        <v>0</v>
      </c>
      <c r="Z620">
        <f t="shared" si="165"/>
        <v>0</v>
      </c>
      <c r="AA620">
        <f t="shared" si="166"/>
        <v>1</v>
      </c>
      <c r="AB620">
        <f t="shared" si="167"/>
        <v>0</v>
      </c>
      <c r="AC620">
        <f t="shared" si="168"/>
        <v>0</v>
      </c>
      <c r="AD620">
        <f t="shared" si="169"/>
        <v>0</v>
      </c>
      <c r="AE620">
        <f t="shared" si="170"/>
        <v>0</v>
      </c>
      <c r="AH620">
        <f t="shared" si="171"/>
        <v>2</v>
      </c>
      <c r="AI620">
        <f t="shared" si="178"/>
        <v>2</v>
      </c>
      <c r="AJ620" s="5" t="str">
        <f t="shared" si="179"/>
        <v>Correct</v>
      </c>
      <c r="AK620" s="37"/>
      <c r="AL620" t="s">
        <v>94</v>
      </c>
      <c r="AN620" t="s">
        <v>95</v>
      </c>
      <c r="AO620" t="s">
        <v>237</v>
      </c>
      <c r="AP620" t="s">
        <v>107</v>
      </c>
      <c r="AQ620" t="s">
        <v>98</v>
      </c>
      <c r="AR620" s="1" t="s">
        <v>370</v>
      </c>
      <c r="AS620" t="s">
        <v>108</v>
      </c>
      <c r="AT620" t="s">
        <v>133</v>
      </c>
      <c r="AU620" t="s">
        <v>101</v>
      </c>
      <c r="AV620" t="s">
        <v>102</v>
      </c>
      <c r="AW620" s="1"/>
      <c r="AX620" t="s">
        <v>102</v>
      </c>
    </row>
    <row r="621" spans="1:50" x14ac:dyDescent="0.25">
      <c r="A621" s="1">
        <v>620</v>
      </c>
      <c r="C621" t="s">
        <v>20</v>
      </c>
      <c r="P621">
        <f t="shared" si="172"/>
        <v>1</v>
      </c>
      <c r="Q621">
        <f t="shared" si="173"/>
        <v>3</v>
      </c>
      <c r="S621">
        <f t="shared" si="174"/>
        <v>0</v>
      </c>
      <c r="T621">
        <f t="shared" si="175"/>
        <v>1</v>
      </c>
      <c r="U621">
        <f t="shared" si="176"/>
        <v>0</v>
      </c>
      <c r="V621">
        <f t="shared" si="177"/>
        <v>0</v>
      </c>
      <c r="W621">
        <f t="shared" si="162"/>
        <v>0</v>
      </c>
      <c r="X621">
        <f t="shared" si="163"/>
        <v>0</v>
      </c>
      <c r="Y621">
        <f t="shared" si="164"/>
        <v>0</v>
      </c>
      <c r="Z621">
        <f t="shared" si="165"/>
        <v>0</v>
      </c>
      <c r="AA621">
        <f t="shared" si="166"/>
        <v>0</v>
      </c>
      <c r="AB621">
        <f t="shared" si="167"/>
        <v>0</v>
      </c>
      <c r="AC621">
        <f t="shared" si="168"/>
        <v>0</v>
      </c>
      <c r="AD621">
        <f t="shared" si="169"/>
        <v>0</v>
      </c>
      <c r="AE621">
        <f t="shared" si="170"/>
        <v>0</v>
      </c>
      <c r="AH621">
        <f t="shared" si="171"/>
        <v>1</v>
      </c>
      <c r="AI621">
        <f t="shared" si="178"/>
        <v>1</v>
      </c>
      <c r="AJ621" s="5" t="str">
        <f t="shared" si="179"/>
        <v>Correct</v>
      </c>
      <c r="AK621" s="37"/>
      <c r="AL621" t="s">
        <v>94</v>
      </c>
      <c r="AM621">
        <v>45</v>
      </c>
      <c r="AN621" t="s">
        <v>121</v>
      </c>
      <c r="AO621" t="s">
        <v>211</v>
      </c>
      <c r="AP621" s="1" t="s">
        <v>346</v>
      </c>
      <c r="AQ621" t="s">
        <v>102</v>
      </c>
      <c r="AR621" s="1" t="s">
        <v>80</v>
      </c>
      <c r="AS621" t="s">
        <v>99</v>
      </c>
      <c r="AT621" t="s">
        <v>103</v>
      </c>
      <c r="AU621" t="s">
        <v>135</v>
      </c>
      <c r="AV621" t="s">
        <v>102</v>
      </c>
      <c r="AW621" s="1" t="s">
        <v>90</v>
      </c>
      <c r="AX621" t="s">
        <v>102</v>
      </c>
    </row>
    <row r="622" spans="1:50" x14ac:dyDescent="0.25">
      <c r="A622" s="1">
        <v>621</v>
      </c>
      <c r="B622" t="s">
        <v>19</v>
      </c>
      <c r="D622" t="s">
        <v>21</v>
      </c>
      <c r="H622" t="s">
        <v>25</v>
      </c>
      <c r="I622" t="s">
        <v>267</v>
      </c>
      <c r="J622" t="s">
        <v>26</v>
      </c>
      <c r="L622" t="s">
        <v>28</v>
      </c>
      <c r="P622">
        <f t="shared" si="172"/>
        <v>6</v>
      </c>
      <c r="Q622">
        <f t="shared" si="173"/>
        <v>0.5</v>
      </c>
      <c r="S622">
        <f t="shared" si="174"/>
        <v>0.5</v>
      </c>
      <c r="T622">
        <f t="shared" si="175"/>
        <v>0</v>
      </c>
      <c r="U622">
        <f t="shared" si="176"/>
        <v>0.5</v>
      </c>
      <c r="V622">
        <f t="shared" si="177"/>
        <v>0</v>
      </c>
      <c r="W622">
        <f t="shared" si="162"/>
        <v>0</v>
      </c>
      <c r="X622">
        <f t="shared" si="163"/>
        <v>0</v>
      </c>
      <c r="Y622">
        <f t="shared" si="164"/>
        <v>0.5</v>
      </c>
      <c r="Z622">
        <f t="shared" si="165"/>
        <v>0.5</v>
      </c>
      <c r="AA622">
        <f t="shared" si="166"/>
        <v>0.5</v>
      </c>
      <c r="AB622">
        <f t="shared" si="167"/>
        <v>0</v>
      </c>
      <c r="AC622">
        <f t="shared" si="168"/>
        <v>0.5</v>
      </c>
      <c r="AD622">
        <f t="shared" si="169"/>
        <v>0</v>
      </c>
      <c r="AE622">
        <f t="shared" si="170"/>
        <v>0</v>
      </c>
      <c r="AH622">
        <f t="shared" si="171"/>
        <v>3</v>
      </c>
      <c r="AI622">
        <f t="shared" si="178"/>
        <v>6</v>
      </c>
      <c r="AJ622" s="5" t="str">
        <f t="shared" si="179"/>
        <v>Correct</v>
      </c>
      <c r="AK622" s="37"/>
      <c r="AL622" t="s">
        <v>94</v>
      </c>
      <c r="AN622" t="s">
        <v>115</v>
      </c>
      <c r="AO622" t="s">
        <v>322</v>
      </c>
      <c r="AP622" t="s">
        <v>97</v>
      </c>
      <c r="AR622" s="1"/>
      <c r="AT622" t="s">
        <v>120</v>
      </c>
      <c r="AU622" t="s">
        <v>101</v>
      </c>
      <c r="AV622" t="s">
        <v>102</v>
      </c>
      <c r="AW622" s="1"/>
      <c r="AX622" t="s">
        <v>102</v>
      </c>
    </row>
    <row r="623" spans="1:50" x14ac:dyDescent="0.25">
      <c r="A623" s="1">
        <v>622</v>
      </c>
      <c r="B623" t="s">
        <v>19</v>
      </c>
      <c r="L623" t="s">
        <v>28</v>
      </c>
      <c r="P623">
        <f t="shared" si="172"/>
        <v>2</v>
      </c>
      <c r="Q623">
        <f t="shared" si="173"/>
        <v>1.5</v>
      </c>
      <c r="S623">
        <f t="shared" si="174"/>
        <v>1</v>
      </c>
      <c r="T623">
        <f t="shared" si="175"/>
        <v>0</v>
      </c>
      <c r="U623">
        <f t="shared" si="176"/>
        <v>0</v>
      </c>
      <c r="V623">
        <f t="shared" si="177"/>
        <v>0</v>
      </c>
      <c r="W623">
        <f t="shared" si="162"/>
        <v>0</v>
      </c>
      <c r="X623">
        <f t="shared" si="163"/>
        <v>0</v>
      </c>
      <c r="Y623">
        <f t="shared" si="164"/>
        <v>0</v>
      </c>
      <c r="Z623">
        <f t="shared" si="165"/>
        <v>0</v>
      </c>
      <c r="AA623">
        <f t="shared" si="166"/>
        <v>0</v>
      </c>
      <c r="AB623">
        <f t="shared" si="167"/>
        <v>0</v>
      </c>
      <c r="AC623">
        <f t="shared" si="168"/>
        <v>1</v>
      </c>
      <c r="AD623">
        <f t="shared" si="169"/>
        <v>0</v>
      </c>
      <c r="AE623">
        <f t="shared" si="170"/>
        <v>0</v>
      </c>
      <c r="AH623">
        <f t="shared" si="171"/>
        <v>2</v>
      </c>
      <c r="AI623">
        <f t="shared" si="178"/>
        <v>2</v>
      </c>
      <c r="AJ623" s="5" t="str">
        <f t="shared" si="179"/>
        <v>Correct</v>
      </c>
      <c r="AK623" s="37"/>
      <c r="AL623" t="s">
        <v>105</v>
      </c>
      <c r="AM623">
        <v>36</v>
      </c>
      <c r="AN623" t="s">
        <v>121</v>
      </c>
      <c r="AO623" t="s">
        <v>215</v>
      </c>
      <c r="AQ623" t="s">
        <v>102</v>
      </c>
      <c r="AR623" s="1" t="s">
        <v>355</v>
      </c>
      <c r="AT623" t="s">
        <v>203</v>
      </c>
      <c r="AU623" t="s">
        <v>125</v>
      </c>
      <c r="AV623" t="s">
        <v>102</v>
      </c>
      <c r="AW623" s="1" t="s">
        <v>90</v>
      </c>
      <c r="AX623" t="s">
        <v>102</v>
      </c>
    </row>
    <row r="624" spans="1:50" x14ac:dyDescent="0.25">
      <c r="A624" s="1">
        <v>623</v>
      </c>
      <c r="P624">
        <f t="shared" si="172"/>
        <v>0</v>
      </c>
      <c r="Q624" t="e">
        <f t="shared" si="173"/>
        <v>#DIV/0!</v>
      </c>
      <c r="S624">
        <f t="shared" si="174"/>
        <v>0</v>
      </c>
      <c r="T624">
        <f t="shared" si="175"/>
        <v>0</v>
      </c>
      <c r="U624">
        <f t="shared" si="176"/>
        <v>0</v>
      </c>
      <c r="V624">
        <f t="shared" si="177"/>
        <v>0</v>
      </c>
      <c r="W624">
        <f t="shared" si="162"/>
        <v>0</v>
      </c>
      <c r="X624">
        <f t="shared" si="163"/>
        <v>0</v>
      </c>
      <c r="Y624">
        <f t="shared" si="164"/>
        <v>0</v>
      </c>
      <c r="Z624">
        <f t="shared" si="165"/>
        <v>0</v>
      </c>
      <c r="AA624">
        <f t="shared" si="166"/>
        <v>0</v>
      </c>
      <c r="AB624">
        <f t="shared" si="167"/>
        <v>0</v>
      </c>
      <c r="AC624">
        <f t="shared" si="168"/>
        <v>0</v>
      </c>
      <c r="AD624">
        <f t="shared" si="169"/>
        <v>0</v>
      </c>
      <c r="AE624">
        <f t="shared" si="170"/>
        <v>0</v>
      </c>
      <c r="AH624">
        <f t="shared" si="171"/>
        <v>0</v>
      </c>
      <c r="AI624">
        <f t="shared" si="178"/>
        <v>0</v>
      </c>
      <c r="AJ624" s="5" t="str">
        <f t="shared" si="179"/>
        <v>Correct</v>
      </c>
      <c r="AK624" s="37"/>
      <c r="AL624" t="s">
        <v>105</v>
      </c>
      <c r="AM624">
        <v>62</v>
      </c>
      <c r="AN624" t="s">
        <v>95</v>
      </c>
      <c r="AO624" t="s">
        <v>237</v>
      </c>
      <c r="AP624" t="s">
        <v>107</v>
      </c>
      <c r="AR624" s="1" t="s">
        <v>80</v>
      </c>
      <c r="AT624" t="s">
        <v>100</v>
      </c>
      <c r="AU624" t="s">
        <v>104</v>
      </c>
      <c r="AV624" t="s">
        <v>102</v>
      </c>
      <c r="AW624" s="1"/>
      <c r="AX624" t="s">
        <v>98</v>
      </c>
    </row>
    <row r="625" spans="1:50" x14ac:dyDescent="0.25">
      <c r="A625" s="1">
        <v>624</v>
      </c>
      <c r="P625">
        <f t="shared" si="172"/>
        <v>0</v>
      </c>
      <c r="Q625" t="e">
        <f t="shared" si="173"/>
        <v>#DIV/0!</v>
      </c>
      <c r="S625">
        <f t="shared" si="174"/>
        <v>0</v>
      </c>
      <c r="T625">
        <f t="shared" si="175"/>
        <v>0</v>
      </c>
      <c r="U625">
        <f t="shared" si="176"/>
        <v>0</v>
      </c>
      <c r="V625">
        <f t="shared" si="177"/>
        <v>0</v>
      </c>
      <c r="W625">
        <f t="shared" si="162"/>
        <v>0</v>
      </c>
      <c r="X625">
        <f t="shared" si="163"/>
        <v>0</v>
      </c>
      <c r="Y625">
        <f t="shared" si="164"/>
        <v>0</v>
      </c>
      <c r="Z625">
        <f t="shared" si="165"/>
        <v>0</v>
      </c>
      <c r="AA625">
        <f t="shared" si="166"/>
        <v>0</v>
      </c>
      <c r="AB625">
        <f t="shared" si="167"/>
        <v>0</v>
      </c>
      <c r="AC625">
        <f t="shared" si="168"/>
        <v>0</v>
      </c>
      <c r="AD625">
        <f t="shared" si="169"/>
        <v>0</v>
      </c>
      <c r="AE625">
        <f t="shared" si="170"/>
        <v>0</v>
      </c>
      <c r="AH625">
        <f t="shared" si="171"/>
        <v>0</v>
      </c>
      <c r="AI625">
        <f t="shared" si="178"/>
        <v>0</v>
      </c>
      <c r="AJ625" s="5" t="str">
        <f t="shared" si="179"/>
        <v>Correct</v>
      </c>
      <c r="AK625" s="37"/>
      <c r="AL625" t="s">
        <v>94</v>
      </c>
      <c r="AM625">
        <v>60</v>
      </c>
      <c r="AN625" t="s">
        <v>121</v>
      </c>
      <c r="AO625" t="s">
        <v>161</v>
      </c>
      <c r="AR625" s="1"/>
      <c r="AW625" s="1"/>
    </row>
    <row r="626" spans="1:50" x14ac:dyDescent="0.25">
      <c r="A626" s="1">
        <v>625</v>
      </c>
      <c r="D626" t="s">
        <v>21</v>
      </c>
      <c r="P626">
        <f t="shared" si="172"/>
        <v>1</v>
      </c>
      <c r="Q626">
        <f t="shared" si="173"/>
        <v>3</v>
      </c>
      <c r="S626">
        <f t="shared" si="174"/>
        <v>0</v>
      </c>
      <c r="T626">
        <f t="shared" si="175"/>
        <v>0</v>
      </c>
      <c r="U626">
        <f t="shared" si="176"/>
        <v>1</v>
      </c>
      <c r="V626">
        <f t="shared" si="177"/>
        <v>0</v>
      </c>
      <c r="W626">
        <f t="shared" si="162"/>
        <v>0</v>
      </c>
      <c r="X626">
        <f t="shared" si="163"/>
        <v>0</v>
      </c>
      <c r="Y626">
        <f t="shared" si="164"/>
        <v>0</v>
      </c>
      <c r="Z626">
        <f t="shared" si="165"/>
        <v>0</v>
      </c>
      <c r="AA626">
        <f t="shared" si="166"/>
        <v>0</v>
      </c>
      <c r="AB626">
        <f t="shared" si="167"/>
        <v>0</v>
      </c>
      <c r="AC626">
        <f t="shared" si="168"/>
        <v>0</v>
      </c>
      <c r="AD626">
        <f t="shared" si="169"/>
        <v>0</v>
      </c>
      <c r="AE626">
        <f t="shared" si="170"/>
        <v>0</v>
      </c>
      <c r="AH626">
        <f t="shared" si="171"/>
        <v>1</v>
      </c>
      <c r="AI626">
        <f t="shared" si="178"/>
        <v>1</v>
      </c>
      <c r="AJ626" s="5" t="str">
        <f t="shared" si="179"/>
        <v>Correct</v>
      </c>
      <c r="AK626" s="37"/>
      <c r="AL626" t="s">
        <v>105</v>
      </c>
      <c r="AM626">
        <v>58</v>
      </c>
      <c r="AN626" t="s">
        <v>95</v>
      </c>
      <c r="AO626" t="s">
        <v>113</v>
      </c>
      <c r="AP626" t="s">
        <v>107</v>
      </c>
      <c r="AQ626" t="s">
        <v>98</v>
      </c>
      <c r="AR626" s="1" t="s">
        <v>80</v>
      </c>
      <c r="AS626" t="s">
        <v>114</v>
      </c>
      <c r="AU626" t="s">
        <v>101</v>
      </c>
      <c r="AV626" t="s">
        <v>102</v>
      </c>
      <c r="AW626" s="1"/>
      <c r="AX626" t="s">
        <v>102</v>
      </c>
    </row>
    <row r="627" spans="1:50" x14ac:dyDescent="0.25">
      <c r="A627" s="1">
        <v>626</v>
      </c>
      <c r="C627" t="s">
        <v>20</v>
      </c>
      <c r="D627" t="s">
        <v>21</v>
      </c>
      <c r="J627" t="s">
        <v>26</v>
      </c>
      <c r="P627">
        <f t="shared" si="172"/>
        <v>3</v>
      </c>
      <c r="Q627">
        <f t="shared" si="173"/>
        <v>1</v>
      </c>
      <c r="S627">
        <f t="shared" si="174"/>
        <v>0</v>
      </c>
      <c r="T627">
        <f t="shared" si="175"/>
        <v>1</v>
      </c>
      <c r="U627">
        <f t="shared" si="176"/>
        <v>1</v>
      </c>
      <c r="V627">
        <f t="shared" si="177"/>
        <v>0</v>
      </c>
      <c r="W627">
        <f t="shared" si="162"/>
        <v>0</v>
      </c>
      <c r="X627">
        <f t="shared" si="163"/>
        <v>0</v>
      </c>
      <c r="Y627">
        <f t="shared" si="164"/>
        <v>0</v>
      </c>
      <c r="Z627">
        <f t="shared" si="165"/>
        <v>0</v>
      </c>
      <c r="AA627">
        <f t="shared" si="166"/>
        <v>1</v>
      </c>
      <c r="AB627">
        <f t="shared" si="167"/>
        <v>0</v>
      </c>
      <c r="AC627">
        <f t="shared" si="168"/>
        <v>0</v>
      </c>
      <c r="AD627">
        <f t="shared" si="169"/>
        <v>0</v>
      </c>
      <c r="AE627">
        <f t="shared" si="170"/>
        <v>0</v>
      </c>
      <c r="AH627">
        <f t="shared" si="171"/>
        <v>3</v>
      </c>
      <c r="AI627">
        <f t="shared" si="178"/>
        <v>3</v>
      </c>
      <c r="AJ627" s="5" t="str">
        <f t="shared" si="179"/>
        <v>Correct</v>
      </c>
      <c r="AK627" s="37"/>
      <c r="AL627" t="s">
        <v>94</v>
      </c>
      <c r="AM627">
        <v>77</v>
      </c>
      <c r="AN627" t="s">
        <v>95</v>
      </c>
      <c r="AO627" t="s">
        <v>236</v>
      </c>
      <c r="AP627" t="s">
        <v>107</v>
      </c>
      <c r="AQ627" t="s">
        <v>98</v>
      </c>
      <c r="AR627" s="1" t="s">
        <v>80</v>
      </c>
      <c r="AT627" t="s">
        <v>103</v>
      </c>
      <c r="AU627" t="s">
        <v>101</v>
      </c>
      <c r="AV627" t="s">
        <v>102</v>
      </c>
      <c r="AW627" s="1"/>
      <c r="AX627" t="s">
        <v>98</v>
      </c>
    </row>
    <row r="628" spans="1:50" x14ac:dyDescent="0.25">
      <c r="A628" s="1">
        <v>627</v>
      </c>
      <c r="J628" t="s">
        <v>26</v>
      </c>
      <c r="P628">
        <f t="shared" si="172"/>
        <v>1</v>
      </c>
      <c r="Q628">
        <f t="shared" si="173"/>
        <v>3</v>
      </c>
      <c r="S628">
        <f t="shared" si="174"/>
        <v>0</v>
      </c>
      <c r="T628">
        <f t="shared" si="175"/>
        <v>0</v>
      </c>
      <c r="U628">
        <f t="shared" si="176"/>
        <v>0</v>
      </c>
      <c r="V628">
        <f t="shared" si="177"/>
        <v>0</v>
      </c>
      <c r="W628">
        <f t="shared" si="162"/>
        <v>0</v>
      </c>
      <c r="X628">
        <f t="shared" si="163"/>
        <v>0</v>
      </c>
      <c r="Y628">
        <f t="shared" si="164"/>
        <v>0</v>
      </c>
      <c r="Z628">
        <f t="shared" si="165"/>
        <v>0</v>
      </c>
      <c r="AA628">
        <f t="shared" si="166"/>
        <v>1</v>
      </c>
      <c r="AB628">
        <f t="shared" si="167"/>
        <v>0</v>
      </c>
      <c r="AC628">
        <f t="shared" si="168"/>
        <v>0</v>
      </c>
      <c r="AD628">
        <f t="shared" si="169"/>
        <v>0</v>
      </c>
      <c r="AE628">
        <f t="shared" si="170"/>
        <v>0</v>
      </c>
      <c r="AH628">
        <f t="shared" si="171"/>
        <v>1</v>
      </c>
      <c r="AI628">
        <f t="shared" si="178"/>
        <v>1</v>
      </c>
      <c r="AJ628" s="5" t="str">
        <f t="shared" si="179"/>
        <v>Correct</v>
      </c>
      <c r="AK628" s="37"/>
      <c r="AL628" t="s">
        <v>105</v>
      </c>
      <c r="AM628">
        <v>82</v>
      </c>
      <c r="AN628" t="s">
        <v>95</v>
      </c>
      <c r="AO628" t="s">
        <v>256</v>
      </c>
      <c r="AP628" t="s">
        <v>107</v>
      </c>
      <c r="AR628" s="1" t="s">
        <v>80</v>
      </c>
      <c r="AT628" t="s">
        <v>110</v>
      </c>
      <c r="AU628" t="s">
        <v>104</v>
      </c>
      <c r="AV628" t="s">
        <v>102</v>
      </c>
      <c r="AW628" s="1"/>
      <c r="AX628" t="s">
        <v>98</v>
      </c>
    </row>
    <row r="629" spans="1:50" x14ac:dyDescent="0.25">
      <c r="A629" s="1">
        <v>628</v>
      </c>
      <c r="C629" t="s">
        <v>20</v>
      </c>
      <c r="D629" t="s">
        <v>21</v>
      </c>
      <c r="P629">
        <f t="shared" si="172"/>
        <v>2</v>
      </c>
      <c r="Q629">
        <f t="shared" si="173"/>
        <v>1.5</v>
      </c>
      <c r="S629">
        <f t="shared" si="174"/>
        <v>0</v>
      </c>
      <c r="T629">
        <f t="shared" si="175"/>
        <v>1</v>
      </c>
      <c r="U629">
        <f t="shared" si="176"/>
        <v>1</v>
      </c>
      <c r="V629">
        <f t="shared" si="177"/>
        <v>0</v>
      </c>
      <c r="W629">
        <f t="shared" si="162"/>
        <v>0</v>
      </c>
      <c r="X629">
        <f t="shared" si="163"/>
        <v>0</v>
      </c>
      <c r="Y629">
        <f t="shared" si="164"/>
        <v>0</v>
      </c>
      <c r="Z629">
        <f t="shared" si="165"/>
        <v>0</v>
      </c>
      <c r="AA629">
        <f t="shared" si="166"/>
        <v>0</v>
      </c>
      <c r="AB629">
        <f t="shared" si="167"/>
        <v>0</v>
      </c>
      <c r="AC629">
        <f t="shared" si="168"/>
        <v>0</v>
      </c>
      <c r="AD629">
        <f t="shared" si="169"/>
        <v>0</v>
      </c>
      <c r="AE629">
        <f t="shared" si="170"/>
        <v>0</v>
      </c>
      <c r="AH629">
        <f t="shared" si="171"/>
        <v>2</v>
      </c>
      <c r="AI629">
        <f t="shared" si="178"/>
        <v>2</v>
      </c>
      <c r="AJ629" s="5" t="str">
        <f t="shared" si="179"/>
        <v>Correct</v>
      </c>
      <c r="AK629" s="37"/>
      <c r="AL629" t="s">
        <v>94</v>
      </c>
      <c r="AM629">
        <v>83</v>
      </c>
      <c r="AN629" t="s">
        <v>95</v>
      </c>
      <c r="AO629" t="s">
        <v>222</v>
      </c>
      <c r="AP629" t="s">
        <v>107</v>
      </c>
      <c r="AR629" s="1" t="s">
        <v>80</v>
      </c>
      <c r="AS629" t="s">
        <v>114</v>
      </c>
      <c r="AT629" t="s">
        <v>100</v>
      </c>
      <c r="AU629" t="s">
        <v>104</v>
      </c>
      <c r="AV629" t="s">
        <v>102</v>
      </c>
      <c r="AW629" s="1"/>
      <c r="AX629" t="s">
        <v>102</v>
      </c>
    </row>
    <row r="630" spans="1:50" x14ac:dyDescent="0.25">
      <c r="A630" s="1">
        <v>629</v>
      </c>
      <c r="P630">
        <f t="shared" si="172"/>
        <v>0</v>
      </c>
      <c r="Q630" t="e">
        <f t="shared" si="173"/>
        <v>#DIV/0!</v>
      </c>
      <c r="S630">
        <f t="shared" si="174"/>
        <v>0</v>
      </c>
      <c r="T630">
        <f t="shared" si="175"/>
        <v>0</v>
      </c>
      <c r="U630">
        <f t="shared" si="176"/>
        <v>0</v>
      </c>
      <c r="V630">
        <f t="shared" si="177"/>
        <v>0</v>
      </c>
      <c r="W630">
        <f t="shared" si="162"/>
        <v>0</v>
      </c>
      <c r="X630">
        <f t="shared" si="163"/>
        <v>0</v>
      </c>
      <c r="Y630">
        <f t="shared" si="164"/>
        <v>0</v>
      </c>
      <c r="Z630">
        <f t="shared" si="165"/>
        <v>0</v>
      </c>
      <c r="AA630">
        <f t="shared" si="166"/>
        <v>0</v>
      </c>
      <c r="AB630">
        <f t="shared" si="167"/>
        <v>0</v>
      </c>
      <c r="AC630">
        <f t="shared" si="168"/>
        <v>0</v>
      </c>
      <c r="AD630">
        <f t="shared" si="169"/>
        <v>0</v>
      </c>
      <c r="AE630">
        <f t="shared" si="170"/>
        <v>0</v>
      </c>
      <c r="AH630">
        <f t="shared" si="171"/>
        <v>0</v>
      </c>
      <c r="AI630">
        <f t="shared" si="178"/>
        <v>0</v>
      </c>
      <c r="AJ630" s="5" t="str">
        <f t="shared" si="179"/>
        <v>Correct</v>
      </c>
      <c r="AK630" s="37"/>
      <c r="AL630" t="s">
        <v>94</v>
      </c>
      <c r="AM630">
        <v>39</v>
      </c>
      <c r="AN630" t="s">
        <v>95</v>
      </c>
      <c r="AO630" t="s">
        <v>236</v>
      </c>
      <c r="AP630" t="s">
        <v>128</v>
      </c>
      <c r="AQ630" t="s">
        <v>98</v>
      </c>
      <c r="AR630" s="1" t="s">
        <v>364</v>
      </c>
      <c r="AS630" t="s">
        <v>112</v>
      </c>
      <c r="AT630" t="s">
        <v>120</v>
      </c>
      <c r="AU630" t="s">
        <v>101</v>
      </c>
      <c r="AV630" t="s">
        <v>111</v>
      </c>
      <c r="AW630" s="1"/>
      <c r="AX630" t="s">
        <v>102</v>
      </c>
    </row>
    <row r="631" spans="1:50" x14ac:dyDescent="0.25">
      <c r="A631" s="1">
        <v>630</v>
      </c>
      <c r="H631" t="s">
        <v>25</v>
      </c>
      <c r="K631" t="s">
        <v>27</v>
      </c>
      <c r="L631" t="s">
        <v>28</v>
      </c>
      <c r="P631">
        <f t="shared" si="172"/>
        <v>3</v>
      </c>
      <c r="Q631">
        <f t="shared" si="173"/>
        <v>1</v>
      </c>
      <c r="S631">
        <f t="shared" si="174"/>
        <v>0</v>
      </c>
      <c r="T631">
        <f t="shared" si="175"/>
        <v>0</v>
      </c>
      <c r="U631">
        <f t="shared" si="176"/>
        <v>0</v>
      </c>
      <c r="V631">
        <f t="shared" si="177"/>
        <v>0</v>
      </c>
      <c r="W631">
        <f t="shared" si="162"/>
        <v>0</v>
      </c>
      <c r="X631">
        <f t="shared" si="163"/>
        <v>0</v>
      </c>
      <c r="Y631">
        <f t="shared" si="164"/>
        <v>1</v>
      </c>
      <c r="Z631">
        <f t="shared" si="165"/>
        <v>0</v>
      </c>
      <c r="AA631">
        <f t="shared" si="166"/>
        <v>0</v>
      </c>
      <c r="AB631">
        <f t="shared" si="167"/>
        <v>1</v>
      </c>
      <c r="AC631">
        <f t="shared" si="168"/>
        <v>1</v>
      </c>
      <c r="AD631">
        <f t="shared" si="169"/>
        <v>0</v>
      </c>
      <c r="AE631">
        <f t="shared" si="170"/>
        <v>0</v>
      </c>
      <c r="AH631">
        <f t="shared" si="171"/>
        <v>3</v>
      </c>
      <c r="AI631">
        <f t="shared" si="178"/>
        <v>3</v>
      </c>
      <c r="AJ631" s="5" t="str">
        <f t="shared" si="179"/>
        <v>Correct</v>
      </c>
      <c r="AK631" s="37"/>
      <c r="AL631" t="s">
        <v>105</v>
      </c>
      <c r="AM631">
        <v>27</v>
      </c>
      <c r="AN631" t="s">
        <v>95</v>
      </c>
      <c r="AO631" t="s">
        <v>113</v>
      </c>
      <c r="AP631" t="s">
        <v>128</v>
      </c>
      <c r="AQ631" t="s">
        <v>98</v>
      </c>
      <c r="AR631" s="1" t="s">
        <v>364</v>
      </c>
      <c r="AS631" t="s">
        <v>114</v>
      </c>
      <c r="AT631" t="s">
        <v>120</v>
      </c>
      <c r="AU631" t="s">
        <v>101</v>
      </c>
      <c r="AV631" t="s">
        <v>102</v>
      </c>
      <c r="AW631" s="1"/>
      <c r="AX631" t="s">
        <v>102</v>
      </c>
    </row>
    <row r="632" spans="1:50" x14ac:dyDescent="0.25">
      <c r="A632" s="1">
        <v>631</v>
      </c>
      <c r="C632" t="s">
        <v>20</v>
      </c>
      <c r="E632" t="s">
        <v>22</v>
      </c>
      <c r="L632" t="s">
        <v>28</v>
      </c>
      <c r="M632" t="s">
        <v>29</v>
      </c>
      <c r="P632">
        <f t="shared" si="172"/>
        <v>4</v>
      </c>
      <c r="Q632">
        <f t="shared" si="173"/>
        <v>0.75</v>
      </c>
      <c r="S632">
        <f t="shared" si="174"/>
        <v>0</v>
      </c>
      <c r="T632">
        <f t="shared" si="175"/>
        <v>0.75</v>
      </c>
      <c r="U632">
        <f t="shared" si="176"/>
        <v>0</v>
      </c>
      <c r="V632">
        <f t="shared" si="177"/>
        <v>0.75</v>
      </c>
      <c r="W632">
        <f t="shared" si="162"/>
        <v>0</v>
      </c>
      <c r="X632">
        <f t="shared" si="163"/>
        <v>0</v>
      </c>
      <c r="Y632">
        <f t="shared" si="164"/>
        <v>0</v>
      </c>
      <c r="Z632">
        <f t="shared" si="165"/>
        <v>0</v>
      </c>
      <c r="AA632">
        <f t="shared" si="166"/>
        <v>0</v>
      </c>
      <c r="AB632">
        <f t="shared" si="167"/>
        <v>0</v>
      </c>
      <c r="AC632">
        <f t="shared" si="168"/>
        <v>0.75</v>
      </c>
      <c r="AD632">
        <f t="shared" si="169"/>
        <v>0.75</v>
      </c>
      <c r="AE632">
        <f t="shared" si="170"/>
        <v>0</v>
      </c>
      <c r="AH632">
        <f t="shared" si="171"/>
        <v>3</v>
      </c>
      <c r="AI632">
        <f t="shared" si="178"/>
        <v>4</v>
      </c>
      <c r="AJ632" s="5" t="str">
        <f t="shared" si="179"/>
        <v>Correct</v>
      </c>
      <c r="AK632" s="37"/>
      <c r="AL632" t="s">
        <v>94</v>
      </c>
      <c r="AM632">
        <v>77</v>
      </c>
      <c r="AN632" t="s">
        <v>95</v>
      </c>
      <c r="AO632" t="s">
        <v>230</v>
      </c>
      <c r="AP632" t="s">
        <v>107</v>
      </c>
      <c r="AQ632" t="s">
        <v>98</v>
      </c>
      <c r="AR632" s="1" t="s">
        <v>80</v>
      </c>
      <c r="AS632" t="s">
        <v>99</v>
      </c>
      <c r="AT632" t="s">
        <v>132</v>
      </c>
      <c r="AU632" t="s">
        <v>104</v>
      </c>
      <c r="AV632" t="s">
        <v>102</v>
      </c>
      <c r="AW632" s="1"/>
      <c r="AX632" t="s">
        <v>98</v>
      </c>
    </row>
    <row r="633" spans="1:50" x14ac:dyDescent="0.25">
      <c r="A633" s="1">
        <v>632</v>
      </c>
      <c r="P633">
        <f t="shared" si="172"/>
        <v>0</v>
      </c>
      <c r="Q633" t="e">
        <f t="shared" si="173"/>
        <v>#DIV/0!</v>
      </c>
      <c r="S633">
        <f t="shared" si="174"/>
        <v>0</v>
      </c>
      <c r="T633">
        <f t="shared" si="175"/>
        <v>0</v>
      </c>
      <c r="U633">
        <f t="shared" si="176"/>
        <v>0</v>
      </c>
      <c r="V633">
        <f t="shared" si="177"/>
        <v>0</v>
      </c>
      <c r="W633">
        <f t="shared" si="162"/>
        <v>0</v>
      </c>
      <c r="X633">
        <f t="shared" si="163"/>
        <v>0</v>
      </c>
      <c r="Y633">
        <f t="shared" si="164"/>
        <v>0</v>
      </c>
      <c r="Z633">
        <f t="shared" si="165"/>
        <v>0</v>
      </c>
      <c r="AA633">
        <f t="shared" si="166"/>
        <v>0</v>
      </c>
      <c r="AB633">
        <f t="shared" si="167"/>
        <v>0</v>
      </c>
      <c r="AC633">
        <f t="shared" si="168"/>
        <v>0</v>
      </c>
      <c r="AD633">
        <f t="shared" si="169"/>
        <v>0</v>
      </c>
      <c r="AE633">
        <f t="shared" si="170"/>
        <v>0</v>
      </c>
      <c r="AH633">
        <f t="shared" si="171"/>
        <v>0</v>
      </c>
      <c r="AI633">
        <f t="shared" si="178"/>
        <v>0</v>
      </c>
      <c r="AJ633" s="5" t="str">
        <f t="shared" si="179"/>
        <v>Correct</v>
      </c>
      <c r="AK633" s="37"/>
      <c r="AL633" t="s">
        <v>94</v>
      </c>
      <c r="AM633">
        <v>53</v>
      </c>
      <c r="AN633" t="s">
        <v>95</v>
      </c>
      <c r="AO633" t="s">
        <v>257</v>
      </c>
      <c r="AQ633" t="s">
        <v>102</v>
      </c>
      <c r="AR633" s="1" t="s">
        <v>355</v>
      </c>
      <c r="AS633" t="s">
        <v>99</v>
      </c>
      <c r="AT633" t="s">
        <v>103</v>
      </c>
      <c r="AU633" t="s">
        <v>101</v>
      </c>
      <c r="AV633" t="s">
        <v>102</v>
      </c>
      <c r="AW633" s="1"/>
      <c r="AX633" t="s">
        <v>98</v>
      </c>
    </row>
    <row r="634" spans="1:50" x14ac:dyDescent="0.25">
      <c r="A634" s="1">
        <v>633</v>
      </c>
      <c r="D634" t="s">
        <v>21</v>
      </c>
      <c r="J634" t="s">
        <v>26</v>
      </c>
      <c r="N634" t="s">
        <v>30</v>
      </c>
      <c r="P634">
        <f t="shared" si="172"/>
        <v>3</v>
      </c>
      <c r="Q634">
        <f t="shared" si="173"/>
        <v>1</v>
      </c>
      <c r="S634">
        <f t="shared" si="174"/>
        <v>0</v>
      </c>
      <c r="T634">
        <f t="shared" si="175"/>
        <v>0</v>
      </c>
      <c r="U634">
        <f t="shared" si="176"/>
        <v>1</v>
      </c>
      <c r="V634">
        <f t="shared" si="177"/>
        <v>0</v>
      </c>
      <c r="W634">
        <f t="shared" si="162"/>
        <v>0</v>
      </c>
      <c r="X634">
        <f t="shared" si="163"/>
        <v>0</v>
      </c>
      <c r="Y634">
        <f t="shared" si="164"/>
        <v>0</v>
      </c>
      <c r="Z634">
        <f t="shared" si="165"/>
        <v>0</v>
      </c>
      <c r="AA634">
        <f t="shared" si="166"/>
        <v>1</v>
      </c>
      <c r="AB634">
        <f t="shared" si="167"/>
        <v>0</v>
      </c>
      <c r="AC634">
        <f t="shared" si="168"/>
        <v>0</v>
      </c>
      <c r="AD634">
        <f t="shared" si="169"/>
        <v>0</v>
      </c>
      <c r="AE634">
        <f t="shared" si="170"/>
        <v>1</v>
      </c>
      <c r="AH634">
        <f t="shared" si="171"/>
        <v>3</v>
      </c>
      <c r="AI634">
        <f t="shared" si="178"/>
        <v>3</v>
      </c>
      <c r="AJ634" s="5" t="str">
        <f t="shared" si="179"/>
        <v>Correct</v>
      </c>
      <c r="AK634" s="37"/>
      <c r="AL634" t="s">
        <v>94</v>
      </c>
      <c r="AM634">
        <v>28</v>
      </c>
      <c r="AN634" t="s">
        <v>115</v>
      </c>
      <c r="AO634" t="s">
        <v>310</v>
      </c>
      <c r="AP634" t="s">
        <v>97</v>
      </c>
      <c r="AQ634" t="s">
        <v>98</v>
      </c>
      <c r="AR634" s="1" t="s">
        <v>80</v>
      </c>
      <c r="AS634" t="s">
        <v>126</v>
      </c>
      <c r="AT634" t="s">
        <v>100</v>
      </c>
      <c r="AU634" t="s">
        <v>101</v>
      </c>
      <c r="AV634" t="s">
        <v>102</v>
      </c>
      <c r="AW634" s="1"/>
      <c r="AX634" t="s">
        <v>102</v>
      </c>
    </row>
    <row r="635" spans="1:50" x14ac:dyDescent="0.25">
      <c r="A635" s="1">
        <v>634</v>
      </c>
      <c r="H635" t="s">
        <v>25</v>
      </c>
      <c r="I635" t="s">
        <v>267</v>
      </c>
      <c r="J635" t="s">
        <v>26</v>
      </c>
      <c r="P635">
        <f t="shared" si="172"/>
        <v>3</v>
      </c>
      <c r="Q635">
        <f t="shared" si="173"/>
        <v>1</v>
      </c>
      <c r="S635">
        <f t="shared" si="174"/>
        <v>0</v>
      </c>
      <c r="T635">
        <f t="shared" si="175"/>
        <v>0</v>
      </c>
      <c r="U635">
        <f t="shared" si="176"/>
        <v>0</v>
      </c>
      <c r="V635">
        <f t="shared" si="177"/>
        <v>0</v>
      </c>
      <c r="W635">
        <f t="shared" si="162"/>
        <v>0</v>
      </c>
      <c r="X635">
        <f t="shared" si="163"/>
        <v>0</v>
      </c>
      <c r="Y635">
        <f t="shared" si="164"/>
        <v>1</v>
      </c>
      <c r="Z635">
        <f t="shared" si="165"/>
        <v>1</v>
      </c>
      <c r="AA635">
        <f t="shared" si="166"/>
        <v>1</v>
      </c>
      <c r="AB635">
        <f t="shared" si="167"/>
        <v>0</v>
      </c>
      <c r="AC635">
        <f t="shared" si="168"/>
        <v>0</v>
      </c>
      <c r="AD635">
        <f t="shared" si="169"/>
        <v>0</v>
      </c>
      <c r="AE635">
        <f t="shared" si="170"/>
        <v>0</v>
      </c>
      <c r="AH635">
        <f t="shared" si="171"/>
        <v>3</v>
      </c>
      <c r="AI635">
        <f t="shared" si="178"/>
        <v>3</v>
      </c>
      <c r="AJ635" s="5" t="str">
        <f t="shared" si="179"/>
        <v>Correct</v>
      </c>
      <c r="AK635" s="37"/>
      <c r="AL635" t="s">
        <v>94</v>
      </c>
      <c r="AM635">
        <v>60</v>
      </c>
      <c r="AN635" t="s">
        <v>95</v>
      </c>
      <c r="AO635" t="s">
        <v>201</v>
      </c>
      <c r="AP635" t="s">
        <v>89</v>
      </c>
      <c r="AQ635" t="s">
        <v>102</v>
      </c>
      <c r="AR635" s="1" t="s">
        <v>81</v>
      </c>
      <c r="AS635" t="s">
        <v>99</v>
      </c>
      <c r="AT635" t="s">
        <v>120</v>
      </c>
      <c r="AU635" t="s">
        <v>101</v>
      </c>
      <c r="AV635" t="s">
        <v>102</v>
      </c>
      <c r="AW635" s="1"/>
      <c r="AX635" t="s">
        <v>102</v>
      </c>
    </row>
    <row r="636" spans="1:50" x14ac:dyDescent="0.25">
      <c r="A636" s="1">
        <v>635</v>
      </c>
      <c r="D636" t="s">
        <v>21</v>
      </c>
      <c r="J636" t="s">
        <v>26</v>
      </c>
      <c r="N636" t="s">
        <v>30</v>
      </c>
      <c r="P636">
        <f t="shared" si="172"/>
        <v>3</v>
      </c>
      <c r="Q636">
        <f t="shared" si="173"/>
        <v>1</v>
      </c>
      <c r="S636">
        <f t="shared" si="174"/>
        <v>0</v>
      </c>
      <c r="T636">
        <f t="shared" si="175"/>
        <v>0</v>
      </c>
      <c r="U636">
        <f t="shared" si="176"/>
        <v>1</v>
      </c>
      <c r="V636">
        <f t="shared" si="177"/>
        <v>0</v>
      </c>
      <c r="W636">
        <f t="shared" si="162"/>
        <v>0</v>
      </c>
      <c r="X636">
        <f t="shared" si="163"/>
        <v>0</v>
      </c>
      <c r="Y636">
        <f t="shared" si="164"/>
        <v>0</v>
      </c>
      <c r="Z636">
        <f t="shared" si="165"/>
        <v>0</v>
      </c>
      <c r="AA636">
        <f t="shared" si="166"/>
        <v>1</v>
      </c>
      <c r="AB636">
        <f t="shared" si="167"/>
        <v>0</v>
      </c>
      <c r="AC636">
        <f t="shared" si="168"/>
        <v>0</v>
      </c>
      <c r="AD636">
        <f t="shared" si="169"/>
        <v>0</v>
      </c>
      <c r="AE636">
        <f t="shared" si="170"/>
        <v>1</v>
      </c>
      <c r="AH636">
        <f t="shared" si="171"/>
        <v>3</v>
      </c>
      <c r="AI636">
        <f t="shared" si="178"/>
        <v>3</v>
      </c>
      <c r="AJ636" s="5" t="str">
        <f t="shared" si="179"/>
        <v>Correct</v>
      </c>
      <c r="AK636" s="37"/>
      <c r="AL636" t="s">
        <v>94</v>
      </c>
      <c r="AM636">
        <v>25</v>
      </c>
      <c r="AN636" t="s">
        <v>95</v>
      </c>
      <c r="AO636" t="s">
        <v>118</v>
      </c>
      <c r="AP636" t="s">
        <v>134</v>
      </c>
      <c r="AQ636" t="s">
        <v>98</v>
      </c>
      <c r="AR636" s="1" t="s">
        <v>362</v>
      </c>
      <c r="AS636" t="s">
        <v>112</v>
      </c>
      <c r="AT636" t="s">
        <v>110</v>
      </c>
      <c r="AU636" t="s">
        <v>101</v>
      </c>
      <c r="AV636" t="s">
        <v>102</v>
      </c>
      <c r="AW636" s="1"/>
    </row>
    <row r="637" spans="1:50" x14ac:dyDescent="0.25">
      <c r="A637" s="1">
        <v>636</v>
      </c>
      <c r="B637" t="s">
        <v>19</v>
      </c>
      <c r="C637" t="s">
        <v>20</v>
      </c>
      <c r="E637" t="s">
        <v>22</v>
      </c>
      <c r="P637">
        <f t="shared" si="172"/>
        <v>3</v>
      </c>
      <c r="Q637">
        <f t="shared" si="173"/>
        <v>1</v>
      </c>
      <c r="S637">
        <f t="shared" si="174"/>
        <v>1</v>
      </c>
      <c r="T637">
        <f t="shared" si="175"/>
        <v>1</v>
      </c>
      <c r="U637">
        <f t="shared" si="176"/>
        <v>0</v>
      </c>
      <c r="V637">
        <f t="shared" si="177"/>
        <v>1</v>
      </c>
      <c r="W637">
        <f t="shared" si="162"/>
        <v>0</v>
      </c>
      <c r="X637">
        <f t="shared" si="163"/>
        <v>0</v>
      </c>
      <c r="Y637">
        <f t="shared" si="164"/>
        <v>0</v>
      </c>
      <c r="Z637">
        <f t="shared" si="165"/>
        <v>0</v>
      </c>
      <c r="AA637">
        <f t="shared" si="166"/>
        <v>0</v>
      </c>
      <c r="AB637">
        <f t="shared" si="167"/>
        <v>0</v>
      </c>
      <c r="AC637">
        <f t="shared" si="168"/>
        <v>0</v>
      </c>
      <c r="AD637">
        <f t="shared" si="169"/>
        <v>0</v>
      </c>
      <c r="AE637">
        <f t="shared" si="170"/>
        <v>0</v>
      </c>
      <c r="AH637">
        <f t="shared" si="171"/>
        <v>3</v>
      </c>
      <c r="AI637">
        <f t="shared" si="178"/>
        <v>3</v>
      </c>
      <c r="AJ637" s="5" t="str">
        <f t="shared" si="179"/>
        <v>Correct</v>
      </c>
      <c r="AK637" s="37"/>
      <c r="AL637" t="s">
        <v>94</v>
      </c>
      <c r="AM637">
        <v>68</v>
      </c>
      <c r="AN637" t="s">
        <v>115</v>
      </c>
      <c r="AO637" t="s">
        <v>321</v>
      </c>
      <c r="AP637" t="s">
        <v>97</v>
      </c>
      <c r="AR637" s="1" t="s">
        <v>80</v>
      </c>
      <c r="AS637" t="s">
        <v>108</v>
      </c>
      <c r="AT637" t="s">
        <v>103</v>
      </c>
      <c r="AU637" t="s">
        <v>101</v>
      </c>
      <c r="AV637" t="s">
        <v>102</v>
      </c>
      <c r="AW637" s="1"/>
    </row>
    <row r="638" spans="1:50" x14ac:dyDescent="0.25">
      <c r="A638" s="1">
        <v>637</v>
      </c>
      <c r="D638" t="s">
        <v>21</v>
      </c>
      <c r="P638">
        <f t="shared" si="172"/>
        <v>1</v>
      </c>
      <c r="Q638">
        <f t="shared" si="173"/>
        <v>3</v>
      </c>
      <c r="S638">
        <f t="shared" si="174"/>
        <v>0</v>
      </c>
      <c r="T638">
        <f t="shared" si="175"/>
        <v>0</v>
      </c>
      <c r="U638">
        <f t="shared" si="176"/>
        <v>1</v>
      </c>
      <c r="V638">
        <f t="shared" si="177"/>
        <v>0</v>
      </c>
      <c r="W638">
        <f t="shared" si="162"/>
        <v>0</v>
      </c>
      <c r="X638">
        <f t="shared" si="163"/>
        <v>0</v>
      </c>
      <c r="Y638">
        <f t="shared" si="164"/>
        <v>0</v>
      </c>
      <c r="Z638">
        <f t="shared" si="165"/>
        <v>0</v>
      </c>
      <c r="AA638">
        <f t="shared" si="166"/>
        <v>0</v>
      </c>
      <c r="AB638">
        <f t="shared" si="167"/>
        <v>0</v>
      </c>
      <c r="AC638">
        <f t="shared" si="168"/>
        <v>0</v>
      </c>
      <c r="AD638">
        <f t="shared" si="169"/>
        <v>0</v>
      </c>
      <c r="AE638">
        <f t="shared" si="170"/>
        <v>0</v>
      </c>
      <c r="AH638">
        <f t="shared" si="171"/>
        <v>1</v>
      </c>
      <c r="AI638">
        <f t="shared" si="178"/>
        <v>1</v>
      </c>
      <c r="AJ638" s="5" t="str">
        <f t="shared" si="179"/>
        <v>Correct</v>
      </c>
      <c r="AK638" s="37"/>
      <c r="AL638" t="s">
        <v>105</v>
      </c>
      <c r="AM638">
        <v>47</v>
      </c>
      <c r="AN638" t="s">
        <v>95</v>
      </c>
      <c r="AO638" t="s">
        <v>96</v>
      </c>
      <c r="AP638" t="s">
        <v>97</v>
      </c>
      <c r="AR638" s="1" t="s">
        <v>80</v>
      </c>
      <c r="AS638" t="s">
        <v>112</v>
      </c>
      <c r="AT638" t="s">
        <v>103</v>
      </c>
      <c r="AU638" t="s">
        <v>101</v>
      </c>
      <c r="AV638" t="s">
        <v>102</v>
      </c>
      <c r="AW638" s="1"/>
      <c r="AX638" t="s">
        <v>102</v>
      </c>
    </row>
    <row r="639" spans="1:50" x14ac:dyDescent="0.25">
      <c r="A639" s="1">
        <v>638</v>
      </c>
      <c r="B639" t="s">
        <v>19</v>
      </c>
      <c r="C639" t="s">
        <v>20</v>
      </c>
      <c r="J639" t="s">
        <v>26</v>
      </c>
      <c r="P639">
        <f t="shared" si="172"/>
        <v>3</v>
      </c>
      <c r="Q639">
        <f t="shared" si="173"/>
        <v>1</v>
      </c>
      <c r="S639">
        <f t="shared" si="174"/>
        <v>1</v>
      </c>
      <c r="T639">
        <f t="shared" si="175"/>
        <v>1</v>
      </c>
      <c r="U639">
        <f t="shared" si="176"/>
        <v>0</v>
      </c>
      <c r="V639">
        <f t="shared" si="177"/>
        <v>0</v>
      </c>
      <c r="W639">
        <f t="shared" si="162"/>
        <v>0</v>
      </c>
      <c r="X639">
        <f t="shared" si="163"/>
        <v>0</v>
      </c>
      <c r="Y639">
        <f t="shared" si="164"/>
        <v>0</v>
      </c>
      <c r="Z639">
        <f t="shared" si="165"/>
        <v>0</v>
      </c>
      <c r="AA639">
        <f t="shared" si="166"/>
        <v>1</v>
      </c>
      <c r="AB639">
        <f t="shared" si="167"/>
        <v>0</v>
      </c>
      <c r="AC639">
        <f t="shared" si="168"/>
        <v>0</v>
      </c>
      <c r="AD639">
        <f t="shared" si="169"/>
        <v>0</v>
      </c>
      <c r="AE639">
        <f t="shared" si="170"/>
        <v>0</v>
      </c>
      <c r="AH639">
        <f t="shared" si="171"/>
        <v>3</v>
      </c>
      <c r="AI639">
        <f t="shared" si="178"/>
        <v>3</v>
      </c>
      <c r="AJ639" s="5" t="str">
        <f t="shared" si="179"/>
        <v>Correct</v>
      </c>
      <c r="AK639" s="37"/>
      <c r="AL639" t="s">
        <v>94</v>
      </c>
      <c r="AM639">
        <v>53</v>
      </c>
      <c r="AN639" t="s">
        <v>121</v>
      </c>
      <c r="AO639" t="s">
        <v>168</v>
      </c>
      <c r="AP639" t="s">
        <v>97</v>
      </c>
      <c r="AR639" s="1" t="s">
        <v>80</v>
      </c>
      <c r="AS639" t="s">
        <v>112</v>
      </c>
      <c r="AT639" t="s">
        <v>120</v>
      </c>
      <c r="AU639" t="s">
        <v>101</v>
      </c>
      <c r="AV639" t="s">
        <v>102</v>
      </c>
      <c r="AW639" s="1"/>
      <c r="AX639" t="s">
        <v>102</v>
      </c>
    </row>
    <row r="640" spans="1:50" x14ac:dyDescent="0.25">
      <c r="A640" s="1">
        <v>639</v>
      </c>
      <c r="C640" t="s">
        <v>20</v>
      </c>
      <c r="K640" t="s">
        <v>27</v>
      </c>
      <c r="L640" t="s">
        <v>28</v>
      </c>
      <c r="P640">
        <f t="shared" si="172"/>
        <v>3</v>
      </c>
      <c r="Q640">
        <f t="shared" si="173"/>
        <v>1</v>
      </c>
      <c r="S640">
        <f t="shared" si="174"/>
        <v>0</v>
      </c>
      <c r="T640">
        <f t="shared" si="175"/>
        <v>1</v>
      </c>
      <c r="U640">
        <f t="shared" si="176"/>
        <v>0</v>
      </c>
      <c r="V640">
        <f t="shared" si="177"/>
        <v>0</v>
      </c>
      <c r="W640">
        <f t="shared" si="162"/>
        <v>0</v>
      </c>
      <c r="X640">
        <f t="shared" si="163"/>
        <v>0</v>
      </c>
      <c r="Y640">
        <f t="shared" si="164"/>
        <v>0</v>
      </c>
      <c r="Z640">
        <f t="shared" si="165"/>
        <v>0</v>
      </c>
      <c r="AA640">
        <f t="shared" si="166"/>
        <v>0</v>
      </c>
      <c r="AB640">
        <f t="shared" si="167"/>
        <v>1</v>
      </c>
      <c r="AC640">
        <f t="shared" si="168"/>
        <v>1</v>
      </c>
      <c r="AD640">
        <f t="shared" si="169"/>
        <v>0</v>
      </c>
      <c r="AE640">
        <f t="shared" si="170"/>
        <v>0</v>
      </c>
      <c r="AH640">
        <f t="shared" si="171"/>
        <v>3</v>
      </c>
      <c r="AI640">
        <f t="shared" si="178"/>
        <v>3</v>
      </c>
      <c r="AJ640" s="5" t="str">
        <f t="shared" si="179"/>
        <v>Correct</v>
      </c>
      <c r="AK640" s="37"/>
      <c r="AL640" t="s">
        <v>94</v>
      </c>
      <c r="AM640">
        <v>39</v>
      </c>
      <c r="AN640" t="s">
        <v>121</v>
      </c>
      <c r="AO640" t="s">
        <v>254</v>
      </c>
      <c r="AP640" t="s">
        <v>97</v>
      </c>
      <c r="AQ640" t="s">
        <v>98</v>
      </c>
      <c r="AR640" s="1" t="s">
        <v>80</v>
      </c>
      <c r="AS640" t="s">
        <v>99</v>
      </c>
      <c r="AT640" t="s">
        <v>103</v>
      </c>
      <c r="AU640" t="s">
        <v>101</v>
      </c>
      <c r="AV640" t="s">
        <v>102</v>
      </c>
      <c r="AW640" s="1"/>
      <c r="AX640" t="s">
        <v>102</v>
      </c>
    </row>
    <row r="641" spans="1:50" x14ac:dyDescent="0.25">
      <c r="A641" s="1">
        <v>640</v>
      </c>
      <c r="E641" t="s">
        <v>22</v>
      </c>
      <c r="I641" t="s">
        <v>267</v>
      </c>
      <c r="L641" t="s">
        <v>28</v>
      </c>
      <c r="P641">
        <f t="shared" si="172"/>
        <v>3</v>
      </c>
      <c r="Q641">
        <f t="shared" si="173"/>
        <v>1</v>
      </c>
      <c r="S641">
        <f t="shared" si="174"/>
        <v>0</v>
      </c>
      <c r="T641">
        <f t="shared" si="175"/>
        <v>0</v>
      </c>
      <c r="U641">
        <f t="shared" si="176"/>
        <v>0</v>
      </c>
      <c r="V641">
        <f t="shared" si="177"/>
        <v>1</v>
      </c>
      <c r="W641">
        <f t="shared" si="162"/>
        <v>0</v>
      </c>
      <c r="X641">
        <f t="shared" si="163"/>
        <v>0</v>
      </c>
      <c r="Y641">
        <f t="shared" si="164"/>
        <v>0</v>
      </c>
      <c r="Z641">
        <f t="shared" si="165"/>
        <v>1</v>
      </c>
      <c r="AA641">
        <f t="shared" si="166"/>
        <v>0</v>
      </c>
      <c r="AB641">
        <f t="shared" si="167"/>
        <v>0</v>
      </c>
      <c r="AC641">
        <f t="shared" si="168"/>
        <v>1</v>
      </c>
      <c r="AD641">
        <f t="shared" si="169"/>
        <v>0</v>
      </c>
      <c r="AE641">
        <f t="shared" si="170"/>
        <v>0</v>
      </c>
      <c r="AH641">
        <f t="shared" si="171"/>
        <v>3</v>
      </c>
      <c r="AI641">
        <f t="shared" si="178"/>
        <v>3</v>
      </c>
      <c r="AJ641" s="5" t="str">
        <f t="shared" si="179"/>
        <v>Correct</v>
      </c>
      <c r="AK641" s="37"/>
      <c r="AL641" t="s">
        <v>94</v>
      </c>
      <c r="AM641">
        <v>35</v>
      </c>
      <c r="AN641" t="s">
        <v>95</v>
      </c>
      <c r="AO641" t="s">
        <v>157</v>
      </c>
      <c r="AP641" t="s">
        <v>97</v>
      </c>
      <c r="AQ641" t="s">
        <v>98</v>
      </c>
      <c r="AR641" s="1" t="s">
        <v>80</v>
      </c>
      <c r="AS641" t="s">
        <v>99</v>
      </c>
      <c r="AT641" t="s">
        <v>137</v>
      </c>
      <c r="AU641" t="s">
        <v>101</v>
      </c>
      <c r="AV641" t="s">
        <v>98</v>
      </c>
      <c r="AW641" s="1"/>
      <c r="AX641" t="s">
        <v>102</v>
      </c>
    </row>
    <row r="642" spans="1:50" x14ac:dyDescent="0.25">
      <c r="A642" s="1">
        <v>641</v>
      </c>
      <c r="C642" t="s">
        <v>20</v>
      </c>
      <c r="D642" t="s">
        <v>21</v>
      </c>
      <c r="J642" t="s">
        <v>26</v>
      </c>
      <c r="P642">
        <f t="shared" si="172"/>
        <v>3</v>
      </c>
      <c r="Q642">
        <f t="shared" si="173"/>
        <v>1</v>
      </c>
      <c r="S642">
        <f t="shared" si="174"/>
        <v>0</v>
      </c>
      <c r="T642">
        <f t="shared" si="175"/>
        <v>1</v>
      </c>
      <c r="U642">
        <f t="shared" si="176"/>
        <v>1</v>
      </c>
      <c r="V642">
        <f t="shared" si="177"/>
        <v>0</v>
      </c>
      <c r="W642">
        <f t="shared" ref="W642:W705" si="180">IF($P642&lt;3,IF($F642=$F$1,1,0),IF($F642=$F$1,$Q642,0))</f>
        <v>0</v>
      </c>
      <c r="X642">
        <f t="shared" ref="X642:X705" si="181">IF($P642&lt;3,IF($G642=$G$1,1,0),IF($G642=$G$1,$Q642,0))</f>
        <v>0</v>
      </c>
      <c r="Y642">
        <f t="shared" ref="Y642:Y705" si="182">IF($P642&lt;3,IF($H642=$H$1,1,0),IF($H642=$H$1,$Q642,0))</f>
        <v>0</v>
      </c>
      <c r="Z642">
        <f t="shared" ref="Z642:Z705" si="183">IF($P642&lt;3,IF($I642=$I$1,1,0),IF($I642=$I$1,$Q642,0))</f>
        <v>0</v>
      </c>
      <c r="AA642">
        <f t="shared" ref="AA642:AA705" si="184">IF($P642&lt;3,IF($J642=$J$1,1,0),IF($J642=$J$1,$Q642,0))</f>
        <v>1</v>
      </c>
      <c r="AB642">
        <f t="shared" ref="AB642:AB705" si="185">IF($P642&lt;3,IF($K642=$K$1,1,0),IF($K642=$K$1,$Q642,0))</f>
        <v>0</v>
      </c>
      <c r="AC642">
        <f t="shared" ref="AC642:AC705" si="186">IF($P642&lt;3,IF($L642=$L$1,1,0),IF($L642=$L$1,$Q642,0))</f>
        <v>0</v>
      </c>
      <c r="AD642">
        <f t="shared" ref="AD642:AD705" si="187">IF($P642&lt;3,IF($M642=$M$1,1,0),IF($M642=$M$1,$Q642,0))</f>
        <v>0</v>
      </c>
      <c r="AE642">
        <f t="shared" ref="AE642:AE705" si="188">IF($P642&lt;3,IF($N642=$N$1,1,0),IF($N642=$N$1,$Q642,0))</f>
        <v>0</v>
      </c>
      <c r="AH642">
        <f t="shared" ref="AH642:AH705" si="189">SUM(S642:AE642)</f>
        <v>3</v>
      </c>
      <c r="AI642">
        <f t="shared" si="178"/>
        <v>3</v>
      </c>
      <c r="AJ642" s="5" t="str">
        <f t="shared" si="179"/>
        <v>Correct</v>
      </c>
      <c r="AK642" s="37"/>
      <c r="AL642" t="s">
        <v>94</v>
      </c>
      <c r="AM642">
        <v>55</v>
      </c>
      <c r="AN642" t="s">
        <v>95</v>
      </c>
      <c r="AO642" t="s">
        <v>195</v>
      </c>
      <c r="AR642" s="1" t="s">
        <v>80</v>
      </c>
      <c r="AS642" t="s">
        <v>99</v>
      </c>
      <c r="AT642" t="s">
        <v>120</v>
      </c>
      <c r="AU642" t="s">
        <v>101</v>
      </c>
      <c r="AV642" t="s">
        <v>102</v>
      </c>
      <c r="AW642" s="1"/>
      <c r="AX642" t="s">
        <v>98</v>
      </c>
    </row>
    <row r="643" spans="1:50" x14ac:dyDescent="0.25">
      <c r="A643" s="1">
        <v>642</v>
      </c>
      <c r="G643" t="s">
        <v>24</v>
      </c>
      <c r="K643" t="s">
        <v>27</v>
      </c>
      <c r="L643" t="s">
        <v>28</v>
      </c>
      <c r="P643">
        <f t="shared" ref="P643:P706" si="190">COUNTA(B643:N643)</f>
        <v>3</v>
      </c>
      <c r="Q643">
        <f t="shared" ref="Q643:Q706" si="191">3/P643</f>
        <v>1</v>
      </c>
      <c r="S643">
        <f t="shared" ref="S643:S706" si="192">IF($P643&lt;3,IF($B643=$B$1,1,0),IF($B643=$B$1,$Q643,0))</f>
        <v>0</v>
      </c>
      <c r="T643">
        <f t="shared" ref="T643:T706" si="193">IF($P643&lt;3,IF($C643=$C$1,1,0),IF($C643=$C$1,$Q643,0))</f>
        <v>0</v>
      </c>
      <c r="U643">
        <f t="shared" ref="U643:U706" si="194">IF($P643&lt;3,IF($D643=$D$1,1,0),IF($D643=$D$1,$Q643,0))</f>
        <v>0</v>
      </c>
      <c r="V643">
        <f t="shared" ref="V643:V706" si="195">IF($P643&lt;3,IF($E643=$E$1,1,0),IF($E643=$E$1,$Q643,0))</f>
        <v>0</v>
      </c>
      <c r="W643">
        <f t="shared" si="180"/>
        <v>0</v>
      </c>
      <c r="X643">
        <f t="shared" si="181"/>
        <v>1</v>
      </c>
      <c r="Y643">
        <f t="shared" si="182"/>
        <v>0</v>
      </c>
      <c r="Z643">
        <f t="shared" si="183"/>
        <v>0</v>
      </c>
      <c r="AA643">
        <f t="shared" si="184"/>
        <v>0</v>
      </c>
      <c r="AB643">
        <f t="shared" si="185"/>
        <v>1</v>
      </c>
      <c r="AC643">
        <f t="shared" si="186"/>
        <v>1</v>
      </c>
      <c r="AD643">
        <f t="shared" si="187"/>
        <v>0</v>
      </c>
      <c r="AE643">
        <f t="shared" si="188"/>
        <v>0</v>
      </c>
      <c r="AH643">
        <f t="shared" si="189"/>
        <v>3</v>
      </c>
      <c r="AI643">
        <f t="shared" ref="AI643:AI706" si="196">P643</f>
        <v>3</v>
      </c>
      <c r="AJ643" s="5" t="str">
        <f t="shared" ref="AJ643:AJ706" si="197">IF(AH643=AI643,"Correct",IF(AH643=3,"Correct","Wrong"))</f>
        <v>Correct</v>
      </c>
      <c r="AK643" s="37"/>
      <c r="AL643" t="s">
        <v>94</v>
      </c>
      <c r="AN643" t="s">
        <v>121</v>
      </c>
      <c r="AO643" t="s">
        <v>172</v>
      </c>
      <c r="AP643" t="s">
        <v>107</v>
      </c>
      <c r="AQ643" t="s">
        <v>98</v>
      </c>
      <c r="AR643" s="1" t="s">
        <v>80</v>
      </c>
      <c r="AT643" t="s">
        <v>120</v>
      </c>
      <c r="AU643" t="s">
        <v>101</v>
      </c>
      <c r="AV643" t="s">
        <v>102</v>
      </c>
      <c r="AW643" s="1"/>
      <c r="AX643" t="s">
        <v>102</v>
      </c>
    </row>
    <row r="644" spans="1:50" x14ac:dyDescent="0.25">
      <c r="A644" s="1">
        <v>643</v>
      </c>
      <c r="D644" t="s">
        <v>21</v>
      </c>
      <c r="J644" t="s">
        <v>26</v>
      </c>
      <c r="L644" t="s">
        <v>28</v>
      </c>
      <c r="P644">
        <f t="shared" si="190"/>
        <v>3</v>
      </c>
      <c r="Q644">
        <f t="shared" si="191"/>
        <v>1</v>
      </c>
      <c r="S644">
        <f t="shared" si="192"/>
        <v>0</v>
      </c>
      <c r="T644">
        <f t="shared" si="193"/>
        <v>0</v>
      </c>
      <c r="U644">
        <f t="shared" si="194"/>
        <v>1</v>
      </c>
      <c r="V644">
        <f t="shared" si="195"/>
        <v>0</v>
      </c>
      <c r="W644">
        <f t="shared" si="180"/>
        <v>0</v>
      </c>
      <c r="X644">
        <f t="shared" si="181"/>
        <v>0</v>
      </c>
      <c r="Y644">
        <f t="shared" si="182"/>
        <v>0</v>
      </c>
      <c r="Z644">
        <f t="shared" si="183"/>
        <v>0</v>
      </c>
      <c r="AA644">
        <f t="shared" si="184"/>
        <v>1</v>
      </c>
      <c r="AB644">
        <f t="shared" si="185"/>
        <v>0</v>
      </c>
      <c r="AC644">
        <f t="shared" si="186"/>
        <v>1</v>
      </c>
      <c r="AD644">
        <f t="shared" si="187"/>
        <v>0</v>
      </c>
      <c r="AE644">
        <f t="shared" si="188"/>
        <v>0</v>
      </c>
      <c r="AH644">
        <f t="shared" si="189"/>
        <v>3</v>
      </c>
      <c r="AI644">
        <f t="shared" si="196"/>
        <v>3</v>
      </c>
      <c r="AJ644" s="5" t="str">
        <f t="shared" si="197"/>
        <v>Correct</v>
      </c>
      <c r="AK644" s="37"/>
      <c r="AL644" t="s">
        <v>94</v>
      </c>
      <c r="AM644">
        <v>50</v>
      </c>
      <c r="AN644" t="s">
        <v>121</v>
      </c>
      <c r="AO644" t="s">
        <v>174</v>
      </c>
      <c r="AP644" t="s">
        <v>97</v>
      </c>
      <c r="AQ644" t="s">
        <v>98</v>
      </c>
      <c r="AR644" s="1" t="s">
        <v>80</v>
      </c>
      <c r="AS644" t="s">
        <v>99</v>
      </c>
      <c r="AT644" t="s">
        <v>110</v>
      </c>
      <c r="AU644" t="s">
        <v>101</v>
      </c>
      <c r="AV644" t="s">
        <v>102</v>
      </c>
      <c r="AW644" s="1"/>
      <c r="AX644" t="s">
        <v>98</v>
      </c>
    </row>
    <row r="645" spans="1:50" x14ac:dyDescent="0.25">
      <c r="A645" s="1">
        <v>644</v>
      </c>
      <c r="D645" t="s">
        <v>21</v>
      </c>
      <c r="E645" t="s">
        <v>22</v>
      </c>
      <c r="F645" t="s">
        <v>23</v>
      </c>
      <c r="I645" t="s">
        <v>267</v>
      </c>
      <c r="J645" t="s">
        <v>26</v>
      </c>
      <c r="K645" t="s">
        <v>27</v>
      </c>
      <c r="L645" t="s">
        <v>28</v>
      </c>
      <c r="N645" t="s">
        <v>30</v>
      </c>
      <c r="P645">
        <f t="shared" si="190"/>
        <v>8</v>
      </c>
      <c r="Q645">
        <f t="shared" si="191"/>
        <v>0.375</v>
      </c>
      <c r="S645">
        <f t="shared" si="192"/>
        <v>0</v>
      </c>
      <c r="T645">
        <f t="shared" si="193"/>
        <v>0</v>
      </c>
      <c r="U645">
        <f t="shared" si="194"/>
        <v>0.375</v>
      </c>
      <c r="V645">
        <f t="shared" si="195"/>
        <v>0.375</v>
      </c>
      <c r="W645">
        <f t="shared" si="180"/>
        <v>0.375</v>
      </c>
      <c r="X645">
        <f t="shared" si="181"/>
        <v>0</v>
      </c>
      <c r="Y645">
        <f t="shared" si="182"/>
        <v>0</v>
      </c>
      <c r="Z645">
        <f t="shared" si="183"/>
        <v>0.375</v>
      </c>
      <c r="AA645">
        <f t="shared" si="184"/>
        <v>0.375</v>
      </c>
      <c r="AB645">
        <f t="shared" si="185"/>
        <v>0.375</v>
      </c>
      <c r="AC645">
        <f t="shared" si="186"/>
        <v>0.375</v>
      </c>
      <c r="AD645">
        <f t="shared" si="187"/>
        <v>0</v>
      </c>
      <c r="AE645">
        <f t="shared" si="188"/>
        <v>0.375</v>
      </c>
      <c r="AH645">
        <f t="shared" si="189"/>
        <v>3</v>
      </c>
      <c r="AI645">
        <f t="shared" si="196"/>
        <v>8</v>
      </c>
      <c r="AJ645" s="5" t="str">
        <f t="shared" si="197"/>
        <v>Correct</v>
      </c>
      <c r="AK645" s="37"/>
      <c r="AL645" t="s">
        <v>105</v>
      </c>
      <c r="AM645">
        <v>53</v>
      </c>
      <c r="AN645" t="s">
        <v>121</v>
      </c>
      <c r="AO645" t="s">
        <v>172</v>
      </c>
      <c r="AP645" t="s">
        <v>107</v>
      </c>
      <c r="AQ645" t="s">
        <v>98</v>
      </c>
      <c r="AR645" s="1" t="s">
        <v>80</v>
      </c>
      <c r="AS645" t="s">
        <v>99</v>
      </c>
      <c r="AT645" t="s">
        <v>110</v>
      </c>
      <c r="AU645" t="s">
        <v>125</v>
      </c>
      <c r="AV645" t="s">
        <v>102</v>
      </c>
      <c r="AW645" s="1"/>
      <c r="AX645" t="s">
        <v>102</v>
      </c>
    </row>
    <row r="646" spans="1:50" x14ac:dyDescent="0.25">
      <c r="A646" s="1">
        <v>645</v>
      </c>
      <c r="B646" t="s">
        <v>19</v>
      </c>
      <c r="C646" t="s">
        <v>20</v>
      </c>
      <c r="D646" t="s">
        <v>21</v>
      </c>
      <c r="E646" t="s">
        <v>22</v>
      </c>
      <c r="H646" t="s">
        <v>25</v>
      </c>
      <c r="I646" t="s">
        <v>267</v>
      </c>
      <c r="J646" t="s">
        <v>26</v>
      </c>
      <c r="K646" t="s">
        <v>27</v>
      </c>
      <c r="N646" t="s">
        <v>30</v>
      </c>
      <c r="P646">
        <f t="shared" si="190"/>
        <v>9</v>
      </c>
      <c r="Q646">
        <f t="shared" si="191"/>
        <v>0.33333333333333331</v>
      </c>
      <c r="S646">
        <f t="shared" si="192"/>
        <v>0.33333333333333331</v>
      </c>
      <c r="T646">
        <f t="shared" si="193"/>
        <v>0.33333333333333331</v>
      </c>
      <c r="U646">
        <f t="shared" si="194"/>
        <v>0.33333333333333331</v>
      </c>
      <c r="V646">
        <f t="shared" si="195"/>
        <v>0.33333333333333331</v>
      </c>
      <c r="W646">
        <f t="shared" si="180"/>
        <v>0</v>
      </c>
      <c r="X646">
        <f t="shared" si="181"/>
        <v>0</v>
      </c>
      <c r="Y646">
        <f t="shared" si="182"/>
        <v>0.33333333333333331</v>
      </c>
      <c r="Z646">
        <f t="shared" si="183"/>
        <v>0.33333333333333331</v>
      </c>
      <c r="AA646">
        <f t="shared" si="184"/>
        <v>0.33333333333333331</v>
      </c>
      <c r="AB646">
        <f t="shared" si="185"/>
        <v>0.33333333333333331</v>
      </c>
      <c r="AC646">
        <f t="shared" si="186"/>
        <v>0</v>
      </c>
      <c r="AD646">
        <f t="shared" si="187"/>
        <v>0</v>
      </c>
      <c r="AE646">
        <f t="shared" si="188"/>
        <v>0.33333333333333331</v>
      </c>
      <c r="AH646">
        <f t="shared" si="189"/>
        <v>3</v>
      </c>
      <c r="AI646">
        <f t="shared" si="196"/>
        <v>9</v>
      </c>
      <c r="AJ646" s="5" t="str">
        <f t="shared" si="197"/>
        <v>Correct</v>
      </c>
      <c r="AK646" s="37"/>
      <c r="AL646" t="s">
        <v>94</v>
      </c>
      <c r="AM646">
        <v>62</v>
      </c>
      <c r="AN646" t="s">
        <v>121</v>
      </c>
      <c r="AO646" t="s">
        <v>172</v>
      </c>
      <c r="AP646" t="s">
        <v>107</v>
      </c>
      <c r="AQ646" t="s">
        <v>98</v>
      </c>
      <c r="AR646" s="1" t="s">
        <v>80</v>
      </c>
      <c r="AS646" t="s">
        <v>109</v>
      </c>
      <c r="AT646" t="s">
        <v>120</v>
      </c>
      <c r="AU646" t="s">
        <v>101</v>
      </c>
      <c r="AV646" t="s">
        <v>102</v>
      </c>
      <c r="AW646" s="1"/>
      <c r="AX646" t="s">
        <v>98</v>
      </c>
    </row>
    <row r="647" spans="1:50" x14ac:dyDescent="0.25">
      <c r="A647" s="1">
        <v>646</v>
      </c>
      <c r="B647" t="s">
        <v>19</v>
      </c>
      <c r="C647" t="s">
        <v>20</v>
      </c>
      <c r="D647" t="s">
        <v>21</v>
      </c>
      <c r="E647" t="s">
        <v>22</v>
      </c>
      <c r="F647" t="s">
        <v>23</v>
      </c>
      <c r="G647" t="s">
        <v>24</v>
      </c>
      <c r="H647" t="s">
        <v>25</v>
      </c>
      <c r="I647" t="s">
        <v>267</v>
      </c>
      <c r="J647" t="s">
        <v>26</v>
      </c>
      <c r="K647" t="s">
        <v>27</v>
      </c>
      <c r="M647" t="s">
        <v>29</v>
      </c>
      <c r="P647">
        <f t="shared" si="190"/>
        <v>11</v>
      </c>
      <c r="Q647">
        <f t="shared" si="191"/>
        <v>0.27272727272727271</v>
      </c>
      <c r="S647">
        <f t="shared" si="192"/>
        <v>0.27272727272727271</v>
      </c>
      <c r="T647">
        <f t="shared" si="193"/>
        <v>0.27272727272727271</v>
      </c>
      <c r="U647">
        <f t="shared" si="194"/>
        <v>0.27272727272727271</v>
      </c>
      <c r="V647">
        <f t="shared" si="195"/>
        <v>0.27272727272727271</v>
      </c>
      <c r="W647">
        <f t="shared" si="180"/>
        <v>0.27272727272727271</v>
      </c>
      <c r="X647">
        <f t="shared" si="181"/>
        <v>0.27272727272727271</v>
      </c>
      <c r="Y647">
        <f t="shared" si="182"/>
        <v>0.27272727272727271</v>
      </c>
      <c r="Z647">
        <f t="shared" si="183"/>
        <v>0.27272727272727271</v>
      </c>
      <c r="AA647">
        <f t="shared" si="184"/>
        <v>0.27272727272727271</v>
      </c>
      <c r="AB647">
        <f t="shared" si="185"/>
        <v>0.27272727272727271</v>
      </c>
      <c r="AC647">
        <f t="shared" si="186"/>
        <v>0</v>
      </c>
      <c r="AD647">
        <f t="shared" si="187"/>
        <v>0.27272727272727271</v>
      </c>
      <c r="AE647">
        <f t="shared" si="188"/>
        <v>0</v>
      </c>
      <c r="AH647">
        <f t="shared" si="189"/>
        <v>2.9999999999999991</v>
      </c>
      <c r="AI647">
        <f t="shared" si="196"/>
        <v>11</v>
      </c>
      <c r="AJ647" s="5" t="str">
        <f t="shared" si="197"/>
        <v>Correct</v>
      </c>
      <c r="AK647" s="37"/>
      <c r="AR647" s="1"/>
      <c r="AW647" s="1"/>
    </row>
    <row r="648" spans="1:50" x14ac:dyDescent="0.25">
      <c r="A648" s="1">
        <v>647</v>
      </c>
      <c r="H648" t="s">
        <v>25</v>
      </c>
      <c r="P648">
        <f t="shared" si="190"/>
        <v>1</v>
      </c>
      <c r="Q648">
        <f t="shared" si="191"/>
        <v>3</v>
      </c>
      <c r="S648">
        <f t="shared" si="192"/>
        <v>0</v>
      </c>
      <c r="T648">
        <f t="shared" si="193"/>
        <v>0</v>
      </c>
      <c r="U648">
        <f t="shared" si="194"/>
        <v>0</v>
      </c>
      <c r="V648">
        <f t="shared" si="195"/>
        <v>0</v>
      </c>
      <c r="W648">
        <f t="shared" si="180"/>
        <v>0</v>
      </c>
      <c r="X648">
        <f t="shared" si="181"/>
        <v>0</v>
      </c>
      <c r="Y648">
        <f t="shared" si="182"/>
        <v>1</v>
      </c>
      <c r="Z648">
        <f t="shared" si="183"/>
        <v>0</v>
      </c>
      <c r="AA648">
        <f t="shared" si="184"/>
        <v>0</v>
      </c>
      <c r="AB648">
        <f t="shared" si="185"/>
        <v>0</v>
      </c>
      <c r="AC648">
        <f t="shared" si="186"/>
        <v>0</v>
      </c>
      <c r="AD648">
        <f t="shared" si="187"/>
        <v>0</v>
      </c>
      <c r="AE648">
        <f t="shared" si="188"/>
        <v>0</v>
      </c>
      <c r="AH648">
        <f t="shared" si="189"/>
        <v>1</v>
      </c>
      <c r="AI648">
        <f t="shared" si="196"/>
        <v>1</v>
      </c>
      <c r="AJ648" s="5" t="str">
        <f t="shared" si="197"/>
        <v>Correct</v>
      </c>
      <c r="AK648" s="37"/>
      <c r="AL648" t="s">
        <v>105</v>
      </c>
      <c r="AM648">
        <v>36</v>
      </c>
      <c r="AN648" t="s">
        <v>95</v>
      </c>
      <c r="AO648" t="s">
        <v>195</v>
      </c>
      <c r="AP648" t="s">
        <v>128</v>
      </c>
      <c r="AQ648" t="s">
        <v>98</v>
      </c>
      <c r="AR648" s="1" t="s">
        <v>80</v>
      </c>
      <c r="AS648" t="s">
        <v>114</v>
      </c>
      <c r="AT648" t="s">
        <v>120</v>
      </c>
      <c r="AU648" t="s">
        <v>101</v>
      </c>
      <c r="AV648" t="s">
        <v>102</v>
      </c>
      <c r="AW648" s="1" t="s">
        <v>92</v>
      </c>
      <c r="AX648" t="s">
        <v>98</v>
      </c>
    </row>
    <row r="649" spans="1:50" x14ac:dyDescent="0.25">
      <c r="A649" s="1">
        <v>648</v>
      </c>
      <c r="J649" t="s">
        <v>26</v>
      </c>
      <c r="L649" t="s">
        <v>28</v>
      </c>
      <c r="M649" t="s">
        <v>29</v>
      </c>
      <c r="P649">
        <f t="shared" si="190"/>
        <v>3</v>
      </c>
      <c r="Q649">
        <f t="shared" si="191"/>
        <v>1</v>
      </c>
      <c r="S649">
        <f t="shared" si="192"/>
        <v>0</v>
      </c>
      <c r="T649">
        <f t="shared" si="193"/>
        <v>0</v>
      </c>
      <c r="U649">
        <f t="shared" si="194"/>
        <v>0</v>
      </c>
      <c r="V649">
        <f t="shared" si="195"/>
        <v>0</v>
      </c>
      <c r="W649">
        <f t="shared" si="180"/>
        <v>0</v>
      </c>
      <c r="X649">
        <f t="shared" si="181"/>
        <v>0</v>
      </c>
      <c r="Y649">
        <f t="shared" si="182"/>
        <v>0</v>
      </c>
      <c r="Z649">
        <f t="shared" si="183"/>
        <v>0</v>
      </c>
      <c r="AA649">
        <f t="shared" si="184"/>
        <v>1</v>
      </c>
      <c r="AB649">
        <f t="shared" si="185"/>
        <v>0</v>
      </c>
      <c r="AC649">
        <f t="shared" si="186"/>
        <v>1</v>
      </c>
      <c r="AD649">
        <f t="shared" si="187"/>
        <v>1</v>
      </c>
      <c r="AE649">
        <f t="shared" si="188"/>
        <v>0</v>
      </c>
      <c r="AH649">
        <f t="shared" si="189"/>
        <v>3</v>
      </c>
      <c r="AI649">
        <f t="shared" si="196"/>
        <v>3</v>
      </c>
      <c r="AJ649" s="5" t="str">
        <f t="shared" si="197"/>
        <v>Correct</v>
      </c>
      <c r="AK649" s="37"/>
      <c r="AL649" t="s">
        <v>105</v>
      </c>
      <c r="AM649">
        <v>34</v>
      </c>
      <c r="AN649" t="s">
        <v>95</v>
      </c>
      <c r="AO649" t="s">
        <v>206</v>
      </c>
      <c r="AQ649" t="s">
        <v>102</v>
      </c>
      <c r="AR649" s="1" t="s">
        <v>355</v>
      </c>
      <c r="AS649" t="s">
        <v>112</v>
      </c>
      <c r="AT649" t="s">
        <v>103</v>
      </c>
      <c r="AU649" t="s">
        <v>101</v>
      </c>
      <c r="AV649" t="s">
        <v>98</v>
      </c>
      <c r="AW649" s="1" t="s">
        <v>93</v>
      </c>
      <c r="AX649" t="s">
        <v>102</v>
      </c>
    </row>
    <row r="650" spans="1:50" x14ac:dyDescent="0.25">
      <c r="A650" s="1">
        <v>649</v>
      </c>
      <c r="P650">
        <f t="shared" si="190"/>
        <v>0</v>
      </c>
      <c r="Q650" t="e">
        <f t="shared" si="191"/>
        <v>#DIV/0!</v>
      </c>
      <c r="S650">
        <f t="shared" si="192"/>
        <v>0</v>
      </c>
      <c r="T650">
        <f t="shared" si="193"/>
        <v>0</v>
      </c>
      <c r="U650">
        <f t="shared" si="194"/>
        <v>0</v>
      </c>
      <c r="V650">
        <f t="shared" si="195"/>
        <v>0</v>
      </c>
      <c r="W650">
        <f t="shared" si="180"/>
        <v>0</v>
      </c>
      <c r="X650">
        <f t="shared" si="181"/>
        <v>0</v>
      </c>
      <c r="Y650">
        <f t="shared" si="182"/>
        <v>0</v>
      </c>
      <c r="Z650">
        <f t="shared" si="183"/>
        <v>0</v>
      </c>
      <c r="AA650">
        <f t="shared" si="184"/>
        <v>0</v>
      </c>
      <c r="AB650">
        <f t="shared" si="185"/>
        <v>0</v>
      </c>
      <c r="AC650">
        <f t="shared" si="186"/>
        <v>0</v>
      </c>
      <c r="AD650">
        <f t="shared" si="187"/>
        <v>0</v>
      </c>
      <c r="AE650">
        <f t="shared" si="188"/>
        <v>0</v>
      </c>
      <c r="AH650">
        <f t="shared" si="189"/>
        <v>0</v>
      </c>
      <c r="AI650">
        <f t="shared" si="196"/>
        <v>0</v>
      </c>
      <c r="AJ650" s="5" t="str">
        <f t="shared" si="197"/>
        <v>Correct</v>
      </c>
      <c r="AK650" s="37"/>
      <c r="AL650" t="s">
        <v>105</v>
      </c>
      <c r="AM650">
        <v>25</v>
      </c>
      <c r="AN650" t="s">
        <v>121</v>
      </c>
      <c r="AO650" t="s">
        <v>183</v>
      </c>
      <c r="AP650" s="1" t="s">
        <v>346</v>
      </c>
      <c r="AQ650" t="s">
        <v>102</v>
      </c>
      <c r="AR650" s="1" t="s">
        <v>81</v>
      </c>
      <c r="AS650" t="s">
        <v>109</v>
      </c>
      <c r="AT650" t="s">
        <v>103</v>
      </c>
      <c r="AU650" t="s">
        <v>135</v>
      </c>
      <c r="AV650" t="s">
        <v>102</v>
      </c>
      <c r="AW650" s="1" t="s">
        <v>90</v>
      </c>
      <c r="AX650" t="s">
        <v>102</v>
      </c>
    </row>
    <row r="651" spans="1:50" x14ac:dyDescent="0.25">
      <c r="A651" s="1">
        <v>650</v>
      </c>
      <c r="E651" t="s">
        <v>22</v>
      </c>
      <c r="K651" t="s">
        <v>27</v>
      </c>
      <c r="L651" t="s">
        <v>28</v>
      </c>
      <c r="P651">
        <f t="shared" si="190"/>
        <v>3</v>
      </c>
      <c r="Q651">
        <f t="shared" si="191"/>
        <v>1</v>
      </c>
      <c r="S651">
        <f t="shared" si="192"/>
        <v>0</v>
      </c>
      <c r="T651">
        <f t="shared" si="193"/>
        <v>0</v>
      </c>
      <c r="U651">
        <f t="shared" si="194"/>
        <v>0</v>
      </c>
      <c r="V651">
        <f t="shared" si="195"/>
        <v>1</v>
      </c>
      <c r="W651">
        <f t="shared" si="180"/>
        <v>0</v>
      </c>
      <c r="X651">
        <f t="shared" si="181"/>
        <v>0</v>
      </c>
      <c r="Y651">
        <f t="shared" si="182"/>
        <v>0</v>
      </c>
      <c r="Z651">
        <f t="shared" si="183"/>
        <v>0</v>
      </c>
      <c r="AA651">
        <f t="shared" si="184"/>
        <v>0</v>
      </c>
      <c r="AB651">
        <f t="shared" si="185"/>
        <v>1</v>
      </c>
      <c r="AC651">
        <f t="shared" si="186"/>
        <v>1</v>
      </c>
      <c r="AD651">
        <f t="shared" si="187"/>
        <v>0</v>
      </c>
      <c r="AE651">
        <f t="shared" si="188"/>
        <v>0</v>
      </c>
      <c r="AH651">
        <f t="shared" si="189"/>
        <v>3</v>
      </c>
      <c r="AI651">
        <f t="shared" si="196"/>
        <v>3</v>
      </c>
      <c r="AJ651" s="5" t="str">
        <f t="shared" si="197"/>
        <v>Correct</v>
      </c>
      <c r="AK651" s="37"/>
      <c r="AL651" t="s">
        <v>94</v>
      </c>
      <c r="AM651">
        <v>56</v>
      </c>
      <c r="AN651" t="s">
        <v>95</v>
      </c>
      <c r="AO651" t="s">
        <v>186</v>
      </c>
      <c r="AP651" t="s">
        <v>107</v>
      </c>
      <c r="AQ651" t="s">
        <v>98</v>
      </c>
      <c r="AR651" s="1" t="s">
        <v>80</v>
      </c>
      <c r="AS651" t="s">
        <v>126</v>
      </c>
      <c r="AT651" t="s">
        <v>110</v>
      </c>
      <c r="AU651" t="s">
        <v>101</v>
      </c>
      <c r="AV651" t="s">
        <v>102</v>
      </c>
      <c r="AW651" s="1" t="s">
        <v>92</v>
      </c>
      <c r="AX651" t="s">
        <v>102</v>
      </c>
    </row>
    <row r="652" spans="1:50" x14ac:dyDescent="0.25">
      <c r="A652" s="1">
        <v>651</v>
      </c>
      <c r="B652" t="s">
        <v>19</v>
      </c>
      <c r="H652" t="s">
        <v>25</v>
      </c>
      <c r="M652" t="s">
        <v>29</v>
      </c>
      <c r="P652">
        <f t="shared" si="190"/>
        <v>3</v>
      </c>
      <c r="Q652">
        <f t="shared" si="191"/>
        <v>1</v>
      </c>
      <c r="S652">
        <f t="shared" si="192"/>
        <v>1</v>
      </c>
      <c r="T652">
        <f t="shared" si="193"/>
        <v>0</v>
      </c>
      <c r="U652">
        <f t="shared" si="194"/>
        <v>0</v>
      </c>
      <c r="V652">
        <f t="shared" si="195"/>
        <v>0</v>
      </c>
      <c r="W652">
        <f t="shared" si="180"/>
        <v>0</v>
      </c>
      <c r="X652">
        <f t="shared" si="181"/>
        <v>0</v>
      </c>
      <c r="Y652">
        <f t="shared" si="182"/>
        <v>1</v>
      </c>
      <c r="Z652">
        <f t="shared" si="183"/>
        <v>0</v>
      </c>
      <c r="AA652">
        <f t="shared" si="184"/>
        <v>0</v>
      </c>
      <c r="AB652">
        <f t="shared" si="185"/>
        <v>0</v>
      </c>
      <c r="AC652">
        <f t="shared" si="186"/>
        <v>0</v>
      </c>
      <c r="AD652">
        <f t="shared" si="187"/>
        <v>1</v>
      </c>
      <c r="AE652">
        <f t="shared" si="188"/>
        <v>0</v>
      </c>
      <c r="AH652">
        <f t="shared" si="189"/>
        <v>3</v>
      </c>
      <c r="AI652">
        <f t="shared" si="196"/>
        <v>3</v>
      </c>
      <c r="AJ652" s="5" t="str">
        <f t="shared" si="197"/>
        <v>Correct</v>
      </c>
      <c r="AK652" s="37"/>
      <c r="AL652" t="s">
        <v>94</v>
      </c>
      <c r="AM652">
        <v>21</v>
      </c>
      <c r="AN652" t="s">
        <v>95</v>
      </c>
      <c r="AO652" t="s">
        <v>238</v>
      </c>
      <c r="AP652" t="s">
        <v>107</v>
      </c>
      <c r="AR652" s="1" t="s">
        <v>80</v>
      </c>
      <c r="AT652" t="s">
        <v>120</v>
      </c>
      <c r="AU652" t="s">
        <v>101</v>
      </c>
      <c r="AW652" s="1"/>
    </row>
    <row r="653" spans="1:50" x14ac:dyDescent="0.25">
      <c r="A653" s="1">
        <v>652</v>
      </c>
      <c r="C653" t="s">
        <v>20</v>
      </c>
      <c r="K653" t="s">
        <v>27</v>
      </c>
      <c r="L653" t="s">
        <v>28</v>
      </c>
      <c r="P653">
        <f t="shared" si="190"/>
        <v>3</v>
      </c>
      <c r="Q653">
        <f t="shared" si="191"/>
        <v>1</v>
      </c>
      <c r="S653">
        <f t="shared" si="192"/>
        <v>0</v>
      </c>
      <c r="T653">
        <f t="shared" si="193"/>
        <v>1</v>
      </c>
      <c r="U653">
        <f t="shared" si="194"/>
        <v>0</v>
      </c>
      <c r="V653">
        <f t="shared" si="195"/>
        <v>0</v>
      </c>
      <c r="W653">
        <f t="shared" si="180"/>
        <v>0</v>
      </c>
      <c r="X653">
        <f t="shared" si="181"/>
        <v>0</v>
      </c>
      <c r="Y653">
        <f t="shared" si="182"/>
        <v>0</v>
      </c>
      <c r="Z653">
        <f t="shared" si="183"/>
        <v>0</v>
      </c>
      <c r="AA653">
        <f t="shared" si="184"/>
        <v>0</v>
      </c>
      <c r="AB653">
        <f t="shared" si="185"/>
        <v>1</v>
      </c>
      <c r="AC653">
        <f t="shared" si="186"/>
        <v>1</v>
      </c>
      <c r="AD653">
        <f t="shared" si="187"/>
        <v>0</v>
      </c>
      <c r="AE653">
        <f t="shared" si="188"/>
        <v>0</v>
      </c>
      <c r="AH653">
        <f t="shared" si="189"/>
        <v>3</v>
      </c>
      <c r="AI653">
        <f t="shared" si="196"/>
        <v>3</v>
      </c>
      <c r="AJ653" s="5" t="str">
        <f t="shared" si="197"/>
        <v>Correct</v>
      </c>
      <c r="AK653" s="37"/>
      <c r="AL653" t="s">
        <v>105</v>
      </c>
      <c r="AM653">
        <v>19</v>
      </c>
      <c r="AN653" t="s">
        <v>95</v>
      </c>
      <c r="AO653" t="s">
        <v>145</v>
      </c>
      <c r="AP653" t="s">
        <v>107</v>
      </c>
      <c r="AQ653" t="s">
        <v>98</v>
      </c>
      <c r="AR653" s="1"/>
      <c r="AU653" t="s">
        <v>101</v>
      </c>
      <c r="AV653" t="s">
        <v>102</v>
      </c>
      <c r="AW653" s="1"/>
    </row>
    <row r="654" spans="1:50" x14ac:dyDescent="0.25">
      <c r="A654" s="1">
        <v>653</v>
      </c>
      <c r="C654" t="s">
        <v>20</v>
      </c>
      <c r="J654" t="s">
        <v>26</v>
      </c>
      <c r="P654">
        <f t="shared" si="190"/>
        <v>2</v>
      </c>
      <c r="Q654">
        <f t="shared" si="191"/>
        <v>1.5</v>
      </c>
      <c r="S654">
        <f t="shared" si="192"/>
        <v>0</v>
      </c>
      <c r="T654">
        <f t="shared" si="193"/>
        <v>1</v>
      </c>
      <c r="U654">
        <f t="shared" si="194"/>
        <v>0</v>
      </c>
      <c r="V654">
        <f t="shared" si="195"/>
        <v>0</v>
      </c>
      <c r="W654">
        <f t="shared" si="180"/>
        <v>0</v>
      </c>
      <c r="X654">
        <f t="shared" si="181"/>
        <v>0</v>
      </c>
      <c r="Y654">
        <f t="shared" si="182"/>
        <v>0</v>
      </c>
      <c r="Z654">
        <f t="shared" si="183"/>
        <v>0</v>
      </c>
      <c r="AA654">
        <f t="shared" si="184"/>
        <v>1</v>
      </c>
      <c r="AB654">
        <f t="shared" si="185"/>
        <v>0</v>
      </c>
      <c r="AC654">
        <f t="shared" si="186"/>
        <v>0</v>
      </c>
      <c r="AD654">
        <f t="shared" si="187"/>
        <v>0</v>
      </c>
      <c r="AE654">
        <f t="shared" si="188"/>
        <v>0</v>
      </c>
      <c r="AH654">
        <f t="shared" si="189"/>
        <v>2</v>
      </c>
      <c r="AI654">
        <f t="shared" si="196"/>
        <v>2</v>
      </c>
      <c r="AJ654" s="5" t="str">
        <f t="shared" si="197"/>
        <v>Correct</v>
      </c>
      <c r="AK654" s="37"/>
      <c r="AL654" t="s">
        <v>94</v>
      </c>
      <c r="AM654">
        <v>28</v>
      </c>
      <c r="AN654" t="s">
        <v>95</v>
      </c>
      <c r="AO654" t="s">
        <v>273</v>
      </c>
      <c r="AR654" s="1" t="s">
        <v>80</v>
      </c>
      <c r="AS654" t="s">
        <v>112</v>
      </c>
      <c r="AT654" t="s">
        <v>120</v>
      </c>
      <c r="AU654" t="s">
        <v>101</v>
      </c>
      <c r="AV654" t="s">
        <v>102</v>
      </c>
      <c r="AW654" s="1" t="s">
        <v>92</v>
      </c>
      <c r="AX654" t="s">
        <v>102</v>
      </c>
    </row>
    <row r="655" spans="1:50" x14ac:dyDescent="0.25">
      <c r="A655" s="1">
        <v>654</v>
      </c>
      <c r="I655" t="s">
        <v>267</v>
      </c>
      <c r="K655" t="s">
        <v>27</v>
      </c>
      <c r="L655" t="s">
        <v>28</v>
      </c>
      <c r="P655">
        <f t="shared" si="190"/>
        <v>3</v>
      </c>
      <c r="Q655">
        <f t="shared" si="191"/>
        <v>1</v>
      </c>
      <c r="S655">
        <f t="shared" si="192"/>
        <v>0</v>
      </c>
      <c r="T655">
        <f t="shared" si="193"/>
        <v>0</v>
      </c>
      <c r="U655">
        <f t="shared" si="194"/>
        <v>0</v>
      </c>
      <c r="V655">
        <f t="shared" si="195"/>
        <v>0</v>
      </c>
      <c r="W655">
        <f t="shared" si="180"/>
        <v>0</v>
      </c>
      <c r="X655">
        <f t="shared" si="181"/>
        <v>0</v>
      </c>
      <c r="Y655">
        <f t="shared" si="182"/>
        <v>0</v>
      </c>
      <c r="Z655">
        <f t="shared" si="183"/>
        <v>1</v>
      </c>
      <c r="AA655">
        <f t="shared" si="184"/>
        <v>0</v>
      </c>
      <c r="AB655">
        <f t="shared" si="185"/>
        <v>1</v>
      </c>
      <c r="AC655">
        <f t="shared" si="186"/>
        <v>1</v>
      </c>
      <c r="AD655">
        <f t="shared" si="187"/>
        <v>0</v>
      </c>
      <c r="AE655">
        <f t="shared" si="188"/>
        <v>0</v>
      </c>
      <c r="AH655">
        <f t="shared" si="189"/>
        <v>3</v>
      </c>
      <c r="AI655">
        <f t="shared" si="196"/>
        <v>3</v>
      </c>
      <c r="AJ655" s="5" t="str">
        <f t="shared" si="197"/>
        <v>Correct</v>
      </c>
      <c r="AK655" s="37"/>
      <c r="AL655" t="s">
        <v>94</v>
      </c>
      <c r="AM655">
        <v>24</v>
      </c>
      <c r="AN655" t="s">
        <v>95</v>
      </c>
      <c r="AO655" t="s">
        <v>206</v>
      </c>
      <c r="AP655" t="s">
        <v>107</v>
      </c>
      <c r="AQ655" t="s">
        <v>98</v>
      </c>
      <c r="AR655" s="1" t="s">
        <v>80</v>
      </c>
      <c r="AS655" t="s">
        <v>114</v>
      </c>
      <c r="AT655" t="s">
        <v>110</v>
      </c>
      <c r="AU655" t="s">
        <v>136</v>
      </c>
      <c r="AV655" t="s">
        <v>102</v>
      </c>
      <c r="AW655" s="1" t="s">
        <v>92</v>
      </c>
      <c r="AX655" t="s">
        <v>102</v>
      </c>
    </row>
    <row r="656" spans="1:50" x14ac:dyDescent="0.25">
      <c r="A656" s="1">
        <v>655</v>
      </c>
      <c r="B656" t="s">
        <v>19</v>
      </c>
      <c r="P656">
        <f t="shared" si="190"/>
        <v>1</v>
      </c>
      <c r="Q656">
        <f t="shared" si="191"/>
        <v>3</v>
      </c>
      <c r="S656">
        <f t="shared" si="192"/>
        <v>1</v>
      </c>
      <c r="T656">
        <f t="shared" si="193"/>
        <v>0</v>
      </c>
      <c r="U656">
        <f t="shared" si="194"/>
        <v>0</v>
      </c>
      <c r="V656">
        <f t="shared" si="195"/>
        <v>0</v>
      </c>
      <c r="W656">
        <f t="shared" si="180"/>
        <v>0</v>
      </c>
      <c r="X656">
        <f t="shared" si="181"/>
        <v>0</v>
      </c>
      <c r="Y656">
        <f t="shared" si="182"/>
        <v>0</v>
      </c>
      <c r="Z656">
        <f t="shared" si="183"/>
        <v>0</v>
      </c>
      <c r="AA656">
        <f t="shared" si="184"/>
        <v>0</v>
      </c>
      <c r="AB656">
        <f t="shared" si="185"/>
        <v>0</v>
      </c>
      <c r="AC656">
        <f t="shared" si="186"/>
        <v>0</v>
      </c>
      <c r="AD656">
        <f t="shared" si="187"/>
        <v>0</v>
      </c>
      <c r="AE656">
        <f t="shared" si="188"/>
        <v>0</v>
      </c>
      <c r="AH656">
        <f t="shared" si="189"/>
        <v>1</v>
      </c>
      <c r="AI656">
        <f t="shared" si="196"/>
        <v>1</v>
      </c>
      <c r="AJ656" s="5" t="str">
        <f t="shared" si="197"/>
        <v>Correct</v>
      </c>
      <c r="AK656" s="37"/>
      <c r="AL656" t="s">
        <v>94</v>
      </c>
      <c r="AM656">
        <v>54</v>
      </c>
      <c r="AO656" t="s">
        <v>157</v>
      </c>
      <c r="AQ656" t="s">
        <v>102</v>
      </c>
      <c r="AR656" s="1" t="s">
        <v>355</v>
      </c>
      <c r="AS656" t="s">
        <v>109</v>
      </c>
      <c r="AT656" t="s">
        <v>110</v>
      </c>
      <c r="AU656" t="s">
        <v>101</v>
      </c>
      <c r="AV656" t="s">
        <v>102</v>
      </c>
      <c r="AW656" s="1"/>
      <c r="AX656" t="s">
        <v>98</v>
      </c>
    </row>
    <row r="657" spans="1:50" x14ac:dyDescent="0.25">
      <c r="A657" s="1">
        <v>656</v>
      </c>
      <c r="J657" t="s">
        <v>26</v>
      </c>
      <c r="L657" t="s">
        <v>28</v>
      </c>
      <c r="N657" t="s">
        <v>30</v>
      </c>
      <c r="P657">
        <f t="shared" si="190"/>
        <v>3</v>
      </c>
      <c r="Q657">
        <f t="shared" si="191"/>
        <v>1</v>
      </c>
      <c r="S657">
        <f t="shared" si="192"/>
        <v>0</v>
      </c>
      <c r="T657">
        <f t="shared" si="193"/>
        <v>0</v>
      </c>
      <c r="U657">
        <f t="shared" si="194"/>
        <v>0</v>
      </c>
      <c r="V657">
        <f t="shared" si="195"/>
        <v>0</v>
      </c>
      <c r="W657">
        <f t="shared" si="180"/>
        <v>0</v>
      </c>
      <c r="X657">
        <f t="shared" si="181"/>
        <v>0</v>
      </c>
      <c r="Y657">
        <f t="shared" si="182"/>
        <v>0</v>
      </c>
      <c r="Z657">
        <f t="shared" si="183"/>
        <v>0</v>
      </c>
      <c r="AA657">
        <f t="shared" si="184"/>
        <v>1</v>
      </c>
      <c r="AB657">
        <f t="shared" si="185"/>
        <v>0</v>
      </c>
      <c r="AC657">
        <f t="shared" si="186"/>
        <v>1</v>
      </c>
      <c r="AD657">
        <f t="shared" si="187"/>
        <v>0</v>
      </c>
      <c r="AE657">
        <f t="shared" si="188"/>
        <v>1</v>
      </c>
      <c r="AH657">
        <f t="shared" si="189"/>
        <v>3</v>
      </c>
      <c r="AI657">
        <f t="shared" si="196"/>
        <v>3</v>
      </c>
      <c r="AJ657" s="5" t="str">
        <f t="shared" si="197"/>
        <v>Correct</v>
      </c>
      <c r="AK657" s="37"/>
      <c r="AL657" t="s">
        <v>105</v>
      </c>
      <c r="AM657">
        <v>52</v>
      </c>
      <c r="AN657" t="s">
        <v>95</v>
      </c>
      <c r="AO657" t="s">
        <v>162</v>
      </c>
      <c r="AP657" t="s">
        <v>107</v>
      </c>
      <c r="AQ657" t="s">
        <v>98</v>
      </c>
      <c r="AR657" s="1" t="s">
        <v>370</v>
      </c>
      <c r="AS657" t="s">
        <v>114</v>
      </c>
      <c r="AT657" t="s">
        <v>133</v>
      </c>
      <c r="AU657" t="s">
        <v>101</v>
      </c>
      <c r="AV657" t="s">
        <v>102</v>
      </c>
      <c r="AW657" s="1" t="s">
        <v>92</v>
      </c>
      <c r="AX657" t="s">
        <v>98</v>
      </c>
    </row>
    <row r="658" spans="1:50" x14ac:dyDescent="0.25">
      <c r="A658" s="1">
        <v>657</v>
      </c>
      <c r="B658" t="s">
        <v>19</v>
      </c>
      <c r="J658" t="s">
        <v>26</v>
      </c>
      <c r="K658" t="s">
        <v>27</v>
      </c>
      <c r="P658">
        <f t="shared" si="190"/>
        <v>3</v>
      </c>
      <c r="Q658">
        <f t="shared" si="191"/>
        <v>1</v>
      </c>
      <c r="S658">
        <f t="shared" si="192"/>
        <v>1</v>
      </c>
      <c r="T658">
        <f t="shared" si="193"/>
        <v>0</v>
      </c>
      <c r="U658">
        <f t="shared" si="194"/>
        <v>0</v>
      </c>
      <c r="V658">
        <f t="shared" si="195"/>
        <v>0</v>
      </c>
      <c r="W658">
        <f t="shared" si="180"/>
        <v>0</v>
      </c>
      <c r="X658">
        <f t="shared" si="181"/>
        <v>0</v>
      </c>
      <c r="Y658">
        <f t="shared" si="182"/>
        <v>0</v>
      </c>
      <c r="Z658">
        <f t="shared" si="183"/>
        <v>0</v>
      </c>
      <c r="AA658">
        <f t="shared" si="184"/>
        <v>1</v>
      </c>
      <c r="AB658">
        <f t="shared" si="185"/>
        <v>1</v>
      </c>
      <c r="AC658">
        <f t="shared" si="186"/>
        <v>0</v>
      </c>
      <c r="AD658">
        <f t="shared" si="187"/>
        <v>0</v>
      </c>
      <c r="AE658">
        <f t="shared" si="188"/>
        <v>0</v>
      </c>
      <c r="AH658">
        <f t="shared" si="189"/>
        <v>3</v>
      </c>
      <c r="AI658">
        <f t="shared" si="196"/>
        <v>3</v>
      </c>
      <c r="AJ658" s="5" t="str">
        <f t="shared" si="197"/>
        <v>Correct</v>
      </c>
      <c r="AK658" s="37"/>
      <c r="AL658" t="s">
        <v>94</v>
      </c>
      <c r="AM658">
        <v>56</v>
      </c>
      <c r="AN658" t="s">
        <v>95</v>
      </c>
      <c r="AO658" t="s">
        <v>186</v>
      </c>
      <c r="AP658" t="s">
        <v>97</v>
      </c>
      <c r="AR658" s="1" t="s">
        <v>80</v>
      </c>
      <c r="AS658" t="s">
        <v>99</v>
      </c>
      <c r="AT658" t="s">
        <v>103</v>
      </c>
      <c r="AU658" t="s">
        <v>101</v>
      </c>
      <c r="AV658" t="s">
        <v>102</v>
      </c>
      <c r="AW658" s="1" t="s">
        <v>92</v>
      </c>
      <c r="AX658" t="s">
        <v>102</v>
      </c>
    </row>
    <row r="659" spans="1:50" x14ac:dyDescent="0.25">
      <c r="A659" s="1">
        <v>658</v>
      </c>
      <c r="D659" t="s">
        <v>21</v>
      </c>
      <c r="E659" t="s">
        <v>22</v>
      </c>
      <c r="L659" t="s">
        <v>28</v>
      </c>
      <c r="P659">
        <f t="shared" si="190"/>
        <v>3</v>
      </c>
      <c r="Q659">
        <f t="shared" si="191"/>
        <v>1</v>
      </c>
      <c r="S659">
        <f t="shared" si="192"/>
        <v>0</v>
      </c>
      <c r="T659">
        <f t="shared" si="193"/>
        <v>0</v>
      </c>
      <c r="U659">
        <f t="shared" si="194"/>
        <v>1</v>
      </c>
      <c r="V659">
        <f t="shared" si="195"/>
        <v>1</v>
      </c>
      <c r="W659">
        <f t="shared" si="180"/>
        <v>0</v>
      </c>
      <c r="X659">
        <f t="shared" si="181"/>
        <v>0</v>
      </c>
      <c r="Y659">
        <f t="shared" si="182"/>
        <v>0</v>
      </c>
      <c r="Z659">
        <f t="shared" si="183"/>
        <v>0</v>
      </c>
      <c r="AA659">
        <f t="shared" si="184"/>
        <v>0</v>
      </c>
      <c r="AB659">
        <f t="shared" si="185"/>
        <v>0</v>
      </c>
      <c r="AC659">
        <f t="shared" si="186"/>
        <v>1</v>
      </c>
      <c r="AD659">
        <f t="shared" si="187"/>
        <v>0</v>
      </c>
      <c r="AE659">
        <f t="shared" si="188"/>
        <v>0</v>
      </c>
      <c r="AH659">
        <f t="shared" si="189"/>
        <v>3</v>
      </c>
      <c r="AI659">
        <f t="shared" si="196"/>
        <v>3</v>
      </c>
      <c r="AJ659" s="5" t="str">
        <f t="shared" si="197"/>
        <v>Correct</v>
      </c>
      <c r="AK659" s="37"/>
      <c r="AL659" t="s">
        <v>94</v>
      </c>
      <c r="AM659">
        <v>88</v>
      </c>
      <c r="AN659" t="s">
        <v>95</v>
      </c>
      <c r="AO659" t="s">
        <v>113</v>
      </c>
      <c r="AP659" t="s">
        <v>107</v>
      </c>
      <c r="AR659" s="1" t="s">
        <v>80</v>
      </c>
      <c r="AT659" t="s">
        <v>110</v>
      </c>
      <c r="AU659" t="s">
        <v>104</v>
      </c>
      <c r="AV659" t="s">
        <v>102</v>
      </c>
      <c r="AW659" s="1"/>
      <c r="AX659" t="s">
        <v>98</v>
      </c>
    </row>
    <row r="660" spans="1:50" x14ac:dyDescent="0.25">
      <c r="A660" s="1">
        <v>659</v>
      </c>
      <c r="P660">
        <f t="shared" si="190"/>
        <v>0</v>
      </c>
      <c r="Q660" t="e">
        <f t="shared" si="191"/>
        <v>#DIV/0!</v>
      </c>
      <c r="S660">
        <f t="shared" si="192"/>
        <v>0</v>
      </c>
      <c r="T660">
        <f t="shared" si="193"/>
        <v>0</v>
      </c>
      <c r="U660">
        <f t="shared" si="194"/>
        <v>0</v>
      </c>
      <c r="V660">
        <f t="shared" si="195"/>
        <v>0</v>
      </c>
      <c r="W660">
        <f t="shared" si="180"/>
        <v>0</v>
      </c>
      <c r="X660">
        <f t="shared" si="181"/>
        <v>0</v>
      </c>
      <c r="Y660">
        <f t="shared" si="182"/>
        <v>0</v>
      </c>
      <c r="Z660">
        <f t="shared" si="183"/>
        <v>0</v>
      </c>
      <c r="AA660">
        <f t="shared" si="184"/>
        <v>0</v>
      </c>
      <c r="AB660">
        <f t="shared" si="185"/>
        <v>0</v>
      </c>
      <c r="AC660">
        <f t="shared" si="186"/>
        <v>0</v>
      </c>
      <c r="AD660">
        <f t="shared" si="187"/>
        <v>0</v>
      </c>
      <c r="AE660">
        <f t="shared" si="188"/>
        <v>0</v>
      </c>
      <c r="AH660">
        <f t="shared" si="189"/>
        <v>0</v>
      </c>
      <c r="AI660">
        <f t="shared" si="196"/>
        <v>0</v>
      </c>
      <c r="AJ660" s="5" t="str">
        <f t="shared" si="197"/>
        <v>Correct</v>
      </c>
      <c r="AK660" s="37"/>
      <c r="AL660" t="s">
        <v>94</v>
      </c>
      <c r="AM660">
        <v>66</v>
      </c>
      <c r="AN660" t="s">
        <v>95</v>
      </c>
      <c r="AO660" t="s">
        <v>113</v>
      </c>
      <c r="AP660" t="s">
        <v>107</v>
      </c>
      <c r="AR660" s="1" t="s">
        <v>80</v>
      </c>
      <c r="AT660" t="s">
        <v>110</v>
      </c>
      <c r="AU660" t="s">
        <v>104</v>
      </c>
      <c r="AV660" t="s">
        <v>102</v>
      </c>
      <c r="AW660" s="1" t="s">
        <v>91</v>
      </c>
      <c r="AX660" t="s">
        <v>98</v>
      </c>
    </row>
    <row r="661" spans="1:50" x14ac:dyDescent="0.25">
      <c r="A661" s="1">
        <v>660</v>
      </c>
      <c r="P661">
        <f t="shared" si="190"/>
        <v>0</v>
      </c>
      <c r="Q661" t="e">
        <f t="shared" si="191"/>
        <v>#DIV/0!</v>
      </c>
      <c r="S661">
        <f t="shared" si="192"/>
        <v>0</v>
      </c>
      <c r="T661">
        <f t="shared" si="193"/>
        <v>0</v>
      </c>
      <c r="U661">
        <f t="shared" si="194"/>
        <v>0</v>
      </c>
      <c r="V661">
        <f t="shared" si="195"/>
        <v>0</v>
      </c>
      <c r="W661">
        <f t="shared" si="180"/>
        <v>0</v>
      </c>
      <c r="X661">
        <f t="shared" si="181"/>
        <v>0</v>
      </c>
      <c r="Y661">
        <f t="shared" si="182"/>
        <v>0</v>
      </c>
      <c r="Z661">
        <f t="shared" si="183"/>
        <v>0</v>
      </c>
      <c r="AA661">
        <f t="shared" si="184"/>
        <v>0</v>
      </c>
      <c r="AB661">
        <f t="shared" si="185"/>
        <v>0</v>
      </c>
      <c r="AC661">
        <f t="shared" si="186"/>
        <v>0</v>
      </c>
      <c r="AD661">
        <f t="shared" si="187"/>
        <v>0</v>
      </c>
      <c r="AE661">
        <f t="shared" si="188"/>
        <v>0</v>
      </c>
      <c r="AH661">
        <f t="shared" si="189"/>
        <v>0</v>
      </c>
      <c r="AI661">
        <f t="shared" si="196"/>
        <v>0</v>
      </c>
      <c r="AJ661" s="5" t="str">
        <f t="shared" si="197"/>
        <v>Correct</v>
      </c>
      <c r="AK661" s="37"/>
      <c r="AL661" t="s">
        <v>94</v>
      </c>
      <c r="AM661">
        <v>81</v>
      </c>
      <c r="AN661" t="s">
        <v>95</v>
      </c>
      <c r="AO661" t="s">
        <v>113</v>
      </c>
      <c r="AP661" t="s">
        <v>107</v>
      </c>
      <c r="AR661" s="1" t="s">
        <v>80</v>
      </c>
      <c r="AS661" t="s">
        <v>99</v>
      </c>
      <c r="AT661" t="s">
        <v>110</v>
      </c>
      <c r="AU661" t="s">
        <v>104</v>
      </c>
      <c r="AV661" t="s">
        <v>102</v>
      </c>
      <c r="AW661" s="1" t="s">
        <v>373</v>
      </c>
      <c r="AX661" t="s">
        <v>98</v>
      </c>
    </row>
    <row r="662" spans="1:50" x14ac:dyDescent="0.25">
      <c r="A662" s="1">
        <v>661</v>
      </c>
      <c r="D662" t="s">
        <v>21</v>
      </c>
      <c r="P662">
        <f t="shared" si="190"/>
        <v>1</v>
      </c>
      <c r="Q662">
        <f t="shared" si="191"/>
        <v>3</v>
      </c>
      <c r="S662">
        <f t="shared" si="192"/>
        <v>0</v>
      </c>
      <c r="T662">
        <f t="shared" si="193"/>
        <v>0</v>
      </c>
      <c r="U662">
        <f t="shared" si="194"/>
        <v>1</v>
      </c>
      <c r="V662">
        <f t="shared" si="195"/>
        <v>0</v>
      </c>
      <c r="W662">
        <f t="shared" si="180"/>
        <v>0</v>
      </c>
      <c r="X662">
        <f t="shared" si="181"/>
        <v>0</v>
      </c>
      <c r="Y662">
        <f t="shared" si="182"/>
        <v>0</v>
      </c>
      <c r="Z662">
        <f t="shared" si="183"/>
        <v>0</v>
      </c>
      <c r="AA662">
        <f t="shared" si="184"/>
        <v>0</v>
      </c>
      <c r="AB662">
        <f t="shared" si="185"/>
        <v>0</v>
      </c>
      <c r="AC662">
        <f t="shared" si="186"/>
        <v>0</v>
      </c>
      <c r="AD662">
        <f t="shared" si="187"/>
        <v>0</v>
      </c>
      <c r="AE662">
        <f t="shared" si="188"/>
        <v>0</v>
      </c>
      <c r="AH662">
        <f t="shared" si="189"/>
        <v>1</v>
      </c>
      <c r="AI662">
        <f t="shared" si="196"/>
        <v>1</v>
      </c>
      <c r="AJ662" s="5" t="str">
        <f t="shared" si="197"/>
        <v>Correct</v>
      </c>
      <c r="AK662" s="37"/>
      <c r="AL662" t="s">
        <v>94</v>
      </c>
      <c r="AM662">
        <v>95</v>
      </c>
      <c r="AN662" t="s">
        <v>95</v>
      </c>
      <c r="AO662" t="s">
        <v>113</v>
      </c>
      <c r="AP662" t="s">
        <v>107</v>
      </c>
      <c r="AQ662" t="s">
        <v>98</v>
      </c>
      <c r="AR662" s="1" t="s">
        <v>80</v>
      </c>
      <c r="AT662" t="s">
        <v>110</v>
      </c>
      <c r="AU662" t="s">
        <v>104</v>
      </c>
      <c r="AV662" t="s">
        <v>102</v>
      </c>
      <c r="AW662" s="1"/>
      <c r="AX662" t="s">
        <v>98</v>
      </c>
    </row>
    <row r="663" spans="1:50" x14ac:dyDescent="0.25">
      <c r="A663" s="1">
        <v>662</v>
      </c>
      <c r="D663" t="s">
        <v>21</v>
      </c>
      <c r="L663" t="s">
        <v>28</v>
      </c>
      <c r="N663" t="s">
        <v>30</v>
      </c>
      <c r="P663">
        <f t="shared" si="190"/>
        <v>3</v>
      </c>
      <c r="Q663">
        <f t="shared" si="191"/>
        <v>1</v>
      </c>
      <c r="S663">
        <f t="shared" si="192"/>
        <v>0</v>
      </c>
      <c r="T663">
        <f t="shared" si="193"/>
        <v>0</v>
      </c>
      <c r="U663">
        <f t="shared" si="194"/>
        <v>1</v>
      </c>
      <c r="V663">
        <f t="shared" si="195"/>
        <v>0</v>
      </c>
      <c r="W663">
        <f t="shared" si="180"/>
        <v>0</v>
      </c>
      <c r="X663">
        <f t="shared" si="181"/>
        <v>0</v>
      </c>
      <c r="Y663">
        <f t="shared" si="182"/>
        <v>0</v>
      </c>
      <c r="Z663">
        <f t="shared" si="183"/>
        <v>0</v>
      </c>
      <c r="AA663">
        <f t="shared" si="184"/>
        <v>0</v>
      </c>
      <c r="AB663">
        <f t="shared" si="185"/>
        <v>0</v>
      </c>
      <c r="AC663">
        <f t="shared" si="186"/>
        <v>1</v>
      </c>
      <c r="AD663">
        <f t="shared" si="187"/>
        <v>0</v>
      </c>
      <c r="AE663">
        <f t="shared" si="188"/>
        <v>1</v>
      </c>
      <c r="AH663">
        <f t="shared" si="189"/>
        <v>3</v>
      </c>
      <c r="AI663">
        <f t="shared" si="196"/>
        <v>3</v>
      </c>
      <c r="AJ663" s="5" t="str">
        <f t="shared" si="197"/>
        <v>Correct</v>
      </c>
      <c r="AK663" s="37"/>
      <c r="AL663" t="s">
        <v>94</v>
      </c>
      <c r="AM663">
        <v>68</v>
      </c>
      <c r="AN663" t="s">
        <v>95</v>
      </c>
      <c r="AO663" t="s">
        <v>116</v>
      </c>
      <c r="AP663" t="s">
        <v>107</v>
      </c>
      <c r="AR663" s="1" t="s">
        <v>80</v>
      </c>
      <c r="AT663" t="s">
        <v>100</v>
      </c>
      <c r="AU663" t="s">
        <v>104</v>
      </c>
      <c r="AV663" t="s">
        <v>102</v>
      </c>
      <c r="AW663" s="1" t="s">
        <v>91</v>
      </c>
      <c r="AX663" t="s">
        <v>102</v>
      </c>
    </row>
    <row r="664" spans="1:50" x14ac:dyDescent="0.25">
      <c r="A664" s="1">
        <v>663</v>
      </c>
      <c r="P664">
        <f t="shared" si="190"/>
        <v>0</v>
      </c>
      <c r="Q664" t="e">
        <f t="shared" si="191"/>
        <v>#DIV/0!</v>
      </c>
      <c r="S664">
        <f t="shared" si="192"/>
        <v>0</v>
      </c>
      <c r="T664">
        <f t="shared" si="193"/>
        <v>0</v>
      </c>
      <c r="U664">
        <f t="shared" si="194"/>
        <v>0</v>
      </c>
      <c r="V664">
        <f t="shared" si="195"/>
        <v>0</v>
      </c>
      <c r="W664">
        <f t="shared" si="180"/>
        <v>0</v>
      </c>
      <c r="X664">
        <f t="shared" si="181"/>
        <v>0</v>
      </c>
      <c r="Y664">
        <f t="shared" si="182"/>
        <v>0</v>
      </c>
      <c r="Z664">
        <f t="shared" si="183"/>
        <v>0</v>
      </c>
      <c r="AA664">
        <f t="shared" si="184"/>
        <v>0</v>
      </c>
      <c r="AB664">
        <f t="shared" si="185"/>
        <v>0</v>
      </c>
      <c r="AC664">
        <f t="shared" si="186"/>
        <v>0</v>
      </c>
      <c r="AD664">
        <f t="shared" si="187"/>
        <v>0</v>
      </c>
      <c r="AE664">
        <f t="shared" si="188"/>
        <v>0</v>
      </c>
      <c r="AH664">
        <f t="shared" si="189"/>
        <v>0</v>
      </c>
      <c r="AI664">
        <f t="shared" si="196"/>
        <v>0</v>
      </c>
      <c r="AJ664" s="5" t="str">
        <f t="shared" si="197"/>
        <v>Correct</v>
      </c>
      <c r="AK664" s="37"/>
      <c r="AL664" t="s">
        <v>105</v>
      </c>
      <c r="AM664">
        <v>70</v>
      </c>
      <c r="AN664" t="s">
        <v>95</v>
      </c>
      <c r="AO664" t="s">
        <v>113</v>
      </c>
      <c r="AP664" t="s">
        <v>107</v>
      </c>
      <c r="AQ664" t="s">
        <v>98</v>
      </c>
      <c r="AR664" s="1" t="s">
        <v>80</v>
      </c>
      <c r="AS664" t="s">
        <v>112</v>
      </c>
      <c r="AT664" t="s">
        <v>110</v>
      </c>
      <c r="AU664" t="s">
        <v>104</v>
      </c>
      <c r="AV664" t="s">
        <v>102</v>
      </c>
      <c r="AW664" s="1"/>
      <c r="AX664" t="s">
        <v>98</v>
      </c>
    </row>
    <row r="665" spans="1:50" x14ac:dyDescent="0.25">
      <c r="A665" s="1">
        <v>664</v>
      </c>
      <c r="K665" t="s">
        <v>27</v>
      </c>
      <c r="L665" t="s">
        <v>28</v>
      </c>
      <c r="P665">
        <f t="shared" si="190"/>
        <v>2</v>
      </c>
      <c r="Q665">
        <f t="shared" si="191"/>
        <v>1.5</v>
      </c>
      <c r="S665">
        <f t="shared" si="192"/>
        <v>0</v>
      </c>
      <c r="T665">
        <f t="shared" si="193"/>
        <v>0</v>
      </c>
      <c r="U665">
        <f t="shared" si="194"/>
        <v>0</v>
      </c>
      <c r="V665">
        <f t="shared" si="195"/>
        <v>0</v>
      </c>
      <c r="W665">
        <f t="shared" si="180"/>
        <v>0</v>
      </c>
      <c r="X665">
        <f t="shared" si="181"/>
        <v>0</v>
      </c>
      <c r="Y665">
        <f t="shared" si="182"/>
        <v>0</v>
      </c>
      <c r="Z665">
        <f t="shared" si="183"/>
        <v>0</v>
      </c>
      <c r="AA665">
        <f t="shared" si="184"/>
        <v>0</v>
      </c>
      <c r="AB665">
        <f t="shared" si="185"/>
        <v>1</v>
      </c>
      <c r="AC665">
        <f t="shared" si="186"/>
        <v>1</v>
      </c>
      <c r="AD665">
        <f t="shared" si="187"/>
        <v>0</v>
      </c>
      <c r="AE665">
        <f t="shared" si="188"/>
        <v>0</v>
      </c>
      <c r="AH665">
        <f t="shared" si="189"/>
        <v>2</v>
      </c>
      <c r="AI665">
        <f t="shared" si="196"/>
        <v>2</v>
      </c>
      <c r="AJ665" s="5" t="str">
        <f t="shared" si="197"/>
        <v>Correct</v>
      </c>
      <c r="AK665" s="37"/>
      <c r="AL665" t="s">
        <v>105</v>
      </c>
      <c r="AM665">
        <v>18</v>
      </c>
      <c r="AN665" t="s">
        <v>121</v>
      </c>
      <c r="AO665" t="s">
        <v>180</v>
      </c>
      <c r="AP665" t="s">
        <v>143</v>
      </c>
      <c r="AQ665" t="s">
        <v>98</v>
      </c>
      <c r="AR665" s="1" t="s">
        <v>80</v>
      </c>
      <c r="AT665" t="s">
        <v>133</v>
      </c>
      <c r="AU665" t="s">
        <v>136</v>
      </c>
      <c r="AV665" t="s">
        <v>102</v>
      </c>
      <c r="AW665" s="1" t="s">
        <v>90</v>
      </c>
      <c r="AX665" t="s">
        <v>98</v>
      </c>
    </row>
    <row r="666" spans="1:50" x14ac:dyDescent="0.25">
      <c r="A666" s="1">
        <v>665</v>
      </c>
      <c r="C666" t="s">
        <v>20</v>
      </c>
      <c r="J666" t="s">
        <v>26</v>
      </c>
      <c r="N666" t="s">
        <v>30</v>
      </c>
      <c r="P666">
        <f t="shared" si="190"/>
        <v>3</v>
      </c>
      <c r="Q666">
        <f t="shared" si="191"/>
        <v>1</v>
      </c>
      <c r="S666">
        <f t="shared" si="192"/>
        <v>0</v>
      </c>
      <c r="T666">
        <f t="shared" si="193"/>
        <v>1</v>
      </c>
      <c r="U666">
        <f t="shared" si="194"/>
        <v>0</v>
      </c>
      <c r="V666">
        <f t="shared" si="195"/>
        <v>0</v>
      </c>
      <c r="W666">
        <f t="shared" si="180"/>
        <v>0</v>
      </c>
      <c r="X666">
        <f t="shared" si="181"/>
        <v>0</v>
      </c>
      <c r="Y666">
        <f t="shared" si="182"/>
        <v>0</v>
      </c>
      <c r="Z666">
        <f t="shared" si="183"/>
        <v>0</v>
      </c>
      <c r="AA666">
        <f t="shared" si="184"/>
        <v>1</v>
      </c>
      <c r="AB666">
        <f t="shared" si="185"/>
        <v>0</v>
      </c>
      <c r="AC666">
        <f t="shared" si="186"/>
        <v>0</v>
      </c>
      <c r="AD666">
        <f t="shared" si="187"/>
        <v>0</v>
      </c>
      <c r="AE666">
        <f t="shared" si="188"/>
        <v>1</v>
      </c>
      <c r="AH666">
        <f t="shared" si="189"/>
        <v>3</v>
      </c>
      <c r="AI666">
        <f t="shared" si="196"/>
        <v>3</v>
      </c>
      <c r="AJ666" s="5" t="str">
        <f t="shared" si="197"/>
        <v>Correct</v>
      </c>
      <c r="AK666" s="37"/>
      <c r="AL666" t="s">
        <v>105</v>
      </c>
      <c r="AM666">
        <v>31</v>
      </c>
      <c r="AN666" t="s">
        <v>121</v>
      </c>
      <c r="AO666" t="s">
        <v>274</v>
      </c>
      <c r="AP666" t="s">
        <v>107</v>
      </c>
      <c r="AQ666" t="s">
        <v>98</v>
      </c>
      <c r="AR666" s="1" t="s">
        <v>80</v>
      </c>
      <c r="AS666" t="s">
        <v>114</v>
      </c>
      <c r="AT666" t="s">
        <v>110</v>
      </c>
      <c r="AU666" t="s">
        <v>123</v>
      </c>
      <c r="AV666" t="s">
        <v>102</v>
      </c>
      <c r="AW666" s="1" t="s">
        <v>90</v>
      </c>
      <c r="AX666" t="s">
        <v>102</v>
      </c>
    </row>
    <row r="667" spans="1:50" x14ac:dyDescent="0.25">
      <c r="A667" s="1">
        <v>666</v>
      </c>
      <c r="L667" t="s">
        <v>28</v>
      </c>
      <c r="P667">
        <f t="shared" si="190"/>
        <v>1</v>
      </c>
      <c r="Q667">
        <f t="shared" si="191"/>
        <v>3</v>
      </c>
      <c r="S667">
        <f t="shared" si="192"/>
        <v>0</v>
      </c>
      <c r="T667">
        <f t="shared" si="193"/>
        <v>0</v>
      </c>
      <c r="U667">
        <f t="shared" si="194"/>
        <v>0</v>
      </c>
      <c r="V667">
        <f t="shared" si="195"/>
        <v>0</v>
      </c>
      <c r="W667">
        <f t="shared" si="180"/>
        <v>0</v>
      </c>
      <c r="X667">
        <f t="shared" si="181"/>
        <v>0</v>
      </c>
      <c r="Y667">
        <f t="shared" si="182"/>
        <v>0</v>
      </c>
      <c r="Z667">
        <f t="shared" si="183"/>
        <v>0</v>
      </c>
      <c r="AA667">
        <f t="shared" si="184"/>
        <v>0</v>
      </c>
      <c r="AB667">
        <f t="shared" si="185"/>
        <v>0</v>
      </c>
      <c r="AC667">
        <f t="shared" si="186"/>
        <v>1</v>
      </c>
      <c r="AD667">
        <f t="shared" si="187"/>
        <v>0</v>
      </c>
      <c r="AE667">
        <f t="shared" si="188"/>
        <v>0</v>
      </c>
      <c r="AH667">
        <f t="shared" si="189"/>
        <v>1</v>
      </c>
      <c r="AI667">
        <f t="shared" si="196"/>
        <v>1</v>
      </c>
      <c r="AJ667" s="5" t="str">
        <f t="shared" si="197"/>
        <v>Correct</v>
      </c>
      <c r="AK667" s="37"/>
      <c r="AL667" t="s">
        <v>94</v>
      </c>
      <c r="AM667">
        <v>40</v>
      </c>
      <c r="AN667" t="s">
        <v>121</v>
      </c>
      <c r="AO667" t="s">
        <v>190</v>
      </c>
      <c r="AP667" t="s">
        <v>107</v>
      </c>
      <c r="AQ667" t="s">
        <v>98</v>
      </c>
      <c r="AR667" s="1" t="s">
        <v>80</v>
      </c>
      <c r="AS667" t="s">
        <v>108</v>
      </c>
      <c r="AT667" t="s">
        <v>100</v>
      </c>
      <c r="AU667" t="s">
        <v>101</v>
      </c>
      <c r="AV667" t="s">
        <v>102</v>
      </c>
      <c r="AW667" s="1" t="s">
        <v>92</v>
      </c>
      <c r="AX667" t="s">
        <v>102</v>
      </c>
    </row>
    <row r="668" spans="1:50" x14ac:dyDescent="0.25">
      <c r="A668" s="1">
        <v>667</v>
      </c>
      <c r="C668" t="s">
        <v>20</v>
      </c>
      <c r="P668">
        <f t="shared" si="190"/>
        <v>1</v>
      </c>
      <c r="Q668">
        <f t="shared" si="191"/>
        <v>3</v>
      </c>
      <c r="S668">
        <f t="shared" si="192"/>
        <v>0</v>
      </c>
      <c r="T668">
        <f t="shared" si="193"/>
        <v>1</v>
      </c>
      <c r="U668">
        <f t="shared" si="194"/>
        <v>0</v>
      </c>
      <c r="V668">
        <f t="shared" si="195"/>
        <v>0</v>
      </c>
      <c r="W668">
        <f t="shared" si="180"/>
        <v>0</v>
      </c>
      <c r="X668">
        <f t="shared" si="181"/>
        <v>0</v>
      </c>
      <c r="Y668">
        <f t="shared" si="182"/>
        <v>0</v>
      </c>
      <c r="Z668">
        <f t="shared" si="183"/>
        <v>0</v>
      </c>
      <c r="AA668">
        <f t="shared" si="184"/>
        <v>0</v>
      </c>
      <c r="AB668">
        <f t="shared" si="185"/>
        <v>0</v>
      </c>
      <c r="AC668">
        <f t="shared" si="186"/>
        <v>0</v>
      </c>
      <c r="AD668">
        <f t="shared" si="187"/>
        <v>0</v>
      </c>
      <c r="AE668">
        <f t="shared" si="188"/>
        <v>0</v>
      </c>
      <c r="AH668">
        <f t="shared" si="189"/>
        <v>1</v>
      </c>
      <c r="AI668">
        <f t="shared" si="196"/>
        <v>1</v>
      </c>
      <c r="AJ668" s="5" t="str">
        <f t="shared" si="197"/>
        <v>Correct</v>
      </c>
      <c r="AK668" s="37"/>
      <c r="AL668" t="s">
        <v>105</v>
      </c>
      <c r="AM668">
        <v>19</v>
      </c>
      <c r="AN668" t="s">
        <v>121</v>
      </c>
      <c r="AO668" t="s">
        <v>180</v>
      </c>
      <c r="AP668" t="s">
        <v>107</v>
      </c>
      <c r="AQ668" t="s">
        <v>98</v>
      </c>
      <c r="AR668" s="1" t="s">
        <v>80</v>
      </c>
      <c r="AS668" t="s">
        <v>99</v>
      </c>
      <c r="AT668" t="s">
        <v>120</v>
      </c>
      <c r="AU668" t="s">
        <v>101</v>
      </c>
      <c r="AV668" t="s">
        <v>102</v>
      </c>
      <c r="AW668" s="1" t="s">
        <v>92</v>
      </c>
      <c r="AX668" t="s">
        <v>102</v>
      </c>
    </row>
    <row r="669" spans="1:50" x14ac:dyDescent="0.25">
      <c r="A669" s="1">
        <v>668</v>
      </c>
      <c r="L669" t="s">
        <v>28</v>
      </c>
      <c r="P669">
        <f t="shared" si="190"/>
        <v>1</v>
      </c>
      <c r="Q669">
        <f t="shared" si="191"/>
        <v>3</v>
      </c>
      <c r="S669">
        <f t="shared" si="192"/>
        <v>0</v>
      </c>
      <c r="T669">
        <f t="shared" si="193"/>
        <v>0</v>
      </c>
      <c r="U669">
        <f t="shared" si="194"/>
        <v>0</v>
      </c>
      <c r="V669">
        <f t="shared" si="195"/>
        <v>0</v>
      </c>
      <c r="W669">
        <f t="shared" si="180"/>
        <v>0</v>
      </c>
      <c r="X669">
        <f t="shared" si="181"/>
        <v>0</v>
      </c>
      <c r="Y669">
        <f t="shared" si="182"/>
        <v>0</v>
      </c>
      <c r="Z669">
        <f t="shared" si="183"/>
        <v>0</v>
      </c>
      <c r="AA669">
        <f t="shared" si="184"/>
        <v>0</v>
      </c>
      <c r="AB669">
        <f t="shared" si="185"/>
        <v>0</v>
      </c>
      <c r="AC669">
        <f t="shared" si="186"/>
        <v>1</v>
      </c>
      <c r="AD669">
        <f t="shared" si="187"/>
        <v>0</v>
      </c>
      <c r="AE669">
        <f t="shared" si="188"/>
        <v>0</v>
      </c>
      <c r="AH669">
        <f t="shared" si="189"/>
        <v>1</v>
      </c>
      <c r="AI669">
        <f t="shared" si="196"/>
        <v>1</v>
      </c>
      <c r="AJ669" s="5" t="str">
        <f t="shared" si="197"/>
        <v>Correct</v>
      </c>
      <c r="AK669" s="37"/>
      <c r="AL669" t="s">
        <v>105</v>
      </c>
      <c r="AM669">
        <v>33</v>
      </c>
      <c r="AN669" t="s">
        <v>121</v>
      </c>
      <c r="AO669" t="s">
        <v>180</v>
      </c>
      <c r="AP669" t="s">
        <v>107</v>
      </c>
      <c r="AQ669" t="s">
        <v>98</v>
      </c>
      <c r="AR669" s="1" t="s">
        <v>80</v>
      </c>
      <c r="AS669" t="s">
        <v>108</v>
      </c>
      <c r="AT669" t="s">
        <v>133</v>
      </c>
      <c r="AU669" t="s">
        <v>135</v>
      </c>
      <c r="AV669" t="s">
        <v>102</v>
      </c>
      <c r="AW669" s="1" t="s">
        <v>90</v>
      </c>
    </row>
    <row r="670" spans="1:50" x14ac:dyDescent="0.25">
      <c r="A670" s="1">
        <v>669</v>
      </c>
      <c r="C670" t="s">
        <v>20</v>
      </c>
      <c r="L670" t="s">
        <v>28</v>
      </c>
      <c r="P670">
        <f t="shared" si="190"/>
        <v>2</v>
      </c>
      <c r="Q670">
        <f t="shared" si="191"/>
        <v>1.5</v>
      </c>
      <c r="S670">
        <f t="shared" si="192"/>
        <v>0</v>
      </c>
      <c r="T670">
        <f t="shared" si="193"/>
        <v>1</v>
      </c>
      <c r="U670">
        <f t="shared" si="194"/>
        <v>0</v>
      </c>
      <c r="V670">
        <f t="shared" si="195"/>
        <v>0</v>
      </c>
      <c r="W670">
        <f t="shared" si="180"/>
        <v>0</v>
      </c>
      <c r="X670">
        <f t="shared" si="181"/>
        <v>0</v>
      </c>
      <c r="Y670">
        <f t="shared" si="182"/>
        <v>0</v>
      </c>
      <c r="Z670">
        <f t="shared" si="183"/>
        <v>0</v>
      </c>
      <c r="AA670">
        <f t="shared" si="184"/>
        <v>0</v>
      </c>
      <c r="AB670">
        <f t="shared" si="185"/>
        <v>0</v>
      </c>
      <c r="AC670">
        <f t="shared" si="186"/>
        <v>1</v>
      </c>
      <c r="AD670">
        <f t="shared" si="187"/>
        <v>0</v>
      </c>
      <c r="AE670">
        <f t="shared" si="188"/>
        <v>0</v>
      </c>
      <c r="AH670">
        <f t="shared" si="189"/>
        <v>2</v>
      </c>
      <c r="AI670">
        <f t="shared" si="196"/>
        <v>2</v>
      </c>
      <c r="AJ670" s="5" t="str">
        <f t="shared" si="197"/>
        <v>Correct</v>
      </c>
      <c r="AK670" s="37"/>
      <c r="AL670" t="s">
        <v>105</v>
      </c>
      <c r="AM670">
        <v>36</v>
      </c>
      <c r="AN670" t="s">
        <v>121</v>
      </c>
      <c r="AO670" t="s">
        <v>275</v>
      </c>
      <c r="AP670" t="s">
        <v>107</v>
      </c>
      <c r="AQ670" t="s">
        <v>98</v>
      </c>
      <c r="AR670" s="1" t="s">
        <v>80</v>
      </c>
      <c r="AT670" t="s">
        <v>120</v>
      </c>
      <c r="AU670" t="s">
        <v>125</v>
      </c>
      <c r="AV670" t="s">
        <v>102</v>
      </c>
      <c r="AW670" s="1" t="s">
        <v>90</v>
      </c>
      <c r="AX670" t="s">
        <v>102</v>
      </c>
    </row>
    <row r="671" spans="1:50" x14ac:dyDescent="0.25">
      <c r="A671" s="1">
        <v>670</v>
      </c>
      <c r="K671" t="s">
        <v>27</v>
      </c>
      <c r="P671">
        <f t="shared" si="190"/>
        <v>1</v>
      </c>
      <c r="Q671">
        <f t="shared" si="191"/>
        <v>3</v>
      </c>
      <c r="S671">
        <f t="shared" si="192"/>
        <v>0</v>
      </c>
      <c r="T671">
        <f t="shared" si="193"/>
        <v>0</v>
      </c>
      <c r="U671">
        <f t="shared" si="194"/>
        <v>0</v>
      </c>
      <c r="V671">
        <f t="shared" si="195"/>
        <v>0</v>
      </c>
      <c r="W671">
        <f t="shared" si="180"/>
        <v>0</v>
      </c>
      <c r="X671">
        <f t="shared" si="181"/>
        <v>0</v>
      </c>
      <c r="Y671">
        <f t="shared" si="182"/>
        <v>0</v>
      </c>
      <c r="Z671">
        <f t="shared" si="183"/>
        <v>0</v>
      </c>
      <c r="AA671">
        <f t="shared" si="184"/>
        <v>0</v>
      </c>
      <c r="AB671">
        <f t="shared" si="185"/>
        <v>1</v>
      </c>
      <c r="AC671">
        <f t="shared" si="186"/>
        <v>0</v>
      </c>
      <c r="AD671">
        <f t="shared" si="187"/>
        <v>0</v>
      </c>
      <c r="AE671">
        <f t="shared" si="188"/>
        <v>0</v>
      </c>
      <c r="AH671">
        <f t="shared" si="189"/>
        <v>1</v>
      </c>
      <c r="AI671">
        <f t="shared" si="196"/>
        <v>1</v>
      </c>
      <c r="AJ671" s="5" t="str">
        <f t="shared" si="197"/>
        <v>Correct</v>
      </c>
      <c r="AK671" s="37"/>
      <c r="AL671" t="s">
        <v>94</v>
      </c>
      <c r="AM671">
        <v>21</v>
      </c>
      <c r="AN671" t="s">
        <v>121</v>
      </c>
      <c r="AO671" t="s">
        <v>190</v>
      </c>
      <c r="AP671" t="s">
        <v>107</v>
      </c>
      <c r="AQ671" t="s">
        <v>98</v>
      </c>
      <c r="AR671" s="1" t="s">
        <v>80</v>
      </c>
      <c r="AS671" t="s">
        <v>99</v>
      </c>
      <c r="AT671" t="s">
        <v>120</v>
      </c>
      <c r="AU671" t="s">
        <v>125</v>
      </c>
      <c r="AV671" t="s">
        <v>102</v>
      </c>
      <c r="AW671" s="1" t="s">
        <v>90</v>
      </c>
      <c r="AX671" t="s">
        <v>102</v>
      </c>
    </row>
    <row r="672" spans="1:50" x14ac:dyDescent="0.25">
      <c r="A672" s="1">
        <v>671</v>
      </c>
      <c r="C672" t="s">
        <v>20</v>
      </c>
      <c r="P672">
        <f t="shared" si="190"/>
        <v>1</v>
      </c>
      <c r="Q672">
        <f t="shared" si="191"/>
        <v>3</v>
      </c>
      <c r="S672">
        <f t="shared" si="192"/>
        <v>0</v>
      </c>
      <c r="T672">
        <f t="shared" si="193"/>
        <v>1</v>
      </c>
      <c r="U672">
        <f t="shared" si="194"/>
        <v>0</v>
      </c>
      <c r="V672">
        <f t="shared" si="195"/>
        <v>0</v>
      </c>
      <c r="W672">
        <f t="shared" si="180"/>
        <v>0</v>
      </c>
      <c r="X672">
        <f t="shared" si="181"/>
        <v>0</v>
      </c>
      <c r="Y672">
        <f t="shared" si="182"/>
        <v>0</v>
      </c>
      <c r="Z672">
        <f t="shared" si="183"/>
        <v>0</v>
      </c>
      <c r="AA672">
        <f t="shared" si="184"/>
        <v>0</v>
      </c>
      <c r="AB672">
        <f t="shared" si="185"/>
        <v>0</v>
      </c>
      <c r="AC672">
        <f t="shared" si="186"/>
        <v>0</v>
      </c>
      <c r="AD672">
        <f t="shared" si="187"/>
        <v>0</v>
      </c>
      <c r="AE672">
        <f t="shared" si="188"/>
        <v>0</v>
      </c>
      <c r="AH672">
        <f t="shared" si="189"/>
        <v>1</v>
      </c>
      <c r="AI672">
        <f t="shared" si="196"/>
        <v>1</v>
      </c>
      <c r="AJ672" s="5" t="str">
        <f t="shared" si="197"/>
        <v>Correct</v>
      </c>
      <c r="AK672" s="37"/>
      <c r="AL672" t="s">
        <v>94</v>
      </c>
      <c r="AM672">
        <v>52</v>
      </c>
      <c r="AN672" t="s">
        <v>121</v>
      </c>
      <c r="AO672" t="s">
        <v>246</v>
      </c>
      <c r="AP672" t="s">
        <v>107</v>
      </c>
      <c r="AQ672" t="s">
        <v>98</v>
      </c>
      <c r="AR672" s="1" t="s">
        <v>80</v>
      </c>
      <c r="AS672" t="s">
        <v>108</v>
      </c>
      <c r="AT672" t="s">
        <v>110</v>
      </c>
      <c r="AU672" t="s">
        <v>104</v>
      </c>
      <c r="AV672" t="s">
        <v>102</v>
      </c>
      <c r="AW672" s="1" t="s">
        <v>92</v>
      </c>
      <c r="AX672" t="s">
        <v>98</v>
      </c>
    </row>
    <row r="673" spans="1:50" x14ac:dyDescent="0.25">
      <c r="A673" s="1">
        <v>672</v>
      </c>
      <c r="L673" t="s">
        <v>28</v>
      </c>
      <c r="M673" t="s">
        <v>29</v>
      </c>
      <c r="N673" t="s">
        <v>30</v>
      </c>
      <c r="P673">
        <f t="shared" si="190"/>
        <v>3</v>
      </c>
      <c r="Q673">
        <f t="shared" si="191"/>
        <v>1</v>
      </c>
      <c r="S673">
        <f t="shared" si="192"/>
        <v>0</v>
      </c>
      <c r="T673">
        <f t="shared" si="193"/>
        <v>0</v>
      </c>
      <c r="U673">
        <f t="shared" si="194"/>
        <v>0</v>
      </c>
      <c r="V673">
        <f t="shared" si="195"/>
        <v>0</v>
      </c>
      <c r="W673">
        <f t="shared" si="180"/>
        <v>0</v>
      </c>
      <c r="X673">
        <f t="shared" si="181"/>
        <v>0</v>
      </c>
      <c r="Y673">
        <f t="shared" si="182"/>
        <v>0</v>
      </c>
      <c r="Z673">
        <f t="shared" si="183"/>
        <v>0</v>
      </c>
      <c r="AA673">
        <f t="shared" si="184"/>
        <v>0</v>
      </c>
      <c r="AB673">
        <f t="shared" si="185"/>
        <v>0</v>
      </c>
      <c r="AC673">
        <f t="shared" si="186"/>
        <v>1</v>
      </c>
      <c r="AD673">
        <f t="shared" si="187"/>
        <v>1</v>
      </c>
      <c r="AE673">
        <f t="shared" si="188"/>
        <v>1</v>
      </c>
      <c r="AH673">
        <f t="shared" si="189"/>
        <v>3</v>
      </c>
      <c r="AI673">
        <f t="shared" si="196"/>
        <v>3</v>
      </c>
      <c r="AJ673" s="5" t="str">
        <f t="shared" si="197"/>
        <v>Correct</v>
      </c>
      <c r="AK673" s="37"/>
      <c r="AL673" t="s">
        <v>94</v>
      </c>
      <c r="AM673">
        <v>28</v>
      </c>
      <c r="AN673" t="s">
        <v>121</v>
      </c>
      <c r="AO673" t="s">
        <v>185</v>
      </c>
      <c r="AP673" t="s">
        <v>107</v>
      </c>
      <c r="AQ673" t="s">
        <v>98</v>
      </c>
      <c r="AR673" s="1" t="s">
        <v>80</v>
      </c>
      <c r="AS673" t="s">
        <v>126</v>
      </c>
      <c r="AT673" t="s">
        <v>120</v>
      </c>
      <c r="AU673" t="s">
        <v>101</v>
      </c>
      <c r="AV673" t="s">
        <v>102</v>
      </c>
      <c r="AW673" s="1" t="s">
        <v>92</v>
      </c>
      <c r="AX673" t="s">
        <v>102</v>
      </c>
    </row>
    <row r="674" spans="1:50" x14ac:dyDescent="0.25">
      <c r="A674" s="1">
        <v>673</v>
      </c>
      <c r="C674" t="s">
        <v>20</v>
      </c>
      <c r="D674" t="s">
        <v>21</v>
      </c>
      <c r="J674" t="s">
        <v>26</v>
      </c>
      <c r="P674">
        <f t="shared" si="190"/>
        <v>3</v>
      </c>
      <c r="Q674">
        <f t="shared" si="191"/>
        <v>1</v>
      </c>
      <c r="S674">
        <f t="shared" si="192"/>
        <v>0</v>
      </c>
      <c r="T674">
        <f t="shared" si="193"/>
        <v>1</v>
      </c>
      <c r="U674">
        <f t="shared" si="194"/>
        <v>1</v>
      </c>
      <c r="V674">
        <f t="shared" si="195"/>
        <v>0</v>
      </c>
      <c r="W674">
        <f t="shared" si="180"/>
        <v>0</v>
      </c>
      <c r="X674">
        <f t="shared" si="181"/>
        <v>0</v>
      </c>
      <c r="Y674">
        <f t="shared" si="182"/>
        <v>0</v>
      </c>
      <c r="Z674">
        <f t="shared" si="183"/>
        <v>0</v>
      </c>
      <c r="AA674">
        <f t="shared" si="184"/>
        <v>1</v>
      </c>
      <c r="AB674">
        <f t="shared" si="185"/>
        <v>0</v>
      </c>
      <c r="AC674">
        <f t="shared" si="186"/>
        <v>0</v>
      </c>
      <c r="AD674">
        <f t="shared" si="187"/>
        <v>0</v>
      </c>
      <c r="AE674">
        <f t="shared" si="188"/>
        <v>0</v>
      </c>
      <c r="AH674">
        <f t="shared" si="189"/>
        <v>3</v>
      </c>
      <c r="AI674">
        <f t="shared" si="196"/>
        <v>3</v>
      </c>
      <c r="AJ674" s="5" t="str">
        <f t="shared" si="197"/>
        <v>Correct</v>
      </c>
      <c r="AK674" s="37"/>
      <c r="AL674" t="s">
        <v>105</v>
      </c>
      <c r="AM674">
        <v>18</v>
      </c>
      <c r="AN674" t="s">
        <v>121</v>
      </c>
      <c r="AO674" t="s">
        <v>161</v>
      </c>
      <c r="AP674" t="s">
        <v>107</v>
      </c>
      <c r="AQ674" t="s">
        <v>98</v>
      </c>
      <c r="AR674" s="1" t="s">
        <v>80</v>
      </c>
      <c r="AS674" t="s">
        <v>114</v>
      </c>
      <c r="AT674" t="s">
        <v>103</v>
      </c>
      <c r="AU674" t="s">
        <v>101</v>
      </c>
      <c r="AV674" t="s">
        <v>102</v>
      </c>
      <c r="AW674" s="1" t="s">
        <v>92</v>
      </c>
      <c r="AX674" t="s">
        <v>102</v>
      </c>
    </row>
    <row r="675" spans="1:50" x14ac:dyDescent="0.25">
      <c r="A675" s="1">
        <v>674</v>
      </c>
      <c r="B675" t="s">
        <v>19</v>
      </c>
      <c r="D675" t="s">
        <v>21</v>
      </c>
      <c r="H675" t="s">
        <v>25</v>
      </c>
      <c r="I675" t="s">
        <v>267</v>
      </c>
      <c r="J675" t="s">
        <v>26</v>
      </c>
      <c r="L675" t="s">
        <v>28</v>
      </c>
      <c r="P675">
        <f t="shared" si="190"/>
        <v>6</v>
      </c>
      <c r="Q675">
        <f t="shared" si="191"/>
        <v>0.5</v>
      </c>
      <c r="S675">
        <f t="shared" si="192"/>
        <v>0.5</v>
      </c>
      <c r="T675">
        <f t="shared" si="193"/>
        <v>0</v>
      </c>
      <c r="U675">
        <f t="shared" si="194"/>
        <v>0.5</v>
      </c>
      <c r="V675">
        <f t="shared" si="195"/>
        <v>0</v>
      </c>
      <c r="W675">
        <f t="shared" si="180"/>
        <v>0</v>
      </c>
      <c r="X675">
        <f t="shared" si="181"/>
        <v>0</v>
      </c>
      <c r="Y675">
        <f t="shared" si="182"/>
        <v>0.5</v>
      </c>
      <c r="Z675">
        <f t="shared" si="183"/>
        <v>0.5</v>
      </c>
      <c r="AA675">
        <f t="shared" si="184"/>
        <v>0.5</v>
      </c>
      <c r="AB675">
        <f t="shared" si="185"/>
        <v>0</v>
      </c>
      <c r="AC675">
        <f t="shared" si="186"/>
        <v>0.5</v>
      </c>
      <c r="AD675">
        <f t="shared" si="187"/>
        <v>0</v>
      </c>
      <c r="AE675">
        <f t="shared" si="188"/>
        <v>0</v>
      </c>
      <c r="AH675">
        <f t="shared" si="189"/>
        <v>3</v>
      </c>
      <c r="AI675">
        <f t="shared" si="196"/>
        <v>6</v>
      </c>
      <c r="AJ675" s="5" t="str">
        <f t="shared" si="197"/>
        <v>Correct</v>
      </c>
      <c r="AK675" s="37"/>
      <c r="AR675" s="1"/>
      <c r="AW675" s="1"/>
    </row>
    <row r="676" spans="1:50" x14ac:dyDescent="0.25">
      <c r="A676" s="1">
        <v>675</v>
      </c>
      <c r="L676" t="s">
        <v>28</v>
      </c>
      <c r="P676">
        <f t="shared" si="190"/>
        <v>1</v>
      </c>
      <c r="Q676">
        <f t="shared" si="191"/>
        <v>3</v>
      </c>
      <c r="S676">
        <f t="shared" si="192"/>
        <v>0</v>
      </c>
      <c r="T676">
        <f t="shared" si="193"/>
        <v>0</v>
      </c>
      <c r="U676">
        <f t="shared" si="194"/>
        <v>0</v>
      </c>
      <c r="V676">
        <f t="shared" si="195"/>
        <v>0</v>
      </c>
      <c r="W676">
        <f t="shared" si="180"/>
        <v>0</v>
      </c>
      <c r="X676">
        <f t="shared" si="181"/>
        <v>0</v>
      </c>
      <c r="Y676">
        <f t="shared" si="182"/>
        <v>0</v>
      </c>
      <c r="Z676">
        <f t="shared" si="183"/>
        <v>0</v>
      </c>
      <c r="AA676">
        <f t="shared" si="184"/>
        <v>0</v>
      </c>
      <c r="AB676">
        <f t="shared" si="185"/>
        <v>0</v>
      </c>
      <c r="AC676">
        <f t="shared" si="186"/>
        <v>1</v>
      </c>
      <c r="AD676">
        <f t="shared" si="187"/>
        <v>0</v>
      </c>
      <c r="AE676">
        <f t="shared" si="188"/>
        <v>0</v>
      </c>
      <c r="AH676">
        <f t="shared" si="189"/>
        <v>1</v>
      </c>
      <c r="AI676">
        <f t="shared" si="196"/>
        <v>1</v>
      </c>
      <c r="AJ676" s="5" t="str">
        <f t="shared" si="197"/>
        <v>Correct</v>
      </c>
      <c r="AK676" s="37"/>
      <c r="AL676" t="s">
        <v>94</v>
      </c>
      <c r="AM676">
        <v>52</v>
      </c>
      <c r="AN676" t="s">
        <v>121</v>
      </c>
      <c r="AO676" t="s">
        <v>183</v>
      </c>
      <c r="AP676" t="s">
        <v>107</v>
      </c>
      <c r="AQ676" t="s">
        <v>98</v>
      </c>
      <c r="AR676" s="1" t="s">
        <v>80</v>
      </c>
      <c r="AS676" t="s">
        <v>126</v>
      </c>
      <c r="AT676" t="s">
        <v>120</v>
      </c>
      <c r="AU676" t="s">
        <v>123</v>
      </c>
      <c r="AV676" t="s">
        <v>102</v>
      </c>
      <c r="AW676" s="1" t="s">
        <v>92</v>
      </c>
      <c r="AX676" t="s">
        <v>102</v>
      </c>
    </row>
    <row r="677" spans="1:50" x14ac:dyDescent="0.25">
      <c r="A677" s="1">
        <v>676</v>
      </c>
      <c r="B677" t="s">
        <v>19</v>
      </c>
      <c r="J677" t="s">
        <v>26</v>
      </c>
      <c r="M677" t="s">
        <v>29</v>
      </c>
      <c r="P677">
        <f t="shared" si="190"/>
        <v>3</v>
      </c>
      <c r="Q677">
        <f t="shared" si="191"/>
        <v>1</v>
      </c>
      <c r="S677">
        <f t="shared" si="192"/>
        <v>1</v>
      </c>
      <c r="T677">
        <f t="shared" si="193"/>
        <v>0</v>
      </c>
      <c r="U677">
        <f t="shared" si="194"/>
        <v>0</v>
      </c>
      <c r="V677">
        <f t="shared" si="195"/>
        <v>0</v>
      </c>
      <c r="W677">
        <f t="shared" si="180"/>
        <v>0</v>
      </c>
      <c r="X677">
        <f t="shared" si="181"/>
        <v>0</v>
      </c>
      <c r="Y677">
        <f t="shared" si="182"/>
        <v>0</v>
      </c>
      <c r="Z677">
        <f t="shared" si="183"/>
        <v>0</v>
      </c>
      <c r="AA677">
        <f t="shared" si="184"/>
        <v>1</v>
      </c>
      <c r="AB677">
        <f t="shared" si="185"/>
        <v>0</v>
      </c>
      <c r="AC677">
        <f t="shared" si="186"/>
        <v>0</v>
      </c>
      <c r="AD677">
        <f t="shared" si="187"/>
        <v>1</v>
      </c>
      <c r="AE677">
        <f t="shared" si="188"/>
        <v>0</v>
      </c>
      <c r="AH677">
        <f t="shared" si="189"/>
        <v>3</v>
      </c>
      <c r="AI677">
        <f t="shared" si="196"/>
        <v>3</v>
      </c>
      <c r="AJ677" s="5" t="str">
        <f t="shared" si="197"/>
        <v>Correct</v>
      </c>
      <c r="AK677" s="37"/>
      <c r="AL677" t="s">
        <v>94</v>
      </c>
      <c r="AM677">
        <v>64</v>
      </c>
      <c r="AN677" t="s">
        <v>121</v>
      </c>
      <c r="AO677" t="s">
        <v>122</v>
      </c>
      <c r="AP677" t="s">
        <v>107</v>
      </c>
      <c r="AQ677" t="s">
        <v>98</v>
      </c>
      <c r="AR677" s="1" t="s">
        <v>355</v>
      </c>
      <c r="AS677" t="s">
        <v>109</v>
      </c>
      <c r="AT677" t="s">
        <v>120</v>
      </c>
      <c r="AV677" t="s">
        <v>102</v>
      </c>
      <c r="AW677" s="1" t="s">
        <v>90</v>
      </c>
      <c r="AX677" t="s">
        <v>98</v>
      </c>
    </row>
    <row r="678" spans="1:50" x14ac:dyDescent="0.25">
      <c r="A678" s="1">
        <v>677</v>
      </c>
      <c r="C678" t="s">
        <v>20</v>
      </c>
      <c r="J678" t="s">
        <v>26</v>
      </c>
      <c r="P678">
        <f t="shared" si="190"/>
        <v>2</v>
      </c>
      <c r="Q678">
        <f t="shared" si="191"/>
        <v>1.5</v>
      </c>
      <c r="S678">
        <f t="shared" si="192"/>
        <v>0</v>
      </c>
      <c r="T678">
        <f t="shared" si="193"/>
        <v>1</v>
      </c>
      <c r="U678">
        <f t="shared" si="194"/>
        <v>0</v>
      </c>
      <c r="V678">
        <f t="shared" si="195"/>
        <v>0</v>
      </c>
      <c r="W678">
        <f t="shared" si="180"/>
        <v>0</v>
      </c>
      <c r="X678">
        <f t="shared" si="181"/>
        <v>0</v>
      </c>
      <c r="Y678">
        <f t="shared" si="182"/>
        <v>0</v>
      </c>
      <c r="Z678">
        <f t="shared" si="183"/>
        <v>0</v>
      </c>
      <c r="AA678">
        <f t="shared" si="184"/>
        <v>1</v>
      </c>
      <c r="AB678">
        <f t="shared" si="185"/>
        <v>0</v>
      </c>
      <c r="AC678">
        <f t="shared" si="186"/>
        <v>0</v>
      </c>
      <c r="AD678">
        <f t="shared" si="187"/>
        <v>0</v>
      </c>
      <c r="AE678">
        <f t="shared" si="188"/>
        <v>0</v>
      </c>
      <c r="AH678">
        <f t="shared" si="189"/>
        <v>2</v>
      </c>
      <c r="AI678">
        <f t="shared" si="196"/>
        <v>2</v>
      </c>
      <c r="AJ678" s="5" t="str">
        <f t="shared" si="197"/>
        <v>Correct</v>
      </c>
      <c r="AK678" s="37"/>
      <c r="AL678" t="s">
        <v>105</v>
      </c>
      <c r="AM678">
        <v>48</v>
      </c>
      <c r="AN678" t="s">
        <v>95</v>
      </c>
      <c r="AO678" t="s">
        <v>157</v>
      </c>
      <c r="AQ678" t="s">
        <v>102</v>
      </c>
      <c r="AR678" s="1" t="s">
        <v>81</v>
      </c>
      <c r="AS678" t="s">
        <v>112</v>
      </c>
      <c r="AT678" t="s">
        <v>110</v>
      </c>
      <c r="AU678" t="s">
        <v>101</v>
      </c>
      <c r="AV678" t="s">
        <v>102</v>
      </c>
      <c r="AW678" s="1"/>
      <c r="AX678" t="s">
        <v>102</v>
      </c>
    </row>
    <row r="679" spans="1:50" x14ac:dyDescent="0.25">
      <c r="A679" s="1">
        <v>678</v>
      </c>
      <c r="K679" t="s">
        <v>27</v>
      </c>
      <c r="P679">
        <f t="shared" si="190"/>
        <v>1</v>
      </c>
      <c r="Q679">
        <f t="shared" si="191"/>
        <v>3</v>
      </c>
      <c r="S679">
        <f t="shared" si="192"/>
        <v>0</v>
      </c>
      <c r="T679">
        <f t="shared" si="193"/>
        <v>0</v>
      </c>
      <c r="U679">
        <f t="shared" si="194"/>
        <v>0</v>
      </c>
      <c r="V679">
        <f t="shared" si="195"/>
        <v>0</v>
      </c>
      <c r="W679">
        <f t="shared" si="180"/>
        <v>0</v>
      </c>
      <c r="X679">
        <f t="shared" si="181"/>
        <v>0</v>
      </c>
      <c r="Y679">
        <f t="shared" si="182"/>
        <v>0</v>
      </c>
      <c r="Z679">
        <f t="shared" si="183"/>
        <v>0</v>
      </c>
      <c r="AA679">
        <f t="shared" si="184"/>
        <v>0</v>
      </c>
      <c r="AB679">
        <f t="shared" si="185"/>
        <v>1</v>
      </c>
      <c r="AC679">
        <f t="shared" si="186"/>
        <v>0</v>
      </c>
      <c r="AD679">
        <f t="shared" si="187"/>
        <v>0</v>
      </c>
      <c r="AE679">
        <f t="shared" si="188"/>
        <v>0</v>
      </c>
      <c r="AH679">
        <f t="shared" si="189"/>
        <v>1</v>
      </c>
      <c r="AI679">
        <f t="shared" si="196"/>
        <v>1</v>
      </c>
      <c r="AJ679" s="5" t="str">
        <f t="shared" si="197"/>
        <v>Correct</v>
      </c>
      <c r="AK679" s="37"/>
      <c r="AL679" t="s">
        <v>94</v>
      </c>
      <c r="AM679">
        <v>33</v>
      </c>
      <c r="AN679" t="s">
        <v>121</v>
      </c>
      <c r="AO679" t="s">
        <v>161</v>
      </c>
      <c r="AP679" t="s">
        <v>107</v>
      </c>
      <c r="AQ679" t="s">
        <v>98</v>
      </c>
      <c r="AR679" s="1" t="s">
        <v>362</v>
      </c>
      <c r="AS679" t="s">
        <v>112</v>
      </c>
      <c r="AT679" t="s">
        <v>137</v>
      </c>
      <c r="AU679" t="s">
        <v>101</v>
      </c>
      <c r="AV679" t="s">
        <v>102</v>
      </c>
      <c r="AW679" s="1" t="s">
        <v>92</v>
      </c>
      <c r="AX679" t="s">
        <v>102</v>
      </c>
    </row>
    <row r="680" spans="1:50" x14ac:dyDescent="0.25">
      <c r="A680" s="1">
        <v>679</v>
      </c>
      <c r="L680" t="s">
        <v>28</v>
      </c>
      <c r="M680" t="s">
        <v>29</v>
      </c>
      <c r="N680" t="s">
        <v>30</v>
      </c>
      <c r="P680">
        <f t="shared" si="190"/>
        <v>3</v>
      </c>
      <c r="Q680">
        <f t="shared" si="191"/>
        <v>1</v>
      </c>
      <c r="S680">
        <f t="shared" si="192"/>
        <v>0</v>
      </c>
      <c r="T680">
        <f t="shared" si="193"/>
        <v>0</v>
      </c>
      <c r="U680">
        <f t="shared" si="194"/>
        <v>0</v>
      </c>
      <c r="V680">
        <f t="shared" si="195"/>
        <v>0</v>
      </c>
      <c r="W680">
        <f t="shared" si="180"/>
        <v>0</v>
      </c>
      <c r="X680">
        <f t="shared" si="181"/>
        <v>0</v>
      </c>
      <c r="Y680">
        <f t="shared" si="182"/>
        <v>0</v>
      </c>
      <c r="Z680">
        <f t="shared" si="183"/>
        <v>0</v>
      </c>
      <c r="AA680">
        <f t="shared" si="184"/>
        <v>0</v>
      </c>
      <c r="AB680">
        <f t="shared" si="185"/>
        <v>0</v>
      </c>
      <c r="AC680">
        <f t="shared" si="186"/>
        <v>1</v>
      </c>
      <c r="AD680">
        <f t="shared" si="187"/>
        <v>1</v>
      </c>
      <c r="AE680">
        <f t="shared" si="188"/>
        <v>1</v>
      </c>
      <c r="AH680">
        <f t="shared" si="189"/>
        <v>3</v>
      </c>
      <c r="AI680">
        <f t="shared" si="196"/>
        <v>3</v>
      </c>
      <c r="AJ680" s="5" t="str">
        <f t="shared" si="197"/>
        <v>Correct</v>
      </c>
      <c r="AK680" s="37"/>
      <c r="AL680" t="s">
        <v>94</v>
      </c>
      <c r="AM680">
        <v>28</v>
      </c>
      <c r="AN680" t="s">
        <v>121</v>
      </c>
      <c r="AO680" t="s">
        <v>185</v>
      </c>
      <c r="AR680" s="1"/>
      <c r="AT680" t="s">
        <v>120</v>
      </c>
      <c r="AW680" s="1"/>
    </row>
    <row r="681" spans="1:50" x14ac:dyDescent="0.25">
      <c r="A681" s="1">
        <v>680</v>
      </c>
      <c r="C681" t="s">
        <v>20</v>
      </c>
      <c r="D681" t="s">
        <v>21</v>
      </c>
      <c r="M681" t="s">
        <v>29</v>
      </c>
      <c r="P681">
        <f t="shared" si="190"/>
        <v>3</v>
      </c>
      <c r="Q681">
        <f t="shared" si="191"/>
        <v>1</v>
      </c>
      <c r="S681">
        <f t="shared" si="192"/>
        <v>0</v>
      </c>
      <c r="T681">
        <f t="shared" si="193"/>
        <v>1</v>
      </c>
      <c r="U681">
        <f t="shared" si="194"/>
        <v>1</v>
      </c>
      <c r="V681">
        <f t="shared" si="195"/>
        <v>0</v>
      </c>
      <c r="W681">
        <f t="shared" si="180"/>
        <v>0</v>
      </c>
      <c r="X681">
        <f t="shared" si="181"/>
        <v>0</v>
      </c>
      <c r="Y681">
        <f t="shared" si="182"/>
        <v>0</v>
      </c>
      <c r="Z681">
        <f t="shared" si="183"/>
        <v>0</v>
      </c>
      <c r="AA681">
        <f t="shared" si="184"/>
        <v>0</v>
      </c>
      <c r="AB681">
        <f t="shared" si="185"/>
        <v>0</v>
      </c>
      <c r="AC681">
        <f t="shared" si="186"/>
        <v>0</v>
      </c>
      <c r="AD681">
        <f t="shared" si="187"/>
        <v>1</v>
      </c>
      <c r="AE681">
        <f t="shared" si="188"/>
        <v>0</v>
      </c>
      <c r="AH681">
        <f t="shared" si="189"/>
        <v>3</v>
      </c>
      <c r="AI681">
        <f t="shared" si="196"/>
        <v>3</v>
      </c>
      <c r="AJ681" s="5" t="str">
        <f t="shared" si="197"/>
        <v>Correct</v>
      </c>
      <c r="AK681" s="37"/>
      <c r="AL681" t="s">
        <v>94</v>
      </c>
      <c r="AM681">
        <v>75</v>
      </c>
      <c r="AN681" t="s">
        <v>121</v>
      </c>
      <c r="AO681" t="s">
        <v>217</v>
      </c>
      <c r="AP681" t="s">
        <v>107</v>
      </c>
      <c r="AQ681" t="s">
        <v>98</v>
      </c>
      <c r="AR681" s="1" t="s">
        <v>80</v>
      </c>
      <c r="AS681" t="s">
        <v>126</v>
      </c>
      <c r="AT681" t="s">
        <v>103</v>
      </c>
      <c r="AU681" t="s">
        <v>104</v>
      </c>
      <c r="AV681" t="s">
        <v>102</v>
      </c>
      <c r="AW681" s="1" t="s">
        <v>91</v>
      </c>
      <c r="AX681" t="s">
        <v>102</v>
      </c>
    </row>
    <row r="682" spans="1:50" x14ac:dyDescent="0.25">
      <c r="A682" s="1">
        <v>681</v>
      </c>
      <c r="M682" t="s">
        <v>29</v>
      </c>
      <c r="P682">
        <f t="shared" si="190"/>
        <v>1</v>
      </c>
      <c r="Q682">
        <f t="shared" si="191"/>
        <v>3</v>
      </c>
      <c r="S682">
        <f t="shared" si="192"/>
        <v>0</v>
      </c>
      <c r="T682">
        <f t="shared" si="193"/>
        <v>0</v>
      </c>
      <c r="U682">
        <f t="shared" si="194"/>
        <v>0</v>
      </c>
      <c r="V682">
        <f t="shared" si="195"/>
        <v>0</v>
      </c>
      <c r="W682">
        <f t="shared" si="180"/>
        <v>0</v>
      </c>
      <c r="X682">
        <f t="shared" si="181"/>
        <v>0</v>
      </c>
      <c r="Y682">
        <f t="shared" si="182"/>
        <v>0</v>
      </c>
      <c r="Z682">
        <f t="shared" si="183"/>
        <v>0</v>
      </c>
      <c r="AA682">
        <f t="shared" si="184"/>
        <v>0</v>
      </c>
      <c r="AB682">
        <f t="shared" si="185"/>
        <v>0</v>
      </c>
      <c r="AC682">
        <f t="shared" si="186"/>
        <v>0</v>
      </c>
      <c r="AD682">
        <f t="shared" si="187"/>
        <v>1</v>
      </c>
      <c r="AE682">
        <f t="shared" si="188"/>
        <v>0</v>
      </c>
      <c r="AH682">
        <f t="shared" si="189"/>
        <v>1</v>
      </c>
      <c r="AI682">
        <f t="shared" si="196"/>
        <v>1</v>
      </c>
      <c r="AJ682" s="5" t="str">
        <f t="shared" si="197"/>
        <v>Correct</v>
      </c>
      <c r="AK682" s="37"/>
      <c r="AL682" t="s">
        <v>105</v>
      </c>
      <c r="AM682">
        <v>31</v>
      </c>
      <c r="AN682" t="s">
        <v>121</v>
      </c>
      <c r="AO682" t="s">
        <v>167</v>
      </c>
      <c r="AP682" t="s">
        <v>107</v>
      </c>
      <c r="AQ682" t="s">
        <v>98</v>
      </c>
      <c r="AR682" s="1" t="s">
        <v>80</v>
      </c>
      <c r="AS682" t="s">
        <v>112</v>
      </c>
      <c r="AT682" t="s">
        <v>137</v>
      </c>
      <c r="AU682" t="s">
        <v>101</v>
      </c>
      <c r="AV682" t="s">
        <v>102</v>
      </c>
      <c r="AW682" s="1" t="s">
        <v>90</v>
      </c>
      <c r="AX682" t="s">
        <v>102</v>
      </c>
    </row>
    <row r="683" spans="1:50" x14ac:dyDescent="0.25">
      <c r="A683" s="1">
        <v>682</v>
      </c>
      <c r="D683" t="s">
        <v>21</v>
      </c>
      <c r="E683" t="s">
        <v>22</v>
      </c>
      <c r="G683" t="s">
        <v>24</v>
      </c>
      <c r="I683" t="s">
        <v>267</v>
      </c>
      <c r="P683">
        <f t="shared" si="190"/>
        <v>4</v>
      </c>
      <c r="Q683">
        <f t="shared" si="191"/>
        <v>0.75</v>
      </c>
      <c r="S683">
        <f t="shared" si="192"/>
        <v>0</v>
      </c>
      <c r="T683">
        <f t="shared" si="193"/>
        <v>0</v>
      </c>
      <c r="U683">
        <f t="shared" si="194"/>
        <v>0.75</v>
      </c>
      <c r="V683">
        <f t="shared" si="195"/>
        <v>0.75</v>
      </c>
      <c r="W683">
        <f t="shared" si="180"/>
        <v>0</v>
      </c>
      <c r="X683">
        <f t="shared" si="181"/>
        <v>0.75</v>
      </c>
      <c r="Y683">
        <f t="shared" si="182"/>
        <v>0</v>
      </c>
      <c r="Z683">
        <f t="shared" si="183"/>
        <v>0.75</v>
      </c>
      <c r="AA683">
        <f t="shared" si="184"/>
        <v>0</v>
      </c>
      <c r="AB683">
        <f t="shared" si="185"/>
        <v>0</v>
      </c>
      <c r="AC683">
        <f t="shared" si="186"/>
        <v>0</v>
      </c>
      <c r="AD683">
        <f t="shared" si="187"/>
        <v>0</v>
      </c>
      <c r="AE683">
        <f t="shared" si="188"/>
        <v>0</v>
      </c>
      <c r="AH683">
        <f t="shared" si="189"/>
        <v>3</v>
      </c>
      <c r="AI683">
        <f t="shared" si="196"/>
        <v>4</v>
      </c>
      <c r="AJ683" s="5" t="str">
        <f t="shared" si="197"/>
        <v>Correct</v>
      </c>
      <c r="AK683" s="37"/>
      <c r="AL683" t="s">
        <v>94</v>
      </c>
      <c r="AM683">
        <v>95</v>
      </c>
      <c r="AN683" t="s">
        <v>121</v>
      </c>
      <c r="AO683" t="s">
        <v>217</v>
      </c>
      <c r="AP683" t="s">
        <v>107</v>
      </c>
      <c r="AQ683" t="s">
        <v>98</v>
      </c>
      <c r="AR683" s="1" t="s">
        <v>80</v>
      </c>
      <c r="AT683" t="s">
        <v>120</v>
      </c>
      <c r="AU683" t="s">
        <v>104</v>
      </c>
      <c r="AV683" t="s">
        <v>102</v>
      </c>
      <c r="AW683" s="1" t="s">
        <v>373</v>
      </c>
      <c r="AX683" t="s">
        <v>98</v>
      </c>
    </row>
    <row r="684" spans="1:50" x14ac:dyDescent="0.25">
      <c r="A684" s="1">
        <v>683</v>
      </c>
      <c r="P684">
        <f t="shared" si="190"/>
        <v>0</v>
      </c>
      <c r="Q684" t="e">
        <f t="shared" si="191"/>
        <v>#DIV/0!</v>
      </c>
      <c r="S684">
        <f t="shared" si="192"/>
        <v>0</v>
      </c>
      <c r="T684">
        <f t="shared" si="193"/>
        <v>0</v>
      </c>
      <c r="U684">
        <f t="shared" si="194"/>
        <v>0</v>
      </c>
      <c r="V684">
        <f t="shared" si="195"/>
        <v>0</v>
      </c>
      <c r="W684">
        <f t="shared" si="180"/>
        <v>0</v>
      </c>
      <c r="X684">
        <f t="shared" si="181"/>
        <v>0</v>
      </c>
      <c r="Y684">
        <f t="shared" si="182"/>
        <v>0</v>
      </c>
      <c r="Z684">
        <f t="shared" si="183"/>
        <v>0</v>
      </c>
      <c r="AA684">
        <f t="shared" si="184"/>
        <v>0</v>
      </c>
      <c r="AB684">
        <f t="shared" si="185"/>
        <v>0</v>
      </c>
      <c r="AC684">
        <f t="shared" si="186"/>
        <v>0</v>
      </c>
      <c r="AD684">
        <f t="shared" si="187"/>
        <v>0</v>
      </c>
      <c r="AE684">
        <f t="shared" si="188"/>
        <v>0</v>
      </c>
      <c r="AH684">
        <f t="shared" si="189"/>
        <v>0</v>
      </c>
      <c r="AI684">
        <f t="shared" si="196"/>
        <v>0</v>
      </c>
      <c r="AJ684" s="5" t="str">
        <f t="shared" si="197"/>
        <v>Correct</v>
      </c>
      <c r="AK684" s="37"/>
      <c r="AL684" t="s">
        <v>105</v>
      </c>
      <c r="AM684">
        <v>25</v>
      </c>
      <c r="AN684" t="s">
        <v>121</v>
      </c>
      <c r="AO684" t="s">
        <v>178</v>
      </c>
      <c r="AP684" t="s">
        <v>107</v>
      </c>
      <c r="AQ684" t="s">
        <v>98</v>
      </c>
      <c r="AR684" s="1" t="s">
        <v>80</v>
      </c>
      <c r="AT684" t="s">
        <v>103</v>
      </c>
      <c r="AU684" t="s">
        <v>136</v>
      </c>
      <c r="AV684" t="s">
        <v>102</v>
      </c>
      <c r="AW684" s="1"/>
      <c r="AX684" t="s">
        <v>102</v>
      </c>
    </row>
    <row r="685" spans="1:50" x14ac:dyDescent="0.25">
      <c r="A685" s="1">
        <v>684</v>
      </c>
      <c r="L685" t="s">
        <v>28</v>
      </c>
      <c r="P685">
        <f t="shared" si="190"/>
        <v>1</v>
      </c>
      <c r="Q685">
        <f t="shared" si="191"/>
        <v>3</v>
      </c>
      <c r="S685">
        <f t="shared" si="192"/>
        <v>0</v>
      </c>
      <c r="T685">
        <f t="shared" si="193"/>
        <v>0</v>
      </c>
      <c r="U685">
        <f t="shared" si="194"/>
        <v>0</v>
      </c>
      <c r="V685">
        <f t="shared" si="195"/>
        <v>0</v>
      </c>
      <c r="W685">
        <f t="shared" si="180"/>
        <v>0</v>
      </c>
      <c r="X685">
        <f t="shared" si="181"/>
        <v>0</v>
      </c>
      <c r="Y685">
        <f t="shared" si="182"/>
        <v>0</v>
      </c>
      <c r="Z685">
        <f t="shared" si="183"/>
        <v>0</v>
      </c>
      <c r="AA685">
        <f t="shared" si="184"/>
        <v>0</v>
      </c>
      <c r="AB685">
        <f t="shared" si="185"/>
        <v>0</v>
      </c>
      <c r="AC685">
        <f t="shared" si="186"/>
        <v>1</v>
      </c>
      <c r="AD685">
        <f t="shared" si="187"/>
        <v>0</v>
      </c>
      <c r="AE685">
        <f t="shared" si="188"/>
        <v>0</v>
      </c>
      <c r="AH685">
        <f t="shared" si="189"/>
        <v>1</v>
      </c>
      <c r="AI685">
        <f t="shared" si="196"/>
        <v>1</v>
      </c>
      <c r="AJ685" s="5" t="str">
        <f t="shared" si="197"/>
        <v>Correct</v>
      </c>
      <c r="AK685" s="37"/>
      <c r="AL685" t="s">
        <v>94</v>
      </c>
      <c r="AM685">
        <v>24</v>
      </c>
      <c r="AN685" t="s">
        <v>121</v>
      </c>
      <c r="AO685" t="s">
        <v>185</v>
      </c>
      <c r="AP685" t="s">
        <v>107</v>
      </c>
      <c r="AQ685" t="s">
        <v>98</v>
      </c>
      <c r="AR685" s="1" t="s">
        <v>80</v>
      </c>
      <c r="AS685" t="s">
        <v>112</v>
      </c>
      <c r="AT685" t="s">
        <v>103</v>
      </c>
      <c r="AU685" t="s">
        <v>101</v>
      </c>
      <c r="AV685" t="s">
        <v>98</v>
      </c>
      <c r="AW685" s="1" t="s">
        <v>93</v>
      </c>
      <c r="AX685" t="s">
        <v>102</v>
      </c>
    </row>
    <row r="686" spans="1:50" x14ac:dyDescent="0.25">
      <c r="A686" s="1">
        <v>685</v>
      </c>
      <c r="B686" t="s">
        <v>19</v>
      </c>
      <c r="J686" t="s">
        <v>26</v>
      </c>
      <c r="L686" t="s">
        <v>28</v>
      </c>
      <c r="P686">
        <f t="shared" si="190"/>
        <v>3</v>
      </c>
      <c r="Q686">
        <f t="shared" si="191"/>
        <v>1</v>
      </c>
      <c r="S686">
        <f t="shared" si="192"/>
        <v>1</v>
      </c>
      <c r="T686">
        <f t="shared" si="193"/>
        <v>0</v>
      </c>
      <c r="U686">
        <f t="shared" si="194"/>
        <v>0</v>
      </c>
      <c r="V686">
        <f t="shared" si="195"/>
        <v>0</v>
      </c>
      <c r="W686">
        <f t="shared" si="180"/>
        <v>0</v>
      </c>
      <c r="X686">
        <f t="shared" si="181"/>
        <v>0</v>
      </c>
      <c r="Y686">
        <f t="shared" si="182"/>
        <v>0</v>
      </c>
      <c r="Z686">
        <f t="shared" si="183"/>
        <v>0</v>
      </c>
      <c r="AA686">
        <f t="shared" si="184"/>
        <v>1</v>
      </c>
      <c r="AB686">
        <f t="shared" si="185"/>
        <v>0</v>
      </c>
      <c r="AC686">
        <f t="shared" si="186"/>
        <v>1</v>
      </c>
      <c r="AD686">
        <f t="shared" si="187"/>
        <v>0</v>
      </c>
      <c r="AE686">
        <f t="shared" si="188"/>
        <v>0</v>
      </c>
      <c r="AH686">
        <f t="shared" si="189"/>
        <v>3</v>
      </c>
      <c r="AI686">
        <f t="shared" si="196"/>
        <v>3</v>
      </c>
      <c r="AJ686" s="5" t="str">
        <f t="shared" si="197"/>
        <v>Correct</v>
      </c>
      <c r="AK686" s="37"/>
      <c r="AL686" t="s">
        <v>94</v>
      </c>
      <c r="AM686">
        <v>40</v>
      </c>
      <c r="AN686" t="s">
        <v>121</v>
      </c>
      <c r="AO686" t="s">
        <v>122</v>
      </c>
      <c r="AP686" t="s">
        <v>107</v>
      </c>
      <c r="AQ686" t="s">
        <v>98</v>
      </c>
      <c r="AR686" s="1" t="s">
        <v>80</v>
      </c>
      <c r="AS686" t="s">
        <v>114</v>
      </c>
      <c r="AT686" t="s">
        <v>110</v>
      </c>
      <c r="AU686" t="s">
        <v>101</v>
      </c>
      <c r="AV686" t="s">
        <v>102</v>
      </c>
      <c r="AW686" s="1" t="s">
        <v>92</v>
      </c>
      <c r="AX686" t="s">
        <v>102</v>
      </c>
    </row>
    <row r="687" spans="1:50" x14ac:dyDescent="0.25">
      <c r="A687" s="1">
        <v>686</v>
      </c>
      <c r="C687" t="s">
        <v>20</v>
      </c>
      <c r="J687" t="s">
        <v>26</v>
      </c>
      <c r="K687" t="s">
        <v>27</v>
      </c>
      <c r="P687">
        <f t="shared" si="190"/>
        <v>3</v>
      </c>
      <c r="Q687">
        <f t="shared" si="191"/>
        <v>1</v>
      </c>
      <c r="S687">
        <f t="shared" si="192"/>
        <v>0</v>
      </c>
      <c r="T687">
        <f t="shared" si="193"/>
        <v>1</v>
      </c>
      <c r="U687">
        <f t="shared" si="194"/>
        <v>0</v>
      </c>
      <c r="V687">
        <f t="shared" si="195"/>
        <v>0</v>
      </c>
      <c r="W687">
        <f t="shared" si="180"/>
        <v>0</v>
      </c>
      <c r="X687">
        <f t="shared" si="181"/>
        <v>0</v>
      </c>
      <c r="Y687">
        <f t="shared" si="182"/>
        <v>0</v>
      </c>
      <c r="Z687">
        <f t="shared" si="183"/>
        <v>0</v>
      </c>
      <c r="AA687">
        <f t="shared" si="184"/>
        <v>1</v>
      </c>
      <c r="AB687">
        <f t="shared" si="185"/>
        <v>1</v>
      </c>
      <c r="AC687">
        <f t="shared" si="186"/>
        <v>0</v>
      </c>
      <c r="AD687">
        <f t="shared" si="187"/>
        <v>0</v>
      </c>
      <c r="AE687">
        <f t="shared" si="188"/>
        <v>0</v>
      </c>
      <c r="AH687">
        <f t="shared" si="189"/>
        <v>3</v>
      </c>
      <c r="AI687">
        <f t="shared" si="196"/>
        <v>3</v>
      </c>
      <c r="AJ687" s="5" t="str">
        <f t="shared" si="197"/>
        <v>Correct</v>
      </c>
      <c r="AK687" s="37"/>
      <c r="AL687" t="s">
        <v>105</v>
      </c>
      <c r="AM687">
        <v>91</v>
      </c>
      <c r="AN687" t="s">
        <v>121</v>
      </c>
      <c r="AO687" t="s">
        <v>217</v>
      </c>
      <c r="AP687" t="s">
        <v>107</v>
      </c>
      <c r="AQ687" t="s">
        <v>98</v>
      </c>
      <c r="AR687" s="1" t="s">
        <v>80</v>
      </c>
      <c r="AS687" t="s">
        <v>126</v>
      </c>
      <c r="AT687" t="s">
        <v>120</v>
      </c>
      <c r="AU687" t="s">
        <v>104</v>
      </c>
      <c r="AV687" t="s">
        <v>102</v>
      </c>
      <c r="AW687" s="1" t="s">
        <v>91</v>
      </c>
      <c r="AX687" t="s">
        <v>98</v>
      </c>
    </row>
    <row r="688" spans="1:50" x14ac:dyDescent="0.25">
      <c r="A688" s="1">
        <v>687</v>
      </c>
      <c r="C688" t="s">
        <v>20</v>
      </c>
      <c r="D688" t="s">
        <v>21</v>
      </c>
      <c r="N688" t="s">
        <v>30</v>
      </c>
      <c r="P688">
        <f t="shared" si="190"/>
        <v>3</v>
      </c>
      <c r="Q688">
        <f t="shared" si="191"/>
        <v>1</v>
      </c>
      <c r="S688">
        <f t="shared" si="192"/>
        <v>0</v>
      </c>
      <c r="T688">
        <f t="shared" si="193"/>
        <v>1</v>
      </c>
      <c r="U688">
        <f t="shared" si="194"/>
        <v>1</v>
      </c>
      <c r="V688">
        <f t="shared" si="195"/>
        <v>0</v>
      </c>
      <c r="W688">
        <f t="shared" si="180"/>
        <v>0</v>
      </c>
      <c r="X688">
        <f t="shared" si="181"/>
        <v>0</v>
      </c>
      <c r="Y688">
        <f t="shared" si="182"/>
        <v>0</v>
      </c>
      <c r="Z688">
        <f t="shared" si="183"/>
        <v>0</v>
      </c>
      <c r="AA688">
        <f t="shared" si="184"/>
        <v>0</v>
      </c>
      <c r="AB688">
        <f t="shared" si="185"/>
        <v>0</v>
      </c>
      <c r="AC688">
        <f t="shared" si="186"/>
        <v>0</v>
      </c>
      <c r="AD688">
        <f t="shared" si="187"/>
        <v>0</v>
      </c>
      <c r="AE688">
        <f t="shared" si="188"/>
        <v>1</v>
      </c>
      <c r="AH688">
        <f t="shared" si="189"/>
        <v>3</v>
      </c>
      <c r="AI688">
        <f t="shared" si="196"/>
        <v>3</v>
      </c>
      <c r="AJ688" s="5" t="str">
        <f t="shared" si="197"/>
        <v>Correct</v>
      </c>
      <c r="AK688" s="37"/>
      <c r="AL688" t="s">
        <v>105</v>
      </c>
      <c r="AM688">
        <v>38</v>
      </c>
      <c r="AN688" t="s">
        <v>121</v>
      </c>
      <c r="AO688" t="s">
        <v>177</v>
      </c>
      <c r="AP688" t="s">
        <v>107</v>
      </c>
      <c r="AQ688" t="s">
        <v>98</v>
      </c>
      <c r="AR688" s="1" t="s">
        <v>80</v>
      </c>
      <c r="AS688" t="s">
        <v>112</v>
      </c>
      <c r="AU688" t="s">
        <v>135</v>
      </c>
      <c r="AV688" t="s">
        <v>102</v>
      </c>
      <c r="AW688" s="1"/>
      <c r="AX688" t="s">
        <v>102</v>
      </c>
    </row>
    <row r="689" spans="1:50" x14ac:dyDescent="0.25">
      <c r="A689" s="1">
        <v>688</v>
      </c>
      <c r="H689" t="s">
        <v>25</v>
      </c>
      <c r="P689">
        <f t="shared" si="190"/>
        <v>1</v>
      </c>
      <c r="Q689">
        <f t="shared" si="191"/>
        <v>3</v>
      </c>
      <c r="S689">
        <f t="shared" si="192"/>
        <v>0</v>
      </c>
      <c r="T689">
        <f t="shared" si="193"/>
        <v>0</v>
      </c>
      <c r="U689">
        <f t="shared" si="194"/>
        <v>0</v>
      </c>
      <c r="V689">
        <f t="shared" si="195"/>
        <v>0</v>
      </c>
      <c r="W689">
        <f t="shared" si="180"/>
        <v>0</v>
      </c>
      <c r="X689">
        <f t="shared" si="181"/>
        <v>0</v>
      </c>
      <c r="Y689">
        <f t="shared" si="182"/>
        <v>1</v>
      </c>
      <c r="Z689">
        <f t="shared" si="183"/>
        <v>0</v>
      </c>
      <c r="AA689">
        <f t="shared" si="184"/>
        <v>0</v>
      </c>
      <c r="AB689">
        <f t="shared" si="185"/>
        <v>0</v>
      </c>
      <c r="AC689">
        <f t="shared" si="186"/>
        <v>0</v>
      </c>
      <c r="AD689">
        <f t="shared" si="187"/>
        <v>0</v>
      </c>
      <c r="AE689">
        <f t="shared" si="188"/>
        <v>0</v>
      </c>
      <c r="AH689">
        <f t="shared" si="189"/>
        <v>1</v>
      </c>
      <c r="AI689">
        <f t="shared" si="196"/>
        <v>1</v>
      </c>
      <c r="AJ689" s="5" t="str">
        <f t="shared" si="197"/>
        <v>Correct</v>
      </c>
      <c r="AK689" s="37"/>
      <c r="AL689" t="s">
        <v>105</v>
      </c>
      <c r="AM689">
        <v>43</v>
      </c>
      <c r="AN689" t="s">
        <v>121</v>
      </c>
      <c r="AO689" t="s">
        <v>122</v>
      </c>
      <c r="AP689" s="1" t="s">
        <v>346</v>
      </c>
      <c r="AQ689" t="s">
        <v>102</v>
      </c>
      <c r="AR689" s="1" t="s">
        <v>81</v>
      </c>
      <c r="AS689" t="s">
        <v>99</v>
      </c>
      <c r="AT689" t="s">
        <v>120</v>
      </c>
      <c r="AU689" t="s">
        <v>135</v>
      </c>
      <c r="AV689" t="s">
        <v>102</v>
      </c>
      <c r="AW689" s="1"/>
      <c r="AX689" t="s">
        <v>102</v>
      </c>
    </row>
    <row r="690" spans="1:50" x14ac:dyDescent="0.25">
      <c r="A690" s="1">
        <v>689</v>
      </c>
      <c r="K690" t="s">
        <v>27</v>
      </c>
      <c r="P690">
        <f t="shared" si="190"/>
        <v>1</v>
      </c>
      <c r="Q690">
        <f t="shared" si="191"/>
        <v>3</v>
      </c>
      <c r="S690">
        <f t="shared" si="192"/>
        <v>0</v>
      </c>
      <c r="T690">
        <f t="shared" si="193"/>
        <v>0</v>
      </c>
      <c r="U690">
        <f t="shared" si="194"/>
        <v>0</v>
      </c>
      <c r="V690">
        <f t="shared" si="195"/>
        <v>0</v>
      </c>
      <c r="W690">
        <f t="shared" si="180"/>
        <v>0</v>
      </c>
      <c r="X690">
        <f t="shared" si="181"/>
        <v>0</v>
      </c>
      <c r="Y690">
        <f t="shared" si="182"/>
        <v>0</v>
      </c>
      <c r="Z690">
        <f t="shared" si="183"/>
        <v>0</v>
      </c>
      <c r="AA690">
        <f t="shared" si="184"/>
        <v>0</v>
      </c>
      <c r="AB690">
        <f t="shared" si="185"/>
        <v>1</v>
      </c>
      <c r="AC690">
        <f t="shared" si="186"/>
        <v>0</v>
      </c>
      <c r="AD690">
        <f t="shared" si="187"/>
        <v>0</v>
      </c>
      <c r="AE690">
        <f t="shared" si="188"/>
        <v>0</v>
      </c>
      <c r="AH690">
        <f t="shared" si="189"/>
        <v>1</v>
      </c>
      <c r="AI690">
        <f t="shared" si="196"/>
        <v>1</v>
      </c>
      <c r="AJ690" s="5" t="str">
        <f t="shared" si="197"/>
        <v>Correct</v>
      </c>
      <c r="AK690" s="37"/>
      <c r="AL690" t="s">
        <v>94</v>
      </c>
      <c r="AM690">
        <v>64</v>
      </c>
      <c r="AN690" t="s">
        <v>121</v>
      </c>
      <c r="AO690" t="s">
        <v>217</v>
      </c>
      <c r="AP690" t="s">
        <v>107</v>
      </c>
      <c r="AQ690" t="s">
        <v>98</v>
      </c>
      <c r="AR690" s="1" t="s">
        <v>80</v>
      </c>
      <c r="AT690" t="s">
        <v>110</v>
      </c>
      <c r="AU690" t="s">
        <v>104</v>
      </c>
      <c r="AV690" t="s">
        <v>102</v>
      </c>
      <c r="AW690" s="1"/>
      <c r="AX690" t="s">
        <v>102</v>
      </c>
    </row>
    <row r="691" spans="1:50" x14ac:dyDescent="0.25">
      <c r="A691" s="1">
        <v>690</v>
      </c>
      <c r="I691" t="s">
        <v>267</v>
      </c>
      <c r="P691">
        <f t="shared" si="190"/>
        <v>1</v>
      </c>
      <c r="Q691">
        <f t="shared" si="191"/>
        <v>3</v>
      </c>
      <c r="S691">
        <f t="shared" si="192"/>
        <v>0</v>
      </c>
      <c r="T691">
        <f t="shared" si="193"/>
        <v>0</v>
      </c>
      <c r="U691">
        <f t="shared" si="194"/>
        <v>0</v>
      </c>
      <c r="V691">
        <f t="shared" si="195"/>
        <v>0</v>
      </c>
      <c r="W691">
        <f t="shared" si="180"/>
        <v>0</v>
      </c>
      <c r="X691">
        <f t="shared" si="181"/>
        <v>0</v>
      </c>
      <c r="Y691">
        <f t="shared" si="182"/>
        <v>0</v>
      </c>
      <c r="Z691">
        <f t="shared" si="183"/>
        <v>1</v>
      </c>
      <c r="AA691">
        <f t="shared" si="184"/>
        <v>0</v>
      </c>
      <c r="AB691">
        <f t="shared" si="185"/>
        <v>0</v>
      </c>
      <c r="AC691">
        <f t="shared" si="186"/>
        <v>0</v>
      </c>
      <c r="AD691">
        <f t="shared" si="187"/>
        <v>0</v>
      </c>
      <c r="AE691">
        <f t="shared" si="188"/>
        <v>0</v>
      </c>
      <c r="AH691">
        <f t="shared" si="189"/>
        <v>1</v>
      </c>
      <c r="AI691">
        <f t="shared" si="196"/>
        <v>1</v>
      </c>
      <c r="AJ691" s="5" t="str">
        <f t="shared" si="197"/>
        <v>Correct</v>
      </c>
      <c r="AK691" s="37"/>
      <c r="AL691" t="s">
        <v>94</v>
      </c>
      <c r="AM691">
        <v>89</v>
      </c>
      <c r="AN691" t="s">
        <v>121</v>
      </c>
      <c r="AO691" t="s">
        <v>217</v>
      </c>
      <c r="AP691" t="s">
        <v>107</v>
      </c>
      <c r="AQ691" t="s">
        <v>98</v>
      </c>
      <c r="AR691" s="1" t="s">
        <v>80</v>
      </c>
      <c r="AT691" t="s">
        <v>110</v>
      </c>
      <c r="AU691" t="s">
        <v>104</v>
      </c>
      <c r="AV691" t="s">
        <v>102</v>
      </c>
      <c r="AW691" s="1"/>
      <c r="AX691" t="s">
        <v>98</v>
      </c>
    </row>
    <row r="692" spans="1:50" x14ac:dyDescent="0.25">
      <c r="A692" s="1">
        <v>691</v>
      </c>
      <c r="B692" t="s">
        <v>19</v>
      </c>
      <c r="K692" t="s">
        <v>27</v>
      </c>
      <c r="L692" t="s">
        <v>28</v>
      </c>
      <c r="P692">
        <f t="shared" si="190"/>
        <v>3</v>
      </c>
      <c r="Q692">
        <f t="shared" si="191"/>
        <v>1</v>
      </c>
      <c r="S692">
        <f t="shared" si="192"/>
        <v>1</v>
      </c>
      <c r="T692">
        <f t="shared" si="193"/>
        <v>0</v>
      </c>
      <c r="U692">
        <f t="shared" si="194"/>
        <v>0</v>
      </c>
      <c r="V692">
        <f t="shared" si="195"/>
        <v>0</v>
      </c>
      <c r="W692">
        <f t="shared" si="180"/>
        <v>0</v>
      </c>
      <c r="X692">
        <f t="shared" si="181"/>
        <v>0</v>
      </c>
      <c r="Y692">
        <f t="shared" si="182"/>
        <v>0</v>
      </c>
      <c r="Z692">
        <f t="shared" si="183"/>
        <v>0</v>
      </c>
      <c r="AA692">
        <f t="shared" si="184"/>
        <v>0</v>
      </c>
      <c r="AB692">
        <f t="shared" si="185"/>
        <v>1</v>
      </c>
      <c r="AC692">
        <f t="shared" si="186"/>
        <v>1</v>
      </c>
      <c r="AD692">
        <f t="shared" si="187"/>
        <v>0</v>
      </c>
      <c r="AE692">
        <f t="shared" si="188"/>
        <v>0</v>
      </c>
      <c r="AH692">
        <f t="shared" si="189"/>
        <v>3</v>
      </c>
      <c r="AI692">
        <f t="shared" si="196"/>
        <v>3</v>
      </c>
      <c r="AJ692" s="5" t="str">
        <f t="shared" si="197"/>
        <v>Correct</v>
      </c>
      <c r="AK692" s="37"/>
      <c r="AL692" t="s">
        <v>105</v>
      </c>
      <c r="AM692">
        <v>39</v>
      </c>
      <c r="AN692" t="s">
        <v>121</v>
      </c>
      <c r="AO692" t="s">
        <v>180</v>
      </c>
      <c r="AP692" t="s">
        <v>107</v>
      </c>
      <c r="AQ692" t="s">
        <v>98</v>
      </c>
      <c r="AR692" s="1" t="s">
        <v>80</v>
      </c>
      <c r="AS692" t="s">
        <v>109</v>
      </c>
      <c r="AT692" t="s">
        <v>137</v>
      </c>
      <c r="AU692" t="s">
        <v>125</v>
      </c>
      <c r="AV692" t="s">
        <v>102</v>
      </c>
      <c r="AW692" s="1"/>
      <c r="AX692" t="s">
        <v>102</v>
      </c>
    </row>
    <row r="693" spans="1:50" x14ac:dyDescent="0.25">
      <c r="A693" s="1">
        <v>692</v>
      </c>
      <c r="D693" t="s">
        <v>21</v>
      </c>
      <c r="E693" t="s">
        <v>22</v>
      </c>
      <c r="N693" t="s">
        <v>30</v>
      </c>
      <c r="P693">
        <f t="shared" si="190"/>
        <v>3</v>
      </c>
      <c r="Q693">
        <f t="shared" si="191"/>
        <v>1</v>
      </c>
      <c r="S693">
        <f t="shared" si="192"/>
        <v>0</v>
      </c>
      <c r="T693">
        <f t="shared" si="193"/>
        <v>0</v>
      </c>
      <c r="U693">
        <f t="shared" si="194"/>
        <v>1</v>
      </c>
      <c r="V693">
        <f t="shared" si="195"/>
        <v>1</v>
      </c>
      <c r="W693">
        <f t="shared" si="180"/>
        <v>0</v>
      </c>
      <c r="X693">
        <f t="shared" si="181"/>
        <v>0</v>
      </c>
      <c r="Y693">
        <f t="shared" si="182"/>
        <v>0</v>
      </c>
      <c r="Z693">
        <f t="shared" si="183"/>
        <v>0</v>
      </c>
      <c r="AA693">
        <f t="shared" si="184"/>
        <v>0</v>
      </c>
      <c r="AB693">
        <f t="shared" si="185"/>
        <v>0</v>
      </c>
      <c r="AC693">
        <f t="shared" si="186"/>
        <v>0</v>
      </c>
      <c r="AD693">
        <f t="shared" si="187"/>
        <v>0</v>
      </c>
      <c r="AE693">
        <f t="shared" si="188"/>
        <v>1</v>
      </c>
      <c r="AH693">
        <f t="shared" si="189"/>
        <v>3</v>
      </c>
      <c r="AI693">
        <f t="shared" si="196"/>
        <v>3</v>
      </c>
      <c r="AJ693" s="5" t="str">
        <f t="shared" si="197"/>
        <v>Correct</v>
      </c>
      <c r="AK693" s="37"/>
      <c r="AL693" t="s">
        <v>94</v>
      </c>
      <c r="AM693">
        <v>87</v>
      </c>
      <c r="AN693" t="s">
        <v>121</v>
      </c>
      <c r="AO693" t="s">
        <v>217</v>
      </c>
      <c r="AP693" t="s">
        <v>107</v>
      </c>
      <c r="AQ693" t="s">
        <v>98</v>
      </c>
      <c r="AR693" s="1" t="s">
        <v>80</v>
      </c>
      <c r="AS693" t="s">
        <v>108</v>
      </c>
      <c r="AT693" t="s">
        <v>120</v>
      </c>
      <c r="AU693" t="s">
        <v>104</v>
      </c>
      <c r="AV693" t="s">
        <v>102</v>
      </c>
      <c r="AW693" s="1"/>
      <c r="AX693" t="s">
        <v>102</v>
      </c>
    </row>
    <row r="694" spans="1:50" x14ac:dyDescent="0.25">
      <c r="A694" s="1">
        <v>693</v>
      </c>
      <c r="B694" t="s">
        <v>19</v>
      </c>
      <c r="P694">
        <f t="shared" si="190"/>
        <v>1</v>
      </c>
      <c r="Q694">
        <f t="shared" si="191"/>
        <v>3</v>
      </c>
      <c r="S694">
        <f t="shared" si="192"/>
        <v>1</v>
      </c>
      <c r="T694">
        <f t="shared" si="193"/>
        <v>0</v>
      </c>
      <c r="U694">
        <f t="shared" si="194"/>
        <v>0</v>
      </c>
      <c r="V694">
        <f t="shared" si="195"/>
        <v>0</v>
      </c>
      <c r="W694">
        <f t="shared" si="180"/>
        <v>0</v>
      </c>
      <c r="X694">
        <f t="shared" si="181"/>
        <v>0</v>
      </c>
      <c r="Y694">
        <f t="shared" si="182"/>
        <v>0</v>
      </c>
      <c r="Z694">
        <f t="shared" si="183"/>
        <v>0</v>
      </c>
      <c r="AA694">
        <f t="shared" si="184"/>
        <v>0</v>
      </c>
      <c r="AB694">
        <f t="shared" si="185"/>
        <v>0</v>
      </c>
      <c r="AC694">
        <f t="shared" si="186"/>
        <v>0</v>
      </c>
      <c r="AD694">
        <f t="shared" si="187"/>
        <v>0</v>
      </c>
      <c r="AE694">
        <f t="shared" si="188"/>
        <v>0</v>
      </c>
      <c r="AH694">
        <f t="shared" si="189"/>
        <v>1</v>
      </c>
      <c r="AI694">
        <f t="shared" si="196"/>
        <v>1</v>
      </c>
      <c r="AJ694" s="5" t="str">
        <f t="shared" si="197"/>
        <v>Correct</v>
      </c>
      <c r="AK694" s="37"/>
      <c r="AR694" s="1"/>
      <c r="AT694" t="s">
        <v>103</v>
      </c>
      <c r="AW694" s="1"/>
    </row>
    <row r="695" spans="1:50" x14ac:dyDescent="0.25">
      <c r="A695" s="1">
        <v>694</v>
      </c>
      <c r="D695" t="s">
        <v>21</v>
      </c>
      <c r="K695" t="s">
        <v>27</v>
      </c>
      <c r="P695">
        <f t="shared" si="190"/>
        <v>2</v>
      </c>
      <c r="Q695">
        <f t="shared" si="191"/>
        <v>1.5</v>
      </c>
      <c r="S695">
        <f t="shared" si="192"/>
        <v>0</v>
      </c>
      <c r="T695">
        <f t="shared" si="193"/>
        <v>0</v>
      </c>
      <c r="U695">
        <f t="shared" si="194"/>
        <v>1</v>
      </c>
      <c r="V695">
        <f t="shared" si="195"/>
        <v>0</v>
      </c>
      <c r="W695">
        <f t="shared" si="180"/>
        <v>0</v>
      </c>
      <c r="X695">
        <f t="shared" si="181"/>
        <v>0</v>
      </c>
      <c r="Y695">
        <f t="shared" si="182"/>
        <v>0</v>
      </c>
      <c r="Z695">
        <f t="shared" si="183"/>
        <v>0</v>
      </c>
      <c r="AA695">
        <f t="shared" si="184"/>
        <v>0</v>
      </c>
      <c r="AB695">
        <f t="shared" si="185"/>
        <v>1</v>
      </c>
      <c r="AC695">
        <f t="shared" si="186"/>
        <v>0</v>
      </c>
      <c r="AD695">
        <f t="shared" si="187"/>
        <v>0</v>
      </c>
      <c r="AE695">
        <f t="shared" si="188"/>
        <v>0</v>
      </c>
      <c r="AH695">
        <f t="shared" si="189"/>
        <v>2</v>
      </c>
      <c r="AI695">
        <f t="shared" si="196"/>
        <v>2</v>
      </c>
      <c r="AJ695" s="5" t="str">
        <f t="shared" si="197"/>
        <v>Correct</v>
      </c>
      <c r="AK695" s="37"/>
      <c r="AL695" t="s">
        <v>94</v>
      </c>
      <c r="AM695">
        <v>97</v>
      </c>
      <c r="AN695" t="s">
        <v>121</v>
      </c>
      <c r="AO695" t="s">
        <v>217</v>
      </c>
      <c r="AP695" t="s">
        <v>107</v>
      </c>
      <c r="AQ695" t="s">
        <v>98</v>
      </c>
      <c r="AR695" s="1" t="s">
        <v>80</v>
      </c>
      <c r="AS695" t="s">
        <v>99</v>
      </c>
      <c r="AT695" t="s">
        <v>103</v>
      </c>
      <c r="AU695" t="s">
        <v>104</v>
      </c>
      <c r="AV695" t="s">
        <v>102</v>
      </c>
      <c r="AW695" s="1"/>
      <c r="AX695" t="s">
        <v>98</v>
      </c>
    </row>
    <row r="696" spans="1:50" x14ac:dyDescent="0.25">
      <c r="A696" s="1">
        <v>695</v>
      </c>
      <c r="C696" t="s">
        <v>20</v>
      </c>
      <c r="L696" t="s">
        <v>28</v>
      </c>
      <c r="P696">
        <f t="shared" si="190"/>
        <v>2</v>
      </c>
      <c r="Q696">
        <f t="shared" si="191"/>
        <v>1.5</v>
      </c>
      <c r="S696">
        <f t="shared" si="192"/>
        <v>0</v>
      </c>
      <c r="T696">
        <f t="shared" si="193"/>
        <v>1</v>
      </c>
      <c r="U696">
        <f t="shared" si="194"/>
        <v>0</v>
      </c>
      <c r="V696">
        <f t="shared" si="195"/>
        <v>0</v>
      </c>
      <c r="W696">
        <f t="shared" si="180"/>
        <v>0</v>
      </c>
      <c r="X696">
        <f t="shared" si="181"/>
        <v>0</v>
      </c>
      <c r="Y696">
        <f t="shared" si="182"/>
        <v>0</v>
      </c>
      <c r="Z696">
        <f t="shared" si="183"/>
        <v>0</v>
      </c>
      <c r="AA696">
        <f t="shared" si="184"/>
        <v>0</v>
      </c>
      <c r="AB696">
        <f t="shared" si="185"/>
        <v>0</v>
      </c>
      <c r="AC696">
        <f t="shared" si="186"/>
        <v>1</v>
      </c>
      <c r="AD696">
        <f t="shared" si="187"/>
        <v>0</v>
      </c>
      <c r="AE696">
        <f t="shared" si="188"/>
        <v>0</v>
      </c>
      <c r="AH696">
        <f t="shared" si="189"/>
        <v>2</v>
      </c>
      <c r="AI696">
        <f t="shared" si="196"/>
        <v>2</v>
      </c>
      <c r="AJ696" s="5" t="str">
        <f t="shared" si="197"/>
        <v>Correct</v>
      </c>
      <c r="AK696" s="37"/>
      <c r="AL696" t="s">
        <v>94</v>
      </c>
      <c r="AM696">
        <v>60</v>
      </c>
      <c r="AN696" t="s">
        <v>121</v>
      </c>
      <c r="AR696" s="1"/>
      <c r="AT696" t="s">
        <v>110</v>
      </c>
      <c r="AW696" s="1"/>
    </row>
    <row r="697" spans="1:50" x14ac:dyDescent="0.25">
      <c r="A697" s="1">
        <v>696</v>
      </c>
      <c r="B697" t="s">
        <v>19</v>
      </c>
      <c r="P697">
        <f t="shared" si="190"/>
        <v>1</v>
      </c>
      <c r="Q697">
        <f t="shared" si="191"/>
        <v>3</v>
      </c>
      <c r="S697">
        <f t="shared" si="192"/>
        <v>1</v>
      </c>
      <c r="T697">
        <f t="shared" si="193"/>
        <v>0</v>
      </c>
      <c r="U697">
        <f t="shared" si="194"/>
        <v>0</v>
      </c>
      <c r="V697">
        <f t="shared" si="195"/>
        <v>0</v>
      </c>
      <c r="W697">
        <f t="shared" si="180"/>
        <v>0</v>
      </c>
      <c r="X697">
        <f t="shared" si="181"/>
        <v>0</v>
      </c>
      <c r="Y697">
        <f t="shared" si="182"/>
        <v>0</v>
      </c>
      <c r="Z697">
        <f t="shared" si="183"/>
        <v>0</v>
      </c>
      <c r="AA697">
        <f t="shared" si="184"/>
        <v>0</v>
      </c>
      <c r="AB697">
        <f t="shared" si="185"/>
        <v>0</v>
      </c>
      <c r="AC697">
        <f t="shared" si="186"/>
        <v>0</v>
      </c>
      <c r="AD697">
        <f t="shared" si="187"/>
        <v>0</v>
      </c>
      <c r="AE697">
        <f t="shared" si="188"/>
        <v>0</v>
      </c>
      <c r="AH697">
        <f t="shared" si="189"/>
        <v>1</v>
      </c>
      <c r="AI697">
        <f t="shared" si="196"/>
        <v>1</v>
      </c>
      <c r="AJ697" s="5" t="str">
        <f t="shared" si="197"/>
        <v>Correct</v>
      </c>
      <c r="AK697" s="37"/>
      <c r="AL697" t="s">
        <v>94</v>
      </c>
      <c r="AM697">
        <v>67</v>
      </c>
      <c r="AN697" t="s">
        <v>121</v>
      </c>
      <c r="AO697" t="s">
        <v>276</v>
      </c>
      <c r="AP697" t="s">
        <v>128</v>
      </c>
      <c r="AQ697" t="s">
        <v>98</v>
      </c>
      <c r="AR697" s="1" t="s">
        <v>80</v>
      </c>
      <c r="AS697" t="s">
        <v>99</v>
      </c>
      <c r="AT697" t="s">
        <v>120</v>
      </c>
      <c r="AU697" t="s">
        <v>104</v>
      </c>
      <c r="AV697" t="s">
        <v>102</v>
      </c>
      <c r="AW697" s="1"/>
      <c r="AX697" t="s">
        <v>102</v>
      </c>
    </row>
    <row r="698" spans="1:50" x14ac:dyDescent="0.25">
      <c r="A698" s="1">
        <v>697</v>
      </c>
      <c r="C698" t="s">
        <v>20</v>
      </c>
      <c r="E698" t="s">
        <v>22</v>
      </c>
      <c r="I698" t="s">
        <v>267</v>
      </c>
      <c r="P698">
        <f t="shared" si="190"/>
        <v>3</v>
      </c>
      <c r="Q698">
        <f t="shared" si="191"/>
        <v>1</v>
      </c>
      <c r="S698">
        <f t="shared" si="192"/>
        <v>0</v>
      </c>
      <c r="T698">
        <f t="shared" si="193"/>
        <v>1</v>
      </c>
      <c r="U698">
        <f t="shared" si="194"/>
        <v>0</v>
      </c>
      <c r="V698">
        <f t="shared" si="195"/>
        <v>1</v>
      </c>
      <c r="W698">
        <f t="shared" si="180"/>
        <v>0</v>
      </c>
      <c r="X698">
        <f t="shared" si="181"/>
        <v>0</v>
      </c>
      <c r="Y698">
        <f t="shared" si="182"/>
        <v>0</v>
      </c>
      <c r="Z698">
        <f t="shared" si="183"/>
        <v>1</v>
      </c>
      <c r="AA698">
        <f t="shared" si="184"/>
        <v>0</v>
      </c>
      <c r="AB698">
        <f t="shared" si="185"/>
        <v>0</v>
      </c>
      <c r="AC698">
        <f t="shared" si="186"/>
        <v>0</v>
      </c>
      <c r="AD698">
        <f t="shared" si="187"/>
        <v>0</v>
      </c>
      <c r="AE698">
        <f t="shared" si="188"/>
        <v>0</v>
      </c>
      <c r="AH698">
        <f t="shared" si="189"/>
        <v>3</v>
      </c>
      <c r="AI698">
        <f t="shared" si="196"/>
        <v>3</v>
      </c>
      <c r="AJ698" s="5" t="str">
        <f t="shared" si="197"/>
        <v>Correct</v>
      </c>
      <c r="AK698" s="37"/>
      <c r="AL698" t="s">
        <v>105</v>
      </c>
      <c r="AM698">
        <v>71</v>
      </c>
      <c r="AN698" t="s">
        <v>95</v>
      </c>
      <c r="AO698" t="s">
        <v>149</v>
      </c>
      <c r="AP698" t="s">
        <v>107</v>
      </c>
      <c r="AQ698" t="s">
        <v>98</v>
      </c>
      <c r="AR698" s="1" t="s">
        <v>80</v>
      </c>
      <c r="AU698" t="s">
        <v>104</v>
      </c>
      <c r="AV698" t="s">
        <v>102</v>
      </c>
      <c r="AW698" s="1"/>
      <c r="AX698" t="s">
        <v>98</v>
      </c>
    </row>
    <row r="699" spans="1:50" x14ac:dyDescent="0.25">
      <c r="A699" s="1">
        <v>698</v>
      </c>
      <c r="D699" t="s">
        <v>21</v>
      </c>
      <c r="J699" t="s">
        <v>26</v>
      </c>
      <c r="K699" t="s">
        <v>27</v>
      </c>
      <c r="P699">
        <f t="shared" si="190"/>
        <v>3</v>
      </c>
      <c r="Q699">
        <f t="shared" si="191"/>
        <v>1</v>
      </c>
      <c r="S699">
        <f t="shared" si="192"/>
        <v>0</v>
      </c>
      <c r="T699">
        <f t="shared" si="193"/>
        <v>0</v>
      </c>
      <c r="U699">
        <f t="shared" si="194"/>
        <v>1</v>
      </c>
      <c r="V699">
        <f t="shared" si="195"/>
        <v>0</v>
      </c>
      <c r="W699">
        <f t="shared" si="180"/>
        <v>0</v>
      </c>
      <c r="X699">
        <f t="shared" si="181"/>
        <v>0</v>
      </c>
      <c r="Y699">
        <f t="shared" si="182"/>
        <v>0</v>
      </c>
      <c r="Z699">
        <f t="shared" si="183"/>
        <v>0</v>
      </c>
      <c r="AA699">
        <f t="shared" si="184"/>
        <v>1</v>
      </c>
      <c r="AB699">
        <f t="shared" si="185"/>
        <v>1</v>
      </c>
      <c r="AC699">
        <f t="shared" si="186"/>
        <v>0</v>
      </c>
      <c r="AD699">
        <f t="shared" si="187"/>
        <v>0</v>
      </c>
      <c r="AE699">
        <f t="shared" si="188"/>
        <v>0</v>
      </c>
      <c r="AH699">
        <f t="shared" si="189"/>
        <v>3</v>
      </c>
      <c r="AI699">
        <f t="shared" si="196"/>
        <v>3</v>
      </c>
      <c r="AJ699" s="5" t="str">
        <f t="shared" si="197"/>
        <v>Correct</v>
      </c>
      <c r="AK699" s="37"/>
      <c r="AL699" t="s">
        <v>105</v>
      </c>
      <c r="AM699">
        <v>65</v>
      </c>
      <c r="AO699" t="s">
        <v>138</v>
      </c>
      <c r="AP699" t="s">
        <v>107</v>
      </c>
      <c r="AR699" s="1" t="s">
        <v>80</v>
      </c>
      <c r="AS699" t="s">
        <v>126</v>
      </c>
      <c r="AT699" t="s">
        <v>120</v>
      </c>
      <c r="AU699" t="s">
        <v>104</v>
      </c>
      <c r="AV699" t="s">
        <v>102</v>
      </c>
      <c r="AW699" s="1"/>
      <c r="AX699" t="s">
        <v>98</v>
      </c>
    </row>
    <row r="700" spans="1:50" x14ac:dyDescent="0.25">
      <c r="A700" s="1">
        <v>699</v>
      </c>
      <c r="C700" t="s">
        <v>20</v>
      </c>
      <c r="P700">
        <f t="shared" si="190"/>
        <v>1</v>
      </c>
      <c r="Q700">
        <f t="shared" si="191"/>
        <v>3</v>
      </c>
      <c r="S700">
        <f t="shared" si="192"/>
        <v>0</v>
      </c>
      <c r="T700">
        <f t="shared" si="193"/>
        <v>1</v>
      </c>
      <c r="U700">
        <f t="shared" si="194"/>
        <v>0</v>
      </c>
      <c r="V700">
        <f t="shared" si="195"/>
        <v>0</v>
      </c>
      <c r="W700">
        <f t="shared" si="180"/>
        <v>0</v>
      </c>
      <c r="X700">
        <f t="shared" si="181"/>
        <v>0</v>
      </c>
      <c r="Y700">
        <f t="shared" si="182"/>
        <v>0</v>
      </c>
      <c r="Z700">
        <f t="shared" si="183"/>
        <v>0</v>
      </c>
      <c r="AA700">
        <f t="shared" si="184"/>
        <v>0</v>
      </c>
      <c r="AB700">
        <f t="shared" si="185"/>
        <v>0</v>
      </c>
      <c r="AC700">
        <f t="shared" si="186"/>
        <v>0</v>
      </c>
      <c r="AD700">
        <f t="shared" si="187"/>
        <v>0</v>
      </c>
      <c r="AE700">
        <f t="shared" si="188"/>
        <v>0</v>
      </c>
      <c r="AH700">
        <f t="shared" si="189"/>
        <v>1</v>
      </c>
      <c r="AI700">
        <f t="shared" si="196"/>
        <v>1</v>
      </c>
      <c r="AJ700" s="5" t="str">
        <f t="shared" si="197"/>
        <v>Correct</v>
      </c>
      <c r="AK700" s="37"/>
      <c r="AL700" t="s">
        <v>94</v>
      </c>
      <c r="AM700">
        <v>82</v>
      </c>
      <c r="AN700" t="s">
        <v>95</v>
      </c>
      <c r="AO700" t="s">
        <v>127</v>
      </c>
      <c r="AP700" t="s">
        <v>107</v>
      </c>
      <c r="AQ700" t="s">
        <v>98</v>
      </c>
      <c r="AR700" s="1" t="s">
        <v>80</v>
      </c>
      <c r="AT700" t="s">
        <v>110</v>
      </c>
      <c r="AU700" t="s">
        <v>104</v>
      </c>
      <c r="AV700" t="s">
        <v>102</v>
      </c>
      <c r="AW700" s="1"/>
      <c r="AX700" t="s">
        <v>98</v>
      </c>
    </row>
    <row r="701" spans="1:50" x14ac:dyDescent="0.25">
      <c r="A701" s="1">
        <v>700</v>
      </c>
      <c r="E701" t="s">
        <v>22</v>
      </c>
      <c r="I701" t="s">
        <v>267</v>
      </c>
      <c r="M701" t="s">
        <v>29</v>
      </c>
      <c r="P701">
        <f t="shared" si="190"/>
        <v>3</v>
      </c>
      <c r="Q701">
        <f t="shared" si="191"/>
        <v>1</v>
      </c>
      <c r="S701">
        <f t="shared" si="192"/>
        <v>0</v>
      </c>
      <c r="T701">
        <f t="shared" si="193"/>
        <v>0</v>
      </c>
      <c r="U701">
        <f t="shared" si="194"/>
        <v>0</v>
      </c>
      <c r="V701">
        <f t="shared" si="195"/>
        <v>1</v>
      </c>
      <c r="W701">
        <f t="shared" si="180"/>
        <v>0</v>
      </c>
      <c r="X701">
        <f t="shared" si="181"/>
        <v>0</v>
      </c>
      <c r="Y701">
        <f t="shared" si="182"/>
        <v>0</v>
      </c>
      <c r="Z701">
        <f t="shared" si="183"/>
        <v>1</v>
      </c>
      <c r="AA701">
        <f t="shared" si="184"/>
        <v>0</v>
      </c>
      <c r="AB701">
        <f t="shared" si="185"/>
        <v>0</v>
      </c>
      <c r="AC701">
        <f t="shared" si="186"/>
        <v>0</v>
      </c>
      <c r="AD701">
        <f t="shared" si="187"/>
        <v>1</v>
      </c>
      <c r="AE701">
        <f t="shared" si="188"/>
        <v>0</v>
      </c>
      <c r="AH701">
        <f t="shared" si="189"/>
        <v>3</v>
      </c>
      <c r="AI701">
        <f t="shared" si="196"/>
        <v>3</v>
      </c>
      <c r="AJ701" s="5" t="str">
        <f t="shared" si="197"/>
        <v>Correct</v>
      </c>
      <c r="AK701" s="37"/>
      <c r="AM701">
        <v>87</v>
      </c>
      <c r="AN701" t="s">
        <v>95</v>
      </c>
      <c r="AO701" t="s">
        <v>127</v>
      </c>
      <c r="AP701" t="s">
        <v>107</v>
      </c>
      <c r="AQ701" t="s">
        <v>98</v>
      </c>
      <c r="AR701" s="1" t="s">
        <v>80</v>
      </c>
      <c r="AS701" t="s">
        <v>109</v>
      </c>
      <c r="AT701" t="s">
        <v>110</v>
      </c>
      <c r="AU701" t="s">
        <v>104</v>
      </c>
      <c r="AV701" t="s">
        <v>102</v>
      </c>
      <c r="AW701" s="1"/>
      <c r="AX701" t="s">
        <v>102</v>
      </c>
    </row>
    <row r="702" spans="1:50" x14ac:dyDescent="0.25">
      <c r="A702" s="1">
        <v>701</v>
      </c>
      <c r="P702">
        <f t="shared" si="190"/>
        <v>0</v>
      </c>
      <c r="Q702" t="e">
        <f t="shared" si="191"/>
        <v>#DIV/0!</v>
      </c>
      <c r="S702">
        <f t="shared" si="192"/>
        <v>0</v>
      </c>
      <c r="T702">
        <f t="shared" si="193"/>
        <v>0</v>
      </c>
      <c r="U702">
        <f t="shared" si="194"/>
        <v>0</v>
      </c>
      <c r="V702">
        <f t="shared" si="195"/>
        <v>0</v>
      </c>
      <c r="W702">
        <f t="shared" si="180"/>
        <v>0</v>
      </c>
      <c r="X702">
        <f t="shared" si="181"/>
        <v>0</v>
      </c>
      <c r="Y702">
        <f t="shared" si="182"/>
        <v>0</v>
      </c>
      <c r="Z702">
        <f t="shared" si="183"/>
        <v>0</v>
      </c>
      <c r="AA702">
        <f t="shared" si="184"/>
        <v>0</v>
      </c>
      <c r="AB702">
        <f t="shared" si="185"/>
        <v>0</v>
      </c>
      <c r="AC702">
        <f t="shared" si="186"/>
        <v>0</v>
      </c>
      <c r="AD702">
        <f t="shared" si="187"/>
        <v>0</v>
      </c>
      <c r="AE702">
        <f t="shared" si="188"/>
        <v>0</v>
      </c>
      <c r="AH702">
        <f t="shared" si="189"/>
        <v>0</v>
      </c>
      <c r="AI702">
        <f t="shared" si="196"/>
        <v>0</v>
      </c>
      <c r="AJ702" s="5" t="str">
        <f t="shared" si="197"/>
        <v>Correct</v>
      </c>
      <c r="AK702" s="37"/>
      <c r="AL702" t="s">
        <v>105</v>
      </c>
      <c r="AM702">
        <v>68</v>
      </c>
      <c r="AN702" t="s">
        <v>95</v>
      </c>
      <c r="AO702" t="s">
        <v>234</v>
      </c>
      <c r="AP702" t="s">
        <v>128</v>
      </c>
      <c r="AQ702" t="s">
        <v>98</v>
      </c>
      <c r="AR702" s="1" t="s">
        <v>80</v>
      </c>
      <c r="AS702" t="s">
        <v>126</v>
      </c>
      <c r="AT702" t="s">
        <v>133</v>
      </c>
      <c r="AU702" t="s">
        <v>101</v>
      </c>
      <c r="AV702" t="s">
        <v>102</v>
      </c>
      <c r="AW702" s="1"/>
      <c r="AX702" t="s">
        <v>102</v>
      </c>
    </row>
    <row r="703" spans="1:50" x14ac:dyDescent="0.25">
      <c r="A703" s="1">
        <v>702</v>
      </c>
      <c r="B703" t="s">
        <v>19</v>
      </c>
      <c r="P703">
        <f t="shared" si="190"/>
        <v>1</v>
      </c>
      <c r="Q703">
        <f t="shared" si="191"/>
        <v>3</v>
      </c>
      <c r="S703">
        <f t="shared" si="192"/>
        <v>1</v>
      </c>
      <c r="T703">
        <f t="shared" si="193"/>
        <v>0</v>
      </c>
      <c r="U703">
        <f t="shared" si="194"/>
        <v>0</v>
      </c>
      <c r="V703">
        <f t="shared" si="195"/>
        <v>0</v>
      </c>
      <c r="W703">
        <f t="shared" si="180"/>
        <v>0</v>
      </c>
      <c r="X703">
        <f t="shared" si="181"/>
        <v>0</v>
      </c>
      <c r="Y703">
        <f t="shared" si="182"/>
        <v>0</v>
      </c>
      <c r="Z703">
        <f t="shared" si="183"/>
        <v>0</v>
      </c>
      <c r="AA703">
        <f t="shared" si="184"/>
        <v>0</v>
      </c>
      <c r="AB703">
        <f t="shared" si="185"/>
        <v>0</v>
      </c>
      <c r="AC703">
        <f t="shared" si="186"/>
        <v>0</v>
      </c>
      <c r="AD703">
        <f t="shared" si="187"/>
        <v>0</v>
      </c>
      <c r="AE703">
        <f t="shared" si="188"/>
        <v>0</v>
      </c>
      <c r="AH703">
        <f t="shared" si="189"/>
        <v>1</v>
      </c>
      <c r="AI703">
        <f t="shared" si="196"/>
        <v>1</v>
      </c>
      <c r="AJ703" s="5" t="str">
        <f t="shared" si="197"/>
        <v>Correct</v>
      </c>
      <c r="AK703" s="37"/>
      <c r="AL703" t="s">
        <v>94</v>
      </c>
      <c r="AM703">
        <v>40</v>
      </c>
      <c r="AN703" t="s">
        <v>121</v>
      </c>
      <c r="AO703" t="s">
        <v>122</v>
      </c>
      <c r="AP703" t="s">
        <v>107</v>
      </c>
      <c r="AQ703" t="s">
        <v>98</v>
      </c>
      <c r="AR703" s="1" t="s">
        <v>80</v>
      </c>
      <c r="AS703" t="s">
        <v>114</v>
      </c>
      <c r="AT703" t="s">
        <v>103</v>
      </c>
      <c r="AU703" t="s">
        <v>101</v>
      </c>
      <c r="AV703" t="s">
        <v>102</v>
      </c>
      <c r="AW703" s="1"/>
      <c r="AX703" t="s">
        <v>102</v>
      </c>
    </row>
    <row r="704" spans="1:50" x14ac:dyDescent="0.25">
      <c r="A704" s="1">
        <v>703</v>
      </c>
      <c r="E704" t="s">
        <v>22</v>
      </c>
      <c r="H704" t="s">
        <v>25</v>
      </c>
      <c r="N704" t="s">
        <v>30</v>
      </c>
      <c r="P704">
        <f t="shared" si="190"/>
        <v>3</v>
      </c>
      <c r="Q704">
        <f t="shared" si="191"/>
        <v>1</v>
      </c>
      <c r="S704">
        <f t="shared" si="192"/>
        <v>0</v>
      </c>
      <c r="T704">
        <f t="shared" si="193"/>
        <v>0</v>
      </c>
      <c r="U704">
        <f t="shared" si="194"/>
        <v>0</v>
      </c>
      <c r="V704">
        <f t="shared" si="195"/>
        <v>1</v>
      </c>
      <c r="W704">
        <f t="shared" si="180"/>
        <v>0</v>
      </c>
      <c r="X704">
        <f t="shared" si="181"/>
        <v>0</v>
      </c>
      <c r="Y704">
        <f t="shared" si="182"/>
        <v>1</v>
      </c>
      <c r="Z704">
        <f t="shared" si="183"/>
        <v>0</v>
      </c>
      <c r="AA704">
        <f t="shared" si="184"/>
        <v>0</v>
      </c>
      <c r="AB704">
        <f t="shared" si="185"/>
        <v>0</v>
      </c>
      <c r="AC704">
        <f t="shared" si="186"/>
        <v>0</v>
      </c>
      <c r="AD704">
        <f t="shared" si="187"/>
        <v>0</v>
      </c>
      <c r="AE704">
        <f t="shared" si="188"/>
        <v>1</v>
      </c>
      <c r="AH704">
        <f t="shared" si="189"/>
        <v>3</v>
      </c>
      <c r="AI704">
        <f t="shared" si="196"/>
        <v>3</v>
      </c>
      <c r="AJ704" s="5" t="str">
        <f t="shared" si="197"/>
        <v>Correct</v>
      </c>
      <c r="AK704" s="37"/>
      <c r="AL704" t="s">
        <v>105</v>
      </c>
      <c r="AM704">
        <v>43</v>
      </c>
      <c r="AN704" t="s">
        <v>121</v>
      </c>
      <c r="AO704" t="s">
        <v>122</v>
      </c>
      <c r="AP704" s="1" t="s">
        <v>346</v>
      </c>
      <c r="AQ704" t="s">
        <v>98</v>
      </c>
      <c r="AR704" s="1" t="s">
        <v>81</v>
      </c>
      <c r="AS704" t="s">
        <v>99</v>
      </c>
      <c r="AT704" t="s">
        <v>110</v>
      </c>
      <c r="AU704" t="s">
        <v>135</v>
      </c>
      <c r="AV704" t="s">
        <v>102</v>
      </c>
      <c r="AW704" s="1"/>
      <c r="AX704" t="s">
        <v>102</v>
      </c>
    </row>
    <row r="705" spans="1:50" x14ac:dyDescent="0.25">
      <c r="A705" s="1">
        <v>704</v>
      </c>
      <c r="C705" t="s">
        <v>20</v>
      </c>
      <c r="E705" t="s">
        <v>22</v>
      </c>
      <c r="K705" t="s">
        <v>27</v>
      </c>
      <c r="P705">
        <f t="shared" si="190"/>
        <v>3</v>
      </c>
      <c r="Q705">
        <f t="shared" si="191"/>
        <v>1</v>
      </c>
      <c r="S705">
        <f t="shared" si="192"/>
        <v>0</v>
      </c>
      <c r="T705">
        <f t="shared" si="193"/>
        <v>1</v>
      </c>
      <c r="U705">
        <f t="shared" si="194"/>
        <v>0</v>
      </c>
      <c r="V705">
        <f t="shared" si="195"/>
        <v>1</v>
      </c>
      <c r="W705">
        <f t="shared" si="180"/>
        <v>0</v>
      </c>
      <c r="X705">
        <f t="shared" si="181"/>
        <v>0</v>
      </c>
      <c r="Y705">
        <f t="shared" si="182"/>
        <v>0</v>
      </c>
      <c r="Z705">
        <f t="shared" si="183"/>
        <v>0</v>
      </c>
      <c r="AA705">
        <f t="shared" si="184"/>
        <v>0</v>
      </c>
      <c r="AB705">
        <f t="shared" si="185"/>
        <v>1</v>
      </c>
      <c r="AC705">
        <f t="shared" si="186"/>
        <v>0</v>
      </c>
      <c r="AD705">
        <f t="shared" si="187"/>
        <v>0</v>
      </c>
      <c r="AE705">
        <f t="shared" si="188"/>
        <v>0</v>
      </c>
      <c r="AH705">
        <f t="shared" si="189"/>
        <v>3</v>
      </c>
      <c r="AI705">
        <f t="shared" si="196"/>
        <v>3</v>
      </c>
      <c r="AJ705" s="5" t="str">
        <f t="shared" si="197"/>
        <v>Correct</v>
      </c>
      <c r="AK705" s="37"/>
      <c r="AL705" t="s">
        <v>105</v>
      </c>
      <c r="AM705">
        <v>64</v>
      </c>
      <c r="AN705" t="s">
        <v>95</v>
      </c>
      <c r="AO705" t="s">
        <v>277</v>
      </c>
      <c r="AP705" t="s">
        <v>107</v>
      </c>
      <c r="AR705" s="1" t="s">
        <v>80</v>
      </c>
      <c r="AS705" t="s">
        <v>114</v>
      </c>
      <c r="AT705" t="s">
        <v>110</v>
      </c>
      <c r="AU705" t="s">
        <v>104</v>
      </c>
      <c r="AV705" t="s">
        <v>102</v>
      </c>
      <c r="AW705" s="1"/>
      <c r="AX705" t="s">
        <v>102</v>
      </c>
    </row>
    <row r="706" spans="1:50" x14ac:dyDescent="0.25">
      <c r="A706" s="1">
        <v>705</v>
      </c>
      <c r="N706" t="s">
        <v>30</v>
      </c>
      <c r="P706">
        <f t="shared" si="190"/>
        <v>1</v>
      </c>
      <c r="Q706">
        <f t="shared" si="191"/>
        <v>3</v>
      </c>
      <c r="S706">
        <f t="shared" si="192"/>
        <v>0</v>
      </c>
      <c r="T706">
        <f t="shared" si="193"/>
        <v>0</v>
      </c>
      <c r="U706">
        <f t="shared" si="194"/>
        <v>0</v>
      </c>
      <c r="V706">
        <f t="shared" si="195"/>
        <v>0</v>
      </c>
      <c r="W706">
        <f t="shared" ref="W706:W769" si="198">IF($P706&lt;3,IF($F706=$F$1,1,0),IF($F706=$F$1,$Q706,0))</f>
        <v>0</v>
      </c>
      <c r="X706">
        <f t="shared" ref="X706:X769" si="199">IF($P706&lt;3,IF($G706=$G$1,1,0),IF($G706=$G$1,$Q706,0))</f>
        <v>0</v>
      </c>
      <c r="Y706">
        <f t="shared" ref="Y706:Y769" si="200">IF($P706&lt;3,IF($H706=$H$1,1,0),IF($H706=$H$1,$Q706,0))</f>
        <v>0</v>
      </c>
      <c r="Z706">
        <f t="shared" ref="Z706:Z769" si="201">IF($P706&lt;3,IF($I706=$I$1,1,0),IF($I706=$I$1,$Q706,0))</f>
        <v>0</v>
      </c>
      <c r="AA706">
        <f t="shared" ref="AA706:AA769" si="202">IF($P706&lt;3,IF($J706=$J$1,1,0),IF($J706=$J$1,$Q706,0))</f>
        <v>0</v>
      </c>
      <c r="AB706">
        <f t="shared" ref="AB706:AB769" si="203">IF($P706&lt;3,IF($K706=$K$1,1,0),IF($K706=$K$1,$Q706,0))</f>
        <v>0</v>
      </c>
      <c r="AC706">
        <f t="shared" ref="AC706:AC769" si="204">IF($P706&lt;3,IF($L706=$L$1,1,0),IF($L706=$L$1,$Q706,0))</f>
        <v>0</v>
      </c>
      <c r="AD706">
        <f t="shared" ref="AD706:AD769" si="205">IF($P706&lt;3,IF($M706=$M$1,1,0),IF($M706=$M$1,$Q706,0))</f>
        <v>0</v>
      </c>
      <c r="AE706">
        <f t="shared" ref="AE706:AE769" si="206">IF($P706&lt;3,IF($N706=$N$1,1,0),IF($N706=$N$1,$Q706,0))</f>
        <v>1</v>
      </c>
      <c r="AH706">
        <f t="shared" ref="AH706:AH769" si="207">SUM(S706:AE706)</f>
        <v>1</v>
      </c>
      <c r="AI706">
        <f t="shared" si="196"/>
        <v>1</v>
      </c>
      <c r="AJ706" s="5" t="str">
        <f t="shared" si="197"/>
        <v>Correct</v>
      </c>
      <c r="AK706" s="37"/>
      <c r="AL706" t="s">
        <v>105</v>
      </c>
      <c r="AM706">
        <v>66</v>
      </c>
      <c r="AN706" t="s">
        <v>95</v>
      </c>
      <c r="AO706" t="s">
        <v>278</v>
      </c>
      <c r="AP706" t="s">
        <v>128</v>
      </c>
      <c r="AQ706" t="s">
        <v>98</v>
      </c>
      <c r="AR706" s="1" t="s">
        <v>363</v>
      </c>
      <c r="AS706" t="s">
        <v>112</v>
      </c>
      <c r="AT706" t="s">
        <v>110</v>
      </c>
      <c r="AU706" t="s">
        <v>104</v>
      </c>
      <c r="AV706" t="s">
        <v>102</v>
      </c>
      <c r="AW706" s="1"/>
      <c r="AX706" t="s">
        <v>102</v>
      </c>
    </row>
    <row r="707" spans="1:50" x14ac:dyDescent="0.25">
      <c r="A707" s="1">
        <v>706</v>
      </c>
      <c r="C707" t="s">
        <v>20</v>
      </c>
      <c r="D707" t="s">
        <v>21</v>
      </c>
      <c r="P707">
        <f t="shared" ref="P707:P770" si="208">COUNTA(B707:N707)</f>
        <v>2</v>
      </c>
      <c r="Q707">
        <f t="shared" ref="Q707:Q770" si="209">3/P707</f>
        <v>1.5</v>
      </c>
      <c r="S707">
        <f t="shared" ref="S707:S770" si="210">IF($P707&lt;3,IF($B707=$B$1,1,0),IF($B707=$B$1,$Q707,0))</f>
        <v>0</v>
      </c>
      <c r="T707">
        <f t="shared" ref="T707:T770" si="211">IF($P707&lt;3,IF($C707=$C$1,1,0),IF($C707=$C$1,$Q707,0))</f>
        <v>1</v>
      </c>
      <c r="U707">
        <f t="shared" ref="U707:U770" si="212">IF($P707&lt;3,IF($D707=$D$1,1,0),IF($D707=$D$1,$Q707,0))</f>
        <v>1</v>
      </c>
      <c r="V707">
        <f t="shared" ref="V707:V770" si="213">IF($P707&lt;3,IF($E707=$E$1,1,0),IF($E707=$E$1,$Q707,0))</f>
        <v>0</v>
      </c>
      <c r="W707">
        <f t="shared" si="198"/>
        <v>0</v>
      </c>
      <c r="X707">
        <f t="shared" si="199"/>
        <v>0</v>
      </c>
      <c r="Y707">
        <f t="shared" si="200"/>
        <v>0</v>
      </c>
      <c r="Z707">
        <f t="shared" si="201"/>
        <v>0</v>
      </c>
      <c r="AA707">
        <f t="shared" si="202"/>
        <v>0</v>
      </c>
      <c r="AB707">
        <f t="shared" si="203"/>
        <v>0</v>
      </c>
      <c r="AC707">
        <f t="shared" si="204"/>
        <v>0</v>
      </c>
      <c r="AD707">
        <f t="shared" si="205"/>
        <v>0</v>
      </c>
      <c r="AE707">
        <f t="shared" si="206"/>
        <v>0</v>
      </c>
      <c r="AH707">
        <f t="shared" si="207"/>
        <v>2</v>
      </c>
      <c r="AI707">
        <f t="shared" ref="AI707:AI770" si="214">P707</f>
        <v>2</v>
      </c>
      <c r="AJ707" s="5" t="str">
        <f t="shared" ref="AJ707:AJ770" si="215">IF(AH707=AI707,"Correct",IF(AH707=3,"Correct","Wrong"))</f>
        <v>Correct</v>
      </c>
      <c r="AK707" s="37"/>
      <c r="AL707" t="s">
        <v>105</v>
      </c>
      <c r="AM707">
        <v>72</v>
      </c>
      <c r="AN707" t="s">
        <v>95</v>
      </c>
      <c r="AO707" t="s">
        <v>147</v>
      </c>
      <c r="AP707" t="s">
        <v>107</v>
      </c>
      <c r="AQ707" t="s">
        <v>98</v>
      </c>
      <c r="AR707" s="1" t="s">
        <v>80</v>
      </c>
      <c r="AS707" t="s">
        <v>114</v>
      </c>
      <c r="AT707" t="s">
        <v>110</v>
      </c>
      <c r="AU707" t="s">
        <v>104</v>
      </c>
      <c r="AV707" t="s">
        <v>102</v>
      </c>
      <c r="AW707" s="1"/>
      <c r="AX707" t="s">
        <v>98</v>
      </c>
    </row>
    <row r="708" spans="1:50" x14ac:dyDescent="0.25">
      <c r="A708" s="1">
        <v>707</v>
      </c>
      <c r="B708" t="s">
        <v>19</v>
      </c>
      <c r="C708" t="s">
        <v>20</v>
      </c>
      <c r="D708" t="s">
        <v>21</v>
      </c>
      <c r="H708" t="s">
        <v>25</v>
      </c>
      <c r="K708" t="s">
        <v>27</v>
      </c>
      <c r="L708" t="s">
        <v>28</v>
      </c>
      <c r="N708" t="s">
        <v>30</v>
      </c>
      <c r="P708">
        <f t="shared" si="208"/>
        <v>7</v>
      </c>
      <c r="Q708">
        <f t="shared" si="209"/>
        <v>0.42857142857142855</v>
      </c>
      <c r="S708">
        <f t="shared" si="210"/>
        <v>0.42857142857142855</v>
      </c>
      <c r="T708">
        <f t="shared" si="211"/>
        <v>0.42857142857142855</v>
      </c>
      <c r="U708">
        <f t="shared" si="212"/>
        <v>0.42857142857142855</v>
      </c>
      <c r="V708">
        <f t="shared" si="213"/>
        <v>0</v>
      </c>
      <c r="W708">
        <f t="shared" si="198"/>
        <v>0</v>
      </c>
      <c r="X708">
        <f t="shared" si="199"/>
        <v>0</v>
      </c>
      <c r="Y708">
        <f t="shared" si="200"/>
        <v>0.42857142857142855</v>
      </c>
      <c r="Z708">
        <f t="shared" si="201"/>
        <v>0</v>
      </c>
      <c r="AA708">
        <f t="shared" si="202"/>
        <v>0</v>
      </c>
      <c r="AB708">
        <f t="shared" si="203"/>
        <v>0.42857142857142855</v>
      </c>
      <c r="AC708">
        <f t="shared" si="204"/>
        <v>0.42857142857142855</v>
      </c>
      <c r="AD708">
        <f t="shared" si="205"/>
        <v>0</v>
      </c>
      <c r="AE708">
        <f t="shared" si="206"/>
        <v>0.42857142857142855</v>
      </c>
      <c r="AH708">
        <f t="shared" si="207"/>
        <v>2.9999999999999996</v>
      </c>
      <c r="AI708">
        <f t="shared" si="214"/>
        <v>7</v>
      </c>
      <c r="AJ708" s="5" t="str">
        <f t="shared" si="215"/>
        <v>Correct</v>
      </c>
      <c r="AK708" s="37"/>
      <c r="AL708" t="s">
        <v>94</v>
      </c>
      <c r="AM708">
        <v>58</v>
      </c>
      <c r="AN708" t="s">
        <v>95</v>
      </c>
      <c r="AO708" t="s">
        <v>249</v>
      </c>
      <c r="AP708" t="s">
        <v>107</v>
      </c>
      <c r="AQ708" t="s">
        <v>98</v>
      </c>
      <c r="AR708" s="1" t="s">
        <v>80</v>
      </c>
      <c r="AS708" t="s">
        <v>99</v>
      </c>
      <c r="AT708" t="s">
        <v>100</v>
      </c>
      <c r="AU708" t="s">
        <v>101</v>
      </c>
      <c r="AV708" t="s">
        <v>102</v>
      </c>
      <c r="AW708" s="1"/>
      <c r="AX708" t="s">
        <v>102</v>
      </c>
    </row>
    <row r="709" spans="1:50" x14ac:dyDescent="0.25">
      <c r="A709" s="1">
        <v>708</v>
      </c>
      <c r="K709" t="s">
        <v>27</v>
      </c>
      <c r="L709" t="s">
        <v>28</v>
      </c>
      <c r="P709">
        <f t="shared" si="208"/>
        <v>2</v>
      </c>
      <c r="Q709">
        <f t="shared" si="209"/>
        <v>1.5</v>
      </c>
      <c r="S709">
        <f t="shared" si="210"/>
        <v>0</v>
      </c>
      <c r="T709">
        <f t="shared" si="211"/>
        <v>0</v>
      </c>
      <c r="U709">
        <f t="shared" si="212"/>
        <v>0</v>
      </c>
      <c r="V709">
        <f t="shared" si="213"/>
        <v>0</v>
      </c>
      <c r="W709">
        <f t="shared" si="198"/>
        <v>0</v>
      </c>
      <c r="X709">
        <f t="shared" si="199"/>
        <v>0</v>
      </c>
      <c r="Y709">
        <f t="shared" si="200"/>
        <v>0</v>
      </c>
      <c r="Z709">
        <f t="shared" si="201"/>
        <v>0</v>
      </c>
      <c r="AA709">
        <f t="shared" si="202"/>
        <v>0</v>
      </c>
      <c r="AB709">
        <f t="shared" si="203"/>
        <v>1</v>
      </c>
      <c r="AC709">
        <f t="shared" si="204"/>
        <v>1</v>
      </c>
      <c r="AD709">
        <f t="shared" si="205"/>
        <v>0</v>
      </c>
      <c r="AE709">
        <f t="shared" si="206"/>
        <v>0</v>
      </c>
      <c r="AH709">
        <f t="shared" si="207"/>
        <v>2</v>
      </c>
      <c r="AI709">
        <f t="shared" si="214"/>
        <v>2</v>
      </c>
      <c r="AJ709" s="5" t="str">
        <f t="shared" si="215"/>
        <v>Correct</v>
      </c>
      <c r="AK709" s="37"/>
      <c r="AL709" t="s">
        <v>94</v>
      </c>
      <c r="AM709">
        <v>62</v>
      </c>
      <c r="AN709" t="s">
        <v>95</v>
      </c>
      <c r="AO709" t="s">
        <v>277</v>
      </c>
      <c r="AP709" t="s">
        <v>107</v>
      </c>
      <c r="AQ709" t="s">
        <v>98</v>
      </c>
      <c r="AR709" s="1" t="s">
        <v>80</v>
      </c>
      <c r="AS709" t="s">
        <v>126</v>
      </c>
      <c r="AT709" t="s">
        <v>110</v>
      </c>
      <c r="AU709" t="s">
        <v>101</v>
      </c>
      <c r="AV709" t="s">
        <v>102</v>
      </c>
      <c r="AW709" s="1"/>
      <c r="AX709" t="s">
        <v>102</v>
      </c>
    </row>
    <row r="710" spans="1:50" x14ac:dyDescent="0.25">
      <c r="A710" s="1">
        <v>709</v>
      </c>
      <c r="C710" t="s">
        <v>20</v>
      </c>
      <c r="J710" t="s">
        <v>26</v>
      </c>
      <c r="L710" t="s">
        <v>28</v>
      </c>
      <c r="P710">
        <f t="shared" si="208"/>
        <v>3</v>
      </c>
      <c r="Q710">
        <f t="shared" si="209"/>
        <v>1</v>
      </c>
      <c r="S710">
        <f t="shared" si="210"/>
        <v>0</v>
      </c>
      <c r="T710">
        <f t="shared" si="211"/>
        <v>1</v>
      </c>
      <c r="U710">
        <f t="shared" si="212"/>
        <v>0</v>
      </c>
      <c r="V710">
        <f t="shared" si="213"/>
        <v>0</v>
      </c>
      <c r="W710">
        <f t="shared" si="198"/>
        <v>0</v>
      </c>
      <c r="X710">
        <f t="shared" si="199"/>
        <v>0</v>
      </c>
      <c r="Y710">
        <f t="shared" si="200"/>
        <v>0</v>
      </c>
      <c r="Z710">
        <f t="shared" si="201"/>
        <v>0</v>
      </c>
      <c r="AA710">
        <f t="shared" si="202"/>
        <v>1</v>
      </c>
      <c r="AB710">
        <f t="shared" si="203"/>
        <v>0</v>
      </c>
      <c r="AC710">
        <f t="shared" si="204"/>
        <v>1</v>
      </c>
      <c r="AD710">
        <f t="shared" si="205"/>
        <v>0</v>
      </c>
      <c r="AE710">
        <f t="shared" si="206"/>
        <v>0</v>
      </c>
      <c r="AH710">
        <f t="shared" si="207"/>
        <v>3</v>
      </c>
      <c r="AI710">
        <f t="shared" si="214"/>
        <v>3</v>
      </c>
      <c r="AJ710" s="5" t="str">
        <f t="shared" si="215"/>
        <v>Correct</v>
      </c>
      <c r="AK710" s="37"/>
      <c r="AL710" t="s">
        <v>105</v>
      </c>
      <c r="AM710">
        <v>38</v>
      </c>
      <c r="AN710" t="s">
        <v>95</v>
      </c>
      <c r="AO710" t="s">
        <v>96</v>
      </c>
      <c r="AP710" t="s">
        <v>107</v>
      </c>
      <c r="AQ710" t="s">
        <v>98</v>
      </c>
      <c r="AR710" s="1" t="s">
        <v>80</v>
      </c>
      <c r="AS710" t="s">
        <v>99</v>
      </c>
      <c r="AT710" t="s">
        <v>133</v>
      </c>
      <c r="AU710" t="s">
        <v>101</v>
      </c>
      <c r="AV710" t="s">
        <v>102</v>
      </c>
      <c r="AW710" s="1"/>
      <c r="AX710" t="s">
        <v>102</v>
      </c>
    </row>
    <row r="711" spans="1:50" x14ac:dyDescent="0.25">
      <c r="A711" s="1">
        <v>710</v>
      </c>
      <c r="P711">
        <f t="shared" si="208"/>
        <v>0</v>
      </c>
      <c r="Q711" t="e">
        <f t="shared" si="209"/>
        <v>#DIV/0!</v>
      </c>
      <c r="S711">
        <f t="shared" si="210"/>
        <v>0</v>
      </c>
      <c r="T711">
        <f t="shared" si="211"/>
        <v>0</v>
      </c>
      <c r="U711">
        <f t="shared" si="212"/>
        <v>0</v>
      </c>
      <c r="V711">
        <f t="shared" si="213"/>
        <v>0</v>
      </c>
      <c r="W711">
        <f t="shared" si="198"/>
        <v>0</v>
      </c>
      <c r="X711">
        <f t="shared" si="199"/>
        <v>0</v>
      </c>
      <c r="Y711">
        <f t="shared" si="200"/>
        <v>0</v>
      </c>
      <c r="Z711">
        <f t="shared" si="201"/>
        <v>0</v>
      </c>
      <c r="AA711">
        <f t="shared" si="202"/>
        <v>0</v>
      </c>
      <c r="AB711">
        <f t="shared" si="203"/>
        <v>0</v>
      </c>
      <c r="AC711">
        <f t="shared" si="204"/>
        <v>0</v>
      </c>
      <c r="AD711">
        <f t="shared" si="205"/>
        <v>0</v>
      </c>
      <c r="AE711">
        <f t="shared" si="206"/>
        <v>0</v>
      </c>
      <c r="AH711">
        <f t="shared" si="207"/>
        <v>0</v>
      </c>
      <c r="AI711">
        <f t="shared" si="214"/>
        <v>0</v>
      </c>
      <c r="AJ711" s="5" t="str">
        <f t="shared" si="215"/>
        <v>Correct</v>
      </c>
      <c r="AK711" s="37"/>
      <c r="AL711" t="s">
        <v>94</v>
      </c>
      <c r="AM711">
        <v>78</v>
      </c>
      <c r="AN711" t="s">
        <v>95</v>
      </c>
      <c r="AO711" t="s">
        <v>157</v>
      </c>
      <c r="AP711" t="s">
        <v>97</v>
      </c>
      <c r="AQ711" t="s">
        <v>98</v>
      </c>
      <c r="AR711" s="1" t="s">
        <v>80</v>
      </c>
      <c r="AS711" t="s">
        <v>112</v>
      </c>
      <c r="AT711" t="s">
        <v>110</v>
      </c>
      <c r="AU711" t="s">
        <v>104</v>
      </c>
      <c r="AV711" t="s">
        <v>102</v>
      </c>
      <c r="AW711" s="1"/>
      <c r="AX711" t="s">
        <v>102</v>
      </c>
    </row>
    <row r="712" spans="1:50" x14ac:dyDescent="0.25">
      <c r="A712" s="1">
        <v>711</v>
      </c>
      <c r="E712" t="s">
        <v>22</v>
      </c>
      <c r="G712" t="s">
        <v>24</v>
      </c>
      <c r="I712" t="s">
        <v>267</v>
      </c>
      <c r="P712">
        <f t="shared" si="208"/>
        <v>3</v>
      </c>
      <c r="Q712">
        <f t="shared" si="209"/>
        <v>1</v>
      </c>
      <c r="S712">
        <f t="shared" si="210"/>
        <v>0</v>
      </c>
      <c r="T712">
        <f t="shared" si="211"/>
        <v>0</v>
      </c>
      <c r="U712">
        <f t="shared" si="212"/>
        <v>0</v>
      </c>
      <c r="V712">
        <f t="shared" si="213"/>
        <v>1</v>
      </c>
      <c r="W712">
        <f t="shared" si="198"/>
        <v>0</v>
      </c>
      <c r="X712">
        <f t="shared" si="199"/>
        <v>1</v>
      </c>
      <c r="Y712">
        <f t="shared" si="200"/>
        <v>0</v>
      </c>
      <c r="Z712">
        <f t="shared" si="201"/>
        <v>1</v>
      </c>
      <c r="AA712">
        <f t="shared" si="202"/>
        <v>0</v>
      </c>
      <c r="AB712">
        <f t="shared" si="203"/>
        <v>0</v>
      </c>
      <c r="AC712">
        <f t="shared" si="204"/>
        <v>0</v>
      </c>
      <c r="AD712">
        <f t="shared" si="205"/>
        <v>0</v>
      </c>
      <c r="AE712">
        <f t="shared" si="206"/>
        <v>0</v>
      </c>
      <c r="AH712">
        <f t="shared" si="207"/>
        <v>3</v>
      </c>
      <c r="AI712">
        <f t="shared" si="214"/>
        <v>3</v>
      </c>
      <c r="AJ712" s="5" t="str">
        <f t="shared" si="215"/>
        <v>Correct</v>
      </c>
      <c r="AK712" s="37"/>
      <c r="AL712" t="s">
        <v>94</v>
      </c>
      <c r="AM712">
        <v>74</v>
      </c>
      <c r="AN712" t="s">
        <v>95</v>
      </c>
      <c r="AO712" t="s">
        <v>96</v>
      </c>
      <c r="AP712" t="s">
        <v>107</v>
      </c>
      <c r="AR712" s="1" t="s">
        <v>80</v>
      </c>
      <c r="AT712" t="s">
        <v>100</v>
      </c>
      <c r="AU712" t="s">
        <v>104</v>
      </c>
      <c r="AV712" t="s">
        <v>102</v>
      </c>
      <c r="AW712" s="1"/>
      <c r="AX712" t="s">
        <v>98</v>
      </c>
    </row>
    <row r="713" spans="1:50" x14ac:dyDescent="0.25">
      <c r="A713" s="1">
        <v>712</v>
      </c>
      <c r="L713" t="s">
        <v>28</v>
      </c>
      <c r="P713">
        <f t="shared" si="208"/>
        <v>1</v>
      </c>
      <c r="Q713">
        <f t="shared" si="209"/>
        <v>3</v>
      </c>
      <c r="S713">
        <f t="shared" si="210"/>
        <v>0</v>
      </c>
      <c r="T713">
        <f t="shared" si="211"/>
        <v>0</v>
      </c>
      <c r="U713">
        <f t="shared" si="212"/>
        <v>0</v>
      </c>
      <c r="V713">
        <f t="shared" si="213"/>
        <v>0</v>
      </c>
      <c r="W713">
        <f t="shared" si="198"/>
        <v>0</v>
      </c>
      <c r="X713">
        <f t="shared" si="199"/>
        <v>0</v>
      </c>
      <c r="Y713">
        <f t="shared" si="200"/>
        <v>0</v>
      </c>
      <c r="Z713">
        <f t="shared" si="201"/>
        <v>0</v>
      </c>
      <c r="AA713">
        <f t="shared" si="202"/>
        <v>0</v>
      </c>
      <c r="AB713">
        <f t="shared" si="203"/>
        <v>0</v>
      </c>
      <c r="AC713">
        <f t="shared" si="204"/>
        <v>1</v>
      </c>
      <c r="AD713">
        <f t="shared" si="205"/>
        <v>0</v>
      </c>
      <c r="AE713">
        <f t="shared" si="206"/>
        <v>0</v>
      </c>
      <c r="AH713">
        <f t="shared" si="207"/>
        <v>1</v>
      </c>
      <c r="AI713">
        <f t="shared" si="214"/>
        <v>1</v>
      </c>
      <c r="AJ713" s="5" t="str">
        <f t="shared" si="215"/>
        <v>Correct</v>
      </c>
      <c r="AK713" s="37"/>
      <c r="AL713" t="s">
        <v>94</v>
      </c>
      <c r="AM713">
        <v>56</v>
      </c>
      <c r="AN713" t="s">
        <v>95</v>
      </c>
      <c r="AO713" t="s">
        <v>96</v>
      </c>
      <c r="AP713" t="s">
        <v>97</v>
      </c>
      <c r="AR713" s="1" t="s">
        <v>80</v>
      </c>
      <c r="AS713" t="s">
        <v>112</v>
      </c>
      <c r="AT713" t="s">
        <v>120</v>
      </c>
      <c r="AU713" t="s">
        <v>101</v>
      </c>
      <c r="AV713" t="s">
        <v>102</v>
      </c>
      <c r="AW713" s="1"/>
      <c r="AX713" t="s">
        <v>102</v>
      </c>
    </row>
    <row r="714" spans="1:50" x14ac:dyDescent="0.25">
      <c r="A714" s="1">
        <v>713</v>
      </c>
      <c r="H714" t="s">
        <v>25</v>
      </c>
      <c r="I714" t="s">
        <v>267</v>
      </c>
      <c r="N714" t="s">
        <v>30</v>
      </c>
      <c r="P714">
        <f t="shared" si="208"/>
        <v>3</v>
      </c>
      <c r="Q714">
        <f t="shared" si="209"/>
        <v>1</v>
      </c>
      <c r="S714">
        <f t="shared" si="210"/>
        <v>0</v>
      </c>
      <c r="T714">
        <f t="shared" si="211"/>
        <v>0</v>
      </c>
      <c r="U714">
        <f t="shared" si="212"/>
        <v>0</v>
      </c>
      <c r="V714">
        <f t="shared" si="213"/>
        <v>0</v>
      </c>
      <c r="W714">
        <f t="shared" si="198"/>
        <v>0</v>
      </c>
      <c r="X714">
        <f t="shared" si="199"/>
        <v>0</v>
      </c>
      <c r="Y714">
        <f t="shared" si="200"/>
        <v>1</v>
      </c>
      <c r="Z714">
        <f t="shared" si="201"/>
        <v>1</v>
      </c>
      <c r="AA714">
        <f t="shared" si="202"/>
        <v>0</v>
      </c>
      <c r="AB714">
        <f t="shared" si="203"/>
        <v>0</v>
      </c>
      <c r="AC714">
        <f t="shared" si="204"/>
        <v>0</v>
      </c>
      <c r="AD714">
        <f t="shared" si="205"/>
        <v>0</v>
      </c>
      <c r="AE714">
        <f t="shared" si="206"/>
        <v>1</v>
      </c>
      <c r="AH714">
        <f t="shared" si="207"/>
        <v>3</v>
      </c>
      <c r="AI714">
        <f t="shared" si="214"/>
        <v>3</v>
      </c>
      <c r="AJ714" s="5" t="str">
        <f t="shared" si="215"/>
        <v>Correct</v>
      </c>
      <c r="AK714" s="37"/>
      <c r="AL714" t="s">
        <v>94</v>
      </c>
      <c r="AM714">
        <v>72</v>
      </c>
      <c r="AN714" t="s">
        <v>95</v>
      </c>
      <c r="AO714" t="s">
        <v>195</v>
      </c>
      <c r="AP714" t="s">
        <v>97</v>
      </c>
      <c r="AQ714" t="s">
        <v>98</v>
      </c>
      <c r="AR714" s="1" t="s">
        <v>80</v>
      </c>
      <c r="AT714" t="s">
        <v>133</v>
      </c>
      <c r="AU714" t="s">
        <v>104</v>
      </c>
      <c r="AV714" t="s">
        <v>102</v>
      </c>
      <c r="AW714" s="1"/>
      <c r="AX714" t="s">
        <v>102</v>
      </c>
    </row>
    <row r="715" spans="1:50" x14ac:dyDescent="0.25">
      <c r="A715" s="1">
        <v>714</v>
      </c>
      <c r="D715" t="s">
        <v>21</v>
      </c>
      <c r="E715" t="s">
        <v>22</v>
      </c>
      <c r="J715" t="s">
        <v>26</v>
      </c>
      <c r="P715">
        <f t="shared" si="208"/>
        <v>3</v>
      </c>
      <c r="Q715">
        <f t="shared" si="209"/>
        <v>1</v>
      </c>
      <c r="S715">
        <f t="shared" si="210"/>
        <v>0</v>
      </c>
      <c r="T715">
        <f t="shared" si="211"/>
        <v>0</v>
      </c>
      <c r="U715">
        <f t="shared" si="212"/>
        <v>1</v>
      </c>
      <c r="V715">
        <f t="shared" si="213"/>
        <v>1</v>
      </c>
      <c r="W715">
        <f t="shared" si="198"/>
        <v>0</v>
      </c>
      <c r="X715">
        <f t="shared" si="199"/>
        <v>0</v>
      </c>
      <c r="Y715">
        <f t="shared" si="200"/>
        <v>0</v>
      </c>
      <c r="Z715">
        <f t="shared" si="201"/>
        <v>0</v>
      </c>
      <c r="AA715">
        <f t="shared" si="202"/>
        <v>1</v>
      </c>
      <c r="AB715">
        <f t="shared" si="203"/>
        <v>0</v>
      </c>
      <c r="AC715">
        <f t="shared" si="204"/>
        <v>0</v>
      </c>
      <c r="AD715">
        <f t="shared" si="205"/>
        <v>0</v>
      </c>
      <c r="AE715">
        <f t="shared" si="206"/>
        <v>0</v>
      </c>
      <c r="AH715">
        <f t="shared" si="207"/>
        <v>3</v>
      </c>
      <c r="AI715">
        <f t="shared" si="214"/>
        <v>3</v>
      </c>
      <c r="AJ715" s="5" t="str">
        <f t="shared" si="215"/>
        <v>Correct</v>
      </c>
      <c r="AK715" s="37"/>
      <c r="AL715" t="s">
        <v>105</v>
      </c>
      <c r="AM715">
        <v>68</v>
      </c>
      <c r="AN715" t="s">
        <v>95</v>
      </c>
      <c r="AO715" t="s">
        <v>130</v>
      </c>
      <c r="AP715" t="s">
        <v>107</v>
      </c>
      <c r="AR715" s="1" t="s">
        <v>80</v>
      </c>
      <c r="AS715" t="s">
        <v>109</v>
      </c>
      <c r="AT715" t="s">
        <v>120</v>
      </c>
      <c r="AU715" t="s">
        <v>104</v>
      </c>
      <c r="AV715" t="s">
        <v>102</v>
      </c>
      <c r="AW715" s="1"/>
      <c r="AX715" t="s">
        <v>102</v>
      </c>
    </row>
    <row r="716" spans="1:50" x14ac:dyDescent="0.25">
      <c r="A716" s="1">
        <v>715</v>
      </c>
      <c r="J716" t="s">
        <v>26</v>
      </c>
      <c r="K716" t="s">
        <v>27</v>
      </c>
      <c r="L716" t="s">
        <v>28</v>
      </c>
      <c r="P716">
        <f t="shared" si="208"/>
        <v>3</v>
      </c>
      <c r="Q716">
        <f t="shared" si="209"/>
        <v>1</v>
      </c>
      <c r="S716">
        <f t="shared" si="210"/>
        <v>0</v>
      </c>
      <c r="T716">
        <f t="shared" si="211"/>
        <v>0</v>
      </c>
      <c r="U716">
        <f t="shared" si="212"/>
        <v>0</v>
      </c>
      <c r="V716">
        <f t="shared" si="213"/>
        <v>0</v>
      </c>
      <c r="W716">
        <f t="shared" si="198"/>
        <v>0</v>
      </c>
      <c r="X716">
        <f t="shared" si="199"/>
        <v>0</v>
      </c>
      <c r="Y716">
        <f t="shared" si="200"/>
        <v>0</v>
      </c>
      <c r="Z716">
        <f t="shared" si="201"/>
        <v>0</v>
      </c>
      <c r="AA716">
        <f t="shared" si="202"/>
        <v>1</v>
      </c>
      <c r="AB716">
        <f t="shared" si="203"/>
        <v>1</v>
      </c>
      <c r="AC716">
        <f t="shared" si="204"/>
        <v>1</v>
      </c>
      <c r="AD716">
        <f t="shared" si="205"/>
        <v>0</v>
      </c>
      <c r="AE716">
        <f t="shared" si="206"/>
        <v>0</v>
      </c>
      <c r="AH716">
        <f t="shared" si="207"/>
        <v>3</v>
      </c>
      <c r="AI716">
        <f t="shared" si="214"/>
        <v>3</v>
      </c>
      <c r="AJ716" s="5" t="str">
        <f t="shared" si="215"/>
        <v>Correct</v>
      </c>
      <c r="AK716" s="37"/>
      <c r="AL716" t="s">
        <v>94</v>
      </c>
      <c r="AM716">
        <v>49</v>
      </c>
      <c r="AN716" t="s">
        <v>95</v>
      </c>
      <c r="AO716" t="s">
        <v>140</v>
      </c>
      <c r="AP716" t="s">
        <v>97</v>
      </c>
      <c r="AQ716" t="s">
        <v>98</v>
      </c>
      <c r="AR716" s="1" t="s">
        <v>80</v>
      </c>
      <c r="AS716" t="s">
        <v>112</v>
      </c>
      <c r="AT716" t="s">
        <v>120</v>
      </c>
      <c r="AU716" t="s">
        <v>101</v>
      </c>
      <c r="AV716" t="s">
        <v>102</v>
      </c>
      <c r="AW716" s="1"/>
      <c r="AX716" t="s">
        <v>102</v>
      </c>
    </row>
    <row r="717" spans="1:50" x14ac:dyDescent="0.25">
      <c r="A717" s="1">
        <v>716</v>
      </c>
      <c r="B717" t="s">
        <v>19</v>
      </c>
      <c r="D717" t="s">
        <v>21</v>
      </c>
      <c r="K717" t="s">
        <v>27</v>
      </c>
      <c r="P717">
        <f t="shared" si="208"/>
        <v>3</v>
      </c>
      <c r="Q717">
        <f t="shared" si="209"/>
        <v>1</v>
      </c>
      <c r="S717">
        <f t="shared" si="210"/>
        <v>1</v>
      </c>
      <c r="T717">
        <f t="shared" si="211"/>
        <v>0</v>
      </c>
      <c r="U717">
        <f t="shared" si="212"/>
        <v>1</v>
      </c>
      <c r="V717">
        <f t="shared" si="213"/>
        <v>0</v>
      </c>
      <c r="W717">
        <f t="shared" si="198"/>
        <v>0</v>
      </c>
      <c r="X717">
        <f t="shared" si="199"/>
        <v>0</v>
      </c>
      <c r="Y717">
        <f t="shared" si="200"/>
        <v>0</v>
      </c>
      <c r="Z717">
        <f t="shared" si="201"/>
        <v>0</v>
      </c>
      <c r="AA717">
        <f t="shared" si="202"/>
        <v>0</v>
      </c>
      <c r="AB717">
        <f t="shared" si="203"/>
        <v>1</v>
      </c>
      <c r="AC717">
        <f t="shared" si="204"/>
        <v>0</v>
      </c>
      <c r="AD717">
        <f t="shared" si="205"/>
        <v>0</v>
      </c>
      <c r="AE717">
        <f t="shared" si="206"/>
        <v>0</v>
      </c>
      <c r="AH717">
        <f t="shared" si="207"/>
        <v>3</v>
      </c>
      <c r="AI717">
        <f t="shared" si="214"/>
        <v>3</v>
      </c>
      <c r="AJ717" s="5" t="str">
        <f t="shared" si="215"/>
        <v>Correct</v>
      </c>
      <c r="AK717" s="37"/>
      <c r="AL717" t="s">
        <v>105</v>
      </c>
      <c r="AM717">
        <v>63</v>
      </c>
      <c r="AN717" t="s">
        <v>95</v>
      </c>
      <c r="AO717" t="s">
        <v>237</v>
      </c>
      <c r="AP717" t="s">
        <v>107</v>
      </c>
      <c r="AQ717" t="s">
        <v>98</v>
      </c>
      <c r="AR717" s="1" t="s">
        <v>80</v>
      </c>
      <c r="AT717" t="s">
        <v>110</v>
      </c>
      <c r="AU717" t="s">
        <v>104</v>
      </c>
      <c r="AV717" t="s">
        <v>102</v>
      </c>
      <c r="AW717" s="1"/>
      <c r="AX717" t="s">
        <v>98</v>
      </c>
    </row>
    <row r="718" spans="1:50" x14ac:dyDescent="0.25">
      <c r="A718" s="1">
        <v>717</v>
      </c>
      <c r="P718">
        <f t="shared" si="208"/>
        <v>0</v>
      </c>
      <c r="Q718" t="e">
        <f t="shared" si="209"/>
        <v>#DIV/0!</v>
      </c>
      <c r="S718">
        <f t="shared" si="210"/>
        <v>0</v>
      </c>
      <c r="T718">
        <f t="shared" si="211"/>
        <v>0</v>
      </c>
      <c r="U718">
        <f t="shared" si="212"/>
        <v>0</v>
      </c>
      <c r="V718">
        <f t="shared" si="213"/>
        <v>0</v>
      </c>
      <c r="W718">
        <f t="shared" si="198"/>
        <v>0</v>
      </c>
      <c r="X718">
        <f t="shared" si="199"/>
        <v>0</v>
      </c>
      <c r="Y718">
        <f t="shared" si="200"/>
        <v>0</v>
      </c>
      <c r="Z718">
        <f t="shared" si="201"/>
        <v>0</v>
      </c>
      <c r="AA718">
        <f t="shared" si="202"/>
        <v>0</v>
      </c>
      <c r="AB718">
        <f t="shared" si="203"/>
        <v>0</v>
      </c>
      <c r="AC718">
        <f t="shared" si="204"/>
        <v>0</v>
      </c>
      <c r="AD718">
        <f t="shared" si="205"/>
        <v>0</v>
      </c>
      <c r="AE718">
        <f t="shared" si="206"/>
        <v>0</v>
      </c>
      <c r="AH718">
        <f t="shared" si="207"/>
        <v>0</v>
      </c>
      <c r="AI718">
        <f t="shared" si="214"/>
        <v>0</v>
      </c>
      <c r="AJ718" s="5" t="str">
        <f t="shared" si="215"/>
        <v>Correct</v>
      </c>
      <c r="AK718" s="37"/>
      <c r="AL718" t="s">
        <v>94</v>
      </c>
      <c r="AM718">
        <v>84</v>
      </c>
      <c r="AN718" t="s">
        <v>95</v>
      </c>
      <c r="AO718" t="s">
        <v>237</v>
      </c>
      <c r="AP718" t="s">
        <v>107</v>
      </c>
      <c r="AQ718" t="s">
        <v>98</v>
      </c>
      <c r="AR718" s="1" t="s">
        <v>80</v>
      </c>
      <c r="AS718" t="s">
        <v>112</v>
      </c>
      <c r="AT718" t="s">
        <v>120</v>
      </c>
      <c r="AU718" t="s">
        <v>104</v>
      </c>
      <c r="AV718" t="s">
        <v>102</v>
      </c>
      <c r="AW718" s="1"/>
      <c r="AX718" t="s">
        <v>98</v>
      </c>
    </row>
    <row r="719" spans="1:50" x14ac:dyDescent="0.25">
      <c r="A719" s="1">
        <v>718</v>
      </c>
      <c r="P719">
        <f t="shared" si="208"/>
        <v>0</v>
      </c>
      <c r="Q719" t="e">
        <f t="shared" si="209"/>
        <v>#DIV/0!</v>
      </c>
      <c r="S719">
        <f t="shared" si="210"/>
        <v>0</v>
      </c>
      <c r="T719">
        <f t="shared" si="211"/>
        <v>0</v>
      </c>
      <c r="U719">
        <f t="shared" si="212"/>
        <v>0</v>
      </c>
      <c r="V719">
        <f t="shared" si="213"/>
        <v>0</v>
      </c>
      <c r="W719">
        <f t="shared" si="198"/>
        <v>0</v>
      </c>
      <c r="X719">
        <f t="shared" si="199"/>
        <v>0</v>
      </c>
      <c r="Y719">
        <f t="shared" si="200"/>
        <v>0</v>
      </c>
      <c r="Z719">
        <f t="shared" si="201"/>
        <v>0</v>
      </c>
      <c r="AA719">
        <f t="shared" si="202"/>
        <v>0</v>
      </c>
      <c r="AB719">
        <f t="shared" si="203"/>
        <v>0</v>
      </c>
      <c r="AC719">
        <f t="shared" si="204"/>
        <v>0</v>
      </c>
      <c r="AD719">
        <f t="shared" si="205"/>
        <v>0</v>
      </c>
      <c r="AE719">
        <f t="shared" si="206"/>
        <v>0</v>
      </c>
      <c r="AH719">
        <f t="shared" si="207"/>
        <v>0</v>
      </c>
      <c r="AI719">
        <f t="shared" si="214"/>
        <v>0</v>
      </c>
      <c r="AJ719" s="5" t="str">
        <f t="shared" si="215"/>
        <v>Correct</v>
      </c>
      <c r="AK719" s="37"/>
      <c r="AL719" t="s">
        <v>94</v>
      </c>
      <c r="AM719">
        <v>92</v>
      </c>
      <c r="AN719" t="s">
        <v>95</v>
      </c>
      <c r="AO719" t="s">
        <v>237</v>
      </c>
      <c r="AP719" t="s">
        <v>107</v>
      </c>
      <c r="AQ719" t="s">
        <v>98</v>
      </c>
      <c r="AR719" s="1" t="s">
        <v>80</v>
      </c>
      <c r="AS719" t="s">
        <v>99</v>
      </c>
      <c r="AT719" t="s">
        <v>103</v>
      </c>
      <c r="AU719" t="s">
        <v>104</v>
      </c>
      <c r="AV719" t="s">
        <v>102</v>
      </c>
      <c r="AW719" s="1"/>
      <c r="AX719" t="s">
        <v>98</v>
      </c>
    </row>
    <row r="720" spans="1:50" x14ac:dyDescent="0.25">
      <c r="A720" s="1">
        <v>719</v>
      </c>
      <c r="B720" t="s">
        <v>19</v>
      </c>
      <c r="J720" t="s">
        <v>26</v>
      </c>
      <c r="M720" t="s">
        <v>29</v>
      </c>
      <c r="P720">
        <f t="shared" si="208"/>
        <v>3</v>
      </c>
      <c r="Q720">
        <f t="shared" si="209"/>
        <v>1</v>
      </c>
      <c r="S720">
        <f t="shared" si="210"/>
        <v>1</v>
      </c>
      <c r="T720">
        <f t="shared" si="211"/>
        <v>0</v>
      </c>
      <c r="U720">
        <f t="shared" si="212"/>
        <v>0</v>
      </c>
      <c r="V720">
        <f t="shared" si="213"/>
        <v>0</v>
      </c>
      <c r="W720">
        <f t="shared" si="198"/>
        <v>0</v>
      </c>
      <c r="X720">
        <f t="shared" si="199"/>
        <v>0</v>
      </c>
      <c r="Y720">
        <f t="shared" si="200"/>
        <v>0</v>
      </c>
      <c r="Z720">
        <f t="shared" si="201"/>
        <v>0</v>
      </c>
      <c r="AA720">
        <f t="shared" si="202"/>
        <v>1</v>
      </c>
      <c r="AB720">
        <f t="shared" si="203"/>
        <v>0</v>
      </c>
      <c r="AC720">
        <f t="shared" si="204"/>
        <v>0</v>
      </c>
      <c r="AD720">
        <f t="shared" si="205"/>
        <v>1</v>
      </c>
      <c r="AE720">
        <f t="shared" si="206"/>
        <v>0</v>
      </c>
      <c r="AH720">
        <f t="shared" si="207"/>
        <v>3</v>
      </c>
      <c r="AI720">
        <f t="shared" si="214"/>
        <v>3</v>
      </c>
      <c r="AJ720" s="5" t="str">
        <f t="shared" si="215"/>
        <v>Correct</v>
      </c>
      <c r="AK720" s="37"/>
      <c r="AL720" t="s">
        <v>94</v>
      </c>
      <c r="AM720">
        <v>64</v>
      </c>
      <c r="AN720" t="s">
        <v>121</v>
      </c>
      <c r="AO720" t="s">
        <v>279</v>
      </c>
      <c r="AP720" t="s">
        <v>107</v>
      </c>
      <c r="AR720" s="1" t="s">
        <v>356</v>
      </c>
      <c r="AS720" t="s">
        <v>109</v>
      </c>
      <c r="AT720" t="s">
        <v>137</v>
      </c>
      <c r="AV720" t="s">
        <v>102</v>
      </c>
      <c r="AW720" s="1"/>
      <c r="AX720" t="s">
        <v>98</v>
      </c>
    </row>
    <row r="721" spans="1:50" x14ac:dyDescent="0.25">
      <c r="AJ721"/>
      <c r="AK721"/>
      <c r="AL721" t="s">
        <v>105</v>
      </c>
      <c r="AM721">
        <v>17</v>
      </c>
      <c r="AN721" t="s">
        <v>121</v>
      </c>
      <c r="AO721" t="s">
        <v>161</v>
      </c>
      <c r="AP721" t="s">
        <v>107</v>
      </c>
      <c r="AQ721" t="s">
        <v>98</v>
      </c>
      <c r="AR721" s="1" t="s">
        <v>80</v>
      </c>
      <c r="AS721" t="s">
        <v>114</v>
      </c>
      <c r="AT721" t="s">
        <v>120</v>
      </c>
      <c r="AU721" t="s">
        <v>101</v>
      </c>
      <c r="AV721" t="s">
        <v>102</v>
      </c>
      <c r="AW721" s="1"/>
      <c r="AX721" t="s">
        <v>102</v>
      </c>
    </row>
    <row r="722" spans="1:50" x14ac:dyDescent="0.25">
      <c r="A722" s="1">
        <v>721</v>
      </c>
      <c r="C722" t="s">
        <v>20</v>
      </c>
      <c r="P722">
        <f t="shared" si="208"/>
        <v>1</v>
      </c>
      <c r="Q722">
        <f t="shared" si="209"/>
        <v>3</v>
      </c>
      <c r="S722">
        <f t="shared" si="210"/>
        <v>0</v>
      </c>
      <c r="T722">
        <f t="shared" si="211"/>
        <v>1</v>
      </c>
      <c r="U722">
        <f t="shared" si="212"/>
        <v>0</v>
      </c>
      <c r="V722">
        <f t="shared" si="213"/>
        <v>0</v>
      </c>
      <c r="W722">
        <f t="shared" si="198"/>
        <v>0</v>
      </c>
      <c r="X722">
        <f t="shared" si="199"/>
        <v>0</v>
      </c>
      <c r="Y722">
        <f t="shared" si="200"/>
        <v>0</v>
      </c>
      <c r="Z722">
        <f t="shared" si="201"/>
        <v>0</v>
      </c>
      <c r="AA722">
        <f t="shared" si="202"/>
        <v>0</v>
      </c>
      <c r="AB722">
        <f t="shared" si="203"/>
        <v>0</v>
      </c>
      <c r="AC722">
        <f t="shared" si="204"/>
        <v>0</v>
      </c>
      <c r="AD722">
        <f t="shared" si="205"/>
        <v>0</v>
      </c>
      <c r="AE722">
        <f t="shared" si="206"/>
        <v>0</v>
      </c>
      <c r="AH722">
        <f t="shared" si="207"/>
        <v>1</v>
      </c>
      <c r="AI722">
        <f t="shared" si="214"/>
        <v>1</v>
      </c>
      <c r="AJ722" s="5" t="str">
        <f t="shared" si="215"/>
        <v>Correct</v>
      </c>
      <c r="AK722" s="37"/>
      <c r="AL722" t="s">
        <v>94</v>
      </c>
      <c r="AM722">
        <v>52</v>
      </c>
      <c r="AN722" t="s">
        <v>121</v>
      </c>
      <c r="AO722" t="s">
        <v>248</v>
      </c>
      <c r="AP722" t="s">
        <v>107</v>
      </c>
      <c r="AQ722" t="s">
        <v>98</v>
      </c>
      <c r="AR722" s="1" t="s">
        <v>80</v>
      </c>
      <c r="AS722" t="s">
        <v>108</v>
      </c>
      <c r="AT722" t="s">
        <v>103</v>
      </c>
      <c r="AU722" t="s">
        <v>104</v>
      </c>
      <c r="AV722" t="s">
        <v>102</v>
      </c>
      <c r="AW722" s="1"/>
      <c r="AX722" t="s">
        <v>98</v>
      </c>
    </row>
    <row r="723" spans="1:50" x14ac:dyDescent="0.25">
      <c r="A723" s="1">
        <v>722</v>
      </c>
      <c r="C723" t="s">
        <v>20</v>
      </c>
      <c r="P723">
        <f t="shared" si="208"/>
        <v>1</v>
      </c>
      <c r="Q723">
        <f t="shared" si="209"/>
        <v>3</v>
      </c>
      <c r="S723">
        <f t="shared" si="210"/>
        <v>0</v>
      </c>
      <c r="T723">
        <f t="shared" si="211"/>
        <v>1</v>
      </c>
      <c r="U723">
        <f t="shared" si="212"/>
        <v>0</v>
      </c>
      <c r="V723">
        <f t="shared" si="213"/>
        <v>0</v>
      </c>
      <c r="W723">
        <f t="shared" si="198"/>
        <v>0</v>
      </c>
      <c r="X723">
        <f t="shared" si="199"/>
        <v>0</v>
      </c>
      <c r="Y723">
        <f t="shared" si="200"/>
        <v>0</v>
      </c>
      <c r="Z723">
        <f t="shared" si="201"/>
        <v>0</v>
      </c>
      <c r="AA723">
        <f t="shared" si="202"/>
        <v>0</v>
      </c>
      <c r="AB723">
        <f t="shared" si="203"/>
        <v>0</v>
      </c>
      <c r="AC723">
        <f t="shared" si="204"/>
        <v>0</v>
      </c>
      <c r="AD723">
        <f t="shared" si="205"/>
        <v>0</v>
      </c>
      <c r="AE723">
        <f t="shared" si="206"/>
        <v>0</v>
      </c>
      <c r="AH723">
        <f t="shared" si="207"/>
        <v>1</v>
      </c>
      <c r="AI723">
        <f t="shared" si="214"/>
        <v>1</v>
      </c>
      <c r="AJ723" s="5" t="str">
        <f t="shared" si="215"/>
        <v>Correct</v>
      </c>
      <c r="AK723" s="37"/>
      <c r="AL723" t="s">
        <v>94</v>
      </c>
      <c r="AM723">
        <v>45</v>
      </c>
      <c r="AN723" t="s">
        <v>121</v>
      </c>
      <c r="AO723" t="s">
        <v>211</v>
      </c>
      <c r="AQ723" t="s">
        <v>102</v>
      </c>
      <c r="AR723" s="1" t="s">
        <v>80</v>
      </c>
      <c r="AS723" t="s">
        <v>99</v>
      </c>
      <c r="AT723" t="s">
        <v>103</v>
      </c>
      <c r="AU723" t="s">
        <v>135</v>
      </c>
      <c r="AV723" t="s">
        <v>102</v>
      </c>
      <c r="AW723" s="1"/>
      <c r="AX723" t="s">
        <v>102</v>
      </c>
    </row>
    <row r="724" spans="1:50" x14ac:dyDescent="0.25">
      <c r="A724" s="1">
        <v>723</v>
      </c>
      <c r="C724" t="s">
        <v>20</v>
      </c>
      <c r="D724" t="s">
        <v>21</v>
      </c>
      <c r="P724">
        <f t="shared" si="208"/>
        <v>2</v>
      </c>
      <c r="Q724">
        <f t="shared" si="209"/>
        <v>1.5</v>
      </c>
      <c r="S724">
        <f t="shared" si="210"/>
        <v>0</v>
      </c>
      <c r="T724">
        <f t="shared" si="211"/>
        <v>1</v>
      </c>
      <c r="U724">
        <f t="shared" si="212"/>
        <v>1</v>
      </c>
      <c r="V724">
        <f t="shared" si="213"/>
        <v>0</v>
      </c>
      <c r="W724">
        <f t="shared" si="198"/>
        <v>0</v>
      </c>
      <c r="X724">
        <f t="shared" si="199"/>
        <v>0</v>
      </c>
      <c r="Y724">
        <f t="shared" si="200"/>
        <v>0</v>
      </c>
      <c r="Z724">
        <f t="shared" si="201"/>
        <v>0</v>
      </c>
      <c r="AA724">
        <f t="shared" si="202"/>
        <v>0</v>
      </c>
      <c r="AB724">
        <f t="shared" si="203"/>
        <v>0</v>
      </c>
      <c r="AC724">
        <f t="shared" si="204"/>
        <v>0</v>
      </c>
      <c r="AD724">
        <f t="shared" si="205"/>
        <v>0</v>
      </c>
      <c r="AE724">
        <f t="shared" si="206"/>
        <v>0</v>
      </c>
      <c r="AH724">
        <f t="shared" si="207"/>
        <v>2</v>
      </c>
      <c r="AI724">
        <f t="shared" si="214"/>
        <v>2</v>
      </c>
      <c r="AJ724" s="5" t="str">
        <f t="shared" si="215"/>
        <v>Correct</v>
      </c>
      <c r="AK724" s="37"/>
      <c r="AL724" t="s">
        <v>94</v>
      </c>
      <c r="AM724">
        <v>70</v>
      </c>
      <c r="AN724" t="s">
        <v>121</v>
      </c>
      <c r="AO724" t="s">
        <v>122</v>
      </c>
      <c r="AP724" t="s">
        <v>128</v>
      </c>
      <c r="AQ724" t="s">
        <v>98</v>
      </c>
      <c r="AR724" s="1" t="s">
        <v>363</v>
      </c>
      <c r="AS724" t="s">
        <v>99</v>
      </c>
      <c r="AT724" t="s">
        <v>110</v>
      </c>
      <c r="AU724" t="s">
        <v>104</v>
      </c>
      <c r="AV724" t="s">
        <v>102</v>
      </c>
      <c r="AW724" s="1"/>
    </row>
    <row r="725" spans="1:50" x14ac:dyDescent="0.25">
      <c r="AJ725"/>
      <c r="AK725"/>
      <c r="AL725" t="s">
        <v>94</v>
      </c>
      <c r="AM725">
        <v>16</v>
      </c>
      <c r="AN725" t="s">
        <v>121</v>
      </c>
      <c r="AO725" t="s">
        <v>280</v>
      </c>
      <c r="AP725" t="s">
        <v>128</v>
      </c>
      <c r="AQ725" t="s">
        <v>98</v>
      </c>
      <c r="AR725" s="1" t="s">
        <v>369</v>
      </c>
      <c r="AS725" t="s">
        <v>109</v>
      </c>
      <c r="AT725" t="s">
        <v>120</v>
      </c>
      <c r="AU725" t="s">
        <v>136</v>
      </c>
      <c r="AV725" t="s">
        <v>102</v>
      </c>
      <c r="AW725" s="1"/>
      <c r="AX725" t="s">
        <v>102</v>
      </c>
    </row>
    <row r="726" spans="1:50" x14ac:dyDescent="0.25">
      <c r="AJ726"/>
      <c r="AK726"/>
      <c r="AL726" t="s">
        <v>94</v>
      </c>
      <c r="AM726">
        <v>17</v>
      </c>
      <c r="AN726" t="s">
        <v>121</v>
      </c>
      <c r="AO726" t="s">
        <v>280</v>
      </c>
      <c r="AP726" t="s">
        <v>128</v>
      </c>
      <c r="AQ726" t="s">
        <v>98</v>
      </c>
      <c r="AR726" s="1" t="s">
        <v>80</v>
      </c>
      <c r="AS726" t="s">
        <v>99</v>
      </c>
      <c r="AU726" t="s">
        <v>136</v>
      </c>
      <c r="AV726" t="s">
        <v>102</v>
      </c>
      <c r="AW726" s="1"/>
      <c r="AX726" t="s">
        <v>102</v>
      </c>
    </row>
    <row r="727" spans="1:50" x14ac:dyDescent="0.25">
      <c r="A727" s="1">
        <v>726</v>
      </c>
      <c r="M727" t="s">
        <v>29</v>
      </c>
      <c r="P727">
        <f t="shared" si="208"/>
        <v>1</v>
      </c>
      <c r="Q727">
        <f t="shared" si="209"/>
        <v>3</v>
      </c>
      <c r="S727">
        <f t="shared" si="210"/>
        <v>0</v>
      </c>
      <c r="T727">
        <f t="shared" si="211"/>
        <v>0</v>
      </c>
      <c r="U727">
        <f t="shared" si="212"/>
        <v>0</v>
      </c>
      <c r="V727">
        <f t="shared" si="213"/>
        <v>0</v>
      </c>
      <c r="W727">
        <f t="shared" si="198"/>
        <v>0</v>
      </c>
      <c r="X727">
        <f t="shared" si="199"/>
        <v>0</v>
      </c>
      <c r="Y727">
        <f t="shared" si="200"/>
        <v>0</v>
      </c>
      <c r="Z727">
        <f t="shared" si="201"/>
        <v>0</v>
      </c>
      <c r="AA727">
        <f t="shared" si="202"/>
        <v>0</v>
      </c>
      <c r="AB727">
        <f t="shared" si="203"/>
        <v>0</v>
      </c>
      <c r="AC727">
        <f t="shared" si="204"/>
        <v>0</v>
      </c>
      <c r="AD727">
        <f t="shared" si="205"/>
        <v>1</v>
      </c>
      <c r="AE727">
        <f t="shared" si="206"/>
        <v>0</v>
      </c>
      <c r="AH727">
        <f t="shared" si="207"/>
        <v>1</v>
      </c>
      <c r="AI727">
        <f t="shared" si="214"/>
        <v>1</v>
      </c>
      <c r="AJ727" s="5" t="str">
        <f t="shared" si="215"/>
        <v>Correct</v>
      </c>
      <c r="AK727" s="37"/>
      <c r="AL727" t="s">
        <v>94</v>
      </c>
      <c r="AM727">
        <v>59</v>
      </c>
      <c r="AN727" t="s">
        <v>121</v>
      </c>
      <c r="AO727" t="s">
        <v>161</v>
      </c>
      <c r="AP727" t="s">
        <v>97</v>
      </c>
      <c r="AQ727" t="s">
        <v>98</v>
      </c>
      <c r="AR727" s="1" t="s">
        <v>80</v>
      </c>
      <c r="AS727" t="s">
        <v>99</v>
      </c>
      <c r="AT727" t="s">
        <v>120</v>
      </c>
      <c r="AU727" t="s">
        <v>101</v>
      </c>
      <c r="AV727" t="s">
        <v>102</v>
      </c>
      <c r="AW727" s="1"/>
      <c r="AX727" t="s">
        <v>98</v>
      </c>
    </row>
    <row r="728" spans="1:50" x14ac:dyDescent="0.25">
      <c r="AJ728"/>
      <c r="AK728"/>
      <c r="AL728" t="s">
        <v>105</v>
      </c>
      <c r="AM728">
        <v>17</v>
      </c>
      <c r="AN728" t="s">
        <v>121</v>
      </c>
      <c r="AO728" t="s">
        <v>161</v>
      </c>
      <c r="AP728" t="s">
        <v>107</v>
      </c>
      <c r="AR728" s="1" t="s">
        <v>355</v>
      </c>
      <c r="AS728" t="s">
        <v>114</v>
      </c>
      <c r="AT728" t="s">
        <v>110</v>
      </c>
      <c r="AU728" t="s">
        <v>101</v>
      </c>
      <c r="AV728" t="s">
        <v>102</v>
      </c>
      <c r="AW728" s="1"/>
      <c r="AX728" t="s">
        <v>102</v>
      </c>
    </row>
    <row r="729" spans="1:50" x14ac:dyDescent="0.25">
      <c r="A729" s="1">
        <v>728</v>
      </c>
      <c r="J729" t="s">
        <v>26</v>
      </c>
      <c r="L729" t="s">
        <v>28</v>
      </c>
      <c r="P729">
        <f t="shared" si="208"/>
        <v>2</v>
      </c>
      <c r="Q729">
        <f t="shared" si="209"/>
        <v>1.5</v>
      </c>
      <c r="S729">
        <f t="shared" si="210"/>
        <v>0</v>
      </c>
      <c r="T729">
        <f t="shared" si="211"/>
        <v>0</v>
      </c>
      <c r="U729">
        <f t="shared" si="212"/>
        <v>0</v>
      </c>
      <c r="V729">
        <f t="shared" si="213"/>
        <v>0</v>
      </c>
      <c r="W729">
        <f t="shared" si="198"/>
        <v>0</v>
      </c>
      <c r="X729">
        <f t="shared" si="199"/>
        <v>0</v>
      </c>
      <c r="Y729">
        <f t="shared" si="200"/>
        <v>0</v>
      </c>
      <c r="Z729">
        <f t="shared" si="201"/>
        <v>0</v>
      </c>
      <c r="AA729">
        <f t="shared" si="202"/>
        <v>1</v>
      </c>
      <c r="AB729">
        <f t="shared" si="203"/>
        <v>0</v>
      </c>
      <c r="AC729">
        <f t="shared" si="204"/>
        <v>1</v>
      </c>
      <c r="AD729">
        <f t="shared" si="205"/>
        <v>0</v>
      </c>
      <c r="AE729">
        <f t="shared" si="206"/>
        <v>0</v>
      </c>
      <c r="AH729">
        <f t="shared" si="207"/>
        <v>2</v>
      </c>
      <c r="AI729">
        <f t="shared" si="214"/>
        <v>2</v>
      </c>
      <c r="AJ729" s="5" t="str">
        <f t="shared" si="215"/>
        <v>Correct</v>
      </c>
      <c r="AK729" s="37"/>
      <c r="AL729" t="s">
        <v>94</v>
      </c>
      <c r="AM729">
        <v>60</v>
      </c>
      <c r="AN729" t="s">
        <v>95</v>
      </c>
      <c r="AO729" t="s">
        <v>273</v>
      </c>
      <c r="AP729" t="s">
        <v>107</v>
      </c>
      <c r="AQ729" t="s">
        <v>98</v>
      </c>
      <c r="AR729" s="1" t="s">
        <v>80</v>
      </c>
      <c r="AS729" t="s">
        <v>114</v>
      </c>
      <c r="AT729" t="s">
        <v>110</v>
      </c>
      <c r="AU729" t="s">
        <v>104</v>
      </c>
      <c r="AV729" t="s">
        <v>102</v>
      </c>
      <c r="AW729" s="1"/>
      <c r="AX729" t="s">
        <v>98</v>
      </c>
    </row>
    <row r="730" spans="1:50" x14ac:dyDescent="0.25">
      <c r="A730" s="1">
        <v>729</v>
      </c>
      <c r="D730" t="s">
        <v>21</v>
      </c>
      <c r="I730" t="s">
        <v>267</v>
      </c>
      <c r="P730">
        <f t="shared" si="208"/>
        <v>2</v>
      </c>
      <c r="Q730">
        <f t="shared" si="209"/>
        <v>1.5</v>
      </c>
      <c r="S730">
        <f t="shared" si="210"/>
        <v>0</v>
      </c>
      <c r="T730">
        <f t="shared" si="211"/>
        <v>0</v>
      </c>
      <c r="U730">
        <f t="shared" si="212"/>
        <v>1</v>
      </c>
      <c r="V730">
        <f t="shared" si="213"/>
        <v>0</v>
      </c>
      <c r="W730">
        <f t="shared" si="198"/>
        <v>0</v>
      </c>
      <c r="X730">
        <f t="shared" si="199"/>
        <v>0</v>
      </c>
      <c r="Y730">
        <f t="shared" si="200"/>
        <v>0</v>
      </c>
      <c r="Z730">
        <f t="shared" si="201"/>
        <v>1</v>
      </c>
      <c r="AA730">
        <f t="shared" si="202"/>
        <v>0</v>
      </c>
      <c r="AB730">
        <f t="shared" si="203"/>
        <v>0</v>
      </c>
      <c r="AC730">
        <f t="shared" si="204"/>
        <v>0</v>
      </c>
      <c r="AD730">
        <f t="shared" si="205"/>
        <v>0</v>
      </c>
      <c r="AE730">
        <f t="shared" si="206"/>
        <v>0</v>
      </c>
      <c r="AH730">
        <f t="shared" si="207"/>
        <v>2</v>
      </c>
      <c r="AI730">
        <f t="shared" si="214"/>
        <v>2</v>
      </c>
      <c r="AJ730" s="5" t="str">
        <f t="shared" si="215"/>
        <v>Correct</v>
      </c>
      <c r="AK730" s="37"/>
      <c r="AL730" t="s">
        <v>94</v>
      </c>
      <c r="AM730">
        <v>53</v>
      </c>
      <c r="AN730" t="s">
        <v>95</v>
      </c>
      <c r="AO730" t="s">
        <v>106</v>
      </c>
      <c r="AR730" s="1" t="s">
        <v>80</v>
      </c>
      <c r="AS730" t="s">
        <v>99</v>
      </c>
      <c r="AT730" t="s">
        <v>133</v>
      </c>
      <c r="AU730" t="s">
        <v>123</v>
      </c>
      <c r="AV730" t="s">
        <v>98</v>
      </c>
      <c r="AW730" s="1"/>
    </row>
    <row r="731" spans="1:50" x14ac:dyDescent="0.25">
      <c r="A731" s="1">
        <v>730</v>
      </c>
      <c r="C731" t="s">
        <v>20</v>
      </c>
      <c r="D731" t="s">
        <v>21</v>
      </c>
      <c r="L731" t="s">
        <v>28</v>
      </c>
      <c r="P731">
        <f t="shared" si="208"/>
        <v>3</v>
      </c>
      <c r="Q731">
        <f t="shared" si="209"/>
        <v>1</v>
      </c>
      <c r="S731">
        <f t="shared" si="210"/>
        <v>0</v>
      </c>
      <c r="T731">
        <f t="shared" si="211"/>
        <v>1</v>
      </c>
      <c r="U731">
        <f t="shared" si="212"/>
        <v>1</v>
      </c>
      <c r="V731">
        <f t="shared" si="213"/>
        <v>0</v>
      </c>
      <c r="W731">
        <f t="shared" si="198"/>
        <v>0</v>
      </c>
      <c r="X731">
        <f t="shared" si="199"/>
        <v>0</v>
      </c>
      <c r="Y731">
        <f t="shared" si="200"/>
        <v>0</v>
      </c>
      <c r="Z731">
        <f t="shared" si="201"/>
        <v>0</v>
      </c>
      <c r="AA731">
        <f t="shared" si="202"/>
        <v>0</v>
      </c>
      <c r="AB731">
        <f t="shared" si="203"/>
        <v>0</v>
      </c>
      <c r="AC731">
        <f t="shared" si="204"/>
        <v>1</v>
      </c>
      <c r="AD731">
        <f t="shared" si="205"/>
        <v>0</v>
      </c>
      <c r="AE731">
        <f t="shared" si="206"/>
        <v>0</v>
      </c>
      <c r="AH731">
        <f t="shared" si="207"/>
        <v>3</v>
      </c>
      <c r="AI731">
        <f t="shared" si="214"/>
        <v>3</v>
      </c>
      <c r="AJ731" s="5" t="str">
        <f t="shared" si="215"/>
        <v>Correct</v>
      </c>
      <c r="AK731" s="37"/>
      <c r="AL731" t="s">
        <v>94</v>
      </c>
      <c r="AM731">
        <v>64</v>
      </c>
      <c r="AN731" t="s">
        <v>95</v>
      </c>
      <c r="AO731" t="s">
        <v>201</v>
      </c>
      <c r="AP731" t="s">
        <v>107</v>
      </c>
      <c r="AR731" s="1" t="s">
        <v>80</v>
      </c>
      <c r="AS731" t="s">
        <v>112</v>
      </c>
      <c r="AT731" t="s">
        <v>103</v>
      </c>
      <c r="AU731" t="s">
        <v>104</v>
      </c>
      <c r="AV731" t="s">
        <v>98</v>
      </c>
      <c r="AW731" s="1"/>
      <c r="AX731" t="s">
        <v>98</v>
      </c>
    </row>
    <row r="732" spans="1:50" x14ac:dyDescent="0.25">
      <c r="A732" s="1">
        <v>731</v>
      </c>
      <c r="D732" t="s">
        <v>21</v>
      </c>
      <c r="E732" t="s">
        <v>22</v>
      </c>
      <c r="I732" t="s">
        <v>267</v>
      </c>
      <c r="J732" t="s">
        <v>26</v>
      </c>
      <c r="K732" t="s">
        <v>27</v>
      </c>
      <c r="L732" t="s">
        <v>28</v>
      </c>
      <c r="N732" t="s">
        <v>30</v>
      </c>
      <c r="P732">
        <f t="shared" si="208"/>
        <v>7</v>
      </c>
      <c r="Q732">
        <f t="shared" si="209"/>
        <v>0.42857142857142855</v>
      </c>
      <c r="S732">
        <f t="shared" si="210"/>
        <v>0</v>
      </c>
      <c r="T732">
        <f t="shared" si="211"/>
        <v>0</v>
      </c>
      <c r="U732">
        <f t="shared" si="212"/>
        <v>0.42857142857142855</v>
      </c>
      <c r="V732">
        <f t="shared" si="213"/>
        <v>0.42857142857142855</v>
      </c>
      <c r="W732">
        <f t="shared" si="198"/>
        <v>0</v>
      </c>
      <c r="X732">
        <f t="shared" si="199"/>
        <v>0</v>
      </c>
      <c r="Y732">
        <f t="shared" si="200"/>
        <v>0</v>
      </c>
      <c r="Z732">
        <f t="shared" si="201"/>
        <v>0.42857142857142855</v>
      </c>
      <c r="AA732">
        <f t="shared" si="202"/>
        <v>0.42857142857142855</v>
      </c>
      <c r="AB732">
        <f t="shared" si="203"/>
        <v>0.42857142857142855</v>
      </c>
      <c r="AC732">
        <f t="shared" si="204"/>
        <v>0.42857142857142855</v>
      </c>
      <c r="AD732">
        <f t="shared" si="205"/>
        <v>0</v>
      </c>
      <c r="AE732">
        <f t="shared" si="206"/>
        <v>0.42857142857142855</v>
      </c>
      <c r="AH732">
        <f t="shared" si="207"/>
        <v>2.9999999999999996</v>
      </c>
      <c r="AI732">
        <f t="shared" si="214"/>
        <v>7</v>
      </c>
      <c r="AJ732" s="5" t="str">
        <f t="shared" si="215"/>
        <v>Correct</v>
      </c>
      <c r="AK732" s="37"/>
      <c r="AL732" t="s">
        <v>94</v>
      </c>
      <c r="AM732">
        <v>20</v>
      </c>
      <c r="AN732" t="s">
        <v>121</v>
      </c>
      <c r="AO732" t="s">
        <v>198</v>
      </c>
      <c r="AP732" t="s">
        <v>107</v>
      </c>
      <c r="AQ732" t="s">
        <v>98</v>
      </c>
      <c r="AR732" s="1" t="s">
        <v>80</v>
      </c>
      <c r="AS732" t="s">
        <v>99</v>
      </c>
      <c r="AT732" t="s">
        <v>110</v>
      </c>
      <c r="AU732" t="s">
        <v>136</v>
      </c>
      <c r="AV732" t="s">
        <v>102</v>
      </c>
      <c r="AW732" s="1"/>
      <c r="AX732" t="s">
        <v>102</v>
      </c>
    </row>
    <row r="733" spans="1:50" x14ac:dyDescent="0.25">
      <c r="A733" s="1">
        <v>732</v>
      </c>
      <c r="J733" t="s">
        <v>26</v>
      </c>
      <c r="P733">
        <f t="shared" si="208"/>
        <v>1</v>
      </c>
      <c r="Q733">
        <f t="shared" si="209"/>
        <v>3</v>
      </c>
      <c r="S733">
        <f t="shared" si="210"/>
        <v>0</v>
      </c>
      <c r="T733">
        <f t="shared" si="211"/>
        <v>0</v>
      </c>
      <c r="U733">
        <f t="shared" si="212"/>
        <v>0</v>
      </c>
      <c r="V733">
        <f t="shared" si="213"/>
        <v>0</v>
      </c>
      <c r="W733">
        <f t="shared" si="198"/>
        <v>0</v>
      </c>
      <c r="X733">
        <f t="shared" si="199"/>
        <v>0</v>
      </c>
      <c r="Y733">
        <f t="shared" si="200"/>
        <v>0</v>
      </c>
      <c r="Z733">
        <f t="shared" si="201"/>
        <v>0</v>
      </c>
      <c r="AA733">
        <f t="shared" si="202"/>
        <v>1</v>
      </c>
      <c r="AB733">
        <f t="shared" si="203"/>
        <v>0</v>
      </c>
      <c r="AC733">
        <f t="shared" si="204"/>
        <v>0</v>
      </c>
      <c r="AD733">
        <f t="shared" si="205"/>
        <v>0</v>
      </c>
      <c r="AE733">
        <f t="shared" si="206"/>
        <v>0</v>
      </c>
      <c r="AH733">
        <f t="shared" si="207"/>
        <v>1</v>
      </c>
      <c r="AI733">
        <f t="shared" si="214"/>
        <v>1</v>
      </c>
      <c r="AJ733" s="5" t="str">
        <f t="shared" si="215"/>
        <v>Correct</v>
      </c>
      <c r="AK733" s="37"/>
      <c r="AL733" t="s">
        <v>94</v>
      </c>
      <c r="AM733">
        <v>39</v>
      </c>
      <c r="AN733" t="s">
        <v>121</v>
      </c>
      <c r="AO733" t="s">
        <v>161</v>
      </c>
      <c r="AQ733" t="s">
        <v>98</v>
      </c>
      <c r="AR733" s="1" t="s">
        <v>80</v>
      </c>
      <c r="AS733" t="s">
        <v>114</v>
      </c>
      <c r="AT733" t="s">
        <v>110</v>
      </c>
      <c r="AU733" t="s">
        <v>125</v>
      </c>
      <c r="AV733" t="s">
        <v>102</v>
      </c>
      <c r="AW733" s="1"/>
    </row>
    <row r="734" spans="1:50" x14ac:dyDescent="0.25">
      <c r="A734" s="1">
        <v>733</v>
      </c>
      <c r="B734" t="s">
        <v>19</v>
      </c>
      <c r="C734" t="s">
        <v>20</v>
      </c>
      <c r="D734" t="s">
        <v>21</v>
      </c>
      <c r="E734" t="s">
        <v>22</v>
      </c>
      <c r="G734" t="s">
        <v>24</v>
      </c>
      <c r="H734" t="s">
        <v>25</v>
      </c>
      <c r="I734" t="s">
        <v>267</v>
      </c>
      <c r="J734" t="s">
        <v>26</v>
      </c>
      <c r="K734" t="s">
        <v>27</v>
      </c>
      <c r="L734" t="s">
        <v>28</v>
      </c>
      <c r="M734" t="s">
        <v>29</v>
      </c>
      <c r="N734" t="s">
        <v>30</v>
      </c>
      <c r="P734">
        <f t="shared" si="208"/>
        <v>12</v>
      </c>
      <c r="Q734">
        <f t="shared" si="209"/>
        <v>0.25</v>
      </c>
      <c r="S734">
        <f t="shared" si="210"/>
        <v>0.25</v>
      </c>
      <c r="T734">
        <f t="shared" si="211"/>
        <v>0.25</v>
      </c>
      <c r="U734">
        <f t="shared" si="212"/>
        <v>0.25</v>
      </c>
      <c r="V734">
        <f t="shared" si="213"/>
        <v>0.25</v>
      </c>
      <c r="W734">
        <f t="shared" si="198"/>
        <v>0</v>
      </c>
      <c r="X734">
        <f t="shared" si="199"/>
        <v>0.25</v>
      </c>
      <c r="Y734">
        <f t="shared" si="200"/>
        <v>0.25</v>
      </c>
      <c r="Z734">
        <f t="shared" si="201"/>
        <v>0.25</v>
      </c>
      <c r="AA734">
        <f t="shared" si="202"/>
        <v>0.25</v>
      </c>
      <c r="AB734">
        <f t="shared" si="203"/>
        <v>0.25</v>
      </c>
      <c r="AC734">
        <f t="shared" si="204"/>
        <v>0.25</v>
      </c>
      <c r="AD734">
        <f t="shared" si="205"/>
        <v>0.25</v>
      </c>
      <c r="AE734">
        <f t="shared" si="206"/>
        <v>0.25</v>
      </c>
      <c r="AH734">
        <f t="shared" si="207"/>
        <v>3</v>
      </c>
      <c r="AI734">
        <f t="shared" si="214"/>
        <v>12</v>
      </c>
      <c r="AJ734" s="5" t="str">
        <f t="shared" si="215"/>
        <v>Correct</v>
      </c>
      <c r="AK734" s="37"/>
      <c r="AL734" t="s">
        <v>94</v>
      </c>
      <c r="AM734">
        <v>47</v>
      </c>
      <c r="AN734" t="s">
        <v>121</v>
      </c>
      <c r="AO734" t="s">
        <v>122</v>
      </c>
      <c r="AP734" t="s">
        <v>107</v>
      </c>
      <c r="AQ734" t="s">
        <v>102</v>
      </c>
      <c r="AR734" s="1" t="s">
        <v>355</v>
      </c>
      <c r="AS734" t="s">
        <v>99</v>
      </c>
      <c r="AT734" t="s">
        <v>110</v>
      </c>
      <c r="AU734" t="s">
        <v>135</v>
      </c>
      <c r="AV734" t="s">
        <v>102</v>
      </c>
      <c r="AW734" s="1"/>
      <c r="AX734" t="s">
        <v>102</v>
      </c>
    </row>
    <row r="735" spans="1:50" x14ac:dyDescent="0.25">
      <c r="A735" s="1">
        <v>734</v>
      </c>
      <c r="J735" t="s">
        <v>26</v>
      </c>
      <c r="L735" t="s">
        <v>28</v>
      </c>
      <c r="N735" t="s">
        <v>30</v>
      </c>
      <c r="P735">
        <f t="shared" si="208"/>
        <v>3</v>
      </c>
      <c r="Q735">
        <f t="shared" si="209"/>
        <v>1</v>
      </c>
      <c r="S735">
        <f t="shared" si="210"/>
        <v>0</v>
      </c>
      <c r="T735">
        <f t="shared" si="211"/>
        <v>0</v>
      </c>
      <c r="U735">
        <f t="shared" si="212"/>
        <v>0</v>
      </c>
      <c r="V735">
        <f t="shared" si="213"/>
        <v>0</v>
      </c>
      <c r="W735">
        <f t="shared" si="198"/>
        <v>0</v>
      </c>
      <c r="X735">
        <f t="shared" si="199"/>
        <v>0</v>
      </c>
      <c r="Y735">
        <f t="shared" si="200"/>
        <v>0</v>
      </c>
      <c r="Z735">
        <f t="shared" si="201"/>
        <v>0</v>
      </c>
      <c r="AA735">
        <f t="shared" si="202"/>
        <v>1</v>
      </c>
      <c r="AB735">
        <f t="shared" si="203"/>
        <v>0</v>
      </c>
      <c r="AC735">
        <f t="shared" si="204"/>
        <v>1</v>
      </c>
      <c r="AD735">
        <f t="shared" si="205"/>
        <v>0</v>
      </c>
      <c r="AE735">
        <f t="shared" si="206"/>
        <v>1</v>
      </c>
      <c r="AH735">
        <f t="shared" si="207"/>
        <v>3</v>
      </c>
      <c r="AI735">
        <f t="shared" si="214"/>
        <v>3</v>
      </c>
      <c r="AJ735" s="5" t="str">
        <f t="shared" si="215"/>
        <v>Correct</v>
      </c>
      <c r="AK735" s="37"/>
      <c r="AL735" t="s">
        <v>94</v>
      </c>
      <c r="AM735">
        <v>66</v>
      </c>
      <c r="AN735" t="s">
        <v>95</v>
      </c>
      <c r="AO735" t="s">
        <v>144</v>
      </c>
      <c r="AP735" t="s">
        <v>107</v>
      </c>
      <c r="AQ735" t="s">
        <v>98</v>
      </c>
      <c r="AR735" s="1" t="s">
        <v>80</v>
      </c>
      <c r="AS735" t="s">
        <v>126</v>
      </c>
      <c r="AT735" t="s">
        <v>110</v>
      </c>
      <c r="AU735" t="s">
        <v>104</v>
      </c>
      <c r="AV735" t="s">
        <v>102</v>
      </c>
      <c r="AW735" s="1"/>
      <c r="AX735" t="s">
        <v>102</v>
      </c>
    </row>
    <row r="736" spans="1:50" x14ac:dyDescent="0.25">
      <c r="A736" s="1">
        <v>735</v>
      </c>
      <c r="E736" t="s">
        <v>22</v>
      </c>
      <c r="P736">
        <f t="shared" si="208"/>
        <v>1</v>
      </c>
      <c r="Q736">
        <f t="shared" si="209"/>
        <v>3</v>
      </c>
      <c r="S736">
        <f t="shared" si="210"/>
        <v>0</v>
      </c>
      <c r="T736">
        <f t="shared" si="211"/>
        <v>0</v>
      </c>
      <c r="U736">
        <f t="shared" si="212"/>
        <v>0</v>
      </c>
      <c r="V736">
        <f t="shared" si="213"/>
        <v>1</v>
      </c>
      <c r="W736">
        <f t="shared" si="198"/>
        <v>0</v>
      </c>
      <c r="X736">
        <f t="shared" si="199"/>
        <v>0</v>
      </c>
      <c r="Y736">
        <f t="shared" si="200"/>
        <v>0</v>
      </c>
      <c r="Z736">
        <f t="shared" si="201"/>
        <v>0</v>
      </c>
      <c r="AA736">
        <f t="shared" si="202"/>
        <v>0</v>
      </c>
      <c r="AB736">
        <f t="shared" si="203"/>
        <v>0</v>
      </c>
      <c r="AC736">
        <f t="shared" si="204"/>
        <v>0</v>
      </c>
      <c r="AD736">
        <f t="shared" si="205"/>
        <v>0</v>
      </c>
      <c r="AE736">
        <f t="shared" si="206"/>
        <v>0</v>
      </c>
      <c r="AH736">
        <f t="shared" si="207"/>
        <v>1</v>
      </c>
      <c r="AI736">
        <f t="shared" si="214"/>
        <v>1</v>
      </c>
      <c r="AJ736" s="5" t="str">
        <f t="shared" si="215"/>
        <v>Correct</v>
      </c>
      <c r="AK736" s="37"/>
      <c r="AL736" t="s">
        <v>105</v>
      </c>
      <c r="AM736">
        <v>31</v>
      </c>
      <c r="AN736" t="s">
        <v>95</v>
      </c>
      <c r="AO736" t="s">
        <v>106</v>
      </c>
      <c r="AP736" t="s">
        <v>128</v>
      </c>
      <c r="AQ736" t="s">
        <v>98</v>
      </c>
      <c r="AR736" s="1" t="s">
        <v>85</v>
      </c>
      <c r="AS736" t="s">
        <v>99</v>
      </c>
      <c r="AT736" t="s">
        <v>100</v>
      </c>
      <c r="AU736" t="s">
        <v>101</v>
      </c>
      <c r="AV736" t="s">
        <v>98</v>
      </c>
      <c r="AW736" s="1"/>
      <c r="AX736" t="s">
        <v>102</v>
      </c>
    </row>
    <row r="737" spans="1:50" x14ac:dyDescent="0.25">
      <c r="A737" s="1">
        <v>736</v>
      </c>
      <c r="C737" t="s">
        <v>20</v>
      </c>
      <c r="K737" t="s">
        <v>27</v>
      </c>
      <c r="L737" t="s">
        <v>28</v>
      </c>
      <c r="P737">
        <f t="shared" si="208"/>
        <v>3</v>
      </c>
      <c r="Q737">
        <f t="shared" si="209"/>
        <v>1</v>
      </c>
      <c r="S737">
        <f t="shared" si="210"/>
        <v>0</v>
      </c>
      <c r="T737">
        <f t="shared" si="211"/>
        <v>1</v>
      </c>
      <c r="U737">
        <f t="shared" si="212"/>
        <v>0</v>
      </c>
      <c r="V737">
        <f t="shared" si="213"/>
        <v>0</v>
      </c>
      <c r="W737">
        <f t="shared" si="198"/>
        <v>0</v>
      </c>
      <c r="X737">
        <f t="shared" si="199"/>
        <v>0</v>
      </c>
      <c r="Y737">
        <f t="shared" si="200"/>
        <v>0</v>
      </c>
      <c r="Z737">
        <f t="shared" si="201"/>
        <v>0</v>
      </c>
      <c r="AA737">
        <f t="shared" si="202"/>
        <v>0</v>
      </c>
      <c r="AB737">
        <f t="shared" si="203"/>
        <v>1</v>
      </c>
      <c r="AC737">
        <f t="shared" si="204"/>
        <v>1</v>
      </c>
      <c r="AD737">
        <f t="shared" si="205"/>
        <v>0</v>
      </c>
      <c r="AE737">
        <f t="shared" si="206"/>
        <v>0</v>
      </c>
      <c r="AH737">
        <f t="shared" si="207"/>
        <v>3</v>
      </c>
      <c r="AI737">
        <f t="shared" si="214"/>
        <v>3</v>
      </c>
      <c r="AJ737" s="5" t="str">
        <f t="shared" si="215"/>
        <v>Correct</v>
      </c>
      <c r="AK737" s="37"/>
      <c r="AL737" t="s">
        <v>105</v>
      </c>
      <c r="AM737">
        <v>42</v>
      </c>
      <c r="AN737" t="s">
        <v>95</v>
      </c>
      <c r="AO737" t="s">
        <v>204</v>
      </c>
      <c r="AP737" t="s">
        <v>107</v>
      </c>
      <c r="AQ737" t="s">
        <v>98</v>
      </c>
      <c r="AR737" s="1" t="s">
        <v>80</v>
      </c>
      <c r="AS737" t="s">
        <v>108</v>
      </c>
      <c r="AT737" t="s">
        <v>110</v>
      </c>
      <c r="AU737" t="s">
        <v>101</v>
      </c>
      <c r="AV737" t="s">
        <v>102</v>
      </c>
      <c r="AW737" s="1"/>
      <c r="AX737" t="s">
        <v>102</v>
      </c>
    </row>
    <row r="738" spans="1:50" x14ac:dyDescent="0.25">
      <c r="A738" s="1">
        <v>737</v>
      </c>
      <c r="B738" t="s">
        <v>19</v>
      </c>
      <c r="D738" t="s">
        <v>21</v>
      </c>
      <c r="J738" t="s">
        <v>26</v>
      </c>
      <c r="M738" t="s">
        <v>29</v>
      </c>
      <c r="P738">
        <f t="shared" si="208"/>
        <v>4</v>
      </c>
      <c r="Q738">
        <f t="shared" si="209"/>
        <v>0.75</v>
      </c>
      <c r="S738">
        <f t="shared" si="210"/>
        <v>0.75</v>
      </c>
      <c r="T738">
        <f t="shared" si="211"/>
        <v>0</v>
      </c>
      <c r="U738">
        <f t="shared" si="212"/>
        <v>0.75</v>
      </c>
      <c r="V738">
        <f t="shared" si="213"/>
        <v>0</v>
      </c>
      <c r="W738">
        <f t="shared" si="198"/>
        <v>0</v>
      </c>
      <c r="X738">
        <f t="shared" si="199"/>
        <v>0</v>
      </c>
      <c r="Y738">
        <f t="shared" si="200"/>
        <v>0</v>
      </c>
      <c r="Z738">
        <f t="shared" si="201"/>
        <v>0</v>
      </c>
      <c r="AA738">
        <f t="shared" si="202"/>
        <v>0.75</v>
      </c>
      <c r="AB738">
        <f t="shared" si="203"/>
        <v>0</v>
      </c>
      <c r="AC738">
        <f t="shared" si="204"/>
        <v>0</v>
      </c>
      <c r="AD738">
        <f t="shared" si="205"/>
        <v>0.75</v>
      </c>
      <c r="AE738">
        <f t="shared" si="206"/>
        <v>0</v>
      </c>
      <c r="AH738">
        <f t="shared" si="207"/>
        <v>3</v>
      </c>
      <c r="AI738">
        <f t="shared" si="214"/>
        <v>4</v>
      </c>
      <c r="AJ738" s="5" t="str">
        <f t="shared" si="215"/>
        <v>Correct</v>
      </c>
      <c r="AK738" s="37"/>
      <c r="AL738" t="s">
        <v>105</v>
      </c>
      <c r="AM738">
        <v>28</v>
      </c>
      <c r="AN738" t="s">
        <v>95</v>
      </c>
      <c r="AO738" t="s">
        <v>201</v>
      </c>
      <c r="AP738" t="s">
        <v>107</v>
      </c>
      <c r="AQ738" t="s">
        <v>98</v>
      </c>
      <c r="AR738" s="1" t="s">
        <v>80</v>
      </c>
      <c r="AS738" t="s">
        <v>126</v>
      </c>
      <c r="AT738" t="s">
        <v>133</v>
      </c>
      <c r="AU738" t="s">
        <v>135</v>
      </c>
      <c r="AV738" t="s">
        <v>102</v>
      </c>
      <c r="AW738" s="1"/>
      <c r="AX738" t="s">
        <v>102</v>
      </c>
    </row>
    <row r="739" spans="1:50" x14ac:dyDescent="0.25">
      <c r="A739" s="1">
        <v>738</v>
      </c>
      <c r="C739" t="s">
        <v>20</v>
      </c>
      <c r="K739" t="s">
        <v>27</v>
      </c>
      <c r="L739" t="s">
        <v>28</v>
      </c>
      <c r="P739">
        <f t="shared" si="208"/>
        <v>3</v>
      </c>
      <c r="Q739">
        <f t="shared" si="209"/>
        <v>1</v>
      </c>
      <c r="S739">
        <f t="shared" si="210"/>
        <v>0</v>
      </c>
      <c r="T739">
        <f t="shared" si="211"/>
        <v>1</v>
      </c>
      <c r="U739">
        <f t="shared" si="212"/>
        <v>0</v>
      </c>
      <c r="V739">
        <f t="shared" si="213"/>
        <v>0</v>
      </c>
      <c r="W739">
        <f t="shared" si="198"/>
        <v>0</v>
      </c>
      <c r="X739">
        <f t="shared" si="199"/>
        <v>0</v>
      </c>
      <c r="Y739">
        <f t="shared" si="200"/>
        <v>0</v>
      </c>
      <c r="Z739">
        <f t="shared" si="201"/>
        <v>0</v>
      </c>
      <c r="AA739">
        <f t="shared" si="202"/>
        <v>0</v>
      </c>
      <c r="AB739">
        <f t="shared" si="203"/>
        <v>1</v>
      </c>
      <c r="AC739">
        <f t="shared" si="204"/>
        <v>1</v>
      </c>
      <c r="AD739">
        <f t="shared" si="205"/>
        <v>0</v>
      </c>
      <c r="AE739">
        <f t="shared" si="206"/>
        <v>0</v>
      </c>
      <c r="AH739">
        <f t="shared" si="207"/>
        <v>3</v>
      </c>
      <c r="AI739">
        <f t="shared" si="214"/>
        <v>3</v>
      </c>
      <c r="AJ739" s="5" t="str">
        <f t="shared" si="215"/>
        <v>Correct</v>
      </c>
      <c r="AK739" s="37"/>
      <c r="AL739" t="s">
        <v>94</v>
      </c>
      <c r="AM739">
        <v>57</v>
      </c>
      <c r="AN739" t="s">
        <v>95</v>
      </c>
      <c r="AO739" t="s">
        <v>243</v>
      </c>
      <c r="AP739" t="s">
        <v>107</v>
      </c>
      <c r="AQ739" t="s">
        <v>98</v>
      </c>
      <c r="AR739" s="1" t="s">
        <v>80</v>
      </c>
      <c r="AS739" t="s">
        <v>126</v>
      </c>
      <c r="AT739" t="s">
        <v>110</v>
      </c>
      <c r="AU739" t="s">
        <v>101</v>
      </c>
      <c r="AV739" t="s">
        <v>102</v>
      </c>
      <c r="AW739" s="1"/>
      <c r="AX739" t="s">
        <v>102</v>
      </c>
    </row>
    <row r="740" spans="1:50" x14ac:dyDescent="0.25">
      <c r="A740" s="1">
        <v>739</v>
      </c>
      <c r="C740" t="s">
        <v>20</v>
      </c>
      <c r="D740" t="s">
        <v>21</v>
      </c>
      <c r="J740" t="s">
        <v>26</v>
      </c>
      <c r="P740">
        <f t="shared" si="208"/>
        <v>3</v>
      </c>
      <c r="Q740">
        <f t="shared" si="209"/>
        <v>1</v>
      </c>
      <c r="S740">
        <f t="shared" si="210"/>
        <v>0</v>
      </c>
      <c r="T740">
        <f t="shared" si="211"/>
        <v>1</v>
      </c>
      <c r="U740">
        <f t="shared" si="212"/>
        <v>1</v>
      </c>
      <c r="V740">
        <f t="shared" si="213"/>
        <v>0</v>
      </c>
      <c r="W740">
        <f t="shared" si="198"/>
        <v>0</v>
      </c>
      <c r="X740">
        <f t="shared" si="199"/>
        <v>0</v>
      </c>
      <c r="Y740">
        <f t="shared" si="200"/>
        <v>0</v>
      </c>
      <c r="Z740">
        <f t="shared" si="201"/>
        <v>0</v>
      </c>
      <c r="AA740">
        <f t="shared" si="202"/>
        <v>1</v>
      </c>
      <c r="AB740">
        <f t="shared" si="203"/>
        <v>0</v>
      </c>
      <c r="AC740">
        <f t="shared" si="204"/>
        <v>0</v>
      </c>
      <c r="AD740">
        <f t="shared" si="205"/>
        <v>0</v>
      </c>
      <c r="AE740">
        <f t="shared" si="206"/>
        <v>0</v>
      </c>
      <c r="AH740">
        <f t="shared" si="207"/>
        <v>3</v>
      </c>
      <c r="AI740">
        <f t="shared" si="214"/>
        <v>3</v>
      </c>
      <c r="AJ740" s="5" t="str">
        <f t="shared" si="215"/>
        <v>Correct</v>
      </c>
      <c r="AK740" s="37"/>
      <c r="AL740" t="s">
        <v>105</v>
      </c>
      <c r="AM740">
        <v>57</v>
      </c>
      <c r="AN740" t="s">
        <v>95</v>
      </c>
      <c r="AO740" t="s">
        <v>158</v>
      </c>
      <c r="AP740" t="s">
        <v>107</v>
      </c>
      <c r="AQ740" t="s">
        <v>98</v>
      </c>
      <c r="AR740" s="1" t="s">
        <v>80</v>
      </c>
      <c r="AS740" t="s">
        <v>112</v>
      </c>
      <c r="AT740" t="s">
        <v>137</v>
      </c>
      <c r="AU740" t="s">
        <v>101</v>
      </c>
      <c r="AV740" t="s">
        <v>102</v>
      </c>
      <c r="AW740" s="1"/>
    </row>
    <row r="741" spans="1:50" x14ac:dyDescent="0.25">
      <c r="A741" s="1">
        <v>740</v>
      </c>
      <c r="J741" t="s">
        <v>26</v>
      </c>
      <c r="P741">
        <f t="shared" si="208"/>
        <v>1</v>
      </c>
      <c r="Q741">
        <f t="shared" si="209"/>
        <v>3</v>
      </c>
      <c r="S741">
        <f t="shared" si="210"/>
        <v>0</v>
      </c>
      <c r="T741">
        <f t="shared" si="211"/>
        <v>0</v>
      </c>
      <c r="U741">
        <f t="shared" si="212"/>
        <v>0</v>
      </c>
      <c r="V741">
        <f t="shared" si="213"/>
        <v>0</v>
      </c>
      <c r="W741">
        <f t="shared" si="198"/>
        <v>0</v>
      </c>
      <c r="X741">
        <f t="shared" si="199"/>
        <v>0</v>
      </c>
      <c r="Y741">
        <f t="shared" si="200"/>
        <v>0</v>
      </c>
      <c r="Z741">
        <f t="shared" si="201"/>
        <v>0</v>
      </c>
      <c r="AA741">
        <f t="shared" si="202"/>
        <v>1</v>
      </c>
      <c r="AB741">
        <f t="shared" si="203"/>
        <v>0</v>
      </c>
      <c r="AC741">
        <f t="shared" si="204"/>
        <v>0</v>
      </c>
      <c r="AD741">
        <f t="shared" si="205"/>
        <v>0</v>
      </c>
      <c r="AE741">
        <f t="shared" si="206"/>
        <v>0</v>
      </c>
      <c r="AH741">
        <f t="shared" si="207"/>
        <v>1</v>
      </c>
      <c r="AI741">
        <f t="shared" si="214"/>
        <v>1</v>
      </c>
      <c r="AJ741" s="5" t="str">
        <f t="shared" si="215"/>
        <v>Correct</v>
      </c>
      <c r="AK741" s="37"/>
      <c r="AL741" t="s">
        <v>94</v>
      </c>
      <c r="AM741">
        <v>30</v>
      </c>
      <c r="AN741" t="s">
        <v>95</v>
      </c>
      <c r="AO741" t="s">
        <v>96</v>
      </c>
      <c r="AQ741" t="s">
        <v>102</v>
      </c>
      <c r="AR741" s="1" t="s">
        <v>355</v>
      </c>
      <c r="AS741" t="s">
        <v>109</v>
      </c>
      <c r="AT741" t="s">
        <v>120</v>
      </c>
      <c r="AU741" t="s">
        <v>101</v>
      </c>
      <c r="AV741" t="s">
        <v>102</v>
      </c>
      <c r="AW741" s="1"/>
      <c r="AX741" t="s">
        <v>102</v>
      </c>
    </row>
    <row r="742" spans="1:50" x14ac:dyDescent="0.25">
      <c r="A742" s="1">
        <v>741</v>
      </c>
      <c r="E742" t="s">
        <v>22</v>
      </c>
      <c r="F742" t="s">
        <v>23</v>
      </c>
      <c r="I742" t="s">
        <v>267</v>
      </c>
      <c r="L742" t="s">
        <v>28</v>
      </c>
      <c r="P742">
        <f t="shared" si="208"/>
        <v>4</v>
      </c>
      <c r="Q742">
        <f t="shared" si="209"/>
        <v>0.75</v>
      </c>
      <c r="S742">
        <f t="shared" si="210"/>
        <v>0</v>
      </c>
      <c r="T742">
        <f t="shared" si="211"/>
        <v>0</v>
      </c>
      <c r="U742">
        <f t="shared" si="212"/>
        <v>0</v>
      </c>
      <c r="V742">
        <f t="shared" si="213"/>
        <v>0.75</v>
      </c>
      <c r="W742">
        <f t="shared" si="198"/>
        <v>0.75</v>
      </c>
      <c r="X742">
        <f t="shared" si="199"/>
        <v>0</v>
      </c>
      <c r="Y742">
        <f t="shared" si="200"/>
        <v>0</v>
      </c>
      <c r="Z742">
        <f t="shared" si="201"/>
        <v>0.75</v>
      </c>
      <c r="AA742">
        <f t="shared" si="202"/>
        <v>0</v>
      </c>
      <c r="AB742">
        <f t="shared" si="203"/>
        <v>0</v>
      </c>
      <c r="AC742">
        <f t="shared" si="204"/>
        <v>0.75</v>
      </c>
      <c r="AD742">
        <f t="shared" si="205"/>
        <v>0</v>
      </c>
      <c r="AE742">
        <f t="shared" si="206"/>
        <v>0</v>
      </c>
      <c r="AH742">
        <f t="shared" si="207"/>
        <v>3</v>
      </c>
      <c r="AI742">
        <f t="shared" si="214"/>
        <v>4</v>
      </c>
      <c r="AJ742" s="5" t="str">
        <f t="shared" si="215"/>
        <v>Correct</v>
      </c>
      <c r="AK742" s="37"/>
      <c r="AL742" t="s">
        <v>94</v>
      </c>
      <c r="AM742">
        <v>21</v>
      </c>
      <c r="AN742" t="s">
        <v>95</v>
      </c>
      <c r="AO742" t="s">
        <v>157</v>
      </c>
      <c r="AP742" t="s">
        <v>134</v>
      </c>
      <c r="AR742" s="1" t="s">
        <v>355</v>
      </c>
      <c r="AS742" t="s">
        <v>99</v>
      </c>
      <c r="AT742" t="s">
        <v>103</v>
      </c>
      <c r="AU742" t="s">
        <v>101</v>
      </c>
      <c r="AV742" t="s">
        <v>102</v>
      </c>
      <c r="AW742" s="1"/>
      <c r="AX742" t="s">
        <v>102</v>
      </c>
    </row>
    <row r="743" spans="1:50" x14ac:dyDescent="0.25">
      <c r="A743" s="1">
        <v>742</v>
      </c>
      <c r="L743" t="s">
        <v>28</v>
      </c>
      <c r="P743">
        <f t="shared" si="208"/>
        <v>1</v>
      </c>
      <c r="Q743">
        <f t="shared" si="209"/>
        <v>3</v>
      </c>
      <c r="S743">
        <f t="shared" si="210"/>
        <v>0</v>
      </c>
      <c r="T743">
        <f t="shared" si="211"/>
        <v>0</v>
      </c>
      <c r="U743">
        <f t="shared" si="212"/>
        <v>0</v>
      </c>
      <c r="V743">
        <f t="shared" si="213"/>
        <v>0</v>
      </c>
      <c r="W743">
        <f t="shared" si="198"/>
        <v>0</v>
      </c>
      <c r="X743">
        <f t="shared" si="199"/>
        <v>0</v>
      </c>
      <c r="Y743">
        <f t="shared" si="200"/>
        <v>0</v>
      </c>
      <c r="Z743">
        <f t="shared" si="201"/>
        <v>0</v>
      </c>
      <c r="AA743">
        <f t="shared" si="202"/>
        <v>0</v>
      </c>
      <c r="AB743">
        <f t="shared" si="203"/>
        <v>0</v>
      </c>
      <c r="AC743">
        <f t="shared" si="204"/>
        <v>1</v>
      </c>
      <c r="AD743">
        <f t="shared" si="205"/>
        <v>0</v>
      </c>
      <c r="AE743">
        <f t="shared" si="206"/>
        <v>0</v>
      </c>
      <c r="AH743">
        <f t="shared" si="207"/>
        <v>1</v>
      </c>
      <c r="AI743">
        <f t="shared" si="214"/>
        <v>1</v>
      </c>
      <c r="AJ743" s="5" t="str">
        <f t="shared" si="215"/>
        <v>Correct</v>
      </c>
      <c r="AK743" s="37"/>
      <c r="AL743" t="s">
        <v>105</v>
      </c>
      <c r="AM743">
        <v>61</v>
      </c>
      <c r="AN743" t="s">
        <v>95</v>
      </c>
      <c r="AO743" t="s">
        <v>147</v>
      </c>
      <c r="AP743" t="s">
        <v>107</v>
      </c>
      <c r="AQ743" t="s">
        <v>98</v>
      </c>
      <c r="AR743" s="1" t="s">
        <v>80</v>
      </c>
      <c r="AS743" t="s">
        <v>114</v>
      </c>
      <c r="AT743" t="s">
        <v>103</v>
      </c>
      <c r="AU743" t="s">
        <v>101</v>
      </c>
      <c r="AV743" t="s">
        <v>102</v>
      </c>
      <c r="AW743" s="1"/>
      <c r="AX743" t="s">
        <v>102</v>
      </c>
    </row>
    <row r="744" spans="1:50" x14ac:dyDescent="0.25">
      <c r="A744" s="1">
        <v>743</v>
      </c>
      <c r="H744" t="s">
        <v>25</v>
      </c>
      <c r="J744" t="s">
        <v>26</v>
      </c>
      <c r="K744" t="s">
        <v>27</v>
      </c>
      <c r="P744">
        <f t="shared" si="208"/>
        <v>3</v>
      </c>
      <c r="Q744">
        <f t="shared" si="209"/>
        <v>1</v>
      </c>
      <c r="S744">
        <f t="shared" si="210"/>
        <v>0</v>
      </c>
      <c r="T744">
        <f t="shared" si="211"/>
        <v>0</v>
      </c>
      <c r="U744">
        <f t="shared" si="212"/>
        <v>0</v>
      </c>
      <c r="V744">
        <f t="shared" si="213"/>
        <v>0</v>
      </c>
      <c r="W744">
        <f t="shared" si="198"/>
        <v>0</v>
      </c>
      <c r="X744">
        <f t="shared" si="199"/>
        <v>0</v>
      </c>
      <c r="Y744">
        <f t="shared" si="200"/>
        <v>1</v>
      </c>
      <c r="Z744">
        <f t="shared" si="201"/>
        <v>0</v>
      </c>
      <c r="AA744">
        <f t="shared" si="202"/>
        <v>1</v>
      </c>
      <c r="AB744">
        <f t="shared" si="203"/>
        <v>1</v>
      </c>
      <c r="AC744">
        <f t="shared" si="204"/>
        <v>0</v>
      </c>
      <c r="AD744">
        <f t="shared" si="205"/>
        <v>0</v>
      </c>
      <c r="AE744">
        <f t="shared" si="206"/>
        <v>0</v>
      </c>
      <c r="AH744">
        <f t="shared" si="207"/>
        <v>3</v>
      </c>
      <c r="AI744">
        <f t="shared" si="214"/>
        <v>3</v>
      </c>
      <c r="AJ744" s="5" t="str">
        <f t="shared" si="215"/>
        <v>Correct</v>
      </c>
      <c r="AK744" s="37"/>
      <c r="AL744" t="s">
        <v>94</v>
      </c>
      <c r="AM744">
        <v>50</v>
      </c>
      <c r="AN744" t="s">
        <v>95</v>
      </c>
      <c r="AO744" t="s">
        <v>140</v>
      </c>
      <c r="AP744" t="s">
        <v>97</v>
      </c>
      <c r="AR744" s="1" t="s">
        <v>80</v>
      </c>
      <c r="AS744" t="s">
        <v>114</v>
      </c>
      <c r="AT744" t="s">
        <v>110</v>
      </c>
      <c r="AU744" t="s">
        <v>135</v>
      </c>
      <c r="AV744" t="s">
        <v>102</v>
      </c>
      <c r="AW744" s="1"/>
      <c r="AX744" t="s">
        <v>102</v>
      </c>
    </row>
    <row r="745" spans="1:50" x14ac:dyDescent="0.25">
      <c r="A745" s="1">
        <v>744</v>
      </c>
      <c r="C745" t="s">
        <v>20</v>
      </c>
      <c r="J745" t="s">
        <v>26</v>
      </c>
      <c r="K745" t="s">
        <v>27</v>
      </c>
      <c r="P745">
        <f t="shared" si="208"/>
        <v>3</v>
      </c>
      <c r="Q745">
        <f t="shared" si="209"/>
        <v>1</v>
      </c>
      <c r="S745">
        <f t="shared" si="210"/>
        <v>0</v>
      </c>
      <c r="T745">
        <f t="shared" si="211"/>
        <v>1</v>
      </c>
      <c r="U745">
        <f t="shared" si="212"/>
        <v>0</v>
      </c>
      <c r="V745">
        <f t="shared" si="213"/>
        <v>0</v>
      </c>
      <c r="W745">
        <f t="shared" si="198"/>
        <v>0</v>
      </c>
      <c r="X745">
        <f t="shared" si="199"/>
        <v>0</v>
      </c>
      <c r="Y745">
        <f t="shared" si="200"/>
        <v>0</v>
      </c>
      <c r="Z745">
        <f t="shared" si="201"/>
        <v>0</v>
      </c>
      <c r="AA745">
        <f t="shared" si="202"/>
        <v>1</v>
      </c>
      <c r="AB745">
        <f t="shared" si="203"/>
        <v>1</v>
      </c>
      <c r="AC745">
        <f t="shared" si="204"/>
        <v>0</v>
      </c>
      <c r="AD745">
        <f t="shared" si="205"/>
        <v>0</v>
      </c>
      <c r="AE745">
        <f t="shared" si="206"/>
        <v>0</v>
      </c>
      <c r="AH745">
        <f t="shared" si="207"/>
        <v>3</v>
      </c>
      <c r="AI745">
        <f t="shared" si="214"/>
        <v>3</v>
      </c>
      <c r="AJ745" s="5" t="str">
        <f t="shared" si="215"/>
        <v>Correct</v>
      </c>
      <c r="AK745" s="37"/>
      <c r="AL745" t="s">
        <v>94</v>
      </c>
      <c r="AM745">
        <v>66</v>
      </c>
      <c r="AN745" t="s">
        <v>95</v>
      </c>
      <c r="AO745" t="s">
        <v>96</v>
      </c>
      <c r="AP745" t="s">
        <v>97</v>
      </c>
      <c r="AR745" s="1" t="s">
        <v>80</v>
      </c>
      <c r="AS745" t="s">
        <v>108</v>
      </c>
      <c r="AT745" t="s">
        <v>120</v>
      </c>
      <c r="AU745" t="s">
        <v>104</v>
      </c>
      <c r="AV745" t="s">
        <v>102</v>
      </c>
      <c r="AW745" s="1"/>
      <c r="AX745" t="s">
        <v>102</v>
      </c>
    </row>
    <row r="746" spans="1:50" x14ac:dyDescent="0.25">
      <c r="A746" s="1">
        <v>745</v>
      </c>
      <c r="D746" t="s">
        <v>21</v>
      </c>
      <c r="H746" t="s">
        <v>25</v>
      </c>
      <c r="I746" t="s">
        <v>267</v>
      </c>
      <c r="J746" t="s">
        <v>26</v>
      </c>
      <c r="P746">
        <f t="shared" si="208"/>
        <v>4</v>
      </c>
      <c r="Q746">
        <f t="shared" si="209"/>
        <v>0.75</v>
      </c>
      <c r="S746">
        <f t="shared" si="210"/>
        <v>0</v>
      </c>
      <c r="T746">
        <f t="shared" si="211"/>
        <v>0</v>
      </c>
      <c r="U746">
        <f t="shared" si="212"/>
        <v>0.75</v>
      </c>
      <c r="V746">
        <f t="shared" si="213"/>
        <v>0</v>
      </c>
      <c r="W746">
        <f t="shared" si="198"/>
        <v>0</v>
      </c>
      <c r="X746">
        <f t="shared" si="199"/>
        <v>0</v>
      </c>
      <c r="Y746">
        <f t="shared" si="200"/>
        <v>0.75</v>
      </c>
      <c r="Z746">
        <f t="shared" si="201"/>
        <v>0.75</v>
      </c>
      <c r="AA746">
        <f t="shared" si="202"/>
        <v>0.75</v>
      </c>
      <c r="AB746">
        <f t="shared" si="203"/>
        <v>0</v>
      </c>
      <c r="AC746">
        <f t="shared" si="204"/>
        <v>0</v>
      </c>
      <c r="AD746">
        <f t="shared" si="205"/>
        <v>0</v>
      </c>
      <c r="AE746">
        <f t="shared" si="206"/>
        <v>0</v>
      </c>
      <c r="AH746">
        <f t="shared" si="207"/>
        <v>3</v>
      </c>
      <c r="AI746">
        <f t="shared" si="214"/>
        <v>4</v>
      </c>
      <c r="AJ746" s="5" t="str">
        <f t="shared" si="215"/>
        <v>Correct</v>
      </c>
      <c r="AK746" s="37"/>
      <c r="AL746" t="s">
        <v>94</v>
      </c>
      <c r="AN746" t="s">
        <v>95</v>
      </c>
      <c r="AO746" t="s">
        <v>162</v>
      </c>
      <c r="AP746" t="s">
        <v>97</v>
      </c>
      <c r="AQ746" t="s">
        <v>98</v>
      </c>
      <c r="AR746" s="1" t="s">
        <v>80</v>
      </c>
      <c r="AU746" t="s">
        <v>104</v>
      </c>
      <c r="AV746" t="s">
        <v>102</v>
      </c>
      <c r="AW746" s="1"/>
      <c r="AX746" t="s">
        <v>102</v>
      </c>
    </row>
    <row r="747" spans="1:50" x14ac:dyDescent="0.25">
      <c r="A747" s="1">
        <v>746</v>
      </c>
      <c r="D747" t="s">
        <v>21</v>
      </c>
      <c r="I747" t="s">
        <v>267</v>
      </c>
      <c r="N747" t="s">
        <v>30</v>
      </c>
      <c r="P747">
        <f t="shared" si="208"/>
        <v>3</v>
      </c>
      <c r="Q747">
        <f t="shared" si="209"/>
        <v>1</v>
      </c>
      <c r="S747">
        <f t="shared" si="210"/>
        <v>0</v>
      </c>
      <c r="T747">
        <f t="shared" si="211"/>
        <v>0</v>
      </c>
      <c r="U747">
        <f t="shared" si="212"/>
        <v>1</v>
      </c>
      <c r="V747">
        <f t="shared" si="213"/>
        <v>0</v>
      </c>
      <c r="W747">
        <f t="shared" si="198"/>
        <v>0</v>
      </c>
      <c r="X747">
        <f t="shared" si="199"/>
        <v>0</v>
      </c>
      <c r="Y747">
        <f t="shared" si="200"/>
        <v>0</v>
      </c>
      <c r="Z747">
        <f t="shared" si="201"/>
        <v>1</v>
      </c>
      <c r="AA747">
        <f t="shared" si="202"/>
        <v>0</v>
      </c>
      <c r="AB747">
        <f t="shared" si="203"/>
        <v>0</v>
      </c>
      <c r="AC747">
        <f t="shared" si="204"/>
        <v>0</v>
      </c>
      <c r="AD747">
        <f t="shared" si="205"/>
        <v>0</v>
      </c>
      <c r="AE747">
        <f t="shared" si="206"/>
        <v>1</v>
      </c>
      <c r="AH747">
        <f t="shared" si="207"/>
        <v>3</v>
      </c>
      <c r="AI747">
        <f t="shared" si="214"/>
        <v>3</v>
      </c>
      <c r="AJ747" s="5" t="str">
        <f t="shared" si="215"/>
        <v>Correct</v>
      </c>
      <c r="AK747" s="37"/>
      <c r="AL747" t="s">
        <v>94</v>
      </c>
      <c r="AM747">
        <v>29</v>
      </c>
      <c r="AN747" t="s">
        <v>95</v>
      </c>
      <c r="AO747" t="s">
        <v>138</v>
      </c>
      <c r="AP747" t="s">
        <v>128</v>
      </c>
      <c r="AQ747" t="s">
        <v>98</v>
      </c>
      <c r="AR747" s="1" t="s">
        <v>369</v>
      </c>
      <c r="AS747" t="s">
        <v>112</v>
      </c>
      <c r="AT747" t="s">
        <v>120</v>
      </c>
      <c r="AU747" t="s">
        <v>135</v>
      </c>
      <c r="AV747" t="s">
        <v>102</v>
      </c>
      <c r="AW747" s="1"/>
      <c r="AX747" t="s">
        <v>102</v>
      </c>
    </row>
    <row r="748" spans="1:50" x14ac:dyDescent="0.25">
      <c r="A748" s="1">
        <v>747</v>
      </c>
      <c r="C748" t="s">
        <v>20</v>
      </c>
      <c r="J748" t="s">
        <v>26</v>
      </c>
      <c r="L748" t="s">
        <v>28</v>
      </c>
      <c r="P748">
        <f t="shared" si="208"/>
        <v>3</v>
      </c>
      <c r="Q748">
        <f t="shared" si="209"/>
        <v>1</v>
      </c>
      <c r="S748">
        <f t="shared" si="210"/>
        <v>0</v>
      </c>
      <c r="T748">
        <f t="shared" si="211"/>
        <v>1</v>
      </c>
      <c r="U748">
        <f t="shared" si="212"/>
        <v>0</v>
      </c>
      <c r="V748">
        <f t="shared" si="213"/>
        <v>0</v>
      </c>
      <c r="W748">
        <f t="shared" si="198"/>
        <v>0</v>
      </c>
      <c r="X748">
        <f t="shared" si="199"/>
        <v>0</v>
      </c>
      <c r="Y748">
        <f t="shared" si="200"/>
        <v>0</v>
      </c>
      <c r="Z748">
        <f t="shared" si="201"/>
        <v>0</v>
      </c>
      <c r="AA748">
        <f t="shared" si="202"/>
        <v>1</v>
      </c>
      <c r="AB748">
        <f t="shared" si="203"/>
        <v>0</v>
      </c>
      <c r="AC748">
        <f t="shared" si="204"/>
        <v>1</v>
      </c>
      <c r="AD748">
        <f t="shared" si="205"/>
        <v>0</v>
      </c>
      <c r="AE748">
        <f t="shared" si="206"/>
        <v>0</v>
      </c>
      <c r="AH748">
        <f t="shared" si="207"/>
        <v>3</v>
      </c>
      <c r="AI748">
        <f t="shared" si="214"/>
        <v>3</v>
      </c>
      <c r="AJ748" s="5" t="str">
        <f t="shared" si="215"/>
        <v>Correct</v>
      </c>
      <c r="AK748" s="37"/>
      <c r="AL748" t="s">
        <v>105</v>
      </c>
      <c r="AM748">
        <v>36</v>
      </c>
      <c r="AN748" t="s">
        <v>95</v>
      </c>
      <c r="AO748" t="s">
        <v>234</v>
      </c>
      <c r="AP748" t="s">
        <v>107</v>
      </c>
      <c r="AR748" s="1" t="s">
        <v>83</v>
      </c>
      <c r="AS748" t="s">
        <v>108</v>
      </c>
      <c r="AT748" t="s">
        <v>110</v>
      </c>
      <c r="AU748" t="s">
        <v>101</v>
      </c>
      <c r="AV748" t="s">
        <v>98</v>
      </c>
      <c r="AW748" s="1"/>
      <c r="AX748" t="s">
        <v>102</v>
      </c>
    </row>
    <row r="749" spans="1:50" x14ac:dyDescent="0.25">
      <c r="A749" s="1">
        <v>748</v>
      </c>
      <c r="C749" t="s">
        <v>20</v>
      </c>
      <c r="K749" t="s">
        <v>27</v>
      </c>
      <c r="L749" t="s">
        <v>28</v>
      </c>
      <c r="P749">
        <f t="shared" si="208"/>
        <v>3</v>
      </c>
      <c r="Q749">
        <f t="shared" si="209"/>
        <v>1</v>
      </c>
      <c r="S749">
        <f t="shared" si="210"/>
        <v>0</v>
      </c>
      <c r="T749">
        <f t="shared" si="211"/>
        <v>1</v>
      </c>
      <c r="U749">
        <f t="shared" si="212"/>
        <v>0</v>
      </c>
      <c r="V749">
        <f t="shared" si="213"/>
        <v>0</v>
      </c>
      <c r="W749">
        <f t="shared" si="198"/>
        <v>0</v>
      </c>
      <c r="X749">
        <f t="shared" si="199"/>
        <v>0</v>
      </c>
      <c r="Y749">
        <f t="shared" si="200"/>
        <v>0</v>
      </c>
      <c r="Z749">
        <f t="shared" si="201"/>
        <v>0</v>
      </c>
      <c r="AA749">
        <f t="shared" si="202"/>
        <v>0</v>
      </c>
      <c r="AB749">
        <f t="shared" si="203"/>
        <v>1</v>
      </c>
      <c r="AC749">
        <f t="shared" si="204"/>
        <v>1</v>
      </c>
      <c r="AD749">
        <f t="shared" si="205"/>
        <v>0</v>
      </c>
      <c r="AE749">
        <f t="shared" si="206"/>
        <v>0</v>
      </c>
      <c r="AH749">
        <f t="shared" si="207"/>
        <v>3</v>
      </c>
      <c r="AI749">
        <f t="shared" si="214"/>
        <v>3</v>
      </c>
      <c r="AJ749" s="5" t="str">
        <f t="shared" si="215"/>
        <v>Correct</v>
      </c>
      <c r="AK749" s="37"/>
      <c r="AL749" t="s">
        <v>105</v>
      </c>
      <c r="AM749">
        <v>64</v>
      </c>
      <c r="AN749" t="s">
        <v>95</v>
      </c>
      <c r="AO749" t="s">
        <v>113</v>
      </c>
      <c r="AP749" t="s">
        <v>128</v>
      </c>
      <c r="AQ749" t="s">
        <v>98</v>
      </c>
      <c r="AR749" s="1" t="s">
        <v>86</v>
      </c>
      <c r="AS749" t="s">
        <v>112</v>
      </c>
      <c r="AT749" t="s">
        <v>110</v>
      </c>
      <c r="AU749" t="s">
        <v>135</v>
      </c>
      <c r="AV749" t="s">
        <v>102</v>
      </c>
      <c r="AW749" s="1"/>
      <c r="AX749" t="s">
        <v>102</v>
      </c>
    </row>
    <row r="750" spans="1:50" x14ac:dyDescent="0.25">
      <c r="A750" s="1">
        <v>749</v>
      </c>
      <c r="D750" t="s">
        <v>21</v>
      </c>
      <c r="G750" t="s">
        <v>24</v>
      </c>
      <c r="J750" t="s">
        <v>26</v>
      </c>
      <c r="K750" t="s">
        <v>27</v>
      </c>
      <c r="N750" t="s">
        <v>30</v>
      </c>
      <c r="P750">
        <f t="shared" si="208"/>
        <v>5</v>
      </c>
      <c r="Q750">
        <f t="shared" si="209"/>
        <v>0.6</v>
      </c>
      <c r="S750">
        <f t="shared" si="210"/>
        <v>0</v>
      </c>
      <c r="T750">
        <f t="shared" si="211"/>
        <v>0</v>
      </c>
      <c r="U750">
        <f t="shared" si="212"/>
        <v>0.6</v>
      </c>
      <c r="V750">
        <f t="shared" si="213"/>
        <v>0</v>
      </c>
      <c r="W750">
        <f t="shared" si="198"/>
        <v>0</v>
      </c>
      <c r="X750">
        <f t="shared" si="199"/>
        <v>0.6</v>
      </c>
      <c r="Y750">
        <f t="shared" si="200"/>
        <v>0</v>
      </c>
      <c r="Z750">
        <f t="shared" si="201"/>
        <v>0</v>
      </c>
      <c r="AA750">
        <f t="shared" si="202"/>
        <v>0.6</v>
      </c>
      <c r="AB750">
        <f t="shared" si="203"/>
        <v>0.6</v>
      </c>
      <c r="AC750">
        <f t="shared" si="204"/>
        <v>0</v>
      </c>
      <c r="AD750">
        <f t="shared" si="205"/>
        <v>0</v>
      </c>
      <c r="AE750">
        <f t="shared" si="206"/>
        <v>0.6</v>
      </c>
      <c r="AH750">
        <f t="shared" si="207"/>
        <v>3</v>
      </c>
      <c r="AI750">
        <f t="shared" si="214"/>
        <v>5</v>
      </c>
      <c r="AJ750" s="5" t="str">
        <f t="shared" si="215"/>
        <v>Correct</v>
      </c>
      <c r="AK750" s="37"/>
      <c r="AL750" t="s">
        <v>94</v>
      </c>
      <c r="AM750">
        <v>63</v>
      </c>
      <c r="AN750" t="s">
        <v>95</v>
      </c>
      <c r="AO750" t="s">
        <v>113</v>
      </c>
      <c r="AP750" t="s">
        <v>128</v>
      </c>
      <c r="AQ750" t="s">
        <v>98</v>
      </c>
      <c r="AR750" s="1" t="s">
        <v>86</v>
      </c>
      <c r="AT750" t="s">
        <v>133</v>
      </c>
      <c r="AU750" t="s">
        <v>135</v>
      </c>
      <c r="AV750" t="s">
        <v>102</v>
      </c>
      <c r="AW750" s="1"/>
      <c r="AX750" t="s">
        <v>102</v>
      </c>
    </row>
    <row r="751" spans="1:50" x14ac:dyDescent="0.25">
      <c r="A751" s="1">
        <v>750</v>
      </c>
      <c r="J751" t="s">
        <v>26</v>
      </c>
      <c r="L751" t="s">
        <v>28</v>
      </c>
      <c r="N751" t="s">
        <v>30</v>
      </c>
      <c r="P751">
        <f t="shared" si="208"/>
        <v>3</v>
      </c>
      <c r="Q751">
        <f t="shared" si="209"/>
        <v>1</v>
      </c>
      <c r="S751">
        <f t="shared" si="210"/>
        <v>0</v>
      </c>
      <c r="T751">
        <f t="shared" si="211"/>
        <v>0</v>
      </c>
      <c r="U751">
        <f t="shared" si="212"/>
        <v>0</v>
      </c>
      <c r="V751">
        <f t="shared" si="213"/>
        <v>0</v>
      </c>
      <c r="W751">
        <f t="shared" si="198"/>
        <v>0</v>
      </c>
      <c r="X751">
        <f t="shared" si="199"/>
        <v>0</v>
      </c>
      <c r="Y751">
        <f t="shared" si="200"/>
        <v>0</v>
      </c>
      <c r="Z751">
        <f t="shared" si="201"/>
        <v>0</v>
      </c>
      <c r="AA751">
        <f t="shared" si="202"/>
        <v>1</v>
      </c>
      <c r="AB751">
        <f t="shared" si="203"/>
        <v>0</v>
      </c>
      <c r="AC751">
        <f t="shared" si="204"/>
        <v>1</v>
      </c>
      <c r="AD751">
        <f t="shared" si="205"/>
        <v>0</v>
      </c>
      <c r="AE751">
        <f t="shared" si="206"/>
        <v>1</v>
      </c>
      <c r="AH751">
        <f t="shared" si="207"/>
        <v>3</v>
      </c>
      <c r="AI751">
        <f t="shared" si="214"/>
        <v>3</v>
      </c>
      <c r="AJ751" s="5" t="str">
        <f t="shared" si="215"/>
        <v>Correct</v>
      </c>
      <c r="AK751" s="37"/>
      <c r="AL751" t="s">
        <v>94</v>
      </c>
      <c r="AM751">
        <v>60</v>
      </c>
      <c r="AN751" t="s">
        <v>95</v>
      </c>
      <c r="AO751" t="s">
        <v>204</v>
      </c>
      <c r="AP751" t="s">
        <v>107</v>
      </c>
      <c r="AQ751" t="s">
        <v>102</v>
      </c>
      <c r="AR751" s="1" t="s">
        <v>81</v>
      </c>
      <c r="AS751" t="s">
        <v>99</v>
      </c>
      <c r="AT751" t="s">
        <v>103</v>
      </c>
      <c r="AU751" t="s">
        <v>135</v>
      </c>
      <c r="AV751" t="s">
        <v>102</v>
      </c>
      <c r="AW751" s="1"/>
    </row>
    <row r="752" spans="1:50" x14ac:dyDescent="0.25">
      <c r="A752" s="1">
        <v>751</v>
      </c>
      <c r="K752" t="s">
        <v>27</v>
      </c>
      <c r="N752" t="s">
        <v>30</v>
      </c>
      <c r="P752">
        <f t="shared" si="208"/>
        <v>2</v>
      </c>
      <c r="Q752">
        <f t="shared" si="209"/>
        <v>1.5</v>
      </c>
      <c r="S752">
        <f t="shared" si="210"/>
        <v>0</v>
      </c>
      <c r="T752">
        <f t="shared" si="211"/>
        <v>0</v>
      </c>
      <c r="U752">
        <f t="shared" si="212"/>
        <v>0</v>
      </c>
      <c r="V752">
        <f t="shared" si="213"/>
        <v>0</v>
      </c>
      <c r="W752">
        <f t="shared" si="198"/>
        <v>0</v>
      </c>
      <c r="X752">
        <f t="shared" si="199"/>
        <v>0</v>
      </c>
      <c r="Y752">
        <f t="shared" si="200"/>
        <v>0</v>
      </c>
      <c r="Z752">
        <f t="shared" si="201"/>
        <v>0</v>
      </c>
      <c r="AA752">
        <f t="shared" si="202"/>
        <v>0</v>
      </c>
      <c r="AB752">
        <f t="shared" si="203"/>
        <v>1</v>
      </c>
      <c r="AC752">
        <f t="shared" si="204"/>
        <v>0</v>
      </c>
      <c r="AD752">
        <f t="shared" si="205"/>
        <v>0</v>
      </c>
      <c r="AE752">
        <f t="shared" si="206"/>
        <v>1</v>
      </c>
      <c r="AH752">
        <f t="shared" si="207"/>
        <v>2</v>
      </c>
      <c r="AI752">
        <f t="shared" si="214"/>
        <v>2</v>
      </c>
      <c r="AJ752" s="5" t="str">
        <f t="shared" si="215"/>
        <v>Correct</v>
      </c>
      <c r="AK752" s="37"/>
      <c r="AL752" t="s">
        <v>105</v>
      </c>
      <c r="AM752">
        <v>24</v>
      </c>
      <c r="AN752" t="s">
        <v>95</v>
      </c>
      <c r="AO752" t="s">
        <v>158</v>
      </c>
      <c r="AQ752" t="s">
        <v>102</v>
      </c>
      <c r="AR752" s="1" t="s">
        <v>355</v>
      </c>
      <c r="AS752" t="s">
        <v>108</v>
      </c>
      <c r="AT752" t="s">
        <v>110</v>
      </c>
      <c r="AU752" t="s">
        <v>101</v>
      </c>
      <c r="AV752" t="s">
        <v>102</v>
      </c>
      <c r="AW752" s="1"/>
      <c r="AX752" t="s">
        <v>102</v>
      </c>
    </row>
    <row r="753" spans="1:50" x14ac:dyDescent="0.25">
      <c r="A753" s="1">
        <v>752</v>
      </c>
      <c r="B753" t="s">
        <v>19</v>
      </c>
      <c r="D753" t="s">
        <v>21</v>
      </c>
      <c r="L753" t="s">
        <v>28</v>
      </c>
      <c r="P753">
        <f t="shared" si="208"/>
        <v>3</v>
      </c>
      <c r="Q753">
        <f t="shared" si="209"/>
        <v>1</v>
      </c>
      <c r="S753">
        <f t="shared" si="210"/>
        <v>1</v>
      </c>
      <c r="T753">
        <f t="shared" si="211"/>
        <v>0</v>
      </c>
      <c r="U753">
        <f t="shared" si="212"/>
        <v>1</v>
      </c>
      <c r="V753">
        <f t="shared" si="213"/>
        <v>0</v>
      </c>
      <c r="W753">
        <f t="shared" si="198"/>
        <v>0</v>
      </c>
      <c r="X753">
        <f t="shared" si="199"/>
        <v>0</v>
      </c>
      <c r="Y753">
        <f t="shared" si="200"/>
        <v>0</v>
      </c>
      <c r="Z753">
        <f t="shared" si="201"/>
        <v>0</v>
      </c>
      <c r="AA753">
        <f t="shared" si="202"/>
        <v>0</v>
      </c>
      <c r="AB753">
        <f t="shared" si="203"/>
        <v>0</v>
      </c>
      <c r="AC753">
        <f t="shared" si="204"/>
        <v>1</v>
      </c>
      <c r="AD753">
        <f t="shared" si="205"/>
        <v>0</v>
      </c>
      <c r="AE753">
        <f t="shared" si="206"/>
        <v>0</v>
      </c>
      <c r="AH753">
        <f t="shared" si="207"/>
        <v>3</v>
      </c>
      <c r="AI753">
        <f t="shared" si="214"/>
        <v>3</v>
      </c>
      <c r="AJ753" s="5" t="str">
        <f t="shared" si="215"/>
        <v>Correct</v>
      </c>
      <c r="AK753" s="37"/>
      <c r="AL753" t="s">
        <v>105</v>
      </c>
      <c r="AM753">
        <v>53</v>
      </c>
      <c r="AN753" t="s">
        <v>95</v>
      </c>
      <c r="AO753" t="s">
        <v>145</v>
      </c>
      <c r="AP753" t="s">
        <v>107</v>
      </c>
      <c r="AQ753" t="s">
        <v>98</v>
      </c>
      <c r="AR753" s="1" t="s">
        <v>80</v>
      </c>
      <c r="AS753" t="s">
        <v>108</v>
      </c>
      <c r="AT753" t="s">
        <v>137</v>
      </c>
      <c r="AU753" t="s">
        <v>101</v>
      </c>
      <c r="AV753" t="s">
        <v>102</v>
      </c>
      <c r="AW753" s="1"/>
      <c r="AX753" t="s">
        <v>102</v>
      </c>
    </row>
    <row r="754" spans="1:50" x14ac:dyDescent="0.25">
      <c r="A754" s="1">
        <v>753</v>
      </c>
      <c r="C754" t="s">
        <v>20</v>
      </c>
      <c r="F754" t="s">
        <v>23</v>
      </c>
      <c r="L754" t="s">
        <v>28</v>
      </c>
      <c r="P754">
        <f t="shared" si="208"/>
        <v>3</v>
      </c>
      <c r="Q754">
        <f t="shared" si="209"/>
        <v>1</v>
      </c>
      <c r="S754">
        <f t="shared" si="210"/>
        <v>0</v>
      </c>
      <c r="T754">
        <f t="shared" si="211"/>
        <v>1</v>
      </c>
      <c r="U754">
        <f t="shared" si="212"/>
        <v>0</v>
      </c>
      <c r="V754">
        <f t="shared" si="213"/>
        <v>0</v>
      </c>
      <c r="W754">
        <f t="shared" si="198"/>
        <v>1</v>
      </c>
      <c r="X754">
        <f t="shared" si="199"/>
        <v>0</v>
      </c>
      <c r="Y754">
        <f t="shared" si="200"/>
        <v>0</v>
      </c>
      <c r="Z754">
        <f t="shared" si="201"/>
        <v>0</v>
      </c>
      <c r="AA754">
        <f t="shared" si="202"/>
        <v>0</v>
      </c>
      <c r="AB754">
        <f t="shared" si="203"/>
        <v>0</v>
      </c>
      <c r="AC754">
        <f t="shared" si="204"/>
        <v>1</v>
      </c>
      <c r="AD754">
        <f t="shared" si="205"/>
        <v>0</v>
      </c>
      <c r="AE754">
        <f t="shared" si="206"/>
        <v>0</v>
      </c>
      <c r="AH754">
        <f t="shared" si="207"/>
        <v>3</v>
      </c>
      <c r="AI754">
        <f t="shared" si="214"/>
        <v>3</v>
      </c>
      <c r="AJ754" s="5" t="str">
        <f t="shared" si="215"/>
        <v>Correct</v>
      </c>
      <c r="AK754" s="37"/>
      <c r="AL754" t="s">
        <v>105</v>
      </c>
      <c r="AM754">
        <v>19</v>
      </c>
      <c r="AN754" t="s">
        <v>95</v>
      </c>
      <c r="AO754" t="s">
        <v>273</v>
      </c>
      <c r="AP754" t="s">
        <v>107</v>
      </c>
      <c r="AQ754" t="s">
        <v>98</v>
      </c>
      <c r="AR754" s="1" t="s">
        <v>80</v>
      </c>
      <c r="AS754" t="s">
        <v>126</v>
      </c>
      <c r="AT754" t="s">
        <v>120</v>
      </c>
      <c r="AU754" t="s">
        <v>101</v>
      </c>
      <c r="AV754" t="s">
        <v>102</v>
      </c>
      <c r="AW754" s="1"/>
      <c r="AX754" t="s">
        <v>102</v>
      </c>
    </row>
    <row r="755" spans="1:50" x14ac:dyDescent="0.25">
      <c r="A755" s="1">
        <v>754</v>
      </c>
      <c r="D755" t="s">
        <v>21</v>
      </c>
      <c r="K755" t="s">
        <v>27</v>
      </c>
      <c r="L755" t="s">
        <v>28</v>
      </c>
      <c r="P755">
        <f t="shared" si="208"/>
        <v>3</v>
      </c>
      <c r="Q755">
        <f t="shared" si="209"/>
        <v>1</v>
      </c>
      <c r="S755">
        <f t="shared" si="210"/>
        <v>0</v>
      </c>
      <c r="T755">
        <f t="shared" si="211"/>
        <v>0</v>
      </c>
      <c r="U755">
        <f t="shared" si="212"/>
        <v>1</v>
      </c>
      <c r="V755">
        <f t="shared" si="213"/>
        <v>0</v>
      </c>
      <c r="W755">
        <f t="shared" si="198"/>
        <v>0</v>
      </c>
      <c r="X755">
        <f t="shared" si="199"/>
        <v>0</v>
      </c>
      <c r="Y755">
        <f t="shared" si="200"/>
        <v>0</v>
      </c>
      <c r="Z755">
        <f t="shared" si="201"/>
        <v>0</v>
      </c>
      <c r="AA755">
        <f t="shared" si="202"/>
        <v>0</v>
      </c>
      <c r="AB755">
        <f t="shared" si="203"/>
        <v>1</v>
      </c>
      <c r="AC755">
        <f t="shared" si="204"/>
        <v>1</v>
      </c>
      <c r="AD755">
        <f t="shared" si="205"/>
        <v>0</v>
      </c>
      <c r="AE755">
        <f t="shared" si="206"/>
        <v>0</v>
      </c>
      <c r="AH755">
        <f t="shared" si="207"/>
        <v>3</v>
      </c>
      <c r="AI755">
        <f t="shared" si="214"/>
        <v>3</v>
      </c>
      <c r="AJ755" s="5" t="str">
        <f t="shared" si="215"/>
        <v>Correct</v>
      </c>
      <c r="AK755" s="37"/>
      <c r="AL755" t="s">
        <v>94</v>
      </c>
      <c r="AM755">
        <v>24</v>
      </c>
      <c r="AN755" t="s">
        <v>95</v>
      </c>
      <c r="AO755" t="s">
        <v>145</v>
      </c>
      <c r="AP755" t="s">
        <v>107</v>
      </c>
      <c r="AQ755" t="s">
        <v>98</v>
      </c>
      <c r="AR755" s="1" t="s">
        <v>80</v>
      </c>
      <c r="AS755" t="s">
        <v>114</v>
      </c>
      <c r="AT755" t="s">
        <v>103</v>
      </c>
      <c r="AU755" t="s">
        <v>101</v>
      </c>
      <c r="AV755" t="s">
        <v>102</v>
      </c>
      <c r="AW755" s="1"/>
      <c r="AX755" t="s">
        <v>102</v>
      </c>
    </row>
    <row r="756" spans="1:50" x14ac:dyDescent="0.25">
      <c r="A756" s="1">
        <v>755</v>
      </c>
      <c r="K756" t="s">
        <v>27</v>
      </c>
      <c r="L756" t="s">
        <v>28</v>
      </c>
      <c r="N756" t="s">
        <v>30</v>
      </c>
      <c r="P756">
        <f t="shared" si="208"/>
        <v>3</v>
      </c>
      <c r="Q756">
        <f t="shared" si="209"/>
        <v>1</v>
      </c>
      <c r="S756">
        <f t="shared" si="210"/>
        <v>0</v>
      </c>
      <c r="T756">
        <f t="shared" si="211"/>
        <v>0</v>
      </c>
      <c r="U756">
        <f t="shared" si="212"/>
        <v>0</v>
      </c>
      <c r="V756">
        <f t="shared" si="213"/>
        <v>0</v>
      </c>
      <c r="W756">
        <f t="shared" si="198"/>
        <v>0</v>
      </c>
      <c r="X756">
        <f t="shared" si="199"/>
        <v>0</v>
      </c>
      <c r="Y756">
        <f t="shared" si="200"/>
        <v>0</v>
      </c>
      <c r="Z756">
        <f t="shared" si="201"/>
        <v>0</v>
      </c>
      <c r="AA756">
        <f t="shared" si="202"/>
        <v>0</v>
      </c>
      <c r="AB756">
        <f t="shared" si="203"/>
        <v>1</v>
      </c>
      <c r="AC756">
        <f t="shared" si="204"/>
        <v>1</v>
      </c>
      <c r="AD756">
        <f t="shared" si="205"/>
        <v>0</v>
      </c>
      <c r="AE756">
        <f t="shared" si="206"/>
        <v>1</v>
      </c>
      <c r="AH756">
        <f t="shared" si="207"/>
        <v>3</v>
      </c>
      <c r="AI756">
        <f t="shared" si="214"/>
        <v>3</v>
      </c>
      <c r="AJ756" s="5" t="str">
        <f t="shared" si="215"/>
        <v>Correct</v>
      </c>
      <c r="AK756" s="37"/>
      <c r="AL756" t="s">
        <v>105</v>
      </c>
      <c r="AM756">
        <v>30</v>
      </c>
      <c r="AN756" t="s">
        <v>95</v>
      </c>
      <c r="AO756" t="s">
        <v>237</v>
      </c>
      <c r="AP756" t="s">
        <v>107</v>
      </c>
      <c r="AR756" s="1" t="s">
        <v>80</v>
      </c>
      <c r="AS756" t="s">
        <v>126</v>
      </c>
      <c r="AT756" t="s">
        <v>103</v>
      </c>
      <c r="AU756" t="s">
        <v>135</v>
      </c>
      <c r="AV756" t="s">
        <v>102</v>
      </c>
      <c r="AW756" s="1"/>
      <c r="AX756" t="s">
        <v>102</v>
      </c>
    </row>
    <row r="757" spans="1:50" x14ac:dyDescent="0.25">
      <c r="A757" s="1">
        <v>756</v>
      </c>
      <c r="C757" t="s">
        <v>20</v>
      </c>
      <c r="E757" t="s">
        <v>22</v>
      </c>
      <c r="P757">
        <f t="shared" si="208"/>
        <v>2</v>
      </c>
      <c r="Q757">
        <f t="shared" si="209"/>
        <v>1.5</v>
      </c>
      <c r="S757">
        <f t="shared" si="210"/>
        <v>0</v>
      </c>
      <c r="T757">
        <f t="shared" si="211"/>
        <v>1</v>
      </c>
      <c r="U757">
        <f t="shared" si="212"/>
        <v>0</v>
      </c>
      <c r="V757">
        <f t="shared" si="213"/>
        <v>1</v>
      </c>
      <c r="W757">
        <f t="shared" si="198"/>
        <v>0</v>
      </c>
      <c r="X757">
        <f t="shared" si="199"/>
        <v>0</v>
      </c>
      <c r="Y757">
        <f t="shared" si="200"/>
        <v>0</v>
      </c>
      <c r="Z757">
        <f t="shared" si="201"/>
        <v>0</v>
      </c>
      <c r="AA757">
        <f t="shared" si="202"/>
        <v>0</v>
      </c>
      <c r="AB757">
        <f t="shared" si="203"/>
        <v>0</v>
      </c>
      <c r="AC757">
        <f t="shared" si="204"/>
        <v>0</v>
      </c>
      <c r="AD757">
        <f t="shared" si="205"/>
        <v>0</v>
      </c>
      <c r="AE757">
        <f t="shared" si="206"/>
        <v>0</v>
      </c>
      <c r="AH757">
        <f t="shared" si="207"/>
        <v>2</v>
      </c>
      <c r="AI757">
        <f t="shared" si="214"/>
        <v>2</v>
      </c>
      <c r="AJ757" s="5" t="str">
        <f t="shared" si="215"/>
        <v>Correct</v>
      </c>
      <c r="AK757" s="37"/>
      <c r="AL757" t="s">
        <v>94</v>
      </c>
      <c r="AM757">
        <v>32</v>
      </c>
      <c r="AN757" t="s">
        <v>95</v>
      </c>
      <c r="AO757" t="s">
        <v>139</v>
      </c>
      <c r="AQ757" t="s">
        <v>102</v>
      </c>
      <c r="AR757" s="1" t="s">
        <v>355</v>
      </c>
      <c r="AS757" t="s">
        <v>99</v>
      </c>
      <c r="AT757" t="s">
        <v>110</v>
      </c>
      <c r="AU757" t="s">
        <v>101</v>
      </c>
      <c r="AV757" t="s">
        <v>102</v>
      </c>
      <c r="AW757" s="1"/>
      <c r="AX757" t="s">
        <v>102</v>
      </c>
    </row>
    <row r="758" spans="1:50" x14ac:dyDescent="0.25">
      <c r="A758" s="1">
        <v>757</v>
      </c>
      <c r="J758" t="s">
        <v>26</v>
      </c>
      <c r="K758" t="s">
        <v>27</v>
      </c>
      <c r="N758" t="s">
        <v>30</v>
      </c>
      <c r="P758">
        <f t="shared" si="208"/>
        <v>3</v>
      </c>
      <c r="Q758">
        <f t="shared" si="209"/>
        <v>1</v>
      </c>
      <c r="S758">
        <f t="shared" si="210"/>
        <v>0</v>
      </c>
      <c r="T758">
        <f t="shared" si="211"/>
        <v>0</v>
      </c>
      <c r="U758">
        <f t="shared" si="212"/>
        <v>0</v>
      </c>
      <c r="V758">
        <f t="shared" si="213"/>
        <v>0</v>
      </c>
      <c r="W758">
        <f t="shared" si="198"/>
        <v>0</v>
      </c>
      <c r="X758">
        <f t="shared" si="199"/>
        <v>0</v>
      </c>
      <c r="Y758">
        <f t="shared" si="200"/>
        <v>0</v>
      </c>
      <c r="Z758">
        <f t="shared" si="201"/>
        <v>0</v>
      </c>
      <c r="AA758">
        <f t="shared" si="202"/>
        <v>1</v>
      </c>
      <c r="AB758">
        <f t="shared" si="203"/>
        <v>1</v>
      </c>
      <c r="AC758">
        <f t="shared" si="204"/>
        <v>0</v>
      </c>
      <c r="AD758">
        <f t="shared" si="205"/>
        <v>0</v>
      </c>
      <c r="AE758">
        <f t="shared" si="206"/>
        <v>1</v>
      </c>
      <c r="AH758">
        <f t="shared" si="207"/>
        <v>3</v>
      </c>
      <c r="AI758">
        <f t="shared" si="214"/>
        <v>3</v>
      </c>
      <c r="AJ758" s="5" t="str">
        <f t="shared" si="215"/>
        <v>Correct</v>
      </c>
      <c r="AK758" s="37"/>
      <c r="AL758" t="s">
        <v>94</v>
      </c>
      <c r="AM758">
        <v>28</v>
      </c>
      <c r="AN758" t="s">
        <v>95</v>
      </c>
      <c r="AO758" t="s">
        <v>117</v>
      </c>
      <c r="AP758" t="s">
        <v>107</v>
      </c>
      <c r="AQ758" t="s">
        <v>98</v>
      </c>
      <c r="AR758" s="1" t="s">
        <v>80</v>
      </c>
      <c r="AS758" t="s">
        <v>114</v>
      </c>
      <c r="AT758" t="s">
        <v>120</v>
      </c>
      <c r="AU758" t="s">
        <v>101</v>
      </c>
      <c r="AV758" t="s">
        <v>102</v>
      </c>
      <c r="AW758" s="1"/>
      <c r="AX758" t="s">
        <v>102</v>
      </c>
    </row>
    <row r="759" spans="1:50" x14ac:dyDescent="0.25">
      <c r="A759" s="1">
        <v>758</v>
      </c>
      <c r="C759" t="s">
        <v>20</v>
      </c>
      <c r="K759" t="s">
        <v>27</v>
      </c>
      <c r="L759" t="s">
        <v>28</v>
      </c>
      <c r="P759">
        <f t="shared" si="208"/>
        <v>3</v>
      </c>
      <c r="Q759">
        <f t="shared" si="209"/>
        <v>1</v>
      </c>
      <c r="S759">
        <f t="shared" si="210"/>
        <v>0</v>
      </c>
      <c r="T759">
        <f t="shared" si="211"/>
        <v>1</v>
      </c>
      <c r="U759">
        <f t="shared" si="212"/>
        <v>0</v>
      </c>
      <c r="V759">
        <f t="shared" si="213"/>
        <v>0</v>
      </c>
      <c r="W759">
        <f t="shared" si="198"/>
        <v>0</v>
      </c>
      <c r="X759">
        <f t="shared" si="199"/>
        <v>0</v>
      </c>
      <c r="Y759">
        <f t="shared" si="200"/>
        <v>0</v>
      </c>
      <c r="Z759">
        <f t="shared" si="201"/>
        <v>0</v>
      </c>
      <c r="AA759">
        <f t="shared" si="202"/>
        <v>0</v>
      </c>
      <c r="AB759">
        <f t="shared" si="203"/>
        <v>1</v>
      </c>
      <c r="AC759">
        <f t="shared" si="204"/>
        <v>1</v>
      </c>
      <c r="AD759">
        <f t="shared" si="205"/>
        <v>0</v>
      </c>
      <c r="AE759">
        <f t="shared" si="206"/>
        <v>0</v>
      </c>
      <c r="AH759">
        <f t="shared" si="207"/>
        <v>3</v>
      </c>
      <c r="AI759">
        <f t="shared" si="214"/>
        <v>3</v>
      </c>
      <c r="AJ759" s="5" t="str">
        <f t="shared" si="215"/>
        <v>Correct</v>
      </c>
      <c r="AK759" s="37"/>
      <c r="AL759" t="s">
        <v>94</v>
      </c>
      <c r="AM759">
        <v>47</v>
      </c>
      <c r="AN759" t="s">
        <v>95</v>
      </c>
      <c r="AO759" t="s">
        <v>118</v>
      </c>
      <c r="AP759" t="s">
        <v>107</v>
      </c>
      <c r="AQ759" t="s">
        <v>98</v>
      </c>
      <c r="AR759" s="1" t="s">
        <v>85</v>
      </c>
      <c r="AS759" t="s">
        <v>126</v>
      </c>
      <c r="AU759" t="s">
        <v>135</v>
      </c>
      <c r="AV759" t="s">
        <v>102</v>
      </c>
      <c r="AW759" s="1"/>
      <c r="AX759" t="s">
        <v>102</v>
      </c>
    </row>
    <row r="760" spans="1:50" x14ac:dyDescent="0.25">
      <c r="A760" s="1">
        <v>759</v>
      </c>
      <c r="L760" t="s">
        <v>28</v>
      </c>
      <c r="P760">
        <f t="shared" si="208"/>
        <v>1</v>
      </c>
      <c r="Q760">
        <f t="shared" si="209"/>
        <v>3</v>
      </c>
      <c r="S760">
        <f t="shared" si="210"/>
        <v>0</v>
      </c>
      <c r="T760">
        <f t="shared" si="211"/>
        <v>0</v>
      </c>
      <c r="U760">
        <f t="shared" si="212"/>
        <v>0</v>
      </c>
      <c r="V760">
        <f t="shared" si="213"/>
        <v>0</v>
      </c>
      <c r="W760">
        <f t="shared" si="198"/>
        <v>0</v>
      </c>
      <c r="X760">
        <f t="shared" si="199"/>
        <v>0</v>
      </c>
      <c r="Y760">
        <f t="shared" si="200"/>
        <v>0</v>
      </c>
      <c r="Z760">
        <f t="shared" si="201"/>
        <v>0</v>
      </c>
      <c r="AA760">
        <f t="shared" si="202"/>
        <v>0</v>
      </c>
      <c r="AB760">
        <f t="shared" si="203"/>
        <v>0</v>
      </c>
      <c r="AC760">
        <f t="shared" si="204"/>
        <v>1</v>
      </c>
      <c r="AD760">
        <f t="shared" si="205"/>
        <v>0</v>
      </c>
      <c r="AE760">
        <f t="shared" si="206"/>
        <v>0</v>
      </c>
      <c r="AH760">
        <f t="shared" si="207"/>
        <v>1</v>
      </c>
      <c r="AI760">
        <f t="shared" si="214"/>
        <v>1</v>
      </c>
      <c r="AJ760" s="5" t="str">
        <f t="shared" si="215"/>
        <v>Correct</v>
      </c>
      <c r="AK760" s="37"/>
      <c r="AL760" t="s">
        <v>94</v>
      </c>
      <c r="AM760">
        <v>54</v>
      </c>
      <c r="AN760" t="s">
        <v>95</v>
      </c>
      <c r="AO760" t="s">
        <v>154</v>
      </c>
      <c r="AP760" t="s">
        <v>107</v>
      </c>
      <c r="AQ760" t="s">
        <v>98</v>
      </c>
      <c r="AR760" s="1" t="s">
        <v>80</v>
      </c>
      <c r="AS760" t="s">
        <v>126</v>
      </c>
      <c r="AT760" t="s">
        <v>120</v>
      </c>
      <c r="AU760" t="s">
        <v>123</v>
      </c>
      <c r="AV760" t="s">
        <v>102</v>
      </c>
      <c r="AW760" s="1"/>
      <c r="AX760" t="s">
        <v>102</v>
      </c>
    </row>
    <row r="761" spans="1:50" x14ac:dyDescent="0.25">
      <c r="A761" s="1">
        <v>760</v>
      </c>
      <c r="B761" t="s">
        <v>19</v>
      </c>
      <c r="C761" t="s">
        <v>20</v>
      </c>
      <c r="G761" t="s">
        <v>24</v>
      </c>
      <c r="H761" t="s">
        <v>25</v>
      </c>
      <c r="J761" t="s">
        <v>26</v>
      </c>
      <c r="N761" t="s">
        <v>30</v>
      </c>
      <c r="P761">
        <f t="shared" si="208"/>
        <v>6</v>
      </c>
      <c r="Q761">
        <f t="shared" si="209"/>
        <v>0.5</v>
      </c>
      <c r="S761">
        <f t="shared" si="210"/>
        <v>0.5</v>
      </c>
      <c r="T761">
        <f t="shared" si="211"/>
        <v>0.5</v>
      </c>
      <c r="U761">
        <f t="shared" si="212"/>
        <v>0</v>
      </c>
      <c r="V761">
        <f t="shared" si="213"/>
        <v>0</v>
      </c>
      <c r="W761">
        <f t="shared" si="198"/>
        <v>0</v>
      </c>
      <c r="X761">
        <f t="shared" si="199"/>
        <v>0.5</v>
      </c>
      <c r="Y761">
        <f t="shared" si="200"/>
        <v>0.5</v>
      </c>
      <c r="Z761">
        <f t="shared" si="201"/>
        <v>0</v>
      </c>
      <c r="AA761">
        <f t="shared" si="202"/>
        <v>0.5</v>
      </c>
      <c r="AB761">
        <f t="shared" si="203"/>
        <v>0</v>
      </c>
      <c r="AC761">
        <f t="shared" si="204"/>
        <v>0</v>
      </c>
      <c r="AD761">
        <f t="shared" si="205"/>
        <v>0</v>
      </c>
      <c r="AE761">
        <f t="shared" si="206"/>
        <v>0.5</v>
      </c>
      <c r="AH761">
        <f t="shared" si="207"/>
        <v>3</v>
      </c>
      <c r="AI761">
        <f t="shared" si="214"/>
        <v>6</v>
      </c>
      <c r="AJ761" s="5" t="str">
        <f t="shared" si="215"/>
        <v>Correct</v>
      </c>
      <c r="AK761" s="37"/>
      <c r="AL761" t="s">
        <v>94</v>
      </c>
      <c r="AM761">
        <v>52</v>
      </c>
      <c r="AN761" t="s">
        <v>95</v>
      </c>
      <c r="AO761" t="s">
        <v>141</v>
      </c>
      <c r="AP761" t="s">
        <v>107</v>
      </c>
      <c r="AQ761" t="s">
        <v>98</v>
      </c>
      <c r="AR761" s="1" t="s">
        <v>80</v>
      </c>
      <c r="AS761" t="s">
        <v>126</v>
      </c>
      <c r="AT761" t="s">
        <v>110</v>
      </c>
      <c r="AU761" t="s">
        <v>101</v>
      </c>
      <c r="AV761" t="s">
        <v>102</v>
      </c>
      <c r="AW761" s="1"/>
      <c r="AX761" t="s">
        <v>102</v>
      </c>
    </row>
    <row r="762" spans="1:50" x14ac:dyDescent="0.25">
      <c r="A762" s="1">
        <v>761</v>
      </c>
      <c r="C762" t="s">
        <v>20</v>
      </c>
      <c r="E762" t="s">
        <v>22</v>
      </c>
      <c r="H762" t="s">
        <v>25</v>
      </c>
      <c r="J762" t="s">
        <v>26</v>
      </c>
      <c r="L762" t="s">
        <v>28</v>
      </c>
      <c r="P762">
        <f t="shared" si="208"/>
        <v>5</v>
      </c>
      <c r="Q762">
        <f t="shared" si="209"/>
        <v>0.6</v>
      </c>
      <c r="S762">
        <f t="shared" si="210"/>
        <v>0</v>
      </c>
      <c r="T762">
        <f t="shared" si="211"/>
        <v>0.6</v>
      </c>
      <c r="U762">
        <f t="shared" si="212"/>
        <v>0</v>
      </c>
      <c r="V762">
        <f t="shared" si="213"/>
        <v>0.6</v>
      </c>
      <c r="W762">
        <f t="shared" si="198"/>
        <v>0</v>
      </c>
      <c r="X762">
        <f t="shared" si="199"/>
        <v>0</v>
      </c>
      <c r="Y762">
        <f t="shared" si="200"/>
        <v>0.6</v>
      </c>
      <c r="Z762">
        <f t="shared" si="201"/>
        <v>0</v>
      </c>
      <c r="AA762">
        <f t="shared" si="202"/>
        <v>0.6</v>
      </c>
      <c r="AB762">
        <f t="shared" si="203"/>
        <v>0</v>
      </c>
      <c r="AC762">
        <f t="shared" si="204"/>
        <v>0.6</v>
      </c>
      <c r="AD762">
        <f t="shared" si="205"/>
        <v>0</v>
      </c>
      <c r="AE762">
        <f t="shared" si="206"/>
        <v>0</v>
      </c>
      <c r="AH762">
        <f t="shared" si="207"/>
        <v>3</v>
      </c>
      <c r="AI762">
        <f t="shared" si="214"/>
        <v>5</v>
      </c>
      <c r="AJ762" s="5" t="str">
        <f t="shared" si="215"/>
        <v>Correct</v>
      </c>
      <c r="AK762" s="37"/>
      <c r="AL762" t="s">
        <v>105</v>
      </c>
      <c r="AM762">
        <v>54</v>
      </c>
      <c r="AN762" t="s">
        <v>95</v>
      </c>
      <c r="AO762" t="s">
        <v>116</v>
      </c>
      <c r="AP762" t="s">
        <v>107</v>
      </c>
      <c r="AQ762" t="s">
        <v>98</v>
      </c>
      <c r="AR762" s="1" t="s">
        <v>80</v>
      </c>
      <c r="AS762" t="s">
        <v>126</v>
      </c>
      <c r="AT762" t="s">
        <v>110</v>
      </c>
      <c r="AU762" t="s">
        <v>135</v>
      </c>
      <c r="AV762" t="s">
        <v>102</v>
      </c>
      <c r="AW762" s="1"/>
      <c r="AX762" t="s">
        <v>102</v>
      </c>
    </row>
    <row r="763" spans="1:50" x14ac:dyDescent="0.25">
      <c r="A763" s="1">
        <v>762</v>
      </c>
      <c r="H763" t="s">
        <v>25</v>
      </c>
      <c r="I763" t="s">
        <v>267</v>
      </c>
      <c r="K763" t="s">
        <v>27</v>
      </c>
      <c r="L763" t="s">
        <v>28</v>
      </c>
      <c r="M763" t="s">
        <v>29</v>
      </c>
      <c r="P763">
        <f t="shared" si="208"/>
        <v>5</v>
      </c>
      <c r="Q763">
        <f t="shared" si="209"/>
        <v>0.6</v>
      </c>
      <c r="S763">
        <f t="shared" si="210"/>
        <v>0</v>
      </c>
      <c r="T763">
        <f t="shared" si="211"/>
        <v>0</v>
      </c>
      <c r="U763">
        <f t="shared" si="212"/>
        <v>0</v>
      </c>
      <c r="V763">
        <f t="shared" si="213"/>
        <v>0</v>
      </c>
      <c r="W763">
        <f t="shared" si="198"/>
        <v>0</v>
      </c>
      <c r="X763">
        <f t="shared" si="199"/>
        <v>0</v>
      </c>
      <c r="Y763">
        <f t="shared" si="200"/>
        <v>0.6</v>
      </c>
      <c r="Z763">
        <f t="shared" si="201"/>
        <v>0.6</v>
      </c>
      <c r="AA763">
        <f t="shared" si="202"/>
        <v>0</v>
      </c>
      <c r="AB763">
        <f t="shared" si="203"/>
        <v>0.6</v>
      </c>
      <c r="AC763">
        <f t="shared" si="204"/>
        <v>0.6</v>
      </c>
      <c r="AD763">
        <f t="shared" si="205"/>
        <v>0.6</v>
      </c>
      <c r="AE763">
        <f t="shared" si="206"/>
        <v>0</v>
      </c>
      <c r="AH763">
        <f t="shared" si="207"/>
        <v>3</v>
      </c>
      <c r="AI763">
        <f t="shared" si="214"/>
        <v>5</v>
      </c>
      <c r="AJ763" s="5" t="str">
        <f t="shared" si="215"/>
        <v>Correct</v>
      </c>
      <c r="AK763" s="37"/>
      <c r="AL763" t="s">
        <v>94</v>
      </c>
      <c r="AM763">
        <v>48</v>
      </c>
      <c r="AN763" t="s">
        <v>95</v>
      </c>
      <c r="AO763" t="s">
        <v>116</v>
      </c>
      <c r="AP763" t="s">
        <v>107</v>
      </c>
      <c r="AQ763" t="s">
        <v>98</v>
      </c>
      <c r="AR763" s="1" t="s">
        <v>80</v>
      </c>
      <c r="AS763" t="s">
        <v>114</v>
      </c>
      <c r="AT763" t="s">
        <v>133</v>
      </c>
      <c r="AU763" t="s">
        <v>135</v>
      </c>
      <c r="AV763" t="s">
        <v>102</v>
      </c>
      <c r="AW763" s="1"/>
      <c r="AX763" t="s">
        <v>102</v>
      </c>
    </row>
    <row r="764" spans="1:50" x14ac:dyDescent="0.25">
      <c r="A764" s="1">
        <v>763</v>
      </c>
      <c r="C764" t="s">
        <v>20</v>
      </c>
      <c r="E764" t="s">
        <v>22</v>
      </c>
      <c r="L764" t="s">
        <v>28</v>
      </c>
      <c r="P764">
        <f t="shared" si="208"/>
        <v>3</v>
      </c>
      <c r="Q764">
        <f t="shared" si="209"/>
        <v>1</v>
      </c>
      <c r="S764">
        <f t="shared" si="210"/>
        <v>0</v>
      </c>
      <c r="T764">
        <f t="shared" si="211"/>
        <v>1</v>
      </c>
      <c r="U764">
        <f t="shared" si="212"/>
        <v>0</v>
      </c>
      <c r="V764">
        <f t="shared" si="213"/>
        <v>1</v>
      </c>
      <c r="W764">
        <f t="shared" si="198"/>
        <v>0</v>
      </c>
      <c r="X764">
        <f t="shared" si="199"/>
        <v>0</v>
      </c>
      <c r="Y764">
        <f t="shared" si="200"/>
        <v>0</v>
      </c>
      <c r="Z764">
        <f t="shared" si="201"/>
        <v>0</v>
      </c>
      <c r="AA764">
        <f t="shared" si="202"/>
        <v>0</v>
      </c>
      <c r="AB764">
        <f t="shared" si="203"/>
        <v>0</v>
      </c>
      <c r="AC764">
        <f t="shared" si="204"/>
        <v>1</v>
      </c>
      <c r="AD764">
        <f t="shared" si="205"/>
        <v>0</v>
      </c>
      <c r="AE764">
        <f t="shared" si="206"/>
        <v>0</v>
      </c>
      <c r="AH764">
        <f t="shared" si="207"/>
        <v>3</v>
      </c>
      <c r="AI764">
        <f t="shared" si="214"/>
        <v>3</v>
      </c>
      <c r="AJ764" s="5" t="str">
        <f t="shared" si="215"/>
        <v>Correct</v>
      </c>
      <c r="AK764" s="37"/>
      <c r="AL764" t="s">
        <v>94</v>
      </c>
      <c r="AM764">
        <v>52</v>
      </c>
      <c r="AN764" t="s">
        <v>95</v>
      </c>
      <c r="AO764" t="s">
        <v>225</v>
      </c>
      <c r="AP764" t="s">
        <v>107</v>
      </c>
      <c r="AQ764" t="s">
        <v>98</v>
      </c>
      <c r="AR764" s="1" t="s">
        <v>80</v>
      </c>
      <c r="AS764" t="s">
        <v>126</v>
      </c>
      <c r="AT764" t="s">
        <v>103</v>
      </c>
      <c r="AU764" t="s">
        <v>101</v>
      </c>
      <c r="AV764" t="s">
        <v>102</v>
      </c>
      <c r="AW764" s="1"/>
      <c r="AX764" t="s">
        <v>102</v>
      </c>
    </row>
    <row r="765" spans="1:50" x14ac:dyDescent="0.25">
      <c r="A765" s="1">
        <v>764</v>
      </c>
      <c r="C765" t="s">
        <v>20</v>
      </c>
      <c r="E765" t="s">
        <v>22</v>
      </c>
      <c r="J765" t="s">
        <v>26</v>
      </c>
      <c r="P765">
        <f t="shared" si="208"/>
        <v>3</v>
      </c>
      <c r="Q765">
        <f t="shared" si="209"/>
        <v>1</v>
      </c>
      <c r="S765">
        <f t="shared" si="210"/>
        <v>0</v>
      </c>
      <c r="T765">
        <f t="shared" si="211"/>
        <v>1</v>
      </c>
      <c r="U765">
        <f t="shared" si="212"/>
        <v>0</v>
      </c>
      <c r="V765">
        <f t="shared" si="213"/>
        <v>1</v>
      </c>
      <c r="W765">
        <f t="shared" si="198"/>
        <v>0</v>
      </c>
      <c r="X765">
        <f t="shared" si="199"/>
        <v>0</v>
      </c>
      <c r="Y765">
        <f t="shared" si="200"/>
        <v>0</v>
      </c>
      <c r="Z765">
        <f t="shared" si="201"/>
        <v>0</v>
      </c>
      <c r="AA765">
        <f t="shared" si="202"/>
        <v>1</v>
      </c>
      <c r="AB765">
        <f t="shared" si="203"/>
        <v>0</v>
      </c>
      <c r="AC765">
        <f t="shared" si="204"/>
        <v>0</v>
      </c>
      <c r="AD765">
        <f t="shared" si="205"/>
        <v>0</v>
      </c>
      <c r="AE765">
        <f t="shared" si="206"/>
        <v>0</v>
      </c>
      <c r="AH765">
        <f t="shared" si="207"/>
        <v>3</v>
      </c>
      <c r="AI765">
        <f t="shared" si="214"/>
        <v>3</v>
      </c>
      <c r="AJ765" s="5" t="str">
        <f t="shared" si="215"/>
        <v>Correct</v>
      </c>
      <c r="AK765" s="37"/>
      <c r="AL765" t="s">
        <v>94</v>
      </c>
      <c r="AM765">
        <v>51</v>
      </c>
      <c r="AN765" t="s">
        <v>121</v>
      </c>
      <c r="AO765" t="s">
        <v>175</v>
      </c>
      <c r="AP765" t="s">
        <v>107</v>
      </c>
      <c r="AQ765" t="s">
        <v>98</v>
      </c>
      <c r="AR765" s="1" t="s">
        <v>80</v>
      </c>
      <c r="AS765" t="s">
        <v>126</v>
      </c>
      <c r="AT765" t="s">
        <v>110</v>
      </c>
      <c r="AU765" t="s">
        <v>135</v>
      </c>
      <c r="AV765" t="s">
        <v>102</v>
      </c>
      <c r="AW765" s="1"/>
      <c r="AX765" t="s">
        <v>102</v>
      </c>
    </row>
    <row r="766" spans="1:50" x14ac:dyDescent="0.25">
      <c r="A766" s="1">
        <v>765</v>
      </c>
      <c r="H766" t="s">
        <v>25</v>
      </c>
      <c r="K766" t="s">
        <v>27</v>
      </c>
      <c r="L766" t="s">
        <v>28</v>
      </c>
      <c r="P766">
        <f t="shared" si="208"/>
        <v>3</v>
      </c>
      <c r="Q766">
        <f t="shared" si="209"/>
        <v>1</v>
      </c>
      <c r="S766">
        <f t="shared" si="210"/>
        <v>0</v>
      </c>
      <c r="T766">
        <f t="shared" si="211"/>
        <v>0</v>
      </c>
      <c r="U766">
        <f t="shared" si="212"/>
        <v>0</v>
      </c>
      <c r="V766">
        <f t="shared" si="213"/>
        <v>0</v>
      </c>
      <c r="W766">
        <f t="shared" si="198"/>
        <v>0</v>
      </c>
      <c r="X766">
        <f t="shared" si="199"/>
        <v>0</v>
      </c>
      <c r="Y766">
        <f t="shared" si="200"/>
        <v>1</v>
      </c>
      <c r="Z766">
        <f t="shared" si="201"/>
        <v>0</v>
      </c>
      <c r="AA766">
        <f t="shared" si="202"/>
        <v>0</v>
      </c>
      <c r="AB766">
        <f t="shared" si="203"/>
        <v>1</v>
      </c>
      <c r="AC766">
        <f t="shared" si="204"/>
        <v>1</v>
      </c>
      <c r="AD766">
        <f t="shared" si="205"/>
        <v>0</v>
      </c>
      <c r="AE766">
        <f t="shared" si="206"/>
        <v>0</v>
      </c>
      <c r="AH766">
        <f t="shared" si="207"/>
        <v>3</v>
      </c>
      <c r="AI766">
        <f t="shared" si="214"/>
        <v>3</v>
      </c>
      <c r="AJ766" s="5" t="str">
        <f t="shared" si="215"/>
        <v>Correct</v>
      </c>
      <c r="AK766" s="37"/>
      <c r="AL766" t="s">
        <v>94</v>
      </c>
      <c r="AM766">
        <v>52</v>
      </c>
      <c r="AN766" t="s">
        <v>95</v>
      </c>
      <c r="AO766" t="s">
        <v>209</v>
      </c>
      <c r="AP766" t="s">
        <v>107</v>
      </c>
      <c r="AQ766" t="s">
        <v>98</v>
      </c>
      <c r="AR766" s="1" t="s">
        <v>80</v>
      </c>
      <c r="AS766" t="s">
        <v>126</v>
      </c>
      <c r="AT766" t="s">
        <v>110</v>
      </c>
      <c r="AU766" t="s">
        <v>135</v>
      </c>
      <c r="AV766" t="s">
        <v>102</v>
      </c>
      <c r="AW766" s="1"/>
      <c r="AX766" t="s">
        <v>102</v>
      </c>
    </row>
    <row r="767" spans="1:50" x14ac:dyDescent="0.25">
      <c r="A767" s="1">
        <v>766</v>
      </c>
      <c r="H767" t="s">
        <v>25</v>
      </c>
      <c r="L767" t="s">
        <v>28</v>
      </c>
      <c r="P767">
        <f t="shared" si="208"/>
        <v>2</v>
      </c>
      <c r="Q767">
        <f t="shared" si="209"/>
        <v>1.5</v>
      </c>
      <c r="S767">
        <f t="shared" si="210"/>
        <v>0</v>
      </c>
      <c r="T767">
        <f t="shared" si="211"/>
        <v>0</v>
      </c>
      <c r="U767">
        <f t="shared" si="212"/>
        <v>0</v>
      </c>
      <c r="V767">
        <f t="shared" si="213"/>
        <v>0</v>
      </c>
      <c r="W767">
        <f t="shared" si="198"/>
        <v>0</v>
      </c>
      <c r="X767">
        <f t="shared" si="199"/>
        <v>0</v>
      </c>
      <c r="Y767">
        <f t="shared" si="200"/>
        <v>1</v>
      </c>
      <c r="Z767">
        <f t="shared" si="201"/>
        <v>0</v>
      </c>
      <c r="AA767">
        <f t="shared" si="202"/>
        <v>0</v>
      </c>
      <c r="AB767">
        <f t="shared" si="203"/>
        <v>0</v>
      </c>
      <c r="AC767">
        <f t="shared" si="204"/>
        <v>1</v>
      </c>
      <c r="AD767">
        <f t="shared" si="205"/>
        <v>0</v>
      </c>
      <c r="AE767">
        <f t="shared" si="206"/>
        <v>0</v>
      </c>
      <c r="AH767">
        <f t="shared" si="207"/>
        <v>2</v>
      </c>
      <c r="AI767">
        <f t="shared" si="214"/>
        <v>2</v>
      </c>
      <c r="AJ767" s="5" t="str">
        <f t="shared" si="215"/>
        <v>Correct</v>
      </c>
      <c r="AK767" s="37"/>
      <c r="AL767" t="s">
        <v>105</v>
      </c>
      <c r="AM767">
        <v>49</v>
      </c>
      <c r="AN767" t="s">
        <v>95</v>
      </c>
      <c r="AO767" t="s">
        <v>225</v>
      </c>
      <c r="AP767" t="s">
        <v>107</v>
      </c>
      <c r="AR767" s="1" t="s">
        <v>80</v>
      </c>
      <c r="AS767" t="s">
        <v>114</v>
      </c>
      <c r="AT767" t="s">
        <v>110</v>
      </c>
      <c r="AU767" t="s">
        <v>135</v>
      </c>
      <c r="AV767" t="s">
        <v>102</v>
      </c>
      <c r="AW767" s="1"/>
      <c r="AX767" t="s">
        <v>102</v>
      </c>
    </row>
    <row r="768" spans="1:50" x14ac:dyDescent="0.25">
      <c r="A768" s="1">
        <v>767</v>
      </c>
      <c r="C768" t="s">
        <v>20</v>
      </c>
      <c r="H768" t="s">
        <v>25</v>
      </c>
      <c r="N768" t="s">
        <v>30</v>
      </c>
      <c r="P768">
        <f t="shared" si="208"/>
        <v>3</v>
      </c>
      <c r="Q768">
        <f t="shared" si="209"/>
        <v>1</v>
      </c>
      <c r="S768">
        <f t="shared" si="210"/>
        <v>0</v>
      </c>
      <c r="T768">
        <f t="shared" si="211"/>
        <v>1</v>
      </c>
      <c r="U768">
        <f t="shared" si="212"/>
        <v>0</v>
      </c>
      <c r="V768">
        <f t="shared" si="213"/>
        <v>0</v>
      </c>
      <c r="W768">
        <f t="shared" si="198"/>
        <v>0</v>
      </c>
      <c r="X768">
        <f t="shared" si="199"/>
        <v>0</v>
      </c>
      <c r="Y768">
        <f t="shared" si="200"/>
        <v>1</v>
      </c>
      <c r="Z768">
        <f t="shared" si="201"/>
        <v>0</v>
      </c>
      <c r="AA768">
        <f t="shared" si="202"/>
        <v>0</v>
      </c>
      <c r="AB768">
        <f t="shared" si="203"/>
        <v>0</v>
      </c>
      <c r="AC768">
        <f t="shared" si="204"/>
        <v>0</v>
      </c>
      <c r="AD768">
        <f t="shared" si="205"/>
        <v>0</v>
      </c>
      <c r="AE768">
        <f t="shared" si="206"/>
        <v>1</v>
      </c>
      <c r="AH768">
        <f t="shared" si="207"/>
        <v>3</v>
      </c>
      <c r="AI768">
        <f t="shared" si="214"/>
        <v>3</v>
      </c>
      <c r="AJ768" s="5" t="str">
        <f t="shared" si="215"/>
        <v>Correct</v>
      </c>
      <c r="AK768" s="37"/>
      <c r="AL768" t="s">
        <v>94</v>
      </c>
      <c r="AM768">
        <v>47</v>
      </c>
      <c r="AN768" t="s">
        <v>95</v>
      </c>
      <c r="AO768" t="s">
        <v>223</v>
      </c>
      <c r="AP768" t="s">
        <v>107</v>
      </c>
      <c r="AQ768" t="s">
        <v>98</v>
      </c>
      <c r="AR768" s="1" t="s">
        <v>80</v>
      </c>
      <c r="AS768" t="s">
        <v>126</v>
      </c>
      <c r="AT768" t="s">
        <v>110</v>
      </c>
      <c r="AU768" t="s">
        <v>136</v>
      </c>
      <c r="AV768" t="s">
        <v>102</v>
      </c>
      <c r="AW768" s="1"/>
      <c r="AX768" t="s">
        <v>102</v>
      </c>
    </row>
    <row r="769" spans="1:50" x14ac:dyDescent="0.25">
      <c r="A769" s="1">
        <v>768</v>
      </c>
      <c r="K769" t="s">
        <v>27</v>
      </c>
      <c r="L769" t="s">
        <v>28</v>
      </c>
      <c r="P769">
        <f t="shared" si="208"/>
        <v>2</v>
      </c>
      <c r="Q769">
        <f t="shared" si="209"/>
        <v>1.5</v>
      </c>
      <c r="S769">
        <f t="shared" si="210"/>
        <v>0</v>
      </c>
      <c r="T769">
        <f t="shared" si="211"/>
        <v>0</v>
      </c>
      <c r="U769">
        <f t="shared" si="212"/>
        <v>0</v>
      </c>
      <c r="V769">
        <f t="shared" si="213"/>
        <v>0</v>
      </c>
      <c r="W769">
        <f t="shared" si="198"/>
        <v>0</v>
      </c>
      <c r="X769">
        <f t="shared" si="199"/>
        <v>0</v>
      </c>
      <c r="Y769">
        <f t="shared" si="200"/>
        <v>0</v>
      </c>
      <c r="Z769">
        <f t="shared" si="201"/>
        <v>0</v>
      </c>
      <c r="AA769">
        <f t="shared" si="202"/>
        <v>0</v>
      </c>
      <c r="AB769">
        <f t="shared" si="203"/>
        <v>1</v>
      </c>
      <c r="AC769">
        <f t="shared" si="204"/>
        <v>1</v>
      </c>
      <c r="AD769">
        <f t="shared" si="205"/>
        <v>0</v>
      </c>
      <c r="AE769">
        <f t="shared" si="206"/>
        <v>0</v>
      </c>
      <c r="AH769">
        <f t="shared" si="207"/>
        <v>2</v>
      </c>
      <c r="AI769">
        <f t="shared" si="214"/>
        <v>2</v>
      </c>
      <c r="AJ769" s="5" t="str">
        <f t="shared" si="215"/>
        <v>Correct</v>
      </c>
      <c r="AK769" s="37"/>
      <c r="AL769" t="s">
        <v>105</v>
      </c>
      <c r="AM769">
        <v>64</v>
      </c>
      <c r="AN769" t="s">
        <v>121</v>
      </c>
      <c r="AO769" t="s">
        <v>180</v>
      </c>
      <c r="AP769" t="s">
        <v>107</v>
      </c>
      <c r="AR769" s="1" t="s">
        <v>80</v>
      </c>
      <c r="AS769" t="s">
        <v>126</v>
      </c>
      <c r="AT769" t="s">
        <v>100</v>
      </c>
      <c r="AU769" t="s">
        <v>104</v>
      </c>
      <c r="AV769" t="s">
        <v>102</v>
      </c>
      <c r="AW769" s="1"/>
      <c r="AX769" t="s">
        <v>102</v>
      </c>
    </row>
    <row r="770" spans="1:50" x14ac:dyDescent="0.25">
      <c r="A770" s="1">
        <v>769</v>
      </c>
      <c r="C770" t="s">
        <v>20</v>
      </c>
      <c r="D770" t="s">
        <v>21</v>
      </c>
      <c r="E770" t="s">
        <v>22</v>
      </c>
      <c r="N770" t="s">
        <v>30</v>
      </c>
      <c r="P770">
        <f t="shared" si="208"/>
        <v>4</v>
      </c>
      <c r="Q770">
        <f t="shared" si="209"/>
        <v>0.75</v>
      </c>
      <c r="S770">
        <f t="shared" si="210"/>
        <v>0</v>
      </c>
      <c r="T770">
        <f t="shared" si="211"/>
        <v>0.75</v>
      </c>
      <c r="U770">
        <f t="shared" si="212"/>
        <v>0.75</v>
      </c>
      <c r="V770">
        <f t="shared" si="213"/>
        <v>0.75</v>
      </c>
      <c r="W770">
        <f t="shared" ref="W770:W833" si="216">IF($P770&lt;3,IF($F770=$F$1,1,0),IF($F770=$F$1,$Q770,0))</f>
        <v>0</v>
      </c>
      <c r="X770">
        <f t="shared" ref="X770:X833" si="217">IF($P770&lt;3,IF($G770=$G$1,1,0),IF($G770=$G$1,$Q770,0))</f>
        <v>0</v>
      </c>
      <c r="Y770">
        <f t="shared" ref="Y770:Y833" si="218">IF($P770&lt;3,IF($H770=$H$1,1,0),IF($H770=$H$1,$Q770,0))</f>
        <v>0</v>
      </c>
      <c r="Z770">
        <f t="shared" ref="Z770:Z833" si="219">IF($P770&lt;3,IF($I770=$I$1,1,0),IF($I770=$I$1,$Q770,0))</f>
        <v>0</v>
      </c>
      <c r="AA770">
        <f t="shared" ref="AA770:AA833" si="220">IF($P770&lt;3,IF($J770=$J$1,1,0),IF($J770=$J$1,$Q770,0))</f>
        <v>0</v>
      </c>
      <c r="AB770">
        <f t="shared" ref="AB770:AB833" si="221">IF($P770&lt;3,IF($K770=$K$1,1,0),IF($K770=$K$1,$Q770,0))</f>
        <v>0</v>
      </c>
      <c r="AC770">
        <f t="shared" ref="AC770:AC833" si="222">IF($P770&lt;3,IF($L770=$L$1,1,0),IF($L770=$L$1,$Q770,0))</f>
        <v>0</v>
      </c>
      <c r="AD770">
        <f t="shared" ref="AD770:AD833" si="223">IF($P770&lt;3,IF($M770=$M$1,1,0),IF($M770=$M$1,$Q770,0))</f>
        <v>0</v>
      </c>
      <c r="AE770">
        <f t="shared" ref="AE770:AE833" si="224">IF($P770&lt;3,IF($N770=$N$1,1,0),IF($N770=$N$1,$Q770,0))</f>
        <v>0.75</v>
      </c>
      <c r="AH770">
        <f t="shared" ref="AH770:AH833" si="225">SUM(S770:AE770)</f>
        <v>3</v>
      </c>
      <c r="AI770">
        <f t="shared" si="214"/>
        <v>4</v>
      </c>
      <c r="AJ770" s="5" t="str">
        <f t="shared" si="215"/>
        <v>Correct</v>
      </c>
      <c r="AK770" s="37"/>
      <c r="AL770" t="s">
        <v>105</v>
      </c>
      <c r="AM770">
        <v>74</v>
      </c>
      <c r="AN770" t="s">
        <v>95</v>
      </c>
      <c r="AO770" t="s">
        <v>131</v>
      </c>
      <c r="AP770" t="s">
        <v>107</v>
      </c>
      <c r="AR770" s="1" t="s">
        <v>80</v>
      </c>
      <c r="AS770" t="s">
        <v>114</v>
      </c>
      <c r="AT770" t="s">
        <v>110</v>
      </c>
      <c r="AU770" t="s">
        <v>104</v>
      </c>
      <c r="AV770" t="s">
        <v>102</v>
      </c>
      <c r="AW770" s="1"/>
      <c r="AX770" t="s">
        <v>98</v>
      </c>
    </row>
    <row r="771" spans="1:50" x14ac:dyDescent="0.25">
      <c r="A771" s="1">
        <v>770</v>
      </c>
      <c r="P771">
        <f t="shared" ref="P771:P834" si="226">COUNTA(B771:N771)</f>
        <v>0</v>
      </c>
      <c r="Q771" t="e">
        <f t="shared" ref="Q771:Q834" si="227">3/P771</f>
        <v>#DIV/0!</v>
      </c>
      <c r="S771">
        <f t="shared" ref="S771:S834" si="228">IF($P771&lt;3,IF($B771=$B$1,1,0),IF($B771=$B$1,$Q771,0))</f>
        <v>0</v>
      </c>
      <c r="T771">
        <f t="shared" ref="T771:T834" si="229">IF($P771&lt;3,IF($C771=$C$1,1,0),IF($C771=$C$1,$Q771,0))</f>
        <v>0</v>
      </c>
      <c r="U771">
        <f t="shared" ref="U771:U834" si="230">IF($P771&lt;3,IF($D771=$D$1,1,0),IF($D771=$D$1,$Q771,0))</f>
        <v>0</v>
      </c>
      <c r="V771">
        <f t="shared" ref="V771:V834" si="231">IF($P771&lt;3,IF($E771=$E$1,1,0),IF($E771=$E$1,$Q771,0))</f>
        <v>0</v>
      </c>
      <c r="W771">
        <f t="shared" si="216"/>
        <v>0</v>
      </c>
      <c r="X771">
        <f t="shared" si="217"/>
        <v>0</v>
      </c>
      <c r="Y771">
        <f t="shared" si="218"/>
        <v>0</v>
      </c>
      <c r="Z771">
        <f t="shared" si="219"/>
        <v>0</v>
      </c>
      <c r="AA771">
        <f t="shared" si="220"/>
        <v>0</v>
      </c>
      <c r="AB771">
        <f t="shared" si="221"/>
        <v>0</v>
      </c>
      <c r="AC771">
        <f t="shared" si="222"/>
        <v>0</v>
      </c>
      <c r="AD771">
        <f t="shared" si="223"/>
        <v>0</v>
      </c>
      <c r="AE771">
        <f t="shared" si="224"/>
        <v>0</v>
      </c>
      <c r="AH771">
        <f t="shared" si="225"/>
        <v>0</v>
      </c>
      <c r="AI771">
        <f t="shared" ref="AI771:AI834" si="232">P771</f>
        <v>0</v>
      </c>
      <c r="AJ771" s="5" t="str">
        <f t="shared" ref="AJ771:AJ834" si="233">IF(AH771=AI771,"Correct",IF(AH771=3,"Correct","Wrong"))</f>
        <v>Correct</v>
      </c>
      <c r="AK771" s="37"/>
      <c r="AL771" t="s">
        <v>105</v>
      </c>
      <c r="AM771">
        <v>80</v>
      </c>
      <c r="AN771" t="s">
        <v>95</v>
      </c>
      <c r="AO771" t="s">
        <v>163</v>
      </c>
      <c r="AP771" t="s">
        <v>107</v>
      </c>
      <c r="AQ771" t="s">
        <v>98</v>
      </c>
      <c r="AR771" s="1" t="s">
        <v>80</v>
      </c>
      <c r="AS771" t="s">
        <v>108</v>
      </c>
      <c r="AT771" t="s">
        <v>133</v>
      </c>
      <c r="AU771" t="s">
        <v>135</v>
      </c>
      <c r="AV771" t="s">
        <v>102</v>
      </c>
      <c r="AW771" s="1"/>
      <c r="AX771" t="s">
        <v>102</v>
      </c>
    </row>
    <row r="772" spans="1:50" x14ac:dyDescent="0.25">
      <c r="A772" s="1">
        <v>771</v>
      </c>
      <c r="E772" t="s">
        <v>22</v>
      </c>
      <c r="P772">
        <f t="shared" si="226"/>
        <v>1</v>
      </c>
      <c r="Q772">
        <f t="shared" si="227"/>
        <v>3</v>
      </c>
      <c r="S772">
        <f t="shared" si="228"/>
        <v>0</v>
      </c>
      <c r="T772">
        <f t="shared" si="229"/>
        <v>0</v>
      </c>
      <c r="U772">
        <f t="shared" si="230"/>
        <v>0</v>
      </c>
      <c r="V772">
        <f t="shared" si="231"/>
        <v>1</v>
      </c>
      <c r="W772">
        <f t="shared" si="216"/>
        <v>0</v>
      </c>
      <c r="X772">
        <f t="shared" si="217"/>
        <v>0</v>
      </c>
      <c r="Y772">
        <f t="shared" si="218"/>
        <v>0</v>
      </c>
      <c r="Z772">
        <f t="shared" si="219"/>
        <v>0</v>
      </c>
      <c r="AA772">
        <f t="shared" si="220"/>
        <v>0</v>
      </c>
      <c r="AB772">
        <f t="shared" si="221"/>
        <v>0</v>
      </c>
      <c r="AC772">
        <f t="shared" si="222"/>
        <v>0</v>
      </c>
      <c r="AD772">
        <f t="shared" si="223"/>
        <v>0</v>
      </c>
      <c r="AE772">
        <f t="shared" si="224"/>
        <v>0</v>
      </c>
      <c r="AH772">
        <f t="shared" si="225"/>
        <v>1</v>
      </c>
      <c r="AI772">
        <f t="shared" si="232"/>
        <v>1</v>
      </c>
      <c r="AJ772" s="5" t="str">
        <f t="shared" si="233"/>
        <v>Correct</v>
      </c>
      <c r="AK772" s="37"/>
      <c r="AL772" t="s">
        <v>105</v>
      </c>
      <c r="AM772">
        <v>89</v>
      </c>
      <c r="AN772" t="s">
        <v>95</v>
      </c>
      <c r="AO772" t="s">
        <v>158</v>
      </c>
      <c r="AP772" t="s">
        <v>107</v>
      </c>
      <c r="AQ772" t="s">
        <v>98</v>
      </c>
      <c r="AR772" s="1" t="s">
        <v>80</v>
      </c>
      <c r="AT772" t="s">
        <v>110</v>
      </c>
      <c r="AU772" t="s">
        <v>104</v>
      </c>
      <c r="AW772" s="1"/>
      <c r="AX772" t="s">
        <v>98</v>
      </c>
    </row>
    <row r="773" spans="1:50" x14ac:dyDescent="0.25">
      <c r="A773" s="1">
        <v>772</v>
      </c>
      <c r="C773" t="s">
        <v>20</v>
      </c>
      <c r="J773" t="s">
        <v>26</v>
      </c>
      <c r="N773" t="s">
        <v>30</v>
      </c>
      <c r="P773">
        <f t="shared" si="226"/>
        <v>3</v>
      </c>
      <c r="Q773">
        <f t="shared" si="227"/>
        <v>1</v>
      </c>
      <c r="S773">
        <f t="shared" si="228"/>
        <v>0</v>
      </c>
      <c r="T773">
        <f t="shared" si="229"/>
        <v>1</v>
      </c>
      <c r="U773">
        <f t="shared" si="230"/>
        <v>0</v>
      </c>
      <c r="V773">
        <f t="shared" si="231"/>
        <v>0</v>
      </c>
      <c r="W773">
        <f t="shared" si="216"/>
        <v>0</v>
      </c>
      <c r="X773">
        <f t="shared" si="217"/>
        <v>0</v>
      </c>
      <c r="Y773">
        <f t="shared" si="218"/>
        <v>0</v>
      </c>
      <c r="Z773">
        <f t="shared" si="219"/>
        <v>0</v>
      </c>
      <c r="AA773">
        <f t="shared" si="220"/>
        <v>1</v>
      </c>
      <c r="AB773">
        <f t="shared" si="221"/>
        <v>0</v>
      </c>
      <c r="AC773">
        <f t="shared" si="222"/>
        <v>0</v>
      </c>
      <c r="AD773">
        <f t="shared" si="223"/>
        <v>0</v>
      </c>
      <c r="AE773">
        <f t="shared" si="224"/>
        <v>1</v>
      </c>
      <c r="AH773">
        <f t="shared" si="225"/>
        <v>3</v>
      </c>
      <c r="AI773">
        <f t="shared" si="232"/>
        <v>3</v>
      </c>
      <c r="AJ773" s="5" t="str">
        <f t="shared" si="233"/>
        <v>Correct</v>
      </c>
      <c r="AK773" s="37"/>
      <c r="AL773" t="s">
        <v>94</v>
      </c>
      <c r="AN773" t="s">
        <v>95</v>
      </c>
      <c r="AO773" t="s">
        <v>240</v>
      </c>
      <c r="AP773" t="s">
        <v>107</v>
      </c>
      <c r="AQ773" t="s">
        <v>98</v>
      </c>
      <c r="AR773" s="1" t="s">
        <v>80</v>
      </c>
      <c r="AS773" t="s">
        <v>126</v>
      </c>
      <c r="AT773" t="s">
        <v>100</v>
      </c>
      <c r="AU773" t="s">
        <v>101</v>
      </c>
      <c r="AV773" t="s">
        <v>102</v>
      </c>
      <c r="AW773" s="1"/>
      <c r="AX773" t="s">
        <v>102</v>
      </c>
    </row>
    <row r="774" spans="1:50" x14ac:dyDescent="0.25">
      <c r="A774" s="1">
        <v>773</v>
      </c>
      <c r="C774" t="s">
        <v>20</v>
      </c>
      <c r="D774" t="s">
        <v>21</v>
      </c>
      <c r="J774" t="s">
        <v>26</v>
      </c>
      <c r="P774">
        <f t="shared" si="226"/>
        <v>3</v>
      </c>
      <c r="Q774">
        <f t="shared" si="227"/>
        <v>1</v>
      </c>
      <c r="S774">
        <f t="shared" si="228"/>
        <v>0</v>
      </c>
      <c r="T774">
        <f t="shared" si="229"/>
        <v>1</v>
      </c>
      <c r="U774">
        <f t="shared" si="230"/>
        <v>1</v>
      </c>
      <c r="V774">
        <f t="shared" si="231"/>
        <v>0</v>
      </c>
      <c r="W774">
        <f t="shared" si="216"/>
        <v>0</v>
      </c>
      <c r="X774">
        <f t="shared" si="217"/>
        <v>0</v>
      </c>
      <c r="Y774">
        <f t="shared" si="218"/>
        <v>0</v>
      </c>
      <c r="Z774">
        <f t="shared" si="219"/>
        <v>0</v>
      </c>
      <c r="AA774">
        <f t="shared" si="220"/>
        <v>1</v>
      </c>
      <c r="AB774">
        <f t="shared" si="221"/>
        <v>0</v>
      </c>
      <c r="AC774">
        <f t="shared" si="222"/>
        <v>0</v>
      </c>
      <c r="AD774">
        <f t="shared" si="223"/>
        <v>0</v>
      </c>
      <c r="AE774">
        <f t="shared" si="224"/>
        <v>0</v>
      </c>
      <c r="AH774">
        <f t="shared" si="225"/>
        <v>3</v>
      </c>
      <c r="AI774">
        <f t="shared" si="232"/>
        <v>3</v>
      </c>
      <c r="AJ774" s="5" t="str">
        <f t="shared" si="233"/>
        <v>Correct</v>
      </c>
      <c r="AK774" s="37"/>
      <c r="AL774" t="s">
        <v>105</v>
      </c>
      <c r="AM774">
        <v>76</v>
      </c>
      <c r="AN774" t="s">
        <v>95</v>
      </c>
      <c r="AO774" t="s">
        <v>163</v>
      </c>
      <c r="AP774" t="s">
        <v>107</v>
      </c>
      <c r="AQ774" t="s">
        <v>98</v>
      </c>
      <c r="AR774" s="1" t="s">
        <v>80</v>
      </c>
      <c r="AS774" t="s">
        <v>126</v>
      </c>
      <c r="AT774" t="s">
        <v>120</v>
      </c>
      <c r="AU774" t="s">
        <v>104</v>
      </c>
      <c r="AV774" t="s">
        <v>102</v>
      </c>
      <c r="AW774" s="1"/>
      <c r="AX774" t="s">
        <v>102</v>
      </c>
    </row>
    <row r="775" spans="1:50" x14ac:dyDescent="0.25">
      <c r="A775" s="1">
        <v>774</v>
      </c>
      <c r="J775" t="s">
        <v>26</v>
      </c>
      <c r="P775">
        <f t="shared" si="226"/>
        <v>1</v>
      </c>
      <c r="Q775">
        <f t="shared" si="227"/>
        <v>3</v>
      </c>
      <c r="S775">
        <f t="shared" si="228"/>
        <v>0</v>
      </c>
      <c r="T775">
        <f t="shared" si="229"/>
        <v>0</v>
      </c>
      <c r="U775">
        <f t="shared" si="230"/>
        <v>0</v>
      </c>
      <c r="V775">
        <f t="shared" si="231"/>
        <v>0</v>
      </c>
      <c r="W775">
        <f t="shared" si="216"/>
        <v>0</v>
      </c>
      <c r="X775">
        <f t="shared" si="217"/>
        <v>0</v>
      </c>
      <c r="Y775">
        <f t="shared" si="218"/>
        <v>0</v>
      </c>
      <c r="Z775">
        <f t="shared" si="219"/>
        <v>0</v>
      </c>
      <c r="AA775">
        <f t="shared" si="220"/>
        <v>1</v>
      </c>
      <c r="AB775">
        <f t="shared" si="221"/>
        <v>0</v>
      </c>
      <c r="AC775">
        <f t="shared" si="222"/>
        <v>0</v>
      </c>
      <c r="AD775">
        <f t="shared" si="223"/>
        <v>0</v>
      </c>
      <c r="AE775">
        <f t="shared" si="224"/>
        <v>0</v>
      </c>
      <c r="AH775">
        <f t="shared" si="225"/>
        <v>1</v>
      </c>
      <c r="AI775">
        <f t="shared" si="232"/>
        <v>1</v>
      </c>
      <c r="AJ775" s="5" t="str">
        <f t="shared" si="233"/>
        <v>Correct</v>
      </c>
      <c r="AK775" s="37"/>
      <c r="AL775" t="s">
        <v>94</v>
      </c>
      <c r="AM775">
        <v>75</v>
      </c>
      <c r="AN775" t="s">
        <v>95</v>
      </c>
      <c r="AO775" t="s">
        <v>131</v>
      </c>
      <c r="AP775" t="s">
        <v>81</v>
      </c>
      <c r="AQ775" t="s">
        <v>102</v>
      </c>
      <c r="AR775" s="1" t="s">
        <v>355</v>
      </c>
      <c r="AS775" t="s">
        <v>99</v>
      </c>
      <c r="AT775" t="s">
        <v>133</v>
      </c>
      <c r="AU775" t="s">
        <v>104</v>
      </c>
      <c r="AV775" t="s">
        <v>102</v>
      </c>
      <c r="AW775" s="1"/>
      <c r="AX775" t="s">
        <v>98</v>
      </c>
    </row>
    <row r="776" spans="1:50" x14ac:dyDescent="0.25">
      <c r="A776" s="1">
        <v>775</v>
      </c>
      <c r="C776" t="s">
        <v>20</v>
      </c>
      <c r="D776" t="s">
        <v>21</v>
      </c>
      <c r="P776">
        <f t="shared" si="226"/>
        <v>2</v>
      </c>
      <c r="Q776">
        <f t="shared" si="227"/>
        <v>1.5</v>
      </c>
      <c r="S776">
        <f t="shared" si="228"/>
        <v>0</v>
      </c>
      <c r="T776">
        <f t="shared" si="229"/>
        <v>1</v>
      </c>
      <c r="U776">
        <f t="shared" si="230"/>
        <v>1</v>
      </c>
      <c r="V776">
        <f t="shared" si="231"/>
        <v>0</v>
      </c>
      <c r="W776">
        <f t="shared" si="216"/>
        <v>0</v>
      </c>
      <c r="X776">
        <f t="shared" si="217"/>
        <v>0</v>
      </c>
      <c r="Y776">
        <f t="shared" si="218"/>
        <v>0</v>
      </c>
      <c r="Z776">
        <f t="shared" si="219"/>
        <v>0</v>
      </c>
      <c r="AA776">
        <f t="shared" si="220"/>
        <v>0</v>
      </c>
      <c r="AB776">
        <f t="shared" si="221"/>
        <v>0</v>
      </c>
      <c r="AC776">
        <f t="shared" si="222"/>
        <v>0</v>
      </c>
      <c r="AD776">
        <f t="shared" si="223"/>
        <v>0</v>
      </c>
      <c r="AE776">
        <f t="shared" si="224"/>
        <v>0</v>
      </c>
      <c r="AH776">
        <f t="shared" si="225"/>
        <v>2</v>
      </c>
      <c r="AI776">
        <f t="shared" si="232"/>
        <v>2</v>
      </c>
      <c r="AJ776" s="5" t="str">
        <f t="shared" si="233"/>
        <v>Correct</v>
      </c>
      <c r="AK776" s="37"/>
      <c r="AL776" t="s">
        <v>105</v>
      </c>
      <c r="AM776">
        <v>76</v>
      </c>
      <c r="AN776" t="s">
        <v>95</v>
      </c>
      <c r="AO776" t="s">
        <v>163</v>
      </c>
      <c r="AP776" t="s">
        <v>128</v>
      </c>
      <c r="AR776" s="1" t="s">
        <v>369</v>
      </c>
      <c r="AS776" t="s">
        <v>109</v>
      </c>
      <c r="AT776" t="s">
        <v>137</v>
      </c>
      <c r="AU776" t="s">
        <v>104</v>
      </c>
      <c r="AV776" t="s">
        <v>102</v>
      </c>
      <c r="AW776" s="1"/>
    </row>
    <row r="777" spans="1:50" x14ac:dyDescent="0.25">
      <c r="A777" s="1">
        <v>776</v>
      </c>
      <c r="D777" t="s">
        <v>21</v>
      </c>
      <c r="K777" t="s">
        <v>27</v>
      </c>
      <c r="P777">
        <f t="shared" si="226"/>
        <v>2</v>
      </c>
      <c r="Q777">
        <f t="shared" si="227"/>
        <v>1.5</v>
      </c>
      <c r="S777">
        <f t="shared" si="228"/>
        <v>0</v>
      </c>
      <c r="T777">
        <f t="shared" si="229"/>
        <v>0</v>
      </c>
      <c r="U777">
        <f t="shared" si="230"/>
        <v>1</v>
      </c>
      <c r="V777">
        <f t="shared" si="231"/>
        <v>0</v>
      </c>
      <c r="W777">
        <f t="shared" si="216"/>
        <v>0</v>
      </c>
      <c r="X777">
        <f t="shared" si="217"/>
        <v>0</v>
      </c>
      <c r="Y777">
        <f t="shared" si="218"/>
        <v>0</v>
      </c>
      <c r="Z777">
        <f t="shared" si="219"/>
        <v>0</v>
      </c>
      <c r="AA777">
        <f t="shared" si="220"/>
        <v>0</v>
      </c>
      <c r="AB777">
        <f t="shared" si="221"/>
        <v>1</v>
      </c>
      <c r="AC777">
        <f t="shared" si="222"/>
        <v>0</v>
      </c>
      <c r="AD777">
        <f t="shared" si="223"/>
        <v>0</v>
      </c>
      <c r="AE777">
        <f t="shared" si="224"/>
        <v>0</v>
      </c>
      <c r="AH777">
        <f t="shared" si="225"/>
        <v>2</v>
      </c>
      <c r="AI777">
        <f t="shared" si="232"/>
        <v>2</v>
      </c>
      <c r="AJ777" s="5" t="str">
        <f t="shared" si="233"/>
        <v>Correct</v>
      </c>
      <c r="AK777" s="37"/>
      <c r="AL777" t="s">
        <v>94</v>
      </c>
      <c r="AM777">
        <v>74</v>
      </c>
      <c r="AN777" t="s">
        <v>121</v>
      </c>
      <c r="AO777" t="s">
        <v>172</v>
      </c>
      <c r="AP777" t="s">
        <v>107</v>
      </c>
      <c r="AQ777" t="s">
        <v>98</v>
      </c>
      <c r="AR777" s="1" t="s">
        <v>80</v>
      </c>
      <c r="AS777" t="s">
        <v>114</v>
      </c>
      <c r="AT777" t="s">
        <v>120</v>
      </c>
      <c r="AU777" t="s">
        <v>104</v>
      </c>
      <c r="AV777" t="s">
        <v>102</v>
      </c>
      <c r="AW777" s="1"/>
      <c r="AX777" t="s">
        <v>102</v>
      </c>
    </row>
    <row r="778" spans="1:50" x14ac:dyDescent="0.25">
      <c r="A778" s="1">
        <v>777</v>
      </c>
      <c r="E778" t="s">
        <v>22</v>
      </c>
      <c r="H778" t="s">
        <v>25</v>
      </c>
      <c r="L778" t="s">
        <v>28</v>
      </c>
      <c r="N778" t="s">
        <v>30</v>
      </c>
      <c r="P778">
        <f t="shared" si="226"/>
        <v>4</v>
      </c>
      <c r="Q778">
        <f t="shared" si="227"/>
        <v>0.75</v>
      </c>
      <c r="S778">
        <f t="shared" si="228"/>
        <v>0</v>
      </c>
      <c r="T778">
        <f t="shared" si="229"/>
        <v>0</v>
      </c>
      <c r="U778">
        <f t="shared" si="230"/>
        <v>0</v>
      </c>
      <c r="V778">
        <f t="shared" si="231"/>
        <v>0.75</v>
      </c>
      <c r="W778">
        <f t="shared" si="216"/>
        <v>0</v>
      </c>
      <c r="X778">
        <f t="shared" si="217"/>
        <v>0</v>
      </c>
      <c r="Y778">
        <f t="shared" si="218"/>
        <v>0.75</v>
      </c>
      <c r="Z778">
        <f t="shared" si="219"/>
        <v>0</v>
      </c>
      <c r="AA778">
        <f t="shared" si="220"/>
        <v>0</v>
      </c>
      <c r="AB778">
        <f t="shared" si="221"/>
        <v>0</v>
      </c>
      <c r="AC778">
        <f t="shared" si="222"/>
        <v>0.75</v>
      </c>
      <c r="AD778">
        <f t="shared" si="223"/>
        <v>0</v>
      </c>
      <c r="AE778">
        <f t="shared" si="224"/>
        <v>0.75</v>
      </c>
      <c r="AH778">
        <f t="shared" si="225"/>
        <v>3</v>
      </c>
      <c r="AI778">
        <f t="shared" si="232"/>
        <v>4</v>
      </c>
      <c r="AJ778" s="5" t="str">
        <f t="shared" si="233"/>
        <v>Correct</v>
      </c>
      <c r="AK778" s="37"/>
      <c r="AL778" t="s">
        <v>105</v>
      </c>
      <c r="AM778">
        <v>53</v>
      </c>
      <c r="AN778" t="s">
        <v>95</v>
      </c>
      <c r="AO778" t="s">
        <v>116</v>
      </c>
      <c r="AP778" t="s">
        <v>107</v>
      </c>
      <c r="AQ778" t="s">
        <v>98</v>
      </c>
      <c r="AR778" s="1" t="s">
        <v>80</v>
      </c>
      <c r="AS778" t="s">
        <v>126</v>
      </c>
      <c r="AT778" t="s">
        <v>103</v>
      </c>
      <c r="AU778" t="s">
        <v>101</v>
      </c>
      <c r="AV778" t="s">
        <v>102</v>
      </c>
      <c r="AW778" s="1"/>
      <c r="AX778" t="s">
        <v>102</v>
      </c>
    </row>
    <row r="779" spans="1:50" x14ac:dyDescent="0.25">
      <c r="A779" s="1">
        <v>778</v>
      </c>
      <c r="C779" t="s">
        <v>20</v>
      </c>
      <c r="K779" t="s">
        <v>27</v>
      </c>
      <c r="L779" t="s">
        <v>28</v>
      </c>
      <c r="P779">
        <f t="shared" si="226"/>
        <v>3</v>
      </c>
      <c r="Q779">
        <f t="shared" si="227"/>
        <v>1</v>
      </c>
      <c r="S779">
        <f t="shared" si="228"/>
        <v>0</v>
      </c>
      <c r="T779">
        <f t="shared" si="229"/>
        <v>1</v>
      </c>
      <c r="U779">
        <f t="shared" si="230"/>
        <v>0</v>
      </c>
      <c r="V779">
        <f t="shared" si="231"/>
        <v>0</v>
      </c>
      <c r="W779">
        <f t="shared" si="216"/>
        <v>0</v>
      </c>
      <c r="X779">
        <f t="shared" si="217"/>
        <v>0</v>
      </c>
      <c r="Y779">
        <f t="shared" si="218"/>
        <v>0</v>
      </c>
      <c r="Z779">
        <f t="shared" si="219"/>
        <v>0</v>
      </c>
      <c r="AA779">
        <f t="shared" si="220"/>
        <v>0</v>
      </c>
      <c r="AB779">
        <f t="shared" si="221"/>
        <v>1</v>
      </c>
      <c r="AC779">
        <f t="shared" si="222"/>
        <v>1</v>
      </c>
      <c r="AD779">
        <f t="shared" si="223"/>
        <v>0</v>
      </c>
      <c r="AE779">
        <f t="shared" si="224"/>
        <v>0</v>
      </c>
      <c r="AH779">
        <f t="shared" si="225"/>
        <v>3</v>
      </c>
      <c r="AI779">
        <f t="shared" si="232"/>
        <v>3</v>
      </c>
      <c r="AJ779" s="5" t="str">
        <f t="shared" si="233"/>
        <v>Correct</v>
      </c>
      <c r="AK779" s="37"/>
      <c r="AL779" t="s">
        <v>94</v>
      </c>
      <c r="AM779">
        <v>45</v>
      </c>
      <c r="AN779" t="s">
        <v>95</v>
      </c>
      <c r="AO779" t="s">
        <v>251</v>
      </c>
      <c r="AP779" t="s">
        <v>107</v>
      </c>
      <c r="AQ779" t="s">
        <v>98</v>
      </c>
      <c r="AR779" s="1" t="s">
        <v>80</v>
      </c>
      <c r="AT779" t="s">
        <v>103</v>
      </c>
      <c r="AU779" t="s">
        <v>101</v>
      </c>
      <c r="AV779" t="s">
        <v>102</v>
      </c>
      <c r="AW779" s="1"/>
      <c r="AX779" t="s">
        <v>102</v>
      </c>
    </row>
    <row r="780" spans="1:50" x14ac:dyDescent="0.25">
      <c r="A780" s="1">
        <v>779</v>
      </c>
      <c r="K780" t="s">
        <v>27</v>
      </c>
      <c r="P780">
        <f t="shared" si="226"/>
        <v>1</v>
      </c>
      <c r="Q780">
        <f t="shared" si="227"/>
        <v>3</v>
      </c>
      <c r="S780">
        <f t="shared" si="228"/>
        <v>0</v>
      </c>
      <c r="T780">
        <f t="shared" si="229"/>
        <v>0</v>
      </c>
      <c r="U780">
        <f t="shared" si="230"/>
        <v>0</v>
      </c>
      <c r="V780">
        <f t="shared" si="231"/>
        <v>0</v>
      </c>
      <c r="W780">
        <f t="shared" si="216"/>
        <v>0</v>
      </c>
      <c r="X780">
        <f t="shared" si="217"/>
        <v>0</v>
      </c>
      <c r="Y780">
        <f t="shared" si="218"/>
        <v>0</v>
      </c>
      <c r="Z780">
        <f t="shared" si="219"/>
        <v>0</v>
      </c>
      <c r="AA780">
        <f t="shared" si="220"/>
        <v>0</v>
      </c>
      <c r="AB780">
        <f t="shared" si="221"/>
        <v>1</v>
      </c>
      <c r="AC780">
        <f t="shared" si="222"/>
        <v>0</v>
      </c>
      <c r="AD780">
        <f t="shared" si="223"/>
        <v>0</v>
      </c>
      <c r="AE780">
        <f t="shared" si="224"/>
        <v>0</v>
      </c>
      <c r="AH780">
        <f t="shared" si="225"/>
        <v>1</v>
      </c>
      <c r="AI780">
        <f t="shared" si="232"/>
        <v>1</v>
      </c>
      <c r="AJ780" s="5" t="str">
        <f t="shared" si="233"/>
        <v>Correct</v>
      </c>
      <c r="AK780" s="37"/>
      <c r="AL780" t="s">
        <v>94</v>
      </c>
      <c r="AN780" t="s">
        <v>95</v>
      </c>
      <c r="AO780" t="s">
        <v>145</v>
      </c>
      <c r="AP780" t="s">
        <v>107</v>
      </c>
      <c r="AR780" s="1" t="s">
        <v>80</v>
      </c>
      <c r="AS780" t="s">
        <v>112</v>
      </c>
      <c r="AT780" t="s">
        <v>110</v>
      </c>
      <c r="AU780" t="s">
        <v>104</v>
      </c>
      <c r="AV780" t="s">
        <v>102</v>
      </c>
      <c r="AW780" s="1"/>
    </row>
    <row r="781" spans="1:50" x14ac:dyDescent="0.25">
      <c r="A781" s="1">
        <v>780</v>
      </c>
      <c r="N781" t="s">
        <v>30</v>
      </c>
      <c r="P781">
        <f t="shared" si="226"/>
        <v>1</v>
      </c>
      <c r="Q781">
        <f t="shared" si="227"/>
        <v>3</v>
      </c>
      <c r="S781">
        <f t="shared" si="228"/>
        <v>0</v>
      </c>
      <c r="T781">
        <f t="shared" si="229"/>
        <v>0</v>
      </c>
      <c r="U781">
        <f t="shared" si="230"/>
        <v>0</v>
      </c>
      <c r="V781">
        <f t="shared" si="231"/>
        <v>0</v>
      </c>
      <c r="W781">
        <f t="shared" si="216"/>
        <v>0</v>
      </c>
      <c r="X781">
        <f t="shared" si="217"/>
        <v>0</v>
      </c>
      <c r="Y781">
        <f t="shared" si="218"/>
        <v>0</v>
      </c>
      <c r="Z781">
        <f t="shared" si="219"/>
        <v>0</v>
      </c>
      <c r="AA781">
        <f t="shared" si="220"/>
        <v>0</v>
      </c>
      <c r="AB781">
        <f t="shared" si="221"/>
        <v>0</v>
      </c>
      <c r="AC781">
        <f t="shared" si="222"/>
        <v>0</v>
      </c>
      <c r="AD781">
        <f t="shared" si="223"/>
        <v>0</v>
      </c>
      <c r="AE781">
        <f t="shared" si="224"/>
        <v>1</v>
      </c>
      <c r="AH781">
        <f t="shared" si="225"/>
        <v>1</v>
      </c>
      <c r="AI781">
        <f t="shared" si="232"/>
        <v>1</v>
      </c>
      <c r="AJ781" s="5" t="str">
        <f t="shared" si="233"/>
        <v>Correct</v>
      </c>
      <c r="AK781" s="37"/>
      <c r="AL781" t="s">
        <v>105</v>
      </c>
      <c r="AM781">
        <v>54</v>
      </c>
      <c r="AN781" t="s">
        <v>121</v>
      </c>
      <c r="AO781" t="s">
        <v>213</v>
      </c>
      <c r="AP781" t="s">
        <v>107</v>
      </c>
      <c r="AQ781" t="s">
        <v>98</v>
      </c>
      <c r="AR781" s="1" t="s">
        <v>80</v>
      </c>
      <c r="AS781" t="s">
        <v>112</v>
      </c>
      <c r="AT781" t="s">
        <v>120</v>
      </c>
      <c r="AU781" t="s">
        <v>123</v>
      </c>
      <c r="AV781" t="s">
        <v>102</v>
      </c>
      <c r="AW781" s="1"/>
      <c r="AX781" t="s">
        <v>102</v>
      </c>
    </row>
    <row r="782" spans="1:50" x14ac:dyDescent="0.25">
      <c r="A782" s="1">
        <v>781</v>
      </c>
      <c r="C782" t="s">
        <v>20</v>
      </c>
      <c r="I782" t="s">
        <v>267</v>
      </c>
      <c r="N782" t="s">
        <v>30</v>
      </c>
      <c r="P782">
        <f t="shared" si="226"/>
        <v>3</v>
      </c>
      <c r="Q782">
        <f t="shared" si="227"/>
        <v>1</v>
      </c>
      <c r="S782">
        <f t="shared" si="228"/>
        <v>0</v>
      </c>
      <c r="T782">
        <f t="shared" si="229"/>
        <v>1</v>
      </c>
      <c r="U782">
        <f t="shared" si="230"/>
        <v>0</v>
      </c>
      <c r="V782">
        <f t="shared" si="231"/>
        <v>0</v>
      </c>
      <c r="W782">
        <f t="shared" si="216"/>
        <v>0</v>
      </c>
      <c r="X782">
        <f t="shared" si="217"/>
        <v>0</v>
      </c>
      <c r="Y782">
        <f t="shared" si="218"/>
        <v>0</v>
      </c>
      <c r="Z782">
        <f t="shared" si="219"/>
        <v>1</v>
      </c>
      <c r="AA782">
        <f t="shared" si="220"/>
        <v>0</v>
      </c>
      <c r="AB782">
        <f t="shared" si="221"/>
        <v>0</v>
      </c>
      <c r="AC782">
        <f t="shared" si="222"/>
        <v>0</v>
      </c>
      <c r="AD782">
        <f t="shared" si="223"/>
        <v>0</v>
      </c>
      <c r="AE782">
        <f t="shared" si="224"/>
        <v>1</v>
      </c>
      <c r="AH782">
        <f t="shared" si="225"/>
        <v>3</v>
      </c>
      <c r="AI782">
        <f t="shared" si="232"/>
        <v>3</v>
      </c>
      <c r="AJ782" s="5" t="str">
        <f t="shared" si="233"/>
        <v>Correct</v>
      </c>
      <c r="AK782" s="37"/>
      <c r="AL782" t="s">
        <v>94</v>
      </c>
      <c r="AM782">
        <v>82</v>
      </c>
      <c r="AN782" t="s">
        <v>121</v>
      </c>
      <c r="AO782" t="s">
        <v>281</v>
      </c>
      <c r="AP782" t="s">
        <v>107</v>
      </c>
      <c r="AQ782" t="s">
        <v>98</v>
      </c>
      <c r="AR782" s="1" t="s">
        <v>80</v>
      </c>
      <c r="AS782" t="s">
        <v>114</v>
      </c>
      <c r="AU782" t="s">
        <v>104</v>
      </c>
      <c r="AV782" t="s">
        <v>102</v>
      </c>
      <c r="AW782" s="1"/>
      <c r="AX782" t="s">
        <v>102</v>
      </c>
    </row>
    <row r="783" spans="1:50" x14ac:dyDescent="0.25">
      <c r="A783" s="1">
        <v>782</v>
      </c>
      <c r="P783">
        <f t="shared" si="226"/>
        <v>0</v>
      </c>
      <c r="Q783" t="e">
        <f t="shared" si="227"/>
        <v>#DIV/0!</v>
      </c>
      <c r="S783">
        <f t="shared" si="228"/>
        <v>0</v>
      </c>
      <c r="T783">
        <f t="shared" si="229"/>
        <v>0</v>
      </c>
      <c r="U783">
        <f t="shared" si="230"/>
        <v>0</v>
      </c>
      <c r="V783">
        <f t="shared" si="231"/>
        <v>0</v>
      </c>
      <c r="W783">
        <f t="shared" si="216"/>
        <v>0</v>
      </c>
      <c r="X783">
        <f t="shared" si="217"/>
        <v>0</v>
      </c>
      <c r="Y783">
        <f t="shared" si="218"/>
        <v>0</v>
      </c>
      <c r="Z783">
        <f t="shared" si="219"/>
        <v>0</v>
      </c>
      <c r="AA783">
        <f t="shared" si="220"/>
        <v>0</v>
      </c>
      <c r="AB783">
        <f t="shared" si="221"/>
        <v>0</v>
      </c>
      <c r="AC783">
        <f t="shared" si="222"/>
        <v>0</v>
      </c>
      <c r="AD783">
        <f t="shared" si="223"/>
        <v>0</v>
      </c>
      <c r="AE783">
        <f t="shared" si="224"/>
        <v>0</v>
      </c>
      <c r="AH783">
        <f t="shared" si="225"/>
        <v>0</v>
      </c>
      <c r="AI783">
        <f t="shared" si="232"/>
        <v>0</v>
      </c>
      <c r="AJ783" s="5" t="str">
        <f t="shared" si="233"/>
        <v>Correct</v>
      </c>
      <c r="AK783" s="37"/>
      <c r="AL783" t="s">
        <v>105</v>
      </c>
      <c r="AM783">
        <v>77</v>
      </c>
      <c r="AN783" t="s">
        <v>121</v>
      </c>
      <c r="AO783" t="s">
        <v>281</v>
      </c>
      <c r="AQ783" t="s">
        <v>98</v>
      </c>
      <c r="AR783" s="1" t="s">
        <v>80</v>
      </c>
      <c r="AS783" t="s">
        <v>114</v>
      </c>
      <c r="AT783" t="s">
        <v>120</v>
      </c>
      <c r="AU783" t="s">
        <v>104</v>
      </c>
      <c r="AV783" t="s">
        <v>102</v>
      </c>
      <c r="AW783" s="1"/>
      <c r="AX783" t="s">
        <v>102</v>
      </c>
    </row>
    <row r="784" spans="1:50" x14ac:dyDescent="0.25">
      <c r="A784" s="1">
        <v>783</v>
      </c>
      <c r="D784" t="s">
        <v>21</v>
      </c>
      <c r="J784" t="s">
        <v>26</v>
      </c>
      <c r="P784">
        <f t="shared" si="226"/>
        <v>2</v>
      </c>
      <c r="Q784">
        <f t="shared" si="227"/>
        <v>1.5</v>
      </c>
      <c r="S784">
        <f t="shared" si="228"/>
        <v>0</v>
      </c>
      <c r="T784">
        <f t="shared" si="229"/>
        <v>0</v>
      </c>
      <c r="U784">
        <f t="shared" si="230"/>
        <v>1</v>
      </c>
      <c r="V784">
        <f t="shared" si="231"/>
        <v>0</v>
      </c>
      <c r="W784">
        <f t="shared" si="216"/>
        <v>0</v>
      </c>
      <c r="X784">
        <f t="shared" si="217"/>
        <v>0</v>
      </c>
      <c r="Y784">
        <f t="shared" si="218"/>
        <v>0</v>
      </c>
      <c r="Z784">
        <f t="shared" si="219"/>
        <v>0</v>
      </c>
      <c r="AA784">
        <f t="shared" si="220"/>
        <v>1</v>
      </c>
      <c r="AB784">
        <f t="shared" si="221"/>
        <v>0</v>
      </c>
      <c r="AC784">
        <f t="shared" si="222"/>
        <v>0</v>
      </c>
      <c r="AD784">
        <f t="shared" si="223"/>
        <v>0</v>
      </c>
      <c r="AE784">
        <f t="shared" si="224"/>
        <v>0</v>
      </c>
      <c r="AH784">
        <f t="shared" si="225"/>
        <v>2</v>
      </c>
      <c r="AI784">
        <f t="shared" si="232"/>
        <v>2</v>
      </c>
      <c r="AJ784" s="5" t="str">
        <f t="shared" si="233"/>
        <v>Correct</v>
      </c>
      <c r="AK784" s="37"/>
      <c r="AL784" t="s">
        <v>94</v>
      </c>
      <c r="AM784">
        <v>56</v>
      </c>
      <c r="AN784" t="s">
        <v>121</v>
      </c>
      <c r="AO784" t="s">
        <v>282</v>
      </c>
      <c r="AP784" t="s">
        <v>107</v>
      </c>
      <c r="AQ784" t="s">
        <v>98</v>
      </c>
      <c r="AR784" s="1" t="s">
        <v>80</v>
      </c>
      <c r="AS784" t="s">
        <v>108</v>
      </c>
      <c r="AT784" t="s">
        <v>110</v>
      </c>
      <c r="AU784" t="s">
        <v>135</v>
      </c>
      <c r="AV784" t="s">
        <v>98</v>
      </c>
      <c r="AW784" s="1"/>
    </row>
    <row r="785" spans="1:50" x14ac:dyDescent="0.25">
      <c r="A785" s="1">
        <v>784</v>
      </c>
      <c r="P785">
        <f t="shared" si="226"/>
        <v>0</v>
      </c>
      <c r="Q785" t="e">
        <f t="shared" si="227"/>
        <v>#DIV/0!</v>
      </c>
      <c r="S785">
        <f t="shared" si="228"/>
        <v>0</v>
      </c>
      <c r="T785">
        <f t="shared" si="229"/>
        <v>0</v>
      </c>
      <c r="U785">
        <f t="shared" si="230"/>
        <v>0</v>
      </c>
      <c r="V785">
        <f t="shared" si="231"/>
        <v>0</v>
      </c>
      <c r="W785">
        <f t="shared" si="216"/>
        <v>0</v>
      </c>
      <c r="X785">
        <f t="shared" si="217"/>
        <v>0</v>
      </c>
      <c r="Y785">
        <f t="shared" si="218"/>
        <v>0</v>
      </c>
      <c r="Z785">
        <f t="shared" si="219"/>
        <v>0</v>
      </c>
      <c r="AA785">
        <f t="shared" si="220"/>
        <v>0</v>
      </c>
      <c r="AB785">
        <f t="shared" si="221"/>
        <v>0</v>
      </c>
      <c r="AC785">
        <f t="shared" si="222"/>
        <v>0</v>
      </c>
      <c r="AD785">
        <f t="shared" si="223"/>
        <v>0</v>
      </c>
      <c r="AE785">
        <f t="shared" si="224"/>
        <v>0</v>
      </c>
      <c r="AH785">
        <f t="shared" si="225"/>
        <v>0</v>
      </c>
      <c r="AI785">
        <f t="shared" si="232"/>
        <v>0</v>
      </c>
      <c r="AJ785" s="5" t="str">
        <f t="shared" si="233"/>
        <v>Correct</v>
      </c>
      <c r="AK785" s="37"/>
      <c r="AL785" t="s">
        <v>94</v>
      </c>
      <c r="AM785">
        <v>67</v>
      </c>
      <c r="AN785" t="s">
        <v>121</v>
      </c>
      <c r="AO785" t="s">
        <v>281</v>
      </c>
      <c r="AP785" t="s">
        <v>107</v>
      </c>
      <c r="AQ785" t="s">
        <v>98</v>
      </c>
      <c r="AR785" s="1" t="s">
        <v>80</v>
      </c>
      <c r="AT785" t="s">
        <v>110</v>
      </c>
      <c r="AU785" t="s">
        <v>104</v>
      </c>
      <c r="AV785" t="s">
        <v>102</v>
      </c>
      <c r="AW785" s="1"/>
      <c r="AX785" t="s">
        <v>102</v>
      </c>
    </row>
    <row r="786" spans="1:50" x14ac:dyDescent="0.25">
      <c r="A786" s="1">
        <v>785</v>
      </c>
      <c r="D786" t="s">
        <v>21</v>
      </c>
      <c r="P786">
        <f t="shared" si="226"/>
        <v>1</v>
      </c>
      <c r="Q786">
        <f t="shared" si="227"/>
        <v>3</v>
      </c>
      <c r="S786">
        <f t="shared" si="228"/>
        <v>0</v>
      </c>
      <c r="T786">
        <f t="shared" si="229"/>
        <v>0</v>
      </c>
      <c r="U786">
        <f t="shared" si="230"/>
        <v>1</v>
      </c>
      <c r="V786">
        <f t="shared" si="231"/>
        <v>0</v>
      </c>
      <c r="W786">
        <f t="shared" si="216"/>
        <v>0</v>
      </c>
      <c r="X786">
        <f t="shared" si="217"/>
        <v>0</v>
      </c>
      <c r="Y786">
        <f t="shared" si="218"/>
        <v>0</v>
      </c>
      <c r="Z786">
        <f t="shared" si="219"/>
        <v>0</v>
      </c>
      <c r="AA786">
        <f t="shared" si="220"/>
        <v>0</v>
      </c>
      <c r="AB786">
        <f t="shared" si="221"/>
        <v>0</v>
      </c>
      <c r="AC786">
        <f t="shared" si="222"/>
        <v>0</v>
      </c>
      <c r="AD786">
        <f t="shared" si="223"/>
        <v>0</v>
      </c>
      <c r="AE786">
        <f t="shared" si="224"/>
        <v>0</v>
      </c>
      <c r="AH786">
        <f t="shared" si="225"/>
        <v>1</v>
      </c>
      <c r="AI786">
        <f t="shared" si="232"/>
        <v>1</v>
      </c>
      <c r="AJ786" s="5" t="str">
        <f t="shared" si="233"/>
        <v>Correct</v>
      </c>
      <c r="AK786" s="37"/>
      <c r="AL786" t="s">
        <v>105</v>
      </c>
      <c r="AM786">
        <v>65</v>
      </c>
      <c r="AN786" t="s">
        <v>121</v>
      </c>
      <c r="AO786" t="s">
        <v>283</v>
      </c>
      <c r="AP786" t="s">
        <v>107</v>
      </c>
      <c r="AQ786" t="s">
        <v>98</v>
      </c>
      <c r="AR786" s="1" t="s">
        <v>80</v>
      </c>
      <c r="AT786" t="s">
        <v>133</v>
      </c>
      <c r="AU786" t="s">
        <v>104</v>
      </c>
      <c r="AV786" t="s">
        <v>102</v>
      </c>
      <c r="AW786" s="1"/>
      <c r="AX786" t="s">
        <v>102</v>
      </c>
    </row>
    <row r="787" spans="1:50" x14ac:dyDescent="0.25">
      <c r="A787" s="1">
        <v>786</v>
      </c>
      <c r="P787">
        <f t="shared" si="226"/>
        <v>0</v>
      </c>
      <c r="Q787" t="e">
        <f t="shared" si="227"/>
        <v>#DIV/0!</v>
      </c>
      <c r="S787">
        <f t="shared" si="228"/>
        <v>0</v>
      </c>
      <c r="T787">
        <f t="shared" si="229"/>
        <v>0</v>
      </c>
      <c r="U787">
        <f t="shared" si="230"/>
        <v>0</v>
      </c>
      <c r="V787">
        <f t="shared" si="231"/>
        <v>0</v>
      </c>
      <c r="W787">
        <f t="shared" si="216"/>
        <v>0</v>
      </c>
      <c r="X787">
        <f t="shared" si="217"/>
        <v>0</v>
      </c>
      <c r="Y787">
        <f t="shared" si="218"/>
        <v>0</v>
      </c>
      <c r="Z787">
        <f t="shared" si="219"/>
        <v>0</v>
      </c>
      <c r="AA787">
        <f t="shared" si="220"/>
        <v>0</v>
      </c>
      <c r="AB787">
        <f t="shared" si="221"/>
        <v>0</v>
      </c>
      <c r="AC787">
        <f t="shared" si="222"/>
        <v>0</v>
      </c>
      <c r="AD787">
        <f t="shared" si="223"/>
        <v>0</v>
      </c>
      <c r="AE787">
        <f t="shared" si="224"/>
        <v>0</v>
      </c>
      <c r="AH787">
        <f t="shared" si="225"/>
        <v>0</v>
      </c>
      <c r="AI787">
        <f t="shared" si="232"/>
        <v>0</v>
      </c>
      <c r="AJ787" s="5" t="str">
        <f t="shared" si="233"/>
        <v>Correct</v>
      </c>
      <c r="AK787" s="37"/>
      <c r="AL787" t="s">
        <v>94</v>
      </c>
      <c r="AM787">
        <v>60</v>
      </c>
      <c r="AN787" t="s">
        <v>121</v>
      </c>
      <c r="AO787" t="s">
        <v>282</v>
      </c>
      <c r="AP787" t="s">
        <v>107</v>
      </c>
      <c r="AQ787" t="s">
        <v>98</v>
      </c>
      <c r="AR787" s="1" t="s">
        <v>80</v>
      </c>
      <c r="AS787" t="s">
        <v>126</v>
      </c>
      <c r="AT787" t="s">
        <v>103</v>
      </c>
      <c r="AU787" t="s">
        <v>104</v>
      </c>
      <c r="AV787" t="s">
        <v>102</v>
      </c>
      <c r="AW787" s="1"/>
      <c r="AX787" t="s">
        <v>102</v>
      </c>
    </row>
    <row r="788" spans="1:50" x14ac:dyDescent="0.25">
      <c r="A788" s="1">
        <v>787</v>
      </c>
      <c r="D788" t="s">
        <v>21</v>
      </c>
      <c r="E788" t="s">
        <v>22</v>
      </c>
      <c r="J788" t="s">
        <v>26</v>
      </c>
      <c r="K788" t="s">
        <v>27</v>
      </c>
      <c r="L788" t="s">
        <v>28</v>
      </c>
      <c r="N788" t="s">
        <v>30</v>
      </c>
      <c r="P788">
        <f t="shared" si="226"/>
        <v>6</v>
      </c>
      <c r="Q788">
        <f t="shared" si="227"/>
        <v>0.5</v>
      </c>
      <c r="S788">
        <f t="shared" si="228"/>
        <v>0</v>
      </c>
      <c r="T788">
        <f t="shared" si="229"/>
        <v>0</v>
      </c>
      <c r="U788">
        <f t="shared" si="230"/>
        <v>0.5</v>
      </c>
      <c r="V788">
        <f t="shared" si="231"/>
        <v>0.5</v>
      </c>
      <c r="W788">
        <f t="shared" si="216"/>
        <v>0</v>
      </c>
      <c r="X788">
        <f t="shared" si="217"/>
        <v>0</v>
      </c>
      <c r="Y788">
        <f t="shared" si="218"/>
        <v>0</v>
      </c>
      <c r="Z788">
        <f t="shared" si="219"/>
        <v>0</v>
      </c>
      <c r="AA788">
        <f t="shared" si="220"/>
        <v>0.5</v>
      </c>
      <c r="AB788">
        <f t="shared" si="221"/>
        <v>0.5</v>
      </c>
      <c r="AC788">
        <f t="shared" si="222"/>
        <v>0.5</v>
      </c>
      <c r="AD788">
        <f t="shared" si="223"/>
        <v>0</v>
      </c>
      <c r="AE788">
        <f t="shared" si="224"/>
        <v>0.5</v>
      </c>
      <c r="AH788">
        <f t="shared" si="225"/>
        <v>3</v>
      </c>
      <c r="AI788">
        <f t="shared" si="232"/>
        <v>6</v>
      </c>
      <c r="AJ788" s="5" t="str">
        <f t="shared" si="233"/>
        <v>Correct</v>
      </c>
      <c r="AK788" s="37"/>
      <c r="AL788" t="s">
        <v>105</v>
      </c>
      <c r="AM788">
        <v>27</v>
      </c>
      <c r="AN788" t="s">
        <v>121</v>
      </c>
      <c r="AO788" t="s">
        <v>282</v>
      </c>
      <c r="AP788" t="s">
        <v>107</v>
      </c>
      <c r="AQ788" t="s">
        <v>98</v>
      </c>
      <c r="AR788" s="1" t="s">
        <v>80</v>
      </c>
      <c r="AS788" t="s">
        <v>108</v>
      </c>
      <c r="AT788" t="s">
        <v>110</v>
      </c>
      <c r="AU788" t="s">
        <v>101</v>
      </c>
      <c r="AV788" t="s">
        <v>102</v>
      </c>
      <c r="AW788" s="1"/>
      <c r="AX788" t="s">
        <v>102</v>
      </c>
    </row>
    <row r="789" spans="1:50" x14ac:dyDescent="0.25">
      <c r="A789" s="1">
        <v>788</v>
      </c>
      <c r="D789" t="s">
        <v>21</v>
      </c>
      <c r="L789" t="s">
        <v>28</v>
      </c>
      <c r="P789">
        <f t="shared" si="226"/>
        <v>2</v>
      </c>
      <c r="Q789">
        <f t="shared" si="227"/>
        <v>1.5</v>
      </c>
      <c r="S789">
        <f t="shared" si="228"/>
        <v>0</v>
      </c>
      <c r="T789">
        <f t="shared" si="229"/>
        <v>0</v>
      </c>
      <c r="U789">
        <f t="shared" si="230"/>
        <v>1</v>
      </c>
      <c r="V789">
        <f t="shared" si="231"/>
        <v>0</v>
      </c>
      <c r="W789">
        <f t="shared" si="216"/>
        <v>0</v>
      </c>
      <c r="X789">
        <f t="shared" si="217"/>
        <v>0</v>
      </c>
      <c r="Y789">
        <f t="shared" si="218"/>
        <v>0</v>
      </c>
      <c r="Z789">
        <f t="shared" si="219"/>
        <v>0</v>
      </c>
      <c r="AA789">
        <f t="shared" si="220"/>
        <v>0</v>
      </c>
      <c r="AB789">
        <f t="shared" si="221"/>
        <v>0</v>
      </c>
      <c r="AC789">
        <f t="shared" si="222"/>
        <v>1</v>
      </c>
      <c r="AD789">
        <f t="shared" si="223"/>
        <v>0</v>
      </c>
      <c r="AE789">
        <f t="shared" si="224"/>
        <v>0</v>
      </c>
      <c r="AH789">
        <f t="shared" si="225"/>
        <v>2</v>
      </c>
      <c r="AI789">
        <f t="shared" si="232"/>
        <v>2</v>
      </c>
      <c r="AJ789" s="5" t="str">
        <f t="shared" si="233"/>
        <v>Correct</v>
      </c>
      <c r="AK789" s="37"/>
      <c r="AL789" t="s">
        <v>94</v>
      </c>
      <c r="AM789">
        <v>75</v>
      </c>
      <c r="AN789" t="s">
        <v>121</v>
      </c>
      <c r="AO789" t="s">
        <v>284</v>
      </c>
      <c r="AP789" t="s">
        <v>107</v>
      </c>
      <c r="AQ789" t="s">
        <v>98</v>
      </c>
      <c r="AR789" s="1" t="s">
        <v>80</v>
      </c>
      <c r="AS789" t="s">
        <v>114</v>
      </c>
      <c r="AT789" t="s">
        <v>110</v>
      </c>
      <c r="AU789" t="s">
        <v>104</v>
      </c>
      <c r="AV789" t="s">
        <v>102</v>
      </c>
      <c r="AW789" s="1"/>
      <c r="AX789" t="s">
        <v>98</v>
      </c>
    </row>
    <row r="790" spans="1:50" x14ac:dyDescent="0.25">
      <c r="A790" s="1">
        <v>789</v>
      </c>
      <c r="B790" t="s">
        <v>19</v>
      </c>
      <c r="C790" t="s">
        <v>20</v>
      </c>
      <c r="D790" t="s">
        <v>21</v>
      </c>
      <c r="E790" t="s">
        <v>22</v>
      </c>
      <c r="H790" t="s">
        <v>25</v>
      </c>
      <c r="J790" t="s">
        <v>26</v>
      </c>
      <c r="K790" t="s">
        <v>27</v>
      </c>
      <c r="L790" t="s">
        <v>28</v>
      </c>
      <c r="N790" t="s">
        <v>30</v>
      </c>
      <c r="P790">
        <f t="shared" si="226"/>
        <v>9</v>
      </c>
      <c r="Q790">
        <f t="shared" si="227"/>
        <v>0.33333333333333331</v>
      </c>
      <c r="S790">
        <f t="shared" si="228"/>
        <v>0.33333333333333331</v>
      </c>
      <c r="T790">
        <f t="shared" si="229"/>
        <v>0.33333333333333331</v>
      </c>
      <c r="U790">
        <f t="shared" si="230"/>
        <v>0.33333333333333331</v>
      </c>
      <c r="V790">
        <f t="shared" si="231"/>
        <v>0.33333333333333331</v>
      </c>
      <c r="W790">
        <f t="shared" si="216"/>
        <v>0</v>
      </c>
      <c r="X790">
        <f t="shared" si="217"/>
        <v>0</v>
      </c>
      <c r="Y790">
        <f t="shared" si="218"/>
        <v>0.33333333333333331</v>
      </c>
      <c r="Z790">
        <f t="shared" si="219"/>
        <v>0</v>
      </c>
      <c r="AA790">
        <f t="shared" si="220"/>
        <v>0.33333333333333331</v>
      </c>
      <c r="AB790">
        <f t="shared" si="221"/>
        <v>0.33333333333333331</v>
      </c>
      <c r="AC790">
        <f t="shared" si="222"/>
        <v>0.33333333333333331</v>
      </c>
      <c r="AD790">
        <f t="shared" si="223"/>
        <v>0</v>
      </c>
      <c r="AE790">
        <f t="shared" si="224"/>
        <v>0.33333333333333331</v>
      </c>
      <c r="AH790">
        <f t="shared" si="225"/>
        <v>3</v>
      </c>
      <c r="AI790">
        <f t="shared" si="232"/>
        <v>9</v>
      </c>
      <c r="AJ790" s="5" t="str">
        <f t="shared" si="233"/>
        <v>Correct</v>
      </c>
      <c r="AK790" s="37"/>
      <c r="AL790" t="s">
        <v>105</v>
      </c>
      <c r="AM790">
        <v>61</v>
      </c>
      <c r="AN790" t="s">
        <v>121</v>
      </c>
      <c r="AO790" t="s">
        <v>285</v>
      </c>
      <c r="AP790" t="s">
        <v>107</v>
      </c>
      <c r="AQ790" t="s">
        <v>98</v>
      </c>
      <c r="AR790" s="1" t="s">
        <v>80</v>
      </c>
      <c r="AS790" t="s">
        <v>126</v>
      </c>
      <c r="AT790" t="s">
        <v>110</v>
      </c>
      <c r="AU790" t="s">
        <v>101</v>
      </c>
      <c r="AV790" t="s">
        <v>102</v>
      </c>
      <c r="AW790" s="1"/>
      <c r="AX790" t="s">
        <v>102</v>
      </c>
    </row>
    <row r="791" spans="1:50" x14ac:dyDescent="0.25">
      <c r="A791" s="1">
        <v>790</v>
      </c>
      <c r="E791" t="s">
        <v>22</v>
      </c>
      <c r="P791">
        <f t="shared" si="226"/>
        <v>1</v>
      </c>
      <c r="Q791">
        <f t="shared" si="227"/>
        <v>3</v>
      </c>
      <c r="S791">
        <f t="shared" si="228"/>
        <v>0</v>
      </c>
      <c r="T791">
        <f t="shared" si="229"/>
        <v>0</v>
      </c>
      <c r="U791">
        <f t="shared" si="230"/>
        <v>0</v>
      </c>
      <c r="V791">
        <f t="shared" si="231"/>
        <v>1</v>
      </c>
      <c r="W791">
        <f t="shared" si="216"/>
        <v>0</v>
      </c>
      <c r="X791">
        <f t="shared" si="217"/>
        <v>0</v>
      </c>
      <c r="Y791">
        <f t="shared" si="218"/>
        <v>0</v>
      </c>
      <c r="Z791">
        <f t="shared" si="219"/>
        <v>0</v>
      </c>
      <c r="AA791">
        <f t="shared" si="220"/>
        <v>0</v>
      </c>
      <c r="AB791">
        <f t="shared" si="221"/>
        <v>0</v>
      </c>
      <c r="AC791">
        <f t="shared" si="222"/>
        <v>0</v>
      </c>
      <c r="AD791">
        <f t="shared" si="223"/>
        <v>0</v>
      </c>
      <c r="AE791">
        <f t="shared" si="224"/>
        <v>0</v>
      </c>
      <c r="AH791">
        <f t="shared" si="225"/>
        <v>1</v>
      </c>
      <c r="AI791">
        <f t="shared" si="232"/>
        <v>1</v>
      </c>
      <c r="AJ791" s="5" t="str">
        <f t="shared" si="233"/>
        <v>Correct</v>
      </c>
      <c r="AK791" s="37"/>
      <c r="AL791" t="s">
        <v>105</v>
      </c>
      <c r="AM791">
        <v>79</v>
      </c>
      <c r="AN791" t="s">
        <v>121</v>
      </c>
      <c r="AO791" t="s">
        <v>286</v>
      </c>
      <c r="AP791" t="s">
        <v>107</v>
      </c>
      <c r="AQ791" t="s">
        <v>98</v>
      </c>
      <c r="AR791" s="1" t="s">
        <v>80</v>
      </c>
      <c r="AS791" t="s">
        <v>99</v>
      </c>
      <c r="AT791" t="s">
        <v>110</v>
      </c>
      <c r="AU791" t="s">
        <v>104</v>
      </c>
      <c r="AV791" t="s">
        <v>102</v>
      </c>
      <c r="AW791" s="1"/>
      <c r="AX791" t="s">
        <v>102</v>
      </c>
    </row>
    <row r="792" spans="1:50" x14ac:dyDescent="0.25">
      <c r="A792" s="1">
        <v>791</v>
      </c>
      <c r="D792" t="s">
        <v>21</v>
      </c>
      <c r="K792" t="s">
        <v>27</v>
      </c>
      <c r="N792" t="s">
        <v>30</v>
      </c>
      <c r="P792">
        <f t="shared" si="226"/>
        <v>3</v>
      </c>
      <c r="Q792">
        <f t="shared" si="227"/>
        <v>1</v>
      </c>
      <c r="S792">
        <f t="shared" si="228"/>
        <v>0</v>
      </c>
      <c r="T792">
        <f t="shared" si="229"/>
        <v>0</v>
      </c>
      <c r="U792">
        <f t="shared" si="230"/>
        <v>1</v>
      </c>
      <c r="V792">
        <f t="shared" si="231"/>
        <v>0</v>
      </c>
      <c r="W792">
        <f t="shared" si="216"/>
        <v>0</v>
      </c>
      <c r="X792">
        <f t="shared" si="217"/>
        <v>0</v>
      </c>
      <c r="Y792">
        <f t="shared" si="218"/>
        <v>0</v>
      </c>
      <c r="Z792">
        <f t="shared" si="219"/>
        <v>0</v>
      </c>
      <c r="AA792">
        <f t="shared" si="220"/>
        <v>0</v>
      </c>
      <c r="AB792">
        <f t="shared" si="221"/>
        <v>1</v>
      </c>
      <c r="AC792">
        <f t="shared" si="222"/>
        <v>0</v>
      </c>
      <c r="AD792">
        <f t="shared" si="223"/>
        <v>0</v>
      </c>
      <c r="AE792">
        <f t="shared" si="224"/>
        <v>1</v>
      </c>
      <c r="AH792">
        <f t="shared" si="225"/>
        <v>3</v>
      </c>
      <c r="AI792">
        <f t="shared" si="232"/>
        <v>3</v>
      </c>
      <c r="AJ792" s="5" t="str">
        <f t="shared" si="233"/>
        <v>Correct</v>
      </c>
      <c r="AK792" s="37"/>
      <c r="AL792" t="s">
        <v>94</v>
      </c>
      <c r="AM792">
        <v>64</v>
      </c>
      <c r="AN792" t="s">
        <v>121</v>
      </c>
      <c r="AO792" t="s">
        <v>282</v>
      </c>
      <c r="AP792" t="s">
        <v>107</v>
      </c>
      <c r="AQ792" t="s">
        <v>98</v>
      </c>
      <c r="AR792" s="1"/>
      <c r="AS792" t="s">
        <v>108</v>
      </c>
      <c r="AT792" t="s">
        <v>100</v>
      </c>
      <c r="AU792" t="s">
        <v>101</v>
      </c>
      <c r="AV792" t="s">
        <v>102</v>
      </c>
      <c r="AW792" s="1"/>
      <c r="AX792" t="s">
        <v>102</v>
      </c>
    </row>
    <row r="793" spans="1:50" x14ac:dyDescent="0.25">
      <c r="A793" s="1">
        <v>792</v>
      </c>
      <c r="I793" t="s">
        <v>267</v>
      </c>
      <c r="J793" t="s">
        <v>26</v>
      </c>
      <c r="K793" t="s">
        <v>27</v>
      </c>
      <c r="M793" t="s">
        <v>29</v>
      </c>
      <c r="P793">
        <f t="shared" si="226"/>
        <v>4</v>
      </c>
      <c r="Q793">
        <f t="shared" si="227"/>
        <v>0.75</v>
      </c>
      <c r="S793">
        <f t="shared" si="228"/>
        <v>0</v>
      </c>
      <c r="T793">
        <f t="shared" si="229"/>
        <v>0</v>
      </c>
      <c r="U793">
        <f t="shared" si="230"/>
        <v>0</v>
      </c>
      <c r="V793">
        <f t="shared" si="231"/>
        <v>0</v>
      </c>
      <c r="W793">
        <f t="shared" si="216"/>
        <v>0</v>
      </c>
      <c r="X793">
        <f t="shared" si="217"/>
        <v>0</v>
      </c>
      <c r="Y793">
        <f t="shared" si="218"/>
        <v>0</v>
      </c>
      <c r="Z793">
        <f t="shared" si="219"/>
        <v>0.75</v>
      </c>
      <c r="AA793">
        <f t="shared" si="220"/>
        <v>0.75</v>
      </c>
      <c r="AB793">
        <f t="shared" si="221"/>
        <v>0.75</v>
      </c>
      <c r="AC793">
        <f t="shared" si="222"/>
        <v>0</v>
      </c>
      <c r="AD793">
        <f t="shared" si="223"/>
        <v>0.75</v>
      </c>
      <c r="AE793">
        <f t="shared" si="224"/>
        <v>0</v>
      </c>
      <c r="AH793">
        <f t="shared" si="225"/>
        <v>3</v>
      </c>
      <c r="AI793">
        <f t="shared" si="232"/>
        <v>4</v>
      </c>
      <c r="AJ793" s="5" t="str">
        <f t="shared" si="233"/>
        <v>Correct</v>
      </c>
      <c r="AK793" s="37"/>
      <c r="AL793" t="s">
        <v>94</v>
      </c>
      <c r="AM793">
        <v>62</v>
      </c>
      <c r="AN793" t="s">
        <v>121</v>
      </c>
      <c r="AO793" t="s">
        <v>282</v>
      </c>
      <c r="AP793" t="s">
        <v>107</v>
      </c>
      <c r="AQ793" t="s">
        <v>98</v>
      </c>
      <c r="AR793" s="1" t="s">
        <v>80</v>
      </c>
      <c r="AS793" t="s">
        <v>114</v>
      </c>
      <c r="AT793" t="s">
        <v>110</v>
      </c>
      <c r="AU793" t="s">
        <v>101</v>
      </c>
      <c r="AV793" t="s">
        <v>102</v>
      </c>
      <c r="AW793" s="1"/>
      <c r="AX793" t="s">
        <v>102</v>
      </c>
    </row>
    <row r="794" spans="1:50" x14ac:dyDescent="0.25">
      <c r="A794" s="1">
        <v>793</v>
      </c>
      <c r="P794">
        <f t="shared" si="226"/>
        <v>0</v>
      </c>
      <c r="Q794" t="e">
        <f t="shared" si="227"/>
        <v>#DIV/0!</v>
      </c>
      <c r="S794">
        <f t="shared" si="228"/>
        <v>0</v>
      </c>
      <c r="T794">
        <f t="shared" si="229"/>
        <v>0</v>
      </c>
      <c r="U794">
        <f t="shared" si="230"/>
        <v>0</v>
      </c>
      <c r="V794">
        <f t="shared" si="231"/>
        <v>0</v>
      </c>
      <c r="W794">
        <f t="shared" si="216"/>
        <v>0</v>
      </c>
      <c r="X794">
        <f t="shared" si="217"/>
        <v>0</v>
      </c>
      <c r="Y794">
        <f t="shared" si="218"/>
        <v>0</v>
      </c>
      <c r="Z794">
        <f t="shared" si="219"/>
        <v>0</v>
      </c>
      <c r="AA794">
        <f t="shared" si="220"/>
        <v>0</v>
      </c>
      <c r="AB794">
        <f t="shared" si="221"/>
        <v>0</v>
      </c>
      <c r="AC794">
        <f t="shared" si="222"/>
        <v>0</v>
      </c>
      <c r="AD794">
        <f t="shared" si="223"/>
        <v>0</v>
      </c>
      <c r="AE794">
        <f t="shared" si="224"/>
        <v>0</v>
      </c>
      <c r="AH794">
        <f t="shared" si="225"/>
        <v>0</v>
      </c>
      <c r="AI794">
        <f t="shared" si="232"/>
        <v>0</v>
      </c>
      <c r="AJ794" s="5" t="str">
        <f t="shared" si="233"/>
        <v>Correct</v>
      </c>
      <c r="AK794" s="37"/>
      <c r="AL794" t="s">
        <v>94</v>
      </c>
      <c r="AM794">
        <v>69</v>
      </c>
      <c r="AN794" t="s">
        <v>121</v>
      </c>
      <c r="AO794" t="s">
        <v>217</v>
      </c>
      <c r="AP794" t="s">
        <v>107</v>
      </c>
      <c r="AR794" s="1" t="s">
        <v>80</v>
      </c>
      <c r="AT794" t="s">
        <v>133</v>
      </c>
      <c r="AU794" t="s">
        <v>104</v>
      </c>
      <c r="AV794" t="s">
        <v>102</v>
      </c>
      <c r="AW794" s="1"/>
      <c r="AX794" t="s">
        <v>102</v>
      </c>
    </row>
    <row r="795" spans="1:50" x14ac:dyDescent="0.25">
      <c r="A795" s="1">
        <v>794</v>
      </c>
      <c r="C795" t="s">
        <v>20</v>
      </c>
      <c r="M795" t="s">
        <v>29</v>
      </c>
      <c r="P795">
        <f t="shared" si="226"/>
        <v>2</v>
      </c>
      <c r="Q795">
        <f t="shared" si="227"/>
        <v>1.5</v>
      </c>
      <c r="S795">
        <f t="shared" si="228"/>
        <v>0</v>
      </c>
      <c r="T795">
        <f t="shared" si="229"/>
        <v>1</v>
      </c>
      <c r="U795">
        <f t="shared" si="230"/>
        <v>0</v>
      </c>
      <c r="V795">
        <f t="shared" si="231"/>
        <v>0</v>
      </c>
      <c r="W795">
        <f t="shared" si="216"/>
        <v>0</v>
      </c>
      <c r="X795">
        <f t="shared" si="217"/>
        <v>0</v>
      </c>
      <c r="Y795">
        <f t="shared" si="218"/>
        <v>0</v>
      </c>
      <c r="Z795">
        <f t="shared" si="219"/>
        <v>0</v>
      </c>
      <c r="AA795">
        <f t="shared" si="220"/>
        <v>0</v>
      </c>
      <c r="AB795">
        <f t="shared" si="221"/>
        <v>0</v>
      </c>
      <c r="AC795">
        <f t="shared" si="222"/>
        <v>0</v>
      </c>
      <c r="AD795">
        <f t="shared" si="223"/>
        <v>1</v>
      </c>
      <c r="AE795">
        <f t="shared" si="224"/>
        <v>0</v>
      </c>
      <c r="AH795">
        <f t="shared" si="225"/>
        <v>2</v>
      </c>
      <c r="AI795">
        <f t="shared" si="232"/>
        <v>2</v>
      </c>
      <c r="AJ795" s="5" t="str">
        <f t="shared" si="233"/>
        <v>Correct</v>
      </c>
      <c r="AK795" s="37"/>
      <c r="AL795" t="s">
        <v>94</v>
      </c>
      <c r="AM795">
        <v>74</v>
      </c>
      <c r="AN795" t="s">
        <v>121</v>
      </c>
      <c r="AO795" t="s">
        <v>282</v>
      </c>
      <c r="AP795" t="s">
        <v>107</v>
      </c>
      <c r="AQ795" t="s">
        <v>98</v>
      </c>
      <c r="AR795" s="1" t="s">
        <v>80</v>
      </c>
      <c r="AT795" t="s">
        <v>137</v>
      </c>
      <c r="AU795" t="s">
        <v>104</v>
      </c>
      <c r="AV795" t="s">
        <v>102</v>
      </c>
      <c r="AW795" s="1"/>
      <c r="AX795" t="s">
        <v>102</v>
      </c>
    </row>
    <row r="796" spans="1:50" x14ac:dyDescent="0.25">
      <c r="A796" s="1">
        <v>795</v>
      </c>
      <c r="C796" t="s">
        <v>20</v>
      </c>
      <c r="D796" t="s">
        <v>21</v>
      </c>
      <c r="K796" t="s">
        <v>27</v>
      </c>
      <c r="N796" t="s">
        <v>30</v>
      </c>
      <c r="P796">
        <f t="shared" si="226"/>
        <v>4</v>
      </c>
      <c r="Q796">
        <f t="shared" si="227"/>
        <v>0.75</v>
      </c>
      <c r="S796">
        <f t="shared" si="228"/>
        <v>0</v>
      </c>
      <c r="T796">
        <f t="shared" si="229"/>
        <v>0.75</v>
      </c>
      <c r="U796">
        <f t="shared" si="230"/>
        <v>0.75</v>
      </c>
      <c r="V796">
        <f t="shared" si="231"/>
        <v>0</v>
      </c>
      <c r="W796">
        <f t="shared" si="216"/>
        <v>0</v>
      </c>
      <c r="X796">
        <f t="shared" si="217"/>
        <v>0</v>
      </c>
      <c r="Y796">
        <f t="shared" si="218"/>
        <v>0</v>
      </c>
      <c r="Z796">
        <f t="shared" si="219"/>
        <v>0</v>
      </c>
      <c r="AA796">
        <f t="shared" si="220"/>
        <v>0</v>
      </c>
      <c r="AB796">
        <f t="shared" si="221"/>
        <v>0.75</v>
      </c>
      <c r="AC796">
        <f t="shared" si="222"/>
        <v>0</v>
      </c>
      <c r="AD796">
        <f t="shared" si="223"/>
        <v>0</v>
      </c>
      <c r="AE796">
        <f t="shared" si="224"/>
        <v>0.75</v>
      </c>
      <c r="AH796">
        <f t="shared" si="225"/>
        <v>3</v>
      </c>
      <c r="AI796">
        <f t="shared" si="232"/>
        <v>4</v>
      </c>
      <c r="AJ796" s="5" t="str">
        <f t="shared" si="233"/>
        <v>Correct</v>
      </c>
      <c r="AK796" s="37"/>
      <c r="AL796" t="s">
        <v>94</v>
      </c>
      <c r="AM796">
        <v>74</v>
      </c>
      <c r="AN796" t="s">
        <v>121</v>
      </c>
      <c r="AO796" t="s">
        <v>285</v>
      </c>
      <c r="AP796" t="s">
        <v>107</v>
      </c>
      <c r="AR796" s="1" t="s">
        <v>80</v>
      </c>
      <c r="AT796" t="s">
        <v>120</v>
      </c>
      <c r="AU796" t="s">
        <v>104</v>
      </c>
      <c r="AV796" t="s">
        <v>102</v>
      </c>
      <c r="AW796" s="1"/>
      <c r="AX796" t="s">
        <v>102</v>
      </c>
    </row>
    <row r="797" spans="1:50" x14ac:dyDescent="0.25">
      <c r="A797" s="1">
        <v>796</v>
      </c>
      <c r="C797" t="s">
        <v>20</v>
      </c>
      <c r="D797" t="s">
        <v>21</v>
      </c>
      <c r="N797" t="s">
        <v>30</v>
      </c>
      <c r="P797">
        <f t="shared" si="226"/>
        <v>3</v>
      </c>
      <c r="Q797">
        <f t="shared" si="227"/>
        <v>1</v>
      </c>
      <c r="S797">
        <f t="shared" si="228"/>
        <v>0</v>
      </c>
      <c r="T797">
        <f t="shared" si="229"/>
        <v>1</v>
      </c>
      <c r="U797">
        <f t="shared" si="230"/>
        <v>1</v>
      </c>
      <c r="V797">
        <f t="shared" si="231"/>
        <v>0</v>
      </c>
      <c r="W797">
        <f t="shared" si="216"/>
        <v>0</v>
      </c>
      <c r="X797">
        <f t="shared" si="217"/>
        <v>0</v>
      </c>
      <c r="Y797">
        <f t="shared" si="218"/>
        <v>0</v>
      </c>
      <c r="Z797">
        <f t="shared" si="219"/>
        <v>0</v>
      </c>
      <c r="AA797">
        <f t="shared" si="220"/>
        <v>0</v>
      </c>
      <c r="AB797">
        <f t="shared" si="221"/>
        <v>0</v>
      </c>
      <c r="AC797">
        <f t="shared" si="222"/>
        <v>0</v>
      </c>
      <c r="AD797">
        <f t="shared" si="223"/>
        <v>0</v>
      </c>
      <c r="AE797">
        <f t="shared" si="224"/>
        <v>1</v>
      </c>
      <c r="AH797">
        <f t="shared" si="225"/>
        <v>3</v>
      </c>
      <c r="AI797">
        <f t="shared" si="232"/>
        <v>3</v>
      </c>
      <c r="AJ797" s="5" t="str">
        <f t="shared" si="233"/>
        <v>Correct</v>
      </c>
      <c r="AK797" s="37"/>
      <c r="AL797" t="s">
        <v>94</v>
      </c>
      <c r="AM797">
        <v>84</v>
      </c>
      <c r="AN797" t="s">
        <v>121</v>
      </c>
      <c r="AO797" t="s">
        <v>217</v>
      </c>
      <c r="AP797" t="s">
        <v>107</v>
      </c>
      <c r="AQ797" t="s">
        <v>98</v>
      </c>
      <c r="AR797" s="1" t="s">
        <v>80</v>
      </c>
      <c r="AS797" t="s">
        <v>114</v>
      </c>
      <c r="AT797" t="s">
        <v>103</v>
      </c>
      <c r="AU797" t="s">
        <v>104</v>
      </c>
      <c r="AV797" t="s">
        <v>102</v>
      </c>
      <c r="AW797" s="1"/>
      <c r="AX797" t="s">
        <v>102</v>
      </c>
    </row>
    <row r="798" spans="1:50" x14ac:dyDescent="0.25">
      <c r="A798" s="1">
        <v>797</v>
      </c>
      <c r="P798">
        <f t="shared" si="226"/>
        <v>0</v>
      </c>
      <c r="Q798" t="e">
        <f t="shared" si="227"/>
        <v>#DIV/0!</v>
      </c>
      <c r="S798">
        <f t="shared" si="228"/>
        <v>0</v>
      </c>
      <c r="T798">
        <f t="shared" si="229"/>
        <v>0</v>
      </c>
      <c r="U798">
        <f t="shared" si="230"/>
        <v>0</v>
      </c>
      <c r="V798">
        <f t="shared" si="231"/>
        <v>0</v>
      </c>
      <c r="W798">
        <f t="shared" si="216"/>
        <v>0</v>
      </c>
      <c r="X798">
        <f t="shared" si="217"/>
        <v>0</v>
      </c>
      <c r="Y798">
        <f t="shared" si="218"/>
        <v>0</v>
      </c>
      <c r="Z798">
        <f t="shared" si="219"/>
        <v>0</v>
      </c>
      <c r="AA798">
        <f t="shared" si="220"/>
        <v>0</v>
      </c>
      <c r="AB798">
        <f t="shared" si="221"/>
        <v>0</v>
      </c>
      <c r="AC798">
        <f t="shared" si="222"/>
        <v>0</v>
      </c>
      <c r="AD798">
        <f t="shared" si="223"/>
        <v>0</v>
      </c>
      <c r="AE798">
        <f t="shared" si="224"/>
        <v>0</v>
      </c>
      <c r="AH798">
        <f t="shared" si="225"/>
        <v>0</v>
      </c>
      <c r="AI798">
        <f t="shared" si="232"/>
        <v>0</v>
      </c>
      <c r="AJ798" s="5" t="str">
        <f t="shared" si="233"/>
        <v>Correct</v>
      </c>
      <c r="AK798" s="37"/>
      <c r="AL798" t="s">
        <v>105</v>
      </c>
      <c r="AM798">
        <v>64</v>
      </c>
      <c r="AN798" t="s">
        <v>121</v>
      </c>
      <c r="AO798" t="s">
        <v>282</v>
      </c>
      <c r="AP798" t="s">
        <v>107</v>
      </c>
      <c r="AR798" s="1" t="s">
        <v>80</v>
      </c>
      <c r="AT798" t="s">
        <v>103</v>
      </c>
      <c r="AU798" t="s">
        <v>104</v>
      </c>
      <c r="AV798" t="s">
        <v>102</v>
      </c>
      <c r="AW798" s="1"/>
      <c r="AX798" t="s">
        <v>98</v>
      </c>
    </row>
    <row r="799" spans="1:50" x14ac:dyDescent="0.25">
      <c r="A799" s="1">
        <v>798</v>
      </c>
      <c r="C799" t="s">
        <v>20</v>
      </c>
      <c r="D799" t="s">
        <v>21</v>
      </c>
      <c r="L799" t="s">
        <v>28</v>
      </c>
      <c r="P799">
        <f t="shared" si="226"/>
        <v>3</v>
      </c>
      <c r="Q799">
        <f t="shared" si="227"/>
        <v>1</v>
      </c>
      <c r="S799">
        <f t="shared" si="228"/>
        <v>0</v>
      </c>
      <c r="T799">
        <f t="shared" si="229"/>
        <v>1</v>
      </c>
      <c r="U799">
        <f t="shared" si="230"/>
        <v>1</v>
      </c>
      <c r="V799">
        <f t="shared" si="231"/>
        <v>0</v>
      </c>
      <c r="W799">
        <f t="shared" si="216"/>
        <v>0</v>
      </c>
      <c r="X799">
        <f t="shared" si="217"/>
        <v>0</v>
      </c>
      <c r="Y799">
        <f t="shared" si="218"/>
        <v>0</v>
      </c>
      <c r="Z799">
        <f t="shared" si="219"/>
        <v>0</v>
      </c>
      <c r="AA799">
        <f t="shared" si="220"/>
        <v>0</v>
      </c>
      <c r="AB799">
        <f t="shared" si="221"/>
        <v>0</v>
      </c>
      <c r="AC799">
        <f t="shared" si="222"/>
        <v>1</v>
      </c>
      <c r="AD799">
        <f t="shared" si="223"/>
        <v>0</v>
      </c>
      <c r="AE799">
        <f t="shared" si="224"/>
        <v>0</v>
      </c>
      <c r="AH799">
        <f t="shared" si="225"/>
        <v>3</v>
      </c>
      <c r="AI799">
        <f t="shared" si="232"/>
        <v>3</v>
      </c>
      <c r="AJ799" s="5" t="str">
        <f t="shared" si="233"/>
        <v>Correct</v>
      </c>
      <c r="AK799" s="37"/>
      <c r="AL799" t="s">
        <v>105</v>
      </c>
      <c r="AM799">
        <v>98</v>
      </c>
      <c r="AN799" t="s">
        <v>121</v>
      </c>
      <c r="AO799" t="s">
        <v>283</v>
      </c>
      <c r="AP799" t="s">
        <v>107</v>
      </c>
      <c r="AQ799" t="s">
        <v>98</v>
      </c>
      <c r="AR799" s="1" t="s">
        <v>80</v>
      </c>
      <c r="AS799" t="s">
        <v>112</v>
      </c>
      <c r="AT799" t="s">
        <v>110</v>
      </c>
      <c r="AU799" t="s">
        <v>104</v>
      </c>
      <c r="AV799" t="s">
        <v>102</v>
      </c>
      <c r="AW799" s="1"/>
      <c r="AX799" t="s">
        <v>98</v>
      </c>
    </row>
    <row r="800" spans="1:50" x14ac:dyDescent="0.25">
      <c r="A800" s="1">
        <v>799</v>
      </c>
      <c r="C800" t="s">
        <v>20</v>
      </c>
      <c r="D800" t="s">
        <v>21</v>
      </c>
      <c r="J800" t="s">
        <v>26</v>
      </c>
      <c r="P800">
        <f t="shared" si="226"/>
        <v>3</v>
      </c>
      <c r="Q800">
        <f t="shared" si="227"/>
        <v>1</v>
      </c>
      <c r="S800">
        <f t="shared" si="228"/>
        <v>0</v>
      </c>
      <c r="T800">
        <f t="shared" si="229"/>
        <v>1</v>
      </c>
      <c r="U800">
        <f t="shared" si="230"/>
        <v>1</v>
      </c>
      <c r="V800">
        <f t="shared" si="231"/>
        <v>0</v>
      </c>
      <c r="W800">
        <f t="shared" si="216"/>
        <v>0</v>
      </c>
      <c r="X800">
        <f t="shared" si="217"/>
        <v>0</v>
      </c>
      <c r="Y800">
        <f t="shared" si="218"/>
        <v>0</v>
      </c>
      <c r="Z800">
        <f t="shared" si="219"/>
        <v>0</v>
      </c>
      <c r="AA800">
        <f t="shared" si="220"/>
        <v>1</v>
      </c>
      <c r="AB800">
        <f t="shared" si="221"/>
        <v>0</v>
      </c>
      <c r="AC800">
        <f t="shared" si="222"/>
        <v>0</v>
      </c>
      <c r="AD800">
        <f t="shared" si="223"/>
        <v>0</v>
      </c>
      <c r="AE800">
        <f t="shared" si="224"/>
        <v>0</v>
      </c>
      <c r="AH800">
        <f t="shared" si="225"/>
        <v>3</v>
      </c>
      <c r="AI800">
        <f t="shared" si="232"/>
        <v>3</v>
      </c>
      <c r="AJ800" s="5" t="str">
        <f t="shared" si="233"/>
        <v>Correct</v>
      </c>
      <c r="AK800" s="37"/>
      <c r="AL800" t="s">
        <v>105</v>
      </c>
      <c r="AM800">
        <v>72</v>
      </c>
      <c r="AN800" t="s">
        <v>121</v>
      </c>
      <c r="AO800" t="s">
        <v>283</v>
      </c>
      <c r="AP800" t="s">
        <v>107</v>
      </c>
      <c r="AQ800" t="s">
        <v>98</v>
      </c>
      <c r="AR800" s="1" t="s">
        <v>80</v>
      </c>
      <c r="AS800" t="s">
        <v>114</v>
      </c>
      <c r="AT800" t="s">
        <v>120</v>
      </c>
      <c r="AU800" t="s">
        <v>104</v>
      </c>
      <c r="AV800" t="s">
        <v>102</v>
      </c>
      <c r="AW800" s="1"/>
      <c r="AX800" t="s">
        <v>102</v>
      </c>
    </row>
    <row r="801" spans="1:50" x14ac:dyDescent="0.25">
      <c r="A801" s="1">
        <v>800</v>
      </c>
      <c r="P801">
        <f t="shared" si="226"/>
        <v>0</v>
      </c>
      <c r="Q801" t="e">
        <f t="shared" si="227"/>
        <v>#DIV/0!</v>
      </c>
      <c r="S801">
        <f t="shared" si="228"/>
        <v>0</v>
      </c>
      <c r="T801">
        <f t="shared" si="229"/>
        <v>0</v>
      </c>
      <c r="U801">
        <f t="shared" si="230"/>
        <v>0</v>
      </c>
      <c r="V801">
        <f t="shared" si="231"/>
        <v>0</v>
      </c>
      <c r="W801">
        <f t="shared" si="216"/>
        <v>0</v>
      </c>
      <c r="X801">
        <f t="shared" si="217"/>
        <v>0</v>
      </c>
      <c r="Y801">
        <f t="shared" si="218"/>
        <v>0</v>
      </c>
      <c r="Z801">
        <f t="shared" si="219"/>
        <v>0</v>
      </c>
      <c r="AA801">
        <f t="shared" si="220"/>
        <v>0</v>
      </c>
      <c r="AB801">
        <f t="shared" si="221"/>
        <v>0</v>
      </c>
      <c r="AC801">
        <f t="shared" si="222"/>
        <v>0</v>
      </c>
      <c r="AD801">
        <f t="shared" si="223"/>
        <v>0</v>
      </c>
      <c r="AE801">
        <f t="shared" si="224"/>
        <v>0</v>
      </c>
      <c r="AH801">
        <f t="shared" si="225"/>
        <v>0</v>
      </c>
      <c r="AI801">
        <f t="shared" si="232"/>
        <v>0</v>
      </c>
      <c r="AJ801" s="5" t="str">
        <f t="shared" si="233"/>
        <v>Correct</v>
      </c>
      <c r="AK801" s="37"/>
      <c r="AL801" t="s">
        <v>105</v>
      </c>
      <c r="AM801">
        <v>63</v>
      </c>
      <c r="AN801" t="s">
        <v>121</v>
      </c>
      <c r="AO801" t="s">
        <v>283</v>
      </c>
      <c r="AP801" t="s">
        <v>107</v>
      </c>
      <c r="AQ801" t="s">
        <v>98</v>
      </c>
      <c r="AR801" s="1" t="s">
        <v>80</v>
      </c>
      <c r="AS801" t="s">
        <v>99</v>
      </c>
      <c r="AU801" t="s">
        <v>104</v>
      </c>
      <c r="AV801" t="s">
        <v>102</v>
      </c>
      <c r="AW801" s="1"/>
      <c r="AX801" t="s">
        <v>102</v>
      </c>
    </row>
    <row r="802" spans="1:50" x14ac:dyDescent="0.25">
      <c r="A802" s="1">
        <v>801</v>
      </c>
      <c r="C802" t="s">
        <v>20</v>
      </c>
      <c r="D802" t="s">
        <v>21</v>
      </c>
      <c r="K802" t="s">
        <v>27</v>
      </c>
      <c r="L802" t="s">
        <v>28</v>
      </c>
      <c r="N802" t="s">
        <v>30</v>
      </c>
      <c r="P802">
        <f t="shared" si="226"/>
        <v>5</v>
      </c>
      <c r="Q802">
        <f t="shared" si="227"/>
        <v>0.6</v>
      </c>
      <c r="S802">
        <f t="shared" si="228"/>
        <v>0</v>
      </c>
      <c r="T802">
        <f t="shared" si="229"/>
        <v>0.6</v>
      </c>
      <c r="U802">
        <f t="shared" si="230"/>
        <v>0.6</v>
      </c>
      <c r="V802">
        <f t="shared" si="231"/>
        <v>0</v>
      </c>
      <c r="W802">
        <f t="shared" si="216"/>
        <v>0</v>
      </c>
      <c r="X802">
        <f t="shared" si="217"/>
        <v>0</v>
      </c>
      <c r="Y802">
        <f t="shared" si="218"/>
        <v>0</v>
      </c>
      <c r="Z802">
        <f t="shared" si="219"/>
        <v>0</v>
      </c>
      <c r="AA802">
        <f t="shared" si="220"/>
        <v>0</v>
      </c>
      <c r="AB802">
        <f t="shared" si="221"/>
        <v>0.6</v>
      </c>
      <c r="AC802">
        <f t="shared" si="222"/>
        <v>0.6</v>
      </c>
      <c r="AD802">
        <f t="shared" si="223"/>
        <v>0</v>
      </c>
      <c r="AE802">
        <f t="shared" si="224"/>
        <v>0.6</v>
      </c>
      <c r="AH802">
        <f t="shared" si="225"/>
        <v>3</v>
      </c>
      <c r="AI802">
        <f t="shared" si="232"/>
        <v>5</v>
      </c>
      <c r="AJ802" s="5" t="str">
        <f t="shared" si="233"/>
        <v>Correct</v>
      </c>
      <c r="AK802" s="37"/>
      <c r="AL802" t="s">
        <v>94</v>
      </c>
      <c r="AM802">
        <v>78</v>
      </c>
      <c r="AN802" t="s">
        <v>121</v>
      </c>
      <c r="AO802" t="s">
        <v>282</v>
      </c>
      <c r="AP802" t="s">
        <v>107</v>
      </c>
      <c r="AQ802" t="s">
        <v>98</v>
      </c>
      <c r="AR802" s="1" t="s">
        <v>80</v>
      </c>
      <c r="AS802" t="s">
        <v>114</v>
      </c>
      <c r="AT802" t="s">
        <v>120</v>
      </c>
      <c r="AU802" t="s">
        <v>104</v>
      </c>
      <c r="AV802" t="s">
        <v>98</v>
      </c>
      <c r="AW802" s="1"/>
      <c r="AX802" t="s">
        <v>102</v>
      </c>
    </row>
    <row r="803" spans="1:50" x14ac:dyDescent="0.25">
      <c r="A803" s="1">
        <v>802</v>
      </c>
      <c r="C803" t="s">
        <v>20</v>
      </c>
      <c r="P803">
        <f t="shared" si="226"/>
        <v>1</v>
      </c>
      <c r="Q803">
        <f t="shared" si="227"/>
        <v>3</v>
      </c>
      <c r="S803">
        <f t="shared" si="228"/>
        <v>0</v>
      </c>
      <c r="T803">
        <f t="shared" si="229"/>
        <v>1</v>
      </c>
      <c r="U803">
        <f t="shared" si="230"/>
        <v>0</v>
      </c>
      <c r="V803">
        <f t="shared" si="231"/>
        <v>0</v>
      </c>
      <c r="W803">
        <f t="shared" si="216"/>
        <v>0</v>
      </c>
      <c r="X803">
        <f t="shared" si="217"/>
        <v>0</v>
      </c>
      <c r="Y803">
        <f t="shared" si="218"/>
        <v>0</v>
      </c>
      <c r="Z803">
        <f t="shared" si="219"/>
        <v>0</v>
      </c>
      <c r="AA803">
        <f t="shared" si="220"/>
        <v>0</v>
      </c>
      <c r="AB803">
        <f t="shared" si="221"/>
        <v>0</v>
      </c>
      <c r="AC803">
        <f t="shared" si="222"/>
        <v>0</v>
      </c>
      <c r="AD803">
        <f t="shared" si="223"/>
        <v>0</v>
      </c>
      <c r="AE803">
        <f t="shared" si="224"/>
        <v>0</v>
      </c>
      <c r="AH803">
        <f t="shared" si="225"/>
        <v>1</v>
      </c>
      <c r="AI803">
        <f t="shared" si="232"/>
        <v>1</v>
      </c>
      <c r="AJ803" s="5" t="str">
        <f t="shared" si="233"/>
        <v>Correct</v>
      </c>
      <c r="AK803" s="37"/>
      <c r="AL803" t="s">
        <v>94</v>
      </c>
      <c r="AM803">
        <v>81</v>
      </c>
      <c r="AN803" t="s">
        <v>121</v>
      </c>
      <c r="AO803" t="s">
        <v>281</v>
      </c>
      <c r="AP803" t="s">
        <v>143</v>
      </c>
      <c r="AQ803" t="s">
        <v>98</v>
      </c>
      <c r="AR803" s="1" t="s">
        <v>80</v>
      </c>
      <c r="AS803" t="s">
        <v>99</v>
      </c>
      <c r="AT803" t="s">
        <v>110</v>
      </c>
      <c r="AU803" t="s">
        <v>104</v>
      </c>
      <c r="AV803" t="s">
        <v>102</v>
      </c>
      <c r="AW803" s="1"/>
    </row>
    <row r="804" spans="1:50" x14ac:dyDescent="0.25">
      <c r="A804" s="1">
        <v>803</v>
      </c>
      <c r="C804" t="s">
        <v>20</v>
      </c>
      <c r="G804" t="s">
        <v>24</v>
      </c>
      <c r="I804" t="s">
        <v>267</v>
      </c>
      <c r="P804">
        <f t="shared" si="226"/>
        <v>3</v>
      </c>
      <c r="Q804">
        <f t="shared" si="227"/>
        <v>1</v>
      </c>
      <c r="S804">
        <f t="shared" si="228"/>
        <v>0</v>
      </c>
      <c r="T804">
        <f t="shared" si="229"/>
        <v>1</v>
      </c>
      <c r="U804">
        <f t="shared" si="230"/>
        <v>0</v>
      </c>
      <c r="V804">
        <f t="shared" si="231"/>
        <v>0</v>
      </c>
      <c r="W804">
        <f t="shared" si="216"/>
        <v>0</v>
      </c>
      <c r="X804">
        <f t="shared" si="217"/>
        <v>1</v>
      </c>
      <c r="Y804">
        <f t="shared" si="218"/>
        <v>0</v>
      </c>
      <c r="Z804">
        <f t="shared" si="219"/>
        <v>1</v>
      </c>
      <c r="AA804">
        <f t="shared" si="220"/>
        <v>0</v>
      </c>
      <c r="AB804">
        <f t="shared" si="221"/>
        <v>0</v>
      </c>
      <c r="AC804">
        <f t="shared" si="222"/>
        <v>0</v>
      </c>
      <c r="AD804">
        <f t="shared" si="223"/>
        <v>0</v>
      </c>
      <c r="AE804">
        <f t="shared" si="224"/>
        <v>0</v>
      </c>
      <c r="AH804">
        <f t="shared" si="225"/>
        <v>3</v>
      </c>
      <c r="AI804">
        <f t="shared" si="232"/>
        <v>3</v>
      </c>
      <c r="AJ804" s="5" t="str">
        <f t="shared" si="233"/>
        <v>Correct</v>
      </c>
      <c r="AK804" s="37"/>
      <c r="AL804" t="s">
        <v>94</v>
      </c>
      <c r="AM804">
        <v>83</v>
      </c>
      <c r="AN804" t="s">
        <v>121</v>
      </c>
      <c r="AO804" t="s">
        <v>282</v>
      </c>
      <c r="AP804" t="s">
        <v>107</v>
      </c>
      <c r="AR804" s="1" t="s">
        <v>80</v>
      </c>
      <c r="AS804" t="s">
        <v>109</v>
      </c>
      <c r="AT804" t="s">
        <v>110</v>
      </c>
      <c r="AU804" t="s">
        <v>104</v>
      </c>
      <c r="AV804" t="s">
        <v>102</v>
      </c>
      <c r="AW804" s="1"/>
      <c r="AX804" t="s">
        <v>102</v>
      </c>
    </row>
    <row r="805" spans="1:50" x14ac:dyDescent="0.25">
      <c r="A805" s="1">
        <v>804</v>
      </c>
      <c r="C805" t="s">
        <v>20</v>
      </c>
      <c r="E805" t="s">
        <v>22</v>
      </c>
      <c r="L805" t="s">
        <v>28</v>
      </c>
      <c r="P805">
        <f t="shared" si="226"/>
        <v>3</v>
      </c>
      <c r="Q805">
        <f t="shared" si="227"/>
        <v>1</v>
      </c>
      <c r="S805">
        <f t="shared" si="228"/>
        <v>0</v>
      </c>
      <c r="T805">
        <f t="shared" si="229"/>
        <v>1</v>
      </c>
      <c r="U805">
        <f t="shared" si="230"/>
        <v>0</v>
      </c>
      <c r="V805">
        <f t="shared" si="231"/>
        <v>1</v>
      </c>
      <c r="W805">
        <f t="shared" si="216"/>
        <v>0</v>
      </c>
      <c r="X805">
        <f t="shared" si="217"/>
        <v>0</v>
      </c>
      <c r="Y805">
        <f t="shared" si="218"/>
        <v>0</v>
      </c>
      <c r="Z805">
        <f t="shared" si="219"/>
        <v>0</v>
      </c>
      <c r="AA805">
        <f t="shared" si="220"/>
        <v>0</v>
      </c>
      <c r="AB805">
        <f t="shared" si="221"/>
        <v>0</v>
      </c>
      <c r="AC805">
        <f t="shared" si="222"/>
        <v>1</v>
      </c>
      <c r="AD805">
        <f t="shared" si="223"/>
        <v>0</v>
      </c>
      <c r="AE805">
        <f t="shared" si="224"/>
        <v>0</v>
      </c>
      <c r="AH805">
        <f t="shared" si="225"/>
        <v>3</v>
      </c>
      <c r="AI805">
        <f t="shared" si="232"/>
        <v>3</v>
      </c>
      <c r="AJ805" s="5" t="str">
        <f t="shared" si="233"/>
        <v>Correct</v>
      </c>
      <c r="AK805" s="37"/>
      <c r="AL805" t="s">
        <v>94</v>
      </c>
      <c r="AM805">
        <v>72</v>
      </c>
      <c r="AN805" t="s">
        <v>121</v>
      </c>
      <c r="AO805" t="s">
        <v>287</v>
      </c>
      <c r="AP805" t="s">
        <v>107</v>
      </c>
      <c r="AQ805" t="s">
        <v>98</v>
      </c>
      <c r="AR805" s="1" t="s">
        <v>80</v>
      </c>
      <c r="AS805" t="s">
        <v>99</v>
      </c>
      <c r="AT805" t="s">
        <v>137</v>
      </c>
      <c r="AU805" t="s">
        <v>104</v>
      </c>
      <c r="AV805" t="s">
        <v>102</v>
      </c>
      <c r="AW805" s="1"/>
      <c r="AX805" t="s">
        <v>102</v>
      </c>
    </row>
    <row r="806" spans="1:50" x14ac:dyDescent="0.25">
      <c r="A806" s="1">
        <v>805</v>
      </c>
      <c r="C806" t="s">
        <v>20</v>
      </c>
      <c r="K806" t="s">
        <v>27</v>
      </c>
      <c r="L806" t="s">
        <v>28</v>
      </c>
      <c r="P806">
        <f t="shared" si="226"/>
        <v>3</v>
      </c>
      <c r="Q806">
        <f t="shared" si="227"/>
        <v>1</v>
      </c>
      <c r="S806">
        <f t="shared" si="228"/>
        <v>0</v>
      </c>
      <c r="T806">
        <f t="shared" si="229"/>
        <v>1</v>
      </c>
      <c r="U806">
        <f t="shared" si="230"/>
        <v>0</v>
      </c>
      <c r="V806">
        <f t="shared" si="231"/>
        <v>0</v>
      </c>
      <c r="W806">
        <f t="shared" si="216"/>
        <v>0</v>
      </c>
      <c r="X806">
        <f t="shared" si="217"/>
        <v>0</v>
      </c>
      <c r="Y806">
        <f t="shared" si="218"/>
        <v>0</v>
      </c>
      <c r="Z806">
        <f t="shared" si="219"/>
        <v>0</v>
      </c>
      <c r="AA806">
        <f t="shared" si="220"/>
        <v>0</v>
      </c>
      <c r="AB806">
        <f t="shared" si="221"/>
        <v>1</v>
      </c>
      <c r="AC806">
        <f t="shared" si="222"/>
        <v>1</v>
      </c>
      <c r="AD806">
        <f t="shared" si="223"/>
        <v>0</v>
      </c>
      <c r="AE806">
        <f t="shared" si="224"/>
        <v>0</v>
      </c>
      <c r="AH806">
        <f t="shared" si="225"/>
        <v>3</v>
      </c>
      <c r="AI806">
        <f t="shared" si="232"/>
        <v>3</v>
      </c>
      <c r="AJ806" s="5" t="str">
        <f t="shared" si="233"/>
        <v>Correct</v>
      </c>
      <c r="AK806" s="37"/>
      <c r="AL806" t="s">
        <v>94</v>
      </c>
      <c r="AM806">
        <v>86</v>
      </c>
      <c r="AN806" t="s">
        <v>121</v>
      </c>
      <c r="AO806" t="s">
        <v>286</v>
      </c>
      <c r="AP806" t="s">
        <v>107</v>
      </c>
      <c r="AQ806" t="s">
        <v>98</v>
      </c>
      <c r="AR806" s="1" t="s">
        <v>80</v>
      </c>
      <c r="AS806" t="s">
        <v>99</v>
      </c>
      <c r="AT806" t="s">
        <v>137</v>
      </c>
      <c r="AU806" t="s">
        <v>104</v>
      </c>
      <c r="AV806" t="s">
        <v>102</v>
      </c>
      <c r="AW806" s="1"/>
      <c r="AX806" t="s">
        <v>98</v>
      </c>
    </row>
    <row r="807" spans="1:50" x14ac:dyDescent="0.25">
      <c r="A807" s="1">
        <v>806</v>
      </c>
      <c r="C807" t="s">
        <v>20</v>
      </c>
      <c r="D807" t="s">
        <v>21</v>
      </c>
      <c r="M807" t="s">
        <v>29</v>
      </c>
      <c r="P807">
        <f t="shared" si="226"/>
        <v>3</v>
      </c>
      <c r="Q807">
        <f t="shared" si="227"/>
        <v>1</v>
      </c>
      <c r="S807">
        <f t="shared" si="228"/>
        <v>0</v>
      </c>
      <c r="T807">
        <f t="shared" si="229"/>
        <v>1</v>
      </c>
      <c r="U807">
        <f t="shared" si="230"/>
        <v>1</v>
      </c>
      <c r="V807">
        <f t="shared" si="231"/>
        <v>0</v>
      </c>
      <c r="W807">
        <f t="shared" si="216"/>
        <v>0</v>
      </c>
      <c r="X807">
        <f t="shared" si="217"/>
        <v>0</v>
      </c>
      <c r="Y807">
        <f t="shared" si="218"/>
        <v>0</v>
      </c>
      <c r="Z807">
        <f t="shared" si="219"/>
        <v>0</v>
      </c>
      <c r="AA807">
        <f t="shared" si="220"/>
        <v>0</v>
      </c>
      <c r="AB807">
        <f t="shared" si="221"/>
        <v>0</v>
      </c>
      <c r="AC807">
        <f t="shared" si="222"/>
        <v>0</v>
      </c>
      <c r="AD807">
        <f t="shared" si="223"/>
        <v>1</v>
      </c>
      <c r="AE807">
        <f t="shared" si="224"/>
        <v>0</v>
      </c>
      <c r="AH807">
        <f t="shared" si="225"/>
        <v>3</v>
      </c>
      <c r="AI807">
        <f t="shared" si="232"/>
        <v>3</v>
      </c>
      <c r="AJ807" s="5" t="str">
        <f t="shared" si="233"/>
        <v>Correct</v>
      </c>
      <c r="AK807" s="37"/>
      <c r="AL807" t="s">
        <v>94</v>
      </c>
      <c r="AM807">
        <v>78</v>
      </c>
      <c r="AN807" t="s">
        <v>121</v>
      </c>
      <c r="AO807" t="s">
        <v>287</v>
      </c>
      <c r="AP807" t="s">
        <v>107</v>
      </c>
      <c r="AQ807" t="s">
        <v>98</v>
      </c>
      <c r="AR807" s="1" t="s">
        <v>80</v>
      </c>
      <c r="AS807" t="s">
        <v>112</v>
      </c>
      <c r="AT807" t="s">
        <v>120</v>
      </c>
      <c r="AU807" t="s">
        <v>104</v>
      </c>
      <c r="AV807" t="s">
        <v>102</v>
      </c>
      <c r="AW807" s="1"/>
      <c r="AX807" t="s">
        <v>98</v>
      </c>
    </row>
    <row r="808" spans="1:50" x14ac:dyDescent="0.25">
      <c r="A808" s="1">
        <v>807</v>
      </c>
      <c r="K808" t="s">
        <v>27</v>
      </c>
      <c r="P808">
        <f t="shared" si="226"/>
        <v>1</v>
      </c>
      <c r="Q808">
        <f t="shared" si="227"/>
        <v>3</v>
      </c>
      <c r="S808">
        <f t="shared" si="228"/>
        <v>0</v>
      </c>
      <c r="T808">
        <f t="shared" si="229"/>
        <v>0</v>
      </c>
      <c r="U808">
        <f t="shared" si="230"/>
        <v>0</v>
      </c>
      <c r="V808">
        <f t="shared" si="231"/>
        <v>0</v>
      </c>
      <c r="W808">
        <f t="shared" si="216"/>
        <v>0</v>
      </c>
      <c r="X808">
        <f t="shared" si="217"/>
        <v>0</v>
      </c>
      <c r="Y808">
        <f t="shared" si="218"/>
        <v>0</v>
      </c>
      <c r="Z808">
        <f t="shared" si="219"/>
        <v>0</v>
      </c>
      <c r="AA808">
        <f t="shared" si="220"/>
        <v>0</v>
      </c>
      <c r="AB808">
        <f t="shared" si="221"/>
        <v>1</v>
      </c>
      <c r="AC808">
        <f t="shared" si="222"/>
        <v>0</v>
      </c>
      <c r="AD808">
        <f t="shared" si="223"/>
        <v>0</v>
      </c>
      <c r="AE808">
        <f t="shared" si="224"/>
        <v>0</v>
      </c>
      <c r="AH808">
        <f t="shared" si="225"/>
        <v>1</v>
      </c>
      <c r="AI808">
        <f t="shared" si="232"/>
        <v>1</v>
      </c>
      <c r="AJ808" s="5" t="str">
        <f t="shared" si="233"/>
        <v>Correct</v>
      </c>
      <c r="AK808" s="37"/>
      <c r="AL808" t="s">
        <v>94</v>
      </c>
      <c r="AM808">
        <v>83</v>
      </c>
      <c r="AN808" t="s">
        <v>121</v>
      </c>
      <c r="AO808" t="s">
        <v>217</v>
      </c>
      <c r="AP808" t="s">
        <v>107</v>
      </c>
      <c r="AR808" s="1" t="s">
        <v>80</v>
      </c>
      <c r="AS808" t="s">
        <v>126</v>
      </c>
      <c r="AT808" t="s">
        <v>103</v>
      </c>
      <c r="AU808" t="s">
        <v>104</v>
      </c>
      <c r="AV808" t="s">
        <v>102</v>
      </c>
      <c r="AW808" s="1"/>
    </row>
    <row r="809" spans="1:50" x14ac:dyDescent="0.25">
      <c r="A809" s="1">
        <v>808</v>
      </c>
      <c r="P809">
        <f t="shared" si="226"/>
        <v>0</v>
      </c>
      <c r="Q809" t="e">
        <f t="shared" si="227"/>
        <v>#DIV/0!</v>
      </c>
      <c r="S809">
        <f t="shared" si="228"/>
        <v>0</v>
      </c>
      <c r="T809">
        <f t="shared" si="229"/>
        <v>0</v>
      </c>
      <c r="U809">
        <f t="shared" si="230"/>
        <v>0</v>
      </c>
      <c r="V809">
        <f t="shared" si="231"/>
        <v>0</v>
      </c>
      <c r="W809">
        <f t="shared" si="216"/>
        <v>0</v>
      </c>
      <c r="X809">
        <f t="shared" si="217"/>
        <v>0</v>
      </c>
      <c r="Y809">
        <f t="shared" si="218"/>
        <v>0</v>
      </c>
      <c r="Z809">
        <f t="shared" si="219"/>
        <v>0</v>
      </c>
      <c r="AA809">
        <f t="shared" si="220"/>
        <v>0</v>
      </c>
      <c r="AB809">
        <f t="shared" si="221"/>
        <v>0</v>
      </c>
      <c r="AC809">
        <f t="shared" si="222"/>
        <v>0</v>
      </c>
      <c r="AD809">
        <f t="shared" si="223"/>
        <v>0</v>
      </c>
      <c r="AE809">
        <f t="shared" si="224"/>
        <v>0</v>
      </c>
      <c r="AH809">
        <f t="shared" si="225"/>
        <v>0</v>
      </c>
      <c r="AI809">
        <f t="shared" si="232"/>
        <v>0</v>
      </c>
      <c r="AJ809" s="5" t="str">
        <f t="shared" si="233"/>
        <v>Correct</v>
      </c>
      <c r="AK809" s="37"/>
      <c r="AL809" t="s">
        <v>105</v>
      </c>
      <c r="AM809">
        <v>85</v>
      </c>
      <c r="AN809" t="s">
        <v>121</v>
      </c>
      <c r="AO809" t="s">
        <v>217</v>
      </c>
      <c r="AP809" t="s">
        <v>107</v>
      </c>
      <c r="AQ809" t="s">
        <v>98</v>
      </c>
      <c r="AR809" s="1" t="s">
        <v>80</v>
      </c>
      <c r="AS809" t="s">
        <v>126</v>
      </c>
      <c r="AT809" t="s">
        <v>103</v>
      </c>
      <c r="AU809" t="s">
        <v>104</v>
      </c>
      <c r="AV809" t="s">
        <v>102</v>
      </c>
      <c r="AW809" s="1"/>
      <c r="AX809" t="s">
        <v>98</v>
      </c>
    </row>
    <row r="810" spans="1:50" x14ac:dyDescent="0.25">
      <c r="A810" s="1">
        <v>809</v>
      </c>
      <c r="C810" t="s">
        <v>20</v>
      </c>
      <c r="D810" t="s">
        <v>21</v>
      </c>
      <c r="P810">
        <f t="shared" si="226"/>
        <v>2</v>
      </c>
      <c r="Q810">
        <f t="shared" si="227"/>
        <v>1.5</v>
      </c>
      <c r="S810">
        <f t="shared" si="228"/>
        <v>0</v>
      </c>
      <c r="T810">
        <f t="shared" si="229"/>
        <v>1</v>
      </c>
      <c r="U810">
        <f t="shared" si="230"/>
        <v>1</v>
      </c>
      <c r="V810">
        <f t="shared" si="231"/>
        <v>0</v>
      </c>
      <c r="W810">
        <f t="shared" si="216"/>
        <v>0</v>
      </c>
      <c r="X810">
        <f t="shared" si="217"/>
        <v>0</v>
      </c>
      <c r="Y810">
        <f t="shared" si="218"/>
        <v>0</v>
      </c>
      <c r="Z810">
        <f t="shared" si="219"/>
        <v>0</v>
      </c>
      <c r="AA810">
        <f t="shared" si="220"/>
        <v>0</v>
      </c>
      <c r="AB810">
        <f t="shared" si="221"/>
        <v>0</v>
      </c>
      <c r="AC810">
        <f t="shared" si="222"/>
        <v>0</v>
      </c>
      <c r="AD810">
        <f t="shared" si="223"/>
        <v>0</v>
      </c>
      <c r="AE810">
        <f t="shared" si="224"/>
        <v>0</v>
      </c>
      <c r="AH810">
        <f t="shared" si="225"/>
        <v>2</v>
      </c>
      <c r="AI810">
        <f t="shared" si="232"/>
        <v>2</v>
      </c>
      <c r="AJ810" s="5" t="str">
        <f t="shared" si="233"/>
        <v>Correct</v>
      </c>
      <c r="AK810" s="37"/>
      <c r="AL810" t="s">
        <v>105</v>
      </c>
      <c r="AM810">
        <v>91</v>
      </c>
      <c r="AN810" t="s">
        <v>121</v>
      </c>
      <c r="AO810" t="s">
        <v>217</v>
      </c>
      <c r="AP810" t="s">
        <v>107</v>
      </c>
      <c r="AQ810" t="s">
        <v>98</v>
      </c>
      <c r="AR810" s="1" t="s">
        <v>80</v>
      </c>
      <c r="AS810" t="s">
        <v>126</v>
      </c>
      <c r="AT810" t="s">
        <v>110</v>
      </c>
      <c r="AU810" t="s">
        <v>104</v>
      </c>
      <c r="AV810" t="s">
        <v>102</v>
      </c>
      <c r="AW810" s="1"/>
      <c r="AX810" t="s">
        <v>98</v>
      </c>
    </row>
    <row r="811" spans="1:50" x14ac:dyDescent="0.25">
      <c r="A811" s="1">
        <v>810</v>
      </c>
      <c r="D811" t="s">
        <v>21</v>
      </c>
      <c r="M811" t="s">
        <v>29</v>
      </c>
      <c r="P811">
        <f t="shared" si="226"/>
        <v>2</v>
      </c>
      <c r="Q811">
        <f t="shared" si="227"/>
        <v>1.5</v>
      </c>
      <c r="S811">
        <f t="shared" si="228"/>
        <v>0</v>
      </c>
      <c r="T811">
        <f t="shared" si="229"/>
        <v>0</v>
      </c>
      <c r="U811">
        <f t="shared" si="230"/>
        <v>1</v>
      </c>
      <c r="V811">
        <f t="shared" si="231"/>
        <v>0</v>
      </c>
      <c r="W811">
        <f t="shared" si="216"/>
        <v>0</v>
      </c>
      <c r="X811">
        <f t="shared" si="217"/>
        <v>0</v>
      </c>
      <c r="Y811">
        <f t="shared" si="218"/>
        <v>0</v>
      </c>
      <c r="Z811">
        <f t="shared" si="219"/>
        <v>0</v>
      </c>
      <c r="AA811">
        <f t="shared" si="220"/>
        <v>0</v>
      </c>
      <c r="AB811">
        <f t="shared" si="221"/>
        <v>0</v>
      </c>
      <c r="AC811">
        <f t="shared" si="222"/>
        <v>0</v>
      </c>
      <c r="AD811">
        <f t="shared" si="223"/>
        <v>1</v>
      </c>
      <c r="AE811">
        <f t="shared" si="224"/>
        <v>0</v>
      </c>
      <c r="AH811">
        <f t="shared" si="225"/>
        <v>2</v>
      </c>
      <c r="AI811">
        <f t="shared" si="232"/>
        <v>2</v>
      </c>
      <c r="AJ811" s="5" t="str">
        <f t="shared" si="233"/>
        <v>Correct</v>
      </c>
      <c r="AK811" s="37"/>
      <c r="AL811" t="s">
        <v>94</v>
      </c>
      <c r="AM811">
        <v>94</v>
      </c>
      <c r="AN811" t="s">
        <v>121</v>
      </c>
      <c r="AO811" t="s">
        <v>217</v>
      </c>
      <c r="AP811" t="s">
        <v>107</v>
      </c>
      <c r="AQ811" t="s">
        <v>98</v>
      </c>
      <c r="AR811" s="1" t="s">
        <v>80</v>
      </c>
      <c r="AS811" t="s">
        <v>112</v>
      </c>
      <c r="AT811" t="s">
        <v>120</v>
      </c>
      <c r="AU811" t="s">
        <v>104</v>
      </c>
      <c r="AV811" t="s">
        <v>102</v>
      </c>
      <c r="AW811" s="1"/>
      <c r="AX811" t="s">
        <v>102</v>
      </c>
    </row>
    <row r="812" spans="1:50" x14ac:dyDescent="0.25">
      <c r="A812" s="1">
        <v>811</v>
      </c>
      <c r="D812" t="s">
        <v>21</v>
      </c>
      <c r="J812" t="s">
        <v>26</v>
      </c>
      <c r="L812" t="s">
        <v>28</v>
      </c>
      <c r="P812">
        <f t="shared" si="226"/>
        <v>3</v>
      </c>
      <c r="Q812">
        <f t="shared" si="227"/>
        <v>1</v>
      </c>
      <c r="S812">
        <f t="shared" si="228"/>
        <v>0</v>
      </c>
      <c r="T812">
        <f t="shared" si="229"/>
        <v>0</v>
      </c>
      <c r="U812">
        <f t="shared" si="230"/>
        <v>1</v>
      </c>
      <c r="V812">
        <f t="shared" si="231"/>
        <v>0</v>
      </c>
      <c r="W812">
        <f t="shared" si="216"/>
        <v>0</v>
      </c>
      <c r="X812">
        <f t="shared" si="217"/>
        <v>0</v>
      </c>
      <c r="Y812">
        <f t="shared" si="218"/>
        <v>0</v>
      </c>
      <c r="Z812">
        <f t="shared" si="219"/>
        <v>0</v>
      </c>
      <c r="AA812">
        <f t="shared" si="220"/>
        <v>1</v>
      </c>
      <c r="AB812">
        <f t="shared" si="221"/>
        <v>0</v>
      </c>
      <c r="AC812">
        <f t="shared" si="222"/>
        <v>1</v>
      </c>
      <c r="AD812">
        <f t="shared" si="223"/>
        <v>0</v>
      </c>
      <c r="AE812">
        <f t="shared" si="224"/>
        <v>0</v>
      </c>
      <c r="AH812">
        <f t="shared" si="225"/>
        <v>3</v>
      </c>
      <c r="AI812">
        <f t="shared" si="232"/>
        <v>3</v>
      </c>
      <c r="AJ812" s="5" t="str">
        <f t="shared" si="233"/>
        <v>Correct</v>
      </c>
      <c r="AK812" s="37"/>
      <c r="AL812" t="s">
        <v>94</v>
      </c>
      <c r="AM812">
        <v>85</v>
      </c>
      <c r="AN812" t="s">
        <v>121</v>
      </c>
      <c r="AO812" t="s">
        <v>217</v>
      </c>
      <c r="AP812" t="s">
        <v>107</v>
      </c>
      <c r="AQ812" t="s">
        <v>98</v>
      </c>
      <c r="AR812" s="1" t="s">
        <v>80</v>
      </c>
      <c r="AS812" t="s">
        <v>99</v>
      </c>
      <c r="AU812" t="s">
        <v>104</v>
      </c>
      <c r="AV812" t="s">
        <v>102</v>
      </c>
      <c r="AW812" s="1"/>
      <c r="AX812" t="s">
        <v>98</v>
      </c>
    </row>
    <row r="813" spans="1:50" x14ac:dyDescent="0.25">
      <c r="A813" s="1">
        <v>812</v>
      </c>
      <c r="C813" t="s">
        <v>20</v>
      </c>
      <c r="D813" t="s">
        <v>21</v>
      </c>
      <c r="E813" t="s">
        <v>22</v>
      </c>
      <c r="J813" t="s">
        <v>26</v>
      </c>
      <c r="K813" t="s">
        <v>27</v>
      </c>
      <c r="L813" t="s">
        <v>28</v>
      </c>
      <c r="P813">
        <f t="shared" si="226"/>
        <v>6</v>
      </c>
      <c r="Q813">
        <f t="shared" si="227"/>
        <v>0.5</v>
      </c>
      <c r="S813">
        <f t="shared" si="228"/>
        <v>0</v>
      </c>
      <c r="T813">
        <f t="shared" si="229"/>
        <v>0.5</v>
      </c>
      <c r="U813">
        <f t="shared" si="230"/>
        <v>0.5</v>
      </c>
      <c r="V813">
        <f t="shared" si="231"/>
        <v>0.5</v>
      </c>
      <c r="W813">
        <f t="shared" si="216"/>
        <v>0</v>
      </c>
      <c r="X813">
        <f t="shared" si="217"/>
        <v>0</v>
      </c>
      <c r="Y813">
        <f t="shared" si="218"/>
        <v>0</v>
      </c>
      <c r="Z813">
        <f t="shared" si="219"/>
        <v>0</v>
      </c>
      <c r="AA813">
        <f t="shared" si="220"/>
        <v>0.5</v>
      </c>
      <c r="AB813">
        <f t="shared" si="221"/>
        <v>0.5</v>
      </c>
      <c r="AC813">
        <f t="shared" si="222"/>
        <v>0.5</v>
      </c>
      <c r="AD813">
        <f t="shared" si="223"/>
        <v>0</v>
      </c>
      <c r="AE813">
        <f t="shared" si="224"/>
        <v>0</v>
      </c>
      <c r="AH813">
        <f t="shared" si="225"/>
        <v>3</v>
      </c>
      <c r="AI813">
        <f t="shared" si="232"/>
        <v>6</v>
      </c>
      <c r="AJ813" s="5" t="str">
        <f t="shared" si="233"/>
        <v>Correct</v>
      </c>
      <c r="AK813" s="37"/>
      <c r="AL813" t="s">
        <v>105</v>
      </c>
      <c r="AM813">
        <v>85</v>
      </c>
      <c r="AN813" t="s">
        <v>121</v>
      </c>
      <c r="AO813" t="s">
        <v>217</v>
      </c>
      <c r="AP813" t="s">
        <v>107</v>
      </c>
      <c r="AQ813" t="s">
        <v>98</v>
      </c>
      <c r="AR813" s="1" t="s">
        <v>80</v>
      </c>
      <c r="AS813" t="s">
        <v>126</v>
      </c>
      <c r="AT813" t="s">
        <v>120</v>
      </c>
      <c r="AU813" t="s">
        <v>104</v>
      </c>
      <c r="AV813" t="s">
        <v>102</v>
      </c>
      <c r="AW813" s="1"/>
      <c r="AX813" t="s">
        <v>98</v>
      </c>
    </row>
    <row r="814" spans="1:50" x14ac:dyDescent="0.25">
      <c r="A814" s="1">
        <v>813</v>
      </c>
      <c r="P814">
        <f t="shared" si="226"/>
        <v>0</v>
      </c>
      <c r="Q814" t="e">
        <f t="shared" si="227"/>
        <v>#DIV/0!</v>
      </c>
      <c r="S814">
        <f t="shared" si="228"/>
        <v>0</v>
      </c>
      <c r="T814">
        <f t="shared" si="229"/>
        <v>0</v>
      </c>
      <c r="U814">
        <f t="shared" si="230"/>
        <v>0</v>
      </c>
      <c r="V814">
        <f t="shared" si="231"/>
        <v>0</v>
      </c>
      <c r="W814">
        <f t="shared" si="216"/>
        <v>0</v>
      </c>
      <c r="X814">
        <f t="shared" si="217"/>
        <v>0</v>
      </c>
      <c r="Y814">
        <f t="shared" si="218"/>
        <v>0</v>
      </c>
      <c r="Z814">
        <f t="shared" si="219"/>
        <v>0</v>
      </c>
      <c r="AA814">
        <f t="shared" si="220"/>
        <v>0</v>
      </c>
      <c r="AB814">
        <f t="shared" si="221"/>
        <v>0</v>
      </c>
      <c r="AC814">
        <f t="shared" si="222"/>
        <v>0</v>
      </c>
      <c r="AD814">
        <f t="shared" si="223"/>
        <v>0</v>
      </c>
      <c r="AE814">
        <f t="shared" si="224"/>
        <v>0</v>
      </c>
      <c r="AH814">
        <f t="shared" si="225"/>
        <v>0</v>
      </c>
      <c r="AI814">
        <f t="shared" si="232"/>
        <v>0</v>
      </c>
      <c r="AJ814" s="5" t="str">
        <f t="shared" si="233"/>
        <v>Correct</v>
      </c>
      <c r="AK814" s="37"/>
      <c r="AL814" t="s">
        <v>94</v>
      </c>
      <c r="AM814">
        <v>88</v>
      </c>
      <c r="AN814" t="s">
        <v>121</v>
      </c>
      <c r="AO814" t="s">
        <v>217</v>
      </c>
      <c r="AP814" t="s">
        <v>107</v>
      </c>
      <c r="AQ814" t="s">
        <v>98</v>
      </c>
      <c r="AR814" s="1" t="s">
        <v>80</v>
      </c>
      <c r="AS814" t="s">
        <v>114</v>
      </c>
      <c r="AT814" t="s">
        <v>110</v>
      </c>
      <c r="AU814" t="s">
        <v>104</v>
      </c>
      <c r="AV814" t="s">
        <v>102</v>
      </c>
      <c r="AW814" s="1"/>
      <c r="AX814" t="s">
        <v>98</v>
      </c>
    </row>
    <row r="815" spans="1:50" x14ac:dyDescent="0.25">
      <c r="A815" s="1">
        <v>814</v>
      </c>
      <c r="D815" t="s">
        <v>21</v>
      </c>
      <c r="E815" t="s">
        <v>22</v>
      </c>
      <c r="K815" t="s">
        <v>27</v>
      </c>
      <c r="P815">
        <f t="shared" si="226"/>
        <v>3</v>
      </c>
      <c r="Q815">
        <f t="shared" si="227"/>
        <v>1</v>
      </c>
      <c r="S815">
        <f t="shared" si="228"/>
        <v>0</v>
      </c>
      <c r="T815">
        <f t="shared" si="229"/>
        <v>0</v>
      </c>
      <c r="U815">
        <f t="shared" si="230"/>
        <v>1</v>
      </c>
      <c r="V815">
        <f t="shared" si="231"/>
        <v>1</v>
      </c>
      <c r="W815">
        <f t="shared" si="216"/>
        <v>0</v>
      </c>
      <c r="X815">
        <f t="shared" si="217"/>
        <v>0</v>
      </c>
      <c r="Y815">
        <f t="shared" si="218"/>
        <v>0</v>
      </c>
      <c r="Z815">
        <f t="shared" si="219"/>
        <v>0</v>
      </c>
      <c r="AA815">
        <f t="shared" si="220"/>
        <v>0</v>
      </c>
      <c r="AB815">
        <f t="shared" si="221"/>
        <v>1</v>
      </c>
      <c r="AC815">
        <f t="shared" si="222"/>
        <v>0</v>
      </c>
      <c r="AD815">
        <f t="shared" si="223"/>
        <v>0</v>
      </c>
      <c r="AE815">
        <f t="shared" si="224"/>
        <v>0</v>
      </c>
      <c r="AH815">
        <f t="shared" si="225"/>
        <v>3</v>
      </c>
      <c r="AI815">
        <f t="shared" si="232"/>
        <v>3</v>
      </c>
      <c r="AJ815" s="5" t="str">
        <f t="shared" si="233"/>
        <v>Correct</v>
      </c>
      <c r="AK815" s="37"/>
      <c r="AL815" t="s">
        <v>105</v>
      </c>
      <c r="AM815">
        <v>86</v>
      </c>
      <c r="AN815" t="s">
        <v>121</v>
      </c>
      <c r="AO815" t="s">
        <v>217</v>
      </c>
      <c r="AP815" t="s">
        <v>107</v>
      </c>
      <c r="AQ815" t="s">
        <v>98</v>
      </c>
      <c r="AR815" s="1" t="s">
        <v>80</v>
      </c>
      <c r="AS815" t="s">
        <v>108</v>
      </c>
      <c r="AT815" t="s">
        <v>110</v>
      </c>
      <c r="AU815" t="s">
        <v>104</v>
      </c>
      <c r="AV815" t="s">
        <v>102</v>
      </c>
      <c r="AW815" s="1"/>
      <c r="AX815" t="s">
        <v>98</v>
      </c>
    </row>
    <row r="816" spans="1:50" x14ac:dyDescent="0.25">
      <c r="A816" s="1">
        <v>815</v>
      </c>
      <c r="D816" t="s">
        <v>21</v>
      </c>
      <c r="E816" t="s">
        <v>22</v>
      </c>
      <c r="K816" t="s">
        <v>27</v>
      </c>
      <c r="P816">
        <f t="shared" si="226"/>
        <v>3</v>
      </c>
      <c r="Q816">
        <f t="shared" si="227"/>
        <v>1</v>
      </c>
      <c r="S816">
        <f t="shared" si="228"/>
        <v>0</v>
      </c>
      <c r="T816">
        <f t="shared" si="229"/>
        <v>0</v>
      </c>
      <c r="U816">
        <f t="shared" si="230"/>
        <v>1</v>
      </c>
      <c r="V816">
        <f t="shared" si="231"/>
        <v>1</v>
      </c>
      <c r="W816">
        <f t="shared" si="216"/>
        <v>0</v>
      </c>
      <c r="X816">
        <f t="shared" si="217"/>
        <v>0</v>
      </c>
      <c r="Y816">
        <f t="shared" si="218"/>
        <v>0</v>
      </c>
      <c r="Z816">
        <f t="shared" si="219"/>
        <v>0</v>
      </c>
      <c r="AA816">
        <f t="shared" si="220"/>
        <v>0</v>
      </c>
      <c r="AB816">
        <f t="shared" si="221"/>
        <v>1</v>
      </c>
      <c r="AC816">
        <f t="shared" si="222"/>
        <v>0</v>
      </c>
      <c r="AD816">
        <f t="shared" si="223"/>
        <v>0</v>
      </c>
      <c r="AE816">
        <f t="shared" si="224"/>
        <v>0</v>
      </c>
      <c r="AH816">
        <f t="shared" si="225"/>
        <v>3</v>
      </c>
      <c r="AI816">
        <f t="shared" si="232"/>
        <v>3</v>
      </c>
      <c r="AJ816" s="5" t="str">
        <f t="shared" si="233"/>
        <v>Correct</v>
      </c>
      <c r="AK816" s="37"/>
      <c r="AL816" t="s">
        <v>94</v>
      </c>
      <c r="AM816">
        <v>85</v>
      </c>
      <c r="AN816" t="s">
        <v>121</v>
      </c>
      <c r="AO816" t="s">
        <v>217</v>
      </c>
      <c r="AP816" t="s">
        <v>107</v>
      </c>
      <c r="AQ816" t="s">
        <v>98</v>
      </c>
      <c r="AR816" s="1" t="s">
        <v>80</v>
      </c>
      <c r="AS816" t="s">
        <v>114</v>
      </c>
      <c r="AT816" t="s">
        <v>133</v>
      </c>
      <c r="AU816" t="s">
        <v>104</v>
      </c>
      <c r="AV816" t="s">
        <v>102</v>
      </c>
      <c r="AW816" s="1"/>
      <c r="AX816" t="s">
        <v>98</v>
      </c>
    </row>
    <row r="817" spans="1:50" x14ac:dyDescent="0.25">
      <c r="A817" s="1">
        <v>816</v>
      </c>
      <c r="B817" t="s">
        <v>19</v>
      </c>
      <c r="C817" t="s">
        <v>20</v>
      </c>
      <c r="D817" t="s">
        <v>21</v>
      </c>
      <c r="P817">
        <f t="shared" si="226"/>
        <v>3</v>
      </c>
      <c r="Q817">
        <f t="shared" si="227"/>
        <v>1</v>
      </c>
      <c r="S817">
        <f t="shared" si="228"/>
        <v>1</v>
      </c>
      <c r="T817">
        <f t="shared" si="229"/>
        <v>1</v>
      </c>
      <c r="U817">
        <f t="shared" si="230"/>
        <v>1</v>
      </c>
      <c r="V817">
        <f t="shared" si="231"/>
        <v>0</v>
      </c>
      <c r="W817">
        <f t="shared" si="216"/>
        <v>0</v>
      </c>
      <c r="X817">
        <f t="shared" si="217"/>
        <v>0</v>
      </c>
      <c r="Y817">
        <f t="shared" si="218"/>
        <v>0</v>
      </c>
      <c r="Z817">
        <f t="shared" si="219"/>
        <v>0</v>
      </c>
      <c r="AA817">
        <f t="shared" si="220"/>
        <v>0</v>
      </c>
      <c r="AB817">
        <f t="shared" si="221"/>
        <v>0</v>
      </c>
      <c r="AC817">
        <f t="shared" si="222"/>
        <v>0</v>
      </c>
      <c r="AD817">
        <f t="shared" si="223"/>
        <v>0</v>
      </c>
      <c r="AE817">
        <f t="shared" si="224"/>
        <v>0</v>
      </c>
      <c r="AH817">
        <f t="shared" si="225"/>
        <v>3</v>
      </c>
      <c r="AI817">
        <f t="shared" si="232"/>
        <v>3</v>
      </c>
      <c r="AJ817" s="5" t="str">
        <f t="shared" si="233"/>
        <v>Correct</v>
      </c>
      <c r="AK817" s="37"/>
      <c r="AL817" t="s">
        <v>94</v>
      </c>
      <c r="AM817">
        <v>82</v>
      </c>
      <c r="AN817" t="s">
        <v>121</v>
      </c>
      <c r="AO817" t="s">
        <v>217</v>
      </c>
      <c r="AP817" t="s">
        <v>107</v>
      </c>
      <c r="AQ817" t="s">
        <v>98</v>
      </c>
      <c r="AR817" s="1" t="s">
        <v>80</v>
      </c>
      <c r="AS817" t="s">
        <v>99</v>
      </c>
      <c r="AT817" t="s">
        <v>103</v>
      </c>
      <c r="AU817" t="s">
        <v>104</v>
      </c>
      <c r="AV817" t="s">
        <v>102</v>
      </c>
      <c r="AW817" s="1"/>
      <c r="AX817" t="s">
        <v>98</v>
      </c>
    </row>
    <row r="818" spans="1:50" x14ac:dyDescent="0.25">
      <c r="A818" s="1">
        <v>817</v>
      </c>
      <c r="E818" t="s">
        <v>22</v>
      </c>
      <c r="I818" t="s">
        <v>267</v>
      </c>
      <c r="K818" t="s">
        <v>27</v>
      </c>
      <c r="P818">
        <f t="shared" si="226"/>
        <v>3</v>
      </c>
      <c r="Q818">
        <f t="shared" si="227"/>
        <v>1</v>
      </c>
      <c r="S818">
        <f t="shared" si="228"/>
        <v>0</v>
      </c>
      <c r="T818">
        <f t="shared" si="229"/>
        <v>0</v>
      </c>
      <c r="U818">
        <f t="shared" si="230"/>
        <v>0</v>
      </c>
      <c r="V818">
        <f t="shared" si="231"/>
        <v>1</v>
      </c>
      <c r="W818">
        <f t="shared" si="216"/>
        <v>0</v>
      </c>
      <c r="X818">
        <f t="shared" si="217"/>
        <v>0</v>
      </c>
      <c r="Y818">
        <f t="shared" si="218"/>
        <v>0</v>
      </c>
      <c r="Z818">
        <f t="shared" si="219"/>
        <v>1</v>
      </c>
      <c r="AA818">
        <f t="shared" si="220"/>
        <v>0</v>
      </c>
      <c r="AB818">
        <f t="shared" si="221"/>
        <v>1</v>
      </c>
      <c r="AC818">
        <f t="shared" si="222"/>
        <v>0</v>
      </c>
      <c r="AD818">
        <f t="shared" si="223"/>
        <v>0</v>
      </c>
      <c r="AE818">
        <f t="shared" si="224"/>
        <v>0</v>
      </c>
      <c r="AH818">
        <f t="shared" si="225"/>
        <v>3</v>
      </c>
      <c r="AI818">
        <f t="shared" si="232"/>
        <v>3</v>
      </c>
      <c r="AJ818" s="5" t="str">
        <f t="shared" si="233"/>
        <v>Correct</v>
      </c>
      <c r="AK818" s="37"/>
      <c r="AL818" t="s">
        <v>94</v>
      </c>
      <c r="AM818">
        <v>82</v>
      </c>
      <c r="AN818" t="s">
        <v>121</v>
      </c>
      <c r="AO818" t="s">
        <v>217</v>
      </c>
      <c r="AP818" t="s">
        <v>107</v>
      </c>
      <c r="AR818" s="1" t="s">
        <v>80</v>
      </c>
      <c r="AS818" t="s">
        <v>114</v>
      </c>
      <c r="AT818" t="s">
        <v>110</v>
      </c>
      <c r="AU818" t="s">
        <v>104</v>
      </c>
      <c r="AV818" t="s">
        <v>102</v>
      </c>
      <c r="AW818" s="1"/>
      <c r="AX818" t="s">
        <v>98</v>
      </c>
    </row>
    <row r="819" spans="1:50" x14ac:dyDescent="0.25">
      <c r="A819" s="1">
        <v>818</v>
      </c>
      <c r="C819" t="s">
        <v>20</v>
      </c>
      <c r="D819" t="s">
        <v>21</v>
      </c>
      <c r="K819" t="s">
        <v>27</v>
      </c>
      <c r="P819">
        <f t="shared" si="226"/>
        <v>3</v>
      </c>
      <c r="Q819">
        <f t="shared" si="227"/>
        <v>1</v>
      </c>
      <c r="S819">
        <f t="shared" si="228"/>
        <v>0</v>
      </c>
      <c r="T819">
        <f t="shared" si="229"/>
        <v>1</v>
      </c>
      <c r="U819">
        <f t="shared" si="230"/>
        <v>1</v>
      </c>
      <c r="V819">
        <f t="shared" si="231"/>
        <v>0</v>
      </c>
      <c r="W819">
        <f t="shared" si="216"/>
        <v>0</v>
      </c>
      <c r="X819">
        <f t="shared" si="217"/>
        <v>0</v>
      </c>
      <c r="Y819">
        <f t="shared" si="218"/>
        <v>0</v>
      </c>
      <c r="Z819">
        <f t="shared" si="219"/>
        <v>0</v>
      </c>
      <c r="AA819">
        <f t="shared" si="220"/>
        <v>0</v>
      </c>
      <c r="AB819">
        <f t="shared" si="221"/>
        <v>1</v>
      </c>
      <c r="AC819">
        <f t="shared" si="222"/>
        <v>0</v>
      </c>
      <c r="AD819">
        <f t="shared" si="223"/>
        <v>0</v>
      </c>
      <c r="AE819">
        <f t="shared" si="224"/>
        <v>0</v>
      </c>
      <c r="AH819">
        <f t="shared" si="225"/>
        <v>3</v>
      </c>
      <c r="AI819">
        <f t="shared" si="232"/>
        <v>3</v>
      </c>
      <c r="AJ819" s="5" t="str">
        <f t="shared" si="233"/>
        <v>Correct</v>
      </c>
      <c r="AK819" s="37"/>
      <c r="AL819" t="s">
        <v>105</v>
      </c>
      <c r="AM819">
        <v>82</v>
      </c>
      <c r="AN819" t="s">
        <v>121</v>
      </c>
      <c r="AO819" t="s">
        <v>217</v>
      </c>
      <c r="AP819" t="s">
        <v>107</v>
      </c>
      <c r="AQ819" t="s">
        <v>98</v>
      </c>
      <c r="AR819" s="1" t="s">
        <v>80</v>
      </c>
      <c r="AS819" t="s">
        <v>126</v>
      </c>
      <c r="AT819" t="s">
        <v>110</v>
      </c>
      <c r="AU819" t="s">
        <v>104</v>
      </c>
      <c r="AV819" t="s">
        <v>102</v>
      </c>
      <c r="AW819" s="1"/>
      <c r="AX819" t="s">
        <v>98</v>
      </c>
    </row>
    <row r="820" spans="1:50" x14ac:dyDescent="0.25">
      <c r="A820" s="1">
        <v>819</v>
      </c>
      <c r="D820" t="s">
        <v>21</v>
      </c>
      <c r="E820" t="s">
        <v>22</v>
      </c>
      <c r="J820" t="s">
        <v>26</v>
      </c>
      <c r="P820">
        <f t="shared" si="226"/>
        <v>3</v>
      </c>
      <c r="Q820">
        <f t="shared" si="227"/>
        <v>1</v>
      </c>
      <c r="S820">
        <f t="shared" si="228"/>
        <v>0</v>
      </c>
      <c r="T820">
        <f t="shared" si="229"/>
        <v>0</v>
      </c>
      <c r="U820">
        <f t="shared" si="230"/>
        <v>1</v>
      </c>
      <c r="V820">
        <f t="shared" si="231"/>
        <v>1</v>
      </c>
      <c r="W820">
        <f t="shared" si="216"/>
        <v>0</v>
      </c>
      <c r="X820">
        <f t="shared" si="217"/>
        <v>0</v>
      </c>
      <c r="Y820">
        <f t="shared" si="218"/>
        <v>0</v>
      </c>
      <c r="Z820">
        <f t="shared" si="219"/>
        <v>0</v>
      </c>
      <c r="AA820">
        <f t="shared" si="220"/>
        <v>1</v>
      </c>
      <c r="AB820">
        <f t="shared" si="221"/>
        <v>0</v>
      </c>
      <c r="AC820">
        <f t="shared" si="222"/>
        <v>0</v>
      </c>
      <c r="AD820">
        <f t="shared" si="223"/>
        <v>0</v>
      </c>
      <c r="AE820">
        <f t="shared" si="224"/>
        <v>0</v>
      </c>
      <c r="AH820">
        <f t="shared" si="225"/>
        <v>3</v>
      </c>
      <c r="AI820">
        <f t="shared" si="232"/>
        <v>3</v>
      </c>
      <c r="AJ820" s="5" t="str">
        <f t="shared" si="233"/>
        <v>Correct</v>
      </c>
      <c r="AK820" s="37"/>
      <c r="AL820" t="s">
        <v>94</v>
      </c>
      <c r="AM820">
        <v>87</v>
      </c>
      <c r="AN820" t="s">
        <v>121</v>
      </c>
      <c r="AO820" t="s">
        <v>217</v>
      </c>
      <c r="AP820" t="s">
        <v>107</v>
      </c>
      <c r="AQ820" t="s">
        <v>98</v>
      </c>
      <c r="AR820" s="1" t="s">
        <v>80</v>
      </c>
      <c r="AS820" t="s">
        <v>108</v>
      </c>
      <c r="AT820" t="s">
        <v>110</v>
      </c>
      <c r="AU820" t="s">
        <v>104</v>
      </c>
      <c r="AV820" t="s">
        <v>102</v>
      </c>
      <c r="AW820" s="1"/>
      <c r="AX820" t="s">
        <v>98</v>
      </c>
    </row>
    <row r="821" spans="1:50" x14ac:dyDescent="0.25">
      <c r="A821" s="1">
        <v>820</v>
      </c>
      <c r="C821" t="s">
        <v>20</v>
      </c>
      <c r="D821" t="s">
        <v>21</v>
      </c>
      <c r="L821" t="s">
        <v>28</v>
      </c>
      <c r="P821">
        <f t="shared" si="226"/>
        <v>3</v>
      </c>
      <c r="Q821">
        <f t="shared" si="227"/>
        <v>1</v>
      </c>
      <c r="S821">
        <f t="shared" si="228"/>
        <v>0</v>
      </c>
      <c r="T821">
        <f t="shared" si="229"/>
        <v>1</v>
      </c>
      <c r="U821">
        <f t="shared" si="230"/>
        <v>1</v>
      </c>
      <c r="V821">
        <f t="shared" si="231"/>
        <v>0</v>
      </c>
      <c r="W821">
        <f t="shared" si="216"/>
        <v>0</v>
      </c>
      <c r="X821">
        <f t="shared" si="217"/>
        <v>0</v>
      </c>
      <c r="Y821">
        <f t="shared" si="218"/>
        <v>0</v>
      </c>
      <c r="Z821">
        <f t="shared" si="219"/>
        <v>0</v>
      </c>
      <c r="AA821">
        <f t="shared" si="220"/>
        <v>0</v>
      </c>
      <c r="AB821">
        <f t="shared" si="221"/>
        <v>0</v>
      </c>
      <c r="AC821">
        <f t="shared" si="222"/>
        <v>1</v>
      </c>
      <c r="AD821">
        <f t="shared" si="223"/>
        <v>0</v>
      </c>
      <c r="AE821">
        <f t="shared" si="224"/>
        <v>0</v>
      </c>
      <c r="AH821">
        <f t="shared" si="225"/>
        <v>3</v>
      </c>
      <c r="AI821">
        <f t="shared" si="232"/>
        <v>3</v>
      </c>
      <c r="AJ821" s="5" t="str">
        <f t="shared" si="233"/>
        <v>Correct</v>
      </c>
      <c r="AK821" s="37"/>
      <c r="AL821" t="s">
        <v>105</v>
      </c>
      <c r="AM821">
        <v>86</v>
      </c>
      <c r="AN821" t="s">
        <v>121</v>
      </c>
      <c r="AO821" t="s">
        <v>217</v>
      </c>
      <c r="AP821" t="s">
        <v>107</v>
      </c>
      <c r="AQ821" t="s">
        <v>98</v>
      </c>
      <c r="AR821" s="1" t="s">
        <v>80</v>
      </c>
      <c r="AS821" t="s">
        <v>108</v>
      </c>
      <c r="AT821" t="s">
        <v>110</v>
      </c>
      <c r="AU821" t="s">
        <v>104</v>
      </c>
      <c r="AV821" t="s">
        <v>102</v>
      </c>
      <c r="AW821" s="1"/>
      <c r="AX821" t="s">
        <v>98</v>
      </c>
    </row>
    <row r="822" spans="1:50" x14ac:dyDescent="0.25">
      <c r="A822" s="1">
        <v>821</v>
      </c>
      <c r="M822" t="s">
        <v>29</v>
      </c>
      <c r="N822" t="s">
        <v>30</v>
      </c>
      <c r="P822">
        <f t="shared" si="226"/>
        <v>2</v>
      </c>
      <c r="Q822">
        <f t="shared" si="227"/>
        <v>1.5</v>
      </c>
      <c r="S822">
        <f t="shared" si="228"/>
        <v>0</v>
      </c>
      <c r="T822">
        <f t="shared" si="229"/>
        <v>0</v>
      </c>
      <c r="U822">
        <f t="shared" si="230"/>
        <v>0</v>
      </c>
      <c r="V822">
        <f t="shared" si="231"/>
        <v>0</v>
      </c>
      <c r="W822">
        <f t="shared" si="216"/>
        <v>0</v>
      </c>
      <c r="X822">
        <f t="shared" si="217"/>
        <v>0</v>
      </c>
      <c r="Y822">
        <f t="shared" si="218"/>
        <v>0</v>
      </c>
      <c r="Z822">
        <f t="shared" si="219"/>
        <v>0</v>
      </c>
      <c r="AA822">
        <f t="shared" si="220"/>
        <v>0</v>
      </c>
      <c r="AB822">
        <f t="shared" si="221"/>
        <v>0</v>
      </c>
      <c r="AC822">
        <f t="shared" si="222"/>
        <v>0</v>
      </c>
      <c r="AD822">
        <f t="shared" si="223"/>
        <v>1</v>
      </c>
      <c r="AE822">
        <f t="shared" si="224"/>
        <v>1</v>
      </c>
      <c r="AH822">
        <f t="shared" si="225"/>
        <v>2</v>
      </c>
      <c r="AI822">
        <f t="shared" si="232"/>
        <v>2</v>
      </c>
      <c r="AJ822" s="5" t="str">
        <f t="shared" si="233"/>
        <v>Correct</v>
      </c>
      <c r="AK822" s="37"/>
      <c r="AL822" t="s">
        <v>94</v>
      </c>
      <c r="AM822">
        <v>78</v>
      </c>
      <c r="AN822" t="s">
        <v>121</v>
      </c>
      <c r="AO822" t="s">
        <v>217</v>
      </c>
      <c r="AP822" t="s">
        <v>107</v>
      </c>
      <c r="AQ822" t="s">
        <v>98</v>
      </c>
      <c r="AR822" s="1" t="s">
        <v>80</v>
      </c>
      <c r="AS822" t="s">
        <v>114</v>
      </c>
      <c r="AT822" t="s">
        <v>137</v>
      </c>
      <c r="AU822" t="s">
        <v>104</v>
      </c>
      <c r="AV822" t="s">
        <v>102</v>
      </c>
      <c r="AW822" s="1"/>
      <c r="AX822" t="s">
        <v>98</v>
      </c>
    </row>
    <row r="823" spans="1:50" x14ac:dyDescent="0.25">
      <c r="A823" s="1">
        <v>822</v>
      </c>
      <c r="D823" t="s">
        <v>21</v>
      </c>
      <c r="E823" t="s">
        <v>22</v>
      </c>
      <c r="M823" t="s">
        <v>29</v>
      </c>
      <c r="P823">
        <f t="shared" si="226"/>
        <v>3</v>
      </c>
      <c r="Q823">
        <f t="shared" si="227"/>
        <v>1</v>
      </c>
      <c r="S823">
        <f t="shared" si="228"/>
        <v>0</v>
      </c>
      <c r="T823">
        <f t="shared" si="229"/>
        <v>0</v>
      </c>
      <c r="U823">
        <f t="shared" si="230"/>
        <v>1</v>
      </c>
      <c r="V823">
        <f t="shared" si="231"/>
        <v>1</v>
      </c>
      <c r="W823">
        <f t="shared" si="216"/>
        <v>0</v>
      </c>
      <c r="X823">
        <f t="shared" si="217"/>
        <v>0</v>
      </c>
      <c r="Y823">
        <f t="shared" si="218"/>
        <v>0</v>
      </c>
      <c r="Z823">
        <f t="shared" si="219"/>
        <v>0</v>
      </c>
      <c r="AA823">
        <f t="shared" si="220"/>
        <v>0</v>
      </c>
      <c r="AB823">
        <f t="shared" si="221"/>
        <v>0</v>
      </c>
      <c r="AC823">
        <f t="shared" si="222"/>
        <v>0</v>
      </c>
      <c r="AD823">
        <f t="shared" si="223"/>
        <v>1</v>
      </c>
      <c r="AE823">
        <f t="shared" si="224"/>
        <v>0</v>
      </c>
      <c r="AH823">
        <f t="shared" si="225"/>
        <v>3</v>
      </c>
      <c r="AI823">
        <f t="shared" si="232"/>
        <v>3</v>
      </c>
      <c r="AJ823" s="5" t="str">
        <f t="shared" si="233"/>
        <v>Correct</v>
      </c>
      <c r="AK823" s="37"/>
      <c r="AM823">
        <v>77</v>
      </c>
      <c r="AN823" t="s">
        <v>121</v>
      </c>
      <c r="AO823" t="s">
        <v>217</v>
      </c>
      <c r="AP823" t="s">
        <v>107</v>
      </c>
      <c r="AQ823" t="s">
        <v>98</v>
      </c>
      <c r="AR823" s="1" t="s">
        <v>80</v>
      </c>
      <c r="AS823" t="s">
        <v>126</v>
      </c>
      <c r="AT823" t="s">
        <v>120</v>
      </c>
      <c r="AU823" t="s">
        <v>104</v>
      </c>
      <c r="AV823" t="s">
        <v>102</v>
      </c>
      <c r="AW823" s="1"/>
      <c r="AX823" t="s">
        <v>98</v>
      </c>
    </row>
    <row r="824" spans="1:50" x14ac:dyDescent="0.25">
      <c r="A824" s="1">
        <v>823</v>
      </c>
      <c r="D824" t="s">
        <v>21</v>
      </c>
      <c r="E824" t="s">
        <v>22</v>
      </c>
      <c r="M824" t="s">
        <v>29</v>
      </c>
      <c r="P824">
        <f t="shared" si="226"/>
        <v>3</v>
      </c>
      <c r="Q824">
        <f t="shared" si="227"/>
        <v>1</v>
      </c>
      <c r="S824">
        <f t="shared" si="228"/>
        <v>0</v>
      </c>
      <c r="T824">
        <f t="shared" si="229"/>
        <v>0</v>
      </c>
      <c r="U824">
        <f t="shared" si="230"/>
        <v>1</v>
      </c>
      <c r="V824">
        <f t="shared" si="231"/>
        <v>1</v>
      </c>
      <c r="W824">
        <f t="shared" si="216"/>
        <v>0</v>
      </c>
      <c r="X824">
        <f t="shared" si="217"/>
        <v>0</v>
      </c>
      <c r="Y824">
        <f t="shared" si="218"/>
        <v>0</v>
      </c>
      <c r="Z824">
        <f t="shared" si="219"/>
        <v>0</v>
      </c>
      <c r="AA824">
        <f t="shared" si="220"/>
        <v>0</v>
      </c>
      <c r="AB824">
        <f t="shared" si="221"/>
        <v>0</v>
      </c>
      <c r="AC824">
        <f t="shared" si="222"/>
        <v>0</v>
      </c>
      <c r="AD824">
        <f t="shared" si="223"/>
        <v>1</v>
      </c>
      <c r="AE824">
        <f t="shared" si="224"/>
        <v>0</v>
      </c>
      <c r="AH824">
        <f t="shared" si="225"/>
        <v>3</v>
      </c>
      <c r="AI824">
        <f t="shared" si="232"/>
        <v>3</v>
      </c>
      <c r="AJ824" s="5" t="str">
        <f t="shared" si="233"/>
        <v>Correct</v>
      </c>
      <c r="AK824" s="37"/>
      <c r="AL824" t="s">
        <v>105</v>
      </c>
      <c r="AM824">
        <v>77</v>
      </c>
      <c r="AN824" t="s">
        <v>121</v>
      </c>
      <c r="AR824" s="1"/>
      <c r="AT824" t="s">
        <v>103</v>
      </c>
      <c r="AW824" s="1"/>
    </row>
    <row r="825" spans="1:50" x14ac:dyDescent="0.25">
      <c r="A825" s="1">
        <v>824</v>
      </c>
      <c r="C825" t="s">
        <v>20</v>
      </c>
      <c r="D825" t="s">
        <v>21</v>
      </c>
      <c r="E825" t="s">
        <v>22</v>
      </c>
      <c r="I825" t="s">
        <v>267</v>
      </c>
      <c r="J825" t="s">
        <v>26</v>
      </c>
      <c r="P825">
        <f t="shared" si="226"/>
        <v>5</v>
      </c>
      <c r="Q825">
        <f t="shared" si="227"/>
        <v>0.6</v>
      </c>
      <c r="S825">
        <f t="shared" si="228"/>
        <v>0</v>
      </c>
      <c r="T825">
        <f t="shared" si="229"/>
        <v>0.6</v>
      </c>
      <c r="U825">
        <f t="shared" si="230"/>
        <v>0.6</v>
      </c>
      <c r="V825">
        <f t="shared" si="231"/>
        <v>0.6</v>
      </c>
      <c r="W825">
        <f t="shared" si="216"/>
        <v>0</v>
      </c>
      <c r="X825">
        <f t="shared" si="217"/>
        <v>0</v>
      </c>
      <c r="Y825">
        <f t="shared" si="218"/>
        <v>0</v>
      </c>
      <c r="Z825">
        <f t="shared" si="219"/>
        <v>0.6</v>
      </c>
      <c r="AA825">
        <f t="shared" si="220"/>
        <v>0.6</v>
      </c>
      <c r="AB825">
        <f t="shared" si="221"/>
        <v>0</v>
      </c>
      <c r="AC825">
        <f t="shared" si="222"/>
        <v>0</v>
      </c>
      <c r="AD825">
        <f t="shared" si="223"/>
        <v>0</v>
      </c>
      <c r="AE825">
        <f t="shared" si="224"/>
        <v>0</v>
      </c>
      <c r="AH825">
        <f t="shared" si="225"/>
        <v>3</v>
      </c>
      <c r="AI825">
        <f t="shared" si="232"/>
        <v>5</v>
      </c>
      <c r="AJ825" s="5" t="str">
        <f t="shared" si="233"/>
        <v>Correct</v>
      </c>
      <c r="AK825" s="37"/>
      <c r="AL825" t="s">
        <v>94</v>
      </c>
      <c r="AM825">
        <v>85</v>
      </c>
      <c r="AN825" t="s">
        <v>121</v>
      </c>
      <c r="AO825" t="s">
        <v>217</v>
      </c>
      <c r="AP825" t="s">
        <v>107</v>
      </c>
      <c r="AQ825" t="s">
        <v>98</v>
      </c>
      <c r="AR825" s="1" t="s">
        <v>80</v>
      </c>
      <c r="AS825" t="s">
        <v>114</v>
      </c>
      <c r="AT825" t="s">
        <v>103</v>
      </c>
      <c r="AU825" t="s">
        <v>104</v>
      </c>
      <c r="AV825" t="s">
        <v>102</v>
      </c>
      <c r="AW825" s="1"/>
      <c r="AX825" t="s">
        <v>98</v>
      </c>
    </row>
    <row r="826" spans="1:50" x14ac:dyDescent="0.25">
      <c r="A826" s="1">
        <v>825</v>
      </c>
      <c r="K826" t="s">
        <v>27</v>
      </c>
      <c r="P826">
        <f t="shared" si="226"/>
        <v>1</v>
      </c>
      <c r="Q826">
        <f t="shared" si="227"/>
        <v>3</v>
      </c>
      <c r="S826">
        <f t="shared" si="228"/>
        <v>0</v>
      </c>
      <c r="T826">
        <f t="shared" si="229"/>
        <v>0</v>
      </c>
      <c r="U826">
        <f t="shared" si="230"/>
        <v>0</v>
      </c>
      <c r="V826">
        <f t="shared" si="231"/>
        <v>0</v>
      </c>
      <c r="W826">
        <f t="shared" si="216"/>
        <v>0</v>
      </c>
      <c r="X826">
        <f t="shared" si="217"/>
        <v>0</v>
      </c>
      <c r="Y826">
        <f t="shared" si="218"/>
        <v>0</v>
      </c>
      <c r="Z826">
        <f t="shared" si="219"/>
        <v>0</v>
      </c>
      <c r="AA826">
        <f t="shared" si="220"/>
        <v>0</v>
      </c>
      <c r="AB826">
        <f t="shared" si="221"/>
        <v>1</v>
      </c>
      <c r="AC826">
        <f t="shared" si="222"/>
        <v>0</v>
      </c>
      <c r="AD826">
        <f t="shared" si="223"/>
        <v>0</v>
      </c>
      <c r="AE826">
        <f t="shared" si="224"/>
        <v>0</v>
      </c>
      <c r="AH826">
        <f t="shared" si="225"/>
        <v>1</v>
      </c>
      <c r="AI826">
        <f t="shared" si="232"/>
        <v>1</v>
      </c>
      <c r="AJ826" s="5" t="str">
        <f t="shared" si="233"/>
        <v>Correct</v>
      </c>
      <c r="AK826" s="37"/>
      <c r="AL826" t="s">
        <v>105</v>
      </c>
      <c r="AM826">
        <v>73</v>
      </c>
      <c r="AN826" t="s">
        <v>121</v>
      </c>
      <c r="AO826" t="s">
        <v>285</v>
      </c>
      <c r="AP826" t="s">
        <v>107</v>
      </c>
      <c r="AR826" s="1" t="s">
        <v>80</v>
      </c>
      <c r="AT826" t="s">
        <v>110</v>
      </c>
      <c r="AU826" t="s">
        <v>104</v>
      </c>
      <c r="AW826" s="1"/>
      <c r="AX826" t="s">
        <v>98</v>
      </c>
    </row>
    <row r="827" spans="1:50" x14ac:dyDescent="0.25">
      <c r="A827" s="1">
        <v>826</v>
      </c>
      <c r="C827" t="s">
        <v>20</v>
      </c>
      <c r="D827" t="s">
        <v>21</v>
      </c>
      <c r="J827" t="s">
        <v>26</v>
      </c>
      <c r="P827">
        <f t="shared" si="226"/>
        <v>3</v>
      </c>
      <c r="Q827">
        <f t="shared" si="227"/>
        <v>1</v>
      </c>
      <c r="S827">
        <f t="shared" si="228"/>
        <v>0</v>
      </c>
      <c r="T827">
        <f t="shared" si="229"/>
        <v>1</v>
      </c>
      <c r="U827">
        <f t="shared" si="230"/>
        <v>1</v>
      </c>
      <c r="V827">
        <f t="shared" si="231"/>
        <v>0</v>
      </c>
      <c r="W827">
        <f t="shared" si="216"/>
        <v>0</v>
      </c>
      <c r="X827">
        <f t="shared" si="217"/>
        <v>0</v>
      </c>
      <c r="Y827">
        <f t="shared" si="218"/>
        <v>0</v>
      </c>
      <c r="Z827">
        <f t="shared" si="219"/>
        <v>0</v>
      </c>
      <c r="AA827">
        <f t="shared" si="220"/>
        <v>1</v>
      </c>
      <c r="AB827">
        <f t="shared" si="221"/>
        <v>0</v>
      </c>
      <c r="AC827">
        <f t="shared" si="222"/>
        <v>0</v>
      </c>
      <c r="AD827">
        <f t="shared" si="223"/>
        <v>0</v>
      </c>
      <c r="AE827">
        <f t="shared" si="224"/>
        <v>0</v>
      </c>
      <c r="AH827">
        <f t="shared" si="225"/>
        <v>3</v>
      </c>
      <c r="AI827">
        <f t="shared" si="232"/>
        <v>3</v>
      </c>
      <c r="AJ827" s="5" t="str">
        <f t="shared" si="233"/>
        <v>Correct</v>
      </c>
      <c r="AK827" s="37"/>
      <c r="AL827" t="s">
        <v>94</v>
      </c>
      <c r="AM827">
        <v>84</v>
      </c>
      <c r="AN827" t="s">
        <v>121</v>
      </c>
      <c r="AO827" t="s">
        <v>285</v>
      </c>
      <c r="AP827" t="s">
        <v>107</v>
      </c>
      <c r="AQ827" t="s">
        <v>98</v>
      </c>
      <c r="AR827" s="1" t="s">
        <v>80</v>
      </c>
      <c r="AS827" t="s">
        <v>108</v>
      </c>
      <c r="AT827" t="s">
        <v>120</v>
      </c>
      <c r="AU827" t="s">
        <v>104</v>
      </c>
      <c r="AV827" t="s">
        <v>102</v>
      </c>
      <c r="AW827" s="1"/>
    </row>
    <row r="828" spans="1:50" x14ac:dyDescent="0.25">
      <c r="A828" s="1">
        <v>827</v>
      </c>
      <c r="K828" t="s">
        <v>27</v>
      </c>
      <c r="L828" t="s">
        <v>28</v>
      </c>
      <c r="P828">
        <f t="shared" si="226"/>
        <v>2</v>
      </c>
      <c r="Q828">
        <f t="shared" si="227"/>
        <v>1.5</v>
      </c>
      <c r="S828">
        <f t="shared" si="228"/>
        <v>0</v>
      </c>
      <c r="T828">
        <f t="shared" si="229"/>
        <v>0</v>
      </c>
      <c r="U828">
        <f t="shared" si="230"/>
        <v>0</v>
      </c>
      <c r="V828">
        <f t="shared" si="231"/>
        <v>0</v>
      </c>
      <c r="W828">
        <f t="shared" si="216"/>
        <v>0</v>
      </c>
      <c r="X828">
        <f t="shared" si="217"/>
        <v>0</v>
      </c>
      <c r="Y828">
        <f t="shared" si="218"/>
        <v>0</v>
      </c>
      <c r="Z828">
        <f t="shared" si="219"/>
        <v>0</v>
      </c>
      <c r="AA828">
        <f t="shared" si="220"/>
        <v>0</v>
      </c>
      <c r="AB828">
        <f t="shared" si="221"/>
        <v>1</v>
      </c>
      <c r="AC828">
        <f t="shared" si="222"/>
        <v>1</v>
      </c>
      <c r="AD828">
        <f t="shared" si="223"/>
        <v>0</v>
      </c>
      <c r="AE828">
        <f t="shared" si="224"/>
        <v>0</v>
      </c>
      <c r="AH828">
        <f t="shared" si="225"/>
        <v>2</v>
      </c>
      <c r="AI828">
        <f t="shared" si="232"/>
        <v>2</v>
      </c>
      <c r="AJ828" s="5" t="str">
        <f t="shared" si="233"/>
        <v>Correct</v>
      </c>
      <c r="AK828" s="37"/>
      <c r="AL828" t="s">
        <v>94</v>
      </c>
      <c r="AM828">
        <v>55</v>
      </c>
      <c r="AN828" t="s">
        <v>95</v>
      </c>
      <c r="AO828" t="s">
        <v>204</v>
      </c>
      <c r="AP828" t="s">
        <v>107</v>
      </c>
      <c r="AQ828" t="s">
        <v>98</v>
      </c>
      <c r="AR828" s="1" t="s">
        <v>80</v>
      </c>
      <c r="AS828" t="s">
        <v>99</v>
      </c>
      <c r="AU828" t="s">
        <v>101</v>
      </c>
      <c r="AV828" t="s">
        <v>102</v>
      </c>
      <c r="AW828" s="1"/>
      <c r="AX828" t="s">
        <v>98</v>
      </c>
    </row>
    <row r="829" spans="1:50" x14ac:dyDescent="0.25">
      <c r="A829" s="1">
        <v>828</v>
      </c>
      <c r="C829" t="s">
        <v>20</v>
      </c>
      <c r="D829" t="s">
        <v>21</v>
      </c>
      <c r="E829" t="s">
        <v>22</v>
      </c>
      <c r="P829">
        <f t="shared" si="226"/>
        <v>3</v>
      </c>
      <c r="Q829">
        <f t="shared" si="227"/>
        <v>1</v>
      </c>
      <c r="S829">
        <f t="shared" si="228"/>
        <v>0</v>
      </c>
      <c r="T829">
        <f t="shared" si="229"/>
        <v>1</v>
      </c>
      <c r="U829">
        <f t="shared" si="230"/>
        <v>1</v>
      </c>
      <c r="V829">
        <f t="shared" si="231"/>
        <v>1</v>
      </c>
      <c r="W829">
        <f t="shared" si="216"/>
        <v>0</v>
      </c>
      <c r="X829">
        <f t="shared" si="217"/>
        <v>0</v>
      </c>
      <c r="Y829">
        <f t="shared" si="218"/>
        <v>0</v>
      </c>
      <c r="Z829">
        <f t="shared" si="219"/>
        <v>0</v>
      </c>
      <c r="AA829">
        <f t="shared" si="220"/>
        <v>0</v>
      </c>
      <c r="AB829">
        <f t="shared" si="221"/>
        <v>0</v>
      </c>
      <c r="AC829">
        <f t="shared" si="222"/>
        <v>0</v>
      </c>
      <c r="AD829">
        <f t="shared" si="223"/>
        <v>0</v>
      </c>
      <c r="AE829">
        <f t="shared" si="224"/>
        <v>0</v>
      </c>
      <c r="AH829">
        <f t="shared" si="225"/>
        <v>3</v>
      </c>
      <c r="AI829">
        <f t="shared" si="232"/>
        <v>3</v>
      </c>
      <c r="AJ829" s="5" t="str">
        <f t="shared" si="233"/>
        <v>Correct</v>
      </c>
      <c r="AK829" s="37"/>
      <c r="AL829" t="s">
        <v>105</v>
      </c>
      <c r="AM829">
        <v>74</v>
      </c>
      <c r="AN829" t="s">
        <v>95</v>
      </c>
      <c r="AO829" t="s">
        <v>204</v>
      </c>
      <c r="AP829" t="s">
        <v>107</v>
      </c>
      <c r="AQ829" t="s">
        <v>102</v>
      </c>
      <c r="AR829" s="1" t="s">
        <v>80</v>
      </c>
      <c r="AS829" t="s">
        <v>126</v>
      </c>
      <c r="AT829" t="s">
        <v>120</v>
      </c>
      <c r="AU829" t="s">
        <v>104</v>
      </c>
      <c r="AV829" t="s">
        <v>102</v>
      </c>
      <c r="AW829" s="1"/>
      <c r="AX829" t="s">
        <v>98</v>
      </c>
    </row>
    <row r="830" spans="1:50" x14ac:dyDescent="0.25">
      <c r="A830" s="1">
        <v>829</v>
      </c>
      <c r="D830" t="s">
        <v>21</v>
      </c>
      <c r="E830" t="s">
        <v>22</v>
      </c>
      <c r="P830">
        <f t="shared" si="226"/>
        <v>2</v>
      </c>
      <c r="Q830">
        <f t="shared" si="227"/>
        <v>1.5</v>
      </c>
      <c r="S830">
        <f t="shared" si="228"/>
        <v>0</v>
      </c>
      <c r="T830">
        <f t="shared" si="229"/>
        <v>0</v>
      </c>
      <c r="U830">
        <f t="shared" si="230"/>
        <v>1</v>
      </c>
      <c r="V830">
        <f t="shared" si="231"/>
        <v>1</v>
      </c>
      <c r="W830">
        <f t="shared" si="216"/>
        <v>0</v>
      </c>
      <c r="X830">
        <f t="shared" si="217"/>
        <v>0</v>
      </c>
      <c r="Y830">
        <f t="shared" si="218"/>
        <v>0</v>
      </c>
      <c r="Z830">
        <f t="shared" si="219"/>
        <v>0</v>
      </c>
      <c r="AA830">
        <f t="shared" si="220"/>
        <v>0</v>
      </c>
      <c r="AB830">
        <f t="shared" si="221"/>
        <v>0</v>
      </c>
      <c r="AC830">
        <f t="shared" si="222"/>
        <v>0</v>
      </c>
      <c r="AD830">
        <f t="shared" si="223"/>
        <v>0</v>
      </c>
      <c r="AE830">
        <f t="shared" si="224"/>
        <v>0</v>
      </c>
      <c r="AH830">
        <f t="shared" si="225"/>
        <v>2</v>
      </c>
      <c r="AI830">
        <f t="shared" si="232"/>
        <v>2</v>
      </c>
      <c r="AJ830" s="5" t="str">
        <f t="shared" si="233"/>
        <v>Correct</v>
      </c>
      <c r="AK830" s="37"/>
      <c r="AL830" t="s">
        <v>94</v>
      </c>
      <c r="AM830">
        <v>79</v>
      </c>
      <c r="AN830" t="s">
        <v>95</v>
      </c>
      <c r="AO830" t="s">
        <v>251</v>
      </c>
      <c r="AP830" t="s">
        <v>107</v>
      </c>
      <c r="AQ830" t="s">
        <v>98</v>
      </c>
      <c r="AR830" s="1" t="s">
        <v>80</v>
      </c>
      <c r="AT830" t="s">
        <v>110</v>
      </c>
      <c r="AU830" t="s">
        <v>104</v>
      </c>
      <c r="AV830" t="s">
        <v>102</v>
      </c>
      <c r="AW830" s="1"/>
      <c r="AX830" t="s">
        <v>102</v>
      </c>
    </row>
    <row r="831" spans="1:50" x14ac:dyDescent="0.25">
      <c r="A831" s="1">
        <v>830</v>
      </c>
      <c r="C831" t="s">
        <v>20</v>
      </c>
      <c r="P831">
        <f t="shared" si="226"/>
        <v>1</v>
      </c>
      <c r="Q831">
        <f t="shared" si="227"/>
        <v>3</v>
      </c>
      <c r="S831">
        <f t="shared" si="228"/>
        <v>0</v>
      </c>
      <c r="T831">
        <f t="shared" si="229"/>
        <v>1</v>
      </c>
      <c r="U831">
        <f t="shared" si="230"/>
        <v>0</v>
      </c>
      <c r="V831">
        <f t="shared" si="231"/>
        <v>0</v>
      </c>
      <c r="W831">
        <f t="shared" si="216"/>
        <v>0</v>
      </c>
      <c r="X831">
        <f t="shared" si="217"/>
        <v>0</v>
      </c>
      <c r="Y831">
        <f t="shared" si="218"/>
        <v>0</v>
      </c>
      <c r="Z831">
        <f t="shared" si="219"/>
        <v>0</v>
      </c>
      <c r="AA831">
        <f t="shared" si="220"/>
        <v>0</v>
      </c>
      <c r="AB831">
        <f t="shared" si="221"/>
        <v>0</v>
      </c>
      <c r="AC831">
        <f t="shared" si="222"/>
        <v>0</v>
      </c>
      <c r="AD831">
        <f t="shared" si="223"/>
        <v>0</v>
      </c>
      <c r="AE831">
        <f t="shared" si="224"/>
        <v>0</v>
      </c>
      <c r="AH831">
        <f t="shared" si="225"/>
        <v>1</v>
      </c>
      <c r="AI831">
        <f t="shared" si="232"/>
        <v>1</v>
      </c>
      <c r="AJ831" s="5" t="str">
        <f t="shared" si="233"/>
        <v>Correct</v>
      </c>
      <c r="AK831" s="37"/>
      <c r="AL831" t="s">
        <v>94</v>
      </c>
      <c r="AM831">
        <v>35</v>
      </c>
      <c r="AN831" t="s">
        <v>95</v>
      </c>
      <c r="AO831" t="s">
        <v>146</v>
      </c>
      <c r="AP831" t="s">
        <v>107</v>
      </c>
      <c r="AR831" s="1" t="s">
        <v>80</v>
      </c>
      <c r="AS831" t="s">
        <v>108</v>
      </c>
      <c r="AT831" t="s">
        <v>110</v>
      </c>
      <c r="AU831" t="s">
        <v>101</v>
      </c>
      <c r="AV831" t="s">
        <v>102</v>
      </c>
      <c r="AW831" s="1"/>
      <c r="AX831" t="s">
        <v>102</v>
      </c>
    </row>
    <row r="832" spans="1:50" x14ac:dyDescent="0.25">
      <c r="A832" s="1">
        <v>831</v>
      </c>
      <c r="C832" t="s">
        <v>20</v>
      </c>
      <c r="E832" t="s">
        <v>22</v>
      </c>
      <c r="H832" t="s">
        <v>25</v>
      </c>
      <c r="I832" t="s">
        <v>267</v>
      </c>
      <c r="J832" t="s">
        <v>26</v>
      </c>
      <c r="K832" t="s">
        <v>27</v>
      </c>
      <c r="L832" t="s">
        <v>28</v>
      </c>
      <c r="M832" t="s">
        <v>29</v>
      </c>
      <c r="N832" t="s">
        <v>30</v>
      </c>
      <c r="P832">
        <f t="shared" si="226"/>
        <v>9</v>
      </c>
      <c r="Q832">
        <f t="shared" si="227"/>
        <v>0.33333333333333331</v>
      </c>
      <c r="S832">
        <f t="shared" si="228"/>
        <v>0</v>
      </c>
      <c r="T832">
        <f t="shared" si="229"/>
        <v>0.33333333333333331</v>
      </c>
      <c r="U832">
        <f t="shared" si="230"/>
        <v>0</v>
      </c>
      <c r="V832">
        <f t="shared" si="231"/>
        <v>0.33333333333333331</v>
      </c>
      <c r="W832">
        <f t="shared" si="216"/>
        <v>0</v>
      </c>
      <c r="X832">
        <f t="shared" si="217"/>
        <v>0</v>
      </c>
      <c r="Y832">
        <f t="shared" si="218"/>
        <v>0.33333333333333331</v>
      </c>
      <c r="Z832">
        <f t="shared" si="219"/>
        <v>0.33333333333333331</v>
      </c>
      <c r="AA832">
        <f t="shared" si="220"/>
        <v>0.33333333333333331</v>
      </c>
      <c r="AB832">
        <f t="shared" si="221"/>
        <v>0.33333333333333331</v>
      </c>
      <c r="AC832">
        <f t="shared" si="222"/>
        <v>0.33333333333333331</v>
      </c>
      <c r="AD832">
        <f t="shared" si="223"/>
        <v>0.33333333333333331</v>
      </c>
      <c r="AE832">
        <f t="shared" si="224"/>
        <v>0.33333333333333331</v>
      </c>
      <c r="AH832">
        <f t="shared" si="225"/>
        <v>3</v>
      </c>
      <c r="AI832">
        <f t="shared" si="232"/>
        <v>9</v>
      </c>
      <c r="AJ832" s="5" t="str">
        <f t="shared" si="233"/>
        <v>Correct</v>
      </c>
      <c r="AK832" s="37"/>
      <c r="AL832" t="s">
        <v>105</v>
      </c>
      <c r="AM832">
        <v>59</v>
      </c>
      <c r="AN832" t="s">
        <v>95</v>
      </c>
      <c r="AO832" t="s">
        <v>139</v>
      </c>
      <c r="AP832" t="s">
        <v>107</v>
      </c>
      <c r="AQ832" t="s">
        <v>98</v>
      </c>
      <c r="AR832" s="1" t="s">
        <v>80</v>
      </c>
      <c r="AS832" t="s">
        <v>114</v>
      </c>
      <c r="AT832" t="s">
        <v>133</v>
      </c>
      <c r="AU832" t="s">
        <v>101</v>
      </c>
      <c r="AV832" t="s">
        <v>102</v>
      </c>
      <c r="AW832" s="1"/>
      <c r="AX832" t="s">
        <v>102</v>
      </c>
    </row>
    <row r="833" spans="1:50" x14ac:dyDescent="0.25">
      <c r="A833" s="1">
        <v>832</v>
      </c>
      <c r="C833" t="s">
        <v>20</v>
      </c>
      <c r="D833" t="s">
        <v>21</v>
      </c>
      <c r="J833" t="s">
        <v>26</v>
      </c>
      <c r="P833">
        <f t="shared" si="226"/>
        <v>3</v>
      </c>
      <c r="Q833">
        <f t="shared" si="227"/>
        <v>1</v>
      </c>
      <c r="S833">
        <f t="shared" si="228"/>
        <v>0</v>
      </c>
      <c r="T833">
        <f t="shared" si="229"/>
        <v>1</v>
      </c>
      <c r="U833">
        <f t="shared" si="230"/>
        <v>1</v>
      </c>
      <c r="V833">
        <f t="shared" si="231"/>
        <v>0</v>
      </c>
      <c r="W833">
        <f t="shared" si="216"/>
        <v>0</v>
      </c>
      <c r="X833">
        <f t="shared" si="217"/>
        <v>0</v>
      </c>
      <c r="Y833">
        <f t="shared" si="218"/>
        <v>0</v>
      </c>
      <c r="Z833">
        <f t="shared" si="219"/>
        <v>0</v>
      </c>
      <c r="AA833">
        <f t="shared" si="220"/>
        <v>1</v>
      </c>
      <c r="AB833">
        <f t="shared" si="221"/>
        <v>0</v>
      </c>
      <c r="AC833">
        <f t="shared" si="222"/>
        <v>0</v>
      </c>
      <c r="AD833">
        <f t="shared" si="223"/>
        <v>0</v>
      </c>
      <c r="AE833">
        <f t="shared" si="224"/>
        <v>0</v>
      </c>
      <c r="AH833">
        <f t="shared" si="225"/>
        <v>3</v>
      </c>
      <c r="AI833">
        <f t="shared" si="232"/>
        <v>3</v>
      </c>
      <c r="AJ833" s="5" t="str">
        <f t="shared" si="233"/>
        <v>Correct</v>
      </c>
      <c r="AK833" s="37"/>
      <c r="AL833" t="s">
        <v>105</v>
      </c>
      <c r="AM833">
        <v>64</v>
      </c>
      <c r="AN833" t="s">
        <v>95</v>
      </c>
      <c r="AO833" t="s">
        <v>139</v>
      </c>
      <c r="AP833" t="s">
        <v>107</v>
      </c>
      <c r="AQ833" t="s">
        <v>98</v>
      </c>
      <c r="AR833" s="1" t="s">
        <v>80</v>
      </c>
      <c r="AS833" t="s">
        <v>109</v>
      </c>
      <c r="AT833" t="s">
        <v>103</v>
      </c>
      <c r="AU833" t="s">
        <v>104</v>
      </c>
      <c r="AV833" t="s">
        <v>102</v>
      </c>
      <c r="AW833" s="1"/>
      <c r="AX833" t="s">
        <v>102</v>
      </c>
    </row>
    <row r="834" spans="1:50" x14ac:dyDescent="0.25">
      <c r="A834" s="1">
        <v>833</v>
      </c>
      <c r="K834" t="s">
        <v>27</v>
      </c>
      <c r="P834">
        <f t="shared" si="226"/>
        <v>1</v>
      </c>
      <c r="Q834">
        <f t="shared" si="227"/>
        <v>3</v>
      </c>
      <c r="S834">
        <f t="shared" si="228"/>
        <v>0</v>
      </c>
      <c r="T834">
        <f t="shared" si="229"/>
        <v>0</v>
      </c>
      <c r="U834">
        <f t="shared" si="230"/>
        <v>0</v>
      </c>
      <c r="V834">
        <f t="shared" si="231"/>
        <v>0</v>
      </c>
      <c r="W834">
        <f t="shared" ref="W834:W897" si="234">IF($P834&lt;3,IF($F834=$F$1,1,0),IF($F834=$F$1,$Q834,0))</f>
        <v>0</v>
      </c>
      <c r="X834">
        <f t="shared" ref="X834:X897" si="235">IF($P834&lt;3,IF($G834=$G$1,1,0),IF($G834=$G$1,$Q834,0))</f>
        <v>0</v>
      </c>
      <c r="Y834">
        <f t="shared" ref="Y834:Y897" si="236">IF($P834&lt;3,IF($H834=$H$1,1,0),IF($H834=$H$1,$Q834,0))</f>
        <v>0</v>
      </c>
      <c r="Z834">
        <f t="shared" ref="Z834:Z897" si="237">IF($P834&lt;3,IF($I834=$I$1,1,0),IF($I834=$I$1,$Q834,0))</f>
        <v>0</v>
      </c>
      <c r="AA834">
        <f t="shared" ref="AA834:AA897" si="238">IF($P834&lt;3,IF($J834=$J$1,1,0),IF($J834=$J$1,$Q834,0))</f>
        <v>0</v>
      </c>
      <c r="AB834">
        <f t="shared" ref="AB834:AB897" si="239">IF($P834&lt;3,IF($K834=$K$1,1,0),IF($K834=$K$1,$Q834,0))</f>
        <v>1</v>
      </c>
      <c r="AC834">
        <f t="shared" ref="AC834:AC897" si="240">IF($P834&lt;3,IF($L834=$L$1,1,0),IF($L834=$L$1,$Q834,0))</f>
        <v>0</v>
      </c>
      <c r="AD834">
        <f t="shared" ref="AD834:AD897" si="241">IF($P834&lt;3,IF($M834=$M$1,1,0),IF($M834=$M$1,$Q834,0))</f>
        <v>0</v>
      </c>
      <c r="AE834">
        <f t="shared" ref="AE834:AE897" si="242">IF($P834&lt;3,IF($N834=$N$1,1,0),IF($N834=$N$1,$Q834,0))</f>
        <v>0</v>
      </c>
      <c r="AH834">
        <f t="shared" ref="AH834:AH897" si="243">SUM(S834:AE834)</f>
        <v>1</v>
      </c>
      <c r="AI834">
        <f t="shared" si="232"/>
        <v>1</v>
      </c>
      <c r="AJ834" s="5" t="str">
        <f t="shared" si="233"/>
        <v>Correct</v>
      </c>
      <c r="AK834" s="37"/>
      <c r="AL834" t="s">
        <v>94</v>
      </c>
      <c r="AM834">
        <v>76</v>
      </c>
      <c r="AN834" t="s">
        <v>95</v>
      </c>
      <c r="AO834" t="s">
        <v>139</v>
      </c>
      <c r="AP834" t="s">
        <v>107</v>
      </c>
      <c r="AR834" s="1" t="s">
        <v>355</v>
      </c>
      <c r="AS834" t="s">
        <v>99</v>
      </c>
      <c r="AT834" t="s">
        <v>110</v>
      </c>
      <c r="AU834" t="s">
        <v>104</v>
      </c>
      <c r="AV834" t="s">
        <v>102</v>
      </c>
      <c r="AW834" s="1"/>
      <c r="AX834" t="s">
        <v>98</v>
      </c>
    </row>
    <row r="835" spans="1:50" x14ac:dyDescent="0.25">
      <c r="A835" s="1">
        <v>834</v>
      </c>
      <c r="I835" t="s">
        <v>267</v>
      </c>
      <c r="L835" t="s">
        <v>28</v>
      </c>
      <c r="P835">
        <f t="shared" ref="P835:P898" si="244">COUNTA(B835:N835)</f>
        <v>2</v>
      </c>
      <c r="Q835">
        <f t="shared" ref="Q835:Q898" si="245">3/P835</f>
        <v>1.5</v>
      </c>
      <c r="S835">
        <f t="shared" ref="S835:S898" si="246">IF($P835&lt;3,IF($B835=$B$1,1,0),IF($B835=$B$1,$Q835,0))</f>
        <v>0</v>
      </c>
      <c r="T835">
        <f t="shared" ref="T835:T898" si="247">IF($P835&lt;3,IF($C835=$C$1,1,0),IF($C835=$C$1,$Q835,0))</f>
        <v>0</v>
      </c>
      <c r="U835">
        <f t="shared" ref="U835:U898" si="248">IF($P835&lt;3,IF($D835=$D$1,1,0),IF($D835=$D$1,$Q835,0))</f>
        <v>0</v>
      </c>
      <c r="V835">
        <f t="shared" ref="V835:V898" si="249">IF($P835&lt;3,IF($E835=$E$1,1,0),IF($E835=$E$1,$Q835,0))</f>
        <v>0</v>
      </c>
      <c r="W835">
        <f t="shared" si="234"/>
        <v>0</v>
      </c>
      <c r="X835">
        <f t="shared" si="235"/>
        <v>0</v>
      </c>
      <c r="Y835">
        <f t="shared" si="236"/>
        <v>0</v>
      </c>
      <c r="Z835">
        <f t="shared" si="237"/>
        <v>1</v>
      </c>
      <c r="AA835">
        <f t="shared" si="238"/>
        <v>0</v>
      </c>
      <c r="AB835">
        <f t="shared" si="239"/>
        <v>0</v>
      </c>
      <c r="AC835">
        <f t="shared" si="240"/>
        <v>1</v>
      </c>
      <c r="AD835">
        <f t="shared" si="241"/>
        <v>0</v>
      </c>
      <c r="AE835">
        <f t="shared" si="242"/>
        <v>0</v>
      </c>
      <c r="AH835">
        <f t="shared" si="243"/>
        <v>2</v>
      </c>
      <c r="AI835">
        <f t="shared" ref="AI835:AI898" si="250">P835</f>
        <v>2</v>
      </c>
      <c r="AJ835" s="5" t="str">
        <f t="shared" ref="AJ835:AJ898" si="251">IF(AH835=AI835,"Correct",IF(AH835=3,"Correct","Wrong"))</f>
        <v>Correct</v>
      </c>
      <c r="AK835" s="37"/>
      <c r="AL835" t="s">
        <v>94</v>
      </c>
      <c r="AM835">
        <v>43</v>
      </c>
      <c r="AN835" t="s">
        <v>95</v>
      </c>
      <c r="AO835" t="s">
        <v>158</v>
      </c>
      <c r="AQ835" t="s">
        <v>102</v>
      </c>
      <c r="AR835" s="1" t="s">
        <v>80</v>
      </c>
      <c r="AS835" t="s">
        <v>108</v>
      </c>
      <c r="AT835" t="s">
        <v>110</v>
      </c>
      <c r="AW835" s="1"/>
    </row>
    <row r="836" spans="1:50" x14ac:dyDescent="0.25">
      <c r="A836" s="1">
        <v>835</v>
      </c>
      <c r="H836" t="s">
        <v>25</v>
      </c>
      <c r="I836" t="s">
        <v>267</v>
      </c>
      <c r="K836" t="s">
        <v>27</v>
      </c>
      <c r="N836" t="s">
        <v>30</v>
      </c>
      <c r="P836">
        <f t="shared" si="244"/>
        <v>4</v>
      </c>
      <c r="Q836">
        <f t="shared" si="245"/>
        <v>0.75</v>
      </c>
      <c r="S836">
        <f t="shared" si="246"/>
        <v>0</v>
      </c>
      <c r="T836">
        <f t="shared" si="247"/>
        <v>0</v>
      </c>
      <c r="U836">
        <f t="shared" si="248"/>
        <v>0</v>
      </c>
      <c r="V836">
        <f t="shared" si="249"/>
        <v>0</v>
      </c>
      <c r="W836">
        <f t="shared" si="234"/>
        <v>0</v>
      </c>
      <c r="X836">
        <f t="shared" si="235"/>
        <v>0</v>
      </c>
      <c r="Y836">
        <f t="shared" si="236"/>
        <v>0.75</v>
      </c>
      <c r="Z836">
        <f t="shared" si="237"/>
        <v>0.75</v>
      </c>
      <c r="AA836">
        <f t="shared" si="238"/>
        <v>0</v>
      </c>
      <c r="AB836">
        <f t="shared" si="239"/>
        <v>0.75</v>
      </c>
      <c r="AC836">
        <f t="shared" si="240"/>
        <v>0</v>
      </c>
      <c r="AD836">
        <f t="shared" si="241"/>
        <v>0</v>
      </c>
      <c r="AE836">
        <f t="shared" si="242"/>
        <v>0.75</v>
      </c>
      <c r="AH836">
        <f t="shared" si="243"/>
        <v>3</v>
      </c>
      <c r="AI836">
        <f t="shared" si="250"/>
        <v>4</v>
      </c>
      <c r="AJ836" s="5" t="str">
        <f t="shared" si="251"/>
        <v>Correct</v>
      </c>
      <c r="AK836" s="37"/>
      <c r="AL836" t="s">
        <v>94</v>
      </c>
      <c r="AM836">
        <v>57</v>
      </c>
      <c r="AN836" t="s">
        <v>95</v>
      </c>
      <c r="AO836" t="s">
        <v>158</v>
      </c>
      <c r="AP836" t="s">
        <v>107</v>
      </c>
      <c r="AQ836" t="s">
        <v>98</v>
      </c>
      <c r="AR836" s="1" t="s">
        <v>85</v>
      </c>
      <c r="AS836" t="s">
        <v>114</v>
      </c>
      <c r="AT836" t="s">
        <v>137</v>
      </c>
      <c r="AU836" t="s">
        <v>101</v>
      </c>
      <c r="AV836" t="s">
        <v>102</v>
      </c>
      <c r="AW836" s="1"/>
      <c r="AX836" t="s">
        <v>102</v>
      </c>
    </row>
    <row r="837" spans="1:50" x14ac:dyDescent="0.25">
      <c r="A837" s="1">
        <v>836</v>
      </c>
      <c r="J837" t="s">
        <v>26</v>
      </c>
      <c r="L837" t="s">
        <v>28</v>
      </c>
      <c r="P837">
        <f t="shared" si="244"/>
        <v>2</v>
      </c>
      <c r="Q837">
        <f t="shared" si="245"/>
        <v>1.5</v>
      </c>
      <c r="S837">
        <f t="shared" si="246"/>
        <v>0</v>
      </c>
      <c r="T837">
        <f t="shared" si="247"/>
        <v>0</v>
      </c>
      <c r="U837">
        <f t="shared" si="248"/>
        <v>0</v>
      </c>
      <c r="V837">
        <f t="shared" si="249"/>
        <v>0</v>
      </c>
      <c r="W837">
        <f t="shared" si="234"/>
        <v>0</v>
      </c>
      <c r="X837">
        <f t="shared" si="235"/>
        <v>0</v>
      </c>
      <c r="Y837">
        <f t="shared" si="236"/>
        <v>0</v>
      </c>
      <c r="Z837">
        <f t="shared" si="237"/>
        <v>0</v>
      </c>
      <c r="AA837">
        <f t="shared" si="238"/>
        <v>1</v>
      </c>
      <c r="AB837">
        <f t="shared" si="239"/>
        <v>0</v>
      </c>
      <c r="AC837">
        <f t="shared" si="240"/>
        <v>1</v>
      </c>
      <c r="AD837">
        <f t="shared" si="241"/>
        <v>0</v>
      </c>
      <c r="AE837">
        <f t="shared" si="242"/>
        <v>0</v>
      </c>
      <c r="AH837">
        <f t="shared" si="243"/>
        <v>2</v>
      </c>
      <c r="AI837">
        <f t="shared" si="250"/>
        <v>2</v>
      </c>
      <c r="AJ837" s="5" t="str">
        <f t="shared" si="251"/>
        <v>Correct</v>
      </c>
      <c r="AK837" s="37"/>
      <c r="AL837" t="s">
        <v>94</v>
      </c>
      <c r="AM837">
        <v>51</v>
      </c>
      <c r="AN837" t="s">
        <v>95</v>
      </c>
      <c r="AO837" t="s">
        <v>158</v>
      </c>
      <c r="AP837" t="s">
        <v>97</v>
      </c>
      <c r="AQ837" t="s">
        <v>98</v>
      </c>
      <c r="AR837" s="1" t="s">
        <v>80</v>
      </c>
      <c r="AS837" t="s">
        <v>99</v>
      </c>
      <c r="AT837" t="s">
        <v>120</v>
      </c>
      <c r="AU837" t="s">
        <v>123</v>
      </c>
      <c r="AV837" t="s">
        <v>98</v>
      </c>
      <c r="AW837" s="1"/>
      <c r="AX837" t="s">
        <v>102</v>
      </c>
    </row>
    <row r="838" spans="1:50" x14ac:dyDescent="0.25">
      <c r="A838" s="1">
        <v>837</v>
      </c>
      <c r="J838" t="s">
        <v>26</v>
      </c>
      <c r="L838" t="s">
        <v>28</v>
      </c>
      <c r="N838" t="s">
        <v>30</v>
      </c>
      <c r="P838">
        <f t="shared" si="244"/>
        <v>3</v>
      </c>
      <c r="Q838">
        <f t="shared" si="245"/>
        <v>1</v>
      </c>
      <c r="S838">
        <f t="shared" si="246"/>
        <v>0</v>
      </c>
      <c r="T838">
        <f t="shared" si="247"/>
        <v>0</v>
      </c>
      <c r="U838">
        <f t="shared" si="248"/>
        <v>0</v>
      </c>
      <c r="V838">
        <f t="shared" si="249"/>
        <v>0</v>
      </c>
      <c r="W838">
        <f t="shared" si="234"/>
        <v>0</v>
      </c>
      <c r="X838">
        <f t="shared" si="235"/>
        <v>0</v>
      </c>
      <c r="Y838">
        <f t="shared" si="236"/>
        <v>0</v>
      </c>
      <c r="Z838">
        <f t="shared" si="237"/>
        <v>0</v>
      </c>
      <c r="AA838">
        <f t="shared" si="238"/>
        <v>1</v>
      </c>
      <c r="AB838">
        <f t="shared" si="239"/>
        <v>0</v>
      </c>
      <c r="AC838">
        <f t="shared" si="240"/>
        <v>1</v>
      </c>
      <c r="AD838">
        <f t="shared" si="241"/>
        <v>0</v>
      </c>
      <c r="AE838">
        <f t="shared" si="242"/>
        <v>1</v>
      </c>
      <c r="AH838">
        <f t="shared" si="243"/>
        <v>3</v>
      </c>
      <c r="AI838">
        <f t="shared" si="250"/>
        <v>3</v>
      </c>
      <c r="AJ838" s="5" t="str">
        <f t="shared" si="251"/>
        <v>Correct</v>
      </c>
      <c r="AK838" s="37"/>
      <c r="AL838" t="s">
        <v>94</v>
      </c>
      <c r="AM838">
        <v>63</v>
      </c>
      <c r="AN838" t="s">
        <v>95</v>
      </c>
      <c r="AO838" t="s">
        <v>158</v>
      </c>
      <c r="AP838" t="s">
        <v>128</v>
      </c>
      <c r="AQ838" t="s">
        <v>98</v>
      </c>
      <c r="AR838" s="1" t="s">
        <v>80</v>
      </c>
      <c r="AS838" t="s">
        <v>114</v>
      </c>
      <c r="AT838" t="s">
        <v>103</v>
      </c>
      <c r="AU838" t="s">
        <v>101</v>
      </c>
      <c r="AV838" t="s">
        <v>102</v>
      </c>
      <c r="AW838" s="1"/>
      <c r="AX838" t="s">
        <v>102</v>
      </c>
    </row>
    <row r="839" spans="1:50" x14ac:dyDescent="0.25">
      <c r="A839" s="1">
        <v>838</v>
      </c>
      <c r="K839" t="s">
        <v>27</v>
      </c>
      <c r="L839" t="s">
        <v>28</v>
      </c>
      <c r="M839" t="s">
        <v>29</v>
      </c>
      <c r="N839" t="s">
        <v>30</v>
      </c>
      <c r="P839">
        <f t="shared" si="244"/>
        <v>4</v>
      </c>
      <c r="Q839">
        <f t="shared" si="245"/>
        <v>0.75</v>
      </c>
      <c r="S839">
        <f t="shared" si="246"/>
        <v>0</v>
      </c>
      <c r="T839">
        <f t="shared" si="247"/>
        <v>0</v>
      </c>
      <c r="U839">
        <f t="shared" si="248"/>
        <v>0</v>
      </c>
      <c r="V839">
        <f t="shared" si="249"/>
        <v>0</v>
      </c>
      <c r="W839">
        <f t="shared" si="234"/>
        <v>0</v>
      </c>
      <c r="X839">
        <f t="shared" si="235"/>
        <v>0</v>
      </c>
      <c r="Y839">
        <f t="shared" si="236"/>
        <v>0</v>
      </c>
      <c r="Z839">
        <f t="shared" si="237"/>
        <v>0</v>
      </c>
      <c r="AA839">
        <f t="shared" si="238"/>
        <v>0</v>
      </c>
      <c r="AB839">
        <f t="shared" si="239"/>
        <v>0.75</v>
      </c>
      <c r="AC839">
        <f t="shared" si="240"/>
        <v>0.75</v>
      </c>
      <c r="AD839">
        <f t="shared" si="241"/>
        <v>0.75</v>
      </c>
      <c r="AE839">
        <f t="shared" si="242"/>
        <v>0.75</v>
      </c>
      <c r="AH839">
        <f t="shared" si="243"/>
        <v>3</v>
      </c>
      <c r="AI839">
        <f t="shared" si="250"/>
        <v>4</v>
      </c>
      <c r="AJ839" s="5" t="str">
        <f t="shared" si="251"/>
        <v>Correct</v>
      </c>
      <c r="AK839" s="37"/>
      <c r="AL839" t="s">
        <v>94</v>
      </c>
      <c r="AM839">
        <v>58</v>
      </c>
      <c r="AN839" t="s">
        <v>95</v>
      </c>
      <c r="AO839" t="s">
        <v>243</v>
      </c>
      <c r="AP839" t="s">
        <v>107</v>
      </c>
      <c r="AQ839" t="s">
        <v>98</v>
      </c>
      <c r="AR839" s="1" t="s">
        <v>80</v>
      </c>
      <c r="AT839" t="s">
        <v>103</v>
      </c>
      <c r="AU839" t="s">
        <v>104</v>
      </c>
      <c r="AV839" t="s">
        <v>102</v>
      </c>
      <c r="AW839" s="1"/>
      <c r="AX839" t="s">
        <v>98</v>
      </c>
    </row>
    <row r="840" spans="1:50" x14ac:dyDescent="0.25">
      <c r="A840" s="1">
        <v>839</v>
      </c>
      <c r="C840" t="s">
        <v>20</v>
      </c>
      <c r="D840" t="s">
        <v>21</v>
      </c>
      <c r="J840" t="s">
        <v>26</v>
      </c>
      <c r="P840">
        <f t="shared" si="244"/>
        <v>3</v>
      </c>
      <c r="Q840">
        <f t="shared" si="245"/>
        <v>1</v>
      </c>
      <c r="S840">
        <f t="shared" si="246"/>
        <v>0</v>
      </c>
      <c r="T840">
        <f t="shared" si="247"/>
        <v>1</v>
      </c>
      <c r="U840">
        <f t="shared" si="248"/>
        <v>1</v>
      </c>
      <c r="V840">
        <f t="shared" si="249"/>
        <v>0</v>
      </c>
      <c r="W840">
        <f t="shared" si="234"/>
        <v>0</v>
      </c>
      <c r="X840">
        <f t="shared" si="235"/>
        <v>0</v>
      </c>
      <c r="Y840">
        <f t="shared" si="236"/>
        <v>0</v>
      </c>
      <c r="Z840">
        <f t="shared" si="237"/>
        <v>0</v>
      </c>
      <c r="AA840">
        <f t="shared" si="238"/>
        <v>1</v>
      </c>
      <c r="AB840">
        <f t="shared" si="239"/>
        <v>0</v>
      </c>
      <c r="AC840">
        <f t="shared" si="240"/>
        <v>0</v>
      </c>
      <c r="AD840">
        <f t="shared" si="241"/>
        <v>0</v>
      </c>
      <c r="AE840">
        <f t="shared" si="242"/>
        <v>0</v>
      </c>
      <c r="AH840">
        <f t="shared" si="243"/>
        <v>3</v>
      </c>
      <c r="AI840">
        <f t="shared" si="250"/>
        <v>3</v>
      </c>
      <c r="AJ840" s="5" t="str">
        <f t="shared" si="251"/>
        <v>Correct</v>
      </c>
      <c r="AK840" s="37"/>
      <c r="AL840" t="s">
        <v>94</v>
      </c>
      <c r="AM840">
        <v>71</v>
      </c>
      <c r="AN840" t="s">
        <v>95</v>
      </c>
      <c r="AO840" t="s">
        <v>117</v>
      </c>
      <c r="AP840" t="s">
        <v>97</v>
      </c>
      <c r="AQ840" t="s">
        <v>98</v>
      </c>
      <c r="AR840" s="1" t="s">
        <v>80</v>
      </c>
      <c r="AS840" t="s">
        <v>108</v>
      </c>
      <c r="AT840" t="s">
        <v>100</v>
      </c>
      <c r="AU840" t="s">
        <v>104</v>
      </c>
      <c r="AV840" t="s">
        <v>102</v>
      </c>
      <c r="AW840" s="1"/>
      <c r="AX840" t="s">
        <v>102</v>
      </c>
    </row>
    <row r="841" spans="1:50" x14ac:dyDescent="0.25">
      <c r="A841" s="1">
        <v>840</v>
      </c>
      <c r="J841" t="s">
        <v>26</v>
      </c>
      <c r="P841">
        <f t="shared" si="244"/>
        <v>1</v>
      </c>
      <c r="Q841">
        <f t="shared" si="245"/>
        <v>3</v>
      </c>
      <c r="S841">
        <f t="shared" si="246"/>
        <v>0</v>
      </c>
      <c r="T841">
        <f t="shared" si="247"/>
        <v>0</v>
      </c>
      <c r="U841">
        <f t="shared" si="248"/>
        <v>0</v>
      </c>
      <c r="V841">
        <f t="shared" si="249"/>
        <v>0</v>
      </c>
      <c r="W841">
        <f t="shared" si="234"/>
        <v>0</v>
      </c>
      <c r="X841">
        <f t="shared" si="235"/>
        <v>0</v>
      </c>
      <c r="Y841">
        <f t="shared" si="236"/>
        <v>0</v>
      </c>
      <c r="Z841">
        <f t="shared" si="237"/>
        <v>0</v>
      </c>
      <c r="AA841">
        <f t="shared" si="238"/>
        <v>1</v>
      </c>
      <c r="AB841">
        <f t="shared" si="239"/>
        <v>0</v>
      </c>
      <c r="AC841">
        <f t="shared" si="240"/>
        <v>0</v>
      </c>
      <c r="AD841">
        <f t="shared" si="241"/>
        <v>0</v>
      </c>
      <c r="AE841">
        <f t="shared" si="242"/>
        <v>0</v>
      </c>
      <c r="AH841">
        <f t="shared" si="243"/>
        <v>1</v>
      </c>
      <c r="AI841">
        <f t="shared" si="250"/>
        <v>1</v>
      </c>
      <c r="AJ841" s="5" t="str">
        <f t="shared" si="251"/>
        <v>Correct</v>
      </c>
      <c r="AK841" s="37"/>
      <c r="AL841" t="s">
        <v>94</v>
      </c>
      <c r="AM841">
        <v>38</v>
      </c>
      <c r="AN841" t="s">
        <v>95</v>
      </c>
      <c r="AO841" t="s">
        <v>235</v>
      </c>
      <c r="AP841" t="s">
        <v>107</v>
      </c>
      <c r="AQ841" t="s">
        <v>102</v>
      </c>
      <c r="AR841" s="1" t="s">
        <v>80</v>
      </c>
      <c r="AT841" t="s">
        <v>120</v>
      </c>
      <c r="AU841" t="s">
        <v>101</v>
      </c>
      <c r="AV841" t="s">
        <v>102</v>
      </c>
      <c r="AW841" s="1"/>
      <c r="AX841" t="s">
        <v>102</v>
      </c>
    </row>
    <row r="842" spans="1:50" x14ac:dyDescent="0.25">
      <c r="A842" s="1">
        <v>841</v>
      </c>
      <c r="C842" t="s">
        <v>20</v>
      </c>
      <c r="D842" t="s">
        <v>21</v>
      </c>
      <c r="I842" t="s">
        <v>267</v>
      </c>
      <c r="J842" t="s">
        <v>26</v>
      </c>
      <c r="L842" t="s">
        <v>28</v>
      </c>
      <c r="M842" t="s">
        <v>29</v>
      </c>
      <c r="P842">
        <f t="shared" si="244"/>
        <v>6</v>
      </c>
      <c r="Q842">
        <f t="shared" si="245"/>
        <v>0.5</v>
      </c>
      <c r="S842">
        <f t="shared" si="246"/>
        <v>0</v>
      </c>
      <c r="T842">
        <f t="shared" si="247"/>
        <v>0.5</v>
      </c>
      <c r="U842">
        <f t="shared" si="248"/>
        <v>0.5</v>
      </c>
      <c r="V842">
        <f t="shared" si="249"/>
        <v>0</v>
      </c>
      <c r="W842">
        <f t="shared" si="234"/>
        <v>0</v>
      </c>
      <c r="X842">
        <f t="shared" si="235"/>
        <v>0</v>
      </c>
      <c r="Y842">
        <f t="shared" si="236"/>
        <v>0</v>
      </c>
      <c r="Z842">
        <f t="shared" si="237"/>
        <v>0.5</v>
      </c>
      <c r="AA842">
        <f t="shared" si="238"/>
        <v>0.5</v>
      </c>
      <c r="AB842">
        <f t="shared" si="239"/>
        <v>0</v>
      </c>
      <c r="AC842">
        <f t="shared" si="240"/>
        <v>0.5</v>
      </c>
      <c r="AD842">
        <f t="shared" si="241"/>
        <v>0.5</v>
      </c>
      <c r="AE842">
        <f t="shared" si="242"/>
        <v>0</v>
      </c>
      <c r="AH842">
        <f t="shared" si="243"/>
        <v>3</v>
      </c>
      <c r="AI842">
        <f t="shared" si="250"/>
        <v>6</v>
      </c>
      <c r="AJ842" s="5" t="str">
        <f t="shared" si="251"/>
        <v>Correct</v>
      </c>
      <c r="AK842" s="37"/>
      <c r="AL842" t="s">
        <v>94</v>
      </c>
      <c r="AM842">
        <v>81</v>
      </c>
      <c r="AN842" t="s">
        <v>121</v>
      </c>
      <c r="AO842" t="s">
        <v>170</v>
      </c>
      <c r="AP842" t="s">
        <v>107</v>
      </c>
      <c r="AR842" s="1" t="s">
        <v>80</v>
      </c>
      <c r="AS842" t="s">
        <v>109</v>
      </c>
      <c r="AT842" t="s">
        <v>137</v>
      </c>
      <c r="AU842" t="s">
        <v>104</v>
      </c>
      <c r="AV842" t="s">
        <v>102</v>
      </c>
      <c r="AW842" s="1"/>
      <c r="AX842" t="s">
        <v>102</v>
      </c>
    </row>
    <row r="843" spans="1:50" x14ac:dyDescent="0.25">
      <c r="A843" s="1">
        <v>842</v>
      </c>
      <c r="D843" t="s">
        <v>21</v>
      </c>
      <c r="P843">
        <f t="shared" si="244"/>
        <v>1</v>
      </c>
      <c r="Q843">
        <f t="shared" si="245"/>
        <v>3</v>
      </c>
      <c r="S843">
        <f t="shared" si="246"/>
        <v>0</v>
      </c>
      <c r="T843">
        <f t="shared" si="247"/>
        <v>0</v>
      </c>
      <c r="U843">
        <f t="shared" si="248"/>
        <v>1</v>
      </c>
      <c r="V843">
        <f t="shared" si="249"/>
        <v>0</v>
      </c>
      <c r="W843">
        <f t="shared" si="234"/>
        <v>0</v>
      </c>
      <c r="X843">
        <f t="shared" si="235"/>
        <v>0</v>
      </c>
      <c r="Y843">
        <f t="shared" si="236"/>
        <v>0</v>
      </c>
      <c r="Z843">
        <f t="shared" si="237"/>
        <v>0</v>
      </c>
      <c r="AA843">
        <f t="shared" si="238"/>
        <v>0</v>
      </c>
      <c r="AB843">
        <f t="shared" si="239"/>
        <v>0</v>
      </c>
      <c r="AC843">
        <f t="shared" si="240"/>
        <v>0</v>
      </c>
      <c r="AD843">
        <f t="shared" si="241"/>
        <v>0</v>
      </c>
      <c r="AE843">
        <f t="shared" si="242"/>
        <v>0</v>
      </c>
      <c r="AH843">
        <f t="shared" si="243"/>
        <v>1</v>
      </c>
      <c r="AI843">
        <f t="shared" si="250"/>
        <v>1</v>
      </c>
      <c r="AJ843" s="5" t="str">
        <f t="shared" si="251"/>
        <v>Correct</v>
      </c>
      <c r="AK843" s="37"/>
      <c r="AL843" t="s">
        <v>94</v>
      </c>
      <c r="AM843">
        <v>68</v>
      </c>
      <c r="AN843" t="s">
        <v>121</v>
      </c>
      <c r="AO843" t="s">
        <v>170</v>
      </c>
      <c r="AP843" t="s">
        <v>107</v>
      </c>
      <c r="AQ843" t="s">
        <v>98</v>
      </c>
      <c r="AR843" s="1" t="s">
        <v>80</v>
      </c>
      <c r="AS843" t="s">
        <v>109</v>
      </c>
      <c r="AT843" t="s">
        <v>120</v>
      </c>
      <c r="AU843" t="s">
        <v>104</v>
      </c>
      <c r="AV843" t="s">
        <v>102</v>
      </c>
      <c r="AW843" s="1"/>
      <c r="AX843" t="s">
        <v>102</v>
      </c>
    </row>
    <row r="844" spans="1:50" x14ac:dyDescent="0.25">
      <c r="A844" s="1">
        <v>843</v>
      </c>
      <c r="C844" t="s">
        <v>20</v>
      </c>
      <c r="J844" t="s">
        <v>26</v>
      </c>
      <c r="M844" t="s">
        <v>29</v>
      </c>
      <c r="N844" t="s">
        <v>30</v>
      </c>
      <c r="P844">
        <f t="shared" si="244"/>
        <v>4</v>
      </c>
      <c r="Q844">
        <f t="shared" si="245"/>
        <v>0.75</v>
      </c>
      <c r="S844">
        <f t="shared" si="246"/>
        <v>0</v>
      </c>
      <c r="T844">
        <f t="shared" si="247"/>
        <v>0.75</v>
      </c>
      <c r="U844">
        <f t="shared" si="248"/>
        <v>0</v>
      </c>
      <c r="V844">
        <f t="shared" si="249"/>
        <v>0</v>
      </c>
      <c r="W844">
        <f t="shared" si="234"/>
        <v>0</v>
      </c>
      <c r="X844">
        <f t="shared" si="235"/>
        <v>0</v>
      </c>
      <c r="Y844">
        <f t="shared" si="236"/>
        <v>0</v>
      </c>
      <c r="Z844">
        <f t="shared" si="237"/>
        <v>0</v>
      </c>
      <c r="AA844">
        <f t="shared" si="238"/>
        <v>0.75</v>
      </c>
      <c r="AB844">
        <f t="shared" si="239"/>
        <v>0</v>
      </c>
      <c r="AC844">
        <f t="shared" si="240"/>
        <v>0</v>
      </c>
      <c r="AD844">
        <f t="shared" si="241"/>
        <v>0.75</v>
      </c>
      <c r="AE844">
        <f t="shared" si="242"/>
        <v>0.75</v>
      </c>
      <c r="AH844">
        <f t="shared" si="243"/>
        <v>3</v>
      </c>
      <c r="AI844">
        <f t="shared" si="250"/>
        <v>4</v>
      </c>
      <c r="AJ844" s="5" t="str">
        <f t="shared" si="251"/>
        <v>Correct</v>
      </c>
      <c r="AK844" s="37"/>
      <c r="AL844" t="s">
        <v>94</v>
      </c>
      <c r="AM844">
        <v>44</v>
      </c>
      <c r="AN844" t="s">
        <v>121</v>
      </c>
      <c r="AO844" t="s">
        <v>168</v>
      </c>
      <c r="AP844" t="s">
        <v>97</v>
      </c>
      <c r="AR844" s="1" t="s">
        <v>80</v>
      </c>
      <c r="AT844" t="s">
        <v>103</v>
      </c>
      <c r="AU844" t="s">
        <v>101</v>
      </c>
      <c r="AV844" t="s">
        <v>98</v>
      </c>
      <c r="AW844" s="1"/>
      <c r="AX844" t="s">
        <v>102</v>
      </c>
    </row>
    <row r="845" spans="1:50" x14ac:dyDescent="0.25">
      <c r="A845" s="1">
        <v>844</v>
      </c>
      <c r="C845" t="s">
        <v>20</v>
      </c>
      <c r="D845" t="s">
        <v>21</v>
      </c>
      <c r="E845" t="s">
        <v>22</v>
      </c>
      <c r="N845" t="s">
        <v>30</v>
      </c>
      <c r="P845">
        <f t="shared" si="244"/>
        <v>4</v>
      </c>
      <c r="Q845">
        <f t="shared" si="245"/>
        <v>0.75</v>
      </c>
      <c r="S845">
        <f t="shared" si="246"/>
        <v>0</v>
      </c>
      <c r="T845">
        <f t="shared" si="247"/>
        <v>0.75</v>
      </c>
      <c r="U845">
        <f t="shared" si="248"/>
        <v>0.75</v>
      </c>
      <c r="V845">
        <f t="shared" si="249"/>
        <v>0.75</v>
      </c>
      <c r="W845">
        <f t="shared" si="234"/>
        <v>0</v>
      </c>
      <c r="X845">
        <f t="shared" si="235"/>
        <v>0</v>
      </c>
      <c r="Y845">
        <f t="shared" si="236"/>
        <v>0</v>
      </c>
      <c r="Z845">
        <f t="shared" si="237"/>
        <v>0</v>
      </c>
      <c r="AA845">
        <f t="shared" si="238"/>
        <v>0</v>
      </c>
      <c r="AB845">
        <f t="shared" si="239"/>
        <v>0</v>
      </c>
      <c r="AC845">
        <f t="shared" si="240"/>
        <v>0</v>
      </c>
      <c r="AD845">
        <f t="shared" si="241"/>
        <v>0</v>
      </c>
      <c r="AE845">
        <f t="shared" si="242"/>
        <v>0.75</v>
      </c>
      <c r="AH845">
        <f t="shared" si="243"/>
        <v>3</v>
      </c>
      <c r="AI845">
        <f t="shared" si="250"/>
        <v>4</v>
      </c>
      <c r="AJ845" s="5" t="str">
        <f t="shared" si="251"/>
        <v>Correct</v>
      </c>
      <c r="AK845" s="37"/>
      <c r="AL845" t="s">
        <v>94</v>
      </c>
      <c r="AM845">
        <v>82</v>
      </c>
      <c r="AN845" t="s">
        <v>121</v>
      </c>
      <c r="AO845" t="s">
        <v>170</v>
      </c>
      <c r="AP845" t="s">
        <v>107</v>
      </c>
      <c r="AQ845" t="s">
        <v>98</v>
      </c>
      <c r="AR845" s="1" t="s">
        <v>80</v>
      </c>
      <c r="AS845" t="s">
        <v>99</v>
      </c>
      <c r="AT845" t="s">
        <v>103</v>
      </c>
      <c r="AU845" t="s">
        <v>104</v>
      </c>
      <c r="AV845" t="s">
        <v>102</v>
      </c>
      <c r="AW845" s="1"/>
      <c r="AX845" t="s">
        <v>98</v>
      </c>
    </row>
    <row r="846" spans="1:50" x14ac:dyDescent="0.25">
      <c r="A846" s="1">
        <v>845</v>
      </c>
      <c r="D846" t="s">
        <v>21</v>
      </c>
      <c r="J846" t="s">
        <v>26</v>
      </c>
      <c r="N846" t="s">
        <v>30</v>
      </c>
      <c r="P846">
        <f t="shared" si="244"/>
        <v>3</v>
      </c>
      <c r="Q846">
        <f t="shared" si="245"/>
        <v>1</v>
      </c>
      <c r="S846">
        <f t="shared" si="246"/>
        <v>0</v>
      </c>
      <c r="T846">
        <f t="shared" si="247"/>
        <v>0</v>
      </c>
      <c r="U846">
        <f t="shared" si="248"/>
        <v>1</v>
      </c>
      <c r="V846">
        <f t="shared" si="249"/>
        <v>0</v>
      </c>
      <c r="W846">
        <f t="shared" si="234"/>
        <v>0</v>
      </c>
      <c r="X846">
        <f t="shared" si="235"/>
        <v>0</v>
      </c>
      <c r="Y846">
        <f t="shared" si="236"/>
        <v>0</v>
      </c>
      <c r="Z846">
        <f t="shared" si="237"/>
        <v>0</v>
      </c>
      <c r="AA846">
        <f t="shared" si="238"/>
        <v>1</v>
      </c>
      <c r="AB846">
        <f t="shared" si="239"/>
        <v>0</v>
      </c>
      <c r="AC846">
        <f t="shared" si="240"/>
        <v>0</v>
      </c>
      <c r="AD846">
        <f t="shared" si="241"/>
        <v>0</v>
      </c>
      <c r="AE846">
        <f t="shared" si="242"/>
        <v>1</v>
      </c>
      <c r="AH846">
        <f t="shared" si="243"/>
        <v>3</v>
      </c>
      <c r="AI846">
        <f t="shared" si="250"/>
        <v>3</v>
      </c>
      <c r="AJ846" s="5" t="str">
        <f t="shared" si="251"/>
        <v>Correct</v>
      </c>
      <c r="AK846" s="37"/>
      <c r="AL846" t="s">
        <v>94</v>
      </c>
      <c r="AM846">
        <v>42</v>
      </c>
      <c r="AN846" t="s">
        <v>121</v>
      </c>
      <c r="AO846" t="s">
        <v>170</v>
      </c>
      <c r="AP846" t="s">
        <v>107</v>
      </c>
      <c r="AQ846" t="s">
        <v>98</v>
      </c>
      <c r="AR846" s="1"/>
      <c r="AS846" t="s">
        <v>109</v>
      </c>
      <c r="AT846" t="s">
        <v>110</v>
      </c>
      <c r="AU846" t="s">
        <v>104</v>
      </c>
      <c r="AV846" t="s">
        <v>102</v>
      </c>
      <c r="AW846" s="1"/>
      <c r="AX846" t="s">
        <v>98</v>
      </c>
    </row>
    <row r="847" spans="1:50" x14ac:dyDescent="0.25">
      <c r="A847" s="1">
        <v>846</v>
      </c>
      <c r="C847" t="s">
        <v>20</v>
      </c>
      <c r="F847" t="s">
        <v>23</v>
      </c>
      <c r="L847" t="s">
        <v>28</v>
      </c>
      <c r="P847">
        <f t="shared" si="244"/>
        <v>3</v>
      </c>
      <c r="Q847">
        <f t="shared" si="245"/>
        <v>1</v>
      </c>
      <c r="S847">
        <f t="shared" si="246"/>
        <v>0</v>
      </c>
      <c r="T847">
        <f t="shared" si="247"/>
        <v>1</v>
      </c>
      <c r="U847">
        <f t="shared" si="248"/>
        <v>0</v>
      </c>
      <c r="V847">
        <f t="shared" si="249"/>
        <v>0</v>
      </c>
      <c r="W847">
        <f t="shared" si="234"/>
        <v>1</v>
      </c>
      <c r="X847">
        <f t="shared" si="235"/>
        <v>0</v>
      </c>
      <c r="Y847">
        <f t="shared" si="236"/>
        <v>0</v>
      </c>
      <c r="Z847">
        <f t="shared" si="237"/>
        <v>0</v>
      </c>
      <c r="AA847">
        <f t="shared" si="238"/>
        <v>0</v>
      </c>
      <c r="AB847">
        <f t="shared" si="239"/>
        <v>0</v>
      </c>
      <c r="AC847">
        <f t="shared" si="240"/>
        <v>1</v>
      </c>
      <c r="AD847">
        <f t="shared" si="241"/>
        <v>0</v>
      </c>
      <c r="AE847">
        <f t="shared" si="242"/>
        <v>0</v>
      </c>
      <c r="AH847">
        <f t="shared" si="243"/>
        <v>3</v>
      </c>
      <c r="AI847">
        <f t="shared" si="250"/>
        <v>3</v>
      </c>
      <c r="AJ847" s="5" t="str">
        <f t="shared" si="251"/>
        <v>Correct</v>
      </c>
      <c r="AK847" s="37"/>
      <c r="AL847" t="s">
        <v>105</v>
      </c>
      <c r="AM847">
        <v>24</v>
      </c>
      <c r="AN847" t="s">
        <v>95</v>
      </c>
      <c r="AO847" t="s">
        <v>96</v>
      </c>
      <c r="AP847" t="s">
        <v>97</v>
      </c>
      <c r="AQ847" t="s">
        <v>98</v>
      </c>
      <c r="AR847" s="1" t="s">
        <v>80</v>
      </c>
      <c r="AS847" t="s">
        <v>109</v>
      </c>
      <c r="AT847" t="s">
        <v>133</v>
      </c>
      <c r="AU847" t="s">
        <v>136</v>
      </c>
      <c r="AV847" t="s">
        <v>102</v>
      </c>
      <c r="AW847" s="1" t="s">
        <v>90</v>
      </c>
      <c r="AX847" t="s">
        <v>102</v>
      </c>
    </row>
    <row r="848" spans="1:50" x14ac:dyDescent="0.25">
      <c r="A848" s="1">
        <v>847</v>
      </c>
      <c r="D848" t="s">
        <v>21</v>
      </c>
      <c r="J848" t="s">
        <v>26</v>
      </c>
      <c r="K848" t="s">
        <v>27</v>
      </c>
      <c r="P848">
        <f t="shared" si="244"/>
        <v>3</v>
      </c>
      <c r="Q848">
        <f t="shared" si="245"/>
        <v>1</v>
      </c>
      <c r="S848">
        <f t="shared" si="246"/>
        <v>0</v>
      </c>
      <c r="T848">
        <f t="shared" si="247"/>
        <v>0</v>
      </c>
      <c r="U848">
        <f t="shared" si="248"/>
        <v>1</v>
      </c>
      <c r="V848">
        <f t="shared" si="249"/>
        <v>0</v>
      </c>
      <c r="W848">
        <f t="shared" si="234"/>
        <v>0</v>
      </c>
      <c r="X848">
        <f t="shared" si="235"/>
        <v>0</v>
      </c>
      <c r="Y848">
        <f t="shared" si="236"/>
        <v>0</v>
      </c>
      <c r="Z848">
        <f t="shared" si="237"/>
        <v>0</v>
      </c>
      <c r="AA848">
        <f t="shared" si="238"/>
        <v>1</v>
      </c>
      <c r="AB848">
        <f t="shared" si="239"/>
        <v>1</v>
      </c>
      <c r="AC848">
        <f t="shared" si="240"/>
        <v>0</v>
      </c>
      <c r="AD848">
        <f t="shared" si="241"/>
        <v>0</v>
      </c>
      <c r="AE848">
        <f t="shared" si="242"/>
        <v>0</v>
      </c>
      <c r="AH848">
        <f t="shared" si="243"/>
        <v>3</v>
      </c>
      <c r="AI848">
        <f t="shared" si="250"/>
        <v>3</v>
      </c>
      <c r="AJ848" s="5" t="str">
        <f t="shared" si="251"/>
        <v>Correct</v>
      </c>
      <c r="AK848" s="37"/>
      <c r="AR848" s="1"/>
      <c r="AW848" s="1"/>
    </row>
    <row r="849" spans="1:50" x14ac:dyDescent="0.25">
      <c r="A849" s="1">
        <v>848</v>
      </c>
      <c r="P849">
        <f t="shared" si="244"/>
        <v>0</v>
      </c>
      <c r="Q849" t="e">
        <f t="shared" si="245"/>
        <v>#DIV/0!</v>
      </c>
      <c r="S849">
        <f t="shared" si="246"/>
        <v>0</v>
      </c>
      <c r="T849">
        <f t="shared" si="247"/>
        <v>0</v>
      </c>
      <c r="U849">
        <f t="shared" si="248"/>
        <v>0</v>
      </c>
      <c r="V849">
        <f t="shared" si="249"/>
        <v>0</v>
      </c>
      <c r="W849">
        <f t="shared" si="234"/>
        <v>0</v>
      </c>
      <c r="X849">
        <f t="shared" si="235"/>
        <v>0</v>
      </c>
      <c r="Y849">
        <f t="shared" si="236"/>
        <v>0</v>
      </c>
      <c r="Z849">
        <f t="shared" si="237"/>
        <v>0</v>
      </c>
      <c r="AA849">
        <f t="shared" si="238"/>
        <v>0</v>
      </c>
      <c r="AB849">
        <f t="shared" si="239"/>
        <v>0</v>
      </c>
      <c r="AC849">
        <f t="shared" si="240"/>
        <v>0</v>
      </c>
      <c r="AD849">
        <f t="shared" si="241"/>
        <v>0</v>
      </c>
      <c r="AE849">
        <f t="shared" si="242"/>
        <v>0</v>
      </c>
      <c r="AH849">
        <f t="shared" si="243"/>
        <v>0</v>
      </c>
      <c r="AI849">
        <f t="shared" si="250"/>
        <v>0</v>
      </c>
      <c r="AJ849" s="5" t="str">
        <f t="shared" si="251"/>
        <v>Correct</v>
      </c>
      <c r="AK849" s="37"/>
      <c r="AL849" t="s">
        <v>89</v>
      </c>
      <c r="AM849">
        <v>83</v>
      </c>
      <c r="AN849" t="s">
        <v>121</v>
      </c>
      <c r="AO849" t="s">
        <v>288</v>
      </c>
      <c r="AP849" t="s">
        <v>107</v>
      </c>
      <c r="AQ849" t="s">
        <v>98</v>
      </c>
      <c r="AR849" s="1" t="s">
        <v>80</v>
      </c>
      <c r="AS849" t="s">
        <v>99</v>
      </c>
      <c r="AT849" t="s">
        <v>103</v>
      </c>
      <c r="AU849" t="s">
        <v>104</v>
      </c>
      <c r="AV849" t="s">
        <v>102</v>
      </c>
      <c r="AW849" s="1" t="s">
        <v>91</v>
      </c>
      <c r="AX849" t="s">
        <v>98</v>
      </c>
    </row>
    <row r="850" spans="1:50" x14ac:dyDescent="0.25">
      <c r="A850" s="1">
        <v>849</v>
      </c>
      <c r="C850" t="s">
        <v>20</v>
      </c>
      <c r="D850" t="s">
        <v>21</v>
      </c>
      <c r="L850" t="s">
        <v>28</v>
      </c>
      <c r="P850">
        <f t="shared" si="244"/>
        <v>3</v>
      </c>
      <c r="Q850">
        <f t="shared" si="245"/>
        <v>1</v>
      </c>
      <c r="S850">
        <f t="shared" si="246"/>
        <v>0</v>
      </c>
      <c r="T850">
        <f t="shared" si="247"/>
        <v>1</v>
      </c>
      <c r="U850">
        <f t="shared" si="248"/>
        <v>1</v>
      </c>
      <c r="V850">
        <f t="shared" si="249"/>
        <v>0</v>
      </c>
      <c r="W850">
        <f t="shared" si="234"/>
        <v>0</v>
      </c>
      <c r="X850">
        <f t="shared" si="235"/>
        <v>0</v>
      </c>
      <c r="Y850">
        <f t="shared" si="236"/>
        <v>0</v>
      </c>
      <c r="Z850">
        <f t="shared" si="237"/>
        <v>0</v>
      </c>
      <c r="AA850">
        <f t="shared" si="238"/>
        <v>0</v>
      </c>
      <c r="AB850">
        <f t="shared" si="239"/>
        <v>0</v>
      </c>
      <c r="AC850">
        <f t="shared" si="240"/>
        <v>1</v>
      </c>
      <c r="AD850">
        <f t="shared" si="241"/>
        <v>0</v>
      </c>
      <c r="AE850">
        <f t="shared" si="242"/>
        <v>0</v>
      </c>
      <c r="AH850">
        <f t="shared" si="243"/>
        <v>3</v>
      </c>
      <c r="AI850">
        <f t="shared" si="250"/>
        <v>3</v>
      </c>
      <c r="AJ850" s="5" t="str">
        <f t="shared" si="251"/>
        <v>Correct</v>
      </c>
      <c r="AK850" s="37"/>
      <c r="AL850" t="s">
        <v>94</v>
      </c>
      <c r="AM850">
        <v>45</v>
      </c>
      <c r="AN850" t="s">
        <v>121</v>
      </c>
      <c r="AO850" t="s">
        <v>276</v>
      </c>
      <c r="AP850" t="s">
        <v>107</v>
      </c>
      <c r="AQ850" t="s">
        <v>98</v>
      </c>
      <c r="AR850" s="1" t="s">
        <v>80</v>
      </c>
      <c r="AS850" t="s">
        <v>114</v>
      </c>
      <c r="AT850" t="s">
        <v>110</v>
      </c>
      <c r="AU850" t="s">
        <v>101</v>
      </c>
      <c r="AV850" t="s">
        <v>102</v>
      </c>
      <c r="AW850" s="1" t="s">
        <v>92</v>
      </c>
      <c r="AX850" t="s">
        <v>102</v>
      </c>
    </row>
    <row r="851" spans="1:50" x14ac:dyDescent="0.25">
      <c r="A851" s="1">
        <v>850</v>
      </c>
      <c r="C851" t="s">
        <v>20</v>
      </c>
      <c r="K851" t="s">
        <v>27</v>
      </c>
      <c r="L851" t="s">
        <v>28</v>
      </c>
      <c r="P851">
        <f t="shared" si="244"/>
        <v>3</v>
      </c>
      <c r="Q851">
        <f t="shared" si="245"/>
        <v>1</v>
      </c>
      <c r="S851">
        <f t="shared" si="246"/>
        <v>0</v>
      </c>
      <c r="T851">
        <f t="shared" si="247"/>
        <v>1</v>
      </c>
      <c r="U851">
        <f t="shared" si="248"/>
        <v>0</v>
      </c>
      <c r="V851">
        <f t="shared" si="249"/>
        <v>0</v>
      </c>
      <c r="W851">
        <f t="shared" si="234"/>
        <v>0</v>
      </c>
      <c r="X851">
        <f t="shared" si="235"/>
        <v>0</v>
      </c>
      <c r="Y851">
        <f t="shared" si="236"/>
        <v>0</v>
      </c>
      <c r="Z851">
        <f t="shared" si="237"/>
        <v>0</v>
      </c>
      <c r="AA851">
        <f t="shared" si="238"/>
        <v>0</v>
      </c>
      <c r="AB851">
        <f t="shared" si="239"/>
        <v>1</v>
      </c>
      <c r="AC851">
        <f t="shared" si="240"/>
        <v>1</v>
      </c>
      <c r="AD851">
        <f t="shared" si="241"/>
        <v>0</v>
      </c>
      <c r="AE851">
        <f t="shared" si="242"/>
        <v>0</v>
      </c>
      <c r="AH851">
        <f t="shared" si="243"/>
        <v>3</v>
      </c>
      <c r="AI851">
        <f t="shared" si="250"/>
        <v>3</v>
      </c>
      <c r="AJ851" s="5" t="str">
        <f t="shared" si="251"/>
        <v>Correct</v>
      </c>
      <c r="AK851" s="37"/>
      <c r="AL851" t="s">
        <v>94</v>
      </c>
      <c r="AM851">
        <v>46</v>
      </c>
      <c r="AN851" t="s">
        <v>121</v>
      </c>
      <c r="AO851" t="s">
        <v>167</v>
      </c>
      <c r="AP851" t="s">
        <v>107</v>
      </c>
      <c r="AQ851" t="s">
        <v>98</v>
      </c>
      <c r="AR851" s="1" t="s">
        <v>80</v>
      </c>
      <c r="AS851" t="s">
        <v>126</v>
      </c>
      <c r="AT851" t="s">
        <v>110</v>
      </c>
      <c r="AU851" t="s">
        <v>123</v>
      </c>
      <c r="AV851" t="s">
        <v>102</v>
      </c>
      <c r="AW851" s="1" t="s">
        <v>92</v>
      </c>
      <c r="AX851" t="s">
        <v>102</v>
      </c>
    </row>
    <row r="852" spans="1:50" x14ac:dyDescent="0.25">
      <c r="A852" s="1">
        <v>851</v>
      </c>
      <c r="D852" t="s">
        <v>21</v>
      </c>
      <c r="E852" t="s">
        <v>22</v>
      </c>
      <c r="I852" t="s">
        <v>267</v>
      </c>
      <c r="P852">
        <f t="shared" si="244"/>
        <v>3</v>
      </c>
      <c r="Q852">
        <f t="shared" si="245"/>
        <v>1</v>
      </c>
      <c r="S852">
        <f t="shared" si="246"/>
        <v>0</v>
      </c>
      <c r="T852">
        <f t="shared" si="247"/>
        <v>0</v>
      </c>
      <c r="U852">
        <f t="shared" si="248"/>
        <v>1</v>
      </c>
      <c r="V852">
        <f t="shared" si="249"/>
        <v>1</v>
      </c>
      <c r="W852">
        <f t="shared" si="234"/>
        <v>0</v>
      </c>
      <c r="X852">
        <f t="shared" si="235"/>
        <v>0</v>
      </c>
      <c r="Y852">
        <f t="shared" si="236"/>
        <v>0</v>
      </c>
      <c r="Z852">
        <f t="shared" si="237"/>
        <v>1</v>
      </c>
      <c r="AA852">
        <f t="shared" si="238"/>
        <v>0</v>
      </c>
      <c r="AB852">
        <f t="shared" si="239"/>
        <v>0</v>
      </c>
      <c r="AC852">
        <f t="shared" si="240"/>
        <v>0</v>
      </c>
      <c r="AD852">
        <f t="shared" si="241"/>
        <v>0</v>
      </c>
      <c r="AE852">
        <f t="shared" si="242"/>
        <v>0</v>
      </c>
      <c r="AH852">
        <f t="shared" si="243"/>
        <v>3</v>
      </c>
      <c r="AI852">
        <f t="shared" si="250"/>
        <v>3</v>
      </c>
      <c r="AJ852" s="5" t="str">
        <f t="shared" si="251"/>
        <v>Correct</v>
      </c>
      <c r="AK852" s="37"/>
      <c r="AL852" t="s">
        <v>94</v>
      </c>
      <c r="AM852">
        <v>29</v>
      </c>
      <c r="AN852" t="s">
        <v>95</v>
      </c>
      <c r="AO852" t="s">
        <v>251</v>
      </c>
      <c r="AP852" t="s">
        <v>107</v>
      </c>
      <c r="AQ852" t="s">
        <v>98</v>
      </c>
      <c r="AR852" s="1" t="s">
        <v>80</v>
      </c>
      <c r="AS852" t="s">
        <v>126</v>
      </c>
      <c r="AT852" t="s">
        <v>110</v>
      </c>
      <c r="AU852" t="s">
        <v>101</v>
      </c>
      <c r="AV852" t="s">
        <v>102</v>
      </c>
      <c r="AW852" s="1" t="s">
        <v>92</v>
      </c>
      <c r="AX852" t="s">
        <v>102</v>
      </c>
    </row>
    <row r="853" spans="1:50" x14ac:dyDescent="0.25">
      <c r="A853" s="1">
        <v>852</v>
      </c>
      <c r="C853" t="s">
        <v>20</v>
      </c>
      <c r="L853" t="s">
        <v>28</v>
      </c>
      <c r="M853" t="s">
        <v>29</v>
      </c>
      <c r="P853">
        <f t="shared" si="244"/>
        <v>3</v>
      </c>
      <c r="Q853">
        <f t="shared" si="245"/>
        <v>1</v>
      </c>
      <c r="S853">
        <f t="shared" si="246"/>
        <v>0</v>
      </c>
      <c r="T853">
        <f t="shared" si="247"/>
        <v>1</v>
      </c>
      <c r="U853">
        <f t="shared" si="248"/>
        <v>0</v>
      </c>
      <c r="V853">
        <f t="shared" si="249"/>
        <v>0</v>
      </c>
      <c r="W853">
        <f t="shared" si="234"/>
        <v>0</v>
      </c>
      <c r="X853">
        <f t="shared" si="235"/>
        <v>0</v>
      </c>
      <c r="Y853">
        <f t="shared" si="236"/>
        <v>0</v>
      </c>
      <c r="Z853">
        <f t="shared" si="237"/>
        <v>0</v>
      </c>
      <c r="AA853">
        <f t="shared" si="238"/>
        <v>0</v>
      </c>
      <c r="AB853">
        <f t="shared" si="239"/>
        <v>0</v>
      </c>
      <c r="AC853">
        <f t="shared" si="240"/>
        <v>1</v>
      </c>
      <c r="AD853">
        <f t="shared" si="241"/>
        <v>1</v>
      </c>
      <c r="AE853">
        <f t="shared" si="242"/>
        <v>0</v>
      </c>
      <c r="AH853">
        <f t="shared" si="243"/>
        <v>3</v>
      </c>
      <c r="AI853">
        <f t="shared" si="250"/>
        <v>3</v>
      </c>
      <c r="AJ853" s="5" t="str">
        <f t="shared" si="251"/>
        <v>Correct</v>
      </c>
      <c r="AK853" s="37"/>
      <c r="AL853" t="s">
        <v>94</v>
      </c>
      <c r="AM853">
        <v>21</v>
      </c>
      <c r="AN853" t="s">
        <v>95</v>
      </c>
      <c r="AO853" t="s">
        <v>235</v>
      </c>
      <c r="AP853" t="s">
        <v>107</v>
      </c>
      <c r="AQ853" t="s">
        <v>98</v>
      </c>
      <c r="AR853" s="1" t="s">
        <v>80</v>
      </c>
      <c r="AS853" t="s">
        <v>108</v>
      </c>
      <c r="AT853" t="s">
        <v>110</v>
      </c>
      <c r="AU853" t="s">
        <v>101</v>
      </c>
      <c r="AV853" t="s">
        <v>102</v>
      </c>
      <c r="AW853" s="1" t="s">
        <v>92</v>
      </c>
      <c r="AX853" t="s">
        <v>102</v>
      </c>
    </row>
    <row r="854" spans="1:50" x14ac:dyDescent="0.25">
      <c r="A854" s="1">
        <v>853</v>
      </c>
      <c r="H854" t="s">
        <v>25</v>
      </c>
      <c r="K854" t="s">
        <v>27</v>
      </c>
      <c r="L854" t="s">
        <v>28</v>
      </c>
      <c r="P854">
        <f t="shared" si="244"/>
        <v>3</v>
      </c>
      <c r="Q854">
        <f t="shared" si="245"/>
        <v>1</v>
      </c>
      <c r="S854">
        <f t="shared" si="246"/>
        <v>0</v>
      </c>
      <c r="T854">
        <f t="shared" si="247"/>
        <v>0</v>
      </c>
      <c r="U854">
        <f t="shared" si="248"/>
        <v>0</v>
      </c>
      <c r="V854">
        <f t="shared" si="249"/>
        <v>0</v>
      </c>
      <c r="W854">
        <f t="shared" si="234"/>
        <v>0</v>
      </c>
      <c r="X854">
        <f t="shared" si="235"/>
        <v>0</v>
      </c>
      <c r="Y854">
        <f t="shared" si="236"/>
        <v>1</v>
      </c>
      <c r="Z854">
        <f t="shared" si="237"/>
        <v>0</v>
      </c>
      <c r="AA854">
        <f t="shared" si="238"/>
        <v>0</v>
      </c>
      <c r="AB854">
        <f t="shared" si="239"/>
        <v>1</v>
      </c>
      <c r="AC854">
        <f t="shared" si="240"/>
        <v>1</v>
      </c>
      <c r="AD854">
        <f t="shared" si="241"/>
        <v>0</v>
      </c>
      <c r="AE854">
        <f t="shared" si="242"/>
        <v>0</v>
      </c>
      <c r="AH854">
        <f t="shared" si="243"/>
        <v>3</v>
      </c>
      <c r="AI854">
        <f t="shared" si="250"/>
        <v>3</v>
      </c>
      <c r="AJ854" s="5" t="str">
        <f t="shared" si="251"/>
        <v>Correct</v>
      </c>
      <c r="AK854" s="37"/>
      <c r="AL854" t="s">
        <v>94</v>
      </c>
      <c r="AM854">
        <v>47</v>
      </c>
      <c r="AN854" t="s">
        <v>121</v>
      </c>
      <c r="AO854" t="s">
        <v>253</v>
      </c>
      <c r="AP854" t="s">
        <v>107</v>
      </c>
      <c r="AQ854" t="s">
        <v>98</v>
      </c>
      <c r="AR854" s="1" t="s">
        <v>80</v>
      </c>
      <c r="AS854" t="s">
        <v>114</v>
      </c>
      <c r="AT854" t="s">
        <v>110</v>
      </c>
      <c r="AU854" t="s">
        <v>101</v>
      </c>
      <c r="AV854" t="s">
        <v>102</v>
      </c>
      <c r="AW854" s="1" t="s">
        <v>92</v>
      </c>
      <c r="AX854" t="s">
        <v>102</v>
      </c>
    </row>
    <row r="855" spans="1:50" x14ac:dyDescent="0.25">
      <c r="A855" s="1">
        <v>854</v>
      </c>
      <c r="K855" t="s">
        <v>27</v>
      </c>
      <c r="L855" t="s">
        <v>28</v>
      </c>
      <c r="N855" t="s">
        <v>30</v>
      </c>
      <c r="P855">
        <f t="shared" si="244"/>
        <v>3</v>
      </c>
      <c r="Q855">
        <f t="shared" si="245"/>
        <v>1</v>
      </c>
      <c r="S855">
        <f t="shared" si="246"/>
        <v>0</v>
      </c>
      <c r="T855">
        <f t="shared" si="247"/>
        <v>0</v>
      </c>
      <c r="U855">
        <f t="shared" si="248"/>
        <v>0</v>
      </c>
      <c r="V855">
        <f t="shared" si="249"/>
        <v>0</v>
      </c>
      <c r="W855">
        <f t="shared" si="234"/>
        <v>0</v>
      </c>
      <c r="X855">
        <f t="shared" si="235"/>
        <v>0</v>
      </c>
      <c r="Y855">
        <f t="shared" si="236"/>
        <v>0</v>
      </c>
      <c r="Z855">
        <f t="shared" si="237"/>
        <v>0</v>
      </c>
      <c r="AA855">
        <f t="shared" si="238"/>
        <v>0</v>
      </c>
      <c r="AB855">
        <f t="shared" si="239"/>
        <v>1</v>
      </c>
      <c r="AC855">
        <f t="shared" si="240"/>
        <v>1</v>
      </c>
      <c r="AD855">
        <f t="shared" si="241"/>
        <v>0</v>
      </c>
      <c r="AE855">
        <f t="shared" si="242"/>
        <v>1</v>
      </c>
      <c r="AH855">
        <f t="shared" si="243"/>
        <v>3</v>
      </c>
      <c r="AI855">
        <f t="shared" si="250"/>
        <v>3</v>
      </c>
      <c r="AJ855" s="5" t="str">
        <f t="shared" si="251"/>
        <v>Correct</v>
      </c>
      <c r="AK855" s="37"/>
      <c r="AL855" t="s">
        <v>94</v>
      </c>
      <c r="AM855">
        <v>60</v>
      </c>
      <c r="AN855" t="s">
        <v>121</v>
      </c>
      <c r="AO855" t="s">
        <v>214</v>
      </c>
      <c r="AP855" t="s">
        <v>107</v>
      </c>
      <c r="AQ855" t="s">
        <v>98</v>
      </c>
      <c r="AR855" s="1" t="s">
        <v>80</v>
      </c>
      <c r="AS855" t="s">
        <v>126</v>
      </c>
      <c r="AT855" t="s">
        <v>110</v>
      </c>
      <c r="AU855" t="s">
        <v>101</v>
      </c>
      <c r="AV855" t="s">
        <v>102</v>
      </c>
      <c r="AW855" s="1" t="s">
        <v>92</v>
      </c>
      <c r="AX855" t="s">
        <v>102</v>
      </c>
    </row>
    <row r="856" spans="1:50" x14ac:dyDescent="0.25">
      <c r="A856" s="1">
        <v>855</v>
      </c>
      <c r="J856" t="s">
        <v>26</v>
      </c>
      <c r="K856" t="s">
        <v>27</v>
      </c>
      <c r="L856" t="s">
        <v>28</v>
      </c>
      <c r="P856">
        <f t="shared" si="244"/>
        <v>3</v>
      </c>
      <c r="Q856">
        <f t="shared" si="245"/>
        <v>1</v>
      </c>
      <c r="S856">
        <f t="shared" si="246"/>
        <v>0</v>
      </c>
      <c r="T856">
        <f t="shared" si="247"/>
        <v>0</v>
      </c>
      <c r="U856">
        <f t="shared" si="248"/>
        <v>0</v>
      </c>
      <c r="V856">
        <f t="shared" si="249"/>
        <v>0</v>
      </c>
      <c r="W856">
        <f t="shared" si="234"/>
        <v>0</v>
      </c>
      <c r="X856">
        <f t="shared" si="235"/>
        <v>0</v>
      </c>
      <c r="Y856">
        <f t="shared" si="236"/>
        <v>0</v>
      </c>
      <c r="Z856">
        <f t="shared" si="237"/>
        <v>0</v>
      </c>
      <c r="AA856">
        <f t="shared" si="238"/>
        <v>1</v>
      </c>
      <c r="AB856">
        <f t="shared" si="239"/>
        <v>1</v>
      </c>
      <c r="AC856">
        <f t="shared" si="240"/>
        <v>1</v>
      </c>
      <c r="AD856">
        <f t="shared" si="241"/>
        <v>0</v>
      </c>
      <c r="AE856">
        <f t="shared" si="242"/>
        <v>0</v>
      </c>
      <c r="AH856">
        <f t="shared" si="243"/>
        <v>3</v>
      </c>
      <c r="AI856">
        <f t="shared" si="250"/>
        <v>3</v>
      </c>
      <c r="AJ856" s="5" t="str">
        <f t="shared" si="251"/>
        <v>Correct</v>
      </c>
      <c r="AK856" s="37"/>
      <c r="AL856" t="s">
        <v>94</v>
      </c>
      <c r="AM856">
        <v>60</v>
      </c>
      <c r="AN856" t="s">
        <v>121</v>
      </c>
      <c r="AO856" t="s">
        <v>167</v>
      </c>
      <c r="AP856" t="s">
        <v>107</v>
      </c>
      <c r="AQ856" t="s">
        <v>98</v>
      </c>
      <c r="AR856" s="1" t="s">
        <v>80</v>
      </c>
      <c r="AS856" t="s">
        <v>114</v>
      </c>
      <c r="AT856" t="s">
        <v>110</v>
      </c>
      <c r="AU856" t="s">
        <v>101</v>
      </c>
      <c r="AV856" t="s">
        <v>102</v>
      </c>
      <c r="AW856" s="1" t="s">
        <v>92</v>
      </c>
      <c r="AX856" t="s">
        <v>102</v>
      </c>
    </row>
    <row r="857" spans="1:50" x14ac:dyDescent="0.25">
      <c r="A857" s="1">
        <v>856</v>
      </c>
      <c r="C857" t="s">
        <v>20</v>
      </c>
      <c r="K857" t="s">
        <v>27</v>
      </c>
      <c r="L857" t="s">
        <v>28</v>
      </c>
      <c r="P857">
        <f t="shared" si="244"/>
        <v>3</v>
      </c>
      <c r="Q857">
        <f t="shared" si="245"/>
        <v>1</v>
      </c>
      <c r="S857">
        <f t="shared" si="246"/>
        <v>0</v>
      </c>
      <c r="T857">
        <f t="shared" si="247"/>
        <v>1</v>
      </c>
      <c r="U857">
        <f t="shared" si="248"/>
        <v>0</v>
      </c>
      <c r="V857">
        <f t="shared" si="249"/>
        <v>0</v>
      </c>
      <c r="W857">
        <f t="shared" si="234"/>
        <v>0</v>
      </c>
      <c r="X857">
        <f t="shared" si="235"/>
        <v>0</v>
      </c>
      <c r="Y857">
        <f t="shared" si="236"/>
        <v>0</v>
      </c>
      <c r="Z857">
        <f t="shared" si="237"/>
        <v>0</v>
      </c>
      <c r="AA857">
        <f t="shared" si="238"/>
        <v>0</v>
      </c>
      <c r="AB857">
        <f t="shared" si="239"/>
        <v>1</v>
      </c>
      <c r="AC857">
        <f t="shared" si="240"/>
        <v>1</v>
      </c>
      <c r="AD857">
        <f t="shared" si="241"/>
        <v>0</v>
      </c>
      <c r="AE857">
        <f t="shared" si="242"/>
        <v>0</v>
      </c>
      <c r="AH857">
        <f t="shared" si="243"/>
        <v>3</v>
      </c>
      <c r="AI857">
        <f t="shared" si="250"/>
        <v>3</v>
      </c>
      <c r="AJ857" s="5" t="str">
        <f t="shared" si="251"/>
        <v>Correct</v>
      </c>
      <c r="AK857" s="37"/>
      <c r="AL857" t="s">
        <v>94</v>
      </c>
      <c r="AM857">
        <v>30</v>
      </c>
      <c r="AN857" t="s">
        <v>121</v>
      </c>
      <c r="AO857" t="s">
        <v>289</v>
      </c>
      <c r="AP857" t="s">
        <v>107</v>
      </c>
      <c r="AQ857" t="s">
        <v>98</v>
      </c>
      <c r="AR857" s="1" t="s">
        <v>80</v>
      </c>
      <c r="AS857" t="s">
        <v>108</v>
      </c>
      <c r="AT857" t="s">
        <v>110</v>
      </c>
      <c r="AU857" t="s">
        <v>101</v>
      </c>
      <c r="AV857" t="s">
        <v>102</v>
      </c>
      <c r="AW857" s="1" t="s">
        <v>92</v>
      </c>
      <c r="AX857" t="s">
        <v>102</v>
      </c>
    </row>
    <row r="858" spans="1:50" x14ac:dyDescent="0.25">
      <c r="A858" s="1">
        <v>857</v>
      </c>
      <c r="C858" t="s">
        <v>20</v>
      </c>
      <c r="K858" t="s">
        <v>27</v>
      </c>
      <c r="L858" t="s">
        <v>28</v>
      </c>
      <c r="P858">
        <f t="shared" si="244"/>
        <v>3</v>
      </c>
      <c r="Q858">
        <f t="shared" si="245"/>
        <v>1</v>
      </c>
      <c r="S858">
        <f t="shared" si="246"/>
        <v>0</v>
      </c>
      <c r="T858">
        <f t="shared" si="247"/>
        <v>1</v>
      </c>
      <c r="U858">
        <f t="shared" si="248"/>
        <v>0</v>
      </c>
      <c r="V858">
        <f t="shared" si="249"/>
        <v>0</v>
      </c>
      <c r="W858">
        <f t="shared" si="234"/>
        <v>0</v>
      </c>
      <c r="X858">
        <f t="shared" si="235"/>
        <v>0</v>
      </c>
      <c r="Y858">
        <f t="shared" si="236"/>
        <v>0</v>
      </c>
      <c r="Z858">
        <f t="shared" si="237"/>
        <v>0</v>
      </c>
      <c r="AA858">
        <f t="shared" si="238"/>
        <v>0</v>
      </c>
      <c r="AB858">
        <f t="shared" si="239"/>
        <v>1</v>
      </c>
      <c r="AC858">
        <f t="shared" si="240"/>
        <v>1</v>
      </c>
      <c r="AD858">
        <f t="shared" si="241"/>
        <v>0</v>
      </c>
      <c r="AE858">
        <f t="shared" si="242"/>
        <v>0</v>
      </c>
      <c r="AH858">
        <f t="shared" si="243"/>
        <v>3</v>
      </c>
      <c r="AI858">
        <f t="shared" si="250"/>
        <v>3</v>
      </c>
      <c r="AJ858" s="5" t="str">
        <f t="shared" si="251"/>
        <v>Correct</v>
      </c>
      <c r="AK858" s="37"/>
      <c r="AL858" t="s">
        <v>94</v>
      </c>
      <c r="AM858">
        <v>57</v>
      </c>
      <c r="AN858" t="s">
        <v>121</v>
      </c>
      <c r="AO858" t="s">
        <v>219</v>
      </c>
      <c r="AP858" t="s">
        <v>107</v>
      </c>
      <c r="AQ858" t="s">
        <v>98</v>
      </c>
      <c r="AR858" s="1" t="s">
        <v>80</v>
      </c>
      <c r="AS858" t="s">
        <v>109</v>
      </c>
      <c r="AT858" t="s">
        <v>133</v>
      </c>
      <c r="AU858" t="s">
        <v>125</v>
      </c>
      <c r="AV858" t="s">
        <v>102</v>
      </c>
      <c r="AW858" s="1" t="s">
        <v>90</v>
      </c>
      <c r="AX858" t="s">
        <v>98</v>
      </c>
    </row>
    <row r="859" spans="1:50" x14ac:dyDescent="0.25">
      <c r="A859" s="1">
        <v>858</v>
      </c>
      <c r="C859" t="s">
        <v>20</v>
      </c>
      <c r="L859" t="s">
        <v>28</v>
      </c>
      <c r="M859" t="s">
        <v>29</v>
      </c>
      <c r="P859">
        <f t="shared" si="244"/>
        <v>3</v>
      </c>
      <c r="Q859">
        <f t="shared" si="245"/>
        <v>1</v>
      </c>
      <c r="S859">
        <f t="shared" si="246"/>
        <v>0</v>
      </c>
      <c r="T859">
        <f t="shared" si="247"/>
        <v>1</v>
      </c>
      <c r="U859">
        <f t="shared" si="248"/>
        <v>0</v>
      </c>
      <c r="V859">
        <f t="shared" si="249"/>
        <v>0</v>
      </c>
      <c r="W859">
        <f t="shared" si="234"/>
        <v>0</v>
      </c>
      <c r="X859">
        <f t="shared" si="235"/>
        <v>0</v>
      </c>
      <c r="Y859">
        <f t="shared" si="236"/>
        <v>0</v>
      </c>
      <c r="Z859">
        <f t="shared" si="237"/>
        <v>0</v>
      </c>
      <c r="AA859">
        <f t="shared" si="238"/>
        <v>0</v>
      </c>
      <c r="AB859">
        <f t="shared" si="239"/>
        <v>0</v>
      </c>
      <c r="AC859">
        <f t="shared" si="240"/>
        <v>1</v>
      </c>
      <c r="AD859">
        <f t="shared" si="241"/>
        <v>1</v>
      </c>
      <c r="AE859">
        <f t="shared" si="242"/>
        <v>0</v>
      </c>
      <c r="AH859">
        <f t="shared" si="243"/>
        <v>3</v>
      </c>
      <c r="AI859">
        <f t="shared" si="250"/>
        <v>3</v>
      </c>
      <c r="AJ859" s="5" t="str">
        <f t="shared" si="251"/>
        <v>Correct</v>
      </c>
      <c r="AK859" s="37"/>
      <c r="AL859" t="s">
        <v>94</v>
      </c>
      <c r="AM859">
        <v>57</v>
      </c>
      <c r="AN859" t="s">
        <v>95</v>
      </c>
      <c r="AO859" t="s">
        <v>204</v>
      </c>
      <c r="AR859" s="1"/>
      <c r="AW859" s="1"/>
    </row>
    <row r="860" spans="1:50" x14ac:dyDescent="0.25">
      <c r="A860" s="1">
        <v>859</v>
      </c>
      <c r="K860" t="s">
        <v>27</v>
      </c>
      <c r="L860" t="s">
        <v>28</v>
      </c>
      <c r="P860">
        <f t="shared" si="244"/>
        <v>2</v>
      </c>
      <c r="Q860">
        <f t="shared" si="245"/>
        <v>1.5</v>
      </c>
      <c r="S860">
        <f t="shared" si="246"/>
        <v>0</v>
      </c>
      <c r="T860">
        <f t="shared" si="247"/>
        <v>0</v>
      </c>
      <c r="U860">
        <f t="shared" si="248"/>
        <v>0</v>
      </c>
      <c r="V860">
        <f t="shared" si="249"/>
        <v>0</v>
      </c>
      <c r="W860">
        <f t="shared" si="234"/>
        <v>0</v>
      </c>
      <c r="X860">
        <f t="shared" si="235"/>
        <v>0</v>
      </c>
      <c r="Y860">
        <f t="shared" si="236"/>
        <v>0</v>
      </c>
      <c r="Z860">
        <f t="shared" si="237"/>
        <v>0</v>
      </c>
      <c r="AA860">
        <f t="shared" si="238"/>
        <v>0</v>
      </c>
      <c r="AB860">
        <f t="shared" si="239"/>
        <v>1</v>
      </c>
      <c r="AC860">
        <f t="shared" si="240"/>
        <v>1</v>
      </c>
      <c r="AD860">
        <f t="shared" si="241"/>
        <v>0</v>
      </c>
      <c r="AE860">
        <f t="shared" si="242"/>
        <v>0</v>
      </c>
      <c r="AH860">
        <f t="shared" si="243"/>
        <v>2</v>
      </c>
      <c r="AI860">
        <f t="shared" si="250"/>
        <v>2</v>
      </c>
      <c r="AJ860" s="5" t="str">
        <f t="shared" si="251"/>
        <v>Correct</v>
      </c>
      <c r="AK860" s="37"/>
      <c r="AL860" t="s">
        <v>94</v>
      </c>
      <c r="AM860">
        <v>47</v>
      </c>
      <c r="AN860" t="s">
        <v>121</v>
      </c>
      <c r="AO860" t="s">
        <v>217</v>
      </c>
      <c r="AP860" s="1" t="s">
        <v>346</v>
      </c>
      <c r="AQ860" t="s">
        <v>102</v>
      </c>
      <c r="AR860" s="1" t="s">
        <v>81</v>
      </c>
      <c r="AS860" t="s">
        <v>109</v>
      </c>
      <c r="AT860" t="s">
        <v>132</v>
      </c>
      <c r="AU860" t="s">
        <v>123</v>
      </c>
      <c r="AV860" t="s">
        <v>102</v>
      </c>
      <c r="AW860" s="1" t="s">
        <v>372</v>
      </c>
      <c r="AX860" t="s">
        <v>98</v>
      </c>
    </row>
    <row r="861" spans="1:50" x14ac:dyDescent="0.25">
      <c r="A861" s="1">
        <v>860</v>
      </c>
      <c r="C861" t="s">
        <v>20</v>
      </c>
      <c r="D861" t="s">
        <v>21</v>
      </c>
      <c r="E861" t="s">
        <v>22</v>
      </c>
      <c r="P861">
        <f t="shared" si="244"/>
        <v>3</v>
      </c>
      <c r="Q861">
        <f t="shared" si="245"/>
        <v>1</v>
      </c>
      <c r="S861">
        <f t="shared" si="246"/>
        <v>0</v>
      </c>
      <c r="T861">
        <f t="shared" si="247"/>
        <v>1</v>
      </c>
      <c r="U861">
        <f t="shared" si="248"/>
        <v>1</v>
      </c>
      <c r="V861">
        <f t="shared" si="249"/>
        <v>1</v>
      </c>
      <c r="W861">
        <f t="shared" si="234"/>
        <v>0</v>
      </c>
      <c r="X861">
        <f t="shared" si="235"/>
        <v>0</v>
      </c>
      <c r="Y861">
        <f t="shared" si="236"/>
        <v>0</v>
      </c>
      <c r="Z861">
        <f t="shared" si="237"/>
        <v>0</v>
      </c>
      <c r="AA861">
        <f t="shared" si="238"/>
        <v>0</v>
      </c>
      <c r="AB861">
        <f t="shared" si="239"/>
        <v>0</v>
      </c>
      <c r="AC861">
        <f t="shared" si="240"/>
        <v>0</v>
      </c>
      <c r="AD861">
        <f t="shared" si="241"/>
        <v>0</v>
      </c>
      <c r="AE861">
        <f t="shared" si="242"/>
        <v>0</v>
      </c>
      <c r="AH861">
        <f t="shared" si="243"/>
        <v>3</v>
      </c>
      <c r="AI861">
        <f t="shared" si="250"/>
        <v>3</v>
      </c>
      <c r="AJ861" s="5" t="str">
        <f t="shared" si="251"/>
        <v>Correct</v>
      </c>
      <c r="AK861" s="37"/>
      <c r="AL861" t="s">
        <v>94</v>
      </c>
      <c r="AM861">
        <v>63</v>
      </c>
      <c r="AN861" t="s">
        <v>121</v>
      </c>
      <c r="AO861" t="s">
        <v>198</v>
      </c>
      <c r="AP861" t="s">
        <v>107</v>
      </c>
      <c r="AQ861" t="s">
        <v>98</v>
      </c>
      <c r="AR861" s="1" t="s">
        <v>80</v>
      </c>
      <c r="AS861" t="s">
        <v>114</v>
      </c>
      <c r="AT861" t="s">
        <v>110</v>
      </c>
      <c r="AU861" t="s">
        <v>101</v>
      </c>
      <c r="AV861" t="s">
        <v>102</v>
      </c>
      <c r="AW861" s="1" t="s">
        <v>92</v>
      </c>
      <c r="AX861" t="s">
        <v>102</v>
      </c>
    </row>
    <row r="862" spans="1:50" x14ac:dyDescent="0.25">
      <c r="A862" s="1">
        <v>861</v>
      </c>
      <c r="J862" t="s">
        <v>26</v>
      </c>
      <c r="K862" t="s">
        <v>27</v>
      </c>
      <c r="L862" t="s">
        <v>28</v>
      </c>
      <c r="P862">
        <f t="shared" si="244"/>
        <v>3</v>
      </c>
      <c r="Q862">
        <f t="shared" si="245"/>
        <v>1</v>
      </c>
      <c r="S862">
        <f t="shared" si="246"/>
        <v>0</v>
      </c>
      <c r="T862">
        <f t="shared" si="247"/>
        <v>0</v>
      </c>
      <c r="U862">
        <f t="shared" si="248"/>
        <v>0</v>
      </c>
      <c r="V862">
        <f t="shared" si="249"/>
        <v>0</v>
      </c>
      <c r="W862">
        <f t="shared" si="234"/>
        <v>0</v>
      </c>
      <c r="X862">
        <f t="shared" si="235"/>
        <v>0</v>
      </c>
      <c r="Y862">
        <f t="shared" si="236"/>
        <v>0</v>
      </c>
      <c r="Z862">
        <f t="shared" si="237"/>
        <v>0</v>
      </c>
      <c r="AA862">
        <f t="shared" si="238"/>
        <v>1</v>
      </c>
      <c r="AB862">
        <f t="shared" si="239"/>
        <v>1</v>
      </c>
      <c r="AC862">
        <f t="shared" si="240"/>
        <v>1</v>
      </c>
      <c r="AD862">
        <f t="shared" si="241"/>
        <v>0</v>
      </c>
      <c r="AE862">
        <f t="shared" si="242"/>
        <v>0</v>
      </c>
      <c r="AH862">
        <f t="shared" si="243"/>
        <v>3</v>
      </c>
      <c r="AI862">
        <f t="shared" si="250"/>
        <v>3</v>
      </c>
      <c r="AJ862" s="5" t="str">
        <f t="shared" si="251"/>
        <v>Correct</v>
      </c>
      <c r="AK862" s="37"/>
      <c r="AL862" t="s">
        <v>94</v>
      </c>
      <c r="AM862">
        <v>41</v>
      </c>
      <c r="AN862" t="s">
        <v>121</v>
      </c>
      <c r="AO862" t="s">
        <v>170</v>
      </c>
      <c r="AP862" t="s">
        <v>89</v>
      </c>
      <c r="AQ862" t="s">
        <v>102</v>
      </c>
      <c r="AR862" s="1" t="s">
        <v>355</v>
      </c>
      <c r="AS862" t="s">
        <v>126</v>
      </c>
      <c r="AT862" t="s">
        <v>100</v>
      </c>
      <c r="AU862" t="s">
        <v>123</v>
      </c>
      <c r="AV862" t="s">
        <v>102</v>
      </c>
      <c r="AW862" s="1" t="s">
        <v>92</v>
      </c>
      <c r="AX862" t="s">
        <v>102</v>
      </c>
    </row>
    <row r="863" spans="1:50" x14ac:dyDescent="0.25">
      <c r="A863" s="1">
        <v>862</v>
      </c>
      <c r="L863" t="s">
        <v>28</v>
      </c>
      <c r="P863">
        <f t="shared" si="244"/>
        <v>1</v>
      </c>
      <c r="Q863">
        <f t="shared" si="245"/>
        <v>3</v>
      </c>
      <c r="S863">
        <f t="shared" si="246"/>
        <v>0</v>
      </c>
      <c r="T863">
        <f t="shared" si="247"/>
        <v>0</v>
      </c>
      <c r="U863">
        <f t="shared" si="248"/>
        <v>0</v>
      </c>
      <c r="V863">
        <f t="shared" si="249"/>
        <v>0</v>
      </c>
      <c r="W863">
        <f t="shared" si="234"/>
        <v>0</v>
      </c>
      <c r="X863">
        <f t="shared" si="235"/>
        <v>0</v>
      </c>
      <c r="Y863">
        <f t="shared" si="236"/>
        <v>0</v>
      </c>
      <c r="Z863">
        <f t="shared" si="237"/>
        <v>0</v>
      </c>
      <c r="AA863">
        <f t="shared" si="238"/>
        <v>0</v>
      </c>
      <c r="AB863">
        <f t="shared" si="239"/>
        <v>0</v>
      </c>
      <c r="AC863">
        <f t="shared" si="240"/>
        <v>1</v>
      </c>
      <c r="AD863">
        <f t="shared" si="241"/>
        <v>0</v>
      </c>
      <c r="AE863">
        <f t="shared" si="242"/>
        <v>0</v>
      </c>
      <c r="AH863">
        <f t="shared" si="243"/>
        <v>1</v>
      </c>
      <c r="AI863">
        <f t="shared" si="250"/>
        <v>1</v>
      </c>
      <c r="AJ863" s="5" t="str">
        <f t="shared" si="251"/>
        <v>Correct</v>
      </c>
      <c r="AK863" s="37"/>
      <c r="AL863" t="s">
        <v>105</v>
      </c>
      <c r="AM863">
        <v>60</v>
      </c>
      <c r="AN863" t="s">
        <v>95</v>
      </c>
      <c r="AO863" t="s">
        <v>149</v>
      </c>
      <c r="AP863" t="s">
        <v>107</v>
      </c>
      <c r="AQ863" t="s">
        <v>98</v>
      </c>
      <c r="AR863" s="1" t="s">
        <v>80</v>
      </c>
      <c r="AS863" t="s">
        <v>114</v>
      </c>
      <c r="AT863" t="s">
        <v>110</v>
      </c>
      <c r="AU863" t="s">
        <v>101</v>
      </c>
      <c r="AV863" t="s">
        <v>102</v>
      </c>
      <c r="AW863" s="1" t="s">
        <v>92</v>
      </c>
      <c r="AX863" t="s">
        <v>102</v>
      </c>
    </row>
    <row r="864" spans="1:50" x14ac:dyDescent="0.25">
      <c r="A864" s="1">
        <v>863</v>
      </c>
      <c r="F864" t="s">
        <v>23</v>
      </c>
      <c r="K864" t="s">
        <v>27</v>
      </c>
      <c r="L864" t="s">
        <v>28</v>
      </c>
      <c r="P864">
        <f t="shared" si="244"/>
        <v>3</v>
      </c>
      <c r="Q864">
        <f t="shared" si="245"/>
        <v>1</v>
      </c>
      <c r="S864">
        <f t="shared" si="246"/>
        <v>0</v>
      </c>
      <c r="T864">
        <f t="shared" si="247"/>
        <v>0</v>
      </c>
      <c r="U864">
        <f t="shared" si="248"/>
        <v>0</v>
      </c>
      <c r="V864">
        <f t="shared" si="249"/>
        <v>0</v>
      </c>
      <c r="W864">
        <f t="shared" si="234"/>
        <v>1</v>
      </c>
      <c r="X864">
        <f t="shared" si="235"/>
        <v>0</v>
      </c>
      <c r="Y864">
        <f t="shared" si="236"/>
        <v>0</v>
      </c>
      <c r="Z864">
        <f t="shared" si="237"/>
        <v>0</v>
      </c>
      <c r="AA864">
        <f t="shared" si="238"/>
        <v>0</v>
      </c>
      <c r="AB864">
        <f t="shared" si="239"/>
        <v>1</v>
      </c>
      <c r="AC864">
        <f t="shared" si="240"/>
        <v>1</v>
      </c>
      <c r="AD864">
        <f t="shared" si="241"/>
        <v>0</v>
      </c>
      <c r="AE864">
        <f t="shared" si="242"/>
        <v>0</v>
      </c>
      <c r="AH864">
        <f t="shared" si="243"/>
        <v>3</v>
      </c>
      <c r="AI864">
        <f t="shared" si="250"/>
        <v>3</v>
      </c>
      <c r="AJ864" s="5" t="str">
        <f t="shared" si="251"/>
        <v>Correct</v>
      </c>
      <c r="AK864" s="37"/>
      <c r="AL864" t="s">
        <v>105</v>
      </c>
      <c r="AM864">
        <v>42</v>
      </c>
      <c r="AN864" t="s">
        <v>121</v>
      </c>
      <c r="AO864" t="s">
        <v>215</v>
      </c>
      <c r="AP864" t="s">
        <v>107</v>
      </c>
      <c r="AQ864" t="s">
        <v>98</v>
      </c>
      <c r="AR864" s="1" t="s">
        <v>80</v>
      </c>
      <c r="AS864" t="s">
        <v>114</v>
      </c>
      <c r="AT864" t="s">
        <v>110</v>
      </c>
      <c r="AU864" t="s">
        <v>101</v>
      </c>
      <c r="AV864" t="s">
        <v>102</v>
      </c>
      <c r="AW864" s="1" t="s">
        <v>92</v>
      </c>
      <c r="AX864" t="s">
        <v>102</v>
      </c>
    </row>
    <row r="865" spans="1:50" x14ac:dyDescent="0.25">
      <c r="A865" s="1">
        <v>864</v>
      </c>
      <c r="D865" t="s">
        <v>21</v>
      </c>
      <c r="K865" t="s">
        <v>27</v>
      </c>
      <c r="M865" t="s">
        <v>29</v>
      </c>
      <c r="P865">
        <f t="shared" si="244"/>
        <v>3</v>
      </c>
      <c r="Q865">
        <f t="shared" si="245"/>
        <v>1</v>
      </c>
      <c r="S865">
        <f t="shared" si="246"/>
        <v>0</v>
      </c>
      <c r="T865">
        <f t="shared" si="247"/>
        <v>0</v>
      </c>
      <c r="U865">
        <f t="shared" si="248"/>
        <v>1</v>
      </c>
      <c r="V865">
        <f t="shared" si="249"/>
        <v>0</v>
      </c>
      <c r="W865">
        <f t="shared" si="234"/>
        <v>0</v>
      </c>
      <c r="X865">
        <f t="shared" si="235"/>
        <v>0</v>
      </c>
      <c r="Y865">
        <f t="shared" si="236"/>
        <v>0</v>
      </c>
      <c r="Z865">
        <f t="shared" si="237"/>
        <v>0</v>
      </c>
      <c r="AA865">
        <f t="shared" si="238"/>
        <v>0</v>
      </c>
      <c r="AB865">
        <f t="shared" si="239"/>
        <v>1</v>
      </c>
      <c r="AC865">
        <f t="shared" si="240"/>
        <v>0</v>
      </c>
      <c r="AD865">
        <f t="shared" si="241"/>
        <v>1</v>
      </c>
      <c r="AE865">
        <f t="shared" si="242"/>
        <v>0</v>
      </c>
      <c r="AH865">
        <f t="shared" si="243"/>
        <v>3</v>
      </c>
      <c r="AI865">
        <f t="shared" si="250"/>
        <v>3</v>
      </c>
      <c r="AJ865" s="5" t="str">
        <f t="shared" si="251"/>
        <v>Correct</v>
      </c>
      <c r="AK865" s="37"/>
      <c r="AL865" t="s">
        <v>105</v>
      </c>
      <c r="AM865">
        <v>77</v>
      </c>
      <c r="AN865" t="s">
        <v>95</v>
      </c>
      <c r="AO865" t="s">
        <v>290</v>
      </c>
      <c r="AP865" t="s">
        <v>107</v>
      </c>
      <c r="AQ865" t="s">
        <v>98</v>
      </c>
      <c r="AR865" s="1" t="s">
        <v>80</v>
      </c>
      <c r="AS865" t="s">
        <v>126</v>
      </c>
      <c r="AT865" t="s">
        <v>153</v>
      </c>
      <c r="AU865" t="s">
        <v>104</v>
      </c>
      <c r="AV865" t="s">
        <v>102</v>
      </c>
      <c r="AW865" s="1" t="s">
        <v>373</v>
      </c>
      <c r="AX865" t="s">
        <v>102</v>
      </c>
    </row>
    <row r="866" spans="1:50" x14ac:dyDescent="0.25">
      <c r="A866" s="1">
        <v>865</v>
      </c>
      <c r="C866" t="s">
        <v>20</v>
      </c>
      <c r="J866" t="s">
        <v>26</v>
      </c>
      <c r="K866" t="s">
        <v>27</v>
      </c>
      <c r="P866">
        <f t="shared" si="244"/>
        <v>3</v>
      </c>
      <c r="Q866">
        <f t="shared" si="245"/>
        <v>1</v>
      </c>
      <c r="S866">
        <f t="shared" si="246"/>
        <v>0</v>
      </c>
      <c r="T866">
        <f t="shared" si="247"/>
        <v>1</v>
      </c>
      <c r="U866">
        <f t="shared" si="248"/>
        <v>0</v>
      </c>
      <c r="V866">
        <f t="shared" si="249"/>
        <v>0</v>
      </c>
      <c r="W866">
        <f t="shared" si="234"/>
        <v>0</v>
      </c>
      <c r="X866">
        <f t="shared" si="235"/>
        <v>0</v>
      </c>
      <c r="Y866">
        <f t="shared" si="236"/>
        <v>0</v>
      </c>
      <c r="Z866">
        <f t="shared" si="237"/>
        <v>0</v>
      </c>
      <c r="AA866">
        <f t="shared" si="238"/>
        <v>1</v>
      </c>
      <c r="AB866">
        <f t="shared" si="239"/>
        <v>1</v>
      </c>
      <c r="AC866">
        <f t="shared" si="240"/>
        <v>0</v>
      </c>
      <c r="AD866">
        <f t="shared" si="241"/>
        <v>0</v>
      </c>
      <c r="AE866">
        <f t="shared" si="242"/>
        <v>0</v>
      </c>
      <c r="AH866">
        <f t="shared" si="243"/>
        <v>3</v>
      </c>
      <c r="AI866">
        <f t="shared" si="250"/>
        <v>3</v>
      </c>
      <c r="AJ866" s="5" t="str">
        <f t="shared" si="251"/>
        <v>Correct</v>
      </c>
      <c r="AK866" s="37"/>
      <c r="AL866" t="s">
        <v>105</v>
      </c>
      <c r="AM866">
        <v>59</v>
      </c>
      <c r="AN866" t="s">
        <v>95</v>
      </c>
      <c r="AO866" t="s">
        <v>139</v>
      </c>
      <c r="AP866" t="s">
        <v>291</v>
      </c>
      <c r="AQ866" t="s">
        <v>102</v>
      </c>
      <c r="AR866" s="1" t="s">
        <v>81</v>
      </c>
      <c r="AS866" t="s">
        <v>109</v>
      </c>
      <c r="AT866" t="s">
        <v>103</v>
      </c>
      <c r="AU866" t="s">
        <v>125</v>
      </c>
      <c r="AV866" t="s">
        <v>102</v>
      </c>
      <c r="AW866" s="1" t="s">
        <v>91</v>
      </c>
      <c r="AX866" t="s">
        <v>102</v>
      </c>
    </row>
    <row r="867" spans="1:50" x14ac:dyDescent="0.25">
      <c r="A867" s="1">
        <v>866</v>
      </c>
      <c r="I867" t="s">
        <v>267</v>
      </c>
      <c r="K867" t="s">
        <v>27</v>
      </c>
      <c r="M867" t="s">
        <v>29</v>
      </c>
      <c r="P867">
        <f t="shared" si="244"/>
        <v>3</v>
      </c>
      <c r="Q867">
        <f t="shared" si="245"/>
        <v>1</v>
      </c>
      <c r="S867">
        <f t="shared" si="246"/>
        <v>0</v>
      </c>
      <c r="T867">
        <f t="shared" si="247"/>
        <v>0</v>
      </c>
      <c r="U867">
        <f t="shared" si="248"/>
        <v>0</v>
      </c>
      <c r="V867">
        <f t="shared" si="249"/>
        <v>0</v>
      </c>
      <c r="W867">
        <f t="shared" si="234"/>
        <v>0</v>
      </c>
      <c r="X867">
        <f t="shared" si="235"/>
        <v>0</v>
      </c>
      <c r="Y867">
        <f t="shared" si="236"/>
        <v>0</v>
      </c>
      <c r="Z867">
        <f t="shared" si="237"/>
        <v>1</v>
      </c>
      <c r="AA867">
        <f t="shared" si="238"/>
        <v>0</v>
      </c>
      <c r="AB867">
        <f t="shared" si="239"/>
        <v>1</v>
      </c>
      <c r="AC867">
        <f t="shared" si="240"/>
        <v>0</v>
      </c>
      <c r="AD867">
        <f t="shared" si="241"/>
        <v>1</v>
      </c>
      <c r="AE867">
        <f t="shared" si="242"/>
        <v>0</v>
      </c>
      <c r="AH867">
        <f t="shared" si="243"/>
        <v>3</v>
      </c>
      <c r="AI867">
        <f t="shared" si="250"/>
        <v>3</v>
      </c>
      <c r="AJ867" s="5" t="str">
        <f t="shared" si="251"/>
        <v>Correct</v>
      </c>
      <c r="AK867" s="37"/>
      <c r="AL867" t="s">
        <v>94</v>
      </c>
      <c r="AM867">
        <v>60</v>
      </c>
      <c r="AN867" t="s">
        <v>121</v>
      </c>
      <c r="AO867" t="s">
        <v>228</v>
      </c>
      <c r="AP867" t="s">
        <v>107</v>
      </c>
      <c r="AQ867" t="s">
        <v>98</v>
      </c>
      <c r="AR867" s="1" t="s">
        <v>80</v>
      </c>
      <c r="AS867" t="s">
        <v>108</v>
      </c>
      <c r="AT867" t="s">
        <v>100</v>
      </c>
      <c r="AU867" t="s">
        <v>101</v>
      </c>
      <c r="AV867" t="s">
        <v>102</v>
      </c>
      <c r="AW867" s="1" t="s">
        <v>91</v>
      </c>
      <c r="AX867" t="s">
        <v>102</v>
      </c>
    </row>
    <row r="868" spans="1:50" x14ac:dyDescent="0.25">
      <c r="A868" s="1">
        <v>867</v>
      </c>
      <c r="B868" t="s">
        <v>19</v>
      </c>
      <c r="C868" t="s">
        <v>20</v>
      </c>
      <c r="L868" t="s">
        <v>28</v>
      </c>
      <c r="P868">
        <f t="shared" si="244"/>
        <v>3</v>
      </c>
      <c r="Q868">
        <f t="shared" si="245"/>
        <v>1</v>
      </c>
      <c r="S868">
        <f t="shared" si="246"/>
        <v>1</v>
      </c>
      <c r="T868">
        <f t="shared" si="247"/>
        <v>1</v>
      </c>
      <c r="U868">
        <f t="shared" si="248"/>
        <v>0</v>
      </c>
      <c r="V868">
        <f t="shared" si="249"/>
        <v>0</v>
      </c>
      <c r="W868">
        <f t="shared" si="234"/>
        <v>0</v>
      </c>
      <c r="X868">
        <f t="shared" si="235"/>
        <v>0</v>
      </c>
      <c r="Y868">
        <f t="shared" si="236"/>
        <v>0</v>
      </c>
      <c r="Z868">
        <f t="shared" si="237"/>
        <v>0</v>
      </c>
      <c r="AA868">
        <f t="shared" si="238"/>
        <v>0</v>
      </c>
      <c r="AB868">
        <f t="shared" si="239"/>
        <v>0</v>
      </c>
      <c r="AC868">
        <f t="shared" si="240"/>
        <v>1</v>
      </c>
      <c r="AD868">
        <f t="shared" si="241"/>
        <v>0</v>
      </c>
      <c r="AE868">
        <f t="shared" si="242"/>
        <v>0</v>
      </c>
      <c r="AH868">
        <f t="shared" si="243"/>
        <v>3</v>
      </c>
      <c r="AI868">
        <f t="shared" si="250"/>
        <v>3</v>
      </c>
      <c r="AJ868" s="5" t="str">
        <f t="shared" si="251"/>
        <v>Correct</v>
      </c>
      <c r="AK868" s="37"/>
      <c r="AL868" t="s">
        <v>94</v>
      </c>
      <c r="AM868">
        <v>44</v>
      </c>
      <c r="AN868" t="s">
        <v>121</v>
      </c>
      <c r="AO868" t="s">
        <v>187</v>
      </c>
      <c r="AP868" t="s">
        <v>107</v>
      </c>
      <c r="AQ868" t="s">
        <v>98</v>
      </c>
      <c r="AR868" s="1" t="s">
        <v>80</v>
      </c>
      <c r="AS868" t="s">
        <v>114</v>
      </c>
      <c r="AT868" t="s">
        <v>100</v>
      </c>
      <c r="AU868" t="s">
        <v>101</v>
      </c>
      <c r="AV868" t="s">
        <v>102</v>
      </c>
      <c r="AW868" s="1" t="s">
        <v>92</v>
      </c>
      <c r="AX868" t="s">
        <v>102</v>
      </c>
    </row>
    <row r="869" spans="1:50" x14ac:dyDescent="0.25">
      <c r="A869" s="1">
        <v>868</v>
      </c>
      <c r="P869">
        <f t="shared" si="244"/>
        <v>0</v>
      </c>
      <c r="Q869" t="e">
        <f t="shared" si="245"/>
        <v>#DIV/0!</v>
      </c>
      <c r="S869">
        <f t="shared" si="246"/>
        <v>0</v>
      </c>
      <c r="T869">
        <f t="shared" si="247"/>
        <v>0</v>
      </c>
      <c r="U869">
        <f t="shared" si="248"/>
        <v>0</v>
      </c>
      <c r="V869">
        <f t="shared" si="249"/>
        <v>0</v>
      </c>
      <c r="W869">
        <f t="shared" si="234"/>
        <v>0</v>
      </c>
      <c r="X869">
        <f t="shared" si="235"/>
        <v>0</v>
      </c>
      <c r="Y869">
        <f t="shared" si="236"/>
        <v>0</v>
      </c>
      <c r="Z869">
        <f t="shared" si="237"/>
        <v>0</v>
      </c>
      <c r="AA869">
        <f t="shared" si="238"/>
        <v>0</v>
      </c>
      <c r="AB869">
        <f t="shared" si="239"/>
        <v>0</v>
      </c>
      <c r="AC869">
        <f t="shared" si="240"/>
        <v>0</v>
      </c>
      <c r="AD869">
        <f t="shared" si="241"/>
        <v>0</v>
      </c>
      <c r="AE869">
        <f t="shared" si="242"/>
        <v>0</v>
      </c>
      <c r="AH869">
        <f t="shared" si="243"/>
        <v>0</v>
      </c>
      <c r="AI869">
        <f t="shared" si="250"/>
        <v>0</v>
      </c>
      <c r="AJ869" s="5" t="str">
        <f t="shared" si="251"/>
        <v>Correct</v>
      </c>
      <c r="AK869" s="37"/>
      <c r="AL869" t="s">
        <v>105</v>
      </c>
      <c r="AM869">
        <v>22</v>
      </c>
      <c r="AN869" t="s">
        <v>95</v>
      </c>
      <c r="AO869" t="s">
        <v>146</v>
      </c>
      <c r="AP869" t="s">
        <v>107</v>
      </c>
      <c r="AQ869" t="s">
        <v>98</v>
      </c>
      <c r="AR869" s="1" t="s">
        <v>80</v>
      </c>
      <c r="AS869" t="s">
        <v>109</v>
      </c>
      <c r="AT869" t="s">
        <v>292</v>
      </c>
      <c r="AU869" t="s">
        <v>125</v>
      </c>
      <c r="AV869" t="s">
        <v>102</v>
      </c>
      <c r="AW869" s="1" t="s">
        <v>487</v>
      </c>
      <c r="AX869" t="s">
        <v>102</v>
      </c>
    </row>
    <row r="870" spans="1:50" x14ac:dyDescent="0.25">
      <c r="A870" s="1">
        <v>869</v>
      </c>
      <c r="D870" t="s">
        <v>21</v>
      </c>
      <c r="H870" t="s">
        <v>25</v>
      </c>
      <c r="K870" t="s">
        <v>27</v>
      </c>
      <c r="P870">
        <f t="shared" si="244"/>
        <v>3</v>
      </c>
      <c r="Q870">
        <f t="shared" si="245"/>
        <v>1</v>
      </c>
      <c r="S870">
        <f t="shared" si="246"/>
        <v>0</v>
      </c>
      <c r="T870">
        <f t="shared" si="247"/>
        <v>0</v>
      </c>
      <c r="U870">
        <f t="shared" si="248"/>
        <v>1</v>
      </c>
      <c r="V870">
        <f t="shared" si="249"/>
        <v>0</v>
      </c>
      <c r="W870">
        <f t="shared" si="234"/>
        <v>0</v>
      </c>
      <c r="X870">
        <f t="shared" si="235"/>
        <v>0</v>
      </c>
      <c r="Y870">
        <f t="shared" si="236"/>
        <v>1</v>
      </c>
      <c r="Z870">
        <f t="shared" si="237"/>
        <v>0</v>
      </c>
      <c r="AA870">
        <f t="shared" si="238"/>
        <v>0</v>
      </c>
      <c r="AB870">
        <f t="shared" si="239"/>
        <v>1</v>
      </c>
      <c r="AC870">
        <f t="shared" si="240"/>
        <v>0</v>
      </c>
      <c r="AD870">
        <f t="shared" si="241"/>
        <v>0</v>
      </c>
      <c r="AE870">
        <f t="shared" si="242"/>
        <v>0</v>
      </c>
      <c r="AH870">
        <f t="shared" si="243"/>
        <v>3</v>
      </c>
      <c r="AI870">
        <f t="shared" si="250"/>
        <v>3</v>
      </c>
      <c r="AJ870" s="5" t="str">
        <f t="shared" si="251"/>
        <v>Correct</v>
      </c>
      <c r="AK870" s="37"/>
      <c r="AL870" t="s">
        <v>94</v>
      </c>
      <c r="AM870">
        <v>57</v>
      </c>
      <c r="AN870" t="s">
        <v>95</v>
      </c>
      <c r="AO870" t="s">
        <v>240</v>
      </c>
      <c r="AP870" t="s">
        <v>107</v>
      </c>
      <c r="AQ870" t="s">
        <v>98</v>
      </c>
      <c r="AR870" s="1" t="s">
        <v>80</v>
      </c>
      <c r="AS870" t="s">
        <v>126</v>
      </c>
      <c r="AT870" t="s">
        <v>153</v>
      </c>
      <c r="AU870" t="s">
        <v>101</v>
      </c>
      <c r="AV870" t="s">
        <v>102</v>
      </c>
      <c r="AW870" s="1" t="s">
        <v>92</v>
      </c>
      <c r="AX870" t="s">
        <v>102</v>
      </c>
    </row>
    <row r="871" spans="1:50" x14ac:dyDescent="0.25">
      <c r="A871" s="1">
        <v>870</v>
      </c>
      <c r="K871" t="s">
        <v>27</v>
      </c>
      <c r="N871" t="s">
        <v>30</v>
      </c>
      <c r="P871">
        <f t="shared" si="244"/>
        <v>2</v>
      </c>
      <c r="Q871">
        <f t="shared" si="245"/>
        <v>1.5</v>
      </c>
      <c r="S871">
        <f t="shared" si="246"/>
        <v>0</v>
      </c>
      <c r="T871">
        <f t="shared" si="247"/>
        <v>0</v>
      </c>
      <c r="U871">
        <f t="shared" si="248"/>
        <v>0</v>
      </c>
      <c r="V871">
        <f t="shared" si="249"/>
        <v>0</v>
      </c>
      <c r="W871">
        <f t="shared" si="234"/>
        <v>0</v>
      </c>
      <c r="X871">
        <f t="shared" si="235"/>
        <v>0</v>
      </c>
      <c r="Y871">
        <f t="shared" si="236"/>
        <v>0</v>
      </c>
      <c r="Z871">
        <f t="shared" si="237"/>
        <v>0</v>
      </c>
      <c r="AA871">
        <f t="shared" si="238"/>
        <v>0</v>
      </c>
      <c r="AB871">
        <f t="shared" si="239"/>
        <v>1</v>
      </c>
      <c r="AC871">
        <f t="shared" si="240"/>
        <v>0</v>
      </c>
      <c r="AD871">
        <f t="shared" si="241"/>
        <v>0</v>
      </c>
      <c r="AE871">
        <f t="shared" si="242"/>
        <v>1</v>
      </c>
      <c r="AH871">
        <f t="shared" si="243"/>
        <v>2</v>
      </c>
      <c r="AI871">
        <f t="shared" si="250"/>
        <v>2</v>
      </c>
      <c r="AJ871" s="5" t="str">
        <f t="shared" si="251"/>
        <v>Correct</v>
      </c>
      <c r="AK871" s="37"/>
      <c r="AL871" t="s">
        <v>94</v>
      </c>
      <c r="AM871">
        <v>62</v>
      </c>
      <c r="AN871" t="s">
        <v>95</v>
      </c>
      <c r="AO871" t="s">
        <v>237</v>
      </c>
      <c r="AP871" t="s">
        <v>107</v>
      </c>
      <c r="AQ871" t="s">
        <v>98</v>
      </c>
      <c r="AR871" s="1" t="s">
        <v>80</v>
      </c>
      <c r="AS871" t="s">
        <v>114</v>
      </c>
      <c r="AT871" t="s">
        <v>100</v>
      </c>
      <c r="AU871" t="s">
        <v>101</v>
      </c>
      <c r="AV871" t="s">
        <v>102</v>
      </c>
      <c r="AW871" s="1" t="s">
        <v>92</v>
      </c>
      <c r="AX871" t="s">
        <v>102</v>
      </c>
    </row>
    <row r="872" spans="1:50" x14ac:dyDescent="0.25">
      <c r="A872" s="1">
        <v>871</v>
      </c>
      <c r="C872" t="s">
        <v>20</v>
      </c>
      <c r="K872" t="s">
        <v>27</v>
      </c>
      <c r="L872" t="s">
        <v>28</v>
      </c>
      <c r="P872">
        <f t="shared" si="244"/>
        <v>3</v>
      </c>
      <c r="Q872">
        <f t="shared" si="245"/>
        <v>1</v>
      </c>
      <c r="S872">
        <f t="shared" si="246"/>
        <v>0</v>
      </c>
      <c r="T872">
        <f t="shared" si="247"/>
        <v>1</v>
      </c>
      <c r="U872">
        <f t="shared" si="248"/>
        <v>0</v>
      </c>
      <c r="V872">
        <f t="shared" si="249"/>
        <v>0</v>
      </c>
      <c r="W872">
        <f t="shared" si="234"/>
        <v>0</v>
      </c>
      <c r="X872">
        <f t="shared" si="235"/>
        <v>0</v>
      </c>
      <c r="Y872">
        <f t="shared" si="236"/>
        <v>0</v>
      </c>
      <c r="Z872">
        <f t="shared" si="237"/>
        <v>0</v>
      </c>
      <c r="AA872">
        <f t="shared" si="238"/>
        <v>0</v>
      </c>
      <c r="AB872">
        <f t="shared" si="239"/>
        <v>1</v>
      </c>
      <c r="AC872">
        <f t="shared" si="240"/>
        <v>1</v>
      </c>
      <c r="AD872">
        <f t="shared" si="241"/>
        <v>0</v>
      </c>
      <c r="AE872">
        <f t="shared" si="242"/>
        <v>0</v>
      </c>
      <c r="AH872">
        <f t="shared" si="243"/>
        <v>3</v>
      </c>
      <c r="AI872">
        <f t="shared" si="250"/>
        <v>3</v>
      </c>
      <c r="AJ872" s="5" t="str">
        <f t="shared" si="251"/>
        <v>Correct</v>
      </c>
      <c r="AK872" s="37"/>
      <c r="AL872" t="s">
        <v>105</v>
      </c>
      <c r="AM872">
        <v>54</v>
      </c>
      <c r="AN872" t="s">
        <v>121</v>
      </c>
      <c r="AO872" t="s">
        <v>293</v>
      </c>
      <c r="AR872" s="1"/>
      <c r="AW872" s="1"/>
    </row>
    <row r="873" spans="1:50" x14ac:dyDescent="0.25">
      <c r="A873" s="1">
        <v>872</v>
      </c>
      <c r="K873" t="s">
        <v>27</v>
      </c>
      <c r="L873" t="s">
        <v>28</v>
      </c>
      <c r="N873" t="s">
        <v>30</v>
      </c>
      <c r="P873">
        <f t="shared" si="244"/>
        <v>3</v>
      </c>
      <c r="Q873">
        <f t="shared" si="245"/>
        <v>1</v>
      </c>
      <c r="S873">
        <f t="shared" si="246"/>
        <v>0</v>
      </c>
      <c r="T873">
        <f t="shared" si="247"/>
        <v>0</v>
      </c>
      <c r="U873">
        <f t="shared" si="248"/>
        <v>0</v>
      </c>
      <c r="V873">
        <f t="shared" si="249"/>
        <v>0</v>
      </c>
      <c r="W873">
        <f t="shared" si="234"/>
        <v>0</v>
      </c>
      <c r="X873">
        <f t="shared" si="235"/>
        <v>0</v>
      </c>
      <c r="Y873">
        <f t="shared" si="236"/>
        <v>0</v>
      </c>
      <c r="Z873">
        <f t="shared" si="237"/>
        <v>0</v>
      </c>
      <c r="AA873">
        <f t="shared" si="238"/>
        <v>0</v>
      </c>
      <c r="AB873">
        <f t="shared" si="239"/>
        <v>1</v>
      </c>
      <c r="AC873">
        <f t="shared" si="240"/>
        <v>1</v>
      </c>
      <c r="AD873">
        <f t="shared" si="241"/>
        <v>0</v>
      </c>
      <c r="AE873">
        <f t="shared" si="242"/>
        <v>1</v>
      </c>
      <c r="AH873">
        <f t="shared" si="243"/>
        <v>3</v>
      </c>
      <c r="AI873">
        <f t="shared" si="250"/>
        <v>3</v>
      </c>
      <c r="AJ873" s="5" t="str">
        <f t="shared" si="251"/>
        <v>Correct</v>
      </c>
      <c r="AK873" s="37"/>
      <c r="AL873" t="s">
        <v>94</v>
      </c>
      <c r="AM873">
        <v>59</v>
      </c>
      <c r="AN873" t="s">
        <v>121</v>
      </c>
      <c r="AO873" t="s">
        <v>294</v>
      </c>
      <c r="AP873" t="s">
        <v>107</v>
      </c>
      <c r="AQ873" t="s">
        <v>98</v>
      </c>
      <c r="AR873" s="1" t="s">
        <v>80</v>
      </c>
      <c r="AS873" t="s">
        <v>126</v>
      </c>
      <c r="AT873" t="s">
        <v>100</v>
      </c>
      <c r="AU873" t="s">
        <v>101</v>
      </c>
      <c r="AV873" t="s">
        <v>102</v>
      </c>
      <c r="AW873" s="1" t="s">
        <v>92</v>
      </c>
      <c r="AX873" t="s">
        <v>102</v>
      </c>
    </row>
    <row r="874" spans="1:50" x14ac:dyDescent="0.25">
      <c r="A874" s="1">
        <v>873</v>
      </c>
      <c r="P874">
        <f t="shared" si="244"/>
        <v>0</v>
      </c>
      <c r="Q874" t="e">
        <f t="shared" si="245"/>
        <v>#DIV/0!</v>
      </c>
      <c r="S874">
        <f t="shared" si="246"/>
        <v>0</v>
      </c>
      <c r="T874">
        <f t="shared" si="247"/>
        <v>0</v>
      </c>
      <c r="U874">
        <f t="shared" si="248"/>
        <v>0</v>
      </c>
      <c r="V874">
        <f t="shared" si="249"/>
        <v>0</v>
      </c>
      <c r="W874">
        <f t="shared" si="234"/>
        <v>0</v>
      </c>
      <c r="X874">
        <f t="shared" si="235"/>
        <v>0</v>
      </c>
      <c r="Y874">
        <f t="shared" si="236"/>
        <v>0</v>
      </c>
      <c r="Z874">
        <f t="shared" si="237"/>
        <v>0</v>
      </c>
      <c r="AA874">
        <f t="shared" si="238"/>
        <v>0</v>
      </c>
      <c r="AB874">
        <f t="shared" si="239"/>
        <v>0</v>
      </c>
      <c r="AC874">
        <f t="shared" si="240"/>
        <v>0</v>
      </c>
      <c r="AD874">
        <f t="shared" si="241"/>
        <v>0</v>
      </c>
      <c r="AE874">
        <f t="shared" si="242"/>
        <v>0</v>
      </c>
      <c r="AH874">
        <f t="shared" si="243"/>
        <v>0</v>
      </c>
      <c r="AI874">
        <f t="shared" si="250"/>
        <v>0</v>
      </c>
      <c r="AJ874" s="5" t="str">
        <f t="shared" si="251"/>
        <v>Correct</v>
      </c>
      <c r="AK874" s="37"/>
      <c r="AL874" t="s">
        <v>105</v>
      </c>
      <c r="AM874">
        <v>40</v>
      </c>
      <c r="AN874" t="s">
        <v>121</v>
      </c>
      <c r="AO874" t="s">
        <v>218</v>
      </c>
      <c r="AP874" t="s">
        <v>107</v>
      </c>
      <c r="AQ874" t="s">
        <v>102</v>
      </c>
      <c r="AR874" s="1" t="s">
        <v>80</v>
      </c>
      <c r="AS874" t="s">
        <v>126</v>
      </c>
      <c r="AT874" t="s">
        <v>120</v>
      </c>
      <c r="AU874" t="s">
        <v>101</v>
      </c>
      <c r="AV874" t="s">
        <v>102</v>
      </c>
      <c r="AW874" s="1" t="s">
        <v>92</v>
      </c>
      <c r="AX874" t="s">
        <v>102</v>
      </c>
    </row>
    <row r="875" spans="1:50" x14ac:dyDescent="0.25">
      <c r="A875" s="1">
        <v>874</v>
      </c>
      <c r="I875" t="s">
        <v>267</v>
      </c>
      <c r="K875" t="s">
        <v>27</v>
      </c>
      <c r="N875" t="s">
        <v>30</v>
      </c>
      <c r="P875">
        <f t="shared" si="244"/>
        <v>3</v>
      </c>
      <c r="Q875">
        <f t="shared" si="245"/>
        <v>1</v>
      </c>
      <c r="S875">
        <f t="shared" si="246"/>
        <v>0</v>
      </c>
      <c r="T875">
        <f t="shared" si="247"/>
        <v>0</v>
      </c>
      <c r="U875">
        <f t="shared" si="248"/>
        <v>0</v>
      </c>
      <c r="V875">
        <f t="shared" si="249"/>
        <v>0</v>
      </c>
      <c r="W875">
        <f t="shared" si="234"/>
        <v>0</v>
      </c>
      <c r="X875">
        <f t="shared" si="235"/>
        <v>0</v>
      </c>
      <c r="Y875">
        <f t="shared" si="236"/>
        <v>0</v>
      </c>
      <c r="Z875">
        <f t="shared" si="237"/>
        <v>1</v>
      </c>
      <c r="AA875">
        <f t="shared" si="238"/>
        <v>0</v>
      </c>
      <c r="AB875">
        <f t="shared" si="239"/>
        <v>1</v>
      </c>
      <c r="AC875">
        <f t="shared" si="240"/>
        <v>0</v>
      </c>
      <c r="AD875">
        <f t="shared" si="241"/>
        <v>0</v>
      </c>
      <c r="AE875">
        <f t="shared" si="242"/>
        <v>1</v>
      </c>
      <c r="AH875">
        <f t="shared" si="243"/>
        <v>3</v>
      </c>
      <c r="AI875">
        <f t="shared" si="250"/>
        <v>3</v>
      </c>
      <c r="AJ875" s="5" t="str">
        <f t="shared" si="251"/>
        <v>Correct</v>
      </c>
      <c r="AK875" s="37"/>
      <c r="AL875" t="s">
        <v>94</v>
      </c>
      <c r="AM875">
        <v>51</v>
      </c>
      <c r="AN875" t="s">
        <v>95</v>
      </c>
      <c r="AO875" t="s">
        <v>295</v>
      </c>
      <c r="AP875" t="s">
        <v>107</v>
      </c>
      <c r="AQ875" t="s">
        <v>98</v>
      </c>
      <c r="AR875" s="1" t="s">
        <v>80</v>
      </c>
      <c r="AS875" t="s">
        <v>108</v>
      </c>
      <c r="AT875" t="s">
        <v>103</v>
      </c>
      <c r="AU875" t="s">
        <v>101</v>
      </c>
      <c r="AV875" t="s">
        <v>102</v>
      </c>
      <c r="AW875" s="1" t="s">
        <v>92</v>
      </c>
      <c r="AX875" t="s">
        <v>102</v>
      </c>
    </row>
    <row r="876" spans="1:50" x14ac:dyDescent="0.25">
      <c r="A876" s="1">
        <v>875</v>
      </c>
      <c r="C876" t="s">
        <v>20</v>
      </c>
      <c r="P876">
        <f t="shared" si="244"/>
        <v>1</v>
      </c>
      <c r="Q876">
        <f t="shared" si="245"/>
        <v>3</v>
      </c>
      <c r="S876">
        <f t="shared" si="246"/>
        <v>0</v>
      </c>
      <c r="T876">
        <f t="shared" si="247"/>
        <v>1</v>
      </c>
      <c r="U876">
        <f t="shared" si="248"/>
        <v>0</v>
      </c>
      <c r="V876">
        <f t="shared" si="249"/>
        <v>0</v>
      </c>
      <c r="W876">
        <f t="shared" si="234"/>
        <v>0</v>
      </c>
      <c r="X876">
        <f t="shared" si="235"/>
        <v>0</v>
      </c>
      <c r="Y876">
        <f t="shared" si="236"/>
        <v>0</v>
      </c>
      <c r="Z876">
        <f t="shared" si="237"/>
        <v>0</v>
      </c>
      <c r="AA876">
        <f t="shared" si="238"/>
        <v>0</v>
      </c>
      <c r="AB876">
        <f t="shared" si="239"/>
        <v>0</v>
      </c>
      <c r="AC876">
        <f t="shared" si="240"/>
        <v>0</v>
      </c>
      <c r="AD876">
        <f t="shared" si="241"/>
        <v>0</v>
      </c>
      <c r="AE876">
        <f t="shared" si="242"/>
        <v>0</v>
      </c>
      <c r="AH876">
        <f t="shared" si="243"/>
        <v>1</v>
      </c>
      <c r="AI876">
        <f t="shared" si="250"/>
        <v>1</v>
      </c>
      <c r="AJ876" s="5" t="str">
        <f t="shared" si="251"/>
        <v>Correct</v>
      </c>
      <c r="AK876" s="37"/>
      <c r="AL876" t="s">
        <v>105</v>
      </c>
      <c r="AM876">
        <v>70</v>
      </c>
      <c r="AN876" t="s">
        <v>95</v>
      </c>
      <c r="AO876" t="s">
        <v>144</v>
      </c>
      <c r="AP876" t="s">
        <v>107</v>
      </c>
      <c r="AQ876" t="s">
        <v>102</v>
      </c>
      <c r="AR876" s="1" t="s">
        <v>355</v>
      </c>
      <c r="AS876" t="s">
        <v>109</v>
      </c>
      <c r="AT876" t="s">
        <v>110</v>
      </c>
      <c r="AU876" t="s">
        <v>104</v>
      </c>
      <c r="AV876" t="s">
        <v>102</v>
      </c>
      <c r="AW876" s="1" t="s">
        <v>91</v>
      </c>
      <c r="AX876" t="s">
        <v>102</v>
      </c>
    </row>
    <row r="877" spans="1:50" x14ac:dyDescent="0.25">
      <c r="A877" s="1">
        <v>876</v>
      </c>
      <c r="K877" t="s">
        <v>27</v>
      </c>
      <c r="M877" t="s">
        <v>29</v>
      </c>
      <c r="P877">
        <f t="shared" si="244"/>
        <v>2</v>
      </c>
      <c r="Q877">
        <f t="shared" si="245"/>
        <v>1.5</v>
      </c>
      <c r="S877">
        <f t="shared" si="246"/>
        <v>0</v>
      </c>
      <c r="T877">
        <f t="shared" si="247"/>
        <v>0</v>
      </c>
      <c r="U877">
        <f t="shared" si="248"/>
        <v>0</v>
      </c>
      <c r="V877">
        <f t="shared" si="249"/>
        <v>0</v>
      </c>
      <c r="W877">
        <f t="shared" si="234"/>
        <v>0</v>
      </c>
      <c r="X877">
        <f t="shared" si="235"/>
        <v>0</v>
      </c>
      <c r="Y877">
        <f t="shared" si="236"/>
        <v>0</v>
      </c>
      <c r="Z877">
        <f t="shared" si="237"/>
        <v>0</v>
      </c>
      <c r="AA877">
        <f t="shared" si="238"/>
        <v>0</v>
      </c>
      <c r="AB877">
        <f t="shared" si="239"/>
        <v>1</v>
      </c>
      <c r="AC877">
        <f t="shared" si="240"/>
        <v>0</v>
      </c>
      <c r="AD877">
        <f t="shared" si="241"/>
        <v>1</v>
      </c>
      <c r="AE877">
        <f t="shared" si="242"/>
        <v>0</v>
      </c>
      <c r="AH877">
        <f t="shared" si="243"/>
        <v>2</v>
      </c>
      <c r="AI877">
        <f t="shared" si="250"/>
        <v>2</v>
      </c>
      <c r="AJ877" s="5" t="str">
        <f t="shared" si="251"/>
        <v>Correct</v>
      </c>
      <c r="AK877" s="37"/>
      <c r="AL877" t="s">
        <v>89</v>
      </c>
      <c r="AM877">
        <v>49</v>
      </c>
      <c r="AN877" t="s">
        <v>121</v>
      </c>
      <c r="AO877" t="s">
        <v>177</v>
      </c>
      <c r="AP877" t="s">
        <v>89</v>
      </c>
      <c r="AQ877" t="s">
        <v>98</v>
      </c>
      <c r="AR877" s="1" t="s">
        <v>80</v>
      </c>
      <c r="AS877" t="s">
        <v>109</v>
      </c>
      <c r="AT877" t="s">
        <v>103</v>
      </c>
      <c r="AU877" t="s">
        <v>104</v>
      </c>
      <c r="AV877" t="s">
        <v>111</v>
      </c>
      <c r="AW877" s="1" t="s">
        <v>93</v>
      </c>
      <c r="AX877" t="s">
        <v>98</v>
      </c>
    </row>
    <row r="878" spans="1:50" x14ac:dyDescent="0.25">
      <c r="A878" s="1">
        <v>877</v>
      </c>
      <c r="H878" t="s">
        <v>25</v>
      </c>
      <c r="J878" t="s">
        <v>26</v>
      </c>
      <c r="P878">
        <f t="shared" si="244"/>
        <v>2</v>
      </c>
      <c r="Q878">
        <f t="shared" si="245"/>
        <v>1.5</v>
      </c>
      <c r="S878">
        <f t="shared" si="246"/>
        <v>0</v>
      </c>
      <c r="T878">
        <f t="shared" si="247"/>
        <v>0</v>
      </c>
      <c r="U878">
        <f t="shared" si="248"/>
        <v>0</v>
      </c>
      <c r="V878">
        <f t="shared" si="249"/>
        <v>0</v>
      </c>
      <c r="W878">
        <f t="shared" si="234"/>
        <v>0</v>
      </c>
      <c r="X878">
        <f t="shared" si="235"/>
        <v>0</v>
      </c>
      <c r="Y878">
        <f t="shared" si="236"/>
        <v>1</v>
      </c>
      <c r="Z878">
        <f t="shared" si="237"/>
        <v>0</v>
      </c>
      <c r="AA878">
        <f t="shared" si="238"/>
        <v>1</v>
      </c>
      <c r="AB878">
        <f t="shared" si="239"/>
        <v>0</v>
      </c>
      <c r="AC878">
        <f t="shared" si="240"/>
        <v>0</v>
      </c>
      <c r="AD878">
        <f t="shared" si="241"/>
        <v>0</v>
      </c>
      <c r="AE878">
        <f t="shared" si="242"/>
        <v>0</v>
      </c>
      <c r="AH878">
        <f t="shared" si="243"/>
        <v>2</v>
      </c>
      <c r="AI878">
        <f t="shared" si="250"/>
        <v>2</v>
      </c>
      <c r="AJ878" s="5" t="str">
        <f t="shared" si="251"/>
        <v>Correct</v>
      </c>
      <c r="AK878" s="37"/>
      <c r="AL878" t="s">
        <v>94</v>
      </c>
      <c r="AM878">
        <v>57</v>
      </c>
      <c r="AN878" t="s">
        <v>121</v>
      </c>
      <c r="AO878" t="s">
        <v>161</v>
      </c>
      <c r="AP878" t="s">
        <v>107</v>
      </c>
      <c r="AQ878" t="s">
        <v>98</v>
      </c>
      <c r="AR878" s="1" t="s">
        <v>80</v>
      </c>
      <c r="AS878" t="s">
        <v>114</v>
      </c>
      <c r="AT878" t="s">
        <v>110</v>
      </c>
      <c r="AU878" t="s">
        <v>123</v>
      </c>
      <c r="AV878" t="s">
        <v>102</v>
      </c>
      <c r="AW878" s="1" t="s">
        <v>92</v>
      </c>
      <c r="AX878" t="s">
        <v>98</v>
      </c>
    </row>
    <row r="879" spans="1:50" x14ac:dyDescent="0.25">
      <c r="A879" s="1">
        <v>878</v>
      </c>
      <c r="D879" t="s">
        <v>21</v>
      </c>
      <c r="J879" t="s">
        <v>26</v>
      </c>
      <c r="K879" t="s">
        <v>27</v>
      </c>
      <c r="P879">
        <f t="shared" si="244"/>
        <v>3</v>
      </c>
      <c r="Q879">
        <f t="shared" si="245"/>
        <v>1</v>
      </c>
      <c r="S879">
        <f t="shared" si="246"/>
        <v>0</v>
      </c>
      <c r="T879">
        <f t="shared" si="247"/>
        <v>0</v>
      </c>
      <c r="U879">
        <f t="shared" si="248"/>
        <v>1</v>
      </c>
      <c r="V879">
        <f t="shared" si="249"/>
        <v>0</v>
      </c>
      <c r="W879">
        <f t="shared" si="234"/>
        <v>0</v>
      </c>
      <c r="X879">
        <f t="shared" si="235"/>
        <v>0</v>
      </c>
      <c r="Y879">
        <f t="shared" si="236"/>
        <v>0</v>
      </c>
      <c r="Z879">
        <f t="shared" si="237"/>
        <v>0</v>
      </c>
      <c r="AA879">
        <f t="shared" si="238"/>
        <v>1</v>
      </c>
      <c r="AB879">
        <f t="shared" si="239"/>
        <v>1</v>
      </c>
      <c r="AC879">
        <f t="shared" si="240"/>
        <v>0</v>
      </c>
      <c r="AD879">
        <f t="shared" si="241"/>
        <v>0</v>
      </c>
      <c r="AE879">
        <f t="shared" si="242"/>
        <v>0</v>
      </c>
      <c r="AH879">
        <f t="shared" si="243"/>
        <v>3</v>
      </c>
      <c r="AI879">
        <f t="shared" si="250"/>
        <v>3</v>
      </c>
      <c r="AJ879" s="5" t="str">
        <f t="shared" si="251"/>
        <v>Correct</v>
      </c>
      <c r="AK879" s="37"/>
      <c r="AL879" t="s">
        <v>105</v>
      </c>
      <c r="AM879">
        <v>71</v>
      </c>
      <c r="AN879" t="s">
        <v>121</v>
      </c>
      <c r="AO879" t="s">
        <v>214</v>
      </c>
      <c r="AP879" t="s">
        <v>107</v>
      </c>
      <c r="AQ879" t="s">
        <v>98</v>
      </c>
      <c r="AR879" s="1" t="s">
        <v>80</v>
      </c>
      <c r="AS879" t="s">
        <v>108</v>
      </c>
      <c r="AT879" t="s">
        <v>153</v>
      </c>
      <c r="AU879" t="s">
        <v>104</v>
      </c>
      <c r="AV879" t="s">
        <v>102</v>
      </c>
      <c r="AW879" s="1" t="s">
        <v>373</v>
      </c>
      <c r="AX879" t="s">
        <v>98</v>
      </c>
    </row>
    <row r="880" spans="1:50" x14ac:dyDescent="0.25">
      <c r="A880" s="1">
        <v>879</v>
      </c>
      <c r="B880" t="s">
        <v>19</v>
      </c>
      <c r="I880" t="s">
        <v>267</v>
      </c>
      <c r="N880" t="s">
        <v>30</v>
      </c>
      <c r="P880">
        <f t="shared" si="244"/>
        <v>3</v>
      </c>
      <c r="Q880">
        <f t="shared" si="245"/>
        <v>1</v>
      </c>
      <c r="S880">
        <f t="shared" si="246"/>
        <v>1</v>
      </c>
      <c r="T880">
        <f t="shared" si="247"/>
        <v>0</v>
      </c>
      <c r="U880">
        <f t="shared" si="248"/>
        <v>0</v>
      </c>
      <c r="V880">
        <f t="shared" si="249"/>
        <v>0</v>
      </c>
      <c r="W880">
        <f t="shared" si="234"/>
        <v>0</v>
      </c>
      <c r="X880">
        <f t="shared" si="235"/>
        <v>0</v>
      </c>
      <c r="Y880">
        <f t="shared" si="236"/>
        <v>0</v>
      </c>
      <c r="Z880">
        <f t="shared" si="237"/>
        <v>1</v>
      </c>
      <c r="AA880">
        <f t="shared" si="238"/>
        <v>0</v>
      </c>
      <c r="AB880">
        <f t="shared" si="239"/>
        <v>0</v>
      </c>
      <c r="AC880">
        <f t="shared" si="240"/>
        <v>0</v>
      </c>
      <c r="AD880">
        <f t="shared" si="241"/>
        <v>0</v>
      </c>
      <c r="AE880">
        <f t="shared" si="242"/>
        <v>1</v>
      </c>
      <c r="AH880">
        <f t="shared" si="243"/>
        <v>3</v>
      </c>
      <c r="AI880">
        <f t="shared" si="250"/>
        <v>3</v>
      </c>
      <c r="AJ880" s="5" t="str">
        <f t="shared" si="251"/>
        <v>Correct</v>
      </c>
      <c r="AK880" s="37"/>
      <c r="AL880" t="s">
        <v>94</v>
      </c>
      <c r="AM880">
        <v>30</v>
      </c>
      <c r="AN880" t="s">
        <v>121</v>
      </c>
      <c r="AO880" t="s">
        <v>296</v>
      </c>
      <c r="AP880" t="s">
        <v>107</v>
      </c>
      <c r="AQ880" t="s">
        <v>98</v>
      </c>
      <c r="AR880" s="1" t="s">
        <v>80</v>
      </c>
      <c r="AS880" t="s">
        <v>126</v>
      </c>
      <c r="AT880" t="s">
        <v>153</v>
      </c>
      <c r="AU880" t="s">
        <v>136</v>
      </c>
      <c r="AV880" t="s">
        <v>102</v>
      </c>
      <c r="AW880" s="1" t="s">
        <v>90</v>
      </c>
      <c r="AX880" t="s">
        <v>102</v>
      </c>
    </row>
    <row r="881" spans="1:50" x14ac:dyDescent="0.25">
      <c r="A881" s="1">
        <v>880</v>
      </c>
      <c r="C881" t="s">
        <v>20</v>
      </c>
      <c r="E881" t="s">
        <v>22</v>
      </c>
      <c r="P881">
        <f t="shared" si="244"/>
        <v>2</v>
      </c>
      <c r="Q881">
        <f t="shared" si="245"/>
        <v>1.5</v>
      </c>
      <c r="S881">
        <f t="shared" si="246"/>
        <v>0</v>
      </c>
      <c r="T881">
        <f t="shared" si="247"/>
        <v>1</v>
      </c>
      <c r="U881">
        <f t="shared" si="248"/>
        <v>0</v>
      </c>
      <c r="V881">
        <f t="shared" si="249"/>
        <v>1</v>
      </c>
      <c r="W881">
        <f t="shared" si="234"/>
        <v>0</v>
      </c>
      <c r="X881">
        <f t="shared" si="235"/>
        <v>0</v>
      </c>
      <c r="Y881">
        <f t="shared" si="236"/>
        <v>0</v>
      </c>
      <c r="Z881">
        <f t="shared" si="237"/>
        <v>0</v>
      </c>
      <c r="AA881">
        <f t="shared" si="238"/>
        <v>0</v>
      </c>
      <c r="AB881">
        <f t="shared" si="239"/>
        <v>0</v>
      </c>
      <c r="AC881">
        <f t="shared" si="240"/>
        <v>0</v>
      </c>
      <c r="AD881">
        <f t="shared" si="241"/>
        <v>0</v>
      </c>
      <c r="AE881">
        <f t="shared" si="242"/>
        <v>0</v>
      </c>
      <c r="AH881">
        <f t="shared" si="243"/>
        <v>2</v>
      </c>
      <c r="AI881">
        <f t="shared" si="250"/>
        <v>2</v>
      </c>
      <c r="AJ881" s="5" t="str">
        <f t="shared" si="251"/>
        <v>Correct</v>
      </c>
      <c r="AK881" s="37"/>
      <c r="AL881" t="s">
        <v>94</v>
      </c>
      <c r="AM881">
        <v>49</v>
      </c>
      <c r="AN881" t="s">
        <v>95</v>
      </c>
      <c r="AO881" t="s">
        <v>186</v>
      </c>
      <c r="AP881" t="s">
        <v>107</v>
      </c>
      <c r="AQ881" t="s">
        <v>98</v>
      </c>
      <c r="AR881" s="1" t="s">
        <v>80</v>
      </c>
      <c r="AS881" t="s">
        <v>126</v>
      </c>
      <c r="AT881" t="s">
        <v>100</v>
      </c>
      <c r="AU881" t="s">
        <v>101</v>
      </c>
      <c r="AV881" t="s">
        <v>102</v>
      </c>
      <c r="AW881" s="1" t="s">
        <v>92</v>
      </c>
      <c r="AX881" t="s">
        <v>102</v>
      </c>
    </row>
    <row r="882" spans="1:50" x14ac:dyDescent="0.25">
      <c r="A882" s="1">
        <v>881</v>
      </c>
      <c r="B882" t="s">
        <v>19</v>
      </c>
      <c r="H882" t="s">
        <v>25</v>
      </c>
      <c r="M882" t="s">
        <v>29</v>
      </c>
      <c r="P882">
        <f t="shared" si="244"/>
        <v>3</v>
      </c>
      <c r="Q882">
        <f t="shared" si="245"/>
        <v>1</v>
      </c>
      <c r="S882">
        <f t="shared" si="246"/>
        <v>1</v>
      </c>
      <c r="T882">
        <f t="shared" si="247"/>
        <v>0</v>
      </c>
      <c r="U882">
        <f t="shared" si="248"/>
        <v>0</v>
      </c>
      <c r="V882">
        <f t="shared" si="249"/>
        <v>0</v>
      </c>
      <c r="W882">
        <f t="shared" si="234"/>
        <v>0</v>
      </c>
      <c r="X882">
        <f t="shared" si="235"/>
        <v>0</v>
      </c>
      <c r="Y882">
        <f t="shared" si="236"/>
        <v>1</v>
      </c>
      <c r="Z882">
        <f t="shared" si="237"/>
        <v>0</v>
      </c>
      <c r="AA882">
        <f t="shared" si="238"/>
        <v>0</v>
      </c>
      <c r="AB882">
        <f t="shared" si="239"/>
        <v>0</v>
      </c>
      <c r="AC882">
        <f t="shared" si="240"/>
        <v>0</v>
      </c>
      <c r="AD882">
        <f t="shared" si="241"/>
        <v>1</v>
      </c>
      <c r="AE882">
        <f t="shared" si="242"/>
        <v>0</v>
      </c>
      <c r="AH882">
        <f t="shared" si="243"/>
        <v>3</v>
      </c>
      <c r="AI882">
        <f t="shared" si="250"/>
        <v>3</v>
      </c>
      <c r="AJ882" s="5" t="str">
        <f t="shared" si="251"/>
        <v>Correct</v>
      </c>
      <c r="AK882" s="37"/>
      <c r="AL882" t="s">
        <v>94</v>
      </c>
      <c r="AM882">
        <v>58</v>
      </c>
      <c r="AN882" t="s">
        <v>121</v>
      </c>
      <c r="AR882" s="1"/>
      <c r="AW882" s="1"/>
    </row>
    <row r="883" spans="1:50" x14ac:dyDescent="0.25">
      <c r="A883" s="1">
        <v>882</v>
      </c>
      <c r="C883" t="s">
        <v>20</v>
      </c>
      <c r="E883" t="s">
        <v>22</v>
      </c>
      <c r="L883" t="s">
        <v>28</v>
      </c>
      <c r="P883">
        <f t="shared" si="244"/>
        <v>3</v>
      </c>
      <c r="Q883">
        <f t="shared" si="245"/>
        <v>1</v>
      </c>
      <c r="S883">
        <f t="shared" si="246"/>
        <v>0</v>
      </c>
      <c r="T883">
        <f t="shared" si="247"/>
        <v>1</v>
      </c>
      <c r="U883">
        <f t="shared" si="248"/>
        <v>0</v>
      </c>
      <c r="V883">
        <f t="shared" si="249"/>
        <v>1</v>
      </c>
      <c r="W883">
        <f t="shared" si="234"/>
        <v>0</v>
      </c>
      <c r="X883">
        <f t="shared" si="235"/>
        <v>0</v>
      </c>
      <c r="Y883">
        <f t="shared" si="236"/>
        <v>0</v>
      </c>
      <c r="Z883">
        <f t="shared" si="237"/>
        <v>0</v>
      </c>
      <c r="AA883">
        <f t="shared" si="238"/>
        <v>0</v>
      </c>
      <c r="AB883">
        <f t="shared" si="239"/>
        <v>0</v>
      </c>
      <c r="AC883">
        <f t="shared" si="240"/>
        <v>1</v>
      </c>
      <c r="AD883">
        <f t="shared" si="241"/>
        <v>0</v>
      </c>
      <c r="AE883">
        <f t="shared" si="242"/>
        <v>0</v>
      </c>
      <c r="AH883">
        <f t="shared" si="243"/>
        <v>3</v>
      </c>
      <c r="AI883">
        <f t="shared" si="250"/>
        <v>3</v>
      </c>
      <c r="AJ883" s="5" t="str">
        <f t="shared" si="251"/>
        <v>Correct</v>
      </c>
      <c r="AK883" s="37"/>
      <c r="AL883" t="s">
        <v>94</v>
      </c>
      <c r="AM883">
        <v>48</v>
      </c>
      <c r="AN883" t="s">
        <v>95</v>
      </c>
      <c r="AO883" t="s">
        <v>201</v>
      </c>
      <c r="AP883" t="s">
        <v>107</v>
      </c>
      <c r="AQ883" t="s">
        <v>98</v>
      </c>
      <c r="AR883" s="1" t="s">
        <v>80</v>
      </c>
      <c r="AS883" t="s">
        <v>108</v>
      </c>
      <c r="AT883" t="s">
        <v>100</v>
      </c>
      <c r="AU883" t="s">
        <v>101</v>
      </c>
      <c r="AV883" t="s">
        <v>102</v>
      </c>
      <c r="AW883" s="1" t="s">
        <v>92</v>
      </c>
      <c r="AX883" t="s">
        <v>102</v>
      </c>
    </row>
    <row r="884" spans="1:50" x14ac:dyDescent="0.25">
      <c r="A884" s="1">
        <v>883</v>
      </c>
      <c r="E884" t="s">
        <v>22</v>
      </c>
      <c r="G884" t="s">
        <v>24</v>
      </c>
      <c r="I884" t="s">
        <v>267</v>
      </c>
      <c r="P884">
        <f t="shared" si="244"/>
        <v>3</v>
      </c>
      <c r="Q884">
        <f t="shared" si="245"/>
        <v>1</v>
      </c>
      <c r="S884">
        <f t="shared" si="246"/>
        <v>0</v>
      </c>
      <c r="T884">
        <f t="shared" si="247"/>
        <v>0</v>
      </c>
      <c r="U884">
        <f t="shared" si="248"/>
        <v>0</v>
      </c>
      <c r="V884">
        <f t="shared" si="249"/>
        <v>1</v>
      </c>
      <c r="W884">
        <f t="shared" si="234"/>
        <v>0</v>
      </c>
      <c r="X884">
        <f t="shared" si="235"/>
        <v>1</v>
      </c>
      <c r="Y884">
        <f t="shared" si="236"/>
        <v>0</v>
      </c>
      <c r="Z884">
        <f t="shared" si="237"/>
        <v>1</v>
      </c>
      <c r="AA884">
        <f t="shared" si="238"/>
        <v>0</v>
      </c>
      <c r="AB884">
        <f t="shared" si="239"/>
        <v>0</v>
      </c>
      <c r="AC884">
        <f t="shared" si="240"/>
        <v>0</v>
      </c>
      <c r="AD884">
        <f t="shared" si="241"/>
        <v>0</v>
      </c>
      <c r="AE884">
        <f t="shared" si="242"/>
        <v>0</v>
      </c>
      <c r="AH884">
        <f t="shared" si="243"/>
        <v>3</v>
      </c>
      <c r="AI884">
        <f t="shared" si="250"/>
        <v>3</v>
      </c>
      <c r="AJ884" s="5" t="str">
        <f t="shared" si="251"/>
        <v>Correct</v>
      </c>
      <c r="AK884" s="37"/>
      <c r="AL884" t="s">
        <v>94</v>
      </c>
      <c r="AM884">
        <v>22</v>
      </c>
      <c r="AN884" t="s">
        <v>95</v>
      </c>
      <c r="AO884" t="s">
        <v>195</v>
      </c>
      <c r="AR884" s="1"/>
      <c r="AW884" s="1"/>
    </row>
    <row r="885" spans="1:50" x14ac:dyDescent="0.25">
      <c r="A885" s="1">
        <v>884</v>
      </c>
      <c r="E885" t="s">
        <v>22</v>
      </c>
      <c r="I885" t="s">
        <v>267</v>
      </c>
      <c r="N885" t="s">
        <v>30</v>
      </c>
      <c r="P885">
        <f t="shared" si="244"/>
        <v>3</v>
      </c>
      <c r="Q885">
        <f t="shared" si="245"/>
        <v>1</v>
      </c>
      <c r="S885">
        <f t="shared" si="246"/>
        <v>0</v>
      </c>
      <c r="T885">
        <f t="shared" si="247"/>
        <v>0</v>
      </c>
      <c r="U885">
        <f t="shared" si="248"/>
        <v>0</v>
      </c>
      <c r="V885">
        <f t="shared" si="249"/>
        <v>1</v>
      </c>
      <c r="W885">
        <f t="shared" si="234"/>
        <v>0</v>
      </c>
      <c r="X885">
        <f t="shared" si="235"/>
        <v>0</v>
      </c>
      <c r="Y885">
        <f t="shared" si="236"/>
        <v>0</v>
      </c>
      <c r="Z885">
        <f t="shared" si="237"/>
        <v>1</v>
      </c>
      <c r="AA885">
        <f t="shared" si="238"/>
        <v>0</v>
      </c>
      <c r="AB885">
        <f t="shared" si="239"/>
        <v>0</v>
      </c>
      <c r="AC885">
        <f t="shared" si="240"/>
        <v>0</v>
      </c>
      <c r="AD885">
        <f t="shared" si="241"/>
        <v>0</v>
      </c>
      <c r="AE885">
        <f t="shared" si="242"/>
        <v>1</v>
      </c>
      <c r="AH885">
        <f t="shared" si="243"/>
        <v>3</v>
      </c>
      <c r="AI885">
        <f t="shared" si="250"/>
        <v>3</v>
      </c>
      <c r="AJ885" s="5" t="str">
        <f t="shared" si="251"/>
        <v>Correct</v>
      </c>
      <c r="AK885" s="37"/>
      <c r="AL885" t="s">
        <v>94</v>
      </c>
      <c r="AM885">
        <v>22</v>
      </c>
      <c r="AN885" t="s">
        <v>95</v>
      </c>
      <c r="AO885" t="s">
        <v>96</v>
      </c>
      <c r="AP885" t="s">
        <v>97</v>
      </c>
      <c r="AQ885" t="s">
        <v>98</v>
      </c>
      <c r="AR885" s="1" t="s">
        <v>80</v>
      </c>
      <c r="AS885" t="s">
        <v>126</v>
      </c>
      <c r="AT885" t="s">
        <v>120</v>
      </c>
      <c r="AU885" t="s">
        <v>136</v>
      </c>
      <c r="AV885" t="s">
        <v>102</v>
      </c>
      <c r="AW885" s="1" t="s">
        <v>92</v>
      </c>
      <c r="AX885" t="s">
        <v>102</v>
      </c>
    </row>
    <row r="886" spans="1:50" x14ac:dyDescent="0.25">
      <c r="A886" s="1">
        <v>885</v>
      </c>
      <c r="E886" t="s">
        <v>22</v>
      </c>
      <c r="N886" t="s">
        <v>30</v>
      </c>
      <c r="P886">
        <f t="shared" si="244"/>
        <v>2</v>
      </c>
      <c r="Q886">
        <f t="shared" si="245"/>
        <v>1.5</v>
      </c>
      <c r="S886">
        <f t="shared" si="246"/>
        <v>0</v>
      </c>
      <c r="T886">
        <f t="shared" si="247"/>
        <v>0</v>
      </c>
      <c r="U886">
        <f t="shared" si="248"/>
        <v>0</v>
      </c>
      <c r="V886">
        <f t="shared" si="249"/>
        <v>1</v>
      </c>
      <c r="W886">
        <f t="shared" si="234"/>
        <v>0</v>
      </c>
      <c r="X886">
        <f t="shared" si="235"/>
        <v>0</v>
      </c>
      <c r="Y886">
        <f t="shared" si="236"/>
        <v>0</v>
      </c>
      <c r="Z886">
        <f t="shared" si="237"/>
        <v>0</v>
      </c>
      <c r="AA886">
        <f t="shared" si="238"/>
        <v>0</v>
      </c>
      <c r="AB886">
        <f t="shared" si="239"/>
        <v>0</v>
      </c>
      <c r="AC886">
        <f t="shared" si="240"/>
        <v>0</v>
      </c>
      <c r="AD886">
        <f t="shared" si="241"/>
        <v>0</v>
      </c>
      <c r="AE886">
        <f t="shared" si="242"/>
        <v>1</v>
      </c>
      <c r="AH886">
        <f t="shared" si="243"/>
        <v>2</v>
      </c>
      <c r="AI886">
        <f t="shared" si="250"/>
        <v>2</v>
      </c>
      <c r="AJ886" s="5" t="str">
        <f t="shared" si="251"/>
        <v>Correct</v>
      </c>
      <c r="AK886" s="37"/>
      <c r="AL886" t="s">
        <v>94</v>
      </c>
      <c r="AM886">
        <v>58</v>
      </c>
      <c r="AN886" t="s">
        <v>121</v>
      </c>
      <c r="AO886" t="s">
        <v>159</v>
      </c>
      <c r="AP886" t="s">
        <v>107</v>
      </c>
      <c r="AQ886" t="s">
        <v>98</v>
      </c>
      <c r="AR886" s="1" t="s">
        <v>80</v>
      </c>
      <c r="AS886" t="s">
        <v>108</v>
      </c>
      <c r="AT886" t="s">
        <v>110</v>
      </c>
      <c r="AU886" t="s">
        <v>101</v>
      </c>
      <c r="AV886" t="s">
        <v>102</v>
      </c>
      <c r="AW886" s="1" t="s">
        <v>92</v>
      </c>
      <c r="AX886" t="s">
        <v>102</v>
      </c>
    </row>
    <row r="887" spans="1:50" x14ac:dyDescent="0.25">
      <c r="A887" s="1">
        <v>886</v>
      </c>
      <c r="J887" t="s">
        <v>26</v>
      </c>
      <c r="K887" t="s">
        <v>27</v>
      </c>
      <c r="L887" t="s">
        <v>28</v>
      </c>
      <c r="P887">
        <f t="shared" si="244"/>
        <v>3</v>
      </c>
      <c r="Q887">
        <f t="shared" si="245"/>
        <v>1</v>
      </c>
      <c r="S887">
        <f t="shared" si="246"/>
        <v>0</v>
      </c>
      <c r="T887">
        <f t="shared" si="247"/>
        <v>0</v>
      </c>
      <c r="U887">
        <f t="shared" si="248"/>
        <v>0</v>
      </c>
      <c r="V887">
        <f t="shared" si="249"/>
        <v>0</v>
      </c>
      <c r="W887">
        <f t="shared" si="234"/>
        <v>0</v>
      </c>
      <c r="X887">
        <f t="shared" si="235"/>
        <v>0</v>
      </c>
      <c r="Y887">
        <f t="shared" si="236"/>
        <v>0</v>
      </c>
      <c r="Z887">
        <f t="shared" si="237"/>
        <v>0</v>
      </c>
      <c r="AA887">
        <f t="shared" si="238"/>
        <v>1</v>
      </c>
      <c r="AB887">
        <f t="shared" si="239"/>
        <v>1</v>
      </c>
      <c r="AC887">
        <f t="shared" si="240"/>
        <v>1</v>
      </c>
      <c r="AD887">
        <f t="shared" si="241"/>
        <v>0</v>
      </c>
      <c r="AE887">
        <f t="shared" si="242"/>
        <v>0</v>
      </c>
      <c r="AH887">
        <f t="shared" si="243"/>
        <v>3</v>
      </c>
      <c r="AI887">
        <f t="shared" si="250"/>
        <v>3</v>
      </c>
      <c r="AJ887" s="5" t="str">
        <f t="shared" si="251"/>
        <v>Correct</v>
      </c>
      <c r="AK887" s="37"/>
      <c r="AL887" t="s">
        <v>94</v>
      </c>
      <c r="AM887">
        <v>43</v>
      </c>
      <c r="AN887" t="s">
        <v>121</v>
      </c>
      <c r="AO887" t="s">
        <v>297</v>
      </c>
      <c r="AP887" t="s">
        <v>143</v>
      </c>
      <c r="AQ887" t="s">
        <v>98</v>
      </c>
      <c r="AR887" s="1" t="s">
        <v>80</v>
      </c>
      <c r="AS887" t="s">
        <v>114</v>
      </c>
      <c r="AT887" t="s">
        <v>100</v>
      </c>
      <c r="AU887" t="s">
        <v>101</v>
      </c>
      <c r="AV887" t="s">
        <v>102</v>
      </c>
      <c r="AW887" s="1" t="s">
        <v>92</v>
      </c>
      <c r="AX887" t="s">
        <v>102</v>
      </c>
    </row>
    <row r="888" spans="1:50" x14ac:dyDescent="0.25">
      <c r="A888" s="1">
        <v>887</v>
      </c>
      <c r="I888" t="s">
        <v>267</v>
      </c>
      <c r="K888" t="s">
        <v>27</v>
      </c>
      <c r="N888" t="s">
        <v>30</v>
      </c>
      <c r="P888">
        <f t="shared" si="244"/>
        <v>3</v>
      </c>
      <c r="Q888">
        <f t="shared" si="245"/>
        <v>1</v>
      </c>
      <c r="S888">
        <f t="shared" si="246"/>
        <v>0</v>
      </c>
      <c r="T888">
        <f t="shared" si="247"/>
        <v>0</v>
      </c>
      <c r="U888">
        <f t="shared" si="248"/>
        <v>0</v>
      </c>
      <c r="V888">
        <f t="shared" si="249"/>
        <v>0</v>
      </c>
      <c r="W888">
        <f t="shared" si="234"/>
        <v>0</v>
      </c>
      <c r="X888">
        <f t="shared" si="235"/>
        <v>0</v>
      </c>
      <c r="Y888">
        <f t="shared" si="236"/>
        <v>0</v>
      </c>
      <c r="Z888">
        <f t="shared" si="237"/>
        <v>1</v>
      </c>
      <c r="AA888">
        <f t="shared" si="238"/>
        <v>0</v>
      </c>
      <c r="AB888">
        <f t="shared" si="239"/>
        <v>1</v>
      </c>
      <c r="AC888">
        <f t="shared" si="240"/>
        <v>0</v>
      </c>
      <c r="AD888">
        <f t="shared" si="241"/>
        <v>0</v>
      </c>
      <c r="AE888">
        <f t="shared" si="242"/>
        <v>1</v>
      </c>
      <c r="AH888">
        <f t="shared" si="243"/>
        <v>3</v>
      </c>
      <c r="AI888">
        <f t="shared" si="250"/>
        <v>3</v>
      </c>
      <c r="AJ888" s="5" t="str">
        <f t="shared" si="251"/>
        <v>Correct</v>
      </c>
      <c r="AK888" s="37"/>
      <c r="AL888" t="s">
        <v>94</v>
      </c>
      <c r="AM888">
        <v>39</v>
      </c>
      <c r="AN888" t="s">
        <v>121</v>
      </c>
      <c r="AO888" t="s">
        <v>177</v>
      </c>
      <c r="AP888" t="s">
        <v>107</v>
      </c>
      <c r="AQ888" t="s">
        <v>98</v>
      </c>
      <c r="AR888" s="1" t="s">
        <v>80</v>
      </c>
      <c r="AS888" t="s">
        <v>114</v>
      </c>
      <c r="AT888" t="s">
        <v>110</v>
      </c>
      <c r="AU888" t="s">
        <v>101</v>
      </c>
      <c r="AV888" t="s">
        <v>102</v>
      </c>
      <c r="AW888" s="1" t="s">
        <v>92</v>
      </c>
      <c r="AX888" t="s">
        <v>102</v>
      </c>
    </row>
    <row r="889" spans="1:50" x14ac:dyDescent="0.25">
      <c r="A889" s="1">
        <v>888</v>
      </c>
      <c r="F889" t="s">
        <v>23</v>
      </c>
      <c r="L889" t="s">
        <v>28</v>
      </c>
      <c r="M889" t="s">
        <v>29</v>
      </c>
      <c r="P889">
        <f t="shared" si="244"/>
        <v>3</v>
      </c>
      <c r="Q889">
        <f t="shared" si="245"/>
        <v>1</v>
      </c>
      <c r="S889">
        <f t="shared" si="246"/>
        <v>0</v>
      </c>
      <c r="T889">
        <f t="shared" si="247"/>
        <v>0</v>
      </c>
      <c r="U889">
        <f t="shared" si="248"/>
        <v>0</v>
      </c>
      <c r="V889">
        <f t="shared" si="249"/>
        <v>0</v>
      </c>
      <c r="W889">
        <f t="shared" si="234"/>
        <v>1</v>
      </c>
      <c r="X889">
        <f t="shared" si="235"/>
        <v>0</v>
      </c>
      <c r="Y889">
        <f t="shared" si="236"/>
        <v>0</v>
      </c>
      <c r="Z889">
        <f t="shared" si="237"/>
        <v>0</v>
      </c>
      <c r="AA889">
        <f t="shared" si="238"/>
        <v>0</v>
      </c>
      <c r="AB889">
        <f t="shared" si="239"/>
        <v>0</v>
      </c>
      <c r="AC889">
        <f t="shared" si="240"/>
        <v>1</v>
      </c>
      <c r="AD889">
        <f t="shared" si="241"/>
        <v>1</v>
      </c>
      <c r="AE889">
        <f t="shared" si="242"/>
        <v>0</v>
      </c>
      <c r="AH889">
        <f t="shared" si="243"/>
        <v>3</v>
      </c>
      <c r="AI889">
        <f t="shared" si="250"/>
        <v>3</v>
      </c>
      <c r="AJ889" s="5" t="str">
        <f t="shared" si="251"/>
        <v>Correct</v>
      </c>
      <c r="AK889" s="37"/>
      <c r="AL889" t="s">
        <v>105</v>
      </c>
      <c r="AM889">
        <v>56</v>
      </c>
      <c r="AN889" t="s">
        <v>121</v>
      </c>
      <c r="AO889" t="s">
        <v>247</v>
      </c>
      <c r="AP889" t="s">
        <v>107</v>
      </c>
      <c r="AQ889" t="s">
        <v>98</v>
      </c>
      <c r="AR889" s="1" t="s">
        <v>80</v>
      </c>
      <c r="AS889" t="s">
        <v>112</v>
      </c>
      <c r="AT889" t="s">
        <v>103</v>
      </c>
      <c r="AU889" t="s">
        <v>101</v>
      </c>
      <c r="AV889" t="s">
        <v>102</v>
      </c>
      <c r="AW889" s="1" t="s">
        <v>92</v>
      </c>
      <c r="AX889" t="s">
        <v>102</v>
      </c>
    </row>
    <row r="890" spans="1:50" x14ac:dyDescent="0.25">
      <c r="A890" s="1">
        <v>889</v>
      </c>
      <c r="K890" t="s">
        <v>27</v>
      </c>
      <c r="L890" t="s">
        <v>28</v>
      </c>
      <c r="N890" t="s">
        <v>30</v>
      </c>
      <c r="P890">
        <f t="shared" si="244"/>
        <v>3</v>
      </c>
      <c r="Q890">
        <f t="shared" si="245"/>
        <v>1</v>
      </c>
      <c r="S890">
        <f t="shared" si="246"/>
        <v>0</v>
      </c>
      <c r="T890">
        <f t="shared" si="247"/>
        <v>0</v>
      </c>
      <c r="U890">
        <f t="shared" si="248"/>
        <v>0</v>
      </c>
      <c r="V890">
        <f t="shared" si="249"/>
        <v>0</v>
      </c>
      <c r="W890">
        <f t="shared" si="234"/>
        <v>0</v>
      </c>
      <c r="X890">
        <f t="shared" si="235"/>
        <v>0</v>
      </c>
      <c r="Y890">
        <f t="shared" si="236"/>
        <v>0</v>
      </c>
      <c r="Z890">
        <f t="shared" si="237"/>
        <v>0</v>
      </c>
      <c r="AA890">
        <f t="shared" si="238"/>
        <v>0</v>
      </c>
      <c r="AB890">
        <f t="shared" si="239"/>
        <v>1</v>
      </c>
      <c r="AC890">
        <f t="shared" si="240"/>
        <v>1</v>
      </c>
      <c r="AD890">
        <f t="shared" si="241"/>
        <v>0</v>
      </c>
      <c r="AE890">
        <f t="shared" si="242"/>
        <v>1</v>
      </c>
      <c r="AH890">
        <f t="shared" si="243"/>
        <v>3</v>
      </c>
      <c r="AI890">
        <f t="shared" si="250"/>
        <v>3</v>
      </c>
      <c r="AJ890" s="5" t="str">
        <f t="shared" si="251"/>
        <v>Correct</v>
      </c>
      <c r="AK890" s="37"/>
      <c r="AL890" t="s">
        <v>94</v>
      </c>
      <c r="AM890">
        <v>24</v>
      </c>
      <c r="AN890" t="s">
        <v>121</v>
      </c>
      <c r="AO890" t="s">
        <v>219</v>
      </c>
      <c r="AP890" t="s">
        <v>107</v>
      </c>
      <c r="AQ890" t="s">
        <v>98</v>
      </c>
      <c r="AR890" s="1" t="s">
        <v>80</v>
      </c>
      <c r="AS890" t="s">
        <v>126</v>
      </c>
      <c r="AT890" t="s">
        <v>110</v>
      </c>
      <c r="AU890" t="s">
        <v>136</v>
      </c>
      <c r="AV890" t="s">
        <v>102</v>
      </c>
      <c r="AW890" s="1" t="s">
        <v>92</v>
      </c>
      <c r="AX890" t="s">
        <v>102</v>
      </c>
    </row>
    <row r="891" spans="1:50" x14ac:dyDescent="0.25">
      <c r="A891" s="1">
        <v>890</v>
      </c>
      <c r="C891" t="s">
        <v>20</v>
      </c>
      <c r="K891" t="s">
        <v>27</v>
      </c>
      <c r="P891">
        <f t="shared" si="244"/>
        <v>2</v>
      </c>
      <c r="Q891">
        <f t="shared" si="245"/>
        <v>1.5</v>
      </c>
      <c r="S891">
        <f t="shared" si="246"/>
        <v>0</v>
      </c>
      <c r="T891">
        <f t="shared" si="247"/>
        <v>1</v>
      </c>
      <c r="U891">
        <f t="shared" si="248"/>
        <v>0</v>
      </c>
      <c r="V891">
        <f t="shared" si="249"/>
        <v>0</v>
      </c>
      <c r="W891">
        <f t="shared" si="234"/>
        <v>0</v>
      </c>
      <c r="X891">
        <f t="shared" si="235"/>
        <v>0</v>
      </c>
      <c r="Y891">
        <f t="shared" si="236"/>
        <v>0</v>
      </c>
      <c r="Z891">
        <f t="shared" si="237"/>
        <v>0</v>
      </c>
      <c r="AA891">
        <f t="shared" si="238"/>
        <v>0</v>
      </c>
      <c r="AB891">
        <f t="shared" si="239"/>
        <v>1</v>
      </c>
      <c r="AC891">
        <f t="shared" si="240"/>
        <v>0</v>
      </c>
      <c r="AD891">
        <f t="shared" si="241"/>
        <v>0</v>
      </c>
      <c r="AE891">
        <f t="shared" si="242"/>
        <v>0</v>
      </c>
      <c r="AH891">
        <f t="shared" si="243"/>
        <v>2</v>
      </c>
      <c r="AI891">
        <f t="shared" si="250"/>
        <v>2</v>
      </c>
      <c r="AJ891" s="5" t="str">
        <f t="shared" si="251"/>
        <v>Correct</v>
      </c>
      <c r="AK891" s="37"/>
      <c r="AL891" t="s">
        <v>94</v>
      </c>
      <c r="AM891">
        <v>23</v>
      </c>
      <c r="AN891" t="s">
        <v>121</v>
      </c>
      <c r="AO891" t="s">
        <v>298</v>
      </c>
      <c r="AP891" t="s">
        <v>128</v>
      </c>
      <c r="AQ891" t="s">
        <v>98</v>
      </c>
      <c r="AR891" s="1" t="s">
        <v>363</v>
      </c>
      <c r="AS891" t="s">
        <v>126</v>
      </c>
      <c r="AT891" t="s">
        <v>110</v>
      </c>
      <c r="AU891" t="s">
        <v>101</v>
      </c>
      <c r="AV891" t="s">
        <v>102</v>
      </c>
      <c r="AW891" s="1" t="s">
        <v>92</v>
      </c>
      <c r="AX891" t="s">
        <v>102</v>
      </c>
    </row>
    <row r="892" spans="1:50" x14ac:dyDescent="0.25">
      <c r="A892" s="1">
        <v>891</v>
      </c>
      <c r="B892" t="s">
        <v>19</v>
      </c>
      <c r="P892">
        <f t="shared" si="244"/>
        <v>1</v>
      </c>
      <c r="Q892">
        <f t="shared" si="245"/>
        <v>3</v>
      </c>
      <c r="S892">
        <f t="shared" si="246"/>
        <v>1</v>
      </c>
      <c r="T892">
        <f t="shared" si="247"/>
        <v>0</v>
      </c>
      <c r="U892">
        <f t="shared" si="248"/>
        <v>0</v>
      </c>
      <c r="V892">
        <f t="shared" si="249"/>
        <v>0</v>
      </c>
      <c r="W892">
        <f t="shared" si="234"/>
        <v>0</v>
      </c>
      <c r="X892">
        <f t="shared" si="235"/>
        <v>0</v>
      </c>
      <c r="Y892">
        <f t="shared" si="236"/>
        <v>0</v>
      </c>
      <c r="Z892">
        <f t="shared" si="237"/>
        <v>0</v>
      </c>
      <c r="AA892">
        <f t="shared" si="238"/>
        <v>0</v>
      </c>
      <c r="AB892">
        <f t="shared" si="239"/>
        <v>0</v>
      </c>
      <c r="AC892">
        <f t="shared" si="240"/>
        <v>0</v>
      </c>
      <c r="AD892">
        <f t="shared" si="241"/>
        <v>0</v>
      </c>
      <c r="AE892">
        <f t="shared" si="242"/>
        <v>0</v>
      </c>
      <c r="AH892">
        <f t="shared" si="243"/>
        <v>1</v>
      </c>
      <c r="AI892">
        <f t="shared" si="250"/>
        <v>1</v>
      </c>
      <c r="AJ892" s="5" t="str">
        <f t="shared" si="251"/>
        <v>Correct</v>
      </c>
      <c r="AK892" s="37"/>
      <c r="AL892" t="s">
        <v>94</v>
      </c>
      <c r="AM892">
        <v>59</v>
      </c>
      <c r="AN892" t="s">
        <v>95</v>
      </c>
      <c r="AO892" t="s">
        <v>130</v>
      </c>
      <c r="AP892" t="s">
        <v>107</v>
      </c>
      <c r="AQ892" t="s">
        <v>98</v>
      </c>
      <c r="AR892" s="1" t="s">
        <v>80</v>
      </c>
      <c r="AS892" t="s">
        <v>99</v>
      </c>
      <c r="AT892" t="s">
        <v>103</v>
      </c>
      <c r="AU892" t="s">
        <v>125</v>
      </c>
      <c r="AV892" t="s">
        <v>102</v>
      </c>
      <c r="AW892" s="1" t="s">
        <v>90</v>
      </c>
      <c r="AX892" t="s">
        <v>98</v>
      </c>
    </row>
    <row r="893" spans="1:50" x14ac:dyDescent="0.25">
      <c r="A893" s="1">
        <v>892</v>
      </c>
      <c r="H893" t="s">
        <v>25</v>
      </c>
      <c r="I893" t="s">
        <v>267</v>
      </c>
      <c r="K893" t="s">
        <v>27</v>
      </c>
      <c r="P893">
        <f t="shared" si="244"/>
        <v>3</v>
      </c>
      <c r="Q893">
        <f t="shared" si="245"/>
        <v>1</v>
      </c>
      <c r="S893">
        <f t="shared" si="246"/>
        <v>0</v>
      </c>
      <c r="T893">
        <f t="shared" si="247"/>
        <v>0</v>
      </c>
      <c r="U893">
        <f t="shared" si="248"/>
        <v>0</v>
      </c>
      <c r="V893">
        <f t="shared" si="249"/>
        <v>0</v>
      </c>
      <c r="W893">
        <f t="shared" si="234"/>
        <v>0</v>
      </c>
      <c r="X893">
        <f t="shared" si="235"/>
        <v>0</v>
      </c>
      <c r="Y893">
        <f t="shared" si="236"/>
        <v>1</v>
      </c>
      <c r="Z893">
        <f t="shared" si="237"/>
        <v>1</v>
      </c>
      <c r="AA893">
        <f t="shared" si="238"/>
        <v>0</v>
      </c>
      <c r="AB893">
        <f t="shared" si="239"/>
        <v>1</v>
      </c>
      <c r="AC893">
        <f t="shared" si="240"/>
        <v>0</v>
      </c>
      <c r="AD893">
        <f t="shared" si="241"/>
        <v>0</v>
      </c>
      <c r="AE893">
        <f t="shared" si="242"/>
        <v>0</v>
      </c>
      <c r="AH893">
        <f t="shared" si="243"/>
        <v>3</v>
      </c>
      <c r="AI893">
        <f t="shared" si="250"/>
        <v>3</v>
      </c>
      <c r="AJ893" s="5" t="str">
        <f t="shared" si="251"/>
        <v>Correct</v>
      </c>
      <c r="AK893" s="37"/>
      <c r="AL893" t="s">
        <v>94</v>
      </c>
      <c r="AM893">
        <v>55</v>
      </c>
      <c r="AN893" t="s">
        <v>121</v>
      </c>
      <c r="AO893" t="s">
        <v>177</v>
      </c>
      <c r="AP893" t="s">
        <v>107</v>
      </c>
      <c r="AQ893" t="s">
        <v>98</v>
      </c>
      <c r="AR893" s="1" t="s">
        <v>80</v>
      </c>
      <c r="AS893" t="s">
        <v>108</v>
      </c>
      <c r="AT893" t="s">
        <v>120</v>
      </c>
      <c r="AU893" t="s">
        <v>101</v>
      </c>
      <c r="AV893" t="s">
        <v>102</v>
      </c>
      <c r="AW893" s="1" t="s">
        <v>92</v>
      </c>
      <c r="AX893" t="s">
        <v>102</v>
      </c>
    </row>
    <row r="894" spans="1:50" x14ac:dyDescent="0.25">
      <c r="A894" s="1">
        <v>893</v>
      </c>
      <c r="C894" t="s">
        <v>20</v>
      </c>
      <c r="D894" t="s">
        <v>21</v>
      </c>
      <c r="I894" t="s">
        <v>267</v>
      </c>
      <c r="P894">
        <f t="shared" si="244"/>
        <v>3</v>
      </c>
      <c r="Q894">
        <f t="shared" si="245"/>
        <v>1</v>
      </c>
      <c r="S894">
        <f t="shared" si="246"/>
        <v>0</v>
      </c>
      <c r="T894">
        <f t="shared" si="247"/>
        <v>1</v>
      </c>
      <c r="U894">
        <f t="shared" si="248"/>
        <v>1</v>
      </c>
      <c r="V894">
        <f t="shared" si="249"/>
        <v>0</v>
      </c>
      <c r="W894">
        <f t="shared" si="234"/>
        <v>0</v>
      </c>
      <c r="X894">
        <f t="shared" si="235"/>
        <v>0</v>
      </c>
      <c r="Y894">
        <f t="shared" si="236"/>
        <v>0</v>
      </c>
      <c r="Z894">
        <f t="shared" si="237"/>
        <v>1</v>
      </c>
      <c r="AA894">
        <f t="shared" si="238"/>
        <v>0</v>
      </c>
      <c r="AB894">
        <f t="shared" si="239"/>
        <v>0</v>
      </c>
      <c r="AC894">
        <f t="shared" si="240"/>
        <v>0</v>
      </c>
      <c r="AD894">
        <f t="shared" si="241"/>
        <v>0</v>
      </c>
      <c r="AE894">
        <f t="shared" si="242"/>
        <v>0</v>
      </c>
      <c r="AH894">
        <f t="shared" si="243"/>
        <v>3</v>
      </c>
      <c r="AI894">
        <f t="shared" si="250"/>
        <v>3</v>
      </c>
      <c r="AJ894" s="5" t="str">
        <f t="shared" si="251"/>
        <v>Correct</v>
      </c>
      <c r="AK894" s="37"/>
      <c r="AL894" t="s">
        <v>94</v>
      </c>
      <c r="AM894">
        <v>67</v>
      </c>
      <c r="AN894" t="s">
        <v>95</v>
      </c>
      <c r="AO894" t="s">
        <v>141</v>
      </c>
      <c r="AP894" t="s">
        <v>107</v>
      </c>
      <c r="AQ894" t="s">
        <v>98</v>
      </c>
      <c r="AR894" s="1" t="s">
        <v>80</v>
      </c>
      <c r="AS894" t="s">
        <v>109</v>
      </c>
      <c r="AT894" t="s">
        <v>100</v>
      </c>
      <c r="AU894" t="s">
        <v>104</v>
      </c>
      <c r="AV894" t="s">
        <v>102</v>
      </c>
      <c r="AW894" s="1" t="s">
        <v>373</v>
      </c>
      <c r="AX894" t="s">
        <v>98</v>
      </c>
    </row>
    <row r="895" spans="1:50" x14ac:dyDescent="0.25">
      <c r="A895" s="1">
        <v>894</v>
      </c>
      <c r="K895" t="s">
        <v>27</v>
      </c>
      <c r="L895" t="s">
        <v>28</v>
      </c>
      <c r="N895" t="s">
        <v>30</v>
      </c>
      <c r="P895">
        <f t="shared" si="244"/>
        <v>3</v>
      </c>
      <c r="Q895">
        <f t="shared" si="245"/>
        <v>1</v>
      </c>
      <c r="S895">
        <f t="shared" si="246"/>
        <v>0</v>
      </c>
      <c r="T895">
        <f t="shared" si="247"/>
        <v>0</v>
      </c>
      <c r="U895">
        <f t="shared" si="248"/>
        <v>0</v>
      </c>
      <c r="V895">
        <f t="shared" si="249"/>
        <v>0</v>
      </c>
      <c r="W895">
        <f t="shared" si="234"/>
        <v>0</v>
      </c>
      <c r="X895">
        <f t="shared" si="235"/>
        <v>0</v>
      </c>
      <c r="Y895">
        <f t="shared" si="236"/>
        <v>0</v>
      </c>
      <c r="Z895">
        <f t="shared" si="237"/>
        <v>0</v>
      </c>
      <c r="AA895">
        <f t="shared" si="238"/>
        <v>0</v>
      </c>
      <c r="AB895">
        <f t="shared" si="239"/>
        <v>1</v>
      </c>
      <c r="AC895">
        <f t="shared" si="240"/>
        <v>1</v>
      </c>
      <c r="AD895">
        <f t="shared" si="241"/>
        <v>0</v>
      </c>
      <c r="AE895">
        <f t="shared" si="242"/>
        <v>1</v>
      </c>
      <c r="AH895">
        <f t="shared" si="243"/>
        <v>3</v>
      </c>
      <c r="AI895">
        <f t="shared" si="250"/>
        <v>3</v>
      </c>
      <c r="AJ895" s="5" t="str">
        <f t="shared" si="251"/>
        <v>Correct</v>
      </c>
      <c r="AK895" s="37"/>
      <c r="AL895" t="s">
        <v>94</v>
      </c>
      <c r="AM895">
        <v>54</v>
      </c>
      <c r="AN895" t="s">
        <v>121</v>
      </c>
      <c r="AO895" t="s">
        <v>211</v>
      </c>
      <c r="AP895" t="s">
        <v>128</v>
      </c>
      <c r="AQ895" t="s">
        <v>98</v>
      </c>
      <c r="AR895" s="1" t="s">
        <v>80</v>
      </c>
      <c r="AS895" t="s">
        <v>114</v>
      </c>
      <c r="AT895" t="s">
        <v>110</v>
      </c>
      <c r="AU895" t="s">
        <v>101</v>
      </c>
      <c r="AV895" t="s">
        <v>102</v>
      </c>
      <c r="AW895" s="1" t="s">
        <v>92</v>
      </c>
      <c r="AX895" t="s">
        <v>102</v>
      </c>
    </row>
    <row r="896" spans="1:50" x14ac:dyDescent="0.25">
      <c r="A896" s="1">
        <v>895</v>
      </c>
      <c r="H896" t="s">
        <v>25</v>
      </c>
      <c r="L896" t="s">
        <v>28</v>
      </c>
      <c r="N896" t="s">
        <v>30</v>
      </c>
      <c r="P896">
        <f t="shared" si="244"/>
        <v>3</v>
      </c>
      <c r="Q896">
        <f t="shared" si="245"/>
        <v>1</v>
      </c>
      <c r="S896">
        <f t="shared" si="246"/>
        <v>0</v>
      </c>
      <c r="T896">
        <f t="shared" si="247"/>
        <v>0</v>
      </c>
      <c r="U896">
        <f t="shared" si="248"/>
        <v>0</v>
      </c>
      <c r="V896">
        <f t="shared" si="249"/>
        <v>0</v>
      </c>
      <c r="W896">
        <f t="shared" si="234"/>
        <v>0</v>
      </c>
      <c r="X896">
        <f t="shared" si="235"/>
        <v>0</v>
      </c>
      <c r="Y896">
        <f t="shared" si="236"/>
        <v>1</v>
      </c>
      <c r="Z896">
        <f t="shared" si="237"/>
        <v>0</v>
      </c>
      <c r="AA896">
        <f t="shared" si="238"/>
        <v>0</v>
      </c>
      <c r="AB896">
        <f t="shared" si="239"/>
        <v>0</v>
      </c>
      <c r="AC896">
        <f t="shared" si="240"/>
        <v>1</v>
      </c>
      <c r="AD896">
        <f t="shared" si="241"/>
        <v>0</v>
      </c>
      <c r="AE896">
        <f t="shared" si="242"/>
        <v>1</v>
      </c>
      <c r="AH896">
        <f t="shared" si="243"/>
        <v>3</v>
      </c>
      <c r="AI896">
        <f t="shared" si="250"/>
        <v>3</v>
      </c>
      <c r="AJ896" s="5" t="str">
        <f t="shared" si="251"/>
        <v>Correct</v>
      </c>
      <c r="AK896" s="37"/>
      <c r="AL896" t="s">
        <v>94</v>
      </c>
      <c r="AM896">
        <v>23</v>
      </c>
      <c r="AN896" t="s">
        <v>95</v>
      </c>
      <c r="AO896" t="s">
        <v>243</v>
      </c>
      <c r="AP896" t="s">
        <v>107</v>
      </c>
      <c r="AQ896" t="s">
        <v>102</v>
      </c>
      <c r="AR896" s="1" t="s">
        <v>80</v>
      </c>
      <c r="AS896" t="s">
        <v>112</v>
      </c>
      <c r="AT896" t="s">
        <v>110</v>
      </c>
      <c r="AU896" t="s">
        <v>136</v>
      </c>
      <c r="AV896" t="s">
        <v>102</v>
      </c>
      <c r="AW896" s="1" t="s">
        <v>92</v>
      </c>
      <c r="AX896" t="s">
        <v>102</v>
      </c>
    </row>
    <row r="897" spans="1:50" x14ac:dyDescent="0.25">
      <c r="A897" s="1">
        <v>896</v>
      </c>
      <c r="H897" t="s">
        <v>25</v>
      </c>
      <c r="I897" t="s">
        <v>267</v>
      </c>
      <c r="L897" t="s">
        <v>28</v>
      </c>
      <c r="P897">
        <f t="shared" si="244"/>
        <v>3</v>
      </c>
      <c r="Q897">
        <f t="shared" si="245"/>
        <v>1</v>
      </c>
      <c r="S897">
        <f t="shared" si="246"/>
        <v>0</v>
      </c>
      <c r="T897">
        <f t="shared" si="247"/>
        <v>0</v>
      </c>
      <c r="U897">
        <f t="shared" si="248"/>
        <v>0</v>
      </c>
      <c r="V897">
        <f t="shared" si="249"/>
        <v>0</v>
      </c>
      <c r="W897">
        <f t="shared" si="234"/>
        <v>0</v>
      </c>
      <c r="X897">
        <f t="shared" si="235"/>
        <v>0</v>
      </c>
      <c r="Y897">
        <f t="shared" si="236"/>
        <v>1</v>
      </c>
      <c r="Z897">
        <f t="shared" si="237"/>
        <v>1</v>
      </c>
      <c r="AA897">
        <f t="shared" si="238"/>
        <v>0</v>
      </c>
      <c r="AB897">
        <f t="shared" si="239"/>
        <v>0</v>
      </c>
      <c r="AC897">
        <f t="shared" si="240"/>
        <v>1</v>
      </c>
      <c r="AD897">
        <f t="shared" si="241"/>
        <v>0</v>
      </c>
      <c r="AE897">
        <f t="shared" si="242"/>
        <v>0</v>
      </c>
      <c r="AH897">
        <f t="shared" si="243"/>
        <v>3</v>
      </c>
      <c r="AI897">
        <f t="shared" si="250"/>
        <v>3</v>
      </c>
      <c r="AJ897" s="5" t="str">
        <f t="shared" si="251"/>
        <v>Correct</v>
      </c>
      <c r="AK897" s="37"/>
      <c r="AL897" t="s">
        <v>94</v>
      </c>
      <c r="AM897">
        <v>54</v>
      </c>
      <c r="AN897" t="s">
        <v>121</v>
      </c>
      <c r="AO897" t="s">
        <v>161</v>
      </c>
      <c r="AP897" t="s">
        <v>107</v>
      </c>
      <c r="AQ897" t="s">
        <v>98</v>
      </c>
      <c r="AR897" s="1" t="s">
        <v>80</v>
      </c>
      <c r="AS897" t="s">
        <v>126</v>
      </c>
      <c r="AT897" t="s">
        <v>100</v>
      </c>
      <c r="AU897" t="s">
        <v>101</v>
      </c>
      <c r="AV897" t="s">
        <v>102</v>
      </c>
      <c r="AW897" s="1" t="s">
        <v>92</v>
      </c>
      <c r="AX897" t="s">
        <v>102</v>
      </c>
    </row>
    <row r="898" spans="1:50" x14ac:dyDescent="0.25">
      <c r="A898" s="1">
        <v>897</v>
      </c>
      <c r="C898" t="s">
        <v>20</v>
      </c>
      <c r="D898" t="s">
        <v>21</v>
      </c>
      <c r="L898" t="s">
        <v>28</v>
      </c>
      <c r="P898">
        <f t="shared" si="244"/>
        <v>3</v>
      </c>
      <c r="Q898">
        <f t="shared" si="245"/>
        <v>1</v>
      </c>
      <c r="S898">
        <f t="shared" si="246"/>
        <v>0</v>
      </c>
      <c r="T898">
        <f t="shared" si="247"/>
        <v>1</v>
      </c>
      <c r="U898">
        <f t="shared" si="248"/>
        <v>1</v>
      </c>
      <c r="V898">
        <f t="shared" si="249"/>
        <v>0</v>
      </c>
      <c r="W898">
        <f t="shared" ref="W898:W961" si="252">IF($P898&lt;3,IF($F898=$F$1,1,0),IF($F898=$F$1,$Q898,0))</f>
        <v>0</v>
      </c>
      <c r="X898">
        <f t="shared" ref="X898:X961" si="253">IF($P898&lt;3,IF($G898=$G$1,1,0),IF($G898=$G$1,$Q898,0))</f>
        <v>0</v>
      </c>
      <c r="Y898">
        <f t="shared" ref="Y898:Y961" si="254">IF($P898&lt;3,IF($H898=$H$1,1,0),IF($H898=$H$1,$Q898,0))</f>
        <v>0</v>
      </c>
      <c r="Z898">
        <f t="shared" ref="Z898:Z961" si="255">IF($P898&lt;3,IF($I898=$I$1,1,0),IF($I898=$I$1,$Q898,0))</f>
        <v>0</v>
      </c>
      <c r="AA898">
        <f t="shared" ref="AA898:AA961" si="256">IF($P898&lt;3,IF($J898=$J$1,1,0),IF($J898=$J$1,$Q898,0))</f>
        <v>0</v>
      </c>
      <c r="AB898">
        <f t="shared" ref="AB898:AB961" si="257">IF($P898&lt;3,IF($K898=$K$1,1,0),IF($K898=$K$1,$Q898,0))</f>
        <v>0</v>
      </c>
      <c r="AC898">
        <f t="shared" ref="AC898:AC961" si="258">IF($P898&lt;3,IF($L898=$L$1,1,0),IF($L898=$L$1,$Q898,0))</f>
        <v>1</v>
      </c>
      <c r="AD898">
        <f t="shared" ref="AD898:AD961" si="259">IF($P898&lt;3,IF($M898=$M$1,1,0),IF($M898=$M$1,$Q898,0))</f>
        <v>0</v>
      </c>
      <c r="AE898">
        <f t="shared" ref="AE898:AE961" si="260">IF($P898&lt;3,IF($N898=$N$1,1,0),IF($N898=$N$1,$Q898,0))</f>
        <v>0</v>
      </c>
      <c r="AH898">
        <f t="shared" ref="AH898:AH961" si="261">SUM(S898:AE898)</f>
        <v>3</v>
      </c>
      <c r="AI898">
        <f t="shared" si="250"/>
        <v>3</v>
      </c>
      <c r="AJ898" s="5" t="str">
        <f t="shared" si="251"/>
        <v>Correct</v>
      </c>
      <c r="AK898" s="37"/>
      <c r="AL898" t="s">
        <v>94</v>
      </c>
      <c r="AM898">
        <v>48</v>
      </c>
      <c r="AN898" t="s">
        <v>121</v>
      </c>
      <c r="AO898" t="s">
        <v>245</v>
      </c>
      <c r="AP898" t="s">
        <v>107</v>
      </c>
      <c r="AQ898" t="s">
        <v>98</v>
      </c>
      <c r="AR898" s="1" t="s">
        <v>80</v>
      </c>
      <c r="AS898" t="s">
        <v>126</v>
      </c>
      <c r="AT898" t="s">
        <v>100</v>
      </c>
      <c r="AU898" t="s">
        <v>101</v>
      </c>
      <c r="AV898" t="s">
        <v>102</v>
      </c>
      <c r="AW898" s="1" t="s">
        <v>92</v>
      </c>
      <c r="AX898" t="s">
        <v>102</v>
      </c>
    </row>
    <row r="899" spans="1:50" x14ac:dyDescent="0.25">
      <c r="AJ899"/>
      <c r="AK899"/>
      <c r="AL899" t="s">
        <v>89</v>
      </c>
      <c r="AM899">
        <v>9</v>
      </c>
      <c r="AN899" t="s">
        <v>115</v>
      </c>
      <c r="AR899" s="1"/>
      <c r="AW899" s="1"/>
    </row>
    <row r="900" spans="1:50" x14ac:dyDescent="0.25">
      <c r="A900" s="1">
        <v>899</v>
      </c>
      <c r="C900" t="s">
        <v>20</v>
      </c>
      <c r="K900" t="s">
        <v>27</v>
      </c>
      <c r="L900" t="s">
        <v>28</v>
      </c>
      <c r="P900">
        <f t="shared" ref="P900:P962" si="262">COUNTA(B900:N900)</f>
        <v>3</v>
      </c>
      <c r="Q900">
        <f t="shared" ref="Q900:Q962" si="263">3/P900</f>
        <v>1</v>
      </c>
      <c r="S900">
        <f t="shared" ref="S900:S962" si="264">IF($P900&lt;3,IF($B900=$B$1,1,0),IF($B900=$B$1,$Q900,0))</f>
        <v>0</v>
      </c>
      <c r="T900">
        <f t="shared" ref="T900:T962" si="265">IF($P900&lt;3,IF($C900=$C$1,1,0),IF($C900=$C$1,$Q900,0))</f>
        <v>1</v>
      </c>
      <c r="U900">
        <f t="shared" ref="U900:U962" si="266">IF($P900&lt;3,IF($D900=$D$1,1,0),IF($D900=$D$1,$Q900,0))</f>
        <v>0</v>
      </c>
      <c r="V900">
        <f t="shared" ref="V900:V962" si="267">IF($P900&lt;3,IF($E900=$E$1,1,0),IF($E900=$E$1,$Q900,0))</f>
        <v>0</v>
      </c>
      <c r="W900">
        <f t="shared" si="252"/>
        <v>0</v>
      </c>
      <c r="X900">
        <f t="shared" si="253"/>
        <v>0</v>
      </c>
      <c r="Y900">
        <f t="shared" si="254"/>
        <v>0</v>
      </c>
      <c r="Z900">
        <f t="shared" si="255"/>
        <v>0</v>
      </c>
      <c r="AA900">
        <f t="shared" si="256"/>
        <v>0</v>
      </c>
      <c r="AB900">
        <f t="shared" si="257"/>
        <v>1</v>
      </c>
      <c r="AC900">
        <f t="shared" si="258"/>
        <v>1</v>
      </c>
      <c r="AD900">
        <f t="shared" si="259"/>
        <v>0</v>
      </c>
      <c r="AE900">
        <f t="shared" si="260"/>
        <v>0</v>
      </c>
      <c r="AH900">
        <f t="shared" si="261"/>
        <v>3</v>
      </c>
      <c r="AI900">
        <f t="shared" ref="AI900:AI962" si="268">P900</f>
        <v>3</v>
      </c>
      <c r="AJ900" s="5" t="str">
        <f t="shared" ref="AJ900:AJ962" si="269">IF(AH900=AI900,"Correct",IF(AH900=3,"Correct","Wrong"))</f>
        <v>Correct</v>
      </c>
      <c r="AK900" s="37"/>
      <c r="AL900" t="s">
        <v>94</v>
      </c>
      <c r="AM900">
        <v>56</v>
      </c>
      <c r="AN900" t="s">
        <v>121</v>
      </c>
      <c r="AO900" t="s">
        <v>168</v>
      </c>
      <c r="AP900" t="s">
        <v>107</v>
      </c>
      <c r="AQ900" t="s">
        <v>98</v>
      </c>
      <c r="AR900" s="1" t="s">
        <v>80</v>
      </c>
      <c r="AS900" t="s">
        <v>114</v>
      </c>
      <c r="AT900" t="s">
        <v>100</v>
      </c>
      <c r="AU900" t="s">
        <v>135</v>
      </c>
      <c r="AV900" t="s">
        <v>102</v>
      </c>
      <c r="AW900" s="1" t="s">
        <v>92</v>
      </c>
      <c r="AX900" t="s">
        <v>102</v>
      </c>
    </row>
    <row r="901" spans="1:50" x14ac:dyDescent="0.25">
      <c r="A901" s="1">
        <v>900</v>
      </c>
      <c r="L901" t="s">
        <v>28</v>
      </c>
      <c r="P901">
        <f t="shared" si="262"/>
        <v>1</v>
      </c>
      <c r="Q901">
        <f t="shared" si="263"/>
        <v>3</v>
      </c>
      <c r="S901">
        <f t="shared" si="264"/>
        <v>0</v>
      </c>
      <c r="T901">
        <f t="shared" si="265"/>
        <v>0</v>
      </c>
      <c r="U901">
        <f t="shared" si="266"/>
        <v>0</v>
      </c>
      <c r="V901">
        <f t="shared" si="267"/>
        <v>0</v>
      </c>
      <c r="W901">
        <f t="shared" si="252"/>
        <v>0</v>
      </c>
      <c r="X901">
        <f t="shared" si="253"/>
        <v>0</v>
      </c>
      <c r="Y901">
        <f t="shared" si="254"/>
        <v>0</v>
      </c>
      <c r="Z901">
        <f t="shared" si="255"/>
        <v>0</v>
      </c>
      <c r="AA901">
        <f t="shared" si="256"/>
        <v>0</v>
      </c>
      <c r="AB901">
        <f t="shared" si="257"/>
        <v>0</v>
      </c>
      <c r="AC901">
        <f t="shared" si="258"/>
        <v>1</v>
      </c>
      <c r="AD901">
        <f t="shared" si="259"/>
        <v>0</v>
      </c>
      <c r="AE901">
        <f t="shared" si="260"/>
        <v>0</v>
      </c>
      <c r="AH901">
        <f t="shared" si="261"/>
        <v>1</v>
      </c>
      <c r="AI901">
        <f t="shared" si="268"/>
        <v>1</v>
      </c>
      <c r="AJ901" s="5" t="str">
        <f t="shared" si="269"/>
        <v>Correct</v>
      </c>
      <c r="AK901" s="37"/>
      <c r="AL901" t="s">
        <v>94</v>
      </c>
      <c r="AM901">
        <v>24</v>
      </c>
      <c r="AN901" t="s">
        <v>95</v>
      </c>
      <c r="AO901" t="s">
        <v>144</v>
      </c>
      <c r="AP901" t="s">
        <v>107</v>
      </c>
      <c r="AQ901" t="s">
        <v>98</v>
      </c>
      <c r="AR901" s="1" t="s">
        <v>80</v>
      </c>
      <c r="AS901" t="s">
        <v>109</v>
      </c>
      <c r="AT901" t="s">
        <v>100</v>
      </c>
      <c r="AU901" t="s">
        <v>136</v>
      </c>
      <c r="AV901" t="s">
        <v>102</v>
      </c>
      <c r="AW901" s="1" t="s">
        <v>90</v>
      </c>
      <c r="AX901" t="s">
        <v>102</v>
      </c>
    </row>
    <row r="902" spans="1:50" x14ac:dyDescent="0.25">
      <c r="A902" s="1">
        <v>901</v>
      </c>
      <c r="E902" t="s">
        <v>22</v>
      </c>
      <c r="K902" t="s">
        <v>27</v>
      </c>
      <c r="L902" t="s">
        <v>28</v>
      </c>
      <c r="P902">
        <f t="shared" si="262"/>
        <v>3</v>
      </c>
      <c r="Q902">
        <f t="shared" si="263"/>
        <v>1</v>
      </c>
      <c r="S902">
        <f t="shared" si="264"/>
        <v>0</v>
      </c>
      <c r="T902">
        <f t="shared" si="265"/>
        <v>0</v>
      </c>
      <c r="U902">
        <f t="shared" si="266"/>
        <v>0</v>
      </c>
      <c r="V902">
        <f t="shared" si="267"/>
        <v>1</v>
      </c>
      <c r="W902">
        <f t="shared" si="252"/>
        <v>0</v>
      </c>
      <c r="X902">
        <f t="shared" si="253"/>
        <v>0</v>
      </c>
      <c r="Y902">
        <f t="shared" si="254"/>
        <v>0</v>
      </c>
      <c r="Z902">
        <f t="shared" si="255"/>
        <v>0</v>
      </c>
      <c r="AA902">
        <f t="shared" si="256"/>
        <v>0</v>
      </c>
      <c r="AB902">
        <f t="shared" si="257"/>
        <v>1</v>
      </c>
      <c r="AC902">
        <f t="shared" si="258"/>
        <v>1</v>
      </c>
      <c r="AD902">
        <f t="shared" si="259"/>
        <v>0</v>
      </c>
      <c r="AE902">
        <f t="shared" si="260"/>
        <v>0</v>
      </c>
      <c r="AH902">
        <f t="shared" si="261"/>
        <v>3</v>
      </c>
      <c r="AI902">
        <f t="shared" si="268"/>
        <v>3</v>
      </c>
      <c r="AJ902" s="5" t="str">
        <f t="shared" si="269"/>
        <v>Correct</v>
      </c>
      <c r="AK902" s="37"/>
      <c r="AL902" t="s">
        <v>105</v>
      </c>
      <c r="AM902">
        <v>20</v>
      </c>
      <c r="AN902" t="s">
        <v>121</v>
      </c>
      <c r="AO902" t="s">
        <v>185</v>
      </c>
      <c r="AP902" t="s">
        <v>97</v>
      </c>
      <c r="AQ902" t="s">
        <v>98</v>
      </c>
      <c r="AR902" s="1" t="s">
        <v>80</v>
      </c>
      <c r="AS902" t="s">
        <v>126</v>
      </c>
      <c r="AT902" t="s">
        <v>120</v>
      </c>
      <c r="AU902" t="s">
        <v>136</v>
      </c>
      <c r="AV902" t="s">
        <v>102</v>
      </c>
      <c r="AW902" s="1" t="s">
        <v>92</v>
      </c>
      <c r="AX902" t="s">
        <v>102</v>
      </c>
    </row>
    <row r="903" spans="1:50" x14ac:dyDescent="0.25">
      <c r="A903" s="1">
        <v>902</v>
      </c>
      <c r="P903">
        <f t="shared" si="262"/>
        <v>0</v>
      </c>
      <c r="Q903" t="e">
        <f t="shared" si="263"/>
        <v>#DIV/0!</v>
      </c>
      <c r="S903">
        <f t="shared" si="264"/>
        <v>0</v>
      </c>
      <c r="T903">
        <f t="shared" si="265"/>
        <v>0</v>
      </c>
      <c r="U903">
        <f t="shared" si="266"/>
        <v>0</v>
      </c>
      <c r="V903">
        <f t="shared" si="267"/>
        <v>0</v>
      </c>
      <c r="W903">
        <f t="shared" si="252"/>
        <v>0</v>
      </c>
      <c r="X903">
        <f t="shared" si="253"/>
        <v>0</v>
      </c>
      <c r="Y903">
        <f t="shared" si="254"/>
        <v>0</v>
      </c>
      <c r="Z903">
        <f t="shared" si="255"/>
        <v>0</v>
      </c>
      <c r="AA903">
        <f t="shared" si="256"/>
        <v>0</v>
      </c>
      <c r="AB903">
        <f t="shared" si="257"/>
        <v>0</v>
      </c>
      <c r="AC903">
        <f t="shared" si="258"/>
        <v>0</v>
      </c>
      <c r="AD903">
        <f t="shared" si="259"/>
        <v>0</v>
      </c>
      <c r="AE903">
        <f t="shared" si="260"/>
        <v>0</v>
      </c>
      <c r="AH903">
        <f t="shared" si="261"/>
        <v>0</v>
      </c>
      <c r="AI903">
        <f t="shared" si="268"/>
        <v>0</v>
      </c>
      <c r="AJ903" s="5" t="str">
        <f t="shared" si="269"/>
        <v>Correct</v>
      </c>
      <c r="AK903" s="37"/>
      <c r="AL903" t="s">
        <v>94</v>
      </c>
      <c r="AM903">
        <v>45</v>
      </c>
      <c r="AN903" t="s">
        <v>121</v>
      </c>
      <c r="AO903" t="s">
        <v>280</v>
      </c>
      <c r="AP903" t="s">
        <v>97</v>
      </c>
      <c r="AQ903" t="s">
        <v>98</v>
      </c>
      <c r="AR903" s="1" t="s">
        <v>80</v>
      </c>
      <c r="AS903" t="s">
        <v>108</v>
      </c>
      <c r="AT903" t="s">
        <v>110</v>
      </c>
      <c r="AU903" t="s">
        <v>125</v>
      </c>
      <c r="AV903" t="s">
        <v>98</v>
      </c>
      <c r="AW903" s="1" t="s">
        <v>92</v>
      </c>
      <c r="AX903" t="s">
        <v>98</v>
      </c>
    </row>
    <row r="904" spans="1:50" x14ac:dyDescent="0.25">
      <c r="A904" s="1">
        <v>903</v>
      </c>
      <c r="I904" t="s">
        <v>267</v>
      </c>
      <c r="K904" t="s">
        <v>27</v>
      </c>
      <c r="L904" t="s">
        <v>28</v>
      </c>
      <c r="P904">
        <f t="shared" si="262"/>
        <v>3</v>
      </c>
      <c r="Q904">
        <f t="shared" si="263"/>
        <v>1</v>
      </c>
      <c r="S904">
        <f t="shared" si="264"/>
        <v>0</v>
      </c>
      <c r="T904">
        <f t="shared" si="265"/>
        <v>0</v>
      </c>
      <c r="U904">
        <f t="shared" si="266"/>
        <v>0</v>
      </c>
      <c r="V904">
        <f t="shared" si="267"/>
        <v>0</v>
      </c>
      <c r="W904">
        <f t="shared" si="252"/>
        <v>0</v>
      </c>
      <c r="X904">
        <f t="shared" si="253"/>
        <v>0</v>
      </c>
      <c r="Y904">
        <f t="shared" si="254"/>
        <v>0</v>
      </c>
      <c r="Z904">
        <f t="shared" si="255"/>
        <v>1</v>
      </c>
      <c r="AA904">
        <f t="shared" si="256"/>
        <v>0</v>
      </c>
      <c r="AB904">
        <f t="shared" si="257"/>
        <v>1</v>
      </c>
      <c r="AC904">
        <f t="shared" si="258"/>
        <v>1</v>
      </c>
      <c r="AD904">
        <f t="shared" si="259"/>
        <v>0</v>
      </c>
      <c r="AE904">
        <f t="shared" si="260"/>
        <v>0</v>
      </c>
      <c r="AH904">
        <f t="shared" si="261"/>
        <v>3</v>
      </c>
      <c r="AI904">
        <f t="shared" si="268"/>
        <v>3</v>
      </c>
      <c r="AJ904" s="5" t="str">
        <f t="shared" si="269"/>
        <v>Correct</v>
      </c>
      <c r="AK904" s="37"/>
      <c r="AL904" t="s">
        <v>94</v>
      </c>
      <c r="AM904">
        <v>28</v>
      </c>
      <c r="AN904" t="s">
        <v>121</v>
      </c>
      <c r="AO904" t="s">
        <v>299</v>
      </c>
      <c r="AP904" t="s">
        <v>107</v>
      </c>
      <c r="AQ904" t="s">
        <v>98</v>
      </c>
      <c r="AR904" s="1" t="s">
        <v>80</v>
      </c>
      <c r="AS904" t="s">
        <v>108</v>
      </c>
      <c r="AT904" t="s">
        <v>100</v>
      </c>
      <c r="AU904" t="s">
        <v>136</v>
      </c>
      <c r="AV904" t="s">
        <v>102</v>
      </c>
      <c r="AW904" s="1" t="s">
        <v>92</v>
      </c>
      <c r="AX904" t="s">
        <v>102</v>
      </c>
    </row>
    <row r="905" spans="1:50" x14ac:dyDescent="0.25">
      <c r="A905" s="1">
        <v>904</v>
      </c>
      <c r="B905" t="s">
        <v>19</v>
      </c>
      <c r="C905" t="s">
        <v>20</v>
      </c>
      <c r="M905" t="s">
        <v>29</v>
      </c>
      <c r="P905">
        <f t="shared" si="262"/>
        <v>3</v>
      </c>
      <c r="Q905">
        <f t="shared" si="263"/>
        <v>1</v>
      </c>
      <c r="S905">
        <f t="shared" si="264"/>
        <v>1</v>
      </c>
      <c r="T905">
        <f t="shared" si="265"/>
        <v>1</v>
      </c>
      <c r="U905">
        <f t="shared" si="266"/>
        <v>0</v>
      </c>
      <c r="V905">
        <f t="shared" si="267"/>
        <v>0</v>
      </c>
      <c r="W905">
        <f t="shared" si="252"/>
        <v>0</v>
      </c>
      <c r="X905">
        <f t="shared" si="253"/>
        <v>0</v>
      </c>
      <c r="Y905">
        <f t="shared" si="254"/>
        <v>0</v>
      </c>
      <c r="Z905">
        <f t="shared" si="255"/>
        <v>0</v>
      </c>
      <c r="AA905">
        <f t="shared" si="256"/>
        <v>0</v>
      </c>
      <c r="AB905">
        <f t="shared" si="257"/>
        <v>0</v>
      </c>
      <c r="AC905">
        <f t="shared" si="258"/>
        <v>0</v>
      </c>
      <c r="AD905">
        <f t="shared" si="259"/>
        <v>1</v>
      </c>
      <c r="AE905">
        <f t="shared" si="260"/>
        <v>0</v>
      </c>
      <c r="AH905">
        <f t="shared" si="261"/>
        <v>3</v>
      </c>
      <c r="AI905">
        <f t="shared" si="268"/>
        <v>3</v>
      </c>
      <c r="AJ905" s="5" t="str">
        <f t="shared" si="269"/>
        <v>Correct</v>
      </c>
      <c r="AK905" s="37"/>
      <c r="AL905" t="s">
        <v>94</v>
      </c>
      <c r="AM905">
        <v>57</v>
      </c>
      <c r="AN905" t="s">
        <v>121</v>
      </c>
      <c r="AO905" t="s">
        <v>296</v>
      </c>
      <c r="AR905" s="1"/>
      <c r="AW905" s="1"/>
    </row>
    <row r="906" spans="1:50" x14ac:dyDescent="0.25">
      <c r="A906" s="1">
        <v>905</v>
      </c>
      <c r="C906" t="s">
        <v>20</v>
      </c>
      <c r="K906" t="s">
        <v>27</v>
      </c>
      <c r="L906" t="s">
        <v>28</v>
      </c>
      <c r="P906">
        <f t="shared" si="262"/>
        <v>3</v>
      </c>
      <c r="Q906">
        <f t="shared" si="263"/>
        <v>1</v>
      </c>
      <c r="S906">
        <f t="shared" si="264"/>
        <v>0</v>
      </c>
      <c r="T906">
        <f t="shared" si="265"/>
        <v>1</v>
      </c>
      <c r="U906">
        <f t="shared" si="266"/>
        <v>0</v>
      </c>
      <c r="V906">
        <f t="shared" si="267"/>
        <v>0</v>
      </c>
      <c r="W906">
        <f t="shared" si="252"/>
        <v>0</v>
      </c>
      <c r="X906">
        <f t="shared" si="253"/>
        <v>0</v>
      </c>
      <c r="Y906">
        <f t="shared" si="254"/>
        <v>0</v>
      </c>
      <c r="Z906">
        <f t="shared" si="255"/>
        <v>0</v>
      </c>
      <c r="AA906">
        <f t="shared" si="256"/>
        <v>0</v>
      </c>
      <c r="AB906">
        <f t="shared" si="257"/>
        <v>1</v>
      </c>
      <c r="AC906">
        <f t="shared" si="258"/>
        <v>1</v>
      </c>
      <c r="AD906">
        <f t="shared" si="259"/>
        <v>0</v>
      </c>
      <c r="AE906">
        <f t="shared" si="260"/>
        <v>0</v>
      </c>
      <c r="AH906">
        <f t="shared" si="261"/>
        <v>3</v>
      </c>
      <c r="AI906">
        <f t="shared" si="268"/>
        <v>3</v>
      </c>
      <c r="AJ906" s="5" t="str">
        <f t="shared" si="269"/>
        <v>Correct</v>
      </c>
      <c r="AK906" s="37"/>
      <c r="AL906" t="s">
        <v>94</v>
      </c>
      <c r="AM906">
        <v>56</v>
      </c>
      <c r="AN906" t="s">
        <v>121</v>
      </c>
      <c r="AO906" t="s">
        <v>300</v>
      </c>
      <c r="AP906" t="s">
        <v>107</v>
      </c>
      <c r="AQ906" t="s">
        <v>102</v>
      </c>
      <c r="AR906" s="1" t="s">
        <v>80</v>
      </c>
      <c r="AS906" t="s">
        <v>114</v>
      </c>
      <c r="AT906" t="s">
        <v>110</v>
      </c>
      <c r="AU906" t="s">
        <v>101</v>
      </c>
      <c r="AV906" t="s">
        <v>102</v>
      </c>
      <c r="AW906" s="1" t="s">
        <v>92</v>
      </c>
      <c r="AX906" t="s">
        <v>102</v>
      </c>
    </row>
    <row r="907" spans="1:50" x14ac:dyDescent="0.25">
      <c r="A907" s="1">
        <v>906</v>
      </c>
      <c r="G907" t="s">
        <v>24</v>
      </c>
      <c r="I907" t="s">
        <v>267</v>
      </c>
      <c r="K907" t="s">
        <v>27</v>
      </c>
      <c r="P907">
        <f t="shared" si="262"/>
        <v>3</v>
      </c>
      <c r="Q907">
        <f t="shared" si="263"/>
        <v>1</v>
      </c>
      <c r="S907">
        <f t="shared" si="264"/>
        <v>0</v>
      </c>
      <c r="T907">
        <f t="shared" si="265"/>
        <v>0</v>
      </c>
      <c r="U907">
        <f t="shared" si="266"/>
        <v>0</v>
      </c>
      <c r="V907">
        <f t="shared" si="267"/>
        <v>0</v>
      </c>
      <c r="W907">
        <f t="shared" si="252"/>
        <v>0</v>
      </c>
      <c r="X907">
        <f t="shared" si="253"/>
        <v>1</v>
      </c>
      <c r="Y907">
        <f t="shared" si="254"/>
        <v>0</v>
      </c>
      <c r="Z907">
        <f t="shared" si="255"/>
        <v>1</v>
      </c>
      <c r="AA907">
        <f t="shared" si="256"/>
        <v>0</v>
      </c>
      <c r="AB907">
        <f t="shared" si="257"/>
        <v>1</v>
      </c>
      <c r="AC907">
        <f t="shared" si="258"/>
        <v>0</v>
      </c>
      <c r="AD907">
        <f t="shared" si="259"/>
        <v>0</v>
      </c>
      <c r="AE907">
        <f t="shared" si="260"/>
        <v>0</v>
      </c>
      <c r="AH907">
        <f t="shared" si="261"/>
        <v>3</v>
      </c>
      <c r="AI907">
        <f t="shared" si="268"/>
        <v>3</v>
      </c>
      <c r="AJ907" s="5" t="str">
        <f t="shared" si="269"/>
        <v>Correct</v>
      </c>
      <c r="AK907" s="37"/>
      <c r="AL907" t="s">
        <v>94</v>
      </c>
      <c r="AM907">
        <v>42</v>
      </c>
      <c r="AN907" t="s">
        <v>121</v>
      </c>
      <c r="AO907" t="s">
        <v>253</v>
      </c>
      <c r="AP907" t="s">
        <v>107</v>
      </c>
      <c r="AQ907" t="s">
        <v>98</v>
      </c>
      <c r="AR907" s="1" t="s">
        <v>80</v>
      </c>
      <c r="AS907" t="s">
        <v>108</v>
      </c>
      <c r="AT907" t="s">
        <v>110</v>
      </c>
      <c r="AU907" t="s">
        <v>123</v>
      </c>
      <c r="AV907" t="s">
        <v>102</v>
      </c>
      <c r="AW907" s="1" t="s">
        <v>373</v>
      </c>
      <c r="AX907" t="s">
        <v>102</v>
      </c>
    </row>
    <row r="908" spans="1:50" x14ac:dyDescent="0.25">
      <c r="A908" s="1">
        <v>907</v>
      </c>
      <c r="B908" t="s">
        <v>19</v>
      </c>
      <c r="P908">
        <f t="shared" si="262"/>
        <v>1</v>
      </c>
      <c r="Q908">
        <f t="shared" si="263"/>
        <v>3</v>
      </c>
      <c r="S908">
        <f t="shared" si="264"/>
        <v>1</v>
      </c>
      <c r="T908">
        <f t="shared" si="265"/>
        <v>0</v>
      </c>
      <c r="U908">
        <f t="shared" si="266"/>
        <v>0</v>
      </c>
      <c r="V908">
        <f t="shared" si="267"/>
        <v>0</v>
      </c>
      <c r="W908">
        <f t="shared" si="252"/>
        <v>0</v>
      </c>
      <c r="X908">
        <f t="shared" si="253"/>
        <v>0</v>
      </c>
      <c r="Y908">
        <f t="shared" si="254"/>
        <v>0</v>
      </c>
      <c r="Z908">
        <f t="shared" si="255"/>
        <v>0</v>
      </c>
      <c r="AA908">
        <f t="shared" si="256"/>
        <v>0</v>
      </c>
      <c r="AB908">
        <f t="shared" si="257"/>
        <v>0</v>
      </c>
      <c r="AC908">
        <f t="shared" si="258"/>
        <v>0</v>
      </c>
      <c r="AD908">
        <f t="shared" si="259"/>
        <v>0</v>
      </c>
      <c r="AE908">
        <f t="shared" si="260"/>
        <v>0</v>
      </c>
      <c r="AH908">
        <f t="shared" si="261"/>
        <v>1</v>
      </c>
      <c r="AI908">
        <f t="shared" si="268"/>
        <v>1</v>
      </c>
      <c r="AJ908" s="5" t="str">
        <f t="shared" si="269"/>
        <v>Correct</v>
      </c>
      <c r="AK908" s="37"/>
      <c r="AL908" t="s">
        <v>105</v>
      </c>
      <c r="AM908">
        <v>65</v>
      </c>
      <c r="AN908" t="s">
        <v>95</v>
      </c>
      <c r="AO908" t="s">
        <v>301</v>
      </c>
      <c r="AP908" t="s">
        <v>128</v>
      </c>
      <c r="AQ908" t="s">
        <v>98</v>
      </c>
      <c r="AR908" s="1" t="s">
        <v>80</v>
      </c>
      <c r="AS908" t="s">
        <v>126</v>
      </c>
      <c r="AT908" t="s">
        <v>153</v>
      </c>
      <c r="AU908" t="s">
        <v>101</v>
      </c>
      <c r="AV908" t="s">
        <v>102</v>
      </c>
      <c r="AW908" s="1" t="s">
        <v>92</v>
      </c>
      <c r="AX908" t="s">
        <v>102</v>
      </c>
    </row>
    <row r="909" spans="1:50" x14ac:dyDescent="0.25">
      <c r="A909" s="1">
        <v>908</v>
      </c>
      <c r="C909" t="s">
        <v>20</v>
      </c>
      <c r="M909" t="s">
        <v>29</v>
      </c>
      <c r="N909" t="s">
        <v>30</v>
      </c>
      <c r="P909">
        <f t="shared" si="262"/>
        <v>3</v>
      </c>
      <c r="Q909">
        <f t="shared" si="263"/>
        <v>1</v>
      </c>
      <c r="S909">
        <f t="shared" si="264"/>
        <v>0</v>
      </c>
      <c r="T909">
        <f t="shared" si="265"/>
        <v>1</v>
      </c>
      <c r="U909">
        <f t="shared" si="266"/>
        <v>0</v>
      </c>
      <c r="V909">
        <f t="shared" si="267"/>
        <v>0</v>
      </c>
      <c r="W909">
        <f t="shared" si="252"/>
        <v>0</v>
      </c>
      <c r="X909">
        <f t="shared" si="253"/>
        <v>0</v>
      </c>
      <c r="Y909">
        <f t="shared" si="254"/>
        <v>0</v>
      </c>
      <c r="Z909">
        <f t="shared" si="255"/>
        <v>0</v>
      </c>
      <c r="AA909">
        <f t="shared" si="256"/>
        <v>0</v>
      </c>
      <c r="AB909">
        <f t="shared" si="257"/>
        <v>0</v>
      </c>
      <c r="AC909">
        <f t="shared" si="258"/>
        <v>0</v>
      </c>
      <c r="AD909">
        <f t="shared" si="259"/>
        <v>1</v>
      </c>
      <c r="AE909">
        <f t="shared" si="260"/>
        <v>1</v>
      </c>
      <c r="AH909">
        <f t="shared" si="261"/>
        <v>3</v>
      </c>
      <c r="AI909">
        <f t="shared" si="268"/>
        <v>3</v>
      </c>
      <c r="AJ909" s="5" t="str">
        <f t="shared" si="269"/>
        <v>Correct</v>
      </c>
      <c r="AK909" s="37"/>
      <c r="AL909" t="s">
        <v>94</v>
      </c>
      <c r="AM909">
        <v>50</v>
      </c>
      <c r="AN909" t="s">
        <v>121</v>
      </c>
      <c r="AO909" t="s">
        <v>302</v>
      </c>
      <c r="AP909" t="s">
        <v>107</v>
      </c>
      <c r="AQ909" t="s">
        <v>98</v>
      </c>
      <c r="AR909" s="1" t="s">
        <v>80</v>
      </c>
      <c r="AS909" t="s">
        <v>108</v>
      </c>
      <c r="AT909" t="s">
        <v>120</v>
      </c>
      <c r="AU909" t="s">
        <v>101</v>
      </c>
      <c r="AV909" t="s">
        <v>102</v>
      </c>
      <c r="AW909" s="1" t="s">
        <v>92</v>
      </c>
      <c r="AX909" t="s">
        <v>98</v>
      </c>
    </row>
    <row r="910" spans="1:50" x14ac:dyDescent="0.25">
      <c r="A910" s="1">
        <v>909</v>
      </c>
      <c r="I910" t="s">
        <v>267</v>
      </c>
      <c r="K910" t="s">
        <v>27</v>
      </c>
      <c r="M910" t="s">
        <v>29</v>
      </c>
      <c r="P910">
        <f t="shared" si="262"/>
        <v>3</v>
      </c>
      <c r="Q910">
        <f t="shared" si="263"/>
        <v>1</v>
      </c>
      <c r="S910">
        <f t="shared" si="264"/>
        <v>0</v>
      </c>
      <c r="T910">
        <f t="shared" si="265"/>
        <v>0</v>
      </c>
      <c r="U910">
        <f t="shared" si="266"/>
        <v>0</v>
      </c>
      <c r="V910">
        <f t="shared" si="267"/>
        <v>0</v>
      </c>
      <c r="W910">
        <f t="shared" si="252"/>
        <v>0</v>
      </c>
      <c r="X910">
        <f t="shared" si="253"/>
        <v>0</v>
      </c>
      <c r="Y910">
        <f t="shared" si="254"/>
        <v>0</v>
      </c>
      <c r="Z910">
        <f t="shared" si="255"/>
        <v>1</v>
      </c>
      <c r="AA910">
        <f t="shared" si="256"/>
        <v>0</v>
      </c>
      <c r="AB910">
        <f t="shared" si="257"/>
        <v>1</v>
      </c>
      <c r="AC910">
        <f t="shared" si="258"/>
        <v>0</v>
      </c>
      <c r="AD910">
        <f t="shared" si="259"/>
        <v>1</v>
      </c>
      <c r="AE910">
        <f t="shared" si="260"/>
        <v>0</v>
      </c>
      <c r="AH910">
        <f t="shared" si="261"/>
        <v>3</v>
      </c>
      <c r="AI910">
        <f t="shared" si="268"/>
        <v>3</v>
      </c>
      <c r="AJ910" s="5" t="str">
        <f t="shared" si="269"/>
        <v>Correct</v>
      </c>
      <c r="AK910" s="37"/>
      <c r="AL910" t="s">
        <v>94</v>
      </c>
      <c r="AM910">
        <v>28</v>
      </c>
      <c r="AN910" t="s">
        <v>95</v>
      </c>
      <c r="AO910" t="s">
        <v>164</v>
      </c>
      <c r="AP910" t="s">
        <v>107</v>
      </c>
      <c r="AQ910" t="s">
        <v>102</v>
      </c>
      <c r="AR910" s="1" t="s">
        <v>80</v>
      </c>
      <c r="AS910" t="s">
        <v>99</v>
      </c>
      <c r="AT910" t="s">
        <v>100</v>
      </c>
      <c r="AU910" t="s">
        <v>136</v>
      </c>
      <c r="AV910" t="s">
        <v>102</v>
      </c>
      <c r="AW910" s="1" t="s">
        <v>92</v>
      </c>
      <c r="AX910" t="s">
        <v>102</v>
      </c>
    </row>
    <row r="911" spans="1:50" x14ac:dyDescent="0.25">
      <c r="A911" s="1">
        <v>910</v>
      </c>
      <c r="L911" t="s">
        <v>28</v>
      </c>
      <c r="P911">
        <f t="shared" si="262"/>
        <v>1</v>
      </c>
      <c r="Q911">
        <f t="shared" si="263"/>
        <v>3</v>
      </c>
      <c r="S911">
        <f t="shared" si="264"/>
        <v>0</v>
      </c>
      <c r="T911">
        <f t="shared" si="265"/>
        <v>0</v>
      </c>
      <c r="U911">
        <f t="shared" si="266"/>
        <v>0</v>
      </c>
      <c r="V911">
        <f t="shared" si="267"/>
        <v>0</v>
      </c>
      <c r="W911">
        <f t="shared" si="252"/>
        <v>0</v>
      </c>
      <c r="X911">
        <f t="shared" si="253"/>
        <v>0</v>
      </c>
      <c r="Y911">
        <f t="shared" si="254"/>
        <v>0</v>
      </c>
      <c r="Z911">
        <f t="shared" si="255"/>
        <v>0</v>
      </c>
      <c r="AA911">
        <f t="shared" si="256"/>
        <v>0</v>
      </c>
      <c r="AB911">
        <f t="shared" si="257"/>
        <v>0</v>
      </c>
      <c r="AC911">
        <f t="shared" si="258"/>
        <v>1</v>
      </c>
      <c r="AD911">
        <f t="shared" si="259"/>
        <v>0</v>
      </c>
      <c r="AE911">
        <f t="shared" si="260"/>
        <v>0</v>
      </c>
      <c r="AH911">
        <f t="shared" si="261"/>
        <v>1</v>
      </c>
      <c r="AI911">
        <f t="shared" si="268"/>
        <v>1</v>
      </c>
      <c r="AJ911" s="5" t="str">
        <f t="shared" si="269"/>
        <v>Correct</v>
      </c>
      <c r="AK911" s="37"/>
      <c r="AL911" t="s">
        <v>105</v>
      </c>
      <c r="AM911">
        <v>48</v>
      </c>
      <c r="AN911" t="s">
        <v>121</v>
      </c>
      <c r="AO911" t="s">
        <v>177</v>
      </c>
      <c r="AR911" s="1"/>
      <c r="AW911" s="1"/>
    </row>
    <row r="912" spans="1:50" x14ac:dyDescent="0.25">
      <c r="A912" s="1">
        <v>911</v>
      </c>
      <c r="K912" t="s">
        <v>27</v>
      </c>
      <c r="L912" t="s">
        <v>28</v>
      </c>
      <c r="N912" t="s">
        <v>30</v>
      </c>
      <c r="P912">
        <f t="shared" si="262"/>
        <v>3</v>
      </c>
      <c r="Q912">
        <f t="shared" si="263"/>
        <v>1</v>
      </c>
      <c r="S912">
        <f t="shared" si="264"/>
        <v>0</v>
      </c>
      <c r="T912">
        <f t="shared" si="265"/>
        <v>0</v>
      </c>
      <c r="U912">
        <f t="shared" si="266"/>
        <v>0</v>
      </c>
      <c r="V912">
        <f t="shared" si="267"/>
        <v>0</v>
      </c>
      <c r="W912">
        <f t="shared" si="252"/>
        <v>0</v>
      </c>
      <c r="X912">
        <f t="shared" si="253"/>
        <v>0</v>
      </c>
      <c r="Y912">
        <f t="shared" si="254"/>
        <v>0</v>
      </c>
      <c r="Z912">
        <f t="shared" si="255"/>
        <v>0</v>
      </c>
      <c r="AA912">
        <f t="shared" si="256"/>
        <v>0</v>
      </c>
      <c r="AB912">
        <f t="shared" si="257"/>
        <v>1</v>
      </c>
      <c r="AC912">
        <f t="shared" si="258"/>
        <v>1</v>
      </c>
      <c r="AD912">
        <f t="shared" si="259"/>
        <v>0</v>
      </c>
      <c r="AE912">
        <f t="shared" si="260"/>
        <v>1</v>
      </c>
      <c r="AH912">
        <f t="shared" si="261"/>
        <v>3</v>
      </c>
      <c r="AI912">
        <f t="shared" si="268"/>
        <v>3</v>
      </c>
      <c r="AJ912" s="5" t="str">
        <f t="shared" si="269"/>
        <v>Correct</v>
      </c>
      <c r="AK912" s="37"/>
      <c r="AL912" t="s">
        <v>94</v>
      </c>
      <c r="AM912">
        <v>33</v>
      </c>
      <c r="AN912" t="s">
        <v>121</v>
      </c>
      <c r="AO912" t="s">
        <v>180</v>
      </c>
      <c r="AP912" t="s">
        <v>107</v>
      </c>
      <c r="AQ912" t="s">
        <v>98</v>
      </c>
      <c r="AR912" s="1" t="s">
        <v>80</v>
      </c>
      <c r="AS912" t="s">
        <v>108</v>
      </c>
      <c r="AT912" t="s">
        <v>120</v>
      </c>
      <c r="AU912" t="s">
        <v>136</v>
      </c>
      <c r="AV912" t="s">
        <v>102</v>
      </c>
      <c r="AW912" s="1" t="s">
        <v>92</v>
      </c>
      <c r="AX912" t="s">
        <v>102</v>
      </c>
    </row>
    <row r="913" spans="1:50" x14ac:dyDescent="0.25">
      <c r="A913" s="1">
        <v>912</v>
      </c>
      <c r="E913" t="s">
        <v>22</v>
      </c>
      <c r="K913" t="s">
        <v>27</v>
      </c>
      <c r="M913" t="s">
        <v>29</v>
      </c>
      <c r="P913">
        <f t="shared" si="262"/>
        <v>3</v>
      </c>
      <c r="Q913">
        <f t="shared" si="263"/>
        <v>1</v>
      </c>
      <c r="S913">
        <f t="shared" si="264"/>
        <v>0</v>
      </c>
      <c r="T913">
        <f t="shared" si="265"/>
        <v>0</v>
      </c>
      <c r="U913">
        <f t="shared" si="266"/>
        <v>0</v>
      </c>
      <c r="V913">
        <f t="shared" si="267"/>
        <v>1</v>
      </c>
      <c r="W913">
        <f t="shared" si="252"/>
        <v>0</v>
      </c>
      <c r="X913">
        <f t="shared" si="253"/>
        <v>0</v>
      </c>
      <c r="Y913">
        <f t="shared" si="254"/>
        <v>0</v>
      </c>
      <c r="Z913">
        <f t="shared" si="255"/>
        <v>0</v>
      </c>
      <c r="AA913">
        <f t="shared" si="256"/>
        <v>0</v>
      </c>
      <c r="AB913">
        <f t="shared" si="257"/>
        <v>1</v>
      </c>
      <c r="AC913">
        <f t="shared" si="258"/>
        <v>0</v>
      </c>
      <c r="AD913">
        <f t="shared" si="259"/>
        <v>1</v>
      </c>
      <c r="AE913">
        <f t="shared" si="260"/>
        <v>0</v>
      </c>
      <c r="AH913">
        <f t="shared" si="261"/>
        <v>3</v>
      </c>
      <c r="AI913">
        <f t="shared" si="268"/>
        <v>3</v>
      </c>
      <c r="AJ913" s="5" t="str">
        <f t="shared" si="269"/>
        <v>Correct</v>
      </c>
      <c r="AK913" s="37"/>
      <c r="AL913" t="s">
        <v>105</v>
      </c>
      <c r="AM913">
        <v>48</v>
      </c>
      <c r="AN913" t="s">
        <v>121</v>
      </c>
      <c r="AO913" t="s">
        <v>161</v>
      </c>
      <c r="AP913" t="s">
        <v>134</v>
      </c>
      <c r="AQ913" t="s">
        <v>98</v>
      </c>
      <c r="AR913" s="1" t="s">
        <v>80</v>
      </c>
      <c r="AS913" t="s">
        <v>99</v>
      </c>
      <c r="AT913" t="s">
        <v>103</v>
      </c>
      <c r="AU913" t="s">
        <v>125</v>
      </c>
      <c r="AV913" t="s">
        <v>102</v>
      </c>
      <c r="AW913" s="1" t="s">
        <v>372</v>
      </c>
      <c r="AX913" t="s">
        <v>98</v>
      </c>
    </row>
    <row r="914" spans="1:50" x14ac:dyDescent="0.25">
      <c r="A914" s="1">
        <v>913</v>
      </c>
      <c r="C914" t="s">
        <v>20</v>
      </c>
      <c r="K914" t="s">
        <v>27</v>
      </c>
      <c r="L914" t="s">
        <v>28</v>
      </c>
      <c r="P914">
        <f t="shared" si="262"/>
        <v>3</v>
      </c>
      <c r="Q914">
        <f t="shared" si="263"/>
        <v>1</v>
      </c>
      <c r="S914">
        <f t="shared" si="264"/>
        <v>0</v>
      </c>
      <c r="T914">
        <f t="shared" si="265"/>
        <v>1</v>
      </c>
      <c r="U914">
        <f t="shared" si="266"/>
        <v>0</v>
      </c>
      <c r="V914">
        <f t="shared" si="267"/>
        <v>0</v>
      </c>
      <c r="W914">
        <f t="shared" si="252"/>
        <v>0</v>
      </c>
      <c r="X914">
        <f t="shared" si="253"/>
        <v>0</v>
      </c>
      <c r="Y914">
        <f t="shared" si="254"/>
        <v>0</v>
      </c>
      <c r="Z914">
        <f t="shared" si="255"/>
        <v>0</v>
      </c>
      <c r="AA914">
        <f t="shared" si="256"/>
        <v>0</v>
      </c>
      <c r="AB914">
        <f t="shared" si="257"/>
        <v>1</v>
      </c>
      <c r="AC914">
        <f t="shared" si="258"/>
        <v>1</v>
      </c>
      <c r="AD914">
        <f t="shared" si="259"/>
        <v>0</v>
      </c>
      <c r="AE914">
        <f t="shared" si="260"/>
        <v>0</v>
      </c>
      <c r="AH914">
        <f t="shared" si="261"/>
        <v>3</v>
      </c>
      <c r="AI914">
        <f t="shared" si="268"/>
        <v>3</v>
      </c>
      <c r="AJ914" s="5" t="str">
        <f t="shared" si="269"/>
        <v>Correct</v>
      </c>
      <c r="AK914" s="37"/>
      <c r="AL914" t="s">
        <v>94</v>
      </c>
      <c r="AM914">
        <v>69</v>
      </c>
      <c r="AN914" t="s">
        <v>121</v>
      </c>
      <c r="AO914" t="s">
        <v>247</v>
      </c>
      <c r="AP914" t="s">
        <v>143</v>
      </c>
      <c r="AQ914" t="s">
        <v>102</v>
      </c>
      <c r="AR914" s="1" t="s">
        <v>80</v>
      </c>
      <c r="AS914" t="s">
        <v>112</v>
      </c>
      <c r="AT914" t="s">
        <v>110</v>
      </c>
      <c r="AU914" t="s">
        <v>104</v>
      </c>
      <c r="AV914" t="s">
        <v>102</v>
      </c>
      <c r="AW914" s="1" t="s">
        <v>373</v>
      </c>
      <c r="AX914" t="s">
        <v>102</v>
      </c>
    </row>
    <row r="915" spans="1:50" x14ac:dyDescent="0.25">
      <c r="A915" s="1">
        <v>914</v>
      </c>
      <c r="E915" t="s">
        <v>22</v>
      </c>
      <c r="K915" t="s">
        <v>27</v>
      </c>
      <c r="L915" t="s">
        <v>28</v>
      </c>
      <c r="P915">
        <f t="shared" si="262"/>
        <v>3</v>
      </c>
      <c r="Q915">
        <f t="shared" si="263"/>
        <v>1</v>
      </c>
      <c r="S915">
        <f t="shared" si="264"/>
        <v>0</v>
      </c>
      <c r="T915">
        <f t="shared" si="265"/>
        <v>0</v>
      </c>
      <c r="U915">
        <f t="shared" si="266"/>
        <v>0</v>
      </c>
      <c r="V915">
        <f t="shared" si="267"/>
        <v>1</v>
      </c>
      <c r="W915">
        <f t="shared" si="252"/>
        <v>0</v>
      </c>
      <c r="X915">
        <f t="shared" si="253"/>
        <v>0</v>
      </c>
      <c r="Y915">
        <f t="shared" si="254"/>
        <v>0</v>
      </c>
      <c r="Z915">
        <f t="shared" si="255"/>
        <v>0</v>
      </c>
      <c r="AA915">
        <f t="shared" si="256"/>
        <v>0</v>
      </c>
      <c r="AB915">
        <f t="shared" si="257"/>
        <v>1</v>
      </c>
      <c r="AC915">
        <f t="shared" si="258"/>
        <v>1</v>
      </c>
      <c r="AD915">
        <f t="shared" si="259"/>
        <v>0</v>
      </c>
      <c r="AE915">
        <f t="shared" si="260"/>
        <v>0</v>
      </c>
      <c r="AH915">
        <f t="shared" si="261"/>
        <v>3</v>
      </c>
      <c r="AI915">
        <f t="shared" si="268"/>
        <v>3</v>
      </c>
      <c r="AJ915" s="5" t="str">
        <f t="shared" si="269"/>
        <v>Correct</v>
      </c>
      <c r="AK915" s="37"/>
      <c r="AL915" t="s">
        <v>94</v>
      </c>
      <c r="AM915">
        <v>31</v>
      </c>
      <c r="AN915" t="s">
        <v>121</v>
      </c>
      <c r="AO915" t="s">
        <v>122</v>
      </c>
      <c r="AP915" t="s">
        <v>107</v>
      </c>
      <c r="AQ915" t="s">
        <v>98</v>
      </c>
      <c r="AR915" s="1" t="s">
        <v>80</v>
      </c>
      <c r="AS915" t="s">
        <v>112</v>
      </c>
      <c r="AT915" t="s">
        <v>120</v>
      </c>
      <c r="AU915" t="s">
        <v>101</v>
      </c>
      <c r="AV915" t="s">
        <v>102</v>
      </c>
      <c r="AW915" s="1" t="s">
        <v>92</v>
      </c>
      <c r="AX915" t="s">
        <v>102</v>
      </c>
    </row>
    <row r="916" spans="1:50" x14ac:dyDescent="0.25">
      <c r="A916" s="1">
        <v>915</v>
      </c>
      <c r="D916" t="s">
        <v>21</v>
      </c>
      <c r="J916" t="s">
        <v>26</v>
      </c>
      <c r="K916" t="s">
        <v>27</v>
      </c>
      <c r="P916">
        <f t="shared" si="262"/>
        <v>3</v>
      </c>
      <c r="Q916">
        <f t="shared" si="263"/>
        <v>1</v>
      </c>
      <c r="S916">
        <f t="shared" si="264"/>
        <v>0</v>
      </c>
      <c r="T916">
        <f t="shared" si="265"/>
        <v>0</v>
      </c>
      <c r="U916">
        <f t="shared" si="266"/>
        <v>1</v>
      </c>
      <c r="V916">
        <f t="shared" si="267"/>
        <v>0</v>
      </c>
      <c r="W916">
        <f t="shared" si="252"/>
        <v>0</v>
      </c>
      <c r="X916">
        <f t="shared" si="253"/>
        <v>0</v>
      </c>
      <c r="Y916">
        <f t="shared" si="254"/>
        <v>0</v>
      </c>
      <c r="Z916">
        <f t="shared" si="255"/>
        <v>0</v>
      </c>
      <c r="AA916">
        <f t="shared" si="256"/>
        <v>1</v>
      </c>
      <c r="AB916">
        <f t="shared" si="257"/>
        <v>1</v>
      </c>
      <c r="AC916">
        <f t="shared" si="258"/>
        <v>0</v>
      </c>
      <c r="AD916">
        <f t="shared" si="259"/>
        <v>0</v>
      </c>
      <c r="AE916">
        <f t="shared" si="260"/>
        <v>0</v>
      </c>
      <c r="AH916">
        <f t="shared" si="261"/>
        <v>3</v>
      </c>
      <c r="AI916">
        <f t="shared" si="268"/>
        <v>3</v>
      </c>
      <c r="AJ916" s="5" t="str">
        <f t="shared" si="269"/>
        <v>Correct</v>
      </c>
      <c r="AK916" s="37"/>
      <c r="AL916" t="s">
        <v>94</v>
      </c>
      <c r="AM916">
        <v>55</v>
      </c>
      <c r="AN916" t="s">
        <v>95</v>
      </c>
      <c r="AO916" t="s">
        <v>131</v>
      </c>
      <c r="AP916" t="s">
        <v>97</v>
      </c>
      <c r="AQ916" t="s">
        <v>98</v>
      </c>
      <c r="AR916" s="1" t="s">
        <v>80</v>
      </c>
      <c r="AS916" t="s">
        <v>114</v>
      </c>
      <c r="AT916" t="s">
        <v>100</v>
      </c>
      <c r="AU916" t="s">
        <v>101</v>
      </c>
      <c r="AV916" t="s">
        <v>102</v>
      </c>
      <c r="AW916" s="1" t="s">
        <v>92</v>
      </c>
      <c r="AX916" t="s">
        <v>102</v>
      </c>
    </row>
    <row r="917" spans="1:50" x14ac:dyDescent="0.25">
      <c r="A917" s="1">
        <v>916</v>
      </c>
      <c r="P917">
        <f t="shared" si="262"/>
        <v>0</v>
      </c>
      <c r="Q917" t="e">
        <f t="shared" si="263"/>
        <v>#DIV/0!</v>
      </c>
      <c r="S917">
        <f t="shared" si="264"/>
        <v>0</v>
      </c>
      <c r="T917">
        <f t="shared" si="265"/>
        <v>0</v>
      </c>
      <c r="U917">
        <f t="shared" si="266"/>
        <v>0</v>
      </c>
      <c r="V917">
        <f t="shared" si="267"/>
        <v>0</v>
      </c>
      <c r="W917">
        <f t="shared" si="252"/>
        <v>0</v>
      </c>
      <c r="X917">
        <f t="shared" si="253"/>
        <v>0</v>
      </c>
      <c r="Y917">
        <f t="shared" si="254"/>
        <v>0</v>
      </c>
      <c r="Z917">
        <f t="shared" si="255"/>
        <v>0</v>
      </c>
      <c r="AA917">
        <f t="shared" si="256"/>
        <v>0</v>
      </c>
      <c r="AB917">
        <f t="shared" si="257"/>
        <v>0</v>
      </c>
      <c r="AC917">
        <f t="shared" si="258"/>
        <v>0</v>
      </c>
      <c r="AD917">
        <f t="shared" si="259"/>
        <v>0</v>
      </c>
      <c r="AE917">
        <f t="shared" si="260"/>
        <v>0</v>
      </c>
      <c r="AH917">
        <f t="shared" si="261"/>
        <v>0</v>
      </c>
      <c r="AI917">
        <f t="shared" si="268"/>
        <v>0</v>
      </c>
      <c r="AJ917" s="5" t="str">
        <f t="shared" si="269"/>
        <v>Correct</v>
      </c>
      <c r="AK917" s="37"/>
      <c r="AL917" t="s">
        <v>94</v>
      </c>
      <c r="AM917">
        <v>101</v>
      </c>
      <c r="AN917" t="s">
        <v>121</v>
      </c>
      <c r="AO917" t="s">
        <v>303</v>
      </c>
      <c r="AP917" t="s">
        <v>107</v>
      </c>
      <c r="AQ917" t="s">
        <v>98</v>
      </c>
      <c r="AR917" s="1" t="s">
        <v>80</v>
      </c>
      <c r="AS917" t="s">
        <v>109</v>
      </c>
      <c r="AT917" t="s">
        <v>132</v>
      </c>
      <c r="AU917" t="s">
        <v>104</v>
      </c>
      <c r="AV917" t="s">
        <v>102</v>
      </c>
      <c r="AW917" s="1" t="s">
        <v>487</v>
      </c>
      <c r="AX917" t="s">
        <v>98</v>
      </c>
    </row>
    <row r="918" spans="1:50" x14ac:dyDescent="0.25">
      <c r="A918" s="1">
        <v>917</v>
      </c>
      <c r="C918" t="s">
        <v>20</v>
      </c>
      <c r="E918" t="s">
        <v>22</v>
      </c>
      <c r="L918" t="s">
        <v>28</v>
      </c>
      <c r="P918">
        <f t="shared" si="262"/>
        <v>3</v>
      </c>
      <c r="Q918">
        <f t="shared" si="263"/>
        <v>1</v>
      </c>
      <c r="S918">
        <f t="shared" si="264"/>
        <v>0</v>
      </c>
      <c r="T918">
        <f t="shared" si="265"/>
        <v>1</v>
      </c>
      <c r="U918">
        <f t="shared" si="266"/>
        <v>0</v>
      </c>
      <c r="V918">
        <f t="shared" si="267"/>
        <v>1</v>
      </c>
      <c r="W918">
        <f t="shared" si="252"/>
        <v>0</v>
      </c>
      <c r="X918">
        <f t="shared" si="253"/>
        <v>0</v>
      </c>
      <c r="Y918">
        <f t="shared" si="254"/>
        <v>0</v>
      </c>
      <c r="Z918">
        <f t="shared" si="255"/>
        <v>0</v>
      </c>
      <c r="AA918">
        <f t="shared" si="256"/>
        <v>0</v>
      </c>
      <c r="AB918">
        <f t="shared" si="257"/>
        <v>0</v>
      </c>
      <c r="AC918">
        <f t="shared" si="258"/>
        <v>1</v>
      </c>
      <c r="AD918">
        <f t="shared" si="259"/>
        <v>0</v>
      </c>
      <c r="AE918">
        <f t="shared" si="260"/>
        <v>0</v>
      </c>
      <c r="AH918">
        <f t="shared" si="261"/>
        <v>3</v>
      </c>
      <c r="AI918">
        <f t="shared" si="268"/>
        <v>3</v>
      </c>
      <c r="AJ918" s="5" t="str">
        <f t="shared" si="269"/>
        <v>Correct</v>
      </c>
      <c r="AK918" s="37"/>
      <c r="AL918" t="s">
        <v>94</v>
      </c>
      <c r="AM918">
        <v>43</v>
      </c>
      <c r="AN918" t="s">
        <v>121</v>
      </c>
      <c r="AO918" t="s">
        <v>304</v>
      </c>
      <c r="AP918" t="s">
        <v>107</v>
      </c>
      <c r="AQ918" t="s">
        <v>98</v>
      </c>
      <c r="AR918" s="1" t="s">
        <v>80</v>
      </c>
      <c r="AS918" t="s">
        <v>114</v>
      </c>
      <c r="AT918" t="s">
        <v>100</v>
      </c>
      <c r="AU918" t="s">
        <v>101</v>
      </c>
      <c r="AV918" t="s">
        <v>102</v>
      </c>
      <c r="AW918" s="1" t="s">
        <v>92</v>
      </c>
      <c r="AX918" t="s">
        <v>102</v>
      </c>
    </row>
    <row r="919" spans="1:50" x14ac:dyDescent="0.25">
      <c r="A919" s="1">
        <v>918</v>
      </c>
      <c r="D919" t="s">
        <v>21</v>
      </c>
      <c r="K919" t="s">
        <v>27</v>
      </c>
      <c r="L919" t="s">
        <v>28</v>
      </c>
      <c r="P919">
        <f t="shared" si="262"/>
        <v>3</v>
      </c>
      <c r="Q919">
        <f t="shared" si="263"/>
        <v>1</v>
      </c>
      <c r="S919">
        <f t="shared" si="264"/>
        <v>0</v>
      </c>
      <c r="T919">
        <f t="shared" si="265"/>
        <v>0</v>
      </c>
      <c r="U919">
        <f t="shared" si="266"/>
        <v>1</v>
      </c>
      <c r="V919">
        <f t="shared" si="267"/>
        <v>0</v>
      </c>
      <c r="W919">
        <f t="shared" si="252"/>
        <v>0</v>
      </c>
      <c r="X919">
        <f t="shared" si="253"/>
        <v>0</v>
      </c>
      <c r="Y919">
        <f t="shared" si="254"/>
        <v>0</v>
      </c>
      <c r="Z919">
        <f t="shared" si="255"/>
        <v>0</v>
      </c>
      <c r="AA919">
        <f t="shared" si="256"/>
        <v>0</v>
      </c>
      <c r="AB919">
        <f t="shared" si="257"/>
        <v>1</v>
      </c>
      <c r="AC919">
        <f t="shared" si="258"/>
        <v>1</v>
      </c>
      <c r="AD919">
        <f t="shared" si="259"/>
        <v>0</v>
      </c>
      <c r="AE919">
        <f t="shared" si="260"/>
        <v>0</v>
      </c>
      <c r="AH919">
        <f t="shared" si="261"/>
        <v>3</v>
      </c>
      <c r="AI919">
        <f t="shared" si="268"/>
        <v>3</v>
      </c>
      <c r="AJ919" s="5" t="str">
        <f t="shared" si="269"/>
        <v>Correct</v>
      </c>
      <c r="AK919" s="37"/>
      <c r="AL919" t="s">
        <v>94</v>
      </c>
      <c r="AM919">
        <v>27</v>
      </c>
      <c r="AN919" t="s">
        <v>121</v>
      </c>
      <c r="AO919" t="s">
        <v>219</v>
      </c>
      <c r="AP919" t="s">
        <v>107</v>
      </c>
      <c r="AQ919" t="s">
        <v>98</v>
      </c>
      <c r="AR919" s="1" t="s">
        <v>80</v>
      </c>
      <c r="AS919" t="s">
        <v>108</v>
      </c>
      <c r="AT919" t="s">
        <v>100</v>
      </c>
      <c r="AU919" t="s">
        <v>136</v>
      </c>
      <c r="AV919" t="s">
        <v>102</v>
      </c>
      <c r="AW919" s="1" t="s">
        <v>373</v>
      </c>
      <c r="AX919" t="s">
        <v>102</v>
      </c>
    </row>
    <row r="920" spans="1:50" x14ac:dyDescent="0.25">
      <c r="A920" s="1">
        <v>919</v>
      </c>
      <c r="K920" t="s">
        <v>27</v>
      </c>
      <c r="L920" t="s">
        <v>28</v>
      </c>
      <c r="P920">
        <f t="shared" si="262"/>
        <v>2</v>
      </c>
      <c r="Q920">
        <f t="shared" si="263"/>
        <v>1.5</v>
      </c>
      <c r="S920">
        <f t="shared" si="264"/>
        <v>0</v>
      </c>
      <c r="T920">
        <f t="shared" si="265"/>
        <v>0</v>
      </c>
      <c r="U920">
        <f t="shared" si="266"/>
        <v>0</v>
      </c>
      <c r="V920">
        <f t="shared" si="267"/>
        <v>0</v>
      </c>
      <c r="W920">
        <f t="shared" si="252"/>
        <v>0</v>
      </c>
      <c r="X920">
        <f t="shared" si="253"/>
        <v>0</v>
      </c>
      <c r="Y920">
        <f t="shared" si="254"/>
        <v>0</v>
      </c>
      <c r="Z920">
        <f t="shared" si="255"/>
        <v>0</v>
      </c>
      <c r="AA920">
        <f t="shared" si="256"/>
        <v>0</v>
      </c>
      <c r="AB920">
        <f t="shared" si="257"/>
        <v>1</v>
      </c>
      <c r="AC920">
        <f t="shared" si="258"/>
        <v>1</v>
      </c>
      <c r="AD920">
        <f t="shared" si="259"/>
        <v>0</v>
      </c>
      <c r="AE920">
        <f t="shared" si="260"/>
        <v>0</v>
      </c>
      <c r="AH920">
        <f t="shared" si="261"/>
        <v>2</v>
      </c>
      <c r="AI920">
        <f t="shared" si="268"/>
        <v>2</v>
      </c>
      <c r="AJ920" s="5" t="str">
        <f t="shared" si="269"/>
        <v>Correct</v>
      </c>
      <c r="AK920" s="37"/>
      <c r="AL920" t="s">
        <v>94</v>
      </c>
      <c r="AM920">
        <v>55</v>
      </c>
      <c r="AN920" t="s">
        <v>121</v>
      </c>
      <c r="AO920" t="s">
        <v>119</v>
      </c>
      <c r="AP920" t="s">
        <v>107</v>
      </c>
      <c r="AQ920" t="s">
        <v>98</v>
      </c>
      <c r="AR920" s="1" t="s">
        <v>80</v>
      </c>
      <c r="AS920" t="s">
        <v>126</v>
      </c>
      <c r="AT920" t="s">
        <v>110</v>
      </c>
      <c r="AU920" t="s">
        <v>135</v>
      </c>
      <c r="AV920" t="s">
        <v>102</v>
      </c>
      <c r="AW920" s="1" t="s">
        <v>92</v>
      </c>
      <c r="AX920" t="s">
        <v>102</v>
      </c>
    </row>
    <row r="921" spans="1:50" x14ac:dyDescent="0.25">
      <c r="A921" s="1">
        <v>920</v>
      </c>
      <c r="E921" t="s">
        <v>22</v>
      </c>
      <c r="H921" t="s">
        <v>25</v>
      </c>
      <c r="N921" t="s">
        <v>30</v>
      </c>
      <c r="P921">
        <f t="shared" si="262"/>
        <v>3</v>
      </c>
      <c r="Q921">
        <f t="shared" si="263"/>
        <v>1</v>
      </c>
      <c r="S921">
        <f t="shared" si="264"/>
        <v>0</v>
      </c>
      <c r="T921">
        <f t="shared" si="265"/>
        <v>0</v>
      </c>
      <c r="U921">
        <f t="shared" si="266"/>
        <v>0</v>
      </c>
      <c r="V921">
        <f t="shared" si="267"/>
        <v>1</v>
      </c>
      <c r="W921">
        <f t="shared" si="252"/>
        <v>0</v>
      </c>
      <c r="X921">
        <f t="shared" si="253"/>
        <v>0</v>
      </c>
      <c r="Y921">
        <f t="shared" si="254"/>
        <v>1</v>
      </c>
      <c r="Z921">
        <f t="shared" si="255"/>
        <v>0</v>
      </c>
      <c r="AA921">
        <f t="shared" si="256"/>
        <v>0</v>
      </c>
      <c r="AB921">
        <f t="shared" si="257"/>
        <v>0</v>
      </c>
      <c r="AC921">
        <f t="shared" si="258"/>
        <v>0</v>
      </c>
      <c r="AD921">
        <f t="shared" si="259"/>
        <v>0</v>
      </c>
      <c r="AE921">
        <f t="shared" si="260"/>
        <v>1</v>
      </c>
      <c r="AH921">
        <f t="shared" si="261"/>
        <v>3</v>
      </c>
      <c r="AI921">
        <f t="shared" si="268"/>
        <v>3</v>
      </c>
      <c r="AJ921" s="5" t="str">
        <f t="shared" si="269"/>
        <v>Correct</v>
      </c>
      <c r="AK921" s="37"/>
      <c r="AL921" t="s">
        <v>105</v>
      </c>
      <c r="AM921">
        <v>43</v>
      </c>
      <c r="AN921" t="s">
        <v>95</v>
      </c>
      <c r="AO921" t="s">
        <v>141</v>
      </c>
      <c r="AP921" t="s">
        <v>128</v>
      </c>
      <c r="AQ921" t="s">
        <v>98</v>
      </c>
      <c r="AR921" s="1" t="s">
        <v>85</v>
      </c>
      <c r="AS921" t="s">
        <v>112</v>
      </c>
      <c r="AT921" t="s">
        <v>103</v>
      </c>
      <c r="AU921" t="s">
        <v>135</v>
      </c>
      <c r="AV921" t="s">
        <v>102</v>
      </c>
      <c r="AW921" s="1" t="s">
        <v>91</v>
      </c>
      <c r="AX921" t="s">
        <v>102</v>
      </c>
    </row>
    <row r="922" spans="1:50" x14ac:dyDescent="0.25">
      <c r="A922" s="1">
        <v>921</v>
      </c>
      <c r="P922">
        <f t="shared" si="262"/>
        <v>0</v>
      </c>
      <c r="Q922" t="e">
        <f t="shared" si="263"/>
        <v>#DIV/0!</v>
      </c>
      <c r="S922">
        <f t="shared" si="264"/>
        <v>0</v>
      </c>
      <c r="T922">
        <f t="shared" si="265"/>
        <v>0</v>
      </c>
      <c r="U922">
        <f t="shared" si="266"/>
        <v>0</v>
      </c>
      <c r="V922">
        <f t="shared" si="267"/>
        <v>0</v>
      </c>
      <c r="W922">
        <f t="shared" si="252"/>
        <v>0</v>
      </c>
      <c r="X922">
        <f t="shared" si="253"/>
        <v>0</v>
      </c>
      <c r="Y922">
        <f t="shared" si="254"/>
        <v>0</v>
      </c>
      <c r="Z922">
        <f t="shared" si="255"/>
        <v>0</v>
      </c>
      <c r="AA922">
        <f t="shared" si="256"/>
        <v>0</v>
      </c>
      <c r="AB922">
        <f t="shared" si="257"/>
        <v>0</v>
      </c>
      <c r="AC922">
        <f t="shared" si="258"/>
        <v>0</v>
      </c>
      <c r="AD922">
        <f t="shared" si="259"/>
        <v>0</v>
      </c>
      <c r="AE922">
        <f t="shared" si="260"/>
        <v>0</v>
      </c>
      <c r="AH922">
        <f t="shared" si="261"/>
        <v>0</v>
      </c>
      <c r="AI922">
        <f t="shared" si="268"/>
        <v>0</v>
      </c>
      <c r="AJ922" s="5" t="str">
        <f t="shared" si="269"/>
        <v>Correct</v>
      </c>
      <c r="AK922" s="37"/>
      <c r="AR922" s="1"/>
      <c r="AW922" s="1"/>
    </row>
    <row r="923" spans="1:50" x14ac:dyDescent="0.25">
      <c r="A923" s="1">
        <v>922</v>
      </c>
      <c r="P923">
        <f t="shared" si="262"/>
        <v>0</v>
      </c>
      <c r="Q923" t="e">
        <f t="shared" si="263"/>
        <v>#DIV/0!</v>
      </c>
      <c r="S923">
        <f t="shared" si="264"/>
        <v>0</v>
      </c>
      <c r="T923">
        <f t="shared" si="265"/>
        <v>0</v>
      </c>
      <c r="U923">
        <f t="shared" si="266"/>
        <v>0</v>
      </c>
      <c r="V923">
        <f t="shared" si="267"/>
        <v>0</v>
      </c>
      <c r="W923">
        <f t="shared" si="252"/>
        <v>0</v>
      </c>
      <c r="X923">
        <f t="shared" si="253"/>
        <v>0</v>
      </c>
      <c r="Y923">
        <f t="shared" si="254"/>
        <v>0</v>
      </c>
      <c r="Z923">
        <f t="shared" si="255"/>
        <v>0</v>
      </c>
      <c r="AA923">
        <f t="shared" si="256"/>
        <v>0</v>
      </c>
      <c r="AB923">
        <f t="shared" si="257"/>
        <v>0</v>
      </c>
      <c r="AC923">
        <f t="shared" si="258"/>
        <v>0</v>
      </c>
      <c r="AD923">
        <f t="shared" si="259"/>
        <v>0</v>
      </c>
      <c r="AE923">
        <f t="shared" si="260"/>
        <v>0</v>
      </c>
      <c r="AH923">
        <f t="shared" si="261"/>
        <v>0</v>
      </c>
      <c r="AI923">
        <f t="shared" si="268"/>
        <v>0</v>
      </c>
      <c r="AJ923" s="5" t="str">
        <f t="shared" si="269"/>
        <v>Correct</v>
      </c>
      <c r="AK923" s="37"/>
      <c r="AL923" t="s">
        <v>105</v>
      </c>
      <c r="AM923">
        <v>18</v>
      </c>
      <c r="AN923" t="s">
        <v>115</v>
      </c>
      <c r="AR923" s="1"/>
      <c r="AS923" t="s">
        <v>114</v>
      </c>
      <c r="AT923" t="s">
        <v>110</v>
      </c>
      <c r="AU923" t="s">
        <v>101</v>
      </c>
      <c r="AV923" t="s">
        <v>102</v>
      </c>
      <c r="AW923" s="1"/>
      <c r="AX923" t="s">
        <v>102</v>
      </c>
    </row>
    <row r="924" spans="1:50" x14ac:dyDescent="0.25">
      <c r="A924" s="1">
        <v>923</v>
      </c>
      <c r="C924" t="s">
        <v>20</v>
      </c>
      <c r="J924" t="s">
        <v>26</v>
      </c>
      <c r="M924" t="s">
        <v>29</v>
      </c>
      <c r="P924">
        <f t="shared" si="262"/>
        <v>3</v>
      </c>
      <c r="Q924">
        <f t="shared" si="263"/>
        <v>1</v>
      </c>
      <c r="S924">
        <f t="shared" si="264"/>
        <v>0</v>
      </c>
      <c r="T924">
        <f t="shared" si="265"/>
        <v>1</v>
      </c>
      <c r="U924">
        <f t="shared" si="266"/>
        <v>0</v>
      </c>
      <c r="V924">
        <f t="shared" si="267"/>
        <v>0</v>
      </c>
      <c r="W924">
        <f t="shared" si="252"/>
        <v>0</v>
      </c>
      <c r="X924">
        <f t="shared" si="253"/>
        <v>0</v>
      </c>
      <c r="Y924">
        <f t="shared" si="254"/>
        <v>0</v>
      </c>
      <c r="Z924">
        <f t="shared" si="255"/>
        <v>0</v>
      </c>
      <c r="AA924">
        <f t="shared" si="256"/>
        <v>1</v>
      </c>
      <c r="AB924">
        <f t="shared" si="257"/>
        <v>0</v>
      </c>
      <c r="AC924">
        <f t="shared" si="258"/>
        <v>0</v>
      </c>
      <c r="AD924">
        <f t="shared" si="259"/>
        <v>1</v>
      </c>
      <c r="AE924">
        <f t="shared" si="260"/>
        <v>0</v>
      </c>
      <c r="AH924">
        <f t="shared" si="261"/>
        <v>3</v>
      </c>
      <c r="AI924">
        <f t="shared" si="268"/>
        <v>3</v>
      </c>
      <c r="AJ924" s="5" t="str">
        <f t="shared" si="269"/>
        <v>Correct</v>
      </c>
      <c r="AK924" s="37"/>
      <c r="AL924" t="s">
        <v>94</v>
      </c>
      <c r="AM924">
        <v>38</v>
      </c>
      <c r="AN924" t="s">
        <v>95</v>
      </c>
      <c r="AO924" t="s">
        <v>152</v>
      </c>
      <c r="AP924" t="s">
        <v>143</v>
      </c>
      <c r="AQ924" t="s">
        <v>102</v>
      </c>
      <c r="AR924" s="1" t="s">
        <v>81</v>
      </c>
      <c r="AS924" t="s">
        <v>109</v>
      </c>
      <c r="AT924" t="s">
        <v>103</v>
      </c>
      <c r="AU924" t="s">
        <v>101</v>
      </c>
      <c r="AV924" t="s">
        <v>102</v>
      </c>
      <c r="AW924" s="1"/>
      <c r="AX924" t="s">
        <v>98</v>
      </c>
    </row>
    <row r="925" spans="1:50" x14ac:dyDescent="0.25">
      <c r="A925" s="1">
        <v>924</v>
      </c>
      <c r="E925" t="s">
        <v>22</v>
      </c>
      <c r="G925" t="s">
        <v>24</v>
      </c>
      <c r="L925" t="s">
        <v>28</v>
      </c>
      <c r="P925">
        <f t="shared" si="262"/>
        <v>3</v>
      </c>
      <c r="Q925">
        <f t="shared" si="263"/>
        <v>1</v>
      </c>
      <c r="S925">
        <f t="shared" si="264"/>
        <v>0</v>
      </c>
      <c r="T925">
        <f t="shared" si="265"/>
        <v>0</v>
      </c>
      <c r="U925">
        <f t="shared" si="266"/>
        <v>0</v>
      </c>
      <c r="V925">
        <f t="shared" si="267"/>
        <v>1</v>
      </c>
      <c r="W925">
        <f t="shared" si="252"/>
        <v>0</v>
      </c>
      <c r="X925">
        <f t="shared" si="253"/>
        <v>1</v>
      </c>
      <c r="Y925">
        <f t="shared" si="254"/>
        <v>0</v>
      </c>
      <c r="Z925">
        <f t="shared" si="255"/>
        <v>0</v>
      </c>
      <c r="AA925">
        <f t="shared" si="256"/>
        <v>0</v>
      </c>
      <c r="AB925">
        <f t="shared" si="257"/>
        <v>0</v>
      </c>
      <c r="AC925">
        <f t="shared" si="258"/>
        <v>1</v>
      </c>
      <c r="AD925">
        <f t="shared" si="259"/>
        <v>0</v>
      </c>
      <c r="AE925">
        <f t="shared" si="260"/>
        <v>0</v>
      </c>
      <c r="AH925">
        <f t="shared" si="261"/>
        <v>3</v>
      </c>
      <c r="AI925">
        <f t="shared" si="268"/>
        <v>3</v>
      </c>
      <c r="AJ925" s="5" t="str">
        <f t="shared" si="269"/>
        <v>Correct</v>
      </c>
      <c r="AK925" s="37"/>
      <c r="AL925" t="s">
        <v>94</v>
      </c>
      <c r="AM925">
        <v>40</v>
      </c>
      <c r="AN925" t="s">
        <v>115</v>
      </c>
      <c r="AP925" t="s">
        <v>89</v>
      </c>
      <c r="AQ925" t="s">
        <v>98</v>
      </c>
      <c r="AR925" s="1" t="s">
        <v>81</v>
      </c>
      <c r="AW925" s="1"/>
    </row>
    <row r="926" spans="1:50" x14ac:dyDescent="0.25">
      <c r="A926" s="1">
        <v>925</v>
      </c>
      <c r="H926" t="s">
        <v>25</v>
      </c>
      <c r="K926" t="s">
        <v>27</v>
      </c>
      <c r="M926" t="s">
        <v>29</v>
      </c>
      <c r="P926">
        <f t="shared" si="262"/>
        <v>3</v>
      </c>
      <c r="Q926">
        <f t="shared" si="263"/>
        <v>1</v>
      </c>
      <c r="S926">
        <f t="shared" si="264"/>
        <v>0</v>
      </c>
      <c r="T926">
        <f t="shared" si="265"/>
        <v>0</v>
      </c>
      <c r="U926">
        <f t="shared" si="266"/>
        <v>0</v>
      </c>
      <c r="V926">
        <f t="shared" si="267"/>
        <v>0</v>
      </c>
      <c r="W926">
        <f t="shared" si="252"/>
        <v>0</v>
      </c>
      <c r="X926">
        <f t="shared" si="253"/>
        <v>0</v>
      </c>
      <c r="Y926">
        <f t="shared" si="254"/>
        <v>1</v>
      </c>
      <c r="Z926">
        <f t="shared" si="255"/>
        <v>0</v>
      </c>
      <c r="AA926">
        <f t="shared" si="256"/>
        <v>0</v>
      </c>
      <c r="AB926">
        <f t="shared" si="257"/>
        <v>1</v>
      </c>
      <c r="AC926">
        <f t="shared" si="258"/>
        <v>0</v>
      </c>
      <c r="AD926">
        <f t="shared" si="259"/>
        <v>1</v>
      </c>
      <c r="AE926">
        <f t="shared" si="260"/>
        <v>0</v>
      </c>
      <c r="AH926">
        <f t="shared" si="261"/>
        <v>3</v>
      </c>
      <c r="AI926">
        <f t="shared" si="268"/>
        <v>3</v>
      </c>
      <c r="AJ926" s="5" t="str">
        <f t="shared" si="269"/>
        <v>Correct</v>
      </c>
      <c r="AK926" s="37"/>
      <c r="AL926" t="s">
        <v>105</v>
      </c>
      <c r="AM926">
        <v>49</v>
      </c>
      <c r="AN926" t="s">
        <v>95</v>
      </c>
      <c r="AR926" s="1" t="s">
        <v>306</v>
      </c>
      <c r="AS926" t="s">
        <v>126</v>
      </c>
      <c r="AT926" t="s">
        <v>103</v>
      </c>
      <c r="AU926" t="s">
        <v>136</v>
      </c>
      <c r="AV926" t="s">
        <v>102</v>
      </c>
      <c r="AW926" s="1"/>
      <c r="AX926" t="s">
        <v>98</v>
      </c>
    </row>
    <row r="927" spans="1:50" x14ac:dyDescent="0.25">
      <c r="A927" s="1">
        <v>926</v>
      </c>
      <c r="N927" t="s">
        <v>30</v>
      </c>
      <c r="P927">
        <f t="shared" si="262"/>
        <v>1</v>
      </c>
      <c r="Q927">
        <f t="shared" si="263"/>
        <v>3</v>
      </c>
      <c r="S927">
        <f t="shared" si="264"/>
        <v>0</v>
      </c>
      <c r="T927">
        <f t="shared" si="265"/>
        <v>0</v>
      </c>
      <c r="U927">
        <f t="shared" si="266"/>
        <v>0</v>
      </c>
      <c r="V927">
        <f t="shared" si="267"/>
        <v>0</v>
      </c>
      <c r="W927">
        <f t="shared" si="252"/>
        <v>0</v>
      </c>
      <c r="X927">
        <f t="shared" si="253"/>
        <v>0</v>
      </c>
      <c r="Y927">
        <f t="shared" si="254"/>
        <v>0</v>
      </c>
      <c r="Z927">
        <f t="shared" si="255"/>
        <v>0</v>
      </c>
      <c r="AA927">
        <f t="shared" si="256"/>
        <v>0</v>
      </c>
      <c r="AB927">
        <f t="shared" si="257"/>
        <v>0</v>
      </c>
      <c r="AC927">
        <f t="shared" si="258"/>
        <v>0</v>
      </c>
      <c r="AD927">
        <f t="shared" si="259"/>
        <v>0</v>
      </c>
      <c r="AE927">
        <f t="shared" si="260"/>
        <v>1</v>
      </c>
      <c r="AH927">
        <f t="shared" si="261"/>
        <v>1</v>
      </c>
      <c r="AI927">
        <f t="shared" si="268"/>
        <v>1</v>
      </c>
      <c r="AJ927" s="5" t="str">
        <f t="shared" si="269"/>
        <v>Correct</v>
      </c>
      <c r="AK927" s="37"/>
      <c r="AL927" t="s">
        <v>94</v>
      </c>
      <c r="AM927">
        <v>100</v>
      </c>
      <c r="AN927" t="s">
        <v>121</v>
      </c>
      <c r="AO927" t="s">
        <v>305</v>
      </c>
      <c r="AP927" t="s">
        <v>348</v>
      </c>
      <c r="AQ927" t="s">
        <v>98</v>
      </c>
      <c r="AR927" s="1"/>
      <c r="AW927" s="1"/>
    </row>
    <row r="928" spans="1:50" x14ac:dyDescent="0.25">
      <c r="A928" s="1">
        <v>927</v>
      </c>
      <c r="J928" t="s">
        <v>26</v>
      </c>
      <c r="N928" t="s">
        <v>30</v>
      </c>
      <c r="P928">
        <f t="shared" si="262"/>
        <v>2</v>
      </c>
      <c r="Q928">
        <f t="shared" si="263"/>
        <v>1.5</v>
      </c>
      <c r="S928">
        <f t="shared" si="264"/>
        <v>0</v>
      </c>
      <c r="T928">
        <f t="shared" si="265"/>
        <v>0</v>
      </c>
      <c r="U928">
        <f t="shared" si="266"/>
        <v>0</v>
      </c>
      <c r="V928">
        <f t="shared" si="267"/>
        <v>0</v>
      </c>
      <c r="W928">
        <f t="shared" si="252"/>
        <v>0</v>
      </c>
      <c r="X928">
        <f t="shared" si="253"/>
        <v>0</v>
      </c>
      <c r="Y928">
        <f t="shared" si="254"/>
        <v>0</v>
      </c>
      <c r="Z928">
        <f t="shared" si="255"/>
        <v>0</v>
      </c>
      <c r="AA928">
        <f t="shared" si="256"/>
        <v>1</v>
      </c>
      <c r="AB928">
        <f t="shared" si="257"/>
        <v>0</v>
      </c>
      <c r="AC928">
        <f t="shared" si="258"/>
        <v>0</v>
      </c>
      <c r="AD928">
        <f t="shared" si="259"/>
        <v>0</v>
      </c>
      <c r="AE928">
        <f t="shared" si="260"/>
        <v>1</v>
      </c>
      <c r="AH928">
        <f t="shared" si="261"/>
        <v>2</v>
      </c>
      <c r="AI928">
        <f t="shared" si="268"/>
        <v>2</v>
      </c>
      <c r="AJ928" s="5" t="str">
        <f t="shared" si="269"/>
        <v>Correct</v>
      </c>
      <c r="AK928" s="37"/>
      <c r="AL928" t="s">
        <v>94</v>
      </c>
      <c r="AM928">
        <v>54</v>
      </c>
      <c r="AN928" t="s">
        <v>95</v>
      </c>
      <c r="AO928" t="s">
        <v>96</v>
      </c>
      <c r="AP928" t="s">
        <v>97</v>
      </c>
      <c r="AQ928" t="s">
        <v>98</v>
      </c>
      <c r="AR928" s="1" t="s">
        <v>80</v>
      </c>
      <c r="AS928" t="s">
        <v>99</v>
      </c>
      <c r="AT928" t="s">
        <v>100</v>
      </c>
      <c r="AU928" t="s">
        <v>101</v>
      </c>
      <c r="AV928" t="s">
        <v>102</v>
      </c>
      <c r="AW928" s="1"/>
      <c r="AX928" t="s">
        <v>102</v>
      </c>
    </row>
    <row r="929" spans="1:50" x14ac:dyDescent="0.25">
      <c r="A929" s="1">
        <v>928</v>
      </c>
      <c r="P929">
        <f t="shared" si="262"/>
        <v>0</v>
      </c>
      <c r="Q929" t="e">
        <f t="shared" si="263"/>
        <v>#DIV/0!</v>
      </c>
      <c r="S929">
        <f t="shared" si="264"/>
        <v>0</v>
      </c>
      <c r="T929">
        <f t="shared" si="265"/>
        <v>0</v>
      </c>
      <c r="U929">
        <f t="shared" si="266"/>
        <v>0</v>
      </c>
      <c r="V929">
        <f t="shared" si="267"/>
        <v>0</v>
      </c>
      <c r="W929">
        <f t="shared" si="252"/>
        <v>0</v>
      </c>
      <c r="X929">
        <f t="shared" si="253"/>
        <v>0</v>
      </c>
      <c r="Y929">
        <f t="shared" si="254"/>
        <v>0</v>
      </c>
      <c r="Z929">
        <f t="shared" si="255"/>
        <v>0</v>
      </c>
      <c r="AA929">
        <f t="shared" si="256"/>
        <v>0</v>
      </c>
      <c r="AB929">
        <f t="shared" si="257"/>
        <v>0</v>
      </c>
      <c r="AC929">
        <f t="shared" si="258"/>
        <v>0</v>
      </c>
      <c r="AD929">
        <f t="shared" si="259"/>
        <v>0</v>
      </c>
      <c r="AE929">
        <f t="shared" si="260"/>
        <v>0</v>
      </c>
      <c r="AH929">
        <f t="shared" si="261"/>
        <v>0</v>
      </c>
      <c r="AI929">
        <f t="shared" si="268"/>
        <v>0</v>
      </c>
      <c r="AJ929" s="5" t="str">
        <f t="shared" si="269"/>
        <v>Correct</v>
      </c>
      <c r="AK929" s="37"/>
      <c r="AL929" t="s">
        <v>94</v>
      </c>
      <c r="AM929">
        <v>77</v>
      </c>
      <c r="AN929" t="s">
        <v>95</v>
      </c>
      <c r="AO929" t="s">
        <v>96</v>
      </c>
      <c r="AP929" t="s">
        <v>97</v>
      </c>
      <c r="AQ929" t="s">
        <v>98</v>
      </c>
      <c r="AR929" s="1" t="s">
        <v>80</v>
      </c>
      <c r="AS929" t="s">
        <v>99</v>
      </c>
      <c r="AT929" t="s">
        <v>103</v>
      </c>
      <c r="AU929" t="s">
        <v>104</v>
      </c>
      <c r="AV929" t="s">
        <v>102</v>
      </c>
      <c r="AW929" s="1" t="s">
        <v>91</v>
      </c>
    </row>
    <row r="930" spans="1:50" x14ac:dyDescent="0.25">
      <c r="A930" s="1">
        <v>929</v>
      </c>
      <c r="B930" t="s">
        <v>19</v>
      </c>
      <c r="C930" t="s">
        <v>20</v>
      </c>
      <c r="J930" t="s">
        <v>26</v>
      </c>
      <c r="P930">
        <f t="shared" si="262"/>
        <v>3</v>
      </c>
      <c r="Q930">
        <f t="shared" si="263"/>
        <v>1</v>
      </c>
      <c r="S930">
        <f t="shared" si="264"/>
        <v>1</v>
      </c>
      <c r="T930">
        <f t="shared" si="265"/>
        <v>1</v>
      </c>
      <c r="U930">
        <f t="shared" si="266"/>
        <v>0</v>
      </c>
      <c r="V930">
        <f t="shared" si="267"/>
        <v>0</v>
      </c>
      <c r="W930">
        <f t="shared" si="252"/>
        <v>0</v>
      </c>
      <c r="X930">
        <f t="shared" si="253"/>
        <v>0</v>
      </c>
      <c r="Y930">
        <f t="shared" si="254"/>
        <v>0</v>
      </c>
      <c r="Z930">
        <f t="shared" si="255"/>
        <v>0</v>
      </c>
      <c r="AA930">
        <f t="shared" si="256"/>
        <v>1</v>
      </c>
      <c r="AB930">
        <f t="shared" si="257"/>
        <v>0</v>
      </c>
      <c r="AC930">
        <f t="shared" si="258"/>
        <v>0</v>
      </c>
      <c r="AD930">
        <f t="shared" si="259"/>
        <v>0</v>
      </c>
      <c r="AE930">
        <f t="shared" si="260"/>
        <v>0</v>
      </c>
      <c r="AH930">
        <f t="shared" si="261"/>
        <v>3</v>
      </c>
      <c r="AI930">
        <f t="shared" si="268"/>
        <v>3</v>
      </c>
      <c r="AJ930" s="5" t="str">
        <f t="shared" si="269"/>
        <v>Correct</v>
      </c>
      <c r="AK930" s="37"/>
      <c r="AL930" t="s">
        <v>105</v>
      </c>
      <c r="AM930">
        <v>69</v>
      </c>
      <c r="AN930" t="s">
        <v>95</v>
      </c>
      <c r="AO930" t="s">
        <v>106</v>
      </c>
      <c r="AP930" t="s">
        <v>107</v>
      </c>
      <c r="AQ930" t="s">
        <v>98</v>
      </c>
      <c r="AR930" s="1" t="s">
        <v>80</v>
      </c>
      <c r="AS930" t="s">
        <v>108</v>
      </c>
      <c r="AT930" t="s">
        <v>100</v>
      </c>
      <c r="AU930" t="s">
        <v>104</v>
      </c>
      <c r="AV930" t="s">
        <v>102</v>
      </c>
      <c r="AW930" s="1" t="s">
        <v>91</v>
      </c>
      <c r="AX930" t="s">
        <v>102</v>
      </c>
    </row>
    <row r="931" spans="1:50" x14ac:dyDescent="0.25">
      <c r="A931" s="1">
        <v>930</v>
      </c>
      <c r="C931" t="s">
        <v>20</v>
      </c>
      <c r="J931" t="s">
        <v>26</v>
      </c>
      <c r="P931">
        <f t="shared" si="262"/>
        <v>2</v>
      </c>
      <c r="Q931">
        <f t="shared" si="263"/>
        <v>1.5</v>
      </c>
      <c r="S931">
        <f t="shared" si="264"/>
        <v>0</v>
      </c>
      <c r="T931">
        <f t="shared" si="265"/>
        <v>1</v>
      </c>
      <c r="U931">
        <f t="shared" si="266"/>
        <v>0</v>
      </c>
      <c r="V931">
        <f t="shared" si="267"/>
        <v>0</v>
      </c>
      <c r="W931">
        <f t="shared" si="252"/>
        <v>0</v>
      </c>
      <c r="X931">
        <f t="shared" si="253"/>
        <v>0</v>
      </c>
      <c r="Y931">
        <f t="shared" si="254"/>
        <v>0</v>
      </c>
      <c r="Z931">
        <f t="shared" si="255"/>
        <v>0</v>
      </c>
      <c r="AA931">
        <f t="shared" si="256"/>
        <v>1</v>
      </c>
      <c r="AB931">
        <f t="shared" si="257"/>
        <v>0</v>
      </c>
      <c r="AC931">
        <f t="shared" si="258"/>
        <v>0</v>
      </c>
      <c r="AD931">
        <f t="shared" si="259"/>
        <v>0</v>
      </c>
      <c r="AE931">
        <f t="shared" si="260"/>
        <v>0</v>
      </c>
      <c r="AH931">
        <f t="shared" si="261"/>
        <v>2</v>
      </c>
      <c r="AI931">
        <f t="shared" si="268"/>
        <v>2</v>
      </c>
      <c r="AJ931" s="5" t="str">
        <f t="shared" si="269"/>
        <v>Correct</v>
      </c>
      <c r="AK931" s="37"/>
      <c r="AL931" t="s">
        <v>105</v>
      </c>
      <c r="AM931">
        <v>66</v>
      </c>
      <c r="AN931" t="s">
        <v>95</v>
      </c>
      <c r="AO931" t="s">
        <v>106</v>
      </c>
      <c r="AP931" t="s">
        <v>107</v>
      </c>
      <c r="AQ931" t="s">
        <v>98</v>
      </c>
      <c r="AR931" s="1" t="s">
        <v>80</v>
      </c>
      <c r="AS931" t="s">
        <v>109</v>
      </c>
      <c r="AT931" t="s">
        <v>110</v>
      </c>
      <c r="AU931" t="s">
        <v>104</v>
      </c>
      <c r="AV931" t="s">
        <v>111</v>
      </c>
      <c r="AW931" s="1"/>
      <c r="AX931" t="s">
        <v>98</v>
      </c>
    </row>
    <row r="932" spans="1:50" x14ac:dyDescent="0.25">
      <c r="A932" s="1">
        <v>931</v>
      </c>
      <c r="D932" t="s">
        <v>21</v>
      </c>
      <c r="I932" t="s">
        <v>267</v>
      </c>
      <c r="J932" t="s">
        <v>26</v>
      </c>
      <c r="P932">
        <f t="shared" si="262"/>
        <v>3</v>
      </c>
      <c r="Q932">
        <f t="shared" si="263"/>
        <v>1</v>
      </c>
      <c r="S932">
        <f t="shared" si="264"/>
        <v>0</v>
      </c>
      <c r="T932">
        <f t="shared" si="265"/>
        <v>0</v>
      </c>
      <c r="U932">
        <f t="shared" si="266"/>
        <v>1</v>
      </c>
      <c r="V932">
        <f t="shared" si="267"/>
        <v>0</v>
      </c>
      <c r="W932">
        <f t="shared" si="252"/>
        <v>0</v>
      </c>
      <c r="X932">
        <f t="shared" si="253"/>
        <v>0</v>
      </c>
      <c r="Y932">
        <f t="shared" si="254"/>
        <v>0</v>
      </c>
      <c r="Z932">
        <f t="shared" si="255"/>
        <v>1</v>
      </c>
      <c r="AA932">
        <f t="shared" si="256"/>
        <v>1</v>
      </c>
      <c r="AB932">
        <f t="shared" si="257"/>
        <v>0</v>
      </c>
      <c r="AC932">
        <f t="shared" si="258"/>
        <v>0</v>
      </c>
      <c r="AD932">
        <f t="shared" si="259"/>
        <v>0</v>
      </c>
      <c r="AE932">
        <f t="shared" si="260"/>
        <v>0</v>
      </c>
      <c r="AH932">
        <f t="shared" si="261"/>
        <v>3</v>
      </c>
      <c r="AI932">
        <f t="shared" si="268"/>
        <v>3</v>
      </c>
      <c r="AJ932" s="5" t="str">
        <f t="shared" si="269"/>
        <v>Correct</v>
      </c>
      <c r="AK932" s="37"/>
      <c r="AL932" t="s">
        <v>94</v>
      </c>
      <c r="AM932">
        <v>65</v>
      </c>
      <c r="AN932" t="s">
        <v>95</v>
      </c>
      <c r="AO932" t="s">
        <v>106</v>
      </c>
      <c r="AP932" t="s">
        <v>107</v>
      </c>
      <c r="AQ932" t="s">
        <v>98</v>
      </c>
      <c r="AR932" s="1" t="s">
        <v>80</v>
      </c>
      <c r="AS932" t="s">
        <v>112</v>
      </c>
      <c r="AT932" t="s">
        <v>100</v>
      </c>
      <c r="AU932" t="s">
        <v>104</v>
      </c>
      <c r="AV932" t="s">
        <v>102</v>
      </c>
      <c r="AW932" s="1" t="s">
        <v>373</v>
      </c>
      <c r="AX932" t="s">
        <v>102</v>
      </c>
    </row>
    <row r="933" spans="1:50" x14ac:dyDescent="0.25">
      <c r="A933" s="1">
        <v>932</v>
      </c>
      <c r="C933" t="s">
        <v>20</v>
      </c>
      <c r="P933">
        <f t="shared" si="262"/>
        <v>1</v>
      </c>
      <c r="Q933">
        <f t="shared" si="263"/>
        <v>3</v>
      </c>
      <c r="S933">
        <f t="shared" si="264"/>
        <v>0</v>
      </c>
      <c r="T933">
        <f t="shared" si="265"/>
        <v>1</v>
      </c>
      <c r="U933">
        <f t="shared" si="266"/>
        <v>0</v>
      </c>
      <c r="V933">
        <f t="shared" si="267"/>
        <v>0</v>
      </c>
      <c r="W933">
        <f t="shared" si="252"/>
        <v>0</v>
      </c>
      <c r="X933">
        <f t="shared" si="253"/>
        <v>0</v>
      </c>
      <c r="Y933">
        <f t="shared" si="254"/>
        <v>0</v>
      </c>
      <c r="Z933">
        <f t="shared" si="255"/>
        <v>0</v>
      </c>
      <c r="AA933">
        <f t="shared" si="256"/>
        <v>0</v>
      </c>
      <c r="AB933">
        <f t="shared" si="257"/>
        <v>0</v>
      </c>
      <c r="AC933">
        <f t="shared" si="258"/>
        <v>0</v>
      </c>
      <c r="AD933">
        <f t="shared" si="259"/>
        <v>0</v>
      </c>
      <c r="AE933">
        <f t="shared" si="260"/>
        <v>0</v>
      </c>
      <c r="AH933">
        <f t="shared" si="261"/>
        <v>1</v>
      </c>
      <c r="AI933">
        <f t="shared" si="268"/>
        <v>1</v>
      </c>
      <c r="AJ933" s="5" t="str">
        <f t="shared" si="269"/>
        <v>Correct</v>
      </c>
      <c r="AK933" s="37"/>
      <c r="AL933" t="s">
        <v>94</v>
      </c>
      <c r="AM933">
        <v>59</v>
      </c>
      <c r="AN933" t="s">
        <v>95</v>
      </c>
      <c r="AO933" t="s">
        <v>113</v>
      </c>
      <c r="AP933" t="s">
        <v>107</v>
      </c>
      <c r="AQ933" t="s">
        <v>98</v>
      </c>
      <c r="AR933" s="1" t="s">
        <v>80</v>
      </c>
      <c r="AS933" t="s">
        <v>114</v>
      </c>
      <c r="AT933" t="s">
        <v>103</v>
      </c>
      <c r="AV933" t="s">
        <v>102</v>
      </c>
      <c r="AW933" s="1"/>
      <c r="AX933" t="s">
        <v>98</v>
      </c>
    </row>
    <row r="934" spans="1:50" x14ac:dyDescent="0.25">
      <c r="A934" s="1">
        <v>933</v>
      </c>
      <c r="C934" t="s">
        <v>20</v>
      </c>
      <c r="D934" t="s">
        <v>21</v>
      </c>
      <c r="E934" t="s">
        <v>22</v>
      </c>
      <c r="P934">
        <f t="shared" si="262"/>
        <v>3</v>
      </c>
      <c r="Q934">
        <f t="shared" si="263"/>
        <v>1</v>
      </c>
      <c r="S934">
        <f t="shared" si="264"/>
        <v>0</v>
      </c>
      <c r="T934">
        <f t="shared" si="265"/>
        <v>1</v>
      </c>
      <c r="U934">
        <f t="shared" si="266"/>
        <v>1</v>
      </c>
      <c r="V934">
        <f t="shared" si="267"/>
        <v>1</v>
      </c>
      <c r="W934">
        <f t="shared" si="252"/>
        <v>0</v>
      </c>
      <c r="X934">
        <f t="shared" si="253"/>
        <v>0</v>
      </c>
      <c r="Y934">
        <f t="shared" si="254"/>
        <v>0</v>
      </c>
      <c r="Z934">
        <f t="shared" si="255"/>
        <v>0</v>
      </c>
      <c r="AA934">
        <f t="shared" si="256"/>
        <v>0</v>
      </c>
      <c r="AB934">
        <f t="shared" si="257"/>
        <v>0</v>
      </c>
      <c r="AC934">
        <f t="shared" si="258"/>
        <v>0</v>
      </c>
      <c r="AD934">
        <f t="shared" si="259"/>
        <v>0</v>
      </c>
      <c r="AE934">
        <f t="shared" si="260"/>
        <v>0</v>
      </c>
      <c r="AH934">
        <f t="shared" si="261"/>
        <v>3</v>
      </c>
      <c r="AI934">
        <f t="shared" si="268"/>
        <v>3</v>
      </c>
      <c r="AJ934" s="5" t="str">
        <f t="shared" si="269"/>
        <v>Correct</v>
      </c>
      <c r="AK934" s="37"/>
      <c r="AL934" t="s">
        <v>94</v>
      </c>
      <c r="AM934">
        <v>64</v>
      </c>
      <c r="AN934" t="s">
        <v>115</v>
      </c>
      <c r="AO934" t="s">
        <v>344</v>
      </c>
      <c r="AP934" t="s">
        <v>107</v>
      </c>
      <c r="AQ934" t="s">
        <v>98</v>
      </c>
      <c r="AR934" s="1" t="s">
        <v>80</v>
      </c>
      <c r="AT934" t="s">
        <v>100</v>
      </c>
      <c r="AU934" t="s">
        <v>104</v>
      </c>
      <c r="AV934" t="s">
        <v>102</v>
      </c>
      <c r="AW934" s="1" t="s">
        <v>92</v>
      </c>
      <c r="AX934" t="s">
        <v>102</v>
      </c>
    </row>
    <row r="935" spans="1:50" x14ac:dyDescent="0.25">
      <c r="A935" s="1">
        <v>934</v>
      </c>
      <c r="C935" t="s">
        <v>20</v>
      </c>
      <c r="D935" t="s">
        <v>21</v>
      </c>
      <c r="I935" t="s">
        <v>267</v>
      </c>
      <c r="P935">
        <f t="shared" si="262"/>
        <v>3</v>
      </c>
      <c r="Q935">
        <f t="shared" si="263"/>
        <v>1</v>
      </c>
      <c r="S935">
        <f t="shared" si="264"/>
        <v>0</v>
      </c>
      <c r="T935">
        <f t="shared" si="265"/>
        <v>1</v>
      </c>
      <c r="U935">
        <f t="shared" si="266"/>
        <v>1</v>
      </c>
      <c r="V935">
        <f t="shared" si="267"/>
        <v>0</v>
      </c>
      <c r="W935">
        <f t="shared" si="252"/>
        <v>0</v>
      </c>
      <c r="X935">
        <f t="shared" si="253"/>
        <v>0</v>
      </c>
      <c r="Y935">
        <f t="shared" si="254"/>
        <v>0</v>
      </c>
      <c r="Z935">
        <f t="shared" si="255"/>
        <v>1</v>
      </c>
      <c r="AA935">
        <f t="shared" si="256"/>
        <v>0</v>
      </c>
      <c r="AB935">
        <f t="shared" si="257"/>
        <v>0</v>
      </c>
      <c r="AC935">
        <f t="shared" si="258"/>
        <v>0</v>
      </c>
      <c r="AD935">
        <f t="shared" si="259"/>
        <v>0</v>
      </c>
      <c r="AE935">
        <f t="shared" si="260"/>
        <v>0</v>
      </c>
      <c r="AH935">
        <f t="shared" si="261"/>
        <v>3</v>
      </c>
      <c r="AI935">
        <f t="shared" si="268"/>
        <v>3</v>
      </c>
      <c r="AJ935" s="5" t="str">
        <f t="shared" si="269"/>
        <v>Correct</v>
      </c>
      <c r="AK935" s="37"/>
      <c r="AL935" t="s">
        <v>105</v>
      </c>
      <c r="AM935">
        <v>61</v>
      </c>
      <c r="AN935" t="s">
        <v>95</v>
      </c>
      <c r="AO935" t="s">
        <v>113</v>
      </c>
      <c r="AP935" t="s">
        <v>107</v>
      </c>
      <c r="AQ935" t="s">
        <v>98</v>
      </c>
      <c r="AR935" s="1" t="s">
        <v>80</v>
      </c>
      <c r="AS935" t="s">
        <v>114</v>
      </c>
      <c r="AT935" t="s">
        <v>110</v>
      </c>
      <c r="AU935" t="s">
        <v>101</v>
      </c>
      <c r="AV935" t="s">
        <v>102</v>
      </c>
      <c r="AW935" s="1" t="s">
        <v>92</v>
      </c>
      <c r="AX935" t="s">
        <v>102</v>
      </c>
    </row>
    <row r="936" spans="1:50" x14ac:dyDescent="0.25">
      <c r="A936" s="1">
        <v>935</v>
      </c>
      <c r="L936" t="s">
        <v>28</v>
      </c>
      <c r="N936" t="s">
        <v>30</v>
      </c>
      <c r="P936">
        <f t="shared" si="262"/>
        <v>2</v>
      </c>
      <c r="Q936">
        <f t="shared" si="263"/>
        <v>1.5</v>
      </c>
      <c r="S936">
        <f t="shared" si="264"/>
        <v>0</v>
      </c>
      <c r="T936">
        <f t="shared" si="265"/>
        <v>0</v>
      </c>
      <c r="U936">
        <f t="shared" si="266"/>
        <v>0</v>
      </c>
      <c r="V936">
        <f t="shared" si="267"/>
        <v>0</v>
      </c>
      <c r="W936">
        <f t="shared" si="252"/>
        <v>0</v>
      </c>
      <c r="X936">
        <f t="shared" si="253"/>
        <v>0</v>
      </c>
      <c r="Y936">
        <f t="shared" si="254"/>
        <v>0</v>
      </c>
      <c r="Z936">
        <f t="shared" si="255"/>
        <v>0</v>
      </c>
      <c r="AA936">
        <f t="shared" si="256"/>
        <v>0</v>
      </c>
      <c r="AB936">
        <f t="shared" si="257"/>
        <v>0</v>
      </c>
      <c r="AC936">
        <f t="shared" si="258"/>
        <v>1</v>
      </c>
      <c r="AD936">
        <f t="shared" si="259"/>
        <v>0</v>
      </c>
      <c r="AE936">
        <f t="shared" si="260"/>
        <v>1</v>
      </c>
      <c r="AH936">
        <f t="shared" si="261"/>
        <v>2</v>
      </c>
      <c r="AI936">
        <f t="shared" si="268"/>
        <v>2</v>
      </c>
      <c r="AJ936" s="5" t="str">
        <f t="shared" si="269"/>
        <v>Correct</v>
      </c>
      <c r="AK936" s="37"/>
      <c r="AL936" t="s">
        <v>105</v>
      </c>
      <c r="AP936" t="s">
        <v>107</v>
      </c>
      <c r="AQ936" t="s">
        <v>98</v>
      </c>
      <c r="AR936" s="1" t="s">
        <v>80</v>
      </c>
      <c r="AS936" t="s">
        <v>114</v>
      </c>
      <c r="AT936" t="s">
        <v>100</v>
      </c>
      <c r="AU936" t="s">
        <v>104</v>
      </c>
      <c r="AV936" t="s">
        <v>102</v>
      </c>
      <c r="AW936" s="1" t="s">
        <v>91</v>
      </c>
      <c r="AX936" t="s">
        <v>102</v>
      </c>
    </row>
    <row r="937" spans="1:50" x14ac:dyDescent="0.25">
      <c r="A937" s="1">
        <v>936</v>
      </c>
      <c r="J937" t="s">
        <v>26</v>
      </c>
      <c r="P937">
        <f t="shared" si="262"/>
        <v>1</v>
      </c>
      <c r="Q937">
        <f t="shared" si="263"/>
        <v>3</v>
      </c>
      <c r="S937">
        <f t="shared" si="264"/>
        <v>0</v>
      </c>
      <c r="T937">
        <f t="shared" si="265"/>
        <v>0</v>
      </c>
      <c r="U937">
        <f t="shared" si="266"/>
        <v>0</v>
      </c>
      <c r="V937">
        <f t="shared" si="267"/>
        <v>0</v>
      </c>
      <c r="W937">
        <f t="shared" si="252"/>
        <v>0</v>
      </c>
      <c r="X937">
        <f t="shared" si="253"/>
        <v>0</v>
      </c>
      <c r="Y937">
        <f t="shared" si="254"/>
        <v>0</v>
      </c>
      <c r="Z937">
        <f t="shared" si="255"/>
        <v>0</v>
      </c>
      <c r="AA937">
        <f t="shared" si="256"/>
        <v>1</v>
      </c>
      <c r="AB937">
        <f t="shared" si="257"/>
        <v>0</v>
      </c>
      <c r="AC937">
        <f t="shared" si="258"/>
        <v>0</v>
      </c>
      <c r="AD937">
        <f t="shared" si="259"/>
        <v>0</v>
      </c>
      <c r="AE937">
        <f t="shared" si="260"/>
        <v>0</v>
      </c>
      <c r="AH937">
        <f t="shared" si="261"/>
        <v>1</v>
      </c>
      <c r="AI937">
        <f t="shared" si="268"/>
        <v>1</v>
      </c>
      <c r="AJ937" s="5" t="str">
        <f t="shared" si="269"/>
        <v>Correct</v>
      </c>
      <c r="AK937" s="37"/>
      <c r="AL937" t="s">
        <v>94</v>
      </c>
      <c r="AM937">
        <v>51</v>
      </c>
      <c r="AN937" t="s">
        <v>95</v>
      </c>
      <c r="AO937" t="s">
        <v>116</v>
      </c>
      <c r="AP937" t="s">
        <v>97</v>
      </c>
      <c r="AQ937" t="s">
        <v>98</v>
      </c>
      <c r="AR937" s="1" t="s">
        <v>80</v>
      </c>
      <c r="AS937" t="s">
        <v>99</v>
      </c>
      <c r="AT937" t="s">
        <v>103</v>
      </c>
      <c r="AV937" t="s">
        <v>102</v>
      </c>
      <c r="AW937" s="1" t="s">
        <v>92</v>
      </c>
      <c r="AX937" t="s">
        <v>98</v>
      </c>
    </row>
    <row r="938" spans="1:50" x14ac:dyDescent="0.25">
      <c r="A938" s="1">
        <v>937</v>
      </c>
      <c r="B938" t="s">
        <v>19</v>
      </c>
      <c r="C938" t="s">
        <v>20</v>
      </c>
      <c r="J938" t="s">
        <v>26</v>
      </c>
      <c r="L938" t="s">
        <v>28</v>
      </c>
      <c r="P938">
        <f t="shared" si="262"/>
        <v>4</v>
      </c>
      <c r="Q938">
        <f t="shared" si="263"/>
        <v>0.75</v>
      </c>
      <c r="S938">
        <f t="shared" si="264"/>
        <v>0.75</v>
      </c>
      <c r="T938">
        <f t="shared" si="265"/>
        <v>0.75</v>
      </c>
      <c r="U938">
        <f t="shared" si="266"/>
        <v>0</v>
      </c>
      <c r="V938">
        <f t="shared" si="267"/>
        <v>0</v>
      </c>
      <c r="W938">
        <f t="shared" si="252"/>
        <v>0</v>
      </c>
      <c r="X938">
        <f t="shared" si="253"/>
        <v>0</v>
      </c>
      <c r="Y938">
        <f t="shared" si="254"/>
        <v>0</v>
      </c>
      <c r="Z938">
        <f t="shared" si="255"/>
        <v>0</v>
      </c>
      <c r="AA938">
        <f t="shared" si="256"/>
        <v>0.75</v>
      </c>
      <c r="AB938">
        <f t="shared" si="257"/>
        <v>0</v>
      </c>
      <c r="AC938">
        <f t="shared" si="258"/>
        <v>0.75</v>
      </c>
      <c r="AD938">
        <f t="shared" si="259"/>
        <v>0</v>
      </c>
      <c r="AE938">
        <f t="shared" si="260"/>
        <v>0</v>
      </c>
      <c r="AH938">
        <f t="shared" si="261"/>
        <v>3</v>
      </c>
      <c r="AI938">
        <f t="shared" si="268"/>
        <v>4</v>
      </c>
      <c r="AJ938" s="5" t="str">
        <f t="shared" si="269"/>
        <v>Correct</v>
      </c>
      <c r="AK938" s="37"/>
      <c r="AL938" t="s">
        <v>94</v>
      </c>
      <c r="AN938" t="s">
        <v>95</v>
      </c>
      <c r="AO938" t="s">
        <v>117</v>
      </c>
      <c r="AP938" t="s">
        <v>97</v>
      </c>
      <c r="AQ938" t="s">
        <v>98</v>
      </c>
      <c r="AR938" s="1"/>
      <c r="AV938" t="s">
        <v>102</v>
      </c>
      <c r="AW938" s="1"/>
      <c r="AX938" t="s">
        <v>102</v>
      </c>
    </row>
    <row r="939" spans="1:50" x14ac:dyDescent="0.25">
      <c r="A939" s="1">
        <v>938</v>
      </c>
      <c r="C939" t="s">
        <v>20</v>
      </c>
      <c r="D939" t="s">
        <v>21</v>
      </c>
      <c r="E939" t="s">
        <v>22</v>
      </c>
      <c r="N939" t="s">
        <v>30</v>
      </c>
      <c r="P939">
        <f t="shared" si="262"/>
        <v>4</v>
      </c>
      <c r="Q939">
        <f t="shared" si="263"/>
        <v>0.75</v>
      </c>
      <c r="S939">
        <f t="shared" si="264"/>
        <v>0</v>
      </c>
      <c r="T939">
        <f t="shared" si="265"/>
        <v>0.75</v>
      </c>
      <c r="U939">
        <f t="shared" si="266"/>
        <v>0.75</v>
      </c>
      <c r="V939">
        <f t="shared" si="267"/>
        <v>0.75</v>
      </c>
      <c r="W939">
        <f t="shared" si="252"/>
        <v>0</v>
      </c>
      <c r="X939">
        <f t="shared" si="253"/>
        <v>0</v>
      </c>
      <c r="Y939">
        <f t="shared" si="254"/>
        <v>0</v>
      </c>
      <c r="Z939">
        <f t="shared" si="255"/>
        <v>0</v>
      </c>
      <c r="AA939">
        <f t="shared" si="256"/>
        <v>0</v>
      </c>
      <c r="AB939">
        <f t="shared" si="257"/>
        <v>0</v>
      </c>
      <c r="AC939">
        <f t="shared" si="258"/>
        <v>0</v>
      </c>
      <c r="AD939">
        <f t="shared" si="259"/>
        <v>0</v>
      </c>
      <c r="AE939">
        <f t="shared" si="260"/>
        <v>0.75</v>
      </c>
      <c r="AH939">
        <f t="shared" si="261"/>
        <v>3</v>
      </c>
      <c r="AI939">
        <f t="shared" si="268"/>
        <v>4</v>
      </c>
      <c r="AJ939" s="5" t="str">
        <f t="shared" si="269"/>
        <v>Correct</v>
      </c>
      <c r="AK939" s="37"/>
      <c r="AL939" t="s">
        <v>94</v>
      </c>
      <c r="AM939">
        <v>69</v>
      </c>
      <c r="AN939" t="s">
        <v>95</v>
      </c>
      <c r="AO939" t="s">
        <v>118</v>
      </c>
      <c r="AP939" t="s">
        <v>107</v>
      </c>
      <c r="AQ939" t="s">
        <v>98</v>
      </c>
      <c r="AR939" s="1" t="s">
        <v>80</v>
      </c>
      <c r="AT939" t="s">
        <v>120</v>
      </c>
      <c r="AU939" t="s">
        <v>104</v>
      </c>
      <c r="AV939" t="s">
        <v>102</v>
      </c>
      <c r="AW939" s="1" t="s">
        <v>373</v>
      </c>
      <c r="AX939" t="s">
        <v>98</v>
      </c>
    </row>
    <row r="940" spans="1:50" x14ac:dyDescent="0.25">
      <c r="A940" s="1">
        <v>939</v>
      </c>
      <c r="C940" t="s">
        <v>20</v>
      </c>
      <c r="L940" t="s">
        <v>28</v>
      </c>
      <c r="P940">
        <f t="shared" si="262"/>
        <v>2</v>
      </c>
      <c r="Q940">
        <f t="shared" si="263"/>
        <v>1.5</v>
      </c>
      <c r="S940">
        <f t="shared" si="264"/>
        <v>0</v>
      </c>
      <c r="T940">
        <f t="shared" si="265"/>
        <v>1</v>
      </c>
      <c r="U940">
        <f t="shared" si="266"/>
        <v>0</v>
      </c>
      <c r="V940">
        <f t="shared" si="267"/>
        <v>0</v>
      </c>
      <c r="W940">
        <f t="shared" si="252"/>
        <v>0</v>
      </c>
      <c r="X940">
        <f t="shared" si="253"/>
        <v>0</v>
      </c>
      <c r="Y940">
        <f t="shared" si="254"/>
        <v>0</v>
      </c>
      <c r="Z940">
        <f t="shared" si="255"/>
        <v>0</v>
      </c>
      <c r="AA940">
        <f t="shared" si="256"/>
        <v>0</v>
      </c>
      <c r="AB940">
        <f t="shared" si="257"/>
        <v>0</v>
      </c>
      <c r="AC940">
        <f t="shared" si="258"/>
        <v>1</v>
      </c>
      <c r="AD940">
        <f t="shared" si="259"/>
        <v>0</v>
      </c>
      <c r="AE940">
        <f t="shared" si="260"/>
        <v>0</v>
      </c>
      <c r="AH940">
        <f t="shared" si="261"/>
        <v>2</v>
      </c>
      <c r="AI940">
        <f t="shared" si="268"/>
        <v>2</v>
      </c>
      <c r="AJ940" s="5" t="str">
        <f t="shared" si="269"/>
        <v>Correct</v>
      </c>
      <c r="AK940" s="37"/>
      <c r="AL940" t="s">
        <v>94</v>
      </c>
      <c r="AM940">
        <v>60</v>
      </c>
      <c r="AN940" t="s">
        <v>121</v>
      </c>
      <c r="AO940" t="s">
        <v>122</v>
      </c>
      <c r="AP940" t="s">
        <v>107</v>
      </c>
      <c r="AQ940" t="s">
        <v>98</v>
      </c>
      <c r="AR940" s="1" t="s">
        <v>80</v>
      </c>
      <c r="AT940" t="s">
        <v>110</v>
      </c>
      <c r="AU940" t="s">
        <v>123</v>
      </c>
      <c r="AV940" t="s">
        <v>102</v>
      </c>
      <c r="AW940" s="1" t="s">
        <v>92</v>
      </c>
      <c r="AX940" t="s">
        <v>102</v>
      </c>
    </row>
    <row r="941" spans="1:50" x14ac:dyDescent="0.25">
      <c r="A941" s="1">
        <v>940</v>
      </c>
      <c r="L941" t="s">
        <v>28</v>
      </c>
      <c r="M941" t="s">
        <v>29</v>
      </c>
      <c r="P941">
        <f t="shared" si="262"/>
        <v>2</v>
      </c>
      <c r="Q941">
        <f t="shared" si="263"/>
        <v>1.5</v>
      </c>
      <c r="S941">
        <f t="shared" si="264"/>
        <v>0</v>
      </c>
      <c r="T941">
        <f t="shared" si="265"/>
        <v>0</v>
      </c>
      <c r="U941">
        <f t="shared" si="266"/>
        <v>0</v>
      </c>
      <c r="V941">
        <f t="shared" si="267"/>
        <v>0</v>
      </c>
      <c r="W941">
        <f t="shared" si="252"/>
        <v>0</v>
      </c>
      <c r="X941">
        <f t="shared" si="253"/>
        <v>0</v>
      </c>
      <c r="Y941">
        <f t="shared" si="254"/>
        <v>0</v>
      </c>
      <c r="Z941">
        <f t="shared" si="255"/>
        <v>0</v>
      </c>
      <c r="AA941">
        <f t="shared" si="256"/>
        <v>0</v>
      </c>
      <c r="AB941">
        <f t="shared" si="257"/>
        <v>0</v>
      </c>
      <c r="AC941">
        <f t="shared" si="258"/>
        <v>1</v>
      </c>
      <c r="AD941">
        <f t="shared" si="259"/>
        <v>1</v>
      </c>
      <c r="AE941">
        <f t="shared" si="260"/>
        <v>0</v>
      </c>
      <c r="AH941">
        <f t="shared" si="261"/>
        <v>2</v>
      </c>
      <c r="AI941">
        <f t="shared" si="268"/>
        <v>2</v>
      </c>
      <c r="AJ941" s="5" t="str">
        <f t="shared" si="269"/>
        <v>Correct</v>
      </c>
      <c r="AK941" s="37"/>
      <c r="AL941" t="s">
        <v>105</v>
      </c>
      <c r="AM941">
        <v>76</v>
      </c>
      <c r="AN941" t="s">
        <v>121</v>
      </c>
      <c r="AO941" t="s">
        <v>124</v>
      </c>
      <c r="AP941" t="s">
        <v>107</v>
      </c>
      <c r="AQ941" t="s">
        <v>102</v>
      </c>
      <c r="AR941" s="1" t="s">
        <v>80</v>
      </c>
      <c r="AT941" t="s">
        <v>100</v>
      </c>
      <c r="AU941" t="s">
        <v>101</v>
      </c>
      <c r="AV941" t="s">
        <v>102</v>
      </c>
      <c r="AW941" s="1" t="s">
        <v>373</v>
      </c>
      <c r="AX941" t="s">
        <v>98</v>
      </c>
    </row>
    <row r="942" spans="1:50" x14ac:dyDescent="0.25">
      <c r="A942" s="1">
        <v>941</v>
      </c>
      <c r="P942">
        <f t="shared" si="262"/>
        <v>0</v>
      </c>
      <c r="Q942" t="e">
        <f t="shared" si="263"/>
        <v>#DIV/0!</v>
      </c>
      <c r="S942">
        <f t="shared" si="264"/>
        <v>0</v>
      </c>
      <c r="T942">
        <f t="shared" si="265"/>
        <v>0</v>
      </c>
      <c r="U942">
        <f t="shared" si="266"/>
        <v>0</v>
      </c>
      <c r="V942">
        <f t="shared" si="267"/>
        <v>0</v>
      </c>
      <c r="W942">
        <f t="shared" si="252"/>
        <v>0</v>
      </c>
      <c r="X942">
        <f t="shared" si="253"/>
        <v>0</v>
      </c>
      <c r="Y942">
        <f t="shared" si="254"/>
        <v>0</v>
      </c>
      <c r="Z942">
        <f t="shared" si="255"/>
        <v>0</v>
      </c>
      <c r="AA942">
        <f t="shared" si="256"/>
        <v>0</v>
      </c>
      <c r="AB942">
        <f t="shared" si="257"/>
        <v>0</v>
      </c>
      <c r="AC942">
        <f t="shared" si="258"/>
        <v>0</v>
      </c>
      <c r="AD942">
        <f t="shared" si="259"/>
        <v>0</v>
      </c>
      <c r="AE942">
        <f t="shared" si="260"/>
        <v>0</v>
      </c>
      <c r="AH942">
        <f t="shared" si="261"/>
        <v>0</v>
      </c>
      <c r="AI942">
        <f t="shared" si="268"/>
        <v>0</v>
      </c>
      <c r="AJ942" s="5" t="str">
        <f t="shared" si="269"/>
        <v>Correct</v>
      </c>
      <c r="AK942" s="37"/>
      <c r="AL942" t="s">
        <v>94</v>
      </c>
      <c r="AM942">
        <v>54</v>
      </c>
      <c r="AN942" t="s">
        <v>121</v>
      </c>
      <c r="AO942" t="s">
        <v>124</v>
      </c>
      <c r="AR942" s="1" t="s">
        <v>80</v>
      </c>
      <c r="AT942" t="s">
        <v>110</v>
      </c>
      <c r="AV942" t="s">
        <v>102</v>
      </c>
      <c r="AW942" s="1"/>
      <c r="AX942" t="s">
        <v>102</v>
      </c>
    </row>
    <row r="943" spans="1:50" x14ac:dyDescent="0.25">
      <c r="A943" s="1">
        <v>942</v>
      </c>
      <c r="C943" t="s">
        <v>20</v>
      </c>
      <c r="D943" t="s">
        <v>21</v>
      </c>
      <c r="M943" t="s">
        <v>29</v>
      </c>
      <c r="N943" t="s">
        <v>30</v>
      </c>
      <c r="P943">
        <f t="shared" si="262"/>
        <v>4</v>
      </c>
      <c r="Q943">
        <f t="shared" si="263"/>
        <v>0.75</v>
      </c>
      <c r="S943">
        <f t="shared" si="264"/>
        <v>0</v>
      </c>
      <c r="T943">
        <f t="shared" si="265"/>
        <v>0.75</v>
      </c>
      <c r="U943">
        <f t="shared" si="266"/>
        <v>0.75</v>
      </c>
      <c r="V943">
        <f t="shared" si="267"/>
        <v>0</v>
      </c>
      <c r="W943">
        <f t="shared" si="252"/>
        <v>0</v>
      </c>
      <c r="X943">
        <f t="shared" si="253"/>
        <v>0</v>
      </c>
      <c r="Y943">
        <f t="shared" si="254"/>
        <v>0</v>
      </c>
      <c r="Z943">
        <f t="shared" si="255"/>
        <v>0</v>
      </c>
      <c r="AA943">
        <f t="shared" si="256"/>
        <v>0</v>
      </c>
      <c r="AB943">
        <f t="shared" si="257"/>
        <v>0</v>
      </c>
      <c r="AC943">
        <f t="shared" si="258"/>
        <v>0</v>
      </c>
      <c r="AD943">
        <f t="shared" si="259"/>
        <v>0.75</v>
      </c>
      <c r="AE943">
        <f t="shared" si="260"/>
        <v>0.75</v>
      </c>
      <c r="AH943">
        <f t="shared" si="261"/>
        <v>3</v>
      </c>
      <c r="AI943">
        <f t="shared" si="268"/>
        <v>4</v>
      </c>
      <c r="AJ943" s="5" t="str">
        <f t="shared" si="269"/>
        <v>Correct</v>
      </c>
      <c r="AK943" s="37"/>
      <c r="AL943" t="s">
        <v>94</v>
      </c>
      <c r="AM943">
        <v>68</v>
      </c>
      <c r="AN943" t="s">
        <v>121</v>
      </c>
      <c r="AO943" t="s">
        <v>122</v>
      </c>
      <c r="AP943" t="s">
        <v>107</v>
      </c>
      <c r="AR943" s="1" t="s">
        <v>80</v>
      </c>
      <c r="AU943" t="s">
        <v>101</v>
      </c>
      <c r="AV943" t="s">
        <v>102</v>
      </c>
      <c r="AW943" s="1" t="s">
        <v>92</v>
      </c>
      <c r="AX943" t="s">
        <v>102</v>
      </c>
    </row>
    <row r="944" spans="1:50" x14ac:dyDescent="0.25">
      <c r="A944" s="1">
        <v>943</v>
      </c>
      <c r="C944" t="s">
        <v>20</v>
      </c>
      <c r="J944" t="s">
        <v>26</v>
      </c>
      <c r="N944" t="s">
        <v>30</v>
      </c>
      <c r="P944">
        <f t="shared" si="262"/>
        <v>3</v>
      </c>
      <c r="Q944">
        <f t="shared" si="263"/>
        <v>1</v>
      </c>
      <c r="S944">
        <f t="shared" si="264"/>
        <v>0</v>
      </c>
      <c r="T944">
        <f t="shared" si="265"/>
        <v>1</v>
      </c>
      <c r="U944">
        <f t="shared" si="266"/>
        <v>0</v>
      </c>
      <c r="V944">
        <f t="shared" si="267"/>
        <v>0</v>
      </c>
      <c r="W944">
        <f t="shared" si="252"/>
        <v>0</v>
      </c>
      <c r="X944">
        <f t="shared" si="253"/>
        <v>0</v>
      </c>
      <c r="Y944">
        <f t="shared" si="254"/>
        <v>0</v>
      </c>
      <c r="Z944">
        <f t="shared" si="255"/>
        <v>0</v>
      </c>
      <c r="AA944">
        <f t="shared" si="256"/>
        <v>1</v>
      </c>
      <c r="AB944">
        <f t="shared" si="257"/>
        <v>0</v>
      </c>
      <c r="AC944">
        <f t="shared" si="258"/>
        <v>0</v>
      </c>
      <c r="AD944">
        <f t="shared" si="259"/>
        <v>0</v>
      </c>
      <c r="AE944">
        <f t="shared" si="260"/>
        <v>1</v>
      </c>
      <c r="AH944">
        <f t="shared" si="261"/>
        <v>3</v>
      </c>
      <c r="AI944">
        <f t="shared" si="268"/>
        <v>3</v>
      </c>
      <c r="AJ944" s="5" t="str">
        <f t="shared" si="269"/>
        <v>Correct</v>
      </c>
      <c r="AK944" s="37"/>
      <c r="AL944" t="s">
        <v>94</v>
      </c>
      <c r="AM944">
        <v>64</v>
      </c>
      <c r="AN944" t="s">
        <v>121</v>
      </c>
      <c r="AO944" t="s">
        <v>124</v>
      </c>
      <c r="AP944" t="s">
        <v>107</v>
      </c>
      <c r="AQ944" t="s">
        <v>98</v>
      </c>
      <c r="AR944" s="1" t="s">
        <v>80</v>
      </c>
      <c r="AS944" t="s">
        <v>109</v>
      </c>
      <c r="AT944" t="s">
        <v>110</v>
      </c>
      <c r="AU944" t="s">
        <v>125</v>
      </c>
      <c r="AV944" t="s">
        <v>102</v>
      </c>
      <c r="AW944" s="1" t="s">
        <v>92</v>
      </c>
      <c r="AX944" t="s">
        <v>98</v>
      </c>
    </row>
    <row r="945" spans="1:50" x14ac:dyDescent="0.25">
      <c r="A945" s="1">
        <v>944</v>
      </c>
      <c r="C945" t="s">
        <v>20</v>
      </c>
      <c r="D945" t="s">
        <v>21</v>
      </c>
      <c r="L945" t="s">
        <v>28</v>
      </c>
      <c r="P945">
        <f t="shared" si="262"/>
        <v>3</v>
      </c>
      <c r="Q945">
        <f t="shared" si="263"/>
        <v>1</v>
      </c>
      <c r="S945">
        <f t="shared" si="264"/>
        <v>0</v>
      </c>
      <c r="T945">
        <f t="shared" si="265"/>
        <v>1</v>
      </c>
      <c r="U945">
        <f t="shared" si="266"/>
        <v>1</v>
      </c>
      <c r="V945">
        <f t="shared" si="267"/>
        <v>0</v>
      </c>
      <c r="W945">
        <f t="shared" si="252"/>
        <v>0</v>
      </c>
      <c r="X945">
        <f t="shared" si="253"/>
        <v>0</v>
      </c>
      <c r="Y945">
        <f t="shared" si="254"/>
        <v>0</v>
      </c>
      <c r="Z945">
        <f t="shared" si="255"/>
        <v>0</v>
      </c>
      <c r="AA945">
        <f t="shared" si="256"/>
        <v>0</v>
      </c>
      <c r="AB945">
        <f t="shared" si="257"/>
        <v>0</v>
      </c>
      <c r="AC945">
        <f t="shared" si="258"/>
        <v>1</v>
      </c>
      <c r="AD945">
        <f t="shared" si="259"/>
        <v>0</v>
      </c>
      <c r="AE945">
        <f t="shared" si="260"/>
        <v>0</v>
      </c>
      <c r="AH945">
        <f t="shared" si="261"/>
        <v>3</v>
      </c>
      <c r="AI945">
        <f t="shared" si="268"/>
        <v>3</v>
      </c>
      <c r="AJ945" s="5" t="str">
        <f t="shared" si="269"/>
        <v>Correct</v>
      </c>
      <c r="AK945" s="37"/>
      <c r="AL945" t="s">
        <v>105</v>
      </c>
      <c r="AM945">
        <v>72</v>
      </c>
      <c r="AN945" t="s">
        <v>121</v>
      </c>
      <c r="AO945" t="s">
        <v>124</v>
      </c>
      <c r="AP945" t="s">
        <v>107</v>
      </c>
      <c r="AQ945" t="s">
        <v>98</v>
      </c>
      <c r="AR945" s="1" t="s">
        <v>80</v>
      </c>
      <c r="AS945" t="s">
        <v>126</v>
      </c>
      <c r="AT945" t="s">
        <v>120</v>
      </c>
      <c r="AU945" t="s">
        <v>104</v>
      </c>
      <c r="AV945" t="s">
        <v>102</v>
      </c>
      <c r="AW945" s="1" t="s">
        <v>373</v>
      </c>
      <c r="AX945" t="s">
        <v>102</v>
      </c>
    </row>
    <row r="946" spans="1:50" x14ac:dyDescent="0.25">
      <c r="A946" s="1">
        <v>945</v>
      </c>
      <c r="C946" t="s">
        <v>20</v>
      </c>
      <c r="L946" t="s">
        <v>28</v>
      </c>
      <c r="M946" t="s">
        <v>29</v>
      </c>
      <c r="P946">
        <f t="shared" si="262"/>
        <v>3</v>
      </c>
      <c r="Q946">
        <f t="shared" si="263"/>
        <v>1</v>
      </c>
      <c r="S946">
        <f t="shared" si="264"/>
        <v>0</v>
      </c>
      <c r="T946">
        <f t="shared" si="265"/>
        <v>1</v>
      </c>
      <c r="U946">
        <f t="shared" si="266"/>
        <v>0</v>
      </c>
      <c r="V946">
        <f t="shared" si="267"/>
        <v>0</v>
      </c>
      <c r="W946">
        <f t="shared" si="252"/>
        <v>0</v>
      </c>
      <c r="X946">
        <f t="shared" si="253"/>
        <v>0</v>
      </c>
      <c r="Y946">
        <f t="shared" si="254"/>
        <v>0</v>
      </c>
      <c r="Z946">
        <f t="shared" si="255"/>
        <v>0</v>
      </c>
      <c r="AA946">
        <f t="shared" si="256"/>
        <v>0</v>
      </c>
      <c r="AB946">
        <f t="shared" si="257"/>
        <v>0</v>
      </c>
      <c r="AC946">
        <f t="shared" si="258"/>
        <v>1</v>
      </c>
      <c r="AD946">
        <f t="shared" si="259"/>
        <v>1</v>
      </c>
      <c r="AE946">
        <f t="shared" si="260"/>
        <v>0</v>
      </c>
      <c r="AH946">
        <f t="shared" si="261"/>
        <v>3</v>
      </c>
      <c r="AI946">
        <f t="shared" si="268"/>
        <v>3</v>
      </c>
      <c r="AJ946" s="5" t="str">
        <f t="shared" si="269"/>
        <v>Correct</v>
      </c>
      <c r="AK946" s="37"/>
      <c r="AL946" t="s">
        <v>105</v>
      </c>
      <c r="AM946">
        <v>36</v>
      </c>
      <c r="AN946" t="s">
        <v>121</v>
      </c>
      <c r="AO946" t="s">
        <v>124</v>
      </c>
      <c r="AP946" t="s">
        <v>107</v>
      </c>
      <c r="AQ946" t="s">
        <v>98</v>
      </c>
      <c r="AR946" s="1" t="s">
        <v>80</v>
      </c>
      <c r="AS946" t="s">
        <v>126</v>
      </c>
      <c r="AT946" t="s">
        <v>110</v>
      </c>
      <c r="AU946" t="s">
        <v>101</v>
      </c>
      <c r="AV946" t="s">
        <v>102</v>
      </c>
      <c r="AW946" s="1" t="s">
        <v>92</v>
      </c>
      <c r="AX946" t="s">
        <v>102</v>
      </c>
    </row>
    <row r="947" spans="1:50" x14ac:dyDescent="0.25">
      <c r="A947" s="1">
        <v>946</v>
      </c>
      <c r="D947" t="s">
        <v>21</v>
      </c>
      <c r="P947">
        <f t="shared" si="262"/>
        <v>1</v>
      </c>
      <c r="Q947">
        <f t="shared" si="263"/>
        <v>3</v>
      </c>
      <c r="S947">
        <f t="shared" si="264"/>
        <v>0</v>
      </c>
      <c r="T947">
        <f t="shared" si="265"/>
        <v>0</v>
      </c>
      <c r="U947">
        <f t="shared" si="266"/>
        <v>1</v>
      </c>
      <c r="V947">
        <f t="shared" si="267"/>
        <v>0</v>
      </c>
      <c r="W947">
        <f t="shared" si="252"/>
        <v>0</v>
      </c>
      <c r="X947">
        <f t="shared" si="253"/>
        <v>0</v>
      </c>
      <c r="Y947">
        <f t="shared" si="254"/>
        <v>0</v>
      </c>
      <c r="Z947">
        <f t="shared" si="255"/>
        <v>0</v>
      </c>
      <c r="AA947">
        <f t="shared" si="256"/>
        <v>0</v>
      </c>
      <c r="AB947">
        <f t="shared" si="257"/>
        <v>0</v>
      </c>
      <c r="AC947">
        <f t="shared" si="258"/>
        <v>0</v>
      </c>
      <c r="AD947">
        <f t="shared" si="259"/>
        <v>0</v>
      </c>
      <c r="AE947">
        <f t="shared" si="260"/>
        <v>0</v>
      </c>
      <c r="AH947">
        <f t="shared" si="261"/>
        <v>1</v>
      </c>
      <c r="AI947">
        <f t="shared" si="268"/>
        <v>1</v>
      </c>
      <c r="AJ947" s="5" t="str">
        <f t="shared" si="269"/>
        <v>Correct</v>
      </c>
      <c r="AK947" s="37"/>
      <c r="AL947" t="s">
        <v>94</v>
      </c>
      <c r="AM947">
        <v>88</v>
      </c>
      <c r="AN947" t="s">
        <v>121</v>
      </c>
      <c r="AO947" t="s">
        <v>124</v>
      </c>
      <c r="AP947" t="s">
        <v>107</v>
      </c>
      <c r="AQ947" t="s">
        <v>98</v>
      </c>
      <c r="AR947" s="1" t="s">
        <v>80</v>
      </c>
      <c r="AS947" t="s">
        <v>114</v>
      </c>
      <c r="AT947" t="s">
        <v>100</v>
      </c>
      <c r="AU947" t="s">
        <v>104</v>
      </c>
      <c r="AV947" t="s">
        <v>102</v>
      </c>
      <c r="AW947" s="1" t="s">
        <v>373</v>
      </c>
      <c r="AX947" t="s">
        <v>98</v>
      </c>
    </row>
    <row r="948" spans="1:50" x14ac:dyDescent="0.25">
      <c r="A948" s="1">
        <v>947</v>
      </c>
      <c r="D948" t="s">
        <v>21</v>
      </c>
      <c r="J948" t="s">
        <v>26</v>
      </c>
      <c r="L948" t="s">
        <v>28</v>
      </c>
      <c r="P948">
        <f t="shared" si="262"/>
        <v>3</v>
      </c>
      <c r="Q948">
        <f t="shared" si="263"/>
        <v>1</v>
      </c>
      <c r="S948">
        <f t="shared" si="264"/>
        <v>0</v>
      </c>
      <c r="T948">
        <f t="shared" si="265"/>
        <v>0</v>
      </c>
      <c r="U948">
        <f t="shared" si="266"/>
        <v>1</v>
      </c>
      <c r="V948">
        <f t="shared" si="267"/>
        <v>0</v>
      </c>
      <c r="W948">
        <f t="shared" si="252"/>
        <v>0</v>
      </c>
      <c r="X948">
        <f t="shared" si="253"/>
        <v>0</v>
      </c>
      <c r="Y948">
        <f t="shared" si="254"/>
        <v>0</v>
      </c>
      <c r="Z948">
        <f t="shared" si="255"/>
        <v>0</v>
      </c>
      <c r="AA948">
        <f t="shared" si="256"/>
        <v>1</v>
      </c>
      <c r="AB948">
        <f t="shared" si="257"/>
        <v>0</v>
      </c>
      <c r="AC948">
        <f t="shared" si="258"/>
        <v>1</v>
      </c>
      <c r="AD948">
        <f t="shared" si="259"/>
        <v>0</v>
      </c>
      <c r="AE948">
        <f t="shared" si="260"/>
        <v>0</v>
      </c>
      <c r="AH948">
        <f t="shared" si="261"/>
        <v>3</v>
      </c>
      <c r="AI948">
        <f t="shared" si="268"/>
        <v>3</v>
      </c>
      <c r="AJ948" s="5" t="str">
        <f t="shared" si="269"/>
        <v>Correct</v>
      </c>
      <c r="AK948" s="37"/>
      <c r="AL948" t="s">
        <v>94</v>
      </c>
      <c r="AM948">
        <v>58</v>
      </c>
      <c r="AN948" t="s">
        <v>121</v>
      </c>
      <c r="AO948" t="s">
        <v>124</v>
      </c>
      <c r="AP948" t="s">
        <v>107</v>
      </c>
      <c r="AQ948" t="s">
        <v>98</v>
      </c>
      <c r="AR948" s="1" t="s">
        <v>85</v>
      </c>
      <c r="AS948" t="s">
        <v>114</v>
      </c>
      <c r="AT948" t="s">
        <v>100</v>
      </c>
      <c r="AU948" t="s">
        <v>101</v>
      </c>
      <c r="AV948" t="s">
        <v>102</v>
      </c>
      <c r="AW948" s="1" t="s">
        <v>92</v>
      </c>
      <c r="AX948" t="s">
        <v>102</v>
      </c>
    </row>
    <row r="949" spans="1:50" x14ac:dyDescent="0.25">
      <c r="A949" s="1">
        <v>948</v>
      </c>
      <c r="C949" t="s">
        <v>20</v>
      </c>
      <c r="D949" t="s">
        <v>21</v>
      </c>
      <c r="N949" t="s">
        <v>30</v>
      </c>
      <c r="P949">
        <f t="shared" si="262"/>
        <v>3</v>
      </c>
      <c r="Q949">
        <f t="shared" si="263"/>
        <v>1</v>
      </c>
      <c r="S949">
        <f t="shared" si="264"/>
        <v>0</v>
      </c>
      <c r="T949">
        <f t="shared" si="265"/>
        <v>1</v>
      </c>
      <c r="U949">
        <f t="shared" si="266"/>
        <v>1</v>
      </c>
      <c r="V949">
        <f t="shared" si="267"/>
        <v>0</v>
      </c>
      <c r="W949">
        <f t="shared" si="252"/>
        <v>0</v>
      </c>
      <c r="X949">
        <f t="shared" si="253"/>
        <v>0</v>
      </c>
      <c r="Y949">
        <f t="shared" si="254"/>
        <v>0</v>
      </c>
      <c r="Z949">
        <f t="shared" si="255"/>
        <v>0</v>
      </c>
      <c r="AA949">
        <f t="shared" si="256"/>
        <v>0</v>
      </c>
      <c r="AB949">
        <f t="shared" si="257"/>
        <v>0</v>
      </c>
      <c r="AC949">
        <f t="shared" si="258"/>
        <v>0</v>
      </c>
      <c r="AD949">
        <f t="shared" si="259"/>
        <v>0</v>
      </c>
      <c r="AE949">
        <f t="shared" si="260"/>
        <v>1</v>
      </c>
      <c r="AH949">
        <f t="shared" si="261"/>
        <v>3</v>
      </c>
      <c r="AI949">
        <f t="shared" si="268"/>
        <v>3</v>
      </c>
      <c r="AJ949" s="5" t="str">
        <f t="shared" si="269"/>
        <v>Correct</v>
      </c>
      <c r="AK949" s="37"/>
      <c r="AL949" t="s">
        <v>94</v>
      </c>
      <c r="AM949">
        <v>70</v>
      </c>
      <c r="AN949" t="s">
        <v>121</v>
      </c>
      <c r="AO949" t="s">
        <v>124</v>
      </c>
      <c r="AP949" t="s">
        <v>107</v>
      </c>
      <c r="AQ949" t="s">
        <v>98</v>
      </c>
      <c r="AR949" s="1" t="s">
        <v>80</v>
      </c>
      <c r="AS949" t="s">
        <v>114</v>
      </c>
      <c r="AT949" t="s">
        <v>110</v>
      </c>
      <c r="AU949" t="s">
        <v>104</v>
      </c>
      <c r="AV949" t="s">
        <v>102</v>
      </c>
      <c r="AW949" s="1" t="s">
        <v>373</v>
      </c>
      <c r="AX949" t="s">
        <v>102</v>
      </c>
    </row>
    <row r="950" spans="1:50" x14ac:dyDescent="0.25">
      <c r="A950" s="1">
        <v>949</v>
      </c>
      <c r="J950" t="s">
        <v>26</v>
      </c>
      <c r="N950" t="s">
        <v>30</v>
      </c>
      <c r="P950">
        <f t="shared" si="262"/>
        <v>2</v>
      </c>
      <c r="Q950">
        <f t="shared" si="263"/>
        <v>1.5</v>
      </c>
      <c r="S950">
        <f t="shared" si="264"/>
        <v>0</v>
      </c>
      <c r="T950">
        <f t="shared" si="265"/>
        <v>0</v>
      </c>
      <c r="U950">
        <f t="shared" si="266"/>
        <v>0</v>
      </c>
      <c r="V950">
        <f t="shared" si="267"/>
        <v>0</v>
      </c>
      <c r="W950">
        <f t="shared" si="252"/>
        <v>0</v>
      </c>
      <c r="X950">
        <f t="shared" si="253"/>
        <v>0</v>
      </c>
      <c r="Y950">
        <f t="shared" si="254"/>
        <v>0</v>
      </c>
      <c r="Z950">
        <f t="shared" si="255"/>
        <v>0</v>
      </c>
      <c r="AA950">
        <f t="shared" si="256"/>
        <v>1</v>
      </c>
      <c r="AB950">
        <f t="shared" si="257"/>
        <v>0</v>
      </c>
      <c r="AC950">
        <f t="shared" si="258"/>
        <v>0</v>
      </c>
      <c r="AD950">
        <f t="shared" si="259"/>
        <v>0</v>
      </c>
      <c r="AE950">
        <f t="shared" si="260"/>
        <v>1</v>
      </c>
      <c r="AH950">
        <f t="shared" si="261"/>
        <v>2</v>
      </c>
      <c r="AI950">
        <f t="shared" si="268"/>
        <v>2</v>
      </c>
      <c r="AJ950" s="5" t="str">
        <f t="shared" si="269"/>
        <v>Correct</v>
      </c>
      <c r="AK950" s="37"/>
      <c r="AL950" t="s">
        <v>105</v>
      </c>
      <c r="AM950">
        <v>64</v>
      </c>
      <c r="AN950" t="s">
        <v>95</v>
      </c>
      <c r="AO950" t="s">
        <v>127</v>
      </c>
      <c r="AP950" t="s">
        <v>128</v>
      </c>
      <c r="AQ950" t="s">
        <v>98</v>
      </c>
      <c r="AR950" s="1" t="s">
        <v>363</v>
      </c>
      <c r="AS950" t="s">
        <v>126</v>
      </c>
      <c r="AT950" t="s">
        <v>100</v>
      </c>
      <c r="AU950" t="s">
        <v>104</v>
      </c>
      <c r="AV950" t="s">
        <v>102</v>
      </c>
      <c r="AW950" s="1" t="s">
        <v>92</v>
      </c>
      <c r="AX950" t="s">
        <v>102</v>
      </c>
    </row>
    <row r="951" spans="1:50" x14ac:dyDescent="0.25">
      <c r="A951" s="1">
        <v>950</v>
      </c>
      <c r="C951" t="s">
        <v>20</v>
      </c>
      <c r="I951" t="s">
        <v>267</v>
      </c>
      <c r="N951" t="s">
        <v>30</v>
      </c>
      <c r="P951">
        <f t="shared" si="262"/>
        <v>3</v>
      </c>
      <c r="Q951">
        <f t="shared" si="263"/>
        <v>1</v>
      </c>
      <c r="S951">
        <f t="shared" si="264"/>
        <v>0</v>
      </c>
      <c r="T951">
        <f t="shared" si="265"/>
        <v>1</v>
      </c>
      <c r="U951">
        <f t="shared" si="266"/>
        <v>0</v>
      </c>
      <c r="V951">
        <f t="shared" si="267"/>
        <v>0</v>
      </c>
      <c r="W951">
        <f t="shared" si="252"/>
        <v>0</v>
      </c>
      <c r="X951">
        <f t="shared" si="253"/>
        <v>0</v>
      </c>
      <c r="Y951">
        <f t="shared" si="254"/>
        <v>0</v>
      </c>
      <c r="Z951">
        <f t="shared" si="255"/>
        <v>1</v>
      </c>
      <c r="AA951">
        <f t="shared" si="256"/>
        <v>0</v>
      </c>
      <c r="AB951">
        <f t="shared" si="257"/>
        <v>0</v>
      </c>
      <c r="AC951">
        <f t="shared" si="258"/>
        <v>0</v>
      </c>
      <c r="AD951">
        <f t="shared" si="259"/>
        <v>0</v>
      </c>
      <c r="AE951">
        <f t="shared" si="260"/>
        <v>1</v>
      </c>
      <c r="AH951">
        <f t="shared" si="261"/>
        <v>3</v>
      </c>
      <c r="AI951">
        <f t="shared" si="268"/>
        <v>3</v>
      </c>
      <c r="AJ951" s="5" t="str">
        <f t="shared" si="269"/>
        <v>Correct</v>
      </c>
      <c r="AK951" s="37"/>
      <c r="AL951" t="s">
        <v>94</v>
      </c>
      <c r="AM951">
        <v>55</v>
      </c>
      <c r="AN951" t="s">
        <v>95</v>
      </c>
      <c r="AO951" t="s">
        <v>129</v>
      </c>
      <c r="AP951" t="s">
        <v>107</v>
      </c>
      <c r="AR951" s="1" t="s">
        <v>80</v>
      </c>
      <c r="AS951" t="s">
        <v>114</v>
      </c>
      <c r="AT951" t="s">
        <v>110</v>
      </c>
      <c r="AU951" t="s">
        <v>101</v>
      </c>
      <c r="AV951" t="s">
        <v>102</v>
      </c>
      <c r="AW951" s="1" t="s">
        <v>92</v>
      </c>
      <c r="AX951" t="s">
        <v>102</v>
      </c>
    </row>
    <row r="952" spans="1:50" x14ac:dyDescent="0.25">
      <c r="A952" s="1">
        <v>951</v>
      </c>
      <c r="C952" t="s">
        <v>20</v>
      </c>
      <c r="D952" t="s">
        <v>21</v>
      </c>
      <c r="J952" t="s">
        <v>26</v>
      </c>
      <c r="P952">
        <f t="shared" si="262"/>
        <v>3</v>
      </c>
      <c r="Q952">
        <f t="shared" si="263"/>
        <v>1</v>
      </c>
      <c r="S952">
        <f t="shared" si="264"/>
        <v>0</v>
      </c>
      <c r="T952">
        <f t="shared" si="265"/>
        <v>1</v>
      </c>
      <c r="U952">
        <f t="shared" si="266"/>
        <v>1</v>
      </c>
      <c r="V952">
        <f t="shared" si="267"/>
        <v>0</v>
      </c>
      <c r="W952">
        <f t="shared" si="252"/>
        <v>0</v>
      </c>
      <c r="X952">
        <f t="shared" si="253"/>
        <v>0</v>
      </c>
      <c r="Y952">
        <f t="shared" si="254"/>
        <v>0</v>
      </c>
      <c r="Z952">
        <f t="shared" si="255"/>
        <v>0</v>
      </c>
      <c r="AA952">
        <f t="shared" si="256"/>
        <v>1</v>
      </c>
      <c r="AB952">
        <f t="shared" si="257"/>
        <v>0</v>
      </c>
      <c r="AC952">
        <f t="shared" si="258"/>
        <v>0</v>
      </c>
      <c r="AD952">
        <f t="shared" si="259"/>
        <v>0</v>
      </c>
      <c r="AE952">
        <f t="shared" si="260"/>
        <v>0</v>
      </c>
      <c r="AH952">
        <f t="shared" si="261"/>
        <v>3</v>
      </c>
      <c r="AI952">
        <f t="shared" si="268"/>
        <v>3</v>
      </c>
      <c r="AJ952" s="5" t="str">
        <f t="shared" si="269"/>
        <v>Correct</v>
      </c>
      <c r="AK952" s="37"/>
      <c r="AL952" t="s">
        <v>105</v>
      </c>
      <c r="AM952">
        <v>83</v>
      </c>
      <c r="AN952" t="s">
        <v>95</v>
      </c>
      <c r="AO952" t="s">
        <v>130</v>
      </c>
      <c r="AP952" t="s">
        <v>107</v>
      </c>
      <c r="AQ952" t="s">
        <v>98</v>
      </c>
      <c r="AR952" s="1" t="s">
        <v>80</v>
      </c>
      <c r="AT952" t="s">
        <v>110</v>
      </c>
      <c r="AU952" t="s">
        <v>104</v>
      </c>
      <c r="AV952" t="s">
        <v>102</v>
      </c>
      <c r="AW952" s="1"/>
      <c r="AX952" t="s">
        <v>102</v>
      </c>
    </row>
    <row r="953" spans="1:50" x14ac:dyDescent="0.25">
      <c r="A953" s="1">
        <v>952</v>
      </c>
      <c r="D953" t="s">
        <v>21</v>
      </c>
      <c r="J953" t="s">
        <v>26</v>
      </c>
      <c r="P953">
        <f t="shared" si="262"/>
        <v>2</v>
      </c>
      <c r="Q953">
        <f t="shared" si="263"/>
        <v>1.5</v>
      </c>
      <c r="S953">
        <f t="shared" si="264"/>
        <v>0</v>
      </c>
      <c r="T953">
        <f t="shared" si="265"/>
        <v>0</v>
      </c>
      <c r="U953">
        <f t="shared" si="266"/>
        <v>1</v>
      </c>
      <c r="V953">
        <f t="shared" si="267"/>
        <v>0</v>
      </c>
      <c r="W953">
        <f t="shared" si="252"/>
        <v>0</v>
      </c>
      <c r="X953">
        <f t="shared" si="253"/>
        <v>0</v>
      </c>
      <c r="Y953">
        <f t="shared" si="254"/>
        <v>0</v>
      </c>
      <c r="Z953">
        <f t="shared" si="255"/>
        <v>0</v>
      </c>
      <c r="AA953">
        <f t="shared" si="256"/>
        <v>1</v>
      </c>
      <c r="AB953">
        <f t="shared" si="257"/>
        <v>0</v>
      </c>
      <c r="AC953">
        <f t="shared" si="258"/>
        <v>0</v>
      </c>
      <c r="AD953">
        <f t="shared" si="259"/>
        <v>0</v>
      </c>
      <c r="AE953">
        <f t="shared" si="260"/>
        <v>0</v>
      </c>
      <c r="AH953">
        <f t="shared" si="261"/>
        <v>2</v>
      </c>
      <c r="AI953">
        <f t="shared" si="268"/>
        <v>2</v>
      </c>
      <c r="AJ953" s="5" t="str">
        <f t="shared" si="269"/>
        <v>Correct</v>
      </c>
      <c r="AK953" s="37"/>
      <c r="AL953" t="s">
        <v>105</v>
      </c>
      <c r="AM953">
        <v>78</v>
      </c>
      <c r="AN953" t="s">
        <v>95</v>
      </c>
      <c r="AO953" t="s">
        <v>130</v>
      </c>
      <c r="AP953" t="s">
        <v>107</v>
      </c>
      <c r="AQ953" t="s">
        <v>98</v>
      </c>
      <c r="AR953" s="1" t="s">
        <v>80</v>
      </c>
      <c r="AS953" t="s">
        <v>114</v>
      </c>
      <c r="AT953" t="s">
        <v>110</v>
      </c>
      <c r="AU953" t="s">
        <v>104</v>
      </c>
      <c r="AV953" t="s">
        <v>102</v>
      </c>
      <c r="AW953" s="1"/>
      <c r="AX953" t="s">
        <v>98</v>
      </c>
    </row>
    <row r="954" spans="1:50" x14ac:dyDescent="0.25">
      <c r="A954" s="1">
        <v>953</v>
      </c>
      <c r="C954" t="s">
        <v>20</v>
      </c>
      <c r="J954" t="s">
        <v>26</v>
      </c>
      <c r="N954" t="s">
        <v>30</v>
      </c>
      <c r="P954">
        <f t="shared" si="262"/>
        <v>3</v>
      </c>
      <c r="Q954">
        <f t="shared" si="263"/>
        <v>1</v>
      </c>
      <c r="S954">
        <f t="shared" si="264"/>
        <v>0</v>
      </c>
      <c r="T954">
        <f t="shared" si="265"/>
        <v>1</v>
      </c>
      <c r="U954">
        <f t="shared" si="266"/>
        <v>0</v>
      </c>
      <c r="V954">
        <f t="shared" si="267"/>
        <v>0</v>
      </c>
      <c r="W954">
        <f t="shared" si="252"/>
        <v>0</v>
      </c>
      <c r="X954">
        <f t="shared" si="253"/>
        <v>0</v>
      </c>
      <c r="Y954">
        <f t="shared" si="254"/>
        <v>0</v>
      </c>
      <c r="Z954">
        <f t="shared" si="255"/>
        <v>0</v>
      </c>
      <c r="AA954">
        <f t="shared" si="256"/>
        <v>1</v>
      </c>
      <c r="AB954">
        <f t="shared" si="257"/>
        <v>0</v>
      </c>
      <c r="AC954">
        <f t="shared" si="258"/>
        <v>0</v>
      </c>
      <c r="AD954">
        <f t="shared" si="259"/>
        <v>0</v>
      </c>
      <c r="AE954">
        <f t="shared" si="260"/>
        <v>1</v>
      </c>
      <c r="AH954">
        <f t="shared" si="261"/>
        <v>3</v>
      </c>
      <c r="AI954">
        <f t="shared" si="268"/>
        <v>3</v>
      </c>
      <c r="AJ954" s="5" t="str">
        <f t="shared" si="269"/>
        <v>Correct</v>
      </c>
      <c r="AK954" s="37"/>
      <c r="AL954" t="s">
        <v>105</v>
      </c>
      <c r="AM954">
        <v>65</v>
      </c>
      <c r="AN954" t="s">
        <v>95</v>
      </c>
      <c r="AO954" t="s">
        <v>130</v>
      </c>
      <c r="AP954" t="s">
        <v>107</v>
      </c>
      <c r="AQ954" t="s">
        <v>98</v>
      </c>
      <c r="AR954" s="1" t="s">
        <v>80</v>
      </c>
      <c r="AS954" t="s">
        <v>114</v>
      </c>
      <c r="AT954" t="s">
        <v>100</v>
      </c>
      <c r="AU954" t="s">
        <v>104</v>
      </c>
      <c r="AV954" t="s">
        <v>102</v>
      </c>
      <c r="AW954" s="1" t="s">
        <v>92</v>
      </c>
      <c r="AX954" t="s">
        <v>102</v>
      </c>
    </row>
    <row r="955" spans="1:50" x14ac:dyDescent="0.25">
      <c r="A955" s="1">
        <v>954</v>
      </c>
      <c r="P955">
        <f t="shared" si="262"/>
        <v>0</v>
      </c>
      <c r="Q955" t="e">
        <f t="shared" si="263"/>
        <v>#DIV/0!</v>
      </c>
      <c r="S955">
        <f t="shared" si="264"/>
        <v>0</v>
      </c>
      <c r="T955">
        <f t="shared" si="265"/>
        <v>0</v>
      </c>
      <c r="U955">
        <f t="shared" si="266"/>
        <v>0</v>
      </c>
      <c r="V955">
        <f t="shared" si="267"/>
        <v>0</v>
      </c>
      <c r="W955">
        <f t="shared" si="252"/>
        <v>0</v>
      </c>
      <c r="X955">
        <f t="shared" si="253"/>
        <v>0</v>
      </c>
      <c r="Y955">
        <f t="shared" si="254"/>
        <v>0</v>
      </c>
      <c r="Z955">
        <f t="shared" si="255"/>
        <v>0</v>
      </c>
      <c r="AA955">
        <f t="shared" si="256"/>
        <v>0</v>
      </c>
      <c r="AB955">
        <f t="shared" si="257"/>
        <v>0</v>
      </c>
      <c r="AC955">
        <f t="shared" si="258"/>
        <v>0</v>
      </c>
      <c r="AD955">
        <f t="shared" si="259"/>
        <v>0</v>
      </c>
      <c r="AE955">
        <f t="shared" si="260"/>
        <v>0</v>
      </c>
      <c r="AH955">
        <f t="shared" si="261"/>
        <v>0</v>
      </c>
      <c r="AI955">
        <f t="shared" si="268"/>
        <v>0</v>
      </c>
      <c r="AJ955" s="5" t="str">
        <f t="shared" si="269"/>
        <v>Correct</v>
      </c>
      <c r="AK955" s="37"/>
      <c r="AL955" t="s">
        <v>105</v>
      </c>
      <c r="AM955">
        <v>72</v>
      </c>
      <c r="AN955" t="s">
        <v>95</v>
      </c>
      <c r="AO955" t="s">
        <v>145</v>
      </c>
      <c r="AP955" t="s">
        <v>107</v>
      </c>
      <c r="AR955" s="1" t="s">
        <v>82</v>
      </c>
      <c r="AS955" t="s">
        <v>108</v>
      </c>
      <c r="AT955" t="s">
        <v>132</v>
      </c>
      <c r="AU955" t="s">
        <v>104</v>
      </c>
      <c r="AW955" s="1" t="s">
        <v>92</v>
      </c>
    </row>
    <row r="956" spans="1:50" x14ac:dyDescent="0.25">
      <c r="A956" s="1">
        <v>955</v>
      </c>
      <c r="P956">
        <f t="shared" si="262"/>
        <v>0</v>
      </c>
      <c r="Q956" t="e">
        <f t="shared" si="263"/>
        <v>#DIV/0!</v>
      </c>
      <c r="S956">
        <f t="shared" si="264"/>
        <v>0</v>
      </c>
      <c r="T956">
        <f t="shared" si="265"/>
        <v>0</v>
      </c>
      <c r="U956">
        <f t="shared" si="266"/>
        <v>0</v>
      </c>
      <c r="V956">
        <f t="shared" si="267"/>
        <v>0</v>
      </c>
      <c r="W956">
        <f t="shared" si="252"/>
        <v>0</v>
      </c>
      <c r="X956">
        <f t="shared" si="253"/>
        <v>0</v>
      </c>
      <c r="Y956">
        <f t="shared" si="254"/>
        <v>0</v>
      </c>
      <c r="Z956">
        <f t="shared" si="255"/>
        <v>0</v>
      </c>
      <c r="AA956">
        <f t="shared" si="256"/>
        <v>0</v>
      </c>
      <c r="AB956">
        <f t="shared" si="257"/>
        <v>0</v>
      </c>
      <c r="AC956">
        <f t="shared" si="258"/>
        <v>0</v>
      </c>
      <c r="AD956">
        <f t="shared" si="259"/>
        <v>0</v>
      </c>
      <c r="AE956">
        <f t="shared" si="260"/>
        <v>0</v>
      </c>
      <c r="AH956">
        <f t="shared" si="261"/>
        <v>0</v>
      </c>
      <c r="AI956">
        <f t="shared" si="268"/>
        <v>0</v>
      </c>
      <c r="AJ956" s="5" t="str">
        <f t="shared" si="269"/>
        <v>Correct</v>
      </c>
      <c r="AK956" s="37"/>
      <c r="AL956" t="s">
        <v>94</v>
      </c>
      <c r="AM956">
        <v>68</v>
      </c>
      <c r="AN956" t="s">
        <v>115</v>
      </c>
      <c r="AO956" t="s">
        <v>345</v>
      </c>
      <c r="AP956" t="s">
        <v>107</v>
      </c>
      <c r="AQ956" t="s">
        <v>98</v>
      </c>
      <c r="AR956" s="1" t="s">
        <v>80</v>
      </c>
      <c r="AT956" t="s">
        <v>110</v>
      </c>
      <c r="AU956" t="s">
        <v>104</v>
      </c>
      <c r="AV956" t="s">
        <v>102</v>
      </c>
      <c r="AW956" s="1" t="s">
        <v>373</v>
      </c>
      <c r="AX956" t="s">
        <v>98</v>
      </c>
    </row>
    <row r="957" spans="1:50" x14ac:dyDescent="0.25">
      <c r="A957" s="1">
        <v>956</v>
      </c>
      <c r="D957" t="s">
        <v>21</v>
      </c>
      <c r="P957">
        <f t="shared" si="262"/>
        <v>1</v>
      </c>
      <c r="Q957">
        <f t="shared" si="263"/>
        <v>3</v>
      </c>
      <c r="S957">
        <f t="shared" si="264"/>
        <v>0</v>
      </c>
      <c r="T957">
        <f t="shared" si="265"/>
        <v>0</v>
      </c>
      <c r="U957">
        <f t="shared" si="266"/>
        <v>1</v>
      </c>
      <c r="V957">
        <f t="shared" si="267"/>
        <v>0</v>
      </c>
      <c r="W957">
        <f t="shared" si="252"/>
        <v>0</v>
      </c>
      <c r="X957">
        <f t="shared" si="253"/>
        <v>0</v>
      </c>
      <c r="Y957">
        <f t="shared" si="254"/>
        <v>0</v>
      </c>
      <c r="Z957">
        <f t="shared" si="255"/>
        <v>0</v>
      </c>
      <c r="AA957">
        <f t="shared" si="256"/>
        <v>0</v>
      </c>
      <c r="AB957">
        <f t="shared" si="257"/>
        <v>0</v>
      </c>
      <c r="AC957">
        <f t="shared" si="258"/>
        <v>0</v>
      </c>
      <c r="AD957">
        <f t="shared" si="259"/>
        <v>0</v>
      </c>
      <c r="AE957">
        <f t="shared" si="260"/>
        <v>0</v>
      </c>
      <c r="AH957">
        <f t="shared" si="261"/>
        <v>1</v>
      </c>
      <c r="AI957">
        <f t="shared" si="268"/>
        <v>1</v>
      </c>
      <c r="AJ957" s="5" t="str">
        <f t="shared" si="269"/>
        <v>Correct</v>
      </c>
      <c r="AK957" s="37"/>
      <c r="AL957" t="s">
        <v>94</v>
      </c>
      <c r="AM957">
        <v>80</v>
      </c>
      <c r="AN957" t="s">
        <v>95</v>
      </c>
      <c r="AO957" t="s">
        <v>142</v>
      </c>
      <c r="AP957" t="s">
        <v>107</v>
      </c>
      <c r="AQ957" t="s">
        <v>98</v>
      </c>
      <c r="AR957" s="1"/>
      <c r="AS957" t="s">
        <v>109</v>
      </c>
      <c r="AT957" t="s">
        <v>103</v>
      </c>
      <c r="AU957" t="s">
        <v>104</v>
      </c>
      <c r="AV957" t="s">
        <v>102</v>
      </c>
      <c r="AW957" s="1" t="s">
        <v>372</v>
      </c>
    </row>
    <row r="958" spans="1:50" x14ac:dyDescent="0.25">
      <c r="A958" s="1">
        <v>957</v>
      </c>
      <c r="D958" t="s">
        <v>21</v>
      </c>
      <c r="J958" t="s">
        <v>26</v>
      </c>
      <c r="N958" t="s">
        <v>30</v>
      </c>
      <c r="P958">
        <f t="shared" si="262"/>
        <v>3</v>
      </c>
      <c r="Q958">
        <f t="shared" si="263"/>
        <v>1</v>
      </c>
      <c r="S958">
        <f t="shared" si="264"/>
        <v>0</v>
      </c>
      <c r="T958">
        <f t="shared" si="265"/>
        <v>0</v>
      </c>
      <c r="U958">
        <f t="shared" si="266"/>
        <v>1</v>
      </c>
      <c r="V958">
        <f t="shared" si="267"/>
        <v>0</v>
      </c>
      <c r="W958">
        <f t="shared" si="252"/>
        <v>0</v>
      </c>
      <c r="X958">
        <f t="shared" si="253"/>
        <v>0</v>
      </c>
      <c r="Y958">
        <f t="shared" si="254"/>
        <v>0</v>
      </c>
      <c r="Z958">
        <f t="shared" si="255"/>
        <v>0</v>
      </c>
      <c r="AA958">
        <f t="shared" si="256"/>
        <v>1</v>
      </c>
      <c r="AB958">
        <f t="shared" si="257"/>
        <v>0</v>
      </c>
      <c r="AC958">
        <f t="shared" si="258"/>
        <v>0</v>
      </c>
      <c r="AD958">
        <f t="shared" si="259"/>
        <v>0</v>
      </c>
      <c r="AE958">
        <f t="shared" si="260"/>
        <v>1</v>
      </c>
      <c r="AH958">
        <f t="shared" si="261"/>
        <v>3</v>
      </c>
      <c r="AI958">
        <f t="shared" si="268"/>
        <v>3</v>
      </c>
      <c r="AJ958" s="5" t="str">
        <f t="shared" si="269"/>
        <v>Correct</v>
      </c>
      <c r="AK958" s="37"/>
      <c r="AL958" t="s">
        <v>105</v>
      </c>
      <c r="AM958">
        <v>75</v>
      </c>
      <c r="AN958" t="s">
        <v>95</v>
      </c>
      <c r="AO958" t="s">
        <v>141</v>
      </c>
      <c r="AP958" t="s">
        <v>107</v>
      </c>
      <c r="AQ958" t="s">
        <v>98</v>
      </c>
      <c r="AR958" s="1" t="s">
        <v>80</v>
      </c>
      <c r="AT958" t="s">
        <v>100</v>
      </c>
      <c r="AU958" t="s">
        <v>104</v>
      </c>
      <c r="AV958" t="s">
        <v>102</v>
      </c>
      <c r="AW958" s="1" t="s">
        <v>373</v>
      </c>
      <c r="AX958" t="s">
        <v>98</v>
      </c>
    </row>
    <row r="959" spans="1:50" x14ac:dyDescent="0.25">
      <c r="A959" s="1">
        <v>958</v>
      </c>
      <c r="C959" t="s">
        <v>20</v>
      </c>
      <c r="D959" t="s">
        <v>21</v>
      </c>
      <c r="G959" t="s">
        <v>24</v>
      </c>
      <c r="P959">
        <f t="shared" si="262"/>
        <v>3</v>
      </c>
      <c r="Q959">
        <f t="shared" si="263"/>
        <v>1</v>
      </c>
      <c r="S959">
        <f t="shared" si="264"/>
        <v>0</v>
      </c>
      <c r="T959">
        <f t="shared" si="265"/>
        <v>1</v>
      </c>
      <c r="U959">
        <f t="shared" si="266"/>
        <v>1</v>
      </c>
      <c r="V959">
        <f t="shared" si="267"/>
        <v>0</v>
      </c>
      <c r="W959">
        <f t="shared" si="252"/>
        <v>0</v>
      </c>
      <c r="X959">
        <f t="shared" si="253"/>
        <v>1</v>
      </c>
      <c r="Y959">
        <f t="shared" si="254"/>
        <v>0</v>
      </c>
      <c r="Z959">
        <f t="shared" si="255"/>
        <v>0</v>
      </c>
      <c r="AA959">
        <f t="shared" si="256"/>
        <v>0</v>
      </c>
      <c r="AB959">
        <f t="shared" si="257"/>
        <v>0</v>
      </c>
      <c r="AC959">
        <f t="shared" si="258"/>
        <v>0</v>
      </c>
      <c r="AD959">
        <f t="shared" si="259"/>
        <v>0</v>
      </c>
      <c r="AE959">
        <f t="shared" si="260"/>
        <v>0</v>
      </c>
      <c r="AH959">
        <f t="shared" si="261"/>
        <v>3</v>
      </c>
      <c r="AI959">
        <f t="shared" si="268"/>
        <v>3</v>
      </c>
      <c r="AJ959" s="5" t="str">
        <f t="shared" si="269"/>
        <v>Correct</v>
      </c>
      <c r="AK959" s="37"/>
      <c r="AL959" t="s">
        <v>105</v>
      </c>
      <c r="AM959">
        <v>70</v>
      </c>
      <c r="AN959" t="s">
        <v>95</v>
      </c>
      <c r="AO959" t="s">
        <v>146</v>
      </c>
      <c r="AP959" t="s">
        <v>107</v>
      </c>
      <c r="AQ959" t="s">
        <v>98</v>
      </c>
      <c r="AR959" s="1" t="s">
        <v>80</v>
      </c>
      <c r="AS959" t="s">
        <v>114</v>
      </c>
      <c r="AT959" t="s">
        <v>100</v>
      </c>
      <c r="AU959" t="s">
        <v>104</v>
      </c>
      <c r="AV959" t="s">
        <v>102</v>
      </c>
      <c r="AW959" s="1" t="s">
        <v>373</v>
      </c>
      <c r="AX959" t="s">
        <v>102</v>
      </c>
    </row>
    <row r="960" spans="1:50" x14ac:dyDescent="0.25">
      <c r="A960" s="1">
        <v>959</v>
      </c>
      <c r="D960" t="s">
        <v>21</v>
      </c>
      <c r="J960" t="s">
        <v>26</v>
      </c>
      <c r="P960">
        <f t="shared" si="262"/>
        <v>2</v>
      </c>
      <c r="Q960">
        <f t="shared" si="263"/>
        <v>1.5</v>
      </c>
      <c r="S960">
        <f t="shared" si="264"/>
        <v>0</v>
      </c>
      <c r="T960">
        <f t="shared" si="265"/>
        <v>0</v>
      </c>
      <c r="U960">
        <f t="shared" si="266"/>
        <v>1</v>
      </c>
      <c r="V960">
        <f t="shared" si="267"/>
        <v>0</v>
      </c>
      <c r="W960">
        <f t="shared" si="252"/>
        <v>0</v>
      </c>
      <c r="X960">
        <f t="shared" si="253"/>
        <v>0</v>
      </c>
      <c r="Y960">
        <f t="shared" si="254"/>
        <v>0</v>
      </c>
      <c r="Z960">
        <f t="shared" si="255"/>
        <v>0</v>
      </c>
      <c r="AA960">
        <f t="shared" si="256"/>
        <v>1</v>
      </c>
      <c r="AB960">
        <f t="shared" si="257"/>
        <v>0</v>
      </c>
      <c r="AC960">
        <f t="shared" si="258"/>
        <v>0</v>
      </c>
      <c r="AD960">
        <f t="shared" si="259"/>
        <v>0</v>
      </c>
      <c r="AE960">
        <f t="shared" si="260"/>
        <v>0</v>
      </c>
      <c r="AH960">
        <f t="shared" si="261"/>
        <v>2</v>
      </c>
      <c r="AI960">
        <f t="shared" si="268"/>
        <v>2</v>
      </c>
      <c r="AJ960" s="5" t="str">
        <f t="shared" si="269"/>
        <v>Correct</v>
      </c>
      <c r="AK960" s="37"/>
      <c r="AL960" t="s">
        <v>105</v>
      </c>
      <c r="AM960">
        <v>68</v>
      </c>
      <c r="AN960" t="s">
        <v>95</v>
      </c>
      <c r="AO960" t="s">
        <v>147</v>
      </c>
      <c r="AP960" t="s">
        <v>107</v>
      </c>
      <c r="AQ960" t="s">
        <v>98</v>
      </c>
      <c r="AR960" s="1" t="s">
        <v>80</v>
      </c>
      <c r="AS960" t="s">
        <v>108</v>
      </c>
      <c r="AT960" t="s">
        <v>110</v>
      </c>
      <c r="AU960" t="s">
        <v>101</v>
      </c>
      <c r="AV960" t="s">
        <v>102</v>
      </c>
      <c r="AW960" s="1" t="s">
        <v>92</v>
      </c>
      <c r="AX960" t="s">
        <v>98</v>
      </c>
    </row>
    <row r="961" spans="1:50" x14ac:dyDescent="0.25">
      <c r="A961" s="1">
        <v>960</v>
      </c>
      <c r="M961" t="s">
        <v>29</v>
      </c>
      <c r="P961">
        <f t="shared" si="262"/>
        <v>1</v>
      </c>
      <c r="Q961">
        <f t="shared" si="263"/>
        <v>3</v>
      </c>
      <c r="S961">
        <f t="shared" si="264"/>
        <v>0</v>
      </c>
      <c r="T961">
        <f t="shared" si="265"/>
        <v>0</v>
      </c>
      <c r="U961">
        <f t="shared" si="266"/>
        <v>0</v>
      </c>
      <c r="V961">
        <f t="shared" si="267"/>
        <v>0</v>
      </c>
      <c r="W961">
        <f t="shared" si="252"/>
        <v>0</v>
      </c>
      <c r="X961">
        <f t="shared" si="253"/>
        <v>0</v>
      </c>
      <c r="Y961">
        <f t="shared" si="254"/>
        <v>0</v>
      </c>
      <c r="Z961">
        <f t="shared" si="255"/>
        <v>0</v>
      </c>
      <c r="AA961">
        <f t="shared" si="256"/>
        <v>0</v>
      </c>
      <c r="AB961">
        <f t="shared" si="257"/>
        <v>0</v>
      </c>
      <c r="AC961">
        <f t="shared" si="258"/>
        <v>0</v>
      </c>
      <c r="AD961">
        <f t="shared" si="259"/>
        <v>1</v>
      </c>
      <c r="AE961">
        <f t="shared" si="260"/>
        <v>0</v>
      </c>
      <c r="AH961">
        <f t="shared" si="261"/>
        <v>1</v>
      </c>
      <c r="AI961">
        <f t="shared" si="268"/>
        <v>1</v>
      </c>
      <c r="AJ961" s="5" t="str">
        <f t="shared" si="269"/>
        <v>Correct</v>
      </c>
      <c r="AK961" s="37"/>
      <c r="AL961" t="s">
        <v>105</v>
      </c>
      <c r="AM961">
        <v>68</v>
      </c>
      <c r="AN961" t="s">
        <v>95</v>
      </c>
      <c r="AO961" t="s">
        <v>148</v>
      </c>
      <c r="AP961" t="s">
        <v>107</v>
      </c>
      <c r="AQ961" t="s">
        <v>98</v>
      </c>
      <c r="AR961" s="1" t="s">
        <v>80</v>
      </c>
      <c r="AS961" t="s">
        <v>112</v>
      </c>
      <c r="AT961" t="s">
        <v>100</v>
      </c>
      <c r="AU961" t="s">
        <v>104</v>
      </c>
      <c r="AV961" t="s">
        <v>102</v>
      </c>
      <c r="AW961" s="1" t="s">
        <v>91</v>
      </c>
      <c r="AX961" t="s">
        <v>98</v>
      </c>
    </row>
    <row r="962" spans="1:50" x14ac:dyDescent="0.25">
      <c r="A962" s="1">
        <v>961</v>
      </c>
      <c r="B962" t="s">
        <v>19</v>
      </c>
      <c r="C962" t="s">
        <v>20</v>
      </c>
      <c r="J962" t="s">
        <v>26</v>
      </c>
      <c r="P962">
        <f t="shared" si="262"/>
        <v>3</v>
      </c>
      <c r="Q962">
        <f t="shared" si="263"/>
        <v>1</v>
      </c>
      <c r="S962">
        <f t="shared" si="264"/>
        <v>1</v>
      </c>
      <c r="T962">
        <f t="shared" si="265"/>
        <v>1</v>
      </c>
      <c r="U962">
        <f t="shared" si="266"/>
        <v>0</v>
      </c>
      <c r="V962">
        <f t="shared" si="267"/>
        <v>0</v>
      </c>
      <c r="W962">
        <f t="shared" ref="W962:W977" si="270">IF($P962&lt;3,IF($F962=$F$1,1,0),IF($F962=$F$1,$Q962,0))</f>
        <v>0</v>
      </c>
      <c r="X962">
        <f t="shared" ref="X962:X977" si="271">IF($P962&lt;3,IF($G962=$G$1,1,0),IF($G962=$G$1,$Q962,0))</f>
        <v>0</v>
      </c>
      <c r="Y962">
        <f t="shared" ref="Y962:Y977" si="272">IF($P962&lt;3,IF($H962=$H$1,1,0),IF($H962=$H$1,$Q962,0))</f>
        <v>0</v>
      </c>
      <c r="Z962">
        <f t="shared" ref="Z962:Z977" si="273">IF($P962&lt;3,IF($I962=$I$1,1,0),IF($I962=$I$1,$Q962,0))</f>
        <v>0</v>
      </c>
      <c r="AA962">
        <f t="shared" ref="AA962:AA977" si="274">IF($P962&lt;3,IF($J962=$J$1,1,0),IF($J962=$J$1,$Q962,0))</f>
        <v>1</v>
      </c>
      <c r="AB962">
        <f t="shared" ref="AB962:AB977" si="275">IF($P962&lt;3,IF($K962=$K$1,1,0),IF($K962=$K$1,$Q962,0))</f>
        <v>0</v>
      </c>
      <c r="AC962">
        <f t="shared" ref="AC962:AC977" si="276">IF($P962&lt;3,IF($L962=$L$1,1,0),IF($L962=$L$1,$Q962,0))</f>
        <v>0</v>
      </c>
      <c r="AD962">
        <f t="shared" ref="AD962:AD977" si="277">IF($P962&lt;3,IF($M962=$M$1,1,0),IF($M962=$M$1,$Q962,0))</f>
        <v>0</v>
      </c>
      <c r="AE962">
        <f t="shared" ref="AE962:AE977" si="278">IF($P962&lt;3,IF($N962=$N$1,1,0),IF($N962=$N$1,$Q962,0))</f>
        <v>0</v>
      </c>
      <c r="AH962">
        <f t="shared" ref="AH962:AH977" si="279">SUM(S962:AE962)</f>
        <v>3</v>
      </c>
      <c r="AI962">
        <f t="shared" si="268"/>
        <v>3</v>
      </c>
      <c r="AJ962" s="5" t="str">
        <f t="shared" si="269"/>
        <v>Correct</v>
      </c>
      <c r="AK962" s="37"/>
      <c r="AL962" t="s">
        <v>105</v>
      </c>
      <c r="AM962">
        <v>65</v>
      </c>
      <c r="AN962" t="s">
        <v>95</v>
      </c>
      <c r="AO962" t="s">
        <v>149</v>
      </c>
      <c r="AP962" t="s">
        <v>107</v>
      </c>
      <c r="AQ962" t="s">
        <v>98</v>
      </c>
      <c r="AR962" s="1" t="s">
        <v>80</v>
      </c>
      <c r="AS962" t="s">
        <v>114</v>
      </c>
      <c r="AT962" t="s">
        <v>100</v>
      </c>
      <c r="AU962" t="s">
        <v>104</v>
      </c>
      <c r="AV962" t="s">
        <v>102</v>
      </c>
      <c r="AW962" s="1" t="s">
        <v>91</v>
      </c>
      <c r="AX962" t="s">
        <v>98</v>
      </c>
    </row>
    <row r="963" spans="1:50" x14ac:dyDescent="0.25">
      <c r="A963" s="1">
        <v>962</v>
      </c>
      <c r="C963" t="s">
        <v>20</v>
      </c>
      <c r="D963" t="s">
        <v>21</v>
      </c>
      <c r="E963" t="s">
        <v>22</v>
      </c>
      <c r="J963" t="s">
        <v>26</v>
      </c>
      <c r="N963" t="s">
        <v>30</v>
      </c>
      <c r="P963">
        <f t="shared" ref="P963:P977" si="280">COUNTA(B963:N963)</f>
        <v>5</v>
      </c>
      <c r="Q963">
        <f t="shared" ref="Q963:Q977" si="281">3/P963</f>
        <v>0.6</v>
      </c>
      <c r="S963">
        <f t="shared" ref="S963:S977" si="282">IF($P963&lt;3,IF($B963=$B$1,1,0),IF($B963=$B$1,$Q963,0))</f>
        <v>0</v>
      </c>
      <c r="T963">
        <f t="shared" ref="T963:T977" si="283">IF($P963&lt;3,IF($C963=$C$1,1,0),IF($C963=$C$1,$Q963,0))</f>
        <v>0.6</v>
      </c>
      <c r="U963">
        <f t="shared" ref="U963:U977" si="284">IF($P963&lt;3,IF($D963=$D$1,1,0),IF($D963=$D$1,$Q963,0))</f>
        <v>0.6</v>
      </c>
      <c r="V963">
        <f t="shared" ref="V963:V977" si="285">IF($P963&lt;3,IF($E963=$E$1,1,0),IF($E963=$E$1,$Q963,0))</f>
        <v>0.6</v>
      </c>
      <c r="W963">
        <f t="shared" si="270"/>
        <v>0</v>
      </c>
      <c r="X963">
        <f t="shared" si="271"/>
        <v>0</v>
      </c>
      <c r="Y963">
        <f t="shared" si="272"/>
        <v>0</v>
      </c>
      <c r="Z963">
        <f t="shared" si="273"/>
        <v>0</v>
      </c>
      <c r="AA963">
        <f t="shared" si="274"/>
        <v>0.6</v>
      </c>
      <c r="AB963">
        <f t="shared" si="275"/>
        <v>0</v>
      </c>
      <c r="AC963">
        <f t="shared" si="276"/>
        <v>0</v>
      </c>
      <c r="AD963">
        <f t="shared" si="277"/>
        <v>0</v>
      </c>
      <c r="AE963">
        <f t="shared" si="278"/>
        <v>0.6</v>
      </c>
      <c r="AH963">
        <f t="shared" si="279"/>
        <v>3</v>
      </c>
      <c r="AI963">
        <f t="shared" ref="AI963:AI977" si="286">P963</f>
        <v>5</v>
      </c>
      <c r="AJ963" s="5" t="str">
        <f t="shared" ref="AJ963:AJ977" si="287">IF(AH963=AI963,"Correct",IF(AH963=3,"Correct","Wrong"))</f>
        <v>Correct</v>
      </c>
      <c r="AK963" s="37"/>
      <c r="AL963" t="s">
        <v>105</v>
      </c>
      <c r="AM963">
        <v>71</v>
      </c>
      <c r="AN963" t="s">
        <v>95</v>
      </c>
      <c r="AO963" t="s">
        <v>149</v>
      </c>
      <c r="AP963" t="s">
        <v>107</v>
      </c>
      <c r="AQ963" t="s">
        <v>98</v>
      </c>
      <c r="AR963" s="1" t="s">
        <v>80</v>
      </c>
      <c r="AS963" t="s">
        <v>126</v>
      </c>
      <c r="AT963" t="s">
        <v>110</v>
      </c>
      <c r="AU963" t="s">
        <v>104</v>
      </c>
      <c r="AV963" t="s">
        <v>102</v>
      </c>
      <c r="AW963" s="1" t="s">
        <v>91</v>
      </c>
      <c r="AX963" t="s">
        <v>102</v>
      </c>
    </row>
    <row r="964" spans="1:50" x14ac:dyDescent="0.25">
      <c r="A964" s="1">
        <v>963</v>
      </c>
      <c r="C964" t="s">
        <v>20</v>
      </c>
      <c r="H964" t="s">
        <v>25</v>
      </c>
      <c r="J964" t="s">
        <v>26</v>
      </c>
      <c r="L964" t="s">
        <v>28</v>
      </c>
      <c r="P964">
        <f t="shared" si="280"/>
        <v>4</v>
      </c>
      <c r="Q964">
        <f t="shared" si="281"/>
        <v>0.75</v>
      </c>
      <c r="S964">
        <f t="shared" si="282"/>
        <v>0</v>
      </c>
      <c r="T964">
        <f t="shared" si="283"/>
        <v>0.75</v>
      </c>
      <c r="U964">
        <f t="shared" si="284"/>
        <v>0</v>
      </c>
      <c r="V964">
        <f t="shared" si="285"/>
        <v>0</v>
      </c>
      <c r="W964">
        <f t="shared" si="270"/>
        <v>0</v>
      </c>
      <c r="X964">
        <f t="shared" si="271"/>
        <v>0</v>
      </c>
      <c r="Y964">
        <f t="shared" si="272"/>
        <v>0.75</v>
      </c>
      <c r="Z964">
        <f t="shared" si="273"/>
        <v>0</v>
      </c>
      <c r="AA964">
        <f t="shared" si="274"/>
        <v>0.75</v>
      </c>
      <c r="AB964">
        <f t="shared" si="275"/>
        <v>0</v>
      </c>
      <c r="AC964">
        <f t="shared" si="276"/>
        <v>0.75</v>
      </c>
      <c r="AD964">
        <f t="shared" si="277"/>
        <v>0</v>
      </c>
      <c r="AE964">
        <f t="shared" si="278"/>
        <v>0</v>
      </c>
      <c r="AH964">
        <f t="shared" si="279"/>
        <v>3</v>
      </c>
      <c r="AI964">
        <f t="shared" si="286"/>
        <v>4</v>
      </c>
      <c r="AJ964" s="5" t="str">
        <f t="shared" si="287"/>
        <v>Correct</v>
      </c>
      <c r="AK964" s="37"/>
      <c r="AL964" t="s">
        <v>94</v>
      </c>
      <c r="AM964">
        <v>79</v>
      </c>
      <c r="AN964" t="s">
        <v>95</v>
      </c>
      <c r="AO964" t="s">
        <v>142</v>
      </c>
      <c r="AP964" t="s">
        <v>107</v>
      </c>
      <c r="AQ964" t="s">
        <v>98</v>
      </c>
      <c r="AR964" s="1" t="s">
        <v>80</v>
      </c>
      <c r="AS964" t="s">
        <v>99</v>
      </c>
      <c r="AT964" t="s">
        <v>103</v>
      </c>
      <c r="AU964" t="s">
        <v>104</v>
      </c>
      <c r="AV964" t="s">
        <v>102</v>
      </c>
      <c r="AW964" s="1"/>
      <c r="AX964" t="s">
        <v>98</v>
      </c>
    </row>
    <row r="965" spans="1:50" x14ac:dyDescent="0.25">
      <c r="A965" s="1">
        <v>964</v>
      </c>
      <c r="D965" t="s">
        <v>21</v>
      </c>
      <c r="J965" t="s">
        <v>26</v>
      </c>
      <c r="P965">
        <f t="shared" si="280"/>
        <v>2</v>
      </c>
      <c r="Q965">
        <f t="shared" si="281"/>
        <v>1.5</v>
      </c>
      <c r="S965">
        <f t="shared" si="282"/>
        <v>0</v>
      </c>
      <c r="T965">
        <f t="shared" si="283"/>
        <v>0</v>
      </c>
      <c r="U965">
        <f t="shared" si="284"/>
        <v>1</v>
      </c>
      <c r="V965">
        <f t="shared" si="285"/>
        <v>0</v>
      </c>
      <c r="W965">
        <f t="shared" si="270"/>
        <v>0</v>
      </c>
      <c r="X965">
        <f t="shared" si="271"/>
        <v>0</v>
      </c>
      <c r="Y965">
        <f t="shared" si="272"/>
        <v>0</v>
      </c>
      <c r="Z965">
        <f t="shared" si="273"/>
        <v>0</v>
      </c>
      <c r="AA965">
        <f t="shared" si="274"/>
        <v>1</v>
      </c>
      <c r="AB965">
        <f t="shared" si="275"/>
        <v>0</v>
      </c>
      <c r="AC965">
        <f t="shared" si="276"/>
        <v>0</v>
      </c>
      <c r="AD965">
        <f t="shared" si="277"/>
        <v>0</v>
      </c>
      <c r="AE965">
        <f t="shared" si="278"/>
        <v>0</v>
      </c>
      <c r="AH965">
        <f t="shared" si="279"/>
        <v>2</v>
      </c>
      <c r="AI965">
        <f t="shared" si="286"/>
        <v>2</v>
      </c>
      <c r="AJ965" s="5" t="str">
        <f t="shared" si="287"/>
        <v>Correct</v>
      </c>
      <c r="AK965" s="37"/>
      <c r="AL965" t="s">
        <v>105</v>
      </c>
      <c r="AM965">
        <v>64</v>
      </c>
      <c r="AN965" t="s">
        <v>95</v>
      </c>
      <c r="AO965" t="s">
        <v>150</v>
      </c>
      <c r="AP965" t="s">
        <v>107</v>
      </c>
      <c r="AQ965" t="s">
        <v>98</v>
      </c>
      <c r="AR965" s="1" t="s">
        <v>80</v>
      </c>
      <c r="AS965" t="s">
        <v>114</v>
      </c>
      <c r="AT965" t="s">
        <v>110</v>
      </c>
      <c r="AU965" t="s">
        <v>104</v>
      </c>
      <c r="AV965" t="s">
        <v>102</v>
      </c>
      <c r="AW965" s="1" t="s">
        <v>92</v>
      </c>
      <c r="AX965" t="s">
        <v>98</v>
      </c>
    </row>
    <row r="966" spans="1:50" x14ac:dyDescent="0.25">
      <c r="A966" s="1">
        <v>965</v>
      </c>
      <c r="B966" t="s">
        <v>19</v>
      </c>
      <c r="C966" t="s">
        <v>20</v>
      </c>
      <c r="P966">
        <f t="shared" si="280"/>
        <v>2</v>
      </c>
      <c r="Q966">
        <f t="shared" si="281"/>
        <v>1.5</v>
      </c>
      <c r="S966">
        <f t="shared" si="282"/>
        <v>1</v>
      </c>
      <c r="T966">
        <f t="shared" si="283"/>
        <v>1</v>
      </c>
      <c r="U966">
        <f t="shared" si="284"/>
        <v>0</v>
      </c>
      <c r="V966">
        <f t="shared" si="285"/>
        <v>0</v>
      </c>
      <c r="W966">
        <f t="shared" si="270"/>
        <v>0</v>
      </c>
      <c r="X966">
        <f t="shared" si="271"/>
        <v>0</v>
      </c>
      <c r="Y966">
        <f t="shared" si="272"/>
        <v>0</v>
      </c>
      <c r="Z966">
        <f t="shared" si="273"/>
        <v>0</v>
      </c>
      <c r="AA966">
        <f t="shared" si="274"/>
        <v>0</v>
      </c>
      <c r="AB966">
        <f t="shared" si="275"/>
        <v>0</v>
      </c>
      <c r="AC966">
        <f t="shared" si="276"/>
        <v>0</v>
      </c>
      <c r="AD966">
        <f t="shared" si="277"/>
        <v>0</v>
      </c>
      <c r="AE966">
        <f t="shared" si="278"/>
        <v>0</v>
      </c>
      <c r="AH966">
        <f t="shared" si="279"/>
        <v>2</v>
      </c>
      <c r="AI966">
        <f t="shared" si="286"/>
        <v>2</v>
      </c>
      <c r="AJ966" s="5" t="str">
        <f t="shared" si="287"/>
        <v>Correct</v>
      </c>
      <c r="AK966" s="37"/>
      <c r="AL966" t="s">
        <v>105</v>
      </c>
      <c r="AM966">
        <v>73</v>
      </c>
      <c r="AN966" t="s">
        <v>95</v>
      </c>
      <c r="AO966" t="s">
        <v>151</v>
      </c>
      <c r="AP966" t="s">
        <v>107</v>
      </c>
      <c r="AQ966" t="s">
        <v>98</v>
      </c>
      <c r="AR966" s="1"/>
      <c r="AS966" t="s">
        <v>112</v>
      </c>
      <c r="AT966" t="s">
        <v>110</v>
      </c>
      <c r="AU966" t="s">
        <v>104</v>
      </c>
      <c r="AV966" t="s">
        <v>102</v>
      </c>
      <c r="AW966" s="1" t="s">
        <v>373</v>
      </c>
      <c r="AX966" t="s">
        <v>98</v>
      </c>
    </row>
    <row r="967" spans="1:50" x14ac:dyDescent="0.25">
      <c r="A967" s="1">
        <v>966</v>
      </c>
      <c r="C967" t="s">
        <v>20</v>
      </c>
      <c r="J967" t="s">
        <v>26</v>
      </c>
      <c r="N967" t="s">
        <v>30</v>
      </c>
      <c r="P967">
        <f t="shared" si="280"/>
        <v>3</v>
      </c>
      <c r="Q967">
        <f t="shared" si="281"/>
        <v>1</v>
      </c>
      <c r="S967">
        <f t="shared" si="282"/>
        <v>0</v>
      </c>
      <c r="T967">
        <f t="shared" si="283"/>
        <v>1</v>
      </c>
      <c r="U967">
        <f t="shared" si="284"/>
        <v>0</v>
      </c>
      <c r="V967">
        <f t="shared" si="285"/>
        <v>0</v>
      </c>
      <c r="W967">
        <f t="shared" si="270"/>
        <v>0</v>
      </c>
      <c r="X967">
        <f t="shared" si="271"/>
        <v>0</v>
      </c>
      <c r="Y967">
        <f t="shared" si="272"/>
        <v>0</v>
      </c>
      <c r="Z967">
        <f t="shared" si="273"/>
        <v>0</v>
      </c>
      <c r="AA967">
        <f t="shared" si="274"/>
        <v>1</v>
      </c>
      <c r="AB967">
        <f t="shared" si="275"/>
        <v>0</v>
      </c>
      <c r="AC967">
        <f t="shared" si="276"/>
        <v>0</v>
      </c>
      <c r="AD967">
        <f t="shared" si="277"/>
        <v>0</v>
      </c>
      <c r="AE967">
        <f t="shared" si="278"/>
        <v>1</v>
      </c>
      <c r="AH967">
        <f t="shared" si="279"/>
        <v>3</v>
      </c>
      <c r="AI967">
        <f t="shared" si="286"/>
        <v>3</v>
      </c>
      <c r="AJ967" s="5" t="str">
        <f t="shared" si="287"/>
        <v>Correct</v>
      </c>
      <c r="AK967" s="37"/>
      <c r="AL967" t="s">
        <v>105</v>
      </c>
      <c r="AM967">
        <v>79</v>
      </c>
      <c r="AN967" t="s">
        <v>95</v>
      </c>
      <c r="AO967" t="s">
        <v>96</v>
      </c>
      <c r="AR967" s="1" t="s">
        <v>80</v>
      </c>
      <c r="AS967" t="s">
        <v>99</v>
      </c>
      <c r="AT967" t="s">
        <v>110</v>
      </c>
      <c r="AU967" t="s">
        <v>104</v>
      </c>
      <c r="AV967" t="s">
        <v>102</v>
      </c>
      <c r="AW967" s="1" t="s">
        <v>487</v>
      </c>
      <c r="AX967" t="s">
        <v>102</v>
      </c>
    </row>
    <row r="968" spans="1:50" x14ac:dyDescent="0.25">
      <c r="A968" s="1">
        <v>967</v>
      </c>
      <c r="D968" t="s">
        <v>21</v>
      </c>
      <c r="K968" t="s">
        <v>27</v>
      </c>
      <c r="N968" t="s">
        <v>30</v>
      </c>
      <c r="P968">
        <f t="shared" si="280"/>
        <v>3</v>
      </c>
      <c r="Q968">
        <f t="shared" si="281"/>
        <v>1</v>
      </c>
      <c r="S968">
        <f t="shared" si="282"/>
        <v>0</v>
      </c>
      <c r="T968">
        <f t="shared" si="283"/>
        <v>0</v>
      </c>
      <c r="U968">
        <f t="shared" si="284"/>
        <v>1</v>
      </c>
      <c r="V968">
        <f t="shared" si="285"/>
        <v>0</v>
      </c>
      <c r="W968">
        <f t="shared" si="270"/>
        <v>0</v>
      </c>
      <c r="X968">
        <f t="shared" si="271"/>
        <v>0</v>
      </c>
      <c r="Y968">
        <f t="shared" si="272"/>
        <v>0</v>
      </c>
      <c r="Z968">
        <f t="shared" si="273"/>
        <v>0</v>
      </c>
      <c r="AA968">
        <f t="shared" si="274"/>
        <v>0</v>
      </c>
      <c r="AB968">
        <f t="shared" si="275"/>
        <v>1</v>
      </c>
      <c r="AC968">
        <f t="shared" si="276"/>
        <v>0</v>
      </c>
      <c r="AD968">
        <f t="shared" si="277"/>
        <v>0</v>
      </c>
      <c r="AE968">
        <f t="shared" si="278"/>
        <v>1</v>
      </c>
      <c r="AH968">
        <f t="shared" si="279"/>
        <v>3</v>
      </c>
      <c r="AI968">
        <f t="shared" si="286"/>
        <v>3</v>
      </c>
      <c r="AJ968" s="5" t="str">
        <f t="shared" si="287"/>
        <v>Correct</v>
      </c>
      <c r="AK968" s="37"/>
      <c r="AL968" t="s">
        <v>94</v>
      </c>
      <c r="AM968">
        <v>65</v>
      </c>
      <c r="AN968" t="s">
        <v>95</v>
      </c>
      <c r="AO968" t="s">
        <v>117</v>
      </c>
      <c r="AP968" t="s">
        <v>97</v>
      </c>
      <c r="AQ968" t="s">
        <v>98</v>
      </c>
      <c r="AR968" s="1" t="s">
        <v>80</v>
      </c>
      <c r="AS968" t="s">
        <v>114</v>
      </c>
      <c r="AT968" t="s">
        <v>100</v>
      </c>
      <c r="AU968" t="s">
        <v>101</v>
      </c>
      <c r="AV968" t="s">
        <v>102</v>
      </c>
      <c r="AW968" s="1" t="s">
        <v>92</v>
      </c>
      <c r="AX968" t="s">
        <v>102</v>
      </c>
    </row>
    <row r="969" spans="1:50" x14ac:dyDescent="0.25">
      <c r="A969" s="1">
        <v>968</v>
      </c>
      <c r="B969" t="s">
        <v>19</v>
      </c>
      <c r="D969" t="s">
        <v>21</v>
      </c>
      <c r="J969" t="s">
        <v>26</v>
      </c>
      <c r="K969" t="s">
        <v>27</v>
      </c>
      <c r="M969" t="s">
        <v>29</v>
      </c>
      <c r="N969" t="s">
        <v>30</v>
      </c>
      <c r="P969">
        <f t="shared" si="280"/>
        <v>6</v>
      </c>
      <c r="Q969">
        <f t="shared" si="281"/>
        <v>0.5</v>
      </c>
      <c r="S969">
        <f t="shared" si="282"/>
        <v>0.5</v>
      </c>
      <c r="T969">
        <f t="shared" si="283"/>
        <v>0</v>
      </c>
      <c r="U969">
        <f t="shared" si="284"/>
        <v>0.5</v>
      </c>
      <c r="V969">
        <f t="shared" si="285"/>
        <v>0</v>
      </c>
      <c r="W969">
        <f t="shared" si="270"/>
        <v>0</v>
      </c>
      <c r="X969">
        <f t="shared" si="271"/>
        <v>0</v>
      </c>
      <c r="Y969">
        <f t="shared" si="272"/>
        <v>0</v>
      </c>
      <c r="Z969">
        <f t="shared" si="273"/>
        <v>0</v>
      </c>
      <c r="AA969">
        <f t="shared" si="274"/>
        <v>0.5</v>
      </c>
      <c r="AB969">
        <f t="shared" si="275"/>
        <v>0.5</v>
      </c>
      <c r="AC969">
        <f t="shared" si="276"/>
        <v>0</v>
      </c>
      <c r="AD969">
        <f t="shared" si="277"/>
        <v>0.5</v>
      </c>
      <c r="AE969">
        <f t="shared" si="278"/>
        <v>0.5</v>
      </c>
      <c r="AH969">
        <f t="shared" si="279"/>
        <v>3</v>
      </c>
      <c r="AI969">
        <f t="shared" si="286"/>
        <v>6</v>
      </c>
      <c r="AJ969" s="5" t="str">
        <f t="shared" si="287"/>
        <v>Correct</v>
      </c>
      <c r="AK969" s="37"/>
      <c r="AL969" t="s">
        <v>105</v>
      </c>
      <c r="AM969">
        <v>71</v>
      </c>
      <c r="AN969" t="s">
        <v>95</v>
      </c>
      <c r="AO969" t="s">
        <v>152</v>
      </c>
      <c r="AP969" t="s">
        <v>107</v>
      </c>
      <c r="AQ969" t="s">
        <v>98</v>
      </c>
      <c r="AR969" s="1" t="s">
        <v>80</v>
      </c>
      <c r="AS969" t="s">
        <v>126</v>
      </c>
      <c r="AT969" t="s">
        <v>153</v>
      </c>
      <c r="AU969" t="s">
        <v>104</v>
      </c>
      <c r="AV969" t="s">
        <v>102</v>
      </c>
      <c r="AW969" s="1" t="s">
        <v>373</v>
      </c>
      <c r="AX969" t="s">
        <v>102</v>
      </c>
    </row>
    <row r="970" spans="1:50" x14ac:dyDescent="0.25">
      <c r="A970" s="1">
        <v>969</v>
      </c>
      <c r="J970" t="s">
        <v>26</v>
      </c>
      <c r="P970">
        <f t="shared" si="280"/>
        <v>1</v>
      </c>
      <c r="Q970">
        <f t="shared" si="281"/>
        <v>3</v>
      </c>
      <c r="S970">
        <f t="shared" si="282"/>
        <v>0</v>
      </c>
      <c r="T970">
        <f t="shared" si="283"/>
        <v>0</v>
      </c>
      <c r="U970">
        <f t="shared" si="284"/>
        <v>0</v>
      </c>
      <c r="V970">
        <f t="shared" si="285"/>
        <v>0</v>
      </c>
      <c r="W970">
        <f t="shared" si="270"/>
        <v>0</v>
      </c>
      <c r="X970">
        <f t="shared" si="271"/>
        <v>0</v>
      </c>
      <c r="Y970">
        <f t="shared" si="272"/>
        <v>0</v>
      </c>
      <c r="Z970">
        <f t="shared" si="273"/>
        <v>0</v>
      </c>
      <c r="AA970">
        <f t="shared" si="274"/>
        <v>1</v>
      </c>
      <c r="AB970">
        <f t="shared" si="275"/>
        <v>0</v>
      </c>
      <c r="AC970">
        <f t="shared" si="276"/>
        <v>0</v>
      </c>
      <c r="AD970">
        <f t="shared" si="277"/>
        <v>0</v>
      </c>
      <c r="AE970">
        <f t="shared" si="278"/>
        <v>0</v>
      </c>
      <c r="AH970">
        <f t="shared" si="279"/>
        <v>1</v>
      </c>
      <c r="AI970">
        <f t="shared" si="286"/>
        <v>1</v>
      </c>
      <c r="AJ970" s="5" t="str">
        <f t="shared" si="287"/>
        <v>Correct</v>
      </c>
      <c r="AK970" s="37"/>
      <c r="AL970" t="s">
        <v>94</v>
      </c>
      <c r="AM970">
        <v>78</v>
      </c>
      <c r="AN970" t="s">
        <v>95</v>
      </c>
      <c r="AO970" t="s">
        <v>117</v>
      </c>
      <c r="AP970" t="s">
        <v>128</v>
      </c>
      <c r="AQ970" t="s">
        <v>98</v>
      </c>
      <c r="AR970" s="1" t="s">
        <v>80</v>
      </c>
      <c r="AS970" t="s">
        <v>99</v>
      </c>
      <c r="AT970" t="s">
        <v>110</v>
      </c>
      <c r="AU970" t="s">
        <v>104</v>
      </c>
      <c r="AV970" t="s">
        <v>102</v>
      </c>
      <c r="AW970" s="1" t="s">
        <v>91</v>
      </c>
      <c r="AX970" t="s">
        <v>98</v>
      </c>
    </row>
    <row r="971" spans="1:50" x14ac:dyDescent="0.25">
      <c r="A971" s="1">
        <v>970</v>
      </c>
      <c r="L971" t="s">
        <v>28</v>
      </c>
      <c r="P971">
        <f t="shared" si="280"/>
        <v>1</v>
      </c>
      <c r="Q971">
        <f t="shared" si="281"/>
        <v>3</v>
      </c>
      <c r="S971">
        <f t="shared" si="282"/>
        <v>0</v>
      </c>
      <c r="T971">
        <f t="shared" si="283"/>
        <v>0</v>
      </c>
      <c r="U971">
        <f t="shared" si="284"/>
        <v>0</v>
      </c>
      <c r="V971">
        <f t="shared" si="285"/>
        <v>0</v>
      </c>
      <c r="W971">
        <f t="shared" si="270"/>
        <v>0</v>
      </c>
      <c r="X971">
        <f t="shared" si="271"/>
        <v>0</v>
      </c>
      <c r="Y971">
        <f t="shared" si="272"/>
        <v>0</v>
      </c>
      <c r="Z971">
        <f t="shared" si="273"/>
        <v>0</v>
      </c>
      <c r="AA971">
        <f t="shared" si="274"/>
        <v>0</v>
      </c>
      <c r="AB971">
        <f t="shared" si="275"/>
        <v>0</v>
      </c>
      <c r="AC971">
        <f t="shared" si="276"/>
        <v>1</v>
      </c>
      <c r="AD971">
        <f t="shared" si="277"/>
        <v>0</v>
      </c>
      <c r="AE971">
        <f t="shared" si="278"/>
        <v>0</v>
      </c>
      <c r="AH971">
        <f t="shared" si="279"/>
        <v>1</v>
      </c>
      <c r="AI971">
        <f t="shared" si="286"/>
        <v>1</v>
      </c>
      <c r="AJ971" s="5" t="str">
        <f t="shared" si="287"/>
        <v>Correct</v>
      </c>
      <c r="AK971" s="37"/>
      <c r="AL971" t="s">
        <v>105</v>
      </c>
      <c r="AM971">
        <v>66</v>
      </c>
      <c r="AN971" t="s">
        <v>95</v>
      </c>
      <c r="AO971" t="s">
        <v>154</v>
      </c>
      <c r="AP971" t="s">
        <v>107</v>
      </c>
      <c r="AR971" s="1" t="s">
        <v>80</v>
      </c>
      <c r="AS971" t="s">
        <v>126</v>
      </c>
      <c r="AT971" t="s">
        <v>100</v>
      </c>
      <c r="AU971" t="s">
        <v>104</v>
      </c>
      <c r="AV971" t="s">
        <v>102</v>
      </c>
      <c r="AW971" s="1" t="s">
        <v>91</v>
      </c>
      <c r="AX971" t="s">
        <v>98</v>
      </c>
    </row>
    <row r="972" spans="1:50" x14ac:dyDescent="0.25">
      <c r="A972" s="1">
        <v>971</v>
      </c>
      <c r="C972" t="s">
        <v>20</v>
      </c>
      <c r="D972" t="s">
        <v>21</v>
      </c>
      <c r="P972">
        <f t="shared" si="280"/>
        <v>2</v>
      </c>
      <c r="Q972">
        <f t="shared" si="281"/>
        <v>1.5</v>
      </c>
      <c r="S972">
        <f t="shared" si="282"/>
        <v>0</v>
      </c>
      <c r="T972">
        <f t="shared" si="283"/>
        <v>1</v>
      </c>
      <c r="U972">
        <f t="shared" si="284"/>
        <v>1</v>
      </c>
      <c r="V972">
        <f t="shared" si="285"/>
        <v>0</v>
      </c>
      <c r="W972">
        <f t="shared" si="270"/>
        <v>0</v>
      </c>
      <c r="X972">
        <f t="shared" si="271"/>
        <v>0</v>
      </c>
      <c r="Y972">
        <f t="shared" si="272"/>
        <v>0</v>
      </c>
      <c r="Z972">
        <f t="shared" si="273"/>
        <v>0</v>
      </c>
      <c r="AA972">
        <f t="shared" si="274"/>
        <v>0</v>
      </c>
      <c r="AB972">
        <f t="shared" si="275"/>
        <v>0</v>
      </c>
      <c r="AC972">
        <f t="shared" si="276"/>
        <v>0</v>
      </c>
      <c r="AD972">
        <f t="shared" si="277"/>
        <v>0</v>
      </c>
      <c r="AE972">
        <f t="shared" si="278"/>
        <v>0</v>
      </c>
      <c r="AH972">
        <f t="shared" si="279"/>
        <v>2</v>
      </c>
      <c r="AI972">
        <f t="shared" si="286"/>
        <v>2</v>
      </c>
      <c r="AJ972" s="5" t="str">
        <f t="shared" si="287"/>
        <v>Correct</v>
      </c>
      <c r="AK972" s="37"/>
      <c r="AL972" t="s">
        <v>105</v>
      </c>
      <c r="AM972">
        <v>72</v>
      </c>
      <c r="AN972" t="s">
        <v>95</v>
      </c>
      <c r="AO972" t="s">
        <v>138</v>
      </c>
      <c r="AP972" t="s">
        <v>107</v>
      </c>
      <c r="AQ972" t="s">
        <v>98</v>
      </c>
      <c r="AR972" s="1" t="s">
        <v>80</v>
      </c>
      <c r="AS972" t="s">
        <v>114</v>
      </c>
      <c r="AT972" t="s">
        <v>100</v>
      </c>
      <c r="AU972" t="s">
        <v>104</v>
      </c>
      <c r="AV972" t="s">
        <v>102</v>
      </c>
      <c r="AW972" s="1" t="s">
        <v>373</v>
      </c>
      <c r="AX972" t="s">
        <v>98</v>
      </c>
    </row>
    <row r="973" spans="1:50" x14ac:dyDescent="0.25">
      <c r="A973" s="1">
        <v>972</v>
      </c>
      <c r="C973" t="s">
        <v>20</v>
      </c>
      <c r="D973" t="s">
        <v>21</v>
      </c>
      <c r="J973" t="s">
        <v>26</v>
      </c>
      <c r="P973">
        <f t="shared" si="280"/>
        <v>3</v>
      </c>
      <c r="Q973">
        <f t="shared" si="281"/>
        <v>1</v>
      </c>
      <c r="S973">
        <f t="shared" si="282"/>
        <v>0</v>
      </c>
      <c r="T973">
        <f t="shared" si="283"/>
        <v>1</v>
      </c>
      <c r="U973">
        <f t="shared" si="284"/>
        <v>1</v>
      </c>
      <c r="V973">
        <f t="shared" si="285"/>
        <v>0</v>
      </c>
      <c r="W973">
        <f t="shared" si="270"/>
        <v>0</v>
      </c>
      <c r="X973">
        <f t="shared" si="271"/>
        <v>0</v>
      </c>
      <c r="Y973">
        <f t="shared" si="272"/>
        <v>0</v>
      </c>
      <c r="Z973">
        <f t="shared" si="273"/>
        <v>0</v>
      </c>
      <c r="AA973">
        <f t="shared" si="274"/>
        <v>1</v>
      </c>
      <c r="AB973">
        <f t="shared" si="275"/>
        <v>0</v>
      </c>
      <c r="AC973">
        <f t="shared" si="276"/>
        <v>0</v>
      </c>
      <c r="AD973">
        <f t="shared" si="277"/>
        <v>0</v>
      </c>
      <c r="AE973">
        <f t="shared" si="278"/>
        <v>0</v>
      </c>
      <c r="AH973">
        <f t="shared" si="279"/>
        <v>3</v>
      </c>
      <c r="AI973">
        <f t="shared" si="286"/>
        <v>3</v>
      </c>
      <c r="AJ973" s="5" t="str">
        <f t="shared" si="287"/>
        <v>Correct</v>
      </c>
      <c r="AK973" s="37"/>
      <c r="AL973" t="s">
        <v>105</v>
      </c>
      <c r="AM973">
        <v>75</v>
      </c>
      <c r="AN973" t="s">
        <v>95</v>
      </c>
      <c r="AO973" t="s">
        <v>130</v>
      </c>
      <c r="AP973" t="s">
        <v>107</v>
      </c>
      <c r="AR973" s="1" t="s">
        <v>80</v>
      </c>
      <c r="AS973" t="s">
        <v>114</v>
      </c>
      <c r="AT973" t="s">
        <v>110</v>
      </c>
      <c r="AU973" t="s">
        <v>104</v>
      </c>
      <c r="AV973" t="s">
        <v>102</v>
      </c>
      <c r="AW973" s="1" t="s">
        <v>91</v>
      </c>
    </row>
    <row r="974" spans="1:50" x14ac:dyDescent="0.25">
      <c r="A974" s="1">
        <v>973</v>
      </c>
      <c r="P974">
        <f t="shared" si="280"/>
        <v>0</v>
      </c>
      <c r="Q974" t="e">
        <f t="shared" si="281"/>
        <v>#DIV/0!</v>
      </c>
      <c r="S974">
        <f t="shared" si="282"/>
        <v>0</v>
      </c>
      <c r="T974">
        <f t="shared" si="283"/>
        <v>0</v>
      </c>
      <c r="U974">
        <f t="shared" si="284"/>
        <v>0</v>
      </c>
      <c r="V974">
        <f t="shared" si="285"/>
        <v>0</v>
      </c>
      <c r="W974">
        <f t="shared" si="270"/>
        <v>0</v>
      </c>
      <c r="X974">
        <f t="shared" si="271"/>
        <v>0</v>
      </c>
      <c r="Y974">
        <f t="shared" si="272"/>
        <v>0</v>
      </c>
      <c r="Z974">
        <f t="shared" si="273"/>
        <v>0</v>
      </c>
      <c r="AA974">
        <f t="shared" si="274"/>
        <v>0</v>
      </c>
      <c r="AB974">
        <f t="shared" si="275"/>
        <v>0</v>
      </c>
      <c r="AC974">
        <f t="shared" si="276"/>
        <v>0</v>
      </c>
      <c r="AD974">
        <f t="shared" si="277"/>
        <v>0</v>
      </c>
      <c r="AE974">
        <f t="shared" si="278"/>
        <v>0</v>
      </c>
      <c r="AH974">
        <f t="shared" si="279"/>
        <v>0</v>
      </c>
      <c r="AI974">
        <f t="shared" si="286"/>
        <v>0</v>
      </c>
      <c r="AJ974" s="5" t="str">
        <f t="shared" si="287"/>
        <v>Correct</v>
      </c>
      <c r="AK974" s="37"/>
      <c r="AL974" t="s">
        <v>94</v>
      </c>
      <c r="AM974">
        <v>69</v>
      </c>
      <c r="AN974" t="s">
        <v>95</v>
      </c>
      <c r="AO974" t="s">
        <v>155</v>
      </c>
      <c r="AP974" t="s">
        <v>107</v>
      </c>
      <c r="AQ974" t="s">
        <v>102</v>
      </c>
      <c r="AR974" s="1" t="s">
        <v>80</v>
      </c>
      <c r="AT974" t="s">
        <v>110</v>
      </c>
      <c r="AU974" t="s">
        <v>104</v>
      </c>
      <c r="AV974" t="s">
        <v>102</v>
      </c>
      <c r="AW974" s="1" t="s">
        <v>91</v>
      </c>
      <c r="AX974" t="s">
        <v>98</v>
      </c>
    </row>
    <row r="975" spans="1:50" x14ac:dyDescent="0.25">
      <c r="A975" s="1">
        <v>974</v>
      </c>
      <c r="N975" t="s">
        <v>30</v>
      </c>
      <c r="P975">
        <f t="shared" si="280"/>
        <v>1</v>
      </c>
      <c r="Q975">
        <f t="shared" si="281"/>
        <v>3</v>
      </c>
      <c r="S975">
        <f t="shared" si="282"/>
        <v>0</v>
      </c>
      <c r="T975">
        <f t="shared" si="283"/>
        <v>0</v>
      </c>
      <c r="U975">
        <f t="shared" si="284"/>
        <v>0</v>
      </c>
      <c r="V975">
        <f t="shared" si="285"/>
        <v>0</v>
      </c>
      <c r="W975">
        <f t="shared" si="270"/>
        <v>0</v>
      </c>
      <c r="X975">
        <f t="shared" si="271"/>
        <v>0</v>
      </c>
      <c r="Y975">
        <f t="shared" si="272"/>
        <v>0</v>
      </c>
      <c r="Z975">
        <f t="shared" si="273"/>
        <v>0</v>
      </c>
      <c r="AA975">
        <f t="shared" si="274"/>
        <v>0</v>
      </c>
      <c r="AB975">
        <f t="shared" si="275"/>
        <v>0</v>
      </c>
      <c r="AC975">
        <f t="shared" si="276"/>
        <v>0</v>
      </c>
      <c r="AD975">
        <f t="shared" si="277"/>
        <v>0</v>
      </c>
      <c r="AE975">
        <f t="shared" si="278"/>
        <v>1</v>
      </c>
      <c r="AH975">
        <f t="shared" si="279"/>
        <v>1</v>
      </c>
      <c r="AI975">
        <f t="shared" si="286"/>
        <v>1</v>
      </c>
      <c r="AJ975" s="5" t="str">
        <f t="shared" si="287"/>
        <v>Correct</v>
      </c>
      <c r="AK975" s="37"/>
      <c r="AL975" t="s">
        <v>94</v>
      </c>
      <c r="AM975">
        <v>74</v>
      </c>
      <c r="AN975" t="s">
        <v>95</v>
      </c>
      <c r="AO975" t="s">
        <v>156</v>
      </c>
      <c r="AP975" t="s">
        <v>107</v>
      </c>
      <c r="AQ975" t="s">
        <v>98</v>
      </c>
      <c r="AR975" s="1" t="s">
        <v>80</v>
      </c>
      <c r="AS975" t="s">
        <v>114</v>
      </c>
      <c r="AT975" t="s">
        <v>153</v>
      </c>
      <c r="AU975" t="s">
        <v>104</v>
      </c>
      <c r="AV975" t="s">
        <v>102</v>
      </c>
      <c r="AW975" s="1" t="s">
        <v>91</v>
      </c>
      <c r="AX975" t="s">
        <v>102</v>
      </c>
    </row>
    <row r="976" spans="1:50" x14ac:dyDescent="0.25">
      <c r="A976" s="1">
        <v>975</v>
      </c>
      <c r="C976" t="s">
        <v>20</v>
      </c>
      <c r="D976" t="s">
        <v>21</v>
      </c>
      <c r="N976" t="s">
        <v>30</v>
      </c>
      <c r="P976">
        <f t="shared" si="280"/>
        <v>3</v>
      </c>
      <c r="Q976">
        <f t="shared" si="281"/>
        <v>1</v>
      </c>
      <c r="S976">
        <f t="shared" si="282"/>
        <v>0</v>
      </c>
      <c r="T976">
        <f t="shared" si="283"/>
        <v>1</v>
      </c>
      <c r="U976">
        <f t="shared" si="284"/>
        <v>1</v>
      </c>
      <c r="V976">
        <f t="shared" si="285"/>
        <v>0</v>
      </c>
      <c r="W976">
        <f t="shared" si="270"/>
        <v>0</v>
      </c>
      <c r="X976">
        <f t="shared" si="271"/>
        <v>0</v>
      </c>
      <c r="Y976">
        <f t="shared" si="272"/>
        <v>0</v>
      </c>
      <c r="Z976">
        <f t="shared" si="273"/>
        <v>0</v>
      </c>
      <c r="AA976">
        <f t="shared" si="274"/>
        <v>0</v>
      </c>
      <c r="AB976">
        <f t="shared" si="275"/>
        <v>0</v>
      </c>
      <c r="AC976">
        <f t="shared" si="276"/>
        <v>0</v>
      </c>
      <c r="AD976">
        <f t="shared" si="277"/>
        <v>0</v>
      </c>
      <c r="AE976">
        <f t="shared" si="278"/>
        <v>1</v>
      </c>
      <c r="AH976">
        <f t="shared" si="279"/>
        <v>3</v>
      </c>
      <c r="AI976">
        <f t="shared" si="286"/>
        <v>3</v>
      </c>
      <c r="AJ976" s="5" t="str">
        <f t="shared" si="287"/>
        <v>Correct</v>
      </c>
      <c r="AK976" s="37"/>
      <c r="AL976" t="s">
        <v>94</v>
      </c>
      <c r="AM976">
        <v>84</v>
      </c>
      <c r="AN976" t="s">
        <v>95</v>
      </c>
      <c r="AO976" t="s">
        <v>155</v>
      </c>
      <c r="AP976" t="s">
        <v>107</v>
      </c>
      <c r="AQ976" t="s">
        <v>98</v>
      </c>
      <c r="AR976" s="1" t="s">
        <v>80</v>
      </c>
      <c r="AT976" t="s">
        <v>120</v>
      </c>
      <c r="AU976" t="s">
        <v>104</v>
      </c>
      <c r="AV976" t="s">
        <v>102</v>
      </c>
      <c r="AW976" s="1" t="s">
        <v>91</v>
      </c>
    </row>
    <row r="977" spans="1:50" x14ac:dyDescent="0.25">
      <c r="A977" s="1">
        <v>976</v>
      </c>
      <c r="C977" t="s">
        <v>20</v>
      </c>
      <c r="D977" t="s">
        <v>21</v>
      </c>
      <c r="N977" t="s">
        <v>30</v>
      </c>
      <c r="P977">
        <f t="shared" si="280"/>
        <v>3</v>
      </c>
      <c r="Q977">
        <f t="shared" si="281"/>
        <v>1</v>
      </c>
      <c r="S977">
        <f t="shared" si="282"/>
        <v>0</v>
      </c>
      <c r="T977">
        <f t="shared" si="283"/>
        <v>1</v>
      </c>
      <c r="U977">
        <f t="shared" si="284"/>
        <v>1</v>
      </c>
      <c r="V977">
        <f t="shared" si="285"/>
        <v>0</v>
      </c>
      <c r="W977">
        <f t="shared" si="270"/>
        <v>0</v>
      </c>
      <c r="X977">
        <f t="shared" si="271"/>
        <v>0</v>
      </c>
      <c r="Y977">
        <f t="shared" si="272"/>
        <v>0</v>
      </c>
      <c r="Z977">
        <f t="shared" si="273"/>
        <v>0</v>
      </c>
      <c r="AA977">
        <f t="shared" si="274"/>
        <v>0</v>
      </c>
      <c r="AB977">
        <f t="shared" si="275"/>
        <v>0</v>
      </c>
      <c r="AC977">
        <f t="shared" si="276"/>
        <v>0</v>
      </c>
      <c r="AD977">
        <f t="shared" si="277"/>
        <v>0</v>
      </c>
      <c r="AE977">
        <f t="shared" si="278"/>
        <v>1</v>
      </c>
      <c r="AH977">
        <f t="shared" si="279"/>
        <v>3</v>
      </c>
      <c r="AI977">
        <f t="shared" si="286"/>
        <v>3</v>
      </c>
      <c r="AJ977" s="5" t="str">
        <f t="shared" si="287"/>
        <v>Correct</v>
      </c>
      <c r="AK977" s="37"/>
      <c r="AL977" t="s">
        <v>94</v>
      </c>
      <c r="AM977">
        <v>71</v>
      </c>
      <c r="AN977" t="s">
        <v>121</v>
      </c>
      <c r="AO977" t="s">
        <v>122</v>
      </c>
      <c r="AP977" t="s">
        <v>107</v>
      </c>
      <c r="AR977" s="1" t="s">
        <v>80</v>
      </c>
      <c r="AT977" t="s">
        <v>120</v>
      </c>
      <c r="AU977" t="s">
        <v>104</v>
      </c>
      <c r="AV977" t="s">
        <v>102</v>
      </c>
      <c r="AW977" s="1" t="s">
        <v>487</v>
      </c>
      <c r="AX977" t="s">
        <v>102</v>
      </c>
    </row>
  </sheetData>
  <conditionalFormatting sqref="AJ2:AK45 AJ900:AK977 AJ729:AK898 AJ727:AK727 AJ722:AK724 AJ122:AK720 AJ110:AK120 AJ108:AK108 AJ101:AK106 AJ57:AK99 AJ51:AK55 AJ47:AK48">
    <cfRule type="containsText" dxfId="17" priority="1" stopIfTrue="1" operator="containsText" text="Wrong">
      <formula>NOT(ISERROR(SEARCH("Wrong",AJ2)))</formula>
    </cfRule>
    <cfRule type="containsText" dxfId="16" priority="2" stopIfTrue="1" operator="containsText" text="False">
      <formula>NOT(ISERROR(SEARCH("False",AJ2)))</formula>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78"/>
  <sheetViews>
    <sheetView workbookViewId="0"/>
  </sheetViews>
  <sheetFormatPr defaultRowHeight="15" x14ac:dyDescent="0.25"/>
  <cols>
    <col min="1" max="1" width="15.5703125" customWidth="1"/>
    <col min="2" max="2" width="21.7109375" customWidth="1"/>
    <col min="3" max="3" width="9" customWidth="1"/>
    <col min="4" max="4" width="23.140625" customWidth="1"/>
    <col min="5" max="5" width="8.5703125" customWidth="1"/>
    <col min="6" max="6" width="47.42578125" customWidth="1"/>
    <col min="7" max="7" width="28.7109375" customWidth="1"/>
    <col min="8" max="8" width="24" customWidth="1"/>
    <col min="9" max="9" width="27.7109375" customWidth="1"/>
    <col min="10" max="10" width="10.85546875" customWidth="1"/>
    <col min="11" max="11" width="32.5703125" customWidth="1"/>
    <col min="12" max="13" width="23.28515625" customWidth="1"/>
    <col min="14" max="14" width="26.5703125" customWidth="1"/>
    <col min="15" max="15" width="11" customWidth="1"/>
    <col min="16" max="16" width="19.42578125" customWidth="1"/>
    <col min="17" max="17" width="9.5703125" customWidth="1"/>
    <col min="18" max="18" width="11" customWidth="1"/>
    <col min="19" max="30" width="13.140625" customWidth="1"/>
    <col min="31" max="33" width="11" customWidth="1"/>
    <col min="34" max="34" width="11.7109375" customWidth="1"/>
    <col min="35" max="35" width="11.28515625" customWidth="1"/>
    <col min="36" max="36" width="11" style="6" customWidth="1"/>
    <col min="37" max="37" width="14" customWidth="1"/>
    <col min="38" max="38" width="21.5703125" bestFit="1" customWidth="1"/>
    <col min="39" max="39" width="23.5703125" customWidth="1"/>
    <col min="40" max="40" width="33.7109375" customWidth="1"/>
    <col min="41" max="41" width="35.28515625" customWidth="1"/>
    <col min="42" max="42" width="27" customWidth="1"/>
    <col min="43" max="43" width="67.5703125" customWidth="1"/>
    <col min="44" max="44" width="53" customWidth="1"/>
    <col min="45" max="45" width="38.7109375" customWidth="1"/>
    <col min="46" max="46" width="39.7109375" customWidth="1"/>
    <col min="47" max="47" width="39.5703125" bestFit="1" customWidth="1"/>
    <col min="48" max="48" width="54.85546875" customWidth="1"/>
    <col min="49" max="49" width="28" customWidth="1"/>
    <col min="50" max="50" width="23.28515625" bestFit="1" customWidth="1"/>
  </cols>
  <sheetData>
    <row r="1" spans="1:50" x14ac:dyDescent="0.25">
      <c r="A1" s="2" t="s">
        <v>307</v>
      </c>
      <c r="B1" s="2" t="s">
        <v>19</v>
      </c>
      <c r="C1" s="2" t="s">
        <v>20</v>
      </c>
      <c r="D1" s="2" t="s">
        <v>21</v>
      </c>
      <c r="E1" s="2" t="s">
        <v>22</v>
      </c>
      <c r="F1" s="2" t="s">
        <v>23</v>
      </c>
      <c r="G1" s="2" t="s">
        <v>24</v>
      </c>
      <c r="H1" s="2" t="s">
        <v>25</v>
      </c>
      <c r="I1" s="2" t="s">
        <v>267</v>
      </c>
      <c r="J1" s="2" t="s">
        <v>26</v>
      </c>
      <c r="K1" s="2" t="s">
        <v>27</v>
      </c>
      <c r="L1" s="2" t="s">
        <v>28</v>
      </c>
      <c r="M1" s="2" t="s">
        <v>29</v>
      </c>
      <c r="N1" s="2" t="s">
        <v>30</v>
      </c>
      <c r="O1" t="s">
        <v>470</v>
      </c>
      <c r="P1" s="2" t="s">
        <v>375</v>
      </c>
      <c r="Q1" s="2" t="s">
        <v>376</v>
      </c>
      <c r="R1" s="2" t="s">
        <v>471</v>
      </c>
      <c r="S1" s="91" t="s">
        <v>377</v>
      </c>
      <c r="T1" s="91" t="s">
        <v>378</v>
      </c>
      <c r="U1" s="91" t="s">
        <v>379</v>
      </c>
      <c r="V1" s="92" t="s">
        <v>380</v>
      </c>
      <c r="W1" s="92" t="s">
        <v>381</v>
      </c>
      <c r="X1" s="92" t="s">
        <v>382</v>
      </c>
      <c r="Y1" s="92" t="s">
        <v>383</v>
      </c>
      <c r="Z1" s="92" t="s">
        <v>384</v>
      </c>
      <c r="AA1" s="92" t="s">
        <v>385</v>
      </c>
      <c r="AB1" s="92" t="s">
        <v>386</v>
      </c>
      <c r="AC1" s="92" t="s">
        <v>387</v>
      </c>
      <c r="AD1" s="92" t="s">
        <v>388</v>
      </c>
      <c r="AE1" s="92" t="s">
        <v>389</v>
      </c>
      <c r="AF1" t="s">
        <v>468</v>
      </c>
      <c r="AG1" t="s">
        <v>469</v>
      </c>
      <c r="AH1" s="11" t="s">
        <v>390</v>
      </c>
      <c r="AI1" s="11" t="s">
        <v>391</v>
      </c>
      <c r="AJ1" s="12" t="s">
        <v>488</v>
      </c>
      <c r="AK1" s="11" t="s">
        <v>6</v>
      </c>
      <c r="AL1" s="11" t="s">
        <v>7</v>
      </c>
      <c r="AM1" s="11" t="s">
        <v>8</v>
      </c>
      <c r="AN1" s="11" t="s">
        <v>9</v>
      </c>
      <c r="AO1" s="11" t="s">
        <v>10</v>
      </c>
      <c r="AP1" s="11" t="s">
        <v>11</v>
      </c>
      <c r="AQ1" s="11" t="s">
        <v>12</v>
      </c>
      <c r="AR1" s="11" t="s">
        <v>13</v>
      </c>
      <c r="AS1" s="11" t="s">
        <v>14</v>
      </c>
      <c r="AT1" s="11" t="s">
        <v>15</v>
      </c>
      <c r="AU1" s="11" t="s">
        <v>16</v>
      </c>
      <c r="AV1" s="11" t="s">
        <v>17</v>
      </c>
      <c r="AW1" s="11" t="s">
        <v>18</v>
      </c>
      <c r="AX1" s="11" t="s">
        <v>260</v>
      </c>
    </row>
    <row r="2" spans="1:50" x14ac:dyDescent="0.25">
      <c r="A2" s="1">
        <v>1</v>
      </c>
      <c r="B2" s="1"/>
      <c r="C2" s="1"/>
      <c r="D2" s="1" t="s">
        <v>21</v>
      </c>
      <c r="E2" s="1"/>
      <c r="F2" s="1"/>
      <c r="G2" s="1"/>
      <c r="H2" s="1"/>
      <c r="I2" s="1"/>
      <c r="J2" s="1" t="s">
        <v>26</v>
      </c>
      <c r="K2" s="1" t="s">
        <v>27</v>
      </c>
      <c r="L2" s="1"/>
      <c r="M2" s="1"/>
      <c r="N2" s="1"/>
      <c r="P2" s="56">
        <f t="shared" ref="P2:P65" si="0">COUNTA(B2:N2)</f>
        <v>3</v>
      </c>
      <c r="Q2" s="5">
        <f t="shared" ref="Q2:Q65" si="1">3/P2</f>
        <v>1</v>
      </c>
      <c r="R2" s="56"/>
      <c r="S2" s="56">
        <f t="shared" ref="S2:S65" si="2">IF($P2&lt;3,IF($B2=$B$1,1,0),IF($B2=$B$1,$Q2,0))</f>
        <v>0</v>
      </c>
      <c r="T2" s="56">
        <f t="shared" ref="T2:T65" si="3">IF($P2&lt;3,IF($C2=$C$1,1,0),IF($C2=$C$1,$Q2,0))</f>
        <v>0</v>
      </c>
      <c r="U2" s="56">
        <f t="shared" ref="U2:U65" si="4">IF($P2&lt;3,IF($D2=$D$1,1,0),IF($D2=$D$1,$Q2,0))</f>
        <v>1</v>
      </c>
      <c r="V2" s="90">
        <f t="shared" ref="V2:V65" si="5">IF($P2&lt;3,IF($E2=$E$1,1,0),IF($E2=$E$1,$Q2,0))</f>
        <v>0</v>
      </c>
      <c r="W2" s="90">
        <f t="shared" ref="W2:W65" si="6">IF($P2&lt;3,IF($F2=$F$1,1,0),IF($F2=$F$1,$Q2,0))</f>
        <v>0</v>
      </c>
      <c r="X2" s="90">
        <f t="shared" ref="X2:X65" si="7">IF($P2&lt;3,IF($G2=$G$1,1,0),IF($G2=$G$1,$Q2,0))</f>
        <v>0</v>
      </c>
      <c r="Y2" s="90">
        <f t="shared" ref="Y2:Y65" si="8">IF($P2&lt;3,IF($H2=$H$1,1,0),IF($H2=$H$1,$Q2,0))</f>
        <v>0</v>
      </c>
      <c r="Z2" s="90">
        <f t="shared" ref="Z2:Z65" si="9">IF($P2&lt;3,IF($I2=$I$1,1,0),IF($I2=$I$1,$Q2,0))</f>
        <v>0</v>
      </c>
      <c r="AA2" s="90">
        <f t="shared" ref="AA2:AA65" si="10">IF($P2&lt;3,IF($J2=$J$1,1,0),IF($J2=$J$1,$Q2,0))</f>
        <v>1</v>
      </c>
      <c r="AB2" s="90">
        <f t="shared" ref="AB2:AB65" si="11">IF($P2&lt;3,IF($K2=$K$1,1,0),IF($K2=$K$1,$Q2,0))</f>
        <v>1</v>
      </c>
      <c r="AC2" s="90">
        <f t="shared" ref="AC2:AC65" si="12">IF($P2&lt;3,IF($L2=$L$1,1,0),IF($L2=$L$1,$Q2,0))</f>
        <v>0</v>
      </c>
      <c r="AD2" s="90">
        <f t="shared" ref="AD2:AD65" si="13">IF($P2&lt;3,IF($M2=$M$1,1,0),IF($M2=$M$1,$Q2,0))</f>
        <v>0</v>
      </c>
      <c r="AE2" s="90">
        <f t="shared" ref="AE2:AE65" si="14">IF($P2&lt;3,IF($N2=$N$1,1,0),IF($N2=$N$1,$Q2,0))</f>
        <v>0</v>
      </c>
      <c r="AH2" s="56">
        <f t="shared" ref="AH2:AH65" si="15">SUM(S2:AE2)</f>
        <v>3</v>
      </c>
      <c r="AI2" s="56">
        <f t="shared" ref="AI2:AI65" si="16">P2</f>
        <v>3</v>
      </c>
      <c r="AJ2" s="56" t="str">
        <f t="shared" ref="AJ2:AJ65" si="17">IF(AH2=AI2,"Correct",IF(AH2=3,"Correct","Wrong"))</f>
        <v>Correct</v>
      </c>
      <c r="AK2" s="1" t="s">
        <v>94</v>
      </c>
      <c r="AL2" s="1">
        <v>28</v>
      </c>
      <c r="AM2" s="1" t="s">
        <v>95</v>
      </c>
      <c r="AN2" s="1" t="s">
        <v>117</v>
      </c>
      <c r="AO2" s="1" t="s">
        <v>97</v>
      </c>
      <c r="AP2" s="1"/>
      <c r="AQ2" s="1" t="s">
        <v>350</v>
      </c>
      <c r="AR2" s="1" t="s">
        <v>108</v>
      </c>
      <c r="AS2" s="1" t="s">
        <v>120</v>
      </c>
      <c r="AT2" s="1" t="s">
        <v>101</v>
      </c>
      <c r="AU2" s="1"/>
      <c r="AV2" s="1" t="s">
        <v>92</v>
      </c>
      <c r="AW2" s="1"/>
      <c r="AX2" s="1" t="s">
        <v>272</v>
      </c>
    </row>
    <row r="3" spans="1:50" x14ac:dyDescent="0.25">
      <c r="A3" s="1">
        <v>2</v>
      </c>
      <c r="B3" s="1"/>
      <c r="C3" s="1"/>
      <c r="D3" s="1" t="s">
        <v>21</v>
      </c>
      <c r="E3" s="1"/>
      <c r="F3" s="1"/>
      <c r="G3" s="1"/>
      <c r="H3" s="1"/>
      <c r="I3" s="1" t="s">
        <v>267</v>
      </c>
      <c r="J3" s="1" t="s">
        <v>26</v>
      </c>
      <c r="K3" s="1"/>
      <c r="L3" s="1"/>
      <c r="M3" s="1"/>
      <c r="N3" s="1"/>
      <c r="P3" s="56">
        <f t="shared" si="0"/>
        <v>3</v>
      </c>
      <c r="Q3" s="5">
        <f t="shared" si="1"/>
        <v>1</v>
      </c>
      <c r="S3" s="56">
        <f t="shared" si="2"/>
        <v>0</v>
      </c>
      <c r="T3" s="56">
        <f t="shared" si="3"/>
        <v>0</v>
      </c>
      <c r="U3" s="56">
        <f t="shared" si="4"/>
        <v>1</v>
      </c>
      <c r="V3" s="90">
        <f t="shared" si="5"/>
        <v>0</v>
      </c>
      <c r="W3" s="90">
        <f t="shared" si="6"/>
        <v>0</v>
      </c>
      <c r="X3" s="90">
        <f t="shared" si="7"/>
        <v>0</v>
      </c>
      <c r="Y3" s="90">
        <f t="shared" si="8"/>
        <v>0</v>
      </c>
      <c r="Z3" s="90">
        <f t="shared" si="9"/>
        <v>1</v>
      </c>
      <c r="AA3" s="90">
        <f t="shared" si="10"/>
        <v>1</v>
      </c>
      <c r="AB3" s="90">
        <f t="shared" si="11"/>
        <v>0</v>
      </c>
      <c r="AC3" s="90">
        <f t="shared" si="12"/>
        <v>0</v>
      </c>
      <c r="AD3" s="90">
        <f t="shared" si="13"/>
        <v>0</v>
      </c>
      <c r="AE3" s="90">
        <f t="shared" si="14"/>
        <v>0</v>
      </c>
      <c r="AH3" s="56">
        <f t="shared" si="15"/>
        <v>3</v>
      </c>
      <c r="AI3" s="56">
        <f t="shared" si="16"/>
        <v>3</v>
      </c>
      <c r="AJ3" s="56" t="str">
        <f t="shared" si="17"/>
        <v>Correct</v>
      </c>
      <c r="AK3" s="1" t="s">
        <v>94</v>
      </c>
      <c r="AL3" s="1">
        <v>58</v>
      </c>
      <c r="AM3" s="1" t="s">
        <v>95</v>
      </c>
      <c r="AN3" s="1" t="s">
        <v>268</v>
      </c>
      <c r="AO3" s="1" t="s">
        <v>97</v>
      </c>
      <c r="AP3" s="1" t="s">
        <v>98</v>
      </c>
      <c r="AQ3" s="1" t="s">
        <v>349</v>
      </c>
      <c r="AR3" s="1" t="s">
        <v>109</v>
      </c>
      <c r="AS3" s="1" t="s">
        <v>100</v>
      </c>
      <c r="AT3" s="1" t="s">
        <v>125</v>
      </c>
      <c r="AU3" s="1" t="s">
        <v>98</v>
      </c>
      <c r="AV3" s="1" t="s">
        <v>93</v>
      </c>
      <c r="AW3" s="1" t="s">
        <v>102</v>
      </c>
      <c r="AX3" s="1" t="s">
        <v>272</v>
      </c>
    </row>
    <row r="4" spans="1:50" x14ac:dyDescent="0.25">
      <c r="A4" s="1">
        <v>3</v>
      </c>
      <c r="B4" s="1"/>
      <c r="C4" s="1" t="s">
        <v>20</v>
      </c>
      <c r="D4" s="1" t="s">
        <v>21</v>
      </c>
      <c r="E4" s="1"/>
      <c r="F4" s="1"/>
      <c r="G4" s="1"/>
      <c r="H4" s="1"/>
      <c r="I4" s="1"/>
      <c r="J4" s="1" t="s">
        <v>26</v>
      </c>
      <c r="K4" s="1"/>
      <c r="L4" s="1"/>
      <c r="M4" s="1"/>
      <c r="N4" s="1"/>
      <c r="P4" s="56">
        <f t="shared" si="0"/>
        <v>3</v>
      </c>
      <c r="Q4" s="5">
        <f t="shared" si="1"/>
        <v>1</v>
      </c>
      <c r="S4" s="56">
        <f t="shared" si="2"/>
        <v>0</v>
      </c>
      <c r="T4" s="56">
        <f t="shared" si="3"/>
        <v>1</v>
      </c>
      <c r="U4" s="56">
        <f t="shared" si="4"/>
        <v>1</v>
      </c>
      <c r="V4" s="90">
        <f t="shared" si="5"/>
        <v>0</v>
      </c>
      <c r="W4" s="90">
        <f t="shared" si="6"/>
        <v>0</v>
      </c>
      <c r="X4" s="90">
        <f t="shared" si="7"/>
        <v>0</v>
      </c>
      <c r="Y4" s="90">
        <f t="shared" si="8"/>
        <v>0</v>
      </c>
      <c r="Z4" s="90">
        <f t="shared" si="9"/>
        <v>0</v>
      </c>
      <c r="AA4" s="90">
        <f t="shared" si="10"/>
        <v>1</v>
      </c>
      <c r="AB4" s="90">
        <f t="shared" si="11"/>
        <v>0</v>
      </c>
      <c r="AC4" s="90">
        <f t="shared" si="12"/>
        <v>0</v>
      </c>
      <c r="AD4" s="90">
        <f t="shared" si="13"/>
        <v>0</v>
      </c>
      <c r="AE4" s="90">
        <f t="shared" si="14"/>
        <v>0</v>
      </c>
      <c r="AH4" s="56">
        <f t="shared" si="15"/>
        <v>3</v>
      </c>
      <c r="AI4" s="56">
        <f t="shared" si="16"/>
        <v>3</v>
      </c>
      <c r="AJ4" s="56" t="str">
        <f t="shared" si="17"/>
        <v>Correct</v>
      </c>
      <c r="AK4" s="1" t="s">
        <v>94</v>
      </c>
      <c r="AL4" s="1">
        <v>72</v>
      </c>
      <c r="AM4" s="1" t="s">
        <v>95</v>
      </c>
      <c r="AN4" s="1" t="s">
        <v>131</v>
      </c>
      <c r="AO4" s="1" t="s">
        <v>97</v>
      </c>
      <c r="AP4" s="1"/>
      <c r="AQ4" s="1" t="s">
        <v>349</v>
      </c>
      <c r="AR4" s="1" t="s">
        <v>109</v>
      </c>
      <c r="AS4" s="1"/>
      <c r="AT4" s="1" t="s">
        <v>104</v>
      </c>
      <c r="AU4" s="1" t="s">
        <v>102</v>
      </c>
      <c r="AV4" s="1" t="s">
        <v>372</v>
      </c>
      <c r="AW4" s="1"/>
      <c r="AX4" s="1" t="s">
        <v>272</v>
      </c>
    </row>
    <row r="5" spans="1:50" x14ac:dyDescent="0.25">
      <c r="A5" s="1">
        <v>4</v>
      </c>
      <c r="B5" s="1"/>
      <c r="C5" s="1" t="s">
        <v>20</v>
      </c>
      <c r="D5" s="1" t="s">
        <v>21</v>
      </c>
      <c r="E5" s="1"/>
      <c r="F5" s="1"/>
      <c r="G5" s="1"/>
      <c r="H5" s="1"/>
      <c r="I5" s="1"/>
      <c r="J5" s="1" t="s">
        <v>26</v>
      </c>
      <c r="K5" s="1"/>
      <c r="L5" s="1"/>
      <c r="M5" s="1"/>
      <c r="N5" s="1"/>
      <c r="P5" s="56">
        <f t="shared" si="0"/>
        <v>3</v>
      </c>
      <c r="Q5" s="5">
        <f t="shared" si="1"/>
        <v>1</v>
      </c>
      <c r="S5" s="56">
        <f t="shared" si="2"/>
        <v>0</v>
      </c>
      <c r="T5" s="56">
        <f t="shared" si="3"/>
        <v>1</v>
      </c>
      <c r="U5" s="56">
        <f t="shared" si="4"/>
        <v>1</v>
      </c>
      <c r="V5" s="90">
        <f t="shared" si="5"/>
        <v>0</v>
      </c>
      <c r="W5" s="90">
        <f t="shared" si="6"/>
        <v>0</v>
      </c>
      <c r="X5" s="90">
        <f t="shared" si="7"/>
        <v>0</v>
      </c>
      <c r="Y5" s="90">
        <f t="shared" si="8"/>
        <v>0</v>
      </c>
      <c r="Z5" s="90">
        <f t="shared" si="9"/>
        <v>0</v>
      </c>
      <c r="AA5" s="90">
        <f t="shared" si="10"/>
        <v>1</v>
      </c>
      <c r="AB5" s="90">
        <f t="shared" si="11"/>
        <v>0</v>
      </c>
      <c r="AC5" s="90">
        <f t="shared" si="12"/>
        <v>0</v>
      </c>
      <c r="AD5" s="90">
        <f t="shared" si="13"/>
        <v>0</v>
      </c>
      <c r="AE5" s="90">
        <f t="shared" si="14"/>
        <v>0</v>
      </c>
      <c r="AH5" s="56">
        <f t="shared" si="15"/>
        <v>3</v>
      </c>
      <c r="AI5" s="56">
        <f t="shared" si="16"/>
        <v>3</v>
      </c>
      <c r="AJ5" s="56" t="str">
        <f t="shared" si="17"/>
        <v>Correct</v>
      </c>
      <c r="AK5" s="1" t="s">
        <v>94</v>
      </c>
      <c r="AL5" s="1">
        <v>53</v>
      </c>
      <c r="AM5" s="1" t="s">
        <v>95</v>
      </c>
      <c r="AN5" s="1" t="s">
        <v>162</v>
      </c>
      <c r="AO5" s="1" t="s">
        <v>97</v>
      </c>
      <c r="AP5" s="1"/>
      <c r="AQ5" s="1" t="s">
        <v>349</v>
      </c>
      <c r="AR5" s="1" t="s">
        <v>112</v>
      </c>
      <c r="AS5" s="1" t="s">
        <v>133</v>
      </c>
      <c r="AT5" s="1" t="s">
        <v>101</v>
      </c>
      <c r="AU5" s="1" t="s">
        <v>102</v>
      </c>
      <c r="AV5" s="1" t="s">
        <v>92</v>
      </c>
      <c r="AW5" s="1"/>
      <c r="AX5" s="1" t="s">
        <v>272</v>
      </c>
    </row>
    <row r="6" spans="1:50" x14ac:dyDescent="0.25">
      <c r="A6" s="1">
        <v>5</v>
      </c>
      <c r="B6" s="1"/>
      <c r="C6" s="1" t="s">
        <v>20</v>
      </c>
      <c r="D6" s="1"/>
      <c r="E6" s="1"/>
      <c r="F6" s="1"/>
      <c r="G6" s="1"/>
      <c r="H6" s="1"/>
      <c r="I6" s="1"/>
      <c r="J6" s="1" t="s">
        <v>26</v>
      </c>
      <c r="K6" s="1" t="s">
        <v>27</v>
      </c>
      <c r="L6" s="1"/>
      <c r="M6" s="1"/>
      <c r="N6" s="1"/>
      <c r="P6" s="56">
        <f t="shared" si="0"/>
        <v>3</v>
      </c>
      <c r="Q6" s="5">
        <f t="shared" si="1"/>
        <v>1</v>
      </c>
      <c r="S6" s="56">
        <f t="shared" si="2"/>
        <v>0</v>
      </c>
      <c r="T6" s="56">
        <f t="shared" si="3"/>
        <v>1</v>
      </c>
      <c r="U6" s="56">
        <f t="shared" si="4"/>
        <v>0</v>
      </c>
      <c r="V6" s="90">
        <f t="shared" si="5"/>
        <v>0</v>
      </c>
      <c r="W6" s="90">
        <f t="shared" si="6"/>
        <v>0</v>
      </c>
      <c r="X6" s="90">
        <f t="shared" si="7"/>
        <v>0</v>
      </c>
      <c r="Y6" s="90">
        <f t="shared" si="8"/>
        <v>0</v>
      </c>
      <c r="Z6" s="90">
        <f t="shared" si="9"/>
        <v>0</v>
      </c>
      <c r="AA6" s="90">
        <f t="shared" si="10"/>
        <v>1</v>
      </c>
      <c r="AB6" s="90">
        <f t="shared" si="11"/>
        <v>1</v>
      </c>
      <c r="AC6" s="90">
        <f t="shared" si="12"/>
        <v>0</v>
      </c>
      <c r="AD6" s="90">
        <f t="shared" si="13"/>
        <v>0</v>
      </c>
      <c r="AE6" s="90">
        <f t="shared" si="14"/>
        <v>0</v>
      </c>
      <c r="AH6" s="56">
        <f t="shared" si="15"/>
        <v>3</v>
      </c>
      <c r="AI6" s="56">
        <f t="shared" si="16"/>
        <v>3</v>
      </c>
      <c r="AJ6" s="56" t="str">
        <f t="shared" si="17"/>
        <v>Correct</v>
      </c>
      <c r="AK6" s="1" t="s">
        <v>94</v>
      </c>
      <c r="AL6" s="1">
        <v>53</v>
      </c>
      <c r="AM6" s="1" t="s">
        <v>95</v>
      </c>
      <c r="AN6" s="1" t="s">
        <v>162</v>
      </c>
      <c r="AO6" s="1" t="s">
        <v>97</v>
      </c>
      <c r="AP6" s="1"/>
      <c r="AQ6" s="1" t="s">
        <v>349</v>
      </c>
      <c r="AR6" s="1" t="s">
        <v>112</v>
      </c>
      <c r="AS6" s="1" t="s">
        <v>133</v>
      </c>
      <c r="AT6" s="1" t="s">
        <v>101</v>
      </c>
      <c r="AU6" s="1" t="s">
        <v>102</v>
      </c>
      <c r="AV6" s="1" t="s">
        <v>92</v>
      </c>
      <c r="AW6" s="1"/>
      <c r="AX6" s="1" t="s">
        <v>272</v>
      </c>
    </row>
    <row r="7" spans="1:50" x14ac:dyDescent="0.25">
      <c r="A7" s="1">
        <v>6</v>
      </c>
      <c r="B7" s="1"/>
      <c r="C7" s="1" t="s">
        <v>20</v>
      </c>
      <c r="D7" s="1"/>
      <c r="E7" s="1"/>
      <c r="F7" s="1"/>
      <c r="G7" s="1"/>
      <c r="H7" s="1"/>
      <c r="I7" s="1"/>
      <c r="J7" s="1" t="s">
        <v>26</v>
      </c>
      <c r="K7" s="1" t="s">
        <v>27</v>
      </c>
      <c r="L7" s="1"/>
      <c r="M7" s="1"/>
      <c r="N7" s="1"/>
      <c r="P7" s="56">
        <f t="shared" si="0"/>
        <v>3</v>
      </c>
      <c r="Q7" s="5">
        <f t="shared" si="1"/>
        <v>1</v>
      </c>
      <c r="S7" s="56">
        <f t="shared" si="2"/>
        <v>0</v>
      </c>
      <c r="T7" s="56">
        <f t="shared" si="3"/>
        <v>1</v>
      </c>
      <c r="U7" s="56">
        <f t="shared" si="4"/>
        <v>0</v>
      </c>
      <c r="V7" s="90">
        <f t="shared" si="5"/>
        <v>0</v>
      </c>
      <c r="W7" s="90">
        <f t="shared" si="6"/>
        <v>0</v>
      </c>
      <c r="X7" s="90">
        <f t="shared" si="7"/>
        <v>0</v>
      </c>
      <c r="Y7" s="90">
        <f t="shared" si="8"/>
        <v>0</v>
      </c>
      <c r="Z7" s="90">
        <f t="shared" si="9"/>
        <v>0</v>
      </c>
      <c r="AA7" s="90">
        <f t="shared" si="10"/>
        <v>1</v>
      </c>
      <c r="AB7" s="90">
        <f t="shared" si="11"/>
        <v>1</v>
      </c>
      <c r="AC7" s="90">
        <f t="shared" si="12"/>
        <v>0</v>
      </c>
      <c r="AD7" s="90">
        <f t="shared" si="13"/>
        <v>0</v>
      </c>
      <c r="AE7" s="90">
        <f t="shared" si="14"/>
        <v>0</v>
      </c>
      <c r="AH7" s="56">
        <f t="shared" si="15"/>
        <v>3</v>
      </c>
      <c r="AI7" s="56">
        <f t="shared" si="16"/>
        <v>3</v>
      </c>
      <c r="AJ7" s="56" t="str">
        <f t="shared" si="17"/>
        <v>Correct</v>
      </c>
      <c r="AK7" s="1" t="s">
        <v>105</v>
      </c>
      <c r="AL7" s="1">
        <v>47</v>
      </c>
      <c r="AM7" s="1" t="s">
        <v>95</v>
      </c>
      <c r="AN7" s="1" t="s">
        <v>162</v>
      </c>
      <c r="AO7" s="1" t="s">
        <v>97</v>
      </c>
      <c r="AP7" s="1"/>
      <c r="AQ7" s="1" t="s">
        <v>351</v>
      </c>
      <c r="AR7" s="1"/>
      <c r="AS7" s="1" t="s">
        <v>120</v>
      </c>
      <c r="AT7" s="1" t="s">
        <v>125</v>
      </c>
      <c r="AU7" s="1" t="s">
        <v>98</v>
      </c>
      <c r="AV7" s="1"/>
      <c r="AW7" s="1"/>
      <c r="AX7" s="1" t="s">
        <v>272</v>
      </c>
    </row>
    <row r="8" spans="1:50" x14ac:dyDescent="0.25">
      <c r="A8" s="1">
        <v>7</v>
      </c>
      <c r="B8" s="1"/>
      <c r="C8" s="1" t="s">
        <v>20</v>
      </c>
      <c r="D8" s="1" t="s">
        <v>21</v>
      </c>
      <c r="E8" s="1"/>
      <c r="F8" s="1"/>
      <c r="G8" s="1"/>
      <c r="H8" s="1"/>
      <c r="I8" s="1"/>
      <c r="J8" s="1" t="s">
        <v>26</v>
      </c>
      <c r="K8" s="1"/>
      <c r="L8" s="1"/>
      <c r="M8" s="1"/>
      <c r="N8" s="1"/>
      <c r="P8" s="56">
        <f t="shared" si="0"/>
        <v>3</v>
      </c>
      <c r="Q8" s="5">
        <f t="shared" si="1"/>
        <v>1</v>
      </c>
      <c r="S8" s="56">
        <f t="shared" si="2"/>
        <v>0</v>
      </c>
      <c r="T8" s="56">
        <f t="shared" si="3"/>
        <v>1</v>
      </c>
      <c r="U8" s="56">
        <f t="shared" si="4"/>
        <v>1</v>
      </c>
      <c r="V8" s="90">
        <f t="shared" si="5"/>
        <v>0</v>
      </c>
      <c r="W8" s="90">
        <f t="shared" si="6"/>
        <v>0</v>
      </c>
      <c r="X8" s="90">
        <f t="shared" si="7"/>
        <v>0</v>
      </c>
      <c r="Y8" s="90">
        <f t="shared" si="8"/>
        <v>0</v>
      </c>
      <c r="Z8" s="90">
        <f t="shared" si="9"/>
        <v>0</v>
      </c>
      <c r="AA8" s="90">
        <f t="shared" si="10"/>
        <v>1</v>
      </c>
      <c r="AB8" s="90">
        <f t="shared" si="11"/>
        <v>0</v>
      </c>
      <c r="AC8" s="90">
        <f t="shared" si="12"/>
        <v>0</v>
      </c>
      <c r="AD8" s="90">
        <f t="shared" si="13"/>
        <v>0</v>
      </c>
      <c r="AE8" s="90">
        <f t="shared" si="14"/>
        <v>0</v>
      </c>
      <c r="AH8" s="56">
        <f t="shared" si="15"/>
        <v>3</v>
      </c>
      <c r="AI8" s="56">
        <f t="shared" si="16"/>
        <v>3</v>
      </c>
      <c r="AJ8" s="56" t="str">
        <f t="shared" si="17"/>
        <v>Correct</v>
      </c>
      <c r="AK8" s="1" t="s">
        <v>105</v>
      </c>
      <c r="AL8" s="1">
        <v>48</v>
      </c>
      <c r="AM8" s="1" t="s">
        <v>95</v>
      </c>
      <c r="AN8" s="1" t="s">
        <v>157</v>
      </c>
      <c r="AO8" s="1" t="s">
        <v>97</v>
      </c>
      <c r="AP8" s="1"/>
      <c r="AQ8" s="1" t="s">
        <v>349</v>
      </c>
      <c r="AR8" s="1"/>
      <c r="AS8" s="1" t="s">
        <v>120</v>
      </c>
      <c r="AT8" s="1" t="s">
        <v>101</v>
      </c>
      <c r="AU8" s="1"/>
      <c r="AV8" s="1" t="s">
        <v>92</v>
      </c>
      <c r="AW8" s="1"/>
      <c r="AX8" s="1" t="s">
        <v>272</v>
      </c>
    </row>
    <row r="9" spans="1:50" x14ac:dyDescent="0.25">
      <c r="A9" s="1">
        <v>8</v>
      </c>
      <c r="B9" s="1"/>
      <c r="C9" s="1"/>
      <c r="D9" s="1" t="s">
        <v>21</v>
      </c>
      <c r="E9" s="1"/>
      <c r="F9" s="1"/>
      <c r="G9" s="1"/>
      <c r="H9" s="1"/>
      <c r="I9" s="1"/>
      <c r="J9" s="1" t="s">
        <v>26</v>
      </c>
      <c r="K9" s="1"/>
      <c r="L9" s="1"/>
      <c r="M9" s="1"/>
      <c r="N9" s="1" t="s">
        <v>30</v>
      </c>
      <c r="P9" s="56">
        <f t="shared" si="0"/>
        <v>3</v>
      </c>
      <c r="Q9" s="5">
        <f t="shared" si="1"/>
        <v>1</v>
      </c>
      <c r="S9" s="56">
        <f t="shared" si="2"/>
        <v>0</v>
      </c>
      <c r="T9" s="56">
        <f t="shared" si="3"/>
        <v>0</v>
      </c>
      <c r="U9" s="56">
        <f t="shared" si="4"/>
        <v>1</v>
      </c>
      <c r="V9" s="90">
        <f t="shared" si="5"/>
        <v>0</v>
      </c>
      <c r="W9" s="90">
        <f t="shared" si="6"/>
        <v>0</v>
      </c>
      <c r="X9" s="90">
        <f t="shared" si="7"/>
        <v>0</v>
      </c>
      <c r="Y9" s="90">
        <f t="shared" si="8"/>
        <v>0</v>
      </c>
      <c r="Z9" s="90">
        <f t="shared" si="9"/>
        <v>0</v>
      </c>
      <c r="AA9" s="90">
        <f t="shared" si="10"/>
        <v>1</v>
      </c>
      <c r="AB9" s="90">
        <f t="shared" si="11"/>
        <v>0</v>
      </c>
      <c r="AC9" s="90">
        <f t="shared" si="12"/>
        <v>0</v>
      </c>
      <c r="AD9" s="90">
        <f t="shared" si="13"/>
        <v>0</v>
      </c>
      <c r="AE9" s="90">
        <f t="shared" si="14"/>
        <v>1</v>
      </c>
      <c r="AH9" s="56">
        <f t="shared" si="15"/>
        <v>3</v>
      </c>
      <c r="AI9" s="56">
        <f t="shared" si="16"/>
        <v>3</v>
      </c>
      <c r="AJ9" s="56" t="str">
        <f t="shared" si="17"/>
        <v>Correct</v>
      </c>
      <c r="AK9" s="1" t="s">
        <v>94</v>
      </c>
      <c r="AL9" s="1">
        <v>38</v>
      </c>
      <c r="AM9" s="1" t="s">
        <v>95</v>
      </c>
      <c r="AN9" s="1" t="s">
        <v>162</v>
      </c>
      <c r="AO9" s="1" t="s">
        <v>97</v>
      </c>
      <c r="AP9" s="1"/>
      <c r="AQ9" s="1" t="s">
        <v>349</v>
      </c>
      <c r="AR9" s="1" t="s">
        <v>99</v>
      </c>
      <c r="AS9" s="1" t="s">
        <v>103</v>
      </c>
      <c r="AT9" s="1"/>
      <c r="AU9" s="1" t="s">
        <v>102</v>
      </c>
      <c r="AV9" s="1" t="s">
        <v>90</v>
      </c>
      <c r="AW9" s="1"/>
      <c r="AX9" s="1" t="s">
        <v>272</v>
      </c>
    </row>
    <row r="10" spans="1:50" x14ac:dyDescent="0.25">
      <c r="A10" s="1">
        <v>9</v>
      </c>
      <c r="B10" s="1"/>
      <c r="C10" s="1"/>
      <c r="D10" s="1"/>
      <c r="E10" s="1"/>
      <c r="F10" s="1"/>
      <c r="G10" s="1"/>
      <c r="H10" s="1"/>
      <c r="I10" s="1" t="s">
        <v>267</v>
      </c>
      <c r="J10" s="1" t="s">
        <v>26</v>
      </c>
      <c r="K10" s="1"/>
      <c r="L10" s="1"/>
      <c r="M10" s="1"/>
      <c r="N10" s="1" t="s">
        <v>30</v>
      </c>
      <c r="P10" s="56">
        <f t="shared" si="0"/>
        <v>3</v>
      </c>
      <c r="Q10" s="5">
        <f t="shared" si="1"/>
        <v>1</v>
      </c>
      <c r="S10" s="56">
        <f t="shared" si="2"/>
        <v>0</v>
      </c>
      <c r="T10" s="56">
        <f t="shared" si="3"/>
        <v>0</v>
      </c>
      <c r="U10" s="56">
        <f t="shared" si="4"/>
        <v>0</v>
      </c>
      <c r="V10" s="90">
        <f t="shared" si="5"/>
        <v>0</v>
      </c>
      <c r="W10" s="90">
        <f t="shared" si="6"/>
        <v>0</v>
      </c>
      <c r="X10" s="90">
        <f t="shared" si="7"/>
        <v>0</v>
      </c>
      <c r="Y10" s="90">
        <f t="shared" si="8"/>
        <v>0</v>
      </c>
      <c r="Z10" s="90">
        <f t="shared" si="9"/>
        <v>1</v>
      </c>
      <c r="AA10" s="90">
        <f t="shared" si="10"/>
        <v>1</v>
      </c>
      <c r="AB10" s="90">
        <f t="shared" si="11"/>
        <v>0</v>
      </c>
      <c r="AC10" s="90">
        <f t="shared" si="12"/>
        <v>0</v>
      </c>
      <c r="AD10" s="90">
        <f t="shared" si="13"/>
        <v>0</v>
      </c>
      <c r="AE10" s="90">
        <f t="shared" si="14"/>
        <v>1</v>
      </c>
      <c r="AH10" s="56">
        <f t="shared" si="15"/>
        <v>3</v>
      </c>
      <c r="AI10" s="56">
        <f t="shared" si="16"/>
        <v>3</v>
      </c>
      <c r="AJ10" s="56" t="str">
        <f t="shared" si="17"/>
        <v>Correct</v>
      </c>
      <c r="AK10" s="1" t="s">
        <v>94</v>
      </c>
      <c r="AL10" s="1">
        <v>56</v>
      </c>
      <c r="AM10" s="1" t="s">
        <v>95</v>
      </c>
      <c r="AN10" s="1" t="s">
        <v>117</v>
      </c>
      <c r="AO10" s="1" t="s">
        <v>97</v>
      </c>
      <c r="AP10" s="1"/>
      <c r="AQ10" s="1" t="s">
        <v>349</v>
      </c>
      <c r="AR10" s="1"/>
      <c r="AS10" s="1" t="s">
        <v>120</v>
      </c>
      <c r="AT10" s="1" t="s">
        <v>123</v>
      </c>
      <c r="AU10" s="1" t="s">
        <v>102</v>
      </c>
      <c r="AV10" s="1" t="s">
        <v>90</v>
      </c>
      <c r="AW10" s="1"/>
      <c r="AX10" s="1" t="s">
        <v>272</v>
      </c>
    </row>
    <row r="11" spans="1:50" x14ac:dyDescent="0.25">
      <c r="A11" s="1">
        <v>10</v>
      </c>
      <c r="B11" s="1" t="s">
        <v>19</v>
      </c>
      <c r="C11" s="1"/>
      <c r="D11" s="1" t="s">
        <v>21</v>
      </c>
      <c r="E11" s="1"/>
      <c r="F11" s="1"/>
      <c r="G11" s="1"/>
      <c r="H11" s="1"/>
      <c r="I11" s="1" t="s">
        <v>267</v>
      </c>
      <c r="J11" s="1" t="s">
        <v>26</v>
      </c>
      <c r="K11" s="1"/>
      <c r="L11" s="1"/>
      <c r="M11" s="1"/>
      <c r="N11" s="1"/>
      <c r="P11" s="56">
        <f t="shared" si="0"/>
        <v>4</v>
      </c>
      <c r="Q11" s="5">
        <f t="shared" si="1"/>
        <v>0.75</v>
      </c>
      <c r="S11" s="56">
        <f t="shared" si="2"/>
        <v>0.75</v>
      </c>
      <c r="T11" s="56">
        <f t="shared" si="3"/>
        <v>0</v>
      </c>
      <c r="U11" s="56">
        <f t="shared" si="4"/>
        <v>0.75</v>
      </c>
      <c r="V11" s="90">
        <f t="shared" si="5"/>
        <v>0</v>
      </c>
      <c r="W11" s="90">
        <f t="shared" si="6"/>
        <v>0</v>
      </c>
      <c r="X11" s="90">
        <f t="shared" si="7"/>
        <v>0</v>
      </c>
      <c r="Y11" s="90">
        <f t="shared" si="8"/>
        <v>0</v>
      </c>
      <c r="Z11" s="90">
        <f t="shared" si="9"/>
        <v>0.75</v>
      </c>
      <c r="AA11" s="90">
        <f t="shared" si="10"/>
        <v>0.75</v>
      </c>
      <c r="AB11" s="90">
        <f t="shared" si="11"/>
        <v>0</v>
      </c>
      <c r="AC11" s="90">
        <f t="shared" si="12"/>
        <v>0</v>
      </c>
      <c r="AD11" s="90">
        <f t="shared" si="13"/>
        <v>0</v>
      </c>
      <c r="AE11" s="90">
        <f t="shared" si="14"/>
        <v>0</v>
      </c>
      <c r="AH11" s="56">
        <f t="shared" si="15"/>
        <v>3</v>
      </c>
      <c r="AI11" s="56">
        <f t="shared" si="16"/>
        <v>4</v>
      </c>
      <c r="AJ11" s="56" t="str">
        <f t="shared" si="17"/>
        <v>Correct</v>
      </c>
      <c r="AK11" s="1" t="s">
        <v>94</v>
      </c>
      <c r="AL11" s="1">
        <v>92</v>
      </c>
      <c r="AM11" s="1" t="s">
        <v>95</v>
      </c>
      <c r="AN11" s="1" t="s">
        <v>96</v>
      </c>
      <c r="AO11" s="1" t="s">
        <v>97</v>
      </c>
      <c r="AP11" s="1"/>
      <c r="AQ11" s="1" t="s">
        <v>351</v>
      </c>
      <c r="AR11" s="1" t="s">
        <v>109</v>
      </c>
      <c r="AS11" s="1" t="s">
        <v>132</v>
      </c>
      <c r="AT11" s="1" t="s">
        <v>104</v>
      </c>
      <c r="AU11" s="1" t="s">
        <v>102</v>
      </c>
      <c r="AV11" s="1" t="s">
        <v>372</v>
      </c>
      <c r="AW11" s="1"/>
      <c r="AX11" s="1" t="s">
        <v>272</v>
      </c>
    </row>
    <row r="12" spans="1:50" x14ac:dyDescent="0.25">
      <c r="A12" s="1">
        <v>11</v>
      </c>
      <c r="B12" s="1"/>
      <c r="C12" s="1"/>
      <c r="D12" s="1"/>
      <c r="E12" s="1"/>
      <c r="F12" s="1"/>
      <c r="G12" s="1"/>
      <c r="H12" s="1"/>
      <c r="I12" s="1"/>
      <c r="J12" s="1"/>
      <c r="K12" s="1"/>
      <c r="L12" s="1"/>
      <c r="M12" s="1"/>
      <c r="N12" s="1"/>
      <c r="P12" s="56">
        <f t="shared" si="0"/>
        <v>0</v>
      </c>
      <c r="Q12" s="5" t="e">
        <f t="shared" si="1"/>
        <v>#DIV/0!</v>
      </c>
      <c r="S12" s="56">
        <f t="shared" si="2"/>
        <v>0</v>
      </c>
      <c r="T12" s="56">
        <f t="shared" si="3"/>
        <v>0</v>
      </c>
      <c r="U12" s="56">
        <f t="shared" si="4"/>
        <v>0</v>
      </c>
      <c r="V12" s="90">
        <f t="shared" si="5"/>
        <v>0</v>
      </c>
      <c r="W12" s="90">
        <f t="shared" si="6"/>
        <v>0</v>
      </c>
      <c r="X12" s="90">
        <f t="shared" si="7"/>
        <v>0</v>
      </c>
      <c r="Y12" s="90">
        <f t="shared" si="8"/>
        <v>0</v>
      </c>
      <c r="Z12" s="90">
        <f t="shared" si="9"/>
        <v>0</v>
      </c>
      <c r="AA12" s="90">
        <f t="shared" si="10"/>
        <v>0</v>
      </c>
      <c r="AB12" s="90">
        <f t="shared" si="11"/>
        <v>0</v>
      </c>
      <c r="AC12" s="90">
        <f t="shared" si="12"/>
        <v>0</v>
      </c>
      <c r="AD12" s="90">
        <f t="shared" si="13"/>
        <v>0</v>
      </c>
      <c r="AE12" s="90">
        <f t="shared" si="14"/>
        <v>0</v>
      </c>
      <c r="AH12" s="56">
        <f t="shared" si="15"/>
        <v>0</v>
      </c>
      <c r="AI12" s="56">
        <f t="shared" si="16"/>
        <v>0</v>
      </c>
      <c r="AJ12" s="56" t="str">
        <f t="shared" si="17"/>
        <v>Correct</v>
      </c>
      <c r="AK12" s="1"/>
      <c r="AL12" s="1">
        <v>60</v>
      </c>
      <c r="AM12" s="1" t="s">
        <v>95</v>
      </c>
      <c r="AN12" s="1" t="s">
        <v>117</v>
      </c>
      <c r="AO12" s="1" t="s">
        <v>97</v>
      </c>
      <c r="AP12" s="1"/>
      <c r="AQ12" s="1" t="s">
        <v>351</v>
      </c>
      <c r="AR12" s="1" t="s">
        <v>114</v>
      </c>
      <c r="AS12" s="1" t="s">
        <v>120</v>
      </c>
      <c r="AT12" s="1"/>
      <c r="AU12" s="1" t="s">
        <v>98</v>
      </c>
      <c r="AV12" s="1"/>
      <c r="AW12" s="1"/>
      <c r="AX12" s="1" t="s">
        <v>272</v>
      </c>
    </row>
    <row r="13" spans="1:50" x14ac:dyDescent="0.25">
      <c r="A13" s="1">
        <v>12</v>
      </c>
      <c r="B13" s="1"/>
      <c r="C13" s="1" t="s">
        <v>20</v>
      </c>
      <c r="D13" s="1" t="s">
        <v>21</v>
      </c>
      <c r="E13" s="1"/>
      <c r="F13" s="1"/>
      <c r="G13" s="1"/>
      <c r="H13" s="1"/>
      <c r="I13" s="1"/>
      <c r="J13" s="1"/>
      <c r="K13" s="1"/>
      <c r="L13" s="1"/>
      <c r="M13" s="1"/>
      <c r="N13" s="1"/>
      <c r="P13" s="56">
        <f t="shared" si="0"/>
        <v>2</v>
      </c>
      <c r="Q13" s="5">
        <f t="shared" si="1"/>
        <v>1.5</v>
      </c>
      <c r="S13" s="56">
        <f t="shared" si="2"/>
        <v>0</v>
      </c>
      <c r="T13" s="56">
        <f t="shared" si="3"/>
        <v>1</v>
      </c>
      <c r="U13" s="56">
        <f t="shared" si="4"/>
        <v>1</v>
      </c>
      <c r="V13" s="90">
        <f t="shared" si="5"/>
        <v>0</v>
      </c>
      <c r="W13" s="90">
        <f t="shared" si="6"/>
        <v>0</v>
      </c>
      <c r="X13" s="90">
        <f t="shared" si="7"/>
        <v>0</v>
      </c>
      <c r="Y13" s="90">
        <f t="shared" si="8"/>
        <v>0</v>
      </c>
      <c r="Z13" s="90">
        <f t="shared" si="9"/>
        <v>0</v>
      </c>
      <c r="AA13" s="90">
        <f t="shared" si="10"/>
        <v>0</v>
      </c>
      <c r="AB13" s="90">
        <f t="shared" si="11"/>
        <v>0</v>
      </c>
      <c r="AC13" s="90">
        <f t="shared" si="12"/>
        <v>0</v>
      </c>
      <c r="AD13" s="90">
        <f t="shared" si="13"/>
        <v>0</v>
      </c>
      <c r="AE13" s="90">
        <f t="shared" si="14"/>
        <v>0</v>
      </c>
      <c r="AH13" s="56">
        <f t="shared" si="15"/>
        <v>2</v>
      </c>
      <c r="AI13" s="56">
        <f t="shared" si="16"/>
        <v>2</v>
      </c>
      <c r="AJ13" s="56" t="str">
        <f t="shared" si="17"/>
        <v>Correct</v>
      </c>
      <c r="AK13" s="1" t="s">
        <v>94</v>
      </c>
      <c r="AL13" s="1">
        <v>42</v>
      </c>
      <c r="AM13" s="1" t="s">
        <v>95</v>
      </c>
      <c r="AN13" s="1" t="s">
        <v>162</v>
      </c>
      <c r="AO13" s="1" t="s">
        <v>97</v>
      </c>
      <c r="AP13" s="1"/>
      <c r="AQ13" s="1" t="s">
        <v>88</v>
      </c>
      <c r="AR13" s="1" t="s">
        <v>112</v>
      </c>
      <c r="AS13" s="1" t="s">
        <v>103</v>
      </c>
      <c r="AT13" s="1" t="s">
        <v>101</v>
      </c>
      <c r="AU13" s="1" t="s">
        <v>102</v>
      </c>
      <c r="AV13" s="1" t="s">
        <v>92</v>
      </c>
      <c r="AW13" s="1"/>
      <c r="AX13" s="1" t="s">
        <v>272</v>
      </c>
    </row>
    <row r="14" spans="1:50" x14ac:dyDescent="0.25">
      <c r="A14" s="1">
        <v>13</v>
      </c>
      <c r="B14" s="1"/>
      <c r="C14" s="1"/>
      <c r="D14" s="1"/>
      <c r="E14" s="1"/>
      <c r="F14" s="1" t="s">
        <v>23</v>
      </c>
      <c r="G14" s="1"/>
      <c r="H14" s="1"/>
      <c r="I14" s="1"/>
      <c r="J14" s="1"/>
      <c r="K14" s="1"/>
      <c r="L14" s="1"/>
      <c r="M14" s="1" t="s">
        <v>29</v>
      </c>
      <c r="N14" s="1"/>
      <c r="P14" s="56">
        <f t="shared" si="0"/>
        <v>2</v>
      </c>
      <c r="Q14" s="5">
        <f t="shared" si="1"/>
        <v>1.5</v>
      </c>
      <c r="S14" s="56">
        <f t="shared" si="2"/>
        <v>0</v>
      </c>
      <c r="T14" s="56">
        <f t="shared" si="3"/>
        <v>0</v>
      </c>
      <c r="U14" s="56">
        <f t="shared" si="4"/>
        <v>0</v>
      </c>
      <c r="V14" s="90">
        <f t="shared" si="5"/>
        <v>0</v>
      </c>
      <c r="W14" s="90">
        <f t="shared" si="6"/>
        <v>1</v>
      </c>
      <c r="X14" s="90">
        <f t="shared" si="7"/>
        <v>0</v>
      </c>
      <c r="Y14" s="90">
        <f t="shared" si="8"/>
        <v>0</v>
      </c>
      <c r="Z14" s="90">
        <f t="shared" si="9"/>
        <v>0</v>
      </c>
      <c r="AA14" s="90">
        <f t="shared" si="10"/>
        <v>0</v>
      </c>
      <c r="AB14" s="90">
        <f t="shared" si="11"/>
        <v>0</v>
      </c>
      <c r="AC14" s="90">
        <f t="shared" si="12"/>
        <v>0</v>
      </c>
      <c r="AD14" s="90">
        <f t="shared" si="13"/>
        <v>1</v>
      </c>
      <c r="AE14" s="90">
        <f t="shared" si="14"/>
        <v>0</v>
      </c>
      <c r="AH14" s="56">
        <f t="shared" si="15"/>
        <v>2</v>
      </c>
      <c r="AI14" s="56">
        <f t="shared" si="16"/>
        <v>2</v>
      </c>
      <c r="AJ14" s="56" t="str">
        <f t="shared" si="17"/>
        <v>Correct</v>
      </c>
      <c r="AK14" s="1"/>
      <c r="AL14" s="1">
        <v>70</v>
      </c>
      <c r="AM14" s="1" t="s">
        <v>95</v>
      </c>
      <c r="AN14" s="1" t="s">
        <v>162</v>
      </c>
      <c r="AO14" s="1" t="s">
        <v>97</v>
      </c>
      <c r="AP14" s="1"/>
      <c r="AQ14" s="1" t="s">
        <v>351</v>
      </c>
      <c r="AR14" s="1" t="s">
        <v>112</v>
      </c>
      <c r="AS14" s="1" t="s">
        <v>137</v>
      </c>
      <c r="AT14" s="1" t="s">
        <v>101</v>
      </c>
      <c r="AU14" s="1" t="s">
        <v>102</v>
      </c>
      <c r="AV14" s="1"/>
      <c r="AW14" s="1" t="s">
        <v>98</v>
      </c>
      <c r="AX14" s="1" t="s">
        <v>272</v>
      </c>
    </row>
    <row r="15" spans="1:50" x14ac:dyDescent="0.25">
      <c r="A15" s="1">
        <v>14</v>
      </c>
      <c r="B15" s="1"/>
      <c r="C15" s="1"/>
      <c r="D15" s="1"/>
      <c r="E15" s="1"/>
      <c r="F15" s="1"/>
      <c r="G15" s="1"/>
      <c r="H15" s="1"/>
      <c r="I15" s="1" t="s">
        <v>267</v>
      </c>
      <c r="J15" s="1"/>
      <c r="K15" s="1"/>
      <c r="L15" s="1"/>
      <c r="M15" s="1" t="s">
        <v>29</v>
      </c>
      <c r="N15" s="1" t="s">
        <v>30</v>
      </c>
      <c r="P15" s="56">
        <f t="shared" si="0"/>
        <v>3</v>
      </c>
      <c r="Q15" s="5">
        <f t="shared" si="1"/>
        <v>1</v>
      </c>
      <c r="S15" s="56">
        <f t="shared" si="2"/>
        <v>0</v>
      </c>
      <c r="T15" s="56">
        <f t="shared" si="3"/>
        <v>0</v>
      </c>
      <c r="U15" s="56">
        <f t="shared" si="4"/>
        <v>0</v>
      </c>
      <c r="V15" s="90">
        <f t="shared" si="5"/>
        <v>0</v>
      </c>
      <c r="W15" s="90">
        <f t="shared" si="6"/>
        <v>0</v>
      </c>
      <c r="X15" s="90">
        <f t="shared" si="7"/>
        <v>0</v>
      </c>
      <c r="Y15" s="90">
        <f t="shared" si="8"/>
        <v>0</v>
      </c>
      <c r="Z15" s="90">
        <f t="shared" si="9"/>
        <v>1</v>
      </c>
      <c r="AA15" s="90">
        <f t="shared" si="10"/>
        <v>0</v>
      </c>
      <c r="AB15" s="90">
        <f t="shared" si="11"/>
        <v>0</v>
      </c>
      <c r="AC15" s="90">
        <f t="shared" si="12"/>
        <v>0</v>
      </c>
      <c r="AD15" s="90">
        <f t="shared" si="13"/>
        <v>1</v>
      </c>
      <c r="AE15" s="90">
        <f t="shared" si="14"/>
        <v>1</v>
      </c>
      <c r="AH15" s="56">
        <f t="shared" si="15"/>
        <v>3</v>
      </c>
      <c r="AI15" s="56">
        <f t="shared" si="16"/>
        <v>3</v>
      </c>
      <c r="AJ15" s="56" t="str">
        <f t="shared" si="17"/>
        <v>Correct</v>
      </c>
      <c r="AK15" s="1" t="s">
        <v>94</v>
      </c>
      <c r="AL15" s="1">
        <v>49</v>
      </c>
      <c r="AM15" s="1" t="s">
        <v>95</v>
      </c>
      <c r="AN15" s="1" t="s">
        <v>141</v>
      </c>
      <c r="AO15" s="1" t="s">
        <v>97</v>
      </c>
      <c r="AP15" s="1"/>
      <c r="AQ15" s="1" t="s">
        <v>351</v>
      </c>
      <c r="AR15" s="1"/>
      <c r="AS15" s="1" t="s">
        <v>120</v>
      </c>
      <c r="AT15" s="1" t="s">
        <v>101</v>
      </c>
      <c r="AU15" s="1"/>
      <c r="AV15" s="1" t="s">
        <v>90</v>
      </c>
      <c r="AW15" s="1"/>
      <c r="AX15" s="1" t="s">
        <v>272</v>
      </c>
    </row>
    <row r="16" spans="1:50" x14ac:dyDescent="0.25">
      <c r="A16" s="1">
        <v>15</v>
      </c>
      <c r="B16" s="1"/>
      <c r="C16" s="1"/>
      <c r="D16" s="1"/>
      <c r="E16" s="1"/>
      <c r="F16" s="1"/>
      <c r="G16" s="1"/>
      <c r="H16" s="1"/>
      <c r="I16" s="1"/>
      <c r="J16" s="1" t="s">
        <v>26</v>
      </c>
      <c r="K16" s="1" t="s">
        <v>27</v>
      </c>
      <c r="L16" s="1"/>
      <c r="M16" s="1"/>
      <c r="N16" s="1"/>
      <c r="P16" s="56">
        <f t="shared" si="0"/>
        <v>2</v>
      </c>
      <c r="Q16" s="5">
        <f t="shared" si="1"/>
        <v>1.5</v>
      </c>
      <c r="S16" s="56">
        <f t="shared" si="2"/>
        <v>0</v>
      </c>
      <c r="T16" s="56">
        <f t="shared" si="3"/>
        <v>0</v>
      </c>
      <c r="U16" s="56">
        <f t="shared" si="4"/>
        <v>0</v>
      </c>
      <c r="V16" s="90">
        <f t="shared" si="5"/>
        <v>0</v>
      </c>
      <c r="W16" s="90">
        <f t="shared" si="6"/>
        <v>0</v>
      </c>
      <c r="X16" s="90">
        <f t="shared" si="7"/>
        <v>0</v>
      </c>
      <c r="Y16" s="90">
        <f t="shared" si="8"/>
        <v>0</v>
      </c>
      <c r="Z16" s="90">
        <f t="shared" si="9"/>
        <v>0</v>
      </c>
      <c r="AA16" s="90">
        <f t="shared" si="10"/>
        <v>1</v>
      </c>
      <c r="AB16" s="90">
        <f t="shared" si="11"/>
        <v>1</v>
      </c>
      <c r="AC16" s="90">
        <f t="shared" si="12"/>
        <v>0</v>
      </c>
      <c r="AD16" s="90">
        <f t="shared" si="13"/>
        <v>0</v>
      </c>
      <c r="AE16" s="90">
        <f t="shared" si="14"/>
        <v>0</v>
      </c>
      <c r="AH16" s="56">
        <f t="shared" si="15"/>
        <v>2</v>
      </c>
      <c r="AI16" s="56">
        <f t="shared" si="16"/>
        <v>2</v>
      </c>
      <c r="AJ16" s="56" t="str">
        <f t="shared" si="17"/>
        <v>Correct</v>
      </c>
      <c r="AK16" s="1" t="s">
        <v>105</v>
      </c>
      <c r="AL16" s="1">
        <v>62</v>
      </c>
      <c r="AM16" s="1" t="s">
        <v>95</v>
      </c>
      <c r="AN16" s="1" t="s">
        <v>145</v>
      </c>
      <c r="AO16" s="1" t="s">
        <v>97</v>
      </c>
      <c r="AP16" s="1"/>
      <c r="AQ16" s="1"/>
      <c r="AR16" s="1" t="s">
        <v>109</v>
      </c>
      <c r="AS16" s="1" t="s">
        <v>110</v>
      </c>
      <c r="AT16" s="1" t="s">
        <v>123</v>
      </c>
      <c r="AU16" s="1"/>
      <c r="AV16" s="1" t="s">
        <v>90</v>
      </c>
      <c r="AW16" s="1"/>
      <c r="AX16" s="1" t="s">
        <v>272</v>
      </c>
    </row>
    <row r="17" spans="1:50" x14ac:dyDescent="0.25">
      <c r="A17" s="1">
        <v>16</v>
      </c>
      <c r="B17" s="1"/>
      <c r="C17" s="1" t="s">
        <v>20</v>
      </c>
      <c r="D17" s="1" t="s">
        <v>21</v>
      </c>
      <c r="E17" s="1"/>
      <c r="F17" s="1"/>
      <c r="G17" s="1" t="s">
        <v>24</v>
      </c>
      <c r="H17" s="1"/>
      <c r="I17" s="1"/>
      <c r="J17" s="1"/>
      <c r="K17" s="1"/>
      <c r="L17" s="1"/>
      <c r="M17" s="1"/>
      <c r="N17" s="1"/>
      <c r="P17" s="56">
        <f t="shared" si="0"/>
        <v>3</v>
      </c>
      <c r="Q17" s="5">
        <f t="shared" si="1"/>
        <v>1</v>
      </c>
      <c r="S17" s="56">
        <f t="shared" si="2"/>
        <v>0</v>
      </c>
      <c r="T17" s="56">
        <f t="shared" si="3"/>
        <v>1</v>
      </c>
      <c r="U17" s="56">
        <f t="shared" si="4"/>
        <v>1</v>
      </c>
      <c r="V17" s="90">
        <f t="shared" si="5"/>
        <v>0</v>
      </c>
      <c r="W17" s="90">
        <f t="shared" si="6"/>
        <v>0</v>
      </c>
      <c r="X17" s="90">
        <f t="shared" si="7"/>
        <v>1</v>
      </c>
      <c r="Y17" s="90">
        <f t="shared" si="8"/>
        <v>0</v>
      </c>
      <c r="Z17" s="90">
        <f t="shared" si="9"/>
        <v>0</v>
      </c>
      <c r="AA17" s="90">
        <f t="shared" si="10"/>
        <v>0</v>
      </c>
      <c r="AB17" s="90">
        <f t="shared" si="11"/>
        <v>0</v>
      </c>
      <c r="AC17" s="90">
        <f t="shared" si="12"/>
        <v>0</v>
      </c>
      <c r="AD17" s="90">
        <f t="shared" si="13"/>
        <v>0</v>
      </c>
      <c r="AE17" s="90">
        <f t="shared" si="14"/>
        <v>0</v>
      </c>
      <c r="AH17" s="56">
        <f t="shared" si="15"/>
        <v>3</v>
      </c>
      <c r="AI17" s="56">
        <f t="shared" si="16"/>
        <v>3</v>
      </c>
      <c r="AJ17" s="56" t="str">
        <f t="shared" si="17"/>
        <v>Correct</v>
      </c>
      <c r="AK17" s="1" t="s">
        <v>94</v>
      </c>
      <c r="AL17" s="1">
        <v>35</v>
      </c>
      <c r="AM17" s="1" t="s">
        <v>95</v>
      </c>
      <c r="AN17" s="1" t="s">
        <v>96</v>
      </c>
      <c r="AO17" s="1" t="s">
        <v>97</v>
      </c>
      <c r="AP17" s="1"/>
      <c r="AQ17" s="1" t="s">
        <v>349</v>
      </c>
      <c r="AR17" s="1"/>
      <c r="AS17" s="1" t="s">
        <v>110</v>
      </c>
      <c r="AT17" s="1" t="s">
        <v>101</v>
      </c>
      <c r="AU17" s="1" t="s">
        <v>102</v>
      </c>
      <c r="AV17" s="1" t="s">
        <v>92</v>
      </c>
      <c r="AW17" s="1" t="s">
        <v>102</v>
      </c>
      <c r="AX17" s="1" t="s">
        <v>272</v>
      </c>
    </row>
    <row r="18" spans="1:50" x14ac:dyDescent="0.25">
      <c r="A18" s="1">
        <v>17</v>
      </c>
      <c r="B18" s="1"/>
      <c r="C18" s="1" t="s">
        <v>20</v>
      </c>
      <c r="D18" s="1"/>
      <c r="E18" s="1"/>
      <c r="F18" s="1"/>
      <c r="G18" s="1"/>
      <c r="H18" s="1"/>
      <c r="I18" s="1"/>
      <c r="J18" s="1"/>
      <c r="K18" s="1"/>
      <c r="L18" s="1"/>
      <c r="M18" s="1"/>
      <c r="N18" s="1"/>
      <c r="P18" s="56">
        <f t="shared" si="0"/>
        <v>1</v>
      </c>
      <c r="Q18" s="5">
        <f t="shared" si="1"/>
        <v>3</v>
      </c>
      <c r="S18" s="56">
        <f t="shared" si="2"/>
        <v>0</v>
      </c>
      <c r="T18" s="56">
        <f t="shared" si="3"/>
        <v>1</v>
      </c>
      <c r="U18" s="56">
        <f t="shared" si="4"/>
        <v>0</v>
      </c>
      <c r="V18" s="90">
        <f t="shared" si="5"/>
        <v>0</v>
      </c>
      <c r="W18" s="90">
        <f t="shared" si="6"/>
        <v>0</v>
      </c>
      <c r="X18" s="90">
        <f t="shared" si="7"/>
        <v>0</v>
      </c>
      <c r="Y18" s="90">
        <f t="shared" si="8"/>
        <v>0</v>
      </c>
      <c r="Z18" s="90">
        <f t="shared" si="9"/>
        <v>0</v>
      </c>
      <c r="AA18" s="90">
        <f t="shared" si="10"/>
        <v>0</v>
      </c>
      <c r="AB18" s="90">
        <f t="shared" si="11"/>
        <v>0</v>
      </c>
      <c r="AC18" s="90">
        <f t="shared" si="12"/>
        <v>0</v>
      </c>
      <c r="AD18" s="90">
        <f t="shared" si="13"/>
        <v>0</v>
      </c>
      <c r="AE18" s="90">
        <f t="shared" si="14"/>
        <v>0</v>
      </c>
      <c r="AH18" s="56">
        <f t="shared" si="15"/>
        <v>1</v>
      </c>
      <c r="AI18" s="56">
        <f t="shared" si="16"/>
        <v>1</v>
      </c>
      <c r="AJ18" s="56" t="str">
        <f t="shared" si="17"/>
        <v>Correct</v>
      </c>
      <c r="AK18" s="1" t="s">
        <v>94</v>
      </c>
      <c r="AL18" s="1">
        <v>34</v>
      </c>
      <c r="AM18" s="1" t="s">
        <v>95</v>
      </c>
      <c r="AN18" s="1" t="s">
        <v>162</v>
      </c>
      <c r="AO18" s="1" t="s">
        <v>97</v>
      </c>
      <c r="AP18" s="1"/>
      <c r="AQ18" s="1"/>
      <c r="AR18" s="1" t="s">
        <v>126</v>
      </c>
      <c r="AS18" s="1" t="s">
        <v>153</v>
      </c>
      <c r="AT18" s="1" t="s">
        <v>101</v>
      </c>
      <c r="AU18" s="1"/>
      <c r="AV18" s="1" t="s">
        <v>90</v>
      </c>
      <c r="AW18" s="1"/>
      <c r="AX18" s="1" t="s">
        <v>272</v>
      </c>
    </row>
    <row r="19" spans="1:50" x14ac:dyDescent="0.25">
      <c r="A19" s="1">
        <v>18</v>
      </c>
      <c r="B19" s="1"/>
      <c r="C19" s="1" t="s">
        <v>20</v>
      </c>
      <c r="D19" s="1"/>
      <c r="E19" s="1"/>
      <c r="F19" s="1" t="s">
        <v>23</v>
      </c>
      <c r="G19" s="1"/>
      <c r="H19" s="1"/>
      <c r="I19" s="1"/>
      <c r="J19" s="1"/>
      <c r="K19" s="1"/>
      <c r="L19" s="1"/>
      <c r="M19" s="1"/>
      <c r="N19" s="1"/>
      <c r="P19" s="56">
        <f t="shared" si="0"/>
        <v>2</v>
      </c>
      <c r="Q19" s="5">
        <f t="shared" si="1"/>
        <v>1.5</v>
      </c>
      <c r="S19" s="56">
        <f t="shared" si="2"/>
        <v>0</v>
      </c>
      <c r="T19" s="56">
        <f t="shared" si="3"/>
        <v>1</v>
      </c>
      <c r="U19" s="56">
        <f t="shared" si="4"/>
        <v>0</v>
      </c>
      <c r="V19" s="90">
        <f t="shared" si="5"/>
        <v>0</v>
      </c>
      <c r="W19" s="90">
        <f t="shared" si="6"/>
        <v>1</v>
      </c>
      <c r="X19" s="90">
        <f t="shared" si="7"/>
        <v>0</v>
      </c>
      <c r="Y19" s="90">
        <f t="shared" si="8"/>
        <v>0</v>
      </c>
      <c r="Z19" s="90">
        <f t="shared" si="9"/>
        <v>0</v>
      </c>
      <c r="AA19" s="90">
        <f t="shared" si="10"/>
        <v>0</v>
      </c>
      <c r="AB19" s="90">
        <f t="shared" si="11"/>
        <v>0</v>
      </c>
      <c r="AC19" s="90">
        <f t="shared" si="12"/>
        <v>0</v>
      </c>
      <c r="AD19" s="90">
        <f t="shared" si="13"/>
        <v>0</v>
      </c>
      <c r="AE19" s="90">
        <f t="shared" si="14"/>
        <v>0</v>
      </c>
      <c r="AH19" s="56">
        <f t="shared" si="15"/>
        <v>2</v>
      </c>
      <c r="AI19" s="56">
        <f t="shared" si="16"/>
        <v>2</v>
      </c>
      <c r="AJ19" s="56" t="str">
        <f t="shared" si="17"/>
        <v>Correct</v>
      </c>
      <c r="AK19" s="1" t="s">
        <v>105</v>
      </c>
      <c r="AL19" s="1">
        <v>53</v>
      </c>
      <c r="AM19" s="1" t="s">
        <v>95</v>
      </c>
      <c r="AN19" s="1" t="s">
        <v>162</v>
      </c>
      <c r="AO19" s="1" t="s">
        <v>97</v>
      </c>
      <c r="AP19" s="1"/>
      <c r="AQ19" s="1" t="s">
        <v>351</v>
      </c>
      <c r="AR19" s="1" t="s">
        <v>114</v>
      </c>
      <c r="AS19" s="1" t="s">
        <v>110</v>
      </c>
      <c r="AT19" s="1" t="s">
        <v>101</v>
      </c>
      <c r="AU19" s="1" t="s">
        <v>102</v>
      </c>
      <c r="AV19" s="1" t="s">
        <v>90</v>
      </c>
      <c r="AW19" s="1"/>
      <c r="AX19" s="1" t="s">
        <v>272</v>
      </c>
    </row>
    <row r="20" spans="1:50" x14ac:dyDescent="0.25">
      <c r="A20" s="1">
        <v>19</v>
      </c>
      <c r="B20" s="1" t="s">
        <v>19</v>
      </c>
      <c r="C20" s="1"/>
      <c r="D20" s="1"/>
      <c r="E20" s="1"/>
      <c r="F20" s="1" t="s">
        <v>23</v>
      </c>
      <c r="G20" s="1"/>
      <c r="H20" s="1" t="s">
        <v>25</v>
      </c>
      <c r="I20" s="1"/>
      <c r="J20" s="1"/>
      <c r="K20" s="1"/>
      <c r="L20" s="1"/>
      <c r="M20" s="1"/>
      <c r="N20" s="1"/>
      <c r="P20" s="56">
        <f t="shared" si="0"/>
        <v>3</v>
      </c>
      <c r="Q20" s="5">
        <f t="shared" si="1"/>
        <v>1</v>
      </c>
      <c r="S20" s="56">
        <f t="shared" si="2"/>
        <v>1</v>
      </c>
      <c r="T20" s="56">
        <f t="shared" si="3"/>
        <v>0</v>
      </c>
      <c r="U20" s="56">
        <f t="shared" si="4"/>
        <v>0</v>
      </c>
      <c r="V20" s="90">
        <f t="shared" si="5"/>
        <v>0</v>
      </c>
      <c r="W20" s="90">
        <f t="shared" si="6"/>
        <v>1</v>
      </c>
      <c r="X20" s="90">
        <f t="shared" si="7"/>
        <v>0</v>
      </c>
      <c r="Y20" s="90">
        <f t="shared" si="8"/>
        <v>1</v>
      </c>
      <c r="Z20" s="90">
        <f t="shared" si="9"/>
        <v>0</v>
      </c>
      <c r="AA20" s="90">
        <f t="shared" si="10"/>
        <v>0</v>
      </c>
      <c r="AB20" s="90">
        <f t="shared" si="11"/>
        <v>0</v>
      </c>
      <c r="AC20" s="90">
        <f t="shared" si="12"/>
        <v>0</v>
      </c>
      <c r="AD20" s="90">
        <f t="shared" si="13"/>
        <v>0</v>
      </c>
      <c r="AE20" s="90">
        <f t="shared" si="14"/>
        <v>0</v>
      </c>
      <c r="AH20" s="56">
        <f t="shared" si="15"/>
        <v>3</v>
      </c>
      <c r="AI20" s="56">
        <f t="shared" si="16"/>
        <v>3</v>
      </c>
      <c r="AJ20" s="56" t="str">
        <f t="shared" si="17"/>
        <v>Correct</v>
      </c>
      <c r="AK20" s="1" t="s">
        <v>94</v>
      </c>
      <c r="AL20" s="1">
        <v>46</v>
      </c>
      <c r="AM20" s="1" t="s">
        <v>115</v>
      </c>
      <c r="AN20" s="1" t="s">
        <v>309</v>
      </c>
      <c r="AO20" s="1" t="s">
        <v>107</v>
      </c>
      <c r="AP20" s="1"/>
      <c r="AQ20" s="1" t="s">
        <v>80</v>
      </c>
      <c r="AR20" s="1" t="s">
        <v>99</v>
      </c>
      <c r="AS20" s="1" t="s">
        <v>133</v>
      </c>
      <c r="AT20" s="1" t="s">
        <v>101</v>
      </c>
      <c r="AU20" s="1"/>
      <c r="AV20" s="1" t="s">
        <v>90</v>
      </c>
      <c r="AW20" s="1" t="s">
        <v>102</v>
      </c>
      <c r="AX20" s="1" t="s">
        <v>272</v>
      </c>
    </row>
    <row r="21" spans="1:50" x14ac:dyDescent="0.25">
      <c r="A21" s="1">
        <v>20</v>
      </c>
      <c r="B21" s="1"/>
      <c r="C21" s="1" t="s">
        <v>20</v>
      </c>
      <c r="D21" s="1" t="s">
        <v>21</v>
      </c>
      <c r="E21" s="1"/>
      <c r="F21" s="1" t="s">
        <v>23</v>
      </c>
      <c r="G21" s="1"/>
      <c r="H21" s="1"/>
      <c r="I21" s="1"/>
      <c r="J21" s="1" t="s">
        <v>26</v>
      </c>
      <c r="K21" s="1"/>
      <c r="L21" s="1"/>
      <c r="M21" s="1"/>
      <c r="N21" s="1"/>
      <c r="P21" s="56">
        <f t="shared" si="0"/>
        <v>4</v>
      </c>
      <c r="Q21" s="5">
        <f t="shared" si="1"/>
        <v>0.75</v>
      </c>
      <c r="S21" s="56">
        <f t="shared" si="2"/>
        <v>0</v>
      </c>
      <c r="T21" s="56">
        <f t="shared" si="3"/>
        <v>0.75</v>
      </c>
      <c r="U21" s="56">
        <f t="shared" si="4"/>
        <v>0.75</v>
      </c>
      <c r="V21" s="90">
        <f t="shared" si="5"/>
        <v>0</v>
      </c>
      <c r="W21" s="90">
        <f t="shared" si="6"/>
        <v>0.75</v>
      </c>
      <c r="X21" s="90">
        <f t="shared" si="7"/>
        <v>0</v>
      </c>
      <c r="Y21" s="90">
        <f t="shared" si="8"/>
        <v>0</v>
      </c>
      <c r="Z21" s="90">
        <f t="shared" si="9"/>
        <v>0</v>
      </c>
      <c r="AA21" s="90">
        <f t="shared" si="10"/>
        <v>0.75</v>
      </c>
      <c r="AB21" s="90">
        <f t="shared" si="11"/>
        <v>0</v>
      </c>
      <c r="AC21" s="90">
        <f t="shared" si="12"/>
        <v>0</v>
      </c>
      <c r="AD21" s="90">
        <f t="shared" si="13"/>
        <v>0</v>
      </c>
      <c r="AE21" s="90">
        <f t="shared" si="14"/>
        <v>0</v>
      </c>
      <c r="AH21" s="56">
        <f t="shared" si="15"/>
        <v>3</v>
      </c>
      <c r="AI21" s="56">
        <f t="shared" si="16"/>
        <v>4</v>
      </c>
      <c r="AJ21" s="56" t="str">
        <f t="shared" si="17"/>
        <v>Correct</v>
      </c>
      <c r="AK21" s="1" t="s">
        <v>105</v>
      </c>
      <c r="AL21" s="1">
        <v>23</v>
      </c>
      <c r="AM21" s="1" t="s">
        <v>95</v>
      </c>
      <c r="AN21" s="1" t="s">
        <v>155</v>
      </c>
      <c r="AO21" s="1"/>
      <c r="AP21" s="1" t="s">
        <v>98</v>
      </c>
      <c r="AQ21" s="1" t="s">
        <v>80</v>
      </c>
      <c r="AR21" s="1" t="s">
        <v>108</v>
      </c>
      <c r="AS21" s="1" t="s">
        <v>132</v>
      </c>
      <c r="AT21" s="1" t="s">
        <v>136</v>
      </c>
      <c r="AU21" s="1" t="s">
        <v>102</v>
      </c>
      <c r="AV21" s="1" t="s">
        <v>90</v>
      </c>
      <c r="AW21" s="1" t="s">
        <v>102</v>
      </c>
      <c r="AX21" s="1" t="s">
        <v>272</v>
      </c>
    </row>
    <row r="22" spans="1:50" x14ac:dyDescent="0.25">
      <c r="A22" s="1">
        <v>21</v>
      </c>
      <c r="B22" s="1"/>
      <c r="C22" s="1"/>
      <c r="D22" s="1"/>
      <c r="E22" s="1"/>
      <c r="F22" s="1"/>
      <c r="G22" s="1"/>
      <c r="H22" s="1"/>
      <c r="I22" s="1"/>
      <c r="J22" s="1" t="s">
        <v>26</v>
      </c>
      <c r="K22" s="1"/>
      <c r="L22" s="1"/>
      <c r="M22" s="1"/>
      <c r="N22" s="1" t="s">
        <v>30</v>
      </c>
      <c r="P22" s="56">
        <f t="shared" si="0"/>
        <v>2</v>
      </c>
      <c r="Q22" s="5">
        <f t="shared" si="1"/>
        <v>1.5</v>
      </c>
      <c r="S22" s="56">
        <f t="shared" si="2"/>
        <v>0</v>
      </c>
      <c r="T22" s="56">
        <f t="shared" si="3"/>
        <v>0</v>
      </c>
      <c r="U22" s="56">
        <f t="shared" si="4"/>
        <v>0</v>
      </c>
      <c r="V22" s="90">
        <f t="shared" si="5"/>
        <v>0</v>
      </c>
      <c r="W22" s="90">
        <f t="shared" si="6"/>
        <v>0</v>
      </c>
      <c r="X22" s="90">
        <f t="shared" si="7"/>
        <v>0</v>
      </c>
      <c r="Y22" s="90">
        <f t="shared" si="8"/>
        <v>0</v>
      </c>
      <c r="Z22" s="90">
        <f t="shared" si="9"/>
        <v>0</v>
      </c>
      <c r="AA22" s="90">
        <f t="shared" si="10"/>
        <v>1</v>
      </c>
      <c r="AB22" s="90">
        <f t="shared" si="11"/>
        <v>0</v>
      </c>
      <c r="AC22" s="90">
        <f t="shared" si="12"/>
        <v>0</v>
      </c>
      <c r="AD22" s="90">
        <f t="shared" si="13"/>
        <v>0</v>
      </c>
      <c r="AE22" s="90">
        <f t="shared" si="14"/>
        <v>1</v>
      </c>
      <c r="AH22" s="56">
        <f t="shared" si="15"/>
        <v>2</v>
      </c>
      <c r="AI22" s="56">
        <f t="shared" si="16"/>
        <v>2</v>
      </c>
      <c r="AJ22" s="56" t="str">
        <f t="shared" si="17"/>
        <v>Correct</v>
      </c>
      <c r="AK22" s="1" t="s">
        <v>94</v>
      </c>
      <c r="AL22" s="1">
        <v>70</v>
      </c>
      <c r="AM22" s="1" t="s">
        <v>95</v>
      </c>
      <c r="AN22" s="1" t="s">
        <v>157</v>
      </c>
      <c r="AO22" s="1" t="s">
        <v>97</v>
      </c>
      <c r="AP22" s="1"/>
      <c r="AQ22" s="1" t="s">
        <v>349</v>
      </c>
      <c r="AR22" s="1"/>
      <c r="AS22" s="1" t="s">
        <v>120</v>
      </c>
      <c r="AT22" s="1" t="s">
        <v>104</v>
      </c>
      <c r="AU22" s="1" t="s">
        <v>102</v>
      </c>
      <c r="AV22" s="1" t="s">
        <v>91</v>
      </c>
      <c r="AW22" s="1" t="s">
        <v>102</v>
      </c>
      <c r="AX22" s="1" t="s">
        <v>272</v>
      </c>
    </row>
    <row r="23" spans="1:50" x14ac:dyDescent="0.25">
      <c r="A23" s="1">
        <v>22</v>
      </c>
      <c r="B23" s="1"/>
      <c r="C23" s="1"/>
      <c r="D23" s="1"/>
      <c r="E23" s="1"/>
      <c r="F23" s="1" t="s">
        <v>23</v>
      </c>
      <c r="G23" s="1" t="s">
        <v>24</v>
      </c>
      <c r="H23" s="1"/>
      <c r="I23" s="1"/>
      <c r="J23" s="1"/>
      <c r="K23" s="1"/>
      <c r="L23" s="1" t="s">
        <v>28</v>
      </c>
      <c r="M23" s="1"/>
      <c r="N23" s="1"/>
      <c r="P23" s="56">
        <f t="shared" si="0"/>
        <v>3</v>
      </c>
      <c r="Q23" s="5">
        <f t="shared" si="1"/>
        <v>1</v>
      </c>
      <c r="S23" s="56">
        <f t="shared" si="2"/>
        <v>0</v>
      </c>
      <c r="T23" s="56">
        <f t="shared" si="3"/>
        <v>0</v>
      </c>
      <c r="U23" s="56">
        <f t="shared" si="4"/>
        <v>0</v>
      </c>
      <c r="V23" s="90">
        <f t="shared" si="5"/>
        <v>0</v>
      </c>
      <c r="W23" s="90">
        <f t="shared" si="6"/>
        <v>1</v>
      </c>
      <c r="X23" s="90">
        <f t="shared" si="7"/>
        <v>1</v>
      </c>
      <c r="Y23" s="90">
        <f t="shared" si="8"/>
        <v>0</v>
      </c>
      <c r="Z23" s="90">
        <f t="shared" si="9"/>
        <v>0</v>
      </c>
      <c r="AA23" s="90">
        <f t="shared" si="10"/>
        <v>0</v>
      </c>
      <c r="AB23" s="90">
        <f t="shared" si="11"/>
        <v>0</v>
      </c>
      <c r="AC23" s="90">
        <f t="shared" si="12"/>
        <v>1</v>
      </c>
      <c r="AD23" s="90">
        <f t="shared" si="13"/>
        <v>0</v>
      </c>
      <c r="AE23" s="90">
        <f t="shared" si="14"/>
        <v>0</v>
      </c>
      <c r="AH23" s="56">
        <f t="shared" si="15"/>
        <v>3</v>
      </c>
      <c r="AI23" s="56">
        <f t="shared" si="16"/>
        <v>3</v>
      </c>
      <c r="AJ23" s="56" t="str">
        <f t="shared" si="17"/>
        <v>Correct</v>
      </c>
      <c r="AK23" s="1" t="s">
        <v>105</v>
      </c>
      <c r="AL23" s="1">
        <v>72</v>
      </c>
      <c r="AM23" s="1" t="s">
        <v>95</v>
      </c>
      <c r="AN23" s="1" t="s">
        <v>96</v>
      </c>
      <c r="AO23" s="1" t="s">
        <v>134</v>
      </c>
      <c r="AP23" s="1" t="s">
        <v>98</v>
      </c>
      <c r="AQ23" s="1" t="s">
        <v>80</v>
      </c>
      <c r="AR23" s="1" t="s">
        <v>99</v>
      </c>
      <c r="AS23" s="1" t="s">
        <v>132</v>
      </c>
      <c r="AT23" s="1" t="s">
        <v>135</v>
      </c>
      <c r="AU23" s="1"/>
      <c r="AV23" s="1" t="s">
        <v>91</v>
      </c>
      <c r="AW23" s="1" t="s">
        <v>102</v>
      </c>
      <c r="AX23" s="1" t="s">
        <v>272</v>
      </c>
    </row>
    <row r="24" spans="1:50" x14ac:dyDescent="0.25">
      <c r="A24" s="1">
        <v>23</v>
      </c>
      <c r="B24" s="1"/>
      <c r="C24" s="1"/>
      <c r="D24" s="1"/>
      <c r="E24" s="1"/>
      <c r="F24" s="1"/>
      <c r="G24" s="1"/>
      <c r="H24" s="1"/>
      <c r="I24" s="1" t="s">
        <v>267</v>
      </c>
      <c r="J24" s="1" t="s">
        <v>26</v>
      </c>
      <c r="K24" s="1"/>
      <c r="L24" s="1"/>
      <c r="M24" s="1"/>
      <c r="N24" s="1" t="s">
        <v>30</v>
      </c>
      <c r="P24" s="56">
        <f t="shared" si="0"/>
        <v>3</v>
      </c>
      <c r="Q24" s="5">
        <f t="shared" si="1"/>
        <v>1</v>
      </c>
      <c r="S24" s="56">
        <f t="shared" si="2"/>
        <v>0</v>
      </c>
      <c r="T24" s="56">
        <f t="shared" si="3"/>
        <v>0</v>
      </c>
      <c r="U24" s="56">
        <f t="shared" si="4"/>
        <v>0</v>
      </c>
      <c r="V24" s="90">
        <f t="shared" si="5"/>
        <v>0</v>
      </c>
      <c r="W24" s="90">
        <f t="shared" si="6"/>
        <v>0</v>
      </c>
      <c r="X24" s="90">
        <f t="shared" si="7"/>
        <v>0</v>
      </c>
      <c r="Y24" s="90">
        <f t="shared" si="8"/>
        <v>0</v>
      </c>
      <c r="Z24" s="90">
        <f t="shared" si="9"/>
        <v>1</v>
      </c>
      <c r="AA24" s="90">
        <f t="shared" si="10"/>
        <v>1</v>
      </c>
      <c r="AB24" s="90">
        <f t="shared" si="11"/>
        <v>0</v>
      </c>
      <c r="AC24" s="90">
        <f t="shared" si="12"/>
        <v>0</v>
      </c>
      <c r="AD24" s="90">
        <f t="shared" si="13"/>
        <v>0</v>
      </c>
      <c r="AE24" s="90">
        <f t="shared" si="14"/>
        <v>1</v>
      </c>
      <c r="AH24" s="56">
        <f t="shared" si="15"/>
        <v>3</v>
      </c>
      <c r="AI24" s="56">
        <f t="shared" si="16"/>
        <v>3</v>
      </c>
      <c r="AJ24" s="56" t="str">
        <f t="shared" si="17"/>
        <v>Correct</v>
      </c>
      <c r="AK24" s="1" t="s">
        <v>94</v>
      </c>
      <c r="AL24" s="1">
        <v>63</v>
      </c>
      <c r="AM24" s="1" t="s">
        <v>95</v>
      </c>
      <c r="AN24" s="1" t="s">
        <v>157</v>
      </c>
      <c r="AO24" s="1"/>
      <c r="AP24" s="1" t="s">
        <v>98</v>
      </c>
      <c r="AQ24" s="1" t="s">
        <v>349</v>
      </c>
      <c r="AR24" s="1"/>
      <c r="AS24" s="1"/>
      <c r="AT24" s="1" t="s">
        <v>101</v>
      </c>
      <c r="AU24" s="1" t="s">
        <v>102</v>
      </c>
      <c r="AV24" s="1" t="s">
        <v>92</v>
      </c>
      <c r="AW24" s="1" t="s">
        <v>102</v>
      </c>
      <c r="AX24" s="1" t="s">
        <v>272</v>
      </c>
    </row>
    <row r="25" spans="1:50" x14ac:dyDescent="0.25">
      <c r="A25" s="1">
        <v>24</v>
      </c>
      <c r="B25" s="1"/>
      <c r="C25" s="1" t="s">
        <v>20</v>
      </c>
      <c r="D25" s="1"/>
      <c r="E25" s="1"/>
      <c r="F25" s="1"/>
      <c r="G25" s="1"/>
      <c r="H25" s="1"/>
      <c r="I25" s="1"/>
      <c r="J25" s="1" t="s">
        <v>26</v>
      </c>
      <c r="K25" s="1"/>
      <c r="L25" s="1"/>
      <c r="M25" s="1"/>
      <c r="N25" s="1" t="s">
        <v>30</v>
      </c>
      <c r="P25" s="56">
        <f t="shared" si="0"/>
        <v>3</v>
      </c>
      <c r="Q25" s="5">
        <f t="shared" si="1"/>
        <v>1</v>
      </c>
      <c r="S25" s="56">
        <f t="shared" si="2"/>
        <v>0</v>
      </c>
      <c r="T25" s="56">
        <f t="shared" si="3"/>
        <v>1</v>
      </c>
      <c r="U25" s="56">
        <f t="shared" si="4"/>
        <v>0</v>
      </c>
      <c r="V25" s="90">
        <f t="shared" si="5"/>
        <v>0</v>
      </c>
      <c r="W25" s="90">
        <f t="shared" si="6"/>
        <v>0</v>
      </c>
      <c r="X25" s="90">
        <f t="shared" si="7"/>
        <v>0</v>
      </c>
      <c r="Y25" s="90">
        <f t="shared" si="8"/>
        <v>0</v>
      </c>
      <c r="Z25" s="90">
        <f t="shared" si="9"/>
        <v>0</v>
      </c>
      <c r="AA25" s="90">
        <f t="shared" si="10"/>
        <v>1</v>
      </c>
      <c r="AB25" s="90">
        <f t="shared" si="11"/>
        <v>0</v>
      </c>
      <c r="AC25" s="90">
        <f t="shared" si="12"/>
        <v>0</v>
      </c>
      <c r="AD25" s="90">
        <f t="shared" si="13"/>
        <v>0</v>
      </c>
      <c r="AE25" s="90">
        <f t="shared" si="14"/>
        <v>1</v>
      </c>
      <c r="AH25" s="56">
        <f t="shared" si="15"/>
        <v>3</v>
      </c>
      <c r="AI25" s="56">
        <f t="shared" si="16"/>
        <v>3</v>
      </c>
      <c r="AJ25" s="56" t="str">
        <f t="shared" si="17"/>
        <v>Correct</v>
      </c>
      <c r="AK25" s="1" t="s">
        <v>94</v>
      </c>
      <c r="AL25" s="1">
        <v>46</v>
      </c>
      <c r="AM25" s="1" t="s">
        <v>95</v>
      </c>
      <c r="AN25" s="1" t="s">
        <v>162</v>
      </c>
      <c r="AO25" s="1" t="s">
        <v>97</v>
      </c>
      <c r="AP25" s="1"/>
      <c r="AQ25" s="1" t="s">
        <v>349</v>
      </c>
      <c r="AR25" s="1"/>
      <c r="AS25" s="1" t="s">
        <v>133</v>
      </c>
      <c r="AT25" s="1" t="s">
        <v>101</v>
      </c>
      <c r="AU25" s="1" t="s">
        <v>102</v>
      </c>
      <c r="AV25" s="1"/>
      <c r="AW25" s="1"/>
      <c r="AX25" s="1" t="s">
        <v>272</v>
      </c>
    </row>
    <row r="26" spans="1:50" x14ac:dyDescent="0.25">
      <c r="A26" s="1">
        <v>25</v>
      </c>
      <c r="B26" s="1"/>
      <c r="C26" s="1"/>
      <c r="D26" s="1"/>
      <c r="E26" s="1"/>
      <c r="F26" s="1"/>
      <c r="G26" s="1"/>
      <c r="H26" s="1"/>
      <c r="I26" s="1"/>
      <c r="J26" s="1" t="s">
        <v>26</v>
      </c>
      <c r="K26" s="1"/>
      <c r="L26" s="1"/>
      <c r="M26" s="1"/>
      <c r="N26" s="1"/>
      <c r="P26" s="56">
        <f t="shared" si="0"/>
        <v>1</v>
      </c>
      <c r="Q26" s="5">
        <f t="shared" si="1"/>
        <v>3</v>
      </c>
      <c r="S26" s="56">
        <f t="shared" si="2"/>
        <v>0</v>
      </c>
      <c r="T26" s="56">
        <f t="shared" si="3"/>
        <v>0</v>
      </c>
      <c r="U26" s="56">
        <f t="shared" si="4"/>
        <v>0</v>
      </c>
      <c r="V26" s="90">
        <f t="shared" si="5"/>
        <v>0</v>
      </c>
      <c r="W26" s="90">
        <f t="shared" si="6"/>
        <v>0</v>
      </c>
      <c r="X26" s="90">
        <f t="shared" si="7"/>
        <v>0</v>
      </c>
      <c r="Y26" s="90">
        <f t="shared" si="8"/>
        <v>0</v>
      </c>
      <c r="Z26" s="90">
        <f t="shared" si="9"/>
        <v>0</v>
      </c>
      <c r="AA26" s="90">
        <f t="shared" si="10"/>
        <v>1</v>
      </c>
      <c r="AB26" s="90">
        <f t="shared" si="11"/>
        <v>0</v>
      </c>
      <c r="AC26" s="90">
        <f t="shared" si="12"/>
        <v>0</v>
      </c>
      <c r="AD26" s="90">
        <f t="shared" si="13"/>
        <v>0</v>
      </c>
      <c r="AE26" s="90">
        <f t="shared" si="14"/>
        <v>0</v>
      </c>
      <c r="AH26" s="56">
        <f t="shared" si="15"/>
        <v>1</v>
      </c>
      <c r="AI26" s="56">
        <f t="shared" si="16"/>
        <v>1</v>
      </c>
      <c r="AJ26" s="56" t="str">
        <f t="shared" si="17"/>
        <v>Correct</v>
      </c>
      <c r="AK26" s="1" t="s">
        <v>105</v>
      </c>
      <c r="AL26" s="1">
        <v>69</v>
      </c>
      <c r="AM26" s="1" t="s">
        <v>95</v>
      </c>
      <c r="AN26" s="1" t="s">
        <v>157</v>
      </c>
      <c r="AO26" s="1" t="s">
        <v>97</v>
      </c>
      <c r="AP26" s="1" t="s">
        <v>102</v>
      </c>
      <c r="AQ26" s="1" t="s">
        <v>349</v>
      </c>
      <c r="AR26" s="1"/>
      <c r="AS26" s="1" t="s">
        <v>110</v>
      </c>
      <c r="AT26" s="1" t="s">
        <v>101</v>
      </c>
      <c r="AU26" s="1" t="s">
        <v>102</v>
      </c>
      <c r="AV26" s="1" t="s">
        <v>373</v>
      </c>
      <c r="AW26" s="1" t="s">
        <v>98</v>
      </c>
      <c r="AX26" s="1" t="s">
        <v>272</v>
      </c>
    </row>
    <row r="27" spans="1:50" x14ac:dyDescent="0.25">
      <c r="A27" s="1">
        <v>26</v>
      </c>
      <c r="B27" s="1"/>
      <c r="C27" s="1"/>
      <c r="D27" s="1"/>
      <c r="E27" s="1"/>
      <c r="F27" s="1"/>
      <c r="G27" s="1"/>
      <c r="H27" s="1" t="s">
        <v>25</v>
      </c>
      <c r="I27" s="1" t="s">
        <v>267</v>
      </c>
      <c r="J27" s="1"/>
      <c r="K27" s="1"/>
      <c r="L27" s="1"/>
      <c r="M27" s="1" t="s">
        <v>29</v>
      </c>
      <c r="N27" s="1"/>
      <c r="P27" s="56">
        <f t="shared" si="0"/>
        <v>3</v>
      </c>
      <c r="Q27" s="5">
        <f t="shared" si="1"/>
        <v>1</v>
      </c>
      <c r="S27" s="56">
        <f t="shared" si="2"/>
        <v>0</v>
      </c>
      <c r="T27" s="56">
        <f t="shared" si="3"/>
        <v>0</v>
      </c>
      <c r="U27" s="56">
        <f t="shared" si="4"/>
        <v>0</v>
      </c>
      <c r="V27" s="90">
        <f t="shared" si="5"/>
        <v>0</v>
      </c>
      <c r="W27" s="90">
        <f t="shared" si="6"/>
        <v>0</v>
      </c>
      <c r="X27" s="90">
        <f t="shared" si="7"/>
        <v>0</v>
      </c>
      <c r="Y27" s="90">
        <f t="shared" si="8"/>
        <v>1</v>
      </c>
      <c r="Z27" s="90">
        <f t="shared" si="9"/>
        <v>1</v>
      </c>
      <c r="AA27" s="90">
        <f t="shared" si="10"/>
        <v>0</v>
      </c>
      <c r="AB27" s="90">
        <f t="shared" si="11"/>
        <v>0</v>
      </c>
      <c r="AC27" s="90">
        <f t="shared" si="12"/>
        <v>0</v>
      </c>
      <c r="AD27" s="90">
        <f t="shared" si="13"/>
        <v>1</v>
      </c>
      <c r="AE27" s="90">
        <f t="shared" si="14"/>
        <v>0</v>
      </c>
      <c r="AH27" s="56">
        <f t="shared" si="15"/>
        <v>3</v>
      </c>
      <c r="AI27" s="56">
        <f t="shared" si="16"/>
        <v>3</v>
      </c>
      <c r="AJ27" s="56" t="str">
        <f t="shared" si="17"/>
        <v>Correct</v>
      </c>
      <c r="AK27" s="1" t="s">
        <v>94</v>
      </c>
      <c r="AL27" s="1">
        <v>32</v>
      </c>
      <c r="AM27" s="1" t="s">
        <v>95</v>
      </c>
      <c r="AN27" s="1" t="s">
        <v>158</v>
      </c>
      <c r="AO27" s="1" t="s">
        <v>97</v>
      </c>
      <c r="AP27" s="1"/>
      <c r="AQ27" s="1" t="s">
        <v>349</v>
      </c>
      <c r="AR27" s="1" t="s">
        <v>108</v>
      </c>
      <c r="AS27" s="1" t="s">
        <v>110</v>
      </c>
      <c r="AT27" s="1" t="s">
        <v>123</v>
      </c>
      <c r="AU27" s="1" t="s">
        <v>102</v>
      </c>
      <c r="AV27" s="1"/>
      <c r="AW27" s="1" t="s">
        <v>102</v>
      </c>
      <c r="AX27" s="1" t="s">
        <v>272</v>
      </c>
    </row>
    <row r="28" spans="1:50" x14ac:dyDescent="0.25">
      <c r="A28" s="1">
        <v>27</v>
      </c>
      <c r="B28" s="1"/>
      <c r="C28" s="1"/>
      <c r="D28" s="1"/>
      <c r="E28" s="1"/>
      <c r="F28" s="1"/>
      <c r="G28" s="1"/>
      <c r="H28" s="1" t="s">
        <v>25</v>
      </c>
      <c r="I28" s="1" t="s">
        <v>267</v>
      </c>
      <c r="J28" s="1"/>
      <c r="K28" s="1"/>
      <c r="L28" s="1"/>
      <c r="M28" s="1" t="s">
        <v>29</v>
      </c>
      <c r="N28" s="1"/>
      <c r="P28" s="56">
        <f t="shared" si="0"/>
        <v>3</v>
      </c>
      <c r="Q28" s="5">
        <f t="shared" si="1"/>
        <v>1</v>
      </c>
      <c r="S28" s="56">
        <f t="shared" si="2"/>
        <v>0</v>
      </c>
      <c r="T28" s="56">
        <f t="shared" si="3"/>
        <v>0</v>
      </c>
      <c r="U28" s="56">
        <f t="shared" si="4"/>
        <v>0</v>
      </c>
      <c r="V28" s="90">
        <f t="shared" si="5"/>
        <v>0</v>
      </c>
      <c r="W28" s="90">
        <f t="shared" si="6"/>
        <v>0</v>
      </c>
      <c r="X28" s="90">
        <f t="shared" si="7"/>
        <v>0</v>
      </c>
      <c r="Y28" s="90">
        <f t="shared" si="8"/>
        <v>1</v>
      </c>
      <c r="Z28" s="90">
        <f t="shared" si="9"/>
        <v>1</v>
      </c>
      <c r="AA28" s="90">
        <f t="shared" si="10"/>
        <v>0</v>
      </c>
      <c r="AB28" s="90">
        <f t="shared" si="11"/>
        <v>0</v>
      </c>
      <c r="AC28" s="90">
        <f t="shared" si="12"/>
        <v>0</v>
      </c>
      <c r="AD28" s="90">
        <f t="shared" si="13"/>
        <v>1</v>
      </c>
      <c r="AE28" s="90">
        <f t="shared" si="14"/>
        <v>0</v>
      </c>
      <c r="AH28" s="56">
        <f t="shared" si="15"/>
        <v>3</v>
      </c>
      <c r="AI28" s="56">
        <f t="shared" si="16"/>
        <v>3</v>
      </c>
      <c r="AJ28" s="56" t="str">
        <f t="shared" si="17"/>
        <v>Correct</v>
      </c>
      <c r="AK28" s="1" t="s">
        <v>94</v>
      </c>
      <c r="AL28" s="1">
        <v>32</v>
      </c>
      <c r="AM28" s="1" t="s">
        <v>95</v>
      </c>
      <c r="AN28" s="1"/>
      <c r="AO28" s="1"/>
      <c r="AP28" s="1"/>
      <c r="AQ28" s="1"/>
      <c r="AR28" s="1"/>
      <c r="AS28" s="1"/>
      <c r="AT28" s="1"/>
      <c r="AU28" s="1"/>
      <c r="AV28" s="1"/>
      <c r="AW28" s="1"/>
      <c r="AX28" s="1" t="s">
        <v>272</v>
      </c>
    </row>
    <row r="29" spans="1:50" x14ac:dyDescent="0.25">
      <c r="A29" s="1">
        <v>28</v>
      </c>
      <c r="B29" s="1"/>
      <c r="C29" s="1"/>
      <c r="D29" s="1" t="s">
        <v>21</v>
      </c>
      <c r="E29" s="1"/>
      <c r="F29" s="1"/>
      <c r="G29" s="1"/>
      <c r="H29" s="1"/>
      <c r="I29" s="1"/>
      <c r="J29" s="1"/>
      <c r="K29" s="1"/>
      <c r="L29" s="1"/>
      <c r="M29" s="1"/>
      <c r="N29" s="1"/>
      <c r="P29" s="56">
        <f t="shared" si="0"/>
        <v>1</v>
      </c>
      <c r="Q29" s="5">
        <f t="shared" si="1"/>
        <v>3</v>
      </c>
      <c r="S29" s="56">
        <f t="shared" si="2"/>
        <v>0</v>
      </c>
      <c r="T29" s="56">
        <f t="shared" si="3"/>
        <v>0</v>
      </c>
      <c r="U29" s="56">
        <f t="shared" si="4"/>
        <v>1</v>
      </c>
      <c r="V29" s="90">
        <f t="shared" si="5"/>
        <v>0</v>
      </c>
      <c r="W29" s="90">
        <f t="shared" si="6"/>
        <v>0</v>
      </c>
      <c r="X29" s="90">
        <f t="shared" si="7"/>
        <v>0</v>
      </c>
      <c r="Y29" s="90">
        <f t="shared" si="8"/>
        <v>0</v>
      </c>
      <c r="Z29" s="90">
        <f t="shared" si="9"/>
        <v>0</v>
      </c>
      <c r="AA29" s="90">
        <f t="shared" si="10"/>
        <v>0</v>
      </c>
      <c r="AB29" s="90">
        <f t="shared" si="11"/>
        <v>0</v>
      </c>
      <c r="AC29" s="90">
        <f t="shared" si="12"/>
        <v>0</v>
      </c>
      <c r="AD29" s="90">
        <f t="shared" si="13"/>
        <v>0</v>
      </c>
      <c r="AE29" s="90">
        <f t="shared" si="14"/>
        <v>0</v>
      </c>
      <c r="AH29" s="56">
        <f t="shared" si="15"/>
        <v>1</v>
      </c>
      <c r="AI29" s="56">
        <f t="shared" si="16"/>
        <v>1</v>
      </c>
      <c r="AJ29" s="56" t="str">
        <f t="shared" si="17"/>
        <v>Correct</v>
      </c>
      <c r="AK29" s="1" t="s">
        <v>94</v>
      </c>
      <c r="AL29" s="1">
        <v>94</v>
      </c>
      <c r="AM29" s="1" t="s">
        <v>95</v>
      </c>
      <c r="AN29" s="1" t="s">
        <v>157</v>
      </c>
      <c r="AO29" s="1" t="s">
        <v>107</v>
      </c>
      <c r="AP29" s="1"/>
      <c r="AQ29" s="1" t="s">
        <v>352</v>
      </c>
      <c r="AR29" s="1"/>
      <c r="AS29" s="1" t="s">
        <v>110</v>
      </c>
      <c r="AT29" s="1" t="s">
        <v>104</v>
      </c>
      <c r="AU29" s="1" t="s">
        <v>102</v>
      </c>
      <c r="AV29" s="1" t="s">
        <v>372</v>
      </c>
      <c r="AW29" s="1" t="s">
        <v>98</v>
      </c>
      <c r="AX29" s="1" t="s">
        <v>272</v>
      </c>
    </row>
    <row r="30" spans="1:50" x14ac:dyDescent="0.25">
      <c r="A30" s="1">
        <v>29</v>
      </c>
      <c r="B30" s="1" t="s">
        <v>19</v>
      </c>
      <c r="C30" s="1"/>
      <c r="D30" s="1"/>
      <c r="E30" s="1"/>
      <c r="F30" s="1"/>
      <c r="G30" s="1"/>
      <c r="H30" s="1"/>
      <c r="I30" s="1"/>
      <c r="J30" s="1" t="s">
        <v>26</v>
      </c>
      <c r="K30" s="1"/>
      <c r="L30" s="1"/>
      <c r="M30" s="1"/>
      <c r="N30" s="1" t="s">
        <v>30</v>
      </c>
      <c r="P30" s="56">
        <f t="shared" si="0"/>
        <v>3</v>
      </c>
      <c r="Q30" s="5">
        <f t="shared" si="1"/>
        <v>1</v>
      </c>
      <c r="S30" s="56">
        <f t="shared" si="2"/>
        <v>1</v>
      </c>
      <c r="T30" s="56">
        <f t="shared" si="3"/>
        <v>0</v>
      </c>
      <c r="U30" s="56">
        <f t="shared" si="4"/>
        <v>0</v>
      </c>
      <c r="V30" s="90">
        <f t="shared" si="5"/>
        <v>0</v>
      </c>
      <c r="W30" s="90">
        <f t="shared" si="6"/>
        <v>0</v>
      </c>
      <c r="X30" s="90">
        <f t="shared" si="7"/>
        <v>0</v>
      </c>
      <c r="Y30" s="90">
        <f t="shared" si="8"/>
        <v>0</v>
      </c>
      <c r="Z30" s="90">
        <f t="shared" si="9"/>
        <v>0</v>
      </c>
      <c r="AA30" s="90">
        <f t="shared" si="10"/>
        <v>1</v>
      </c>
      <c r="AB30" s="90">
        <f t="shared" si="11"/>
        <v>0</v>
      </c>
      <c r="AC30" s="90">
        <f t="shared" si="12"/>
        <v>0</v>
      </c>
      <c r="AD30" s="90">
        <f t="shared" si="13"/>
        <v>0</v>
      </c>
      <c r="AE30" s="90">
        <f t="shared" si="14"/>
        <v>1</v>
      </c>
      <c r="AH30" s="56">
        <f t="shared" si="15"/>
        <v>3</v>
      </c>
      <c r="AI30" s="56">
        <f t="shared" si="16"/>
        <v>3</v>
      </c>
      <c r="AJ30" s="56" t="str">
        <f t="shared" si="17"/>
        <v>Correct</v>
      </c>
      <c r="AK30" s="1" t="s">
        <v>94</v>
      </c>
      <c r="AL30" s="1"/>
      <c r="AM30" s="1" t="s">
        <v>95</v>
      </c>
      <c r="AN30" s="1" t="s">
        <v>157</v>
      </c>
      <c r="AO30" s="1" t="s">
        <v>97</v>
      </c>
      <c r="AP30" s="1" t="s">
        <v>98</v>
      </c>
      <c r="AQ30" s="1" t="s">
        <v>349</v>
      </c>
      <c r="AR30" s="1"/>
      <c r="AS30" s="1" t="s">
        <v>110</v>
      </c>
      <c r="AT30" s="1" t="s">
        <v>101</v>
      </c>
      <c r="AU30" s="1" t="s">
        <v>102</v>
      </c>
      <c r="AV30" s="1"/>
      <c r="AW30" s="1" t="s">
        <v>102</v>
      </c>
      <c r="AX30" s="1" t="s">
        <v>272</v>
      </c>
    </row>
    <row r="31" spans="1:50" x14ac:dyDescent="0.25">
      <c r="A31" s="1">
        <v>30</v>
      </c>
      <c r="B31" s="1" t="s">
        <v>19</v>
      </c>
      <c r="C31" s="1" t="s">
        <v>20</v>
      </c>
      <c r="D31" s="1" t="s">
        <v>21</v>
      </c>
      <c r="E31" s="1"/>
      <c r="F31" s="1"/>
      <c r="G31" s="1"/>
      <c r="H31" s="1"/>
      <c r="I31" s="1"/>
      <c r="J31" s="1"/>
      <c r="K31" s="1"/>
      <c r="L31" s="1"/>
      <c r="M31" s="1"/>
      <c r="N31" s="1"/>
      <c r="P31" s="56">
        <f t="shared" si="0"/>
        <v>3</v>
      </c>
      <c r="Q31" s="5">
        <f t="shared" si="1"/>
        <v>1</v>
      </c>
      <c r="S31" s="56">
        <f t="shared" si="2"/>
        <v>1</v>
      </c>
      <c r="T31" s="56">
        <f t="shared" si="3"/>
        <v>1</v>
      </c>
      <c r="U31" s="56">
        <f t="shared" si="4"/>
        <v>1</v>
      </c>
      <c r="V31" s="90">
        <f t="shared" si="5"/>
        <v>0</v>
      </c>
      <c r="W31" s="90">
        <f t="shared" si="6"/>
        <v>0</v>
      </c>
      <c r="X31" s="90">
        <f t="shared" si="7"/>
        <v>0</v>
      </c>
      <c r="Y31" s="90">
        <f t="shared" si="8"/>
        <v>0</v>
      </c>
      <c r="Z31" s="90">
        <f t="shared" si="9"/>
        <v>0</v>
      </c>
      <c r="AA31" s="90">
        <f t="shared" si="10"/>
        <v>0</v>
      </c>
      <c r="AB31" s="90">
        <f t="shared" si="11"/>
        <v>0</v>
      </c>
      <c r="AC31" s="90">
        <f t="shared" si="12"/>
        <v>0</v>
      </c>
      <c r="AD31" s="90">
        <f t="shared" si="13"/>
        <v>0</v>
      </c>
      <c r="AE31" s="90">
        <f t="shared" si="14"/>
        <v>0</v>
      </c>
      <c r="AH31" s="56">
        <f t="shared" si="15"/>
        <v>3</v>
      </c>
      <c r="AI31" s="56">
        <f t="shared" si="16"/>
        <v>3</v>
      </c>
      <c r="AJ31" s="56" t="str">
        <f t="shared" si="17"/>
        <v>Correct</v>
      </c>
      <c r="AK31" s="1" t="s">
        <v>94</v>
      </c>
      <c r="AL31" s="1">
        <v>59</v>
      </c>
      <c r="AM31" s="1" t="s">
        <v>95</v>
      </c>
      <c r="AN31" s="1" t="s">
        <v>117</v>
      </c>
      <c r="AO31" s="1" t="s">
        <v>97</v>
      </c>
      <c r="AP31" s="1"/>
      <c r="AQ31" s="1" t="s">
        <v>349</v>
      </c>
      <c r="AR31" s="1"/>
      <c r="AS31" s="1" t="s">
        <v>103</v>
      </c>
      <c r="AT31" s="1" t="s">
        <v>104</v>
      </c>
      <c r="AU31" s="1" t="s">
        <v>102</v>
      </c>
      <c r="AV31" s="1" t="s">
        <v>90</v>
      </c>
      <c r="AW31" s="1" t="s">
        <v>102</v>
      </c>
      <c r="AX31" s="1" t="s">
        <v>272</v>
      </c>
    </row>
    <row r="32" spans="1:50" x14ac:dyDescent="0.25">
      <c r="A32" s="1">
        <v>31</v>
      </c>
      <c r="B32" s="1"/>
      <c r="C32" s="1"/>
      <c r="D32" s="1" t="s">
        <v>21</v>
      </c>
      <c r="E32" s="1"/>
      <c r="F32" s="1"/>
      <c r="G32" s="1"/>
      <c r="H32" s="1"/>
      <c r="I32" s="1"/>
      <c r="J32" s="1" t="s">
        <v>26</v>
      </c>
      <c r="K32" s="1" t="s">
        <v>27</v>
      </c>
      <c r="L32" s="1"/>
      <c r="M32" s="1"/>
      <c r="N32" s="1"/>
      <c r="P32" s="56">
        <f t="shared" si="0"/>
        <v>3</v>
      </c>
      <c r="Q32" s="5">
        <f t="shared" si="1"/>
        <v>1</v>
      </c>
      <c r="S32" s="56">
        <f t="shared" si="2"/>
        <v>0</v>
      </c>
      <c r="T32" s="56">
        <f t="shared" si="3"/>
        <v>0</v>
      </c>
      <c r="U32" s="56">
        <f t="shared" si="4"/>
        <v>1</v>
      </c>
      <c r="V32" s="90">
        <f t="shared" si="5"/>
        <v>0</v>
      </c>
      <c r="W32" s="90">
        <f t="shared" si="6"/>
        <v>0</v>
      </c>
      <c r="X32" s="90">
        <f t="shared" si="7"/>
        <v>0</v>
      </c>
      <c r="Y32" s="90">
        <f t="shared" si="8"/>
        <v>0</v>
      </c>
      <c r="Z32" s="90">
        <f t="shared" si="9"/>
        <v>0</v>
      </c>
      <c r="AA32" s="90">
        <f t="shared" si="10"/>
        <v>1</v>
      </c>
      <c r="AB32" s="90">
        <f t="shared" si="11"/>
        <v>1</v>
      </c>
      <c r="AC32" s="90">
        <f t="shared" si="12"/>
        <v>0</v>
      </c>
      <c r="AD32" s="90">
        <f t="shared" si="13"/>
        <v>0</v>
      </c>
      <c r="AE32" s="90">
        <f t="shared" si="14"/>
        <v>0</v>
      </c>
      <c r="AH32" s="56">
        <f t="shared" si="15"/>
        <v>3</v>
      </c>
      <c r="AI32" s="56">
        <f t="shared" si="16"/>
        <v>3</v>
      </c>
      <c r="AJ32" s="56" t="str">
        <f t="shared" si="17"/>
        <v>Correct</v>
      </c>
      <c r="AK32" s="1" t="s">
        <v>94</v>
      </c>
      <c r="AL32" s="1">
        <v>63</v>
      </c>
      <c r="AM32" s="1" t="s">
        <v>95</v>
      </c>
      <c r="AN32" s="1" t="s">
        <v>131</v>
      </c>
      <c r="AO32" s="1" t="s">
        <v>107</v>
      </c>
      <c r="AP32" s="1" t="s">
        <v>102</v>
      </c>
      <c r="AQ32" s="1" t="s">
        <v>81</v>
      </c>
      <c r="AR32" s="1"/>
      <c r="AS32" s="1" t="s">
        <v>133</v>
      </c>
      <c r="AT32" s="1" t="s">
        <v>104</v>
      </c>
      <c r="AU32" s="1" t="s">
        <v>102</v>
      </c>
      <c r="AV32" s="1" t="s">
        <v>90</v>
      </c>
      <c r="AW32" s="1" t="s">
        <v>102</v>
      </c>
      <c r="AX32" s="1" t="s">
        <v>265</v>
      </c>
    </row>
    <row r="33" spans="1:50" x14ac:dyDescent="0.25">
      <c r="A33" s="1">
        <v>32</v>
      </c>
      <c r="B33" s="1"/>
      <c r="C33" s="1" t="s">
        <v>20</v>
      </c>
      <c r="D33" s="1" t="s">
        <v>21</v>
      </c>
      <c r="E33" s="1"/>
      <c r="F33" s="1"/>
      <c r="G33" s="1"/>
      <c r="H33" s="1"/>
      <c r="I33" s="1"/>
      <c r="J33" s="1" t="s">
        <v>26</v>
      </c>
      <c r="K33" s="1"/>
      <c r="L33" s="1"/>
      <c r="M33" s="1"/>
      <c r="N33" s="1"/>
      <c r="P33" s="56">
        <f t="shared" si="0"/>
        <v>3</v>
      </c>
      <c r="Q33" s="5">
        <f t="shared" si="1"/>
        <v>1</v>
      </c>
      <c r="S33" s="56">
        <f t="shared" si="2"/>
        <v>0</v>
      </c>
      <c r="T33" s="56">
        <f t="shared" si="3"/>
        <v>1</v>
      </c>
      <c r="U33" s="56">
        <f t="shared" si="4"/>
        <v>1</v>
      </c>
      <c r="V33" s="90">
        <f t="shared" si="5"/>
        <v>0</v>
      </c>
      <c r="W33" s="90">
        <f t="shared" si="6"/>
        <v>0</v>
      </c>
      <c r="X33" s="90">
        <f t="shared" si="7"/>
        <v>0</v>
      </c>
      <c r="Y33" s="90">
        <f t="shared" si="8"/>
        <v>0</v>
      </c>
      <c r="Z33" s="90">
        <f t="shared" si="9"/>
        <v>0</v>
      </c>
      <c r="AA33" s="90">
        <f t="shared" si="10"/>
        <v>1</v>
      </c>
      <c r="AB33" s="90">
        <f t="shared" si="11"/>
        <v>0</v>
      </c>
      <c r="AC33" s="90">
        <f t="shared" si="12"/>
        <v>0</v>
      </c>
      <c r="AD33" s="90">
        <f t="shared" si="13"/>
        <v>0</v>
      </c>
      <c r="AE33" s="90">
        <f t="shared" si="14"/>
        <v>0</v>
      </c>
      <c r="AH33" s="56">
        <f t="shared" si="15"/>
        <v>3</v>
      </c>
      <c r="AI33" s="56">
        <f t="shared" si="16"/>
        <v>3</v>
      </c>
      <c r="AJ33" s="56" t="str">
        <f t="shared" si="17"/>
        <v>Correct</v>
      </c>
      <c r="AK33" s="1" t="s">
        <v>105</v>
      </c>
      <c r="AL33" s="1">
        <v>40</v>
      </c>
      <c r="AM33" s="1" t="s">
        <v>95</v>
      </c>
      <c r="AN33" s="1" t="s">
        <v>131</v>
      </c>
      <c r="AO33" s="1" t="s">
        <v>107</v>
      </c>
      <c r="AP33" s="1" t="s">
        <v>102</v>
      </c>
      <c r="AQ33" s="1" t="s">
        <v>81</v>
      </c>
      <c r="AR33" s="1" t="s">
        <v>112</v>
      </c>
      <c r="AS33" s="1" t="s">
        <v>103</v>
      </c>
      <c r="AT33" s="1" t="s">
        <v>101</v>
      </c>
      <c r="AU33" s="1" t="s">
        <v>98</v>
      </c>
      <c r="AV33" s="1" t="s">
        <v>93</v>
      </c>
      <c r="AW33" s="1" t="s">
        <v>102</v>
      </c>
      <c r="AX33" s="1" t="s">
        <v>265</v>
      </c>
    </row>
    <row r="34" spans="1:50" x14ac:dyDescent="0.25">
      <c r="A34" s="1">
        <v>33</v>
      </c>
      <c r="B34" s="1"/>
      <c r="C34" s="1"/>
      <c r="D34" s="1"/>
      <c r="E34" s="1"/>
      <c r="F34" s="1"/>
      <c r="G34" s="1"/>
      <c r="H34" s="1" t="s">
        <v>25</v>
      </c>
      <c r="I34" s="1"/>
      <c r="J34" s="1"/>
      <c r="K34" s="1"/>
      <c r="L34" s="1"/>
      <c r="M34" s="1" t="s">
        <v>29</v>
      </c>
      <c r="N34" s="1" t="s">
        <v>30</v>
      </c>
      <c r="P34" s="56">
        <f t="shared" si="0"/>
        <v>3</v>
      </c>
      <c r="Q34" s="5">
        <f t="shared" si="1"/>
        <v>1</v>
      </c>
      <c r="S34" s="56">
        <f t="shared" si="2"/>
        <v>0</v>
      </c>
      <c r="T34" s="56">
        <f t="shared" si="3"/>
        <v>0</v>
      </c>
      <c r="U34" s="56">
        <f t="shared" si="4"/>
        <v>0</v>
      </c>
      <c r="V34" s="90">
        <f t="shared" si="5"/>
        <v>0</v>
      </c>
      <c r="W34" s="90">
        <f t="shared" si="6"/>
        <v>0</v>
      </c>
      <c r="X34" s="90">
        <f t="shared" si="7"/>
        <v>0</v>
      </c>
      <c r="Y34" s="90">
        <f t="shared" si="8"/>
        <v>1</v>
      </c>
      <c r="Z34" s="90">
        <f t="shared" si="9"/>
        <v>0</v>
      </c>
      <c r="AA34" s="90">
        <f t="shared" si="10"/>
        <v>0</v>
      </c>
      <c r="AB34" s="90">
        <f t="shared" si="11"/>
        <v>0</v>
      </c>
      <c r="AC34" s="90">
        <f t="shared" si="12"/>
        <v>0</v>
      </c>
      <c r="AD34" s="90">
        <f t="shared" si="13"/>
        <v>1</v>
      </c>
      <c r="AE34" s="90">
        <f t="shared" si="14"/>
        <v>1</v>
      </c>
      <c r="AH34" s="56">
        <f t="shared" si="15"/>
        <v>3</v>
      </c>
      <c r="AI34" s="56">
        <f t="shared" si="16"/>
        <v>3</v>
      </c>
      <c r="AJ34" s="56" t="str">
        <f t="shared" si="17"/>
        <v>Correct</v>
      </c>
      <c r="AK34" s="1" t="s">
        <v>94</v>
      </c>
      <c r="AL34" s="1">
        <v>45</v>
      </c>
      <c r="AM34" s="1" t="s">
        <v>95</v>
      </c>
      <c r="AN34" s="1" t="s">
        <v>131</v>
      </c>
      <c r="AO34" s="1" t="s">
        <v>107</v>
      </c>
      <c r="AP34" s="1" t="s">
        <v>102</v>
      </c>
      <c r="AQ34" s="1" t="s">
        <v>354</v>
      </c>
      <c r="AR34" s="1" t="s">
        <v>109</v>
      </c>
      <c r="AS34" s="1" t="s">
        <v>137</v>
      </c>
      <c r="AT34" s="1" t="s">
        <v>125</v>
      </c>
      <c r="AU34" s="1" t="s">
        <v>98</v>
      </c>
      <c r="AV34" s="1" t="s">
        <v>93</v>
      </c>
      <c r="AW34" s="1" t="s">
        <v>102</v>
      </c>
      <c r="AX34" s="1" t="s">
        <v>265</v>
      </c>
    </row>
    <row r="35" spans="1:50" x14ac:dyDescent="0.25">
      <c r="A35" s="1">
        <v>34</v>
      </c>
      <c r="B35" s="1"/>
      <c r="C35" s="1" t="s">
        <v>20</v>
      </c>
      <c r="D35" s="1" t="s">
        <v>21</v>
      </c>
      <c r="E35" s="1"/>
      <c r="F35" s="1"/>
      <c r="G35" s="1" t="s">
        <v>24</v>
      </c>
      <c r="H35" s="1"/>
      <c r="I35" s="1"/>
      <c r="J35" s="1"/>
      <c r="K35" s="1"/>
      <c r="L35" s="1"/>
      <c r="M35" s="1"/>
      <c r="N35" s="1"/>
      <c r="P35" s="56">
        <f t="shared" si="0"/>
        <v>3</v>
      </c>
      <c r="Q35" s="5">
        <f t="shared" si="1"/>
        <v>1</v>
      </c>
      <c r="S35" s="56">
        <f t="shared" si="2"/>
        <v>0</v>
      </c>
      <c r="T35" s="56">
        <f t="shared" si="3"/>
        <v>1</v>
      </c>
      <c r="U35" s="56">
        <f t="shared" si="4"/>
        <v>1</v>
      </c>
      <c r="V35" s="90">
        <f t="shared" si="5"/>
        <v>0</v>
      </c>
      <c r="W35" s="90">
        <f t="shared" si="6"/>
        <v>0</v>
      </c>
      <c r="X35" s="90">
        <f t="shared" si="7"/>
        <v>1</v>
      </c>
      <c r="Y35" s="90">
        <f t="shared" si="8"/>
        <v>0</v>
      </c>
      <c r="Z35" s="90">
        <f t="shared" si="9"/>
        <v>0</v>
      </c>
      <c r="AA35" s="90">
        <f t="shared" si="10"/>
        <v>0</v>
      </c>
      <c r="AB35" s="90">
        <f t="shared" si="11"/>
        <v>0</v>
      </c>
      <c r="AC35" s="90">
        <f t="shared" si="12"/>
        <v>0</v>
      </c>
      <c r="AD35" s="90">
        <f t="shared" si="13"/>
        <v>0</v>
      </c>
      <c r="AE35" s="90">
        <f t="shared" si="14"/>
        <v>0</v>
      </c>
      <c r="AH35" s="56">
        <f t="shared" si="15"/>
        <v>3</v>
      </c>
      <c r="AI35" s="56">
        <f t="shared" si="16"/>
        <v>3</v>
      </c>
      <c r="AJ35" s="56" t="str">
        <f t="shared" si="17"/>
        <v>Correct</v>
      </c>
      <c r="AK35" s="1" t="s">
        <v>94</v>
      </c>
      <c r="AL35" s="1">
        <v>23</v>
      </c>
      <c r="AM35" s="1" t="s">
        <v>95</v>
      </c>
      <c r="AN35" s="1" t="s">
        <v>131</v>
      </c>
      <c r="AO35" s="1"/>
      <c r="AP35" s="1" t="s">
        <v>102</v>
      </c>
      <c r="AQ35" s="1" t="s">
        <v>355</v>
      </c>
      <c r="AR35" s="1" t="s">
        <v>109</v>
      </c>
      <c r="AS35" s="1" t="s">
        <v>103</v>
      </c>
      <c r="AT35" s="1" t="s">
        <v>101</v>
      </c>
      <c r="AU35" s="1" t="s">
        <v>102</v>
      </c>
      <c r="AV35" s="1" t="s">
        <v>91</v>
      </c>
      <c r="AW35" s="1" t="s">
        <v>102</v>
      </c>
      <c r="AX35" s="1" t="s">
        <v>265</v>
      </c>
    </row>
    <row r="36" spans="1:50" x14ac:dyDescent="0.25">
      <c r="A36" s="1">
        <v>35</v>
      </c>
      <c r="B36" s="1"/>
      <c r="C36" s="1"/>
      <c r="D36" s="1" t="s">
        <v>21</v>
      </c>
      <c r="E36" s="1"/>
      <c r="F36" s="1"/>
      <c r="G36" s="1"/>
      <c r="H36" s="1" t="s">
        <v>25</v>
      </c>
      <c r="I36" s="1"/>
      <c r="J36" s="1"/>
      <c r="K36" s="1" t="s">
        <v>27</v>
      </c>
      <c r="L36" s="1"/>
      <c r="M36" s="1"/>
      <c r="N36" s="1"/>
      <c r="P36" s="56">
        <f t="shared" si="0"/>
        <v>3</v>
      </c>
      <c r="Q36" s="5">
        <f t="shared" si="1"/>
        <v>1</v>
      </c>
      <c r="S36" s="56">
        <f t="shared" si="2"/>
        <v>0</v>
      </c>
      <c r="T36" s="56">
        <f t="shared" si="3"/>
        <v>0</v>
      </c>
      <c r="U36" s="56">
        <f t="shared" si="4"/>
        <v>1</v>
      </c>
      <c r="V36" s="90">
        <f t="shared" si="5"/>
        <v>0</v>
      </c>
      <c r="W36" s="90">
        <f t="shared" si="6"/>
        <v>0</v>
      </c>
      <c r="X36" s="90">
        <f t="shared" si="7"/>
        <v>0</v>
      </c>
      <c r="Y36" s="90">
        <f t="shared" si="8"/>
        <v>1</v>
      </c>
      <c r="Z36" s="90">
        <f t="shared" si="9"/>
        <v>0</v>
      </c>
      <c r="AA36" s="90">
        <f t="shared" si="10"/>
        <v>0</v>
      </c>
      <c r="AB36" s="90">
        <f t="shared" si="11"/>
        <v>1</v>
      </c>
      <c r="AC36" s="90">
        <f t="shared" si="12"/>
        <v>0</v>
      </c>
      <c r="AD36" s="90">
        <f t="shared" si="13"/>
        <v>0</v>
      </c>
      <c r="AE36" s="90">
        <f t="shared" si="14"/>
        <v>0</v>
      </c>
      <c r="AH36" s="56">
        <f t="shared" si="15"/>
        <v>3</v>
      </c>
      <c r="AI36" s="56">
        <f t="shared" si="16"/>
        <v>3</v>
      </c>
      <c r="AJ36" s="56" t="str">
        <f t="shared" si="17"/>
        <v>Correct</v>
      </c>
      <c r="AK36" s="1" t="s">
        <v>105</v>
      </c>
      <c r="AL36" s="1">
        <v>33</v>
      </c>
      <c r="AM36" s="1" t="s">
        <v>95</v>
      </c>
      <c r="AN36" s="1" t="s">
        <v>131</v>
      </c>
      <c r="AO36" s="1"/>
      <c r="AP36" s="1" t="s">
        <v>102</v>
      </c>
      <c r="AQ36" s="1" t="s">
        <v>81</v>
      </c>
      <c r="AR36" s="1" t="s">
        <v>99</v>
      </c>
      <c r="AS36" s="1" t="s">
        <v>133</v>
      </c>
      <c r="AT36" s="1" t="s">
        <v>135</v>
      </c>
      <c r="AU36" s="1" t="s">
        <v>102</v>
      </c>
      <c r="AV36" s="1" t="s">
        <v>91</v>
      </c>
      <c r="AW36" s="1" t="s">
        <v>102</v>
      </c>
      <c r="AX36" s="1" t="s">
        <v>265</v>
      </c>
    </row>
    <row r="37" spans="1:50" x14ac:dyDescent="0.25">
      <c r="A37" s="1">
        <v>36</v>
      </c>
      <c r="B37" s="1" t="s">
        <v>19</v>
      </c>
      <c r="C37" s="1" t="s">
        <v>20</v>
      </c>
      <c r="D37" s="1"/>
      <c r="E37" s="1"/>
      <c r="F37" s="1"/>
      <c r="G37" s="1"/>
      <c r="H37" s="1"/>
      <c r="I37" s="1"/>
      <c r="J37" s="1" t="s">
        <v>26</v>
      </c>
      <c r="K37" s="1"/>
      <c r="L37" s="1"/>
      <c r="M37" s="1"/>
      <c r="N37" s="1" t="s">
        <v>30</v>
      </c>
      <c r="P37" s="56">
        <f t="shared" si="0"/>
        <v>4</v>
      </c>
      <c r="Q37" s="5">
        <f t="shared" si="1"/>
        <v>0.75</v>
      </c>
      <c r="S37" s="56">
        <f t="shared" si="2"/>
        <v>0.75</v>
      </c>
      <c r="T37" s="56">
        <f t="shared" si="3"/>
        <v>0.75</v>
      </c>
      <c r="U37" s="56">
        <f t="shared" si="4"/>
        <v>0</v>
      </c>
      <c r="V37" s="90">
        <f t="shared" si="5"/>
        <v>0</v>
      </c>
      <c r="W37" s="90">
        <f t="shared" si="6"/>
        <v>0</v>
      </c>
      <c r="X37" s="90">
        <f t="shared" si="7"/>
        <v>0</v>
      </c>
      <c r="Y37" s="90">
        <f t="shared" si="8"/>
        <v>0</v>
      </c>
      <c r="Z37" s="90">
        <f t="shared" si="9"/>
        <v>0</v>
      </c>
      <c r="AA37" s="90">
        <f t="shared" si="10"/>
        <v>0.75</v>
      </c>
      <c r="AB37" s="90">
        <f t="shared" si="11"/>
        <v>0</v>
      </c>
      <c r="AC37" s="90">
        <f t="shared" si="12"/>
        <v>0</v>
      </c>
      <c r="AD37" s="90">
        <f t="shared" si="13"/>
        <v>0</v>
      </c>
      <c r="AE37" s="90">
        <f t="shared" si="14"/>
        <v>0.75</v>
      </c>
      <c r="AH37" s="56">
        <f t="shared" si="15"/>
        <v>3</v>
      </c>
      <c r="AI37" s="56">
        <f t="shared" si="16"/>
        <v>4</v>
      </c>
      <c r="AJ37" s="56" t="str">
        <f t="shared" si="17"/>
        <v>Correct</v>
      </c>
      <c r="AK37" s="1" t="s">
        <v>105</v>
      </c>
      <c r="AL37" s="1">
        <v>32</v>
      </c>
      <c r="AM37" s="1" t="s">
        <v>95</v>
      </c>
      <c r="AN37" s="1" t="s">
        <v>131</v>
      </c>
      <c r="AO37" s="1"/>
      <c r="AP37" s="1"/>
      <c r="AQ37" s="1" t="s">
        <v>81</v>
      </c>
      <c r="AR37" s="1" t="s">
        <v>109</v>
      </c>
      <c r="AS37" s="1" t="s">
        <v>103</v>
      </c>
      <c r="AT37" s="1"/>
      <c r="AU37" s="1" t="s">
        <v>98</v>
      </c>
      <c r="AV37" s="1" t="s">
        <v>93</v>
      </c>
      <c r="AW37" s="1"/>
      <c r="AX37" s="1" t="s">
        <v>265</v>
      </c>
    </row>
    <row r="38" spans="1:50" x14ac:dyDescent="0.25">
      <c r="A38" s="1">
        <v>37</v>
      </c>
      <c r="B38" s="1"/>
      <c r="C38" s="1" t="s">
        <v>20</v>
      </c>
      <c r="D38" s="1"/>
      <c r="E38" s="1"/>
      <c r="F38" s="1"/>
      <c r="G38" s="1"/>
      <c r="H38" s="1"/>
      <c r="I38" s="1"/>
      <c r="J38" s="1" t="s">
        <v>26</v>
      </c>
      <c r="K38" s="1"/>
      <c r="L38" s="1"/>
      <c r="M38" s="1"/>
      <c r="N38" s="1"/>
      <c r="P38" s="56">
        <f t="shared" si="0"/>
        <v>2</v>
      </c>
      <c r="Q38" s="5">
        <f t="shared" si="1"/>
        <v>1.5</v>
      </c>
      <c r="S38" s="56">
        <f t="shared" si="2"/>
        <v>0</v>
      </c>
      <c r="T38" s="56">
        <f t="shared" si="3"/>
        <v>1</v>
      </c>
      <c r="U38" s="56">
        <f t="shared" si="4"/>
        <v>0</v>
      </c>
      <c r="V38" s="90">
        <f t="shared" si="5"/>
        <v>0</v>
      </c>
      <c r="W38" s="90">
        <f t="shared" si="6"/>
        <v>0</v>
      </c>
      <c r="X38" s="90">
        <f t="shared" si="7"/>
        <v>0</v>
      </c>
      <c r="Y38" s="90">
        <f t="shared" si="8"/>
        <v>0</v>
      </c>
      <c r="Z38" s="90">
        <f t="shared" si="9"/>
        <v>0</v>
      </c>
      <c r="AA38" s="90">
        <f t="shared" si="10"/>
        <v>1</v>
      </c>
      <c r="AB38" s="90">
        <f t="shared" si="11"/>
        <v>0</v>
      </c>
      <c r="AC38" s="90">
        <f t="shared" si="12"/>
        <v>0</v>
      </c>
      <c r="AD38" s="90">
        <f t="shared" si="13"/>
        <v>0</v>
      </c>
      <c r="AE38" s="90">
        <f t="shared" si="14"/>
        <v>0</v>
      </c>
      <c r="AH38" s="56">
        <f t="shared" si="15"/>
        <v>2</v>
      </c>
      <c r="AI38" s="56">
        <f t="shared" si="16"/>
        <v>2</v>
      </c>
      <c r="AJ38" s="56" t="str">
        <f t="shared" si="17"/>
        <v>Correct</v>
      </c>
      <c r="AK38" s="1" t="s">
        <v>94</v>
      </c>
      <c r="AL38" s="1">
        <v>35</v>
      </c>
      <c r="AM38" s="1" t="s">
        <v>115</v>
      </c>
      <c r="AN38" s="1" t="s">
        <v>310</v>
      </c>
      <c r="AO38" s="1"/>
      <c r="AP38" s="1" t="s">
        <v>102</v>
      </c>
      <c r="AQ38" s="1" t="s">
        <v>81</v>
      </c>
      <c r="AR38" s="1" t="s">
        <v>109</v>
      </c>
      <c r="AS38" s="1" t="s">
        <v>133</v>
      </c>
      <c r="AT38" s="1" t="s">
        <v>101</v>
      </c>
      <c r="AU38" s="1" t="s">
        <v>102</v>
      </c>
      <c r="AV38" s="1" t="s">
        <v>91</v>
      </c>
      <c r="AW38" s="1"/>
      <c r="AX38" s="1" t="s">
        <v>265</v>
      </c>
    </row>
    <row r="39" spans="1:50" x14ac:dyDescent="0.25">
      <c r="A39" s="1">
        <v>38</v>
      </c>
      <c r="B39" s="1"/>
      <c r="C39" s="1"/>
      <c r="D39" s="1"/>
      <c r="E39" s="1"/>
      <c r="F39" s="1"/>
      <c r="G39" s="1"/>
      <c r="H39" s="1" t="s">
        <v>25</v>
      </c>
      <c r="I39" s="1"/>
      <c r="J39" s="1"/>
      <c r="K39" s="1"/>
      <c r="L39" s="1"/>
      <c r="M39" s="1"/>
      <c r="N39" s="1"/>
      <c r="P39" s="56">
        <f t="shared" si="0"/>
        <v>1</v>
      </c>
      <c r="Q39" s="5">
        <f t="shared" si="1"/>
        <v>3</v>
      </c>
      <c r="S39" s="56">
        <f t="shared" si="2"/>
        <v>0</v>
      </c>
      <c r="T39" s="56">
        <f t="shared" si="3"/>
        <v>0</v>
      </c>
      <c r="U39" s="56">
        <f t="shared" si="4"/>
        <v>0</v>
      </c>
      <c r="V39" s="90">
        <f t="shared" si="5"/>
        <v>0</v>
      </c>
      <c r="W39" s="90">
        <f t="shared" si="6"/>
        <v>0</v>
      </c>
      <c r="X39" s="90">
        <f t="shared" si="7"/>
        <v>0</v>
      </c>
      <c r="Y39" s="90">
        <f t="shared" si="8"/>
        <v>1</v>
      </c>
      <c r="Z39" s="90">
        <f t="shared" si="9"/>
        <v>0</v>
      </c>
      <c r="AA39" s="90">
        <f t="shared" si="10"/>
        <v>0</v>
      </c>
      <c r="AB39" s="90">
        <f t="shared" si="11"/>
        <v>0</v>
      </c>
      <c r="AC39" s="90">
        <f t="shared" si="12"/>
        <v>0</v>
      </c>
      <c r="AD39" s="90">
        <f t="shared" si="13"/>
        <v>0</v>
      </c>
      <c r="AE39" s="90">
        <f t="shared" si="14"/>
        <v>0</v>
      </c>
      <c r="AH39" s="56">
        <f t="shared" si="15"/>
        <v>1</v>
      </c>
      <c r="AI39" s="56">
        <f t="shared" si="16"/>
        <v>1</v>
      </c>
      <c r="AJ39" s="56" t="str">
        <f t="shared" si="17"/>
        <v>Correct</v>
      </c>
      <c r="AK39" s="1" t="s">
        <v>94</v>
      </c>
      <c r="AL39" s="1"/>
      <c r="AM39" s="1" t="s">
        <v>95</v>
      </c>
      <c r="AN39" s="1" t="s">
        <v>138</v>
      </c>
      <c r="AO39" s="1" t="s">
        <v>346</v>
      </c>
      <c r="AP39" s="1"/>
      <c r="AQ39" s="1" t="s">
        <v>81</v>
      </c>
      <c r="AR39" s="1" t="s">
        <v>109</v>
      </c>
      <c r="AS39" s="1"/>
      <c r="AT39" s="1" t="s">
        <v>135</v>
      </c>
      <c r="AU39" s="1"/>
      <c r="AV39" s="1" t="s">
        <v>93</v>
      </c>
      <c r="AW39" s="1"/>
      <c r="AX39" s="1" t="s">
        <v>265</v>
      </c>
    </row>
    <row r="40" spans="1:50" x14ac:dyDescent="0.25">
      <c r="A40" s="1">
        <v>39</v>
      </c>
      <c r="B40" s="1" t="s">
        <v>19</v>
      </c>
      <c r="C40" s="1"/>
      <c r="D40" s="1"/>
      <c r="E40" s="1"/>
      <c r="F40" s="1"/>
      <c r="G40" s="1" t="s">
        <v>24</v>
      </c>
      <c r="H40" s="1"/>
      <c r="I40" s="1" t="s">
        <v>267</v>
      </c>
      <c r="J40" s="1"/>
      <c r="K40" s="1"/>
      <c r="L40" s="1"/>
      <c r="M40" s="1"/>
      <c r="N40" s="1"/>
      <c r="P40" s="56">
        <f t="shared" si="0"/>
        <v>3</v>
      </c>
      <c r="Q40" s="5">
        <f t="shared" si="1"/>
        <v>1</v>
      </c>
      <c r="S40" s="56">
        <f t="shared" si="2"/>
        <v>1</v>
      </c>
      <c r="T40" s="56">
        <f t="shared" si="3"/>
        <v>0</v>
      </c>
      <c r="U40" s="56">
        <f t="shared" si="4"/>
        <v>0</v>
      </c>
      <c r="V40" s="90">
        <f t="shared" si="5"/>
        <v>0</v>
      </c>
      <c r="W40" s="90">
        <f t="shared" si="6"/>
        <v>0</v>
      </c>
      <c r="X40" s="90">
        <f t="shared" si="7"/>
        <v>1</v>
      </c>
      <c r="Y40" s="90">
        <f t="shared" si="8"/>
        <v>0</v>
      </c>
      <c r="Z40" s="90">
        <f t="shared" si="9"/>
        <v>1</v>
      </c>
      <c r="AA40" s="90">
        <f t="shared" si="10"/>
        <v>0</v>
      </c>
      <c r="AB40" s="90">
        <f t="shared" si="11"/>
        <v>0</v>
      </c>
      <c r="AC40" s="90">
        <f t="shared" si="12"/>
        <v>0</v>
      </c>
      <c r="AD40" s="90">
        <f t="shared" si="13"/>
        <v>0</v>
      </c>
      <c r="AE40" s="90">
        <f t="shared" si="14"/>
        <v>0</v>
      </c>
      <c r="AH40" s="56">
        <f t="shared" si="15"/>
        <v>3</v>
      </c>
      <c r="AI40" s="56">
        <f t="shared" si="16"/>
        <v>3</v>
      </c>
      <c r="AJ40" s="56" t="str">
        <f t="shared" si="17"/>
        <v>Correct</v>
      </c>
      <c r="AK40" s="1" t="s">
        <v>94</v>
      </c>
      <c r="AL40" s="1">
        <v>33</v>
      </c>
      <c r="AM40" s="1" t="s">
        <v>95</v>
      </c>
      <c r="AN40" s="1" t="s">
        <v>223</v>
      </c>
      <c r="AO40" s="1" t="s">
        <v>346</v>
      </c>
      <c r="AP40" s="1" t="s">
        <v>102</v>
      </c>
      <c r="AQ40" s="1" t="s">
        <v>81</v>
      </c>
      <c r="AR40" s="1" t="s">
        <v>112</v>
      </c>
      <c r="AS40" s="1" t="s">
        <v>110</v>
      </c>
      <c r="AT40" s="1" t="s">
        <v>101</v>
      </c>
      <c r="AU40" s="1" t="s">
        <v>102</v>
      </c>
      <c r="AV40" s="1" t="s">
        <v>90</v>
      </c>
      <c r="AW40" s="1" t="s">
        <v>102</v>
      </c>
      <c r="AX40" s="1" t="s">
        <v>265</v>
      </c>
    </row>
    <row r="41" spans="1:50" x14ac:dyDescent="0.25">
      <c r="A41" s="1">
        <v>40</v>
      </c>
      <c r="B41" s="1"/>
      <c r="C41" s="1"/>
      <c r="D41" s="1"/>
      <c r="E41" s="1"/>
      <c r="F41" s="1"/>
      <c r="G41" s="1"/>
      <c r="H41" s="1"/>
      <c r="I41" s="1"/>
      <c r="J41" s="1"/>
      <c r="K41" s="1"/>
      <c r="L41" s="1"/>
      <c r="M41" s="1"/>
      <c r="N41" s="1"/>
      <c r="P41" s="56">
        <f t="shared" si="0"/>
        <v>0</v>
      </c>
      <c r="Q41" s="5" t="e">
        <f t="shared" si="1"/>
        <v>#DIV/0!</v>
      </c>
      <c r="S41" s="56">
        <f t="shared" si="2"/>
        <v>0</v>
      </c>
      <c r="T41" s="56">
        <f t="shared" si="3"/>
        <v>0</v>
      </c>
      <c r="U41" s="56">
        <f t="shared" si="4"/>
        <v>0</v>
      </c>
      <c r="V41" s="90">
        <f t="shared" si="5"/>
        <v>0</v>
      </c>
      <c r="W41" s="90">
        <f t="shared" si="6"/>
        <v>0</v>
      </c>
      <c r="X41" s="90">
        <f t="shared" si="7"/>
        <v>0</v>
      </c>
      <c r="Y41" s="90">
        <f t="shared" si="8"/>
        <v>0</v>
      </c>
      <c r="Z41" s="90">
        <f t="shared" si="9"/>
        <v>0</v>
      </c>
      <c r="AA41" s="90">
        <f t="shared" si="10"/>
        <v>0</v>
      </c>
      <c r="AB41" s="90">
        <f t="shared" si="11"/>
        <v>0</v>
      </c>
      <c r="AC41" s="90">
        <f t="shared" si="12"/>
        <v>0</v>
      </c>
      <c r="AD41" s="90">
        <f t="shared" si="13"/>
        <v>0</v>
      </c>
      <c r="AE41" s="90">
        <f t="shared" si="14"/>
        <v>0</v>
      </c>
      <c r="AH41" s="56">
        <f t="shared" si="15"/>
        <v>0</v>
      </c>
      <c r="AI41" s="56">
        <f t="shared" si="16"/>
        <v>0</v>
      </c>
      <c r="AJ41" s="56" t="str">
        <f t="shared" si="17"/>
        <v>Correct</v>
      </c>
      <c r="AK41" s="1" t="s">
        <v>94</v>
      </c>
      <c r="AL41" s="1">
        <v>29</v>
      </c>
      <c r="AM41" s="1" t="s">
        <v>115</v>
      </c>
      <c r="AN41" s="1" t="s">
        <v>312</v>
      </c>
      <c r="AO41" s="1" t="s">
        <v>346</v>
      </c>
      <c r="AP41" s="1" t="s">
        <v>102</v>
      </c>
      <c r="AQ41" s="1" t="s">
        <v>355</v>
      </c>
      <c r="AR41" s="1" t="s">
        <v>112</v>
      </c>
      <c r="AS41" s="1" t="s">
        <v>110</v>
      </c>
      <c r="AT41" s="1" t="s">
        <v>101</v>
      </c>
      <c r="AU41" s="1" t="s">
        <v>102</v>
      </c>
      <c r="AV41" s="1" t="s">
        <v>92</v>
      </c>
      <c r="AW41" s="1" t="s">
        <v>102</v>
      </c>
      <c r="AX41" s="1" t="s">
        <v>265</v>
      </c>
    </row>
    <row r="42" spans="1:50" x14ac:dyDescent="0.25">
      <c r="A42" s="1">
        <v>41</v>
      </c>
      <c r="B42" s="1" t="s">
        <v>19</v>
      </c>
      <c r="C42" s="1"/>
      <c r="D42" s="1"/>
      <c r="E42" s="1"/>
      <c r="F42" s="1"/>
      <c r="G42" s="1"/>
      <c r="H42" s="1"/>
      <c r="I42" s="1"/>
      <c r="J42" s="1"/>
      <c r="K42" s="1"/>
      <c r="L42" s="1"/>
      <c r="M42" s="1"/>
      <c r="N42" s="1"/>
      <c r="P42" s="56">
        <f t="shared" si="0"/>
        <v>1</v>
      </c>
      <c r="Q42" s="5">
        <f t="shared" si="1"/>
        <v>3</v>
      </c>
      <c r="S42" s="56">
        <f t="shared" si="2"/>
        <v>1</v>
      </c>
      <c r="T42" s="56">
        <f t="shared" si="3"/>
        <v>0</v>
      </c>
      <c r="U42" s="56">
        <f t="shared" si="4"/>
        <v>0</v>
      </c>
      <c r="V42" s="90">
        <f t="shared" si="5"/>
        <v>0</v>
      </c>
      <c r="W42" s="90">
        <f t="shared" si="6"/>
        <v>0</v>
      </c>
      <c r="X42" s="90">
        <f t="shared" si="7"/>
        <v>0</v>
      </c>
      <c r="Y42" s="90">
        <f t="shared" si="8"/>
        <v>0</v>
      </c>
      <c r="Z42" s="90">
        <f t="shared" si="9"/>
        <v>0</v>
      </c>
      <c r="AA42" s="90">
        <f t="shared" si="10"/>
        <v>0</v>
      </c>
      <c r="AB42" s="90">
        <f t="shared" si="11"/>
        <v>0</v>
      </c>
      <c r="AC42" s="90">
        <f t="shared" si="12"/>
        <v>0</v>
      </c>
      <c r="AD42" s="90">
        <f t="shared" si="13"/>
        <v>0</v>
      </c>
      <c r="AE42" s="90">
        <f t="shared" si="14"/>
        <v>0</v>
      </c>
      <c r="AH42" s="56">
        <f t="shared" si="15"/>
        <v>1</v>
      </c>
      <c r="AI42" s="56">
        <f t="shared" si="16"/>
        <v>1</v>
      </c>
      <c r="AJ42" s="56" t="str">
        <f t="shared" si="17"/>
        <v>Correct</v>
      </c>
      <c r="AK42" s="1"/>
      <c r="AL42" s="1">
        <v>36</v>
      </c>
      <c r="AM42" s="1" t="s">
        <v>95</v>
      </c>
      <c r="AN42" s="1" t="s">
        <v>223</v>
      </c>
      <c r="AO42" s="1"/>
      <c r="AP42" s="1"/>
      <c r="AQ42" s="1" t="s">
        <v>81</v>
      </c>
      <c r="AR42" s="1" t="s">
        <v>99</v>
      </c>
      <c r="AS42" s="1"/>
      <c r="AT42" s="1"/>
      <c r="AU42" s="1"/>
      <c r="AV42" s="1"/>
      <c r="AW42" s="1"/>
      <c r="AX42" s="1" t="s">
        <v>265</v>
      </c>
    </row>
    <row r="43" spans="1:50" x14ac:dyDescent="0.25">
      <c r="A43" s="1">
        <v>42</v>
      </c>
      <c r="B43" s="1"/>
      <c r="C43" s="1" t="s">
        <v>20</v>
      </c>
      <c r="D43" s="1" t="s">
        <v>21</v>
      </c>
      <c r="E43" s="1"/>
      <c r="F43" s="1"/>
      <c r="G43" s="1" t="s">
        <v>24</v>
      </c>
      <c r="H43" s="1"/>
      <c r="I43" s="1"/>
      <c r="J43" s="1"/>
      <c r="K43" s="1"/>
      <c r="L43" s="1"/>
      <c r="M43" s="1"/>
      <c r="N43" s="1"/>
      <c r="P43" s="56">
        <f t="shared" si="0"/>
        <v>3</v>
      </c>
      <c r="Q43" s="5">
        <f t="shared" si="1"/>
        <v>1</v>
      </c>
      <c r="S43" s="56">
        <f t="shared" si="2"/>
        <v>0</v>
      </c>
      <c r="T43" s="56">
        <f t="shared" si="3"/>
        <v>1</v>
      </c>
      <c r="U43" s="56">
        <f t="shared" si="4"/>
        <v>1</v>
      </c>
      <c r="V43" s="90">
        <f t="shared" si="5"/>
        <v>0</v>
      </c>
      <c r="W43" s="90">
        <f t="shared" si="6"/>
        <v>0</v>
      </c>
      <c r="X43" s="90">
        <f t="shared" si="7"/>
        <v>1</v>
      </c>
      <c r="Y43" s="90">
        <f t="shared" si="8"/>
        <v>0</v>
      </c>
      <c r="Z43" s="90">
        <f t="shared" si="9"/>
        <v>0</v>
      </c>
      <c r="AA43" s="90">
        <f t="shared" si="10"/>
        <v>0</v>
      </c>
      <c r="AB43" s="90">
        <f t="shared" si="11"/>
        <v>0</v>
      </c>
      <c r="AC43" s="90">
        <f t="shared" si="12"/>
        <v>0</v>
      </c>
      <c r="AD43" s="90">
        <f t="shared" si="13"/>
        <v>0</v>
      </c>
      <c r="AE43" s="90">
        <f t="shared" si="14"/>
        <v>0</v>
      </c>
      <c r="AH43" s="56">
        <f t="shared" si="15"/>
        <v>3</v>
      </c>
      <c r="AI43" s="56">
        <f t="shared" si="16"/>
        <v>3</v>
      </c>
      <c r="AJ43" s="56" t="str">
        <f t="shared" si="17"/>
        <v>Correct</v>
      </c>
      <c r="AK43" s="1" t="s">
        <v>105</v>
      </c>
      <c r="AL43" s="1">
        <v>36</v>
      </c>
      <c r="AM43" s="1" t="s">
        <v>95</v>
      </c>
      <c r="AN43" s="1" t="s">
        <v>270</v>
      </c>
      <c r="AO43" s="1" t="s">
        <v>346</v>
      </c>
      <c r="AP43" s="1" t="s">
        <v>102</v>
      </c>
      <c r="AQ43" s="1" t="s">
        <v>81</v>
      </c>
      <c r="AR43" s="1" t="s">
        <v>99</v>
      </c>
      <c r="AS43" s="1" t="s">
        <v>110</v>
      </c>
      <c r="AT43" s="1"/>
      <c r="AU43" s="1" t="s">
        <v>102</v>
      </c>
      <c r="AV43" s="1"/>
      <c r="AW43" s="1" t="s">
        <v>102</v>
      </c>
      <c r="AX43" s="1" t="s">
        <v>265</v>
      </c>
    </row>
    <row r="44" spans="1:50" x14ac:dyDescent="0.25">
      <c r="A44" s="1">
        <v>43</v>
      </c>
      <c r="B44" s="1"/>
      <c r="C44" s="1"/>
      <c r="D44" s="1" t="s">
        <v>21</v>
      </c>
      <c r="E44" s="1"/>
      <c r="F44" s="1"/>
      <c r="G44" s="1" t="s">
        <v>24</v>
      </c>
      <c r="H44" s="1"/>
      <c r="I44" s="1"/>
      <c r="J44" s="1" t="s">
        <v>26</v>
      </c>
      <c r="K44" s="1"/>
      <c r="L44" s="1"/>
      <c r="M44" s="1"/>
      <c r="N44" s="1"/>
      <c r="P44" s="56">
        <f t="shared" si="0"/>
        <v>3</v>
      </c>
      <c r="Q44" s="5">
        <f t="shared" si="1"/>
        <v>1</v>
      </c>
      <c r="S44" s="56">
        <f t="shared" si="2"/>
        <v>0</v>
      </c>
      <c r="T44" s="56">
        <f t="shared" si="3"/>
        <v>0</v>
      </c>
      <c r="U44" s="56">
        <f t="shared" si="4"/>
        <v>1</v>
      </c>
      <c r="V44" s="90">
        <f t="shared" si="5"/>
        <v>0</v>
      </c>
      <c r="W44" s="90">
        <f t="shared" si="6"/>
        <v>0</v>
      </c>
      <c r="X44" s="90">
        <f t="shared" si="7"/>
        <v>1</v>
      </c>
      <c r="Y44" s="90">
        <f t="shared" si="8"/>
        <v>0</v>
      </c>
      <c r="Z44" s="90">
        <f t="shared" si="9"/>
        <v>0</v>
      </c>
      <c r="AA44" s="90">
        <f t="shared" si="10"/>
        <v>1</v>
      </c>
      <c r="AB44" s="90">
        <f t="shared" si="11"/>
        <v>0</v>
      </c>
      <c r="AC44" s="90">
        <f t="shared" si="12"/>
        <v>0</v>
      </c>
      <c r="AD44" s="90">
        <f t="shared" si="13"/>
        <v>0</v>
      </c>
      <c r="AE44" s="90">
        <f t="shared" si="14"/>
        <v>0</v>
      </c>
      <c r="AH44" s="56">
        <f t="shared" si="15"/>
        <v>3</v>
      </c>
      <c r="AI44" s="56">
        <f t="shared" si="16"/>
        <v>3</v>
      </c>
      <c r="AJ44" s="56" t="str">
        <f t="shared" si="17"/>
        <v>Correct</v>
      </c>
      <c r="AK44" s="1"/>
      <c r="AL44" s="1">
        <v>61</v>
      </c>
      <c r="AM44" s="1" t="s">
        <v>95</v>
      </c>
      <c r="AN44" s="1" t="s">
        <v>163</v>
      </c>
      <c r="AO44" s="1" t="s">
        <v>346</v>
      </c>
      <c r="AP44" s="1" t="s">
        <v>102</v>
      </c>
      <c r="AQ44" s="1" t="s">
        <v>355</v>
      </c>
      <c r="AR44" s="1" t="s">
        <v>109</v>
      </c>
      <c r="AS44" s="1" t="s">
        <v>133</v>
      </c>
      <c r="AT44" s="1" t="s">
        <v>101</v>
      </c>
      <c r="AU44" s="1" t="s">
        <v>98</v>
      </c>
      <c r="AV44" s="1" t="s">
        <v>93</v>
      </c>
      <c r="AW44" s="1"/>
      <c r="AX44" s="1" t="s">
        <v>265</v>
      </c>
    </row>
    <row r="45" spans="1:50" x14ac:dyDescent="0.25">
      <c r="A45" s="1">
        <v>44</v>
      </c>
      <c r="B45" s="1"/>
      <c r="C45" s="1" t="s">
        <v>20</v>
      </c>
      <c r="D45" s="1"/>
      <c r="E45" s="1"/>
      <c r="F45" s="1"/>
      <c r="G45" s="1"/>
      <c r="H45" s="1"/>
      <c r="I45" s="1" t="s">
        <v>267</v>
      </c>
      <c r="J45" s="1"/>
      <c r="K45" s="1"/>
      <c r="L45" s="1"/>
      <c r="M45" s="1"/>
      <c r="N45" s="1" t="s">
        <v>30</v>
      </c>
      <c r="P45" s="56">
        <f t="shared" si="0"/>
        <v>3</v>
      </c>
      <c r="Q45" s="5">
        <f t="shared" si="1"/>
        <v>1</v>
      </c>
      <c r="S45" s="56">
        <f t="shared" si="2"/>
        <v>0</v>
      </c>
      <c r="T45" s="56">
        <f t="shared" si="3"/>
        <v>1</v>
      </c>
      <c r="U45" s="56">
        <f t="shared" si="4"/>
        <v>0</v>
      </c>
      <c r="V45" s="90">
        <f t="shared" si="5"/>
        <v>0</v>
      </c>
      <c r="W45" s="90">
        <f t="shared" si="6"/>
        <v>0</v>
      </c>
      <c r="X45" s="90">
        <f t="shared" si="7"/>
        <v>0</v>
      </c>
      <c r="Y45" s="90">
        <f t="shared" si="8"/>
        <v>0</v>
      </c>
      <c r="Z45" s="90">
        <f t="shared" si="9"/>
        <v>1</v>
      </c>
      <c r="AA45" s="90">
        <f t="shared" si="10"/>
        <v>0</v>
      </c>
      <c r="AB45" s="90">
        <f t="shared" si="11"/>
        <v>0</v>
      </c>
      <c r="AC45" s="90">
        <f t="shared" si="12"/>
        <v>0</v>
      </c>
      <c r="AD45" s="90">
        <f t="shared" si="13"/>
        <v>0</v>
      </c>
      <c r="AE45" s="90">
        <f t="shared" si="14"/>
        <v>1</v>
      </c>
      <c r="AH45" s="56">
        <f t="shared" si="15"/>
        <v>3</v>
      </c>
      <c r="AI45" s="56">
        <f t="shared" si="16"/>
        <v>3</v>
      </c>
      <c r="AJ45" s="56" t="str">
        <f t="shared" si="17"/>
        <v>Correct</v>
      </c>
      <c r="AK45" s="1" t="s">
        <v>105</v>
      </c>
      <c r="AL45" s="1">
        <v>51</v>
      </c>
      <c r="AM45" s="1" t="s">
        <v>95</v>
      </c>
      <c r="AN45" s="1" t="s">
        <v>131</v>
      </c>
      <c r="AO45" s="1"/>
      <c r="AP45" s="1" t="s">
        <v>102</v>
      </c>
      <c r="AQ45" s="1" t="s">
        <v>81</v>
      </c>
      <c r="AR45" s="1" t="s">
        <v>99</v>
      </c>
      <c r="AS45" s="1" t="s">
        <v>103</v>
      </c>
      <c r="AT45" s="1" t="s">
        <v>101</v>
      </c>
      <c r="AU45" s="1" t="s">
        <v>102</v>
      </c>
      <c r="AV45" s="1" t="s">
        <v>92</v>
      </c>
      <c r="AW45" s="1" t="s">
        <v>102</v>
      </c>
      <c r="AX45" s="1" t="s">
        <v>265</v>
      </c>
    </row>
    <row r="46" spans="1:50" x14ac:dyDescent="0.25">
      <c r="A46" s="1">
        <v>45</v>
      </c>
      <c r="B46" s="1" t="s">
        <v>19</v>
      </c>
      <c r="C46" s="1"/>
      <c r="D46" s="1"/>
      <c r="E46" s="1"/>
      <c r="F46" s="1"/>
      <c r="G46" s="1"/>
      <c r="H46" s="1"/>
      <c r="I46" s="1"/>
      <c r="J46" s="1"/>
      <c r="K46" s="1" t="s">
        <v>27</v>
      </c>
      <c r="L46" s="1"/>
      <c r="M46" s="1" t="s">
        <v>29</v>
      </c>
      <c r="N46" s="1"/>
      <c r="P46" s="56">
        <f t="shared" si="0"/>
        <v>3</v>
      </c>
      <c r="Q46" s="5">
        <f t="shared" si="1"/>
        <v>1</v>
      </c>
      <c r="S46" s="56">
        <f t="shared" si="2"/>
        <v>1</v>
      </c>
      <c r="T46" s="56">
        <f t="shared" si="3"/>
        <v>0</v>
      </c>
      <c r="U46" s="56">
        <f t="shared" si="4"/>
        <v>0</v>
      </c>
      <c r="V46" s="90">
        <f t="shared" si="5"/>
        <v>0</v>
      </c>
      <c r="W46" s="90">
        <f t="shared" si="6"/>
        <v>0</v>
      </c>
      <c r="X46" s="90">
        <f t="shared" si="7"/>
        <v>0</v>
      </c>
      <c r="Y46" s="90">
        <f t="shared" si="8"/>
        <v>0</v>
      </c>
      <c r="Z46" s="90">
        <f t="shared" si="9"/>
        <v>0</v>
      </c>
      <c r="AA46" s="90">
        <f t="shared" si="10"/>
        <v>0</v>
      </c>
      <c r="AB46" s="90">
        <f t="shared" si="11"/>
        <v>1</v>
      </c>
      <c r="AC46" s="90">
        <f t="shared" si="12"/>
        <v>0</v>
      </c>
      <c r="AD46" s="90">
        <f t="shared" si="13"/>
        <v>1</v>
      </c>
      <c r="AE46" s="90">
        <f t="shared" si="14"/>
        <v>0</v>
      </c>
      <c r="AH46" s="56">
        <f t="shared" si="15"/>
        <v>3</v>
      </c>
      <c r="AI46" s="56">
        <f t="shared" si="16"/>
        <v>3</v>
      </c>
      <c r="AJ46" s="56" t="str">
        <f t="shared" si="17"/>
        <v>Correct</v>
      </c>
      <c r="AK46" s="1" t="s">
        <v>105</v>
      </c>
      <c r="AL46" s="1">
        <v>13</v>
      </c>
      <c r="AM46" s="1" t="s">
        <v>95</v>
      </c>
      <c r="AN46" s="1" t="s">
        <v>131</v>
      </c>
      <c r="AO46" s="1" t="s">
        <v>107</v>
      </c>
      <c r="AP46" s="1" t="s">
        <v>98</v>
      </c>
      <c r="AQ46" s="1" t="s">
        <v>80</v>
      </c>
      <c r="AR46" s="1" t="s">
        <v>109</v>
      </c>
      <c r="AS46" s="1" t="s">
        <v>133</v>
      </c>
      <c r="AT46" s="1" t="s">
        <v>136</v>
      </c>
      <c r="AU46" s="1" t="s">
        <v>102</v>
      </c>
      <c r="AV46" s="1" t="s">
        <v>90</v>
      </c>
      <c r="AW46" s="1" t="s">
        <v>102</v>
      </c>
      <c r="AX46" s="1" t="s">
        <v>265</v>
      </c>
    </row>
    <row r="47" spans="1:50" x14ac:dyDescent="0.25">
      <c r="A47" s="1">
        <v>46</v>
      </c>
      <c r="B47" s="1"/>
      <c r="C47" s="1"/>
      <c r="D47" s="1"/>
      <c r="E47" s="1"/>
      <c r="F47" s="1"/>
      <c r="G47" s="1"/>
      <c r="H47" s="1"/>
      <c r="I47" s="1" t="s">
        <v>267</v>
      </c>
      <c r="J47" s="1"/>
      <c r="K47" s="1"/>
      <c r="L47" s="1"/>
      <c r="M47" s="1"/>
      <c r="N47" s="1" t="s">
        <v>30</v>
      </c>
      <c r="P47" s="56">
        <f t="shared" si="0"/>
        <v>2</v>
      </c>
      <c r="Q47" s="5">
        <f t="shared" si="1"/>
        <v>1.5</v>
      </c>
      <c r="S47" s="56">
        <f t="shared" si="2"/>
        <v>0</v>
      </c>
      <c r="T47" s="56">
        <f t="shared" si="3"/>
        <v>0</v>
      </c>
      <c r="U47" s="56">
        <f t="shared" si="4"/>
        <v>0</v>
      </c>
      <c r="V47" s="90">
        <f t="shared" si="5"/>
        <v>0</v>
      </c>
      <c r="W47" s="90">
        <f t="shared" si="6"/>
        <v>0</v>
      </c>
      <c r="X47" s="90">
        <f t="shared" si="7"/>
        <v>0</v>
      </c>
      <c r="Y47" s="90">
        <f t="shared" si="8"/>
        <v>0</v>
      </c>
      <c r="Z47" s="90">
        <f t="shared" si="9"/>
        <v>1</v>
      </c>
      <c r="AA47" s="90">
        <f t="shared" si="10"/>
        <v>0</v>
      </c>
      <c r="AB47" s="90">
        <f t="shared" si="11"/>
        <v>0</v>
      </c>
      <c r="AC47" s="90">
        <f t="shared" si="12"/>
        <v>0</v>
      </c>
      <c r="AD47" s="90">
        <f t="shared" si="13"/>
        <v>0</v>
      </c>
      <c r="AE47" s="90">
        <f t="shared" si="14"/>
        <v>1</v>
      </c>
      <c r="AH47" s="56">
        <f t="shared" si="15"/>
        <v>2</v>
      </c>
      <c r="AI47" s="56">
        <f t="shared" si="16"/>
        <v>2</v>
      </c>
      <c r="AJ47" s="56" t="str">
        <f t="shared" si="17"/>
        <v>Correct</v>
      </c>
      <c r="AK47" s="1" t="s">
        <v>94</v>
      </c>
      <c r="AL47" s="1">
        <v>31</v>
      </c>
      <c r="AM47" s="1" t="s">
        <v>95</v>
      </c>
      <c r="AN47" s="1" t="s">
        <v>131</v>
      </c>
      <c r="AO47" s="1"/>
      <c r="AP47" s="1" t="s">
        <v>102</v>
      </c>
      <c r="AQ47" s="1" t="s">
        <v>355</v>
      </c>
      <c r="AR47" s="1" t="s">
        <v>112</v>
      </c>
      <c r="AS47" s="1" t="s">
        <v>133</v>
      </c>
      <c r="AT47" s="1" t="s">
        <v>101</v>
      </c>
      <c r="AU47" s="1" t="s">
        <v>102</v>
      </c>
      <c r="AV47" s="1" t="s">
        <v>90</v>
      </c>
      <c r="AW47" s="1"/>
      <c r="AX47" s="1" t="s">
        <v>265</v>
      </c>
    </row>
    <row r="48" spans="1:50" x14ac:dyDescent="0.25">
      <c r="A48" s="1">
        <v>47</v>
      </c>
      <c r="B48" s="1"/>
      <c r="C48" s="1"/>
      <c r="D48" s="1"/>
      <c r="E48" s="1"/>
      <c r="F48" s="1"/>
      <c r="G48" s="1"/>
      <c r="H48" s="1"/>
      <c r="I48" s="1"/>
      <c r="J48" s="1"/>
      <c r="K48" s="1"/>
      <c r="L48" s="1"/>
      <c r="M48" s="1"/>
      <c r="N48" s="1"/>
      <c r="P48" s="56">
        <f t="shared" si="0"/>
        <v>0</v>
      </c>
      <c r="Q48" s="5" t="e">
        <f t="shared" si="1"/>
        <v>#DIV/0!</v>
      </c>
      <c r="S48" s="56">
        <f t="shared" si="2"/>
        <v>0</v>
      </c>
      <c r="T48" s="56">
        <f t="shared" si="3"/>
        <v>0</v>
      </c>
      <c r="U48" s="56">
        <f t="shared" si="4"/>
        <v>0</v>
      </c>
      <c r="V48" s="90">
        <f t="shared" si="5"/>
        <v>0</v>
      </c>
      <c r="W48" s="90">
        <f t="shared" si="6"/>
        <v>0</v>
      </c>
      <c r="X48" s="90">
        <f t="shared" si="7"/>
        <v>0</v>
      </c>
      <c r="Y48" s="90">
        <f t="shared" si="8"/>
        <v>0</v>
      </c>
      <c r="Z48" s="90">
        <f t="shared" si="9"/>
        <v>0</v>
      </c>
      <c r="AA48" s="90">
        <f t="shared" si="10"/>
        <v>0</v>
      </c>
      <c r="AB48" s="90">
        <f t="shared" si="11"/>
        <v>0</v>
      </c>
      <c r="AC48" s="90">
        <f t="shared" si="12"/>
        <v>0</v>
      </c>
      <c r="AD48" s="90">
        <f t="shared" si="13"/>
        <v>0</v>
      </c>
      <c r="AE48" s="90">
        <f t="shared" si="14"/>
        <v>0</v>
      </c>
      <c r="AH48" s="56">
        <f t="shared" si="15"/>
        <v>0</v>
      </c>
      <c r="AI48" s="56">
        <f t="shared" si="16"/>
        <v>0</v>
      </c>
      <c r="AJ48" s="56" t="str">
        <f t="shared" si="17"/>
        <v>Correct</v>
      </c>
      <c r="AK48" s="1" t="s">
        <v>94</v>
      </c>
      <c r="AL48" s="1">
        <v>27</v>
      </c>
      <c r="AM48" s="1" t="s">
        <v>95</v>
      </c>
      <c r="AN48" s="1" t="s">
        <v>131</v>
      </c>
      <c r="AO48" s="1" t="s">
        <v>346</v>
      </c>
      <c r="AP48" s="1"/>
      <c r="AQ48" s="1" t="s">
        <v>355</v>
      </c>
      <c r="AR48" s="1" t="s">
        <v>99</v>
      </c>
      <c r="AS48" s="1" t="s">
        <v>103</v>
      </c>
      <c r="AT48" s="1" t="s">
        <v>101</v>
      </c>
      <c r="AU48" s="1" t="s">
        <v>102</v>
      </c>
      <c r="AV48" s="1" t="s">
        <v>90</v>
      </c>
      <c r="AW48" s="1" t="s">
        <v>102</v>
      </c>
      <c r="AX48" s="1" t="s">
        <v>265</v>
      </c>
    </row>
    <row r="49" spans="1:50" x14ac:dyDescent="0.25">
      <c r="A49" s="1">
        <v>48</v>
      </c>
      <c r="B49" s="1"/>
      <c r="C49" s="1"/>
      <c r="D49" s="1"/>
      <c r="E49" s="1"/>
      <c r="F49" s="1"/>
      <c r="G49" s="1"/>
      <c r="H49" s="1"/>
      <c r="I49" s="1"/>
      <c r="J49" s="1"/>
      <c r="K49" s="1"/>
      <c r="L49" s="1" t="s">
        <v>28</v>
      </c>
      <c r="M49" s="1" t="s">
        <v>29</v>
      </c>
      <c r="N49" s="1"/>
      <c r="P49" s="56">
        <f t="shared" si="0"/>
        <v>2</v>
      </c>
      <c r="Q49" s="5">
        <f t="shared" si="1"/>
        <v>1.5</v>
      </c>
      <c r="S49" s="56">
        <f t="shared" si="2"/>
        <v>0</v>
      </c>
      <c r="T49" s="56">
        <f t="shared" si="3"/>
        <v>0</v>
      </c>
      <c r="U49" s="56">
        <f t="shared" si="4"/>
        <v>0</v>
      </c>
      <c r="V49" s="90">
        <f t="shared" si="5"/>
        <v>0</v>
      </c>
      <c r="W49" s="90">
        <f t="shared" si="6"/>
        <v>0</v>
      </c>
      <c r="X49" s="90">
        <f t="shared" si="7"/>
        <v>0</v>
      </c>
      <c r="Y49" s="90">
        <f t="shared" si="8"/>
        <v>0</v>
      </c>
      <c r="Z49" s="90">
        <f t="shared" si="9"/>
        <v>0</v>
      </c>
      <c r="AA49" s="90">
        <f t="shared" si="10"/>
        <v>0</v>
      </c>
      <c r="AB49" s="90">
        <f t="shared" si="11"/>
        <v>0</v>
      </c>
      <c r="AC49" s="90">
        <f t="shared" si="12"/>
        <v>1</v>
      </c>
      <c r="AD49" s="90">
        <f t="shared" si="13"/>
        <v>1</v>
      </c>
      <c r="AE49" s="90">
        <f t="shared" si="14"/>
        <v>0</v>
      </c>
      <c r="AH49" s="56">
        <f t="shared" si="15"/>
        <v>2</v>
      </c>
      <c r="AI49" s="56">
        <f t="shared" si="16"/>
        <v>2</v>
      </c>
      <c r="AJ49" s="56" t="str">
        <f t="shared" si="17"/>
        <v>Correct</v>
      </c>
      <c r="AK49" s="1" t="s">
        <v>94</v>
      </c>
      <c r="AL49" s="1">
        <v>17</v>
      </c>
      <c r="AM49" s="1" t="s">
        <v>115</v>
      </c>
      <c r="AN49" s="9" t="s">
        <v>310</v>
      </c>
      <c r="AO49" s="1"/>
      <c r="AP49" s="1" t="s">
        <v>102</v>
      </c>
      <c r="AQ49" s="1" t="s">
        <v>355</v>
      </c>
      <c r="AR49" s="1"/>
      <c r="AS49" s="1" t="s">
        <v>133</v>
      </c>
      <c r="AT49" s="1" t="s">
        <v>136</v>
      </c>
      <c r="AU49" s="1" t="s">
        <v>102</v>
      </c>
      <c r="AV49" s="1" t="s">
        <v>91</v>
      </c>
      <c r="AW49" s="1" t="s">
        <v>102</v>
      </c>
      <c r="AX49" s="1" t="s">
        <v>265</v>
      </c>
    </row>
    <row r="50" spans="1:50" x14ac:dyDescent="0.25">
      <c r="A50" s="1">
        <v>49</v>
      </c>
      <c r="B50" s="1"/>
      <c r="C50" s="1"/>
      <c r="D50" s="1"/>
      <c r="E50" s="1"/>
      <c r="F50" s="1" t="s">
        <v>23</v>
      </c>
      <c r="G50" s="1"/>
      <c r="H50" s="1"/>
      <c r="I50" s="1"/>
      <c r="J50" s="1"/>
      <c r="K50" s="1" t="s">
        <v>27</v>
      </c>
      <c r="L50" s="1" t="s">
        <v>28</v>
      </c>
      <c r="M50" s="1"/>
      <c r="N50" s="1"/>
      <c r="P50" s="56">
        <f t="shared" si="0"/>
        <v>3</v>
      </c>
      <c r="Q50" s="5">
        <f t="shared" si="1"/>
        <v>1</v>
      </c>
      <c r="S50" s="56">
        <f t="shared" si="2"/>
        <v>0</v>
      </c>
      <c r="T50" s="56">
        <f t="shared" si="3"/>
        <v>0</v>
      </c>
      <c r="U50" s="56">
        <f t="shared" si="4"/>
        <v>0</v>
      </c>
      <c r="V50" s="90">
        <f t="shared" si="5"/>
        <v>0</v>
      </c>
      <c r="W50" s="90">
        <f t="shared" si="6"/>
        <v>1</v>
      </c>
      <c r="X50" s="90">
        <f t="shared" si="7"/>
        <v>0</v>
      </c>
      <c r="Y50" s="90">
        <f t="shared" si="8"/>
        <v>0</v>
      </c>
      <c r="Z50" s="90">
        <f t="shared" si="9"/>
        <v>0</v>
      </c>
      <c r="AA50" s="90">
        <f t="shared" si="10"/>
        <v>0</v>
      </c>
      <c r="AB50" s="90">
        <f t="shared" si="11"/>
        <v>1</v>
      </c>
      <c r="AC50" s="90">
        <f t="shared" si="12"/>
        <v>1</v>
      </c>
      <c r="AD50" s="90">
        <f t="shared" si="13"/>
        <v>0</v>
      </c>
      <c r="AE50" s="90">
        <f t="shared" si="14"/>
        <v>0</v>
      </c>
      <c r="AH50" s="56">
        <f t="shared" si="15"/>
        <v>3</v>
      </c>
      <c r="AI50" s="56">
        <f t="shared" si="16"/>
        <v>3</v>
      </c>
      <c r="AJ50" s="56" t="str">
        <f t="shared" si="17"/>
        <v>Correct</v>
      </c>
      <c r="AK50" s="1" t="s">
        <v>94</v>
      </c>
      <c r="AL50" s="1">
        <v>16</v>
      </c>
      <c r="AM50" s="1" t="s">
        <v>95</v>
      </c>
      <c r="AN50" s="1" t="s">
        <v>131</v>
      </c>
      <c r="AO50" s="1"/>
      <c r="AP50" s="1" t="s">
        <v>102</v>
      </c>
      <c r="AQ50" s="1" t="s">
        <v>355</v>
      </c>
      <c r="AR50" s="1" t="s">
        <v>109</v>
      </c>
      <c r="AS50" s="1" t="s">
        <v>133</v>
      </c>
      <c r="AT50" s="1" t="s">
        <v>101</v>
      </c>
      <c r="AU50" s="1" t="s">
        <v>102</v>
      </c>
      <c r="AV50" s="1" t="s">
        <v>91</v>
      </c>
      <c r="AW50" s="1" t="s">
        <v>102</v>
      </c>
      <c r="AX50" s="1" t="s">
        <v>265</v>
      </c>
    </row>
    <row r="51" spans="1:50" x14ac:dyDescent="0.25">
      <c r="A51" s="1">
        <v>50</v>
      </c>
      <c r="B51" s="1"/>
      <c r="C51" s="1"/>
      <c r="D51" s="1"/>
      <c r="E51" s="1"/>
      <c r="F51" s="1"/>
      <c r="G51" s="1"/>
      <c r="H51" s="1"/>
      <c r="I51" s="1"/>
      <c r="J51" s="1" t="s">
        <v>26</v>
      </c>
      <c r="K51" s="1"/>
      <c r="L51" s="1"/>
      <c r="M51" s="1"/>
      <c r="N51" s="1"/>
      <c r="P51" s="56">
        <f t="shared" si="0"/>
        <v>1</v>
      </c>
      <c r="Q51" s="5">
        <f t="shared" si="1"/>
        <v>3</v>
      </c>
      <c r="S51" s="56">
        <f t="shared" si="2"/>
        <v>0</v>
      </c>
      <c r="T51" s="56">
        <f t="shared" si="3"/>
        <v>0</v>
      </c>
      <c r="U51" s="56">
        <f t="shared" si="4"/>
        <v>0</v>
      </c>
      <c r="V51" s="90">
        <f t="shared" si="5"/>
        <v>0</v>
      </c>
      <c r="W51" s="90">
        <f t="shared" si="6"/>
        <v>0</v>
      </c>
      <c r="X51" s="90">
        <f t="shared" si="7"/>
        <v>0</v>
      </c>
      <c r="Y51" s="90">
        <f t="shared" si="8"/>
        <v>0</v>
      </c>
      <c r="Z51" s="90">
        <f t="shared" si="9"/>
        <v>0</v>
      </c>
      <c r="AA51" s="90">
        <f t="shared" si="10"/>
        <v>1</v>
      </c>
      <c r="AB51" s="90">
        <f t="shared" si="11"/>
        <v>0</v>
      </c>
      <c r="AC51" s="90">
        <f t="shared" si="12"/>
        <v>0</v>
      </c>
      <c r="AD51" s="90">
        <f t="shared" si="13"/>
        <v>0</v>
      </c>
      <c r="AE51" s="90">
        <f t="shared" si="14"/>
        <v>0</v>
      </c>
      <c r="AH51" s="56">
        <f t="shared" si="15"/>
        <v>1</v>
      </c>
      <c r="AI51" s="56">
        <f t="shared" si="16"/>
        <v>1</v>
      </c>
      <c r="AJ51" s="56" t="str">
        <f t="shared" si="17"/>
        <v>Correct</v>
      </c>
      <c r="AK51" s="1" t="s">
        <v>94</v>
      </c>
      <c r="AL51" s="1">
        <v>47</v>
      </c>
      <c r="AM51" s="1" t="s">
        <v>115</v>
      </c>
      <c r="AN51" s="1" t="s">
        <v>313</v>
      </c>
      <c r="AO51" s="1" t="s">
        <v>128</v>
      </c>
      <c r="AP51" s="1" t="s">
        <v>98</v>
      </c>
      <c r="AQ51" s="1" t="s">
        <v>80</v>
      </c>
      <c r="AR51" s="1" t="s">
        <v>99</v>
      </c>
      <c r="AS51" s="1" t="s">
        <v>133</v>
      </c>
      <c r="AT51" s="1" t="s">
        <v>101</v>
      </c>
      <c r="AU51" s="1"/>
      <c r="AV51" s="1" t="s">
        <v>90</v>
      </c>
      <c r="AW51" s="1"/>
      <c r="AX51" s="1" t="s">
        <v>265</v>
      </c>
    </row>
    <row r="52" spans="1:50" x14ac:dyDescent="0.25">
      <c r="A52" s="1">
        <v>51</v>
      </c>
      <c r="B52" s="1" t="s">
        <v>19</v>
      </c>
      <c r="C52" s="1"/>
      <c r="D52" s="1" t="s">
        <v>21</v>
      </c>
      <c r="E52" s="1"/>
      <c r="F52" s="1"/>
      <c r="G52" s="1"/>
      <c r="H52" s="1"/>
      <c r="I52" s="1"/>
      <c r="J52" s="1"/>
      <c r="K52" s="1"/>
      <c r="L52" s="1"/>
      <c r="M52" s="1"/>
      <c r="N52" s="1" t="s">
        <v>30</v>
      </c>
      <c r="P52" s="56">
        <f t="shared" si="0"/>
        <v>3</v>
      </c>
      <c r="Q52" s="5">
        <f t="shared" si="1"/>
        <v>1</v>
      </c>
      <c r="S52" s="56">
        <f t="shared" si="2"/>
        <v>1</v>
      </c>
      <c r="T52" s="56">
        <f t="shared" si="3"/>
        <v>0</v>
      </c>
      <c r="U52" s="56">
        <f t="shared" si="4"/>
        <v>1</v>
      </c>
      <c r="V52" s="90">
        <f t="shared" si="5"/>
        <v>0</v>
      </c>
      <c r="W52" s="90">
        <f t="shared" si="6"/>
        <v>0</v>
      </c>
      <c r="X52" s="90">
        <f t="shared" si="7"/>
        <v>0</v>
      </c>
      <c r="Y52" s="90">
        <f t="shared" si="8"/>
        <v>0</v>
      </c>
      <c r="Z52" s="90">
        <f t="shared" si="9"/>
        <v>0</v>
      </c>
      <c r="AA52" s="90">
        <f t="shared" si="10"/>
        <v>0</v>
      </c>
      <c r="AB52" s="90">
        <f t="shared" si="11"/>
        <v>0</v>
      </c>
      <c r="AC52" s="90">
        <f t="shared" si="12"/>
        <v>0</v>
      </c>
      <c r="AD52" s="90">
        <f t="shared" si="13"/>
        <v>0</v>
      </c>
      <c r="AE52" s="90">
        <f t="shared" si="14"/>
        <v>1</v>
      </c>
      <c r="AH52" s="56">
        <f t="shared" si="15"/>
        <v>3</v>
      </c>
      <c r="AI52" s="56">
        <f t="shared" si="16"/>
        <v>3</v>
      </c>
      <c r="AJ52" s="56" t="str">
        <f t="shared" si="17"/>
        <v>Correct</v>
      </c>
      <c r="AK52" s="1" t="s">
        <v>94</v>
      </c>
      <c r="AL52" s="1">
        <v>39</v>
      </c>
      <c r="AM52" s="1" t="s">
        <v>115</v>
      </c>
      <c r="AN52" s="1" t="s">
        <v>314</v>
      </c>
      <c r="AO52" s="1" t="s">
        <v>271</v>
      </c>
      <c r="AP52" s="1" t="s">
        <v>98</v>
      </c>
      <c r="AQ52" s="1" t="s">
        <v>80</v>
      </c>
      <c r="AR52" s="1" t="s">
        <v>99</v>
      </c>
      <c r="AS52" s="1" t="s">
        <v>133</v>
      </c>
      <c r="AT52" s="1" t="s">
        <v>125</v>
      </c>
      <c r="AU52" s="1" t="s">
        <v>102</v>
      </c>
      <c r="AV52" s="1" t="s">
        <v>90</v>
      </c>
      <c r="AW52" s="1" t="s">
        <v>98</v>
      </c>
      <c r="AX52" s="1" t="s">
        <v>265</v>
      </c>
    </row>
    <row r="53" spans="1:50" x14ac:dyDescent="0.25">
      <c r="A53" s="1">
        <v>52</v>
      </c>
      <c r="B53" s="1" t="s">
        <v>19</v>
      </c>
      <c r="C53" s="1"/>
      <c r="D53" s="1"/>
      <c r="E53" s="1"/>
      <c r="F53" s="1"/>
      <c r="G53" s="1"/>
      <c r="H53" s="1"/>
      <c r="I53" s="1"/>
      <c r="J53" s="1" t="s">
        <v>26</v>
      </c>
      <c r="K53" s="1"/>
      <c r="L53" s="1"/>
      <c r="M53" s="1"/>
      <c r="N53" s="1" t="s">
        <v>30</v>
      </c>
      <c r="P53" s="56">
        <f t="shared" si="0"/>
        <v>3</v>
      </c>
      <c r="Q53" s="5">
        <f t="shared" si="1"/>
        <v>1</v>
      </c>
      <c r="S53" s="56">
        <f t="shared" si="2"/>
        <v>1</v>
      </c>
      <c r="T53" s="56">
        <f t="shared" si="3"/>
        <v>0</v>
      </c>
      <c r="U53" s="56">
        <f t="shared" si="4"/>
        <v>0</v>
      </c>
      <c r="V53" s="90">
        <f t="shared" si="5"/>
        <v>0</v>
      </c>
      <c r="W53" s="90">
        <f t="shared" si="6"/>
        <v>0</v>
      </c>
      <c r="X53" s="90">
        <f t="shared" si="7"/>
        <v>0</v>
      </c>
      <c r="Y53" s="90">
        <f t="shared" si="8"/>
        <v>0</v>
      </c>
      <c r="Z53" s="90">
        <f t="shared" si="9"/>
        <v>0</v>
      </c>
      <c r="AA53" s="90">
        <f t="shared" si="10"/>
        <v>1</v>
      </c>
      <c r="AB53" s="90">
        <f t="shared" si="11"/>
        <v>0</v>
      </c>
      <c r="AC53" s="90">
        <f t="shared" si="12"/>
        <v>0</v>
      </c>
      <c r="AD53" s="90">
        <f t="shared" si="13"/>
        <v>0</v>
      </c>
      <c r="AE53" s="90">
        <f t="shared" si="14"/>
        <v>1</v>
      </c>
      <c r="AH53" s="56">
        <f t="shared" si="15"/>
        <v>3</v>
      </c>
      <c r="AI53" s="56">
        <f t="shared" si="16"/>
        <v>3</v>
      </c>
      <c r="AJ53" s="56" t="str">
        <f t="shared" si="17"/>
        <v>Correct</v>
      </c>
      <c r="AK53" s="1" t="s">
        <v>94</v>
      </c>
      <c r="AL53" s="1">
        <v>39</v>
      </c>
      <c r="AM53" s="1" t="s">
        <v>115</v>
      </c>
      <c r="AN53" s="1" t="s">
        <v>315</v>
      </c>
      <c r="AO53" s="1" t="s">
        <v>271</v>
      </c>
      <c r="AP53" s="1" t="s">
        <v>98</v>
      </c>
      <c r="AQ53" s="1" t="s">
        <v>80</v>
      </c>
      <c r="AR53" s="1" t="s">
        <v>99</v>
      </c>
      <c r="AS53" s="1" t="s">
        <v>133</v>
      </c>
      <c r="AT53" s="1" t="s">
        <v>123</v>
      </c>
      <c r="AU53" s="1" t="s">
        <v>102</v>
      </c>
      <c r="AV53" s="1" t="s">
        <v>90</v>
      </c>
      <c r="AW53" s="1" t="s">
        <v>98</v>
      </c>
      <c r="AX53" s="1" t="s">
        <v>265</v>
      </c>
    </row>
    <row r="54" spans="1:50" x14ac:dyDescent="0.25">
      <c r="A54" s="1">
        <v>53</v>
      </c>
      <c r="B54" s="1"/>
      <c r="C54" s="1"/>
      <c r="D54" s="1"/>
      <c r="E54" s="1"/>
      <c r="F54" s="1"/>
      <c r="G54" s="1"/>
      <c r="H54" s="1"/>
      <c r="I54" s="1"/>
      <c r="J54" s="1" t="s">
        <v>26</v>
      </c>
      <c r="K54" s="1"/>
      <c r="L54" s="1"/>
      <c r="M54" s="1"/>
      <c r="N54" s="1"/>
      <c r="P54" s="56">
        <f t="shared" si="0"/>
        <v>1</v>
      </c>
      <c r="Q54" s="5">
        <f t="shared" si="1"/>
        <v>3</v>
      </c>
      <c r="S54" s="56">
        <f t="shared" si="2"/>
        <v>0</v>
      </c>
      <c r="T54" s="56">
        <f t="shared" si="3"/>
        <v>0</v>
      </c>
      <c r="U54" s="56">
        <f t="shared" si="4"/>
        <v>0</v>
      </c>
      <c r="V54" s="90">
        <f t="shared" si="5"/>
        <v>0</v>
      </c>
      <c r="W54" s="90">
        <f t="shared" si="6"/>
        <v>0</v>
      </c>
      <c r="X54" s="90">
        <f t="shared" si="7"/>
        <v>0</v>
      </c>
      <c r="Y54" s="90">
        <f t="shared" si="8"/>
        <v>0</v>
      </c>
      <c r="Z54" s="90">
        <f t="shared" si="9"/>
        <v>0</v>
      </c>
      <c r="AA54" s="90">
        <f t="shared" si="10"/>
        <v>1</v>
      </c>
      <c r="AB54" s="90">
        <f t="shared" si="11"/>
        <v>0</v>
      </c>
      <c r="AC54" s="90">
        <f t="shared" si="12"/>
        <v>0</v>
      </c>
      <c r="AD54" s="90">
        <f t="shared" si="13"/>
        <v>0</v>
      </c>
      <c r="AE54" s="90">
        <f t="shared" si="14"/>
        <v>0</v>
      </c>
      <c r="AH54" s="56">
        <f t="shared" si="15"/>
        <v>1</v>
      </c>
      <c r="AI54" s="56">
        <f t="shared" si="16"/>
        <v>1</v>
      </c>
      <c r="AJ54" s="56" t="str">
        <f t="shared" si="17"/>
        <v>Correct</v>
      </c>
      <c r="AK54" s="1" t="s">
        <v>105</v>
      </c>
      <c r="AL54" s="1">
        <v>48</v>
      </c>
      <c r="AM54" s="1" t="s">
        <v>115</v>
      </c>
      <c r="AN54" s="1" t="s">
        <v>316</v>
      </c>
      <c r="AO54" s="1" t="s">
        <v>128</v>
      </c>
      <c r="AP54" s="1" t="s">
        <v>98</v>
      </c>
      <c r="AQ54" s="1" t="s">
        <v>80</v>
      </c>
      <c r="AR54" s="1" t="s">
        <v>99</v>
      </c>
      <c r="AS54" s="1" t="s">
        <v>103</v>
      </c>
      <c r="AT54" s="1" t="s">
        <v>101</v>
      </c>
      <c r="AU54" s="1" t="s">
        <v>102</v>
      </c>
      <c r="AV54" s="1" t="s">
        <v>90</v>
      </c>
      <c r="AW54" s="1" t="s">
        <v>98</v>
      </c>
      <c r="AX54" s="1" t="s">
        <v>265</v>
      </c>
    </row>
    <row r="55" spans="1:50" x14ac:dyDescent="0.25">
      <c r="A55" s="1">
        <v>54</v>
      </c>
      <c r="B55" s="1"/>
      <c r="C55" s="1"/>
      <c r="D55" s="1"/>
      <c r="E55" s="1"/>
      <c r="F55" s="1"/>
      <c r="G55" s="1"/>
      <c r="H55" s="1"/>
      <c r="I55" s="1" t="s">
        <v>267</v>
      </c>
      <c r="J55" s="1"/>
      <c r="K55" s="1"/>
      <c r="L55" s="1"/>
      <c r="M55" s="1"/>
      <c r="N55" s="1"/>
      <c r="P55" s="56">
        <f t="shared" si="0"/>
        <v>1</v>
      </c>
      <c r="Q55" s="5">
        <f t="shared" si="1"/>
        <v>3</v>
      </c>
      <c r="S55" s="56">
        <f t="shared" si="2"/>
        <v>0</v>
      </c>
      <c r="T55" s="56">
        <f t="shared" si="3"/>
        <v>0</v>
      </c>
      <c r="U55" s="56">
        <f t="shared" si="4"/>
        <v>0</v>
      </c>
      <c r="V55" s="90">
        <f t="shared" si="5"/>
        <v>0</v>
      </c>
      <c r="W55" s="90">
        <f t="shared" si="6"/>
        <v>0</v>
      </c>
      <c r="X55" s="90">
        <f t="shared" si="7"/>
        <v>0</v>
      </c>
      <c r="Y55" s="90">
        <f t="shared" si="8"/>
        <v>0</v>
      </c>
      <c r="Z55" s="90">
        <f t="shared" si="9"/>
        <v>1</v>
      </c>
      <c r="AA55" s="90">
        <f t="shared" si="10"/>
        <v>0</v>
      </c>
      <c r="AB55" s="90">
        <f t="shared" si="11"/>
        <v>0</v>
      </c>
      <c r="AC55" s="90">
        <f t="shared" si="12"/>
        <v>0</v>
      </c>
      <c r="AD55" s="90">
        <f t="shared" si="13"/>
        <v>0</v>
      </c>
      <c r="AE55" s="90">
        <f t="shared" si="14"/>
        <v>0</v>
      </c>
      <c r="AH55" s="56">
        <f t="shared" si="15"/>
        <v>1</v>
      </c>
      <c r="AI55" s="56">
        <f t="shared" si="16"/>
        <v>1</v>
      </c>
      <c r="AJ55" s="56" t="str">
        <f t="shared" si="17"/>
        <v>Correct</v>
      </c>
      <c r="AK55" s="1" t="s">
        <v>94</v>
      </c>
      <c r="AL55" s="1">
        <v>25</v>
      </c>
      <c r="AM55" s="1" t="s">
        <v>95</v>
      </c>
      <c r="AN55" s="1" t="s">
        <v>138</v>
      </c>
      <c r="AO55" s="1" t="s">
        <v>134</v>
      </c>
      <c r="AP55" s="1" t="s">
        <v>102</v>
      </c>
      <c r="AQ55" s="1" t="s">
        <v>81</v>
      </c>
      <c r="AR55" s="1" t="s">
        <v>99</v>
      </c>
      <c r="AS55" s="1" t="s">
        <v>100</v>
      </c>
      <c r="AT55" s="1" t="s">
        <v>101</v>
      </c>
      <c r="AU55" s="1" t="s">
        <v>102</v>
      </c>
      <c r="AV55" s="1" t="s">
        <v>90</v>
      </c>
      <c r="AW55" s="1" t="s">
        <v>102</v>
      </c>
      <c r="AX55" s="1" t="s">
        <v>265</v>
      </c>
    </row>
    <row r="56" spans="1:50" x14ac:dyDescent="0.25">
      <c r="A56" s="1">
        <v>55</v>
      </c>
      <c r="B56" s="1"/>
      <c r="C56" s="1"/>
      <c r="D56" s="1"/>
      <c r="E56" s="1"/>
      <c r="F56" s="1" t="s">
        <v>23</v>
      </c>
      <c r="G56" s="1"/>
      <c r="H56" s="1" t="s">
        <v>25</v>
      </c>
      <c r="I56" s="1" t="s">
        <v>267</v>
      </c>
      <c r="J56" s="1"/>
      <c r="K56" s="1"/>
      <c r="L56" s="1"/>
      <c r="M56" s="1"/>
      <c r="N56" s="1"/>
      <c r="P56" s="56">
        <f t="shared" si="0"/>
        <v>3</v>
      </c>
      <c r="Q56" s="5">
        <f t="shared" si="1"/>
        <v>1</v>
      </c>
      <c r="S56" s="56">
        <f t="shared" si="2"/>
        <v>0</v>
      </c>
      <c r="T56" s="56">
        <f t="shared" si="3"/>
        <v>0</v>
      </c>
      <c r="U56" s="56">
        <f t="shared" si="4"/>
        <v>0</v>
      </c>
      <c r="V56" s="90">
        <f t="shared" si="5"/>
        <v>0</v>
      </c>
      <c r="W56" s="90">
        <f t="shared" si="6"/>
        <v>1</v>
      </c>
      <c r="X56" s="90">
        <f t="shared" si="7"/>
        <v>0</v>
      </c>
      <c r="Y56" s="90">
        <f t="shared" si="8"/>
        <v>1</v>
      </c>
      <c r="Z56" s="90">
        <f t="shared" si="9"/>
        <v>1</v>
      </c>
      <c r="AA56" s="90">
        <f t="shared" si="10"/>
        <v>0</v>
      </c>
      <c r="AB56" s="90">
        <f t="shared" si="11"/>
        <v>0</v>
      </c>
      <c r="AC56" s="90">
        <f t="shared" si="12"/>
        <v>0</v>
      </c>
      <c r="AD56" s="90">
        <f t="shared" si="13"/>
        <v>0</v>
      </c>
      <c r="AE56" s="90">
        <f t="shared" si="14"/>
        <v>0</v>
      </c>
      <c r="AH56" s="56">
        <f t="shared" si="15"/>
        <v>3</v>
      </c>
      <c r="AI56" s="56">
        <f t="shared" si="16"/>
        <v>3</v>
      </c>
      <c r="AJ56" s="56" t="str">
        <f t="shared" si="17"/>
        <v>Correct</v>
      </c>
      <c r="AK56" s="1" t="s">
        <v>94</v>
      </c>
      <c r="AL56" s="1">
        <v>13</v>
      </c>
      <c r="AM56" s="1" t="s">
        <v>95</v>
      </c>
      <c r="AN56" s="1" t="s">
        <v>131</v>
      </c>
      <c r="AO56" s="1" t="s">
        <v>346</v>
      </c>
      <c r="AP56" s="1" t="s">
        <v>102</v>
      </c>
      <c r="AQ56" s="1" t="s">
        <v>355</v>
      </c>
      <c r="AR56" s="1" t="s">
        <v>99</v>
      </c>
      <c r="AS56" s="1" t="s">
        <v>132</v>
      </c>
      <c r="AT56" s="1" t="s">
        <v>123</v>
      </c>
      <c r="AU56" s="1" t="s">
        <v>102</v>
      </c>
      <c r="AV56" s="1" t="s">
        <v>90</v>
      </c>
      <c r="AW56" s="1" t="s">
        <v>102</v>
      </c>
      <c r="AX56" s="1" t="s">
        <v>265</v>
      </c>
    </row>
    <row r="57" spans="1:50" x14ac:dyDescent="0.25">
      <c r="A57" s="1">
        <v>56</v>
      </c>
      <c r="B57" s="1"/>
      <c r="C57" s="1" t="s">
        <v>20</v>
      </c>
      <c r="D57" s="1"/>
      <c r="E57" s="1"/>
      <c r="F57" s="1" t="s">
        <v>23</v>
      </c>
      <c r="G57" s="1"/>
      <c r="H57" s="1"/>
      <c r="I57" s="1"/>
      <c r="J57" s="1"/>
      <c r="K57" s="1" t="s">
        <v>27</v>
      </c>
      <c r="L57" s="1"/>
      <c r="M57" s="1"/>
      <c r="N57" s="1"/>
      <c r="P57" s="56">
        <f t="shared" si="0"/>
        <v>3</v>
      </c>
      <c r="Q57" s="5">
        <f t="shared" si="1"/>
        <v>1</v>
      </c>
      <c r="S57" s="56">
        <f t="shared" si="2"/>
        <v>0</v>
      </c>
      <c r="T57" s="56">
        <f t="shared" si="3"/>
        <v>1</v>
      </c>
      <c r="U57" s="56">
        <f t="shared" si="4"/>
        <v>0</v>
      </c>
      <c r="V57" s="90">
        <f t="shared" si="5"/>
        <v>0</v>
      </c>
      <c r="W57" s="90">
        <f t="shared" si="6"/>
        <v>1</v>
      </c>
      <c r="X57" s="90">
        <f t="shared" si="7"/>
        <v>0</v>
      </c>
      <c r="Y57" s="90">
        <f t="shared" si="8"/>
        <v>0</v>
      </c>
      <c r="Z57" s="90">
        <f t="shared" si="9"/>
        <v>0</v>
      </c>
      <c r="AA57" s="90">
        <f t="shared" si="10"/>
        <v>0</v>
      </c>
      <c r="AB57" s="90">
        <f t="shared" si="11"/>
        <v>1</v>
      </c>
      <c r="AC57" s="90">
        <f t="shared" si="12"/>
        <v>0</v>
      </c>
      <c r="AD57" s="90">
        <f t="shared" si="13"/>
        <v>0</v>
      </c>
      <c r="AE57" s="90">
        <f t="shared" si="14"/>
        <v>0</v>
      </c>
      <c r="AH57" s="56">
        <f t="shared" si="15"/>
        <v>3</v>
      </c>
      <c r="AI57" s="56">
        <f t="shared" si="16"/>
        <v>3</v>
      </c>
      <c r="AJ57" s="56" t="str">
        <f t="shared" si="17"/>
        <v>Correct</v>
      </c>
      <c r="AK57" s="1" t="s">
        <v>105</v>
      </c>
      <c r="AL57" s="1">
        <v>49</v>
      </c>
      <c r="AM57" s="1" t="s">
        <v>95</v>
      </c>
      <c r="AN57" s="1" t="s">
        <v>131</v>
      </c>
      <c r="AO57" s="1" t="s">
        <v>107</v>
      </c>
      <c r="AP57" s="1"/>
      <c r="AQ57" s="1" t="s">
        <v>80</v>
      </c>
      <c r="AR57" s="1" t="s">
        <v>99</v>
      </c>
      <c r="AS57" s="1" t="s">
        <v>132</v>
      </c>
      <c r="AT57" s="1" t="s">
        <v>101</v>
      </c>
      <c r="AU57" s="1" t="s">
        <v>102</v>
      </c>
      <c r="AV57" s="1" t="s">
        <v>90</v>
      </c>
      <c r="AW57" s="1" t="s">
        <v>102</v>
      </c>
      <c r="AX57" s="1" t="s">
        <v>265</v>
      </c>
    </row>
    <row r="58" spans="1:50" x14ac:dyDescent="0.25">
      <c r="A58" s="1">
        <v>57</v>
      </c>
      <c r="B58" s="1"/>
      <c r="C58" s="1" t="s">
        <v>20</v>
      </c>
      <c r="D58" s="1"/>
      <c r="E58" s="1"/>
      <c r="F58" s="1" t="s">
        <v>23</v>
      </c>
      <c r="G58" s="1"/>
      <c r="H58" s="1"/>
      <c r="I58" s="1"/>
      <c r="J58" s="1"/>
      <c r="K58" s="1" t="s">
        <v>27</v>
      </c>
      <c r="L58" s="1"/>
      <c r="M58" s="1"/>
      <c r="N58" s="1"/>
      <c r="P58" s="56">
        <f t="shared" si="0"/>
        <v>3</v>
      </c>
      <c r="Q58" s="5">
        <f t="shared" si="1"/>
        <v>1</v>
      </c>
      <c r="S58" s="56">
        <f t="shared" si="2"/>
        <v>0</v>
      </c>
      <c r="T58" s="56">
        <f t="shared" si="3"/>
        <v>1</v>
      </c>
      <c r="U58" s="56">
        <f t="shared" si="4"/>
        <v>0</v>
      </c>
      <c r="V58" s="90">
        <f t="shared" si="5"/>
        <v>0</v>
      </c>
      <c r="W58" s="90">
        <f t="shared" si="6"/>
        <v>1</v>
      </c>
      <c r="X58" s="90">
        <f t="shared" si="7"/>
        <v>0</v>
      </c>
      <c r="Y58" s="90">
        <f t="shared" si="8"/>
        <v>0</v>
      </c>
      <c r="Z58" s="90">
        <f t="shared" si="9"/>
        <v>0</v>
      </c>
      <c r="AA58" s="90">
        <f t="shared" si="10"/>
        <v>0</v>
      </c>
      <c r="AB58" s="90">
        <f t="shared" si="11"/>
        <v>1</v>
      </c>
      <c r="AC58" s="90">
        <f t="shared" si="12"/>
        <v>0</v>
      </c>
      <c r="AD58" s="90">
        <f t="shared" si="13"/>
        <v>0</v>
      </c>
      <c r="AE58" s="90">
        <f t="shared" si="14"/>
        <v>0</v>
      </c>
      <c r="AH58" s="56">
        <f t="shared" si="15"/>
        <v>3</v>
      </c>
      <c r="AI58" s="56">
        <f t="shared" si="16"/>
        <v>3</v>
      </c>
      <c r="AJ58" s="56" t="str">
        <f t="shared" si="17"/>
        <v>Correct</v>
      </c>
      <c r="AK58" s="1" t="s">
        <v>94</v>
      </c>
      <c r="AL58" s="1">
        <v>42</v>
      </c>
      <c r="AM58" s="1" t="s">
        <v>95</v>
      </c>
      <c r="AN58" s="1" t="s">
        <v>131</v>
      </c>
      <c r="AO58" s="1" t="s">
        <v>107</v>
      </c>
      <c r="AP58" s="1" t="s">
        <v>102</v>
      </c>
      <c r="AQ58" s="1" t="s">
        <v>355</v>
      </c>
      <c r="AR58" s="1" t="s">
        <v>99</v>
      </c>
      <c r="AS58" s="1" t="s">
        <v>132</v>
      </c>
      <c r="AT58" s="1" t="s">
        <v>101</v>
      </c>
      <c r="AU58" s="1" t="s">
        <v>102</v>
      </c>
      <c r="AV58" s="1" t="s">
        <v>90</v>
      </c>
      <c r="AW58" s="1" t="s">
        <v>102</v>
      </c>
      <c r="AX58" s="1" t="s">
        <v>265</v>
      </c>
    </row>
    <row r="59" spans="1:50" x14ac:dyDescent="0.25">
      <c r="A59" s="1">
        <v>58</v>
      </c>
      <c r="B59" s="1"/>
      <c r="C59" s="1" t="s">
        <v>20</v>
      </c>
      <c r="D59" s="1"/>
      <c r="E59" s="1"/>
      <c r="F59" s="1" t="s">
        <v>23</v>
      </c>
      <c r="G59" s="1"/>
      <c r="H59" s="1"/>
      <c r="I59" s="1"/>
      <c r="J59" s="1" t="s">
        <v>26</v>
      </c>
      <c r="K59" s="1"/>
      <c r="L59" s="1"/>
      <c r="M59" s="1"/>
      <c r="N59" s="1"/>
      <c r="P59" s="56">
        <f t="shared" si="0"/>
        <v>3</v>
      </c>
      <c r="Q59" s="5">
        <f t="shared" si="1"/>
        <v>1</v>
      </c>
      <c r="S59" s="56">
        <f t="shared" si="2"/>
        <v>0</v>
      </c>
      <c r="T59" s="56">
        <f t="shared" si="3"/>
        <v>1</v>
      </c>
      <c r="U59" s="56">
        <f t="shared" si="4"/>
        <v>0</v>
      </c>
      <c r="V59" s="90">
        <f t="shared" si="5"/>
        <v>0</v>
      </c>
      <c r="W59" s="90">
        <f t="shared" si="6"/>
        <v>1</v>
      </c>
      <c r="X59" s="90">
        <f t="shared" si="7"/>
        <v>0</v>
      </c>
      <c r="Y59" s="90">
        <f t="shared" si="8"/>
        <v>0</v>
      </c>
      <c r="Z59" s="90">
        <f t="shared" si="9"/>
        <v>0</v>
      </c>
      <c r="AA59" s="90">
        <f t="shared" si="10"/>
        <v>1</v>
      </c>
      <c r="AB59" s="90">
        <f t="shared" si="11"/>
        <v>0</v>
      </c>
      <c r="AC59" s="90">
        <f t="shared" si="12"/>
        <v>0</v>
      </c>
      <c r="AD59" s="90">
        <f t="shared" si="13"/>
        <v>0</v>
      </c>
      <c r="AE59" s="90">
        <f t="shared" si="14"/>
        <v>0</v>
      </c>
      <c r="AH59" s="56">
        <f t="shared" si="15"/>
        <v>3</v>
      </c>
      <c r="AI59" s="56">
        <f t="shared" si="16"/>
        <v>3</v>
      </c>
      <c r="AJ59" s="56" t="str">
        <f t="shared" si="17"/>
        <v>Correct</v>
      </c>
      <c r="AK59" s="1" t="s">
        <v>105</v>
      </c>
      <c r="AL59" s="1">
        <v>65</v>
      </c>
      <c r="AM59" s="1" t="s">
        <v>95</v>
      </c>
      <c r="AN59" s="1" t="s">
        <v>131</v>
      </c>
      <c r="AO59" s="1"/>
      <c r="AP59" s="1" t="s">
        <v>102</v>
      </c>
      <c r="AQ59" s="1" t="s">
        <v>81</v>
      </c>
      <c r="AR59" s="1" t="s">
        <v>109</v>
      </c>
      <c r="AS59" s="1" t="s">
        <v>132</v>
      </c>
      <c r="AT59" s="1" t="s">
        <v>101</v>
      </c>
      <c r="AU59" s="1"/>
      <c r="AV59" s="1" t="s">
        <v>93</v>
      </c>
      <c r="AW59" s="1"/>
      <c r="AX59" s="1" t="s">
        <v>265</v>
      </c>
    </row>
    <row r="60" spans="1:50" x14ac:dyDescent="0.25">
      <c r="A60" s="1">
        <v>59</v>
      </c>
      <c r="B60" s="1"/>
      <c r="C60" s="1"/>
      <c r="D60" s="1"/>
      <c r="E60" s="1"/>
      <c r="F60" s="1"/>
      <c r="G60" s="1"/>
      <c r="H60" s="1"/>
      <c r="I60" s="1"/>
      <c r="J60" s="1" t="s">
        <v>26</v>
      </c>
      <c r="K60" s="1" t="s">
        <v>27</v>
      </c>
      <c r="L60" s="1" t="s">
        <v>28</v>
      </c>
      <c r="M60" s="1"/>
      <c r="N60" s="1"/>
      <c r="P60" s="56">
        <f t="shared" si="0"/>
        <v>3</v>
      </c>
      <c r="Q60" s="5">
        <f t="shared" si="1"/>
        <v>1</v>
      </c>
      <c r="S60" s="56">
        <f t="shared" si="2"/>
        <v>0</v>
      </c>
      <c r="T60" s="56">
        <f t="shared" si="3"/>
        <v>0</v>
      </c>
      <c r="U60" s="56">
        <f t="shared" si="4"/>
        <v>0</v>
      </c>
      <c r="V60" s="90">
        <f t="shared" si="5"/>
        <v>0</v>
      </c>
      <c r="W60" s="90">
        <f t="shared" si="6"/>
        <v>0</v>
      </c>
      <c r="X60" s="90">
        <f t="shared" si="7"/>
        <v>0</v>
      </c>
      <c r="Y60" s="90">
        <f t="shared" si="8"/>
        <v>0</v>
      </c>
      <c r="Z60" s="90">
        <f t="shared" si="9"/>
        <v>0</v>
      </c>
      <c r="AA60" s="90">
        <f t="shared" si="10"/>
        <v>1</v>
      </c>
      <c r="AB60" s="90">
        <f t="shared" si="11"/>
        <v>1</v>
      </c>
      <c r="AC60" s="90">
        <f t="shared" si="12"/>
        <v>1</v>
      </c>
      <c r="AD60" s="90">
        <f t="shared" si="13"/>
        <v>0</v>
      </c>
      <c r="AE60" s="90">
        <f t="shared" si="14"/>
        <v>0</v>
      </c>
      <c r="AH60" s="56">
        <f t="shared" si="15"/>
        <v>3</v>
      </c>
      <c r="AI60" s="56">
        <f t="shared" si="16"/>
        <v>3</v>
      </c>
      <c r="AJ60" s="56" t="str">
        <f t="shared" si="17"/>
        <v>Correct</v>
      </c>
      <c r="AK60" s="1" t="s">
        <v>105</v>
      </c>
      <c r="AL60" s="1">
        <v>47</v>
      </c>
      <c r="AM60" s="1" t="s">
        <v>95</v>
      </c>
      <c r="AN60" s="1" t="s">
        <v>131</v>
      </c>
      <c r="AO60" s="1"/>
      <c r="AP60" s="1"/>
      <c r="AQ60" s="1" t="s">
        <v>81</v>
      </c>
      <c r="AR60" s="1" t="s">
        <v>99</v>
      </c>
      <c r="AS60" s="1" t="s">
        <v>133</v>
      </c>
      <c r="AT60" s="1"/>
      <c r="AU60" s="1" t="s">
        <v>98</v>
      </c>
      <c r="AV60" s="1" t="s">
        <v>93</v>
      </c>
      <c r="AW60" s="1"/>
      <c r="AX60" s="1" t="s">
        <v>265</v>
      </c>
    </row>
    <row r="61" spans="1:50" x14ac:dyDescent="0.25">
      <c r="A61" s="1">
        <v>60</v>
      </c>
      <c r="B61" s="1"/>
      <c r="C61" s="1"/>
      <c r="D61" s="1"/>
      <c r="E61" s="1"/>
      <c r="F61" s="1"/>
      <c r="G61" s="1"/>
      <c r="H61" s="1"/>
      <c r="I61" s="1"/>
      <c r="J61" s="1" t="s">
        <v>26</v>
      </c>
      <c r="K61" s="1" t="s">
        <v>27</v>
      </c>
      <c r="L61" s="1" t="s">
        <v>28</v>
      </c>
      <c r="M61" s="1"/>
      <c r="N61" s="1"/>
      <c r="P61" s="56">
        <f t="shared" si="0"/>
        <v>3</v>
      </c>
      <c r="Q61" s="5">
        <f t="shared" si="1"/>
        <v>1</v>
      </c>
      <c r="S61" s="56">
        <f t="shared" si="2"/>
        <v>0</v>
      </c>
      <c r="T61" s="56">
        <f t="shared" si="3"/>
        <v>0</v>
      </c>
      <c r="U61" s="56">
        <f t="shared" si="4"/>
        <v>0</v>
      </c>
      <c r="V61" s="90">
        <f t="shared" si="5"/>
        <v>0</v>
      </c>
      <c r="W61" s="90">
        <f t="shared" si="6"/>
        <v>0</v>
      </c>
      <c r="X61" s="90">
        <f t="shared" si="7"/>
        <v>0</v>
      </c>
      <c r="Y61" s="90">
        <f t="shared" si="8"/>
        <v>0</v>
      </c>
      <c r="Z61" s="90">
        <f t="shared" si="9"/>
        <v>0</v>
      </c>
      <c r="AA61" s="90">
        <f t="shared" si="10"/>
        <v>1</v>
      </c>
      <c r="AB61" s="90">
        <f t="shared" si="11"/>
        <v>1</v>
      </c>
      <c r="AC61" s="90">
        <f t="shared" si="12"/>
        <v>1</v>
      </c>
      <c r="AD61" s="90">
        <f t="shared" si="13"/>
        <v>0</v>
      </c>
      <c r="AE61" s="90">
        <f t="shared" si="14"/>
        <v>0</v>
      </c>
      <c r="AH61" s="56">
        <f t="shared" si="15"/>
        <v>3</v>
      </c>
      <c r="AI61" s="56">
        <f t="shared" si="16"/>
        <v>3</v>
      </c>
      <c r="AJ61" s="56" t="str">
        <f t="shared" si="17"/>
        <v>Correct</v>
      </c>
      <c r="AK61" s="1" t="s">
        <v>105</v>
      </c>
      <c r="AL61" s="1">
        <v>26</v>
      </c>
      <c r="AM61" s="1" t="s">
        <v>95</v>
      </c>
      <c r="AN61" s="1" t="s">
        <v>131</v>
      </c>
      <c r="AO61" s="1"/>
      <c r="AP61" s="1"/>
      <c r="AQ61" s="1" t="s">
        <v>81</v>
      </c>
      <c r="AR61" s="1" t="s">
        <v>99</v>
      </c>
      <c r="AS61" s="1" t="s">
        <v>133</v>
      </c>
      <c r="AT61" s="1" t="s">
        <v>101</v>
      </c>
      <c r="AU61" s="1" t="s">
        <v>98</v>
      </c>
      <c r="AV61" s="1" t="s">
        <v>93</v>
      </c>
      <c r="AW61" s="1"/>
      <c r="AX61" s="1" t="s">
        <v>265</v>
      </c>
    </row>
    <row r="62" spans="1:50" x14ac:dyDescent="0.25">
      <c r="A62" s="1">
        <v>61</v>
      </c>
      <c r="B62" s="1"/>
      <c r="C62" s="1"/>
      <c r="D62" s="1"/>
      <c r="E62" s="1" t="s">
        <v>22</v>
      </c>
      <c r="F62" s="1"/>
      <c r="G62" s="1" t="s">
        <v>24</v>
      </c>
      <c r="H62" s="1"/>
      <c r="I62" s="1" t="s">
        <v>267</v>
      </c>
      <c r="J62" s="1"/>
      <c r="K62" s="1"/>
      <c r="L62" s="1"/>
      <c r="M62" s="1"/>
      <c r="N62" s="1"/>
      <c r="P62" s="56">
        <f t="shared" si="0"/>
        <v>3</v>
      </c>
      <c r="Q62" s="5">
        <f t="shared" si="1"/>
        <v>1</v>
      </c>
      <c r="S62" s="56">
        <f t="shared" si="2"/>
        <v>0</v>
      </c>
      <c r="T62" s="56">
        <f t="shared" si="3"/>
        <v>0</v>
      </c>
      <c r="U62" s="56">
        <f t="shared" si="4"/>
        <v>0</v>
      </c>
      <c r="V62" s="90">
        <f t="shared" si="5"/>
        <v>1</v>
      </c>
      <c r="W62" s="90">
        <f t="shared" si="6"/>
        <v>0</v>
      </c>
      <c r="X62" s="90">
        <f t="shared" si="7"/>
        <v>1</v>
      </c>
      <c r="Y62" s="90">
        <f t="shared" si="8"/>
        <v>0</v>
      </c>
      <c r="Z62" s="90">
        <f t="shared" si="9"/>
        <v>1</v>
      </c>
      <c r="AA62" s="90">
        <f t="shared" si="10"/>
        <v>0</v>
      </c>
      <c r="AB62" s="90">
        <f t="shared" si="11"/>
        <v>0</v>
      </c>
      <c r="AC62" s="90">
        <f t="shared" si="12"/>
        <v>0</v>
      </c>
      <c r="AD62" s="90">
        <f t="shared" si="13"/>
        <v>0</v>
      </c>
      <c r="AE62" s="90">
        <f t="shared" si="14"/>
        <v>0</v>
      </c>
      <c r="AH62" s="56">
        <f t="shared" si="15"/>
        <v>3</v>
      </c>
      <c r="AI62" s="56">
        <f t="shared" si="16"/>
        <v>3</v>
      </c>
      <c r="AJ62" s="56" t="str">
        <f t="shared" si="17"/>
        <v>Correct</v>
      </c>
      <c r="AK62" s="1" t="s">
        <v>94</v>
      </c>
      <c r="AL62" s="1">
        <v>31</v>
      </c>
      <c r="AM62" s="1" t="s">
        <v>95</v>
      </c>
      <c r="AN62" s="1" t="s">
        <v>131</v>
      </c>
      <c r="AO62" s="1" t="s">
        <v>107</v>
      </c>
      <c r="AP62" s="1" t="s">
        <v>102</v>
      </c>
      <c r="AQ62" s="1" t="s">
        <v>81</v>
      </c>
      <c r="AR62" s="1"/>
      <c r="AS62" s="1" t="s">
        <v>133</v>
      </c>
      <c r="AT62" s="1"/>
      <c r="AU62" s="1" t="s">
        <v>102</v>
      </c>
      <c r="AV62" s="1" t="s">
        <v>91</v>
      </c>
      <c r="AW62" s="1" t="s">
        <v>102</v>
      </c>
      <c r="AX62" s="1" t="s">
        <v>265</v>
      </c>
    </row>
    <row r="63" spans="1:50" x14ac:dyDescent="0.25">
      <c r="A63" s="1">
        <v>62</v>
      </c>
      <c r="B63" s="1" t="s">
        <v>19</v>
      </c>
      <c r="C63" s="1"/>
      <c r="D63" s="1"/>
      <c r="E63" s="1"/>
      <c r="F63" s="1"/>
      <c r="G63" s="1"/>
      <c r="H63" s="1"/>
      <c r="I63" s="1" t="s">
        <v>267</v>
      </c>
      <c r="J63" s="1"/>
      <c r="K63" s="1"/>
      <c r="L63" s="1"/>
      <c r="M63" s="1"/>
      <c r="N63" s="1" t="s">
        <v>30</v>
      </c>
      <c r="P63" s="56">
        <f t="shared" si="0"/>
        <v>3</v>
      </c>
      <c r="Q63" s="5">
        <f t="shared" si="1"/>
        <v>1</v>
      </c>
      <c r="S63" s="56">
        <f t="shared" si="2"/>
        <v>1</v>
      </c>
      <c r="T63" s="56">
        <f t="shared" si="3"/>
        <v>0</v>
      </c>
      <c r="U63" s="56">
        <f t="shared" si="4"/>
        <v>0</v>
      </c>
      <c r="V63" s="90">
        <f t="shared" si="5"/>
        <v>0</v>
      </c>
      <c r="W63" s="90">
        <f t="shared" si="6"/>
        <v>0</v>
      </c>
      <c r="X63" s="90">
        <f t="shared" si="7"/>
        <v>0</v>
      </c>
      <c r="Y63" s="90">
        <f t="shared" si="8"/>
        <v>0</v>
      </c>
      <c r="Z63" s="90">
        <f t="shared" si="9"/>
        <v>1</v>
      </c>
      <c r="AA63" s="90">
        <f t="shared" si="10"/>
        <v>0</v>
      </c>
      <c r="AB63" s="90">
        <f t="shared" si="11"/>
        <v>0</v>
      </c>
      <c r="AC63" s="90">
        <f t="shared" si="12"/>
        <v>0</v>
      </c>
      <c r="AD63" s="90">
        <f t="shared" si="13"/>
        <v>0</v>
      </c>
      <c r="AE63" s="90">
        <f t="shared" si="14"/>
        <v>1</v>
      </c>
      <c r="AH63" s="56">
        <f t="shared" si="15"/>
        <v>3</v>
      </c>
      <c r="AI63" s="56">
        <f t="shared" si="16"/>
        <v>3</v>
      </c>
      <c r="AJ63" s="56" t="str">
        <f t="shared" si="17"/>
        <v>Correct</v>
      </c>
      <c r="AK63" s="1" t="s">
        <v>94</v>
      </c>
      <c r="AL63" s="1">
        <v>25</v>
      </c>
      <c r="AM63" s="1" t="s">
        <v>95</v>
      </c>
      <c r="AN63" s="1" t="s">
        <v>131</v>
      </c>
      <c r="AO63" s="1" t="s">
        <v>107</v>
      </c>
      <c r="AP63" s="1" t="s">
        <v>102</v>
      </c>
      <c r="AQ63" s="1" t="s">
        <v>81</v>
      </c>
      <c r="AR63" s="1" t="s">
        <v>99</v>
      </c>
      <c r="AS63" s="1" t="s">
        <v>110</v>
      </c>
      <c r="AT63" s="1" t="s">
        <v>125</v>
      </c>
      <c r="AU63" s="1" t="s">
        <v>98</v>
      </c>
      <c r="AV63" s="1" t="s">
        <v>93</v>
      </c>
      <c r="AW63" s="1" t="s">
        <v>102</v>
      </c>
      <c r="AX63" s="1" t="s">
        <v>265</v>
      </c>
    </row>
    <row r="64" spans="1:50" x14ac:dyDescent="0.25">
      <c r="A64" s="1">
        <v>63</v>
      </c>
      <c r="B64" s="1"/>
      <c r="C64" s="1"/>
      <c r="D64" s="1" t="s">
        <v>21</v>
      </c>
      <c r="E64" s="1"/>
      <c r="F64" s="1"/>
      <c r="G64" s="1"/>
      <c r="H64" s="1"/>
      <c r="I64" s="1" t="s">
        <v>267</v>
      </c>
      <c r="J64" s="1"/>
      <c r="K64" s="1"/>
      <c r="L64" s="1" t="s">
        <v>28</v>
      </c>
      <c r="M64" s="1"/>
      <c r="N64" s="1"/>
      <c r="P64" s="56">
        <f t="shared" si="0"/>
        <v>3</v>
      </c>
      <c r="Q64" s="5">
        <f t="shared" si="1"/>
        <v>1</v>
      </c>
      <c r="S64" s="56">
        <f t="shared" si="2"/>
        <v>0</v>
      </c>
      <c r="T64" s="56">
        <f t="shared" si="3"/>
        <v>0</v>
      </c>
      <c r="U64" s="56">
        <f t="shared" si="4"/>
        <v>1</v>
      </c>
      <c r="V64" s="90">
        <f t="shared" si="5"/>
        <v>0</v>
      </c>
      <c r="W64" s="90">
        <f t="shared" si="6"/>
        <v>0</v>
      </c>
      <c r="X64" s="90">
        <f t="shared" si="7"/>
        <v>0</v>
      </c>
      <c r="Y64" s="90">
        <f t="shared" si="8"/>
        <v>0</v>
      </c>
      <c r="Z64" s="90">
        <f t="shared" si="9"/>
        <v>1</v>
      </c>
      <c r="AA64" s="90">
        <f t="shared" si="10"/>
        <v>0</v>
      </c>
      <c r="AB64" s="90">
        <f t="shared" si="11"/>
        <v>0</v>
      </c>
      <c r="AC64" s="90">
        <f t="shared" si="12"/>
        <v>1</v>
      </c>
      <c r="AD64" s="90">
        <f t="shared" si="13"/>
        <v>0</v>
      </c>
      <c r="AE64" s="90">
        <f t="shared" si="14"/>
        <v>0</v>
      </c>
      <c r="AH64" s="56">
        <f t="shared" si="15"/>
        <v>3</v>
      </c>
      <c r="AI64" s="56">
        <f t="shared" si="16"/>
        <v>3</v>
      </c>
      <c r="AJ64" s="56" t="str">
        <f t="shared" si="17"/>
        <v>Correct</v>
      </c>
      <c r="AK64" s="1" t="s">
        <v>94</v>
      </c>
      <c r="AL64" s="1">
        <v>43</v>
      </c>
      <c r="AM64" s="1" t="s">
        <v>95</v>
      </c>
      <c r="AN64" s="1" t="s">
        <v>131</v>
      </c>
      <c r="AO64" s="1" t="s">
        <v>134</v>
      </c>
      <c r="AP64" s="1" t="s">
        <v>102</v>
      </c>
      <c r="AQ64" s="1" t="s">
        <v>355</v>
      </c>
      <c r="AR64" s="1" t="s">
        <v>99</v>
      </c>
      <c r="AS64" s="1" t="s">
        <v>110</v>
      </c>
      <c r="AT64" s="1" t="s">
        <v>104</v>
      </c>
      <c r="AU64" s="1" t="s">
        <v>102</v>
      </c>
      <c r="AV64" s="1" t="s">
        <v>486</v>
      </c>
      <c r="AW64" s="1" t="s">
        <v>102</v>
      </c>
      <c r="AX64" s="1" t="s">
        <v>265</v>
      </c>
    </row>
    <row r="65" spans="1:50" x14ac:dyDescent="0.25">
      <c r="A65" s="1">
        <v>64</v>
      </c>
      <c r="B65" s="1"/>
      <c r="C65" s="1"/>
      <c r="D65" s="1"/>
      <c r="E65" s="1"/>
      <c r="F65" s="1" t="s">
        <v>23</v>
      </c>
      <c r="G65" s="1"/>
      <c r="H65" s="1"/>
      <c r="I65" s="1"/>
      <c r="J65" s="1" t="s">
        <v>26</v>
      </c>
      <c r="K65" s="1"/>
      <c r="L65" s="1"/>
      <c r="M65" s="1"/>
      <c r="N65" s="1" t="s">
        <v>30</v>
      </c>
      <c r="P65" s="56">
        <f t="shared" si="0"/>
        <v>3</v>
      </c>
      <c r="Q65" s="5">
        <f t="shared" si="1"/>
        <v>1</v>
      </c>
      <c r="S65" s="56">
        <f t="shared" si="2"/>
        <v>0</v>
      </c>
      <c r="T65" s="56">
        <f t="shared" si="3"/>
        <v>0</v>
      </c>
      <c r="U65" s="56">
        <f t="shared" si="4"/>
        <v>0</v>
      </c>
      <c r="V65" s="90">
        <f t="shared" si="5"/>
        <v>0</v>
      </c>
      <c r="W65" s="90">
        <f t="shared" si="6"/>
        <v>1</v>
      </c>
      <c r="X65" s="90">
        <f t="shared" si="7"/>
        <v>0</v>
      </c>
      <c r="Y65" s="90">
        <f t="shared" si="8"/>
        <v>0</v>
      </c>
      <c r="Z65" s="90">
        <f t="shared" si="9"/>
        <v>0</v>
      </c>
      <c r="AA65" s="90">
        <f t="shared" si="10"/>
        <v>1</v>
      </c>
      <c r="AB65" s="90">
        <f t="shared" si="11"/>
        <v>0</v>
      </c>
      <c r="AC65" s="90">
        <f t="shared" si="12"/>
        <v>0</v>
      </c>
      <c r="AD65" s="90">
        <f t="shared" si="13"/>
        <v>0</v>
      </c>
      <c r="AE65" s="90">
        <f t="shared" si="14"/>
        <v>1</v>
      </c>
      <c r="AH65" s="56">
        <f t="shared" si="15"/>
        <v>3</v>
      </c>
      <c r="AI65" s="56">
        <f t="shared" si="16"/>
        <v>3</v>
      </c>
      <c r="AJ65" s="56" t="str">
        <f t="shared" si="17"/>
        <v>Correct</v>
      </c>
      <c r="AK65" s="1" t="s">
        <v>105</v>
      </c>
      <c r="AL65" s="1">
        <v>36</v>
      </c>
      <c r="AM65" s="1" t="s">
        <v>95</v>
      </c>
      <c r="AN65" s="1" t="s">
        <v>131</v>
      </c>
      <c r="AO65" s="1"/>
      <c r="AP65" s="1" t="s">
        <v>102</v>
      </c>
      <c r="AQ65" s="1" t="s">
        <v>81</v>
      </c>
      <c r="AR65" s="1"/>
      <c r="AS65" s="1" t="s">
        <v>133</v>
      </c>
      <c r="AT65" s="1" t="s">
        <v>135</v>
      </c>
      <c r="AU65" s="1" t="s">
        <v>102</v>
      </c>
      <c r="AV65" s="1" t="s">
        <v>91</v>
      </c>
      <c r="AW65" s="1" t="s">
        <v>102</v>
      </c>
      <c r="AX65" s="1"/>
    </row>
    <row r="66" spans="1:50" x14ac:dyDescent="0.25">
      <c r="A66" s="1">
        <v>65</v>
      </c>
      <c r="B66" s="1"/>
      <c r="C66" s="1" t="s">
        <v>20</v>
      </c>
      <c r="D66" s="1" t="s">
        <v>21</v>
      </c>
      <c r="E66" s="1"/>
      <c r="F66" s="1"/>
      <c r="G66" s="1"/>
      <c r="H66" s="1"/>
      <c r="I66" s="1" t="s">
        <v>267</v>
      </c>
      <c r="J66" s="1" t="s">
        <v>26</v>
      </c>
      <c r="K66" s="1"/>
      <c r="L66" s="1"/>
      <c r="M66" s="1"/>
      <c r="N66" s="1" t="s">
        <v>30</v>
      </c>
      <c r="P66" s="56">
        <f t="shared" ref="P66:P129" si="18">COUNTA(B66:N66)</f>
        <v>5</v>
      </c>
      <c r="Q66" s="5">
        <f t="shared" ref="Q66:Q129" si="19">3/P66</f>
        <v>0.6</v>
      </c>
      <c r="S66" s="56">
        <f t="shared" ref="S66:S129" si="20">IF($P66&lt;3,IF($B66=$B$1,1,0),IF($B66=$B$1,$Q66,0))</f>
        <v>0</v>
      </c>
      <c r="T66" s="56">
        <f t="shared" ref="T66:T129" si="21">IF($P66&lt;3,IF($C66=$C$1,1,0),IF($C66=$C$1,$Q66,0))</f>
        <v>0.6</v>
      </c>
      <c r="U66" s="56">
        <f t="shared" ref="U66:U129" si="22">IF($P66&lt;3,IF($D66=$D$1,1,0),IF($D66=$D$1,$Q66,0))</f>
        <v>0.6</v>
      </c>
      <c r="V66" s="90">
        <f t="shared" ref="V66:V129" si="23">IF($P66&lt;3,IF($E66=$E$1,1,0),IF($E66=$E$1,$Q66,0))</f>
        <v>0</v>
      </c>
      <c r="W66" s="90">
        <f t="shared" ref="W66:W129" si="24">IF($P66&lt;3,IF($F66=$F$1,1,0),IF($F66=$F$1,$Q66,0))</f>
        <v>0</v>
      </c>
      <c r="X66" s="90">
        <f t="shared" ref="X66:X129" si="25">IF($P66&lt;3,IF($G66=$G$1,1,0),IF($G66=$G$1,$Q66,0))</f>
        <v>0</v>
      </c>
      <c r="Y66" s="90">
        <f t="shared" ref="Y66:Y129" si="26">IF($P66&lt;3,IF($H66=$H$1,1,0),IF($H66=$H$1,$Q66,0))</f>
        <v>0</v>
      </c>
      <c r="Z66" s="90">
        <f t="shared" ref="Z66:Z129" si="27">IF($P66&lt;3,IF($I66=$I$1,1,0),IF($I66=$I$1,$Q66,0))</f>
        <v>0.6</v>
      </c>
      <c r="AA66" s="90">
        <f t="shared" ref="AA66:AA129" si="28">IF($P66&lt;3,IF($J66=$J$1,1,0),IF($J66=$J$1,$Q66,0))</f>
        <v>0.6</v>
      </c>
      <c r="AB66" s="90">
        <f t="shared" ref="AB66:AB129" si="29">IF($P66&lt;3,IF($K66=$K$1,1,0),IF($K66=$K$1,$Q66,0))</f>
        <v>0</v>
      </c>
      <c r="AC66" s="90">
        <f t="shared" ref="AC66:AC129" si="30">IF($P66&lt;3,IF($L66=$L$1,1,0),IF($L66=$L$1,$Q66,0))</f>
        <v>0</v>
      </c>
      <c r="AD66" s="90">
        <f t="shared" ref="AD66:AD129" si="31">IF($P66&lt;3,IF($M66=$M$1,1,0),IF($M66=$M$1,$Q66,0))</f>
        <v>0</v>
      </c>
      <c r="AE66" s="90">
        <f t="shared" ref="AE66:AE129" si="32">IF($P66&lt;3,IF($N66=$N$1,1,0),IF($N66=$N$1,$Q66,0))</f>
        <v>0.6</v>
      </c>
      <c r="AH66" s="56">
        <f t="shared" ref="AH66:AH129" si="33">SUM(S66:AE66)</f>
        <v>3</v>
      </c>
      <c r="AI66" s="56">
        <f t="shared" ref="AI66:AI129" si="34">P66</f>
        <v>5</v>
      </c>
      <c r="AJ66" s="56" t="str">
        <f t="shared" ref="AJ66:AJ129" si="35">IF(AH66=AI66,"Correct",IF(AH66=3,"Correct","Wrong"))</f>
        <v>Correct</v>
      </c>
      <c r="AK66" s="1" t="s">
        <v>94</v>
      </c>
      <c r="AL66" s="1">
        <v>40</v>
      </c>
      <c r="AM66" s="1" t="s">
        <v>95</v>
      </c>
      <c r="AN66" s="1" t="s">
        <v>131</v>
      </c>
      <c r="AO66" s="1" t="s">
        <v>107</v>
      </c>
      <c r="AP66" s="1" t="s">
        <v>102</v>
      </c>
      <c r="AQ66" s="1" t="s">
        <v>81</v>
      </c>
      <c r="AR66" s="1" t="s">
        <v>99</v>
      </c>
      <c r="AS66" s="1" t="s">
        <v>133</v>
      </c>
      <c r="AT66" s="1" t="s">
        <v>101</v>
      </c>
      <c r="AU66" s="1" t="s">
        <v>98</v>
      </c>
      <c r="AV66" s="1"/>
      <c r="AW66" s="1" t="s">
        <v>102</v>
      </c>
      <c r="AX66" s="1"/>
    </row>
    <row r="67" spans="1:50" x14ac:dyDescent="0.25">
      <c r="A67" s="1">
        <v>66</v>
      </c>
      <c r="B67" s="1"/>
      <c r="C67" s="1" t="s">
        <v>20</v>
      </c>
      <c r="D67" s="1"/>
      <c r="E67" s="1"/>
      <c r="F67" s="1" t="s">
        <v>23</v>
      </c>
      <c r="G67" s="1"/>
      <c r="H67" s="1"/>
      <c r="I67" s="1"/>
      <c r="J67" s="1" t="s">
        <v>26</v>
      </c>
      <c r="K67" s="1"/>
      <c r="L67" s="1"/>
      <c r="M67" s="1"/>
      <c r="N67" s="1"/>
      <c r="P67" s="56">
        <f t="shared" si="18"/>
        <v>3</v>
      </c>
      <c r="Q67" s="5">
        <f t="shared" si="19"/>
        <v>1</v>
      </c>
      <c r="S67" s="56">
        <f t="shared" si="20"/>
        <v>0</v>
      </c>
      <c r="T67" s="56">
        <f t="shared" si="21"/>
        <v>1</v>
      </c>
      <c r="U67" s="56">
        <f t="shared" si="22"/>
        <v>0</v>
      </c>
      <c r="V67" s="90">
        <f t="shared" si="23"/>
        <v>0</v>
      </c>
      <c r="W67" s="90">
        <f t="shared" si="24"/>
        <v>1</v>
      </c>
      <c r="X67" s="90">
        <f t="shared" si="25"/>
        <v>0</v>
      </c>
      <c r="Y67" s="90">
        <f t="shared" si="26"/>
        <v>0</v>
      </c>
      <c r="Z67" s="90">
        <f t="shared" si="27"/>
        <v>0</v>
      </c>
      <c r="AA67" s="90">
        <f t="shared" si="28"/>
        <v>1</v>
      </c>
      <c r="AB67" s="90">
        <f t="shared" si="29"/>
        <v>0</v>
      </c>
      <c r="AC67" s="90">
        <f t="shared" si="30"/>
        <v>0</v>
      </c>
      <c r="AD67" s="90">
        <f t="shared" si="31"/>
        <v>0</v>
      </c>
      <c r="AE67" s="90">
        <f t="shared" si="32"/>
        <v>0</v>
      </c>
      <c r="AH67" s="56">
        <f t="shared" si="33"/>
        <v>3</v>
      </c>
      <c r="AI67" s="56">
        <f t="shared" si="34"/>
        <v>3</v>
      </c>
      <c r="AJ67" s="56" t="str">
        <f t="shared" si="35"/>
        <v>Correct</v>
      </c>
      <c r="AK67" s="1" t="s">
        <v>94</v>
      </c>
      <c r="AL67" s="1">
        <v>18</v>
      </c>
      <c r="AM67" s="1" t="s">
        <v>95</v>
      </c>
      <c r="AN67" s="1" t="s">
        <v>131</v>
      </c>
      <c r="AO67" s="1"/>
      <c r="AP67" s="1" t="s">
        <v>102</v>
      </c>
      <c r="AQ67" s="1" t="s">
        <v>355</v>
      </c>
      <c r="AR67" s="1" t="s">
        <v>109</v>
      </c>
      <c r="AS67" s="1" t="s">
        <v>133</v>
      </c>
      <c r="AT67" s="1" t="s">
        <v>136</v>
      </c>
      <c r="AU67" s="1" t="s">
        <v>102</v>
      </c>
      <c r="AV67" s="1" t="s">
        <v>91</v>
      </c>
      <c r="AW67" s="1" t="s">
        <v>102</v>
      </c>
      <c r="AX67" s="1" t="s">
        <v>265</v>
      </c>
    </row>
    <row r="68" spans="1:50" x14ac:dyDescent="0.25">
      <c r="A68" s="1">
        <v>67</v>
      </c>
      <c r="B68" s="1"/>
      <c r="C68" s="1" t="s">
        <v>20</v>
      </c>
      <c r="D68" s="1"/>
      <c r="E68" s="1"/>
      <c r="F68" s="1"/>
      <c r="G68" s="1"/>
      <c r="H68" s="1"/>
      <c r="I68" s="1"/>
      <c r="J68" s="1" t="s">
        <v>26</v>
      </c>
      <c r="K68" s="1"/>
      <c r="L68" s="1"/>
      <c r="M68" s="1"/>
      <c r="N68" s="1" t="s">
        <v>30</v>
      </c>
      <c r="P68" s="56">
        <f t="shared" si="18"/>
        <v>3</v>
      </c>
      <c r="Q68" s="5">
        <f t="shared" si="19"/>
        <v>1</v>
      </c>
      <c r="S68" s="56">
        <f t="shared" si="20"/>
        <v>0</v>
      </c>
      <c r="T68" s="56">
        <f t="shared" si="21"/>
        <v>1</v>
      </c>
      <c r="U68" s="56">
        <f t="shared" si="22"/>
        <v>0</v>
      </c>
      <c r="V68" s="90">
        <f t="shared" si="23"/>
        <v>0</v>
      </c>
      <c r="W68" s="90">
        <f t="shared" si="24"/>
        <v>0</v>
      </c>
      <c r="X68" s="90">
        <f t="shared" si="25"/>
        <v>0</v>
      </c>
      <c r="Y68" s="90">
        <f t="shared" si="26"/>
        <v>0</v>
      </c>
      <c r="Z68" s="90">
        <f t="shared" si="27"/>
        <v>0</v>
      </c>
      <c r="AA68" s="90">
        <f t="shared" si="28"/>
        <v>1</v>
      </c>
      <c r="AB68" s="90">
        <f t="shared" si="29"/>
        <v>0</v>
      </c>
      <c r="AC68" s="90">
        <f t="shared" si="30"/>
        <v>0</v>
      </c>
      <c r="AD68" s="90">
        <f t="shared" si="31"/>
        <v>0</v>
      </c>
      <c r="AE68" s="90">
        <f t="shared" si="32"/>
        <v>1</v>
      </c>
      <c r="AH68" s="56">
        <f t="shared" si="33"/>
        <v>3</v>
      </c>
      <c r="AI68" s="56">
        <f t="shared" si="34"/>
        <v>3</v>
      </c>
      <c r="AJ68" s="56" t="str">
        <f t="shared" si="35"/>
        <v>Correct</v>
      </c>
      <c r="AK68" s="1" t="s">
        <v>94</v>
      </c>
      <c r="AL68" s="1">
        <v>29</v>
      </c>
      <c r="AM68" s="1" t="s">
        <v>95</v>
      </c>
      <c r="AN68" s="1" t="s">
        <v>131</v>
      </c>
      <c r="AO68" s="1" t="s">
        <v>107</v>
      </c>
      <c r="AP68" s="1" t="s">
        <v>102</v>
      </c>
      <c r="AQ68" s="1" t="s">
        <v>81</v>
      </c>
      <c r="AR68" s="1" t="s">
        <v>109</v>
      </c>
      <c r="AS68" s="1" t="s">
        <v>137</v>
      </c>
      <c r="AT68" s="1" t="s">
        <v>125</v>
      </c>
      <c r="AU68" s="1" t="s">
        <v>102</v>
      </c>
      <c r="AV68" s="1"/>
      <c r="AW68" s="1" t="s">
        <v>102</v>
      </c>
      <c r="AX68" s="1" t="s">
        <v>265</v>
      </c>
    </row>
    <row r="69" spans="1:50" x14ac:dyDescent="0.25">
      <c r="A69" s="1">
        <v>68</v>
      </c>
      <c r="B69" s="1"/>
      <c r="C69" s="1" t="s">
        <v>20</v>
      </c>
      <c r="D69" s="1"/>
      <c r="E69" s="1"/>
      <c r="F69" s="1"/>
      <c r="G69" s="1"/>
      <c r="H69" s="1"/>
      <c r="I69" s="1"/>
      <c r="J69" s="1"/>
      <c r="K69" s="1"/>
      <c r="L69" s="1" t="s">
        <v>28</v>
      </c>
      <c r="M69" s="1"/>
      <c r="N69" s="1"/>
      <c r="P69" s="56">
        <f t="shared" si="18"/>
        <v>2</v>
      </c>
      <c r="Q69" s="5">
        <f t="shared" si="19"/>
        <v>1.5</v>
      </c>
      <c r="S69" s="56">
        <f t="shared" si="20"/>
        <v>0</v>
      </c>
      <c r="T69" s="56">
        <f t="shared" si="21"/>
        <v>1</v>
      </c>
      <c r="U69" s="56">
        <f t="shared" si="22"/>
        <v>0</v>
      </c>
      <c r="V69" s="90">
        <f t="shared" si="23"/>
        <v>0</v>
      </c>
      <c r="W69" s="90">
        <f t="shared" si="24"/>
        <v>0</v>
      </c>
      <c r="X69" s="90">
        <f t="shared" si="25"/>
        <v>0</v>
      </c>
      <c r="Y69" s="90">
        <f t="shared" si="26"/>
        <v>0</v>
      </c>
      <c r="Z69" s="90">
        <f t="shared" si="27"/>
        <v>0</v>
      </c>
      <c r="AA69" s="90">
        <f t="shared" si="28"/>
        <v>0</v>
      </c>
      <c r="AB69" s="90">
        <f t="shared" si="29"/>
        <v>0</v>
      </c>
      <c r="AC69" s="90">
        <f t="shared" si="30"/>
        <v>1</v>
      </c>
      <c r="AD69" s="90">
        <f t="shared" si="31"/>
        <v>0</v>
      </c>
      <c r="AE69" s="90">
        <f t="shared" si="32"/>
        <v>0</v>
      </c>
      <c r="AH69" s="56">
        <f t="shared" si="33"/>
        <v>2</v>
      </c>
      <c r="AI69" s="56">
        <f t="shared" si="34"/>
        <v>2</v>
      </c>
      <c r="AJ69" s="56" t="str">
        <f t="shared" si="35"/>
        <v>Correct</v>
      </c>
      <c r="AK69" s="1" t="s">
        <v>94</v>
      </c>
      <c r="AL69" s="1">
        <v>52</v>
      </c>
      <c r="AM69" s="1" t="s">
        <v>95</v>
      </c>
      <c r="AN69" s="1" t="s">
        <v>138</v>
      </c>
      <c r="AO69" s="1" t="s">
        <v>134</v>
      </c>
      <c r="AP69" s="1" t="s">
        <v>102</v>
      </c>
      <c r="AQ69" s="1" t="s">
        <v>81</v>
      </c>
      <c r="AR69" s="1" t="s">
        <v>112</v>
      </c>
      <c r="AS69" s="1" t="s">
        <v>110</v>
      </c>
      <c r="AT69" s="1" t="s">
        <v>101</v>
      </c>
      <c r="AU69" s="1" t="s">
        <v>102</v>
      </c>
      <c r="AV69" s="1" t="s">
        <v>90</v>
      </c>
      <c r="AW69" s="1" t="s">
        <v>98</v>
      </c>
      <c r="AX69" s="1" t="s">
        <v>265</v>
      </c>
    </row>
    <row r="70" spans="1:50" x14ac:dyDescent="0.25">
      <c r="A70" s="1">
        <v>69</v>
      </c>
      <c r="B70" s="1" t="s">
        <v>19</v>
      </c>
      <c r="C70" s="1"/>
      <c r="D70" s="1"/>
      <c r="E70" s="1"/>
      <c r="F70" s="1"/>
      <c r="G70" s="1"/>
      <c r="H70" s="1"/>
      <c r="I70" s="1" t="s">
        <v>267</v>
      </c>
      <c r="J70" s="1" t="s">
        <v>26</v>
      </c>
      <c r="K70" s="1"/>
      <c r="L70" s="1"/>
      <c r="M70" s="1"/>
      <c r="N70" s="1"/>
      <c r="P70" s="56">
        <f t="shared" si="18"/>
        <v>3</v>
      </c>
      <c r="Q70" s="5">
        <f t="shared" si="19"/>
        <v>1</v>
      </c>
      <c r="S70" s="56">
        <f t="shared" si="20"/>
        <v>1</v>
      </c>
      <c r="T70" s="56">
        <f t="shared" si="21"/>
        <v>0</v>
      </c>
      <c r="U70" s="56">
        <f t="shared" si="22"/>
        <v>0</v>
      </c>
      <c r="V70" s="90">
        <f t="shared" si="23"/>
        <v>0</v>
      </c>
      <c r="W70" s="90">
        <f t="shared" si="24"/>
        <v>0</v>
      </c>
      <c r="X70" s="90">
        <f t="shared" si="25"/>
        <v>0</v>
      </c>
      <c r="Y70" s="90">
        <f t="shared" si="26"/>
        <v>0</v>
      </c>
      <c r="Z70" s="90">
        <f t="shared" si="27"/>
        <v>1</v>
      </c>
      <c r="AA70" s="90">
        <f t="shared" si="28"/>
        <v>1</v>
      </c>
      <c r="AB70" s="90">
        <f t="shared" si="29"/>
        <v>0</v>
      </c>
      <c r="AC70" s="90">
        <f t="shared" si="30"/>
        <v>0</v>
      </c>
      <c r="AD70" s="90">
        <f t="shared" si="31"/>
        <v>0</v>
      </c>
      <c r="AE70" s="90">
        <f t="shared" si="32"/>
        <v>0</v>
      </c>
      <c r="AH70" s="56">
        <f t="shared" si="33"/>
        <v>3</v>
      </c>
      <c r="AI70" s="56">
        <f t="shared" si="34"/>
        <v>3</v>
      </c>
      <c r="AJ70" s="56" t="str">
        <f t="shared" si="35"/>
        <v>Correct</v>
      </c>
      <c r="AK70" s="1" t="s">
        <v>94</v>
      </c>
      <c r="AL70" s="1">
        <v>35</v>
      </c>
      <c r="AM70" s="1" t="s">
        <v>95</v>
      </c>
      <c r="AN70" s="1" t="s">
        <v>131</v>
      </c>
      <c r="AO70" s="1"/>
      <c r="AP70" s="1" t="s">
        <v>102</v>
      </c>
      <c r="AQ70" s="1" t="s">
        <v>81</v>
      </c>
      <c r="AR70" s="1"/>
      <c r="AS70" s="1"/>
      <c r="AT70" s="1"/>
      <c r="AU70" s="1" t="s">
        <v>102</v>
      </c>
      <c r="AV70" s="1" t="s">
        <v>91</v>
      </c>
      <c r="AW70" s="1" t="s">
        <v>102</v>
      </c>
      <c r="AX70" s="1" t="s">
        <v>265</v>
      </c>
    </row>
    <row r="71" spans="1:50" x14ac:dyDescent="0.25">
      <c r="A71" s="1">
        <v>70</v>
      </c>
      <c r="B71" s="1"/>
      <c r="C71" s="1"/>
      <c r="D71" s="1"/>
      <c r="E71" s="1"/>
      <c r="F71" s="1" t="s">
        <v>23</v>
      </c>
      <c r="G71" s="1"/>
      <c r="H71" s="1"/>
      <c r="I71" s="1"/>
      <c r="J71" s="1" t="s">
        <v>26</v>
      </c>
      <c r="K71" s="1"/>
      <c r="L71" s="1"/>
      <c r="M71" s="1"/>
      <c r="N71" s="1" t="s">
        <v>30</v>
      </c>
      <c r="P71" s="56">
        <f t="shared" si="18"/>
        <v>3</v>
      </c>
      <c r="Q71" s="5">
        <f t="shared" si="19"/>
        <v>1</v>
      </c>
      <c r="S71" s="56">
        <f t="shared" si="20"/>
        <v>0</v>
      </c>
      <c r="T71" s="56">
        <f t="shared" si="21"/>
        <v>0</v>
      </c>
      <c r="U71" s="56">
        <f t="shared" si="22"/>
        <v>0</v>
      </c>
      <c r="V71" s="90">
        <f t="shared" si="23"/>
        <v>0</v>
      </c>
      <c r="W71" s="90">
        <f t="shared" si="24"/>
        <v>1</v>
      </c>
      <c r="X71" s="90">
        <f t="shared" si="25"/>
        <v>0</v>
      </c>
      <c r="Y71" s="90">
        <f t="shared" si="26"/>
        <v>0</v>
      </c>
      <c r="Z71" s="90">
        <f t="shared" si="27"/>
        <v>0</v>
      </c>
      <c r="AA71" s="90">
        <f t="shared" si="28"/>
        <v>1</v>
      </c>
      <c r="AB71" s="90">
        <f t="shared" si="29"/>
        <v>0</v>
      </c>
      <c r="AC71" s="90">
        <f t="shared" si="30"/>
        <v>0</v>
      </c>
      <c r="AD71" s="90">
        <f t="shared" si="31"/>
        <v>0</v>
      </c>
      <c r="AE71" s="90">
        <f t="shared" si="32"/>
        <v>1</v>
      </c>
      <c r="AH71" s="56">
        <f t="shared" si="33"/>
        <v>3</v>
      </c>
      <c r="AI71" s="56">
        <f t="shared" si="34"/>
        <v>3</v>
      </c>
      <c r="AJ71" s="56" t="str">
        <f t="shared" si="35"/>
        <v>Correct</v>
      </c>
      <c r="AK71" s="1" t="s">
        <v>105</v>
      </c>
      <c r="AL71" s="1">
        <v>36</v>
      </c>
      <c r="AM71" s="1" t="s">
        <v>95</v>
      </c>
      <c r="AN71" s="1" t="s">
        <v>131</v>
      </c>
      <c r="AO71" s="1"/>
      <c r="AP71" s="1" t="s">
        <v>102</v>
      </c>
      <c r="AQ71" s="1" t="s">
        <v>81</v>
      </c>
      <c r="AR71" s="1"/>
      <c r="AS71" s="1" t="s">
        <v>133</v>
      </c>
      <c r="AT71" s="1" t="s">
        <v>135</v>
      </c>
      <c r="AU71" s="1"/>
      <c r="AV71" s="1" t="s">
        <v>91</v>
      </c>
      <c r="AW71" s="1" t="s">
        <v>102</v>
      </c>
      <c r="AX71" s="1" t="s">
        <v>265</v>
      </c>
    </row>
    <row r="72" spans="1:50" x14ac:dyDescent="0.25">
      <c r="A72" s="1">
        <v>71</v>
      </c>
      <c r="B72" s="1"/>
      <c r="C72" s="1" t="s">
        <v>20</v>
      </c>
      <c r="D72" s="1"/>
      <c r="E72" s="1"/>
      <c r="F72" s="1"/>
      <c r="G72" s="1"/>
      <c r="H72" s="1"/>
      <c r="I72" s="1"/>
      <c r="J72" s="1" t="s">
        <v>26</v>
      </c>
      <c r="K72" s="1"/>
      <c r="L72" s="1"/>
      <c r="M72" s="1"/>
      <c r="N72" s="1" t="s">
        <v>30</v>
      </c>
      <c r="P72" s="56">
        <f t="shared" si="18"/>
        <v>3</v>
      </c>
      <c r="Q72" s="5">
        <f t="shared" si="19"/>
        <v>1</v>
      </c>
      <c r="S72" s="56">
        <f t="shared" si="20"/>
        <v>0</v>
      </c>
      <c r="T72" s="56">
        <f t="shared" si="21"/>
        <v>1</v>
      </c>
      <c r="U72" s="56">
        <f t="shared" si="22"/>
        <v>0</v>
      </c>
      <c r="V72" s="90">
        <f t="shared" si="23"/>
        <v>0</v>
      </c>
      <c r="W72" s="90">
        <f t="shared" si="24"/>
        <v>0</v>
      </c>
      <c r="X72" s="90">
        <f t="shared" si="25"/>
        <v>0</v>
      </c>
      <c r="Y72" s="90">
        <f t="shared" si="26"/>
        <v>0</v>
      </c>
      <c r="Z72" s="90">
        <f t="shared" si="27"/>
        <v>0</v>
      </c>
      <c r="AA72" s="90">
        <f t="shared" si="28"/>
        <v>1</v>
      </c>
      <c r="AB72" s="90">
        <f t="shared" si="29"/>
        <v>0</v>
      </c>
      <c r="AC72" s="90">
        <f t="shared" si="30"/>
        <v>0</v>
      </c>
      <c r="AD72" s="90">
        <f t="shared" si="31"/>
        <v>0</v>
      </c>
      <c r="AE72" s="90">
        <f t="shared" si="32"/>
        <v>1</v>
      </c>
      <c r="AH72" s="56">
        <f t="shared" si="33"/>
        <v>3</v>
      </c>
      <c r="AI72" s="56">
        <f t="shared" si="34"/>
        <v>3</v>
      </c>
      <c r="AJ72" s="56" t="str">
        <f t="shared" si="35"/>
        <v>Correct</v>
      </c>
      <c r="AK72" s="1" t="s">
        <v>94</v>
      </c>
      <c r="AL72" s="1">
        <v>40</v>
      </c>
      <c r="AM72" s="1" t="s">
        <v>95</v>
      </c>
      <c r="AN72" s="1" t="s">
        <v>131</v>
      </c>
      <c r="AO72" s="1" t="s">
        <v>107</v>
      </c>
      <c r="AP72" s="1" t="s">
        <v>102</v>
      </c>
      <c r="AQ72" s="1" t="s">
        <v>81</v>
      </c>
      <c r="AR72" s="1" t="s">
        <v>99</v>
      </c>
      <c r="AS72" s="1" t="s">
        <v>133</v>
      </c>
      <c r="AT72" s="1" t="s">
        <v>101</v>
      </c>
      <c r="AU72" s="1" t="s">
        <v>98</v>
      </c>
      <c r="AV72" s="1"/>
      <c r="AW72" s="1" t="s">
        <v>102</v>
      </c>
      <c r="AX72" s="1" t="s">
        <v>265</v>
      </c>
    </row>
    <row r="73" spans="1:50" x14ac:dyDescent="0.25">
      <c r="A73" s="1">
        <v>72</v>
      </c>
      <c r="B73" s="1"/>
      <c r="C73" s="1"/>
      <c r="D73" s="1"/>
      <c r="E73" s="1"/>
      <c r="F73" s="1"/>
      <c r="G73" s="1"/>
      <c r="H73" s="1"/>
      <c r="I73" s="1"/>
      <c r="J73" s="1"/>
      <c r="K73" s="1"/>
      <c r="L73" s="1"/>
      <c r="M73" s="1"/>
      <c r="N73" s="1"/>
      <c r="P73" s="56">
        <f t="shared" si="18"/>
        <v>0</v>
      </c>
      <c r="Q73" s="5" t="e">
        <f t="shared" si="19"/>
        <v>#DIV/0!</v>
      </c>
      <c r="S73" s="56">
        <f t="shared" si="20"/>
        <v>0</v>
      </c>
      <c r="T73" s="56">
        <f t="shared" si="21"/>
        <v>0</v>
      </c>
      <c r="U73" s="56">
        <f t="shared" si="22"/>
        <v>0</v>
      </c>
      <c r="V73" s="90">
        <f t="shared" si="23"/>
        <v>0</v>
      </c>
      <c r="W73" s="90">
        <f t="shared" si="24"/>
        <v>0</v>
      </c>
      <c r="X73" s="90">
        <f t="shared" si="25"/>
        <v>0</v>
      </c>
      <c r="Y73" s="90">
        <f t="shared" si="26"/>
        <v>0</v>
      </c>
      <c r="Z73" s="90">
        <f t="shared" si="27"/>
        <v>0</v>
      </c>
      <c r="AA73" s="90">
        <f t="shared" si="28"/>
        <v>0</v>
      </c>
      <c r="AB73" s="90">
        <f t="shared" si="29"/>
        <v>0</v>
      </c>
      <c r="AC73" s="90">
        <f t="shared" si="30"/>
        <v>0</v>
      </c>
      <c r="AD73" s="90">
        <f t="shared" si="31"/>
        <v>0</v>
      </c>
      <c r="AE73" s="90">
        <f t="shared" si="32"/>
        <v>0</v>
      </c>
      <c r="AH73" s="56">
        <f t="shared" si="33"/>
        <v>0</v>
      </c>
      <c r="AI73" s="56">
        <f t="shared" si="34"/>
        <v>0</v>
      </c>
      <c r="AJ73" s="56" t="str">
        <f t="shared" si="35"/>
        <v>Correct</v>
      </c>
      <c r="AK73" s="1" t="s">
        <v>94</v>
      </c>
      <c r="AL73" s="1">
        <v>30</v>
      </c>
      <c r="AM73" s="1" t="s">
        <v>95</v>
      </c>
      <c r="AN73" s="1" t="s">
        <v>96</v>
      </c>
      <c r="AO73" s="1" t="s">
        <v>97</v>
      </c>
      <c r="AP73" s="1" t="s">
        <v>98</v>
      </c>
      <c r="AQ73" s="1" t="s">
        <v>80</v>
      </c>
      <c r="AR73" s="1" t="s">
        <v>99</v>
      </c>
      <c r="AS73" s="1" t="s">
        <v>120</v>
      </c>
      <c r="AT73" s="1" t="s">
        <v>136</v>
      </c>
      <c r="AU73" s="1" t="s">
        <v>102</v>
      </c>
      <c r="AV73" s="1" t="s">
        <v>90</v>
      </c>
      <c r="AW73" s="1" t="s">
        <v>102</v>
      </c>
      <c r="AX73" s="1" t="s">
        <v>264</v>
      </c>
    </row>
    <row r="74" spans="1:50" x14ac:dyDescent="0.25">
      <c r="A74" s="1">
        <v>73</v>
      </c>
      <c r="B74" s="1"/>
      <c r="C74" s="1"/>
      <c r="D74" s="1"/>
      <c r="E74" s="1"/>
      <c r="F74" s="1"/>
      <c r="G74" s="1"/>
      <c r="H74" s="1"/>
      <c r="I74" s="1"/>
      <c r="J74" s="1"/>
      <c r="K74" s="1"/>
      <c r="L74" s="1"/>
      <c r="M74" s="1"/>
      <c r="N74" s="1"/>
      <c r="P74" s="56">
        <f t="shared" si="18"/>
        <v>0</v>
      </c>
      <c r="Q74" s="5" t="e">
        <f t="shared" si="19"/>
        <v>#DIV/0!</v>
      </c>
      <c r="S74" s="56">
        <f t="shared" si="20"/>
        <v>0</v>
      </c>
      <c r="T74" s="56">
        <f t="shared" si="21"/>
        <v>0</v>
      </c>
      <c r="U74" s="56">
        <f t="shared" si="22"/>
        <v>0</v>
      </c>
      <c r="V74" s="90">
        <f t="shared" si="23"/>
        <v>0</v>
      </c>
      <c r="W74" s="90">
        <f t="shared" si="24"/>
        <v>0</v>
      </c>
      <c r="X74" s="90">
        <f t="shared" si="25"/>
        <v>0</v>
      </c>
      <c r="Y74" s="90">
        <f t="shared" si="26"/>
        <v>0</v>
      </c>
      <c r="Z74" s="90">
        <f t="shared" si="27"/>
        <v>0</v>
      </c>
      <c r="AA74" s="90">
        <f t="shared" si="28"/>
        <v>0</v>
      </c>
      <c r="AB74" s="90">
        <f t="shared" si="29"/>
        <v>0</v>
      </c>
      <c r="AC74" s="90">
        <f t="shared" si="30"/>
        <v>0</v>
      </c>
      <c r="AD74" s="90">
        <f t="shared" si="31"/>
        <v>0</v>
      </c>
      <c r="AE74" s="90">
        <f t="shared" si="32"/>
        <v>0</v>
      </c>
      <c r="AH74" s="56">
        <f t="shared" si="33"/>
        <v>0</v>
      </c>
      <c r="AI74" s="56">
        <f t="shared" si="34"/>
        <v>0</v>
      </c>
      <c r="AJ74" s="56" t="str">
        <f t="shared" si="35"/>
        <v>Correct</v>
      </c>
      <c r="AK74" s="1"/>
      <c r="AL74" s="1">
        <v>70</v>
      </c>
      <c r="AM74" s="1" t="s">
        <v>95</v>
      </c>
      <c r="AN74" s="1" t="s">
        <v>139</v>
      </c>
      <c r="AO74" s="1" t="s">
        <v>97</v>
      </c>
      <c r="AP74" s="1" t="s">
        <v>98</v>
      </c>
      <c r="AQ74" s="1" t="s">
        <v>80</v>
      </c>
      <c r="AR74" s="1" t="s">
        <v>99</v>
      </c>
      <c r="AS74" s="1"/>
      <c r="AT74" s="1"/>
      <c r="AU74" s="1" t="s">
        <v>102</v>
      </c>
      <c r="AV74" s="1" t="s">
        <v>92</v>
      </c>
      <c r="AW74" s="1" t="s">
        <v>98</v>
      </c>
      <c r="AX74" s="1" t="s">
        <v>264</v>
      </c>
    </row>
    <row r="75" spans="1:50" x14ac:dyDescent="0.25">
      <c r="A75" s="1">
        <v>74</v>
      </c>
      <c r="B75" s="1"/>
      <c r="C75" s="1"/>
      <c r="D75" s="1"/>
      <c r="E75" s="1"/>
      <c r="F75" s="1"/>
      <c r="G75" s="1"/>
      <c r="H75" s="1"/>
      <c r="I75" s="1" t="s">
        <v>267</v>
      </c>
      <c r="J75" s="1"/>
      <c r="K75" s="1"/>
      <c r="L75" s="1"/>
      <c r="M75" s="1" t="s">
        <v>29</v>
      </c>
      <c r="N75" s="1"/>
      <c r="P75" s="56">
        <f t="shared" si="18"/>
        <v>2</v>
      </c>
      <c r="Q75" s="5">
        <f t="shared" si="19"/>
        <v>1.5</v>
      </c>
      <c r="S75" s="56">
        <f t="shared" si="20"/>
        <v>0</v>
      </c>
      <c r="T75" s="56">
        <f t="shared" si="21"/>
        <v>0</v>
      </c>
      <c r="U75" s="56">
        <f t="shared" si="22"/>
        <v>0</v>
      </c>
      <c r="V75" s="90">
        <f t="shared" si="23"/>
        <v>0</v>
      </c>
      <c r="W75" s="90">
        <f t="shared" si="24"/>
        <v>0</v>
      </c>
      <c r="X75" s="90">
        <f t="shared" si="25"/>
        <v>0</v>
      </c>
      <c r="Y75" s="90">
        <f t="shared" si="26"/>
        <v>0</v>
      </c>
      <c r="Z75" s="90">
        <f t="shared" si="27"/>
        <v>1</v>
      </c>
      <c r="AA75" s="90">
        <f t="shared" si="28"/>
        <v>0</v>
      </c>
      <c r="AB75" s="90">
        <f t="shared" si="29"/>
        <v>0</v>
      </c>
      <c r="AC75" s="90">
        <f t="shared" si="30"/>
        <v>0</v>
      </c>
      <c r="AD75" s="90">
        <f t="shared" si="31"/>
        <v>1</v>
      </c>
      <c r="AE75" s="90">
        <f t="shared" si="32"/>
        <v>0</v>
      </c>
      <c r="AH75" s="56">
        <f t="shared" si="33"/>
        <v>2</v>
      </c>
      <c r="AI75" s="56">
        <f t="shared" si="34"/>
        <v>2</v>
      </c>
      <c r="AJ75" s="56" t="str">
        <f t="shared" si="35"/>
        <v>Correct</v>
      </c>
      <c r="AK75" s="1" t="s">
        <v>94</v>
      </c>
      <c r="AL75" s="1">
        <v>32</v>
      </c>
      <c r="AM75" s="1" t="s">
        <v>95</v>
      </c>
      <c r="AN75" s="1" t="s">
        <v>140</v>
      </c>
      <c r="AO75" s="1"/>
      <c r="AP75" s="1" t="s">
        <v>102</v>
      </c>
      <c r="AQ75" s="1" t="s">
        <v>81</v>
      </c>
      <c r="AR75" s="1"/>
      <c r="AS75" s="1"/>
      <c r="AT75" s="1"/>
      <c r="AU75" s="1" t="s">
        <v>98</v>
      </c>
      <c r="AV75" s="1" t="s">
        <v>93</v>
      </c>
      <c r="AW75" s="1" t="s">
        <v>102</v>
      </c>
      <c r="AX75" s="1" t="s">
        <v>264</v>
      </c>
    </row>
    <row r="76" spans="1:50" x14ac:dyDescent="0.25">
      <c r="A76" s="1">
        <v>75</v>
      </c>
      <c r="B76" s="1"/>
      <c r="C76" s="1"/>
      <c r="D76" s="1"/>
      <c r="E76" s="1" t="s">
        <v>22</v>
      </c>
      <c r="F76" s="1"/>
      <c r="G76" s="1"/>
      <c r="H76" s="1"/>
      <c r="I76" s="1"/>
      <c r="J76" s="1" t="s">
        <v>26</v>
      </c>
      <c r="K76" s="1"/>
      <c r="L76" s="1"/>
      <c r="M76" s="1"/>
      <c r="N76" s="1"/>
      <c r="P76" s="56">
        <f t="shared" si="18"/>
        <v>2</v>
      </c>
      <c r="Q76" s="5">
        <f t="shared" si="19"/>
        <v>1.5</v>
      </c>
      <c r="S76" s="56">
        <f t="shared" si="20"/>
        <v>0</v>
      </c>
      <c r="T76" s="56">
        <f t="shared" si="21"/>
        <v>0</v>
      </c>
      <c r="U76" s="56">
        <f t="shared" si="22"/>
        <v>0</v>
      </c>
      <c r="V76" s="90">
        <f t="shared" si="23"/>
        <v>1</v>
      </c>
      <c r="W76" s="90">
        <f t="shared" si="24"/>
        <v>0</v>
      </c>
      <c r="X76" s="90">
        <f t="shared" si="25"/>
        <v>0</v>
      </c>
      <c r="Y76" s="90">
        <f t="shared" si="26"/>
        <v>0</v>
      </c>
      <c r="Z76" s="90">
        <f t="shared" si="27"/>
        <v>0</v>
      </c>
      <c r="AA76" s="90">
        <f t="shared" si="28"/>
        <v>1</v>
      </c>
      <c r="AB76" s="90">
        <f t="shared" si="29"/>
        <v>0</v>
      </c>
      <c r="AC76" s="90">
        <f t="shared" si="30"/>
        <v>0</v>
      </c>
      <c r="AD76" s="90">
        <f t="shared" si="31"/>
        <v>0</v>
      </c>
      <c r="AE76" s="90">
        <f t="shared" si="32"/>
        <v>0</v>
      </c>
      <c r="AH76" s="56">
        <f t="shared" si="33"/>
        <v>2</v>
      </c>
      <c r="AI76" s="56">
        <f t="shared" si="34"/>
        <v>2</v>
      </c>
      <c r="AJ76" s="56" t="str">
        <f t="shared" si="35"/>
        <v>Correct</v>
      </c>
      <c r="AK76" s="1" t="s">
        <v>94</v>
      </c>
      <c r="AL76" s="1">
        <v>27</v>
      </c>
      <c r="AM76" s="1" t="s">
        <v>95</v>
      </c>
      <c r="AN76" s="1" t="s">
        <v>96</v>
      </c>
      <c r="AO76" s="1" t="s">
        <v>97</v>
      </c>
      <c r="AP76" s="1" t="s">
        <v>98</v>
      </c>
      <c r="AQ76" s="1" t="s">
        <v>80</v>
      </c>
      <c r="AR76" s="1" t="s">
        <v>112</v>
      </c>
      <c r="AS76" s="1" t="s">
        <v>137</v>
      </c>
      <c r="AT76" s="1" t="s">
        <v>136</v>
      </c>
      <c r="AU76" s="1" t="s">
        <v>102</v>
      </c>
      <c r="AV76" s="1" t="s">
        <v>90</v>
      </c>
      <c r="AW76" s="1"/>
      <c r="AX76" s="1" t="s">
        <v>264</v>
      </c>
    </row>
    <row r="77" spans="1:50" x14ac:dyDescent="0.25">
      <c r="A77" s="1">
        <v>76</v>
      </c>
      <c r="B77" s="1"/>
      <c r="C77" s="1"/>
      <c r="D77" s="1"/>
      <c r="E77" s="1"/>
      <c r="F77" s="1"/>
      <c r="G77" s="1"/>
      <c r="H77" s="1"/>
      <c r="I77" s="1" t="s">
        <v>267</v>
      </c>
      <c r="J77" s="1"/>
      <c r="K77" s="1"/>
      <c r="L77" s="1"/>
      <c r="M77" s="1"/>
      <c r="N77" s="1"/>
      <c r="P77" s="56">
        <f t="shared" si="18"/>
        <v>1</v>
      </c>
      <c r="Q77" s="5">
        <f t="shared" si="19"/>
        <v>3</v>
      </c>
      <c r="S77" s="56">
        <f t="shared" si="20"/>
        <v>0</v>
      </c>
      <c r="T77" s="56">
        <f t="shared" si="21"/>
        <v>0</v>
      </c>
      <c r="U77" s="56">
        <f t="shared" si="22"/>
        <v>0</v>
      </c>
      <c r="V77" s="90">
        <f t="shared" si="23"/>
        <v>0</v>
      </c>
      <c r="W77" s="90">
        <f t="shared" si="24"/>
        <v>0</v>
      </c>
      <c r="X77" s="90">
        <f t="shared" si="25"/>
        <v>0</v>
      </c>
      <c r="Y77" s="90">
        <f t="shared" si="26"/>
        <v>0</v>
      </c>
      <c r="Z77" s="90">
        <f t="shared" si="27"/>
        <v>1</v>
      </c>
      <c r="AA77" s="90">
        <f t="shared" si="28"/>
        <v>0</v>
      </c>
      <c r="AB77" s="90">
        <f t="shared" si="29"/>
        <v>0</v>
      </c>
      <c r="AC77" s="90">
        <f t="shared" si="30"/>
        <v>0</v>
      </c>
      <c r="AD77" s="90">
        <f t="shared" si="31"/>
        <v>0</v>
      </c>
      <c r="AE77" s="90">
        <f t="shared" si="32"/>
        <v>0</v>
      </c>
      <c r="AH77" s="56">
        <f t="shared" si="33"/>
        <v>1</v>
      </c>
      <c r="AI77" s="56">
        <f t="shared" si="34"/>
        <v>1</v>
      </c>
      <c r="AJ77" s="56" t="str">
        <f t="shared" si="35"/>
        <v>Correct</v>
      </c>
      <c r="AK77" s="1" t="s">
        <v>94</v>
      </c>
      <c r="AL77" s="1">
        <v>67</v>
      </c>
      <c r="AM77" s="1" t="s">
        <v>95</v>
      </c>
      <c r="AN77" s="1" t="s">
        <v>96</v>
      </c>
      <c r="AO77" s="1" t="s">
        <v>97</v>
      </c>
      <c r="AP77" s="1"/>
      <c r="AQ77" s="1" t="s">
        <v>80</v>
      </c>
      <c r="AR77" s="1" t="s">
        <v>99</v>
      </c>
      <c r="AS77" s="1" t="s">
        <v>103</v>
      </c>
      <c r="AT77" s="1" t="s">
        <v>123</v>
      </c>
      <c r="AU77" s="1" t="s">
        <v>102</v>
      </c>
      <c r="AV77" s="1" t="s">
        <v>91</v>
      </c>
      <c r="AW77" s="1"/>
      <c r="AX77" s="1" t="s">
        <v>264</v>
      </c>
    </row>
    <row r="78" spans="1:50" x14ac:dyDescent="0.25">
      <c r="A78" s="1">
        <v>77</v>
      </c>
      <c r="B78" s="1"/>
      <c r="C78" s="1"/>
      <c r="D78" s="1" t="s">
        <v>21</v>
      </c>
      <c r="E78" s="1"/>
      <c r="F78" s="1"/>
      <c r="G78" s="1"/>
      <c r="H78" s="1"/>
      <c r="I78" s="1" t="s">
        <v>267</v>
      </c>
      <c r="J78" s="1"/>
      <c r="K78" s="1"/>
      <c r="L78" s="1" t="s">
        <v>28</v>
      </c>
      <c r="M78" s="1"/>
      <c r="N78" s="1"/>
      <c r="P78" s="56">
        <f t="shared" si="18"/>
        <v>3</v>
      </c>
      <c r="Q78" s="5">
        <f t="shared" si="19"/>
        <v>1</v>
      </c>
      <c r="S78" s="56">
        <f t="shared" si="20"/>
        <v>0</v>
      </c>
      <c r="T78" s="56">
        <f t="shared" si="21"/>
        <v>0</v>
      </c>
      <c r="U78" s="56">
        <f t="shared" si="22"/>
        <v>1</v>
      </c>
      <c r="V78" s="90">
        <f t="shared" si="23"/>
        <v>0</v>
      </c>
      <c r="W78" s="90">
        <f t="shared" si="24"/>
        <v>0</v>
      </c>
      <c r="X78" s="90">
        <f t="shared" si="25"/>
        <v>0</v>
      </c>
      <c r="Y78" s="90">
        <f t="shared" si="26"/>
        <v>0</v>
      </c>
      <c r="Z78" s="90">
        <f t="shared" si="27"/>
        <v>1</v>
      </c>
      <c r="AA78" s="90">
        <f t="shared" si="28"/>
        <v>0</v>
      </c>
      <c r="AB78" s="90">
        <f t="shared" si="29"/>
        <v>0</v>
      </c>
      <c r="AC78" s="90">
        <f t="shared" si="30"/>
        <v>1</v>
      </c>
      <c r="AD78" s="90">
        <f t="shared" si="31"/>
        <v>0</v>
      </c>
      <c r="AE78" s="90">
        <f t="shared" si="32"/>
        <v>0</v>
      </c>
      <c r="AH78" s="56">
        <f t="shared" si="33"/>
        <v>3</v>
      </c>
      <c r="AI78" s="56">
        <f t="shared" si="34"/>
        <v>3</v>
      </c>
      <c r="AJ78" s="56" t="str">
        <f t="shared" si="35"/>
        <v>Correct</v>
      </c>
      <c r="AK78" s="1" t="s">
        <v>94</v>
      </c>
      <c r="AL78" s="1">
        <v>78</v>
      </c>
      <c r="AM78" s="1" t="s">
        <v>95</v>
      </c>
      <c r="AN78" s="1" t="s">
        <v>139</v>
      </c>
      <c r="AO78" s="1"/>
      <c r="AP78" s="1" t="s">
        <v>102</v>
      </c>
      <c r="AQ78" s="1" t="s">
        <v>355</v>
      </c>
      <c r="AR78" s="1" t="s">
        <v>109</v>
      </c>
      <c r="AS78" s="1" t="s">
        <v>110</v>
      </c>
      <c r="AT78" s="1" t="s">
        <v>104</v>
      </c>
      <c r="AU78" s="1"/>
      <c r="AV78" s="1"/>
      <c r="AW78" s="1" t="s">
        <v>102</v>
      </c>
      <c r="AX78" s="1" t="s">
        <v>263</v>
      </c>
    </row>
    <row r="79" spans="1:50" x14ac:dyDescent="0.25">
      <c r="A79" s="1">
        <v>78</v>
      </c>
      <c r="B79" s="1"/>
      <c r="C79" s="1"/>
      <c r="D79" s="1" t="s">
        <v>21</v>
      </c>
      <c r="E79" s="1"/>
      <c r="F79" s="1"/>
      <c r="G79" s="1"/>
      <c r="H79" s="1"/>
      <c r="I79" s="1"/>
      <c r="J79" s="1"/>
      <c r="K79" s="1" t="s">
        <v>27</v>
      </c>
      <c r="L79" s="1"/>
      <c r="M79" s="1"/>
      <c r="N79" s="1" t="s">
        <v>30</v>
      </c>
      <c r="P79" s="56">
        <f t="shared" si="18"/>
        <v>3</v>
      </c>
      <c r="Q79" s="5">
        <f t="shared" si="19"/>
        <v>1</v>
      </c>
      <c r="S79" s="56">
        <f t="shared" si="20"/>
        <v>0</v>
      </c>
      <c r="T79" s="56">
        <f t="shared" si="21"/>
        <v>0</v>
      </c>
      <c r="U79" s="56">
        <f t="shared" si="22"/>
        <v>1</v>
      </c>
      <c r="V79" s="90">
        <f t="shared" si="23"/>
        <v>0</v>
      </c>
      <c r="W79" s="90">
        <f t="shared" si="24"/>
        <v>0</v>
      </c>
      <c r="X79" s="90">
        <f t="shared" si="25"/>
        <v>0</v>
      </c>
      <c r="Y79" s="90">
        <f t="shared" si="26"/>
        <v>0</v>
      </c>
      <c r="Z79" s="90">
        <f t="shared" si="27"/>
        <v>0</v>
      </c>
      <c r="AA79" s="90">
        <f t="shared" si="28"/>
        <v>0</v>
      </c>
      <c r="AB79" s="90">
        <f t="shared" si="29"/>
        <v>1</v>
      </c>
      <c r="AC79" s="90">
        <f t="shared" si="30"/>
        <v>0</v>
      </c>
      <c r="AD79" s="90">
        <f t="shared" si="31"/>
        <v>0</v>
      </c>
      <c r="AE79" s="90">
        <f t="shared" si="32"/>
        <v>1</v>
      </c>
      <c r="AH79" s="56">
        <f t="shared" si="33"/>
        <v>3</v>
      </c>
      <c r="AI79" s="56">
        <f t="shared" si="34"/>
        <v>3</v>
      </c>
      <c r="AJ79" s="56" t="str">
        <f t="shared" si="35"/>
        <v>Correct</v>
      </c>
      <c r="AK79" s="1"/>
      <c r="AL79" s="1">
        <v>55</v>
      </c>
      <c r="AM79" s="1" t="s">
        <v>95</v>
      </c>
      <c r="AN79" s="1" t="s">
        <v>141</v>
      </c>
      <c r="AO79" s="1"/>
      <c r="AP79" s="1" t="s">
        <v>102</v>
      </c>
      <c r="AQ79" s="1" t="s">
        <v>355</v>
      </c>
      <c r="AR79" s="1" t="s">
        <v>99</v>
      </c>
      <c r="AS79" s="1" t="s">
        <v>110</v>
      </c>
      <c r="AT79" s="1"/>
      <c r="AU79" s="1" t="s">
        <v>98</v>
      </c>
      <c r="AV79" s="1" t="s">
        <v>93</v>
      </c>
      <c r="AW79" s="1"/>
      <c r="AX79" s="1" t="s">
        <v>263</v>
      </c>
    </row>
    <row r="80" spans="1:50" x14ac:dyDescent="0.25">
      <c r="A80" s="1">
        <v>79</v>
      </c>
      <c r="B80" s="1" t="s">
        <v>19</v>
      </c>
      <c r="C80" s="1"/>
      <c r="D80" s="1" t="s">
        <v>21</v>
      </c>
      <c r="E80" s="1"/>
      <c r="F80" s="1"/>
      <c r="G80" s="1"/>
      <c r="H80" s="1"/>
      <c r="I80" s="1"/>
      <c r="J80" s="1" t="s">
        <v>26</v>
      </c>
      <c r="K80" s="1"/>
      <c r="L80" s="1"/>
      <c r="M80" s="1"/>
      <c r="N80" s="1"/>
      <c r="P80" s="56">
        <f t="shared" si="18"/>
        <v>3</v>
      </c>
      <c r="Q80" s="5">
        <f t="shared" si="19"/>
        <v>1</v>
      </c>
      <c r="S80" s="56">
        <f t="shared" si="20"/>
        <v>1</v>
      </c>
      <c r="T80" s="56">
        <f t="shared" si="21"/>
        <v>0</v>
      </c>
      <c r="U80" s="56">
        <f t="shared" si="22"/>
        <v>1</v>
      </c>
      <c r="V80" s="90">
        <f t="shared" si="23"/>
        <v>0</v>
      </c>
      <c r="W80" s="90">
        <f t="shared" si="24"/>
        <v>0</v>
      </c>
      <c r="X80" s="90">
        <f t="shared" si="25"/>
        <v>0</v>
      </c>
      <c r="Y80" s="90">
        <f t="shared" si="26"/>
        <v>0</v>
      </c>
      <c r="Z80" s="90">
        <f t="shared" si="27"/>
        <v>0</v>
      </c>
      <c r="AA80" s="90">
        <f t="shared" si="28"/>
        <v>1</v>
      </c>
      <c r="AB80" s="90">
        <f t="shared" si="29"/>
        <v>0</v>
      </c>
      <c r="AC80" s="90">
        <f t="shared" si="30"/>
        <v>0</v>
      </c>
      <c r="AD80" s="90">
        <f t="shared" si="31"/>
        <v>0</v>
      </c>
      <c r="AE80" s="90">
        <f t="shared" si="32"/>
        <v>0</v>
      </c>
      <c r="AH80" s="56">
        <f t="shared" si="33"/>
        <v>3</v>
      </c>
      <c r="AI80" s="56">
        <f t="shared" si="34"/>
        <v>3</v>
      </c>
      <c r="AJ80" s="56" t="str">
        <f t="shared" si="35"/>
        <v>Correct</v>
      </c>
      <c r="AK80" s="1"/>
      <c r="AL80" s="1">
        <v>44</v>
      </c>
      <c r="AM80" s="1" t="s">
        <v>95</v>
      </c>
      <c r="AN80" s="1" t="s">
        <v>141</v>
      </c>
      <c r="AO80" s="1"/>
      <c r="AP80" s="1" t="s">
        <v>102</v>
      </c>
      <c r="AQ80" s="1" t="s">
        <v>81</v>
      </c>
      <c r="AR80" s="1" t="s">
        <v>109</v>
      </c>
      <c r="AS80" s="1" t="s">
        <v>132</v>
      </c>
      <c r="AT80" s="1" t="s">
        <v>104</v>
      </c>
      <c r="AU80" s="1"/>
      <c r="AV80" s="1" t="s">
        <v>372</v>
      </c>
      <c r="AW80" s="1" t="s">
        <v>98</v>
      </c>
      <c r="AX80" s="1" t="s">
        <v>263</v>
      </c>
    </row>
    <row r="81" spans="1:50" x14ac:dyDescent="0.25">
      <c r="A81" s="1">
        <v>80</v>
      </c>
      <c r="B81" s="1" t="s">
        <v>19</v>
      </c>
      <c r="C81" s="1" t="s">
        <v>20</v>
      </c>
      <c r="D81" s="1"/>
      <c r="E81" s="1"/>
      <c r="F81" s="1"/>
      <c r="G81" s="1" t="s">
        <v>24</v>
      </c>
      <c r="H81" s="1"/>
      <c r="I81" s="1" t="s">
        <v>267</v>
      </c>
      <c r="J81" s="1" t="s">
        <v>26</v>
      </c>
      <c r="K81" s="1"/>
      <c r="L81" s="1"/>
      <c r="M81" s="1" t="s">
        <v>29</v>
      </c>
      <c r="N81" s="1" t="s">
        <v>30</v>
      </c>
      <c r="P81" s="56">
        <f t="shared" si="18"/>
        <v>7</v>
      </c>
      <c r="Q81" s="5">
        <f t="shared" si="19"/>
        <v>0.42857142857142855</v>
      </c>
      <c r="S81" s="56">
        <f t="shared" si="20"/>
        <v>0.42857142857142855</v>
      </c>
      <c r="T81" s="56">
        <f t="shared" si="21"/>
        <v>0.42857142857142855</v>
      </c>
      <c r="U81" s="56">
        <f t="shared" si="22"/>
        <v>0</v>
      </c>
      <c r="V81" s="90">
        <f t="shared" si="23"/>
        <v>0</v>
      </c>
      <c r="W81" s="90">
        <f t="shared" si="24"/>
        <v>0</v>
      </c>
      <c r="X81" s="90">
        <f t="shared" si="25"/>
        <v>0.42857142857142855</v>
      </c>
      <c r="Y81" s="90">
        <f t="shared" si="26"/>
        <v>0</v>
      </c>
      <c r="Z81" s="90">
        <f t="shared" si="27"/>
        <v>0.42857142857142855</v>
      </c>
      <c r="AA81" s="90">
        <f t="shared" si="28"/>
        <v>0.42857142857142855</v>
      </c>
      <c r="AB81" s="90">
        <f t="shared" si="29"/>
        <v>0</v>
      </c>
      <c r="AC81" s="90">
        <f t="shared" si="30"/>
        <v>0</v>
      </c>
      <c r="AD81" s="90">
        <f t="shared" si="31"/>
        <v>0.42857142857142855</v>
      </c>
      <c r="AE81" s="90">
        <f t="shared" si="32"/>
        <v>0.42857142857142855</v>
      </c>
      <c r="AH81" s="56">
        <f t="shared" si="33"/>
        <v>2.9999999999999996</v>
      </c>
      <c r="AI81" s="56">
        <f t="shared" si="34"/>
        <v>7</v>
      </c>
      <c r="AJ81" s="56" t="str">
        <f t="shared" si="35"/>
        <v>Correct</v>
      </c>
      <c r="AK81" s="1" t="s">
        <v>94</v>
      </c>
      <c r="AL81" s="1">
        <v>76</v>
      </c>
      <c r="AM81" s="1" t="s">
        <v>95</v>
      </c>
      <c r="AN81" s="1" t="s">
        <v>142</v>
      </c>
      <c r="AO81" s="1"/>
      <c r="AP81" s="1" t="s">
        <v>102</v>
      </c>
      <c r="AQ81" s="1"/>
      <c r="AR81" s="1" t="s">
        <v>109</v>
      </c>
      <c r="AS81" s="1" t="s">
        <v>110</v>
      </c>
      <c r="AT81" s="1" t="s">
        <v>104</v>
      </c>
      <c r="AU81" s="1" t="s">
        <v>102</v>
      </c>
      <c r="AV81" s="1" t="s">
        <v>373</v>
      </c>
      <c r="AW81" s="1" t="s">
        <v>102</v>
      </c>
      <c r="AX81" s="1" t="s">
        <v>263</v>
      </c>
    </row>
    <row r="82" spans="1:50" x14ac:dyDescent="0.25">
      <c r="A82" s="1">
        <v>81</v>
      </c>
      <c r="B82" s="1" t="s">
        <v>19</v>
      </c>
      <c r="C82" s="1" t="s">
        <v>20</v>
      </c>
      <c r="D82" s="1"/>
      <c r="E82" s="1"/>
      <c r="F82" s="1"/>
      <c r="G82" s="1"/>
      <c r="H82" s="1"/>
      <c r="I82" s="1"/>
      <c r="J82" s="1" t="s">
        <v>26</v>
      </c>
      <c r="K82" s="1"/>
      <c r="L82" s="1"/>
      <c r="M82" s="1" t="s">
        <v>29</v>
      </c>
      <c r="N82" s="1"/>
      <c r="P82" s="56">
        <f t="shared" si="18"/>
        <v>4</v>
      </c>
      <c r="Q82" s="5">
        <f t="shared" si="19"/>
        <v>0.75</v>
      </c>
      <c r="S82" s="56">
        <f t="shared" si="20"/>
        <v>0.75</v>
      </c>
      <c r="T82" s="56">
        <f t="shared" si="21"/>
        <v>0.75</v>
      </c>
      <c r="U82" s="56">
        <f t="shared" si="22"/>
        <v>0</v>
      </c>
      <c r="V82" s="90">
        <f t="shared" si="23"/>
        <v>0</v>
      </c>
      <c r="W82" s="90">
        <f t="shared" si="24"/>
        <v>0</v>
      </c>
      <c r="X82" s="90">
        <f t="shared" si="25"/>
        <v>0</v>
      </c>
      <c r="Y82" s="90">
        <f t="shared" si="26"/>
        <v>0</v>
      </c>
      <c r="Z82" s="90">
        <f t="shared" si="27"/>
        <v>0</v>
      </c>
      <c r="AA82" s="90">
        <f t="shared" si="28"/>
        <v>0.75</v>
      </c>
      <c r="AB82" s="90">
        <f t="shared" si="29"/>
        <v>0</v>
      </c>
      <c r="AC82" s="90">
        <f t="shared" si="30"/>
        <v>0</v>
      </c>
      <c r="AD82" s="90">
        <f t="shared" si="31"/>
        <v>0.75</v>
      </c>
      <c r="AE82" s="90">
        <f t="shared" si="32"/>
        <v>0</v>
      </c>
      <c r="AH82" s="56">
        <f t="shared" si="33"/>
        <v>3</v>
      </c>
      <c r="AI82" s="56">
        <f t="shared" si="34"/>
        <v>4</v>
      </c>
      <c r="AJ82" s="56" t="str">
        <f t="shared" si="35"/>
        <v>Correct</v>
      </c>
      <c r="AK82" s="1" t="s">
        <v>105</v>
      </c>
      <c r="AL82" s="1">
        <v>83</v>
      </c>
      <c r="AM82" s="1" t="s">
        <v>95</v>
      </c>
      <c r="AN82" s="1" t="s">
        <v>141</v>
      </c>
      <c r="AO82" s="1"/>
      <c r="AP82" s="1"/>
      <c r="AQ82" s="1"/>
      <c r="AR82" s="1" t="s">
        <v>99</v>
      </c>
      <c r="AS82" s="1"/>
      <c r="AT82" s="1"/>
      <c r="AU82" s="1"/>
      <c r="AV82" s="1" t="s">
        <v>91</v>
      </c>
      <c r="AW82" s="1"/>
      <c r="AX82" s="1" t="s">
        <v>263</v>
      </c>
    </row>
    <row r="83" spans="1:50" x14ac:dyDescent="0.25">
      <c r="A83" s="1">
        <v>82</v>
      </c>
      <c r="B83" s="1" t="s">
        <v>19</v>
      </c>
      <c r="C83" s="1" t="s">
        <v>20</v>
      </c>
      <c r="D83" s="1" t="s">
        <v>21</v>
      </c>
      <c r="E83" s="1"/>
      <c r="F83" s="1"/>
      <c r="G83" s="1"/>
      <c r="H83" s="1" t="s">
        <v>25</v>
      </c>
      <c r="I83" s="1"/>
      <c r="J83" s="1" t="s">
        <v>26</v>
      </c>
      <c r="K83" s="1"/>
      <c r="L83" s="1"/>
      <c r="M83" s="1"/>
      <c r="N83" s="1"/>
      <c r="P83" s="56">
        <f t="shared" si="18"/>
        <v>5</v>
      </c>
      <c r="Q83" s="5">
        <f t="shared" si="19"/>
        <v>0.6</v>
      </c>
      <c r="S83" s="56">
        <f t="shared" si="20"/>
        <v>0.6</v>
      </c>
      <c r="T83" s="56">
        <f t="shared" si="21"/>
        <v>0.6</v>
      </c>
      <c r="U83" s="56">
        <f t="shared" si="22"/>
        <v>0.6</v>
      </c>
      <c r="V83" s="90">
        <f t="shared" si="23"/>
        <v>0</v>
      </c>
      <c r="W83" s="90">
        <f t="shared" si="24"/>
        <v>0</v>
      </c>
      <c r="X83" s="90">
        <f t="shared" si="25"/>
        <v>0</v>
      </c>
      <c r="Y83" s="90">
        <f t="shared" si="26"/>
        <v>0.6</v>
      </c>
      <c r="Z83" s="90">
        <f t="shared" si="27"/>
        <v>0</v>
      </c>
      <c r="AA83" s="90">
        <f t="shared" si="28"/>
        <v>0.6</v>
      </c>
      <c r="AB83" s="90">
        <f t="shared" si="29"/>
        <v>0</v>
      </c>
      <c r="AC83" s="90">
        <f t="shared" si="30"/>
        <v>0</v>
      </c>
      <c r="AD83" s="90">
        <f t="shared" si="31"/>
        <v>0</v>
      </c>
      <c r="AE83" s="90">
        <f t="shared" si="32"/>
        <v>0</v>
      </c>
      <c r="AH83" s="56">
        <f t="shared" si="33"/>
        <v>3</v>
      </c>
      <c r="AI83" s="56">
        <f t="shared" si="34"/>
        <v>5</v>
      </c>
      <c r="AJ83" s="56" t="str">
        <f t="shared" si="35"/>
        <v>Correct</v>
      </c>
      <c r="AK83" s="1" t="s">
        <v>94</v>
      </c>
      <c r="AL83" s="1">
        <v>76</v>
      </c>
      <c r="AM83" s="1" t="s">
        <v>95</v>
      </c>
      <c r="AN83" s="1" t="s">
        <v>96</v>
      </c>
      <c r="AO83" s="1" t="s">
        <v>143</v>
      </c>
      <c r="AP83" s="1" t="s">
        <v>102</v>
      </c>
      <c r="AQ83" s="1" t="s">
        <v>355</v>
      </c>
      <c r="AR83" s="1"/>
      <c r="AS83" s="1" t="s">
        <v>103</v>
      </c>
      <c r="AT83" s="1" t="s">
        <v>104</v>
      </c>
      <c r="AU83" s="1" t="s">
        <v>102</v>
      </c>
      <c r="AV83" s="1" t="s">
        <v>91</v>
      </c>
      <c r="AW83" s="1" t="s">
        <v>98</v>
      </c>
      <c r="AX83" s="1" t="s">
        <v>263</v>
      </c>
    </row>
    <row r="84" spans="1:50" x14ac:dyDescent="0.25">
      <c r="A84" s="1">
        <v>83</v>
      </c>
      <c r="B84" s="1" t="s">
        <v>19</v>
      </c>
      <c r="C84" s="1"/>
      <c r="D84" s="1"/>
      <c r="E84" s="1"/>
      <c r="F84" s="1"/>
      <c r="G84" s="1"/>
      <c r="H84" s="1"/>
      <c r="I84" s="1"/>
      <c r="J84" s="1" t="s">
        <v>26</v>
      </c>
      <c r="K84" s="1"/>
      <c r="L84" s="1"/>
      <c r="M84" s="1"/>
      <c r="N84" s="1" t="s">
        <v>30</v>
      </c>
      <c r="P84" s="56">
        <f t="shared" si="18"/>
        <v>3</v>
      </c>
      <c r="Q84" s="5">
        <f t="shared" si="19"/>
        <v>1</v>
      </c>
      <c r="S84" s="56">
        <f t="shared" si="20"/>
        <v>1</v>
      </c>
      <c r="T84" s="56">
        <f t="shared" si="21"/>
        <v>0</v>
      </c>
      <c r="U84" s="56">
        <f t="shared" si="22"/>
        <v>0</v>
      </c>
      <c r="V84" s="90">
        <f t="shared" si="23"/>
        <v>0</v>
      </c>
      <c r="W84" s="90">
        <f t="shared" si="24"/>
        <v>0</v>
      </c>
      <c r="X84" s="90">
        <f t="shared" si="25"/>
        <v>0</v>
      </c>
      <c r="Y84" s="90">
        <f t="shared" si="26"/>
        <v>0</v>
      </c>
      <c r="Z84" s="90">
        <f t="shared" si="27"/>
        <v>0</v>
      </c>
      <c r="AA84" s="90">
        <f t="shared" si="28"/>
        <v>1</v>
      </c>
      <c r="AB84" s="90">
        <f t="shared" si="29"/>
        <v>0</v>
      </c>
      <c r="AC84" s="90">
        <f t="shared" si="30"/>
        <v>0</v>
      </c>
      <c r="AD84" s="90">
        <f t="shared" si="31"/>
        <v>0</v>
      </c>
      <c r="AE84" s="90">
        <f t="shared" si="32"/>
        <v>1</v>
      </c>
      <c r="AH84" s="56">
        <f t="shared" si="33"/>
        <v>3</v>
      </c>
      <c r="AI84" s="56">
        <f t="shared" si="34"/>
        <v>3</v>
      </c>
      <c r="AJ84" s="56" t="str">
        <f t="shared" si="35"/>
        <v>Correct</v>
      </c>
      <c r="AK84" s="1" t="s">
        <v>94</v>
      </c>
      <c r="AL84" s="1"/>
      <c r="AM84" s="1" t="s">
        <v>95</v>
      </c>
      <c r="AN84" s="1" t="s">
        <v>144</v>
      </c>
      <c r="AO84" s="1" t="s">
        <v>346</v>
      </c>
      <c r="AP84" s="1" t="s">
        <v>102</v>
      </c>
      <c r="AQ84" s="1" t="s">
        <v>355</v>
      </c>
      <c r="AR84" s="1" t="s">
        <v>99</v>
      </c>
      <c r="AS84" s="1" t="s">
        <v>103</v>
      </c>
      <c r="AT84" s="1" t="s">
        <v>104</v>
      </c>
      <c r="AU84" s="1" t="s">
        <v>102</v>
      </c>
      <c r="AV84" s="1" t="s">
        <v>91</v>
      </c>
      <c r="AW84" s="1"/>
      <c r="AX84" s="1" t="s">
        <v>263</v>
      </c>
    </row>
    <row r="85" spans="1:50" x14ac:dyDescent="0.25">
      <c r="A85" s="1">
        <v>84</v>
      </c>
      <c r="B85" s="1"/>
      <c r="C85" s="1" t="s">
        <v>20</v>
      </c>
      <c r="D85" s="1"/>
      <c r="E85" s="1"/>
      <c r="F85" s="1"/>
      <c r="G85" s="1"/>
      <c r="H85" s="1" t="s">
        <v>25</v>
      </c>
      <c r="I85" s="1"/>
      <c r="J85" s="1" t="s">
        <v>26</v>
      </c>
      <c r="K85" s="1"/>
      <c r="L85" s="1" t="s">
        <v>28</v>
      </c>
      <c r="M85" s="1"/>
      <c r="N85" s="1"/>
      <c r="P85" s="56">
        <f t="shared" si="18"/>
        <v>4</v>
      </c>
      <c r="Q85" s="5">
        <f t="shared" si="19"/>
        <v>0.75</v>
      </c>
      <c r="S85" s="56">
        <f t="shared" si="20"/>
        <v>0</v>
      </c>
      <c r="T85" s="56">
        <f t="shared" si="21"/>
        <v>0.75</v>
      </c>
      <c r="U85" s="56">
        <f t="shared" si="22"/>
        <v>0</v>
      </c>
      <c r="V85" s="90">
        <f t="shared" si="23"/>
        <v>0</v>
      </c>
      <c r="W85" s="90">
        <f t="shared" si="24"/>
        <v>0</v>
      </c>
      <c r="X85" s="90">
        <f t="shared" si="25"/>
        <v>0</v>
      </c>
      <c r="Y85" s="90">
        <f t="shared" si="26"/>
        <v>0.75</v>
      </c>
      <c r="Z85" s="90">
        <f t="shared" si="27"/>
        <v>0</v>
      </c>
      <c r="AA85" s="90">
        <f t="shared" si="28"/>
        <v>0.75</v>
      </c>
      <c r="AB85" s="90">
        <f t="shared" si="29"/>
        <v>0</v>
      </c>
      <c r="AC85" s="90">
        <f t="shared" si="30"/>
        <v>0.75</v>
      </c>
      <c r="AD85" s="90">
        <f t="shared" si="31"/>
        <v>0</v>
      </c>
      <c r="AE85" s="90">
        <f t="shared" si="32"/>
        <v>0</v>
      </c>
      <c r="AH85" s="56">
        <f t="shared" si="33"/>
        <v>3</v>
      </c>
      <c r="AI85" s="56">
        <f t="shared" si="34"/>
        <v>4</v>
      </c>
      <c r="AJ85" s="56" t="str">
        <f t="shared" si="35"/>
        <v>Correct</v>
      </c>
      <c r="AK85" s="1" t="s">
        <v>94</v>
      </c>
      <c r="AL85" s="1">
        <v>73</v>
      </c>
      <c r="AM85" s="1" t="s">
        <v>95</v>
      </c>
      <c r="AN85" s="1" t="s">
        <v>141</v>
      </c>
      <c r="AO85" s="1"/>
      <c r="AP85" s="1"/>
      <c r="AQ85" s="1" t="s">
        <v>355</v>
      </c>
      <c r="AR85" s="1"/>
      <c r="AS85" s="1"/>
      <c r="AT85" s="1" t="s">
        <v>136</v>
      </c>
      <c r="AU85" s="1" t="s">
        <v>102</v>
      </c>
      <c r="AV85" s="1" t="s">
        <v>372</v>
      </c>
      <c r="AW85" s="1"/>
      <c r="AX85" s="1" t="s">
        <v>263</v>
      </c>
    </row>
    <row r="86" spans="1:50" x14ac:dyDescent="0.25">
      <c r="A86" s="1">
        <v>85</v>
      </c>
      <c r="B86" s="1"/>
      <c r="C86" s="1" t="s">
        <v>20</v>
      </c>
      <c r="D86" s="1" t="s">
        <v>21</v>
      </c>
      <c r="E86" s="1"/>
      <c r="F86" s="1" t="s">
        <v>23</v>
      </c>
      <c r="G86" s="1"/>
      <c r="H86" s="1"/>
      <c r="I86" s="1"/>
      <c r="J86" s="1"/>
      <c r="K86" s="1"/>
      <c r="L86" s="1"/>
      <c r="M86" s="1"/>
      <c r="N86" s="1"/>
      <c r="P86" s="56">
        <f t="shared" si="18"/>
        <v>3</v>
      </c>
      <c r="Q86" s="5">
        <f t="shared" si="19"/>
        <v>1</v>
      </c>
      <c r="S86" s="56">
        <f t="shared" si="20"/>
        <v>0</v>
      </c>
      <c r="T86" s="56">
        <f t="shared" si="21"/>
        <v>1</v>
      </c>
      <c r="U86" s="56">
        <f t="shared" si="22"/>
        <v>1</v>
      </c>
      <c r="V86" s="90">
        <f t="shared" si="23"/>
        <v>0</v>
      </c>
      <c r="W86" s="90">
        <f t="shared" si="24"/>
        <v>1</v>
      </c>
      <c r="X86" s="90">
        <f t="shared" si="25"/>
        <v>0</v>
      </c>
      <c r="Y86" s="90">
        <f t="shared" si="26"/>
        <v>0</v>
      </c>
      <c r="Z86" s="90">
        <f t="shared" si="27"/>
        <v>0</v>
      </c>
      <c r="AA86" s="90">
        <f t="shared" si="28"/>
        <v>0</v>
      </c>
      <c r="AB86" s="90">
        <f t="shared" si="29"/>
        <v>0</v>
      </c>
      <c r="AC86" s="90">
        <f t="shared" si="30"/>
        <v>0</v>
      </c>
      <c r="AD86" s="90">
        <f t="shared" si="31"/>
        <v>0</v>
      </c>
      <c r="AE86" s="90">
        <f t="shared" si="32"/>
        <v>0</v>
      </c>
      <c r="AH86" s="56">
        <f t="shared" si="33"/>
        <v>3</v>
      </c>
      <c r="AI86" s="56">
        <f t="shared" si="34"/>
        <v>3</v>
      </c>
      <c r="AJ86" s="56" t="str">
        <f t="shared" si="35"/>
        <v>Correct</v>
      </c>
      <c r="AK86" s="1" t="s">
        <v>105</v>
      </c>
      <c r="AL86" s="1">
        <v>46</v>
      </c>
      <c r="AM86" s="1" t="s">
        <v>95</v>
      </c>
      <c r="AN86" s="1" t="s">
        <v>157</v>
      </c>
      <c r="AO86" s="1" t="s">
        <v>97</v>
      </c>
      <c r="AP86" s="1" t="s">
        <v>98</v>
      </c>
      <c r="AQ86" s="1" t="s">
        <v>351</v>
      </c>
      <c r="AR86" s="1" t="s">
        <v>99</v>
      </c>
      <c r="AS86" s="1" t="s">
        <v>110</v>
      </c>
      <c r="AT86" s="1" t="s">
        <v>101</v>
      </c>
      <c r="AU86" s="1" t="s">
        <v>102</v>
      </c>
      <c r="AV86" s="1" t="s">
        <v>92</v>
      </c>
      <c r="AW86" s="1"/>
      <c r="AX86" s="1" t="s">
        <v>262</v>
      </c>
    </row>
    <row r="87" spans="1:50" x14ac:dyDescent="0.25">
      <c r="A87" s="1">
        <v>86</v>
      </c>
      <c r="B87" s="1"/>
      <c r="C87" s="1" t="s">
        <v>20</v>
      </c>
      <c r="D87" s="1"/>
      <c r="E87" s="1"/>
      <c r="F87" s="1"/>
      <c r="G87" s="1" t="s">
        <v>24</v>
      </c>
      <c r="H87" s="1"/>
      <c r="I87" s="1"/>
      <c r="J87" s="1" t="s">
        <v>26</v>
      </c>
      <c r="K87" s="1"/>
      <c r="L87" s="1"/>
      <c r="M87" s="1"/>
      <c r="N87" s="1"/>
      <c r="P87" s="56">
        <f t="shared" si="18"/>
        <v>3</v>
      </c>
      <c r="Q87" s="5">
        <f t="shared" si="19"/>
        <v>1</v>
      </c>
      <c r="S87" s="56">
        <f t="shared" si="20"/>
        <v>0</v>
      </c>
      <c r="T87" s="56">
        <f t="shared" si="21"/>
        <v>1</v>
      </c>
      <c r="U87" s="56">
        <f t="shared" si="22"/>
        <v>0</v>
      </c>
      <c r="V87" s="90">
        <f t="shared" si="23"/>
        <v>0</v>
      </c>
      <c r="W87" s="90">
        <f t="shared" si="24"/>
        <v>0</v>
      </c>
      <c r="X87" s="90">
        <f t="shared" si="25"/>
        <v>1</v>
      </c>
      <c r="Y87" s="90">
        <f t="shared" si="26"/>
        <v>0</v>
      </c>
      <c r="Z87" s="90">
        <f t="shared" si="27"/>
        <v>0</v>
      </c>
      <c r="AA87" s="90">
        <f t="shared" si="28"/>
        <v>1</v>
      </c>
      <c r="AB87" s="90">
        <f t="shared" si="29"/>
        <v>0</v>
      </c>
      <c r="AC87" s="90">
        <f t="shared" si="30"/>
        <v>0</v>
      </c>
      <c r="AD87" s="90">
        <f t="shared" si="31"/>
        <v>0</v>
      </c>
      <c r="AE87" s="90">
        <f t="shared" si="32"/>
        <v>0</v>
      </c>
      <c r="AH87" s="56">
        <f t="shared" si="33"/>
        <v>3</v>
      </c>
      <c r="AI87" s="56">
        <f t="shared" si="34"/>
        <v>3</v>
      </c>
      <c r="AJ87" s="56" t="str">
        <f t="shared" si="35"/>
        <v>Correct</v>
      </c>
      <c r="AK87" s="1" t="s">
        <v>105</v>
      </c>
      <c r="AL87" s="1">
        <v>48</v>
      </c>
      <c r="AM87" s="1" t="s">
        <v>95</v>
      </c>
      <c r="AN87" s="1" t="s">
        <v>96</v>
      </c>
      <c r="AO87" s="1" t="s">
        <v>97</v>
      </c>
      <c r="AP87" s="1"/>
      <c r="AQ87" s="1" t="s">
        <v>351</v>
      </c>
      <c r="AR87" s="1" t="s">
        <v>109</v>
      </c>
      <c r="AS87" s="1" t="s">
        <v>110</v>
      </c>
      <c r="AT87" s="1" t="s">
        <v>101</v>
      </c>
      <c r="AU87" s="1" t="s">
        <v>102</v>
      </c>
      <c r="AV87" s="1" t="s">
        <v>92</v>
      </c>
      <c r="AW87" s="1" t="s">
        <v>102</v>
      </c>
      <c r="AX87" s="1" t="s">
        <v>262</v>
      </c>
    </row>
    <row r="88" spans="1:50" x14ac:dyDescent="0.25">
      <c r="A88" s="1">
        <v>87</v>
      </c>
      <c r="B88" s="1" t="s">
        <v>19</v>
      </c>
      <c r="C88" s="1" t="s">
        <v>20</v>
      </c>
      <c r="D88" s="1"/>
      <c r="E88" s="1"/>
      <c r="F88" s="1"/>
      <c r="G88" s="1"/>
      <c r="H88" s="1"/>
      <c r="I88" s="1"/>
      <c r="J88" s="1"/>
      <c r="K88" s="1"/>
      <c r="L88" s="1"/>
      <c r="M88" s="1"/>
      <c r="N88" s="1"/>
      <c r="P88" s="56">
        <f t="shared" si="18"/>
        <v>2</v>
      </c>
      <c r="Q88" s="5">
        <f t="shared" si="19"/>
        <v>1.5</v>
      </c>
      <c r="S88" s="56">
        <f t="shared" si="20"/>
        <v>1</v>
      </c>
      <c r="T88" s="56">
        <f t="shared" si="21"/>
        <v>1</v>
      </c>
      <c r="U88" s="56">
        <f t="shared" si="22"/>
        <v>0</v>
      </c>
      <c r="V88" s="90">
        <f t="shared" si="23"/>
        <v>0</v>
      </c>
      <c r="W88" s="90">
        <f t="shared" si="24"/>
        <v>0</v>
      </c>
      <c r="X88" s="90">
        <f t="shared" si="25"/>
        <v>0</v>
      </c>
      <c r="Y88" s="90">
        <f t="shared" si="26"/>
        <v>0</v>
      </c>
      <c r="Z88" s="90">
        <f t="shared" si="27"/>
        <v>0</v>
      </c>
      <c r="AA88" s="90">
        <f t="shared" si="28"/>
        <v>0</v>
      </c>
      <c r="AB88" s="90">
        <f t="shared" si="29"/>
        <v>0</v>
      </c>
      <c r="AC88" s="90">
        <f t="shared" si="30"/>
        <v>0</v>
      </c>
      <c r="AD88" s="90">
        <f t="shared" si="31"/>
        <v>0</v>
      </c>
      <c r="AE88" s="90">
        <f t="shared" si="32"/>
        <v>0</v>
      </c>
      <c r="AH88" s="56">
        <f t="shared" si="33"/>
        <v>2</v>
      </c>
      <c r="AI88" s="56">
        <f t="shared" si="34"/>
        <v>2</v>
      </c>
      <c r="AJ88" s="56" t="str">
        <f t="shared" si="35"/>
        <v>Correct</v>
      </c>
      <c r="AK88" s="1" t="s">
        <v>94</v>
      </c>
      <c r="AL88" s="1">
        <v>52</v>
      </c>
      <c r="AM88" s="1" t="s">
        <v>95</v>
      </c>
      <c r="AN88" s="1" t="s">
        <v>96</v>
      </c>
      <c r="AO88" s="1" t="s">
        <v>97</v>
      </c>
      <c r="AP88" s="1" t="s">
        <v>98</v>
      </c>
      <c r="AQ88" s="1" t="s">
        <v>349</v>
      </c>
      <c r="AR88" s="1" t="s">
        <v>109</v>
      </c>
      <c r="AS88" s="1" t="s">
        <v>103</v>
      </c>
      <c r="AT88" s="1"/>
      <c r="AU88" s="1" t="s">
        <v>102</v>
      </c>
      <c r="AV88" s="1" t="s">
        <v>90</v>
      </c>
      <c r="AW88" s="1" t="s">
        <v>102</v>
      </c>
      <c r="AX88" s="1" t="s">
        <v>262</v>
      </c>
    </row>
    <row r="89" spans="1:50" x14ac:dyDescent="0.25">
      <c r="A89" s="1">
        <v>88</v>
      </c>
      <c r="B89" s="1"/>
      <c r="C89" s="1" t="s">
        <v>20</v>
      </c>
      <c r="D89" s="1" t="s">
        <v>21</v>
      </c>
      <c r="E89" s="1"/>
      <c r="F89" s="1"/>
      <c r="G89" s="1"/>
      <c r="H89" s="1"/>
      <c r="I89" s="1"/>
      <c r="J89" s="1" t="s">
        <v>26</v>
      </c>
      <c r="K89" s="1"/>
      <c r="L89" s="1"/>
      <c r="M89" s="1"/>
      <c r="N89" s="1"/>
      <c r="P89" s="56">
        <f t="shared" si="18"/>
        <v>3</v>
      </c>
      <c r="Q89" s="5">
        <f t="shared" si="19"/>
        <v>1</v>
      </c>
      <c r="S89" s="56">
        <f t="shared" si="20"/>
        <v>0</v>
      </c>
      <c r="T89" s="56">
        <f t="shared" si="21"/>
        <v>1</v>
      </c>
      <c r="U89" s="56">
        <f t="shared" si="22"/>
        <v>1</v>
      </c>
      <c r="V89" s="90">
        <f t="shared" si="23"/>
        <v>0</v>
      </c>
      <c r="W89" s="90">
        <f t="shared" si="24"/>
        <v>0</v>
      </c>
      <c r="X89" s="90">
        <f t="shared" si="25"/>
        <v>0</v>
      </c>
      <c r="Y89" s="90">
        <f t="shared" si="26"/>
        <v>0</v>
      </c>
      <c r="Z89" s="90">
        <f t="shared" si="27"/>
        <v>0</v>
      </c>
      <c r="AA89" s="90">
        <f t="shared" si="28"/>
        <v>1</v>
      </c>
      <c r="AB89" s="90">
        <f t="shared" si="29"/>
        <v>0</v>
      </c>
      <c r="AC89" s="90">
        <f t="shared" si="30"/>
        <v>0</v>
      </c>
      <c r="AD89" s="90">
        <f t="shared" si="31"/>
        <v>0</v>
      </c>
      <c r="AE89" s="90">
        <f t="shared" si="32"/>
        <v>0</v>
      </c>
      <c r="AH89" s="56">
        <f t="shared" si="33"/>
        <v>3</v>
      </c>
      <c r="AI89" s="56">
        <f t="shared" si="34"/>
        <v>3</v>
      </c>
      <c r="AJ89" s="56" t="str">
        <f t="shared" si="35"/>
        <v>Correct</v>
      </c>
      <c r="AK89" s="1" t="s">
        <v>105</v>
      </c>
      <c r="AL89" s="1">
        <v>86</v>
      </c>
      <c r="AM89" s="1" t="s">
        <v>95</v>
      </c>
      <c r="AN89" s="1" t="s">
        <v>96</v>
      </c>
      <c r="AO89" s="1" t="s">
        <v>97</v>
      </c>
      <c r="AP89" s="1"/>
      <c r="AQ89" s="1"/>
      <c r="AR89" s="1" t="s">
        <v>109</v>
      </c>
      <c r="AS89" s="1" t="s">
        <v>132</v>
      </c>
      <c r="AT89" s="1" t="s">
        <v>104</v>
      </c>
      <c r="AU89" s="1" t="s">
        <v>102</v>
      </c>
      <c r="AV89" s="1" t="s">
        <v>372</v>
      </c>
      <c r="AW89" s="1" t="s">
        <v>98</v>
      </c>
      <c r="AX89" s="1" t="s">
        <v>262</v>
      </c>
    </row>
    <row r="90" spans="1:50" x14ac:dyDescent="0.25">
      <c r="A90" s="1">
        <v>89</v>
      </c>
      <c r="B90" s="1"/>
      <c r="C90" s="1" t="s">
        <v>20</v>
      </c>
      <c r="D90" s="1"/>
      <c r="E90" s="1"/>
      <c r="F90" s="1"/>
      <c r="G90" s="1"/>
      <c r="H90" s="1"/>
      <c r="I90" s="1" t="s">
        <v>267</v>
      </c>
      <c r="J90" s="1" t="s">
        <v>26</v>
      </c>
      <c r="K90" s="1"/>
      <c r="L90" s="1"/>
      <c r="M90" s="1"/>
      <c r="N90" s="1"/>
      <c r="P90" s="56">
        <f t="shared" si="18"/>
        <v>3</v>
      </c>
      <c r="Q90" s="5">
        <f t="shared" si="19"/>
        <v>1</v>
      </c>
      <c r="S90" s="56">
        <f t="shared" si="20"/>
        <v>0</v>
      </c>
      <c r="T90" s="56">
        <f t="shared" si="21"/>
        <v>1</v>
      </c>
      <c r="U90" s="56">
        <f t="shared" si="22"/>
        <v>0</v>
      </c>
      <c r="V90" s="90">
        <f t="shared" si="23"/>
        <v>0</v>
      </c>
      <c r="W90" s="90">
        <f t="shared" si="24"/>
        <v>0</v>
      </c>
      <c r="X90" s="90">
        <f t="shared" si="25"/>
        <v>0</v>
      </c>
      <c r="Y90" s="90">
        <f t="shared" si="26"/>
        <v>0</v>
      </c>
      <c r="Z90" s="90">
        <f t="shared" si="27"/>
        <v>1</v>
      </c>
      <c r="AA90" s="90">
        <f t="shared" si="28"/>
        <v>1</v>
      </c>
      <c r="AB90" s="90">
        <f t="shared" si="29"/>
        <v>0</v>
      </c>
      <c r="AC90" s="90">
        <f t="shared" si="30"/>
        <v>0</v>
      </c>
      <c r="AD90" s="90">
        <f t="shared" si="31"/>
        <v>0</v>
      </c>
      <c r="AE90" s="90">
        <f t="shared" si="32"/>
        <v>0</v>
      </c>
      <c r="AH90" s="56">
        <f t="shared" si="33"/>
        <v>3</v>
      </c>
      <c r="AI90" s="56">
        <f t="shared" si="34"/>
        <v>3</v>
      </c>
      <c r="AJ90" s="56" t="str">
        <f t="shared" si="35"/>
        <v>Correct</v>
      </c>
      <c r="AK90" s="1" t="s">
        <v>94</v>
      </c>
      <c r="AL90" s="1">
        <v>56</v>
      </c>
      <c r="AM90" s="1" t="s">
        <v>95</v>
      </c>
      <c r="AN90" s="1" t="s">
        <v>158</v>
      </c>
      <c r="AO90" s="1" t="s">
        <v>97</v>
      </c>
      <c r="AP90" s="1"/>
      <c r="AQ90" s="1" t="s">
        <v>353</v>
      </c>
      <c r="AR90" s="1" t="s">
        <v>114</v>
      </c>
      <c r="AS90" s="1" t="s">
        <v>100</v>
      </c>
      <c r="AT90" s="1" t="s">
        <v>101</v>
      </c>
      <c r="AU90" s="1" t="s">
        <v>102</v>
      </c>
      <c r="AV90" s="1" t="s">
        <v>92</v>
      </c>
      <c r="AW90" s="1" t="s">
        <v>98</v>
      </c>
      <c r="AX90" s="1" t="s">
        <v>262</v>
      </c>
    </row>
    <row r="91" spans="1:50" x14ac:dyDescent="0.25">
      <c r="A91" s="1">
        <v>90</v>
      </c>
      <c r="B91" s="1"/>
      <c r="C91" s="1" t="s">
        <v>20</v>
      </c>
      <c r="D91" s="1"/>
      <c r="E91" s="1"/>
      <c r="F91" s="1"/>
      <c r="G91" s="1"/>
      <c r="H91" s="1"/>
      <c r="I91" s="1" t="s">
        <v>267</v>
      </c>
      <c r="J91" s="1" t="s">
        <v>26</v>
      </c>
      <c r="K91" s="1"/>
      <c r="L91" s="1"/>
      <c r="M91" s="1"/>
      <c r="N91" s="1"/>
      <c r="P91" s="56">
        <f t="shared" si="18"/>
        <v>3</v>
      </c>
      <c r="Q91" s="5">
        <f t="shared" si="19"/>
        <v>1</v>
      </c>
      <c r="S91" s="56">
        <f t="shared" si="20"/>
        <v>0</v>
      </c>
      <c r="T91" s="56">
        <f t="shared" si="21"/>
        <v>1</v>
      </c>
      <c r="U91" s="56">
        <f t="shared" si="22"/>
        <v>0</v>
      </c>
      <c r="V91" s="90">
        <f t="shared" si="23"/>
        <v>0</v>
      </c>
      <c r="W91" s="90">
        <f t="shared" si="24"/>
        <v>0</v>
      </c>
      <c r="X91" s="90">
        <f t="shared" si="25"/>
        <v>0</v>
      </c>
      <c r="Y91" s="90">
        <f t="shared" si="26"/>
        <v>0</v>
      </c>
      <c r="Z91" s="90">
        <f t="shared" si="27"/>
        <v>1</v>
      </c>
      <c r="AA91" s="90">
        <f t="shared" si="28"/>
        <v>1</v>
      </c>
      <c r="AB91" s="90">
        <f t="shared" si="29"/>
        <v>0</v>
      </c>
      <c r="AC91" s="90">
        <f t="shared" si="30"/>
        <v>0</v>
      </c>
      <c r="AD91" s="90">
        <f t="shared" si="31"/>
        <v>0</v>
      </c>
      <c r="AE91" s="90">
        <f t="shared" si="32"/>
        <v>0</v>
      </c>
      <c r="AH91" s="56">
        <f t="shared" si="33"/>
        <v>3</v>
      </c>
      <c r="AI91" s="56">
        <f t="shared" si="34"/>
        <v>3</v>
      </c>
      <c r="AJ91" s="56" t="str">
        <f t="shared" si="35"/>
        <v>Correct</v>
      </c>
      <c r="AK91" s="1" t="s">
        <v>105</v>
      </c>
      <c r="AL91" s="1">
        <v>58</v>
      </c>
      <c r="AM91" s="1" t="s">
        <v>95</v>
      </c>
      <c r="AN91" s="1" t="s">
        <v>158</v>
      </c>
      <c r="AO91" s="1" t="s">
        <v>97</v>
      </c>
      <c r="AP91" s="1"/>
      <c r="AQ91" s="1" t="s">
        <v>353</v>
      </c>
      <c r="AR91" s="1" t="s">
        <v>114</v>
      </c>
      <c r="AS91" s="1" t="s">
        <v>100</v>
      </c>
      <c r="AT91" s="1" t="s">
        <v>101</v>
      </c>
      <c r="AU91" s="1" t="s">
        <v>102</v>
      </c>
      <c r="AV91" s="1" t="s">
        <v>92</v>
      </c>
      <c r="AW91" s="1"/>
      <c r="AX91" s="1" t="s">
        <v>262</v>
      </c>
    </row>
    <row r="92" spans="1:50" x14ac:dyDescent="0.25">
      <c r="A92" s="1">
        <v>91</v>
      </c>
      <c r="B92" s="1"/>
      <c r="C92" s="1"/>
      <c r="D92" s="1"/>
      <c r="E92" s="1"/>
      <c r="F92" s="1"/>
      <c r="G92" s="1"/>
      <c r="H92" s="1" t="s">
        <v>25</v>
      </c>
      <c r="I92" s="1"/>
      <c r="J92" s="1"/>
      <c r="K92" s="1"/>
      <c r="L92" s="1"/>
      <c r="M92" s="1"/>
      <c r="N92" s="1"/>
      <c r="P92" s="56">
        <f t="shared" si="18"/>
        <v>1</v>
      </c>
      <c r="Q92" s="5">
        <f t="shared" si="19"/>
        <v>3</v>
      </c>
      <c r="S92" s="56">
        <f t="shared" si="20"/>
        <v>0</v>
      </c>
      <c r="T92" s="56">
        <f t="shared" si="21"/>
        <v>0</v>
      </c>
      <c r="U92" s="56">
        <f t="shared" si="22"/>
        <v>0</v>
      </c>
      <c r="V92" s="90">
        <f t="shared" si="23"/>
        <v>0</v>
      </c>
      <c r="W92" s="90">
        <f t="shared" si="24"/>
        <v>0</v>
      </c>
      <c r="X92" s="90">
        <f t="shared" si="25"/>
        <v>0</v>
      </c>
      <c r="Y92" s="90">
        <f t="shared" si="26"/>
        <v>1</v>
      </c>
      <c r="Z92" s="90">
        <f t="shared" si="27"/>
        <v>0</v>
      </c>
      <c r="AA92" s="90">
        <f t="shared" si="28"/>
        <v>0</v>
      </c>
      <c r="AB92" s="90">
        <f t="shared" si="29"/>
        <v>0</v>
      </c>
      <c r="AC92" s="90">
        <f t="shared" si="30"/>
        <v>0</v>
      </c>
      <c r="AD92" s="90">
        <f t="shared" si="31"/>
        <v>0</v>
      </c>
      <c r="AE92" s="90">
        <f t="shared" si="32"/>
        <v>0</v>
      </c>
      <c r="AH92" s="56">
        <f t="shared" si="33"/>
        <v>1</v>
      </c>
      <c r="AI92" s="56">
        <f t="shared" si="34"/>
        <v>1</v>
      </c>
      <c r="AJ92" s="56" t="str">
        <f t="shared" si="35"/>
        <v>Correct</v>
      </c>
      <c r="AK92" s="1" t="s">
        <v>94</v>
      </c>
      <c r="AL92" s="1">
        <v>30</v>
      </c>
      <c r="AM92" s="1" t="s">
        <v>95</v>
      </c>
      <c r="AN92" s="1" t="s">
        <v>131</v>
      </c>
      <c r="AO92" s="1" t="s">
        <v>97</v>
      </c>
      <c r="AP92" s="1" t="s">
        <v>98</v>
      </c>
      <c r="AQ92" s="1" t="s">
        <v>80</v>
      </c>
      <c r="AR92" s="1" t="s">
        <v>108</v>
      </c>
      <c r="AS92" s="1" t="s">
        <v>153</v>
      </c>
      <c r="AT92" s="1" t="s">
        <v>101</v>
      </c>
      <c r="AU92" s="1" t="s">
        <v>102</v>
      </c>
      <c r="AV92" s="1" t="s">
        <v>92</v>
      </c>
      <c r="AW92" s="1" t="s">
        <v>102</v>
      </c>
      <c r="AX92" s="1" t="s">
        <v>262</v>
      </c>
    </row>
    <row r="93" spans="1:50" x14ac:dyDescent="0.25">
      <c r="A93" s="1">
        <v>92</v>
      </c>
      <c r="B93" s="1"/>
      <c r="C93" s="1"/>
      <c r="D93" s="1"/>
      <c r="E93" s="1"/>
      <c r="F93" s="1"/>
      <c r="G93" s="1"/>
      <c r="H93" s="1"/>
      <c r="I93" s="1" t="s">
        <v>267</v>
      </c>
      <c r="J93" s="1" t="s">
        <v>26</v>
      </c>
      <c r="K93" s="1"/>
      <c r="L93" s="1"/>
      <c r="M93" s="1"/>
      <c r="N93" s="1" t="s">
        <v>30</v>
      </c>
      <c r="P93" s="56">
        <f t="shared" si="18"/>
        <v>3</v>
      </c>
      <c r="Q93" s="5">
        <f t="shared" si="19"/>
        <v>1</v>
      </c>
      <c r="S93" s="56">
        <f t="shared" si="20"/>
        <v>0</v>
      </c>
      <c r="T93" s="56">
        <f t="shared" si="21"/>
        <v>0</v>
      </c>
      <c r="U93" s="56">
        <f t="shared" si="22"/>
        <v>0</v>
      </c>
      <c r="V93" s="90">
        <f t="shared" si="23"/>
        <v>0</v>
      </c>
      <c r="W93" s="90">
        <f t="shared" si="24"/>
        <v>0</v>
      </c>
      <c r="X93" s="90">
        <f t="shared" si="25"/>
        <v>0</v>
      </c>
      <c r="Y93" s="90">
        <f t="shared" si="26"/>
        <v>0</v>
      </c>
      <c r="Z93" s="90">
        <f t="shared" si="27"/>
        <v>1</v>
      </c>
      <c r="AA93" s="90">
        <f t="shared" si="28"/>
        <v>1</v>
      </c>
      <c r="AB93" s="90">
        <f t="shared" si="29"/>
        <v>0</v>
      </c>
      <c r="AC93" s="90">
        <f t="shared" si="30"/>
        <v>0</v>
      </c>
      <c r="AD93" s="90">
        <f t="shared" si="31"/>
        <v>0</v>
      </c>
      <c r="AE93" s="90">
        <f t="shared" si="32"/>
        <v>1</v>
      </c>
      <c r="AH93" s="56">
        <f t="shared" si="33"/>
        <v>3</v>
      </c>
      <c r="AI93" s="56">
        <f t="shared" si="34"/>
        <v>3</v>
      </c>
      <c r="AJ93" s="56" t="str">
        <f t="shared" si="35"/>
        <v>Correct</v>
      </c>
      <c r="AK93" s="1" t="s">
        <v>94</v>
      </c>
      <c r="AL93" s="1">
        <v>20</v>
      </c>
      <c r="AM93" s="1" t="s">
        <v>95</v>
      </c>
      <c r="AN93" s="1" t="s">
        <v>131</v>
      </c>
      <c r="AO93" s="1" t="s">
        <v>97</v>
      </c>
      <c r="AP93" s="1"/>
      <c r="AQ93" s="1" t="s">
        <v>353</v>
      </c>
      <c r="AR93" s="1"/>
      <c r="AS93" s="1" t="s">
        <v>110</v>
      </c>
      <c r="AT93" s="1" t="s">
        <v>136</v>
      </c>
      <c r="AU93" s="1" t="s">
        <v>102</v>
      </c>
      <c r="AV93" s="1" t="s">
        <v>90</v>
      </c>
      <c r="AW93" s="1" t="s">
        <v>102</v>
      </c>
      <c r="AX93" s="1" t="s">
        <v>262</v>
      </c>
    </row>
    <row r="94" spans="1:50" x14ac:dyDescent="0.25">
      <c r="A94" s="1">
        <v>93</v>
      </c>
      <c r="B94" s="1"/>
      <c r="C94" s="1" t="s">
        <v>20</v>
      </c>
      <c r="D94" s="1"/>
      <c r="E94" s="1"/>
      <c r="F94" s="1"/>
      <c r="G94" s="1" t="s">
        <v>24</v>
      </c>
      <c r="H94" s="1"/>
      <c r="I94" s="1" t="s">
        <v>267</v>
      </c>
      <c r="J94" s="1" t="s">
        <v>26</v>
      </c>
      <c r="K94" s="1" t="s">
        <v>27</v>
      </c>
      <c r="L94" s="1"/>
      <c r="M94" s="1" t="s">
        <v>29</v>
      </c>
      <c r="N94" s="1" t="s">
        <v>30</v>
      </c>
      <c r="P94" s="56">
        <f t="shared" si="18"/>
        <v>7</v>
      </c>
      <c r="Q94" s="5">
        <f t="shared" si="19"/>
        <v>0.42857142857142855</v>
      </c>
      <c r="S94" s="56">
        <f t="shared" si="20"/>
        <v>0</v>
      </c>
      <c r="T94" s="56">
        <f t="shared" si="21"/>
        <v>0.42857142857142855</v>
      </c>
      <c r="U94" s="56">
        <f t="shared" si="22"/>
        <v>0</v>
      </c>
      <c r="V94" s="90">
        <f t="shared" si="23"/>
        <v>0</v>
      </c>
      <c r="W94" s="90">
        <f t="shared" si="24"/>
        <v>0</v>
      </c>
      <c r="X94" s="90">
        <f t="shared" si="25"/>
        <v>0.42857142857142855</v>
      </c>
      <c r="Y94" s="90">
        <f t="shared" si="26"/>
        <v>0</v>
      </c>
      <c r="Z94" s="90">
        <f t="shared" si="27"/>
        <v>0.42857142857142855</v>
      </c>
      <c r="AA94" s="90">
        <f t="shared" si="28"/>
        <v>0.42857142857142855</v>
      </c>
      <c r="AB94" s="90">
        <f t="shared" si="29"/>
        <v>0.42857142857142855</v>
      </c>
      <c r="AC94" s="90">
        <f t="shared" si="30"/>
        <v>0</v>
      </c>
      <c r="AD94" s="90">
        <f t="shared" si="31"/>
        <v>0.42857142857142855</v>
      </c>
      <c r="AE94" s="90">
        <f t="shared" si="32"/>
        <v>0.42857142857142855</v>
      </c>
      <c r="AH94" s="56">
        <f t="shared" si="33"/>
        <v>2.9999999999999996</v>
      </c>
      <c r="AI94" s="56">
        <f t="shared" si="34"/>
        <v>7</v>
      </c>
      <c r="AJ94" s="56" t="str">
        <f t="shared" si="35"/>
        <v>Correct</v>
      </c>
      <c r="AK94" s="1" t="s">
        <v>94</v>
      </c>
      <c r="AL94" s="1"/>
      <c r="AM94" s="1" t="s">
        <v>95</v>
      </c>
      <c r="AN94" s="1" t="s">
        <v>96</v>
      </c>
      <c r="AO94" s="1"/>
      <c r="AP94" s="1"/>
      <c r="AQ94" s="1" t="s">
        <v>351</v>
      </c>
      <c r="AR94" s="1" t="s">
        <v>99</v>
      </c>
      <c r="AS94" s="1" t="s">
        <v>110</v>
      </c>
      <c r="AT94" s="1" t="s">
        <v>101</v>
      </c>
      <c r="AU94" s="1" t="s">
        <v>102</v>
      </c>
      <c r="AV94" s="1"/>
      <c r="AW94" s="1" t="s">
        <v>102</v>
      </c>
      <c r="AX94" s="1" t="s">
        <v>262</v>
      </c>
    </row>
    <row r="95" spans="1:50" x14ac:dyDescent="0.25">
      <c r="A95" s="1">
        <v>94</v>
      </c>
      <c r="B95" s="1" t="s">
        <v>19</v>
      </c>
      <c r="C95" s="1" t="s">
        <v>20</v>
      </c>
      <c r="D95" s="1"/>
      <c r="E95" s="1"/>
      <c r="F95" s="1"/>
      <c r="G95" s="1"/>
      <c r="H95" s="1"/>
      <c r="I95" s="1"/>
      <c r="J95" s="1"/>
      <c r="K95" s="1"/>
      <c r="L95" s="1"/>
      <c r="M95" s="1"/>
      <c r="N95" s="1"/>
      <c r="P95" s="56">
        <f t="shared" si="18"/>
        <v>2</v>
      </c>
      <c r="Q95" s="5">
        <f t="shared" si="19"/>
        <v>1.5</v>
      </c>
      <c r="S95" s="56">
        <f t="shared" si="20"/>
        <v>1</v>
      </c>
      <c r="T95" s="56">
        <f t="shared" si="21"/>
        <v>1</v>
      </c>
      <c r="U95" s="56">
        <f t="shared" si="22"/>
        <v>0</v>
      </c>
      <c r="V95" s="90">
        <f t="shared" si="23"/>
        <v>0</v>
      </c>
      <c r="W95" s="90">
        <f t="shared" si="24"/>
        <v>0</v>
      </c>
      <c r="X95" s="90">
        <f t="shared" si="25"/>
        <v>0</v>
      </c>
      <c r="Y95" s="90">
        <f t="shared" si="26"/>
        <v>0</v>
      </c>
      <c r="Z95" s="90">
        <f t="shared" si="27"/>
        <v>0</v>
      </c>
      <c r="AA95" s="90">
        <f t="shared" si="28"/>
        <v>0</v>
      </c>
      <c r="AB95" s="90">
        <f t="shared" si="29"/>
        <v>0</v>
      </c>
      <c r="AC95" s="90">
        <f t="shared" si="30"/>
        <v>0</v>
      </c>
      <c r="AD95" s="90">
        <f t="shared" si="31"/>
        <v>0</v>
      </c>
      <c r="AE95" s="90">
        <f t="shared" si="32"/>
        <v>0</v>
      </c>
      <c r="AH95" s="56">
        <f t="shared" si="33"/>
        <v>2</v>
      </c>
      <c r="AI95" s="56">
        <f t="shared" si="34"/>
        <v>2</v>
      </c>
      <c r="AJ95" s="56" t="str">
        <f t="shared" si="35"/>
        <v>Correct</v>
      </c>
      <c r="AK95" s="1" t="s">
        <v>94</v>
      </c>
      <c r="AL95" s="1">
        <v>50</v>
      </c>
      <c r="AM95" s="1" t="s">
        <v>95</v>
      </c>
      <c r="AN95" s="1" t="s">
        <v>158</v>
      </c>
      <c r="AO95" s="1" t="s">
        <v>97</v>
      </c>
      <c r="AP95" s="1"/>
      <c r="AQ95" s="1" t="s">
        <v>352</v>
      </c>
      <c r="AR95" s="1" t="s">
        <v>109</v>
      </c>
      <c r="AS95" s="1" t="s">
        <v>110</v>
      </c>
      <c r="AT95" s="1" t="s">
        <v>125</v>
      </c>
      <c r="AU95" s="1" t="s">
        <v>102</v>
      </c>
      <c r="AV95" s="1" t="s">
        <v>90</v>
      </c>
      <c r="AW95" s="1"/>
      <c r="AX95" s="1" t="s">
        <v>262</v>
      </c>
    </row>
    <row r="96" spans="1:50" x14ac:dyDescent="0.25">
      <c r="A96" s="1">
        <v>95</v>
      </c>
      <c r="B96" s="1" t="s">
        <v>19</v>
      </c>
      <c r="C96" s="1" t="s">
        <v>20</v>
      </c>
      <c r="D96" s="1"/>
      <c r="E96" s="1"/>
      <c r="F96" s="1"/>
      <c r="G96" s="1"/>
      <c r="H96" s="1"/>
      <c r="I96" s="1"/>
      <c r="J96" s="1"/>
      <c r="K96" s="1"/>
      <c r="L96" s="1"/>
      <c r="M96" s="1"/>
      <c r="N96" s="1"/>
      <c r="P96" s="56">
        <f t="shared" si="18"/>
        <v>2</v>
      </c>
      <c r="Q96" s="5">
        <f t="shared" si="19"/>
        <v>1.5</v>
      </c>
      <c r="S96" s="56">
        <f t="shared" si="20"/>
        <v>1</v>
      </c>
      <c r="T96" s="56">
        <f t="shared" si="21"/>
        <v>1</v>
      </c>
      <c r="U96" s="56">
        <f t="shared" si="22"/>
        <v>0</v>
      </c>
      <c r="V96" s="90">
        <f t="shared" si="23"/>
        <v>0</v>
      </c>
      <c r="W96" s="90">
        <f t="shared" si="24"/>
        <v>0</v>
      </c>
      <c r="X96" s="90">
        <f t="shared" si="25"/>
        <v>0</v>
      </c>
      <c r="Y96" s="90">
        <f t="shared" si="26"/>
        <v>0</v>
      </c>
      <c r="Z96" s="90">
        <f t="shared" si="27"/>
        <v>0</v>
      </c>
      <c r="AA96" s="90">
        <f t="shared" si="28"/>
        <v>0</v>
      </c>
      <c r="AB96" s="90">
        <f t="shared" si="29"/>
        <v>0</v>
      </c>
      <c r="AC96" s="90">
        <f t="shared" si="30"/>
        <v>0</v>
      </c>
      <c r="AD96" s="90">
        <f t="shared" si="31"/>
        <v>0</v>
      </c>
      <c r="AE96" s="90">
        <f t="shared" si="32"/>
        <v>0</v>
      </c>
      <c r="AH96" s="56">
        <f t="shared" si="33"/>
        <v>2</v>
      </c>
      <c r="AI96" s="56">
        <f t="shared" si="34"/>
        <v>2</v>
      </c>
      <c r="AJ96" s="56" t="str">
        <f t="shared" si="35"/>
        <v>Correct</v>
      </c>
      <c r="AK96" s="1" t="s">
        <v>94</v>
      </c>
      <c r="AL96" s="1">
        <v>50</v>
      </c>
      <c r="AM96" s="1" t="s">
        <v>95</v>
      </c>
      <c r="AN96" s="1"/>
      <c r="AO96" s="1"/>
      <c r="AP96" s="1"/>
      <c r="AQ96" s="1"/>
      <c r="AR96" s="1"/>
      <c r="AS96" s="1"/>
      <c r="AT96" s="1"/>
      <c r="AU96" s="1"/>
      <c r="AV96" s="1"/>
      <c r="AW96" s="1"/>
      <c r="AX96" s="1" t="s">
        <v>262</v>
      </c>
    </row>
    <row r="97" spans="1:50" x14ac:dyDescent="0.25">
      <c r="A97" s="1">
        <v>96</v>
      </c>
      <c r="B97" s="1" t="s">
        <v>19</v>
      </c>
      <c r="C97" s="1"/>
      <c r="D97" s="1"/>
      <c r="E97" s="1"/>
      <c r="F97" s="1"/>
      <c r="G97" s="1"/>
      <c r="H97" s="1"/>
      <c r="I97" s="1"/>
      <c r="J97" s="1" t="s">
        <v>26</v>
      </c>
      <c r="K97" s="1" t="s">
        <v>27</v>
      </c>
      <c r="L97" s="1"/>
      <c r="M97" s="1"/>
      <c r="N97" s="1"/>
      <c r="P97" s="56">
        <f t="shared" si="18"/>
        <v>3</v>
      </c>
      <c r="Q97" s="5">
        <f t="shared" si="19"/>
        <v>1</v>
      </c>
      <c r="S97" s="56">
        <f t="shared" si="20"/>
        <v>1</v>
      </c>
      <c r="T97" s="56">
        <f t="shared" si="21"/>
        <v>0</v>
      </c>
      <c r="U97" s="56">
        <f t="shared" si="22"/>
        <v>0</v>
      </c>
      <c r="V97" s="90">
        <f t="shared" si="23"/>
        <v>0</v>
      </c>
      <c r="W97" s="90">
        <f t="shared" si="24"/>
        <v>0</v>
      </c>
      <c r="X97" s="90">
        <f t="shared" si="25"/>
        <v>0</v>
      </c>
      <c r="Y97" s="90">
        <f t="shared" si="26"/>
        <v>0</v>
      </c>
      <c r="Z97" s="90">
        <f t="shared" si="27"/>
        <v>0</v>
      </c>
      <c r="AA97" s="90">
        <f t="shared" si="28"/>
        <v>1</v>
      </c>
      <c r="AB97" s="90">
        <f t="shared" si="29"/>
        <v>1</v>
      </c>
      <c r="AC97" s="90">
        <f t="shared" si="30"/>
        <v>0</v>
      </c>
      <c r="AD97" s="90">
        <f t="shared" si="31"/>
        <v>0</v>
      </c>
      <c r="AE97" s="90">
        <f t="shared" si="32"/>
        <v>0</v>
      </c>
      <c r="AH97" s="56">
        <f t="shared" si="33"/>
        <v>3</v>
      </c>
      <c r="AI97" s="56">
        <f t="shared" si="34"/>
        <v>3</v>
      </c>
      <c r="AJ97" s="56" t="str">
        <f t="shared" si="35"/>
        <v>Correct</v>
      </c>
      <c r="AK97" s="1" t="s">
        <v>105</v>
      </c>
      <c r="AL97" s="1">
        <v>67</v>
      </c>
      <c r="AM97" s="1" t="s">
        <v>95</v>
      </c>
      <c r="AN97" s="1" t="s">
        <v>96</v>
      </c>
      <c r="AO97" s="1" t="s">
        <v>97</v>
      </c>
      <c r="AP97" s="1" t="s">
        <v>98</v>
      </c>
      <c r="AQ97" s="1" t="s">
        <v>357</v>
      </c>
      <c r="AR97" s="1" t="s">
        <v>112</v>
      </c>
      <c r="AS97" s="1" t="s">
        <v>100</v>
      </c>
      <c r="AT97" s="1" t="s">
        <v>104</v>
      </c>
      <c r="AU97" s="1" t="s">
        <v>102</v>
      </c>
      <c r="AV97" s="1" t="s">
        <v>91</v>
      </c>
      <c r="AW97" s="1" t="s">
        <v>102</v>
      </c>
      <c r="AX97" s="1" t="s">
        <v>262</v>
      </c>
    </row>
    <row r="98" spans="1:50" x14ac:dyDescent="0.25">
      <c r="A98" s="1">
        <v>97</v>
      </c>
      <c r="B98" s="1"/>
      <c r="C98" s="1"/>
      <c r="D98" s="1"/>
      <c r="E98" s="1"/>
      <c r="F98" s="1"/>
      <c r="G98" s="1"/>
      <c r="H98" s="1"/>
      <c r="I98" s="1" t="s">
        <v>267</v>
      </c>
      <c r="J98" s="1"/>
      <c r="K98" s="1"/>
      <c r="L98" s="1"/>
      <c r="M98" s="1"/>
      <c r="N98" s="1"/>
      <c r="P98" s="56">
        <f t="shared" si="18"/>
        <v>1</v>
      </c>
      <c r="Q98" s="5">
        <f t="shared" si="19"/>
        <v>3</v>
      </c>
      <c r="S98" s="56">
        <f t="shared" si="20"/>
        <v>0</v>
      </c>
      <c r="T98" s="56">
        <f t="shared" si="21"/>
        <v>0</v>
      </c>
      <c r="U98" s="56">
        <f t="shared" si="22"/>
        <v>0</v>
      </c>
      <c r="V98" s="90">
        <f t="shared" si="23"/>
        <v>0</v>
      </c>
      <c r="W98" s="90">
        <f t="shared" si="24"/>
        <v>0</v>
      </c>
      <c r="X98" s="90">
        <f t="shared" si="25"/>
        <v>0</v>
      </c>
      <c r="Y98" s="90">
        <f t="shared" si="26"/>
        <v>0</v>
      </c>
      <c r="Z98" s="90">
        <f t="shared" si="27"/>
        <v>1</v>
      </c>
      <c r="AA98" s="90">
        <f t="shared" si="28"/>
        <v>0</v>
      </c>
      <c r="AB98" s="90">
        <f t="shared" si="29"/>
        <v>0</v>
      </c>
      <c r="AC98" s="90">
        <f t="shared" si="30"/>
        <v>0</v>
      </c>
      <c r="AD98" s="90">
        <f t="shared" si="31"/>
        <v>0</v>
      </c>
      <c r="AE98" s="90">
        <f t="shared" si="32"/>
        <v>0</v>
      </c>
      <c r="AH98" s="56">
        <f t="shared" si="33"/>
        <v>1</v>
      </c>
      <c r="AI98" s="56">
        <f t="shared" si="34"/>
        <v>1</v>
      </c>
      <c r="AJ98" s="56" t="str">
        <f t="shared" si="35"/>
        <v>Correct</v>
      </c>
      <c r="AK98" s="1" t="s">
        <v>94</v>
      </c>
      <c r="AL98" s="1">
        <v>40</v>
      </c>
      <c r="AM98" s="1" t="s">
        <v>121</v>
      </c>
      <c r="AN98" s="1" t="s">
        <v>159</v>
      </c>
      <c r="AO98" s="1" t="s">
        <v>97</v>
      </c>
      <c r="AP98" s="1" t="s">
        <v>102</v>
      </c>
      <c r="AQ98" s="1" t="s">
        <v>80</v>
      </c>
      <c r="AR98" s="1" t="s">
        <v>114</v>
      </c>
      <c r="AS98" s="1" t="s">
        <v>120</v>
      </c>
      <c r="AT98" s="1" t="s">
        <v>101</v>
      </c>
      <c r="AU98" s="1" t="s">
        <v>102</v>
      </c>
      <c r="AV98" s="1" t="s">
        <v>92</v>
      </c>
      <c r="AW98" s="1" t="s">
        <v>102</v>
      </c>
      <c r="AX98" s="1" t="s">
        <v>262</v>
      </c>
    </row>
    <row r="99" spans="1:50" x14ac:dyDescent="0.25">
      <c r="A99" s="1">
        <v>98</v>
      </c>
      <c r="B99" s="1"/>
      <c r="C99" s="1" t="s">
        <v>20</v>
      </c>
      <c r="D99" s="1"/>
      <c r="E99" s="1"/>
      <c r="F99" s="1"/>
      <c r="G99" s="1"/>
      <c r="H99" s="1"/>
      <c r="I99" s="1"/>
      <c r="J99" s="1" t="s">
        <v>26</v>
      </c>
      <c r="K99" s="1" t="s">
        <v>27</v>
      </c>
      <c r="L99" s="1"/>
      <c r="M99" s="1"/>
      <c r="N99" s="1"/>
      <c r="P99" s="56">
        <f t="shared" si="18"/>
        <v>3</v>
      </c>
      <c r="Q99" s="5">
        <f t="shared" si="19"/>
        <v>1</v>
      </c>
      <c r="S99" s="56">
        <f t="shared" si="20"/>
        <v>0</v>
      </c>
      <c r="T99" s="56">
        <f t="shared" si="21"/>
        <v>1</v>
      </c>
      <c r="U99" s="56">
        <f t="shared" si="22"/>
        <v>0</v>
      </c>
      <c r="V99" s="90">
        <f t="shared" si="23"/>
        <v>0</v>
      </c>
      <c r="W99" s="90">
        <f t="shared" si="24"/>
        <v>0</v>
      </c>
      <c r="X99" s="90">
        <f t="shared" si="25"/>
        <v>0</v>
      </c>
      <c r="Y99" s="90">
        <f t="shared" si="26"/>
        <v>0</v>
      </c>
      <c r="Z99" s="90">
        <f t="shared" si="27"/>
        <v>0</v>
      </c>
      <c r="AA99" s="90">
        <f t="shared" si="28"/>
        <v>1</v>
      </c>
      <c r="AB99" s="90">
        <f t="shared" si="29"/>
        <v>1</v>
      </c>
      <c r="AC99" s="90">
        <f t="shared" si="30"/>
        <v>0</v>
      </c>
      <c r="AD99" s="90">
        <f t="shared" si="31"/>
        <v>0</v>
      </c>
      <c r="AE99" s="90">
        <f t="shared" si="32"/>
        <v>0</v>
      </c>
      <c r="AH99" s="56">
        <f t="shared" si="33"/>
        <v>3</v>
      </c>
      <c r="AI99" s="56">
        <f t="shared" si="34"/>
        <v>3</v>
      </c>
      <c r="AJ99" s="56" t="str">
        <f t="shared" si="35"/>
        <v>Correct</v>
      </c>
      <c r="AK99" s="1" t="s">
        <v>94</v>
      </c>
      <c r="AL99" s="1"/>
      <c r="AM99" s="1" t="s">
        <v>95</v>
      </c>
      <c r="AN99" s="1" t="s">
        <v>96</v>
      </c>
      <c r="AO99" s="1" t="s">
        <v>97</v>
      </c>
      <c r="AP99" s="1"/>
      <c r="AQ99" s="1" t="s">
        <v>349</v>
      </c>
      <c r="AR99" s="1" t="s">
        <v>99</v>
      </c>
      <c r="AS99" s="1" t="s">
        <v>103</v>
      </c>
      <c r="AT99" s="1" t="s">
        <v>101</v>
      </c>
      <c r="AU99" s="1" t="s">
        <v>102</v>
      </c>
      <c r="AV99" s="1" t="s">
        <v>90</v>
      </c>
      <c r="AW99" s="1"/>
      <c r="AX99" s="1" t="s">
        <v>262</v>
      </c>
    </row>
    <row r="100" spans="1:50" x14ac:dyDescent="0.25">
      <c r="A100" s="1">
        <v>99</v>
      </c>
      <c r="B100" s="1"/>
      <c r="C100" s="1"/>
      <c r="D100" s="1"/>
      <c r="E100" s="1"/>
      <c r="F100" s="1"/>
      <c r="G100" s="1"/>
      <c r="H100" s="1"/>
      <c r="I100" s="1"/>
      <c r="J100" s="1"/>
      <c r="K100" s="1"/>
      <c r="L100" s="1"/>
      <c r="M100" s="1"/>
      <c r="N100" s="1"/>
      <c r="P100" s="56">
        <f t="shared" si="18"/>
        <v>0</v>
      </c>
      <c r="Q100" s="5" t="e">
        <f t="shared" si="19"/>
        <v>#DIV/0!</v>
      </c>
      <c r="S100" s="56">
        <f t="shared" si="20"/>
        <v>0</v>
      </c>
      <c r="T100" s="56">
        <f t="shared" si="21"/>
        <v>0</v>
      </c>
      <c r="U100" s="56">
        <f t="shared" si="22"/>
        <v>0</v>
      </c>
      <c r="V100" s="90">
        <f t="shared" si="23"/>
        <v>0</v>
      </c>
      <c r="W100" s="90">
        <f t="shared" si="24"/>
        <v>0</v>
      </c>
      <c r="X100" s="90">
        <f t="shared" si="25"/>
        <v>0</v>
      </c>
      <c r="Y100" s="90">
        <f t="shared" si="26"/>
        <v>0</v>
      </c>
      <c r="Z100" s="90">
        <f t="shared" si="27"/>
        <v>0</v>
      </c>
      <c r="AA100" s="90">
        <f t="shared" si="28"/>
        <v>0</v>
      </c>
      <c r="AB100" s="90">
        <f t="shared" si="29"/>
        <v>0</v>
      </c>
      <c r="AC100" s="90">
        <f t="shared" si="30"/>
        <v>0</v>
      </c>
      <c r="AD100" s="90">
        <f t="shared" si="31"/>
        <v>0</v>
      </c>
      <c r="AE100" s="90">
        <f t="shared" si="32"/>
        <v>0</v>
      </c>
      <c r="AH100" s="56">
        <f t="shared" si="33"/>
        <v>0</v>
      </c>
      <c r="AI100" s="56">
        <f t="shared" si="34"/>
        <v>0</v>
      </c>
      <c r="AJ100" s="56" t="str">
        <f t="shared" si="35"/>
        <v>Correct</v>
      </c>
      <c r="AK100" s="1"/>
      <c r="AL100" s="1">
        <v>6</v>
      </c>
      <c r="AM100" s="1" t="s">
        <v>95</v>
      </c>
      <c r="AN100" s="1" t="s">
        <v>96</v>
      </c>
      <c r="AO100" s="1" t="s">
        <v>134</v>
      </c>
      <c r="AP100" s="1"/>
      <c r="AQ100" s="1" t="s">
        <v>351</v>
      </c>
      <c r="AR100" s="1"/>
      <c r="AS100" s="1" t="s">
        <v>103</v>
      </c>
      <c r="AT100" s="1"/>
      <c r="AU100" s="1" t="s">
        <v>102</v>
      </c>
      <c r="AV100" s="1"/>
      <c r="AW100" s="1"/>
      <c r="AX100" s="1" t="s">
        <v>262</v>
      </c>
    </row>
    <row r="101" spans="1:50" x14ac:dyDescent="0.25">
      <c r="A101" s="1">
        <v>100</v>
      </c>
      <c r="B101" s="1"/>
      <c r="C101" s="1" t="s">
        <v>20</v>
      </c>
      <c r="D101" s="1"/>
      <c r="E101" s="1"/>
      <c r="F101" s="1"/>
      <c r="G101" s="1"/>
      <c r="H101" s="1"/>
      <c r="I101" s="1"/>
      <c r="J101" s="1" t="s">
        <v>26</v>
      </c>
      <c r="K101" s="1" t="s">
        <v>27</v>
      </c>
      <c r="L101" s="1"/>
      <c r="M101" s="1"/>
      <c r="N101" s="1"/>
      <c r="P101" s="56">
        <f t="shared" si="18"/>
        <v>3</v>
      </c>
      <c r="Q101" s="5">
        <f t="shared" si="19"/>
        <v>1</v>
      </c>
      <c r="S101" s="56">
        <f t="shared" si="20"/>
        <v>0</v>
      </c>
      <c r="T101" s="56">
        <f t="shared" si="21"/>
        <v>1</v>
      </c>
      <c r="U101" s="56">
        <f t="shared" si="22"/>
        <v>0</v>
      </c>
      <c r="V101" s="90">
        <f t="shared" si="23"/>
        <v>0</v>
      </c>
      <c r="W101" s="90">
        <f t="shared" si="24"/>
        <v>0</v>
      </c>
      <c r="X101" s="90">
        <f t="shared" si="25"/>
        <v>0</v>
      </c>
      <c r="Y101" s="90">
        <f t="shared" si="26"/>
        <v>0</v>
      </c>
      <c r="Z101" s="90">
        <f t="shared" si="27"/>
        <v>0</v>
      </c>
      <c r="AA101" s="90">
        <f t="shared" si="28"/>
        <v>1</v>
      </c>
      <c r="AB101" s="90">
        <f t="shared" si="29"/>
        <v>1</v>
      </c>
      <c r="AC101" s="90">
        <f t="shared" si="30"/>
        <v>0</v>
      </c>
      <c r="AD101" s="90">
        <f t="shared" si="31"/>
        <v>0</v>
      </c>
      <c r="AE101" s="90">
        <f t="shared" si="32"/>
        <v>0</v>
      </c>
      <c r="AH101" s="56">
        <f t="shared" si="33"/>
        <v>3</v>
      </c>
      <c r="AI101" s="56">
        <f t="shared" si="34"/>
        <v>3</v>
      </c>
      <c r="AJ101" s="56" t="str">
        <f t="shared" si="35"/>
        <v>Correct</v>
      </c>
      <c r="AK101" s="1" t="s">
        <v>94</v>
      </c>
      <c r="AL101" s="1"/>
      <c r="AM101" s="1" t="s">
        <v>95</v>
      </c>
      <c r="AN101" s="1" t="s">
        <v>96</v>
      </c>
      <c r="AO101" s="1" t="s">
        <v>160</v>
      </c>
      <c r="AP101" s="1"/>
      <c r="AQ101" s="1" t="s">
        <v>349</v>
      </c>
      <c r="AR101" s="1" t="s">
        <v>109</v>
      </c>
      <c r="AS101" s="1" t="s">
        <v>133</v>
      </c>
      <c r="AT101" s="1"/>
      <c r="AU101" s="1" t="s">
        <v>102</v>
      </c>
      <c r="AV101" s="1" t="s">
        <v>90</v>
      </c>
      <c r="AW101" s="1" t="s">
        <v>102</v>
      </c>
      <c r="AX101" s="1" t="s">
        <v>262</v>
      </c>
    </row>
    <row r="102" spans="1:50" x14ac:dyDescent="0.25">
      <c r="A102" s="1">
        <v>101</v>
      </c>
      <c r="B102" s="1" t="s">
        <v>19</v>
      </c>
      <c r="C102" s="1"/>
      <c r="D102" s="1"/>
      <c r="E102" s="1"/>
      <c r="F102" s="1"/>
      <c r="G102" s="1"/>
      <c r="H102" s="1"/>
      <c r="I102" s="1"/>
      <c r="J102" s="1" t="s">
        <v>26</v>
      </c>
      <c r="K102" s="1" t="s">
        <v>27</v>
      </c>
      <c r="L102" s="1"/>
      <c r="M102" s="1"/>
      <c r="N102" s="1"/>
      <c r="P102" s="56">
        <f t="shared" si="18"/>
        <v>3</v>
      </c>
      <c r="Q102" s="5">
        <f t="shared" si="19"/>
        <v>1</v>
      </c>
      <c r="S102" s="56">
        <f t="shared" si="20"/>
        <v>1</v>
      </c>
      <c r="T102" s="56">
        <f t="shared" si="21"/>
        <v>0</v>
      </c>
      <c r="U102" s="56">
        <f t="shared" si="22"/>
        <v>0</v>
      </c>
      <c r="V102" s="90">
        <f t="shared" si="23"/>
        <v>0</v>
      </c>
      <c r="W102" s="90">
        <f t="shared" si="24"/>
        <v>0</v>
      </c>
      <c r="X102" s="90">
        <f t="shared" si="25"/>
        <v>0</v>
      </c>
      <c r="Y102" s="90">
        <f t="shared" si="26"/>
        <v>0</v>
      </c>
      <c r="Z102" s="90">
        <f t="shared" si="27"/>
        <v>0</v>
      </c>
      <c r="AA102" s="90">
        <f t="shared" si="28"/>
        <v>1</v>
      </c>
      <c r="AB102" s="90">
        <f t="shared" si="29"/>
        <v>1</v>
      </c>
      <c r="AC102" s="90">
        <f t="shared" si="30"/>
        <v>0</v>
      </c>
      <c r="AD102" s="90">
        <f t="shared" si="31"/>
        <v>0</v>
      </c>
      <c r="AE102" s="90">
        <f t="shared" si="32"/>
        <v>0</v>
      </c>
      <c r="AH102" s="56">
        <f t="shared" si="33"/>
        <v>3</v>
      </c>
      <c r="AI102" s="56">
        <f t="shared" si="34"/>
        <v>3</v>
      </c>
      <c r="AJ102" s="56" t="str">
        <f t="shared" si="35"/>
        <v>Correct</v>
      </c>
      <c r="AK102" s="1" t="s">
        <v>105</v>
      </c>
      <c r="AL102" s="1">
        <v>61</v>
      </c>
      <c r="AM102" s="1" t="s">
        <v>115</v>
      </c>
      <c r="AN102" s="1" t="s">
        <v>317</v>
      </c>
      <c r="AO102" s="1" t="s">
        <v>97</v>
      </c>
      <c r="AP102" s="1" t="s">
        <v>98</v>
      </c>
      <c r="AQ102" s="1" t="s">
        <v>351</v>
      </c>
      <c r="AR102" s="1" t="s">
        <v>108</v>
      </c>
      <c r="AS102" s="1" t="s">
        <v>100</v>
      </c>
      <c r="AT102" s="1" t="s">
        <v>123</v>
      </c>
      <c r="AU102" s="1" t="s">
        <v>98</v>
      </c>
      <c r="AV102" s="1"/>
      <c r="AW102" s="1" t="s">
        <v>102</v>
      </c>
      <c r="AX102" s="1" t="s">
        <v>262</v>
      </c>
    </row>
    <row r="103" spans="1:50" x14ac:dyDescent="0.25">
      <c r="A103" s="1">
        <v>102</v>
      </c>
      <c r="B103" s="1"/>
      <c r="C103" s="1" t="s">
        <v>20</v>
      </c>
      <c r="D103" s="1" t="s">
        <v>21</v>
      </c>
      <c r="E103" s="1"/>
      <c r="F103" s="1"/>
      <c r="G103" s="1"/>
      <c r="H103" s="1"/>
      <c r="I103" s="1"/>
      <c r="J103" s="1"/>
      <c r="K103" s="1"/>
      <c r="L103" s="1"/>
      <c r="M103" s="1"/>
      <c r="N103" s="1"/>
      <c r="P103" s="56">
        <f t="shared" si="18"/>
        <v>2</v>
      </c>
      <c r="Q103" s="5">
        <f t="shared" si="19"/>
        <v>1.5</v>
      </c>
      <c r="S103" s="56">
        <f t="shared" si="20"/>
        <v>0</v>
      </c>
      <c r="T103" s="56">
        <f t="shared" si="21"/>
        <v>1</v>
      </c>
      <c r="U103" s="56">
        <f t="shared" si="22"/>
        <v>1</v>
      </c>
      <c r="V103" s="90">
        <f t="shared" si="23"/>
        <v>0</v>
      </c>
      <c r="W103" s="90">
        <f t="shared" si="24"/>
        <v>0</v>
      </c>
      <c r="X103" s="90">
        <f t="shared" si="25"/>
        <v>0</v>
      </c>
      <c r="Y103" s="90">
        <f t="shared" si="26"/>
        <v>0</v>
      </c>
      <c r="Z103" s="90">
        <f t="shared" si="27"/>
        <v>0</v>
      </c>
      <c r="AA103" s="90">
        <f t="shared" si="28"/>
        <v>0</v>
      </c>
      <c r="AB103" s="90">
        <f t="shared" si="29"/>
        <v>0</v>
      </c>
      <c r="AC103" s="90">
        <f t="shared" si="30"/>
        <v>0</v>
      </c>
      <c r="AD103" s="90">
        <f t="shared" si="31"/>
        <v>0</v>
      </c>
      <c r="AE103" s="90">
        <f t="shared" si="32"/>
        <v>0</v>
      </c>
      <c r="AH103" s="56">
        <f t="shared" si="33"/>
        <v>2</v>
      </c>
      <c r="AI103" s="56">
        <f t="shared" si="34"/>
        <v>2</v>
      </c>
      <c r="AJ103" s="56" t="str">
        <f t="shared" si="35"/>
        <v>Correct</v>
      </c>
      <c r="AK103" s="1" t="s">
        <v>105</v>
      </c>
      <c r="AL103" s="1">
        <v>57</v>
      </c>
      <c r="AM103" s="1" t="s">
        <v>95</v>
      </c>
      <c r="AN103" s="1" t="s">
        <v>117</v>
      </c>
      <c r="AO103" s="1" t="s">
        <v>97</v>
      </c>
      <c r="AP103" s="1"/>
      <c r="AQ103" s="1" t="s">
        <v>349</v>
      </c>
      <c r="AR103" s="1" t="s">
        <v>108</v>
      </c>
      <c r="AS103" s="1" t="s">
        <v>120</v>
      </c>
      <c r="AT103" s="1" t="s">
        <v>101</v>
      </c>
      <c r="AU103" s="1" t="s">
        <v>102</v>
      </c>
      <c r="AV103" s="1" t="s">
        <v>92</v>
      </c>
      <c r="AW103" s="1" t="s">
        <v>102</v>
      </c>
      <c r="AX103" s="1" t="s">
        <v>262</v>
      </c>
    </row>
    <row r="104" spans="1:50" x14ac:dyDescent="0.25">
      <c r="A104" s="1">
        <v>103</v>
      </c>
      <c r="B104" s="1"/>
      <c r="C104" s="1"/>
      <c r="D104" s="1"/>
      <c r="E104" s="1"/>
      <c r="F104" s="1"/>
      <c r="G104" s="1"/>
      <c r="H104" s="1"/>
      <c r="I104" s="1"/>
      <c r="J104" s="1"/>
      <c r="K104" s="1"/>
      <c r="L104" s="1"/>
      <c r="M104" s="1"/>
      <c r="N104" s="1" t="s">
        <v>30</v>
      </c>
      <c r="P104" s="56">
        <f t="shared" si="18"/>
        <v>1</v>
      </c>
      <c r="Q104" s="5">
        <f t="shared" si="19"/>
        <v>3</v>
      </c>
      <c r="S104" s="56">
        <f t="shared" si="20"/>
        <v>0</v>
      </c>
      <c r="T104" s="56">
        <f t="shared" si="21"/>
        <v>0</v>
      </c>
      <c r="U104" s="56">
        <f t="shared" si="22"/>
        <v>0</v>
      </c>
      <c r="V104" s="90">
        <f t="shared" si="23"/>
        <v>0</v>
      </c>
      <c r="W104" s="90">
        <f t="shared" si="24"/>
        <v>0</v>
      </c>
      <c r="X104" s="90">
        <f t="shared" si="25"/>
        <v>0</v>
      </c>
      <c r="Y104" s="90">
        <f t="shared" si="26"/>
        <v>0</v>
      </c>
      <c r="Z104" s="90">
        <f t="shared" si="27"/>
        <v>0</v>
      </c>
      <c r="AA104" s="90">
        <f t="shared" si="28"/>
        <v>0</v>
      </c>
      <c r="AB104" s="90">
        <f t="shared" si="29"/>
        <v>0</v>
      </c>
      <c r="AC104" s="90">
        <f t="shared" si="30"/>
        <v>0</v>
      </c>
      <c r="AD104" s="90">
        <f t="shared" si="31"/>
        <v>0</v>
      </c>
      <c r="AE104" s="90">
        <f t="shared" si="32"/>
        <v>1</v>
      </c>
      <c r="AH104" s="56">
        <f t="shared" si="33"/>
        <v>1</v>
      </c>
      <c r="AI104" s="56">
        <f t="shared" si="34"/>
        <v>1</v>
      </c>
      <c r="AJ104" s="56" t="str">
        <f t="shared" si="35"/>
        <v>Correct</v>
      </c>
      <c r="AK104" s="1" t="s">
        <v>94</v>
      </c>
      <c r="AL104" s="1">
        <v>52</v>
      </c>
      <c r="AM104" s="1" t="s">
        <v>95</v>
      </c>
      <c r="AN104" s="1" t="s">
        <v>96</v>
      </c>
      <c r="AO104" s="1" t="s">
        <v>97</v>
      </c>
      <c r="AP104" s="1" t="s">
        <v>98</v>
      </c>
      <c r="AQ104" s="1" t="s">
        <v>357</v>
      </c>
      <c r="AR104" s="1" t="s">
        <v>114</v>
      </c>
      <c r="AS104" s="1" t="s">
        <v>100</v>
      </c>
      <c r="AT104" s="1" t="s">
        <v>101</v>
      </c>
      <c r="AU104" s="1" t="s">
        <v>102</v>
      </c>
      <c r="AV104" s="1" t="s">
        <v>92</v>
      </c>
      <c r="AW104" s="1" t="s">
        <v>102</v>
      </c>
      <c r="AX104" s="1" t="s">
        <v>262</v>
      </c>
    </row>
    <row r="105" spans="1:50" x14ac:dyDescent="0.25">
      <c r="A105" s="1">
        <v>104</v>
      </c>
      <c r="B105" s="1"/>
      <c r="C105" s="1"/>
      <c r="D105" s="1"/>
      <c r="E105" s="1"/>
      <c r="F105" s="1"/>
      <c r="G105" s="1"/>
      <c r="H105" s="1"/>
      <c r="I105" s="1"/>
      <c r="J105" s="1"/>
      <c r="K105" s="1"/>
      <c r="L105" s="1"/>
      <c r="M105" s="1"/>
      <c r="N105" s="1" t="s">
        <v>30</v>
      </c>
      <c r="P105" s="56">
        <f t="shared" si="18"/>
        <v>1</v>
      </c>
      <c r="Q105" s="5">
        <f t="shared" si="19"/>
        <v>3</v>
      </c>
      <c r="S105" s="56">
        <f t="shared" si="20"/>
        <v>0</v>
      </c>
      <c r="T105" s="56">
        <f t="shared" si="21"/>
        <v>0</v>
      </c>
      <c r="U105" s="56">
        <f t="shared" si="22"/>
        <v>0</v>
      </c>
      <c r="V105" s="90">
        <f t="shared" si="23"/>
        <v>0</v>
      </c>
      <c r="W105" s="90">
        <f t="shared" si="24"/>
        <v>0</v>
      </c>
      <c r="X105" s="90">
        <f t="shared" si="25"/>
        <v>0</v>
      </c>
      <c r="Y105" s="90">
        <f t="shared" si="26"/>
        <v>0</v>
      </c>
      <c r="Z105" s="90">
        <f t="shared" si="27"/>
        <v>0</v>
      </c>
      <c r="AA105" s="90">
        <f t="shared" si="28"/>
        <v>0</v>
      </c>
      <c r="AB105" s="90">
        <f t="shared" si="29"/>
        <v>0</v>
      </c>
      <c r="AC105" s="90">
        <f t="shared" si="30"/>
        <v>0</v>
      </c>
      <c r="AD105" s="90">
        <f t="shared" si="31"/>
        <v>0</v>
      </c>
      <c r="AE105" s="90">
        <f t="shared" si="32"/>
        <v>1</v>
      </c>
      <c r="AH105" s="56">
        <f t="shared" si="33"/>
        <v>1</v>
      </c>
      <c r="AI105" s="56">
        <f t="shared" si="34"/>
        <v>1</v>
      </c>
      <c r="AJ105" s="56" t="str">
        <f t="shared" si="35"/>
        <v>Correct</v>
      </c>
      <c r="AK105" s="1" t="s">
        <v>105</v>
      </c>
      <c r="AL105" s="1">
        <v>28</v>
      </c>
      <c r="AM105" s="1" t="s">
        <v>95</v>
      </c>
      <c r="AN105" s="1" t="s">
        <v>96</v>
      </c>
      <c r="AO105" s="1" t="s">
        <v>97</v>
      </c>
      <c r="AP105" s="1" t="s">
        <v>98</v>
      </c>
      <c r="AQ105" s="1" t="s">
        <v>80</v>
      </c>
      <c r="AR105" s="1" t="s">
        <v>109</v>
      </c>
      <c r="AS105" s="1" t="s">
        <v>120</v>
      </c>
      <c r="AT105" s="1" t="s">
        <v>123</v>
      </c>
      <c r="AU105" s="1" t="s">
        <v>102</v>
      </c>
      <c r="AV105" s="1"/>
      <c r="AW105" s="1" t="s">
        <v>98</v>
      </c>
      <c r="AX105" s="1" t="s">
        <v>262</v>
      </c>
    </row>
    <row r="106" spans="1:50" x14ac:dyDescent="0.25">
      <c r="A106" s="1">
        <v>105</v>
      </c>
      <c r="B106" s="1"/>
      <c r="C106" s="1" t="s">
        <v>20</v>
      </c>
      <c r="D106" s="1"/>
      <c r="E106" s="1"/>
      <c r="F106" s="1"/>
      <c r="G106" s="1"/>
      <c r="H106" s="1"/>
      <c r="I106" s="1"/>
      <c r="J106" s="1" t="s">
        <v>26</v>
      </c>
      <c r="K106" s="1"/>
      <c r="L106" s="1"/>
      <c r="M106" s="1"/>
      <c r="N106" s="1"/>
      <c r="P106" s="56">
        <f t="shared" si="18"/>
        <v>2</v>
      </c>
      <c r="Q106" s="5">
        <f t="shared" si="19"/>
        <v>1.5</v>
      </c>
      <c r="S106" s="56">
        <f t="shared" si="20"/>
        <v>0</v>
      </c>
      <c r="T106" s="56">
        <f t="shared" si="21"/>
        <v>1</v>
      </c>
      <c r="U106" s="56">
        <f t="shared" si="22"/>
        <v>0</v>
      </c>
      <c r="V106" s="90">
        <f t="shared" si="23"/>
        <v>0</v>
      </c>
      <c r="W106" s="90">
        <f t="shared" si="24"/>
        <v>0</v>
      </c>
      <c r="X106" s="90">
        <f t="shared" si="25"/>
        <v>0</v>
      </c>
      <c r="Y106" s="90">
        <f t="shared" si="26"/>
        <v>0</v>
      </c>
      <c r="Z106" s="90">
        <f t="shared" si="27"/>
        <v>0</v>
      </c>
      <c r="AA106" s="90">
        <f t="shared" si="28"/>
        <v>1</v>
      </c>
      <c r="AB106" s="90">
        <f t="shared" si="29"/>
        <v>0</v>
      </c>
      <c r="AC106" s="90">
        <f t="shared" si="30"/>
        <v>0</v>
      </c>
      <c r="AD106" s="90">
        <f t="shared" si="31"/>
        <v>0</v>
      </c>
      <c r="AE106" s="90">
        <f t="shared" si="32"/>
        <v>0</v>
      </c>
      <c r="AH106" s="56">
        <f t="shared" si="33"/>
        <v>2</v>
      </c>
      <c r="AI106" s="56">
        <f t="shared" si="34"/>
        <v>2</v>
      </c>
      <c r="AJ106" s="56" t="str">
        <f t="shared" si="35"/>
        <v>Correct</v>
      </c>
      <c r="AK106" s="1" t="s">
        <v>105</v>
      </c>
      <c r="AL106" s="1"/>
      <c r="AM106" s="1" t="s">
        <v>121</v>
      </c>
      <c r="AN106" s="1" t="s">
        <v>161</v>
      </c>
      <c r="AO106" s="1" t="s">
        <v>97</v>
      </c>
      <c r="AP106" s="1" t="s">
        <v>98</v>
      </c>
      <c r="AQ106" s="1" t="s">
        <v>349</v>
      </c>
      <c r="AR106" s="1" t="s">
        <v>109</v>
      </c>
      <c r="AS106" s="1" t="s">
        <v>153</v>
      </c>
      <c r="AT106" s="1" t="s">
        <v>135</v>
      </c>
      <c r="AU106" s="1" t="s">
        <v>102</v>
      </c>
      <c r="AV106" s="1" t="s">
        <v>92</v>
      </c>
      <c r="AW106" s="1" t="s">
        <v>98</v>
      </c>
      <c r="AX106" s="1" t="s">
        <v>262</v>
      </c>
    </row>
    <row r="107" spans="1:50" x14ac:dyDescent="0.25">
      <c r="A107" s="1">
        <v>106</v>
      </c>
      <c r="B107" s="1" t="s">
        <v>19</v>
      </c>
      <c r="C107" s="1"/>
      <c r="D107" s="1"/>
      <c r="E107" s="1"/>
      <c r="F107" s="1"/>
      <c r="G107" s="1"/>
      <c r="H107" s="1" t="s">
        <v>25</v>
      </c>
      <c r="I107" s="1" t="s">
        <v>267</v>
      </c>
      <c r="J107" s="1"/>
      <c r="K107" s="1"/>
      <c r="L107" s="1"/>
      <c r="M107" s="1"/>
      <c r="N107" s="1"/>
      <c r="P107" s="56">
        <f t="shared" si="18"/>
        <v>3</v>
      </c>
      <c r="Q107" s="5">
        <f t="shared" si="19"/>
        <v>1</v>
      </c>
      <c r="S107" s="56">
        <f t="shared" si="20"/>
        <v>1</v>
      </c>
      <c r="T107" s="56">
        <f t="shared" si="21"/>
        <v>0</v>
      </c>
      <c r="U107" s="56">
        <f t="shared" si="22"/>
        <v>0</v>
      </c>
      <c r="V107" s="90">
        <f t="shared" si="23"/>
        <v>0</v>
      </c>
      <c r="W107" s="90">
        <f t="shared" si="24"/>
        <v>0</v>
      </c>
      <c r="X107" s="90">
        <f t="shared" si="25"/>
        <v>0</v>
      </c>
      <c r="Y107" s="90">
        <f t="shared" si="26"/>
        <v>1</v>
      </c>
      <c r="Z107" s="90">
        <f t="shared" si="27"/>
        <v>1</v>
      </c>
      <c r="AA107" s="90">
        <f t="shared" si="28"/>
        <v>0</v>
      </c>
      <c r="AB107" s="90">
        <f t="shared" si="29"/>
        <v>0</v>
      </c>
      <c r="AC107" s="90">
        <f t="shared" si="30"/>
        <v>0</v>
      </c>
      <c r="AD107" s="90">
        <f t="shared" si="31"/>
        <v>0</v>
      </c>
      <c r="AE107" s="90">
        <f t="shared" si="32"/>
        <v>0</v>
      </c>
      <c r="AH107" s="56">
        <f t="shared" si="33"/>
        <v>3</v>
      </c>
      <c r="AI107" s="56">
        <f t="shared" si="34"/>
        <v>3</v>
      </c>
      <c r="AJ107" s="56" t="str">
        <f t="shared" si="35"/>
        <v>Correct</v>
      </c>
      <c r="AK107" s="1" t="s">
        <v>94</v>
      </c>
      <c r="AL107" s="1">
        <v>13</v>
      </c>
      <c r="AM107" s="1" t="s">
        <v>95</v>
      </c>
      <c r="AN107" s="1" t="s">
        <v>117</v>
      </c>
      <c r="AO107" s="1" t="s">
        <v>97</v>
      </c>
      <c r="AP107" s="1" t="s">
        <v>98</v>
      </c>
      <c r="AQ107" s="1" t="s">
        <v>80</v>
      </c>
      <c r="AR107" s="1"/>
      <c r="AS107" s="1" t="s">
        <v>133</v>
      </c>
      <c r="AT107" s="1" t="s">
        <v>136</v>
      </c>
      <c r="AU107" s="1" t="s">
        <v>102</v>
      </c>
      <c r="AV107" s="1" t="s">
        <v>92</v>
      </c>
      <c r="AW107" s="1" t="s">
        <v>102</v>
      </c>
      <c r="AX107" s="1" t="s">
        <v>262</v>
      </c>
    </row>
    <row r="108" spans="1:50" x14ac:dyDescent="0.25">
      <c r="A108" s="1">
        <v>107</v>
      </c>
      <c r="B108" s="1"/>
      <c r="C108" s="1"/>
      <c r="D108" s="1"/>
      <c r="E108" s="1"/>
      <c r="F108" s="1"/>
      <c r="G108" s="1"/>
      <c r="H108" s="1"/>
      <c r="I108" s="1" t="s">
        <v>267</v>
      </c>
      <c r="J108" s="1" t="s">
        <v>26</v>
      </c>
      <c r="K108" s="1"/>
      <c r="L108" s="1"/>
      <c r="M108" s="1"/>
      <c r="N108" s="1" t="s">
        <v>30</v>
      </c>
      <c r="P108" s="56">
        <f t="shared" si="18"/>
        <v>3</v>
      </c>
      <c r="Q108" s="5">
        <f t="shared" si="19"/>
        <v>1</v>
      </c>
      <c r="S108" s="56">
        <f t="shared" si="20"/>
        <v>0</v>
      </c>
      <c r="T108" s="56">
        <f t="shared" si="21"/>
        <v>0</v>
      </c>
      <c r="U108" s="56">
        <f t="shared" si="22"/>
        <v>0</v>
      </c>
      <c r="V108" s="90">
        <f t="shared" si="23"/>
        <v>0</v>
      </c>
      <c r="W108" s="90">
        <f t="shared" si="24"/>
        <v>0</v>
      </c>
      <c r="X108" s="90">
        <f t="shared" si="25"/>
        <v>0</v>
      </c>
      <c r="Y108" s="90">
        <f t="shared" si="26"/>
        <v>0</v>
      </c>
      <c r="Z108" s="90">
        <f t="shared" si="27"/>
        <v>1</v>
      </c>
      <c r="AA108" s="90">
        <f t="shared" si="28"/>
        <v>1</v>
      </c>
      <c r="AB108" s="90">
        <f t="shared" si="29"/>
        <v>0</v>
      </c>
      <c r="AC108" s="90">
        <f t="shared" si="30"/>
        <v>0</v>
      </c>
      <c r="AD108" s="90">
        <f t="shared" si="31"/>
        <v>0</v>
      </c>
      <c r="AE108" s="90">
        <f t="shared" si="32"/>
        <v>1</v>
      </c>
      <c r="AH108" s="56">
        <f t="shared" si="33"/>
        <v>3</v>
      </c>
      <c r="AI108" s="56">
        <f t="shared" si="34"/>
        <v>3</v>
      </c>
      <c r="AJ108" s="56" t="str">
        <f t="shared" si="35"/>
        <v>Correct</v>
      </c>
      <c r="AK108" s="1" t="s">
        <v>94</v>
      </c>
      <c r="AL108" s="1">
        <v>63</v>
      </c>
      <c r="AM108" s="1" t="s">
        <v>95</v>
      </c>
      <c r="AN108" s="1" t="s">
        <v>131</v>
      </c>
      <c r="AO108" s="1" t="s">
        <v>160</v>
      </c>
      <c r="AP108" s="1" t="s">
        <v>98</v>
      </c>
      <c r="AQ108" s="1" t="s">
        <v>353</v>
      </c>
      <c r="AR108" s="1" t="s">
        <v>114</v>
      </c>
      <c r="AS108" s="1" t="s">
        <v>110</v>
      </c>
      <c r="AT108" s="1" t="s">
        <v>101</v>
      </c>
      <c r="AU108" s="1" t="s">
        <v>102</v>
      </c>
      <c r="AV108" s="1" t="s">
        <v>91</v>
      </c>
      <c r="AW108" s="1" t="s">
        <v>102</v>
      </c>
      <c r="AX108" s="1" t="s">
        <v>262</v>
      </c>
    </row>
    <row r="109" spans="1:50" x14ac:dyDescent="0.25">
      <c r="A109" s="1">
        <v>108</v>
      </c>
      <c r="B109" s="1"/>
      <c r="C109" s="1"/>
      <c r="D109" s="1"/>
      <c r="E109" s="1" t="s">
        <v>22</v>
      </c>
      <c r="F109" s="1"/>
      <c r="G109" s="1"/>
      <c r="H109" s="1"/>
      <c r="I109" s="1"/>
      <c r="J109" s="1"/>
      <c r="K109" s="1" t="s">
        <v>27</v>
      </c>
      <c r="L109" s="1"/>
      <c r="M109" s="1" t="s">
        <v>29</v>
      </c>
      <c r="N109" s="1"/>
      <c r="P109" s="56">
        <f t="shared" si="18"/>
        <v>3</v>
      </c>
      <c r="Q109" s="5">
        <f t="shared" si="19"/>
        <v>1</v>
      </c>
      <c r="S109" s="56">
        <f t="shared" si="20"/>
        <v>0</v>
      </c>
      <c r="T109" s="56">
        <f t="shared" si="21"/>
        <v>0</v>
      </c>
      <c r="U109" s="56">
        <f t="shared" si="22"/>
        <v>0</v>
      </c>
      <c r="V109" s="90">
        <f t="shared" si="23"/>
        <v>1</v>
      </c>
      <c r="W109" s="90">
        <f t="shared" si="24"/>
        <v>0</v>
      </c>
      <c r="X109" s="90">
        <f t="shared" si="25"/>
        <v>0</v>
      </c>
      <c r="Y109" s="90">
        <f t="shared" si="26"/>
        <v>0</v>
      </c>
      <c r="Z109" s="90">
        <f t="shared" si="27"/>
        <v>0</v>
      </c>
      <c r="AA109" s="90">
        <f t="shared" si="28"/>
        <v>0</v>
      </c>
      <c r="AB109" s="90">
        <f t="shared" si="29"/>
        <v>1</v>
      </c>
      <c r="AC109" s="90">
        <f t="shared" si="30"/>
        <v>0</v>
      </c>
      <c r="AD109" s="90">
        <f t="shared" si="31"/>
        <v>1</v>
      </c>
      <c r="AE109" s="90">
        <f t="shared" si="32"/>
        <v>0</v>
      </c>
      <c r="AH109" s="56">
        <f t="shared" si="33"/>
        <v>3</v>
      </c>
      <c r="AI109" s="56">
        <f t="shared" si="34"/>
        <v>3</v>
      </c>
      <c r="AJ109" s="56" t="str">
        <f t="shared" si="35"/>
        <v>Correct</v>
      </c>
      <c r="AK109" s="1" t="s">
        <v>105</v>
      </c>
      <c r="AL109" s="1">
        <v>16</v>
      </c>
      <c r="AM109" s="1" t="s">
        <v>95</v>
      </c>
      <c r="AN109" s="1" t="s">
        <v>117</v>
      </c>
      <c r="AO109" s="1" t="s">
        <v>97</v>
      </c>
      <c r="AP109" s="1" t="s">
        <v>98</v>
      </c>
      <c r="AQ109" s="1" t="s">
        <v>80</v>
      </c>
      <c r="AR109" s="1"/>
      <c r="AS109" s="1" t="s">
        <v>133</v>
      </c>
      <c r="AT109" s="1" t="s">
        <v>136</v>
      </c>
      <c r="AU109" s="1" t="s">
        <v>102</v>
      </c>
      <c r="AV109" s="1"/>
      <c r="AW109" s="1" t="s">
        <v>102</v>
      </c>
      <c r="AX109" s="1" t="s">
        <v>262</v>
      </c>
    </row>
    <row r="110" spans="1:50" x14ac:dyDescent="0.25">
      <c r="A110" s="1">
        <v>109</v>
      </c>
      <c r="B110" s="1"/>
      <c r="C110" s="1"/>
      <c r="D110" s="1"/>
      <c r="E110" s="1"/>
      <c r="F110" s="1"/>
      <c r="G110" s="1"/>
      <c r="H110" s="1"/>
      <c r="I110" s="1"/>
      <c r="J110" s="1" t="s">
        <v>26</v>
      </c>
      <c r="K110" s="1"/>
      <c r="L110" s="1"/>
      <c r="M110" s="1"/>
      <c r="N110" s="1"/>
      <c r="P110" s="56">
        <f t="shared" si="18"/>
        <v>1</v>
      </c>
      <c r="Q110" s="5">
        <f t="shared" si="19"/>
        <v>3</v>
      </c>
      <c r="S110" s="56">
        <f t="shared" si="20"/>
        <v>0</v>
      </c>
      <c r="T110" s="56">
        <f t="shared" si="21"/>
        <v>0</v>
      </c>
      <c r="U110" s="56">
        <f t="shared" si="22"/>
        <v>0</v>
      </c>
      <c r="V110" s="90">
        <f t="shared" si="23"/>
        <v>0</v>
      </c>
      <c r="W110" s="90">
        <f t="shared" si="24"/>
        <v>0</v>
      </c>
      <c r="X110" s="90">
        <f t="shared" si="25"/>
        <v>0</v>
      </c>
      <c r="Y110" s="90">
        <f t="shared" si="26"/>
        <v>0</v>
      </c>
      <c r="Z110" s="90">
        <f t="shared" si="27"/>
        <v>0</v>
      </c>
      <c r="AA110" s="90">
        <f t="shared" si="28"/>
        <v>1</v>
      </c>
      <c r="AB110" s="90">
        <f t="shared" si="29"/>
        <v>0</v>
      </c>
      <c r="AC110" s="90">
        <f t="shared" si="30"/>
        <v>0</v>
      </c>
      <c r="AD110" s="90">
        <f t="shared" si="31"/>
        <v>0</v>
      </c>
      <c r="AE110" s="90">
        <f t="shared" si="32"/>
        <v>0</v>
      </c>
      <c r="AH110" s="56">
        <f t="shared" si="33"/>
        <v>1</v>
      </c>
      <c r="AI110" s="56">
        <f t="shared" si="34"/>
        <v>1</v>
      </c>
      <c r="AJ110" s="56" t="str">
        <f t="shared" si="35"/>
        <v>Correct</v>
      </c>
      <c r="AK110" s="1" t="s">
        <v>94</v>
      </c>
      <c r="AL110" s="1">
        <v>55</v>
      </c>
      <c r="AM110" s="1" t="s">
        <v>95</v>
      </c>
      <c r="AN110" s="1" t="s">
        <v>117</v>
      </c>
      <c r="AO110" s="1" t="s">
        <v>97</v>
      </c>
      <c r="AP110" s="1"/>
      <c r="AQ110" s="1" t="s">
        <v>88</v>
      </c>
      <c r="AR110" s="1"/>
      <c r="AS110" s="1" t="s">
        <v>100</v>
      </c>
      <c r="AT110" s="1" t="s">
        <v>101</v>
      </c>
      <c r="AU110" s="1" t="s">
        <v>102</v>
      </c>
      <c r="AV110" s="1"/>
      <c r="AW110" s="1" t="s">
        <v>102</v>
      </c>
      <c r="AX110" s="1" t="s">
        <v>262</v>
      </c>
    </row>
    <row r="111" spans="1:50" x14ac:dyDescent="0.25">
      <c r="A111" s="1">
        <v>110</v>
      </c>
      <c r="B111" s="1"/>
      <c r="C111" s="1"/>
      <c r="D111" s="1" t="s">
        <v>21</v>
      </c>
      <c r="E111" s="1"/>
      <c r="F111" s="1"/>
      <c r="G111" s="1"/>
      <c r="H111" s="1"/>
      <c r="I111" s="1"/>
      <c r="J111" s="1" t="s">
        <v>26</v>
      </c>
      <c r="K111" s="1"/>
      <c r="L111" s="1"/>
      <c r="M111" s="1"/>
      <c r="N111" s="1" t="s">
        <v>30</v>
      </c>
      <c r="P111" s="56">
        <f t="shared" si="18"/>
        <v>3</v>
      </c>
      <c r="Q111" s="5">
        <f t="shared" si="19"/>
        <v>1</v>
      </c>
      <c r="S111" s="56">
        <f t="shared" si="20"/>
        <v>0</v>
      </c>
      <c r="T111" s="56">
        <f t="shared" si="21"/>
        <v>0</v>
      </c>
      <c r="U111" s="56">
        <f t="shared" si="22"/>
        <v>1</v>
      </c>
      <c r="V111" s="90">
        <f t="shared" si="23"/>
        <v>0</v>
      </c>
      <c r="W111" s="90">
        <f t="shared" si="24"/>
        <v>0</v>
      </c>
      <c r="X111" s="90">
        <f t="shared" si="25"/>
        <v>0</v>
      </c>
      <c r="Y111" s="90">
        <f t="shared" si="26"/>
        <v>0</v>
      </c>
      <c r="Z111" s="90">
        <f t="shared" si="27"/>
        <v>0</v>
      </c>
      <c r="AA111" s="90">
        <f t="shared" si="28"/>
        <v>1</v>
      </c>
      <c r="AB111" s="90">
        <f t="shared" si="29"/>
        <v>0</v>
      </c>
      <c r="AC111" s="90">
        <f t="shared" si="30"/>
        <v>0</v>
      </c>
      <c r="AD111" s="90">
        <f t="shared" si="31"/>
        <v>0</v>
      </c>
      <c r="AE111" s="90">
        <f t="shared" si="32"/>
        <v>1</v>
      </c>
      <c r="AH111" s="56">
        <f t="shared" si="33"/>
        <v>3</v>
      </c>
      <c r="AI111" s="56">
        <f t="shared" si="34"/>
        <v>3</v>
      </c>
      <c r="AJ111" s="56" t="str">
        <f t="shared" si="35"/>
        <v>Correct</v>
      </c>
      <c r="AK111" s="1" t="s">
        <v>94</v>
      </c>
      <c r="AL111" s="1">
        <v>48</v>
      </c>
      <c r="AM111" s="1" t="s">
        <v>95</v>
      </c>
      <c r="AN111" s="1" t="s">
        <v>96</v>
      </c>
      <c r="AO111" s="1" t="s">
        <v>97</v>
      </c>
      <c r="AP111" s="1" t="s">
        <v>98</v>
      </c>
      <c r="AQ111" s="1" t="s">
        <v>349</v>
      </c>
      <c r="AR111" s="1" t="s">
        <v>109</v>
      </c>
      <c r="AS111" s="1" t="s">
        <v>110</v>
      </c>
      <c r="AT111" s="1" t="s">
        <v>123</v>
      </c>
      <c r="AU111" s="1" t="s">
        <v>98</v>
      </c>
      <c r="AV111" s="1" t="s">
        <v>93</v>
      </c>
      <c r="AW111" s="1" t="s">
        <v>98</v>
      </c>
      <c r="AX111" s="1" t="s">
        <v>262</v>
      </c>
    </row>
    <row r="112" spans="1:50" x14ac:dyDescent="0.25">
      <c r="A112" s="1">
        <v>111</v>
      </c>
      <c r="B112" s="1"/>
      <c r="C112" s="1"/>
      <c r="D112" s="1" t="s">
        <v>21</v>
      </c>
      <c r="E112" s="1"/>
      <c r="F112" s="1"/>
      <c r="G112" s="1"/>
      <c r="H112" s="1"/>
      <c r="I112" s="1"/>
      <c r="J112" s="1" t="s">
        <v>26</v>
      </c>
      <c r="K112" s="1"/>
      <c r="L112" s="1"/>
      <c r="M112" s="1"/>
      <c r="N112" s="1" t="s">
        <v>30</v>
      </c>
      <c r="P112" s="56">
        <f t="shared" si="18"/>
        <v>3</v>
      </c>
      <c r="Q112" s="5">
        <f t="shared" si="19"/>
        <v>1</v>
      </c>
      <c r="S112" s="56">
        <f t="shared" si="20"/>
        <v>0</v>
      </c>
      <c r="T112" s="56">
        <f t="shared" si="21"/>
        <v>0</v>
      </c>
      <c r="U112" s="56">
        <f t="shared" si="22"/>
        <v>1</v>
      </c>
      <c r="V112" s="90">
        <f t="shared" si="23"/>
        <v>0</v>
      </c>
      <c r="W112" s="90">
        <f t="shared" si="24"/>
        <v>0</v>
      </c>
      <c r="X112" s="90">
        <f t="shared" si="25"/>
        <v>0</v>
      </c>
      <c r="Y112" s="90">
        <f t="shared" si="26"/>
        <v>0</v>
      </c>
      <c r="Z112" s="90">
        <f t="shared" si="27"/>
        <v>0</v>
      </c>
      <c r="AA112" s="90">
        <f t="shared" si="28"/>
        <v>1</v>
      </c>
      <c r="AB112" s="90">
        <f t="shared" si="29"/>
        <v>0</v>
      </c>
      <c r="AC112" s="90">
        <f t="shared" si="30"/>
        <v>0</v>
      </c>
      <c r="AD112" s="90">
        <f t="shared" si="31"/>
        <v>0</v>
      </c>
      <c r="AE112" s="90">
        <f t="shared" si="32"/>
        <v>1</v>
      </c>
      <c r="AH112" s="56">
        <f t="shared" si="33"/>
        <v>3</v>
      </c>
      <c r="AI112" s="56">
        <f t="shared" si="34"/>
        <v>3</v>
      </c>
      <c r="AJ112" s="56" t="str">
        <f t="shared" si="35"/>
        <v>Correct</v>
      </c>
      <c r="AK112" s="1" t="s">
        <v>94</v>
      </c>
      <c r="AL112" s="1">
        <v>48</v>
      </c>
      <c r="AM112" s="1" t="s">
        <v>95</v>
      </c>
      <c r="AN112" s="1"/>
      <c r="AO112" s="1"/>
      <c r="AP112" s="1"/>
      <c r="AQ112" s="1"/>
      <c r="AR112" s="1"/>
      <c r="AS112" s="1"/>
      <c r="AT112" s="1"/>
      <c r="AU112" s="1"/>
      <c r="AV112" s="1"/>
      <c r="AW112" s="1"/>
      <c r="AX112" s="1" t="s">
        <v>262</v>
      </c>
    </row>
    <row r="113" spans="1:50" x14ac:dyDescent="0.25">
      <c r="A113" s="1">
        <v>112</v>
      </c>
      <c r="B113" s="1" t="s">
        <v>19</v>
      </c>
      <c r="C113" s="1"/>
      <c r="D113" s="1"/>
      <c r="E113" s="1"/>
      <c r="F113" s="1"/>
      <c r="G113" s="1"/>
      <c r="H113" s="1"/>
      <c r="I113" s="1"/>
      <c r="J113" s="1"/>
      <c r="K113" s="1"/>
      <c r="L113" s="1"/>
      <c r="M113" s="1"/>
      <c r="N113" s="1"/>
      <c r="P113" s="56">
        <f t="shared" si="18"/>
        <v>1</v>
      </c>
      <c r="Q113" s="5">
        <f t="shared" si="19"/>
        <v>3</v>
      </c>
      <c r="S113" s="56">
        <f t="shared" si="20"/>
        <v>1</v>
      </c>
      <c r="T113" s="56">
        <f t="shared" si="21"/>
        <v>0</v>
      </c>
      <c r="U113" s="56">
        <f t="shared" si="22"/>
        <v>0</v>
      </c>
      <c r="V113" s="90">
        <f t="shared" si="23"/>
        <v>0</v>
      </c>
      <c r="W113" s="90">
        <f t="shared" si="24"/>
        <v>0</v>
      </c>
      <c r="X113" s="90">
        <f t="shared" si="25"/>
        <v>0</v>
      </c>
      <c r="Y113" s="90">
        <f t="shared" si="26"/>
        <v>0</v>
      </c>
      <c r="Z113" s="90">
        <f t="shared" si="27"/>
        <v>0</v>
      </c>
      <c r="AA113" s="90">
        <f t="shared" si="28"/>
        <v>0</v>
      </c>
      <c r="AB113" s="90">
        <f t="shared" si="29"/>
        <v>0</v>
      </c>
      <c r="AC113" s="90">
        <f t="shared" si="30"/>
        <v>0</v>
      </c>
      <c r="AD113" s="90">
        <f t="shared" si="31"/>
        <v>0</v>
      </c>
      <c r="AE113" s="90">
        <f t="shared" si="32"/>
        <v>0</v>
      </c>
      <c r="AH113" s="56">
        <f t="shared" si="33"/>
        <v>1</v>
      </c>
      <c r="AI113" s="56">
        <f t="shared" si="34"/>
        <v>1</v>
      </c>
      <c r="AJ113" s="56" t="str">
        <f t="shared" si="35"/>
        <v>Correct</v>
      </c>
      <c r="AK113" s="1" t="s">
        <v>94</v>
      </c>
      <c r="AL113" s="1"/>
      <c r="AM113" s="1" t="s">
        <v>95</v>
      </c>
      <c r="AN113" s="1" t="s">
        <v>117</v>
      </c>
      <c r="AO113" s="1" t="s">
        <v>97</v>
      </c>
      <c r="AP113" s="1" t="s">
        <v>98</v>
      </c>
      <c r="AQ113" s="1" t="s">
        <v>349</v>
      </c>
      <c r="AR113" s="1"/>
      <c r="AS113" s="1" t="s">
        <v>110</v>
      </c>
      <c r="AT113" s="1" t="s">
        <v>101</v>
      </c>
      <c r="AU113" s="1" t="s">
        <v>102</v>
      </c>
      <c r="AV113" s="1" t="s">
        <v>90</v>
      </c>
      <c r="AW113" s="1" t="s">
        <v>98</v>
      </c>
      <c r="AX113" s="1" t="s">
        <v>262</v>
      </c>
    </row>
    <row r="114" spans="1:50" x14ac:dyDescent="0.25">
      <c r="A114" s="1">
        <v>113</v>
      </c>
      <c r="B114" s="1"/>
      <c r="C114" s="1"/>
      <c r="D114" s="1"/>
      <c r="E114" s="1"/>
      <c r="F114" s="1"/>
      <c r="G114" s="1"/>
      <c r="H114" s="1"/>
      <c r="I114" s="1"/>
      <c r="J114" s="1"/>
      <c r="K114" s="1"/>
      <c r="L114" s="1"/>
      <c r="M114" s="1"/>
      <c r="N114" s="1" t="s">
        <v>30</v>
      </c>
      <c r="P114" s="56">
        <f t="shared" si="18"/>
        <v>1</v>
      </c>
      <c r="Q114" s="5">
        <f t="shared" si="19"/>
        <v>3</v>
      </c>
      <c r="S114" s="56">
        <f t="shared" si="20"/>
        <v>0</v>
      </c>
      <c r="T114" s="56">
        <f t="shared" si="21"/>
        <v>0</v>
      </c>
      <c r="U114" s="56">
        <f t="shared" si="22"/>
        <v>0</v>
      </c>
      <c r="V114" s="90">
        <f t="shared" si="23"/>
        <v>0</v>
      </c>
      <c r="W114" s="90">
        <f t="shared" si="24"/>
        <v>0</v>
      </c>
      <c r="X114" s="90">
        <f t="shared" si="25"/>
        <v>0</v>
      </c>
      <c r="Y114" s="90">
        <f t="shared" si="26"/>
        <v>0</v>
      </c>
      <c r="Z114" s="90">
        <f t="shared" si="27"/>
        <v>0</v>
      </c>
      <c r="AA114" s="90">
        <f t="shared" si="28"/>
        <v>0</v>
      </c>
      <c r="AB114" s="90">
        <f t="shared" si="29"/>
        <v>0</v>
      </c>
      <c r="AC114" s="90">
        <f t="shared" si="30"/>
        <v>0</v>
      </c>
      <c r="AD114" s="90">
        <f t="shared" si="31"/>
        <v>0</v>
      </c>
      <c r="AE114" s="90">
        <f t="shared" si="32"/>
        <v>1</v>
      </c>
      <c r="AH114" s="56">
        <f t="shared" si="33"/>
        <v>1</v>
      </c>
      <c r="AI114" s="56">
        <f t="shared" si="34"/>
        <v>1</v>
      </c>
      <c r="AJ114" s="56" t="str">
        <f t="shared" si="35"/>
        <v>Correct</v>
      </c>
      <c r="AK114" s="1" t="s">
        <v>94</v>
      </c>
      <c r="AL114" s="1">
        <v>73</v>
      </c>
      <c r="AM114" s="1" t="s">
        <v>95</v>
      </c>
      <c r="AN114" s="1" t="s">
        <v>96</v>
      </c>
      <c r="AO114" s="1" t="s">
        <v>160</v>
      </c>
      <c r="AP114" s="1"/>
      <c r="AQ114" s="1" t="s">
        <v>349</v>
      </c>
      <c r="AR114" s="1" t="s">
        <v>112</v>
      </c>
      <c r="AS114" s="1" t="s">
        <v>110</v>
      </c>
      <c r="AT114" s="1" t="s">
        <v>104</v>
      </c>
      <c r="AU114" s="1" t="s">
        <v>102</v>
      </c>
      <c r="AV114" s="1" t="s">
        <v>91</v>
      </c>
      <c r="AW114" s="1" t="s">
        <v>98</v>
      </c>
      <c r="AX114" s="1" t="s">
        <v>262</v>
      </c>
    </row>
    <row r="115" spans="1:50" x14ac:dyDescent="0.25">
      <c r="A115" s="1">
        <v>114</v>
      </c>
      <c r="B115" s="1"/>
      <c r="C115" s="1"/>
      <c r="D115" s="1"/>
      <c r="E115" s="1"/>
      <c r="F115" s="1"/>
      <c r="G115" s="1"/>
      <c r="H115" s="1"/>
      <c r="I115" s="1"/>
      <c r="J115" s="1"/>
      <c r="K115" s="1" t="s">
        <v>27</v>
      </c>
      <c r="L115" s="1"/>
      <c r="M115" s="1"/>
      <c r="N115" s="1"/>
      <c r="P115" s="56">
        <f t="shared" si="18"/>
        <v>1</v>
      </c>
      <c r="Q115" s="5">
        <f t="shared" si="19"/>
        <v>3</v>
      </c>
      <c r="S115" s="56">
        <f t="shared" si="20"/>
        <v>0</v>
      </c>
      <c r="T115" s="56">
        <f t="shared" si="21"/>
        <v>0</v>
      </c>
      <c r="U115" s="56">
        <f t="shared" si="22"/>
        <v>0</v>
      </c>
      <c r="V115" s="90">
        <f t="shared" si="23"/>
        <v>0</v>
      </c>
      <c r="W115" s="90">
        <f t="shared" si="24"/>
        <v>0</v>
      </c>
      <c r="X115" s="90">
        <f t="shared" si="25"/>
        <v>0</v>
      </c>
      <c r="Y115" s="90">
        <f t="shared" si="26"/>
        <v>0</v>
      </c>
      <c r="Z115" s="90">
        <f t="shared" si="27"/>
        <v>0</v>
      </c>
      <c r="AA115" s="90">
        <f t="shared" si="28"/>
        <v>0</v>
      </c>
      <c r="AB115" s="90">
        <f t="shared" si="29"/>
        <v>1</v>
      </c>
      <c r="AC115" s="90">
        <f t="shared" si="30"/>
        <v>0</v>
      </c>
      <c r="AD115" s="90">
        <f t="shared" si="31"/>
        <v>0</v>
      </c>
      <c r="AE115" s="90">
        <f t="shared" si="32"/>
        <v>0</v>
      </c>
      <c r="AH115" s="56">
        <f t="shared" si="33"/>
        <v>1</v>
      </c>
      <c r="AI115" s="56">
        <f t="shared" si="34"/>
        <v>1</v>
      </c>
      <c r="AJ115" s="56" t="str">
        <f t="shared" si="35"/>
        <v>Correct</v>
      </c>
      <c r="AK115" s="1" t="s">
        <v>94</v>
      </c>
      <c r="AL115" s="1">
        <v>31</v>
      </c>
      <c r="AM115" s="1" t="s">
        <v>95</v>
      </c>
      <c r="AN115" s="1" t="s">
        <v>117</v>
      </c>
      <c r="AO115" s="1" t="s">
        <v>97</v>
      </c>
      <c r="AP115" s="1" t="s">
        <v>98</v>
      </c>
      <c r="AQ115" s="1" t="s">
        <v>349</v>
      </c>
      <c r="AR115" s="1"/>
      <c r="AS115" s="1" t="s">
        <v>110</v>
      </c>
      <c r="AT115" s="1" t="s">
        <v>125</v>
      </c>
      <c r="AU115" s="1" t="s">
        <v>98</v>
      </c>
      <c r="AV115" s="1"/>
      <c r="AW115" s="1" t="s">
        <v>102</v>
      </c>
      <c r="AX115" s="1" t="s">
        <v>262</v>
      </c>
    </row>
    <row r="116" spans="1:50" x14ac:dyDescent="0.25">
      <c r="A116" s="1">
        <v>115</v>
      </c>
      <c r="B116" s="1"/>
      <c r="C116" s="1" t="s">
        <v>20</v>
      </c>
      <c r="D116" s="1"/>
      <c r="E116" s="1" t="s">
        <v>22</v>
      </c>
      <c r="F116" s="1"/>
      <c r="G116" s="1"/>
      <c r="H116" s="1" t="s">
        <v>25</v>
      </c>
      <c r="I116" s="1"/>
      <c r="J116" s="1"/>
      <c r="K116" s="1"/>
      <c r="L116" s="1"/>
      <c r="M116" s="1"/>
      <c r="N116" s="1"/>
      <c r="P116" s="56">
        <f t="shared" si="18"/>
        <v>3</v>
      </c>
      <c r="Q116" s="5">
        <f t="shared" si="19"/>
        <v>1</v>
      </c>
      <c r="S116" s="56">
        <f t="shared" si="20"/>
        <v>0</v>
      </c>
      <c r="T116" s="56">
        <f t="shared" si="21"/>
        <v>1</v>
      </c>
      <c r="U116" s="56">
        <f t="shared" si="22"/>
        <v>0</v>
      </c>
      <c r="V116" s="90">
        <f t="shared" si="23"/>
        <v>1</v>
      </c>
      <c r="W116" s="90">
        <f t="shared" si="24"/>
        <v>0</v>
      </c>
      <c r="X116" s="90">
        <f t="shared" si="25"/>
        <v>0</v>
      </c>
      <c r="Y116" s="90">
        <f t="shared" si="26"/>
        <v>1</v>
      </c>
      <c r="Z116" s="90">
        <f t="shared" si="27"/>
        <v>0</v>
      </c>
      <c r="AA116" s="90">
        <f t="shared" si="28"/>
        <v>0</v>
      </c>
      <c r="AB116" s="90">
        <f t="shared" si="29"/>
        <v>0</v>
      </c>
      <c r="AC116" s="90">
        <f t="shared" si="30"/>
        <v>0</v>
      </c>
      <c r="AD116" s="90">
        <f t="shared" si="31"/>
        <v>0</v>
      </c>
      <c r="AE116" s="90">
        <f t="shared" si="32"/>
        <v>0</v>
      </c>
      <c r="AH116" s="56">
        <f t="shared" si="33"/>
        <v>3</v>
      </c>
      <c r="AI116" s="56">
        <f t="shared" si="34"/>
        <v>3</v>
      </c>
      <c r="AJ116" s="56" t="str">
        <f t="shared" si="35"/>
        <v>Correct</v>
      </c>
      <c r="AK116" s="1" t="s">
        <v>94</v>
      </c>
      <c r="AL116" s="1">
        <v>47</v>
      </c>
      <c r="AM116" s="1" t="s">
        <v>95</v>
      </c>
      <c r="AN116" s="1" t="s">
        <v>96</v>
      </c>
      <c r="AO116" s="1" t="s">
        <v>97</v>
      </c>
      <c r="AP116" s="1"/>
      <c r="AQ116" s="1" t="s">
        <v>349</v>
      </c>
      <c r="AR116" s="1" t="s">
        <v>109</v>
      </c>
      <c r="AS116" s="1" t="s">
        <v>103</v>
      </c>
      <c r="AT116" s="1" t="s">
        <v>125</v>
      </c>
      <c r="AU116" s="1" t="s">
        <v>98</v>
      </c>
      <c r="AV116" s="1"/>
      <c r="AW116" s="1"/>
      <c r="AX116" s="1" t="s">
        <v>262</v>
      </c>
    </row>
    <row r="117" spans="1:50" x14ac:dyDescent="0.25">
      <c r="A117" s="1">
        <v>116</v>
      </c>
      <c r="B117" s="1"/>
      <c r="C117" s="1" t="s">
        <v>20</v>
      </c>
      <c r="D117" s="1"/>
      <c r="E117" s="1"/>
      <c r="F117" s="1"/>
      <c r="G117" s="1"/>
      <c r="H117" s="1" t="s">
        <v>25</v>
      </c>
      <c r="I117" s="1"/>
      <c r="J117" s="1" t="s">
        <v>26</v>
      </c>
      <c r="K117" s="1"/>
      <c r="L117" s="1"/>
      <c r="M117" s="1"/>
      <c r="N117" s="1"/>
      <c r="P117" s="56">
        <f t="shared" si="18"/>
        <v>3</v>
      </c>
      <c r="Q117" s="5">
        <f t="shared" si="19"/>
        <v>1</v>
      </c>
      <c r="S117" s="56">
        <f t="shared" si="20"/>
        <v>0</v>
      </c>
      <c r="T117" s="56">
        <f t="shared" si="21"/>
        <v>1</v>
      </c>
      <c r="U117" s="56">
        <f t="shared" si="22"/>
        <v>0</v>
      </c>
      <c r="V117" s="90">
        <f t="shared" si="23"/>
        <v>0</v>
      </c>
      <c r="W117" s="90">
        <f t="shared" si="24"/>
        <v>0</v>
      </c>
      <c r="X117" s="90">
        <f t="shared" si="25"/>
        <v>0</v>
      </c>
      <c r="Y117" s="90">
        <f t="shared" si="26"/>
        <v>1</v>
      </c>
      <c r="Z117" s="90">
        <f t="shared" si="27"/>
        <v>0</v>
      </c>
      <c r="AA117" s="90">
        <f t="shared" si="28"/>
        <v>1</v>
      </c>
      <c r="AB117" s="90">
        <f t="shared" si="29"/>
        <v>0</v>
      </c>
      <c r="AC117" s="90">
        <f t="shared" si="30"/>
        <v>0</v>
      </c>
      <c r="AD117" s="90">
        <f t="shared" si="31"/>
        <v>0</v>
      </c>
      <c r="AE117" s="90">
        <f t="shared" si="32"/>
        <v>0</v>
      </c>
      <c r="AH117" s="56">
        <f t="shared" si="33"/>
        <v>3</v>
      </c>
      <c r="AI117" s="56">
        <f t="shared" si="34"/>
        <v>3</v>
      </c>
      <c r="AJ117" s="56" t="str">
        <f t="shared" si="35"/>
        <v>Correct</v>
      </c>
      <c r="AK117" s="1" t="s">
        <v>94</v>
      </c>
      <c r="AL117" s="1">
        <v>60</v>
      </c>
      <c r="AM117" s="1" t="s">
        <v>95</v>
      </c>
      <c r="AN117" s="1" t="s">
        <v>96</v>
      </c>
      <c r="AO117" s="1" t="s">
        <v>97</v>
      </c>
      <c r="AP117" s="1" t="s">
        <v>98</v>
      </c>
      <c r="AQ117" s="1" t="s">
        <v>351</v>
      </c>
      <c r="AR117" s="1" t="s">
        <v>109</v>
      </c>
      <c r="AS117" s="1" t="s">
        <v>110</v>
      </c>
      <c r="AT117" s="1" t="s">
        <v>101</v>
      </c>
      <c r="AU117" s="1" t="s">
        <v>102</v>
      </c>
      <c r="AV117" s="1" t="s">
        <v>92</v>
      </c>
      <c r="AW117" s="1" t="s">
        <v>102</v>
      </c>
      <c r="AX117" s="1" t="s">
        <v>262</v>
      </c>
    </row>
    <row r="118" spans="1:50" x14ac:dyDescent="0.25">
      <c r="A118" s="1">
        <v>117</v>
      </c>
      <c r="B118" s="1"/>
      <c r="C118" s="1" t="s">
        <v>20</v>
      </c>
      <c r="D118" s="1"/>
      <c r="E118" s="1"/>
      <c r="F118" s="1"/>
      <c r="G118" s="1"/>
      <c r="H118" s="1"/>
      <c r="I118" s="1"/>
      <c r="J118" s="1" t="s">
        <v>26</v>
      </c>
      <c r="K118" s="1" t="s">
        <v>27</v>
      </c>
      <c r="L118" s="1"/>
      <c r="M118" s="1"/>
      <c r="N118" s="1"/>
      <c r="P118" s="56">
        <f t="shared" si="18"/>
        <v>3</v>
      </c>
      <c r="Q118" s="5">
        <f t="shared" si="19"/>
        <v>1</v>
      </c>
      <c r="S118" s="56">
        <f t="shared" si="20"/>
        <v>0</v>
      </c>
      <c r="T118" s="56">
        <f t="shared" si="21"/>
        <v>1</v>
      </c>
      <c r="U118" s="56">
        <f t="shared" si="22"/>
        <v>0</v>
      </c>
      <c r="V118" s="90">
        <f t="shared" si="23"/>
        <v>0</v>
      </c>
      <c r="W118" s="90">
        <f t="shared" si="24"/>
        <v>0</v>
      </c>
      <c r="X118" s="90">
        <f t="shared" si="25"/>
        <v>0</v>
      </c>
      <c r="Y118" s="90">
        <f t="shared" si="26"/>
        <v>0</v>
      </c>
      <c r="Z118" s="90">
        <f t="shared" si="27"/>
        <v>0</v>
      </c>
      <c r="AA118" s="90">
        <f t="shared" si="28"/>
        <v>1</v>
      </c>
      <c r="AB118" s="90">
        <f t="shared" si="29"/>
        <v>1</v>
      </c>
      <c r="AC118" s="90">
        <f t="shared" si="30"/>
        <v>0</v>
      </c>
      <c r="AD118" s="90">
        <f t="shared" si="31"/>
        <v>0</v>
      </c>
      <c r="AE118" s="90">
        <f t="shared" si="32"/>
        <v>0</v>
      </c>
      <c r="AH118" s="56">
        <f t="shared" si="33"/>
        <v>3</v>
      </c>
      <c r="AI118" s="56">
        <f t="shared" si="34"/>
        <v>3</v>
      </c>
      <c r="AJ118" s="56" t="str">
        <f t="shared" si="35"/>
        <v>Correct</v>
      </c>
      <c r="AK118" s="1" t="s">
        <v>94</v>
      </c>
      <c r="AL118" s="1">
        <v>55</v>
      </c>
      <c r="AM118" s="1" t="s">
        <v>95</v>
      </c>
      <c r="AN118" s="1" t="s">
        <v>131</v>
      </c>
      <c r="AO118" s="1" t="s">
        <v>97</v>
      </c>
      <c r="AP118" s="1" t="s">
        <v>98</v>
      </c>
      <c r="AQ118" s="1" t="s">
        <v>351</v>
      </c>
      <c r="AR118" s="1" t="s">
        <v>108</v>
      </c>
      <c r="AS118" s="1" t="s">
        <v>110</v>
      </c>
      <c r="AT118" s="1" t="s">
        <v>104</v>
      </c>
      <c r="AU118" s="1" t="s">
        <v>102</v>
      </c>
      <c r="AV118" s="1" t="s">
        <v>372</v>
      </c>
      <c r="AW118" s="1" t="s">
        <v>98</v>
      </c>
      <c r="AX118" s="1" t="s">
        <v>262</v>
      </c>
    </row>
    <row r="119" spans="1:50" x14ac:dyDescent="0.25">
      <c r="A119" s="1">
        <v>118</v>
      </c>
      <c r="B119" s="1"/>
      <c r="C119" s="1"/>
      <c r="D119" s="1" t="s">
        <v>21</v>
      </c>
      <c r="E119" s="1"/>
      <c r="F119" s="1"/>
      <c r="G119" s="1"/>
      <c r="H119" s="1"/>
      <c r="I119" s="1"/>
      <c r="J119" s="1" t="s">
        <v>26</v>
      </c>
      <c r="K119" s="1" t="s">
        <v>27</v>
      </c>
      <c r="L119" s="1"/>
      <c r="M119" s="1"/>
      <c r="N119" s="1"/>
      <c r="P119" s="56">
        <f t="shared" si="18"/>
        <v>3</v>
      </c>
      <c r="Q119" s="5">
        <f t="shared" si="19"/>
        <v>1</v>
      </c>
      <c r="S119" s="56">
        <f t="shared" si="20"/>
        <v>0</v>
      </c>
      <c r="T119" s="56">
        <f t="shared" si="21"/>
        <v>0</v>
      </c>
      <c r="U119" s="56">
        <f t="shared" si="22"/>
        <v>1</v>
      </c>
      <c r="V119" s="90">
        <f t="shared" si="23"/>
        <v>0</v>
      </c>
      <c r="W119" s="90">
        <f t="shared" si="24"/>
        <v>0</v>
      </c>
      <c r="X119" s="90">
        <f t="shared" si="25"/>
        <v>0</v>
      </c>
      <c r="Y119" s="90">
        <f t="shared" si="26"/>
        <v>0</v>
      </c>
      <c r="Z119" s="90">
        <f t="shared" si="27"/>
        <v>0</v>
      </c>
      <c r="AA119" s="90">
        <f t="shared" si="28"/>
        <v>1</v>
      </c>
      <c r="AB119" s="90">
        <f t="shared" si="29"/>
        <v>1</v>
      </c>
      <c r="AC119" s="90">
        <f t="shared" si="30"/>
        <v>0</v>
      </c>
      <c r="AD119" s="90">
        <f t="shared" si="31"/>
        <v>0</v>
      </c>
      <c r="AE119" s="90">
        <f t="shared" si="32"/>
        <v>0</v>
      </c>
      <c r="AH119" s="56">
        <f t="shared" si="33"/>
        <v>3</v>
      </c>
      <c r="AI119" s="56">
        <f t="shared" si="34"/>
        <v>3</v>
      </c>
      <c r="AJ119" s="56" t="str">
        <f t="shared" si="35"/>
        <v>Correct</v>
      </c>
      <c r="AK119" s="1" t="s">
        <v>105</v>
      </c>
      <c r="AL119" s="1">
        <v>62</v>
      </c>
      <c r="AM119" s="1" t="s">
        <v>95</v>
      </c>
      <c r="AN119" s="1" t="s">
        <v>158</v>
      </c>
      <c r="AO119" s="1" t="s">
        <v>97</v>
      </c>
      <c r="AP119" s="1"/>
      <c r="AQ119" s="1" t="s">
        <v>358</v>
      </c>
      <c r="AR119" s="1" t="s">
        <v>114</v>
      </c>
      <c r="AS119" s="1" t="s">
        <v>110</v>
      </c>
      <c r="AT119" s="1" t="s">
        <v>104</v>
      </c>
      <c r="AU119" s="1" t="s">
        <v>102</v>
      </c>
      <c r="AV119" s="1" t="s">
        <v>92</v>
      </c>
      <c r="AW119" s="1" t="s">
        <v>98</v>
      </c>
      <c r="AX119" s="1" t="s">
        <v>262</v>
      </c>
    </row>
    <row r="120" spans="1:50" x14ac:dyDescent="0.25">
      <c r="A120" s="1">
        <v>119</v>
      </c>
      <c r="B120" s="1"/>
      <c r="C120" s="1"/>
      <c r="D120" s="1"/>
      <c r="E120" s="1" t="s">
        <v>22</v>
      </c>
      <c r="F120" s="1" t="s">
        <v>23</v>
      </c>
      <c r="G120" s="1"/>
      <c r="H120" s="1"/>
      <c r="I120" s="1" t="s">
        <v>267</v>
      </c>
      <c r="J120" s="1"/>
      <c r="K120" s="1"/>
      <c r="L120" s="1"/>
      <c r="M120" s="1"/>
      <c r="N120" s="1"/>
      <c r="P120" s="56">
        <f t="shared" si="18"/>
        <v>3</v>
      </c>
      <c r="Q120" s="5">
        <f t="shared" si="19"/>
        <v>1</v>
      </c>
      <c r="S120" s="56">
        <f t="shared" si="20"/>
        <v>0</v>
      </c>
      <c r="T120" s="56">
        <f t="shared" si="21"/>
        <v>0</v>
      </c>
      <c r="U120" s="56">
        <f t="shared" si="22"/>
        <v>0</v>
      </c>
      <c r="V120" s="90">
        <f t="shared" si="23"/>
        <v>1</v>
      </c>
      <c r="W120" s="90">
        <f t="shared" si="24"/>
        <v>1</v>
      </c>
      <c r="X120" s="90">
        <f t="shared" si="25"/>
        <v>0</v>
      </c>
      <c r="Y120" s="90">
        <f t="shared" si="26"/>
        <v>0</v>
      </c>
      <c r="Z120" s="90">
        <f t="shared" si="27"/>
        <v>1</v>
      </c>
      <c r="AA120" s="90">
        <f t="shared" si="28"/>
        <v>0</v>
      </c>
      <c r="AB120" s="90">
        <f t="shared" si="29"/>
        <v>0</v>
      </c>
      <c r="AC120" s="90">
        <f t="shared" si="30"/>
        <v>0</v>
      </c>
      <c r="AD120" s="90">
        <f t="shared" si="31"/>
        <v>0</v>
      </c>
      <c r="AE120" s="90">
        <f t="shared" si="32"/>
        <v>0</v>
      </c>
      <c r="AH120" s="56">
        <f t="shared" si="33"/>
        <v>3</v>
      </c>
      <c r="AI120" s="56">
        <f t="shared" si="34"/>
        <v>3</v>
      </c>
      <c r="AJ120" s="56" t="str">
        <f t="shared" si="35"/>
        <v>Correct</v>
      </c>
      <c r="AK120" s="1" t="s">
        <v>94</v>
      </c>
      <c r="AL120" s="1">
        <v>20</v>
      </c>
      <c r="AM120" s="1" t="s">
        <v>95</v>
      </c>
      <c r="AN120" s="1" t="s">
        <v>131</v>
      </c>
      <c r="AO120" s="1" t="s">
        <v>160</v>
      </c>
      <c r="AP120" s="1" t="s">
        <v>98</v>
      </c>
      <c r="AQ120" s="1" t="s">
        <v>349</v>
      </c>
      <c r="AR120" s="1" t="s">
        <v>112</v>
      </c>
      <c r="AS120" s="1" t="s">
        <v>120</v>
      </c>
      <c r="AT120" s="1" t="s">
        <v>101</v>
      </c>
      <c r="AU120" s="1" t="s">
        <v>102</v>
      </c>
      <c r="AV120" s="1" t="s">
        <v>372</v>
      </c>
      <c r="AW120" s="1" t="s">
        <v>102</v>
      </c>
      <c r="AX120" s="1" t="s">
        <v>262</v>
      </c>
    </row>
    <row r="121" spans="1:50" x14ac:dyDescent="0.25">
      <c r="A121" s="1">
        <v>120</v>
      </c>
      <c r="B121" s="1"/>
      <c r="C121" s="1"/>
      <c r="D121" s="1"/>
      <c r="E121" s="1" t="s">
        <v>22</v>
      </c>
      <c r="F121" s="1"/>
      <c r="G121" s="1"/>
      <c r="H121" s="1"/>
      <c r="I121" s="1" t="s">
        <v>267</v>
      </c>
      <c r="J121" s="1"/>
      <c r="K121" s="1"/>
      <c r="L121" s="1"/>
      <c r="M121" s="1" t="s">
        <v>29</v>
      </c>
      <c r="N121" s="1"/>
      <c r="P121" s="56">
        <f t="shared" si="18"/>
        <v>3</v>
      </c>
      <c r="Q121" s="5">
        <f t="shared" si="19"/>
        <v>1</v>
      </c>
      <c r="S121" s="56">
        <f t="shared" si="20"/>
        <v>0</v>
      </c>
      <c r="T121" s="56">
        <f t="shared" si="21"/>
        <v>0</v>
      </c>
      <c r="U121" s="56">
        <f t="shared" si="22"/>
        <v>0</v>
      </c>
      <c r="V121" s="90">
        <f t="shared" si="23"/>
        <v>1</v>
      </c>
      <c r="W121" s="90">
        <f t="shared" si="24"/>
        <v>0</v>
      </c>
      <c r="X121" s="90">
        <f t="shared" si="25"/>
        <v>0</v>
      </c>
      <c r="Y121" s="90">
        <f t="shared" si="26"/>
        <v>0</v>
      </c>
      <c r="Z121" s="90">
        <f t="shared" si="27"/>
        <v>1</v>
      </c>
      <c r="AA121" s="90">
        <f t="shared" si="28"/>
        <v>0</v>
      </c>
      <c r="AB121" s="90">
        <f t="shared" si="29"/>
        <v>0</v>
      </c>
      <c r="AC121" s="90">
        <f t="shared" si="30"/>
        <v>0</v>
      </c>
      <c r="AD121" s="90">
        <f t="shared" si="31"/>
        <v>1</v>
      </c>
      <c r="AE121" s="90">
        <f t="shared" si="32"/>
        <v>0</v>
      </c>
      <c r="AH121" s="56">
        <f t="shared" si="33"/>
        <v>3</v>
      </c>
      <c r="AI121" s="56">
        <f t="shared" si="34"/>
        <v>3</v>
      </c>
      <c r="AJ121" s="56" t="str">
        <f t="shared" si="35"/>
        <v>Correct</v>
      </c>
      <c r="AK121" s="1" t="s">
        <v>94</v>
      </c>
      <c r="AL121" s="1">
        <v>15</v>
      </c>
      <c r="AM121" s="1" t="s">
        <v>95</v>
      </c>
      <c r="AN121" s="1" t="s">
        <v>131</v>
      </c>
      <c r="AO121" s="1" t="s">
        <v>97</v>
      </c>
      <c r="AP121" s="1" t="s">
        <v>98</v>
      </c>
      <c r="AQ121" s="1" t="s">
        <v>349</v>
      </c>
      <c r="AR121" s="1" t="s">
        <v>112</v>
      </c>
      <c r="AS121" s="1" t="s">
        <v>133</v>
      </c>
      <c r="AT121" s="1" t="s">
        <v>136</v>
      </c>
      <c r="AU121" s="1" t="s">
        <v>102</v>
      </c>
      <c r="AV121" s="1" t="s">
        <v>90</v>
      </c>
      <c r="AW121" s="1" t="s">
        <v>102</v>
      </c>
      <c r="AX121" s="1" t="s">
        <v>262</v>
      </c>
    </row>
    <row r="122" spans="1:50" x14ac:dyDescent="0.25">
      <c r="A122" s="1">
        <v>121</v>
      </c>
      <c r="B122" s="1" t="s">
        <v>19</v>
      </c>
      <c r="C122" s="1" t="s">
        <v>20</v>
      </c>
      <c r="D122" s="1"/>
      <c r="E122" s="1"/>
      <c r="F122" s="1"/>
      <c r="G122" s="1"/>
      <c r="H122" s="1"/>
      <c r="I122" s="1"/>
      <c r="J122" s="1"/>
      <c r="K122" s="1"/>
      <c r="L122" s="1" t="s">
        <v>28</v>
      </c>
      <c r="M122" s="1"/>
      <c r="N122" s="1"/>
      <c r="P122" s="56">
        <f t="shared" si="18"/>
        <v>3</v>
      </c>
      <c r="Q122" s="5">
        <f t="shared" si="19"/>
        <v>1</v>
      </c>
      <c r="S122" s="56">
        <f t="shared" si="20"/>
        <v>1</v>
      </c>
      <c r="T122" s="56">
        <f t="shared" si="21"/>
        <v>1</v>
      </c>
      <c r="U122" s="56">
        <f t="shared" si="22"/>
        <v>0</v>
      </c>
      <c r="V122" s="90">
        <f t="shared" si="23"/>
        <v>0</v>
      </c>
      <c r="W122" s="90">
        <f t="shared" si="24"/>
        <v>0</v>
      </c>
      <c r="X122" s="90">
        <f t="shared" si="25"/>
        <v>0</v>
      </c>
      <c r="Y122" s="90">
        <f t="shared" si="26"/>
        <v>0</v>
      </c>
      <c r="Z122" s="90">
        <f t="shared" si="27"/>
        <v>0</v>
      </c>
      <c r="AA122" s="90">
        <f t="shared" si="28"/>
        <v>0</v>
      </c>
      <c r="AB122" s="90">
        <f t="shared" si="29"/>
        <v>0</v>
      </c>
      <c r="AC122" s="90">
        <f t="shared" si="30"/>
        <v>1</v>
      </c>
      <c r="AD122" s="90">
        <f t="shared" si="31"/>
        <v>0</v>
      </c>
      <c r="AE122" s="90">
        <f t="shared" si="32"/>
        <v>0</v>
      </c>
      <c r="AH122" s="56">
        <f t="shared" si="33"/>
        <v>3</v>
      </c>
      <c r="AI122" s="56">
        <f t="shared" si="34"/>
        <v>3</v>
      </c>
      <c r="AJ122" s="56" t="str">
        <f t="shared" si="35"/>
        <v>Correct</v>
      </c>
      <c r="AK122" s="1" t="s">
        <v>94</v>
      </c>
      <c r="AL122" s="1">
        <v>57</v>
      </c>
      <c r="AM122" s="1" t="s">
        <v>95</v>
      </c>
      <c r="AN122" s="1" t="s">
        <v>117</v>
      </c>
      <c r="AO122" s="1" t="s">
        <v>97</v>
      </c>
      <c r="AP122" s="1" t="s">
        <v>98</v>
      </c>
      <c r="AQ122" s="1" t="s">
        <v>353</v>
      </c>
      <c r="AR122" s="1" t="s">
        <v>112</v>
      </c>
      <c r="AS122" s="1" t="s">
        <v>120</v>
      </c>
      <c r="AT122" s="1" t="s">
        <v>101</v>
      </c>
      <c r="AU122" s="1" t="s">
        <v>102</v>
      </c>
      <c r="AV122" s="1" t="s">
        <v>91</v>
      </c>
      <c r="AW122" s="1" t="s">
        <v>98</v>
      </c>
      <c r="AX122" s="1" t="s">
        <v>262</v>
      </c>
    </row>
    <row r="123" spans="1:50" x14ac:dyDescent="0.25">
      <c r="A123" s="1">
        <v>122</v>
      </c>
      <c r="B123" s="1"/>
      <c r="C123" s="1"/>
      <c r="D123" s="1"/>
      <c r="E123" s="1"/>
      <c r="F123" s="1"/>
      <c r="G123" s="1"/>
      <c r="H123" s="1"/>
      <c r="I123" s="1"/>
      <c r="J123" s="1" t="s">
        <v>26</v>
      </c>
      <c r="K123" s="1" t="s">
        <v>27</v>
      </c>
      <c r="L123" s="1"/>
      <c r="M123" s="1" t="s">
        <v>29</v>
      </c>
      <c r="N123" s="1"/>
      <c r="P123" s="56">
        <f t="shared" si="18"/>
        <v>3</v>
      </c>
      <c r="Q123" s="5">
        <f t="shared" si="19"/>
        <v>1</v>
      </c>
      <c r="S123" s="56">
        <f t="shared" si="20"/>
        <v>0</v>
      </c>
      <c r="T123" s="56">
        <f t="shared" si="21"/>
        <v>0</v>
      </c>
      <c r="U123" s="56">
        <f t="shared" si="22"/>
        <v>0</v>
      </c>
      <c r="V123" s="90">
        <f t="shared" si="23"/>
        <v>0</v>
      </c>
      <c r="W123" s="90">
        <f t="shared" si="24"/>
        <v>0</v>
      </c>
      <c r="X123" s="90">
        <f t="shared" si="25"/>
        <v>0</v>
      </c>
      <c r="Y123" s="90">
        <f t="shared" si="26"/>
        <v>0</v>
      </c>
      <c r="Z123" s="90">
        <f t="shared" si="27"/>
        <v>0</v>
      </c>
      <c r="AA123" s="90">
        <f t="shared" si="28"/>
        <v>1</v>
      </c>
      <c r="AB123" s="90">
        <f t="shared" si="29"/>
        <v>1</v>
      </c>
      <c r="AC123" s="90">
        <f t="shared" si="30"/>
        <v>0</v>
      </c>
      <c r="AD123" s="90">
        <f t="shared" si="31"/>
        <v>1</v>
      </c>
      <c r="AE123" s="90">
        <f t="shared" si="32"/>
        <v>0</v>
      </c>
      <c r="AH123" s="56">
        <f t="shared" si="33"/>
        <v>3</v>
      </c>
      <c r="AI123" s="56">
        <f t="shared" si="34"/>
        <v>3</v>
      </c>
      <c r="AJ123" s="56" t="str">
        <f t="shared" si="35"/>
        <v>Correct</v>
      </c>
      <c r="AK123" s="1" t="s">
        <v>94</v>
      </c>
      <c r="AL123" s="1">
        <v>73</v>
      </c>
      <c r="AM123" s="1" t="s">
        <v>95</v>
      </c>
      <c r="AN123" s="1" t="s">
        <v>139</v>
      </c>
      <c r="AO123" s="1" t="s">
        <v>97</v>
      </c>
      <c r="AP123" s="1"/>
      <c r="AQ123" s="1" t="s">
        <v>351</v>
      </c>
      <c r="AR123" s="1" t="s">
        <v>109</v>
      </c>
      <c r="AS123" s="1" t="s">
        <v>120</v>
      </c>
      <c r="AT123" s="1" t="s">
        <v>101</v>
      </c>
      <c r="AU123" s="1" t="s">
        <v>102</v>
      </c>
      <c r="AV123" s="1" t="s">
        <v>92</v>
      </c>
      <c r="AW123" s="1" t="s">
        <v>98</v>
      </c>
      <c r="AX123" s="1" t="s">
        <v>262</v>
      </c>
    </row>
    <row r="124" spans="1:50" x14ac:dyDescent="0.25">
      <c r="A124" s="1">
        <v>123</v>
      </c>
      <c r="B124" s="1"/>
      <c r="C124" s="1"/>
      <c r="D124" s="1"/>
      <c r="E124" s="1"/>
      <c r="F124" s="1"/>
      <c r="G124" s="1"/>
      <c r="H124" s="1" t="s">
        <v>25</v>
      </c>
      <c r="I124" s="1" t="s">
        <v>267</v>
      </c>
      <c r="J124" s="1"/>
      <c r="K124" s="1"/>
      <c r="L124" s="1"/>
      <c r="M124" s="1"/>
      <c r="N124" s="1" t="s">
        <v>30</v>
      </c>
      <c r="P124" s="56">
        <f t="shared" si="18"/>
        <v>3</v>
      </c>
      <c r="Q124" s="5">
        <f t="shared" si="19"/>
        <v>1</v>
      </c>
      <c r="S124" s="56">
        <f t="shared" si="20"/>
        <v>0</v>
      </c>
      <c r="T124" s="56">
        <f t="shared" si="21"/>
        <v>0</v>
      </c>
      <c r="U124" s="56">
        <f t="shared" si="22"/>
        <v>0</v>
      </c>
      <c r="V124" s="90">
        <f t="shared" si="23"/>
        <v>0</v>
      </c>
      <c r="W124" s="90">
        <f t="shared" si="24"/>
        <v>0</v>
      </c>
      <c r="X124" s="90">
        <f t="shared" si="25"/>
        <v>0</v>
      </c>
      <c r="Y124" s="90">
        <f t="shared" si="26"/>
        <v>1</v>
      </c>
      <c r="Z124" s="90">
        <f t="shared" si="27"/>
        <v>1</v>
      </c>
      <c r="AA124" s="90">
        <f t="shared" si="28"/>
        <v>0</v>
      </c>
      <c r="AB124" s="90">
        <f t="shared" si="29"/>
        <v>0</v>
      </c>
      <c r="AC124" s="90">
        <f t="shared" si="30"/>
        <v>0</v>
      </c>
      <c r="AD124" s="90">
        <f t="shared" si="31"/>
        <v>0</v>
      </c>
      <c r="AE124" s="90">
        <f t="shared" si="32"/>
        <v>1</v>
      </c>
      <c r="AH124" s="56">
        <f t="shared" si="33"/>
        <v>3</v>
      </c>
      <c r="AI124" s="56">
        <f t="shared" si="34"/>
        <v>3</v>
      </c>
      <c r="AJ124" s="56" t="str">
        <f t="shared" si="35"/>
        <v>Correct</v>
      </c>
      <c r="AK124" s="1" t="s">
        <v>94</v>
      </c>
      <c r="AL124" s="1">
        <v>36</v>
      </c>
      <c r="AM124" s="1" t="s">
        <v>95</v>
      </c>
      <c r="AN124" s="1" t="s">
        <v>162</v>
      </c>
      <c r="AO124" s="1" t="s">
        <v>160</v>
      </c>
      <c r="AP124" s="1" t="s">
        <v>98</v>
      </c>
      <c r="AQ124" s="1" t="s">
        <v>352</v>
      </c>
      <c r="AR124" s="1" t="s">
        <v>114</v>
      </c>
      <c r="AS124" s="1" t="s">
        <v>100</v>
      </c>
      <c r="AT124" s="1" t="s">
        <v>101</v>
      </c>
      <c r="AU124" s="1" t="s">
        <v>102</v>
      </c>
      <c r="AV124" s="1" t="s">
        <v>92</v>
      </c>
      <c r="AW124" s="1" t="s">
        <v>102</v>
      </c>
      <c r="AX124" s="1" t="s">
        <v>262</v>
      </c>
    </row>
    <row r="125" spans="1:50" x14ac:dyDescent="0.25">
      <c r="A125" s="1">
        <v>124</v>
      </c>
      <c r="B125" s="1"/>
      <c r="C125" s="1"/>
      <c r="D125" s="1" t="s">
        <v>21</v>
      </c>
      <c r="E125" s="1"/>
      <c r="F125" s="1"/>
      <c r="G125" s="1"/>
      <c r="H125" s="1"/>
      <c r="I125" s="1" t="s">
        <v>267</v>
      </c>
      <c r="J125" s="1" t="s">
        <v>26</v>
      </c>
      <c r="K125" s="1"/>
      <c r="L125" s="1"/>
      <c r="M125" s="1"/>
      <c r="N125" s="1"/>
      <c r="P125" s="56">
        <f t="shared" si="18"/>
        <v>3</v>
      </c>
      <c r="Q125" s="5">
        <f t="shared" si="19"/>
        <v>1</v>
      </c>
      <c r="S125" s="56">
        <f t="shared" si="20"/>
        <v>0</v>
      </c>
      <c r="T125" s="56">
        <f t="shared" si="21"/>
        <v>0</v>
      </c>
      <c r="U125" s="56">
        <f t="shared" si="22"/>
        <v>1</v>
      </c>
      <c r="V125" s="90">
        <f t="shared" si="23"/>
        <v>0</v>
      </c>
      <c r="W125" s="90">
        <f t="shared" si="24"/>
        <v>0</v>
      </c>
      <c r="X125" s="90">
        <f t="shared" si="25"/>
        <v>0</v>
      </c>
      <c r="Y125" s="90">
        <f t="shared" si="26"/>
        <v>0</v>
      </c>
      <c r="Z125" s="90">
        <f t="shared" si="27"/>
        <v>1</v>
      </c>
      <c r="AA125" s="90">
        <f t="shared" si="28"/>
        <v>1</v>
      </c>
      <c r="AB125" s="90">
        <f t="shared" si="29"/>
        <v>0</v>
      </c>
      <c r="AC125" s="90">
        <f t="shared" si="30"/>
        <v>0</v>
      </c>
      <c r="AD125" s="90">
        <f t="shared" si="31"/>
        <v>0</v>
      </c>
      <c r="AE125" s="90">
        <f t="shared" si="32"/>
        <v>0</v>
      </c>
      <c r="AH125" s="56">
        <f t="shared" si="33"/>
        <v>3</v>
      </c>
      <c r="AI125" s="56">
        <f t="shared" si="34"/>
        <v>3</v>
      </c>
      <c r="AJ125" s="56" t="str">
        <f t="shared" si="35"/>
        <v>Correct</v>
      </c>
      <c r="AK125" s="1" t="s">
        <v>94</v>
      </c>
      <c r="AL125" s="1">
        <v>50</v>
      </c>
      <c r="AM125" s="1" t="s">
        <v>115</v>
      </c>
      <c r="AN125" s="9" t="s">
        <v>318</v>
      </c>
      <c r="AO125" s="1" t="s">
        <v>97</v>
      </c>
      <c r="AP125" s="1" t="s">
        <v>98</v>
      </c>
      <c r="AQ125" s="1" t="s">
        <v>80</v>
      </c>
      <c r="AR125" s="1" t="s">
        <v>126</v>
      </c>
      <c r="AS125" s="1" t="s">
        <v>153</v>
      </c>
      <c r="AT125" s="1" t="s">
        <v>101</v>
      </c>
      <c r="AU125" s="1" t="s">
        <v>102</v>
      </c>
      <c r="AV125" s="1" t="s">
        <v>92</v>
      </c>
      <c r="AW125" s="1" t="s">
        <v>102</v>
      </c>
      <c r="AX125" s="1" t="s">
        <v>262</v>
      </c>
    </row>
    <row r="126" spans="1:50" x14ac:dyDescent="0.25">
      <c r="A126" s="1">
        <v>125</v>
      </c>
      <c r="B126" s="1"/>
      <c r="C126" s="1"/>
      <c r="D126" s="1"/>
      <c r="E126" s="1"/>
      <c r="F126" s="1"/>
      <c r="G126" s="1"/>
      <c r="H126" s="1"/>
      <c r="I126" s="1" t="s">
        <v>267</v>
      </c>
      <c r="J126" s="1" t="s">
        <v>26</v>
      </c>
      <c r="K126" s="1"/>
      <c r="L126" s="1"/>
      <c r="M126" s="1"/>
      <c r="N126" s="1" t="s">
        <v>30</v>
      </c>
      <c r="P126" s="56">
        <f t="shared" si="18"/>
        <v>3</v>
      </c>
      <c r="Q126" s="5">
        <f t="shared" si="19"/>
        <v>1</v>
      </c>
      <c r="S126" s="56">
        <f t="shared" si="20"/>
        <v>0</v>
      </c>
      <c r="T126" s="56">
        <f t="shared" si="21"/>
        <v>0</v>
      </c>
      <c r="U126" s="56">
        <f t="shared" si="22"/>
        <v>0</v>
      </c>
      <c r="V126" s="90">
        <f t="shared" si="23"/>
        <v>0</v>
      </c>
      <c r="W126" s="90">
        <f t="shared" si="24"/>
        <v>0</v>
      </c>
      <c r="X126" s="90">
        <f t="shared" si="25"/>
        <v>0</v>
      </c>
      <c r="Y126" s="90">
        <f t="shared" si="26"/>
        <v>0</v>
      </c>
      <c r="Z126" s="90">
        <f t="shared" si="27"/>
        <v>1</v>
      </c>
      <c r="AA126" s="90">
        <f t="shared" si="28"/>
        <v>1</v>
      </c>
      <c r="AB126" s="90">
        <f t="shared" si="29"/>
        <v>0</v>
      </c>
      <c r="AC126" s="90">
        <f t="shared" si="30"/>
        <v>0</v>
      </c>
      <c r="AD126" s="90">
        <f t="shared" si="31"/>
        <v>0</v>
      </c>
      <c r="AE126" s="90">
        <f t="shared" si="32"/>
        <v>1</v>
      </c>
      <c r="AH126" s="56">
        <f t="shared" si="33"/>
        <v>3</v>
      </c>
      <c r="AI126" s="56">
        <f t="shared" si="34"/>
        <v>3</v>
      </c>
      <c r="AJ126" s="56" t="str">
        <f t="shared" si="35"/>
        <v>Correct</v>
      </c>
      <c r="AK126" s="1" t="s">
        <v>94</v>
      </c>
      <c r="AL126" s="1">
        <v>65</v>
      </c>
      <c r="AM126" s="1" t="s">
        <v>95</v>
      </c>
      <c r="AN126" s="1" t="s">
        <v>158</v>
      </c>
      <c r="AO126" s="1" t="s">
        <v>97</v>
      </c>
      <c r="AP126" s="1"/>
      <c r="AQ126" s="1" t="s">
        <v>351</v>
      </c>
      <c r="AR126" s="1" t="s">
        <v>112</v>
      </c>
      <c r="AS126" s="1" t="s">
        <v>100</v>
      </c>
      <c r="AT126" s="1" t="s">
        <v>104</v>
      </c>
      <c r="AU126" s="1" t="s">
        <v>102</v>
      </c>
      <c r="AV126" s="1" t="s">
        <v>91</v>
      </c>
      <c r="AW126" s="1" t="s">
        <v>98</v>
      </c>
      <c r="AX126" s="1" t="s">
        <v>262</v>
      </c>
    </row>
    <row r="127" spans="1:50" x14ac:dyDescent="0.25">
      <c r="A127" s="1">
        <v>126</v>
      </c>
      <c r="B127" s="1"/>
      <c r="C127" s="1"/>
      <c r="D127" s="1" t="s">
        <v>21</v>
      </c>
      <c r="E127" s="1"/>
      <c r="F127" s="1"/>
      <c r="G127" s="1"/>
      <c r="H127" s="1"/>
      <c r="I127" s="1"/>
      <c r="J127" s="1" t="s">
        <v>26</v>
      </c>
      <c r="K127" s="1"/>
      <c r="L127" s="1"/>
      <c r="M127" s="1"/>
      <c r="N127" s="1"/>
      <c r="P127" s="56">
        <f t="shared" si="18"/>
        <v>2</v>
      </c>
      <c r="Q127" s="5">
        <f t="shared" si="19"/>
        <v>1.5</v>
      </c>
      <c r="S127" s="56">
        <f t="shared" si="20"/>
        <v>0</v>
      </c>
      <c r="T127" s="56">
        <f t="shared" si="21"/>
        <v>0</v>
      </c>
      <c r="U127" s="56">
        <f t="shared" si="22"/>
        <v>1</v>
      </c>
      <c r="V127" s="90">
        <f t="shared" si="23"/>
        <v>0</v>
      </c>
      <c r="W127" s="90">
        <f t="shared" si="24"/>
        <v>0</v>
      </c>
      <c r="X127" s="90">
        <f t="shared" si="25"/>
        <v>0</v>
      </c>
      <c r="Y127" s="90">
        <f t="shared" si="26"/>
        <v>0</v>
      </c>
      <c r="Z127" s="90">
        <f t="shared" si="27"/>
        <v>0</v>
      </c>
      <c r="AA127" s="90">
        <f t="shared" si="28"/>
        <v>1</v>
      </c>
      <c r="AB127" s="90">
        <f t="shared" si="29"/>
        <v>0</v>
      </c>
      <c r="AC127" s="90">
        <f t="shared" si="30"/>
        <v>0</v>
      </c>
      <c r="AD127" s="90">
        <f t="shared" si="31"/>
        <v>0</v>
      </c>
      <c r="AE127" s="90">
        <f t="shared" si="32"/>
        <v>0</v>
      </c>
      <c r="AH127" s="56">
        <f t="shared" si="33"/>
        <v>2</v>
      </c>
      <c r="AI127" s="56">
        <f t="shared" si="34"/>
        <v>2</v>
      </c>
      <c r="AJ127" s="56" t="str">
        <f t="shared" si="35"/>
        <v>Correct</v>
      </c>
      <c r="AK127" s="1" t="s">
        <v>105</v>
      </c>
      <c r="AL127" s="1">
        <v>65</v>
      </c>
      <c r="AM127" s="1" t="s">
        <v>95</v>
      </c>
      <c r="AN127" s="1" t="s">
        <v>117</v>
      </c>
      <c r="AO127" s="1"/>
      <c r="AP127" s="1" t="s">
        <v>98</v>
      </c>
      <c r="AQ127" s="1" t="s">
        <v>353</v>
      </c>
      <c r="AR127" s="1" t="s">
        <v>114</v>
      </c>
      <c r="AS127" s="1" t="s">
        <v>110</v>
      </c>
      <c r="AT127" s="1" t="s">
        <v>135</v>
      </c>
      <c r="AU127" s="1" t="s">
        <v>102</v>
      </c>
      <c r="AV127" s="1" t="s">
        <v>373</v>
      </c>
      <c r="AW127" s="1" t="s">
        <v>102</v>
      </c>
      <c r="AX127" s="1" t="s">
        <v>262</v>
      </c>
    </row>
    <row r="128" spans="1:50" x14ac:dyDescent="0.25">
      <c r="A128" s="1">
        <v>127</v>
      </c>
      <c r="B128" s="1"/>
      <c r="C128" s="1"/>
      <c r="D128" s="1"/>
      <c r="E128" s="1" t="s">
        <v>22</v>
      </c>
      <c r="F128" s="1"/>
      <c r="G128" s="1"/>
      <c r="H128" s="1"/>
      <c r="I128" s="1"/>
      <c r="J128" s="1"/>
      <c r="K128" s="1"/>
      <c r="L128" s="1"/>
      <c r="M128" s="1"/>
      <c r="N128" s="1"/>
      <c r="P128" s="56">
        <f t="shared" si="18"/>
        <v>1</v>
      </c>
      <c r="Q128" s="5">
        <f t="shared" si="19"/>
        <v>3</v>
      </c>
      <c r="S128" s="56">
        <f t="shared" si="20"/>
        <v>0</v>
      </c>
      <c r="T128" s="56">
        <f t="shared" si="21"/>
        <v>0</v>
      </c>
      <c r="U128" s="56">
        <f t="shared" si="22"/>
        <v>0</v>
      </c>
      <c r="V128" s="90">
        <f t="shared" si="23"/>
        <v>1</v>
      </c>
      <c r="W128" s="90">
        <f t="shared" si="24"/>
        <v>0</v>
      </c>
      <c r="X128" s="90">
        <f t="shared" si="25"/>
        <v>0</v>
      </c>
      <c r="Y128" s="90">
        <f t="shared" si="26"/>
        <v>0</v>
      </c>
      <c r="Z128" s="90">
        <f t="shared" si="27"/>
        <v>0</v>
      </c>
      <c r="AA128" s="90">
        <f t="shared" si="28"/>
        <v>0</v>
      </c>
      <c r="AB128" s="90">
        <f t="shared" si="29"/>
        <v>0</v>
      </c>
      <c r="AC128" s="90">
        <f t="shared" si="30"/>
        <v>0</v>
      </c>
      <c r="AD128" s="90">
        <f t="shared" si="31"/>
        <v>0</v>
      </c>
      <c r="AE128" s="90">
        <f t="shared" si="32"/>
        <v>0</v>
      </c>
      <c r="AH128" s="56">
        <f t="shared" si="33"/>
        <v>1</v>
      </c>
      <c r="AI128" s="56">
        <f t="shared" si="34"/>
        <v>1</v>
      </c>
      <c r="AJ128" s="56" t="str">
        <f t="shared" si="35"/>
        <v>Correct</v>
      </c>
      <c r="AK128" s="1" t="s">
        <v>94</v>
      </c>
      <c r="AL128" s="1">
        <v>38</v>
      </c>
      <c r="AM128" s="1" t="s">
        <v>95</v>
      </c>
      <c r="AN128" s="1" t="s">
        <v>131</v>
      </c>
      <c r="AO128" s="1" t="s">
        <v>97</v>
      </c>
      <c r="AP128" s="1" t="s">
        <v>98</v>
      </c>
      <c r="AQ128" s="1" t="s">
        <v>80</v>
      </c>
      <c r="AR128" s="1" t="s">
        <v>114</v>
      </c>
      <c r="AS128" s="1" t="s">
        <v>100</v>
      </c>
      <c r="AT128" s="1" t="s">
        <v>101</v>
      </c>
      <c r="AU128" s="1" t="s">
        <v>102</v>
      </c>
      <c r="AV128" s="1" t="s">
        <v>92</v>
      </c>
      <c r="AW128" s="1" t="s">
        <v>102</v>
      </c>
      <c r="AX128" s="1" t="s">
        <v>261</v>
      </c>
    </row>
    <row r="129" spans="1:50" x14ac:dyDescent="0.25">
      <c r="A129" s="1">
        <v>128</v>
      </c>
      <c r="B129" s="1"/>
      <c r="C129" s="1"/>
      <c r="D129" s="1"/>
      <c r="E129" s="1"/>
      <c r="F129" s="1"/>
      <c r="G129" s="1"/>
      <c r="H129" s="1" t="s">
        <v>25</v>
      </c>
      <c r="I129" s="1" t="s">
        <v>267</v>
      </c>
      <c r="J129" s="1"/>
      <c r="K129" s="1"/>
      <c r="L129" s="1"/>
      <c r="M129" s="1" t="s">
        <v>29</v>
      </c>
      <c r="N129" s="1"/>
      <c r="P129" s="56">
        <f t="shared" si="18"/>
        <v>3</v>
      </c>
      <c r="Q129" s="5">
        <f t="shared" si="19"/>
        <v>1</v>
      </c>
      <c r="S129" s="56">
        <f t="shared" si="20"/>
        <v>0</v>
      </c>
      <c r="T129" s="56">
        <f t="shared" si="21"/>
        <v>0</v>
      </c>
      <c r="U129" s="56">
        <f t="shared" si="22"/>
        <v>0</v>
      </c>
      <c r="V129" s="90">
        <f t="shared" si="23"/>
        <v>0</v>
      </c>
      <c r="W129" s="90">
        <f t="shared" si="24"/>
        <v>0</v>
      </c>
      <c r="X129" s="90">
        <f t="shared" si="25"/>
        <v>0</v>
      </c>
      <c r="Y129" s="90">
        <f t="shared" si="26"/>
        <v>1</v>
      </c>
      <c r="Z129" s="90">
        <f t="shared" si="27"/>
        <v>1</v>
      </c>
      <c r="AA129" s="90">
        <f t="shared" si="28"/>
        <v>0</v>
      </c>
      <c r="AB129" s="90">
        <f t="shared" si="29"/>
        <v>0</v>
      </c>
      <c r="AC129" s="90">
        <f t="shared" si="30"/>
        <v>0</v>
      </c>
      <c r="AD129" s="90">
        <f t="shared" si="31"/>
        <v>1</v>
      </c>
      <c r="AE129" s="90">
        <f t="shared" si="32"/>
        <v>0</v>
      </c>
      <c r="AH129" s="56">
        <f t="shared" si="33"/>
        <v>3</v>
      </c>
      <c r="AI129" s="56">
        <f t="shared" si="34"/>
        <v>3</v>
      </c>
      <c r="AJ129" s="56" t="str">
        <f t="shared" si="35"/>
        <v>Correct</v>
      </c>
      <c r="AK129" s="1" t="s">
        <v>94</v>
      </c>
      <c r="AL129" s="1">
        <v>35</v>
      </c>
      <c r="AM129" s="1" t="s">
        <v>95</v>
      </c>
      <c r="AN129" s="1" t="s">
        <v>131</v>
      </c>
      <c r="AO129" s="1" t="s">
        <v>134</v>
      </c>
      <c r="AP129" s="1" t="s">
        <v>98</v>
      </c>
      <c r="AQ129" s="1" t="s">
        <v>80</v>
      </c>
      <c r="AR129" s="1" t="s">
        <v>114</v>
      </c>
      <c r="AS129" s="1" t="s">
        <v>100</v>
      </c>
      <c r="AT129" s="1" t="s">
        <v>101</v>
      </c>
      <c r="AU129" s="1" t="s">
        <v>102</v>
      </c>
      <c r="AV129" s="1" t="s">
        <v>92</v>
      </c>
      <c r="AW129" s="1" t="s">
        <v>102</v>
      </c>
      <c r="AX129" s="1" t="s">
        <v>261</v>
      </c>
    </row>
    <row r="130" spans="1:50" x14ac:dyDescent="0.25">
      <c r="A130" s="1">
        <v>129</v>
      </c>
      <c r="B130" s="1"/>
      <c r="C130" s="1"/>
      <c r="D130" s="1" t="s">
        <v>21</v>
      </c>
      <c r="E130" s="1" t="s">
        <v>22</v>
      </c>
      <c r="F130" s="1"/>
      <c r="G130" s="1"/>
      <c r="H130" s="1" t="s">
        <v>25</v>
      </c>
      <c r="I130" s="1"/>
      <c r="J130" s="1"/>
      <c r="K130" s="1"/>
      <c r="L130" s="1"/>
      <c r="M130" s="1"/>
      <c r="N130" s="1"/>
      <c r="P130" s="56">
        <f t="shared" ref="P130:P193" si="36">COUNTA(B130:N130)</f>
        <v>3</v>
      </c>
      <c r="Q130" s="5">
        <f t="shared" ref="Q130:Q193" si="37">3/P130</f>
        <v>1</v>
      </c>
      <c r="S130" s="56">
        <f t="shared" ref="S130:S193" si="38">IF($P130&lt;3,IF($B130=$B$1,1,0),IF($B130=$B$1,$Q130,0))</f>
        <v>0</v>
      </c>
      <c r="T130" s="56">
        <f t="shared" ref="T130:T193" si="39">IF($P130&lt;3,IF($C130=$C$1,1,0),IF($C130=$C$1,$Q130,0))</f>
        <v>0</v>
      </c>
      <c r="U130" s="56">
        <f t="shared" ref="U130:U193" si="40">IF($P130&lt;3,IF($D130=$D$1,1,0),IF($D130=$D$1,$Q130,0))</f>
        <v>1</v>
      </c>
      <c r="V130" s="90">
        <f t="shared" ref="V130:V193" si="41">IF($P130&lt;3,IF($E130=$E$1,1,0),IF($E130=$E$1,$Q130,0))</f>
        <v>1</v>
      </c>
      <c r="W130" s="90">
        <f t="shared" ref="W130:W193" si="42">IF($P130&lt;3,IF($F130=$F$1,1,0),IF($F130=$F$1,$Q130,0))</f>
        <v>0</v>
      </c>
      <c r="X130" s="90">
        <f t="shared" ref="X130:X193" si="43">IF($P130&lt;3,IF($G130=$G$1,1,0),IF($G130=$G$1,$Q130,0))</f>
        <v>0</v>
      </c>
      <c r="Y130" s="90">
        <f t="shared" ref="Y130:Y193" si="44">IF($P130&lt;3,IF($H130=$H$1,1,0),IF($H130=$H$1,$Q130,0))</f>
        <v>1</v>
      </c>
      <c r="Z130" s="90">
        <f t="shared" ref="Z130:Z193" si="45">IF($P130&lt;3,IF($I130=$I$1,1,0),IF($I130=$I$1,$Q130,0))</f>
        <v>0</v>
      </c>
      <c r="AA130" s="90">
        <f t="shared" ref="AA130:AA193" si="46">IF($P130&lt;3,IF($J130=$J$1,1,0),IF($J130=$J$1,$Q130,0))</f>
        <v>0</v>
      </c>
      <c r="AB130" s="90">
        <f t="shared" ref="AB130:AB193" si="47">IF($P130&lt;3,IF($K130=$K$1,1,0),IF($K130=$K$1,$Q130,0))</f>
        <v>0</v>
      </c>
      <c r="AC130" s="90">
        <f t="shared" ref="AC130:AC193" si="48">IF($P130&lt;3,IF($L130=$L$1,1,0),IF($L130=$L$1,$Q130,0))</f>
        <v>0</v>
      </c>
      <c r="AD130" s="90">
        <f t="shared" ref="AD130:AD193" si="49">IF($P130&lt;3,IF($M130=$M$1,1,0),IF($M130=$M$1,$Q130,0))</f>
        <v>0</v>
      </c>
      <c r="AE130" s="90">
        <f t="shared" ref="AE130:AE193" si="50">IF($P130&lt;3,IF($N130=$N$1,1,0),IF($N130=$N$1,$Q130,0))</f>
        <v>0</v>
      </c>
      <c r="AH130" s="56">
        <f t="shared" ref="AH130:AH193" si="51">SUM(S130:AE130)</f>
        <v>3</v>
      </c>
      <c r="AI130" s="56">
        <f t="shared" ref="AI130:AI193" si="52">P130</f>
        <v>3</v>
      </c>
      <c r="AJ130" s="56" t="str">
        <f t="shared" ref="AJ130:AJ193" si="53">IF(AH130=AI130,"Correct",IF(AH130=3,"Correct","Wrong"))</f>
        <v>Correct</v>
      </c>
      <c r="AK130" s="1" t="s">
        <v>94</v>
      </c>
      <c r="AL130" s="1">
        <v>36</v>
      </c>
      <c r="AM130" s="1" t="s">
        <v>95</v>
      </c>
      <c r="AN130" s="1" t="s">
        <v>131</v>
      </c>
      <c r="AO130" s="1"/>
      <c r="AP130" s="1" t="s">
        <v>102</v>
      </c>
      <c r="AQ130" s="1" t="s">
        <v>355</v>
      </c>
      <c r="AR130" s="1" t="s">
        <v>108</v>
      </c>
      <c r="AS130" s="1" t="s">
        <v>110</v>
      </c>
      <c r="AT130" s="1" t="s">
        <v>101</v>
      </c>
      <c r="AU130" s="1" t="s">
        <v>102</v>
      </c>
      <c r="AV130" s="1" t="s">
        <v>92</v>
      </c>
      <c r="AW130" s="1" t="s">
        <v>102</v>
      </c>
      <c r="AX130" s="1" t="s">
        <v>261</v>
      </c>
    </row>
    <row r="131" spans="1:50" x14ac:dyDescent="0.25">
      <c r="A131" s="1">
        <v>130</v>
      </c>
      <c r="B131" s="1"/>
      <c r="C131" s="1"/>
      <c r="D131" s="1"/>
      <c r="E131" s="1" t="s">
        <v>22</v>
      </c>
      <c r="F131" s="1"/>
      <c r="G131" s="1"/>
      <c r="H131" s="1"/>
      <c r="I131" s="1"/>
      <c r="J131" s="1"/>
      <c r="K131" s="1"/>
      <c r="L131" s="1"/>
      <c r="M131" s="1"/>
      <c r="N131" s="1"/>
      <c r="P131" s="56">
        <f t="shared" si="36"/>
        <v>1</v>
      </c>
      <c r="Q131" s="5">
        <f t="shared" si="37"/>
        <v>3</v>
      </c>
      <c r="S131" s="56">
        <f t="shared" si="38"/>
        <v>0</v>
      </c>
      <c r="T131" s="56">
        <f t="shared" si="39"/>
        <v>0</v>
      </c>
      <c r="U131" s="56">
        <f t="shared" si="40"/>
        <v>0</v>
      </c>
      <c r="V131" s="90">
        <f t="shared" si="41"/>
        <v>1</v>
      </c>
      <c r="W131" s="90">
        <f t="shared" si="42"/>
        <v>0</v>
      </c>
      <c r="X131" s="90">
        <f t="shared" si="43"/>
        <v>0</v>
      </c>
      <c r="Y131" s="90">
        <f t="shared" si="44"/>
        <v>0</v>
      </c>
      <c r="Z131" s="90">
        <f t="shared" si="45"/>
        <v>0</v>
      </c>
      <c r="AA131" s="90">
        <f t="shared" si="46"/>
        <v>0</v>
      </c>
      <c r="AB131" s="90">
        <f t="shared" si="47"/>
        <v>0</v>
      </c>
      <c r="AC131" s="90">
        <f t="shared" si="48"/>
        <v>0</v>
      </c>
      <c r="AD131" s="90">
        <f t="shared" si="49"/>
        <v>0</v>
      </c>
      <c r="AE131" s="90">
        <f t="shared" si="50"/>
        <v>0</v>
      </c>
      <c r="AH131" s="56">
        <f t="shared" si="51"/>
        <v>1</v>
      </c>
      <c r="AI131" s="56">
        <f t="shared" si="52"/>
        <v>1</v>
      </c>
      <c r="AJ131" s="56" t="str">
        <f t="shared" si="53"/>
        <v>Correct</v>
      </c>
      <c r="AK131" s="1" t="s">
        <v>94</v>
      </c>
      <c r="AL131" s="1">
        <v>43</v>
      </c>
      <c r="AM131" s="1" t="s">
        <v>95</v>
      </c>
      <c r="AN131" s="1" t="s">
        <v>131</v>
      </c>
      <c r="AO131" s="1" t="s">
        <v>97</v>
      </c>
      <c r="AP131" s="1" t="s">
        <v>98</v>
      </c>
      <c r="AQ131" s="1" t="s">
        <v>88</v>
      </c>
      <c r="AR131" s="1" t="s">
        <v>99</v>
      </c>
      <c r="AS131" s="1" t="s">
        <v>110</v>
      </c>
      <c r="AT131" s="1" t="s">
        <v>125</v>
      </c>
      <c r="AU131" s="1" t="s">
        <v>102</v>
      </c>
      <c r="AV131" s="1"/>
      <c r="AW131" s="1" t="s">
        <v>102</v>
      </c>
      <c r="AX131" s="1" t="s">
        <v>261</v>
      </c>
    </row>
    <row r="132" spans="1:50" x14ac:dyDescent="0.25">
      <c r="A132" s="1">
        <v>131</v>
      </c>
      <c r="B132" s="1"/>
      <c r="C132" s="1"/>
      <c r="D132" s="1"/>
      <c r="E132" s="1"/>
      <c r="F132" s="1"/>
      <c r="G132" s="1"/>
      <c r="H132" s="1"/>
      <c r="I132" s="1"/>
      <c r="J132" s="1"/>
      <c r="K132" s="1"/>
      <c r="L132" s="1"/>
      <c r="M132" s="1"/>
      <c r="N132" s="1" t="s">
        <v>30</v>
      </c>
      <c r="P132" s="56">
        <f t="shared" si="36"/>
        <v>1</v>
      </c>
      <c r="Q132" s="5">
        <f t="shared" si="37"/>
        <v>3</v>
      </c>
      <c r="S132" s="56">
        <f t="shared" si="38"/>
        <v>0</v>
      </c>
      <c r="T132" s="56">
        <f t="shared" si="39"/>
        <v>0</v>
      </c>
      <c r="U132" s="56">
        <f t="shared" si="40"/>
        <v>0</v>
      </c>
      <c r="V132" s="90">
        <f t="shared" si="41"/>
        <v>0</v>
      </c>
      <c r="W132" s="90">
        <f t="shared" si="42"/>
        <v>0</v>
      </c>
      <c r="X132" s="90">
        <f t="shared" si="43"/>
        <v>0</v>
      </c>
      <c r="Y132" s="90">
        <f t="shared" si="44"/>
        <v>0</v>
      </c>
      <c r="Z132" s="90">
        <f t="shared" si="45"/>
        <v>0</v>
      </c>
      <c r="AA132" s="90">
        <f t="shared" si="46"/>
        <v>0</v>
      </c>
      <c r="AB132" s="90">
        <f t="shared" si="47"/>
        <v>0</v>
      </c>
      <c r="AC132" s="90">
        <f t="shared" si="48"/>
        <v>0</v>
      </c>
      <c r="AD132" s="90">
        <f t="shared" si="49"/>
        <v>0</v>
      </c>
      <c r="AE132" s="90">
        <f t="shared" si="50"/>
        <v>1</v>
      </c>
      <c r="AH132" s="56">
        <f t="shared" si="51"/>
        <v>1</v>
      </c>
      <c r="AI132" s="56">
        <f t="shared" si="52"/>
        <v>1</v>
      </c>
      <c r="AJ132" s="56" t="str">
        <f t="shared" si="53"/>
        <v>Correct</v>
      </c>
      <c r="AK132" s="1" t="s">
        <v>94</v>
      </c>
      <c r="AL132" s="1">
        <v>32</v>
      </c>
      <c r="AM132" s="1" t="s">
        <v>95</v>
      </c>
      <c r="AN132" s="1" t="s">
        <v>131</v>
      </c>
      <c r="AO132" s="1" t="s">
        <v>97</v>
      </c>
      <c r="AP132" s="1" t="s">
        <v>98</v>
      </c>
      <c r="AQ132" s="1" t="s">
        <v>80</v>
      </c>
      <c r="AR132" s="1" t="s">
        <v>114</v>
      </c>
      <c r="AS132" s="1" t="s">
        <v>110</v>
      </c>
      <c r="AT132" s="1" t="s">
        <v>101</v>
      </c>
      <c r="AU132" s="1" t="s">
        <v>102</v>
      </c>
      <c r="AV132" s="1" t="s">
        <v>92</v>
      </c>
      <c r="AW132" s="1" t="s">
        <v>102</v>
      </c>
      <c r="AX132" s="1" t="s">
        <v>261</v>
      </c>
    </row>
    <row r="133" spans="1:50" x14ac:dyDescent="0.25">
      <c r="A133" s="1">
        <v>132</v>
      </c>
      <c r="B133" s="1" t="s">
        <v>19</v>
      </c>
      <c r="C133" s="1"/>
      <c r="D133" s="1"/>
      <c r="E133" s="1"/>
      <c r="F133" s="1"/>
      <c r="G133" s="1"/>
      <c r="H133" s="1"/>
      <c r="I133" s="1"/>
      <c r="J133" s="1"/>
      <c r="K133" s="1"/>
      <c r="L133" s="1"/>
      <c r="M133" s="1"/>
      <c r="N133" s="1" t="s">
        <v>30</v>
      </c>
      <c r="P133" s="56">
        <f t="shared" si="36"/>
        <v>2</v>
      </c>
      <c r="Q133" s="5">
        <f t="shared" si="37"/>
        <v>1.5</v>
      </c>
      <c r="S133" s="56">
        <f t="shared" si="38"/>
        <v>1</v>
      </c>
      <c r="T133" s="56">
        <f t="shared" si="39"/>
        <v>0</v>
      </c>
      <c r="U133" s="56">
        <f t="shared" si="40"/>
        <v>0</v>
      </c>
      <c r="V133" s="90">
        <f t="shared" si="41"/>
        <v>0</v>
      </c>
      <c r="W133" s="90">
        <f t="shared" si="42"/>
        <v>0</v>
      </c>
      <c r="X133" s="90">
        <f t="shared" si="43"/>
        <v>0</v>
      </c>
      <c r="Y133" s="90">
        <f t="shared" si="44"/>
        <v>0</v>
      </c>
      <c r="Z133" s="90">
        <f t="shared" si="45"/>
        <v>0</v>
      </c>
      <c r="AA133" s="90">
        <f t="shared" si="46"/>
        <v>0</v>
      </c>
      <c r="AB133" s="90">
        <f t="shared" si="47"/>
        <v>0</v>
      </c>
      <c r="AC133" s="90">
        <f t="shared" si="48"/>
        <v>0</v>
      </c>
      <c r="AD133" s="90">
        <f t="shared" si="49"/>
        <v>0</v>
      </c>
      <c r="AE133" s="90">
        <f t="shared" si="50"/>
        <v>1</v>
      </c>
      <c r="AH133" s="56">
        <f t="shared" si="51"/>
        <v>2</v>
      </c>
      <c r="AI133" s="56">
        <f t="shared" si="52"/>
        <v>2</v>
      </c>
      <c r="AJ133" s="56" t="str">
        <f t="shared" si="53"/>
        <v>Correct</v>
      </c>
      <c r="AK133" s="1" t="s">
        <v>94</v>
      </c>
      <c r="AL133" s="1">
        <v>30</v>
      </c>
      <c r="AM133" s="1" t="s">
        <v>95</v>
      </c>
      <c r="AN133" s="1" t="s">
        <v>131</v>
      </c>
      <c r="AO133" s="1" t="s">
        <v>97</v>
      </c>
      <c r="AP133" s="1" t="s">
        <v>98</v>
      </c>
      <c r="AQ133" s="1" t="s">
        <v>80</v>
      </c>
      <c r="AR133" s="1" t="s">
        <v>99</v>
      </c>
      <c r="AS133" s="1" t="s">
        <v>103</v>
      </c>
      <c r="AT133" s="1" t="s">
        <v>101</v>
      </c>
      <c r="AU133" s="1" t="s">
        <v>102</v>
      </c>
      <c r="AV133" s="1" t="s">
        <v>92</v>
      </c>
      <c r="AW133" s="1" t="s">
        <v>102</v>
      </c>
      <c r="AX133" s="1" t="s">
        <v>261</v>
      </c>
    </row>
    <row r="134" spans="1:50" x14ac:dyDescent="0.25">
      <c r="A134" s="1">
        <v>133</v>
      </c>
      <c r="B134" s="1"/>
      <c r="C134" s="1"/>
      <c r="D134" s="1"/>
      <c r="E134" s="1"/>
      <c r="F134" s="1"/>
      <c r="G134" s="1"/>
      <c r="H134" s="1" t="s">
        <v>25</v>
      </c>
      <c r="I134" s="1"/>
      <c r="J134" s="1"/>
      <c r="K134" s="1"/>
      <c r="L134" s="1"/>
      <c r="M134" s="1"/>
      <c r="N134" s="1"/>
      <c r="P134" s="56">
        <f t="shared" si="36"/>
        <v>1</v>
      </c>
      <c r="Q134" s="5">
        <f t="shared" si="37"/>
        <v>3</v>
      </c>
      <c r="S134" s="56">
        <f t="shared" si="38"/>
        <v>0</v>
      </c>
      <c r="T134" s="56">
        <f t="shared" si="39"/>
        <v>0</v>
      </c>
      <c r="U134" s="56">
        <f t="shared" si="40"/>
        <v>0</v>
      </c>
      <c r="V134" s="90">
        <f t="shared" si="41"/>
        <v>0</v>
      </c>
      <c r="W134" s="90">
        <f t="shared" si="42"/>
        <v>0</v>
      </c>
      <c r="X134" s="90">
        <f t="shared" si="43"/>
        <v>0</v>
      </c>
      <c r="Y134" s="90">
        <f t="shared" si="44"/>
        <v>1</v>
      </c>
      <c r="Z134" s="90">
        <f t="shared" si="45"/>
        <v>0</v>
      </c>
      <c r="AA134" s="90">
        <f t="shared" si="46"/>
        <v>0</v>
      </c>
      <c r="AB134" s="90">
        <f t="shared" si="47"/>
        <v>0</v>
      </c>
      <c r="AC134" s="90">
        <f t="shared" si="48"/>
        <v>0</v>
      </c>
      <c r="AD134" s="90">
        <f t="shared" si="49"/>
        <v>0</v>
      </c>
      <c r="AE134" s="90">
        <f t="shared" si="50"/>
        <v>0</v>
      </c>
      <c r="AH134" s="56">
        <f t="shared" si="51"/>
        <v>1</v>
      </c>
      <c r="AI134" s="56">
        <f t="shared" si="52"/>
        <v>1</v>
      </c>
      <c r="AJ134" s="56" t="str">
        <f t="shared" si="53"/>
        <v>Correct</v>
      </c>
      <c r="AK134" s="1" t="s">
        <v>105</v>
      </c>
      <c r="AL134" s="1">
        <v>40</v>
      </c>
      <c r="AM134" s="1" t="s">
        <v>95</v>
      </c>
      <c r="AN134" s="1" t="s">
        <v>131</v>
      </c>
      <c r="AO134" s="1" t="s">
        <v>97</v>
      </c>
      <c r="AP134" s="1" t="s">
        <v>98</v>
      </c>
      <c r="AQ134" s="1" t="s">
        <v>80</v>
      </c>
      <c r="AR134" s="1" t="s">
        <v>114</v>
      </c>
      <c r="AS134" s="1" t="s">
        <v>120</v>
      </c>
      <c r="AT134" s="1" t="s">
        <v>101</v>
      </c>
      <c r="AU134" s="1" t="s">
        <v>102</v>
      </c>
      <c r="AV134" s="1" t="s">
        <v>92</v>
      </c>
      <c r="AW134" s="1"/>
      <c r="AX134" s="1" t="s">
        <v>261</v>
      </c>
    </row>
    <row r="135" spans="1:50" x14ac:dyDescent="0.25">
      <c r="A135" s="1">
        <v>134</v>
      </c>
      <c r="B135" s="1"/>
      <c r="C135" s="1"/>
      <c r="D135" s="1"/>
      <c r="E135" s="1" t="s">
        <v>22</v>
      </c>
      <c r="F135" s="1"/>
      <c r="G135" s="1"/>
      <c r="H135" s="1"/>
      <c r="I135" s="1"/>
      <c r="J135" s="1"/>
      <c r="K135" s="1" t="s">
        <v>27</v>
      </c>
      <c r="L135" s="1"/>
      <c r="M135" s="1"/>
      <c r="N135" s="1" t="s">
        <v>30</v>
      </c>
      <c r="P135" s="56">
        <f t="shared" si="36"/>
        <v>3</v>
      </c>
      <c r="Q135" s="5">
        <f t="shared" si="37"/>
        <v>1</v>
      </c>
      <c r="S135" s="56">
        <f t="shared" si="38"/>
        <v>0</v>
      </c>
      <c r="T135" s="56">
        <f t="shared" si="39"/>
        <v>0</v>
      </c>
      <c r="U135" s="56">
        <f t="shared" si="40"/>
        <v>0</v>
      </c>
      <c r="V135" s="90">
        <f t="shared" si="41"/>
        <v>1</v>
      </c>
      <c r="W135" s="90">
        <f t="shared" si="42"/>
        <v>0</v>
      </c>
      <c r="X135" s="90">
        <f t="shared" si="43"/>
        <v>0</v>
      </c>
      <c r="Y135" s="90">
        <f t="shared" si="44"/>
        <v>0</v>
      </c>
      <c r="Z135" s="90">
        <f t="shared" si="45"/>
        <v>0</v>
      </c>
      <c r="AA135" s="90">
        <f t="shared" si="46"/>
        <v>0</v>
      </c>
      <c r="AB135" s="90">
        <f t="shared" si="47"/>
        <v>1</v>
      </c>
      <c r="AC135" s="90">
        <f t="shared" si="48"/>
        <v>0</v>
      </c>
      <c r="AD135" s="90">
        <f t="shared" si="49"/>
        <v>0</v>
      </c>
      <c r="AE135" s="90">
        <f t="shared" si="50"/>
        <v>1</v>
      </c>
      <c r="AH135" s="56">
        <f t="shared" si="51"/>
        <v>3</v>
      </c>
      <c r="AI135" s="56">
        <f t="shared" si="52"/>
        <v>3</v>
      </c>
      <c r="AJ135" s="56" t="str">
        <f t="shared" si="53"/>
        <v>Correct</v>
      </c>
      <c r="AK135" s="1" t="s">
        <v>105</v>
      </c>
      <c r="AL135" s="1">
        <v>50</v>
      </c>
      <c r="AM135" s="1" t="s">
        <v>95</v>
      </c>
      <c r="AN135" s="1" t="s">
        <v>131</v>
      </c>
      <c r="AO135" s="1" t="s">
        <v>97</v>
      </c>
      <c r="AP135" s="1" t="s">
        <v>98</v>
      </c>
      <c r="AQ135" s="1" t="s">
        <v>80</v>
      </c>
      <c r="AR135" s="1" t="s">
        <v>112</v>
      </c>
      <c r="AS135" s="1" t="s">
        <v>120</v>
      </c>
      <c r="AT135" s="1" t="s">
        <v>135</v>
      </c>
      <c r="AU135" s="1" t="s">
        <v>102</v>
      </c>
      <c r="AV135" s="1" t="s">
        <v>92</v>
      </c>
      <c r="AW135" s="1" t="s">
        <v>102</v>
      </c>
      <c r="AX135" s="1" t="s">
        <v>261</v>
      </c>
    </row>
    <row r="136" spans="1:50" x14ac:dyDescent="0.25">
      <c r="A136" s="1">
        <v>135</v>
      </c>
      <c r="B136" s="1"/>
      <c r="C136" s="1"/>
      <c r="D136" s="1" t="s">
        <v>21</v>
      </c>
      <c r="E136" s="1" t="s">
        <v>22</v>
      </c>
      <c r="F136" s="1"/>
      <c r="G136" s="1"/>
      <c r="H136" s="1"/>
      <c r="I136" s="1" t="s">
        <v>267</v>
      </c>
      <c r="J136" s="1" t="s">
        <v>26</v>
      </c>
      <c r="K136" s="1"/>
      <c r="L136" s="1"/>
      <c r="M136" s="1"/>
      <c r="N136" s="1"/>
      <c r="P136" s="56">
        <f t="shared" si="36"/>
        <v>4</v>
      </c>
      <c r="Q136" s="5">
        <f t="shared" si="37"/>
        <v>0.75</v>
      </c>
      <c r="S136" s="56">
        <f t="shared" si="38"/>
        <v>0</v>
      </c>
      <c r="T136" s="56">
        <f t="shared" si="39"/>
        <v>0</v>
      </c>
      <c r="U136" s="56">
        <f t="shared" si="40"/>
        <v>0.75</v>
      </c>
      <c r="V136" s="90">
        <f t="shared" si="41"/>
        <v>0.75</v>
      </c>
      <c r="W136" s="90">
        <f t="shared" si="42"/>
        <v>0</v>
      </c>
      <c r="X136" s="90">
        <f t="shared" si="43"/>
        <v>0</v>
      </c>
      <c r="Y136" s="90">
        <f t="shared" si="44"/>
        <v>0</v>
      </c>
      <c r="Z136" s="90">
        <f t="shared" si="45"/>
        <v>0.75</v>
      </c>
      <c r="AA136" s="90">
        <f t="shared" si="46"/>
        <v>0.75</v>
      </c>
      <c r="AB136" s="90">
        <f t="shared" si="47"/>
        <v>0</v>
      </c>
      <c r="AC136" s="90">
        <f t="shared" si="48"/>
        <v>0</v>
      </c>
      <c r="AD136" s="90">
        <f t="shared" si="49"/>
        <v>0</v>
      </c>
      <c r="AE136" s="90">
        <f t="shared" si="50"/>
        <v>0</v>
      </c>
      <c r="AH136" s="56">
        <f t="shared" si="51"/>
        <v>3</v>
      </c>
      <c r="AI136" s="56">
        <f t="shared" si="52"/>
        <v>4</v>
      </c>
      <c r="AJ136" s="56" t="str">
        <f t="shared" si="53"/>
        <v>Correct</v>
      </c>
      <c r="AK136" s="1" t="s">
        <v>94</v>
      </c>
      <c r="AL136" s="1">
        <v>62</v>
      </c>
      <c r="AM136" s="1" t="s">
        <v>95</v>
      </c>
      <c r="AN136" s="1" t="s">
        <v>131</v>
      </c>
      <c r="AO136" s="1" t="s">
        <v>97</v>
      </c>
      <c r="AP136" s="1" t="s">
        <v>98</v>
      </c>
      <c r="AQ136" s="1" t="s">
        <v>353</v>
      </c>
      <c r="AR136" s="1" t="s">
        <v>108</v>
      </c>
      <c r="AS136" s="1" t="s">
        <v>110</v>
      </c>
      <c r="AT136" s="1" t="s">
        <v>135</v>
      </c>
      <c r="AU136" s="1" t="s">
        <v>102</v>
      </c>
      <c r="AV136" s="1" t="s">
        <v>92</v>
      </c>
      <c r="AW136" s="1" t="s">
        <v>102</v>
      </c>
      <c r="AX136" s="1" t="s">
        <v>261</v>
      </c>
    </row>
    <row r="137" spans="1:50" x14ac:dyDescent="0.25">
      <c r="A137" s="1">
        <v>136</v>
      </c>
      <c r="B137" s="1"/>
      <c r="C137" s="1" t="s">
        <v>20</v>
      </c>
      <c r="D137" s="1"/>
      <c r="E137" s="1"/>
      <c r="F137" s="1"/>
      <c r="G137" s="1"/>
      <c r="H137" s="1"/>
      <c r="I137" s="1"/>
      <c r="J137" s="1"/>
      <c r="K137" s="1" t="s">
        <v>27</v>
      </c>
      <c r="L137" s="1"/>
      <c r="M137" s="1"/>
      <c r="N137" s="1"/>
      <c r="P137" s="56">
        <f t="shared" si="36"/>
        <v>2</v>
      </c>
      <c r="Q137" s="5">
        <f t="shared" si="37"/>
        <v>1.5</v>
      </c>
      <c r="S137" s="56">
        <f t="shared" si="38"/>
        <v>0</v>
      </c>
      <c r="T137" s="56">
        <f t="shared" si="39"/>
        <v>1</v>
      </c>
      <c r="U137" s="56">
        <f t="shared" si="40"/>
        <v>0</v>
      </c>
      <c r="V137" s="90">
        <f t="shared" si="41"/>
        <v>0</v>
      </c>
      <c r="W137" s="90">
        <f t="shared" si="42"/>
        <v>0</v>
      </c>
      <c r="X137" s="90">
        <f t="shared" si="43"/>
        <v>0</v>
      </c>
      <c r="Y137" s="90">
        <f t="shared" si="44"/>
        <v>0</v>
      </c>
      <c r="Z137" s="90">
        <f t="shared" si="45"/>
        <v>0</v>
      </c>
      <c r="AA137" s="90">
        <f t="shared" si="46"/>
        <v>0</v>
      </c>
      <c r="AB137" s="90">
        <f t="shared" si="47"/>
        <v>1</v>
      </c>
      <c r="AC137" s="90">
        <f t="shared" si="48"/>
        <v>0</v>
      </c>
      <c r="AD137" s="90">
        <f t="shared" si="49"/>
        <v>0</v>
      </c>
      <c r="AE137" s="90">
        <f t="shared" si="50"/>
        <v>0</v>
      </c>
      <c r="AH137" s="56">
        <f t="shared" si="51"/>
        <v>2</v>
      </c>
      <c r="AI137" s="56">
        <f t="shared" si="52"/>
        <v>2</v>
      </c>
      <c r="AJ137" s="56" t="str">
        <f t="shared" si="53"/>
        <v>Correct</v>
      </c>
      <c r="AK137" s="1" t="s">
        <v>105</v>
      </c>
      <c r="AL137" s="1">
        <v>37</v>
      </c>
      <c r="AM137" s="1" t="s">
        <v>115</v>
      </c>
      <c r="AN137" s="1" t="s">
        <v>319</v>
      </c>
      <c r="AO137" s="1" t="s">
        <v>97</v>
      </c>
      <c r="AP137" s="1" t="s">
        <v>98</v>
      </c>
      <c r="AQ137" s="1" t="s">
        <v>350</v>
      </c>
      <c r="AR137" s="1" t="s">
        <v>108</v>
      </c>
      <c r="AS137" s="1" t="s">
        <v>120</v>
      </c>
      <c r="AT137" s="1" t="s">
        <v>101</v>
      </c>
      <c r="AU137" s="1" t="s">
        <v>102</v>
      </c>
      <c r="AV137" s="1" t="s">
        <v>92</v>
      </c>
      <c r="AW137" s="1" t="s">
        <v>102</v>
      </c>
      <c r="AX137" s="1" t="s">
        <v>261</v>
      </c>
    </row>
    <row r="138" spans="1:50" x14ac:dyDescent="0.25">
      <c r="A138" s="1">
        <v>137</v>
      </c>
      <c r="B138" s="1"/>
      <c r="C138" s="1"/>
      <c r="D138" s="1"/>
      <c r="E138" s="1" t="s">
        <v>22</v>
      </c>
      <c r="F138" s="1"/>
      <c r="G138" s="1"/>
      <c r="H138" s="1"/>
      <c r="I138" s="1"/>
      <c r="J138" s="1" t="s">
        <v>26</v>
      </c>
      <c r="K138" s="1"/>
      <c r="L138" s="1"/>
      <c r="M138" s="1" t="s">
        <v>29</v>
      </c>
      <c r="N138" s="1"/>
      <c r="P138" s="56">
        <f t="shared" si="36"/>
        <v>3</v>
      </c>
      <c r="Q138" s="5">
        <f t="shared" si="37"/>
        <v>1</v>
      </c>
      <c r="S138" s="56">
        <f t="shared" si="38"/>
        <v>0</v>
      </c>
      <c r="T138" s="56">
        <f t="shared" si="39"/>
        <v>0</v>
      </c>
      <c r="U138" s="56">
        <f t="shared" si="40"/>
        <v>0</v>
      </c>
      <c r="V138" s="90">
        <f t="shared" si="41"/>
        <v>1</v>
      </c>
      <c r="W138" s="90">
        <f t="shared" si="42"/>
        <v>0</v>
      </c>
      <c r="X138" s="90">
        <f t="shared" si="43"/>
        <v>0</v>
      </c>
      <c r="Y138" s="90">
        <f t="shared" si="44"/>
        <v>0</v>
      </c>
      <c r="Z138" s="90">
        <f t="shared" si="45"/>
        <v>0</v>
      </c>
      <c r="AA138" s="90">
        <f t="shared" si="46"/>
        <v>1</v>
      </c>
      <c r="AB138" s="90">
        <f t="shared" si="47"/>
        <v>0</v>
      </c>
      <c r="AC138" s="90">
        <f t="shared" si="48"/>
        <v>0</v>
      </c>
      <c r="AD138" s="90">
        <f t="shared" si="49"/>
        <v>1</v>
      </c>
      <c r="AE138" s="90">
        <f t="shared" si="50"/>
        <v>0</v>
      </c>
      <c r="AH138" s="56">
        <f t="shared" si="51"/>
        <v>3</v>
      </c>
      <c r="AI138" s="56">
        <f t="shared" si="52"/>
        <v>3</v>
      </c>
      <c r="AJ138" s="56" t="str">
        <f t="shared" si="53"/>
        <v>Correct</v>
      </c>
      <c r="AK138" s="1" t="s">
        <v>94</v>
      </c>
      <c r="AL138" s="1">
        <v>38</v>
      </c>
      <c r="AM138" s="1" t="s">
        <v>115</v>
      </c>
      <c r="AN138" s="1" t="s">
        <v>317</v>
      </c>
      <c r="AO138" s="1" t="s">
        <v>97</v>
      </c>
      <c r="AP138" s="1" t="s">
        <v>98</v>
      </c>
      <c r="AQ138" s="1" t="s">
        <v>80</v>
      </c>
      <c r="AR138" s="1" t="s">
        <v>112</v>
      </c>
      <c r="AS138" s="1" t="s">
        <v>110</v>
      </c>
      <c r="AT138" s="1" t="s">
        <v>101</v>
      </c>
      <c r="AU138" s="1" t="s">
        <v>102</v>
      </c>
      <c r="AV138" s="1" t="s">
        <v>92</v>
      </c>
      <c r="AW138" s="1" t="s">
        <v>102</v>
      </c>
      <c r="AX138" s="1" t="s">
        <v>258</v>
      </c>
    </row>
    <row r="139" spans="1:50" x14ac:dyDescent="0.25">
      <c r="A139" s="1">
        <v>138</v>
      </c>
      <c r="B139" s="1"/>
      <c r="C139" s="1"/>
      <c r="D139" s="1" t="s">
        <v>21</v>
      </c>
      <c r="E139" s="1"/>
      <c r="F139" s="1"/>
      <c r="G139" s="1"/>
      <c r="H139" s="1"/>
      <c r="I139" s="1"/>
      <c r="J139" s="1" t="s">
        <v>26</v>
      </c>
      <c r="K139" s="1"/>
      <c r="L139" s="1"/>
      <c r="M139" s="1" t="s">
        <v>29</v>
      </c>
      <c r="N139" s="1"/>
      <c r="P139" s="56">
        <f t="shared" si="36"/>
        <v>3</v>
      </c>
      <c r="Q139" s="5">
        <f t="shared" si="37"/>
        <v>1</v>
      </c>
      <c r="S139" s="56">
        <f t="shared" si="38"/>
        <v>0</v>
      </c>
      <c r="T139" s="56">
        <f t="shared" si="39"/>
        <v>0</v>
      </c>
      <c r="U139" s="56">
        <f t="shared" si="40"/>
        <v>1</v>
      </c>
      <c r="V139" s="90">
        <f t="shared" si="41"/>
        <v>0</v>
      </c>
      <c r="W139" s="90">
        <f t="shared" si="42"/>
        <v>0</v>
      </c>
      <c r="X139" s="90">
        <f t="shared" si="43"/>
        <v>0</v>
      </c>
      <c r="Y139" s="90">
        <f t="shared" si="44"/>
        <v>0</v>
      </c>
      <c r="Z139" s="90">
        <f t="shared" si="45"/>
        <v>0</v>
      </c>
      <c r="AA139" s="90">
        <f t="shared" si="46"/>
        <v>1</v>
      </c>
      <c r="AB139" s="90">
        <f t="shared" si="47"/>
        <v>0</v>
      </c>
      <c r="AC139" s="90">
        <f t="shared" si="48"/>
        <v>0</v>
      </c>
      <c r="AD139" s="90">
        <f t="shared" si="49"/>
        <v>1</v>
      </c>
      <c r="AE139" s="90">
        <f t="shared" si="50"/>
        <v>0</v>
      </c>
      <c r="AH139" s="56">
        <f t="shared" si="51"/>
        <v>3</v>
      </c>
      <c r="AI139" s="56">
        <f t="shared" si="52"/>
        <v>3</v>
      </c>
      <c r="AJ139" s="56" t="str">
        <f t="shared" si="53"/>
        <v>Correct</v>
      </c>
      <c r="AK139" s="1" t="s">
        <v>105</v>
      </c>
      <c r="AL139" s="1">
        <v>68</v>
      </c>
      <c r="AM139" s="1" t="s">
        <v>115</v>
      </c>
      <c r="AN139" s="1"/>
      <c r="AO139" s="1"/>
      <c r="AP139" s="1"/>
      <c r="AQ139" s="1"/>
      <c r="AR139" s="1"/>
      <c r="AS139" s="1"/>
      <c r="AT139" s="1"/>
      <c r="AU139" s="1"/>
      <c r="AV139" s="1"/>
      <c r="AW139" s="1"/>
      <c r="AX139" s="1" t="s">
        <v>258</v>
      </c>
    </row>
    <row r="140" spans="1:50" x14ac:dyDescent="0.25">
      <c r="A140" s="1">
        <v>139</v>
      </c>
      <c r="B140" s="1"/>
      <c r="C140" s="1"/>
      <c r="D140" s="1"/>
      <c r="E140" s="1"/>
      <c r="F140" s="1"/>
      <c r="G140" s="1"/>
      <c r="H140" s="1"/>
      <c r="I140" s="1"/>
      <c r="J140" s="1"/>
      <c r="K140" s="1"/>
      <c r="L140" s="1"/>
      <c r="M140" s="1"/>
      <c r="N140" s="1"/>
      <c r="P140" s="56">
        <f t="shared" si="36"/>
        <v>0</v>
      </c>
      <c r="Q140" s="5" t="e">
        <f t="shared" si="37"/>
        <v>#DIV/0!</v>
      </c>
      <c r="S140" s="56">
        <f t="shared" si="38"/>
        <v>0</v>
      </c>
      <c r="T140" s="56">
        <f t="shared" si="39"/>
        <v>0</v>
      </c>
      <c r="U140" s="56">
        <f t="shared" si="40"/>
        <v>0</v>
      </c>
      <c r="V140" s="90">
        <f t="shared" si="41"/>
        <v>0</v>
      </c>
      <c r="W140" s="90">
        <f t="shared" si="42"/>
        <v>0</v>
      </c>
      <c r="X140" s="90">
        <f t="shared" si="43"/>
        <v>0</v>
      </c>
      <c r="Y140" s="90">
        <f t="shared" si="44"/>
        <v>0</v>
      </c>
      <c r="Z140" s="90">
        <f t="shared" si="45"/>
        <v>0</v>
      </c>
      <c r="AA140" s="90">
        <f t="shared" si="46"/>
        <v>0</v>
      </c>
      <c r="AB140" s="90">
        <f t="shared" si="47"/>
        <v>0</v>
      </c>
      <c r="AC140" s="90">
        <f t="shared" si="48"/>
        <v>0</v>
      </c>
      <c r="AD140" s="90">
        <f t="shared" si="49"/>
        <v>0</v>
      </c>
      <c r="AE140" s="90">
        <f t="shared" si="50"/>
        <v>0</v>
      </c>
      <c r="AH140" s="56">
        <f t="shared" si="51"/>
        <v>0</v>
      </c>
      <c r="AI140" s="56">
        <f t="shared" si="52"/>
        <v>0</v>
      </c>
      <c r="AJ140" s="56" t="str">
        <f t="shared" si="53"/>
        <v>Correct</v>
      </c>
      <c r="AK140" s="1" t="s">
        <v>94</v>
      </c>
      <c r="AL140" s="1">
        <v>24</v>
      </c>
      <c r="AM140" s="1" t="s">
        <v>115</v>
      </c>
      <c r="AN140" s="1" t="s">
        <v>320</v>
      </c>
      <c r="AO140" s="1" t="s">
        <v>97</v>
      </c>
      <c r="AP140" s="1" t="s">
        <v>98</v>
      </c>
      <c r="AQ140" s="1" t="s">
        <v>80</v>
      </c>
      <c r="AR140" s="1" t="s">
        <v>108</v>
      </c>
      <c r="AS140" s="1" t="s">
        <v>110</v>
      </c>
      <c r="AT140" s="1" t="s">
        <v>101</v>
      </c>
      <c r="AU140" s="1" t="s">
        <v>102</v>
      </c>
      <c r="AV140" s="1" t="s">
        <v>90</v>
      </c>
      <c r="AW140" s="1" t="s">
        <v>102</v>
      </c>
      <c r="AX140" s="1" t="s">
        <v>258</v>
      </c>
    </row>
    <row r="141" spans="1:50" x14ac:dyDescent="0.25">
      <c r="A141" s="1">
        <v>140</v>
      </c>
      <c r="B141" s="1"/>
      <c r="C141" s="1" t="s">
        <v>20</v>
      </c>
      <c r="D141" s="1"/>
      <c r="E141" s="1"/>
      <c r="F141" s="1"/>
      <c r="G141" s="1"/>
      <c r="H141" s="1"/>
      <c r="I141" s="1"/>
      <c r="J141" s="1"/>
      <c r="K141" s="1"/>
      <c r="L141" s="1"/>
      <c r="M141" s="1"/>
      <c r="N141" s="1"/>
      <c r="P141" s="56">
        <f t="shared" si="36"/>
        <v>1</v>
      </c>
      <c r="Q141" s="5">
        <f t="shared" si="37"/>
        <v>3</v>
      </c>
      <c r="S141" s="56">
        <f t="shared" si="38"/>
        <v>0</v>
      </c>
      <c r="T141" s="56">
        <f t="shared" si="39"/>
        <v>1</v>
      </c>
      <c r="U141" s="56">
        <f t="shared" si="40"/>
        <v>0</v>
      </c>
      <c r="V141" s="90">
        <f t="shared" si="41"/>
        <v>0</v>
      </c>
      <c r="W141" s="90">
        <f t="shared" si="42"/>
        <v>0</v>
      </c>
      <c r="X141" s="90">
        <f t="shared" si="43"/>
        <v>0</v>
      </c>
      <c r="Y141" s="90">
        <f t="shared" si="44"/>
        <v>0</v>
      </c>
      <c r="Z141" s="90">
        <f t="shared" si="45"/>
        <v>0</v>
      </c>
      <c r="AA141" s="90">
        <f t="shared" si="46"/>
        <v>0</v>
      </c>
      <c r="AB141" s="90">
        <f t="shared" si="47"/>
        <v>0</v>
      </c>
      <c r="AC141" s="90">
        <f t="shared" si="48"/>
        <v>0</v>
      </c>
      <c r="AD141" s="90">
        <f t="shared" si="49"/>
        <v>0</v>
      </c>
      <c r="AE141" s="90">
        <f t="shared" si="50"/>
        <v>0</v>
      </c>
      <c r="AH141" s="56">
        <f t="shared" si="51"/>
        <v>1</v>
      </c>
      <c r="AI141" s="56">
        <f t="shared" si="52"/>
        <v>1</v>
      </c>
      <c r="AJ141" s="56" t="str">
        <f t="shared" si="53"/>
        <v>Correct</v>
      </c>
      <c r="AK141" s="1" t="s">
        <v>94</v>
      </c>
      <c r="AL141" s="1">
        <v>50</v>
      </c>
      <c r="AM141" s="1" t="s">
        <v>115</v>
      </c>
      <c r="AN141" s="1" t="s">
        <v>321</v>
      </c>
      <c r="AO141" s="1" t="s">
        <v>97</v>
      </c>
      <c r="AP141" s="1" t="s">
        <v>98</v>
      </c>
      <c r="AQ141" s="1" t="s">
        <v>80</v>
      </c>
      <c r="AR141" s="1" t="s">
        <v>112</v>
      </c>
      <c r="AS141" s="1" t="s">
        <v>103</v>
      </c>
      <c r="AT141" s="1" t="s">
        <v>135</v>
      </c>
      <c r="AU141" s="1" t="s">
        <v>102</v>
      </c>
      <c r="AV141" s="1" t="s">
        <v>91</v>
      </c>
      <c r="AW141" s="1" t="s">
        <v>102</v>
      </c>
      <c r="AX141" s="1" t="s">
        <v>258</v>
      </c>
    </row>
    <row r="142" spans="1:50" x14ac:dyDescent="0.25">
      <c r="A142" s="1">
        <v>141</v>
      </c>
      <c r="B142" s="1"/>
      <c r="C142" s="1"/>
      <c r="D142" s="1"/>
      <c r="E142" s="1"/>
      <c r="F142" s="1"/>
      <c r="G142" s="1"/>
      <c r="H142" s="1"/>
      <c r="I142" s="1"/>
      <c r="J142" s="1" t="s">
        <v>26</v>
      </c>
      <c r="K142" s="1"/>
      <c r="L142" s="1"/>
      <c r="M142" s="1"/>
      <c r="N142" s="1" t="s">
        <v>30</v>
      </c>
      <c r="P142" s="56">
        <f t="shared" si="36"/>
        <v>2</v>
      </c>
      <c r="Q142" s="5">
        <f t="shared" si="37"/>
        <v>1.5</v>
      </c>
      <c r="S142" s="56">
        <f t="shared" si="38"/>
        <v>0</v>
      </c>
      <c r="T142" s="56">
        <f t="shared" si="39"/>
        <v>0</v>
      </c>
      <c r="U142" s="56">
        <f t="shared" si="40"/>
        <v>0</v>
      </c>
      <c r="V142" s="90">
        <f t="shared" si="41"/>
        <v>0</v>
      </c>
      <c r="W142" s="90">
        <f t="shared" si="42"/>
        <v>0</v>
      </c>
      <c r="X142" s="90">
        <f t="shared" si="43"/>
        <v>0</v>
      </c>
      <c r="Y142" s="90">
        <f t="shared" si="44"/>
        <v>0</v>
      </c>
      <c r="Z142" s="90">
        <f t="shared" si="45"/>
        <v>0</v>
      </c>
      <c r="AA142" s="90">
        <f t="shared" si="46"/>
        <v>1</v>
      </c>
      <c r="AB142" s="90">
        <f t="shared" si="47"/>
        <v>0</v>
      </c>
      <c r="AC142" s="90">
        <f t="shared" si="48"/>
        <v>0</v>
      </c>
      <c r="AD142" s="90">
        <f t="shared" si="49"/>
        <v>0</v>
      </c>
      <c r="AE142" s="90">
        <f t="shared" si="50"/>
        <v>1</v>
      </c>
      <c r="AH142" s="56">
        <f t="shared" si="51"/>
        <v>2</v>
      </c>
      <c r="AI142" s="56">
        <f t="shared" si="52"/>
        <v>2</v>
      </c>
      <c r="AJ142" s="56" t="str">
        <f t="shared" si="53"/>
        <v>Correct</v>
      </c>
      <c r="AK142" s="1" t="s">
        <v>105</v>
      </c>
      <c r="AL142" s="1">
        <v>36</v>
      </c>
      <c r="AM142" s="1" t="s">
        <v>115</v>
      </c>
      <c r="AN142" s="1" t="s">
        <v>317</v>
      </c>
      <c r="AO142" s="1" t="s">
        <v>97</v>
      </c>
      <c r="AP142" s="1" t="s">
        <v>98</v>
      </c>
      <c r="AQ142" s="1" t="s">
        <v>80</v>
      </c>
      <c r="AR142" s="1" t="s">
        <v>109</v>
      </c>
      <c r="AS142" s="1" t="s">
        <v>133</v>
      </c>
      <c r="AT142" s="1" t="s">
        <v>123</v>
      </c>
      <c r="AU142" s="1"/>
      <c r="AV142" s="1" t="s">
        <v>372</v>
      </c>
      <c r="AW142" s="1" t="s">
        <v>102</v>
      </c>
      <c r="AX142" s="1" t="s">
        <v>258</v>
      </c>
    </row>
    <row r="143" spans="1:50" x14ac:dyDescent="0.25">
      <c r="A143" s="1">
        <v>142</v>
      </c>
      <c r="B143" s="1"/>
      <c r="C143" s="1"/>
      <c r="D143" s="1"/>
      <c r="E143" s="1"/>
      <c r="F143" s="1"/>
      <c r="G143" s="1"/>
      <c r="H143" s="1"/>
      <c r="I143" s="1"/>
      <c r="J143" s="1"/>
      <c r="K143" s="1"/>
      <c r="L143" s="1"/>
      <c r="M143" s="1"/>
      <c r="N143" s="1"/>
      <c r="P143" s="56">
        <f t="shared" si="36"/>
        <v>0</v>
      </c>
      <c r="Q143" s="5" t="e">
        <f t="shared" si="37"/>
        <v>#DIV/0!</v>
      </c>
      <c r="S143" s="56">
        <f t="shared" si="38"/>
        <v>0</v>
      </c>
      <c r="T143" s="56">
        <f t="shared" si="39"/>
        <v>0</v>
      </c>
      <c r="U143" s="56">
        <f t="shared" si="40"/>
        <v>0</v>
      </c>
      <c r="V143" s="90">
        <f t="shared" si="41"/>
        <v>0</v>
      </c>
      <c r="W143" s="90">
        <f t="shared" si="42"/>
        <v>0</v>
      </c>
      <c r="X143" s="90">
        <f t="shared" si="43"/>
        <v>0</v>
      </c>
      <c r="Y143" s="90">
        <f t="shared" si="44"/>
        <v>0</v>
      </c>
      <c r="Z143" s="90">
        <f t="shared" si="45"/>
        <v>0</v>
      </c>
      <c r="AA143" s="90">
        <f t="shared" si="46"/>
        <v>0</v>
      </c>
      <c r="AB143" s="90">
        <f t="shared" si="47"/>
        <v>0</v>
      </c>
      <c r="AC143" s="90">
        <f t="shared" si="48"/>
        <v>0</v>
      </c>
      <c r="AD143" s="90">
        <f t="shared" si="49"/>
        <v>0</v>
      </c>
      <c r="AE143" s="90">
        <f t="shared" si="50"/>
        <v>0</v>
      </c>
      <c r="AH143" s="56">
        <f t="shared" si="51"/>
        <v>0</v>
      </c>
      <c r="AI143" s="56">
        <f t="shared" si="52"/>
        <v>0</v>
      </c>
      <c r="AJ143" s="56" t="str">
        <f t="shared" si="53"/>
        <v>Correct</v>
      </c>
      <c r="AK143" s="1" t="s">
        <v>105</v>
      </c>
      <c r="AL143" s="1">
        <v>56</v>
      </c>
      <c r="AM143" s="1" t="s">
        <v>115</v>
      </c>
      <c r="AN143" s="1" t="s">
        <v>322</v>
      </c>
      <c r="AO143" s="1" t="s">
        <v>97</v>
      </c>
      <c r="AP143" s="1"/>
      <c r="AQ143" s="1" t="s">
        <v>355</v>
      </c>
      <c r="AR143" s="1" t="s">
        <v>99</v>
      </c>
      <c r="AS143" s="1" t="s">
        <v>103</v>
      </c>
      <c r="AT143" s="1" t="s">
        <v>135</v>
      </c>
      <c r="AU143" s="1" t="s">
        <v>98</v>
      </c>
      <c r="AV143" s="1"/>
      <c r="AW143" s="1" t="s">
        <v>102</v>
      </c>
      <c r="AX143" s="1" t="s">
        <v>258</v>
      </c>
    </row>
    <row r="144" spans="1:50" x14ac:dyDescent="0.25">
      <c r="A144" s="1">
        <v>143</v>
      </c>
      <c r="B144" s="1" t="s">
        <v>19</v>
      </c>
      <c r="C144" s="1"/>
      <c r="D144" s="1"/>
      <c r="E144" s="1"/>
      <c r="F144" s="1"/>
      <c r="G144" s="1"/>
      <c r="H144" s="1"/>
      <c r="I144" s="1"/>
      <c r="J144" s="1" t="s">
        <v>26</v>
      </c>
      <c r="K144" s="1" t="s">
        <v>27</v>
      </c>
      <c r="L144" s="1"/>
      <c r="M144" s="1"/>
      <c r="N144" s="1"/>
      <c r="P144" s="56">
        <f t="shared" si="36"/>
        <v>3</v>
      </c>
      <c r="Q144" s="5">
        <f t="shared" si="37"/>
        <v>1</v>
      </c>
      <c r="S144" s="56">
        <f t="shared" si="38"/>
        <v>1</v>
      </c>
      <c r="T144" s="56">
        <f t="shared" si="39"/>
        <v>0</v>
      </c>
      <c r="U144" s="56">
        <f t="shared" si="40"/>
        <v>0</v>
      </c>
      <c r="V144" s="90">
        <f t="shared" si="41"/>
        <v>0</v>
      </c>
      <c r="W144" s="90">
        <f t="shared" si="42"/>
        <v>0</v>
      </c>
      <c r="X144" s="90">
        <f t="shared" si="43"/>
        <v>0</v>
      </c>
      <c r="Y144" s="90">
        <f t="shared" si="44"/>
        <v>0</v>
      </c>
      <c r="Z144" s="90">
        <f t="shared" si="45"/>
        <v>0</v>
      </c>
      <c r="AA144" s="90">
        <f t="shared" si="46"/>
        <v>1</v>
      </c>
      <c r="AB144" s="90">
        <f t="shared" si="47"/>
        <v>1</v>
      </c>
      <c r="AC144" s="90">
        <f t="shared" si="48"/>
        <v>0</v>
      </c>
      <c r="AD144" s="90">
        <f t="shared" si="49"/>
        <v>0</v>
      </c>
      <c r="AE144" s="90">
        <f t="shared" si="50"/>
        <v>0</v>
      </c>
      <c r="AH144" s="56">
        <f t="shared" si="51"/>
        <v>3</v>
      </c>
      <c r="AI144" s="56">
        <f t="shared" si="52"/>
        <v>3</v>
      </c>
      <c r="AJ144" s="56" t="str">
        <f t="shared" si="53"/>
        <v>Correct</v>
      </c>
      <c r="AK144" s="1" t="s">
        <v>105</v>
      </c>
      <c r="AL144" s="1">
        <v>73</v>
      </c>
      <c r="AM144" s="1" t="s">
        <v>115</v>
      </c>
      <c r="AN144" s="1" t="s">
        <v>316</v>
      </c>
      <c r="AO144" s="1" t="s">
        <v>128</v>
      </c>
      <c r="AP144" s="1"/>
      <c r="AQ144" s="1" t="s">
        <v>80</v>
      </c>
      <c r="AR144" s="1"/>
      <c r="AS144" s="1" t="s">
        <v>110</v>
      </c>
      <c r="AT144" s="1" t="s">
        <v>104</v>
      </c>
      <c r="AU144" s="1" t="s">
        <v>102</v>
      </c>
      <c r="AV144" s="1"/>
      <c r="AW144" s="1" t="s">
        <v>102</v>
      </c>
      <c r="AX144" s="1" t="s">
        <v>258</v>
      </c>
    </row>
    <row r="145" spans="1:50" x14ac:dyDescent="0.25">
      <c r="A145" s="1">
        <v>144</v>
      </c>
      <c r="B145" s="1"/>
      <c r="C145" s="1"/>
      <c r="D145" s="1" t="s">
        <v>21</v>
      </c>
      <c r="E145" s="1"/>
      <c r="F145" s="1"/>
      <c r="G145" s="1"/>
      <c r="H145" s="1"/>
      <c r="I145" s="1"/>
      <c r="J145" s="1"/>
      <c r="K145" s="1"/>
      <c r="L145" s="1"/>
      <c r="M145" s="1"/>
      <c r="N145" s="1"/>
      <c r="P145" s="56">
        <f t="shared" si="36"/>
        <v>1</v>
      </c>
      <c r="Q145" s="5">
        <f t="shared" si="37"/>
        <v>3</v>
      </c>
      <c r="S145" s="56">
        <f t="shared" si="38"/>
        <v>0</v>
      </c>
      <c r="T145" s="56">
        <f t="shared" si="39"/>
        <v>0</v>
      </c>
      <c r="U145" s="56">
        <f t="shared" si="40"/>
        <v>1</v>
      </c>
      <c r="V145" s="90">
        <f t="shared" si="41"/>
        <v>0</v>
      </c>
      <c r="W145" s="90">
        <f t="shared" si="42"/>
        <v>0</v>
      </c>
      <c r="X145" s="90">
        <f t="shared" si="43"/>
        <v>0</v>
      </c>
      <c r="Y145" s="90">
        <f t="shared" si="44"/>
        <v>0</v>
      </c>
      <c r="Z145" s="90">
        <f t="shared" si="45"/>
        <v>0</v>
      </c>
      <c r="AA145" s="90">
        <f t="shared" si="46"/>
        <v>0</v>
      </c>
      <c r="AB145" s="90">
        <f t="shared" si="47"/>
        <v>0</v>
      </c>
      <c r="AC145" s="90">
        <f t="shared" si="48"/>
        <v>0</v>
      </c>
      <c r="AD145" s="90">
        <f t="shared" si="49"/>
        <v>0</v>
      </c>
      <c r="AE145" s="90">
        <f t="shared" si="50"/>
        <v>0</v>
      </c>
      <c r="AH145" s="56">
        <f t="shared" si="51"/>
        <v>1</v>
      </c>
      <c r="AI145" s="56">
        <f t="shared" si="52"/>
        <v>1</v>
      </c>
      <c r="AJ145" s="56" t="str">
        <f t="shared" si="53"/>
        <v>Correct</v>
      </c>
      <c r="AK145" s="1" t="s">
        <v>105</v>
      </c>
      <c r="AL145" s="1">
        <v>57</v>
      </c>
      <c r="AM145" s="1" t="s">
        <v>115</v>
      </c>
      <c r="AN145" s="1" t="s">
        <v>323</v>
      </c>
      <c r="AO145" s="1" t="s">
        <v>128</v>
      </c>
      <c r="AP145" s="1" t="s">
        <v>98</v>
      </c>
      <c r="AQ145" s="1" t="s">
        <v>89</v>
      </c>
      <c r="AR145" s="1" t="s">
        <v>109</v>
      </c>
      <c r="AS145" s="1" t="s">
        <v>100</v>
      </c>
      <c r="AT145" s="1" t="s">
        <v>125</v>
      </c>
      <c r="AU145" s="1" t="s">
        <v>102</v>
      </c>
      <c r="AV145" s="1" t="s">
        <v>90</v>
      </c>
      <c r="AW145" s="1" t="s">
        <v>98</v>
      </c>
      <c r="AX145" s="1" t="s">
        <v>258</v>
      </c>
    </row>
    <row r="146" spans="1:50" x14ac:dyDescent="0.25">
      <c r="A146" s="1">
        <v>145</v>
      </c>
      <c r="B146" s="1"/>
      <c r="C146" s="1" t="s">
        <v>20</v>
      </c>
      <c r="D146" s="1" t="s">
        <v>21</v>
      </c>
      <c r="E146" s="1"/>
      <c r="F146" s="1"/>
      <c r="G146" s="1"/>
      <c r="H146" s="1"/>
      <c r="I146" s="1"/>
      <c r="J146" s="1" t="s">
        <v>26</v>
      </c>
      <c r="K146" s="1"/>
      <c r="L146" s="1"/>
      <c r="M146" s="1"/>
      <c r="N146" s="1"/>
      <c r="P146" s="56">
        <f t="shared" si="36"/>
        <v>3</v>
      </c>
      <c r="Q146" s="5">
        <f t="shared" si="37"/>
        <v>1</v>
      </c>
      <c r="S146" s="56">
        <f t="shared" si="38"/>
        <v>0</v>
      </c>
      <c r="T146" s="56">
        <f t="shared" si="39"/>
        <v>1</v>
      </c>
      <c r="U146" s="56">
        <f t="shared" si="40"/>
        <v>1</v>
      </c>
      <c r="V146" s="90">
        <f t="shared" si="41"/>
        <v>0</v>
      </c>
      <c r="W146" s="90">
        <f t="shared" si="42"/>
        <v>0</v>
      </c>
      <c r="X146" s="90">
        <f t="shared" si="43"/>
        <v>0</v>
      </c>
      <c r="Y146" s="90">
        <f t="shared" si="44"/>
        <v>0</v>
      </c>
      <c r="Z146" s="90">
        <f t="shared" si="45"/>
        <v>0</v>
      </c>
      <c r="AA146" s="90">
        <f t="shared" si="46"/>
        <v>1</v>
      </c>
      <c r="AB146" s="90">
        <f t="shared" si="47"/>
        <v>0</v>
      </c>
      <c r="AC146" s="90">
        <f t="shared" si="48"/>
        <v>0</v>
      </c>
      <c r="AD146" s="90">
        <f t="shared" si="49"/>
        <v>0</v>
      </c>
      <c r="AE146" s="90">
        <f t="shared" si="50"/>
        <v>0</v>
      </c>
      <c r="AH146" s="56">
        <f t="shared" si="51"/>
        <v>3</v>
      </c>
      <c r="AI146" s="56">
        <f t="shared" si="52"/>
        <v>3</v>
      </c>
      <c r="AJ146" s="56" t="str">
        <f t="shared" si="53"/>
        <v>Correct</v>
      </c>
      <c r="AK146" s="1" t="s">
        <v>105</v>
      </c>
      <c r="AL146" s="1">
        <v>74</v>
      </c>
      <c r="AM146" s="1" t="s">
        <v>115</v>
      </c>
      <c r="AN146" s="1" t="s">
        <v>324</v>
      </c>
      <c r="AO146" s="1" t="s">
        <v>107</v>
      </c>
      <c r="AP146" s="1"/>
      <c r="AQ146" s="1" t="s">
        <v>80</v>
      </c>
      <c r="AR146" s="1"/>
      <c r="AS146" s="1" t="s">
        <v>110</v>
      </c>
      <c r="AT146" s="1" t="s">
        <v>104</v>
      </c>
      <c r="AU146" s="1"/>
      <c r="AV146" s="1"/>
      <c r="AW146" s="1"/>
      <c r="AX146" s="1" t="s">
        <v>258</v>
      </c>
    </row>
    <row r="147" spans="1:50" x14ac:dyDescent="0.25">
      <c r="A147" s="1">
        <v>146</v>
      </c>
      <c r="B147" s="1"/>
      <c r="C147" s="1"/>
      <c r="D147" s="1"/>
      <c r="E147" s="1"/>
      <c r="F147" s="1"/>
      <c r="G147" s="1"/>
      <c r="H147" s="1"/>
      <c r="I147" s="1"/>
      <c r="J147" s="1" t="s">
        <v>26</v>
      </c>
      <c r="K147" s="1"/>
      <c r="L147" s="1"/>
      <c r="M147" s="1"/>
      <c r="N147" s="1"/>
      <c r="P147" s="56">
        <f t="shared" si="36"/>
        <v>1</v>
      </c>
      <c r="Q147" s="5">
        <f t="shared" si="37"/>
        <v>3</v>
      </c>
      <c r="S147" s="56">
        <f t="shared" si="38"/>
        <v>0</v>
      </c>
      <c r="T147" s="56">
        <f t="shared" si="39"/>
        <v>0</v>
      </c>
      <c r="U147" s="56">
        <f t="shared" si="40"/>
        <v>0</v>
      </c>
      <c r="V147" s="90">
        <f t="shared" si="41"/>
        <v>0</v>
      </c>
      <c r="W147" s="90">
        <f t="shared" si="42"/>
        <v>0</v>
      </c>
      <c r="X147" s="90">
        <f t="shared" si="43"/>
        <v>0</v>
      </c>
      <c r="Y147" s="90">
        <f t="shared" si="44"/>
        <v>0</v>
      </c>
      <c r="Z147" s="90">
        <f t="shared" si="45"/>
        <v>0</v>
      </c>
      <c r="AA147" s="90">
        <f t="shared" si="46"/>
        <v>1</v>
      </c>
      <c r="AB147" s="90">
        <f t="shared" si="47"/>
        <v>0</v>
      </c>
      <c r="AC147" s="90">
        <f t="shared" si="48"/>
        <v>0</v>
      </c>
      <c r="AD147" s="90">
        <f t="shared" si="49"/>
        <v>0</v>
      </c>
      <c r="AE147" s="90">
        <f t="shared" si="50"/>
        <v>0</v>
      </c>
      <c r="AH147" s="56">
        <f t="shared" si="51"/>
        <v>1</v>
      </c>
      <c r="AI147" s="56">
        <f t="shared" si="52"/>
        <v>1</v>
      </c>
      <c r="AJ147" s="56" t="str">
        <f t="shared" si="53"/>
        <v>Correct</v>
      </c>
      <c r="AK147" s="1" t="s">
        <v>105</v>
      </c>
      <c r="AL147" s="1">
        <v>68</v>
      </c>
      <c r="AM147" s="1" t="s">
        <v>115</v>
      </c>
      <c r="AN147" s="1" t="s">
        <v>325</v>
      </c>
      <c r="AO147" s="1" t="s">
        <v>128</v>
      </c>
      <c r="AP147" s="1" t="s">
        <v>98</v>
      </c>
      <c r="AQ147" s="1" t="s">
        <v>85</v>
      </c>
      <c r="AR147" s="1" t="s">
        <v>108</v>
      </c>
      <c r="AS147" s="1" t="s">
        <v>110</v>
      </c>
      <c r="AT147" s="1" t="s">
        <v>135</v>
      </c>
      <c r="AU147" s="1" t="s">
        <v>102</v>
      </c>
      <c r="AV147" s="1" t="s">
        <v>91</v>
      </c>
      <c r="AW147" s="1" t="s">
        <v>102</v>
      </c>
      <c r="AX147" s="1" t="s">
        <v>258</v>
      </c>
    </row>
    <row r="148" spans="1:50" x14ac:dyDescent="0.25">
      <c r="A148" s="1">
        <v>147</v>
      </c>
      <c r="B148" s="1"/>
      <c r="C148" s="1"/>
      <c r="D148" s="1"/>
      <c r="E148" s="1"/>
      <c r="F148" s="1"/>
      <c r="G148" s="1"/>
      <c r="H148" s="1"/>
      <c r="I148" s="1"/>
      <c r="J148" s="1" t="s">
        <v>26</v>
      </c>
      <c r="K148" s="1"/>
      <c r="L148" s="1"/>
      <c r="M148" s="1"/>
      <c r="N148" s="1"/>
      <c r="P148" s="56">
        <f t="shared" si="36"/>
        <v>1</v>
      </c>
      <c r="Q148" s="5">
        <f t="shared" si="37"/>
        <v>3</v>
      </c>
      <c r="S148" s="56">
        <f t="shared" si="38"/>
        <v>0</v>
      </c>
      <c r="T148" s="56">
        <f t="shared" si="39"/>
        <v>0</v>
      </c>
      <c r="U148" s="56">
        <f t="shared" si="40"/>
        <v>0</v>
      </c>
      <c r="V148" s="90">
        <f t="shared" si="41"/>
        <v>0</v>
      </c>
      <c r="W148" s="90">
        <f t="shared" si="42"/>
        <v>0</v>
      </c>
      <c r="X148" s="90">
        <f t="shared" si="43"/>
        <v>0</v>
      </c>
      <c r="Y148" s="90">
        <f t="shared" si="44"/>
        <v>0</v>
      </c>
      <c r="Z148" s="90">
        <f t="shared" si="45"/>
        <v>0</v>
      </c>
      <c r="AA148" s="90">
        <f t="shared" si="46"/>
        <v>1</v>
      </c>
      <c r="AB148" s="90">
        <f t="shared" si="47"/>
        <v>0</v>
      </c>
      <c r="AC148" s="90">
        <f t="shared" si="48"/>
        <v>0</v>
      </c>
      <c r="AD148" s="90">
        <f t="shared" si="49"/>
        <v>0</v>
      </c>
      <c r="AE148" s="90">
        <f t="shared" si="50"/>
        <v>0</v>
      </c>
      <c r="AH148" s="56">
        <f t="shared" si="51"/>
        <v>1</v>
      </c>
      <c r="AI148" s="56">
        <f t="shared" si="52"/>
        <v>1</v>
      </c>
      <c r="AJ148" s="56" t="str">
        <f t="shared" si="53"/>
        <v>Correct</v>
      </c>
      <c r="AK148" s="1" t="s">
        <v>105</v>
      </c>
      <c r="AL148" s="1">
        <v>41</v>
      </c>
      <c r="AM148" s="1" t="s">
        <v>115</v>
      </c>
      <c r="AN148" s="1" t="s">
        <v>316</v>
      </c>
      <c r="AO148" s="1" t="s">
        <v>97</v>
      </c>
      <c r="AP148" s="1" t="s">
        <v>98</v>
      </c>
      <c r="AQ148" s="1" t="s">
        <v>80</v>
      </c>
      <c r="AR148" s="1" t="s">
        <v>112</v>
      </c>
      <c r="AS148" s="1" t="s">
        <v>110</v>
      </c>
      <c r="AT148" s="1" t="s">
        <v>135</v>
      </c>
      <c r="AU148" s="1" t="s">
        <v>98</v>
      </c>
      <c r="AV148" s="1" t="s">
        <v>93</v>
      </c>
      <c r="AW148" s="1" t="s">
        <v>102</v>
      </c>
      <c r="AX148" s="1" t="s">
        <v>258</v>
      </c>
    </row>
    <row r="149" spans="1:50" x14ac:dyDescent="0.25">
      <c r="A149" s="1">
        <v>148</v>
      </c>
      <c r="B149" s="1"/>
      <c r="C149" s="1"/>
      <c r="D149" s="1"/>
      <c r="E149" s="1"/>
      <c r="F149" s="1"/>
      <c r="G149" s="1"/>
      <c r="H149" s="1"/>
      <c r="I149" s="1"/>
      <c r="J149" s="1"/>
      <c r="K149" s="1" t="s">
        <v>27</v>
      </c>
      <c r="L149" s="1" t="s">
        <v>28</v>
      </c>
      <c r="M149" s="1"/>
      <c r="N149" s="1"/>
      <c r="P149" s="56">
        <f t="shared" si="36"/>
        <v>2</v>
      </c>
      <c r="Q149" s="5">
        <f t="shared" si="37"/>
        <v>1.5</v>
      </c>
      <c r="S149" s="56">
        <f t="shared" si="38"/>
        <v>0</v>
      </c>
      <c r="T149" s="56">
        <f t="shared" si="39"/>
        <v>0</v>
      </c>
      <c r="U149" s="56">
        <f t="shared" si="40"/>
        <v>0</v>
      </c>
      <c r="V149" s="90">
        <f t="shared" si="41"/>
        <v>0</v>
      </c>
      <c r="W149" s="90">
        <f t="shared" si="42"/>
        <v>0</v>
      </c>
      <c r="X149" s="90">
        <f t="shared" si="43"/>
        <v>0</v>
      </c>
      <c r="Y149" s="90">
        <f t="shared" si="44"/>
        <v>0</v>
      </c>
      <c r="Z149" s="90">
        <f t="shared" si="45"/>
        <v>0</v>
      </c>
      <c r="AA149" s="90">
        <f t="shared" si="46"/>
        <v>0</v>
      </c>
      <c r="AB149" s="90">
        <f t="shared" si="47"/>
        <v>1</v>
      </c>
      <c r="AC149" s="90">
        <f t="shared" si="48"/>
        <v>1</v>
      </c>
      <c r="AD149" s="90">
        <f t="shared" si="49"/>
        <v>0</v>
      </c>
      <c r="AE149" s="90">
        <f t="shared" si="50"/>
        <v>0</v>
      </c>
      <c r="AH149" s="56">
        <f t="shared" si="51"/>
        <v>2</v>
      </c>
      <c r="AI149" s="56">
        <f t="shared" si="52"/>
        <v>2</v>
      </c>
      <c r="AJ149" s="56" t="str">
        <f t="shared" si="53"/>
        <v>Correct</v>
      </c>
      <c r="AK149" s="1" t="s">
        <v>105</v>
      </c>
      <c r="AL149" s="1">
        <v>42</v>
      </c>
      <c r="AM149" s="1" t="s">
        <v>115</v>
      </c>
      <c r="AN149" s="1" t="s">
        <v>326</v>
      </c>
      <c r="AO149" s="1" t="s">
        <v>97</v>
      </c>
      <c r="AP149" s="1" t="s">
        <v>98</v>
      </c>
      <c r="AQ149" s="1" t="s">
        <v>80</v>
      </c>
      <c r="AR149" s="1" t="s">
        <v>109</v>
      </c>
      <c r="AS149" s="1" t="s">
        <v>103</v>
      </c>
      <c r="AT149" s="1" t="s">
        <v>125</v>
      </c>
      <c r="AU149" s="1" t="s">
        <v>102</v>
      </c>
      <c r="AV149" s="1" t="s">
        <v>90</v>
      </c>
      <c r="AW149" s="1" t="s">
        <v>102</v>
      </c>
      <c r="AX149" s="1" t="s">
        <v>258</v>
      </c>
    </row>
    <row r="150" spans="1:50" x14ac:dyDescent="0.25">
      <c r="A150" s="1">
        <v>149</v>
      </c>
      <c r="B150" s="1"/>
      <c r="C150" s="1"/>
      <c r="D150" s="1" t="s">
        <v>21</v>
      </c>
      <c r="E150" s="1"/>
      <c r="F150" s="1"/>
      <c r="G150" s="1"/>
      <c r="H150" s="1" t="s">
        <v>25</v>
      </c>
      <c r="I150" s="1"/>
      <c r="J150" s="1"/>
      <c r="K150" s="1"/>
      <c r="L150" s="1"/>
      <c r="M150" s="1"/>
      <c r="N150" s="1"/>
      <c r="P150" s="56">
        <f t="shared" si="36"/>
        <v>2</v>
      </c>
      <c r="Q150" s="5">
        <f t="shared" si="37"/>
        <v>1.5</v>
      </c>
      <c r="S150" s="56">
        <f t="shared" si="38"/>
        <v>0</v>
      </c>
      <c r="T150" s="56">
        <f t="shared" si="39"/>
        <v>0</v>
      </c>
      <c r="U150" s="56">
        <f t="shared" si="40"/>
        <v>1</v>
      </c>
      <c r="V150" s="90">
        <f t="shared" si="41"/>
        <v>0</v>
      </c>
      <c r="W150" s="90">
        <f t="shared" si="42"/>
        <v>0</v>
      </c>
      <c r="X150" s="90">
        <f t="shared" si="43"/>
        <v>0</v>
      </c>
      <c r="Y150" s="90">
        <f t="shared" si="44"/>
        <v>1</v>
      </c>
      <c r="Z150" s="90">
        <f t="shared" si="45"/>
        <v>0</v>
      </c>
      <c r="AA150" s="90">
        <f t="shared" si="46"/>
        <v>0</v>
      </c>
      <c r="AB150" s="90">
        <f t="shared" si="47"/>
        <v>0</v>
      </c>
      <c r="AC150" s="90">
        <f t="shared" si="48"/>
        <v>0</v>
      </c>
      <c r="AD150" s="90">
        <f t="shared" si="49"/>
        <v>0</v>
      </c>
      <c r="AE150" s="90">
        <f t="shared" si="50"/>
        <v>0</v>
      </c>
      <c r="AH150" s="56">
        <f t="shared" si="51"/>
        <v>2</v>
      </c>
      <c r="AI150" s="56">
        <f t="shared" si="52"/>
        <v>2</v>
      </c>
      <c r="AJ150" s="56" t="str">
        <f t="shared" si="53"/>
        <v>Correct</v>
      </c>
      <c r="AK150" s="1" t="s">
        <v>105</v>
      </c>
      <c r="AL150" s="1">
        <v>30</v>
      </c>
      <c r="AM150" s="1" t="s">
        <v>115</v>
      </c>
      <c r="AN150" s="1" t="s">
        <v>323</v>
      </c>
      <c r="AO150" s="1" t="s">
        <v>97</v>
      </c>
      <c r="AP150" s="1" t="s">
        <v>98</v>
      </c>
      <c r="AQ150" s="1" t="s">
        <v>80</v>
      </c>
      <c r="AR150" s="1" t="s">
        <v>114</v>
      </c>
      <c r="AS150" s="1" t="s">
        <v>110</v>
      </c>
      <c r="AT150" s="1" t="s">
        <v>101</v>
      </c>
      <c r="AU150" s="1" t="s">
        <v>102</v>
      </c>
      <c r="AV150" s="1" t="s">
        <v>92</v>
      </c>
      <c r="AW150" s="1" t="s">
        <v>102</v>
      </c>
      <c r="AX150" s="1" t="s">
        <v>258</v>
      </c>
    </row>
    <row r="151" spans="1:50" x14ac:dyDescent="0.25">
      <c r="A151" s="1">
        <v>150</v>
      </c>
      <c r="B151" s="1"/>
      <c r="C151" s="1" t="s">
        <v>20</v>
      </c>
      <c r="D151" s="1"/>
      <c r="E151" s="1"/>
      <c r="F151" s="1"/>
      <c r="G151" s="1"/>
      <c r="H151" s="1"/>
      <c r="I151" s="1"/>
      <c r="J151" s="1"/>
      <c r="K151" s="1"/>
      <c r="L151" s="1"/>
      <c r="M151" s="1"/>
      <c r="N151" s="1"/>
      <c r="P151" s="56">
        <f t="shared" si="36"/>
        <v>1</v>
      </c>
      <c r="Q151" s="5">
        <f t="shared" si="37"/>
        <v>3</v>
      </c>
      <c r="S151" s="56">
        <f t="shared" si="38"/>
        <v>0</v>
      </c>
      <c r="T151" s="56">
        <f t="shared" si="39"/>
        <v>1</v>
      </c>
      <c r="U151" s="56">
        <f t="shared" si="40"/>
        <v>0</v>
      </c>
      <c r="V151" s="90">
        <f t="shared" si="41"/>
        <v>0</v>
      </c>
      <c r="W151" s="90">
        <f t="shared" si="42"/>
        <v>0</v>
      </c>
      <c r="X151" s="90">
        <f t="shared" si="43"/>
        <v>0</v>
      </c>
      <c r="Y151" s="90">
        <f t="shared" si="44"/>
        <v>0</v>
      </c>
      <c r="Z151" s="90">
        <f t="shared" si="45"/>
        <v>0</v>
      </c>
      <c r="AA151" s="90">
        <f t="shared" si="46"/>
        <v>0</v>
      </c>
      <c r="AB151" s="90">
        <f t="shared" si="47"/>
        <v>0</v>
      </c>
      <c r="AC151" s="90">
        <f t="shared" si="48"/>
        <v>0</v>
      </c>
      <c r="AD151" s="90">
        <f t="shared" si="49"/>
        <v>0</v>
      </c>
      <c r="AE151" s="90">
        <f t="shared" si="50"/>
        <v>0</v>
      </c>
      <c r="AH151" s="56">
        <f t="shared" si="51"/>
        <v>1</v>
      </c>
      <c r="AI151" s="56">
        <f t="shared" si="52"/>
        <v>1</v>
      </c>
      <c r="AJ151" s="56" t="str">
        <f t="shared" si="53"/>
        <v>Correct</v>
      </c>
      <c r="AK151" s="1" t="s">
        <v>105</v>
      </c>
      <c r="AL151" s="1">
        <v>72</v>
      </c>
      <c r="AM151" s="1" t="s">
        <v>115</v>
      </c>
      <c r="AN151" s="1" t="s">
        <v>311</v>
      </c>
      <c r="AO151" s="1" t="s">
        <v>128</v>
      </c>
      <c r="AP151" s="1" t="s">
        <v>98</v>
      </c>
      <c r="AQ151" s="1" t="s">
        <v>80</v>
      </c>
      <c r="AR151" s="1" t="s">
        <v>109</v>
      </c>
      <c r="AS151" s="1" t="s">
        <v>132</v>
      </c>
      <c r="AT151" s="1" t="s">
        <v>104</v>
      </c>
      <c r="AU151" s="1" t="s">
        <v>102</v>
      </c>
      <c r="AV151" s="1" t="s">
        <v>91</v>
      </c>
      <c r="AW151" s="1"/>
      <c r="AX151" s="1" t="s">
        <v>258</v>
      </c>
    </row>
    <row r="152" spans="1:50" x14ac:dyDescent="0.25">
      <c r="A152" s="1">
        <v>151</v>
      </c>
      <c r="B152" s="1"/>
      <c r="C152" s="1"/>
      <c r="D152" s="1"/>
      <c r="E152" s="1" t="s">
        <v>22</v>
      </c>
      <c r="F152" s="1"/>
      <c r="G152" s="1"/>
      <c r="H152" s="1"/>
      <c r="I152" s="1"/>
      <c r="J152" s="1"/>
      <c r="K152" s="1" t="s">
        <v>27</v>
      </c>
      <c r="L152" s="1"/>
      <c r="M152" s="1"/>
      <c r="N152" s="1" t="s">
        <v>30</v>
      </c>
      <c r="P152" s="56">
        <f t="shared" si="36"/>
        <v>3</v>
      </c>
      <c r="Q152" s="5">
        <f t="shared" si="37"/>
        <v>1</v>
      </c>
      <c r="S152" s="56">
        <f t="shared" si="38"/>
        <v>0</v>
      </c>
      <c r="T152" s="56">
        <f t="shared" si="39"/>
        <v>0</v>
      </c>
      <c r="U152" s="56">
        <f t="shared" si="40"/>
        <v>0</v>
      </c>
      <c r="V152" s="90">
        <f t="shared" si="41"/>
        <v>1</v>
      </c>
      <c r="W152" s="90">
        <f t="shared" si="42"/>
        <v>0</v>
      </c>
      <c r="X152" s="90">
        <f t="shared" si="43"/>
        <v>0</v>
      </c>
      <c r="Y152" s="90">
        <f t="shared" si="44"/>
        <v>0</v>
      </c>
      <c r="Z152" s="90">
        <f t="shared" si="45"/>
        <v>0</v>
      </c>
      <c r="AA152" s="90">
        <f t="shared" si="46"/>
        <v>0</v>
      </c>
      <c r="AB152" s="90">
        <f t="shared" si="47"/>
        <v>1</v>
      </c>
      <c r="AC152" s="90">
        <f t="shared" si="48"/>
        <v>0</v>
      </c>
      <c r="AD152" s="90">
        <f t="shared" si="49"/>
        <v>0</v>
      </c>
      <c r="AE152" s="90">
        <f t="shared" si="50"/>
        <v>1</v>
      </c>
      <c r="AH152" s="56">
        <f t="shared" si="51"/>
        <v>3</v>
      </c>
      <c r="AI152" s="56">
        <f t="shared" si="52"/>
        <v>3</v>
      </c>
      <c r="AJ152" s="56" t="str">
        <f t="shared" si="53"/>
        <v>Correct</v>
      </c>
      <c r="AK152" s="1" t="s">
        <v>105</v>
      </c>
      <c r="AL152" s="1">
        <v>45</v>
      </c>
      <c r="AM152" s="1" t="s">
        <v>115</v>
      </c>
      <c r="AN152" s="1" t="s">
        <v>326</v>
      </c>
      <c r="AO152" s="1" t="s">
        <v>97</v>
      </c>
      <c r="AP152" s="1" t="s">
        <v>102</v>
      </c>
      <c r="AQ152" s="1" t="s">
        <v>80</v>
      </c>
      <c r="AR152" s="1" t="s">
        <v>108</v>
      </c>
      <c r="AS152" s="1" t="s">
        <v>110</v>
      </c>
      <c r="AT152" s="1" t="s">
        <v>101</v>
      </c>
      <c r="AU152" s="1" t="s">
        <v>102</v>
      </c>
      <c r="AV152" s="1" t="s">
        <v>92</v>
      </c>
      <c r="AW152" s="1" t="s">
        <v>102</v>
      </c>
      <c r="AX152" s="1" t="s">
        <v>258</v>
      </c>
    </row>
    <row r="153" spans="1:50" x14ac:dyDescent="0.25">
      <c r="A153" s="1">
        <v>152</v>
      </c>
      <c r="B153" s="1" t="s">
        <v>19</v>
      </c>
      <c r="C153" s="1"/>
      <c r="D153" s="1"/>
      <c r="E153" s="1" t="s">
        <v>22</v>
      </c>
      <c r="F153" s="1"/>
      <c r="G153" s="1"/>
      <c r="H153" s="1" t="s">
        <v>25</v>
      </c>
      <c r="I153" s="1"/>
      <c r="J153" s="1"/>
      <c r="K153" s="1"/>
      <c r="L153" s="1"/>
      <c r="M153" s="1"/>
      <c r="N153" s="1"/>
      <c r="P153" s="56">
        <f t="shared" si="36"/>
        <v>3</v>
      </c>
      <c r="Q153" s="5">
        <f t="shared" si="37"/>
        <v>1</v>
      </c>
      <c r="S153" s="56">
        <f t="shared" si="38"/>
        <v>1</v>
      </c>
      <c r="T153" s="56">
        <f t="shared" si="39"/>
        <v>0</v>
      </c>
      <c r="U153" s="56">
        <f t="shared" si="40"/>
        <v>0</v>
      </c>
      <c r="V153" s="90">
        <f t="shared" si="41"/>
        <v>1</v>
      </c>
      <c r="W153" s="90">
        <f t="shared" si="42"/>
        <v>0</v>
      </c>
      <c r="X153" s="90">
        <f t="shared" si="43"/>
        <v>0</v>
      </c>
      <c r="Y153" s="90">
        <f t="shared" si="44"/>
        <v>1</v>
      </c>
      <c r="Z153" s="90">
        <f t="shared" si="45"/>
        <v>0</v>
      </c>
      <c r="AA153" s="90">
        <f t="shared" si="46"/>
        <v>0</v>
      </c>
      <c r="AB153" s="90">
        <f t="shared" si="47"/>
        <v>0</v>
      </c>
      <c r="AC153" s="90">
        <f t="shared" si="48"/>
        <v>0</v>
      </c>
      <c r="AD153" s="90">
        <f t="shared" si="49"/>
        <v>0</v>
      </c>
      <c r="AE153" s="90">
        <f t="shared" si="50"/>
        <v>0</v>
      </c>
      <c r="AH153" s="56">
        <f t="shared" si="51"/>
        <v>3</v>
      </c>
      <c r="AI153" s="56">
        <f t="shared" si="52"/>
        <v>3</v>
      </c>
      <c r="AJ153" s="56" t="str">
        <f t="shared" si="53"/>
        <v>Correct</v>
      </c>
      <c r="AK153" s="1" t="s">
        <v>105</v>
      </c>
      <c r="AL153" s="1">
        <v>68</v>
      </c>
      <c r="AM153" s="1" t="s">
        <v>115</v>
      </c>
      <c r="AN153" s="1" t="s">
        <v>327</v>
      </c>
      <c r="AO153" s="1" t="s">
        <v>97</v>
      </c>
      <c r="AP153" s="1" t="s">
        <v>98</v>
      </c>
      <c r="AQ153" s="1" t="s">
        <v>80</v>
      </c>
      <c r="AR153" s="1" t="s">
        <v>108</v>
      </c>
      <c r="AS153" s="1" t="s">
        <v>120</v>
      </c>
      <c r="AT153" s="1" t="s">
        <v>104</v>
      </c>
      <c r="AU153" s="1" t="s">
        <v>102</v>
      </c>
      <c r="AV153" s="1" t="s">
        <v>91</v>
      </c>
      <c r="AW153" s="1" t="s">
        <v>102</v>
      </c>
      <c r="AX153" s="1" t="s">
        <v>258</v>
      </c>
    </row>
    <row r="154" spans="1:50" x14ac:dyDescent="0.25">
      <c r="A154" s="1">
        <v>153</v>
      </c>
      <c r="B154" s="1"/>
      <c r="C154" s="1"/>
      <c r="D154" s="1" t="s">
        <v>21</v>
      </c>
      <c r="E154" s="1"/>
      <c r="F154" s="1"/>
      <c r="G154" s="1"/>
      <c r="H154" s="1"/>
      <c r="I154" s="1"/>
      <c r="J154" s="1"/>
      <c r="K154" s="1"/>
      <c r="L154" s="1"/>
      <c r="M154" s="1"/>
      <c r="N154" s="1"/>
      <c r="P154" s="56">
        <f t="shared" si="36"/>
        <v>1</v>
      </c>
      <c r="Q154" s="5">
        <f t="shared" si="37"/>
        <v>3</v>
      </c>
      <c r="S154" s="56">
        <f t="shared" si="38"/>
        <v>0</v>
      </c>
      <c r="T154" s="56">
        <f t="shared" si="39"/>
        <v>0</v>
      </c>
      <c r="U154" s="56">
        <f t="shared" si="40"/>
        <v>1</v>
      </c>
      <c r="V154" s="90">
        <f t="shared" si="41"/>
        <v>0</v>
      </c>
      <c r="W154" s="90">
        <f t="shared" si="42"/>
        <v>0</v>
      </c>
      <c r="X154" s="90">
        <f t="shared" si="43"/>
        <v>0</v>
      </c>
      <c r="Y154" s="90">
        <f t="shared" si="44"/>
        <v>0</v>
      </c>
      <c r="Z154" s="90">
        <f t="shared" si="45"/>
        <v>0</v>
      </c>
      <c r="AA154" s="90">
        <f t="shared" si="46"/>
        <v>0</v>
      </c>
      <c r="AB154" s="90">
        <f t="shared" si="47"/>
        <v>0</v>
      </c>
      <c r="AC154" s="90">
        <f t="shared" si="48"/>
        <v>0</v>
      </c>
      <c r="AD154" s="90">
        <f t="shared" si="49"/>
        <v>0</v>
      </c>
      <c r="AE154" s="90">
        <f t="shared" si="50"/>
        <v>0</v>
      </c>
      <c r="AH154" s="56">
        <f t="shared" si="51"/>
        <v>1</v>
      </c>
      <c r="AI154" s="56">
        <f t="shared" si="52"/>
        <v>1</v>
      </c>
      <c r="AJ154" s="56" t="str">
        <f t="shared" si="53"/>
        <v>Correct</v>
      </c>
      <c r="AK154" s="1" t="s">
        <v>105</v>
      </c>
      <c r="AL154" s="1">
        <v>53</v>
      </c>
      <c r="AM154" s="1" t="s">
        <v>115</v>
      </c>
      <c r="AN154" s="1" t="s">
        <v>321</v>
      </c>
      <c r="AO154" s="1" t="s">
        <v>97</v>
      </c>
      <c r="AP154" s="1" t="s">
        <v>98</v>
      </c>
      <c r="AQ154" s="1" t="s">
        <v>80</v>
      </c>
      <c r="AR154" s="1" t="s">
        <v>108</v>
      </c>
      <c r="AS154" s="1" t="s">
        <v>120</v>
      </c>
      <c r="AT154" s="1" t="s">
        <v>101</v>
      </c>
      <c r="AU154" s="1" t="s">
        <v>102</v>
      </c>
      <c r="AV154" s="1" t="s">
        <v>92</v>
      </c>
      <c r="AW154" s="1" t="s">
        <v>102</v>
      </c>
      <c r="AX154" s="1" t="s">
        <v>258</v>
      </c>
    </row>
    <row r="155" spans="1:50" x14ac:dyDescent="0.25">
      <c r="A155" s="1">
        <v>154</v>
      </c>
      <c r="B155" s="1"/>
      <c r="C155" s="1" t="s">
        <v>20</v>
      </c>
      <c r="D155" s="1" t="s">
        <v>21</v>
      </c>
      <c r="E155" s="1"/>
      <c r="F155" s="1"/>
      <c r="G155" s="1"/>
      <c r="H155" s="1"/>
      <c r="I155" s="1"/>
      <c r="J155" s="1" t="s">
        <v>26</v>
      </c>
      <c r="K155" s="1"/>
      <c r="L155" s="1"/>
      <c r="M155" s="1"/>
      <c r="N155" s="1"/>
      <c r="P155" s="56">
        <f t="shared" si="36"/>
        <v>3</v>
      </c>
      <c r="Q155" s="5">
        <f t="shared" si="37"/>
        <v>1</v>
      </c>
      <c r="S155" s="56">
        <f t="shared" si="38"/>
        <v>0</v>
      </c>
      <c r="T155" s="56">
        <f t="shared" si="39"/>
        <v>1</v>
      </c>
      <c r="U155" s="56">
        <f t="shared" si="40"/>
        <v>1</v>
      </c>
      <c r="V155" s="90">
        <f t="shared" si="41"/>
        <v>0</v>
      </c>
      <c r="W155" s="90">
        <f t="shared" si="42"/>
        <v>0</v>
      </c>
      <c r="X155" s="90">
        <f t="shared" si="43"/>
        <v>0</v>
      </c>
      <c r="Y155" s="90">
        <f t="shared" si="44"/>
        <v>0</v>
      </c>
      <c r="Z155" s="90">
        <f t="shared" si="45"/>
        <v>0</v>
      </c>
      <c r="AA155" s="90">
        <f t="shared" si="46"/>
        <v>1</v>
      </c>
      <c r="AB155" s="90">
        <f t="shared" si="47"/>
        <v>0</v>
      </c>
      <c r="AC155" s="90">
        <f t="shared" si="48"/>
        <v>0</v>
      </c>
      <c r="AD155" s="90">
        <f t="shared" si="49"/>
        <v>0</v>
      </c>
      <c r="AE155" s="90">
        <f t="shared" si="50"/>
        <v>0</v>
      </c>
      <c r="AH155" s="56">
        <f t="shared" si="51"/>
        <v>3</v>
      </c>
      <c r="AI155" s="56">
        <f t="shared" si="52"/>
        <v>3</v>
      </c>
      <c r="AJ155" s="56" t="str">
        <f t="shared" si="53"/>
        <v>Correct</v>
      </c>
      <c r="AK155" s="1" t="s">
        <v>94</v>
      </c>
      <c r="AL155" s="1">
        <v>45</v>
      </c>
      <c r="AM155" s="1" t="s">
        <v>95</v>
      </c>
      <c r="AN155" s="1" t="s">
        <v>138</v>
      </c>
      <c r="AO155" s="1" t="s">
        <v>97</v>
      </c>
      <c r="AP155" s="1" t="s">
        <v>102</v>
      </c>
      <c r="AQ155" s="1" t="s">
        <v>80</v>
      </c>
      <c r="AR155" s="1" t="s">
        <v>114</v>
      </c>
      <c r="AS155" s="1" t="s">
        <v>120</v>
      </c>
      <c r="AT155" s="1" t="s">
        <v>101</v>
      </c>
      <c r="AU155" s="1" t="s">
        <v>102</v>
      </c>
      <c r="AV155" s="1" t="s">
        <v>92</v>
      </c>
      <c r="AW155" s="1" t="s">
        <v>102</v>
      </c>
      <c r="AX155" s="1" t="s">
        <v>259</v>
      </c>
    </row>
    <row r="156" spans="1:50" x14ac:dyDescent="0.25">
      <c r="A156" s="1">
        <v>155</v>
      </c>
      <c r="B156" s="1"/>
      <c r="C156" s="1"/>
      <c r="D156" s="1" t="s">
        <v>21</v>
      </c>
      <c r="E156" s="1"/>
      <c r="F156" s="1"/>
      <c r="G156" s="1"/>
      <c r="H156" s="1"/>
      <c r="I156" s="1"/>
      <c r="J156" s="1"/>
      <c r="K156" s="1"/>
      <c r="L156" s="1" t="s">
        <v>28</v>
      </c>
      <c r="M156" s="1"/>
      <c r="N156" s="1"/>
      <c r="P156" s="56">
        <f t="shared" si="36"/>
        <v>2</v>
      </c>
      <c r="Q156" s="5">
        <f t="shared" si="37"/>
        <v>1.5</v>
      </c>
      <c r="S156" s="56">
        <f t="shared" si="38"/>
        <v>0</v>
      </c>
      <c r="T156" s="56">
        <f t="shared" si="39"/>
        <v>0</v>
      </c>
      <c r="U156" s="56">
        <f t="shared" si="40"/>
        <v>1</v>
      </c>
      <c r="V156" s="90">
        <f t="shared" si="41"/>
        <v>0</v>
      </c>
      <c r="W156" s="90">
        <f t="shared" si="42"/>
        <v>0</v>
      </c>
      <c r="X156" s="90">
        <f t="shared" si="43"/>
        <v>0</v>
      </c>
      <c r="Y156" s="90">
        <f t="shared" si="44"/>
        <v>0</v>
      </c>
      <c r="Z156" s="90">
        <f t="shared" si="45"/>
        <v>0</v>
      </c>
      <c r="AA156" s="90">
        <f t="shared" si="46"/>
        <v>0</v>
      </c>
      <c r="AB156" s="90">
        <f t="shared" si="47"/>
        <v>0</v>
      </c>
      <c r="AC156" s="90">
        <f t="shared" si="48"/>
        <v>1</v>
      </c>
      <c r="AD156" s="90">
        <f t="shared" si="49"/>
        <v>0</v>
      </c>
      <c r="AE156" s="90">
        <f t="shared" si="50"/>
        <v>0</v>
      </c>
      <c r="AH156" s="56">
        <f t="shared" si="51"/>
        <v>2</v>
      </c>
      <c r="AI156" s="56">
        <f t="shared" si="52"/>
        <v>2</v>
      </c>
      <c r="AJ156" s="56" t="str">
        <f t="shared" si="53"/>
        <v>Correct</v>
      </c>
      <c r="AK156" s="1" t="s">
        <v>105</v>
      </c>
      <c r="AL156" s="1">
        <v>27</v>
      </c>
      <c r="AM156" s="1" t="s">
        <v>95</v>
      </c>
      <c r="AN156" s="1" t="s">
        <v>131</v>
      </c>
      <c r="AO156" s="1"/>
      <c r="AP156" s="1" t="s">
        <v>102</v>
      </c>
      <c r="AQ156" s="1" t="s">
        <v>81</v>
      </c>
      <c r="AR156" s="1" t="s">
        <v>109</v>
      </c>
      <c r="AS156" s="1" t="s">
        <v>103</v>
      </c>
      <c r="AT156" s="1" t="s">
        <v>125</v>
      </c>
      <c r="AU156" s="1" t="s">
        <v>98</v>
      </c>
      <c r="AV156" s="1" t="s">
        <v>93</v>
      </c>
      <c r="AW156" s="1" t="s">
        <v>98</v>
      </c>
      <c r="AX156" s="1" t="s">
        <v>259</v>
      </c>
    </row>
    <row r="157" spans="1:50" x14ac:dyDescent="0.25">
      <c r="A157" s="1">
        <v>156</v>
      </c>
      <c r="B157" s="1" t="s">
        <v>19</v>
      </c>
      <c r="C157" s="1"/>
      <c r="D157" s="1"/>
      <c r="E157" s="1"/>
      <c r="F157" s="1"/>
      <c r="G157" s="1"/>
      <c r="H157" s="1"/>
      <c r="I157" s="1"/>
      <c r="J157" s="1"/>
      <c r="K157" s="1"/>
      <c r="L157" s="1"/>
      <c r="M157" s="1"/>
      <c r="N157" s="1"/>
      <c r="P157" s="56">
        <f t="shared" si="36"/>
        <v>1</v>
      </c>
      <c r="Q157" s="5">
        <f t="shared" si="37"/>
        <v>3</v>
      </c>
      <c r="S157" s="56">
        <f t="shared" si="38"/>
        <v>1</v>
      </c>
      <c r="T157" s="56">
        <f t="shared" si="39"/>
        <v>0</v>
      </c>
      <c r="U157" s="56">
        <f t="shared" si="40"/>
        <v>0</v>
      </c>
      <c r="V157" s="90">
        <f t="shared" si="41"/>
        <v>0</v>
      </c>
      <c r="W157" s="90">
        <f t="shared" si="42"/>
        <v>0</v>
      </c>
      <c r="X157" s="90">
        <f t="shared" si="43"/>
        <v>0</v>
      </c>
      <c r="Y157" s="90">
        <f t="shared" si="44"/>
        <v>0</v>
      </c>
      <c r="Z157" s="90">
        <f t="shared" si="45"/>
        <v>0</v>
      </c>
      <c r="AA157" s="90">
        <f t="shared" si="46"/>
        <v>0</v>
      </c>
      <c r="AB157" s="90">
        <f t="shared" si="47"/>
        <v>0</v>
      </c>
      <c r="AC157" s="90">
        <f t="shared" si="48"/>
        <v>0</v>
      </c>
      <c r="AD157" s="90">
        <f t="shared" si="49"/>
        <v>0</v>
      </c>
      <c r="AE157" s="90">
        <f t="shared" si="50"/>
        <v>0</v>
      </c>
      <c r="AH157" s="56">
        <f t="shared" si="51"/>
        <v>1</v>
      </c>
      <c r="AI157" s="56">
        <f t="shared" si="52"/>
        <v>1</v>
      </c>
      <c r="AJ157" s="56" t="str">
        <f t="shared" si="53"/>
        <v>Correct</v>
      </c>
      <c r="AK157" s="1" t="s">
        <v>94</v>
      </c>
      <c r="AL157" s="1">
        <v>66</v>
      </c>
      <c r="AM157" s="1" t="s">
        <v>95</v>
      </c>
      <c r="AN157" s="1" t="s">
        <v>158</v>
      </c>
      <c r="AO157" s="1" t="s">
        <v>97</v>
      </c>
      <c r="AP157" s="1"/>
      <c r="AQ157" s="1" t="s">
        <v>80</v>
      </c>
      <c r="AR157" s="1" t="s">
        <v>99</v>
      </c>
      <c r="AS157" s="1" t="s">
        <v>120</v>
      </c>
      <c r="AT157" s="1" t="s">
        <v>104</v>
      </c>
      <c r="AU157" s="1" t="s">
        <v>98</v>
      </c>
      <c r="AV157" s="1"/>
      <c r="AW157" s="1" t="s">
        <v>98</v>
      </c>
      <c r="AX157" s="1" t="s">
        <v>259</v>
      </c>
    </row>
    <row r="158" spans="1:50" x14ac:dyDescent="0.25">
      <c r="A158" s="1">
        <v>157</v>
      </c>
      <c r="B158" s="1"/>
      <c r="C158" s="1" t="s">
        <v>20</v>
      </c>
      <c r="D158" s="1"/>
      <c r="E158" s="1"/>
      <c r="F158" s="1" t="s">
        <v>23</v>
      </c>
      <c r="G158" s="1"/>
      <c r="H158" s="1"/>
      <c r="I158" s="1"/>
      <c r="J158" s="1" t="s">
        <v>26</v>
      </c>
      <c r="K158" s="1"/>
      <c r="L158" s="1"/>
      <c r="M158" s="1"/>
      <c r="N158" s="1"/>
      <c r="P158" s="56">
        <f t="shared" si="36"/>
        <v>3</v>
      </c>
      <c r="Q158" s="5">
        <f t="shared" si="37"/>
        <v>1</v>
      </c>
      <c r="S158" s="56">
        <f t="shared" si="38"/>
        <v>0</v>
      </c>
      <c r="T158" s="56">
        <f t="shared" si="39"/>
        <v>1</v>
      </c>
      <c r="U158" s="56">
        <f t="shared" si="40"/>
        <v>0</v>
      </c>
      <c r="V158" s="90">
        <f t="shared" si="41"/>
        <v>0</v>
      </c>
      <c r="W158" s="90">
        <f t="shared" si="42"/>
        <v>1</v>
      </c>
      <c r="X158" s="90">
        <f t="shared" si="43"/>
        <v>0</v>
      </c>
      <c r="Y158" s="90">
        <f t="shared" si="44"/>
        <v>0</v>
      </c>
      <c r="Z158" s="90">
        <f t="shared" si="45"/>
        <v>0</v>
      </c>
      <c r="AA158" s="90">
        <f t="shared" si="46"/>
        <v>1</v>
      </c>
      <c r="AB158" s="90">
        <f t="shared" si="47"/>
        <v>0</v>
      </c>
      <c r="AC158" s="90">
        <f t="shared" si="48"/>
        <v>0</v>
      </c>
      <c r="AD158" s="90">
        <f t="shared" si="49"/>
        <v>0</v>
      </c>
      <c r="AE158" s="90">
        <f t="shared" si="50"/>
        <v>0</v>
      </c>
      <c r="AH158" s="56">
        <f t="shared" si="51"/>
        <v>3</v>
      </c>
      <c r="AI158" s="56">
        <f t="shared" si="52"/>
        <v>3</v>
      </c>
      <c r="AJ158" s="56" t="str">
        <f t="shared" si="53"/>
        <v>Correct</v>
      </c>
      <c r="AK158" s="1" t="s">
        <v>94</v>
      </c>
      <c r="AL158" s="1">
        <v>72</v>
      </c>
      <c r="AM158" s="1" t="s">
        <v>95</v>
      </c>
      <c r="AN158" s="1" t="s">
        <v>131</v>
      </c>
      <c r="AO158" s="1" t="s">
        <v>160</v>
      </c>
      <c r="AP158" s="1"/>
      <c r="AQ158" s="1" t="s">
        <v>352</v>
      </c>
      <c r="AR158" s="1" t="s">
        <v>109</v>
      </c>
      <c r="AS158" s="1" t="s">
        <v>133</v>
      </c>
      <c r="AT158" s="1" t="s">
        <v>104</v>
      </c>
      <c r="AU158" s="1" t="s">
        <v>102</v>
      </c>
      <c r="AV158" s="1" t="s">
        <v>91</v>
      </c>
      <c r="AW158" s="1" t="s">
        <v>98</v>
      </c>
      <c r="AX158" s="1" t="s">
        <v>259</v>
      </c>
    </row>
    <row r="159" spans="1:50" x14ac:dyDescent="0.25">
      <c r="A159" s="1">
        <v>158</v>
      </c>
      <c r="B159" s="1"/>
      <c r="C159" s="1"/>
      <c r="D159" s="1"/>
      <c r="E159" s="1"/>
      <c r="F159" s="1" t="s">
        <v>23</v>
      </c>
      <c r="G159" s="1"/>
      <c r="H159" s="1"/>
      <c r="I159" s="1"/>
      <c r="J159" s="1"/>
      <c r="K159" s="1"/>
      <c r="L159" s="1" t="s">
        <v>28</v>
      </c>
      <c r="M159" s="1"/>
      <c r="N159" s="1"/>
      <c r="P159" s="56">
        <f t="shared" si="36"/>
        <v>2</v>
      </c>
      <c r="Q159" s="5">
        <f t="shared" si="37"/>
        <v>1.5</v>
      </c>
      <c r="S159" s="56">
        <f t="shared" si="38"/>
        <v>0</v>
      </c>
      <c r="T159" s="56">
        <f t="shared" si="39"/>
        <v>0</v>
      </c>
      <c r="U159" s="56">
        <f t="shared" si="40"/>
        <v>0</v>
      </c>
      <c r="V159" s="90">
        <f t="shared" si="41"/>
        <v>0</v>
      </c>
      <c r="W159" s="90">
        <f t="shared" si="42"/>
        <v>1</v>
      </c>
      <c r="X159" s="90">
        <f t="shared" si="43"/>
        <v>0</v>
      </c>
      <c r="Y159" s="90">
        <f t="shared" si="44"/>
        <v>0</v>
      </c>
      <c r="Z159" s="90">
        <f t="shared" si="45"/>
        <v>0</v>
      </c>
      <c r="AA159" s="90">
        <f t="shared" si="46"/>
        <v>0</v>
      </c>
      <c r="AB159" s="90">
        <f t="shared" si="47"/>
        <v>0</v>
      </c>
      <c r="AC159" s="90">
        <f t="shared" si="48"/>
        <v>1</v>
      </c>
      <c r="AD159" s="90">
        <f t="shared" si="49"/>
        <v>0</v>
      </c>
      <c r="AE159" s="90">
        <f t="shared" si="50"/>
        <v>0</v>
      </c>
      <c r="AH159" s="56">
        <f t="shared" si="51"/>
        <v>2</v>
      </c>
      <c r="AI159" s="56">
        <f t="shared" si="52"/>
        <v>2</v>
      </c>
      <c r="AJ159" s="56" t="str">
        <f t="shared" si="53"/>
        <v>Correct</v>
      </c>
      <c r="AK159" s="1" t="s">
        <v>105</v>
      </c>
      <c r="AL159" s="1">
        <v>26</v>
      </c>
      <c r="AM159" s="1" t="s">
        <v>115</v>
      </c>
      <c r="AN159" s="1" t="s">
        <v>322</v>
      </c>
      <c r="AO159" s="1" t="s">
        <v>97</v>
      </c>
      <c r="AP159" s="1" t="s">
        <v>98</v>
      </c>
      <c r="AQ159" s="1" t="s">
        <v>80</v>
      </c>
      <c r="AR159" s="1" t="s">
        <v>109</v>
      </c>
      <c r="AS159" s="1" t="s">
        <v>133</v>
      </c>
      <c r="AT159" s="1" t="s">
        <v>123</v>
      </c>
      <c r="AU159" s="1" t="s">
        <v>102</v>
      </c>
      <c r="AV159" s="1" t="s">
        <v>90</v>
      </c>
      <c r="AW159" s="1" t="s">
        <v>98</v>
      </c>
      <c r="AX159" s="1" t="s">
        <v>259</v>
      </c>
    </row>
    <row r="160" spans="1:50" x14ac:dyDescent="0.25">
      <c r="A160" s="1">
        <v>159</v>
      </c>
      <c r="B160" s="1"/>
      <c r="C160" s="1" t="s">
        <v>20</v>
      </c>
      <c r="D160" s="1"/>
      <c r="E160" s="1"/>
      <c r="F160" s="1"/>
      <c r="G160" s="1"/>
      <c r="H160" s="1"/>
      <c r="I160" s="1"/>
      <c r="J160" s="1"/>
      <c r="K160" s="1"/>
      <c r="L160" s="1"/>
      <c r="M160" s="1"/>
      <c r="N160" s="1"/>
      <c r="P160" s="56">
        <f t="shared" si="36"/>
        <v>1</v>
      </c>
      <c r="Q160" s="5">
        <f t="shared" si="37"/>
        <v>3</v>
      </c>
      <c r="S160" s="56">
        <f t="shared" si="38"/>
        <v>0</v>
      </c>
      <c r="T160" s="56">
        <f t="shared" si="39"/>
        <v>1</v>
      </c>
      <c r="U160" s="56">
        <f t="shared" si="40"/>
        <v>0</v>
      </c>
      <c r="V160" s="90">
        <f t="shared" si="41"/>
        <v>0</v>
      </c>
      <c r="W160" s="90">
        <f t="shared" si="42"/>
        <v>0</v>
      </c>
      <c r="X160" s="90">
        <f t="shared" si="43"/>
        <v>0</v>
      </c>
      <c r="Y160" s="90">
        <f t="shared" si="44"/>
        <v>0</v>
      </c>
      <c r="Z160" s="90">
        <f t="shared" si="45"/>
        <v>0</v>
      </c>
      <c r="AA160" s="90">
        <f t="shared" si="46"/>
        <v>0</v>
      </c>
      <c r="AB160" s="90">
        <f t="shared" si="47"/>
        <v>0</v>
      </c>
      <c r="AC160" s="90">
        <f t="shared" si="48"/>
        <v>0</v>
      </c>
      <c r="AD160" s="90">
        <f t="shared" si="49"/>
        <v>0</v>
      </c>
      <c r="AE160" s="90">
        <f t="shared" si="50"/>
        <v>0</v>
      </c>
      <c r="AH160" s="56">
        <f t="shared" si="51"/>
        <v>1</v>
      </c>
      <c r="AI160" s="56">
        <f t="shared" si="52"/>
        <v>1</v>
      </c>
      <c r="AJ160" s="56" t="str">
        <f t="shared" si="53"/>
        <v>Correct</v>
      </c>
      <c r="AK160" s="1" t="s">
        <v>94</v>
      </c>
      <c r="AL160" s="1">
        <v>52</v>
      </c>
      <c r="AM160" s="1" t="s">
        <v>95</v>
      </c>
      <c r="AN160" s="1" t="s">
        <v>163</v>
      </c>
      <c r="AO160" s="1" t="s">
        <v>97</v>
      </c>
      <c r="AP160" s="1" t="s">
        <v>98</v>
      </c>
      <c r="AQ160" s="1" t="s">
        <v>88</v>
      </c>
      <c r="AR160" s="1" t="s">
        <v>99</v>
      </c>
      <c r="AS160" s="1" t="s">
        <v>120</v>
      </c>
      <c r="AT160" s="1" t="s">
        <v>125</v>
      </c>
      <c r="AU160" s="1" t="s">
        <v>102</v>
      </c>
      <c r="AV160" s="1" t="s">
        <v>90</v>
      </c>
      <c r="AW160" s="1" t="s">
        <v>98</v>
      </c>
      <c r="AX160" s="1" t="s">
        <v>259</v>
      </c>
    </row>
    <row r="161" spans="1:50" x14ac:dyDescent="0.25">
      <c r="A161" s="1">
        <v>160</v>
      </c>
      <c r="B161" s="1"/>
      <c r="C161" s="1"/>
      <c r="D161" s="1" t="s">
        <v>21</v>
      </c>
      <c r="E161" s="1"/>
      <c r="F161" s="1"/>
      <c r="G161" s="1"/>
      <c r="H161" s="1"/>
      <c r="I161" s="1"/>
      <c r="J161" s="1" t="s">
        <v>26</v>
      </c>
      <c r="K161" s="1"/>
      <c r="L161" s="1"/>
      <c r="M161" s="1"/>
      <c r="N161" s="1" t="s">
        <v>30</v>
      </c>
      <c r="P161" s="56">
        <f t="shared" si="36"/>
        <v>3</v>
      </c>
      <c r="Q161" s="5">
        <f t="shared" si="37"/>
        <v>1</v>
      </c>
      <c r="S161" s="56">
        <f t="shared" si="38"/>
        <v>0</v>
      </c>
      <c r="T161" s="56">
        <f t="shared" si="39"/>
        <v>0</v>
      </c>
      <c r="U161" s="56">
        <f t="shared" si="40"/>
        <v>1</v>
      </c>
      <c r="V161" s="90">
        <f t="shared" si="41"/>
        <v>0</v>
      </c>
      <c r="W161" s="90">
        <f t="shared" si="42"/>
        <v>0</v>
      </c>
      <c r="X161" s="90">
        <f t="shared" si="43"/>
        <v>0</v>
      </c>
      <c r="Y161" s="90">
        <f t="shared" si="44"/>
        <v>0</v>
      </c>
      <c r="Z161" s="90">
        <f t="shared" si="45"/>
        <v>0</v>
      </c>
      <c r="AA161" s="90">
        <f t="shared" si="46"/>
        <v>1</v>
      </c>
      <c r="AB161" s="90">
        <f t="shared" si="47"/>
        <v>0</v>
      </c>
      <c r="AC161" s="90">
        <f t="shared" si="48"/>
        <v>0</v>
      </c>
      <c r="AD161" s="90">
        <f t="shared" si="49"/>
        <v>0</v>
      </c>
      <c r="AE161" s="90">
        <f t="shared" si="50"/>
        <v>1</v>
      </c>
      <c r="AH161" s="56">
        <f t="shared" si="51"/>
        <v>3</v>
      </c>
      <c r="AI161" s="56">
        <f t="shared" si="52"/>
        <v>3</v>
      </c>
      <c r="AJ161" s="56" t="str">
        <f t="shared" si="53"/>
        <v>Correct</v>
      </c>
      <c r="AK161" s="1" t="s">
        <v>94</v>
      </c>
      <c r="AL161" s="1">
        <v>46</v>
      </c>
      <c r="AM161" s="1" t="s">
        <v>95</v>
      </c>
      <c r="AN161" s="1" t="s">
        <v>164</v>
      </c>
      <c r="AO161" s="1" t="s">
        <v>107</v>
      </c>
      <c r="AP161" s="1" t="s">
        <v>98</v>
      </c>
      <c r="AQ161" s="1" t="s">
        <v>80</v>
      </c>
      <c r="AR161" s="1" t="s">
        <v>108</v>
      </c>
      <c r="AS161" s="1" t="s">
        <v>120</v>
      </c>
      <c r="AT161" s="1" t="s">
        <v>135</v>
      </c>
      <c r="AU161" s="1" t="s">
        <v>102</v>
      </c>
      <c r="AV161" s="1" t="s">
        <v>90</v>
      </c>
      <c r="AW161" s="1" t="s">
        <v>102</v>
      </c>
      <c r="AX161" s="1" t="s">
        <v>259</v>
      </c>
    </row>
    <row r="162" spans="1:50" x14ac:dyDescent="0.25">
      <c r="A162" s="1">
        <v>161</v>
      </c>
      <c r="B162" s="1"/>
      <c r="C162" s="1"/>
      <c r="D162" s="1"/>
      <c r="E162" s="1"/>
      <c r="F162" s="1"/>
      <c r="G162" s="1"/>
      <c r="H162" s="1"/>
      <c r="I162" s="1" t="s">
        <v>267</v>
      </c>
      <c r="J162" s="1"/>
      <c r="K162" s="1" t="s">
        <v>27</v>
      </c>
      <c r="L162" s="1"/>
      <c r="M162" s="1"/>
      <c r="N162" s="1" t="s">
        <v>30</v>
      </c>
      <c r="P162" s="56">
        <f t="shared" si="36"/>
        <v>3</v>
      </c>
      <c r="Q162" s="5">
        <f t="shared" si="37"/>
        <v>1</v>
      </c>
      <c r="S162" s="56">
        <f t="shared" si="38"/>
        <v>0</v>
      </c>
      <c r="T162" s="56">
        <f t="shared" si="39"/>
        <v>0</v>
      </c>
      <c r="U162" s="56">
        <f t="shared" si="40"/>
        <v>0</v>
      </c>
      <c r="V162" s="90">
        <f t="shared" si="41"/>
        <v>0</v>
      </c>
      <c r="W162" s="90">
        <f t="shared" si="42"/>
        <v>0</v>
      </c>
      <c r="X162" s="90">
        <f t="shared" si="43"/>
        <v>0</v>
      </c>
      <c r="Y162" s="90">
        <f t="shared" si="44"/>
        <v>0</v>
      </c>
      <c r="Z162" s="90">
        <f t="shared" si="45"/>
        <v>1</v>
      </c>
      <c r="AA162" s="90">
        <f t="shared" si="46"/>
        <v>0</v>
      </c>
      <c r="AB162" s="90">
        <f t="shared" si="47"/>
        <v>1</v>
      </c>
      <c r="AC162" s="90">
        <f t="shared" si="48"/>
        <v>0</v>
      </c>
      <c r="AD162" s="90">
        <f t="shared" si="49"/>
        <v>0</v>
      </c>
      <c r="AE162" s="90">
        <f t="shared" si="50"/>
        <v>1</v>
      </c>
      <c r="AH162" s="56">
        <f t="shared" si="51"/>
        <v>3</v>
      </c>
      <c r="AI162" s="56">
        <f t="shared" si="52"/>
        <v>3</v>
      </c>
      <c r="AJ162" s="56" t="str">
        <f t="shared" si="53"/>
        <v>Correct</v>
      </c>
      <c r="AK162" s="1" t="s">
        <v>94</v>
      </c>
      <c r="AL162" s="1">
        <v>19</v>
      </c>
      <c r="AM162" s="1" t="s">
        <v>115</v>
      </c>
      <c r="AN162" s="1" t="s">
        <v>311</v>
      </c>
      <c r="AO162" s="1" t="s">
        <v>97</v>
      </c>
      <c r="AP162" s="1" t="s">
        <v>98</v>
      </c>
      <c r="AQ162" s="1" t="s">
        <v>349</v>
      </c>
      <c r="AR162" s="1" t="s">
        <v>108</v>
      </c>
      <c r="AS162" s="1" t="s">
        <v>120</v>
      </c>
      <c r="AT162" s="1" t="s">
        <v>135</v>
      </c>
      <c r="AU162" s="1" t="s">
        <v>102</v>
      </c>
      <c r="AV162" s="1" t="s">
        <v>90</v>
      </c>
      <c r="AW162" s="1" t="s">
        <v>102</v>
      </c>
      <c r="AX162" s="1" t="s">
        <v>259</v>
      </c>
    </row>
    <row r="163" spans="1:50" x14ac:dyDescent="0.25">
      <c r="A163" s="1">
        <v>162</v>
      </c>
      <c r="B163" s="1"/>
      <c r="C163" s="1"/>
      <c r="D163" s="1" t="s">
        <v>21</v>
      </c>
      <c r="E163" s="1"/>
      <c r="F163" s="1"/>
      <c r="G163" s="1"/>
      <c r="H163" s="1" t="s">
        <v>25</v>
      </c>
      <c r="I163" s="1" t="s">
        <v>267</v>
      </c>
      <c r="J163" s="1"/>
      <c r="K163" s="1"/>
      <c r="L163" s="1"/>
      <c r="M163" s="1"/>
      <c r="N163" s="1"/>
      <c r="P163" s="56">
        <f t="shared" si="36"/>
        <v>3</v>
      </c>
      <c r="Q163" s="5">
        <f t="shared" si="37"/>
        <v>1</v>
      </c>
      <c r="S163" s="56">
        <f t="shared" si="38"/>
        <v>0</v>
      </c>
      <c r="T163" s="56">
        <f t="shared" si="39"/>
        <v>0</v>
      </c>
      <c r="U163" s="56">
        <f t="shared" si="40"/>
        <v>1</v>
      </c>
      <c r="V163" s="90">
        <f t="shared" si="41"/>
        <v>0</v>
      </c>
      <c r="W163" s="90">
        <f t="shared" si="42"/>
        <v>0</v>
      </c>
      <c r="X163" s="90">
        <f t="shared" si="43"/>
        <v>0</v>
      </c>
      <c r="Y163" s="90">
        <f t="shared" si="44"/>
        <v>1</v>
      </c>
      <c r="Z163" s="90">
        <f t="shared" si="45"/>
        <v>1</v>
      </c>
      <c r="AA163" s="90">
        <f t="shared" si="46"/>
        <v>0</v>
      </c>
      <c r="AB163" s="90">
        <f t="shared" si="47"/>
        <v>0</v>
      </c>
      <c r="AC163" s="90">
        <f t="shared" si="48"/>
        <v>0</v>
      </c>
      <c r="AD163" s="90">
        <f t="shared" si="49"/>
        <v>0</v>
      </c>
      <c r="AE163" s="90">
        <f t="shared" si="50"/>
        <v>0</v>
      </c>
      <c r="AH163" s="56">
        <f t="shared" si="51"/>
        <v>3</v>
      </c>
      <c r="AI163" s="56">
        <f t="shared" si="52"/>
        <v>3</v>
      </c>
      <c r="AJ163" s="56" t="str">
        <f t="shared" si="53"/>
        <v>Correct</v>
      </c>
      <c r="AK163" s="1" t="s">
        <v>94</v>
      </c>
      <c r="AL163" s="1">
        <v>34</v>
      </c>
      <c r="AM163" s="1" t="s">
        <v>95</v>
      </c>
      <c r="AN163" s="1" t="s">
        <v>158</v>
      </c>
      <c r="AO163" s="1" t="s">
        <v>97</v>
      </c>
      <c r="AP163" s="1" t="s">
        <v>98</v>
      </c>
      <c r="AQ163" s="1" t="s">
        <v>80</v>
      </c>
      <c r="AR163" s="1" t="s">
        <v>108</v>
      </c>
      <c r="AS163" s="1" t="s">
        <v>100</v>
      </c>
      <c r="AT163" s="1" t="s">
        <v>101</v>
      </c>
      <c r="AU163" s="1" t="s">
        <v>102</v>
      </c>
      <c r="AV163" s="1" t="s">
        <v>92</v>
      </c>
      <c r="AW163" s="1" t="s">
        <v>102</v>
      </c>
      <c r="AX163" s="1" t="s">
        <v>259</v>
      </c>
    </row>
    <row r="164" spans="1:50" x14ac:dyDescent="0.25">
      <c r="A164" s="1">
        <v>163</v>
      </c>
      <c r="B164" s="1"/>
      <c r="C164" s="1"/>
      <c r="D164" s="1"/>
      <c r="E164" s="1"/>
      <c r="F164" s="1"/>
      <c r="G164" s="1"/>
      <c r="H164" s="1"/>
      <c r="I164" s="1" t="s">
        <v>267</v>
      </c>
      <c r="J164" s="1"/>
      <c r="K164" s="1"/>
      <c r="L164" s="1"/>
      <c r="M164" s="1"/>
      <c r="N164" s="1"/>
      <c r="P164" s="56">
        <f t="shared" si="36"/>
        <v>1</v>
      </c>
      <c r="Q164" s="5">
        <f t="shared" si="37"/>
        <v>3</v>
      </c>
      <c r="S164" s="56">
        <f t="shared" si="38"/>
        <v>0</v>
      </c>
      <c r="T164" s="56">
        <f t="shared" si="39"/>
        <v>0</v>
      </c>
      <c r="U164" s="56">
        <f t="shared" si="40"/>
        <v>0</v>
      </c>
      <c r="V164" s="90">
        <f t="shared" si="41"/>
        <v>0</v>
      </c>
      <c r="W164" s="90">
        <f t="shared" si="42"/>
        <v>0</v>
      </c>
      <c r="X164" s="90">
        <f t="shared" si="43"/>
        <v>0</v>
      </c>
      <c r="Y164" s="90">
        <f t="shared" si="44"/>
        <v>0</v>
      </c>
      <c r="Z164" s="90">
        <f t="shared" si="45"/>
        <v>1</v>
      </c>
      <c r="AA164" s="90">
        <f t="shared" si="46"/>
        <v>0</v>
      </c>
      <c r="AB164" s="90">
        <f t="shared" si="47"/>
        <v>0</v>
      </c>
      <c r="AC164" s="90">
        <f t="shared" si="48"/>
        <v>0</v>
      </c>
      <c r="AD164" s="90">
        <f t="shared" si="49"/>
        <v>0</v>
      </c>
      <c r="AE164" s="90">
        <f t="shared" si="50"/>
        <v>0</v>
      </c>
      <c r="AH164" s="56">
        <f t="shared" si="51"/>
        <v>1</v>
      </c>
      <c r="AI164" s="56">
        <f t="shared" si="52"/>
        <v>1</v>
      </c>
      <c r="AJ164" s="56" t="str">
        <f t="shared" si="53"/>
        <v>Correct</v>
      </c>
      <c r="AK164" s="1" t="s">
        <v>94</v>
      </c>
      <c r="AL164" s="1">
        <v>46</v>
      </c>
      <c r="AM164" s="1" t="s">
        <v>95</v>
      </c>
      <c r="AN164" s="1" t="s">
        <v>144</v>
      </c>
      <c r="AO164" s="1" t="s">
        <v>165</v>
      </c>
      <c r="AP164" s="1" t="s">
        <v>98</v>
      </c>
      <c r="AQ164" s="1" t="s">
        <v>80</v>
      </c>
      <c r="AR164" s="1" t="s">
        <v>108</v>
      </c>
      <c r="AS164" s="1" t="s">
        <v>110</v>
      </c>
      <c r="AT164" s="1" t="s">
        <v>101</v>
      </c>
      <c r="AU164" s="1" t="s">
        <v>102</v>
      </c>
      <c r="AV164" s="1" t="s">
        <v>92</v>
      </c>
      <c r="AW164" s="1" t="s">
        <v>102</v>
      </c>
      <c r="AX164" s="1" t="s">
        <v>259</v>
      </c>
    </row>
    <row r="165" spans="1:50" x14ac:dyDescent="0.25">
      <c r="A165" s="1">
        <v>164</v>
      </c>
      <c r="B165" s="1"/>
      <c r="C165" s="1"/>
      <c r="D165" s="1" t="s">
        <v>21</v>
      </c>
      <c r="E165" s="1"/>
      <c r="F165" s="1"/>
      <c r="G165" s="1"/>
      <c r="H165" s="1"/>
      <c r="I165" s="1"/>
      <c r="J165" s="1"/>
      <c r="K165" s="1" t="s">
        <v>27</v>
      </c>
      <c r="L165" s="1"/>
      <c r="M165" s="1"/>
      <c r="N165" s="1" t="s">
        <v>30</v>
      </c>
      <c r="P165" s="56">
        <f t="shared" si="36"/>
        <v>3</v>
      </c>
      <c r="Q165" s="5">
        <f t="shared" si="37"/>
        <v>1</v>
      </c>
      <c r="S165" s="56">
        <f t="shared" si="38"/>
        <v>0</v>
      </c>
      <c r="T165" s="56">
        <f t="shared" si="39"/>
        <v>0</v>
      </c>
      <c r="U165" s="56">
        <f t="shared" si="40"/>
        <v>1</v>
      </c>
      <c r="V165" s="90">
        <f t="shared" si="41"/>
        <v>0</v>
      </c>
      <c r="W165" s="90">
        <f t="shared" si="42"/>
        <v>0</v>
      </c>
      <c r="X165" s="90">
        <f t="shared" si="43"/>
        <v>0</v>
      </c>
      <c r="Y165" s="90">
        <f t="shared" si="44"/>
        <v>0</v>
      </c>
      <c r="Z165" s="90">
        <f t="shared" si="45"/>
        <v>0</v>
      </c>
      <c r="AA165" s="90">
        <f t="shared" si="46"/>
        <v>0</v>
      </c>
      <c r="AB165" s="90">
        <f t="shared" si="47"/>
        <v>1</v>
      </c>
      <c r="AC165" s="90">
        <f t="shared" si="48"/>
        <v>0</v>
      </c>
      <c r="AD165" s="90">
        <f t="shared" si="49"/>
        <v>0</v>
      </c>
      <c r="AE165" s="90">
        <f t="shared" si="50"/>
        <v>1</v>
      </c>
      <c r="AH165" s="56">
        <f t="shared" si="51"/>
        <v>3</v>
      </c>
      <c r="AI165" s="56">
        <f t="shared" si="52"/>
        <v>3</v>
      </c>
      <c r="AJ165" s="56" t="str">
        <f t="shared" si="53"/>
        <v>Correct</v>
      </c>
      <c r="AK165" s="1" t="s">
        <v>105</v>
      </c>
      <c r="AL165" s="1">
        <v>34</v>
      </c>
      <c r="AM165" s="1" t="s">
        <v>95</v>
      </c>
      <c r="AN165" s="1" t="s">
        <v>131</v>
      </c>
      <c r="AO165" s="1" t="s">
        <v>107</v>
      </c>
      <c r="AP165" s="1" t="s">
        <v>98</v>
      </c>
      <c r="AQ165" s="1" t="s">
        <v>80</v>
      </c>
      <c r="AR165" s="1" t="s">
        <v>108</v>
      </c>
      <c r="AS165" s="1" t="s">
        <v>120</v>
      </c>
      <c r="AT165" s="1" t="s">
        <v>101</v>
      </c>
      <c r="AU165" s="1" t="s">
        <v>102</v>
      </c>
      <c r="AV165" s="1" t="s">
        <v>92</v>
      </c>
      <c r="AW165" s="1" t="s">
        <v>102</v>
      </c>
      <c r="AX165" s="1" t="s">
        <v>259</v>
      </c>
    </row>
    <row r="166" spans="1:50" x14ac:dyDescent="0.25">
      <c r="A166" s="1">
        <v>165</v>
      </c>
      <c r="B166" s="1"/>
      <c r="C166" s="1"/>
      <c r="D166" s="1"/>
      <c r="E166" s="1"/>
      <c r="F166" s="1"/>
      <c r="G166" s="1"/>
      <c r="H166" s="1"/>
      <c r="I166" s="1"/>
      <c r="J166" s="1" t="s">
        <v>26</v>
      </c>
      <c r="K166" s="1" t="s">
        <v>27</v>
      </c>
      <c r="L166" s="1"/>
      <c r="M166" s="1"/>
      <c r="N166" s="1" t="s">
        <v>30</v>
      </c>
      <c r="P166" s="56">
        <f t="shared" si="36"/>
        <v>3</v>
      </c>
      <c r="Q166" s="5">
        <f t="shared" si="37"/>
        <v>1</v>
      </c>
      <c r="S166" s="56">
        <f t="shared" si="38"/>
        <v>0</v>
      </c>
      <c r="T166" s="56">
        <f t="shared" si="39"/>
        <v>0</v>
      </c>
      <c r="U166" s="56">
        <f t="shared" si="40"/>
        <v>0</v>
      </c>
      <c r="V166" s="90">
        <f t="shared" si="41"/>
        <v>0</v>
      </c>
      <c r="W166" s="90">
        <f t="shared" si="42"/>
        <v>0</v>
      </c>
      <c r="X166" s="90">
        <f t="shared" si="43"/>
        <v>0</v>
      </c>
      <c r="Y166" s="90">
        <f t="shared" si="44"/>
        <v>0</v>
      </c>
      <c r="Z166" s="90">
        <f t="shared" si="45"/>
        <v>0</v>
      </c>
      <c r="AA166" s="90">
        <f t="shared" si="46"/>
        <v>1</v>
      </c>
      <c r="AB166" s="90">
        <f t="shared" si="47"/>
        <v>1</v>
      </c>
      <c r="AC166" s="90">
        <f t="shared" si="48"/>
        <v>0</v>
      </c>
      <c r="AD166" s="90">
        <f t="shared" si="49"/>
        <v>0</v>
      </c>
      <c r="AE166" s="90">
        <f t="shared" si="50"/>
        <v>1</v>
      </c>
      <c r="AH166" s="56">
        <f t="shared" si="51"/>
        <v>3</v>
      </c>
      <c r="AI166" s="56">
        <f t="shared" si="52"/>
        <v>3</v>
      </c>
      <c r="AJ166" s="56" t="str">
        <f t="shared" si="53"/>
        <v>Correct</v>
      </c>
      <c r="AK166" s="1" t="s">
        <v>105</v>
      </c>
      <c r="AL166" s="1">
        <v>31</v>
      </c>
      <c r="AM166" s="1" t="s">
        <v>95</v>
      </c>
      <c r="AN166" s="1" t="s">
        <v>131</v>
      </c>
      <c r="AO166" s="1" t="s">
        <v>107</v>
      </c>
      <c r="AP166" s="1" t="s">
        <v>98</v>
      </c>
      <c r="AQ166" s="1" t="s">
        <v>80</v>
      </c>
      <c r="AR166" s="1" t="s">
        <v>108</v>
      </c>
      <c r="AS166" s="1" t="s">
        <v>103</v>
      </c>
      <c r="AT166" s="1" t="s">
        <v>101</v>
      </c>
      <c r="AU166" s="1" t="s">
        <v>102</v>
      </c>
      <c r="AV166" s="1" t="s">
        <v>92</v>
      </c>
      <c r="AW166" s="1" t="s">
        <v>102</v>
      </c>
      <c r="AX166" s="1" t="s">
        <v>259</v>
      </c>
    </row>
    <row r="167" spans="1:50" x14ac:dyDescent="0.25">
      <c r="A167" s="1">
        <v>166</v>
      </c>
      <c r="B167" s="1"/>
      <c r="C167" s="1" t="s">
        <v>20</v>
      </c>
      <c r="D167" s="1"/>
      <c r="E167" s="1" t="s">
        <v>22</v>
      </c>
      <c r="F167" s="1"/>
      <c r="G167" s="1"/>
      <c r="H167" s="1"/>
      <c r="I167" s="1"/>
      <c r="J167" s="1"/>
      <c r="K167" s="1"/>
      <c r="L167" s="1"/>
      <c r="M167" s="1" t="s">
        <v>29</v>
      </c>
      <c r="N167" s="1"/>
      <c r="P167" s="56">
        <f t="shared" si="36"/>
        <v>3</v>
      </c>
      <c r="Q167" s="5">
        <f t="shared" si="37"/>
        <v>1</v>
      </c>
      <c r="S167" s="56">
        <f t="shared" si="38"/>
        <v>0</v>
      </c>
      <c r="T167" s="56">
        <f t="shared" si="39"/>
        <v>1</v>
      </c>
      <c r="U167" s="56">
        <f t="shared" si="40"/>
        <v>0</v>
      </c>
      <c r="V167" s="90">
        <f t="shared" si="41"/>
        <v>1</v>
      </c>
      <c r="W167" s="90">
        <f t="shared" si="42"/>
        <v>0</v>
      </c>
      <c r="X167" s="90">
        <f t="shared" si="43"/>
        <v>0</v>
      </c>
      <c r="Y167" s="90">
        <f t="shared" si="44"/>
        <v>0</v>
      </c>
      <c r="Z167" s="90">
        <f t="shared" si="45"/>
        <v>0</v>
      </c>
      <c r="AA167" s="90">
        <f t="shared" si="46"/>
        <v>0</v>
      </c>
      <c r="AB167" s="90">
        <f t="shared" si="47"/>
        <v>0</v>
      </c>
      <c r="AC167" s="90">
        <f t="shared" si="48"/>
        <v>0</v>
      </c>
      <c r="AD167" s="90">
        <f t="shared" si="49"/>
        <v>1</v>
      </c>
      <c r="AE167" s="90">
        <f t="shared" si="50"/>
        <v>0</v>
      </c>
      <c r="AH167" s="56">
        <f t="shared" si="51"/>
        <v>3</v>
      </c>
      <c r="AI167" s="56">
        <f t="shared" si="52"/>
        <v>3</v>
      </c>
      <c r="AJ167" s="56" t="str">
        <f t="shared" si="53"/>
        <v>Correct</v>
      </c>
      <c r="AK167" s="1" t="s">
        <v>105</v>
      </c>
      <c r="AL167" s="1">
        <v>32</v>
      </c>
      <c r="AM167" s="1" t="s">
        <v>95</v>
      </c>
      <c r="AN167" s="1" t="s">
        <v>131</v>
      </c>
      <c r="AO167" s="1" t="s">
        <v>97</v>
      </c>
      <c r="AP167" s="1" t="s">
        <v>98</v>
      </c>
      <c r="AQ167" s="1" t="s">
        <v>351</v>
      </c>
      <c r="AR167" s="1" t="s">
        <v>99</v>
      </c>
      <c r="AS167" s="1" t="s">
        <v>103</v>
      </c>
      <c r="AT167" s="1" t="s">
        <v>101</v>
      </c>
      <c r="AU167" s="1" t="s">
        <v>102</v>
      </c>
      <c r="AV167" s="1" t="s">
        <v>92</v>
      </c>
      <c r="AW167" s="1" t="s">
        <v>102</v>
      </c>
      <c r="AX167" s="1" t="s">
        <v>259</v>
      </c>
    </row>
    <row r="168" spans="1:50" x14ac:dyDescent="0.25">
      <c r="A168" s="1">
        <v>167</v>
      </c>
      <c r="B168" s="1"/>
      <c r="C168" s="1"/>
      <c r="D168" s="1" t="s">
        <v>21</v>
      </c>
      <c r="E168" s="1" t="s">
        <v>22</v>
      </c>
      <c r="F168" s="1"/>
      <c r="G168" s="1"/>
      <c r="H168" s="1"/>
      <c r="I168" s="1"/>
      <c r="J168" s="1" t="s">
        <v>26</v>
      </c>
      <c r="K168" s="1"/>
      <c r="L168" s="1"/>
      <c r="M168" s="1"/>
      <c r="N168" s="1"/>
      <c r="P168" s="56">
        <f t="shared" si="36"/>
        <v>3</v>
      </c>
      <c r="Q168" s="5">
        <f t="shared" si="37"/>
        <v>1</v>
      </c>
      <c r="S168" s="56">
        <f t="shared" si="38"/>
        <v>0</v>
      </c>
      <c r="T168" s="56">
        <f t="shared" si="39"/>
        <v>0</v>
      </c>
      <c r="U168" s="56">
        <f t="shared" si="40"/>
        <v>1</v>
      </c>
      <c r="V168" s="90">
        <f t="shared" si="41"/>
        <v>1</v>
      </c>
      <c r="W168" s="90">
        <f t="shared" si="42"/>
        <v>0</v>
      </c>
      <c r="X168" s="90">
        <f t="shared" si="43"/>
        <v>0</v>
      </c>
      <c r="Y168" s="90">
        <f t="shared" si="44"/>
        <v>0</v>
      </c>
      <c r="Z168" s="90">
        <f t="shared" si="45"/>
        <v>0</v>
      </c>
      <c r="AA168" s="90">
        <f t="shared" si="46"/>
        <v>1</v>
      </c>
      <c r="AB168" s="90">
        <f t="shared" si="47"/>
        <v>0</v>
      </c>
      <c r="AC168" s="90">
        <f t="shared" si="48"/>
        <v>0</v>
      </c>
      <c r="AD168" s="90">
        <f t="shared" si="49"/>
        <v>0</v>
      </c>
      <c r="AE168" s="90">
        <f t="shared" si="50"/>
        <v>0</v>
      </c>
      <c r="AH168" s="56">
        <f t="shared" si="51"/>
        <v>3</v>
      </c>
      <c r="AI168" s="56">
        <f t="shared" si="52"/>
        <v>3</v>
      </c>
      <c r="AJ168" s="56" t="str">
        <f t="shared" si="53"/>
        <v>Correct</v>
      </c>
      <c r="AK168" s="1" t="s">
        <v>94</v>
      </c>
      <c r="AL168" s="1">
        <v>47</v>
      </c>
      <c r="AM168" s="1" t="s">
        <v>95</v>
      </c>
      <c r="AN168" s="1" t="s">
        <v>131</v>
      </c>
      <c r="AO168" s="1" t="s">
        <v>97</v>
      </c>
      <c r="AP168" s="1" t="s">
        <v>98</v>
      </c>
      <c r="AQ168" s="1" t="s">
        <v>350</v>
      </c>
      <c r="AR168" s="1" t="s">
        <v>112</v>
      </c>
      <c r="AS168" s="1" t="s">
        <v>120</v>
      </c>
      <c r="AT168" s="1" t="s">
        <v>101</v>
      </c>
      <c r="AU168" s="1" t="s">
        <v>102</v>
      </c>
      <c r="AV168" s="1" t="s">
        <v>92</v>
      </c>
      <c r="AW168" s="1" t="s">
        <v>102</v>
      </c>
      <c r="AX168" s="1" t="s">
        <v>259</v>
      </c>
    </row>
    <row r="169" spans="1:50" x14ac:dyDescent="0.25">
      <c r="A169" s="1">
        <v>168</v>
      </c>
      <c r="B169" s="1"/>
      <c r="C169" s="1"/>
      <c r="D169" s="1"/>
      <c r="E169" s="1" t="s">
        <v>22</v>
      </c>
      <c r="F169" s="1"/>
      <c r="G169" s="1"/>
      <c r="H169" s="1"/>
      <c r="I169" s="1"/>
      <c r="J169" s="1"/>
      <c r="K169" s="1" t="s">
        <v>27</v>
      </c>
      <c r="L169" s="1" t="s">
        <v>28</v>
      </c>
      <c r="M169" s="1"/>
      <c r="N169" s="1"/>
      <c r="P169" s="56">
        <f t="shared" si="36"/>
        <v>3</v>
      </c>
      <c r="Q169" s="5">
        <f t="shared" si="37"/>
        <v>1</v>
      </c>
      <c r="S169" s="56">
        <f t="shared" si="38"/>
        <v>0</v>
      </c>
      <c r="T169" s="56">
        <f t="shared" si="39"/>
        <v>0</v>
      </c>
      <c r="U169" s="56">
        <f t="shared" si="40"/>
        <v>0</v>
      </c>
      <c r="V169" s="90">
        <f t="shared" si="41"/>
        <v>1</v>
      </c>
      <c r="W169" s="90">
        <f t="shared" si="42"/>
        <v>0</v>
      </c>
      <c r="X169" s="90">
        <f t="shared" si="43"/>
        <v>0</v>
      </c>
      <c r="Y169" s="90">
        <f t="shared" si="44"/>
        <v>0</v>
      </c>
      <c r="Z169" s="90">
        <f t="shared" si="45"/>
        <v>0</v>
      </c>
      <c r="AA169" s="90">
        <f t="shared" si="46"/>
        <v>0</v>
      </c>
      <c r="AB169" s="90">
        <f t="shared" si="47"/>
        <v>1</v>
      </c>
      <c r="AC169" s="90">
        <f t="shared" si="48"/>
        <v>1</v>
      </c>
      <c r="AD169" s="90">
        <f t="shared" si="49"/>
        <v>0</v>
      </c>
      <c r="AE169" s="90">
        <f t="shared" si="50"/>
        <v>0</v>
      </c>
      <c r="AH169" s="56">
        <f t="shared" si="51"/>
        <v>3</v>
      </c>
      <c r="AI169" s="56">
        <f t="shared" si="52"/>
        <v>3</v>
      </c>
      <c r="AJ169" s="56" t="str">
        <f t="shared" si="53"/>
        <v>Correct</v>
      </c>
      <c r="AK169" s="1" t="s">
        <v>105</v>
      </c>
      <c r="AL169" s="1">
        <v>22</v>
      </c>
      <c r="AM169" s="1" t="s">
        <v>95</v>
      </c>
      <c r="AN169" s="1" t="s">
        <v>164</v>
      </c>
      <c r="AO169" s="1" t="s">
        <v>134</v>
      </c>
      <c r="AP169" s="1" t="s">
        <v>102</v>
      </c>
      <c r="AQ169" s="1" t="s">
        <v>359</v>
      </c>
      <c r="AR169" s="1" t="s">
        <v>114</v>
      </c>
      <c r="AS169" s="1" t="s">
        <v>137</v>
      </c>
      <c r="AT169" s="1" t="s">
        <v>101</v>
      </c>
      <c r="AU169" s="1" t="s">
        <v>102</v>
      </c>
      <c r="AV169" s="1" t="s">
        <v>92</v>
      </c>
      <c r="AW169" s="1" t="s">
        <v>102</v>
      </c>
      <c r="AX169" s="1" t="s">
        <v>259</v>
      </c>
    </row>
    <row r="170" spans="1:50" x14ac:dyDescent="0.25">
      <c r="A170" s="1">
        <v>169</v>
      </c>
      <c r="B170" s="1"/>
      <c r="C170" s="1"/>
      <c r="D170" s="1"/>
      <c r="E170" s="1"/>
      <c r="F170" s="1"/>
      <c r="G170" s="1" t="s">
        <v>24</v>
      </c>
      <c r="H170" s="1" t="s">
        <v>25</v>
      </c>
      <c r="I170" s="1" t="s">
        <v>267</v>
      </c>
      <c r="J170" s="1"/>
      <c r="K170" s="1"/>
      <c r="L170" s="1"/>
      <c r="M170" s="1"/>
      <c r="N170" s="1"/>
      <c r="P170" s="56">
        <f t="shared" si="36"/>
        <v>3</v>
      </c>
      <c r="Q170" s="5">
        <f t="shared" si="37"/>
        <v>1</v>
      </c>
      <c r="S170" s="56">
        <f t="shared" si="38"/>
        <v>0</v>
      </c>
      <c r="T170" s="56">
        <f t="shared" si="39"/>
        <v>0</v>
      </c>
      <c r="U170" s="56">
        <f t="shared" si="40"/>
        <v>0</v>
      </c>
      <c r="V170" s="90">
        <f t="shared" si="41"/>
        <v>0</v>
      </c>
      <c r="W170" s="90">
        <f t="shared" si="42"/>
        <v>0</v>
      </c>
      <c r="X170" s="90">
        <f t="shared" si="43"/>
        <v>1</v>
      </c>
      <c r="Y170" s="90">
        <f t="shared" si="44"/>
        <v>1</v>
      </c>
      <c r="Z170" s="90">
        <f t="shared" si="45"/>
        <v>1</v>
      </c>
      <c r="AA170" s="90">
        <f t="shared" si="46"/>
        <v>0</v>
      </c>
      <c r="AB170" s="90">
        <f t="shared" si="47"/>
        <v>0</v>
      </c>
      <c r="AC170" s="90">
        <f t="shared" si="48"/>
        <v>0</v>
      </c>
      <c r="AD170" s="90">
        <f t="shared" si="49"/>
        <v>0</v>
      </c>
      <c r="AE170" s="90">
        <f t="shared" si="50"/>
        <v>0</v>
      </c>
      <c r="AH170" s="56">
        <f t="shared" si="51"/>
        <v>3</v>
      </c>
      <c r="AI170" s="56">
        <f t="shared" si="52"/>
        <v>3</v>
      </c>
      <c r="AJ170" s="56" t="str">
        <f t="shared" si="53"/>
        <v>Correct</v>
      </c>
      <c r="AK170" s="1" t="s">
        <v>94</v>
      </c>
      <c r="AL170" s="1">
        <v>39</v>
      </c>
      <c r="AM170" s="1" t="s">
        <v>95</v>
      </c>
      <c r="AN170" s="1" t="s">
        <v>131</v>
      </c>
      <c r="AO170" s="1" t="s">
        <v>231</v>
      </c>
      <c r="AP170" s="1"/>
      <c r="AQ170" s="1" t="s">
        <v>360</v>
      </c>
      <c r="AR170" s="1" t="s">
        <v>112</v>
      </c>
      <c r="AS170" s="1" t="s">
        <v>110</v>
      </c>
      <c r="AT170" s="1" t="s">
        <v>101</v>
      </c>
      <c r="AU170" s="1" t="s">
        <v>102</v>
      </c>
      <c r="AV170" s="1" t="s">
        <v>92</v>
      </c>
      <c r="AW170" s="1" t="s">
        <v>98</v>
      </c>
      <c r="AX170" s="1" t="s">
        <v>259</v>
      </c>
    </row>
    <row r="171" spans="1:50" x14ac:dyDescent="0.25">
      <c r="A171" s="1">
        <v>170</v>
      </c>
      <c r="B171" s="1"/>
      <c r="C171" s="1"/>
      <c r="D171" s="1" t="s">
        <v>21</v>
      </c>
      <c r="E171" s="1"/>
      <c r="F171" s="1"/>
      <c r="G171" s="1"/>
      <c r="H171" s="1"/>
      <c r="I171" s="1"/>
      <c r="J171" s="1" t="s">
        <v>26</v>
      </c>
      <c r="K171" s="1"/>
      <c r="L171" s="1"/>
      <c r="M171" s="1"/>
      <c r="N171" s="1" t="s">
        <v>30</v>
      </c>
      <c r="P171" s="56">
        <f t="shared" si="36"/>
        <v>3</v>
      </c>
      <c r="Q171" s="5">
        <f t="shared" si="37"/>
        <v>1</v>
      </c>
      <c r="S171" s="56">
        <f t="shared" si="38"/>
        <v>0</v>
      </c>
      <c r="T171" s="56">
        <f t="shared" si="39"/>
        <v>0</v>
      </c>
      <c r="U171" s="56">
        <f t="shared" si="40"/>
        <v>1</v>
      </c>
      <c r="V171" s="90">
        <f t="shared" si="41"/>
        <v>0</v>
      </c>
      <c r="W171" s="90">
        <f t="shared" si="42"/>
        <v>0</v>
      </c>
      <c r="X171" s="90">
        <f t="shared" si="43"/>
        <v>0</v>
      </c>
      <c r="Y171" s="90">
        <f t="shared" si="44"/>
        <v>0</v>
      </c>
      <c r="Z171" s="90">
        <f t="shared" si="45"/>
        <v>0</v>
      </c>
      <c r="AA171" s="90">
        <f t="shared" si="46"/>
        <v>1</v>
      </c>
      <c r="AB171" s="90">
        <f t="shared" si="47"/>
        <v>0</v>
      </c>
      <c r="AC171" s="90">
        <f t="shared" si="48"/>
        <v>0</v>
      </c>
      <c r="AD171" s="90">
        <f t="shared" si="49"/>
        <v>0</v>
      </c>
      <c r="AE171" s="90">
        <f t="shared" si="50"/>
        <v>1</v>
      </c>
      <c r="AH171" s="56">
        <f t="shared" si="51"/>
        <v>3</v>
      </c>
      <c r="AI171" s="56">
        <f t="shared" si="52"/>
        <v>3</v>
      </c>
      <c r="AJ171" s="56" t="str">
        <f t="shared" si="53"/>
        <v>Correct</v>
      </c>
      <c r="AK171" s="1" t="s">
        <v>94</v>
      </c>
      <c r="AL171" s="1">
        <v>36</v>
      </c>
      <c r="AM171" s="1" t="s">
        <v>95</v>
      </c>
      <c r="AN171" s="1" t="s">
        <v>166</v>
      </c>
      <c r="AO171" s="1" t="s">
        <v>97</v>
      </c>
      <c r="AP171" s="1" t="s">
        <v>98</v>
      </c>
      <c r="AQ171" s="1" t="s">
        <v>80</v>
      </c>
      <c r="AR171" s="1" t="s">
        <v>99</v>
      </c>
      <c r="AS171" s="1" t="s">
        <v>110</v>
      </c>
      <c r="AT171" s="1" t="s">
        <v>101</v>
      </c>
      <c r="AU171" s="1" t="s">
        <v>102</v>
      </c>
      <c r="AV171" s="1"/>
      <c r="AW171" s="1" t="s">
        <v>102</v>
      </c>
      <c r="AX171" s="1" t="s">
        <v>259</v>
      </c>
    </row>
    <row r="172" spans="1:50" x14ac:dyDescent="0.25">
      <c r="A172" s="1">
        <v>171</v>
      </c>
      <c r="B172" s="1"/>
      <c r="C172" s="1"/>
      <c r="D172" s="1"/>
      <c r="E172" s="1"/>
      <c r="F172" s="1" t="s">
        <v>23</v>
      </c>
      <c r="G172" s="1"/>
      <c r="H172" s="1"/>
      <c r="I172" s="1"/>
      <c r="J172" s="1"/>
      <c r="K172" s="1" t="s">
        <v>27</v>
      </c>
      <c r="L172" s="1"/>
      <c r="M172" s="1"/>
      <c r="N172" s="1"/>
      <c r="P172" s="56">
        <f t="shared" si="36"/>
        <v>2</v>
      </c>
      <c r="Q172" s="5">
        <f t="shared" si="37"/>
        <v>1.5</v>
      </c>
      <c r="S172" s="56">
        <f t="shared" si="38"/>
        <v>0</v>
      </c>
      <c r="T172" s="56">
        <f t="shared" si="39"/>
        <v>0</v>
      </c>
      <c r="U172" s="56">
        <f t="shared" si="40"/>
        <v>0</v>
      </c>
      <c r="V172" s="90">
        <f t="shared" si="41"/>
        <v>0</v>
      </c>
      <c r="W172" s="90">
        <f t="shared" si="42"/>
        <v>1</v>
      </c>
      <c r="X172" s="90">
        <f t="shared" si="43"/>
        <v>0</v>
      </c>
      <c r="Y172" s="90">
        <f t="shared" si="44"/>
        <v>0</v>
      </c>
      <c r="Z172" s="90">
        <f t="shared" si="45"/>
        <v>0</v>
      </c>
      <c r="AA172" s="90">
        <f t="shared" si="46"/>
        <v>0</v>
      </c>
      <c r="AB172" s="90">
        <f t="shared" si="47"/>
        <v>1</v>
      </c>
      <c r="AC172" s="90">
        <f t="shared" si="48"/>
        <v>0</v>
      </c>
      <c r="AD172" s="90">
        <f t="shared" si="49"/>
        <v>0</v>
      </c>
      <c r="AE172" s="90">
        <f t="shared" si="50"/>
        <v>0</v>
      </c>
      <c r="AH172" s="56">
        <f t="shared" si="51"/>
        <v>2</v>
      </c>
      <c r="AI172" s="56">
        <f t="shared" si="52"/>
        <v>2</v>
      </c>
      <c r="AJ172" s="56" t="str">
        <f t="shared" si="53"/>
        <v>Correct</v>
      </c>
      <c r="AK172" s="1" t="s">
        <v>105</v>
      </c>
      <c r="AL172" s="1">
        <v>22</v>
      </c>
      <c r="AM172" s="1" t="s">
        <v>121</v>
      </c>
      <c r="AN172" s="1" t="s">
        <v>167</v>
      </c>
      <c r="AO172" s="1" t="s">
        <v>107</v>
      </c>
      <c r="AP172" s="1" t="s">
        <v>98</v>
      </c>
      <c r="AQ172" s="1" t="s">
        <v>80</v>
      </c>
      <c r="AR172" s="1" t="s">
        <v>108</v>
      </c>
      <c r="AS172" s="1" t="s">
        <v>103</v>
      </c>
      <c r="AT172" s="1" t="s">
        <v>101</v>
      </c>
      <c r="AU172" s="1" t="s">
        <v>102</v>
      </c>
      <c r="AV172" s="1"/>
      <c r="AW172" s="1" t="s">
        <v>102</v>
      </c>
      <c r="AX172" s="1"/>
    </row>
    <row r="173" spans="1:50" x14ac:dyDescent="0.25">
      <c r="A173" s="1">
        <v>172</v>
      </c>
      <c r="B173" s="1"/>
      <c r="C173" s="1"/>
      <c r="D173" s="1"/>
      <c r="E173" s="1"/>
      <c r="F173" s="1"/>
      <c r="G173" s="1"/>
      <c r="H173" s="1"/>
      <c r="I173" s="1"/>
      <c r="J173" s="1"/>
      <c r="K173" s="1" t="s">
        <v>27</v>
      </c>
      <c r="L173" s="1" t="s">
        <v>28</v>
      </c>
      <c r="M173" s="1"/>
      <c r="N173" s="1"/>
      <c r="P173" s="56">
        <f t="shared" si="36"/>
        <v>2</v>
      </c>
      <c r="Q173" s="5">
        <f t="shared" si="37"/>
        <v>1.5</v>
      </c>
      <c r="S173" s="56">
        <f t="shared" si="38"/>
        <v>0</v>
      </c>
      <c r="T173" s="56">
        <f t="shared" si="39"/>
        <v>0</v>
      </c>
      <c r="U173" s="56">
        <f t="shared" si="40"/>
        <v>0</v>
      </c>
      <c r="V173" s="90">
        <f t="shared" si="41"/>
        <v>0</v>
      </c>
      <c r="W173" s="90">
        <f t="shared" si="42"/>
        <v>0</v>
      </c>
      <c r="X173" s="90">
        <f t="shared" si="43"/>
        <v>0</v>
      </c>
      <c r="Y173" s="90">
        <f t="shared" si="44"/>
        <v>0</v>
      </c>
      <c r="Z173" s="90">
        <f t="shared" si="45"/>
        <v>0</v>
      </c>
      <c r="AA173" s="90">
        <f t="shared" si="46"/>
        <v>0</v>
      </c>
      <c r="AB173" s="90">
        <f t="shared" si="47"/>
        <v>1</v>
      </c>
      <c r="AC173" s="90">
        <f t="shared" si="48"/>
        <v>1</v>
      </c>
      <c r="AD173" s="90">
        <f t="shared" si="49"/>
        <v>0</v>
      </c>
      <c r="AE173" s="90">
        <f t="shared" si="50"/>
        <v>0</v>
      </c>
      <c r="AH173" s="56">
        <f t="shared" si="51"/>
        <v>2</v>
      </c>
      <c r="AI173" s="56">
        <f t="shared" si="52"/>
        <v>2</v>
      </c>
      <c r="AJ173" s="56" t="str">
        <f t="shared" si="53"/>
        <v>Correct</v>
      </c>
      <c r="AK173" s="1" t="s">
        <v>94</v>
      </c>
      <c r="AL173" s="1">
        <v>21</v>
      </c>
      <c r="AM173" s="1" t="s">
        <v>121</v>
      </c>
      <c r="AN173" s="1" t="s">
        <v>168</v>
      </c>
      <c r="AO173" s="1" t="s">
        <v>107</v>
      </c>
      <c r="AP173" s="1"/>
      <c r="AQ173" s="1" t="s">
        <v>80</v>
      </c>
      <c r="AR173" s="1" t="s">
        <v>99</v>
      </c>
      <c r="AS173" s="1" t="s">
        <v>120</v>
      </c>
      <c r="AT173" s="1" t="s">
        <v>136</v>
      </c>
      <c r="AU173" s="1" t="s">
        <v>102</v>
      </c>
      <c r="AV173" s="1"/>
      <c r="AW173" s="1" t="s">
        <v>102</v>
      </c>
      <c r="AX173" s="1"/>
    </row>
    <row r="174" spans="1:50" x14ac:dyDescent="0.25">
      <c r="A174" s="1">
        <v>173</v>
      </c>
      <c r="B174" s="1"/>
      <c r="C174" s="1"/>
      <c r="D174" s="1"/>
      <c r="E174" s="1"/>
      <c r="F174" s="1" t="s">
        <v>23</v>
      </c>
      <c r="G174" s="1"/>
      <c r="H174" s="1"/>
      <c r="I174" s="1" t="s">
        <v>267</v>
      </c>
      <c r="J174" s="1"/>
      <c r="K174" s="1"/>
      <c r="L174" s="1"/>
      <c r="M174" s="1"/>
      <c r="N174" s="1"/>
      <c r="P174" s="56">
        <f t="shared" si="36"/>
        <v>2</v>
      </c>
      <c r="Q174" s="5">
        <f t="shared" si="37"/>
        <v>1.5</v>
      </c>
      <c r="S174" s="56">
        <f t="shared" si="38"/>
        <v>0</v>
      </c>
      <c r="T174" s="56">
        <f t="shared" si="39"/>
        <v>0</v>
      </c>
      <c r="U174" s="56">
        <f t="shared" si="40"/>
        <v>0</v>
      </c>
      <c r="V174" s="90">
        <f t="shared" si="41"/>
        <v>0</v>
      </c>
      <c r="W174" s="90">
        <f t="shared" si="42"/>
        <v>1</v>
      </c>
      <c r="X174" s="90">
        <f t="shared" si="43"/>
        <v>0</v>
      </c>
      <c r="Y174" s="90">
        <f t="shared" si="44"/>
        <v>0</v>
      </c>
      <c r="Z174" s="90">
        <f t="shared" si="45"/>
        <v>1</v>
      </c>
      <c r="AA174" s="90">
        <f t="shared" si="46"/>
        <v>0</v>
      </c>
      <c r="AB174" s="90">
        <f t="shared" si="47"/>
        <v>0</v>
      </c>
      <c r="AC174" s="90">
        <f t="shared" si="48"/>
        <v>0</v>
      </c>
      <c r="AD174" s="90">
        <f t="shared" si="49"/>
        <v>0</v>
      </c>
      <c r="AE174" s="90">
        <f t="shared" si="50"/>
        <v>0</v>
      </c>
      <c r="AH174" s="56">
        <f t="shared" si="51"/>
        <v>2</v>
      </c>
      <c r="AI174" s="56">
        <f t="shared" si="52"/>
        <v>2</v>
      </c>
      <c r="AJ174" s="56" t="str">
        <f t="shared" si="53"/>
        <v>Correct</v>
      </c>
      <c r="AK174" s="1" t="s">
        <v>105</v>
      </c>
      <c r="AL174" s="1">
        <v>52</v>
      </c>
      <c r="AM174" s="1" t="s">
        <v>121</v>
      </c>
      <c r="AN174" s="1" t="s">
        <v>169</v>
      </c>
      <c r="AO174" s="1" t="s">
        <v>107</v>
      </c>
      <c r="AP174" s="1" t="s">
        <v>98</v>
      </c>
      <c r="AQ174" s="1" t="s">
        <v>80</v>
      </c>
      <c r="AR174" s="1" t="s">
        <v>114</v>
      </c>
      <c r="AS174" s="1" t="s">
        <v>110</v>
      </c>
      <c r="AT174" s="1" t="s">
        <v>101</v>
      </c>
      <c r="AU174" s="1" t="s">
        <v>102</v>
      </c>
      <c r="AV174" s="1"/>
      <c r="AW174" s="1" t="s">
        <v>102</v>
      </c>
      <c r="AX174" s="1"/>
    </row>
    <row r="175" spans="1:50" x14ac:dyDescent="0.25">
      <c r="A175" s="1">
        <v>174</v>
      </c>
      <c r="B175" s="1"/>
      <c r="C175" s="1"/>
      <c r="D175" s="1"/>
      <c r="E175" s="1"/>
      <c r="F175" s="1"/>
      <c r="G175" s="1"/>
      <c r="H175" s="1"/>
      <c r="I175" s="1"/>
      <c r="J175" s="1"/>
      <c r="K175" s="1"/>
      <c r="L175" s="1"/>
      <c r="M175" s="1"/>
      <c r="N175" s="1" t="s">
        <v>30</v>
      </c>
      <c r="P175" s="56">
        <f t="shared" si="36"/>
        <v>1</v>
      </c>
      <c r="Q175" s="5">
        <f t="shared" si="37"/>
        <v>3</v>
      </c>
      <c r="S175" s="56">
        <f t="shared" si="38"/>
        <v>0</v>
      </c>
      <c r="T175" s="56">
        <f t="shared" si="39"/>
        <v>0</v>
      </c>
      <c r="U175" s="56">
        <f t="shared" si="40"/>
        <v>0</v>
      </c>
      <c r="V175" s="90">
        <f t="shared" si="41"/>
        <v>0</v>
      </c>
      <c r="W175" s="90">
        <f t="shared" si="42"/>
        <v>0</v>
      </c>
      <c r="X175" s="90">
        <f t="shared" si="43"/>
        <v>0</v>
      </c>
      <c r="Y175" s="90">
        <f t="shared" si="44"/>
        <v>0</v>
      </c>
      <c r="Z175" s="90">
        <f t="shared" si="45"/>
        <v>0</v>
      </c>
      <c r="AA175" s="90">
        <f t="shared" si="46"/>
        <v>0</v>
      </c>
      <c r="AB175" s="90">
        <f t="shared" si="47"/>
        <v>0</v>
      </c>
      <c r="AC175" s="90">
        <f t="shared" si="48"/>
        <v>0</v>
      </c>
      <c r="AD175" s="90">
        <f t="shared" si="49"/>
        <v>0</v>
      </c>
      <c r="AE175" s="90">
        <f t="shared" si="50"/>
        <v>1</v>
      </c>
      <c r="AH175" s="56">
        <f t="shared" si="51"/>
        <v>1</v>
      </c>
      <c r="AI175" s="56">
        <f t="shared" si="52"/>
        <v>1</v>
      </c>
      <c r="AJ175" s="56" t="str">
        <f t="shared" si="53"/>
        <v>Correct</v>
      </c>
      <c r="AK175" s="1" t="s">
        <v>94</v>
      </c>
      <c r="AL175" s="1">
        <v>24</v>
      </c>
      <c r="AM175" s="1" t="s">
        <v>121</v>
      </c>
      <c r="AN175" s="1" t="s">
        <v>170</v>
      </c>
      <c r="AO175" s="1"/>
      <c r="AP175" s="1" t="s">
        <v>102</v>
      </c>
      <c r="AQ175" s="1" t="s">
        <v>355</v>
      </c>
      <c r="AR175" s="1" t="s">
        <v>108</v>
      </c>
      <c r="AS175" s="1" t="s">
        <v>133</v>
      </c>
      <c r="AT175" s="1" t="s">
        <v>101</v>
      </c>
      <c r="AU175" s="1" t="s">
        <v>102</v>
      </c>
      <c r="AV175" s="1"/>
      <c r="AW175" s="1" t="s">
        <v>102</v>
      </c>
      <c r="AX175" s="1"/>
    </row>
    <row r="176" spans="1:50" x14ac:dyDescent="0.25">
      <c r="A176" s="1">
        <v>175</v>
      </c>
      <c r="B176" s="1"/>
      <c r="C176" s="1"/>
      <c r="D176" s="1"/>
      <c r="E176" s="1"/>
      <c r="F176" s="1"/>
      <c r="G176" s="1"/>
      <c r="H176" s="1"/>
      <c r="I176" s="1"/>
      <c r="J176" s="1"/>
      <c r="K176" s="1"/>
      <c r="L176" s="1"/>
      <c r="M176" s="1"/>
      <c r="N176" s="1" t="s">
        <v>30</v>
      </c>
      <c r="P176" s="56">
        <f t="shared" si="36"/>
        <v>1</v>
      </c>
      <c r="Q176" s="5">
        <f t="shared" si="37"/>
        <v>3</v>
      </c>
      <c r="S176" s="56">
        <f t="shared" si="38"/>
        <v>0</v>
      </c>
      <c r="T176" s="56">
        <f t="shared" si="39"/>
        <v>0</v>
      </c>
      <c r="U176" s="56">
        <f t="shared" si="40"/>
        <v>0</v>
      </c>
      <c r="V176" s="90">
        <f t="shared" si="41"/>
        <v>0</v>
      </c>
      <c r="W176" s="90">
        <f t="shared" si="42"/>
        <v>0</v>
      </c>
      <c r="X176" s="90">
        <f t="shared" si="43"/>
        <v>0</v>
      </c>
      <c r="Y176" s="90">
        <f t="shared" si="44"/>
        <v>0</v>
      </c>
      <c r="Z176" s="90">
        <f t="shared" si="45"/>
        <v>0</v>
      </c>
      <c r="AA176" s="90">
        <f t="shared" si="46"/>
        <v>0</v>
      </c>
      <c r="AB176" s="90">
        <f t="shared" si="47"/>
        <v>0</v>
      </c>
      <c r="AC176" s="90">
        <f t="shared" si="48"/>
        <v>0</v>
      </c>
      <c r="AD176" s="90">
        <f t="shared" si="49"/>
        <v>0</v>
      </c>
      <c r="AE176" s="90">
        <f t="shared" si="50"/>
        <v>1</v>
      </c>
      <c r="AH176" s="56">
        <f t="shared" si="51"/>
        <v>1</v>
      </c>
      <c r="AI176" s="56">
        <f t="shared" si="52"/>
        <v>1</v>
      </c>
      <c r="AJ176" s="56" t="str">
        <f t="shared" si="53"/>
        <v>Correct</v>
      </c>
      <c r="AK176" s="1" t="s">
        <v>105</v>
      </c>
      <c r="AL176" s="1">
        <v>49</v>
      </c>
      <c r="AM176" s="1" t="s">
        <v>121</v>
      </c>
      <c r="AN176" s="1" t="s">
        <v>171</v>
      </c>
      <c r="AO176" s="1" t="s">
        <v>107</v>
      </c>
      <c r="AP176" s="1" t="s">
        <v>98</v>
      </c>
      <c r="AQ176" s="1" t="s">
        <v>80</v>
      </c>
      <c r="AR176" s="1" t="s">
        <v>126</v>
      </c>
      <c r="AS176" s="1" t="s">
        <v>153</v>
      </c>
      <c r="AT176" s="1" t="s">
        <v>135</v>
      </c>
      <c r="AU176" s="1" t="s">
        <v>102</v>
      </c>
      <c r="AV176" s="1"/>
      <c r="AW176" s="1" t="s">
        <v>102</v>
      </c>
      <c r="AX176" s="1"/>
    </row>
    <row r="177" spans="1:50" x14ac:dyDescent="0.25">
      <c r="A177" s="1">
        <v>176</v>
      </c>
      <c r="B177" s="1"/>
      <c r="C177" s="1"/>
      <c r="D177" s="1"/>
      <c r="E177" s="1"/>
      <c r="F177" s="1"/>
      <c r="G177" s="1"/>
      <c r="H177" s="1"/>
      <c r="I177" s="1" t="s">
        <v>267</v>
      </c>
      <c r="J177" s="1"/>
      <c r="K177" s="1"/>
      <c r="L177" s="1"/>
      <c r="M177" s="1"/>
      <c r="N177" s="1" t="s">
        <v>30</v>
      </c>
      <c r="P177" s="56">
        <f t="shared" si="36"/>
        <v>2</v>
      </c>
      <c r="Q177" s="5">
        <f t="shared" si="37"/>
        <v>1.5</v>
      </c>
      <c r="S177" s="56">
        <f t="shared" si="38"/>
        <v>0</v>
      </c>
      <c r="T177" s="56">
        <f t="shared" si="39"/>
        <v>0</v>
      </c>
      <c r="U177" s="56">
        <f t="shared" si="40"/>
        <v>0</v>
      </c>
      <c r="V177" s="90">
        <f t="shared" si="41"/>
        <v>0</v>
      </c>
      <c r="W177" s="90">
        <f t="shared" si="42"/>
        <v>0</v>
      </c>
      <c r="X177" s="90">
        <f t="shared" si="43"/>
        <v>0</v>
      </c>
      <c r="Y177" s="90">
        <f t="shared" si="44"/>
        <v>0</v>
      </c>
      <c r="Z177" s="90">
        <f t="shared" si="45"/>
        <v>1</v>
      </c>
      <c r="AA177" s="90">
        <f t="shared" si="46"/>
        <v>0</v>
      </c>
      <c r="AB177" s="90">
        <f t="shared" si="47"/>
        <v>0</v>
      </c>
      <c r="AC177" s="90">
        <f t="shared" si="48"/>
        <v>0</v>
      </c>
      <c r="AD177" s="90">
        <f t="shared" si="49"/>
        <v>0</v>
      </c>
      <c r="AE177" s="90">
        <f t="shared" si="50"/>
        <v>1</v>
      </c>
      <c r="AH177" s="56">
        <f t="shared" si="51"/>
        <v>2</v>
      </c>
      <c r="AI177" s="56">
        <f t="shared" si="52"/>
        <v>2</v>
      </c>
      <c r="AJ177" s="56" t="str">
        <f t="shared" si="53"/>
        <v>Correct</v>
      </c>
      <c r="AK177" s="1" t="s">
        <v>94</v>
      </c>
      <c r="AL177" s="1">
        <v>37</v>
      </c>
      <c r="AM177" s="1" t="s">
        <v>121</v>
      </c>
      <c r="AN177" s="1" t="s">
        <v>172</v>
      </c>
      <c r="AO177" s="1" t="s">
        <v>134</v>
      </c>
      <c r="AP177" s="1" t="s">
        <v>102</v>
      </c>
      <c r="AQ177" s="1" t="s">
        <v>355</v>
      </c>
      <c r="AR177" s="1" t="s">
        <v>126</v>
      </c>
      <c r="AS177" s="1" t="s">
        <v>110</v>
      </c>
      <c r="AT177" s="1" t="s">
        <v>135</v>
      </c>
      <c r="AU177" s="1" t="s">
        <v>102</v>
      </c>
      <c r="AV177" s="1"/>
      <c r="AW177" s="1" t="s">
        <v>102</v>
      </c>
      <c r="AX177" s="1"/>
    </row>
    <row r="178" spans="1:50" x14ac:dyDescent="0.25">
      <c r="A178" s="1">
        <v>177</v>
      </c>
      <c r="B178" s="1" t="s">
        <v>19</v>
      </c>
      <c r="C178" s="1"/>
      <c r="D178" s="1"/>
      <c r="E178" s="1"/>
      <c r="F178" s="1"/>
      <c r="G178" s="1"/>
      <c r="H178" s="1"/>
      <c r="I178" s="1"/>
      <c r="J178" s="1"/>
      <c r="K178" s="1"/>
      <c r="L178" s="1"/>
      <c r="M178" s="1"/>
      <c r="N178" s="1" t="s">
        <v>30</v>
      </c>
      <c r="P178" s="56">
        <f t="shared" si="36"/>
        <v>2</v>
      </c>
      <c r="Q178" s="5">
        <f t="shared" si="37"/>
        <v>1.5</v>
      </c>
      <c r="S178" s="56">
        <f t="shared" si="38"/>
        <v>1</v>
      </c>
      <c r="T178" s="56">
        <f t="shared" si="39"/>
        <v>0</v>
      </c>
      <c r="U178" s="56">
        <f t="shared" si="40"/>
        <v>0</v>
      </c>
      <c r="V178" s="90">
        <f t="shared" si="41"/>
        <v>0</v>
      </c>
      <c r="W178" s="90">
        <f t="shared" si="42"/>
        <v>0</v>
      </c>
      <c r="X178" s="90">
        <f t="shared" si="43"/>
        <v>0</v>
      </c>
      <c r="Y178" s="90">
        <f t="shared" si="44"/>
        <v>0</v>
      </c>
      <c r="Z178" s="90">
        <f t="shared" si="45"/>
        <v>0</v>
      </c>
      <c r="AA178" s="90">
        <f t="shared" si="46"/>
        <v>0</v>
      </c>
      <c r="AB178" s="90">
        <f t="shared" si="47"/>
        <v>0</v>
      </c>
      <c r="AC178" s="90">
        <f t="shared" si="48"/>
        <v>0</v>
      </c>
      <c r="AD178" s="90">
        <f t="shared" si="49"/>
        <v>0</v>
      </c>
      <c r="AE178" s="90">
        <f t="shared" si="50"/>
        <v>1</v>
      </c>
      <c r="AH178" s="56">
        <f t="shared" si="51"/>
        <v>2</v>
      </c>
      <c r="AI178" s="56">
        <f t="shared" si="52"/>
        <v>2</v>
      </c>
      <c r="AJ178" s="56" t="str">
        <f t="shared" si="53"/>
        <v>Correct</v>
      </c>
      <c r="AK178" s="1" t="s">
        <v>105</v>
      </c>
      <c r="AL178" s="1">
        <v>42</v>
      </c>
      <c r="AM178" s="1" t="s">
        <v>121</v>
      </c>
      <c r="AN178" s="1" t="s">
        <v>173</v>
      </c>
      <c r="AO178" s="1" t="s">
        <v>107</v>
      </c>
      <c r="AP178" s="1" t="s">
        <v>98</v>
      </c>
      <c r="AQ178" s="1" t="s">
        <v>80</v>
      </c>
      <c r="AR178" s="1" t="s">
        <v>126</v>
      </c>
      <c r="AS178" s="1" t="s">
        <v>110</v>
      </c>
      <c r="AT178" s="1" t="s">
        <v>101</v>
      </c>
      <c r="AU178" s="1" t="s">
        <v>102</v>
      </c>
      <c r="AV178" s="1"/>
      <c r="AW178" s="1" t="s">
        <v>102</v>
      </c>
      <c r="AX178" s="1"/>
    </row>
    <row r="179" spans="1:50" x14ac:dyDescent="0.25">
      <c r="A179" s="1">
        <v>178</v>
      </c>
      <c r="B179" s="1"/>
      <c r="C179" s="1"/>
      <c r="D179" s="1" t="s">
        <v>21</v>
      </c>
      <c r="E179" s="1"/>
      <c r="F179" s="1"/>
      <c r="G179" s="1"/>
      <c r="H179" s="1"/>
      <c r="I179" s="1"/>
      <c r="J179" s="1"/>
      <c r="K179" s="1"/>
      <c r="L179" s="1"/>
      <c r="M179" s="1" t="s">
        <v>29</v>
      </c>
      <c r="N179" s="1"/>
      <c r="P179" s="56">
        <f t="shared" si="36"/>
        <v>2</v>
      </c>
      <c r="Q179" s="5">
        <f t="shared" si="37"/>
        <v>1.5</v>
      </c>
      <c r="S179" s="56">
        <f t="shared" si="38"/>
        <v>0</v>
      </c>
      <c r="T179" s="56">
        <f t="shared" si="39"/>
        <v>0</v>
      </c>
      <c r="U179" s="56">
        <f t="shared" si="40"/>
        <v>1</v>
      </c>
      <c r="V179" s="90">
        <f t="shared" si="41"/>
        <v>0</v>
      </c>
      <c r="W179" s="90">
        <f t="shared" si="42"/>
        <v>0</v>
      </c>
      <c r="X179" s="90">
        <f t="shared" si="43"/>
        <v>0</v>
      </c>
      <c r="Y179" s="90">
        <f t="shared" si="44"/>
        <v>0</v>
      </c>
      <c r="Z179" s="90">
        <f t="shared" si="45"/>
        <v>0</v>
      </c>
      <c r="AA179" s="90">
        <f t="shared" si="46"/>
        <v>0</v>
      </c>
      <c r="AB179" s="90">
        <f t="shared" si="47"/>
        <v>0</v>
      </c>
      <c r="AC179" s="90">
        <f t="shared" si="48"/>
        <v>0</v>
      </c>
      <c r="AD179" s="90">
        <f t="shared" si="49"/>
        <v>1</v>
      </c>
      <c r="AE179" s="90">
        <f t="shared" si="50"/>
        <v>0</v>
      </c>
      <c r="AH179" s="56">
        <f t="shared" si="51"/>
        <v>2</v>
      </c>
      <c r="AI179" s="56">
        <f t="shared" si="52"/>
        <v>2</v>
      </c>
      <c r="AJ179" s="56" t="str">
        <f t="shared" si="53"/>
        <v>Correct</v>
      </c>
      <c r="AK179" s="1" t="s">
        <v>94</v>
      </c>
      <c r="AL179" s="1">
        <v>30</v>
      </c>
      <c r="AM179" s="1" t="s">
        <v>121</v>
      </c>
      <c r="AN179" s="1" t="s">
        <v>174</v>
      </c>
      <c r="AO179" s="1" t="s">
        <v>107</v>
      </c>
      <c r="AP179" s="1" t="s">
        <v>98</v>
      </c>
      <c r="AQ179" s="1" t="s">
        <v>80</v>
      </c>
      <c r="AR179" s="1" t="s">
        <v>114</v>
      </c>
      <c r="AS179" s="1" t="s">
        <v>120</v>
      </c>
      <c r="AT179" s="1" t="s">
        <v>101</v>
      </c>
      <c r="AU179" s="1" t="s">
        <v>102</v>
      </c>
      <c r="AV179" s="1"/>
      <c r="AW179" s="1" t="s">
        <v>102</v>
      </c>
      <c r="AX179" s="1"/>
    </row>
    <row r="180" spans="1:50" x14ac:dyDescent="0.25">
      <c r="A180" s="1">
        <v>179</v>
      </c>
      <c r="B180" s="1" t="s">
        <v>19</v>
      </c>
      <c r="C180" s="1" t="s">
        <v>20</v>
      </c>
      <c r="D180" s="1"/>
      <c r="E180" s="1"/>
      <c r="F180" s="1"/>
      <c r="G180" s="1"/>
      <c r="H180" s="1"/>
      <c r="I180" s="1"/>
      <c r="J180" s="1"/>
      <c r="K180" s="1"/>
      <c r="L180" s="1"/>
      <c r="M180" s="1"/>
      <c r="N180" s="1" t="s">
        <v>30</v>
      </c>
      <c r="P180" s="56">
        <f t="shared" si="36"/>
        <v>3</v>
      </c>
      <c r="Q180" s="5">
        <f t="shared" si="37"/>
        <v>1</v>
      </c>
      <c r="S180" s="56">
        <f t="shared" si="38"/>
        <v>1</v>
      </c>
      <c r="T180" s="56">
        <f t="shared" si="39"/>
        <v>1</v>
      </c>
      <c r="U180" s="56">
        <f t="shared" si="40"/>
        <v>0</v>
      </c>
      <c r="V180" s="90">
        <f t="shared" si="41"/>
        <v>0</v>
      </c>
      <c r="W180" s="90">
        <f t="shared" si="42"/>
        <v>0</v>
      </c>
      <c r="X180" s="90">
        <f t="shared" si="43"/>
        <v>0</v>
      </c>
      <c r="Y180" s="90">
        <f t="shared" si="44"/>
        <v>0</v>
      </c>
      <c r="Z180" s="90">
        <f t="shared" si="45"/>
        <v>0</v>
      </c>
      <c r="AA180" s="90">
        <f t="shared" si="46"/>
        <v>0</v>
      </c>
      <c r="AB180" s="90">
        <f t="shared" si="47"/>
        <v>0</v>
      </c>
      <c r="AC180" s="90">
        <f t="shared" si="48"/>
        <v>0</v>
      </c>
      <c r="AD180" s="90">
        <f t="shared" si="49"/>
        <v>0</v>
      </c>
      <c r="AE180" s="90">
        <f t="shared" si="50"/>
        <v>1</v>
      </c>
      <c r="AH180" s="56">
        <f t="shared" si="51"/>
        <v>3</v>
      </c>
      <c r="AI180" s="56">
        <f t="shared" si="52"/>
        <v>3</v>
      </c>
      <c r="AJ180" s="56" t="str">
        <f t="shared" si="53"/>
        <v>Correct</v>
      </c>
      <c r="AK180" s="1" t="s">
        <v>94</v>
      </c>
      <c r="AL180" s="1">
        <v>56</v>
      </c>
      <c r="AM180" s="1" t="s">
        <v>121</v>
      </c>
      <c r="AN180" s="1" t="s">
        <v>175</v>
      </c>
      <c r="AO180" s="1" t="s">
        <v>107</v>
      </c>
      <c r="AP180" s="1" t="s">
        <v>98</v>
      </c>
      <c r="AQ180" s="1" t="s">
        <v>80</v>
      </c>
      <c r="AR180" s="1" t="s">
        <v>108</v>
      </c>
      <c r="AS180" s="1" t="s">
        <v>110</v>
      </c>
      <c r="AT180" s="1" t="s">
        <v>101</v>
      </c>
      <c r="AU180" s="1" t="s">
        <v>102</v>
      </c>
      <c r="AV180" s="1"/>
      <c r="AW180" s="1" t="s">
        <v>102</v>
      </c>
      <c r="AX180" s="1"/>
    </row>
    <row r="181" spans="1:50" x14ac:dyDescent="0.25">
      <c r="A181" s="1">
        <v>180</v>
      </c>
      <c r="B181" s="1"/>
      <c r="C181" s="1" t="s">
        <v>20</v>
      </c>
      <c r="D181" s="1"/>
      <c r="E181" s="1"/>
      <c r="F181" s="1"/>
      <c r="G181" s="1"/>
      <c r="H181" s="1" t="s">
        <v>25</v>
      </c>
      <c r="I181" s="1" t="s">
        <v>267</v>
      </c>
      <c r="J181" s="1"/>
      <c r="K181" s="1"/>
      <c r="L181" s="1"/>
      <c r="M181" s="1" t="s">
        <v>29</v>
      </c>
      <c r="N181" s="1"/>
      <c r="P181" s="56">
        <f t="shared" si="36"/>
        <v>4</v>
      </c>
      <c r="Q181" s="5">
        <f t="shared" si="37"/>
        <v>0.75</v>
      </c>
      <c r="S181" s="56">
        <f t="shared" si="38"/>
        <v>0</v>
      </c>
      <c r="T181" s="56">
        <f t="shared" si="39"/>
        <v>0.75</v>
      </c>
      <c r="U181" s="56">
        <f t="shared" si="40"/>
        <v>0</v>
      </c>
      <c r="V181" s="90">
        <f t="shared" si="41"/>
        <v>0</v>
      </c>
      <c r="W181" s="90">
        <f t="shared" si="42"/>
        <v>0</v>
      </c>
      <c r="X181" s="90">
        <f t="shared" si="43"/>
        <v>0</v>
      </c>
      <c r="Y181" s="90">
        <f t="shared" si="44"/>
        <v>0.75</v>
      </c>
      <c r="Z181" s="90">
        <f t="shared" si="45"/>
        <v>0.75</v>
      </c>
      <c r="AA181" s="90">
        <f t="shared" si="46"/>
        <v>0</v>
      </c>
      <c r="AB181" s="90">
        <f t="shared" si="47"/>
        <v>0</v>
      </c>
      <c r="AC181" s="90">
        <f t="shared" si="48"/>
        <v>0</v>
      </c>
      <c r="AD181" s="90">
        <f t="shared" si="49"/>
        <v>0.75</v>
      </c>
      <c r="AE181" s="90">
        <f t="shared" si="50"/>
        <v>0</v>
      </c>
      <c r="AH181" s="56">
        <f t="shared" si="51"/>
        <v>3</v>
      </c>
      <c r="AI181" s="56">
        <f t="shared" si="52"/>
        <v>4</v>
      </c>
      <c r="AJ181" s="56" t="str">
        <f t="shared" si="53"/>
        <v>Correct</v>
      </c>
      <c r="AK181" s="1" t="s">
        <v>94</v>
      </c>
      <c r="AL181" s="1">
        <v>50</v>
      </c>
      <c r="AM181" s="1" t="s">
        <v>121</v>
      </c>
      <c r="AN181" s="1" t="s">
        <v>168</v>
      </c>
      <c r="AO181" s="1" t="s">
        <v>107</v>
      </c>
      <c r="AP181" s="1" t="s">
        <v>98</v>
      </c>
      <c r="AQ181" s="1" t="s">
        <v>80</v>
      </c>
      <c r="AR181" s="1" t="s">
        <v>114</v>
      </c>
      <c r="AS181" s="1" t="s">
        <v>110</v>
      </c>
      <c r="AT181" s="1" t="s">
        <v>101</v>
      </c>
      <c r="AU181" s="1" t="s">
        <v>102</v>
      </c>
      <c r="AV181" s="1"/>
      <c r="AW181" s="1" t="s">
        <v>98</v>
      </c>
      <c r="AX181" s="1"/>
    </row>
    <row r="182" spans="1:50" x14ac:dyDescent="0.25">
      <c r="A182" s="1">
        <v>181</v>
      </c>
      <c r="B182" s="1"/>
      <c r="C182" s="1"/>
      <c r="D182" s="1"/>
      <c r="E182" s="1"/>
      <c r="F182" s="1"/>
      <c r="G182" s="1"/>
      <c r="H182" s="1"/>
      <c r="I182" s="1" t="s">
        <v>267</v>
      </c>
      <c r="J182" s="1"/>
      <c r="K182" s="1" t="s">
        <v>27</v>
      </c>
      <c r="L182" s="1"/>
      <c r="M182" s="1"/>
      <c r="N182" s="1" t="s">
        <v>30</v>
      </c>
      <c r="P182" s="56">
        <f t="shared" si="36"/>
        <v>3</v>
      </c>
      <c r="Q182" s="5">
        <f t="shared" si="37"/>
        <v>1</v>
      </c>
      <c r="S182" s="56">
        <f t="shared" si="38"/>
        <v>0</v>
      </c>
      <c r="T182" s="56">
        <f t="shared" si="39"/>
        <v>0</v>
      </c>
      <c r="U182" s="56">
        <f t="shared" si="40"/>
        <v>0</v>
      </c>
      <c r="V182" s="90">
        <f t="shared" si="41"/>
        <v>0</v>
      </c>
      <c r="W182" s="90">
        <f t="shared" si="42"/>
        <v>0</v>
      </c>
      <c r="X182" s="90">
        <f t="shared" si="43"/>
        <v>0</v>
      </c>
      <c r="Y182" s="90">
        <f t="shared" si="44"/>
        <v>0</v>
      </c>
      <c r="Z182" s="90">
        <f t="shared" si="45"/>
        <v>1</v>
      </c>
      <c r="AA182" s="90">
        <f t="shared" si="46"/>
        <v>0</v>
      </c>
      <c r="AB182" s="90">
        <f t="shared" si="47"/>
        <v>1</v>
      </c>
      <c r="AC182" s="90">
        <f t="shared" si="48"/>
        <v>0</v>
      </c>
      <c r="AD182" s="90">
        <f t="shared" si="49"/>
        <v>0</v>
      </c>
      <c r="AE182" s="90">
        <f t="shared" si="50"/>
        <v>1</v>
      </c>
      <c r="AH182" s="56">
        <f t="shared" si="51"/>
        <v>3</v>
      </c>
      <c r="AI182" s="56">
        <f t="shared" si="52"/>
        <v>3</v>
      </c>
      <c r="AJ182" s="56" t="str">
        <f t="shared" si="53"/>
        <v>Correct</v>
      </c>
      <c r="AK182" s="1" t="s">
        <v>94</v>
      </c>
      <c r="AL182" s="1">
        <v>50</v>
      </c>
      <c r="AM182" s="1" t="s">
        <v>121</v>
      </c>
      <c r="AN182" s="1" t="s">
        <v>124</v>
      </c>
      <c r="AO182" s="1" t="s">
        <v>107</v>
      </c>
      <c r="AP182" s="1" t="s">
        <v>98</v>
      </c>
      <c r="AQ182" s="1" t="s">
        <v>80</v>
      </c>
      <c r="AR182" s="1" t="s">
        <v>114</v>
      </c>
      <c r="AS182" s="1"/>
      <c r="AT182" s="1" t="s">
        <v>101</v>
      </c>
      <c r="AU182" s="1" t="s">
        <v>102</v>
      </c>
      <c r="AV182" s="1"/>
      <c r="AW182" s="1" t="s">
        <v>102</v>
      </c>
      <c r="AX182" s="1"/>
    </row>
    <row r="183" spans="1:50" x14ac:dyDescent="0.25">
      <c r="A183" s="1">
        <v>182</v>
      </c>
      <c r="B183" s="1"/>
      <c r="C183" s="1"/>
      <c r="D183" s="1"/>
      <c r="E183" s="1"/>
      <c r="F183" s="1"/>
      <c r="G183" s="1"/>
      <c r="H183" s="1"/>
      <c r="I183" s="1" t="s">
        <v>267</v>
      </c>
      <c r="J183" s="1"/>
      <c r="K183" s="1"/>
      <c r="L183" s="1"/>
      <c r="M183" s="1"/>
      <c r="N183" s="1"/>
      <c r="P183" s="56">
        <f t="shared" si="36"/>
        <v>1</v>
      </c>
      <c r="Q183" s="5">
        <f t="shared" si="37"/>
        <v>3</v>
      </c>
      <c r="S183" s="56">
        <f t="shared" si="38"/>
        <v>0</v>
      </c>
      <c r="T183" s="56">
        <f t="shared" si="39"/>
        <v>0</v>
      </c>
      <c r="U183" s="56">
        <f t="shared" si="40"/>
        <v>0</v>
      </c>
      <c r="V183" s="90">
        <f t="shared" si="41"/>
        <v>0</v>
      </c>
      <c r="W183" s="90">
        <f t="shared" si="42"/>
        <v>0</v>
      </c>
      <c r="X183" s="90">
        <f t="shared" si="43"/>
        <v>0</v>
      </c>
      <c r="Y183" s="90">
        <f t="shared" si="44"/>
        <v>0</v>
      </c>
      <c r="Z183" s="90">
        <f t="shared" si="45"/>
        <v>1</v>
      </c>
      <c r="AA183" s="90">
        <f t="shared" si="46"/>
        <v>0</v>
      </c>
      <c r="AB183" s="90">
        <f t="shared" si="47"/>
        <v>0</v>
      </c>
      <c r="AC183" s="90">
        <f t="shared" si="48"/>
        <v>0</v>
      </c>
      <c r="AD183" s="90">
        <f t="shared" si="49"/>
        <v>0</v>
      </c>
      <c r="AE183" s="90">
        <f t="shared" si="50"/>
        <v>0</v>
      </c>
      <c r="AH183" s="56">
        <f t="shared" si="51"/>
        <v>1</v>
      </c>
      <c r="AI183" s="56">
        <f t="shared" si="52"/>
        <v>1</v>
      </c>
      <c r="AJ183" s="56" t="str">
        <f t="shared" si="53"/>
        <v>Correct</v>
      </c>
      <c r="AK183" s="1" t="s">
        <v>94</v>
      </c>
      <c r="AL183" s="1">
        <v>21</v>
      </c>
      <c r="AM183" s="1" t="s">
        <v>95</v>
      </c>
      <c r="AN183" s="1" t="s">
        <v>139</v>
      </c>
      <c r="AO183" s="1" t="s">
        <v>107</v>
      </c>
      <c r="AP183" s="1" t="s">
        <v>98</v>
      </c>
      <c r="AQ183" s="1" t="s">
        <v>80</v>
      </c>
      <c r="AR183" s="1" t="s">
        <v>114</v>
      </c>
      <c r="AS183" s="1" t="s">
        <v>120</v>
      </c>
      <c r="AT183" s="1" t="s">
        <v>101</v>
      </c>
      <c r="AU183" s="1"/>
      <c r="AV183" s="1"/>
      <c r="AW183" s="1"/>
      <c r="AX183" s="1"/>
    </row>
    <row r="184" spans="1:50" x14ac:dyDescent="0.25">
      <c r="A184" s="1">
        <v>183</v>
      </c>
      <c r="B184" s="1"/>
      <c r="C184" s="1" t="s">
        <v>20</v>
      </c>
      <c r="D184" s="1"/>
      <c r="E184" s="1" t="s">
        <v>22</v>
      </c>
      <c r="F184" s="1"/>
      <c r="G184" s="1"/>
      <c r="H184" s="1"/>
      <c r="I184" s="1"/>
      <c r="J184" s="1"/>
      <c r="K184" s="1"/>
      <c r="L184" s="1"/>
      <c r="M184" s="1"/>
      <c r="N184" s="1"/>
      <c r="P184" s="56">
        <f t="shared" si="36"/>
        <v>2</v>
      </c>
      <c r="Q184" s="5">
        <f t="shared" si="37"/>
        <v>1.5</v>
      </c>
      <c r="S184" s="56">
        <f t="shared" si="38"/>
        <v>0</v>
      </c>
      <c r="T184" s="56">
        <f t="shared" si="39"/>
        <v>1</v>
      </c>
      <c r="U184" s="56">
        <f t="shared" si="40"/>
        <v>0</v>
      </c>
      <c r="V184" s="90">
        <f t="shared" si="41"/>
        <v>1</v>
      </c>
      <c r="W184" s="90">
        <f t="shared" si="42"/>
        <v>0</v>
      </c>
      <c r="X184" s="90">
        <f t="shared" si="43"/>
        <v>0</v>
      </c>
      <c r="Y184" s="90">
        <f t="shared" si="44"/>
        <v>0</v>
      </c>
      <c r="Z184" s="90">
        <f t="shared" si="45"/>
        <v>0</v>
      </c>
      <c r="AA184" s="90">
        <f t="shared" si="46"/>
        <v>0</v>
      </c>
      <c r="AB184" s="90">
        <f t="shared" si="47"/>
        <v>0</v>
      </c>
      <c r="AC184" s="90">
        <f t="shared" si="48"/>
        <v>0</v>
      </c>
      <c r="AD184" s="90">
        <f t="shared" si="49"/>
        <v>0</v>
      </c>
      <c r="AE184" s="90">
        <f t="shared" si="50"/>
        <v>0</v>
      </c>
      <c r="AH184" s="56">
        <f t="shared" si="51"/>
        <v>2</v>
      </c>
      <c r="AI184" s="56">
        <f t="shared" si="52"/>
        <v>2</v>
      </c>
      <c r="AJ184" s="56" t="str">
        <f t="shared" si="53"/>
        <v>Correct</v>
      </c>
      <c r="AK184" s="1" t="s">
        <v>94</v>
      </c>
      <c r="AL184" s="1">
        <v>29</v>
      </c>
      <c r="AM184" s="1" t="s">
        <v>121</v>
      </c>
      <c r="AN184" s="1" t="s">
        <v>176</v>
      </c>
      <c r="AO184" s="1" t="s">
        <v>107</v>
      </c>
      <c r="AP184" s="1"/>
      <c r="AQ184" s="1" t="s">
        <v>80</v>
      </c>
      <c r="AR184" s="1" t="s">
        <v>114</v>
      </c>
      <c r="AS184" s="1"/>
      <c r="AT184" s="1" t="s">
        <v>101</v>
      </c>
      <c r="AU184" s="1" t="s">
        <v>102</v>
      </c>
      <c r="AV184" s="1"/>
      <c r="AW184" s="1" t="s">
        <v>102</v>
      </c>
      <c r="AX184" s="1"/>
    </row>
    <row r="185" spans="1:50" x14ac:dyDescent="0.25">
      <c r="A185" s="1">
        <v>184</v>
      </c>
      <c r="B185" s="1"/>
      <c r="C185" s="1" t="s">
        <v>20</v>
      </c>
      <c r="D185" s="1"/>
      <c r="E185" s="1"/>
      <c r="F185" s="1"/>
      <c r="G185" s="1"/>
      <c r="H185" s="1" t="s">
        <v>25</v>
      </c>
      <c r="I185" s="1" t="s">
        <v>267</v>
      </c>
      <c r="J185" s="1"/>
      <c r="K185" s="1"/>
      <c r="L185" s="1"/>
      <c r="M185" s="1"/>
      <c r="N185" s="1"/>
      <c r="P185" s="56">
        <f t="shared" si="36"/>
        <v>3</v>
      </c>
      <c r="Q185" s="5">
        <f t="shared" si="37"/>
        <v>1</v>
      </c>
      <c r="S185" s="56">
        <f t="shared" si="38"/>
        <v>0</v>
      </c>
      <c r="T185" s="56">
        <f t="shared" si="39"/>
        <v>1</v>
      </c>
      <c r="U185" s="56">
        <f t="shared" si="40"/>
        <v>0</v>
      </c>
      <c r="V185" s="90">
        <f t="shared" si="41"/>
        <v>0</v>
      </c>
      <c r="W185" s="90">
        <f t="shared" si="42"/>
        <v>0</v>
      </c>
      <c r="X185" s="90">
        <f t="shared" si="43"/>
        <v>0</v>
      </c>
      <c r="Y185" s="90">
        <f t="shared" si="44"/>
        <v>1</v>
      </c>
      <c r="Z185" s="90">
        <f t="shared" si="45"/>
        <v>1</v>
      </c>
      <c r="AA185" s="90">
        <f t="shared" si="46"/>
        <v>0</v>
      </c>
      <c r="AB185" s="90">
        <f t="shared" si="47"/>
        <v>0</v>
      </c>
      <c r="AC185" s="90">
        <f t="shared" si="48"/>
        <v>0</v>
      </c>
      <c r="AD185" s="90">
        <f t="shared" si="49"/>
        <v>0</v>
      </c>
      <c r="AE185" s="90">
        <f t="shared" si="50"/>
        <v>0</v>
      </c>
      <c r="AH185" s="56">
        <f t="shared" si="51"/>
        <v>3</v>
      </c>
      <c r="AI185" s="56">
        <f t="shared" si="52"/>
        <v>3</v>
      </c>
      <c r="AJ185" s="56" t="str">
        <f t="shared" si="53"/>
        <v>Correct</v>
      </c>
      <c r="AK185" s="1" t="s">
        <v>94</v>
      </c>
      <c r="AL185" s="1">
        <v>55</v>
      </c>
      <c r="AM185" s="1" t="s">
        <v>121</v>
      </c>
      <c r="AN185" s="1" t="s">
        <v>177</v>
      </c>
      <c r="AO185" s="1" t="s">
        <v>107</v>
      </c>
      <c r="AP185" s="1"/>
      <c r="AQ185" s="1" t="s">
        <v>80</v>
      </c>
      <c r="AR185" s="1" t="s">
        <v>114</v>
      </c>
      <c r="AS185" s="1" t="s">
        <v>110</v>
      </c>
      <c r="AT185" s="1" t="s">
        <v>101</v>
      </c>
      <c r="AU185" s="1" t="s">
        <v>102</v>
      </c>
      <c r="AV185" s="1"/>
      <c r="AW185" s="1" t="s">
        <v>102</v>
      </c>
      <c r="AX185" s="1"/>
    </row>
    <row r="186" spans="1:50" x14ac:dyDescent="0.25">
      <c r="A186" s="1">
        <v>185</v>
      </c>
      <c r="B186" s="1"/>
      <c r="C186" s="1"/>
      <c r="D186" s="1"/>
      <c r="E186" s="1" t="s">
        <v>22</v>
      </c>
      <c r="F186" s="1"/>
      <c r="G186" s="1"/>
      <c r="H186" s="1"/>
      <c r="I186" s="1"/>
      <c r="J186" s="1"/>
      <c r="K186" s="1"/>
      <c r="L186" s="1"/>
      <c r="M186" s="1"/>
      <c r="N186" s="1"/>
      <c r="P186" s="56">
        <f t="shared" si="36"/>
        <v>1</v>
      </c>
      <c r="Q186" s="5">
        <f t="shared" si="37"/>
        <v>3</v>
      </c>
      <c r="S186" s="56">
        <f t="shared" si="38"/>
        <v>0</v>
      </c>
      <c r="T186" s="56">
        <f t="shared" si="39"/>
        <v>0</v>
      </c>
      <c r="U186" s="56">
        <f t="shared" si="40"/>
        <v>0</v>
      </c>
      <c r="V186" s="90">
        <f t="shared" si="41"/>
        <v>1</v>
      </c>
      <c r="W186" s="90">
        <f t="shared" si="42"/>
        <v>0</v>
      </c>
      <c r="X186" s="90">
        <f t="shared" si="43"/>
        <v>0</v>
      </c>
      <c r="Y186" s="90">
        <f t="shared" si="44"/>
        <v>0</v>
      </c>
      <c r="Z186" s="90">
        <f t="shared" si="45"/>
        <v>0</v>
      </c>
      <c r="AA186" s="90">
        <f t="shared" si="46"/>
        <v>0</v>
      </c>
      <c r="AB186" s="90">
        <f t="shared" si="47"/>
        <v>0</v>
      </c>
      <c r="AC186" s="90">
        <f t="shared" si="48"/>
        <v>0</v>
      </c>
      <c r="AD186" s="90">
        <f t="shared" si="49"/>
        <v>0</v>
      </c>
      <c r="AE186" s="90">
        <f t="shared" si="50"/>
        <v>0</v>
      </c>
      <c r="AH186" s="56">
        <f t="shared" si="51"/>
        <v>1</v>
      </c>
      <c r="AI186" s="56">
        <f t="shared" si="52"/>
        <v>1</v>
      </c>
      <c r="AJ186" s="56" t="str">
        <f t="shared" si="53"/>
        <v>Correct</v>
      </c>
      <c r="AK186" s="1" t="s">
        <v>105</v>
      </c>
      <c r="AL186" s="1">
        <v>30</v>
      </c>
      <c r="AM186" s="1" t="s">
        <v>121</v>
      </c>
      <c r="AN186" s="1" t="s">
        <v>172</v>
      </c>
      <c r="AO186" s="1" t="s">
        <v>107</v>
      </c>
      <c r="AP186" s="1"/>
      <c r="AQ186" s="1" t="s">
        <v>80</v>
      </c>
      <c r="AR186" s="1" t="s">
        <v>114</v>
      </c>
      <c r="AS186" s="1" t="s">
        <v>110</v>
      </c>
      <c r="AT186" s="1" t="s">
        <v>101</v>
      </c>
      <c r="AU186" s="1" t="s">
        <v>98</v>
      </c>
      <c r="AV186" s="1"/>
      <c r="AW186" s="1" t="s">
        <v>102</v>
      </c>
      <c r="AX186" s="1"/>
    </row>
    <row r="187" spans="1:50" x14ac:dyDescent="0.25">
      <c r="A187" s="1">
        <v>186</v>
      </c>
      <c r="B187" s="1"/>
      <c r="C187" s="1"/>
      <c r="D187" s="1"/>
      <c r="E187" s="1"/>
      <c r="F187" s="1"/>
      <c r="G187" s="1"/>
      <c r="H187" s="1"/>
      <c r="I187" s="1"/>
      <c r="J187" s="1"/>
      <c r="K187" s="1"/>
      <c r="L187" s="1"/>
      <c r="M187" s="1"/>
      <c r="N187" s="1" t="s">
        <v>30</v>
      </c>
      <c r="P187" s="56">
        <f t="shared" si="36"/>
        <v>1</v>
      </c>
      <c r="Q187" s="5">
        <f t="shared" si="37"/>
        <v>3</v>
      </c>
      <c r="S187" s="56">
        <f t="shared" si="38"/>
        <v>0</v>
      </c>
      <c r="T187" s="56">
        <f t="shared" si="39"/>
        <v>0</v>
      </c>
      <c r="U187" s="56">
        <f t="shared" si="40"/>
        <v>0</v>
      </c>
      <c r="V187" s="90">
        <f t="shared" si="41"/>
        <v>0</v>
      </c>
      <c r="W187" s="90">
        <f t="shared" si="42"/>
        <v>0</v>
      </c>
      <c r="X187" s="90">
        <f t="shared" si="43"/>
        <v>0</v>
      </c>
      <c r="Y187" s="90">
        <f t="shared" si="44"/>
        <v>0</v>
      </c>
      <c r="Z187" s="90">
        <f t="shared" si="45"/>
        <v>0</v>
      </c>
      <c r="AA187" s="90">
        <f t="shared" si="46"/>
        <v>0</v>
      </c>
      <c r="AB187" s="90">
        <f t="shared" si="47"/>
        <v>0</v>
      </c>
      <c r="AC187" s="90">
        <f t="shared" si="48"/>
        <v>0</v>
      </c>
      <c r="AD187" s="90">
        <f t="shared" si="49"/>
        <v>0</v>
      </c>
      <c r="AE187" s="90">
        <f t="shared" si="50"/>
        <v>1</v>
      </c>
      <c r="AH187" s="56">
        <f t="shared" si="51"/>
        <v>1</v>
      </c>
      <c r="AI187" s="56">
        <f t="shared" si="52"/>
        <v>1</v>
      </c>
      <c r="AJ187" s="56" t="str">
        <f t="shared" si="53"/>
        <v>Correct</v>
      </c>
      <c r="AK187" s="1" t="s">
        <v>94</v>
      </c>
      <c r="AL187" s="1">
        <v>29</v>
      </c>
      <c r="AM187" s="1" t="s">
        <v>121</v>
      </c>
      <c r="AN187" s="1" t="s">
        <v>168</v>
      </c>
      <c r="AO187" s="1" t="s">
        <v>107</v>
      </c>
      <c r="AP187" s="1" t="s">
        <v>98</v>
      </c>
      <c r="AQ187" s="1" t="s">
        <v>355</v>
      </c>
      <c r="AR187" s="1" t="s">
        <v>114</v>
      </c>
      <c r="AS187" s="1" t="s">
        <v>110</v>
      </c>
      <c r="AT187" s="1" t="s">
        <v>101</v>
      </c>
      <c r="AU187" s="1" t="s">
        <v>102</v>
      </c>
      <c r="AV187" s="1"/>
      <c r="AW187" s="1" t="s">
        <v>102</v>
      </c>
      <c r="AX187" s="1"/>
    </row>
    <row r="188" spans="1:50" x14ac:dyDescent="0.25">
      <c r="A188" s="1">
        <v>187</v>
      </c>
      <c r="B188" s="1"/>
      <c r="C188" s="1"/>
      <c r="D188" s="1"/>
      <c r="E188" s="1"/>
      <c r="F188" s="1"/>
      <c r="G188" s="1"/>
      <c r="H188" s="1"/>
      <c r="I188" s="1" t="s">
        <v>267</v>
      </c>
      <c r="J188" s="1"/>
      <c r="K188" s="1" t="s">
        <v>27</v>
      </c>
      <c r="L188" s="1"/>
      <c r="M188" s="1"/>
      <c r="N188" s="1" t="s">
        <v>30</v>
      </c>
      <c r="P188" s="56">
        <f t="shared" si="36"/>
        <v>3</v>
      </c>
      <c r="Q188" s="5">
        <f t="shared" si="37"/>
        <v>1</v>
      </c>
      <c r="S188" s="56">
        <f t="shared" si="38"/>
        <v>0</v>
      </c>
      <c r="T188" s="56">
        <f t="shared" si="39"/>
        <v>0</v>
      </c>
      <c r="U188" s="56">
        <f t="shared" si="40"/>
        <v>0</v>
      </c>
      <c r="V188" s="90">
        <f t="shared" si="41"/>
        <v>0</v>
      </c>
      <c r="W188" s="90">
        <f t="shared" si="42"/>
        <v>0</v>
      </c>
      <c r="X188" s="90">
        <f t="shared" si="43"/>
        <v>0</v>
      </c>
      <c r="Y188" s="90">
        <f t="shared" si="44"/>
        <v>0</v>
      </c>
      <c r="Z188" s="90">
        <f t="shared" si="45"/>
        <v>1</v>
      </c>
      <c r="AA188" s="90">
        <f t="shared" si="46"/>
        <v>0</v>
      </c>
      <c r="AB188" s="90">
        <f t="shared" si="47"/>
        <v>1</v>
      </c>
      <c r="AC188" s="90">
        <f t="shared" si="48"/>
        <v>0</v>
      </c>
      <c r="AD188" s="90">
        <f t="shared" si="49"/>
        <v>0</v>
      </c>
      <c r="AE188" s="90">
        <f t="shared" si="50"/>
        <v>1</v>
      </c>
      <c r="AH188" s="56">
        <f t="shared" si="51"/>
        <v>3</v>
      </c>
      <c r="AI188" s="56">
        <f t="shared" si="52"/>
        <v>3</v>
      </c>
      <c r="AJ188" s="56" t="str">
        <f t="shared" si="53"/>
        <v>Correct</v>
      </c>
      <c r="AK188" s="1" t="s">
        <v>105</v>
      </c>
      <c r="AL188" s="1">
        <v>40</v>
      </c>
      <c r="AM188" s="1" t="s">
        <v>121</v>
      </c>
      <c r="AN188" s="1" t="s">
        <v>178</v>
      </c>
      <c r="AO188" s="1" t="s">
        <v>107</v>
      </c>
      <c r="AP188" s="1" t="s">
        <v>98</v>
      </c>
      <c r="AQ188" s="1" t="s">
        <v>80</v>
      </c>
      <c r="AR188" s="1" t="s">
        <v>126</v>
      </c>
      <c r="AS188" s="1" t="s">
        <v>110</v>
      </c>
      <c r="AT188" s="1" t="s">
        <v>101</v>
      </c>
      <c r="AU188" s="1" t="s">
        <v>102</v>
      </c>
      <c r="AV188" s="1"/>
      <c r="AW188" s="1" t="s">
        <v>102</v>
      </c>
      <c r="AX188" s="1"/>
    </row>
    <row r="189" spans="1:50" x14ac:dyDescent="0.25">
      <c r="A189" s="1">
        <v>188</v>
      </c>
      <c r="B189" s="1"/>
      <c r="C189" s="1" t="s">
        <v>20</v>
      </c>
      <c r="D189" s="1" t="s">
        <v>21</v>
      </c>
      <c r="E189" s="1"/>
      <c r="F189" s="1"/>
      <c r="G189" s="1"/>
      <c r="H189" s="1"/>
      <c r="I189" s="1"/>
      <c r="J189" s="1"/>
      <c r="K189" s="1"/>
      <c r="L189" s="1"/>
      <c r="M189" s="1"/>
      <c r="N189" s="1"/>
      <c r="P189" s="56">
        <f t="shared" si="36"/>
        <v>2</v>
      </c>
      <c r="Q189" s="5">
        <f t="shared" si="37"/>
        <v>1.5</v>
      </c>
      <c r="S189" s="56">
        <f t="shared" si="38"/>
        <v>0</v>
      </c>
      <c r="T189" s="56">
        <f t="shared" si="39"/>
        <v>1</v>
      </c>
      <c r="U189" s="56">
        <f t="shared" si="40"/>
        <v>1</v>
      </c>
      <c r="V189" s="90">
        <f t="shared" si="41"/>
        <v>0</v>
      </c>
      <c r="W189" s="90">
        <f t="shared" si="42"/>
        <v>0</v>
      </c>
      <c r="X189" s="90">
        <f t="shared" si="43"/>
        <v>0</v>
      </c>
      <c r="Y189" s="90">
        <f t="shared" si="44"/>
        <v>0</v>
      </c>
      <c r="Z189" s="90">
        <f t="shared" si="45"/>
        <v>0</v>
      </c>
      <c r="AA189" s="90">
        <f t="shared" si="46"/>
        <v>0</v>
      </c>
      <c r="AB189" s="90">
        <f t="shared" si="47"/>
        <v>0</v>
      </c>
      <c r="AC189" s="90">
        <f t="shared" si="48"/>
        <v>0</v>
      </c>
      <c r="AD189" s="90">
        <f t="shared" si="49"/>
        <v>0</v>
      </c>
      <c r="AE189" s="90">
        <f t="shared" si="50"/>
        <v>0</v>
      </c>
      <c r="AH189" s="56">
        <f t="shared" si="51"/>
        <v>2</v>
      </c>
      <c r="AI189" s="56">
        <f t="shared" si="52"/>
        <v>2</v>
      </c>
      <c r="AJ189" s="56" t="str">
        <f t="shared" si="53"/>
        <v>Correct</v>
      </c>
      <c r="AK189" s="1" t="s">
        <v>94</v>
      </c>
      <c r="AL189" s="1">
        <v>43</v>
      </c>
      <c r="AM189" s="1" t="s">
        <v>121</v>
      </c>
      <c r="AN189" s="1" t="s">
        <v>168</v>
      </c>
      <c r="AO189" s="1" t="s">
        <v>107</v>
      </c>
      <c r="AP189" s="1" t="s">
        <v>98</v>
      </c>
      <c r="AQ189" s="1" t="s">
        <v>80</v>
      </c>
      <c r="AR189" s="1" t="s">
        <v>126</v>
      </c>
      <c r="AS189" s="1" t="s">
        <v>120</v>
      </c>
      <c r="AT189" s="1" t="s">
        <v>101</v>
      </c>
      <c r="AU189" s="1" t="s">
        <v>102</v>
      </c>
      <c r="AV189" s="1"/>
      <c r="AW189" s="1" t="s">
        <v>102</v>
      </c>
      <c r="AX189" s="1"/>
    </row>
    <row r="190" spans="1:50" x14ac:dyDescent="0.25">
      <c r="A190" s="1">
        <v>189</v>
      </c>
      <c r="B190" s="1"/>
      <c r="C190" s="1"/>
      <c r="D190" s="1"/>
      <c r="E190" s="1" t="s">
        <v>22</v>
      </c>
      <c r="F190" s="1"/>
      <c r="G190" s="1" t="s">
        <v>24</v>
      </c>
      <c r="H190" s="1"/>
      <c r="I190" s="1" t="s">
        <v>267</v>
      </c>
      <c r="J190" s="1"/>
      <c r="K190" s="1"/>
      <c r="L190" s="1"/>
      <c r="M190" s="1"/>
      <c r="N190" s="1"/>
      <c r="P190" s="56">
        <f t="shared" si="36"/>
        <v>3</v>
      </c>
      <c r="Q190" s="5">
        <f t="shared" si="37"/>
        <v>1</v>
      </c>
      <c r="S190" s="56">
        <f t="shared" si="38"/>
        <v>0</v>
      </c>
      <c r="T190" s="56">
        <f t="shared" si="39"/>
        <v>0</v>
      </c>
      <c r="U190" s="56">
        <f t="shared" si="40"/>
        <v>0</v>
      </c>
      <c r="V190" s="90">
        <f t="shared" si="41"/>
        <v>1</v>
      </c>
      <c r="W190" s="90">
        <f t="shared" si="42"/>
        <v>0</v>
      </c>
      <c r="X190" s="90">
        <f t="shared" si="43"/>
        <v>1</v>
      </c>
      <c r="Y190" s="90">
        <f t="shared" si="44"/>
        <v>0</v>
      </c>
      <c r="Z190" s="90">
        <f t="shared" si="45"/>
        <v>1</v>
      </c>
      <c r="AA190" s="90">
        <f t="shared" si="46"/>
        <v>0</v>
      </c>
      <c r="AB190" s="90">
        <f t="shared" si="47"/>
        <v>0</v>
      </c>
      <c r="AC190" s="90">
        <f t="shared" si="48"/>
        <v>0</v>
      </c>
      <c r="AD190" s="90">
        <f t="shared" si="49"/>
        <v>0</v>
      </c>
      <c r="AE190" s="90">
        <f t="shared" si="50"/>
        <v>0</v>
      </c>
      <c r="AH190" s="56">
        <f t="shared" si="51"/>
        <v>3</v>
      </c>
      <c r="AI190" s="56">
        <f t="shared" si="52"/>
        <v>3</v>
      </c>
      <c r="AJ190" s="56" t="str">
        <f t="shared" si="53"/>
        <v>Correct</v>
      </c>
      <c r="AK190" s="1" t="s">
        <v>94</v>
      </c>
      <c r="AL190" s="1">
        <v>30</v>
      </c>
      <c r="AM190" s="1" t="s">
        <v>95</v>
      </c>
      <c r="AN190" s="1" t="s">
        <v>106</v>
      </c>
      <c r="AO190" s="1"/>
      <c r="AP190" s="1" t="s">
        <v>102</v>
      </c>
      <c r="AQ190" s="1" t="s">
        <v>81</v>
      </c>
      <c r="AR190" s="1" t="s">
        <v>109</v>
      </c>
      <c r="AS190" s="1" t="s">
        <v>133</v>
      </c>
      <c r="AT190" s="1" t="s">
        <v>135</v>
      </c>
      <c r="AU190" s="1" t="s">
        <v>111</v>
      </c>
      <c r="AV190" s="1"/>
      <c r="AW190" s="1" t="s">
        <v>102</v>
      </c>
      <c r="AX190" s="1"/>
    </row>
    <row r="191" spans="1:50" x14ac:dyDescent="0.25">
      <c r="A191" s="1">
        <v>190</v>
      </c>
      <c r="B191" s="1"/>
      <c r="C191" s="1"/>
      <c r="D191" s="1"/>
      <c r="E191" s="1" t="s">
        <v>22</v>
      </c>
      <c r="F191" s="1" t="s">
        <v>23</v>
      </c>
      <c r="G191" s="1"/>
      <c r="H191" s="1"/>
      <c r="I191" s="1"/>
      <c r="J191" s="1"/>
      <c r="K191" s="1" t="s">
        <v>27</v>
      </c>
      <c r="L191" s="1"/>
      <c r="M191" s="1"/>
      <c r="N191" s="1"/>
      <c r="P191" s="56">
        <f t="shared" si="36"/>
        <v>3</v>
      </c>
      <c r="Q191" s="5">
        <f t="shared" si="37"/>
        <v>1</v>
      </c>
      <c r="S191" s="56">
        <f t="shared" si="38"/>
        <v>0</v>
      </c>
      <c r="T191" s="56">
        <f t="shared" si="39"/>
        <v>0</v>
      </c>
      <c r="U191" s="56">
        <f t="shared" si="40"/>
        <v>0</v>
      </c>
      <c r="V191" s="90">
        <f t="shared" si="41"/>
        <v>1</v>
      </c>
      <c r="W191" s="90">
        <f t="shared" si="42"/>
        <v>1</v>
      </c>
      <c r="X191" s="90">
        <f t="shared" si="43"/>
        <v>0</v>
      </c>
      <c r="Y191" s="90">
        <f t="shared" si="44"/>
        <v>0</v>
      </c>
      <c r="Z191" s="90">
        <f t="shared" si="45"/>
        <v>0</v>
      </c>
      <c r="AA191" s="90">
        <f t="shared" si="46"/>
        <v>0</v>
      </c>
      <c r="AB191" s="90">
        <f t="shared" si="47"/>
        <v>1</v>
      </c>
      <c r="AC191" s="90">
        <f t="shared" si="48"/>
        <v>0</v>
      </c>
      <c r="AD191" s="90">
        <f t="shared" si="49"/>
        <v>0</v>
      </c>
      <c r="AE191" s="90">
        <f t="shared" si="50"/>
        <v>0</v>
      </c>
      <c r="AH191" s="56">
        <f t="shared" si="51"/>
        <v>3</v>
      </c>
      <c r="AI191" s="56">
        <f t="shared" si="52"/>
        <v>3</v>
      </c>
      <c r="AJ191" s="56" t="str">
        <f t="shared" si="53"/>
        <v>Correct</v>
      </c>
      <c r="AK191" s="1" t="s">
        <v>94</v>
      </c>
      <c r="AL191" s="1">
        <v>53</v>
      </c>
      <c r="AM191" s="1" t="s">
        <v>95</v>
      </c>
      <c r="AN191" s="1" t="s">
        <v>179</v>
      </c>
      <c r="AO191" s="1"/>
      <c r="AP191" s="1" t="s">
        <v>102</v>
      </c>
      <c r="AQ191" s="1" t="s">
        <v>355</v>
      </c>
      <c r="AR191" s="1" t="s">
        <v>99</v>
      </c>
      <c r="AS191" s="1" t="s">
        <v>103</v>
      </c>
      <c r="AT191" s="1" t="s">
        <v>135</v>
      </c>
      <c r="AU191" s="1" t="s">
        <v>102</v>
      </c>
      <c r="AV191" s="1"/>
      <c r="AW191" s="1" t="s">
        <v>102</v>
      </c>
      <c r="AX191" s="1"/>
    </row>
    <row r="192" spans="1:50" x14ac:dyDescent="0.25">
      <c r="A192" s="1">
        <v>191</v>
      </c>
      <c r="B192" s="1"/>
      <c r="C192" s="1"/>
      <c r="D192" s="1"/>
      <c r="E192" s="1"/>
      <c r="F192" s="1"/>
      <c r="G192" s="1" t="s">
        <v>24</v>
      </c>
      <c r="H192" s="1"/>
      <c r="I192" s="1"/>
      <c r="J192" s="1"/>
      <c r="K192" s="1" t="s">
        <v>27</v>
      </c>
      <c r="L192" s="1" t="s">
        <v>28</v>
      </c>
      <c r="M192" s="1"/>
      <c r="N192" s="1"/>
      <c r="P192" s="56">
        <f t="shared" si="36"/>
        <v>3</v>
      </c>
      <c r="Q192" s="5">
        <f t="shared" si="37"/>
        <v>1</v>
      </c>
      <c r="S192" s="56">
        <f t="shared" si="38"/>
        <v>0</v>
      </c>
      <c r="T192" s="56">
        <f t="shared" si="39"/>
        <v>0</v>
      </c>
      <c r="U192" s="56">
        <f t="shared" si="40"/>
        <v>0</v>
      </c>
      <c r="V192" s="90">
        <f t="shared" si="41"/>
        <v>0</v>
      </c>
      <c r="W192" s="90">
        <f t="shared" si="42"/>
        <v>0</v>
      </c>
      <c r="X192" s="90">
        <f t="shared" si="43"/>
        <v>1</v>
      </c>
      <c r="Y192" s="90">
        <f t="shared" si="44"/>
        <v>0</v>
      </c>
      <c r="Z192" s="90">
        <f t="shared" si="45"/>
        <v>0</v>
      </c>
      <c r="AA192" s="90">
        <f t="shared" si="46"/>
        <v>0</v>
      </c>
      <c r="AB192" s="90">
        <f t="shared" si="47"/>
        <v>1</v>
      </c>
      <c r="AC192" s="90">
        <f t="shared" si="48"/>
        <v>1</v>
      </c>
      <c r="AD192" s="90">
        <f t="shared" si="49"/>
        <v>0</v>
      </c>
      <c r="AE192" s="90">
        <f t="shared" si="50"/>
        <v>0</v>
      </c>
      <c r="AH192" s="56">
        <f t="shared" si="51"/>
        <v>3</v>
      </c>
      <c r="AI192" s="56">
        <f t="shared" si="52"/>
        <v>3</v>
      </c>
      <c r="AJ192" s="56" t="str">
        <f t="shared" si="53"/>
        <v>Correct</v>
      </c>
      <c r="AK192" s="1" t="s">
        <v>105</v>
      </c>
      <c r="AL192" s="1">
        <v>45</v>
      </c>
      <c r="AM192" s="1" t="s">
        <v>121</v>
      </c>
      <c r="AN192" s="1" t="s">
        <v>168</v>
      </c>
      <c r="AO192" s="1" t="s">
        <v>107</v>
      </c>
      <c r="AP192" s="1" t="s">
        <v>102</v>
      </c>
      <c r="AQ192" s="1" t="s">
        <v>361</v>
      </c>
      <c r="AR192" s="1" t="s">
        <v>112</v>
      </c>
      <c r="AS192" s="1" t="s">
        <v>103</v>
      </c>
      <c r="AT192" s="1" t="s">
        <v>135</v>
      </c>
      <c r="AU192" s="1" t="s">
        <v>102</v>
      </c>
      <c r="AV192" s="1"/>
      <c r="AW192" s="1" t="s">
        <v>102</v>
      </c>
      <c r="AX192" s="1"/>
    </row>
    <row r="193" spans="1:50" x14ac:dyDescent="0.25">
      <c r="A193" s="1">
        <v>192</v>
      </c>
      <c r="B193" s="1"/>
      <c r="C193" s="1"/>
      <c r="D193" s="1"/>
      <c r="E193" s="1"/>
      <c r="F193" s="1"/>
      <c r="G193" s="1"/>
      <c r="H193" s="1"/>
      <c r="I193" s="1" t="s">
        <v>267</v>
      </c>
      <c r="J193" s="1" t="s">
        <v>26</v>
      </c>
      <c r="K193" s="1"/>
      <c r="L193" s="1"/>
      <c r="M193" s="1"/>
      <c r="N193" s="1" t="s">
        <v>30</v>
      </c>
      <c r="P193" s="56">
        <f t="shared" si="36"/>
        <v>3</v>
      </c>
      <c r="Q193" s="5">
        <f t="shared" si="37"/>
        <v>1</v>
      </c>
      <c r="S193" s="56">
        <f t="shared" si="38"/>
        <v>0</v>
      </c>
      <c r="T193" s="56">
        <f t="shared" si="39"/>
        <v>0</v>
      </c>
      <c r="U193" s="56">
        <f t="shared" si="40"/>
        <v>0</v>
      </c>
      <c r="V193" s="90">
        <f t="shared" si="41"/>
        <v>0</v>
      </c>
      <c r="W193" s="90">
        <f t="shared" si="42"/>
        <v>0</v>
      </c>
      <c r="X193" s="90">
        <f t="shared" si="43"/>
        <v>0</v>
      </c>
      <c r="Y193" s="90">
        <f t="shared" si="44"/>
        <v>0</v>
      </c>
      <c r="Z193" s="90">
        <f t="shared" si="45"/>
        <v>1</v>
      </c>
      <c r="AA193" s="90">
        <f t="shared" si="46"/>
        <v>1</v>
      </c>
      <c r="AB193" s="90">
        <f t="shared" si="47"/>
        <v>0</v>
      </c>
      <c r="AC193" s="90">
        <f t="shared" si="48"/>
        <v>0</v>
      </c>
      <c r="AD193" s="90">
        <f t="shared" si="49"/>
        <v>0</v>
      </c>
      <c r="AE193" s="90">
        <f t="shared" si="50"/>
        <v>1</v>
      </c>
      <c r="AH193" s="56">
        <f t="shared" si="51"/>
        <v>3</v>
      </c>
      <c r="AI193" s="56">
        <f t="shared" si="52"/>
        <v>3</v>
      </c>
      <c r="AJ193" s="56" t="str">
        <f t="shared" si="53"/>
        <v>Correct</v>
      </c>
      <c r="AK193" s="1" t="s">
        <v>94</v>
      </c>
      <c r="AL193" s="1">
        <v>62</v>
      </c>
      <c r="AM193" s="1" t="s">
        <v>121</v>
      </c>
      <c r="AN193" s="1" t="s">
        <v>122</v>
      </c>
      <c r="AO193" s="1" t="s">
        <v>107</v>
      </c>
      <c r="AP193" s="1" t="s">
        <v>102</v>
      </c>
      <c r="AQ193" s="1" t="s">
        <v>355</v>
      </c>
      <c r="AR193" s="1" t="s">
        <v>109</v>
      </c>
      <c r="AS193" s="1" t="s">
        <v>133</v>
      </c>
      <c r="AT193" s="1" t="s">
        <v>135</v>
      </c>
      <c r="AU193" s="1" t="s">
        <v>102</v>
      </c>
      <c r="AV193" s="1"/>
      <c r="AW193" s="1" t="s">
        <v>102</v>
      </c>
      <c r="AX193" s="1"/>
    </row>
    <row r="194" spans="1:50" x14ac:dyDescent="0.25">
      <c r="A194" s="1">
        <v>193</v>
      </c>
      <c r="B194" s="1"/>
      <c r="C194" s="1"/>
      <c r="D194" s="1"/>
      <c r="E194" s="1"/>
      <c r="F194" s="1"/>
      <c r="G194" s="1"/>
      <c r="H194" s="1"/>
      <c r="I194" s="1"/>
      <c r="J194" s="1"/>
      <c r="K194" s="1"/>
      <c r="L194" s="1"/>
      <c r="M194" s="1"/>
      <c r="N194" s="1" t="s">
        <v>30</v>
      </c>
      <c r="P194" s="56">
        <f t="shared" ref="P194:P257" si="54">COUNTA(B194:N194)</f>
        <v>1</v>
      </c>
      <c r="Q194" s="5">
        <f t="shared" ref="Q194:Q257" si="55">3/P194</f>
        <v>3</v>
      </c>
      <c r="S194" s="56">
        <f t="shared" ref="S194:S257" si="56">IF($P194&lt;3,IF($B194=$B$1,1,0),IF($B194=$B$1,$Q194,0))</f>
        <v>0</v>
      </c>
      <c r="T194" s="56">
        <f t="shared" ref="T194:T257" si="57">IF($P194&lt;3,IF($C194=$C$1,1,0),IF($C194=$C$1,$Q194,0))</f>
        <v>0</v>
      </c>
      <c r="U194" s="56">
        <f t="shared" ref="U194:U257" si="58">IF($P194&lt;3,IF($D194=$D$1,1,0),IF($D194=$D$1,$Q194,0))</f>
        <v>0</v>
      </c>
      <c r="V194" s="90">
        <f t="shared" ref="V194:V257" si="59">IF($P194&lt;3,IF($E194=$E$1,1,0),IF($E194=$E$1,$Q194,0))</f>
        <v>0</v>
      </c>
      <c r="W194" s="90">
        <f t="shared" ref="W194:W257" si="60">IF($P194&lt;3,IF($F194=$F$1,1,0),IF($F194=$F$1,$Q194,0))</f>
        <v>0</v>
      </c>
      <c r="X194" s="90">
        <f t="shared" ref="X194:X257" si="61">IF($P194&lt;3,IF($G194=$G$1,1,0),IF($G194=$G$1,$Q194,0))</f>
        <v>0</v>
      </c>
      <c r="Y194" s="90">
        <f t="shared" ref="Y194:Y257" si="62">IF($P194&lt;3,IF($H194=$H$1,1,0),IF($H194=$H$1,$Q194,0))</f>
        <v>0</v>
      </c>
      <c r="Z194" s="90">
        <f t="shared" ref="Z194:Z257" si="63">IF($P194&lt;3,IF($I194=$I$1,1,0),IF($I194=$I$1,$Q194,0))</f>
        <v>0</v>
      </c>
      <c r="AA194" s="90">
        <f t="shared" ref="AA194:AA257" si="64">IF($P194&lt;3,IF($J194=$J$1,1,0),IF($J194=$J$1,$Q194,0))</f>
        <v>0</v>
      </c>
      <c r="AB194" s="90">
        <f t="shared" ref="AB194:AB257" si="65">IF($P194&lt;3,IF($K194=$K$1,1,0),IF($K194=$K$1,$Q194,0))</f>
        <v>0</v>
      </c>
      <c r="AC194" s="90">
        <f t="shared" ref="AC194:AC257" si="66">IF($P194&lt;3,IF($L194=$L$1,1,0),IF($L194=$L$1,$Q194,0))</f>
        <v>0</v>
      </c>
      <c r="AD194" s="90">
        <f t="shared" ref="AD194:AD257" si="67">IF($P194&lt;3,IF($M194=$M$1,1,0),IF($M194=$M$1,$Q194,0))</f>
        <v>0</v>
      </c>
      <c r="AE194" s="90">
        <f t="shared" ref="AE194:AE257" si="68">IF($P194&lt;3,IF($N194=$N$1,1,0),IF($N194=$N$1,$Q194,0))</f>
        <v>1</v>
      </c>
      <c r="AH194" s="56">
        <f t="shared" ref="AH194:AH257" si="69">SUM(S194:AE194)</f>
        <v>1</v>
      </c>
      <c r="AI194" s="56">
        <f t="shared" ref="AI194:AI257" si="70">P194</f>
        <v>1</v>
      </c>
      <c r="AJ194" s="56" t="str">
        <f t="shared" ref="AJ194:AJ257" si="71">IF(AH194=AI194,"Correct",IF(AH194=3,"Correct","Wrong"))</f>
        <v>Correct</v>
      </c>
      <c r="AK194" s="1" t="s">
        <v>105</v>
      </c>
      <c r="AL194" s="1">
        <v>33</v>
      </c>
      <c r="AM194" s="1" t="s">
        <v>121</v>
      </c>
      <c r="AN194" s="1" t="s">
        <v>168</v>
      </c>
      <c r="AO194" s="1" t="s">
        <v>107</v>
      </c>
      <c r="AP194" s="1" t="s">
        <v>98</v>
      </c>
      <c r="AQ194" s="1" t="s">
        <v>80</v>
      </c>
      <c r="AR194" s="1" t="s">
        <v>126</v>
      </c>
      <c r="AS194" s="1" t="s">
        <v>103</v>
      </c>
      <c r="AT194" s="1" t="s">
        <v>101</v>
      </c>
      <c r="AU194" s="1" t="s">
        <v>102</v>
      </c>
      <c r="AV194" s="1"/>
      <c r="AW194" s="1" t="s">
        <v>102</v>
      </c>
      <c r="AX194" s="1"/>
    </row>
    <row r="195" spans="1:50" x14ac:dyDescent="0.25">
      <c r="A195" s="1">
        <v>194</v>
      </c>
      <c r="B195" s="1"/>
      <c r="C195" s="1"/>
      <c r="D195" s="1"/>
      <c r="E195" s="1"/>
      <c r="F195" s="1"/>
      <c r="G195" s="1"/>
      <c r="H195" s="1" t="s">
        <v>25</v>
      </c>
      <c r="I195" s="1" t="s">
        <v>267</v>
      </c>
      <c r="J195" s="1"/>
      <c r="K195" s="1"/>
      <c r="L195" s="1"/>
      <c r="M195" s="1"/>
      <c r="N195" s="1"/>
      <c r="P195" s="56">
        <f t="shared" si="54"/>
        <v>2</v>
      </c>
      <c r="Q195" s="5">
        <f t="shared" si="55"/>
        <v>1.5</v>
      </c>
      <c r="S195" s="56">
        <f t="shared" si="56"/>
        <v>0</v>
      </c>
      <c r="T195" s="56">
        <f t="shared" si="57"/>
        <v>0</v>
      </c>
      <c r="U195" s="56">
        <f t="shared" si="58"/>
        <v>0</v>
      </c>
      <c r="V195" s="90">
        <f t="shared" si="59"/>
        <v>0</v>
      </c>
      <c r="W195" s="90">
        <f t="shared" si="60"/>
        <v>0</v>
      </c>
      <c r="X195" s="90">
        <f t="shared" si="61"/>
        <v>0</v>
      </c>
      <c r="Y195" s="90">
        <f t="shared" si="62"/>
        <v>1</v>
      </c>
      <c r="Z195" s="90">
        <f t="shared" si="63"/>
        <v>1</v>
      </c>
      <c r="AA195" s="90">
        <f t="shared" si="64"/>
        <v>0</v>
      </c>
      <c r="AB195" s="90">
        <f t="shared" si="65"/>
        <v>0</v>
      </c>
      <c r="AC195" s="90">
        <f t="shared" si="66"/>
        <v>0</v>
      </c>
      <c r="AD195" s="90">
        <f t="shared" si="67"/>
        <v>0</v>
      </c>
      <c r="AE195" s="90">
        <f t="shared" si="68"/>
        <v>0</v>
      </c>
      <c r="AH195" s="56">
        <f t="shared" si="69"/>
        <v>2</v>
      </c>
      <c r="AI195" s="56">
        <f t="shared" si="70"/>
        <v>2</v>
      </c>
      <c r="AJ195" s="56" t="str">
        <f t="shared" si="71"/>
        <v>Correct</v>
      </c>
      <c r="AK195" s="1" t="s">
        <v>94</v>
      </c>
      <c r="AL195" s="1">
        <v>18</v>
      </c>
      <c r="AM195" s="1" t="s">
        <v>121</v>
      </c>
      <c r="AN195" s="1" t="s">
        <v>180</v>
      </c>
      <c r="AO195" s="1" t="s">
        <v>107</v>
      </c>
      <c r="AP195" s="1" t="s">
        <v>98</v>
      </c>
      <c r="AQ195" s="1" t="s">
        <v>80</v>
      </c>
      <c r="AR195" s="1" t="s">
        <v>108</v>
      </c>
      <c r="AS195" s="1" t="s">
        <v>133</v>
      </c>
      <c r="AT195" s="1" t="s">
        <v>136</v>
      </c>
      <c r="AU195" s="1" t="s">
        <v>102</v>
      </c>
      <c r="AV195" s="1"/>
      <c r="AW195" s="1" t="s">
        <v>102</v>
      </c>
      <c r="AX195" s="1"/>
    </row>
    <row r="196" spans="1:50" x14ac:dyDescent="0.25">
      <c r="A196" s="1">
        <v>195</v>
      </c>
      <c r="B196" s="1"/>
      <c r="C196" s="1" t="s">
        <v>20</v>
      </c>
      <c r="D196" s="1"/>
      <c r="E196" s="1"/>
      <c r="F196" s="1"/>
      <c r="G196" s="1"/>
      <c r="H196" s="1"/>
      <c r="I196" s="1" t="s">
        <v>267</v>
      </c>
      <c r="J196" s="1" t="s">
        <v>26</v>
      </c>
      <c r="K196" s="1"/>
      <c r="L196" s="1"/>
      <c r="M196" s="1"/>
      <c r="N196" s="1"/>
      <c r="P196" s="56">
        <f t="shared" si="54"/>
        <v>3</v>
      </c>
      <c r="Q196" s="5">
        <f t="shared" si="55"/>
        <v>1</v>
      </c>
      <c r="S196" s="56">
        <f t="shared" si="56"/>
        <v>0</v>
      </c>
      <c r="T196" s="56">
        <f t="shared" si="57"/>
        <v>1</v>
      </c>
      <c r="U196" s="56">
        <f t="shared" si="58"/>
        <v>0</v>
      </c>
      <c r="V196" s="90">
        <f t="shared" si="59"/>
        <v>0</v>
      </c>
      <c r="W196" s="90">
        <f t="shared" si="60"/>
        <v>0</v>
      </c>
      <c r="X196" s="90">
        <f t="shared" si="61"/>
        <v>0</v>
      </c>
      <c r="Y196" s="90">
        <f t="shared" si="62"/>
        <v>0</v>
      </c>
      <c r="Z196" s="90">
        <f t="shared" si="63"/>
        <v>1</v>
      </c>
      <c r="AA196" s="90">
        <f t="shared" si="64"/>
        <v>1</v>
      </c>
      <c r="AB196" s="90">
        <f t="shared" si="65"/>
        <v>0</v>
      </c>
      <c r="AC196" s="90">
        <f t="shared" si="66"/>
        <v>0</v>
      </c>
      <c r="AD196" s="90">
        <f t="shared" si="67"/>
        <v>0</v>
      </c>
      <c r="AE196" s="90">
        <f t="shared" si="68"/>
        <v>0</v>
      </c>
      <c r="AH196" s="56">
        <f t="shared" si="69"/>
        <v>3</v>
      </c>
      <c r="AI196" s="56">
        <f t="shared" si="70"/>
        <v>3</v>
      </c>
      <c r="AJ196" s="56" t="str">
        <f t="shared" si="71"/>
        <v>Correct</v>
      </c>
      <c r="AK196" s="1" t="s">
        <v>94</v>
      </c>
      <c r="AL196" s="1">
        <v>50</v>
      </c>
      <c r="AM196" s="1" t="s">
        <v>121</v>
      </c>
      <c r="AN196" s="1" t="s">
        <v>180</v>
      </c>
      <c r="AO196" s="1" t="s">
        <v>107</v>
      </c>
      <c r="AP196" s="1" t="s">
        <v>98</v>
      </c>
      <c r="AQ196" s="1" t="s">
        <v>80</v>
      </c>
      <c r="AR196" s="1" t="s">
        <v>114</v>
      </c>
      <c r="AS196" s="1" t="s">
        <v>100</v>
      </c>
      <c r="AT196" s="1" t="s">
        <v>123</v>
      </c>
      <c r="AU196" s="1" t="s">
        <v>102</v>
      </c>
      <c r="AV196" s="1"/>
      <c r="AW196" s="1" t="s">
        <v>102</v>
      </c>
      <c r="AX196" s="1"/>
    </row>
    <row r="197" spans="1:50" x14ac:dyDescent="0.25">
      <c r="A197" s="1">
        <v>196</v>
      </c>
      <c r="B197" s="1"/>
      <c r="C197" s="1" t="s">
        <v>20</v>
      </c>
      <c r="D197" s="1"/>
      <c r="E197" s="1"/>
      <c r="F197" s="1"/>
      <c r="G197" s="1"/>
      <c r="H197" s="1"/>
      <c r="I197" s="1"/>
      <c r="J197" s="1"/>
      <c r="K197" s="1"/>
      <c r="L197" s="1"/>
      <c r="M197" s="1"/>
      <c r="N197" s="1"/>
      <c r="P197" s="56">
        <f t="shared" si="54"/>
        <v>1</v>
      </c>
      <c r="Q197" s="5">
        <f t="shared" si="55"/>
        <v>3</v>
      </c>
      <c r="S197" s="56">
        <f t="shared" si="56"/>
        <v>0</v>
      </c>
      <c r="T197" s="56">
        <f t="shared" si="57"/>
        <v>1</v>
      </c>
      <c r="U197" s="56">
        <f t="shared" si="58"/>
        <v>0</v>
      </c>
      <c r="V197" s="90">
        <f t="shared" si="59"/>
        <v>0</v>
      </c>
      <c r="W197" s="90">
        <f t="shared" si="60"/>
        <v>0</v>
      </c>
      <c r="X197" s="90">
        <f t="shared" si="61"/>
        <v>0</v>
      </c>
      <c r="Y197" s="90">
        <f t="shared" si="62"/>
        <v>0</v>
      </c>
      <c r="Z197" s="90">
        <f t="shared" si="63"/>
        <v>0</v>
      </c>
      <c r="AA197" s="90">
        <f t="shared" si="64"/>
        <v>0</v>
      </c>
      <c r="AB197" s="90">
        <f t="shared" si="65"/>
        <v>0</v>
      </c>
      <c r="AC197" s="90">
        <f t="shared" si="66"/>
        <v>0</v>
      </c>
      <c r="AD197" s="90">
        <f t="shared" si="67"/>
        <v>0</v>
      </c>
      <c r="AE197" s="90">
        <f t="shared" si="68"/>
        <v>0</v>
      </c>
      <c r="AH197" s="56">
        <f t="shared" si="69"/>
        <v>1</v>
      </c>
      <c r="AI197" s="56">
        <f t="shared" si="70"/>
        <v>1</v>
      </c>
      <c r="AJ197" s="56" t="str">
        <f t="shared" si="71"/>
        <v>Correct</v>
      </c>
      <c r="AK197" s="1" t="s">
        <v>105</v>
      </c>
      <c r="AL197" s="1">
        <v>53</v>
      </c>
      <c r="AM197" s="1" t="s">
        <v>121</v>
      </c>
      <c r="AN197" s="1" t="s">
        <v>180</v>
      </c>
      <c r="AO197" s="1" t="s">
        <v>107</v>
      </c>
      <c r="AP197" s="1" t="s">
        <v>98</v>
      </c>
      <c r="AQ197" s="1" t="s">
        <v>80</v>
      </c>
      <c r="AR197" s="1" t="s">
        <v>114</v>
      </c>
      <c r="AS197" s="1" t="s">
        <v>110</v>
      </c>
      <c r="AT197" s="1" t="s">
        <v>104</v>
      </c>
      <c r="AU197" s="1" t="s">
        <v>102</v>
      </c>
      <c r="AV197" s="1"/>
      <c r="AW197" s="1" t="s">
        <v>102</v>
      </c>
      <c r="AX197" s="1"/>
    </row>
    <row r="198" spans="1:50" x14ac:dyDescent="0.25">
      <c r="A198" s="1">
        <v>197</v>
      </c>
      <c r="B198" s="1"/>
      <c r="C198" s="1" t="s">
        <v>20</v>
      </c>
      <c r="D198" s="1"/>
      <c r="E198" s="1"/>
      <c r="F198" s="1"/>
      <c r="G198" s="1" t="s">
        <v>24</v>
      </c>
      <c r="H198" s="1"/>
      <c r="I198" s="1"/>
      <c r="J198" s="1"/>
      <c r="K198" s="1"/>
      <c r="L198" s="1"/>
      <c r="M198" s="1"/>
      <c r="N198" s="1"/>
      <c r="P198" s="56">
        <f t="shared" si="54"/>
        <v>2</v>
      </c>
      <c r="Q198" s="5">
        <f t="shared" si="55"/>
        <v>1.5</v>
      </c>
      <c r="S198" s="56">
        <f t="shared" si="56"/>
        <v>0</v>
      </c>
      <c r="T198" s="56">
        <f t="shared" si="57"/>
        <v>1</v>
      </c>
      <c r="U198" s="56">
        <f t="shared" si="58"/>
        <v>0</v>
      </c>
      <c r="V198" s="90">
        <f t="shared" si="59"/>
        <v>0</v>
      </c>
      <c r="W198" s="90">
        <f t="shared" si="60"/>
        <v>0</v>
      </c>
      <c r="X198" s="90">
        <f t="shared" si="61"/>
        <v>1</v>
      </c>
      <c r="Y198" s="90">
        <f t="shared" si="62"/>
        <v>0</v>
      </c>
      <c r="Z198" s="90">
        <f t="shared" si="63"/>
        <v>0</v>
      </c>
      <c r="AA198" s="90">
        <f t="shared" si="64"/>
        <v>0</v>
      </c>
      <c r="AB198" s="90">
        <f t="shared" si="65"/>
        <v>0</v>
      </c>
      <c r="AC198" s="90">
        <f t="shared" si="66"/>
        <v>0</v>
      </c>
      <c r="AD198" s="90">
        <f t="shared" si="67"/>
        <v>0</v>
      </c>
      <c r="AE198" s="90">
        <f t="shared" si="68"/>
        <v>0</v>
      </c>
      <c r="AH198" s="56">
        <f t="shared" si="69"/>
        <v>2</v>
      </c>
      <c r="AI198" s="56">
        <f t="shared" si="70"/>
        <v>2</v>
      </c>
      <c r="AJ198" s="56" t="str">
        <f t="shared" si="71"/>
        <v>Correct</v>
      </c>
      <c r="AK198" s="1" t="s">
        <v>105</v>
      </c>
      <c r="AL198" s="1">
        <v>30</v>
      </c>
      <c r="AM198" s="1" t="s">
        <v>121</v>
      </c>
      <c r="AN198" s="1" t="s">
        <v>180</v>
      </c>
      <c r="AO198" s="1" t="s">
        <v>107</v>
      </c>
      <c r="AP198" s="1" t="s">
        <v>98</v>
      </c>
      <c r="AQ198" s="1" t="s">
        <v>80</v>
      </c>
      <c r="AR198" s="1" t="s">
        <v>108</v>
      </c>
      <c r="AS198" s="1" t="s">
        <v>100</v>
      </c>
      <c r="AT198" s="1" t="s">
        <v>101</v>
      </c>
      <c r="AU198" s="1" t="s">
        <v>102</v>
      </c>
      <c r="AV198" s="1"/>
      <c r="AW198" s="1" t="s">
        <v>102</v>
      </c>
      <c r="AX198" s="1"/>
    </row>
    <row r="199" spans="1:50" x14ac:dyDescent="0.25">
      <c r="A199" s="1">
        <v>198</v>
      </c>
      <c r="B199" s="1"/>
      <c r="C199" s="1" t="s">
        <v>20</v>
      </c>
      <c r="D199" s="1"/>
      <c r="E199" s="1"/>
      <c r="F199" s="1"/>
      <c r="G199" s="1"/>
      <c r="H199" s="1" t="s">
        <v>25</v>
      </c>
      <c r="I199" s="1" t="s">
        <v>267</v>
      </c>
      <c r="J199" s="1"/>
      <c r="K199" s="1"/>
      <c r="L199" s="1"/>
      <c r="M199" s="1"/>
      <c r="N199" s="1"/>
      <c r="P199" s="56">
        <f t="shared" si="54"/>
        <v>3</v>
      </c>
      <c r="Q199" s="5">
        <f t="shared" si="55"/>
        <v>1</v>
      </c>
      <c r="S199" s="56">
        <f t="shared" si="56"/>
        <v>0</v>
      </c>
      <c r="T199" s="56">
        <f t="shared" si="57"/>
        <v>1</v>
      </c>
      <c r="U199" s="56">
        <f t="shared" si="58"/>
        <v>0</v>
      </c>
      <c r="V199" s="90">
        <f t="shared" si="59"/>
        <v>0</v>
      </c>
      <c r="W199" s="90">
        <f t="shared" si="60"/>
        <v>0</v>
      </c>
      <c r="X199" s="90">
        <f t="shared" si="61"/>
        <v>0</v>
      </c>
      <c r="Y199" s="90">
        <f t="shared" si="62"/>
        <v>1</v>
      </c>
      <c r="Z199" s="90">
        <f t="shared" si="63"/>
        <v>1</v>
      </c>
      <c r="AA199" s="90">
        <f t="shared" si="64"/>
        <v>0</v>
      </c>
      <c r="AB199" s="90">
        <f t="shared" si="65"/>
        <v>0</v>
      </c>
      <c r="AC199" s="90">
        <f t="shared" si="66"/>
        <v>0</v>
      </c>
      <c r="AD199" s="90">
        <f t="shared" si="67"/>
        <v>0</v>
      </c>
      <c r="AE199" s="90">
        <f t="shared" si="68"/>
        <v>0</v>
      </c>
      <c r="AH199" s="56">
        <f t="shared" si="69"/>
        <v>3</v>
      </c>
      <c r="AI199" s="56">
        <f t="shared" si="70"/>
        <v>3</v>
      </c>
      <c r="AJ199" s="56" t="str">
        <f t="shared" si="71"/>
        <v>Correct</v>
      </c>
      <c r="AK199" s="1" t="s">
        <v>94</v>
      </c>
      <c r="AL199" s="1">
        <v>32</v>
      </c>
      <c r="AM199" s="1" t="s">
        <v>121</v>
      </c>
      <c r="AN199" s="1" t="s">
        <v>181</v>
      </c>
      <c r="AO199" s="1" t="s">
        <v>107</v>
      </c>
      <c r="AP199" s="1" t="s">
        <v>98</v>
      </c>
      <c r="AQ199" s="1" t="s">
        <v>80</v>
      </c>
      <c r="AR199" s="1" t="s">
        <v>108</v>
      </c>
      <c r="AS199" s="1" t="s">
        <v>110</v>
      </c>
      <c r="AT199" s="1" t="s">
        <v>101</v>
      </c>
      <c r="AU199" s="1" t="s">
        <v>102</v>
      </c>
      <c r="AV199" s="1"/>
      <c r="AW199" s="1" t="s">
        <v>102</v>
      </c>
      <c r="AX199" s="1"/>
    </row>
    <row r="200" spans="1:50" x14ac:dyDescent="0.25">
      <c r="A200" s="1">
        <v>199</v>
      </c>
      <c r="B200" s="1"/>
      <c r="C200" s="1"/>
      <c r="D200" s="1"/>
      <c r="E200" s="1"/>
      <c r="F200" s="1"/>
      <c r="G200" s="1"/>
      <c r="H200" s="1" t="s">
        <v>25</v>
      </c>
      <c r="I200" s="1"/>
      <c r="J200" s="1" t="s">
        <v>26</v>
      </c>
      <c r="K200" s="1"/>
      <c r="L200" s="1"/>
      <c r="M200" s="1"/>
      <c r="N200" s="1"/>
      <c r="P200" s="56">
        <f t="shared" si="54"/>
        <v>2</v>
      </c>
      <c r="Q200" s="5">
        <f t="shared" si="55"/>
        <v>1.5</v>
      </c>
      <c r="S200" s="56">
        <f t="shared" si="56"/>
        <v>0</v>
      </c>
      <c r="T200" s="56">
        <f t="shared" si="57"/>
        <v>0</v>
      </c>
      <c r="U200" s="56">
        <f t="shared" si="58"/>
        <v>0</v>
      </c>
      <c r="V200" s="90">
        <f t="shared" si="59"/>
        <v>0</v>
      </c>
      <c r="W200" s="90">
        <f t="shared" si="60"/>
        <v>0</v>
      </c>
      <c r="X200" s="90">
        <f t="shared" si="61"/>
        <v>0</v>
      </c>
      <c r="Y200" s="90">
        <f t="shared" si="62"/>
        <v>1</v>
      </c>
      <c r="Z200" s="90">
        <f t="shared" si="63"/>
        <v>0</v>
      </c>
      <c r="AA200" s="90">
        <f t="shared" si="64"/>
        <v>1</v>
      </c>
      <c r="AB200" s="90">
        <f t="shared" si="65"/>
        <v>0</v>
      </c>
      <c r="AC200" s="90">
        <f t="shared" si="66"/>
        <v>0</v>
      </c>
      <c r="AD200" s="90">
        <f t="shared" si="67"/>
        <v>0</v>
      </c>
      <c r="AE200" s="90">
        <f t="shared" si="68"/>
        <v>0</v>
      </c>
      <c r="AH200" s="56">
        <f t="shared" si="69"/>
        <v>2</v>
      </c>
      <c r="AI200" s="56">
        <f t="shared" si="70"/>
        <v>2</v>
      </c>
      <c r="AJ200" s="56" t="str">
        <f t="shared" si="71"/>
        <v>Correct</v>
      </c>
      <c r="AK200" s="1" t="s">
        <v>105</v>
      </c>
      <c r="AL200" s="1">
        <v>33</v>
      </c>
      <c r="AM200" s="1" t="s">
        <v>95</v>
      </c>
      <c r="AN200" s="1" t="s">
        <v>182</v>
      </c>
      <c r="AO200" s="1" t="s">
        <v>107</v>
      </c>
      <c r="AP200" s="1" t="s">
        <v>98</v>
      </c>
      <c r="AQ200" s="1" t="s">
        <v>80</v>
      </c>
      <c r="AR200" s="1" t="s">
        <v>114</v>
      </c>
      <c r="AS200" s="1" t="s">
        <v>100</v>
      </c>
      <c r="AT200" s="1" t="s">
        <v>101</v>
      </c>
      <c r="AU200" s="1"/>
      <c r="AV200" s="1"/>
      <c r="AW200" s="1"/>
      <c r="AX200" s="1"/>
    </row>
    <row r="201" spans="1:50" x14ac:dyDescent="0.25">
      <c r="A201" s="1">
        <v>200</v>
      </c>
      <c r="B201" s="1"/>
      <c r="C201" s="1"/>
      <c r="D201" s="1"/>
      <c r="E201" s="1"/>
      <c r="F201" s="1"/>
      <c r="G201" s="1"/>
      <c r="H201" s="1" t="s">
        <v>25</v>
      </c>
      <c r="I201" s="1"/>
      <c r="J201" s="1" t="s">
        <v>26</v>
      </c>
      <c r="K201" s="1"/>
      <c r="L201" s="1"/>
      <c r="M201" s="1"/>
      <c r="N201" s="1" t="s">
        <v>30</v>
      </c>
      <c r="P201" s="56">
        <f t="shared" si="54"/>
        <v>3</v>
      </c>
      <c r="Q201" s="5">
        <f t="shared" si="55"/>
        <v>1</v>
      </c>
      <c r="S201" s="56">
        <f t="shared" si="56"/>
        <v>0</v>
      </c>
      <c r="T201" s="56">
        <f t="shared" si="57"/>
        <v>0</v>
      </c>
      <c r="U201" s="56">
        <f t="shared" si="58"/>
        <v>0</v>
      </c>
      <c r="V201" s="90">
        <f t="shared" si="59"/>
        <v>0</v>
      </c>
      <c r="W201" s="90">
        <f t="shared" si="60"/>
        <v>0</v>
      </c>
      <c r="X201" s="90">
        <f t="shared" si="61"/>
        <v>0</v>
      </c>
      <c r="Y201" s="90">
        <f t="shared" si="62"/>
        <v>1</v>
      </c>
      <c r="Z201" s="90">
        <f t="shared" si="63"/>
        <v>0</v>
      </c>
      <c r="AA201" s="90">
        <f t="shared" si="64"/>
        <v>1</v>
      </c>
      <c r="AB201" s="90">
        <f t="shared" si="65"/>
        <v>0</v>
      </c>
      <c r="AC201" s="90">
        <f t="shared" si="66"/>
        <v>0</v>
      </c>
      <c r="AD201" s="90">
        <f t="shared" si="67"/>
        <v>0</v>
      </c>
      <c r="AE201" s="90">
        <f t="shared" si="68"/>
        <v>1</v>
      </c>
      <c r="AH201" s="56">
        <f t="shared" si="69"/>
        <v>3</v>
      </c>
      <c r="AI201" s="56">
        <f t="shared" si="70"/>
        <v>3</v>
      </c>
      <c r="AJ201" s="56" t="str">
        <f t="shared" si="71"/>
        <v>Correct</v>
      </c>
      <c r="AK201" s="1" t="s">
        <v>94</v>
      </c>
      <c r="AL201" s="1">
        <v>34</v>
      </c>
      <c r="AM201" s="1" t="s">
        <v>95</v>
      </c>
      <c r="AN201" s="1" t="s">
        <v>182</v>
      </c>
      <c r="AO201" s="1" t="s">
        <v>107</v>
      </c>
      <c r="AP201" s="1" t="s">
        <v>98</v>
      </c>
      <c r="AQ201" s="1" t="s">
        <v>80</v>
      </c>
      <c r="AR201" s="1" t="s">
        <v>114</v>
      </c>
      <c r="AS201" s="1" t="s">
        <v>100</v>
      </c>
      <c r="AT201" s="1" t="s">
        <v>101</v>
      </c>
      <c r="AU201" s="1" t="s">
        <v>102</v>
      </c>
      <c r="AV201" s="1"/>
      <c r="AW201" s="1" t="s">
        <v>102</v>
      </c>
      <c r="AX201" s="1"/>
    </row>
    <row r="202" spans="1:50" x14ac:dyDescent="0.25">
      <c r="A202" s="1">
        <v>201</v>
      </c>
      <c r="B202" s="1"/>
      <c r="C202" s="1"/>
      <c r="D202" s="1"/>
      <c r="E202" s="1" t="s">
        <v>22</v>
      </c>
      <c r="F202" s="1"/>
      <c r="G202" s="1"/>
      <c r="H202" s="1"/>
      <c r="I202" s="1"/>
      <c r="J202" s="1"/>
      <c r="K202" s="1"/>
      <c r="L202" s="1"/>
      <c r="M202" s="1"/>
      <c r="N202" s="1"/>
      <c r="P202" s="56">
        <f t="shared" si="54"/>
        <v>1</v>
      </c>
      <c r="Q202" s="5">
        <f t="shared" si="55"/>
        <v>3</v>
      </c>
      <c r="S202" s="56">
        <f t="shared" si="56"/>
        <v>0</v>
      </c>
      <c r="T202" s="56">
        <f t="shared" si="57"/>
        <v>0</v>
      </c>
      <c r="U202" s="56">
        <f t="shared" si="58"/>
        <v>0</v>
      </c>
      <c r="V202" s="90">
        <f t="shared" si="59"/>
        <v>1</v>
      </c>
      <c r="W202" s="90">
        <f t="shared" si="60"/>
        <v>0</v>
      </c>
      <c r="X202" s="90">
        <f t="shared" si="61"/>
        <v>0</v>
      </c>
      <c r="Y202" s="90">
        <f t="shared" si="62"/>
        <v>0</v>
      </c>
      <c r="Z202" s="90">
        <f t="shared" si="63"/>
        <v>0</v>
      </c>
      <c r="AA202" s="90">
        <f t="shared" si="64"/>
        <v>0</v>
      </c>
      <c r="AB202" s="90">
        <f t="shared" si="65"/>
        <v>0</v>
      </c>
      <c r="AC202" s="90">
        <f t="shared" si="66"/>
        <v>0</v>
      </c>
      <c r="AD202" s="90">
        <f t="shared" si="67"/>
        <v>0</v>
      </c>
      <c r="AE202" s="90">
        <f t="shared" si="68"/>
        <v>0</v>
      </c>
      <c r="AH202" s="56">
        <f t="shared" si="69"/>
        <v>1</v>
      </c>
      <c r="AI202" s="56">
        <f t="shared" si="70"/>
        <v>1</v>
      </c>
      <c r="AJ202" s="56" t="str">
        <f t="shared" si="71"/>
        <v>Correct</v>
      </c>
      <c r="AK202" s="1" t="s">
        <v>105</v>
      </c>
      <c r="AL202" s="1">
        <v>29</v>
      </c>
      <c r="AM202" s="1"/>
      <c r="AN202" s="1"/>
      <c r="AO202" s="1"/>
      <c r="AP202" s="1"/>
      <c r="AQ202" s="1"/>
      <c r="AR202" s="1"/>
      <c r="AS202" s="1"/>
      <c r="AT202" s="1"/>
      <c r="AU202" s="1"/>
      <c r="AV202" s="1"/>
      <c r="AW202" s="1"/>
      <c r="AX202" s="1"/>
    </row>
    <row r="203" spans="1:50" x14ac:dyDescent="0.25">
      <c r="A203" s="1">
        <v>202</v>
      </c>
      <c r="B203" s="1"/>
      <c r="C203" s="1" t="s">
        <v>20</v>
      </c>
      <c r="D203" s="1" t="s">
        <v>21</v>
      </c>
      <c r="E203" s="1"/>
      <c r="F203" s="1"/>
      <c r="G203" s="1"/>
      <c r="H203" s="1"/>
      <c r="I203" s="1"/>
      <c r="J203" s="1"/>
      <c r="K203" s="1"/>
      <c r="L203" s="1"/>
      <c r="M203" s="1"/>
      <c r="N203" s="1"/>
      <c r="P203" s="56">
        <f t="shared" si="54"/>
        <v>2</v>
      </c>
      <c r="Q203" s="5">
        <f t="shared" si="55"/>
        <v>1.5</v>
      </c>
      <c r="S203" s="56">
        <f t="shared" si="56"/>
        <v>0</v>
      </c>
      <c r="T203" s="56">
        <f t="shared" si="57"/>
        <v>1</v>
      </c>
      <c r="U203" s="56">
        <f t="shared" si="58"/>
        <v>1</v>
      </c>
      <c r="V203" s="90">
        <f t="shared" si="59"/>
        <v>0</v>
      </c>
      <c r="W203" s="90">
        <f t="shared" si="60"/>
        <v>0</v>
      </c>
      <c r="X203" s="90">
        <f t="shared" si="61"/>
        <v>0</v>
      </c>
      <c r="Y203" s="90">
        <f t="shared" si="62"/>
        <v>0</v>
      </c>
      <c r="Z203" s="90">
        <f t="shared" si="63"/>
        <v>0</v>
      </c>
      <c r="AA203" s="90">
        <f t="shared" si="64"/>
        <v>0</v>
      </c>
      <c r="AB203" s="90">
        <f t="shared" si="65"/>
        <v>0</v>
      </c>
      <c r="AC203" s="90">
        <f t="shared" si="66"/>
        <v>0</v>
      </c>
      <c r="AD203" s="90">
        <f t="shared" si="67"/>
        <v>0</v>
      </c>
      <c r="AE203" s="90">
        <f t="shared" si="68"/>
        <v>0</v>
      </c>
      <c r="AH203" s="56">
        <f t="shared" si="69"/>
        <v>2</v>
      </c>
      <c r="AI203" s="56">
        <f t="shared" si="70"/>
        <v>2</v>
      </c>
      <c r="AJ203" s="56" t="str">
        <f t="shared" si="71"/>
        <v>Correct</v>
      </c>
      <c r="AK203" s="1" t="s">
        <v>94</v>
      </c>
      <c r="AL203" s="1">
        <v>59</v>
      </c>
      <c r="AM203" s="1" t="s">
        <v>121</v>
      </c>
      <c r="AN203" s="1" t="s">
        <v>180</v>
      </c>
      <c r="AO203" s="1" t="s">
        <v>107</v>
      </c>
      <c r="AP203" s="1" t="s">
        <v>98</v>
      </c>
      <c r="AQ203" s="1" t="s">
        <v>80</v>
      </c>
      <c r="AR203" s="1" t="s">
        <v>108</v>
      </c>
      <c r="AS203" s="1" t="s">
        <v>110</v>
      </c>
      <c r="AT203" s="1" t="s">
        <v>104</v>
      </c>
      <c r="AU203" s="1" t="s">
        <v>102</v>
      </c>
      <c r="AV203" s="1"/>
      <c r="AW203" s="1" t="s">
        <v>102</v>
      </c>
      <c r="AX203" s="1"/>
    </row>
    <row r="204" spans="1:50" x14ac:dyDescent="0.25">
      <c r="A204" s="1">
        <v>203</v>
      </c>
      <c r="B204" s="1"/>
      <c r="C204" s="1" t="s">
        <v>20</v>
      </c>
      <c r="D204" s="1"/>
      <c r="E204" s="1"/>
      <c r="F204" s="1"/>
      <c r="G204" s="1"/>
      <c r="H204" s="1"/>
      <c r="I204" s="1" t="s">
        <v>267</v>
      </c>
      <c r="J204" s="1"/>
      <c r="K204" s="1"/>
      <c r="L204" s="1"/>
      <c r="M204" s="1"/>
      <c r="N204" s="1" t="s">
        <v>30</v>
      </c>
      <c r="P204" s="56">
        <f t="shared" si="54"/>
        <v>3</v>
      </c>
      <c r="Q204" s="5">
        <f t="shared" si="55"/>
        <v>1</v>
      </c>
      <c r="S204" s="56">
        <f t="shared" si="56"/>
        <v>0</v>
      </c>
      <c r="T204" s="56">
        <f t="shared" si="57"/>
        <v>1</v>
      </c>
      <c r="U204" s="56">
        <f t="shared" si="58"/>
        <v>0</v>
      </c>
      <c r="V204" s="90">
        <f t="shared" si="59"/>
        <v>0</v>
      </c>
      <c r="W204" s="90">
        <f t="shared" si="60"/>
        <v>0</v>
      </c>
      <c r="X204" s="90">
        <f t="shared" si="61"/>
        <v>0</v>
      </c>
      <c r="Y204" s="90">
        <f t="shared" si="62"/>
        <v>0</v>
      </c>
      <c r="Z204" s="90">
        <f t="shared" si="63"/>
        <v>1</v>
      </c>
      <c r="AA204" s="90">
        <f t="shared" si="64"/>
        <v>0</v>
      </c>
      <c r="AB204" s="90">
        <f t="shared" si="65"/>
        <v>0</v>
      </c>
      <c r="AC204" s="90">
        <f t="shared" si="66"/>
        <v>0</v>
      </c>
      <c r="AD204" s="90">
        <f t="shared" si="67"/>
        <v>0</v>
      </c>
      <c r="AE204" s="90">
        <f t="shared" si="68"/>
        <v>1</v>
      </c>
      <c r="AH204" s="56">
        <f t="shared" si="69"/>
        <v>3</v>
      </c>
      <c r="AI204" s="56">
        <f t="shared" si="70"/>
        <v>3</v>
      </c>
      <c r="AJ204" s="56" t="str">
        <f t="shared" si="71"/>
        <v>Correct</v>
      </c>
      <c r="AK204" s="1" t="s">
        <v>94</v>
      </c>
      <c r="AL204" s="1">
        <v>18</v>
      </c>
      <c r="AM204" s="1" t="s">
        <v>121</v>
      </c>
      <c r="AN204" s="1" t="s">
        <v>180</v>
      </c>
      <c r="AO204" s="1" t="s">
        <v>107</v>
      </c>
      <c r="AP204" s="1" t="s">
        <v>102</v>
      </c>
      <c r="AQ204" s="1" t="s">
        <v>355</v>
      </c>
      <c r="AR204" s="1" t="s">
        <v>126</v>
      </c>
      <c r="AS204" s="1" t="s">
        <v>103</v>
      </c>
      <c r="AT204" s="1" t="s">
        <v>136</v>
      </c>
      <c r="AU204" s="1" t="s">
        <v>102</v>
      </c>
      <c r="AV204" s="1"/>
      <c r="AW204" s="1" t="s">
        <v>102</v>
      </c>
      <c r="AX204" s="1"/>
    </row>
    <row r="205" spans="1:50" x14ac:dyDescent="0.25">
      <c r="A205" s="1">
        <v>204</v>
      </c>
      <c r="B205" s="1"/>
      <c r="C205" s="1"/>
      <c r="D205" s="1"/>
      <c r="E205" s="1"/>
      <c r="F205" s="1"/>
      <c r="G205" s="1"/>
      <c r="H205" s="1"/>
      <c r="I205" s="1"/>
      <c r="J205" s="1"/>
      <c r="K205" s="1" t="s">
        <v>27</v>
      </c>
      <c r="L205" s="1"/>
      <c r="M205" s="1"/>
      <c r="N205" s="1" t="s">
        <v>30</v>
      </c>
      <c r="P205" s="56">
        <f t="shared" si="54"/>
        <v>2</v>
      </c>
      <c r="Q205" s="5">
        <f t="shared" si="55"/>
        <v>1.5</v>
      </c>
      <c r="S205" s="56">
        <f t="shared" si="56"/>
        <v>0</v>
      </c>
      <c r="T205" s="56">
        <f t="shared" si="57"/>
        <v>0</v>
      </c>
      <c r="U205" s="56">
        <f t="shared" si="58"/>
        <v>0</v>
      </c>
      <c r="V205" s="90">
        <f t="shared" si="59"/>
        <v>0</v>
      </c>
      <c r="W205" s="90">
        <f t="shared" si="60"/>
        <v>0</v>
      </c>
      <c r="X205" s="90">
        <f t="shared" si="61"/>
        <v>0</v>
      </c>
      <c r="Y205" s="90">
        <f t="shared" si="62"/>
        <v>0</v>
      </c>
      <c r="Z205" s="90">
        <f t="shared" si="63"/>
        <v>0</v>
      </c>
      <c r="AA205" s="90">
        <f t="shared" si="64"/>
        <v>0</v>
      </c>
      <c r="AB205" s="90">
        <f t="shared" si="65"/>
        <v>1</v>
      </c>
      <c r="AC205" s="90">
        <f t="shared" si="66"/>
        <v>0</v>
      </c>
      <c r="AD205" s="90">
        <f t="shared" si="67"/>
        <v>0</v>
      </c>
      <c r="AE205" s="90">
        <f t="shared" si="68"/>
        <v>1</v>
      </c>
      <c r="AH205" s="56">
        <f t="shared" si="69"/>
        <v>2</v>
      </c>
      <c r="AI205" s="56">
        <f t="shared" si="70"/>
        <v>2</v>
      </c>
      <c r="AJ205" s="56" t="str">
        <f t="shared" si="71"/>
        <v>Correct</v>
      </c>
      <c r="AK205" s="1" t="s">
        <v>94</v>
      </c>
      <c r="AL205" s="1">
        <v>34</v>
      </c>
      <c r="AM205" s="1" t="s">
        <v>121</v>
      </c>
      <c r="AN205" s="1" t="s">
        <v>172</v>
      </c>
      <c r="AO205" s="1" t="s">
        <v>97</v>
      </c>
      <c r="AP205" s="1" t="s">
        <v>98</v>
      </c>
      <c r="AQ205" s="1" t="s">
        <v>80</v>
      </c>
      <c r="AR205" s="1" t="s">
        <v>126</v>
      </c>
      <c r="AS205" s="1" t="s">
        <v>103</v>
      </c>
      <c r="AT205" s="1" t="s">
        <v>135</v>
      </c>
      <c r="AU205" s="1" t="s">
        <v>102</v>
      </c>
      <c r="AV205" s="1"/>
      <c r="AW205" s="1" t="s">
        <v>102</v>
      </c>
      <c r="AX205" s="1"/>
    </row>
    <row r="206" spans="1:50" x14ac:dyDescent="0.25">
      <c r="A206" s="1">
        <v>205</v>
      </c>
      <c r="B206" s="1"/>
      <c r="C206" s="1"/>
      <c r="D206" s="1"/>
      <c r="E206" s="1"/>
      <c r="F206" s="1"/>
      <c r="G206" s="1"/>
      <c r="H206" s="1"/>
      <c r="I206" s="1" t="s">
        <v>267</v>
      </c>
      <c r="J206" s="1"/>
      <c r="K206" s="1"/>
      <c r="L206" s="1"/>
      <c r="M206" s="1"/>
      <c r="N206" s="1"/>
      <c r="P206" s="56">
        <f t="shared" si="54"/>
        <v>1</v>
      </c>
      <c r="Q206" s="5">
        <f t="shared" si="55"/>
        <v>3</v>
      </c>
      <c r="S206" s="56">
        <f t="shared" si="56"/>
        <v>0</v>
      </c>
      <c r="T206" s="56">
        <f t="shared" si="57"/>
        <v>0</v>
      </c>
      <c r="U206" s="56">
        <f t="shared" si="58"/>
        <v>0</v>
      </c>
      <c r="V206" s="90">
        <f t="shared" si="59"/>
        <v>0</v>
      </c>
      <c r="W206" s="90">
        <f t="shared" si="60"/>
        <v>0</v>
      </c>
      <c r="X206" s="90">
        <f t="shared" si="61"/>
        <v>0</v>
      </c>
      <c r="Y206" s="90">
        <f t="shared" si="62"/>
        <v>0</v>
      </c>
      <c r="Z206" s="90">
        <f t="shared" si="63"/>
        <v>1</v>
      </c>
      <c r="AA206" s="90">
        <f t="shared" si="64"/>
        <v>0</v>
      </c>
      <c r="AB206" s="90">
        <f t="shared" si="65"/>
        <v>0</v>
      </c>
      <c r="AC206" s="90">
        <f t="shared" si="66"/>
        <v>0</v>
      </c>
      <c r="AD206" s="90">
        <f t="shared" si="67"/>
        <v>0</v>
      </c>
      <c r="AE206" s="90">
        <f t="shared" si="68"/>
        <v>0</v>
      </c>
      <c r="AH206" s="56">
        <f t="shared" si="69"/>
        <v>1</v>
      </c>
      <c r="AI206" s="56">
        <f t="shared" si="70"/>
        <v>1</v>
      </c>
      <c r="AJ206" s="56" t="str">
        <f t="shared" si="71"/>
        <v>Correct</v>
      </c>
      <c r="AK206" s="1" t="s">
        <v>94</v>
      </c>
      <c r="AL206" s="1">
        <v>67</v>
      </c>
      <c r="AM206" s="1" t="s">
        <v>121</v>
      </c>
      <c r="AN206" s="1" t="s">
        <v>172</v>
      </c>
      <c r="AO206" s="1" t="s">
        <v>107</v>
      </c>
      <c r="AP206" s="1" t="s">
        <v>98</v>
      </c>
      <c r="AQ206" s="1" t="s">
        <v>80</v>
      </c>
      <c r="AR206" s="1" t="s">
        <v>109</v>
      </c>
      <c r="AS206" s="1" t="s">
        <v>103</v>
      </c>
      <c r="AT206" s="1" t="s">
        <v>104</v>
      </c>
      <c r="AU206" s="1" t="s">
        <v>102</v>
      </c>
      <c r="AV206" s="1"/>
      <c r="AW206" s="1" t="s">
        <v>102</v>
      </c>
      <c r="AX206" s="1"/>
    </row>
    <row r="207" spans="1:50" x14ac:dyDescent="0.25">
      <c r="A207" s="1">
        <v>206</v>
      </c>
      <c r="B207" s="1"/>
      <c r="C207" s="1"/>
      <c r="D207" s="1"/>
      <c r="E207" s="1"/>
      <c r="F207" s="1"/>
      <c r="G207" s="1"/>
      <c r="H207" s="1"/>
      <c r="I207" s="1" t="s">
        <v>267</v>
      </c>
      <c r="J207" s="1" t="s">
        <v>26</v>
      </c>
      <c r="K207" s="1"/>
      <c r="L207" s="1"/>
      <c r="M207" s="1" t="s">
        <v>29</v>
      </c>
      <c r="N207" s="1"/>
      <c r="P207" s="56">
        <f t="shared" si="54"/>
        <v>3</v>
      </c>
      <c r="Q207" s="5">
        <f t="shared" si="55"/>
        <v>1</v>
      </c>
      <c r="S207" s="56">
        <f t="shared" si="56"/>
        <v>0</v>
      </c>
      <c r="T207" s="56">
        <f t="shared" si="57"/>
        <v>0</v>
      </c>
      <c r="U207" s="56">
        <f t="shared" si="58"/>
        <v>0</v>
      </c>
      <c r="V207" s="90">
        <f t="shared" si="59"/>
        <v>0</v>
      </c>
      <c r="W207" s="90">
        <f t="shared" si="60"/>
        <v>0</v>
      </c>
      <c r="X207" s="90">
        <f t="shared" si="61"/>
        <v>0</v>
      </c>
      <c r="Y207" s="90">
        <f t="shared" si="62"/>
        <v>0</v>
      </c>
      <c r="Z207" s="90">
        <f t="shared" si="63"/>
        <v>1</v>
      </c>
      <c r="AA207" s="90">
        <f t="shared" si="64"/>
        <v>1</v>
      </c>
      <c r="AB207" s="90">
        <f t="shared" si="65"/>
        <v>0</v>
      </c>
      <c r="AC207" s="90">
        <f t="shared" si="66"/>
        <v>0</v>
      </c>
      <c r="AD207" s="90">
        <f t="shared" si="67"/>
        <v>1</v>
      </c>
      <c r="AE207" s="90">
        <f t="shared" si="68"/>
        <v>0</v>
      </c>
      <c r="AH207" s="56">
        <f t="shared" si="69"/>
        <v>3</v>
      </c>
      <c r="AI207" s="56">
        <f t="shared" si="70"/>
        <v>3</v>
      </c>
      <c r="AJ207" s="56" t="str">
        <f t="shared" si="71"/>
        <v>Correct</v>
      </c>
      <c r="AK207" s="1" t="s">
        <v>94</v>
      </c>
      <c r="AL207" s="1">
        <v>52</v>
      </c>
      <c r="AM207" s="1" t="s">
        <v>121</v>
      </c>
      <c r="AN207" s="1" t="s">
        <v>183</v>
      </c>
      <c r="AO207" s="1" t="s">
        <v>107</v>
      </c>
      <c r="AP207" s="1" t="s">
        <v>102</v>
      </c>
      <c r="AQ207" s="1" t="s">
        <v>80</v>
      </c>
      <c r="AR207" s="1" t="s">
        <v>108</v>
      </c>
      <c r="AS207" s="1" t="s">
        <v>103</v>
      </c>
      <c r="AT207" s="1" t="s">
        <v>101</v>
      </c>
      <c r="AU207" s="1" t="s">
        <v>102</v>
      </c>
      <c r="AV207" s="1"/>
      <c r="AW207" s="1" t="s">
        <v>102</v>
      </c>
      <c r="AX207" s="1"/>
    </row>
    <row r="208" spans="1:50" x14ac:dyDescent="0.25">
      <c r="A208" s="1">
        <v>207</v>
      </c>
      <c r="B208" s="1"/>
      <c r="C208" s="1"/>
      <c r="D208" s="1" t="s">
        <v>21</v>
      </c>
      <c r="E208" s="1"/>
      <c r="F208" s="1"/>
      <c r="G208" s="1"/>
      <c r="H208" s="1"/>
      <c r="I208" s="1"/>
      <c r="J208" s="1"/>
      <c r="K208" s="1"/>
      <c r="L208" s="1"/>
      <c r="M208" s="1"/>
      <c r="N208" s="1"/>
      <c r="P208" s="56">
        <f t="shared" si="54"/>
        <v>1</v>
      </c>
      <c r="Q208" s="5">
        <f t="shared" si="55"/>
        <v>3</v>
      </c>
      <c r="S208" s="56">
        <f t="shared" si="56"/>
        <v>0</v>
      </c>
      <c r="T208" s="56">
        <f t="shared" si="57"/>
        <v>0</v>
      </c>
      <c r="U208" s="56">
        <f t="shared" si="58"/>
        <v>1</v>
      </c>
      <c r="V208" s="90">
        <f t="shared" si="59"/>
        <v>0</v>
      </c>
      <c r="W208" s="90">
        <f t="shared" si="60"/>
        <v>0</v>
      </c>
      <c r="X208" s="90">
        <f t="shared" si="61"/>
        <v>0</v>
      </c>
      <c r="Y208" s="90">
        <f t="shared" si="62"/>
        <v>0</v>
      </c>
      <c r="Z208" s="90">
        <f t="shared" si="63"/>
        <v>0</v>
      </c>
      <c r="AA208" s="90">
        <f t="shared" si="64"/>
        <v>0</v>
      </c>
      <c r="AB208" s="90">
        <f t="shared" si="65"/>
        <v>0</v>
      </c>
      <c r="AC208" s="90">
        <f t="shared" si="66"/>
        <v>0</v>
      </c>
      <c r="AD208" s="90">
        <f t="shared" si="67"/>
        <v>0</v>
      </c>
      <c r="AE208" s="90">
        <f t="shared" si="68"/>
        <v>0</v>
      </c>
      <c r="AH208" s="56">
        <f t="shared" si="69"/>
        <v>1</v>
      </c>
      <c r="AI208" s="56">
        <f t="shared" si="70"/>
        <v>1</v>
      </c>
      <c r="AJ208" s="56" t="str">
        <f t="shared" si="71"/>
        <v>Correct</v>
      </c>
      <c r="AK208" s="1" t="s">
        <v>94</v>
      </c>
      <c r="AL208" s="1">
        <v>18</v>
      </c>
      <c r="AM208" s="1" t="s">
        <v>121</v>
      </c>
      <c r="AN208" s="1" t="s">
        <v>184</v>
      </c>
      <c r="AO208" s="1" t="s">
        <v>107</v>
      </c>
      <c r="AP208" s="1"/>
      <c r="AQ208" s="1" t="s">
        <v>80</v>
      </c>
      <c r="AR208" s="1" t="s">
        <v>126</v>
      </c>
      <c r="AS208" s="1" t="s">
        <v>103</v>
      </c>
      <c r="AT208" s="1" t="s">
        <v>101</v>
      </c>
      <c r="AU208" s="1" t="s">
        <v>102</v>
      </c>
      <c r="AV208" s="1"/>
      <c r="AW208" s="1" t="s">
        <v>102</v>
      </c>
      <c r="AX208" s="1"/>
    </row>
    <row r="209" spans="1:50" x14ac:dyDescent="0.25">
      <c r="A209" s="1">
        <v>208</v>
      </c>
      <c r="B209" s="1"/>
      <c r="C209" s="1"/>
      <c r="D209" s="1"/>
      <c r="E209" s="1"/>
      <c r="F209" s="1"/>
      <c r="G209" s="1"/>
      <c r="H209" s="1"/>
      <c r="I209" s="1"/>
      <c r="J209" s="1"/>
      <c r="K209" s="1"/>
      <c r="L209" s="1"/>
      <c r="M209" s="1"/>
      <c r="N209" s="1"/>
      <c r="P209" s="56">
        <f t="shared" si="54"/>
        <v>0</v>
      </c>
      <c r="Q209" s="5" t="e">
        <f t="shared" si="55"/>
        <v>#DIV/0!</v>
      </c>
      <c r="S209" s="56">
        <f t="shared" si="56"/>
        <v>0</v>
      </c>
      <c r="T209" s="56">
        <f t="shared" si="57"/>
        <v>0</v>
      </c>
      <c r="U209" s="56">
        <f t="shared" si="58"/>
        <v>0</v>
      </c>
      <c r="V209" s="90">
        <f t="shared" si="59"/>
        <v>0</v>
      </c>
      <c r="W209" s="90">
        <f t="shared" si="60"/>
        <v>0</v>
      </c>
      <c r="X209" s="90">
        <f t="shared" si="61"/>
        <v>0</v>
      </c>
      <c r="Y209" s="90">
        <f t="shared" si="62"/>
        <v>0</v>
      </c>
      <c r="Z209" s="90">
        <f t="shared" si="63"/>
        <v>0</v>
      </c>
      <c r="AA209" s="90">
        <f t="shared" si="64"/>
        <v>0</v>
      </c>
      <c r="AB209" s="90">
        <f t="shared" si="65"/>
        <v>0</v>
      </c>
      <c r="AC209" s="90">
        <f t="shared" si="66"/>
        <v>0</v>
      </c>
      <c r="AD209" s="90">
        <f t="shared" si="67"/>
        <v>0</v>
      </c>
      <c r="AE209" s="90">
        <f t="shared" si="68"/>
        <v>0</v>
      </c>
      <c r="AH209" s="56">
        <f t="shared" si="69"/>
        <v>0</v>
      </c>
      <c r="AI209" s="56">
        <f t="shared" si="70"/>
        <v>0</v>
      </c>
      <c r="AJ209" s="56" t="str">
        <f t="shared" si="71"/>
        <v>Correct</v>
      </c>
      <c r="AK209" s="1" t="s">
        <v>94</v>
      </c>
      <c r="AL209" s="1">
        <v>18</v>
      </c>
      <c r="AM209" s="1" t="s">
        <v>121</v>
      </c>
      <c r="AN209" s="1" t="s">
        <v>184</v>
      </c>
      <c r="AO209" s="1" t="s">
        <v>107</v>
      </c>
      <c r="AP209" s="1" t="s">
        <v>98</v>
      </c>
      <c r="AQ209" s="1" t="s">
        <v>80</v>
      </c>
      <c r="AR209" s="1" t="s">
        <v>126</v>
      </c>
      <c r="AS209" s="1" t="s">
        <v>103</v>
      </c>
      <c r="AT209" s="1" t="s">
        <v>101</v>
      </c>
      <c r="AU209" s="1" t="s">
        <v>102</v>
      </c>
      <c r="AV209" s="1"/>
      <c r="AW209" s="1" t="s">
        <v>102</v>
      </c>
      <c r="AX209" s="1"/>
    </row>
    <row r="210" spans="1:50" x14ac:dyDescent="0.25">
      <c r="A210" s="1">
        <v>209</v>
      </c>
      <c r="B210" s="1"/>
      <c r="C210" s="1" t="s">
        <v>20</v>
      </c>
      <c r="D210" s="1" t="s">
        <v>21</v>
      </c>
      <c r="E210" s="1"/>
      <c r="F210" s="1"/>
      <c r="G210" s="1"/>
      <c r="H210" s="1"/>
      <c r="I210" s="1"/>
      <c r="J210" s="1"/>
      <c r="K210" s="1"/>
      <c r="L210" s="1"/>
      <c r="M210" s="1" t="s">
        <v>29</v>
      </c>
      <c r="N210" s="1"/>
      <c r="P210" s="56">
        <f t="shared" si="54"/>
        <v>3</v>
      </c>
      <c r="Q210" s="5">
        <f t="shared" si="55"/>
        <v>1</v>
      </c>
      <c r="S210" s="56">
        <f t="shared" si="56"/>
        <v>0</v>
      </c>
      <c r="T210" s="56">
        <f t="shared" si="57"/>
        <v>1</v>
      </c>
      <c r="U210" s="56">
        <f t="shared" si="58"/>
        <v>1</v>
      </c>
      <c r="V210" s="90">
        <f t="shared" si="59"/>
        <v>0</v>
      </c>
      <c r="W210" s="90">
        <f t="shared" si="60"/>
        <v>0</v>
      </c>
      <c r="X210" s="90">
        <f t="shared" si="61"/>
        <v>0</v>
      </c>
      <c r="Y210" s="90">
        <f t="shared" si="62"/>
        <v>0</v>
      </c>
      <c r="Z210" s="90">
        <f t="shared" si="63"/>
        <v>0</v>
      </c>
      <c r="AA210" s="90">
        <f t="shared" si="64"/>
        <v>0</v>
      </c>
      <c r="AB210" s="90">
        <f t="shared" si="65"/>
        <v>0</v>
      </c>
      <c r="AC210" s="90">
        <f t="shared" si="66"/>
        <v>0</v>
      </c>
      <c r="AD210" s="90">
        <f t="shared" si="67"/>
        <v>1</v>
      </c>
      <c r="AE210" s="90">
        <f t="shared" si="68"/>
        <v>0</v>
      </c>
      <c r="AH210" s="56">
        <f t="shared" si="69"/>
        <v>3</v>
      </c>
      <c r="AI210" s="56">
        <f t="shared" si="70"/>
        <v>3</v>
      </c>
      <c r="AJ210" s="56" t="str">
        <f t="shared" si="71"/>
        <v>Correct</v>
      </c>
      <c r="AK210" s="1" t="s">
        <v>94</v>
      </c>
      <c r="AL210" s="1">
        <v>51</v>
      </c>
      <c r="AM210" s="1" t="s">
        <v>121</v>
      </c>
      <c r="AN210" s="1" t="s">
        <v>185</v>
      </c>
      <c r="AO210" s="1" t="s">
        <v>107</v>
      </c>
      <c r="AP210" s="1" t="s">
        <v>98</v>
      </c>
      <c r="AQ210" s="1" t="s">
        <v>80</v>
      </c>
      <c r="AR210" s="1" t="s">
        <v>126</v>
      </c>
      <c r="AS210" s="1" t="s">
        <v>100</v>
      </c>
      <c r="AT210" s="1" t="s">
        <v>101</v>
      </c>
      <c r="AU210" s="1" t="s">
        <v>102</v>
      </c>
      <c r="AV210" s="1"/>
      <c r="AW210" s="1" t="s">
        <v>102</v>
      </c>
      <c r="AX210" s="1"/>
    </row>
    <row r="211" spans="1:50" x14ac:dyDescent="0.25">
      <c r="A211" s="1">
        <v>210</v>
      </c>
      <c r="B211" s="1"/>
      <c r="C211" s="1" t="s">
        <v>20</v>
      </c>
      <c r="D211" s="1"/>
      <c r="E211" s="1"/>
      <c r="F211" s="1"/>
      <c r="G211" s="1"/>
      <c r="H211" s="1"/>
      <c r="I211" s="1"/>
      <c r="J211" s="1"/>
      <c r="K211" s="1"/>
      <c r="L211" s="1"/>
      <c r="M211" s="1"/>
      <c r="N211" s="1"/>
      <c r="P211" s="56">
        <f t="shared" si="54"/>
        <v>1</v>
      </c>
      <c r="Q211" s="5">
        <f t="shared" si="55"/>
        <v>3</v>
      </c>
      <c r="S211" s="56">
        <f t="shared" si="56"/>
        <v>0</v>
      </c>
      <c r="T211" s="56">
        <f t="shared" si="57"/>
        <v>1</v>
      </c>
      <c r="U211" s="56">
        <f t="shared" si="58"/>
        <v>0</v>
      </c>
      <c r="V211" s="90">
        <f t="shared" si="59"/>
        <v>0</v>
      </c>
      <c r="W211" s="90">
        <f t="shared" si="60"/>
        <v>0</v>
      </c>
      <c r="X211" s="90">
        <f t="shared" si="61"/>
        <v>0</v>
      </c>
      <c r="Y211" s="90">
        <f t="shared" si="62"/>
        <v>0</v>
      </c>
      <c r="Z211" s="90">
        <f t="shared" si="63"/>
        <v>0</v>
      </c>
      <c r="AA211" s="90">
        <f t="shared" si="64"/>
        <v>0</v>
      </c>
      <c r="AB211" s="90">
        <f t="shared" si="65"/>
        <v>0</v>
      </c>
      <c r="AC211" s="90">
        <f t="shared" si="66"/>
        <v>0</v>
      </c>
      <c r="AD211" s="90">
        <f t="shared" si="67"/>
        <v>0</v>
      </c>
      <c r="AE211" s="90">
        <f t="shared" si="68"/>
        <v>0</v>
      </c>
      <c r="AH211" s="56">
        <f t="shared" si="69"/>
        <v>1</v>
      </c>
      <c r="AI211" s="56">
        <f t="shared" si="70"/>
        <v>1</v>
      </c>
      <c r="AJ211" s="56" t="str">
        <f t="shared" si="71"/>
        <v>Correct</v>
      </c>
      <c r="AK211" s="1" t="s">
        <v>105</v>
      </c>
      <c r="AL211" s="1">
        <v>46</v>
      </c>
      <c r="AM211" s="1" t="s">
        <v>121</v>
      </c>
      <c r="AN211" s="1" t="s">
        <v>180</v>
      </c>
      <c r="AO211" s="1" t="s">
        <v>107</v>
      </c>
      <c r="AP211" s="1" t="s">
        <v>98</v>
      </c>
      <c r="AQ211" s="1" t="s">
        <v>80</v>
      </c>
      <c r="AR211" s="1" t="s">
        <v>126</v>
      </c>
      <c r="AS211" s="1" t="s">
        <v>100</v>
      </c>
      <c r="AT211" s="1" t="s">
        <v>101</v>
      </c>
      <c r="AU211" s="1" t="s">
        <v>102</v>
      </c>
      <c r="AV211" s="1"/>
      <c r="AW211" s="1" t="s">
        <v>102</v>
      </c>
      <c r="AX211" s="1"/>
    </row>
    <row r="212" spans="1:50" x14ac:dyDescent="0.25">
      <c r="A212" s="1">
        <v>211</v>
      </c>
      <c r="B212" s="1"/>
      <c r="C212" s="1" t="s">
        <v>20</v>
      </c>
      <c r="D212" s="1" t="s">
        <v>21</v>
      </c>
      <c r="E212" s="1"/>
      <c r="F212" s="1"/>
      <c r="G212" s="1"/>
      <c r="H212" s="1"/>
      <c r="I212" s="1"/>
      <c r="J212" s="1"/>
      <c r="K212" s="1"/>
      <c r="L212" s="1"/>
      <c r="M212" s="1"/>
      <c r="N212" s="1"/>
      <c r="P212" s="56">
        <f t="shared" si="54"/>
        <v>2</v>
      </c>
      <c r="Q212" s="5">
        <f t="shared" si="55"/>
        <v>1.5</v>
      </c>
      <c r="S212" s="56">
        <f t="shared" si="56"/>
        <v>0</v>
      </c>
      <c r="T212" s="56">
        <f t="shared" si="57"/>
        <v>1</v>
      </c>
      <c r="U212" s="56">
        <f t="shared" si="58"/>
        <v>1</v>
      </c>
      <c r="V212" s="90">
        <f t="shared" si="59"/>
        <v>0</v>
      </c>
      <c r="W212" s="90">
        <f t="shared" si="60"/>
        <v>0</v>
      </c>
      <c r="X212" s="90">
        <f t="shared" si="61"/>
        <v>0</v>
      </c>
      <c r="Y212" s="90">
        <f t="shared" si="62"/>
        <v>0</v>
      </c>
      <c r="Z212" s="90">
        <f t="shared" si="63"/>
        <v>0</v>
      </c>
      <c r="AA212" s="90">
        <f t="shared" si="64"/>
        <v>0</v>
      </c>
      <c r="AB212" s="90">
        <f t="shared" si="65"/>
        <v>0</v>
      </c>
      <c r="AC212" s="90">
        <f t="shared" si="66"/>
        <v>0</v>
      </c>
      <c r="AD212" s="90">
        <f t="shared" si="67"/>
        <v>0</v>
      </c>
      <c r="AE212" s="90">
        <f t="shared" si="68"/>
        <v>0</v>
      </c>
      <c r="AH212" s="56">
        <f t="shared" si="69"/>
        <v>2</v>
      </c>
      <c r="AI212" s="56">
        <f t="shared" si="70"/>
        <v>2</v>
      </c>
      <c r="AJ212" s="56" t="str">
        <f t="shared" si="71"/>
        <v>Correct</v>
      </c>
      <c r="AK212" s="1" t="s">
        <v>105</v>
      </c>
      <c r="AL212" s="1">
        <v>44</v>
      </c>
      <c r="AM212" s="1" t="s">
        <v>95</v>
      </c>
      <c r="AN212" s="1" t="s">
        <v>186</v>
      </c>
      <c r="AO212" s="1" t="s">
        <v>107</v>
      </c>
      <c r="AP212" s="1"/>
      <c r="AQ212" s="1" t="s">
        <v>80</v>
      </c>
      <c r="AR212" s="1" t="s">
        <v>126</v>
      </c>
      <c r="AS212" s="1" t="s">
        <v>100</v>
      </c>
      <c r="AT212" s="1" t="s">
        <v>101</v>
      </c>
      <c r="AU212" s="1" t="s">
        <v>102</v>
      </c>
      <c r="AV212" s="1"/>
      <c r="AW212" s="1" t="s">
        <v>102</v>
      </c>
      <c r="AX212" s="1"/>
    </row>
    <row r="213" spans="1:50" x14ac:dyDescent="0.25">
      <c r="A213" s="1">
        <v>212</v>
      </c>
      <c r="B213" s="1"/>
      <c r="C213" s="1" t="s">
        <v>20</v>
      </c>
      <c r="D213" s="1"/>
      <c r="E213" s="1"/>
      <c r="F213" s="1"/>
      <c r="G213" s="1"/>
      <c r="H213" s="1"/>
      <c r="I213" s="1"/>
      <c r="J213" s="1"/>
      <c r="K213" s="1"/>
      <c r="L213" s="1"/>
      <c r="M213" s="1"/>
      <c r="N213" s="1"/>
      <c r="P213" s="56">
        <f t="shared" si="54"/>
        <v>1</v>
      </c>
      <c r="Q213" s="5">
        <f t="shared" si="55"/>
        <v>3</v>
      </c>
      <c r="S213" s="56">
        <f t="shared" si="56"/>
        <v>0</v>
      </c>
      <c r="T213" s="56">
        <f t="shared" si="57"/>
        <v>1</v>
      </c>
      <c r="U213" s="56">
        <f t="shared" si="58"/>
        <v>0</v>
      </c>
      <c r="V213" s="90">
        <f t="shared" si="59"/>
        <v>0</v>
      </c>
      <c r="W213" s="90">
        <f t="shared" si="60"/>
        <v>0</v>
      </c>
      <c r="X213" s="90">
        <f t="shared" si="61"/>
        <v>0</v>
      </c>
      <c r="Y213" s="90">
        <f t="shared" si="62"/>
        <v>0</v>
      </c>
      <c r="Z213" s="90">
        <f t="shared" si="63"/>
        <v>0</v>
      </c>
      <c r="AA213" s="90">
        <f t="shared" si="64"/>
        <v>0</v>
      </c>
      <c r="AB213" s="90">
        <f t="shared" si="65"/>
        <v>0</v>
      </c>
      <c r="AC213" s="90">
        <f t="shared" si="66"/>
        <v>0</v>
      </c>
      <c r="AD213" s="90">
        <f t="shared" si="67"/>
        <v>0</v>
      </c>
      <c r="AE213" s="90">
        <f t="shared" si="68"/>
        <v>0</v>
      </c>
      <c r="AH213" s="56">
        <f t="shared" si="69"/>
        <v>1</v>
      </c>
      <c r="AI213" s="56">
        <f t="shared" si="70"/>
        <v>1</v>
      </c>
      <c r="AJ213" s="56" t="str">
        <f t="shared" si="71"/>
        <v>Correct</v>
      </c>
      <c r="AK213" s="1" t="s">
        <v>94</v>
      </c>
      <c r="AL213" s="1">
        <v>32</v>
      </c>
      <c r="AM213" s="1" t="s">
        <v>121</v>
      </c>
      <c r="AN213" s="1" t="s">
        <v>178</v>
      </c>
      <c r="AO213" s="1" t="s">
        <v>107</v>
      </c>
      <c r="AP213" s="1" t="s">
        <v>98</v>
      </c>
      <c r="AQ213" s="1" t="s">
        <v>80</v>
      </c>
      <c r="AR213" s="1" t="s">
        <v>99</v>
      </c>
      <c r="AS213" s="1" t="s">
        <v>110</v>
      </c>
      <c r="AT213" s="1" t="s">
        <v>101</v>
      </c>
      <c r="AU213" s="1" t="s">
        <v>102</v>
      </c>
      <c r="AV213" s="1"/>
      <c r="AW213" s="1" t="s">
        <v>102</v>
      </c>
      <c r="AX213" s="1"/>
    </row>
    <row r="214" spans="1:50" x14ac:dyDescent="0.25">
      <c r="A214" s="1">
        <v>213</v>
      </c>
      <c r="B214" s="1"/>
      <c r="C214" s="1"/>
      <c r="D214" s="1"/>
      <c r="E214" s="1"/>
      <c r="F214" s="1"/>
      <c r="G214" s="1"/>
      <c r="H214" s="1"/>
      <c r="I214" s="1"/>
      <c r="J214" s="1"/>
      <c r="K214" s="1"/>
      <c r="L214" s="1"/>
      <c r="M214" s="1"/>
      <c r="N214" s="1"/>
      <c r="P214" s="56">
        <f t="shared" si="54"/>
        <v>0</v>
      </c>
      <c r="Q214" s="5" t="e">
        <f t="shared" si="55"/>
        <v>#DIV/0!</v>
      </c>
      <c r="S214" s="56">
        <f t="shared" si="56"/>
        <v>0</v>
      </c>
      <c r="T214" s="56">
        <f t="shared" si="57"/>
        <v>0</v>
      </c>
      <c r="U214" s="56">
        <f t="shared" si="58"/>
        <v>0</v>
      </c>
      <c r="V214" s="90">
        <f t="shared" si="59"/>
        <v>0</v>
      </c>
      <c r="W214" s="90">
        <f t="shared" si="60"/>
        <v>0</v>
      </c>
      <c r="X214" s="90">
        <f t="shared" si="61"/>
        <v>0</v>
      </c>
      <c r="Y214" s="90">
        <f t="shared" si="62"/>
        <v>0</v>
      </c>
      <c r="Z214" s="90">
        <f t="shared" si="63"/>
        <v>0</v>
      </c>
      <c r="AA214" s="90">
        <f t="shared" si="64"/>
        <v>0</v>
      </c>
      <c r="AB214" s="90">
        <f t="shared" si="65"/>
        <v>0</v>
      </c>
      <c r="AC214" s="90">
        <f t="shared" si="66"/>
        <v>0</v>
      </c>
      <c r="AD214" s="90">
        <f t="shared" si="67"/>
        <v>0</v>
      </c>
      <c r="AE214" s="90">
        <f t="shared" si="68"/>
        <v>0</v>
      </c>
      <c r="AH214" s="56">
        <f t="shared" si="69"/>
        <v>0</v>
      </c>
      <c r="AI214" s="56">
        <f t="shared" si="70"/>
        <v>0</v>
      </c>
      <c r="AJ214" s="56" t="str">
        <f t="shared" si="71"/>
        <v>Correct</v>
      </c>
      <c r="AK214" s="1" t="s">
        <v>105</v>
      </c>
      <c r="AL214" s="1">
        <v>40</v>
      </c>
      <c r="AM214" s="1" t="s">
        <v>121</v>
      </c>
      <c r="AN214" s="1" t="s">
        <v>178</v>
      </c>
      <c r="AO214" s="1" t="s">
        <v>107</v>
      </c>
      <c r="AP214" s="1"/>
      <c r="AQ214" s="1" t="s">
        <v>80</v>
      </c>
      <c r="AR214" s="1" t="s">
        <v>99</v>
      </c>
      <c r="AS214" s="1" t="s">
        <v>100</v>
      </c>
      <c r="AT214" s="1" t="s">
        <v>101</v>
      </c>
      <c r="AU214" s="1" t="s">
        <v>102</v>
      </c>
      <c r="AV214" s="1"/>
      <c r="AW214" s="1" t="s">
        <v>102</v>
      </c>
      <c r="AX214" s="1"/>
    </row>
    <row r="215" spans="1:50" x14ac:dyDescent="0.25">
      <c r="A215" s="1">
        <v>214</v>
      </c>
      <c r="B215" s="1"/>
      <c r="C215" s="1"/>
      <c r="D215" s="1"/>
      <c r="E215" s="1"/>
      <c r="F215" s="1"/>
      <c r="G215" s="1"/>
      <c r="H215" s="1" t="s">
        <v>25</v>
      </c>
      <c r="I215" s="1"/>
      <c r="J215" s="1"/>
      <c r="K215" s="1"/>
      <c r="L215" s="1"/>
      <c r="M215" s="1"/>
      <c r="N215" s="1"/>
      <c r="P215" s="56">
        <f t="shared" si="54"/>
        <v>1</v>
      </c>
      <c r="Q215" s="5">
        <f t="shared" si="55"/>
        <v>3</v>
      </c>
      <c r="S215" s="56">
        <f t="shared" si="56"/>
        <v>0</v>
      </c>
      <c r="T215" s="56">
        <f t="shared" si="57"/>
        <v>0</v>
      </c>
      <c r="U215" s="56">
        <f t="shared" si="58"/>
        <v>0</v>
      </c>
      <c r="V215" s="90">
        <f t="shared" si="59"/>
        <v>0</v>
      </c>
      <c r="W215" s="90">
        <f t="shared" si="60"/>
        <v>0</v>
      </c>
      <c r="X215" s="90">
        <f t="shared" si="61"/>
        <v>0</v>
      </c>
      <c r="Y215" s="90">
        <f t="shared" si="62"/>
        <v>1</v>
      </c>
      <c r="Z215" s="90">
        <f t="shared" si="63"/>
        <v>0</v>
      </c>
      <c r="AA215" s="90">
        <f t="shared" si="64"/>
        <v>0</v>
      </c>
      <c r="AB215" s="90">
        <f t="shared" si="65"/>
        <v>0</v>
      </c>
      <c r="AC215" s="90">
        <f t="shared" si="66"/>
        <v>0</v>
      </c>
      <c r="AD215" s="90">
        <f t="shared" si="67"/>
        <v>0</v>
      </c>
      <c r="AE215" s="90">
        <f t="shared" si="68"/>
        <v>0</v>
      </c>
      <c r="AH215" s="56">
        <f t="shared" si="69"/>
        <v>1</v>
      </c>
      <c r="AI215" s="56">
        <f t="shared" si="70"/>
        <v>1</v>
      </c>
      <c r="AJ215" s="56" t="str">
        <f t="shared" si="71"/>
        <v>Correct</v>
      </c>
      <c r="AK215" s="1" t="s">
        <v>94</v>
      </c>
      <c r="AL215" s="1">
        <v>37</v>
      </c>
      <c r="AM215" s="1" t="s">
        <v>121</v>
      </c>
      <c r="AN215" s="1" t="s">
        <v>178</v>
      </c>
      <c r="AO215" s="1" t="s">
        <v>107</v>
      </c>
      <c r="AP215" s="1" t="s">
        <v>98</v>
      </c>
      <c r="AQ215" s="1"/>
      <c r="AR215" s="1" t="s">
        <v>99</v>
      </c>
      <c r="AS215" s="1" t="s">
        <v>120</v>
      </c>
      <c r="AT215" s="1" t="s">
        <v>101</v>
      </c>
      <c r="AU215" s="1" t="s">
        <v>102</v>
      </c>
      <c r="AV215" s="1"/>
      <c r="AW215" s="1" t="s">
        <v>102</v>
      </c>
      <c r="AX215" s="1"/>
    </row>
    <row r="216" spans="1:50" x14ac:dyDescent="0.25">
      <c r="A216" s="1">
        <v>215</v>
      </c>
      <c r="B216" s="1"/>
      <c r="C216" s="1" t="s">
        <v>20</v>
      </c>
      <c r="D216" s="1"/>
      <c r="E216" s="1"/>
      <c r="F216" s="1"/>
      <c r="G216" s="1"/>
      <c r="H216" s="1"/>
      <c r="I216" s="1"/>
      <c r="J216" s="1"/>
      <c r="K216" s="1"/>
      <c r="L216" s="1"/>
      <c r="M216" s="1"/>
      <c r="N216" s="1"/>
      <c r="P216" s="56">
        <f t="shared" si="54"/>
        <v>1</v>
      </c>
      <c r="Q216" s="5">
        <f t="shared" si="55"/>
        <v>3</v>
      </c>
      <c r="S216" s="56">
        <f t="shared" si="56"/>
        <v>0</v>
      </c>
      <c r="T216" s="56">
        <f t="shared" si="57"/>
        <v>1</v>
      </c>
      <c r="U216" s="56">
        <f t="shared" si="58"/>
        <v>0</v>
      </c>
      <c r="V216" s="90">
        <f t="shared" si="59"/>
        <v>0</v>
      </c>
      <c r="W216" s="90">
        <f t="shared" si="60"/>
        <v>0</v>
      </c>
      <c r="X216" s="90">
        <f t="shared" si="61"/>
        <v>0</v>
      </c>
      <c r="Y216" s="90">
        <f t="shared" si="62"/>
        <v>0</v>
      </c>
      <c r="Z216" s="90">
        <f t="shared" si="63"/>
        <v>0</v>
      </c>
      <c r="AA216" s="90">
        <f t="shared" si="64"/>
        <v>0</v>
      </c>
      <c r="AB216" s="90">
        <f t="shared" si="65"/>
        <v>0</v>
      </c>
      <c r="AC216" s="90">
        <f t="shared" si="66"/>
        <v>0</v>
      </c>
      <c r="AD216" s="90">
        <f t="shared" si="67"/>
        <v>0</v>
      </c>
      <c r="AE216" s="90">
        <f t="shared" si="68"/>
        <v>0</v>
      </c>
      <c r="AH216" s="56">
        <f t="shared" si="69"/>
        <v>1</v>
      </c>
      <c r="AI216" s="56">
        <f t="shared" si="70"/>
        <v>1</v>
      </c>
      <c r="AJ216" s="56" t="str">
        <f t="shared" si="71"/>
        <v>Correct</v>
      </c>
      <c r="AK216" s="1" t="s">
        <v>105</v>
      </c>
      <c r="AL216" s="1">
        <v>40</v>
      </c>
      <c r="AM216" s="1" t="s">
        <v>121</v>
      </c>
      <c r="AN216" s="1" t="s">
        <v>178</v>
      </c>
      <c r="AO216" s="1" t="s">
        <v>107</v>
      </c>
      <c r="AP216" s="1" t="s">
        <v>98</v>
      </c>
      <c r="AQ216" s="1" t="s">
        <v>80</v>
      </c>
      <c r="AR216" s="1" t="s">
        <v>99</v>
      </c>
      <c r="AS216" s="1" t="s">
        <v>100</v>
      </c>
      <c r="AT216" s="1" t="s">
        <v>101</v>
      </c>
      <c r="AU216" s="1" t="s">
        <v>102</v>
      </c>
      <c r="AV216" s="1"/>
      <c r="AW216" s="1" t="s">
        <v>102</v>
      </c>
      <c r="AX216" s="1"/>
    </row>
    <row r="217" spans="1:50" x14ac:dyDescent="0.25">
      <c r="A217" s="1">
        <v>216</v>
      </c>
      <c r="B217" s="1"/>
      <c r="C217" s="1" t="s">
        <v>20</v>
      </c>
      <c r="D217" s="1"/>
      <c r="E217" s="1"/>
      <c r="F217" s="1"/>
      <c r="G217" s="1"/>
      <c r="H217" s="1"/>
      <c r="I217" s="1"/>
      <c r="J217" s="1"/>
      <c r="K217" s="1"/>
      <c r="L217" s="1"/>
      <c r="M217" s="1"/>
      <c r="N217" s="1"/>
      <c r="P217" s="56">
        <f t="shared" si="54"/>
        <v>1</v>
      </c>
      <c r="Q217" s="5">
        <f t="shared" si="55"/>
        <v>3</v>
      </c>
      <c r="S217" s="56">
        <f t="shared" si="56"/>
        <v>0</v>
      </c>
      <c r="T217" s="56">
        <f t="shared" si="57"/>
        <v>1</v>
      </c>
      <c r="U217" s="56">
        <f t="shared" si="58"/>
        <v>0</v>
      </c>
      <c r="V217" s="90">
        <f t="shared" si="59"/>
        <v>0</v>
      </c>
      <c r="W217" s="90">
        <f t="shared" si="60"/>
        <v>0</v>
      </c>
      <c r="X217" s="90">
        <f t="shared" si="61"/>
        <v>0</v>
      </c>
      <c r="Y217" s="90">
        <f t="shared" si="62"/>
        <v>0</v>
      </c>
      <c r="Z217" s="90">
        <f t="shared" si="63"/>
        <v>0</v>
      </c>
      <c r="AA217" s="90">
        <f t="shared" si="64"/>
        <v>0</v>
      </c>
      <c r="AB217" s="90">
        <f t="shared" si="65"/>
        <v>0</v>
      </c>
      <c r="AC217" s="90">
        <f t="shared" si="66"/>
        <v>0</v>
      </c>
      <c r="AD217" s="90">
        <f t="shared" si="67"/>
        <v>0</v>
      </c>
      <c r="AE217" s="90">
        <f t="shared" si="68"/>
        <v>0</v>
      </c>
      <c r="AH217" s="56">
        <f t="shared" si="69"/>
        <v>1</v>
      </c>
      <c r="AI217" s="56">
        <f t="shared" si="70"/>
        <v>1</v>
      </c>
      <c r="AJ217" s="56" t="str">
        <f t="shared" si="71"/>
        <v>Correct</v>
      </c>
      <c r="AK217" s="1" t="s">
        <v>94</v>
      </c>
      <c r="AL217" s="1">
        <v>39</v>
      </c>
      <c r="AM217" s="1" t="s">
        <v>121</v>
      </c>
      <c r="AN217" s="1" t="s">
        <v>178</v>
      </c>
      <c r="AO217" s="1" t="s">
        <v>97</v>
      </c>
      <c r="AP217" s="1"/>
      <c r="AQ217" s="1" t="s">
        <v>80</v>
      </c>
      <c r="AR217" s="1" t="s">
        <v>99</v>
      </c>
      <c r="AS217" s="1" t="s">
        <v>120</v>
      </c>
      <c r="AT217" s="1" t="s">
        <v>135</v>
      </c>
      <c r="AU217" s="1"/>
      <c r="AV217" s="1"/>
      <c r="AW217" s="1"/>
      <c r="AX217" s="1"/>
    </row>
    <row r="218" spans="1:50" x14ac:dyDescent="0.25">
      <c r="A218" s="1">
        <v>217</v>
      </c>
      <c r="B218" s="1"/>
      <c r="C218" s="1"/>
      <c r="D218" s="1" t="s">
        <v>21</v>
      </c>
      <c r="E218" s="1"/>
      <c r="F218" s="1"/>
      <c r="G218" s="1"/>
      <c r="H218" s="1"/>
      <c r="I218" s="1"/>
      <c r="J218" s="1"/>
      <c r="K218" s="1"/>
      <c r="L218" s="1"/>
      <c r="M218" s="1" t="s">
        <v>29</v>
      </c>
      <c r="N218" s="1"/>
      <c r="P218" s="56">
        <f t="shared" si="54"/>
        <v>2</v>
      </c>
      <c r="Q218" s="5">
        <f t="shared" si="55"/>
        <v>1.5</v>
      </c>
      <c r="S218" s="56">
        <f t="shared" si="56"/>
        <v>0</v>
      </c>
      <c r="T218" s="56">
        <f t="shared" si="57"/>
        <v>0</v>
      </c>
      <c r="U218" s="56">
        <f t="shared" si="58"/>
        <v>1</v>
      </c>
      <c r="V218" s="90">
        <f t="shared" si="59"/>
        <v>0</v>
      </c>
      <c r="W218" s="90">
        <f t="shared" si="60"/>
        <v>0</v>
      </c>
      <c r="X218" s="90">
        <f t="shared" si="61"/>
        <v>0</v>
      </c>
      <c r="Y218" s="90">
        <f t="shared" si="62"/>
        <v>0</v>
      </c>
      <c r="Z218" s="90">
        <f t="shared" si="63"/>
        <v>0</v>
      </c>
      <c r="AA218" s="90">
        <f t="shared" si="64"/>
        <v>0</v>
      </c>
      <c r="AB218" s="90">
        <f t="shared" si="65"/>
        <v>0</v>
      </c>
      <c r="AC218" s="90">
        <f t="shared" si="66"/>
        <v>0</v>
      </c>
      <c r="AD218" s="90">
        <f t="shared" si="67"/>
        <v>1</v>
      </c>
      <c r="AE218" s="90">
        <f t="shared" si="68"/>
        <v>0</v>
      </c>
      <c r="AH218" s="56">
        <f t="shared" si="69"/>
        <v>2</v>
      </c>
      <c r="AI218" s="56">
        <f t="shared" si="70"/>
        <v>2</v>
      </c>
      <c r="AJ218" s="56" t="str">
        <f t="shared" si="71"/>
        <v>Correct</v>
      </c>
      <c r="AK218" s="1" t="s">
        <v>105</v>
      </c>
      <c r="AL218" s="1">
        <v>52</v>
      </c>
      <c r="AM218" s="1" t="s">
        <v>121</v>
      </c>
      <c r="AN218" s="1" t="s">
        <v>180</v>
      </c>
      <c r="AO218" s="1" t="s">
        <v>107</v>
      </c>
      <c r="AP218" s="1" t="s">
        <v>98</v>
      </c>
      <c r="AQ218" s="1" t="s">
        <v>80</v>
      </c>
      <c r="AR218" s="1" t="s">
        <v>126</v>
      </c>
      <c r="AS218" s="1" t="s">
        <v>100</v>
      </c>
      <c r="AT218" s="1" t="s">
        <v>101</v>
      </c>
      <c r="AU218" s="1" t="s">
        <v>102</v>
      </c>
      <c r="AV218" s="1"/>
      <c r="AW218" s="1" t="s">
        <v>102</v>
      </c>
      <c r="AX218" s="1"/>
    </row>
    <row r="219" spans="1:50" x14ac:dyDescent="0.25">
      <c r="A219" s="1">
        <v>218</v>
      </c>
      <c r="B219" s="1"/>
      <c r="C219" s="1" t="s">
        <v>20</v>
      </c>
      <c r="D219" s="1" t="s">
        <v>21</v>
      </c>
      <c r="E219" s="1"/>
      <c r="F219" s="1"/>
      <c r="G219" s="1"/>
      <c r="H219" s="1"/>
      <c r="I219" s="1" t="s">
        <v>267</v>
      </c>
      <c r="J219" s="1"/>
      <c r="K219" s="1"/>
      <c r="L219" s="1"/>
      <c r="M219" s="1"/>
      <c r="N219" s="1"/>
      <c r="P219" s="56">
        <f t="shared" si="54"/>
        <v>3</v>
      </c>
      <c r="Q219" s="5">
        <f t="shared" si="55"/>
        <v>1</v>
      </c>
      <c r="S219" s="56">
        <f t="shared" si="56"/>
        <v>0</v>
      </c>
      <c r="T219" s="56">
        <f t="shared" si="57"/>
        <v>1</v>
      </c>
      <c r="U219" s="56">
        <f t="shared" si="58"/>
        <v>1</v>
      </c>
      <c r="V219" s="90">
        <f t="shared" si="59"/>
        <v>0</v>
      </c>
      <c r="W219" s="90">
        <f t="shared" si="60"/>
        <v>0</v>
      </c>
      <c r="X219" s="90">
        <f t="shared" si="61"/>
        <v>0</v>
      </c>
      <c r="Y219" s="90">
        <f t="shared" si="62"/>
        <v>0</v>
      </c>
      <c r="Z219" s="90">
        <f t="shared" si="63"/>
        <v>1</v>
      </c>
      <c r="AA219" s="90">
        <f t="shared" si="64"/>
        <v>0</v>
      </c>
      <c r="AB219" s="90">
        <f t="shared" si="65"/>
        <v>0</v>
      </c>
      <c r="AC219" s="90">
        <f t="shared" si="66"/>
        <v>0</v>
      </c>
      <c r="AD219" s="90">
        <f t="shared" si="67"/>
        <v>0</v>
      </c>
      <c r="AE219" s="90">
        <f t="shared" si="68"/>
        <v>0</v>
      </c>
      <c r="AH219" s="56">
        <f t="shared" si="69"/>
        <v>3</v>
      </c>
      <c r="AI219" s="56">
        <f t="shared" si="70"/>
        <v>3</v>
      </c>
      <c r="AJ219" s="56" t="str">
        <f t="shared" si="71"/>
        <v>Correct</v>
      </c>
      <c r="AK219" s="1" t="s">
        <v>94</v>
      </c>
      <c r="AL219" s="1">
        <v>39</v>
      </c>
      <c r="AM219" s="1" t="s">
        <v>121</v>
      </c>
      <c r="AN219" s="1" t="s">
        <v>187</v>
      </c>
      <c r="AO219" s="1" t="s">
        <v>107</v>
      </c>
      <c r="AP219" s="1" t="s">
        <v>98</v>
      </c>
      <c r="AQ219" s="1" t="s">
        <v>80</v>
      </c>
      <c r="AR219" s="1" t="s">
        <v>114</v>
      </c>
      <c r="AS219" s="1" t="s">
        <v>100</v>
      </c>
      <c r="AT219" s="1" t="s">
        <v>101</v>
      </c>
      <c r="AU219" s="1" t="s">
        <v>102</v>
      </c>
      <c r="AV219" s="1"/>
      <c r="AW219" s="1" t="s">
        <v>102</v>
      </c>
      <c r="AX219" s="1"/>
    </row>
    <row r="220" spans="1:50" x14ac:dyDescent="0.25">
      <c r="A220" s="1">
        <v>219</v>
      </c>
      <c r="B220" s="1"/>
      <c r="C220" s="1" t="s">
        <v>20</v>
      </c>
      <c r="D220" s="1" t="s">
        <v>21</v>
      </c>
      <c r="E220" s="1"/>
      <c r="F220" s="1"/>
      <c r="G220" s="1"/>
      <c r="H220" s="1"/>
      <c r="I220" s="1" t="s">
        <v>267</v>
      </c>
      <c r="J220" s="1"/>
      <c r="K220" s="1"/>
      <c r="L220" s="1"/>
      <c r="M220" s="1"/>
      <c r="N220" s="1"/>
      <c r="P220" s="56">
        <f t="shared" si="54"/>
        <v>3</v>
      </c>
      <c r="Q220" s="5">
        <f t="shared" si="55"/>
        <v>1</v>
      </c>
      <c r="S220" s="56">
        <f t="shared" si="56"/>
        <v>0</v>
      </c>
      <c r="T220" s="56">
        <f t="shared" si="57"/>
        <v>1</v>
      </c>
      <c r="U220" s="56">
        <f t="shared" si="58"/>
        <v>1</v>
      </c>
      <c r="V220" s="90">
        <f t="shared" si="59"/>
        <v>0</v>
      </c>
      <c r="W220" s="90">
        <f t="shared" si="60"/>
        <v>0</v>
      </c>
      <c r="X220" s="90">
        <f t="shared" si="61"/>
        <v>0</v>
      </c>
      <c r="Y220" s="90">
        <f t="shared" si="62"/>
        <v>0</v>
      </c>
      <c r="Z220" s="90">
        <f t="shared" si="63"/>
        <v>1</v>
      </c>
      <c r="AA220" s="90">
        <f t="shared" si="64"/>
        <v>0</v>
      </c>
      <c r="AB220" s="90">
        <f t="shared" si="65"/>
        <v>0</v>
      </c>
      <c r="AC220" s="90">
        <f t="shared" si="66"/>
        <v>0</v>
      </c>
      <c r="AD220" s="90">
        <f t="shared" si="67"/>
        <v>0</v>
      </c>
      <c r="AE220" s="90">
        <f t="shared" si="68"/>
        <v>0</v>
      </c>
      <c r="AH220" s="56">
        <f t="shared" si="69"/>
        <v>3</v>
      </c>
      <c r="AI220" s="56">
        <f t="shared" si="70"/>
        <v>3</v>
      </c>
      <c r="AJ220" s="56" t="str">
        <f t="shared" si="71"/>
        <v>Correct</v>
      </c>
      <c r="AK220" s="1" t="s">
        <v>94</v>
      </c>
      <c r="AL220" s="1">
        <v>18</v>
      </c>
      <c r="AM220" s="1" t="s">
        <v>121</v>
      </c>
      <c r="AN220" s="1" t="s">
        <v>184</v>
      </c>
      <c r="AO220" s="1" t="s">
        <v>107</v>
      </c>
      <c r="AP220" s="1" t="s">
        <v>98</v>
      </c>
      <c r="AQ220" s="1"/>
      <c r="AR220" s="1" t="s">
        <v>99</v>
      </c>
      <c r="AS220" s="1" t="s">
        <v>103</v>
      </c>
      <c r="AT220" s="1" t="s">
        <v>135</v>
      </c>
      <c r="AU220" s="1" t="s">
        <v>102</v>
      </c>
      <c r="AV220" s="1"/>
      <c r="AW220" s="1" t="s">
        <v>102</v>
      </c>
      <c r="AX220" s="1"/>
    </row>
    <row r="221" spans="1:50" x14ac:dyDescent="0.25">
      <c r="A221" s="1">
        <v>220</v>
      </c>
      <c r="B221" s="1"/>
      <c r="C221" s="1"/>
      <c r="D221" s="1"/>
      <c r="E221" s="1"/>
      <c r="F221" s="1"/>
      <c r="G221" s="1"/>
      <c r="H221" s="1"/>
      <c r="I221" s="1" t="s">
        <v>267</v>
      </c>
      <c r="J221" s="1"/>
      <c r="K221" s="1"/>
      <c r="L221" s="1"/>
      <c r="M221" s="1"/>
      <c r="N221" s="1"/>
      <c r="P221" s="56">
        <f t="shared" si="54"/>
        <v>1</v>
      </c>
      <c r="Q221" s="5">
        <f t="shared" si="55"/>
        <v>3</v>
      </c>
      <c r="S221" s="56">
        <f t="shared" si="56"/>
        <v>0</v>
      </c>
      <c r="T221" s="56">
        <f t="shared" si="57"/>
        <v>0</v>
      </c>
      <c r="U221" s="56">
        <f t="shared" si="58"/>
        <v>0</v>
      </c>
      <c r="V221" s="90">
        <f t="shared" si="59"/>
        <v>0</v>
      </c>
      <c r="W221" s="90">
        <f t="shared" si="60"/>
        <v>0</v>
      </c>
      <c r="X221" s="90">
        <f t="shared" si="61"/>
        <v>0</v>
      </c>
      <c r="Y221" s="90">
        <f t="shared" si="62"/>
        <v>0</v>
      </c>
      <c r="Z221" s="90">
        <f t="shared" si="63"/>
        <v>1</v>
      </c>
      <c r="AA221" s="90">
        <f t="shared" si="64"/>
        <v>0</v>
      </c>
      <c r="AB221" s="90">
        <f t="shared" si="65"/>
        <v>0</v>
      </c>
      <c r="AC221" s="90">
        <f t="shared" si="66"/>
        <v>0</v>
      </c>
      <c r="AD221" s="90">
        <f t="shared" si="67"/>
        <v>0</v>
      </c>
      <c r="AE221" s="90">
        <f t="shared" si="68"/>
        <v>0</v>
      </c>
      <c r="AH221" s="56">
        <f t="shared" si="69"/>
        <v>1</v>
      </c>
      <c r="AI221" s="56">
        <f t="shared" si="70"/>
        <v>1</v>
      </c>
      <c r="AJ221" s="56" t="str">
        <f t="shared" si="71"/>
        <v>Correct</v>
      </c>
      <c r="AK221" s="1" t="s">
        <v>94</v>
      </c>
      <c r="AL221" s="1">
        <v>47</v>
      </c>
      <c r="AM221" s="1" t="s">
        <v>121</v>
      </c>
      <c r="AN221" s="1" t="s">
        <v>184</v>
      </c>
      <c r="AO221" s="1" t="s">
        <v>107</v>
      </c>
      <c r="AP221" s="1" t="s">
        <v>98</v>
      </c>
      <c r="AQ221" s="1" t="s">
        <v>80</v>
      </c>
      <c r="AR221" s="1" t="s">
        <v>126</v>
      </c>
      <c r="AS221" s="1" t="s">
        <v>110</v>
      </c>
      <c r="AT221" s="1" t="s">
        <v>101</v>
      </c>
      <c r="AU221" s="1" t="s">
        <v>102</v>
      </c>
      <c r="AV221" s="1"/>
      <c r="AW221" s="1" t="s">
        <v>102</v>
      </c>
      <c r="AX221" s="1"/>
    </row>
    <row r="222" spans="1:50" x14ac:dyDescent="0.25">
      <c r="A222" s="1">
        <v>221</v>
      </c>
      <c r="B222" s="1"/>
      <c r="C222" s="1"/>
      <c r="D222" s="1"/>
      <c r="E222" s="1"/>
      <c r="F222" s="1"/>
      <c r="G222" s="1"/>
      <c r="H222" s="1"/>
      <c r="I222" s="1"/>
      <c r="J222" s="1"/>
      <c r="K222" s="1"/>
      <c r="L222" s="1"/>
      <c r="M222" s="1"/>
      <c r="N222" s="1"/>
      <c r="P222" s="56">
        <f t="shared" si="54"/>
        <v>0</v>
      </c>
      <c r="Q222" s="5" t="e">
        <f t="shared" si="55"/>
        <v>#DIV/0!</v>
      </c>
      <c r="S222" s="56">
        <f t="shared" si="56"/>
        <v>0</v>
      </c>
      <c r="T222" s="56">
        <f t="shared" si="57"/>
        <v>0</v>
      </c>
      <c r="U222" s="56">
        <f t="shared" si="58"/>
        <v>0</v>
      </c>
      <c r="V222" s="90">
        <f t="shared" si="59"/>
        <v>0</v>
      </c>
      <c r="W222" s="90">
        <f t="shared" si="60"/>
        <v>0</v>
      </c>
      <c r="X222" s="90">
        <f t="shared" si="61"/>
        <v>0</v>
      </c>
      <c r="Y222" s="90">
        <f t="shared" si="62"/>
        <v>0</v>
      </c>
      <c r="Z222" s="90">
        <f t="shared" si="63"/>
        <v>0</v>
      </c>
      <c r="AA222" s="90">
        <f t="shared" si="64"/>
        <v>0</v>
      </c>
      <c r="AB222" s="90">
        <f t="shared" si="65"/>
        <v>0</v>
      </c>
      <c r="AC222" s="90">
        <f t="shared" si="66"/>
        <v>0</v>
      </c>
      <c r="AD222" s="90">
        <f t="shared" si="67"/>
        <v>0</v>
      </c>
      <c r="AE222" s="90">
        <f t="shared" si="68"/>
        <v>0</v>
      </c>
      <c r="AH222" s="56">
        <f t="shared" si="69"/>
        <v>0</v>
      </c>
      <c r="AI222" s="56">
        <f t="shared" si="70"/>
        <v>0</v>
      </c>
      <c r="AJ222" s="56" t="str">
        <f t="shared" si="71"/>
        <v>Correct</v>
      </c>
      <c r="AK222" s="1" t="s">
        <v>105</v>
      </c>
      <c r="AL222" s="1">
        <v>47</v>
      </c>
      <c r="AM222" s="1" t="s">
        <v>121</v>
      </c>
      <c r="AN222" s="1" t="s">
        <v>188</v>
      </c>
      <c r="AO222" s="1" t="s">
        <v>107</v>
      </c>
      <c r="AP222" s="1" t="s">
        <v>98</v>
      </c>
      <c r="AQ222" s="1" t="s">
        <v>80</v>
      </c>
      <c r="AR222" s="1" t="s">
        <v>126</v>
      </c>
      <c r="AS222" s="1" t="s">
        <v>100</v>
      </c>
      <c r="AT222" s="1" t="s">
        <v>101</v>
      </c>
      <c r="AU222" s="1" t="s">
        <v>102</v>
      </c>
      <c r="AV222" s="1"/>
      <c r="AW222" s="1" t="s">
        <v>102</v>
      </c>
      <c r="AX222" s="1"/>
    </row>
    <row r="223" spans="1:50" x14ac:dyDescent="0.25">
      <c r="A223" s="1">
        <v>222</v>
      </c>
      <c r="B223" s="1"/>
      <c r="C223" s="1"/>
      <c r="D223" s="1" t="s">
        <v>21</v>
      </c>
      <c r="E223" s="1"/>
      <c r="F223" s="1"/>
      <c r="G223" s="1"/>
      <c r="H223" s="1"/>
      <c r="I223" s="1"/>
      <c r="J223" s="1"/>
      <c r="K223" s="1"/>
      <c r="L223" s="1"/>
      <c r="M223" s="1"/>
      <c r="N223" s="1"/>
      <c r="P223" s="56">
        <f t="shared" si="54"/>
        <v>1</v>
      </c>
      <c r="Q223" s="5">
        <f t="shared" si="55"/>
        <v>3</v>
      </c>
      <c r="S223" s="56">
        <f t="shared" si="56"/>
        <v>0</v>
      </c>
      <c r="T223" s="56">
        <f t="shared" si="57"/>
        <v>0</v>
      </c>
      <c r="U223" s="56">
        <f t="shared" si="58"/>
        <v>1</v>
      </c>
      <c r="V223" s="90">
        <f t="shared" si="59"/>
        <v>0</v>
      </c>
      <c r="W223" s="90">
        <f t="shared" si="60"/>
        <v>0</v>
      </c>
      <c r="X223" s="90">
        <f t="shared" si="61"/>
        <v>0</v>
      </c>
      <c r="Y223" s="90">
        <f t="shared" si="62"/>
        <v>0</v>
      </c>
      <c r="Z223" s="90">
        <f t="shared" si="63"/>
        <v>0</v>
      </c>
      <c r="AA223" s="90">
        <f t="shared" si="64"/>
        <v>0</v>
      </c>
      <c r="AB223" s="90">
        <f t="shared" si="65"/>
        <v>0</v>
      </c>
      <c r="AC223" s="90">
        <f t="shared" si="66"/>
        <v>0</v>
      </c>
      <c r="AD223" s="90">
        <f t="shared" si="67"/>
        <v>0</v>
      </c>
      <c r="AE223" s="90">
        <f t="shared" si="68"/>
        <v>0</v>
      </c>
      <c r="AH223" s="56">
        <f t="shared" si="69"/>
        <v>1</v>
      </c>
      <c r="AI223" s="56">
        <f t="shared" si="70"/>
        <v>1</v>
      </c>
      <c r="AJ223" s="56" t="str">
        <f t="shared" si="71"/>
        <v>Correct</v>
      </c>
      <c r="AK223" s="1" t="s">
        <v>105</v>
      </c>
      <c r="AL223" s="1">
        <v>47</v>
      </c>
      <c r="AM223" s="1" t="s">
        <v>121</v>
      </c>
      <c r="AN223" s="1" t="s">
        <v>184</v>
      </c>
      <c r="AO223" s="1" t="s">
        <v>107</v>
      </c>
      <c r="AP223" s="1" t="s">
        <v>98</v>
      </c>
      <c r="AQ223" s="1" t="s">
        <v>80</v>
      </c>
      <c r="AR223" s="1" t="s">
        <v>126</v>
      </c>
      <c r="AS223" s="1" t="s">
        <v>100</v>
      </c>
      <c r="AT223" s="1" t="s">
        <v>101</v>
      </c>
      <c r="AU223" s="1" t="s">
        <v>102</v>
      </c>
      <c r="AV223" s="1"/>
      <c r="AW223" s="1" t="s">
        <v>102</v>
      </c>
      <c r="AX223" s="1"/>
    </row>
    <row r="224" spans="1:50" x14ac:dyDescent="0.25">
      <c r="A224" s="1">
        <v>223</v>
      </c>
      <c r="B224" s="1"/>
      <c r="C224" s="1" t="s">
        <v>20</v>
      </c>
      <c r="D224" s="1"/>
      <c r="E224" s="1" t="s">
        <v>22</v>
      </c>
      <c r="F224" s="1"/>
      <c r="G224" s="1"/>
      <c r="H224" s="1"/>
      <c r="I224" s="1" t="s">
        <v>267</v>
      </c>
      <c r="J224" s="1"/>
      <c r="K224" s="1"/>
      <c r="L224" s="1"/>
      <c r="M224" s="1"/>
      <c r="N224" s="1"/>
      <c r="P224" s="56">
        <f t="shared" si="54"/>
        <v>3</v>
      </c>
      <c r="Q224" s="5">
        <f t="shared" si="55"/>
        <v>1</v>
      </c>
      <c r="S224" s="56">
        <f t="shared" si="56"/>
        <v>0</v>
      </c>
      <c r="T224" s="56">
        <f t="shared" si="57"/>
        <v>1</v>
      </c>
      <c r="U224" s="56">
        <f t="shared" si="58"/>
        <v>0</v>
      </c>
      <c r="V224" s="90">
        <f t="shared" si="59"/>
        <v>1</v>
      </c>
      <c r="W224" s="90">
        <f t="shared" si="60"/>
        <v>0</v>
      </c>
      <c r="X224" s="90">
        <f t="shared" si="61"/>
        <v>0</v>
      </c>
      <c r="Y224" s="90">
        <f t="shared" si="62"/>
        <v>0</v>
      </c>
      <c r="Z224" s="90">
        <f t="shared" si="63"/>
        <v>1</v>
      </c>
      <c r="AA224" s="90">
        <f t="shared" si="64"/>
        <v>0</v>
      </c>
      <c r="AB224" s="90">
        <f t="shared" si="65"/>
        <v>0</v>
      </c>
      <c r="AC224" s="90">
        <f t="shared" si="66"/>
        <v>0</v>
      </c>
      <c r="AD224" s="90">
        <f t="shared" si="67"/>
        <v>0</v>
      </c>
      <c r="AE224" s="90">
        <f t="shared" si="68"/>
        <v>0</v>
      </c>
      <c r="AH224" s="56">
        <f t="shared" si="69"/>
        <v>3</v>
      </c>
      <c r="AI224" s="56">
        <f t="shared" si="70"/>
        <v>3</v>
      </c>
      <c r="AJ224" s="56" t="str">
        <f t="shared" si="71"/>
        <v>Correct</v>
      </c>
      <c r="AK224" s="1" t="s">
        <v>94</v>
      </c>
      <c r="AL224" s="1">
        <v>35</v>
      </c>
      <c r="AM224" s="1" t="s">
        <v>121</v>
      </c>
      <c r="AN224" s="1" t="s">
        <v>184</v>
      </c>
      <c r="AO224" s="1" t="s">
        <v>107</v>
      </c>
      <c r="AP224" s="1" t="s">
        <v>98</v>
      </c>
      <c r="AQ224" s="1" t="s">
        <v>80</v>
      </c>
      <c r="AR224" s="1" t="s">
        <v>126</v>
      </c>
      <c r="AS224" s="1" t="s">
        <v>100</v>
      </c>
      <c r="AT224" s="1" t="s">
        <v>101</v>
      </c>
      <c r="AU224" s="1" t="s">
        <v>102</v>
      </c>
      <c r="AV224" s="1"/>
      <c r="AW224" s="1" t="s">
        <v>102</v>
      </c>
      <c r="AX224" s="1"/>
    </row>
    <row r="225" spans="1:50" x14ac:dyDescent="0.25">
      <c r="A225" s="1">
        <v>224</v>
      </c>
      <c r="B225" s="1"/>
      <c r="C225" s="1"/>
      <c r="D225" s="1"/>
      <c r="E225" s="1"/>
      <c r="F225" s="1"/>
      <c r="G225" s="1"/>
      <c r="H225" s="1"/>
      <c r="I225" s="1" t="s">
        <v>267</v>
      </c>
      <c r="J225" s="1" t="s">
        <v>26</v>
      </c>
      <c r="K225" s="1"/>
      <c r="L225" s="1"/>
      <c r="M225" s="1"/>
      <c r="N225" s="1" t="s">
        <v>30</v>
      </c>
      <c r="P225" s="56">
        <f t="shared" si="54"/>
        <v>3</v>
      </c>
      <c r="Q225" s="5">
        <f t="shared" si="55"/>
        <v>1</v>
      </c>
      <c r="S225" s="56">
        <f t="shared" si="56"/>
        <v>0</v>
      </c>
      <c r="T225" s="56">
        <f t="shared" si="57"/>
        <v>0</v>
      </c>
      <c r="U225" s="56">
        <f t="shared" si="58"/>
        <v>0</v>
      </c>
      <c r="V225" s="90">
        <f t="shared" si="59"/>
        <v>0</v>
      </c>
      <c r="W225" s="90">
        <f t="shared" si="60"/>
        <v>0</v>
      </c>
      <c r="X225" s="90">
        <f t="shared" si="61"/>
        <v>0</v>
      </c>
      <c r="Y225" s="90">
        <f t="shared" si="62"/>
        <v>0</v>
      </c>
      <c r="Z225" s="90">
        <f t="shared" si="63"/>
        <v>1</v>
      </c>
      <c r="AA225" s="90">
        <f t="shared" si="64"/>
        <v>1</v>
      </c>
      <c r="AB225" s="90">
        <f t="shared" si="65"/>
        <v>0</v>
      </c>
      <c r="AC225" s="90">
        <f t="shared" si="66"/>
        <v>0</v>
      </c>
      <c r="AD225" s="90">
        <f t="shared" si="67"/>
        <v>0</v>
      </c>
      <c r="AE225" s="90">
        <f t="shared" si="68"/>
        <v>1</v>
      </c>
      <c r="AH225" s="56">
        <f t="shared" si="69"/>
        <v>3</v>
      </c>
      <c r="AI225" s="56">
        <f t="shared" si="70"/>
        <v>3</v>
      </c>
      <c r="AJ225" s="56" t="str">
        <f t="shared" si="71"/>
        <v>Correct</v>
      </c>
      <c r="AK225" s="1" t="s">
        <v>94</v>
      </c>
      <c r="AL225" s="1">
        <v>18</v>
      </c>
      <c r="AM225" s="1" t="s">
        <v>121</v>
      </c>
      <c r="AN225" s="1" t="s">
        <v>178</v>
      </c>
      <c r="AO225" s="1" t="s">
        <v>107</v>
      </c>
      <c r="AP225" s="1" t="s">
        <v>98</v>
      </c>
      <c r="AQ225" s="1" t="s">
        <v>80</v>
      </c>
      <c r="AR225" s="1" t="s">
        <v>126</v>
      </c>
      <c r="AS225" s="1" t="s">
        <v>133</v>
      </c>
      <c r="AT225" s="1" t="s">
        <v>136</v>
      </c>
      <c r="AU225" s="1" t="s">
        <v>102</v>
      </c>
      <c r="AV225" s="1"/>
      <c r="AW225" s="1" t="s">
        <v>102</v>
      </c>
      <c r="AX225" s="1"/>
    </row>
    <row r="226" spans="1:50" x14ac:dyDescent="0.25">
      <c r="A226" s="1">
        <v>225</v>
      </c>
      <c r="B226" s="1"/>
      <c r="C226" s="1"/>
      <c r="D226" s="1"/>
      <c r="E226" s="1"/>
      <c r="F226" s="1" t="s">
        <v>23</v>
      </c>
      <c r="G226" s="1"/>
      <c r="H226" s="1"/>
      <c r="I226" s="1" t="s">
        <v>267</v>
      </c>
      <c r="J226" s="1"/>
      <c r="K226" s="1" t="s">
        <v>27</v>
      </c>
      <c r="L226" s="1"/>
      <c r="M226" s="1"/>
      <c r="N226" s="1"/>
      <c r="P226" s="56">
        <f t="shared" si="54"/>
        <v>3</v>
      </c>
      <c r="Q226" s="5">
        <f t="shared" si="55"/>
        <v>1</v>
      </c>
      <c r="S226" s="56">
        <f t="shared" si="56"/>
        <v>0</v>
      </c>
      <c r="T226" s="56">
        <f t="shared" si="57"/>
        <v>0</v>
      </c>
      <c r="U226" s="56">
        <f t="shared" si="58"/>
        <v>0</v>
      </c>
      <c r="V226" s="90">
        <f t="shared" si="59"/>
        <v>0</v>
      </c>
      <c r="W226" s="90">
        <f t="shared" si="60"/>
        <v>1</v>
      </c>
      <c r="X226" s="90">
        <f t="shared" si="61"/>
        <v>0</v>
      </c>
      <c r="Y226" s="90">
        <f t="shared" si="62"/>
        <v>0</v>
      </c>
      <c r="Z226" s="90">
        <f t="shared" si="63"/>
        <v>1</v>
      </c>
      <c r="AA226" s="90">
        <f t="shared" si="64"/>
        <v>0</v>
      </c>
      <c r="AB226" s="90">
        <f t="shared" si="65"/>
        <v>1</v>
      </c>
      <c r="AC226" s="90">
        <f t="shared" si="66"/>
        <v>0</v>
      </c>
      <c r="AD226" s="90">
        <f t="shared" si="67"/>
        <v>0</v>
      </c>
      <c r="AE226" s="90">
        <f t="shared" si="68"/>
        <v>0</v>
      </c>
      <c r="AH226" s="56">
        <f t="shared" si="69"/>
        <v>3</v>
      </c>
      <c r="AI226" s="56">
        <f t="shared" si="70"/>
        <v>3</v>
      </c>
      <c r="AJ226" s="56" t="str">
        <f t="shared" si="71"/>
        <v>Correct</v>
      </c>
      <c r="AK226" s="1" t="s">
        <v>94</v>
      </c>
      <c r="AL226" s="1">
        <v>47</v>
      </c>
      <c r="AM226" s="1" t="s">
        <v>121</v>
      </c>
      <c r="AN226" s="1" t="s">
        <v>185</v>
      </c>
      <c r="AO226" s="1" t="s">
        <v>107</v>
      </c>
      <c r="AP226" s="1" t="s">
        <v>98</v>
      </c>
      <c r="AQ226" s="1" t="s">
        <v>80</v>
      </c>
      <c r="AR226" s="1" t="s">
        <v>112</v>
      </c>
      <c r="AS226" s="1" t="s">
        <v>120</v>
      </c>
      <c r="AT226" s="1" t="s">
        <v>101</v>
      </c>
      <c r="AU226" s="1" t="s">
        <v>102</v>
      </c>
      <c r="AV226" s="1"/>
      <c r="AW226" s="1" t="s">
        <v>102</v>
      </c>
      <c r="AX226" s="1"/>
    </row>
    <row r="227" spans="1:50" x14ac:dyDescent="0.25">
      <c r="A227" s="1">
        <v>226</v>
      </c>
      <c r="B227" s="1"/>
      <c r="C227" s="1"/>
      <c r="D227" s="1"/>
      <c r="E227" s="1"/>
      <c r="F227" s="1"/>
      <c r="G227" s="1"/>
      <c r="H227" s="1"/>
      <c r="I227" s="1" t="s">
        <v>267</v>
      </c>
      <c r="J227" s="1" t="s">
        <v>26</v>
      </c>
      <c r="K227" s="1"/>
      <c r="L227" s="1"/>
      <c r="M227" s="1"/>
      <c r="N227" s="1" t="s">
        <v>30</v>
      </c>
      <c r="P227" s="56">
        <f t="shared" si="54"/>
        <v>3</v>
      </c>
      <c r="Q227" s="5">
        <f t="shared" si="55"/>
        <v>1</v>
      </c>
      <c r="S227" s="56">
        <f t="shared" si="56"/>
        <v>0</v>
      </c>
      <c r="T227" s="56">
        <f t="shared" si="57"/>
        <v>0</v>
      </c>
      <c r="U227" s="56">
        <f t="shared" si="58"/>
        <v>0</v>
      </c>
      <c r="V227" s="90">
        <f t="shared" si="59"/>
        <v>0</v>
      </c>
      <c r="W227" s="90">
        <f t="shared" si="60"/>
        <v>0</v>
      </c>
      <c r="X227" s="90">
        <f t="shared" si="61"/>
        <v>0</v>
      </c>
      <c r="Y227" s="90">
        <f t="shared" si="62"/>
        <v>0</v>
      </c>
      <c r="Z227" s="90">
        <f t="shared" si="63"/>
        <v>1</v>
      </c>
      <c r="AA227" s="90">
        <f t="shared" si="64"/>
        <v>1</v>
      </c>
      <c r="AB227" s="90">
        <f t="shared" si="65"/>
        <v>0</v>
      </c>
      <c r="AC227" s="90">
        <f t="shared" si="66"/>
        <v>0</v>
      </c>
      <c r="AD227" s="90">
        <f t="shared" si="67"/>
        <v>0</v>
      </c>
      <c r="AE227" s="90">
        <f t="shared" si="68"/>
        <v>1</v>
      </c>
      <c r="AH227" s="56">
        <f t="shared" si="69"/>
        <v>3</v>
      </c>
      <c r="AI227" s="56">
        <f t="shared" si="70"/>
        <v>3</v>
      </c>
      <c r="AJ227" s="56" t="str">
        <f t="shared" si="71"/>
        <v>Correct</v>
      </c>
      <c r="AK227" s="1" t="s">
        <v>94</v>
      </c>
      <c r="AL227" s="1">
        <v>37</v>
      </c>
      <c r="AM227" s="1" t="s">
        <v>121</v>
      </c>
      <c r="AN227" s="1" t="s">
        <v>178</v>
      </c>
      <c r="AO227" s="1" t="s">
        <v>107</v>
      </c>
      <c r="AP227" s="1" t="s">
        <v>98</v>
      </c>
      <c r="AQ227" s="1" t="s">
        <v>80</v>
      </c>
      <c r="AR227" s="1" t="s">
        <v>114</v>
      </c>
      <c r="AS227" s="1" t="s">
        <v>100</v>
      </c>
      <c r="AT227" s="1" t="s">
        <v>101</v>
      </c>
      <c r="AU227" s="1" t="s">
        <v>102</v>
      </c>
      <c r="AV227" s="1"/>
      <c r="AW227" s="1" t="s">
        <v>102</v>
      </c>
      <c r="AX227" s="1"/>
    </row>
    <row r="228" spans="1:50" x14ac:dyDescent="0.25">
      <c r="A228" s="1">
        <v>227</v>
      </c>
      <c r="B228" s="1" t="s">
        <v>19</v>
      </c>
      <c r="C228" s="1"/>
      <c r="D228" s="1" t="s">
        <v>21</v>
      </c>
      <c r="E228" s="1"/>
      <c r="F228" s="1"/>
      <c r="G228" s="1"/>
      <c r="H228" s="1"/>
      <c r="I228" s="1"/>
      <c r="J228" s="1"/>
      <c r="K228" s="1" t="s">
        <v>27</v>
      </c>
      <c r="L228" s="1"/>
      <c r="M228" s="1"/>
      <c r="N228" s="1"/>
      <c r="P228" s="56">
        <f t="shared" si="54"/>
        <v>3</v>
      </c>
      <c r="Q228" s="5">
        <f t="shared" si="55"/>
        <v>1</v>
      </c>
      <c r="S228" s="56">
        <f t="shared" si="56"/>
        <v>1</v>
      </c>
      <c r="T228" s="56">
        <f t="shared" si="57"/>
        <v>0</v>
      </c>
      <c r="U228" s="56">
        <f t="shared" si="58"/>
        <v>1</v>
      </c>
      <c r="V228" s="90">
        <f t="shared" si="59"/>
        <v>0</v>
      </c>
      <c r="W228" s="90">
        <f t="shared" si="60"/>
        <v>0</v>
      </c>
      <c r="X228" s="90">
        <f t="shared" si="61"/>
        <v>0</v>
      </c>
      <c r="Y228" s="90">
        <f t="shared" si="62"/>
        <v>0</v>
      </c>
      <c r="Z228" s="90">
        <f t="shared" si="63"/>
        <v>0</v>
      </c>
      <c r="AA228" s="90">
        <f t="shared" si="64"/>
        <v>0</v>
      </c>
      <c r="AB228" s="90">
        <f t="shared" si="65"/>
        <v>1</v>
      </c>
      <c r="AC228" s="90">
        <f t="shared" si="66"/>
        <v>0</v>
      </c>
      <c r="AD228" s="90">
        <f t="shared" si="67"/>
        <v>0</v>
      </c>
      <c r="AE228" s="90">
        <f t="shared" si="68"/>
        <v>0</v>
      </c>
      <c r="AH228" s="56">
        <f t="shared" si="69"/>
        <v>3</v>
      </c>
      <c r="AI228" s="56">
        <f t="shared" si="70"/>
        <v>3</v>
      </c>
      <c r="AJ228" s="56" t="str">
        <f t="shared" si="71"/>
        <v>Correct</v>
      </c>
      <c r="AK228" s="1" t="s">
        <v>105</v>
      </c>
      <c r="AL228" s="1">
        <v>23</v>
      </c>
      <c r="AM228" s="1" t="s">
        <v>121</v>
      </c>
      <c r="AN228" s="1" t="s">
        <v>185</v>
      </c>
      <c r="AO228" s="1" t="s">
        <v>107</v>
      </c>
      <c r="AP228" s="1" t="s">
        <v>98</v>
      </c>
      <c r="AQ228" s="1" t="s">
        <v>80</v>
      </c>
      <c r="AR228" s="1" t="s">
        <v>112</v>
      </c>
      <c r="AS228" s="1" t="s">
        <v>110</v>
      </c>
      <c r="AT228" s="1" t="s">
        <v>136</v>
      </c>
      <c r="AU228" s="1" t="s">
        <v>102</v>
      </c>
      <c r="AV228" s="1"/>
      <c r="AW228" s="1" t="s">
        <v>102</v>
      </c>
      <c r="AX228" s="1"/>
    </row>
    <row r="229" spans="1:50" x14ac:dyDescent="0.25">
      <c r="A229" s="1">
        <v>228</v>
      </c>
      <c r="B229" s="1"/>
      <c r="C229" s="1"/>
      <c r="D229" s="1"/>
      <c r="E229" s="1" t="s">
        <v>22</v>
      </c>
      <c r="F229" s="1"/>
      <c r="G229" s="1"/>
      <c r="H229" s="1"/>
      <c r="I229" s="1"/>
      <c r="J229" s="1" t="s">
        <v>26</v>
      </c>
      <c r="K229" s="1"/>
      <c r="L229" s="1"/>
      <c r="M229" s="1" t="s">
        <v>29</v>
      </c>
      <c r="N229" s="1"/>
      <c r="P229" s="56">
        <f t="shared" si="54"/>
        <v>3</v>
      </c>
      <c r="Q229" s="5">
        <f t="shared" si="55"/>
        <v>1</v>
      </c>
      <c r="S229" s="56">
        <f t="shared" si="56"/>
        <v>0</v>
      </c>
      <c r="T229" s="56">
        <f t="shared" si="57"/>
        <v>0</v>
      </c>
      <c r="U229" s="56">
        <f t="shared" si="58"/>
        <v>0</v>
      </c>
      <c r="V229" s="90">
        <f t="shared" si="59"/>
        <v>1</v>
      </c>
      <c r="W229" s="90">
        <f t="shared" si="60"/>
        <v>0</v>
      </c>
      <c r="X229" s="90">
        <f t="shared" si="61"/>
        <v>0</v>
      </c>
      <c r="Y229" s="90">
        <f t="shared" si="62"/>
        <v>0</v>
      </c>
      <c r="Z229" s="90">
        <f t="shared" si="63"/>
        <v>0</v>
      </c>
      <c r="AA229" s="90">
        <f t="shared" si="64"/>
        <v>1</v>
      </c>
      <c r="AB229" s="90">
        <f t="shared" si="65"/>
        <v>0</v>
      </c>
      <c r="AC229" s="90">
        <f t="shared" si="66"/>
        <v>0</v>
      </c>
      <c r="AD229" s="90">
        <f t="shared" si="67"/>
        <v>1</v>
      </c>
      <c r="AE229" s="90">
        <f t="shared" si="68"/>
        <v>0</v>
      </c>
      <c r="AH229" s="56">
        <f t="shared" si="69"/>
        <v>3</v>
      </c>
      <c r="AI229" s="56">
        <f t="shared" si="70"/>
        <v>3</v>
      </c>
      <c r="AJ229" s="56" t="str">
        <f t="shared" si="71"/>
        <v>Correct</v>
      </c>
      <c r="AK229" s="1" t="s">
        <v>94</v>
      </c>
      <c r="AL229" s="1"/>
      <c r="AM229" s="1" t="s">
        <v>121</v>
      </c>
      <c r="AN229" s="1" t="s">
        <v>178</v>
      </c>
      <c r="AO229" s="1"/>
      <c r="AP229" s="1"/>
      <c r="AQ229" s="1" t="s">
        <v>80</v>
      </c>
      <c r="AR229" s="1"/>
      <c r="AS229" s="1" t="s">
        <v>137</v>
      </c>
      <c r="AT229" s="1" t="s">
        <v>101</v>
      </c>
      <c r="AU229" s="1" t="s">
        <v>102</v>
      </c>
      <c r="AV229" s="1"/>
      <c r="AW229" s="1" t="s">
        <v>102</v>
      </c>
      <c r="AX229" s="1"/>
    </row>
    <row r="230" spans="1:50" x14ac:dyDescent="0.25">
      <c r="A230" s="1">
        <v>229</v>
      </c>
      <c r="B230" s="1"/>
      <c r="C230" s="1" t="s">
        <v>20</v>
      </c>
      <c r="D230" s="1"/>
      <c r="E230" s="1" t="s">
        <v>22</v>
      </c>
      <c r="F230" s="1"/>
      <c r="G230" s="1"/>
      <c r="H230" s="1"/>
      <c r="I230" s="1"/>
      <c r="J230" s="1"/>
      <c r="K230" s="1"/>
      <c r="L230" s="1" t="s">
        <v>28</v>
      </c>
      <c r="M230" s="1"/>
      <c r="N230" s="1"/>
      <c r="P230" s="56">
        <f t="shared" si="54"/>
        <v>3</v>
      </c>
      <c r="Q230" s="5">
        <f t="shared" si="55"/>
        <v>1</v>
      </c>
      <c r="S230" s="56">
        <f t="shared" si="56"/>
        <v>0</v>
      </c>
      <c r="T230" s="56">
        <f t="shared" si="57"/>
        <v>1</v>
      </c>
      <c r="U230" s="56">
        <f t="shared" si="58"/>
        <v>0</v>
      </c>
      <c r="V230" s="90">
        <f t="shared" si="59"/>
        <v>1</v>
      </c>
      <c r="W230" s="90">
        <f t="shared" si="60"/>
        <v>0</v>
      </c>
      <c r="X230" s="90">
        <f t="shared" si="61"/>
        <v>0</v>
      </c>
      <c r="Y230" s="90">
        <f t="shared" si="62"/>
        <v>0</v>
      </c>
      <c r="Z230" s="90">
        <f t="shared" si="63"/>
        <v>0</v>
      </c>
      <c r="AA230" s="90">
        <f t="shared" si="64"/>
        <v>0</v>
      </c>
      <c r="AB230" s="90">
        <f t="shared" si="65"/>
        <v>0</v>
      </c>
      <c r="AC230" s="90">
        <f t="shared" si="66"/>
        <v>1</v>
      </c>
      <c r="AD230" s="90">
        <f t="shared" si="67"/>
        <v>0</v>
      </c>
      <c r="AE230" s="90">
        <f t="shared" si="68"/>
        <v>0</v>
      </c>
      <c r="AH230" s="56">
        <f t="shared" si="69"/>
        <v>3</v>
      </c>
      <c r="AI230" s="56">
        <f t="shared" si="70"/>
        <v>3</v>
      </c>
      <c r="AJ230" s="56" t="str">
        <f t="shared" si="71"/>
        <v>Correct</v>
      </c>
      <c r="AK230" s="1" t="s">
        <v>94</v>
      </c>
      <c r="AL230" s="1"/>
      <c r="AM230" s="1" t="s">
        <v>121</v>
      </c>
      <c r="AN230" s="1" t="s">
        <v>178</v>
      </c>
      <c r="AO230" s="1" t="s">
        <v>107</v>
      </c>
      <c r="AP230" s="1" t="s">
        <v>98</v>
      </c>
      <c r="AQ230" s="1" t="s">
        <v>80</v>
      </c>
      <c r="AR230" s="1"/>
      <c r="AS230" s="1" t="s">
        <v>137</v>
      </c>
      <c r="AT230" s="1" t="s">
        <v>101</v>
      </c>
      <c r="AU230" s="1" t="s">
        <v>102</v>
      </c>
      <c r="AV230" s="1"/>
      <c r="AW230" s="1" t="s">
        <v>102</v>
      </c>
      <c r="AX230" s="1"/>
    </row>
    <row r="231" spans="1:50" x14ac:dyDescent="0.25">
      <c r="A231" s="1">
        <v>230</v>
      </c>
      <c r="B231" s="1"/>
      <c r="C231" s="1"/>
      <c r="D231" s="1"/>
      <c r="E231" s="1"/>
      <c r="F231" s="1"/>
      <c r="G231" s="1"/>
      <c r="H231" s="1" t="s">
        <v>25</v>
      </c>
      <c r="I231" s="1" t="s">
        <v>267</v>
      </c>
      <c r="J231" s="1"/>
      <c r="K231" s="1" t="s">
        <v>27</v>
      </c>
      <c r="L231" s="1"/>
      <c r="M231" s="1"/>
      <c r="N231" s="1"/>
      <c r="P231" s="56">
        <f t="shared" si="54"/>
        <v>3</v>
      </c>
      <c r="Q231" s="5">
        <f t="shared" si="55"/>
        <v>1</v>
      </c>
      <c r="S231" s="56">
        <f t="shared" si="56"/>
        <v>0</v>
      </c>
      <c r="T231" s="56">
        <f t="shared" si="57"/>
        <v>0</v>
      </c>
      <c r="U231" s="56">
        <f t="shared" si="58"/>
        <v>0</v>
      </c>
      <c r="V231" s="90">
        <f t="shared" si="59"/>
        <v>0</v>
      </c>
      <c r="W231" s="90">
        <f t="shared" si="60"/>
        <v>0</v>
      </c>
      <c r="X231" s="90">
        <f t="shared" si="61"/>
        <v>0</v>
      </c>
      <c r="Y231" s="90">
        <f t="shared" si="62"/>
        <v>1</v>
      </c>
      <c r="Z231" s="90">
        <f t="shared" si="63"/>
        <v>1</v>
      </c>
      <c r="AA231" s="90">
        <f t="shared" si="64"/>
        <v>0</v>
      </c>
      <c r="AB231" s="90">
        <f t="shared" si="65"/>
        <v>1</v>
      </c>
      <c r="AC231" s="90">
        <f t="shared" si="66"/>
        <v>0</v>
      </c>
      <c r="AD231" s="90">
        <f t="shared" si="67"/>
        <v>0</v>
      </c>
      <c r="AE231" s="90">
        <f t="shared" si="68"/>
        <v>0</v>
      </c>
      <c r="AH231" s="56">
        <f t="shared" si="69"/>
        <v>3</v>
      </c>
      <c r="AI231" s="56">
        <f t="shared" si="70"/>
        <v>3</v>
      </c>
      <c r="AJ231" s="56" t="str">
        <f t="shared" si="71"/>
        <v>Correct</v>
      </c>
      <c r="AK231" s="1" t="s">
        <v>94</v>
      </c>
      <c r="AL231" s="1">
        <v>38</v>
      </c>
      <c r="AM231" s="1" t="s">
        <v>95</v>
      </c>
      <c r="AN231" s="1" t="s">
        <v>155</v>
      </c>
      <c r="AO231" s="1" t="s">
        <v>107</v>
      </c>
      <c r="AP231" s="1" t="s">
        <v>98</v>
      </c>
      <c r="AQ231" s="1" t="s">
        <v>80</v>
      </c>
      <c r="AR231" s="1" t="s">
        <v>126</v>
      </c>
      <c r="AS231" s="1" t="s">
        <v>100</v>
      </c>
      <c r="AT231" s="1" t="s">
        <v>101</v>
      </c>
      <c r="AU231" s="1" t="s">
        <v>102</v>
      </c>
      <c r="AV231" s="1"/>
      <c r="AW231" s="1" t="s">
        <v>102</v>
      </c>
      <c r="AX231" s="1"/>
    </row>
    <row r="232" spans="1:50" x14ac:dyDescent="0.25">
      <c r="A232" s="1">
        <v>231</v>
      </c>
      <c r="B232" s="1"/>
      <c r="C232" s="1"/>
      <c r="D232" s="1" t="s">
        <v>21</v>
      </c>
      <c r="E232" s="1" t="s">
        <v>22</v>
      </c>
      <c r="F232" s="1"/>
      <c r="G232" s="1"/>
      <c r="H232" s="1" t="s">
        <v>25</v>
      </c>
      <c r="I232" s="1"/>
      <c r="J232" s="1"/>
      <c r="K232" s="1"/>
      <c r="L232" s="1"/>
      <c r="M232" s="1"/>
      <c r="N232" s="1"/>
      <c r="P232" s="56">
        <f t="shared" si="54"/>
        <v>3</v>
      </c>
      <c r="Q232" s="5">
        <f t="shared" si="55"/>
        <v>1</v>
      </c>
      <c r="S232" s="56">
        <f t="shared" si="56"/>
        <v>0</v>
      </c>
      <c r="T232" s="56">
        <f t="shared" si="57"/>
        <v>0</v>
      </c>
      <c r="U232" s="56">
        <f t="shared" si="58"/>
        <v>1</v>
      </c>
      <c r="V232" s="90">
        <f t="shared" si="59"/>
        <v>1</v>
      </c>
      <c r="W232" s="90">
        <f t="shared" si="60"/>
        <v>0</v>
      </c>
      <c r="X232" s="90">
        <f t="shared" si="61"/>
        <v>0</v>
      </c>
      <c r="Y232" s="90">
        <f t="shared" si="62"/>
        <v>1</v>
      </c>
      <c r="Z232" s="90">
        <f t="shared" si="63"/>
        <v>0</v>
      </c>
      <c r="AA232" s="90">
        <f t="shared" si="64"/>
        <v>0</v>
      </c>
      <c r="AB232" s="90">
        <f t="shared" si="65"/>
        <v>0</v>
      </c>
      <c r="AC232" s="90">
        <f t="shared" si="66"/>
        <v>0</v>
      </c>
      <c r="AD232" s="90">
        <f t="shared" si="67"/>
        <v>0</v>
      </c>
      <c r="AE232" s="90">
        <f t="shared" si="68"/>
        <v>0</v>
      </c>
      <c r="AH232" s="56">
        <f t="shared" si="69"/>
        <v>3</v>
      </c>
      <c r="AI232" s="56">
        <f t="shared" si="70"/>
        <v>3</v>
      </c>
      <c r="AJ232" s="56" t="str">
        <f t="shared" si="71"/>
        <v>Correct</v>
      </c>
      <c r="AK232" s="1" t="s">
        <v>94</v>
      </c>
      <c r="AL232" s="1">
        <v>48</v>
      </c>
      <c r="AM232" s="1" t="s">
        <v>121</v>
      </c>
      <c r="AN232" s="1" t="s">
        <v>180</v>
      </c>
      <c r="AO232" s="1" t="s">
        <v>107</v>
      </c>
      <c r="AP232" s="1" t="s">
        <v>98</v>
      </c>
      <c r="AQ232" s="1" t="s">
        <v>80</v>
      </c>
      <c r="AR232" s="1" t="s">
        <v>126</v>
      </c>
      <c r="AS232" s="1" t="s">
        <v>100</v>
      </c>
      <c r="AT232" s="1" t="s">
        <v>101</v>
      </c>
      <c r="AU232" s="1" t="s">
        <v>102</v>
      </c>
      <c r="AV232" s="1"/>
      <c r="AW232" s="1" t="s">
        <v>102</v>
      </c>
      <c r="AX232" s="1"/>
    </row>
    <row r="233" spans="1:50" x14ac:dyDescent="0.25">
      <c r="A233" s="1">
        <v>232</v>
      </c>
      <c r="B233" s="1"/>
      <c r="C233" s="1"/>
      <c r="D233" s="1"/>
      <c r="E233" s="1"/>
      <c r="F233" s="1"/>
      <c r="G233" s="1"/>
      <c r="H233" s="1"/>
      <c r="I233" s="1"/>
      <c r="J233" s="1"/>
      <c r="K233" s="1"/>
      <c r="L233" s="1"/>
      <c r="M233" s="1"/>
      <c r="N233" s="1"/>
      <c r="P233" s="56">
        <f t="shared" si="54"/>
        <v>0</v>
      </c>
      <c r="Q233" s="5" t="e">
        <f t="shared" si="55"/>
        <v>#DIV/0!</v>
      </c>
      <c r="S233" s="56">
        <f t="shared" si="56"/>
        <v>0</v>
      </c>
      <c r="T233" s="56">
        <f t="shared" si="57"/>
        <v>0</v>
      </c>
      <c r="U233" s="56">
        <f t="shared" si="58"/>
        <v>0</v>
      </c>
      <c r="V233" s="90">
        <f t="shared" si="59"/>
        <v>0</v>
      </c>
      <c r="W233" s="90">
        <f t="shared" si="60"/>
        <v>0</v>
      </c>
      <c r="X233" s="90">
        <f t="shared" si="61"/>
        <v>0</v>
      </c>
      <c r="Y233" s="90">
        <f t="shared" si="62"/>
        <v>0</v>
      </c>
      <c r="Z233" s="90">
        <f t="shared" si="63"/>
        <v>0</v>
      </c>
      <c r="AA233" s="90">
        <f t="shared" si="64"/>
        <v>0</v>
      </c>
      <c r="AB233" s="90">
        <f t="shared" si="65"/>
        <v>0</v>
      </c>
      <c r="AC233" s="90">
        <f t="shared" si="66"/>
        <v>0</v>
      </c>
      <c r="AD233" s="90">
        <f t="shared" si="67"/>
        <v>0</v>
      </c>
      <c r="AE233" s="90">
        <f t="shared" si="68"/>
        <v>0</v>
      </c>
      <c r="AH233" s="56">
        <f t="shared" si="69"/>
        <v>0</v>
      </c>
      <c r="AI233" s="56">
        <f t="shared" si="70"/>
        <v>0</v>
      </c>
      <c r="AJ233" s="56" t="str">
        <f t="shared" si="71"/>
        <v>Correct</v>
      </c>
      <c r="AK233" s="1" t="s">
        <v>94</v>
      </c>
      <c r="AL233" s="1">
        <v>35</v>
      </c>
      <c r="AM233" s="1" t="s">
        <v>121</v>
      </c>
      <c r="AN233" s="1" t="s">
        <v>172</v>
      </c>
      <c r="AO233" s="1" t="s">
        <v>128</v>
      </c>
      <c r="AP233" s="1" t="s">
        <v>98</v>
      </c>
      <c r="AQ233" s="1" t="s">
        <v>80</v>
      </c>
      <c r="AR233" s="1" t="s">
        <v>99</v>
      </c>
      <c r="AS233" s="1" t="s">
        <v>110</v>
      </c>
      <c r="AT233" s="1" t="s">
        <v>125</v>
      </c>
      <c r="AU233" s="1" t="s">
        <v>102</v>
      </c>
      <c r="AV233" s="1"/>
      <c r="AW233" s="1" t="s">
        <v>102</v>
      </c>
      <c r="AX233" s="1"/>
    </row>
    <row r="234" spans="1:50" x14ac:dyDescent="0.25">
      <c r="A234" s="1">
        <v>233</v>
      </c>
      <c r="B234" s="1"/>
      <c r="C234" s="1" t="s">
        <v>20</v>
      </c>
      <c r="D234" s="1" t="s">
        <v>21</v>
      </c>
      <c r="E234" s="1"/>
      <c r="F234" s="1"/>
      <c r="G234" s="1"/>
      <c r="H234" s="1"/>
      <c r="I234" s="1"/>
      <c r="J234" s="1"/>
      <c r="K234" s="1"/>
      <c r="L234" s="1"/>
      <c r="M234" s="1"/>
      <c r="N234" s="1"/>
      <c r="P234" s="56">
        <f t="shared" si="54"/>
        <v>2</v>
      </c>
      <c r="Q234" s="5">
        <f t="shared" si="55"/>
        <v>1.5</v>
      </c>
      <c r="S234" s="56">
        <f t="shared" si="56"/>
        <v>0</v>
      </c>
      <c r="T234" s="56">
        <f t="shared" si="57"/>
        <v>1</v>
      </c>
      <c r="U234" s="56">
        <f t="shared" si="58"/>
        <v>1</v>
      </c>
      <c r="V234" s="90">
        <f t="shared" si="59"/>
        <v>0</v>
      </c>
      <c r="W234" s="90">
        <f t="shared" si="60"/>
        <v>0</v>
      </c>
      <c r="X234" s="90">
        <f t="shared" si="61"/>
        <v>0</v>
      </c>
      <c r="Y234" s="90">
        <f t="shared" si="62"/>
        <v>0</v>
      </c>
      <c r="Z234" s="90">
        <f t="shared" si="63"/>
        <v>0</v>
      </c>
      <c r="AA234" s="90">
        <f t="shared" si="64"/>
        <v>0</v>
      </c>
      <c r="AB234" s="90">
        <f t="shared" si="65"/>
        <v>0</v>
      </c>
      <c r="AC234" s="90">
        <f t="shared" si="66"/>
        <v>0</v>
      </c>
      <c r="AD234" s="90">
        <f t="shared" si="67"/>
        <v>0</v>
      </c>
      <c r="AE234" s="90">
        <f t="shared" si="68"/>
        <v>0</v>
      </c>
      <c r="AH234" s="56">
        <f t="shared" si="69"/>
        <v>2</v>
      </c>
      <c r="AI234" s="56">
        <f t="shared" si="70"/>
        <v>2</v>
      </c>
      <c r="AJ234" s="56" t="str">
        <f t="shared" si="71"/>
        <v>Correct</v>
      </c>
      <c r="AK234" s="1" t="s">
        <v>105</v>
      </c>
      <c r="AL234" s="1">
        <v>40</v>
      </c>
      <c r="AM234" s="1" t="s">
        <v>121</v>
      </c>
      <c r="AN234" s="1" t="s">
        <v>172</v>
      </c>
      <c r="AO234" s="1" t="s">
        <v>128</v>
      </c>
      <c r="AP234" s="1" t="s">
        <v>98</v>
      </c>
      <c r="AQ234" s="1" t="s">
        <v>362</v>
      </c>
      <c r="AR234" s="1" t="s">
        <v>108</v>
      </c>
      <c r="AS234" s="1" t="s">
        <v>110</v>
      </c>
      <c r="AT234" s="1" t="s">
        <v>101</v>
      </c>
      <c r="AU234" s="1" t="s">
        <v>102</v>
      </c>
      <c r="AV234" s="1"/>
      <c r="AW234" s="1" t="s">
        <v>102</v>
      </c>
      <c r="AX234" s="1"/>
    </row>
    <row r="235" spans="1:50" x14ac:dyDescent="0.25">
      <c r="A235" s="1">
        <v>234</v>
      </c>
      <c r="B235" s="1"/>
      <c r="C235" s="1" t="s">
        <v>20</v>
      </c>
      <c r="D235" s="1"/>
      <c r="E235" s="1"/>
      <c r="F235" s="1"/>
      <c r="G235" s="1"/>
      <c r="H235" s="1"/>
      <c r="I235" s="1"/>
      <c r="J235" s="1"/>
      <c r="K235" s="1"/>
      <c r="L235" s="1"/>
      <c r="M235" s="1"/>
      <c r="N235" s="1"/>
      <c r="P235" s="56">
        <f t="shared" si="54"/>
        <v>1</v>
      </c>
      <c r="Q235" s="5">
        <f t="shared" si="55"/>
        <v>3</v>
      </c>
      <c r="S235" s="56">
        <f t="shared" si="56"/>
        <v>0</v>
      </c>
      <c r="T235" s="56">
        <f t="shared" si="57"/>
        <v>1</v>
      </c>
      <c r="U235" s="56">
        <f t="shared" si="58"/>
        <v>0</v>
      </c>
      <c r="V235" s="90">
        <f t="shared" si="59"/>
        <v>0</v>
      </c>
      <c r="W235" s="90">
        <f t="shared" si="60"/>
        <v>0</v>
      </c>
      <c r="X235" s="90">
        <f t="shared" si="61"/>
        <v>0</v>
      </c>
      <c r="Y235" s="90">
        <f t="shared" si="62"/>
        <v>0</v>
      </c>
      <c r="Z235" s="90">
        <f t="shared" si="63"/>
        <v>0</v>
      </c>
      <c r="AA235" s="90">
        <f t="shared" si="64"/>
        <v>0</v>
      </c>
      <c r="AB235" s="90">
        <f t="shared" si="65"/>
        <v>0</v>
      </c>
      <c r="AC235" s="90">
        <f t="shared" si="66"/>
        <v>0</v>
      </c>
      <c r="AD235" s="90">
        <f t="shared" si="67"/>
        <v>0</v>
      </c>
      <c r="AE235" s="90">
        <f t="shared" si="68"/>
        <v>0</v>
      </c>
      <c r="AH235" s="56">
        <f t="shared" si="69"/>
        <v>1</v>
      </c>
      <c r="AI235" s="56">
        <f t="shared" si="70"/>
        <v>1</v>
      </c>
      <c r="AJ235" s="56" t="str">
        <f t="shared" si="71"/>
        <v>Correct</v>
      </c>
      <c r="AK235" s="1" t="s">
        <v>105</v>
      </c>
      <c r="AL235" s="1">
        <v>57</v>
      </c>
      <c r="AM235" s="1" t="s">
        <v>121</v>
      </c>
      <c r="AN235" s="1" t="s">
        <v>161</v>
      </c>
      <c r="AO235" s="1" t="s">
        <v>107</v>
      </c>
      <c r="AP235" s="1" t="s">
        <v>98</v>
      </c>
      <c r="AQ235" s="1" t="s">
        <v>80</v>
      </c>
      <c r="AR235" s="1" t="s">
        <v>126</v>
      </c>
      <c r="AS235" s="1" t="s">
        <v>110</v>
      </c>
      <c r="AT235" s="1" t="s">
        <v>101</v>
      </c>
      <c r="AU235" s="1" t="s">
        <v>102</v>
      </c>
      <c r="AV235" s="1"/>
      <c r="AW235" s="1" t="s">
        <v>102</v>
      </c>
      <c r="AX235" s="1"/>
    </row>
    <row r="236" spans="1:50" x14ac:dyDescent="0.25">
      <c r="A236" s="1">
        <v>235</v>
      </c>
      <c r="B236" s="1"/>
      <c r="C236" s="1" t="s">
        <v>20</v>
      </c>
      <c r="D236" s="1" t="s">
        <v>21</v>
      </c>
      <c r="E236" s="1"/>
      <c r="F236" s="1"/>
      <c r="G236" s="1"/>
      <c r="H236" s="1"/>
      <c r="I236" s="1"/>
      <c r="J236" s="1"/>
      <c r="K236" s="1"/>
      <c r="L236" s="1" t="s">
        <v>28</v>
      </c>
      <c r="M236" s="1"/>
      <c r="N236" s="1"/>
      <c r="P236" s="56">
        <f t="shared" si="54"/>
        <v>3</v>
      </c>
      <c r="Q236" s="5">
        <f t="shared" si="55"/>
        <v>1</v>
      </c>
      <c r="S236" s="56">
        <f t="shared" si="56"/>
        <v>0</v>
      </c>
      <c r="T236" s="56">
        <f t="shared" si="57"/>
        <v>1</v>
      </c>
      <c r="U236" s="56">
        <f t="shared" si="58"/>
        <v>1</v>
      </c>
      <c r="V236" s="90">
        <f t="shared" si="59"/>
        <v>0</v>
      </c>
      <c r="W236" s="90">
        <f t="shared" si="60"/>
        <v>0</v>
      </c>
      <c r="X236" s="90">
        <f t="shared" si="61"/>
        <v>0</v>
      </c>
      <c r="Y236" s="90">
        <f t="shared" si="62"/>
        <v>0</v>
      </c>
      <c r="Z236" s="90">
        <f t="shared" si="63"/>
        <v>0</v>
      </c>
      <c r="AA236" s="90">
        <f t="shared" si="64"/>
        <v>0</v>
      </c>
      <c r="AB236" s="90">
        <f t="shared" si="65"/>
        <v>0</v>
      </c>
      <c r="AC236" s="90">
        <f t="shared" si="66"/>
        <v>1</v>
      </c>
      <c r="AD236" s="90">
        <f t="shared" si="67"/>
        <v>0</v>
      </c>
      <c r="AE236" s="90">
        <f t="shared" si="68"/>
        <v>0</v>
      </c>
      <c r="AH236" s="56">
        <f t="shared" si="69"/>
        <v>3</v>
      </c>
      <c r="AI236" s="56">
        <f t="shared" si="70"/>
        <v>3</v>
      </c>
      <c r="AJ236" s="56" t="str">
        <f t="shared" si="71"/>
        <v>Correct</v>
      </c>
      <c r="AK236" s="1" t="s">
        <v>105</v>
      </c>
      <c r="AL236" s="1">
        <v>55</v>
      </c>
      <c r="AM236" s="1" t="s">
        <v>121</v>
      </c>
      <c r="AN236" s="1" t="s">
        <v>189</v>
      </c>
      <c r="AO236" s="1"/>
      <c r="AP236" s="1"/>
      <c r="AQ236" s="1"/>
      <c r="AR236" s="1"/>
      <c r="AS236" s="1"/>
      <c r="AT236" s="1"/>
      <c r="AU236" s="1"/>
      <c r="AV236" s="1"/>
      <c r="AW236" s="1"/>
      <c r="AX236" s="1"/>
    </row>
    <row r="237" spans="1:50" x14ac:dyDescent="0.25">
      <c r="A237" s="1">
        <v>236</v>
      </c>
      <c r="B237" s="1"/>
      <c r="C237" s="1" t="s">
        <v>20</v>
      </c>
      <c r="D237" s="1"/>
      <c r="E237" s="1"/>
      <c r="F237" s="1"/>
      <c r="G237" s="1"/>
      <c r="H237" s="1"/>
      <c r="I237" s="1"/>
      <c r="J237" s="1"/>
      <c r="K237" s="1"/>
      <c r="L237" s="1"/>
      <c r="M237" s="1" t="s">
        <v>29</v>
      </c>
      <c r="N237" s="1"/>
      <c r="P237" s="56">
        <f t="shared" si="54"/>
        <v>2</v>
      </c>
      <c r="Q237" s="5">
        <f t="shared" si="55"/>
        <v>1.5</v>
      </c>
      <c r="S237" s="56">
        <f t="shared" si="56"/>
        <v>0</v>
      </c>
      <c r="T237" s="56">
        <f t="shared" si="57"/>
        <v>1</v>
      </c>
      <c r="U237" s="56">
        <f t="shared" si="58"/>
        <v>0</v>
      </c>
      <c r="V237" s="90">
        <f t="shared" si="59"/>
        <v>0</v>
      </c>
      <c r="W237" s="90">
        <f t="shared" si="60"/>
        <v>0</v>
      </c>
      <c r="X237" s="90">
        <f t="shared" si="61"/>
        <v>0</v>
      </c>
      <c r="Y237" s="90">
        <f t="shared" si="62"/>
        <v>0</v>
      </c>
      <c r="Z237" s="90">
        <f t="shared" si="63"/>
        <v>0</v>
      </c>
      <c r="AA237" s="90">
        <f t="shared" si="64"/>
        <v>0</v>
      </c>
      <c r="AB237" s="90">
        <f t="shared" si="65"/>
        <v>0</v>
      </c>
      <c r="AC237" s="90">
        <f t="shared" si="66"/>
        <v>0</v>
      </c>
      <c r="AD237" s="90">
        <f t="shared" si="67"/>
        <v>1</v>
      </c>
      <c r="AE237" s="90">
        <f t="shared" si="68"/>
        <v>0</v>
      </c>
      <c r="AH237" s="56">
        <f t="shared" si="69"/>
        <v>2</v>
      </c>
      <c r="AI237" s="56">
        <f t="shared" si="70"/>
        <v>2</v>
      </c>
      <c r="AJ237" s="56" t="str">
        <f t="shared" si="71"/>
        <v>Correct</v>
      </c>
      <c r="AK237" s="1" t="s">
        <v>105</v>
      </c>
      <c r="AL237" s="1">
        <v>52</v>
      </c>
      <c r="AM237" s="1" t="s">
        <v>121</v>
      </c>
      <c r="AN237" s="1" t="s">
        <v>190</v>
      </c>
      <c r="AO237" s="1" t="s">
        <v>128</v>
      </c>
      <c r="AP237" s="1" t="s">
        <v>98</v>
      </c>
      <c r="AQ237" s="1" t="s">
        <v>363</v>
      </c>
      <c r="AR237" s="1" t="s">
        <v>108</v>
      </c>
      <c r="AS237" s="1" t="s">
        <v>153</v>
      </c>
      <c r="AT237" s="1" t="s">
        <v>101</v>
      </c>
      <c r="AU237" s="1" t="s">
        <v>102</v>
      </c>
      <c r="AV237" s="1"/>
      <c r="AW237" s="1" t="s">
        <v>102</v>
      </c>
      <c r="AX237" s="1"/>
    </row>
    <row r="238" spans="1:50" x14ac:dyDescent="0.25">
      <c r="A238" s="1">
        <v>237</v>
      </c>
      <c r="B238" s="1"/>
      <c r="C238" s="1" t="s">
        <v>20</v>
      </c>
      <c r="D238" s="1"/>
      <c r="E238" s="1" t="s">
        <v>22</v>
      </c>
      <c r="F238" s="1"/>
      <c r="G238" s="1"/>
      <c r="H238" s="1" t="s">
        <v>25</v>
      </c>
      <c r="I238" s="1" t="s">
        <v>267</v>
      </c>
      <c r="J238" s="1"/>
      <c r="K238" s="1"/>
      <c r="L238" s="1"/>
      <c r="M238" s="1"/>
      <c r="N238" s="1"/>
      <c r="P238" s="56">
        <f t="shared" si="54"/>
        <v>4</v>
      </c>
      <c r="Q238" s="5">
        <f t="shared" si="55"/>
        <v>0.75</v>
      </c>
      <c r="S238" s="56">
        <f t="shared" si="56"/>
        <v>0</v>
      </c>
      <c r="T238" s="56">
        <f t="shared" si="57"/>
        <v>0.75</v>
      </c>
      <c r="U238" s="56">
        <f t="shared" si="58"/>
        <v>0</v>
      </c>
      <c r="V238" s="90">
        <f t="shared" si="59"/>
        <v>0.75</v>
      </c>
      <c r="W238" s="90">
        <f t="shared" si="60"/>
        <v>0</v>
      </c>
      <c r="X238" s="90">
        <f t="shared" si="61"/>
        <v>0</v>
      </c>
      <c r="Y238" s="90">
        <f t="shared" si="62"/>
        <v>0.75</v>
      </c>
      <c r="Z238" s="90">
        <f t="shared" si="63"/>
        <v>0.75</v>
      </c>
      <c r="AA238" s="90">
        <f t="shared" si="64"/>
        <v>0</v>
      </c>
      <c r="AB238" s="90">
        <f t="shared" si="65"/>
        <v>0</v>
      </c>
      <c r="AC238" s="90">
        <f t="shared" si="66"/>
        <v>0</v>
      </c>
      <c r="AD238" s="90">
        <f t="shared" si="67"/>
        <v>0</v>
      </c>
      <c r="AE238" s="90">
        <f t="shared" si="68"/>
        <v>0</v>
      </c>
      <c r="AH238" s="56">
        <f t="shared" si="69"/>
        <v>3</v>
      </c>
      <c r="AI238" s="56">
        <f t="shared" si="70"/>
        <v>4</v>
      </c>
      <c r="AJ238" s="56" t="str">
        <f t="shared" si="71"/>
        <v>Correct</v>
      </c>
      <c r="AK238" s="1" t="s">
        <v>94</v>
      </c>
      <c r="AL238" s="1">
        <v>37</v>
      </c>
      <c r="AM238" s="1" t="s">
        <v>95</v>
      </c>
      <c r="AN238" s="1" t="s">
        <v>162</v>
      </c>
      <c r="AO238" s="1"/>
      <c r="AP238" s="1" t="s">
        <v>102</v>
      </c>
      <c r="AQ238" s="1" t="s">
        <v>80</v>
      </c>
      <c r="AR238" s="1" t="s">
        <v>114</v>
      </c>
      <c r="AS238" s="1" t="s">
        <v>110</v>
      </c>
      <c r="AT238" s="1" t="s">
        <v>101</v>
      </c>
      <c r="AU238" s="1" t="s">
        <v>102</v>
      </c>
      <c r="AV238" s="1"/>
      <c r="AW238" s="1" t="s">
        <v>102</v>
      </c>
      <c r="AX238" s="1"/>
    </row>
    <row r="239" spans="1:50" x14ac:dyDescent="0.25">
      <c r="A239" s="1">
        <v>238</v>
      </c>
      <c r="B239" s="1" t="s">
        <v>19</v>
      </c>
      <c r="C239" s="1"/>
      <c r="D239" s="1"/>
      <c r="E239" s="1"/>
      <c r="F239" s="1"/>
      <c r="G239" s="1"/>
      <c r="H239" s="1"/>
      <c r="I239" s="1"/>
      <c r="J239" s="1"/>
      <c r="K239" s="1"/>
      <c r="L239" s="1"/>
      <c r="M239" s="1"/>
      <c r="N239" s="1"/>
      <c r="P239" s="56">
        <f t="shared" si="54"/>
        <v>1</v>
      </c>
      <c r="Q239" s="5">
        <f t="shared" si="55"/>
        <v>3</v>
      </c>
      <c r="S239" s="56">
        <f t="shared" si="56"/>
        <v>1</v>
      </c>
      <c r="T239" s="56">
        <f t="shared" si="57"/>
        <v>0</v>
      </c>
      <c r="U239" s="56">
        <f t="shared" si="58"/>
        <v>0</v>
      </c>
      <c r="V239" s="90">
        <f t="shared" si="59"/>
        <v>0</v>
      </c>
      <c r="W239" s="90">
        <f t="shared" si="60"/>
        <v>0</v>
      </c>
      <c r="X239" s="90">
        <f t="shared" si="61"/>
        <v>0</v>
      </c>
      <c r="Y239" s="90">
        <f t="shared" si="62"/>
        <v>0</v>
      </c>
      <c r="Z239" s="90">
        <f t="shared" si="63"/>
        <v>0</v>
      </c>
      <c r="AA239" s="90">
        <f t="shared" si="64"/>
        <v>0</v>
      </c>
      <c r="AB239" s="90">
        <f t="shared" si="65"/>
        <v>0</v>
      </c>
      <c r="AC239" s="90">
        <f t="shared" si="66"/>
        <v>0</v>
      </c>
      <c r="AD239" s="90">
        <f t="shared" si="67"/>
        <v>0</v>
      </c>
      <c r="AE239" s="90">
        <f t="shared" si="68"/>
        <v>0</v>
      </c>
      <c r="AH239" s="56">
        <f t="shared" si="69"/>
        <v>1</v>
      </c>
      <c r="AI239" s="56">
        <f t="shared" si="70"/>
        <v>1</v>
      </c>
      <c r="AJ239" s="56" t="str">
        <f t="shared" si="71"/>
        <v>Correct</v>
      </c>
      <c r="AK239" s="1" t="s">
        <v>105</v>
      </c>
      <c r="AL239" s="1">
        <v>26</v>
      </c>
      <c r="AM239" s="1" t="s">
        <v>121</v>
      </c>
      <c r="AN239" s="1" t="s">
        <v>177</v>
      </c>
      <c r="AO239" s="1" t="s">
        <v>107</v>
      </c>
      <c r="AP239" s="1" t="s">
        <v>98</v>
      </c>
      <c r="AQ239" s="1" t="s">
        <v>80</v>
      </c>
      <c r="AR239" s="1" t="s">
        <v>114</v>
      </c>
      <c r="AS239" s="1" t="s">
        <v>110</v>
      </c>
      <c r="AT239" s="1" t="s">
        <v>101</v>
      </c>
      <c r="AU239" s="1" t="s">
        <v>102</v>
      </c>
      <c r="AV239" s="1"/>
      <c r="AW239" s="1" t="s">
        <v>102</v>
      </c>
      <c r="AX239" s="1"/>
    </row>
    <row r="240" spans="1:50" x14ac:dyDescent="0.25">
      <c r="A240" s="1">
        <v>239</v>
      </c>
      <c r="B240" s="1"/>
      <c r="C240" s="1"/>
      <c r="D240" s="1"/>
      <c r="E240" s="1" t="s">
        <v>22</v>
      </c>
      <c r="F240" s="1"/>
      <c r="G240" s="1"/>
      <c r="H240" s="1"/>
      <c r="I240" s="1"/>
      <c r="J240" s="1"/>
      <c r="K240" s="1"/>
      <c r="L240" s="1"/>
      <c r="M240" s="1" t="s">
        <v>29</v>
      </c>
      <c r="N240" s="1"/>
      <c r="P240" s="56">
        <f t="shared" si="54"/>
        <v>2</v>
      </c>
      <c r="Q240" s="5">
        <f t="shared" si="55"/>
        <v>1.5</v>
      </c>
      <c r="S240" s="56">
        <f t="shared" si="56"/>
        <v>0</v>
      </c>
      <c r="T240" s="56">
        <f t="shared" si="57"/>
        <v>0</v>
      </c>
      <c r="U240" s="56">
        <f t="shared" si="58"/>
        <v>0</v>
      </c>
      <c r="V240" s="90">
        <f t="shared" si="59"/>
        <v>1</v>
      </c>
      <c r="W240" s="90">
        <f t="shared" si="60"/>
        <v>0</v>
      </c>
      <c r="X240" s="90">
        <f t="shared" si="61"/>
        <v>0</v>
      </c>
      <c r="Y240" s="90">
        <f t="shared" si="62"/>
        <v>0</v>
      </c>
      <c r="Z240" s="90">
        <f t="shared" si="63"/>
        <v>0</v>
      </c>
      <c r="AA240" s="90">
        <f t="shared" si="64"/>
        <v>0</v>
      </c>
      <c r="AB240" s="90">
        <f t="shared" si="65"/>
        <v>0</v>
      </c>
      <c r="AC240" s="90">
        <f t="shared" si="66"/>
        <v>0</v>
      </c>
      <c r="AD240" s="90">
        <f t="shared" si="67"/>
        <v>1</v>
      </c>
      <c r="AE240" s="90">
        <f t="shared" si="68"/>
        <v>0</v>
      </c>
      <c r="AH240" s="56">
        <f t="shared" si="69"/>
        <v>2</v>
      </c>
      <c r="AI240" s="56">
        <f t="shared" si="70"/>
        <v>2</v>
      </c>
      <c r="AJ240" s="56" t="str">
        <f t="shared" si="71"/>
        <v>Correct</v>
      </c>
      <c r="AK240" s="1" t="s">
        <v>94</v>
      </c>
      <c r="AL240" s="1">
        <v>27</v>
      </c>
      <c r="AM240" s="1" t="s">
        <v>121</v>
      </c>
      <c r="AN240" s="1" t="s">
        <v>168</v>
      </c>
      <c r="AO240" s="1"/>
      <c r="AP240" s="1" t="s">
        <v>98</v>
      </c>
      <c r="AQ240" s="1" t="s">
        <v>80</v>
      </c>
      <c r="AR240" s="1" t="s">
        <v>114</v>
      </c>
      <c r="AS240" s="1" t="s">
        <v>110</v>
      </c>
      <c r="AT240" s="1" t="s">
        <v>101</v>
      </c>
      <c r="AU240" s="1" t="s">
        <v>102</v>
      </c>
      <c r="AV240" s="1"/>
      <c r="AW240" s="1" t="s">
        <v>102</v>
      </c>
      <c r="AX240" s="1"/>
    </row>
    <row r="241" spans="1:50" x14ac:dyDescent="0.25">
      <c r="A241" s="1">
        <v>240</v>
      </c>
      <c r="B241" s="1"/>
      <c r="C241" s="1" t="s">
        <v>20</v>
      </c>
      <c r="D241" s="1"/>
      <c r="E241" s="1"/>
      <c r="F241" s="1"/>
      <c r="G241" s="1"/>
      <c r="H241" s="1"/>
      <c r="I241" s="1"/>
      <c r="J241" s="1"/>
      <c r="K241" s="1"/>
      <c r="L241" s="1"/>
      <c r="M241" s="1" t="s">
        <v>29</v>
      </c>
      <c r="N241" s="1"/>
      <c r="P241" s="56">
        <f t="shared" si="54"/>
        <v>2</v>
      </c>
      <c r="Q241" s="5">
        <f t="shared" si="55"/>
        <v>1.5</v>
      </c>
      <c r="S241" s="56">
        <f t="shared" si="56"/>
        <v>0</v>
      </c>
      <c r="T241" s="56">
        <f t="shared" si="57"/>
        <v>1</v>
      </c>
      <c r="U241" s="56">
        <f t="shared" si="58"/>
        <v>0</v>
      </c>
      <c r="V241" s="90">
        <f t="shared" si="59"/>
        <v>0</v>
      </c>
      <c r="W241" s="90">
        <f t="shared" si="60"/>
        <v>0</v>
      </c>
      <c r="X241" s="90">
        <f t="shared" si="61"/>
        <v>0</v>
      </c>
      <c r="Y241" s="90">
        <f t="shared" si="62"/>
        <v>0</v>
      </c>
      <c r="Z241" s="90">
        <f t="shared" si="63"/>
        <v>0</v>
      </c>
      <c r="AA241" s="90">
        <f t="shared" si="64"/>
        <v>0</v>
      </c>
      <c r="AB241" s="90">
        <f t="shared" si="65"/>
        <v>0</v>
      </c>
      <c r="AC241" s="90">
        <f t="shared" si="66"/>
        <v>0</v>
      </c>
      <c r="AD241" s="90">
        <f t="shared" si="67"/>
        <v>1</v>
      </c>
      <c r="AE241" s="90">
        <f t="shared" si="68"/>
        <v>0</v>
      </c>
      <c r="AH241" s="56">
        <f t="shared" si="69"/>
        <v>2</v>
      </c>
      <c r="AI241" s="56">
        <f t="shared" si="70"/>
        <v>2</v>
      </c>
      <c r="AJ241" s="56" t="str">
        <f t="shared" si="71"/>
        <v>Correct</v>
      </c>
      <c r="AK241" s="1" t="s">
        <v>105</v>
      </c>
      <c r="AL241" s="1"/>
      <c r="AM241" s="1" t="s">
        <v>121</v>
      </c>
      <c r="AN241" s="1" t="s">
        <v>191</v>
      </c>
      <c r="AO241" s="1" t="s">
        <v>107</v>
      </c>
      <c r="AP241" s="1" t="s">
        <v>98</v>
      </c>
      <c r="AQ241" s="1" t="s">
        <v>80</v>
      </c>
      <c r="AR241" s="1"/>
      <c r="AS241" s="1" t="s">
        <v>100</v>
      </c>
      <c r="AT241" s="1" t="s">
        <v>101</v>
      </c>
      <c r="AU241" s="1" t="s">
        <v>102</v>
      </c>
      <c r="AV241" s="1"/>
      <c r="AW241" s="1" t="s">
        <v>102</v>
      </c>
      <c r="AX241" s="1"/>
    </row>
    <row r="242" spans="1:50" x14ac:dyDescent="0.25">
      <c r="A242" s="1">
        <v>241</v>
      </c>
      <c r="B242" s="1"/>
      <c r="C242" s="1"/>
      <c r="D242" s="1"/>
      <c r="E242" s="1"/>
      <c r="F242" s="1"/>
      <c r="G242" s="1"/>
      <c r="H242" s="1"/>
      <c r="I242" s="1"/>
      <c r="J242" s="1"/>
      <c r="K242" s="1"/>
      <c r="L242" s="1"/>
      <c r="M242" s="1"/>
      <c r="N242" s="1" t="s">
        <v>30</v>
      </c>
      <c r="P242" s="56">
        <f t="shared" si="54"/>
        <v>1</v>
      </c>
      <c r="Q242" s="5">
        <f t="shared" si="55"/>
        <v>3</v>
      </c>
      <c r="S242" s="56">
        <f t="shared" si="56"/>
        <v>0</v>
      </c>
      <c r="T242" s="56">
        <f t="shared" si="57"/>
        <v>0</v>
      </c>
      <c r="U242" s="56">
        <f t="shared" si="58"/>
        <v>0</v>
      </c>
      <c r="V242" s="90">
        <f t="shared" si="59"/>
        <v>0</v>
      </c>
      <c r="W242" s="90">
        <f t="shared" si="60"/>
        <v>0</v>
      </c>
      <c r="X242" s="90">
        <f t="shared" si="61"/>
        <v>0</v>
      </c>
      <c r="Y242" s="90">
        <f t="shared" si="62"/>
        <v>0</v>
      </c>
      <c r="Z242" s="90">
        <f t="shared" si="63"/>
        <v>0</v>
      </c>
      <c r="AA242" s="90">
        <f t="shared" si="64"/>
        <v>0</v>
      </c>
      <c r="AB242" s="90">
        <f t="shared" si="65"/>
        <v>0</v>
      </c>
      <c r="AC242" s="90">
        <f t="shared" si="66"/>
        <v>0</v>
      </c>
      <c r="AD242" s="90">
        <f t="shared" si="67"/>
        <v>0</v>
      </c>
      <c r="AE242" s="90">
        <f t="shared" si="68"/>
        <v>1</v>
      </c>
      <c r="AH242" s="56">
        <f t="shared" si="69"/>
        <v>1</v>
      </c>
      <c r="AI242" s="56">
        <f t="shared" si="70"/>
        <v>1</v>
      </c>
      <c r="AJ242" s="56" t="str">
        <f t="shared" si="71"/>
        <v>Correct</v>
      </c>
      <c r="AK242" s="1" t="s">
        <v>94</v>
      </c>
      <c r="AL242" s="1">
        <v>26</v>
      </c>
      <c r="AM242" s="1" t="s">
        <v>121</v>
      </c>
      <c r="AN242" s="1" t="s">
        <v>175</v>
      </c>
      <c r="AO242" s="1" t="s">
        <v>107</v>
      </c>
      <c r="AP242" s="1" t="s">
        <v>98</v>
      </c>
      <c r="AQ242" s="1" t="s">
        <v>80</v>
      </c>
      <c r="AR242" s="1" t="s">
        <v>108</v>
      </c>
      <c r="AS242" s="1" t="s">
        <v>110</v>
      </c>
      <c r="AT242" s="1" t="s">
        <v>101</v>
      </c>
      <c r="AU242" s="1" t="s">
        <v>102</v>
      </c>
      <c r="AV242" s="1"/>
      <c r="AW242" s="1" t="s">
        <v>102</v>
      </c>
      <c r="AX242" s="1"/>
    </row>
    <row r="243" spans="1:50" x14ac:dyDescent="0.25">
      <c r="A243" s="1">
        <v>242</v>
      </c>
      <c r="B243" s="1" t="s">
        <v>19</v>
      </c>
      <c r="C243" s="1"/>
      <c r="D243" s="1"/>
      <c r="E243" s="1"/>
      <c r="F243" s="1"/>
      <c r="G243" s="1"/>
      <c r="H243" s="1" t="s">
        <v>25</v>
      </c>
      <c r="I243" s="1" t="s">
        <v>267</v>
      </c>
      <c r="J243" s="1"/>
      <c r="K243" s="1"/>
      <c r="L243" s="1"/>
      <c r="M243" s="1"/>
      <c r="N243" s="1"/>
      <c r="P243" s="56">
        <f t="shared" si="54"/>
        <v>3</v>
      </c>
      <c r="Q243" s="5">
        <f t="shared" si="55"/>
        <v>1</v>
      </c>
      <c r="S243" s="56">
        <f t="shared" si="56"/>
        <v>1</v>
      </c>
      <c r="T243" s="56">
        <f t="shared" si="57"/>
        <v>0</v>
      </c>
      <c r="U243" s="56">
        <f t="shared" si="58"/>
        <v>0</v>
      </c>
      <c r="V243" s="90">
        <f t="shared" si="59"/>
        <v>0</v>
      </c>
      <c r="W243" s="90">
        <f t="shared" si="60"/>
        <v>0</v>
      </c>
      <c r="X243" s="90">
        <f t="shared" si="61"/>
        <v>0</v>
      </c>
      <c r="Y243" s="90">
        <f t="shared" si="62"/>
        <v>1</v>
      </c>
      <c r="Z243" s="90">
        <f t="shared" si="63"/>
        <v>1</v>
      </c>
      <c r="AA243" s="90">
        <f t="shared" si="64"/>
        <v>0</v>
      </c>
      <c r="AB243" s="90">
        <f t="shared" si="65"/>
        <v>0</v>
      </c>
      <c r="AC243" s="90">
        <f t="shared" si="66"/>
        <v>0</v>
      </c>
      <c r="AD243" s="90">
        <f t="shared" si="67"/>
        <v>0</v>
      </c>
      <c r="AE243" s="90">
        <f t="shared" si="68"/>
        <v>0</v>
      </c>
      <c r="AH243" s="56">
        <f t="shared" si="69"/>
        <v>3</v>
      </c>
      <c r="AI243" s="56">
        <f t="shared" si="70"/>
        <v>3</v>
      </c>
      <c r="AJ243" s="56" t="str">
        <f t="shared" si="71"/>
        <v>Correct</v>
      </c>
      <c r="AK243" s="1" t="s">
        <v>94</v>
      </c>
      <c r="AL243" s="1">
        <v>43</v>
      </c>
      <c r="AM243" s="1" t="s">
        <v>121</v>
      </c>
      <c r="AN243" s="1" t="s">
        <v>192</v>
      </c>
      <c r="AO243" s="1" t="s">
        <v>107</v>
      </c>
      <c r="AP243" s="1" t="s">
        <v>98</v>
      </c>
      <c r="AQ243" s="1" t="s">
        <v>80</v>
      </c>
      <c r="AR243" s="1" t="s">
        <v>126</v>
      </c>
      <c r="AS243" s="1" t="s">
        <v>100</v>
      </c>
      <c r="AT243" s="1" t="s">
        <v>101</v>
      </c>
      <c r="AU243" s="1" t="s">
        <v>102</v>
      </c>
      <c r="AV243" s="1"/>
      <c r="AW243" s="1" t="s">
        <v>102</v>
      </c>
      <c r="AX243" s="1"/>
    </row>
    <row r="244" spans="1:50" x14ac:dyDescent="0.25">
      <c r="A244" s="1">
        <v>243</v>
      </c>
      <c r="B244" s="1"/>
      <c r="C244" s="1"/>
      <c r="D244" s="1"/>
      <c r="E244" s="1" t="s">
        <v>22</v>
      </c>
      <c r="F244" s="1"/>
      <c r="G244" s="1"/>
      <c r="H244" s="1" t="s">
        <v>25</v>
      </c>
      <c r="I244" s="1" t="s">
        <v>267</v>
      </c>
      <c r="J244" s="1"/>
      <c r="K244" s="1"/>
      <c r="L244" s="1"/>
      <c r="M244" s="1"/>
      <c r="N244" s="1"/>
      <c r="P244" s="56">
        <f t="shared" si="54"/>
        <v>3</v>
      </c>
      <c r="Q244" s="5">
        <f t="shared" si="55"/>
        <v>1</v>
      </c>
      <c r="S244" s="56">
        <f t="shared" si="56"/>
        <v>0</v>
      </c>
      <c r="T244" s="56">
        <f t="shared" si="57"/>
        <v>0</v>
      </c>
      <c r="U244" s="56">
        <f t="shared" si="58"/>
        <v>0</v>
      </c>
      <c r="V244" s="90">
        <f t="shared" si="59"/>
        <v>1</v>
      </c>
      <c r="W244" s="90">
        <f t="shared" si="60"/>
        <v>0</v>
      </c>
      <c r="X244" s="90">
        <f t="shared" si="61"/>
        <v>0</v>
      </c>
      <c r="Y244" s="90">
        <f t="shared" si="62"/>
        <v>1</v>
      </c>
      <c r="Z244" s="90">
        <f t="shared" si="63"/>
        <v>1</v>
      </c>
      <c r="AA244" s="90">
        <f t="shared" si="64"/>
        <v>0</v>
      </c>
      <c r="AB244" s="90">
        <f t="shared" si="65"/>
        <v>0</v>
      </c>
      <c r="AC244" s="90">
        <f t="shared" si="66"/>
        <v>0</v>
      </c>
      <c r="AD244" s="90">
        <f t="shared" si="67"/>
        <v>0</v>
      </c>
      <c r="AE244" s="90">
        <f t="shared" si="68"/>
        <v>0</v>
      </c>
      <c r="AH244" s="56">
        <f t="shared" si="69"/>
        <v>3</v>
      </c>
      <c r="AI244" s="56">
        <f t="shared" si="70"/>
        <v>3</v>
      </c>
      <c r="AJ244" s="56" t="str">
        <f t="shared" si="71"/>
        <v>Correct</v>
      </c>
      <c r="AK244" s="1" t="s">
        <v>94</v>
      </c>
      <c r="AL244" s="1">
        <v>37</v>
      </c>
      <c r="AM244" s="1" t="s">
        <v>121</v>
      </c>
      <c r="AN244" s="1" t="s">
        <v>193</v>
      </c>
      <c r="AO244" s="1" t="s">
        <v>107</v>
      </c>
      <c r="AP244" s="1" t="s">
        <v>98</v>
      </c>
      <c r="AQ244" s="1" t="s">
        <v>80</v>
      </c>
      <c r="AR244" s="1" t="s">
        <v>126</v>
      </c>
      <c r="AS244" s="1" t="s">
        <v>100</v>
      </c>
      <c r="AT244" s="1" t="s">
        <v>101</v>
      </c>
      <c r="AU244" s="1" t="s">
        <v>102</v>
      </c>
      <c r="AV244" s="1"/>
      <c r="AW244" s="1" t="s">
        <v>102</v>
      </c>
      <c r="AX244" s="1"/>
    </row>
    <row r="245" spans="1:50" x14ac:dyDescent="0.25">
      <c r="A245" s="1">
        <v>244</v>
      </c>
      <c r="B245" s="1"/>
      <c r="C245" s="1"/>
      <c r="D245" s="1" t="s">
        <v>21</v>
      </c>
      <c r="E245" s="1"/>
      <c r="F245" s="1"/>
      <c r="G245" s="1"/>
      <c r="H245" s="1" t="s">
        <v>25</v>
      </c>
      <c r="I245" s="1"/>
      <c r="J245" s="1" t="s">
        <v>26</v>
      </c>
      <c r="K245" s="1"/>
      <c r="L245" s="1"/>
      <c r="M245" s="1"/>
      <c r="N245" s="1"/>
      <c r="P245" s="56">
        <f t="shared" si="54"/>
        <v>3</v>
      </c>
      <c r="Q245" s="5">
        <f t="shared" si="55"/>
        <v>1</v>
      </c>
      <c r="S245" s="56">
        <f t="shared" si="56"/>
        <v>0</v>
      </c>
      <c r="T245" s="56">
        <f t="shared" si="57"/>
        <v>0</v>
      </c>
      <c r="U245" s="56">
        <f t="shared" si="58"/>
        <v>1</v>
      </c>
      <c r="V245" s="90">
        <f t="shared" si="59"/>
        <v>0</v>
      </c>
      <c r="W245" s="90">
        <f t="shared" si="60"/>
        <v>0</v>
      </c>
      <c r="X245" s="90">
        <f t="shared" si="61"/>
        <v>0</v>
      </c>
      <c r="Y245" s="90">
        <f t="shared" si="62"/>
        <v>1</v>
      </c>
      <c r="Z245" s="90">
        <f t="shared" si="63"/>
        <v>0</v>
      </c>
      <c r="AA245" s="90">
        <f t="shared" si="64"/>
        <v>1</v>
      </c>
      <c r="AB245" s="90">
        <f t="shared" si="65"/>
        <v>0</v>
      </c>
      <c r="AC245" s="90">
        <f t="shared" si="66"/>
        <v>0</v>
      </c>
      <c r="AD245" s="90">
        <f t="shared" si="67"/>
        <v>0</v>
      </c>
      <c r="AE245" s="90">
        <f t="shared" si="68"/>
        <v>0</v>
      </c>
      <c r="AH245" s="56">
        <f t="shared" si="69"/>
        <v>3</v>
      </c>
      <c r="AI245" s="56">
        <f t="shared" si="70"/>
        <v>3</v>
      </c>
      <c r="AJ245" s="56" t="str">
        <f t="shared" si="71"/>
        <v>Correct</v>
      </c>
      <c r="AK245" s="1" t="s">
        <v>105</v>
      </c>
      <c r="AL245" s="1">
        <v>48</v>
      </c>
      <c r="AM245" s="1" t="s">
        <v>121</v>
      </c>
      <c r="AN245" s="1" t="s">
        <v>194</v>
      </c>
      <c r="AO245" s="1" t="s">
        <v>107</v>
      </c>
      <c r="AP245" s="1" t="s">
        <v>98</v>
      </c>
      <c r="AQ245" s="1" t="s">
        <v>80</v>
      </c>
      <c r="AR245" s="1" t="s">
        <v>114</v>
      </c>
      <c r="AS245" s="1" t="s">
        <v>153</v>
      </c>
      <c r="AT245" s="1" t="s">
        <v>135</v>
      </c>
      <c r="AU245" s="1" t="s">
        <v>102</v>
      </c>
      <c r="AV245" s="1"/>
      <c r="AW245" s="1" t="s">
        <v>102</v>
      </c>
      <c r="AX245" s="1"/>
    </row>
    <row r="246" spans="1:50" x14ac:dyDescent="0.25">
      <c r="A246" s="1">
        <v>245</v>
      </c>
      <c r="B246" s="1"/>
      <c r="C246" s="1" t="s">
        <v>20</v>
      </c>
      <c r="D246" s="1" t="s">
        <v>21</v>
      </c>
      <c r="E246" s="1"/>
      <c r="F246" s="1"/>
      <c r="G246" s="1"/>
      <c r="H246" s="1"/>
      <c r="I246" s="1" t="s">
        <v>267</v>
      </c>
      <c r="J246" s="1"/>
      <c r="K246" s="1"/>
      <c r="L246" s="1"/>
      <c r="M246" s="1"/>
      <c r="N246" s="1"/>
      <c r="P246" s="56">
        <f t="shared" si="54"/>
        <v>3</v>
      </c>
      <c r="Q246" s="5">
        <f t="shared" si="55"/>
        <v>1</v>
      </c>
      <c r="S246" s="56">
        <f t="shared" si="56"/>
        <v>0</v>
      </c>
      <c r="T246" s="56">
        <f t="shared" si="57"/>
        <v>1</v>
      </c>
      <c r="U246" s="56">
        <f t="shared" si="58"/>
        <v>1</v>
      </c>
      <c r="V246" s="90">
        <f t="shared" si="59"/>
        <v>0</v>
      </c>
      <c r="W246" s="90">
        <f t="shared" si="60"/>
        <v>0</v>
      </c>
      <c r="X246" s="90">
        <f t="shared" si="61"/>
        <v>0</v>
      </c>
      <c r="Y246" s="90">
        <f t="shared" si="62"/>
        <v>0</v>
      </c>
      <c r="Z246" s="90">
        <f t="shared" si="63"/>
        <v>1</v>
      </c>
      <c r="AA246" s="90">
        <f t="shared" si="64"/>
        <v>0</v>
      </c>
      <c r="AB246" s="90">
        <f t="shared" si="65"/>
        <v>0</v>
      </c>
      <c r="AC246" s="90">
        <f t="shared" si="66"/>
        <v>0</v>
      </c>
      <c r="AD246" s="90">
        <f t="shared" si="67"/>
        <v>0</v>
      </c>
      <c r="AE246" s="90">
        <f t="shared" si="68"/>
        <v>0</v>
      </c>
      <c r="AH246" s="56">
        <f t="shared" si="69"/>
        <v>3</v>
      </c>
      <c r="AI246" s="56">
        <f t="shared" si="70"/>
        <v>3</v>
      </c>
      <c r="AJ246" s="56" t="str">
        <f t="shared" si="71"/>
        <v>Correct</v>
      </c>
      <c r="AK246" s="1" t="s">
        <v>94</v>
      </c>
      <c r="AL246" s="1">
        <v>38</v>
      </c>
      <c r="AM246" s="1" t="s">
        <v>121</v>
      </c>
      <c r="AN246" s="1" t="s">
        <v>178</v>
      </c>
      <c r="AO246" s="1" t="s">
        <v>107</v>
      </c>
      <c r="AP246" s="1" t="s">
        <v>98</v>
      </c>
      <c r="AQ246" s="1" t="s">
        <v>80</v>
      </c>
      <c r="AR246" s="1" t="s">
        <v>126</v>
      </c>
      <c r="AS246" s="1" t="s">
        <v>100</v>
      </c>
      <c r="AT246" s="1" t="s">
        <v>135</v>
      </c>
      <c r="AU246" s="1" t="s">
        <v>102</v>
      </c>
      <c r="AV246" s="1"/>
      <c r="AW246" s="1" t="s">
        <v>102</v>
      </c>
      <c r="AX246" s="1"/>
    </row>
    <row r="247" spans="1:50" x14ac:dyDescent="0.25">
      <c r="A247" s="1">
        <v>246</v>
      </c>
      <c r="B247" s="1"/>
      <c r="C247" s="1" t="s">
        <v>20</v>
      </c>
      <c r="D247" s="1"/>
      <c r="E247" s="1"/>
      <c r="F247" s="1"/>
      <c r="G247" s="1"/>
      <c r="H247" s="1"/>
      <c r="I247" s="1" t="s">
        <v>267</v>
      </c>
      <c r="J247" s="1"/>
      <c r="K247" s="1"/>
      <c r="L247" s="1"/>
      <c r="M247" s="1"/>
      <c r="N247" s="1"/>
      <c r="P247" s="56">
        <f t="shared" si="54"/>
        <v>2</v>
      </c>
      <c r="Q247" s="5">
        <f t="shared" si="55"/>
        <v>1.5</v>
      </c>
      <c r="S247" s="56">
        <f t="shared" si="56"/>
        <v>0</v>
      </c>
      <c r="T247" s="56">
        <f t="shared" si="57"/>
        <v>1</v>
      </c>
      <c r="U247" s="56">
        <f t="shared" si="58"/>
        <v>0</v>
      </c>
      <c r="V247" s="90">
        <f t="shared" si="59"/>
        <v>0</v>
      </c>
      <c r="W247" s="90">
        <f t="shared" si="60"/>
        <v>0</v>
      </c>
      <c r="X247" s="90">
        <f t="shared" si="61"/>
        <v>0</v>
      </c>
      <c r="Y247" s="90">
        <f t="shared" si="62"/>
        <v>0</v>
      </c>
      <c r="Z247" s="90">
        <f t="shared" si="63"/>
        <v>1</v>
      </c>
      <c r="AA247" s="90">
        <f t="shared" si="64"/>
        <v>0</v>
      </c>
      <c r="AB247" s="90">
        <f t="shared" si="65"/>
        <v>0</v>
      </c>
      <c r="AC247" s="90">
        <f t="shared" si="66"/>
        <v>0</v>
      </c>
      <c r="AD247" s="90">
        <f t="shared" si="67"/>
        <v>0</v>
      </c>
      <c r="AE247" s="90">
        <f t="shared" si="68"/>
        <v>0</v>
      </c>
      <c r="AH247" s="56">
        <f t="shared" si="69"/>
        <v>2</v>
      </c>
      <c r="AI247" s="56">
        <f t="shared" si="70"/>
        <v>2</v>
      </c>
      <c r="AJ247" s="56" t="str">
        <f t="shared" si="71"/>
        <v>Correct</v>
      </c>
      <c r="AK247" s="1" t="s">
        <v>94</v>
      </c>
      <c r="AL247" s="1">
        <v>18</v>
      </c>
      <c r="AM247" s="1" t="s">
        <v>121</v>
      </c>
      <c r="AN247" s="1" t="s">
        <v>190</v>
      </c>
      <c r="AO247" s="1" t="s">
        <v>107</v>
      </c>
      <c r="AP247" s="1" t="s">
        <v>98</v>
      </c>
      <c r="AQ247" s="1" t="s">
        <v>80</v>
      </c>
      <c r="AR247" s="1"/>
      <c r="AS247" s="1" t="s">
        <v>103</v>
      </c>
      <c r="AT247" s="1" t="s">
        <v>136</v>
      </c>
      <c r="AU247" s="1" t="s">
        <v>102</v>
      </c>
      <c r="AV247" s="1"/>
      <c r="AW247" s="1" t="s">
        <v>102</v>
      </c>
      <c r="AX247" s="1"/>
    </row>
    <row r="248" spans="1:50" x14ac:dyDescent="0.25">
      <c r="A248" s="1">
        <v>247</v>
      </c>
      <c r="B248" s="1"/>
      <c r="C248" s="1"/>
      <c r="D248" s="1"/>
      <c r="E248" s="1"/>
      <c r="F248" s="1"/>
      <c r="G248" s="1"/>
      <c r="H248" s="1"/>
      <c r="I248" s="1" t="s">
        <v>267</v>
      </c>
      <c r="J248" s="1"/>
      <c r="K248" s="1"/>
      <c r="L248" s="1"/>
      <c r="M248" s="1"/>
      <c r="N248" s="1"/>
      <c r="P248" s="56">
        <f t="shared" si="54"/>
        <v>1</v>
      </c>
      <c r="Q248" s="5">
        <f t="shared" si="55"/>
        <v>3</v>
      </c>
      <c r="S248" s="56">
        <f t="shared" si="56"/>
        <v>0</v>
      </c>
      <c r="T248" s="56">
        <f t="shared" si="57"/>
        <v>0</v>
      </c>
      <c r="U248" s="56">
        <f t="shared" si="58"/>
        <v>0</v>
      </c>
      <c r="V248" s="90">
        <f t="shared" si="59"/>
        <v>0</v>
      </c>
      <c r="W248" s="90">
        <f t="shared" si="60"/>
        <v>0</v>
      </c>
      <c r="X248" s="90">
        <f t="shared" si="61"/>
        <v>0</v>
      </c>
      <c r="Y248" s="90">
        <f t="shared" si="62"/>
        <v>0</v>
      </c>
      <c r="Z248" s="90">
        <f t="shared" si="63"/>
        <v>1</v>
      </c>
      <c r="AA248" s="90">
        <f t="shared" si="64"/>
        <v>0</v>
      </c>
      <c r="AB248" s="90">
        <f t="shared" si="65"/>
        <v>0</v>
      </c>
      <c r="AC248" s="90">
        <f t="shared" si="66"/>
        <v>0</v>
      </c>
      <c r="AD248" s="90">
        <f t="shared" si="67"/>
        <v>0</v>
      </c>
      <c r="AE248" s="90">
        <f t="shared" si="68"/>
        <v>0</v>
      </c>
      <c r="AH248" s="56">
        <f t="shared" si="69"/>
        <v>1</v>
      </c>
      <c r="AI248" s="56">
        <f t="shared" si="70"/>
        <v>1</v>
      </c>
      <c r="AJ248" s="56" t="str">
        <f t="shared" si="71"/>
        <v>Correct</v>
      </c>
      <c r="AK248" s="1" t="s">
        <v>94</v>
      </c>
      <c r="AL248" s="1">
        <v>55</v>
      </c>
      <c r="AM248" s="1" t="s">
        <v>121</v>
      </c>
      <c r="AN248" s="1" t="s">
        <v>180</v>
      </c>
      <c r="AO248" s="1" t="s">
        <v>107</v>
      </c>
      <c r="AP248" s="1" t="s">
        <v>98</v>
      </c>
      <c r="AQ248" s="1" t="s">
        <v>80</v>
      </c>
      <c r="AR248" s="1" t="s">
        <v>126</v>
      </c>
      <c r="AS248" s="1" t="s">
        <v>110</v>
      </c>
      <c r="AT248" s="1" t="s">
        <v>101</v>
      </c>
      <c r="AU248" s="1" t="s">
        <v>102</v>
      </c>
      <c r="AV248" s="1"/>
      <c r="AW248" s="1" t="s">
        <v>102</v>
      </c>
      <c r="AX248" s="1"/>
    </row>
    <row r="249" spans="1:50" x14ac:dyDescent="0.25">
      <c r="A249" s="1">
        <v>248</v>
      </c>
      <c r="B249" s="1"/>
      <c r="C249" s="1" t="s">
        <v>20</v>
      </c>
      <c r="D249" s="1"/>
      <c r="E249" s="1"/>
      <c r="F249" s="1"/>
      <c r="G249" s="1"/>
      <c r="H249" s="1"/>
      <c r="I249" s="1" t="s">
        <v>267</v>
      </c>
      <c r="J249" s="1"/>
      <c r="K249" s="1"/>
      <c r="L249" s="1"/>
      <c r="M249" s="1"/>
      <c r="N249" s="1" t="s">
        <v>30</v>
      </c>
      <c r="P249" s="56">
        <f t="shared" si="54"/>
        <v>3</v>
      </c>
      <c r="Q249" s="5">
        <f t="shared" si="55"/>
        <v>1</v>
      </c>
      <c r="S249" s="56">
        <f t="shared" si="56"/>
        <v>0</v>
      </c>
      <c r="T249" s="56">
        <f t="shared" si="57"/>
        <v>1</v>
      </c>
      <c r="U249" s="56">
        <f t="shared" si="58"/>
        <v>0</v>
      </c>
      <c r="V249" s="90">
        <f t="shared" si="59"/>
        <v>0</v>
      </c>
      <c r="W249" s="90">
        <f t="shared" si="60"/>
        <v>0</v>
      </c>
      <c r="X249" s="90">
        <f t="shared" si="61"/>
        <v>0</v>
      </c>
      <c r="Y249" s="90">
        <f t="shared" si="62"/>
        <v>0</v>
      </c>
      <c r="Z249" s="90">
        <f t="shared" si="63"/>
        <v>1</v>
      </c>
      <c r="AA249" s="90">
        <f t="shared" si="64"/>
        <v>0</v>
      </c>
      <c r="AB249" s="90">
        <f t="shared" si="65"/>
        <v>0</v>
      </c>
      <c r="AC249" s="90">
        <f t="shared" si="66"/>
        <v>0</v>
      </c>
      <c r="AD249" s="90">
        <f t="shared" si="67"/>
        <v>0</v>
      </c>
      <c r="AE249" s="90">
        <f t="shared" si="68"/>
        <v>1</v>
      </c>
      <c r="AH249" s="56">
        <f t="shared" si="69"/>
        <v>3</v>
      </c>
      <c r="AI249" s="56">
        <f t="shared" si="70"/>
        <v>3</v>
      </c>
      <c r="AJ249" s="56" t="str">
        <f t="shared" si="71"/>
        <v>Correct</v>
      </c>
      <c r="AK249" s="1" t="s">
        <v>94</v>
      </c>
      <c r="AL249" s="1">
        <v>59</v>
      </c>
      <c r="AM249" s="1" t="s">
        <v>121</v>
      </c>
      <c r="AN249" s="1" t="s">
        <v>190</v>
      </c>
      <c r="AO249" s="1" t="s">
        <v>107</v>
      </c>
      <c r="AP249" s="1" t="s">
        <v>98</v>
      </c>
      <c r="AQ249" s="1" t="s">
        <v>80</v>
      </c>
      <c r="AR249" s="1" t="s">
        <v>126</v>
      </c>
      <c r="AS249" s="1" t="s">
        <v>110</v>
      </c>
      <c r="AT249" s="1" t="s">
        <v>101</v>
      </c>
      <c r="AU249" s="1" t="s">
        <v>102</v>
      </c>
      <c r="AV249" s="1"/>
      <c r="AW249" s="1" t="s">
        <v>102</v>
      </c>
      <c r="AX249" s="1"/>
    </row>
    <row r="250" spans="1:50" x14ac:dyDescent="0.25">
      <c r="A250" s="1">
        <v>249</v>
      </c>
      <c r="B250" s="1"/>
      <c r="C250" s="1" t="s">
        <v>20</v>
      </c>
      <c r="D250" s="1"/>
      <c r="E250" s="1"/>
      <c r="F250" s="1"/>
      <c r="G250" s="1"/>
      <c r="H250" s="1"/>
      <c r="I250" s="1" t="s">
        <v>267</v>
      </c>
      <c r="J250" s="1"/>
      <c r="K250" s="1"/>
      <c r="L250" s="1" t="s">
        <v>28</v>
      </c>
      <c r="M250" s="1"/>
      <c r="N250" s="1"/>
      <c r="P250" s="56">
        <f t="shared" si="54"/>
        <v>3</v>
      </c>
      <c r="Q250" s="5">
        <f t="shared" si="55"/>
        <v>1</v>
      </c>
      <c r="S250" s="56">
        <f t="shared" si="56"/>
        <v>0</v>
      </c>
      <c r="T250" s="56">
        <f t="shared" si="57"/>
        <v>1</v>
      </c>
      <c r="U250" s="56">
        <f t="shared" si="58"/>
        <v>0</v>
      </c>
      <c r="V250" s="90">
        <f t="shared" si="59"/>
        <v>0</v>
      </c>
      <c r="W250" s="90">
        <f t="shared" si="60"/>
        <v>0</v>
      </c>
      <c r="X250" s="90">
        <f t="shared" si="61"/>
        <v>0</v>
      </c>
      <c r="Y250" s="90">
        <f t="shared" si="62"/>
        <v>0</v>
      </c>
      <c r="Z250" s="90">
        <f t="shared" si="63"/>
        <v>1</v>
      </c>
      <c r="AA250" s="90">
        <f t="shared" si="64"/>
        <v>0</v>
      </c>
      <c r="AB250" s="90">
        <f t="shared" si="65"/>
        <v>0</v>
      </c>
      <c r="AC250" s="90">
        <f t="shared" si="66"/>
        <v>1</v>
      </c>
      <c r="AD250" s="90">
        <f t="shared" si="67"/>
        <v>0</v>
      </c>
      <c r="AE250" s="90">
        <f t="shared" si="68"/>
        <v>0</v>
      </c>
      <c r="AH250" s="56">
        <f t="shared" si="69"/>
        <v>3</v>
      </c>
      <c r="AI250" s="56">
        <f t="shared" si="70"/>
        <v>3</v>
      </c>
      <c r="AJ250" s="56" t="str">
        <f t="shared" si="71"/>
        <v>Correct</v>
      </c>
      <c r="AK250" s="1" t="s">
        <v>94</v>
      </c>
      <c r="AL250" s="1">
        <v>18</v>
      </c>
      <c r="AM250" s="1" t="s">
        <v>121</v>
      </c>
      <c r="AN250" s="1" t="s">
        <v>190</v>
      </c>
      <c r="AO250" s="1" t="s">
        <v>107</v>
      </c>
      <c r="AP250" s="1" t="s">
        <v>98</v>
      </c>
      <c r="AQ250" s="1" t="s">
        <v>80</v>
      </c>
      <c r="AR250" s="1"/>
      <c r="AS250" s="1" t="s">
        <v>103</v>
      </c>
      <c r="AT250" s="1" t="s">
        <v>136</v>
      </c>
      <c r="AU250" s="1" t="s">
        <v>102</v>
      </c>
      <c r="AV250" s="1"/>
      <c r="AW250" s="1" t="s">
        <v>102</v>
      </c>
      <c r="AX250" s="1"/>
    </row>
    <row r="251" spans="1:50" x14ac:dyDescent="0.25">
      <c r="A251" s="1">
        <v>250</v>
      </c>
      <c r="B251" s="1"/>
      <c r="C251" s="1"/>
      <c r="D251" s="1"/>
      <c r="E251" s="1"/>
      <c r="F251" s="1"/>
      <c r="G251" s="1"/>
      <c r="H251" s="1"/>
      <c r="I251" s="1" t="s">
        <v>267</v>
      </c>
      <c r="J251" s="1"/>
      <c r="K251" s="1" t="s">
        <v>27</v>
      </c>
      <c r="L251" s="1"/>
      <c r="M251" s="1"/>
      <c r="N251" s="1" t="s">
        <v>30</v>
      </c>
      <c r="P251" s="56">
        <f t="shared" si="54"/>
        <v>3</v>
      </c>
      <c r="Q251" s="5">
        <f t="shared" si="55"/>
        <v>1</v>
      </c>
      <c r="S251" s="56">
        <f t="shared" si="56"/>
        <v>0</v>
      </c>
      <c r="T251" s="56">
        <f t="shared" si="57"/>
        <v>0</v>
      </c>
      <c r="U251" s="56">
        <f t="shared" si="58"/>
        <v>0</v>
      </c>
      <c r="V251" s="90">
        <f t="shared" si="59"/>
        <v>0</v>
      </c>
      <c r="W251" s="90">
        <f t="shared" si="60"/>
        <v>0</v>
      </c>
      <c r="X251" s="90">
        <f t="shared" si="61"/>
        <v>0</v>
      </c>
      <c r="Y251" s="90">
        <f t="shared" si="62"/>
        <v>0</v>
      </c>
      <c r="Z251" s="90">
        <f t="shared" si="63"/>
        <v>1</v>
      </c>
      <c r="AA251" s="90">
        <f t="shared" si="64"/>
        <v>0</v>
      </c>
      <c r="AB251" s="90">
        <f t="shared" si="65"/>
        <v>1</v>
      </c>
      <c r="AC251" s="90">
        <f t="shared" si="66"/>
        <v>0</v>
      </c>
      <c r="AD251" s="90">
        <f t="shared" si="67"/>
        <v>0</v>
      </c>
      <c r="AE251" s="90">
        <f t="shared" si="68"/>
        <v>1</v>
      </c>
      <c r="AH251" s="56">
        <f t="shared" si="69"/>
        <v>3</v>
      </c>
      <c r="AI251" s="56">
        <f t="shared" si="70"/>
        <v>3</v>
      </c>
      <c r="AJ251" s="56" t="str">
        <f t="shared" si="71"/>
        <v>Correct</v>
      </c>
      <c r="AK251" s="1" t="s">
        <v>94</v>
      </c>
      <c r="AL251" s="1">
        <v>25</v>
      </c>
      <c r="AM251" s="1" t="s">
        <v>121</v>
      </c>
      <c r="AN251" s="1" t="s">
        <v>178</v>
      </c>
      <c r="AO251" s="1" t="s">
        <v>107</v>
      </c>
      <c r="AP251" s="1" t="s">
        <v>98</v>
      </c>
      <c r="AQ251" s="1" t="s">
        <v>80</v>
      </c>
      <c r="AR251" s="1" t="s">
        <v>126</v>
      </c>
      <c r="AS251" s="1" t="s">
        <v>110</v>
      </c>
      <c r="AT251" s="1" t="s">
        <v>101</v>
      </c>
      <c r="AU251" s="1" t="s">
        <v>102</v>
      </c>
      <c r="AV251" s="1"/>
      <c r="AW251" s="1" t="s">
        <v>102</v>
      </c>
      <c r="AX251" s="1"/>
    </row>
    <row r="252" spans="1:50" x14ac:dyDescent="0.25">
      <c r="A252" s="1">
        <v>251</v>
      </c>
      <c r="B252" s="1"/>
      <c r="C252" s="1"/>
      <c r="D252" s="1"/>
      <c r="E252" s="1"/>
      <c r="F252" s="1"/>
      <c r="G252" s="1"/>
      <c r="H252" s="1"/>
      <c r="I252" s="1"/>
      <c r="J252" s="1"/>
      <c r="K252" s="1"/>
      <c r="L252" s="1"/>
      <c r="M252" s="1"/>
      <c r="N252" s="1" t="s">
        <v>30</v>
      </c>
      <c r="P252" s="56">
        <f t="shared" si="54"/>
        <v>1</v>
      </c>
      <c r="Q252" s="5">
        <f t="shared" si="55"/>
        <v>3</v>
      </c>
      <c r="S252" s="56">
        <f t="shared" si="56"/>
        <v>0</v>
      </c>
      <c r="T252" s="56">
        <f t="shared" si="57"/>
        <v>0</v>
      </c>
      <c r="U252" s="56">
        <f t="shared" si="58"/>
        <v>0</v>
      </c>
      <c r="V252" s="90">
        <f t="shared" si="59"/>
        <v>0</v>
      </c>
      <c r="W252" s="90">
        <f t="shared" si="60"/>
        <v>0</v>
      </c>
      <c r="X252" s="90">
        <f t="shared" si="61"/>
        <v>0</v>
      </c>
      <c r="Y252" s="90">
        <f t="shared" si="62"/>
        <v>0</v>
      </c>
      <c r="Z252" s="90">
        <f t="shared" si="63"/>
        <v>0</v>
      </c>
      <c r="AA252" s="90">
        <f t="shared" si="64"/>
        <v>0</v>
      </c>
      <c r="AB252" s="90">
        <f t="shared" si="65"/>
        <v>0</v>
      </c>
      <c r="AC252" s="90">
        <f t="shared" si="66"/>
        <v>0</v>
      </c>
      <c r="AD252" s="90">
        <f t="shared" si="67"/>
        <v>0</v>
      </c>
      <c r="AE252" s="90">
        <f t="shared" si="68"/>
        <v>1</v>
      </c>
      <c r="AH252" s="56">
        <f t="shared" si="69"/>
        <v>1</v>
      </c>
      <c r="AI252" s="56">
        <f t="shared" si="70"/>
        <v>1</v>
      </c>
      <c r="AJ252" s="56" t="str">
        <f t="shared" si="71"/>
        <v>Correct</v>
      </c>
      <c r="AK252" s="1" t="s">
        <v>105</v>
      </c>
      <c r="AL252" s="1">
        <v>49</v>
      </c>
      <c r="AM252" s="1" t="s">
        <v>121</v>
      </c>
      <c r="AN252" s="1" t="s">
        <v>193</v>
      </c>
      <c r="AO252" s="1" t="s">
        <v>107</v>
      </c>
      <c r="AP252" s="1" t="s">
        <v>98</v>
      </c>
      <c r="AQ252" s="1" t="s">
        <v>80</v>
      </c>
      <c r="AR252" s="1" t="s">
        <v>126</v>
      </c>
      <c r="AS252" s="1" t="s">
        <v>153</v>
      </c>
      <c r="AT252" s="1" t="s">
        <v>135</v>
      </c>
      <c r="AU252" s="1" t="s">
        <v>102</v>
      </c>
      <c r="AV252" s="1"/>
      <c r="AW252" s="1" t="s">
        <v>102</v>
      </c>
      <c r="AX252" s="1"/>
    </row>
    <row r="253" spans="1:50" x14ac:dyDescent="0.25">
      <c r="A253" s="1">
        <v>252</v>
      </c>
      <c r="B253" s="1"/>
      <c r="C253" s="1"/>
      <c r="D253" s="1"/>
      <c r="E253" s="1"/>
      <c r="F253" s="1"/>
      <c r="G253" s="1"/>
      <c r="H253" s="1" t="s">
        <v>25</v>
      </c>
      <c r="I253" s="1"/>
      <c r="J253" s="1"/>
      <c r="K253" s="1"/>
      <c r="L253" s="1"/>
      <c r="M253" s="1"/>
      <c r="N253" s="1"/>
      <c r="P253" s="56">
        <f t="shared" si="54"/>
        <v>1</v>
      </c>
      <c r="Q253" s="5">
        <f t="shared" si="55"/>
        <v>3</v>
      </c>
      <c r="S253" s="56">
        <f t="shared" si="56"/>
        <v>0</v>
      </c>
      <c r="T253" s="56">
        <f t="shared" si="57"/>
        <v>0</v>
      </c>
      <c r="U253" s="56">
        <f t="shared" si="58"/>
        <v>0</v>
      </c>
      <c r="V253" s="90">
        <f t="shared" si="59"/>
        <v>0</v>
      </c>
      <c r="W253" s="90">
        <f t="shared" si="60"/>
        <v>0</v>
      </c>
      <c r="X253" s="90">
        <f t="shared" si="61"/>
        <v>0</v>
      </c>
      <c r="Y253" s="90">
        <f t="shared" si="62"/>
        <v>1</v>
      </c>
      <c r="Z253" s="90">
        <f t="shared" si="63"/>
        <v>0</v>
      </c>
      <c r="AA253" s="90">
        <f t="shared" si="64"/>
        <v>0</v>
      </c>
      <c r="AB253" s="90">
        <f t="shared" si="65"/>
        <v>0</v>
      </c>
      <c r="AC253" s="90">
        <f t="shared" si="66"/>
        <v>0</v>
      </c>
      <c r="AD253" s="90">
        <f t="shared" si="67"/>
        <v>0</v>
      </c>
      <c r="AE253" s="90">
        <f t="shared" si="68"/>
        <v>0</v>
      </c>
      <c r="AH253" s="56">
        <f t="shared" si="69"/>
        <v>1</v>
      </c>
      <c r="AI253" s="56">
        <f t="shared" si="70"/>
        <v>1</v>
      </c>
      <c r="AJ253" s="56" t="str">
        <f t="shared" si="71"/>
        <v>Correct</v>
      </c>
      <c r="AK253" s="1" t="s">
        <v>105</v>
      </c>
      <c r="AL253" s="1">
        <v>41</v>
      </c>
      <c r="AM253" s="1" t="s">
        <v>95</v>
      </c>
      <c r="AN253" s="1" t="s">
        <v>195</v>
      </c>
      <c r="AO253" s="1"/>
      <c r="AP253" s="1" t="s">
        <v>102</v>
      </c>
      <c r="AQ253" s="1" t="s">
        <v>80</v>
      </c>
      <c r="AR253" s="1" t="s">
        <v>126</v>
      </c>
      <c r="AS253" s="1" t="s">
        <v>153</v>
      </c>
      <c r="AT253" s="1" t="s">
        <v>101</v>
      </c>
      <c r="AU253" s="1" t="s">
        <v>102</v>
      </c>
      <c r="AV253" s="1"/>
      <c r="AW253" s="1" t="s">
        <v>102</v>
      </c>
      <c r="AX253" s="1"/>
    </row>
    <row r="254" spans="1:50" x14ac:dyDescent="0.25">
      <c r="A254" s="1">
        <v>253</v>
      </c>
      <c r="B254" s="1" t="s">
        <v>19</v>
      </c>
      <c r="C254" s="1" t="s">
        <v>20</v>
      </c>
      <c r="D254" s="1"/>
      <c r="E254" s="1"/>
      <c r="F254" s="1"/>
      <c r="G254" s="1"/>
      <c r="H254" s="1" t="s">
        <v>25</v>
      </c>
      <c r="I254" s="1"/>
      <c r="J254" s="1"/>
      <c r="K254" s="1"/>
      <c r="L254" s="1"/>
      <c r="M254" s="1"/>
      <c r="N254" s="1"/>
      <c r="P254" s="56">
        <f t="shared" si="54"/>
        <v>3</v>
      </c>
      <c r="Q254" s="5">
        <f t="shared" si="55"/>
        <v>1</v>
      </c>
      <c r="S254" s="56">
        <f t="shared" si="56"/>
        <v>1</v>
      </c>
      <c r="T254" s="56">
        <f t="shared" si="57"/>
        <v>1</v>
      </c>
      <c r="U254" s="56">
        <f t="shared" si="58"/>
        <v>0</v>
      </c>
      <c r="V254" s="90">
        <f t="shared" si="59"/>
        <v>0</v>
      </c>
      <c r="W254" s="90">
        <f t="shared" si="60"/>
        <v>0</v>
      </c>
      <c r="X254" s="90">
        <f t="shared" si="61"/>
        <v>0</v>
      </c>
      <c r="Y254" s="90">
        <f t="shared" si="62"/>
        <v>1</v>
      </c>
      <c r="Z254" s="90">
        <f t="shared" si="63"/>
        <v>0</v>
      </c>
      <c r="AA254" s="90">
        <f t="shared" si="64"/>
        <v>0</v>
      </c>
      <c r="AB254" s="90">
        <f t="shared" si="65"/>
        <v>0</v>
      </c>
      <c r="AC254" s="90">
        <f t="shared" si="66"/>
        <v>0</v>
      </c>
      <c r="AD254" s="90">
        <f t="shared" si="67"/>
        <v>0</v>
      </c>
      <c r="AE254" s="90">
        <f t="shared" si="68"/>
        <v>0</v>
      </c>
      <c r="AH254" s="56">
        <f t="shared" si="69"/>
        <v>3</v>
      </c>
      <c r="AI254" s="56">
        <f t="shared" si="70"/>
        <v>3</v>
      </c>
      <c r="AJ254" s="56" t="str">
        <f t="shared" si="71"/>
        <v>Correct</v>
      </c>
      <c r="AK254" s="1" t="s">
        <v>94</v>
      </c>
      <c r="AL254" s="1">
        <v>34</v>
      </c>
      <c r="AM254" s="1" t="s">
        <v>121</v>
      </c>
      <c r="AN254" s="1" t="s">
        <v>196</v>
      </c>
      <c r="AO254" s="1" t="s">
        <v>107</v>
      </c>
      <c r="AP254" s="1"/>
      <c r="AQ254" s="1" t="s">
        <v>80</v>
      </c>
      <c r="AR254" s="1" t="s">
        <v>114</v>
      </c>
      <c r="AS254" s="1" t="s">
        <v>137</v>
      </c>
      <c r="AT254" s="1" t="s">
        <v>101</v>
      </c>
      <c r="AU254" s="1" t="s">
        <v>102</v>
      </c>
      <c r="AV254" s="1"/>
      <c r="AW254" s="1" t="s">
        <v>102</v>
      </c>
      <c r="AX254" s="1"/>
    </row>
    <row r="255" spans="1:50" x14ac:dyDescent="0.25">
      <c r="A255" s="1">
        <v>254</v>
      </c>
      <c r="B255" s="1"/>
      <c r="C255" s="1"/>
      <c r="D255" s="1"/>
      <c r="E255" s="1"/>
      <c r="F255" s="1"/>
      <c r="G255" s="1"/>
      <c r="H255" s="1"/>
      <c r="I255" s="1"/>
      <c r="J255" s="1" t="s">
        <v>26</v>
      </c>
      <c r="K255" s="1" t="s">
        <v>27</v>
      </c>
      <c r="L255" s="1"/>
      <c r="M255" s="1"/>
      <c r="N255" s="1"/>
      <c r="P255" s="56">
        <f t="shared" si="54"/>
        <v>2</v>
      </c>
      <c r="Q255" s="5">
        <f t="shared" si="55"/>
        <v>1.5</v>
      </c>
      <c r="S255" s="56">
        <f t="shared" si="56"/>
        <v>0</v>
      </c>
      <c r="T255" s="56">
        <f t="shared" si="57"/>
        <v>0</v>
      </c>
      <c r="U255" s="56">
        <f t="shared" si="58"/>
        <v>0</v>
      </c>
      <c r="V255" s="90">
        <f t="shared" si="59"/>
        <v>0</v>
      </c>
      <c r="W255" s="90">
        <f t="shared" si="60"/>
        <v>0</v>
      </c>
      <c r="X255" s="90">
        <f t="shared" si="61"/>
        <v>0</v>
      </c>
      <c r="Y255" s="90">
        <f t="shared" si="62"/>
        <v>0</v>
      </c>
      <c r="Z255" s="90">
        <f t="shared" si="63"/>
        <v>0</v>
      </c>
      <c r="AA255" s="90">
        <f t="shared" si="64"/>
        <v>1</v>
      </c>
      <c r="AB255" s="90">
        <f t="shared" si="65"/>
        <v>1</v>
      </c>
      <c r="AC255" s="90">
        <f t="shared" si="66"/>
        <v>0</v>
      </c>
      <c r="AD255" s="90">
        <f t="shared" si="67"/>
        <v>0</v>
      </c>
      <c r="AE255" s="90">
        <f t="shared" si="68"/>
        <v>0</v>
      </c>
      <c r="AH255" s="56">
        <f t="shared" si="69"/>
        <v>2</v>
      </c>
      <c r="AI255" s="56">
        <f t="shared" si="70"/>
        <v>2</v>
      </c>
      <c r="AJ255" s="56" t="str">
        <f t="shared" si="71"/>
        <v>Correct</v>
      </c>
      <c r="AK255" s="1" t="s">
        <v>94</v>
      </c>
      <c r="AL255" s="1">
        <v>70</v>
      </c>
      <c r="AM255" s="1" t="s">
        <v>121</v>
      </c>
      <c r="AN255" s="1" t="s">
        <v>197</v>
      </c>
      <c r="AO255" s="1" t="s">
        <v>107</v>
      </c>
      <c r="AP255" s="1" t="s">
        <v>98</v>
      </c>
      <c r="AQ255" s="1" t="s">
        <v>80</v>
      </c>
      <c r="AR255" s="1"/>
      <c r="AS255" s="1" t="s">
        <v>120</v>
      </c>
      <c r="AT255" s="1" t="s">
        <v>101</v>
      </c>
      <c r="AU255" s="1"/>
      <c r="AV255" s="1"/>
      <c r="AW255" s="1"/>
      <c r="AX255" s="1"/>
    </row>
    <row r="256" spans="1:50" x14ac:dyDescent="0.25">
      <c r="A256" s="1">
        <v>255</v>
      </c>
      <c r="B256" s="1"/>
      <c r="C256" s="1"/>
      <c r="D256" s="1"/>
      <c r="E256" s="1"/>
      <c r="F256" s="1"/>
      <c r="G256" s="1"/>
      <c r="H256" s="1"/>
      <c r="I256" s="1"/>
      <c r="J256" s="1"/>
      <c r="K256" s="1"/>
      <c r="L256" s="1"/>
      <c r="M256" s="1"/>
      <c r="N256" s="1"/>
      <c r="P256" s="56">
        <f t="shared" si="54"/>
        <v>0</v>
      </c>
      <c r="Q256" s="5" t="e">
        <f t="shared" si="55"/>
        <v>#DIV/0!</v>
      </c>
      <c r="S256" s="56">
        <f t="shared" si="56"/>
        <v>0</v>
      </c>
      <c r="T256" s="56">
        <f t="shared" si="57"/>
        <v>0</v>
      </c>
      <c r="U256" s="56">
        <f t="shared" si="58"/>
        <v>0</v>
      </c>
      <c r="V256" s="90">
        <f t="shared" si="59"/>
        <v>0</v>
      </c>
      <c r="W256" s="90">
        <f t="shared" si="60"/>
        <v>0</v>
      </c>
      <c r="X256" s="90">
        <f t="shared" si="61"/>
        <v>0</v>
      </c>
      <c r="Y256" s="90">
        <f t="shared" si="62"/>
        <v>0</v>
      </c>
      <c r="Z256" s="90">
        <f t="shared" si="63"/>
        <v>0</v>
      </c>
      <c r="AA256" s="90">
        <f t="shared" si="64"/>
        <v>0</v>
      </c>
      <c r="AB256" s="90">
        <f t="shared" si="65"/>
        <v>0</v>
      </c>
      <c r="AC256" s="90">
        <f t="shared" si="66"/>
        <v>0</v>
      </c>
      <c r="AD256" s="90">
        <f t="shared" si="67"/>
        <v>0</v>
      </c>
      <c r="AE256" s="90">
        <f t="shared" si="68"/>
        <v>0</v>
      </c>
      <c r="AH256" s="56">
        <f t="shared" si="69"/>
        <v>0</v>
      </c>
      <c r="AI256" s="56">
        <f t="shared" si="70"/>
        <v>0</v>
      </c>
      <c r="AJ256" s="56" t="str">
        <f t="shared" si="71"/>
        <v>Correct</v>
      </c>
      <c r="AK256" s="1" t="s">
        <v>105</v>
      </c>
      <c r="AL256" s="1">
        <v>47</v>
      </c>
      <c r="AM256" s="1" t="s">
        <v>121</v>
      </c>
      <c r="AN256" s="1" t="s">
        <v>178</v>
      </c>
      <c r="AO256" s="1" t="s">
        <v>107</v>
      </c>
      <c r="AP256" s="1" t="s">
        <v>98</v>
      </c>
      <c r="AQ256" s="1" t="s">
        <v>80</v>
      </c>
      <c r="AR256" s="1"/>
      <c r="AS256" s="1" t="s">
        <v>110</v>
      </c>
      <c r="AT256" s="1" t="s">
        <v>101</v>
      </c>
      <c r="AU256" s="1" t="s">
        <v>102</v>
      </c>
      <c r="AV256" s="1"/>
      <c r="AW256" s="1" t="s">
        <v>102</v>
      </c>
      <c r="AX256" s="1"/>
    </row>
    <row r="257" spans="1:50" x14ac:dyDescent="0.25">
      <c r="A257" s="1">
        <v>256</v>
      </c>
      <c r="B257" s="1"/>
      <c r="C257" s="1" t="s">
        <v>20</v>
      </c>
      <c r="D257" s="1" t="s">
        <v>21</v>
      </c>
      <c r="E257" s="1"/>
      <c r="F257" s="1"/>
      <c r="G257" s="1"/>
      <c r="H257" s="1"/>
      <c r="I257" s="1"/>
      <c r="J257" s="1"/>
      <c r="K257" s="1"/>
      <c r="L257" s="1"/>
      <c r="M257" s="1"/>
      <c r="N257" s="1"/>
      <c r="P257" s="56">
        <f t="shared" si="54"/>
        <v>2</v>
      </c>
      <c r="Q257" s="5">
        <f t="shared" si="55"/>
        <v>1.5</v>
      </c>
      <c r="S257" s="56">
        <f t="shared" si="56"/>
        <v>0</v>
      </c>
      <c r="T257" s="56">
        <f t="shared" si="57"/>
        <v>1</v>
      </c>
      <c r="U257" s="56">
        <f t="shared" si="58"/>
        <v>1</v>
      </c>
      <c r="V257" s="90">
        <f t="shared" si="59"/>
        <v>0</v>
      </c>
      <c r="W257" s="90">
        <f t="shared" si="60"/>
        <v>0</v>
      </c>
      <c r="X257" s="90">
        <f t="shared" si="61"/>
        <v>0</v>
      </c>
      <c r="Y257" s="90">
        <f t="shared" si="62"/>
        <v>0</v>
      </c>
      <c r="Z257" s="90">
        <f t="shared" si="63"/>
        <v>0</v>
      </c>
      <c r="AA257" s="90">
        <f t="shared" si="64"/>
        <v>0</v>
      </c>
      <c r="AB257" s="90">
        <f t="shared" si="65"/>
        <v>0</v>
      </c>
      <c r="AC257" s="90">
        <f t="shared" si="66"/>
        <v>0</v>
      </c>
      <c r="AD257" s="90">
        <f t="shared" si="67"/>
        <v>0</v>
      </c>
      <c r="AE257" s="90">
        <f t="shared" si="68"/>
        <v>0</v>
      </c>
      <c r="AH257" s="56">
        <f t="shared" si="69"/>
        <v>2</v>
      </c>
      <c r="AI257" s="56">
        <f t="shared" si="70"/>
        <v>2</v>
      </c>
      <c r="AJ257" s="56" t="str">
        <f t="shared" si="71"/>
        <v>Correct</v>
      </c>
      <c r="AK257" s="1" t="s">
        <v>105</v>
      </c>
      <c r="AL257" s="1">
        <v>43</v>
      </c>
      <c r="AM257" s="1" t="s">
        <v>121</v>
      </c>
      <c r="AN257" s="1" t="s">
        <v>161</v>
      </c>
      <c r="AO257" s="1" t="s">
        <v>107</v>
      </c>
      <c r="AP257" s="1" t="s">
        <v>98</v>
      </c>
      <c r="AQ257" s="1" t="s">
        <v>82</v>
      </c>
      <c r="AR257" s="1" t="s">
        <v>108</v>
      </c>
      <c r="AS257" s="1" t="s">
        <v>137</v>
      </c>
      <c r="AT257" s="1" t="s">
        <v>101</v>
      </c>
      <c r="AU257" s="1" t="s">
        <v>102</v>
      </c>
      <c r="AV257" s="1"/>
      <c r="AW257" s="1" t="s">
        <v>102</v>
      </c>
      <c r="AX257" s="1"/>
    </row>
    <row r="258" spans="1:50" x14ac:dyDescent="0.25">
      <c r="A258" s="1">
        <v>257</v>
      </c>
      <c r="B258" s="1"/>
      <c r="C258" s="1"/>
      <c r="D258" s="1"/>
      <c r="E258" s="1"/>
      <c r="F258" s="1"/>
      <c r="G258" s="1"/>
      <c r="H258" s="1"/>
      <c r="I258" s="1"/>
      <c r="J258" s="1" t="s">
        <v>26</v>
      </c>
      <c r="K258" s="1"/>
      <c r="L258" s="1"/>
      <c r="M258" s="1"/>
      <c r="N258" s="1" t="s">
        <v>30</v>
      </c>
      <c r="P258" s="56">
        <f t="shared" ref="P258:P321" si="72">COUNTA(B258:N258)</f>
        <v>2</v>
      </c>
      <c r="Q258" s="5">
        <f t="shared" ref="Q258:Q321" si="73">3/P258</f>
        <v>1.5</v>
      </c>
      <c r="S258" s="56">
        <f t="shared" ref="S258:S321" si="74">IF($P258&lt;3,IF($B258=$B$1,1,0),IF($B258=$B$1,$Q258,0))</f>
        <v>0</v>
      </c>
      <c r="T258" s="56">
        <f t="shared" ref="T258:T321" si="75">IF($P258&lt;3,IF($C258=$C$1,1,0),IF($C258=$C$1,$Q258,0))</f>
        <v>0</v>
      </c>
      <c r="U258" s="56">
        <f t="shared" ref="U258:U321" si="76">IF($P258&lt;3,IF($D258=$D$1,1,0),IF($D258=$D$1,$Q258,0))</f>
        <v>0</v>
      </c>
      <c r="V258" s="90">
        <f t="shared" ref="V258:V321" si="77">IF($P258&lt;3,IF($E258=$E$1,1,0),IF($E258=$E$1,$Q258,0))</f>
        <v>0</v>
      </c>
      <c r="W258" s="90">
        <f t="shared" ref="W258:W321" si="78">IF($P258&lt;3,IF($F258=$F$1,1,0),IF($F258=$F$1,$Q258,0))</f>
        <v>0</v>
      </c>
      <c r="X258" s="90">
        <f t="shared" ref="X258:X321" si="79">IF($P258&lt;3,IF($G258=$G$1,1,0),IF($G258=$G$1,$Q258,0))</f>
        <v>0</v>
      </c>
      <c r="Y258" s="90">
        <f t="shared" ref="Y258:Y321" si="80">IF($P258&lt;3,IF($H258=$H$1,1,0),IF($H258=$H$1,$Q258,0))</f>
        <v>0</v>
      </c>
      <c r="Z258" s="90">
        <f t="shared" ref="Z258:Z321" si="81">IF($P258&lt;3,IF($I258=$I$1,1,0),IF($I258=$I$1,$Q258,0))</f>
        <v>0</v>
      </c>
      <c r="AA258" s="90">
        <f t="shared" ref="AA258:AA321" si="82">IF($P258&lt;3,IF($J258=$J$1,1,0),IF($J258=$J$1,$Q258,0))</f>
        <v>1</v>
      </c>
      <c r="AB258" s="90">
        <f t="shared" ref="AB258:AB321" si="83">IF($P258&lt;3,IF($K258=$K$1,1,0),IF($K258=$K$1,$Q258,0))</f>
        <v>0</v>
      </c>
      <c r="AC258" s="90">
        <f t="shared" ref="AC258:AC321" si="84">IF($P258&lt;3,IF($L258=$L$1,1,0),IF($L258=$L$1,$Q258,0))</f>
        <v>0</v>
      </c>
      <c r="AD258" s="90">
        <f t="shared" ref="AD258:AD321" si="85">IF($P258&lt;3,IF($M258=$M$1,1,0),IF($M258=$M$1,$Q258,0))</f>
        <v>0</v>
      </c>
      <c r="AE258" s="90">
        <f t="shared" ref="AE258:AE321" si="86">IF($P258&lt;3,IF($N258=$N$1,1,0),IF($N258=$N$1,$Q258,0))</f>
        <v>1</v>
      </c>
      <c r="AH258" s="56">
        <f t="shared" ref="AH258:AH321" si="87">SUM(S258:AE258)</f>
        <v>2</v>
      </c>
      <c r="AI258" s="56">
        <f t="shared" ref="AI258:AI321" si="88">P258</f>
        <v>2</v>
      </c>
      <c r="AJ258" s="56" t="str">
        <f t="shared" ref="AJ258:AJ321" si="89">IF(AH258=AI258,"Correct",IF(AH258=3,"Correct","Wrong"))</f>
        <v>Correct</v>
      </c>
      <c r="AK258" s="1" t="s">
        <v>94</v>
      </c>
      <c r="AL258" s="1">
        <v>53</v>
      </c>
      <c r="AM258" s="1" t="s">
        <v>121</v>
      </c>
      <c r="AN258" s="1" t="s">
        <v>180</v>
      </c>
      <c r="AO258" s="1" t="s">
        <v>107</v>
      </c>
      <c r="AP258" s="1" t="s">
        <v>102</v>
      </c>
      <c r="AQ258" s="1" t="s">
        <v>355</v>
      </c>
      <c r="AR258" s="1" t="s">
        <v>126</v>
      </c>
      <c r="AS258" s="1" t="s">
        <v>120</v>
      </c>
      <c r="AT258" s="1" t="s">
        <v>101</v>
      </c>
      <c r="AU258" s="1" t="s">
        <v>102</v>
      </c>
      <c r="AV258" s="1"/>
      <c r="AW258" s="1" t="s">
        <v>102</v>
      </c>
      <c r="AX258" s="1"/>
    </row>
    <row r="259" spans="1:50" x14ac:dyDescent="0.25">
      <c r="A259" s="1">
        <v>258</v>
      </c>
      <c r="B259" s="1"/>
      <c r="C259" s="1" t="s">
        <v>20</v>
      </c>
      <c r="D259" s="1" t="s">
        <v>21</v>
      </c>
      <c r="E259" s="1"/>
      <c r="F259" s="1"/>
      <c r="G259" s="1"/>
      <c r="H259" s="1"/>
      <c r="I259" s="1"/>
      <c r="J259" s="1"/>
      <c r="K259" s="1"/>
      <c r="L259" s="1"/>
      <c r="M259" s="1"/>
      <c r="N259" s="1"/>
      <c r="P259" s="56">
        <f t="shared" si="72"/>
        <v>2</v>
      </c>
      <c r="Q259" s="5">
        <f t="shared" si="73"/>
        <v>1.5</v>
      </c>
      <c r="S259" s="56">
        <f t="shared" si="74"/>
        <v>0</v>
      </c>
      <c r="T259" s="56">
        <f t="shared" si="75"/>
        <v>1</v>
      </c>
      <c r="U259" s="56">
        <f t="shared" si="76"/>
        <v>1</v>
      </c>
      <c r="V259" s="90">
        <f t="shared" si="77"/>
        <v>0</v>
      </c>
      <c r="W259" s="90">
        <f t="shared" si="78"/>
        <v>0</v>
      </c>
      <c r="X259" s="90">
        <f t="shared" si="79"/>
        <v>0</v>
      </c>
      <c r="Y259" s="90">
        <f t="shared" si="80"/>
        <v>0</v>
      </c>
      <c r="Z259" s="90">
        <f t="shared" si="81"/>
        <v>0</v>
      </c>
      <c r="AA259" s="90">
        <f t="shared" si="82"/>
        <v>0</v>
      </c>
      <c r="AB259" s="90">
        <f t="shared" si="83"/>
        <v>0</v>
      </c>
      <c r="AC259" s="90">
        <f t="shared" si="84"/>
        <v>0</v>
      </c>
      <c r="AD259" s="90">
        <f t="shared" si="85"/>
        <v>0</v>
      </c>
      <c r="AE259" s="90">
        <f t="shared" si="86"/>
        <v>0</v>
      </c>
      <c r="AH259" s="56">
        <f t="shared" si="87"/>
        <v>2</v>
      </c>
      <c r="AI259" s="56">
        <f t="shared" si="88"/>
        <v>2</v>
      </c>
      <c r="AJ259" s="56" t="str">
        <f t="shared" si="89"/>
        <v>Correct</v>
      </c>
      <c r="AK259" s="1" t="s">
        <v>105</v>
      </c>
      <c r="AL259" s="1">
        <v>58</v>
      </c>
      <c r="AM259" s="1" t="s">
        <v>121</v>
      </c>
      <c r="AN259" s="1" t="s">
        <v>190</v>
      </c>
      <c r="AO259" s="1" t="s">
        <v>107</v>
      </c>
      <c r="AP259" s="1" t="s">
        <v>98</v>
      </c>
      <c r="AQ259" s="1" t="s">
        <v>80</v>
      </c>
      <c r="AR259" s="1"/>
      <c r="AS259" s="1" t="s">
        <v>120</v>
      </c>
      <c r="AT259" s="1" t="s">
        <v>101</v>
      </c>
      <c r="AU259" s="1" t="s">
        <v>102</v>
      </c>
      <c r="AV259" s="1"/>
      <c r="AW259" s="1" t="s">
        <v>102</v>
      </c>
      <c r="AX259" s="1"/>
    </row>
    <row r="260" spans="1:50" x14ac:dyDescent="0.25">
      <c r="A260" s="1">
        <v>259</v>
      </c>
      <c r="B260" s="1"/>
      <c r="C260" s="1"/>
      <c r="D260" s="1"/>
      <c r="E260" s="1"/>
      <c r="F260" s="1"/>
      <c r="G260" s="1"/>
      <c r="H260" s="1"/>
      <c r="I260" s="1"/>
      <c r="J260" s="1" t="s">
        <v>26</v>
      </c>
      <c r="K260" s="1"/>
      <c r="L260" s="1" t="s">
        <v>28</v>
      </c>
      <c r="M260" s="1"/>
      <c r="N260" s="1"/>
      <c r="P260" s="56">
        <f t="shared" si="72"/>
        <v>2</v>
      </c>
      <c r="Q260" s="5">
        <f t="shared" si="73"/>
        <v>1.5</v>
      </c>
      <c r="S260" s="56">
        <f t="shared" si="74"/>
        <v>0</v>
      </c>
      <c r="T260" s="56">
        <f t="shared" si="75"/>
        <v>0</v>
      </c>
      <c r="U260" s="56">
        <f t="shared" si="76"/>
        <v>0</v>
      </c>
      <c r="V260" s="90">
        <f t="shared" si="77"/>
        <v>0</v>
      </c>
      <c r="W260" s="90">
        <f t="shared" si="78"/>
        <v>0</v>
      </c>
      <c r="X260" s="90">
        <f t="shared" si="79"/>
        <v>0</v>
      </c>
      <c r="Y260" s="90">
        <f t="shared" si="80"/>
        <v>0</v>
      </c>
      <c r="Z260" s="90">
        <f t="shared" si="81"/>
        <v>0</v>
      </c>
      <c r="AA260" s="90">
        <f t="shared" si="82"/>
        <v>1</v>
      </c>
      <c r="AB260" s="90">
        <f t="shared" si="83"/>
        <v>0</v>
      </c>
      <c r="AC260" s="90">
        <f t="shared" si="84"/>
        <v>1</v>
      </c>
      <c r="AD260" s="90">
        <f t="shared" si="85"/>
        <v>0</v>
      </c>
      <c r="AE260" s="90">
        <f t="shared" si="86"/>
        <v>0</v>
      </c>
      <c r="AH260" s="56">
        <f t="shared" si="87"/>
        <v>2</v>
      </c>
      <c r="AI260" s="56">
        <f t="shared" si="88"/>
        <v>2</v>
      </c>
      <c r="AJ260" s="56" t="str">
        <f t="shared" si="89"/>
        <v>Correct</v>
      </c>
      <c r="AK260" s="1" t="s">
        <v>94</v>
      </c>
      <c r="AL260" s="1">
        <v>36</v>
      </c>
      <c r="AM260" s="1" t="s">
        <v>121</v>
      </c>
      <c r="AN260" s="1" t="s">
        <v>171</v>
      </c>
      <c r="AO260" s="1" t="s">
        <v>107</v>
      </c>
      <c r="AP260" s="1" t="s">
        <v>98</v>
      </c>
      <c r="AQ260" s="1" t="s">
        <v>355</v>
      </c>
      <c r="AR260" s="1" t="s">
        <v>114</v>
      </c>
      <c r="AS260" s="1" t="s">
        <v>110</v>
      </c>
      <c r="AT260" s="1" t="s">
        <v>101</v>
      </c>
      <c r="AU260" s="1" t="s">
        <v>102</v>
      </c>
      <c r="AV260" s="1"/>
      <c r="AW260" s="1" t="s">
        <v>102</v>
      </c>
      <c r="AX260" s="1"/>
    </row>
    <row r="261" spans="1:50" x14ac:dyDescent="0.25">
      <c r="A261" s="1">
        <v>260</v>
      </c>
      <c r="B261" s="1"/>
      <c r="C261" s="1"/>
      <c r="D261" s="1"/>
      <c r="E261" s="1" t="s">
        <v>22</v>
      </c>
      <c r="F261" s="1"/>
      <c r="G261" s="1" t="s">
        <v>24</v>
      </c>
      <c r="H261" s="1"/>
      <c r="I261" s="1"/>
      <c r="J261" s="1"/>
      <c r="K261" s="1"/>
      <c r="L261" s="1"/>
      <c r="M261" s="1" t="s">
        <v>29</v>
      </c>
      <c r="N261" s="1"/>
      <c r="P261" s="56">
        <f t="shared" si="72"/>
        <v>3</v>
      </c>
      <c r="Q261" s="5">
        <f t="shared" si="73"/>
        <v>1</v>
      </c>
      <c r="S261" s="56">
        <f t="shared" si="74"/>
        <v>0</v>
      </c>
      <c r="T261" s="56">
        <f t="shared" si="75"/>
        <v>0</v>
      </c>
      <c r="U261" s="56">
        <f t="shared" si="76"/>
        <v>0</v>
      </c>
      <c r="V261" s="90">
        <f t="shared" si="77"/>
        <v>1</v>
      </c>
      <c r="W261" s="90">
        <f t="shared" si="78"/>
        <v>0</v>
      </c>
      <c r="X261" s="90">
        <f t="shared" si="79"/>
        <v>1</v>
      </c>
      <c r="Y261" s="90">
        <f t="shared" si="80"/>
        <v>0</v>
      </c>
      <c r="Z261" s="90">
        <f t="shared" si="81"/>
        <v>0</v>
      </c>
      <c r="AA261" s="90">
        <f t="shared" si="82"/>
        <v>0</v>
      </c>
      <c r="AB261" s="90">
        <f t="shared" si="83"/>
        <v>0</v>
      </c>
      <c r="AC261" s="90">
        <f t="shared" si="84"/>
        <v>0</v>
      </c>
      <c r="AD261" s="90">
        <f t="shared" si="85"/>
        <v>1</v>
      </c>
      <c r="AE261" s="90">
        <f t="shared" si="86"/>
        <v>0</v>
      </c>
      <c r="AH261" s="56">
        <f t="shared" si="87"/>
        <v>3</v>
      </c>
      <c r="AI261" s="56">
        <f t="shared" si="88"/>
        <v>3</v>
      </c>
      <c r="AJ261" s="56" t="str">
        <f t="shared" si="89"/>
        <v>Correct</v>
      </c>
      <c r="AK261" s="1" t="s">
        <v>94</v>
      </c>
      <c r="AL261" s="1">
        <v>74</v>
      </c>
      <c r="AM261" s="1" t="s">
        <v>121</v>
      </c>
      <c r="AN261" s="1" t="s">
        <v>198</v>
      </c>
      <c r="AO261" s="1" t="s">
        <v>107</v>
      </c>
      <c r="AP261" s="1" t="s">
        <v>98</v>
      </c>
      <c r="AQ261" s="1" t="s">
        <v>80</v>
      </c>
      <c r="AR261" s="1" t="s">
        <v>126</v>
      </c>
      <c r="AS261" s="1" t="s">
        <v>110</v>
      </c>
      <c r="AT261" s="1" t="s">
        <v>104</v>
      </c>
      <c r="AU261" s="1" t="s">
        <v>102</v>
      </c>
      <c r="AV261" s="1"/>
      <c r="AW261" s="1" t="s">
        <v>102</v>
      </c>
      <c r="AX261" s="1"/>
    </row>
    <row r="262" spans="1:50" x14ac:dyDescent="0.25">
      <c r="A262" s="1">
        <v>261</v>
      </c>
      <c r="B262" s="1"/>
      <c r="C262" s="1"/>
      <c r="D262" s="1"/>
      <c r="E262" s="1" t="s">
        <v>22</v>
      </c>
      <c r="F262" s="1"/>
      <c r="G262" s="1"/>
      <c r="H262" s="1"/>
      <c r="I262" s="1"/>
      <c r="J262" s="1"/>
      <c r="K262" s="1"/>
      <c r="L262" s="1"/>
      <c r="M262" s="1"/>
      <c r="N262" s="1"/>
      <c r="P262" s="56">
        <f t="shared" si="72"/>
        <v>1</v>
      </c>
      <c r="Q262" s="5">
        <f t="shared" si="73"/>
        <v>3</v>
      </c>
      <c r="S262" s="56">
        <f t="shared" si="74"/>
        <v>0</v>
      </c>
      <c r="T262" s="56">
        <f t="shared" si="75"/>
        <v>0</v>
      </c>
      <c r="U262" s="56">
        <f t="shared" si="76"/>
        <v>0</v>
      </c>
      <c r="V262" s="90">
        <f t="shared" si="77"/>
        <v>1</v>
      </c>
      <c r="W262" s="90">
        <f t="shared" si="78"/>
        <v>0</v>
      </c>
      <c r="X262" s="90">
        <f t="shared" si="79"/>
        <v>0</v>
      </c>
      <c r="Y262" s="90">
        <f t="shared" si="80"/>
        <v>0</v>
      </c>
      <c r="Z262" s="90">
        <f t="shared" si="81"/>
        <v>0</v>
      </c>
      <c r="AA262" s="90">
        <f t="shared" si="82"/>
        <v>0</v>
      </c>
      <c r="AB262" s="90">
        <f t="shared" si="83"/>
        <v>0</v>
      </c>
      <c r="AC262" s="90">
        <f t="shared" si="84"/>
        <v>0</v>
      </c>
      <c r="AD262" s="90">
        <f t="shared" si="85"/>
        <v>0</v>
      </c>
      <c r="AE262" s="90">
        <f t="shared" si="86"/>
        <v>0</v>
      </c>
      <c r="AH262" s="56">
        <f t="shared" si="87"/>
        <v>1</v>
      </c>
      <c r="AI262" s="56">
        <f t="shared" si="88"/>
        <v>1</v>
      </c>
      <c r="AJ262" s="56" t="str">
        <f t="shared" si="89"/>
        <v>Correct</v>
      </c>
      <c r="AK262" s="1" t="s">
        <v>105</v>
      </c>
      <c r="AL262" s="1">
        <v>29</v>
      </c>
      <c r="AM262" s="1" t="s">
        <v>121</v>
      </c>
      <c r="AN262" s="1" t="s">
        <v>168</v>
      </c>
      <c r="AO262" s="1" t="s">
        <v>107</v>
      </c>
      <c r="AP262" s="1" t="s">
        <v>98</v>
      </c>
      <c r="AQ262" s="1" t="s">
        <v>80</v>
      </c>
      <c r="AR262" s="1" t="s">
        <v>126</v>
      </c>
      <c r="AS262" s="1" t="s">
        <v>100</v>
      </c>
      <c r="AT262" s="1" t="s">
        <v>101</v>
      </c>
      <c r="AU262" s="1" t="s">
        <v>102</v>
      </c>
      <c r="AV262" s="1"/>
      <c r="AW262" s="1" t="s">
        <v>102</v>
      </c>
      <c r="AX262" s="1"/>
    </row>
    <row r="263" spans="1:50" x14ac:dyDescent="0.25">
      <c r="A263" s="1">
        <v>262</v>
      </c>
      <c r="B263" s="1"/>
      <c r="C263" s="1"/>
      <c r="D263" s="1"/>
      <c r="E263" s="1"/>
      <c r="F263" s="1"/>
      <c r="G263" s="1"/>
      <c r="H263" s="1"/>
      <c r="I263" s="1"/>
      <c r="J263" s="1"/>
      <c r="K263" s="1"/>
      <c r="L263" s="1"/>
      <c r="M263" s="1"/>
      <c r="N263" s="1"/>
      <c r="P263" s="56">
        <f t="shared" si="72"/>
        <v>0</v>
      </c>
      <c r="Q263" s="5" t="e">
        <f t="shared" si="73"/>
        <v>#DIV/0!</v>
      </c>
      <c r="S263" s="56">
        <f t="shared" si="74"/>
        <v>0</v>
      </c>
      <c r="T263" s="56">
        <f t="shared" si="75"/>
        <v>0</v>
      </c>
      <c r="U263" s="56">
        <f t="shared" si="76"/>
        <v>0</v>
      </c>
      <c r="V263" s="90">
        <f t="shared" si="77"/>
        <v>0</v>
      </c>
      <c r="W263" s="90">
        <f t="shared" si="78"/>
        <v>0</v>
      </c>
      <c r="X263" s="90">
        <f t="shared" si="79"/>
        <v>0</v>
      </c>
      <c r="Y263" s="90">
        <f t="shared" si="80"/>
        <v>0</v>
      </c>
      <c r="Z263" s="90">
        <f t="shared" si="81"/>
        <v>0</v>
      </c>
      <c r="AA263" s="90">
        <f t="shared" si="82"/>
        <v>0</v>
      </c>
      <c r="AB263" s="90">
        <f t="shared" si="83"/>
        <v>0</v>
      </c>
      <c r="AC263" s="90">
        <f t="shared" si="84"/>
        <v>0</v>
      </c>
      <c r="AD263" s="90">
        <f t="shared" si="85"/>
        <v>0</v>
      </c>
      <c r="AE263" s="90">
        <f t="shared" si="86"/>
        <v>0</v>
      </c>
      <c r="AH263" s="56">
        <f t="shared" si="87"/>
        <v>0</v>
      </c>
      <c r="AI263" s="56">
        <f t="shared" si="88"/>
        <v>0</v>
      </c>
      <c r="AJ263" s="56" t="str">
        <f t="shared" si="89"/>
        <v>Correct</v>
      </c>
      <c r="AK263" s="1" t="s">
        <v>105</v>
      </c>
      <c r="AL263" s="1">
        <v>28</v>
      </c>
      <c r="AM263" s="1" t="s">
        <v>95</v>
      </c>
      <c r="AN263" s="1" t="s">
        <v>145</v>
      </c>
      <c r="AO263" s="1" t="s">
        <v>107</v>
      </c>
      <c r="AP263" s="1" t="s">
        <v>98</v>
      </c>
      <c r="AQ263" s="1" t="s">
        <v>80</v>
      </c>
      <c r="AR263" s="1" t="s">
        <v>126</v>
      </c>
      <c r="AS263" s="1" t="s">
        <v>100</v>
      </c>
      <c r="AT263" s="1" t="s">
        <v>101</v>
      </c>
      <c r="AU263" s="1" t="s">
        <v>102</v>
      </c>
      <c r="AV263" s="1"/>
      <c r="AW263" s="1" t="s">
        <v>102</v>
      </c>
      <c r="AX263" s="1"/>
    </row>
    <row r="264" spans="1:50" x14ac:dyDescent="0.25">
      <c r="A264" s="1">
        <v>263</v>
      </c>
      <c r="J264" t="s">
        <v>26</v>
      </c>
      <c r="L264" t="s">
        <v>28</v>
      </c>
      <c r="N264" t="s">
        <v>30</v>
      </c>
      <c r="P264" s="56">
        <f t="shared" si="72"/>
        <v>3</v>
      </c>
      <c r="Q264" s="5">
        <f t="shared" si="73"/>
        <v>1</v>
      </c>
      <c r="S264" s="56">
        <f t="shared" si="74"/>
        <v>0</v>
      </c>
      <c r="T264" s="56">
        <f t="shared" si="75"/>
        <v>0</v>
      </c>
      <c r="U264" s="56">
        <f t="shared" si="76"/>
        <v>0</v>
      </c>
      <c r="V264" s="90">
        <f t="shared" si="77"/>
        <v>0</v>
      </c>
      <c r="W264" s="90">
        <f t="shared" si="78"/>
        <v>0</v>
      </c>
      <c r="X264" s="90">
        <f t="shared" si="79"/>
        <v>0</v>
      </c>
      <c r="Y264" s="90">
        <f t="shared" si="80"/>
        <v>0</v>
      </c>
      <c r="Z264" s="90">
        <f t="shared" si="81"/>
        <v>0</v>
      </c>
      <c r="AA264" s="90">
        <f t="shared" si="82"/>
        <v>1</v>
      </c>
      <c r="AB264" s="90">
        <f t="shared" si="83"/>
        <v>0</v>
      </c>
      <c r="AC264" s="90">
        <f t="shared" si="84"/>
        <v>1</v>
      </c>
      <c r="AD264" s="90">
        <f t="shared" si="85"/>
        <v>0</v>
      </c>
      <c r="AE264" s="90">
        <f t="shared" si="86"/>
        <v>1</v>
      </c>
      <c r="AH264" s="56">
        <f t="shared" si="87"/>
        <v>3</v>
      </c>
      <c r="AI264" s="56">
        <f t="shared" si="88"/>
        <v>3</v>
      </c>
      <c r="AJ264" s="56" t="str">
        <f t="shared" si="89"/>
        <v>Correct</v>
      </c>
      <c r="AK264" t="s">
        <v>94</v>
      </c>
      <c r="AL264">
        <v>29</v>
      </c>
      <c r="AM264" t="s">
        <v>115</v>
      </c>
      <c r="AN264" s="1" t="s">
        <v>328</v>
      </c>
      <c r="AO264" t="s">
        <v>128</v>
      </c>
      <c r="AP264" t="s">
        <v>98</v>
      </c>
      <c r="AQ264" s="1" t="s">
        <v>364</v>
      </c>
      <c r="AR264" t="s">
        <v>114</v>
      </c>
      <c r="AS264" t="s">
        <v>110</v>
      </c>
      <c r="AT264" t="s">
        <v>101</v>
      </c>
      <c r="AU264" t="s">
        <v>102</v>
      </c>
      <c r="AV264" s="1"/>
      <c r="AW264" t="s">
        <v>102</v>
      </c>
    </row>
    <row r="265" spans="1:50" x14ac:dyDescent="0.25">
      <c r="A265" s="1">
        <v>264</v>
      </c>
      <c r="E265" t="s">
        <v>22</v>
      </c>
      <c r="I265" t="s">
        <v>267</v>
      </c>
      <c r="M265" t="s">
        <v>29</v>
      </c>
      <c r="P265" s="56">
        <f t="shared" si="72"/>
        <v>3</v>
      </c>
      <c r="Q265" s="5">
        <f t="shared" si="73"/>
        <v>1</v>
      </c>
      <c r="S265" s="56">
        <f t="shared" si="74"/>
        <v>0</v>
      </c>
      <c r="T265" s="56">
        <f t="shared" si="75"/>
        <v>0</v>
      </c>
      <c r="U265" s="56">
        <f t="shared" si="76"/>
        <v>0</v>
      </c>
      <c r="V265" s="90">
        <f t="shared" si="77"/>
        <v>1</v>
      </c>
      <c r="W265" s="90">
        <f t="shared" si="78"/>
        <v>0</v>
      </c>
      <c r="X265" s="90">
        <f t="shared" si="79"/>
        <v>0</v>
      </c>
      <c r="Y265" s="90">
        <f t="shared" si="80"/>
        <v>0</v>
      </c>
      <c r="Z265" s="90">
        <f t="shared" si="81"/>
        <v>1</v>
      </c>
      <c r="AA265" s="90">
        <f t="shared" si="82"/>
        <v>0</v>
      </c>
      <c r="AB265" s="90">
        <f t="shared" si="83"/>
        <v>0</v>
      </c>
      <c r="AC265" s="90">
        <f t="shared" si="84"/>
        <v>0</v>
      </c>
      <c r="AD265" s="90">
        <f t="shared" si="85"/>
        <v>1</v>
      </c>
      <c r="AE265" s="90">
        <f t="shared" si="86"/>
        <v>0</v>
      </c>
      <c r="AH265" s="56">
        <f t="shared" si="87"/>
        <v>3</v>
      </c>
      <c r="AI265" s="56">
        <f t="shared" si="88"/>
        <v>3</v>
      </c>
      <c r="AJ265" s="56" t="str">
        <f t="shared" si="89"/>
        <v>Correct</v>
      </c>
      <c r="AK265" t="s">
        <v>94</v>
      </c>
      <c r="AL265">
        <v>29</v>
      </c>
      <c r="AM265" t="s">
        <v>121</v>
      </c>
      <c r="AN265" t="s">
        <v>199</v>
      </c>
      <c r="AO265" t="s">
        <v>107</v>
      </c>
      <c r="AP265" t="s">
        <v>98</v>
      </c>
      <c r="AQ265" s="1" t="s">
        <v>80</v>
      </c>
      <c r="AR265" t="s">
        <v>114</v>
      </c>
      <c r="AS265" t="s">
        <v>100</v>
      </c>
      <c r="AT265" t="s">
        <v>101</v>
      </c>
      <c r="AU265" t="s">
        <v>102</v>
      </c>
      <c r="AV265" s="1"/>
      <c r="AW265" t="s">
        <v>102</v>
      </c>
    </row>
    <row r="266" spans="1:50" x14ac:dyDescent="0.25">
      <c r="A266" s="1">
        <v>265</v>
      </c>
      <c r="E266" t="s">
        <v>22</v>
      </c>
      <c r="H266" t="s">
        <v>25</v>
      </c>
      <c r="I266" t="s">
        <v>267</v>
      </c>
      <c r="P266" s="56">
        <f t="shared" si="72"/>
        <v>3</v>
      </c>
      <c r="Q266" s="5">
        <f t="shared" si="73"/>
        <v>1</v>
      </c>
      <c r="S266" s="56">
        <f t="shared" si="74"/>
        <v>0</v>
      </c>
      <c r="T266" s="56">
        <f t="shared" si="75"/>
        <v>0</v>
      </c>
      <c r="U266" s="56">
        <f t="shared" si="76"/>
        <v>0</v>
      </c>
      <c r="V266" s="90">
        <f t="shared" si="77"/>
        <v>1</v>
      </c>
      <c r="W266" s="90">
        <f t="shared" si="78"/>
        <v>0</v>
      </c>
      <c r="X266" s="90">
        <f t="shared" si="79"/>
        <v>0</v>
      </c>
      <c r="Y266" s="90">
        <f t="shared" si="80"/>
        <v>1</v>
      </c>
      <c r="Z266" s="90">
        <f t="shared" si="81"/>
        <v>1</v>
      </c>
      <c r="AA266" s="90">
        <f t="shared" si="82"/>
        <v>0</v>
      </c>
      <c r="AB266" s="90">
        <f t="shared" si="83"/>
        <v>0</v>
      </c>
      <c r="AC266" s="90">
        <f t="shared" si="84"/>
        <v>0</v>
      </c>
      <c r="AD266" s="90">
        <f t="shared" si="85"/>
        <v>0</v>
      </c>
      <c r="AE266" s="90">
        <f t="shared" si="86"/>
        <v>0</v>
      </c>
      <c r="AH266" s="56">
        <f t="shared" si="87"/>
        <v>3</v>
      </c>
      <c r="AI266" s="56">
        <f t="shared" si="88"/>
        <v>3</v>
      </c>
      <c r="AJ266" s="56" t="str">
        <f t="shared" si="89"/>
        <v>Correct</v>
      </c>
      <c r="AK266" t="s">
        <v>94</v>
      </c>
      <c r="AL266">
        <v>35</v>
      </c>
      <c r="AM266" t="s">
        <v>121</v>
      </c>
      <c r="AN266" t="s">
        <v>200</v>
      </c>
      <c r="AO266" t="s">
        <v>107</v>
      </c>
      <c r="AP266" t="s">
        <v>98</v>
      </c>
      <c r="AQ266" s="1" t="s">
        <v>80</v>
      </c>
      <c r="AR266" t="s">
        <v>126</v>
      </c>
      <c r="AS266" t="s">
        <v>110</v>
      </c>
      <c r="AT266" t="s">
        <v>101</v>
      </c>
      <c r="AU266" t="s">
        <v>102</v>
      </c>
      <c r="AV266" s="1"/>
      <c r="AW266" t="s">
        <v>102</v>
      </c>
    </row>
    <row r="267" spans="1:50" x14ac:dyDescent="0.25">
      <c r="A267" s="1">
        <v>266</v>
      </c>
      <c r="D267" t="s">
        <v>21</v>
      </c>
      <c r="K267" t="s">
        <v>27</v>
      </c>
      <c r="N267" t="s">
        <v>30</v>
      </c>
      <c r="P267" s="56">
        <f t="shared" si="72"/>
        <v>3</v>
      </c>
      <c r="Q267" s="5">
        <f t="shared" si="73"/>
        <v>1</v>
      </c>
      <c r="S267" s="56">
        <f t="shared" si="74"/>
        <v>0</v>
      </c>
      <c r="T267" s="56">
        <f t="shared" si="75"/>
        <v>0</v>
      </c>
      <c r="U267" s="56">
        <f t="shared" si="76"/>
        <v>1</v>
      </c>
      <c r="V267" s="90">
        <f t="shared" si="77"/>
        <v>0</v>
      </c>
      <c r="W267" s="90">
        <f t="shared" si="78"/>
        <v>0</v>
      </c>
      <c r="X267" s="90">
        <f t="shared" si="79"/>
        <v>0</v>
      </c>
      <c r="Y267" s="90">
        <f t="shared" si="80"/>
        <v>0</v>
      </c>
      <c r="Z267" s="90">
        <f t="shared" si="81"/>
        <v>0</v>
      </c>
      <c r="AA267" s="90">
        <f t="shared" si="82"/>
        <v>0</v>
      </c>
      <c r="AB267" s="90">
        <f t="shared" si="83"/>
        <v>1</v>
      </c>
      <c r="AC267" s="90">
        <f t="shared" si="84"/>
        <v>0</v>
      </c>
      <c r="AD267" s="90">
        <f t="shared" si="85"/>
        <v>0</v>
      </c>
      <c r="AE267" s="90">
        <f t="shared" si="86"/>
        <v>1</v>
      </c>
      <c r="AH267" s="56">
        <f t="shared" si="87"/>
        <v>3</v>
      </c>
      <c r="AI267" s="56">
        <f t="shared" si="88"/>
        <v>3</v>
      </c>
      <c r="AJ267" s="56" t="str">
        <f t="shared" si="89"/>
        <v>Correct</v>
      </c>
      <c r="AK267" t="s">
        <v>105</v>
      </c>
      <c r="AL267">
        <v>29</v>
      </c>
      <c r="AM267" t="s">
        <v>95</v>
      </c>
      <c r="AN267" t="s">
        <v>201</v>
      </c>
      <c r="AO267" t="s">
        <v>107</v>
      </c>
      <c r="AP267" t="s">
        <v>98</v>
      </c>
      <c r="AQ267" s="1" t="s">
        <v>80</v>
      </c>
      <c r="AR267" t="s">
        <v>108</v>
      </c>
      <c r="AS267" t="s">
        <v>100</v>
      </c>
      <c r="AT267" t="s">
        <v>101</v>
      </c>
      <c r="AU267" t="s">
        <v>102</v>
      </c>
      <c r="AV267" s="1"/>
      <c r="AW267" t="s">
        <v>102</v>
      </c>
    </row>
    <row r="268" spans="1:50" x14ac:dyDescent="0.25">
      <c r="A268" s="1">
        <v>267</v>
      </c>
      <c r="C268" t="s">
        <v>20</v>
      </c>
      <c r="I268" t="s">
        <v>267</v>
      </c>
      <c r="J268" t="s">
        <v>26</v>
      </c>
      <c r="P268" s="56">
        <f t="shared" si="72"/>
        <v>3</v>
      </c>
      <c r="Q268" s="5">
        <f t="shared" si="73"/>
        <v>1</v>
      </c>
      <c r="S268" s="56">
        <f t="shared" si="74"/>
        <v>0</v>
      </c>
      <c r="T268" s="56">
        <f t="shared" si="75"/>
        <v>1</v>
      </c>
      <c r="U268" s="56">
        <f t="shared" si="76"/>
        <v>0</v>
      </c>
      <c r="V268" s="90">
        <f t="shared" si="77"/>
        <v>0</v>
      </c>
      <c r="W268" s="90">
        <f t="shared" si="78"/>
        <v>0</v>
      </c>
      <c r="X268" s="90">
        <f t="shared" si="79"/>
        <v>0</v>
      </c>
      <c r="Y268" s="90">
        <f t="shared" si="80"/>
        <v>0</v>
      </c>
      <c r="Z268" s="90">
        <f t="shared" si="81"/>
        <v>1</v>
      </c>
      <c r="AA268" s="90">
        <f t="shared" si="82"/>
        <v>1</v>
      </c>
      <c r="AB268" s="90">
        <f t="shared" si="83"/>
        <v>0</v>
      </c>
      <c r="AC268" s="90">
        <f t="shared" si="84"/>
        <v>0</v>
      </c>
      <c r="AD268" s="90">
        <f t="shared" si="85"/>
        <v>0</v>
      </c>
      <c r="AE268" s="90">
        <f t="shared" si="86"/>
        <v>0</v>
      </c>
      <c r="AH268" s="56">
        <f t="shared" si="87"/>
        <v>3</v>
      </c>
      <c r="AI268" s="56">
        <f t="shared" si="88"/>
        <v>3</v>
      </c>
      <c r="AJ268" s="56" t="str">
        <f t="shared" si="89"/>
        <v>Correct</v>
      </c>
      <c r="AK268" t="s">
        <v>94</v>
      </c>
      <c r="AL268">
        <v>53</v>
      </c>
      <c r="AM268" t="s">
        <v>115</v>
      </c>
      <c r="AN268" t="s">
        <v>329</v>
      </c>
      <c r="AP268" t="s">
        <v>102</v>
      </c>
      <c r="AQ268" s="1" t="s">
        <v>355</v>
      </c>
      <c r="AR268" t="s">
        <v>114</v>
      </c>
      <c r="AS268" t="s">
        <v>100</v>
      </c>
      <c r="AT268" t="s">
        <v>101</v>
      </c>
      <c r="AU268" t="s">
        <v>102</v>
      </c>
      <c r="AV268" s="1"/>
      <c r="AW268" t="s">
        <v>102</v>
      </c>
    </row>
    <row r="269" spans="1:50" x14ac:dyDescent="0.25">
      <c r="A269" s="1">
        <v>268</v>
      </c>
      <c r="D269" t="s">
        <v>21</v>
      </c>
      <c r="F269" t="s">
        <v>23</v>
      </c>
      <c r="N269" t="s">
        <v>30</v>
      </c>
      <c r="P269" s="56">
        <f t="shared" si="72"/>
        <v>3</v>
      </c>
      <c r="Q269" s="5">
        <f t="shared" si="73"/>
        <v>1</v>
      </c>
      <c r="S269" s="56">
        <f t="shared" si="74"/>
        <v>0</v>
      </c>
      <c r="T269" s="56">
        <f t="shared" si="75"/>
        <v>0</v>
      </c>
      <c r="U269" s="56">
        <f t="shared" si="76"/>
        <v>1</v>
      </c>
      <c r="V269" s="90">
        <f t="shared" si="77"/>
        <v>0</v>
      </c>
      <c r="W269" s="90">
        <f t="shared" si="78"/>
        <v>1</v>
      </c>
      <c r="X269" s="90">
        <f t="shared" si="79"/>
        <v>0</v>
      </c>
      <c r="Y269" s="90">
        <f t="shared" si="80"/>
        <v>0</v>
      </c>
      <c r="Z269" s="90">
        <f t="shared" si="81"/>
        <v>0</v>
      </c>
      <c r="AA269" s="90">
        <f t="shared" si="82"/>
        <v>0</v>
      </c>
      <c r="AB269" s="90">
        <f t="shared" si="83"/>
        <v>0</v>
      </c>
      <c r="AC269" s="90">
        <f t="shared" si="84"/>
        <v>0</v>
      </c>
      <c r="AD269" s="90">
        <f t="shared" si="85"/>
        <v>0</v>
      </c>
      <c r="AE269" s="90">
        <f t="shared" si="86"/>
        <v>1</v>
      </c>
      <c r="AH269" s="56">
        <f t="shared" si="87"/>
        <v>3</v>
      </c>
      <c r="AI269" s="56">
        <f t="shared" si="88"/>
        <v>3</v>
      </c>
      <c r="AJ269" s="56" t="str">
        <f t="shared" si="89"/>
        <v>Correct</v>
      </c>
      <c r="AK269" t="s">
        <v>94</v>
      </c>
      <c r="AL269">
        <v>37</v>
      </c>
      <c r="AM269" t="s">
        <v>121</v>
      </c>
      <c r="AN269" t="s">
        <v>202</v>
      </c>
      <c r="AO269" t="s">
        <v>107</v>
      </c>
      <c r="AP269" t="s">
        <v>102</v>
      </c>
      <c r="AQ269" s="1" t="s">
        <v>80</v>
      </c>
      <c r="AR269" t="s">
        <v>112</v>
      </c>
      <c r="AS269" t="s">
        <v>110</v>
      </c>
      <c r="AT269" t="s">
        <v>101</v>
      </c>
      <c r="AU269" t="s">
        <v>102</v>
      </c>
      <c r="AV269" s="1"/>
      <c r="AW269" t="s">
        <v>102</v>
      </c>
    </row>
    <row r="270" spans="1:50" x14ac:dyDescent="0.25">
      <c r="A270" s="1">
        <v>269</v>
      </c>
      <c r="B270" t="s">
        <v>19</v>
      </c>
      <c r="C270" t="s">
        <v>20</v>
      </c>
      <c r="D270" t="s">
        <v>21</v>
      </c>
      <c r="P270" s="56">
        <f t="shared" si="72"/>
        <v>3</v>
      </c>
      <c r="Q270" s="5">
        <f t="shared" si="73"/>
        <v>1</v>
      </c>
      <c r="S270" s="56">
        <f t="shared" si="74"/>
        <v>1</v>
      </c>
      <c r="T270" s="56">
        <f t="shared" si="75"/>
        <v>1</v>
      </c>
      <c r="U270" s="56">
        <f t="shared" si="76"/>
        <v>1</v>
      </c>
      <c r="V270" s="90">
        <f t="shared" si="77"/>
        <v>0</v>
      </c>
      <c r="W270" s="90">
        <f t="shared" si="78"/>
        <v>0</v>
      </c>
      <c r="X270" s="90">
        <f t="shared" si="79"/>
        <v>0</v>
      </c>
      <c r="Y270" s="90">
        <f t="shared" si="80"/>
        <v>0</v>
      </c>
      <c r="Z270" s="90">
        <f t="shared" si="81"/>
        <v>0</v>
      </c>
      <c r="AA270" s="90">
        <f t="shared" si="82"/>
        <v>0</v>
      </c>
      <c r="AB270" s="90">
        <f t="shared" si="83"/>
        <v>0</v>
      </c>
      <c r="AC270" s="90">
        <f t="shared" si="84"/>
        <v>0</v>
      </c>
      <c r="AD270" s="90">
        <f t="shared" si="85"/>
        <v>0</v>
      </c>
      <c r="AE270" s="90">
        <f t="shared" si="86"/>
        <v>0</v>
      </c>
      <c r="AH270" s="56">
        <f t="shared" si="87"/>
        <v>3</v>
      </c>
      <c r="AI270" s="56">
        <f t="shared" si="88"/>
        <v>3</v>
      </c>
      <c r="AJ270" s="56" t="str">
        <f t="shared" si="89"/>
        <v>Correct</v>
      </c>
      <c r="AK270" t="s">
        <v>94</v>
      </c>
      <c r="AL270">
        <v>44</v>
      </c>
      <c r="AM270" t="s">
        <v>121</v>
      </c>
      <c r="AN270" t="s">
        <v>180</v>
      </c>
      <c r="AO270" t="s">
        <v>128</v>
      </c>
      <c r="AP270" t="s">
        <v>98</v>
      </c>
      <c r="AQ270" s="1" t="s">
        <v>80</v>
      </c>
      <c r="AR270" t="s">
        <v>126</v>
      </c>
      <c r="AS270" t="s">
        <v>100</v>
      </c>
      <c r="AT270" t="s">
        <v>101</v>
      </c>
      <c r="AU270" t="s">
        <v>102</v>
      </c>
      <c r="AV270" s="1"/>
      <c r="AW270" t="s">
        <v>102</v>
      </c>
    </row>
    <row r="271" spans="1:50" x14ac:dyDescent="0.25">
      <c r="A271" s="1">
        <v>270</v>
      </c>
      <c r="C271" t="s">
        <v>20</v>
      </c>
      <c r="D271" t="s">
        <v>21</v>
      </c>
      <c r="P271" s="56">
        <f t="shared" si="72"/>
        <v>2</v>
      </c>
      <c r="Q271" s="5">
        <f t="shared" si="73"/>
        <v>1.5</v>
      </c>
      <c r="S271" s="56">
        <f t="shared" si="74"/>
        <v>0</v>
      </c>
      <c r="T271" s="56">
        <f t="shared" si="75"/>
        <v>1</v>
      </c>
      <c r="U271" s="56">
        <f t="shared" si="76"/>
        <v>1</v>
      </c>
      <c r="V271" s="90">
        <f t="shared" si="77"/>
        <v>0</v>
      </c>
      <c r="W271" s="90">
        <f t="shared" si="78"/>
        <v>0</v>
      </c>
      <c r="X271" s="90">
        <f t="shared" si="79"/>
        <v>0</v>
      </c>
      <c r="Y271" s="90">
        <f t="shared" si="80"/>
        <v>0</v>
      </c>
      <c r="Z271" s="90">
        <f t="shared" si="81"/>
        <v>0</v>
      </c>
      <c r="AA271" s="90">
        <f t="shared" si="82"/>
        <v>0</v>
      </c>
      <c r="AB271" s="90">
        <f t="shared" si="83"/>
        <v>0</v>
      </c>
      <c r="AC271" s="90">
        <f t="shared" si="84"/>
        <v>0</v>
      </c>
      <c r="AD271" s="90">
        <f t="shared" si="85"/>
        <v>0</v>
      </c>
      <c r="AE271" s="90">
        <f t="shared" si="86"/>
        <v>0</v>
      </c>
      <c r="AH271" s="56">
        <f t="shared" si="87"/>
        <v>2</v>
      </c>
      <c r="AI271" s="56">
        <f t="shared" si="88"/>
        <v>2</v>
      </c>
      <c r="AJ271" s="56" t="str">
        <f t="shared" si="89"/>
        <v>Correct</v>
      </c>
      <c r="AK271" t="s">
        <v>94</v>
      </c>
      <c r="AL271">
        <v>18</v>
      </c>
      <c r="AM271" t="s">
        <v>121</v>
      </c>
      <c r="AN271" t="s">
        <v>180</v>
      </c>
      <c r="AO271" t="s">
        <v>107</v>
      </c>
      <c r="AP271" t="s">
        <v>98</v>
      </c>
      <c r="AQ271" s="1" t="s">
        <v>80</v>
      </c>
      <c r="AR271" t="s">
        <v>108</v>
      </c>
      <c r="AS271" t="s">
        <v>133</v>
      </c>
      <c r="AT271" t="s">
        <v>136</v>
      </c>
      <c r="AU271" t="s">
        <v>102</v>
      </c>
      <c r="AV271" s="1"/>
      <c r="AW271" t="s">
        <v>102</v>
      </c>
    </row>
    <row r="272" spans="1:50" x14ac:dyDescent="0.25">
      <c r="A272" s="1">
        <v>271</v>
      </c>
      <c r="D272" t="s">
        <v>21</v>
      </c>
      <c r="J272" t="s">
        <v>26</v>
      </c>
      <c r="P272" s="56">
        <f t="shared" si="72"/>
        <v>2</v>
      </c>
      <c r="Q272" s="5">
        <f t="shared" si="73"/>
        <v>1.5</v>
      </c>
      <c r="S272" s="56">
        <f t="shared" si="74"/>
        <v>0</v>
      </c>
      <c r="T272" s="56">
        <f t="shared" si="75"/>
        <v>0</v>
      </c>
      <c r="U272" s="56">
        <f t="shared" si="76"/>
        <v>1</v>
      </c>
      <c r="V272" s="90">
        <f t="shared" si="77"/>
        <v>0</v>
      </c>
      <c r="W272" s="90">
        <f t="shared" si="78"/>
        <v>0</v>
      </c>
      <c r="X272" s="90">
        <f t="shared" si="79"/>
        <v>0</v>
      </c>
      <c r="Y272" s="90">
        <f t="shared" si="80"/>
        <v>0</v>
      </c>
      <c r="Z272" s="90">
        <f t="shared" si="81"/>
        <v>0</v>
      </c>
      <c r="AA272" s="90">
        <f t="shared" si="82"/>
        <v>1</v>
      </c>
      <c r="AB272" s="90">
        <f t="shared" si="83"/>
        <v>0</v>
      </c>
      <c r="AC272" s="90">
        <f t="shared" si="84"/>
        <v>0</v>
      </c>
      <c r="AD272" s="90">
        <f t="shared" si="85"/>
        <v>0</v>
      </c>
      <c r="AE272" s="90">
        <f t="shared" si="86"/>
        <v>0</v>
      </c>
      <c r="AH272" s="56">
        <f t="shared" si="87"/>
        <v>2</v>
      </c>
      <c r="AI272" s="56">
        <f t="shared" si="88"/>
        <v>2</v>
      </c>
      <c r="AJ272" s="56" t="str">
        <f t="shared" si="89"/>
        <v>Correct</v>
      </c>
      <c r="AK272" t="s">
        <v>105</v>
      </c>
      <c r="AL272">
        <v>48</v>
      </c>
      <c r="AM272" t="s">
        <v>121</v>
      </c>
      <c r="AN272" t="s">
        <v>178</v>
      </c>
      <c r="AO272" t="s">
        <v>107</v>
      </c>
      <c r="AP272" t="s">
        <v>98</v>
      </c>
      <c r="AQ272" s="1" t="s">
        <v>80</v>
      </c>
      <c r="AR272" t="s">
        <v>112</v>
      </c>
      <c r="AS272" t="s">
        <v>120</v>
      </c>
      <c r="AT272" t="s">
        <v>125</v>
      </c>
      <c r="AU272" t="s">
        <v>102</v>
      </c>
      <c r="AV272" s="1" t="s">
        <v>90</v>
      </c>
      <c r="AW272" t="s">
        <v>102</v>
      </c>
    </row>
    <row r="273" spans="1:49" x14ac:dyDescent="0.25">
      <c r="A273" s="1">
        <v>272</v>
      </c>
      <c r="L273" t="s">
        <v>28</v>
      </c>
      <c r="P273" s="56">
        <f t="shared" si="72"/>
        <v>1</v>
      </c>
      <c r="Q273" s="5">
        <f t="shared" si="73"/>
        <v>3</v>
      </c>
      <c r="S273" s="56">
        <f t="shared" si="74"/>
        <v>0</v>
      </c>
      <c r="T273" s="56">
        <f t="shared" si="75"/>
        <v>0</v>
      </c>
      <c r="U273" s="56">
        <f t="shared" si="76"/>
        <v>0</v>
      </c>
      <c r="V273" s="90">
        <f t="shared" si="77"/>
        <v>0</v>
      </c>
      <c r="W273" s="90">
        <f t="shared" si="78"/>
        <v>0</v>
      </c>
      <c r="X273" s="90">
        <f t="shared" si="79"/>
        <v>0</v>
      </c>
      <c r="Y273" s="90">
        <f t="shared" si="80"/>
        <v>0</v>
      </c>
      <c r="Z273" s="90">
        <f t="shared" si="81"/>
        <v>0</v>
      </c>
      <c r="AA273" s="90">
        <f t="shared" si="82"/>
        <v>0</v>
      </c>
      <c r="AB273" s="90">
        <f t="shared" si="83"/>
        <v>0</v>
      </c>
      <c r="AC273" s="90">
        <f t="shared" si="84"/>
        <v>1</v>
      </c>
      <c r="AD273" s="90">
        <f t="shared" si="85"/>
        <v>0</v>
      </c>
      <c r="AE273" s="90">
        <f t="shared" si="86"/>
        <v>0</v>
      </c>
      <c r="AH273" s="56">
        <f t="shared" si="87"/>
        <v>1</v>
      </c>
      <c r="AI273" s="56">
        <f t="shared" si="88"/>
        <v>1</v>
      </c>
      <c r="AJ273" s="56" t="str">
        <f t="shared" si="89"/>
        <v>Correct</v>
      </c>
      <c r="AK273" t="s">
        <v>105</v>
      </c>
      <c r="AL273">
        <v>24</v>
      </c>
      <c r="AM273" t="s">
        <v>121</v>
      </c>
      <c r="AN273" t="s">
        <v>187</v>
      </c>
      <c r="AO273" t="s">
        <v>107</v>
      </c>
      <c r="AP273" t="s">
        <v>98</v>
      </c>
      <c r="AQ273" s="1" t="s">
        <v>80</v>
      </c>
      <c r="AS273" t="s">
        <v>103</v>
      </c>
      <c r="AT273" t="s">
        <v>101</v>
      </c>
      <c r="AU273" t="s">
        <v>102</v>
      </c>
      <c r="AV273" s="1" t="s">
        <v>92</v>
      </c>
      <c r="AW273" t="s">
        <v>102</v>
      </c>
    </row>
    <row r="274" spans="1:49" x14ac:dyDescent="0.25">
      <c r="A274" s="1">
        <v>273</v>
      </c>
      <c r="P274" s="56">
        <f t="shared" si="72"/>
        <v>0</v>
      </c>
      <c r="Q274" s="5" t="e">
        <f t="shared" si="73"/>
        <v>#DIV/0!</v>
      </c>
      <c r="S274" s="56">
        <f t="shared" si="74"/>
        <v>0</v>
      </c>
      <c r="T274" s="56">
        <f t="shared" si="75"/>
        <v>0</v>
      </c>
      <c r="U274" s="56">
        <f t="shared" si="76"/>
        <v>0</v>
      </c>
      <c r="V274" s="90">
        <f t="shared" si="77"/>
        <v>0</v>
      </c>
      <c r="W274" s="90">
        <f t="shared" si="78"/>
        <v>0</v>
      </c>
      <c r="X274" s="90">
        <f t="shared" si="79"/>
        <v>0</v>
      </c>
      <c r="Y274" s="90">
        <f t="shared" si="80"/>
        <v>0</v>
      </c>
      <c r="Z274" s="90">
        <f t="shared" si="81"/>
        <v>0</v>
      </c>
      <c r="AA274" s="90">
        <f t="shared" si="82"/>
        <v>0</v>
      </c>
      <c r="AB274" s="90">
        <f t="shared" si="83"/>
        <v>0</v>
      </c>
      <c r="AC274" s="90">
        <f t="shared" si="84"/>
        <v>0</v>
      </c>
      <c r="AD274" s="90">
        <f t="shared" si="85"/>
        <v>0</v>
      </c>
      <c r="AE274" s="90">
        <f t="shared" si="86"/>
        <v>0</v>
      </c>
      <c r="AH274" s="56">
        <f t="shared" si="87"/>
        <v>0</v>
      </c>
      <c r="AI274" s="56">
        <f t="shared" si="88"/>
        <v>0</v>
      </c>
      <c r="AJ274" s="56" t="str">
        <f t="shared" si="89"/>
        <v>Correct</v>
      </c>
      <c r="AK274" t="s">
        <v>94</v>
      </c>
      <c r="AL274">
        <v>42</v>
      </c>
      <c r="AM274" t="s">
        <v>121</v>
      </c>
      <c r="AN274" t="s">
        <v>194</v>
      </c>
      <c r="AO274" t="s">
        <v>107</v>
      </c>
      <c r="AP274" t="s">
        <v>98</v>
      </c>
      <c r="AQ274" s="1" t="s">
        <v>80</v>
      </c>
      <c r="AS274" t="s">
        <v>120</v>
      </c>
      <c r="AT274" t="s">
        <v>125</v>
      </c>
      <c r="AU274" t="s">
        <v>102</v>
      </c>
      <c r="AV274" s="1" t="s">
        <v>90</v>
      </c>
      <c r="AW274" t="s">
        <v>102</v>
      </c>
    </row>
    <row r="275" spans="1:49" x14ac:dyDescent="0.25">
      <c r="A275" s="1">
        <v>274</v>
      </c>
      <c r="L275" t="s">
        <v>28</v>
      </c>
      <c r="P275" s="56">
        <f t="shared" si="72"/>
        <v>1</v>
      </c>
      <c r="Q275" s="5">
        <f t="shared" si="73"/>
        <v>3</v>
      </c>
      <c r="S275" s="56">
        <f t="shared" si="74"/>
        <v>0</v>
      </c>
      <c r="T275" s="56">
        <f t="shared" si="75"/>
        <v>0</v>
      </c>
      <c r="U275" s="56">
        <f t="shared" si="76"/>
        <v>0</v>
      </c>
      <c r="V275" s="90">
        <f t="shared" si="77"/>
        <v>0</v>
      </c>
      <c r="W275" s="90">
        <f t="shared" si="78"/>
        <v>0</v>
      </c>
      <c r="X275" s="90">
        <f t="shared" si="79"/>
        <v>0</v>
      </c>
      <c r="Y275" s="90">
        <f t="shared" si="80"/>
        <v>0</v>
      </c>
      <c r="Z275" s="90">
        <f t="shared" si="81"/>
        <v>0</v>
      </c>
      <c r="AA275" s="90">
        <f t="shared" si="82"/>
        <v>0</v>
      </c>
      <c r="AB275" s="90">
        <f t="shared" si="83"/>
        <v>0</v>
      </c>
      <c r="AC275" s="90">
        <f t="shared" si="84"/>
        <v>1</v>
      </c>
      <c r="AD275" s="90">
        <f t="shared" si="85"/>
        <v>0</v>
      </c>
      <c r="AE275" s="90">
        <f t="shared" si="86"/>
        <v>0</v>
      </c>
      <c r="AH275" s="56">
        <f t="shared" si="87"/>
        <v>1</v>
      </c>
      <c r="AI275" s="56">
        <f t="shared" si="88"/>
        <v>1</v>
      </c>
      <c r="AJ275" s="56" t="str">
        <f t="shared" si="89"/>
        <v>Correct</v>
      </c>
      <c r="AK275" t="s">
        <v>94</v>
      </c>
      <c r="AL275">
        <v>48</v>
      </c>
      <c r="AM275" t="s">
        <v>121</v>
      </c>
      <c r="AN275" t="s">
        <v>178</v>
      </c>
      <c r="AO275" t="s">
        <v>107</v>
      </c>
      <c r="AP275" t="s">
        <v>98</v>
      </c>
      <c r="AQ275" s="1" t="s">
        <v>80</v>
      </c>
      <c r="AR275" t="s">
        <v>114</v>
      </c>
      <c r="AS275" t="s">
        <v>110</v>
      </c>
      <c r="AT275" t="s">
        <v>101</v>
      </c>
      <c r="AU275" t="s">
        <v>102</v>
      </c>
      <c r="AV275" s="1" t="s">
        <v>92</v>
      </c>
      <c r="AW275" t="s">
        <v>102</v>
      </c>
    </row>
    <row r="276" spans="1:49" x14ac:dyDescent="0.25">
      <c r="A276" s="1">
        <v>275</v>
      </c>
      <c r="C276" t="s">
        <v>20</v>
      </c>
      <c r="E276" t="s">
        <v>22</v>
      </c>
      <c r="P276" s="56">
        <f t="shared" si="72"/>
        <v>2</v>
      </c>
      <c r="Q276" s="5">
        <f t="shared" si="73"/>
        <v>1.5</v>
      </c>
      <c r="S276" s="56">
        <f t="shared" si="74"/>
        <v>0</v>
      </c>
      <c r="T276" s="56">
        <f t="shared" si="75"/>
        <v>1</v>
      </c>
      <c r="U276" s="56">
        <f t="shared" si="76"/>
        <v>0</v>
      </c>
      <c r="V276" s="90">
        <f t="shared" si="77"/>
        <v>1</v>
      </c>
      <c r="W276" s="90">
        <f t="shared" si="78"/>
        <v>0</v>
      </c>
      <c r="X276" s="90">
        <f t="shared" si="79"/>
        <v>0</v>
      </c>
      <c r="Y276" s="90">
        <f t="shared" si="80"/>
        <v>0</v>
      </c>
      <c r="Z276" s="90">
        <f t="shared" si="81"/>
        <v>0</v>
      </c>
      <c r="AA276" s="90">
        <f t="shared" si="82"/>
        <v>0</v>
      </c>
      <c r="AB276" s="90">
        <f t="shared" si="83"/>
        <v>0</v>
      </c>
      <c r="AC276" s="90">
        <f t="shared" si="84"/>
        <v>0</v>
      </c>
      <c r="AD276" s="90">
        <f t="shared" si="85"/>
        <v>0</v>
      </c>
      <c r="AE276" s="90">
        <f t="shared" si="86"/>
        <v>0</v>
      </c>
      <c r="AH276" s="56">
        <f t="shared" si="87"/>
        <v>2</v>
      </c>
      <c r="AI276" s="56">
        <f t="shared" si="88"/>
        <v>2</v>
      </c>
      <c r="AJ276" s="56" t="str">
        <f t="shared" si="89"/>
        <v>Correct</v>
      </c>
      <c r="AK276" t="s">
        <v>105</v>
      </c>
      <c r="AL276">
        <v>57</v>
      </c>
      <c r="AM276" t="s">
        <v>121</v>
      </c>
      <c r="AN276" t="s">
        <v>180</v>
      </c>
      <c r="AO276" t="s">
        <v>107</v>
      </c>
      <c r="AP276" t="s">
        <v>98</v>
      </c>
      <c r="AQ276" s="1" t="s">
        <v>80</v>
      </c>
      <c r="AR276" t="s">
        <v>126</v>
      </c>
      <c r="AS276" t="s">
        <v>110</v>
      </c>
      <c r="AT276" t="s">
        <v>101</v>
      </c>
      <c r="AU276" t="s">
        <v>102</v>
      </c>
      <c r="AV276" s="1" t="s">
        <v>92</v>
      </c>
      <c r="AW276" t="s">
        <v>102</v>
      </c>
    </row>
    <row r="277" spans="1:49" x14ac:dyDescent="0.25">
      <c r="A277" s="1">
        <v>276</v>
      </c>
      <c r="D277" t="s">
        <v>21</v>
      </c>
      <c r="K277" t="s">
        <v>27</v>
      </c>
      <c r="N277" t="s">
        <v>30</v>
      </c>
      <c r="P277" s="56">
        <f t="shared" si="72"/>
        <v>3</v>
      </c>
      <c r="Q277" s="5">
        <f t="shared" si="73"/>
        <v>1</v>
      </c>
      <c r="S277" s="56">
        <f t="shared" si="74"/>
        <v>0</v>
      </c>
      <c r="T277" s="56">
        <f t="shared" si="75"/>
        <v>0</v>
      </c>
      <c r="U277" s="56">
        <f t="shared" si="76"/>
        <v>1</v>
      </c>
      <c r="V277" s="90">
        <f t="shared" si="77"/>
        <v>0</v>
      </c>
      <c r="W277" s="90">
        <f t="shared" si="78"/>
        <v>0</v>
      </c>
      <c r="X277" s="90">
        <f t="shared" si="79"/>
        <v>0</v>
      </c>
      <c r="Y277" s="90">
        <f t="shared" si="80"/>
        <v>0</v>
      </c>
      <c r="Z277" s="90">
        <f t="shared" si="81"/>
        <v>0</v>
      </c>
      <c r="AA277" s="90">
        <f t="shared" si="82"/>
        <v>0</v>
      </c>
      <c r="AB277" s="90">
        <f t="shared" si="83"/>
        <v>1</v>
      </c>
      <c r="AC277" s="90">
        <f t="shared" si="84"/>
        <v>0</v>
      </c>
      <c r="AD277" s="90">
        <f t="shared" si="85"/>
        <v>0</v>
      </c>
      <c r="AE277" s="90">
        <f t="shared" si="86"/>
        <v>1</v>
      </c>
      <c r="AH277" s="56">
        <f t="shared" si="87"/>
        <v>3</v>
      </c>
      <c r="AI277" s="56">
        <f t="shared" si="88"/>
        <v>3</v>
      </c>
      <c r="AJ277" s="56" t="str">
        <f t="shared" si="89"/>
        <v>Correct</v>
      </c>
      <c r="AK277" t="s">
        <v>105</v>
      </c>
      <c r="AL277">
        <v>58</v>
      </c>
      <c r="AM277" t="s">
        <v>121</v>
      </c>
      <c r="AN277" t="s">
        <v>180</v>
      </c>
      <c r="AO277" t="s">
        <v>107</v>
      </c>
      <c r="AQ277" s="1" t="s">
        <v>80</v>
      </c>
      <c r="AS277" t="s">
        <v>120</v>
      </c>
      <c r="AU277" t="s">
        <v>102</v>
      </c>
      <c r="AV277" s="1" t="s">
        <v>90</v>
      </c>
      <c r="AW277" t="s">
        <v>98</v>
      </c>
    </row>
    <row r="278" spans="1:49" x14ac:dyDescent="0.25">
      <c r="A278" s="1">
        <v>277</v>
      </c>
      <c r="B278" t="s">
        <v>19</v>
      </c>
      <c r="I278" t="s">
        <v>267</v>
      </c>
      <c r="N278" t="s">
        <v>30</v>
      </c>
      <c r="P278" s="56">
        <f t="shared" si="72"/>
        <v>3</v>
      </c>
      <c r="Q278" s="5">
        <f t="shared" si="73"/>
        <v>1</v>
      </c>
      <c r="S278" s="56">
        <f t="shared" si="74"/>
        <v>1</v>
      </c>
      <c r="T278" s="56">
        <f t="shared" si="75"/>
        <v>0</v>
      </c>
      <c r="U278" s="56">
        <f t="shared" si="76"/>
        <v>0</v>
      </c>
      <c r="V278" s="90">
        <f t="shared" si="77"/>
        <v>0</v>
      </c>
      <c r="W278" s="90">
        <f t="shared" si="78"/>
        <v>0</v>
      </c>
      <c r="X278" s="90">
        <f t="shared" si="79"/>
        <v>0</v>
      </c>
      <c r="Y278" s="90">
        <f t="shared" si="80"/>
        <v>0</v>
      </c>
      <c r="Z278" s="90">
        <f t="shared" si="81"/>
        <v>1</v>
      </c>
      <c r="AA278" s="90">
        <f t="shared" si="82"/>
        <v>0</v>
      </c>
      <c r="AB278" s="90">
        <f t="shared" si="83"/>
        <v>0</v>
      </c>
      <c r="AC278" s="90">
        <f t="shared" si="84"/>
        <v>0</v>
      </c>
      <c r="AD278" s="90">
        <f t="shared" si="85"/>
        <v>0</v>
      </c>
      <c r="AE278" s="90">
        <f t="shared" si="86"/>
        <v>1</v>
      </c>
      <c r="AH278" s="56">
        <f t="shared" si="87"/>
        <v>3</v>
      </c>
      <c r="AI278" s="56">
        <f t="shared" si="88"/>
        <v>3</v>
      </c>
      <c r="AJ278" s="56" t="str">
        <f t="shared" si="89"/>
        <v>Correct</v>
      </c>
      <c r="AK278" t="s">
        <v>94</v>
      </c>
      <c r="AL278">
        <v>44</v>
      </c>
      <c r="AM278" t="s">
        <v>121</v>
      </c>
      <c r="AN278" t="s">
        <v>185</v>
      </c>
      <c r="AO278" t="s">
        <v>107</v>
      </c>
      <c r="AP278" t="s">
        <v>98</v>
      </c>
      <c r="AQ278" s="1" t="s">
        <v>80</v>
      </c>
      <c r="AR278" t="s">
        <v>108</v>
      </c>
      <c r="AS278" t="s">
        <v>203</v>
      </c>
      <c r="AT278" t="s">
        <v>101</v>
      </c>
      <c r="AU278" t="s">
        <v>102</v>
      </c>
      <c r="AV278" s="1" t="s">
        <v>92</v>
      </c>
      <c r="AW278" t="s">
        <v>102</v>
      </c>
    </row>
    <row r="279" spans="1:49" x14ac:dyDescent="0.25">
      <c r="A279" s="1">
        <v>278</v>
      </c>
      <c r="C279" t="s">
        <v>20</v>
      </c>
      <c r="D279" t="s">
        <v>21</v>
      </c>
      <c r="J279" t="s">
        <v>26</v>
      </c>
      <c r="P279" s="56">
        <f t="shared" si="72"/>
        <v>3</v>
      </c>
      <c r="Q279" s="5">
        <f t="shared" si="73"/>
        <v>1</v>
      </c>
      <c r="S279" s="56">
        <f t="shared" si="74"/>
        <v>0</v>
      </c>
      <c r="T279" s="56">
        <f t="shared" si="75"/>
        <v>1</v>
      </c>
      <c r="U279" s="56">
        <f t="shared" si="76"/>
        <v>1</v>
      </c>
      <c r="V279" s="90">
        <f t="shared" si="77"/>
        <v>0</v>
      </c>
      <c r="W279" s="90">
        <f t="shared" si="78"/>
        <v>0</v>
      </c>
      <c r="X279" s="90">
        <f t="shared" si="79"/>
        <v>0</v>
      </c>
      <c r="Y279" s="90">
        <f t="shared" si="80"/>
        <v>0</v>
      </c>
      <c r="Z279" s="90">
        <f t="shared" si="81"/>
        <v>0</v>
      </c>
      <c r="AA279" s="90">
        <f t="shared" si="82"/>
        <v>1</v>
      </c>
      <c r="AB279" s="90">
        <f t="shared" si="83"/>
        <v>0</v>
      </c>
      <c r="AC279" s="90">
        <f t="shared" si="84"/>
        <v>0</v>
      </c>
      <c r="AD279" s="90">
        <f t="shared" si="85"/>
        <v>0</v>
      </c>
      <c r="AE279" s="90">
        <f t="shared" si="86"/>
        <v>0</v>
      </c>
      <c r="AH279" s="56">
        <f t="shared" si="87"/>
        <v>3</v>
      </c>
      <c r="AI279" s="56">
        <f t="shared" si="88"/>
        <v>3</v>
      </c>
      <c r="AJ279" s="56" t="str">
        <f t="shared" si="89"/>
        <v>Correct</v>
      </c>
      <c r="AK279" t="s">
        <v>105</v>
      </c>
      <c r="AL279">
        <v>70</v>
      </c>
      <c r="AM279" t="s">
        <v>95</v>
      </c>
      <c r="AN279" t="s">
        <v>204</v>
      </c>
      <c r="AO279" t="s">
        <v>128</v>
      </c>
      <c r="AQ279" s="1" t="s">
        <v>80</v>
      </c>
      <c r="AS279" t="s">
        <v>110</v>
      </c>
      <c r="AT279" t="s">
        <v>104</v>
      </c>
      <c r="AU279" t="s">
        <v>102</v>
      </c>
      <c r="AV279" s="1" t="s">
        <v>91</v>
      </c>
      <c r="AW279" t="s">
        <v>102</v>
      </c>
    </row>
    <row r="280" spans="1:49" x14ac:dyDescent="0.25">
      <c r="A280" s="1">
        <v>279</v>
      </c>
      <c r="C280" t="s">
        <v>20</v>
      </c>
      <c r="D280" t="s">
        <v>21</v>
      </c>
      <c r="P280" s="56">
        <f t="shared" si="72"/>
        <v>2</v>
      </c>
      <c r="Q280" s="5">
        <f t="shared" si="73"/>
        <v>1.5</v>
      </c>
      <c r="S280" s="56">
        <f t="shared" si="74"/>
        <v>0</v>
      </c>
      <c r="T280" s="56">
        <f t="shared" si="75"/>
        <v>1</v>
      </c>
      <c r="U280" s="56">
        <f t="shared" si="76"/>
        <v>1</v>
      </c>
      <c r="V280" s="90">
        <f t="shared" si="77"/>
        <v>0</v>
      </c>
      <c r="W280" s="90">
        <f t="shared" si="78"/>
        <v>0</v>
      </c>
      <c r="X280" s="90">
        <f t="shared" si="79"/>
        <v>0</v>
      </c>
      <c r="Y280" s="90">
        <f t="shared" si="80"/>
        <v>0</v>
      </c>
      <c r="Z280" s="90">
        <f t="shared" si="81"/>
        <v>0</v>
      </c>
      <c r="AA280" s="90">
        <f t="shared" si="82"/>
        <v>0</v>
      </c>
      <c r="AB280" s="90">
        <f t="shared" si="83"/>
        <v>0</v>
      </c>
      <c r="AC280" s="90">
        <f t="shared" si="84"/>
        <v>0</v>
      </c>
      <c r="AD280" s="90">
        <f t="shared" si="85"/>
        <v>0</v>
      </c>
      <c r="AE280" s="90">
        <f t="shared" si="86"/>
        <v>0</v>
      </c>
      <c r="AH280" s="56">
        <f t="shared" si="87"/>
        <v>2</v>
      </c>
      <c r="AI280" s="56">
        <f t="shared" si="88"/>
        <v>2</v>
      </c>
      <c r="AJ280" s="56" t="str">
        <f t="shared" si="89"/>
        <v>Correct</v>
      </c>
      <c r="AK280" t="s">
        <v>105</v>
      </c>
      <c r="AL280">
        <v>73</v>
      </c>
      <c r="AM280" t="s">
        <v>95</v>
      </c>
      <c r="AN280" t="s">
        <v>204</v>
      </c>
      <c r="AO280" t="s">
        <v>107</v>
      </c>
      <c r="AP280" t="s">
        <v>102</v>
      </c>
      <c r="AQ280" s="1" t="s">
        <v>80</v>
      </c>
      <c r="AR280" t="s">
        <v>114</v>
      </c>
      <c r="AS280" t="s">
        <v>100</v>
      </c>
      <c r="AT280" t="s">
        <v>104</v>
      </c>
      <c r="AU280" t="s">
        <v>102</v>
      </c>
      <c r="AV280" s="1" t="s">
        <v>373</v>
      </c>
      <c r="AW280" t="s">
        <v>98</v>
      </c>
    </row>
    <row r="281" spans="1:49" x14ac:dyDescent="0.25">
      <c r="A281" s="1">
        <v>280</v>
      </c>
      <c r="B281" t="s">
        <v>19</v>
      </c>
      <c r="D281" t="s">
        <v>21</v>
      </c>
      <c r="N281" t="s">
        <v>30</v>
      </c>
      <c r="P281" s="56">
        <f t="shared" si="72"/>
        <v>3</v>
      </c>
      <c r="Q281" s="5">
        <f t="shared" si="73"/>
        <v>1</v>
      </c>
      <c r="S281" s="56">
        <f t="shared" si="74"/>
        <v>1</v>
      </c>
      <c r="T281" s="56">
        <f t="shared" si="75"/>
        <v>0</v>
      </c>
      <c r="U281" s="56">
        <f t="shared" si="76"/>
        <v>1</v>
      </c>
      <c r="V281" s="90">
        <f t="shared" si="77"/>
        <v>0</v>
      </c>
      <c r="W281" s="90">
        <f t="shared" si="78"/>
        <v>0</v>
      </c>
      <c r="X281" s="90">
        <f t="shared" si="79"/>
        <v>0</v>
      </c>
      <c r="Y281" s="90">
        <f t="shared" si="80"/>
        <v>0</v>
      </c>
      <c r="Z281" s="90">
        <f t="shared" si="81"/>
        <v>0</v>
      </c>
      <c r="AA281" s="90">
        <f t="shared" si="82"/>
        <v>0</v>
      </c>
      <c r="AB281" s="90">
        <f t="shared" si="83"/>
        <v>0</v>
      </c>
      <c r="AC281" s="90">
        <f t="shared" si="84"/>
        <v>0</v>
      </c>
      <c r="AD281" s="90">
        <f t="shared" si="85"/>
        <v>0</v>
      </c>
      <c r="AE281" s="90">
        <f t="shared" si="86"/>
        <v>1</v>
      </c>
      <c r="AH281" s="56">
        <f t="shared" si="87"/>
        <v>3</v>
      </c>
      <c r="AI281" s="56">
        <f t="shared" si="88"/>
        <v>3</v>
      </c>
      <c r="AJ281" s="56" t="str">
        <f t="shared" si="89"/>
        <v>Correct</v>
      </c>
      <c r="AK281" t="s">
        <v>94</v>
      </c>
      <c r="AL281">
        <v>76</v>
      </c>
      <c r="AM281" t="s">
        <v>95</v>
      </c>
      <c r="AN281" t="s">
        <v>204</v>
      </c>
      <c r="AO281" t="s">
        <v>107</v>
      </c>
      <c r="AP281" t="s">
        <v>98</v>
      </c>
      <c r="AQ281" s="1" t="s">
        <v>80</v>
      </c>
      <c r="AR281" t="s">
        <v>108</v>
      </c>
      <c r="AS281" t="s">
        <v>120</v>
      </c>
      <c r="AT281" t="s">
        <v>101</v>
      </c>
      <c r="AU281" t="s">
        <v>102</v>
      </c>
      <c r="AV281" s="1" t="s">
        <v>91</v>
      </c>
      <c r="AW281" t="s">
        <v>102</v>
      </c>
    </row>
    <row r="282" spans="1:49" x14ac:dyDescent="0.25">
      <c r="A282" s="1">
        <v>281</v>
      </c>
      <c r="C282" t="s">
        <v>20</v>
      </c>
      <c r="D282" t="s">
        <v>21</v>
      </c>
      <c r="P282" s="56">
        <f t="shared" si="72"/>
        <v>2</v>
      </c>
      <c r="Q282" s="5">
        <f t="shared" si="73"/>
        <v>1.5</v>
      </c>
      <c r="S282" s="56">
        <f t="shared" si="74"/>
        <v>0</v>
      </c>
      <c r="T282" s="56">
        <f t="shared" si="75"/>
        <v>1</v>
      </c>
      <c r="U282" s="56">
        <f t="shared" si="76"/>
        <v>1</v>
      </c>
      <c r="V282" s="90">
        <f t="shared" si="77"/>
        <v>0</v>
      </c>
      <c r="W282" s="90">
        <f t="shared" si="78"/>
        <v>0</v>
      </c>
      <c r="X282" s="90">
        <f t="shared" si="79"/>
        <v>0</v>
      </c>
      <c r="Y282" s="90">
        <f t="shared" si="80"/>
        <v>0</v>
      </c>
      <c r="Z282" s="90">
        <f t="shared" si="81"/>
        <v>0</v>
      </c>
      <c r="AA282" s="90">
        <f t="shared" si="82"/>
        <v>0</v>
      </c>
      <c r="AB282" s="90">
        <f t="shared" si="83"/>
        <v>0</v>
      </c>
      <c r="AC282" s="90">
        <f t="shared" si="84"/>
        <v>0</v>
      </c>
      <c r="AD282" s="90">
        <f t="shared" si="85"/>
        <v>0</v>
      </c>
      <c r="AE282" s="90">
        <f t="shared" si="86"/>
        <v>0</v>
      </c>
      <c r="AH282" s="56">
        <f t="shared" si="87"/>
        <v>2</v>
      </c>
      <c r="AI282" s="56">
        <f t="shared" si="88"/>
        <v>2</v>
      </c>
      <c r="AJ282" s="56" t="str">
        <f t="shared" si="89"/>
        <v>Correct</v>
      </c>
      <c r="AK282" t="s">
        <v>94</v>
      </c>
      <c r="AL282">
        <v>71</v>
      </c>
      <c r="AM282" t="s">
        <v>95</v>
      </c>
      <c r="AN282" t="s">
        <v>138</v>
      </c>
      <c r="AO282" t="s">
        <v>107</v>
      </c>
      <c r="AQ282" s="1" t="s">
        <v>80</v>
      </c>
      <c r="AR282" t="s">
        <v>99</v>
      </c>
      <c r="AS282" t="s">
        <v>103</v>
      </c>
      <c r="AT282" t="s">
        <v>104</v>
      </c>
      <c r="AU282" t="s">
        <v>102</v>
      </c>
      <c r="AV282" s="1" t="s">
        <v>91</v>
      </c>
      <c r="AW282" t="s">
        <v>98</v>
      </c>
    </row>
    <row r="283" spans="1:49" x14ac:dyDescent="0.25">
      <c r="A283" s="1">
        <v>282</v>
      </c>
      <c r="D283" t="s">
        <v>21</v>
      </c>
      <c r="E283" t="s">
        <v>22</v>
      </c>
      <c r="I283" t="s">
        <v>267</v>
      </c>
      <c r="P283" s="56">
        <f t="shared" si="72"/>
        <v>3</v>
      </c>
      <c r="Q283" s="5">
        <f t="shared" si="73"/>
        <v>1</v>
      </c>
      <c r="S283" s="56">
        <f t="shared" si="74"/>
        <v>0</v>
      </c>
      <c r="T283" s="56">
        <f t="shared" si="75"/>
        <v>0</v>
      </c>
      <c r="U283" s="56">
        <f t="shared" si="76"/>
        <v>1</v>
      </c>
      <c r="V283" s="90">
        <f t="shared" si="77"/>
        <v>1</v>
      </c>
      <c r="W283" s="90">
        <f t="shared" si="78"/>
        <v>0</v>
      </c>
      <c r="X283" s="90">
        <f t="shared" si="79"/>
        <v>0</v>
      </c>
      <c r="Y283" s="90">
        <f t="shared" si="80"/>
        <v>0</v>
      </c>
      <c r="Z283" s="90">
        <f t="shared" si="81"/>
        <v>1</v>
      </c>
      <c r="AA283" s="90">
        <f t="shared" si="82"/>
        <v>0</v>
      </c>
      <c r="AB283" s="90">
        <f t="shared" si="83"/>
        <v>0</v>
      </c>
      <c r="AC283" s="90">
        <f t="shared" si="84"/>
        <v>0</v>
      </c>
      <c r="AD283" s="90">
        <f t="shared" si="85"/>
        <v>0</v>
      </c>
      <c r="AE283" s="90">
        <f t="shared" si="86"/>
        <v>0</v>
      </c>
      <c r="AH283" s="56">
        <f t="shared" si="87"/>
        <v>3</v>
      </c>
      <c r="AI283" s="56">
        <f t="shared" si="88"/>
        <v>3</v>
      </c>
      <c r="AJ283" s="56" t="str">
        <f t="shared" si="89"/>
        <v>Correct</v>
      </c>
      <c r="AK283" t="s">
        <v>94</v>
      </c>
      <c r="AL283">
        <v>87</v>
      </c>
      <c r="AM283" t="s">
        <v>95</v>
      </c>
      <c r="AN283" t="s">
        <v>106</v>
      </c>
      <c r="AO283" t="s">
        <v>107</v>
      </c>
      <c r="AP283" t="s">
        <v>98</v>
      </c>
      <c r="AQ283" s="1" t="s">
        <v>80</v>
      </c>
      <c r="AR283" t="s">
        <v>99</v>
      </c>
      <c r="AS283" t="s">
        <v>103</v>
      </c>
      <c r="AT283" t="s">
        <v>104</v>
      </c>
      <c r="AU283" t="s">
        <v>102</v>
      </c>
      <c r="AV283" s="1" t="s">
        <v>91</v>
      </c>
      <c r="AW283" t="s">
        <v>98</v>
      </c>
    </row>
    <row r="284" spans="1:49" x14ac:dyDescent="0.25">
      <c r="A284" s="1">
        <v>283</v>
      </c>
      <c r="C284" t="s">
        <v>20</v>
      </c>
      <c r="D284" t="s">
        <v>21</v>
      </c>
      <c r="M284" t="s">
        <v>29</v>
      </c>
      <c r="P284" s="56">
        <f t="shared" si="72"/>
        <v>3</v>
      </c>
      <c r="Q284" s="5">
        <f t="shared" si="73"/>
        <v>1</v>
      </c>
      <c r="S284" s="56">
        <f t="shared" si="74"/>
        <v>0</v>
      </c>
      <c r="T284" s="56">
        <f t="shared" si="75"/>
        <v>1</v>
      </c>
      <c r="U284" s="56">
        <f t="shared" si="76"/>
        <v>1</v>
      </c>
      <c r="V284" s="90">
        <f t="shared" si="77"/>
        <v>0</v>
      </c>
      <c r="W284" s="90">
        <f t="shared" si="78"/>
        <v>0</v>
      </c>
      <c r="X284" s="90">
        <f t="shared" si="79"/>
        <v>0</v>
      </c>
      <c r="Y284" s="90">
        <f t="shared" si="80"/>
        <v>0</v>
      </c>
      <c r="Z284" s="90">
        <f t="shared" si="81"/>
        <v>0</v>
      </c>
      <c r="AA284" s="90">
        <f t="shared" si="82"/>
        <v>0</v>
      </c>
      <c r="AB284" s="90">
        <f t="shared" si="83"/>
        <v>0</v>
      </c>
      <c r="AC284" s="90">
        <f t="shared" si="84"/>
        <v>0</v>
      </c>
      <c r="AD284" s="90">
        <f t="shared" si="85"/>
        <v>1</v>
      </c>
      <c r="AE284" s="90">
        <f t="shared" si="86"/>
        <v>0</v>
      </c>
      <c r="AH284" s="56">
        <f t="shared" si="87"/>
        <v>3</v>
      </c>
      <c r="AI284" s="56">
        <f t="shared" si="88"/>
        <v>3</v>
      </c>
      <c r="AJ284" s="56" t="str">
        <f t="shared" si="89"/>
        <v>Correct</v>
      </c>
      <c r="AK284" t="s">
        <v>105</v>
      </c>
      <c r="AL284">
        <v>74</v>
      </c>
      <c r="AM284" t="s">
        <v>95</v>
      </c>
      <c r="AN284" t="s">
        <v>146</v>
      </c>
      <c r="AO284" t="s">
        <v>107</v>
      </c>
      <c r="AP284" t="s">
        <v>98</v>
      </c>
      <c r="AQ284" s="1" t="s">
        <v>80</v>
      </c>
      <c r="AR284" t="s">
        <v>108</v>
      </c>
      <c r="AS284" t="s">
        <v>137</v>
      </c>
      <c r="AT284" t="s">
        <v>104</v>
      </c>
      <c r="AU284" t="s">
        <v>102</v>
      </c>
      <c r="AV284" s="1" t="s">
        <v>487</v>
      </c>
      <c r="AW284" t="s">
        <v>102</v>
      </c>
    </row>
    <row r="285" spans="1:49" x14ac:dyDescent="0.25">
      <c r="A285" s="1">
        <v>284</v>
      </c>
      <c r="D285" t="s">
        <v>21</v>
      </c>
      <c r="P285" s="56">
        <f t="shared" si="72"/>
        <v>1</v>
      </c>
      <c r="Q285" s="5">
        <f t="shared" si="73"/>
        <v>3</v>
      </c>
      <c r="S285" s="56">
        <f t="shared" si="74"/>
        <v>0</v>
      </c>
      <c r="T285" s="56">
        <f t="shared" si="75"/>
        <v>0</v>
      </c>
      <c r="U285" s="56">
        <f t="shared" si="76"/>
        <v>1</v>
      </c>
      <c r="V285" s="90">
        <f t="shared" si="77"/>
        <v>0</v>
      </c>
      <c r="W285" s="90">
        <f t="shared" si="78"/>
        <v>0</v>
      </c>
      <c r="X285" s="90">
        <f t="shared" si="79"/>
        <v>0</v>
      </c>
      <c r="Y285" s="90">
        <f t="shared" si="80"/>
        <v>0</v>
      </c>
      <c r="Z285" s="90">
        <f t="shared" si="81"/>
        <v>0</v>
      </c>
      <c r="AA285" s="90">
        <f t="shared" si="82"/>
        <v>0</v>
      </c>
      <c r="AB285" s="90">
        <f t="shared" si="83"/>
        <v>0</v>
      </c>
      <c r="AC285" s="90">
        <f t="shared" si="84"/>
        <v>0</v>
      </c>
      <c r="AD285" s="90">
        <f t="shared" si="85"/>
        <v>0</v>
      </c>
      <c r="AE285" s="90">
        <f t="shared" si="86"/>
        <v>0</v>
      </c>
      <c r="AH285" s="56">
        <f t="shared" si="87"/>
        <v>1</v>
      </c>
      <c r="AI285" s="56">
        <f t="shared" si="88"/>
        <v>1</v>
      </c>
      <c r="AJ285" s="56" t="str">
        <f t="shared" si="89"/>
        <v>Correct</v>
      </c>
      <c r="AK285" t="s">
        <v>94</v>
      </c>
      <c r="AL285">
        <v>85</v>
      </c>
      <c r="AM285" t="s">
        <v>95</v>
      </c>
      <c r="AN285" t="s">
        <v>162</v>
      </c>
      <c r="AO285" t="s">
        <v>97</v>
      </c>
      <c r="AQ285" s="1" t="s">
        <v>80</v>
      </c>
      <c r="AS285" t="s">
        <v>137</v>
      </c>
      <c r="AT285" t="s">
        <v>104</v>
      </c>
      <c r="AU285" t="s">
        <v>102</v>
      </c>
      <c r="AV285" s="1" t="s">
        <v>91</v>
      </c>
      <c r="AW285" t="s">
        <v>98</v>
      </c>
    </row>
    <row r="286" spans="1:49" x14ac:dyDescent="0.25">
      <c r="A286" s="1">
        <v>285</v>
      </c>
      <c r="N286" t="s">
        <v>30</v>
      </c>
      <c r="P286" s="56">
        <f t="shared" si="72"/>
        <v>1</v>
      </c>
      <c r="Q286" s="5">
        <f t="shared" si="73"/>
        <v>3</v>
      </c>
      <c r="S286" s="56">
        <f t="shared" si="74"/>
        <v>0</v>
      </c>
      <c r="T286" s="56">
        <f t="shared" si="75"/>
        <v>0</v>
      </c>
      <c r="U286" s="56">
        <f t="shared" si="76"/>
        <v>0</v>
      </c>
      <c r="V286" s="90">
        <f t="shared" si="77"/>
        <v>0</v>
      </c>
      <c r="W286" s="90">
        <f t="shared" si="78"/>
        <v>0</v>
      </c>
      <c r="X286" s="90">
        <f t="shared" si="79"/>
        <v>0</v>
      </c>
      <c r="Y286" s="90">
        <f t="shared" si="80"/>
        <v>0</v>
      </c>
      <c r="Z286" s="90">
        <f t="shared" si="81"/>
        <v>0</v>
      </c>
      <c r="AA286" s="90">
        <f t="shared" si="82"/>
        <v>0</v>
      </c>
      <c r="AB286" s="90">
        <f t="shared" si="83"/>
        <v>0</v>
      </c>
      <c r="AC286" s="90">
        <f t="shared" si="84"/>
        <v>0</v>
      </c>
      <c r="AD286" s="90">
        <f t="shared" si="85"/>
        <v>0</v>
      </c>
      <c r="AE286" s="90">
        <f t="shared" si="86"/>
        <v>1</v>
      </c>
      <c r="AH286" s="56">
        <f t="shared" si="87"/>
        <v>1</v>
      </c>
      <c r="AI286" s="56">
        <f t="shared" si="88"/>
        <v>1</v>
      </c>
      <c r="AJ286" s="56" t="str">
        <f t="shared" si="89"/>
        <v>Correct</v>
      </c>
      <c r="AK286" t="s">
        <v>94</v>
      </c>
      <c r="AL286">
        <v>68</v>
      </c>
      <c r="AN286" t="s">
        <v>162</v>
      </c>
      <c r="AO286" t="s">
        <v>97</v>
      </c>
      <c r="AP286" t="s">
        <v>98</v>
      </c>
      <c r="AQ286" s="1" t="s">
        <v>80</v>
      </c>
      <c r="AR286" t="s">
        <v>109</v>
      </c>
      <c r="AS286" t="s">
        <v>133</v>
      </c>
      <c r="AT286" t="s">
        <v>104</v>
      </c>
      <c r="AU286" t="s">
        <v>102</v>
      </c>
      <c r="AV286" s="1" t="s">
        <v>91</v>
      </c>
      <c r="AW286" t="s">
        <v>98</v>
      </c>
    </row>
    <row r="287" spans="1:49" x14ac:dyDescent="0.25">
      <c r="A287" s="1">
        <v>286</v>
      </c>
      <c r="C287" t="s">
        <v>20</v>
      </c>
      <c r="D287" t="s">
        <v>21</v>
      </c>
      <c r="I287" t="s">
        <v>267</v>
      </c>
      <c r="P287" s="56">
        <f t="shared" si="72"/>
        <v>3</v>
      </c>
      <c r="Q287" s="5">
        <f t="shared" si="73"/>
        <v>1</v>
      </c>
      <c r="S287" s="56">
        <f t="shared" si="74"/>
        <v>0</v>
      </c>
      <c r="T287" s="56">
        <f t="shared" si="75"/>
        <v>1</v>
      </c>
      <c r="U287" s="56">
        <f t="shared" si="76"/>
        <v>1</v>
      </c>
      <c r="V287" s="90">
        <f t="shared" si="77"/>
        <v>0</v>
      </c>
      <c r="W287" s="90">
        <f t="shared" si="78"/>
        <v>0</v>
      </c>
      <c r="X287" s="90">
        <f t="shared" si="79"/>
        <v>0</v>
      </c>
      <c r="Y287" s="90">
        <f t="shared" si="80"/>
        <v>0</v>
      </c>
      <c r="Z287" s="90">
        <f t="shared" si="81"/>
        <v>1</v>
      </c>
      <c r="AA287" s="90">
        <f t="shared" si="82"/>
        <v>0</v>
      </c>
      <c r="AB287" s="90">
        <f t="shared" si="83"/>
        <v>0</v>
      </c>
      <c r="AC287" s="90">
        <f t="shared" si="84"/>
        <v>0</v>
      </c>
      <c r="AD287" s="90">
        <f t="shared" si="85"/>
        <v>0</v>
      </c>
      <c r="AE287" s="90">
        <f t="shared" si="86"/>
        <v>0</v>
      </c>
      <c r="AH287" s="56">
        <f t="shared" si="87"/>
        <v>3</v>
      </c>
      <c r="AI287" s="56">
        <f t="shared" si="88"/>
        <v>3</v>
      </c>
      <c r="AJ287" s="56" t="str">
        <f t="shared" si="89"/>
        <v>Correct</v>
      </c>
      <c r="AK287" t="s">
        <v>94</v>
      </c>
      <c r="AL287">
        <v>57</v>
      </c>
      <c r="AM287" t="s">
        <v>95</v>
      </c>
      <c r="AN287" t="s">
        <v>127</v>
      </c>
      <c r="AO287" t="s">
        <v>107</v>
      </c>
      <c r="AP287" t="s">
        <v>98</v>
      </c>
      <c r="AQ287" s="1" t="s">
        <v>80</v>
      </c>
      <c r="AS287" t="s">
        <v>110</v>
      </c>
      <c r="AT287" t="s">
        <v>135</v>
      </c>
      <c r="AU287" t="s">
        <v>102</v>
      </c>
      <c r="AV287" s="1" t="s">
        <v>92</v>
      </c>
      <c r="AW287" t="s">
        <v>98</v>
      </c>
    </row>
    <row r="288" spans="1:49" x14ac:dyDescent="0.25">
      <c r="A288" s="1">
        <v>287</v>
      </c>
      <c r="P288" s="56">
        <f t="shared" si="72"/>
        <v>0</v>
      </c>
      <c r="Q288" s="5" t="e">
        <f t="shared" si="73"/>
        <v>#DIV/0!</v>
      </c>
      <c r="S288" s="56">
        <f t="shared" si="74"/>
        <v>0</v>
      </c>
      <c r="T288" s="56">
        <f t="shared" si="75"/>
        <v>0</v>
      </c>
      <c r="U288" s="56">
        <f t="shared" si="76"/>
        <v>0</v>
      </c>
      <c r="V288" s="90">
        <f t="shared" si="77"/>
        <v>0</v>
      </c>
      <c r="W288" s="90">
        <f t="shared" si="78"/>
        <v>0</v>
      </c>
      <c r="X288" s="90">
        <f t="shared" si="79"/>
        <v>0</v>
      </c>
      <c r="Y288" s="90">
        <f t="shared" si="80"/>
        <v>0</v>
      </c>
      <c r="Z288" s="90">
        <f t="shared" si="81"/>
        <v>0</v>
      </c>
      <c r="AA288" s="90">
        <f t="shared" si="82"/>
        <v>0</v>
      </c>
      <c r="AB288" s="90">
        <f t="shared" si="83"/>
        <v>0</v>
      </c>
      <c r="AC288" s="90">
        <f t="shared" si="84"/>
        <v>0</v>
      </c>
      <c r="AD288" s="90">
        <f t="shared" si="85"/>
        <v>0</v>
      </c>
      <c r="AE288" s="90">
        <f t="shared" si="86"/>
        <v>0</v>
      </c>
      <c r="AH288" s="56">
        <f t="shared" si="87"/>
        <v>0</v>
      </c>
      <c r="AI288" s="56">
        <f t="shared" si="88"/>
        <v>0</v>
      </c>
      <c r="AJ288" s="56" t="str">
        <f t="shared" si="89"/>
        <v>Correct</v>
      </c>
      <c r="AK288" t="s">
        <v>94</v>
      </c>
      <c r="AL288">
        <v>62</v>
      </c>
      <c r="AM288" t="s">
        <v>95</v>
      </c>
      <c r="AN288" t="s">
        <v>127</v>
      </c>
      <c r="AO288" t="s">
        <v>107</v>
      </c>
      <c r="AQ288" s="1" t="s">
        <v>80</v>
      </c>
      <c r="AR288" t="s">
        <v>126</v>
      </c>
      <c r="AS288" t="s">
        <v>120</v>
      </c>
      <c r="AT288" t="s">
        <v>101</v>
      </c>
      <c r="AU288" t="s">
        <v>102</v>
      </c>
      <c r="AV288" s="1" t="s">
        <v>92</v>
      </c>
      <c r="AW288" t="s">
        <v>102</v>
      </c>
    </row>
    <row r="289" spans="1:49" x14ac:dyDescent="0.25">
      <c r="A289" s="1">
        <v>288</v>
      </c>
      <c r="D289" t="s">
        <v>21</v>
      </c>
      <c r="P289" s="56">
        <f t="shared" si="72"/>
        <v>1</v>
      </c>
      <c r="Q289" s="5">
        <f t="shared" si="73"/>
        <v>3</v>
      </c>
      <c r="S289" s="56">
        <f t="shared" si="74"/>
        <v>0</v>
      </c>
      <c r="T289" s="56">
        <f t="shared" si="75"/>
        <v>0</v>
      </c>
      <c r="U289" s="56">
        <f t="shared" si="76"/>
        <v>1</v>
      </c>
      <c r="V289" s="90">
        <f t="shared" si="77"/>
        <v>0</v>
      </c>
      <c r="W289" s="90">
        <f t="shared" si="78"/>
        <v>0</v>
      </c>
      <c r="X289" s="90">
        <f t="shared" si="79"/>
        <v>0</v>
      </c>
      <c r="Y289" s="90">
        <f t="shared" si="80"/>
        <v>0</v>
      </c>
      <c r="Z289" s="90">
        <f t="shared" si="81"/>
        <v>0</v>
      </c>
      <c r="AA289" s="90">
        <f t="shared" si="82"/>
        <v>0</v>
      </c>
      <c r="AB289" s="90">
        <f t="shared" si="83"/>
        <v>0</v>
      </c>
      <c r="AC289" s="90">
        <f t="shared" si="84"/>
        <v>0</v>
      </c>
      <c r="AD289" s="90">
        <f t="shared" si="85"/>
        <v>0</v>
      </c>
      <c r="AE289" s="90">
        <f t="shared" si="86"/>
        <v>0</v>
      </c>
      <c r="AH289" s="56">
        <f t="shared" si="87"/>
        <v>1</v>
      </c>
      <c r="AI289" s="56">
        <f t="shared" si="88"/>
        <v>1</v>
      </c>
      <c r="AJ289" s="56" t="str">
        <f t="shared" si="89"/>
        <v>Correct</v>
      </c>
      <c r="AK289" t="s">
        <v>94</v>
      </c>
      <c r="AL289">
        <v>60</v>
      </c>
      <c r="AM289" t="s">
        <v>95</v>
      </c>
      <c r="AN289" t="s">
        <v>201</v>
      </c>
      <c r="AO289" t="s">
        <v>107</v>
      </c>
      <c r="AP289" t="s">
        <v>98</v>
      </c>
      <c r="AQ289" s="1" t="s">
        <v>80</v>
      </c>
      <c r="AR289" t="s">
        <v>108</v>
      </c>
      <c r="AS289" t="s">
        <v>103</v>
      </c>
      <c r="AT289" t="s">
        <v>101</v>
      </c>
      <c r="AU289" t="s">
        <v>102</v>
      </c>
      <c r="AV289" s="1" t="s">
        <v>92</v>
      </c>
      <c r="AW289" t="s">
        <v>98</v>
      </c>
    </row>
    <row r="290" spans="1:49" x14ac:dyDescent="0.25">
      <c r="A290" s="1">
        <v>289</v>
      </c>
      <c r="D290" t="s">
        <v>21</v>
      </c>
      <c r="J290" t="s">
        <v>26</v>
      </c>
      <c r="P290" s="56">
        <f t="shared" si="72"/>
        <v>2</v>
      </c>
      <c r="Q290" s="5">
        <f t="shared" si="73"/>
        <v>1.5</v>
      </c>
      <c r="S290" s="56">
        <f t="shared" si="74"/>
        <v>0</v>
      </c>
      <c r="T290" s="56">
        <f t="shared" si="75"/>
        <v>0</v>
      </c>
      <c r="U290" s="56">
        <f t="shared" si="76"/>
        <v>1</v>
      </c>
      <c r="V290" s="90">
        <f t="shared" si="77"/>
        <v>0</v>
      </c>
      <c r="W290" s="90">
        <f t="shared" si="78"/>
        <v>0</v>
      </c>
      <c r="X290" s="90">
        <f t="shared" si="79"/>
        <v>0</v>
      </c>
      <c r="Y290" s="90">
        <f t="shared" si="80"/>
        <v>0</v>
      </c>
      <c r="Z290" s="90">
        <f t="shared" si="81"/>
        <v>0</v>
      </c>
      <c r="AA290" s="90">
        <f t="shared" si="82"/>
        <v>1</v>
      </c>
      <c r="AB290" s="90">
        <f t="shared" si="83"/>
        <v>0</v>
      </c>
      <c r="AC290" s="90">
        <f t="shared" si="84"/>
        <v>0</v>
      </c>
      <c r="AD290" s="90">
        <f t="shared" si="85"/>
        <v>0</v>
      </c>
      <c r="AE290" s="90">
        <f t="shared" si="86"/>
        <v>0</v>
      </c>
      <c r="AH290" s="56">
        <f t="shared" si="87"/>
        <v>2</v>
      </c>
      <c r="AI290" s="56">
        <f t="shared" si="88"/>
        <v>2</v>
      </c>
      <c r="AJ290" s="56" t="str">
        <f t="shared" si="89"/>
        <v>Correct</v>
      </c>
      <c r="AK290" t="s">
        <v>94</v>
      </c>
      <c r="AL290">
        <v>52</v>
      </c>
      <c r="AM290" t="s">
        <v>95</v>
      </c>
      <c r="AN290" t="s">
        <v>127</v>
      </c>
      <c r="AO290" t="s">
        <v>128</v>
      </c>
      <c r="AP290" t="s">
        <v>98</v>
      </c>
      <c r="AQ290" s="1" t="s">
        <v>85</v>
      </c>
      <c r="AV290" s="1"/>
    </row>
    <row r="291" spans="1:49" x14ac:dyDescent="0.25">
      <c r="A291" s="1">
        <v>290</v>
      </c>
      <c r="C291" t="s">
        <v>20</v>
      </c>
      <c r="E291" t="s">
        <v>22</v>
      </c>
      <c r="J291" t="s">
        <v>26</v>
      </c>
      <c r="N291" t="s">
        <v>30</v>
      </c>
      <c r="P291" s="56">
        <f t="shared" si="72"/>
        <v>4</v>
      </c>
      <c r="Q291" s="5">
        <f t="shared" si="73"/>
        <v>0.75</v>
      </c>
      <c r="S291" s="56">
        <f t="shared" si="74"/>
        <v>0</v>
      </c>
      <c r="T291" s="56">
        <f t="shared" si="75"/>
        <v>0.75</v>
      </c>
      <c r="U291" s="56">
        <f t="shared" si="76"/>
        <v>0</v>
      </c>
      <c r="V291" s="90">
        <f t="shared" si="77"/>
        <v>0.75</v>
      </c>
      <c r="W291" s="90">
        <f t="shared" si="78"/>
        <v>0</v>
      </c>
      <c r="X291" s="90">
        <f t="shared" si="79"/>
        <v>0</v>
      </c>
      <c r="Y291" s="90">
        <f t="shared" si="80"/>
        <v>0</v>
      </c>
      <c r="Z291" s="90">
        <f t="shared" si="81"/>
        <v>0</v>
      </c>
      <c r="AA291" s="90">
        <f t="shared" si="82"/>
        <v>0.75</v>
      </c>
      <c r="AB291" s="90">
        <f t="shared" si="83"/>
        <v>0</v>
      </c>
      <c r="AC291" s="90">
        <f t="shared" si="84"/>
        <v>0</v>
      </c>
      <c r="AD291" s="90">
        <f t="shared" si="85"/>
        <v>0</v>
      </c>
      <c r="AE291" s="90">
        <f t="shared" si="86"/>
        <v>0.75</v>
      </c>
      <c r="AH291" s="56">
        <f t="shared" si="87"/>
        <v>3</v>
      </c>
      <c r="AI291" s="56">
        <f t="shared" si="88"/>
        <v>4</v>
      </c>
      <c r="AJ291" s="56" t="str">
        <f t="shared" si="89"/>
        <v>Correct</v>
      </c>
      <c r="AK291" t="s">
        <v>105</v>
      </c>
      <c r="AL291">
        <v>86</v>
      </c>
      <c r="AM291" t="s">
        <v>95</v>
      </c>
      <c r="AN291" t="s">
        <v>205</v>
      </c>
      <c r="AO291" t="s">
        <v>128</v>
      </c>
      <c r="AP291" t="s">
        <v>98</v>
      </c>
      <c r="AQ291" s="1" t="s">
        <v>80</v>
      </c>
      <c r="AR291" t="s">
        <v>126</v>
      </c>
      <c r="AS291" t="s">
        <v>153</v>
      </c>
      <c r="AT291" t="s">
        <v>104</v>
      </c>
      <c r="AU291" t="s">
        <v>102</v>
      </c>
      <c r="AV291" s="1" t="s">
        <v>91</v>
      </c>
      <c r="AW291" t="s">
        <v>102</v>
      </c>
    </row>
    <row r="292" spans="1:49" x14ac:dyDescent="0.25">
      <c r="A292" s="1">
        <v>291</v>
      </c>
      <c r="D292" t="s">
        <v>21</v>
      </c>
      <c r="I292" t="s">
        <v>267</v>
      </c>
      <c r="J292" t="s">
        <v>26</v>
      </c>
      <c r="P292" s="56">
        <f t="shared" si="72"/>
        <v>3</v>
      </c>
      <c r="Q292" s="5">
        <f t="shared" si="73"/>
        <v>1</v>
      </c>
      <c r="S292" s="56">
        <f t="shared" si="74"/>
        <v>0</v>
      </c>
      <c r="T292" s="56">
        <f t="shared" si="75"/>
        <v>0</v>
      </c>
      <c r="U292" s="56">
        <f t="shared" si="76"/>
        <v>1</v>
      </c>
      <c r="V292" s="90">
        <f t="shared" si="77"/>
        <v>0</v>
      </c>
      <c r="W292" s="90">
        <f t="shared" si="78"/>
        <v>0</v>
      </c>
      <c r="X292" s="90">
        <f t="shared" si="79"/>
        <v>0</v>
      </c>
      <c r="Y292" s="90">
        <f t="shared" si="80"/>
        <v>0</v>
      </c>
      <c r="Z292" s="90">
        <f t="shared" si="81"/>
        <v>1</v>
      </c>
      <c r="AA292" s="90">
        <f t="shared" si="82"/>
        <v>1</v>
      </c>
      <c r="AB292" s="90">
        <f t="shared" si="83"/>
        <v>0</v>
      </c>
      <c r="AC292" s="90">
        <f t="shared" si="84"/>
        <v>0</v>
      </c>
      <c r="AD292" s="90">
        <f t="shared" si="85"/>
        <v>0</v>
      </c>
      <c r="AE292" s="90">
        <f t="shared" si="86"/>
        <v>0</v>
      </c>
      <c r="AH292" s="56">
        <f t="shared" si="87"/>
        <v>3</v>
      </c>
      <c r="AI292" s="56">
        <f t="shared" si="88"/>
        <v>3</v>
      </c>
      <c r="AJ292" s="56" t="str">
        <f t="shared" si="89"/>
        <v>Correct</v>
      </c>
      <c r="AK292" t="s">
        <v>94</v>
      </c>
      <c r="AM292" t="s">
        <v>121</v>
      </c>
      <c r="AN292" t="s">
        <v>175</v>
      </c>
      <c r="AP292" t="s">
        <v>98</v>
      </c>
      <c r="AQ292" s="1" t="s">
        <v>80</v>
      </c>
      <c r="AR292" t="s">
        <v>99</v>
      </c>
      <c r="AS292" t="s">
        <v>120</v>
      </c>
      <c r="AT292" t="s">
        <v>104</v>
      </c>
      <c r="AU292" t="s">
        <v>102</v>
      </c>
      <c r="AV292" s="1"/>
    </row>
    <row r="293" spans="1:49" x14ac:dyDescent="0.25">
      <c r="A293" s="1">
        <v>292</v>
      </c>
      <c r="D293" t="s">
        <v>21</v>
      </c>
      <c r="E293" t="s">
        <v>22</v>
      </c>
      <c r="J293" t="s">
        <v>26</v>
      </c>
      <c r="P293" s="56">
        <f t="shared" si="72"/>
        <v>3</v>
      </c>
      <c r="Q293" s="5">
        <f t="shared" si="73"/>
        <v>1</v>
      </c>
      <c r="S293" s="56">
        <f t="shared" si="74"/>
        <v>0</v>
      </c>
      <c r="T293" s="56">
        <f t="shared" si="75"/>
        <v>0</v>
      </c>
      <c r="U293" s="56">
        <f t="shared" si="76"/>
        <v>1</v>
      </c>
      <c r="V293" s="90">
        <f t="shared" si="77"/>
        <v>1</v>
      </c>
      <c r="W293" s="90">
        <f t="shared" si="78"/>
        <v>0</v>
      </c>
      <c r="X293" s="90">
        <f t="shared" si="79"/>
        <v>0</v>
      </c>
      <c r="Y293" s="90">
        <f t="shared" si="80"/>
        <v>0</v>
      </c>
      <c r="Z293" s="90">
        <f t="shared" si="81"/>
        <v>0</v>
      </c>
      <c r="AA293" s="90">
        <f t="shared" si="82"/>
        <v>1</v>
      </c>
      <c r="AB293" s="90">
        <f t="shared" si="83"/>
        <v>0</v>
      </c>
      <c r="AC293" s="90">
        <f t="shared" si="84"/>
        <v>0</v>
      </c>
      <c r="AD293" s="90">
        <f t="shared" si="85"/>
        <v>0</v>
      </c>
      <c r="AE293" s="90">
        <f t="shared" si="86"/>
        <v>0</v>
      </c>
      <c r="AH293" s="56">
        <f t="shared" si="87"/>
        <v>3</v>
      </c>
      <c r="AI293" s="56">
        <f t="shared" si="88"/>
        <v>3</v>
      </c>
      <c r="AJ293" s="56" t="str">
        <f t="shared" si="89"/>
        <v>Correct</v>
      </c>
      <c r="AK293" t="s">
        <v>94</v>
      </c>
      <c r="AL293">
        <v>83</v>
      </c>
      <c r="AM293" t="s">
        <v>95</v>
      </c>
      <c r="AN293" t="s">
        <v>156</v>
      </c>
      <c r="AO293" t="s">
        <v>107</v>
      </c>
      <c r="AP293" t="s">
        <v>98</v>
      </c>
      <c r="AQ293" s="1" t="s">
        <v>80</v>
      </c>
      <c r="AS293" t="s">
        <v>103</v>
      </c>
      <c r="AT293" t="s">
        <v>104</v>
      </c>
      <c r="AU293" t="s">
        <v>102</v>
      </c>
      <c r="AV293" s="1" t="s">
        <v>91</v>
      </c>
      <c r="AW293" t="s">
        <v>102</v>
      </c>
    </row>
    <row r="294" spans="1:49" x14ac:dyDescent="0.25">
      <c r="A294" s="1">
        <v>293</v>
      </c>
      <c r="C294" t="s">
        <v>20</v>
      </c>
      <c r="D294" t="s">
        <v>21</v>
      </c>
      <c r="P294" s="56">
        <f t="shared" si="72"/>
        <v>2</v>
      </c>
      <c r="Q294" s="5">
        <f t="shared" si="73"/>
        <v>1.5</v>
      </c>
      <c r="S294" s="56">
        <f t="shared" si="74"/>
        <v>0</v>
      </c>
      <c r="T294" s="56">
        <f t="shared" si="75"/>
        <v>1</v>
      </c>
      <c r="U294" s="56">
        <f t="shared" si="76"/>
        <v>1</v>
      </c>
      <c r="V294" s="90">
        <f t="shared" si="77"/>
        <v>0</v>
      </c>
      <c r="W294" s="90">
        <f t="shared" si="78"/>
        <v>0</v>
      </c>
      <c r="X294" s="90">
        <f t="shared" si="79"/>
        <v>0</v>
      </c>
      <c r="Y294" s="90">
        <f t="shared" si="80"/>
        <v>0</v>
      </c>
      <c r="Z294" s="90">
        <f t="shared" si="81"/>
        <v>0</v>
      </c>
      <c r="AA294" s="90">
        <f t="shared" si="82"/>
        <v>0</v>
      </c>
      <c r="AB294" s="90">
        <f t="shared" si="83"/>
        <v>0</v>
      </c>
      <c r="AC294" s="90">
        <f t="shared" si="84"/>
        <v>0</v>
      </c>
      <c r="AD294" s="90">
        <f t="shared" si="85"/>
        <v>0</v>
      </c>
      <c r="AE294" s="90">
        <f t="shared" si="86"/>
        <v>0</v>
      </c>
      <c r="AH294" s="56">
        <f t="shared" si="87"/>
        <v>2</v>
      </c>
      <c r="AI294" s="56">
        <f t="shared" si="88"/>
        <v>2</v>
      </c>
      <c r="AJ294" s="56" t="str">
        <f t="shared" si="89"/>
        <v>Correct</v>
      </c>
      <c r="AK294" t="s">
        <v>94</v>
      </c>
      <c r="AL294">
        <v>75</v>
      </c>
      <c r="AM294" t="s">
        <v>95</v>
      </c>
      <c r="AN294" t="s">
        <v>201</v>
      </c>
      <c r="AO294" t="s">
        <v>107</v>
      </c>
      <c r="AP294" t="s">
        <v>98</v>
      </c>
      <c r="AQ294" s="1" t="s">
        <v>80</v>
      </c>
      <c r="AR294" t="s">
        <v>108</v>
      </c>
      <c r="AS294" t="s">
        <v>110</v>
      </c>
      <c r="AT294" t="s">
        <v>101</v>
      </c>
      <c r="AU294" t="s">
        <v>102</v>
      </c>
      <c r="AV294" s="1" t="s">
        <v>91</v>
      </c>
      <c r="AW294" t="s">
        <v>102</v>
      </c>
    </row>
    <row r="295" spans="1:49" x14ac:dyDescent="0.25">
      <c r="A295" s="1">
        <v>294</v>
      </c>
      <c r="B295" t="s">
        <v>19</v>
      </c>
      <c r="D295" t="s">
        <v>21</v>
      </c>
      <c r="I295" t="s">
        <v>267</v>
      </c>
      <c r="P295" s="56">
        <f t="shared" si="72"/>
        <v>3</v>
      </c>
      <c r="Q295" s="5">
        <f t="shared" si="73"/>
        <v>1</v>
      </c>
      <c r="S295" s="56">
        <f t="shared" si="74"/>
        <v>1</v>
      </c>
      <c r="T295" s="56">
        <f t="shared" si="75"/>
        <v>0</v>
      </c>
      <c r="U295" s="56">
        <f t="shared" si="76"/>
        <v>1</v>
      </c>
      <c r="V295" s="90">
        <f t="shared" si="77"/>
        <v>0</v>
      </c>
      <c r="W295" s="90">
        <f t="shared" si="78"/>
        <v>0</v>
      </c>
      <c r="X295" s="90">
        <f t="shared" si="79"/>
        <v>0</v>
      </c>
      <c r="Y295" s="90">
        <f t="shared" si="80"/>
        <v>0</v>
      </c>
      <c r="Z295" s="90">
        <f t="shared" si="81"/>
        <v>1</v>
      </c>
      <c r="AA295" s="90">
        <f t="shared" si="82"/>
        <v>0</v>
      </c>
      <c r="AB295" s="90">
        <f t="shared" si="83"/>
        <v>0</v>
      </c>
      <c r="AC295" s="90">
        <f t="shared" si="84"/>
        <v>0</v>
      </c>
      <c r="AD295" s="90">
        <f t="shared" si="85"/>
        <v>0</v>
      </c>
      <c r="AE295" s="90">
        <f t="shared" si="86"/>
        <v>0</v>
      </c>
      <c r="AH295" s="56">
        <f t="shared" si="87"/>
        <v>3</v>
      </c>
      <c r="AI295" s="56">
        <f t="shared" si="88"/>
        <v>3</v>
      </c>
      <c r="AJ295" s="56" t="str">
        <f t="shared" si="89"/>
        <v>Correct</v>
      </c>
      <c r="AK295" t="s">
        <v>94</v>
      </c>
      <c r="AL295">
        <v>79</v>
      </c>
      <c r="AM295" t="s">
        <v>95</v>
      </c>
      <c r="AN295" t="s">
        <v>154</v>
      </c>
      <c r="AO295" t="s">
        <v>107</v>
      </c>
      <c r="AP295" t="s">
        <v>98</v>
      </c>
      <c r="AQ295" s="1" t="s">
        <v>80</v>
      </c>
      <c r="AS295" t="s">
        <v>120</v>
      </c>
      <c r="AT295" t="s">
        <v>104</v>
      </c>
      <c r="AU295" t="s">
        <v>102</v>
      </c>
      <c r="AV295" s="1" t="s">
        <v>90</v>
      </c>
      <c r="AW295" t="s">
        <v>102</v>
      </c>
    </row>
    <row r="296" spans="1:49" x14ac:dyDescent="0.25">
      <c r="A296" s="1">
        <v>295</v>
      </c>
      <c r="I296" t="s">
        <v>267</v>
      </c>
      <c r="P296" s="56">
        <f t="shared" si="72"/>
        <v>1</v>
      </c>
      <c r="Q296" s="5">
        <f t="shared" si="73"/>
        <v>3</v>
      </c>
      <c r="S296" s="56">
        <f t="shared" si="74"/>
        <v>0</v>
      </c>
      <c r="T296" s="56">
        <f t="shared" si="75"/>
        <v>0</v>
      </c>
      <c r="U296" s="56">
        <f t="shared" si="76"/>
        <v>0</v>
      </c>
      <c r="V296" s="90">
        <f t="shared" si="77"/>
        <v>0</v>
      </c>
      <c r="W296" s="90">
        <f t="shared" si="78"/>
        <v>0</v>
      </c>
      <c r="X296" s="90">
        <f t="shared" si="79"/>
        <v>0</v>
      </c>
      <c r="Y296" s="90">
        <f t="shared" si="80"/>
        <v>0</v>
      </c>
      <c r="Z296" s="90">
        <f t="shared" si="81"/>
        <v>1</v>
      </c>
      <c r="AA296" s="90">
        <f t="shared" si="82"/>
        <v>0</v>
      </c>
      <c r="AB296" s="90">
        <f t="shared" si="83"/>
        <v>0</v>
      </c>
      <c r="AC296" s="90">
        <f t="shared" si="84"/>
        <v>0</v>
      </c>
      <c r="AD296" s="90">
        <f t="shared" si="85"/>
        <v>0</v>
      </c>
      <c r="AE296" s="90">
        <f t="shared" si="86"/>
        <v>0</v>
      </c>
      <c r="AH296" s="56">
        <f t="shared" si="87"/>
        <v>1</v>
      </c>
      <c r="AI296" s="56">
        <f t="shared" si="88"/>
        <v>1</v>
      </c>
      <c r="AJ296" s="56" t="str">
        <f t="shared" si="89"/>
        <v>Correct</v>
      </c>
      <c r="AK296" t="s">
        <v>94</v>
      </c>
      <c r="AL296">
        <v>74</v>
      </c>
      <c r="AM296" t="s">
        <v>95</v>
      </c>
      <c r="AN296" t="s">
        <v>201</v>
      </c>
      <c r="AO296" t="s">
        <v>107</v>
      </c>
      <c r="AP296" t="s">
        <v>98</v>
      </c>
      <c r="AQ296" s="1" t="s">
        <v>80</v>
      </c>
      <c r="AR296" t="s">
        <v>114</v>
      </c>
      <c r="AS296" t="s">
        <v>120</v>
      </c>
      <c r="AT296" t="s">
        <v>104</v>
      </c>
      <c r="AU296" t="s">
        <v>102</v>
      </c>
      <c r="AV296" s="1" t="s">
        <v>91</v>
      </c>
      <c r="AW296" t="s">
        <v>102</v>
      </c>
    </row>
    <row r="297" spans="1:49" x14ac:dyDescent="0.25">
      <c r="A297" s="1">
        <v>296</v>
      </c>
      <c r="I297" t="s">
        <v>267</v>
      </c>
      <c r="P297" s="56">
        <f t="shared" si="72"/>
        <v>1</v>
      </c>
      <c r="Q297" s="5">
        <f t="shared" si="73"/>
        <v>3</v>
      </c>
      <c r="S297" s="56">
        <f t="shared" si="74"/>
        <v>0</v>
      </c>
      <c r="T297" s="56">
        <f t="shared" si="75"/>
        <v>0</v>
      </c>
      <c r="U297" s="56">
        <f t="shared" si="76"/>
        <v>0</v>
      </c>
      <c r="V297" s="90">
        <f t="shared" si="77"/>
        <v>0</v>
      </c>
      <c r="W297" s="90">
        <f t="shared" si="78"/>
        <v>0</v>
      </c>
      <c r="X297" s="90">
        <f t="shared" si="79"/>
        <v>0</v>
      </c>
      <c r="Y297" s="90">
        <f t="shared" si="80"/>
        <v>0</v>
      </c>
      <c r="Z297" s="90">
        <f t="shared" si="81"/>
        <v>1</v>
      </c>
      <c r="AA297" s="90">
        <f t="shared" si="82"/>
        <v>0</v>
      </c>
      <c r="AB297" s="90">
        <f t="shared" si="83"/>
        <v>0</v>
      </c>
      <c r="AC297" s="90">
        <f t="shared" si="84"/>
        <v>0</v>
      </c>
      <c r="AD297" s="90">
        <f t="shared" si="85"/>
        <v>0</v>
      </c>
      <c r="AE297" s="90">
        <f t="shared" si="86"/>
        <v>0</v>
      </c>
      <c r="AH297" s="56">
        <f t="shared" si="87"/>
        <v>1</v>
      </c>
      <c r="AI297" s="56">
        <f t="shared" si="88"/>
        <v>1</v>
      </c>
      <c r="AJ297" s="56" t="str">
        <f t="shared" si="89"/>
        <v>Correct</v>
      </c>
      <c r="AK297" t="s">
        <v>94</v>
      </c>
      <c r="AL297">
        <v>50</v>
      </c>
      <c r="AM297" t="s">
        <v>121</v>
      </c>
      <c r="AN297" t="s">
        <v>172</v>
      </c>
      <c r="AO297" t="s">
        <v>107</v>
      </c>
      <c r="AP297" t="s">
        <v>98</v>
      </c>
      <c r="AQ297" s="1" t="s">
        <v>80</v>
      </c>
      <c r="AR297" t="s">
        <v>126</v>
      </c>
      <c r="AS297" t="s">
        <v>110</v>
      </c>
      <c r="AT297" t="s">
        <v>101</v>
      </c>
      <c r="AU297" t="s">
        <v>102</v>
      </c>
      <c r="AV297" s="1" t="s">
        <v>92</v>
      </c>
      <c r="AW297" t="s">
        <v>102</v>
      </c>
    </row>
    <row r="298" spans="1:49" x14ac:dyDescent="0.25">
      <c r="A298" s="1">
        <v>297</v>
      </c>
      <c r="J298" t="s">
        <v>26</v>
      </c>
      <c r="P298" s="56">
        <f t="shared" si="72"/>
        <v>1</v>
      </c>
      <c r="Q298" s="5">
        <f t="shared" si="73"/>
        <v>3</v>
      </c>
      <c r="S298" s="56">
        <f t="shared" si="74"/>
        <v>0</v>
      </c>
      <c r="T298" s="56">
        <f t="shared" si="75"/>
        <v>0</v>
      </c>
      <c r="U298" s="56">
        <f t="shared" si="76"/>
        <v>0</v>
      </c>
      <c r="V298" s="90">
        <f t="shared" si="77"/>
        <v>0</v>
      </c>
      <c r="W298" s="90">
        <f t="shared" si="78"/>
        <v>0</v>
      </c>
      <c r="X298" s="90">
        <f t="shared" si="79"/>
        <v>0</v>
      </c>
      <c r="Y298" s="90">
        <f t="shared" si="80"/>
        <v>0</v>
      </c>
      <c r="Z298" s="90">
        <f t="shared" si="81"/>
        <v>0</v>
      </c>
      <c r="AA298" s="90">
        <f t="shared" si="82"/>
        <v>1</v>
      </c>
      <c r="AB298" s="90">
        <f t="shared" si="83"/>
        <v>0</v>
      </c>
      <c r="AC298" s="90">
        <f t="shared" si="84"/>
        <v>0</v>
      </c>
      <c r="AD298" s="90">
        <f t="shared" si="85"/>
        <v>0</v>
      </c>
      <c r="AE298" s="90">
        <f t="shared" si="86"/>
        <v>0</v>
      </c>
      <c r="AH298" s="56">
        <f t="shared" si="87"/>
        <v>1</v>
      </c>
      <c r="AI298" s="56">
        <f t="shared" si="88"/>
        <v>1</v>
      </c>
      <c r="AJ298" s="56" t="str">
        <f t="shared" si="89"/>
        <v>Correct</v>
      </c>
      <c r="AK298" t="s">
        <v>94</v>
      </c>
      <c r="AL298">
        <v>73</v>
      </c>
      <c r="AM298" t="s">
        <v>95</v>
      </c>
      <c r="AN298" t="s">
        <v>156</v>
      </c>
      <c r="AO298" t="s">
        <v>107</v>
      </c>
      <c r="AP298" t="s">
        <v>98</v>
      </c>
      <c r="AQ298" s="1" t="s">
        <v>80</v>
      </c>
      <c r="AR298" t="s">
        <v>99</v>
      </c>
      <c r="AS298" t="s">
        <v>120</v>
      </c>
      <c r="AT298" t="s">
        <v>125</v>
      </c>
      <c r="AU298" t="s">
        <v>102</v>
      </c>
      <c r="AV298" s="1" t="s">
        <v>373</v>
      </c>
      <c r="AW298" t="s">
        <v>98</v>
      </c>
    </row>
    <row r="299" spans="1:49" x14ac:dyDescent="0.25">
      <c r="A299" s="1">
        <v>298</v>
      </c>
      <c r="I299" t="s">
        <v>267</v>
      </c>
      <c r="K299" t="s">
        <v>27</v>
      </c>
      <c r="P299" s="56">
        <f t="shared" si="72"/>
        <v>2</v>
      </c>
      <c r="Q299" s="5">
        <f t="shared" si="73"/>
        <v>1.5</v>
      </c>
      <c r="S299" s="56">
        <f t="shared" si="74"/>
        <v>0</v>
      </c>
      <c r="T299" s="56">
        <f t="shared" si="75"/>
        <v>0</v>
      </c>
      <c r="U299" s="56">
        <f t="shared" si="76"/>
        <v>0</v>
      </c>
      <c r="V299" s="90">
        <f t="shared" si="77"/>
        <v>0</v>
      </c>
      <c r="W299" s="90">
        <f t="shared" si="78"/>
        <v>0</v>
      </c>
      <c r="X299" s="90">
        <f t="shared" si="79"/>
        <v>0</v>
      </c>
      <c r="Y299" s="90">
        <f t="shared" si="80"/>
        <v>0</v>
      </c>
      <c r="Z299" s="90">
        <f t="shared" si="81"/>
        <v>1</v>
      </c>
      <c r="AA299" s="90">
        <f t="shared" si="82"/>
        <v>0</v>
      </c>
      <c r="AB299" s="90">
        <f t="shared" si="83"/>
        <v>1</v>
      </c>
      <c r="AC299" s="90">
        <f t="shared" si="84"/>
        <v>0</v>
      </c>
      <c r="AD299" s="90">
        <f t="shared" si="85"/>
        <v>0</v>
      </c>
      <c r="AE299" s="90">
        <f t="shared" si="86"/>
        <v>0</v>
      </c>
      <c r="AH299" s="56">
        <f t="shared" si="87"/>
        <v>2</v>
      </c>
      <c r="AI299" s="56">
        <f t="shared" si="88"/>
        <v>2</v>
      </c>
      <c r="AJ299" s="56" t="str">
        <f t="shared" si="89"/>
        <v>Correct</v>
      </c>
      <c r="AK299" t="s">
        <v>94</v>
      </c>
      <c r="AL299">
        <v>68</v>
      </c>
      <c r="AM299" t="s">
        <v>95</v>
      </c>
      <c r="AN299" t="s">
        <v>118</v>
      </c>
      <c r="AO299" t="s">
        <v>107</v>
      </c>
      <c r="AP299" t="s">
        <v>98</v>
      </c>
      <c r="AQ299" s="1" t="s">
        <v>80</v>
      </c>
      <c r="AR299" t="s">
        <v>126</v>
      </c>
      <c r="AS299" t="s">
        <v>110</v>
      </c>
      <c r="AT299" t="s">
        <v>104</v>
      </c>
      <c r="AU299" t="s">
        <v>102</v>
      </c>
      <c r="AV299" s="1" t="s">
        <v>91</v>
      </c>
      <c r="AW299" t="s">
        <v>102</v>
      </c>
    </row>
    <row r="300" spans="1:49" x14ac:dyDescent="0.25">
      <c r="A300" s="1">
        <v>299</v>
      </c>
      <c r="D300" t="s">
        <v>21</v>
      </c>
      <c r="K300" t="s">
        <v>27</v>
      </c>
      <c r="L300" t="s">
        <v>28</v>
      </c>
      <c r="P300" s="56">
        <f t="shared" si="72"/>
        <v>3</v>
      </c>
      <c r="Q300" s="5">
        <f t="shared" si="73"/>
        <v>1</v>
      </c>
      <c r="S300" s="56">
        <f t="shared" si="74"/>
        <v>0</v>
      </c>
      <c r="T300" s="56">
        <f t="shared" si="75"/>
        <v>0</v>
      </c>
      <c r="U300" s="56">
        <f t="shared" si="76"/>
        <v>1</v>
      </c>
      <c r="V300" s="90">
        <f t="shared" si="77"/>
        <v>0</v>
      </c>
      <c r="W300" s="90">
        <f t="shared" si="78"/>
        <v>0</v>
      </c>
      <c r="X300" s="90">
        <f t="shared" si="79"/>
        <v>0</v>
      </c>
      <c r="Y300" s="90">
        <f t="shared" si="80"/>
        <v>0</v>
      </c>
      <c r="Z300" s="90">
        <f t="shared" si="81"/>
        <v>0</v>
      </c>
      <c r="AA300" s="90">
        <f t="shared" si="82"/>
        <v>0</v>
      </c>
      <c r="AB300" s="90">
        <f t="shared" si="83"/>
        <v>1</v>
      </c>
      <c r="AC300" s="90">
        <f t="shared" si="84"/>
        <v>1</v>
      </c>
      <c r="AD300" s="90">
        <f t="shared" si="85"/>
        <v>0</v>
      </c>
      <c r="AE300" s="90">
        <f t="shared" si="86"/>
        <v>0</v>
      </c>
      <c r="AH300" s="56">
        <f t="shared" si="87"/>
        <v>3</v>
      </c>
      <c r="AI300" s="56">
        <f t="shared" si="88"/>
        <v>3</v>
      </c>
      <c r="AJ300" s="56" t="str">
        <f t="shared" si="89"/>
        <v>Correct</v>
      </c>
      <c r="AK300" t="s">
        <v>94</v>
      </c>
      <c r="AL300">
        <v>66</v>
      </c>
      <c r="AM300" t="s">
        <v>95</v>
      </c>
      <c r="AN300" t="s">
        <v>206</v>
      </c>
      <c r="AO300" t="s">
        <v>107</v>
      </c>
      <c r="AP300" t="s">
        <v>98</v>
      </c>
      <c r="AQ300" s="1" t="s">
        <v>80</v>
      </c>
      <c r="AR300" t="s">
        <v>109</v>
      </c>
      <c r="AS300" t="s">
        <v>120</v>
      </c>
      <c r="AT300" t="s">
        <v>104</v>
      </c>
      <c r="AU300" t="s">
        <v>102</v>
      </c>
      <c r="AV300" s="1" t="s">
        <v>91</v>
      </c>
      <c r="AW300" t="s">
        <v>98</v>
      </c>
    </row>
    <row r="301" spans="1:49" x14ac:dyDescent="0.25">
      <c r="A301" s="1">
        <v>300</v>
      </c>
      <c r="J301" t="s">
        <v>26</v>
      </c>
      <c r="P301" s="56">
        <f t="shared" si="72"/>
        <v>1</v>
      </c>
      <c r="Q301" s="5">
        <f t="shared" si="73"/>
        <v>3</v>
      </c>
      <c r="S301" s="56">
        <f t="shared" si="74"/>
        <v>0</v>
      </c>
      <c r="T301" s="56">
        <f t="shared" si="75"/>
        <v>0</v>
      </c>
      <c r="U301" s="56">
        <f t="shared" si="76"/>
        <v>0</v>
      </c>
      <c r="V301" s="90">
        <f t="shared" si="77"/>
        <v>0</v>
      </c>
      <c r="W301" s="90">
        <f t="shared" si="78"/>
        <v>0</v>
      </c>
      <c r="X301" s="90">
        <f t="shared" si="79"/>
        <v>0</v>
      </c>
      <c r="Y301" s="90">
        <f t="shared" si="80"/>
        <v>0</v>
      </c>
      <c r="Z301" s="90">
        <f t="shared" si="81"/>
        <v>0</v>
      </c>
      <c r="AA301" s="90">
        <f t="shared" si="82"/>
        <v>1</v>
      </c>
      <c r="AB301" s="90">
        <f t="shared" si="83"/>
        <v>0</v>
      </c>
      <c r="AC301" s="90">
        <f t="shared" si="84"/>
        <v>0</v>
      </c>
      <c r="AD301" s="90">
        <f t="shared" si="85"/>
        <v>0</v>
      </c>
      <c r="AE301" s="90">
        <f t="shared" si="86"/>
        <v>0</v>
      </c>
      <c r="AH301" s="56">
        <f t="shared" si="87"/>
        <v>1</v>
      </c>
      <c r="AI301" s="56">
        <f t="shared" si="88"/>
        <v>1</v>
      </c>
      <c r="AJ301" s="56" t="str">
        <f t="shared" si="89"/>
        <v>Correct</v>
      </c>
      <c r="AK301" t="s">
        <v>94</v>
      </c>
      <c r="AL301">
        <v>79</v>
      </c>
      <c r="AM301" t="s">
        <v>121</v>
      </c>
      <c r="AN301" t="s">
        <v>207</v>
      </c>
      <c r="AO301" t="s">
        <v>107</v>
      </c>
      <c r="AP301" t="s">
        <v>98</v>
      </c>
      <c r="AQ301" s="1" t="s">
        <v>80</v>
      </c>
      <c r="AT301" t="s">
        <v>104</v>
      </c>
      <c r="AU301" t="s">
        <v>102</v>
      </c>
      <c r="AV301" s="1" t="s">
        <v>91</v>
      </c>
      <c r="AW301" t="s">
        <v>98</v>
      </c>
    </row>
    <row r="302" spans="1:49" x14ac:dyDescent="0.25">
      <c r="A302" s="1">
        <v>301</v>
      </c>
      <c r="D302" t="s">
        <v>21</v>
      </c>
      <c r="E302" t="s">
        <v>22</v>
      </c>
      <c r="I302" t="s">
        <v>267</v>
      </c>
      <c r="P302" s="56">
        <f t="shared" si="72"/>
        <v>3</v>
      </c>
      <c r="Q302" s="5">
        <f t="shared" si="73"/>
        <v>1</v>
      </c>
      <c r="S302" s="56">
        <f t="shared" si="74"/>
        <v>0</v>
      </c>
      <c r="T302" s="56">
        <f t="shared" si="75"/>
        <v>0</v>
      </c>
      <c r="U302" s="56">
        <f t="shared" si="76"/>
        <v>1</v>
      </c>
      <c r="V302" s="90">
        <f t="shared" si="77"/>
        <v>1</v>
      </c>
      <c r="W302" s="90">
        <f t="shared" si="78"/>
        <v>0</v>
      </c>
      <c r="X302" s="90">
        <f t="shared" si="79"/>
        <v>0</v>
      </c>
      <c r="Y302" s="90">
        <f t="shared" si="80"/>
        <v>0</v>
      </c>
      <c r="Z302" s="90">
        <f t="shared" si="81"/>
        <v>1</v>
      </c>
      <c r="AA302" s="90">
        <f t="shared" si="82"/>
        <v>0</v>
      </c>
      <c r="AB302" s="90">
        <f t="shared" si="83"/>
        <v>0</v>
      </c>
      <c r="AC302" s="90">
        <f t="shared" si="84"/>
        <v>0</v>
      </c>
      <c r="AD302" s="90">
        <f t="shared" si="85"/>
        <v>0</v>
      </c>
      <c r="AE302" s="90">
        <f t="shared" si="86"/>
        <v>0</v>
      </c>
      <c r="AH302" s="56">
        <f t="shared" si="87"/>
        <v>3</v>
      </c>
      <c r="AI302" s="56">
        <f t="shared" si="88"/>
        <v>3</v>
      </c>
      <c r="AJ302" s="56" t="str">
        <f t="shared" si="89"/>
        <v>Correct</v>
      </c>
      <c r="AK302" t="s">
        <v>94</v>
      </c>
      <c r="AL302">
        <v>72</v>
      </c>
      <c r="AM302" t="s">
        <v>121</v>
      </c>
      <c r="AN302" t="s">
        <v>207</v>
      </c>
      <c r="AO302" t="s">
        <v>107</v>
      </c>
      <c r="AP302" t="s">
        <v>98</v>
      </c>
      <c r="AQ302" s="1" t="s">
        <v>80</v>
      </c>
      <c r="AS302" t="s">
        <v>110</v>
      </c>
      <c r="AT302" t="s">
        <v>104</v>
      </c>
      <c r="AU302" t="s">
        <v>102</v>
      </c>
      <c r="AV302" s="1" t="s">
        <v>91</v>
      </c>
      <c r="AW302" t="s">
        <v>102</v>
      </c>
    </row>
    <row r="303" spans="1:49" x14ac:dyDescent="0.25">
      <c r="A303" s="1">
        <v>302</v>
      </c>
      <c r="C303" t="s">
        <v>20</v>
      </c>
      <c r="D303" t="s">
        <v>21</v>
      </c>
      <c r="J303" t="s">
        <v>26</v>
      </c>
      <c r="P303" s="56">
        <f t="shared" si="72"/>
        <v>3</v>
      </c>
      <c r="Q303" s="5">
        <f t="shared" si="73"/>
        <v>1</v>
      </c>
      <c r="S303" s="56">
        <f t="shared" si="74"/>
        <v>0</v>
      </c>
      <c r="T303" s="56">
        <f t="shared" si="75"/>
        <v>1</v>
      </c>
      <c r="U303" s="56">
        <f t="shared" si="76"/>
        <v>1</v>
      </c>
      <c r="V303" s="90">
        <f t="shared" si="77"/>
        <v>0</v>
      </c>
      <c r="W303" s="90">
        <f t="shared" si="78"/>
        <v>0</v>
      </c>
      <c r="X303" s="90">
        <f t="shared" si="79"/>
        <v>0</v>
      </c>
      <c r="Y303" s="90">
        <f t="shared" si="80"/>
        <v>0</v>
      </c>
      <c r="Z303" s="90">
        <f t="shared" si="81"/>
        <v>0</v>
      </c>
      <c r="AA303" s="90">
        <f t="shared" si="82"/>
        <v>1</v>
      </c>
      <c r="AB303" s="90">
        <f t="shared" si="83"/>
        <v>0</v>
      </c>
      <c r="AC303" s="90">
        <f t="shared" si="84"/>
        <v>0</v>
      </c>
      <c r="AD303" s="90">
        <f t="shared" si="85"/>
        <v>0</v>
      </c>
      <c r="AE303" s="90">
        <f t="shared" si="86"/>
        <v>0</v>
      </c>
      <c r="AH303" s="56">
        <f t="shared" si="87"/>
        <v>3</v>
      </c>
      <c r="AI303" s="56">
        <f t="shared" si="88"/>
        <v>3</v>
      </c>
      <c r="AJ303" s="56" t="str">
        <f t="shared" si="89"/>
        <v>Correct</v>
      </c>
      <c r="AK303" t="s">
        <v>105</v>
      </c>
      <c r="AL303">
        <v>82</v>
      </c>
      <c r="AM303" t="s">
        <v>121</v>
      </c>
      <c r="AN303" t="s">
        <v>207</v>
      </c>
      <c r="AO303" t="s">
        <v>107</v>
      </c>
      <c r="AP303" t="s">
        <v>98</v>
      </c>
      <c r="AQ303" s="1" t="s">
        <v>80</v>
      </c>
      <c r="AR303" t="s">
        <v>109</v>
      </c>
      <c r="AS303" t="s">
        <v>103</v>
      </c>
      <c r="AT303" t="s">
        <v>104</v>
      </c>
      <c r="AU303" t="s">
        <v>102</v>
      </c>
      <c r="AV303" s="1" t="s">
        <v>91</v>
      </c>
      <c r="AW303" t="s">
        <v>98</v>
      </c>
    </row>
    <row r="304" spans="1:49" x14ac:dyDescent="0.25">
      <c r="A304" s="1">
        <v>303</v>
      </c>
      <c r="C304" t="s">
        <v>20</v>
      </c>
      <c r="D304" t="s">
        <v>21</v>
      </c>
      <c r="I304" t="s">
        <v>267</v>
      </c>
      <c r="L304" t="s">
        <v>28</v>
      </c>
      <c r="P304" s="56">
        <f t="shared" si="72"/>
        <v>4</v>
      </c>
      <c r="Q304" s="5">
        <f t="shared" si="73"/>
        <v>0.75</v>
      </c>
      <c r="S304" s="56">
        <f t="shared" si="74"/>
        <v>0</v>
      </c>
      <c r="T304" s="56">
        <f t="shared" si="75"/>
        <v>0.75</v>
      </c>
      <c r="U304" s="56">
        <f t="shared" si="76"/>
        <v>0.75</v>
      </c>
      <c r="V304" s="90">
        <f t="shared" si="77"/>
        <v>0</v>
      </c>
      <c r="W304" s="90">
        <f t="shared" si="78"/>
        <v>0</v>
      </c>
      <c r="X304" s="90">
        <f t="shared" si="79"/>
        <v>0</v>
      </c>
      <c r="Y304" s="90">
        <f t="shared" si="80"/>
        <v>0</v>
      </c>
      <c r="Z304" s="90">
        <f t="shared" si="81"/>
        <v>0.75</v>
      </c>
      <c r="AA304" s="90">
        <f t="shared" si="82"/>
        <v>0</v>
      </c>
      <c r="AB304" s="90">
        <f t="shared" si="83"/>
        <v>0</v>
      </c>
      <c r="AC304" s="90">
        <f t="shared" si="84"/>
        <v>0.75</v>
      </c>
      <c r="AD304" s="90">
        <f t="shared" si="85"/>
        <v>0</v>
      </c>
      <c r="AE304" s="90">
        <f t="shared" si="86"/>
        <v>0</v>
      </c>
      <c r="AH304" s="56">
        <f t="shared" si="87"/>
        <v>3</v>
      </c>
      <c r="AI304" s="56">
        <f t="shared" si="88"/>
        <v>4</v>
      </c>
      <c r="AJ304" s="56" t="str">
        <f t="shared" si="89"/>
        <v>Correct</v>
      </c>
      <c r="AK304" t="s">
        <v>94</v>
      </c>
      <c r="AL304">
        <v>68</v>
      </c>
      <c r="AM304" t="s">
        <v>95</v>
      </c>
      <c r="AN304" t="s">
        <v>142</v>
      </c>
      <c r="AO304" t="s">
        <v>107</v>
      </c>
      <c r="AP304" t="s">
        <v>98</v>
      </c>
      <c r="AQ304" s="1" t="s">
        <v>80</v>
      </c>
      <c r="AR304" t="s">
        <v>126</v>
      </c>
      <c r="AS304" t="s">
        <v>120</v>
      </c>
      <c r="AT304" t="s">
        <v>104</v>
      </c>
      <c r="AU304" t="s">
        <v>102</v>
      </c>
      <c r="AV304" s="1" t="s">
        <v>90</v>
      </c>
      <c r="AW304" t="s">
        <v>102</v>
      </c>
    </row>
    <row r="305" spans="1:49" x14ac:dyDescent="0.25">
      <c r="A305" s="1">
        <v>304</v>
      </c>
      <c r="D305" t="s">
        <v>21</v>
      </c>
      <c r="P305" s="56">
        <f t="shared" si="72"/>
        <v>1</v>
      </c>
      <c r="Q305" s="5">
        <f t="shared" si="73"/>
        <v>3</v>
      </c>
      <c r="S305" s="56">
        <f t="shared" si="74"/>
        <v>0</v>
      </c>
      <c r="T305" s="56">
        <f t="shared" si="75"/>
        <v>0</v>
      </c>
      <c r="U305" s="56">
        <f t="shared" si="76"/>
        <v>1</v>
      </c>
      <c r="V305" s="90">
        <f t="shared" si="77"/>
        <v>0</v>
      </c>
      <c r="W305" s="90">
        <f t="shared" si="78"/>
        <v>0</v>
      </c>
      <c r="X305" s="90">
        <f t="shared" si="79"/>
        <v>0</v>
      </c>
      <c r="Y305" s="90">
        <f t="shared" si="80"/>
        <v>0</v>
      </c>
      <c r="Z305" s="90">
        <f t="shared" si="81"/>
        <v>0</v>
      </c>
      <c r="AA305" s="90">
        <f t="shared" si="82"/>
        <v>0</v>
      </c>
      <c r="AB305" s="90">
        <f t="shared" si="83"/>
        <v>0</v>
      </c>
      <c r="AC305" s="90">
        <f t="shared" si="84"/>
        <v>0</v>
      </c>
      <c r="AD305" s="90">
        <f t="shared" si="85"/>
        <v>0</v>
      </c>
      <c r="AE305" s="90">
        <f t="shared" si="86"/>
        <v>0</v>
      </c>
      <c r="AH305" s="56">
        <f t="shared" si="87"/>
        <v>1</v>
      </c>
      <c r="AI305" s="56">
        <f t="shared" si="88"/>
        <v>1</v>
      </c>
      <c r="AJ305" s="56" t="str">
        <f t="shared" si="89"/>
        <v>Correct</v>
      </c>
      <c r="AK305" t="s">
        <v>94</v>
      </c>
      <c r="AL305">
        <v>70</v>
      </c>
      <c r="AM305" t="s">
        <v>95</v>
      </c>
      <c r="AN305" t="s">
        <v>117</v>
      </c>
      <c r="AO305" t="s">
        <v>97</v>
      </c>
      <c r="AP305" t="s">
        <v>98</v>
      </c>
      <c r="AQ305" s="1" t="s">
        <v>80</v>
      </c>
      <c r="AR305" t="s">
        <v>108</v>
      </c>
      <c r="AS305" t="s">
        <v>100</v>
      </c>
      <c r="AT305" t="s">
        <v>104</v>
      </c>
      <c r="AU305" t="s">
        <v>102</v>
      </c>
      <c r="AV305" s="1" t="s">
        <v>373</v>
      </c>
      <c r="AW305" t="s">
        <v>102</v>
      </c>
    </row>
    <row r="306" spans="1:49" x14ac:dyDescent="0.25">
      <c r="A306" s="1">
        <v>305</v>
      </c>
      <c r="C306" t="s">
        <v>20</v>
      </c>
      <c r="J306" t="s">
        <v>26</v>
      </c>
      <c r="N306" t="s">
        <v>30</v>
      </c>
      <c r="P306" s="56">
        <f t="shared" si="72"/>
        <v>3</v>
      </c>
      <c r="Q306" s="5">
        <f t="shared" si="73"/>
        <v>1</v>
      </c>
      <c r="S306" s="56">
        <f t="shared" si="74"/>
        <v>0</v>
      </c>
      <c r="T306" s="56">
        <f t="shared" si="75"/>
        <v>1</v>
      </c>
      <c r="U306" s="56">
        <f t="shared" si="76"/>
        <v>0</v>
      </c>
      <c r="V306" s="90">
        <f t="shared" si="77"/>
        <v>0</v>
      </c>
      <c r="W306" s="90">
        <f t="shared" si="78"/>
        <v>0</v>
      </c>
      <c r="X306" s="90">
        <f t="shared" si="79"/>
        <v>0</v>
      </c>
      <c r="Y306" s="90">
        <f t="shared" si="80"/>
        <v>0</v>
      </c>
      <c r="Z306" s="90">
        <f t="shared" si="81"/>
        <v>0</v>
      </c>
      <c r="AA306" s="90">
        <f t="shared" si="82"/>
        <v>1</v>
      </c>
      <c r="AB306" s="90">
        <f t="shared" si="83"/>
        <v>0</v>
      </c>
      <c r="AC306" s="90">
        <f t="shared" si="84"/>
        <v>0</v>
      </c>
      <c r="AD306" s="90">
        <f t="shared" si="85"/>
        <v>0</v>
      </c>
      <c r="AE306" s="90">
        <f t="shared" si="86"/>
        <v>1</v>
      </c>
      <c r="AH306" s="56">
        <f t="shared" si="87"/>
        <v>3</v>
      </c>
      <c r="AI306" s="56">
        <f t="shared" si="88"/>
        <v>3</v>
      </c>
      <c r="AJ306" s="56" t="str">
        <f t="shared" si="89"/>
        <v>Correct</v>
      </c>
      <c r="AK306" t="s">
        <v>105</v>
      </c>
      <c r="AL306">
        <v>77</v>
      </c>
      <c r="AM306" t="s">
        <v>95</v>
      </c>
      <c r="AN306" t="s">
        <v>142</v>
      </c>
      <c r="AO306" t="s">
        <v>107</v>
      </c>
      <c r="AP306" t="s">
        <v>98</v>
      </c>
      <c r="AQ306" s="1" t="s">
        <v>80</v>
      </c>
      <c r="AR306" t="s">
        <v>114</v>
      </c>
      <c r="AS306" t="s">
        <v>120</v>
      </c>
      <c r="AT306" t="s">
        <v>104</v>
      </c>
      <c r="AU306" t="s">
        <v>102</v>
      </c>
      <c r="AV306" s="1" t="s">
        <v>373</v>
      </c>
      <c r="AW306" t="s">
        <v>98</v>
      </c>
    </row>
    <row r="307" spans="1:49" x14ac:dyDescent="0.25">
      <c r="A307" s="1">
        <v>306</v>
      </c>
      <c r="J307" t="s">
        <v>26</v>
      </c>
      <c r="P307" s="56">
        <f t="shared" si="72"/>
        <v>1</v>
      </c>
      <c r="Q307" s="5">
        <f t="shared" si="73"/>
        <v>3</v>
      </c>
      <c r="S307" s="56">
        <f t="shared" si="74"/>
        <v>0</v>
      </c>
      <c r="T307" s="56">
        <f t="shared" si="75"/>
        <v>0</v>
      </c>
      <c r="U307" s="56">
        <f t="shared" si="76"/>
        <v>0</v>
      </c>
      <c r="V307" s="90">
        <f t="shared" si="77"/>
        <v>0</v>
      </c>
      <c r="W307" s="90">
        <f t="shared" si="78"/>
        <v>0</v>
      </c>
      <c r="X307" s="90">
        <f t="shared" si="79"/>
        <v>0</v>
      </c>
      <c r="Y307" s="90">
        <f t="shared" si="80"/>
        <v>0</v>
      </c>
      <c r="Z307" s="90">
        <f t="shared" si="81"/>
        <v>0</v>
      </c>
      <c r="AA307" s="90">
        <f t="shared" si="82"/>
        <v>1</v>
      </c>
      <c r="AB307" s="90">
        <f t="shared" si="83"/>
        <v>0</v>
      </c>
      <c r="AC307" s="90">
        <f t="shared" si="84"/>
        <v>0</v>
      </c>
      <c r="AD307" s="90">
        <f t="shared" si="85"/>
        <v>0</v>
      </c>
      <c r="AE307" s="90">
        <f t="shared" si="86"/>
        <v>0</v>
      </c>
      <c r="AH307" s="56">
        <f t="shared" si="87"/>
        <v>1</v>
      </c>
      <c r="AI307" s="56">
        <f t="shared" si="88"/>
        <v>1</v>
      </c>
      <c r="AJ307" s="56" t="str">
        <f t="shared" si="89"/>
        <v>Correct</v>
      </c>
      <c r="AK307" t="s">
        <v>94</v>
      </c>
      <c r="AL307">
        <v>59</v>
      </c>
      <c r="AM307" t="s">
        <v>95</v>
      </c>
      <c r="AN307" t="s">
        <v>142</v>
      </c>
      <c r="AO307" t="s">
        <v>107</v>
      </c>
      <c r="AP307" t="s">
        <v>98</v>
      </c>
      <c r="AQ307" s="1" t="s">
        <v>80</v>
      </c>
      <c r="AR307" t="s">
        <v>126</v>
      </c>
      <c r="AS307" t="s">
        <v>120</v>
      </c>
      <c r="AT307" t="s">
        <v>104</v>
      </c>
      <c r="AU307" t="s">
        <v>102</v>
      </c>
      <c r="AV307" s="1" t="s">
        <v>92</v>
      </c>
      <c r="AW307" t="s">
        <v>102</v>
      </c>
    </row>
    <row r="308" spans="1:49" x14ac:dyDescent="0.25">
      <c r="A308" s="1">
        <v>307</v>
      </c>
      <c r="D308" t="s">
        <v>21</v>
      </c>
      <c r="J308" t="s">
        <v>26</v>
      </c>
      <c r="N308" t="s">
        <v>30</v>
      </c>
      <c r="P308" s="56">
        <f t="shared" si="72"/>
        <v>3</v>
      </c>
      <c r="Q308" s="5">
        <f t="shared" si="73"/>
        <v>1</v>
      </c>
      <c r="S308" s="56">
        <f t="shared" si="74"/>
        <v>0</v>
      </c>
      <c r="T308" s="56">
        <f t="shared" si="75"/>
        <v>0</v>
      </c>
      <c r="U308" s="56">
        <f t="shared" si="76"/>
        <v>1</v>
      </c>
      <c r="V308" s="90">
        <f t="shared" si="77"/>
        <v>0</v>
      </c>
      <c r="W308" s="90">
        <f t="shared" si="78"/>
        <v>0</v>
      </c>
      <c r="X308" s="90">
        <f t="shared" si="79"/>
        <v>0</v>
      </c>
      <c r="Y308" s="90">
        <f t="shared" si="80"/>
        <v>0</v>
      </c>
      <c r="Z308" s="90">
        <f t="shared" si="81"/>
        <v>0</v>
      </c>
      <c r="AA308" s="90">
        <f t="shared" si="82"/>
        <v>1</v>
      </c>
      <c r="AB308" s="90">
        <f t="shared" si="83"/>
        <v>0</v>
      </c>
      <c r="AC308" s="90">
        <f t="shared" si="84"/>
        <v>0</v>
      </c>
      <c r="AD308" s="90">
        <f t="shared" si="85"/>
        <v>0</v>
      </c>
      <c r="AE308" s="90">
        <f t="shared" si="86"/>
        <v>1</v>
      </c>
      <c r="AH308" s="56">
        <f t="shared" si="87"/>
        <v>3</v>
      </c>
      <c r="AI308" s="56">
        <f t="shared" si="88"/>
        <v>3</v>
      </c>
      <c r="AJ308" s="56" t="str">
        <f t="shared" si="89"/>
        <v>Correct</v>
      </c>
      <c r="AK308" t="s">
        <v>94</v>
      </c>
      <c r="AL308">
        <v>57</v>
      </c>
      <c r="AM308" t="s">
        <v>95</v>
      </c>
      <c r="AN308" t="s">
        <v>204</v>
      </c>
      <c r="AO308" t="s">
        <v>107</v>
      </c>
      <c r="AP308" t="s">
        <v>98</v>
      </c>
      <c r="AQ308" s="1" t="s">
        <v>80</v>
      </c>
      <c r="AS308" t="s">
        <v>103</v>
      </c>
      <c r="AT308" t="s">
        <v>101</v>
      </c>
      <c r="AU308" t="s">
        <v>102</v>
      </c>
      <c r="AV308" s="1" t="s">
        <v>92</v>
      </c>
      <c r="AW308" t="s">
        <v>102</v>
      </c>
    </row>
    <row r="309" spans="1:49" x14ac:dyDescent="0.25">
      <c r="A309" s="1">
        <v>308</v>
      </c>
      <c r="D309" t="s">
        <v>21</v>
      </c>
      <c r="P309" s="56">
        <f t="shared" si="72"/>
        <v>1</v>
      </c>
      <c r="Q309" s="5">
        <f t="shared" si="73"/>
        <v>3</v>
      </c>
      <c r="S309" s="56">
        <f t="shared" si="74"/>
        <v>0</v>
      </c>
      <c r="T309" s="56">
        <f t="shared" si="75"/>
        <v>0</v>
      </c>
      <c r="U309" s="56">
        <f t="shared" si="76"/>
        <v>1</v>
      </c>
      <c r="V309" s="90">
        <f t="shared" si="77"/>
        <v>0</v>
      </c>
      <c r="W309" s="90">
        <f t="shared" si="78"/>
        <v>0</v>
      </c>
      <c r="X309" s="90">
        <f t="shared" si="79"/>
        <v>0</v>
      </c>
      <c r="Y309" s="90">
        <f t="shared" si="80"/>
        <v>0</v>
      </c>
      <c r="Z309" s="90">
        <f t="shared" si="81"/>
        <v>0</v>
      </c>
      <c r="AA309" s="90">
        <f t="shared" si="82"/>
        <v>0</v>
      </c>
      <c r="AB309" s="90">
        <f t="shared" si="83"/>
        <v>0</v>
      </c>
      <c r="AC309" s="90">
        <f t="shared" si="84"/>
        <v>0</v>
      </c>
      <c r="AD309" s="90">
        <f t="shared" si="85"/>
        <v>0</v>
      </c>
      <c r="AE309" s="90">
        <f t="shared" si="86"/>
        <v>0</v>
      </c>
      <c r="AH309" s="56">
        <f t="shared" si="87"/>
        <v>1</v>
      </c>
      <c r="AI309" s="56">
        <f t="shared" si="88"/>
        <v>1</v>
      </c>
      <c r="AJ309" s="56" t="str">
        <f t="shared" si="89"/>
        <v>Correct</v>
      </c>
      <c r="AK309" t="s">
        <v>94</v>
      </c>
      <c r="AL309">
        <v>76</v>
      </c>
      <c r="AM309" t="s">
        <v>95</v>
      </c>
      <c r="AN309" t="s">
        <v>208</v>
      </c>
      <c r="AO309" t="s">
        <v>107</v>
      </c>
      <c r="AP309" t="s">
        <v>98</v>
      </c>
      <c r="AQ309" s="1" t="s">
        <v>80</v>
      </c>
      <c r="AR309" t="s">
        <v>112</v>
      </c>
      <c r="AS309" t="s">
        <v>110</v>
      </c>
      <c r="AT309" t="s">
        <v>101</v>
      </c>
      <c r="AU309" t="s">
        <v>102</v>
      </c>
      <c r="AV309" s="1" t="s">
        <v>91</v>
      </c>
      <c r="AW309" t="s">
        <v>102</v>
      </c>
    </row>
    <row r="310" spans="1:49" x14ac:dyDescent="0.25">
      <c r="A310" s="1">
        <v>309</v>
      </c>
      <c r="C310" t="s">
        <v>20</v>
      </c>
      <c r="D310" t="s">
        <v>21</v>
      </c>
      <c r="I310" t="s">
        <v>267</v>
      </c>
      <c r="P310" s="56">
        <f t="shared" si="72"/>
        <v>3</v>
      </c>
      <c r="Q310" s="5">
        <f t="shared" si="73"/>
        <v>1</v>
      </c>
      <c r="S310" s="56">
        <f t="shared" si="74"/>
        <v>0</v>
      </c>
      <c r="T310" s="56">
        <f t="shared" si="75"/>
        <v>1</v>
      </c>
      <c r="U310" s="56">
        <f t="shared" si="76"/>
        <v>1</v>
      </c>
      <c r="V310" s="90">
        <f t="shared" si="77"/>
        <v>0</v>
      </c>
      <c r="W310" s="90">
        <f t="shared" si="78"/>
        <v>0</v>
      </c>
      <c r="X310" s="90">
        <f t="shared" si="79"/>
        <v>0</v>
      </c>
      <c r="Y310" s="90">
        <f t="shared" si="80"/>
        <v>0</v>
      </c>
      <c r="Z310" s="90">
        <f t="shared" si="81"/>
        <v>1</v>
      </c>
      <c r="AA310" s="90">
        <f t="shared" si="82"/>
        <v>0</v>
      </c>
      <c r="AB310" s="90">
        <f t="shared" si="83"/>
        <v>0</v>
      </c>
      <c r="AC310" s="90">
        <f t="shared" si="84"/>
        <v>0</v>
      </c>
      <c r="AD310" s="90">
        <f t="shared" si="85"/>
        <v>0</v>
      </c>
      <c r="AE310" s="90">
        <f t="shared" si="86"/>
        <v>0</v>
      </c>
      <c r="AH310" s="56">
        <f t="shared" si="87"/>
        <v>3</v>
      </c>
      <c r="AI310" s="56">
        <f t="shared" si="88"/>
        <v>3</v>
      </c>
      <c r="AJ310" s="56" t="str">
        <f t="shared" si="89"/>
        <v>Correct</v>
      </c>
      <c r="AK310" t="s">
        <v>94</v>
      </c>
      <c r="AL310">
        <v>51</v>
      </c>
      <c r="AM310" t="s">
        <v>95</v>
      </c>
      <c r="AN310" t="s">
        <v>204</v>
      </c>
      <c r="AO310" t="s">
        <v>128</v>
      </c>
      <c r="AP310" t="s">
        <v>98</v>
      </c>
      <c r="AQ310" s="1" t="s">
        <v>80</v>
      </c>
      <c r="AS310" t="s">
        <v>110</v>
      </c>
      <c r="AT310" t="s">
        <v>135</v>
      </c>
      <c r="AU310" t="s">
        <v>98</v>
      </c>
      <c r="AV310" s="1" t="s">
        <v>93</v>
      </c>
      <c r="AW310" t="s">
        <v>98</v>
      </c>
    </row>
    <row r="311" spans="1:49" x14ac:dyDescent="0.25">
      <c r="A311" s="1">
        <v>310</v>
      </c>
      <c r="E311" t="s">
        <v>22</v>
      </c>
      <c r="I311" t="s">
        <v>267</v>
      </c>
      <c r="M311" t="s">
        <v>29</v>
      </c>
      <c r="P311" s="56">
        <f t="shared" si="72"/>
        <v>3</v>
      </c>
      <c r="Q311" s="5">
        <f t="shared" si="73"/>
        <v>1</v>
      </c>
      <c r="S311" s="56">
        <f t="shared" si="74"/>
        <v>0</v>
      </c>
      <c r="T311" s="56">
        <f t="shared" si="75"/>
        <v>0</v>
      </c>
      <c r="U311" s="56">
        <f t="shared" si="76"/>
        <v>0</v>
      </c>
      <c r="V311" s="90">
        <f t="shared" si="77"/>
        <v>1</v>
      </c>
      <c r="W311" s="90">
        <f t="shared" si="78"/>
        <v>0</v>
      </c>
      <c r="X311" s="90">
        <f t="shared" si="79"/>
        <v>0</v>
      </c>
      <c r="Y311" s="90">
        <f t="shared" si="80"/>
        <v>0</v>
      </c>
      <c r="Z311" s="90">
        <f t="shared" si="81"/>
        <v>1</v>
      </c>
      <c r="AA311" s="90">
        <f t="shared" si="82"/>
        <v>0</v>
      </c>
      <c r="AB311" s="90">
        <f t="shared" si="83"/>
        <v>0</v>
      </c>
      <c r="AC311" s="90">
        <f t="shared" si="84"/>
        <v>0</v>
      </c>
      <c r="AD311" s="90">
        <f t="shared" si="85"/>
        <v>1</v>
      </c>
      <c r="AE311" s="90">
        <f t="shared" si="86"/>
        <v>0</v>
      </c>
      <c r="AH311" s="56">
        <f t="shared" si="87"/>
        <v>3</v>
      </c>
      <c r="AI311" s="56">
        <f t="shared" si="88"/>
        <v>3</v>
      </c>
      <c r="AJ311" s="56" t="str">
        <f t="shared" si="89"/>
        <v>Correct</v>
      </c>
      <c r="AK311" t="s">
        <v>94</v>
      </c>
      <c r="AL311">
        <v>47</v>
      </c>
      <c r="AM311" t="s">
        <v>95</v>
      </c>
      <c r="AN311" t="s">
        <v>204</v>
      </c>
      <c r="AO311" t="s">
        <v>107</v>
      </c>
      <c r="AP311" t="s">
        <v>98</v>
      </c>
      <c r="AQ311" s="1" t="s">
        <v>80</v>
      </c>
      <c r="AS311" t="s">
        <v>110</v>
      </c>
      <c r="AT311" t="s">
        <v>135</v>
      </c>
      <c r="AU311" t="s">
        <v>98</v>
      </c>
      <c r="AV311" s="1" t="s">
        <v>93</v>
      </c>
    </row>
    <row r="312" spans="1:49" x14ac:dyDescent="0.25">
      <c r="A312" s="1">
        <v>311</v>
      </c>
      <c r="P312" s="56">
        <f t="shared" si="72"/>
        <v>0</v>
      </c>
      <c r="Q312" s="5" t="e">
        <f t="shared" si="73"/>
        <v>#DIV/0!</v>
      </c>
      <c r="S312" s="56">
        <f t="shared" si="74"/>
        <v>0</v>
      </c>
      <c r="T312" s="56">
        <f t="shared" si="75"/>
        <v>0</v>
      </c>
      <c r="U312" s="56">
        <f t="shared" si="76"/>
        <v>0</v>
      </c>
      <c r="V312" s="90">
        <f t="shared" si="77"/>
        <v>0</v>
      </c>
      <c r="W312" s="90">
        <f t="shared" si="78"/>
        <v>0</v>
      </c>
      <c r="X312" s="90">
        <f t="shared" si="79"/>
        <v>0</v>
      </c>
      <c r="Y312" s="90">
        <f t="shared" si="80"/>
        <v>0</v>
      </c>
      <c r="Z312" s="90">
        <f t="shared" si="81"/>
        <v>0</v>
      </c>
      <c r="AA312" s="90">
        <f t="shared" si="82"/>
        <v>0</v>
      </c>
      <c r="AB312" s="90">
        <f t="shared" si="83"/>
        <v>0</v>
      </c>
      <c r="AC312" s="90">
        <f t="shared" si="84"/>
        <v>0</v>
      </c>
      <c r="AD312" s="90">
        <f t="shared" si="85"/>
        <v>0</v>
      </c>
      <c r="AE312" s="90">
        <f t="shared" si="86"/>
        <v>0</v>
      </c>
      <c r="AH312" s="56">
        <f t="shared" si="87"/>
        <v>0</v>
      </c>
      <c r="AI312" s="56">
        <f t="shared" si="88"/>
        <v>0</v>
      </c>
      <c r="AJ312" s="56" t="str">
        <f t="shared" si="89"/>
        <v>Correct</v>
      </c>
      <c r="AK312" t="s">
        <v>94</v>
      </c>
      <c r="AL312">
        <v>68</v>
      </c>
      <c r="AM312" t="s">
        <v>95</v>
      </c>
      <c r="AN312" t="s">
        <v>158</v>
      </c>
      <c r="AO312" t="s">
        <v>107</v>
      </c>
      <c r="AP312" t="s">
        <v>98</v>
      </c>
      <c r="AQ312" s="1" t="s">
        <v>365</v>
      </c>
      <c r="AR312" t="s">
        <v>108</v>
      </c>
      <c r="AS312" t="s">
        <v>103</v>
      </c>
      <c r="AT312" t="s">
        <v>104</v>
      </c>
      <c r="AU312" t="s">
        <v>102</v>
      </c>
      <c r="AV312" s="1" t="s">
        <v>91</v>
      </c>
      <c r="AW312" t="s">
        <v>102</v>
      </c>
    </row>
    <row r="313" spans="1:49" x14ac:dyDescent="0.25">
      <c r="A313" s="1">
        <v>312</v>
      </c>
      <c r="J313" t="s">
        <v>26</v>
      </c>
      <c r="P313" s="56">
        <f t="shared" si="72"/>
        <v>1</v>
      </c>
      <c r="Q313" s="5">
        <f t="shared" si="73"/>
        <v>3</v>
      </c>
      <c r="S313" s="56">
        <f t="shared" si="74"/>
        <v>0</v>
      </c>
      <c r="T313" s="56">
        <f t="shared" si="75"/>
        <v>0</v>
      </c>
      <c r="U313" s="56">
        <f t="shared" si="76"/>
        <v>0</v>
      </c>
      <c r="V313" s="90">
        <f t="shared" si="77"/>
        <v>0</v>
      </c>
      <c r="W313" s="90">
        <f t="shared" si="78"/>
        <v>0</v>
      </c>
      <c r="X313" s="90">
        <f t="shared" si="79"/>
        <v>0</v>
      </c>
      <c r="Y313" s="90">
        <f t="shared" si="80"/>
        <v>0</v>
      </c>
      <c r="Z313" s="90">
        <f t="shared" si="81"/>
        <v>0</v>
      </c>
      <c r="AA313" s="90">
        <f t="shared" si="82"/>
        <v>1</v>
      </c>
      <c r="AB313" s="90">
        <f t="shared" si="83"/>
        <v>0</v>
      </c>
      <c r="AC313" s="90">
        <f t="shared" si="84"/>
        <v>0</v>
      </c>
      <c r="AD313" s="90">
        <f t="shared" si="85"/>
        <v>0</v>
      </c>
      <c r="AE313" s="90">
        <f t="shared" si="86"/>
        <v>0</v>
      </c>
      <c r="AH313" s="56">
        <f t="shared" si="87"/>
        <v>1</v>
      </c>
      <c r="AI313" s="56">
        <f t="shared" si="88"/>
        <v>1</v>
      </c>
      <c r="AJ313" s="56" t="str">
        <f t="shared" si="89"/>
        <v>Correct</v>
      </c>
      <c r="AK313" t="s">
        <v>94</v>
      </c>
      <c r="AL313">
        <v>56</v>
      </c>
      <c r="AM313" t="s">
        <v>95</v>
      </c>
      <c r="AN313" t="s">
        <v>204</v>
      </c>
      <c r="AO313" t="s">
        <v>107</v>
      </c>
      <c r="AP313" t="s">
        <v>98</v>
      </c>
      <c r="AQ313" s="1" t="s">
        <v>80</v>
      </c>
      <c r="AR313" t="s">
        <v>109</v>
      </c>
      <c r="AT313" t="s">
        <v>101</v>
      </c>
      <c r="AU313" t="s">
        <v>102</v>
      </c>
      <c r="AV313" s="1" t="s">
        <v>90</v>
      </c>
      <c r="AW313" t="s">
        <v>98</v>
      </c>
    </row>
    <row r="314" spans="1:49" x14ac:dyDescent="0.25">
      <c r="A314" s="1">
        <v>313</v>
      </c>
      <c r="P314" s="56">
        <f t="shared" si="72"/>
        <v>0</v>
      </c>
      <c r="Q314" s="5" t="e">
        <f t="shared" si="73"/>
        <v>#DIV/0!</v>
      </c>
      <c r="S314" s="56">
        <f t="shared" si="74"/>
        <v>0</v>
      </c>
      <c r="T314" s="56">
        <f t="shared" si="75"/>
        <v>0</v>
      </c>
      <c r="U314" s="56">
        <f t="shared" si="76"/>
        <v>0</v>
      </c>
      <c r="V314" s="90">
        <f t="shared" si="77"/>
        <v>0</v>
      </c>
      <c r="W314" s="90">
        <f t="shared" si="78"/>
        <v>0</v>
      </c>
      <c r="X314" s="90">
        <f t="shared" si="79"/>
        <v>0</v>
      </c>
      <c r="Y314" s="90">
        <f t="shared" si="80"/>
        <v>0</v>
      </c>
      <c r="Z314" s="90">
        <f t="shared" si="81"/>
        <v>0</v>
      </c>
      <c r="AA314" s="90">
        <f t="shared" si="82"/>
        <v>0</v>
      </c>
      <c r="AB314" s="90">
        <f t="shared" si="83"/>
        <v>0</v>
      </c>
      <c r="AC314" s="90">
        <f t="shared" si="84"/>
        <v>0</v>
      </c>
      <c r="AD314" s="90">
        <f t="shared" si="85"/>
        <v>0</v>
      </c>
      <c r="AE314" s="90">
        <f t="shared" si="86"/>
        <v>0</v>
      </c>
      <c r="AH314" s="56">
        <f t="shared" si="87"/>
        <v>0</v>
      </c>
      <c r="AI314" s="56">
        <f t="shared" si="88"/>
        <v>0</v>
      </c>
      <c r="AJ314" s="56" t="str">
        <f t="shared" si="89"/>
        <v>Correct</v>
      </c>
      <c r="AK314" t="s">
        <v>94</v>
      </c>
      <c r="AL314">
        <v>64</v>
      </c>
      <c r="AM314" t="s">
        <v>95</v>
      </c>
      <c r="AN314" t="s">
        <v>209</v>
      </c>
      <c r="AO314" t="s">
        <v>107</v>
      </c>
      <c r="AQ314" s="1" t="s">
        <v>80</v>
      </c>
      <c r="AR314" t="s">
        <v>126</v>
      </c>
      <c r="AS314" t="s">
        <v>100</v>
      </c>
      <c r="AT314" t="s">
        <v>101</v>
      </c>
      <c r="AU314" t="s">
        <v>102</v>
      </c>
      <c r="AV314" s="1" t="s">
        <v>92</v>
      </c>
      <c r="AW314" t="s">
        <v>102</v>
      </c>
    </row>
    <row r="315" spans="1:49" x14ac:dyDescent="0.25">
      <c r="A315" s="1">
        <v>314</v>
      </c>
      <c r="D315" t="s">
        <v>21</v>
      </c>
      <c r="I315" t="s">
        <v>267</v>
      </c>
      <c r="K315" t="s">
        <v>27</v>
      </c>
      <c r="P315" s="56">
        <f t="shared" si="72"/>
        <v>3</v>
      </c>
      <c r="Q315" s="5">
        <f t="shared" si="73"/>
        <v>1</v>
      </c>
      <c r="S315" s="56">
        <f t="shared" si="74"/>
        <v>0</v>
      </c>
      <c r="T315" s="56">
        <f t="shared" si="75"/>
        <v>0</v>
      </c>
      <c r="U315" s="56">
        <f t="shared" si="76"/>
        <v>1</v>
      </c>
      <c r="V315" s="90">
        <f t="shared" si="77"/>
        <v>0</v>
      </c>
      <c r="W315" s="90">
        <f t="shared" si="78"/>
        <v>0</v>
      </c>
      <c r="X315" s="90">
        <f t="shared" si="79"/>
        <v>0</v>
      </c>
      <c r="Y315" s="90">
        <f t="shared" si="80"/>
        <v>0</v>
      </c>
      <c r="Z315" s="90">
        <f t="shared" si="81"/>
        <v>1</v>
      </c>
      <c r="AA315" s="90">
        <f t="shared" si="82"/>
        <v>0</v>
      </c>
      <c r="AB315" s="90">
        <f t="shared" si="83"/>
        <v>1</v>
      </c>
      <c r="AC315" s="90">
        <f t="shared" si="84"/>
        <v>0</v>
      </c>
      <c r="AD315" s="90">
        <f t="shared" si="85"/>
        <v>0</v>
      </c>
      <c r="AE315" s="90">
        <f t="shared" si="86"/>
        <v>0</v>
      </c>
      <c r="AH315" s="56">
        <f t="shared" si="87"/>
        <v>3</v>
      </c>
      <c r="AI315" s="56">
        <f t="shared" si="88"/>
        <v>3</v>
      </c>
      <c r="AJ315" s="56" t="str">
        <f t="shared" si="89"/>
        <v>Correct</v>
      </c>
      <c r="AK315" t="s">
        <v>94</v>
      </c>
      <c r="AL315">
        <v>79</v>
      </c>
      <c r="AM315" t="s">
        <v>95</v>
      </c>
      <c r="AN315" t="s">
        <v>204</v>
      </c>
      <c r="AO315" t="s">
        <v>107</v>
      </c>
      <c r="AP315" t="s">
        <v>98</v>
      </c>
      <c r="AQ315" s="1" t="s">
        <v>80</v>
      </c>
      <c r="AS315" t="s">
        <v>103</v>
      </c>
      <c r="AT315" t="s">
        <v>104</v>
      </c>
      <c r="AU315" t="s">
        <v>102</v>
      </c>
      <c r="AV315" s="1" t="s">
        <v>91</v>
      </c>
      <c r="AW315" t="s">
        <v>102</v>
      </c>
    </row>
    <row r="316" spans="1:49" x14ac:dyDescent="0.25">
      <c r="A316" s="1">
        <v>315</v>
      </c>
      <c r="D316" t="s">
        <v>21</v>
      </c>
      <c r="P316" s="56">
        <f t="shared" si="72"/>
        <v>1</v>
      </c>
      <c r="Q316" s="5">
        <f t="shared" si="73"/>
        <v>3</v>
      </c>
      <c r="S316" s="56">
        <f t="shared" si="74"/>
        <v>0</v>
      </c>
      <c r="T316" s="56">
        <f t="shared" si="75"/>
        <v>0</v>
      </c>
      <c r="U316" s="56">
        <f t="shared" si="76"/>
        <v>1</v>
      </c>
      <c r="V316" s="90">
        <f t="shared" si="77"/>
        <v>0</v>
      </c>
      <c r="W316" s="90">
        <f t="shared" si="78"/>
        <v>0</v>
      </c>
      <c r="X316" s="90">
        <f t="shared" si="79"/>
        <v>0</v>
      </c>
      <c r="Y316" s="90">
        <f t="shared" si="80"/>
        <v>0</v>
      </c>
      <c r="Z316" s="90">
        <f t="shared" si="81"/>
        <v>0</v>
      </c>
      <c r="AA316" s="90">
        <f t="shared" si="82"/>
        <v>0</v>
      </c>
      <c r="AB316" s="90">
        <f t="shared" si="83"/>
        <v>0</v>
      </c>
      <c r="AC316" s="90">
        <f t="shared" si="84"/>
        <v>0</v>
      </c>
      <c r="AD316" s="90">
        <f t="shared" si="85"/>
        <v>0</v>
      </c>
      <c r="AE316" s="90">
        <f t="shared" si="86"/>
        <v>0</v>
      </c>
      <c r="AH316" s="56">
        <f t="shared" si="87"/>
        <v>1</v>
      </c>
      <c r="AI316" s="56">
        <f t="shared" si="88"/>
        <v>1</v>
      </c>
      <c r="AJ316" s="56" t="str">
        <f t="shared" si="89"/>
        <v>Correct</v>
      </c>
      <c r="AK316" t="s">
        <v>105</v>
      </c>
      <c r="AL316">
        <v>91</v>
      </c>
      <c r="AM316" t="s">
        <v>95</v>
      </c>
      <c r="AN316" t="s">
        <v>141</v>
      </c>
      <c r="AO316" t="s">
        <v>107</v>
      </c>
      <c r="AP316" t="s">
        <v>98</v>
      </c>
      <c r="AQ316" s="1" t="s">
        <v>80</v>
      </c>
      <c r="AR316" t="s">
        <v>112</v>
      </c>
      <c r="AS316" t="s">
        <v>110</v>
      </c>
      <c r="AT316" t="s">
        <v>104</v>
      </c>
      <c r="AU316" t="s">
        <v>102</v>
      </c>
      <c r="AV316" s="1"/>
      <c r="AW316" t="s">
        <v>102</v>
      </c>
    </row>
    <row r="317" spans="1:49" x14ac:dyDescent="0.25">
      <c r="A317" s="1">
        <v>316</v>
      </c>
      <c r="C317" t="s">
        <v>20</v>
      </c>
      <c r="D317" t="s">
        <v>21</v>
      </c>
      <c r="P317" s="56">
        <f t="shared" si="72"/>
        <v>2</v>
      </c>
      <c r="Q317" s="5">
        <f t="shared" si="73"/>
        <v>1.5</v>
      </c>
      <c r="S317" s="56">
        <f t="shared" si="74"/>
        <v>0</v>
      </c>
      <c r="T317" s="56">
        <f t="shared" si="75"/>
        <v>1</v>
      </c>
      <c r="U317" s="56">
        <f t="shared" si="76"/>
        <v>1</v>
      </c>
      <c r="V317" s="90">
        <f t="shared" si="77"/>
        <v>0</v>
      </c>
      <c r="W317" s="90">
        <f t="shared" si="78"/>
        <v>0</v>
      </c>
      <c r="X317" s="90">
        <f t="shared" si="79"/>
        <v>0</v>
      </c>
      <c r="Y317" s="90">
        <f t="shared" si="80"/>
        <v>0</v>
      </c>
      <c r="Z317" s="90">
        <f t="shared" si="81"/>
        <v>0</v>
      </c>
      <c r="AA317" s="90">
        <f t="shared" si="82"/>
        <v>0</v>
      </c>
      <c r="AB317" s="90">
        <f t="shared" si="83"/>
        <v>0</v>
      </c>
      <c r="AC317" s="90">
        <f t="shared" si="84"/>
        <v>0</v>
      </c>
      <c r="AD317" s="90">
        <f t="shared" si="85"/>
        <v>0</v>
      </c>
      <c r="AE317" s="90">
        <f t="shared" si="86"/>
        <v>0</v>
      </c>
      <c r="AH317" s="56">
        <f t="shared" si="87"/>
        <v>2</v>
      </c>
      <c r="AI317" s="56">
        <f t="shared" si="88"/>
        <v>2</v>
      </c>
      <c r="AJ317" s="56" t="str">
        <f t="shared" si="89"/>
        <v>Correct</v>
      </c>
      <c r="AK317" t="s">
        <v>105</v>
      </c>
      <c r="AL317">
        <v>63</v>
      </c>
      <c r="AM317" t="s">
        <v>95</v>
      </c>
      <c r="AN317" t="s">
        <v>141</v>
      </c>
      <c r="AO317" t="s">
        <v>107</v>
      </c>
      <c r="AP317" t="s">
        <v>98</v>
      </c>
      <c r="AQ317" s="1" t="s">
        <v>80</v>
      </c>
      <c r="AR317" t="s">
        <v>109</v>
      </c>
      <c r="AT317" t="s">
        <v>104</v>
      </c>
      <c r="AU317" t="s">
        <v>102</v>
      </c>
      <c r="AV317" s="1"/>
    </row>
    <row r="318" spans="1:49" x14ac:dyDescent="0.25">
      <c r="A318" s="1">
        <v>317</v>
      </c>
      <c r="C318" t="s">
        <v>20</v>
      </c>
      <c r="D318" t="s">
        <v>21</v>
      </c>
      <c r="J318" t="s">
        <v>26</v>
      </c>
      <c r="P318" s="56">
        <f t="shared" si="72"/>
        <v>3</v>
      </c>
      <c r="Q318" s="5">
        <f t="shared" si="73"/>
        <v>1</v>
      </c>
      <c r="S318" s="56">
        <f t="shared" si="74"/>
        <v>0</v>
      </c>
      <c r="T318" s="56">
        <f t="shared" si="75"/>
        <v>1</v>
      </c>
      <c r="U318" s="56">
        <f t="shared" si="76"/>
        <v>1</v>
      </c>
      <c r="V318" s="90">
        <f t="shared" si="77"/>
        <v>0</v>
      </c>
      <c r="W318" s="90">
        <f t="shared" si="78"/>
        <v>0</v>
      </c>
      <c r="X318" s="90">
        <f t="shared" si="79"/>
        <v>0</v>
      </c>
      <c r="Y318" s="90">
        <f t="shared" si="80"/>
        <v>0</v>
      </c>
      <c r="Z318" s="90">
        <f t="shared" si="81"/>
        <v>0</v>
      </c>
      <c r="AA318" s="90">
        <f t="shared" si="82"/>
        <v>1</v>
      </c>
      <c r="AB318" s="90">
        <f t="shared" si="83"/>
        <v>0</v>
      </c>
      <c r="AC318" s="90">
        <f t="shared" si="84"/>
        <v>0</v>
      </c>
      <c r="AD318" s="90">
        <f t="shared" si="85"/>
        <v>0</v>
      </c>
      <c r="AE318" s="90">
        <f t="shared" si="86"/>
        <v>0</v>
      </c>
      <c r="AH318" s="56">
        <f t="shared" si="87"/>
        <v>3</v>
      </c>
      <c r="AI318" s="56">
        <f t="shared" si="88"/>
        <v>3</v>
      </c>
      <c r="AJ318" s="56" t="str">
        <f t="shared" si="89"/>
        <v>Correct</v>
      </c>
      <c r="AK318" t="s">
        <v>94</v>
      </c>
      <c r="AL318">
        <v>44</v>
      </c>
      <c r="AM318" t="s">
        <v>95</v>
      </c>
      <c r="AN318" t="s">
        <v>201</v>
      </c>
      <c r="AO318" t="s">
        <v>210</v>
      </c>
      <c r="AP318" t="s">
        <v>98</v>
      </c>
      <c r="AQ318" s="1" t="s">
        <v>80</v>
      </c>
      <c r="AR318" t="s">
        <v>109</v>
      </c>
      <c r="AS318" t="s">
        <v>103</v>
      </c>
      <c r="AT318" t="s">
        <v>101</v>
      </c>
      <c r="AU318" t="s">
        <v>102</v>
      </c>
      <c r="AV318" s="1" t="s">
        <v>90</v>
      </c>
      <c r="AW318" t="s">
        <v>102</v>
      </c>
    </row>
    <row r="319" spans="1:49" x14ac:dyDescent="0.25">
      <c r="A319" s="1">
        <v>318</v>
      </c>
      <c r="C319" t="s">
        <v>20</v>
      </c>
      <c r="I319" t="s">
        <v>267</v>
      </c>
      <c r="K319" t="s">
        <v>27</v>
      </c>
      <c r="P319" s="56">
        <f t="shared" si="72"/>
        <v>3</v>
      </c>
      <c r="Q319" s="5">
        <f t="shared" si="73"/>
        <v>1</v>
      </c>
      <c r="S319" s="56">
        <f t="shared" si="74"/>
        <v>0</v>
      </c>
      <c r="T319" s="56">
        <f t="shared" si="75"/>
        <v>1</v>
      </c>
      <c r="U319" s="56">
        <f t="shared" si="76"/>
        <v>0</v>
      </c>
      <c r="V319" s="90">
        <f t="shared" si="77"/>
        <v>0</v>
      </c>
      <c r="W319" s="90">
        <f t="shared" si="78"/>
        <v>0</v>
      </c>
      <c r="X319" s="90">
        <f t="shared" si="79"/>
        <v>0</v>
      </c>
      <c r="Y319" s="90">
        <f t="shared" si="80"/>
        <v>0</v>
      </c>
      <c r="Z319" s="90">
        <f t="shared" si="81"/>
        <v>1</v>
      </c>
      <c r="AA319" s="90">
        <f t="shared" si="82"/>
        <v>0</v>
      </c>
      <c r="AB319" s="90">
        <f t="shared" si="83"/>
        <v>1</v>
      </c>
      <c r="AC319" s="90">
        <f t="shared" si="84"/>
        <v>0</v>
      </c>
      <c r="AD319" s="90">
        <f t="shared" si="85"/>
        <v>0</v>
      </c>
      <c r="AE319" s="90">
        <f t="shared" si="86"/>
        <v>0</v>
      </c>
      <c r="AH319" s="56">
        <f t="shared" si="87"/>
        <v>3</v>
      </c>
      <c r="AI319" s="56">
        <f t="shared" si="88"/>
        <v>3</v>
      </c>
      <c r="AJ319" s="56" t="str">
        <f t="shared" si="89"/>
        <v>Correct</v>
      </c>
      <c r="AK319" t="s">
        <v>89</v>
      </c>
      <c r="AL319">
        <v>71</v>
      </c>
      <c r="AM319" t="s">
        <v>95</v>
      </c>
      <c r="AN319" t="s">
        <v>139</v>
      </c>
      <c r="AO319" t="s">
        <v>134</v>
      </c>
      <c r="AQ319" s="1" t="s">
        <v>80</v>
      </c>
      <c r="AR319" t="s">
        <v>112</v>
      </c>
      <c r="AS319" t="s">
        <v>110</v>
      </c>
      <c r="AT319" t="s">
        <v>104</v>
      </c>
      <c r="AU319" t="s">
        <v>102</v>
      </c>
      <c r="AV319" s="1" t="s">
        <v>373</v>
      </c>
      <c r="AW319" t="s">
        <v>102</v>
      </c>
    </row>
    <row r="320" spans="1:49" x14ac:dyDescent="0.25">
      <c r="A320" s="1">
        <v>319</v>
      </c>
      <c r="C320" t="s">
        <v>20</v>
      </c>
      <c r="I320" t="s">
        <v>267</v>
      </c>
      <c r="J320" t="s">
        <v>26</v>
      </c>
      <c r="P320" s="56">
        <f t="shared" si="72"/>
        <v>3</v>
      </c>
      <c r="Q320" s="5">
        <f t="shared" si="73"/>
        <v>1</v>
      </c>
      <c r="S320" s="56">
        <f t="shared" si="74"/>
        <v>0</v>
      </c>
      <c r="T320" s="56">
        <f t="shared" si="75"/>
        <v>1</v>
      </c>
      <c r="U320" s="56">
        <f t="shared" si="76"/>
        <v>0</v>
      </c>
      <c r="V320" s="90">
        <f t="shared" si="77"/>
        <v>0</v>
      </c>
      <c r="W320" s="90">
        <f t="shared" si="78"/>
        <v>0</v>
      </c>
      <c r="X320" s="90">
        <f t="shared" si="79"/>
        <v>0</v>
      </c>
      <c r="Y320" s="90">
        <f t="shared" si="80"/>
        <v>0</v>
      </c>
      <c r="Z320" s="90">
        <f t="shared" si="81"/>
        <v>1</v>
      </c>
      <c r="AA320" s="90">
        <f t="shared" si="82"/>
        <v>1</v>
      </c>
      <c r="AB320" s="90">
        <f t="shared" si="83"/>
        <v>0</v>
      </c>
      <c r="AC320" s="90">
        <f t="shared" si="84"/>
        <v>0</v>
      </c>
      <c r="AD320" s="90">
        <f t="shared" si="85"/>
        <v>0</v>
      </c>
      <c r="AE320" s="90">
        <f t="shared" si="86"/>
        <v>0</v>
      </c>
      <c r="AH320" s="56">
        <f t="shared" si="87"/>
        <v>3</v>
      </c>
      <c r="AI320" s="56">
        <f t="shared" si="88"/>
        <v>3</v>
      </c>
      <c r="AJ320" s="56" t="str">
        <f t="shared" si="89"/>
        <v>Correct</v>
      </c>
      <c r="AK320" t="s">
        <v>94</v>
      </c>
      <c r="AL320">
        <v>58</v>
      </c>
      <c r="AM320" t="s">
        <v>95</v>
      </c>
      <c r="AN320" t="s">
        <v>195</v>
      </c>
      <c r="AO320" t="s">
        <v>107</v>
      </c>
      <c r="AP320" t="s">
        <v>98</v>
      </c>
      <c r="AQ320" s="1"/>
      <c r="AR320" t="s">
        <v>109</v>
      </c>
      <c r="AS320" t="s">
        <v>110</v>
      </c>
      <c r="AU320" t="s">
        <v>98</v>
      </c>
      <c r="AV320" s="1" t="s">
        <v>93</v>
      </c>
      <c r="AW320" t="s">
        <v>98</v>
      </c>
    </row>
    <row r="321" spans="1:49" x14ac:dyDescent="0.25">
      <c r="A321" s="1">
        <v>320</v>
      </c>
      <c r="B321" t="s">
        <v>19</v>
      </c>
      <c r="D321" t="s">
        <v>21</v>
      </c>
      <c r="N321" t="s">
        <v>30</v>
      </c>
      <c r="P321" s="56">
        <f t="shared" si="72"/>
        <v>3</v>
      </c>
      <c r="Q321" s="5">
        <f t="shared" si="73"/>
        <v>1</v>
      </c>
      <c r="S321" s="56">
        <f t="shared" si="74"/>
        <v>1</v>
      </c>
      <c r="T321" s="56">
        <f t="shared" si="75"/>
        <v>0</v>
      </c>
      <c r="U321" s="56">
        <f t="shared" si="76"/>
        <v>1</v>
      </c>
      <c r="V321" s="90">
        <f t="shared" si="77"/>
        <v>0</v>
      </c>
      <c r="W321" s="90">
        <f t="shared" si="78"/>
        <v>0</v>
      </c>
      <c r="X321" s="90">
        <f t="shared" si="79"/>
        <v>0</v>
      </c>
      <c r="Y321" s="90">
        <f t="shared" si="80"/>
        <v>0</v>
      </c>
      <c r="Z321" s="90">
        <f t="shared" si="81"/>
        <v>0</v>
      </c>
      <c r="AA321" s="90">
        <f t="shared" si="82"/>
        <v>0</v>
      </c>
      <c r="AB321" s="90">
        <f t="shared" si="83"/>
        <v>0</v>
      </c>
      <c r="AC321" s="90">
        <f t="shared" si="84"/>
        <v>0</v>
      </c>
      <c r="AD321" s="90">
        <f t="shared" si="85"/>
        <v>0</v>
      </c>
      <c r="AE321" s="90">
        <f t="shared" si="86"/>
        <v>1</v>
      </c>
      <c r="AH321" s="56">
        <f t="shared" si="87"/>
        <v>3</v>
      </c>
      <c r="AI321" s="56">
        <f t="shared" si="88"/>
        <v>3</v>
      </c>
      <c r="AJ321" s="56" t="str">
        <f t="shared" si="89"/>
        <v>Correct</v>
      </c>
      <c r="AK321" t="s">
        <v>105</v>
      </c>
      <c r="AL321">
        <v>81</v>
      </c>
      <c r="AM321" t="s">
        <v>95</v>
      </c>
      <c r="AN321" t="s">
        <v>163</v>
      </c>
      <c r="AO321" t="s">
        <v>107</v>
      </c>
      <c r="AQ321" s="1" t="s">
        <v>80</v>
      </c>
      <c r="AS321" t="s">
        <v>120</v>
      </c>
      <c r="AT321" t="s">
        <v>104</v>
      </c>
      <c r="AU321" t="s">
        <v>102</v>
      </c>
      <c r="AV321" s="1" t="s">
        <v>373</v>
      </c>
      <c r="AW321" t="s">
        <v>98</v>
      </c>
    </row>
    <row r="322" spans="1:49" x14ac:dyDescent="0.25">
      <c r="A322" s="1">
        <v>321</v>
      </c>
      <c r="D322" t="s">
        <v>21</v>
      </c>
      <c r="E322" t="s">
        <v>22</v>
      </c>
      <c r="I322" t="s">
        <v>267</v>
      </c>
      <c r="P322" s="56">
        <f t="shared" ref="P322:P385" si="90">COUNTA(B322:N322)</f>
        <v>3</v>
      </c>
      <c r="Q322" s="5">
        <f t="shared" ref="Q322:Q385" si="91">3/P322</f>
        <v>1</v>
      </c>
      <c r="S322" s="56">
        <f t="shared" ref="S322:S385" si="92">IF($P322&lt;3,IF($B322=$B$1,1,0),IF($B322=$B$1,$Q322,0))</f>
        <v>0</v>
      </c>
      <c r="T322" s="56">
        <f t="shared" ref="T322:T385" si="93">IF($P322&lt;3,IF($C322=$C$1,1,0),IF($C322=$C$1,$Q322,0))</f>
        <v>0</v>
      </c>
      <c r="U322" s="56">
        <f t="shared" ref="U322:U385" si="94">IF($P322&lt;3,IF($D322=$D$1,1,0),IF($D322=$D$1,$Q322,0))</f>
        <v>1</v>
      </c>
      <c r="V322" s="90">
        <f t="shared" ref="V322:V385" si="95">IF($P322&lt;3,IF($E322=$E$1,1,0),IF($E322=$E$1,$Q322,0))</f>
        <v>1</v>
      </c>
      <c r="W322" s="90">
        <f t="shared" ref="W322:W385" si="96">IF($P322&lt;3,IF($F322=$F$1,1,0),IF($F322=$F$1,$Q322,0))</f>
        <v>0</v>
      </c>
      <c r="X322" s="90">
        <f t="shared" ref="X322:X385" si="97">IF($P322&lt;3,IF($G322=$G$1,1,0),IF($G322=$G$1,$Q322,0))</f>
        <v>0</v>
      </c>
      <c r="Y322" s="90">
        <f t="shared" ref="Y322:Y385" si="98">IF($P322&lt;3,IF($H322=$H$1,1,0),IF($H322=$H$1,$Q322,0))</f>
        <v>0</v>
      </c>
      <c r="Z322" s="90">
        <f t="shared" ref="Z322:Z385" si="99">IF($P322&lt;3,IF($I322=$I$1,1,0),IF($I322=$I$1,$Q322,0))</f>
        <v>1</v>
      </c>
      <c r="AA322" s="90">
        <f t="shared" ref="AA322:AA385" si="100">IF($P322&lt;3,IF($J322=$J$1,1,0),IF($J322=$J$1,$Q322,0))</f>
        <v>0</v>
      </c>
      <c r="AB322" s="90">
        <f t="shared" ref="AB322:AB385" si="101">IF($P322&lt;3,IF($K322=$K$1,1,0),IF($K322=$K$1,$Q322,0))</f>
        <v>0</v>
      </c>
      <c r="AC322" s="90">
        <f t="shared" ref="AC322:AC385" si="102">IF($P322&lt;3,IF($L322=$L$1,1,0),IF($L322=$L$1,$Q322,0))</f>
        <v>0</v>
      </c>
      <c r="AD322" s="90">
        <f t="shared" ref="AD322:AD385" si="103">IF($P322&lt;3,IF($M322=$M$1,1,0),IF($M322=$M$1,$Q322,0))</f>
        <v>0</v>
      </c>
      <c r="AE322" s="90">
        <f t="shared" ref="AE322:AE385" si="104">IF($P322&lt;3,IF($N322=$N$1,1,0),IF($N322=$N$1,$Q322,0))</f>
        <v>0</v>
      </c>
      <c r="AH322" s="56">
        <f t="shared" ref="AH322:AH385" si="105">SUM(S322:AE322)</f>
        <v>3</v>
      </c>
      <c r="AI322" s="56">
        <f t="shared" ref="AI322:AI385" si="106">P322</f>
        <v>3</v>
      </c>
      <c r="AJ322" s="56" t="str">
        <f t="shared" ref="AJ322:AJ385" si="107">IF(AH322=AI322,"Correct",IF(AH322=3,"Correct","Wrong"))</f>
        <v>Correct</v>
      </c>
      <c r="AK322" t="s">
        <v>94</v>
      </c>
      <c r="AL322">
        <v>83</v>
      </c>
      <c r="AM322" t="s">
        <v>95</v>
      </c>
      <c r="AN322" t="s">
        <v>163</v>
      </c>
      <c r="AO322" t="s">
        <v>107</v>
      </c>
      <c r="AQ322" s="1" t="s">
        <v>80</v>
      </c>
      <c r="AS322" t="s">
        <v>103</v>
      </c>
      <c r="AT322" t="s">
        <v>104</v>
      </c>
      <c r="AU322" t="s">
        <v>102</v>
      </c>
      <c r="AV322" s="1" t="s">
        <v>91</v>
      </c>
      <c r="AW322" t="s">
        <v>98</v>
      </c>
    </row>
    <row r="323" spans="1:49" x14ac:dyDescent="0.25">
      <c r="A323" s="1">
        <v>322</v>
      </c>
      <c r="C323" t="s">
        <v>20</v>
      </c>
      <c r="P323" s="56">
        <f t="shared" si="90"/>
        <v>1</v>
      </c>
      <c r="Q323" s="5">
        <f t="shared" si="91"/>
        <v>3</v>
      </c>
      <c r="S323" s="56">
        <f t="shared" si="92"/>
        <v>0</v>
      </c>
      <c r="T323" s="56">
        <f t="shared" si="93"/>
        <v>1</v>
      </c>
      <c r="U323" s="56">
        <f t="shared" si="94"/>
        <v>0</v>
      </c>
      <c r="V323" s="90">
        <f t="shared" si="95"/>
        <v>0</v>
      </c>
      <c r="W323" s="90">
        <f t="shared" si="96"/>
        <v>0</v>
      </c>
      <c r="X323" s="90">
        <f t="shared" si="97"/>
        <v>0</v>
      </c>
      <c r="Y323" s="90">
        <f t="shared" si="98"/>
        <v>0</v>
      </c>
      <c r="Z323" s="90">
        <f t="shared" si="99"/>
        <v>0</v>
      </c>
      <c r="AA323" s="90">
        <f t="shared" si="100"/>
        <v>0</v>
      </c>
      <c r="AB323" s="90">
        <f t="shared" si="101"/>
        <v>0</v>
      </c>
      <c r="AC323" s="90">
        <f t="shared" si="102"/>
        <v>0</v>
      </c>
      <c r="AD323" s="90">
        <f t="shared" si="103"/>
        <v>0</v>
      </c>
      <c r="AE323" s="90">
        <f t="shared" si="104"/>
        <v>0</v>
      </c>
      <c r="AH323" s="56">
        <f t="shared" si="105"/>
        <v>1</v>
      </c>
      <c r="AI323" s="56">
        <f t="shared" si="106"/>
        <v>1</v>
      </c>
      <c r="AJ323" s="56" t="str">
        <f t="shared" si="107"/>
        <v>Correct</v>
      </c>
      <c r="AK323" t="s">
        <v>105</v>
      </c>
      <c r="AL323">
        <v>83</v>
      </c>
      <c r="AM323" t="s">
        <v>95</v>
      </c>
      <c r="AN323" t="s">
        <v>163</v>
      </c>
      <c r="AO323" t="s">
        <v>107</v>
      </c>
      <c r="AP323" t="s">
        <v>98</v>
      </c>
      <c r="AQ323" s="1" t="s">
        <v>80</v>
      </c>
      <c r="AR323" t="s">
        <v>99</v>
      </c>
      <c r="AS323" t="s">
        <v>103</v>
      </c>
      <c r="AT323" t="s">
        <v>104</v>
      </c>
      <c r="AU323" t="s">
        <v>102</v>
      </c>
      <c r="AV323" s="1"/>
      <c r="AW323" t="s">
        <v>98</v>
      </c>
    </row>
    <row r="324" spans="1:49" x14ac:dyDescent="0.25">
      <c r="A324" s="1">
        <v>323</v>
      </c>
      <c r="B324" t="s">
        <v>19</v>
      </c>
      <c r="D324" t="s">
        <v>21</v>
      </c>
      <c r="J324" t="s">
        <v>26</v>
      </c>
      <c r="P324" s="56">
        <f t="shared" si="90"/>
        <v>3</v>
      </c>
      <c r="Q324" s="5">
        <f t="shared" si="91"/>
        <v>1</v>
      </c>
      <c r="S324" s="56">
        <f t="shared" si="92"/>
        <v>1</v>
      </c>
      <c r="T324" s="56">
        <f t="shared" si="93"/>
        <v>0</v>
      </c>
      <c r="U324" s="56">
        <f t="shared" si="94"/>
        <v>1</v>
      </c>
      <c r="V324" s="90">
        <f t="shared" si="95"/>
        <v>0</v>
      </c>
      <c r="W324" s="90">
        <f t="shared" si="96"/>
        <v>0</v>
      </c>
      <c r="X324" s="90">
        <f t="shared" si="97"/>
        <v>0</v>
      </c>
      <c r="Y324" s="90">
        <f t="shared" si="98"/>
        <v>0</v>
      </c>
      <c r="Z324" s="90">
        <f t="shared" si="99"/>
        <v>0</v>
      </c>
      <c r="AA324" s="90">
        <f t="shared" si="100"/>
        <v>1</v>
      </c>
      <c r="AB324" s="90">
        <f t="shared" si="101"/>
        <v>0</v>
      </c>
      <c r="AC324" s="90">
        <f t="shared" si="102"/>
        <v>0</v>
      </c>
      <c r="AD324" s="90">
        <f t="shared" si="103"/>
        <v>0</v>
      </c>
      <c r="AE324" s="90">
        <f t="shared" si="104"/>
        <v>0</v>
      </c>
      <c r="AH324" s="56">
        <f t="shared" si="105"/>
        <v>3</v>
      </c>
      <c r="AI324" s="56">
        <f t="shared" si="106"/>
        <v>3</v>
      </c>
      <c r="AJ324" s="56" t="str">
        <f t="shared" si="107"/>
        <v>Correct</v>
      </c>
      <c r="AK324" t="s">
        <v>94</v>
      </c>
      <c r="AL324">
        <v>66</v>
      </c>
      <c r="AM324" t="s">
        <v>115</v>
      </c>
      <c r="AN324" t="s">
        <v>330</v>
      </c>
      <c r="AO324" t="s">
        <v>128</v>
      </c>
      <c r="AP324" t="s">
        <v>98</v>
      </c>
      <c r="AQ324" s="1" t="s">
        <v>80</v>
      </c>
      <c r="AR324" t="s">
        <v>126</v>
      </c>
      <c r="AT324" t="s">
        <v>135</v>
      </c>
      <c r="AU324" t="s">
        <v>102</v>
      </c>
      <c r="AV324" s="1" t="s">
        <v>91</v>
      </c>
      <c r="AW324" t="s">
        <v>102</v>
      </c>
    </row>
    <row r="325" spans="1:49" x14ac:dyDescent="0.25">
      <c r="A325" s="1">
        <v>324</v>
      </c>
      <c r="B325" t="s">
        <v>19</v>
      </c>
      <c r="D325" t="s">
        <v>21</v>
      </c>
      <c r="N325" t="s">
        <v>30</v>
      </c>
      <c r="P325" s="56">
        <f t="shared" si="90"/>
        <v>3</v>
      </c>
      <c r="Q325" s="5">
        <f t="shared" si="91"/>
        <v>1</v>
      </c>
      <c r="S325" s="56">
        <f t="shared" si="92"/>
        <v>1</v>
      </c>
      <c r="T325" s="56">
        <f t="shared" si="93"/>
        <v>0</v>
      </c>
      <c r="U325" s="56">
        <f t="shared" si="94"/>
        <v>1</v>
      </c>
      <c r="V325" s="90">
        <f t="shared" si="95"/>
        <v>0</v>
      </c>
      <c r="W325" s="90">
        <f t="shared" si="96"/>
        <v>0</v>
      </c>
      <c r="X325" s="90">
        <f t="shared" si="97"/>
        <v>0</v>
      </c>
      <c r="Y325" s="90">
        <f t="shared" si="98"/>
        <v>0</v>
      </c>
      <c r="Z325" s="90">
        <f t="shared" si="99"/>
        <v>0</v>
      </c>
      <c r="AA325" s="90">
        <f t="shared" si="100"/>
        <v>0</v>
      </c>
      <c r="AB325" s="90">
        <f t="shared" si="101"/>
        <v>0</v>
      </c>
      <c r="AC325" s="90">
        <f t="shared" si="102"/>
        <v>0</v>
      </c>
      <c r="AD325" s="90">
        <f t="shared" si="103"/>
        <v>0</v>
      </c>
      <c r="AE325" s="90">
        <f t="shared" si="104"/>
        <v>1</v>
      </c>
      <c r="AH325" s="56">
        <f t="shared" si="105"/>
        <v>3</v>
      </c>
      <c r="AI325" s="56">
        <f t="shared" si="106"/>
        <v>3</v>
      </c>
      <c r="AJ325" s="56" t="str">
        <f t="shared" si="107"/>
        <v>Correct</v>
      </c>
      <c r="AK325" t="s">
        <v>94</v>
      </c>
      <c r="AL325">
        <v>58</v>
      </c>
      <c r="AM325" t="s">
        <v>95</v>
      </c>
      <c r="AN325" t="s">
        <v>163</v>
      </c>
      <c r="AO325" t="s">
        <v>107</v>
      </c>
      <c r="AP325" t="s">
        <v>98</v>
      </c>
      <c r="AQ325" s="1" t="s">
        <v>80</v>
      </c>
      <c r="AR325" t="s">
        <v>114</v>
      </c>
      <c r="AS325" t="s">
        <v>110</v>
      </c>
      <c r="AT325" t="s">
        <v>101</v>
      </c>
      <c r="AU325" t="s">
        <v>102</v>
      </c>
      <c r="AV325" s="1" t="s">
        <v>92</v>
      </c>
      <c r="AW325" t="s">
        <v>102</v>
      </c>
    </row>
    <row r="326" spans="1:49" x14ac:dyDescent="0.25">
      <c r="A326" s="1">
        <v>325</v>
      </c>
      <c r="B326" t="s">
        <v>19</v>
      </c>
      <c r="D326" t="s">
        <v>21</v>
      </c>
      <c r="I326" t="s">
        <v>267</v>
      </c>
      <c r="P326" s="56">
        <f t="shared" si="90"/>
        <v>3</v>
      </c>
      <c r="Q326" s="5">
        <f t="shared" si="91"/>
        <v>1</v>
      </c>
      <c r="S326" s="56">
        <f t="shared" si="92"/>
        <v>1</v>
      </c>
      <c r="T326" s="56">
        <f t="shared" si="93"/>
        <v>0</v>
      </c>
      <c r="U326" s="56">
        <f t="shared" si="94"/>
        <v>1</v>
      </c>
      <c r="V326" s="90">
        <f t="shared" si="95"/>
        <v>0</v>
      </c>
      <c r="W326" s="90">
        <f t="shared" si="96"/>
        <v>0</v>
      </c>
      <c r="X326" s="90">
        <f t="shared" si="97"/>
        <v>0</v>
      </c>
      <c r="Y326" s="90">
        <f t="shared" si="98"/>
        <v>0</v>
      </c>
      <c r="Z326" s="90">
        <f t="shared" si="99"/>
        <v>1</v>
      </c>
      <c r="AA326" s="90">
        <f t="shared" si="100"/>
        <v>0</v>
      </c>
      <c r="AB326" s="90">
        <f t="shared" si="101"/>
        <v>0</v>
      </c>
      <c r="AC326" s="90">
        <f t="shared" si="102"/>
        <v>0</v>
      </c>
      <c r="AD326" s="90">
        <f t="shared" si="103"/>
        <v>0</v>
      </c>
      <c r="AE326" s="90">
        <f t="shared" si="104"/>
        <v>0</v>
      </c>
      <c r="AH326" s="56">
        <f t="shared" si="105"/>
        <v>3</v>
      </c>
      <c r="AI326" s="56">
        <f t="shared" si="106"/>
        <v>3</v>
      </c>
      <c r="AJ326" s="56" t="str">
        <f t="shared" si="107"/>
        <v>Correct</v>
      </c>
      <c r="AK326" t="s">
        <v>94</v>
      </c>
      <c r="AL326">
        <v>69</v>
      </c>
      <c r="AM326" t="s">
        <v>95</v>
      </c>
      <c r="AN326" t="s">
        <v>163</v>
      </c>
      <c r="AO326" t="s">
        <v>128</v>
      </c>
      <c r="AP326" t="s">
        <v>98</v>
      </c>
      <c r="AQ326" s="1" t="s">
        <v>80</v>
      </c>
      <c r="AS326" t="s">
        <v>110</v>
      </c>
      <c r="AT326" t="s">
        <v>104</v>
      </c>
      <c r="AU326" t="s">
        <v>102</v>
      </c>
      <c r="AV326" s="1" t="s">
        <v>91</v>
      </c>
      <c r="AW326" t="s">
        <v>102</v>
      </c>
    </row>
    <row r="327" spans="1:49" x14ac:dyDescent="0.25">
      <c r="A327" s="1">
        <v>326</v>
      </c>
      <c r="C327" t="s">
        <v>20</v>
      </c>
      <c r="D327" t="s">
        <v>21</v>
      </c>
      <c r="J327" t="s">
        <v>26</v>
      </c>
      <c r="P327" s="56">
        <f t="shared" si="90"/>
        <v>3</v>
      </c>
      <c r="Q327" s="5">
        <f t="shared" si="91"/>
        <v>1</v>
      </c>
      <c r="S327" s="56">
        <f t="shared" si="92"/>
        <v>0</v>
      </c>
      <c r="T327" s="56">
        <f t="shared" si="93"/>
        <v>1</v>
      </c>
      <c r="U327" s="56">
        <f t="shared" si="94"/>
        <v>1</v>
      </c>
      <c r="V327" s="90">
        <f t="shared" si="95"/>
        <v>0</v>
      </c>
      <c r="W327" s="90">
        <f t="shared" si="96"/>
        <v>0</v>
      </c>
      <c r="X327" s="90">
        <f t="shared" si="97"/>
        <v>0</v>
      </c>
      <c r="Y327" s="90">
        <f t="shared" si="98"/>
        <v>0</v>
      </c>
      <c r="Z327" s="90">
        <f t="shared" si="99"/>
        <v>0</v>
      </c>
      <c r="AA327" s="90">
        <f t="shared" si="100"/>
        <v>1</v>
      </c>
      <c r="AB327" s="90">
        <f t="shared" si="101"/>
        <v>0</v>
      </c>
      <c r="AC327" s="90">
        <f t="shared" si="102"/>
        <v>0</v>
      </c>
      <c r="AD327" s="90">
        <f t="shared" si="103"/>
        <v>0</v>
      </c>
      <c r="AE327" s="90">
        <f t="shared" si="104"/>
        <v>0</v>
      </c>
      <c r="AH327" s="56">
        <f t="shared" si="105"/>
        <v>3</v>
      </c>
      <c r="AI327" s="56">
        <f t="shared" si="106"/>
        <v>3</v>
      </c>
      <c r="AJ327" s="56" t="str">
        <f t="shared" si="107"/>
        <v>Correct</v>
      </c>
      <c r="AK327" t="s">
        <v>105</v>
      </c>
      <c r="AL327">
        <v>68</v>
      </c>
      <c r="AM327" t="s">
        <v>115</v>
      </c>
      <c r="AN327" t="s">
        <v>331</v>
      </c>
      <c r="AO327" t="s">
        <v>107</v>
      </c>
      <c r="AQ327" s="1" t="s">
        <v>80</v>
      </c>
      <c r="AR327" t="s">
        <v>126</v>
      </c>
      <c r="AS327" t="s">
        <v>110</v>
      </c>
      <c r="AT327" t="s">
        <v>104</v>
      </c>
      <c r="AU327" t="s">
        <v>102</v>
      </c>
      <c r="AV327" s="1"/>
      <c r="AW327" t="s">
        <v>102</v>
      </c>
    </row>
    <row r="328" spans="1:49" x14ac:dyDescent="0.25">
      <c r="A328" s="1">
        <v>327</v>
      </c>
      <c r="C328" t="s">
        <v>20</v>
      </c>
      <c r="I328" t="s">
        <v>267</v>
      </c>
      <c r="J328" t="s">
        <v>26</v>
      </c>
      <c r="P328" s="56">
        <f t="shared" si="90"/>
        <v>3</v>
      </c>
      <c r="Q328" s="5">
        <f t="shared" si="91"/>
        <v>1</v>
      </c>
      <c r="S328" s="56">
        <f t="shared" si="92"/>
        <v>0</v>
      </c>
      <c r="T328" s="56">
        <f t="shared" si="93"/>
        <v>1</v>
      </c>
      <c r="U328" s="56">
        <f t="shared" si="94"/>
        <v>0</v>
      </c>
      <c r="V328" s="90">
        <f t="shared" si="95"/>
        <v>0</v>
      </c>
      <c r="W328" s="90">
        <f t="shared" si="96"/>
        <v>0</v>
      </c>
      <c r="X328" s="90">
        <f t="shared" si="97"/>
        <v>0</v>
      </c>
      <c r="Y328" s="90">
        <f t="shared" si="98"/>
        <v>0</v>
      </c>
      <c r="Z328" s="90">
        <f t="shared" si="99"/>
        <v>1</v>
      </c>
      <c r="AA328" s="90">
        <f t="shared" si="100"/>
        <v>1</v>
      </c>
      <c r="AB328" s="90">
        <f t="shared" si="101"/>
        <v>0</v>
      </c>
      <c r="AC328" s="90">
        <f t="shared" si="102"/>
        <v>0</v>
      </c>
      <c r="AD328" s="90">
        <f t="shared" si="103"/>
        <v>0</v>
      </c>
      <c r="AE328" s="90">
        <f t="shared" si="104"/>
        <v>0</v>
      </c>
      <c r="AH328" s="56">
        <f t="shared" si="105"/>
        <v>3</v>
      </c>
      <c r="AI328" s="56">
        <f t="shared" si="106"/>
        <v>3</v>
      </c>
      <c r="AJ328" s="56" t="str">
        <f t="shared" si="107"/>
        <v>Correct</v>
      </c>
      <c r="AK328" t="s">
        <v>94</v>
      </c>
      <c r="AL328">
        <v>51</v>
      </c>
      <c r="AM328" t="s">
        <v>95</v>
      </c>
      <c r="AN328" t="s">
        <v>117</v>
      </c>
      <c r="AO328" t="s">
        <v>160</v>
      </c>
      <c r="AP328" t="s">
        <v>98</v>
      </c>
      <c r="AQ328" s="1" t="s">
        <v>349</v>
      </c>
      <c r="AR328" t="s">
        <v>99</v>
      </c>
      <c r="AS328" t="s">
        <v>110</v>
      </c>
      <c r="AT328" t="s">
        <v>101</v>
      </c>
      <c r="AU328" t="s">
        <v>111</v>
      </c>
      <c r="AV328" s="1" t="s">
        <v>93</v>
      </c>
      <c r="AW328" t="s">
        <v>102</v>
      </c>
    </row>
    <row r="329" spans="1:49" x14ac:dyDescent="0.25">
      <c r="A329" s="1">
        <v>328</v>
      </c>
      <c r="D329" t="s">
        <v>21</v>
      </c>
      <c r="P329" s="56">
        <f t="shared" si="90"/>
        <v>1</v>
      </c>
      <c r="Q329" s="5">
        <f t="shared" si="91"/>
        <v>3</v>
      </c>
      <c r="S329" s="56">
        <f t="shared" si="92"/>
        <v>0</v>
      </c>
      <c r="T329" s="56">
        <f t="shared" si="93"/>
        <v>0</v>
      </c>
      <c r="U329" s="56">
        <f t="shared" si="94"/>
        <v>1</v>
      </c>
      <c r="V329" s="90">
        <f t="shared" si="95"/>
        <v>0</v>
      </c>
      <c r="W329" s="90">
        <f t="shared" si="96"/>
        <v>0</v>
      </c>
      <c r="X329" s="90">
        <f t="shared" si="97"/>
        <v>0</v>
      </c>
      <c r="Y329" s="90">
        <f t="shared" si="98"/>
        <v>0</v>
      </c>
      <c r="Z329" s="90">
        <f t="shared" si="99"/>
        <v>0</v>
      </c>
      <c r="AA329" s="90">
        <f t="shared" si="100"/>
        <v>0</v>
      </c>
      <c r="AB329" s="90">
        <f t="shared" si="101"/>
        <v>0</v>
      </c>
      <c r="AC329" s="90">
        <f t="shared" si="102"/>
        <v>0</v>
      </c>
      <c r="AD329" s="90">
        <f t="shared" si="103"/>
        <v>0</v>
      </c>
      <c r="AE329" s="90">
        <f t="shared" si="104"/>
        <v>0</v>
      </c>
      <c r="AH329" s="56">
        <f t="shared" si="105"/>
        <v>1</v>
      </c>
      <c r="AI329" s="56">
        <f t="shared" si="106"/>
        <v>1</v>
      </c>
      <c r="AJ329" s="56" t="str">
        <f t="shared" si="107"/>
        <v>Correct</v>
      </c>
      <c r="AK329" t="s">
        <v>94</v>
      </c>
      <c r="AL329">
        <v>70</v>
      </c>
      <c r="AM329" t="s">
        <v>95</v>
      </c>
      <c r="AN329" t="s">
        <v>96</v>
      </c>
      <c r="AO329" t="s">
        <v>97</v>
      </c>
      <c r="AQ329" s="1"/>
      <c r="AS329" t="s">
        <v>103</v>
      </c>
      <c r="AT329" t="s">
        <v>104</v>
      </c>
      <c r="AU329" t="s">
        <v>102</v>
      </c>
      <c r="AV329" s="1" t="s">
        <v>90</v>
      </c>
      <c r="AW329" t="s">
        <v>98</v>
      </c>
    </row>
    <row r="330" spans="1:49" x14ac:dyDescent="0.25">
      <c r="A330" s="1">
        <v>329</v>
      </c>
      <c r="D330" t="s">
        <v>21</v>
      </c>
      <c r="E330" t="s">
        <v>22</v>
      </c>
      <c r="J330" t="s">
        <v>26</v>
      </c>
      <c r="P330" s="56">
        <f t="shared" si="90"/>
        <v>3</v>
      </c>
      <c r="Q330" s="5">
        <f t="shared" si="91"/>
        <v>1</v>
      </c>
      <c r="S330" s="56">
        <f t="shared" si="92"/>
        <v>0</v>
      </c>
      <c r="T330" s="56">
        <f t="shared" si="93"/>
        <v>0</v>
      </c>
      <c r="U330" s="56">
        <f t="shared" si="94"/>
        <v>1</v>
      </c>
      <c r="V330" s="90">
        <f t="shared" si="95"/>
        <v>1</v>
      </c>
      <c r="W330" s="90">
        <f t="shared" si="96"/>
        <v>0</v>
      </c>
      <c r="X330" s="90">
        <f t="shared" si="97"/>
        <v>0</v>
      </c>
      <c r="Y330" s="90">
        <f t="shared" si="98"/>
        <v>0</v>
      </c>
      <c r="Z330" s="90">
        <f t="shared" si="99"/>
        <v>0</v>
      </c>
      <c r="AA330" s="90">
        <f t="shared" si="100"/>
        <v>1</v>
      </c>
      <c r="AB330" s="90">
        <f t="shared" si="101"/>
        <v>0</v>
      </c>
      <c r="AC330" s="90">
        <f t="shared" si="102"/>
        <v>0</v>
      </c>
      <c r="AD330" s="90">
        <f t="shared" si="103"/>
        <v>0</v>
      </c>
      <c r="AE330" s="90">
        <f t="shared" si="104"/>
        <v>0</v>
      </c>
      <c r="AH330" s="56">
        <f t="shared" si="105"/>
        <v>3</v>
      </c>
      <c r="AI330" s="56">
        <f t="shared" si="106"/>
        <v>3</v>
      </c>
      <c r="AJ330" s="56" t="str">
        <f t="shared" si="107"/>
        <v>Correct</v>
      </c>
      <c r="AK330" t="s">
        <v>94</v>
      </c>
      <c r="AL330">
        <v>53</v>
      </c>
      <c r="AM330" t="s">
        <v>95</v>
      </c>
      <c r="AN330" t="s">
        <v>96</v>
      </c>
      <c r="AO330" t="s">
        <v>97</v>
      </c>
      <c r="AP330" t="s">
        <v>98</v>
      </c>
      <c r="AQ330" s="1" t="s">
        <v>80</v>
      </c>
      <c r="AR330" t="s">
        <v>109</v>
      </c>
      <c r="AS330" t="s">
        <v>137</v>
      </c>
      <c r="AT330" t="s">
        <v>125</v>
      </c>
      <c r="AU330" t="s">
        <v>98</v>
      </c>
      <c r="AV330" s="1" t="s">
        <v>93</v>
      </c>
      <c r="AW330" t="s">
        <v>102</v>
      </c>
    </row>
    <row r="331" spans="1:49" x14ac:dyDescent="0.25">
      <c r="A331" s="1">
        <v>330</v>
      </c>
      <c r="E331" t="s">
        <v>22</v>
      </c>
      <c r="F331" t="s">
        <v>23</v>
      </c>
      <c r="J331" t="s">
        <v>26</v>
      </c>
      <c r="P331" s="56">
        <f t="shared" si="90"/>
        <v>3</v>
      </c>
      <c r="Q331" s="5">
        <f t="shared" si="91"/>
        <v>1</v>
      </c>
      <c r="S331" s="56">
        <f t="shared" si="92"/>
        <v>0</v>
      </c>
      <c r="T331" s="56">
        <f t="shared" si="93"/>
        <v>0</v>
      </c>
      <c r="U331" s="56">
        <f t="shared" si="94"/>
        <v>0</v>
      </c>
      <c r="V331" s="90">
        <f t="shared" si="95"/>
        <v>1</v>
      </c>
      <c r="W331" s="90">
        <f t="shared" si="96"/>
        <v>1</v>
      </c>
      <c r="X331" s="90">
        <f t="shared" si="97"/>
        <v>0</v>
      </c>
      <c r="Y331" s="90">
        <f t="shared" si="98"/>
        <v>0</v>
      </c>
      <c r="Z331" s="90">
        <f t="shared" si="99"/>
        <v>0</v>
      </c>
      <c r="AA331" s="90">
        <f t="shared" si="100"/>
        <v>1</v>
      </c>
      <c r="AB331" s="90">
        <f t="shared" si="101"/>
        <v>0</v>
      </c>
      <c r="AC331" s="90">
        <f t="shared" si="102"/>
        <v>0</v>
      </c>
      <c r="AD331" s="90">
        <f t="shared" si="103"/>
        <v>0</v>
      </c>
      <c r="AE331" s="90">
        <f t="shared" si="104"/>
        <v>0</v>
      </c>
      <c r="AH331" s="56">
        <f t="shared" si="105"/>
        <v>3</v>
      </c>
      <c r="AI331" s="56">
        <f t="shared" si="106"/>
        <v>3</v>
      </c>
      <c r="AJ331" s="56" t="str">
        <f t="shared" si="107"/>
        <v>Correct</v>
      </c>
      <c r="AK331" t="s">
        <v>94</v>
      </c>
      <c r="AL331">
        <v>69</v>
      </c>
      <c r="AM331" t="s">
        <v>95</v>
      </c>
      <c r="AN331" t="s">
        <v>157</v>
      </c>
      <c r="AO331" t="s">
        <v>97</v>
      </c>
      <c r="AP331" t="s">
        <v>98</v>
      </c>
      <c r="AQ331" s="1" t="s">
        <v>80</v>
      </c>
      <c r="AS331" t="s">
        <v>120</v>
      </c>
      <c r="AT331" t="s">
        <v>104</v>
      </c>
      <c r="AU331" t="s">
        <v>102</v>
      </c>
      <c r="AV331" s="1" t="s">
        <v>91</v>
      </c>
    </row>
    <row r="332" spans="1:49" x14ac:dyDescent="0.25">
      <c r="A332" s="1">
        <v>331</v>
      </c>
      <c r="P332" s="56">
        <f t="shared" si="90"/>
        <v>0</v>
      </c>
      <c r="Q332" s="5" t="e">
        <f t="shared" si="91"/>
        <v>#DIV/0!</v>
      </c>
      <c r="S332" s="56">
        <f t="shared" si="92"/>
        <v>0</v>
      </c>
      <c r="T332" s="56">
        <f t="shared" si="93"/>
        <v>0</v>
      </c>
      <c r="U332" s="56">
        <f t="shared" si="94"/>
        <v>0</v>
      </c>
      <c r="V332" s="90">
        <f t="shared" si="95"/>
        <v>0</v>
      </c>
      <c r="W332" s="90">
        <f t="shared" si="96"/>
        <v>0</v>
      </c>
      <c r="X332" s="90">
        <f t="shared" si="97"/>
        <v>0</v>
      </c>
      <c r="Y332" s="90">
        <f t="shared" si="98"/>
        <v>0</v>
      </c>
      <c r="Z332" s="90">
        <f t="shared" si="99"/>
        <v>0</v>
      </c>
      <c r="AA332" s="90">
        <f t="shared" si="100"/>
        <v>0</v>
      </c>
      <c r="AB332" s="90">
        <f t="shared" si="101"/>
        <v>0</v>
      </c>
      <c r="AC332" s="90">
        <f t="shared" si="102"/>
        <v>0</v>
      </c>
      <c r="AD332" s="90">
        <f t="shared" si="103"/>
        <v>0</v>
      </c>
      <c r="AE332" s="90">
        <f t="shared" si="104"/>
        <v>0</v>
      </c>
      <c r="AH332" s="56">
        <f t="shared" si="105"/>
        <v>0</v>
      </c>
      <c r="AI332" s="56">
        <f t="shared" si="106"/>
        <v>0</v>
      </c>
      <c r="AJ332" s="56" t="str">
        <f t="shared" si="107"/>
        <v>Correct</v>
      </c>
      <c r="AK332" t="s">
        <v>94</v>
      </c>
      <c r="AL332">
        <v>33</v>
      </c>
      <c r="AM332" t="s">
        <v>95</v>
      </c>
      <c r="AN332" t="s">
        <v>96</v>
      </c>
      <c r="AO332" t="s">
        <v>97</v>
      </c>
      <c r="AP332" t="s">
        <v>98</v>
      </c>
      <c r="AQ332" s="1" t="s">
        <v>80</v>
      </c>
      <c r="AR332" t="s">
        <v>126</v>
      </c>
      <c r="AS332" t="s">
        <v>100</v>
      </c>
      <c r="AT332" t="s">
        <v>135</v>
      </c>
      <c r="AU332" t="s">
        <v>102</v>
      </c>
      <c r="AV332" s="1" t="s">
        <v>92</v>
      </c>
      <c r="AW332" t="s">
        <v>102</v>
      </c>
    </row>
    <row r="333" spans="1:49" x14ac:dyDescent="0.25">
      <c r="A333" s="1">
        <v>332</v>
      </c>
      <c r="D333" t="s">
        <v>21</v>
      </c>
      <c r="J333" t="s">
        <v>26</v>
      </c>
      <c r="M333" t="s">
        <v>29</v>
      </c>
      <c r="P333" s="56">
        <f t="shared" si="90"/>
        <v>3</v>
      </c>
      <c r="Q333" s="5">
        <f t="shared" si="91"/>
        <v>1</v>
      </c>
      <c r="S333" s="56">
        <f t="shared" si="92"/>
        <v>0</v>
      </c>
      <c r="T333" s="56">
        <f t="shared" si="93"/>
        <v>0</v>
      </c>
      <c r="U333" s="56">
        <f t="shared" si="94"/>
        <v>1</v>
      </c>
      <c r="V333" s="90">
        <f t="shared" si="95"/>
        <v>0</v>
      </c>
      <c r="W333" s="90">
        <f t="shared" si="96"/>
        <v>0</v>
      </c>
      <c r="X333" s="90">
        <f t="shared" si="97"/>
        <v>0</v>
      </c>
      <c r="Y333" s="90">
        <f t="shared" si="98"/>
        <v>0</v>
      </c>
      <c r="Z333" s="90">
        <f t="shared" si="99"/>
        <v>0</v>
      </c>
      <c r="AA333" s="90">
        <f t="shared" si="100"/>
        <v>1</v>
      </c>
      <c r="AB333" s="90">
        <f t="shared" si="101"/>
        <v>0</v>
      </c>
      <c r="AC333" s="90">
        <f t="shared" si="102"/>
        <v>0</v>
      </c>
      <c r="AD333" s="90">
        <f t="shared" si="103"/>
        <v>1</v>
      </c>
      <c r="AE333" s="90">
        <f t="shared" si="104"/>
        <v>0</v>
      </c>
      <c r="AH333" s="56">
        <f t="shared" si="105"/>
        <v>3</v>
      </c>
      <c r="AI333" s="56">
        <f t="shared" si="106"/>
        <v>3</v>
      </c>
      <c r="AJ333" s="56" t="str">
        <f t="shared" si="107"/>
        <v>Correct</v>
      </c>
      <c r="AK333" t="s">
        <v>105</v>
      </c>
      <c r="AL333">
        <v>59</v>
      </c>
      <c r="AM333" t="s">
        <v>121</v>
      </c>
      <c r="AN333" t="s">
        <v>211</v>
      </c>
      <c r="AO333" t="s">
        <v>97</v>
      </c>
      <c r="AP333" t="s">
        <v>98</v>
      </c>
      <c r="AQ333" s="1" t="s">
        <v>80</v>
      </c>
      <c r="AR333" t="s">
        <v>108</v>
      </c>
      <c r="AS333" t="s">
        <v>120</v>
      </c>
      <c r="AT333" t="s">
        <v>101</v>
      </c>
      <c r="AU333" t="s">
        <v>102</v>
      </c>
      <c r="AV333" s="1" t="s">
        <v>92</v>
      </c>
      <c r="AW333" t="s">
        <v>102</v>
      </c>
    </row>
    <row r="334" spans="1:49" x14ac:dyDescent="0.25">
      <c r="A334" s="1">
        <v>333</v>
      </c>
      <c r="P334" s="56">
        <f t="shared" si="90"/>
        <v>0</v>
      </c>
      <c r="Q334" s="5" t="e">
        <f t="shared" si="91"/>
        <v>#DIV/0!</v>
      </c>
      <c r="S334" s="56">
        <f t="shared" si="92"/>
        <v>0</v>
      </c>
      <c r="T334" s="56">
        <f t="shared" si="93"/>
        <v>0</v>
      </c>
      <c r="U334" s="56">
        <f t="shared" si="94"/>
        <v>0</v>
      </c>
      <c r="V334" s="90">
        <f t="shared" si="95"/>
        <v>0</v>
      </c>
      <c r="W334" s="90">
        <f t="shared" si="96"/>
        <v>0</v>
      </c>
      <c r="X334" s="90">
        <f t="shared" si="97"/>
        <v>0</v>
      </c>
      <c r="Y334" s="90">
        <f t="shared" si="98"/>
        <v>0</v>
      </c>
      <c r="Z334" s="90">
        <f t="shared" si="99"/>
        <v>0</v>
      </c>
      <c r="AA334" s="90">
        <f t="shared" si="100"/>
        <v>0</v>
      </c>
      <c r="AB334" s="90">
        <f t="shared" si="101"/>
        <v>0</v>
      </c>
      <c r="AC334" s="90">
        <f t="shared" si="102"/>
        <v>0</v>
      </c>
      <c r="AD334" s="90">
        <f t="shared" si="103"/>
        <v>0</v>
      </c>
      <c r="AE334" s="90">
        <f t="shared" si="104"/>
        <v>0</v>
      </c>
      <c r="AH334" s="56">
        <f t="shared" si="105"/>
        <v>0</v>
      </c>
      <c r="AI334" s="56">
        <f t="shared" si="106"/>
        <v>0</v>
      </c>
      <c r="AJ334" s="56" t="str">
        <f t="shared" si="107"/>
        <v>Correct</v>
      </c>
      <c r="AK334" t="s">
        <v>94</v>
      </c>
      <c r="AL334">
        <v>49</v>
      </c>
      <c r="AM334" t="s">
        <v>121</v>
      </c>
      <c r="AN334" t="s">
        <v>212</v>
      </c>
      <c r="AO334" t="s">
        <v>107</v>
      </c>
      <c r="AP334" t="s">
        <v>98</v>
      </c>
      <c r="AQ334" s="1" t="s">
        <v>80</v>
      </c>
      <c r="AS334" t="s">
        <v>100</v>
      </c>
      <c r="AT334" t="s">
        <v>101</v>
      </c>
      <c r="AU334" t="s">
        <v>102</v>
      </c>
      <c r="AV334" s="1" t="s">
        <v>92</v>
      </c>
      <c r="AW334" t="s">
        <v>102</v>
      </c>
    </row>
    <row r="335" spans="1:49" x14ac:dyDescent="0.25">
      <c r="A335" s="1">
        <v>334</v>
      </c>
      <c r="K335" t="s">
        <v>27</v>
      </c>
      <c r="P335" s="56">
        <f t="shared" si="90"/>
        <v>1</v>
      </c>
      <c r="Q335" s="5">
        <f t="shared" si="91"/>
        <v>3</v>
      </c>
      <c r="S335" s="56">
        <f t="shared" si="92"/>
        <v>0</v>
      </c>
      <c r="T335" s="56">
        <f t="shared" si="93"/>
        <v>0</v>
      </c>
      <c r="U335" s="56">
        <f t="shared" si="94"/>
        <v>0</v>
      </c>
      <c r="V335" s="90">
        <f t="shared" si="95"/>
        <v>0</v>
      </c>
      <c r="W335" s="90">
        <f t="shared" si="96"/>
        <v>0</v>
      </c>
      <c r="X335" s="90">
        <f t="shared" si="97"/>
        <v>0</v>
      </c>
      <c r="Y335" s="90">
        <f t="shared" si="98"/>
        <v>0</v>
      </c>
      <c r="Z335" s="90">
        <f t="shared" si="99"/>
        <v>0</v>
      </c>
      <c r="AA335" s="90">
        <f t="shared" si="100"/>
        <v>0</v>
      </c>
      <c r="AB335" s="90">
        <f t="shared" si="101"/>
        <v>1</v>
      </c>
      <c r="AC335" s="90">
        <f t="shared" si="102"/>
        <v>0</v>
      </c>
      <c r="AD335" s="90">
        <f t="shared" si="103"/>
        <v>0</v>
      </c>
      <c r="AE335" s="90">
        <f t="shared" si="104"/>
        <v>0</v>
      </c>
      <c r="AH335" s="56">
        <f t="shared" si="105"/>
        <v>1</v>
      </c>
      <c r="AI335" s="56">
        <f t="shared" si="106"/>
        <v>1</v>
      </c>
      <c r="AJ335" s="56" t="str">
        <f t="shared" si="107"/>
        <v>Correct</v>
      </c>
      <c r="AK335" t="s">
        <v>105</v>
      </c>
      <c r="AL335">
        <v>67</v>
      </c>
      <c r="AM335" t="s">
        <v>121</v>
      </c>
      <c r="AN335" t="s">
        <v>213</v>
      </c>
      <c r="AO335" t="s">
        <v>97</v>
      </c>
      <c r="AQ335" s="1" t="s">
        <v>80</v>
      </c>
      <c r="AR335" t="s">
        <v>99</v>
      </c>
      <c r="AS335" t="s">
        <v>103</v>
      </c>
      <c r="AT335" t="s">
        <v>104</v>
      </c>
      <c r="AU335" t="s">
        <v>102</v>
      </c>
      <c r="AV335" s="1" t="s">
        <v>91</v>
      </c>
    </row>
    <row r="336" spans="1:49" x14ac:dyDescent="0.25">
      <c r="A336" s="1">
        <v>335</v>
      </c>
      <c r="C336" t="s">
        <v>20</v>
      </c>
      <c r="D336" t="s">
        <v>21</v>
      </c>
      <c r="J336" t="s">
        <v>26</v>
      </c>
      <c r="P336" s="56">
        <f t="shared" si="90"/>
        <v>3</v>
      </c>
      <c r="Q336" s="5">
        <f t="shared" si="91"/>
        <v>1</v>
      </c>
      <c r="S336" s="56">
        <f t="shared" si="92"/>
        <v>0</v>
      </c>
      <c r="T336" s="56">
        <f t="shared" si="93"/>
        <v>1</v>
      </c>
      <c r="U336" s="56">
        <f t="shared" si="94"/>
        <v>1</v>
      </c>
      <c r="V336" s="90">
        <f t="shared" si="95"/>
        <v>0</v>
      </c>
      <c r="W336" s="90">
        <f t="shared" si="96"/>
        <v>0</v>
      </c>
      <c r="X336" s="90">
        <f t="shared" si="97"/>
        <v>0</v>
      </c>
      <c r="Y336" s="90">
        <f t="shared" si="98"/>
        <v>0</v>
      </c>
      <c r="Z336" s="90">
        <f t="shared" si="99"/>
        <v>0</v>
      </c>
      <c r="AA336" s="90">
        <f t="shared" si="100"/>
        <v>1</v>
      </c>
      <c r="AB336" s="90">
        <f t="shared" si="101"/>
        <v>0</v>
      </c>
      <c r="AC336" s="90">
        <f t="shared" si="102"/>
        <v>0</v>
      </c>
      <c r="AD336" s="90">
        <f t="shared" si="103"/>
        <v>0</v>
      </c>
      <c r="AE336" s="90">
        <f t="shared" si="104"/>
        <v>0</v>
      </c>
      <c r="AH336" s="56">
        <f t="shared" si="105"/>
        <v>3</v>
      </c>
      <c r="AI336" s="56">
        <f t="shared" si="106"/>
        <v>3</v>
      </c>
      <c r="AJ336" s="56" t="str">
        <f t="shared" si="107"/>
        <v>Correct</v>
      </c>
      <c r="AK336" t="s">
        <v>105</v>
      </c>
      <c r="AL336">
        <v>36</v>
      </c>
      <c r="AM336" t="s">
        <v>121</v>
      </c>
      <c r="AN336" t="s">
        <v>214</v>
      </c>
      <c r="AQ336" s="1"/>
      <c r="AV336" s="1"/>
    </row>
    <row r="337" spans="1:49" x14ac:dyDescent="0.25">
      <c r="A337" s="1">
        <v>336</v>
      </c>
      <c r="N337" t="s">
        <v>30</v>
      </c>
      <c r="P337" s="56">
        <f t="shared" si="90"/>
        <v>1</v>
      </c>
      <c r="Q337" s="5">
        <f t="shared" si="91"/>
        <v>3</v>
      </c>
      <c r="S337" s="56">
        <f t="shared" si="92"/>
        <v>0</v>
      </c>
      <c r="T337" s="56">
        <f t="shared" si="93"/>
        <v>0</v>
      </c>
      <c r="U337" s="56">
        <f t="shared" si="94"/>
        <v>0</v>
      </c>
      <c r="V337" s="90">
        <f t="shared" si="95"/>
        <v>0</v>
      </c>
      <c r="W337" s="90">
        <f t="shared" si="96"/>
        <v>0</v>
      </c>
      <c r="X337" s="90">
        <f t="shared" si="97"/>
        <v>0</v>
      </c>
      <c r="Y337" s="90">
        <f t="shared" si="98"/>
        <v>0</v>
      </c>
      <c r="Z337" s="90">
        <f t="shared" si="99"/>
        <v>0</v>
      </c>
      <c r="AA337" s="90">
        <f t="shared" si="100"/>
        <v>0</v>
      </c>
      <c r="AB337" s="90">
        <f t="shared" si="101"/>
        <v>0</v>
      </c>
      <c r="AC337" s="90">
        <f t="shared" si="102"/>
        <v>0</v>
      </c>
      <c r="AD337" s="90">
        <f t="shared" si="103"/>
        <v>0</v>
      </c>
      <c r="AE337" s="90">
        <f t="shared" si="104"/>
        <v>1</v>
      </c>
      <c r="AH337" s="56">
        <f t="shared" si="105"/>
        <v>1</v>
      </c>
      <c r="AI337" s="56">
        <f t="shared" si="106"/>
        <v>1</v>
      </c>
      <c r="AJ337" s="56" t="str">
        <f t="shared" si="107"/>
        <v>Correct</v>
      </c>
      <c r="AK337" t="s">
        <v>94</v>
      </c>
      <c r="AL337">
        <v>60</v>
      </c>
      <c r="AM337" t="s">
        <v>121</v>
      </c>
      <c r="AN337" t="s">
        <v>193</v>
      </c>
      <c r="AO337" t="s">
        <v>97</v>
      </c>
      <c r="AQ337" s="1" t="s">
        <v>80</v>
      </c>
      <c r="AR337" t="s">
        <v>126</v>
      </c>
      <c r="AS337" t="s">
        <v>100</v>
      </c>
      <c r="AT337" t="s">
        <v>135</v>
      </c>
      <c r="AU337" t="s">
        <v>102</v>
      </c>
      <c r="AV337" s="1" t="s">
        <v>92</v>
      </c>
      <c r="AW337" t="s">
        <v>102</v>
      </c>
    </row>
    <row r="338" spans="1:49" x14ac:dyDescent="0.25">
      <c r="A338" s="1">
        <v>337</v>
      </c>
      <c r="N338" t="s">
        <v>30</v>
      </c>
      <c r="P338" s="56">
        <f t="shared" si="90"/>
        <v>1</v>
      </c>
      <c r="Q338" s="5">
        <f t="shared" si="91"/>
        <v>3</v>
      </c>
      <c r="S338" s="56">
        <f t="shared" si="92"/>
        <v>0</v>
      </c>
      <c r="T338" s="56">
        <f t="shared" si="93"/>
        <v>0</v>
      </c>
      <c r="U338" s="56">
        <f t="shared" si="94"/>
        <v>0</v>
      </c>
      <c r="V338" s="90">
        <f t="shared" si="95"/>
        <v>0</v>
      </c>
      <c r="W338" s="90">
        <f t="shared" si="96"/>
        <v>0</v>
      </c>
      <c r="X338" s="90">
        <f t="shared" si="97"/>
        <v>0</v>
      </c>
      <c r="Y338" s="90">
        <f t="shared" si="98"/>
        <v>0</v>
      </c>
      <c r="Z338" s="90">
        <f t="shared" si="99"/>
        <v>0</v>
      </c>
      <c r="AA338" s="90">
        <f t="shared" si="100"/>
        <v>0</v>
      </c>
      <c r="AB338" s="90">
        <f t="shared" si="101"/>
        <v>0</v>
      </c>
      <c r="AC338" s="90">
        <f t="shared" si="102"/>
        <v>0</v>
      </c>
      <c r="AD338" s="90">
        <f t="shared" si="103"/>
        <v>0</v>
      </c>
      <c r="AE338" s="90">
        <f t="shared" si="104"/>
        <v>1</v>
      </c>
      <c r="AH338" s="56">
        <f t="shared" si="105"/>
        <v>1</v>
      </c>
      <c r="AI338" s="56">
        <f t="shared" si="106"/>
        <v>1</v>
      </c>
      <c r="AJ338" s="56" t="str">
        <f t="shared" si="107"/>
        <v>Correct</v>
      </c>
      <c r="AK338" t="s">
        <v>94</v>
      </c>
      <c r="AL338">
        <v>60</v>
      </c>
      <c r="AM338" t="s">
        <v>121</v>
      </c>
      <c r="AQ338" s="1"/>
      <c r="AV338" s="1"/>
    </row>
    <row r="339" spans="1:49" x14ac:dyDescent="0.25">
      <c r="A339" s="1">
        <v>338</v>
      </c>
      <c r="P339" s="56">
        <f t="shared" si="90"/>
        <v>0</v>
      </c>
      <c r="Q339" s="5" t="e">
        <f t="shared" si="91"/>
        <v>#DIV/0!</v>
      </c>
      <c r="S339" s="56">
        <f t="shared" si="92"/>
        <v>0</v>
      </c>
      <c r="T339" s="56">
        <f t="shared" si="93"/>
        <v>0</v>
      </c>
      <c r="U339" s="56">
        <f t="shared" si="94"/>
        <v>0</v>
      </c>
      <c r="V339" s="90">
        <f t="shared" si="95"/>
        <v>0</v>
      </c>
      <c r="W339" s="90">
        <f t="shared" si="96"/>
        <v>0</v>
      </c>
      <c r="X339" s="90">
        <f t="shared" si="97"/>
        <v>0</v>
      </c>
      <c r="Y339" s="90">
        <f t="shared" si="98"/>
        <v>0</v>
      </c>
      <c r="Z339" s="90">
        <f t="shared" si="99"/>
        <v>0</v>
      </c>
      <c r="AA339" s="90">
        <f t="shared" si="100"/>
        <v>0</v>
      </c>
      <c r="AB339" s="90">
        <f t="shared" si="101"/>
        <v>0</v>
      </c>
      <c r="AC339" s="90">
        <f t="shared" si="102"/>
        <v>0</v>
      </c>
      <c r="AD339" s="90">
        <f t="shared" si="103"/>
        <v>0</v>
      </c>
      <c r="AE339" s="90">
        <f t="shared" si="104"/>
        <v>0</v>
      </c>
      <c r="AH339" s="56">
        <f t="shared" si="105"/>
        <v>0</v>
      </c>
      <c r="AI339" s="56">
        <f t="shared" si="106"/>
        <v>0</v>
      </c>
      <c r="AJ339" s="56" t="str">
        <f t="shared" si="107"/>
        <v>Correct</v>
      </c>
      <c r="AK339" t="s">
        <v>105</v>
      </c>
      <c r="AL339">
        <v>38</v>
      </c>
      <c r="AM339" t="s">
        <v>121</v>
      </c>
      <c r="AN339" t="s">
        <v>178</v>
      </c>
      <c r="AO339" t="s">
        <v>107</v>
      </c>
      <c r="AQ339" s="1"/>
      <c r="AV339" s="1"/>
    </row>
    <row r="340" spans="1:49" x14ac:dyDescent="0.25">
      <c r="A340" s="1">
        <v>339</v>
      </c>
      <c r="C340" t="s">
        <v>20</v>
      </c>
      <c r="D340" t="s">
        <v>21</v>
      </c>
      <c r="I340" t="s">
        <v>267</v>
      </c>
      <c r="K340" t="s">
        <v>27</v>
      </c>
      <c r="P340" s="56">
        <f t="shared" si="90"/>
        <v>4</v>
      </c>
      <c r="Q340" s="5">
        <f t="shared" si="91"/>
        <v>0.75</v>
      </c>
      <c r="S340" s="56">
        <f t="shared" si="92"/>
        <v>0</v>
      </c>
      <c r="T340" s="56">
        <f t="shared" si="93"/>
        <v>0.75</v>
      </c>
      <c r="U340" s="56">
        <f t="shared" si="94"/>
        <v>0.75</v>
      </c>
      <c r="V340" s="90">
        <f t="shared" si="95"/>
        <v>0</v>
      </c>
      <c r="W340" s="90">
        <f t="shared" si="96"/>
        <v>0</v>
      </c>
      <c r="X340" s="90">
        <f t="shared" si="97"/>
        <v>0</v>
      </c>
      <c r="Y340" s="90">
        <f t="shared" si="98"/>
        <v>0</v>
      </c>
      <c r="Z340" s="90">
        <f t="shared" si="99"/>
        <v>0.75</v>
      </c>
      <c r="AA340" s="90">
        <f t="shared" si="100"/>
        <v>0</v>
      </c>
      <c r="AB340" s="90">
        <f t="shared" si="101"/>
        <v>0.75</v>
      </c>
      <c r="AC340" s="90">
        <f t="shared" si="102"/>
        <v>0</v>
      </c>
      <c r="AD340" s="90">
        <f t="shared" si="103"/>
        <v>0</v>
      </c>
      <c r="AE340" s="90">
        <f t="shared" si="104"/>
        <v>0</v>
      </c>
      <c r="AH340" s="56">
        <f t="shared" si="105"/>
        <v>3</v>
      </c>
      <c r="AI340" s="56">
        <f t="shared" si="106"/>
        <v>4</v>
      </c>
      <c r="AJ340" s="56" t="str">
        <f t="shared" si="107"/>
        <v>Correct</v>
      </c>
      <c r="AK340" t="s">
        <v>105</v>
      </c>
      <c r="AL340">
        <v>52</v>
      </c>
      <c r="AM340" t="s">
        <v>121</v>
      </c>
      <c r="AN340" t="s">
        <v>215</v>
      </c>
      <c r="AO340" t="s">
        <v>97</v>
      </c>
      <c r="AP340" t="s">
        <v>98</v>
      </c>
      <c r="AQ340" s="1"/>
      <c r="AR340" t="s">
        <v>108</v>
      </c>
      <c r="AS340" t="s">
        <v>120</v>
      </c>
      <c r="AT340" t="s">
        <v>104</v>
      </c>
      <c r="AU340" t="s">
        <v>102</v>
      </c>
      <c r="AV340" s="1" t="s">
        <v>373</v>
      </c>
      <c r="AW340" t="s">
        <v>102</v>
      </c>
    </row>
    <row r="341" spans="1:49" x14ac:dyDescent="0.25">
      <c r="A341" s="1">
        <v>340</v>
      </c>
      <c r="K341" t="s">
        <v>27</v>
      </c>
      <c r="L341" t="s">
        <v>28</v>
      </c>
      <c r="N341" t="s">
        <v>30</v>
      </c>
      <c r="P341" s="56">
        <f t="shared" si="90"/>
        <v>3</v>
      </c>
      <c r="Q341" s="5">
        <f t="shared" si="91"/>
        <v>1</v>
      </c>
      <c r="S341" s="56">
        <f t="shared" si="92"/>
        <v>0</v>
      </c>
      <c r="T341" s="56">
        <f t="shared" si="93"/>
        <v>0</v>
      </c>
      <c r="U341" s="56">
        <f t="shared" si="94"/>
        <v>0</v>
      </c>
      <c r="V341" s="90">
        <f t="shared" si="95"/>
        <v>0</v>
      </c>
      <c r="W341" s="90">
        <f t="shared" si="96"/>
        <v>0</v>
      </c>
      <c r="X341" s="90">
        <f t="shared" si="97"/>
        <v>0</v>
      </c>
      <c r="Y341" s="90">
        <f t="shared" si="98"/>
        <v>0</v>
      </c>
      <c r="Z341" s="90">
        <f t="shared" si="99"/>
        <v>0</v>
      </c>
      <c r="AA341" s="90">
        <f t="shared" si="100"/>
        <v>0</v>
      </c>
      <c r="AB341" s="90">
        <f t="shared" si="101"/>
        <v>1</v>
      </c>
      <c r="AC341" s="90">
        <f t="shared" si="102"/>
        <v>1</v>
      </c>
      <c r="AD341" s="90">
        <f t="shared" si="103"/>
        <v>0</v>
      </c>
      <c r="AE341" s="90">
        <f t="shared" si="104"/>
        <v>1</v>
      </c>
      <c r="AH341" s="56">
        <f t="shared" si="105"/>
        <v>3</v>
      </c>
      <c r="AI341" s="56">
        <f t="shared" si="106"/>
        <v>3</v>
      </c>
      <c r="AJ341" s="56" t="str">
        <f t="shared" si="107"/>
        <v>Correct</v>
      </c>
      <c r="AK341" t="s">
        <v>94</v>
      </c>
      <c r="AL341">
        <v>72</v>
      </c>
      <c r="AM341" t="s">
        <v>121</v>
      </c>
      <c r="AN341" t="s">
        <v>216</v>
      </c>
      <c r="AO341" t="s">
        <v>97</v>
      </c>
      <c r="AP341" t="s">
        <v>98</v>
      </c>
      <c r="AQ341" s="1" t="s">
        <v>80</v>
      </c>
      <c r="AR341" t="s">
        <v>114</v>
      </c>
      <c r="AS341" t="s">
        <v>100</v>
      </c>
      <c r="AT341" t="s">
        <v>135</v>
      </c>
      <c r="AU341" t="s">
        <v>102</v>
      </c>
      <c r="AV341" s="1"/>
      <c r="AW341" t="s">
        <v>102</v>
      </c>
    </row>
    <row r="342" spans="1:49" x14ac:dyDescent="0.25">
      <c r="A342" s="1">
        <v>341</v>
      </c>
      <c r="D342" t="s">
        <v>21</v>
      </c>
      <c r="J342" t="s">
        <v>26</v>
      </c>
      <c r="P342" s="56">
        <f t="shared" si="90"/>
        <v>2</v>
      </c>
      <c r="Q342" s="5">
        <f t="shared" si="91"/>
        <v>1.5</v>
      </c>
      <c r="S342" s="56">
        <f t="shared" si="92"/>
        <v>0</v>
      </c>
      <c r="T342" s="56">
        <f t="shared" si="93"/>
        <v>0</v>
      </c>
      <c r="U342" s="56">
        <f t="shared" si="94"/>
        <v>1</v>
      </c>
      <c r="V342" s="90">
        <f t="shared" si="95"/>
        <v>0</v>
      </c>
      <c r="W342" s="90">
        <f t="shared" si="96"/>
        <v>0</v>
      </c>
      <c r="X342" s="90">
        <f t="shared" si="97"/>
        <v>0</v>
      </c>
      <c r="Y342" s="90">
        <f t="shared" si="98"/>
        <v>0</v>
      </c>
      <c r="Z342" s="90">
        <f t="shared" si="99"/>
        <v>0</v>
      </c>
      <c r="AA342" s="90">
        <f t="shared" si="100"/>
        <v>1</v>
      </c>
      <c r="AB342" s="90">
        <f t="shared" si="101"/>
        <v>0</v>
      </c>
      <c r="AC342" s="90">
        <f t="shared" si="102"/>
        <v>0</v>
      </c>
      <c r="AD342" s="90">
        <f t="shared" si="103"/>
        <v>0</v>
      </c>
      <c r="AE342" s="90">
        <f t="shared" si="104"/>
        <v>0</v>
      </c>
      <c r="AH342" s="56">
        <f t="shared" si="105"/>
        <v>2</v>
      </c>
      <c r="AI342" s="56">
        <f t="shared" si="106"/>
        <v>2</v>
      </c>
      <c r="AJ342" s="56" t="str">
        <f t="shared" si="107"/>
        <v>Correct</v>
      </c>
      <c r="AK342" t="s">
        <v>105</v>
      </c>
      <c r="AL342">
        <v>52</v>
      </c>
      <c r="AM342" t="s">
        <v>121</v>
      </c>
      <c r="AN342" t="s">
        <v>122</v>
      </c>
      <c r="AO342" t="s">
        <v>97</v>
      </c>
      <c r="AP342" t="s">
        <v>98</v>
      </c>
      <c r="AQ342" s="1"/>
      <c r="AR342" t="s">
        <v>114</v>
      </c>
      <c r="AS342" t="s">
        <v>100</v>
      </c>
      <c r="AT342" t="s">
        <v>101</v>
      </c>
      <c r="AU342" t="s">
        <v>102</v>
      </c>
      <c r="AV342" s="1" t="s">
        <v>92</v>
      </c>
      <c r="AW342" t="s">
        <v>102</v>
      </c>
    </row>
    <row r="343" spans="1:49" x14ac:dyDescent="0.25">
      <c r="A343" s="1">
        <v>342</v>
      </c>
      <c r="B343" t="s">
        <v>19</v>
      </c>
      <c r="P343" s="56">
        <f t="shared" si="90"/>
        <v>1</v>
      </c>
      <c r="Q343" s="5">
        <f t="shared" si="91"/>
        <v>3</v>
      </c>
      <c r="S343" s="56">
        <f t="shared" si="92"/>
        <v>1</v>
      </c>
      <c r="T343" s="56">
        <f t="shared" si="93"/>
        <v>0</v>
      </c>
      <c r="U343" s="56">
        <f t="shared" si="94"/>
        <v>0</v>
      </c>
      <c r="V343" s="90">
        <f t="shared" si="95"/>
        <v>0</v>
      </c>
      <c r="W343" s="90">
        <f t="shared" si="96"/>
        <v>0</v>
      </c>
      <c r="X343" s="90">
        <f t="shared" si="97"/>
        <v>0</v>
      </c>
      <c r="Y343" s="90">
        <f t="shared" si="98"/>
        <v>0</v>
      </c>
      <c r="Z343" s="90">
        <f t="shared" si="99"/>
        <v>0</v>
      </c>
      <c r="AA343" s="90">
        <f t="shared" si="100"/>
        <v>0</v>
      </c>
      <c r="AB343" s="90">
        <f t="shared" si="101"/>
        <v>0</v>
      </c>
      <c r="AC343" s="90">
        <f t="shared" si="102"/>
        <v>0</v>
      </c>
      <c r="AD343" s="90">
        <f t="shared" si="103"/>
        <v>0</v>
      </c>
      <c r="AE343" s="90">
        <f t="shared" si="104"/>
        <v>0</v>
      </c>
      <c r="AH343" s="56">
        <f t="shared" si="105"/>
        <v>1</v>
      </c>
      <c r="AI343" s="56">
        <f t="shared" si="106"/>
        <v>1</v>
      </c>
      <c r="AJ343" s="56" t="str">
        <f t="shared" si="107"/>
        <v>Correct</v>
      </c>
      <c r="AK343" t="s">
        <v>94</v>
      </c>
      <c r="AL343">
        <v>89</v>
      </c>
      <c r="AM343" t="s">
        <v>121</v>
      </c>
      <c r="AN343" t="s">
        <v>217</v>
      </c>
      <c r="AO343" t="s">
        <v>107</v>
      </c>
      <c r="AQ343" s="1" t="s">
        <v>80</v>
      </c>
      <c r="AS343" t="s">
        <v>110</v>
      </c>
      <c r="AT343" t="s">
        <v>104</v>
      </c>
      <c r="AU343" t="s">
        <v>102</v>
      </c>
      <c r="AV343" s="1"/>
      <c r="AW343" t="s">
        <v>98</v>
      </c>
    </row>
    <row r="344" spans="1:49" x14ac:dyDescent="0.25">
      <c r="A344" s="1">
        <v>343</v>
      </c>
      <c r="J344" t="s">
        <v>26</v>
      </c>
      <c r="K344" t="s">
        <v>27</v>
      </c>
      <c r="P344" s="56">
        <f t="shared" si="90"/>
        <v>2</v>
      </c>
      <c r="Q344" s="5">
        <f t="shared" si="91"/>
        <v>1.5</v>
      </c>
      <c r="S344" s="56">
        <f t="shared" si="92"/>
        <v>0</v>
      </c>
      <c r="T344" s="56">
        <f t="shared" si="93"/>
        <v>0</v>
      </c>
      <c r="U344" s="56">
        <f t="shared" si="94"/>
        <v>0</v>
      </c>
      <c r="V344" s="90">
        <f t="shared" si="95"/>
        <v>0</v>
      </c>
      <c r="W344" s="90">
        <f t="shared" si="96"/>
        <v>0</v>
      </c>
      <c r="X344" s="90">
        <f t="shared" si="97"/>
        <v>0</v>
      </c>
      <c r="Y344" s="90">
        <f t="shared" si="98"/>
        <v>0</v>
      </c>
      <c r="Z344" s="90">
        <f t="shared" si="99"/>
        <v>0</v>
      </c>
      <c r="AA344" s="90">
        <f t="shared" si="100"/>
        <v>1</v>
      </c>
      <c r="AB344" s="90">
        <f t="shared" si="101"/>
        <v>1</v>
      </c>
      <c r="AC344" s="90">
        <f t="shared" si="102"/>
        <v>0</v>
      </c>
      <c r="AD344" s="90">
        <f t="shared" si="103"/>
        <v>0</v>
      </c>
      <c r="AE344" s="90">
        <f t="shared" si="104"/>
        <v>0</v>
      </c>
      <c r="AH344" s="56">
        <f t="shared" si="105"/>
        <v>2</v>
      </c>
      <c r="AI344" s="56">
        <f t="shared" si="106"/>
        <v>2</v>
      </c>
      <c r="AJ344" s="56" t="str">
        <f t="shared" si="107"/>
        <v>Correct</v>
      </c>
      <c r="AK344" t="s">
        <v>94</v>
      </c>
      <c r="AL344">
        <v>70</v>
      </c>
      <c r="AM344" t="s">
        <v>115</v>
      </c>
      <c r="AN344" t="s">
        <v>332</v>
      </c>
      <c r="AO344" t="s">
        <v>128</v>
      </c>
      <c r="AP344" t="s">
        <v>98</v>
      </c>
      <c r="AQ344" s="1" t="s">
        <v>80</v>
      </c>
      <c r="AR344" t="s">
        <v>114</v>
      </c>
      <c r="AS344" t="s">
        <v>110</v>
      </c>
      <c r="AT344" t="s">
        <v>104</v>
      </c>
      <c r="AU344" t="s">
        <v>102</v>
      </c>
      <c r="AV344" s="1"/>
      <c r="AW344" t="s">
        <v>102</v>
      </c>
    </row>
    <row r="345" spans="1:49" x14ac:dyDescent="0.25">
      <c r="A345" s="1">
        <v>344</v>
      </c>
      <c r="C345" t="s">
        <v>20</v>
      </c>
      <c r="I345" t="s">
        <v>267</v>
      </c>
      <c r="K345" t="s">
        <v>27</v>
      </c>
      <c r="P345" s="56">
        <f t="shared" si="90"/>
        <v>3</v>
      </c>
      <c r="Q345" s="5">
        <f t="shared" si="91"/>
        <v>1</v>
      </c>
      <c r="S345" s="56">
        <f t="shared" si="92"/>
        <v>0</v>
      </c>
      <c r="T345" s="56">
        <f t="shared" si="93"/>
        <v>1</v>
      </c>
      <c r="U345" s="56">
        <f t="shared" si="94"/>
        <v>0</v>
      </c>
      <c r="V345" s="90">
        <f t="shared" si="95"/>
        <v>0</v>
      </c>
      <c r="W345" s="90">
        <f t="shared" si="96"/>
        <v>0</v>
      </c>
      <c r="X345" s="90">
        <f t="shared" si="97"/>
        <v>0</v>
      </c>
      <c r="Y345" s="90">
        <f t="shared" si="98"/>
        <v>0</v>
      </c>
      <c r="Z345" s="90">
        <f t="shared" si="99"/>
        <v>1</v>
      </c>
      <c r="AA345" s="90">
        <f t="shared" si="100"/>
        <v>0</v>
      </c>
      <c r="AB345" s="90">
        <f t="shared" si="101"/>
        <v>1</v>
      </c>
      <c r="AC345" s="90">
        <f t="shared" si="102"/>
        <v>0</v>
      </c>
      <c r="AD345" s="90">
        <f t="shared" si="103"/>
        <v>0</v>
      </c>
      <c r="AE345" s="90">
        <f t="shared" si="104"/>
        <v>0</v>
      </c>
      <c r="AH345" s="56">
        <f t="shared" si="105"/>
        <v>3</v>
      </c>
      <c r="AI345" s="56">
        <f t="shared" si="106"/>
        <v>3</v>
      </c>
      <c r="AJ345" s="56" t="str">
        <f t="shared" si="107"/>
        <v>Correct</v>
      </c>
      <c r="AK345" t="s">
        <v>94</v>
      </c>
      <c r="AL345">
        <v>71</v>
      </c>
      <c r="AM345" t="s">
        <v>95</v>
      </c>
      <c r="AN345" t="s">
        <v>138</v>
      </c>
      <c r="AO345" t="s">
        <v>107</v>
      </c>
      <c r="AQ345" s="1" t="s">
        <v>80</v>
      </c>
      <c r="AR345" t="s">
        <v>99</v>
      </c>
      <c r="AS345" t="s">
        <v>103</v>
      </c>
      <c r="AT345" t="s">
        <v>104</v>
      </c>
      <c r="AU345" t="s">
        <v>102</v>
      </c>
      <c r="AV345" s="1"/>
      <c r="AW345" t="s">
        <v>98</v>
      </c>
    </row>
    <row r="346" spans="1:49" x14ac:dyDescent="0.25">
      <c r="A346" s="1">
        <v>345</v>
      </c>
      <c r="I346" t="s">
        <v>267</v>
      </c>
      <c r="K346" t="s">
        <v>27</v>
      </c>
      <c r="P346" s="56">
        <f t="shared" si="90"/>
        <v>2</v>
      </c>
      <c r="Q346" s="5">
        <f t="shared" si="91"/>
        <v>1.5</v>
      </c>
      <c r="S346" s="56">
        <f t="shared" si="92"/>
        <v>0</v>
      </c>
      <c r="T346" s="56">
        <f t="shared" si="93"/>
        <v>0</v>
      </c>
      <c r="U346" s="56">
        <f t="shared" si="94"/>
        <v>0</v>
      </c>
      <c r="V346" s="90">
        <f t="shared" si="95"/>
        <v>0</v>
      </c>
      <c r="W346" s="90">
        <f t="shared" si="96"/>
        <v>0</v>
      </c>
      <c r="X346" s="90">
        <f t="shared" si="97"/>
        <v>0</v>
      </c>
      <c r="Y346" s="90">
        <f t="shared" si="98"/>
        <v>0</v>
      </c>
      <c r="Z346" s="90">
        <f t="shared" si="99"/>
        <v>1</v>
      </c>
      <c r="AA346" s="90">
        <f t="shared" si="100"/>
        <v>0</v>
      </c>
      <c r="AB346" s="90">
        <f t="shared" si="101"/>
        <v>1</v>
      </c>
      <c r="AC346" s="90">
        <f t="shared" si="102"/>
        <v>0</v>
      </c>
      <c r="AD346" s="90">
        <f t="shared" si="103"/>
        <v>0</v>
      </c>
      <c r="AE346" s="90">
        <f t="shared" si="104"/>
        <v>0</v>
      </c>
      <c r="AH346" s="56">
        <f t="shared" si="105"/>
        <v>2</v>
      </c>
      <c r="AI346" s="56">
        <f t="shared" si="106"/>
        <v>2</v>
      </c>
      <c r="AJ346" s="56" t="str">
        <f t="shared" si="107"/>
        <v>Correct</v>
      </c>
      <c r="AK346" t="s">
        <v>105</v>
      </c>
      <c r="AL346">
        <v>68</v>
      </c>
      <c r="AM346" t="s">
        <v>95</v>
      </c>
      <c r="AN346" t="s">
        <v>209</v>
      </c>
      <c r="AO346" t="s">
        <v>107</v>
      </c>
      <c r="AP346" t="s">
        <v>98</v>
      </c>
      <c r="AQ346" s="1" t="s">
        <v>80</v>
      </c>
      <c r="AR346" t="s">
        <v>114</v>
      </c>
      <c r="AS346" t="s">
        <v>110</v>
      </c>
      <c r="AT346" t="s">
        <v>104</v>
      </c>
      <c r="AU346" t="s">
        <v>102</v>
      </c>
      <c r="AV346" s="1" t="s">
        <v>91</v>
      </c>
      <c r="AW346" t="s">
        <v>102</v>
      </c>
    </row>
    <row r="347" spans="1:49" x14ac:dyDescent="0.25">
      <c r="A347" s="1">
        <v>346</v>
      </c>
      <c r="D347" t="s">
        <v>21</v>
      </c>
      <c r="H347" t="s">
        <v>25</v>
      </c>
      <c r="J347" t="s">
        <v>26</v>
      </c>
      <c r="P347" s="56">
        <f t="shared" si="90"/>
        <v>3</v>
      </c>
      <c r="Q347" s="5">
        <f t="shared" si="91"/>
        <v>1</v>
      </c>
      <c r="S347" s="56">
        <f t="shared" si="92"/>
        <v>0</v>
      </c>
      <c r="T347" s="56">
        <f t="shared" si="93"/>
        <v>0</v>
      </c>
      <c r="U347" s="56">
        <f t="shared" si="94"/>
        <v>1</v>
      </c>
      <c r="V347" s="90">
        <f t="shared" si="95"/>
        <v>0</v>
      </c>
      <c r="W347" s="90">
        <f t="shared" si="96"/>
        <v>0</v>
      </c>
      <c r="X347" s="90">
        <f t="shared" si="97"/>
        <v>0</v>
      </c>
      <c r="Y347" s="90">
        <f t="shared" si="98"/>
        <v>1</v>
      </c>
      <c r="Z347" s="90">
        <f t="shared" si="99"/>
        <v>0</v>
      </c>
      <c r="AA347" s="90">
        <f t="shared" si="100"/>
        <v>1</v>
      </c>
      <c r="AB347" s="90">
        <f t="shared" si="101"/>
        <v>0</v>
      </c>
      <c r="AC347" s="90">
        <f t="shared" si="102"/>
        <v>0</v>
      </c>
      <c r="AD347" s="90">
        <f t="shared" si="103"/>
        <v>0</v>
      </c>
      <c r="AE347" s="90">
        <f t="shared" si="104"/>
        <v>0</v>
      </c>
      <c r="AH347" s="56">
        <f t="shared" si="105"/>
        <v>3</v>
      </c>
      <c r="AI347" s="56">
        <f t="shared" si="106"/>
        <v>3</v>
      </c>
      <c r="AJ347" s="56" t="str">
        <f t="shared" si="107"/>
        <v>Correct</v>
      </c>
      <c r="AL347">
        <v>44</v>
      </c>
      <c r="AM347" t="s">
        <v>121</v>
      </c>
      <c r="AN347" t="s">
        <v>218</v>
      </c>
      <c r="AO347" t="s">
        <v>128</v>
      </c>
      <c r="AQ347" s="1" t="s">
        <v>89</v>
      </c>
      <c r="AR347" t="s">
        <v>114</v>
      </c>
      <c r="AS347" t="s">
        <v>120</v>
      </c>
      <c r="AT347" t="s">
        <v>101</v>
      </c>
      <c r="AV347" s="1"/>
      <c r="AW347" t="s">
        <v>102</v>
      </c>
    </row>
    <row r="348" spans="1:49" x14ac:dyDescent="0.25">
      <c r="A348" s="1">
        <v>347</v>
      </c>
      <c r="C348" t="s">
        <v>20</v>
      </c>
      <c r="D348" t="s">
        <v>21</v>
      </c>
      <c r="E348" t="s">
        <v>22</v>
      </c>
      <c r="J348" t="s">
        <v>26</v>
      </c>
      <c r="K348" t="s">
        <v>27</v>
      </c>
      <c r="L348" t="s">
        <v>28</v>
      </c>
      <c r="N348" t="s">
        <v>30</v>
      </c>
      <c r="P348" s="56">
        <f t="shared" si="90"/>
        <v>7</v>
      </c>
      <c r="Q348" s="5">
        <f t="shared" si="91"/>
        <v>0.42857142857142855</v>
      </c>
      <c r="S348" s="56">
        <f t="shared" si="92"/>
        <v>0</v>
      </c>
      <c r="T348" s="56">
        <f t="shared" si="93"/>
        <v>0.42857142857142855</v>
      </c>
      <c r="U348" s="56">
        <f t="shared" si="94"/>
        <v>0.42857142857142855</v>
      </c>
      <c r="V348" s="90">
        <f t="shared" si="95"/>
        <v>0.42857142857142855</v>
      </c>
      <c r="W348" s="90">
        <f t="shared" si="96"/>
        <v>0</v>
      </c>
      <c r="X348" s="90">
        <f t="shared" si="97"/>
        <v>0</v>
      </c>
      <c r="Y348" s="90">
        <f t="shared" si="98"/>
        <v>0</v>
      </c>
      <c r="Z348" s="90">
        <f t="shared" si="99"/>
        <v>0</v>
      </c>
      <c r="AA348" s="90">
        <f t="shared" si="100"/>
        <v>0.42857142857142855</v>
      </c>
      <c r="AB348" s="90">
        <f t="shared" si="101"/>
        <v>0.42857142857142855</v>
      </c>
      <c r="AC348" s="90">
        <f t="shared" si="102"/>
        <v>0.42857142857142855</v>
      </c>
      <c r="AD348" s="90">
        <f t="shared" si="103"/>
        <v>0</v>
      </c>
      <c r="AE348" s="90">
        <f t="shared" si="104"/>
        <v>0.42857142857142855</v>
      </c>
      <c r="AH348" s="56">
        <f t="shared" si="105"/>
        <v>2.9999999999999996</v>
      </c>
      <c r="AI348" s="56">
        <f t="shared" si="106"/>
        <v>7</v>
      </c>
      <c r="AJ348" s="56" t="str">
        <f t="shared" si="107"/>
        <v>Correct</v>
      </c>
      <c r="AK348" t="s">
        <v>94</v>
      </c>
      <c r="AL348">
        <v>62</v>
      </c>
      <c r="AM348" t="s">
        <v>121</v>
      </c>
      <c r="AN348" t="s">
        <v>219</v>
      </c>
      <c r="AO348" t="s">
        <v>107</v>
      </c>
      <c r="AP348" t="s">
        <v>98</v>
      </c>
      <c r="AQ348" s="1" t="s">
        <v>80</v>
      </c>
      <c r="AR348" t="s">
        <v>99</v>
      </c>
      <c r="AS348" t="s">
        <v>103</v>
      </c>
      <c r="AT348" t="s">
        <v>101</v>
      </c>
      <c r="AU348" t="s">
        <v>98</v>
      </c>
      <c r="AV348" s="1"/>
      <c r="AW348" t="s">
        <v>98</v>
      </c>
    </row>
    <row r="349" spans="1:49" x14ac:dyDescent="0.25">
      <c r="A349" s="1">
        <v>348</v>
      </c>
      <c r="C349" t="s">
        <v>20</v>
      </c>
      <c r="I349" t="s">
        <v>267</v>
      </c>
      <c r="K349" t="s">
        <v>27</v>
      </c>
      <c r="P349" s="56">
        <f t="shared" si="90"/>
        <v>3</v>
      </c>
      <c r="Q349" s="5">
        <f t="shared" si="91"/>
        <v>1</v>
      </c>
      <c r="S349" s="56">
        <f t="shared" si="92"/>
        <v>0</v>
      </c>
      <c r="T349" s="56">
        <f t="shared" si="93"/>
        <v>1</v>
      </c>
      <c r="U349" s="56">
        <f t="shared" si="94"/>
        <v>0</v>
      </c>
      <c r="V349" s="90">
        <f t="shared" si="95"/>
        <v>0</v>
      </c>
      <c r="W349" s="90">
        <f t="shared" si="96"/>
        <v>0</v>
      </c>
      <c r="X349" s="90">
        <f t="shared" si="97"/>
        <v>0</v>
      </c>
      <c r="Y349" s="90">
        <f t="shared" si="98"/>
        <v>0</v>
      </c>
      <c r="Z349" s="90">
        <f t="shared" si="99"/>
        <v>1</v>
      </c>
      <c r="AA349" s="90">
        <f t="shared" si="100"/>
        <v>0</v>
      </c>
      <c r="AB349" s="90">
        <f t="shared" si="101"/>
        <v>1</v>
      </c>
      <c r="AC349" s="90">
        <f t="shared" si="102"/>
        <v>0</v>
      </c>
      <c r="AD349" s="90">
        <f t="shared" si="103"/>
        <v>0</v>
      </c>
      <c r="AE349" s="90">
        <f t="shared" si="104"/>
        <v>0</v>
      </c>
      <c r="AH349" s="56">
        <f t="shared" si="105"/>
        <v>3</v>
      </c>
      <c r="AI349" s="56">
        <f t="shared" si="106"/>
        <v>3</v>
      </c>
      <c r="AJ349" s="56" t="str">
        <f t="shared" si="107"/>
        <v>Correct</v>
      </c>
      <c r="AK349" t="s">
        <v>94</v>
      </c>
      <c r="AL349">
        <v>49</v>
      </c>
      <c r="AM349" t="s">
        <v>115</v>
      </c>
      <c r="AN349" t="s">
        <v>331</v>
      </c>
      <c r="AO349" t="s">
        <v>107</v>
      </c>
      <c r="AP349" t="s">
        <v>102</v>
      </c>
      <c r="AQ349" s="1" t="s">
        <v>80</v>
      </c>
      <c r="AR349" t="s">
        <v>126</v>
      </c>
      <c r="AS349" t="s">
        <v>110</v>
      </c>
      <c r="AT349" t="s">
        <v>101</v>
      </c>
      <c r="AU349" t="s">
        <v>102</v>
      </c>
      <c r="AV349" s="1"/>
      <c r="AW349" t="s">
        <v>102</v>
      </c>
    </row>
    <row r="350" spans="1:49" x14ac:dyDescent="0.25">
      <c r="A350" s="1">
        <v>349</v>
      </c>
      <c r="D350" t="s">
        <v>21</v>
      </c>
      <c r="P350" s="56">
        <f t="shared" si="90"/>
        <v>1</v>
      </c>
      <c r="Q350" s="5">
        <f t="shared" si="91"/>
        <v>3</v>
      </c>
      <c r="S350" s="56">
        <f t="shared" si="92"/>
        <v>0</v>
      </c>
      <c r="T350" s="56">
        <f t="shared" si="93"/>
        <v>0</v>
      </c>
      <c r="U350" s="56">
        <f t="shared" si="94"/>
        <v>1</v>
      </c>
      <c r="V350" s="90">
        <f t="shared" si="95"/>
        <v>0</v>
      </c>
      <c r="W350" s="90">
        <f t="shared" si="96"/>
        <v>0</v>
      </c>
      <c r="X350" s="90">
        <f t="shared" si="97"/>
        <v>0</v>
      </c>
      <c r="Y350" s="90">
        <f t="shared" si="98"/>
        <v>0</v>
      </c>
      <c r="Z350" s="90">
        <f t="shared" si="99"/>
        <v>0</v>
      </c>
      <c r="AA350" s="90">
        <f t="shared" si="100"/>
        <v>0</v>
      </c>
      <c r="AB350" s="90">
        <f t="shared" si="101"/>
        <v>0</v>
      </c>
      <c r="AC350" s="90">
        <f t="shared" si="102"/>
        <v>0</v>
      </c>
      <c r="AD350" s="90">
        <f t="shared" si="103"/>
        <v>0</v>
      </c>
      <c r="AE350" s="90">
        <f t="shared" si="104"/>
        <v>0</v>
      </c>
      <c r="AH350" s="56">
        <f t="shared" si="105"/>
        <v>1</v>
      </c>
      <c r="AI350" s="56">
        <f t="shared" si="106"/>
        <v>1</v>
      </c>
      <c r="AJ350" s="56" t="str">
        <f t="shared" si="107"/>
        <v>Correct</v>
      </c>
      <c r="AK350" t="s">
        <v>94</v>
      </c>
      <c r="AL350">
        <v>48</v>
      </c>
      <c r="AM350" t="s">
        <v>115</v>
      </c>
      <c r="AN350" t="s">
        <v>333</v>
      </c>
      <c r="AO350" t="s">
        <v>107</v>
      </c>
      <c r="AP350" t="s">
        <v>98</v>
      </c>
      <c r="AQ350" s="1" t="s">
        <v>84</v>
      </c>
      <c r="AR350" t="s">
        <v>114</v>
      </c>
      <c r="AS350" t="s">
        <v>103</v>
      </c>
      <c r="AT350" t="s">
        <v>101</v>
      </c>
      <c r="AU350" t="s">
        <v>102</v>
      </c>
      <c r="AV350" s="1"/>
      <c r="AW350" t="s">
        <v>102</v>
      </c>
    </row>
    <row r="351" spans="1:49" x14ac:dyDescent="0.25">
      <c r="A351" s="1">
        <v>350</v>
      </c>
      <c r="H351" t="s">
        <v>25</v>
      </c>
      <c r="I351" t="s">
        <v>267</v>
      </c>
      <c r="P351" s="56">
        <f t="shared" si="90"/>
        <v>2</v>
      </c>
      <c r="Q351" s="5">
        <f t="shared" si="91"/>
        <v>1.5</v>
      </c>
      <c r="S351" s="56">
        <f t="shared" si="92"/>
        <v>0</v>
      </c>
      <c r="T351" s="56">
        <f t="shared" si="93"/>
        <v>0</v>
      </c>
      <c r="U351" s="56">
        <f t="shared" si="94"/>
        <v>0</v>
      </c>
      <c r="V351" s="90">
        <f t="shared" si="95"/>
        <v>0</v>
      </c>
      <c r="W351" s="90">
        <f t="shared" si="96"/>
        <v>0</v>
      </c>
      <c r="X351" s="90">
        <f t="shared" si="97"/>
        <v>0</v>
      </c>
      <c r="Y351" s="90">
        <f t="shared" si="98"/>
        <v>1</v>
      </c>
      <c r="Z351" s="90">
        <f t="shared" si="99"/>
        <v>1</v>
      </c>
      <c r="AA351" s="90">
        <f t="shared" si="100"/>
        <v>0</v>
      </c>
      <c r="AB351" s="90">
        <f t="shared" si="101"/>
        <v>0</v>
      </c>
      <c r="AC351" s="90">
        <f t="shared" si="102"/>
        <v>0</v>
      </c>
      <c r="AD351" s="90">
        <f t="shared" si="103"/>
        <v>0</v>
      </c>
      <c r="AE351" s="90">
        <f t="shared" si="104"/>
        <v>0</v>
      </c>
      <c r="AH351" s="56">
        <f t="shared" si="105"/>
        <v>2</v>
      </c>
      <c r="AI351" s="56">
        <f t="shared" si="106"/>
        <v>2</v>
      </c>
      <c r="AJ351" s="56" t="str">
        <f t="shared" si="107"/>
        <v>Correct</v>
      </c>
      <c r="AK351" t="s">
        <v>94</v>
      </c>
      <c r="AL351">
        <v>52</v>
      </c>
      <c r="AM351" t="s">
        <v>121</v>
      </c>
      <c r="AN351" t="s">
        <v>200</v>
      </c>
      <c r="AO351" t="s">
        <v>128</v>
      </c>
      <c r="AP351" t="s">
        <v>98</v>
      </c>
      <c r="AQ351" s="1" t="s">
        <v>80</v>
      </c>
      <c r="AR351" t="s">
        <v>126</v>
      </c>
      <c r="AS351" t="s">
        <v>100</v>
      </c>
      <c r="AT351" t="s">
        <v>101</v>
      </c>
      <c r="AU351" t="s">
        <v>102</v>
      </c>
      <c r="AV351" s="1"/>
      <c r="AW351" t="s">
        <v>102</v>
      </c>
    </row>
    <row r="352" spans="1:49" x14ac:dyDescent="0.25">
      <c r="A352" s="1">
        <v>351</v>
      </c>
      <c r="M352" t="s">
        <v>29</v>
      </c>
      <c r="P352" s="56">
        <f t="shared" si="90"/>
        <v>1</v>
      </c>
      <c r="Q352" s="5">
        <f t="shared" si="91"/>
        <v>3</v>
      </c>
      <c r="S352" s="56">
        <f t="shared" si="92"/>
        <v>0</v>
      </c>
      <c r="T352" s="56">
        <f t="shared" si="93"/>
        <v>0</v>
      </c>
      <c r="U352" s="56">
        <f t="shared" si="94"/>
        <v>0</v>
      </c>
      <c r="V352" s="90">
        <f t="shared" si="95"/>
        <v>0</v>
      </c>
      <c r="W352" s="90">
        <f t="shared" si="96"/>
        <v>0</v>
      </c>
      <c r="X352" s="90">
        <f t="shared" si="97"/>
        <v>0</v>
      </c>
      <c r="Y352" s="90">
        <f t="shared" si="98"/>
        <v>0</v>
      </c>
      <c r="Z352" s="90">
        <f t="shared" si="99"/>
        <v>0</v>
      </c>
      <c r="AA352" s="90">
        <f t="shared" si="100"/>
        <v>0</v>
      </c>
      <c r="AB352" s="90">
        <f t="shared" si="101"/>
        <v>0</v>
      </c>
      <c r="AC352" s="90">
        <f t="shared" si="102"/>
        <v>0</v>
      </c>
      <c r="AD352" s="90">
        <f t="shared" si="103"/>
        <v>1</v>
      </c>
      <c r="AE352" s="90">
        <f t="shared" si="104"/>
        <v>0</v>
      </c>
      <c r="AH352" s="56">
        <f t="shared" si="105"/>
        <v>1</v>
      </c>
      <c r="AI352" s="56">
        <f t="shared" si="106"/>
        <v>1</v>
      </c>
      <c r="AJ352" s="56" t="str">
        <f t="shared" si="107"/>
        <v>Correct</v>
      </c>
      <c r="AK352" t="s">
        <v>105</v>
      </c>
      <c r="AL352">
        <v>64</v>
      </c>
      <c r="AM352" t="s">
        <v>95</v>
      </c>
      <c r="AN352" t="s">
        <v>127</v>
      </c>
      <c r="AO352" t="s">
        <v>107</v>
      </c>
      <c r="AP352" t="s">
        <v>102</v>
      </c>
      <c r="AQ352" s="1" t="s">
        <v>80</v>
      </c>
      <c r="AR352" t="s">
        <v>126</v>
      </c>
      <c r="AS352" t="s">
        <v>153</v>
      </c>
      <c r="AT352" t="s">
        <v>101</v>
      </c>
      <c r="AU352" t="s">
        <v>102</v>
      </c>
      <c r="AV352" s="1"/>
      <c r="AW352" t="s">
        <v>102</v>
      </c>
    </row>
    <row r="353" spans="1:49" x14ac:dyDescent="0.25">
      <c r="A353" s="1">
        <v>352</v>
      </c>
      <c r="M353" t="s">
        <v>29</v>
      </c>
      <c r="N353" t="s">
        <v>30</v>
      </c>
      <c r="P353" s="56">
        <f t="shared" si="90"/>
        <v>2</v>
      </c>
      <c r="Q353" s="5">
        <f t="shared" si="91"/>
        <v>1.5</v>
      </c>
      <c r="S353" s="56">
        <f t="shared" si="92"/>
        <v>0</v>
      </c>
      <c r="T353" s="56">
        <f t="shared" si="93"/>
        <v>0</v>
      </c>
      <c r="U353" s="56">
        <f t="shared" si="94"/>
        <v>0</v>
      </c>
      <c r="V353" s="90">
        <f t="shared" si="95"/>
        <v>0</v>
      </c>
      <c r="W353" s="90">
        <f t="shared" si="96"/>
        <v>0</v>
      </c>
      <c r="X353" s="90">
        <f t="shared" si="97"/>
        <v>0</v>
      </c>
      <c r="Y353" s="90">
        <f t="shared" si="98"/>
        <v>0</v>
      </c>
      <c r="Z353" s="90">
        <f t="shared" si="99"/>
        <v>0</v>
      </c>
      <c r="AA353" s="90">
        <f t="shared" si="100"/>
        <v>0</v>
      </c>
      <c r="AB353" s="90">
        <f t="shared" si="101"/>
        <v>0</v>
      </c>
      <c r="AC353" s="90">
        <f t="shared" si="102"/>
        <v>0</v>
      </c>
      <c r="AD353" s="90">
        <f t="shared" si="103"/>
        <v>1</v>
      </c>
      <c r="AE353" s="90">
        <f t="shared" si="104"/>
        <v>1</v>
      </c>
      <c r="AH353" s="56">
        <f t="shared" si="105"/>
        <v>2</v>
      </c>
      <c r="AI353" s="56">
        <f t="shared" si="106"/>
        <v>2</v>
      </c>
      <c r="AJ353" s="56" t="str">
        <f t="shared" si="107"/>
        <v>Correct</v>
      </c>
      <c r="AK353" t="s">
        <v>105</v>
      </c>
      <c r="AL353">
        <v>47</v>
      </c>
      <c r="AM353" t="s">
        <v>95</v>
      </c>
      <c r="AN353" t="s">
        <v>131</v>
      </c>
      <c r="AO353" t="s">
        <v>97</v>
      </c>
      <c r="AP353" t="s">
        <v>98</v>
      </c>
      <c r="AQ353" s="1" t="s">
        <v>80</v>
      </c>
      <c r="AR353" t="s">
        <v>126</v>
      </c>
      <c r="AS353" t="s">
        <v>153</v>
      </c>
      <c r="AT353" t="s">
        <v>101</v>
      </c>
      <c r="AU353" t="s">
        <v>102</v>
      </c>
      <c r="AV353" s="1"/>
      <c r="AW353" t="s">
        <v>102</v>
      </c>
    </row>
    <row r="354" spans="1:49" x14ac:dyDescent="0.25">
      <c r="A354" s="1">
        <v>353</v>
      </c>
      <c r="D354" t="s">
        <v>21</v>
      </c>
      <c r="H354" t="s">
        <v>25</v>
      </c>
      <c r="M354" t="s">
        <v>29</v>
      </c>
      <c r="P354" s="56">
        <f t="shared" si="90"/>
        <v>3</v>
      </c>
      <c r="Q354" s="5">
        <f t="shared" si="91"/>
        <v>1</v>
      </c>
      <c r="S354" s="56">
        <f t="shared" si="92"/>
        <v>0</v>
      </c>
      <c r="T354" s="56">
        <f t="shared" si="93"/>
        <v>0</v>
      </c>
      <c r="U354" s="56">
        <f t="shared" si="94"/>
        <v>1</v>
      </c>
      <c r="V354" s="90">
        <f t="shared" si="95"/>
        <v>0</v>
      </c>
      <c r="W354" s="90">
        <f t="shared" si="96"/>
        <v>0</v>
      </c>
      <c r="X354" s="90">
        <f t="shared" si="97"/>
        <v>0</v>
      </c>
      <c r="Y354" s="90">
        <f t="shared" si="98"/>
        <v>1</v>
      </c>
      <c r="Z354" s="90">
        <f t="shared" si="99"/>
        <v>0</v>
      </c>
      <c r="AA354" s="90">
        <f t="shared" si="100"/>
        <v>0</v>
      </c>
      <c r="AB354" s="90">
        <f t="shared" si="101"/>
        <v>0</v>
      </c>
      <c r="AC354" s="90">
        <f t="shared" si="102"/>
        <v>0</v>
      </c>
      <c r="AD354" s="90">
        <f t="shared" si="103"/>
        <v>1</v>
      </c>
      <c r="AE354" s="90">
        <f t="shared" si="104"/>
        <v>0</v>
      </c>
      <c r="AH354" s="56">
        <f t="shared" si="105"/>
        <v>3</v>
      </c>
      <c r="AI354" s="56">
        <f t="shared" si="106"/>
        <v>3</v>
      </c>
      <c r="AJ354" s="56" t="str">
        <f t="shared" si="107"/>
        <v>Correct</v>
      </c>
      <c r="AK354" t="s">
        <v>94</v>
      </c>
      <c r="AL354">
        <v>52</v>
      </c>
      <c r="AM354" t="s">
        <v>115</v>
      </c>
      <c r="AN354" t="s">
        <v>334</v>
      </c>
      <c r="AO354" t="s">
        <v>107</v>
      </c>
      <c r="AP354" t="s">
        <v>98</v>
      </c>
      <c r="AQ354" s="1" t="s">
        <v>80</v>
      </c>
      <c r="AR354" t="s">
        <v>114</v>
      </c>
      <c r="AS354" t="s">
        <v>120</v>
      </c>
      <c r="AT354" t="s">
        <v>135</v>
      </c>
      <c r="AU354" t="s">
        <v>102</v>
      </c>
      <c r="AV354" s="1"/>
      <c r="AW354" t="s">
        <v>102</v>
      </c>
    </row>
    <row r="355" spans="1:49" x14ac:dyDescent="0.25">
      <c r="A355" s="1">
        <v>354</v>
      </c>
      <c r="C355" t="s">
        <v>20</v>
      </c>
      <c r="D355" t="s">
        <v>21</v>
      </c>
      <c r="K355" t="s">
        <v>27</v>
      </c>
      <c r="P355" s="56">
        <f t="shared" si="90"/>
        <v>3</v>
      </c>
      <c r="Q355" s="5">
        <f t="shared" si="91"/>
        <v>1</v>
      </c>
      <c r="S355" s="56">
        <f t="shared" si="92"/>
        <v>0</v>
      </c>
      <c r="T355" s="56">
        <f t="shared" si="93"/>
        <v>1</v>
      </c>
      <c r="U355" s="56">
        <f t="shared" si="94"/>
        <v>1</v>
      </c>
      <c r="V355" s="90">
        <f t="shared" si="95"/>
        <v>0</v>
      </c>
      <c r="W355" s="90">
        <f t="shared" si="96"/>
        <v>0</v>
      </c>
      <c r="X355" s="90">
        <f t="shared" si="97"/>
        <v>0</v>
      </c>
      <c r="Y355" s="90">
        <f t="shared" si="98"/>
        <v>0</v>
      </c>
      <c r="Z355" s="90">
        <f t="shared" si="99"/>
        <v>0</v>
      </c>
      <c r="AA355" s="90">
        <f t="shared" si="100"/>
        <v>0</v>
      </c>
      <c r="AB355" s="90">
        <f t="shared" si="101"/>
        <v>1</v>
      </c>
      <c r="AC355" s="90">
        <f t="shared" si="102"/>
        <v>0</v>
      </c>
      <c r="AD355" s="90">
        <f t="shared" si="103"/>
        <v>0</v>
      </c>
      <c r="AE355" s="90">
        <f t="shared" si="104"/>
        <v>0</v>
      </c>
      <c r="AH355" s="56">
        <f t="shared" si="105"/>
        <v>3</v>
      </c>
      <c r="AI355" s="56">
        <f t="shared" si="106"/>
        <v>3</v>
      </c>
      <c r="AJ355" s="56" t="str">
        <f t="shared" si="107"/>
        <v>Correct</v>
      </c>
      <c r="AK355" t="s">
        <v>94</v>
      </c>
      <c r="AL355">
        <v>54</v>
      </c>
      <c r="AM355" t="s">
        <v>121</v>
      </c>
      <c r="AN355" t="s">
        <v>180</v>
      </c>
      <c r="AO355" t="s">
        <v>107</v>
      </c>
      <c r="AP355" t="s">
        <v>98</v>
      </c>
      <c r="AQ355" s="1" t="s">
        <v>80</v>
      </c>
      <c r="AS355" t="s">
        <v>120</v>
      </c>
      <c r="AT355" t="s">
        <v>104</v>
      </c>
      <c r="AU355" t="s">
        <v>102</v>
      </c>
      <c r="AV355" s="1"/>
      <c r="AW355" t="s">
        <v>102</v>
      </c>
    </row>
    <row r="356" spans="1:49" x14ac:dyDescent="0.25">
      <c r="A356" s="1">
        <v>355</v>
      </c>
      <c r="B356" t="s">
        <v>19</v>
      </c>
      <c r="D356" t="s">
        <v>21</v>
      </c>
      <c r="P356" s="56">
        <f t="shared" si="90"/>
        <v>2</v>
      </c>
      <c r="Q356" s="5">
        <f t="shared" si="91"/>
        <v>1.5</v>
      </c>
      <c r="S356" s="56">
        <f t="shared" si="92"/>
        <v>1</v>
      </c>
      <c r="T356" s="56">
        <f t="shared" si="93"/>
        <v>0</v>
      </c>
      <c r="U356" s="56">
        <f t="shared" si="94"/>
        <v>1</v>
      </c>
      <c r="V356" s="90">
        <f t="shared" si="95"/>
        <v>0</v>
      </c>
      <c r="W356" s="90">
        <f t="shared" si="96"/>
        <v>0</v>
      </c>
      <c r="X356" s="90">
        <f t="shared" si="97"/>
        <v>0</v>
      </c>
      <c r="Y356" s="90">
        <f t="shared" si="98"/>
        <v>0</v>
      </c>
      <c r="Z356" s="90">
        <f t="shared" si="99"/>
        <v>0</v>
      </c>
      <c r="AA356" s="90">
        <f t="shared" si="100"/>
        <v>0</v>
      </c>
      <c r="AB356" s="90">
        <f t="shared" si="101"/>
        <v>0</v>
      </c>
      <c r="AC356" s="90">
        <f t="shared" si="102"/>
        <v>0</v>
      </c>
      <c r="AD356" s="90">
        <f t="shared" si="103"/>
        <v>0</v>
      </c>
      <c r="AE356" s="90">
        <f t="shared" si="104"/>
        <v>0</v>
      </c>
      <c r="AH356" s="56">
        <f t="shared" si="105"/>
        <v>2</v>
      </c>
      <c r="AI356" s="56">
        <f t="shared" si="106"/>
        <v>2</v>
      </c>
      <c r="AJ356" s="56" t="str">
        <f t="shared" si="107"/>
        <v>Correct</v>
      </c>
      <c r="AK356" t="s">
        <v>105</v>
      </c>
      <c r="AL356">
        <v>57</v>
      </c>
      <c r="AM356" t="s">
        <v>95</v>
      </c>
      <c r="AN356" t="s">
        <v>145</v>
      </c>
      <c r="AO356" t="s">
        <v>107</v>
      </c>
      <c r="AP356" t="s">
        <v>98</v>
      </c>
      <c r="AQ356" s="1" t="s">
        <v>80</v>
      </c>
      <c r="AR356" t="s">
        <v>126</v>
      </c>
      <c r="AS356" t="s">
        <v>100</v>
      </c>
      <c r="AT356" t="s">
        <v>104</v>
      </c>
      <c r="AU356" t="s">
        <v>102</v>
      </c>
      <c r="AV356" s="1"/>
      <c r="AW356" t="s">
        <v>102</v>
      </c>
    </row>
    <row r="357" spans="1:49" x14ac:dyDescent="0.25">
      <c r="A357" s="1">
        <v>356</v>
      </c>
      <c r="G357" t="s">
        <v>24</v>
      </c>
      <c r="I357" t="s">
        <v>267</v>
      </c>
      <c r="P357" s="56">
        <f t="shared" si="90"/>
        <v>2</v>
      </c>
      <c r="Q357" s="5">
        <f t="shared" si="91"/>
        <v>1.5</v>
      </c>
      <c r="S357" s="56">
        <f t="shared" si="92"/>
        <v>0</v>
      </c>
      <c r="T357" s="56">
        <f t="shared" si="93"/>
        <v>0</v>
      </c>
      <c r="U357" s="56">
        <f t="shared" si="94"/>
        <v>0</v>
      </c>
      <c r="V357" s="90">
        <f t="shared" si="95"/>
        <v>0</v>
      </c>
      <c r="W357" s="90">
        <f t="shared" si="96"/>
        <v>0</v>
      </c>
      <c r="X357" s="90">
        <f t="shared" si="97"/>
        <v>1</v>
      </c>
      <c r="Y357" s="90">
        <f t="shared" si="98"/>
        <v>0</v>
      </c>
      <c r="Z357" s="90">
        <f t="shared" si="99"/>
        <v>1</v>
      </c>
      <c r="AA357" s="90">
        <f t="shared" si="100"/>
        <v>0</v>
      </c>
      <c r="AB357" s="90">
        <f t="shared" si="101"/>
        <v>0</v>
      </c>
      <c r="AC357" s="90">
        <f t="shared" si="102"/>
        <v>0</v>
      </c>
      <c r="AD357" s="90">
        <f t="shared" si="103"/>
        <v>0</v>
      </c>
      <c r="AE357" s="90">
        <f t="shared" si="104"/>
        <v>0</v>
      </c>
      <c r="AH357" s="56">
        <f t="shared" si="105"/>
        <v>2</v>
      </c>
      <c r="AI357" s="56">
        <f t="shared" si="106"/>
        <v>2</v>
      </c>
      <c r="AJ357" s="56" t="str">
        <f t="shared" si="107"/>
        <v>Correct</v>
      </c>
      <c r="AK357" t="s">
        <v>94</v>
      </c>
      <c r="AL357">
        <v>52</v>
      </c>
      <c r="AM357" t="s">
        <v>121</v>
      </c>
      <c r="AN357" t="s">
        <v>200</v>
      </c>
      <c r="AO357" t="s">
        <v>107</v>
      </c>
      <c r="AP357" t="s">
        <v>98</v>
      </c>
      <c r="AQ357" s="1" t="s">
        <v>80</v>
      </c>
      <c r="AR357" t="s">
        <v>126</v>
      </c>
      <c r="AS357" t="s">
        <v>110</v>
      </c>
      <c r="AT357" t="s">
        <v>101</v>
      </c>
      <c r="AU357" t="s">
        <v>102</v>
      </c>
      <c r="AV357" s="1"/>
      <c r="AW357" t="s">
        <v>102</v>
      </c>
    </row>
    <row r="358" spans="1:49" x14ac:dyDescent="0.25">
      <c r="A358" s="1">
        <v>357</v>
      </c>
      <c r="B358" t="s">
        <v>19</v>
      </c>
      <c r="G358" t="s">
        <v>24</v>
      </c>
      <c r="J358" t="s">
        <v>26</v>
      </c>
      <c r="P358" s="56">
        <f t="shared" si="90"/>
        <v>3</v>
      </c>
      <c r="Q358" s="5">
        <f t="shared" si="91"/>
        <v>1</v>
      </c>
      <c r="S358" s="56">
        <f t="shared" si="92"/>
        <v>1</v>
      </c>
      <c r="T358" s="56">
        <f t="shared" si="93"/>
        <v>0</v>
      </c>
      <c r="U358" s="56">
        <f t="shared" si="94"/>
        <v>0</v>
      </c>
      <c r="V358" s="90">
        <f t="shared" si="95"/>
        <v>0</v>
      </c>
      <c r="W358" s="90">
        <f t="shared" si="96"/>
        <v>0</v>
      </c>
      <c r="X358" s="90">
        <f t="shared" si="97"/>
        <v>1</v>
      </c>
      <c r="Y358" s="90">
        <f t="shared" si="98"/>
        <v>0</v>
      </c>
      <c r="Z358" s="90">
        <f t="shared" si="99"/>
        <v>0</v>
      </c>
      <c r="AA358" s="90">
        <f t="shared" si="100"/>
        <v>1</v>
      </c>
      <c r="AB358" s="90">
        <f t="shared" si="101"/>
        <v>0</v>
      </c>
      <c r="AC358" s="90">
        <f t="shared" si="102"/>
        <v>0</v>
      </c>
      <c r="AD358" s="90">
        <f t="shared" si="103"/>
        <v>0</v>
      </c>
      <c r="AE358" s="90">
        <f t="shared" si="104"/>
        <v>0</v>
      </c>
      <c r="AH358" s="56">
        <f t="shared" si="105"/>
        <v>3</v>
      </c>
      <c r="AI358" s="56">
        <f t="shared" si="106"/>
        <v>3</v>
      </c>
      <c r="AJ358" s="56" t="str">
        <f t="shared" si="107"/>
        <v>Correct</v>
      </c>
      <c r="AK358" t="s">
        <v>94</v>
      </c>
      <c r="AL358">
        <v>42</v>
      </c>
      <c r="AM358" t="s">
        <v>95</v>
      </c>
      <c r="AN358" t="s">
        <v>127</v>
      </c>
      <c r="AO358" t="s">
        <v>97</v>
      </c>
      <c r="AP358" t="s">
        <v>98</v>
      </c>
      <c r="AQ358" s="1" t="s">
        <v>80</v>
      </c>
      <c r="AR358" t="s">
        <v>126</v>
      </c>
      <c r="AS358" t="s">
        <v>153</v>
      </c>
      <c r="AT358" t="s">
        <v>101</v>
      </c>
      <c r="AU358" t="s">
        <v>102</v>
      </c>
      <c r="AV358" s="1"/>
      <c r="AW358" t="s">
        <v>102</v>
      </c>
    </row>
    <row r="359" spans="1:49" x14ac:dyDescent="0.25">
      <c r="A359" s="1">
        <v>358</v>
      </c>
      <c r="D359" t="s">
        <v>21</v>
      </c>
      <c r="P359" s="56">
        <f t="shared" si="90"/>
        <v>1</v>
      </c>
      <c r="Q359" s="5">
        <f t="shared" si="91"/>
        <v>3</v>
      </c>
      <c r="S359" s="56">
        <f t="shared" si="92"/>
        <v>0</v>
      </c>
      <c r="T359" s="56">
        <f t="shared" si="93"/>
        <v>0</v>
      </c>
      <c r="U359" s="56">
        <f t="shared" si="94"/>
        <v>1</v>
      </c>
      <c r="V359" s="90">
        <f t="shared" si="95"/>
        <v>0</v>
      </c>
      <c r="W359" s="90">
        <f t="shared" si="96"/>
        <v>0</v>
      </c>
      <c r="X359" s="90">
        <f t="shared" si="97"/>
        <v>0</v>
      </c>
      <c r="Y359" s="90">
        <f t="shared" si="98"/>
        <v>0</v>
      </c>
      <c r="Z359" s="90">
        <f t="shared" si="99"/>
        <v>0</v>
      </c>
      <c r="AA359" s="90">
        <f t="shared" si="100"/>
        <v>0</v>
      </c>
      <c r="AB359" s="90">
        <f t="shared" si="101"/>
        <v>0</v>
      </c>
      <c r="AC359" s="90">
        <f t="shared" si="102"/>
        <v>0</v>
      </c>
      <c r="AD359" s="90">
        <f t="shared" si="103"/>
        <v>0</v>
      </c>
      <c r="AE359" s="90">
        <f t="shared" si="104"/>
        <v>0</v>
      </c>
      <c r="AH359" s="56">
        <f t="shared" si="105"/>
        <v>1</v>
      </c>
      <c r="AI359" s="56">
        <f t="shared" si="106"/>
        <v>1</v>
      </c>
      <c r="AJ359" s="56" t="str">
        <f t="shared" si="107"/>
        <v>Correct</v>
      </c>
      <c r="AK359" t="s">
        <v>105</v>
      </c>
      <c r="AL359">
        <v>63</v>
      </c>
      <c r="AM359" t="s">
        <v>95</v>
      </c>
      <c r="AN359" t="s">
        <v>220</v>
      </c>
      <c r="AO359" t="s">
        <v>107</v>
      </c>
      <c r="AP359" t="s">
        <v>98</v>
      </c>
      <c r="AQ359" s="1" t="s">
        <v>80</v>
      </c>
      <c r="AR359" t="s">
        <v>126</v>
      </c>
      <c r="AS359" t="s">
        <v>100</v>
      </c>
      <c r="AT359" t="s">
        <v>101</v>
      </c>
      <c r="AU359" t="s">
        <v>102</v>
      </c>
      <c r="AV359" s="1"/>
      <c r="AW359" t="s">
        <v>102</v>
      </c>
    </row>
    <row r="360" spans="1:49" x14ac:dyDescent="0.25">
      <c r="A360" s="1">
        <v>359</v>
      </c>
      <c r="I360" t="s">
        <v>267</v>
      </c>
      <c r="P360" s="56">
        <f t="shared" si="90"/>
        <v>1</v>
      </c>
      <c r="Q360" s="5">
        <f t="shared" si="91"/>
        <v>3</v>
      </c>
      <c r="S360" s="56">
        <f t="shared" si="92"/>
        <v>0</v>
      </c>
      <c r="T360" s="56">
        <f t="shared" si="93"/>
        <v>0</v>
      </c>
      <c r="U360" s="56">
        <f t="shared" si="94"/>
        <v>0</v>
      </c>
      <c r="V360" s="90">
        <f t="shared" si="95"/>
        <v>0</v>
      </c>
      <c r="W360" s="90">
        <f t="shared" si="96"/>
        <v>0</v>
      </c>
      <c r="X360" s="90">
        <f t="shared" si="97"/>
        <v>0</v>
      </c>
      <c r="Y360" s="90">
        <f t="shared" si="98"/>
        <v>0</v>
      </c>
      <c r="Z360" s="90">
        <f t="shared" si="99"/>
        <v>1</v>
      </c>
      <c r="AA360" s="90">
        <f t="shared" si="100"/>
        <v>0</v>
      </c>
      <c r="AB360" s="90">
        <f t="shared" si="101"/>
        <v>0</v>
      </c>
      <c r="AC360" s="90">
        <f t="shared" si="102"/>
        <v>0</v>
      </c>
      <c r="AD360" s="90">
        <f t="shared" si="103"/>
        <v>0</v>
      </c>
      <c r="AE360" s="90">
        <f t="shared" si="104"/>
        <v>0</v>
      </c>
      <c r="AH360" s="56">
        <f t="shared" si="105"/>
        <v>1</v>
      </c>
      <c r="AI360" s="56">
        <f t="shared" si="106"/>
        <v>1</v>
      </c>
      <c r="AJ360" s="56" t="str">
        <f t="shared" si="107"/>
        <v>Correct</v>
      </c>
      <c r="AK360" t="s">
        <v>94</v>
      </c>
      <c r="AL360">
        <v>32</v>
      </c>
      <c r="AM360" t="s">
        <v>95</v>
      </c>
      <c r="AN360" t="s">
        <v>117</v>
      </c>
      <c r="AO360" s="1" t="s">
        <v>346</v>
      </c>
      <c r="AP360" t="s">
        <v>102</v>
      </c>
      <c r="AQ360" s="1" t="s">
        <v>80</v>
      </c>
      <c r="AR360" t="s">
        <v>126</v>
      </c>
      <c r="AS360" t="s">
        <v>110</v>
      </c>
      <c r="AT360" t="s">
        <v>136</v>
      </c>
      <c r="AU360" t="s">
        <v>102</v>
      </c>
      <c r="AV360" s="1" t="s">
        <v>90</v>
      </c>
      <c r="AW360" t="s">
        <v>102</v>
      </c>
    </row>
    <row r="361" spans="1:49" x14ac:dyDescent="0.25">
      <c r="A361" s="1">
        <v>360</v>
      </c>
      <c r="C361" t="s">
        <v>20</v>
      </c>
      <c r="D361" t="s">
        <v>21</v>
      </c>
      <c r="M361" t="s">
        <v>29</v>
      </c>
      <c r="P361" s="56">
        <f t="shared" si="90"/>
        <v>3</v>
      </c>
      <c r="Q361" s="5">
        <f t="shared" si="91"/>
        <v>1</v>
      </c>
      <c r="S361" s="56">
        <f t="shared" si="92"/>
        <v>0</v>
      </c>
      <c r="T361" s="56">
        <f t="shared" si="93"/>
        <v>1</v>
      </c>
      <c r="U361" s="56">
        <f t="shared" si="94"/>
        <v>1</v>
      </c>
      <c r="V361" s="90">
        <f t="shared" si="95"/>
        <v>0</v>
      </c>
      <c r="W361" s="90">
        <f t="shared" si="96"/>
        <v>0</v>
      </c>
      <c r="X361" s="90">
        <f t="shared" si="97"/>
        <v>0</v>
      </c>
      <c r="Y361" s="90">
        <f t="shared" si="98"/>
        <v>0</v>
      </c>
      <c r="Z361" s="90">
        <f t="shared" si="99"/>
        <v>0</v>
      </c>
      <c r="AA361" s="90">
        <f t="shared" si="100"/>
        <v>0</v>
      </c>
      <c r="AB361" s="90">
        <f t="shared" si="101"/>
        <v>0</v>
      </c>
      <c r="AC361" s="90">
        <f t="shared" si="102"/>
        <v>0</v>
      </c>
      <c r="AD361" s="90">
        <f t="shared" si="103"/>
        <v>1</v>
      </c>
      <c r="AE361" s="90">
        <f t="shared" si="104"/>
        <v>0</v>
      </c>
      <c r="AH361" s="56">
        <f t="shared" si="105"/>
        <v>3</v>
      </c>
      <c r="AI361" s="56">
        <f t="shared" si="106"/>
        <v>3</v>
      </c>
      <c r="AJ361" s="56" t="str">
        <f t="shared" si="107"/>
        <v>Correct</v>
      </c>
      <c r="AK361" t="s">
        <v>105</v>
      </c>
      <c r="AL361">
        <v>64</v>
      </c>
      <c r="AM361" t="s">
        <v>121</v>
      </c>
      <c r="AN361" t="s">
        <v>181</v>
      </c>
      <c r="AO361" t="s">
        <v>107</v>
      </c>
      <c r="AP361" t="s">
        <v>98</v>
      </c>
      <c r="AQ361" s="1" t="s">
        <v>80</v>
      </c>
      <c r="AR361" t="s">
        <v>126</v>
      </c>
      <c r="AS361" t="s">
        <v>120</v>
      </c>
      <c r="AT361" t="s">
        <v>101</v>
      </c>
      <c r="AU361" t="s">
        <v>102</v>
      </c>
      <c r="AV361" s="1" t="s">
        <v>92</v>
      </c>
      <c r="AW361" t="s">
        <v>102</v>
      </c>
    </row>
    <row r="362" spans="1:49" x14ac:dyDescent="0.25">
      <c r="A362" s="1">
        <v>361</v>
      </c>
      <c r="J362" t="s">
        <v>26</v>
      </c>
      <c r="K362" t="s">
        <v>27</v>
      </c>
      <c r="L362" t="s">
        <v>28</v>
      </c>
      <c r="P362" s="56">
        <f t="shared" si="90"/>
        <v>3</v>
      </c>
      <c r="Q362" s="5">
        <f t="shared" si="91"/>
        <v>1</v>
      </c>
      <c r="S362" s="56">
        <f t="shared" si="92"/>
        <v>0</v>
      </c>
      <c r="T362" s="56">
        <f t="shared" si="93"/>
        <v>0</v>
      </c>
      <c r="U362" s="56">
        <f t="shared" si="94"/>
        <v>0</v>
      </c>
      <c r="V362" s="90">
        <f t="shared" si="95"/>
        <v>0</v>
      </c>
      <c r="W362" s="90">
        <f t="shared" si="96"/>
        <v>0</v>
      </c>
      <c r="X362" s="90">
        <f t="shared" si="97"/>
        <v>0</v>
      </c>
      <c r="Y362" s="90">
        <f t="shared" si="98"/>
        <v>0</v>
      </c>
      <c r="Z362" s="90">
        <f t="shared" si="99"/>
        <v>0</v>
      </c>
      <c r="AA362" s="90">
        <f t="shared" si="100"/>
        <v>1</v>
      </c>
      <c r="AB362" s="90">
        <f t="shared" si="101"/>
        <v>1</v>
      </c>
      <c r="AC362" s="90">
        <f t="shared" si="102"/>
        <v>1</v>
      </c>
      <c r="AD362" s="90">
        <f t="shared" si="103"/>
        <v>0</v>
      </c>
      <c r="AE362" s="90">
        <f t="shared" si="104"/>
        <v>0</v>
      </c>
      <c r="AH362" s="56">
        <f t="shared" si="105"/>
        <v>3</v>
      </c>
      <c r="AI362" s="56">
        <f t="shared" si="106"/>
        <v>3</v>
      </c>
      <c r="AJ362" s="56" t="str">
        <f t="shared" si="107"/>
        <v>Correct</v>
      </c>
      <c r="AK362" t="s">
        <v>94</v>
      </c>
      <c r="AL362">
        <v>29</v>
      </c>
      <c r="AM362" t="s">
        <v>95</v>
      </c>
      <c r="AN362" t="s">
        <v>138</v>
      </c>
      <c r="AO362" t="s">
        <v>107</v>
      </c>
      <c r="AP362" t="s">
        <v>98</v>
      </c>
      <c r="AQ362" s="1" t="s">
        <v>80</v>
      </c>
      <c r="AR362" t="s">
        <v>109</v>
      </c>
      <c r="AS362" t="s">
        <v>110</v>
      </c>
      <c r="AT362" t="s">
        <v>101</v>
      </c>
      <c r="AU362" t="s">
        <v>102</v>
      </c>
      <c r="AV362" s="1" t="s">
        <v>90</v>
      </c>
      <c r="AW362" t="s">
        <v>102</v>
      </c>
    </row>
    <row r="363" spans="1:49" x14ac:dyDescent="0.25">
      <c r="A363" s="1">
        <v>362</v>
      </c>
      <c r="M363" t="s">
        <v>29</v>
      </c>
      <c r="P363" s="56">
        <f t="shared" si="90"/>
        <v>1</v>
      </c>
      <c r="Q363" s="5">
        <f t="shared" si="91"/>
        <v>3</v>
      </c>
      <c r="S363" s="56">
        <f t="shared" si="92"/>
        <v>0</v>
      </c>
      <c r="T363" s="56">
        <f t="shared" si="93"/>
        <v>0</v>
      </c>
      <c r="U363" s="56">
        <f t="shared" si="94"/>
        <v>0</v>
      </c>
      <c r="V363" s="90">
        <f t="shared" si="95"/>
        <v>0</v>
      </c>
      <c r="W363" s="90">
        <f t="shared" si="96"/>
        <v>0</v>
      </c>
      <c r="X363" s="90">
        <f t="shared" si="97"/>
        <v>0</v>
      </c>
      <c r="Y363" s="90">
        <f t="shared" si="98"/>
        <v>0</v>
      </c>
      <c r="Z363" s="90">
        <f t="shared" si="99"/>
        <v>0</v>
      </c>
      <c r="AA363" s="90">
        <f t="shared" si="100"/>
        <v>0</v>
      </c>
      <c r="AB363" s="90">
        <f t="shared" si="101"/>
        <v>0</v>
      </c>
      <c r="AC363" s="90">
        <f t="shared" si="102"/>
        <v>0</v>
      </c>
      <c r="AD363" s="90">
        <f t="shared" si="103"/>
        <v>1</v>
      </c>
      <c r="AE363" s="90">
        <f t="shared" si="104"/>
        <v>0</v>
      </c>
      <c r="AH363" s="56">
        <f t="shared" si="105"/>
        <v>1</v>
      </c>
      <c r="AI363" s="56">
        <f t="shared" si="106"/>
        <v>1</v>
      </c>
      <c r="AJ363" s="56" t="str">
        <f t="shared" si="107"/>
        <v>Correct</v>
      </c>
      <c r="AK363" t="s">
        <v>94</v>
      </c>
      <c r="AL363">
        <v>64</v>
      </c>
      <c r="AM363" t="s">
        <v>121</v>
      </c>
      <c r="AN363" t="s">
        <v>181</v>
      </c>
      <c r="AO363" t="s">
        <v>107</v>
      </c>
      <c r="AP363" t="s">
        <v>98</v>
      </c>
      <c r="AQ363" s="1" t="s">
        <v>80</v>
      </c>
      <c r="AR363" t="s">
        <v>99</v>
      </c>
      <c r="AS363" t="s">
        <v>103</v>
      </c>
      <c r="AU363" t="s">
        <v>102</v>
      </c>
      <c r="AV363" s="1" t="s">
        <v>92</v>
      </c>
      <c r="AW363" t="s">
        <v>98</v>
      </c>
    </row>
    <row r="364" spans="1:49" x14ac:dyDescent="0.25">
      <c r="A364" s="1">
        <v>363</v>
      </c>
      <c r="D364" t="s">
        <v>21</v>
      </c>
      <c r="P364" s="56">
        <f t="shared" si="90"/>
        <v>1</v>
      </c>
      <c r="Q364" s="5">
        <f t="shared" si="91"/>
        <v>3</v>
      </c>
      <c r="S364" s="56">
        <f t="shared" si="92"/>
        <v>0</v>
      </c>
      <c r="T364" s="56">
        <f t="shared" si="93"/>
        <v>0</v>
      </c>
      <c r="U364" s="56">
        <f t="shared" si="94"/>
        <v>1</v>
      </c>
      <c r="V364" s="90">
        <f t="shared" si="95"/>
        <v>0</v>
      </c>
      <c r="W364" s="90">
        <f t="shared" si="96"/>
        <v>0</v>
      </c>
      <c r="X364" s="90">
        <f t="shared" si="97"/>
        <v>0</v>
      </c>
      <c r="Y364" s="90">
        <f t="shared" si="98"/>
        <v>0</v>
      </c>
      <c r="Z364" s="90">
        <f t="shared" si="99"/>
        <v>0</v>
      </c>
      <c r="AA364" s="90">
        <f t="shared" si="100"/>
        <v>0</v>
      </c>
      <c r="AB364" s="90">
        <f t="shared" si="101"/>
        <v>0</v>
      </c>
      <c r="AC364" s="90">
        <f t="shared" si="102"/>
        <v>0</v>
      </c>
      <c r="AD364" s="90">
        <f t="shared" si="103"/>
        <v>0</v>
      </c>
      <c r="AE364" s="90">
        <f t="shared" si="104"/>
        <v>0</v>
      </c>
      <c r="AH364" s="56">
        <f t="shared" si="105"/>
        <v>1</v>
      </c>
      <c r="AI364" s="56">
        <f t="shared" si="106"/>
        <v>1</v>
      </c>
      <c r="AJ364" s="56" t="str">
        <f t="shared" si="107"/>
        <v>Correct</v>
      </c>
      <c r="AK364" t="s">
        <v>94</v>
      </c>
      <c r="AL364">
        <v>24</v>
      </c>
      <c r="AM364" t="s">
        <v>95</v>
      </c>
      <c r="AN364" t="s">
        <v>130</v>
      </c>
      <c r="AO364" t="s">
        <v>107</v>
      </c>
      <c r="AQ364" s="1" t="s">
        <v>365</v>
      </c>
      <c r="AS364" t="s">
        <v>110</v>
      </c>
      <c r="AT364" t="s">
        <v>136</v>
      </c>
      <c r="AU364" t="s">
        <v>102</v>
      </c>
      <c r="AV364" s="1"/>
      <c r="AW364" t="s">
        <v>102</v>
      </c>
    </row>
    <row r="365" spans="1:49" x14ac:dyDescent="0.25">
      <c r="A365" s="1">
        <v>364</v>
      </c>
      <c r="C365" t="s">
        <v>20</v>
      </c>
      <c r="D365" t="s">
        <v>21</v>
      </c>
      <c r="E365" t="s">
        <v>22</v>
      </c>
      <c r="P365" s="56">
        <f t="shared" si="90"/>
        <v>3</v>
      </c>
      <c r="Q365" s="5">
        <f t="shared" si="91"/>
        <v>1</v>
      </c>
      <c r="S365" s="56">
        <f t="shared" si="92"/>
        <v>0</v>
      </c>
      <c r="T365" s="56">
        <f t="shared" si="93"/>
        <v>1</v>
      </c>
      <c r="U365" s="56">
        <f t="shared" si="94"/>
        <v>1</v>
      </c>
      <c r="V365" s="90">
        <f t="shared" si="95"/>
        <v>1</v>
      </c>
      <c r="W365" s="90">
        <f t="shared" si="96"/>
        <v>0</v>
      </c>
      <c r="X365" s="90">
        <f t="shared" si="97"/>
        <v>0</v>
      </c>
      <c r="Y365" s="90">
        <f t="shared" si="98"/>
        <v>0</v>
      </c>
      <c r="Z365" s="90">
        <f t="shared" si="99"/>
        <v>0</v>
      </c>
      <c r="AA365" s="90">
        <f t="shared" si="100"/>
        <v>0</v>
      </c>
      <c r="AB365" s="90">
        <f t="shared" si="101"/>
        <v>0</v>
      </c>
      <c r="AC365" s="90">
        <f t="shared" si="102"/>
        <v>0</v>
      </c>
      <c r="AD365" s="90">
        <f t="shared" si="103"/>
        <v>0</v>
      </c>
      <c r="AE365" s="90">
        <f t="shared" si="104"/>
        <v>0</v>
      </c>
      <c r="AH365" s="56">
        <f t="shared" si="105"/>
        <v>3</v>
      </c>
      <c r="AI365" s="56">
        <f t="shared" si="106"/>
        <v>3</v>
      </c>
      <c r="AJ365" s="56" t="str">
        <f t="shared" si="107"/>
        <v>Correct</v>
      </c>
      <c r="AK365" t="s">
        <v>94</v>
      </c>
      <c r="AL365">
        <v>63</v>
      </c>
      <c r="AM365" t="s">
        <v>121</v>
      </c>
      <c r="AN365" t="s">
        <v>181</v>
      </c>
      <c r="AO365" t="s">
        <v>107</v>
      </c>
      <c r="AP365" t="s">
        <v>98</v>
      </c>
      <c r="AQ365" s="1" t="s">
        <v>80</v>
      </c>
      <c r="AR365" t="s">
        <v>108</v>
      </c>
      <c r="AS365" t="s">
        <v>120</v>
      </c>
      <c r="AT365" t="s">
        <v>101</v>
      </c>
      <c r="AU365" t="s">
        <v>102</v>
      </c>
      <c r="AV365" s="1" t="s">
        <v>92</v>
      </c>
      <c r="AW365" t="s">
        <v>102</v>
      </c>
    </row>
    <row r="366" spans="1:49" x14ac:dyDescent="0.25">
      <c r="A366" s="1">
        <v>365</v>
      </c>
      <c r="D366" t="s">
        <v>21</v>
      </c>
      <c r="N366" t="s">
        <v>30</v>
      </c>
      <c r="P366" s="56">
        <f t="shared" si="90"/>
        <v>2</v>
      </c>
      <c r="Q366" s="5">
        <f t="shared" si="91"/>
        <v>1.5</v>
      </c>
      <c r="S366" s="56">
        <f t="shared" si="92"/>
        <v>0</v>
      </c>
      <c r="T366" s="56">
        <f t="shared" si="93"/>
        <v>0</v>
      </c>
      <c r="U366" s="56">
        <f t="shared" si="94"/>
        <v>1</v>
      </c>
      <c r="V366" s="90">
        <f t="shared" si="95"/>
        <v>0</v>
      </c>
      <c r="W366" s="90">
        <f t="shared" si="96"/>
        <v>0</v>
      </c>
      <c r="X366" s="90">
        <f t="shared" si="97"/>
        <v>0</v>
      </c>
      <c r="Y366" s="90">
        <f t="shared" si="98"/>
        <v>0</v>
      </c>
      <c r="Z366" s="90">
        <f t="shared" si="99"/>
        <v>0</v>
      </c>
      <c r="AA366" s="90">
        <f t="shared" si="100"/>
        <v>0</v>
      </c>
      <c r="AB366" s="90">
        <f t="shared" si="101"/>
        <v>0</v>
      </c>
      <c r="AC366" s="90">
        <f t="shared" si="102"/>
        <v>0</v>
      </c>
      <c r="AD366" s="90">
        <f t="shared" si="103"/>
        <v>0</v>
      </c>
      <c r="AE366" s="90">
        <f t="shared" si="104"/>
        <v>1</v>
      </c>
      <c r="AH366" s="56">
        <f t="shared" si="105"/>
        <v>2</v>
      </c>
      <c r="AI366" s="56">
        <f t="shared" si="106"/>
        <v>2</v>
      </c>
      <c r="AJ366" s="56" t="str">
        <f t="shared" si="107"/>
        <v>Correct</v>
      </c>
      <c r="AK366" t="s">
        <v>105</v>
      </c>
      <c r="AL366">
        <v>64</v>
      </c>
      <c r="AM366" t="s">
        <v>95</v>
      </c>
      <c r="AN366" t="s">
        <v>221</v>
      </c>
      <c r="AP366" t="s">
        <v>98</v>
      </c>
      <c r="AQ366" s="1" t="s">
        <v>365</v>
      </c>
      <c r="AR366" t="s">
        <v>126</v>
      </c>
      <c r="AS366" t="s">
        <v>100</v>
      </c>
      <c r="AT366" t="s">
        <v>104</v>
      </c>
      <c r="AU366" t="s">
        <v>102</v>
      </c>
      <c r="AV366" s="1"/>
      <c r="AW366" t="s">
        <v>102</v>
      </c>
    </row>
    <row r="367" spans="1:49" x14ac:dyDescent="0.25">
      <c r="A367" s="1">
        <v>366</v>
      </c>
      <c r="C367" t="s">
        <v>20</v>
      </c>
      <c r="D367" t="s">
        <v>21</v>
      </c>
      <c r="J367" t="s">
        <v>26</v>
      </c>
      <c r="P367" s="56">
        <f t="shared" si="90"/>
        <v>3</v>
      </c>
      <c r="Q367" s="5">
        <f t="shared" si="91"/>
        <v>1</v>
      </c>
      <c r="S367" s="56">
        <f t="shared" si="92"/>
        <v>0</v>
      </c>
      <c r="T367" s="56">
        <f t="shared" si="93"/>
        <v>1</v>
      </c>
      <c r="U367" s="56">
        <f t="shared" si="94"/>
        <v>1</v>
      </c>
      <c r="V367" s="90">
        <f t="shared" si="95"/>
        <v>0</v>
      </c>
      <c r="W367" s="90">
        <f t="shared" si="96"/>
        <v>0</v>
      </c>
      <c r="X367" s="90">
        <f t="shared" si="97"/>
        <v>0</v>
      </c>
      <c r="Y367" s="90">
        <f t="shared" si="98"/>
        <v>0</v>
      </c>
      <c r="Z367" s="90">
        <f t="shared" si="99"/>
        <v>0</v>
      </c>
      <c r="AA367" s="90">
        <f t="shared" si="100"/>
        <v>1</v>
      </c>
      <c r="AB367" s="90">
        <f t="shared" si="101"/>
        <v>0</v>
      </c>
      <c r="AC367" s="90">
        <f t="shared" si="102"/>
        <v>0</v>
      </c>
      <c r="AD367" s="90">
        <f t="shared" si="103"/>
        <v>0</v>
      </c>
      <c r="AE367" s="90">
        <f t="shared" si="104"/>
        <v>0</v>
      </c>
      <c r="AH367" s="56">
        <f t="shared" si="105"/>
        <v>3</v>
      </c>
      <c r="AI367" s="56">
        <f t="shared" si="106"/>
        <v>3</v>
      </c>
      <c r="AJ367" s="56" t="str">
        <f t="shared" si="107"/>
        <v>Correct</v>
      </c>
      <c r="AK367" t="s">
        <v>105</v>
      </c>
      <c r="AL367">
        <v>70</v>
      </c>
      <c r="AM367" t="s">
        <v>95</v>
      </c>
      <c r="AN367" t="s">
        <v>222</v>
      </c>
      <c r="AO367" t="s">
        <v>107</v>
      </c>
      <c r="AQ367" s="1" t="s">
        <v>80</v>
      </c>
      <c r="AR367" t="s">
        <v>126</v>
      </c>
      <c r="AS367" t="s">
        <v>100</v>
      </c>
      <c r="AT367" t="s">
        <v>104</v>
      </c>
      <c r="AU367" t="s">
        <v>102</v>
      </c>
      <c r="AV367" s="1"/>
      <c r="AW367" t="s">
        <v>102</v>
      </c>
    </row>
    <row r="368" spans="1:49" x14ac:dyDescent="0.25">
      <c r="A368" s="1">
        <v>367</v>
      </c>
      <c r="C368" t="s">
        <v>20</v>
      </c>
      <c r="J368" t="s">
        <v>26</v>
      </c>
      <c r="N368" t="s">
        <v>30</v>
      </c>
      <c r="P368" s="56">
        <f t="shared" si="90"/>
        <v>3</v>
      </c>
      <c r="Q368" s="5">
        <f t="shared" si="91"/>
        <v>1</v>
      </c>
      <c r="S368" s="56">
        <f t="shared" si="92"/>
        <v>0</v>
      </c>
      <c r="T368" s="56">
        <f t="shared" si="93"/>
        <v>1</v>
      </c>
      <c r="U368" s="56">
        <f t="shared" si="94"/>
        <v>0</v>
      </c>
      <c r="V368" s="90">
        <f t="shared" si="95"/>
        <v>0</v>
      </c>
      <c r="W368" s="90">
        <f t="shared" si="96"/>
        <v>0</v>
      </c>
      <c r="X368" s="90">
        <f t="shared" si="97"/>
        <v>0</v>
      </c>
      <c r="Y368" s="90">
        <f t="shared" si="98"/>
        <v>0</v>
      </c>
      <c r="Z368" s="90">
        <f t="shared" si="99"/>
        <v>0</v>
      </c>
      <c r="AA368" s="90">
        <f t="shared" si="100"/>
        <v>1</v>
      </c>
      <c r="AB368" s="90">
        <f t="shared" si="101"/>
        <v>0</v>
      </c>
      <c r="AC368" s="90">
        <f t="shared" si="102"/>
        <v>0</v>
      </c>
      <c r="AD368" s="90">
        <f t="shared" si="103"/>
        <v>0</v>
      </c>
      <c r="AE368" s="90">
        <f t="shared" si="104"/>
        <v>1</v>
      </c>
      <c r="AH368" s="56">
        <f t="shared" si="105"/>
        <v>3</v>
      </c>
      <c r="AI368" s="56">
        <f t="shared" si="106"/>
        <v>3</v>
      </c>
      <c r="AJ368" s="56" t="str">
        <f t="shared" si="107"/>
        <v>Correct</v>
      </c>
      <c r="AK368" t="s">
        <v>94</v>
      </c>
      <c r="AL368">
        <v>72</v>
      </c>
      <c r="AM368" t="s">
        <v>95</v>
      </c>
      <c r="AN368" t="s">
        <v>186</v>
      </c>
      <c r="AO368" t="s">
        <v>97</v>
      </c>
      <c r="AP368" t="s">
        <v>98</v>
      </c>
      <c r="AQ368" s="1" t="s">
        <v>80</v>
      </c>
      <c r="AT368" t="s">
        <v>104</v>
      </c>
      <c r="AU368" t="s">
        <v>102</v>
      </c>
      <c r="AV368" s="1" t="s">
        <v>91</v>
      </c>
      <c r="AW368" t="s">
        <v>102</v>
      </c>
    </row>
    <row r="369" spans="1:49" x14ac:dyDescent="0.25">
      <c r="A369" s="1">
        <v>368</v>
      </c>
      <c r="C369" t="s">
        <v>20</v>
      </c>
      <c r="D369" t="s">
        <v>21</v>
      </c>
      <c r="J369" t="s">
        <v>26</v>
      </c>
      <c r="P369" s="56">
        <f t="shared" si="90"/>
        <v>3</v>
      </c>
      <c r="Q369" s="5">
        <f t="shared" si="91"/>
        <v>1</v>
      </c>
      <c r="S369" s="56">
        <f t="shared" si="92"/>
        <v>0</v>
      </c>
      <c r="T369" s="56">
        <f t="shared" si="93"/>
        <v>1</v>
      </c>
      <c r="U369" s="56">
        <f t="shared" si="94"/>
        <v>1</v>
      </c>
      <c r="V369" s="90">
        <f t="shared" si="95"/>
        <v>0</v>
      </c>
      <c r="W369" s="90">
        <f t="shared" si="96"/>
        <v>0</v>
      </c>
      <c r="X369" s="90">
        <f t="shared" si="97"/>
        <v>0</v>
      </c>
      <c r="Y369" s="90">
        <f t="shared" si="98"/>
        <v>0</v>
      </c>
      <c r="Z369" s="90">
        <f t="shared" si="99"/>
        <v>0</v>
      </c>
      <c r="AA369" s="90">
        <f t="shared" si="100"/>
        <v>1</v>
      </c>
      <c r="AB369" s="90">
        <f t="shared" si="101"/>
        <v>0</v>
      </c>
      <c r="AC369" s="90">
        <f t="shared" si="102"/>
        <v>0</v>
      </c>
      <c r="AD369" s="90">
        <f t="shared" si="103"/>
        <v>0</v>
      </c>
      <c r="AE369" s="90">
        <f t="shared" si="104"/>
        <v>0</v>
      </c>
      <c r="AH369" s="56">
        <f t="shared" si="105"/>
        <v>3</v>
      </c>
      <c r="AI369" s="56">
        <f t="shared" si="106"/>
        <v>3</v>
      </c>
      <c r="AJ369" s="56" t="str">
        <f t="shared" si="107"/>
        <v>Correct</v>
      </c>
      <c r="AK369" t="s">
        <v>105</v>
      </c>
      <c r="AL369">
        <v>76</v>
      </c>
      <c r="AM369" t="s">
        <v>95</v>
      </c>
      <c r="AN369" t="s">
        <v>118</v>
      </c>
      <c r="AO369" t="s">
        <v>107</v>
      </c>
      <c r="AP369" t="s">
        <v>98</v>
      </c>
      <c r="AQ369" s="1" t="s">
        <v>80</v>
      </c>
      <c r="AS369" t="s">
        <v>153</v>
      </c>
      <c r="AT369" t="s">
        <v>104</v>
      </c>
      <c r="AU369" t="s">
        <v>102</v>
      </c>
      <c r="AV369" s="1"/>
      <c r="AW369" t="s">
        <v>102</v>
      </c>
    </row>
    <row r="370" spans="1:49" x14ac:dyDescent="0.25">
      <c r="A370" s="1">
        <v>369</v>
      </c>
      <c r="D370" t="s">
        <v>21</v>
      </c>
      <c r="N370" t="s">
        <v>30</v>
      </c>
      <c r="P370" s="56">
        <f t="shared" si="90"/>
        <v>2</v>
      </c>
      <c r="Q370" s="5">
        <f t="shared" si="91"/>
        <v>1.5</v>
      </c>
      <c r="S370" s="56">
        <f t="shared" si="92"/>
        <v>0</v>
      </c>
      <c r="T370" s="56">
        <f t="shared" si="93"/>
        <v>0</v>
      </c>
      <c r="U370" s="56">
        <f t="shared" si="94"/>
        <v>1</v>
      </c>
      <c r="V370" s="90">
        <f t="shared" si="95"/>
        <v>0</v>
      </c>
      <c r="W370" s="90">
        <f t="shared" si="96"/>
        <v>0</v>
      </c>
      <c r="X370" s="90">
        <f t="shared" si="97"/>
        <v>0</v>
      </c>
      <c r="Y370" s="90">
        <f t="shared" si="98"/>
        <v>0</v>
      </c>
      <c r="Z370" s="90">
        <f t="shared" si="99"/>
        <v>0</v>
      </c>
      <c r="AA370" s="90">
        <f t="shared" si="100"/>
        <v>0</v>
      </c>
      <c r="AB370" s="90">
        <f t="shared" si="101"/>
        <v>0</v>
      </c>
      <c r="AC370" s="90">
        <f t="shared" si="102"/>
        <v>0</v>
      </c>
      <c r="AD370" s="90">
        <f t="shared" si="103"/>
        <v>0</v>
      </c>
      <c r="AE370" s="90">
        <f t="shared" si="104"/>
        <v>1</v>
      </c>
      <c r="AH370" s="56">
        <f t="shared" si="105"/>
        <v>2</v>
      </c>
      <c r="AI370" s="56">
        <f t="shared" si="106"/>
        <v>2</v>
      </c>
      <c r="AJ370" s="56" t="str">
        <f t="shared" si="107"/>
        <v>Correct</v>
      </c>
      <c r="AK370" t="s">
        <v>105</v>
      </c>
      <c r="AL370">
        <v>74</v>
      </c>
      <c r="AM370" t="s">
        <v>115</v>
      </c>
      <c r="AN370" t="s">
        <v>329</v>
      </c>
      <c r="AO370" t="s">
        <v>107</v>
      </c>
      <c r="AP370" t="s">
        <v>98</v>
      </c>
      <c r="AQ370" s="1" t="s">
        <v>80</v>
      </c>
      <c r="AU370" t="s">
        <v>102</v>
      </c>
      <c r="AV370" s="1"/>
      <c r="AW370" t="s">
        <v>102</v>
      </c>
    </row>
    <row r="371" spans="1:49" x14ac:dyDescent="0.25">
      <c r="A371" s="1">
        <v>370</v>
      </c>
      <c r="C371" t="s">
        <v>20</v>
      </c>
      <c r="D371" t="s">
        <v>21</v>
      </c>
      <c r="K371" t="s">
        <v>27</v>
      </c>
      <c r="P371" s="56">
        <f t="shared" si="90"/>
        <v>3</v>
      </c>
      <c r="Q371" s="5">
        <f t="shared" si="91"/>
        <v>1</v>
      </c>
      <c r="S371" s="56">
        <f t="shared" si="92"/>
        <v>0</v>
      </c>
      <c r="T371" s="56">
        <f t="shared" si="93"/>
        <v>1</v>
      </c>
      <c r="U371" s="56">
        <f t="shared" si="94"/>
        <v>1</v>
      </c>
      <c r="V371" s="90">
        <f t="shared" si="95"/>
        <v>0</v>
      </c>
      <c r="W371" s="90">
        <f t="shared" si="96"/>
        <v>0</v>
      </c>
      <c r="X371" s="90">
        <f t="shared" si="97"/>
        <v>0</v>
      </c>
      <c r="Y371" s="90">
        <f t="shared" si="98"/>
        <v>0</v>
      </c>
      <c r="Z371" s="90">
        <f t="shared" si="99"/>
        <v>0</v>
      </c>
      <c r="AA371" s="90">
        <f t="shared" si="100"/>
        <v>0</v>
      </c>
      <c r="AB371" s="90">
        <f t="shared" si="101"/>
        <v>1</v>
      </c>
      <c r="AC371" s="90">
        <f t="shared" si="102"/>
        <v>0</v>
      </c>
      <c r="AD371" s="90">
        <f t="shared" si="103"/>
        <v>0</v>
      </c>
      <c r="AE371" s="90">
        <f t="shared" si="104"/>
        <v>0</v>
      </c>
      <c r="AH371" s="56">
        <f t="shared" si="105"/>
        <v>3</v>
      </c>
      <c r="AI371" s="56">
        <f t="shared" si="106"/>
        <v>3</v>
      </c>
      <c r="AJ371" s="56" t="str">
        <f t="shared" si="107"/>
        <v>Correct</v>
      </c>
      <c r="AK371" t="s">
        <v>94</v>
      </c>
      <c r="AL371">
        <v>77</v>
      </c>
      <c r="AM371" t="s">
        <v>95</v>
      </c>
      <c r="AN371" t="s">
        <v>223</v>
      </c>
      <c r="AO371" t="s">
        <v>107</v>
      </c>
      <c r="AQ371" s="1" t="s">
        <v>80</v>
      </c>
      <c r="AS371" t="s">
        <v>120</v>
      </c>
      <c r="AT371" t="s">
        <v>104</v>
      </c>
      <c r="AU371" t="s">
        <v>102</v>
      </c>
      <c r="AV371" s="1"/>
    </row>
    <row r="372" spans="1:49" x14ac:dyDescent="0.25">
      <c r="A372" s="1">
        <v>371</v>
      </c>
      <c r="D372" t="s">
        <v>21</v>
      </c>
      <c r="J372" t="s">
        <v>26</v>
      </c>
      <c r="P372" s="56">
        <f t="shared" si="90"/>
        <v>2</v>
      </c>
      <c r="Q372" s="5">
        <f t="shared" si="91"/>
        <v>1.5</v>
      </c>
      <c r="S372" s="56">
        <f t="shared" si="92"/>
        <v>0</v>
      </c>
      <c r="T372" s="56">
        <f t="shared" si="93"/>
        <v>0</v>
      </c>
      <c r="U372" s="56">
        <f t="shared" si="94"/>
        <v>1</v>
      </c>
      <c r="V372" s="90">
        <f t="shared" si="95"/>
        <v>0</v>
      </c>
      <c r="W372" s="90">
        <f t="shared" si="96"/>
        <v>0</v>
      </c>
      <c r="X372" s="90">
        <f t="shared" si="97"/>
        <v>0</v>
      </c>
      <c r="Y372" s="90">
        <f t="shared" si="98"/>
        <v>0</v>
      </c>
      <c r="Z372" s="90">
        <f t="shared" si="99"/>
        <v>0</v>
      </c>
      <c r="AA372" s="90">
        <f t="shared" si="100"/>
        <v>1</v>
      </c>
      <c r="AB372" s="90">
        <f t="shared" si="101"/>
        <v>0</v>
      </c>
      <c r="AC372" s="90">
        <f t="shared" si="102"/>
        <v>0</v>
      </c>
      <c r="AD372" s="90">
        <f t="shared" si="103"/>
        <v>0</v>
      </c>
      <c r="AE372" s="90">
        <f t="shared" si="104"/>
        <v>0</v>
      </c>
      <c r="AH372" s="56">
        <f t="shared" si="105"/>
        <v>2</v>
      </c>
      <c r="AI372" s="56">
        <f t="shared" si="106"/>
        <v>2</v>
      </c>
      <c r="AJ372" s="56" t="str">
        <f t="shared" si="107"/>
        <v>Correct</v>
      </c>
      <c r="AK372" t="s">
        <v>105</v>
      </c>
      <c r="AL372">
        <v>80</v>
      </c>
      <c r="AM372" t="s">
        <v>95</v>
      </c>
      <c r="AN372" t="s">
        <v>204</v>
      </c>
      <c r="AO372" t="s">
        <v>107</v>
      </c>
      <c r="AP372" t="s">
        <v>98</v>
      </c>
      <c r="AQ372" s="1" t="s">
        <v>80</v>
      </c>
      <c r="AR372" t="s">
        <v>114</v>
      </c>
      <c r="AS372" t="s">
        <v>110</v>
      </c>
      <c r="AT372" t="s">
        <v>104</v>
      </c>
      <c r="AU372" t="s">
        <v>102</v>
      </c>
      <c r="AV372" s="1"/>
      <c r="AW372" t="s">
        <v>98</v>
      </c>
    </row>
    <row r="373" spans="1:49" x14ac:dyDescent="0.25">
      <c r="A373" s="1">
        <v>372</v>
      </c>
      <c r="E373" t="s">
        <v>22</v>
      </c>
      <c r="M373" t="s">
        <v>29</v>
      </c>
      <c r="P373" s="56">
        <f t="shared" si="90"/>
        <v>2</v>
      </c>
      <c r="Q373" s="5">
        <f t="shared" si="91"/>
        <v>1.5</v>
      </c>
      <c r="S373" s="56">
        <f t="shared" si="92"/>
        <v>0</v>
      </c>
      <c r="T373" s="56">
        <f t="shared" si="93"/>
        <v>0</v>
      </c>
      <c r="U373" s="56">
        <f t="shared" si="94"/>
        <v>0</v>
      </c>
      <c r="V373" s="90">
        <f t="shared" si="95"/>
        <v>1</v>
      </c>
      <c r="W373" s="90">
        <f t="shared" si="96"/>
        <v>0</v>
      </c>
      <c r="X373" s="90">
        <f t="shared" si="97"/>
        <v>0</v>
      </c>
      <c r="Y373" s="90">
        <f t="shared" si="98"/>
        <v>0</v>
      </c>
      <c r="Z373" s="90">
        <f t="shared" si="99"/>
        <v>0</v>
      </c>
      <c r="AA373" s="90">
        <f t="shared" si="100"/>
        <v>0</v>
      </c>
      <c r="AB373" s="90">
        <f t="shared" si="101"/>
        <v>0</v>
      </c>
      <c r="AC373" s="90">
        <f t="shared" si="102"/>
        <v>0</v>
      </c>
      <c r="AD373" s="90">
        <f t="shared" si="103"/>
        <v>1</v>
      </c>
      <c r="AE373" s="90">
        <f t="shared" si="104"/>
        <v>0</v>
      </c>
      <c r="AH373" s="56">
        <f t="shared" si="105"/>
        <v>2</v>
      </c>
      <c r="AI373" s="56">
        <f t="shared" si="106"/>
        <v>2</v>
      </c>
      <c r="AJ373" s="56" t="str">
        <f t="shared" si="107"/>
        <v>Correct</v>
      </c>
      <c r="AK373" t="s">
        <v>94</v>
      </c>
      <c r="AL373">
        <v>77</v>
      </c>
      <c r="AM373" t="s">
        <v>95</v>
      </c>
      <c r="AN373" t="s">
        <v>204</v>
      </c>
      <c r="AO373" t="s">
        <v>107</v>
      </c>
      <c r="AP373" t="s">
        <v>98</v>
      </c>
      <c r="AQ373" s="1" t="s">
        <v>80</v>
      </c>
      <c r="AS373" t="s">
        <v>120</v>
      </c>
      <c r="AT373" t="s">
        <v>104</v>
      </c>
      <c r="AU373" t="s">
        <v>102</v>
      </c>
      <c r="AV373" s="1"/>
      <c r="AW373" t="s">
        <v>98</v>
      </c>
    </row>
    <row r="374" spans="1:49" x14ac:dyDescent="0.25">
      <c r="A374" s="1">
        <v>373</v>
      </c>
      <c r="D374" t="s">
        <v>21</v>
      </c>
      <c r="P374" s="56">
        <f t="shared" si="90"/>
        <v>1</v>
      </c>
      <c r="Q374" s="5">
        <f t="shared" si="91"/>
        <v>3</v>
      </c>
      <c r="S374" s="56">
        <f t="shared" si="92"/>
        <v>0</v>
      </c>
      <c r="T374" s="56">
        <f t="shared" si="93"/>
        <v>0</v>
      </c>
      <c r="U374" s="56">
        <f t="shared" si="94"/>
        <v>1</v>
      </c>
      <c r="V374" s="90">
        <f t="shared" si="95"/>
        <v>0</v>
      </c>
      <c r="W374" s="90">
        <f t="shared" si="96"/>
        <v>0</v>
      </c>
      <c r="X374" s="90">
        <f t="shared" si="97"/>
        <v>0</v>
      </c>
      <c r="Y374" s="90">
        <f t="shared" si="98"/>
        <v>0</v>
      </c>
      <c r="Z374" s="90">
        <f t="shared" si="99"/>
        <v>0</v>
      </c>
      <c r="AA374" s="90">
        <f t="shared" si="100"/>
        <v>0</v>
      </c>
      <c r="AB374" s="90">
        <f t="shared" si="101"/>
        <v>0</v>
      </c>
      <c r="AC374" s="90">
        <f t="shared" si="102"/>
        <v>0</v>
      </c>
      <c r="AD374" s="90">
        <f t="shared" si="103"/>
        <v>0</v>
      </c>
      <c r="AE374" s="90">
        <f t="shared" si="104"/>
        <v>0</v>
      </c>
      <c r="AH374" s="56">
        <f t="shared" si="105"/>
        <v>1</v>
      </c>
      <c r="AI374" s="56">
        <f t="shared" si="106"/>
        <v>1</v>
      </c>
      <c r="AJ374" s="56" t="str">
        <f t="shared" si="107"/>
        <v>Correct</v>
      </c>
      <c r="AK374" t="s">
        <v>105</v>
      </c>
      <c r="AL374">
        <v>32</v>
      </c>
      <c r="AM374" t="s">
        <v>121</v>
      </c>
      <c r="AN374" t="s">
        <v>213</v>
      </c>
      <c r="AO374" t="s">
        <v>107</v>
      </c>
      <c r="AP374" t="s">
        <v>98</v>
      </c>
      <c r="AQ374" s="1" t="s">
        <v>80</v>
      </c>
      <c r="AR374" t="s">
        <v>108</v>
      </c>
      <c r="AS374" t="s">
        <v>110</v>
      </c>
      <c r="AT374" t="s">
        <v>135</v>
      </c>
      <c r="AU374" t="s">
        <v>102</v>
      </c>
      <c r="AV374" s="1"/>
      <c r="AW374" t="s">
        <v>102</v>
      </c>
    </row>
    <row r="375" spans="1:49" x14ac:dyDescent="0.25">
      <c r="A375" s="1">
        <v>374</v>
      </c>
      <c r="C375" t="s">
        <v>20</v>
      </c>
      <c r="D375" t="s">
        <v>21</v>
      </c>
      <c r="K375" t="s">
        <v>27</v>
      </c>
      <c r="P375" s="56">
        <f t="shared" si="90"/>
        <v>3</v>
      </c>
      <c r="Q375" s="5">
        <f t="shared" si="91"/>
        <v>1</v>
      </c>
      <c r="S375" s="56">
        <f t="shared" si="92"/>
        <v>0</v>
      </c>
      <c r="T375" s="56">
        <f t="shared" si="93"/>
        <v>1</v>
      </c>
      <c r="U375" s="56">
        <f t="shared" si="94"/>
        <v>1</v>
      </c>
      <c r="V375" s="90">
        <f t="shared" si="95"/>
        <v>0</v>
      </c>
      <c r="W375" s="90">
        <f t="shared" si="96"/>
        <v>0</v>
      </c>
      <c r="X375" s="90">
        <f t="shared" si="97"/>
        <v>0</v>
      </c>
      <c r="Y375" s="90">
        <f t="shared" si="98"/>
        <v>0</v>
      </c>
      <c r="Z375" s="90">
        <f t="shared" si="99"/>
        <v>0</v>
      </c>
      <c r="AA375" s="90">
        <f t="shared" si="100"/>
        <v>0</v>
      </c>
      <c r="AB375" s="90">
        <f t="shared" si="101"/>
        <v>1</v>
      </c>
      <c r="AC375" s="90">
        <f t="shared" si="102"/>
        <v>0</v>
      </c>
      <c r="AD375" s="90">
        <f t="shared" si="103"/>
        <v>0</v>
      </c>
      <c r="AE375" s="90">
        <f t="shared" si="104"/>
        <v>0</v>
      </c>
      <c r="AH375" s="56">
        <f t="shared" si="105"/>
        <v>3</v>
      </c>
      <c r="AI375" s="56">
        <f t="shared" si="106"/>
        <v>3</v>
      </c>
      <c r="AJ375" s="56" t="str">
        <f t="shared" si="107"/>
        <v>Correct</v>
      </c>
      <c r="AK375" t="s">
        <v>105</v>
      </c>
      <c r="AL375">
        <v>67</v>
      </c>
      <c r="AM375" t="s">
        <v>95</v>
      </c>
      <c r="AN375" t="s">
        <v>113</v>
      </c>
      <c r="AO375" t="s">
        <v>107</v>
      </c>
      <c r="AP375" t="s">
        <v>98</v>
      </c>
      <c r="AQ375" s="1" t="s">
        <v>80</v>
      </c>
      <c r="AR375" t="s">
        <v>114</v>
      </c>
      <c r="AS375" t="s">
        <v>110</v>
      </c>
      <c r="AT375" t="s">
        <v>135</v>
      </c>
      <c r="AU375" t="s">
        <v>102</v>
      </c>
      <c r="AV375" s="1"/>
      <c r="AW375" t="s">
        <v>102</v>
      </c>
    </row>
    <row r="376" spans="1:49" x14ac:dyDescent="0.25">
      <c r="A376" s="1">
        <v>375</v>
      </c>
      <c r="C376" t="s">
        <v>20</v>
      </c>
      <c r="D376" t="s">
        <v>21</v>
      </c>
      <c r="M376" t="s">
        <v>29</v>
      </c>
      <c r="P376" s="56">
        <f t="shared" si="90"/>
        <v>3</v>
      </c>
      <c r="Q376" s="5">
        <f t="shared" si="91"/>
        <v>1</v>
      </c>
      <c r="S376" s="56">
        <f t="shared" si="92"/>
        <v>0</v>
      </c>
      <c r="T376" s="56">
        <f t="shared" si="93"/>
        <v>1</v>
      </c>
      <c r="U376" s="56">
        <f t="shared" si="94"/>
        <v>1</v>
      </c>
      <c r="V376" s="90">
        <f t="shared" si="95"/>
        <v>0</v>
      </c>
      <c r="W376" s="90">
        <f t="shared" si="96"/>
        <v>0</v>
      </c>
      <c r="X376" s="90">
        <f t="shared" si="97"/>
        <v>0</v>
      </c>
      <c r="Y376" s="90">
        <f t="shared" si="98"/>
        <v>0</v>
      </c>
      <c r="Z376" s="90">
        <f t="shared" si="99"/>
        <v>0</v>
      </c>
      <c r="AA376" s="90">
        <f t="shared" si="100"/>
        <v>0</v>
      </c>
      <c r="AB376" s="90">
        <f t="shared" si="101"/>
        <v>0</v>
      </c>
      <c r="AC376" s="90">
        <f t="shared" si="102"/>
        <v>0</v>
      </c>
      <c r="AD376" s="90">
        <f t="shared" si="103"/>
        <v>1</v>
      </c>
      <c r="AE376" s="90">
        <f t="shared" si="104"/>
        <v>0</v>
      </c>
      <c r="AH376" s="56">
        <f t="shared" si="105"/>
        <v>3</v>
      </c>
      <c r="AI376" s="56">
        <f t="shared" si="106"/>
        <v>3</v>
      </c>
      <c r="AJ376" s="56" t="str">
        <f t="shared" si="107"/>
        <v>Correct</v>
      </c>
      <c r="AK376" t="s">
        <v>94</v>
      </c>
      <c r="AL376">
        <v>66</v>
      </c>
      <c r="AM376" t="s">
        <v>95</v>
      </c>
      <c r="AN376" t="s">
        <v>204</v>
      </c>
      <c r="AO376" t="s">
        <v>107</v>
      </c>
      <c r="AP376" t="s">
        <v>98</v>
      </c>
      <c r="AQ376" s="1" t="s">
        <v>83</v>
      </c>
      <c r="AS376" t="s">
        <v>103</v>
      </c>
      <c r="AU376" t="s">
        <v>102</v>
      </c>
      <c r="AV376" s="1"/>
      <c r="AW376" t="s">
        <v>102</v>
      </c>
    </row>
    <row r="377" spans="1:49" x14ac:dyDescent="0.25">
      <c r="A377" s="1">
        <v>376</v>
      </c>
      <c r="N377" t="s">
        <v>30</v>
      </c>
      <c r="P377" s="56">
        <f t="shared" si="90"/>
        <v>1</v>
      </c>
      <c r="Q377" s="5">
        <f t="shared" si="91"/>
        <v>3</v>
      </c>
      <c r="S377" s="56">
        <f t="shared" si="92"/>
        <v>0</v>
      </c>
      <c r="T377" s="56">
        <f t="shared" si="93"/>
        <v>0</v>
      </c>
      <c r="U377" s="56">
        <f t="shared" si="94"/>
        <v>0</v>
      </c>
      <c r="V377" s="90">
        <f t="shared" si="95"/>
        <v>0</v>
      </c>
      <c r="W377" s="90">
        <f t="shared" si="96"/>
        <v>0</v>
      </c>
      <c r="X377" s="90">
        <f t="shared" si="97"/>
        <v>0</v>
      </c>
      <c r="Y377" s="90">
        <f t="shared" si="98"/>
        <v>0</v>
      </c>
      <c r="Z377" s="90">
        <f t="shared" si="99"/>
        <v>0</v>
      </c>
      <c r="AA377" s="90">
        <f t="shared" si="100"/>
        <v>0</v>
      </c>
      <c r="AB377" s="90">
        <f t="shared" si="101"/>
        <v>0</v>
      </c>
      <c r="AC377" s="90">
        <f t="shared" si="102"/>
        <v>0</v>
      </c>
      <c r="AD377" s="90">
        <f t="shared" si="103"/>
        <v>0</v>
      </c>
      <c r="AE377" s="90">
        <f t="shared" si="104"/>
        <v>1</v>
      </c>
      <c r="AH377" s="56">
        <f t="shared" si="105"/>
        <v>1</v>
      </c>
      <c r="AI377" s="56">
        <f t="shared" si="106"/>
        <v>1</v>
      </c>
      <c r="AJ377" s="56" t="str">
        <f t="shared" si="107"/>
        <v>Correct</v>
      </c>
      <c r="AK377" t="s">
        <v>94</v>
      </c>
      <c r="AL377">
        <v>54</v>
      </c>
      <c r="AM377" t="s">
        <v>95</v>
      </c>
      <c r="AN377" t="s">
        <v>145</v>
      </c>
      <c r="AO377" t="s">
        <v>97</v>
      </c>
      <c r="AP377" t="s">
        <v>98</v>
      </c>
      <c r="AQ377" s="1" t="s">
        <v>80</v>
      </c>
      <c r="AS377" t="s">
        <v>103</v>
      </c>
      <c r="AT377" t="s">
        <v>101</v>
      </c>
      <c r="AU377" t="s">
        <v>98</v>
      </c>
      <c r="AV377" s="1"/>
      <c r="AW377" t="s">
        <v>98</v>
      </c>
    </row>
    <row r="378" spans="1:49" x14ac:dyDescent="0.25">
      <c r="A378" s="1">
        <v>377</v>
      </c>
      <c r="C378" t="s">
        <v>20</v>
      </c>
      <c r="D378" t="s">
        <v>21</v>
      </c>
      <c r="K378" t="s">
        <v>27</v>
      </c>
      <c r="P378" s="56">
        <f t="shared" si="90"/>
        <v>3</v>
      </c>
      <c r="Q378" s="5">
        <f t="shared" si="91"/>
        <v>1</v>
      </c>
      <c r="S378" s="56">
        <f t="shared" si="92"/>
        <v>0</v>
      </c>
      <c r="T378" s="56">
        <f t="shared" si="93"/>
        <v>1</v>
      </c>
      <c r="U378" s="56">
        <f t="shared" si="94"/>
        <v>1</v>
      </c>
      <c r="V378" s="90">
        <f t="shared" si="95"/>
        <v>0</v>
      </c>
      <c r="W378" s="90">
        <f t="shared" si="96"/>
        <v>0</v>
      </c>
      <c r="X378" s="90">
        <f t="shared" si="97"/>
        <v>0</v>
      </c>
      <c r="Y378" s="90">
        <f t="shared" si="98"/>
        <v>0</v>
      </c>
      <c r="Z378" s="90">
        <f t="shared" si="99"/>
        <v>0</v>
      </c>
      <c r="AA378" s="90">
        <f t="shared" si="100"/>
        <v>0</v>
      </c>
      <c r="AB378" s="90">
        <f t="shared" si="101"/>
        <v>1</v>
      </c>
      <c r="AC378" s="90">
        <f t="shared" si="102"/>
        <v>0</v>
      </c>
      <c r="AD378" s="90">
        <f t="shared" si="103"/>
        <v>0</v>
      </c>
      <c r="AE378" s="90">
        <f t="shared" si="104"/>
        <v>0</v>
      </c>
      <c r="AH378" s="56">
        <f t="shared" si="105"/>
        <v>3</v>
      </c>
      <c r="AI378" s="56">
        <f t="shared" si="106"/>
        <v>3</v>
      </c>
      <c r="AJ378" s="56" t="str">
        <f t="shared" si="107"/>
        <v>Correct</v>
      </c>
      <c r="AK378" t="s">
        <v>105</v>
      </c>
      <c r="AL378">
        <v>86</v>
      </c>
      <c r="AM378" t="s">
        <v>95</v>
      </c>
      <c r="AN378" t="s">
        <v>224</v>
      </c>
      <c r="AO378" t="s">
        <v>107</v>
      </c>
      <c r="AP378" t="s">
        <v>98</v>
      </c>
      <c r="AQ378" s="1" t="s">
        <v>80</v>
      </c>
      <c r="AR378" t="s">
        <v>114</v>
      </c>
      <c r="AS378" t="s">
        <v>120</v>
      </c>
      <c r="AT378" t="s">
        <v>104</v>
      </c>
      <c r="AU378" t="s">
        <v>102</v>
      </c>
      <c r="AV378" s="1"/>
      <c r="AW378" t="s">
        <v>102</v>
      </c>
    </row>
    <row r="379" spans="1:49" x14ac:dyDescent="0.25">
      <c r="A379" s="1">
        <v>378</v>
      </c>
      <c r="B379" t="s">
        <v>19</v>
      </c>
      <c r="C379" t="s">
        <v>20</v>
      </c>
      <c r="D379" t="s">
        <v>21</v>
      </c>
      <c r="F379" t="s">
        <v>23</v>
      </c>
      <c r="G379" t="s">
        <v>24</v>
      </c>
      <c r="H379" t="s">
        <v>25</v>
      </c>
      <c r="I379" t="s">
        <v>267</v>
      </c>
      <c r="J379" t="s">
        <v>26</v>
      </c>
      <c r="K379" t="s">
        <v>27</v>
      </c>
      <c r="N379" t="s">
        <v>30</v>
      </c>
      <c r="P379" s="56">
        <f t="shared" si="90"/>
        <v>10</v>
      </c>
      <c r="Q379" s="5">
        <f t="shared" si="91"/>
        <v>0.3</v>
      </c>
      <c r="S379" s="56">
        <f t="shared" si="92"/>
        <v>0.3</v>
      </c>
      <c r="T379" s="56">
        <f t="shared" si="93"/>
        <v>0.3</v>
      </c>
      <c r="U379" s="56">
        <f t="shared" si="94"/>
        <v>0.3</v>
      </c>
      <c r="V379" s="90">
        <f t="shared" si="95"/>
        <v>0</v>
      </c>
      <c r="W379" s="90">
        <f t="shared" si="96"/>
        <v>0.3</v>
      </c>
      <c r="X379" s="90">
        <f t="shared" si="97"/>
        <v>0.3</v>
      </c>
      <c r="Y379" s="90">
        <f t="shared" si="98"/>
        <v>0.3</v>
      </c>
      <c r="Z379" s="90">
        <f t="shared" si="99"/>
        <v>0.3</v>
      </c>
      <c r="AA379" s="90">
        <f t="shared" si="100"/>
        <v>0.3</v>
      </c>
      <c r="AB379" s="90">
        <f t="shared" si="101"/>
        <v>0.3</v>
      </c>
      <c r="AC379" s="90">
        <f t="shared" si="102"/>
        <v>0</v>
      </c>
      <c r="AD379" s="90">
        <f t="shared" si="103"/>
        <v>0</v>
      </c>
      <c r="AE379" s="90">
        <f t="shared" si="104"/>
        <v>0.3</v>
      </c>
      <c r="AH379" s="56">
        <f t="shared" si="105"/>
        <v>2.9999999999999996</v>
      </c>
      <c r="AI379" s="56">
        <f t="shared" si="106"/>
        <v>10</v>
      </c>
      <c r="AJ379" s="56" t="str">
        <f t="shared" si="107"/>
        <v>Correct</v>
      </c>
      <c r="AK379" t="s">
        <v>94</v>
      </c>
      <c r="AL379">
        <v>25</v>
      </c>
      <c r="AM379" t="s">
        <v>115</v>
      </c>
      <c r="AN379" t="s">
        <v>329</v>
      </c>
      <c r="AO379" t="s">
        <v>107</v>
      </c>
      <c r="AP379" t="s">
        <v>98</v>
      </c>
      <c r="AQ379" s="1" t="s">
        <v>80</v>
      </c>
      <c r="AR379" t="s">
        <v>99</v>
      </c>
      <c r="AS379" t="s">
        <v>110</v>
      </c>
      <c r="AT379" t="s">
        <v>101</v>
      </c>
      <c r="AV379" s="1"/>
    </row>
    <row r="380" spans="1:49" x14ac:dyDescent="0.25">
      <c r="A380" s="1">
        <v>379</v>
      </c>
      <c r="D380" t="s">
        <v>21</v>
      </c>
      <c r="P380" s="56">
        <f t="shared" si="90"/>
        <v>1</v>
      </c>
      <c r="Q380" s="5">
        <f t="shared" si="91"/>
        <v>3</v>
      </c>
      <c r="S380" s="56">
        <f t="shared" si="92"/>
        <v>0</v>
      </c>
      <c r="T380" s="56">
        <f t="shared" si="93"/>
        <v>0</v>
      </c>
      <c r="U380" s="56">
        <f t="shared" si="94"/>
        <v>1</v>
      </c>
      <c r="V380" s="90">
        <f t="shared" si="95"/>
        <v>0</v>
      </c>
      <c r="W380" s="90">
        <f t="shared" si="96"/>
        <v>0</v>
      </c>
      <c r="X380" s="90">
        <f t="shared" si="97"/>
        <v>0</v>
      </c>
      <c r="Y380" s="90">
        <f t="shared" si="98"/>
        <v>0</v>
      </c>
      <c r="Z380" s="90">
        <f t="shared" si="99"/>
        <v>0</v>
      </c>
      <c r="AA380" s="90">
        <f t="shared" si="100"/>
        <v>0</v>
      </c>
      <c r="AB380" s="90">
        <f t="shared" si="101"/>
        <v>0</v>
      </c>
      <c r="AC380" s="90">
        <f t="shared" si="102"/>
        <v>0</v>
      </c>
      <c r="AD380" s="90">
        <f t="shared" si="103"/>
        <v>0</v>
      </c>
      <c r="AE380" s="90">
        <f t="shared" si="104"/>
        <v>0</v>
      </c>
      <c r="AH380" s="56">
        <f t="shared" si="105"/>
        <v>1</v>
      </c>
      <c r="AI380" s="56">
        <f t="shared" si="106"/>
        <v>1</v>
      </c>
      <c r="AJ380" s="56" t="str">
        <f t="shared" si="107"/>
        <v>Correct</v>
      </c>
      <c r="AK380" t="s">
        <v>105</v>
      </c>
      <c r="AL380">
        <v>89</v>
      </c>
      <c r="AM380" t="s">
        <v>115</v>
      </c>
      <c r="AN380" t="s">
        <v>335</v>
      </c>
      <c r="AO380" t="s">
        <v>107</v>
      </c>
      <c r="AP380" t="s">
        <v>98</v>
      </c>
      <c r="AQ380" s="1" t="s">
        <v>80</v>
      </c>
      <c r="AR380" t="s">
        <v>108</v>
      </c>
      <c r="AS380" t="s">
        <v>120</v>
      </c>
      <c r="AT380" t="s">
        <v>104</v>
      </c>
      <c r="AU380" t="s">
        <v>102</v>
      </c>
      <c r="AV380" s="1"/>
      <c r="AW380" t="s">
        <v>98</v>
      </c>
    </row>
    <row r="381" spans="1:49" x14ac:dyDescent="0.25">
      <c r="A381" s="1">
        <v>380</v>
      </c>
      <c r="D381" t="s">
        <v>21</v>
      </c>
      <c r="I381" t="s">
        <v>267</v>
      </c>
      <c r="M381" t="s">
        <v>29</v>
      </c>
      <c r="P381" s="56">
        <f t="shared" si="90"/>
        <v>3</v>
      </c>
      <c r="Q381" s="5">
        <f t="shared" si="91"/>
        <v>1</v>
      </c>
      <c r="S381" s="56">
        <f t="shared" si="92"/>
        <v>0</v>
      </c>
      <c r="T381" s="56">
        <f t="shared" si="93"/>
        <v>0</v>
      </c>
      <c r="U381" s="56">
        <f t="shared" si="94"/>
        <v>1</v>
      </c>
      <c r="V381" s="90">
        <f t="shared" si="95"/>
        <v>0</v>
      </c>
      <c r="W381" s="90">
        <f t="shared" si="96"/>
        <v>0</v>
      </c>
      <c r="X381" s="90">
        <f t="shared" si="97"/>
        <v>0</v>
      </c>
      <c r="Y381" s="90">
        <f t="shared" si="98"/>
        <v>0</v>
      </c>
      <c r="Z381" s="90">
        <f t="shared" si="99"/>
        <v>1</v>
      </c>
      <c r="AA381" s="90">
        <f t="shared" si="100"/>
        <v>0</v>
      </c>
      <c r="AB381" s="90">
        <f t="shared" si="101"/>
        <v>0</v>
      </c>
      <c r="AC381" s="90">
        <f t="shared" si="102"/>
        <v>0</v>
      </c>
      <c r="AD381" s="90">
        <f t="shared" si="103"/>
        <v>1</v>
      </c>
      <c r="AE381" s="90">
        <f t="shared" si="104"/>
        <v>0</v>
      </c>
      <c r="AH381" s="56">
        <f t="shared" si="105"/>
        <v>3</v>
      </c>
      <c r="AI381" s="56">
        <f t="shared" si="106"/>
        <v>3</v>
      </c>
      <c r="AJ381" s="56" t="str">
        <f t="shared" si="107"/>
        <v>Correct</v>
      </c>
      <c r="AK381" t="s">
        <v>94</v>
      </c>
      <c r="AL381">
        <v>63</v>
      </c>
      <c r="AM381" t="s">
        <v>95</v>
      </c>
      <c r="AN381" t="s">
        <v>113</v>
      </c>
      <c r="AO381" t="s">
        <v>107</v>
      </c>
      <c r="AP381" t="s">
        <v>98</v>
      </c>
      <c r="AQ381" s="1" t="s">
        <v>80</v>
      </c>
      <c r="AS381" t="s">
        <v>110</v>
      </c>
      <c r="AT381" t="s">
        <v>104</v>
      </c>
      <c r="AU381" t="s">
        <v>102</v>
      </c>
      <c r="AV381" s="1"/>
      <c r="AW381" t="s">
        <v>102</v>
      </c>
    </row>
    <row r="382" spans="1:49" x14ac:dyDescent="0.25">
      <c r="A382" s="1">
        <v>381</v>
      </c>
      <c r="D382" t="s">
        <v>21</v>
      </c>
      <c r="E382" t="s">
        <v>22</v>
      </c>
      <c r="I382" t="s">
        <v>267</v>
      </c>
      <c r="P382" s="56">
        <f t="shared" si="90"/>
        <v>3</v>
      </c>
      <c r="Q382" s="5">
        <f t="shared" si="91"/>
        <v>1</v>
      </c>
      <c r="S382" s="56">
        <f t="shared" si="92"/>
        <v>0</v>
      </c>
      <c r="T382" s="56">
        <f t="shared" si="93"/>
        <v>0</v>
      </c>
      <c r="U382" s="56">
        <f t="shared" si="94"/>
        <v>1</v>
      </c>
      <c r="V382" s="90">
        <f t="shared" si="95"/>
        <v>1</v>
      </c>
      <c r="W382" s="90">
        <f t="shared" si="96"/>
        <v>0</v>
      </c>
      <c r="X382" s="90">
        <f t="shared" si="97"/>
        <v>0</v>
      </c>
      <c r="Y382" s="90">
        <f t="shared" si="98"/>
        <v>0</v>
      </c>
      <c r="Z382" s="90">
        <f t="shared" si="99"/>
        <v>1</v>
      </c>
      <c r="AA382" s="90">
        <f t="shared" si="100"/>
        <v>0</v>
      </c>
      <c r="AB382" s="90">
        <f t="shared" si="101"/>
        <v>0</v>
      </c>
      <c r="AC382" s="90">
        <f t="shared" si="102"/>
        <v>0</v>
      </c>
      <c r="AD382" s="90">
        <f t="shared" si="103"/>
        <v>0</v>
      </c>
      <c r="AE382" s="90">
        <f t="shared" si="104"/>
        <v>0</v>
      </c>
      <c r="AH382" s="56">
        <f t="shared" si="105"/>
        <v>3</v>
      </c>
      <c r="AI382" s="56">
        <f t="shared" si="106"/>
        <v>3</v>
      </c>
      <c r="AJ382" s="56" t="str">
        <f t="shared" si="107"/>
        <v>Correct</v>
      </c>
      <c r="AK382" t="s">
        <v>94</v>
      </c>
      <c r="AL382">
        <v>59</v>
      </c>
      <c r="AM382" t="s">
        <v>95</v>
      </c>
      <c r="AN382" t="s">
        <v>140</v>
      </c>
      <c r="AO382" t="s">
        <v>134</v>
      </c>
      <c r="AP382" t="s">
        <v>98</v>
      </c>
      <c r="AQ382" s="1" t="s">
        <v>80</v>
      </c>
      <c r="AS382" t="s">
        <v>110</v>
      </c>
      <c r="AT382" t="s">
        <v>104</v>
      </c>
      <c r="AU382" t="s">
        <v>102</v>
      </c>
      <c r="AV382" s="1"/>
      <c r="AW382" t="s">
        <v>102</v>
      </c>
    </row>
    <row r="383" spans="1:49" x14ac:dyDescent="0.25">
      <c r="A383" s="1">
        <v>382</v>
      </c>
      <c r="D383" t="s">
        <v>21</v>
      </c>
      <c r="K383" t="s">
        <v>27</v>
      </c>
      <c r="P383" s="56">
        <f t="shared" si="90"/>
        <v>2</v>
      </c>
      <c r="Q383" s="5">
        <f t="shared" si="91"/>
        <v>1.5</v>
      </c>
      <c r="S383" s="56">
        <f t="shared" si="92"/>
        <v>0</v>
      </c>
      <c r="T383" s="56">
        <f t="shared" si="93"/>
        <v>0</v>
      </c>
      <c r="U383" s="56">
        <f t="shared" si="94"/>
        <v>1</v>
      </c>
      <c r="V383" s="90">
        <f t="shared" si="95"/>
        <v>0</v>
      </c>
      <c r="W383" s="90">
        <f t="shared" si="96"/>
        <v>0</v>
      </c>
      <c r="X383" s="90">
        <f t="shared" si="97"/>
        <v>0</v>
      </c>
      <c r="Y383" s="90">
        <f t="shared" si="98"/>
        <v>0</v>
      </c>
      <c r="Z383" s="90">
        <f t="shared" si="99"/>
        <v>0</v>
      </c>
      <c r="AA383" s="90">
        <f t="shared" si="100"/>
        <v>0</v>
      </c>
      <c r="AB383" s="90">
        <f t="shared" si="101"/>
        <v>1</v>
      </c>
      <c r="AC383" s="90">
        <f t="shared" si="102"/>
        <v>0</v>
      </c>
      <c r="AD383" s="90">
        <f t="shared" si="103"/>
        <v>0</v>
      </c>
      <c r="AE383" s="90">
        <f t="shared" si="104"/>
        <v>0</v>
      </c>
      <c r="AH383" s="56">
        <f t="shared" si="105"/>
        <v>2</v>
      </c>
      <c r="AI383" s="56">
        <f t="shared" si="106"/>
        <v>2</v>
      </c>
      <c r="AJ383" s="56" t="str">
        <f t="shared" si="107"/>
        <v>Correct</v>
      </c>
      <c r="AK383" t="s">
        <v>94</v>
      </c>
      <c r="AL383">
        <v>79</v>
      </c>
      <c r="AM383" t="s">
        <v>95</v>
      </c>
      <c r="AN383" t="s">
        <v>204</v>
      </c>
      <c r="AO383" t="s">
        <v>107</v>
      </c>
      <c r="AQ383" s="1" t="s">
        <v>80</v>
      </c>
      <c r="AS383" t="s">
        <v>100</v>
      </c>
      <c r="AT383" t="s">
        <v>104</v>
      </c>
      <c r="AU383" t="s">
        <v>102</v>
      </c>
      <c r="AV383" s="1"/>
      <c r="AW383" t="s">
        <v>102</v>
      </c>
    </row>
    <row r="384" spans="1:49" x14ac:dyDescent="0.25">
      <c r="A384" s="1">
        <v>383</v>
      </c>
      <c r="D384" t="s">
        <v>21</v>
      </c>
      <c r="P384" s="56">
        <f t="shared" si="90"/>
        <v>1</v>
      </c>
      <c r="Q384" s="5">
        <f t="shared" si="91"/>
        <v>3</v>
      </c>
      <c r="S384" s="56">
        <f t="shared" si="92"/>
        <v>0</v>
      </c>
      <c r="T384" s="56">
        <f t="shared" si="93"/>
        <v>0</v>
      </c>
      <c r="U384" s="56">
        <f t="shared" si="94"/>
        <v>1</v>
      </c>
      <c r="V384" s="90">
        <f t="shared" si="95"/>
        <v>0</v>
      </c>
      <c r="W384" s="90">
        <f t="shared" si="96"/>
        <v>0</v>
      </c>
      <c r="X384" s="90">
        <f t="shared" si="97"/>
        <v>0</v>
      </c>
      <c r="Y384" s="90">
        <f t="shared" si="98"/>
        <v>0</v>
      </c>
      <c r="Z384" s="90">
        <f t="shared" si="99"/>
        <v>0</v>
      </c>
      <c r="AA384" s="90">
        <f t="shared" si="100"/>
        <v>0</v>
      </c>
      <c r="AB384" s="90">
        <f t="shared" si="101"/>
        <v>0</v>
      </c>
      <c r="AC384" s="90">
        <f t="shared" si="102"/>
        <v>0</v>
      </c>
      <c r="AD384" s="90">
        <f t="shared" si="103"/>
        <v>0</v>
      </c>
      <c r="AE384" s="90">
        <f t="shared" si="104"/>
        <v>0</v>
      </c>
      <c r="AH384" s="56">
        <f t="shared" si="105"/>
        <v>1</v>
      </c>
      <c r="AI384" s="56">
        <f t="shared" si="106"/>
        <v>1</v>
      </c>
      <c r="AJ384" s="56" t="str">
        <f t="shared" si="107"/>
        <v>Correct</v>
      </c>
      <c r="AK384" t="s">
        <v>94</v>
      </c>
      <c r="AL384">
        <v>57</v>
      </c>
      <c r="AM384" t="s">
        <v>115</v>
      </c>
      <c r="AN384" t="s">
        <v>336</v>
      </c>
      <c r="AO384" t="s">
        <v>107</v>
      </c>
      <c r="AP384" t="s">
        <v>98</v>
      </c>
      <c r="AQ384" s="1" t="s">
        <v>80</v>
      </c>
      <c r="AR384" t="s">
        <v>126</v>
      </c>
      <c r="AS384" t="s">
        <v>100</v>
      </c>
      <c r="AT384" t="s">
        <v>104</v>
      </c>
      <c r="AU384" t="s">
        <v>102</v>
      </c>
      <c r="AV384" s="1"/>
      <c r="AW384" t="s">
        <v>102</v>
      </c>
    </row>
    <row r="385" spans="1:49" x14ac:dyDescent="0.25">
      <c r="A385" s="1">
        <v>384</v>
      </c>
      <c r="D385" t="s">
        <v>21</v>
      </c>
      <c r="P385" s="56">
        <f t="shared" si="90"/>
        <v>1</v>
      </c>
      <c r="Q385" s="5">
        <f t="shared" si="91"/>
        <v>3</v>
      </c>
      <c r="S385" s="56">
        <f t="shared" si="92"/>
        <v>0</v>
      </c>
      <c r="T385" s="56">
        <f t="shared" si="93"/>
        <v>0</v>
      </c>
      <c r="U385" s="56">
        <f t="shared" si="94"/>
        <v>1</v>
      </c>
      <c r="V385" s="90">
        <f t="shared" si="95"/>
        <v>0</v>
      </c>
      <c r="W385" s="90">
        <f t="shared" si="96"/>
        <v>0</v>
      </c>
      <c r="X385" s="90">
        <f t="shared" si="97"/>
        <v>0</v>
      </c>
      <c r="Y385" s="90">
        <f t="shared" si="98"/>
        <v>0</v>
      </c>
      <c r="Z385" s="90">
        <f t="shared" si="99"/>
        <v>0</v>
      </c>
      <c r="AA385" s="90">
        <f t="shared" si="100"/>
        <v>0</v>
      </c>
      <c r="AB385" s="90">
        <f t="shared" si="101"/>
        <v>0</v>
      </c>
      <c r="AC385" s="90">
        <f t="shared" si="102"/>
        <v>0</v>
      </c>
      <c r="AD385" s="90">
        <f t="shared" si="103"/>
        <v>0</v>
      </c>
      <c r="AE385" s="90">
        <f t="shared" si="104"/>
        <v>0</v>
      </c>
      <c r="AH385" s="56">
        <f t="shared" si="105"/>
        <v>1</v>
      </c>
      <c r="AI385" s="56">
        <f t="shared" si="106"/>
        <v>1</v>
      </c>
      <c r="AJ385" s="56" t="str">
        <f t="shared" si="107"/>
        <v>Correct</v>
      </c>
      <c r="AK385" t="s">
        <v>105</v>
      </c>
      <c r="AL385">
        <v>69</v>
      </c>
      <c r="AM385" t="s">
        <v>95</v>
      </c>
      <c r="AN385" t="s">
        <v>225</v>
      </c>
      <c r="AO385" t="s">
        <v>107</v>
      </c>
      <c r="AP385" t="s">
        <v>98</v>
      </c>
      <c r="AQ385" s="1" t="s">
        <v>80</v>
      </c>
      <c r="AS385" t="s">
        <v>110</v>
      </c>
      <c r="AT385" t="s">
        <v>104</v>
      </c>
      <c r="AU385" t="s">
        <v>102</v>
      </c>
      <c r="AV385" s="1"/>
      <c r="AW385" t="s">
        <v>102</v>
      </c>
    </row>
    <row r="386" spans="1:49" x14ac:dyDescent="0.25">
      <c r="A386" s="1">
        <v>385</v>
      </c>
      <c r="C386" t="s">
        <v>20</v>
      </c>
      <c r="E386" t="s">
        <v>22</v>
      </c>
      <c r="J386" t="s">
        <v>26</v>
      </c>
      <c r="P386" s="56">
        <f t="shared" ref="P386:P449" si="108">COUNTA(B386:N386)</f>
        <v>3</v>
      </c>
      <c r="Q386" s="5">
        <f t="shared" ref="Q386:Q449" si="109">3/P386</f>
        <v>1</v>
      </c>
      <c r="S386" s="56">
        <f t="shared" ref="S386:S449" si="110">IF($P386&lt;3,IF($B386=$B$1,1,0),IF($B386=$B$1,$Q386,0))</f>
        <v>0</v>
      </c>
      <c r="T386" s="56">
        <f t="shared" ref="T386:T449" si="111">IF($P386&lt;3,IF($C386=$C$1,1,0),IF($C386=$C$1,$Q386,0))</f>
        <v>1</v>
      </c>
      <c r="U386" s="56">
        <f t="shared" ref="U386:U449" si="112">IF($P386&lt;3,IF($D386=$D$1,1,0),IF($D386=$D$1,$Q386,0))</f>
        <v>0</v>
      </c>
      <c r="V386" s="90">
        <f t="shared" ref="V386:V449" si="113">IF($P386&lt;3,IF($E386=$E$1,1,0),IF($E386=$E$1,$Q386,0))</f>
        <v>1</v>
      </c>
      <c r="W386" s="90">
        <f t="shared" ref="W386:W449" si="114">IF($P386&lt;3,IF($F386=$F$1,1,0),IF($F386=$F$1,$Q386,0))</f>
        <v>0</v>
      </c>
      <c r="X386" s="90">
        <f t="shared" ref="X386:X449" si="115">IF($P386&lt;3,IF($G386=$G$1,1,0),IF($G386=$G$1,$Q386,0))</f>
        <v>0</v>
      </c>
      <c r="Y386" s="90">
        <f t="shared" ref="Y386:Y449" si="116">IF($P386&lt;3,IF($H386=$H$1,1,0),IF($H386=$H$1,$Q386,0))</f>
        <v>0</v>
      </c>
      <c r="Z386" s="90">
        <f t="shared" ref="Z386:Z449" si="117">IF($P386&lt;3,IF($I386=$I$1,1,0),IF($I386=$I$1,$Q386,0))</f>
        <v>0</v>
      </c>
      <c r="AA386" s="90">
        <f t="shared" ref="AA386:AA449" si="118">IF($P386&lt;3,IF($J386=$J$1,1,0),IF($J386=$J$1,$Q386,0))</f>
        <v>1</v>
      </c>
      <c r="AB386" s="90">
        <f t="shared" ref="AB386:AB449" si="119">IF($P386&lt;3,IF($K386=$K$1,1,0),IF($K386=$K$1,$Q386,0))</f>
        <v>0</v>
      </c>
      <c r="AC386" s="90">
        <f t="shared" ref="AC386:AC449" si="120">IF($P386&lt;3,IF($L386=$L$1,1,0),IF($L386=$L$1,$Q386,0))</f>
        <v>0</v>
      </c>
      <c r="AD386" s="90">
        <f t="shared" ref="AD386:AD449" si="121">IF($P386&lt;3,IF($M386=$M$1,1,0),IF($M386=$M$1,$Q386,0))</f>
        <v>0</v>
      </c>
      <c r="AE386" s="90">
        <f t="shared" ref="AE386:AE449" si="122">IF($P386&lt;3,IF($N386=$N$1,1,0),IF($N386=$N$1,$Q386,0))</f>
        <v>0</v>
      </c>
      <c r="AH386" s="56">
        <f t="shared" ref="AH386:AH449" si="123">SUM(S386:AE386)</f>
        <v>3</v>
      </c>
      <c r="AI386" s="56">
        <f t="shared" ref="AI386:AI449" si="124">P386</f>
        <v>3</v>
      </c>
      <c r="AJ386" s="56" t="str">
        <f t="shared" ref="AJ386:AJ449" si="125">IF(AH386=AI386,"Correct",IF(AH386=3,"Correct","Wrong"))</f>
        <v>Correct</v>
      </c>
      <c r="AK386" t="s">
        <v>94</v>
      </c>
      <c r="AL386">
        <v>72</v>
      </c>
      <c r="AM386" t="s">
        <v>95</v>
      </c>
      <c r="AN386" t="s">
        <v>116</v>
      </c>
      <c r="AO386" t="s">
        <v>107</v>
      </c>
      <c r="AP386" t="s">
        <v>98</v>
      </c>
      <c r="AQ386" s="1" t="s">
        <v>80</v>
      </c>
      <c r="AS386" t="s">
        <v>103</v>
      </c>
      <c r="AT386" t="s">
        <v>104</v>
      </c>
      <c r="AU386" t="s">
        <v>102</v>
      </c>
      <c r="AV386" s="1"/>
      <c r="AW386" t="s">
        <v>98</v>
      </c>
    </row>
    <row r="387" spans="1:49" x14ac:dyDescent="0.25">
      <c r="A387" s="1">
        <v>386</v>
      </c>
      <c r="B387" t="s">
        <v>19</v>
      </c>
      <c r="C387" t="s">
        <v>20</v>
      </c>
      <c r="D387" t="s">
        <v>21</v>
      </c>
      <c r="I387" t="s">
        <v>267</v>
      </c>
      <c r="K387" t="s">
        <v>27</v>
      </c>
      <c r="N387" t="s">
        <v>30</v>
      </c>
      <c r="P387" s="56">
        <f t="shared" si="108"/>
        <v>6</v>
      </c>
      <c r="Q387" s="5">
        <f t="shared" si="109"/>
        <v>0.5</v>
      </c>
      <c r="S387" s="56">
        <f t="shared" si="110"/>
        <v>0.5</v>
      </c>
      <c r="T387" s="56">
        <f t="shared" si="111"/>
        <v>0.5</v>
      </c>
      <c r="U387" s="56">
        <f t="shared" si="112"/>
        <v>0.5</v>
      </c>
      <c r="V387" s="90">
        <f t="shared" si="113"/>
        <v>0</v>
      </c>
      <c r="W387" s="90">
        <f t="shared" si="114"/>
        <v>0</v>
      </c>
      <c r="X387" s="90">
        <f t="shared" si="115"/>
        <v>0</v>
      </c>
      <c r="Y387" s="90">
        <f t="shared" si="116"/>
        <v>0</v>
      </c>
      <c r="Z387" s="90">
        <f t="shared" si="117"/>
        <v>0.5</v>
      </c>
      <c r="AA387" s="90">
        <f t="shared" si="118"/>
        <v>0</v>
      </c>
      <c r="AB387" s="90">
        <f t="shared" si="119"/>
        <v>0.5</v>
      </c>
      <c r="AC387" s="90">
        <f t="shared" si="120"/>
        <v>0</v>
      </c>
      <c r="AD387" s="90">
        <f t="shared" si="121"/>
        <v>0</v>
      </c>
      <c r="AE387" s="90">
        <f t="shared" si="122"/>
        <v>0.5</v>
      </c>
      <c r="AH387" s="56">
        <f t="shared" si="123"/>
        <v>3</v>
      </c>
      <c r="AI387" s="56">
        <f t="shared" si="124"/>
        <v>6</v>
      </c>
      <c r="AJ387" s="56" t="str">
        <f t="shared" si="125"/>
        <v>Correct</v>
      </c>
      <c r="AK387" t="s">
        <v>94</v>
      </c>
      <c r="AL387">
        <v>43</v>
      </c>
      <c r="AM387" t="s">
        <v>95</v>
      </c>
      <c r="AN387" t="s">
        <v>113</v>
      </c>
      <c r="AO387" t="s">
        <v>107</v>
      </c>
      <c r="AP387" t="s">
        <v>98</v>
      </c>
      <c r="AQ387" s="1" t="s">
        <v>80</v>
      </c>
      <c r="AR387" t="s">
        <v>108</v>
      </c>
      <c r="AS387" t="s">
        <v>103</v>
      </c>
      <c r="AT387" t="s">
        <v>101</v>
      </c>
      <c r="AU387" t="s">
        <v>102</v>
      </c>
      <c r="AV387" s="1"/>
      <c r="AW387" t="s">
        <v>102</v>
      </c>
    </row>
    <row r="388" spans="1:49" x14ac:dyDescent="0.25">
      <c r="A388" s="1">
        <v>387</v>
      </c>
      <c r="I388" t="s">
        <v>267</v>
      </c>
      <c r="P388" s="56">
        <f t="shared" si="108"/>
        <v>1</v>
      </c>
      <c r="Q388" s="5">
        <f t="shared" si="109"/>
        <v>3</v>
      </c>
      <c r="S388" s="56">
        <f t="shared" si="110"/>
        <v>0</v>
      </c>
      <c r="T388" s="56">
        <f t="shared" si="111"/>
        <v>0</v>
      </c>
      <c r="U388" s="56">
        <f t="shared" si="112"/>
        <v>0</v>
      </c>
      <c r="V388" s="90">
        <f t="shared" si="113"/>
        <v>0</v>
      </c>
      <c r="W388" s="90">
        <f t="shared" si="114"/>
        <v>0</v>
      </c>
      <c r="X388" s="90">
        <f t="shared" si="115"/>
        <v>0</v>
      </c>
      <c r="Y388" s="90">
        <f t="shared" si="116"/>
        <v>0</v>
      </c>
      <c r="Z388" s="90">
        <f t="shared" si="117"/>
        <v>1</v>
      </c>
      <c r="AA388" s="90">
        <f t="shared" si="118"/>
        <v>0</v>
      </c>
      <c r="AB388" s="90">
        <f t="shared" si="119"/>
        <v>0</v>
      </c>
      <c r="AC388" s="90">
        <f t="shared" si="120"/>
        <v>0</v>
      </c>
      <c r="AD388" s="90">
        <f t="shared" si="121"/>
        <v>0</v>
      </c>
      <c r="AE388" s="90">
        <f t="shared" si="122"/>
        <v>0</v>
      </c>
      <c r="AH388" s="56">
        <f t="shared" si="123"/>
        <v>1</v>
      </c>
      <c r="AI388" s="56">
        <f t="shared" si="124"/>
        <v>1</v>
      </c>
      <c r="AJ388" s="56" t="str">
        <f t="shared" si="125"/>
        <v>Correct</v>
      </c>
      <c r="AK388" t="s">
        <v>94</v>
      </c>
      <c r="AL388">
        <v>26</v>
      </c>
      <c r="AM388" t="s">
        <v>115</v>
      </c>
      <c r="AN388" t="s">
        <v>334</v>
      </c>
      <c r="AO388" s="1" t="s">
        <v>346</v>
      </c>
      <c r="AP388" t="s">
        <v>102</v>
      </c>
      <c r="AQ388" s="1" t="s">
        <v>80</v>
      </c>
      <c r="AR388" t="s">
        <v>108</v>
      </c>
      <c r="AS388" t="s">
        <v>100</v>
      </c>
      <c r="AT388" t="s">
        <v>136</v>
      </c>
      <c r="AU388" t="s">
        <v>102</v>
      </c>
      <c r="AV388" s="1"/>
      <c r="AW388" t="s">
        <v>102</v>
      </c>
    </row>
    <row r="389" spans="1:49" x14ac:dyDescent="0.25">
      <c r="A389" s="1">
        <v>388</v>
      </c>
      <c r="B389" t="s">
        <v>19</v>
      </c>
      <c r="C389" t="s">
        <v>20</v>
      </c>
      <c r="D389" t="s">
        <v>21</v>
      </c>
      <c r="P389" s="56">
        <f t="shared" si="108"/>
        <v>3</v>
      </c>
      <c r="Q389" s="5">
        <f t="shared" si="109"/>
        <v>1</v>
      </c>
      <c r="S389" s="56">
        <f t="shared" si="110"/>
        <v>1</v>
      </c>
      <c r="T389" s="56">
        <f t="shared" si="111"/>
        <v>1</v>
      </c>
      <c r="U389" s="56">
        <f t="shared" si="112"/>
        <v>1</v>
      </c>
      <c r="V389" s="90">
        <f t="shared" si="113"/>
        <v>0</v>
      </c>
      <c r="W389" s="90">
        <f t="shared" si="114"/>
        <v>0</v>
      </c>
      <c r="X389" s="90">
        <f t="shared" si="115"/>
        <v>0</v>
      </c>
      <c r="Y389" s="90">
        <f t="shared" si="116"/>
        <v>0</v>
      </c>
      <c r="Z389" s="90">
        <f t="shared" si="117"/>
        <v>0</v>
      </c>
      <c r="AA389" s="90">
        <f t="shared" si="118"/>
        <v>0</v>
      </c>
      <c r="AB389" s="90">
        <f t="shared" si="119"/>
        <v>0</v>
      </c>
      <c r="AC389" s="90">
        <f t="shared" si="120"/>
        <v>0</v>
      </c>
      <c r="AD389" s="90">
        <f t="shared" si="121"/>
        <v>0</v>
      </c>
      <c r="AE389" s="90">
        <f t="shared" si="122"/>
        <v>0</v>
      </c>
      <c r="AH389" s="56">
        <f t="shared" si="123"/>
        <v>3</v>
      </c>
      <c r="AI389" s="56">
        <f t="shared" si="124"/>
        <v>3</v>
      </c>
      <c r="AJ389" s="56" t="str">
        <f t="shared" si="125"/>
        <v>Correct</v>
      </c>
      <c r="AK389" t="s">
        <v>105</v>
      </c>
      <c r="AL389">
        <v>73</v>
      </c>
      <c r="AM389" t="s">
        <v>95</v>
      </c>
      <c r="AN389" t="s">
        <v>116</v>
      </c>
      <c r="AO389" t="s">
        <v>107</v>
      </c>
      <c r="AP389" t="s">
        <v>98</v>
      </c>
      <c r="AQ389" s="1" t="s">
        <v>80</v>
      </c>
      <c r="AR389" t="s">
        <v>108</v>
      </c>
      <c r="AS389" t="s">
        <v>137</v>
      </c>
      <c r="AT389" t="s">
        <v>104</v>
      </c>
      <c r="AU389" t="s">
        <v>102</v>
      </c>
      <c r="AV389" s="1"/>
      <c r="AW389" t="s">
        <v>98</v>
      </c>
    </row>
    <row r="390" spans="1:49" x14ac:dyDescent="0.25">
      <c r="A390" s="1">
        <v>389</v>
      </c>
      <c r="B390" t="s">
        <v>19</v>
      </c>
      <c r="D390" t="s">
        <v>21</v>
      </c>
      <c r="J390" t="s">
        <v>26</v>
      </c>
      <c r="P390" s="56">
        <f t="shared" si="108"/>
        <v>3</v>
      </c>
      <c r="Q390" s="5">
        <f t="shared" si="109"/>
        <v>1</v>
      </c>
      <c r="S390" s="56">
        <f t="shared" si="110"/>
        <v>1</v>
      </c>
      <c r="T390" s="56">
        <f t="shared" si="111"/>
        <v>0</v>
      </c>
      <c r="U390" s="56">
        <f t="shared" si="112"/>
        <v>1</v>
      </c>
      <c r="V390" s="90">
        <f t="shared" si="113"/>
        <v>0</v>
      </c>
      <c r="W390" s="90">
        <f t="shared" si="114"/>
        <v>0</v>
      </c>
      <c r="X390" s="90">
        <f t="shared" si="115"/>
        <v>0</v>
      </c>
      <c r="Y390" s="90">
        <f t="shared" si="116"/>
        <v>0</v>
      </c>
      <c r="Z390" s="90">
        <f t="shared" si="117"/>
        <v>0</v>
      </c>
      <c r="AA390" s="90">
        <f t="shared" si="118"/>
        <v>1</v>
      </c>
      <c r="AB390" s="90">
        <f t="shared" si="119"/>
        <v>0</v>
      </c>
      <c r="AC390" s="90">
        <f t="shared" si="120"/>
        <v>0</v>
      </c>
      <c r="AD390" s="90">
        <f t="shared" si="121"/>
        <v>0</v>
      </c>
      <c r="AE390" s="90">
        <f t="shared" si="122"/>
        <v>0</v>
      </c>
      <c r="AH390" s="56">
        <f t="shared" si="123"/>
        <v>3</v>
      </c>
      <c r="AI390" s="56">
        <f t="shared" si="124"/>
        <v>3</v>
      </c>
      <c r="AJ390" s="56" t="str">
        <f t="shared" si="125"/>
        <v>Correct</v>
      </c>
      <c r="AK390" t="s">
        <v>94</v>
      </c>
      <c r="AL390">
        <v>83</v>
      </c>
      <c r="AM390" t="s">
        <v>115</v>
      </c>
      <c r="AN390" t="s">
        <v>337</v>
      </c>
      <c r="AO390" t="s">
        <v>107</v>
      </c>
      <c r="AP390" t="s">
        <v>98</v>
      </c>
      <c r="AQ390" s="1" t="s">
        <v>80</v>
      </c>
      <c r="AR390" t="s">
        <v>108</v>
      </c>
      <c r="AS390" t="s">
        <v>120</v>
      </c>
      <c r="AT390" t="s">
        <v>104</v>
      </c>
      <c r="AU390" t="s">
        <v>102</v>
      </c>
      <c r="AV390" s="1"/>
      <c r="AW390" t="s">
        <v>102</v>
      </c>
    </row>
    <row r="391" spans="1:49" x14ac:dyDescent="0.25">
      <c r="A391" s="1">
        <v>390</v>
      </c>
      <c r="C391" t="s">
        <v>20</v>
      </c>
      <c r="D391" t="s">
        <v>21</v>
      </c>
      <c r="E391" t="s">
        <v>22</v>
      </c>
      <c r="G391" t="s">
        <v>24</v>
      </c>
      <c r="I391" t="s">
        <v>267</v>
      </c>
      <c r="K391" t="s">
        <v>27</v>
      </c>
      <c r="M391" t="s">
        <v>29</v>
      </c>
      <c r="P391" s="56">
        <f t="shared" si="108"/>
        <v>7</v>
      </c>
      <c r="Q391" s="5">
        <f t="shared" si="109"/>
        <v>0.42857142857142855</v>
      </c>
      <c r="S391" s="56">
        <f t="shared" si="110"/>
        <v>0</v>
      </c>
      <c r="T391" s="56">
        <f t="shared" si="111"/>
        <v>0.42857142857142855</v>
      </c>
      <c r="U391" s="56">
        <f t="shared" si="112"/>
        <v>0.42857142857142855</v>
      </c>
      <c r="V391" s="90">
        <f t="shared" si="113"/>
        <v>0.42857142857142855</v>
      </c>
      <c r="W391" s="90">
        <f t="shared" si="114"/>
        <v>0</v>
      </c>
      <c r="X391" s="90">
        <f t="shared" si="115"/>
        <v>0.42857142857142855</v>
      </c>
      <c r="Y391" s="90">
        <f t="shared" si="116"/>
        <v>0</v>
      </c>
      <c r="Z391" s="90">
        <f t="shared" si="117"/>
        <v>0.42857142857142855</v>
      </c>
      <c r="AA391" s="90">
        <f t="shared" si="118"/>
        <v>0</v>
      </c>
      <c r="AB391" s="90">
        <f t="shared" si="119"/>
        <v>0.42857142857142855</v>
      </c>
      <c r="AC391" s="90">
        <f t="shared" si="120"/>
        <v>0</v>
      </c>
      <c r="AD391" s="90">
        <f t="shared" si="121"/>
        <v>0.42857142857142855</v>
      </c>
      <c r="AE391" s="90">
        <f t="shared" si="122"/>
        <v>0</v>
      </c>
      <c r="AH391" s="56">
        <f t="shared" si="123"/>
        <v>2.9999999999999996</v>
      </c>
      <c r="AI391" s="56">
        <f t="shared" si="124"/>
        <v>7</v>
      </c>
      <c r="AJ391" s="56" t="str">
        <f t="shared" si="125"/>
        <v>Correct</v>
      </c>
      <c r="AK391" t="s">
        <v>94</v>
      </c>
      <c r="AL391">
        <v>78</v>
      </c>
      <c r="AM391" t="s">
        <v>95</v>
      </c>
      <c r="AN391" t="s">
        <v>205</v>
      </c>
      <c r="AO391" t="s">
        <v>107</v>
      </c>
      <c r="AQ391" s="1" t="s">
        <v>80</v>
      </c>
      <c r="AR391" t="s">
        <v>108</v>
      </c>
      <c r="AS391" t="s">
        <v>103</v>
      </c>
      <c r="AT391" t="s">
        <v>104</v>
      </c>
      <c r="AU391" t="s">
        <v>102</v>
      </c>
      <c r="AV391" s="1"/>
      <c r="AW391" t="s">
        <v>102</v>
      </c>
    </row>
    <row r="392" spans="1:49" x14ac:dyDescent="0.25">
      <c r="A392" s="1">
        <v>391</v>
      </c>
      <c r="D392" t="s">
        <v>21</v>
      </c>
      <c r="N392" t="s">
        <v>30</v>
      </c>
      <c r="P392" s="56">
        <f t="shared" si="108"/>
        <v>2</v>
      </c>
      <c r="Q392" s="5">
        <f t="shared" si="109"/>
        <v>1.5</v>
      </c>
      <c r="S392" s="56">
        <f t="shared" si="110"/>
        <v>0</v>
      </c>
      <c r="T392" s="56">
        <f t="shared" si="111"/>
        <v>0</v>
      </c>
      <c r="U392" s="56">
        <f t="shared" si="112"/>
        <v>1</v>
      </c>
      <c r="V392" s="90">
        <f t="shared" si="113"/>
        <v>0</v>
      </c>
      <c r="W392" s="90">
        <f t="shared" si="114"/>
        <v>0</v>
      </c>
      <c r="X392" s="90">
        <f t="shared" si="115"/>
        <v>0</v>
      </c>
      <c r="Y392" s="90">
        <f t="shared" si="116"/>
        <v>0</v>
      </c>
      <c r="Z392" s="90">
        <f t="shared" si="117"/>
        <v>0</v>
      </c>
      <c r="AA392" s="90">
        <f t="shared" si="118"/>
        <v>0</v>
      </c>
      <c r="AB392" s="90">
        <f t="shared" si="119"/>
        <v>0</v>
      </c>
      <c r="AC392" s="90">
        <f t="shared" si="120"/>
        <v>0</v>
      </c>
      <c r="AD392" s="90">
        <f t="shared" si="121"/>
        <v>0</v>
      </c>
      <c r="AE392" s="90">
        <f t="shared" si="122"/>
        <v>1</v>
      </c>
      <c r="AH392" s="56">
        <f t="shared" si="123"/>
        <v>2</v>
      </c>
      <c r="AI392" s="56">
        <f t="shared" si="124"/>
        <v>2</v>
      </c>
      <c r="AJ392" s="56" t="str">
        <f t="shared" si="125"/>
        <v>Correct</v>
      </c>
      <c r="AK392" t="s">
        <v>105</v>
      </c>
      <c r="AL392">
        <v>71</v>
      </c>
      <c r="AM392" t="s">
        <v>95</v>
      </c>
      <c r="AN392" t="s">
        <v>223</v>
      </c>
      <c r="AO392" t="s">
        <v>107</v>
      </c>
      <c r="AP392" t="s">
        <v>98</v>
      </c>
      <c r="AQ392" s="1" t="s">
        <v>80</v>
      </c>
      <c r="AR392" t="s">
        <v>114</v>
      </c>
      <c r="AS392" t="s">
        <v>153</v>
      </c>
      <c r="AT392" t="s">
        <v>101</v>
      </c>
      <c r="AU392" t="s">
        <v>102</v>
      </c>
      <c r="AV392" s="1"/>
      <c r="AW392" t="s">
        <v>102</v>
      </c>
    </row>
    <row r="393" spans="1:49" x14ac:dyDescent="0.25">
      <c r="A393" s="1">
        <v>392</v>
      </c>
      <c r="B393" t="s">
        <v>19</v>
      </c>
      <c r="M393" t="s">
        <v>29</v>
      </c>
      <c r="P393" s="56">
        <f t="shared" si="108"/>
        <v>2</v>
      </c>
      <c r="Q393" s="5">
        <f t="shared" si="109"/>
        <v>1.5</v>
      </c>
      <c r="S393" s="56">
        <f t="shared" si="110"/>
        <v>1</v>
      </c>
      <c r="T393" s="56">
        <f t="shared" si="111"/>
        <v>0</v>
      </c>
      <c r="U393" s="56">
        <f t="shared" si="112"/>
        <v>0</v>
      </c>
      <c r="V393" s="90">
        <f t="shared" si="113"/>
        <v>0</v>
      </c>
      <c r="W393" s="90">
        <f t="shared" si="114"/>
        <v>0</v>
      </c>
      <c r="X393" s="90">
        <f t="shared" si="115"/>
        <v>0</v>
      </c>
      <c r="Y393" s="90">
        <f t="shared" si="116"/>
        <v>0</v>
      </c>
      <c r="Z393" s="90">
        <f t="shared" si="117"/>
        <v>0</v>
      </c>
      <c r="AA393" s="90">
        <f t="shared" si="118"/>
        <v>0</v>
      </c>
      <c r="AB393" s="90">
        <f t="shared" si="119"/>
        <v>0</v>
      </c>
      <c r="AC393" s="90">
        <f t="shared" si="120"/>
        <v>0</v>
      </c>
      <c r="AD393" s="90">
        <f t="shared" si="121"/>
        <v>1</v>
      </c>
      <c r="AE393" s="90">
        <f t="shared" si="122"/>
        <v>0</v>
      </c>
      <c r="AH393" s="56">
        <f t="shared" si="123"/>
        <v>2</v>
      </c>
      <c r="AI393" s="56">
        <f t="shared" si="124"/>
        <v>2</v>
      </c>
      <c r="AJ393" s="56" t="str">
        <f t="shared" si="125"/>
        <v>Correct</v>
      </c>
      <c r="AK393" t="s">
        <v>105</v>
      </c>
      <c r="AL393">
        <v>72</v>
      </c>
      <c r="AM393" t="s">
        <v>95</v>
      </c>
      <c r="AN393" t="s">
        <v>162</v>
      </c>
      <c r="AO393" t="s">
        <v>107</v>
      </c>
      <c r="AP393" t="s">
        <v>98</v>
      </c>
      <c r="AQ393" s="1" t="s">
        <v>80</v>
      </c>
      <c r="AR393" t="s">
        <v>108</v>
      </c>
      <c r="AS393" t="s">
        <v>100</v>
      </c>
      <c r="AT393" t="s">
        <v>104</v>
      </c>
      <c r="AU393" t="s">
        <v>102</v>
      </c>
      <c r="AV393" s="1"/>
      <c r="AW393" t="s">
        <v>102</v>
      </c>
    </row>
    <row r="394" spans="1:49" x14ac:dyDescent="0.25">
      <c r="A394" s="1">
        <v>393</v>
      </c>
      <c r="D394" t="s">
        <v>21</v>
      </c>
      <c r="J394" t="s">
        <v>26</v>
      </c>
      <c r="P394" s="56">
        <f t="shared" si="108"/>
        <v>2</v>
      </c>
      <c r="Q394" s="5">
        <f t="shared" si="109"/>
        <v>1.5</v>
      </c>
      <c r="S394" s="56">
        <f t="shared" si="110"/>
        <v>0</v>
      </c>
      <c r="T394" s="56">
        <f t="shared" si="111"/>
        <v>0</v>
      </c>
      <c r="U394" s="56">
        <f t="shared" si="112"/>
        <v>1</v>
      </c>
      <c r="V394" s="90">
        <f t="shared" si="113"/>
        <v>0</v>
      </c>
      <c r="W394" s="90">
        <f t="shared" si="114"/>
        <v>0</v>
      </c>
      <c r="X394" s="90">
        <f t="shared" si="115"/>
        <v>0</v>
      </c>
      <c r="Y394" s="90">
        <f t="shared" si="116"/>
        <v>0</v>
      </c>
      <c r="Z394" s="90">
        <f t="shared" si="117"/>
        <v>0</v>
      </c>
      <c r="AA394" s="90">
        <f t="shared" si="118"/>
        <v>1</v>
      </c>
      <c r="AB394" s="90">
        <f t="shared" si="119"/>
        <v>0</v>
      </c>
      <c r="AC394" s="90">
        <f t="shared" si="120"/>
        <v>0</v>
      </c>
      <c r="AD394" s="90">
        <f t="shared" si="121"/>
        <v>0</v>
      </c>
      <c r="AE394" s="90">
        <f t="shared" si="122"/>
        <v>0</v>
      </c>
      <c r="AH394" s="56">
        <f t="shared" si="123"/>
        <v>2</v>
      </c>
      <c r="AI394" s="56">
        <f t="shared" si="124"/>
        <v>2</v>
      </c>
      <c r="AJ394" s="56" t="str">
        <f t="shared" si="125"/>
        <v>Correct</v>
      </c>
      <c r="AK394" t="s">
        <v>105</v>
      </c>
      <c r="AL394">
        <v>66</v>
      </c>
      <c r="AM394" t="s">
        <v>95</v>
      </c>
      <c r="AN394" t="s">
        <v>205</v>
      </c>
      <c r="AO394" t="s">
        <v>107</v>
      </c>
      <c r="AP394" t="s">
        <v>98</v>
      </c>
      <c r="AQ394" s="1" t="s">
        <v>80</v>
      </c>
      <c r="AR394" t="s">
        <v>126</v>
      </c>
      <c r="AS394" t="s">
        <v>120</v>
      </c>
      <c r="AT394" t="s">
        <v>104</v>
      </c>
      <c r="AU394" t="s">
        <v>102</v>
      </c>
      <c r="AV394" s="1" t="s">
        <v>373</v>
      </c>
      <c r="AW394" t="s">
        <v>102</v>
      </c>
    </row>
    <row r="395" spans="1:49" x14ac:dyDescent="0.25">
      <c r="A395" s="1">
        <v>394</v>
      </c>
      <c r="C395" t="s">
        <v>20</v>
      </c>
      <c r="D395" t="s">
        <v>21</v>
      </c>
      <c r="J395" t="s">
        <v>26</v>
      </c>
      <c r="P395" s="56">
        <f t="shared" si="108"/>
        <v>3</v>
      </c>
      <c r="Q395" s="5">
        <f t="shared" si="109"/>
        <v>1</v>
      </c>
      <c r="S395" s="56">
        <f t="shared" si="110"/>
        <v>0</v>
      </c>
      <c r="T395" s="56">
        <f t="shared" si="111"/>
        <v>1</v>
      </c>
      <c r="U395" s="56">
        <f t="shared" si="112"/>
        <v>1</v>
      </c>
      <c r="V395" s="90">
        <f t="shared" si="113"/>
        <v>0</v>
      </c>
      <c r="W395" s="90">
        <f t="shared" si="114"/>
        <v>0</v>
      </c>
      <c r="X395" s="90">
        <f t="shared" si="115"/>
        <v>0</v>
      </c>
      <c r="Y395" s="90">
        <f t="shared" si="116"/>
        <v>0</v>
      </c>
      <c r="Z395" s="90">
        <f t="shared" si="117"/>
        <v>0</v>
      </c>
      <c r="AA395" s="90">
        <f t="shared" si="118"/>
        <v>1</v>
      </c>
      <c r="AB395" s="90">
        <f t="shared" si="119"/>
        <v>0</v>
      </c>
      <c r="AC395" s="90">
        <f t="shared" si="120"/>
        <v>0</v>
      </c>
      <c r="AD395" s="90">
        <f t="shared" si="121"/>
        <v>0</v>
      </c>
      <c r="AE395" s="90">
        <f t="shared" si="122"/>
        <v>0</v>
      </c>
      <c r="AH395" s="56">
        <f t="shared" si="123"/>
        <v>3</v>
      </c>
      <c r="AI395" s="56">
        <f t="shared" si="124"/>
        <v>3</v>
      </c>
      <c r="AJ395" s="56" t="str">
        <f t="shared" si="125"/>
        <v>Correct</v>
      </c>
      <c r="AK395" t="s">
        <v>105</v>
      </c>
      <c r="AL395">
        <v>80</v>
      </c>
      <c r="AM395" t="s">
        <v>95</v>
      </c>
      <c r="AN395" t="s">
        <v>205</v>
      </c>
      <c r="AO395" t="s">
        <v>107</v>
      </c>
      <c r="AP395" t="s">
        <v>98</v>
      </c>
      <c r="AQ395" s="1" t="s">
        <v>80</v>
      </c>
      <c r="AR395" t="s">
        <v>108</v>
      </c>
      <c r="AS395" t="s">
        <v>103</v>
      </c>
      <c r="AT395" t="s">
        <v>104</v>
      </c>
      <c r="AU395" t="s">
        <v>102</v>
      </c>
      <c r="AV395" s="1"/>
      <c r="AW395" t="s">
        <v>102</v>
      </c>
    </row>
    <row r="396" spans="1:49" x14ac:dyDescent="0.25">
      <c r="A396" s="1">
        <v>395</v>
      </c>
      <c r="C396" t="s">
        <v>20</v>
      </c>
      <c r="D396" t="s">
        <v>21</v>
      </c>
      <c r="E396" t="s">
        <v>22</v>
      </c>
      <c r="P396" s="56">
        <f t="shared" si="108"/>
        <v>3</v>
      </c>
      <c r="Q396" s="5">
        <f t="shared" si="109"/>
        <v>1</v>
      </c>
      <c r="S396" s="56">
        <f t="shared" si="110"/>
        <v>0</v>
      </c>
      <c r="T396" s="56">
        <f t="shared" si="111"/>
        <v>1</v>
      </c>
      <c r="U396" s="56">
        <f t="shared" si="112"/>
        <v>1</v>
      </c>
      <c r="V396" s="90">
        <f t="shared" si="113"/>
        <v>1</v>
      </c>
      <c r="W396" s="90">
        <f t="shared" si="114"/>
        <v>0</v>
      </c>
      <c r="X396" s="90">
        <f t="shared" si="115"/>
        <v>0</v>
      </c>
      <c r="Y396" s="90">
        <f t="shared" si="116"/>
        <v>0</v>
      </c>
      <c r="Z396" s="90">
        <f t="shared" si="117"/>
        <v>0</v>
      </c>
      <c r="AA396" s="90">
        <f t="shared" si="118"/>
        <v>0</v>
      </c>
      <c r="AB396" s="90">
        <f t="shared" si="119"/>
        <v>0</v>
      </c>
      <c r="AC396" s="90">
        <f t="shared" si="120"/>
        <v>0</v>
      </c>
      <c r="AD396" s="90">
        <f t="shared" si="121"/>
        <v>0</v>
      </c>
      <c r="AE396" s="90">
        <f t="shared" si="122"/>
        <v>0</v>
      </c>
      <c r="AH396" s="56">
        <f t="shared" si="123"/>
        <v>3</v>
      </c>
      <c r="AI396" s="56">
        <f t="shared" si="124"/>
        <v>3</v>
      </c>
      <c r="AJ396" s="56" t="str">
        <f t="shared" si="125"/>
        <v>Correct</v>
      </c>
      <c r="AK396" t="s">
        <v>94</v>
      </c>
      <c r="AL396">
        <v>82</v>
      </c>
      <c r="AM396" t="s">
        <v>95</v>
      </c>
      <c r="AN396" t="s">
        <v>162</v>
      </c>
      <c r="AO396" t="s">
        <v>107</v>
      </c>
      <c r="AP396" t="s">
        <v>98</v>
      </c>
      <c r="AQ396" s="1" t="s">
        <v>89</v>
      </c>
      <c r="AR396" t="s">
        <v>99</v>
      </c>
      <c r="AS396" t="s">
        <v>103</v>
      </c>
      <c r="AT396" t="s">
        <v>104</v>
      </c>
      <c r="AU396" t="s">
        <v>102</v>
      </c>
      <c r="AV396" s="1"/>
      <c r="AW396" t="s">
        <v>98</v>
      </c>
    </row>
    <row r="397" spans="1:49" x14ac:dyDescent="0.25">
      <c r="A397" s="1">
        <v>396</v>
      </c>
      <c r="J397" t="s">
        <v>26</v>
      </c>
      <c r="P397" s="56">
        <f t="shared" si="108"/>
        <v>1</v>
      </c>
      <c r="Q397" s="5">
        <f t="shared" si="109"/>
        <v>3</v>
      </c>
      <c r="S397" s="56">
        <f t="shared" si="110"/>
        <v>0</v>
      </c>
      <c r="T397" s="56">
        <f t="shared" si="111"/>
        <v>0</v>
      </c>
      <c r="U397" s="56">
        <f t="shared" si="112"/>
        <v>0</v>
      </c>
      <c r="V397" s="90">
        <f t="shared" si="113"/>
        <v>0</v>
      </c>
      <c r="W397" s="90">
        <f t="shared" si="114"/>
        <v>0</v>
      </c>
      <c r="X397" s="90">
        <f t="shared" si="115"/>
        <v>0</v>
      </c>
      <c r="Y397" s="90">
        <f t="shared" si="116"/>
        <v>0</v>
      </c>
      <c r="Z397" s="90">
        <f t="shared" si="117"/>
        <v>0</v>
      </c>
      <c r="AA397" s="90">
        <f t="shared" si="118"/>
        <v>1</v>
      </c>
      <c r="AB397" s="90">
        <f t="shared" si="119"/>
        <v>0</v>
      </c>
      <c r="AC397" s="90">
        <f t="shared" si="120"/>
        <v>0</v>
      </c>
      <c r="AD397" s="90">
        <f t="shared" si="121"/>
        <v>0</v>
      </c>
      <c r="AE397" s="90">
        <f t="shared" si="122"/>
        <v>0</v>
      </c>
      <c r="AH397" s="56">
        <f t="shared" si="123"/>
        <v>1</v>
      </c>
      <c r="AI397" s="56">
        <f t="shared" si="124"/>
        <v>1</v>
      </c>
      <c r="AJ397" s="56" t="str">
        <f t="shared" si="125"/>
        <v>Correct</v>
      </c>
      <c r="AK397" t="s">
        <v>105</v>
      </c>
      <c r="AL397">
        <v>68</v>
      </c>
      <c r="AM397" t="s">
        <v>95</v>
      </c>
      <c r="AN397" t="s">
        <v>163</v>
      </c>
      <c r="AO397" t="s">
        <v>107</v>
      </c>
      <c r="AP397" t="s">
        <v>98</v>
      </c>
      <c r="AQ397" s="1" t="s">
        <v>80</v>
      </c>
      <c r="AR397" t="s">
        <v>108</v>
      </c>
      <c r="AS397" t="s">
        <v>110</v>
      </c>
      <c r="AT397" t="s">
        <v>104</v>
      </c>
      <c r="AU397" t="s">
        <v>102</v>
      </c>
      <c r="AV397" s="1"/>
      <c r="AW397" t="s">
        <v>102</v>
      </c>
    </row>
    <row r="398" spans="1:49" x14ac:dyDescent="0.25">
      <c r="A398" s="1">
        <v>397</v>
      </c>
      <c r="B398" t="s">
        <v>19</v>
      </c>
      <c r="P398" s="56">
        <f t="shared" si="108"/>
        <v>1</v>
      </c>
      <c r="Q398" s="5">
        <f t="shared" si="109"/>
        <v>3</v>
      </c>
      <c r="S398" s="56">
        <f t="shared" si="110"/>
        <v>1</v>
      </c>
      <c r="T398" s="56">
        <f t="shared" si="111"/>
        <v>0</v>
      </c>
      <c r="U398" s="56">
        <f t="shared" si="112"/>
        <v>0</v>
      </c>
      <c r="V398" s="90">
        <f t="shared" si="113"/>
        <v>0</v>
      </c>
      <c r="W398" s="90">
        <f t="shared" si="114"/>
        <v>0</v>
      </c>
      <c r="X398" s="90">
        <f t="shared" si="115"/>
        <v>0</v>
      </c>
      <c r="Y398" s="90">
        <f t="shared" si="116"/>
        <v>0</v>
      </c>
      <c r="Z398" s="90">
        <f t="shared" si="117"/>
        <v>0</v>
      </c>
      <c r="AA398" s="90">
        <f t="shared" si="118"/>
        <v>0</v>
      </c>
      <c r="AB398" s="90">
        <f t="shared" si="119"/>
        <v>0</v>
      </c>
      <c r="AC398" s="90">
        <f t="shared" si="120"/>
        <v>0</v>
      </c>
      <c r="AD398" s="90">
        <f t="shared" si="121"/>
        <v>0</v>
      </c>
      <c r="AE398" s="90">
        <f t="shared" si="122"/>
        <v>0</v>
      </c>
      <c r="AH398" s="56">
        <f t="shared" si="123"/>
        <v>1</v>
      </c>
      <c r="AI398" s="56">
        <f t="shared" si="124"/>
        <v>1</v>
      </c>
      <c r="AJ398" s="56" t="str">
        <f t="shared" si="125"/>
        <v>Correct</v>
      </c>
      <c r="AK398" t="s">
        <v>94</v>
      </c>
      <c r="AL398">
        <v>46</v>
      </c>
      <c r="AM398" t="s">
        <v>95</v>
      </c>
      <c r="AN398" t="s">
        <v>158</v>
      </c>
      <c r="AO398" t="s">
        <v>134</v>
      </c>
      <c r="AP398" t="s">
        <v>98</v>
      </c>
      <c r="AQ398" s="1" t="s">
        <v>80</v>
      </c>
      <c r="AR398" t="s">
        <v>126</v>
      </c>
      <c r="AS398" t="s">
        <v>100</v>
      </c>
      <c r="AT398" t="s">
        <v>101</v>
      </c>
      <c r="AU398" t="s">
        <v>102</v>
      </c>
      <c r="AV398" s="1" t="s">
        <v>92</v>
      </c>
      <c r="AW398" t="s">
        <v>102</v>
      </c>
    </row>
    <row r="399" spans="1:49" x14ac:dyDescent="0.25">
      <c r="A399" s="1">
        <v>398</v>
      </c>
      <c r="D399" t="s">
        <v>21</v>
      </c>
      <c r="E399" t="s">
        <v>22</v>
      </c>
      <c r="M399" t="s">
        <v>29</v>
      </c>
      <c r="P399" s="56">
        <f t="shared" si="108"/>
        <v>3</v>
      </c>
      <c r="Q399" s="5">
        <f t="shared" si="109"/>
        <v>1</v>
      </c>
      <c r="S399" s="56">
        <f t="shared" si="110"/>
        <v>0</v>
      </c>
      <c r="T399" s="56">
        <f t="shared" si="111"/>
        <v>0</v>
      </c>
      <c r="U399" s="56">
        <f t="shared" si="112"/>
        <v>1</v>
      </c>
      <c r="V399" s="90">
        <f t="shared" si="113"/>
        <v>1</v>
      </c>
      <c r="W399" s="90">
        <f t="shared" si="114"/>
        <v>0</v>
      </c>
      <c r="X399" s="90">
        <f t="shared" si="115"/>
        <v>0</v>
      </c>
      <c r="Y399" s="90">
        <f t="shared" si="116"/>
        <v>0</v>
      </c>
      <c r="Z399" s="90">
        <f t="shared" si="117"/>
        <v>0</v>
      </c>
      <c r="AA399" s="90">
        <f t="shared" si="118"/>
        <v>0</v>
      </c>
      <c r="AB399" s="90">
        <f t="shared" si="119"/>
        <v>0</v>
      </c>
      <c r="AC399" s="90">
        <f t="shared" si="120"/>
        <v>0</v>
      </c>
      <c r="AD399" s="90">
        <f t="shared" si="121"/>
        <v>1</v>
      </c>
      <c r="AE399" s="90">
        <f t="shared" si="122"/>
        <v>0</v>
      </c>
      <c r="AH399" s="56">
        <f t="shared" si="123"/>
        <v>3</v>
      </c>
      <c r="AI399" s="56">
        <f t="shared" si="124"/>
        <v>3</v>
      </c>
      <c r="AJ399" s="56" t="str">
        <f t="shared" si="125"/>
        <v>Correct</v>
      </c>
      <c r="AK399" t="s">
        <v>94</v>
      </c>
      <c r="AL399">
        <v>80</v>
      </c>
      <c r="AM399" t="s">
        <v>95</v>
      </c>
      <c r="AN399" t="s">
        <v>127</v>
      </c>
      <c r="AO399" t="s">
        <v>107</v>
      </c>
      <c r="AQ399" s="1" t="s">
        <v>80</v>
      </c>
      <c r="AR399" t="s">
        <v>126</v>
      </c>
      <c r="AS399" t="s">
        <v>103</v>
      </c>
      <c r="AT399" t="s">
        <v>104</v>
      </c>
      <c r="AU399" t="s">
        <v>102</v>
      </c>
      <c r="AV399" s="1"/>
      <c r="AW399" t="s">
        <v>102</v>
      </c>
    </row>
    <row r="400" spans="1:49" x14ac:dyDescent="0.25">
      <c r="A400" s="1">
        <v>399</v>
      </c>
      <c r="P400" s="56">
        <f t="shared" si="108"/>
        <v>0</v>
      </c>
      <c r="Q400" s="5" t="e">
        <f t="shared" si="109"/>
        <v>#DIV/0!</v>
      </c>
      <c r="S400" s="56">
        <f t="shared" si="110"/>
        <v>0</v>
      </c>
      <c r="T400" s="56">
        <f t="shared" si="111"/>
        <v>0</v>
      </c>
      <c r="U400" s="56">
        <f t="shared" si="112"/>
        <v>0</v>
      </c>
      <c r="V400" s="90">
        <f t="shared" si="113"/>
        <v>0</v>
      </c>
      <c r="W400" s="90">
        <f t="shared" si="114"/>
        <v>0</v>
      </c>
      <c r="X400" s="90">
        <f t="shared" si="115"/>
        <v>0</v>
      </c>
      <c r="Y400" s="90">
        <f t="shared" si="116"/>
        <v>0</v>
      </c>
      <c r="Z400" s="90">
        <f t="shared" si="117"/>
        <v>0</v>
      </c>
      <c r="AA400" s="90">
        <f t="shared" si="118"/>
        <v>0</v>
      </c>
      <c r="AB400" s="90">
        <f t="shared" si="119"/>
        <v>0</v>
      </c>
      <c r="AC400" s="90">
        <f t="shared" si="120"/>
        <v>0</v>
      </c>
      <c r="AD400" s="90">
        <f t="shared" si="121"/>
        <v>0</v>
      </c>
      <c r="AE400" s="90">
        <f t="shared" si="122"/>
        <v>0</v>
      </c>
      <c r="AH400" s="56">
        <f t="shared" si="123"/>
        <v>0</v>
      </c>
      <c r="AI400" s="56">
        <f t="shared" si="124"/>
        <v>0</v>
      </c>
      <c r="AJ400" s="56" t="str">
        <f t="shared" si="125"/>
        <v>Correct</v>
      </c>
      <c r="AK400" t="s">
        <v>94</v>
      </c>
      <c r="AL400">
        <v>54</v>
      </c>
      <c r="AM400" t="s">
        <v>121</v>
      </c>
      <c r="AN400" t="s">
        <v>168</v>
      </c>
      <c r="AO400" t="s">
        <v>97</v>
      </c>
      <c r="AP400" t="s">
        <v>98</v>
      </c>
      <c r="AQ400" s="1" t="s">
        <v>80</v>
      </c>
      <c r="AR400" t="s">
        <v>126</v>
      </c>
      <c r="AS400" t="s">
        <v>153</v>
      </c>
      <c r="AT400" t="s">
        <v>101</v>
      </c>
      <c r="AU400" t="s">
        <v>102</v>
      </c>
      <c r="AV400" s="1" t="s">
        <v>92</v>
      </c>
      <c r="AW400" t="s">
        <v>102</v>
      </c>
    </row>
    <row r="401" spans="1:49" x14ac:dyDescent="0.25">
      <c r="A401" s="1">
        <v>400</v>
      </c>
      <c r="D401" t="s">
        <v>21</v>
      </c>
      <c r="J401" t="s">
        <v>26</v>
      </c>
      <c r="N401" t="s">
        <v>30</v>
      </c>
      <c r="P401" s="56">
        <f t="shared" si="108"/>
        <v>3</v>
      </c>
      <c r="Q401" s="5">
        <f t="shared" si="109"/>
        <v>1</v>
      </c>
      <c r="S401" s="56">
        <f t="shared" si="110"/>
        <v>0</v>
      </c>
      <c r="T401" s="56">
        <f t="shared" si="111"/>
        <v>0</v>
      </c>
      <c r="U401" s="56">
        <f t="shared" si="112"/>
        <v>1</v>
      </c>
      <c r="V401" s="90">
        <f t="shared" si="113"/>
        <v>0</v>
      </c>
      <c r="W401" s="90">
        <f t="shared" si="114"/>
        <v>0</v>
      </c>
      <c r="X401" s="90">
        <f t="shared" si="115"/>
        <v>0</v>
      </c>
      <c r="Y401" s="90">
        <f t="shared" si="116"/>
        <v>0</v>
      </c>
      <c r="Z401" s="90">
        <f t="shared" si="117"/>
        <v>0</v>
      </c>
      <c r="AA401" s="90">
        <f t="shared" si="118"/>
        <v>1</v>
      </c>
      <c r="AB401" s="90">
        <f t="shared" si="119"/>
        <v>0</v>
      </c>
      <c r="AC401" s="90">
        <f t="shared" si="120"/>
        <v>0</v>
      </c>
      <c r="AD401" s="90">
        <f t="shared" si="121"/>
        <v>0</v>
      </c>
      <c r="AE401" s="90">
        <f t="shared" si="122"/>
        <v>1</v>
      </c>
      <c r="AH401" s="56">
        <f t="shared" si="123"/>
        <v>3</v>
      </c>
      <c r="AI401" s="56">
        <f t="shared" si="124"/>
        <v>3</v>
      </c>
      <c r="AJ401" s="56" t="str">
        <f t="shared" si="125"/>
        <v>Correct</v>
      </c>
      <c r="AK401" t="s">
        <v>105</v>
      </c>
      <c r="AL401">
        <v>22</v>
      </c>
      <c r="AM401" t="s">
        <v>115</v>
      </c>
      <c r="AN401" t="s">
        <v>338</v>
      </c>
      <c r="AO401" t="s">
        <v>134</v>
      </c>
      <c r="AP401" t="s">
        <v>102</v>
      </c>
      <c r="AQ401" s="1" t="s">
        <v>80</v>
      </c>
      <c r="AR401" t="s">
        <v>114</v>
      </c>
      <c r="AS401" t="s">
        <v>120</v>
      </c>
      <c r="AT401" t="s">
        <v>101</v>
      </c>
      <c r="AU401" t="s">
        <v>102</v>
      </c>
      <c r="AV401" s="1" t="s">
        <v>92</v>
      </c>
      <c r="AW401" t="s">
        <v>102</v>
      </c>
    </row>
    <row r="402" spans="1:49" x14ac:dyDescent="0.25">
      <c r="A402" s="1">
        <v>401</v>
      </c>
      <c r="B402" t="s">
        <v>19</v>
      </c>
      <c r="D402" t="s">
        <v>21</v>
      </c>
      <c r="J402" t="s">
        <v>26</v>
      </c>
      <c r="P402" s="56">
        <f t="shared" si="108"/>
        <v>3</v>
      </c>
      <c r="Q402" s="5">
        <f t="shared" si="109"/>
        <v>1</v>
      </c>
      <c r="S402" s="56">
        <f t="shared" si="110"/>
        <v>1</v>
      </c>
      <c r="T402" s="56">
        <f t="shared" si="111"/>
        <v>0</v>
      </c>
      <c r="U402" s="56">
        <f t="shared" si="112"/>
        <v>1</v>
      </c>
      <c r="V402" s="90">
        <f t="shared" si="113"/>
        <v>0</v>
      </c>
      <c r="W402" s="90">
        <f t="shared" si="114"/>
        <v>0</v>
      </c>
      <c r="X402" s="90">
        <f t="shared" si="115"/>
        <v>0</v>
      </c>
      <c r="Y402" s="90">
        <f t="shared" si="116"/>
        <v>0</v>
      </c>
      <c r="Z402" s="90">
        <f t="shared" si="117"/>
        <v>0</v>
      </c>
      <c r="AA402" s="90">
        <f t="shared" si="118"/>
        <v>1</v>
      </c>
      <c r="AB402" s="90">
        <f t="shared" si="119"/>
        <v>0</v>
      </c>
      <c r="AC402" s="90">
        <f t="shared" si="120"/>
        <v>0</v>
      </c>
      <c r="AD402" s="90">
        <f t="shared" si="121"/>
        <v>0</v>
      </c>
      <c r="AE402" s="90">
        <f t="shared" si="122"/>
        <v>0</v>
      </c>
      <c r="AH402" s="56">
        <f t="shared" si="123"/>
        <v>3</v>
      </c>
      <c r="AI402" s="56">
        <f t="shared" si="124"/>
        <v>3</v>
      </c>
      <c r="AJ402" s="56" t="str">
        <f t="shared" si="125"/>
        <v>Correct</v>
      </c>
      <c r="AK402" t="s">
        <v>105</v>
      </c>
      <c r="AL402">
        <v>70</v>
      </c>
      <c r="AM402" t="s">
        <v>95</v>
      </c>
      <c r="AN402" t="s">
        <v>186</v>
      </c>
      <c r="AO402" t="s">
        <v>107</v>
      </c>
      <c r="AP402" t="s">
        <v>98</v>
      </c>
      <c r="AQ402" s="1" t="s">
        <v>80</v>
      </c>
      <c r="AR402" t="s">
        <v>126</v>
      </c>
      <c r="AS402" t="s">
        <v>153</v>
      </c>
      <c r="AT402" t="s">
        <v>104</v>
      </c>
      <c r="AU402" t="s">
        <v>102</v>
      </c>
      <c r="AV402" s="1" t="s">
        <v>373</v>
      </c>
      <c r="AW402" t="s">
        <v>102</v>
      </c>
    </row>
    <row r="403" spans="1:49" x14ac:dyDescent="0.25">
      <c r="A403" s="1">
        <v>402</v>
      </c>
      <c r="D403" t="s">
        <v>21</v>
      </c>
      <c r="G403" t="s">
        <v>24</v>
      </c>
      <c r="I403" t="s">
        <v>267</v>
      </c>
      <c r="J403" t="s">
        <v>26</v>
      </c>
      <c r="P403" s="56">
        <f t="shared" si="108"/>
        <v>4</v>
      </c>
      <c r="Q403" s="5">
        <f t="shared" si="109"/>
        <v>0.75</v>
      </c>
      <c r="S403" s="56">
        <f t="shared" si="110"/>
        <v>0</v>
      </c>
      <c r="T403" s="56">
        <f t="shared" si="111"/>
        <v>0</v>
      </c>
      <c r="U403" s="56">
        <f t="shared" si="112"/>
        <v>0.75</v>
      </c>
      <c r="V403" s="90">
        <f t="shared" si="113"/>
        <v>0</v>
      </c>
      <c r="W403" s="90">
        <f t="shared" si="114"/>
        <v>0</v>
      </c>
      <c r="X403" s="90">
        <f t="shared" si="115"/>
        <v>0.75</v>
      </c>
      <c r="Y403" s="90">
        <f t="shared" si="116"/>
        <v>0</v>
      </c>
      <c r="Z403" s="90">
        <f t="shared" si="117"/>
        <v>0.75</v>
      </c>
      <c r="AA403" s="90">
        <f t="shared" si="118"/>
        <v>0.75</v>
      </c>
      <c r="AB403" s="90">
        <f t="shared" si="119"/>
        <v>0</v>
      </c>
      <c r="AC403" s="90">
        <f t="shared" si="120"/>
        <v>0</v>
      </c>
      <c r="AD403" s="90">
        <f t="shared" si="121"/>
        <v>0</v>
      </c>
      <c r="AE403" s="90">
        <f t="shared" si="122"/>
        <v>0</v>
      </c>
      <c r="AH403" s="56">
        <f t="shared" si="123"/>
        <v>3</v>
      </c>
      <c r="AI403" s="56">
        <f t="shared" si="124"/>
        <v>4</v>
      </c>
      <c r="AJ403" s="56" t="str">
        <f t="shared" si="125"/>
        <v>Correct</v>
      </c>
      <c r="AK403" t="s">
        <v>94</v>
      </c>
      <c r="AL403">
        <v>88</v>
      </c>
      <c r="AM403" t="s">
        <v>95</v>
      </c>
      <c r="AN403" t="s">
        <v>204</v>
      </c>
      <c r="AO403" t="s">
        <v>107</v>
      </c>
      <c r="AQ403" s="1" t="s">
        <v>80</v>
      </c>
      <c r="AR403" t="s">
        <v>114</v>
      </c>
      <c r="AS403" t="s">
        <v>100</v>
      </c>
      <c r="AT403" t="s">
        <v>104</v>
      </c>
      <c r="AU403" t="s">
        <v>102</v>
      </c>
      <c r="AV403" s="1"/>
      <c r="AW403" t="s">
        <v>102</v>
      </c>
    </row>
    <row r="404" spans="1:49" x14ac:dyDescent="0.25">
      <c r="A404" s="1">
        <v>403</v>
      </c>
      <c r="D404" t="s">
        <v>21</v>
      </c>
      <c r="N404" t="s">
        <v>30</v>
      </c>
      <c r="P404" s="56">
        <f t="shared" si="108"/>
        <v>2</v>
      </c>
      <c r="Q404" s="5">
        <f t="shared" si="109"/>
        <v>1.5</v>
      </c>
      <c r="S404" s="56">
        <f t="shared" si="110"/>
        <v>0</v>
      </c>
      <c r="T404" s="56">
        <f t="shared" si="111"/>
        <v>0</v>
      </c>
      <c r="U404" s="56">
        <f t="shared" si="112"/>
        <v>1</v>
      </c>
      <c r="V404" s="90">
        <f t="shared" si="113"/>
        <v>0</v>
      </c>
      <c r="W404" s="90">
        <f t="shared" si="114"/>
        <v>0</v>
      </c>
      <c r="X404" s="90">
        <f t="shared" si="115"/>
        <v>0</v>
      </c>
      <c r="Y404" s="90">
        <f t="shared" si="116"/>
        <v>0</v>
      </c>
      <c r="Z404" s="90">
        <f t="shared" si="117"/>
        <v>0</v>
      </c>
      <c r="AA404" s="90">
        <f t="shared" si="118"/>
        <v>0</v>
      </c>
      <c r="AB404" s="90">
        <f t="shared" si="119"/>
        <v>0</v>
      </c>
      <c r="AC404" s="90">
        <f t="shared" si="120"/>
        <v>0</v>
      </c>
      <c r="AD404" s="90">
        <f t="shared" si="121"/>
        <v>0</v>
      </c>
      <c r="AE404" s="90">
        <f t="shared" si="122"/>
        <v>1</v>
      </c>
      <c r="AH404" s="56">
        <f t="shared" si="123"/>
        <v>2</v>
      </c>
      <c r="AI404" s="56">
        <f t="shared" si="124"/>
        <v>2</v>
      </c>
      <c r="AJ404" s="56" t="str">
        <f t="shared" si="125"/>
        <v>Correct</v>
      </c>
      <c r="AK404" t="s">
        <v>105</v>
      </c>
      <c r="AL404">
        <v>29</v>
      </c>
      <c r="AM404" t="s">
        <v>121</v>
      </c>
      <c r="AN404" t="s">
        <v>122</v>
      </c>
      <c r="AO404" t="s">
        <v>107</v>
      </c>
      <c r="AP404" t="s">
        <v>98</v>
      </c>
      <c r="AQ404" s="1" t="s">
        <v>80</v>
      </c>
      <c r="AR404" t="s">
        <v>108</v>
      </c>
      <c r="AS404" t="s">
        <v>120</v>
      </c>
      <c r="AT404" t="s">
        <v>101</v>
      </c>
      <c r="AU404" t="s">
        <v>102</v>
      </c>
      <c r="AV404" s="1" t="s">
        <v>92</v>
      </c>
      <c r="AW404" t="s">
        <v>102</v>
      </c>
    </row>
    <row r="405" spans="1:49" x14ac:dyDescent="0.25">
      <c r="A405" s="1">
        <v>404</v>
      </c>
      <c r="B405" t="s">
        <v>19</v>
      </c>
      <c r="C405" t="s">
        <v>20</v>
      </c>
      <c r="M405" t="s">
        <v>29</v>
      </c>
      <c r="P405" s="56">
        <f t="shared" si="108"/>
        <v>3</v>
      </c>
      <c r="Q405" s="5">
        <f t="shared" si="109"/>
        <v>1</v>
      </c>
      <c r="S405" s="56">
        <f t="shared" si="110"/>
        <v>1</v>
      </c>
      <c r="T405" s="56">
        <f t="shared" si="111"/>
        <v>1</v>
      </c>
      <c r="U405" s="56">
        <f t="shared" si="112"/>
        <v>0</v>
      </c>
      <c r="V405" s="90">
        <f t="shared" si="113"/>
        <v>0</v>
      </c>
      <c r="W405" s="90">
        <f t="shared" si="114"/>
        <v>0</v>
      </c>
      <c r="X405" s="90">
        <f t="shared" si="115"/>
        <v>0</v>
      </c>
      <c r="Y405" s="90">
        <f t="shared" si="116"/>
        <v>0</v>
      </c>
      <c r="Z405" s="90">
        <f t="shared" si="117"/>
        <v>0</v>
      </c>
      <c r="AA405" s="90">
        <f t="shared" si="118"/>
        <v>0</v>
      </c>
      <c r="AB405" s="90">
        <f t="shared" si="119"/>
        <v>0</v>
      </c>
      <c r="AC405" s="90">
        <f t="shared" si="120"/>
        <v>0</v>
      </c>
      <c r="AD405" s="90">
        <f t="shared" si="121"/>
        <v>1</v>
      </c>
      <c r="AE405" s="90">
        <f t="shared" si="122"/>
        <v>0</v>
      </c>
      <c r="AH405" s="56">
        <f t="shared" si="123"/>
        <v>3</v>
      </c>
      <c r="AI405" s="56">
        <f t="shared" si="124"/>
        <v>3</v>
      </c>
      <c r="AJ405" s="56" t="str">
        <f t="shared" si="125"/>
        <v>Correct</v>
      </c>
      <c r="AK405" t="s">
        <v>94</v>
      </c>
      <c r="AL405">
        <v>75</v>
      </c>
      <c r="AM405" t="s">
        <v>95</v>
      </c>
      <c r="AN405" t="s">
        <v>118</v>
      </c>
      <c r="AO405" t="s">
        <v>107</v>
      </c>
      <c r="AP405" t="s">
        <v>98</v>
      </c>
      <c r="AQ405" s="1" t="s">
        <v>80</v>
      </c>
      <c r="AR405" t="s">
        <v>114</v>
      </c>
      <c r="AS405" t="s">
        <v>100</v>
      </c>
      <c r="AT405" t="s">
        <v>104</v>
      </c>
      <c r="AU405" t="s">
        <v>102</v>
      </c>
      <c r="AV405" s="1"/>
      <c r="AW405" t="s">
        <v>98</v>
      </c>
    </row>
    <row r="406" spans="1:49" x14ac:dyDescent="0.25">
      <c r="A406" s="1">
        <v>405</v>
      </c>
      <c r="B406" t="s">
        <v>19</v>
      </c>
      <c r="C406" t="s">
        <v>20</v>
      </c>
      <c r="J406" t="s">
        <v>26</v>
      </c>
      <c r="P406" s="56">
        <f t="shared" si="108"/>
        <v>3</v>
      </c>
      <c r="Q406" s="5">
        <f t="shared" si="109"/>
        <v>1</v>
      </c>
      <c r="S406" s="56">
        <f t="shared" si="110"/>
        <v>1</v>
      </c>
      <c r="T406" s="56">
        <f t="shared" si="111"/>
        <v>1</v>
      </c>
      <c r="U406" s="56">
        <f t="shared" si="112"/>
        <v>0</v>
      </c>
      <c r="V406" s="90">
        <f t="shared" si="113"/>
        <v>0</v>
      </c>
      <c r="W406" s="90">
        <f t="shared" si="114"/>
        <v>0</v>
      </c>
      <c r="X406" s="90">
        <f t="shared" si="115"/>
        <v>0</v>
      </c>
      <c r="Y406" s="90">
        <f t="shared" si="116"/>
        <v>0</v>
      </c>
      <c r="Z406" s="90">
        <f t="shared" si="117"/>
        <v>0</v>
      </c>
      <c r="AA406" s="90">
        <f t="shared" si="118"/>
        <v>1</v>
      </c>
      <c r="AB406" s="90">
        <f t="shared" si="119"/>
        <v>0</v>
      </c>
      <c r="AC406" s="90">
        <f t="shared" si="120"/>
        <v>0</v>
      </c>
      <c r="AD406" s="90">
        <f t="shared" si="121"/>
        <v>0</v>
      </c>
      <c r="AE406" s="90">
        <f t="shared" si="122"/>
        <v>0</v>
      </c>
      <c r="AH406" s="56">
        <f t="shared" si="123"/>
        <v>3</v>
      </c>
      <c r="AI406" s="56">
        <f t="shared" si="124"/>
        <v>3</v>
      </c>
      <c r="AJ406" s="56" t="str">
        <f t="shared" si="125"/>
        <v>Correct</v>
      </c>
      <c r="AK406" t="s">
        <v>94</v>
      </c>
      <c r="AL406">
        <v>55</v>
      </c>
      <c r="AM406" t="s">
        <v>95</v>
      </c>
      <c r="AN406" t="s">
        <v>226</v>
      </c>
      <c r="AO406" t="s">
        <v>97</v>
      </c>
      <c r="AP406" t="s">
        <v>98</v>
      </c>
      <c r="AQ406" s="1" t="s">
        <v>80</v>
      </c>
      <c r="AR406" t="s">
        <v>114</v>
      </c>
      <c r="AS406" t="s">
        <v>100</v>
      </c>
      <c r="AT406" t="s">
        <v>101</v>
      </c>
      <c r="AU406" t="s">
        <v>102</v>
      </c>
      <c r="AV406" s="1" t="s">
        <v>92</v>
      </c>
      <c r="AW406" t="s">
        <v>102</v>
      </c>
    </row>
    <row r="407" spans="1:49" x14ac:dyDescent="0.25">
      <c r="A407" s="1">
        <v>406</v>
      </c>
      <c r="D407" t="s">
        <v>21</v>
      </c>
      <c r="J407" t="s">
        <v>26</v>
      </c>
      <c r="N407" t="s">
        <v>30</v>
      </c>
      <c r="P407" s="56">
        <f t="shared" si="108"/>
        <v>3</v>
      </c>
      <c r="Q407" s="5">
        <f t="shared" si="109"/>
        <v>1</v>
      </c>
      <c r="S407" s="56">
        <f t="shared" si="110"/>
        <v>0</v>
      </c>
      <c r="T407" s="56">
        <f t="shared" si="111"/>
        <v>0</v>
      </c>
      <c r="U407" s="56">
        <f t="shared" si="112"/>
        <v>1</v>
      </c>
      <c r="V407" s="90">
        <f t="shared" si="113"/>
        <v>0</v>
      </c>
      <c r="W407" s="90">
        <f t="shared" si="114"/>
        <v>0</v>
      </c>
      <c r="X407" s="90">
        <f t="shared" si="115"/>
        <v>0</v>
      </c>
      <c r="Y407" s="90">
        <f t="shared" si="116"/>
        <v>0</v>
      </c>
      <c r="Z407" s="90">
        <f t="shared" si="117"/>
        <v>0</v>
      </c>
      <c r="AA407" s="90">
        <f t="shared" si="118"/>
        <v>1</v>
      </c>
      <c r="AB407" s="90">
        <f t="shared" si="119"/>
        <v>0</v>
      </c>
      <c r="AC407" s="90">
        <f t="shared" si="120"/>
        <v>0</v>
      </c>
      <c r="AD407" s="90">
        <f t="shared" si="121"/>
        <v>0</v>
      </c>
      <c r="AE407" s="90">
        <f t="shared" si="122"/>
        <v>1</v>
      </c>
      <c r="AH407" s="56">
        <f t="shared" si="123"/>
        <v>3</v>
      </c>
      <c r="AI407" s="56">
        <f t="shared" si="124"/>
        <v>3</v>
      </c>
      <c r="AJ407" s="56" t="str">
        <f t="shared" si="125"/>
        <v>Correct</v>
      </c>
      <c r="AK407" t="s">
        <v>94</v>
      </c>
      <c r="AL407">
        <v>20</v>
      </c>
      <c r="AM407" t="s">
        <v>115</v>
      </c>
      <c r="AN407" t="s">
        <v>319</v>
      </c>
      <c r="AO407" t="s">
        <v>128</v>
      </c>
      <c r="AP407" t="s">
        <v>98</v>
      </c>
      <c r="AQ407" s="1" t="s">
        <v>80</v>
      </c>
      <c r="AR407" t="s">
        <v>112</v>
      </c>
      <c r="AS407" t="s">
        <v>120</v>
      </c>
      <c r="AT407" t="s">
        <v>136</v>
      </c>
      <c r="AU407" t="s">
        <v>98</v>
      </c>
      <c r="AV407" s="1" t="s">
        <v>93</v>
      </c>
      <c r="AW407" t="s">
        <v>102</v>
      </c>
    </row>
    <row r="408" spans="1:49" x14ac:dyDescent="0.25">
      <c r="A408" s="1">
        <v>407</v>
      </c>
      <c r="D408" t="s">
        <v>21</v>
      </c>
      <c r="E408" t="s">
        <v>22</v>
      </c>
      <c r="P408" s="56">
        <f t="shared" si="108"/>
        <v>2</v>
      </c>
      <c r="Q408" s="5">
        <f t="shared" si="109"/>
        <v>1.5</v>
      </c>
      <c r="S408" s="56">
        <f t="shared" si="110"/>
        <v>0</v>
      </c>
      <c r="T408" s="56">
        <f t="shared" si="111"/>
        <v>0</v>
      </c>
      <c r="U408" s="56">
        <f t="shared" si="112"/>
        <v>1</v>
      </c>
      <c r="V408" s="90">
        <f t="shared" si="113"/>
        <v>1</v>
      </c>
      <c r="W408" s="90">
        <f t="shared" si="114"/>
        <v>0</v>
      </c>
      <c r="X408" s="90">
        <f t="shared" si="115"/>
        <v>0</v>
      </c>
      <c r="Y408" s="90">
        <f t="shared" si="116"/>
        <v>0</v>
      </c>
      <c r="Z408" s="90">
        <f t="shared" si="117"/>
        <v>0</v>
      </c>
      <c r="AA408" s="90">
        <f t="shared" si="118"/>
        <v>0</v>
      </c>
      <c r="AB408" s="90">
        <f t="shared" si="119"/>
        <v>0</v>
      </c>
      <c r="AC408" s="90">
        <f t="shared" si="120"/>
        <v>0</v>
      </c>
      <c r="AD408" s="90">
        <f t="shared" si="121"/>
        <v>0</v>
      </c>
      <c r="AE408" s="90">
        <f t="shared" si="122"/>
        <v>0</v>
      </c>
      <c r="AH408" s="56">
        <f t="shared" si="123"/>
        <v>2</v>
      </c>
      <c r="AI408" s="56">
        <f t="shared" si="124"/>
        <v>2</v>
      </c>
      <c r="AJ408" s="56" t="str">
        <f t="shared" si="125"/>
        <v>Correct</v>
      </c>
      <c r="AK408" t="s">
        <v>94</v>
      </c>
      <c r="AL408">
        <v>77</v>
      </c>
      <c r="AM408" t="s">
        <v>95</v>
      </c>
      <c r="AN408" t="s">
        <v>206</v>
      </c>
      <c r="AO408" t="s">
        <v>107</v>
      </c>
      <c r="AP408" t="s">
        <v>98</v>
      </c>
      <c r="AQ408" s="1" t="s">
        <v>80</v>
      </c>
      <c r="AR408" t="s">
        <v>126</v>
      </c>
      <c r="AS408" t="s">
        <v>100</v>
      </c>
      <c r="AT408" t="s">
        <v>104</v>
      </c>
      <c r="AU408" t="s">
        <v>102</v>
      </c>
      <c r="AV408" s="1"/>
      <c r="AW408" t="s">
        <v>98</v>
      </c>
    </row>
    <row r="409" spans="1:49" x14ac:dyDescent="0.25">
      <c r="A409" s="1">
        <v>408</v>
      </c>
      <c r="P409" s="56">
        <f t="shared" si="108"/>
        <v>0</v>
      </c>
      <c r="Q409" s="5" t="e">
        <f t="shared" si="109"/>
        <v>#DIV/0!</v>
      </c>
      <c r="S409" s="56">
        <f t="shared" si="110"/>
        <v>0</v>
      </c>
      <c r="T409" s="56">
        <f t="shared" si="111"/>
        <v>0</v>
      </c>
      <c r="U409" s="56">
        <f t="shared" si="112"/>
        <v>0</v>
      </c>
      <c r="V409" s="90">
        <f t="shared" si="113"/>
        <v>0</v>
      </c>
      <c r="W409" s="90">
        <f t="shared" si="114"/>
        <v>0</v>
      </c>
      <c r="X409" s="90">
        <f t="shared" si="115"/>
        <v>0</v>
      </c>
      <c r="Y409" s="90">
        <f t="shared" si="116"/>
        <v>0</v>
      </c>
      <c r="Z409" s="90">
        <f t="shared" si="117"/>
        <v>0</v>
      </c>
      <c r="AA409" s="90">
        <f t="shared" si="118"/>
        <v>0</v>
      </c>
      <c r="AB409" s="90">
        <f t="shared" si="119"/>
        <v>0</v>
      </c>
      <c r="AC409" s="90">
        <f t="shared" si="120"/>
        <v>0</v>
      </c>
      <c r="AD409" s="90">
        <f t="shared" si="121"/>
        <v>0</v>
      </c>
      <c r="AE409" s="90">
        <f t="shared" si="122"/>
        <v>0</v>
      </c>
      <c r="AH409" s="56">
        <f t="shared" si="123"/>
        <v>0</v>
      </c>
      <c r="AI409" s="56">
        <f t="shared" si="124"/>
        <v>0</v>
      </c>
      <c r="AJ409" s="56" t="str">
        <f t="shared" si="125"/>
        <v>Correct</v>
      </c>
      <c r="AK409" t="s">
        <v>105</v>
      </c>
      <c r="AL409">
        <v>74</v>
      </c>
      <c r="AM409" t="s">
        <v>121</v>
      </c>
      <c r="AN409" t="s">
        <v>161</v>
      </c>
      <c r="AO409" t="s">
        <v>107</v>
      </c>
      <c r="AP409" t="s">
        <v>98</v>
      </c>
      <c r="AQ409" s="1" t="s">
        <v>80</v>
      </c>
      <c r="AS409" t="s">
        <v>120</v>
      </c>
      <c r="AT409" t="s">
        <v>104</v>
      </c>
      <c r="AU409" t="s">
        <v>102</v>
      </c>
      <c r="AV409" s="1"/>
      <c r="AW409" t="s">
        <v>102</v>
      </c>
    </row>
    <row r="410" spans="1:49" x14ac:dyDescent="0.25">
      <c r="A410" s="1">
        <v>409</v>
      </c>
      <c r="D410" t="s">
        <v>21</v>
      </c>
      <c r="J410" t="s">
        <v>26</v>
      </c>
      <c r="N410" t="s">
        <v>30</v>
      </c>
      <c r="P410" s="56">
        <f t="shared" si="108"/>
        <v>3</v>
      </c>
      <c r="Q410" s="5">
        <f t="shared" si="109"/>
        <v>1</v>
      </c>
      <c r="S410" s="56">
        <f t="shared" si="110"/>
        <v>0</v>
      </c>
      <c r="T410" s="56">
        <f t="shared" si="111"/>
        <v>0</v>
      </c>
      <c r="U410" s="56">
        <f t="shared" si="112"/>
        <v>1</v>
      </c>
      <c r="V410" s="90">
        <f t="shared" si="113"/>
        <v>0</v>
      </c>
      <c r="W410" s="90">
        <f t="shared" si="114"/>
        <v>0</v>
      </c>
      <c r="X410" s="90">
        <f t="shared" si="115"/>
        <v>0</v>
      </c>
      <c r="Y410" s="90">
        <f t="shared" si="116"/>
        <v>0</v>
      </c>
      <c r="Z410" s="90">
        <f t="shared" si="117"/>
        <v>0</v>
      </c>
      <c r="AA410" s="90">
        <f t="shared" si="118"/>
        <v>1</v>
      </c>
      <c r="AB410" s="90">
        <f t="shared" si="119"/>
        <v>0</v>
      </c>
      <c r="AC410" s="90">
        <f t="shared" si="120"/>
        <v>0</v>
      </c>
      <c r="AD410" s="90">
        <f t="shared" si="121"/>
        <v>0</v>
      </c>
      <c r="AE410" s="90">
        <f t="shared" si="122"/>
        <v>1</v>
      </c>
      <c r="AH410" s="56">
        <f t="shared" si="123"/>
        <v>3</v>
      </c>
      <c r="AI410" s="56">
        <f t="shared" si="124"/>
        <v>3</v>
      </c>
      <c r="AJ410" s="56" t="str">
        <f t="shared" si="125"/>
        <v>Correct</v>
      </c>
      <c r="AK410" t="s">
        <v>94</v>
      </c>
      <c r="AL410">
        <v>25</v>
      </c>
      <c r="AM410" t="s">
        <v>95</v>
      </c>
      <c r="AN410" t="s">
        <v>117</v>
      </c>
      <c r="AO410" s="1" t="s">
        <v>346</v>
      </c>
      <c r="AP410" t="s">
        <v>102</v>
      </c>
      <c r="AQ410" s="1" t="s">
        <v>355</v>
      </c>
      <c r="AS410" t="s">
        <v>120</v>
      </c>
      <c r="AT410" t="s">
        <v>101</v>
      </c>
      <c r="AU410" t="s">
        <v>102</v>
      </c>
      <c r="AV410" s="1" t="s">
        <v>90</v>
      </c>
      <c r="AW410" t="s">
        <v>102</v>
      </c>
    </row>
    <row r="411" spans="1:49" x14ac:dyDescent="0.25">
      <c r="A411" s="1">
        <v>410</v>
      </c>
      <c r="I411" t="s">
        <v>267</v>
      </c>
      <c r="K411" t="s">
        <v>27</v>
      </c>
      <c r="L411" t="s">
        <v>28</v>
      </c>
      <c r="P411" s="56">
        <f t="shared" si="108"/>
        <v>3</v>
      </c>
      <c r="Q411" s="5">
        <f t="shared" si="109"/>
        <v>1</v>
      </c>
      <c r="S411" s="56">
        <f t="shared" si="110"/>
        <v>0</v>
      </c>
      <c r="T411" s="56">
        <f t="shared" si="111"/>
        <v>0</v>
      </c>
      <c r="U411" s="56">
        <f t="shared" si="112"/>
        <v>0</v>
      </c>
      <c r="V411" s="90">
        <f t="shared" si="113"/>
        <v>0</v>
      </c>
      <c r="W411" s="90">
        <f t="shared" si="114"/>
        <v>0</v>
      </c>
      <c r="X411" s="90">
        <f t="shared" si="115"/>
        <v>0</v>
      </c>
      <c r="Y411" s="90">
        <f t="shared" si="116"/>
        <v>0</v>
      </c>
      <c r="Z411" s="90">
        <f t="shared" si="117"/>
        <v>1</v>
      </c>
      <c r="AA411" s="90">
        <f t="shared" si="118"/>
        <v>0</v>
      </c>
      <c r="AB411" s="90">
        <f t="shared" si="119"/>
        <v>1</v>
      </c>
      <c r="AC411" s="90">
        <f t="shared" si="120"/>
        <v>1</v>
      </c>
      <c r="AD411" s="90">
        <f t="shared" si="121"/>
        <v>0</v>
      </c>
      <c r="AE411" s="90">
        <f t="shared" si="122"/>
        <v>0</v>
      </c>
      <c r="AH411" s="56">
        <f t="shared" si="123"/>
        <v>3</v>
      </c>
      <c r="AI411" s="56">
        <f t="shared" si="124"/>
        <v>3</v>
      </c>
      <c r="AJ411" s="56" t="str">
        <f t="shared" si="125"/>
        <v>Correct</v>
      </c>
      <c r="AK411" t="s">
        <v>94</v>
      </c>
      <c r="AL411">
        <v>19</v>
      </c>
      <c r="AM411" t="s">
        <v>95</v>
      </c>
      <c r="AN411" t="s">
        <v>96</v>
      </c>
      <c r="AO411" t="s">
        <v>97</v>
      </c>
      <c r="AP411" t="s">
        <v>98</v>
      </c>
      <c r="AQ411" s="1" t="s">
        <v>80</v>
      </c>
      <c r="AR411" t="s">
        <v>109</v>
      </c>
      <c r="AS411" t="s">
        <v>120</v>
      </c>
      <c r="AT411" t="s">
        <v>136</v>
      </c>
      <c r="AU411" t="s">
        <v>102</v>
      </c>
      <c r="AV411" s="1" t="s">
        <v>90</v>
      </c>
      <c r="AW411" t="s">
        <v>102</v>
      </c>
    </row>
    <row r="412" spans="1:49" x14ac:dyDescent="0.25">
      <c r="A412" s="1">
        <v>411</v>
      </c>
      <c r="P412" s="56">
        <f t="shared" si="108"/>
        <v>0</v>
      </c>
      <c r="Q412" s="5" t="e">
        <f t="shared" si="109"/>
        <v>#DIV/0!</v>
      </c>
      <c r="S412" s="56">
        <f t="shared" si="110"/>
        <v>0</v>
      </c>
      <c r="T412" s="56">
        <f t="shared" si="111"/>
        <v>0</v>
      </c>
      <c r="U412" s="56">
        <f t="shared" si="112"/>
        <v>0</v>
      </c>
      <c r="V412" s="90">
        <f t="shared" si="113"/>
        <v>0</v>
      </c>
      <c r="W412" s="90">
        <f t="shared" si="114"/>
        <v>0</v>
      </c>
      <c r="X412" s="90">
        <f t="shared" si="115"/>
        <v>0</v>
      </c>
      <c r="Y412" s="90">
        <f t="shared" si="116"/>
        <v>0</v>
      </c>
      <c r="Z412" s="90">
        <f t="shared" si="117"/>
        <v>0</v>
      </c>
      <c r="AA412" s="90">
        <f t="shared" si="118"/>
        <v>0</v>
      </c>
      <c r="AB412" s="90">
        <f t="shared" si="119"/>
        <v>0</v>
      </c>
      <c r="AC412" s="90">
        <f t="shared" si="120"/>
        <v>0</v>
      </c>
      <c r="AD412" s="90">
        <f t="shared" si="121"/>
        <v>0</v>
      </c>
      <c r="AE412" s="90">
        <f t="shared" si="122"/>
        <v>0</v>
      </c>
      <c r="AH412" s="56">
        <f t="shared" si="123"/>
        <v>0</v>
      </c>
      <c r="AI412" s="56">
        <f t="shared" si="124"/>
        <v>0</v>
      </c>
      <c r="AJ412" s="56" t="str">
        <f t="shared" si="125"/>
        <v>Correct</v>
      </c>
      <c r="AK412" t="s">
        <v>94</v>
      </c>
      <c r="AL412">
        <v>83</v>
      </c>
      <c r="AM412" t="s">
        <v>121</v>
      </c>
      <c r="AN412" t="s">
        <v>161</v>
      </c>
      <c r="AO412" t="s">
        <v>107</v>
      </c>
      <c r="AP412" t="s">
        <v>98</v>
      </c>
      <c r="AQ412" s="1" t="s">
        <v>80</v>
      </c>
      <c r="AS412" t="s">
        <v>103</v>
      </c>
      <c r="AT412" t="s">
        <v>104</v>
      </c>
      <c r="AV412" s="1"/>
    </row>
    <row r="413" spans="1:49" x14ac:dyDescent="0.25">
      <c r="A413" s="1">
        <v>412</v>
      </c>
      <c r="C413" t="s">
        <v>20</v>
      </c>
      <c r="J413" t="s">
        <v>26</v>
      </c>
      <c r="P413" s="56">
        <f t="shared" si="108"/>
        <v>2</v>
      </c>
      <c r="Q413" s="5">
        <f t="shared" si="109"/>
        <v>1.5</v>
      </c>
      <c r="S413" s="56">
        <f t="shared" si="110"/>
        <v>0</v>
      </c>
      <c r="T413" s="56">
        <f t="shared" si="111"/>
        <v>1</v>
      </c>
      <c r="U413" s="56">
        <f t="shared" si="112"/>
        <v>0</v>
      </c>
      <c r="V413" s="90">
        <f t="shared" si="113"/>
        <v>0</v>
      </c>
      <c r="W413" s="90">
        <f t="shared" si="114"/>
        <v>0</v>
      </c>
      <c r="X413" s="90">
        <f t="shared" si="115"/>
        <v>0</v>
      </c>
      <c r="Y413" s="90">
        <f t="shared" si="116"/>
        <v>0</v>
      </c>
      <c r="Z413" s="90">
        <f t="shared" si="117"/>
        <v>0</v>
      </c>
      <c r="AA413" s="90">
        <f t="shared" si="118"/>
        <v>1</v>
      </c>
      <c r="AB413" s="90">
        <f t="shared" si="119"/>
        <v>0</v>
      </c>
      <c r="AC413" s="90">
        <f t="shared" si="120"/>
        <v>0</v>
      </c>
      <c r="AD413" s="90">
        <f t="shared" si="121"/>
        <v>0</v>
      </c>
      <c r="AE413" s="90">
        <f t="shared" si="122"/>
        <v>0</v>
      </c>
      <c r="AH413" s="56">
        <f t="shared" si="123"/>
        <v>2</v>
      </c>
      <c r="AI413" s="56">
        <f t="shared" si="124"/>
        <v>2</v>
      </c>
      <c r="AJ413" s="56" t="str">
        <f t="shared" si="125"/>
        <v>Correct</v>
      </c>
      <c r="AK413" t="s">
        <v>94</v>
      </c>
      <c r="AL413">
        <v>78</v>
      </c>
      <c r="AM413" t="s">
        <v>95</v>
      </c>
      <c r="AN413" t="s">
        <v>225</v>
      </c>
      <c r="AO413" t="s">
        <v>107</v>
      </c>
      <c r="AP413" t="s">
        <v>98</v>
      </c>
      <c r="AQ413" s="1" t="s">
        <v>80</v>
      </c>
      <c r="AS413" t="s">
        <v>120</v>
      </c>
      <c r="AT413" t="s">
        <v>104</v>
      </c>
      <c r="AU413" t="s">
        <v>102</v>
      </c>
      <c r="AV413" s="1"/>
      <c r="AW413" t="s">
        <v>98</v>
      </c>
    </row>
    <row r="414" spans="1:49" x14ac:dyDescent="0.25">
      <c r="A414" s="1">
        <v>413</v>
      </c>
      <c r="D414" t="s">
        <v>21</v>
      </c>
      <c r="E414" t="s">
        <v>22</v>
      </c>
      <c r="M414" t="s">
        <v>29</v>
      </c>
      <c r="P414" s="56">
        <f t="shared" si="108"/>
        <v>3</v>
      </c>
      <c r="Q414" s="5">
        <f t="shared" si="109"/>
        <v>1</v>
      </c>
      <c r="S414" s="56">
        <f t="shared" si="110"/>
        <v>0</v>
      </c>
      <c r="T414" s="56">
        <f t="shared" si="111"/>
        <v>0</v>
      </c>
      <c r="U414" s="56">
        <f t="shared" si="112"/>
        <v>1</v>
      </c>
      <c r="V414" s="90">
        <f t="shared" si="113"/>
        <v>1</v>
      </c>
      <c r="W414" s="90">
        <f t="shared" si="114"/>
        <v>0</v>
      </c>
      <c r="X414" s="90">
        <f t="shared" si="115"/>
        <v>0</v>
      </c>
      <c r="Y414" s="90">
        <f t="shared" si="116"/>
        <v>0</v>
      </c>
      <c r="Z414" s="90">
        <f t="shared" si="117"/>
        <v>0</v>
      </c>
      <c r="AA414" s="90">
        <f t="shared" si="118"/>
        <v>0</v>
      </c>
      <c r="AB414" s="90">
        <f t="shared" si="119"/>
        <v>0</v>
      </c>
      <c r="AC414" s="90">
        <f t="shared" si="120"/>
        <v>0</v>
      </c>
      <c r="AD414" s="90">
        <f t="shared" si="121"/>
        <v>1</v>
      </c>
      <c r="AE414" s="90">
        <f t="shared" si="122"/>
        <v>0</v>
      </c>
      <c r="AH414" s="56">
        <f t="shared" si="123"/>
        <v>3</v>
      </c>
      <c r="AI414" s="56">
        <f t="shared" si="124"/>
        <v>3</v>
      </c>
      <c r="AJ414" s="56" t="str">
        <f t="shared" si="125"/>
        <v>Correct</v>
      </c>
      <c r="AK414" t="s">
        <v>94</v>
      </c>
      <c r="AL414">
        <v>82</v>
      </c>
      <c r="AM414" t="s">
        <v>95</v>
      </c>
      <c r="AN414" t="s">
        <v>162</v>
      </c>
      <c r="AO414" t="s">
        <v>107</v>
      </c>
      <c r="AQ414" s="1" t="s">
        <v>80</v>
      </c>
      <c r="AR414" t="s">
        <v>109</v>
      </c>
      <c r="AS414" t="s">
        <v>100</v>
      </c>
      <c r="AT414" t="s">
        <v>104</v>
      </c>
      <c r="AU414" t="s">
        <v>98</v>
      </c>
      <c r="AV414" s="1"/>
      <c r="AW414" t="s">
        <v>102</v>
      </c>
    </row>
    <row r="415" spans="1:49" x14ac:dyDescent="0.25">
      <c r="A415" s="1">
        <v>414</v>
      </c>
      <c r="D415" t="s">
        <v>21</v>
      </c>
      <c r="K415" t="s">
        <v>27</v>
      </c>
      <c r="N415" t="s">
        <v>30</v>
      </c>
      <c r="P415" s="56">
        <f t="shared" si="108"/>
        <v>3</v>
      </c>
      <c r="Q415" s="5">
        <f t="shared" si="109"/>
        <v>1</v>
      </c>
      <c r="S415" s="56">
        <f t="shared" si="110"/>
        <v>0</v>
      </c>
      <c r="T415" s="56">
        <f t="shared" si="111"/>
        <v>0</v>
      </c>
      <c r="U415" s="56">
        <f t="shared" si="112"/>
        <v>1</v>
      </c>
      <c r="V415" s="90">
        <f t="shared" si="113"/>
        <v>0</v>
      </c>
      <c r="W415" s="90">
        <f t="shared" si="114"/>
        <v>0</v>
      </c>
      <c r="X415" s="90">
        <f t="shared" si="115"/>
        <v>0</v>
      </c>
      <c r="Y415" s="90">
        <f t="shared" si="116"/>
        <v>0</v>
      </c>
      <c r="Z415" s="90">
        <f t="shared" si="117"/>
        <v>0</v>
      </c>
      <c r="AA415" s="90">
        <f t="shared" si="118"/>
        <v>0</v>
      </c>
      <c r="AB415" s="90">
        <f t="shared" si="119"/>
        <v>1</v>
      </c>
      <c r="AC415" s="90">
        <f t="shared" si="120"/>
        <v>0</v>
      </c>
      <c r="AD415" s="90">
        <f t="shared" si="121"/>
        <v>0</v>
      </c>
      <c r="AE415" s="90">
        <f t="shared" si="122"/>
        <v>1</v>
      </c>
      <c r="AH415" s="56">
        <f t="shared" si="123"/>
        <v>3</v>
      </c>
      <c r="AI415" s="56">
        <f t="shared" si="124"/>
        <v>3</v>
      </c>
      <c r="AJ415" s="56" t="str">
        <f t="shared" si="125"/>
        <v>Correct</v>
      </c>
      <c r="AK415" t="s">
        <v>94</v>
      </c>
      <c r="AL415">
        <v>80</v>
      </c>
      <c r="AM415" t="s">
        <v>95</v>
      </c>
      <c r="AN415" t="s">
        <v>116</v>
      </c>
      <c r="AO415" t="s">
        <v>107</v>
      </c>
      <c r="AP415" t="s">
        <v>98</v>
      </c>
      <c r="AQ415" s="1" t="s">
        <v>80</v>
      </c>
      <c r="AR415" t="s">
        <v>99</v>
      </c>
      <c r="AS415" t="s">
        <v>110</v>
      </c>
      <c r="AT415" t="s">
        <v>104</v>
      </c>
      <c r="AU415" t="s">
        <v>102</v>
      </c>
      <c r="AV415" s="1"/>
      <c r="AW415" t="s">
        <v>98</v>
      </c>
    </row>
    <row r="416" spans="1:49" x14ac:dyDescent="0.25">
      <c r="A416" s="1">
        <v>415</v>
      </c>
      <c r="P416" s="56">
        <f t="shared" si="108"/>
        <v>0</v>
      </c>
      <c r="Q416" s="5" t="e">
        <f t="shared" si="109"/>
        <v>#DIV/0!</v>
      </c>
      <c r="S416" s="56">
        <f t="shared" si="110"/>
        <v>0</v>
      </c>
      <c r="T416" s="56">
        <f t="shared" si="111"/>
        <v>0</v>
      </c>
      <c r="U416" s="56">
        <f t="shared" si="112"/>
        <v>0</v>
      </c>
      <c r="V416" s="90">
        <f t="shared" si="113"/>
        <v>0</v>
      </c>
      <c r="W416" s="90">
        <f t="shared" si="114"/>
        <v>0</v>
      </c>
      <c r="X416" s="90">
        <f t="shared" si="115"/>
        <v>0</v>
      </c>
      <c r="Y416" s="90">
        <f t="shared" si="116"/>
        <v>0</v>
      </c>
      <c r="Z416" s="90">
        <f t="shared" si="117"/>
        <v>0</v>
      </c>
      <c r="AA416" s="90">
        <f t="shared" si="118"/>
        <v>0</v>
      </c>
      <c r="AB416" s="90">
        <f t="shared" si="119"/>
        <v>0</v>
      </c>
      <c r="AC416" s="90">
        <f t="shared" si="120"/>
        <v>0</v>
      </c>
      <c r="AD416" s="90">
        <f t="shared" si="121"/>
        <v>0</v>
      </c>
      <c r="AE416" s="90">
        <f t="shared" si="122"/>
        <v>0</v>
      </c>
      <c r="AH416" s="56">
        <f t="shared" si="123"/>
        <v>0</v>
      </c>
      <c r="AI416" s="56">
        <f t="shared" si="124"/>
        <v>0</v>
      </c>
      <c r="AJ416" s="56" t="str">
        <f t="shared" si="125"/>
        <v>Correct</v>
      </c>
      <c r="AK416" t="s">
        <v>94</v>
      </c>
      <c r="AL416">
        <v>26</v>
      </c>
      <c r="AM416" t="s">
        <v>95</v>
      </c>
      <c r="AN416" t="s">
        <v>186</v>
      </c>
      <c r="AO416" t="s">
        <v>107</v>
      </c>
      <c r="AP416" t="s">
        <v>98</v>
      </c>
      <c r="AQ416" s="1" t="s">
        <v>80</v>
      </c>
      <c r="AR416" t="s">
        <v>126</v>
      </c>
      <c r="AS416" t="s">
        <v>100</v>
      </c>
      <c r="AT416" t="s">
        <v>101</v>
      </c>
      <c r="AU416" t="s">
        <v>102</v>
      </c>
      <c r="AV416" s="1" t="s">
        <v>92</v>
      </c>
      <c r="AW416" t="s">
        <v>102</v>
      </c>
    </row>
    <row r="417" spans="1:49" x14ac:dyDescent="0.25">
      <c r="A417" s="1">
        <v>416</v>
      </c>
      <c r="D417" t="s">
        <v>21</v>
      </c>
      <c r="P417" s="56">
        <f t="shared" si="108"/>
        <v>1</v>
      </c>
      <c r="Q417" s="5">
        <f t="shared" si="109"/>
        <v>3</v>
      </c>
      <c r="S417" s="56">
        <f t="shared" si="110"/>
        <v>0</v>
      </c>
      <c r="T417" s="56">
        <f t="shared" si="111"/>
        <v>0</v>
      </c>
      <c r="U417" s="56">
        <f t="shared" si="112"/>
        <v>1</v>
      </c>
      <c r="V417" s="90">
        <f t="shared" si="113"/>
        <v>0</v>
      </c>
      <c r="W417" s="90">
        <f t="shared" si="114"/>
        <v>0</v>
      </c>
      <c r="X417" s="90">
        <f t="shared" si="115"/>
        <v>0</v>
      </c>
      <c r="Y417" s="90">
        <f t="shared" si="116"/>
        <v>0</v>
      </c>
      <c r="Z417" s="90">
        <f t="shared" si="117"/>
        <v>0</v>
      </c>
      <c r="AA417" s="90">
        <f t="shared" si="118"/>
        <v>0</v>
      </c>
      <c r="AB417" s="90">
        <f t="shared" si="119"/>
        <v>0</v>
      </c>
      <c r="AC417" s="90">
        <f t="shared" si="120"/>
        <v>0</v>
      </c>
      <c r="AD417" s="90">
        <f t="shared" si="121"/>
        <v>0</v>
      </c>
      <c r="AE417" s="90">
        <f t="shared" si="122"/>
        <v>0</v>
      </c>
      <c r="AH417" s="56">
        <f t="shared" si="123"/>
        <v>1</v>
      </c>
      <c r="AI417" s="56">
        <f t="shared" si="124"/>
        <v>1</v>
      </c>
      <c r="AJ417" s="56" t="str">
        <f t="shared" si="125"/>
        <v>Correct</v>
      </c>
      <c r="AK417" t="s">
        <v>105</v>
      </c>
      <c r="AL417">
        <v>71</v>
      </c>
      <c r="AM417" t="s">
        <v>95</v>
      </c>
      <c r="AN417" t="s">
        <v>204</v>
      </c>
      <c r="AO417" t="s">
        <v>97</v>
      </c>
      <c r="AQ417" s="1" t="s">
        <v>80</v>
      </c>
      <c r="AR417" t="s">
        <v>114</v>
      </c>
      <c r="AS417" t="s">
        <v>103</v>
      </c>
      <c r="AT417" t="s">
        <v>104</v>
      </c>
      <c r="AU417" t="s">
        <v>98</v>
      </c>
      <c r="AV417" s="1"/>
      <c r="AW417" t="s">
        <v>102</v>
      </c>
    </row>
    <row r="418" spans="1:49" x14ac:dyDescent="0.25">
      <c r="A418" s="1">
        <v>417</v>
      </c>
      <c r="P418" s="56">
        <f t="shared" si="108"/>
        <v>0</v>
      </c>
      <c r="Q418" s="5" t="e">
        <f t="shared" si="109"/>
        <v>#DIV/0!</v>
      </c>
      <c r="S418" s="56">
        <f t="shared" si="110"/>
        <v>0</v>
      </c>
      <c r="T418" s="56">
        <f t="shared" si="111"/>
        <v>0</v>
      </c>
      <c r="U418" s="56">
        <f t="shared" si="112"/>
        <v>0</v>
      </c>
      <c r="V418" s="90">
        <f t="shared" si="113"/>
        <v>0</v>
      </c>
      <c r="W418" s="90">
        <f t="shared" si="114"/>
        <v>0</v>
      </c>
      <c r="X418" s="90">
        <f t="shared" si="115"/>
        <v>0</v>
      </c>
      <c r="Y418" s="90">
        <f t="shared" si="116"/>
        <v>0</v>
      </c>
      <c r="Z418" s="90">
        <f t="shared" si="117"/>
        <v>0</v>
      </c>
      <c r="AA418" s="90">
        <f t="shared" si="118"/>
        <v>0</v>
      </c>
      <c r="AB418" s="90">
        <f t="shared" si="119"/>
        <v>0</v>
      </c>
      <c r="AC418" s="90">
        <f t="shared" si="120"/>
        <v>0</v>
      </c>
      <c r="AD418" s="90">
        <f t="shared" si="121"/>
        <v>0</v>
      </c>
      <c r="AE418" s="90">
        <f t="shared" si="122"/>
        <v>0</v>
      </c>
      <c r="AH418" s="56">
        <f t="shared" si="123"/>
        <v>0</v>
      </c>
      <c r="AI418" s="56">
        <f t="shared" si="124"/>
        <v>0</v>
      </c>
      <c r="AJ418" s="56" t="str">
        <f t="shared" si="125"/>
        <v>Correct</v>
      </c>
      <c r="AK418" t="s">
        <v>94</v>
      </c>
      <c r="AL418">
        <v>24</v>
      </c>
      <c r="AM418" t="s">
        <v>115</v>
      </c>
      <c r="AN418" t="s">
        <v>313</v>
      </c>
      <c r="AO418" s="1" t="s">
        <v>346</v>
      </c>
      <c r="AP418" t="s">
        <v>102</v>
      </c>
      <c r="AQ418" s="1" t="s">
        <v>80</v>
      </c>
      <c r="AR418" t="s">
        <v>114</v>
      </c>
      <c r="AS418" t="s">
        <v>120</v>
      </c>
      <c r="AT418" t="s">
        <v>136</v>
      </c>
      <c r="AU418" t="s">
        <v>102</v>
      </c>
      <c r="AV418" s="1" t="s">
        <v>92</v>
      </c>
      <c r="AW418" t="s">
        <v>102</v>
      </c>
    </row>
    <row r="419" spans="1:49" x14ac:dyDescent="0.25">
      <c r="A419" s="1">
        <v>418</v>
      </c>
      <c r="D419" t="s">
        <v>21</v>
      </c>
      <c r="P419" s="56">
        <f t="shared" si="108"/>
        <v>1</v>
      </c>
      <c r="Q419" s="5">
        <f t="shared" si="109"/>
        <v>3</v>
      </c>
      <c r="S419" s="56">
        <f t="shared" si="110"/>
        <v>0</v>
      </c>
      <c r="T419" s="56">
        <f t="shared" si="111"/>
        <v>0</v>
      </c>
      <c r="U419" s="56">
        <f t="shared" si="112"/>
        <v>1</v>
      </c>
      <c r="V419" s="90">
        <f t="shared" si="113"/>
        <v>0</v>
      </c>
      <c r="W419" s="90">
        <f t="shared" si="114"/>
        <v>0</v>
      </c>
      <c r="X419" s="90">
        <f t="shared" si="115"/>
        <v>0</v>
      </c>
      <c r="Y419" s="90">
        <f t="shared" si="116"/>
        <v>0</v>
      </c>
      <c r="Z419" s="90">
        <f t="shared" si="117"/>
        <v>0</v>
      </c>
      <c r="AA419" s="90">
        <f t="shared" si="118"/>
        <v>0</v>
      </c>
      <c r="AB419" s="90">
        <f t="shared" si="119"/>
        <v>0</v>
      </c>
      <c r="AC419" s="90">
        <f t="shared" si="120"/>
        <v>0</v>
      </c>
      <c r="AD419" s="90">
        <f t="shared" si="121"/>
        <v>0</v>
      </c>
      <c r="AE419" s="90">
        <f t="shared" si="122"/>
        <v>0</v>
      </c>
      <c r="AH419" s="56">
        <f t="shared" si="123"/>
        <v>1</v>
      </c>
      <c r="AI419" s="56">
        <f t="shared" si="124"/>
        <v>1</v>
      </c>
      <c r="AJ419" s="56" t="str">
        <f t="shared" si="125"/>
        <v>Correct</v>
      </c>
      <c r="AK419" t="s">
        <v>94</v>
      </c>
      <c r="AL419">
        <v>86</v>
      </c>
      <c r="AM419" t="s">
        <v>95</v>
      </c>
      <c r="AN419" t="s">
        <v>116</v>
      </c>
      <c r="AO419" t="s">
        <v>107</v>
      </c>
      <c r="AP419" t="s">
        <v>98</v>
      </c>
      <c r="AQ419" s="1" t="s">
        <v>80</v>
      </c>
      <c r="AS419" t="s">
        <v>110</v>
      </c>
      <c r="AT419" t="s">
        <v>104</v>
      </c>
      <c r="AU419" t="s">
        <v>102</v>
      </c>
      <c r="AV419" s="1"/>
      <c r="AW419" t="s">
        <v>102</v>
      </c>
    </row>
    <row r="420" spans="1:49" x14ac:dyDescent="0.25">
      <c r="A420" s="1">
        <v>419</v>
      </c>
      <c r="B420" t="s">
        <v>19</v>
      </c>
      <c r="D420" t="s">
        <v>21</v>
      </c>
      <c r="N420" t="s">
        <v>30</v>
      </c>
      <c r="P420" s="56">
        <f t="shared" si="108"/>
        <v>3</v>
      </c>
      <c r="Q420" s="5">
        <f t="shared" si="109"/>
        <v>1</v>
      </c>
      <c r="S420" s="56">
        <f t="shared" si="110"/>
        <v>1</v>
      </c>
      <c r="T420" s="56">
        <f t="shared" si="111"/>
        <v>0</v>
      </c>
      <c r="U420" s="56">
        <f t="shared" si="112"/>
        <v>1</v>
      </c>
      <c r="V420" s="90">
        <f t="shared" si="113"/>
        <v>0</v>
      </c>
      <c r="W420" s="90">
        <f t="shared" si="114"/>
        <v>0</v>
      </c>
      <c r="X420" s="90">
        <f t="shared" si="115"/>
        <v>0</v>
      </c>
      <c r="Y420" s="90">
        <f t="shared" si="116"/>
        <v>0</v>
      </c>
      <c r="Z420" s="90">
        <f t="shared" si="117"/>
        <v>0</v>
      </c>
      <c r="AA420" s="90">
        <f t="shared" si="118"/>
        <v>0</v>
      </c>
      <c r="AB420" s="90">
        <f t="shared" si="119"/>
        <v>0</v>
      </c>
      <c r="AC420" s="90">
        <f t="shared" si="120"/>
        <v>0</v>
      </c>
      <c r="AD420" s="90">
        <f t="shared" si="121"/>
        <v>0</v>
      </c>
      <c r="AE420" s="90">
        <f t="shared" si="122"/>
        <v>1</v>
      </c>
      <c r="AH420" s="56">
        <f t="shared" si="123"/>
        <v>3</v>
      </c>
      <c r="AI420" s="56">
        <f t="shared" si="124"/>
        <v>3</v>
      </c>
      <c r="AJ420" s="56" t="str">
        <f t="shared" si="125"/>
        <v>Correct</v>
      </c>
      <c r="AK420" t="s">
        <v>94</v>
      </c>
      <c r="AL420">
        <v>30</v>
      </c>
      <c r="AM420" t="s">
        <v>95</v>
      </c>
      <c r="AN420" t="s">
        <v>157</v>
      </c>
      <c r="AO420" t="s">
        <v>97</v>
      </c>
      <c r="AP420" t="s">
        <v>98</v>
      </c>
      <c r="AQ420" s="1" t="s">
        <v>80</v>
      </c>
      <c r="AR420" t="s">
        <v>109</v>
      </c>
      <c r="AS420" t="s">
        <v>120</v>
      </c>
      <c r="AT420" t="s">
        <v>101</v>
      </c>
      <c r="AU420" t="s">
        <v>102</v>
      </c>
      <c r="AV420" s="1" t="s">
        <v>372</v>
      </c>
      <c r="AW420" t="s">
        <v>102</v>
      </c>
    </row>
    <row r="421" spans="1:49" x14ac:dyDescent="0.25">
      <c r="A421" s="1">
        <v>420</v>
      </c>
      <c r="I421" t="s">
        <v>267</v>
      </c>
      <c r="P421" s="56">
        <f t="shared" si="108"/>
        <v>1</v>
      </c>
      <c r="Q421" s="5">
        <f t="shared" si="109"/>
        <v>3</v>
      </c>
      <c r="S421" s="56">
        <f t="shared" si="110"/>
        <v>0</v>
      </c>
      <c r="T421" s="56">
        <f t="shared" si="111"/>
        <v>0</v>
      </c>
      <c r="U421" s="56">
        <f t="shared" si="112"/>
        <v>0</v>
      </c>
      <c r="V421" s="90">
        <f t="shared" si="113"/>
        <v>0</v>
      </c>
      <c r="W421" s="90">
        <f t="shared" si="114"/>
        <v>0</v>
      </c>
      <c r="X421" s="90">
        <f t="shared" si="115"/>
        <v>0</v>
      </c>
      <c r="Y421" s="90">
        <f t="shared" si="116"/>
        <v>0</v>
      </c>
      <c r="Z421" s="90">
        <f t="shared" si="117"/>
        <v>1</v>
      </c>
      <c r="AA421" s="90">
        <f t="shared" si="118"/>
        <v>0</v>
      </c>
      <c r="AB421" s="90">
        <f t="shared" si="119"/>
        <v>0</v>
      </c>
      <c r="AC421" s="90">
        <f t="shared" si="120"/>
        <v>0</v>
      </c>
      <c r="AD421" s="90">
        <f t="shared" si="121"/>
        <v>0</v>
      </c>
      <c r="AE421" s="90">
        <f t="shared" si="122"/>
        <v>0</v>
      </c>
      <c r="AH421" s="56">
        <f t="shared" si="123"/>
        <v>1</v>
      </c>
      <c r="AI421" s="56">
        <f t="shared" si="124"/>
        <v>1</v>
      </c>
      <c r="AJ421" s="56" t="str">
        <f t="shared" si="125"/>
        <v>Correct</v>
      </c>
      <c r="AK421" t="s">
        <v>94</v>
      </c>
      <c r="AL421">
        <v>22</v>
      </c>
      <c r="AM421" t="s">
        <v>95</v>
      </c>
      <c r="AN421" t="s">
        <v>118</v>
      </c>
      <c r="AO421" t="s">
        <v>128</v>
      </c>
      <c r="AP421" t="s">
        <v>98</v>
      </c>
      <c r="AQ421" s="1" t="s">
        <v>89</v>
      </c>
      <c r="AR421" t="s">
        <v>114</v>
      </c>
      <c r="AS421" t="s">
        <v>120</v>
      </c>
      <c r="AT421" t="s">
        <v>136</v>
      </c>
      <c r="AU421" t="s">
        <v>102</v>
      </c>
      <c r="AV421" s="1" t="s">
        <v>92</v>
      </c>
      <c r="AW421" t="s">
        <v>102</v>
      </c>
    </row>
    <row r="422" spans="1:49" x14ac:dyDescent="0.25">
      <c r="A422" s="1">
        <v>421</v>
      </c>
      <c r="D422" t="s">
        <v>21</v>
      </c>
      <c r="I422" t="s">
        <v>267</v>
      </c>
      <c r="N422" t="s">
        <v>30</v>
      </c>
      <c r="P422" s="56">
        <f t="shared" si="108"/>
        <v>3</v>
      </c>
      <c r="Q422" s="5">
        <f t="shared" si="109"/>
        <v>1</v>
      </c>
      <c r="S422" s="56">
        <f t="shared" si="110"/>
        <v>0</v>
      </c>
      <c r="T422" s="56">
        <f t="shared" si="111"/>
        <v>0</v>
      </c>
      <c r="U422" s="56">
        <f t="shared" si="112"/>
        <v>1</v>
      </c>
      <c r="V422" s="90">
        <f t="shared" si="113"/>
        <v>0</v>
      </c>
      <c r="W422" s="90">
        <f t="shared" si="114"/>
        <v>0</v>
      </c>
      <c r="X422" s="90">
        <f t="shared" si="115"/>
        <v>0</v>
      </c>
      <c r="Y422" s="90">
        <f t="shared" si="116"/>
        <v>0</v>
      </c>
      <c r="Z422" s="90">
        <f t="shared" si="117"/>
        <v>1</v>
      </c>
      <c r="AA422" s="90">
        <f t="shared" si="118"/>
        <v>0</v>
      </c>
      <c r="AB422" s="90">
        <f t="shared" si="119"/>
        <v>0</v>
      </c>
      <c r="AC422" s="90">
        <f t="shared" si="120"/>
        <v>0</v>
      </c>
      <c r="AD422" s="90">
        <f t="shared" si="121"/>
        <v>0</v>
      </c>
      <c r="AE422" s="90">
        <f t="shared" si="122"/>
        <v>1</v>
      </c>
      <c r="AH422" s="56">
        <f t="shared" si="123"/>
        <v>3</v>
      </c>
      <c r="AI422" s="56">
        <f t="shared" si="124"/>
        <v>3</v>
      </c>
      <c r="AJ422" s="56" t="str">
        <f t="shared" si="125"/>
        <v>Correct</v>
      </c>
      <c r="AK422" t="s">
        <v>94</v>
      </c>
      <c r="AL422">
        <v>60</v>
      </c>
      <c r="AM422" t="s">
        <v>95</v>
      </c>
      <c r="AN422" t="s">
        <v>130</v>
      </c>
      <c r="AO422" t="s">
        <v>107</v>
      </c>
      <c r="AP422" t="s">
        <v>98</v>
      </c>
      <c r="AQ422" s="1" t="s">
        <v>80</v>
      </c>
      <c r="AR422" t="s">
        <v>114</v>
      </c>
      <c r="AS422" t="s">
        <v>103</v>
      </c>
      <c r="AT422" t="s">
        <v>101</v>
      </c>
      <c r="AU422" t="s">
        <v>102</v>
      </c>
      <c r="AV422" s="1" t="s">
        <v>92</v>
      </c>
      <c r="AW422" t="s">
        <v>102</v>
      </c>
    </row>
    <row r="423" spans="1:49" x14ac:dyDescent="0.25">
      <c r="A423" s="1">
        <v>422</v>
      </c>
      <c r="P423" s="56">
        <f t="shared" si="108"/>
        <v>0</v>
      </c>
      <c r="Q423" s="5" t="e">
        <f t="shared" si="109"/>
        <v>#DIV/0!</v>
      </c>
      <c r="S423" s="56">
        <f t="shared" si="110"/>
        <v>0</v>
      </c>
      <c r="T423" s="56">
        <f t="shared" si="111"/>
        <v>0</v>
      </c>
      <c r="U423" s="56">
        <f t="shared" si="112"/>
        <v>0</v>
      </c>
      <c r="V423" s="90">
        <f t="shared" si="113"/>
        <v>0</v>
      </c>
      <c r="W423" s="90">
        <f t="shared" si="114"/>
        <v>0</v>
      </c>
      <c r="X423" s="90">
        <f t="shared" si="115"/>
        <v>0</v>
      </c>
      <c r="Y423" s="90">
        <f t="shared" si="116"/>
        <v>0</v>
      </c>
      <c r="Z423" s="90">
        <f t="shared" si="117"/>
        <v>0</v>
      </c>
      <c r="AA423" s="90">
        <f t="shared" si="118"/>
        <v>0</v>
      </c>
      <c r="AB423" s="90">
        <f t="shared" si="119"/>
        <v>0</v>
      </c>
      <c r="AC423" s="90">
        <f t="shared" si="120"/>
        <v>0</v>
      </c>
      <c r="AD423" s="90">
        <f t="shared" si="121"/>
        <v>0</v>
      </c>
      <c r="AE423" s="90">
        <f t="shared" si="122"/>
        <v>0</v>
      </c>
      <c r="AH423" s="56">
        <f t="shared" si="123"/>
        <v>0</v>
      </c>
      <c r="AI423" s="56">
        <f t="shared" si="124"/>
        <v>0</v>
      </c>
      <c r="AJ423" s="56" t="str">
        <f t="shared" si="125"/>
        <v>Correct</v>
      </c>
      <c r="AK423" t="s">
        <v>94</v>
      </c>
      <c r="AL423">
        <v>34</v>
      </c>
      <c r="AM423" t="s">
        <v>95</v>
      </c>
      <c r="AN423" t="s">
        <v>162</v>
      </c>
      <c r="AO423" t="s">
        <v>97</v>
      </c>
      <c r="AP423" t="s">
        <v>98</v>
      </c>
      <c r="AQ423" s="1" t="s">
        <v>80</v>
      </c>
      <c r="AR423" t="s">
        <v>126</v>
      </c>
      <c r="AS423" t="s">
        <v>153</v>
      </c>
      <c r="AT423" t="s">
        <v>135</v>
      </c>
      <c r="AU423" t="s">
        <v>102</v>
      </c>
      <c r="AV423" s="1" t="s">
        <v>92</v>
      </c>
      <c r="AW423" t="s">
        <v>102</v>
      </c>
    </row>
    <row r="424" spans="1:49" x14ac:dyDescent="0.25">
      <c r="A424" s="1">
        <v>423</v>
      </c>
      <c r="B424" t="s">
        <v>19</v>
      </c>
      <c r="C424" t="s">
        <v>20</v>
      </c>
      <c r="E424" t="s">
        <v>22</v>
      </c>
      <c r="I424" t="s">
        <v>267</v>
      </c>
      <c r="J424" t="s">
        <v>26</v>
      </c>
      <c r="K424" t="s">
        <v>27</v>
      </c>
      <c r="M424" t="s">
        <v>29</v>
      </c>
      <c r="P424" s="56">
        <f t="shared" si="108"/>
        <v>7</v>
      </c>
      <c r="Q424" s="5">
        <f t="shared" si="109"/>
        <v>0.42857142857142855</v>
      </c>
      <c r="S424" s="56">
        <f t="shared" si="110"/>
        <v>0.42857142857142855</v>
      </c>
      <c r="T424" s="56">
        <f t="shared" si="111"/>
        <v>0.42857142857142855</v>
      </c>
      <c r="U424" s="56">
        <f t="shared" si="112"/>
        <v>0</v>
      </c>
      <c r="V424" s="90">
        <f t="shared" si="113"/>
        <v>0.42857142857142855</v>
      </c>
      <c r="W424" s="90">
        <f t="shared" si="114"/>
        <v>0</v>
      </c>
      <c r="X424" s="90">
        <f t="shared" si="115"/>
        <v>0</v>
      </c>
      <c r="Y424" s="90">
        <f t="shared" si="116"/>
        <v>0</v>
      </c>
      <c r="Z424" s="90">
        <f t="shared" si="117"/>
        <v>0.42857142857142855</v>
      </c>
      <c r="AA424" s="90">
        <f t="shared" si="118"/>
        <v>0.42857142857142855</v>
      </c>
      <c r="AB424" s="90">
        <f t="shared" si="119"/>
        <v>0.42857142857142855</v>
      </c>
      <c r="AC424" s="90">
        <f t="shared" si="120"/>
        <v>0</v>
      </c>
      <c r="AD424" s="90">
        <f t="shared" si="121"/>
        <v>0.42857142857142855</v>
      </c>
      <c r="AE424" s="90">
        <f t="shared" si="122"/>
        <v>0</v>
      </c>
      <c r="AH424" s="56">
        <f t="shared" si="123"/>
        <v>2.9999999999999996</v>
      </c>
      <c r="AI424" s="56">
        <f t="shared" si="124"/>
        <v>7</v>
      </c>
      <c r="AJ424" s="56" t="str">
        <f t="shared" si="125"/>
        <v>Correct</v>
      </c>
      <c r="AK424" t="s">
        <v>94</v>
      </c>
      <c r="AL424">
        <v>69</v>
      </c>
      <c r="AM424" t="s">
        <v>95</v>
      </c>
      <c r="AN424" t="s">
        <v>152</v>
      </c>
      <c r="AO424" t="s">
        <v>107</v>
      </c>
      <c r="AP424" t="s">
        <v>102</v>
      </c>
      <c r="AQ424" s="1" t="s">
        <v>355</v>
      </c>
      <c r="AR424" t="s">
        <v>112</v>
      </c>
      <c r="AS424" t="s">
        <v>110</v>
      </c>
      <c r="AT424" t="s">
        <v>104</v>
      </c>
      <c r="AU424" t="s">
        <v>102</v>
      </c>
      <c r="AV424" s="1" t="s">
        <v>91</v>
      </c>
    </row>
    <row r="425" spans="1:49" x14ac:dyDescent="0.25">
      <c r="A425" s="1">
        <v>424</v>
      </c>
      <c r="D425" t="s">
        <v>21</v>
      </c>
      <c r="J425" t="s">
        <v>26</v>
      </c>
      <c r="P425" s="56">
        <f t="shared" si="108"/>
        <v>2</v>
      </c>
      <c r="Q425" s="5">
        <f t="shared" si="109"/>
        <v>1.5</v>
      </c>
      <c r="S425" s="56">
        <f t="shared" si="110"/>
        <v>0</v>
      </c>
      <c r="T425" s="56">
        <f t="shared" si="111"/>
        <v>0</v>
      </c>
      <c r="U425" s="56">
        <f t="shared" si="112"/>
        <v>1</v>
      </c>
      <c r="V425" s="90">
        <f t="shared" si="113"/>
        <v>0</v>
      </c>
      <c r="W425" s="90">
        <f t="shared" si="114"/>
        <v>0</v>
      </c>
      <c r="X425" s="90">
        <f t="shared" si="115"/>
        <v>0</v>
      </c>
      <c r="Y425" s="90">
        <f t="shared" si="116"/>
        <v>0</v>
      </c>
      <c r="Z425" s="90">
        <f t="shared" si="117"/>
        <v>0</v>
      </c>
      <c r="AA425" s="90">
        <f t="shared" si="118"/>
        <v>1</v>
      </c>
      <c r="AB425" s="90">
        <f t="shared" si="119"/>
        <v>0</v>
      </c>
      <c r="AC425" s="90">
        <f t="shared" si="120"/>
        <v>0</v>
      </c>
      <c r="AD425" s="90">
        <f t="shared" si="121"/>
        <v>0</v>
      </c>
      <c r="AE425" s="90">
        <f t="shared" si="122"/>
        <v>0</v>
      </c>
      <c r="AH425" s="56">
        <f t="shared" si="123"/>
        <v>2</v>
      </c>
      <c r="AI425" s="56">
        <f t="shared" si="124"/>
        <v>2</v>
      </c>
      <c r="AJ425" s="56" t="str">
        <f t="shared" si="125"/>
        <v>Correct</v>
      </c>
      <c r="AK425" t="s">
        <v>94</v>
      </c>
      <c r="AL425">
        <v>65</v>
      </c>
      <c r="AM425" t="s">
        <v>95</v>
      </c>
      <c r="AN425" t="s">
        <v>227</v>
      </c>
      <c r="AO425" t="s">
        <v>97</v>
      </c>
      <c r="AP425" t="s">
        <v>98</v>
      </c>
      <c r="AQ425" s="1" t="s">
        <v>80</v>
      </c>
      <c r="AR425" t="s">
        <v>126</v>
      </c>
      <c r="AS425" t="s">
        <v>153</v>
      </c>
      <c r="AT425" t="s">
        <v>101</v>
      </c>
      <c r="AU425" t="s">
        <v>102</v>
      </c>
      <c r="AV425" s="1" t="s">
        <v>92</v>
      </c>
      <c r="AW425" t="s">
        <v>102</v>
      </c>
    </row>
    <row r="426" spans="1:49" x14ac:dyDescent="0.25">
      <c r="A426" s="1">
        <v>425</v>
      </c>
      <c r="D426" t="s">
        <v>21</v>
      </c>
      <c r="K426" t="s">
        <v>27</v>
      </c>
      <c r="P426" s="56">
        <f t="shared" si="108"/>
        <v>2</v>
      </c>
      <c r="Q426" s="5">
        <f t="shared" si="109"/>
        <v>1.5</v>
      </c>
      <c r="S426" s="56">
        <f t="shared" si="110"/>
        <v>0</v>
      </c>
      <c r="T426" s="56">
        <f t="shared" si="111"/>
        <v>0</v>
      </c>
      <c r="U426" s="56">
        <f t="shared" si="112"/>
        <v>1</v>
      </c>
      <c r="V426" s="90">
        <f t="shared" si="113"/>
        <v>0</v>
      </c>
      <c r="W426" s="90">
        <f t="shared" si="114"/>
        <v>0</v>
      </c>
      <c r="X426" s="90">
        <f t="shared" si="115"/>
        <v>0</v>
      </c>
      <c r="Y426" s="90">
        <f t="shared" si="116"/>
        <v>0</v>
      </c>
      <c r="Z426" s="90">
        <f t="shared" si="117"/>
        <v>0</v>
      </c>
      <c r="AA426" s="90">
        <f t="shared" si="118"/>
        <v>0</v>
      </c>
      <c r="AB426" s="90">
        <f t="shared" si="119"/>
        <v>1</v>
      </c>
      <c r="AC426" s="90">
        <f t="shared" si="120"/>
        <v>0</v>
      </c>
      <c r="AD426" s="90">
        <f t="shared" si="121"/>
        <v>0</v>
      </c>
      <c r="AE426" s="90">
        <f t="shared" si="122"/>
        <v>0</v>
      </c>
      <c r="AH426" s="56">
        <f t="shared" si="123"/>
        <v>2</v>
      </c>
      <c r="AI426" s="56">
        <f t="shared" si="124"/>
        <v>2</v>
      </c>
      <c r="AJ426" s="56" t="str">
        <f t="shared" si="125"/>
        <v>Correct</v>
      </c>
      <c r="AK426" t="s">
        <v>94</v>
      </c>
      <c r="AL426">
        <v>70</v>
      </c>
      <c r="AM426" t="s">
        <v>95</v>
      </c>
      <c r="AN426" t="s">
        <v>131</v>
      </c>
      <c r="AO426" t="s">
        <v>107</v>
      </c>
      <c r="AP426" t="s">
        <v>98</v>
      </c>
      <c r="AQ426" s="1" t="s">
        <v>80</v>
      </c>
      <c r="AR426" t="s">
        <v>108</v>
      </c>
      <c r="AS426" t="s">
        <v>110</v>
      </c>
      <c r="AT426" t="s">
        <v>104</v>
      </c>
      <c r="AU426" t="s">
        <v>102</v>
      </c>
      <c r="AV426" s="1" t="s">
        <v>91</v>
      </c>
      <c r="AW426" t="s">
        <v>98</v>
      </c>
    </row>
    <row r="427" spans="1:49" x14ac:dyDescent="0.25">
      <c r="A427" s="1">
        <v>426</v>
      </c>
      <c r="F427" t="s">
        <v>23</v>
      </c>
      <c r="J427" t="s">
        <v>26</v>
      </c>
      <c r="K427" t="s">
        <v>27</v>
      </c>
      <c r="P427" s="56">
        <f t="shared" si="108"/>
        <v>3</v>
      </c>
      <c r="Q427" s="5">
        <f t="shared" si="109"/>
        <v>1</v>
      </c>
      <c r="S427" s="56">
        <f t="shared" si="110"/>
        <v>0</v>
      </c>
      <c r="T427" s="56">
        <f t="shared" si="111"/>
        <v>0</v>
      </c>
      <c r="U427" s="56">
        <f t="shared" si="112"/>
        <v>0</v>
      </c>
      <c r="V427" s="90">
        <f t="shared" si="113"/>
        <v>0</v>
      </c>
      <c r="W427" s="90">
        <f t="shared" si="114"/>
        <v>1</v>
      </c>
      <c r="X427" s="90">
        <f t="shared" si="115"/>
        <v>0</v>
      </c>
      <c r="Y427" s="90">
        <f t="shared" si="116"/>
        <v>0</v>
      </c>
      <c r="Z427" s="90">
        <f t="shared" si="117"/>
        <v>0</v>
      </c>
      <c r="AA427" s="90">
        <f t="shared" si="118"/>
        <v>1</v>
      </c>
      <c r="AB427" s="90">
        <f t="shared" si="119"/>
        <v>1</v>
      </c>
      <c r="AC427" s="90">
        <f t="shared" si="120"/>
        <v>0</v>
      </c>
      <c r="AD427" s="90">
        <f t="shared" si="121"/>
        <v>0</v>
      </c>
      <c r="AE427" s="90">
        <f t="shared" si="122"/>
        <v>0</v>
      </c>
      <c r="AH427" s="56">
        <f t="shared" si="123"/>
        <v>3</v>
      </c>
      <c r="AI427" s="56">
        <f t="shared" si="124"/>
        <v>3</v>
      </c>
      <c r="AJ427" s="56" t="str">
        <f t="shared" si="125"/>
        <v>Correct</v>
      </c>
      <c r="AK427" t="s">
        <v>94</v>
      </c>
      <c r="AL427">
        <v>24</v>
      </c>
      <c r="AM427" t="s">
        <v>115</v>
      </c>
      <c r="AN427" t="s">
        <v>334</v>
      </c>
      <c r="AO427" t="s">
        <v>128</v>
      </c>
      <c r="AP427" t="s">
        <v>98</v>
      </c>
      <c r="AQ427" s="1" t="s">
        <v>364</v>
      </c>
      <c r="AR427" t="s">
        <v>99</v>
      </c>
      <c r="AS427" t="s">
        <v>120</v>
      </c>
      <c r="AT427" t="s">
        <v>125</v>
      </c>
      <c r="AU427" t="s">
        <v>102</v>
      </c>
      <c r="AV427" s="1" t="s">
        <v>90</v>
      </c>
      <c r="AW427" t="s">
        <v>102</v>
      </c>
    </row>
    <row r="428" spans="1:49" x14ac:dyDescent="0.25">
      <c r="A428" s="1">
        <v>427</v>
      </c>
      <c r="D428" t="s">
        <v>21</v>
      </c>
      <c r="P428" s="56">
        <f t="shared" si="108"/>
        <v>1</v>
      </c>
      <c r="Q428" s="5">
        <f t="shared" si="109"/>
        <v>3</v>
      </c>
      <c r="S428" s="56">
        <f t="shared" si="110"/>
        <v>0</v>
      </c>
      <c r="T428" s="56">
        <f t="shared" si="111"/>
        <v>0</v>
      </c>
      <c r="U428" s="56">
        <f t="shared" si="112"/>
        <v>1</v>
      </c>
      <c r="V428" s="90">
        <f t="shared" si="113"/>
        <v>0</v>
      </c>
      <c r="W428" s="90">
        <f t="shared" si="114"/>
        <v>0</v>
      </c>
      <c r="X428" s="90">
        <f t="shared" si="115"/>
        <v>0</v>
      </c>
      <c r="Y428" s="90">
        <f t="shared" si="116"/>
        <v>0</v>
      </c>
      <c r="Z428" s="90">
        <f t="shared" si="117"/>
        <v>0</v>
      </c>
      <c r="AA428" s="90">
        <f t="shared" si="118"/>
        <v>0</v>
      </c>
      <c r="AB428" s="90">
        <f t="shared" si="119"/>
        <v>0</v>
      </c>
      <c r="AC428" s="90">
        <f t="shared" si="120"/>
        <v>0</v>
      </c>
      <c r="AD428" s="90">
        <f t="shared" si="121"/>
        <v>0</v>
      </c>
      <c r="AE428" s="90">
        <f t="shared" si="122"/>
        <v>0</v>
      </c>
      <c r="AH428" s="56">
        <f t="shared" si="123"/>
        <v>1</v>
      </c>
      <c r="AI428" s="56">
        <f t="shared" si="124"/>
        <v>1</v>
      </c>
      <c r="AJ428" s="56" t="str">
        <f t="shared" si="125"/>
        <v>Correct</v>
      </c>
      <c r="AK428" t="s">
        <v>94</v>
      </c>
      <c r="AL428">
        <v>75</v>
      </c>
      <c r="AM428" t="s">
        <v>121</v>
      </c>
      <c r="AN428" t="s">
        <v>198</v>
      </c>
      <c r="AO428" t="s">
        <v>107</v>
      </c>
      <c r="AP428" t="s">
        <v>98</v>
      </c>
      <c r="AQ428" s="1"/>
      <c r="AR428" t="s">
        <v>112</v>
      </c>
      <c r="AS428" t="s">
        <v>120</v>
      </c>
      <c r="AT428" t="s">
        <v>104</v>
      </c>
      <c r="AU428" t="s">
        <v>102</v>
      </c>
      <c r="AV428" s="1" t="s">
        <v>91</v>
      </c>
      <c r="AW428" t="s">
        <v>98</v>
      </c>
    </row>
    <row r="429" spans="1:49" x14ac:dyDescent="0.25">
      <c r="A429" s="1">
        <v>428</v>
      </c>
      <c r="C429" t="s">
        <v>20</v>
      </c>
      <c r="D429" t="s">
        <v>21</v>
      </c>
      <c r="J429" t="s">
        <v>26</v>
      </c>
      <c r="P429" s="56">
        <f t="shared" si="108"/>
        <v>3</v>
      </c>
      <c r="Q429" s="5">
        <f t="shared" si="109"/>
        <v>1</v>
      </c>
      <c r="S429" s="56">
        <f t="shared" si="110"/>
        <v>0</v>
      </c>
      <c r="T429" s="56">
        <f t="shared" si="111"/>
        <v>1</v>
      </c>
      <c r="U429" s="56">
        <f t="shared" si="112"/>
        <v>1</v>
      </c>
      <c r="V429" s="90">
        <f t="shared" si="113"/>
        <v>0</v>
      </c>
      <c r="W429" s="90">
        <f t="shared" si="114"/>
        <v>0</v>
      </c>
      <c r="X429" s="90">
        <f t="shared" si="115"/>
        <v>0</v>
      </c>
      <c r="Y429" s="90">
        <f t="shared" si="116"/>
        <v>0</v>
      </c>
      <c r="Z429" s="90">
        <f t="shared" si="117"/>
        <v>0</v>
      </c>
      <c r="AA429" s="90">
        <f t="shared" si="118"/>
        <v>1</v>
      </c>
      <c r="AB429" s="90">
        <f t="shared" si="119"/>
        <v>0</v>
      </c>
      <c r="AC429" s="90">
        <f t="shared" si="120"/>
        <v>0</v>
      </c>
      <c r="AD429" s="90">
        <f t="shared" si="121"/>
        <v>0</v>
      </c>
      <c r="AE429" s="90">
        <f t="shared" si="122"/>
        <v>0</v>
      </c>
      <c r="AH429" s="56">
        <f t="shared" si="123"/>
        <v>3</v>
      </c>
      <c r="AI429" s="56">
        <f t="shared" si="124"/>
        <v>3</v>
      </c>
      <c r="AJ429" s="56" t="str">
        <f t="shared" si="125"/>
        <v>Correct</v>
      </c>
      <c r="AK429" t="s">
        <v>105</v>
      </c>
      <c r="AL429">
        <v>62</v>
      </c>
      <c r="AM429" t="s">
        <v>95</v>
      </c>
      <c r="AN429" t="s">
        <v>158</v>
      </c>
      <c r="AO429" t="s">
        <v>97</v>
      </c>
      <c r="AP429" t="s">
        <v>98</v>
      </c>
      <c r="AQ429" s="1" t="s">
        <v>80</v>
      </c>
      <c r="AR429" t="s">
        <v>108</v>
      </c>
      <c r="AS429" t="s">
        <v>110</v>
      </c>
      <c r="AT429" t="s">
        <v>135</v>
      </c>
      <c r="AU429" t="s">
        <v>102</v>
      </c>
      <c r="AV429" s="1" t="s">
        <v>92</v>
      </c>
      <c r="AW429" t="s">
        <v>102</v>
      </c>
    </row>
    <row r="430" spans="1:49" x14ac:dyDescent="0.25">
      <c r="A430" s="1">
        <v>429</v>
      </c>
      <c r="D430" t="s">
        <v>21</v>
      </c>
      <c r="J430" t="s">
        <v>26</v>
      </c>
      <c r="N430" t="s">
        <v>30</v>
      </c>
      <c r="P430" s="56">
        <f t="shared" si="108"/>
        <v>3</v>
      </c>
      <c r="Q430" s="5">
        <f t="shared" si="109"/>
        <v>1</v>
      </c>
      <c r="S430" s="56">
        <f t="shared" si="110"/>
        <v>0</v>
      </c>
      <c r="T430" s="56">
        <f t="shared" si="111"/>
        <v>0</v>
      </c>
      <c r="U430" s="56">
        <f t="shared" si="112"/>
        <v>1</v>
      </c>
      <c r="V430" s="90">
        <f t="shared" si="113"/>
        <v>0</v>
      </c>
      <c r="W430" s="90">
        <f t="shared" si="114"/>
        <v>0</v>
      </c>
      <c r="X430" s="90">
        <f t="shared" si="115"/>
        <v>0</v>
      </c>
      <c r="Y430" s="90">
        <f t="shared" si="116"/>
        <v>0</v>
      </c>
      <c r="Z430" s="90">
        <f t="shared" si="117"/>
        <v>0</v>
      </c>
      <c r="AA430" s="90">
        <f t="shared" si="118"/>
        <v>1</v>
      </c>
      <c r="AB430" s="90">
        <f t="shared" si="119"/>
        <v>0</v>
      </c>
      <c r="AC430" s="90">
        <f t="shared" si="120"/>
        <v>0</v>
      </c>
      <c r="AD430" s="90">
        <f t="shared" si="121"/>
        <v>0</v>
      </c>
      <c r="AE430" s="90">
        <f t="shared" si="122"/>
        <v>1</v>
      </c>
      <c r="AH430" s="56">
        <f t="shared" si="123"/>
        <v>3</v>
      </c>
      <c r="AI430" s="56">
        <f t="shared" si="124"/>
        <v>3</v>
      </c>
      <c r="AJ430" s="56" t="str">
        <f t="shared" si="125"/>
        <v>Correct</v>
      </c>
      <c r="AK430" t="s">
        <v>94</v>
      </c>
      <c r="AL430">
        <v>78</v>
      </c>
      <c r="AM430" t="s">
        <v>121</v>
      </c>
      <c r="AN430" t="s">
        <v>198</v>
      </c>
      <c r="AO430" t="s">
        <v>107</v>
      </c>
      <c r="AP430" t="s">
        <v>98</v>
      </c>
      <c r="AQ430" s="1" t="s">
        <v>80</v>
      </c>
      <c r="AS430" t="s">
        <v>100</v>
      </c>
      <c r="AT430" t="s">
        <v>104</v>
      </c>
      <c r="AU430" t="s">
        <v>102</v>
      </c>
      <c r="AV430" s="1" t="s">
        <v>91</v>
      </c>
      <c r="AW430" t="s">
        <v>98</v>
      </c>
    </row>
    <row r="431" spans="1:49" x14ac:dyDescent="0.25">
      <c r="A431" s="1">
        <v>430</v>
      </c>
      <c r="C431" t="s">
        <v>20</v>
      </c>
      <c r="D431" t="s">
        <v>21</v>
      </c>
      <c r="P431" s="56">
        <f t="shared" si="108"/>
        <v>2</v>
      </c>
      <c r="Q431" s="5">
        <f t="shared" si="109"/>
        <v>1.5</v>
      </c>
      <c r="S431" s="56">
        <f t="shared" si="110"/>
        <v>0</v>
      </c>
      <c r="T431" s="56">
        <f t="shared" si="111"/>
        <v>1</v>
      </c>
      <c r="U431" s="56">
        <f t="shared" si="112"/>
        <v>1</v>
      </c>
      <c r="V431" s="90">
        <f t="shared" si="113"/>
        <v>0</v>
      </c>
      <c r="W431" s="90">
        <f t="shared" si="114"/>
        <v>0</v>
      </c>
      <c r="X431" s="90">
        <f t="shared" si="115"/>
        <v>0</v>
      </c>
      <c r="Y431" s="90">
        <f t="shared" si="116"/>
        <v>0</v>
      </c>
      <c r="Z431" s="90">
        <f t="shared" si="117"/>
        <v>0</v>
      </c>
      <c r="AA431" s="90">
        <f t="shared" si="118"/>
        <v>0</v>
      </c>
      <c r="AB431" s="90">
        <f t="shared" si="119"/>
        <v>0</v>
      </c>
      <c r="AC431" s="90">
        <f t="shared" si="120"/>
        <v>0</v>
      </c>
      <c r="AD431" s="90">
        <f t="shared" si="121"/>
        <v>0</v>
      </c>
      <c r="AE431" s="90">
        <f t="shared" si="122"/>
        <v>0</v>
      </c>
      <c r="AH431" s="56">
        <f t="shared" si="123"/>
        <v>2</v>
      </c>
      <c r="AI431" s="56">
        <f t="shared" si="124"/>
        <v>2</v>
      </c>
      <c r="AJ431" s="56" t="str">
        <f t="shared" si="125"/>
        <v>Correct</v>
      </c>
      <c r="AK431" t="s">
        <v>105</v>
      </c>
      <c r="AL431">
        <v>37</v>
      </c>
      <c r="AM431" t="s">
        <v>95</v>
      </c>
      <c r="AN431" t="s">
        <v>157</v>
      </c>
      <c r="AO431" t="s">
        <v>107</v>
      </c>
      <c r="AP431" t="s">
        <v>98</v>
      </c>
      <c r="AQ431" s="1" t="s">
        <v>349</v>
      </c>
      <c r="AR431" t="s">
        <v>109</v>
      </c>
      <c r="AS431" t="s">
        <v>103</v>
      </c>
      <c r="AT431" t="s">
        <v>135</v>
      </c>
      <c r="AU431" t="s">
        <v>102</v>
      </c>
      <c r="AV431" s="1" t="s">
        <v>91</v>
      </c>
      <c r="AW431" t="s">
        <v>102</v>
      </c>
    </row>
    <row r="432" spans="1:49" x14ac:dyDescent="0.25">
      <c r="A432" s="1">
        <v>431</v>
      </c>
      <c r="D432" t="s">
        <v>21</v>
      </c>
      <c r="P432" s="56">
        <f t="shared" si="108"/>
        <v>1</v>
      </c>
      <c r="Q432" s="5">
        <f t="shared" si="109"/>
        <v>3</v>
      </c>
      <c r="S432" s="56">
        <f t="shared" si="110"/>
        <v>0</v>
      </c>
      <c r="T432" s="56">
        <f t="shared" si="111"/>
        <v>0</v>
      </c>
      <c r="U432" s="56">
        <f t="shared" si="112"/>
        <v>1</v>
      </c>
      <c r="V432" s="90">
        <f t="shared" si="113"/>
        <v>0</v>
      </c>
      <c r="W432" s="90">
        <f t="shared" si="114"/>
        <v>0</v>
      </c>
      <c r="X432" s="90">
        <f t="shared" si="115"/>
        <v>0</v>
      </c>
      <c r="Y432" s="90">
        <f t="shared" si="116"/>
        <v>0</v>
      </c>
      <c r="Z432" s="90">
        <f t="shared" si="117"/>
        <v>0</v>
      </c>
      <c r="AA432" s="90">
        <f t="shared" si="118"/>
        <v>0</v>
      </c>
      <c r="AB432" s="90">
        <f t="shared" si="119"/>
        <v>0</v>
      </c>
      <c r="AC432" s="90">
        <f t="shared" si="120"/>
        <v>0</v>
      </c>
      <c r="AD432" s="90">
        <f t="shared" si="121"/>
        <v>0</v>
      </c>
      <c r="AE432" s="90">
        <f t="shared" si="122"/>
        <v>0</v>
      </c>
      <c r="AH432" s="56">
        <f t="shared" si="123"/>
        <v>1</v>
      </c>
      <c r="AI432" s="56">
        <f t="shared" si="124"/>
        <v>1</v>
      </c>
      <c r="AJ432" s="56" t="str">
        <f t="shared" si="125"/>
        <v>Correct</v>
      </c>
      <c r="AK432" t="s">
        <v>105</v>
      </c>
      <c r="AL432">
        <v>81</v>
      </c>
      <c r="AM432" t="s">
        <v>121</v>
      </c>
      <c r="AN432" t="s">
        <v>207</v>
      </c>
      <c r="AO432" t="s">
        <v>107</v>
      </c>
      <c r="AP432" t="s">
        <v>98</v>
      </c>
      <c r="AQ432" s="1"/>
      <c r="AS432" t="s">
        <v>110</v>
      </c>
      <c r="AT432" t="s">
        <v>104</v>
      </c>
      <c r="AU432" t="s">
        <v>111</v>
      </c>
      <c r="AV432" s="1"/>
    </row>
    <row r="433" spans="1:49" x14ac:dyDescent="0.25">
      <c r="A433" s="1">
        <v>432</v>
      </c>
      <c r="I433" t="s">
        <v>267</v>
      </c>
      <c r="K433" t="s">
        <v>27</v>
      </c>
      <c r="N433" t="s">
        <v>30</v>
      </c>
      <c r="P433" s="56">
        <f t="shared" si="108"/>
        <v>3</v>
      </c>
      <c r="Q433" s="5">
        <f t="shared" si="109"/>
        <v>1</v>
      </c>
      <c r="S433" s="56">
        <f t="shared" si="110"/>
        <v>0</v>
      </c>
      <c r="T433" s="56">
        <f t="shared" si="111"/>
        <v>0</v>
      </c>
      <c r="U433" s="56">
        <f t="shared" si="112"/>
        <v>0</v>
      </c>
      <c r="V433" s="90">
        <f t="shared" si="113"/>
        <v>0</v>
      </c>
      <c r="W433" s="90">
        <f t="shared" si="114"/>
        <v>0</v>
      </c>
      <c r="X433" s="90">
        <f t="shared" si="115"/>
        <v>0</v>
      </c>
      <c r="Y433" s="90">
        <f t="shared" si="116"/>
        <v>0</v>
      </c>
      <c r="Z433" s="90">
        <f t="shared" si="117"/>
        <v>1</v>
      </c>
      <c r="AA433" s="90">
        <f t="shared" si="118"/>
        <v>0</v>
      </c>
      <c r="AB433" s="90">
        <f t="shared" si="119"/>
        <v>1</v>
      </c>
      <c r="AC433" s="90">
        <f t="shared" si="120"/>
        <v>0</v>
      </c>
      <c r="AD433" s="90">
        <f t="shared" si="121"/>
        <v>0</v>
      </c>
      <c r="AE433" s="90">
        <f t="shared" si="122"/>
        <v>1</v>
      </c>
      <c r="AH433" s="56">
        <f t="shared" si="123"/>
        <v>3</v>
      </c>
      <c r="AI433" s="56">
        <f t="shared" si="124"/>
        <v>3</v>
      </c>
      <c r="AJ433" s="56" t="str">
        <f t="shared" si="125"/>
        <v>Correct</v>
      </c>
      <c r="AK433" t="s">
        <v>94</v>
      </c>
      <c r="AL433">
        <v>21</v>
      </c>
      <c r="AM433" t="s">
        <v>95</v>
      </c>
      <c r="AN433" t="s">
        <v>201</v>
      </c>
      <c r="AO433" s="1" t="s">
        <v>346</v>
      </c>
      <c r="AP433" t="s">
        <v>102</v>
      </c>
      <c r="AQ433" s="1" t="s">
        <v>355</v>
      </c>
      <c r="AR433" t="s">
        <v>108</v>
      </c>
      <c r="AS433" t="s">
        <v>110</v>
      </c>
      <c r="AT433" t="s">
        <v>136</v>
      </c>
      <c r="AU433" t="s">
        <v>98</v>
      </c>
      <c r="AV433" s="1" t="s">
        <v>93</v>
      </c>
      <c r="AW433" t="s">
        <v>102</v>
      </c>
    </row>
    <row r="434" spans="1:49" x14ac:dyDescent="0.25">
      <c r="A434" s="1">
        <v>433</v>
      </c>
      <c r="P434" s="56">
        <f t="shared" si="108"/>
        <v>0</v>
      </c>
      <c r="Q434" s="5" t="e">
        <f t="shared" si="109"/>
        <v>#DIV/0!</v>
      </c>
      <c r="S434" s="56">
        <f t="shared" si="110"/>
        <v>0</v>
      </c>
      <c r="T434" s="56">
        <f t="shared" si="111"/>
        <v>0</v>
      </c>
      <c r="U434" s="56">
        <f t="shared" si="112"/>
        <v>0</v>
      </c>
      <c r="V434" s="90">
        <f t="shared" si="113"/>
        <v>0</v>
      </c>
      <c r="W434" s="90">
        <f t="shared" si="114"/>
        <v>0</v>
      </c>
      <c r="X434" s="90">
        <f t="shared" si="115"/>
        <v>0</v>
      </c>
      <c r="Y434" s="90">
        <f t="shared" si="116"/>
        <v>0</v>
      </c>
      <c r="Z434" s="90">
        <f t="shared" si="117"/>
        <v>0</v>
      </c>
      <c r="AA434" s="90">
        <f t="shared" si="118"/>
        <v>0</v>
      </c>
      <c r="AB434" s="90">
        <f t="shared" si="119"/>
        <v>0</v>
      </c>
      <c r="AC434" s="90">
        <f t="shared" si="120"/>
        <v>0</v>
      </c>
      <c r="AD434" s="90">
        <f t="shared" si="121"/>
        <v>0</v>
      </c>
      <c r="AE434" s="90">
        <f t="shared" si="122"/>
        <v>0</v>
      </c>
      <c r="AH434" s="56">
        <f t="shared" si="123"/>
        <v>0</v>
      </c>
      <c r="AI434" s="56">
        <f t="shared" si="124"/>
        <v>0</v>
      </c>
      <c r="AJ434" s="56" t="str">
        <f t="shared" si="125"/>
        <v>Correct</v>
      </c>
      <c r="AK434" t="s">
        <v>94</v>
      </c>
      <c r="AL434">
        <v>57</v>
      </c>
      <c r="AM434" t="s">
        <v>121</v>
      </c>
      <c r="AN434" t="s">
        <v>207</v>
      </c>
      <c r="AO434" t="s">
        <v>128</v>
      </c>
      <c r="AP434" t="s">
        <v>98</v>
      </c>
      <c r="AQ434" s="1" t="s">
        <v>363</v>
      </c>
      <c r="AR434" t="s">
        <v>114</v>
      </c>
      <c r="AS434" t="s">
        <v>110</v>
      </c>
      <c r="AT434" t="s">
        <v>104</v>
      </c>
      <c r="AU434" t="s">
        <v>102</v>
      </c>
      <c r="AV434" s="1" t="s">
        <v>92</v>
      </c>
      <c r="AW434" t="s">
        <v>102</v>
      </c>
    </row>
    <row r="435" spans="1:49" x14ac:dyDescent="0.25">
      <c r="A435" s="1">
        <v>434</v>
      </c>
      <c r="P435" s="56">
        <f t="shared" si="108"/>
        <v>0</v>
      </c>
      <c r="Q435" s="5" t="e">
        <f t="shared" si="109"/>
        <v>#DIV/0!</v>
      </c>
      <c r="S435" s="56">
        <f t="shared" si="110"/>
        <v>0</v>
      </c>
      <c r="T435" s="56">
        <f t="shared" si="111"/>
        <v>0</v>
      </c>
      <c r="U435" s="56">
        <f t="shared" si="112"/>
        <v>0</v>
      </c>
      <c r="V435" s="90">
        <f t="shared" si="113"/>
        <v>0</v>
      </c>
      <c r="W435" s="90">
        <f t="shared" si="114"/>
        <v>0</v>
      </c>
      <c r="X435" s="90">
        <f t="shared" si="115"/>
        <v>0</v>
      </c>
      <c r="Y435" s="90">
        <f t="shared" si="116"/>
        <v>0</v>
      </c>
      <c r="Z435" s="90">
        <f t="shared" si="117"/>
        <v>0</v>
      </c>
      <c r="AA435" s="90">
        <f t="shared" si="118"/>
        <v>0</v>
      </c>
      <c r="AB435" s="90">
        <f t="shared" si="119"/>
        <v>0</v>
      </c>
      <c r="AC435" s="90">
        <f t="shared" si="120"/>
        <v>0</v>
      </c>
      <c r="AD435" s="90">
        <f t="shared" si="121"/>
        <v>0</v>
      </c>
      <c r="AE435" s="90">
        <f t="shared" si="122"/>
        <v>0</v>
      </c>
      <c r="AH435" s="56">
        <f t="shared" si="123"/>
        <v>0</v>
      </c>
      <c r="AI435" s="56">
        <f t="shared" si="124"/>
        <v>0</v>
      </c>
      <c r="AJ435" s="56" t="str">
        <f t="shared" si="125"/>
        <v>Correct</v>
      </c>
      <c r="AK435" t="s">
        <v>94</v>
      </c>
      <c r="AL435">
        <v>62</v>
      </c>
      <c r="AM435" t="s">
        <v>121</v>
      </c>
      <c r="AN435" t="s">
        <v>228</v>
      </c>
      <c r="AO435" t="s">
        <v>107</v>
      </c>
      <c r="AP435" t="s">
        <v>98</v>
      </c>
      <c r="AQ435" s="1" t="s">
        <v>80</v>
      </c>
      <c r="AR435" t="s">
        <v>114</v>
      </c>
      <c r="AS435" t="s">
        <v>100</v>
      </c>
      <c r="AT435" t="s">
        <v>101</v>
      </c>
      <c r="AU435" t="s">
        <v>102</v>
      </c>
      <c r="AV435" s="1" t="s">
        <v>92</v>
      </c>
      <c r="AW435" t="s">
        <v>102</v>
      </c>
    </row>
    <row r="436" spans="1:49" x14ac:dyDescent="0.25">
      <c r="A436" s="1">
        <v>435</v>
      </c>
      <c r="N436" t="s">
        <v>30</v>
      </c>
      <c r="P436" s="56">
        <f t="shared" si="108"/>
        <v>1</v>
      </c>
      <c r="Q436" s="5">
        <f t="shared" si="109"/>
        <v>3</v>
      </c>
      <c r="S436" s="56">
        <f t="shared" si="110"/>
        <v>0</v>
      </c>
      <c r="T436" s="56">
        <f t="shared" si="111"/>
        <v>0</v>
      </c>
      <c r="U436" s="56">
        <f t="shared" si="112"/>
        <v>0</v>
      </c>
      <c r="V436" s="90">
        <f t="shared" si="113"/>
        <v>0</v>
      </c>
      <c r="W436" s="90">
        <f t="shared" si="114"/>
        <v>0</v>
      </c>
      <c r="X436" s="90">
        <f t="shared" si="115"/>
        <v>0</v>
      </c>
      <c r="Y436" s="90">
        <f t="shared" si="116"/>
        <v>0</v>
      </c>
      <c r="Z436" s="90">
        <f t="shared" si="117"/>
        <v>0</v>
      </c>
      <c r="AA436" s="90">
        <f t="shared" si="118"/>
        <v>0</v>
      </c>
      <c r="AB436" s="90">
        <f t="shared" si="119"/>
        <v>0</v>
      </c>
      <c r="AC436" s="90">
        <f t="shared" si="120"/>
        <v>0</v>
      </c>
      <c r="AD436" s="90">
        <f t="shared" si="121"/>
        <v>0</v>
      </c>
      <c r="AE436" s="90">
        <f t="shared" si="122"/>
        <v>1</v>
      </c>
      <c r="AH436" s="56">
        <f t="shared" si="123"/>
        <v>1</v>
      </c>
      <c r="AI436" s="56">
        <f t="shared" si="124"/>
        <v>1</v>
      </c>
      <c r="AJ436" s="56" t="str">
        <f t="shared" si="125"/>
        <v>Correct</v>
      </c>
      <c r="AK436" t="s">
        <v>94</v>
      </c>
      <c r="AL436">
        <v>63</v>
      </c>
      <c r="AM436" t="s">
        <v>121</v>
      </c>
      <c r="AN436" t="s">
        <v>229</v>
      </c>
      <c r="AO436" t="s">
        <v>107</v>
      </c>
      <c r="AP436" t="s">
        <v>98</v>
      </c>
      <c r="AQ436" s="1" t="s">
        <v>80</v>
      </c>
      <c r="AR436" t="s">
        <v>114</v>
      </c>
      <c r="AS436" t="s">
        <v>110</v>
      </c>
      <c r="AT436" t="s">
        <v>104</v>
      </c>
      <c r="AU436" t="s">
        <v>102</v>
      </c>
      <c r="AV436" s="1" t="s">
        <v>92</v>
      </c>
      <c r="AW436" t="s">
        <v>102</v>
      </c>
    </row>
    <row r="437" spans="1:49" x14ac:dyDescent="0.25">
      <c r="A437" s="1">
        <v>436</v>
      </c>
      <c r="D437" t="s">
        <v>21</v>
      </c>
      <c r="P437" s="56">
        <f t="shared" si="108"/>
        <v>1</v>
      </c>
      <c r="Q437" s="5">
        <f t="shared" si="109"/>
        <v>3</v>
      </c>
      <c r="S437" s="56">
        <f t="shared" si="110"/>
        <v>0</v>
      </c>
      <c r="T437" s="56">
        <f t="shared" si="111"/>
        <v>0</v>
      </c>
      <c r="U437" s="56">
        <f t="shared" si="112"/>
        <v>1</v>
      </c>
      <c r="V437" s="90">
        <f t="shared" si="113"/>
        <v>0</v>
      </c>
      <c r="W437" s="90">
        <f t="shared" si="114"/>
        <v>0</v>
      </c>
      <c r="X437" s="90">
        <f t="shared" si="115"/>
        <v>0</v>
      </c>
      <c r="Y437" s="90">
        <f t="shared" si="116"/>
        <v>0</v>
      </c>
      <c r="Z437" s="90">
        <f t="shared" si="117"/>
        <v>0</v>
      </c>
      <c r="AA437" s="90">
        <f t="shared" si="118"/>
        <v>0</v>
      </c>
      <c r="AB437" s="90">
        <f t="shared" si="119"/>
        <v>0</v>
      </c>
      <c r="AC437" s="90">
        <f t="shared" si="120"/>
        <v>0</v>
      </c>
      <c r="AD437" s="90">
        <f t="shared" si="121"/>
        <v>0</v>
      </c>
      <c r="AE437" s="90">
        <f t="shared" si="122"/>
        <v>0</v>
      </c>
      <c r="AH437" s="56">
        <f t="shared" si="123"/>
        <v>1</v>
      </c>
      <c r="AI437" s="56">
        <f t="shared" si="124"/>
        <v>1</v>
      </c>
      <c r="AJ437" s="56" t="str">
        <f t="shared" si="125"/>
        <v>Correct</v>
      </c>
      <c r="AK437" t="s">
        <v>105</v>
      </c>
      <c r="AL437">
        <v>85</v>
      </c>
      <c r="AM437" t="s">
        <v>121</v>
      </c>
      <c r="AN437" t="s">
        <v>168</v>
      </c>
      <c r="AO437" t="s">
        <v>107</v>
      </c>
      <c r="AP437" t="s">
        <v>98</v>
      </c>
      <c r="AQ437" s="1" t="s">
        <v>80</v>
      </c>
      <c r="AR437" t="s">
        <v>99</v>
      </c>
      <c r="AS437" t="s">
        <v>120</v>
      </c>
      <c r="AT437" t="s">
        <v>104</v>
      </c>
      <c r="AU437" t="s">
        <v>102</v>
      </c>
      <c r="AV437" s="1" t="s">
        <v>373</v>
      </c>
      <c r="AW437" t="s">
        <v>98</v>
      </c>
    </row>
    <row r="438" spans="1:49" x14ac:dyDescent="0.25">
      <c r="A438" s="1">
        <v>437</v>
      </c>
      <c r="E438" t="s">
        <v>22</v>
      </c>
      <c r="H438" t="s">
        <v>25</v>
      </c>
      <c r="K438" t="s">
        <v>27</v>
      </c>
      <c r="P438" s="56">
        <f t="shared" si="108"/>
        <v>3</v>
      </c>
      <c r="Q438" s="5">
        <f t="shared" si="109"/>
        <v>1</v>
      </c>
      <c r="S438" s="56">
        <f t="shared" si="110"/>
        <v>0</v>
      </c>
      <c r="T438" s="56">
        <f t="shared" si="111"/>
        <v>0</v>
      </c>
      <c r="U438" s="56">
        <f t="shared" si="112"/>
        <v>0</v>
      </c>
      <c r="V438" s="90">
        <f t="shared" si="113"/>
        <v>1</v>
      </c>
      <c r="W438" s="90">
        <f t="shared" si="114"/>
        <v>0</v>
      </c>
      <c r="X438" s="90">
        <f t="shared" si="115"/>
        <v>0</v>
      </c>
      <c r="Y438" s="90">
        <f t="shared" si="116"/>
        <v>1</v>
      </c>
      <c r="Z438" s="90">
        <f t="shared" si="117"/>
        <v>0</v>
      </c>
      <c r="AA438" s="90">
        <f t="shared" si="118"/>
        <v>0</v>
      </c>
      <c r="AB438" s="90">
        <f t="shared" si="119"/>
        <v>1</v>
      </c>
      <c r="AC438" s="90">
        <f t="shared" si="120"/>
        <v>0</v>
      </c>
      <c r="AD438" s="90">
        <f t="shared" si="121"/>
        <v>0</v>
      </c>
      <c r="AE438" s="90">
        <f t="shared" si="122"/>
        <v>0</v>
      </c>
      <c r="AH438" s="56">
        <f t="shared" si="123"/>
        <v>3</v>
      </c>
      <c r="AI438" s="56">
        <f t="shared" si="124"/>
        <v>3</v>
      </c>
      <c r="AJ438" s="56" t="str">
        <f t="shared" si="125"/>
        <v>Correct</v>
      </c>
      <c r="AK438" t="s">
        <v>105</v>
      </c>
      <c r="AL438">
        <v>44</v>
      </c>
      <c r="AM438" t="s">
        <v>115</v>
      </c>
      <c r="AN438" t="s">
        <v>339</v>
      </c>
      <c r="AO438" s="1" t="s">
        <v>346</v>
      </c>
      <c r="AP438" t="s">
        <v>102</v>
      </c>
      <c r="AQ438" s="1" t="s">
        <v>355</v>
      </c>
      <c r="AR438" t="s">
        <v>108</v>
      </c>
      <c r="AS438" t="s">
        <v>110</v>
      </c>
      <c r="AT438" t="s">
        <v>101</v>
      </c>
      <c r="AU438" t="s">
        <v>102</v>
      </c>
      <c r="AV438" s="1" t="s">
        <v>92</v>
      </c>
      <c r="AW438" t="s">
        <v>102</v>
      </c>
    </row>
    <row r="439" spans="1:49" x14ac:dyDescent="0.25">
      <c r="A439" s="1">
        <v>438</v>
      </c>
      <c r="I439" t="s">
        <v>267</v>
      </c>
      <c r="P439" s="56">
        <f t="shared" si="108"/>
        <v>1</v>
      </c>
      <c r="Q439" s="5">
        <f t="shared" si="109"/>
        <v>3</v>
      </c>
      <c r="S439" s="56">
        <f t="shared" si="110"/>
        <v>0</v>
      </c>
      <c r="T439" s="56">
        <f t="shared" si="111"/>
        <v>0</v>
      </c>
      <c r="U439" s="56">
        <f t="shared" si="112"/>
        <v>0</v>
      </c>
      <c r="V439" s="90">
        <f t="shared" si="113"/>
        <v>0</v>
      </c>
      <c r="W439" s="90">
        <f t="shared" si="114"/>
        <v>0</v>
      </c>
      <c r="X439" s="90">
        <f t="shared" si="115"/>
        <v>0</v>
      </c>
      <c r="Y439" s="90">
        <f t="shared" si="116"/>
        <v>0</v>
      </c>
      <c r="Z439" s="90">
        <f t="shared" si="117"/>
        <v>1</v>
      </c>
      <c r="AA439" s="90">
        <f t="shared" si="118"/>
        <v>0</v>
      </c>
      <c r="AB439" s="90">
        <f t="shared" si="119"/>
        <v>0</v>
      </c>
      <c r="AC439" s="90">
        <f t="shared" si="120"/>
        <v>0</v>
      </c>
      <c r="AD439" s="90">
        <f t="shared" si="121"/>
        <v>0</v>
      </c>
      <c r="AE439" s="90">
        <f t="shared" si="122"/>
        <v>0</v>
      </c>
      <c r="AH439" s="56">
        <f t="shared" si="123"/>
        <v>1</v>
      </c>
      <c r="AI439" s="56">
        <f t="shared" si="124"/>
        <v>1</v>
      </c>
      <c r="AJ439" s="56" t="str">
        <f t="shared" si="125"/>
        <v>Correct</v>
      </c>
      <c r="AK439" t="s">
        <v>94</v>
      </c>
      <c r="AL439">
        <v>54</v>
      </c>
      <c r="AM439" t="s">
        <v>121</v>
      </c>
      <c r="AN439" t="s">
        <v>168</v>
      </c>
      <c r="AO439" t="s">
        <v>107</v>
      </c>
      <c r="AP439" t="s">
        <v>98</v>
      </c>
      <c r="AQ439" s="1" t="s">
        <v>80</v>
      </c>
      <c r="AR439" t="s">
        <v>114</v>
      </c>
      <c r="AS439" t="s">
        <v>110</v>
      </c>
      <c r="AT439" t="s">
        <v>101</v>
      </c>
      <c r="AU439" t="s">
        <v>102</v>
      </c>
      <c r="AV439" s="1" t="s">
        <v>92</v>
      </c>
      <c r="AW439" t="s">
        <v>102</v>
      </c>
    </row>
    <row r="440" spans="1:49" x14ac:dyDescent="0.25">
      <c r="A440" s="1">
        <v>439</v>
      </c>
      <c r="C440" t="s">
        <v>20</v>
      </c>
      <c r="D440" t="s">
        <v>21</v>
      </c>
      <c r="P440" s="56">
        <f t="shared" si="108"/>
        <v>2</v>
      </c>
      <c r="Q440" s="5">
        <f t="shared" si="109"/>
        <v>1.5</v>
      </c>
      <c r="S440" s="56">
        <f t="shared" si="110"/>
        <v>0</v>
      </c>
      <c r="T440" s="56">
        <f t="shared" si="111"/>
        <v>1</v>
      </c>
      <c r="U440" s="56">
        <f t="shared" si="112"/>
        <v>1</v>
      </c>
      <c r="V440" s="90">
        <f t="shared" si="113"/>
        <v>0</v>
      </c>
      <c r="W440" s="90">
        <f t="shared" si="114"/>
        <v>0</v>
      </c>
      <c r="X440" s="90">
        <f t="shared" si="115"/>
        <v>0</v>
      </c>
      <c r="Y440" s="90">
        <f t="shared" si="116"/>
        <v>0</v>
      </c>
      <c r="Z440" s="90">
        <f t="shared" si="117"/>
        <v>0</v>
      </c>
      <c r="AA440" s="90">
        <f t="shared" si="118"/>
        <v>0</v>
      </c>
      <c r="AB440" s="90">
        <f t="shared" si="119"/>
        <v>0</v>
      </c>
      <c r="AC440" s="90">
        <f t="shared" si="120"/>
        <v>0</v>
      </c>
      <c r="AD440" s="90">
        <f t="shared" si="121"/>
        <v>0</v>
      </c>
      <c r="AE440" s="90">
        <f t="shared" si="122"/>
        <v>0</v>
      </c>
      <c r="AH440" s="56">
        <f t="shared" si="123"/>
        <v>2</v>
      </c>
      <c r="AI440" s="56">
        <f t="shared" si="124"/>
        <v>2</v>
      </c>
      <c r="AJ440" s="56" t="str">
        <f t="shared" si="125"/>
        <v>Correct</v>
      </c>
      <c r="AK440" t="s">
        <v>105</v>
      </c>
      <c r="AL440">
        <v>75</v>
      </c>
      <c r="AM440" t="s">
        <v>121</v>
      </c>
      <c r="AN440" t="s">
        <v>198</v>
      </c>
      <c r="AO440" t="s">
        <v>107</v>
      </c>
      <c r="AP440" t="s">
        <v>98</v>
      </c>
      <c r="AQ440" s="1" t="s">
        <v>80</v>
      </c>
      <c r="AS440" t="s">
        <v>120</v>
      </c>
      <c r="AT440" t="s">
        <v>104</v>
      </c>
      <c r="AU440" t="s">
        <v>98</v>
      </c>
      <c r="AV440" s="1" t="s">
        <v>373</v>
      </c>
      <c r="AW440" t="s">
        <v>102</v>
      </c>
    </row>
    <row r="441" spans="1:49" x14ac:dyDescent="0.25">
      <c r="A441" s="1">
        <v>440</v>
      </c>
      <c r="H441" t="s">
        <v>25</v>
      </c>
      <c r="I441" t="s">
        <v>267</v>
      </c>
      <c r="N441" t="s">
        <v>30</v>
      </c>
      <c r="P441" s="56">
        <f t="shared" si="108"/>
        <v>3</v>
      </c>
      <c r="Q441" s="5">
        <f t="shared" si="109"/>
        <v>1</v>
      </c>
      <c r="S441" s="56">
        <f t="shared" si="110"/>
        <v>0</v>
      </c>
      <c r="T441" s="56">
        <f t="shared" si="111"/>
        <v>0</v>
      </c>
      <c r="U441" s="56">
        <f t="shared" si="112"/>
        <v>0</v>
      </c>
      <c r="V441" s="90">
        <f t="shared" si="113"/>
        <v>0</v>
      </c>
      <c r="W441" s="90">
        <f t="shared" si="114"/>
        <v>0</v>
      </c>
      <c r="X441" s="90">
        <f t="shared" si="115"/>
        <v>0</v>
      </c>
      <c r="Y441" s="90">
        <f t="shared" si="116"/>
        <v>1</v>
      </c>
      <c r="Z441" s="90">
        <f t="shared" si="117"/>
        <v>1</v>
      </c>
      <c r="AA441" s="90">
        <f t="shared" si="118"/>
        <v>0</v>
      </c>
      <c r="AB441" s="90">
        <f t="shared" si="119"/>
        <v>0</v>
      </c>
      <c r="AC441" s="90">
        <f t="shared" si="120"/>
        <v>0</v>
      </c>
      <c r="AD441" s="90">
        <f t="shared" si="121"/>
        <v>0</v>
      </c>
      <c r="AE441" s="90">
        <f t="shared" si="122"/>
        <v>1</v>
      </c>
      <c r="AH441" s="56">
        <f t="shared" si="123"/>
        <v>3</v>
      </c>
      <c r="AI441" s="56">
        <f t="shared" si="124"/>
        <v>3</v>
      </c>
      <c r="AJ441" s="56" t="str">
        <f t="shared" si="125"/>
        <v>Correct</v>
      </c>
      <c r="AK441" t="s">
        <v>94</v>
      </c>
      <c r="AL441">
        <v>26</v>
      </c>
      <c r="AM441" t="s">
        <v>95</v>
      </c>
      <c r="AN441" t="s">
        <v>106</v>
      </c>
      <c r="AO441" t="s">
        <v>107</v>
      </c>
      <c r="AQ441" s="1" t="s">
        <v>80</v>
      </c>
      <c r="AR441" t="s">
        <v>114</v>
      </c>
      <c r="AS441" t="s">
        <v>120</v>
      </c>
      <c r="AT441" t="s">
        <v>101</v>
      </c>
      <c r="AU441" t="s">
        <v>102</v>
      </c>
      <c r="AV441" s="1" t="s">
        <v>92</v>
      </c>
      <c r="AW441" t="s">
        <v>102</v>
      </c>
    </row>
    <row r="442" spans="1:49" x14ac:dyDescent="0.25">
      <c r="A442" s="1">
        <v>441</v>
      </c>
      <c r="J442" t="s">
        <v>26</v>
      </c>
      <c r="M442" t="s">
        <v>29</v>
      </c>
      <c r="N442" t="s">
        <v>30</v>
      </c>
      <c r="P442" s="56">
        <f t="shared" si="108"/>
        <v>3</v>
      </c>
      <c r="Q442" s="5">
        <f t="shared" si="109"/>
        <v>1</v>
      </c>
      <c r="S442" s="56">
        <f t="shared" si="110"/>
        <v>0</v>
      </c>
      <c r="T442" s="56">
        <f t="shared" si="111"/>
        <v>0</v>
      </c>
      <c r="U442" s="56">
        <f t="shared" si="112"/>
        <v>0</v>
      </c>
      <c r="V442" s="90">
        <f t="shared" si="113"/>
        <v>0</v>
      </c>
      <c r="W442" s="90">
        <f t="shared" si="114"/>
        <v>0</v>
      </c>
      <c r="X442" s="90">
        <f t="shared" si="115"/>
        <v>0</v>
      </c>
      <c r="Y442" s="90">
        <f t="shared" si="116"/>
        <v>0</v>
      </c>
      <c r="Z442" s="90">
        <f t="shared" si="117"/>
        <v>0</v>
      </c>
      <c r="AA442" s="90">
        <f t="shared" si="118"/>
        <v>1</v>
      </c>
      <c r="AB442" s="90">
        <f t="shared" si="119"/>
        <v>0</v>
      </c>
      <c r="AC442" s="90">
        <f t="shared" si="120"/>
        <v>0</v>
      </c>
      <c r="AD442" s="90">
        <f t="shared" si="121"/>
        <v>1</v>
      </c>
      <c r="AE442" s="90">
        <f t="shared" si="122"/>
        <v>1</v>
      </c>
      <c r="AH442" s="56">
        <f t="shared" si="123"/>
        <v>3</v>
      </c>
      <c r="AI442" s="56">
        <f t="shared" si="124"/>
        <v>3</v>
      </c>
      <c r="AJ442" s="56" t="str">
        <f t="shared" si="125"/>
        <v>Correct</v>
      </c>
      <c r="AK442" t="s">
        <v>105</v>
      </c>
      <c r="AL442">
        <v>54</v>
      </c>
      <c r="AM442" t="s">
        <v>121</v>
      </c>
      <c r="AN442" t="s">
        <v>218</v>
      </c>
      <c r="AO442" t="s">
        <v>231</v>
      </c>
      <c r="AP442" t="s">
        <v>98</v>
      </c>
      <c r="AQ442" s="1" t="s">
        <v>80</v>
      </c>
      <c r="AR442" t="s">
        <v>126</v>
      </c>
      <c r="AS442" t="s">
        <v>110</v>
      </c>
      <c r="AT442" t="s">
        <v>101</v>
      </c>
      <c r="AU442" t="s">
        <v>102</v>
      </c>
      <c r="AV442" s="1" t="s">
        <v>92</v>
      </c>
      <c r="AW442" t="s">
        <v>102</v>
      </c>
    </row>
    <row r="443" spans="1:49" x14ac:dyDescent="0.25">
      <c r="A443" s="1">
        <v>442</v>
      </c>
      <c r="I443" t="s">
        <v>267</v>
      </c>
      <c r="P443" s="56">
        <f t="shared" si="108"/>
        <v>1</v>
      </c>
      <c r="Q443" s="5">
        <f t="shared" si="109"/>
        <v>3</v>
      </c>
      <c r="S443" s="56">
        <f t="shared" si="110"/>
        <v>0</v>
      </c>
      <c r="T443" s="56">
        <f t="shared" si="111"/>
        <v>0</v>
      </c>
      <c r="U443" s="56">
        <f t="shared" si="112"/>
        <v>0</v>
      </c>
      <c r="V443" s="90">
        <f t="shared" si="113"/>
        <v>0</v>
      </c>
      <c r="W443" s="90">
        <f t="shared" si="114"/>
        <v>0</v>
      </c>
      <c r="X443" s="90">
        <f t="shared" si="115"/>
        <v>0</v>
      </c>
      <c r="Y443" s="90">
        <f t="shared" si="116"/>
        <v>0</v>
      </c>
      <c r="Z443" s="90">
        <f t="shared" si="117"/>
        <v>1</v>
      </c>
      <c r="AA443" s="90">
        <f t="shared" si="118"/>
        <v>0</v>
      </c>
      <c r="AB443" s="90">
        <f t="shared" si="119"/>
        <v>0</v>
      </c>
      <c r="AC443" s="90">
        <f t="shared" si="120"/>
        <v>0</v>
      </c>
      <c r="AD443" s="90">
        <f t="shared" si="121"/>
        <v>0</v>
      </c>
      <c r="AE443" s="90">
        <f t="shared" si="122"/>
        <v>0</v>
      </c>
      <c r="AH443" s="56">
        <f t="shared" si="123"/>
        <v>1</v>
      </c>
      <c r="AI443" s="56">
        <f t="shared" si="124"/>
        <v>1</v>
      </c>
      <c r="AJ443" s="56" t="str">
        <f t="shared" si="125"/>
        <v>Correct</v>
      </c>
      <c r="AK443" t="s">
        <v>94</v>
      </c>
      <c r="AL443">
        <v>53</v>
      </c>
      <c r="AM443" t="s">
        <v>95</v>
      </c>
      <c r="AN443" t="s">
        <v>113</v>
      </c>
      <c r="AO443" t="s">
        <v>107</v>
      </c>
      <c r="AP443" t="s">
        <v>98</v>
      </c>
      <c r="AQ443" s="1" t="s">
        <v>80</v>
      </c>
      <c r="AR443" t="s">
        <v>126</v>
      </c>
      <c r="AS443" t="s">
        <v>110</v>
      </c>
      <c r="AT443" t="s">
        <v>135</v>
      </c>
      <c r="AU443" t="s">
        <v>102</v>
      </c>
      <c r="AV443" s="1" t="s">
        <v>92</v>
      </c>
      <c r="AW443" t="s">
        <v>102</v>
      </c>
    </row>
    <row r="444" spans="1:49" x14ac:dyDescent="0.25">
      <c r="A444" s="1">
        <v>443</v>
      </c>
      <c r="E444" t="s">
        <v>22</v>
      </c>
      <c r="N444" t="s">
        <v>30</v>
      </c>
      <c r="P444" s="56">
        <f t="shared" si="108"/>
        <v>2</v>
      </c>
      <c r="Q444" s="5">
        <f t="shared" si="109"/>
        <v>1.5</v>
      </c>
      <c r="S444" s="56">
        <f t="shared" si="110"/>
        <v>0</v>
      </c>
      <c r="T444" s="56">
        <f t="shared" si="111"/>
        <v>0</v>
      </c>
      <c r="U444" s="56">
        <f t="shared" si="112"/>
        <v>0</v>
      </c>
      <c r="V444" s="90">
        <f t="shared" si="113"/>
        <v>1</v>
      </c>
      <c r="W444" s="90">
        <f t="shared" si="114"/>
        <v>0</v>
      </c>
      <c r="X444" s="90">
        <f t="shared" si="115"/>
        <v>0</v>
      </c>
      <c r="Y444" s="90">
        <f t="shared" si="116"/>
        <v>0</v>
      </c>
      <c r="Z444" s="90">
        <f t="shared" si="117"/>
        <v>0</v>
      </c>
      <c r="AA444" s="90">
        <f t="shared" si="118"/>
        <v>0</v>
      </c>
      <c r="AB444" s="90">
        <f t="shared" si="119"/>
        <v>0</v>
      </c>
      <c r="AC444" s="90">
        <f t="shared" si="120"/>
        <v>0</v>
      </c>
      <c r="AD444" s="90">
        <f t="shared" si="121"/>
        <v>0</v>
      </c>
      <c r="AE444" s="90">
        <f t="shared" si="122"/>
        <v>1</v>
      </c>
      <c r="AH444" s="56">
        <f t="shared" si="123"/>
        <v>2</v>
      </c>
      <c r="AI444" s="56">
        <f t="shared" si="124"/>
        <v>2</v>
      </c>
      <c r="AJ444" s="56" t="str">
        <f t="shared" si="125"/>
        <v>Correct</v>
      </c>
      <c r="AK444" t="s">
        <v>105</v>
      </c>
      <c r="AL444">
        <v>65</v>
      </c>
      <c r="AM444" t="s">
        <v>95</v>
      </c>
      <c r="AN444" t="s">
        <v>140</v>
      </c>
      <c r="AQ444" s="1"/>
      <c r="AR444" t="s">
        <v>126</v>
      </c>
      <c r="AS444" t="s">
        <v>120</v>
      </c>
      <c r="AT444" t="s">
        <v>135</v>
      </c>
      <c r="AU444" t="s">
        <v>102</v>
      </c>
      <c r="AV444" s="1" t="s">
        <v>91</v>
      </c>
      <c r="AW444" t="s">
        <v>102</v>
      </c>
    </row>
    <row r="445" spans="1:49" x14ac:dyDescent="0.25">
      <c r="A445" s="1">
        <v>444</v>
      </c>
      <c r="C445" t="s">
        <v>20</v>
      </c>
      <c r="K445" t="s">
        <v>27</v>
      </c>
      <c r="L445" t="s">
        <v>28</v>
      </c>
      <c r="N445" t="s">
        <v>30</v>
      </c>
      <c r="P445" s="56">
        <f t="shared" si="108"/>
        <v>4</v>
      </c>
      <c r="Q445" s="5">
        <f t="shared" si="109"/>
        <v>0.75</v>
      </c>
      <c r="S445" s="56">
        <f t="shared" si="110"/>
        <v>0</v>
      </c>
      <c r="T445" s="56">
        <f t="shared" si="111"/>
        <v>0.75</v>
      </c>
      <c r="U445" s="56">
        <f t="shared" si="112"/>
        <v>0</v>
      </c>
      <c r="V445" s="90">
        <f t="shared" si="113"/>
        <v>0</v>
      </c>
      <c r="W445" s="90">
        <f t="shared" si="114"/>
        <v>0</v>
      </c>
      <c r="X445" s="90">
        <f t="shared" si="115"/>
        <v>0</v>
      </c>
      <c r="Y445" s="90">
        <f t="shared" si="116"/>
        <v>0</v>
      </c>
      <c r="Z445" s="90">
        <f t="shared" si="117"/>
        <v>0</v>
      </c>
      <c r="AA445" s="90">
        <f t="shared" si="118"/>
        <v>0</v>
      </c>
      <c r="AB445" s="90">
        <f t="shared" si="119"/>
        <v>0.75</v>
      </c>
      <c r="AC445" s="90">
        <f t="shared" si="120"/>
        <v>0.75</v>
      </c>
      <c r="AD445" s="90">
        <f t="shared" si="121"/>
        <v>0</v>
      </c>
      <c r="AE445" s="90">
        <f t="shared" si="122"/>
        <v>0.75</v>
      </c>
      <c r="AH445" s="56">
        <f t="shared" si="123"/>
        <v>3</v>
      </c>
      <c r="AI445" s="56">
        <f t="shared" si="124"/>
        <v>4</v>
      </c>
      <c r="AJ445" s="56" t="str">
        <f t="shared" si="125"/>
        <v>Correct</v>
      </c>
      <c r="AK445" t="s">
        <v>105</v>
      </c>
      <c r="AL445">
        <v>39</v>
      </c>
      <c r="AM445" t="s">
        <v>95</v>
      </c>
      <c r="AN445" t="s">
        <v>138</v>
      </c>
      <c r="AO445" t="s">
        <v>107</v>
      </c>
      <c r="AP445" t="s">
        <v>98</v>
      </c>
      <c r="AQ445" s="1" t="s">
        <v>80</v>
      </c>
      <c r="AR445" t="s">
        <v>126</v>
      </c>
      <c r="AS445" t="s">
        <v>110</v>
      </c>
      <c r="AT445" t="s">
        <v>101</v>
      </c>
      <c r="AU445" t="s">
        <v>102</v>
      </c>
      <c r="AV445" s="1" t="s">
        <v>92</v>
      </c>
      <c r="AW445" t="s">
        <v>102</v>
      </c>
    </row>
    <row r="446" spans="1:49" x14ac:dyDescent="0.25">
      <c r="A446" s="1">
        <v>445</v>
      </c>
      <c r="K446" t="s">
        <v>27</v>
      </c>
      <c r="L446" t="s">
        <v>28</v>
      </c>
      <c r="M446" t="s">
        <v>29</v>
      </c>
      <c r="P446" s="56">
        <f t="shared" si="108"/>
        <v>3</v>
      </c>
      <c r="Q446" s="5">
        <f t="shared" si="109"/>
        <v>1</v>
      </c>
      <c r="S446" s="56">
        <f t="shared" si="110"/>
        <v>0</v>
      </c>
      <c r="T446" s="56">
        <f t="shared" si="111"/>
        <v>0</v>
      </c>
      <c r="U446" s="56">
        <f t="shared" si="112"/>
        <v>0</v>
      </c>
      <c r="V446" s="90">
        <f t="shared" si="113"/>
        <v>0</v>
      </c>
      <c r="W446" s="90">
        <f t="shared" si="114"/>
        <v>0</v>
      </c>
      <c r="X446" s="90">
        <f t="shared" si="115"/>
        <v>0</v>
      </c>
      <c r="Y446" s="90">
        <f t="shared" si="116"/>
        <v>0</v>
      </c>
      <c r="Z446" s="90">
        <f t="shared" si="117"/>
        <v>0</v>
      </c>
      <c r="AA446" s="90">
        <f t="shared" si="118"/>
        <v>0</v>
      </c>
      <c r="AB446" s="90">
        <f t="shared" si="119"/>
        <v>1</v>
      </c>
      <c r="AC446" s="90">
        <f t="shared" si="120"/>
        <v>1</v>
      </c>
      <c r="AD446" s="90">
        <f t="shared" si="121"/>
        <v>1</v>
      </c>
      <c r="AE446" s="90">
        <f t="shared" si="122"/>
        <v>0</v>
      </c>
      <c r="AH446" s="56">
        <f t="shared" si="123"/>
        <v>3</v>
      </c>
      <c r="AI446" s="56">
        <f t="shared" si="124"/>
        <v>3</v>
      </c>
      <c r="AJ446" s="56" t="str">
        <f t="shared" si="125"/>
        <v>Correct</v>
      </c>
      <c r="AK446" t="s">
        <v>105</v>
      </c>
      <c r="AL446">
        <v>25</v>
      </c>
      <c r="AM446" t="s">
        <v>95</v>
      </c>
      <c r="AN446" t="s">
        <v>232</v>
      </c>
      <c r="AO446" t="s">
        <v>128</v>
      </c>
      <c r="AP446" t="s">
        <v>98</v>
      </c>
      <c r="AQ446" s="1" t="s">
        <v>364</v>
      </c>
      <c r="AS446" t="s">
        <v>110</v>
      </c>
      <c r="AT446" t="s">
        <v>101</v>
      </c>
      <c r="AU446" t="s">
        <v>102</v>
      </c>
      <c r="AV446" s="1" t="s">
        <v>92</v>
      </c>
      <c r="AW446" t="s">
        <v>102</v>
      </c>
    </row>
    <row r="447" spans="1:49" x14ac:dyDescent="0.25">
      <c r="A447" s="1">
        <v>446</v>
      </c>
      <c r="E447" t="s">
        <v>22</v>
      </c>
      <c r="P447" s="56">
        <f t="shared" si="108"/>
        <v>1</v>
      </c>
      <c r="Q447" s="5">
        <f t="shared" si="109"/>
        <v>3</v>
      </c>
      <c r="S447" s="56">
        <f t="shared" si="110"/>
        <v>0</v>
      </c>
      <c r="T447" s="56">
        <f t="shared" si="111"/>
        <v>0</v>
      </c>
      <c r="U447" s="56">
        <f t="shared" si="112"/>
        <v>0</v>
      </c>
      <c r="V447" s="90">
        <f t="shared" si="113"/>
        <v>1</v>
      </c>
      <c r="W447" s="90">
        <f t="shared" si="114"/>
        <v>0</v>
      </c>
      <c r="X447" s="90">
        <f t="shared" si="115"/>
        <v>0</v>
      </c>
      <c r="Y447" s="90">
        <f t="shared" si="116"/>
        <v>0</v>
      </c>
      <c r="Z447" s="90">
        <f t="shared" si="117"/>
        <v>0</v>
      </c>
      <c r="AA447" s="90">
        <f t="shared" si="118"/>
        <v>0</v>
      </c>
      <c r="AB447" s="90">
        <f t="shared" si="119"/>
        <v>0</v>
      </c>
      <c r="AC447" s="90">
        <f t="shared" si="120"/>
        <v>0</v>
      </c>
      <c r="AD447" s="90">
        <f t="shared" si="121"/>
        <v>0</v>
      </c>
      <c r="AE447" s="90">
        <f t="shared" si="122"/>
        <v>0</v>
      </c>
      <c r="AH447" s="56">
        <f t="shared" si="123"/>
        <v>1</v>
      </c>
      <c r="AI447" s="56">
        <f t="shared" si="124"/>
        <v>1</v>
      </c>
      <c r="AJ447" s="56" t="str">
        <f t="shared" si="125"/>
        <v>Correct</v>
      </c>
      <c r="AK447" t="s">
        <v>105</v>
      </c>
      <c r="AL447">
        <v>41</v>
      </c>
      <c r="AM447" t="s">
        <v>95</v>
      </c>
      <c r="AN447" t="s">
        <v>139</v>
      </c>
      <c r="AO447" t="s">
        <v>107</v>
      </c>
      <c r="AP447" t="s">
        <v>102</v>
      </c>
      <c r="AQ447" s="1" t="s">
        <v>355</v>
      </c>
      <c r="AR447" t="s">
        <v>108</v>
      </c>
      <c r="AS447" t="s">
        <v>103</v>
      </c>
      <c r="AT447" t="s">
        <v>135</v>
      </c>
      <c r="AU447" t="s">
        <v>98</v>
      </c>
      <c r="AV447" s="1" t="s">
        <v>93</v>
      </c>
      <c r="AW447" t="s">
        <v>102</v>
      </c>
    </row>
    <row r="448" spans="1:49" x14ac:dyDescent="0.25">
      <c r="A448" s="1">
        <v>447</v>
      </c>
      <c r="C448" t="s">
        <v>20</v>
      </c>
      <c r="D448" t="s">
        <v>21</v>
      </c>
      <c r="J448" t="s">
        <v>26</v>
      </c>
      <c r="P448" s="56">
        <f t="shared" si="108"/>
        <v>3</v>
      </c>
      <c r="Q448" s="5">
        <f t="shared" si="109"/>
        <v>1</v>
      </c>
      <c r="S448" s="56">
        <f t="shared" si="110"/>
        <v>0</v>
      </c>
      <c r="T448" s="56">
        <f t="shared" si="111"/>
        <v>1</v>
      </c>
      <c r="U448" s="56">
        <f t="shared" si="112"/>
        <v>1</v>
      </c>
      <c r="V448" s="90">
        <f t="shared" si="113"/>
        <v>0</v>
      </c>
      <c r="W448" s="90">
        <f t="shared" si="114"/>
        <v>0</v>
      </c>
      <c r="X448" s="90">
        <f t="shared" si="115"/>
        <v>0</v>
      </c>
      <c r="Y448" s="90">
        <f t="shared" si="116"/>
        <v>0</v>
      </c>
      <c r="Z448" s="90">
        <f t="shared" si="117"/>
        <v>0</v>
      </c>
      <c r="AA448" s="90">
        <f t="shared" si="118"/>
        <v>1</v>
      </c>
      <c r="AB448" s="90">
        <f t="shared" si="119"/>
        <v>0</v>
      </c>
      <c r="AC448" s="90">
        <f t="shared" si="120"/>
        <v>0</v>
      </c>
      <c r="AD448" s="90">
        <f t="shared" si="121"/>
        <v>0</v>
      </c>
      <c r="AE448" s="90">
        <f t="shared" si="122"/>
        <v>0</v>
      </c>
      <c r="AH448" s="56">
        <f t="shared" si="123"/>
        <v>3</v>
      </c>
      <c r="AI448" s="56">
        <f t="shared" si="124"/>
        <v>3</v>
      </c>
      <c r="AJ448" s="56" t="str">
        <f t="shared" si="125"/>
        <v>Correct</v>
      </c>
      <c r="AK448" t="s">
        <v>105</v>
      </c>
      <c r="AL448">
        <v>33</v>
      </c>
      <c r="AM448" t="s">
        <v>95</v>
      </c>
      <c r="AN448" t="s">
        <v>233</v>
      </c>
      <c r="AO448" t="s">
        <v>107</v>
      </c>
      <c r="AP448" t="s">
        <v>98</v>
      </c>
      <c r="AQ448" s="1" t="s">
        <v>80</v>
      </c>
      <c r="AR448" t="s">
        <v>114</v>
      </c>
      <c r="AS448" t="s">
        <v>120</v>
      </c>
      <c r="AT448" t="s">
        <v>101</v>
      </c>
      <c r="AU448" t="s">
        <v>102</v>
      </c>
      <c r="AV448" s="1" t="s">
        <v>91</v>
      </c>
      <c r="AW448" t="s">
        <v>102</v>
      </c>
    </row>
    <row r="449" spans="1:49" x14ac:dyDescent="0.25">
      <c r="A449" s="1">
        <v>448</v>
      </c>
      <c r="P449" s="56">
        <f t="shared" si="108"/>
        <v>0</v>
      </c>
      <c r="Q449" s="5" t="e">
        <f t="shared" si="109"/>
        <v>#DIV/0!</v>
      </c>
      <c r="S449" s="56">
        <f t="shared" si="110"/>
        <v>0</v>
      </c>
      <c r="T449" s="56">
        <f t="shared" si="111"/>
        <v>0</v>
      </c>
      <c r="U449" s="56">
        <f t="shared" si="112"/>
        <v>0</v>
      </c>
      <c r="V449" s="90">
        <f t="shared" si="113"/>
        <v>0</v>
      </c>
      <c r="W449" s="90">
        <f t="shared" si="114"/>
        <v>0</v>
      </c>
      <c r="X449" s="90">
        <f t="shared" si="115"/>
        <v>0</v>
      </c>
      <c r="Y449" s="90">
        <f t="shared" si="116"/>
        <v>0</v>
      </c>
      <c r="Z449" s="90">
        <f t="shared" si="117"/>
        <v>0</v>
      </c>
      <c r="AA449" s="90">
        <f t="shared" si="118"/>
        <v>0</v>
      </c>
      <c r="AB449" s="90">
        <f t="shared" si="119"/>
        <v>0</v>
      </c>
      <c r="AC449" s="90">
        <f t="shared" si="120"/>
        <v>0</v>
      </c>
      <c r="AD449" s="90">
        <f t="shared" si="121"/>
        <v>0</v>
      </c>
      <c r="AE449" s="90">
        <f t="shared" si="122"/>
        <v>0</v>
      </c>
      <c r="AH449" s="56">
        <f t="shared" si="123"/>
        <v>0</v>
      </c>
      <c r="AI449" s="56">
        <f t="shared" si="124"/>
        <v>0</v>
      </c>
      <c r="AJ449" s="56" t="str">
        <f t="shared" si="125"/>
        <v>Correct</v>
      </c>
      <c r="AK449" t="s">
        <v>94</v>
      </c>
      <c r="AL449">
        <v>42</v>
      </c>
      <c r="AM449" t="s">
        <v>95</v>
      </c>
      <c r="AN449" t="s">
        <v>106</v>
      </c>
      <c r="AO449" t="s">
        <v>128</v>
      </c>
      <c r="AP449" t="s">
        <v>98</v>
      </c>
      <c r="AQ449" s="1" t="s">
        <v>89</v>
      </c>
      <c r="AR449" t="s">
        <v>114</v>
      </c>
      <c r="AS449" t="s">
        <v>110</v>
      </c>
      <c r="AT449" t="s">
        <v>101</v>
      </c>
      <c r="AU449" t="s">
        <v>102</v>
      </c>
      <c r="AV449" s="1" t="s">
        <v>92</v>
      </c>
      <c r="AW449" t="s">
        <v>102</v>
      </c>
    </row>
    <row r="450" spans="1:49" x14ac:dyDescent="0.25">
      <c r="A450" s="1">
        <v>449</v>
      </c>
      <c r="C450" t="s">
        <v>20</v>
      </c>
      <c r="J450" t="s">
        <v>26</v>
      </c>
      <c r="M450" t="s">
        <v>29</v>
      </c>
      <c r="P450" s="56">
        <f t="shared" ref="P450:P513" si="126">COUNTA(B450:N450)</f>
        <v>3</v>
      </c>
      <c r="Q450" s="5">
        <f t="shared" ref="Q450:Q513" si="127">3/P450</f>
        <v>1</v>
      </c>
      <c r="S450" s="56">
        <f t="shared" ref="S450:S513" si="128">IF($P450&lt;3,IF($B450=$B$1,1,0),IF($B450=$B$1,$Q450,0))</f>
        <v>0</v>
      </c>
      <c r="T450" s="56">
        <f t="shared" ref="T450:T513" si="129">IF($P450&lt;3,IF($C450=$C$1,1,0),IF($C450=$C$1,$Q450,0))</f>
        <v>1</v>
      </c>
      <c r="U450" s="56">
        <f t="shared" ref="U450:U513" si="130">IF($P450&lt;3,IF($D450=$D$1,1,0),IF($D450=$D$1,$Q450,0))</f>
        <v>0</v>
      </c>
      <c r="V450" s="90">
        <f t="shared" ref="V450:V513" si="131">IF($P450&lt;3,IF($E450=$E$1,1,0),IF($E450=$E$1,$Q450,0))</f>
        <v>0</v>
      </c>
      <c r="W450" s="90">
        <f t="shared" ref="W450:W513" si="132">IF($P450&lt;3,IF($F450=$F$1,1,0),IF($F450=$F$1,$Q450,0))</f>
        <v>0</v>
      </c>
      <c r="X450" s="90">
        <f t="shared" ref="X450:X513" si="133">IF($P450&lt;3,IF($G450=$G$1,1,0),IF($G450=$G$1,$Q450,0))</f>
        <v>0</v>
      </c>
      <c r="Y450" s="90">
        <f t="shared" ref="Y450:Y513" si="134">IF($P450&lt;3,IF($H450=$H$1,1,0),IF($H450=$H$1,$Q450,0))</f>
        <v>0</v>
      </c>
      <c r="Z450" s="90">
        <f t="shared" ref="Z450:Z513" si="135">IF($P450&lt;3,IF($I450=$I$1,1,0),IF($I450=$I$1,$Q450,0))</f>
        <v>0</v>
      </c>
      <c r="AA450" s="90">
        <f t="shared" ref="AA450:AA513" si="136">IF($P450&lt;3,IF($J450=$J$1,1,0),IF($J450=$J$1,$Q450,0))</f>
        <v>1</v>
      </c>
      <c r="AB450" s="90">
        <f t="shared" ref="AB450:AB513" si="137">IF($P450&lt;3,IF($K450=$K$1,1,0),IF($K450=$K$1,$Q450,0))</f>
        <v>0</v>
      </c>
      <c r="AC450" s="90">
        <f t="shared" ref="AC450:AC513" si="138">IF($P450&lt;3,IF($L450=$L$1,1,0),IF($L450=$L$1,$Q450,0))</f>
        <v>0</v>
      </c>
      <c r="AD450" s="90">
        <f t="shared" ref="AD450:AD513" si="139">IF($P450&lt;3,IF($M450=$M$1,1,0),IF($M450=$M$1,$Q450,0))</f>
        <v>1</v>
      </c>
      <c r="AE450" s="90">
        <f t="shared" ref="AE450:AE513" si="140">IF($P450&lt;3,IF($N450=$N$1,1,0),IF($N450=$N$1,$Q450,0))</f>
        <v>0</v>
      </c>
      <c r="AH450" s="56">
        <f t="shared" ref="AH450:AH513" si="141">SUM(S450:AE450)</f>
        <v>3</v>
      </c>
      <c r="AI450" s="56">
        <f t="shared" ref="AI450:AI513" si="142">P450</f>
        <v>3</v>
      </c>
      <c r="AJ450" s="56" t="str">
        <f t="shared" ref="AJ450:AJ513" si="143">IF(AH450=AI450,"Correct",IF(AH450=3,"Correct","Wrong"))</f>
        <v>Correct</v>
      </c>
      <c r="AK450" t="s">
        <v>105</v>
      </c>
      <c r="AL450">
        <v>25</v>
      </c>
      <c r="AM450" t="s">
        <v>95</v>
      </c>
      <c r="AN450" t="s">
        <v>186</v>
      </c>
      <c r="AO450" s="1" t="s">
        <v>346</v>
      </c>
      <c r="AP450" t="s">
        <v>102</v>
      </c>
      <c r="AQ450" s="1" t="s">
        <v>367</v>
      </c>
      <c r="AR450" t="s">
        <v>99</v>
      </c>
      <c r="AS450" t="s">
        <v>110</v>
      </c>
      <c r="AT450" t="s">
        <v>135</v>
      </c>
      <c r="AU450" t="s">
        <v>98</v>
      </c>
      <c r="AV450" s="1" t="s">
        <v>93</v>
      </c>
      <c r="AW450" t="s">
        <v>102</v>
      </c>
    </row>
    <row r="451" spans="1:49" x14ac:dyDescent="0.25">
      <c r="A451" s="1">
        <v>450</v>
      </c>
      <c r="E451" t="s">
        <v>22</v>
      </c>
      <c r="H451" t="s">
        <v>25</v>
      </c>
      <c r="L451" t="s">
        <v>28</v>
      </c>
      <c r="P451" s="56">
        <f t="shared" si="126"/>
        <v>3</v>
      </c>
      <c r="Q451" s="5">
        <f t="shared" si="127"/>
        <v>1</v>
      </c>
      <c r="S451" s="56">
        <f t="shared" si="128"/>
        <v>0</v>
      </c>
      <c r="T451" s="56">
        <f t="shared" si="129"/>
        <v>0</v>
      </c>
      <c r="U451" s="56">
        <f t="shared" si="130"/>
        <v>0</v>
      </c>
      <c r="V451" s="90">
        <f t="shared" si="131"/>
        <v>1</v>
      </c>
      <c r="W451" s="90">
        <f t="shared" si="132"/>
        <v>0</v>
      </c>
      <c r="X451" s="90">
        <f t="shared" si="133"/>
        <v>0</v>
      </c>
      <c r="Y451" s="90">
        <f t="shared" si="134"/>
        <v>1</v>
      </c>
      <c r="Z451" s="90">
        <f t="shared" si="135"/>
        <v>0</v>
      </c>
      <c r="AA451" s="90">
        <f t="shared" si="136"/>
        <v>0</v>
      </c>
      <c r="AB451" s="90">
        <f t="shared" si="137"/>
        <v>0</v>
      </c>
      <c r="AC451" s="90">
        <f t="shared" si="138"/>
        <v>1</v>
      </c>
      <c r="AD451" s="90">
        <f t="shared" si="139"/>
        <v>0</v>
      </c>
      <c r="AE451" s="90">
        <f t="shared" si="140"/>
        <v>0</v>
      </c>
      <c r="AH451" s="56">
        <f t="shared" si="141"/>
        <v>3</v>
      </c>
      <c r="AI451" s="56">
        <f t="shared" si="142"/>
        <v>3</v>
      </c>
      <c r="AJ451" s="56" t="str">
        <f t="shared" si="143"/>
        <v>Correct</v>
      </c>
      <c r="AK451" t="s">
        <v>105</v>
      </c>
      <c r="AL451">
        <v>30</v>
      </c>
      <c r="AM451" t="s">
        <v>95</v>
      </c>
      <c r="AN451" t="s">
        <v>106</v>
      </c>
      <c r="AO451" t="s">
        <v>107</v>
      </c>
      <c r="AP451" t="s">
        <v>98</v>
      </c>
      <c r="AQ451" s="1" t="s">
        <v>80</v>
      </c>
      <c r="AR451" t="s">
        <v>114</v>
      </c>
      <c r="AS451" t="s">
        <v>120</v>
      </c>
      <c r="AT451" t="s">
        <v>101</v>
      </c>
      <c r="AU451" t="s">
        <v>102</v>
      </c>
      <c r="AV451" s="1" t="s">
        <v>92</v>
      </c>
      <c r="AW451" t="s">
        <v>102</v>
      </c>
    </row>
    <row r="452" spans="1:49" x14ac:dyDescent="0.25">
      <c r="A452" s="1">
        <v>451</v>
      </c>
      <c r="E452" t="s">
        <v>22</v>
      </c>
      <c r="J452" t="s">
        <v>26</v>
      </c>
      <c r="N452" t="s">
        <v>30</v>
      </c>
      <c r="P452" s="56">
        <f t="shared" si="126"/>
        <v>3</v>
      </c>
      <c r="Q452" s="5">
        <f t="shared" si="127"/>
        <v>1</v>
      </c>
      <c r="S452" s="56">
        <f t="shared" si="128"/>
        <v>0</v>
      </c>
      <c r="T452" s="56">
        <f t="shared" si="129"/>
        <v>0</v>
      </c>
      <c r="U452" s="56">
        <f t="shared" si="130"/>
        <v>0</v>
      </c>
      <c r="V452" s="90">
        <f t="shared" si="131"/>
        <v>1</v>
      </c>
      <c r="W452" s="90">
        <f t="shared" si="132"/>
        <v>0</v>
      </c>
      <c r="X452" s="90">
        <f t="shared" si="133"/>
        <v>0</v>
      </c>
      <c r="Y452" s="90">
        <f t="shared" si="134"/>
        <v>0</v>
      </c>
      <c r="Z452" s="90">
        <f t="shared" si="135"/>
        <v>0</v>
      </c>
      <c r="AA452" s="90">
        <f t="shared" si="136"/>
        <v>1</v>
      </c>
      <c r="AB452" s="90">
        <f t="shared" si="137"/>
        <v>0</v>
      </c>
      <c r="AC452" s="90">
        <f t="shared" si="138"/>
        <v>0</v>
      </c>
      <c r="AD452" s="90">
        <f t="shared" si="139"/>
        <v>0</v>
      </c>
      <c r="AE452" s="90">
        <f t="shared" si="140"/>
        <v>1</v>
      </c>
      <c r="AH452" s="56">
        <f t="shared" si="141"/>
        <v>3</v>
      </c>
      <c r="AI452" s="56">
        <f t="shared" si="142"/>
        <v>3</v>
      </c>
      <c r="AJ452" s="56" t="str">
        <f t="shared" si="143"/>
        <v>Correct</v>
      </c>
      <c r="AK452" t="s">
        <v>105</v>
      </c>
      <c r="AM452" t="s">
        <v>115</v>
      </c>
      <c r="AN452" t="s">
        <v>318</v>
      </c>
      <c r="AO452" t="s">
        <v>97</v>
      </c>
      <c r="AP452" t="s">
        <v>98</v>
      </c>
      <c r="AQ452" s="1" t="s">
        <v>80</v>
      </c>
      <c r="AR452" t="s">
        <v>109</v>
      </c>
      <c r="AS452" t="s">
        <v>132</v>
      </c>
      <c r="AT452" t="s">
        <v>123</v>
      </c>
      <c r="AU452" t="s">
        <v>102</v>
      </c>
      <c r="AV452" s="1" t="s">
        <v>90</v>
      </c>
      <c r="AW452" t="s">
        <v>102</v>
      </c>
    </row>
    <row r="453" spans="1:49" x14ac:dyDescent="0.25">
      <c r="A453" s="1">
        <v>452</v>
      </c>
      <c r="C453" t="s">
        <v>20</v>
      </c>
      <c r="P453" s="56">
        <f t="shared" si="126"/>
        <v>1</v>
      </c>
      <c r="Q453" s="5">
        <f t="shared" si="127"/>
        <v>3</v>
      </c>
      <c r="S453" s="56">
        <f t="shared" si="128"/>
        <v>0</v>
      </c>
      <c r="T453" s="56">
        <f t="shared" si="129"/>
        <v>1</v>
      </c>
      <c r="U453" s="56">
        <f t="shared" si="130"/>
        <v>0</v>
      </c>
      <c r="V453" s="90">
        <f t="shared" si="131"/>
        <v>0</v>
      </c>
      <c r="W453" s="90">
        <f t="shared" si="132"/>
        <v>0</v>
      </c>
      <c r="X453" s="90">
        <f t="shared" si="133"/>
        <v>0</v>
      </c>
      <c r="Y453" s="90">
        <f t="shared" si="134"/>
        <v>0</v>
      </c>
      <c r="Z453" s="90">
        <f t="shared" si="135"/>
        <v>0</v>
      </c>
      <c r="AA453" s="90">
        <f t="shared" si="136"/>
        <v>0</v>
      </c>
      <c r="AB453" s="90">
        <f t="shared" si="137"/>
        <v>0</v>
      </c>
      <c r="AC453" s="90">
        <f t="shared" si="138"/>
        <v>0</v>
      </c>
      <c r="AD453" s="90">
        <f t="shared" si="139"/>
        <v>0</v>
      </c>
      <c r="AE453" s="90">
        <f t="shared" si="140"/>
        <v>0</v>
      </c>
      <c r="AH453" s="56">
        <f t="shared" si="141"/>
        <v>1</v>
      </c>
      <c r="AI453" s="56">
        <f t="shared" si="142"/>
        <v>1</v>
      </c>
      <c r="AJ453" s="56" t="str">
        <f t="shared" si="143"/>
        <v>Correct</v>
      </c>
      <c r="AK453" t="s">
        <v>94</v>
      </c>
      <c r="AL453">
        <v>51</v>
      </c>
      <c r="AM453" t="s">
        <v>121</v>
      </c>
      <c r="AN453" t="s">
        <v>215</v>
      </c>
      <c r="AO453" t="s">
        <v>107</v>
      </c>
      <c r="AP453" t="s">
        <v>98</v>
      </c>
      <c r="AQ453" s="1" t="s">
        <v>80</v>
      </c>
      <c r="AR453" t="s">
        <v>126</v>
      </c>
      <c r="AS453" t="s">
        <v>100</v>
      </c>
      <c r="AT453" t="s">
        <v>101</v>
      </c>
      <c r="AU453" t="s">
        <v>102</v>
      </c>
      <c r="AV453" s="1" t="s">
        <v>92</v>
      </c>
      <c r="AW453" t="s">
        <v>102</v>
      </c>
    </row>
    <row r="454" spans="1:49" x14ac:dyDescent="0.25">
      <c r="A454" s="1">
        <v>453</v>
      </c>
      <c r="D454" t="s">
        <v>21</v>
      </c>
      <c r="I454" t="s">
        <v>267</v>
      </c>
      <c r="J454" t="s">
        <v>26</v>
      </c>
      <c r="P454" s="56">
        <f t="shared" si="126"/>
        <v>3</v>
      </c>
      <c r="Q454" s="5">
        <f t="shared" si="127"/>
        <v>1</v>
      </c>
      <c r="S454" s="56">
        <f t="shared" si="128"/>
        <v>0</v>
      </c>
      <c r="T454" s="56">
        <f t="shared" si="129"/>
        <v>0</v>
      </c>
      <c r="U454" s="56">
        <f t="shared" si="130"/>
        <v>1</v>
      </c>
      <c r="V454" s="90">
        <f t="shared" si="131"/>
        <v>0</v>
      </c>
      <c r="W454" s="90">
        <f t="shared" si="132"/>
        <v>0</v>
      </c>
      <c r="X454" s="90">
        <f t="shared" si="133"/>
        <v>0</v>
      </c>
      <c r="Y454" s="90">
        <f t="shared" si="134"/>
        <v>0</v>
      </c>
      <c r="Z454" s="90">
        <f t="shared" si="135"/>
        <v>1</v>
      </c>
      <c r="AA454" s="90">
        <f t="shared" si="136"/>
        <v>1</v>
      </c>
      <c r="AB454" s="90">
        <f t="shared" si="137"/>
        <v>0</v>
      </c>
      <c r="AC454" s="90">
        <f t="shared" si="138"/>
        <v>0</v>
      </c>
      <c r="AD454" s="90">
        <f t="shared" si="139"/>
        <v>0</v>
      </c>
      <c r="AE454" s="90">
        <f t="shared" si="140"/>
        <v>0</v>
      </c>
      <c r="AH454" s="56">
        <f t="shared" si="141"/>
        <v>3</v>
      </c>
      <c r="AI454" s="56">
        <f t="shared" si="142"/>
        <v>3</v>
      </c>
      <c r="AJ454" s="56" t="str">
        <f t="shared" si="143"/>
        <v>Correct</v>
      </c>
      <c r="AK454" t="s">
        <v>94</v>
      </c>
      <c r="AL454">
        <v>42</v>
      </c>
      <c r="AM454" t="s">
        <v>95</v>
      </c>
      <c r="AN454" t="s">
        <v>234</v>
      </c>
      <c r="AO454" t="s">
        <v>128</v>
      </c>
      <c r="AP454" t="s">
        <v>98</v>
      </c>
      <c r="AQ454" s="1" t="s">
        <v>368</v>
      </c>
      <c r="AR454" t="s">
        <v>114</v>
      </c>
      <c r="AS454" t="s">
        <v>137</v>
      </c>
      <c r="AT454" t="s">
        <v>101</v>
      </c>
      <c r="AU454" t="s">
        <v>102</v>
      </c>
      <c r="AV454" s="1" t="s">
        <v>92</v>
      </c>
      <c r="AW454" t="s">
        <v>102</v>
      </c>
    </row>
    <row r="455" spans="1:49" x14ac:dyDescent="0.25">
      <c r="A455" s="1">
        <v>454</v>
      </c>
      <c r="M455" t="s">
        <v>29</v>
      </c>
      <c r="P455" s="56">
        <f t="shared" si="126"/>
        <v>1</v>
      </c>
      <c r="Q455" s="5">
        <f t="shared" si="127"/>
        <v>3</v>
      </c>
      <c r="S455" s="56">
        <f t="shared" si="128"/>
        <v>0</v>
      </c>
      <c r="T455" s="56">
        <f t="shared" si="129"/>
        <v>0</v>
      </c>
      <c r="U455" s="56">
        <f t="shared" si="130"/>
        <v>0</v>
      </c>
      <c r="V455" s="90">
        <f t="shared" si="131"/>
        <v>0</v>
      </c>
      <c r="W455" s="90">
        <f t="shared" si="132"/>
        <v>0</v>
      </c>
      <c r="X455" s="90">
        <f t="shared" si="133"/>
        <v>0</v>
      </c>
      <c r="Y455" s="90">
        <f t="shared" si="134"/>
        <v>0</v>
      </c>
      <c r="Z455" s="90">
        <f t="shared" si="135"/>
        <v>0</v>
      </c>
      <c r="AA455" s="90">
        <f t="shared" si="136"/>
        <v>0</v>
      </c>
      <c r="AB455" s="90">
        <f t="shared" si="137"/>
        <v>0</v>
      </c>
      <c r="AC455" s="90">
        <f t="shared" si="138"/>
        <v>0</v>
      </c>
      <c r="AD455" s="90">
        <f t="shared" si="139"/>
        <v>1</v>
      </c>
      <c r="AE455" s="90">
        <f t="shared" si="140"/>
        <v>0</v>
      </c>
      <c r="AH455" s="56">
        <f t="shared" si="141"/>
        <v>1</v>
      </c>
      <c r="AI455" s="56">
        <f t="shared" si="142"/>
        <v>1</v>
      </c>
      <c r="AJ455" s="56" t="str">
        <f t="shared" si="143"/>
        <v>Correct</v>
      </c>
      <c r="AK455" t="s">
        <v>94</v>
      </c>
      <c r="AL455">
        <v>35</v>
      </c>
      <c r="AM455" t="s">
        <v>95</v>
      </c>
      <c r="AN455" t="s">
        <v>235</v>
      </c>
      <c r="AO455" t="s">
        <v>128</v>
      </c>
      <c r="AP455" t="s">
        <v>98</v>
      </c>
      <c r="AQ455" s="1" t="s">
        <v>85</v>
      </c>
      <c r="AR455" t="s">
        <v>109</v>
      </c>
      <c r="AT455" t="s">
        <v>135</v>
      </c>
      <c r="AU455" t="s">
        <v>102</v>
      </c>
      <c r="AV455" s="1"/>
    </row>
    <row r="456" spans="1:49" x14ac:dyDescent="0.25">
      <c r="A456" s="1">
        <v>455</v>
      </c>
      <c r="M456" t="s">
        <v>29</v>
      </c>
      <c r="P456" s="56">
        <f t="shared" si="126"/>
        <v>1</v>
      </c>
      <c r="Q456" s="5">
        <f t="shared" si="127"/>
        <v>3</v>
      </c>
      <c r="S456" s="56">
        <f t="shared" si="128"/>
        <v>0</v>
      </c>
      <c r="T456" s="56">
        <f t="shared" si="129"/>
        <v>0</v>
      </c>
      <c r="U456" s="56">
        <f t="shared" si="130"/>
        <v>0</v>
      </c>
      <c r="V456" s="90">
        <f t="shared" si="131"/>
        <v>0</v>
      </c>
      <c r="W456" s="90">
        <f t="shared" si="132"/>
        <v>0</v>
      </c>
      <c r="X456" s="90">
        <f t="shared" si="133"/>
        <v>0</v>
      </c>
      <c r="Y456" s="90">
        <f t="shared" si="134"/>
        <v>0</v>
      </c>
      <c r="Z456" s="90">
        <f t="shared" si="135"/>
        <v>0</v>
      </c>
      <c r="AA456" s="90">
        <f t="shared" si="136"/>
        <v>0</v>
      </c>
      <c r="AB456" s="90">
        <f t="shared" si="137"/>
        <v>0</v>
      </c>
      <c r="AC456" s="90">
        <f t="shared" si="138"/>
        <v>0</v>
      </c>
      <c r="AD456" s="90">
        <f t="shared" si="139"/>
        <v>1</v>
      </c>
      <c r="AE456" s="90">
        <f t="shared" si="140"/>
        <v>0</v>
      </c>
      <c r="AH456" s="56">
        <f t="shared" si="141"/>
        <v>1</v>
      </c>
      <c r="AI456" s="56">
        <f t="shared" si="142"/>
        <v>1</v>
      </c>
      <c r="AJ456" s="56" t="str">
        <f t="shared" si="143"/>
        <v>Correct</v>
      </c>
      <c r="AK456" t="s">
        <v>94</v>
      </c>
      <c r="AL456">
        <v>40</v>
      </c>
      <c r="AM456" t="s">
        <v>95</v>
      </c>
      <c r="AN456" t="s">
        <v>236</v>
      </c>
      <c r="AO456" t="s">
        <v>128</v>
      </c>
      <c r="AP456" t="s">
        <v>98</v>
      </c>
      <c r="AQ456" s="1" t="s">
        <v>85</v>
      </c>
      <c r="AR456" t="s">
        <v>112</v>
      </c>
      <c r="AS456" t="s">
        <v>103</v>
      </c>
      <c r="AT456" t="s">
        <v>101</v>
      </c>
      <c r="AU456" t="s">
        <v>102</v>
      </c>
      <c r="AV456" s="1"/>
    </row>
    <row r="457" spans="1:49" x14ac:dyDescent="0.25">
      <c r="A457" s="1">
        <v>456</v>
      </c>
      <c r="L457" t="s">
        <v>28</v>
      </c>
      <c r="N457" t="s">
        <v>30</v>
      </c>
      <c r="P457" s="56">
        <f t="shared" si="126"/>
        <v>2</v>
      </c>
      <c r="Q457" s="5">
        <f t="shared" si="127"/>
        <v>1.5</v>
      </c>
      <c r="S457" s="56">
        <f t="shared" si="128"/>
        <v>0</v>
      </c>
      <c r="T457" s="56">
        <f t="shared" si="129"/>
        <v>0</v>
      </c>
      <c r="U457" s="56">
        <f t="shared" si="130"/>
        <v>0</v>
      </c>
      <c r="V457" s="90">
        <f t="shared" si="131"/>
        <v>0</v>
      </c>
      <c r="W457" s="90">
        <f t="shared" si="132"/>
        <v>0</v>
      </c>
      <c r="X457" s="90">
        <f t="shared" si="133"/>
        <v>0</v>
      </c>
      <c r="Y457" s="90">
        <f t="shared" si="134"/>
        <v>0</v>
      </c>
      <c r="Z457" s="90">
        <f t="shared" si="135"/>
        <v>0</v>
      </c>
      <c r="AA457" s="90">
        <f t="shared" si="136"/>
        <v>0</v>
      </c>
      <c r="AB457" s="90">
        <f t="shared" si="137"/>
        <v>0</v>
      </c>
      <c r="AC457" s="90">
        <f t="shared" si="138"/>
        <v>1</v>
      </c>
      <c r="AD457" s="90">
        <f t="shared" si="139"/>
        <v>0</v>
      </c>
      <c r="AE457" s="90">
        <f t="shared" si="140"/>
        <v>1</v>
      </c>
      <c r="AH457" s="56">
        <f t="shared" si="141"/>
        <v>2</v>
      </c>
      <c r="AI457" s="56">
        <f t="shared" si="142"/>
        <v>2</v>
      </c>
      <c r="AJ457" s="56" t="str">
        <f t="shared" si="143"/>
        <v>Correct</v>
      </c>
      <c r="AK457" t="s">
        <v>105</v>
      </c>
      <c r="AL457">
        <v>32</v>
      </c>
      <c r="AM457" t="s">
        <v>95</v>
      </c>
      <c r="AN457" t="s">
        <v>209</v>
      </c>
      <c r="AO457" t="s">
        <v>107</v>
      </c>
      <c r="AP457" t="s">
        <v>102</v>
      </c>
      <c r="AQ457" s="1" t="s">
        <v>80</v>
      </c>
      <c r="AR457" t="s">
        <v>108</v>
      </c>
      <c r="AS457" t="s">
        <v>103</v>
      </c>
      <c r="AT457" t="s">
        <v>101</v>
      </c>
      <c r="AU457" t="s">
        <v>102</v>
      </c>
      <c r="AV457" s="1" t="s">
        <v>92</v>
      </c>
      <c r="AW457" t="s">
        <v>102</v>
      </c>
    </row>
    <row r="458" spans="1:49" x14ac:dyDescent="0.25">
      <c r="A458" s="1">
        <v>457</v>
      </c>
      <c r="B458" t="s">
        <v>19</v>
      </c>
      <c r="E458" t="s">
        <v>22</v>
      </c>
      <c r="N458" t="s">
        <v>30</v>
      </c>
      <c r="P458" s="56">
        <f t="shared" si="126"/>
        <v>3</v>
      </c>
      <c r="Q458" s="5">
        <f t="shared" si="127"/>
        <v>1</v>
      </c>
      <c r="S458" s="56">
        <f t="shared" si="128"/>
        <v>1</v>
      </c>
      <c r="T458" s="56">
        <f t="shared" si="129"/>
        <v>0</v>
      </c>
      <c r="U458" s="56">
        <f t="shared" si="130"/>
        <v>0</v>
      </c>
      <c r="V458" s="90">
        <f t="shared" si="131"/>
        <v>1</v>
      </c>
      <c r="W458" s="90">
        <f t="shared" si="132"/>
        <v>0</v>
      </c>
      <c r="X458" s="90">
        <f t="shared" si="133"/>
        <v>0</v>
      </c>
      <c r="Y458" s="90">
        <f t="shared" si="134"/>
        <v>0</v>
      </c>
      <c r="Z458" s="90">
        <f t="shared" si="135"/>
        <v>0</v>
      </c>
      <c r="AA458" s="90">
        <f t="shared" si="136"/>
        <v>0</v>
      </c>
      <c r="AB458" s="90">
        <f t="shared" si="137"/>
        <v>0</v>
      </c>
      <c r="AC458" s="90">
        <f t="shared" si="138"/>
        <v>0</v>
      </c>
      <c r="AD458" s="90">
        <f t="shared" si="139"/>
        <v>0</v>
      </c>
      <c r="AE458" s="90">
        <f t="shared" si="140"/>
        <v>1</v>
      </c>
      <c r="AH458" s="56">
        <f t="shared" si="141"/>
        <v>3</v>
      </c>
      <c r="AI458" s="56">
        <f t="shared" si="142"/>
        <v>3</v>
      </c>
      <c r="AJ458" s="56" t="str">
        <f t="shared" si="143"/>
        <v>Correct</v>
      </c>
      <c r="AK458" t="s">
        <v>105</v>
      </c>
      <c r="AL458">
        <v>44</v>
      </c>
      <c r="AM458" t="s">
        <v>95</v>
      </c>
      <c r="AN458" t="s">
        <v>141</v>
      </c>
      <c r="AO458" t="s">
        <v>107</v>
      </c>
      <c r="AP458" t="s">
        <v>98</v>
      </c>
      <c r="AQ458" s="1" t="s">
        <v>80</v>
      </c>
      <c r="AR458" t="s">
        <v>114</v>
      </c>
      <c r="AS458" t="s">
        <v>137</v>
      </c>
      <c r="AT458" t="s">
        <v>101</v>
      </c>
      <c r="AU458" t="s">
        <v>102</v>
      </c>
      <c r="AV458" s="1" t="s">
        <v>92</v>
      </c>
      <c r="AW458" t="s">
        <v>102</v>
      </c>
    </row>
    <row r="459" spans="1:49" x14ac:dyDescent="0.25">
      <c r="A459" s="1">
        <v>458</v>
      </c>
      <c r="K459" t="s">
        <v>27</v>
      </c>
      <c r="P459" s="56">
        <f t="shared" si="126"/>
        <v>1</v>
      </c>
      <c r="Q459" s="5">
        <f t="shared" si="127"/>
        <v>3</v>
      </c>
      <c r="S459" s="56">
        <f t="shared" si="128"/>
        <v>0</v>
      </c>
      <c r="T459" s="56">
        <f t="shared" si="129"/>
        <v>0</v>
      </c>
      <c r="U459" s="56">
        <f t="shared" si="130"/>
        <v>0</v>
      </c>
      <c r="V459" s="90">
        <f t="shared" si="131"/>
        <v>0</v>
      </c>
      <c r="W459" s="90">
        <f t="shared" si="132"/>
        <v>0</v>
      </c>
      <c r="X459" s="90">
        <f t="shared" si="133"/>
        <v>0</v>
      </c>
      <c r="Y459" s="90">
        <f t="shared" si="134"/>
        <v>0</v>
      </c>
      <c r="Z459" s="90">
        <f t="shared" si="135"/>
        <v>0</v>
      </c>
      <c r="AA459" s="90">
        <f t="shared" si="136"/>
        <v>0</v>
      </c>
      <c r="AB459" s="90">
        <f t="shared" si="137"/>
        <v>1</v>
      </c>
      <c r="AC459" s="90">
        <f t="shared" si="138"/>
        <v>0</v>
      </c>
      <c r="AD459" s="90">
        <f t="shared" si="139"/>
        <v>0</v>
      </c>
      <c r="AE459" s="90">
        <f t="shared" si="140"/>
        <v>0</v>
      </c>
      <c r="AH459" s="56">
        <f t="shared" si="141"/>
        <v>1</v>
      </c>
      <c r="AI459" s="56">
        <f t="shared" si="142"/>
        <v>1</v>
      </c>
      <c r="AJ459" s="56" t="str">
        <f t="shared" si="143"/>
        <v>Correct</v>
      </c>
      <c r="AK459" t="s">
        <v>105</v>
      </c>
      <c r="AL459">
        <v>22</v>
      </c>
      <c r="AM459" t="s">
        <v>95</v>
      </c>
      <c r="AN459" t="s">
        <v>163</v>
      </c>
      <c r="AO459" t="s">
        <v>128</v>
      </c>
      <c r="AP459" t="s">
        <v>98</v>
      </c>
      <c r="AQ459" s="1" t="s">
        <v>89</v>
      </c>
      <c r="AR459" t="s">
        <v>109</v>
      </c>
      <c r="AS459" t="s">
        <v>110</v>
      </c>
      <c r="AT459" t="s">
        <v>101</v>
      </c>
      <c r="AU459" t="s">
        <v>102</v>
      </c>
      <c r="AV459" s="1" t="s">
        <v>92</v>
      </c>
      <c r="AW459" t="s">
        <v>102</v>
      </c>
    </row>
    <row r="460" spans="1:49" x14ac:dyDescent="0.25">
      <c r="A460" s="1">
        <v>459</v>
      </c>
      <c r="B460" t="s">
        <v>19</v>
      </c>
      <c r="C460" t="s">
        <v>20</v>
      </c>
      <c r="E460" t="s">
        <v>22</v>
      </c>
      <c r="I460" t="s">
        <v>267</v>
      </c>
      <c r="P460" s="56">
        <f t="shared" si="126"/>
        <v>4</v>
      </c>
      <c r="Q460" s="5">
        <f t="shared" si="127"/>
        <v>0.75</v>
      </c>
      <c r="S460" s="56">
        <f t="shared" si="128"/>
        <v>0.75</v>
      </c>
      <c r="T460" s="56">
        <f t="shared" si="129"/>
        <v>0.75</v>
      </c>
      <c r="U460" s="56">
        <f t="shared" si="130"/>
        <v>0</v>
      </c>
      <c r="V460" s="90">
        <f t="shared" si="131"/>
        <v>0.75</v>
      </c>
      <c r="W460" s="90">
        <f t="shared" si="132"/>
        <v>0</v>
      </c>
      <c r="X460" s="90">
        <f t="shared" si="133"/>
        <v>0</v>
      </c>
      <c r="Y460" s="90">
        <f t="shared" si="134"/>
        <v>0</v>
      </c>
      <c r="Z460" s="90">
        <f t="shared" si="135"/>
        <v>0.75</v>
      </c>
      <c r="AA460" s="90">
        <f t="shared" si="136"/>
        <v>0</v>
      </c>
      <c r="AB460" s="90">
        <f t="shared" si="137"/>
        <v>0</v>
      </c>
      <c r="AC460" s="90">
        <f t="shared" si="138"/>
        <v>0</v>
      </c>
      <c r="AD460" s="90">
        <f t="shared" si="139"/>
        <v>0</v>
      </c>
      <c r="AE460" s="90">
        <f t="shared" si="140"/>
        <v>0</v>
      </c>
      <c r="AH460" s="56">
        <f t="shared" si="141"/>
        <v>3</v>
      </c>
      <c r="AI460" s="56">
        <f t="shared" si="142"/>
        <v>4</v>
      </c>
      <c r="AJ460" s="56" t="str">
        <f t="shared" si="143"/>
        <v>Correct</v>
      </c>
      <c r="AK460" t="s">
        <v>94</v>
      </c>
      <c r="AL460">
        <v>29</v>
      </c>
      <c r="AM460" t="s">
        <v>115</v>
      </c>
      <c r="AN460" t="s">
        <v>321</v>
      </c>
      <c r="AO460" t="s">
        <v>97</v>
      </c>
      <c r="AP460" t="s">
        <v>98</v>
      </c>
      <c r="AQ460" s="1" t="s">
        <v>80</v>
      </c>
      <c r="AR460" t="s">
        <v>108</v>
      </c>
      <c r="AS460" t="s">
        <v>110</v>
      </c>
      <c r="AT460" t="s">
        <v>101</v>
      </c>
      <c r="AU460" t="s">
        <v>102</v>
      </c>
      <c r="AV460" s="1" t="s">
        <v>92</v>
      </c>
      <c r="AW460" t="s">
        <v>102</v>
      </c>
    </row>
    <row r="461" spans="1:49" x14ac:dyDescent="0.25">
      <c r="A461" s="1">
        <v>460</v>
      </c>
      <c r="H461" t="s">
        <v>25</v>
      </c>
      <c r="M461" t="s">
        <v>29</v>
      </c>
      <c r="N461" t="s">
        <v>30</v>
      </c>
      <c r="P461" s="56">
        <f t="shared" si="126"/>
        <v>3</v>
      </c>
      <c r="Q461" s="5">
        <f t="shared" si="127"/>
        <v>1</v>
      </c>
      <c r="S461" s="56">
        <f t="shared" si="128"/>
        <v>0</v>
      </c>
      <c r="T461" s="56">
        <f t="shared" si="129"/>
        <v>0</v>
      </c>
      <c r="U461" s="56">
        <f t="shared" si="130"/>
        <v>0</v>
      </c>
      <c r="V461" s="90">
        <f t="shared" si="131"/>
        <v>0</v>
      </c>
      <c r="W461" s="90">
        <f t="shared" si="132"/>
        <v>0</v>
      </c>
      <c r="X461" s="90">
        <f t="shared" si="133"/>
        <v>0</v>
      </c>
      <c r="Y461" s="90">
        <f t="shared" si="134"/>
        <v>1</v>
      </c>
      <c r="Z461" s="90">
        <f t="shared" si="135"/>
        <v>0</v>
      </c>
      <c r="AA461" s="90">
        <f t="shared" si="136"/>
        <v>0</v>
      </c>
      <c r="AB461" s="90">
        <f t="shared" si="137"/>
        <v>0</v>
      </c>
      <c r="AC461" s="90">
        <f t="shared" si="138"/>
        <v>0</v>
      </c>
      <c r="AD461" s="90">
        <f t="shared" si="139"/>
        <v>1</v>
      </c>
      <c r="AE461" s="90">
        <f t="shared" si="140"/>
        <v>1</v>
      </c>
      <c r="AH461" s="56">
        <f t="shared" si="141"/>
        <v>3</v>
      </c>
      <c r="AI461" s="56">
        <f t="shared" si="142"/>
        <v>3</v>
      </c>
      <c r="AJ461" s="56" t="str">
        <f t="shared" si="143"/>
        <v>Correct</v>
      </c>
      <c r="AK461" t="s">
        <v>105</v>
      </c>
      <c r="AL461">
        <v>52</v>
      </c>
      <c r="AM461" t="s">
        <v>115</v>
      </c>
      <c r="AN461" t="s">
        <v>340</v>
      </c>
      <c r="AO461" t="s">
        <v>107</v>
      </c>
      <c r="AP461" t="s">
        <v>98</v>
      </c>
      <c r="AQ461" s="1" t="s">
        <v>80</v>
      </c>
      <c r="AR461" t="s">
        <v>112</v>
      </c>
      <c r="AS461" t="s">
        <v>137</v>
      </c>
      <c r="AT461" t="s">
        <v>101</v>
      </c>
      <c r="AU461" t="s">
        <v>102</v>
      </c>
      <c r="AV461" s="1" t="s">
        <v>92</v>
      </c>
      <c r="AW461" t="s">
        <v>102</v>
      </c>
    </row>
    <row r="462" spans="1:49" x14ac:dyDescent="0.25">
      <c r="A462" s="1">
        <v>461</v>
      </c>
      <c r="B462" t="s">
        <v>19</v>
      </c>
      <c r="E462" t="s">
        <v>22</v>
      </c>
      <c r="K462" t="s">
        <v>27</v>
      </c>
      <c r="P462" s="56">
        <f t="shared" si="126"/>
        <v>3</v>
      </c>
      <c r="Q462" s="5">
        <f t="shared" si="127"/>
        <v>1</v>
      </c>
      <c r="S462" s="56">
        <f t="shared" si="128"/>
        <v>1</v>
      </c>
      <c r="T462" s="56">
        <f t="shared" si="129"/>
        <v>0</v>
      </c>
      <c r="U462" s="56">
        <f t="shared" si="130"/>
        <v>0</v>
      </c>
      <c r="V462" s="90">
        <f t="shared" si="131"/>
        <v>1</v>
      </c>
      <c r="W462" s="90">
        <f t="shared" si="132"/>
        <v>0</v>
      </c>
      <c r="X462" s="90">
        <f t="shared" si="133"/>
        <v>0</v>
      </c>
      <c r="Y462" s="90">
        <f t="shared" si="134"/>
        <v>0</v>
      </c>
      <c r="Z462" s="90">
        <f t="shared" si="135"/>
        <v>0</v>
      </c>
      <c r="AA462" s="90">
        <f t="shared" si="136"/>
        <v>0</v>
      </c>
      <c r="AB462" s="90">
        <f t="shared" si="137"/>
        <v>1</v>
      </c>
      <c r="AC462" s="90">
        <f t="shared" si="138"/>
        <v>0</v>
      </c>
      <c r="AD462" s="90">
        <f t="shared" si="139"/>
        <v>0</v>
      </c>
      <c r="AE462" s="90">
        <f t="shared" si="140"/>
        <v>0</v>
      </c>
      <c r="AH462" s="56">
        <f t="shared" si="141"/>
        <v>3</v>
      </c>
      <c r="AI462" s="56">
        <f t="shared" si="142"/>
        <v>3</v>
      </c>
      <c r="AJ462" s="56" t="str">
        <f t="shared" si="143"/>
        <v>Correct</v>
      </c>
      <c r="AK462" t="s">
        <v>105</v>
      </c>
      <c r="AL462">
        <v>62</v>
      </c>
      <c r="AM462" t="s">
        <v>95</v>
      </c>
      <c r="AN462" t="s">
        <v>237</v>
      </c>
      <c r="AO462" t="s">
        <v>107</v>
      </c>
      <c r="AP462" t="s">
        <v>98</v>
      </c>
      <c r="AQ462" s="1" t="s">
        <v>80</v>
      </c>
      <c r="AR462" t="s">
        <v>126</v>
      </c>
      <c r="AS462" t="s">
        <v>100</v>
      </c>
      <c r="AT462" t="s">
        <v>104</v>
      </c>
      <c r="AU462" t="s">
        <v>102</v>
      </c>
      <c r="AV462" s="1" t="s">
        <v>90</v>
      </c>
      <c r="AW462" t="s">
        <v>98</v>
      </c>
    </row>
    <row r="463" spans="1:49" x14ac:dyDescent="0.25">
      <c r="A463" s="1">
        <v>462</v>
      </c>
      <c r="P463" s="56">
        <f t="shared" si="126"/>
        <v>0</v>
      </c>
      <c r="Q463" s="5" t="e">
        <f t="shared" si="127"/>
        <v>#DIV/0!</v>
      </c>
      <c r="S463" s="56">
        <f t="shared" si="128"/>
        <v>0</v>
      </c>
      <c r="T463" s="56">
        <f t="shared" si="129"/>
        <v>0</v>
      </c>
      <c r="U463" s="56">
        <f t="shared" si="130"/>
        <v>0</v>
      </c>
      <c r="V463" s="90">
        <f t="shared" si="131"/>
        <v>0</v>
      </c>
      <c r="W463" s="90">
        <f t="shared" si="132"/>
        <v>0</v>
      </c>
      <c r="X463" s="90">
        <f t="shared" si="133"/>
        <v>0</v>
      </c>
      <c r="Y463" s="90">
        <f t="shared" si="134"/>
        <v>0</v>
      </c>
      <c r="Z463" s="90">
        <f t="shared" si="135"/>
        <v>0</v>
      </c>
      <c r="AA463" s="90">
        <f t="shared" si="136"/>
        <v>0</v>
      </c>
      <c r="AB463" s="90">
        <f t="shared" si="137"/>
        <v>0</v>
      </c>
      <c r="AC463" s="90">
        <f t="shared" si="138"/>
        <v>0</v>
      </c>
      <c r="AD463" s="90">
        <f t="shared" si="139"/>
        <v>0</v>
      </c>
      <c r="AE463" s="90">
        <f t="shared" si="140"/>
        <v>0</v>
      </c>
      <c r="AH463" s="56">
        <f t="shared" si="141"/>
        <v>0</v>
      </c>
      <c r="AI463" s="56">
        <f t="shared" si="142"/>
        <v>0</v>
      </c>
      <c r="AJ463" s="56" t="str">
        <f t="shared" si="143"/>
        <v>Correct</v>
      </c>
      <c r="AK463" t="s">
        <v>105</v>
      </c>
      <c r="AL463">
        <v>64</v>
      </c>
      <c r="AM463" t="s">
        <v>95</v>
      </c>
      <c r="AN463" t="s">
        <v>224</v>
      </c>
      <c r="AO463" t="s">
        <v>107</v>
      </c>
      <c r="AP463" t="s">
        <v>98</v>
      </c>
      <c r="AQ463" s="1" t="s">
        <v>80</v>
      </c>
      <c r="AR463" t="s">
        <v>114</v>
      </c>
      <c r="AS463" t="s">
        <v>110</v>
      </c>
      <c r="AT463" t="s">
        <v>101</v>
      </c>
      <c r="AU463" t="s">
        <v>102</v>
      </c>
      <c r="AV463" s="1" t="s">
        <v>92</v>
      </c>
      <c r="AW463" t="s">
        <v>102</v>
      </c>
    </row>
    <row r="464" spans="1:49" x14ac:dyDescent="0.25">
      <c r="A464" s="1">
        <v>463</v>
      </c>
      <c r="D464" t="s">
        <v>21</v>
      </c>
      <c r="E464" t="s">
        <v>22</v>
      </c>
      <c r="M464" t="s">
        <v>29</v>
      </c>
      <c r="P464" s="56">
        <f t="shared" si="126"/>
        <v>3</v>
      </c>
      <c r="Q464" s="5">
        <f t="shared" si="127"/>
        <v>1</v>
      </c>
      <c r="S464" s="56">
        <f t="shared" si="128"/>
        <v>0</v>
      </c>
      <c r="T464" s="56">
        <f t="shared" si="129"/>
        <v>0</v>
      </c>
      <c r="U464" s="56">
        <f t="shared" si="130"/>
        <v>1</v>
      </c>
      <c r="V464" s="90">
        <f t="shared" si="131"/>
        <v>1</v>
      </c>
      <c r="W464" s="90">
        <f t="shared" si="132"/>
        <v>0</v>
      </c>
      <c r="X464" s="90">
        <f t="shared" si="133"/>
        <v>0</v>
      </c>
      <c r="Y464" s="90">
        <f t="shared" si="134"/>
        <v>0</v>
      </c>
      <c r="Z464" s="90">
        <f t="shared" si="135"/>
        <v>0</v>
      </c>
      <c r="AA464" s="90">
        <f t="shared" si="136"/>
        <v>0</v>
      </c>
      <c r="AB464" s="90">
        <f t="shared" si="137"/>
        <v>0</v>
      </c>
      <c r="AC464" s="90">
        <f t="shared" si="138"/>
        <v>0</v>
      </c>
      <c r="AD464" s="90">
        <f t="shared" si="139"/>
        <v>1</v>
      </c>
      <c r="AE464" s="90">
        <f t="shared" si="140"/>
        <v>0</v>
      </c>
      <c r="AH464" s="56">
        <f t="shared" si="141"/>
        <v>3</v>
      </c>
      <c r="AI464" s="56">
        <f t="shared" si="142"/>
        <v>3</v>
      </c>
      <c r="AJ464" s="56" t="str">
        <f t="shared" si="143"/>
        <v>Correct</v>
      </c>
      <c r="AK464" t="s">
        <v>94</v>
      </c>
      <c r="AL464">
        <v>71</v>
      </c>
      <c r="AM464" t="s">
        <v>95</v>
      </c>
      <c r="AN464" t="s">
        <v>117</v>
      </c>
      <c r="AO464" t="s">
        <v>97</v>
      </c>
      <c r="AP464" t="s">
        <v>98</v>
      </c>
      <c r="AQ464" s="1" t="s">
        <v>80</v>
      </c>
      <c r="AR464" t="s">
        <v>114</v>
      </c>
      <c r="AS464" t="s">
        <v>100</v>
      </c>
      <c r="AT464" t="s">
        <v>104</v>
      </c>
      <c r="AU464" t="s">
        <v>102</v>
      </c>
      <c r="AV464" s="1" t="s">
        <v>91</v>
      </c>
      <c r="AW464" t="s">
        <v>102</v>
      </c>
    </row>
    <row r="465" spans="1:49" x14ac:dyDescent="0.25">
      <c r="A465" s="1">
        <v>464</v>
      </c>
      <c r="D465" t="s">
        <v>21</v>
      </c>
      <c r="N465" t="s">
        <v>30</v>
      </c>
      <c r="P465" s="56">
        <f t="shared" si="126"/>
        <v>2</v>
      </c>
      <c r="Q465" s="5">
        <f t="shared" si="127"/>
        <v>1.5</v>
      </c>
      <c r="S465" s="56">
        <f t="shared" si="128"/>
        <v>0</v>
      </c>
      <c r="T465" s="56">
        <f t="shared" si="129"/>
        <v>0</v>
      </c>
      <c r="U465" s="56">
        <f t="shared" si="130"/>
        <v>1</v>
      </c>
      <c r="V465" s="90">
        <f t="shared" si="131"/>
        <v>0</v>
      </c>
      <c r="W465" s="90">
        <f t="shared" si="132"/>
        <v>0</v>
      </c>
      <c r="X465" s="90">
        <f t="shared" si="133"/>
        <v>0</v>
      </c>
      <c r="Y465" s="90">
        <f t="shared" si="134"/>
        <v>0</v>
      </c>
      <c r="Z465" s="90">
        <f t="shared" si="135"/>
        <v>0</v>
      </c>
      <c r="AA465" s="90">
        <f t="shared" si="136"/>
        <v>0</v>
      </c>
      <c r="AB465" s="90">
        <f t="shared" si="137"/>
        <v>0</v>
      </c>
      <c r="AC465" s="90">
        <f t="shared" si="138"/>
        <v>0</v>
      </c>
      <c r="AD465" s="90">
        <f t="shared" si="139"/>
        <v>0</v>
      </c>
      <c r="AE465" s="90">
        <f t="shared" si="140"/>
        <v>1</v>
      </c>
      <c r="AH465" s="56">
        <f t="shared" si="141"/>
        <v>2</v>
      </c>
      <c r="AI465" s="56">
        <f t="shared" si="142"/>
        <v>2</v>
      </c>
      <c r="AJ465" s="56" t="str">
        <f t="shared" si="143"/>
        <v>Correct</v>
      </c>
      <c r="AK465" t="s">
        <v>105</v>
      </c>
      <c r="AL465">
        <v>62</v>
      </c>
      <c r="AM465" t="s">
        <v>95</v>
      </c>
      <c r="AN465" t="s">
        <v>237</v>
      </c>
      <c r="AO465" t="s">
        <v>107</v>
      </c>
      <c r="AP465" t="s">
        <v>98</v>
      </c>
      <c r="AQ465" s="1" t="s">
        <v>80</v>
      </c>
      <c r="AR465" t="s">
        <v>114</v>
      </c>
      <c r="AS465" t="s">
        <v>110</v>
      </c>
      <c r="AT465" t="s">
        <v>104</v>
      </c>
      <c r="AU465" t="s">
        <v>102</v>
      </c>
      <c r="AV465" s="1" t="s">
        <v>92</v>
      </c>
      <c r="AW465" t="s">
        <v>102</v>
      </c>
    </row>
    <row r="466" spans="1:49" x14ac:dyDescent="0.25">
      <c r="A466" s="1">
        <v>465</v>
      </c>
      <c r="C466" t="s">
        <v>20</v>
      </c>
      <c r="K466" t="s">
        <v>27</v>
      </c>
      <c r="P466" s="56">
        <f t="shared" si="126"/>
        <v>2</v>
      </c>
      <c r="Q466" s="5">
        <f t="shared" si="127"/>
        <v>1.5</v>
      </c>
      <c r="S466" s="56">
        <f t="shared" si="128"/>
        <v>0</v>
      </c>
      <c r="T466" s="56">
        <f t="shared" si="129"/>
        <v>1</v>
      </c>
      <c r="U466" s="56">
        <f t="shared" si="130"/>
        <v>0</v>
      </c>
      <c r="V466" s="90">
        <f t="shared" si="131"/>
        <v>0</v>
      </c>
      <c r="W466" s="90">
        <f t="shared" si="132"/>
        <v>0</v>
      </c>
      <c r="X466" s="90">
        <f t="shared" si="133"/>
        <v>0</v>
      </c>
      <c r="Y466" s="90">
        <f t="shared" si="134"/>
        <v>0</v>
      </c>
      <c r="Z466" s="90">
        <f t="shared" si="135"/>
        <v>0</v>
      </c>
      <c r="AA466" s="90">
        <f t="shared" si="136"/>
        <v>0</v>
      </c>
      <c r="AB466" s="90">
        <f t="shared" si="137"/>
        <v>1</v>
      </c>
      <c r="AC466" s="90">
        <f t="shared" si="138"/>
        <v>0</v>
      </c>
      <c r="AD466" s="90">
        <f t="shared" si="139"/>
        <v>0</v>
      </c>
      <c r="AE466" s="90">
        <f t="shared" si="140"/>
        <v>0</v>
      </c>
      <c r="AH466" s="56">
        <f t="shared" si="141"/>
        <v>2</v>
      </c>
      <c r="AI466" s="56">
        <f t="shared" si="142"/>
        <v>2</v>
      </c>
      <c r="AJ466" s="56" t="str">
        <f t="shared" si="143"/>
        <v>Correct</v>
      </c>
      <c r="AK466" t="s">
        <v>94</v>
      </c>
      <c r="AL466">
        <v>71</v>
      </c>
      <c r="AM466" t="s">
        <v>115</v>
      </c>
      <c r="AN466" t="s">
        <v>336</v>
      </c>
      <c r="AO466" t="s">
        <v>107</v>
      </c>
      <c r="AP466" t="s">
        <v>98</v>
      </c>
      <c r="AQ466" s="1" t="s">
        <v>80</v>
      </c>
      <c r="AR466" t="s">
        <v>99</v>
      </c>
      <c r="AS466" t="s">
        <v>103</v>
      </c>
      <c r="AT466" t="s">
        <v>104</v>
      </c>
      <c r="AU466" t="s">
        <v>102</v>
      </c>
      <c r="AV466" s="1" t="s">
        <v>91</v>
      </c>
      <c r="AW466" t="s">
        <v>98</v>
      </c>
    </row>
    <row r="467" spans="1:49" x14ac:dyDescent="0.25">
      <c r="A467" s="1">
        <v>466</v>
      </c>
      <c r="J467" t="s">
        <v>26</v>
      </c>
      <c r="P467" s="56">
        <f t="shared" si="126"/>
        <v>1</v>
      </c>
      <c r="Q467" s="5">
        <f t="shared" si="127"/>
        <v>3</v>
      </c>
      <c r="S467" s="56">
        <f t="shared" si="128"/>
        <v>0</v>
      </c>
      <c r="T467" s="56">
        <f t="shared" si="129"/>
        <v>0</v>
      </c>
      <c r="U467" s="56">
        <f t="shared" si="130"/>
        <v>0</v>
      </c>
      <c r="V467" s="90">
        <f t="shared" si="131"/>
        <v>0</v>
      </c>
      <c r="W467" s="90">
        <f t="shared" si="132"/>
        <v>0</v>
      </c>
      <c r="X467" s="90">
        <f t="shared" si="133"/>
        <v>0</v>
      </c>
      <c r="Y467" s="90">
        <f t="shared" si="134"/>
        <v>0</v>
      </c>
      <c r="Z467" s="90">
        <f t="shared" si="135"/>
        <v>0</v>
      </c>
      <c r="AA467" s="90">
        <f t="shared" si="136"/>
        <v>1</v>
      </c>
      <c r="AB467" s="90">
        <f t="shared" si="137"/>
        <v>0</v>
      </c>
      <c r="AC467" s="90">
        <f t="shared" si="138"/>
        <v>0</v>
      </c>
      <c r="AD467" s="90">
        <f t="shared" si="139"/>
        <v>0</v>
      </c>
      <c r="AE467" s="90">
        <f t="shared" si="140"/>
        <v>0</v>
      </c>
      <c r="AH467" s="56">
        <f t="shared" si="141"/>
        <v>1</v>
      </c>
      <c r="AI467" s="56">
        <f t="shared" si="142"/>
        <v>1</v>
      </c>
      <c r="AJ467" s="56" t="str">
        <f t="shared" si="143"/>
        <v>Correct</v>
      </c>
      <c r="AK467" t="s">
        <v>94</v>
      </c>
      <c r="AL467">
        <v>53</v>
      </c>
      <c r="AM467" t="s">
        <v>121</v>
      </c>
      <c r="AN467" t="s">
        <v>168</v>
      </c>
      <c r="AO467" t="s">
        <v>81</v>
      </c>
      <c r="AP467" t="s">
        <v>102</v>
      </c>
      <c r="AQ467" s="1" t="s">
        <v>355</v>
      </c>
      <c r="AR467" t="s">
        <v>109</v>
      </c>
      <c r="AS467" t="s">
        <v>120</v>
      </c>
      <c r="AT467" t="s">
        <v>101</v>
      </c>
      <c r="AU467" t="s">
        <v>98</v>
      </c>
      <c r="AV467" s="1" t="s">
        <v>93</v>
      </c>
      <c r="AW467" t="s">
        <v>102</v>
      </c>
    </row>
    <row r="468" spans="1:49" x14ac:dyDescent="0.25">
      <c r="A468" s="1">
        <v>467</v>
      </c>
      <c r="C468" t="s">
        <v>20</v>
      </c>
      <c r="P468" s="56">
        <f t="shared" si="126"/>
        <v>1</v>
      </c>
      <c r="Q468" s="5">
        <f t="shared" si="127"/>
        <v>3</v>
      </c>
      <c r="S468" s="56">
        <f t="shared" si="128"/>
        <v>0</v>
      </c>
      <c r="T468" s="56">
        <f t="shared" si="129"/>
        <v>1</v>
      </c>
      <c r="U468" s="56">
        <f t="shared" si="130"/>
        <v>0</v>
      </c>
      <c r="V468" s="90">
        <f t="shared" si="131"/>
        <v>0</v>
      </c>
      <c r="W468" s="90">
        <f t="shared" si="132"/>
        <v>0</v>
      </c>
      <c r="X468" s="90">
        <f t="shared" si="133"/>
        <v>0</v>
      </c>
      <c r="Y468" s="90">
        <f t="shared" si="134"/>
        <v>0</v>
      </c>
      <c r="Z468" s="90">
        <f t="shared" si="135"/>
        <v>0</v>
      </c>
      <c r="AA468" s="90">
        <f t="shared" si="136"/>
        <v>0</v>
      </c>
      <c r="AB468" s="90">
        <f t="shared" si="137"/>
        <v>0</v>
      </c>
      <c r="AC468" s="90">
        <f t="shared" si="138"/>
        <v>0</v>
      </c>
      <c r="AD468" s="90">
        <f t="shared" si="139"/>
        <v>0</v>
      </c>
      <c r="AE468" s="90">
        <f t="shared" si="140"/>
        <v>0</v>
      </c>
      <c r="AH468" s="56">
        <f t="shared" si="141"/>
        <v>1</v>
      </c>
      <c r="AI468" s="56">
        <f t="shared" si="142"/>
        <v>1</v>
      </c>
      <c r="AJ468" s="56" t="str">
        <f t="shared" si="143"/>
        <v>Correct</v>
      </c>
      <c r="AK468" t="s">
        <v>94</v>
      </c>
      <c r="AL468">
        <v>47</v>
      </c>
      <c r="AM468" t="s">
        <v>95</v>
      </c>
      <c r="AN468" t="s">
        <v>223</v>
      </c>
      <c r="AO468" t="s">
        <v>107</v>
      </c>
      <c r="AP468" t="s">
        <v>98</v>
      </c>
      <c r="AQ468" s="1" t="s">
        <v>80</v>
      </c>
      <c r="AR468" t="s">
        <v>126</v>
      </c>
      <c r="AS468" t="s">
        <v>100</v>
      </c>
      <c r="AT468" t="s">
        <v>101</v>
      </c>
      <c r="AU468" t="s">
        <v>102</v>
      </c>
      <c r="AV468" s="1"/>
      <c r="AW468" t="s">
        <v>102</v>
      </c>
    </row>
    <row r="469" spans="1:49" x14ac:dyDescent="0.25">
      <c r="A469" s="1">
        <v>468</v>
      </c>
      <c r="C469" t="s">
        <v>20</v>
      </c>
      <c r="D469" t="s">
        <v>21</v>
      </c>
      <c r="I469" t="s">
        <v>267</v>
      </c>
      <c r="P469" s="56">
        <f t="shared" si="126"/>
        <v>3</v>
      </c>
      <c r="Q469" s="5">
        <f t="shared" si="127"/>
        <v>1</v>
      </c>
      <c r="S469" s="56">
        <f t="shared" si="128"/>
        <v>0</v>
      </c>
      <c r="T469" s="56">
        <f t="shared" si="129"/>
        <v>1</v>
      </c>
      <c r="U469" s="56">
        <f t="shared" si="130"/>
        <v>1</v>
      </c>
      <c r="V469" s="90">
        <f t="shared" si="131"/>
        <v>0</v>
      </c>
      <c r="W469" s="90">
        <f t="shared" si="132"/>
        <v>0</v>
      </c>
      <c r="X469" s="90">
        <f t="shared" si="133"/>
        <v>0</v>
      </c>
      <c r="Y469" s="90">
        <f t="shared" si="134"/>
        <v>0</v>
      </c>
      <c r="Z469" s="90">
        <f t="shared" si="135"/>
        <v>1</v>
      </c>
      <c r="AA469" s="90">
        <f t="shared" si="136"/>
        <v>0</v>
      </c>
      <c r="AB469" s="90">
        <f t="shared" si="137"/>
        <v>0</v>
      </c>
      <c r="AC469" s="90">
        <f t="shared" si="138"/>
        <v>0</v>
      </c>
      <c r="AD469" s="90">
        <f t="shared" si="139"/>
        <v>0</v>
      </c>
      <c r="AE469" s="90">
        <f t="shared" si="140"/>
        <v>0</v>
      </c>
      <c r="AH469" s="56">
        <f t="shared" si="141"/>
        <v>3</v>
      </c>
      <c r="AI469" s="56">
        <f t="shared" si="142"/>
        <v>3</v>
      </c>
      <c r="AJ469" s="56" t="str">
        <f t="shared" si="143"/>
        <v>Correct</v>
      </c>
      <c r="AK469" t="s">
        <v>94</v>
      </c>
      <c r="AL469">
        <v>67</v>
      </c>
      <c r="AM469" t="s">
        <v>121</v>
      </c>
      <c r="AN469" t="s">
        <v>168</v>
      </c>
      <c r="AO469" t="s">
        <v>107</v>
      </c>
      <c r="AP469" t="s">
        <v>98</v>
      </c>
      <c r="AQ469" s="1" t="s">
        <v>80</v>
      </c>
      <c r="AR469" t="s">
        <v>114</v>
      </c>
      <c r="AS469" t="s">
        <v>103</v>
      </c>
      <c r="AT469" t="s">
        <v>101</v>
      </c>
      <c r="AU469" t="s">
        <v>102</v>
      </c>
      <c r="AV469" s="1" t="s">
        <v>91</v>
      </c>
      <c r="AW469" t="s">
        <v>102</v>
      </c>
    </row>
    <row r="470" spans="1:49" x14ac:dyDescent="0.25">
      <c r="A470" s="1">
        <v>469</v>
      </c>
      <c r="D470" t="s">
        <v>21</v>
      </c>
      <c r="P470" s="56">
        <f t="shared" si="126"/>
        <v>1</v>
      </c>
      <c r="Q470" s="5">
        <f t="shared" si="127"/>
        <v>3</v>
      </c>
      <c r="S470" s="56">
        <f t="shared" si="128"/>
        <v>0</v>
      </c>
      <c r="T470" s="56">
        <f t="shared" si="129"/>
        <v>0</v>
      </c>
      <c r="U470" s="56">
        <f t="shared" si="130"/>
        <v>1</v>
      </c>
      <c r="V470" s="90">
        <f t="shared" si="131"/>
        <v>0</v>
      </c>
      <c r="W470" s="90">
        <f t="shared" si="132"/>
        <v>0</v>
      </c>
      <c r="X470" s="90">
        <f t="shared" si="133"/>
        <v>0</v>
      </c>
      <c r="Y470" s="90">
        <f t="shared" si="134"/>
        <v>0</v>
      </c>
      <c r="Z470" s="90">
        <f t="shared" si="135"/>
        <v>0</v>
      </c>
      <c r="AA470" s="90">
        <f t="shared" si="136"/>
        <v>0</v>
      </c>
      <c r="AB470" s="90">
        <f t="shared" si="137"/>
        <v>0</v>
      </c>
      <c r="AC470" s="90">
        <f t="shared" si="138"/>
        <v>0</v>
      </c>
      <c r="AD470" s="90">
        <f t="shared" si="139"/>
        <v>0</v>
      </c>
      <c r="AE470" s="90">
        <f t="shared" si="140"/>
        <v>0</v>
      </c>
      <c r="AH470" s="56">
        <f t="shared" si="141"/>
        <v>1</v>
      </c>
      <c r="AI470" s="56">
        <f t="shared" si="142"/>
        <v>1</v>
      </c>
      <c r="AJ470" s="56" t="str">
        <f t="shared" si="143"/>
        <v>Correct</v>
      </c>
      <c r="AK470" t="s">
        <v>105</v>
      </c>
      <c r="AL470">
        <v>44</v>
      </c>
      <c r="AM470" t="s">
        <v>95</v>
      </c>
      <c r="AN470" t="s">
        <v>201</v>
      </c>
      <c r="AO470" t="s">
        <v>128</v>
      </c>
      <c r="AP470" t="s">
        <v>98</v>
      </c>
      <c r="AQ470" s="1" t="s">
        <v>80</v>
      </c>
      <c r="AR470" t="s">
        <v>126</v>
      </c>
      <c r="AS470" t="s">
        <v>110</v>
      </c>
      <c r="AT470" t="s">
        <v>101</v>
      </c>
      <c r="AU470" t="s">
        <v>102</v>
      </c>
      <c r="AV470" s="1" t="s">
        <v>92</v>
      </c>
      <c r="AW470" t="s">
        <v>102</v>
      </c>
    </row>
    <row r="471" spans="1:49" x14ac:dyDescent="0.25">
      <c r="A471" s="1">
        <v>470</v>
      </c>
      <c r="J471" t="s">
        <v>26</v>
      </c>
      <c r="P471" s="56">
        <f t="shared" si="126"/>
        <v>1</v>
      </c>
      <c r="Q471" s="5">
        <f t="shared" si="127"/>
        <v>3</v>
      </c>
      <c r="S471" s="56">
        <f t="shared" si="128"/>
        <v>0</v>
      </c>
      <c r="T471" s="56">
        <f t="shared" si="129"/>
        <v>0</v>
      </c>
      <c r="U471" s="56">
        <f t="shared" si="130"/>
        <v>0</v>
      </c>
      <c r="V471" s="90">
        <f t="shared" si="131"/>
        <v>0</v>
      </c>
      <c r="W471" s="90">
        <f t="shared" si="132"/>
        <v>0</v>
      </c>
      <c r="X471" s="90">
        <f t="shared" si="133"/>
        <v>0</v>
      </c>
      <c r="Y471" s="90">
        <f t="shared" si="134"/>
        <v>0</v>
      </c>
      <c r="Z471" s="90">
        <f t="shared" si="135"/>
        <v>0</v>
      </c>
      <c r="AA471" s="90">
        <f t="shared" si="136"/>
        <v>1</v>
      </c>
      <c r="AB471" s="90">
        <f t="shared" si="137"/>
        <v>0</v>
      </c>
      <c r="AC471" s="90">
        <f t="shared" si="138"/>
        <v>0</v>
      </c>
      <c r="AD471" s="90">
        <f t="shared" si="139"/>
        <v>0</v>
      </c>
      <c r="AE471" s="90">
        <f t="shared" si="140"/>
        <v>0</v>
      </c>
      <c r="AH471" s="56">
        <f t="shared" si="141"/>
        <v>1</v>
      </c>
      <c r="AI471" s="56">
        <f t="shared" si="142"/>
        <v>1</v>
      </c>
      <c r="AJ471" s="56" t="str">
        <f t="shared" si="143"/>
        <v>Correct</v>
      </c>
      <c r="AK471" t="s">
        <v>105</v>
      </c>
      <c r="AL471">
        <v>57</v>
      </c>
      <c r="AM471" t="s">
        <v>115</v>
      </c>
      <c r="AN471" t="s">
        <v>321</v>
      </c>
      <c r="AO471" t="s">
        <v>107</v>
      </c>
      <c r="AP471" t="s">
        <v>98</v>
      </c>
      <c r="AQ471" s="1" t="s">
        <v>80</v>
      </c>
      <c r="AR471" t="s">
        <v>114</v>
      </c>
      <c r="AS471" t="s">
        <v>103</v>
      </c>
      <c r="AT471" t="s">
        <v>101</v>
      </c>
      <c r="AU471" t="s">
        <v>102</v>
      </c>
      <c r="AV471" s="1" t="s">
        <v>92</v>
      </c>
      <c r="AW471" t="s">
        <v>102</v>
      </c>
    </row>
    <row r="472" spans="1:49" x14ac:dyDescent="0.25">
      <c r="A472" s="1">
        <v>471</v>
      </c>
      <c r="C472" t="s">
        <v>20</v>
      </c>
      <c r="E472" t="s">
        <v>22</v>
      </c>
      <c r="L472" t="s">
        <v>28</v>
      </c>
      <c r="P472" s="56">
        <f t="shared" si="126"/>
        <v>3</v>
      </c>
      <c r="Q472" s="5">
        <f t="shared" si="127"/>
        <v>1</v>
      </c>
      <c r="S472" s="56">
        <f t="shared" si="128"/>
        <v>0</v>
      </c>
      <c r="T472" s="56">
        <f t="shared" si="129"/>
        <v>1</v>
      </c>
      <c r="U472" s="56">
        <f t="shared" si="130"/>
        <v>0</v>
      </c>
      <c r="V472" s="90">
        <f t="shared" si="131"/>
        <v>1</v>
      </c>
      <c r="W472" s="90">
        <f t="shared" si="132"/>
        <v>0</v>
      </c>
      <c r="X472" s="90">
        <f t="shared" si="133"/>
        <v>0</v>
      </c>
      <c r="Y472" s="90">
        <f t="shared" si="134"/>
        <v>0</v>
      </c>
      <c r="Z472" s="90">
        <f t="shared" si="135"/>
        <v>0</v>
      </c>
      <c r="AA472" s="90">
        <f t="shared" si="136"/>
        <v>0</v>
      </c>
      <c r="AB472" s="90">
        <f t="shared" si="137"/>
        <v>0</v>
      </c>
      <c r="AC472" s="90">
        <f t="shared" si="138"/>
        <v>1</v>
      </c>
      <c r="AD472" s="90">
        <f t="shared" si="139"/>
        <v>0</v>
      </c>
      <c r="AE472" s="90">
        <f t="shared" si="140"/>
        <v>0</v>
      </c>
      <c r="AH472" s="56">
        <f t="shared" si="141"/>
        <v>3</v>
      </c>
      <c r="AI472" s="56">
        <f t="shared" si="142"/>
        <v>3</v>
      </c>
      <c r="AJ472" s="56" t="str">
        <f t="shared" si="143"/>
        <v>Correct</v>
      </c>
      <c r="AK472" t="s">
        <v>94</v>
      </c>
      <c r="AL472">
        <v>71</v>
      </c>
      <c r="AM472" t="s">
        <v>121</v>
      </c>
      <c r="AN472" t="s">
        <v>207</v>
      </c>
      <c r="AO472" t="s">
        <v>107</v>
      </c>
      <c r="AP472" t="s">
        <v>98</v>
      </c>
      <c r="AQ472" s="1" t="s">
        <v>80</v>
      </c>
      <c r="AR472" t="s">
        <v>108</v>
      </c>
      <c r="AS472" t="s">
        <v>103</v>
      </c>
      <c r="AT472" t="s">
        <v>101</v>
      </c>
      <c r="AU472" t="s">
        <v>102</v>
      </c>
      <c r="AV472" s="1" t="s">
        <v>91</v>
      </c>
      <c r="AW472" t="s">
        <v>102</v>
      </c>
    </row>
    <row r="473" spans="1:49" x14ac:dyDescent="0.25">
      <c r="A473" s="1">
        <v>472</v>
      </c>
      <c r="E473" t="s">
        <v>22</v>
      </c>
      <c r="G473" t="s">
        <v>24</v>
      </c>
      <c r="M473" t="s">
        <v>29</v>
      </c>
      <c r="P473" s="56">
        <f t="shared" si="126"/>
        <v>3</v>
      </c>
      <c r="Q473" s="5">
        <f t="shared" si="127"/>
        <v>1</v>
      </c>
      <c r="S473" s="56">
        <f t="shared" si="128"/>
        <v>0</v>
      </c>
      <c r="T473" s="56">
        <f t="shared" si="129"/>
        <v>0</v>
      </c>
      <c r="U473" s="56">
        <f t="shared" si="130"/>
        <v>0</v>
      </c>
      <c r="V473" s="90">
        <f t="shared" si="131"/>
        <v>1</v>
      </c>
      <c r="W473" s="90">
        <f t="shared" si="132"/>
        <v>0</v>
      </c>
      <c r="X473" s="90">
        <f t="shared" si="133"/>
        <v>1</v>
      </c>
      <c r="Y473" s="90">
        <f t="shared" si="134"/>
        <v>0</v>
      </c>
      <c r="Z473" s="90">
        <f t="shared" si="135"/>
        <v>0</v>
      </c>
      <c r="AA473" s="90">
        <f t="shared" si="136"/>
        <v>0</v>
      </c>
      <c r="AB473" s="90">
        <f t="shared" si="137"/>
        <v>0</v>
      </c>
      <c r="AC473" s="90">
        <f t="shared" si="138"/>
        <v>0</v>
      </c>
      <c r="AD473" s="90">
        <f t="shared" si="139"/>
        <v>1</v>
      </c>
      <c r="AE473" s="90">
        <f t="shared" si="140"/>
        <v>0</v>
      </c>
      <c r="AH473" s="56">
        <f t="shared" si="141"/>
        <v>3</v>
      </c>
      <c r="AI473" s="56">
        <f t="shared" si="142"/>
        <v>3</v>
      </c>
      <c r="AJ473" s="56" t="str">
        <f t="shared" si="143"/>
        <v>Correct</v>
      </c>
      <c r="AK473" t="s">
        <v>94</v>
      </c>
      <c r="AL473">
        <v>74</v>
      </c>
      <c r="AM473" t="s">
        <v>95</v>
      </c>
      <c r="AN473" t="s">
        <v>163</v>
      </c>
      <c r="AO473" t="s">
        <v>107</v>
      </c>
      <c r="AP473" t="s">
        <v>98</v>
      </c>
      <c r="AQ473" s="1" t="s">
        <v>80</v>
      </c>
      <c r="AR473" t="s">
        <v>99</v>
      </c>
      <c r="AS473" t="s">
        <v>110</v>
      </c>
      <c r="AT473" t="s">
        <v>104</v>
      </c>
      <c r="AU473" t="s">
        <v>102</v>
      </c>
      <c r="AV473" s="1" t="s">
        <v>373</v>
      </c>
      <c r="AW473" t="s">
        <v>98</v>
      </c>
    </row>
    <row r="474" spans="1:49" x14ac:dyDescent="0.25">
      <c r="A474" s="1">
        <v>473</v>
      </c>
      <c r="P474" s="56">
        <f t="shared" si="126"/>
        <v>0</v>
      </c>
      <c r="Q474" s="5" t="e">
        <f t="shared" si="127"/>
        <v>#DIV/0!</v>
      </c>
      <c r="S474" s="56">
        <f t="shared" si="128"/>
        <v>0</v>
      </c>
      <c r="T474" s="56">
        <f t="shared" si="129"/>
        <v>0</v>
      </c>
      <c r="U474" s="56">
        <f t="shared" si="130"/>
        <v>0</v>
      </c>
      <c r="V474" s="90">
        <f t="shared" si="131"/>
        <v>0</v>
      </c>
      <c r="W474" s="90">
        <f t="shared" si="132"/>
        <v>0</v>
      </c>
      <c r="X474" s="90">
        <f t="shared" si="133"/>
        <v>0</v>
      </c>
      <c r="Y474" s="90">
        <f t="shared" si="134"/>
        <v>0</v>
      </c>
      <c r="Z474" s="90">
        <f t="shared" si="135"/>
        <v>0</v>
      </c>
      <c r="AA474" s="90">
        <f t="shared" si="136"/>
        <v>0</v>
      </c>
      <c r="AB474" s="90">
        <f t="shared" si="137"/>
        <v>0</v>
      </c>
      <c r="AC474" s="90">
        <f t="shared" si="138"/>
        <v>0</v>
      </c>
      <c r="AD474" s="90">
        <f t="shared" si="139"/>
        <v>0</v>
      </c>
      <c r="AE474" s="90">
        <f t="shared" si="140"/>
        <v>0</v>
      </c>
      <c r="AH474" s="56">
        <f t="shared" si="141"/>
        <v>0</v>
      </c>
      <c r="AI474" s="56">
        <f t="shared" si="142"/>
        <v>0</v>
      </c>
      <c r="AJ474" s="56" t="str">
        <f t="shared" si="143"/>
        <v>Correct</v>
      </c>
      <c r="AK474" t="s">
        <v>105</v>
      </c>
      <c r="AL474">
        <v>66</v>
      </c>
      <c r="AM474" t="s">
        <v>95</v>
      </c>
      <c r="AN474" t="s">
        <v>163</v>
      </c>
      <c r="AO474" t="s">
        <v>107</v>
      </c>
      <c r="AP474" t="s">
        <v>98</v>
      </c>
      <c r="AQ474" s="1" t="s">
        <v>80</v>
      </c>
      <c r="AS474" t="s">
        <v>153</v>
      </c>
      <c r="AT474" t="s">
        <v>104</v>
      </c>
      <c r="AU474" t="s">
        <v>102</v>
      </c>
      <c r="AV474" s="1" t="s">
        <v>91</v>
      </c>
      <c r="AW474" t="s">
        <v>98</v>
      </c>
    </row>
    <row r="475" spans="1:49" x14ac:dyDescent="0.25">
      <c r="A475" s="1">
        <v>474</v>
      </c>
      <c r="B475" t="s">
        <v>19</v>
      </c>
      <c r="J475" t="s">
        <v>26</v>
      </c>
      <c r="P475" s="56">
        <f t="shared" si="126"/>
        <v>2</v>
      </c>
      <c r="Q475" s="5">
        <f t="shared" si="127"/>
        <v>1.5</v>
      </c>
      <c r="S475" s="56">
        <f t="shared" si="128"/>
        <v>1</v>
      </c>
      <c r="T475" s="56">
        <f t="shared" si="129"/>
        <v>0</v>
      </c>
      <c r="U475" s="56">
        <f t="shared" si="130"/>
        <v>0</v>
      </c>
      <c r="V475" s="90">
        <f t="shared" si="131"/>
        <v>0</v>
      </c>
      <c r="W475" s="90">
        <f t="shared" si="132"/>
        <v>0</v>
      </c>
      <c r="X475" s="90">
        <f t="shared" si="133"/>
        <v>0</v>
      </c>
      <c r="Y475" s="90">
        <f t="shared" si="134"/>
        <v>0</v>
      </c>
      <c r="Z475" s="90">
        <f t="shared" si="135"/>
        <v>0</v>
      </c>
      <c r="AA475" s="90">
        <f t="shared" si="136"/>
        <v>1</v>
      </c>
      <c r="AB475" s="90">
        <f t="shared" si="137"/>
        <v>0</v>
      </c>
      <c r="AC475" s="90">
        <f t="shared" si="138"/>
        <v>0</v>
      </c>
      <c r="AD475" s="90">
        <f t="shared" si="139"/>
        <v>0</v>
      </c>
      <c r="AE475" s="90">
        <f t="shared" si="140"/>
        <v>0</v>
      </c>
      <c r="AH475" s="56">
        <f t="shared" si="141"/>
        <v>2</v>
      </c>
      <c r="AI475" s="56">
        <f t="shared" si="142"/>
        <v>2</v>
      </c>
      <c r="AJ475" s="56" t="str">
        <f t="shared" si="143"/>
        <v>Correct</v>
      </c>
      <c r="AK475" t="s">
        <v>105</v>
      </c>
      <c r="AL475">
        <v>75</v>
      </c>
      <c r="AM475" t="s">
        <v>95</v>
      </c>
      <c r="AN475" t="s">
        <v>163</v>
      </c>
      <c r="AO475" t="s">
        <v>128</v>
      </c>
      <c r="AP475" t="s">
        <v>98</v>
      </c>
      <c r="AQ475" s="1" t="s">
        <v>80</v>
      </c>
      <c r="AR475" t="s">
        <v>114</v>
      </c>
      <c r="AS475" t="s">
        <v>110</v>
      </c>
      <c r="AT475" t="s">
        <v>104</v>
      </c>
      <c r="AU475" t="s">
        <v>102</v>
      </c>
      <c r="AV475" s="1" t="s">
        <v>373</v>
      </c>
      <c r="AW475" t="s">
        <v>102</v>
      </c>
    </row>
    <row r="476" spans="1:49" x14ac:dyDescent="0.25">
      <c r="A476" s="1">
        <v>475</v>
      </c>
      <c r="D476" t="s">
        <v>21</v>
      </c>
      <c r="M476" t="s">
        <v>29</v>
      </c>
      <c r="N476" t="s">
        <v>30</v>
      </c>
      <c r="P476" s="56">
        <f t="shared" si="126"/>
        <v>3</v>
      </c>
      <c r="Q476" s="5">
        <f t="shared" si="127"/>
        <v>1</v>
      </c>
      <c r="S476" s="56">
        <f t="shared" si="128"/>
        <v>0</v>
      </c>
      <c r="T476" s="56">
        <f t="shared" si="129"/>
        <v>0</v>
      </c>
      <c r="U476" s="56">
        <f t="shared" si="130"/>
        <v>1</v>
      </c>
      <c r="V476" s="90">
        <f t="shared" si="131"/>
        <v>0</v>
      </c>
      <c r="W476" s="90">
        <f t="shared" si="132"/>
        <v>0</v>
      </c>
      <c r="X476" s="90">
        <f t="shared" si="133"/>
        <v>0</v>
      </c>
      <c r="Y476" s="90">
        <f t="shared" si="134"/>
        <v>0</v>
      </c>
      <c r="Z476" s="90">
        <f t="shared" si="135"/>
        <v>0</v>
      </c>
      <c r="AA476" s="90">
        <f t="shared" si="136"/>
        <v>0</v>
      </c>
      <c r="AB476" s="90">
        <f t="shared" si="137"/>
        <v>0</v>
      </c>
      <c r="AC476" s="90">
        <f t="shared" si="138"/>
        <v>0</v>
      </c>
      <c r="AD476" s="90">
        <f t="shared" si="139"/>
        <v>1</v>
      </c>
      <c r="AE476" s="90">
        <f t="shared" si="140"/>
        <v>1</v>
      </c>
      <c r="AH476" s="56">
        <f t="shared" si="141"/>
        <v>3</v>
      </c>
      <c r="AI476" s="56">
        <f t="shared" si="142"/>
        <v>3</v>
      </c>
      <c r="AJ476" s="56" t="str">
        <f t="shared" si="143"/>
        <v>Correct</v>
      </c>
      <c r="AK476" t="s">
        <v>105</v>
      </c>
      <c r="AL476">
        <v>64</v>
      </c>
      <c r="AM476" t="s">
        <v>95</v>
      </c>
      <c r="AN476" t="s">
        <v>163</v>
      </c>
      <c r="AO476" t="s">
        <v>128</v>
      </c>
      <c r="AP476" t="s">
        <v>98</v>
      </c>
      <c r="AQ476" s="1" t="s">
        <v>80</v>
      </c>
      <c r="AR476" t="s">
        <v>109</v>
      </c>
      <c r="AS476" t="s">
        <v>110</v>
      </c>
      <c r="AT476" t="s">
        <v>104</v>
      </c>
      <c r="AU476" t="s">
        <v>102</v>
      </c>
      <c r="AV476" s="1" t="s">
        <v>92</v>
      </c>
      <c r="AW476" t="s">
        <v>102</v>
      </c>
    </row>
    <row r="477" spans="1:49" x14ac:dyDescent="0.25">
      <c r="A477" s="1">
        <v>476</v>
      </c>
      <c r="D477" t="s">
        <v>21</v>
      </c>
      <c r="E477" t="s">
        <v>22</v>
      </c>
      <c r="N477" t="s">
        <v>30</v>
      </c>
      <c r="P477" s="56">
        <f t="shared" si="126"/>
        <v>3</v>
      </c>
      <c r="Q477" s="5">
        <f t="shared" si="127"/>
        <v>1</v>
      </c>
      <c r="S477" s="56">
        <f t="shared" si="128"/>
        <v>0</v>
      </c>
      <c r="T477" s="56">
        <f t="shared" si="129"/>
        <v>0</v>
      </c>
      <c r="U477" s="56">
        <f t="shared" si="130"/>
        <v>1</v>
      </c>
      <c r="V477" s="90">
        <f t="shared" si="131"/>
        <v>1</v>
      </c>
      <c r="W477" s="90">
        <f t="shared" si="132"/>
        <v>0</v>
      </c>
      <c r="X477" s="90">
        <f t="shared" si="133"/>
        <v>0</v>
      </c>
      <c r="Y477" s="90">
        <f t="shared" si="134"/>
        <v>0</v>
      </c>
      <c r="Z477" s="90">
        <f t="shared" si="135"/>
        <v>0</v>
      </c>
      <c r="AA477" s="90">
        <f t="shared" si="136"/>
        <v>0</v>
      </c>
      <c r="AB477" s="90">
        <f t="shared" si="137"/>
        <v>0</v>
      </c>
      <c r="AC477" s="90">
        <f t="shared" si="138"/>
        <v>0</v>
      </c>
      <c r="AD477" s="90">
        <f t="shared" si="139"/>
        <v>0</v>
      </c>
      <c r="AE477" s="90">
        <f t="shared" si="140"/>
        <v>1</v>
      </c>
      <c r="AH477" s="56">
        <f t="shared" si="141"/>
        <v>3</v>
      </c>
      <c r="AI477" s="56">
        <f t="shared" si="142"/>
        <v>3</v>
      </c>
      <c r="AJ477" s="56" t="str">
        <f t="shared" si="143"/>
        <v>Correct</v>
      </c>
      <c r="AK477" t="s">
        <v>94</v>
      </c>
      <c r="AL477">
        <v>42</v>
      </c>
      <c r="AM477" t="s">
        <v>95</v>
      </c>
      <c r="AN477" t="s">
        <v>204</v>
      </c>
      <c r="AO477" t="s">
        <v>128</v>
      </c>
      <c r="AP477" t="s">
        <v>98</v>
      </c>
      <c r="AQ477" s="1" t="s">
        <v>80</v>
      </c>
      <c r="AR477" t="s">
        <v>108</v>
      </c>
      <c r="AS477" t="s">
        <v>153</v>
      </c>
      <c r="AT477" t="s">
        <v>101</v>
      </c>
      <c r="AU477" t="s">
        <v>102</v>
      </c>
      <c r="AV477" s="1"/>
      <c r="AW477" t="s">
        <v>102</v>
      </c>
    </row>
    <row r="478" spans="1:49" x14ac:dyDescent="0.25">
      <c r="A478" s="1">
        <v>477</v>
      </c>
      <c r="C478" t="s">
        <v>20</v>
      </c>
      <c r="K478" t="s">
        <v>27</v>
      </c>
      <c r="P478" s="56">
        <f t="shared" si="126"/>
        <v>2</v>
      </c>
      <c r="Q478" s="5">
        <f t="shared" si="127"/>
        <v>1.5</v>
      </c>
      <c r="S478" s="56">
        <f t="shared" si="128"/>
        <v>0</v>
      </c>
      <c r="T478" s="56">
        <f t="shared" si="129"/>
        <v>1</v>
      </c>
      <c r="U478" s="56">
        <f t="shared" si="130"/>
        <v>0</v>
      </c>
      <c r="V478" s="90">
        <f t="shared" si="131"/>
        <v>0</v>
      </c>
      <c r="W478" s="90">
        <f t="shared" si="132"/>
        <v>0</v>
      </c>
      <c r="X478" s="90">
        <f t="shared" si="133"/>
        <v>0</v>
      </c>
      <c r="Y478" s="90">
        <f t="shared" si="134"/>
        <v>0</v>
      </c>
      <c r="Z478" s="90">
        <f t="shared" si="135"/>
        <v>0</v>
      </c>
      <c r="AA478" s="90">
        <f t="shared" si="136"/>
        <v>0</v>
      </c>
      <c r="AB478" s="90">
        <f t="shared" si="137"/>
        <v>1</v>
      </c>
      <c r="AC478" s="90">
        <f t="shared" si="138"/>
        <v>0</v>
      </c>
      <c r="AD478" s="90">
        <f t="shared" si="139"/>
        <v>0</v>
      </c>
      <c r="AE478" s="90">
        <f t="shared" si="140"/>
        <v>0</v>
      </c>
      <c r="AH478" s="56">
        <f t="shared" si="141"/>
        <v>2</v>
      </c>
      <c r="AI478" s="56">
        <f t="shared" si="142"/>
        <v>2</v>
      </c>
      <c r="AJ478" s="56" t="str">
        <f t="shared" si="143"/>
        <v>Correct</v>
      </c>
      <c r="AK478" t="s">
        <v>94</v>
      </c>
      <c r="AL478">
        <v>72</v>
      </c>
      <c r="AM478" t="s">
        <v>95</v>
      </c>
      <c r="AN478" t="s">
        <v>138</v>
      </c>
      <c r="AO478" t="s">
        <v>107</v>
      </c>
      <c r="AP478" t="s">
        <v>98</v>
      </c>
      <c r="AQ478" s="1" t="s">
        <v>80</v>
      </c>
      <c r="AR478" t="s">
        <v>99</v>
      </c>
      <c r="AS478" t="s">
        <v>103</v>
      </c>
      <c r="AT478" t="s">
        <v>104</v>
      </c>
      <c r="AU478" t="s">
        <v>102</v>
      </c>
      <c r="AV478" s="1" t="s">
        <v>91</v>
      </c>
    </row>
    <row r="479" spans="1:49" x14ac:dyDescent="0.25">
      <c r="A479" s="1">
        <v>478</v>
      </c>
      <c r="I479" t="s">
        <v>267</v>
      </c>
      <c r="P479" s="56">
        <f t="shared" si="126"/>
        <v>1</v>
      </c>
      <c r="Q479" s="5">
        <f t="shared" si="127"/>
        <v>3</v>
      </c>
      <c r="S479" s="56">
        <f t="shared" si="128"/>
        <v>0</v>
      </c>
      <c r="T479" s="56">
        <f t="shared" si="129"/>
        <v>0</v>
      </c>
      <c r="U479" s="56">
        <f t="shared" si="130"/>
        <v>0</v>
      </c>
      <c r="V479" s="90">
        <f t="shared" si="131"/>
        <v>0</v>
      </c>
      <c r="W479" s="90">
        <f t="shared" si="132"/>
        <v>0</v>
      </c>
      <c r="X479" s="90">
        <f t="shared" si="133"/>
        <v>0</v>
      </c>
      <c r="Y479" s="90">
        <f t="shared" si="134"/>
        <v>0</v>
      </c>
      <c r="Z479" s="90">
        <f t="shared" si="135"/>
        <v>1</v>
      </c>
      <c r="AA479" s="90">
        <f t="shared" si="136"/>
        <v>0</v>
      </c>
      <c r="AB479" s="90">
        <f t="shared" si="137"/>
        <v>0</v>
      </c>
      <c r="AC479" s="90">
        <f t="shared" si="138"/>
        <v>0</v>
      </c>
      <c r="AD479" s="90">
        <f t="shared" si="139"/>
        <v>0</v>
      </c>
      <c r="AE479" s="90">
        <f t="shared" si="140"/>
        <v>0</v>
      </c>
      <c r="AH479" s="56">
        <f t="shared" si="141"/>
        <v>1</v>
      </c>
      <c r="AI479" s="56">
        <f t="shared" si="142"/>
        <v>1</v>
      </c>
      <c r="AJ479" s="56" t="str">
        <f t="shared" si="143"/>
        <v>Correct</v>
      </c>
      <c r="AK479" t="s">
        <v>94</v>
      </c>
      <c r="AL479">
        <v>49</v>
      </c>
      <c r="AM479" t="s">
        <v>95</v>
      </c>
      <c r="AN479" t="s">
        <v>163</v>
      </c>
      <c r="AO479" t="s">
        <v>107</v>
      </c>
      <c r="AP479" t="s">
        <v>98</v>
      </c>
      <c r="AQ479" s="1" t="s">
        <v>80</v>
      </c>
      <c r="AS479" t="s">
        <v>137</v>
      </c>
      <c r="AT479" t="s">
        <v>101</v>
      </c>
      <c r="AU479" t="s">
        <v>102</v>
      </c>
      <c r="AV479" s="1" t="s">
        <v>90</v>
      </c>
    </row>
    <row r="480" spans="1:49" x14ac:dyDescent="0.25">
      <c r="A480" s="1">
        <v>479</v>
      </c>
      <c r="N480" t="s">
        <v>30</v>
      </c>
      <c r="P480" s="56">
        <f t="shared" si="126"/>
        <v>1</v>
      </c>
      <c r="Q480" s="5">
        <f t="shared" si="127"/>
        <v>3</v>
      </c>
      <c r="S480" s="56">
        <f t="shared" si="128"/>
        <v>0</v>
      </c>
      <c r="T480" s="56">
        <f t="shared" si="129"/>
        <v>0</v>
      </c>
      <c r="U480" s="56">
        <f t="shared" si="130"/>
        <v>0</v>
      </c>
      <c r="V480" s="90">
        <f t="shared" si="131"/>
        <v>0</v>
      </c>
      <c r="W480" s="90">
        <f t="shared" si="132"/>
        <v>0</v>
      </c>
      <c r="X480" s="90">
        <f t="shared" si="133"/>
        <v>0</v>
      </c>
      <c r="Y480" s="90">
        <f t="shared" si="134"/>
        <v>0</v>
      </c>
      <c r="Z480" s="90">
        <f t="shared" si="135"/>
        <v>0</v>
      </c>
      <c r="AA480" s="90">
        <f t="shared" si="136"/>
        <v>0</v>
      </c>
      <c r="AB480" s="90">
        <f t="shared" si="137"/>
        <v>0</v>
      </c>
      <c r="AC480" s="90">
        <f t="shared" si="138"/>
        <v>0</v>
      </c>
      <c r="AD480" s="90">
        <f t="shared" si="139"/>
        <v>0</v>
      </c>
      <c r="AE480" s="90">
        <f t="shared" si="140"/>
        <v>1</v>
      </c>
      <c r="AH480" s="56">
        <f t="shared" si="141"/>
        <v>1</v>
      </c>
      <c r="AI480" s="56">
        <f t="shared" si="142"/>
        <v>1</v>
      </c>
      <c r="AJ480" s="56" t="str">
        <f t="shared" si="143"/>
        <v>Correct</v>
      </c>
      <c r="AK480" t="s">
        <v>94</v>
      </c>
      <c r="AL480">
        <v>71</v>
      </c>
      <c r="AM480" t="s">
        <v>95</v>
      </c>
      <c r="AN480" t="s">
        <v>163</v>
      </c>
      <c r="AO480" t="s">
        <v>107</v>
      </c>
      <c r="AP480" t="s">
        <v>98</v>
      </c>
      <c r="AQ480" s="1"/>
      <c r="AS480" t="s">
        <v>110</v>
      </c>
      <c r="AT480" t="s">
        <v>125</v>
      </c>
      <c r="AV480" s="1"/>
      <c r="AW480" t="s">
        <v>98</v>
      </c>
    </row>
    <row r="481" spans="1:49" x14ac:dyDescent="0.25">
      <c r="A481" s="1">
        <v>480</v>
      </c>
      <c r="C481" t="s">
        <v>20</v>
      </c>
      <c r="D481" t="s">
        <v>21</v>
      </c>
      <c r="I481" t="s">
        <v>267</v>
      </c>
      <c r="P481" s="56">
        <f t="shared" si="126"/>
        <v>3</v>
      </c>
      <c r="Q481" s="5">
        <f t="shared" si="127"/>
        <v>1</v>
      </c>
      <c r="S481" s="56">
        <f t="shared" si="128"/>
        <v>0</v>
      </c>
      <c r="T481" s="56">
        <f t="shared" si="129"/>
        <v>1</v>
      </c>
      <c r="U481" s="56">
        <f t="shared" si="130"/>
        <v>1</v>
      </c>
      <c r="V481" s="90">
        <f t="shared" si="131"/>
        <v>0</v>
      </c>
      <c r="W481" s="90">
        <f t="shared" si="132"/>
        <v>0</v>
      </c>
      <c r="X481" s="90">
        <f t="shared" si="133"/>
        <v>0</v>
      </c>
      <c r="Y481" s="90">
        <f t="shared" si="134"/>
        <v>0</v>
      </c>
      <c r="Z481" s="90">
        <f t="shared" si="135"/>
        <v>1</v>
      </c>
      <c r="AA481" s="90">
        <f t="shared" si="136"/>
        <v>0</v>
      </c>
      <c r="AB481" s="90">
        <f t="shared" si="137"/>
        <v>0</v>
      </c>
      <c r="AC481" s="90">
        <f t="shared" si="138"/>
        <v>0</v>
      </c>
      <c r="AD481" s="90">
        <f t="shared" si="139"/>
        <v>0</v>
      </c>
      <c r="AE481" s="90">
        <f t="shared" si="140"/>
        <v>0</v>
      </c>
      <c r="AH481" s="56">
        <f t="shared" si="141"/>
        <v>3</v>
      </c>
      <c r="AI481" s="56">
        <f t="shared" si="142"/>
        <v>3</v>
      </c>
      <c r="AJ481" s="56" t="str">
        <f t="shared" si="143"/>
        <v>Correct</v>
      </c>
      <c r="AK481" t="s">
        <v>94</v>
      </c>
      <c r="AL481">
        <v>44</v>
      </c>
      <c r="AM481" t="s">
        <v>95</v>
      </c>
      <c r="AN481" t="s">
        <v>149</v>
      </c>
      <c r="AO481" t="s">
        <v>107</v>
      </c>
      <c r="AP481" t="s">
        <v>98</v>
      </c>
      <c r="AQ481" s="1" t="s">
        <v>80</v>
      </c>
      <c r="AR481" t="s">
        <v>126</v>
      </c>
      <c r="AS481" t="s">
        <v>100</v>
      </c>
      <c r="AT481" t="s">
        <v>101</v>
      </c>
      <c r="AU481" t="s">
        <v>102</v>
      </c>
      <c r="AV481" s="1"/>
      <c r="AW481" t="s">
        <v>102</v>
      </c>
    </row>
    <row r="482" spans="1:49" x14ac:dyDescent="0.25">
      <c r="A482" s="1">
        <v>481</v>
      </c>
      <c r="D482" t="s">
        <v>21</v>
      </c>
      <c r="P482" s="56">
        <f t="shared" si="126"/>
        <v>1</v>
      </c>
      <c r="Q482" s="5">
        <f t="shared" si="127"/>
        <v>3</v>
      </c>
      <c r="S482" s="56">
        <f t="shared" si="128"/>
        <v>0</v>
      </c>
      <c r="T482" s="56">
        <f t="shared" si="129"/>
        <v>0</v>
      </c>
      <c r="U482" s="56">
        <f t="shared" si="130"/>
        <v>1</v>
      </c>
      <c r="V482" s="90">
        <f t="shared" si="131"/>
        <v>0</v>
      </c>
      <c r="W482" s="90">
        <f t="shared" si="132"/>
        <v>0</v>
      </c>
      <c r="X482" s="90">
        <f t="shared" si="133"/>
        <v>0</v>
      </c>
      <c r="Y482" s="90">
        <f t="shared" si="134"/>
        <v>0</v>
      </c>
      <c r="Z482" s="90">
        <f t="shared" si="135"/>
        <v>0</v>
      </c>
      <c r="AA482" s="90">
        <f t="shared" si="136"/>
        <v>0</v>
      </c>
      <c r="AB482" s="90">
        <f t="shared" si="137"/>
        <v>0</v>
      </c>
      <c r="AC482" s="90">
        <f t="shared" si="138"/>
        <v>0</v>
      </c>
      <c r="AD482" s="90">
        <f t="shared" si="139"/>
        <v>0</v>
      </c>
      <c r="AE482" s="90">
        <f t="shared" si="140"/>
        <v>0</v>
      </c>
      <c r="AH482" s="56">
        <f t="shared" si="141"/>
        <v>1</v>
      </c>
      <c r="AI482" s="56">
        <f t="shared" si="142"/>
        <v>1</v>
      </c>
      <c r="AJ482" s="56" t="str">
        <f t="shared" si="143"/>
        <v>Correct</v>
      </c>
      <c r="AK482" t="s">
        <v>105</v>
      </c>
      <c r="AL482">
        <v>73</v>
      </c>
      <c r="AM482" t="s">
        <v>95</v>
      </c>
      <c r="AN482" t="s">
        <v>163</v>
      </c>
      <c r="AO482" t="s">
        <v>107</v>
      </c>
      <c r="AQ482" s="1" t="s">
        <v>82</v>
      </c>
      <c r="AR482" t="s">
        <v>126</v>
      </c>
      <c r="AS482" t="s">
        <v>110</v>
      </c>
      <c r="AT482" t="s">
        <v>104</v>
      </c>
      <c r="AU482" t="s">
        <v>102</v>
      </c>
      <c r="AV482" s="1" t="s">
        <v>90</v>
      </c>
      <c r="AW482" t="s">
        <v>102</v>
      </c>
    </row>
    <row r="483" spans="1:49" x14ac:dyDescent="0.25">
      <c r="A483" s="1">
        <v>482</v>
      </c>
      <c r="D483" t="s">
        <v>21</v>
      </c>
      <c r="J483" t="s">
        <v>26</v>
      </c>
      <c r="P483" s="56">
        <f t="shared" si="126"/>
        <v>2</v>
      </c>
      <c r="Q483" s="5">
        <f t="shared" si="127"/>
        <v>1.5</v>
      </c>
      <c r="S483" s="56">
        <f t="shared" si="128"/>
        <v>0</v>
      </c>
      <c r="T483" s="56">
        <f t="shared" si="129"/>
        <v>0</v>
      </c>
      <c r="U483" s="56">
        <f t="shared" si="130"/>
        <v>1</v>
      </c>
      <c r="V483" s="90">
        <f t="shared" si="131"/>
        <v>0</v>
      </c>
      <c r="W483" s="90">
        <f t="shared" si="132"/>
        <v>0</v>
      </c>
      <c r="X483" s="90">
        <f t="shared" si="133"/>
        <v>0</v>
      </c>
      <c r="Y483" s="90">
        <f t="shared" si="134"/>
        <v>0</v>
      </c>
      <c r="Z483" s="90">
        <f t="shared" si="135"/>
        <v>0</v>
      </c>
      <c r="AA483" s="90">
        <f t="shared" si="136"/>
        <v>1</v>
      </c>
      <c r="AB483" s="90">
        <f t="shared" si="137"/>
        <v>0</v>
      </c>
      <c r="AC483" s="90">
        <f t="shared" si="138"/>
        <v>0</v>
      </c>
      <c r="AD483" s="90">
        <f t="shared" si="139"/>
        <v>0</v>
      </c>
      <c r="AE483" s="90">
        <f t="shared" si="140"/>
        <v>0</v>
      </c>
      <c r="AH483" s="56">
        <f t="shared" si="141"/>
        <v>2</v>
      </c>
      <c r="AI483" s="56">
        <f t="shared" si="142"/>
        <v>2</v>
      </c>
      <c r="AJ483" s="56" t="str">
        <f t="shared" si="143"/>
        <v>Correct</v>
      </c>
      <c r="AK483" t="s">
        <v>105</v>
      </c>
      <c r="AL483">
        <v>62</v>
      </c>
      <c r="AM483" t="s">
        <v>95</v>
      </c>
      <c r="AN483" t="s">
        <v>113</v>
      </c>
      <c r="AO483" t="s">
        <v>107</v>
      </c>
      <c r="AP483" t="s">
        <v>98</v>
      </c>
      <c r="AQ483" s="1" t="s">
        <v>80</v>
      </c>
      <c r="AR483" t="s">
        <v>126</v>
      </c>
      <c r="AS483" t="s">
        <v>100</v>
      </c>
      <c r="AT483" t="s">
        <v>104</v>
      </c>
      <c r="AU483" t="s">
        <v>102</v>
      </c>
      <c r="AV483" s="1"/>
      <c r="AW483" t="s">
        <v>98</v>
      </c>
    </row>
    <row r="484" spans="1:49" x14ac:dyDescent="0.25">
      <c r="A484" s="1">
        <v>483</v>
      </c>
      <c r="C484" t="s">
        <v>20</v>
      </c>
      <c r="D484" t="s">
        <v>21</v>
      </c>
      <c r="H484" t="s">
        <v>25</v>
      </c>
      <c r="P484" s="56">
        <f t="shared" si="126"/>
        <v>3</v>
      </c>
      <c r="Q484" s="5">
        <f t="shared" si="127"/>
        <v>1</v>
      </c>
      <c r="S484" s="56">
        <f t="shared" si="128"/>
        <v>0</v>
      </c>
      <c r="T484" s="56">
        <f t="shared" si="129"/>
        <v>1</v>
      </c>
      <c r="U484" s="56">
        <f t="shared" si="130"/>
        <v>1</v>
      </c>
      <c r="V484" s="90">
        <f t="shared" si="131"/>
        <v>0</v>
      </c>
      <c r="W484" s="90">
        <f t="shared" si="132"/>
        <v>0</v>
      </c>
      <c r="X484" s="90">
        <f t="shared" si="133"/>
        <v>0</v>
      </c>
      <c r="Y484" s="90">
        <f t="shared" si="134"/>
        <v>1</v>
      </c>
      <c r="Z484" s="90">
        <f t="shared" si="135"/>
        <v>0</v>
      </c>
      <c r="AA484" s="90">
        <f t="shared" si="136"/>
        <v>0</v>
      </c>
      <c r="AB484" s="90">
        <f t="shared" si="137"/>
        <v>0</v>
      </c>
      <c r="AC484" s="90">
        <f t="shared" si="138"/>
        <v>0</v>
      </c>
      <c r="AD484" s="90">
        <f t="shared" si="139"/>
        <v>0</v>
      </c>
      <c r="AE484" s="90">
        <f t="shared" si="140"/>
        <v>0</v>
      </c>
      <c r="AH484" s="56">
        <f t="shared" si="141"/>
        <v>3</v>
      </c>
      <c r="AI484" s="56">
        <f t="shared" si="142"/>
        <v>3</v>
      </c>
      <c r="AJ484" s="56" t="str">
        <f t="shared" si="143"/>
        <v>Correct</v>
      </c>
      <c r="AK484" t="s">
        <v>94</v>
      </c>
      <c r="AL484">
        <v>50</v>
      </c>
      <c r="AM484" t="s">
        <v>95</v>
      </c>
      <c r="AN484" t="s">
        <v>233</v>
      </c>
      <c r="AO484" t="s">
        <v>107</v>
      </c>
      <c r="AP484" t="s">
        <v>98</v>
      </c>
      <c r="AQ484" s="1" t="s">
        <v>80</v>
      </c>
      <c r="AR484" t="s">
        <v>126</v>
      </c>
      <c r="AS484" t="s">
        <v>110</v>
      </c>
      <c r="AT484" t="s">
        <v>101</v>
      </c>
      <c r="AU484" t="s">
        <v>102</v>
      </c>
      <c r="AV484" s="1"/>
      <c r="AW484" t="s">
        <v>102</v>
      </c>
    </row>
    <row r="485" spans="1:49" x14ac:dyDescent="0.25">
      <c r="A485" s="1">
        <v>484</v>
      </c>
      <c r="N485" t="s">
        <v>30</v>
      </c>
      <c r="P485" s="56">
        <f t="shared" si="126"/>
        <v>1</v>
      </c>
      <c r="Q485" s="5">
        <f t="shared" si="127"/>
        <v>3</v>
      </c>
      <c r="S485" s="56">
        <f t="shared" si="128"/>
        <v>0</v>
      </c>
      <c r="T485" s="56">
        <f t="shared" si="129"/>
        <v>0</v>
      </c>
      <c r="U485" s="56">
        <f t="shared" si="130"/>
        <v>0</v>
      </c>
      <c r="V485" s="90">
        <f t="shared" si="131"/>
        <v>0</v>
      </c>
      <c r="W485" s="90">
        <f t="shared" si="132"/>
        <v>0</v>
      </c>
      <c r="X485" s="90">
        <f t="shared" si="133"/>
        <v>0</v>
      </c>
      <c r="Y485" s="90">
        <f t="shared" si="134"/>
        <v>0</v>
      </c>
      <c r="Z485" s="90">
        <f t="shared" si="135"/>
        <v>0</v>
      </c>
      <c r="AA485" s="90">
        <f t="shared" si="136"/>
        <v>0</v>
      </c>
      <c r="AB485" s="90">
        <f t="shared" si="137"/>
        <v>0</v>
      </c>
      <c r="AC485" s="90">
        <f t="shared" si="138"/>
        <v>0</v>
      </c>
      <c r="AD485" s="90">
        <f t="shared" si="139"/>
        <v>0</v>
      </c>
      <c r="AE485" s="90">
        <f t="shared" si="140"/>
        <v>1</v>
      </c>
      <c r="AH485" s="56">
        <f t="shared" si="141"/>
        <v>1</v>
      </c>
      <c r="AI485" s="56">
        <f t="shared" si="142"/>
        <v>1</v>
      </c>
      <c r="AJ485" s="56" t="str">
        <f t="shared" si="143"/>
        <v>Correct</v>
      </c>
      <c r="AK485" t="s">
        <v>94</v>
      </c>
      <c r="AL485">
        <v>67</v>
      </c>
      <c r="AM485" t="s">
        <v>95</v>
      </c>
      <c r="AN485" t="s">
        <v>163</v>
      </c>
      <c r="AO485" t="s">
        <v>128</v>
      </c>
      <c r="AP485" t="s">
        <v>98</v>
      </c>
      <c r="AQ485" s="1" t="s">
        <v>80</v>
      </c>
      <c r="AS485" t="s">
        <v>100</v>
      </c>
      <c r="AT485" t="s">
        <v>104</v>
      </c>
      <c r="AU485" t="s">
        <v>102</v>
      </c>
      <c r="AV485" s="1"/>
      <c r="AW485" t="s">
        <v>102</v>
      </c>
    </row>
    <row r="486" spans="1:49" x14ac:dyDescent="0.25">
      <c r="A486" s="1">
        <v>485</v>
      </c>
      <c r="C486" t="s">
        <v>20</v>
      </c>
      <c r="D486" t="s">
        <v>21</v>
      </c>
      <c r="J486" t="s">
        <v>26</v>
      </c>
      <c r="P486" s="56">
        <f t="shared" si="126"/>
        <v>3</v>
      </c>
      <c r="Q486" s="5">
        <f t="shared" si="127"/>
        <v>1</v>
      </c>
      <c r="S486" s="56">
        <f t="shared" si="128"/>
        <v>0</v>
      </c>
      <c r="T486" s="56">
        <f t="shared" si="129"/>
        <v>1</v>
      </c>
      <c r="U486" s="56">
        <f t="shared" si="130"/>
        <v>1</v>
      </c>
      <c r="V486" s="90">
        <f t="shared" si="131"/>
        <v>0</v>
      </c>
      <c r="W486" s="90">
        <f t="shared" si="132"/>
        <v>0</v>
      </c>
      <c r="X486" s="90">
        <f t="shared" si="133"/>
        <v>0</v>
      </c>
      <c r="Y486" s="90">
        <f t="shared" si="134"/>
        <v>0</v>
      </c>
      <c r="Z486" s="90">
        <f t="shared" si="135"/>
        <v>0</v>
      </c>
      <c r="AA486" s="90">
        <f t="shared" si="136"/>
        <v>1</v>
      </c>
      <c r="AB486" s="90">
        <f t="shared" si="137"/>
        <v>0</v>
      </c>
      <c r="AC486" s="90">
        <f t="shared" si="138"/>
        <v>0</v>
      </c>
      <c r="AD486" s="90">
        <f t="shared" si="139"/>
        <v>0</v>
      </c>
      <c r="AE486" s="90">
        <f t="shared" si="140"/>
        <v>0</v>
      </c>
      <c r="AH486" s="56">
        <f t="shared" si="141"/>
        <v>3</v>
      </c>
      <c r="AI486" s="56">
        <f t="shared" si="142"/>
        <v>3</v>
      </c>
      <c r="AJ486" s="56" t="str">
        <f t="shared" si="143"/>
        <v>Correct</v>
      </c>
      <c r="AK486" t="s">
        <v>105</v>
      </c>
      <c r="AL486">
        <v>80</v>
      </c>
      <c r="AM486" t="s">
        <v>95</v>
      </c>
      <c r="AN486" t="s">
        <v>163</v>
      </c>
      <c r="AO486" t="s">
        <v>128</v>
      </c>
      <c r="AP486" t="s">
        <v>98</v>
      </c>
      <c r="AQ486" s="1" t="s">
        <v>85</v>
      </c>
      <c r="AR486" t="s">
        <v>108</v>
      </c>
      <c r="AS486" t="s">
        <v>110</v>
      </c>
      <c r="AT486" t="s">
        <v>104</v>
      </c>
      <c r="AU486" t="s">
        <v>102</v>
      </c>
      <c r="AV486" s="1"/>
      <c r="AW486" t="s">
        <v>98</v>
      </c>
    </row>
    <row r="487" spans="1:49" x14ac:dyDescent="0.25">
      <c r="A487" s="1">
        <v>486</v>
      </c>
      <c r="P487" s="56">
        <f t="shared" si="126"/>
        <v>0</v>
      </c>
      <c r="Q487" s="5" t="e">
        <f t="shared" si="127"/>
        <v>#DIV/0!</v>
      </c>
      <c r="S487" s="56">
        <f t="shared" si="128"/>
        <v>0</v>
      </c>
      <c r="T487" s="56">
        <f t="shared" si="129"/>
        <v>0</v>
      </c>
      <c r="U487" s="56">
        <f t="shared" si="130"/>
        <v>0</v>
      </c>
      <c r="V487" s="90">
        <f t="shared" si="131"/>
        <v>0</v>
      </c>
      <c r="W487" s="90">
        <f t="shared" si="132"/>
        <v>0</v>
      </c>
      <c r="X487" s="90">
        <f t="shared" si="133"/>
        <v>0</v>
      </c>
      <c r="Y487" s="90">
        <f t="shared" si="134"/>
        <v>0</v>
      </c>
      <c r="Z487" s="90">
        <f t="shared" si="135"/>
        <v>0</v>
      </c>
      <c r="AA487" s="90">
        <f t="shared" si="136"/>
        <v>0</v>
      </c>
      <c r="AB487" s="90">
        <f t="shared" si="137"/>
        <v>0</v>
      </c>
      <c r="AC487" s="90">
        <f t="shared" si="138"/>
        <v>0</v>
      </c>
      <c r="AD487" s="90">
        <f t="shared" si="139"/>
        <v>0</v>
      </c>
      <c r="AE487" s="90">
        <f t="shared" si="140"/>
        <v>0</v>
      </c>
      <c r="AH487" s="56">
        <f t="shared" si="141"/>
        <v>0</v>
      </c>
      <c r="AI487" s="56">
        <f t="shared" si="142"/>
        <v>0</v>
      </c>
      <c r="AJ487" s="56" t="str">
        <f t="shared" si="143"/>
        <v>Correct</v>
      </c>
      <c r="AK487" t="s">
        <v>94</v>
      </c>
      <c r="AL487">
        <v>59</v>
      </c>
      <c r="AM487" t="s">
        <v>95</v>
      </c>
      <c r="AN487" t="s">
        <v>238</v>
      </c>
      <c r="AO487" t="s">
        <v>107</v>
      </c>
      <c r="AP487" t="s">
        <v>98</v>
      </c>
      <c r="AQ487" s="1" t="s">
        <v>80</v>
      </c>
      <c r="AR487" t="s">
        <v>126</v>
      </c>
      <c r="AS487" t="s">
        <v>103</v>
      </c>
      <c r="AT487" t="s">
        <v>101</v>
      </c>
      <c r="AU487" t="s">
        <v>102</v>
      </c>
      <c r="AV487" s="1" t="s">
        <v>92</v>
      </c>
      <c r="AW487" t="s">
        <v>102</v>
      </c>
    </row>
    <row r="488" spans="1:49" x14ac:dyDescent="0.25">
      <c r="A488" s="1">
        <v>487</v>
      </c>
      <c r="D488" t="s">
        <v>21</v>
      </c>
      <c r="E488" t="s">
        <v>22</v>
      </c>
      <c r="K488" t="s">
        <v>27</v>
      </c>
      <c r="P488" s="56">
        <f t="shared" si="126"/>
        <v>3</v>
      </c>
      <c r="Q488" s="5">
        <f t="shared" si="127"/>
        <v>1</v>
      </c>
      <c r="S488" s="56">
        <f t="shared" si="128"/>
        <v>0</v>
      </c>
      <c r="T488" s="56">
        <f t="shared" si="129"/>
        <v>0</v>
      </c>
      <c r="U488" s="56">
        <f t="shared" si="130"/>
        <v>1</v>
      </c>
      <c r="V488" s="90">
        <f t="shared" si="131"/>
        <v>1</v>
      </c>
      <c r="W488" s="90">
        <f t="shared" si="132"/>
        <v>0</v>
      </c>
      <c r="X488" s="90">
        <f t="shared" si="133"/>
        <v>0</v>
      </c>
      <c r="Y488" s="90">
        <f t="shared" si="134"/>
        <v>0</v>
      </c>
      <c r="Z488" s="90">
        <f t="shared" si="135"/>
        <v>0</v>
      </c>
      <c r="AA488" s="90">
        <f t="shared" si="136"/>
        <v>0</v>
      </c>
      <c r="AB488" s="90">
        <f t="shared" si="137"/>
        <v>1</v>
      </c>
      <c r="AC488" s="90">
        <f t="shared" si="138"/>
        <v>0</v>
      </c>
      <c r="AD488" s="90">
        <f t="shared" si="139"/>
        <v>0</v>
      </c>
      <c r="AE488" s="90">
        <f t="shared" si="140"/>
        <v>0</v>
      </c>
      <c r="AH488" s="56">
        <f t="shared" si="141"/>
        <v>3</v>
      </c>
      <c r="AI488" s="56">
        <f t="shared" si="142"/>
        <v>3</v>
      </c>
      <c r="AJ488" s="56" t="str">
        <f t="shared" si="143"/>
        <v>Correct</v>
      </c>
      <c r="AK488" t="s">
        <v>94</v>
      </c>
      <c r="AL488">
        <v>74</v>
      </c>
      <c r="AM488" t="s">
        <v>95</v>
      </c>
      <c r="AN488" t="s">
        <v>163</v>
      </c>
      <c r="AO488" t="s">
        <v>128</v>
      </c>
      <c r="AP488" t="s">
        <v>98</v>
      </c>
      <c r="AQ488" s="1" t="s">
        <v>363</v>
      </c>
      <c r="AR488" t="s">
        <v>99</v>
      </c>
      <c r="AS488" t="s">
        <v>110</v>
      </c>
      <c r="AT488" t="s">
        <v>104</v>
      </c>
      <c r="AU488" t="s">
        <v>102</v>
      </c>
      <c r="AV488" s="1"/>
      <c r="AW488" t="s">
        <v>102</v>
      </c>
    </row>
    <row r="489" spans="1:49" x14ac:dyDescent="0.25">
      <c r="A489" s="1">
        <v>488</v>
      </c>
      <c r="I489" t="s">
        <v>267</v>
      </c>
      <c r="M489" t="s">
        <v>29</v>
      </c>
      <c r="P489" s="56">
        <f t="shared" si="126"/>
        <v>2</v>
      </c>
      <c r="Q489" s="5">
        <f t="shared" si="127"/>
        <v>1.5</v>
      </c>
      <c r="S489" s="56">
        <f t="shared" si="128"/>
        <v>0</v>
      </c>
      <c r="T489" s="56">
        <f t="shared" si="129"/>
        <v>0</v>
      </c>
      <c r="U489" s="56">
        <f t="shared" si="130"/>
        <v>0</v>
      </c>
      <c r="V489" s="90">
        <f t="shared" si="131"/>
        <v>0</v>
      </c>
      <c r="W489" s="90">
        <f t="shared" si="132"/>
        <v>0</v>
      </c>
      <c r="X489" s="90">
        <f t="shared" si="133"/>
        <v>0</v>
      </c>
      <c r="Y489" s="90">
        <f t="shared" si="134"/>
        <v>0</v>
      </c>
      <c r="Z489" s="90">
        <f t="shared" si="135"/>
        <v>1</v>
      </c>
      <c r="AA489" s="90">
        <f t="shared" si="136"/>
        <v>0</v>
      </c>
      <c r="AB489" s="90">
        <f t="shared" si="137"/>
        <v>0</v>
      </c>
      <c r="AC489" s="90">
        <f t="shared" si="138"/>
        <v>0</v>
      </c>
      <c r="AD489" s="90">
        <f t="shared" si="139"/>
        <v>1</v>
      </c>
      <c r="AE489" s="90">
        <f t="shared" si="140"/>
        <v>0</v>
      </c>
      <c r="AH489" s="56">
        <f t="shared" si="141"/>
        <v>2</v>
      </c>
      <c r="AI489" s="56">
        <f t="shared" si="142"/>
        <v>2</v>
      </c>
      <c r="AJ489" s="56" t="str">
        <f t="shared" si="143"/>
        <v>Correct</v>
      </c>
      <c r="AK489" t="s">
        <v>94</v>
      </c>
      <c r="AL489">
        <v>60</v>
      </c>
      <c r="AM489" t="s">
        <v>121</v>
      </c>
      <c r="AN489" t="s">
        <v>239</v>
      </c>
      <c r="AO489" t="s">
        <v>107</v>
      </c>
      <c r="AP489" t="s">
        <v>98</v>
      </c>
      <c r="AQ489" s="1" t="s">
        <v>80</v>
      </c>
      <c r="AR489" t="s">
        <v>126</v>
      </c>
      <c r="AS489" t="s">
        <v>110</v>
      </c>
      <c r="AT489" t="s">
        <v>101</v>
      </c>
      <c r="AU489" t="s">
        <v>102</v>
      </c>
      <c r="AV489" s="1" t="s">
        <v>92</v>
      </c>
      <c r="AW489" t="s">
        <v>102</v>
      </c>
    </row>
    <row r="490" spans="1:49" x14ac:dyDescent="0.25">
      <c r="A490" s="1">
        <v>489</v>
      </c>
      <c r="B490" t="s">
        <v>19</v>
      </c>
      <c r="C490" t="s">
        <v>20</v>
      </c>
      <c r="M490" t="s">
        <v>29</v>
      </c>
      <c r="P490" s="56">
        <f t="shared" si="126"/>
        <v>3</v>
      </c>
      <c r="Q490" s="5">
        <f t="shared" si="127"/>
        <v>1</v>
      </c>
      <c r="S490" s="56">
        <f t="shared" si="128"/>
        <v>1</v>
      </c>
      <c r="T490" s="56">
        <f t="shared" si="129"/>
        <v>1</v>
      </c>
      <c r="U490" s="56">
        <f t="shared" si="130"/>
        <v>0</v>
      </c>
      <c r="V490" s="90">
        <f t="shared" si="131"/>
        <v>0</v>
      </c>
      <c r="W490" s="90">
        <f t="shared" si="132"/>
        <v>0</v>
      </c>
      <c r="X490" s="90">
        <f t="shared" si="133"/>
        <v>0</v>
      </c>
      <c r="Y490" s="90">
        <f t="shared" si="134"/>
        <v>0</v>
      </c>
      <c r="Z490" s="90">
        <f t="shared" si="135"/>
        <v>0</v>
      </c>
      <c r="AA490" s="90">
        <f t="shared" si="136"/>
        <v>0</v>
      </c>
      <c r="AB490" s="90">
        <f t="shared" si="137"/>
        <v>0</v>
      </c>
      <c r="AC490" s="90">
        <f t="shared" si="138"/>
        <v>0</v>
      </c>
      <c r="AD490" s="90">
        <f t="shared" si="139"/>
        <v>1</v>
      </c>
      <c r="AE490" s="90">
        <f t="shared" si="140"/>
        <v>0</v>
      </c>
      <c r="AH490" s="56">
        <f t="shared" si="141"/>
        <v>3</v>
      </c>
      <c r="AI490" s="56">
        <f t="shared" si="142"/>
        <v>3</v>
      </c>
      <c r="AJ490" s="56" t="str">
        <f t="shared" si="143"/>
        <v>Correct</v>
      </c>
      <c r="AK490" t="s">
        <v>105</v>
      </c>
      <c r="AL490">
        <v>70</v>
      </c>
      <c r="AM490" t="s">
        <v>95</v>
      </c>
      <c r="AN490" t="s">
        <v>151</v>
      </c>
      <c r="AO490" t="s">
        <v>107</v>
      </c>
      <c r="AQ490" s="1" t="s">
        <v>80</v>
      </c>
      <c r="AT490" t="s">
        <v>104</v>
      </c>
      <c r="AU490" t="s">
        <v>102</v>
      </c>
      <c r="AV490" s="1"/>
    </row>
    <row r="491" spans="1:49" x14ac:dyDescent="0.25">
      <c r="A491" s="1">
        <v>490</v>
      </c>
      <c r="D491" t="s">
        <v>21</v>
      </c>
      <c r="N491" t="s">
        <v>30</v>
      </c>
      <c r="P491" s="56">
        <f t="shared" si="126"/>
        <v>2</v>
      </c>
      <c r="Q491" s="5">
        <f t="shared" si="127"/>
        <v>1.5</v>
      </c>
      <c r="S491" s="56">
        <f t="shared" si="128"/>
        <v>0</v>
      </c>
      <c r="T491" s="56">
        <f t="shared" si="129"/>
        <v>0</v>
      </c>
      <c r="U491" s="56">
        <f t="shared" si="130"/>
        <v>1</v>
      </c>
      <c r="V491" s="90">
        <f t="shared" si="131"/>
        <v>0</v>
      </c>
      <c r="W491" s="90">
        <f t="shared" si="132"/>
        <v>0</v>
      </c>
      <c r="X491" s="90">
        <f t="shared" si="133"/>
        <v>0</v>
      </c>
      <c r="Y491" s="90">
        <f t="shared" si="134"/>
        <v>0</v>
      </c>
      <c r="Z491" s="90">
        <f t="shared" si="135"/>
        <v>0</v>
      </c>
      <c r="AA491" s="90">
        <f t="shared" si="136"/>
        <v>0</v>
      </c>
      <c r="AB491" s="90">
        <f t="shared" si="137"/>
        <v>0</v>
      </c>
      <c r="AC491" s="90">
        <f t="shared" si="138"/>
        <v>0</v>
      </c>
      <c r="AD491" s="90">
        <f t="shared" si="139"/>
        <v>0</v>
      </c>
      <c r="AE491" s="90">
        <f t="shared" si="140"/>
        <v>1</v>
      </c>
      <c r="AH491" s="56">
        <f t="shared" si="141"/>
        <v>2</v>
      </c>
      <c r="AI491" s="56">
        <f t="shared" si="142"/>
        <v>2</v>
      </c>
      <c r="AJ491" s="56" t="str">
        <f t="shared" si="143"/>
        <v>Correct</v>
      </c>
      <c r="AK491" t="s">
        <v>94</v>
      </c>
      <c r="AL491">
        <v>62</v>
      </c>
      <c r="AM491" t="s">
        <v>121</v>
      </c>
      <c r="AN491" t="s">
        <v>207</v>
      </c>
      <c r="AO491" t="s">
        <v>107</v>
      </c>
      <c r="AP491" t="s">
        <v>98</v>
      </c>
      <c r="AQ491" s="1" t="s">
        <v>80</v>
      </c>
      <c r="AR491" t="s">
        <v>99</v>
      </c>
      <c r="AS491" t="s">
        <v>110</v>
      </c>
      <c r="AT491" t="s">
        <v>104</v>
      </c>
      <c r="AU491" t="s">
        <v>102</v>
      </c>
      <c r="AV491" s="1" t="s">
        <v>92</v>
      </c>
      <c r="AW491" t="s">
        <v>98</v>
      </c>
    </row>
    <row r="492" spans="1:49" x14ac:dyDescent="0.25">
      <c r="A492" s="1">
        <v>491</v>
      </c>
      <c r="I492" t="s">
        <v>267</v>
      </c>
      <c r="P492" s="56">
        <f t="shared" si="126"/>
        <v>1</v>
      </c>
      <c r="Q492" s="5">
        <f t="shared" si="127"/>
        <v>3</v>
      </c>
      <c r="S492" s="56">
        <f t="shared" si="128"/>
        <v>0</v>
      </c>
      <c r="T492" s="56">
        <f t="shared" si="129"/>
        <v>0</v>
      </c>
      <c r="U492" s="56">
        <f t="shared" si="130"/>
        <v>0</v>
      </c>
      <c r="V492" s="90">
        <f t="shared" si="131"/>
        <v>0</v>
      </c>
      <c r="W492" s="90">
        <f t="shared" si="132"/>
        <v>0</v>
      </c>
      <c r="X492" s="90">
        <f t="shared" si="133"/>
        <v>0</v>
      </c>
      <c r="Y492" s="90">
        <f t="shared" si="134"/>
        <v>0</v>
      </c>
      <c r="Z492" s="90">
        <f t="shared" si="135"/>
        <v>1</v>
      </c>
      <c r="AA492" s="90">
        <f t="shared" si="136"/>
        <v>0</v>
      </c>
      <c r="AB492" s="90">
        <f t="shared" si="137"/>
        <v>0</v>
      </c>
      <c r="AC492" s="90">
        <f t="shared" si="138"/>
        <v>0</v>
      </c>
      <c r="AD492" s="90">
        <f t="shared" si="139"/>
        <v>0</v>
      </c>
      <c r="AE492" s="90">
        <f t="shared" si="140"/>
        <v>0</v>
      </c>
      <c r="AH492" s="56">
        <f t="shared" si="141"/>
        <v>1</v>
      </c>
      <c r="AI492" s="56">
        <f t="shared" si="142"/>
        <v>1</v>
      </c>
      <c r="AJ492" s="56" t="str">
        <f t="shared" si="143"/>
        <v>Correct</v>
      </c>
      <c r="AK492" t="s">
        <v>94</v>
      </c>
      <c r="AL492">
        <v>60</v>
      </c>
      <c r="AM492" t="s">
        <v>95</v>
      </c>
      <c r="AN492" t="s">
        <v>151</v>
      </c>
      <c r="AO492" t="s">
        <v>107</v>
      </c>
      <c r="AP492" t="s">
        <v>98</v>
      </c>
      <c r="AQ492" s="1" t="s">
        <v>80</v>
      </c>
      <c r="AT492" t="s">
        <v>104</v>
      </c>
      <c r="AU492" t="s">
        <v>102</v>
      </c>
      <c r="AV492" s="1"/>
    </row>
    <row r="493" spans="1:49" x14ac:dyDescent="0.25">
      <c r="A493" s="1">
        <v>492</v>
      </c>
      <c r="D493" t="s">
        <v>21</v>
      </c>
      <c r="I493" t="s">
        <v>267</v>
      </c>
      <c r="J493" t="s">
        <v>26</v>
      </c>
      <c r="P493" s="56">
        <f t="shared" si="126"/>
        <v>3</v>
      </c>
      <c r="Q493" s="5">
        <f t="shared" si="127"/>
        <v>1</v>
      </c>
      <c r="S493" s="56">
        <f t="shared" si="128"/>
        <v>0</v>
      </c>
      <c r="T493" s="56">
        <f t="shared" si="129"/>
        <v>0</v>
      </c>
      <c r="U493" s="56">
        <f t="shared" si="130"/>
        <v>1</v>
      </c>
      <c r="V493" s="90">
        <f t="shared" si="131"/>
        <v>0</v>
      </c>
      <c r="W493" s="90">
        <f t="shared" si="132"/>
        <v>0</v>
      </c>
      <c r="X493" s="90">
        <f t="shared" si="133"/>
        <v>0</v>
      </c>
      <c r="Y493" s="90">
        <f t="shared" si="134"/>
        <v>0</v>
      </c>
      <c r="Z493" s="90">
        <f t="shared" si="135"/>
        <v>1</v>
      </c>
      <c r="AA493" s="90">
        <f t="shared" si="136"/>
        <v>1</v>
      </c>
      <c r="AB493" s="90">
        <f t="shared" si="137"/>
        <v>0</v>
      </c>
      <c r="AC493" s="90">
        <f t="shared" si="138"/>
        <v>0</v>
      </c>
      <c r="AD493" s="90">
        <f t="shared" si="139"/>
        <v>0</v>
      </c>
      <c r="AE493" s="90">
        <f t="shared" si="140"/>
        <v>0</v>
      </c>
      <c r="AH493" s="56">
        <f t="shared" si="141"/>
        <v>3</v>
      </c>
      <c r="AI493" s="56">
        <f t="shared" si="142"/>
        <v>3</v>
      </c>
      <c r="AJ493" s="56" t="str">
        <f t="shared" si="143"/>
        <v>Correct</v>
      </c>
      <c r="AK493" t="s">
        <v>94</v>
      </c>
      <c r="AL493">
        <v>83</v>
      </c>
      <c r="AM493" t="s">
        <v>95</v>
      </c>
      <c r="AN493" t="s">
        <v>204</v>
      </c>
      <c r="AO493" t="s">
        <v>128</v>
      </c>
      <c r="AP493" t="s">
        <v>98</v>
      </c>
      <c r="AQ493" s="1" t="s">
        <v>85</v>
      </c>
      <c r="AR493" t="s">
        <v>108</v>
      </c>
      <c r="AS493" t="s">
        <v>110</v>
      </c>
      <c r="AT493" t="s">
        <v>104</v>
      </c>
      <c r="AU493" t="s">
        <v>111</v>
      </c>
      <c r="AV493" s="1"/>
      <c r="AW493" t="s">
        <v>98</v>
      </c>
    </row>
    <row r="494" spans="1:49" x14ac:dyDescent="0.25">
      <c r="A494" s="1">
        <v>493</v>
      </c>
      <c r="D494" t="s">
        <v>21</v>
      </c>
      <c r="I494" t="s">
        <v>267</v>
      </c>
      <c r="N494" t="s">
        <v>30</v>
      </c>
      <c r="P494" s="56">
        <f t="shared" si="126"/>
        <v>3</v>
      </c>
      <c r="Q494" s="5">
        <f t="shared" si="127"/>
        <v>1</v>
      </c>
      <c r="S494" s="56">
        <f t="shared" si="128"/>
        <v>0</v>
      </c>
      <c r="T494" s="56">
        <f t="shared" si="129"/>
        <v>0</v>
      </c>
      <c r="U494" s="56">
        <f t="shared" si="130"/>
        <v>1</v>
      </c>
      <c r="V494" s="90">
        <f t="shared" si="131"/>
        <v>0</v>
      </c>
      <c r="W494" s="90">
        <f t="shared" si="132"/>
        <v>0</v>
      </c>
      <c r="X494" s="90">
        <f t="shared" si="133"/>
        <v>0</v>
      </c>
      <c r="Y494" s="90">
        <f t="shared" si="134"/>
        <v>0</v>
      </c>
      <c r="Z494" s="90">
        <f t="shared" si="135"/>
        <v>1</v>
      </c>
      <c r="AA494" s="90">
        <f t="shared" si="136"/>
        <v>0</v>
      </c>
      <c r="AB494" s="90">
        <f t="shared" si="137"/>
        <v>0</v>
      </c>
      <c r="AC494" s="90">
        <f t="shared" si="138"/>
        <v>0</v>
      </c>
      <c r="AD494" s="90">
        <f t="shared" si="139"/>
        <v>0</v>
      </c>
      <c r="AE494" s="90">
        <f t="shared" si="140"/>
        <v>1</v>
      </c>
      <c r="AH494" s="56">
        <f t="shared" si="141"/>
        <v>3</v>
      </c>
      <c r="AI494" s="56">
        <f t="shared" si="142"/>
        <v>3</v>
      </c>
      <c r="AJ494" s="56" t="str">
        <f t="shared" si="143"/>
        <v>Correct</v>
      </c>
      <c r="AK494" t="s">
        <v>94</v>
      </c>
      <c r="AL494">
        <v>65</v>
      </c>
      <c r="AM494" t="s">
        <v>121</v>
      </c>
      <c r="AN494" t="s">
        <v>161</v>
      </c>
      <c r="AO494" t="s">
        <v>107</v>
      </c>
      <c r="AP494" t="s">
        <v>98</v>
      </c>
      <c r="AQ494" s="1" t="s">
        <v>80</v>
      </c>
      <c r="AR494" t="s">
        <v>114</v>
      </c>
      <c r="AS494" t="s">
        <v>100</v>
      </c>
      <c r="AT494" t="s">
        <v>101</v>
      </c>
      <c r="AU494" t="s">
        <v>102</v>
      </c>
      <c r="AV494" s="1" t="s">
        <v>92</v>
      </c>
      <c r="AW494" t="s">
        <v>102</v>
      </c>
    </row>
    <row r="495" spans="1:49" x14ac:dyDescent="0.25">
      <c r="A495" s="1">
        <v>494</v>
      </c>
      <c r="C495" t="s">
        <v>20</v>
      </c>
      <c r="E495" t="s">
        <v>22</v>
      </c>
      <c r="I495" t="s">
        <v>267</v>
      </c>
      <c r="P495" s="56">
        <f t="shared" si="126"/>
        <v>3</v>
      </c>
      <c r="Q495" s="5">
        <f t="shared" si="127"/>
        <v>1</v>
      </c>
      <c r="S495" s="56">
        <f t="shared" si="128"/>
        <v>0</v>
      </c>
      <c r="T495" s="56">
        <f t="shared" si="129"/>
        <v>1</v>
      </c>
      <c r="U495" s="56">
        <f t="shared" si="130"/>
        <v>0</v>
      </c>
      <c r="V495" s="90">
        <f t="shared" si="131"/>
        <v>1</v>
      </c>
      <c r="W495" s="90">
        <f t="shared" si="132"/>
        <v>0</v>
      </c>
      <c r="X495" s="90">
        <f t="shared" si="133"/>
        <v>0</v>
      </c>
      <c r="Y495" s="90">
        <f t="shared" si="134"/>
        <v>0</v>
      </c>
      <c r="Z495" s="90">
        <f t="shared" si="135"/>
        <v>1</v>
      </c>
      <c r="AA495" s="90">
        <f t="shared" si="136"/>
        <v>0</v>
      </c>
      <c r="AB495" s="90">
        <f t="shared" si="137"/>
        <v>0</v>
      </c>
      <c r="AC495" s="90">
        <f t="shared" si="138"/>
        <v>0</v>
      </c>
      <c r="AD495" s="90">
        <f t="shared" si="139"/>
        <v>0</v>
      </c>
      <c r="AE495" s="90">
        <f t="shared" si="140"/>
        <v>0</v>
      </c>
      <c r="AH495" s="56">
        <f t="shared" si="141"/>
        <v>3</v>
      </c>
      <c r="AI495" s="56">
        <f t="shared" si="142"/>
        <v>3</v>
      </c>
      <c r="AJ495" s="56" t="str">
        <f t="shared" si="143"/>
        <v>Correct</v>
      </c>
      <c r="AK495" t="s">
        <v>94</v>
      </c>
      <c r="AL495">
        <v>91</v>
      </c>
      <c r="AM495" t="s">
        <v>95</v>
      </c>
      <c r="AN495" t="s">
        <v>204</v>
      </c>
      <c r="AO495" t="s">
        <v>107</v>
      </c>
      <c r="AP495" t="s">
        <v>98</v>
      </c>
      <c r="AQ495" s="1" t="s">
        <v>80</v>
      </c>
      <c r="AS495" t="s">
        <v>100</v>
      </c>
      <c r="AT495" t="s">
        <v>104</v>
      </c>
      <c r="AU495" t="s">
        <v>102</v>
      </c>
      <c r="AV495" s="1" t="s">
        <v>91</v>
      </c>
      <c r="AW495" t="s">
        <v>98</v>
      </c>
    </row>
    <row r="496" spans="1:49" x14ac:dyDescent="0.25">
      <c r="A496" s="1">
        <v>495</v>
      </c>
      <c r="P496" s="56">
        <f t="shared" si="126"/>
        <v>0</v>
      </c>
      <c r="Q496" s="5" t="e">
        <f t="shared" si="127"/>
        <v>#DIV/0!</v>
      </c>
      <c r="S496" s="56">
        <f t="shared" si="128"/>
        <v>0</v>
      </c>
      <c r="T496" s="56">
        <f t="shared" si="129"/>
        <v>0</v>
      </c>
      <c r="U496" s="56">
        <f t="shared" si="130"/>
        <v>0</v>
      </c>
      <c r="V496" s="90">
        <f t="shared" si="131"/>
        <v>0</v>
      </c>
      <c r="W496" s="90">
        <f t="shared" si="132"/>
        <v>0</v>
      </c>
      <c r="X496" s="90">
        <f t="shared" si="133"/>
        <v>0</v>
      </c>
      <c r="Y496" s="90">
        <f t="shared" si="134"/>
        <v>0</v>
      </c>
      <c r="Z496" s="90">
        <f t="shared" si="135"/>
        <v>0</v>
      </c>
      <c r="AA496" s="90">
        <f t="shared" si="136"/>
        <v>0</v>
      </c>
      <c r="AB496" s="90">
        <f t="shared" si="137"/>
        <v>0</v>
      </c>
      <c r="AC496" s="90">
        <f t="shared" si="138"/>
        <v>0</v>
      </c>
      <c r="AD496" s="90">
        <f t="shared" si="139"/>
        <v>0</v>
      </c>
      <c r="AE496" s="90">
        <f t="shared" si="140"/>
        <v>0</v>
      </c>
      <c r="AH496" s="56">
        <f t="shared" si="141"/>
        <v>0</v>
      </c>
      <c r="AI496" s="56">
        <f t="shared" si="142"/>
        <v>0</v>
      </c>
      <c r="AJ496" s="56" t="str">
        <f t="shared" si="143"/>
        <v>Correct</v>
      </c>
      <c r="AK496" t="s">
        <v>94</v>
      </c>
      <c r="AL496">
        <v>82</v>
      </c>
      <c r="AM496" t="s">
        <v>95</v>
      </c>
      <c r="AN496" t="s">
        <v>240</v>
      </c>
      <c r="AO496" t="s">
        <v>107</v>
      </c>
      <c r="AP496" t="s">
        <v>98</v>
      </c>
      <c r="AQ496" s="1" t="s">
        <v>80</v>
      </c>
      <c r="AS496" t="s">
        <v>110</v>
      </c>
      <c r="AT496" t="s">
        <v>104</v>
      </c>
      <c r="AU496" t="s">
        <v>102</v>
      </c>
      <c r="AV496" s="1" t="s">
        <v>91</v>
      </c>
      <c r="AW496" t="s">
        <v>98</v>
      </c>
    </row>
    <row r="497" spans="1:49" x14ac:dyDescent="0.25">
      <c r="A497" s="1">
        <v>496</v>
      </c>
      <c r="D497" t="s">
        <v>21</v>
      </c>
      <c r="P497" s="56">
        <f t="shared" si="126"/>
        <v>1</v>
      </c>
      <c r="Q497" s="5">
        <f t="shared" si="127"/>
        <v>3</v>
      </c>
      <c r="S497" s="56">
        <f t="shared" si="128"/>
        <v>0</v>
      </c>
      <c r="T497" s="56">
        <f t="shared" si="129"/>
        <v>0</v>
      </c>
      <c r="U497" s="56">
        <f t="shared" si="130"/>
        <v>1</v>
      </c>
      <c r="V497" s="90">
        <f t="shared" si="131"/>
        <v>0</v>
      </c>
      <c r="W497" s="90">
        <f t="shared" si="132"/>
        <v>0</v>
      </c>
      <c r="X497" s="90">
        <f t="shared" si="133"/>
        <v>0</v>
      </c>
      <c r="Y497" s="90">
        <f t="shared" si="134"/>
        <v>0</v>
      </c>
      <c r="Z497" s="90">
        <f t="shared" si="135"/>
        <v>0</v>
      </c>
      <c r="AA497" s="90">
        <f t="shared" si="136"/>
        <v>0</v>
      </c>
      <c r="AB497" s="90">
        <f t="shared" si="137"/>
        <v>0</v>
      </c>
      <c r="AC497" s="90">
        <f t="shared" si="138"/>
        <v>0</v>
      </c>
      <c r="AD497" s="90">
        <f t="shared" si="139"/>
        <v>0</v>
      </c>
      <c r="AE497" s="90">
        <f t="shared" si="140"/>
        <v>0</v>
      </c>
      <c r="AH497" s="56">
        <f t="shared" si="141"/>
        <v>1</v>
      </c>
      <c r="AI497" s="56">
        <f t="shared" si="142"/>
        <v>1</v>
      </c>
      <c r="AJ497" s="56" t="str">
        <f t="shared" si="143"/>
        <v>Correct</v>
      </c>
      <c r="AK497" t="s">
        <v>94</v>
      </c>
      <c r="AL497">
        <v>54</v>
      </c>
      <c r="AM497" t="s">
        <v>95</v>
      </c>
      <c r="AN497" t="s">
        <v>241</v>
      </c>
      <c r="AO497" t="s">
        <v>128</v>
      </c>
      <c r="AP497" t="s">
        <v>98</v>
      </c>
      <c r="AQ497" s="1" t="s">
        <v>80</v>
      </c>
      <c r="AR497" t="s">
        <v>114</v>
      </c>
      <c r="AS497" t="s">
        <v>110</v>
      </c>
      <c r="AT497" t="s">
        <v>101</v>
      </c>
      <c r="AU497" t="s">
        <v>102</v>
      </c>
      <c r="AV497" s="1" t="s">
        <v>92</v>
      </c>
      <c r="AW497" t="s">
        <v>102</v>
      </c>
    </row>
    <row r="498" spans="1:49" x14ac:dyDescent="0.25">
      <c r="A498" s="1">
        <v>497</v>
      </c>
      <c r="C498" t="s">
        <v>20</v>
      </c>
      <c r="I498" t="s">
        <v>267</v>
      </c>
      <c r="P498" s="56">
        <f t="shared" si="126"/>
        <v>2</v>
      </c>
      <c r="Q498" s="5">
        <f t="shared" si="127"/>
        <v>1.5</v>
      </c>
      <c r="S498" s="56">
        <f t="shared" si="128"/>
        <v>0</v>
      </c>
      <c r="T498" s="56">
        <f t="shared" si="129"/>
        <v>1</v>
      </c>
      <c r="U498" s="56">
        <f t="shared" si="130"/>
        <v>0</v>
      </c>
      <c r="V498" s="90">
        <f t="shared" si="131"/>
        <v>0</v>
      </c>
      <c r="W498" s="90">
        <f t="shared" si="132"/>
        <v>0</v>
      </c>
      <c r="X498" s="90">
        <f t="shared" si="133"/>
        <v>0</v>
      </c>
      <c r="Y498" s="90">
        <f t="shared" si="134"/>
        <v>0</v>
      </c>
      <c r="Z498" s="90">
        <f t="shared" si="135"/>
        <v>1</v>
      </c>
      <c r="AA498" s="90">
        <f t="shared" si="136"/>
        <v>0</v>
      </c>
      <c r="AB498" s="90">
        <f t="shared" si="137"/>
        <v>0</v>
      </c>
      <c r="AC498" s="90">
        <f t="shared" si="138"/>
        <v>0</v>
      </c>
      <c r="AD498" s="90">
        <f t="shared" si="139"/>
        <v>0</v>
      </c>
      <c r="AE498" s="90">
        <f t="shared" si="140"/>
        <v>0</v>
      </c>
      <c r="AH498" s="56">
        <f t="shared" si="141"/>
        <v>2</v>
      </c>
      <c r="AI498" s="56">
        <f t="shared" si="142"/>
        <v>2</v>
      </c>
      <c r="AJ498" s="56" t="str">
        <f t="shared" si="143"/>
        <v>Correct</v>
      </c>
      <c r="AK498" t="s">
        <v>94</v>
      </c>
      <c r="AL498">
        <v>57</v>
      </c>
      <c r="AM498" t="s">
        <v>95</v>
      </c>
      <c r="AN498" t="s">
        <v>236</v>
      </c>
      <c r="AO498" t="s">
        <v>347</v>
      </c>
      <c r="AP498" t="s">
        <v>102</v>
      </c>
      <c r="AQ498" s="1" t="s">
        <v>355</v>
      </c>
      <c r="AR498" t="s">
        <v>114</v>
      </c>
      <c r="AS498" t="s">
        <v>110</v>
      </c>
      <c r="AT498" t="s">
        <v>101</v>
      </c>
      <c r="AU498" t="s">
        <v>102</v>
      </c>
      <c r="AV498" s="1" t="s">
        <v>92</v>
      </c>
      <c r="AW498" t="s">
        <v>102</v>
      </c>
    </row>
    <row r="499" spans="1:49" x14ac:dyDescent="0.25">
      <c r="A499" s="1">
        <v>498</v>
      </c>
      <c r="K499" t="s">
        <v>27</v>
      </c>
      <c r="P499" s="56">
        <f t="shared" si="126"/>
        <v>1</v>
      </c>
      <c r="Q499" s="5">
        <f t="shared" si="127"/>
        <v>3</v>
      </c>
      <c r="S499" s="56">
        <f t="shared" si="128"/>
        <v>0</v>
      </c>
      <c r="T499" s="56">
        <f t="shared" si="129"/>
        <v>0</v>
      </c>
      <c r="U499" s="56">
        <f t="shared" si="130"/>
        <v>0</v>
      </c>
      <c r="V499" s="90">
        <f t="shared" si="131"/>
        <v>0</v>
      </c>
      <c r="W499" s="90">
        <f t="shared" si="132"/>
        <v>0</v>
      </c>
      <c r="X499" s="90">
        <f t="shared" si="133"/>
        <v>0</v>
      </c>
      <c r="Y499" s="90">
        <f t="shared" si="134"/>
        <v>0</v>
      </c>
      <c r="Z499" s="90">
        <f t="shared" si="135"/>
        <v>0</v>
      </c>
      <c r="AA499" s="90">
        <f t="shared" si="136"/>
        <v>0</v>
      </c>
      <c r="AB499" s="90">
        <f t="shared" si="137"/>
        <v>1</v>
      </c>
      <c r="AC499" s="90">
        <f t="shared" si="138"/>
        <v>0</v>
      </c>
      <c r="AD499" s="90">
        <f t="shared" si="139"/>
        <v>0</v>
      </c>
      <c r="AE499" s="90">
        <f t="shared" si="140"/>
        <v>0</v>
      </c>
      <c r="AH499" s="56">
        <f t="shared" si="141"/>
        <v>1</v>
      </c>
      <c r="AI499" s="56">
        <f t="shared" si="142"/>
        <v>1</v>
      </c>
      <c r="AJ499" s="56" t="str">
        <f t="shared" si="143"/>
        <v>Correct</v>
      </c>
      <c r="AK499" t="s">
        <v>105</v>
      </c>
      <c r="AL499">
        <v>70</v>
      </c>
      <c r="AM499" t="s">
        <v>95</v>
      </c>
      <c r="AN499" t="s">
        <v>186</v>
      </c>
      <c r="AO499" t="s">
        <v>107</v>
      </c>
      <c r="AP499" t="s">
        <v>98</v>
      </c>
      <c r="AQ499" s="1" t="s">
        <v>80</v>
      </c>
      <c r="AS499" t="s">
        <v>110</v>
      </c>
      <c r="AT499" t="s">
        <v>104</v>
      </c>
      <c r="AU499" t="s">
        <v>102</v>
      </c>
      <c r="AV499" s="1" t="s">
        <v>91</v>
      </c>
      <c r="AW499" t="s">
        <v>98</v>
      </c>
    </row>
    <row r="500" spans="1:49" x14ac:dyDescent="0.25">
      <c r="A500" s="1">
        <v>499</v>
      </c>
      <c r="D500" t="s">
        <v>21</v>
      </c>
      <c r="J500" t="s">
        <v>26</v>
      </c>
      <c r="P500" s="56">
        <f t="shared" si="126"/>
        <v>2</v>
      </c>
      <c r="Q500" s="5">
        <f t="shared" si="127"/>
        <v>1.5</v>
      </c>
      <c r="S500" s="56">
        <f t="shared" si="128"/>
        <v>0</v>
      </c>
      <c r="T500" s="56">
        <f t="shared" si="129"/>
        <v>0</v>
      </c>
      <c r="U500" s="56">
        <f t="shared" si="130"/>
        <v>1</v>
      </c>
      <c r="V500" s="90">
        <f t="shared" si="131"/>
        <v>0</v>
      </c>
      <c r="W500" s="90">
        <f t="shared" si="132"/>
        <v>0</v>
      </c>
      <c r="X500" s="90">
        <f t="shared" si="133"/>
        <v>0</v>
      </c>
      <c r="Y500" s="90">
        <f t="shared" si="134"/>
        <v>0</v>
      </c>
      <c r="Z500" s="90">
        <f t="shared" si="135"/>
        <v>0</v>
      </c>
      <c r="AA500" s="90">
        <f t="shared" si="136"/>
        <v>1</v>
      </c>
      <c r="AB500" s="90">
        <f t="shared" si="137"/>
        <v>0</v>
      </c>
      <c r="AC500" s="90">
        <f t="shared" si="138"/>
        <v>0</v>
      </c>
      <c r="AD500" s="90">
        <f t="shared" si="139"/>
        <v>0</v>
      </c>
      <c r="AE500" s="90">
        <f t="shared" si="140"/>
        <v>0</v>
      </c>
      <c r="AH500" s="56">
        <f t="shared" si="141"/>
        <v>2</v>
      </c>
      <c r="AI500" s="56">
        <f t="shared" si="142"/>
        <v>2</v>
      </c>
      <c r="AJ500" s="56" t="str">
        <f t="shared" si="143"/>
        <v>Correct</v>
      </c>
      <c r="AK500" t="s">
        <v>94</v>
      </c>
      <c r="AL500">
        <v>73</v>
      </c>
      <c r="AM500" t="s">
        <v>95</v>
      </c>
      <c r="AN500" t="s">
        <v>156</v>
      </c>
      <c r="AO500" t="s">
        <v>107</v>
      </c>
      <c r="AP500" t="s">
        <v>98</v>
      </c>
      <c r="AQ500" s="1" t="s">
        <v>80</v>
      </c>
      <c r="AR500" t="s">
        <v>99</v>
      </c>
      <c r="AS500" t="s">
        <v>120</v>
      </c>
      <c r="AT500" t="s">
        <v>101</v>
      </c>
      <c r="AU500" t="s">
        <v>102</v>
      </c>
      <c r="AV500" s="1" t="s">
        <v>91</v>
      </c>
      <c r="AW500" t="s">
        <v>98</v>
      </c>
    </row>
    <row r="501" spans="1:49" x14ac:dyDescent="0.25">
      <c r="A501" s="1">
        <v>500</v>
      </c>
      <c r="C501" t="s">
        <v>20</v>
      </c>
      <c r="E501" t="s">
        <v>22</v>
      </c>
      <c r="M501" t="s">
        <v>29</v>
      </c>
      <c r="P501" s="56">
        <f t="shared" si="126"/>
        <v>3</v>
      </c>
      <c r="Q501" s="5">
        <f t="shared" si="127"/>
        <v>1</v>
      </c>
      <c r="S501" s="56">
        <f t="shared" si="128"/>
        <v>0</v>
      </c>
      <c r="T501" s="56">
        <f t="shared" si="129"/>
        <v>1</v>
      </c>
      <c r="U501" s="56">
        <f t="shared" si="130"/>
        <v>0</v>
      </c>
      <c r="V501" s="90">
        <f t="shared" si="131"/>
        <v>1</v>
      </c>
      <c r="W501" s="90">
        <f t="shared" si="132"/>
        <v>0</v>
      </c>
      <c r="X501" s="90">
        <f t="shared" si="133"/>
        <v>0</v>
      </c>
      <c r="Y501" s="90">
        <f t="shared" si="134"/>
        <v>0</v>
      </c>
      <c r="Z501" s="90">
        <f t="shared" si="135"/>
        <v>0</v>
      </c>
      <c r="AA501" s="90">
        <f t="shared" si="136"/>
        <v>0</v>
      </c>
      <c r="AB501" s="90">
        <f t="shared" si="137"/>
        <v>0</v>
      </c>
      <c r="AC501" s="90">
        <f t="shared" si="138"/>
        <v>0</v>
      </c>
      <c r="AD501" s="90">
        <f t="shared" si="139"/>
        <v>1</v>
      </c>
      <c r="AE501" s="90">
        <f t="shared" si="140"/>
        <v>0</v>
      </c>
      <c r="AH501" s="56">
        <f t="shared" si="141"/>
        <v>3</v>
      </c>
      <c r="AI501" s="56">
        <f t="shared" si="142"/>
        <v>3</v>
      </c>
      <c r="AJ501" s="56" t="str">
        <f t="shared" si="143"/>
        <v>Correct</v>
      </c>
      <c r="AK501" t="s">
        <v>94</v>
      </c>
      <c r="AL501">
        <v>77</v>
      </c>
      <c r="AM501" t="s">
        <v>95</v>
      </c>
      <c r="AN501" t="s">
        <v>186</v>
      </c>
      <c r="AO501" t="s">
        <v>107</v>
      </c>
      <c r="AP501" t="s">
        <v>98</v>
      </c>
      <c r="AQ501" s="1" t="s">
        <v>80</v>
      </c>
      <c r="AS501" t="s">
        <v>110</v>
      </c>
      <c r="AT501" t="s">
        <v>104</v>
      </c>
      <c r="AU501" t="s">
        <v>102</v>
      </c>
      <c r="AV501" s="1" t="s">
        <v>91</v>
      </c>
      <c r="AW501" t="s">
        <v>102</v>
      </c>
    </row>
    <row r="502" spans="1:49" x14ac:dyDescent="0.25">
      <c r="A502" s="1">
        <v>501</v>
      </c>
      <c r="N502" t="s">
        <v>30</v>
      </c>
      <c r="P502" s="56">
        <f t="shared" si="126"/>
        <v>1</v>
      </c>
      <c r="Q502" s="5">
        <f t="shared" si="127"/>
        <v>3</v>
      </c>
      <c r="S502" s="56">
        <f t="shared" si="128"/>
        <v>0</v>
      </c>
      <c r="T502" s="56">
        <f t="shared" si="129"/>
        <v>0</v>
      </c>
      <c r="U502" s="56">
        <f t="shared" si="130"/>
        <v>0</v>
      </c>
      <c r="V502" s="90">
        <f t="shared" si="131"/>
        <v>0</v>
      </c>
      <c r="W502" s="90">
        <f t="shared" si="132"/>
        <v>0</v>
      </c>
      <c r="X502" s="90">
        <f t="shared" si="133"/>
        <v>0</v>
      </c>
      <c r="Y502" s="90">
        <f t="shared" si="134"/>
        <v>0</v>
      </c>
      <c r="Z502" s="90">
        <f t="shared" si="135"/>
        <v>0</v>
      </c>
      <c r="AA502" s="90">
        <f t="shared" si="136"/>
        <v>0</v>
      </c>
      <c r="AB502" s="90">
        <f t="shared" si="137"/>
        <v>0</v>
      </c>
      <c r="AC502" s="90">
        <f t="shared" si="138"/>
        <v>0</v>
      </c>
      <c r="AD502" s="90">
        <f t="shared" si="139"/>
        <v>0</v>
      </c>
      <c r="AE502" s="90">
        <f t="shared" si="140"/>
        <v>1</v>
      </c>
      <c r="AH502" s="56">
        <f t="shared" si="141"/>
        <v>1</v>
      </c>
      <c r="AI502" s="56">
        <f t="shared" si="142"/>
        <v>1</v>
      </c>
      <c r="AJ502" s="56" t="str">
        <f t="shared" si="143"/>
        <v>Correct</v>
      </c>
      <c r="AK502" t="s">
        <v>105</v>
      </c>
      <c r="AL502">
        <v>72</v>
      </c>
      <c r="AM502" t="s">
        <v>95</v>
      </c>
      <c r="AN502" t="s">
        <v>238</v>
      </c>
      <c r="AO502" t="s">
        <v>128</v>
      </c>
      <c r="AP502" t="s">
        <v>98</v>
      </c>
      <c r="AQ502" s="1" t="s">
        <v>80</v>
      </c>
      <c r="AR502" t="s">
        <v>108</v>
      </c>
      <c r="AS502" t="s">
        <v>110</v>
      </c>
      <c r="AT502" t="s">
        <v>104</v>
      </c>
      <c r="AU502" t="s">
        <v>102</v>
      </c>
      <c r="AV502" s="1" t="s">
        <v>91</v>
      </c>
      <c r="AW502" t="s">
        <v>102</v>
      </c>
    </row>
    <row r="503" spans="1:49" x14ac:dyDescent="0.25">
      <c r="A503" s="1">
        <v>502</v>
      </c>
      <c r="C503" t="s">
        <v>20</v>
      </c>
      <c r="K503" t="s">
        <v>27</v>
      </c>
      <c r="M503" t="s">
        <v>29</v>
      </c>
      <c r="P503" s="56">
        <f t="shared" si="126"/>
        <v>3</v>
      </c>
      <c r="Q503" s="5">
        <f t="shared" si="127"/>
        <v>1</v>
      </c>
      <c r="S503" s="56">
        <f t="shared" si="128"/>
        <v>0</v>
      </c>
      <c r="T503" s="56">
        <f t="shared" si="129"/>
        <v>1</v>
      </c>
      <c r="U503" s="56">
        <f t="shared" si="130"/>
        <v>0</v>
      </c>
      <c r="V503" s="90">
        <f t="shared" si="131"/>
        <v>0</v>
      </c>
      <c r="W503" s="90">
        <f t="shared" si="132"/>
        <v>0</v>
      </c>
      <c r="X503" s="90">
        <f t="shared" si="133"/>
        <v>0</v>
      </c>
      <c r="Y503" s="90">
        <f t="shared" si="134"/>
        <v>0</v>
      </c>
      <c r="Z503" s="90">
        <f t="shared" si="135"/>
        <v>0</v>
      </c>
      <c r="AA503" s="90">
        <f t="shared" si="136"/>
        <v>0</v>
      </c>
      <c r="AB503" s="90">
        <f t="shared" si="137"/>
        <v>1</v>
      </c>
      <c r="AC503" s="90">
        <f t="shared" si="138"/>
        <v>0</v>
      </c>
      <c r="AD503" s="90">
        <f t="shared" si="139"/>
        <v>1</v>
      </c>
      <c r="AE503" s="90">
        <f t="shared" si="140"/>
        <v>0</v>
      </c>
      <c r="AH503" s="56">
        <f t="shared" si="141"/>
        <v>3</v>
      </c>
      <c r="AI503" s="56">
        <f t="shared" si="142"/>
        <v>3</v>
      </c>
      <c r="AJ503" s="56" t="str">
        <f t="shared" si="143"/>
        <v>Correct</v>
      </c>
      <c r="AK503" t="s">
        <v>105</v>
      </c>
      <c r="AL503">
        <v>56</v>
      </c>
      <c r="AM503" t="s">
        <v>95</v>
      </c>
      <c r="AN503" t="s">
        <v>186</v>
      </c>
      <c r="AO503" t="s">
        <v>97</v>
      </c>
      <c r="AP503" t="s">
        <v>102</v>
      </c>
      <c r="AQ503" s="1" t="s">
        <v>355</v>
      </c>
      <c r="AR503" t="s">
        <v>109</v>
      </c>
      <c r="AS503" t="s">
        <v>110</v>
      </c>
      <c r="AT503" t="s">
        <v>104</v>
      </c>
      <c r="AV503" s="1" t="s">
        <v>372</v>
      </c>
      <c r="AW503" t="s">
        <v>98</v>
      </c>
    </row>
    <row r="504" spans="1:49" x14ac:dyDescent="0.25">
      <c r="A504" s="1">
        <v>503</v>
      </c>
      <c r="P504" s="56">
        <f t="shared" si="126"/>
        <v>0</v>
      </c>
      <c r="Q504" s="5" t="e">
        <f t="shared" si="127"/>
        <v>#DIV/0!</v>
      </c>
      <c r="S504" s="56">
        <f t="shared" si="128"/>
        <v>0</v>
      </c>
      <c r="T504" s="56">
        <f t="shared" si="129"/>
        <v>0</v>
      </c>
      <c r="U504" s="56">
        <f t="shared" si="130"/>
        <v>0</v>
      </c>
      <c r="V504" s="90">
        <f t="shared" si="131"/>
        <v>0</v>
      </c>
      <c r="W504" s="90">
        <f t="shared" si="132"/>
        <v>0</v>
      </c>
      <c r="X504" s="90">
        <f t="shared" si="133"/>
        <v>0</v>
      </c>
      <c r="Y504" s="90">
        <f t="shared" si="134"/>
        <v>0</v>
      </c>
      <c r="Z504" s="90">
        <f t="shared" si="135"/>
        <v>0</v>
      </c>
      <c r="AA504" s="90">
        <f t="shared" si="136"/>
        <v>0</v>
      </c>
      <c r="AB504" s="90">
        <f t="shared" si="137"/>
        <v>0</v>
      </c>
      <c r="AC504" s="90">
        <f t="shared" si="138"/>
        <v>0</v>
      </c>
      <c r="AD504" s="90">
        <f t="shared" si="139"/>
        <v>0</v>
      </c>
      <c r="AE504" s="90">
        <f t="shared" si="140"/>
        <v>0</v>
      </c>
      <c r="AH504" s="56">
        <f t="shared" si="141"/>
        <v>0</v>
      </c>
      <c r="AI504" s="56">
        <f t="shared" si="142"/>
        <v>0</v>
      </c>
      <c r="AJ504" s="56" t="str">
        <f t="shared" si="143"/>
        <v>Correct</v>
      </c>
      <c r="AK504" t="s">
        <v>105</v>
      </c>
      <c r="AL504">
        <v>69</v>
      </c>
      <c r="AM504" t="s">
        <v>95</v>
      </c>
      <c r="AN504" t="s">
        <v>156</v>
      </c>
      <c r="AO504" t="s">
        <v>107</v>
      </c>
      <c r="AP504" t="s">
        <v>98</v>
      </c>
      <c r="AQ504" s="1" t="s">
        <v>80</v>
      </c>
      <c r="AR504" t="s">
        <v>114</v>
      </c>
      <c r="AS504" t="s">
        <v>120</v>
      </c>
      <c r="AT504" t="s">
        <v>104</v>
      </c>
      <c r="AU504" t="s">
        <v>102</v>
      </c>
      <c r="AV504" s="1" t="s">
        <v>91</v>
      </c>
      <c r="AW504" t="s">
        <v>102</v>
      </c>
    </row>
    <row r="505" spans="1:49" x14ac:dyDescent="0.25">
      <c r="A505" s="1">
        <v>504</v>
      </c>
      <c r="I505" t="s">
        <v>267</v>
      </c>
      <c r="P505" s="56">
        <f t="shared" si="126"/>
        <v>1</v>
      </c>
      <c r="Q505" s="5">
        <f t="shared" si="127"/>
        <v>3</v>
      </c>
      <c r="S505" s="56">
        <f t="shared" si="128"/>
        <v>0</v>
      </c>
      <c r="T505" s="56">
        <f t="shared" si="129"/>
        <v>0</v>
      </c>
      <c r="U505" s="56">
        <f t="shared" si="130"/>
        <v>0</v>
      </c>
      <c r="V505" s="90">
        <f t="shared" si="131"/>
        <v>0</v>
      </c>
      <c r="W505" s="90">
        <f t="shared" si="132"/>
        <v>0</v>
      </c>
      <c r="X505" s="90">
        <f t="shared" si="133"/>
        <v>0</v>
      </c>
      <c r="Y505" s="90">
        <f t="shared" si="134"/>
        <v>0</v>
      </c>
      <c r="Z505" s="90">
        <f t="shared" si="135"/>
        <v>1</v>
      </c>
      <c r="AA505" s="90">
        <f t="shared" si="136"/>
        <v>0</v>
      </c>
      <c r="AB505" s="90">
        <f t="shared" si="137"/>
        <v>0</v>
      </c>
      <c r="AC505" s="90">
        <f t="shared" si="138"/>
        <v>0</v>
      </c>
      <c r="AD505" s="90">
        <f t="shared" si="139"/>
        <v>0</v>
      </c>
      <c r="AE505" s="90">
        <f t="shared" si="140"/>
        <v>0</v>
      </c>
      <c r="AH505" s="56">
        <f t="shared" si="141"/>
        <v>1</v>
      </c>
      <c r="AI505" s="56">
        <f t="shared" si="142"/>
        <v>1</v>
      </c>
      <c r="AJ505" s="56" t="str">
        <f t="shared" si="143"/>
        <v>Correct</v>
      </c>
      <c r="AK505" t="s">
        <v>94</v>
      </c>
      <c r="AL505">
        <v>35</v>
      </c>
      <c r="AM505" t="s">
        <v>95</v>
      </c>
      <c r="AN505" t="s">
        <v>235</v>
      </c>
      <c r="AO505" t="s">
        <v>107</v>
      </c>
      <c r="AP505" t="s">
        <v>98</v>
      </c>
      <c r="AQ505" s="1" t="s">
        <v>80</v>
      </c>
      <c r="AR505" t="s">
        <v>108</v>
      </c>
      <c r="AS505" t="s">
        <v>110</v>
      </c>
      <c r="AT505" t="s">
        <v>101</v>
      </c>
      <c r="AU505" t="s">
        <v>102</v>
      </c>
      <c r="AV505" s="1" t="s">
        <v>92</v>
      </c>
      <c r="AW505" t="s">
        <v>102</v>
      </c>
    </row>
    <row r="506" spans="1:49" x14ac:dyDescent="0.25">
      <c r="A506" s="1">
        <v>505</v>
      </c>
      <c r="D506" t="s">
        <v>21</v>
      </c>
      <c r="J506" t="s">
        <v>26</v>
      </c>
      <c r="N506" t="s">
        <v>30</v>
      </c>
      <c r="P506" s="56">
        <f t="shared" si="126"/>
        <v>3</v>
      </c>
      <c r="Q506" s="5">
        <f t="shared" si="127"/>
        <v>1</v>
      </c>
      <c r="S506" s="56">
        <f t="shared" si="128"/>
        <v>0</v>
      </c>
      <c r="T506" s="56">
        <f t="shared" si="129"/>
        <v>0</v>
      </c>
      <c r="U506" s="56">
        <f t="shared" si="130"/>
        <v>1</v>
      </c>
      <c r="V506" s="90">
        <f t="shared" si="131"/>
        <v>0</v>
      </c>
      <c r="W506" s="90">
        <f t="shared" si="132"/>
        <v>0</v>
      </c>
      <c r="X506" s="90">
        <f t="shared" si="133"/>
        <v>0</v>
      </c>
      <c r="Y506" s="90">
        <f t="shared" si="134"/>
        <v>0</v>
      </c>
      <c r="Z506" s="90">
        <f t="shared" si="135"/>
        <v>0</v>
      </c>
      <c r="AA506" s="90">
        <f t="shared" si="136"/>
        <v>1</v>
      </c>
      <c r="AB506" s="90">
        <f t="shared" si="137"/>
        <v>0</v>
      </c>
      <c r="AC506" s="90">
        <f t="shared" si="138"/>
        <v>0</v>
      </c>
      <c r="AD506" s="90">
        <f t="shared" si="139"/>
        <v>0</v>
      </c>
      <c r="AE506" s="90">
        <f t="shared" si="140"/>
        <v>1</v>
      </c>
      <c r="AH506" s="56">
        <f t="shared" si="141"/>
        <v>3</v>
      </c>
      <c r="AI506" s="56">
        <f t="shared" si="142"/>
        <v>3</v>
      </c>
      <c r="AJ506" s="56" t="str">
        <f t="shared" si="143"/>
        <v>Correct</v>
      </c>
      <c r="AK506" t="s">
        <v>105</v>
      </c>
      <c r="AL506">
        <v>73</v>
      </c>
      <c r="AM506" t="s">
        <v>121</v>
      </c>
      <c r="AN506" t="s">
        <v>242</v>
      </c>
      <c r="AO506" t="s">
        <v>107</v>
      </c>
      <c r="AP506" t="s">
        <v>98</v>
      </c>
      <c r="AQ506" s="1" t="s">
        <v>80</v>
      </c>
      <c r="AR506" t="s">
        <v>108</v>
      </c>
      <c r="AS506" t="s">
        <v>110</v>
      </c>
      <c r="AT506" t="s">
        <v>104</v>
      </c>
      <c r="AU506" t="s">
        <v>102</v>
      </c>
      <c r="AV506" s="1" t="s">
        <v>91</v>
      </c>
      <c r="AW506" t="s">
        <v>102</v>
      </c>
    </row>
    <row r="507" spans="1:49" x14ac:dyDescent="0.25">
      <c r="A507" s="1">
        <v>506</v>
      </c>
      <c r="D507" t="s">
        <v>21</v>
      </c>
      <c r="P507" s="56">
        <f t="shared" si="126"/>
        <v>1</v>
      </c>
      <c r="Q507" s="5">
        <f t="shared" si="127"/>
        <v>3</v>
      </c>
      <c r="S507" s="56">
        <f t="shared" si="128"/>
        <v>0</v>
      </c>
      <c r="T507" s="56">
        <f t="shared" si="129"/>
        <v>0</v>
      </c>
      <c r="U507" s="56">
        <f t="shared" si="130"/>
        <v>1</v>
      </c>
      <c r="V507" s="90">
        <f t="shared" si="131"/>
        <v>0</v>
      </c>
      <c r="W507" s="90">
        <f t="shared" si="132"/>
        <v>0</v>
      </c>
      <c r="X507" s="90">
        <f t="shared" si="133"/>
        <v>0</v>
      </c>
      <c r="Y507" s="90">
        <f t="shared" si="134"/>
        <v>0</v>
      </c>
      <c r="Z507" s="90">
        <f t="shared" si="135"/>
        <v>0</v>
      </c>
      <c r="AA507" s="90">
        <f t="shared" si="136"/>
        <v>0</v>
      </c>
      <c r="AB507" s="90">
        <f t="shared" si="137"/>
        <v>0</v>
      </c>
      <c r="AC507" s="90">
        <f t="shared" si="138"/>
        <v>0</v>
      </c>
      <c r="AD507" s="90">
        <f t="shared" si="139"/>
        <v>0</v>
      </c>
      <c r="AE507" s="90">
        <f t="shared" si="140"/>
        <v>0</v>
      </c>
      <c r="AH507" s="56">
        <f t="shared" si="141"/>
        <v>1</v>
      </c>
      <c r="AI507" s="56">
        <f t="shared" si="142"/>
        <v>1</v>
      </c>
      <c r="AJ507" s="56" t="str">
        <f t="shared" si="143"/>
        <v>Correct</v>
      </c>
      <c r="AK507" t="s">
        <v>94</v>
      </c>
      <c r="AL507">
        <v>80</v>
      </c>
      <c r="AM507" t="s">
        <v>121</v>
      </c>
      <c r="AN507" t="s">
        <v>242</v>
      </c>
      <c r="AO507" t="s">
        <v>107</v>
      </c>
      <c r="AP507" t="s">
        <v>98</v>
      </c>
      <c r="AQ507" s="1" t="s">
        <v>80</v>
      </c>
      <c r="AR507" t="s">
        <v>112</v>
      </c>
      <c r="AS507" t="s">
        <v>100</v>
      </c>
      <c r="AT507" t="s">
        <v>104</v>
      </c>
      <c r="AU507" t="s">
        <v>102</v>
      </c>
      <c r="AV507" s="1" t="s">
        <v>91</v>
      </c>
      <c r="AW507" t="s">
        <v>98</v>
      </c>
    </row>
    <row r="508" spans="1:49" x14ac:dyDescent="0.25">
      <c r="A508" s="1">
        <v>507</v>
      </c>
      <c r="B508" t="s">
        <v>19</v>
      </c>
      <c r="C508" t="s">
        <v>20</v>
      </c>
      <c r="N508" t="s">
        <v>30</v>
      </c>
      <c r="P508" s="56">
        <f t="shared" si="126"/>
        <v>3</v>
      </c>
      <c r="Q508" s="5">
        <f t="shared" si="127"/>
        <v>1</v>
      </c>
      <c r="S508" s="56">
        <f t="shared" si="128"/>
        <v>1</v>
      </c>
      <c r="T508" s="56">
        <f t="shared" si="129"/>
        <v>1</v>
      </c>
      <c r="U508" s="56">
        <f t="shared" si="130"/>
        <v>0</v>
      </c>
      <c r="V508" s="90">
        <f t="shared" si="131"/>
        <v>0</v>
      </c>
      <c r="W508" s="90">
        <f t="shared" si="132"/>
        <v>0</v>
      </c>
      <c r="X508" s="90">
        <f t="shared" si="133"/>
        <v>0</v>
      </c>
      <c r="Y508" s="90">
        <f t="shared" si="134"/>
        <v>0</v>
      </c>
      <c r="Z508" s="90">
        <f t="shared" si="135"/>
        <v>0</v>
      </c>
      <c r="AA508" s="90">
        <f t="shared" si="136"/>
        <v>0</v>
      </c>
      <c r="AB508" s="90">
        <f t="shared" si="137"/>
        <v>0</v>
      </c>
      <c r="AC508" s="90">
        <f t="shared" si="138"/>
        <v>0</v>
      </c>
      <c r="AD508" s="90">
        <f t="shared" si="139"/>
        <v>0</v>
      </c>
      <c r="AE508" s="90">
        <f t="shared" si="140"/>
        <v>1</v>
      </c>
      <c r="AH508" s="56">
        <f t="shared" si="141"/>
        <v>3</v>
      </c>
      <c r="AI508" s="56">
        <f t="shared" si="142"/>
        <v>3</v>
      </c>
      <c r="AJ508" s="56" t="str">
        <f t="shared" si="143"/>
        <v>Correct</v>
      </c>
      <c r="AK508" t="s">
        <v>94</v>
      </c>
      <c r="AL508">
        <v>62</v>
      </c>
      <c r="AM508" t="s">
        <v>121</v>
      </c>
      <c r="AN508" t="s">
        <v>161</v>
      </c>
      <c r="AO508" t="s">
        <v>107</v>
      </c>
      <c r="AP508" t="s">
        <v>98</v>
      </c>
      <c r="AQ508" s="1" t="s">
        <v>80</v>
      </c>
      <c r="AR508" t="s">
        <v>114</v>
      </c>
      <c r="AS508" t="s">
        <v>120</v>
      </c>
      <c r="AT508" t="s">
        <v>101</v>
      </c>
      <c r="AU508" t="s">
        <v>102</v>
      </c>
      <c r="AV508" s="1" t="s">
        <v>92</v>
      </c>
      <c r="AW508" t="s">
        <v>102</v>
      </c>
    </row>
    <row r="509" spans="1:49" x14ac:dyDescent="0.25">
      <c r="A509" s="1">
        <v>508</v>
      </c>
      <c r="B509" t="s">
        <v>19</v>
      </c>
      <c r="C509" t="s">
        <v>20</v>
      </c>
      <c r="D509" t="s">
        <v>21</v>
      </c>
      <c r="P509" s="56">
        <f t="shared" si="126"/>
        <v>3</v>
      </c>
      <c r="Q509" s="5">
        <f t="shared" si="127"/>
        <v>1</v>
      </c>
      <c r="S509" s="56">
        <f t="shared" si="128"/>
        <v>1</v>
      </c>
      <c r="T509" s="56">
        <f t="shared" si="129"/>
        <v>1</v>
      </c>
      <c r="U509" s="56">
        <f t="shared" si="130"/>
        <v>1</v>
      </c>
      <c r="V509" s="90">
        <f t="shared" si="131"/>
        <v>0</v>
      </c>
      <c r="W509" s="90">
        <f t="shared" si="132"/>
        <v>0</v>
      </c>
      <c r="X509" s="90">
        <f t="shared" si="133"/>
        <v>0</v>
      </c>
      <c r="Y509" s="90">
        <f t="shared" si="134"/>
        <v>0</v>
      </c>
      <c r="Z509" s="90">
        <f t="shared" si="135"/>
        <v>0</v>
      </c>
      <c r="AA509" s="90">
        <f t="shared" si="136"/>
        <v>0</v>
      </c>
      <c r="AB509" s="90">
        <f t="shared" si="137"/>
        <v>0</v>
      </c>
      <c r="AC509" s="90">
        <f t="shared" si="138"/>
        <v>0</v>
      </c>
      <c r="AD509" s="90">
        <f t="shared" si="139"/>
        <v>0</v>
      </c>
      <c r="AE509" s="90">
        <f t="shared" si="140"/>
        <v>0</v>
      </c>
      <c r="AH509" s="56">
        <f t="shared" si="141"/>
        <v>3</v>
      </c>
      <c r="AI509" s="56">
        <f t="shared" si="142"/>
        <v>3</v>
      </c>
      <c r="AJ509" s="56" t="str">
        <f t="shared" si="143"/>
        <v>Correct</v>
      </c>
      <c r="AK509" t="s">
        <v>105</v>
      </c>
      <c r="AL509">
        <v>53</v>
      </c>
      <c r="AM509" t="s">
        <v>95</v>
      </c>
      <c r="AN509" t="s">
        <v>186</v>
      </c>
      <c r="AO509" t="s">
        <v>107</v>
      </c>
      <c r="AP509" t="s">
        <v>98</v>
      </c>
      <c r="AQ509" s="1" t="s">
        <v>80</v>
      </c>
      <c r="AR509" t="s">
        <v>99</v>
      </c>
      <c r="AS509" t="s">
        <v>100</v>
      </c>
      <c r="AT509" t="s">
        <v>135</v>
      </c>
      <c r="AU509" t="s">
        <v>102</v>
      </c>
      <c r="AV509" s="1" t="s">
        <v>92</v>
      </c>
      <c r="AW509" t="s">
        <v>102</v>
      </c>
    </row>
    <row r="510" spans="1:49" x14ac:dyDescent="0.25">
      <c r="A510" s="1">
        <v>509</v>
      </c>
      <c r="J510" t="s">
        <v>26</v>
      </c>
      <c r="N510" t="s">
        <v>30</v>
      </c>
      <c r="P510" s="56">
        <f t="shared" si="126"/>
        <v>2</v>
      </c>
      <c r="Q510" s="5">
        <f t="shared" si="127"/>
        <v>1.5</v>
      </c>
      <c r="S510" s="56">
        <f t="shared" si="128"/>
        <v>0</v>
      </c>
      <c r="T510" s="56">
        <f t="shared" si="129"/>
        <v>0</v>
      </c>
      <c r="U510" s="56">
        <f t="shared" si="130"/>
        <v>0</v>
      </c>
      <c r="V510" s="90">
        <f t="shared" si="131"/>
        <v>0</v>
      </c>
      <c r="W510" s="90">
        <f t="shared" si="132"/>
        <v>0</v>
      </c>
      <c r="X510" s="90">
        <f t="shared" si="133"/>
        <v>0</v>
      </c>
      <c r="Y510" s="90">
        <f t="shared" si="134"/>
        <v>0</v>
      </c>
      <c r="Z510" s="90">
        <f t="shared" si="135"/>
        <v>0</v>
      </c>
      <c r="AA510" s="90">
        <f t="shared" si="136"/>
        <v>1</v>
      </c>
      <c r="AB510" s="90">
        <f t="shared" si="137"/>
        <v>0</v>
      </c>
      <c r="AC510" s="90">
        <f t="shared" si="138"/>
        <v>0</v>
      </c>
      <c r="AD510" s="90">
        <f t="shared" si="139"/>
        <v>0</v>
      </c>
      <c r="AE510" s="90">
        <f t="shared" si="140"/>
        <v>1</v>
      </c>
      <c r="AH510" s="56">
        <f t="shared" si="141"/>
        <v>2</v>
      </c>
      <c r="AI510" s="56">
        <f t="shared" si="142"/>
        <v>2</v>
      </c>
      <c r="AJ510" s="56" t="str">
        <f t="shared" si="143"/>
        <v>Correct</v>
      </c>
      <c r="AK510" t="s">
        <v>105</v>
      </c>
      <c r="AL510">
        <v>58</v>
      </c>
      <c r="AM510" t="s">
        <v>121</v>
      </c>
      <c r="AN510" t="s">
        <v>242</v>
      </c>
      <c r="AO510" t="s">
        <v>107</v>
      </c>
      <c r="AP510" t="s">
        <v>98</v>
      </c>
      <c r="AQ510" s="1" t="s">
        <v>80</v>
      </c>
      <c r="AR510" t="s">
        <v>108</v>
      </c>
      <c r="AS510" t="s">
        <v>120</v>
      </c>
      <c r="AT510" t="s">
        <v>104</v>
      </c>
      <c r="AU510" t="s">
        <v>98</v>
      </c>
      <c r="AV510" s="1" t="s">
        <v>93</v>
      </c>
      <c r="AW510" t="s">
        <v>98</v>
      </c>
    </row>
    <row r="511" spans="1:49" x14ac:dyDescent="0.25">
      <c r="A511" s="1">
        <v>510</v>
      </c>
      <c r="D511" t="s">
        <v>21</v>
      </c>
      <c r="E511" t="s">
        <v>22</v>
      </c>
      <c r="J511" t="s">
        <v>26</v>
      </c>
      <c r="N511" t="s">
        <v>30</v>
      </c>
      <c r="P511" s="56">
        <f t="shared" si="126"/>
        <v>4</v>
      </c>
      <c r="Q511" s="5">
        <f t="shared" si="127"/>
        <v>0.75</v>
      </c>
      <c r="S511" s="56">
        <f t="shared" si="128"/>
        <v>0</v>
      </c>
      <c r="T511" s="56">
        <f t="shared" si="129"/>
        <v>0</v>
      </c>
      <c r="U511" s="56">
        <f t="shared" si="130"/>
        <v>0.75</v>
      </c>
      <c r="V511" s="90">
        <f t="shared" si="131"/>
        <v>0.75</v>
      </c>
      <c r="W511" s="90">
        <f t="shared" si="132"/>
        <v>0</v>
      </c>
      <c r="X511" s="90">
        <f t="shared" si="133"/>
        <v>0</v>
      </c>
      <c r="Y511" s="90">
        <f t="shared" si="134"/>
        <v>0</v>
      </c>
      <c r="Z511" s="90">
        <f t="shared" si="135"/>
        <v>0</v>
      </c>
      <c r="AA511" s="90">
        <f t="shared" si="136"/>
        <v>0.75</v>
      </c>
      <c r="AB511" s="90">
        <f t="shared" si="137"/>
        <v>0</v>
      </c>
      <c r="AC511" s="90">
        <f t="shared" si="138"/>
        <v>0</v>
      </c>
      <c r="AD511" s="90">
        <f t="shared" si="139"/>
        <v>0</v>
      </c>
      <c r="AE511" s="90">
        <f t="shared" si="140"/>
        <v>0.75</v>
      </c>
      <c r="AH511" s="56">
        <f t="shared" si="141"/>
        <v>3</v>
      </c>
      <c r="AI511" s="56">
        <f t="shared" si="142"/>
        <v>4</v>
      </c>
      <c r="AJ511" s="56" t="str">
        <f t="shared" si="143"/>
        <v>Correct</v>
      </c>
      <c r="AK511" t="s">
        <v>94</v>
      </c>
      <c r="AL511">
        <v>61</v>
      </c>
      <c r="AM511" t="s">
        <v>95</v>
      </c>
      <c r="AN511" t="s">
        <v>223</v>
      </c>
      <c r="AO511" t="s">
        <v>128</v>
      </c>
      <c r="AP511" t="s">
        <v>98</v>
      </c>
      <c r="AQ511" s="1" t="s">
        <v>80</v>
      </c>
      <c r="AR511" t="s">
        <v>112</v>
      </c>
      <c r="AS511" t="s">
        <v>110</v>
      </c>
      <c r="AT511" t="s">
        <v>104</v>
      </c>
      <c r="AU511" t="s">
        <v>102</v>
      </c>
      <c r="AV511" s="1" t="s">
        <v>92</v>
      </c>
      <c r="AW511" t="s">
        <v>102</v>
      </c>
    </row>
    <row r="512" spans="1:49" x14ac:dyDescent="0.25">
      <c r="A512" s="1">
        <v>511</v>
      </c>
      <c r="N512" t="s">
        <v>30</v>
      </c>
      <c r="P512" s="56">
        <f t="shared" si="126"/>
        <v>1</v>
      </c>
      <c r="Q512" s="5">
        <f t="shared" si="127"/>
        <v>3</v>
      </c>
      <c r="S512" s="56">
        <f t="shared" si="128"/>
        <v>0</v>
      </c>
      <c r="T512" s="56">
        <f t="shared" si="129"/>
        <v>0</v>
      </c>
      <c r="U512" s="56">
        <f t="shared" si="130"/>
        <v>0</v>
      </c>
      <c r="V512" s="90">
        <f t="shared" si="131"/>
        <v>0</v>
      </c>
      <c r="W512" s="90">
        <f t="shared" si="132"/>
        <v>0</v>
      </c>
      <c r="X512" s="90">
        <f t="shared" si="133"/>
        <v>0</v>
      </c>
      <c r="Y512" s="90">
        <f t="shared" si="134"/>
        <v>0</v>
      </c>
      <c r="Z512" s="90">
        <f t="shared" si="135"/>
        <v>0</v>
      </c>
      <c r="AA512" s="90">
        <f t="shared" si="136"/>
        <v>0</v>
      </c>
      <c r="AB512" s="90">
        <f t="shared" si="137"/>
        <v>0</v>
      </c>
      <c r="AC512" s="90">
        <f t="shared" si="138"/>
        <v>0</v>
      </c>
      <c r="AD512" s="90">
        <f t="shared" si="139"/>
        <v>0</v>
      </c>
      <c r="AE512" s="90">
        <f t="shared" si="140"/>
        <v>1</v>
      </c>
      <c r="AH512" s="56">
        <f t="shared" si="141"/>
        <v>1</v>
      </c>
      <c r="AI512" s="56">
        <f t="shared" si="142"/>
        <v>1</v>
      </c>
      <c r="AJ512" s="56" t="str">
        <f t="shared" si="143"/>
        <v>Correct</v>
      </c>
      <c r="AK512" t="s">
        <v>105</v>
      </c>
      <c r="AL512">
        <v>66</v>
      </c>
      <c r="AM512" t="s">
        <v>95</v>
      </c>
      <c r="AN512" t="s">
        <v>223</v>
      </c>
      <c r="AO512" t="s">
        <v>128</v>
      </c>
      <c r="AP512" t="s">
        <v>98</v>
      </c>
      <c r="AQ512" s="1" t="s">
        <v>363</v>
      </c>
      <c r="AR512" t="s">
        <v>108</v>
      </c>
      <c r="AS512" t="s">
        <v>110</v>
      </c>
      <c r="AT512" t="s">
        <v>104</v>
      </c>
      <c r="AU512" t="s">
        <v>102</v>
      </c>
      <c r="AV512" s="1" t="s">
        <v>91</v>
      </c>
      <c r="AW512" t="s">
        <v>102</v>
      </c>
    </row>
    <row r="513" spans="1:49" x14ac:dyDescent="0.25">
      <c r="A513" s="1">
        <v>512</v>
      </c>
      <c r="C513" t="s">
        <v>20</v>
      </c>
      <c r="D513" t="s">
        <v>21</v>
      </c>
      <c r="N513" t="s">
        <v>30</v>
      </c>
      <c r="P513" s="56">
        <f t="shared" si="126"/>
        <v>3</v>
      </c>
      <c r="Q513" s="5">
        <f t="shared" si="127"/>
        <v>1</v>
      </c>
      <c r="S513" s="56">
        <f t="shared" si="128"/>
        <v>0</v>
      </c>
      <c r="T513" s="56">
        <f t="shared" si="129"/>
        <v>1</v>
      </c>
      <c r="U513" s="56">
        <f t="shared" si="130"/>
        <v>1</v>
      </c>
      <c r="V513" s="90">
        <f t="shared" si="131"/>
        <v>0</v>
      </c>
      <c r="W513" s="90">
        <f t="shared" si="132"/>
        <v>0</v>
      </c>
      <c r="X513" s="90">
        <f t="shared" si="133"/>
        <v>0</v>
      </c>
      <c r="Y513" s="90">
        <f t="shared" si="134"/>
        <v>0</v>
      </c>
      <c r="Z513" s="90">
        <f t="shared" si="135"/>
        <v>0</v>
      </c>
      <c r="AA513" s="90">
        <f t="shared" si="136"/>
        <v>0</v>
      </c>
      <c r="AB513" s="90">
        <f t="shared" si="137"/>
        <v>0</v>
      </c>
      <c r="AC513" s="90">
        <f t="shared" si="138"/>
        <v>0</v>
      </c>
      <c r="AD513" s="90">
        <f t="shared" si="139"/>
        <v>0</v>
      </c>
      <c r="AE513" s="90">
        <f t="shared" si="140"/>
        <v>1</v>
      </c>
      <c r="AH513" s="56">
        <f t="shared" si="141"/>
        <v>3</v>
      </c>
      <c r="AI513" s="56">
        <f t="shared" si="142"/>
        <v>3</v>
      </c>
      <c r="AJ513" s="56" t="str">
        <f t="shared" si="143"/>
        <v>Correct</v>
      </c>
      <c r="AK513" t="s">
        <v>94</v>
      </c>
      <c r="AL513">
        <v>61</v>
      </c>
      <c r="AM513" t="s">
        <v>95</v>
      </c>
      <c r="AN513" t="s">
        <v>186</v>
      </c>
      <c r="AO513" t="s">
        <v>107</v>
      </c>
      <c r="AP513" t="s">
        <v>98</v>
      </c>
      <c r="AQ513" s="1" t="s">
        <v>80</v>
      </c>
      <c r="AR513" t="s">
        <v>109</v>
      </c>
      <c r="AS513" t="s">
        <v>100</v>
      </c>
      <c r="AT513" t="s">
        <v>125</v>
      </c>
      <c r="AU513" t="s">
        <v>102</v>
      </c>
      <c r="AV513" s="1" t="s">
        <v>90</v>
      </c>
      <c r="AW513" t="s">
        <v>102</v>
      </c>
    </row>
    <row r="514" spans="1:49" x14ac:dyDescent="0.25">
      <c r="A514" s="1">
        <v>513</v>
      </c>
      <c r="B514" t="s">
        <v>19</v>
      </c>
      <c r="P514" s="56">
        <f t="shared" ref="P514:P577" si="144">COUNTA(B514:N514)</f>
        <v>1</v>
      </c>
      <c r="Q514" s="5">
        <f t="shared" ref="Q514:Q577" si="145">3/P514</f>
        <v>3</v>
      </c>
      <c r="S514" s="56">
        <f t="shared" ref="S514:S577" si="146">IF($P514&lt;3,IF($B514=$B$1,1,0),IF($B514=$B$1,$Q514,0))</f>
        <v>1</v>
      </c>
      <c r="T514" s="56">
        <f t="shared" ref="T514:T577" si="147">IF($P514&lt;3,IF($C514=$C$1,1,0),IF($C514=$C$1,$Q514,0))</f>
        <v>0</v>
      </c>
      <c r="U514" s="56">
        <f t="shared" ref="U514:U577" si="148">IF($P514&lt;3,IF($D514=$D$1,1,0),IF($D514=$D$1,$Q514,0))</f>
        <v>0</v>
      </c>
      <c r="V514" s="90">
        <f t="shared" ref="V514:V577" si="149">IF($P514&lt;3,IF($E514=$E$1,1,0),IF($E514=$E$1,$Q514,0))</f>
        <v>0</v>
      </c>
      <c r="W514" s="90">
        <f t="shared" ref="W514:W577" si="150">IF($P514&lt;3,IF($F514=$F$1,1,0),IF($F514=$F$1,$Q514,0))</f>
        <v>0</v>
      </c>
      <c r="X514" s="90">
        <f t="shared" ref="X514:X577" si="151">IF($P514&lt;3,IF($G514=$G$1,1,0),IF($G514=$G$1,$Q514,0))</f>
        <v>0</v>
      </c>
      <c r="Y514" s="90">
        <f t="shared" ref="Y514:Y577" si="152">IF($P514&lt;3,IF($H514=$H$1,1,0),IF($H514=$H$1,$Q514,0))</f>
        <v>0</v>
      </c>
      <c r="Z514" s="90">
        <f t="shared" ref="Z514:Z577" si="153">IF($P514&lt;3,IF($I514=$I$1,1,0),IF($I514=$I$1,$Q514,0))</f>
        <v>0</v>
      </c>
      <c r="AA514" s="90">
        <f t="shared" ref="AA514:AA577" si="154">IF($P514&lt;3,IF($J514=$J$1,1,0),IF($J514=$J$1,$Q514,0))</f>
        <v>0</v>
      </c>
      <c r="AB514" s="90">
        <f t="shared" ref="AB514:AB577" si="155">IF($P514&lt;3,IF($K514=$K$1,1,0),IF($K514=$K$1,$Q514,0))</f>
        <v>0</v>
      </c>
      <c r="AC514" s="90">
        <f t="shared" ref="AC514:AC577" si="156">IF($P514&lt;3,IF($L514=$L$1,1,0),IF($L514=$L$1,$Q514,0))</f>
        <v>0</v>
      </c>
      <c r="AD514" s="90">
        <f t="shared" ref="AD514:AD577" si="157">IF($P514&lt;3,IF($M514=$M$1,1,0),IF($M514=$M$1,$Q514,0))</f>
        <v>0</v>
      </c>
      <c r="AE514" s="90">
        <f t="shared" ref="AE514:AE577" si="158">IF($P514&lt;3,IF($N514=$N$1,1,0),IF($N514=$N$1,$Q514,0))</f>
        <v>0</v>
      </c>
      <c r="AH514" s="56">
        <f t="shared" ref="AH514:AH577" si="159">SUM(S514:AE514)</f>
        <v>1</v>
      </c>
      <c r="AI514" s="56">
        <f t="shared" ref="AI514:AI577" si="160">P514</f>
        <v>1</v>
      </c>
      <c r="AJ514" s="56" t="str">
        <f t="shared" ref="AJ514:AJ577" si="161">IF(AH514=AI514,"Correct",IF(AH514=3,"Correct","Wrong"))</f>
        <v>Correct</v>
      </c>
      <c r="AK514" t="s">
        <v>105</v>
      </c>
      <c r="AM514" t="s">
        <v>95</v>
      </c>
      <c r="AN514" t="s">
        <v>186</v>
      </c>
      <c r="AO514" t="s">
        <v>97</v>
      </c>
      <c r="AQ514" s="1"/>
      <c r="AR514" t="s">
        <v>108</v>
      </c>
      <c r="AS514" t="s">
        <v>110</v>
      </c>
      <c r="AT514" t="s">
        <v>104</v>
      </c>
      <c r="AU514" t="s">
        <v>102</v>
      </c>
      <c r="AV514" s="1" t="s">
        <v>372</v>
      </c>
    </row>
    <row r="515" spans="1:49" x14ac:dyDescent="0.25">
      <c r="A515" s="1">
        <v>514</v>
      </c>
      <c r="D515" t="s">
        <v>21</v>
      </c>
      <c r="J515" t="s">
        <v>26</v>
      </c>
      <c r="N515" t="s">
        <v>30</v>
      </c>
      <c r="P515" s="56">
        <f t="shared" si="144"/>
        <v>3</v>
      </c>
      <c r="Q515" s="5">
        <f t="shared" si="145"/>
        <v>1</v>
      </c>
      <c r="S515" s="56">
        <f t="shared" si="146"/>
        <v>0</v>
      </c>
      <c r="T515" s="56">
        <f t="shared" si="147"/>
        <v>0</v>
      </c>
      <c r="U515" s="56">
        <f t="shared" si="148"/>
        <v>1</v>
      </c>
      <c r="V515" s="90">
        <f t="shared" si="149"/>
        <v>0</v>
      </c>
      <c r="W515" s="90">
        <f t="shared" si="150"/>
        <v>0</v>
      </c>
      <c r="X515" s="90">
        <f t="shared" si="151"/>
        <v>0</v>
      </c>
      <c r="Y515" s="90">
        <f t="shared" si="152"/>
        <v>0</v>
      </c>
      <c r="Z515" s="90">
        <f t="shared" si="153"/>
        <v>0</v>
      </c>
      <c r="AA515" s="90">
        <f t="shared" si="154"/>
        <v>1</v>
      </c>
      <c r="AB515" s="90">
        <f t="shared" si="155"/>
        <v>0</v>
      </c>
      <c r="AC515" s="90">
        <f t="shared" si="156"/>
        <v>0</v>
      </c>
      <c r="AD515" s="90">
        <f t="shared" si="157"/>
        <v>0</v>
      </c>
      <c r="AE515" s="90">
        <f t="shared" si="158"/>
        <v>1</v>
      </c>
      <c r="AH515" s="56">
        <f t="shared" si="159"/>
        <v>3</v>
      </c>
      <c r="AI515" s="56">
        <f t="shared" si="160"/>
        <v>3</v>
      </c>
      <c r="AJ515" s="56" t="str">
        <f t="shared" si="161"/>
        <v>Correct</v>
      </c>
      <c r="AK515" t="s">
        <v>94</v>
      </c>
      <c r="AL515">
        <v>57</v>
      </c>
      <c r="AM515" t="s">
        <v>121</v>
      </c>
      <c r="AN515" t="s">
        <v>172</v>
      </c>
      <c r="AO515" t="s">
        <v>107</v>
      </c>
      <c r="AP515" t="s">
        <v>98</v>
      </c>
      <c r="AQ515" s="1" t="s">
        <v>80</v>
      </c>
      <c r="AR515" t="s">
        <v>126</v>
      </c>
      <c r="AS515" t="s">
        <v>110</v>
      </c>
      <c r="AT515" t="s">
        <v>101</v>
      </c>
      <c r="AU515" t="s">
        <v>102</v>
      </c>
      <c r="AV515" s="1"/>
      <c r="AW515" t="s">
        <v>102</v>
      </c>
    </row>
    <row r="516" spans="1:49" x14ac:dyDescent="0.25">
      <c r="A516" s="1">
        <v>515</v>
      </c>
      <c r="F516" t="s">
        <v>23</v>
      </c>
      <c r="L516" t="s">
        <v>28</v>
      </c>
      <c r="N516" t="s">
        <v>30</v>
      </c>
      <c r="P516" s="56">
        <f t="shared" si="144"/>
        <v>3</v>
      </c>
      <c r="Q516" s="5">
        <f t="shared" si="145"/>
        <v>1</v>
      </c>
      <c r="S516" s="56">
        <f t="shared" si="146"/>
        <v>0</v>
      </c>
      <c r="T516" s="56">
        <f t="shared" si="147"/>
        <v>0</v>
      </c>
      <c r="U516" s="56">
        <f t="shared" si="148"/>
        <v>0</v>
      </c>
      <c r="V516" s="90">
        <f t="shared" si="149"/>
        <v>0</v>
      </c>
      <c r="W516" s="90">
        <f t="shared" si="150"/>
        <v>1</v>
      </c>
      <c r="X516" s="90">
        <f t="shared" si="151"/>
        <v>0</v>
      </c>
      <c r="Y516" s="90">
        <f t="shared" si="152"/>
        <v>0</v>
      </c>
      <c r="Z516" s="90">
        <f t="shared" si="153"/>
        <v>0</v>
      </c>
      <c r="AA516" s="90">
        <f t="shared" si="154"/>
        <v>0</v>
      </c>
      <c r="AB516" s="90">
        <f t="shared" si="155"/>
        <v>0</v>
      </c>
      <c r="AC516" s="90">
        <f t="shared" si="156"/>
        <v>1</v>
      </c>
      <c r="AD516" s="90">
        <f t="shared" si="157"/>
        <v>0</v>
      </c>
      <c r="AE516" s="90">
        <f t="shared" si="158"/>
        <v>1</v>
      </c>
      <c r="AH516" s="56">
        <f t="shared" si="159"/>
        <v>3</v>
      </c>
      <c r="AI516" s="56">
        <f t="shared" si="160"/>
        <v>3</v>
      </c>
      <c r="AJ516" s="56" t="str">
        <f t="shared" si="161"/>
        <v>Correct</v>
      </c>
      <c r="AK516" t="s">
        <v>105</v>
      </c>
      <c r="AL516">
        <v>64</v>
      </c>
      <c r="AM516" t="s">
        <v>95</v>
      </c>
      <c r="AN516" t="s">
        <v>186</v>
      </c>
      <c r="AO516" t="s">
        <v>107</v>
      </c>
      <c r="AQ516" s="1" t="s">
        <v>80</v>
      </c>
      <c r="AR516" t="s">
        <v>109</v>
      </c>
      <c r="AS516" t="s">
        <v>103</v>
      </c>
      <c r="AT516" t="s">
        <v>123</v>
      </c>
      <c r="AU516" t="s">
        <v>102</v>
      </c>
      <c r="AV516" s="1" t="s">
        <v>486</v>
      </c>
      <c r="AW516" t="s">
        <v>98</v>
      </c>
    </row>
    <row r="517" spans="1:49" x14ac:dyDescent="0.25">
      <c r="A517" s="1">
        <v>516</v>
      </c>
      <c r="C517" t="s">
        <v>20</v>
      </c>
      <c r="P517" s="56">
        <f t="shared" si="144"/>
        <v>1</v>
      </c>
      <c r="Q517" s="5">
        <f t="shared" si="145"/>
        <v>3</v>
      </c>
      <c r="S517" s="56">
        <f t="shared" si="146"/>
        <v>0</v>
      </c>
      <c r="T517" s="56">
        <f t="shared" si="147"/>
        <v>1</v>
      </c>
      <c r="U517" s="56">
        <f t="shared" si="148"/>
        <v>0</v>
      </c>
      <c r="V517" s="90">
        <f t="shared" si="149"/>
        <v>0</v>
      </c>
      <c r="W517" s="90">
        <f t="shared" si="150"/>
        <v>0</v>
      </c>
      <c r="X517" s="90">
        <f t="shared" si="151"/>
        <v>0</v>
      </c>
      <c r="Y517" s="90">
        <f t="shared" si="152"/>
        <v>0</v>
      </c>
      <c r="Z517" s="90">
        <f t="shared" si="153"/>
        <v>0</v>
      </c>
      <c r="AA517" s="90">
        <f t="shared" si="154"/>
        <v>0</v>
      </c>
      <c r="AB517" s="90">
        <f t="shared" si="155"/>
        <v>0</v>
      </c>
      <c r="AC517" s="90">
        <f t="shared" si="156"/>
        <v>0</v>
      </c>
      <c r="AD517" s="90">
        <f t="shared" si="157"/>
        <v>0</v>
      </c>
      <c r="AE517" s="90">
        <f t="shared" si="158"/>
        <v>0</v>
      </c>
      <c r="AH517" s="56">
        <f t="shared" si="159"/>
        <v>1</v>
      </c>
      <c r="AI517" s="56">
        <f t="shared" si="160"/>
        <v>1</v>
      </c>
      <c r="AJ517" s="56" t="str">
        <f t="shared" si="161"/>
        <v>Correct</v>
      </c>
      <c r="AK517" t="s">
        <v>105</v>
      </c>
      <c r="AL517">
        <v>66</v>
      </c>
      <c r="AM517" t="s">
        <v>95</v>
      </c>
      <c r="AN517" t="s">
        <v>208</v>
      </c>
      <c r="AO517" t="s">
        <v>107</v>
      </c>
      <c r="AP517" t="s">
        <v>98</v>
      </c>
      <c r="AQ517" s="1" t="s">
        <v>80</v>
      </c>
      <c r="AR517" t="s">
        <v>108</v>
      </c>
      <c r="AS517" t="s">
        <v>110</v>
      </c>
      <c r="AT517" t="s">
        <v>101</v>
      </c>
      <c r="AU517" t="s">
        <v>102</v>
      </c>
      <c r="AV517" s="1" t="s">
        <v>91</v>
      </c>
      <c r="AW517" t="s">
        <v>98</v>
      </c>
    </row>
    <row r="518" spans="1:49" x14ac:dyDescent="0.25">
      <c r="A518" s="1">
        <v>517</v>
      </c>
      <c r="D518" t="s">
        <v>21</v>
      </c>
      <c r="N518" t="s">
        <v>30</v>
      </c>
      <c r="P518" s="56">
        <f t="shared" si="144"/>
        <v>2</v>
      </c>
      <c r="Q518" s="5">
        <f t="shared" si="145"/>
        <v>1.5</v>
      </c>
      <c r="S518" s="56">
        <f t="shared" si="146"/>
        <v>0</v>
      </c>
      <c r="T518" s="56">
        <f t="shared" si="147"/>
        <v>0</v>
      </c>
      <c r="U518" s="56">
        <f t="shared" si="148"/>
        <v>1</v>
      </c>
      <c r="V518" s="90">
        <f t="shared" si="149"/>
        <v>0</v>
      </c>
      <c r="W518" s="90">
        <f t="shared" si="150"/>
        <v>0</v>
      </c>
      <c r="X518" s="90">
        <f t="shared" si="151"/>
        <v>0</v>
      </c>
      <c r="Y518" s="90">
        <f t="shared" si="152"/>
        <v>0</v>
      </c>
      <c r="Z518" s="90">
        <f t="shared" si="153"/>
        <v>0</v>
      </c>
      <c r="AA518" s="90">
        <f t="shared" si="154"/>
        <v>0</v>
      </c>
      <c r="AB518" s="90">
        <f t="shared" si="155"/>
        <v>0</v>
      </c>
      <c r="AC518" s="90">
        <f t="shared" si="156"/>
        <v>0</v>
      </c>
      <c r="AD518" s="90">
        <f t="shared" si="157"/>
        <v>0</v>
      </c>
      <c r="AE518" s="90">
        <f t="shared" si="158"/>
        <v>1</v>
      </c>
      <c r="AH518" s="56">
        <f t="shared" si="159"/>
        <v>2</v>
      </c>
      <c r="AI518" s="56">
        <f t="shared" si="160"/>
        <v>2</v>
      </c>
      <c r="AJ518" s="56" t="str">
        <f t="shared" si="161"/>
        <v>Correct</v>
      </c>
      <c r="AK518" t="s">
        <v>94</v>
      </c>
      <c r="AL518">
        <v>71</v>
      </c>
      <c r="AM518" t="s">
        <v>121</v>
      </c>
      <c r="AN518" t="s">
        <v>172</v>
      </c>
      <c r="AO518" t="s">
        <v>107</v>
      </c>
      <c r="AP518" t="s">
        <v>98</v>
      </c>
      <c r="AQ518" s="1" t="s">
        <v>80</v>
      </c>
      <c r="AR518" t="s">
        <v>114</v>
      </c>
      <c r="AS518" t="s">
        <v>100</v>
      </c>
      <c r="AT518" t="s">
        <v>101</v>
      </c>
      <c r="AU518" t="s">
        <v>102</v>
      </c>
      <c r="AV518" s="1" t="s">
        <v>92</v>
      </c>
      <c r="AW518" t="s">
        <v>102</v>
      </c>
    </row>
    <row r="519" spans="1:49" x14ac:dyDescent="0.25">
      <c r="A519" s="1">
        <v>518</v>
      </c>
      <c r="B519" t="s">
        <v>19</v>
      </c>
      <c r="P519" s="56">
        <f t="shared" si="144"/>
        <v>1</v>
      </c>
      <c r="Q519" s="5">
        <f t="shared" si="145"/>
        <v>3</v>
      </c>
      <c r="S519" s="56">
        <f t="shared" si="146"/>
        <v>1</v>
      </c>
      <c r="T519" s="56">
        <f t="shared" si="147"/>
        <v>0</v>
      </c>
      <c r="U519" s="56">
        <f t="shared" si="148"/>
        <v>0</v>
      </c>
      <c r="V519" s="90">
        <f t="shared" si="149"/>
        <v>0</v>
      </c>
      <c r="W519" s="90">
        <f t="shared" si="150"/>
        <v>0</v>
      </c>
      <c r="X519" s="90">
        <f t="shared" si="151"/>
        <v>0</v>
      </c>
      <c r="Y519" s="90">
        <f t="shared" si="152"/>
        <v>0</v>
      </c>
      <c r="Z519" s="90">
        <f t="shared" si="153"/>
        <v>0</v>
      </c>
      <c r="AA519" s="90">
        <f t="shared" si="154"/>
        <v>0</v>
      </c>
      <c r="AB519" s="90">
        <f t="shared" si="155"/>
        <v>0</v>
      </c>
      <c r="AC519" s="90">
        <f t="shared" si="156"/>
        <v>0</v>
      </c>
      <c r="AD519" s="90">
        <f t="shared" si="157"/>
        <v>0</v>
      </c>
      <c r="AE519" s="90">
        <f t="shared" si="158"/>
        <v>0</v>
      </c>
      <c r="AH519" s="56">
        <f t="shared" si="159"/>
        <v>1</v>
      </c>
      <c r="AI519" s="56">
        <f t="shared" si="160"/>
        <v>1</v>
      </c>
      <c r="AJ519" s="56" t="str">
        <f t="shared" si="161"/>
        <v>Correct</v>
      </c>
      <c r="AK519" t="s">
        <v>94</v>
      </c>
      <c r="AL519">
        <v>65</v>
      </c>
      <c r="AM519" t="s">
        <v>121</v>
      </c>
      <c r="AN519" t="s">
        <v>178</v>
      </c>
      <c r="AO519" t="s">
        <v>107</v>
      </c>
      <c r="AP519" t="s">
        <v>98</v>
      </c>
      <c r="AQ519" s="1" t="s">
        <v>80</v>
      </c>
      <c r="AR519" t="s">
        <v>112</v>
      </c>
      <c r="AS519" t="s">
        <v>110</v>
      </c>
      <c r="AT519" t="s">
        <v>101</v>
      </c>
      <c r="AU519" t="s">
        <v>102</v>
      </c>
      <c r="AV519" s="1" t="s">
        <v>91</v>
      </c>
      <c r="AW519" t="s">
        <v>98</v>
      </c>
    </row>
    <row r="520" spans="1:49" x14ac:dyDescent="0.25">
      <c r="A520" s="1">
        <v>519</v>
      </c>
      <c r="D520" t="s">
        <v>21</v>
      </c>
      <c r="N520" t="s">
        <v>30</v>
      </c>
      <c r="P520" s="56">
        <f t="shared" si="144"/>
        <v>2</v>
      </c>
      <c r="Q520" s="5">
        <f t="shared" si="145"/>
        <v>1.5</v>
      </c>
      <c r="S520" s="56">
        <f t="shared" si="146"/>
        <v>0</v>
      </c>
      <c r="T520" s="56">
        <f t="shared" si="147"/>
        <v>0</v>
      </c>
      <c r="U520" s="56">
        <f t="shared" si="148"/>
        <v>1</v>
      </c>
      <c r="V520" s="90">
        <f t="shared" si="149"/>
        <v>0</v>
      </c>
      <c r="W520" s="90">
        <f t="shared" si="150"/>
        <v>0</v>
      </c>
      <c r="X520" s="90">
        <f t="shared" si="151"/>
        <v>0</v>
      </c>
      <c r="Y520" s="90">
        <f t="shared" si="152"/>
        <v>0</v>
      </c>
      <c r="Z520" s="90">
        <f t="shared" si="153"/>
        <v>0</v>
      </c>
      <c r="AA520" s="90">
        <f t="shared" si="154"/>
        <v>0</v>
      </c>
      <c r="AB520" s="90">
        <f t="shared" si="155"/>
        <v>0</v>
      </c>
      <c r="AC520" s="90">
        <f t="shared" si="156"/>
        <v>0</v>
      </c>
      <c r="AD520" s="90">
        <f t="shared" si="157"/>
        <v>0</v>
      </c>
      <c r="AE520" s="90">
        <f t="shared" si="158"/>
        <v>1</v>
      </c>
      <c r="AH520" s="56">
        <f t="shared" si="159"/>
        <v>2</v>
      </c>
      <c r="AI520" s="56">
        <f t="shared" si="160"/>
        <v>2</v>
      </c>
      <c r="AJ520" s="56" t="str">
        <f t="shared" si="161"/>
        <v>Correct</v>
      </c>
      <c r="AK520" t="s">
        <v>94</v>
      </c>
      <c r="AL520">
        <v>65</v>
      </c>
      <c r="AM520" t="s">
        <v>95</v>
      </c>
      <c r="AN520" t="s">
        <v>201</v>
      </c>
      <c r="AO520" t="s">
        <v>128</v>
      </c>
      <c r="AP520" t="s">
        <v>98</v>
      </c>
      <c r="AQ520" s="1" t="s">
        <v>80</v>
      </c>
      <c r="AR520" t="s">
        <v>126</v>
      </c>
      <c r="AS520" t="s">
        <v>100</v>
      </c>
      <c r="AT520" t="s">
        <v>101</v>
      </c>
      <c r="AU520" t="s">
        <v>102</v>
      </c>
      <c r="AV520" s="1" t="s">
        <v>373</v>
      </c>
      <c r="AW520" t="s">
        <v>102</v>
      </c>
    </row>
    <row r="521" spans="1:49" x14ac:dyDescent="0.25">
      <c r="A521" s="1">
        <v>520</v>
      </c>
      <c r="C521" t="s">
        <v>20</v>
      </c>
      <c r="D521" t="s">
        <v>21</v>
      </c>
      <c r="E521" t="s">
        <v>22</v>
      </c>
      <c r="I521" t="s">
        <v>267</v>
      </c>
      <c r="P521" s="56">
        <f t="shared" si="144"/>
        <v>4</v>
      </c>
      <c r="Q521" s="5">
        <f t="shared" si="145"/>
        <v>0.75</v>
      </c>
      <c r="S521" s="56">
        <f t="shared" si="146"/>
        <v>0</v>
      </c>
      <c r="T521" s="56">
        <f t="shared" si="147"/>
        <v>0.75</v>
      </c>
      <c r="U521" s="56">
        <f t="shared" si="148"/>
        <v>0.75</v>
      </c>
      <c r="V521" s="90">
        <f t="shared" si="149"/>
        <v>0.75</v>
      </c>
      <c r="W521" s="90">
        <f t="shared" si="150"/>
        <v>0</v>
      </c>
      <c r="X521" s="90">
        <f t="shared" si="151"/>
        <v>0</v>
      </c>
      <c r="Y521" s="90">
        <f t="shared" si="152"/>
        <v>0</v>
      </c>
      <c r="Z521" s="90">
        <f t="shared" si="153"/>
        <v>0.75</v>
      </c>
      <c r="AA521" s="90">
        <f t="shared" si="154"/>
        <v>0</v>
      </c>
      <c r="AB521" s="90">
        <f t="shared" si="155"/>
        <v>0</v>
      </c>
      <c r="AC521" s="90">
        <f t="shared" si="156"/>
        <v>0</v>
      </c>
      <c r="AD521" s="90">
        <f t="shared" si="157"/>
        <v>0</v>
      </c>
      <c r="AE521" s="90">
        <f t="shared" si="158"/>
        <v>0</v>
      </c>
      <c r="AH521" s="56">
        <f t="shared" si="159"/>
        <v>3</v>
      </c>
      <c r="AI521" s="56">
        <f t="shared" si="160"/>
        <v>4</v>
      </c>
      <c r="AJ521" s="56" t="str">
        <f t="shared" si="161"/>
        <v>Correct</v>
      </c>
      <c r="AK521" t="s">
        <v>94</v>
      </c>
      <c r="AL521">
        <v>74</v>
      </c>
      <c r="AM521" t="s">
        <v>121</v>
      </c>
      <c r="AN521" t="s">
        <v>161</v>
      </c>
      <c r="AO521" t="s">
        <v>107</v>
      </c>
      <c r="AP521" t="s">
        <v>98</v>
      </c>
      <c r="AQ521" s="1" t="s">
        <v>80</v>
      </c>
      <c r="AR521" t="s">
        <v>108</v>
      </c>
      <c r="AS521" t="s">
        <v>120</v>
      </c>
      <c r="AT521" t="s">
        <v>104</v>
      </c>
      <c r="AU521" t="s">
        <v>102</v>
      </c>
      <c r="AV521" s="1" t="s">
        <v>91</v>
      </c>
      <c r="AW521" t="s">
        <v>98</v>
      </c>
    </row>
    <row r="522" spans="1:49" x14ac:dyDescent="0.25">
      <c r="A522" s="1">
        <v>521</v>
      </c>
      <c r="C522" t="s">
        <v>20</v>
      </c>
      <c r="D522" t="s">
        <v>21</v>
      </c>
      <c r="M522" t="s">
        <v>29</v>
      </c>
      <c r="P522" s="56">
        <f t="shared" si="144"/>
        <v>3</v>
      </c>
      <c r="Q522" s="5">
        <f t="shared" si="145"/>
        <v>1</v>
      </c>
      <c r="S522" s="56">
        <f t="shared" si="146"/>
        <v>0</v>
      </c>
      <c r="T522" s="56">
        <f t="shared" si="147"/>
        <v>1</v>
      </c>
      <c r="U522" s="56">
        <f t="shared" si="148"/>
        <v>1</v>
      </c>
      <c r="V522" s="90">
        <f t="shared" si="149"/>
        <v>0</v>
      </c>
      <c r="W522" s="90">
        <f t="shared" si="150"/>
        <v>0</v>
      </c>
      <c r="X522" s="90">
        <f t="shared" si="151"/>
        <v>0</v>
      </c>
      <c r="Y522" s="90">
        <f t="shared" si="152"/>
        <v>0</v>
      </c>
      <c r="Z522" s="90">
        <f t="shared" si="153"/>
        <v>0</v>
      </c>
      <c r="AA522" s="90">
        <f t="shared" si="154"/>
        <v>0</v>
      </c>
      <c r="AB522" s="90">
        <f t="shared" si="155"/>
        <v>0</v>
      </c>
      <c r="AC522" s="90">
        <f t="shared" si="156"/>
        <v>0</v>
      </c>
      <c r="AD522" s="90">
        <f t="shared" si="157"/>
        <v>1</v>
      </c>
      <c r="AE522" s="90">
        <f t="shared" si="158"/>
        <v>0</v>
      </c>
      <c r="AH522" s="56">
        <f t="shared" si="159"/>
        <v>3</v>
      </c>
      <c r="AI522" s="56">
        <f t="shared" si="160"/>
        <v>3</v>
      </c>
      <c r="AJ522" s="56" t="str">
        <f t="shared" si="161"/>
        <v>Correct</v>
      </c>
      <c r="AK522" t="s">
        <v>94</v>
      </c>
      <c r="AL522">
        <v>58</v>
      </c>
      <c r="AM522" t="s">
        <v>95</v>
      </c>
      <c r="AN522" t="s">
        <v>223</v>
      </c>
      <c r="AO522" t="s">
        <v>107</v>
      </c>
      <c r="AP522" t="s">
        <v>98</v>
      </c>
      <c r="AQ522" s="1" t="s">
        <v>80</v>
      </c>
      <c r="AR522" t="s">
        <v>126</v>
      </c>
      <c r="AS522" t="s">
        <v>110</v>
      </c>
      <c r="AT522" t="s">
        <v>135</v>
      </c>
      <c r="AU522" t="s">
        <v>102</v>
      </c>
      <c r="AV522" s="1" t="s">
        <v>92</v>
      </c>
      <c r="AW522" t="s">
        <v>102</v>
      </c>
    </row>
    <row r="523" spans="1:49" x14ac:dyDescent="0.25">
      <c r="A523" s="1">
        <v>522</v>
      </c>
      <c r="C523" t="s">
        <v>20</v>
      </c>
      <c r="D523" t="s">
        <v>21</v>
      </c>
      <c r="E523" t="s">
        <v>22</v>
      </c>
      <c r="P523" s="56">
        <f t="shared" si="144"/>
        <v>3</v>
      </c>
      <c r="Q523" s="5">
        <f t="shared" si="145"/>
        <v>1</v>
      </c>
      <c r="S523" s="56">
        <f t="shared" si="146"/>
        <v>0</v>
      </c>
      <c r="T523" s="56">
        <f t="shared" si="147"/>
        <v>1</v>
      </c>
      <c r="U523" s="56">
        <f t="shared" si="148"/>
        <v>1</v>
      </c>
      <c r="V523" s="90">
        <f t="shared" si="149"/>
        <v>1</v>
      </c>
      <c r="W523" s="90">
        <f t="shared" si="150"/>
        <v>0</v>
      </c>
      <c r="X523" s="90">
        <f t="shared" si="151"/>
        <v>0</v>
      </c>
      <c r="Y523" s="90">
        <f t="shared" si="152"/>
        <v>0</v>
      </c>
      <c r="Z523" s="90">
        <f t="shared" si="153"/>
        <v>0</v>
      </c>
      <c r="AA523" s="90">
        <f t="shared" si="154"/>
        <v>0</v>
      </c>
      <c r="AB523" s="90">
        <f t="shared" si="155"/>
        <v>0</v>
      </c>
      <c r="AC523" s="90">
        <f t="shared" si="156"/>
        <v>0</v>
      </c>
      <c r="AD523" s="90">
        <f t="shared" si="157"/>
        <v>0</v>
      </c>
      <c r="AE523" s="90">
        <f t="shared" si="158"/>
        <v>0</v>
      </c>
      <c r="AH523" s="56">
        <f t="shared" si="159"/>
        <v>3</v>
      </c>
      <c r="AI523" s="56">
        <f t="shared" si="160"/>
        <v>3</v>
      </c>
      <c r="AJ523" s="56" t="str">
        <f t="shared" si="161"/>
        <v>Correct</v>
      </c>
      <c r="AK523" t="s">
        <v>105</v>
      </c>
      <c r="AL523">
        <v>62</v>
      </c>
      <c r="AM523" t="s">
        <v>121</v>
      </c>
      <c r="AN523" t="s">
        <v>161</v>
      </c>
      <c r="AO523" t="s">
        <v>107</v>
      </c>
      <c r="AP523" t="s">
        <v>98</v>
      </c>
      <c r="AQ523" s="1" t="s">
        <v>80</v>
      </c>
      <c r="AR523" t="s">
        <v>109</v>
      </c>
      <c r="AS523" t="s">
        <v>153</v>
      </c>
      <c r="AT523" t="s">
        <v>104</v>
      </c>
      <c r="AU523" t="s">
        <v>102</v>
      </c>
      <c r="AV523" s="1" t="s">
        <v>92</v>
      </c>
      <c r="AW523" t="s">
        <v>98</v>
      </c>
    </row>
    <row r="524" spans="1:49" x14ac:dyDescent="0.25">
      <c r="A524" s="1">
        <v>523</v>
      </c>
      <c r="C524" t="s">
        <v>20</v>
      </c>
      <c r="I524" t="s">
        <v>267</v>
      </c>
      <c r="J524" t="s">
        <v>26</v>
      </c>
      <c r="P524" s="56">
        <f t="shared" si="144"/>
        <v>3</v>
      </c>
      <c r="Q524" s="5">
        <f t="shared" si="145"/>
        <v>1</v>
      </c>
      <c r="S524" s="56">
        <f t="shared" si="146"/>
        <v>0</v>
      </c>
      <c r="T524" s="56">
        <f t="shared" si="147"/>
        <v>1</v>
      </c>
      <c r="U524" s="56">
        <f t="shared" si="148"/>
        <v>0</v>
      </c>
      <c r="V524" s="90">
        <f t="shared" si="149"/>
        <v>0</v>
      </c>
      <c r="W524" s="90">
        <f t="shared" si="150"/>
        <v>0</v>
      </c>
      <c r="X524" s="90">
        <f t="shared" si="151"/>
        <v>0</v>
      </c>
      <c r="Y524" s="90">
        <f t="shared" si="152"/>
        <v>0</v>
      </c>
      <c r="Z524" s="90">
        <f t="shared" si="153"/>
        <v>1</v>
      </c>
      <c r="AA524" s="90">
        <f t="shared" si="154"/>
        <v>1</v>
      </c>
      <c r="AB524" s="90">
        <f t="shared" si="155"/>
        <v>0</v>
      </c>
      <c r="AC524" s="90">
        <f t="shared" si="156"/>
        <v>0</v>
      </c>
      <c r="AD524" s="90">
        <f t="shared" si="157"/>
        <v>0</v>
      </c>
      <c r="AE524" s="90">
        <f t="shared" si="158"/>
        <v>0</v>
      </c>
      <c r="AH524" s="56">
        <f t="shared" si="159"/>
        <v>3</v>
      </c>
      <c r="AI524" s="56">
        <f t="shared" si="160"/>
        <v>3</v>
      </c>
      <c r="AJ524" s="56" t="str">
        <f t="shared" si="161"/>
        <v>Correct</v>
      </c>
      <c r="AK524" t="s">
        <v>94</v>
      </c>
      <c r="AL524">
        <v>40</v>
      </c>
      <c r="AM524" t="s">
        <v>121</v>
      </c>
      <c r="AN524" t="s">
        <v>161</v>
      </c>
      <c r="AO524" t="s">
        <v>97</v>
      </c>
      <c r="AP524" t="s">
        <v>98</v>
      </c>
      <c r="AQ524" s="1" t="s">
        <v>349</v>
      </c>
      <c r="AR524" t="s">
        <v>114</v>
      </c>
      <c r="AS524" t="s">
        <v>110</v>
      </c>
      <c r="AT524" t="s">
        <v>135</v>
      </c>
      <c r="AU524" t="s">
        <v>102</v>
      </c>
      <c r="AV524" s="1" t="s">
        <v>92</v>
      </c>
      <c r="AW524" t="s">
        <v>102</v>
      </c>
    </row>
    <row r="525" spans="1:49" x14ac:dyDescent="0.25">
      <c r="A525" s="1">
        <v>524</v>
      </c>
      <c r="B525" t="s">
        <v>19</v>
      </c>
      <c r="C525" t="s">
        <v>20</v>
      </c>
      <c r="J525" t="s">
        <v>26</v>
      </c>
      <c r="P525" s="56">
        <f t="shared" si="144"/>
        <v>3</v>
      </c>
      <c r="Q525" s="5">
        <f t="shared" si="145"/>
        <v>1</v>
      </c>
      <c r="S525" s="56">
        <f t="shared" si="146"/>
        <v>1</v>
      </c>
      <c r="T525" s="56">
        <f t="shared" si="147"/>
        <v>1</v>
      </c>
      <c r="U525" s="56">
        <f t="shared" si="148"/>
        <v>0</v>
      </c>
      <c r="V525" s="90">
        <f t="shared" si="149"/>
        <v>0</v>
      </c>
      <c r="W525" s="90">
        <f t="shared" si="150"/>
        <v>0</v>
      </c>
      <c r="X525" s="90">
        <f t="shared" si="151"/>
        <v>0</v>
      </c>
      <c r="Y525" s="90">
        <f t="shared" si="152"/>
        <v>0</v>
      </c>
      <c r="Z525" s="90">
        <f t="shared" si="153"/>
        <v>0</v>
      </c>
      <c r="AA525" s="90">
        <f t="shared" si="154"/>
        <v>1</v>
      </c>
      <c r="AB525" s="90">
        <f t="shared" si="155"/>
        <v>0</v>
      </c>
      <c r="AC525" s="90">
        <f t="shared" si="156"/>
        <v>0</v>
      </c>
      <c r="AD525" s="90">
        <f t="shared" si="157"/>
        <v>0</v>
      </c>
      <c r="AE525" s="90">
        <f t="shared" si="158"/>
        <v>0</v>
      </c>
      <c r="AH525" s="56">
        <f t="shared" si="159"/>
        <v>3</v>
      </c>
      <c r="AI525" s="56">
        <f t="shared" si="160"/>
        <v>3</v>
      </c>
      <c r="AJ525" s="56" t="str">
        <f t="shared" si="161"/>
        <v>Correct</v>
      </c>
      <c r="AK525" t="s">
        <v>94</v>
      </c>
      <c r="AL525">
        <v>81</v>
      </c>
      <c r="AM525" t="s">
        <v>95</v>
      </c>
      <c r="AN525" t="s">
        <v>127</v>
      </c>
      <c r="AO525" t="s">
        <v>107</v>
      </c>
      <c r="AP525" t="s">
        <v>98</v>
      </c>
      <c r="AQ525" s="1" t="s">
        <v>80</v>
      </c>
      <c r="AR525" t="s">
        <v>114</v>
      </c>
      <c r="AS525" t="s">
        <v>120</v>
      </c>
      <c r="AT525" t="s">
        <v>104</v>
      </c>
      <c r="AU525" t="s">
        <v>102</v>
      </c>
      <c r="AV525" s="1" t="s">
        <v>91</v>
      </c>
      <c r="AW525" t="s">
        <v>98</v>
      </c>
    </row>
    <row r="526" spans="1:49" x14ac:dyDescent="0.25">
      <c r="A526" s="1">
        <v>525</v>
      </c>
      <c r="C526" t="s">
        <v>20</v>
      </c>
      <c r="D526" t="s">
        <v>21</v>
      </c>
      <c r="I526" t="s">
        <v>267</v>
      </c>
      <c r="J526" t="s">
        <v>26</v>
      </c>
      <c r="P526" s="56">
        <f t="shared" si="144"/>
        <v>4</v>
      </c>
      <c r="Q526" s="5">
        <f t="shared" si="145"/>
        <v>0.75</v>
      </c>
      <c r="S526" s="56">
        <f t="shared" si="146"/>
        <v>0</v>
      </c>
      <c r="T526" s="56">
        <f t="shared" si="147"/>
        <v>0.75</v>
      </c>
      <c r="U526" s="56">
        <f t="shared" si="148"/>
        <v>0.75</v>
      </c>
      <c r="V526" s="90">
        <f t="shared" si="149"/>
        <v>0</v>
      </c>
      <c r="W526" s="90">
        <f t="shared" si="150"/>
        <v>0</v>
      </c>
      <c r="X526" s="90">
        <f t="shared" si="151"/>
        <v>0</v>
      </c>
      <c r="Y526" s="90">
        <f t="shared" si="152"/>
        <v>0</v>
      </c>
      <c r="Z526" s="90">
        <f t="shared" si="153"/>
        <v>0.75</v>
      </c>
      <c r="AA526" s="90">
        <f t="shared" si="154"/>
        <v>0.75</v>
      </c>
      <c r="AB526" s="90">
        <f t="shared" si="155"/>
        <v>0</v>
      </c>
      <c r="AC526" s="90">
        <f t="shared" si="156"/>
        <v>0</v>
      </c>
      <c r="AD526" s="90">
        <f t="shared" si="157"/>
        <v>0</v>
      </c>
      <c r="AE526" s="90">
        <f t="shared" si="158"/>
        <v>0</v>
      </c>
      <c r="AH526" s="56">
        <f t="shared" si="159"/>
        <v>3</v>
      </c>
      <c r="AI526" s="56">
        <f t="shared" si="160"/>
        <v>4</v>
      </c>
      <c r="AJ526" s="56" t="str">
        <f t="shared" si="161"/>
        <v>Correct</v>
      </c>
      <c r="AK526" t="s">
        <v>94</v>
      </c>
      <c r="AL526">
        <v>33</v>
      </c>
      <c r="AM526" t="s">
        <v>95</v>
      </c>
      <c r="AN526" t="s">
        <v>243</v>
      </c>
      <c r="AO526" t="s">
        <v>107</v>
      </c>
      <c r="AP526" t="s">
        <v>98</v>
      </c>
      <c r="AQ526" s="1" t="s">
        <v>80</v>
      </c>
      <c r="AR526" t="s">
        <v>114</v>
      </c>
      <c r="AS526" t="s">
        <v>110</v>
      </c>
      <c r="AT526" t="s">
        <v>136</v>
      </c>
      <c r="AU526" t="s">
        <v>102</v>
      </c>
      <c r="AV526" s="1" t="s">
        <v>90</v>
      </c>
      <c r="AW526" t="s">
        <v>102</v>
      </c>
    </row>
    <row r="527" spans="1:49" x14ac:dyDescent="0.25">
      <c r="A527" s="1">
        <v>526</v>
      </c>
      <c r="P527" s="56">
        <f t="shared" si="144"/>
        <v>0</v>
      </c>
      <c r="Q527" s="5" t="e">
        <f t="shared" si="145"/>
        <v>#DIV/0!</v>
      </c>
      <c r="S527" s="56">
        <f t="shared" si="146"/>
        <v>0</v>
      </c>
      <c r="T527" s="56">
        <f t="shared" si="147"/>
        <v>0</v>
      </c>
      <c r="U527" s="56">
        <f t="shared" si="148"/>
        <v>0</v>
      </c>
      <c r="V527" s="90">
        <f t="shared" si="149"/>
        <v>0</v>
      </c>
      <c r="W527" s="90">
        <f t="shared" si="150"/>
        <v>0</v>
      </c>
      <c r="X527" s="90">
        <f t="shared" si="151"/>
        <v>0</v>
      </c>
      <c r="Y527" s="90">
        <f t="shared" si="152"/>
        <v>0</v>
      </c>
      <c r="Z527" s="90">
        <f t="shared" si="153"/>
        <v>0</v>
      </c>
      <c r="AA527" s="90">
        <f t="shared" si="154"/>
        <v>0</v>
      </c>
      <c r="AB527" s="90">
        <f t="shared" si="155"/>
        <v>0</v>
      </c>
      <c r="AC527" s="90">
        <f t="shared" si="156"/>
        <v>0</v>
      </c>
      <c r="AD527" s="90">
        <f t="shared" si="157"/>
        <v>0</v>
      </c>
      <c r="AE527" s="90">
        <f t="shared" si="158"/>
        <v>0</v>
      </c>
      <c r="AH527" s="56">
        <f t="shared" si="159"/>
        <v>0</v>
      </c>
      <c r="AI527" s="56">
        <f t="shared" si="160"/>
        <v>0</v>
      </c>
      <c r="AJ527" s="56" t="str">
        <f t="shared" si="161"/>
        <v>Correct</v>
      </c>
      <c r="AK527" t="s">
        <v>94</v>
      </c>
      <c r="AL527">
        <v>87</v>
      </c>
      <c r="AM527" t="s">
        <v>95</v>
      </c>
      <c r="AN527" t="s">
        <v>238</v>
      </c>
      <c r="AO527" t="s">
        <v>107</v>
      </c>
      <c r="AP527" t="s">
        <v>98</v>
      </c>
      <c r="AQ527" s="1" t="s">
        <v>80</v>
      </c>
      <c r="AR527" t="s">
        <v>112</v>
      </c>
      <c r="AS527" t="s">
        <v>110</v>
      </c>
      <c r="AT527" t="s">
        <v>104</v>
      </c>
      <c r="AU527" t="s">
        <v>102</v>
      </c>
      <c r="AV527" s="1" t="s">
        <v>92</v>
      </c>
      <c r="AW527" t="s">
        <v>98</v>
      </c>
    </row>
    <row r="528" spans="1:49" x14ac:dyDescent="0.25">
      <c r="A528" s="1">
        <v>527</v>
      </c>
      <c r="E528" t="s">
        <v>22</v>
      </c>
      <c r="I528" t="s">
        <v>267</v>
      </c>
      <c r="P528" s="56">
        <f t="shared" si="144"/>
        <v>2</v>
      </c>
      <c r="Q528" s="5">
        <f t="shared" si="145"/>
        <v>1.5</v>
      </c>
      <c r="S528" s="56">
        <f t="shared" si="146"/>
        <v>0</v>
      </c>
      <c r="T528" s="56">
        <f t="shared" si="147"/>
        <v>0</v>
      </c>
      <c r="U528" s="56">
        <f t="shared" si="148"/>
        <v>0</v>
      </c>
      <c r="V528" s="90">
        <f t="shared" si="149"/>
        <v>1</v>
      </c>
      <c r="W528" s="90">
        <f t="shared" si="150"/>
        <v>0</v>
      </c>
      <c r="X528" s="90">
        <f t="shared" si="151"/>
        <v>0</v>
      </c>
      <c r="Y528" s="90">
        <f t="shared" si="152"/>
        <v>0</v>
      </c>
      <c r="Z528" s="90">
        <f t="shared" si="153"/>
        <v>1</v>
      </c>
      <c r="AA528" s="90">
        <f t="shared" si="154"/>
        <v>0</v>
      </c>
      <c r="AB528" s="90">
        <f t="shared" si="155"/>
        <v>0</v>
      </c>
      <c r="AC528" s="90">
        <f t="shared" si="156"/>
        <v>0</v>
      </c>
      <c r="AD528" s="90">
        <f t="shared" si="157"/>
        <v>0</v>
      </c>
      <c r="AE528" s="90">
        <f t="shared" si="158"/>
        <v>0</v>
      </c>
      <c r="AH528" s="56">
        <f t="shared" si="159"/>
        <v>2</v>
      </c>
      <c r="AI528" s="56">
        <f t="shared" si="160"/>
        <v>2</v>
      </c>
      <c r="AJ528" s="56" t="str">
        <f t="shared" si="161"/>
        <v>Correct</v>
      </c>
      <c r="AK528" t="s">
        <v>94</v>
      </c>
      <c r="AL528">
        <v>68</v>
      </c>
      <c r="AM528" t="s">
        <v>95</v>
      </c>
      <c r="AN528" t="s">
        <v>158</v>
      </c>
      <c r="AO528" t="s">
        <v>107</v>
      </c>
      <c r="AP528" t="s">
        <v>98</v>
      </c>
      <c r="AQ528" s="1" t="s">
        <v>365</v>
      </c>
      <c r="AR528" t="s">
        <v>99</v>
      </c>
      <c r="AS528" t="s">
        <v>103</v>
      </c>
      <c r="AT528" t="s">
        <v>104</v>
      </c>
      <c r="AU528" t="s">
        <v>102</v>
      </c>
      <c r="AV528" s="1" t="s">
        <v>91</v>
      </c>
      <c r="AW528" t="s">
        <v>102</v>
      </c>
    </row>
    <row r="529" spans="1:49" x14ac:dyDescent="0.25">
      <c r="A529" s="1">
        <v>528</v>
      </c>
      <c r="E529" t="s">
        <v>22</v>
      </c>
      <c r="P529" s="56">
        <f t="shared" si="144"/>
        <v>1</v>
      </c>
      <c r="Q529" s="5">
        <f t="shared" si="145"/>
        <v>3</v>
      </c>
      <c r="S529" s="56">
        <f t="shared" si="146"/>
        <v>0</v>
      </c>
      <c r="T529" s="56">
        <f t="shared" si="147"/>
        <v>0</v>
      </c>
      <c r="U529" s="56">
        <f t="shared" si="148"/>
        <v>0</v>
      </c>
      <c r="V529" s="90">
        <f t="shared" si="149"/>
        <v>1</v>
      </c>
      <c r="W529" s="90">
        <f t="shared" si="150"/>
        <v>0</v>
      </c>
      <c r="X529" s="90">
        <f t="shared" si="151"/>
        <v>0</v>
      </c>
      <c r="Y529" s="90">
        <f t="shared" si="152"/>
        <v>0</v>
      </c>
      <c r="Z529" s="90">
        <f t="shared" si="153"/>
        <v>0</v>
      </c>
      <c r="AA529" s="90">
        <f t="shared" si="154"/>
        <v>0</v>
      </c>
      <c r="AB529" s="90">
        <f t="shared" si="155"/>
        <v>0</v>
      </c>
      <c r="AC529" s="90">
        <f t="shared" si="156"/>
        <v>0</v>
      </c>
      <c r="AD529" s="90">
        <f t="shared" si="157"/>
        <v>0</v>
      </c>
      <c r="AE529" s="90">
        <f t="shared" si="158"/>
        <v>0</v>
      </c>
      <c r="AH529" s="56">
        <f t="shared" si="159"/>
        <v>1</v>
      </c>
      <c r="AI529" s="56">
        <f t="shared" si="160"/>
        <v>1</v>
      </c>
      <c r="AJ529" s="56" t="str">
        <f t="shared" si="161"/>
        <v>Correct</v>
      </c>
      <c r="AK529" t="s">
        <v>105</v>
      </c>
      <c r="AL529">
        <v>69</v>
      </c>
      <c r="AM529" t="s">
        <v>95</v>
      </c>
      <c r="AN529" t="s">
        <v>241</v>
      </c>
      <c r="AO529" t="s">
        <v>107</v>
      </c>
      <c r="AP529" t="s">
        <v>98</v>
      </c>
      <c r="AQ529" s="1" t="s">
        <v>80</v>
      </c>
      <c r="AS529" t="s">
        <v>110</v>
      </c>
      <c r="AT529" t="s">
        <v>104</v>
      </c>
      <c r="AU529" t="s">
        <v>102</v>
      </c>
      <c r="AV529" s="1" t="s">
        <v>373</v>
      </c>
      <c r="AW529" t="s">
        <v>98</v>
      </c>
    </row>
    <row r="530" spans="1:49" x14ac:dyDescent="0.25">
      <c r="A530" s="1">
        <v>529</v>
      </c>
      <c r="B530" t="s">
        <v>19</v>
      </c>
      <c r="K530" t="s">
        <v>27</v>
      </c>
      <c r="P530" s="56">
        <f t="shared" si="144"/>
        <v>2</v>
      </c>
      <c r="Q530" s="5">
        <f t="shared" si="145"/>
        <v>1.5</v>
      </c>
      <c r="S530" s="56">
        <f t="shared" si="146"/>
        <v>1</v>
      </c>
      <c r="T530" s="56">
        <f t="shared" si="147"/>
        <v>0</v>
      </c>
      <c r="U530" s="56">
        <f t="shared" si="148"/>
        <v>0</v>
      </c>
      <c r="V530" s="90">
        <f t="shared" si="149"/>
        <v>0</v>
      </c>
      <c r="W530" s="90">
        <f t="shared" si="150"/>
        <v>0</v>
      </c>
      <c r="X530" s="90">
        <f t="shared" si="151"/>
        <v>0</v>
      </c>
      <c r="Y530" s="90">
        <f t="shared" si="152"/>
        <v>0</v>
      </c>
      <c r="Z530" s="90">
        <f t="shared" si="153"/>
        <v>0</v>
      </c>
      <c r="AA530" s="90">
        <f t="shared" si="154"/>
        <v>0</v>
      </c>
      <c r="AB530" s="90">
        <f t="shared" si="155"/>
        <v>1</v>
      </c>
      <c r="AC530" s="90">
        <f t="shared" si="156"/>
        <v>0</v>
      </c>
      <c r="AD530" s="90">
        <f t="shared" si="157"/>
        <v>0</v>
      </c>
      <c r="AE530" s="90">
        <f t="shared" si="158"/>
        <v>0</v>
      </c>
      <c r="AH530" s="56">
        <f t="shared" si="159"/>
        <v>2</v>
      </c>
      <c r="AI530" s="56">
        <f t="shared" si="160"/>
        <v>2</v>
      </c>
      <c r="AJ530" s="56" t="str">
        <f t="shared" si="161"/>
        <v>Correct</v>
      </c>
      <c r="AK530" t="s">
        <v>94</v>
      </c>
      <c r="AL530">
        <v>24</v>
      </c>
      <c r="AM530" t="s">
        <v>95</v>
      </c>
      <c r="AN530" t="s">
        <v>158</v>
      </c>
      <c r="AO530" t="s">
        <v>107</v>
      </c>
      <c r="AQ530" s="1" t="s">
        <v>80</v>
      </c>
      <c r="AR530" t="s">
        <v>99</v>
      </c>
      <c r="AS530" t="s">
        <v>120</v>
      </c>
      <c r="AT530" t="s">
        <v>125</v>
      </c>
      <c r="AU530" t="s">
        <v>102</v>
      </c>
      <c r="AV530" s="1" t="s">
        <v>92</v>
      </c>
    </row>
    <row r="531" spans="1:49" x14ac:dyDescent="0.25">
      <c r="A531" s="1">
        <v>530</v>
      </c>
      <c r="C531" t="s">
        <v>20</v>
      </c>
      <c r="D531" t="s">
        <v>21</v>
      </c>
      <c r="E531" t="s">
        <v>22</v>
      </c>
      <c r="P531" s="56">
        <f t="shared" si="144"/>
        <v>3</v>
      </c>
      <c r="Q531" s="5">
        <f t="shared" si="145"/>
        <v>1</v>
      </c>
      <c r="S531" s="56">
        <f t="shared" si="146"/>
        <v>0</v>
      </c>
      <c r="T531" s="56">
        <f t="shared" si="147"/>
        <v>1</v>
      </c>
      <c r="U531" s="56">
        <f t="shared" si="148"/>
        <v>1</v>
      </c>
      <c r="V531" s="90">
        <f t="shared" si="149"/>
        <v>1</v>
      </c>
      <c r="W531" s="90">
        <f t="shared" si="150"/>
        <v>0</v>
      </c>
      <c r="X531" s="90">
        <f t="shared" si="151"/>
        <v>0</v>
      </c>
      <c r="Y531" s="90">
        <f t="shared" si="152"/>
        <v>0</v>
      </c>
      <c r="Z531" s="90">
        <f t="shared" si="153"/>
        <v>0</v>
      </c>
      <c r="AA531" s="90">
        <f t="shared" si="154"/>
        <v>0</v>
      </c>
      <c r="AB531" s="90">
        <f t="shared" si="155"/>
        <v>0</v>
      </c>
      <c r="AC531" s="90">
        <f t="shared" si="156"/>
        <v>0</v>
      </c>
      <c r="AD531" s="90">
        <f t="shared" si="157"/>
        <v>0</v>
      </c>
      <c r="AE531" s="90">
        <f t="shared" si="158"/>
        <v>0</v>
      </c>
      <c r="AH531" s="56">
        <f t="shared" si="159"/>
        <v>3</v>
      </c>
      <c r="AI531" s="56">
        <f t="shared" si="160"/>
        <v>3</v>
      </c>
      <c r="AJ531" s="56" t="str">
        <f t="shared" si="161"/>
        <v>Correct</v>
      </c>
      <c r="AK531" t="s">
        <v>94</v>
      </c>
      <c r="AL531">
        <v>65</v>
      </c>
      <c r="AM531" t="s">
        <v>95</v>
      </c>
      <c r="AN531" t="s">
        <v>156</v>
      </c>
      <c r="AO531" t="s">
        <v>107</v>
      </c>
      <c r="AP531" t="s">
        <v>98</v>
      </c>
      <c r="AQ531" s="1" t="s">
        <v>80</v>
      </c>
      <c r="AR531" t="s">
        <v>114</v>
      </c>
      <c r="AS531" t="s">
        <v>120</v>
      </c>
      <c r="AT531" t="s">
        <v>101</v>
      </c>
      <c r="AU531" t="s">
        <v>102</v>
      </c>
      <c r="AV531" s="1" t="s">
        <v>92</v>
      </c>
      <c r="AW531" t="s">
        <v>102</v>
      </c>
    </row>
    <row r="532" spans="1:49" x14ac:dyDescent="0.25">
      <c r="A532" s="1">
        <v>531</v>
      </c>
      <c r="C532" t="s">
        <v>20</v>
      </c>
      <c r="D532" t="s">
        <v>21</v>
      </c>
      <c r="K532" t="s">
        <v>27</v>
      </c>
      <c r="P532" s="56">
        <f t="shared" si="144"/>
        <v>3</v>
      </c>
      <c r="Q532" s="5">
        <f t="shared" si="145"/>
        <v>1</v>
      </c>
      <c r="S532" s="56">
        <f t="shared" si="146"/>
        <v>0</v>
      </c>
      <c r="T532" s="56">
        <f t="shared" si="147"/>
        <v>1</v>
      </c>
      <c r="U532" s="56">
        <f t="shared" si="148"/>
        <v>1</v>
      </c>
      <c r="V532" s="90">
        <f t="shared" si="149"/>
        <v>0</v>
      </c>
      <c r="W532" s="90">
        <f t="shared" si="150"/>
        <v>0</v>
      </c>
      <c r="X532" s="90">
        <f t="shared" si="151"/>
        <v>0</v>
      </c>
      <c r="Y532" s="90">
        <f t="shared" si="152"/>
        <v>0</v>
      </c>
      <c r="Z532" s="90">
        <f t="shared" si="153"/>
        <v>0</v>
      </c>
      <c r="AA532" s="90">
        <f t="shared" si="154"/>
        <v>0</v>
      </c>
      <c r="AB532" s="90">
        <f t="shared" si="155"/>
        <v>1</v>
      </c>
      <c r="AC532" s="90">
        <f t="shared" si="156"/>
        <v>0</v>
      </c>
      <c r="AD532" s="90">
        <f t="shared" si="157"/>
        <v>0</v>
      </c>
      <c r="AE532" s="90">
        <f t="shared" si="158"/>
        <v>0</v>
      </c>
      <c r="AH532" s="56">
        <f t="shared" si="159"/>
        <v>3</v>
      </c>
      <c r="AI532" s="56">
        <f t="shared" si="160"/>
        <v>3</v>
      </c>
      <c r="AJ532" s="56" t="str">
        <f t="shared" si="161"/>
        <v>Correct</v>
      </c>
      <c r="AK532" t="s">
        <v>105</v>
      </c>
      <c r="AL532">
        <v>91</v>
      </c>
      <c r="AM532" t="s">
        <v>95</v>
      </c>
      <c r="AN532" t="s">
        <v>156</v>
      </c>
      <c r="AO532" t="s">
        <v>107</v>
      </c>
      <c r="AP532" t="s">
        <v>98</v>
      </c>
      <c r="AQ532" s="1" t="s">
        <v>80</v>
      </c>
      <c r="AR532" t="s">
        <v>99</v>
      </c>
      <c r="AS532" t="s">
        <v>110</v>
      </c>
      <c r="AT532" t="s">
        <v>104</v>
      </c>
      <c r="AU532" t="s">
        <v>102</v>
      </c>
      <c r="AV532" s="1" t="s">
        <v>91</v>
      </c>
      <c r="AW532" t="s">
        <v>98</v>
      </c>
    </row>
    <row r="533" spans="1:49" x14ac:dyDescent="0.25">
      <c r="A533" s="1">
        <v>532</v>
      </c>
      <c r="J533" t="s">
        <v>26</v>
      </c>
      <c r="P533" s="56">
        <f t="shared" si="144"/>
        <v>1</v>
      </c>
      <c r="Q533" s="5">
        <f t="shared" si="145"/>
        <v>3</v>
      </c>
      <c r="S533" s="56">
        <f t="shared" si="146"/>
        <v>0</v>
      </c>
      <c r="T533" s="56">
        <f t="shared" si="147"/>
        <v>0</v>
      </c>
      <c r="U533" s="56">
        <f t="shared" si="148"/>
        <v>0</v>
      </c>
      <c r="V533" s="90">
        <f t="shared" si="149"/>
        <v>0</v>
      </c>
      <c r="W533" s="90">
        <f t="shared" si="150"/>
        <v>0</v>
      </c>
      <c r="X533" s="90">
        <f t="shared" si="151"/>
        <v>0</v>
      </c>
      <c r="Y533" s="90">
        <f t="shared" si="152"/>
        <v>0</v>
      </c>
      <c r="Z533" s="90">
        <f t="shared" si="153"/>
        <v>0</v>
      </c>
      <c r="AA533" s="90">
        <f t="shared" si="154"/>
        <v>1</v>
      </c>
      <c r="AB533" s="90">
        <f t="shared" si="155"/>
        <v>0</v>
      </c>
      <c r="AC533" s="90">
        <f t="shared" si="156"/>
        <v>0</v>
      </c>
      <c r="AD533" s="90">
        <f t="shared" si="157"/>
        <v>0</v>
      </c>
      <c r="AE533" s="90">
        <f t="shared" si="158"/>
        <v>0</v>
      </c>
      <c r="AH533" s="56">
        <f t="shared" si="159"/>
        <v>1</v>
      </c>
      <c r="AI533" s="56">
        <f t="shared" si="160"/>
        <v>1</v>
      </c>
      <c r="AJ533" s="56" t="str">
        <f t="shared" si="161"/>
        <v>Correct</v>
      </c>
      <c r="AK533" t="s">
        <v>94</v>
      </c>
      <c r="AL533">
        <v>71</v>
      </c>
      <c r="AM533" t="s">
        <v>115</v>
      </c>
      <c r="AN533" t="s">
        <v>327</v>
      </c>
      <c r="AO533" t="s">
        <v>89</v>
      </c>
      <c r="AP533" t="s">
        <v>98</v>
      </c>
      <c r="AQ533" s="1" t="s">
        <v>89</v>
      </c>
      <c r="AS533" t="s">
        <v>110</v>
      </c>
      <c r="AT533" t="s">
        <v>104</v>
      </c>
      <c r="AU533" t="s">
        <v>102</v>
      </c>
      <c r="AV533" s="1" t="s">
        <v>91</v>
      </c>
    </row>
    <row r="534" spans="1:49" x14ac:dyDescent="0.25">
      <c r="A534" s="1">
        <v>533</v>
      </c>
      <c r="B534" t="s">
        <v>19</v>
      </c>
      <c r="D534" t="s">
        <v>21</v>
      </c>
      <c r="N534" t="s">
        <v>30</v>
      </c>
      <c r="P534" s="56">
        <f t="shared" si="144"/>
        <v>3</v>
      </c>
      <c r="Q534" s="5">
        <f t="shared" si="145"/>
        <v>1</v>
      </c>
      <c r="S534" s="56">
        <f t="shared" si="146"/>
        <v>1</v>
      </c>
      <c r="T534" s="56">
        <f t="shared" si="147"/>
        <v>0</v>
      </c>
      <c r="U534" s="56">
        <f t="shared" si="148"/>
        <v>1</v>
      </c>
      <c r="V534" s="90">
        <f t="shared" si="149"/>
        <v>0</v>
      </c>
      <c r="W534" s="90">
        <f t="shared" si="150"/>
        <v>0</v>
      </c>
      <c r="X534" s="90">
        <f t="shared" si="151"/>
        <v>0</v>
      </c>
      <c r="Y534" s="90">
        <f t="shared" si="152"/>
        <v>0</v>
      </c>
      <c r="Z534" s="90">
        <f t="shared" si="153"/>
        <v>0</v>
      </c>
      <c r="AA534" s="90">
        <f t="shared" si="154"/>
        <v>0</v>
      </c>
      <c r="AB534" s="90">
        <f t="shared" si="155"/>
        <v>0</v>
      </c>
      <c r="AC534" s="90">
        <f t="shared" si="156"/>
        <v>0</v>
      </c>
      <c r="AD534" s="90">
        <f t="shared" si="157"/>
        <v>0</v>
      </c>
      <c r="AE534" s="90">
        <f t="shared" si="158"/>
        <v>1</v>
      </c>
      <c r="AH534" s="56">
        <f t="shared" si="159"/>
        <v>3</v>
      </c>
      <c r="AI534" s="56">
        <f t="shared" si="160"/>
        <v>3</v>
      </c>
      <c r="AJ534" s="56" t="str">
        <f t="shared" si="161"/>
        <v>Correct</v>
      </c>
      <c r="AK534" t="s">
        <v>94</v>
      </c>
      <c r="AL534">
        <v>20</v>
      </c>
      <c r="AM534" t="s">
        <v>95</v>
      </c>
      <c r="AN534" t="s">
        <v>142</v>
      </c>
      <c r="AO534" t="s">
        <v>107</v>
      </c>
      <c r="AP534" t="s">
        <v>98</v>
      </c>
      <c r="AQ534" s="1" t="s">
        <v>80</v>
      </c>
      <c r="AR534" t="s">
        <v>108</v>
      </c>
      <c r="AS534" t="s">
        <v>120</v>
      </c>
      <c r="AT534" t="s">
        <v>101</v>
      </c>
      <c r="AU534" t="s">
        <v>102</v>
      </c>
      <c r="AV534" s="1" t="s">
        <v>92</v>
      </c>
      <c r="AW534" t="s">
        <v>102</v>
      </c>
    </row>
    <row r="535" spans="1:49" x14ac:dyDescent="0.25">
      <c r="A535" s="1">
        <v>534</v>
      </c>
      <c r="D535" t="s">
        <v>21</v>
      </c>
      <c r="I535" t="s">
        <v>267</v>
      </c>
      <c r="P535" s="56">
        <f t="shared" si="144"/>
        <v>2</v>
      </c>
      <c r="Q535" s="5">
        <f t="shared" si="145"/>
        <v>1.5</v>
      </c>
      <c r="S535" s="56">
        <f t="shared" si="146"/>
        <v>0</v>
      </c>
      <c r="T535" s="56">
        <f t="shared" si="147"/>
        <v>0</v>
      </c>
      <c r="U535" s="56">
        <f t="shared" si="148"/>
        <v>1</v>
      </c>
      <c r="V535" s="90">
        <f t="shared" si="149"/>
        <v>0</v>
      </c>
      <c r="W535" s="90">
        <f t="shared" si="150"/>
        <v>0</v>
      </c>
      <c r="X535" s="90">
        <f t="shared" si="151"/>
        <v>0</v>
      </c>
      <c r="Y535" s="90">
        <f t="shared" si="152"/>
        <v>0</v>
      </c>
      <c r="Z535" s="90">
        <f t="shared" si="153"/>
        <v>1</v>
      </c>
      <c r="AA535" s="90">
        <f t="shared" si="154"/>
        <v>0</v>
      </c>
      <c r="AB535" s="90">
        <f t="shared" si="155"/>
        <v>0</v>
      </c>
      <c r="AC535" s="90">
        <f t="shared" si="156"/>
        <v>0</v>
      </c>
      <c r="AD535" s="90">
        <f t="shared" si="157"/>
        <v>0</v>
      </c>
      <c r="AE535" s="90">
        <f t="shared" si="158"/>
        <v>0</v>
      </c>
      <c r="AH535" s="56">
        <f t="shared" si="159"/>
        <v>2</v>
      </c>
      <c r="AI535" s="56">
        <f t="shared" si="160"/>
        <v>2</v>
      </c>
      <c r="AJ535" s="56" t="str">
        <f t="shared" si="161"/>
        <v>Correct</v>
      </c>
      <c r="AK535" t="s">
        <v>94</v>
      </c>
      <c r="AL535">
        <v>61</v>
      </c>
      <c r="AM535" t="s">
        <v>95</v>
      </c>
      <c r="AN535" t="s">
        <v>201</v>
      </c>
      <c r="AO535" t="s">
        <v>107</v>
      </c>
      <c r="AP535" t="s">
        <v>98</v>
      </c>
      <c r="AQ535" s="1" t="s">
        <v>80</v>
      </c>
      <c r="AR535" t="s">
        <v>109</v>
      </c>
      <c r="AS535" t="s">
        <v>103</v>
      </c>
      <c r="AT535" t="s">
        <v>101</v>
      </c>
      <c r="AU535" t="s">
        <v>102</v>
      </c>
      <c r="AV535" s="1" t="s">
        <v>90</v>
      </c>
      <c r="AW535" t="s">
        <v>102</v>
      </c>
    </row>
    <row r="536" spans="1:49" x14ac:dyDescent="0.25">
      <c r="A536" s="1">
        <v>535</v>
      </c>
      <c r="P536" s="56">
        <f t="shared" si="144"/>
        <v>0</v>
      </c>
      <c r="Q536" s="5" t="e">
        <f t="shared" si="145"/>
        <v>#DIV/0!</v>
      </c>
      <c r="S536" s="56">
        <f t="shared" si="146"/>
        <v>0</v>
      </c>
      <c r="T536" s="56">
        <f t="shared" si="147"/>
        <v>0</v>
      </c>
      <c r="U536" s="56">
        <f t="shared" si="148"/>
        <v>0</v>
      </c>
      <c r="V536" s="90">
        <f t="shared" si="149"/>
        <v>0</v>
      </c>
      <c r="W536" s="90">
        <f t="shared" si="150"/>
        <v>0</v>
      </c>
      <c r="X536" s="90">
        <f t="shared" si="151"/>
        <v>0</v>
      </c>
      <c r="Y536" s="90">
        <f t="shared" si="152"/>
        <v>0</v>
      </c>
      <c r="Z536" s="90">
        <f t="shared" si="153"/>
        <v>0</v>
      </c>
      <c r="AA536" s="90">
        <f t="shared" si="154"/>
        <v>0</v>
      </c>
      <c r="AB536" s="90">
        <f t="shared" si="155"/>
        <v>0</v>
      </c>
      <c r="AC536" s="90">
        <f t="shared" si="156"/>
        <v>0</v>
      </c>
      <c r="AD536" s="90">
        <f t="shared" si="157"/>
        <v>0</v>
      </c>
      <c r="AE536" s="90">
        <f t="shared" si="158"/>
        <v>0</v>
      </c>
      <c r="AH536" s="56">
        <f t="shared" si="159"/>
        <v>0</v>
      </c>
      <c r="AI536" s="56">
        <f t="shared" si="160"/>
        <v>0</v>
      </c>
      <c r="AJ536" s="56" t="str">
        <f t="shared" si="161"/>
        <v>Correct</v>
      </c>
      <c r="AK536" t="s">
        <v>94</v>
      </c>
      <c r="AL536">
        <v>20</v>
      </c>
      <c r="AM536" t="s">
        <v>115</v>
      </c>
      <c r="AN536" t="s">
        <v>322</v>
      </c>
      <c r="AO536" t="s">
        <v>97</v>
      </c>
      <c r="AQ536" s="1" t="s">
        <v>80</v>
      </c>
      <c r="AR536" t="s">
        <v>99</v>
      </c>
      <c r="AS536" t="s">
        <v>120</v>
      </c>
      <c r="AT536" t="s">
        <v>136</v>
      </c>
      <c r="AU536" t="s">
        <v>102</v>
      </c>
      <c r="AV536" s="1"/>
      <c r="AW536" t="s">
        <v>102</v>
      </c>
    </row>
    <row r="537" spans="1:49" x14ac:dyDescent="0.25">
      <c r="A537" s="1">
        <v>536</v>
      </c>
      <c r="B537" t="s">
        <v>19</v>
      </c>
      <c r="D537" t="s">
        <v>21</v>
      </c>
      <c r="J537" t="s">
        <v>26</v>
      </c>
      <c r="P537" s="56">
        <f t="shared" si="144"/>
        <v>3</v>
      </c>
      <c r="Q537" s="5">
        <f t="shared" si="145"/>
        <v>1</v>
      </c>
      <c r="S537" s="56">
        <f t="shared" si="146"/>
        <v>1</v>
      </c>
      <c r="T537" s="56">
        <f t="shared" si="147"/>
        <v>0</v>
      </c>
      <c r="U537" s="56">
        <f t="shared" si="148"/>
        <v>1</v>
      </c>
      <c r="V537" s="90">
        <f t="shared" si="149"/>
        <v>0</v>
      </c>
      <c r="W537" s="90">
        <f t="shared" si="150"/>
        <v>0</v>
      </c>
      <c r="X537" s="90">
        <f t="shared" si="151"/>
        <v>0</v>
      </c>
      <c r="Y537" s="90">
        <f t="shared" si="152"/>
        <v>0</v>
      </c>
      <c r="Z537" s="90">
        <f t="shared" si="153"/>
        <v>0</v>
      </c>
      <c r="AA537" s="90">
        <f t="shared" si="154"/>
        <v>1</v>
      </c>
      <c r="AB537" s="90">
        <f t="shared" si="155"/>
        <v>0</v>
      </c>
      <c r="AC537" s="90">
        <f t="shared" si="156"/>
        <v>0</v>
      </c>
      <c r="AD537" s="90">
        <f t="shared" si="157"/>
        <v>0</v>
      </c>
      <c r="AE537" s="90">
        <f t="shared" si="158"/>
        <v>0</v>
      </c>
      <c r="AH537" s="56">
        <f t="shared" si="159"/>
        <v>3</v>
      </c>
      <c r="AI537" s="56">
        <f t="shared" si="160"/>
        <v>3</v>
      </c>
      <c r="AJ537" s="56" t="str">
        <f t="shared" si="161"/>
        <v>Correct</v>
      </c>
      <c r="AK537" t="s">
        <v>105</v>
      </c>
      <c r="AL537">
        <v>67</v>
      </c>
      <c r="AM537" t="s">
        <v>95</v>
      </c>
      <c r="AN537" t="s">
        <v>156</v>
      </c>
      <c r="AO537" t="s">
        <v>128</v>
      </c>
      <c r="AP537" t="s">
        <v>98</v>
      </c>
      <c r="AQ537" s="1" t="s">
        <v>363</v>
      </c>
      <c r="AR537" t="s">
        <v>99</v>
      </c>
      <c r="AS537" t="s">
        <v>100</v>
      </c>
      <c r="AT537" t="s">
        <v>104</v>
      </c>
      <c r="AU537" t="s">
        <v>102</v>
      </c>
      <c r="AV537" s="1" t="s">
        <v>91</v>
      </c>
      <c r="AW537" t="s">
        <v>102</v>
      </c>
    </row>
    <row r="538" spans="1:49" x14ac:dyDescent="0.25">
      <c r="A538" s="1">
        <v>537</v>
      </c>
      <c r="C538" t="s">
        <v>20</v>
      </c>
      <c r="J538" t="s">
        <v>26</v>
      </c>
      <c r="M538" t="s">
        <v>29</v>
      </c>
      <c r="N538" t="s">
        <v>30</v>
      </c>
      <c r="P538" s="56">
        <f t="shared" si="144"/>
        <v>4</v>
      </c>
      <c r="Q538" s="5">
        <f t="shared" si="145"/>
        <v>0.75</v>
      </c>
      <c r="S538" s="56">
        <f t="shared" si="146"/>
        <v>0</v>
      </c>
      <c r="T538" s="56">
        <f t="shared" si="147"/>
        <v>0.75</v>
      </c>
      <c r="U538" s="56">
        <f t="shared" si="148"/>
        <v>0</v>
      </c>
      <c r="V538" s="90">
        <f t="shared" si="149"/>
        <v>0</v>
      </c>
      <c r="W538" s="90">
        <f t="shared" si="150"/>
        <v>0</v>
      </c>
      <c r="X538" s="90">
        <f t="shared" si="151"/>
        <v>0</v>
      </c>
      <c r="Y538" s="90">
        <f t="shared" si="152"/>
        <v>0</v>
      </c>
      <c r="Z538" s="90">
        <f t="shared" si="153"/>
        <v>0</v>
      </c>
      <c r="AA538" s="90">
        <f t="shared" si="154"/>
        <v>0.75</v>
      </c>
      <c r="AB538" s="90">
        <f t="shared" si="155"/>
        <v>0</v>
      </c>
      <c r="AC538" s="90">
        <f t="shared" si="156"/>
        <v>0</v>
      </c>
      <c r="AD538" s="90">
        <f t="shared" si="157"/>
        <v>0.75</v>
      </c>
      <c r="AE538" s="90">
        <f t="shared" si="158"/>
        <v>0.75</v>
      </c>
      <c r="AH538" s="56">
        <f t="shared" si="159"/>
        <v>3</v>
      </c>
      <c r="AI538" s="56">
        <f t="shared" si="160"/>
        <v>4</v>
      </c>
      <c r="AJ538" s="56" t="str">
        <f t="shared" si="161"/>
        <v>Correct</v>
      </c>
      <c r="AK538" t="s">
        <v>94</v>
      </c>
      <c r="AL538">
        <v>65</v>
      </c>
      <c r="AM538" t="s">
        <v>95</v>
      </c>
      <c r="AN538" t="s">
        <v>158</v>
      </c>
      <c r="AO538" t="s">
        <v>128</v>
      </c>
      <c r="AP538" t="s">
        <v>98</v>
      </c>
      <c r="AQ538" s="1" t="s">
        <v>80</v>
      </c>
      <c r="AR538" t="s">
        <v>114</v>
      </c>
      <c r="AS538" t="s">
        <v>100</v>
      </c>
      <c r="AT538" t="s">
        <v>104</v>
      </c>
      <c r="AU538" t="s">
        <v>102</v>
      </c>
      <c r="AV538" s="1" t="s">
        <v>91</v>
      </c>
      <c r="AW538" t="s">
        <v>102</v>
      </c>
    </row>
    <row r="539" spans="1:49" x14ac:dyDescent="0.25">
      <c r="A539" s="1">
        <v>538</v>
      </c>
      <c r="E539" t="s">
        <v>22</v>
      </c>
      <c r="I539" t="s">
        <v>267</v>
      </c>
      <c r="M539" t="s">
        <v>29</v>
      </c>
      <c r="P539" s="56">
        <f t="shared" si="144"/>
        <v>3</v>
      </c>
      <c r="Q539" s="5">
        <f t="shared" si="145"/>
        <v>1</v>
      </c>
      <c r="S539" s="56">
        <f t="shared" si="146"/>
        <v>0</v>
      </c>
      <c r="T539" s="56">
        <f t="shared" si="147"/>
        <v>0</v>
      </c>
      <c r="U539" s="56">
        <f t="shared" si="148"/>
        <v>0</v>
      </c>
      <c r="V539" s="90">
        <f t="shared" si="149"/>
        <v>1</v>
      </c>
      <c r="W539" s="90">
        <f t="shared" si="150"/>
        <v>0</v>
      </c>
      <c r="X539" s="90">
        <f t="shared" si="151"/>
        <v>0</v>
      </c>
      <c r="Y539" s="90">
        <f t="shared" si="152"/>
        <v>0</v>
      </c>
      <c r="Z539" s="90">
        <f t="shared" si="153"/>
        <v>1</v>
      </c>
      <c r="AA539" s="90">
        <f t="shared" si="154"/>
        <v>0</v>
      </c>
      <c r="AB539" s="90">
        <f t="shared" si="155"/>
        <v>0</v>
      </c>
      <c r="AC539" s="90">
        <f t="shared" si="156"/>
        <v>0</v>
      </c>
      <c r="AD539" s="90">
        <f t="shared" si="157"/>
        <v>1</v>
      </c>
      <c r="AE539" s="90">
        <f t="shared" si="158"/>
        <v>0</v>
      </c>
      <c r="AH539" s="56">
        <f t="shared" si="159"/>
        <v>3</v>
      </c>
      <c r="AI539" s="56">
        <f t="shared" si="160"/>
        <v>3</v>
      </c>
      <c r="AJ539" s="56" t="str">
        <f t="shared" si="161"/>
        <v>Correct</v>
      </c>
      <c r="AK539" t="s">
        <v>94</v>
      </c>
      <c r="AL539">
        <v>91</v>
      </c>
      <c r="AM539" t="s">
        <v>121</v>
      </c>
      <c r="AN539" t="s">
        <v>217</v>
      </c>
      <c r="AO539" t="s">
        <v>107</v>
      </c>
      <c r="AP539" t="s">
        <v>98</v>
      </c>
      <c r="AQ539" s="1" t="s">
        <v>80</v>
      </c>
      <c r="AR539" t="s">
        <v>108</v>
      </c>
      <c r="AS539" t="s">
        <v>100</v>
      </c>
      <c r="AT539" t="s">
        <v>104</v>
      </c>
      <c r="AU539" t="s">
        <v>102</v>
      </c>
      <c r="AV539" s="1" t="s">
        <v>91</v>
      </c>
      <c r="AW539" t="s">
        <v>98</v>
      </c>
    </row>
    <row r="540" spans="1:49" x14ac:dyDescent="0.25">
      <c r="A540" s="1">
        <v>539</v>
      </c>
      <c r="B540" t="s">
        <v>19</v>
      </c>
      <c r="D540" t="s">
        <v>21</v>
      </c>
      <c r="K540" t="s">
        <v>27</v>
      </c>
      <c r="P540" s="56">
        <f t="shared" si="144"/>
        <v>3</v>
      </c>
      <c r="Q540" s="5">
        <f t="shared" si="145"/>
        <v>1</v>
      </c>
      <c r="S540" s="56">
        <f t="shared" si="146"/>
        <v>1</v>
      </c>
      <c r="T540" s="56">
        <f t="shared" si="147"/>
        <v>0</v>
      </c>
      <c r="U540" s="56">
        <f t="shared" si="148"/>
        <v>1</v>
      </c>
      <c r="V540" s="90">
        <f t="shared" si="149"/>
        <v>0</v>
      </c>
      <c r="W540" s="90">
        <f t="shared" si="150"/>
        <v>0</v>
      </c>
      <c r="X540" s="90">
        <f t="shared" si="151"/>
        <v>0</v>
      </c>
      <c r="Y540" s="90">
        <f t="shared" si="152"/>
        <v>0</v>
      </c>
      <c r="Z540" s="90">
        <f t="shared" si="153"/>
        <v>0</v>
      </c>
      <c r="AA540" s="90">
        <f t="shared" si="154"/>
        <v>0</v>
      </c>
      <c r="AB540" s="90">
        <f t="shared" si="155"/>
        <v>1</v>
      </c>
      <c r="AC540" s="90">
        <f t="shared" si="156"/>
        <v>0</v>
      </c>
      <c r="AD540" s="90">
        <f t="shared" si="157"/>
        <v>0</v>
      </c>
      <c r="AE540" s="90">
        <f t="shared" si="158"/>
        <v>0</v>
      </c>
      <c r="AH540" s="56">
        <f t="shared" si="159"/>
        <v>3</v>
      </c>
      <c r="AI540" s="56">
        <f t="shared" si="160"/>
        <v>3</v>
      </c>
      <c r="AJ540" s="56" t="str">
        <f t="shared" si="161"/>
        <v>Correct</v>
      </c>
      <c r="AK540" t="s">
        <v>94</v>
      </c>
      <c r="AL540">
        <v>76</v>
      </c>
      <c r="AM540" t="s">
        <v>95</v>
      </c>
      <c r="AN540" t="s">
        <v>201</v>
      </c>
      <c r="AO540" t="s">
        <v>107</v>
      </c>
      <c r="AP540" t="s">
        <v>98</v>
      </c>
      <c r="AQ540" s="1" t="s">
        <v>80</v>
      </c>
      <c r="AR540" t="s">
        <v>109</v>
      </c>
      <c r="AS540" t="s">
        <v>103</v>
      </c>
      <c r="AT540" t="s">
        <v>104</v>
      </c>
      <c r="AU540" t="s">
        <v>98</v>
      </c>
      <c r="AV540" s="1"/>
      <c r="AW540" t="s">
        <v>98</v>
      </c>
    </row>
    <row r="541" spans="1:49" x14ac:dyDescent="0.25">
      <c r="A541" s="1">
        <v>540</v>
      </c>
      <c r="B541" t="s">
        <v>19</v>
      </c>
      <c r="C541" t="s">
        <v>20</v>
      </c>
      <c r="J541" t="s">
        <v>26</v>
      </c>
      <c r="P541" s="56">
        <f t="shared" si="144"/>
        <v>3</v>
      </c>
      <c r="Q541" s="5">
        <f t="shared" si="145"/>
        <v>1</v>
      </c>
      <c r="S541" s="56">
        <f t="shared" si="146"/>
        <v>1</v>
      </c>
      <c r="T541" s="56">
        <f t="shared" si="147"/>
        <v>1</v>
      </c>
      <c r="U541" s="56">
        <f t="shared" si="148"/>
        <v>0</v>
      </c>
      <c r="V541" s="90">
        <f t="shared" si="149"/>
        <v>0</v>
      </c>
      <c r="W541" s="90">
        <f t="shared" si="150"/>
        <v>0</v>
      </c>
      <c r="X541" s="90">
        <f t="shared" si="151"/>
        <v>0</v>
      </c>
      <c r="Y541" s="90">
        <f t="shared" si="152"/>
        <v>0</v>
      </c>
      <c r="Z541" s="90">
        <f t="shared" si="153"/>
        <v>0</v>
      </c>
      <c r="AA541" s="90">
        <f t="shared" si="154"/>
        <v>1</v>
      </c>
      <c r="AB541" s="90">
        <f t="shared" si="155"/>
        <v>0</v>
      </c>
      <c r="AC541" s="90">
        <f t="shared" si="156"/>
        <v>0</v>
      </c>
      <c r="AD541" s="90">
        <f t="shared" si="157"/>
        <v>0</v>
      </c>
      <c r="AE541" s="90">
        <f t="shared" si="158"/>
        <v>0</v>
      </c>
      <c r="AH541" s="56">
        <f t="shared" si="159"/>
        <v>3</v>
      </c>
      <c r="AI541" s="56">
        <f t="shared" si="160"/>
        <v>3</v>
      </c>
      <c r="AJ541" s="56" t="str">
        <f t="shared" si="161"/>
        <v>Correct</v>
      </c>
      <c r="AK541" t="s">
        <v>105</v>
      </c>
      <c r="AL541">
        <v>58</v>
      </c>
      <c r="AM541" t="s">
        <v>95</v>
      </c>
      <c r="AN541" t="s">
        <v>158</v>
      </c>
      <c r="AO541" t="s">
        <v>128</v>
      </c>
      <c r="AP541" t="s">
        <v>98</v>
      </c>
      <c r="AQ541" s="1" t="s">
        <v>362</v>
      </c>
      <c r="AR541" t="s">
        <v>99</v>
      </c>
      <c r="AS541" t="s">
        <v>100</v>
      </c>
      <c r="AT541" t="s">
        <v>135</v>
      </c>
      <c r="AU541" t="s">
        <v>102</v>
      </c>
      <c r="AV541" s="1" t="s">
        <v>92</v>
      </c>
      <c r="AW541" t="s">
        <v>102</v>
      </c>
    </row>
    <row r="542" spans="1:49" x14ac:dyDescent="0.25">
      <c r="A542" s="1">
        <v>541</v>
      </c>
      <c r="P542" s="56">
        <f t="shared" si="144"/>
        <v>0</v>
      </c>
      <c r="Q542" s="5" t="e">
        <f t="shared" si="145"/>
        <v>#DIV/0!</v>
      </c>
      <c r="S542" s="56">
        <f t="shared" si="146"/>
        <v>0</v>
      </c>
      <c r="T542" s="56">
        <f t="shared" si="147"/>
        <v>0</v>
      </c>
      <c r="U542" s="56">
        <f t="shared" si="148"/>
        <v>0</v>
      </c>
      <c r="V542" s="90">
        <f t="shared" si="149"/>
        <v>0</v>
      </c>
      <c r="W542" s="90">
        <f t="shared" si="150"/>
        <v>0</v>
      </c>
      <c r="X542" s="90">
        <f t="shared" si="151"/>
        <v>0</v>
      </c>
      <c r="Y542" s="90">
        <f t="shared" si="152"/>
        <v>0</v>
      </c>
      <c r="Z542" s="90">
        <f t="shared" si="153"/>
        <v>0</v>
      </c>
      <c r="AA542" s="90">
        <f t="shared" si="154"/>
        <v>0</v>
      </c>
      <c r="AB542" s="90">
        <f t="shared" si="155"/>
        <v>0</v>
      </c>
      <c r="AC542" s="90">
        <f t="shared" si="156"/>
        <v>0</v>
      </c>
      <c r="AD542" s="90">
        <f t="shared" si="157"/>
        <v>0</v>
      </c>
      <c r="AE542" s="90">
        <f t="shared" si="158"/>
        <v>0</v>
      </c>
      <c r="AH542" s="56">
        <f t="shared" si="159"/>
        <v>0</v>
      </c>
      <c r="AI542" s="56">
        <f t="shared" si="160"/>
        <v>0</v>
      </c>
      <c r="AJ542" s="56" t="str">
        <f t="shared" si="161"/>
        <v>Correct</v>
      </c>
      <c r="AK542" t="s">
        <v>105</v>
      </c>
      <c r="AL542">
        <v>90</v>
      </c>
      <c r="AM542" t="s">
        <v>95</v>
      </c>
      <c r="AN542" t="s">
        <v>201</v>
      </c>
      <c r="AO542" t="s">
        <v>107</v>
      </c>
      <c r="AP542" t="s">
        <v>98</v>
      </c>
      <c r="AQ542" s="1" t="s">
        <v>80</v>
      </c>
      <c r="AR542" t="s">
        <v>99</v>
      </c>
      <c r="AS542" t="s">
        <v>103</v>
      </c>
      <c r="AT542" t="s">
        <v>104</v>
      </c>
      <c r="AU542" t="s">
        <v>98</v>
      </c>
      <c r="AV542" s="1"/>
      <c r="AW542" t="s">
        <v>98</v>
      </c>
    </row>
    <row r="543" spans="1:49" x14ac:dyDescent="0.25">
      <c r="A543" s="1">
        <v>542</v>
      </c>
      <c r="B543" t="s">
        <v>19</v>
      </c>
      <c r="C543" t="s">
        <v>20</v>
      </c>
      <c r="J543" t="s">
        <v>26</v>
      </c>
      <c r="P543" s="56">
        <f t="shared" si="144"/>
        <v>3</v>
      </c>
      <c r="Q543" s="5">
        <f t="shared" si="145"/>
        <v>1</v>
      </c>
      <c r="S543" s="56">
        <f t="shared" si="146"/>
        <v>1</v>
      </c>
      <c r="T543" s="56">
        <f t="shared" si="147"/>
        <v>1</v>
      </c>
      <c r="U543" s="56">
        <f t="shared" si="148"/>
        <v>0</v>
      </c>
      <c r="V543" s="90">
        <f t="shared" si="149"/>
        <v>0</v>
      </c>
      <c r="W543" s="90">
        <f t="shared" si="150"/>
        <v>0</v>
      </c>
      <c r="X543" s="90">
        <f t="shared" si="151"/>
        <v>0</v>
      </c>
      <c r="Y543" s="90">
        <f t="shared" si="152"/>
        <v>0</v>
      </c>
      <c r="Z543" s="90">
        <f t="shared" si="153"/>
        <v>0</v>
      </c>
      <c r="AA543" s="90">
        <f t="shared" si="154"/>
        <v>1</v>
      </c>
      <c r="AB543" s="90">
        <f t="shared" si="155"/>
        <v>0</v>
      </c>
      <c r="AC543" s="90">
        <f t="shared" si="156"/>
        <v>0</v>
      </c>
      <c r="AD543" s="90">
        <f t="shared" si="157"/>
        <v>0</v>
      </c>
      <c r="AE543" s="90">
        <f t="shared" si="158"/>
        <v>0</v>
      </c>
      <c r="AH543" s="56">
        <f t="shared" si="159"/>
        <v>3</v>
      </c>
      <c r="AI543" s="56">
        <f t="shared" si="160"/>
        <v>3</v>
      </c>
      <c r="AJ543" s="56" t="str">
        <f t="shared" si="161"/>
        <v>Correct</v>
      </c>
      <c r="AK543" t="s">
        <v>105</v>
      </c>
      <c r="AL543">
        <v>75</v>
      </c>
      <c r="AM543" t="s">
        <v>121</v>
      </c>
      <c r="AN543" t="s">
        <v>217</v>
      </c>
      <c r="AO543" t="s">
        <v>107</v>
      </c>
      <c r="AP543" t="s">
        <v>98</v>
      </c>
      <c r="AQ543" s="1" t="s">
        <v>80</v>
      </c>
      <c r="AR543" t="s">
        <v>108</v>
      </c>
      <c r="AS543" t="s">
        <v>100</v>
      </c>
      <c r="AT543" t="s">
        <v>104</v>
      </c>
      <c r="AU543" t="s">
        <v>102</v>
      </c>
      <c r="AV543" s="1" t="s">
        <v>91</v>
      </c>
      <c r="AW543" t="s">
        <v>98</v>
      </c>
    </row>
    <row r="544" spans="1:49" x14ac:dyDescent="0.25">
      <c r="A544" s="1">
        <v>543</v>
      </c>
      <c r="J544" t="s">
        <v>26</v>
      </c>
      <c r="K544" t="s">
        <v>27</v>
      </c>
      <c r="N544" t="s">
        <v>30</v>
      </c>
      <c r="P544" s="56">
        <f t="shared" si="144"/>
        <v>3</v>
      </c>
      <c r="Q544" s="5">
        <f t="shared" si="145"/>
        <v>1</v>
      </c>
      <c r="S544" s="56">
        <f t="shared" si="146"/>
        <v>0</v>
      </c>
      <c r="T544" s="56">
        <f t="shared" si="147"/>
        <v>0</v>
      </c>
      <c r="U544" s="56">
        <f t="shared" si="148"/>
        <v>0</v>
      </c>
      <c r="V544" s="90">
        <f t="shared" si="149"/>
        <v>0</v>
      </c>
      <c r="W544" s="90">
        <f t="shared" si="150"/>
        <v>0</v>
      </c>
      <c r="X544" s="90">
        <f t="shared" si="151"/>
        <v>0</v>
      </c>
      <c r="Y544" s="90">
        <f t="shared" si="152"/>
        <v>0</v>
      </c>
      <c r="Z544" s="90">
        <f t="shared" si="153"/>
        <v>0</v>
      </c>
      <c r="AA544" s="90">
        <f t="shared" si="154"/>
        <v>1</v>
      </c>
      <c r="AB544" s="90">
        <f t="shared" si="155"/>
        <v>1</v>
      </c>
      <c r="AC544" s="90">
        <f t="shared" si="156"/>
        <v>0</v>
      </c>
      <c r="AD544" s="90">
        <f t="shared" si="157"/>
        <v>0</v>
      </c>
      <c r="AE544" s="90">
        <f t="shared" si="158"/>
        <v>1</v>
      </c>
      <c r="AH544" s="56">
        <f t="shared" si="159"/>
        <v>3</v>
      </c>
      <c r="AI544" s="56">
        <f t="shared" si="160"/>
        <v>3</v>
      </c>
      <c r="AJ544" s="56" t="str">
        <f t="shared" si="161"/>
        <v>Correct</v>
      </c>
      <c r="AK544" t="s">
        <v>105</v>
      </c>
      <c r="AL544">
        <v>41</v>
      </c>
      <c r="AM544" t="s">
        <v>95</v>
      </c>
      <c r="AN544" t="s">
        <v>158</v>
      </c>
      <c r="AO544" t="s">
        <v>107</v>
      </c>
      <c r="AP544" t="s">
        <v>98</v>
      </c>
      <c r="AQ544" s="1" t="s">
        <v>80</v>
      </c>
      <c r="AR544" t="s">
        <v>109</v>
      </c>
      <c r="AS544" t="s">
        <v>103</v>
      </c>
      <c r="AT544" t="s">
        <v>101</v>
      </c>
      <c r="AU544" t="s">
        <v>102</v>
      </c>
      <c r="AV544" s="1" t="s">
        <v>90</v>
      </c>
      <c r="AW544" t="s">
        <v>102</v>
      </c>
    </row>
    <row r="545" spans="1:49" x14ac:dyDescent="0.25">
      <c r="A545" s="1">
        <v>544</v>
      </c>
      <c r="K545" t="s">
        <v>27</v>
      </c>
      <c r="P545" s="56">
        <f t="shared" si="144"/>
        <v>1</v>
      </c>
      <c r="Q545" s="5">
        <f t="shared" si="145"/>
        <v>3</v>
      </c>
      <c r="S545" s="56">
        <f t="shared" si="146"/>
        <v>0</v>
      </c>
      <c r="T545" s="56">
        <f t="shared" si="147"/>
        <v>0</v>
      </c>
      <c r="U545" s="56">
        <f t="shared" si="148"/>
        <v>0</v>
      </c>
      <c r="V545" s="90">
        <f t="shared" si="149"/>
        <v>0</v>
      </c>
      <c r="W545" s="90">
        <f t="shared" si="150"/>
        <v>0</v>
      </c>
      <c r="X545" s="90">
        <f t="shared" si="151"/>
        <v>0</v>
      </c>
      <c r="Y545" s="90">
        <f t="shared" si="152"/>
        <v>0</v>
      </c>
      <c r="Z545" s="90">
        <f t="shared" si="153"/>
        <v>0</v>
      </c>
      <c r="AA545" s="90">
        <f t="shared" si="154"/>
        <v>0</v>
      </c>
      <c r="AB545" s="90">
        <f t="shared" si="155"/>
        <v>1</v>
      </c>
      <c r="AC545" s="90">
        <f t="shared" si="156"/>
        <v>0</v>
      </c>
      <c r="AD545" s="90">
        <f t="shared" si="157"/>
        <v>0</v>
      </c>
      <c r="AE545" s="90">
        <f t="shared" si="158"/>
        <v>0</v>
      </c>
      <c r="AH545" s="56">
        <f t="shared" si="159"/>
        <v>1</v>
      </c>
      <c r="AI545" s="56">
        <f t="shared" si="160"/>
        <v>1</v>
      </c>
      <c r="AJ545" s="56" t="str">
        <f t="shared" si="161"/>
        <v>Correct</v>
      </c>
      <c r="AK545" t="s">
        <v>94</v>
      </c>
      <c r="AL545">
        <v>68</v>
      </c>
      <c r="AM545" t="s">
        <v>95</v>
      </c>
      <c r="AN545" t="s">
        <v>158</v>
      </c>
      <c r="AP545" t="s">
        <v>98</v>
      </c>
      <c r="AQ545" s="1" t="s">
        <v>80</v>
      </c>
      <c r="AS545" t="s">
        <v>120</v>
      </c>
      <c r="AT545" t="s">
        <v>104</v>
      </c>
      <c r="AU545" t="s">
        <v>102</v>
      </c>
      <c r="AV545" s="1" t="s">
        <v>91</v>
      </c>
      <c r="AW545" t="s">
        <v>102</v>
      </c>
    </row>
    <row r="546" spans="1:49" x14ac:dyDescent="0.25">
      <c r="A546" s="1">
        <v>545</v>
      </c>
      <c r="C546" t="s">
        <v>20</v>
      </c>
      <c r="J546" t="s">
        <v>26</v>
      </c>
      <c r="P546" s="56">
        <f t="shared" si="144"/>
        <v>2</v>
      </c>
      <c r="Q546" s="5">
        <f t="shared" si="145"/>
        <v>1.5</v>
      </c>
      <c r="S546" s="56">
        <f t="shared" si="146"/>
        <v>0</v>
      </c>
      <c r="T546" s="56">
        <f t="shared" si="147"/>
        <v>1</v>
      </c>
      <c r="U546" s="56">
        <f t="shared" si="148"/>
        <v>0</v>
      </c>
      <c r="V546" s="90">
        <f t="shared" si="149"/>
        <v>0</v>
      </c>
      <c r="W546" s="90">
        <f t="shared" si="150"/>
        <v>0</v>
      </c>
      <c r="X546" s="90">
        <f t="shared" si="151"/>
        <v>0</v>
      </c>
      <c r="Y546" s="90">
        <f t="shared" si="152"/>
        <v>0</v>
      </c>
      <c r="Z546" s="90">
        <f t="shared" si="153"/>
        <v>0</v>
      </c>
      <c r="AA546" s="90">
        <f t="shared" si="154"/>
        <v>1</v>
      </c>
      <c r="AB546" s="90">
        <f t="shared" si="155"/>
        <v>0</v>
      </c>
      <c r="AC546" s="90">
        <f t="shared" si="156"/>
        <v>0</v>
      </c>
      <c r="AD546" s="90">
        <f t="shared" si="157"/>
        <v>0</v>
      </c>
      <c r="AE546" s="90">
        <f t="shared" si="158"/>
        <v>0</v>
      </c>
      <c r="AH546" s="56">
        <f t="shared" si="159"/>
        <v>2</v>
      </c>
      <c r="AI546" s="56">
        <f t="shared" si="160"/>
        <v>2</v>
      </c>
      <c r="AJ546" s="56" t="str">
        <f t="shared" si="161"/>
        <v>Correct</v>
      </c>
      <c r="AK546" t="s">
        <v>94</v>
      </c>
      <c r="AL546">
        <v>59</v>
      </c>
      <c r="AM546" t="s">
        <v>95</v>
      </c>
      <c r="AN546" t="s">
        <v>158</v>
      </c>
      <c r="AO546" t="s">
        <v>128</v>
      </c>
      <c r="AP546" t="s">
        <v>98</v>
      </c>
      <c r="AQ546" s="1" t="s">
        <v>362</v>
      </c>
      <c r="AR546" t="s">
        <v>108</v>
      </c>
      <c r="AS546" t="s">
        <v>110</v>
      </c>
      <c r="AT546" t="s">
        <v>104</v>
      </c>
      <c r="AU546" t="s">
        <v>102</v>
      </c>
      <c r="AV546" s="1" t="s">
        <v>92</v>
      </c>
      <c r="AW546" t="s">
        <v>102</v>
      </c>
    </row>
    <row r="547" spans="1:49" x14ac:dyDescent="0.25">
      <c r="A547" s="1">
        <v>546</v>
      </c>
      <c r="P547" s="56">
        <f t="shared" si="144"/>
        <v>0</v>
      </c>
      <c r="Q547" s="5" t="e">
        <f t="shared" si="145"/>
        <v>#DIV/0!</v>
      </c>
      <c r="S547" s="56">
        <f t="shared" si="146"/>
        <v>0</v>
      </c>
      <c r="T547" s="56">
        <f t="shared" si="147"/>
        <v>0</v>
      </c>
      <c r="U547" s="56">
        <f t="shared" si="148"/>
        <v>0</v>
      </c>
      <c r="V547" s="90">
        <f t="shared" si="149"/>
        <v>0</v>
      </c>
      <c r="W547" s="90">
        <f t="shared" si="150"/>
        <v>0</v>
      </c>
      <c r="X547" s="90">
        <f t="shared" si="151"/>
        <v>0</v>
      </c>
      <c r="Y547" s="90">
        <f t="shared" si="152"/>
        <v>0</v>
      </c>
      <c r="Z547" s="90">
        <f t="shared" si="153"/>
        <v>0</v>
      </c>
      <c r="AA547" s="90">
        <f t="shared" si="154"/>
        <v>0</v>
      </c>
      <c r="AB547" s="90">
        <f t="shared" si="155"/>
        <v>0</v>
      </c>
      <c r="AC547" s="90">
        <f t="shared" si="156"/>
        <v>0</v>
      </c>
      <c r="AD547" s="90">
        <f t="shared" si="157"/>
        <v>0</v>
      </c>
      <c r="AE547" s="90">
        <f t="shared" si="158"/>
        <v>0</v>
      </c>
      <c r="AH547" s="56">
        <f t="shared" si="159"/>
        <v>0</v>
      </c>
      <c r="AI547" s="56">
        <f t="shared" si="160"/>
        <v>0</v>
      </c>
      <c r="AJ547" s="56" t="str">
        <f t="shared" si="161"/>
        <v>Correct</v>
      </c>
      <c r="AK547" t="s">
        <v>94</v>
      </c>
      <c r="AL547">
        <v>67</v>
      </c>
      <c r="AM547" t="s">
        <v>95</v>
      </c>
      <c r="AN547" t="s">
        <v>158</v>
      </c>
      <c r="AO547" t="s">
        <v>107</v>
      </c>
      <c r="AP547" t="s">
        <v>98</v>
      </c>
      <c r="AQ547" s="1"/>
      <c r="AR547" t="s">
        <v>114</v>
      </c>
      <c r="AS547" t="s">
        <v>110</v>
      </c>
      <c r="AT547" t="s">
        <v>104</v>
      </c>
      <c r="AU547" t="s">
        <v>102</v>
      </c>
      <c r="AV547" s="1" t="s">
        <v>92</v>
      </c>
      <c r="AW547" t="s">
        <v>102</v>
      </c>
    </row>
    <row r="548" spans="1:49" x14ac:dyDescent="0.25">
      <c r="A548" s="1">
        <v>547</v>
      </c>
      <c r="J548" t="s">
        <v>26</v>
      </c>
      <c r="N548" t="s">
        <v>30</v>
      </c>
      <c r="P548" s="56">
        <f t="shared" si="144"/>
        <v>2</v>
      </c>
      <c r="Q548" s="5">
        <f t="shared" si="145"/>
        <v>1.5</v>
      </c>
      <c r="S548" s="56">
        <f t="shared" si="146"/>
        <v>0</v>
      </c>
      <c r="T548" s="56">
        <f t="shared" si="147"/>
        <v>0</v>
      </c>
      <c r="U548" s="56">
        <f t="shared" si="148"/>
        <v>0</v>
      </c>
      <c r="V548" s="90">
        <f t="shared" si="149"/>
        <v>0</v>
      </c>
      <c r="W548" s="90">
        <f t="shared" si="150"/>
        <v>0</v>
      </c>
      <c r="X548" s="90">
        <f t="shared" si="151"/>
        <v>0</v>
      </c>
      <c r="Y548" s="90">
        <f t="shared" si="152"/>
        <v>0</v>
      </c>
      <c r="Z548" s="90">
        <f t="shared" si="153"/>
        <v>0</v>
      </c>
      <c r="AA548" s="90">
        <f t="shared" si="154"/>
        <v>1</v>
      </c>
      <c r="AB548" s="90">
        <f t="shared" si="155"/>
        <v>0</v>
      </c>
      <c r="AC548" s="90">
        <f t="shared" si="156"/>
        <v>0</v>
      </c>
      <c r="AD548" s="90">
        <f t="shared" si="157"/>
        <v>0</v>
      </c>
      <c r="AE548" s="90">
        <f t="shared" si="158"/>
        <v>1</v>
      </c>
      <c r="AH548" s="56">
        <f t="shared" si="159"/>
        <v>2</v>
      </c>
      <c r="AI548" s="56">
        <f t="shared" si="160"/>
        <v>2</v>
      </c>
      <c r="AJ548" s="56" t="str">
        <f t="shared" si="161"/>
        <v>Correct</v>
      </c>
      <c r="AK548" t="s">
        <v>105</v>
      </c>
      <c r="AL548">
        <v>60</v>
      </c>
      <c r="AM548" t="s">
        <v>121</v>
      </c>
      <c r="AN548" t="s">
        <v>244</v>
      </c>
      <c r="AO548" t="s">
        <v>107</v>
      </c>
      <c r="AP548" t="s">
        <v>98</v>
      </c>
      <c r="AQ548" s="1" t="s">
        <v>80</v>
      </c>
      <c r="AR548" t="s">
        <v>114</v>
      </c>
      <c r="AS548" t="s">
        <v>100</v>
      </c>
      <c r="AT548" t="s">
        <v>101</v>
      </c>
      <c r="AU548" t="s">
        <v>102</v>
      </c>
      <c r="AV548" s="1" t="s">
        <v>92</v>
      </c>
      <c r="AW548" t="s">
        <v>98</v>
      </c>
    </row>
    <row r="549" spans="1:49" x14ac:dyDescent="0.25">
      <c r="A549" s="1">
        <v>548</v>
      </c>
      <c r="B549" t="s">
        <v>19</v>
      </c>
      <c r="P549" s="56">
        <f t="shared" si="144"/>
        <v>1</v>
      </c>
      <c r="Q549" s="5">
        <f t="shared" si="145"/>
        <v>3</v>
      </c>
      <c r="S549" s="56">
        <f t="shared" si="146"/>
        <v>1</v>
      </c>
      <c r="T549" s="56">
        <f t="shared" si="147"/>
        <v>0</v>
      </c>
      <c r="U549" s="56">
        <f t="shared" si="148"/>
        <v>0</v>
      </c>
      <c r="V549" s="90">
        <f t="shared" si="149"/>
        <v>0</v>
      </c>
      <c r="W549" s="90">
        <f t="shared" si="150"/>
        <v>0</v>
      </c>
      <c r="X549" s="90">
        <f t="shared" si="151"/>
        <v>0</v>
      </c>
      <c r="Y549" s="90">
        <f t="shared" si="152"/>
        <v>0</v>
      </c>
      <c r="Z549" s="90">
        <f t="shared" si="153"/>
        <v>0</v>
      </c>
      <c r="AA549" s="90">
        <f t="shared" si="154"/>
        <v>0</v>
      </c>
      <c r="AB549" s="90">
        <f t="shared" si="155"/>
        <v>0</v>
      </c>
      <c r="AC549" s="90">
        <f t="shared" si="156"/>
        <v>0</v>
      </c>
      <c r="AD549" s="90">
        <f t="shared" si="157"/>
        <v>0</v>
      </c>
      <c r="AE549" s="90">
        <f t="shared" si="158"/>
        <v>0</v>
      </c>
      <c r="AH549" s="56">
        <f t="shared" si="159"/>
        <v>1</v>
      </c>
      <c r="AI549" s="56">
        <f t="shared" si="160"/>
        <v>1</v>
      </c>
      <c r="AJ549" s="56" t="str">
        <f t="shared" si="161"/>
        <v>Correct</v>
      </c>
      <c r="AK549" t="s">
        <v>94</v>
      </c>
      <c r="AL549">
        <v>41</v>
      </c>
      <c r="AM549" t="s">
        <v>121</v>
      </c>
      <c r="AN549" t="s">
        <v>180</v>
      </c>
      <c r="AO549" t="s">
        <v>134</v>
      </c>
      <c r="AP549" t="s">
        <v>102</v>
      </c>
      <c r="AQ549" s="1" t="s">
        <v>80</v>
      </c>
      <c r="AR549" t="s">
        <v>126</v>
      </c>
      <c r="AS549" t="s">
        <v>100</v>
      </c>
      <c r="AT549" t="s">
        <v>101</v>
      </c>
      <c r="AU549" t="s">
        <v>102</v>
      </c>
      <c r="AV549" s="1"/>
      <c r="AW549" t="s">
        <v>102</v>
      </c>
    </row>
    <row r="550" spans="1:49" x14ac:dyDescent="0.25">
      <c r="A550" s="1">
        <v>549</v>
      </c>
      <c r="C550" t="s">
        <v>20</v>
      </c>
      <c r="H550" t="s">
        <v>25</v>
      </c>
      <c r="K550" t="s">
        <v>27</v>
      </c>
      <c r="P550" s="56">
        <f t="shared" si="144"/>
        <v>3</v>
      </c>
      <c r="Q550" s="5">
        <f t="shared" si="145"/>
        <v>1</v>
      </c>
      <c r="S550" s="56">
        <f t="shared" si="146"/>
        <v>0</v>
      </c>
      <c r="T550" s="56">
        <f t="shared" si="147"/>
        <v>1</v>
      </c>
      <c r="U550" s="56">
        <f t="shared" si="148"/>
        <v>0</v>
      </c>
      <c r="V550" s="90">
        <f t="shared" si="149"/>
        <v>0</v>
      </c>
      <c r="W550" s="90">
        <f t="shared" si="150"/>
        <v>0</v>
      </c>
      <c r="X550" s="90">
        <f t="shared" si="151"/>
        <v>0</v>
      </c>
      <c r="Y550" s="90">
        <f t="shared" si="152"/>
        <v>1</v>
      </c>
      <c r="Z550" s="90">
        <f t="shared" si="153"/>
        <v>0</v>
      </c>
      <c r="AA550" s="90">
        <f t="shared" si="154"/>
        <v>0</v>
      </c>
      <c r="AB550" s="90">
        <f t="shared" si="155"/>
        <v>1</v>
      </c>
      <c r="AC550" s="90">
        <f t="shared" si="156"/>
        <v>0</v>
      </c>
      <c r="AD550" s="90">
        <f t="shared" si="157"/>
        <v>0</v>
      </c>
      <c r="AE550" s="90">
        <f t="shared" si="158"/>
        <v>0</v>
      </c>
      <c r="AH550" s="56">
        <f t="shared" si="159"/>
        <v>3</v>
      </c>
      <c r="AI550" s="56">
        <f t="shared" si="160"/>
        <v>3</v>
      </c>
      <c r="AJ550" s="56" t="str">
        <f t="shared" si="161"/>
        <v>Correct</v>
      </c>
      <c r="AK550" t="s">
        <v>94</v>
      </c>
      <c r="AL550">
        <v>46</v>
      </c>
      <c r="AM550" t="s">
        <v>121</v>
      </c>
      <c r="AN550" t="s">
        <v>178</v>
      </c>
      <c r="AO550" t="s">
        <v>107</v>
      </c>
      <c r="AP550" t="s">
        <v>98</v>
      </c>
      <c r="AQ550" s="1" t="s">
        <v>80</v>
      </c>
      <c r="AR550" t="s">
        <v>126</v>
      </c>
      <c r="AS550" t="s">
        <v>110</v>
      </c>
      <c r="AT550" t="s">
        <v>135</v>
      </c>
      <c r="AU550" t="s">
        <v>102</v>
      </c>
      <c r="AV550" s="1"/>
      <c r="AW550" t="s">
        <v>102</v>
      </c>
    </row>
    <row r="551" spans="1:49" x14ac:dyDescent="0.25">
      <c r="A551" s="1">
        <v>550</v>
      </c>
      <c r="L551" t="s">
        <v>28</v>
      </c>
      <c r="P551" s="56">
        <f t="shared" si="144"/>
        <v>1</v>
      </c>
      <c r="Q551" s="5">
        <f t="shared" si="145"/>
        <v>3</v>
      </c>
      <c r="S551" s="56">
        <f t="shared" si="146"/>
        <v>0</v>
      </c>
      <c r="T551" s="56">
        <f t="shared" si="147"/>
        <v>0</v>
      </c>
      <c r="U551" s="56">
        <f t="shared" si="148"/>
        <v>0</v>
      </c>
      <c r="V551" s="90">
        <f t="shared" si="149"/>
        <v>0</v>
      </c>
      <c r="W551" s="90">
        <f t="shared" si="150"/>
        <v>0</v>
      </c>
      <c r="X551" s="90">
        <f t="shared" si="151"/>
        <v>0</v>
      </c>
      <c r="Y551" s="90">
        <f t="shared" si="152"/>
        <v>0</v>
      </c>
      <c r="Z551" s="90">
        <f t="shared" si="153"/>
        <v>0</v>
      </c>
      <c r="AA551" s="90">
        <f t="shared" si="154"/>
        <v>0</v>
      </c>
      <c r="AB551" s="90">
        <f t="shared" si="155"/>
        <v>0</v>
      </c>
      <c r="AC551" s="90">
        <f t="shared" si="156"/>
        <v>1</v>
      </c>
      <c r="AD551" s="90">
        <f t="shared" si="157"/>
        <v>0</v>
      </c>
      <c r="AE551" s="90">
        <f t="shared" si="158"/>
        <v>0</v>
      </c>
      <c r="AH551" s="56">
        <f t="shared" si="159"/>
        <v>1</v>
      </c>
      <c r="AI551" s="56">
        <f t="shared" si="160"/>
        <v>1</v>
      </c>
      <c r="AJ551" s="56" t="str">
        <f t="shared" si="161"/>
        <v>Correct</v>
      </c>
      <c r="AK551" t="s">
        <v>105</v>
      </c>
      <c r="AL551">
        <v>27</v>
      </c>
      <c r="AM551" t="s">
        <v>121</v>
      </c>
      <c r="AN551" t="s">
        <v>214</v>
      </c>
      <c r="AO551" t="s">
        <v>107</v>
      </c>
      <c r="AP551" t="s">
        <v>98</v>
      </c>
      <c r="AQ551" s="1" t="s">
        <v>80</v>
      </c>
      <c r="AR551" t="s">
        <v>99</v>
      </c>
      <c r="AS551" t="s">
        <v>100</v>
      </c>
      <c r="AT551" t="s">
        <v>101</v>
      </c>
      <c r="AU551" t="s">
        <v>102</v>
      </c>
      <c r="AV551" s="1" t="s">
        <v>90</v>
      </c>
      <c r="AW551" t="s">
        <v>102</v>
      </c>
    </row>
    <row r="552" spans="1:49" x14ac:dyDescent="0.25">
      <c r="A552" s="1">
        <v>551</v>
      </c>
      <c r="P552" s="56">
        <f t="shared" si="144"/>
        <v>0</v>
      </c>
      <c r="Q552" s="5" t="e">
        <f t="shared" si="145"/>
        <v>#DIV/0!</v>
      </c>
      <c r="S552" s="56">
        <f t="shared" si="146"/>
        <v>0</v>
      </c>
      <c r="T552" s="56">
        <f t="shared" si="147"/>
        <v>0</v>
      </c>
      <c r="U552" s="56">
        <f t="shared" si="148"/>
        <v>0</v>
      </c>
      <c r="V552" s="90">
        <f t="shared" si="149"/>
        <v>0</v>
      </c>
      <c r="W552" s="90">
        <f t="shared" si="150"/>
        <v>0</v>
      </c>
      <c r="X552" s="90">
        <f t="shared" si="151"/>
        <v>0</v>
      </c>
      <c r="Y552" s="90">
        <f t="shared" si="152"/>
        <v>0</v>
      </c>
      <c r="Z552" s="90">
        <f t="shared" si="153"/>
        <v>0</v>
      </c>
      <c r="AA552" s="90">
        <f t="shared" si="154"/>
        <v>0</v>
      </c>
      <c r="AB552" s="90">
        <f t="shared" si="155"/>
        <v>0</v>
      </c>
      <c r="AC552" s="90">
        <f t="shared" si="156"/>
        <v>0</v>
      </c>
      <c r="AD552" s="90">
        <f t="shared" si="157"/>
        <v>0</v>
      </c>
      <c r="AE552" s="90">
        <f t="shared" si="158"/>
        <v>0</v>
      </c>
      <c r="AH552" s="56">
        <f t="shared" si="159"/>
        <v>0</v>
      </c>
      <c r="AI552" s="56">
        <f t="shared" si="160"/>
        <v>0</v>
      </c>
      <c r="AJ552" s="56" t="str">
        <f t="shared" si="161"/>
        <v>Correct</v>
      </c>
      <c r="AK552" t="s">
        <v>105</v>
      </c>
      <c r="AL552">
        <v>21</v>
      </c>
      <c r="AM552" t="s">
        <v>121</v>
      </c>
      <c r="AN552" t="s">
        <v>190</v>
      </c>
      <c r="AO552" t="s">
        <v>97</v>
      </c>
      <c r="AP552" t="s">
        <v>98</v>
      </c>
      <c r="AQ552" s="1" t="s">
        <v>80</v>
      </c>
      <c r="AR552" t="s">
        <v>108</v>
      </c>
      <c r="AS552" t="s">
        <v>110</v>
      </c>
      <c r="AT552" t="s">
        <v>135</v>
      </c>
      <c r="AU552" t="s">
        <v>102</v>
      </c>
      <c r="AV552" s="1" t="s">
        <v>90</v>
      </c>
      <c r="AW552" t="s">
        <v>102</v>
      </c>
    </row>
    <row r="553" spans="1:49" x14ac:dyDescent="0.25">
      <c r="A553" s="1">
        <v>552</v>
      </c>
      <c r="I553" t="s">
        <v>267</v>
      </c>
      <c r="P553" s="56">
        <f t="shared" si="144"/>
        <v>1</v>
      </c>
      <c r="Q553" s="5">
        <f t="shared" si="145"/>
        <v>3</v>
      </c>
      <c r="S553" s="56">
        <f t="shared" si="146"/>
        <v>0</v>
      </c>
      <c r="T553" s="56">
        <f t="shared" si="147"/>
        <v>0</v>
      </c>
      <c r="U553" s="56">
        <f t="shared" si="148"/>
        <v>0</v>
      </c>
      <c r="V553" s="90">
        <f t="shared" si="149"/>
        <v>0</v>
      </c>
      <c r="W553" s="90">
        <f t="shared" si="150"/>
        <v>0</v>
      </c>
      <c r="X553" s="90">
        <f t="shared" si="151"/>
        <v>0</v>
      </c>
      <c r="Y553" s="90">
        <f t="shared" si="152"/>
        <v>0</v>
      </c>
      <c r="Z553" s="90">
        <f t="shared" si="153"/>
        <v>1</v>
      </c>
      <c r="AA553" s="90">
        <f t="shared" si="154"/>
        <v>0</v>
      </c>
      <c r="AB553" s="90">
        <f t="shared" si="155"/>
        <v>0</v>
      </c>
      <c r="AC553" s="90">
        <f t="shared" si="156"/>
        <v>0</v>
      </c>
      <c r="AD553" s="90">
        <f t="shared" si="157"/>
        <v>0</v>
      </c>
      <c r="AE553" s="90">
        <f t="shared" si="158"/>
        <v>0</v>
      </c>
      <c r="AH553" s="56">
        <f t="shared" si="159"/>
        <v>1</v>
      </c>
      <c r="AI553" s="56">
        <f t="shared" si="160"/>
        <v>1</v>
      </c>
      <c r="AJ553" s="56" t="str">
        <f t="shared" si="161"/>
        <v>Correct</v>
      </c>
      <c r="AK553" t="s">
        <v>94</v>
      </c>
      <c r="AL553">
        <v>36</v>
      </c>
      <c r="AM553" t="s">
        <v>121</v>
      </c>
      <c r="AN553" t="s">
        <v>185</v>
      </c>
      <c r="AO553" t="s">
        <v>107</v>
      </c>
      <c r="AP553" t="s">
        <v>98</v>
      </c>
      <c r="AQ553" s="1" t="s">
        <v>80</v>
      </c>
      <c r="AR553" t="s">
        <v>108</v>
      </c>
      <c r="AS553" t="s">
        <v>120</v>
      </c>
      <c r="AT553" t="s">
        <v>125</v>
      </c>
      <c r="AU553" t="s">
        <v>98</v>
      </c>
      <c r="AV553" s="1" t="s">
        <v>93</v>
      </c>
      <c r="AW553" t="s">
        <v>102</v>
      </c>
    </row>
    <row r="554" spans="1:49" x14ac:dyDescent="0.25">
      <c r="A554" s="1">
        <v>553</v>
      </c>
      <c r="C554" t="s">
        <v>20</v>
      </c>
      <c r="I554" t="s">
        <v>267</v>
      </c>
      <c r="L554" t="s">
        <v>28</v>
      </c>
      <c r="P554" s="56">
        <f t="shared" si="144"/>
        <v>3</v>
      </c>
      <c r="Q554" s="5">
        <f t="shared" si="145"/>
        <v>1</v>
      </c>
      <c r="S554" s="56">
        <f t="shared" si="146"/>
        <v>0</v>
      </c>
      <c r="T554" s="56">
        <f t="shared" si="147"/>
        <v>1</v>
      </c>
      <c r="U554" s="56">
        <f t="shared" si="148"/>
        <v>0</v>
      </c>
      <c r="V554" s="90">
        <f t="shared" si="149"/>
        <v>0</v>
      </c>
      <c r="W554" s="90">
        <f t="shared" si="150"/>
        <v>0</v>
      </c>
      <c r="X554" s="90">
        <f t="shared" si="151"/>
        <v>0</v>
      </c>
      <c r="Y554" s="90">
        <f t="shared" si="152"/>
        <v>0</v>
      </c>
      <c r="Z554" s="90">
        <f t="shared" si="153"/>
        <v>1</v>
      </c>
      <c r="AA554" s="90">
        <f t="shared" si="154"/>
        <v>0</v>
      </c>
      <c r="AB554" s="90">
        <f t="shared" si="155"/>
        <v>0</v>
      </c>
      <c r="AC554" s="90">
        <f t="shared" si="156"/>
        <v>1</v>
      </c>
      <c r="AD554" s="90">
        <f t="shared" si="157"/>
        <v>0</v>
      </c>
      <c r="AE554" s="90">
        <f t="shared" si="158"/>
        <v>0</v>
      </c>
      <c r="AH554" s="56">
        <f t="shared" si="159"/>
        <v>3</v>
      </c>
      <c r="AI554" s="56">
        <f t="shared" si="160"/>
        <v>3</v>
      </c>
      <c r="AJ554" s="56" t="str">
        <f t="shared" si="161"/>
        <v>Correct</v>
      </c>
      <c r="AK554" t="s">
        <v>94</v>
      </c>
      <c r="AL554">
        <v>52</v>
      </c>
      <c r="AM554" t="s">
        <v>121</v>
      </c>
      <c r="AN554" t="s">
        <v>185</v>
      </c>
      <c r="AO554" t="s">
        <v>107</v>
      </c>
      <c r="AQ554" s="1" t="s">
        <v>80</v>
      </c>
      <c r="AR554" t="s">
        <v>109</v>
      </c>
      <c r="AS554" t="s">
        <v>103</v>
      </c>
      <c r="AT554" t="s">
        <v>101</v>
      </c>
      <c r="AU554" t="s">
        <v>102</v>
      </c>
      <c r="AV554" s="1" t="s">
        <v>90</v>
      </c>
      <c r="AW554" t="s">
        <v>102</v>
      </c>
    </row>
    <row r="555" spans="1:49" x14ac:dyDescent="0.25">
      <c r="A555" s="1">
        <v>554</v>
      </c>
      <c r="K555" t="s">
        <v>27</v>
      </c>
      <c r="P555" s="56">
        <f t="shared" si="144"/>
        <v>1</v>
      </c>
      <c r="Q555" s="5">
        <f t="shared" si="145"/>
        <v>3</v>
      </c>
      <c r="S555" s="56">
        <f t="shared" si="146"/>
        <v>0</v>
      </c>
      <c r="T555" s="56">
        <f t="shared" si="147"/>
        <v>0</v>
      </c>
      <c r="U555" s="56">
        <f t="shared" si="148"/>
        <v>0</v>
      </c>
      <c r="V555" s="90">
        <f t="shared" si="149"/>
        <v>0</v>
      </c>
      <c r="W555" s="90">
        <f t="shared" si="150"/>
        <v>0</v>
      </c>
      <c r="X555" s="90">
        <f t="shared" si="151"/>
        <v>0</v>
      </c>
      <c r="Y555" s="90">
        <f t="shared" si="152"/>
        <v>0</v>
      </c>
      <c r="Z555" s="90">
        <f t="shared" si="153"/>
        <v>0</v>
      </c>
      <c r="AA555" s="90">
        <f t="shared" si="154"/>
        <v>0</v>
      </c>
      <c r="AB555" s="90">
        <f t="shared" si="155"/>
        <v>1</v>
      </c>
      <c r="AC555" s="90">
        <f t="shared" si="156"/>
        <v>0</v>
      </c>
      <c r="AD555" s="90">
        <f t="shared" si="157"/>
        <v>0</v>
      </c>
      <c r="AE555" s="90">
        <f t="shared" si="158"/>
        <v>0</v>
      </c>
      <c r="AH555" s="56">
        <f t="shared" si="159"/>
        <v>1</v>
      </c>
      <c r="AI555" s="56">
        <f t="shared" si="160"/>
        <v>1</v>
      </c>
      <c r="AJ555" s="56" t="str">
        <f t="shared" si="161"/>
        <v>Correct</v>
      </c>
      <c r="AK555" t="s">
        <v>94</v>
      </c>
      <c r="AL555">
        <v>26</v>
      </c>
      <c r="AM555" t="s">
        <v>121</v>
      </c>
      <c r="AN555" t="s">
        <v>180</v>
      </c>
      <c r="AO555" t="s">
        <v>107</v>
      </c>
      <c r="AP555" t="s">
        <v>98</v>
      </c>
      <c r="AQ555" s="1" t="s">
        <v>80</v>
      </c>
      <c r="AR555" t="s">
        <v>109</v>
      </c>
      <c r="AS555" t="s">
        <v>133</v>
      </c>
      <c r="AT555" t="s">
        <v>123</v>
      </c>
      <c r="AU555" t="s">
        <v>102</v>
      </c>
      <c r="AV555" s="1" t="s">
        <v>90</v>
      </c>
      <c r="AW555" t="s">
        <v>102</v>
      </c>
    </row>
    <row r="556" spans="1:49" x14ac:dyDescent="0.25">
      <c r="A556" s="1">
        <v>555</v>
      </c>
      <c r="L556" t="s">
        <v>28</v>
      </c>
      <c r="N556" t="s">
        <v>30</v>
      </c>
      <c r="P556" s="56">
        <f t="shared" si="144"/>
        <v>2</v>
      </c>
      <c r="Q556" s="5">
        <f t="shared" si="145"/>
        <v>1.5</v>
      </c>
      <c r="S556" s="56">
        <f t="shared" si="146"/>
        <v>0</v>
      </c>
      <c r="T556" s="56">
        <f t="shared" si="147"/>
        <v>0</v>
      </c>
      <c r="U556" s="56">
        <f t="shared" si="148"/>
        <v>0</v>
      </c>
      <c r="V556" s="90">
        <f t="shared" si="149"/>
        <v>0</v>
      </c>
      <c r="W556" s="90">
        <f t="shared" si="150"/>
        <v>0</v>
      </c>
      <c r="X556" s="90">
        <f t="shared" si="151"/>
        <v>0</v>
      </c>
      <c r="Y556" s="90">
        <f t="shared" si="152"/>
        <v>0</v>
      </c>
      <c r="Z556" s="90">
        <f t="shared" si="153"/>
        <v>0</v>
      </c>
      <c r="AA556" s="90">
        <f t="shared" si="154"/>
        <v>0</v>
      </c>
      <c r="AB556" s="90">
        <f t="shared" si="155"/>
        <v>0</v>
      </c>
      <c r="AC556" s="90">
        <f t="shared" si="156"/>
        <v>1</v>
      </c>
      <c r="AD556" s="90">
        <f t="shared" si="157"/>
        <v>0</v>
      </c>
      <c r="AE556" s="90">
        <f t="shared" si="158"/>
        <v>1</v>
      </c>
      <c r="AH556" s="56">
        <f t="shared" si="159"/>
        <v>2</v>
      </c>
      <c r="AI556" s="56">
        <f t="shared" si="160"/>
        <v>2</v>
      </c>
      <c r="AJ556" s="56" t="str">
        <f t="shared" si="161"/>
        <v>Correct</v>
      </c>
      <c r="AK556" t="s">
        <v>105</v>
      </c>
      <c r="AL556">
        <v>27</v>
      </c>
      <c r="AM556" t="s">
        <v>121</v>
      </c>
      <c r="AN556" t="s">
        <v>185</v>
      </c>
      <c r="AO556" s="1" t="s">
        <v>346</v>
      </c>
      <c r="AP556" t="s">
        <v>102</v>
      </c>
      <c r="AQ556" s="1" t="s">
        <v>81</v>
      </c>
      <c r="AR556" t="s">
        <v>99</v>
      </c>
      <c r="AS556" t="s">
        <v>120</v>
      </c>
      <c r="AT556" t="s">
        <v>101</v>
      </c>
      <c r="AU556" t="s">
        <v>102</v>
      </c>
      <c r="AV556" s="1" t="s">
        <v>90</v>
      </c>
      <c r="AW556" t="s">
        <v>102</v>
      </c>
    </row>
    <row r="557" spans="1:49" x14ac:dyDescent="0.25">
      <c r="A557" s="1">
        <v>556</v>
      </c>
      <c r="L557" t="s">
        <v>28</v>
      </c>
      <c r="P557" s="56">
        <f t="shared" si="144"/>
        <v>1</v>
      </c>
      <c r="Q557" s="5">
        <f t="shared" si="145"/>
        <v>3</v>
      </c>
      <c r="S557" s="56">
        <f t="shared" si="146"/>
        <v>0</v>
      </c>
      <c r="T557" s="56">
        <f t="shared" si="147"/>
        <v>0</v>
      </c>
      <c r="U557" s="56">
        <f t="shared" si="148"/>
        <v>0</v>
      </c>
      <c r="V557" s="90">
        <f t="shared" si="149"/>
        <v>0</v>
      </c>
      <c r="W557" s="90">
        <f t="shared" si="150"/>
        <v>0</v>
      </c>
      <c r="X557" s="90">
        <f t="shared" si="151"/>
        <v>0</v>
      </c>
      <c r="Y557" s="90">
        <f t="shared" si="152"/>
        <v>0</v>
      </c>
      <c r="Z557" s="90">
        <f t="shared" si="153"/>
        <v>0</v>
      </c>
      <c r="AA557" s="90">
        <f t="shared" si="154"/>
        <v>0</v>
      </c>
      <c r="AB557" s="90">
        <f t="shared" si="155"/>
        <v>0</v>
      </c>
      <c r="AC557" s="90">
        <f t="shared" si="156"/>
        <v>1</v>
      </c>
      <c r="AD557" s="90">
        <f t="shared" si="157"/>
        <v>0</v>
      </c>
      <c r="AE557" s="90">
        <f t="shared" si="158"/>
        <v>0</v>
      </c>
      <c r="AH557" s="56">
        <f t="shared" si="159"/>
        <v>1</v>
      </c>
      <c r="AI557" s="56">
        <f t="shared" si="160"/>
        <v>1</v>
      </c>
      <c r="AJ557" s="56" t="str">
        <f t="shared" si="161"/>
        <v>Correct</v>
      </c>
      <c r="AK557" t="s">
        <v>105</v>
      </c>
      <c r="AL557">
        <v>19</v>
      </c>
      <c r="AM557" t="s">
        <v>121</v>
      </c>
      <c r="AN557" t="s">
        <v>167</v>
      </c>
      <c r="AO557" t="s">
        <v>134</v>
      </c>
      <c r="AP557" t="s">
        <v>102</v>
      </c>
      <c r="AQ557" s="1" t="s">
        <v>80</v>
      </c>
      <c r="AR557" t="s">
        <v>109</v>
      </c>
      <c r="AS557" t="s">
        <v>120</v>
      </c>
      <c r="AT557" t="s">
        <v>101</v>
      </c>
      <c r="AU557" t="s">
        <v>102</v>
      </c>
      <c r="AV557" s="1" t="s">
        <v>90</v>
      </c>
      <c r="AW557" t="s">
        <v>102</v>
      </c>
    </row>
    <row r="558" spans="1:49" x14ac:dyDescent="0.25">
      <c r="A558" s="1">
        <v>557</v>
      </c>
      <c r="H558" t="s">
        <v>25</v>
      </c>
      <c r="P558" s="56">
        <f t="shared" si="144"/>
        <v>1</v>
      </c>
      <c r="Q558" s="5">
        <f t="shared" si="145"/>
        <v>3</v>
      </c>
      <c r="S558" s="56">
        <f t="shared" si="146"/>
        <v>0</v>
      </c>
      <c r="T558" s="56">
        <f t="shared" si="147"/>
        <v>0</v>
      </c>
      <c r="U558" s="56">
        <f t="shared" si="148"/>
        <v>0</v>
      </c>
      <c r="V558" s="90">
        <f t="shared" si="149"/>
        <v>0</v>
      </c>
      <c r="W558" s="90">
        <f t="shared" si="150"/>
        <v>0</v>
      </c>
      <c r="X558" s="90">
        <f t="shared" si="151"/>
        <v>0</v>
      </c>
      <c r="Y558" s="90">
        <f t="shared" si="152"/>
        <v>1</v>
      </c>
      <c r="Z558" s="90">
        <f t="shared" si="153"/>
        <v>0</v>
      </c>
      <c r="AA558" s="90">
        <f t="shared" si="154"/>
        <v>0</v>
      </c>
      <c r="AB558" s="90">
        <f t="shared" si="155"/>
        <v>0</v>
      </c>
      <c r="AC558" s="90">
        <f t="shared" si="156"/>
        <v>0</v>
      </c>
      <c r="AD558" s="90">
        <f t="shared" si="157"/>
        <v>0</v>
      </c>
      <c r="AE558" s="90">
        <f t="shared" si="158"/>
        <v>0</v>
      </c>
      <c r="AH558" s="56">
        <f t="shared" si="159"/>
        <v>1</v>
      </c>
      <c r="AI558" s="56">
        <f t="shared" si="160"/>
        <v>1</v>
      </c>
      <c r="AJ558" s="56" t="str">
        <f t="shared" si="161"/>
        <v>Correct</v>
      </c>
      <c r="AK558" t="s">
        <v>94</v>
      </c>
      <c r="AL558">
        <v>41</v>
      </c>
      <c r="AM558" t="s">
        <v>121</v>
      </c>
      <c r="AN558" t="s">
        <v>185</v>
      </c>
      <c r="AO558" t="s">
        <v>107</v>
      </c>
      <c r="AP558" t="s">
        <v>98</v>
      </c>
      <c r="AQ558" s="1" t="s">
        <v>80</v>
      </c>
      <c r="AR558" t="s">
        <v>114</v>
      </c>
      <c r="AS558" t="s">
        <v>153</v>
      </c>
      <c r="AT558" t="s">
        <v>101</v>
      </c>
      <c r="AU558" t="s">
        <v>102</v>
      </c>
      <c r="AV558" s="1" t="s">
        <v>92</v>
      </c>
      <c r="AW558" t="s">
        <v>102</v>
      </c>
    </row>
    <row r="559" spans="1:49" x14ac:dyDescent="0.25">
      <c r="A559" s="1">
        <v>558</v>
      </c>
      <c r="D559" t="s">
        <v>21</v>
      </c>
      <c r="P559" s="56">
        <f t="shared" si="144"/>
        <v>1</v>
      </c>
      <c r="Q559" s="5">
        <f t="shared" si="145"/>
        <v>3</v>
      </c>
      <c r="S559" s="56">
        <f t="shared" si="146"/>
        <v>0</v>
      </c>
      <c r="T559" s="56">
        <f t="shared" si="147"/>
        <v>0</v>
      </c>
      <c r="U559" s="56">
        <f t="shared" si="148"/>
        <v>1</v>
      </c>
      <c r="V559" s="90">
        <f t="shared" si="149"/>
        <v>0</v>
      </c>
      <c r="W559" s="90">
        <f t="shared" si="150"/>
        <v>0</v>
      </c>
      <c r="X559" s="90">
        <f t="shared" si="151"/>
        <v>0</v>
      </c>
      <c r="Y559" s="90">
        <f t="shared" si="152"/>
        <v>0</v>
      </c>
      <c r="Z559" s="90">
        <f t="shared" si="153"/>
        <v>0</v>
      </c>
      <c r="AA559" s="90">
        <f t="shared" si="154"/>
        <v>0</v>
      </c>
      <c r="AB559" s="90">
        <f t="shared" si="155"/>
        <v>0</v>
      </c>
      <c r="AC559" s="90">
        <f t="shared" si="156"/>
        <v>0</v>
      </c>
      <c r="AD559" s="90">
        <f t="shared" si="157"/>
        <v>0</v>
      </c>
      <c r="AE559" s="90">
        <f t="shared" si="158"/>
        <v>0</v>
      </c>
      <c r="AH559" s="56">
        <f t="shared" si="159"/>
        <v>1</v>
      </c>
      <c r="AI559" s="56">
        <f t="shared" si="160"/>
        <v>1</v>
      </c>
      <c r="AJ559" s="56" t="str">
        <f t="shared" si="161"/>
        <v>Correct</v>
      </c>
      <c r="AK559" t="s">
        <v>105</v>
      </c>
      <c r="AL559">
        <v>51</v>
      </c>
      <c r="AM559" t="s">
        <v>121</v>
      </c>
      <c r="AN559" t="s">
        <v>180</v>
      </c>
      <c r="AO559" t="s">
        <v>107</v>
      </c>
      <c r="AP559" t="s">
        <v>98</v>
      </c>
      <c r="AQ559" s="1" t="s">
        <v>80</v>
      </c>
      <c r="AR559" t="s">
        <v>112</v>
      </c>
      <c r="AS559" t="s">
        <v>120</v>
      </c>
      <c r="AT559" t="s">
        <v>135</v>
      </c>
      <c r="AU559" t="s">
        <v>102</v>
      </c>
      <c r="AV559" s="1" t="s">
        <v>92</v>
      </c>
      <c r="AW559" t="s">
        <v>102</v>
      </c>
    </row>
    <row r="560" spans="1:49" x14ac:dyDescent="0.25">
      <c r="A560" s="1">
        <v>559</v>
      </c>
      <c r="K560" t="s">
        <v>27</v>
      </c>
      <c r="L560" t="s">
        <v>28</v>
      </c>
      <c r="P560" s="56">
        <f t="shared" si="144"/>
        <v>2</v>
      </c>
      <c r="Q560" s="5">
        <f t="shared" si="145"/>
        <v>1.5</v>
      </c>
      <c r="S560" s="56">
        <f t="shared" si="146"/>
        <v>0</v>
      </c>
      <c r="T560" s="56">
        <f t="shared" si="147"/>
        <v>0</v>
      </c>
      <c r="U560" s="56">
        <f t="shared" si="148"/>
        <v>0</v>
      </c>
      <c r="V560" s="90">
        <f t="shared" si="149"/>
        <v>0</v>
      </c>
      <c r="W560" s="90">
        <f t="shared" si="150"/>
        <v>0</v>
      </c>
      <c r="X560" s="90">
        <f t="shared" si="151"/>
        <v>0</v>
      </c>
      <c r="Y560" s="90">
        <f t="shared" si="152"/>
        <v>0</v>
      </c>
      <c r="Z560" s="90">
        <f t="shared" si="153"/>
        <v>0</v>
      </c>
      <c r="AA560" s="90">
        <f t="shared" si="154"/>
        <v>0</v>
      </c>
      <c r="AB560" s="90">
        <f t="shared" si="155"/>
        <v>1</v>
      </c>
      <c r="AC560" s="90">
        <f t="shared" si="156"/>
        <v>1</v>
      </c>
      <c r="AD560" s="90">
        <f t="shared" si="157"/>
        <v>0</v>
      </c>
      <c r="AE560" s="90">
        <f t="shared" si="158"/>
        <v>0</v>
      </c>
      <c r="AH560" s="56">
        <f t="shared" si="159"/>
        <v>2</v>
      </c>
      <c r="AI560" s="56">
        <f t="shared" si="160"/>
        <v>2</v>
      </c>
      <c r="AJ560" s="56" t="str">
        <f t="shared" si="161"/>
        <v>Correct</v>
      </c>
      <c r="AK560" t="s">
        <v>105</v>
      </c>
      <c r="AL560">
        <v>27</v>
      </c>
      <c r="AM560" t="s">
        <v>121</v>
      </c>
      <c r="AN560" t="s">
        <v>245</v>
      </c>
      <c r="AO560" t="s">
        <v>107</v>
      </c>
      <c r="AP560" t="s">
        <v>98</v>
      </c>
      <c r="AQ560" s="1" t="s">
        <v>80</v>
      </c>
      <c r="AR560" t="s">
        <v>126</v>
      </c>
      <c r="AS560" t="s">
        <v>110</v>
      </c>
      <c r="AT560" t="s">
        <v>135</v>
      </c>
      <c r="AU560" t="s">
        <v>102</v>
      </c>
      <c r="AV560" s="1" t="s">
        <v>90</v>
      </c>
      <c r="AW560" t="s">
        <v>102</v>
      </c>
    </row>
    <row r="561" spans="1:49" x14ac:dyDescent="0.25">
      <c r="A561" s="1">
        <v>560</v>
      </c>
      <c r="D561" t="s">
        <v>21</v>
      </c>
      <c r="E561" t="s">
        <v>22</v>
      </c>
      <c r="N561" t="s">
        <v>30</v>
      </c>
      <c r="P561" s="56">
        <f t="shared" si="144"/>
        <v>3</v>
      </c>
      <c r="Q561" s="5">
        <f t="shared" si="145"/>
        <v>1</v>
      </c>
      <c r="S561" s="56">
        <f t="shared" si="146"/>
        <v>0</v>
      </c>
      <c r="T561" s="56">
        <f t="shared" si="147"/>
        <v>0</v>
      </c>
      <c r="U561" s="56">
        <f t="shared" si="148"/>
        <v>1</v>
      </c>
      <c r="V561" s="90">
        <f t="shared" si="149"/>
        <v>1</v>
      </c>
      <c r="W561" s="90">
        <f t="shared" si="150"/>
        <v>0</v>
      </c>
      <c r="X561" s="90">
        <f t="shared" si="151"/>
        <v>0</v>
      </c>
      <c r="Y561" s="90">
        <f t="shared" si="152"/>
        <v>0</v>
      </c>
      <c r="Z561" s="90">
        <f t="shared" si="153"/>
        <v>0</v>
      </c>
      <c r="AA561" s="90">
        <f t="shared" si="154"/>
        <v>0</v>
      </c>
      <c r="AB561" s="90">
        <f t="shared" si="155"/>
        <v>0</v>
      </c>
      <c r="AC561" s="90">
        <f t="shared" si="156"/>
        <v>0</v>
      </c>
      <c r="AD561" s="90">
        <f t="shared" si="157"/>
        <v>0</v>
      </c>
      <c r="AE561" s="90">
        <f t="shared" si="158"/>
        <v>1</v>
      </c>
      <c r="AH561" s="56">
        <f t="shared" si="159"/>
        <v>3</v>
      </c>
      <c r="AI561" s="56">
        <f t="shared" si="160"/>
        <v>3</v>
      </c>
      <c r="AJ561" s="56" t="str">
        <f t="shared" si="161"/>
        <v>Correct</v>
      </c>
      <c r="AK561" t="s">
        <v>105</v>
      </c>
      <c r="AL561">
        <v>22</v>
      </c>
      <c r="AM561" t="s">
        <v>121</v>
      </c>
      <c r="AN561" t="s">
        <v>167</v>
      </c>
      <c r="AO561" t="s">
        <v>107</v>
      </c>
      <c r="AP561" t="s">
        <v>98</v>
      </c>
      <c r="AQ561" s="1" t="s">
        <v>80</v>
      </c>
      <c r="AR561" t="s">
        <v>99</v>
      </c>
      <c r="AS561" t="s">
        <v>103</v>
      </c>
      <c r="AT561" t="s">
        <v>101</v>
      </c>
      <c r="AU561" t="s">
        <v>102</v>
      </c>
      <c r="AV561" s="1" t="s">
        <v>92</v>
      </c>
      <c r="AW561" t="s">
        <v>102</v>
      </c>
    </row>
    <row r="562" spans="1:49" x14ac:dyDescent="0.25">
      <c r="A562" s="1">
        <v>561</v>
      </c>
      <c r="P562" s="56">
        <f t="shared" si="144"/>
        <v>0</v>
      </c>
      <c r="Q562" s="5" t="e">
        <f t="shared" si="145"/>
        <v>#DIV/0!</v>
      </c>
      <c r="S562" s="56">
        <f t="shared" si="146"/>
        <v>0</v>
      </c>
      <c r="T562" s="56">
        <f t="shared" si="147"/>
        <v>0</v>
      </c>
      <c r="U562" s="56">
        <f t="shared" si="148"/>
        <v>0</v>
      </c>
      <c r="V562" s="90">
        <f t="shared" si="149"/>
        <v>0</v>
      </c>
      <c r="W562" s="90">
        <f t="shared" si="150"/>
        <v>0</v>
      </c>
      <c r="X562" s="90">
        <f t="shared" si="151"/>
        <v>0</v>
      </c>
      <c r="Y562" s="90">
        <f t="shared" si="152"/>
        <v>0</v>
      </c>
      <c r="Z562" s="90">
        <f t="shared" si="153"/>
        <v>0</v>
      </c>
      <c r="AA562" s="90">
        <f t="shared" si="154"/>
        <v>0</v>
      </c>
      <c r="AB562" s="90">
        <f t="shared" si="155"/>
        <v>0</v>
      </c>
      <c r="AC562" s="90">
        <f t="shared" si="156"/>
        <v>0</v>
      </c>
      <c r="AD562" s="90">
        <f t="shared" si="157"/>
        <v>0</v>
      </c>
      <c r="AE562" s="90">
        <f t="shared" si="158"/>
        <v>0</v>
      </c>
      <c r="AH562" s="56">
        <f t="shared" si="159"/>
        <v>0</v>
      </c>
      <c r="AI562" s="56">
        <f t="shared" si="160"/>
        <v>0</v>
      </c>
      <c r="AJ562" s="56" t="str">
        <f t="shared" si="161"/>
        <v>Correct</v>
      </c>
      <c r="AK562" t="s">
        <v>94</v>
      </c>
      <c r="AL562">
        <v>53</v>
      </c>
      <c r="AM562" t="s">
        <v>121</v>
      </c>
      <c r="AN562" t="s">
        <v>246</v>
      </c>
      <c r="AO562" t="s">
        <v>107</v>
      </c>
      <c r="AP562" t="s">
        <v>98</v>
      </c>
      <c r="AQ562" s="1" t="s">
        <v>80</v>
      </c>
      <c r="AR562" t="s">
        <v>109</v>
      </c>
      <c r="AS562" t="s">
        <v>103</v>
      </c>
      <c r="AT562" t="s">
        <v>123</v>
      </c>
      <c r="AU562" t="s">
        <v>98</v>
      </c>
      <c r="AV562" s="1"/>
      <c r="AW562" t="s">
        <v>98</v>
      </c>
    </row>
    <row r="563" spans="1:49" x14ac:dyDescent="0.25">
      <c r="A563" s="1">
        <v>562</v>
      </c>
      <c r="B563" t="s">
        <v>19</v>
      </c>
      <c r="C563" t="s">
        <v>20</v>
      </c>
      <c r="P563" s="56">
        <f t="shared" si="144"/>
        <v>2</v>
      </c>
      <c r="Q563" s="5">
        <f t="shared" si="145"/>
        <v>1.5</v>
      </c>
      <c r="S563" s="56">
        <f t="shared" si="146"/>
        <v>1</v>
      </c>
      <c r="T563" s="56">
        <f t="shared" si="147"/>
        <v>1</v>
      </c>
      <c r="U563" s="56">
        <f t="shared" si="148"/>
        <v>0</v>
      </c>
      <c r="V563" s="90">
        <f t="shared" si="149"/>
        <v>0</v>
      </c>
      <c r="W563" s="90">
        <f t="shared" si="150"/>
        <v>0</v>
      </c>
      <c r="X563" s="90">
        <f t="shared" si="151"/>
        <v>0</v>
      </c>
      <c r="Y563" s="90">
        <f t="shared" si="152"/>
        <v>0</v>
      </c>
      <c r="Z563" s="90">
        <f t="shared" si="153"/>
        <v>0</v>
      </c>
      <c r="AA563" s="90">
        <f t="shared" si="154"/>
        <v>0</v>
      </c>
      <c r="AB563" s="90">
        <f t="shared" si="155"/>
        <v>0</v>
      </c>
      <c r="AC563" s="90">
        <f t="shared" si="156"/>
        <v>0</v>
      </c>
      <c r="AD563" s="90">
        <f t="shared" si="157"/>
        <v>0</v>
      </c>
      <c r="AE563" s="90">
        <f t="shared" si="158"/>
        <v>0</v>
      </c>
      <c r="AH563" s="56">
        <f t="shared" si="159"/>
        <v>2</v>
      </c>
      <c r="AI563" s="56">
        <f t="shared" si="160"/>
        <v>2</v>
      </c>
      <c r="AJ563" s="56" t="str">
        <f t="shared" si="161"/>
        <v>Correct</v>
      </c>
      <c r="AK563" t="s">
        <v>105</v>
      </c>
      <c r="AL563">
        <v>25</v>
      </c>
      <c r="AM563" t="s">
        <v>121</v>
      </c>
      <c r="AN563" t="s">
        <v>184</v>
      </c>
      <c r="AO563" t="s">
        <v>107</v>
      </c>
      <c r="AP563" t="s">
        <v>98</v>
      </c>
      <c r="AQ563" s="1" t="s">
        <v>80</v>
      </c>
      <c r="AR563" t="s">
        <v>99</v>
      </c>
      <c r="AS563" t="s">
        <v>103</v>
      </c>
      <c r="AT563" t="s">
        <v>135</v>
      </c>
      <c r="AU563" t="s">
        <v>102</v>
      </c>
      <c r="AV563" s="1"/>
      <c r="AW563" t="s">
        <v>102</v>
      </c>
    </row>
    <row r="564" spans="1:49" x14ac:dyDescent="0.25">
      <c r="A564" s="1">
        <v>563</v>
      </c>
      <c r="K564" t="s">
        <v>27</v>
      </c>
      <c r="P564" s="56">
        <f t="shared" si="144"/>
        <v>1</v>
      </c>
      <c r="Q564" s="5">
        <f t="shared" si="145"/>
        <v>3</v>
      </c>
      <c r="S564" s="56">
        <f t="shared" si="146"/>
        <v>0</v>
      </c>
      <c r="T564" s="56">
        <f t="shared" si="147"/>
        <v>0</v>
      </c>
      <c r="U564" s="56">
        <f t="shared" si="148"/>
        <v>0</v>
      </c>
      <c r="V564" s="90">
        <f t="shared" si="149"/>
        <v>0</v>
      </c>
      <c r="W564" s="90">
        <f t="shared" si="150"/>
        <v>0</v>
      </c>
      <c r="X564" s="90">
        <f t="shared" si="151"/>
        <v>0</v>
      </c>
      <c r="Y564" s="90">
        <f t="shared" si="152"/>
        <v>0</v>
      </c>
      <c r="Z564" s="90">
        <f t="shared" si="153"/>
        <v>0</v>
      </c>
      <c r="AA564" s="90">
        <f t="shared" si="154"/>
        <v>0</v>
      </c>
      <c r="AB564" s="90">
        <f t="shared" si="155"/>
        <v>1</v>
      </c>
      <c r="AC564" s="90">
        <f t="shared" si="156"/>
        <v>0</v>
      </c>
      <c r="AD564" s="90">
        <f t="shared" si="157"/>
        <v>0</v>
      </c>
      <c r="AE564" s="90">
        <f t="shared" si="158"/>
        <v>0</v>
      </c>
      <c r="AH564" s="56">
        <f t="shared" si="159"/>
        <v>1</v>
      </c>
      <c r="AI564" s="56">
        <f t="shared" si="160"/>
        <v>1</v>
      </c>
      <c r="AJ564" s="56" t="str">
        <f t="shared" si="161"/>
        <v>Correct</v>
      </c>
      <c r="AK564" t="s">
        <v>105</v>
      </c>
      <c r="AL564">
        <v>21</v>
      </c>
      <c r="AM564" t="s">
        <v>121</v>
      </c>
      <c r="AN564" t="s">
        <v>178</v>
      </c>
      <c r="AO564" t="s">
        <v>128</v>
      </c>
      <c r="AP564" t="s">
        <v>98</v>
      </c>
      <c r="AQ564" s="1" t="s">
        <v>80</v>
      </c>
      <c r="AR564" t="s">
        <v>108</v>
      </c>
      <c r="AS564" t="s">
        <v>110</v>
      </c>
      <c r="AT564" t="s">
        <v>136</v>
      </c>
      <c r="AU564" t="s">
        <v>102</v>
      </c>
      <c r="AV564" s="1" t="s">
        <v>92</v>
      </c>
      <c r="AW564" t="s">
        <v>102</v>
      </c>
    </row>
    <row r="565" spans="1:49" x14ac:dyDescent="0.25">
      <c r="A565" s="1">
        <v>564</v>
      </c>
      <c r="K565" t="s">
        <v>27</v>
      </c>
      <c r="L565" t="s">
        <v>28</v>
      </c>
      <c r="P565" s="56">
        <f t="shared" si="144"/>
        <v>2</v>
      </c>
      <c r="Q565" s="5">
        <f t="shared" si="145"/>
        <v>1.5</v>
      </c>
      <c r="S565" s="56">
        <f t="shared" si="146"/>
        <v>0</v>
      </c>
      <c r="T565" s="56">
        <f t="shared" si="147"/>
        <v>0</v>
      </c>
      <c r="U565" s="56">
        <f t="shared" si="148"/>
        <v>0</v>
      </c>
      <c r="V565" s="90">
        <f t="shared" si="149"/>
        <v>0</v>
      </c>
      <c r="W565" s="90">
        <f t="shared" si="150"/>
        <v>0</v>
      </c>
      <c r="X565" s="90">
        <f t="shared" si="151"/>
        <v>0</v>
      </c>
      <c r="Y565" s="90">
        <f t="shared" si="152"/>
        <v>0</v>
      </c>
      <c r="Z565" s="90">
        <f t="shared" si="153"/>
        <v>0</v>
      </c>
      <c r="AA565" s="90">
        <f t="shared" si="154"/>
        <v>0</v>
      </c>
      <c r="AB565" s="90">
        <f t="shared" si="155"/>
        <v>1</v>
      </c>
      <c r="AC565" s="90">
        <f t="shared" si="156"/>
        <v>1</v>
      </c>
      <c r="AD565" s="90">
        <f t="shared" si="157"/>
        <v>0</v>
      </c>
      <c r="AE565" s="90">
        <f t="shared" si="158"/>
        <v>0</v>
      </c>
      <c r="AH565" s="56">
        <f t="shared" si="159"/>
        <v>2</v>
      </c>
      <c r="AI565" s="56">
        <f t="shared" si="160"/>
        <v>2</v>
      </c>
      <c r="AJ565" s="56" t="str">
        <f t="shared" si="161"/>
        <v>Correct</v>
      </c>
      <c r="AK565" t="s">
        <v>94</v>
      </c>
      <c r="AL565">
        <v>28</v>
      </c>
      <c r="AM565" t="s">
        <v>121</v>
      </c>
      <c r="AN565" t="s">
        <v>184</v>
      </c>
      <c r="AO565" t="s">
        <v>107</v>
      </c>
      <c r="AP565" t="s">
        <v>98</v>
      </c>
      <c r="AQ565" s="1" t="s">
        <v>80</v>
      </c>
      <c r="AR565" t="s">
        <v>108</v>
      </c>
      <c r="AS565" t="s">
        <v>103</v>
      </c>
      <c r="AT565" t="s">
        <v>125</v>
      </c>
      <c r="AU565" t="s">
        <v>102</v>
      </c>
      <c r="AV565" s="1" t="s">
        <v>90</v>
      </c>
      <c r="AW565" t="s">
        <v>102</v>
      </c>
    </row>
    <row r="566" spans="1:49" x14ac:dyDescent="0.25">
      <c r="A566" s="1">
        <v>565</v>
      </c>
      <c r="N566" t="s">
        <v>30</v>
      </c>
      <c r="P566" s="56">
        <f t="shared" si="144"/>
        <v>1</v>
      </c>
      <c r="Q566" s="5">
        <f t="shared" si="145"/>
        <v>3</v>
      </c>
      <c r="S566" s="56">
        <f t="shared" si="146"/>
        <v>0</v>
      </c>
      <c r="T566" s="56">
        <f t="shared" si="147"/>
        <v>0</v>
      </c>
      <c r="U566" s="56">
        <f t="shared" si="148"/>
        <v>0</v>
      </c>
      <c r="V566" s="90">
        <f t="shared" si="149"/>
        <v>0</v>
      </c>
      <c r="W566" s="90">
        <f t="shared" si="150"/>
        <v>0</v>
      </c>
      <c r="X566" s="90">
        <f t="shared" si="151"/>
        <v>0</v>
      </c>
      <c r="Y566" s="90">
        <f t="shared" si="152"/>
        <v>0</v>
      </c>
      <c r="Z566" s="90">
        <f t="shared" si="153"/>
        <v>0</v>
      </c>
      <c r="AA566" s="90">
        <f t="shared" si="154"/>
        <v>0</v>
      </c>
      <c r="AB566" s="90">
        <f t="shared" si="155"/>
        <v>0</v>
      </c>
      <c r="AC566" s="90">
        <f t="shared" si="156"/>
        <v>0</v>
      </c>
      <c r="AD566" s="90">
        <f t="shared" si="157"/>
        <v>0</v>
      </c>
      <c r="AE566" s="90">
        <f t="shared" si="158"/>
        <v>1</v>
      </c>
      <c r="AH566" s="56">
        <f t="shared" si="159"/>
        <v>1</v>
      </c>
      <c r="AI566" s="56">
        <f t="shared" si="160"/>
        <v>1</v>
      </c>
      <c r="AJ566" s="56" t="str">
        <f t="shared" si="161"/>
        <v>Correct</v>
      </c>
      <c r="AK566" t="s">
        <v>94</v>
      </c>
      <c r="AL566">
        <v>49</v>
      </c>
      <c r="AM566" t="s">
        <v>121</v>
      </c>
      <c r="AN566" t="s">
        <v>170</v>
      </c>
      <c r="AO566" t="s">
        <v>107</v>
      </c>
      <c r="AP566" t="s">
        <v>98</v>
      </c>
      <c r="AQ566" s="1" t="s">
        <v>80</v>
      </c>
      <c r="AR566" t="s">
        <v>126</v>
      </c>
      <c r="AS566" t="s">
        <v>110</v>
      </c>
      <c r="AT566" t="s">
        <v>123</v>
      </c>
      <c r="AU566" t="s">
        <v>102</v>
      </c>
      <c r="AV566" s="1"/>
      <c r="AW566" t="s">
        <v>102</v>
      </c>
    </row>
    <row r="567" spans="1:49" x14ac:dyDescent="0.25">
      <c r="A567" s="1">
        <v>566</v>
      </c>
      <c r="P567" s="56">
        <f t="shared" si="144"/>
        <v>0</v>
      </c>
      <c r="Q567" s="5" t="e">
        <f t="shared" si="145"/>
        <v>#DIV/0!</v>
      </c>
      <c r="S567" s="56">
        <f t="shared" si="146"/>
        <v>0</v>
      </c>
      <c r="T567" s="56">
        <f t="shared" si="147"/>
        <v>0</v>
      </c>
      <c r="U567" s="56">
        <f t="shared" si="148"/>
        <v>0</v>
      </c>
      <c r="V567" s="90">
        <f t="shared" si="149"/>
        <v>0</v>
      </c>
      <c r="W567" s="90">
        <f t="shared" si="150"/>
        <v>0</v>
      </c>
      <c r="X567" s="90">
        <f t="shared" si="151"/>
        <v>0</v>
      </c>
      <c r="Y567" s="90">
        <f t="shared" si="152"/>
        <v>0</v>
      </c>
      <c r="Z567" s="90">
        <f t="shared" si="153"/>
        <v>0</v>
      </c>
      <c r="AA567" s="90">
        <f t="shared" si="154"/>
        <v>0</v>
      </c>
      <c r="AB567" s="90">
        <f t="shared" si="155"/>
        <v>0</v>
      </c>
      <c r="AC567" s="90">
        <f t="shared" si="156"/>
        <v>0</v>
      </c>
      <c r="AD567" s="90">
        <f t="shared" si="157"/>
        <v>0</v>
      </c>
      <c r="AE567" s="90">
        <f t="shared" si="158"/>
        <v>0</v>
      </c>
      <c r="AH567" s="56">
        <f t="shared" si="159"/>
        <v>0</v>
      </c>
      <c r="AI567" s="56">
        <f t="shared" si="160"/>
        <v>0</v>
      </c>
      <c r="AJ567" s="56" t="str">
        <f t="shared" si="161"/>
        <v>Correct</v>
      </c>
      <c r="AK567" t="s">
        <v>94</v>
      </c>
      <c r="AL567">
        <v>47</v>
      </c>
      <c r="AM567" t="s">
        <v>115</v>
      </c>
      <c r="AN567" t="s">
        <v>333</v>
      </c>
      <c r="AO567" s="1" t="s">
        <v>346</v>
      </c>
      <c r="AP567" t="s">
        <v>102</v>
      </c>
      <c r="AQ567" s="1" t="s">
        <v>80</v>
      </c>
      <c r="AR567" t="s">
        <v>126</v>
      </c>
      <c r="AS567" t="s">
        <v>110</v>
      </c>
      <c r="AT567" t="s">
        <v>135</v>
      </c>
      <c r="AU567" t="s">
        <v>102</v>
      </c>
      <c r="AV567" s="1"/>
      <c r="AW567" t="s">
        <v>102</v>
      </c>
    </row>
    <row r="568" spans="1:49" x14ac:dyDescent="0.25">
      <c r="A568" s="1">
        <v>567</v>
      </c>
      <c r="D568" t="s">
        <v>21</v>
      </c>
      <c r="N568" t="s">
        <v>30</v>
      </c>
      <c r="P568" s="56">
        <f t="shared" si="144"/>
        <v>2</v>
      </c>
      <c r="Q568" s="5">
        <f t="shared" si="145"/>
        <v>1.5</v>
      </c>
      <c r="S568" s="56">
        <f t="shared" si="146"/>
        <v>0</v>
      </c>
      <c r="T568" s="56">
        <f t="shared" si="147"/>
        <v>0</v>
      </c>
      <c r="U568" s="56">
        <f t="shared" si="148"/>
        <v>1</v>
      </c>
      <c r="V568" s="90">
        <f t="shared" si="149"/>
        <v>0</v>
      </c>
      <c r="W568" s="90">
        <f t="shared" si="150"/>
        <v>0</v>
      </c>
      <c r="X568" s="90">
        <f t="shared" si="151"/>
        <v>0</v>
      </c>
      <c r="Y568" s="90">
        <f t="shared" si="152"/>
        <v>0</v>
      </c>
      <c r="Z568" s="90">
        <f t="shared" si="153"/>
        <v>0</v>
      </c>
      <c r="AA568" s="90">
        <f t="shared" si="154"/>
        <v>0</v>
      </c>
      <c r="AB568" s="90">
        <f t="shared" si="155"/>
        <v>0</v>
      </c>
      <c r="AC568" s="90">
        <f t="shared" si="156"/>
        <v>0</v>
      </c>
      <c r="AD568" s="90">
        <f t="shared" si="157"/>
        <v>0</v>
      </c>
      <c r="AE568" s="90">
        <f t="shared" si="158"/>
        <v>1</v>
      </c>
      <c r="AH568" s="56">
        <f t="shared" si="159"/>
        <v>2</v>
      </c>
      <c r="AI568" s="56">
        <f t="shared" si="160"/>
        <v>2</v>
      </c>
      <c r="AJ568" s="56" t="str">
        <f t="shared" si="161"/>
        <v>Correct</v>
      </c>
      <c r="AK568" t="s">
        <v>105</v>
      </c>
      <c r="AL568">
        <v>49</v>
      </c>
      <c r="AM568" t="s">
        <v>121</v>
      </c>
      <c r="AN568" t="s">
        <v>170</v>
      </c>
      <c r="AO568" t="s">
        <v>97</v>
      </c>
      <c r="AP568" t="s">
        <v>98</v>
      </c>
      <c r="AQ568" s="1" t="s">
        <v>80</v>
      </c>
      <c r="AS568" t="s">
        <v>100</v>
      </c>
      <c r="AT568" t="s">
        <v>101</v>
      </c>
      <c r="AU568" t="s">
        <v>102</v>
      </c>
      <c r="AV568" s="1" t="s">
        <v>92</v>
      </c>
      <c r="AW568" t="s">
        <v>102</v>
      </c>
    </row>
    <row r="569" spans="1:49" x14ac:dyDescent="0.25">
      <c r="A569" s="1">
        <v>568</v>
      </c>
      <c r="D569" t="s">
        <v>21</v>
      </c>
      <c r="K569" t="s">
        <v>27</v>
      </c>
      <c r="P569" s="56">
        <f t="shared" si="144"/>
        <v>2</v>
      </c>
      <c r="Q569" s="5">
        <f t="shared" si="145"/>
        <v>1.5</v>
      </c>
      <c r="S569" s="56">
        <f t="shared" si="146"/>
        <v>0</v>
      </c>
      <c r="T569" s="56">
        <f t="shared" si="147"/>
        <v>0</v>
      </c>
      <c r="U569" s="56">
        <f t="shared" si="148"/>
        <v>1</v>
      </c>
      <c r="V569" s="90">
        <f t="shared" si="149"/>
        <v>0</v>
      </c>
      <c r="W569" s="90">
        <f t="shared" si="150"/>
        <v>0</v>
      </c>
      <c r="X569" s="90">
        <f t="shared" si="151"/>
        <v>0</v>
      </c>
      <c r="Y569" s="90">
        <f t="shared" si="152"/>
        <v>0</v>
      </c>
      <c r="Z569" s="90">
        <f t="shared" si="153"/>
        <v>0</v>
      </c>
      <c r="AA569" s="90">
        <f t="shared" si="154"/>
        <v>0</v>
      </c>
      <c r="AB569" s="90">
        <f t="shared" si="155"/>
        <v>1</v>
      </c>
      <c r="AC569" s="90">
        <f t="shared" si="156"/>
        <v>0</v>
      </c>
      <c r="AD569" s="90">
        <f t="shared" si="157"/>
        <v>0</v>
      </c>
      <c r="AE569" s="90">
        <f t="shared" si="158"/>
        <v>0</v>
      </c>
      <c r="AH569" s="56">
        <f t="shared" si="159"/>
        <v>2</v>
      </c>
      <c r="AI569" s="56">
        <f t="shared" si="160"/>
        <v>2</v>
      </c>
      <c r="AJ569" s="56" t="str">
        <f t="shared" si="161"/>
        <v>Correct</v>
      </c>
      <c r="AK569" t="s">
        <v>105</v>
      </c>
      <c r="AL569">
        <v>59</v>
      </c>
      <c r="AM569" t="s">
        <v>121</v>
      </c>
      <c r="AN569" t="s">
        <v>175</v>
      </c>
      <c r="AO569" t="s">
        <v>107</v>
      </c>
      <c r="AP569" t="s">
        <v>98</v>
      </c>
      <c r="AQ569" s="1" t="s">
        <v>80</v>
      </c>
      <c r="AR569" t="s">
        <v>114</v>
      </c>
      <c r="AS569" t="s">
        <v>110</v>
      </c>
      <c r="AT569" t="s">
        <v>135</v>
      </c>
      <c r="AU569" t="s">
        <v>102</v>
      </c>
      <c r="AV569" s="1" t="s">
        <v>92</v>
      </c>
      <c r="AW569" t="s">
        <v>102</v>
      </c>
    </row>
    <row r="570" spans="1:49" x14ac:dyDescent="0.25">
      <c r="A570" s="1">
        <v>569</v>
      </c>
      <c r="E570" t="s">
        <v>22</v>
      </c>
      <c r="I570" t="s">
        <v>267</v>
      </c>
      <c r="J570" t="s">
        <v>26</v>
      </c>
      <c r="N570" t="s">
        <v>30</v>
      </c>
      <c r="P570" s="56">
        <f t="shared" si="144"/>
        <v>4</v>
      </c>
      <c r="Q570" s="5">
        <f t="shared" si="145"/>
        <v>0.75</v>
      </c>
      <c r="S570" s="56">
        <f t="shared" si="146"/>
        <v>0</v>
      </c>
      <c r="T570" s="56">
        <f t="shared" si="147"/>
        <v>0</v>
      </c>
      <c r="U570" s="56">
        <f t="shared" si="148"/>
        <v>0</v>
      </c>
      <c r="V570" s="90">
        <f t="shared" si="149"/>
        <v>0.75</v>
      </c>
      <c r="W570" s="90">
        <f t="shared" si="150"/>
        <v>0</v>
      </c>
      <c r="X570" s="90">
        <f t="shared" si="151"/>
        <v>0</v>
      </c>
      <c r="Y570" s="90">
        <f t="shared" si="152"/>
        <v>0</v>
      </c>
      <c r="Z570" s="90">
        <f t="shared" si="153"/>
        <v>0.75</v>
      </c>
      <c r="AA570" s="90">
        <f t="shared" si="154"/>
        <v>0.75</v>
      </c>
      <c r="AB570" s="90">
        <f t="shared" si="155"/>
        <v>0</v>
      </c>
      <c r="AC570" s="90">
        <f t="shared" si="156"/>
        <v>0</v>
      </c>
      <c r="AD570" s="90">
        <f t="shared" si="157"/>
        <v>0</v>
      </c>
      <c r="AE570" s="90">
        <f t="shared" si="158"/>
        <v>0.75</v>
      </c>
      <c r="AH570" s="56">
        <f t="shared" si="159"/>
        <v>3</v>
      </c>
      <c r="AI570" s="56">
        <f t="shared" si="160"/>
        <v>4</v>
      </c>
      <c r="AJ570" s="56" t="str">
        <f t="shared" si="161"/>
        <v>Correct</v>
      </c>
      <c r="AK570" t="s">
        <v>94</v>
      </c>
      <c r="AL570">
        <v>44</v>
      </c>
      <c r="AM570" t="s">
        <v>95</v>
      </c>
      <c r="AN570" t="s">
        <v>130</v>
      </c>
      <c r="AO570" t="s">
        <v>107</v>
      </c>
      <c r="AP570" t="s">
        <v>98</v>
      </c>
      <c r="AQ570" s="1" t="s">
        <v>80</v>
      </c>
      <c r="AR570" t="s">
        <v>126</v>
      </c>
      <c r="AS570" t="s">
        <v>100</v>
      </c>
      <c r="AT570" t="s">
        <v>101</v>
      </c>
      <c r="AU570" t="s">
        <v>102</v>
      </c>
      <c r="AV570" s="1"/>
      <c r="AW570" t="s">
        <v>102</v>
      </c>
    </row>
    <row r="571" spans="1:49" x14ac:dyDescent="0.25">
      <c r="A571" s="1">
        <v>570</v>
      </c>
      <c r="I571" t="s">
        <v>267</v>
      </c>
      <c r="N571" t="s">
        <v>30</v>
      </c>
      <c r="P571" s="56">
        <f t="shared" si="144"/>
        <v>2</v>
      </c>
      <c r="Q571" s="5">
        <f t="shared" si="145"/>
        <v>1.5</v>
      </c>
      <c r="S571" s="56">
        <f t="shared" si="146"/>
        <v>0</v>
      </c>
      <c r="T571" s="56">
        <f t="shared" si="147"/>
        <v>0</v>
      </c>
      <c r="U571" s="56">
        <f t="shared" si="148"/>
        <v>0</v>
      </c>
      <c r="V571" s="90">
        <f t="shared" si="149"/>
        <v>0</v>
      </c>
      <c r="W571" s="90">
        <f t="shared" si="150"/>
        <v>0</v>
      </c>
      <c r="X571" s="90">
        <f t="shared" si="151"/>
        <v>0</v>
      </c>
      <c r="Y571" s="90">
        <f t="shared" si="152"/>
        <v>0</v>
      </c>
      <c r="Z571" s="90">
        <f t="shared" si="153"/>
        <v>1</v>
      </c>
      <c r="AA571" s="90">
        <f t="shared" si="154"/>
        <v>0</v>
      </c>
      <c r="AB571" s="90">
        <f t="shared" si="155"/>
        <v>0</v>
      </c>
      <c r="AC571" s="90">
        <f t="shared" si="156"/>
        <v>0</v>
      </c>
      <c r="AD571" s="90">
        <f t="shared" si="157"/>
        <v>0</v>
      </c>
      <c r="AE571" s="90">
        <f t="shared" si="158"/>
        <v>1</v>
      </c>
      <c r="AH571" s="56">
        <f t="shared" si="159"/>
        <v>2</v>
      </c>
      <c r="AI571" s="56">
        <f t="shared" si="160"/>
        <v>2</v>
      </c>
      <c r="AJ571" s="56" t="str">
        <f t="shared" si="161"/>
        <v>Correct</v>
      </c>
      <c r="AM571" t="s">
        <v>121</v>
      </c>
      <c r="AN571" t="s">
        <v>247</v>
      </c>
      <c r="AQ571" s="1"/>
      <c r="AV571" s="1"/>
    </row>
    <row r="572" spans="1:49" x14ac:dyDescent="0.25">
      <c r="A572" s="1">
        <v>571</v>
      </c>
      <c r="C572" t="s">
        <v>20</v>
      </c>
      <c r="H572" t="s">
        <v>25</v>
      </c>
      <c r="I572" t="s">
        <v>267</v>
      </c>
      <c r="P572" s="56">
        <f t="shared" si="144"/>
        <v>3</v>
      </c>
      <c r="Q572" s="5">
        <f t="shared" si="145"/>
        <v>1</v>
      </c>
      <c r="S572" s="56">
        <f t="shared" si="146"/>
        <v>0</v>
      </c>
      <c r="T572" s="56">
        <f t="shared" si="147"/>
        <v>1</v>
      </c>
      <c r="U572" s="56">
        <f t="shared" si="148"/>
        <v>0</v>
      </c>
      <c r="V572" s="90">
        <f t="shared" si="149"/>
        <v>0</v>
      </c>
      <c r="W572" s="90">
        <f t="shared" si="150"/>
        <v>0</v>
      </c>
      <c r="X572" s="90">
        <f t="shared" si="151"/>
        <v>0</v>
      </c>
      <c r="Y572" s="90">
        <f t="shared" si="152"/>
        <v>1</v>
      </c>
      <c r="Z572" s="90">
        <f t="shared" si="153"/>
        <v>1</v>
      </c>
      <c r="AA572" s="90">
        <f t="shared" si="154"/>
        <v>0</v>
      </c>
      <c r="AB572" s="90">
        <f t="shared" si="155"/>
        <v>0</v>
      </c>
      <c r="AC572" s="90">
        <f t="shared" si="156"/>
        <v>0</v>
      </c>
      <c r="AD572" s="90">
        <f t="shared" si="157"/>
        <v>0</v>
      </c>
      <c r="AE572" s="90">
        <f t="shared" si="158"/>
        <v>0</v>
      </c>
      <c r="AH572" s="56">
        <f t="shared" si="159"/>
        <v>3</v>
      </c>
      <c r="AI572" s="56">
        <f t="shared" si="160"/>
        <v>3</v>
      </c>
      <c r="AJ572" s="56" t="str">
        <f t="shared" si="161"/>
        <v>Correct</v>
      </c>
      <c r="AK572" t="s">
        <v>94</v>
      </c>
      <c r="AL572">
        <v>51</v>
      </c>
      <c r="AM572" t="s">
        <v>121</v>
      </c>
      <c r="AN572" t="s">
        <v>248</v>
      </c>
      <c r="AO572" t="s">
        <v>107</v>
      </c>
      <c r="AP572" t="s">
        <v>98</v>
      </c>
      <c r="AQ572" s="1" t="s">
        <v>80</v>
      </c>
      <c r="AR572" t="s">
        <v>126</v>
      </c>
      <c r="AS572" t="s">
        <v>100</v>
      </c>
      <c r="AT572" t="s">
        <v>101</v>
      </c>
      <c r="AU572" t="s">
        <v>102</v>
      </c>
      <c r="AV572" s="1"/>
      <c r="AW572" t="s">
        <v>102</v>
      </c>
    </row>
    <row r="573" spans="1:49" x14ac:dyDescent="0.25">
      <c r="A573" s="1">
        <v>572</v>
      </c>
      <c r="N573" t="s">
        <v>30</v>
      </c>
      <c r="P573" s="56">
        <f t="shared" si="144"/>
        <v>1</v>
      </c>
      <c r="Q573" s="5">
        <f t="shared" si="145"/>
        <v>3</v>
      </c>
      <c r="S573" s="56">
        <f t="shared" si="146"/>
        <v>0</v>
      </c>
      <c r="T573" s="56">
        <f t="shared" si="147"/>
        <v>0</v>
      </c>
      <c r="U573" s="56">
        <f t="shared" si="148"/>
        <v>0</v>
      </c>
      <c r="V573" s="90">
        <f t="shared" si="149"/>
        <v>0</v>
      </c>
      <c r="W573" s="90">
        <f t="shared" si="150"/>
        <v>0</v>
      </c>
      <c r="X573" s="90">
        <f t="shared" si="151"/>
        <v>0</v>
      </c>
      <c r="Y573" s="90">
        <f t="shared" si="152"/>
        <v>0</v>
      </c>
      <c r="Z573" s="90">
        <f t="shared" si="153"/>
        <v>0</v>
      </c>
      <c r="AA573" s="90">
        <f t="shared" si="154"/>
        <v>0</v>
      </c>
      <c r="AB573" s="90">
        <f t="shared" si="155"/>
        <v>0</v>
      </c>
      <c r="AC573" s="90">
        <f t="shared" si="156"/>
        <v>0</v>
      </c>
      <c r="AD573" s="90">
        <f t="shared" si="157"/>
        <v>0</v>
      </c>
      <c r="AE573" s="90">
        <f t="shared" si="158"/>
        <v>1</v>
      </c>
      <c r="AH573" s="56">
        <f t="shared" si="159"/>
        <v>1</v>
      </c>
      <c r="AI573" s="56">
        <f t="shared" si="160"/>
        <v>1</v>
      </c>
      <c r="AJ573" s="56" t="str">
        <f t="shared" si="161"/>
        <v>Correct</v>
      </c>
      <c r="AK573" t="s">
        <v>94</v>
      </c>
      <c r="AL573">
        <v>40</v>
      </c>
      <c r="AM573" t="s">
        <v>121</v>
      </c>
      <c r="AN573" t="s">
        <v>176</v>
      </c>
      <c r="AO573" t="s">
        <v>97</v>
      </c>
      <c r="AP573" t="s">
        <v>98</v>
      </c>
      <c r="AQ573" s="1" t="s">
        <v>80</v>
      </c>
      <c r="AR573" t="s">
        <v>114</v>
      </c>
      <c r="AS573" t="s">
        <v>110</v>
      </c>
      <c r="AT573" t="s">
        <v>135</v>
      </c>
      <c r="AU573" t="s">
        <v>102</v>
      </c>
      <c r="AV573" s="1" t="s">
        <v>90</v>
      </c>
      <c r="AW573" t="s">
        <v>102</v>
      </c>
    </row>
    <row r="574" spans="1:49" x14ac:dyDescent="0.25">
      <c r="A574" s="1">
        <v>573</v>
      </c>
      <c r="B574" t="s">
        <v>19</v>
      </c>
      <c r="J574" t="s">
        <v>26</v>
      </c>
      <c r="N574" t="s">
        <v>30</v>
      </c>
      <c r="P574" s="56">
        <f t="shared" si="144"/>
        <v>3</v>
      </c>
      <c r="Q574" s="5">
        <f t="shared" si="145"/>
        <v>1</v>
      </c>
      <c r="S574" s="56">
        <f t="shared" si="146"/>
        <v>1</v>
      </c>
      <c r="T574" s="56">
        <f t="shared" si="147"/>
        <v>0</v>
      </c>
      <c r="U574" s="56">
        <f t="shared" si="148"/>
        <v>0</v>
      </c>
      <c r="V574" s="90">
        <f t="shared" si="149"/>
        <v>0</v>
      </c>
      <c r="W574" s="90">
        <f t="shared" si="150"/>
        <v>0</v>
      </c>
      <c r="X574" s="90">
        <f t="shared" si="151"/>
        <v>0</v>
      </c>
      <c r="Y574" s="90">
        <f t="shared" si="152"/>
        <v>0</v>
      </c>
      <c r="Z574" s="90">
        <f t="shared" si="153"/>
        <v>0</v>
      </c>
      <c r="AA574" s="90">
        <f t="shared" si="154"/>
        <v>1</v>
      </c>
      <c r="AB574" s="90">
        <f t="shared" si="155"/>
        <v>0</v>
      </c>
      <c r="AC574" s="90">
        <f t="shared" si="156"/>
        <v>0</v>
      </c>
      <c r="AD574" s="90">
        <f t="shared" si="157"/>
        <v>0</v>
      </c>
      <c r="AE574" s="90">
        <f t="shared" si="158"/>
        <v>1</v>
      </c>
      <c r="AH574" s="56">
        <f t="shared" si="159"/>
        <v>3</v>
      </c>
      <c r="AI574" s="56">
        <f t="shared" si="160"/>
        <v>3</v>
      </c>
      <c r="AJ574" s="56" t="str">
        <f t="shared" si="161"/>
        <v>Correct</v>
      </c>
      <c r="AK574" t="s">
        <v>105</v>
      </c>
      <c r="AL574">
        <v>39</v>
      </c>
      <c r="AM574" t="s">
        <v>121</v>
      </c>
      <c r="AN574" t="s">
        <v>176</v>
      </c>
      <c r="AO574" t="s">
        <v>97</v>
      </c>
      <c r="AP574" t="s">
        <v>98</v>
      </c>
      <c r="AQ574" s="1" t="s">
        <v>80</v>
      </c>
      <c r="AR574" t="s">
        <v>114</v>
      </c>
      <c r="AS574" t="s">
        <v>153</v>
      </c>
      <c r="AT574" t="s">
        <v>135</v>
      </c>
      <c r="AU574" t="s">
        <v>102</v>
      </c>
      <c r="AV574" s="1" t="s">
        <v>92</v>
      </c>
      <c r="AW574" t="s">
        <v>102</v>
      </c>
    </row>
    <row r="575" spans="1:49" x14ac:dyDescent="0.25">
      <c r="A575" s="1">
        <v>574</v>
      </c>
      <c r="C575" t="s">
        <v>20</v>
      </c>
      <c r="M575" t="s">
        <v>29</v>
      </c>
      <c r="P575" s="56">
        <f t="shared" si="144"/>
        <v>2</v>
      </c>
      <c r="Q575" s="5">
        <f t="shared" si="145"/>
        <v>1.5</v>
      </c>
      <c r="S575" s="56">
        <f t="shared" si="146"/>
        <v>0</v>
      </c>
      <c r="T575" s="56">
        <f t="shared" si="147"/>
        <v>1</v>
      </c>
      <c r="U575" s="56">
        <f t="shared" si="148"/>
        <v>0</v>
      </c>
      <c r="V575" s="90">
        <f t="shared" si="149"/>
        <v>0</v>
      </c>
      <c r="W575" s="90">
        <f t="shared" si="150"/>
        <v>0</v>
      </c>
      <c r="X575" s="90">
        <f t="shared" si="151"/>
        <v>0</v>
      </c>
      <c r="Y575" s="90">
        <f t="shared" si="152"/>
        <v>0</v>
      </c>
      <c r="Z575" s="90">
        <f t="shared" si="153"/>
        <v>0</v>
      </c>
      <c r="AA575" s="90">
        <f t="shared" si="154"/>
        <v>0</v>
      </c>
      <c r="AB575" s="90">
        <f t="shared" si="155"/>
        <v>0</v>
      </c>
      <c r="AC575" s="90">
        <f t="shared" si="156"/>
        <v>0</v>
      </c>
      <c r="AD575" s="90">
        <f t="shared" si="157"/>
        <v>1</v>
      </c>
      <c r="AE575" s="90">
        <f t="shared" si="158"/>
        <v>0</v>
      </c>
      <c r="AH575" s="56">
        <f t="shared" si="159"/>
        <v>2</v>
      </c>
      <c r="AI575" s="56">
        <f t="shared" si="160"/>
        <v>2</v>
      </c>
      <c r="AJ575" s="56" t="str">
        <f t="shared" si="161"/>
        <v>Correct</v>
      </c>
      <c r="AK575" t="s">
        <v>94</v>
      </c>
      <c r="AL575">
        <v>48</v>
      </c>
      <c r="AM575" t="s">
        <v>115</v>
      </c>
      <c r="AN575" t="s">
        <v>335</v>
      </c>
      <c r="AO575" t="s">
        <v>107</v>
      </c>
      <c r="AP575" t="s">
        <v>98</v>
      </c>
      <c r="AQ575" s="1" t="s">
        <v>366</v>
      </c>
      <c r="AR575" t="s">
        <v>114</v>
      </c>
      <c r="AS575" t="s">
        <v>110</v>
      </c>
      <c r="AT575" t="s">
        <v>101</v>
      </c>
      <c r="AU575" t="s">
        <v>102</v>
      </c>
      <c r="AV575" s="1"/>
      <c r="AW575" t="s">
        <v>102</v>
      </c>
    </row>
    <row r="576" spans="1:49" x14ac:dyDescent="0.25">
      <c r="A576" s="1">
        <v>575</v>
      </c>
      <c r="D576" t="s">
        <v>21</v>
      </c>
      <c r="J576" t="s">
        <v>26</v>
      </c>
      <c r="P576" s="56">
        <f t="shared" si="144"/>
        <v>2</v>
      </c>
      <c r="Q576" s="5">
        <f t="shared" si="145"/>
        <v>1.5</v>
      </c>
      <c r="S576" s="56">
        <f t="shared" si="146"/>
        <v>0</v>
      </c>
      <c r="T576" s="56">
        <f t="shared" si="147"/>
        <v>0</v>
      </c>
      <c r="U576" s="56">
        <f t="shared" si="148"/>
        <v>1</v>
      </c>
      <c r="V576" s="90">
        <f t="shared" si="149"/>
        <v>0</v>
      </c>
      <c r="W576" s="90">
        <f t="shared" si="150"/>
        <v>0</v>
      </c>
      <c r="X576" s="90">
        <f t="shared" si="151"/>
        <v>0</v>
      </c>
      <c r="Y576" s="90">
        <f t="shared" si="152"/>
        <v>0</v>
      </c>
      <c r="Z576" s="90">
        <f t="shared" si="153"/>
        <v>0</v>
      </c>
      <c r="AA576" s="90">
        <f t="shared" si="154"/>
        <v>1</v>
      </c>
      <c r="AB576" s="90">
        <f t="shared" si="155"/>
        <v>0</v>
      </c>
      <c r="AC576" s="90">
        <f t="shared" si="156"/>
        <v>0</v>
      </c>
      <c r="AD576" s="90">
        <f t="shared" si="157"/>
        <v>0</v>
      </c>
      <c r="AE576" s="90">
        <f t="shared" si="158"/>
        <v>0</v>
      </c>
      <c r="AH576" s="56">
        <f t="shared" si="159"/>
        <v>2</v>
      </c>
      <c r="AI576" s="56">
        <f t="shared" si="160"/>
        <v>2</v>
      </c>
      <c r="AJ576" s="56" t="str">
        <f t="shared" si="161"/>
        <v>Correct</v>
      </c>
      <c r="AK576" t="s">
        <v>105</v>
      </c>
      <c r="AL576">
        <v>79</v>
      </c>
      <c r="AM576" t="s">
        <v>121</v>
      </c>
      <c r="AN576" t="s">
        <v>250</v>
      </c>
      <c r="AO576" t="s">
        <v>97</v>
      </c>
      <c r="AP576" t="s">
        <v>98</v>
      </c>
      <c r="AQ576" s="1" t="s">
        <v>80</v>
      </c>
      <c r="AR576" t="s">
        <v>108</v>
      </c>
      <c r="AS576" t="s">
        <v>103</v>
      </c>
      <c r="AT576" t="s">
        <v>104</v>
      </c>
      <c r="AU576" t="s">
        <v>102</v>
      </c>
      <c r="AV576" s="1" t="s">
        <v>90</v>
      </c>
      <c r="AW576" t="s">
        <v>102</v>
      </c>
    </row>
    <row r="577" spans="1:49" x14ac:dyDescent="0.25">
      <c r="A577" s="1">
        <v>576</v>
      </c>
      <c r="D577" t="s">
        <v>21</v>
      </c>
      <c r="N577" t="s">
        <v>30</v>
      </c>
      <c r="P577" s="56">
        <f t="shared" si="144"/>
        <v>2</v>
      </c>
      <c r="Q577" s="5">
        <f t="shared" si="145"/>
        <v>1.5</v>
      </c>
      <c r="S577" s="56">
        <f t="shared" si="146"/>
        <v>0</v>
      </c>
      <c r="T577" s="56">
        <f t="shared" si="147"/>
        <v>0</v>
      </c>
      <c r="U577" s="56">
        <f t="shared" si="148"/>
        <v>1</v>
      </c>
      <c r="V577" s="90">
        <f t="shared" si="149"/>
        <v>0</v>
      </c>
      <c r="W577" s="90">
        <f t="shared" si="150"/>
        <v>0</v>
      </c>
      <c r="X577" s="90">
        <f t="shared" si="151"/>
        <v>0</v>
      </c>
      <c r="Y577" s="90">
        <f t="shared" si="152"/>
        <v>0</v>
      </c>
      <c r="Z577" s="90">
        <f t="shared" si="153"/>
        <v>0</v>
      </c>
      <c r="AA577" s="90">
        <f t="shared" si="154"/>
        <v>0</v>
      </c>
      <c r="AB577" s="90">
        <f t="shared" si="155"/>
        <v>0</v>
      </c>
      <c r="AC577" s="90">
        <f t="shared" si="156"/>
        <v>0</v>
      </c>
      <c r="AD577" s="90">
        <f t="shared" si="157"/>
        <v>0</v>
      </c>
      <c r="AE577" s="90">
        <f t="shared" si="158"/>
        <v>1</v>
      </c>
      <c r="AH577" s="56">
        <f t="shared" si="159"/>
        <v>2</v>
      </c>
      <c r="AI577" s="56">
        <f t="shared" si="160"/>
        <v>2</v>
      </c>
      <c r="AJ577" s="56" t="str">
        <f t="shared" si="161"/>
        <v>Correct</v>
      </c>
      <c r="AK577" t="s">
        <v>105</v>
      </c>
      <c r="AL577">
        <v>60</v>
      </c>
      <c r="AM577" t="s">
        <v>121</v>
      </c>
      <c r="AN577" t="s">
        <v>122</v>
      </c>
      <c r="AO577" t="s">
        <v>97</v>
      </c>
      <c r="AP577" t="s">
        <v>98</v>
      </c>
      <c r="AQ577" s="1" t="s">
        <v>80</v>
      </c>
      <c r="AR577" t="s">
        <v>114</v>
      </c>
      <c r="AS577" t="s">
        <v>110</v>
      </c>
      <c r="AT577" t="s">
        <v>101</v>
      </c>
      <c r="AU577" t="s">
        <v>102</v>
      </c>
      <c r="AV577" s="1" t="s">
        <v>92</v>
      </c>
      <c r="AW577" t="s">
        <v>102</v>
      </c>
    </row>
    <row r="578" spans="1:49" x14ac:dyDescent="0.25">
      <c r="A578" s="1">
        <v>577</v>
      </c>
      <c r="I578" t="s">
        <v>267</v>
      </c>
      <c r="P578" s="56">
        <f t="shared" ref="P578:P641" si="162">COUNTA(B578:N578)</f>
        <v>1</v>
      </c>
      <c r="Q578" s="5">
        <f t="shared" ref="Q578:Q641" si="163">3/P578</f>
        <v>3</v>
      </c>
      <c r="S578" s="56">
        <f t="shared" ref="S578:S641" si="164">IF($P578&lt;3,IF($B578=$B$1,1,0),IF($B578=$B$1,$Q578,0))</f>
        <v>0</v>
      </c>
      <c r="T578" s="56">
        <f t="shared" ref="T578:T641" si="165">IF($P578&lt;3,IF($C578=$C$1,1,0),IF($C578=$C$1,$Q578,0))</f>
        <v>0</v>
      </c>
      <c r="U578" s="56">
        <f t="shared" ref="U578:U641" si="166">IF($P578&lt;3,IF($D578=$D$1,1,0),IF($D578=$D$1,$Q578,0))</f>
        <v>0</v>
      </c>
      <c r="V578" s="90">
        <f t="shared" ref="V578:V641" si="167">IF($P578&lt;3,IF($E578=$E$1,1,0),IF($E578=$E$1,$Q578,0))</f>
        <v>0</v>
      </c>
      <c r="W578" s="90">
        <f t="shared" ref="W578:W641" si="168">IF($P578&lt;3,IF($F578=$F$1,1,0),IF($F578=$F$1,$Q578,0))</f>
        <v>0</v>
      </c>
      <c r="X578" s="90">
        <f t="shared" ref="X578:X641" si="169">IF($P578&lt;3,IF($G578=$G$1,1,0),IF($G578=$G$1,$Q578,0))</f>
        <v>0</v>
      </c>
      <c r="Y578" s="90">
        <f t="shared" ref="Y578:Y641" si="170">IF($P578&lt;3,IF($H578=$H$1,1,0),IF($H578=$H$1,$Q578,0))</f>
        <v>0</v>
      </c>
      <c r="Z578" s="90">
        <f t="shared" ref="Z578:Z641" si="171">IF($P578&lt;3,IF($I578=$I$1,1,0),IF($I578=$I$1,$Q578,0))</f>
        <v>1</v>
      </c>
      <c r="AA578" s="90">
        <f t="shared" ref="AA578:AA641" si="172">IF($P578&lt;3,IF($J578=$J$1,1,0),IF($J578=$J$1,$Q578,0))</f>
        <v>0</v>
      </c>
      <c r="AB578" s="90">
        <f t="shared" ref="AB578:AB641" si="173">IF($P578&lt;3,IF($K578=$K$1,1,0),IF($K578=$K$1,$Q578,0))</f>
        <v>0</v>
      </c>
      <c r="AC578" s="90">
        <f t="shared" ref="AC578:AC641" si="174">IF($P578&lt;3,IF($L578=$L$1,1,0),IF($L578=$L$1,$Q578,0))</f>
        <v>0</v>
      </c>
      <c r="AD578" s="90">
        <f t="shared" ref="AD578:AD641" si="175">IF($P578&lt;3,IF($M578=$M$1,1,0),IF($M578=$M$1,$Q578,0))</f>
        <v>0</v>
      </c>
      <c r="AE578" s="90">
        <f t="shared" ref="AE578:AE641" si="176">IF($P578&lt;3,IF($N578=$N$1,1,0),IF($N578=$N$1,$Q578,0))</f>
        <v>0</v>
      </c>
      <c r="AH578" s="56">
        <f t="shared" ref="AH578:AH641" si="177">SUM(S578:AE578)</f>
        <v>1</v>
      </c>
      <c r="AI578" s="56">
        <f t="shared" ref="AI578:AI641" si="178">P578</f>
        <v>1</v>
      </c>
      <c r="AJ578" s="56" t="str">
        <f t="shared" ref="AJ578:AJ641" si="179">IF(AH578=AI578,"Correct",IF(AH578=3,"Correct","Wrong"))</f>
        <v>Correct</v>
      </c>
      <c r="AK578" t="s">
        <v>94</v>
      </c>
      <c r="AL578">
        <v>55</v>
      </c>
      <c r="AM578" t="s">
        <v>95</v>
      </c>
      <c r="AN578" t="s">
        <v>225</v>
      </c>
      <c r="AO578" t="s">
        <v>107</v>
      </c>
      <c r="AP578" t="s">
        <v>98</v>
      </c>
      <c r="AQ578" s="1" t="s">
        <v>80</v>
      </c>
      <c r="AR578" t="s">
        <v>126</v>
      </c>
      <c r="AS578" t="s">
        <v>100</v>
      </c>
      <c r="AT578" t="s">
        <v>101</v>
      </c>
      <c r="AU578" t="s">
        <v>102</v>
      </c>
      <c r="AV578" s="1"/>
      <c r="AW578" t="s">
        <v>102</v>
      </c>
    </row>
    <row r="579" spans="1:49" x14ac:dyDescent="0.25">
      <c r="A579" s="1">
        <v>578</v>
      </c>
      <c r="P579" s="56">
        <f t="shared" si="162"/>
        <v>0</v>
      </c>
      <c r="Q579" s="5" t="e">
        <f t="shared" si="163"/>
        <v>#DIV/0!</v>
      </c>
      <c r="S579" s="56">
        <f t="shared" si="164"/>
        <v>0</v>
      </c>
      <c r="T579" s="56">
        <f t="shared" si="165"/>
        <v>0</v>
      </c>
      <c r="U579" s="56">
        <f t="shared" si="166"/>
        <v>0</v>
      </c>
      <c r="V579" s="90">
        <f t="shared" si="167"/>
        <v>0</v>
      </c>
      <c r="W579" s="90">
        <f t="shared" si="168"/>
        <v>0</v>
      </c>
      <c r="X579" s="90">
        <f t="shared" si="169"/>
        <v>0</v>
      </c>
      <c r="Y579" s="90">
        <f t="shared" si="170"/>
        <v>0</v>
      </c>
      <c r="Z579" s="90">
        <f t="shared" si="171"/>
        <v>0</v>
      </c>
      <c r="AA579" s="90">
        <f t="shared" si="172"/>
        <v>0</v>
      </c>
      <c r="AB579" s="90">
        <f t="shared" si="173"/>
        <v>0</v>
      </c>
      <c r="AC579" s="90">
        <f t="shared" si="174"/>
        <v>0</v>
      </c>
      <c r="AD579" s="90">
        <f t="shared" si="175"/>
        <v>0</v>
      </c>
      <c r="AE579" s="90">
        <f t="shared" si="176"/>
        <v>0</v>
      </c>
      <c r="AH579" s="56">
        <f t="shared" si="177"/>
        <v>0</v>
      </c>
      <c r="AI579" s="56">
        <f t="shared" si="178"/>
        <v>0</v>
      </c>
      <c r="AJ579" s="56" t="str">
        <f t="shared" si="179"/>
        <v>Correct</v>
      </c>
      <c r="AK579" t="s">
        <v>105</v>
      </c>
      <c r="AL579">
        <v>35</v>
      </c>
      <c r="AM579" t="s">
        <v>95</v>
      </c>
      <c r="AN579" t="s">
        <v>195</v>
      </c>
      <c r="AO579" s="1" t="s">
        <v>346</v>
      </c>
      <c r="AP579" t="s">
        <v>102</v>
      </c>
      <c r="AQ579" s="1" t="s">
        <v>85</v>
      </c>
      <c r="AR579" t="s">
        <v>108</v>
      </c>
      <c r="AS579" t="s">
        <v>110</v>
      </c>
      <c r="AT579" t="s">
        <v>101</v>
      </c>
      <c r="AU579" t="s">
        <v>102</v>
      </c>
      <c r="AV579" s="1"/>
      <c r="AW579" t="s">
        <v>102</v>
      </c>
    </row>
    <row r="580" spans="1:49" x14ac:dyDescent="0.25">
      <c r="A580" s="1">
        <v>579</v>
      </c>
      <c r="H580" t="s">
        <v>25</v>
      </c>
      <c r="I580" t="s">
        <v>267</v>
      </c>
      <c r="K580" t="s">
        <v>27</v>
      </c>
      <c r="P580" s="56">
        <f t="shared" si="162"/>
        <v>3</v>
      </c>
      <c r="Q580" s="5">
        <f t="shared" si="163"/>
        <v>1</v>
      </c>
      <c r="S580" s="56">
        <f t="shared" si="164"/>
        <v>0</v>
      </c>
      <c r="T580" s="56">
        <f t="shared" si="165"/>
        <v>0</v>
      </c>
      <c r="U580" s="56">
        <f t="shared" si="166"/>
        <v>0</v>
      </c>
      <c r="V580" s="90">
        <f t="shared" si="167"/>
        <v>0</v>
      </c>
      <c r="W580" s="90">
        <f t="shared" si="168"/>
        <v>0</v>
      </c>
      <c r="X580" s="90">
        <f t="shared" si="169"/>
        <v>0</v>
      </c>
      <c r="Y580" s="90">
        <f t="shared" si="170"/>
        <v>1</v>
      </c>
      <c r="Z580" s="90">
        <f t="shared" si="171"/>
        <v>1</v>
      </c>
      <c r="AA580" s="90">
        <f t="shared" si="172"/>
        <v>0</v>
      </c>
      <c r="AB580" s="90">
        <f t="shared" si="173"/>
        <v>1</v>
      </c>
      <c r="AC580" s="90">
        <f t="shared" si="174"/>
        <v>0</v>
      </c>
      <c r="AD580" s="90">
        <f t="shared" si="175"/>
        <v>0</v>
      </c>
      <c r="AE580" s="90">
        <f t="shared" si="176"/>
        <v>0</v>
      </c>
      <c r="AH580" s="56">
        <f t="shared" si="177"/>
        <v>3</v>
      </c>
      <c r="AI580" s="56">
        <f t="shared" si="178"/>
        <v>3</v>
      </c>
      <c r="AJ580" s="56" t="str">
        <f t="shared" si="179"/>
        <v>Correct</v>
      </c>
      <c r="AK580" t="s">
        <v>94</v>
      </c>
      <c r="AL580">
        <v>55</v>
      </c>
      <c r="AM580" t="s">
        <v>95</v>
      </c>
      <c r="AN580" t="s">
        <v>251</v>
      </c>
      <c r="AO580" t="s">
        <v>107</v>
      </c>
      <c r="AP580" t="s">
        <v>98</v>
      </c>
      <c r="AQ580" s="1" t="s">
        <v>80</v>
      </c>
      <c r="AR580" t="s">
        <v>114</v>
      </c>
      <c r="AS580" t="s">
        <v>103</v>
      </c>
      <c r="AT580" t="s">
        <v>123</v>
      </c>
      <c r="AU580" t="s">
        <v>102</v>
      </c>
      <c r="AV580" s="1"/>
      <c r="AW580" t="s">
        <v>102</v>
      </c>
    </row>
    <row r="581" spans="1:49" x14ac:dyDescent="0.25">
      <c r="A581" s="1">
        <v>580</v>
      </c>
      <c r="K581" t="s">
        <v>27</v>
      </c>
      <c r="N581" t="s">
        <v>30</v>
      </c>
      <c r="P581" s="56">
        <f t="shared" si="162"/>
        <v>2</v>
      </c>
      <c r="Q581" s="5">
        <f t="shared" si="163"/>
        <v>1.5</v>
      </c>
      <c r="S581" s="56">
        <f t="shared" si="164"/>
        <v>0</v>
      </c>
      <c r="T581" s="56">
        <f t="shared" si="165"/>
        <v>0</v>
      </c>
      <c r="U581" s="56">
        <f t="shared" si="166"/>
        <v>0</v>
      </c>
      <c r="V581" s="90">
        <f t="shared" si="167"/>
        <v>0</v>
      </c>
      <c r="W581" s="90">
        <f t="shared" si="168"/>
        <v>0</v>
      </c>
      <c r="X581" s="90">
        <f t="shared" si="169"/>
        <v>0</v>
      </c>
      <c r="Y581" s="90">
        <f t="shared" si="170"/>
        <v>0</v>
      </c>
      <c r="Z581" s="90">
        <f t="shared" si="171"/>
        <v>0</v>
      </c>
      <c r="AA581" s="90">
        <f t="shared" si="172"/>
        <v>0</v>
      </c>
      <c r="AB581" s="90">
        <f t="shared" si="173"/>
        <v>1</v>
      </c>
      <c r="AC581" s="90">
        <f t="shared" si="174"/>
        <v>0</v>
      </c>
      <c r="AD581" s="90">
        <f t="shared" si="175"/>
        <v>0</v>
      </c>
      <c r="AE581" s="90">
        <f t="shared" si="176"/>
        <v>1</v>
      </c>
      <c r="AH581" s="56">
        <f t="shared" si="177"/>
        <v>2</v>
      </c>
      <c r="AI581" s="56">
        <f t="shared" si="178"/>
        <v>2</v>
      </c>
      <c r="AJ581" s="56" t="str">
        <f t="shared" si="179"/>
        <v>Correct</v>
      </c>
      <c r="AK581" t="s">
        <v>105</v>
      </c>
      <c r="AL581">
        <v>67</v>
      </c>
      <c r="AM581" t="s">
        <v>121</v>
      </c>
      <c r="AN581" t="s">
        <v>252</v>
      </c>
      <c r="AO581" t="s">
        <v>134</v>
      </c>
      <c r="AP581" t="s">
        <v>98</v>
      </c>
      <c r="AQ581" s="1" t="s">
        <v>80</v>
      </c>
      <c r="AR581" t="s">
        <v>99</v>
      </c>
      <c r="AS581" t="s">
        <v>110</v>
      </c>
      <c r="AT581" t="s">
        <v>104</v>
      </c>
      <c r="AU581" t="s">
        <v>102</v>
      </c>
      <c r="AV581" s="1" t="s">
        <v>92</v>
      </c>
      <c r="AW581" t="s">
        <v>102</v>
      </c>
    </row>
    <row r="582" spans="1:49" x14ac:dyDescent="0.25">
      <c r="A582" s="1">
        <v>581</v>
      </c>
      <c r="D582" t="s">
        <v>21</v>
      </c>
      <c r="P582" s="56">
        <f t="shared" si="162"/>
        <v>1</v>
      </c>
      <c r="Q582" s="5">
        <f t="shared" si="163"/>
        <v>3</v>
      </c>
      <c r="S582" s="56">
        <f t="shared" si="164"/>
        <v>0</v>
      </c>
      <c r="T582" s="56">
        <f t="shared" si="165"/>
        <v>0</v>
      </c>
      <c r="U582" s="56">
        <f t="shared" si="166"/>
        <v>1</v>
      </c>
      <c r="V582" s="90">
        <f t="shared" si="167"/>
        <v>0</v>
      </c>
      <c r="W582" s="90">
        <f t="shared" si="168"/>
        <v>0</v>
      </c>
      <c r="X582" s="90">
        <f t="shared" si="169"/>
        <v>0</v>
      </c>
      <c r="Y582" s="90">
        <f t="shared" si="170"/>
        <v>0</v>
      </c>
      <c r="Z582" s="90">
        <f t="shared" si="171"/>
        <v>0</v>
      </c>
      <c r="AA582" s="90">
        <f t="shared" si="172"/>
        <v>0</v>
      </c>
      <c r="AB582" s="90">
        <f t="shared" si="173"/>
        <v>0</v>
      </c>
      <c r="AC582" s="90">
        <f t="shared" si="174"/>
        <v>0</v>
      </c>
      <c r="AD582" s="90">
        <f t="shared" si="175"/>
        <v>0</v>
      </c>
      <c r="AE582" s="90">
        <f t="shared" si="176"/>
        <v>0</v>
      </c>
      <c r="AH582" s="56">
        <f t="shared" si="177"/>
        <v>1</v>
      </c>
      <c r="AI582" s="56">
        <f t="shared" si="178"/>
        <v>1</v>
      </c>
      <c r="AJ582" s="56" t="str">
        <f t="shared" si="179"/>
        <v>Correct</v>
      </c>
      <c r="AK582" t="s">
        <v>105</v>
      </c>
      <c r="AL582">
        <v>60</v>
      </c>
      <c r="AM582" t="s">
        <v>121</v>
      </c>
      <c r="AN582" t="s">
        <v>250</v>
      </c>
      <c r="AO582" t="s">
        <v>128</v>
      </c>
      <c r="AP582" t="s">
        <v>98</v>
      </c>
      <c r="AQ582" s="1" t="s">
        <v>87</v>
      </c>
      <c r="AR582" t="s">
        <v>126</v>
      </c>
      <c r="AS582" t="s">
        <v>153</v>
      </c>
      <c r="AT582" t="s">
        <v>101</v>
      </c>
      <c r="AU582" t="s">
        <v>102</v>
      </c>
      <c r="AV582" s="1"/>
      <c r="AW582" t="s">
        <v>102</v>
      </c>
    </row>
    <row r="583" spans="1:49" x14ac:dyDescent="0.25">
      <c r="A583" s="1">
        <v>582</v>
      </c>
      <c r="D583" t="s">
        <v>21</v>
      </c>
      <c r="J583" t="s">
        <v>26</v>
      </c>
      <c r="N583" t="s">
        <v>30</v>
      </c>
      <c r="P583" s="56">
        <f t="shared" si="162"/>
        <v>3</v>
      </c>
      <c r="Q583" s="5">
        <f t="shared" si="163"/>
        <v>1</v>
      </c>
      <c r="S583" s="56">
        <f t="shared" si="164"/>
        <v>0</v>
      </c>
      <c r="T583" s="56">
        <f t="shared" si="165"/>
        <v>0</v>
      </c>
      <c r="U583" s="56">
        <f t="shared" si="166"/>
        <v>1</v>
      </c>
      <c r="V583" s="90">
        <f t="shared" si="167"/>
        <v>0</v>
      </c>
      <c r="W583" s="90">
        <f t="shared" si="168"/>
        <v>0</v>
      </c>
      <c r="X583" s="90">
        <f t="shared" si="169"/>
        <v>0</v>
      </c>
      <c r="Y583" s="90">
        <f t="shared" si="170"/>
        <v>0</v>
      </c>
      <c r="Z583" s="90">
        <f t="shared" si="171"/>
        <v>0</v>
      </c>
      <c r="AA583" s="90">
        <f t="shared" si="172"/>
        <v>1</v>
      </c>
      <c r="AB583" s="90">
        <f t="shared" si="173"/>
        <v>0</v>
      </c>
      <c r="AC583" s="90">
        <f t="shared" si="174"/>
        <v>0</v>
      </c>
      <c r="AD583" s="90">
        <f t="shared" si="175"/>
        <v>0</v>
      </c>
      <c r="AE583" s="90">
        <f t="shared" si="176"/>
        <v>1</v>
      </c>
      <c r="AH583" s="56">
        <f t="shared" si="177"/>
        <v>3</v>
      </c>
      <c r="AI583" s="56">
        <f t="shared" si="178"/>
        <v>3</v>
      </c>
      <c r="AJ583" s="56" t="str">
        <f t="shared" si="179"/>
        <v>Correct</v>
      </c>
      <c r="AQ583" s="1"/>
      <c r="AV583" s="1"/>
    </row>
    <row r="584" spans="1:49" x14ac:dyDescent="0.25">
      <c r="A584" s="1">
        <v>583</v>
      </c>
      <c r="C584" t="s">
        <v>20</v>
      </c>
      <c r="P584" s="56">
        <f t="shared" si="162"/>
        <v>1</v>
      </c>
      <c r="Q584" s="5">
        <f t="shared" si="163"/>
        <v>3</v>
      </c>
      <c r="S584" s="56">
        <f t="shared" si="164"/>
        <v>0</v>
      </c>
      <c r="T584" s="56">
        <f t="shared" si="165"/>
        <v>1</v>
      </c>
      <c r="U584" s="56">
        <f t="shared" si="166"/>
        <v>0</v>
      </c>
      <c r="V584" s="90">
        <f t="shared" si="167"/>
        <v>0</v>
      </c>
      <c r="W584" s="90">
        <f t="shared" si="168"/>
        <v>0</v>
      </c>
      <c r="X584" s="90">
        <f t="shared" si="169"/>
        <v>0</v>
      </c>
      <c r="Y584" s="90">
        <f t="shared" si="170"/>
        <v>0</v>
      </c>
      <c r="Z584" s="90">
        <f t="shared" si="171"/>
        <v>0</v>
      </c>
      <c r="AA584" s="90">
        <f t="shared" si="172"/>
        <v>0</v>
      </c>
      <c r="AB584" s="90">
        <f t="shared" si="173"/>
        <v>0</v>
      </c>
      <c r="AC584" s="90">
        <f t="shared" si="174"/>
        <v>0</v>
      </c>
      <c r="AD584" s="90">
        <f t="shared" si="175"/>
        <v>0</v>
      </c>
      <c r="AE584" s="90">
        <f t="shared" si="176"/>
        <v>0</v>
      </c>
      <c r="AH584" s="56">
        <f t="shared" si="177"/>
        <v>1</v>
      </c>
      <c r="AI584" s="56">
        <f t="shared" si="178"/>
        <v>1</v>
      </c>
      <c r="AJ584" s="56" t="str">
        <f t="shared" si="179"/>
        <v>Correct</v>
      </c>
      <c r="AK584" t="s">
        <v>94</v>
      </c>
      <c r="AL584">
        <v>52</v>
      </c>
      <c r="AM584" t="s">
        <v>95</v>
      </c>
      <c r="AN584" t="s">
        <v>225</v>
      </c>
      <c r="AO584" t="s">
        <v>107</v>
      </c>
      <c r="AP584" t="s">
        <v>98</v>
      </c>
      <c r="AQ584" s="1" t="s">
        <v>80</v>
      </c>
      <c r="AR584" t="s">
        <v>126</v>
      </c>
      <c r="AS584" t="s">
        <v>100</v>
      </c>
      <c r="AT584" t="s">
        <v>101</v>
      </c>
      <c r="AU584" t="s">
        <v>102</v>
      </c>
      <c r="AV584" s="1"/>
      <c r="AW584" t="s">
        <v>102</v>
      </c>
    </row>
    <row r="585" spans="1:49" x14ac:dyDescent="0.25">
      <c r="A585" s="1">
        <v>584</v>
      </c>
      <c r="P585" s="56">
        <f t="shared" si="162"/>
        <v>0</v>
      </c>
      <c r="Q585" s="5" t="e">
        <f t="shared" si="163"/>
        <v>#DIV/0!</v>
      </c>
      <c r="S585" s="56">
        <f t="shared" si="164"/>
        <v>0</v>
      </c>
      <c r="T585" s="56">
        <f t="shared" si="165"/>
        <v>0</v>
      </c>
      <c r="U585" s="56">
        <f t="shared" si="166"/>
        <v>0</v>
      </c>
      <c r="V585" s="90">
        <f t="shared" si="167"/>
        <v>0</v>
      </c>
      <c r="W585" s="90">
        <f t="shared" si="168"/>
        <v>0</v>
      </c>
      <c r="X585" s="90">
        <f t="shared" si="169"/>
        <v>0</v>
      </c>
      <c r="Y585" s="90">
        <f t="shared" si="170"/>
        <v>0</v>
      </c>
      <c r="Z585" s="90">
        <f t="shared" si="171"/>
        <v>0</v>
      </c>
      <c r="AA585" s="90">
        <f t="shared" si="172"/>
        <v>0</v>
      </c>
      <c r="AB585" s="90">
        <f t="shared" si="173"/>
        <v>0</v>
      </c>
      <c r="AC585" s="90">
        <f t="shared" si="174"/>
        <v>0</v>
      </c>
      <c r="AD585" s="90">
        <f t="shared" si="175"/>
        <v>0</v>
      </c>
      <c r="AE585" s="90">
        <f t="shared" si="176"/>
        <v>0</v>
      </c>
      <c r="AH585" s="56">
        <f t="shared" si="177"/>
        <v>0</v>
      </c>
      <c r="AI585" s="56">
        <f t="shared" si="178"/>
        <v>0</v>
      </c>
      <c r="AJ585" s="56" t="str">
        <f t="shared" si="179"/>
        <v>Correct</v>
      </c>
      <c r="AK585" t="s">
        <v>105</v>
      </c>
      <c r="AL585">
        <v>48</v>
      </c>
      <c r="AM585" t="s">
        <v>121</v>
      </c>
      <c r="AN585" t="s">
        <v>246</v>
      </c>
      <c r="AO585" t="s">
        <v>97</v>
      </c>
      <c r="AP585" t="s">
        <v>98</v>
      </c>
      <c r="AQ585" s="1" t="s">
        <v>80</v>
      </c>
      <c r="AR585" t="s">
        <v>108</v>
      </c>
      <c r="AS585" t="s">
        <v>100</v>
      </c>
      <c r="AT585" t="s">
        <v>125</v>
      </c>
      <c r="AU585" t="s">
        <v>102</v>
      </c>
      <c r="AV585" s="1"/>
      <c r="AW585" t="s">
        <v>102</v>
      </c>
    </row>
    <row r="586" spans="1:49" x14ac:dyDescent="0.25">
      <c r="A586" s="1">
        <v>585</v>
      </c>
      <c r="D586" t="s">
        <v>21</v>
      </c>
      <c r="P586" s="56">
        <f t="shared" si="162"/>
        <v>1</v>
      </c>
      <c r="Q586" s="5">
        <f t="shared" si="163"/>
        <v>3</v>
      </c>
      <c r="S586" s="56">
        <f t="shared" si="164"/>
        <v>0</v>
      </c>
      <c r="T586" s="56">
        <f t="shared" si="165"/>
        <v>0</v>
      </c>
      <c r="U586" s="56">
        <f t="shared" si="166"/>
        <v>1</v>
      </c>
      <c r="V586" s="90">
        <f t="shared" si="167"/>
        <v>0</v>
      </c>
      <c r="W586" s="90">
        <f t="shared" si="168"/>
        <v>0</v>
      </c>
      <c r="X586" s="90">
        <f t="shared" si="169"/>
        <v>0</v>
      </c>
      <c r="Y586" s="90">
        <f t="shared" si="170"/>
        <v>0</v>
      </c>
      <c r="Z586" s="90">
        <f t="shared" si="171"/>
        <v>0</v>
      </c>
      <c r="AA586" s="90">
        <f t="shared" si="172"/>
        <v>0</v>
      </c>
      <c r="AB586" s="90">
        <f t="shared" si="173"/>
        <v>0</v>
      </c>
      <c r="AC586" s="90">
        <f t="shared" si="174"/>
        <v>0</v>
      </c>
      <c r="AD586" s="90">
        <f t="shared" si="175"/>
        <v>0</v>
      </c>
      <c r="AE586" s="90">
        <f t="shared" si="176"/>
        <v>0</v>
      </c>
      <c r="AH586" s="56">
        <f t="shared" si="177"/>
        <v>1</v>
      </c>
      <c r="AI586" s="56">
        <f t="shared" si="178"/>
        <v>1</v>
      </c>
      <c r="AJ586" s="56" t="str">
        <f t="shared" si="179"/>
        <v>Correct</v>
      </c>
      <c r="AK586" t="s">
        <v>94</v>
      </c>
      <c r="AL586">
        <v>79</v>
      </c>
      <c r="AM586" t="s">
        <v>121</v>
      </c>
      <c r="AN586" t="s">
        <v>217</v>
      </c>
      <c r="AO586" t="s">
        <v>107</v>
      </c>
      <c r="AP586" t="s">
        <v>98</v>
      </c>
      <c r="AQ586" s="1" t="s">
        <v>80</v>
      </c>
      <c r="AR586" t="s">
        <v>126</v>
      </c>
      <c r="AS586" t="s">
        <v>100</v>
      </c>
      <c r="AT586" t="s">
        <v>104</v>
      </c>
      <c r="AU586" t="s">
        <v>102</v>
      </c>
      <c r="AV586" s="1" t="s">
        <v>373</v>
      </c>
      <c r="AW586" t="s">
        <v>102</v>
      </c>
    </row>
    <row r="587" spans="1:49" x14ac:dyDescent="0.25">
      <c r="A587" s="1">
        <v>586</v>
      </c>
      <c r="N587" t="s">
        <v>30</v>
      </c>
      <c r="P587" s="56">
        <f t="shared" si="162"/>
        <v>1</v>
      </c>
      <c r="Q587" s="5">
        <f t="shared" si="163"/>
        <v>3</v>
      </c>
      <c r="S587" s="56">
        <f t="shared" si="164"/>
        <v>0</v>
      </c>
      <c r="T587" s="56">
        <f t="shared" si="165"/>
        <v>0</v>
      </c>
      <c r="U587" s="56">
        <f t="shared" si="166"/>
        <v>0</v>
      </c>
      <c r="V587" s="90">
        <f t="shared" si="167"/>
        <v>0</v>
      </c>
      <c r="W587" s="90">
        <f t="shared" si="168"/>
        <v>0</v>
      </c>
      <c r="X587" s="90">
        <f t="shared" si="169"/>
        <v>0</v>
      </c>
      <c r="Y587" s="90">
        <f t="shared" si="170"/>
        <v>0</v>
      </c>
      <c r="Z587" s="90">
        <f t="shared" si="171"/>
        <v>0</v>
      </c>
      <c r="AA587" s="90">
        <f t="shared" si="172"/>
        <v>0</v>
      </c>
      <c r="AB587" s="90">
        <f t="shared" si="173"/>
        <v>0</v>
      </c>
      <c r="AC587" s="90">
        <f t="shared" si="174"/>
        <v>0</v>
      </c>
      <c r="AD587" s="90">
        <f t="shared" si="175"/>
        <v>0</v>
      </c>
      <c r="AE587" s="90">
        <f t="shared" si="176"/>
        <v>1</v>
      </c>
      <c r="AH587" s="56">
        <f t="shared" si="177"/>
        <v>1</v>
      </c>
      <c r="AI587" s="56">
        <f t="shared" si="178"/>
        <v>1</v>
      </c>
      <c r="AJ587" s="56" t="str">
        <f t="shared" si="179"/>
        <v>Correct</v>
      </c>
      <c r="AK587" t="s">
        <v>105</v>
      </c>
      <c r="AL587">
        <v>23</v>
      </c>
      <c r="AM587" t="s">
        <v>121</v>
      </c>
      <c r="AN587" t="s">
        <v>211</v>
      </c>
      <c r="AP587" t="s">
        <v>102</v>
      </c>
      <c r="AQ587" s="1" t="s">
        <v>80</v>
      </c>
      <c r="AR587" t="s">
        <v>108</v>
      </c>
      <c r="AS587" t="s">
        <v>120</v>
      </c>
      <c r="AT587" t="s">
        <v>101</v>
      </c>
      <c r="AU587" t="s">
        <v>102</v>
      </c>
      <c r="AV587" s="1"/>
      <c r="AW587" t="s">
        <v>102</v>
      </c>
    </row>
    <row r="588" spans="1:49" x14ac:dyDescent="0.25">
      <c r="A588" s="1">
        <v>587</v>
      </c>
      <c r="N588" t="s">
        <v>30</v>
      </c>
      <c r="P588" s="56">
        <f t="shared" si="162"/>
        <v>1</v>
      </c>
      <c r="Q588" s="5">
        <f t="shared" si="163"/>
        <v>3</v>
      </c>
      <c r="S588" s="56">
        <f t="shared" si="164"/>
        <v>0</v>
      </c>
      <c r="T588" s="56">
        <f t="shared" si="165"/>
        <v>0</v>
      </c>
      <c r="U588" s="56">
        <f t="shared" si="166"/>
        <v>0</v>
      </c>
      <c r="V588" s="90">
        <f t="shared" si="167"/>
        <v>0</v>
      </c>
      <c r="W588" s="90">
        <f t="shared" si="168"/>
        <v>0</v>
      </c>
      <c r="X588" s="90">
        <f t="shared" si="169"/>
        <v>0</v>
      </c>
      <c r="Y588" s="90">
        <f t="shared" si="170"/>
        <v>0</v>
      </c>
      <c r="Z588" s="90">
        <f t="shared" si="171"/>
        <v>0</v>
      </c>
      <c r="AA588" s="90">
        <f t="shared" si="172"/>
        <v>0</v>
      </c>
      <c r="AB588" s="90">
        <f t="shared" si="173"/>
        <v>0</v>
      </c>
      <c r="AC588" s="90">
        <f t="shared" si="174"/>
        <v>0</v>
      </c>
      <c r="AD588" s="90">
        <f t="shared" si="175"/>
        <v>0</v>
      </c>
      <c r="AE588" s="90">
        <f t="shared" si="176"/>
        <v>1</v>
      </c>
      <c r="AH588" s="56">
        <f t="shared" si="177"/>
        <v>1</v>
      </c>
      <c r="AI588" s="56">
        <f t="shared" si="178"/>
        <v>1</v>
      </c>
      <c r="AJ588" s="56" t="str">
        <f t="shared" si="179"/>
        <v>Correct</v>
      </c>
      <c r="AK588" t="s">
        <v>105</v>
      </c>
      <c r="AL588">
        <v>54</v>
      </c>
      <c r="AM588" t="s">
        <v>121</v>
      </c>
      <c r="AN588" t="s">
        <v>253</v>
      </c>
      <c r="AO588" t="s">
        <v>107</v>
      </c>
      <c r="AP588" t="s">
        <v>98</v>
      </c>
      <c r="AQ588" s="1" t="s">
        <v>80</v>
      </c>
      <c r="AR588" t="s">
        <v>108</v>
      </c>
      <c r="AS588" t="s">
        <v>100</v>
      </c>
      <c r="AT588" t="s">
        <v>101</v>
      </c>
      <c r="AU588" t="s">
        <v>102</v>
      </c>
      <c r="AV588" s="1"/>
      <c r="AW588" t="s">
        <v>102</v>
      </c>
    </row>
    <row r="589" spans="1:49" x14ac:dyDescent="0.25">
      <c r="A589" s="1">
        <v>588</v>
      </c>
      <c r="E589" t="s">
        <v>22</v>
      </c>
      <c r="F589" t="s">
        <v>23</v>
      </c>
      <c r="L589" t="s">
        <v>28</v>
      </c>
      <c r="P589" s="56">
        <f t="shared" si="162"/>
        <v>3</v>
      </c>
      <c r="Q589" s="5">
        <f t="shared" si="163"/>
        <v>1</v>
      </c>
      <c r="S589" s="56">
        <f t="shared" si="164"/>
        <v>0</v>
      </c>
      <c r="T589" s="56">
        <f t="shared" si="165"/>
        <v>0</v>
      </c>
      <c r="U589" s="56">
        <f t="shared" si="166"/>
        <v>0</v>
      </c>
      <c r="V589" s="90">
        <f t="shared" si="167"/>
        <v>1</v>
      </c>
      <c r="W589" s="90">
        <f t="shared" si="168"/>
        <v>1</v>
      </c>
      <c r="X589" s="90">
        <f t="shared" si="169"/>
        <v>0</v>
      </c>
      <c r="Y589" s="90">
        <f t="shared" si="170"/>
        <v>0</v>
      </c>
      <c r="Z589" s="90">
        <f t="shared" si="171"/>
        <v>0</v>
      </c>
      <c r="AA589" s="90">
        <f t="shared" si="172"/>
        <v>0</v>
      </c>
      <c r="AB589" s="90">
        <f t="shared" si="173"/>
        <v>0</v>
      </c>
      <c r="AC589" s="90">
        <f t="shared" si="174"/>
        <v>1</v>
      </c>
      <c r="AD589" s="90">
        <f t="shared" si="175"/>
        <v>0</v>
      </c>
      <c r="AE589" s="90">
        <f t="shared" si="176"/>
        <v>0</v>
      </c>
      <c r="AH589" s="56">
        <f t="shared" si="177"/>
        <v>3</v>
      </c>
      <c r="AI589" s="56">
        <f t="shared" si="178"/>
        <v>3</v>
      </c>
      <c r="AJ589" s="56" t="str">
        <f t="shared" si="179"/>
        <v>Correct</v>
      </c>
      <c r="AK589" t="s">
        <v>105</v>
      </c>
      <c r="AL589">
        <v>56</v>
      </c>
      <c r="AM589" t="s">
        <v>121</v>
      </c>
      <c r="AN589" t="s">
        <v>174</v>
      </c>
      <c r="AO589" t="s">
        <v>107</v>
      </c>
      <c r="AQ589" s="1" t="s">
        <v>80</v>
      </c>
      <c r="AR589" t="s">
        <v>112</v>
      </c>
      <c r="AT589" t="s">
        <v>135</v>
      </c>
      <c r="AU589" t="s">
        <v>98</v>
      </c>
      <c r="AV589" s="1"/>
      <c r="AW589" t="s">
        <v>102</v>
      </c>
    </row>
    <row r="590" spans="1:49" x14ac:dyDescent="0.25">
      <c r="A590" s="1">
        <v>589</v>
      </c>
      <c r="P590" s="56">
        <f t="shared" si="162"/>
        <v>0</v>
      </c>
      <c r="Q590" s="5" t="e">
        <f t="shared" si="163"/>
        <v>#DIV/0!</v>
      </c>
      <c r="S590" s="56">
        <f t="shared" si="164"/>
        <v>0</v>
      </c>
      <c r="T590" s="56">
        <f t="shared" si="165"/>
        <v>0</v>
      </c>
      <c r="U590" s="56">
        <f t="shared" si="166"/>
        <v>0</v>
      </c>
      <c r="V590" s="90">
        <f t="shared" si="167"/>
        <v>0</v>
      </c>
      <c r="W590" s="90">
        <f t="shared" si="168"/>
        <v>0</v>
      </c>
      <c r="X590" s="90">
        <f t="shared" si="169"/>
        <v>0</v>
      </c>
      <c r="Y590" s="90">
        <f t="shared" si="170"/>
        <v>0</v>
      </c>
      <c r="Z590" s="90">
        <f t="shared" si="171"/>
        <v>0</v>
      </c>
      <c r="AA590" s="90">
        <f t="shared" si="172"/>
        <v>0</v>
      </c>
      <c r="AB590" s="90">
        <f t="shared" si="173"/>
        <v>0</v>
      </c>
      <c r="AC590" s="90">
        <f t="shared" si="174"/>
        <v>0</v>
      </c>
      <c r="AD590" s="90">
        <f t="shared" si="175"/>
        <v>0</v>
      </c>
      <c r="AE590" s="90">
        <f t="shared" si="176"/>
        <v>0</v>
      </c>
      <c r="AH590" s="56">
        <f t="shared" si="177"/>
        <v>0</v>
      </c>
      <c r="AI590" s="56">
        <f t="shared" si="178"/>
        <v>0</v>
      </c>
      <c r="AJ590" s="56" t="str">
        <f t="shared" si="179"/>
        <v>Correct</v>
      </c>
      <c r="AK590" t="s">
        <v>105</v>
      </c>
      <c r="AL590">
        <v>54</v>
      </c>
      <c r="AM590" t="s">
        <v>121</v>
      </c>
      <c r="AN590" t="s">
        <v>247</v>
      </c>
      <c r="AO590" t="s">
        <v>107</v>
      </c>
      <c r="AQ590" s="1" t="s">
        <v>80</v>
      </c>
      <c r="AR590" t="s">
        <v>114</v>
      </c>
      <c r="AS590" t="s">
        <v>120</v>
      </c>
      <c r="AT590" t="s">
        <v>135</v>
      </c>
      <c r="AU590" t="s">
        <v>102</v>
      </c>
      <c r="AV590" s="1" t="s">
        <v>92</v>
      </c>
      <c r="AW590" t="s">
        <v>102</v>
      </c>
    </row>
    <row r="591" spans="1:49" x14ac:dyDescent="0.25">
      <c r="A591" s="1">
        <v>590</v>
      </c>
      <c r="D591" t="s">
        <v>21</v>
      </c>
      <c r="J591" t="s">
        <v>26</v>
      </c>
      <c r="N591" t="s">
        <v>30</v>
      </c>
      <c r="P591" s="56">
        <f t="shared" si="162"/>
        <v>3</v>
      </c>
      <c r="Q591" s="5">
        <f t="shared" si="163"/>
        <v>1</v>
      </c>
      <c r="S591" s="56">
        <f t="shared" si="164"/>
        <v>0</v>
      </c>
      <c r="T591" s="56">
        <f t="shared" si="165"/>
        <v>0</v>
      </c>
      <c r="U591" s="56">
        <f t="shared" si="166"/>
        <v>1</v>
      </c>
      <c r="V591" s="90">
        <f t="shared" si="167"/>
        <v>0</v>
      </c>
      <c r="W591" s="90">
        <f t="shared" si="168"/>
        <v>0</v>
      </c>
      <c r="X591" s="90">
        <f t="shared" si="169"/>
        <v>0</v>
      </c>
      <c r="Y591" s="90">
        <f t="shared" si="170"/>
        <v>0</v>
      </c>
      <c r="Z591" s="90">
        <f t="shared" si="171"/>
        <v>0</v>
      </c>
      <c r="AA591" s="90">
        <f t="shared" si="172"/>
        <v>1</v>
      </c>
      <c r="AB591" s="90">
        <f t="shared" si="173"/>
        <v>0</v>
      </c>
      <c r="AC591" s="90">
        <f t="shared" si="174"/>
        <v>0</v>
      </c>
      <c r="AD591" s="90">
        <f t="shared" si="175"/>
        <v>0</v>
      </c>
      <c r="AE591" s="90">
        <f t="shared" si="176"/>
        <v>1</v>
      </c>
      <c r="AH591" s="56">
        <f t="shared" si="177"/>
        <v>3</v>
      </c>
      <c r="AI591" s="56">
        <f t="shared" si="178"/>
        <v>3</v>
      </c>
      <c r="AJ591" s="56" t="str">
        <f t="shared" si="179"/>
        <v>Correct</v>
      </c>
      <c r="AK591" t="s">
        <v>105</v>
      </c>
      <c r="AL591">
        <v>67</v>
      </c>
      <c r="AM591" t="s">
        <v>95</v>
      </c>
      <c r="AN591" t="s">
        <v>157</v>
      </c>
      <c r="AO591" t="s">
        <v>107</v>
      </c>
      <c r="AP591" t="s">
        <v>98</v>
      </c>
      <c r="AQ591" s="1" t="s">
        <v>80</v>
      </c>
      <c r="AR591" t="s">
        <v>109</v>
      </c>
      <c r="AS591" t="s">
        <v>103</v>
      </c>
      <c r="AT591" t="s">
        <v>104</v>
      </c>
      <c r="AU591" t="s">
        <v>102</v>
      </c>
      <c r="AV591" s="1"/>
      <c r="AW591" t="s">
        <v>102</v>
      </c>
    </row>
    <row r="592" spans="1:49" x14ac:dyDescent="0.25">
      <c r="A592" s="1">
        <v>591</v>
      </c>
      <c r="G592" t="s">
        <v>24</v>
      </c>
      <c r="P592" s="56">
        <f t="shared" si="162"/>
        <v>1</v>
      </c>
      <c r="Q592" s="5">
        <f t="shared" si="163"/>
        <v>3</v>
      </c>
      <c r="S592" s="56">
        <f t="shared" si="164"/>
        <v>0</v>
      </c>
      <c r="T592" s="56">
        <f t="shared" si="165"/>
        <v>0</v>
      </c>
      <c r="U592" s="56">
        <f t="shared" si="166"/>
        <v>0</v>
      </c>
      <c r="V592" s="90">
        <f t="shared" si="167"/>
        <v>0</v>
      </c>
      <c r="W592" s="90">
        <f t="shared" si="168"/>
        <v>0</v>
      </c>
      <c r="X592" s="90">
        <f t="shared" si="169"/>
        <v>1</v>
      </c>
      <c r="Y592" s="90">
        <f t="shared" si="170"/>
        <v>0</v>
      </c>
      <c r="Z592" s="90">
        <f t="shared" si="171"/>
        <v>0</v>
      </c>
      <c r="AA592" s="90">
        <f t="shared" si="172"/>
        <v>0</v>
      </c>
      <c r="AB592" s="90">
        <f t="shared" si="173"/>
        <v>0</v>
      </c>
      <c r="AC592" s="90">
        <f t="shared" si="174"/>
        <v>0</v>
      </c>
      <c r="AD592" s="90">
        <f t="shared" si="175"/>
        <v>0</v>
      </c>
      <c r="AE592" s="90">
        <f t="shared" si="176"/>
        <v>0</v>
      </c>
      <c r="AH592" s="56">
        <f t="shared" si="177"/>
        <v>1</v>
      </c>
      <c r="AI592" s="56">
        <f t="shared" si="178"/>
        <v>1</v>
      </c>
      <c r="AJ592" s="56" t="str">
        <f t="shared" si="179"/>
        <v>Correct</v>
      </c>
      <c r="AK592" t="s">
        <v>105</v>
      </c>
      <c r="AL592">
        <v>50</v>
      </c>
      <c r="AM592" t="s">
        <v>95</v>
      </c>
      <c r="AN592" t="s">
        <v>186</v>
      </c>
      <c r="AO592" t="s">
        <v>107</v>
      </c>
      <c r="AP592" t="s">
        <v>98</v>
      </c>
      <c r="AQ592" s="1" t="s">
        <v>80</v>
      </c>
      <c r="AR592" t="s">
        <v>108</v>
      </c>
      <c r="AS592" t="s">
        <v>110</v>
      </c>
      <c r="AT592" t="s">
        <v>135</v>
      </c>
      <c r="AU592" t="s">
        <v>102</v>
      </c>
      <c r="AV592" s="1"/>
      <c r="AW592" t="s">
        <v>102</v>
      </c>
    </row>
    <row r="593" spans="1:49" x14ac:dyDescent="0.25">
      <c r="A593" s="1">
        <v>592</v>
      </c>
      <c r="C593" t="s">
        <v>20</v>
      </c>
      <c r="D593" t="s">
        <v>21</v>
      </c>
      <c r="N593" t="s">
        <v>30</v>
      </c>
      <c r="P593" s="56">
        <f t="shared" si="162"/>
        <v>3</v>
      </c>
      <c r="Q593" s="5">
        <f t="shared" si="163"/>
        <v>1</v>
      </c>
      <c r="S593" s="56">
        <f t="shared" si="164"/>
        <v>0</v>
      </c>
      <c r="T593" s="56">
        <f t="shared" si="165"/>
        <v>1</v>
      </c>
      <c r="U593" s="56">
        <f t="shared" si="166"/>
        <v>1</v>
      </c>
      <c r="V593" s="90">
        <f t="shared" si="167"/>
        <v>0</v>
      </c>
      <c r="W593" s="90">
        <f t="shared" si="168"/>
        <v>0</v>
      </c>
      <c r="X593" s="90">
        <f t="shared" si="169"/>
        <v>0</v>
      </c>
      <c r="Y593" s="90">
        <f t="shared" si="170"/>
        <v>0</v>
      </c>
      <c r="Z593" s="90">
        <f t="shared" si="171"/>
        <v>0</v>
      </c>
      <c r="AA593" s="90">
        <f t="shared" si="172"/>
        <v>0</v>
      </c>
      <c r="AB593" s="90">
        <f t="shared" si="173"/>
        <v>0</v>
      </c>
      <c r="AC593" s="90">
        <f t="shared" si="174"/>
        <v>0</v>
      </c>
      <c r="AD593" s="90">
        <f t="shared" si="175"/>
        <v>0</v>
      </c>
      <c r="AE593" s="90">
        <f t="shared" si="176"/>
        <v>1</v>
      </c>
      <c r="AH593" s="56">
        <f t="shared" si="177"/>
        <v>3</v>
      </c>
      <c r="AI593" s="56">
        <f t="shared" si="178"/>
        <v>3</v>
      </c>
      <c r="AJ593" s="56" t="str">
        <f t="shared" si="179"/>
        <v>Correct</v>
      </c>
      <c r="AK593" t="s">
        <v>105</v>
      </c>
      <c r="AL593">
        <v>55</v>
      </c>
      <c r="AM593" t="s">
        <v>121</v>
      </c>
      <c r="AN593" t="s">
        <v>172</v>
      </c>
      <c r="AO593" t="s">
        <v>107</v>
      </c>
      <c r="AP593" t="s">
        <v>98</v>
      </c>
      <c r="AQ593" s="1" t="s">
        <v>80</v>
      </c>
      <c r="AR593" t="s">
        <v>112</v>
      </c>
      <c r="AS593" t="s">
        <v>120</v>
      </c>
      <c r="AT593" t="s">
        <v>135</v>
      </c>
      <c r="AU593" t="s">
        <v>98</v>
      </c>
      <c r="AV593" s="1"/>
    </row>
    <row r="594" spans="1:49" x14ac:dyDescent="0.25">
      <c r="A594" s="1">
        <v>593</v>
      </c>
      <c r="D594" t="s">
        <v>21</v>
      </c>
      <c r="P594" s="56">
        <f t="shared" si="162"/>
        <v>1</v>
      </c>
      <c r="Q594" s="5">
        <f t="shared" si="163"/>
        <v>3</v>
      </c>
      <c r="S594" s="56">
        <f t="shared" si="164"/>
        <v>0</v>
      </c>
      <c r="T594" s="56">
        <f t="shared" si="165"/>
        <v>0</v>
      </c>
      <c r="U594" s="56">
        <f t="shared" si="166"/>
        <v>1</v>
      </c>
      <c r="V594" s="90">
        <f t="shared" si="167"/>
        <v>0</v>
      </c>
      <c r="W594" s="90">
        <f t="shared" si="168"/>
        <v>0</v>
      </c>
      <c r="X594" s="90">
        <f t="shared" si="169"/>
        <v>0</v>
      </c>
      <c r="Y594" s="90">
        <f t="shared" si="170"/>
        <v>0</v>
      </c>
      <c r="Z594" s="90">
        <f t="shared" si="171"/>
        <v>0</v>
      </c>
      <c r="AA594" s="90">
        <f t="shared" si="172"/>
        <v>0</v>
      </c>
      <c r="AB594" s="90">
        <f t="shared" si="173"/>
        <v>0</v>
      </c>
      <c r="AC594" s="90">
        <f t="shared" si="174"/>
        <v>0</v>
      </c>
      <c r="AD594" s="90">
        <f t="shared" si="175"/>
        <v>0</v>
      </c>
      <c r="AE594" s="90">
        <f t="shared" si="176"/>
        <v>0</v>
      </c>
      <c r="AH594" s="56">
        <f t="shared" si="177"/>
        <v>1</v>
      </c>
      <c r="AI594" s="56">
        <f t="shared" si="178"/>
        <v>1</v>
      </c>
      <c r="AJ594" s="56" t="str">
        <f t="shared" si="179"/>
        <v>Correct</v>
      </c>
      <c r="AK594" t="s">
        <v>105</v>
      </c>
      <c r="AL594">
        <v>55</v>
      </c>
      <c r="AM594" t="s">
        <v>121</v>
      </c>
      <c r="AN594" t="s">
        <v>254</v>
      </c>
      <c r="AO594" t="s">
        <v>97</v>
      </c>
      <c r="AP594" t="s">
        <v>98</v>
      </c>
      <c r="AQ594" s="1" t="s">
        <v>80</v>
      </c>
      <c r="AR594" t="s">
        <v>126</v>
      </c>
      <c r="AS594" t="s">
        <v>100</v>
      </c>
      <c r="AT594" t="s">
        <v>104</v>
      </c>
      <c r="AU594" t="s">
        <v>102</v>
      </c>
      <c r="AV594" s="1" t="s">
        <v>92</v>
      </c>
      <c r="AW594" t="s">
        <v>102</v>
      </c>
    </row>
    <row r="595" spans="1:49" x14ac:dyDescent="0.25">
      <c r="A595" s="1">
        <v>594</v>
      </c>
      <c r="H595" t="s">
        <v>25</v>
      </c>
      <c r="P595" s="56">
        <f t="shared" si="162"/>
        <v>1</v>
      </c>
      <c r="Q595" s="5">
        <f t="shared" si="163"/>
        <v>3</v>
      </c>
      <c r="S595" s="56">
        <f t="shared" si="164"/>
        <v>0</v>
      </c>
      <c r="T595" s="56">
        <f t="shared" si="165"/>
        <v>0</v>
      </c>
      <c r="U595" s="56">
        <f t="shared" si="166"/>
        <v>0</v>
      </c>
      <c r="V595" s="90">
        <f t="shared" si="167"/>
        <v>0</v>
      </c>
      <c r="W595" s="90">
        <f t="shared" si="168"/>
        <v>0</v>
      </c>
      <c r="X595" s="90">
        <f t="shared" si="169"/>
        <v>0</v>
      </c>
      <c r="Y595" s="90">
        <f t="shared" si="170"/>
        <v>1</v>
      </c>
      <c r="Z595" s="90">
        <f t="shared" si="171"/>
        <v>0</v>
      </c>
      <c r="AA595" s="90">
        <f t="shared" si="172"/>
        <v>0</v>
      </c>
      <c r="AB595" s="90">
        <f t="shared" si="173"/>
        <v>0</v>
      </c>
      <c r="AC595" s="90">
        <f t="shared" si="174"/>
        <v>0</v>
      </c>
      <c r="AD595" s="90">
        <f t="shared" si="175"/>
        <v>0</v>
      </c>
      <c r="AE595" s="90">
        <f t="shared" si="176"/>
        <v>0</v>
      </c>
      <c r="AH595" s="56">
        <f t="shared" si="177"/>
        <v>1</v>
      </c>
      <c r="AI595" s="56">
        <f t="shared" si="178"/>
        <v>1</v>
      </c>
      <c r="AJ595" s="56" t="str">
        <f t="shared" si="179"/>
        <v>Correct</v>
      </c>
      <c r="AK595" t="s">
        <v>105</v>
      </c>
      <c r="AL595">
        <v>64</v>
      </c>
      <c r="AM595" t="s">
        <v>115</v>
      </c>
      <c r="AN595" t="s">
        <v>341</v>
      </c>
      <c r="AO595" t="s">
        <v>107</v>
      </c>
      <c r="AP595" t="s">
        <v>98</v>
      </c>
      <c r="AQ595" s="1" t="s">
        <v>80</v>
      </c>
      <c r="AR595" t="s">
        <v>109</v>
      </c>
      <c r="AS595" t="s">
        <v>132</v>
      </c>
      <c r="AT595" t="s">
        <v>101</v>
      </c>
      <c r="AU595" t="s">
        <v>98</v>
      </c>
      <c r="AV595" s="1"/>
      <c r="AW595" t="s">
        <v>102</v>
      </c>
    </row>
    <row r="596" spans="1:49" x14ac:dyDescent="0.25">
      <c r="A596" s="1">
        <v>595</v>
      </c>
      <c r="D596" t="s">
        <v>21</v>
      </c>
      <c r="P596" s="56">
        <f t="shared" si="162"/>
        <v>1</v>
      </c>
      <c r="Q596" s="5">
        <f t="shared" si="163"/>
        <v>3</v>
      </c>
      <c r="S596" s="56">
        <f t="shared" si="164"/>
        <v>0</v>
      </c>
      <c r="T596" s="56">
        <f t="shared" si="165"/>
        <v>0</v>
      </c>
      <c r="U596" s="56">
        <f t="shared" si="166"/>
        <v>1</v>
      </c>
      <c r="V596" s="90">
        <f t="shared" si="167"/>
        <v>0</v>
      </c>
      <c r="W596" s="90">
        <f t="shared" si="168"/>
        <v>0</v>
      </c>
      <c r="X596" s="90">
        <f t="shared" si="169"/>
        <v>0</v>
      </c>
      <c r="Y596" s="90">
        <f t="shared" si="170"/>
        <v>0</v>
      </c>
      <c r="Z596" s="90">
        <f t="shared" si="171"/>
        <v>0</v>
      </c>
      <c r="AA596" s="90">
        <f t="shared" si="172"/>
        <v>0</v>
      </c>
      <c r="AB596" s="90">
        <f t="shared" si="173"/>
        <v>0</v>
      </c>
      <c r="AC596" s="90">
        <f t="shared" si="174"/>
        <v>0</v>
      </c>
      <c r="AD596" s="90">
        <f t="shared" si="175"/>
        <v>0</v>
      </c>
      <c r="AE596" s="90">
        <f t="shared" si="176"/>
        <v>0</v>
      </c>
      <c r="AH596" s="56">
        <f t="shared" si="177"/>
        <v>1</v>
      </c>
      <c r="AI596" s="56">
        <f t="shared" si="178"/>
        <v>1</v>
      </c>
      <c r="AJ596" s="56" t="str">
        <f t="shared" si="179"/>
        <v>Correct</v>
      </c>
      <c r="AK596" t="s">
        <v>105</v>
      </c>
      <c r="AL596">
        <v>72</v>
      </c>
      <c r="AM596" t="s">
        <v>95</v>
      </c>
      <c r="AN596" t="s">
        <v>139</v>
      </c>
      <c r="AO596" t="s">
        <v>97</v>
      </c>
      <c r="AP596" t="s">
        <v>98</v>
      </c>
      <c r="AQ596" s="1" t="s">
        <v>80</v>
      </c>
      <c r="AR596" t="s">
        <v>112</v>
      </c>
      <c r="AS596" t="s">
        <v>120</v>
      </c>
      <c r="AT596" t="s">
        <v>101</v>
      </c>
      <c r="AU596" t="s">
        <v>102</v>
      </c>
      <c r="AV596" s="1" t="s">
        <v>91</v>
      </c>
    </row>
    <row r="597" spans="1:49" x14ac:dyDescent="0.25">
      <c r="A597" s="1">
        <v>596</v>
      </c>
      <c r="P597" s="56">
        <f t="shared" si="162"/>
        <v>0</v>
      </c>
      <c r="Q597" s="5" t="e">
        <f t="shared" si="163"/>
        <v>#DIV/0!</v>
      </c>
      <c r="S597" s="56">
        <f t="shared" si="164"/>
        <v>0</v>
      </c>
      <c r="T597" s="56">
        <f t="shared" si="165"/>
        <v>0</v>
      </c>
      <c r="U597" s="56">
        <f t="shared" si="166"/>
        <v>0</v>
      </c>
      <c r="V597" s="90">
        <f t="shared" si="167"/>
        <v>0</v>
      </c>
      <c r="W597" s="90">
        <f t="shared" si="168"/>
        <v>0</v>
      </c>
      <c r="X597" s="90">
        <f t="shared" si="169"/>
        <v>0</v>
      </c>
      <c r="Y597" s="90">
        <f t="shared" si="170"/>
        <v>0</v>
      </c>
      <c r="Z597" s="90">
        <f t="shared" si="171"/>
        <v>0</v>
      </c>
      <c r="AA597" s="90">
        <f t="shared" si="172"/>
        <v>0</v>
      </c>
      <c r="AB597" s="90">
        <f t="shared" si="173"/>
        <v>0</v>
      </c>
      <c r="AC597" s="90">
        <f t="shared" si="174"/>
        <v>0</v>
      </c>
      <c r="AD597" s="90">
        <f t="shared" si="175"/>
        <v>0</v>
      </c>
      <c r="AE597" s="90">
        <f t="shared" si="176"/>
        <v>0</v>
      </c>
      <c r="AH597" s="56">
        <f t="shared" si="177"/>
        <v>0</v>
      </c>
      <c r="AI597" s="56">
        <f t="shared" si="178"/>
        <v>0</v>
      </c>
      <c r="AJ597" s="56" t="str">
        <f t="shared" si="179"/>
        <v>Correct</v>
      </c>
      <c r="AK597" t="s">
        <v>94</v>
      </c>
      <c r="AL597">
        <v>55</v>
      </c>
      <c r="AM597" t="s">
        <v>121</v>
      </c>
      <c r="AN597" t="s">
        <v>180</v>
      </c>
      <c r="AO597" t="s">
        <v>107</v>
      </c>
      <c r="AP597" t="s">
        <v>98</v>
      </c>
      <c r="AQ597" s="1" t="s">
        <v>80</v>
      </c>
      <c r="AR597" t="s">
        <v>126</v>
      </c>
      <c r="AS597" t="s">
        <v>110</v>
      </c>
      <c r="AT597" t="s">
        <v>104</v>
      </c>
      <c r="AU597" t="s">
        <v>102</v>
      </c>
      <c r="AV597" s="1" t="s">
        <v>92</v>
      </c>
      <c r="AW597" t="s">
        <v>102</v>
      </c>
    </row>
    <row r="598" spans="1:49" x14ac:dyDescent="0.25">
      <c r="A598" s="1">
        <v>597</v>
      </c>
      <c r="E598" t="s">
        <v>22</v>
      </c>
      <c r="I598" t="s">
        <v>267</v>
      </c>
      <c r="L598" t="s">
        <v>28</v>
      </c>
      <c r="P598" s="56">
        <f t="shared" si="162"/>
        <v>3</v>
      </c>
      <c r="Q598" s="5">
        <f t="shared" si="163"/>
        <v>1</v>
      </c>
      <c r="S598" s="56">
        <f t="shared" si="164"/>
        <v>0</v>
      </c>
      <c r="T598" s="56">
        <f t="shared" si="165"/>
        <v>0</v>
      </c>
      <c r="U598" s="56">
        <f t="shared" si="166"/>
        <v>0</v>
      </c>
      <c r="V598" s="90">
        <f t="shared" si="167"/>
        <v>1</v>
      </c>
      <c r="W598" s="90">
        <f t="shared" si="168"/>
        <v>0</v>
      </c>
      <c r="X598" s="90">
        <f t="shared" si="169"/>
        <v>0</v>
      </c>
      <c r="Y598" s="90">
        <f t="shared" si="170"/>
        <v>0</v>
      </c>
      <c r="Z598" s="90">
        <f t="shared" si="171"/>
        <v>1</v>
      </c>
      <c r="AA598" s="90">
        <f t="shared" si="172"/>
        <v>0</v>
      </c>
      <c r="AB598" s="90">
        <f t="shared" si="173"/>
        <v>0</v>
      </c>
      <c r="AC598" s="90">
        <f t="shared" si="174"/>
        <v>1</v>
      </c>
      <c r="AD598" s="90">
        <f t="shared" si="175"/>
        <v>0</v>
      </c>
      <c r="AE598" s="90">
        <f t="shared" si="176"/>
        <v>0</v>
      </c>
      <c r="AH598" s="56">
        <f t="shared" si="177"/>
        <v>3</v>
      </c>
      <c r="AI598" s="56">
        <f t="shared" si="178"/>
        <v>3</v>
      </c>
      <c r="AJ598" s="56" t="str">
        <f t="shared" si="179"/>
        <v>Correct</v>
      </c>
      <c r="AK598" t="s">
        <v>94</v>
      </c>
      <c r="AL598">
        <v>59</v>
      </c>
      <c r="AM598" t="s">
        <v>115</v>
      </c>
      <c r="AN598" t="s">
        <v>336</v>
      </c>
      <c r="AO598" t="s">
        <v>107</v>
      </c>
      <c r="AP598" t="s">
        <v>98</v>
      </c>
      <c r="AQ598" s="1" t="s">
        <v>80</v>
      </c>
      <c r="AR598" t="s">
        <v>108</v>
      </c>
      <c r="AS598" t="s">
        <v>103</v>
      </c>
      <c r="AT598" t="s">
        <v>101</v>
      </c>
      <c r="AU598" t="s">
        <v>102</v>
      </c>
      <c r="AV598" s="1"/>
      <c r="AW598" t="s">
        <v>98</v>
      </c>
    </row>
    <row r="599" spans="1:49" x14ac:dyDescent="0.25">
      <c r="A599" s="1">
        <v>598</v>
      </c>
      <c r="L599" t="s">
        <v>28</v>
      </c>
      <c r="P599" s="56">
        <f t="shared" si="162"/>
        <v>1</v>
      </c>
      <c r="Q599" s="5">
        <f t="shared" si="163"/>
        <v>3</v>
      </c>
      <c r="S599" s="56">
        <f t="shared" si="164"/>
        <v>0</v>
      </c>
      <c r="T599" s="56">
        <f t="shared" si="165"/>
        <v>0</v>
      </c>
      <c r="U599" s="56">
        <f t="shared" si="166"/>
        <v>0</v>
      </c>
      <c r="V599" s="90">
        <f t="shared" si="167"/>
        <v>0</v>
      </c>
      <c r="W599" s="90">
        <f t="shared" si="168"/>
        <v>0</v>
      </c>
      <c r="X599" s="90">
        <f t="shared" si="169"/>
        <v>0</v>
      </c>
      <c r="Y599" s="90">
        <f t="shared" si="170"/>
        <v>0</v>
      </c>
      <c r="Z599" s="90">
        <f t="shared" si="171"/>
        <v>0</v>
      </c>
      <c r="AA599" s="90">
        <f t="shared" si="172"/>
        <v>0</v>
      </c>
      <c r="AB599" s="90">
        <f t="shared" si="173"/>
        <v>0</v>
      </c>
      <c r="AC599" s="90">
        <f t="shared" si="174"/>
        <v>1</v>
      </c>
      <c r="AD599" s="90">
        <f t="shared" si="175"/>
        <v>0</v>
      </c>
      <c r="AE599" s="90">
        <f t="shared" si="176"/>
        <v>0</v>
      </c>
      <c r="AH599" s="56">
        <f t="shared" si="177"/>
        <v>1</v>
      </c>
      <c r="AI599" s="56">
        <f t="shared" si="178"/>
        <v>1</v>
      </c>
      <c r="AJ599" s="56" t="str">
        <f t="shared" si="179"/>
        <v>Correct</v>
      </c>
      <c r="AK599" t="s">
        <v>94</v>
      </c>
      <c r="AL599">
        <v>19</v>
      </c>
      <c r="AM599" t="s">
        <v>121</v>
      </c>
      <c r="AN599" t="s">
        <v>216</v>
      </c>
      <c r="AO599" t="s">
        <v>107</v>
      </c>
      <c r="AP599" t="s">
        <v>98</v>
      </c>
      <c r="AQ599" s="1" t="s">
        <v>80</v>
      </c>
      <c r="AR599" t="s">
        <v>109</v>
      </c>
      <c r="AS599" t="s">
        <v>103</v>
      </c>
      <c r="AT599" t="s">
        <v>135</v>
      </c>
      <c r="AU599" t="s">
        <v>102</v>
      </c>
      <c r="AV599" s="1" t="s">
        <v>90</v>
      </c>
      <c r="AW599" t="s">
        <v>102</v>
      </c>
    </row>
    <row r="600" spans="1:49" x14ac:dyDescent="0.25">
      <c r="A600" s="1">
        <v>599</v>
      </c>
      <c r="F600" t="s">
        <v>23</v>
      </c>
      <c r="P600" s="56">
        <f t="shared" si="162"/>
        <v>1</v>
      </c>
      <c r="Q600" s="5">
        <f t="shared" si="163"/>
        <v>3</v>
      </c>
      <c r="S600" s="56">
        <f t="shared" si="164"/>
        <v>0</v>
      </c>
      <c r="T600" s="56">
        <f t="shared" si="165"/>
        <v>0</v>
      </c>
      <c r="U600" s="56">
        <f t="shared" si="166"/>
        <v>0</v>
      </c>
      <c r="V600" s="90">
        <f t="shared" si="167"/>
        <v>0</v>
      </c>
      <c r="W600" s="90">
        <f t="shared" si="168"/>
        <v>1</v>
      </c>
      <c r="X600" s="90">
        <f t="shared" si="169"/>
        <v>0</v>
      </c>
      <c r="Y600" s="90">
        <f t="shared" si="170"/>
        <v>0</v>
      </c>
      <c r="Z600" s="90">
        <f t="shared" si="171"/>
        <v>0</v>
      </c>
      <c r="AA600" s="90">
        <f t="shared" si="172"/>
        <v>0</v>
      </c>
      <c r="AB600" s="90">
        <f t="shared" si="173"/>
        <v>0</v>
      </c>
      <c r="AC600" s="90">
        <f t="shared" si="174"/>
        <v>0</v>
      </c>
      <c r="AD600" s="90">
        <f t="shared" si="175"/>
        <v>0</v>
      </c>
      <c r="AE600" s="90">
        <f t="shared" si="176"/>
        <v>0</v>
      </c>
      <c r="AH600" s="56">
        <f t="shared" si="177"/>
        <v>1</v>
      </c>
      <c r="AI600" s="56">
        <f t="shared" si="178"/>
        <v>1</v>
      </c>
      <c r="AJ600" s="56" t="str">
        <f t="shared" si="179"/>
        <v>Correct</v>
      </c>
      <c r="AK600" t="s">
        <v>105</v>
      </c>
      <c r="AL600">
        <v>30</v>
      </c>
      <c r="AM600" t="s">
        <v>115</v>
      </c>
      <c r="AN600" t="s">
        <v>342</v>
      </c>
      <c r="AO600" t="s">
        <v>107</v>
      </c>
      <c r="AQ600" s="1" t="s">
        <v>89</v>
      </c>
      <c r="AR600" t="s">
        <v>112</v>
      </c>
      <c r="AS600" t="s">
        <v>110</v>
      </c>
      <c r="AT600" t="s">
        <v>101</v>
      </c>
      <c r="AU600" t="s">
        <v>111</v>
      </c>
      <c r="AV600" s="1"/>
      <c r="AW600" t="s">
        <v>102</v>
      </c>
    </row>
    <row r="601" spans="1:49" x14ac:dyDescent="0.25">
      <c r="A601" s="1">
        <v>600</v>
      </c>
      <c r="C601" t="s">
        <v>20</v>
      </c>
      <c r="D601" t="s">
        <v>21</v>
      </c>
      <c r="P601" s="56">
        <f t="shared" si="162"/>
        <v>2</v>
      </c>
      <c r="Q601" s="5">
        <f t="shared" si="163"/>
        <v>1.5</v>
      </c>
      <c r="S601" s="56">
        <f t="shared" si="164"/>
        <v>0</v>
      </c>
      <c r="T601" s="56">
        <f t="shared" si="165"/>
        <v>1</v>
      </c>
      <c r="U601" s="56">
        <f t="shared" si="166"/>
        <v>1</v>
      </c>
      <c r="V601" s="90">
        <f t="shared" si="167"/>
        <v>0</v>
      </c>
      <c r="W601" s="90">
        <f t="shared" si="168"/>
        <v>0</v>
      </c>
      <c r="X601" s="90">
        <f t="shared" si="169"/>
        <v>0</v>
      </c>
      <c r="Y601" s="90">
        <f t="shared" si="170"/>
        <v>0</v>
      </c>
      <c r="Z601" s="90">
        <f t="shared" si="171"/>
        <v>0</v>
      </c>
      <c r="AA601" s="90">
        <f t="shared" si="172"/>
        <v>0</v>
      </c>
      <c r="AB601" s="90">
        <f t="shared" si="173"/>
        <v>0</v>
      </c>
      <c r="AC601" s="90">
        <f t="shared" si="174"/>
        <v>0</v>
      </c>
      <c r="AD601" s="90">
        <f t="shared" si="175"/>
        <v>0</v>
      </c>
      <c r="AE601" s="90">
        <f t="shared" si="176"/>
        <v>0</v>
      </c>
      <c r="AH601" s="56">
        <f t="shared" si="177"/>
        <v>2</v>
      </c>
      <c r="AI601" s="56">
        <f t="shared" si="178"/>
        <v>2</v>
      </c>
      <c r="AJ601" s="56" t="str">
        <f t="shared" si="179"/>
        <v>Correct</v>
      </c>
      <c r="AK601" t="s">
        <v>94</v>
      </c>
      <c r="AL601">
        <v>47</v>
      </c>
      <c r="AM601" t="s">
        <v>95</v>
      </c>
      <c r="AN601" t="s">
        <v>163</v>
      </c>
      <c r="AO601" t="s">
        <v>107</v>
      </c>
      <c r="AP601" t="s">
        <v>98</v>
      </c>
      <c r="AQ601" s="1" t="s">
        <v>80</v>
      </c>
      <c r="AR601" t="s">
        <v>114</v>
      </c>
      <c r="AS601" t="s">
        <v>103</v>
      </c>
      <c r="AT601" t="s">
        <v>101</v>
      </c>
      <c r="AU601" t="s">
        <v>102</v>
      </c>
      <c r="AV601" s="1"/>
      <c r="AW601" t="s">
        <v>102</v>
      </c>
    </row>
    <row r="602" spans="1:49" x14ac:dyDescent="0.25">
      <c r="A602" s="1">
        <v>601</v>
      </c>
      <c r="E602" t="s">
        <v>22</v>
      </c>
      <c r="H602" t="s">
        <v>25</v>
      </c>
      <c r="P602" s="56">
        <f t="shared" si="162"/>
        <v>2</v>
      </c>
      <c r="Q602" s="5">
        <f t="shared" si="163"/>
        <v>1.5</v>
      </c>
      <c r="S602" s="56">
        <f t="shared" si="164"/>
        <v>0</v>
      </c>
      <c r="T602" s="56">
        <f t="shared" si="165"/>
        <v>0</v>
      </c>
      <c r="U602" s="56">
        <f t="shared" si="166"/>
        <v>0</v>
      </c>
      <c r="V602" s="90">
        <f t="shared" si="167"/>
        <v>1</v>
      </c>
      <c r="W602" s="90">
        <f t="shared" si="168"/>
        <v>0</v>
      </c>
      <c r="X602" s="90">
        <f t="shared" si="169"/>
        <v>0</v>
      </c>
      <c r="Y602" s="90">
        <f t="shared" si="170"/>
        <v>1</v>
      </c>
      <c r="Z602" s="90">
        <f t="shared" si="171"/>
        <v>0</v>
      </c>
      <c r="AA602" s="90">
        <f t="shared" si="172"/>
        <v>0</v>
      </c>
      <c r="AB602" s="90">
        <f t="shared" si="173"/>
        <v>0</v>
      </c>
      <c r="AC602" s="90">
        <f t="shared" si="174"/>
        <v>0</v>
      </c>
      <c r="AD602" s="90">
        <f t="shared" si="175"/>
        <v>0</v>
      </c>
      <c r="AE602" s="90">
        <f t="shared" si="176"/>
        <v>0</v>
      </c>
      <c r="AH602" s="56">
        <f t="shared" si="177"/>
        <v>2</v>
      </c>
      <c r="AI602" s="56">
        <f t="shared" si="178"/>
        <v>2</v>
      </c>
      <c r="AJ602" s="56" t="str">
        <f t="shared" si="179"/>
        <v>Correct</v>
      </c>
      <c r="AK602" t="s">
        <v>105</v>
      </c>
      <c r="AL602">
        <v>40</v>
      </c>
      <c r="AM602" t="s">
        <v>121</v>
      </c>
      <c r="AN602" t="s">
        <v>185</v>
      </c>
      <c r="AP602" t="s">
        <v>98</v>
      </c>
      <c r="AQ602" s="1" t="s">
        <v>356</v>
      </c>
      <c r="AR602" t="s">
        <v>126</v>
      </c>
      <c r="AS602" t="s">
        <v>110</v>
      </c>
      <c r="AT602" t="s">
        <v>135</v>
      </c>
      <c r="AU602" t="s">
        <v>102</v>
      </c>
      <c r="AV602" s="1"/>
      <c r="AW602" t="s">
        <v>102</v>
      </c>
    </row>
    <row r="603" spans="1:49" x14ac:dyDescent="0.25">
      <c r="A603" s="1">
        <v>602</v>
      </c>
      <c r="C603" t="s">
        <v>20</v>
      </c>
      <c r="D603" t="s">
        <v>21</v>
      </c>
      <c r="I603" t="s">
        <v>267</v>
      </c>
      <c r="P603" s="56">
        <f t="shared" si="162"/>
        <v>3</v>
      </c>
      <c r="Q603" s="5">
        <f t="shared" si="163"/>
        <v>1</v>
      </c>
      <c r="S603" s="56">
        <f t="shared" si="164"/>
        <v>0</v>
      </c>
      <c r="T603" s="56">
        <f t="shared" si="165"/>
        <v>1</v>
      </c>
      <c r="U603" s="56">
        <f t="shared" si="166"/>
        <v>1</v>
      </c>
      <c r="V603" s="90">
        <f t="shared" si="167"/>
        <v>0</v>
      </c>
      <c r="W603" s="90">
        <f t="shared" si="168"/>
        <v>0</v>
      </c>
      <c r="X603" s="90">
        <f t="shared" si="169"/>
        <v>0</v>
      </c>
      <c r="Y603" s="90">
        <f t="shared" si="170"/>
        <v>0</v>
      </c>
      <c r="Z603" s="90">
        <f t="shared" si="171"/>
        <v>1</v>
      </c>
      <c r="AA603" s="90">
        <f t="shared" si="172"/>
        <v>0</v>
      </c>
      <c r="AB603" s="90">
        <f t="shared" si="173"/>
        <v>0</v>
      </c>
      <c r="AC603" s="90">
        <f t="shared" si="174"/>
        <v>0</v>
      </c>
      <c r="AD603" s="90">
        <f t="shared" si="175"/>
        <v>0</v>
      </c>
      <c r="AE603" s="90">
        <f t="shared" si="176"/>
        <v>0</v>
      </c>
      <c r="AH603" s="56">
        <f t="shared" si="177"/>
        <v>3</v>
      </c>
      <c r="AI603" s="56">
        <f t="shared" si="178"/>
        <v>3</v>
      </c>
      <c r="AJ603" s="56" t="str">
        <f t="shared" si="179"/>
        <v>Correct</v>
      </c>
      <c r="AK603" t="s">
        <v>94</v>
      </c>
      <c r="AL603">
        <v>52</v>
      </c>
      <c r="AM603" t="s">
        <v>115</v>
      </c>
      <c r="AN603" t="s">
        <v>336</v>
      </c>
      <c r="AO603" t="s">
        <v>107</v>
      </c>
      <c r="AP603" t="s">
        <v>98</v>
      </c>
      <c r="AQ603" s="1" t="s">
        <v>80</v>
      </c>
      <c r="AR603" t="s">
        <v>109</v>
      </c>
      <c r="AS603" t="s">
        <v>103</v>
      </c>
      <c r="AT603" t="s">
        <v>101</v>
      </c>
      <c r="AU603" t="s">
        <v>102</v>
      </c>
      <c r="AV603" s="1"/>
      <c r="AW603" t="s">
        <v>98</v>
      </c>
    </row>
    <row r="604" spans="1:49" x14ac:dyDescent="0.25">
      <c r="A604" s="1">
        <v>603</v>
      </c>
      <c r="P604" s="56">
        <f t="shared" si="162"/>
        <v>0</v>
      </c>
      <c r="Q604" s="5" t="e">
        <f t="shared" si="163"/>
        <v>#DIV/0!</v>
      </c>
      <c r="S604" s="56">
        <f t="shared" si="164"/>
        <v>0</v>
      </c>
      <c r="T604" s="56">
        <f t="shared" si="165"/>
        <v>0</v>
      </c>
      <c r="U604" s="56">
        <f t="shared" si="166"/>
        <v>0</v>
      </c>
      <c r="V604" s="90">
        <f t="shared" si="167"/>
        <v>0</v>
      </c>
      <c r="W604" s="90">
        <f t="shared" si="168"/>
        <v>0</v>
      </c>
      <c r="X604" s="90">
        <f t="shared" si="169"/>
        <v>0</v>
      </c>
      <c r="Y604" s="90">
        <f t="shared" si="170"/>
        <v>0</v>
      </c>
      <c r="Z604" s="90">
        <f t="shared" si="171"/>
        <v>0</v>
      </c>
      <c r="AA604" s="90">
        <f t="shared" si="172"/>
        <v>0</v>
      </c>
      <c r="AB604" s="90">
        <f t="shared" si="173"/>
        <v>0</v>
      </c>
      <c r="AC604" s="90">
        <f t="shared" si="174"/>
        <v>0</v>
      </c>
      <c r="AD604" s="90">
        <f t="shared" si="175"/>
        <v>0</v>
      </c>
      <c r="AE604" s="90">
        <f t="shared" si="176"/>
        <v>0</v>
      </c>
      <c r="AH604" s="56">
        <f t="shared" si="177"/>
        <v>0</v>
      </c>
      <c r="AI604" s="56">
        <f t="shared" si="178"/>
        <v>0</v>
      </c>
      <c r="AJ604" s="56" t="str">
        <f t="shared" si="179"/>
        <v>Correct</v>
      </c>
      <c r="AK604" t="s">
        <v>94</v>
      </c>
      <c r="AL604">
        <v>65</v>
      </c>
      <c r="AM604" t="s">
        <v>95</v>
      </c>
      <c r="AN604" t="s">
        <v>140</v>
      </c>
      <c r="AO604" t="s">
        <v>97</v>
      </c>
      <c r="AP604" t="s">
        <v>98</v>
      </c>
      <c r="AQ604" s="1" t="s">
        <v>80</v>
      </c>
      <c r="AR604" t="s">
        <v>112</v>
      </c>
      <c r="AS604" t="s">
        <v>133</v>
      </c>
      <c r="AT604" t="s">
        <v>101</v>
      </c>
      <c r="AU604" t="s">
        <v>102</v>
      </c>
      <c r="AV604" s="1"/>
      <c r="AW604" t="s">
        <v>98</v>
      </c>
    </row>
    <row r="605" spans="1:49" x14ac:dyDescent="0.25">
      <c r="A605" s="1">
        <v>604</v>
      </c>
      <c r="C605" t="s">
        <v>20</v>
      </c>
      <c r="H605" t="s">
        <v>25</v>
      </c>
      <c r="K605" t="s">
        <v>27</v>
      </c>
      <c r="M605" t="s">
        <v>29</v>
      </c>
      <c r="P605" s="56">
        <f t="shared" si="162"/>
        <v>4</v>
      </c>
      <c r="Q605" s="5">
        <f t="shared" si="163"/>
        <v>0.75</v>
      </c>
      <c r="S605" s="56">
        <f t="shared" si="164"/>
        <v>0</v>
      </c>
      <c r="T605" s="56">
        <f t="shared" si="165"/>
        <v>0.75</v>
      </c>
      <c r="U605" s="56">
        <f t="shared" si="166"/>
        <v>0</v>
      </c>
      <c r="V605" s="90">
        <f t="shared" si="167"/>
        <v>0</v>
      </c>
      <c r="W605" s="90">
        <f t="shared" si="168"/>
        <v>0</v>
      </c>
      <c r="X605" s="90">
        <f t="shared" si="169"/>
        <v>0</v>
      </c>
      <c r="Y605" s="90">
        <f t="shared" si="170"/>
        <v>0.75</v>
      </c>
      <c r="Z605" s="90">
        <f t="shared" si="171"/>
        <v>0</v>
      </c>
      <c r="AA605" s="90">
        <f t="shared" si="172"/>
        <v>0</v>
      </c>
      <c r="AB605" s="90">
        <f t="shared" si="173"/>
        <v>0.75</v>
      </c>
      <c r="AC605" s="90">
        <f t="shared" si="174"/>
        <v>0</v>
      </c>
      <c r="AD605" s="90">
        <f t="shared" si="175"/>
        <v>0.75</v>
      </c>
      <c r="AE605" s="90">
        <f t="shared" si="176"/>
        <v>0</v>
      </c>
      <c r="AH605" s="56">
        <f t="shared" si="177"/>
        <v>3</v>
      </c>
      <c r="AI605" s="56">
        <f t="shared" si="178"/>
        <v>4</v>
      </c>
      <c r="AJ605" s="56" t="str">
        <f t="shared" si="179"/>
        <v>Correct</v>
      </c>
      <c r="AK605" t="s">
        <v>94</v>
      </c>
      <c r="AL605">
        <v>45</v>
      </c>
      <c r="AM605" t="s">
        <v>115</v>
      </c>
      <c r="AN605" t="s">
        <v>343</v>
      </c>
      <c r="AO605" t="s">
        <v>81</v>
      </c>
      <c r="AP605" t="s">
        <v>102</v>
      </c>
      <c r="AQ605" s="1" t="s">
        <v>80</v>
      </c>
      <c r="AR605" t="s">
        <v>114</v>
      </c>
      <c r="AS605" t="s">
        <v>120</v>
      </c>
      <c r="AT605" t="s">
        <v>101</v>
      </c>
      <c r="AU605" t="s">
        <v>102</v>
      </c>
      <c r="AV605" s="1"/>
      <c r="AW605" t="s">
        <v>102</v>
      </c>
    </row>
    <row r="606" spans="1:49" x14ac:dyDescent="0.25">
      <c r="A606" s="1">
        <v>605</v>
      </c>
      <c r="L606" t="s">
        <v>28</v>
      </c>
      <c r="P606" s="56">
        <f t="shared" si="162"/>
        <v>1</v>
      </c>
      <c r="Q606" s="5">
        <f t="shared" si="163"/>
        <v>3</v>
      </c>
      <c r="S606" s="56">
        <f t="shared" si="164"/>
        <v>0</v>
      </c>
      <c r="T606" s="56">
        <f t="shared" si="165"/>
        <v>0</v>
      </c>
      <c r="U606" s="56">
        <f t="shared" si="166"/>
        <v>0</v>
      </c>
      <c r="V606" s="90">
        <f t="shared" si="167"/>
        <v>0</v>
      </c>
      <c r="W606" s="90">
        <f t="shared" si="168"/>
        <v>0</v>
      </c>
      <c r="X606" s="90">
        <f t="shared" si="169"/>
        <v>0</v>
      </c>
      <c r="Y606" s="90">
        <f t="shared" si="170"/>
        <v>0</v>
      </c>
      <c r="Z606" s="90">
        <f t="shared" si="171"/>
        <v>0</v>
      </c>
      <c r="AA606" s="90">
        <f t="shared" si="172"/>
        <v>0</v>
      </c>
      <c r="AB606" s="90">
        <f t="shared" si="173"/>
        <v>0</v>
      </c>
      <c r="AC606" s="90">
        <f t="shared" si="174"/>
        <v>1</v>
      </c>
      <c r="AD606" s="90">
        <f t="shared" si="175"/>
        <v>0</v>
      </c>
      <c r="AE606" s="90">
        <f t="shared" si="176"/>
        <v>0</v>
      </c>
      <c r="AH606" s="56">
        <f t="shared" si="177"/>
        <v>1</v>
      </c>
      <c r="AI606" s="56">
        <f t="shared" si="178"/>
        <v>1</v>
      </c>
      <c r="AJ606" s="56" t="str">
        <f t="shared" si="179"/>
        <v>Correct</v>
      </c>
      <c r="AK606" t="s">
        <v>105</v>
      </c>
      <c r="AL606">
        <v>38</v>
      </c>
      <c r="AM606" t="s">
        <v>121</v>
      </c>
      <c r="AN606" t="s">
        <v>180</v>
      </c>
      <c r="AO606" t="s">
        <v>107</v>
      </c>
      <c r="AP606" t="s">
        <v>98</v>
      </c>
      <c r="AQ606" s="1" t="s">
        <v>80</v>
      </c>
      <c r="AR606" t="s">
        <v>108</v>
      </c>
      <c r="AS606" t="s">
        <v>110</v>
      </c>
      <c r="AT606" t="s">
        <v>101</v>
      </c>
      <c r="AU606" t="s">
        <v>102</v>
      </c>
      <c r="AV606" s="1" t="s">
        <v>92</v>
      </c>
      <c r="AW606" t="s">
        <v>102</v>
      </c>
    </row>
    <row r="607" spans="1:49" x14ac:dyDescent="0.25">
      <c r="A607" s="1">
        <v>606</v>
      </c>
      <c r="B607" t="s">
        <v>19</v>
      </c>
      <c r="P607" s="56">
        <f t="shared" si="162"/>
        <v>1</v>
      </c>
      <c r="Q607" s="5">
        <f t="shared" si="163"/>
        <v>3</v>
      </c>
      <c r="S607" s="56">
        <f t="shared" si="164"/>
        <v>1</v>
      </c>
      <c r="T607" s="56">
        <f t="shared" si="165"/>
        <v>0</v>
      </c>
      <c r="U607" s="56">
        <f t="shared" si="166"/>
        <v>0</v>
      </c>
      <c r="V607" s="90">
        <f t="shared" si="167"/>
        <v>0</v>
      </c>
      <c r="W607" s="90">
        <f t="shared" si="168"/>
        <v>0</v>
      </c>
      <c r="X607" s="90">
        <f t="shared" si="169"/>
        <v>0</v>
      </c>
      <c r="Y607" s="90">
        <f t="shared" si="170"/>
        <v>0</v>
      </c>
      <c r="Z607" s="90">
        <f t="shared" si="171"/>
        <v>0</v>
      </c>
      <c r="AA607" s="90">
        <f t="shared" si="172"/>
        <v>0</v>
      </c>
      <c r="AB607" s="90">
        <f t="shared" si="173"/>
        <v>0</v>
      </c>
      <c r="AC607" s="90">
        <f t="shared" si="174"/>
        <v>0</v>
      </c>
      <c r="AD607" s="90">
        <f t="shared" si="175"/>
        <v>0</v>
      </c>
      <c r="AE607" s="90">
        <f t="shared" si="176"/>
        <v>0</v>
      </c>
      <c r="AH607" s="56">
        <f t="shared" si="177"/>
        <v>1</v>
      </c>
      <c r="AI607" s="56">
        <f t="shared" si="178"/>
        <v>1</v>
      </c>
      <c r="AJ607" s="56" t="str">
        <f t="shared" si="179"/>
        <v>Correct</v>
      </c>
      <c r="AK607" t="s">
        <v>105</v>
      </c>
      <c r="AL607">
        <v>53</v>
      </c>
      <c r="AM607" t="s">
        <v>115</v>
      </c>
      <c r="AN607" t="s">
        <v>343</v>
      </c>
      <c r="AO607" t="s">
        <v>128</v>
      </c>
      <c r="AP607" t="s">
        <v>98</v>
      </c>
      <c r="AQ607" s="1" t="s">
        <v>86</v>
      </c>
      <c r="AR607" t="s">
        <v>99</v>
      </c>
      <c r="AS607" t="s">
        <v>120</v>
      </c>
      <c r="AT607" t="s">
        <v>135</v>
      </c>
      <c r="AU607" t="s">
        <v>102</v>
      </c>
      <c r="AV607" s="1"/>
      <c r="AW607" t="s">
        <v>102</v>
      </c>
    </row>
    <row r="608" spans="1:49" x14ac:dyDescent="0.25">
      <c r="A608" s="1">
        <v>607</v>
      </c>
      <c r="C608" t="s">
        <v>20</v>
      </c>
      <c r="D608" t="s">
        <v>21</v>
      </c>
      <c r="N608" t="s">
        <v>30</v>
      </c>
      <c r="P608" s="56">
        <f t="shared" si="162"/>
        <v>3</v>
      </c>
      <c r="Q608" s="5">
        <f t="shared" si="163"/>
        <v>1</v>
      </c>
      <c r="S608" s="56">
        <f t="shared" si="164"/>
        <v>0</v>
      </c>
      <c r="T608" s="56">
        <f t="shared" si="165"/>
        <v>1</v>
      </c>
      <c r="U608" s="56">
        <f t="shared" si="166"/>
        <v>1</v>
      </c>
      <c r="V608" s="90">
        <f t="shared" si="167"/>
        <v>0</v>
      </c>
      <c r="W608" s="90">
        <f t="shared" si="168"/>
        <v>0</v>
      </c>
      <c r="X608" s="90">
        <f t="shared" si="169"/>
        <v>0</v>
      </c>
      <c r="Y608" s="90">
        <f t="shared" si="170"/>
        <v>0</v>
      </c>
      <c r="Z608" s="90">
        <f t="shared" si="171"/>
        <v>0</v>
      </c>
      <c r="AA608" s="90">
        <f t="shared" si="172"/>
        <v>0</v>
      </c>
      <c r="AB608" s="90">
        <f t="shared" si="173"/>
        <v>0</v>
      </c>
      <c r="AC608" s="90">
        <f t="shared" si="174"/>
        <v>0</v>
      </c>
      <c r="AD608" s="90">
        <f t="shared" si="175"/>
        <v>0</v>
      </c>
      <c r="AE608" s="90">
        <f t="shared" si="176"/>
        <v>1</v>
      </c>
      <c r="AH608" s="56">
        <f t="shared" si="177"/>
        <v>3</v>
      </c>
      <c r="AI608" s="56">
        <f t="shared" si="178"/>
        <v>3</v>
      </c>
      <c r="AJ608" s="56" t="str">
        <f t="shared" si="179"/>
        <v>Correct</v>
      </c>
      <c r="AK608" t="s">
        <v>105</v>
      </c>
      <c r="AL608">
        <v>31</v>
      </c>
      <c r="AM608" t="s">
        <v>95</v>
      </c>
      <c r="AN608" t="s">
        <v>157</v>
      </c>
      <c r="AO608" t="s">
        <v>107</v>
      </c>
      <c r="AP608" t="s">
        <v>98</v>
      </c>
      <c r="AQ608" s="1" t="s">
        <v>80</v>
      </c>
      <c r="AR608" t="s">
        <v>126</v>
      </c>
      <c r="AS608" t="s">
        <v>110</v>
      </c>
      <c r="AT608" t="s">
        <v>101</v>
      </c>
      <c r="AU608" t="s">
        <v>102</v>
      </c>
      <c r="AV608" s="1"/>
      <c r="AW608" t="s">
        <v>102</v>
      </c>
    </row>
    <row r="609" spans="1:49" x14ac:dyDescent="0.25">
      <c r="A609" s="1">
        <v>608</v>
      </c>
      <c r="L609" t="s">
        <v>28</v>
      </c>
      <c r="P609" s="56">
        <f t="shared" si="162"/>
        <v>1</v>
      </c>
      <c r="Q609" s="5">
        <f t="shared" si="163"/>
        <v>3</v>
      </c>
      <c r="S609" s="56">
        <f t="shared" si="164"/>
        <v>0</v>
      </c>
      <c r="T609" s="56">
        <f t="shared" si="165"/>
        <v>0</v>
      </c>
      <c r="U609" s="56">
        <f t="shared" si="166"/>
        <v>0</v>
      </c>
      <c r="V609" s="90">
        <f t="shared" si="167"/>
        <v>0</v>
      </c>
      <c r="W609" s="90">
        <f t="shared" si="168"/>
        <v>0</v>
      </c>
      <c r="X609" s="90">
        <f t="shared" si="169"/>
        <v>0</v>
      </c>
      <c r="Y609" s="90">
        <f t="shared" si="170"/>
        <v>0</v>
      </c>
      <c r="Z609" s="90">
        <f t="shared" si="171"/>
        <v>0</v>
      </c>
      <c r="AA609" s="90">
        <f t="shared" si="172"/>
        <v>0</v>
      </c>
      <c r="AB609" s="90">
        <f t="shared" si="173"/>
        <v>0</v>
      </c>
      <c r="AC609" s="90">
        <f t="shared" si="174"/>
        <v>1</v>
      </c>
      <c r="AD609" s="90">
        <f t="shared" si="175"/>
        <v>0</v>
      </c>
      <c r="AE609" s="90">
        <f t="shared" si="176"/>
        <v>0</v>
      </c>
      <c r="AH609" s="56">
        <f t="shared" si="177"/>
        <v>1</v>
      </c>
      <c r="AI609" s="56">
        <f t="shared" si="178"/>
        <v>1</v>
      </c>
      <c r="AJ609" s="56" t="str">
        <f t="shared" si="179"/>
        <v>Correct</v>
      </c>
      <c r="AK609" t="s">
        <v>105</v>
      </c>
      <c r="AL609">
        <v>54</v>
      </c>
      <c r="AM609" t="s">
        <v>121</v>
      </c>
      <c r="AN609" t="s">
        <v>185</v>
      </c>
      <c r="AO609" t="s">
        <v>107</v>
      </c>
      <c r="AP609" t="s">
        <v>98</v>
      </c>
      <c r="AQ609" s="1" t="s">
        <v>80</v>
      </c>
      <c r="AR609" t="s">
        <v>109</v>
      </c>
      <c r="AS609" t="s">
        <v>100</v>
      </c>
      <c r="AT609" t="s">
        <v>125</v>
      </c>
      <c r="AU609" t="s">
        <v>102</v>
      </c>
      <c r="AV609" s="1" t="s">
        <v>90</v>
      </c>
    </row>
    <row r="610" spans="1:49" x14ac:dyDescent="0.25">
      <c r="A610" s="1">
        <v>609</v>
      </c>
      <c r="H610" t="s">
        <v>25</v>
      </c>
      <c r="P610" s="56">
        <f t="shared" si="162"/>
        <v>1</v>
      </c>
      <c r="Q610" s="5">
        <f t="shared" si="163"/>
        <v>3</v>
      </c>
      <c r="S610" s="56">
        <f t="shared" si="164"/>
        <v>0</v>
      </c>
      <c r="T610" s="56">
        <f t="shared" si="165"/>
        <v>0</v>
      </c>
      <c r="U610" s="56">
        <f t="shared" si="166"/>
        <v>0</v>
      </c>
      <c r="V610" s="90">
        <f t="shared" si="167"/>
        <v>0</v>
      </c>
      <c r="W610" s="90">
        <f t="shared" si="168"/>
        <v>0</v>
      </c>
      <c r="X610" s="90">
        <f t="shared" si="169"/>
        <v>0</v>
      </c>
      <c r="Y610" s="90">
        <f t="shared" si="170"/>
        <v>1</v>
      </c>
      <c r="Z610" s="90">
        <f t="shared" si="171"/>
        <v>0</v>
      </c>
      <c r="AA610" s="90">
        <f t="shared" si="172"/>
        <v>0</v>
      </c>
      <c r="AB610" s="90">
        <f t="shared" si="173"/>
        <v>0</v>
      </c>
      <c r="AC610" s="90">
        <f t="shared" si="174"/>
        <v>0</v>
      </c>
      <c r="AD610" s="90">
        <f t="shared" si="175"/>
        <v>0</v>
      </c>
      <c r="AE610" s="90">
        <f t="shared" si="176"/>
        <v>0</v>
      </c>
      <c r="AH610" s="56">
        <f t="shared" si="177"/>
        <v>1</v>
      </c>
      <c r="AI610" s="56">
        <f t="shared" si="178"/>
        <v>1</v>
      </c>
      <c r="AJ610" s="56" t="str">
        <f t="shared" si="179"/>
        <v>Correct</v>
      </c>
      <c r="AK610" t="s">
        <v>105</v>
      </c>
      <c r="AL610">
        <v>53</v>
      </c>
      <c r="AM610" t="s">
        <v>95</v>
      </c>
      <c r="AN610" t="s">
        <v>255</v>
      </c>
      <c r="AO610" t="s">
        <v>107</v>
      </c>
      <c r="AP610" t="s">
        <v>98</v>
      </c>
      <c r="AQ610" s="1" t="s">
        <v>80</v>
      </c>
      <c r="AR610" t="s">
        <v>114</v>
      </c>
      <c r="AS610" t="s">
        <v>100</v>
      </c>
      <c r="AT610" t="s">
        <v>135</v>
      </c>
      <c r="AU610" t="s">
        <v>102</v>
      </c>
      <c r="AV610" s="1"/>
      <c r="AW610" t="s">
        <v>102</v>
      </c>
    </row>
    <row r="611" spans="1:49" x14ac:dyDescent="0.25">
      <c r="A611" s="1">
        <v>610</v>
      </c>
      <c r="I611" t="s">
        <v>267</v>
      </c>
      <c r="L611" t="s">
        <v>28</v>
      </c>
      <c r="N611" t="s">
        <v>30</v>
      </c>
      <c r="P611" s="56">
        <f t="shared" si="162"/>
        <v>3</v>
      </c>
      <c r="Q611" s="5">
        <f t="shared" si="163"/>
        <v>1</v>
      </c>
      <c r="S611" s="56">
        <f t="shared" si="164"/>
        <v>0</v>
      </c>
      <c r="T611" s="56">
        <f t="shared" si="165"/>
        <v>0</v>
      </c>
      <c r="U611" s="56">
        <f t="shared" si="166"/>
        <v>0</v>
      </c>
      <c r="V611" s="90">
        <f t="shared" si="167"/>
        <v>0</v>
      </c>
      <c r="W611" s="90">
        <f t="shared" si="168"/>
        <v>0</v>
      </c>
      <c r="X611" s="90">
        <f t="shared" si="169"/>
        <v>0</v>
      </c>
      <c r="Y611" s="90">
        <f t="shared" si="170"/>
        <v>0</v>
      </c>
      <c r="Z611" s="90">
        <f t="shared" si="171"/>
        <v>1</v>
      </c>
      <c r="AA611" s="90">
        <f t="shared" si="172"/>
        <v>0</v>
      </c>
      <c r="AB611" s="90">
        <f t="shared" si="173"/>
        <v>0</v>
      </c>
      <c r="AC611" s="90">
        <f t="shared" si="174"/>
        <v>1</v>
      </c>
      <c r="AD611" s="90">
        <f t="shared" si="175"/>
        <v>0</v>
      </c>
      <c r="AE611" s="90">
        <f t="shared" si="176"/>
        <v>1</v>
      </c>
      <c r="AH611" s="56">
        <f t="shared" si="177"/>
        <v>3</v>
      </c>
      <c r="AI611" s="56">
        <f t="shared" si="178"/>
        <v>3</v>
      </c>
      <c r="AJ611" s="56" t="str">
        <f t="shared" si="179"/>
        <v>Correct</v>
      </c>
      <c r="AK611" t="s">
        <v>94</v>
      </c>
      <c r="AL611">
        <v>43</v>
      </c>
      <c r="AM611" t="s">
        <v>95</v>
      </c>
      <c r="AN611" t="s">
        <v>148</v>
      </c>
      <c r="AO611" t="s">
        <v>107</v>
      </c>
      <c r="AP611" t="s">
        <v>98</v>
      </c>
      <c r="AQ611" s="1" t="s">
        <v>80</v>
      </c>
      <c r="AR611" t="s">
        <v>108</v>
      </c>
      <c r="AS611" t="s">
        <v>103</v>
      </c>
      <c r="AT611" t="s">
        <v>101</v>
      </c>
      <c r="AU611" t="s">
        <v>102</v>
      </c>
      <c r="AV611" s="1"/>
      <c r="AW611" t="s">
        <v>102</v>
      </c>
    </row>
    <row r="612" spans="1:49" x14ac:dyDescent="0.25">
      <c r="A612" s="1">
        <v>611</v>
      </c>
      <c r="I612" t="s">
        <v>267</v>
      </c>
      <c r="P612" s="56">
        <f t="shared" si="162"/>
        <v>1</v>
      </c>
      <c r="Q612" s="5">
        <f t="shared" si="163"/>
        <v>3</v>
      </c>
      <c r="S612" s="56">
        <f t="shared" si="164"/>
        <v>0</v>
      </c>
      <c r="T612" s="56">
        <f t="shared" si="165"/>
        <v>0</v>
      </c>
      <c r="U612" s="56">
        <f t="shared" si="166"/>
        <v>0</v>
      </c>
      <c r="V612" s="90">
        <f t="shared" si="167"/>
        <v>0</v>
      </c>
      <c r="W612" s="90">
        <f t="shared" si="168"/>
        <v>0</v>
      </c>
      <c r="X612" s="90">
        <f t="shared" si="169"/>
        <v>0</v>
      </c>
      <c r="Y612" s="90">
        <f t="shared" si="170"/>
        <v>0</v>
      </c>
      <c r="Z612" s="90">
        <f t="shared" si="171"/>
        <v>1</v>
      </c>
      <c r="AA612" s="90">
        <f t="shared" si="172"/>
        <v>0</v>
      </c>
      <c r="AB612" s="90">
        <f t="shared" si="173"/>
        <v>0</v>
      </c>
      <c r="AC612" s="90">
        <f t="shared" si="174"/>
        <v>0</v>
      </c>
      <c r="AD612" s="90">
        <f t="shared" si="175"/>
        <v>0</v>
      </c>
      <c r="AE612" s="90">
        <f t="shared" si="176"/>
        <v>0</v>
      </c>
      <c r="AH612" s="56">
        <f t="shared" si="177"/>
        <v>1</v>
      </c>
      <c r="AI612" s="56">
        <f t="shared" si="178"/>
        <v>1</v>
      </c>
      <c r="AJ612" s="56" t="str">
        <f t="shared" si="179"/>
        <v>Correct</v>
      </c>
      <c r="AK612" t="s">
        <v>94</v>
      </c>
      <c r="AL612">
        <v>42</v>
      </c>
      <c r="AM612" t="s">
        <v>115</v>
      </c>
      <c r="AN612" t="s">
        <v>319</v>
      </c>
      <c r="AP612" t="s">
        <v>102</v>
      </c>
      <c r="AQ612" s="1" t="s">
        <v>81</v>
      </c>
      <c r="AS612" t="s">
        <v>133</v>
      </c>
      <c r="AU612" t="s">
        <v>102</v>
      </c>
      <c r="AV612" s="1"/>
      <c r="AW612" t="s">
        <v>102</v>
      </c>
    </row>
    <row r="613" spans="1:49" x14ac:dyDescent="0.25">
      <c r="A613" s="1">
        <v>612</v>
      </c>
      <c r="K613" t="s">
        <v>27</v>
      </c>
      <c r="L613" t="s">
        <v>28</v>
      </c>
      <c r="P613" s="56">
        <f t="shared" si="162"/>
        <v>2</v>
      </c>
      <c r="Q613" s="5">
        <f t="shared" si="163"/>
        <v>1.5</v>
      </c>
      <c r="S613" s="56">
        <f t="shared" si="164"/>
        <v>0</v>
      </c>
      <c r="T613" s="56">
        <f t="shared" si="165"/>
        <v>0</v>
      </c>
      <c r="U613" s="56">
        <f t="shared" si="166"/>
        <v>0</v>
      </c>
      <c r="V613" s="90">
        <f t="shared" si="167"/>
        <v>0</v>
      </c>
      <c r="W613" s="90">
        <f t="shared" si="168"/>
        <v>0</v>
      </c>
      <c r="X613" s="90">
        <f t="shared" si="169"/>
        <v>0</v>
      </c>
      <c r="Y613" s="90">
        <f t="shared" si="170"/>
        <v>0</v>
      </c>
      <c r="Z613" s="90">
        <f t="shared" si="171"/>
        <v>0</v>
      </c>
      <c r="AA613" s="90">
        <f t="shared" si="172"/>
        <v>0</v>
      </c>
      <c r="AB613" s="90">
        <f t="shared" si="173"/>
        <v>1</v>
      </c>
      <c r="AC613" s="90">
        <f t="shared" si="174"/>
        <v>1</v>
      </c>
      <c r="AD613" s="90">
        <f t="shared" si="175"/>
        <v>0</v>
      </c>
      <c r="AE613" s="90">
        <f t="shared" si="176"/>
        <v>0</v>
      </c>
      <c r="AH613" s="56">
        <f t="shared" si="177"/>
        <v>2</v>
      </c>
      <c r="AI613" s="56">
        <f t="shared" si="178"/>
        <v>2</v>
      </c>
      <c r="AJ613" s="56" t="str">
        <f t="shared" si="179"/>
        <v>Correct</v>
      </c>
      <c r="AK613" t="s">
        <v>94</v>
      </c>
      <c r="AL613">
        <v>47</v>
      </c>
      <c r="AM613" t="s">
        <v>121</v>
      </c>
      <c r="AN613" t="s">
        <v>184</v>
      </c>
      <c r="AO613" t="s">
        <v>107</v>
      </c>
      <c r="AP613" t="s">
        <v>98</v>
      </c>
      <c r="AQ613" s="1" t="s">
        <v>80</v>
      </c>
      <c r="AR613" t="s">
        <v>126</v>
      </c>
      <c r="AS613" t="s">
        <v>120</v>
      </c>
      <c r="AT613" t="s">
        <v>101</v>
      </c>
      <c r="AU613" t="s">
        <v>102</v>
      </c>
      <c r="AV613" s="1" t="s">
        <v>92</v>
      </c>
      <c r="AW613" t="s">
        <v>102</v>
      </c>
    </row>
    <row r="614" spans="1:49" x14ac:dyDescent="0.25">
      <c r="A614" s="1">
        <v>613</v>
      </c>
      <c r="D614" t="s">
        <v>21</v>
      </c>
      <c r="P614" s="56">
        <f t="shared" si="162"/>
        <v>1</v>
      </c>
      <c r="Q614" s="5">
        <f t="shared" si="163"/>
        <v>3</v>
      </c>
      <c r="S614" s="56">
        <f t="shared" si="164"/>
        <v>0</v>
      </c>
      <c r="T614" s="56">
        <f t="shared" si="165"/>
        <v>0</v>
      </c>
      <c r="U614" s="56">
        <f t="shared" si="166"/>
        <v>1</v>
      </c>
      <c r="V614" s="90">
        <f t="shared" si="167"/>
        <v>0</v>
      </c>
      <c r="W614" s="90">
        <f t="shared" si="168"/>
        <v>0</v>
      </c>
      <c r="X614" s="90">
        <f t="shared" si="169"/>
        <v>0</v>
      </c>
      <c r="Y614" s="90">
        <f t="shared" si="170"/>
        <v>0</v>
      </c>
      <c r="Z614" s="90">
        <f t="shared" si="171"/>
        <v>0</v>
      </c>
      <c r="AA614" s="90">
        <f t="shared" si="172"/>
        <v>0</v>
      </c>
      <c r="AB614" s="90">
        <f t="shared" si="173"/>
        <v>0</v>
      </c>
      <c r="AC614" s="90">
        <f t="shared" si="174"/>
        <v>0</v>
      </c>
      <c r="AD614" s="90">
        <f t="shared" si="175"/>
        <v>0</v>
      </c>
      <c r="AE614" s="90">
        <f t="shared" si="176"/>
        <v>0</v>
      </c>
      <c r="AH614" s="56">
        <f t="shared" si="177"/>
        <v>1</v>
      </c>
      <c r="AI614" s="56">
        <f t="shared" si="178"/>
        <v>1</v>
      </c>
      <c r="AJ614" s="56" t="str">
        <f t="shared" si="179"/>
        <v>Correct</v>
      </c>
      <c r="AK614" t="s">
        <v>105</v>
      </c>
      <c r="AL614">
        <v>59</v>
      </c>
      <c r="AM614" t="s">
        <v>95</v>
      </c>
      <c r="AN614" t="s">
        <v>163</v>
      </c>
      <c r="AP614" t="s">
        <v>102</v>
      </c>
      <c r="AQ614" s="1" t="s">
        <v>81</v>
      </c>
      <c r="AR614" t="s">
        <v>108</v>
      </c>
      <c r="AS614" t="s">
        <v>110</v>
      </c>
      <c r="AT614" t="s">
        <v>101</v>
      </c>
      <c r="AU614" t="s">
        <v>102</v>
      </c>
      <c r="AV614" s="1"/>
      <c r="AW614" t="s">
        <v>102</v>
      </c>
    </row>
    <row r="615" spans="1:49" x14ac:dyDescent="0.25">
      <c r="A615" s="1">
        <v>614</v>
      </c>
      <c r="D615" t="s">
        <v>21</v>
      </c>
      <c r="P615" s="56">
        <f t="shared" si="162"/>
        <v>1</v>
      </c>
      <c r="Q615" s="5">
        <f t="shared" si="163"/>
        <v>3</v>
      </c>
      <c r="S615" s="56">
        <f t="shared" si="164"/>
        <v>0</v>
      </c>
      <c r="T615" s="56">
        <f t="shared" si="165"/>
        <v>0</v>
      </c>
      <c r="U615" s="56">
        <f t="shared" si="166"/>
        <v>1</v>
      </c>
      <c r="V615" s="90">
        <f t="shared" si="167"/>
        <v>0</v>
      </c>
      <c r="W615" s="90">
        <f t="shared" si="168"/>
        <v>0</v>
      </c>
      <c r="X615" s="90">
        <f t="shared" si="169"/>
        <v>0</v>
      </c>
      <c r="Y615" s="90">
        <f t="shared" si="170"/>
        <v>0</v>
      </c>
      <c r="Z615" s="90">
        <f t="shared" si="171"/>
        <v>0</v>
      </c>
      <c r="AA615" s="90">
        <f t="shared" si="172"/>
        <v>0</v>
      </c>
      <c r="AB615" s="90">
        <f t="shared" si="173"/>
        <v>0</v>
      </c>
      <c r="AC615" s="90">
        <f t="shared" si="174"/>
        <v>0</v>
      </c>
      <c r="AD615" s="90">
        <f t="shared" si="175"/>
        <v>0</v>
      </c>
      <c r="AE615" s="90">
        <f t="shared" si="176"/>
        <v>0</v>
      </c>
      <c r="AH615" s="56">
        <f t="shared" si="177"/>
        <v>1</v>
      </c>
      <c r="AI615" s="56">
        <f t="shared" si="178"/>
        <v>1</v>
      </c>
      <c r="AJ615" s="56" t="str">
        <f t="shared" si="179"/>
        <v>Correct</v>
      </c>
      <c r="AK615" t="s">
        <v>94</v>
      </c>
      <c r="AL615">
        <v>59</v>
      </c>
      <c r="AM615" t="s">
        <v>121</v>
      </c>
      <c r="AN615" t="s">
        <v>161</v>
      </c>
      <c r="AO615" t="s">
        <v>97</v>
      </c>
      <c r="AP615" t="s">
        <v>98</v>
      </c>
      <c r="AQ615" s="1" t="s">
        <v>80</v>
      </c>
      <c r="AR615" t="s">
        <v>99</v>
      </c>
      <c r="AS615" t="s">
        <v>103</v>
      </c>
      <c r="AT615" t="s">
        <v>101</v>
      </c>
      <c r="AU615" t="s">
        <v>102</v>
      </c>
      <c r="AV615" s="1" t="s">
        <v>90</v>
      </c>
      <c r="AW615" t="s">
        <v>98</v>
      </c>
    </row>
    <row r="616" spans="1:49" x14ac:dyDescent="0.25">
      <c r="A616" s="1">
        <v>615</v>
      </c>
      <c r="P616" s="56">
        <f t="shared" si="162"/>
        <v>0</v>
      </c>
      <c r="Q616" s="5" t="e">
        <f t="shared" si="163"/>
        <v>#DIV/0!</v>
      </c>
      <c r="S616" s="56">
        <f t="shared" si="164"/>
        <v>0</v>
      </c>
      <c r="T616" s="56">
        <f t="shared" si="165"/>
        <v>0</v>
      </c>
      <c r="U616" s="56">
        <f t="shared" si="166"/>
        <v>0</v>
      </c>
      <c r="V616" s="90">
        <f t="shared" si="167"/>
        <v>0</v>
      </c>
      <c r="W616" s="90">
        <f t="shared" si="168"/>
        <v>0</v>
      </c>
      <c r="X616" s="90">
        <f t="shared" si="169"/>
        <v>0</v>
      </c>
      <c r="Y616" s="90">
        <f t="shared" si="170"/>
        <v>0</v>
      </c>
      <c r="Z616" s="90">
        <f t="shared" si="171"/>
        <v>0</v>
      </c>
      <c r="AA616" s="90">
        <f t="shared" si="172"/>
        <v>0</v>
      </c>
      <c r="AB616" s="90">
        <f t="shared" si="173"/>
        <v>0</v>
      </c>
      <c r="AC616" s="90">
        <f t="shared" si="174"/>
        <v>0</v>
      </c>
      <c r="AD616" s="90">
        <f t="shared" si="175"/>
        <v>0</v>
      </c>
      <c r="AE616" s="90">
        <f t="shared" si="176"/>
        <v>0</v>
      </c>
      <c r="AH616" s="56">
        <f t="shared" si="177"/>
        <v>0</v>
      </c>
      <c r="AI616" s="56">
        <f t="shared" si="178"/>
        <v>0</v>
      </c>
      <c r="AJ616" s="56" t="str">
        <f t="shared" si="179"/>
        <v>Correct</v>
      </c>
      <c r="AK616" t="s">
        <v>105</v>
      </c>
      <c r="AL616">
        <v>20</v>
      </c>
      <c r="AM616" t="s">
        <v>121</v>
      </c>
      <c r="AN616" t="s">
        <v>178</v>
      </c>
      <c r="AO616" t="s">
        <v>107</v>
      </c>
      <c r="AP616" t="s">
        <v>98</v>
      </c>
      <c r="AQ616" s="1" t="s">
        <v>80</v>
      </c>
      <c r="AR616" t="s">
        <v>126</v>
      </c>
      <c r="AS616" t="s">
        <v>120</v>
      </c>
      <c r="AT616" t="s">
        <v>136</v>
      </c>
      <c r="AU616" t="s">
        <v>102</v>
      </c>
      <c r="AV616" s="1" t="s">
        <v>92</v>
      </c>
      <c r="AW616" t="s">
        <v>102</v>
      </c>
    </row>
    <row r="617" spans="1:49" x14ac:dyDescent="0.25">
      <c r="A617" s="1">
        <v>616</v>
      </c>
      <c r="E617" t="s">
        <v>22</v>
      </c>
      <c r="I617" t="s">
        <v>267</v>
      </c>
      <c r="N617" t="s">
        <v>30</v>
      </c>
      <c r="P617" s="56">
        <f t="shared" si="162"/>
        <v>3</v>
      </c>
      <c r="Q617" s="5">
        <f t="shared" si="163"/>
        <v>1</v>
      </c>
      <c r="S617" s="56">
        <f t="shared" si="164"/>
        <v>0</v>
      </c>
      <c r="T617" s="56">
        <f t="shared" si="165"/>
        <v>0</v>
      </c>
      <c r="U617" s="56">
        <f t="shared" si="166"/>
        <v>0</v>
      </c>
      <c r="V617" s="90">
        <f t="shared" si="167"/>
        <v>1</v>
      </c>
      <c r="W617" s="90">
        <f t="shared" si="168"/>
        <v>0</v>
      </c>
      <c r="X617" s="90">
        <f t="shared" si="169"/>
        <v>0</v>
      </c>
      <c r="Y617" s="90">
        <f t="shared" si="170"/>
        <v>0</v>
      </c>
      <c r="Z617" s="90">
        <f t="shared" si="171"/>
        <v>1</v>
      </c>
      <c r="AA617" s="90">
        <f t="shared" si="172"/>
        <v>0</v>
      </c>
      <c r="AB617" s="90">
        <f t="shared" si="173"/>
        <v>0</v>
      </c>
      <c r="AC617" s="90">
        <f t="shared" si="174"/>
        <v>0</v>
      </c>
      <c r="AD617" s="90">
        <f t="shared" si="175"/>
        <v>0</v>
      </c>
      <c r="AE617" s="90">
        <f t="shared" si="176"/>
        <v>1</v>
      </c>
      <c r="AH617" s="56">
        <f t="shared" si="177"/>
        <v>3</v>
      </c>
      <c r="AI617" s="56">
        <f t="shared" si="178"/>
        <v>3</v>
      </c>
      <c r="AJ617" s="56" t="str">
        <f t="shared" si="179"/>
        <v>Correct</v>
      </c>
      <c r="AK617" t="s">
        <v>94</v>
      </c>
      <c r="AL617">
        <v>48</v>
      </c>
      <c r="AM617" t="s">
        <v>115</v>
      </c>
      <c r="AN617" t="s">
        <v>319</v>
      </c>
      <c r="AO617" t="s">
        <v>107</v>
      </c>
      <c r="AP617" t="s">
        <v>98</v>
      </c>
      <c r="AQ617" s="1" t="s">
        <v>80</v>
      </c>
      <c r="AR617" t="s">
        <v>126</v>
      </c>
      <c r="AS617" t="s">
        <v>137</v>
      </c>
      <c r="AT617" t="s">
        <v>101</v>
      </c>
      <c r="AU617" t="s">
        <v>102</v>
      </c>
      <c r="AV617" s="1"/>
      <c r="AW617" t="s">
        <v>102</v>
      </c>
    </row>
    <row r="618" spans="1:49" x14ac:dyDescent="0.25">
      <c r="A618" s="1">
        <v>617</v>
      </c>
      <c r="I618" t="s">
        <v>267</v>
      </c>
      <c r="P618" s="56">
        <f t="shared" si="162"/>
        <v>1</v>
      </c>
      <c r="Q618" s="5">
        <f t="shared" si="163"/>
        <v>3</v>
      </c>
      <c r="S618" s="56">
        <f t="shared" si="164"/>
        <v>0</v>
      </c>
      <c r="T618" s="56">
        <f t="shared" si="165"/>
        <v>0</v>
      </c>
      <c r="U618" s="56">
        <f t="shared" si="166"/>
        <v>0</v>
      </c>
      <c r="V618" s="90">
        <f t="shared" si="167"/>
        <v>0</v>
      </c>
      <c r="W618" s="90">
        <f t="shared" si="168"/>
        <v>0</v>
      </c>
      <c r="X618" s="90">
        <f t="shared" si="169"/>
        <v>0</v>
      </c>
      <c r="Y618" s="90">
        <f t="shared" si="170"/>
        <v>0</v>
      </c>
      <c r="Z618" s="90">
        <f t="shared" si="171"/>
        <v>1</v>
      </c>
      <c r="AA618" s="90">
        <f t="shared" si="172"/>
        <v>0</v>
      </c>
      <c r="AB618" s="90">
        <f t="shared" si="173"/>
        <v>0</v>
      </c>
      <c r="AC618" s="90">
        <f t="shared" si="174"/>
        <v>0</v>
      </c>
      <c r="AD618" s="90">
        <f t="shared" si="175"/>
        <v>0</v>
      </c>
      <c r="AE618" s="90">
        <f t="shared" si="176"/>
        <v>0</v>
      </c>
      <c r="AH618" s="56">
        <f t="shared" si="177"/>
        <v>1</v>
      </c>
      <c r="AI618" s="56">
        <f t="shared" si="178"/>
        <v>1</v>
      </c>
      <c r="AJ618" s="56" t="str">
        <f t="shared" si="179"/>
        <v>Correct</v>
      </c>
      <c r="AK618" t="s">
        <v>94</v>
      </c>
      <c r="AL618">
        <v>70</v>
      </c>
      <c r="AM618" t="s">
        <v>121</v>
      </c>
      <c r="AN618" t="s">
        <v>122</v>
      </c>
      <c r="AO618" t="s">
        <v>128</v>
      </c>
      <c r="AP618" t="s">
        <v>98</v>
      </c>
      <c r="AQ618" s="1" t="s">
        <v>363</v>
      </c>
      <c r="AR618" t="s">
        <v>99</v>
      </c>
      <c r="AS618" t="s">
        <v>103</v>
      </c>
      <c r="AT618" t="s">
        <v>104</v>
      </c>
      <c r="AU618" t="s">
        <v>102</v>
      </c>
      <c r="AV618" s="1" t="s">
        <v>90</v>
      </c>
      <c r="AW618" t="s">
        <v>102</v>
      </c>
    </row>
    <row r="619" spans="1:49" x14ac:dyDescent="0.25">
      <c r="A619" s="1">
        <v>618</v>
      </c>
      <c r="C619" t="s">
        <v>20</v>
      </c>
      <c r="P619" s="56">
        <f t="shared" si="162"/>
        <v>1</v>
      </c>
      <c r="Q619" s="5">
        <f t="shared" si="163"/>
        <v>3</v>
      </c>
      <c r="S619" s="56">
        <f t="shared" si="164"/>
        <v>0</v>
      </c>
      <c r="T619" s="56">
        <f t="shared" si="165"/>
        <v>1</v>
      </c>
      <c r="U619" s="56">
        <f t="shared" si="166"/>
        <v>0</v>
      </c>
      <c r="V619" s="90">
        <f t="shared" si="167"/>
        <v>0</v>
      </c>
      <c r="W619" s="90">
        <f t="shared" si="168"/>
        <v>0</v>
      </c>
      <c r="X619" s="90">
        <f t="shared" si="169"/>
        <v>0</v>
      </c>
      <c r="Y619" s="90">
        <f t="shared" si="170"/>
        <v>0</v>
      </c>
      <c r="Z619" s="90">
        <f t="shared" si="171"/>
        <v>0</v>
      </c>
      <c r="AA619" s="90">
        <f t="shared" si="172"/>
        <v>0</v>
      </c>
      <c r="AB619" s="90">
        <f t="shared" si="173"/>
        <v>0</v>
      </c>
      <c r="AC619" s="90">
        <f t="shared" si="174"/>
        <v>0</v>
      </c>
      <c r="AD619" s="90">
        <f t="shared" si="175"/>
        <v>0</v>
      </c>
      <c r="AE619" s="90">
        <f t="shared" si="176"/>
        <v>0</v>
      </c>
      <c r="AH619" s="56">
        <f t="shared" si="177"/>
        <v>1</v>
      </c>
      <c r="AI619" s="56">
        <f t="shared" si="178"/>
        <v>1</v>
      </c>
      <c r="AJ619" s="56" t="str">
        <f t="shared" si="179"/>
        <v>Correct</v>
      </c>
      <c r="AK619" t="s">
        <v>105</v>
      </c>
      <c r="AL619">
        <v>44</v>
      </c>
      <c r="AM619" t="s">
        <v>121</v>
      </c>
      <c r="AN619" t="s">
        <v>180</v>
      </c>
      <c r="AO619" t="s">
        <v>107</v>
      </c>
      <c r="AP619" t="s">
        <v>98</v>
      </c>
      <c r="AQ619" s="1" t="s">
        <v>80</v>
      </c>
      <c r="AR619" t="s">
        <v>114</v>
      </c>
      <c r="AS619" t="s">
        <v>110</v>
      </c>
      <c r="AT619" t="s">
        <v>101</v>
      </c>
      <c r="AU619" t="s">
        <v>102</v>
      </c>
      <c r="AV619" s="1" t="s">
        <v>92</v>
      </c>
      <c r="AW619" t="s">
        <v>102</v>
      </c>
    </row>
    <row r="620" spans="1:49" x14ac:dyDescent="0.25">
      <c r="A620" s="1">
        <v>619</v>
      </c>
      <c r="C620" t="s">
        <v>20</v>
      </c>
      <c r="D620" t="s">
        <v>21</v>
      </c>
      <c r="K620" t="s">
        <v>27</v>
      </c>
      <c r="P620" s="56">
        <f t="shared" si="162"/>
        <v>3</v>
      </c>
      <c r="Q620" s="5">
        <f t="shared" si="163"/>
        <v>1</v>
      </c>
      <c r="S620" s="56">
        <f t="shared" si="164"/>
        <v>0</v>
      </c>
      <c r="T620" s="56">
        <f t="shared" si="165"/>
        <v>1</v>
      </c>
      <c r="U620" s="56">
        <f t="shared" si="166"/>
        <v>1</v>
      </c>
      <c r="V620" s="90">
        <f t="shared" si="167"/>
        <v>0</v>
      </c>
      <c r="W620" s="90">
        <f t="shared" si="168"/>
        <v>0</v>
      </c>
      <c r="X620" s="90">
        <f t="shared" si="169"/>
        <v>0</v>
      </c>
      <c r="Y620" s="90">
        <f t="shared" si="170"/>
        <v>0</v>
      </c>
      <c r="Z620" s="90">
        <f t="shared" si="171"/>
        <v>0</v>
      </c>
      <c r="AA620" s="90">
        <f t="shared" si="172"/>
        <v>0</v>
      </c>
      <c r="AB620" s="90">
        <f t="shared" si="173"/>
        <v>1</v>
      </c>
      <c r="AC620" s="90">
        <f t="shared" si="174"/>
        <v>0</v>
      </c>
      <c r="AD620" s="90">
        <f t="shared" si="175"/>
        <v>0</v>
      </c>
      <c r="AE620" s="90">
        <f t="shared" si="176"/>
        <v>0</v>
      </c>
      <c r="AH620" s="56">
        <f t="shared" si="177"/>
        <v>3</v>
      </c>
      <c r="AI620" s="56">
        <f t="shared" si="178"/>
        <v>3</v>
      </c>
      <c r="AJ620" s="56" t="str">
        <f t="shared" si="179"/>
        <v>Correct</v>
      </c>
      <c r="AK620" t="s">
        <v>94</v>
      </c>
      <c r="AM620" t="s">
        <v>95</v>
      </c>
      <c r="AN620" t="s">
        <v>237</v>
      </c>
      <c r="AO620" t="s">
        <v>107</v>
      </c>
      <c r="AP620" t="s">
        <v>98</v>
      </c>
      <c r="AQ620" s="1" t="s">
        <v>370</v>
      </c>
      <c r="AR620" t="s">
        <v>108</v>
      </c>
      <c r="AS620" t="s">
        <v>133</v>
      </c>
      <c r="AT620" t="s">
        <v>101</v>
      </c>
      <c r="AU620" t="s">
        <v>102</v>
      </c>
      <c r="AV620" s="1"/>
      <c r="AW620" t="s">
        <v>102</v>
      </c>
    </row>
    <row r="621" spans="1:49" x14ac:dyDescent="0.25">
      <c r="A621" s="1">
        <v>620</v>
      </c>
      <c r="J621" t="s">
        <v>26</v>
      </c>
      <c r="P621" s="56">
        <f t="shared" si="162"/>
        <v>1</v>
      </c>
      <c r="Q621" s="5">
        <f t="shared" si="163"/>
        <v>3</v>
      </c>
      <c r="S621" s="56">
        <f t="shared" si="164"/>
        <v>0</v>
      </c>
      <c r="T621" s="56">
        <f t="shared" si="165"/>
        <v>0</v>
      </c>
      <c r="U621" s="56">
        <f t="shared" si="166"/>
        <v>0</v>
      </c>
      <c r="V621" s="90">
        <f t="shared" si="167"/>
        <v>0</v>
      </c>
      <c r="W621" s="90">
        <f t="shared" si="168"/>
        <v>0</v>
      </c>
      <c r="X621" s="90">
        <f t="shared" si="169"/>
        <v>0</v>
      </c>
      <c r="Y621" s="90">
        <f t="shared" si="170"/>
        <v>0</v>
      </c>
      <c r="Z621" s="90">
        <f t="shared" si="171"/>
        <v>0</v>
      </c>
      <c r="AA621" s="90">
        <f t="shared" si="172"/>
        <v>1</v>
      </c>
      <c r="AB621" s="90">
        <f t="shared" si="173"/>
        <v>0</v>
      </c>
      <c r="AC621" s="90">
        <f t="shared" si="174"/>
        <v>0</v>
      </c>
      <c r="AD621" s="90">
        <f t="shared" si="175"/>
        <v>0</v>
      </c>
      <c r="AE621" s="90">
        <f t="shared" si="176"/>
        <v>0</v>
      </c>
      <c r="AH621" s="56">
        <f t="shared" si="177"/>
        <v>1</v>
      </c>
      <c r="AI621" s="56">
        <f t="shared" si="178"/>
        <v>1</v>
      </c>
      <c r="AJ621" s="56" t="str">
        <f t="shared" si="179"/>
        <v>Correct</v>
      </c>
      <c r="AK621" t="s">
        <v>94</v>
      </c>
      <c r="AL621">
        <v>45</v>
      </c>
      <c r="AM621" t="s">
        <v>121</v>
      </c>
      <c r="AN621" t="s">
        <v>211</v>
      </c>
      <c r="AO621" s="1" t="s">
        <v>346</v>
      </c>
      <c r="AP621" t="s">
        <v>102</v>
      </c>
      <c r="AQ621" s="1" t="s">
        <v>80</v>
      </c>
      <c r="AR621" t="s">
        <v>99</v>
      </c>
      <c r="AS621" t="s">
        <v>103</v>
      </c>
      <c r="AT621" t="s">
        <v>135</v>
      </c>
      <c r="AU621" t="s">
        <v>102</v>
      </c>
      <c r="AV621" s="1" t="s">
        <v>90</v>
      </c>
      <c r="AW621" t="s">
        <v>102</v>
      </c>
    </row>
    <row r="622" spans="1:49" x14ac:dyDescent="0.25">
      <c r="A622" s="1">
        <v>621</v>
      </c>
      <c r="B622" t="s">
        <v>19</v>
      </c>
      <c r="D622" t="s">
        <v>21</v>
      </c>
      <c r="I622" t="s">
        <v>267</v>
      </c>
      <c r="P622" s="56">
        <f t="shared" si="162"/>
        <v>3</v>
      </c>
      <c r="Q622" s="5">
        <f t="shared" si="163"/>
        <v>1</v>
      </c>
      <c r="S622" s="56">
        <f t="shared" si="164"/>
        <v>1</v>
      </c>
      <c r="T622" s="56">
        <f t="shared" si="165"/>
        <v>0</v>
      </c>
      <c r="U622" s="56">
        <f t="shared" si="166"/>
        <v>1</v>
      </c>
      <c r="V622" s="90">
        <f t="shared" si="167"/>
        <v>0</v>
      </c>
      <c r="W622" s="90">
        <f t="shared" si="168"/>
        <v>0</v>
      </c>
      <c r="X622" s="90">
        <f t="shared" si="169"/>
        <v>0</v>
      </c>
      <c r="Y622" s="90">
        <f t="shared" si="170"/>
        <v>0</v>
      </c>
      <c r="Z622" s="90">
        <f t="shared" si="171"/>
        <v>1</v>
      </c>
      <c r="AA622" s="90">
        <f t="shared" si="172"/>
        <v>0</v>
      </c>
      <c r="AB622" s="90">
        <f t="shared" si="173"/>
        <v>0</v>
      </c>
      <c r="AC622" s="90">
        <f t="shared" si="174"/>
        <v>0</v>
      </c>
      <c r="AD622" s="90">
        <f t="shared" si="175"/>
        <v>0</v>
      </c>
      <c r="AE622" s="90">
        <f t="shared" si="176"/>
        <v>0</v>
      </c>
      <c r="AH622" s="56">
        <f t="shared" si="177"/>
        <v>3</v>
      </c>
      <c r="AI622" s="56">
        <f t="shared" si="178"/>
        <v>3</v>
      </c>
      <c r="AJ622" s="56" t="str">
        <f t="shared" si="179"/>
        <v>Correct</v>
      </c>
      <c r="AK622" t="s">
        <v>94</v>
      </c>
      <c r="AM622" t="s">
        <v>115</v>
      </c>
      <c r="AN622" t="s">
        <v>322</v>
      </c>
      <c r="AO622" t="s">
        <v>97</v>
      </c>
      <c r="AQ622" s="1"/>
      <c r="AS622" t="s">
        <v>120</v>
      </c>
      <c r="AT622" t="s">
        <v>101</v>
      </c>
      <c r="AU622" t="s">
        <v>102</v>
      </c>
      <c r="AV622" s="1"/>
      <c r="AW622" t="s">
        <v>102</v>
      </c>
    </row>
    <row r="623" spans="1:49" x14ac:dyDescent="0.25">
      <c r="A623" s="1">
        <v>622</v>
      </c>
      <c r="B623" t="s">
        <v>19</v>
      </c>
      <c r="L623" t="s">
        <v>28</v>
      </c>
      <c r="P623" s="56">
        <f t="shared" si="162"/>
        <v>2</v>
      </c>
      <c r="Q623" s="5">
        <f t="shared" si="163"/>
        <v>1.5</v>
      </c>
      <c r="S623" s="56">
        <f t="shared" si="164"/>
        <v>1</v>
      </c>
      <c r="T623" s="56">
        <f t="shared" si="165"/>
        <v>0</v>
      </c>
      <c r="U623" s="56">
        <f t="shared" si="166"/>
        <v>0</v>
      </c>
      <c r="V623" s="90">
        <f t="shared" si="167"/>
        <v>0</v>
      </c>
      <c r="W623" s="90">
        <f t="shared" si="168"/>
        <v>0</v>
      </c>
      <c r="X623" s="90">
        <f t="shared" si="169"/>
        <v>0</v>
      </c>
      <c r="Y623" s="90">
        <f t="shared" si="170"/>
        <v>0</v>
      </c>
      <c r="Z623" s="90">
        <f t="shared" si="171"/>
        <v>0</v>
      </c>
      <c r="AA623" s="90">
        <f t="shared" si="172"/>
        <v>0</v>
      </c>
      <c r="AB623" s="90">
        <f t="shared" si="173"/>
        <v>0</v>
      </c>
      <c r="AC623" s="90">
        <f t="shared" si="174"/>
        <v>1</v>
      </c>
      <c r="AD623" s="90">
        <f t="shared" si="175"/>
        <v>0</v>
      </c>
      <c r="AE623" s="90">
        <f t="shared" si="176"/>
        <v>0</v>
      </c>
      <c r="AH623" s="56">
        <f t="shared" si="177"/>
        <v>2</v>
      </c>
      <c r="AI623" s="56">
        <f t="shared" si="178"/>
        <v>2</v>
      </c>
      <c r="AJ623" s="56" t="str">
        <f t="shared" si="179"/>
        <v>Correct</v>
      </c>
      <c r="AK623" t="s">
        <v>105</v>
      </c>
      <c r="AL623">
        <v>36</v>
      </c>
      <c r="AM623" t="s">
        <v>121</v>
      </c>
      <c r="AN623" t="s">
        <v>215</v>
      </c>
      <c r="AP623" t="s">
        <v>102</v>
      </c>
      <c r="AQ623" s="1" t="s">
        <v>355</v>
      </c>
      <c r="AS623" t="s">
        <v>203</v>
      </c>
      <c r="AT623" t="s">
        <v>125</v>
      </c>
      <c r="AU623" t="s">
        <v>102</v>
      </c>
      <c r="AV623" s="1" t="s">
        <v>90</v>
      </c>
      <c r="AW623" t="s">
        <v>102</v>
      </c>
    </row>
    <row r="624" spans="1:49" x14ac:dyDescent="0.25">
      <c r="A624" s="1">
        <v>623</v>
      </c>
      <c r="B624" t="s">
        <v>19</v>
      </c>
      <c r="K624" t="s">
        <v>27</v>
      </c>
      <c r="P624" s="56">
        <f t="shared" si="162"/>
        <v>2</v>
      </c>
      <c r="Q624" s="5">
        <f t="shared" si="163"/>
        <v>1.5</v>
      </c>
      <c r="S624" s="56">
        <f t="shared" si="164"/>
        <v>1</v>
      </c>
      <c r="T624" s="56">
        <f t="shared" si="165"/>
        <v>0</v>
      </c>
      <c r="U624" s="56">
        <f t="shared" si="166"/>
        <v>0</v>
      </c>
      <c r="V624" s="90">
        <f t="shared" si="167"/>
        <v>0</v>
      </c>
      <c r="W624" s="90">
        <f t="shared" si="168"/>
        <v>0</v>
      </c>
      <c r="X624" s="90">
        <f t="shared" si="169"/>
        <v>0</v>
      </c>
      <c r="Y624" s="90">
        <f t="shared" si="170"/>
        <v>0</v>
      </c>
      <c r="Z624" s="90">
        <f t="shared" si="171"/>
        <v>0</v>
      </c>
      <c r="AA624" s="90">
        <f t="shared" si="172"/>
        <v>0</v>
      </c>
      <c r="AB624" s="90">
        <f t="shared" si="173"/>
        <v>1</v>
      </c>
      <c r="AC624" s="90">
        <f t="shared" si="174"/>
        <v>0</v>
      </c>
      <c r="AD624" s="90">
        <f t="shared" si="175"/>
        <v>0</v>
      </c>
      <c r="AE624" s="90">
        <f t="shared" si="176"/>
        <v>0</v>
      </c>
      <c r="AH624" s="56">
        <f t="shared" si="177"/>
        <v>2</v>
      </c>
      <c r="AI624" s="56">
        <f t="shared" si="178"/>
        <v>2</v>
      </c>
      <c r="AJ624" s="56" t="str">
        <f t="shared" si="179"/>
        <v>Correct</v>
      </c>
      <c r="AK624" t="s">
        <v>105</v>
      </c>
      <c r="AL624">
        <v>62</v>
      </c>
      <c r="AM624" t="s">
        <v>95</v>
      </c>
      <c r="AN624" t="s">
        <v>237</v>
      </c>
      <c r="AO624" t="s">
        <v>107</v>
      </c>
      <c r="AQ624" s="1" t="s">
        <v>80</v>
      </c>
      <c r="AS624" t="s">
        <v>100</v>
      </c>
      <c r="AT624" t="s">
        <v>104</v>
      </c>
      <c r="AU624" t="s">
        <v>102</v>
      </c>
      <c r="AV624" s="1"/>
      <c r="AW624" t="s">
        <v>98</v>
      </c>
    </row>
    <row r="625" spans="1:49" x14ac:dyDescent="0.25">
      <c r="A625" s="1">
        <v>624</v>
      </c>
      <c r="G625" t="s">
        <v>24</v>
      </c>
      <c r="I625" t="s">
        <v>267</v>
      </c>
      <c r="N625" t="s">
        <v>30</v>
      </c>
      <c r="P625" s="56">
        <f t="shared" si="162"/>
        <v>3</v>
      </c>
      <c r="Q625" s="5">
        <f t="shared" si="163"/>
        <v>1</v>
      </c>
      <c r="S625" s="56">
        <f t="shared" si="164"/>
        <v>0</v>
      </c>
      <c r="T625" s="56">
        <f t="shared" si="165"/>
        <v>0</v>
      </c>
      <c r="U625" s="56">
        <f t="shared" si="166"/>
        <v>0</v>
      </c>
      <c r="V625" s="90">
        <f t="shared" si="167"/>
        <v>0</v>
      </c>
      <c r="W625" s="90">
        <f t="shared" si="168"/>
        <v>0</v>
      </c>
      <c r="X625" s="90">
        <f t="shared" si="169"/>
        <v>1</v>
      </c>
      <c r="Y625" s="90">
        <f t="shared" si="170"/>
        <v>0</v>
      </c>
      <c r="Z625" s="90">
        <f t="shared" si="171"/>
        <v>1</v>
      </c>
      <c r="AA625" s="90">
        <f t="shared" si="172"/>
        <v>0</v>
      </c>
      <c r="AB625" s="90">
        <f t="shared" si="173"/>
        <v>0</v>
      </c>
      <c r="AC625" s="90">
        <f t="shared" si="174"/>
        <v>0</v>
      </c>
      <c r="AD625" s="90">
        <f t="shared" si="175"/>
        <v>0</v>
      </c>
      <c r="AE625" s="90">
        <f t="shared" si="176"/>
        <v>1</v>
      </c>
      <c r="AH625" s="56">
        <f t="shared" si="177"/>
        <v>3</v>
      </c>
      <c r="AI625" s="56">
        <f t="shared" si="178"/>
        <v>3</v>
      </c>
      <c r="AJ625" s="56" t="str">
        <f t="shared" si="179"/>
        <v>Correct</v>
      </c>
      <c r="AK625" t="s">
        <v>94</v>
      </c>
      <c r="AL625">
        <v>60</v>
      </c>
      <c r="AM625" t="s">
        <v>121</v>
      </c>
      <c r="AN625" t="s">
        <v>161</v>
      </c>
      <c r="AQ625" s="1"/>
      <c r="AV625" s="1"/>
    </row>
    <row r="626" spans="1:49" x14ac:dyDescent="0.25">
      <c r="A626" s="1">
        <v>625</v>
      </c>
      <c r="D626" t="s">
        <v>21</v>
      </c>
      <c r="J626" t="s">
        <v>26</v>
      </c>
      <c r="P626" s="56">
        <f t="shared" si="162"/>
        <v>2</v>
      </c>
      <c r="Q626" s="5">
        <f t="shared" si="163"/>
        <v>1.5</v>
      </c>
      <c r="S626" s="56">
        <f t="shared" si="164"/>
        <v>0</v>
      </c>
      <c r="T626" s="56">
        <f t="shared" si="165"/>
        <v>0</v>
      </c>
      <c r="U626" s="56">
        <f t="shared" si="166"/>
        <v>1</v>
      </c>
      <c r="V626" s="90">
        <f t="shared" si="167"/>
        <v>0</v>
      </c>
      <c r="W626" s="90">
        <f t="shared" si="168"/>
        <v>0</v>
      </c>
      <c r="X626" s="90">
        <f t="shared" si="169"/>
        <v>0</v>
      </c>
      <c r="Y626" s="90">
        <f t="shared" si="170"/>
        <v>0</v>
      </c>
      <c r="Z626" s="90">
        <f t="shared" si="171"/>
        <v>0</v>
      </c>
      <c r="AA626" s="90">
        <f t="shared" si="172"/>
        <v>1</v>
      </c>
      <c r="AB626" s="90">
        <f t="shared" si="173"/>
        <v>0</v>
      </c>
      <c r="AC626" s="90">
        <f t="shared" si="174"/>
        <v>0</v>
      </c>
      <c r="AD626" s="90">
        <f t="shared" si="175"/>
        <v>0</v>
      </c>
      <c r="AE626" s="90">
        <f t="shared" si="176"/>
        <v>0</v>
      </c>
      <c r="AH626" s="56">
        <f t="shared" si="177"/>
        <v>2</v>
      </c>
      <c r="AI626" s="56">
        <f t="shared" si="178"/>
        <v>2</v>
      </c>
      <c r="AJ626" s="56" t="str">
        <f t="shared" si="179"/>
        <v>Correct</v>
      </c>
      <c r="AK626" t="s">
        <v>105</v>
      </c>
      <c r="AL626">
        <v>58</v>
      </c>
      <c r="AM626" t="s">
        <v>95</v>
      </c>
      <c r="AN626" t="s">
        <v>113</v>
      </c>
      <c r="AO626" t="s">
        <v>107</v>
      </c>
      <c r="AP626" t="s">
        <v>98</v>
      </c>
      <c r="AQ626" s="1" t="s">
        <v>80</v>
      </c>
      <c r="AR626" t="s">
        <v>114</v>
      </c>
      <c r="AT626" t="s">
        <v>101</v>
      </c>
      <c r="AU626" t="s">
        <v>102</v>
      </c>
      <c r="AV626" s="1"/>
      <c r="AW626" t="s">
        <v>102</v>
      </c>
    </row>
    <row r="627" spans="1:49" x14ac:dyDescent="0.25">
      <c r="A627" s="1">
        <v>626</v>
      </c>
      <c r="P627" s="56">
        <f t="shared" si="162"/>
        <v>0</v>
      </c>
      <c r="Q627" s="5" t="e">
        <f t="shared" si="163"/>
        <v>#DIV/0!</v>
      </c>
      <c r="S627" s="56">
        <f t="shared" si="164"/>
        <v>0</v>
      </c>
      <c r="T627" s="56">
        <f t="shared" si="165"/>
        <v>0</v>
      </c>
      <c r="U627" s="56">
        <f t="shared" si="166"/>
        <v>0</v>
      </c>
      <c r="V627" s="90">
        <f t="shared" si="167"/>
        <v>0</v>
      </c>
      <c r="W627" s="90">
        <f t="shared" si="168"/>
        <v>0</v>
      </c>
      <c r="X627" s="90">
        <f t="shared" si="169"/>
        <v>0</v>
      </c>
      <c r="Y627" s="90">
        <f t="shared" si="170"/>
        <v>0</v>
      </c>
      <c r="Z627" s="90">
        <f t="shared" si="171"/>
        <v>0</v>
      </c>
      <c r="AA627" s="90">
        <f t="shared" si="172"/>
        <v>0</v>
      </c>
      <c r="AB627" s="90">
        <f t="shared" si="173"/>
        <v>0</v>
      </c>
      <c r="AC627" s="90">
        <f t="shared" si="174"/>
        <v>0</v>
      </c>
      <c r="AD627" s="90">
        <f t="shared" si="175"/>
        <v>0</v>
      </c>
      <c r="AE627" s="90">
        <f t="shared" si="176"/>
        <v>0</v>
      </c>
      <c r="AH627" s="56">
        <f t="shared" si="177"/>
        <v>0</v>
      </c>
      <c r="AI627" s="56">
        <f t="shared" si="178"/>
        <v>0</v>
      </c>
      <c r="AJ627" s="56" t="str">
        <f t="shared" si="179"/>
        <v>Correct</v>
      </c>
      <c r="AK627" t="s">
        <v>94</v>
      </c>
      <c r="AL627">
        <v>77</v>
      </c>
      <c r="AM627" t="s">
        <v>95</v>
      </c>
      <c r="AN627" t="s">
        <v>236</v>
      </c>
      <c r="AO627" t="s">
        <v>107</v>
      </c>
      <c r="AP627" t="s">
        <v>98</v>
      </c>
      <c r="AQ627" s="1" t="s">
        <v>80</v>
      </c>
      <c r="AS627" t="s">
        <v>103</v>
      </c>
      <c r="AT627" t="s">
        <v>101</v>
      </c>
      <c r="AU627" t="s">
        <v>102</v>
      </c>
      <c r="AV627" s="1"/>
      <c r="AW627" t="s">
        <v>98</v>
      </c>
    </row>
    <row r="628" spans="1:49" x14ac:dyDescent="0.25">
      <c r="A628" s="1">
        <v>627</v>
      </c>
      <c r="J628" t="s">
        <v>26</v>
      </c>
      <c r="P628" s="56">
        <f t="shared" si="162"/>
        <v>1</v>
      </c>
      <c r="Q628" s="5">
        <f t="shared" si="163"/>
        <v>3</v>
      </c>
      <c r="S628" s="56">
        <f t="shared" si="164"/>
        <v>0</v>
      </c>
      <c r="T628" s="56">
        <f t="shared" si="165"/>
        <v>0</v>
      </c>
      <c r="U628" s="56">
        <f t="shared" si="166"/>
        <v>0</v>
      </c>
      <c r="V628" s="90">
        <f t="shared" si="167"/>
        <v>0</v>
      </c>
      <c r="W628" s="90">
        <f t="shared" si="168"/>
        <v>0</v>
      </c>
      <c r="X628" s="90">
        <f t="shared" si="169"/>
        <v>0</v>
      </c>
      <c r="Y628" s="90">
        <f t="shared" si="170"/>
        <v>0</v>
      </c>
      <c r="Z628" s="90">
        <f t="shared" si="171"/>
        <v>0</v>
      </c>
      <c r="AA628" s="90">
        <f t="shared" si="172"/>
        <v>1</v>
      </c>
      <c r="AB628" s="90">
        <f t="shared" si="173"/>
        <v>0</v>
      </c>
      <c r="AC628" s="90">
        <f t="shared" si="174"/>
        <v>0</v>
      </c>
      <c r="AD628" s="90">
        <f t="shared" si="175"/>
        <v>0</v>
      </c>
      <c r="AE628" s="90">
        <f t="shared" si="176"/>
        <v>0</v>
      </c>
      <c r="AH628" s="56">
        <f t="shared" si="177"/>
        <v>1</v>
      </c>
      <c r="AI628" s="56">
        <f t="shared" si="178"/>
        <v>1</v>
      </c>
      <c r="AJ628" s="56" t="str">
        <f t="shared" si="179"/>
        <v>Correct</v>
      </c>
      <c r="AK628" t="s">
        <v>105</v>
      </c>
      <c r="AL628">
        <v>82</v>
      </c>
      <c r="AM628" t="s">
        <v>95</v>
      </c>
      <c r="AN628" t="s">
        <v>256</v>
      </c>
      <c r="AO628" t="s">
        <v>107</v>
      </c>
      <c r="AQ628" s="1" t="s">
        <v>80</v>
      </c>
      <c r="AS628" t="s">
        <v>110</v>
      </c>
      <c r="AT628" t="s">
        <v>104</v>
      </c>
      <c r="AU628" t="s">
        <v>102</v>
      </c>
      <c r="AV628" s="1"/>
      <c r="AW628" t="s">
        <v>98</v>
      </c>
    </row>
    <row r="629" spans="1:49" x14ac:dyDescent="0.25">
      <c r="A629" s="1">
        <v>628</v>
      </c>
      <c r="C629" t="s">
        <v>20</v>
      </c>
      <c r="D629" t="s">
        <v>21</v>
      </c>
      <c r="P629" s="56">
        <f t="shared" si="162"/>
        <v>2</v>
      </c>
      <c r="Q629" s="5">
        <f t="shared" si="163"/>
        <v>1.5</v>
      </c>
      <c r="S629" s="56">
        <f t="shared" si="164"/>
        <v>0</v>
      </c>
      <c r="T629" s="56">
        <f t="shared" si="165"/>
        <v>1</v>
      </c>
      <c r="U629" s="56">
        <f t="shared" si="166"/>
        <v>1</v>
      </c>
      <c r="V629" s="90">
        <f t="shared" si="167"/>
        <v>0</v>
      </c>
      <c r="W629" s="90">
        <f t="shared" si="168"/>
        <v>0</v>
      </c>
      <c r="X629" s="90">
        <f t="shared" si="169"/>
        <v>0</v>
      </c>
      <c r="Y629" s="90">
        <f t="shared" si="170"/>
        <v>0</v>
      </c>
      <c r="Z629" s="90">
        <f t="shared" si="171"/>
        <v>0</v>
      </c>
      <c r="AA629" s="90">
        <f t="shared" si="172"/>
        <v>0</v>
      </c>
      <c r="AB629" s="90">
        <f t="shared" si="173"/>
        <v>0</v>
      </c>
      <c r="AC629" s="90">
        <f t="shared" si="174"/>
        <v>0</v>
      </c>
      <c r="AD629" s="90">
        <f t="shared" si="175"/>
        <v>0</v>
      </c>
      <c r="AE629" s="90">
        <f t="shared" si="176"/>
        <v>0</v>
      </c>
      <c r="AH629" s="56">
        <f t="shared" si="177"/>
        <v>2</v>
      </c>
      <c r="AI629" s="56">
        <f t="shared" si="178"/>
        <v>2</v>
      </c>
      <c r="AJ629" s="56" t="str">
        <f t="shared" si="179"/>
        <v>Correct</v>
      </c>
      <c r="AK629" t="s">
        <v>94</v>
      </c>
      <c r="AL629">
        <v>83</v>
      </c>
      <c r="AM629" t="s">
        <v>95</v>
      </c>
      <c r="AN629" t="s">
        <v>222</v>
      </c>
      <c r="AO629" t="s">
        <v>107</v>
      </c>
      <c r="AQ629" s="1" t="s">
        <v>80</v>
      </c>
      <c r="AR629" t="s">
        <v>114</v>
      </c>
      <c r="AS629" t="s">
        <v>100</v>
      </c>
      <c r="AT629" t="s">
        <v>104</v>
      </c>
      <c r="AU629" t="s">
        <v>102</v>
      </c>
      <c r="AV629" s="1"/>
      <c r="AW629" t="s">
        <v>102</v>
      </c>
    </row>
    <row r="630" spans="1:49" x14ac:dyDescent="0.25">
      <c r="A630" s="1">
        <v>629</v>
      </c>
      <c r="E630" t="s">
        <v>22</v>
      </c>
      <c r="H630" t="s">
        <v>25</v>
      </c>
      <c r="N630" t="s">
        <v>30</v>
      </c>
      <c r="P630" s="56">
        <f t="shared" si="162"/>
        <v>3</v>
      </c>
      <c r="Q630" s="5">
        <f t="shared" si="163"/>
        <v>1</v>
      </c>
      <c r="S630" s="56">
        <f t="shared" si="164"/>
        <v>0</v>
      </c>
      <c r="T630" s="56">
        <f t="shared" si="165"/>
        <v>0</v>
      </c>
      <c r="U630" s="56">
        <f t="shared" si="166"/>
        <v>0</v>
      </c>
      <c r="V630" s="90">
        <f t="shared" si="167"/>
        <v>1</v>
      </c>
      <c r="W630" s="90">
        <f t="shared" si="168"/>
        <v>0</v>
      </c>
      <c r="X630" s="90">
        <f t="shared" si="169"/>
        <v>0</v>
      </c>
      <c r="Y630" s="90">
        <f t="shared" si="170"/>
        <v>1</v>
      </c>
      <c r="Z630" s="90">
        <f t="shared" si="171"/>
        <v>0</v>
      </c>
      <c r="AA630" s="90">
        <f t="shared" si="172"/>
        <v>0</v>
      </c>
      <c r="AB630" s="90">
        <f t="shared" si="173"/>
        <v>0</v>
      </c>
      <c r="AC630" s="90">
        <f t="shared" si="174"/>
        <v>0</v>
      </c>
      <c r="AD630" s="90">
        <f t="shared" si="175"/>
        <v>0</v>
      </c>
      <c r="AE630" s="90">
        <f t="shared" si="176"/>
        <v>1</v>
      </c>
      <c r="AH630" s="56">
        <f t="shared" si="177"/>
        <v>3</v>
      </c>
      <c r="AI630" s="56">
        <f t="shared" si="178"/>
        <v>3</v>
      </c>
      <c r="AJ630" s="56" t="str">
        <f t="shared" si="179"/>
        <v>Correct</v>
      </c>
      <c r="AK630" t="s">
        <v>94</v>
      </c>
      <c r="AL630">
        <v>39</v>
      </c>
      <c r="AM630" t="s">
        <v>95</v>
      </c>
      <c r="AN630" t="s">
        <v>236</v>
      </c>
      <c r="AO630" t="s">
        <v>128</v>
      </c>
      <c r="AP630" t="s">
        <v>98</v>
      </c>
      <c r="AQ630" s="1" t="s">
        <v>364</v>
      </c>
      <c r="AR630" t="s">
        <v>112</v>
      </c>
      <c r="AS630" t="s">
        <v>120</v>
      </c>
      <c r="AT630" t="s">
        <v>101</v>
      </c>
      <c r="AU630" t="s">
        <v>111</v>
      </c>
      <c r="AV630" s="1"/>
      <c r="AW630" t="s">
        <v>102</v>
      </c>
    </row>
    <row r="631" spans="1:49" x14ac:dyDescent="0.25">
      <c r="A631" s="1">
        <v>630</v>
      </c>
      <c r="B631" t="s">
        <v>19</v>
      </c>
      <c r="E631" t="s">
        <v>22</v>
      </c>
      <c r="P631" s="56">
        <f t="shared" si="162"/>
        <v>2</v>
      </c>
      <c r="Q631" s="5">
        <f t="shared" si="163"/>
        <v>1.5</v>
      </c>
      <c r="S631" s="56">
        <f t="shared" si="164"/>
        <v>1</v>
      </c>
      <c r="T631" s="56">
        <f t="shared" si="165"/>
        <v>0</v>
      </c>
      <c r="U631" s="56">
        <f t="shared" si="166"/>
        <v>0</v>
      </c>
      <c r="V631" s="90">
        <f t="shared" si="167"/>
        <v>1</v>
      </c>
      <c r="W631" s="90">
        <f t="shared" si="168"/>
        <v>0</v>
      </c>
      <c r="X631" s="90">
        <f t="shared" si="169"/>
        <v>0</v>
      </c>
      <c r="Y631" s="90">
        <f t="shared" si="170"/>
        <v>0</v>
      </c>
      <c r="Z631" s="90">
        <f t="shared" si="171"/>
        <v>0</v>
      </c>
      <c r="AA631" s="90">
        <f t="shared" si="172"/>
        <v>0</v>
      </c>
      <c r="AB631" s="90">
        <f t="shared" si="173"/>
        <v>0</v>
      </c>
      <c r="AC631" s="90">
        <f t="shared" si="174"/>
        <v>0</v>
      </c>
      <c r="AD631" s="90">
        <f t="shared" si="175"/>
        <v>0</v>
      </c>
      <c r="AE631" s="90">
        <f t="shared" si="176"/>
        <v>0</v>
      </c>
      <c r="AH631" s="56">
        <f t="shared" si="177"/>
        <v>2</v>
      </c>
      <c r="AI631" s="56">
        <f t="shared" si="178"/>
        <v>2</v>
      </c>
      <c r="AJ631" s="56" t="str">
        <f t="shared" si="179"/>
        <v>Correct</v>
      </c>
      <c r="AK631" t="s">
        <v>105</v>
      </c>
      <c r="AL631">
        <v>27</v>
      </c>
      <c r="AM631" t="s">
        <v>95</v>
      </c>
      <c r="AN631" t="s">
        <v>113</v>
      </c>
      <c r="AO631" t="s">
        <v>128</v>
      </c>
      <c r="AP631" t="s">
        <v>98</v>
      </c>
      <c r="AQ631" s="1" t="s">
        <v>364</v>
      </c>
      <c r="AR631" t="s">
        <v>114</v>
      </c>
      <c r="AS631" t="s">
        <v>120</v>
      </c>
      <c r="AT631" t="s">
        <v>101</v>
      </c>
      <c r="AU631" t="s">
        <v>102</v>
      </c>
      <c r="AV631" s="1"/>
      <c r="AW631" t="s">
        <v>102</v>
      </c>
    </row>
    <row r="632" spans="1:49" x14ac:dyDescent="0.25">
      <c r="A632" s="1">
        <v>631</v>
      </c>
      <c r="M632" t="s">
        <v>29</v>
      </c>
      <c r="P632" s="56">
        <f t="shared" si="162"/>
        <v>1</v>
      </c>
      <c r="Q632" s="5">
        <f t="shared" si="163"/>
        <v>3</v>
      </c>
      <c r="S632" s="56">
        <f t="shared" si="164"/>
        <v>0</v>
      </c>
      <c r="T632" s="56">
        <f t="shared" si="165"/>
        <v>0</v>
      </c>
      <c r="U632" s="56">
        <f t="shared" si="166"/>
        <v>0</v>
      </c>
      <c r="V632" s="90">
        <f t="shared" si="167"/>
        <v>0</v>
      </c>
      <c r="W632" s="90">
        <f t="shared" si="168"/>
        <v>0</v>
      </c>
      <c r="X632" s="90">
        <f t="shared" si="169"/>
        <v>0</v>
      </c>
      <c r="Y632" s="90">
        <f t="shared" si="170"/>
        <v>0</v>
      </c>
      <c r="Z632" s="90">
        <f t="shared" si="171"/>
        <v>0</v>
      </c>
      <c r="AA632" s="90">
        <f t="shared" si="172"/>
        <v>0</v>
      </c>
      <c r="AB632" s="90">
        <f t="shared" si="173"/>
        <v>0</v>
      </c>
      <c r="AC632" s="90">
        <f t="shared" si="174"/>
        <v>0</v>
      </c>
      <c r="AD632" s="90">
        <f t="shared" si="175"/>
        <v>1</v>
      </c>
      <c r="AE632" s="90">
        <f t="shared" si="176"/>
        <v>0</v>
      </c>
      <c r="AH632" s="56">
        <f t="shared" si="177"/>
        <v>1</v>
      </c>
      <c r="AI632" s="56">
        <f t="shared" si="178"/>
        <v>1</v>
      </c>
      <c r="AJ632" s="56" t="str">
        <f t="shared" si="179"/>
        <v>Correct</v>
      </c>
      <c r="AK632" t="s">
        <v>94</v>
      </c>
      <c r="AL632">
        <v>77</v>
      </c>
      <c r="AM632" t="s">
        <v>95</v>
      </c>
      <c r="AN632" t="s">
        <v>230</v>
      </c>
      <c r="AO632" t="s">
        <v>107</v>
      </c>
      <c r="AP632" t="s">
        <v>98</v>
      </c>
      <c r="AQ632" s="1" t="s">
        <v>80</v>
      </c>
      <c r="AR632" t="s">
        <v>99</v>
      </c>
      <c r="AS632" t="s">
        <v>132</v>
      </c>
      <c r="AT632" t="s">
        <v>104</v>
      </c>
      <c r="AU632" t="s">
        <v>102</v>
      </c>
      <c r="AV632" s="1"/>
      <c r="AW632" t="s">
        <v>98</v>
      </c>
    </row>
    <row r="633" spans="1:49" x14ac:dyDescent="0.25">
      <c r="A633" s="1">
        <v>632</v>
      </c>
      <c r="I633" t="s">
        <v>267</v>
      </c>
      <c r="J633" t="s">
        <v>26</v>
      </c>
      <c r="P633" s="56">
        <f t="shared" si="162"/>
        <v>2</v>
      </c>
      <c r="Q633" s="5">
        <f t="shared" si="163"/>
        <v>1.5</v>
      </c>
      <c r="S633" s="56">
        <f t="shared" si="164"/>
        <v>0</v>
      </c>
      <c r="T633" s="56">
        <f t="shared" si="165"/>
        <v>0</v>
      </c>
      <c r="U633" s="56">
        <f t="shared" si="166"/>
        <v>0</v>
      </c>
      <c r="V633" s="90">
        <f t="shared" si="167"/>
        <v>0</v>
      </c>
      <c r="W633" s="90">
        <f t="shared" si="168"/>
        <v>0</v>
      </c>
      <c r="X633" s="90">
        <f t="shared" si="169"/>
        <v>0</v>
      </c>
      <c r="Y633" s="90">
        <f t="shared" si="170"/>
        <v>0</v>
      </c>
      <c r="Z633" s="90">
        <f t="shared" si="171"/>
        <v>1</v>
      </c>
      <c r="AA633" s="90">
        <f t="shared" si="172"/>
        <v>1</v>
      </c>
      <c r="AB633" s="90">
        <f t="shared" si="173"/>
        <v>0</v>
      </c>
      <c r="AC633" s="90">
        <f t="shared" si="174"/>
        <v>0</v>
      </c>
      <c r="AD633" s="90">
        <f t="shared" si="175"/>
        <v>0</v>
      </c>
      <c r="AE633" s="90">
        <f t="shared" si="176"/>
        <v>0</v>
      </c>
      <c r="AH633" s="56">
        <f t="shared" si="177"/>
        <v>2</v>
      </c>
      <c r="AI633" s="56">
        <f t="shared" si="178"/>
        <v>2</v>
      </c>
      <c r="AJ633" s="56" t="str">
        <f t="shared" si="179"/>
        <v>Correct</v>
      </c>
      <c r="AK633" t="s">
        <v>94</v>
      </c>
      <c r="AL633">
        <v>53</v>
      </c>
      <c r="AM633" t="s">
        <v>95</v>
      </c>
      <c r="AN633" t="s">
        <v>257</v>
      </c>
      <c r="AP633" t="s">
        <v>102</v>
      </c>
      <c r="AQ633" s="1" t="s">
        <v>355</v>
      </c>
      <c r="AR633" t="s">
        <v>99</v>
      </c>
      <c r="AS633" t="s">
        <v>103</v>
      </c>
      <c r="AT633" t="s">
        <v>101</v>
      </c>
      <c r="AU633" t="s">
        <v>102</v>
      </c>
      <c r="AV633" s="1"/>
      <c r="AW633" t="s">
        <v>98</v>
      </c>
    </row>
    <row r="634" spans="1:49" x14ac:dyDescent="0.25">
      <c r="A634" s="1">
        <v>633</v>
      </c>
      <c r="D634" t="s">
        <v>21</v>
      </c>
      <c r="M634" t="s">
        <v>29</v>
      </c>
      <c r="P634" s="56">
        <f t="shared" si="162"/>
        <v>2</v>
      </c>
      <c r="Q634" s="5">
        <f t="shared" si="163"/>
        <v>1.5</v>
      </c>
      <c r="S634" s="56">
        <f t="shared" si="164"/>
        <v>0</v>
      </c>
      <c r="T634" s="56">
        <f t="shared" si="165"/>
        <v>0</v>
      </c>
      <c r="U634" s="56">
        <f t="shared" si="166"/>
        <v>1</v>
      </c>
      <c r="V634" s="90">
        <f t="shared" si="167"/>
        <v>0</v>
      </c>
      <c r="W634" s="90">
        <f t="shared" si="168"/>
        <v>0</v>
      </c>
      <c r="X634" s="90">
        <f t="shared" si="169"/>
        <v>0</v>
      </c>
      <c r="Y634" s="90">
        <f t="shared" si="170"/>
        <v>0</v>
      </c>
      <c r="Z634" s="90">
        <f t="shared" si="171"/>
        <v>0</v>
      </c>
      <c r="AA634" s="90">
        <f t="shared" si="172"/>
        <v>0</v>
      </c>
      <c r="AB634" s="90">
        <f t="shared" si="173"/>
        <v>0</v>
      </c>
      <c r="AC634" s="90">
        <f t="shared" si="174"/>
        <v>0</v>
      </c>
      <c r="AD634" s="90">
        <f t="shared" si="175"/>
        <v>1</v>
      </c>
      <c r="AE634" s="90">
        <f t="shared" si="176"/>
        <v>0</v>
      </c>
      <c r="AH634" s="56">
        <f t="shared" si="177"/>
        <v>2</v>
      </c>
      <c r="AI634" s="56">
        <f t="shared" si="178"/>
        <v>2</v>
      </c>
      <c r="AJ634" s="56" t="str">
        <f t="shared" si="179"/>
        <v>Correct</v>
      </c>
      <c r="AK634" t="s">
        <v>94</v>
      </c>
      <c r="AL634">
        <v>28</v>
      </c>
      <c r="AM634" t="s">
        <v>115</v>
      </c>
      <c r="AN634" t="s">
        <v>310</v>
      </c>
      <c r="AO634" t="s">
        <v>97</v>
      </c>
      <c r="AP634" t="s">
        <v>98</v>
      </c>
      <c r="AQ634" s="1" t="s">
        <v>80</v>
      </c>
      <c r="AR634" t="s">
        <v>126</v>
      </c>
      <c r="AS634" t="s">
        <v>100</v>
      </c>
      <c r="AT634" t="s">
        <v>101</v>
      </c>
      <c r="AU634" t="s">
        <v>102</v>
      </c>
      <c r="AV634" s="1"/>
      <c r="AW634" t="s">
        <v>102</v>
      </c>
    </row>
    <row r="635" spans="1:49" x14ac:dyDescent="0.25">
      <c r="A635" s="1">
        <v>634</v>
      </c>
      <c r="C635" t="s">
        <v>20</v>
      </c>
      <c r="I635" t="s">
        <v>267</v>
      </c>
      <c r="J635" t="s">
        <v>26</v>
      </c>
      <c r="N635" t="s">
        <v>30</v>
      </c>
      <c r="P635" s="56">
        <f t="shared" si="162"/>
        <v>4</v>
      </c>
      <c r="Q635" s="5">
        <f t="shared" si="163"/>
        <v>0.75</v>
      </c>
      <c r="S635" s="56">
        <f t="shared" si="164"/>
        <v>0</v>
      </c>
      <c r="T635" s="56">
        <f t="shared" si="165"/>
        <v>0.75</v>
      </c>
      <c r="U635" s="56">
        <f t="shared" si="166"/>
        <v>0</v>
      </c>
      <c r="V635" s="90">
        <f t="shared" si="167"/>
        <v>0</v>
      </c>
      <c r="W635" s="90">
        <f t="shared" si="168"/>
        <v>0</v>
      </c>
      <c r="X635" s="90">
        <f t="shared" si="169"/>
        <v>0</v>
      </c>
      <c r="Y635" s="90">
        <f t="shared" si="170"/>
        <v>0</v>
      </c>
      <c r="Z635" s="90">
        <f t="shared" si="171"/>
        <v>0.75</v>
      </c>
      <c r="AA635" s="90">
        <f t="shared" si="172"/>
        <v>0.75</v>
      </c>
      <c r="AB635" s="90">
        <f t="shared" si="173"/>
        <v>0</v>
      </c>
      <c r="AC635" s="90">
        <f t="shared" si="174"/>
        <v>0</v>
      </c>
      <c r="AD635" s="90">
        <f t="shared" si="175"/>
        <v>0</v>
      </c>
      <c r="AE635" s="90">
        <f t="shared" si="176"/>
        <v>0.75</v>
      </c>
      <c r="AH635" s="56">
        <f t="shared" si="177"/>
        <v>3</v>
      </c>
      <c r="AI635" s="56">
        <f t="shared" si="178"/>
        <v>4</v>
      </c>
      <c r="AJ635" s="56" t="str">
        <f t="shared" si="179"/>
        <v>Correct</v>
      </c>
      <c r="AK635" t="s">
        <v>94</v>
      </c>
      <c r="AL635">
        <v>60</v>
      </c>
      <c r="AM635" t="s">
        <v>95</v>
      </c>
      <c r="AN635" t="s">
        <v>201</v>
      </c>
      <c r="AO635" t="s">
        <v>89</v>
      </c>
      <c r="AP635" t="s">
        <v>102</v>
      </c>
      <c r="AQ635" s="1" t="s">
        <v>81</v>
      </c>
      <c r="AR635" t="s">
        <v>99</v>
      </c>
      <c r="AS635" t="s">
        <v>120</v>
      </c>
      <c r="AT635" t="s">
        <v>101</v>
      </c>
      <c r="AU635" t="s">
        <v>102</v>
      </c>
      <c r="AV635" s="1"/>
      <c r="AW635" t="s">
        <v>102</v>
      </c>
    </row>
    <row r="636" spans="1:49" x14ac:dyDescent="0.25">
      <c r="A636" s="1">
        <v>635</v>
      </c>
      <c r="I636" t="s">
        <v>267</v>
      </c>
      <c r="P636" s="56">
        <f t="shared" si="162"/>
        <v>1</v>
      </c>
      <c r="Q636" s="5">
        <f t="shared" si="163"/>
        <v>3</v>
      </c>
      <c r="S636" s="56">
        <f t="shared" si="164"/>
        <v>0</v>
      </c>
      <c r="T636" s="56">
        <f t="shared" si="165"/>
        <v>0</v>
      </c>
      <c r="U636" s="56">
        <f t="shared" si="166"/>
        <v>0</v>
      </c>
      <c r="V636" s="90">
        <f t="shared" si="167"/>
        <v>0</v>
      </c>
      <c r="W636" s="90">
        <f t="shared" si="168"/>
        <v>0</v>
      </c>
      <c r="X636" s="90">
        <f t="shared" si="169"/>
        <v>0</v>
      </c>
      <c r="Y636" s="90">
        <f t="shared" si="170"/>
        <v>0</v>
      </c>
      <c r="Z636" s="90">
        <f t="shared" si="171"/>
        <v>1</v>
      </c>
      <c r="AA636" s="90">
        <f t="shared" si="172"/>
        <v>0</v>
      </c>
      <c r="AB636" s="90">
        <f t="shared" si="173"/>
        <v>0</v>
      </c>
      <c r="AC636" s="90">
        <f t="shared" si="174"/>
        <v>0</v>
      </c>
      <c r="AD636" s="90">
        <f t="shared" si="175"/>
        <v>0</v>
      </c>
      <c r="AE636" s="90">
        <f t="shared" si="176"/>
        <v>0</v>
      </c>
      <c r="AH636" s="56">
        <f t="shared" si="177"/>
        <v>1</v>
      </c>
      <c r="AI636" s="56">
        <f t="shared" si="178"/>
        <v>1</v>
      </c>
      <c r="AJ636" s="56" t="str">
        <f t="shared" si="179"/>
        <v>Correct</v>
      </c>
      <c r="AK636" t="s">
        <v>94</v>
      </c>
      <c r="AL636">
        <v>25</v>
      </c>
      <c r="AM636" t="s">
        <v>95</v>
      </c>
      <c r="AN636" t="s">
        <v>118</v>
      </c>
      <c r="AO636" t="s">
        <v>134</v>
      </c>
      <c r="AP636" t="s">
        <v>98</v>
      </c>
      <c r="AQ636" s="1" t="s">
        <v>362</v>
      </c>
      <c r="AR636" t="s">
        <v>112</v>
      </c>
      <c r="AS636" t="s">
        <v>110</v>
      </c>
      <c r="AT636" t="s">
        <v>101</v>
      </c>
      <c r="AU636" t="s">
        <v>102</v>
      </c>
      <c r="AV636" s="1"/>
    </row>
    <row r="637" spans="1:49" x14ac:dyDescent="0.25">
      <c r="A637" s="1">
        <v>636</v>
      </c>
      <c r="C637" t="s">
        <v>20</v>
      </c>
      <c r="D637" t="s">
        <v>21</v>
      </c>
      <c r="J637" t="s">
        <v>26</v>
      </c>
      <c r="P637" s="56">
        <f t="shared" si="162"/>
        <v>3</v>
      </c>
      <c r="Q637" s="5">
        <f t="shared" si="163"/>
        <v>1</v>
      </c>
      <c r="S637" s="56">
        <f t="shared" si="164"/>
        <v>0</v>
      </c>
      <c r="T637" s="56">
        <f t="shared" si="165"/>
        <v>1</v>
      </c>
      <c r="U637" s="56">
        <f t="shared" si="166"/>
        <v>1</v>
      </c>
      <c r="V637" s="90">
        <f t="shared" si="167"/>
        <v>0</v>
      </c>
      <c r="W637" s="90">
        <f t="shared" si="168"/>
        <v>0</v>
      </c>
      <c r="X637" s="90">
        <f t="shared" si="169"/>
        <v>0</v>
      </c>
      <c r="Y637" s="90">
        <f t="shared" si="170"/>
        <v>0</v>
      </c>
      <c r="Z637" s="90">
        <f t="shared" si="171"/>
        <v>0</v>
      </c>
      <c r="AA637" s="90">
        <f t="shared" si="172"/>
        <v>1</v>
      </c>
      <c r="AB637" s="90">
        <f t="shared" si="173"/>
        <v>0</v>
      </c>
      <c r="AC637" s="90">
        <f t="shared" si="174"/>
        <v>0</v>
      </c>
      <c r="AD637" s="90">
        <f t="shared" si="175"/>
        <v>0</v>
      </c>
      <c r="AE637" s="90">
        <f t="shared" si="176"/>
        <v>0</v>
      </c>
      <c r="AH637" s="56">
        <f t="shared" si="177"/>
        <v>3</v>
      </c>
      <c r="AI637" s="56">
        <f t="shared" si="178"/>
        <v>3</v>
      </c>
      <c r="AJ637" s="56" t="str">
        <f t="shared" si="179"/>
        <v>Correct</v>
      </c>
      <c r="AK637" t="s">
        <v>94</v>
      </c>
      <c r="AL637">
        <v>68</v>
      </c>
      <c r="AM637" t="s">
        <v>115</v>
      </c>
      <c r="AN637" t="s">
        <v>321</v>
      </c>
      <c r="AO637" t="s">
        <v>97</v>
      </c>
      <c r="AQ637" s="1" t="s">
        <v>80</v>
      </c>
      <c r="AR637" t="s">
        <v>108</v>
      </c>
      <c r="AS637" t="s">
        <v>103</v>
      </c>
      <c r="AT637" t="s">
        <v>101</v>
      </c>
      <c r="AU637" t="s">
        <v>102</v>
      </c>
      <c r="AV637" s="1"/>
    </row>
    <row r="638" spans="1:49" x14ac:dyDescent="0.25">
      <c r="A638" s="1">
        <v>637</v>
      </c>
      <c r="D638" t="s">
        <v>21</v>
      </c>
      <c r="P638" s="56">
        <f t="shared" si="162"/>
        <v>1</v>
      </c>
      <c r="Q638" s="5">
        <f t="shared" si="163"/>
        <v>3</v>
      </c>
      <c r="S638" s="56">
        <f t="shared" si="164"/>
        <v>0</v>
      </c>
      <c r="T638" s="56">
        <f t="shared" si="165"/>
        <v>0</v>
      </c>
      <c r="U638" s="56">
        <f t="shared" si="166"/>
        <v>1</v>
      </c>
      <c r="V638" s="90">
        <f t="shared" si="167"/>
        <v>0</v>
      </c>
      <c r="W638" s="90">
        <f t="shared" si="168"/>
        <v>0</v>
      </c>
      <c r="X638" s="90">
        <f t="shared" si="169"/>
        <v>0</v>
      </c>
      <c r="Y638" s="90">
        <f t="shared" si="170"/>
        <v>0</v>
      </c>
      <c r="Z638" s="90">
        <f t="shared" si="171"/>
        <v>0</v>
      </c>
      <c r="AA638" s="90">
        <f t="shared" si="172"/>
        <v>0</v>
      </c>
      <c r="AB638" s="90">
        <f t="shared" si="173"/>
        <v>0</v>
      </c>
      <c r="AC638" s="90">
        <f t="shared" si="174"/>
        <v>0</v>
      </c>
      <c r="AD638" s="90">
        <f t="shared" si="175"/>
        <v>0</v>
      </c>
      <c r="AE638" s="90">
        <f t="shared" si="176"/>
        <v>0</v>
      </c>
      <c r="AH638" s="56">
        <f t="shared" si="177"/>
        <v>1</v>
      </c>
      <c r="AI638" s="56">
        <f t="shared" si="178"/>
        <v>1</v>
      </c>
      <c r="AJ638" s="56" t="str">
        <f t="shared" si="179"/>
        <v>Correct</v>
      </c>
      <c r="AK638" t="s">
        <v>105</v>
      </c>
      <c r="AL638">
        <v>47</v>
      </c>
      <c r="AM638" t="s">
        <v>95</v>
      </c>
      <c r="AN638" t="s">
        <v>96</v>
      </c>
      <c r="AO638" t="s">
        <v>97</v>
      </c>
      <c r="AQ638" s="1" t="s">
        <v>80</v>
      </c>
      <c r="AR638" t="s">
        <v>112</v>
      </c>
      <c r="AS638" t="s">
        <v>103</v>
      </c>
      <c r="AT638" t="s">
        <v>101</v>
      </c>
      <c r="AU638" t="s">
        <v>102</v>
      </c>
      <c r="AV638" s="1"/>
      <c r="AW638" t="s">
        <v>102</v>
      </c>
    </row>
    <row r="639" spans="1:49" x14ac:dyDescent="0.25">
      <c r="A639" s="1">
        <v>638</v>
      </c>
      <c r="B639" t="s">
        <v>19</v>
      </c>
      <c r="I639" t="s">
        <v>267</v>
      </c>
      <c r="K639" t="s">
        <v>27</v>
      </c>
      <c r="N639" t="s">
        <v>30</v>
      </c>
      <c r="P639" s="56">
        <f t="shared" si="162"/>
        <v>4</v>
      </c>
      <c r="Q639" s="5">
        <f t="shared" si="163"/>
        <v>0.75</v>
      </c>
      <c r="S639" s="56">
        <f t="shared" si="164"/>
        <v>0.75</v>
      </c>
      <c r="T639" s="56">
        <f t="shared" si="165"/>
        <v>0</v>
      </c>
      <c r="U639" s="56">
        <f t="shared" si="166"/>
        <v>0</v>
      </c>
      <c r="V639" s="90">
        <f t="shared" si="167"/>
        <v>0</v>
      </c>
      <c r="W639" s="90">
        <f t="shared" si="168"/>
        <v>0</v>
      </c>
      <c r="X639" s="90">
        <f t="shared" si="169"/>
        <v>0</v>
      </c>
      <c r="Y639" s="90">
        <f t="shared" si="170"/>
        <v>0</v>
      </c>
      <c r="Z639" s="90">
        <f t="shared" si="171"/>
        <v>0.75</v>
      </c>
      <c r="AA639" s="90">
        <f t="shared" si="172"/>
        <v>0</v>
      </c>
      <c r="AB639" s="90">
        <f t="shared" si="173"/>
        <v>0.75</v>
      </c>
      <c r="AC639" s="90">
        <f t="shared" si="174"/>
        <v>0</v>
      </c>
      <c r="AD639" s="90">
        <f t="shared" si="175"/>
        <v>0</v>
      </c>
      <c r="AE639" s="90">
        <f t="shared" si="176"/>
        <v>0.75</v>
      </c>
      <c r="AH639" s="56">
        <f t="shared" si="177"/>
        <v>3</v>
      </c>
      <c r="AI639" s="56">
        <f t="shared" si="178"/>
        <v>4</v>
      </c>
      <c r="AJ639" s="56" t="str">
        <f t="shared" si="179"/>
        <v>Correct</v>
      </c>
      <c r="AK639" t="s">
        <v>94</v>
      </c>
      <c r="AL639">
        <v>53</v>
      </c>
      <c r="AM639" t="s">
        <v>121</v>
      </c>
      <c r="AN639" t="s">
        <v>168</v>
      </c>
      <c r="AO639" t="s">
        <v>97</v>
      </c>
      <c r="AQ639" s="1" t="s">
        <v>80</v>
      </c>
      <c r="AR639" t="s">
        <v>112</v>
      </c>
      <c r="AS639" t="s">
        <v>120</v>
      </c>
      <c r="AT639" t="s">
        <v>101</v>
      </c>
      <c r="AU639" t="s">
        <v>102</v>
      </c>
      <c r="AV639" s="1"/>
      <c r="AW639" t="s">
        <v>102</v>
      </c>
    </row>
    <row r="640" spans="1:49" x14ac:dyDescent="0.25">
      <c r="A640" s="1">
        <v>639</v>
      </c>
      <c r="I640" t="s">
        <v>267</v>
      </c>
      <c r="K640" t="s">
        <v>27</v>
      </c>
      <c r="N640" t="s">
        <v>30</v>
      </c>
      <c r="P640" s="56">
        <f t="shared" si="162"/>
        <v>3</v>
      </c>
      <c r="Q640" s="5">
        <f t="shared" si="163"/>
        <v>1</v>
      </c>
      <c r="S640" s="56">
        <f t="shared" si="164"/>
        <v>0</v>
      </c>
      <c r="T640" s="56">
        <f t="shared" si="165"/>
        <v>0</v>
      </c>
      <c r="U640" s="56">
        <f t="shared" si="166"/>
        <v>0</v>
      </c>
      <c r="V640" s="90">
        <f t="shared" si="167"/>
        <v>0</v>
      </c>
      <c r="W640" s="90">
        <f t="shared" si="168"/>
        <v>0</v>
      </c>
      <c r="X640" s="90">
        <f t="shared" si="169"/>
        <v>0</v>
      </c>
      <c r="Y640" s="90">
        <f t="shared" si="170"/>
        <v>0</v>
      </c>
      <c r="Z640" s="90">
        <f t="shared" si="171"/>
        <v>1</v>
      </c>
      <c r="AA640" s="90">
        <f t="shared" si="172"/>
        <v>0</v>
      </c>
      <c r="AB640" s="90">
        <f t="shared" si="173"/>
        <v>1</v>
      </c>
      <c r="AC640" s="90">
        <f t="shared" si="174"/>
        <v>0</v>
      </c>
      <c r="AD640" s="90">
        <f t="shared" si="175"/>
        <v>0</v>
      </c>
      <c r="AE640" s="90">
        <f t="shared" si="176"/>
        <v>1</v>
      </c>
      <c r="AH640" s="56">
        <f t="shared" si="177"/>
        <v>3</v>
      </c>
      <c r="AI640" s="56">
        <f t="shared" si="178"/>
        <v>3</v>
      </c>
      <c r="AJ640" s="56" t="str">
        <f t="shared" si="179"/>
        <v>Correct</v>
      </c>
      <c r="AK640" t="s">
        <v>94</v>
      </c>
      <c r="AL640">
        <v>39</v>
      </c>
      <c r="AM640" t="s">
        <v>121</v>
      </c>
      <c r="AN640" t="s">
        <v>254</v>
      </c>
      <c r="AO640" t="s">
        <v>97</v>
      </c>
      <c r="AP640" t="s">
        <v>98</v>
      </c>
      <c r="AQ640" s="1" t="s">
        <v>80</v>
      </c>
      <c r="AR640" t="s">
        <v>99</v>
      </c>
      <c r="AS640" t="s">
        <v>103</v>
      </c>
      <c r="AT640" t="s">
        <v>101</v>
      </c>
      <c r="AU640" t="s">
        <v>102</v>
      </c>
      <c r="AV640" s="1"/>
      <c r="AW640" t="s">
        <v>102</v>
      </c>
    </row>
    <row r="641" spans="1:49" x14ac:dyDescent="0.25">
      <c r="A641" s="1">
        <v>640</v>
      </c>
      <c r="I641" t="s">
        <v>267</v>
      </c>
      <c r="P641" s="56">
        <f t="shared" si="162"/>
        <v>1</v>
      </c>
      <c r="Q641" s="5">
        <f t="shared" si="163"/>
        <v>3</v>
      </c>
      <c r="S641" s="56">
        <f t="shared" si="164"/>
        <v>0</v>
      </c>
      <c r="T641" s="56">
        <f t="shared" si="165"/>
        <v>0</v>
      </c>
      <c r="U641" s="56">
        <f t="shared" si="166"/>
        <v>0</v>
      </c>
      <c r="V641" s="90">
        <f t="shared" si="167"/>
        <v>0</v>
      </c>
      <c r="W641" s="90">
        <f t="shared" si="168"/>
        <v>0</v>
      </c>
      <c r="X641" s="90">
        <f t="shared" si="169"/>
        <v>0</v>
      </c>
      <c r="Y641" s="90">
        <f t="shared" si="170"/>
        <v>0</v>
      </c>
      <c r="Z641" s="90">
        <f t="shared" si="171"/>
        <v>1</v>
      </c>
      <c r="AA641" s="90">
        <f t="shared" si="172"/>
        <v>0</v>
      </c>
      <c r="AB641" s="90">
        <f t="shared" si="173"/>
        <v>0</v>
      </c>
      <c r="AC641" s="90">
        <f t="shared" si="174"/>
        <v>0</v>
      </c>
      <c r="AD641" s="90">
        <f t="shared" si="175"/>
        <v>0</v>
      </c>
      <c r="AE641" s="90">
        <f t="shared" si="176"/>
        <v>0</v>
      </c>
      <c r="AH641" s="56">
        <f t="shared" si="177"/>
        <v>1</v>
      </c>
      <c r="AI641" s="56">
        <f t="shared" si="178"/>
        <v>1</v>
      </c>
      <c r="AJ641" s="56" t="str">
        <f t="shared" si="179"/>
        <v>Correct</v>
      </c>
      <c r="AK641" t="s">
        <v>94</v>
      </c>
      <c r="AL641">
        <v>35</v>
      </c>
      <c r="AM641" t="s">
        <v>95</v>
      </c>
      <c r="AN641" t="s">
        <v>157</v>
      </c>
      <c r="AO641" t="s">
        <v>97</v>
      </c>
      <c r="AP641" t="s">
        <v>98</v>
      </c>
      <c r="AQ641" s="1" t="s">
        <v>80</v>
      </c>
      <c r="AR641" t="s">
        <v>99</v>
      </c>
      <c r="AS641" t="s">
        <v>137</v>
      </c>
      <c r="AT641" t="s">
        <v>101</v>
      </c>
      <c r="AU641" t="s">
        <v>98</v>
      </c>
      <c r="AV641" s="1"/>
      <c r="AW641" t="s">
        <v>102</v>
      </c>
    </row>
    <row r="642" spans="1:49" x14ac:dyDescent="0.25">
      <c r="A642" s="1">
        <v>641</v>
      </c>
      <c r="C642" t="s">
        <v>20</v>
      </c>
      <c r="D642" t="s">
        <v>21</v>
      </c>
      <c r="J642" t="s">
        <v>26</v>
      </c>
      <c r="P642" s="56">
        <f t="shared" ref="P642:P705" si="180">COUNTA(B642:N642)</f>
        <v>3</v>
      </c>
      <c r="Q642" s="5">
        <f t="shared" ref="Q642:Q705" si="181">3/P642</f>
        <v>1</v>
      </c>
      <c r="S642" s="56">
        <f t="shared" ref="S642:S705" si="182">IF($P642&lt;3,IF($B642=$B$1,1,0),IF($B642=$B$1,$Q642,0))</f>
        <v>0</v>
      </c>
      <c r="T642" s="56">
        <f t="shared" ref="T642:T705" si="183">IF($P642&lt;3,IF($C642=$C$1,1,0),IF($C642=$C$1,$Q642,0))</f>
        <v>1</v>
      </c>
      <c r="U642" s="56">
        <f t="shared" ref="U642:U705" si="184">IF($P642&lt;3,IF($D642=$D$1,1,0),IF($D642=$D$1,$Q642,0))</f>
        <v>1</v>
      </c>
      <c r="V642" s="90">
        <f t="shared" ref="V642:V705" si="185">IF($P642&lt;3,IF($E642=$E$1,1,0),IF($E642=$E$1,$Q642,0))</f>
        <v>0</v>
      </c>
      <c r="W642" s="90">
        <f t="shared" ref="W642:W705" si="186">IF($P642&lt;3,IF($F642=$F$1,1,0),IF($F642=$F$1,$Q642,0))</f>
        <v>0</v>
      </c>
      <c r="X642" s="90">
        <f t="shared" ref="X642:X705" si="187">IF($P642&lt;3,IF($G642=$G$1,1,0),IF($G642=$G$1,$Q642,0))</f>
        <v>0</v>
      </c>
      <c r="Y642" s="90">
        <f t="shared" ref="Y642:Y705" si="188">IF($P642&lt;3,IF($H642=$H$1,1,0),IF($H642=$H$1,$Q642,0))</f>
        <v>0</v>
      </c>
      <c r="Z642" s="90">
        <f t="shared" ref="Z642:Z705" si="189">IF($P642&lt;3,IF($I642=$I$1,1,0),IF($I642=$I$1,$Q642,0))</f>
        <v>0</v>
      </c>
      <c r="AA642" s="90">
        <f t="shared" ref="AA642:AA705" si="190">IF($P642&lt;3,IF($J642=$J$1,1,0),IF($J642=$J$1,$Q642,0))</f>
        <v>1</v>
      </c>
      <c r="AB642" s="90">
        <f t="shared" ref="AB642:AB705" si="191">IF($P642&lt;3,IF($K642=$K$1,1,0),IF($K642=$K$1,$Q642,0))</f>
        <v>0</v>
      </c>
      <c r="AC642" s="90">
        <f t="shared" ref="AC642:AC705" si="192">IF($P642&lt;3,IF($L642=$L$1,1,0),IF($L642=$L$1,$Q642,0))</f>
        <v>0</v>
      </c>
      <c r="AD642" s="90">
        <f t="shared" ref="AD642:AD705" si="193">IF($P642&lt;3,IF($M642=$M$1,1,0),IF($M642=$M$1,$Q642,0))</f>
        <v>0</v>
      </c>
      <c r="AE642" s="90">
        <f t="shared" ref="AE642:AE705" si="194">IF($P642&lt;3,IF($N642=$N$1,1,0),IF($N642=$N$1,$Q642,0))</f>
        <v>0</v>
      </c>
      <c r="AH642" s="56">
        <f t="shared" ref="AH642:AH705" si="195">SUM(S642:AE642)</f>
        <v>3</v>
      </c>
      <c r="AI642" s="56">
        <f t="shared" ref="AI642:AI705" si="196">P642</f>
        <v>3</v>
      </c>
      <c r="AJ642" s="56" t="str">
        <f t="shared" ref="AJ642:AJ705" si="197">IF(AH642=AI642,"Correct",IF(AH642=3,"Correct","Wrong"))</f>
        <v>Correct</v>
      </c>
      <c r="AK642" t="s">
        <v>94</v>
      </c>
      <c r="AL642">
        <v>55</v>
      </c>
      <c r="AM642" t="s">
        <v>95</v>
      </c>
      <c r="AN642" t="s">
        <v>195</v>
      </c>
      <c r="AQ642" s="1" t="s">
        <v>80</v>
      </c>
      <c r="AR642" t="s">
        <v>99</v>
      </c>
      <c r="AS642" t="s">
        <v>120</v>
      </c>
      <c r="AT642" t="s">
        <v>101</v>
      </c>
      <c r="AU642" t="s">
        <v>102</v>
      </c>
      <c r="AV642" s="1"/>
      <c r="AW642" t="s">
        <v>98</v>
      </c>
    </row>
    <row r="643" spans="1:49" x14ac:dyDescent="0.25">
      <c r="A643" s="1">
        <v>642</v>
      </c>
      <c r="J643" t="s">
        <v>26</v>
      </c>
      <c r="P643" s="56">
        <f t="shared" si="180"/>
        <v>1</v>
      </c>
      <c r="Q643" s="5">
        <f t="shared" si="181"/>
        <v>3</v>
      </c>
      <c r="S643" s="56">
        <f t="shared" si="182"/>
        <v>0</v>
      </c>
      <c r="T643" s="56">
        <f t="shared" si="183"/>
        <v>0</v>
      </c>
      <c r="U643" s="56">
        <f t="shared" si="184"/>
        <v>0</v>
      </c>
      <c r="V643" s="90">
        <f t="shared" si="185"/>
        <v>0</v>
      </c>
      <c r="W643" s="90">
        <f t="shared" si="186"/>
        <v>0</v>
      </c>
      <c r="X643" s="90">
        <f t="shared" si="187"/>
        <v>0</v>
      </c>
      <c r="Y643" s="90">
        <f t="shared" si="188"/>
        <v>0</v>
      </c>
      <c r="Z643" s="90">
        <f t="shared" si="189"/>
        <v>0</v>
      </c>
      <c r="AA643" s="90">
        <f t="shared" si="190"/>
        <v>1</v>
      </c>
      <c r="AB643" s="90">
        <f t="shared" si="191"/>
        <v>0</v>
      </c>
      <c r="AC643" s="90">
        <f t="shared" si="192"/>
        <v>0</v>
      </c>
      <c r="AD643" s="90">
        <f t="shared" si="193"/>
        <v>0</v>
      </c>
      <c r="AE643" s="90">
        <f t="shared" si="194"/>
        <v>0</v>
      </c>
      <c r="AH643" s="56">
        <f t="shared" si="195"/>
        <v>1</v>
      </c>
      <c r="AI643" s="56">
        <f t="shared" si="196"/>
        <v>1</v>
      </c>
      <c r="AJ643" s="56" t="str">
        <f t="shared" si="197"/>
        <v>Correct</v>
      </c>
      <c r="AK643" t="s">
        <v>94</v>
      </c>
      <c r="AM643" t="s">
        <v>121</v>
      </c>
      <c r="AN643" t="s">
        <v>172</v>
      </c>
      <c r="AO643" t="s">
        <v>107</v>
      </c>
      <c r="AP643" t="s">
        <v>98</v>
      </c>
      <c r="AQ643" s="1" t="s">
        <v>80</v>
      </c>
      <c r="AS643" t="s">
        <v>120</v>
      </c>
      <c r="AT643" t="s">
        <v>101</v>
      </c>
      <c r="AU643" t="s">
        <v>102</v>
      </c>
      <c r="AV643" s="1"/>
      <c r="AW643" t="s">
        <v>102</v>
      </c>
    </row>
    <row r="644" spans="1:49" x14ac:dyDescent="0.25">
      <c r="A644" s="1">
        <v>643</v>
      </c>
      <c r="I644" t="s">
        <v>267</v>
      </c>
      <c r="J644" t="s">
        <v>26</v>
      </c>
      <c r="P644" s="56">
        <f t="shared" si="180"/>
        <v>2</v>
      </c>
      <c r="Q644" s="5">
        <f t="shared" si="181"/>
        <v>1.5</v>
      </c>
      <c r="S644" s="56">
        <f t="shared" si="182"/>
        <v>0</v>
      </c>
      <c r="T644" s="56">
        <f t="shared" si="183"/>
        <v>0</v>
      </c>
      <c r="U644" s="56">
        <f t="shared" si="184"/>
        <v>0</v>
      </c>
      <c r="V644" s="90">
        <f t="shared" si="185"/>
        <v>0</v>
      </c>
      <c r="W644" s="90">
        <f t="shared" si="186"/>
        <v>0</v>
      </c>
      <c r="X644" s="90">
        <f t="shared" si="187"/>
        <v>0</v>
      </c>
      <c r="Y644" s="90">
        <f t="shared" si="188"/>
        <v>0</v>
      </c>
      <c r="Z644" s="90">
        <f t="shared" si="189"/>
        <v>1</v>
      </c>
      <c r="AA644" s="90">
        <f t="shared" si="190"/>
        <v>1</v>
      </c>
      <c r="AB644" s="90">
        <f t="shared" si="191"/>
        <v>0</v>
      </c>
      <c r="AC644" s="90">
        <f t="shared" si="192"/>
        <v>0</v>
      </c>
      <c r="AD644" s="90">
        <f t="shared" si="193"/>
        <v>0</v>
      </c>
      <c r="AE644" s="90">
        <f t="shared" si="194"/>
        <v>0</v>
      </c>
      <c r="AH644" s="56">
        <f t="shared" si="195"/>
        <v>2</v>
      </c>
      <c r="AI644" s="56">
        <f t="shared" si="196"/>
        <v>2</v>
      </c>
      <c r="AJ644" s="56" t="str">
        <f t="shared" si="197"/>
        <v>Correct</v>
      </c>
      <c r="AK644" t="s">
        <v>94</v>
      </c>
      <c r="AL644">
        <v>50</v>
      </c>
      <c r="AM644" t="s">
        <v>121</v>
      </c>
      <c r="AN644" t="s">
        <v>174</v>
      </c>
      <c r="AO644" t="s">
        <v>97</v>
      </c>
      <c r="AP644" t="s">
        <v>98</v>
      </c>
      <c r="AQ644" s="1" t="s">
        <v>80</v>
      </c>
      <c r="AR644" t="s">
        <v>99</v>
      </c>
      <c r="AS644" t="s">
        <v>110</v>
      </c>
      <c r="AT644" t="s">
        <v>101</v>
      </c>
      <c r="AU644" t="s">
        <v>102</v>
      </c>
      <c r="AV644" s="1"/>
      <c r="AW644" t="s">
        <v>98</v>
      </c>
    </row>
    <row r="645" spans="1:49" x14ac:dyDescent="0.25">
      <c r="A645" s="1">
        <v>644</v>
      </c>
      <c r="E645" t="s">
        <v>22</v>
      </c>
      <c r="J645" t="s">
        <v>26</v>
      </c>
      <c r="N645" t="s">
        <v>30</v>
      </c>
      <c r="P645" s="56">
        <f t="shared" si="180"/>
        <v>3</v>
      </c>
      <c r="Q645" s="5">
        <f t="shared" si="181"/>
        <v>1</v>
      </c>
      <c r="S645" s="56">
        <f t="shared" si="182"/>
        <v>0</v>
      </c>
      <c r="T645" s="56">
        <f t="shared" si="183"/>
        <v>0</v>
      </c>
      <c r="U645" s="56">
        <f t="shared" si="184"/>
        <v>0</v>
      </c>
      <c r="V645" s="90">
        <f t="shared" si="185"/>
        <v>1</v>
      </c>
      <c r="W645" s="90">
        <f t="shared" si="186"/>
        <v>0</v>
      </c>
      <c r="X645" s="90">
        <f t="shared" si="187"/>
        <v>0</v>
      </c>
      <c r="Y645" s="90">
        <f t="shared" si="188"/>
        <v>0</v>
      </c>
      <c r="Z645" s="90">
        <f t="shared" si="189"/>
        <v>0</v>
      </c>
      <c r="AA645" s="90">
        <f t="shared" si="190"/>
        <v>1</v>
      </c>
      <c r="AB645" s="90">
        <f t="shared" si="191"/>
        <v>0</v>
      </c>
      <c r="AC645" s="90">
        <f t="shared" si="192"/>
        <v>0</v>
      </c>
      <c r="AD645" s="90">
        <f t="shared" si="193"/>
        <v>0</v>
      </c>
      <c r="AE645" s="90">
        <f t="shared" si="194"/>
        <v>1</v>
      </c>
      <c r="AH645" s="56">
        <f t="shared" si="195"/>
        <v>3</v>
      </c>
      <c r="AI645" s="56">
        <f t="shared" si="196"/>
        <v>3</v>
      </c>
      <c r="AJ645" s="56" t="str">
        <f t="shared" si="197"/>
        <v>Correct</v>
      </c>
      <c r="AK645" t="s">
        <v>105</v>
      </c>
      <c r="AL645">
        <v>53</v>
      </c>
      <c r="AM645" t="s">
        <v>121</v>
      </c>
      <c r="AN645" t="s">
        <v>172</v>
      </c>
      <c r="AO645" t="s">
        <v>107</v>
      </c>
      <c r="AP645" t="s">
        <v>98</v>
      </c>
      <c r="AQ645" s="1" t="s">
        <v>80</v>
      </c>
      <c r="AR645" t="s">
        <v>99</v>
      </c>
      <c r="AS645" t="s">
        <v>110</v>
      </c>
      <c r="AT645" t="s">
        <v>125</v>
      </c>
      <c r="AU645" t="s">
        <v>102</v>
      </c>
      <c r="AV645" s="1"/>
      <c r="AW645" t="s">
        <v>102</v>
      </c>
    </row>
    <row r="646" spans="1:49" x14ac:dyDescent="0.25">
      <c r="A646" s="1">
        <v>645</v>
      </c>
      <c r="B646" t="s">
        <v>19</v>
      </c>
      <c r="D646" t="s">
        <v>21</v>
      </c>
      <c r="H646" t="s">
        <v>25</v>
      </c>
      <c r="I646" t="s">
        <v>267</v>
      </c>
      <c r="J646" t="s">
        <v>26</v>
      </c>
      <c r="K646" t="s">
        <v>27</v>
      </c>
      <c r="N646" t="s">
        <v>30</v>
      </c>
      <c r="P646" s="56">
        <f t="shared" si="180"/>
        <v>7</v>
      </c>
      <c r="Q646" s="5">
        <f t="shared" si="181"/>
        <v>0.42857142857142855</v>
      </c>
      <c r="S646" s="56">
        <f t="shared" si="182"/>
        <v>0.42857142857142855</v>
      </c>
      <c r="T646" s="56">
        <f t="shared" si="183"/>
        <v>0</v>
      </c>
      <c r="U646" s="56">
        <f t="shared" si="184"/>
        <v>0.42857142857142855</v>
      </c>
      <c r="V646" s="90">
        <f t="shared" si="185"/>
        <v>0</v>
      </c>
      <c r="W646" s="90">
        <f t="shared" si="186"/>
        <v>0</v>
      </c>
      <c r="X646" s="90">
        <f t="shared" si="187"/>
        <v>0</v>
      </c>
      <c r="Y646" s="90">
        <f t="shared" si="188"/>
        <v>0.42857142857142855</v>
      </c>
      <c r="Z646" s="90">
        <f t="shared" si="189"/>
        <v>0.42857142857142855</v>
      </c>
      <c r="AA646" s="90">
        <f t="shared" si="190"/>
        <v>0.42857142857142855</v>
      </c>
      <c r="AB646" s="90">
        <f t="shared" si="191"/>
        <v>0.42857142857142855</v>
      </c>
      <c r="AC646" s="90">
        <f t="shared" si="192"/>
        <v>0</v>
      </c>
      <c r="AD646" s="90">
        <f t="shared" si="193"/>
        <v>0</v>
      </c>
      <c r="AE646" s="90">
        <f t="shared" si="194"/>
        <v>0.42857142857142855</v>
      </c>
      <c r="AH646" s="56">
        <f t="shared" si="195"/>
        <v>2.9999999999999996</v>
      </c>
      <c r="AI646" s="56">
        <f t="shared" si="196"/>
        <v>7</v>
      </c>
      <c r="AJ646" s="56" t="str">
        <f t="shared" si="197"/>
        <v>Correct</v>
      </c>
      <c r="AK646" t="s">
        <v>94</v>
      </c>
      <c r="AL646">
        <v>62</v>
      </c>
      <c r="AM646" t="s">
        <v>121</v>
      </c>
      <c r="AN646" t="s">
        <v>172</v>
      </c>
      <c r="AO646" t="s">
        <v>107</v>
      </c>
      <c r="AP646" t="s">
        <v>98</v>
      </c>
      <c r="AQ646" s="1" t="s">
        <v>80</v>
      </c>
      <c r="AR646" t="s">
        <v>109</v>
      </c>
      <c r="AS646" t="s">
        <v>120</v>
      </c>
      <c r="AT646" t="s">
        <v>101</v>
      </c>
      <c r="AU646" t="s">
        <v>102</v>
      </c>
      <c r="AV646" s="1"/>
      <c r="AW646" t="s">
        <v>98</v>
      </c>
    </row>
    <row r="647" spans="1:49" x14ac:dyDescent="0.25">
      <c r="A647" s="1">
        <v>646</v>
      </c>
      <c r="B647" t="s">
        <v>19</v>
      </c>
      <c r="C647" t="s">
        <v>20</v>
      </c>
      <c r="E647" t="s">
        <v>22</v>
      </c>
      <c r="I647" t="s">
        <v>267</v>
      </c>
      <c r="P647" s="56">
        <f t="shared" si="180"/>
        <v>4</v>
      </c>
      <c r="Q647" s="5">
        <f t="shared" si="181"/>
        <v>0.75</v>
      </c>
      <c r="S647" s="56">
        <f t="shared" si="182"/>
        <v>0.75</v>
      </c>
      <c r="T647" s="56">
        <f t="shared" si="183"/>
        <v>0.75</v>
      </c>
      <c r="U647" s="56">
        <f t="shared" si="184"/>
        <v>0</v>
      </c>
      <c r="V647" s="90">
        <f t="shared" si="185"/>
        <v>0.75</v>
      </c>
      <c r="W647" s="90">
        <f t="shared" si="186"/>
        <v>0</v>
      </c>
      <c r="X647" s="90">
        <f t="shared" si="187"/>
        <v>0</v>
      </c>
      <c r="Y647" s="90">
        <f t="shared" si="188"/>
        <v>0</v>
      </c>
      <c r="Z647" s="90">
        <f t="shared" si="189"/>
        <v>0.75</v>
      </c>
      <c r="AA647" s="90">
        <f t="shared" si="190"/>
        <v>0</v>
      </c>
      <c r="AB647" s="90">
        <f t="shared" si="191"/>
        <v>0</v>
      </c>
      <c r="AC647" s="90">
        <f t="shared" si="192"/>
        <v>0</v>
      </c>
      <c r="AD647" s="90">
        <f t="shared" si="193"/>
        <v>0</v>
      </c>
      <c r="AE647" s="90">
        <f t="shared" si="194"/>
        <v>0</v>
      </c>
      <c r="AH647" s="56">
        <f t="shared" si="195"/>
        <v>3</v>
      </c>
      <c r="AI647" s="56">
        <f t="shared" si="196"/>
        <v>4</v>
      </c>
      <c r="AJ647" s="56" t="str">
        <f t="shared" si="197"/>
        <v>Correct</v>
      </c>
      <c r="AQ647" s="1"/>
      <c r="AV647" s="1"/>
    </row>
    <row r="648" spans="1:49" x14ac:dyDescent="0.25">
      <c r="A648" s="1">
        <v>647</v>
      </c>
      <c r="H648" t="s">
        <v>25</v>
      </c>
      <c r="P648" s="56">
        <f t="shared" si="180"/>
        <v>1</v>
      </c>
      <c r="Q648" s="5">
        <f t="shared" si="181"/>
        <v>3</v>
      </c>
      <c r="S648" s="56">
        <f t="shared" si="182"/>
        <v>0</v>
      </c>
      <c r="T648" s="56">
        <f t="shared" si="183"/>
        <v>0</v>
      </c>
      <c r="U648" s="56">
        <f t="shared" si="184"/>
        <v>0</v>
      </c>
      <c r="V648" s="90">
        <f t="shared" si="185"/>
        <v>0</v>
      </c>
      <c r="W648" s="90">
        <f t="shared" si="186"/>
        <v>0</v>
      </c>
      <c r="X648" s="90">
        <f t="shared" si="187"/>
        <v>0</v>
      </c>
      <c r="Y648" s="90">
        <f t="shared" si="188"/>
        <v>1</v>
      </c>
      <c r="Z648" s="90">
        <f t="shared" si="189"/>
        <v>0</v>
      </c>
      <c r="AA648" s="90">
        <f t="shared" si="190"/>
        <v>0</v>
      </c>
      <c r="AB648" s="90">
        <f t="shared" si="191"/>
        <v>0</v>
      </c>
      <c r="AC648" s="90">
        <f t="shared" si="192"/>
        <v>0</v>
      </c>
      <c r="AD648" s="90">
        <f t="shared" si="193"/>
        <v>0</v>
      </c>
      <c r="AE648" s="90">
        <f t="shared" si="194"/>
        <v>0</v>
      </c>
      <c r="AH648" s="56">
        <f t="shared" si="195"/>
        <v>1</v>
      </c>
      <c r="AI648" s="56">
        <f t="shared" si="196"/>
        <v>1</v>
      </c>
      <c r="AJ648" s="56" t="str">
        <f t="shared" si="197"/>
        <v>Correct</v>
      </c>
      <c r="AK648" t="s">
        <v>105</v>
      </c>
      <c r="AL648">
        <v>36</v>
      </c>
      <c r="AM648" t="s">
        <v>95</v>
      </c>
      <c r="AN648" t="s">
        <v>195</v>
      </c>
      <c r="AO648" t="s">
        <v>128</v>
      </c>
      <c r="AP648" t="s">
        <v>98</v>
      </c>
      <c r="AQ648" s="1" t="s">
        <v>80</v>
      </c>
      <c r="AR648" t="s">
        <v>114</v>
      </c>
      <c r="AS648" t="s">
        <v>120</v>
      </c>
      <c r="AT648" t="s">
        <v>101</v>
      </c>
      <c r="AU648" t="s">
        <v>102</v>
      </c>
      <c r="AV648" s="1" t="s">
        <v>92</v>
      </c>
      <c r="AW648" t="s">
        <v>98</v>
      </c>
    </row>
    <row r="649" spans="1:49" x14ac:dyDescent="0.25">
      <c r="A649" s="1">
        <v>648</v>
      </c>
      <c r="C649" t="s">
        <v>20</v>
      </c>
      <c r="D649" t="s">
        <v>21</v>
      </c>
      <c r="J649" t="s">
        <v>26</v>
      </c>
      <c r="P649" s="56">
        <f t="shared" si="180"/>
        <v>3</v>
      </c>
      <c r="Q649" s="5">
        <f t="shared" si="181"/>
        <v>1</v>
      </c>
      <c r="S649" s="56">
        <f t="shared" si="182"/>
        <v>0</v>
      </c>
      <c r="T649" s="56">
        <f t="shared" si="183"/>
        <v>1</v>
      </c>
      <c r="U649" s="56">
        <f t="shared" si="184"/>
        <v>1</v>
      </c>
      <c r="V649" s="90">
        <f t="shared" si="185"/>
        <v>0</v>
      </c>
      <c r="W649" s="90">
        <f t="shared" si="186"/>
        <v>0</v>
      </c>
      <c r="X649" s="90">
        <f t="shared" si="187"/>
        <v>0</v>
      </c>
      <c r="Y649" s="90">
        <f t="shared" si="188"/>
        <v>0</v>
      </c>
      <c r="Z649" s="90">
        <f t="shared" si="189"/>
        <v>0</v>
      </c>
      <c r="AA649" s="90">
        <f t="shared" si="190"/>
        <v>1</v>
      </c>
      <c r="AB649" s="90">
        <f t="shared" si="191"/>
        <v>0</v>
      </c>
      <c r="AC649" s="90">
        <f t="shared" si="192"/>
        <v>0</v>
      </c>
      <c r="AD649" s="90">
        <f t="shared" si="193"/>
        <v>0</v>
      </c>
      <c r="AE649" s="90">
        <f t="shared" si="194"/>
        <v>0</v>
      </c>
      <c r="AH649" s="56">
        <f t="shared" si="195"/>
        <v>3</v>
      </c>
      <c r="AI649" s="56">
        <f t="shared" si="196"/>
        <v>3</v>
      </c>
      <c r="AJ649" s="56" t="str">
        <f t="shared" si="197"/>
        <v>Correct</v>
      </c>
      <c r="AK649" t="s">
        <v>105</v>
      </c>
      <c r="AL649">
        <v>34</v>
      </c>
      <c r="AM649" t="s">
        <v>95</v>
      </c>
      <c r="AN649" t="s">
        <v>206</v>
      </c>
      <c r="AP649" t="s">
        <v>102</v>
      </c>
      <c r="AQ649" s="1" t="s">
        <v>355</v>
      </c>
      <c r="AR649" t="s">
        <v>112</v>
      </c>
      <c r="AS649" t="s">
        <v>103</v>
      </c>
      <c r="AT649" t="s">
        <v>101</v>
      </c>
      <c r="AU649" t="s">
        <v>98</v>
      </c>
      <c r="AV649" s="1" t="s">
        <v>93</v>
      </c>
      <c r="AW649" t="s">
        <v>102</v>
      </c>
    </row>
    <row r="650" spans="1:49" x14ac:dyDescent="0.25">
      <c r="A650" s="1">
        <v>649</v>
      </c>
      <c r="P650" s="56">
        <f t="shared" si="180"/>
        <v>0</v>
      </c>
      <c r="Q650" s="5" t="e">
        <f t="shared" si="181"/>
        <v>#DIV/0!</v>
      </c>
      <c r="S650" s="56">
        <f t="shared" si="182"/>
        <v>0</v>
      </c>
      <c r="T650" s="56">
        <f t="shared" si="183"/>
        <v>0</v>
      </c>
      <c r="U650" s="56">
        <f t="shared" si="184"/>
        <v>0</v>
      </c>
      <c r="V650" s="90">
        <f t="shared" si="185"/>
        <v>0</v>
      </c>
      <c r="W650" s="90">
        <f t="shared" si="186"/>
        <v>0</v>
      </c>
      <c r="X650" s="90">
        <f t="shared" si="187"/>
        <v>0</v>
      </c>
      <c r="Y650" s="90">
        <f t="shared" si="188"/>
        <v>0</v>
      </c>
      <c r="Z650" s="90">
        <f t="shared" si="189"/>
        <v>0</v>
      </c>
      <c r="AA650" s="90">
        <f t="shared" si="190"/>
        <v>0</v>
      </c>
      <c r="AB650" s="90">
        <f t="shared" si="191"/>
        <v>0</v>
      </c>
      <c r="AC650" s="90">
        <f t="shared" si="192"/>
        <v>0</v>
      </c>
      <c r="AD650" s="90">
        <f t="shared" si="193"/>
        <v>0</v>
      </c>
      <c r="AE650" s="90">
        <f t="shared" si="194"/>
        <v>0</v>
      </c>
      <c r="AH650" s="56">
        <f t="shared" si="195"/>
        <v>0</v>
      </c>
      <c r="AI650" s="56">
        <f t="shared" si="196"/>
        <v>0</v>
      </c>
      <c r="AJ650" s="56" t="str">
        <f t="shared" si="197"/>
        <v>Correct</v>
      </c>
      <c r="AK650" t="s">
        <v>105</v>
      </c>
      <c r="AL650">
        <v>25</v>
      </c>
      <c r="AM650" t="s">
        <v>121</v>
      </c>
      <c r="AN650" t="s">
        <v>183</v>
      </c>
      <c r="AO650" s="1" t="s">
        <v>346</v>
      </c>
      <c r="AP650" t="s">
        <v>102</v>
      </c>
      <c r="AQ650" s="1" t="s">
        <v>81</v>
      </c>
      <c r="AR650" t="s">
        <v>109</v>
      </c>
      <c r="AS650" t="s">
        <v>103</v>
      </c>
      <c r="AT650" t="s">
        <v>135</v>
      </c>
      <c r="AU650" t="s">
        <v>102</v>
      </c>
      <c r="AV650" s="1" t="s">
        <v>90</v>
      </c>
      <c r="AW650" t="s">
        <v>102</v>
      </c>
    </row>
    <row r="651" spans="1:49" x14ac:dyDescent="0.25">
      <c r="A651" s="1">
        <v>650</v>
      </c>
      <c r="C651" t="s">
        <v>20</v>
      </c>
      <c r="I651" t="s">
        <v>267</v>
      </c>
      <c r="M651" t="s">
        <v>29</v>
      </c>
      <c r="P651" s="56">
        <f t="shared" si="180"/>
        <v>3</v>
      </c>
      <c r="Q651" s="5">
        <f t="shared" si="181"/>
        <v>1</v>
      </c>
      <c r="S651" s="56">
        <f t="shared" si="182"/>
        <v>0</v>
      </c>
      <c r="T651" s="56">
        <f t="shared" si="183"/>
        <v>1</v>
      </c>
      <c r="U651" s="56">
        <f t="shared" si="184"/>
        <v>0</v>
      </c>
      <c r="V651" s="90">
        <f t="shared" si="185"/>
        <v>0</v>
      </c>
      <c r="W651" s="90">
        <f t="shared" si="186"/>
        <v>0</v>
      </c>
      <c r="X651" s="90">
        <f t="shared" si="187"/>
        <v>0</v>
      </c>
      <c r="Y651" s="90">
        <f t="shared" si="188"/>
        <v>0</v>
      </c>
      <c r="Z651" s="90">
        <f t="shared" si="189"/>
        <v>1</v>
      </c>
      <c r="AA651" s="90">
        <f t="shared" si="190"/>
        <v>0</v>
      </c>
      <c r="AB651" s="90">
        <f t="shared" si="191"/>
        <v>0</v>
      </c>
      <c r="AC651" s="90">
        <f t="shared" si="192"/>
        <v>0</v>
      </c>
      <c r="AD651" s="90">
        <f t="shared" si="193"/>
        <v>1</v>
      </c>
      <c r="AE651" s="90">
        <f t="shared" si="194"/>
        <v>0</v>
      </c>
      <c r="AH651" s="56">
        <f t="shared" si="195"/>
        <v>3</v>
      </c>
      <c r="AI651" s="56">
        <f t="shared" si="196"/>
        <v>3</v>
      </c>
      <c r="AJ651" s="56" t="str">
        <f t="shared" si="197"/>
        <v>Correct</v>
      </c>
      <c r="AK651" t="s">
        <v>94</v>
      </c>
      <c r="AL651">
        <v>56</v>
      </c>
      <c r="AM651" t="s">
        <v>95</v>
      </c>
      <c r="AN651" t="s">
        <v>186</v>
      </c>
      <c r="AO651" t="s">
        <v>107</v>
      </c>
      <c r="AP651" t="s">
        <v>98</v>
      </c>
      <c r="AQ651" s="1" t="s">
        <v>80</v>
      </c>
      <c r="AR651" t="s">
        <v>126</v>
      </c>
      <c r="AS651" t="s">
        <v>110</v>
      </c>
      <c r="AT651" t="s">
        <v>101</v>
      </c>
      <c r="AU651" t="s">
        <v>102</v>
      </c>
      <c r="AV651" s="1" t="s">
        <v>92</v>
      </c>
      <c r="AW651" t="s">
        <v>102</v>
      </c>
    </row>
    <row r="652" spans="1:49" x14ac:dyDescent="0.25">
      <c r="A652" s="1">
        <v>651</v>
      </c>
      <c r="P652" s="56">
        <f t="shared" si="180"/>
        <v>0</v>
      </c>
      <c r="Q652" s="5" t="e">
        <f t="shared" si="181"/>
        <v>#DIV/0!</v>
      </c>
      <c r="S652" s="56">
        <f t="shared" si="182"/>
        <v>0</v>
      </c>
      <c r="T652" s="56">
        <f t="shared" si="183"/>
        <v>0</v>
      </c>
      <c r="U652" s="56">
        <f t="shared" si="184"/>
        <v>0</v>
      </c>
      <c r="V652" s="90">
        <f t="shared" si="185"/>
        <v>0</v>
      </c>
      <c r="W652" s="90">
        <f t="shared" si="186"/>
        <v>0</v>
      </c>
      <c r="X652" s="90">
        <f t="shared" si="187"/>
        <v>0</v>
      </c>
      <c r="Y652" s="90">
        <f t="shared" si="188"/>
        <v>0</v>
      </c>
      <c r="Z652" s="90">
        <f t="shared" si="189"/>
        <v>0</v>
      </c>
      <c r="AA652" s="90">
        <f t="shared" si="190"/>
        <v>0</v>
      </c>
      <c r="AB652" s="90">
        <f t="shared" si="191"/>
        <v>0</v>
      </c>
      <c r="AC652" s="90">
        <f t="shared" si="192"/>
        <v>0</v>
      </c>
      <c r="AD652" s="90">
        <f t="shared" si="193"/>
        <v>0</v>
      </c>
      <c r="AE652" s="90">
        <f t="shared" si="194"/>
        <v>0</v>
      </c>
      <c r="AH652" s="56">
        <f t="shared" si="195"/>
        <v>0</v>
      </c>
      <c r="AI652" s="56">
        <f t="shared" si="196"/>
        <v>0</v>
      </c>
      <c r="AJ652" s="56" t="str">
        <f t="shared" si="197"/>
        <v>Correct</v>
      </c>
      <c r="AK652" t="s">
        <v>94</v>
      </c>
      <c r="AL652">
        <v>21</v>
      </c>
      <c r="AM652" t="s">
        <v>95</v>
      </c>
      <c r="AN652" t="s">
        <v>238</v>
      </c>
      <c r="AO652" t="s">
        <v>107</v>
      </c>
      <c r="AQ652" s="1" t="s">
        <v>80</v>
      </c>
      <c r="AS652" t="s">
        <v>120</v>
      </c>
      <c r="AT652" t="s">
        <v>101</v>
      </c>
      <c r="AV652" s="1"/>
    </row>
    <row r="653" spans="1:49" x14ac:dyDescent="0.25">
      <c r="A653" s="1">
        <v>652</v>
      </c>
      <c r="K653" t="s">
        <v>27</v>
      </c>
      <c r="P653" s="56">
        <f t="shared" si="180"/>
        <v>1</v>
      </c>
      <c r="Q653" s="5">
        <f t="shared" si="181"/>
        <v>3</v>
      </c>
      <c r="S653" s="56">
        <f t="shared" si="182"/>
        <v>0</v>
      </c>
      <c r="T653" s="56">
        <f t="shared" si="183"/>
        <v>0</v>
      </c>
      <c r="U653" s="56">
        <f t="shared" si="184"/>
        <v>0</v>
      </c>
      <c r="V653" s="90">
        <f t="shared" si="185"/>
        <v>0</v>
      </c>
      <c r="W653" s="90">
        <f t="shared" si="186"/>
        <v>0</v>
      </c>
      <c r="X653" s="90">
        <f t="shared" si="187"/>
        <v>0</v>
      </c>
      <c r="Y653" s="90">
        <f t="shared" si="188"/>
        <v>0</v>
      </c>
      <c r="Z653" s="90">
        <f t="shared" si="189"/>
        <v>0</v>
      </c>
      <c r="AA653" s="90">
        <f t="shared" si="190"/>
        <v>0</v>
      </c>
      <c r="AB653" s="90">
        <f t="shared" si="191"/>
        <v>1</v>
      </c>
      <c r="AC653" s="90">
        <f t="shared" si="192"/>
        <v>0</v>
      </c>
      <c r="AD653" s="90">
        <f t="shared" si="193"/>
        <v>0</v>
      </c>
      <c r="AE653" s="90">
        <f t="shared" si="194"/>
        <v>0</v>
      </c>
      <c r="AH653" s="56">
        <f t="shared" si="195"/>
        <v>1</v>
      </c>
      <c r="AI653" s="56">
        <f t="shared" si="196"/>
        <v>1</v>
      </c>
      <c r="AJ653" s="56" t="str">
        <f t="shared" si="197"/>
        <v>Correct</v>
      </c>
      <c r="AK653" t="s">
        <v>105</v>
      </c>
      <c r="AL653">
        <v>19</v>
      </c>
      <c r="AM653" t="s">
        <v>95</v>
      </c>
      <c r="AN653" t="s">
        <v>145</v>
      </c>
      <c r="AO653" t="s">
        <v>107</v>
      </c>
      <c r="AP653" t="s">
        <v>98</v>
      </c>
      <c r="AQ653" s="1"/>
      <c r="AT653" t="s">
        <v>101</v>
      </c>
      <c r="AU653" t="s">
        <v>102</v>
      </c>
      <c r="AV653" s="1"/>
    </row>
    <row r="654" spans="1:49" x14ac:dyDescent="0.25">
      <c r="A654" s="1">
        <v>653</v>
      </c>
      <c r="J654" t="s">
        <v>26</v>
      </c>
      <c r="P654" s="56">
        <f t="shared" si="180"/>
        <v>1</v>
      </c>
      <c r="Q654" s="5">
        <f t="shared" si="181"/>
        <v>3</v>
      </c>
      <c r="S654" s="56">
        <f t="shared" si="182"/>
        <v>0</v>
      </c>
      <c r="T654" s="56">
        <f t="shared" si="183"/>
        <v>0</v>
      </c>
      <c r="U654" s="56">
        <f t="shared" si="184"/>
        <v>0</v>
      </c>
      <c r="V654" s="90">
        <f t="shared" si="185"/>
        <v>0</v>
      </c>
      <c r="W654" s="90">
        <f t="shared" si="186"/>
        <v>0</v>
      </c>
      <c r="X654" s="90">
        <f t="shared" si="187"/>
        <v>0</v>
      </c>
      <c r="Y654" s="90">
        <f t="shared" si="188"/>
        <v>0</v>
      </c>
      <c r="Z654" s="90">
        <f t="shared" si="189"/>
        <v>0</v>
      </c>
      <c r="AA654" s="90">
        <f t="shared" si="190"/>
        <v>1</v>
      </c>
      <c r="AB654" s="90">
        <f t="shared" si="191"/>
        <v>0</v>
      </c>
      <c r="AC654" s="90">
        <f t="shared" si="192"/>
        <v>0</v>
      </c>
      <c r="AD654" s="90">
        <f t="shared" si="193"/>
        <v>0</v>
      </c>
      <c r="AE654" s="90">
        <f t="shared" si="194"/>
        <v>0</v>
      </c>
      <c r="AH654" s="56">
        <f t="shared" si="195"/>
        <v>1</v>
      </c>
      <c r="AI654" s="56">
        <f t="shared" si="196"/>
        <v>1</v>
      </c>
      <c r="AJ654" s="56" t="str">
        <f t="shared" si="197"/>
        <v>Correct</v>
      </c>
      <c r="AK654" t="s">
        <v>94</v>
      </c>
      <c r="AL654">
        <v>28</v>
      </c>
      <c r="AM654" t="s">
        <v>95</v>
      </c>
      <c r="AN654" t="s">
        <v>273</v>
      </c>
      <c r="AQ654" s="1" t="s">
        <v>80</v>
      </c>
      <c r="AR654" t="s">
        <v>112</v>
      </c>
      <c r="AS654" t="s">
        <v>120</v>
      </c>
      <c r="AT654" t="s">
        <v>101</v>
      </c>
      <c r="AU654" t="s">
        <v>102</v>
      </c>
      <c r="AV654" s="1" t="s">
        <v>92</v>
      </c>
      <c r="AW654" t="s">
        <v>102</v>
      </c>
    </row>
    <row r="655" spans="1:49" x14ac:dyDescent="0.25">
      <c r="A655" s="1">
        <v>654</v>
      </c>
      <c r="I655" t="s">
        <v>267</v>
      </c>
      <c r="K655" t="s">
        <v>27</v>
      </c>
      <c r="N655" t="s">
        <v>30</v>
      </c>
      <c r="P655" s="56">
        <f t="shared" si="180"/>
        <v>3</v>
      </c>
      <c r="Q655" s="5">
        <f t="shared" si="181"/>
        <v>1</v>
      </c>
      <c r="S655" s="56">
        <f t="shared" si="182"/>
        <v>0</v>
      </c>
      <c r="T655" s="56">
        <f t="shared" si="183"/>
        <v>0</v>
      </c>
      <c r="U655" s="56">
        <f t="shared" si="184"/>
        <v>0</v>
      </c>
      <c r="V655" s="90">
        <f t="shared" si="185"/>
        <v>0</v>
      </c>
      <c r="W655" s="90">
        <f t="shared" si="186"/>
        <v>0</v>
      </c>
      <c r="X655" s="90">
        <f t="shared" si="187"/>
        <v>0</v>
      </c>
      <c r="Y655" s="90">
        <f t="shared" si="188"/>
        <v>0</v>
      </c>
      <c r="Z655" s="90">
        <f t="shared" si="189"/>
        <v>1</v>
      </c>
      <c r="AA655" s="90">
        <f t="shared" si="190"/>
        <v>0</v>
      </c>
      <c r="AB655" s="90">
        <f t="shared" si="191"/>
        <v>1</v>
      </c>
      <c r="AC655" s="90">
        <f t="shared" si="192"/>
        <v>0</v>
      </c>
      <c r="AD655" s="90">
        <f t="shared" si="193"/>
        <v>0</v>
      </c>
      <c r="AE655" s="90">
        <f t="shared" si="194"/>
        <v>1</v>
      </c>
      <c r="AH655" s="56">
        <f t="shared" si="195"/>
        <v>3</v>
      </c>
      <c r="AI655" s="56">
        <f t="shared" si="196"/>
        <v>3</v>
      </c>
      <c r="AJ655" s="56" t="str">
        <f t="shared" si="197"/>
        <v>Correct</v>
      </c>
      <c r="AK655" t="s">
        <v>94</v>
      </c>
      <c r="AL655">
        <v>24</v>
      </c>
      <c r="AM655" t="s">
        <v>95</v>
      </c>
      <c r="AN655" t="s">
        <v>206</v>
      </c>
      <c r="AO655" t="s">
        <v>107</v>
      </c>
      <c r="AP655" t="s">
        <v>98</v>
      </c>
      <c r="AQ655" s="1" t="s">
        <v>80</v>
      </c>
      <c r="AR655" t="s">
        <v>114</v>
      </c>
      <c r="AS655" t="s">
        <v>110</v>
      </c>
      <c r="AT655" t="s">
        <v>136</v>
      </c>
      <c r="AU655" t="s">
        <v>102</v>
      </c>
      <c r="AV655" s="1" t="s">
        <v>92</v>
      </c>
      <c r="AW655" t="s">
        <v>102</v>
      </c>
    </row>
    <row r="656" spans="1:49" x14ac:dyDescent="0.25">
      <c r="A656" s="1">
        <v>655</v>
      </c>
      <c r="B656" t="s">
        <v>19</v>
      </c>
      <c r="J656" t="s">
        <v>26</v>
      </c>
      <c r="P656" s="56">
        <f t="shared" si="180"/>
        <v>2</v>
      </c>
      <c r="Q656" s="5">
        <f t="shared" si="181"/>
        <v>1.5</v>
      </c>
      <c r="S656" s="56">
        <f t="shared" si="182"/>
        <v>1</v>
      </c>
      <c r="T656" s="56">
        <f t="shared" si="183"/>
        <v>0</v>
      </c>
      <c r="U656" s="56">
        <f t="shared" si="184"/>
        <v>0</v>
      </c>
      <c r="V656" s="90">
        <f t="shared" si="185"/>
        <v>0</v>
      </c>
      <c r="W656" s="90">
        <f t="shared" si="186"/>
        <v>0</v>
      </c>
      <c r="X656" s="90">
        <f t="shared" si="187"/>
        <v>0</v>
      </c>
      <c r="Y656" s="90">
        <f t="shared" si="188"/>
        <v>0</v>
      </c>
      <c r="Z656" s="90">
        <f t="shared" si="189"/>
        <v>0</v>
      </c>
      <c r="AA656" s="90">
        <f t="shared" si="190"/>
        <v>1</v>
      </c>
      <c r="AB656" s="90">
        <f t="shared" si="191"/>
        <v>0</v>
      </c>
      <c r="AC656" s="90">
        <f t="shared" si="192"/>
        <v>0</v>
      </c>
      <c r="AD656" s="90">
        <f t="shared" si="193"/>
        <v>0</v>
      </c>
      <c r="AE656" s="90">
        <f t="shared" si="194"/>
        <v>0</v>
      </c>
      <c r="AH656" s="56">
        <f t="shared" si="195"/>
        <v>2</v>
      </c>
      <c r="AI656" s="56">
        <f t="shared" si="196"/>
        <v>2</v>
      </c>
      <c r="AJ656" s="56" t="str">
        <f t="shared" si="197"/>
        <v>Correct</v>
      </c>
      <c r="AK656" t="s">
        <v>94</v>
      </c>
      <c r="AL656">
        <v>54</v>
      </c>
      <c r="AN656" t="s">
        <v>157</v>
      </c>
      <c r="AP656" t="s">
        <v>102</v>
      </c>
      <c r="AQ656" s="1" t="s">
        <v>355</v>
      </c>
      <c r="AR656" t="s">
        <v>109</v>
      </c>
      <c r="AS656" t="s">
        <v>110</v>
      </c>
      <c r="AT656" t="s">
        <v>101</v>
      </c>
      <c r="AU656" t="s">
        <v>102</v>
      </c>
      <c r="AV656" s="1"/>
      <c r="AW656" t="s">
        <v>98</v>
      </c>
    </row>
    <row r="657" spans="1:49" x14ac:dyDescent="0.25">
      <c r="A657" s="1">
        <v>656</v>
      </c>
      <c r="C657" t="s">
        <v>20</v>
      </c>
      <c r="D657" t="s">
        <v>21</v>
      </c>
      <c r="E657" t="s">
        <v>22</v>
      </c>
      <c r="P657" s="56">
        <f t="shared" si="180"/>
        <v>3</v>
      </c>
      <c r="Q657" s="5">
        <f t="shared" si="181"/>
        <v>1</v>
      </c>
      <c r="S657" s="56">
        <f t="shared" si="182"/>
        <v>0</v>
      </c>
      <c r="T657" s="56">
        <f t="shared" si="183"/>
        <v>1</v>
      </c>
      <c r="U657" s="56">
        <f t="shared" si="184"/>
        <v>1</v>
      </c>
      <c r="V657" s="90">
        <f t="shared" si="185"/>
        <v>1</v>
      </c>
      <c r="W657" s="90">
        <f t="shared" si="186"/>
        <v>0</v>
      </c>
      <c r="X657" s="90">
        <f t="shared" si="187"/>
        <v>0</v>
      </c>
      <c r="Y657" s="90">
        <f t="shared" si="188"/>
        <v>0</v>
      </c>
      <c r="Z657" s="90">
        <f t="shared" si="189"/>
        <v>0</v>
      </c>
      <c r="AA657" s="90">
        <f t="shared" si="190"/>
        <v>0</v>
      </c>
      <c r="AB657" s="90">
        <f t="shared" si="191"/>
        <v>0</v>
      </c>
      <c r="AC657" s="90">
        <f t="shared" si="192"/>
        <v>0</v>
      </c>
      <c r="AD657" s="90">
        <f t="shared" si="193"/>
        <v>0</v>
      </c>
      <c r="AE657" s="90">
        <f t="shared" si="194"/>
        <v>0</v>
      </c>
      <c r="AH657" s="56">
        <f t="shared" si="195"/>
        <v>3</v>
      </c>
      <c r="AI657" s="56">
        <f t="shared" si="196"/>
        <v>3</v>
      </c>
      <c r="AJ657" s="56" t="str">
        <f t="shared" si="197"/>
        <v>Correct</v>
      </c>
      <c r="AK657" t="s">
        <v>105</v>
      </c>
      <c r="AL657">
        <v>52</v>
      </c>
      <c r="AM657" t="s">
        <v>95</v>
      </c>
      <c r="AN657" t="s">
        <v>162</v>
      </c>
      <c r="AO657" t="s">
        <v>107</v>
      </c>
      <c r="AP657" t="s">
        <v>98</v>
      </c>
      <c r="AQ657" s="1" t="s">
        <v>370</v>
      </c>
      <c r="AR657" t="s">
        <v>114</v>
      </c>
      <c r="AS657" t="s">
        <v>133</v>
      </c>
      <c r="AT657" t="s">
        <v>101</v>
      </c>
      <c r="AU657" t="s">
        <v>102</v>
      </c>
      <c r="AV657" s="1" t="s">
        <v>92</v>
      </c>
      <c r="AW657" t="s">
        <v>98</v>
      </c>
    </row>
    <row r="658" spans="1:49" x14ac:dyDescent="0.25">
      <c r="A658" s="1">
        <v>657</v>
      </c>
      <c r="H658" t="s">
        <v>25</v>
      </c>
      <c r="I658" t="s">
        <v>267</v>
      </c>
      <c r="N658" t="s">
        <v>30</v>
      </c>
      <c r="P658" s="56">
        <f t="shared" si="180"/>
        <v>3</v>
      </c>
      <c r="Q658" s="5">
        <f t="shared" si="181"/>
        <v>1</v>
      </c>
      <c r="S658" s="56">
        <f t="shared" si="182"/>
        <v>0</v>
      </c>
      <c r="T658" s="56">
        <f t="shared" si="183"/>
        <v>0</v>
      </c>
      <c r="U658" s="56">
        <f t="shared" si="184"/>
        <v>0</v>
      </c>
      <c r="V658" s="90">
        <f t="shared" si="185"/>
        <v>0</v>
      </c>
      <c r="W658" s="90">
        <f t="shared" si="186"/>
        <v>0</v>
      </c>
      <c r="X658" s="90">
        <f t="shared" si="187"/>
        <v>0</v>
      </c>
      <c r="Y658" s="90">
        <f t="shared" si="188"/>
        <v>1</v>
      </c>
      <c r="Z658" s="90">
        <f t="shared" si="189"/>
        <v>1</v>
      </c>
      <c r="AA658" s="90">
        <f t="shared" si="190"/>
        <v>0</v>
      </c>
      <c r="AB658" s="90">
        <f t="shared" si="191"/>
        <v>0</v>
      </c>
      <c r="AC658" s="90">
        <f t="shared" si="192"/>
        <v>0</v>
      </c>
      <c r="AD658" s="90">
        <f t="shared" si="193"/>
        <v>0</v>
      </c>
      <c r="AE658" s="90">
        <f t="shared" si="194"/>
        <v>1</v>
      </c>
      <c r="AH658" s="56">
        <f t="shared" si="195"/>
        <v>3</v>
      </c>
      <c r="AI658" s="56">
        <f t="shared" si="196"/>
        <v>3</v>
      </c>
      <c r="AJ658" s="56" t="str">
        <f t="shared" si="197"/>
        <v>Correct</v>
      </c>
      <c r="AK658" t="s">
        <v>94</v>
      </c>
      <c r="AL658">
        <v>56</v>
      </c>
      <c r="AM658" t="s">
        <v>95</v>
      </c>
      <c r="AN658" t="s">
        <v>186</v>
      </c>
      <c r="AO658" t="s">
        <v>97</v>
      </c>
      <c r="AQ658" s="1" t="s">
        <v>80</v>
      </c>
      <c r="AR658" t="s">
        <v>99</v>
      </c>
      <c r="AS658" t="s">
        <v>103</v>
      </c>
      <c r="AT658" t="s">
        <v>101</v>
      </c>
      <c r="AU658" t="s">
        <v>102</v>
      </c>
      <c r="AV658" s="1" t="s">
        <v>92</v>
      </c>
      <c r="AW658" t="s">
        <v>102</v>
      </c>
    </row>
    <row r="659" spans="1:49" x14ac:dyDescent="0.25">
      <c r="A659" s="1">
        <v>658</v>
      </c>
      <c r="C659" t="s">
        <v>20</v>
      </c>
      <c r="J659" t="s">
        <v>26</v>
      </c>
      <c r="P659" s="56">
        <f t="shared" si="180"/>
        <v>2</v>
      </c>
      <c r="Q659" s="5">
        <f t="shared" si="181"/>
        <v>1.5</v>
      </c>
      <c r="S659" s="56">
        <f t="shared" si="182"/>
        <v>0</v>
      </c>
      <c r="T659" s="56">
        <f t="shared" si="183"/>
        <v>1</v>
      </c>
      <c r="U659" s="56">
        <f t="shared" si="184"/>
        <v>0</v>
      </c>
      <c r="V659" s="90">
        <f t="shared" si="185"/>
        <v>0</v>
      </c>
      <c r="W659" s="90">
        <f t="shared" si="186"/>
        <v>0</v>
      </c>
      <c r="X659" s="90">
        <f t="shared" si="187"/>
        <v>0</v>
      </c>
      <c r="Y659" s="90">
        <f t="shared" si="188"/>
        <v>0</v>
      </c>
      <c r="Z659" s="90">
        <f t="shared" si="189"/>
        <v>0</v>
      </c>
      <c r="AA659" s="90">
        <f t="shared" si="190"/>
        <v>1</v>
      </c>
      <c r="AB659" s="90">
        <f t="shared" si="191"/>
        <v>0</v>
      </c>
      <c r="AC659" s="90">
        <f t="shared" si="192"/>
        <v>0</v>
      </c>
      <c r="AD659" s="90">
        <f t="shared" si="193"/>
        <v>0</v>
      </c>
      <c r="AE659" s="90">
        <f t="shared" si="194"/>
        <v>0</v>
      </c>
      <c r="AH659" s="56">
        <f t="shared" si="195"/>
        <v>2</v>
      </c>
      <c r="AI659" s="56">
        <f t="shared" si="196"/>
        <v>2</v>
      </c>
      <c r="AJ659" s="56" t="str">
        <f t="shared" si="197"/>
        <v>Correct</v>
      </c>
      <c r="AK659" t="s">
        <v>94</v>
      </c>
      <c r="AL659">
        <v>88</v>
      </c>
      <c r="AM659" t="s">
        <v>95</v>
      </c>
      <c r="AN659" t="s">
        <v>113</v>
      </c>
      <c r="AO659" t="s">
        <v>107</v>
      </c>
      <c r="AQ659" s="1" t="s">
        <v>80</v>
      </c>
      <c r="AS659" t="s">
        <v>110</v>
      </c>
      <c r="AT659" t="s">
        <v>104</v>
      </c>
      <c r="AU659" t="s">
        <v>102</v>
      </c>
      <c r="AV659" s="1"/>
      <c r="AW659" t="s">
        <v>98</v>
      </c>
    </row>
    <row r="660" spans="1:49" x14ac:dyDescent="0.25">
      <c r="A660" s="1">
        <v>659</v>
      </c>
      <c r="J660" t="s">
        <v>26</v>
      </c>
      <c r="P660" s="56">
        <f t="shared" si="180"/>
        <v>1</v>
      </c>
      <c r="Q660" s="5">
        <f t="shared" si="181"/>
        <v>3</v>
      </c>
      <c r="S660" s="56">
        <f t="shared" si="182"/>
        <v>0</v>
      </c>
      <c r="T660" s="56">
        <f t="shared" si="183"/>
        <v>0</v>
      </c>
      <c r="U660" s="56">
        <f t="shared" si="184"/>
        <v>0</v>
      </c>
      <c r="V660" s="90">
        <f t="shared" si="185"/>
        <v>0</v>
      </c>
      <c r="W660" s="90">
        <f t="shared" si="186"/>
        <v>0</v>
      </c>
      <c r="X660" s="90">
        <f t="shared" si="187"/>
        <v>0</v>
      </c>
      <c r="Y660" s="90">
        <f t="shared" si="188"/>
        <v>0</v>
      </c>
      <c r="Z660" s="90">
        <f t="shared" si="189"/>
        <v>0</v>
      </c>
      <c r="AA660" s="90">
        <f t="shared" si="190"/>
        <v>1</v>
      </c>
      <c r="AB660" s="90">
        <f t="shared" si="191"/>
        <v>0</v>
      </c>
      <c r="AC660" s="90">
        <f t="shared" si="192"/>
        <v>0</v>
      </c>
      <c r="AD660" s="90">
        <f t="shared" si="193"/>
        <v>0</v>
      </c>
      <c r="AE660" s="90">
        <f t="shared" si="194"/>
        <v>0</v>
      </c>
      <c r="AH660" s="56">
        <f t="shared" si="195"/>
        <v>1</v>
      </c>
      <c r="AI660" s="56">
        <f t="shared" si="196"/>
        <v>1</v>
      </c>
      <c r="AJ660" s="56" t="str">
        <f t="shared" si="197"/>
        <v>Correct</v>
      </c>
      <c r="AK660" t="s">
        <v>94</v>
      </c>
      <c r="AL660">
        <v>66</v>
      </c>
      <c r="AM660" t="s">
        <v>95</v>
      </c>
      <c r="AN660" t="s">
        <v>113</v>
      </c>
      <c r="AO660" t="s">
        <v>107</v>
      </c>
      <c r="AQ660" s="1" t="s">
        <v>80</v>
      </c>
      <c r="AS660" t="s">
        <v>110</v>
      </c>
      <c r="AT660" t="s">
        <v>104</v>
      </c>
      <c r="AU660" t="s">
        <v>102</v>
      </c>
      <c r="AV660" s="1" t="s">
        <v>91</v>
      </c>
      <c r="AW660" t="s">
        <v>98</v>
      </c>
    </row>
    <row r="661" spans="1:49" x14ac:dyDescent="0.25">
      <c r="A661" s="1">
        <v>660</v>
      </c>
      <c r="J661" t="s">
        <v>26</v>
      </c>
      <c r="P661" s="56">
        <f t="shared" si="180"/>
        <v>1</v>
      </c>
      <c r="Q661" s="5">
        <f t="shared" si="181"/>
        <v>3</v>
      </c>
      <c r="S661" s="56">
        <f t="shared" si="182"/>
        <v>0</v>
      </c>
      <c r="T661" s="56">
        <f t="shared" si="183"/>
        <v>0</v>
      </c>
      <c r="U661" s="56">
        <f t="shared" si="184"/>
        <v>0</v>
      </c>
      <c r="V661" s="90">
        <f t="shared" si="185"/>
        <v>0</v>
      </c>
      <c r="W661" s="90">
        <f t="shared" si="186"/>
        <v>0</v>
      </c>
      <c r="X661" s="90">
        <f t="shared" si="187"/>
        <v>0</v>
      </c>
      <c r="Y661" s="90">
        <f t="shared" si="188"/>
        <v>0</v>
      </c>
      <c r="Z661" s="90">
        <f t="shared" si="189"/>
        <v>0</v>
      </c>
      <c r="AA661" s="90">
        <f t="shared" si="190"/>
        <v>1</v>
      </c>
      <c r="AB661" s="90">
        <f t="shared" si="191"/>
        <v>0</v>
      </c>
      <c r="AC661" s="90">
        <f t="shared" si="192"/>
        <v>0</v>
      </c>
      <c r="AD661" s="90">
        <f t="shared" si="193"/>
        <v>0</v>
      </c>
      <c r="AE661" s="90">
        <f t="shared" si="194"/>
        <v>0</v>
      </c>
      <c r="AH661" s="56">
        <f t="shared" si="195"/>
        <v>1</v>
      </c>
      <c r="AI661" s="56">
        <f t="shared" si="196"/>
        <v>1</v>
      </c>
      <c r="AJ661" s="56" t="str">
        <f t="shared" si="197"/>
        <v>Correct</v>
      </c>
      <c r="AK661" t="s">
        <v>94</v>
      </c>
      <c r="AL661">
        <v>81</v>
      </c>
      <c r="AM661" t="s">
        <v>95</v>
      </c>
      <c r="AN661" t="s">
        <v>113</v>
      </c>
      <c r="AO661" t="s">
        <v>107</v>
      </c>
      <c r="AQ661" s="1" t="s">
        <v>80</v>
      </c>
      <c r="AR661" t="s">
        <v>99</v>
      </c>
      <c r="AS661" t="s">
        <v>110</v>
      </c>
      <c r="AT661" t="s">
        <v>104</v>
      </c>
      <c r="AU661" t="s">
        <v>102</v>
      </c>
      <c r="AV661" s="1" t="s">
        <v>373</v>
      </c>
      <c r="AW661" t="s">
        <v>98</v>
      </c>
    </row>
    <row r="662" spans="1:49" x14ac:dyDescent="0.25">
      <c r="A662" s="1">
        <v>661</v>
      </c>
      <c r="D662" t="s">
        <v>21</v>
      </c>
      <c r="J662" t="s">
        <v>26</v>
      </c>
      <c r="P662" s="56">
        <f t="shared" si="180"/>
        <v>2</v>
      </c>
      <c r="Q662" s="5">
        <f t="shared" si="181"/>
        <v>1.5</v>
      </c>
      <c r="S662" s="56">
        <f t="shared" si="182"/>
        <v>0</v>
      </c>
      <c r="T662" s="56">
        <f t="shared" si="183"/>
        <v>0</v>
      </c>
      <c r="U662" s="56">
        <f t="shared" si="184"/>
        <v>1</v>
      </c>
      <c r="V662" s="90">
        <f t="shared" si="185"/>
        <v>0</v>
      </c>
      <c r="W662" s="90">
        <f t="shared" si="186"/>
        <v>0</v>
      </c>
      <c r="X662" s="90">
        <f t="shared" si="187"/>
        <v>0</v>
      </c>
      <c r="Y662" s="90">
        <f t="shared" si="188"/>
        <v>0</v>
      </c>
      <c r="Z662" s="90">
        <f t="shared" si="189"/>
        <v>0</v>
      </c>
      <c r="AA662" s="90">
        <f t="shared" si="190"/>
        <v>1</v>
      </c>
      <c r="AB662" s="90">
        <f t="shared" si="191"/>
        <v>0</v>
      </c>
      <c r="AC662" s="90">
        <f t="shared" si="192"/>
        <v>0</v>
      </c>
      <c r="AD662" s="90">
        <f t="shared" si="193"/>
        <v>0</v>
      </c>
      <c r="AE662" s="90">
        <f t="shared" si="194"/>
        <v>0</v>
      </c>
      <c r="AH662" s="56">
        <f t="shared" si="195"/>
        <v>2</v>
      </c>
      <c r="AI662" s="56">
        <f t="shared" si="196"/>
        <v>2</v>
      </c>
      <c r="AJ662" s="56" t="str">
        <f t="shared" si="197"/>
        <v>Correct</v>
      </c>
      <c r="AK662" t="s">
        <v>94</v>
      </c>
      <c r="AL662">
        <v>95</v>
      </c>
      <c r="AM662" t="s">
        <v>95</v>
      </c>
      <c r="AN662" t="s">
        <v>113</v>
      </c>
      <c r="AO662" t="s">
        <v>107</v>
      </c>
      <c r="AP662" t="s">
        <v>98</v>
      </c>
      <c r="AQ662" s="1" t="s">
        <v>80</v>
      </c>
      <c r="AS662" t="s">
        <v>110</v>
      </c>
      <c r="AT662" t="s">
        <v>104</v>
      </c>
      <c r="AU662" t="s">
        <v>102</v>
      </c>
      <c r="AV662" s="1"/>
      <c r="AW662" t="s">
        <v>98</v>
      </c>
    </row>
    <row r="663" spans="1:49" x14ac:dyDescent="0.25">
      <c r="A663" s="1">
        <v>662</v>
      </c>
      <c r="N663" t="s">
        <v>30</v>
      </c>
      <c r="P663" s="56">
        <f t="shared" si="180"/>
        <v>1</v>
      </c>
      <c r="Q663" s="5">
        <f t="shared" si="181"/>
        <v>3</v>
      </c>
      <c r="S663" s="56">
        <f t="shared" si="182"/>
        <v>0</v>
      </c>
      <c r="T663" s="56">
        <f t="shared" si="183"/>
        <v>0</v>
      </c>
      <c r="U663" s="56">
        <f t="shared" si="184"/>
        <v>0</v>
      </c>
      <c r="V663" s="90">
        <f t="shared" si="185"/>
        <v>0</v>
      </c>
      <c r="W663" s="90">
        <f t="shared" si="186"/>
        <v>0</v>
      </c>
      <c r="X663" s="90">
        <f t="shared" si="187"/>
        <v>0</v>
      </c>
      <c r="Y663" s="90">
        <f t="shared" si="188"/>
        <v>0</v>
      </c>
      <c r="Z663" s="90">
        <f t="shared" si="189"/>
        <v>0</v>
      </c>
      <c r="AA663" s="90">
        <f t="shared" si="190"/>
        <v>0</v>
      </c>
      <c r="AB663" s="90">
        <f t="shared" si="191"/>
        <v>0</v>
      </c>
      <c r="AC663" s="90">
        <f t="shared" si="192"/>
        <v>0</v>
      </c>
      <c r="AD663" s="90">
        <f t="shared" si="193"/>
        <v>0</v>
      </c>
      <c r="AE663" s="90">
        <f t="shared" si="194"/>
        <v>1</v>
      </c>
      <c r="AH663" s="56">
        <f t="shared" si="195"/>
        <v>1</v>
      </c>
      <c r="AI663" s="56">
        <f t="shared" si="196"/>
        <v>1</v>
      </c>
      <c r="AJ663" s="56" t="str">
        <f t="shared" si="197"/>
        <v>Correct</v>
      </c>
      <c r="AK663" t="s">
        <v>94</v>
      </c>
      <c r="AL663">
        <v>68</v>
      </c>
      <c r="AM663" t="s">
        <v>95</v>
      </c>
      <c r="AN663" t="s">
        <v>116</v>
      </c>
      <c r="AO663" t="s">
        <v>107</v>
      </c>
      <c r="AQ663" s="1" t="s">
        <v>80</v>
      </c>
      <c r="AS663" t="s">
        <v>100</v>
      </c>
      <c r="AT663" t="s">
        <v>104</v>
      </c>
      <c r="AU663" t="s">
        <v>102</v>
      </c>
      <c r="AV663" s="1" t="s">
        <v>91</v>
      </c>
      <c r="AW663" t="s">
        <v>102</v>
      </c>
    </row>
    <row r="664" spans="1:49" x14ac:dyDescent="0.25">
      <c r="A664" s="1">
        <v>663</v>
      </c>
      <c r="P664" s="56">
        <f t="shared" si="180"/>
        <v>0</v>
      </c>
      <c r="Q664" s="5" t="e">
        <f t="shared" si="181"/>
        <v>#DIV/0!</v>
      </c>
      <c r="S664" s="56">
        <f t="shared" si="182"/>
        <v>0</v>
      </c>
      <c r="T664" s="56">
        <f t="shared" si="183"/>
        <v>0</v>
      </c>
      <c r="U664" s="56">
        <f t="shared" si="184"/>
        <v>0</v>
      </c>
      <c r="V664" s="90">
        <f t="shared" si="185"/>
        <v>0</v>
      </c>
      <c r="W664" s="90">
        <f t="shared" si="186"/>
        <v>0</v>
      </c>
      <c r="X664" s="90">
        <f t="shared" si="187"/>
        <v>0</v>
      </c>
      <c r="Y664" s="90">
        <f t="shared" si="188"/>
        <v>0</v>
      </c>
      <c r="Z664" s="90">
        <f t="shared" si="189"/>
        <v>0</v>
      </c>
      <c r="AA664" s="90">
        <f t="shared" si="190"/>
        <v>0</v>
      </c>
      <c r="AB664" s="90">
        <f t="shared" si="191"/>
        <v>0</v>
      </c>
      <c r="AC664" s="90">
        <f t="shared" si="192"/>
        <v>0</v>
      </c>
      <c r="AD664" s="90">
        <f t="shared" si="193"/>
        <v>0</v>
      </c>
      <c r="AE664" s="90">
        <f t="shared" si="194"/>
        <v>0</v>
      </c>
      <c r="AH664" s="56">
        <f t="shared" si="195"/>
        <v>0</v>
      </c>
      <c r="AI664" s="56">
        <f t="shared" si="196"/>
        <v>0</v>
      </c>
      <c r="AJ664" s="56" t="str">
        <f t="shared" si="197"/>
        <v>Correct</v>
      </c>
      <c r="AK664" t="s">
        <v>105</v>
      </c>
      <c r="AL664">
        <v>70</v>
      </c>
      <c r="AM664" t="s">
        <v>95</v>
      </c>
      <c r="AN664" t="s">
        <v>113</v>
      </c>
      <c r="AO664" t="s">
        <v>107</v>
      </c>
      <c r="AP664" t="s">
        <v>98</v>
      </c>
      <c r="AQ664" s="1" t="s">
        <v>80</v>
      </c>
      <c r="AR664" t="s">
        <v>112</v>
      </c>
      <c r="AS664" t="s">
        <v>110</v>
      </c>
      <c r="AT664" t="s">
        <v>104</v>
      </c>
      <c r="AU664" t="s">
        <v>102</v>
      </c>
      <c r="AV664" s="1"/>
      <c r="AW664" t="s">
        <v>98</v>
      </c>
    </row>
    <row r="665" spans="1:49" x14ac:dyDescent="0.25">
      <c r="A665" s="1">
        <v>664</v>
      </c>
      <c r="K665" t="s">
        <v>27</v>
      </c>
      <c r="L665" t="s">
        <v>28</v>
      </c>
      <c r="M665" t="s">
        <v>29</v>
      </c>
      <c r="P665" s="56">
        <f t="shared" si="180"/>
        <v>3</v>
      </c>
      <c r="Q665" s="5">
        <f t="shared" si="181"/>
        <v>1</v>
      </c>
      <c r="S665" s="56">
        <f t="shared" si="182"/>
        <v>0</v>
      </c>
      <c r="T665" s="56">
        <f t="shared" si="183"/>
        <v>0</v>
      </c>
      <c r="U665" s="56">
        <f t="shared" si="184"/>
        <v>0</v>
      </c>
      <c r="V665" s="90">
        <f t="shared" si="185"/>
        <v>0</v>
      </c>
      <c r="W665" s="90">
        <f t="shared" si="186"/>
        <v>0</v>
      </c>
      <c r="X665" s="90">
        <f t="shared" si="187"/>
        <v>0</v>
      </c>
      <c r="Y665" s="90">
        <f t="shared" si="188"/>
        <v>0</v>
      </c>
      <c r="Z665" s="90">
        <f t="shared" si="189"/>
        <v>0</v>
      </c>
      <c r="AA665" s="90">
        <f t="shared" si="190"/>
        <v>0</v>
      </c>
      <c r="AB665" s="90">
        <f t="shared" si="191"/>
        <v>1</v>
      </c>
      <c r="AC665" s="90">
        <f t="shared" si="192"/>
        <v>1</v>
      </c>
      <c r="AD665" s="90">
        <f t="shared" si="193"/>
        <v>1</v>
      </c>
      <c r="AE665" s="90">
        <f t="shared" si="194"/>
        <v>0</v>
      </c>
      <c r="AH665" s="56">
        <f t="shared" si="195"/>
        <v>3</v>
      </c>
      <c r="AI665" s="56">
        <f t="shared" si="196"/>
        <v>3</v>
      </c>
      <c r="AJ665" s="56" t="str">
        <f t="shared" si="197"/>
        <v>Correct</v>
      </c>
      <c r="AK665" t="s">
        <v>105</v>
      </c>
      <c r="AL665">
        <v>18</v>
      </c>
      <c r="AM665" t="s">
        <v>121</v>
      </c>
      <c r="AN665" t="s">
        <v>180</v>
      </c>
      <c r="AO665" t="s">
        <v>143</v>
      </c>
      <c r="AP665" t="s">
        <v>98</v>
      </c>
      <c r="AQ665" s="1" t="s">
        <v>80</v>
      </c>
      <c r="AS665" t="s">
        <v>133</v>
      </c>
      <c r="AT665" t="s">
        <v>136</v>
      </c>
      <c r="AU665" t="s">
        <v>102</v>
      </c>
      <c r="AV665" s="1" t="s">
        <v>90</v>
      </c>
      <c r="AW665" t="s">
        <v>98</v>
      </c>
    </row>
    <row r="666" spans="1:49" x14ac:dyDescent="0.25">
      <c r="A666" s="1">
        <v>665</v>
      </c>
      <c r="K666" t="s">
        <v>27</v>
      </c>
      <c r="L666" t="s">
        <v>28</v>
      </c>
      <c r="N666" t="s">
        <v>30</v>
      </c>
      <c r="P666" s="56">
        <f t="shared" si="180"/>
        <v>3</v>
      </c>
      <c r="Q666" s="5">
        <f t="shared" si="181"/>
        <v>1</v>
      </c>
      <c r="S666" s="56">
        <f t="shared" si="182"/>
        <v>0</v>
      </c>
      <c r="T666" s="56">
        <f t="shared" si="183"/>
        <v>0</v>
      </c>
      <c r="U666" s="56">
        <f t="shared" si="184"/>
        <v>0</v>
      </c>
      <c r="V666" s="90">
        <f t="shared" si="185"/>
        <v>0</v>
      </c>
      <c r="W666" s="90">
        <f t="shared" si="186"/>
        <v>0</v>
      </c>
      <c r="X666" s="90">
        <f t="shared" si="187"/>
        <v>0</v>
      </c>
      <c r="Y666" s="90">
        <f t="shared" si="188"/>
        <v>0</v>
      </c>
      <c r="Z666" s="90">
        <f t="shared" si="189"/>
        <v>0</v>
      </c>
      <c r="AA666" s="90">
        <f t="shared" si="190"/>
        <v>0</v>
      </c>
      <c r="AB666" s="90">
        <f t="shared" si="191"/>
        <v>1</v>
      </c>
      <c r="AC666" s="90">
        <f t="shared" si="192"/>
        <v>1</v>
      </c>
      <c r="AD666" s="90">
        <f t="shared" si="193"/>
        <v>0</v>
      </c>
      <c r="AE666" s="90">
        <f t="shared" si="194"/>
        <v>1</v>
      </c>
      <c r="AH666" s="56">
        <f t="shared" si="195"/>
        <v>3</v>
      </c>
      <c r="AI666" s="56">
        <f t="shared" si="196"/>
        <v>3</v>
      </c>
      <c r="AJ666" s="56" t="str">
        <f t="shared" si="197"/>
        <v>Correct</v>
      </c>
      <c r="AK666" t="s">
        <v>105</v>
      </c>
      <c r="AL666">
        <v>31</v>
      </c>
      <c r="AM666" t="s">
        <v>121</v>
      </c>
      <c r="AN666" t="s">
        <v>274</v>
      </c>
      <c r="AO666" t="s">
        <v>107</v>
      </c>
      <c r="AP666" t="s">
        <v>98</v>
      </c>
      <c r="AQ666" s="1" t="s">
        <v>80</v>
      </c>
      <c r="AR666" t="s">
        <v>114</v>
      </c>
      <c r="AS666" t="s">
        <v>110</v>
      </c>
      <c r="AT666" t="s">
        <v>123</v>
      </c>
      <c r="AU666" t="s">
        <v>102</v>
      </c>
      <c r="AV666" s="1" t="s">
        <v>90</v>
      </c>
      <c r="AW666" t="s">
        <v>102</v>
      </c>
    </row>
    <row r="667" spans="1:49" x14ac:dyDescent="0.25">
      <c r="A667" s="1">
        <v>666</v>
      </c>
      <c r="L667" t="s">
        <v>28</v>
      </c>
      <c r="P667" s="56">
        <f t="shared" si="180"/>
        <v>1</v>
      </c>
      <c r="Q667" s="5">
        <f t="shared" si="181"/>
        <v>3</v>
      </c>
      <c r="S667" s="56">
        <f t="shared" si="182"/>
        <v>0</v>
      </c>
      <c r="T667" s="56">
        <f t="shared" si="183"/>
        <v>0</v>
      </c>
      <c r="U667" s="56">
        <f t="shared" si="184"/>
        <v>0</v>
      </c>
      <c r="V667" s="90">
        <f t="shared" si="185"/>
        <v>0</v>
      </c>
      <c r="W667" s="90">
        <f t="shared" si="186"/>
        <v>0</v>
      </c>
      <c r="X667" s="90">
        <f t="shared" si="187"/>
        <v>0</v>
      </c>
      <c r="Y667" s="90">
        <f t="shared" si="188"/>
        <v>0</v>
      </c>
      <c r="Z667" s="90">
        <f t="shared" si="189"/>
        <v>0</v>
      </c>
      <c r="AA667" s="90">
        <f t="shared" si="190"/>
        <v>0</v>
      </c>
      <c r="AB667" s="90">
        <f t="shared" si="191"/>
        <v>0</v>
      </c>
      <c r="AC667" s="90">
        <f t="shared" si="192"/>
        <v>1</v>
      </c>
      <c r="AD667" s="90">
        <f t="shared" si="193"/>
        <v>0</v>
      </c>
      <c r="AE667" s="90">
        <f t="shared" si="194"/>
        <v>0</v>
      </c>
      <c r="AH667" s="56">
        <f t="shared" si="195"/>
        <v>1</v>
      </c>
      <c r="AI667" s="56">
        <f t="shared" si="196"/>
        <v>1</v>
      </c>
      <c r="AJ667" s="56" t="str">
        <f t="shared" si="197"/>
        <v>Correct</v>
      </c>
      <c r="AK667" t="s">
        <v>94</v>
      </c>
      <c r="AL667">
        <v>40</v>
      </c>
      <c r="AM667" t="s">
        <v>121</v>
      </c>
      <c r="AN667" t="s">
        <v>190</v>
      </c>
      <c r="AO667" t="s">
        <v>107</v>
      </c>
      <c r="AP667" t="s">
        <v>98</v>
      </c>
      <c r="AQ667" s="1" t="s">
        <v>80</v>
      </c>
      <c r="AR667" t="s">
        <v>108</v>
      </c>
      <c r="AS667" t="s">
        <v>100</v>
      </c>
      <c r="AT667" t="s">
        <v>101</v>
      </c>
      <c r="AU667" t="s">
        <v>102</v>
      </c>
      <c r="AV667" s="1" t="s">
        <v>92</v>
      </c>
      <c r="AW667" t="s">
        <v>102</v>
      </c>
    </row>
    <row r="668" spans="1:49" x14ac:dyDescent="0.25">
      <c r="A668" s="1">
        <v>667</v>
      </c>
      <c r="L668" t="s">
        <v>28</v>
      </c>
      <c r="P668" s="56">
        <f t="shared" si="180"/>
        <v>1</v>
      </c>
      <c r="Q668" s="5">
        <f t="shared" si="181"/>
        <v>3</v>
      </c>
      <c r="S668" s="56">
        <f t="shared" si="182"/>
        <v>0</v>
      </c>
      <c r="T668" s="56">
        <f t="shared" si="183"/>
        <v>0</v>
      </c>
      <c r="U668" s="56">
        <f t="shared" si="184"/>
        <v>0</v>
      </c>
      <c r="V668" s="90">
        <f t="shared" si="185"/>
        <v>0</v>
      </c>
      <c r="W668" s="90">
        <f t="shared" si="186"/>
        <v>0</v>
      </c>
      <c r="X668" s="90">
        <f t="shared" si="187"/>
        <v>0</v>
      </c>
      <c r="Y668" s="90">
        <f t="shared" si="188"/>
        <v>0</v>
      </c>
      <c r="Z668" s="90">
        <f t="shared" si="189"/>
        <v>0</v>
      </c>
      <c r="AA668" s="90">
        <f t="shared" si="190"/>
        <v>0</v>
      </c>
      <c r="AB668" s="90">
        <f t="shared" si="191"/>
        <v>0</v>
      </c>
      <c r="AC668" s="90">
        <f t="shared" si="192"/>
        <v>1</v>
      </c>
      <c r="AD668" s="90">
        <f t="shared" si="193"/>
        <v>0</v>
      </c>
      <c r="AE668" s="90">
        <f t="shared" si="194"/>
        <v>0</v>
      </c>
      <c r="AH668" s="56">
        <f t="shared" si="195"/>
        <v>1</v>
      </c>
      <c r="AI668" s="56">
        <f t="shared" si="196"/>
        <v>1</v>
      </c>
      <c r="AJ668" s="56" t="str">
        <f t="shared" si="197"/>
        <v>Correct</v>
      </c>
      <c r="AK668" t="s">
        <v>105</v>
      </c>
      <c r="AL668">
        <v>19</v>
      </c>
      <c r="AM668" t="s">
        <v>121</v>
      </c>
      <c r="AN668" t="s">
        <v>180</v>
      </c>
      <c r="AO668" t="s">
        <v>107</v>
      </c>
      <c r="AP668" t="s">
        <v>98</v>
      </c>
      <c r="AQ668" s="1" t="s">
        <v>80</v>
      </c>
      <c r="AR668" t="s">
        <v>99</v>
      </c>
      <c r="AS668" t="s">
        <v>120</v>
      </c>
      <c r="AT668" t="s">
        <v>101</v>
      </c>
      <c r="AU668" t="s">
        <v>102</v>
      </c>
      <c r="AV668" s="1" t="s">
        <v>92</v>
      </c>
      <c r="AW668" t="s">
        <v>102</v>
      </c>
    </row>
    <row r="669" spans="1:49" x14ac:dyDescent="0.25">
      <c r="A669" s="1">
        <v>668</v>
      </c>
      <c r="L669" t="s">
        <v>28</v>
      </c>
      <c r="P669" s="56">
        <f t="shared" si="180"/>
        <v>1</v>
      </c>
      <c r="Q669" s="5">
        <f t="shared" si="181"/>
        <v>3</v>
      </c>
      <c r="S669" s="56">
        <f t="shared" si="182"/>
        <v>0</v>
      </c>
      <c r="T669" s="56">
        <f t="shared" si="183"/>
        <v>0</v>
      </c>
      <c r="U669" s="56">
        <f t="shared" si="184"/>
        <v>0</v>
      </c>
      <c r="V669" s="90">
        <f t="shared" si="185"/>
        <v>0</v>
      </c>
      <c r="W669" s="90">
        <f t="shared" si="186"/>
        <v>0</v>
      </c>
      <c r="X669" s="90">
        <f t="shared" si="187"/>
        <v>0</v>
      </c>
      <c r="Y669" s="90">
        <f t="shared" si="188"/>
        <v>0</v>
      </c>
      <c r="Z669" s="90">
        <f t="shared" si="189"/>
        <v>0</v>
      </c>
      <c r="AA669" s="90">
        <f t="shared" si="190"/>
        <v>0</v>
      </c>
      <c r="AB669" s="90">
        <f t="shared" si="191"/>
        <v>0</v>
      </c>
      <c r="AC669" s="90">
        <f t="shared" si="192"/>
        <v>1</v>
      </c>
      <c r="AD669" s="90">
        <f t="shared" si="193"/>
        <v>0</v>
      </c>
      <c r="AE669" s="90">
        <f t="shared" si="194"/>
        <v>0</v>
      </c>
      <c r="AH669" s="56">
        <f t="shared" si="195"/>
        <v>1</v>
      </c>
      <c r="AI669" s="56">
        <f t="shared" si="196"/>
        <v>1</v>
      </c>
      <c r="AJ669" s="56" t="str">
        <f t="shared" si="197"/>
        <v>Correct</v>
      </c>
      <c r="AK669" t="s">
        <v>105</v>
      </c>
      <c r="AL669">
        <v>33</v>
      </c>
      <c r="AM669" t="s">
        <v>121</v>
      </c>
      <c r="AN669" t="s">
        <v>180</v>
      </c>
      <c r="AO669" t="s">
        <v>107</v>
      </c>
      <c r="AP669" t="s">
        <v>98</v>
      </c>
      <c r="AQ669" s="1" t="s">
        <v>80</v>
      </c>
      <c r="AR669" t="s">
        <v>108</v>
      </c>
      <c r="AS669" t="s">
        <v>133</v>
      </c>
      <c r="AT669" t="s">
        <v>135</v>
      </c>
      <c r="AU669" t="s">
        <v>102</v>
      </c>
      <c r="AV669" s="1" t="s">
        <v>90</v>
      </c>
    </row>
    <row r="670" spans="1:49" x14ac:dyDescent="0.25">
      <c r="A670" s="1">
        <v>669</v>
      </c>
      <c r="C670" t="s">
        <v>20</v>
      </c>
      <c r="L670" t="s">
        <v>28</v>
      </c>
      <c r="P670" s="56">
        <f t="shared" si="180"/>
        <v>2</v>
      </c>
      <c r="Q670" s="5">
        <f t="shared" si="181"/>
        <v>1.5</v>
      </c>
      <c r="S670" s="56">
        <f t="shared" si="182"/>
        <v>0</v>
      </c>
      <c r="T670" s="56">
        <f t="shared" si="183"/>
        <v>1</v>
      </c>
      <c r="U670" s="56">
        <f t="shared" si="184"/>
        <v>0</v>
      </c>
      <c r="V670" s="90">
        <f t="shared" si="185"/>
        <v>0</v>
      </c>
      <c r="W670" s="90">
        <f t="shared" si="186"/>
        <v>0</v>
      </c>
      <c r="X670" s="90">
        <f t="shared" si="187"/>
        <v>0</v>
      </c>
      <c r="Y670" s="90">
        <f t="shared" si="188"/>
        <v>0</v>
      </c>
      <c r="Z670" s="90">
        <f t="shared" si="189"/>
        <v>0</v>
      </c>
      <c r="AA670" s="90">
        <f t="shared" si="190"/>
        <v>0</v>
      </c>
      <c r="AB670" s="90">
        <f t="shared" si="191"/>
        <v>0</v>
      </c>
      <c r="AC670" s="90">
        <f t="shared" si="192"/>
        <v>1</v>
      </c>
      <c r="AD670" s="90">
        <f t="shared" si="193"/>
        <v>0</v>
      </c>
      <c r="AE670" s="90">
        <f t="shared" si="194"/>
        <v>0</v>
      </c>
      <c r="AH670" s="56">
        <f t="shared" si="195"/>
        <v>2</v>
      </c>
      <c r="AI670" s="56">
        <f t="shared" si="196"/>
        <v>2</v>
      </c>
      <c r="AJ670" s="56" t="str">
        <f t="shared" si="197"/>
        <v>Correct</v>
      </c>
      <c r="AK670" t="s">
        <v>105</v>
      </c>
      <c r="AL670">
        <v>36</v>
      </c>
      <c r="AM670" t="s">
        <v>121</v>
      </c>
      <c r="AN670" t="s">
        <v>275</v>
      </c>
      <c r="AO670" t="s">
        <v>107</v>
      </c>
      <c r="AP670" t="s">
        <v>98</v>
      </c>
      <c r="AQ670" s="1" t="s">
        <v>80</v>
      </c>
      <c r="AS670" t="s">
        <v>120</v>
      </c>
      <c r="AT670" t="s">
        <v>125</v>
      </c>
      <c r="AU670" t="s">
        <v>102</v>
      </c>
      <c r="AV670" s="1" t="s">
        <v>90</v>
      </c>
      <c r="AW670" t="s">
        <v>102</v>
      </c>
    </row>
    <row r="671" spans="1:49" x14ac:dyDescent="0.25">
      <c r="A671" s="1">
        <v>670</v>
      </c>
      <c r="E671" t="s">
        <v>22</v>
      </c>
      <c r="K671" t="s">
        <v>27</v>
      </c>
      <c r="L671" t="s">
        <v>28</v>
      </c>
      <c r="P671" s="56">
        <f t="shared" si="180"/>
        <v>3</v>
      </c>
      <c r="Q671" s="5">
        <f t="shared" si="181"/>
        <v>1</v>
      </c>
      <c r="S671" s="56">
        <f t="shared" si="182"/>
        <v>0</v>
      </c>
      <c r="T671" s="56">
        <f t="shared" si="183"/>
        <v>0</v>
      </c>
      <c r="U671" s="56">
        <f t="shared" si="184"/>
        <v>0</v>
      </c>
      <c r="V671" s="90">
        <f t="shared" si="185"/>
        <v>1</v>
      </c>
      <c r="W671" s="90">
        <f t="shared" si="186"/>
        <v>0</v>
      </c>
      <c r="X671" s="90">
        <f t="shared" si="187"/>
        <v>0</v>
      </c>
      <c r="Y671" s="90">
        <f t="shared" si="188"/>
        <v>0</v>
      </c>
      <c r="Z671" s="90">
        <f t="shared" si="189"/>
        <v>0</v>
      </c>
      <c r="AA671" s="90">
        <f t="shared" si="190"/>
        <v>0</v>
      </c>
      <c r="AB671" s="90">
        <f t="shared" si="191"/>
        <v>1</v>
      </c>
      <c r="AC671" s="90">
        <f t="shared" si="192"/>
        <v>1</v>
      </c>
      <c r="AD671" s="90">
        <f t="shared" si="193"/>
        <v>0</v>
      </c>
      <c r="AE671" s="90">
        <f t="shared" si="194"/>
        <v>0</v>
      </c>
      <c r="AH671" s="56">
        <f t="shared" si="195"/>
        <v>3</v>
      </c>
      <c r="AI671" s="56">
        <f t="shared" si="196"/>
        <v>3</v>
      </c>
      <c r="AJ671" s="56" t="str">
        <f t="shared" si="197"/>
        <v>Correct</v>
      </c>
      <c r="AK671" t="s">
        <v>94</v>
      </c>
      <c r="AL671">
        <v>21</v>
      </c>
      <c r="AM671" t="s">
        <v>121</v>
      </c>
      <c r="AN671" t="s">
        <v>190</v>
      </c>
      <c r="AO671" t="s">
        <v>107</v>
      </c>
      <c r="AP671" t="s">
        <v>98</v>
      </c>
      <c r="AQ671" s="1" t="s">
        <v>80</v>
      </c>
      <c r="AR671" t="s">
        <v>99</v>
      </c>
      <c r="AS671" t="s">
        <v>120</v>
      </c>
      <c r="AT671" t="s">
        <v>125</v>
      </c>
      <c r="AU671" t="s">
        <v>102</v>
      </c>
      <c r="AV671" s="1" t="s">
        <v>90</v>
      </c>
      <c r="AW671" t="s">
        <v>102</v>
      </c>
    </row>
    <row r="672" spans="1:49" x14ac:dyDescent="0.25">
      <c r="A672" s="1">
        <v>671</v>
      </c>
      <c r="C672" t="s">
        <v>20</v>
      </c>
      <c r="P672" s="56">
        <f t="shared" si="180"/>
        <v>1</v>
      </c>
      <c r="Q672" s="5">
        <f t="shared" si="181"/>
        <v>3</v>
      </c>
      <c r="S672" s="56">
        <f t="shared" si="182"/>
        <v>0</v>
      </c>
      <c r="T672" s="56">
        <f t="shared" si="183"/>
        <v>1</v>
      </c>
      <c r="U672" s="56">
        <f t="shared" si="184"/>
        <v>0</v>
      </c>
      <c r="V672" s="90">
        <f t="shared" si="185"/>
        <v>0</v>
      </c>
      <c r="W672" s="90">
        <f t="shared" si="186"/>
        <v>0</v>
      </c>
      <c r="X672" s="90">
        <f t="shared" si="187"/>
        <v>0</v>
      </c>
      <c r="Y672" s="90">
        <f t="shared" si="188"/>
        <v>0</v>
      </c>
      <c r="Z672" s="90">
        <f t="shared" si="189"/>
        <v>0</v>
      </c>
      <c r="AA672" s="90">
        <f t="shared" si="190"/>
        <v>0</v>
      </c>
      <c r="AB672" s="90">
        <f t="shared" si="191"/>
        <v>0</v>
      </c>
      <c r="AC672" s="90">
        <f t="shared" si="192"/>
        <v>0</v>
      </c>
      <c r="AD672" s="90">
        <f t="shared" si="193"/>
        <v>0</v>
      </c>
      <c r="AE672" s="90">
        <f t="shared" si="194"/>
        <v>0</v>
      </c>
      <c r="AH672" s="56">
        <f t="shared" si="195"/>
        <v>1</v>
      </c>
      <c r="AI672" s="56">
        <f t="shared" si="196"/>
        <v>1</v>
      </c>
      <c r="AJ672" s="56" t="str">
        <f t="shared" si="197"/>
        <v>Correct</v>
      </c>
      <c r="AK672" t="s">
        <v>94</v>
      </c>
      <c r="AL672">
        <v>52</v>
      </c>
      <c r="AM672" t="s">
        <v>121</v>
      </c>
      <c r="AN672" t="s">
        <v>246</v>
      </c>
      <c r="AO672" t="s">
        <v>107</v>
      </c>
      <c r="AP672" t="s">
        <v>98</v>
      </c>
      <c r="AQ672" s="1" t="s">
        <v>80</v>
      </c>
      <c r="AR672" t="s">
        <v>108</v>
      </c>
      <c r="AS672" t="s">
        <v>110</v>
      </c>
      <c r="AT672" t="s">
        <v>104</v>
      </c>
      <c r="AU672" t="s">
        <v>102</v>
      </c>
      <c r="AV672" s="1" t="s">
        <v>92</v>
      </c>
      <c r="AW672" t="s">
        <v>98</v>
      </c>
    </row>
    <row r="673" spans="1:49" x14ac:dyDescent="0.25">
      <c r="A673" s="1">
        <v>672</v>
      </c>
      <c r="I673" t="s">
        <v>267</v>
      </c>
      <c r="K673" t="s">
        <v>27</v>
      </c>
      <c r="L673" t="s">
        <v>28</v>
      </c>
      <c r="P673" s="56">
        <f t="shared" si="180"/>
        <v>3</v>
      </c>
      <c r="Q673" s="5">
        <f t="shared" si="181"/>
        <v>1</v>
      </c>
      <c r="S673" s="56">
        <f t="shared" si="182"/>
        <v>0</v>
      </c>
      <c r="T673" s="56">
        <f t="shared" si="183"/>
        <v>0</v>
      </c>
      <c r="U673" s="56">
        <f t="shared" si="184"/>
        <v>0</v>
      </c>
      <c r="V673" s="90">
        <f t="shared" si="185"/>
        <v>0</v>
      </c>
      <c r="W673" s="90">
        <f t="shared" si="186"/>
        <v>0</v>
      </c>
      <c r="X673" s="90">
        <f t="shared" si="187"/>
        <v>0</v>
      </c>
      <c r="Y673" s="90">
        <f t="shared" si="188"/>
        <v>0</v>
      </c>
      <c r="Z673" s="90">
        <f t="shared" si="189"/>
        <v>1</v>
      </c>
      <c r="AA673" s="90">
        <f t="shared" si="190"/>
        <v>0</v>
      </c>
      <c r="AB673" s="90">
        <f t="shared" si="191"/>
        <v>1</v>
      </c>
      <c r="AC673" s="90">
        <f t="shared" si="192"/>
        <v>1</v>
      </c>
      <c r="AD673" s="90">
        <f t="shared" si="193"/>
        <v>0</v>
      </c>
      <c r="AE673" s="90">
        <f t="shared" si="194"/>
        <v>0</v>
      </c>
      <c r="AH673" s="56">
        <f t="shared" si="195"/>
        <v>3</v>
      </c>
      <c r="AI673" s="56">
        <f t="shared" si="196"/>
        <v>3</v>
      </c>
      <c r="AJ673" s="56" t="str">
        <f t="shared" si="197"/>
        <v>Correct</v>
      </c>
      <c r="AK673" t="s">
        <v>94</v>
      </c>
      <c r="AL673">
        <v>28</v>
      </c>
      <c r="AM673" t="s">
        <v>121</v>
      </c>
      <c r="AN673" t="s">
        <v>185</v>
      </c>
      <c r="AO673" t="s">
        <v>107</v>
      </c>
      <c r="AP673" t="s">
        <v>98</v>
      </c>
      <c r="AQ673" s="1" t="s">
        <v>80</v>
      </c>
      <c r="AR673" t="s">
        <v>126</v>
      </c>
      <c r="AS673" t="s">
        <v>120</v>
      </c>
      <c r="AT673" t="s">
        <v>101</v>
      </c>
      <c r="AU673" t="s">
        <v>102</v>
      </c>
      <c r="AV673" s="1" t="s">
        <v>92</v>
      </c>
      <c r="AW673" t="s">
        <v>102</v>
      </c>
    </row>
    <row r="674" spans="1:49" x14ac:dyDescent="0.25">
      <c r="A674" s="1">
        <v>673</v>
      </c>
      <c r="E674" t="s">
        <v>22</v>
      </c>
      <c r="F674" t="s">
        <v>23</v>
      </c>
      <c r="G674" t="s">
        <v>24</v>
      </c>
      <c r="P674" s="56">
        <f t="shared" si="180"/>
        <v>3</v>
      </c>
      <c r="Q674" s="5">
        <f t="shared" si="181"/>
        <v>1</v>
      </c>
      <c r="S674" s="56">
        <f t="shared" si="182"/>
        <v>0</v>
      </c>
      <c r="T674" s="56">
        <f t="shared" si="183"/>
        <v>0</v>
      </c>
      <c r="U674" s="56">
        <f t="shared" si="184"/>
        <v>0</v>
      </c>
      <c r="V674" s="90">
        <f t="shared" si="185"/>
        <v>1</v>
      </c>
      <c r="W674" s="90">
        <f t="shared" si="186"/>
        <v>1</v>
      </c>
      <c r="X674" s="90">
        <f t="shared" si="187"/>
        <v>1</v>
      </c>
      <c r="Y674" s="90">
        <f t="shared" si="188"/>
        <v>0</v>
      </c>
      <c r="Z674" s="90">
        <f t="shared" si="189"/>
        <v>0</v>
      </c>
      <c r="AA674" s="90">
        <f t="shared" si="190"/>
        <v>0</v>
      </c>
      <c r="AB674" s="90">
        <f t="shared" si="191"/>
        <v>0</v>
      </c>
      <c r="AC674" s="90">
        <f t="shared" si="192"/>
        <v>0</v>
      </c>
      <c r="AD674" s="90">
        <f t="shared" si="193"/>
        <v>0</v>
      </c>
      <c r="AE674" s="90">
        <f t="shared" si="194"/>
        <v>0</v>
      </c>
      <c r="AH674" s="56">
        <f t="shared" si="195"/>
        <v>3</v>
      </c>
      <c r="AI674" s="56">
        <f t="shared" si="196"/>
        <v>3</v>
      </c>
      <c r="AJ674" s="56" t="str">
        <f t="shared" si="197"/>
        <v>Correct</v>
      </c>
      <c r="AK674" t="s">
        <v>105</v>
      </c>
      <c r="AL674">
        <v>18</v>
      </c>
      <c r="AM674" t="s">
        <v>121</v>
      </c>
      <c r="AN674" t="s">
        <v>161</v>
      </c>
      <c r="AO674" t="s">
        <v>107</v>
      </c>
      <c r="AP674" t="s">
        <v>98</v>
      </c>
      <c r="AQ674" s="1" t="s">
        <v>80</v>
      </c>
      <c r="AR674" t="s">
        <v>114</v>
      </c>
      <c r="AS674" t="s">
        <v>103</v>
      </c>
      <c r="AT674" t="s">
        <v>101</v>
      </c>
      <c r="AU674" t="s">
        <v>102</v>
      </c>
      <c r="AV674" s="1" t="s">
        <v>92</v>
      </c>
      <c r="AW674" t="s">
        <v>102</v>
      </c>
    </row>
    <row r="675" spans="1:49" x14ac:dyDescent="0.25">
      <c r="A675" s="1">
        <v>674</v>
      </c>
      <c r="B675" t="s">
        <v>19</v>
      </c>
      <c r="D675" t="s">
        <v>21</v>
      </c>
      <c r="I675" t="s">
        <v>267</v>
      </c>
      <c r="P675" s="56">
        <f t="shared" si="180"/>
        <v>3</v>
      </c>
      <c r="Q675" s="5">
        <f t="shared" si="181"/>
        <v>1</v>
      </c>
      <c r="S675" s="56">
        <f t="shared" si="182"/>
        <v>1</v>
      </c>
      <c r="T675" s="56">
        <f t="shared" si="183"/>
        <v>0</v>
      </c>
      <c r="U675" s="56">
        <f t="shared" si="184"/>
        <v>1</v>
      </c>
      <c r="V675" s="90">
        <f t="shared" si="185"/>
        <v>0</v>
      </c>
      <c r="W675" s="90">
        <f t="shared" si="186"/>
        <v>0</v>
      </c>
      <c r="X675" s="90">
        <f t="shared" si="187"/>
        <v>0</v>
      </c>
      <c r="Y675" s="90">
        <f t="shared" si="188"/>
        <v>0</v>
      </c>
      <c r="Z675" s="90">
        <f t="shared" si="189"/>
        <v>1</v>
      </c>
      <c r="AA675" s="90">
        <f t="shared" si="190"/>
        <v>0</v>
      </c>
      <c r="AB675" s="90">
        <f t="shared" si="191"/>
        <v>0</v>
      </c>
      <c r="AC675" s="90">
        <f t="shared" si="192"/>
        <v>0</v>
      </c>
      <c r="AD675" s="90">
        <f t="shared" si="193"/>
        <v>0</v>
      </c>
      <c r="AE675" s="90">
        <f t="shared" si="194"/>
        <v>0</v>
      </c>
      <c r="AH675" s="56">
        <f t="shared" si="195"/>
        <v>3</v>
      </c>
      <c r="AI675" s="56">
        <f t="shared" si="196"/>
        <v>3</v>
      </c>
      <c r="AJ675" s="56" t="str">
        <f t="shared" si="197"/>
        <v>Correct</v>
      </c>
      <c r="AQ675" s="1"/>
      <c r="AV675" s="1"/>
    </row>
    <row r="676" spans="1:49" x14ac:dyDescent="0.25">
      <c r="A676" s="1">
        <v>675</v>
      </c>
      <c r="L676" t="s">
        <v>28</v>
      </c>
      <c r="P676" s="56">
        <f t="shared" si="180"/>
        <v>1</v>
      </c>
      <c r="Q676" s="5">
        <f t="shared" si="181"/>
        <v>3</v>
      </c>
      <c r="S676" s="56">
        <f t="shared" si="182"/>
        <v>0</v>
      </c>
      <c r="T676" s="56">
        <f t="shared" si="183"/>
        <v>0</v>
      </c>
      <c r="U676" s="56">
        <f t="shared" si="184"/>
        <v>0</v>
      </c>
      <c r="V676" s="90">
        <f t="shared" si="185"/>
        <v>0</v>
      </c>
      <c r="W676" s="90">
        <f t="shared" si="186"/>
        <v>0</v>
      </c>
      <c r="X676" s="90">
        <f t="shared" si="187"/>
        <v>0</v>
      </c>
      <c r="Y676" s="90">
        <f t="shared" si="188"/>
        <v>0</v>
      </c>
      <c r="Z676" s="90">
        <f t="shared" si="189"/>
        <v>0</v>
      </c>
      <c r="AA676" s="90">
        <f t="shared" si="190"/>
        <v>0</v>
      </c>
      <c r="AB676" s="90">
        <f t="shared" si="191"/>
        <v>0</v>
      </c>
      <c r="AC676" s="90">
        <f t="shared" si="192"/>
        <v>1</v>
      </c>
      <c r="AD676" s="90">
        <f t="shared" si="193"/>
        <v>0</v>
      </c>
      <c r="AE676" s="90">
        <f t="shared" si="194"/>
        <v>0</v>
      </c>
      <c r="AH676" s="56">
        <f t="shared" si="195"/>
        <v>1</v>
      </c>
      <c r="AI676" s="56">
        <f t="shared" si="196"/>
        <v>1</v>
      </c>
      <c r="AJ676" s="56" t="str">
        <f t="shared" si="197"/>
        <v>Correct</v>
      </c>
      <c r="AK676" t="s">
        <v>94</v>
      </c>
      <c r="AL676">
        <v>52</v>
      </c>
      <c r="AM676" t="s">
        <v>121</v>
      </c>
      <c r="AN676" t="s">
        <v>183</v>
      </c>
      <c r="AO676" t="s">
        <v>107</v>
      </c>
      <c r="AP676" t="s">
        <v>98</v>
      </c>
      <c r="AQ676" s="1" t="s">
        <v>80</v>
      </c>
      <c r="AR676" t="s">
        <v>126</v>
      </c>
      <c r="AS676" t="s">
        <v>120</v>
      </c>
      <c r="AT676" t="s">
        <v>123</v>
      </c>
      <c r="AU676" t="s">
        <v>102</v>
      </c>
      <c r="AV676" s="1" t="s">
        <v>92</v>
      </c>
      <c r="AW676" t="s">
        <v>102</v>
      </c>
    </row>
    <row r="677" spans="1:49" x14ac:dyDescent="0.25">
      <c r="A677" s="1">
        <v>676</v>
      </c>
      <c r="E677" t="s">
        <v>22</v>
      </c>
      <c r="G677" t="s">
        <v>24</v>
      </c>
      <c r="I677" t="s">
        <v>267</v>
      </c>
      <c r="P677" s="56">
        <f t="shared" si="180"/>
        <v>3</v>
      </c>
      <c r="Q677" s="5">
        <f t="shared" si="181"/>
        <v>1</v>
      </c>
      <c r="S677" s="56">
        <f t="shared" si="182"/>
        <v>0</v>
      </c>
      <c r="T677" s="56">
        <f t="shared" si="183"/>
        <v>0</v>
      </c>
      <c r="U677" s="56">
        <f t="shared" si="184"/>
        <v>0</v>
      </c>
      <c r="V677" s="90">
        <f t="shared" si="185"/>
        <v>1</v>
      </c>
      <c r="W677" s="90">
        <f t="shared" si="186"/>
        <v>0</v>
      </c>
      <c r="X677" s="90">
        <f t="shared" si="187"/>
        <v>1</v>
      </c>
      <c r="Y677" s="90">
        <f t="shared" si="188"/>
        <v>0</v>
      </c>
      <c r="Z677" s="90">
        <f t="shared" si="189"/>
        <v>1</v>
      </c>
      <c r="AA677" s="90">
        <f t="shared" si="190"/>
        <v>0</v>
      </c>
      <c r="AB677" s="90">
        <f t="shared" si="191"/>
        <v>0</v>
      </c>
      <c r="AC677" s="90">
        <f t="shared" si="192"/>
        <v>0</v>
      </c>
      <c r="AD677" s="90">
        <f t="shared" si="193"/>
        <v>0</v>
      </c>
      <c r="AE677" s="90">
        <f t="shared" si="194"/>
        <v>0</v>
      </c>
      <c r="AH677" s="56">
        <f t="shared" si="195"/>
        <v>3</v>
      </c>
      <c r="AI677" s="56">
        <f t="shared" si="196"/>
        <v>3</v>
      </c>
      <c r="AJ677" s="56" t="str">
        <f t="shared" si="197"/>
        <v>Correct</v>
      </c>
      <c r="AK677" t="s">
        <v>94</v>
      </c>
      <c r="AL677">
        <v>64</v>
      </c>
      <c r="AM677" t="s">
        <v>121</v>
      </c>
      <c r="AN677" t="s">
        <v>122</v>
      </c>
      <c r="AO677" t="s">
        <v>107</v>
      </c>
      <c r="AP677" t="s">
        <v>98</v>
      </c>
      <c r="AQ677" s="1" t="s">
        <v>355</v>
      </c>
      <c r="AR677" t="s">
        <v>109</v>
      </c>
      <c r="AS677" t="s">
        <v>120</v>
      </c>
      <c r="AU677" t="s">
        <v>102</v>
      </c>
      <c r="AV677" s="1" t="s">
        <v>90</v>
      </c>
      <c r="AW677" t="s">
        <v>98</v>
      </c>
    </row>
    <row r="678" spans="1:49" x14ac:dyDescent="0.25">
      <c r="A678" s="1">
        <v>677</v>
      </c>
      <c r="J678" t="s">
        <v>26</v>
      </c>
      <c r="N678" t="s">
        <v>30</v>
      </c>
      <c r="P678" s="56">
        <f t="shared" si="180"/>
        <v>2</v>
      </c>
      <c r="Q678" s="5">
        <f t="shared" si="181"/>
        <v>1.5</v>
      </c>
      <c r="S678" s="56">
        <f t="shared" si="182"/>
        <v>0</v>
      </c>
      <c r="T678" s="56">
        <f t="shared" si="183"/>
        <v>0</v>
      </c>
      <c r="U678" s="56">
        <f t="shared" si="184"/>
        <v>0</v>
      </c>
      <c r="V678" s="90">
        <f t="shared" si="185"/>
        <v>0</v>
      </c>
      <c r="W678" s="90">
        <f t="shared" si="186"/>
        <v>0</v>
      </c>
      <c r="X678" s="90">
        <f t="shared" si="187"/>
        <v>0</v>
      </c>
      <c r="Y678" s="90">
        <f t="shared" si="188"/>
        <v>0</v>
      </c>
      <c r="Z678" s="90">
        <f t="shared" si="189"/>
        <v>0</v>
      </c>
      <c r="AA678" s="90">
        <f t="shared" si="190"/>
        <v>1</v>
      </c>
      <c r="AB678" s="90">
        <f t="shared" si="191"/>
        <v>0</v>
      </c>
      <c r="AC678" s="90">
        <f t="shared" si="192"/>
        <v>0</v>
      </c>
      <c r="AD678" s="90">
        <f t="shared" si="193"/>
        <v>0</v>
      </c>
      <c r="AE678" s="90">
        <f t="shared" si="194"/>
        <v>1</v>
      </c>
      <c r="AH678" s="56">
        <f t="shared" si="195"/>
        <v>2</v>
      </c>
      <c r="AI678" s="56">
        <f t="shared" si="196"/>
        <v>2</v>
      </c>
      <c r="AJ678" s="56" t="str">
        <f t="shared" si="197"/>
        <v>Correct</v>
      </c>
      <c r="AK678" t="s">
        <v>105</v>
      </c>
      <c r="AL678">
        <v>48</v>
      </c>
      <c r="AM678" t="s">
        <v>95</v>
      </c>
      <c r="AN678" t="s">
        <v>157</v>
      </c>
      <c r="AP678" t="s">
        <v>102</v>
      </c>
      <c r="AQ678" s="1" t="s">
        <v>81</v>
      </c>
      <c r="AR678" t="s">
        <v>112</v>
      </c>
      <c r="AS678" t="s">
        <v>110</v>
      </c>
      <c r="AT678" t="s">
        <v>101</v>
      </c>
      <c r="AU678" t="s">
        <v>102</v>
      </c>
      <c r="AV678" s="1"/>
      <c r="AW678" t="s">
        <v>102</v>
      </c>
    </row>
    <row r="679" spans="1:49" x14ac:dyDescent="0.25">
      <c r="A679" s="1">
        <v>678</v>
      </c>
      <c r="B679" t="s">
        <v>19</v>
      </c>
      <c r="I679" t="s">
        <v>267</v>
      </c>
      <c r="P679" s="56">
        <f t="shared" si="180"/>
        <v>2</v>
      </c>
      <c r="Q679" s="5">
        <f t="shared" si="181"/>
        <v>1.5</v>
      </c>
      <c r="S679" s="56">
        <f t="shared" si="182"/>
        <v>1</v>
      </c>
      <c r="T679" s="56">
        <f t="shared" si="183"/>
        <v>0</v>
      </c>
      <c r="U679" s="56">
        <f t="shared" si="184"/>
        <v>0</v>
      </c>
      <c r="V679" s="90">
        <f t="shared" si="185"/>
        <v>0</v>
      </c>
      <c r="W679" s="90">
        <f t="shared" si="186"/>
        <v>0</v>
      </c>
      <c r="X679" s="90">
        <f t="shared" si="187"/>
        <v>0</v>
      </c>
      <c r="Y679" s="90">
        <f t="shared" si="188"/>
        <v>0</v>
      </c>
      <c r="Z679" s="90">
        <f t="shared" si="189"/>
        <v>1</v>
      </c>
      <c r="AA679" s="90">
        <f t="shared" si="190"/>
        <v>0</v>
      </c>
      <c r="AB679" s="90">
        <f t="shared" si="191"/>
        <v>0</v>
      </c>
      <c r="AC679" s="90">
        <f t="shared" si="192"/>
        <v>0</v>
      </c>
      <c r="AD679" s="90">
        <f t="shared" si="193"/>
        <v>0</v>
      </c>
      <c r="AE679" s="90">
        <f t="shared" si="194"/>
        <v>0</v>
      </c>
      <c r="AH679" s="56">
        <f t="shared" si="195"/>
        <v>2</v>
      </c>
      <c r="AI679" s="56">
        <f t="shared" si="196"/>
        <v>2</v>
      </c>
      <c r="AJ679" s="56" t="str">
        <f t="shared" si="197"/>
        <v>Correct</v>
      </c>
      <c r="AK679" t="s">
        <v>94</v>
      </c>
      <c r="AL679">
        <v>33</v>
      </c>
      <c r="AM679" t="s">
        <v>121</v>
      </c>
      <c r="AN679" t="s">
        <v>161</v>
      </c>
      <c r="AO679" t="s">
        <v>107</v>
      </c>
      <c r="AP679" t="s">
        <v>98</v>
      </c>
      <c r="AQ679" s="1" t="s">
        <v>362</v>
      </c>
      <c r="AR679" t="s">
        <v>112</v>
      </c>
      <c r="AS679" t="s">
        <v>137</v>
      </c>
      <c r="AT679" t="s">
        <v>101</v>
      </c>
      <c r="AU679" t="s">
        <v>102</v>
      </c>
      <c r="AV679" s="1" t="s">
        <v>92</v>
      </c>
      <c r="AW679" t="s">
        <v>102</v>
      </c>
    </row>
    <row r="680" spans="1:49" x14ac:dyDescent="0.25">
      <c r="A680" s="1">
        <v>679</v>
      </c>
      <c r="I680" t="s">
        <v>267</v>
      </c>
      <c r="K680" t="s">
        <v>27</v>
      </c>
      <c r="L680" t="s">
        <v>28</v>
      </c>
      <c r="P680" s="56">
        <f t="shared" si="180"/>
        <v>3</v>
      </c>
      <c r="Q680" s="5">
        <f t="shared" si="181"/>
        <v>1</v>
      </c>
      <c r="S680" s="56">
        <f t="shared" si="182"/>
        <v>0</v>
      </c>
      <c r="T680" s="56">
        <f t="shared" si="183"/>
        <v>0</v>
      </c>
      <c r="U680" s="56">
        <f t="shared" si="184"/>
        <v>0</v>
      </c>
      <c r="V680" s="90">
        <f t="shared" si="185"/>
        <v>0</v>
      </c>
      <c r="W680" s="90">
        <f t="shared" si="186"/>
        <v>0</v>
      </c>
      <c r="X680" s="90">
        <f t="shared" si="187"/>
        <v>0</v>
      </c>
      <c r="Y680" s="90">
        <f t="shared" si="188"/>
        <v>0</v>
      </c>
      <c r="Z680" s="90">
        <f t="shared" si="189"/>
        <v>1</v>
      </c>
      <c r="AA680" s="90">
        <f t="shared" si="190"/>
        <v>0</v>
      </c>
      <c r="AB680" s="90">
        <f t="shared" si="191"/>
        <v>1</v>
      </c>
      <c r="AC680" s="90">
        <f t="shared" si="192"/>
        <v>1</v>
      </c>
      <c r="AD680" s="90">
        <f t="shared" si="193"/>
        <v>0</v>
      </c>
      <c r="AE680" s="90">
        <f t="shared" si="194"/>
        <v>0</v>
      </c>
      <c r="AH680" s="56">
        <f t="shared" si="195"/>
        <v>3</v>
      </c>
      <c r="AI680" s="56">
        <f t="shared" si="196"/>
        <v>3</v>
      </c>
      <c r="AJ680" s="56" t="str">
        <f t="shared" si="197"/>
        <v>Correct</v>
      </c>
      <c r="AK680" t="s">
        <v>94</v>
      </c>
      <c r="AL680">
        <v>28</v>
      </c>
      <c r="AM680" t="s">
        <v>121</v>
      </c>
      <c r="AN680" t="s">
        <v>185</v>
      </c>
      <c r="AQ680" s="1"/>
      <c r="AS680" t="s">
        <v>120</v>
      </c>
      <c r="AV680" s="1"/>
    </row>
    <row r="681" spans="1:49" x14ac:dyDescent="0.25">
      <c r="A681" s="1">
        <v>680</v>
      </c>
      <c r="C681" t="s">
        <v>20</v>
      </c>
      <c r="D681" t="s">
        <v>21</v>
      </c>
      <c r="M681" t="s">
        <v>29</v>
      </c>
      <c r="P681" s="56">
        <f t="shared" si="180"/>
        <v>3</v>
      </c>
      <c r="Q681" s="5">
        <f t="shared" si="181"/>
        <v>1</v>
      </c>
      <c r="S681" s="56">
        <f t="shared" si="182"/>
        <v>0</v>
      </c>
      <c r="T681" s="56">
        <f t="shared" si="183"/>
        <v>1</v>
      </c>
      <c r="U681" s="56">
        <f t="shared" si="184"/>
        <v>1</v>
      </c>
      <c r="V681" s="90">
        <f t="shared" si="185"/>
        <v>0</v>
      </c>
      <c r="W681" s="90">
        <f t="shared" si="186"/>
        <v>0</v>
      </c>
      <c r="X681" s="90">
        <f t="shared" si="187"/>
        <v>0</v>
      </c>
      <c r="Y681" s="90">
        <f t="shared" si="188"/>
        <v>0</v>
      </c>
      <c r="Z681" s="90">
        <f t="shared" si="189"/>
        <v>0</v>
      </c>
      <c r="AA681" s="90">
        <f t="shared" si="190"/>
        <v>0</v>
      </c>
      <c r="AB681" s="90">
        <f t="shared" si="191"/>
        <v>0</v>
      </c>
      <c r="AC681" s="90">
        <f t="shared" si="192"/>
        <v>0</v>
      </c>
      <c r="AD681" s="90">
        <f t="shared" si="193"/>
        <v>1</v>
      </c>
      <c r="AE681" s="90">
        <f t="shared" si="194"/>
        <v>0</v>
      </c>
      <c r="AH681" s="56">
        <f t="shared" si="195"/>
        <v>3</v>
      </c>
      <c r="AI681" s="56">
        <f t="shared" si="196"/>
        <v>3</v>
      </c>
      <c r="AJ681" s="56" t="str">
        <f t="shared" si="197"/>
        <v>Correct</v>
      </c>
      <c r="AK681" t="s">
        <v>94</v>
      </c>
      <c r="AL681">
        <v>75</v>
      </c>
      <c r="AM681" t="s">
        <v>121</v>
      </c>
      <c r="AN681" t="s">
        <v>217</v>
      </c>
      <c r="AO681" t="s">
        <v>107</v>
      </c>
      <c r="AP681" t="s">
        <v>98</v>
      </c>
      <c r="AQ681" s="1" t="s">
        <v>80</v>
      </c>
      <c r="AR681" t="s">
        <v>126</v>
      </c>
      <c r="AS681" t="s">
        <v>103</v>
      </c>
      <c r="AT681" t="s">
        <v>104</v>
      </c>
      <c r="AU681" t="s">
        <v>102</v>
      </c>
      <c r="AV681" s="1" t="s">
        <v>91</v>
      </c>
      <c r="AW681" t="s">
        <v>102</v>
      </c>
    </row>
    <row r="682" spans="1:49" x14ac:dyDescent="0.25">
      <c r="A682" s="1">
        <v>681</v>
      </c>
      <c r="P682" s="56">
        <f t="shared" si="180"/>
        <v>0</v>
      </c>
      <c r="Q682" s="5" t="e">
        <f t="shared" si="181"/>
        <v>#DIV/0!</v>
      </c>
      <c r="S682" s="56">
        <f t="shared" si="182"/>
        <v>0</v>
      </c>
      <c r="T682" s="56">
        <f t="shared" si="183"/>
        <v>0</v>
      </c>
      <c r="U682" s="56">
        <f t="shared" si="184"/>
        <v>0</v>
      </c>
      <c r="V682" s="90">
        <f t="shared" si="185"/>
        <v>0</v>
      </c>
      <c r="W682" s="90">
        <f t="shared" si="186"/>
        <v>0</v>
      </c>
      <c r="X682" s="90">
        <f t="shared" si="187"/>
        <v>0</v>
      </c>
      <c r="Y682" s="90">
        <f t="shared" si="188"/>
        <v>0</v>
      </c>
      <c r="Z682" s="90">
        <f t="shared" si="189"/>
        <v>0</v>
      </c>
      <c r="AA682" s="90">
        <f t="shared" si="190"/>
        <v>0</v>
      </c>
      <c r="AB682" s="90">
        <f t="shared" si="191"/>
        <v>0</v>
      </c>
      <c r="AC682" s="90">
        <f t="shared" si="192"/>
        <v>0</v>
      </c>
      <c r="AD682" s="90">
        <f t="shared" si="193"/>
        <v>0</v>
      </c>
      <c r="AE682" s="90">
        <f t="shared" si="194"/>
        <v>0</v>
      </c>
      <c r="AH682" s="56">
        <f t="shared" si="195"/>
        <v>0</v>
      </c>
      <c r="AI682" s="56">
        <f t="shared" si="196"/>
        <v>0</v>
      </c>
      <c r="AJ682" s="56" t="str">
        <f t="shared" si="197"/>
        <v>Correct</v>
      </c>
      <c r="AK682" t="s">
        <v>105</v>
      </c>
      <c r="AL682">
        <v>31</v>
      </c>
      <c r="AM682" t="s">
        <v>121</v>
      </c>
      <c r="AN682" t="s">
        <v>167</v>
      </c>
      <c r="AO682" t="s">
        <v>107</v>
      </c>
      <c r="AP682" t="s">
        <v>98</v>
      </c>
      <c r="AQ682" s="1" t="s">
        <v>80</v>
      </c>
      <c r="AR682" t="s">
        <v>112</v>
      </c>
      <c r="AS682" t="s">
        <v>137</v>
      </c>
      <c r="AT682" t="s">
        <v>101</v>
      </c>
      <c r="AU682" t="s">
        <v>102</v>
      </c>
      <c r="AV682" s="1" t="s">
        <v>90</v>
      </c>
      <c r="AW682" t="s">
        <v>102</v>
      </c>
    </row>
    <row r="683" spans="1:49" x14ac:dyDescent="0.25">
      <c r="A683" s="1">
        <v>682</v>
      </c>
      <c r="P683" s="56">
        <f t="shared" si="180"/>
        <v>0</v>
      </c>
      <c r="Q683" s="5" t="e">
        <f t="shared" si="181"/>
        <v>#DIV/0!</v>
      </c>
      <c r="S683" s="56">
        <f t="shared" si="182"/>
        <v>0</v>
      </c>
      <c r="T683" s="56">
        <f t="shared" si="183"/>
        <v>0</v>
      </c>
      <c r="U683" s="56">
        <f t="shared" si="184"/>
        <v>0</v>
      </c>
      <c r="V683" s="90">
        <f t="shared" si="185"/>
        <v>0</v>
      </c>
      <c r="W683" s="90">
        <f t="shared" si="186"/>
        <v>0</v>
      </c>
      <c r="X683" s="90">
        <f t="shared" si="187"/>
        <v>0</v>
      </c>
      <c r="Y683" s="90">
        <f t="shared" si="188"/>
        <v>0</v>
      </c>
      <c r="Z683" s="90">
        <f t="shared" si="189"/>
        <v>0</v>
      </c>
      <c r="AA683" s="90">
        <f t="shared" si="190"/>
        <v>0</v>
      </c>
      <c r="AB683" s="90">
        <f t="shared" si="191"/>
        <v>0</v>
      </c>
      <c r="AC683" s="90">
        <f t="shared" si="192"/>
        <v>0</v>
      </c>
      <c r="AD683" s="90">
        <f t="shared" si="193"/>
        <v>0</v>
      </c>
      <c r="AE683" s="90">
        <f t="shared" si="194"/>
        <v>0</v>
      </c>
      <c r="AH683" s="56">
        <f t="shared" si="195"/>
        <v>0</v>
      </c>
      <c r="AI683" s="56">
        <f t="shared" si="196"/>
        <v>0</v>
      </c>
      <c r="AJ683" s="56" t="str">
        <f t="shared" si="197"/>
        <v>Correct</v>
      </c>
      <c r="AK683" t="s">
        <v>94</v>
      </c>
      <c r="AL683">
        <v>95</v>
      </c>
      <c r="AM683" t="s">
        <v>121</v>
      </c>
      <c r="AN683" t="s">
        <v>217</v>
      </c>
      <c r="AO683" t="s">
        <v>107</v>
      </c>
      <c r="AP683" t="s">
        <v>98</v>
      </c>
      <c r="AQ683" s="1" t="s">
        <v>80</v>
      </c>
      <c r="AS683" t="s">
        <v>120</v>
      </c>
      <c r="AT683" t="s">
        <v>104</v>
      </c>
      <c r="AU683" t="s">
        <v>102</v>
      </c>
      <c r="AV683" s="1" t="s">
        <v>373</v>
      </c>
      <c r="AW683" t="s">
        <v>98</v>
      </c>
    </row>
    <row r="684" spans="1:49" x14ac:dyDescent="0.25">
      <c r="A684" s="1">
        <v>683</v>
      </c>
      <c r="L684" t="s">
        <v>28</v>
      </c>
      <c r="P684" s="56">
        <f t="shared" si="180"/>
        <v>1</v>
      </c>
      <c r="Q684" s="5">
        <f t="shared" si="181"/>
        <v>3</v>
      </c>
      <c r="S684" s="56">
        <f t="shared" si="182"/>
        <v>0</v>
      </c>
      <c r="T684" s="56">
        <f t="shared" si="183"/>
        <v>0</v>
      </c>
      <c r="U684" s="56">
        <f t="shared" si="184"/>
        <v>0</v>
      </c>
      <c r="V684" s="90">
        <f t="shared" si="185"/>
        <v>0</v>
      </c>
      <c r="W684" s="90">
        <f t="shared" si="186"/>
        <v>0</v>
      </c>
      <c r="X684" s="90">
        <f t="shared" si="187"/>
        <v>0</v>
      </c>
      <c r="Y684" s="90">
        <f t="shared" si="188"/>
        <v>0</v>
      </c>
      <c r="Z684" s="90">
        <f t="shared" si="189"/>
        <v>0</v>
      </c>
      <c r="AA684" s="90">
        <f t="shared" si="190"/>
        <v>0</v>
      </c>
      <c r="AB684" s="90">
        <f t="shared" si="191"/>
        <v>0</v>
      </c>
      <c r="AC684" s="90">
        <f t="shared" si="192"/>
        <v>1</v>
      </c>
      <c r="AD684" s="90">
        <f t="shared" si="193"/>
        <v>0</v>
      </c>
      <c r="AE684" s="90">
        <f t="shared" si="194"/>
        <v>0</v>
      </c>
      <c r="AH684" s="56">
        <f t="shared" si="195"/>
        <v>1</v>
      </c>
      <c r="AI684" s="56">
        <f t="shared" si="196"/>
        <v>1</v>
      </c>
      <c r="AJ684" s="56" t="str">
        <f t="shared" si="197"/>
        <v>Correct</v>
      </c>
      <c r="AK684" t="s">
        <v>105</v>
      </c>
      <c r="AL684">
        <v>25</v>
      </c>
      <c r="AM684" t="s">
        <v>121</v>
      </c>
      <c r="AN684" t="s">
        <v>178</v>
      </c>
      <c r="AO684" t="s">
        <v>107</v>
      </c>
      <c r="AP684" t="s">
        <v>98</v>
      </c>
      <c r="AQ684" s="1" t="s">
        <v>80</v>
      </c>
      <c r="AS684" t="s">
        <v>103</v>
      </c>
      <c r="AT684" t="s">
        <v>136</v>
      </c>
      <c r="AU684" t="s">
        <v>102</v>
      </c>
      <c r="AV684" s="1"/>
      <c r="AW684" t="s">
        <v>102</v>
      </c>
    </row>
    <row r="685" spans="1:49" x14ac:dyDescent="0.25">
      <c r="A685" s="1">
        <v>684</v>
      </c>
      <c r="L685" t="s">
        <v>28</v>
      </c>
      <c r="P685" s="56">
        <f t="shared" si="180"/>
        <v>1</v>
      </c>
      <c r="Q685" s="5">
        <f t="shared" si="181"/>
        <v>3</v>
      </c>
      <c r="S685" s="56">
        <f t="shared" si="182"/>
        <v>0</v>
      </c>
      <c r="T685" s="56">
        <f t="shared" si="183"/>
        <v>0</v>
      </c>
      <c r="U685" s="56">
        <f t="shared" si="184"/>
        <v>0</v>
      </c>
      <c r="V685" s="90">
        <f t="shared" si="185"/>
        <v>0</v>
      </c>
      <c r="W685" s="90">
        <f t="shared" si="186"/>
        <v>0</v>
      </c>
      <c r="X685" s="90">
        <f t="shared" si="187"/>
        <v>0</v>
      </c>
      <c r="Y685" s="90">
        <f t="shared" si="188"/>
        <v>0</v>
      </c>
      <c r="Z685" s="90">
        <f t="shared" si="189"/>
        <v>0</v>
      </c>
      <c r="AA685" s="90">
        <f t="shared" si="190"/>
        <v>0</v>
      </c>
      <c r="AB685" s="90">
        <f t="shared" si="191"/>
        <v>0</v>
      </c>
      <c r="AC685" s="90">
        <f t="shared" si="192"/>
        <v>1</v>
      </c>
      <c r="AD685" s="90">
        <f t="shared" si="193"/>
        <v>0</v>
      </c>
      <c r="AE685" s="90">
        <f t="shared" si="194"/>
        <v>0</v>
      </c>
      <c r="AH685" s="56">
        <f t="shared" si="195"/>
        <v>1</v>
      </c>
      <c r="AI685" s="56">
        <f t="shared" si="196"/>
        <v>1</v>
      </c>
      <c r="AJ685" s="56" t="str">
        <f t="shared" si="197"/>
        <v>Correct</v>
      </c>
      <c r="AK685" t="s">
        <v>94</v>
      </c>
      <c r="AL685">
        <v>24</v>
      </c>
      <c r="AM685" t="s">
        <v>121</v>
      </c>
      <c r="AN685" t="s">
        <v>185</v>
      </c>
      <c r="AO685" t="s">
        <v>107</v>
      </c>
      <c r="AP685" t="s">
        <v>98</v>
      </c>
      <c r="AQ685" s="1" t="s">
        <v>80</v>
      </c>
      <c r="AR685" t="s">
        <v>112</v>
      </c>
      <c r="AS685" t="s">
        <v>103</v>
      </c>
      <c r="AT685" t="s">
        <v>101</v>
      </c>
      <c r="AU685" t="s">
        <v>98</v>
      </c>
      <c r="AV685" s="1" t="s">
        <v>93</v>
      </c>
      <c r="AW685" t="s">
        <v>102</v>
      </c>
    </row>
    <row r="686" spans="1:49" x14ac:dyDescent="0.25">
      <c r="A686" s="1">
        <v>685</v>
      </c>
      <c r="N686" t="s">
        <v>30</v>
      </c>
      <c r="P686" s="56">
        <f t="shared" si="180"/>
        <v>1</v>
      </c>
      <c r="Q686" s="5">
        <f t="shared" si="181"/>
        <v>3</v>
      </c>
      <c r="S686" s="56">
        <f t="shared" si="182"/>
        <v>0</v>
      </c>
      <c r="T686" s="56">
        <f t="shared" si="183"/>
        <v>0</v>
      </c>
      <c r="U686" s="56">
        <f t="shared" si="184"/>
        <v>0</v>
      </c>
      <c r="V686" s="90">
        <f t="shared" si="185"/>
        <v>0</v>
      </c>
      <c r="W686" s="90">
        <f t="shared" si="186"/>
        <v>0</v>
      </c>
      <c r="X686" s="90">
        <f t="shared" si="187"/>
        <v>0</v>
      </c>
      <c r="Y686" s="90">
        <f t="shared" si="188"/>
        <v>0</v>
      </c>
      <c r="Z686" s="90">
        <f t="shared" si="189"/>
        <v>0</v>
      </c>
      <c r="AA686" s="90">
        <f t="shared" si="190"/>
        <v>0</v>
      </c>
      <c r="AB686" s="90">
        <f t="shared" si="191"/>
        <v>0</v>
      </c>
      <c r="AC686" s="90">
        <f t="shared" si="192"/>
        <v>0</v>
      </c>
      <c r="AD686" s="90">
        <f t="shared" si="193"/>
        <v>0</v>
      </c>
      <c r="AE686" s="90">
        <f t="shared" si="194"/>
        <v>1</v>
      </c>
      <c r="AH686" s="56">
        <f t="shared" si="195"/>
        <v>1</v>
      </c>
      <c r="AI686" s="56">
        <f t="shared" si="196"/>
        <v>1</v>
      </c>
      <c r="AJ686" s="56" t="str">
        <f t="shared" si="197"/>
        <v>Correct</v>
      </c>
      <c r="AK686" t="s">
        <v>94</v>
      </c>
      <c r="AL686">
        <v>40</v>
      </c>
      <c r="AM686" t="s">
        <v>121</v>
      </c>
      <c r="AN686" t="s">
        <v>122</v>
      </c>
      <c r="AO686" t="s">
        <v>107</v>
      </c>
      <c r="AP686" t="s">
        <v>98</v>
      </c>
      <c r="AQ686" s="1" t="s">
        <v>80</v>
      </c>
      <c r="AR686" t="s">
        <v>114</v>
      </c>
      <c r="AS686" t="s">
        <v>110</v>
      </c>
      <c r="AT686" t="s">
        <v>101</v>
      </c>
      <c r="AU686" t="s">
        <v>102</v>
      </c>
      <c r="AV686" s="1" t="s">
        <v>92</v>
      </c>
      <c r="AW686" t="s">
        <v>102</v>
      </c>
    </row>
    <row r="687" spans="1:49" x14ac:dyDescent="0.25">
      <c r="A687" s="1">
        <v>686</v>
      </c>
      <c r="D687" t="s">
        <v>21</v>
      </c>
      <c r="J687" t="s">
        <v>26</v>
      </c>
      <c r="P687" s="56">
        <f t="shared" si="180"/>
        <v>2</v>
      </c>
      <c r="Q687" s="5">
        <f t="shared" si="181"/>
        <v>1.5</v>
      </c>
      <c r="S687" s="56">
        <f t="shared" si="182"/>
        <v>0</v>
      </c>
      <c r="T687" s="56">
        <f t="shared" si="183"/>
        <v>0</v>
      </c>
      <c r="U687" s="56">
        <f t="shared" si="184"/>
        <v>1</v>
      </c>
      <c r="V687" s="90">
        <f t="shared" si="185"/>
        <v>0</v>
      </c>
      <c r="W687" s="90">
        <f t="shared" si="186"/>
        <v>0</v>
      </c>
      <c r="X687" s="90">
        <f t="shared" si="187"/>
        <v>0</v>
      </c>
      <c r="Y687" s="90">
        <f t="shared" si="188"/>
        <v>0</v>
      </c>
      <c r="Z687" s="90">
        <f t="shared" si="189"/>
        <v>0</v>
      </c>
      <c r="AA687" s="90">
        <f t="shared" si="190"/>
        <v>1</v>
      </c>
      <c r="AB687" s="90">
        <f t="shared" si="191"/>
        <v>0</v>
      </c>
      <c r="AC687" s="90">
        <f t="shared" si="192"/>
        <v>0</v>
      </c>
      <c r="AD687" s="90">
        <f t="shared" si="193"/>
        <v>0</v>
      </c>
      <c r="AE687" s="90">
        <f t="shared" si="194"/>
        <v>0</v>
      </c>
      <c r="AH687" s="56">
        <f t="shared" si="195"/>
        <v>2</v>
      </c>
      <c r="AI687" s="56">
        <f t="shared" si="196"/>
        <v>2</v>
      </c>
      <c r="AJ687" s="56" t="str">
        <f t="shared" si="197"/>
        <v>Correct</v>
      </c>
      <c r="AK687" t="s">
        <v>105</v>
      </c>
      <c r="AL687">
        <v>91</v>
      </c>
      <c r="AM687" t="s">
        <v>121</v>
      </c>
      <c r="AN687" t="s">
        <v>217</v>
      </c>
      <c r="AO687" t="s">
        <v>107</v>
      </c>
      <c r="AP687" t="s">
        <v>98</v>
      </c>
      <c r="AQ687" s="1" t="s">
        <v>80</v>
      </c>
      <c r="AR687" t="s">
        <v>126</v>
      </c>
      <c r="AS687" t="s">
        <v>120</v>
      </c>
      <c r="AT687" t="s">
        <v>104</v>
      </c>
      <c r="AU687" t="s">
        <v>102</v>
      </c>
      <c r="AV687" s="1" t="s">
        <v>91</v>
      </c>
      <c r="AW687" t="s">
        <v>98</v>
      </c>
    </row>
    <row r="688" spans="1:49" x14ac:dyDescent="0.25">
      <c r="A688" s="1">
        <v>687</v>
      </c>
      <c r="P688" s="56">
        <f t="shared" si="180"/>
        <v>0</v>
      </c>
      <c r="Q688" s="5" t="e">
        <f t="shared" si="181"/>
        <v>#DIV/0!</v>
      </c>
      <c r="S688" s="56">
        <f t="shared" si="182"/>
        <v>0</v>
      </c>
      <c r="T688" s="56">
        <f t="shared" si="183"/>
        <v>0</v>
      </c>
      <c r="U688" s="56">
        <f t="shared" si="184"/>
        <v>0</v>
      </c>
      <c r="V688" s="90">
        <f t="shared" si="185"/>
        <v>0</v>
      </c>
      <c r="W688" s="90">
        <f t="shared" si="186"/>
        <v>0</v>
      </c>
      <c r="X688" s="90">
        <f t="shared" si="187"/>
        <v>0</v>
      </c>
      <c r="Y688" s="90">
        <f t="shared" si="188"/>
        <v>0</v>
      </c>
      <c r="Z688" s="90">
        <f t="shared" si="189"/>
        <v>0</v>
      </c>
      <c r="AA688" s="90">
        <f t="shared" si="190"/>
        <v>0</v>
      </c>
      <c r="AB688" s="90">
        <f t="shared" si="191"/>
        <v>0</v>
      </c>
      <c r="AC688" s="90">
        <f t="shared" si="192"/>
        <v>0</v>
      </c>
      <c r="AD688" s="90">
        <f t="shared" si="193"/>
        <v>0</v>
      </c>
      <c r="AE688" s="90">
        <f t="shared" si="194"/>
        <v>0</v>
      </c>
      <c r="AH688" s="56">
        <f t="shared" si="195"/>
        <v>0</v>
      </c>
      <c r="AI688" s="56">
        <f t="shared" si="196"/>
        <v>0</v>
      </c>
      <c r="AJ688" s="56" t="str">
        <f t="shared" si="197"/>
        <v>Correct</v>
      </c>
      <c r="AK688" t="s">
        <v>105</v>
      </c>
      <c r="AL688">
        <v>38</v>
      </c>
      <c r="AM688" t="s">
        <v>121</v>
      </c>
      <c r="AN688" t="s">
        <v>177</v>
      </c>
      <c r="AO688" t="s">
        <v>107</v>
      </c>
      <c r="AP688" t="s">
        <v>98</v>
      </c>
      <c r="AQ688" s="1" t="s">
        <v>80</v>
      </c>
      <c r="AR688" t="s">
        <v>112</v>
      </c>
      <c r="AT688" t="s">
        <v>135</v>
      </c>
      <c r="AU688" t="s">
        <v>102</v>
      </c>
      <c r="AV688" s="1"/>
      <c r="AW688" t="s">
        <v>102</v>
      </c>
    </row>
    <row r="689" spans="1:49" x14ac:dyDescent="0.25">
      <c r="A689" s="1">
        <v>688</v>
      </c>
      <c r="D689" t="s">
        <v>21</v>
      </c>
      <c r="P689" s="56">
        <f t="shared" si="180"/>
        <v>1</v>
      </c>
      <c r="Q689" s="5">
        <f t="shared" si="181"/>
        <v>3</v>
      </c>
      <c r="S689" s="56">
        <f t="shared" si="182"/>
        <v>0</v>
      </c>
      <c r="T689" s="56">
        <f t="shared" si="183"/>
        <v>0</v>
      </c>
      <c r="U689" s="56">
        <f t="shared" si="184"/>
        <v>1</v>
      </c>
      <c r="V689" s="90">
        <f t="shared" si="185"/>
        <v>0</v>
      </c>
      <c r="W689" s="90">
        <f t="shared" si="186"/>
        <v>0</v>
      </c>
      <c r="X689" s="90">
        <f t="shared" si="187"/>
        <v>0</v>
      </c>
      <c r="Y689" s="90">
        <f t="shared" si="188"/>
        <v>0</v>
      </c>
      <c r="Z689" s="90">
        <f t="shared" si="189"/>
        <v>0</v>
      </c>
      <c r="AA689" s="90">
        <f t="shared" si="190"/>
        <v>0</v>
      </c>
      <c r="AB689" s="90">
        <f t="shared" si="191"/>
        <v>0</v>
      </c>
      <c r="AC689" s="90">
        <f t="shared" si="192"/>
        <v>0</v>
      </c>
      <c r="AD689" s="90">
        <f t="shared" si="193"/>
        <v>0</v>
      </c>
      <c r="AE689" s="90">
        <f t="shared" si="194"/>
        <v>0</v>
      </c>
      <c r="AH689" s="56">
        <f t="shared" si="195"/>
        <v>1</v>
      </c>
      <c r="AI689" s="56">
        <f t="shared" si="196"/>
        <v>1</v>
      </c>
      <c r="AJ689" s="56" t="str">
        <f t="shared" si="197"/>
        <v>Correct</v>
      </c>
      <c r="AK689" t="s">
        <v>105</v>
      </c>
      <c r="AL689">
        <v>43</v>
      </c>
      <c r="AM689" t="s">
        <v>121</v>
      </c>
      <c r="AN689" t="s">
        <v>122</v>
      </c>
      <c r="AO689" s="1" t="s">
        <v>346</v>
      </c>
      <c r="AP689" t="s">
        <v>102</v>
      </c>
      <c r="AQ689" s="1" t="s">
        <v>81</v>
      </c>
      <c r="AR689" t="s">
        <v>99</v>
      </c>
      <c r="AS689" t="s">
        <v>120</v>
      </c>
      <c r="AT689" t="s">
        <v>135</v>
      </c>
      <c r="AU689" t="s">
        <v>102</v>
      </c>
      <c r="AV689" s="1"/>
      <c r="AW689" t="s">
        <v>102</v>
      </c>
    </row>
    <row r="690" spans="1:49" x14ac:dyDescent="0.25">
      <c r="A690" s="1">
        <v>689</v>
      </c>
      <c r="P690" s="56">
        <f t="shared" si="180"/>
        <v>0</v>
      </c>
      <c r="Q690" s="5" t="e">
        <f t="shared" si="181"/>
        <v>#DIV/0!</v>
      </c>
      <c r="S690" s="56">
        <f t="shared" si="182"/>
        <v>0</v>
      </c>
      <c r="T690" s="56">
        <f t="shared" si="183"/>
        <v>0</v>
      </c>
      <c r="U690" s="56">
        <f t="shared" si="184"/>
        <v>0</v>
      </c>
      <c r="V690" s="90">
        <f t="shared" si="185"/>
        <v>0</v>
      </c>
      <c r="W690" s="90">
        <f t="shared" si="186"/>
        <v>0</v>
      </c>
      <c r="X690" s="90">
        <f t="shared" si="187"/>
        <v>0</v>
      </c>
      <c r="Y690" s="90">
        <f t="shared" si="188"/>
        <v>0</v>
      </c>
      <c r="Z690" s="90">
        <f t="shared" si="189"/>
        <v>0</v>
      </c>
      <c r="AA690" s="90">
        <f t="shared" si="190"/>
        <v>0</v>
      </c>
      <c r="AB690" s="90">
        <f t="shared" si="191"/>
        <v>0</v>
      </c>
      <c r="AC690" s="90">
        <f t="shared" si="192"/>
        <v>0</v>
      </c>
      <c r="AD690" s="90">
        <f t="shared" si="193"/>
        <v>0</v>
      </c>
      <c r="AE690" s="90">
        <f t="shared" si="194"/>
        <v>0</v>
      </c>
      <c r="AH690" s="56">
        <f t="shared" si="195"/>
        <v>0</v>
      </c>
      <c r="AI690" s="56">
        <f t="shared" si="196"/>
        <v>0</v>
      </c>
      <c r="AJ690" s="56" t="str">
        <f t="shared" si="197"/>
        <v>Correct</v>
      </c>
      <c r="AK690" t="s">
        <v>94</v>
      </c>
      <c r="AL690">
        <v>64</v>
      </c>
      <c r="AM690" t="s">
        <v>121</v>
      </c>
      <c r="AN690" t="s">
        <v>217</v>
      </c>
      <c r="AO690" t="s">
        <v>107</v>
      </c>
      <c r="AP690" t="s">
        <v>98</v>
      </c>
      <c r="AQ690" s="1" t="s">
        <v>80</v>
      </c>
      <c r="AS690" t="s">
        <v>110</v>
      </c>
      <c r="AT690" t="s">
        <v>104</v>
      </c>
      <c r="AU690" t="s">
        <v>102</v>
      </c>
      <c r="AV690" s="1"/>
      <c r="AW690" t="s">
        <v>102</v>
      </c>
    </row>
    <row r="691" spans="1:49" x14ac:dyDescent="0.25">
      <c r="A691" s="1">
        <v>690</v>
      </c>
      <c r="D691" t="s">
        <v>21</v>
      </c>
      <c r="P691" s="56">
        <f t="shared" si="180"/>
        <v>1</v>
      </c>
      <c r="Q691" s="5">
        <f t="shared" si="181"/>
        <v>3</v>
      </c>
      <c r="S691" s="56">
        <f t="shared" si="182"/>
        <v>0</v>
      </c>
      <c r="T691" s="56">
        <f t="shared" si="183"/>
        <v>0</v>
      </c>
      <c r="U691" s="56">
        <f t="shared" si="184"/>
        <v>1</v>
      </c>
      <c r="V691" s="90">
        <f t="shared" si="185"/>
        <v>0</v>
      </c>
      <c r="W691" s="90">
        <f t="shared" si="186"/>
        <v>0</v>
      </c>
      <c r="X691" s="90">
        <f t="shared" si="187"/>
        <v>0</v>
      </c>
      <c r="Y691" s="90">
        <f t="shared" si="188"/>
        <v>0</v>
      </c>
      <c r="Z691" s="90">
        <f t="shared" si="189"/>
        <v>0</v>
      </c>
      <c r="AA691" s="90">
        <f t="shared" si="190"/>
        <v>0</v>
      </c>
      <c r="AB691" s="90">
        <f t="shared" si="191"/>
        <v>0</v>
      </c>
      <c r="AC691" s="90">
        <f t="shared" si="192"/>
        <v>0</v>
      </c>
      <c r="AD691" s="90">
        <f t="shared" si="193"/>
        <v>0</v>
      </c>
      <c r="AE691" s="90">
        <f t="shared" si="194"/>
        <v>0</v>
      </c>
      <c r="AH691" s="56">
        <f t="shared" si="195"/>
        <v>1</v>
      </c>
      <c r="AI691" s="56">
        <f t="shared" si="196"/>
        <v>1</v>
      </c>
      <c r="AJ691" s="56" t="str">
        <f t="shared" si="197"/>
        <v>Correct</v>
      </c>
      <c r="AK691" t="s">
        <v>94</v>
      </c>
      <c r="AL691">
        <v>89</v>
      </c>
      <c r="AM691" t="s">
        <v>121</v>
      </c>
      <c r="AN691" t="s">
        <v>217</v>
      </c>
      <c r="AO691" t="s">
        <v>107</v>
      </c>
      <c r="AP691" t="s">
        <v>98</v>
      </c>
      <c r="AQ691" s="1" t="s">
        <v>80</v>
      </c>
      <c r="AS691" t="s">
        <v>110</v>
      </c>
      <c r="AT691" t="s">
        <v>104</v>
      </c>
      <c r="AU691" t="s">
        <v>102</v>
      </c>
      <c r="AV691" s="1"/>
      <c r="AW691" t="s">
        <v>98</v>
      </c>
    </row>
    <row r="692" spans="1:49" x14ac:dyDescent="0.25">
      <c r="A692" s="1">
        <v>691</v>
      </c>
      <c r="B692" t="s">
        <v>19</v>
      </c>
      <c r="K692" t="s">
        <v>27</v>
      </c>
      <c r="L692" t="s">
        <v>28</v>
      </c>
      <c r="P692" s="56">
        <f t="shared" si="180"/>
        <v>3</v>
      </c>
      <c r="Q692" s="5">
        <f t="shared" si="181"/>
        <v>1</v>
      </c>
      <c r="S692" s="56">
        <f t="shared" si="182"/>
        <v>1</v>
      </c>
      <c r="T692" s="56">
        <f t="shared" si="183"/>
        <v>0</v>
      </c>
      <c r="U692" s="56">
        <f t="shared" si="184"/>
        <v>0</v>
      </c>
      <c r="V692" s="90">
        <f t="shared" si="185"/>
        <v>0</v>
      </c>
      <c r="W692" s="90">
        <f t="shared" si="186"/>
        <v>0</v>
      </c>
      <c r="X692" s="90">
        <f t="shared" si="187"/>
        <v>0</v>
      </c>
      <c r="Y692" s="90">
        <f t="shared" si="188"/>
        <v>0</v>
      </c>
      <c r="Z692" s="90">
        <f t="shared" si="189"/>
        <v>0</v>
      </c>
      <c r="AA692" s="90">
        <f t="shared" si="190"/>
        <v>0</v>
      </c>
      <c r="AB692" s="90">
        <f t="shared" si="191"/>
        <v>1</v>
      </c>
      <c r="AC692" s="90">
        <f t="shared" si="192"/>
        <v>1</v>
      </c>
      <c r="AD692" s="90">
        <f t="shared" si="193"/>
        <v>0</v>
      </c>
      <c r="AE692" s="90">
        <f t="shared" si="194"/>
        <v>0</v>
      </c>
      <c r="AH692" s="56">
        <f t="shared" si="195"/>
        <v>3</v>
      </c>
      <c r="AI692" s="56">
        <f t="shared" si="196"/>
        <v>3</v>
      </c>
      <c r="AJ692" s="56" t="str">
        <f t="shared" si="197"/>
        <v>Correct</v>
      </c>
      <c r="AK692" t="s">
        <v>105</v>
      </c>
      <c r="AL692">
        <v>39</v>
      </c>
      <c r="AM692" t="s">
        <v>121</v>
      </c>
      <c r="AN692" t="s">
        <v>180</v>
      </c>
      <c r="AO692" t="s">
        <v>107</v>
      </c>
      <c r="AP692" t="s">
        <v>98</v>
      </c>
      <c r="AQ692" s="1" t="s">
        <v>80</v>
      </c>
      <c r="AR692" t="s">
        <v>109</v>
      </c>
      <c r="AS692" t="s">
        <v>137</v>
      </c>
      <c r="AT692" t="s">
        <v>125</v>
      </c>
      <c r="AU692" t="s">
        <v>102</v>
      </c>
      <c r="AV692" s="1"/>
      <c r="AW692" t="s">
        <v>102</v>
      </c>
    </row>
    <row r="693" spans="1:49" x14ac:dyDescent="0.25">
      <c r="A693" s="1">
        <v>692</v>
      </c>
      <c r="E693" t="s">
        <v>22</v>
      </c>
      <c r="M693" t="s">
        <v>29</v>
      </c>
      <c r="P693" s="56">
        <f t="shared" si="180"/>
        <v>2</v>
      </c>
      <c r="Q693" s="5">
        <f t="shared" si="181"/>
        <v>1.5</v>
      </c>
      <c r="S693" s="56">
        <f t="shared" si="182"/>
        <v>0</v>
      </c>
      <c r="T693" s="56">
        <f t="shared" si="183"/>
        <v>0</v>
      </c>
      <c r="U693" s="56">
        <f t="shared" si="184"/>
        <v>0</v>
      </c>
      <c r="V693" s="90">
        <f t="shared" si="185"/>
        <v>1</v>
      </c>
      <c r="W693" s="90">
        <f t="shared" si="186"/>
        <v>0</v>
      </c>
      <c r="X693" s="90">
        <f t="shared" si="187"/>
        <v>0</v>
      </c>
      <c r="Y693" s="90">
        <f t="shared" si="188"/>
        <v>0</v>
      </c>
      <c r="Z693" s="90">
        <f t="shared" si="189"/>
        <v>0</v>
      </c>
      <c r="AA693" s="90">
        <f t="shared" si="190"/>
        <v>0</v>
      </c>
      <c r="AB693" s="90">
        <f t="shared" si="191"/>
        <v>0</v>
      </c>
      <c r="AC693" s="90">
        <f t="shared" si="192"/>
        <v>0</v>
      </c>
      <c r="AD693" s="90">
        <f t="shared" si="193"/>
        <v>1</v>
      </c>
      <c r="AE693" s="90">
        <f t="shared" si="194"/>
        <v>0</v>
      </c>
      <c r="AH693" s="56">
        <f t="shared" si="195"/>
        <v>2</v>
      </c>
      <c r="AI693" s="56">
        <f t="shared" si="196"/>
        <v>2</v>
      </c>
      <c r="AJ693" s="56" t="str">
        <f t="shared" si="197"/>
        <v>Correct</v>
      </c>
      <c r="AK693" t="s">
        <v>94</v>
      </c>
      <c r="AL693">
        <v>87</v>
      </c>
      <c r="AM693" t="s">
        <v>121</v>
      </c>
      <c r="AN693" t="s">
        <v>217</v>
      </c>
      <c r="AO693" t="s">
        <v>107</v>
      </c>
      <c r="AP693" t="s">
        <v>98</v>
      </c>
      <c r="AQ693" s="1" t="s">
        <v>80</v>
      </c>
      <c r="AR693" t="s">
        <v>108</v>
      </c>
      <c r="AS693" t="s">
        <v>120</v>
      </c>
      <c r="AT693" t="s">
        <v>104</v>
      </c>
      <c r="AU693" t="s">
        <v>102</v>
      </c>
      <c r="AV693" s="1"/>
      <c r="AW693" t="s">
        <v>102</v>
      </c>
    </row>
    <row r="694" spans="1:49" x14ac:dyDescent="0.25">
      <c r="A694" s="1">
        <v>693</v>
      </c>
      <c r="B694" t="s">
        <v>19</v>
      </c>
      <c r="P694" s="56">
        <f t="shared" si="180"/>
        <v>1</v>
      </c>
      <c r="Q694" s="5">
        <f t="shared" si="181"/>
        <v>3</v>
      </c>
      <c r="S694" s="56">
        <f t="shared" si="182"/>
        <v>1</v>
      </c>
      <c r="T694" s="56">
        <f t="shared" si="183"/>
        <v>0</v>
      </c>
      <c r="U694" s="56">
        <f t="shared" si="184"/>
        <v>0</v>
      </c>
      <c r="V694" s="90">
        <f t="shared" si="185"/>
        <v>0</v>
      </c>
      <c r="W694" s="90">
        <f t="shared" si="186"/>
        <v>0</v>
      </c>
      <c r="X694" s="90">
        <f t="shared" si="187"/>
        <v>0</v>
      </c>
      <c r="Y694" s="90">
        <f t="shared" si="188"/>
        <v>0</v>
      </c>
      <c r="Z694" s="90">
        <f t="shared" si="189"/>
        <v>0</v>
      </c>
      <c r="AA694" s="90">
        <f t="shared" si="190"/>
        <v>0</v>
      </c>
      <c r="AB694" s="90">
        <f t="shared" si="191"/>
        <v>0</v>
      </c>
      <c r="AC694" s="90">
        <f t="shared" si="192"/>
        <v>0</v>
      </c>
      <c r="AD694" s="90">
        <f t="shared" si="193"/>
        <v>0</v>
      </c>
      <c r="AE694" s="90">
        <f t="shared" si="194"/>
        <v>0</v>
      </c>
      <c r="AH694" s="56">
        <f t="shared" si="195"/>
        <v>1</v>
      </c>
      <c r="AI694" s="56">
        <f t="shared" si="196"/>
        <v>1</v>
      </c>
      <c r="AJ694" s="56" t="str">
        <f t="shared" si="197"/>
        <v>Correct</v>
      </c>
      <c r="AQ694" s="1"/>
      <c r="AS694" t="s">
        <v>103</v>
      </c>
      <c r="AV694" s="1"/>
    </row>
    <row r="695" spans="1:49" x14ac:dyDescent="0.25">
      <c r="A695" s="1">
        <v>694</v>
      </c>
      <c r="D695" t="s">
        <v>21</v>
      </c>
      <c r="K695" t="s">
        <v>27</v>
      </c>
      <c r="P695" s="56">
        <f t="shared" si="180"/>
        <v>2</v>
      </c>
      <c r="Q695" s="5">
        <f t="shared" si="181"/>
        <v>1.5</v>
      </c>
      <c r="S695" s="56">
        <f t="shared" si="182"/>
        <v>0</v>
      </c>
      <c r="T695" s="56">
        <f t="shared" si="183"/>
        <v>0</v>
      </c>
      <c r="U695" s="56">
        <f t="shared" si="184"/>
        <v>1</v>
      </c>
      <c r="V695" s="90">
        <f t="shared" si="185"/>
        <v>0</v>
      </c>
      <c r="W695" s="90">
        <f t="shared" si="186"/>
        <v>0</v>
      </c>
      <c r="X695" s="90">
        <f t="shared" si="187"/>
        <v>0</v>
      </c>
      <c r="Y695" s="90">
        <f t="shared" si="188"/>
        <v>0</v>
      </c>
      <c r="Z695" s="90">
        <f t="shared" si="189"/>
        <v>0</v>
      </c>
      <c r="AA695" s="90">
        <f t="shared" si="190"/>
        <v>0</v>
      </c>
      <c r="AB695" s="90">
        <f t="shared" si="191"/>
        <v>1</v>
      </c>
      <c r="AC695" s="90">
        <f t="shared" si="192"/>
        <v>0</v>
      </c>
      <c r="AD695" s="90">
        <f t="shared" si="193"/>
        <v>0</v>
      </c>
      <c r="AE695" s="90">
        <f t="shared" si="194"/>
        <v>0</v>
      </c>
      <c r="AH695" s="56">
        <f t="shared" si="195"/>
        <v>2</v>
      </c>
      <c r="AI695" s="56">
        <f t="shared" si="196"/>
        <v>2</v>
      </c>
      <c r="AJ695" s="56" t="str">
        <f t="shared" si="197"/>
        <v>Correct</v>
      </c>
      <c r="AK695" t="s">
        <v>94</v>
      </c>
      <c r="AL695">
        <v>97</v>
      </c>
      <c r="AM695" t="s">
        <v>121</v>
      </c>
      <c r="AN695" t="s">
        <v>217</v>
      </c>
      <c r="AO695" t="s">
        <v>107</v>
      </c>
      <c r="AP695" t="s">
        <v>98</v>
      </c>
      <c r="AQ695" s="1" t="s">
        <v>80</v>
      </c>
      <c r="AR695" t="s">
        <v>99</v>
      </c>
      <c r="AS695" t="s">
        <v>103</v>
      </c>
      <c r="AT695" t="s">
        <v>104</v>
      </c>
      <c r="AU695" t="s">
        <v>102</v>
      </c>
      <c r="AV695" s="1"/>
      <c r="AW695" t="s">
        <v>98</v>
      </c>
    </row>
    <row r="696" spans="1:49" x14ac:dyDescent="0.25">
      <c r="A696" s="1">
        <v>695</v>
      </c>
      <c r="P696" s="56">
        <f t="shared" si="180"/>
        <v>0</v>
      </c>
      <c r="Q696" s="5" t="e">
        <f t="shared" si="181"/>
        <v>#DIV/0!</v>
      </c>
      <c r="S696" s="56">
        <f t="shared" si="182"/>
        <v>0</v>
      </c>
      <c r="T696" s="56">
        <f t="shared" si="183"/>
        <v>0</v>
      </c>
      <c r="U696" s="56">
        <f t="shared" si="184"/>
        <v>0</v>
      </c>
      <c r="V696" s="90">
        <f t="shared" si="185"/>
        <v>0</v>
      </c>
      <c r="W696" s="90">
        <f t="shared" si="186"/>
        <v>0</v>
      </c>
      <c r="X696" s="90">
        <f t="shared" si="187"/>
        <v>0</v>
      </c>
      <c r="Y696" s="90">
        <f t="shared" si="188"/>
        <v>0</v>
      </c>
      <c r="Z696" s="90">
        <f t="shared" si="189"/>
        <v>0</v>
      </c>
      <c r="AA696" s="90">
        <f t="shared" si="190"/>
        <v>0</v>
      </c>
      <c r="AB696" s="90">
        <f t="shared" si="191"/>
        <v>0</v>
      </c>
      <c r="AC696" s="90">
        <f t="shared" si="192"/>
        <v>0</v>
      </c>
      <c r="AD696" s="90">
        <f t="shared" si="193"/>
        <v>0</v>
      </c>
      <c r="AE696" s="90">
        <f t="shared" si="194"/>
        <v>0</v>
      </c>
      <c r="AH696" s="56">
        <f t="shared" si="195"/>
        <v>0</v>
      </c>
      <c r="AI696" s="56">
        <f t="shared" si="196"/>
        <v>0</v>
      </c>
      <c r="AJ696" s="56" t="str">
        <f t="shared" si="197"/>
        <v>Correct</v>
      </c>
      <c r="AK696" t="s">
        <v>94</v>
      </c>
      <c r="AL696">
        <v>60</v>
      </c>
      <c r="AM696" t="s">
        <v>121</v>
      </c>
      <c r="AQ696" s="1"/>
      <c r="AS696" t="s">
        <v>110</v>
      </c>
      <c r="AV696" s="1"/>
    </row>
    <row r="697" spans="1:49" x14ac:dyDescent="0.25">
      <c r="A697" s="1">
        <v>696</v>
      </c>
      <c r="B697" t="s">
        <v>19</v>
      </c>
      <c r="P697" s="56">
        <f t="shared" si="180"/>
        <v>1</v>
      </c>
      <c r="Q697" s="5">
        <f t="shared" si="181"/>
        <v>3</v>
      </c>
      <c r="S697" s="56">
        <f t="shared" si="182"/>
        <v>1</v>
      </c>
      <c r="T697" s="56">
        <f t="shared" si="183"/>
        <v>0</v>
      </c>
      <c r="U697" s="56">
        <f t="shared" si="184"/>
        <v>0</v>
      </c>
      <c r="V697" s="90">
        <f t="shared" si="185"/>
        <v>0</v>
      </c>
      <c r="W697" s="90">
        <f t="shared" si="186"/>
        <v>0</v>
      </c>
      <c r="X697" s="90">
        <f t="shared" si="187"/>
        <v>0</v>
      </c>
      <c r="Y697" s="90">
        <f t="shared" si="188"/>
        <v>0</v>
      </c>
      <c r="Z697" s="90">
        <f t="shared" si="189"/>
        <v>0</v>
      </c>
      <c r="AA697" s="90">
        <f t="shared" si="190"/>
        <v>0</v>
      </c>
      <c r="AB697" s="90">
        <f t="shared" si="191"/>
        <v>0</v>
      </c>
      <c r="AC697" s="90">
        <f t="shared" si="192"/>
        <v>0</v>
      </c>
      <c r="AD697" s="90">
        <f t="shared" si="193"/>
        <v>0</v>
      </c>
      <c r="AE697" s="90">
        <f t="shared" si="194"/>
        <v>0</v>
      </c>
      <c r="AH697" s="56">
        <f t="shared" si="195"/>
        <v>1</v>
      </c>
      <c r="AI697" s="56">
        <f t="shared" si="196"/>
        <v>1</v>
      </c>
      <c r="AJ697" s="56" t="str">
        <f t="shared" si="197"/>
        <v>Correct</v>
      </c>
      <c r="AK697" t="s">
        <v>94</v>
      </c>
      <c r="AL697">
        <v>67</v>
      </c>
      <c r="AM697" t="s">
        <v>121</v>
      </c>
      <c r="AN697" t="s">
        <v>276</v>
      </c>
      <c r="AO697" t="s">
        <v>128</v>
      </c>
      <c r="AP697" t="s">
        <v>98</v>
      </c>
      <c r="AQ697" s="1" t="s">
        <v>80</v>
      </c>
      <c r="AR697" t="s">
        <v>99</v>
      </c>
      <c r="AS697" t="s">
        <v>120</v>
      </c>
      <c r="AT697" t="s">
        <v>104</v>
      </c>
      <c r="AU697" t="s">
        <v>102</v>
      </c>
      <c r="AV697" s="1"/>
      <c r="AW697" t="s">
        <v>102</v>
      </c>
    </row>
    <row r="698" spans="1:49" x14ac:dyDescent="0.25">
      <c r="A698" s="1">
        <v>697</v>
      </c>
      <c r="D698" t="s">
        <v>21</v>
      </c>
      <c r="P698" s="56">
        <f t="shared" si="180"/>
        <v>1</v>
      </c>
      <c r="Q698" s="5">
        <f t="shared" si="181"/>
        <v>3</v>
      </c>
      <c r="S698" s="56">
        <f t="shared" si="182"/>
        <v>0</v>
      </c>
      <c r="T698" s="56">
        <f t="shared" si="183"/>
        <v>0</v>
      </c>
      <c r="U698" s="56">
        <f t="shared" si="184"/>
        <v>1</v>
      </c>
      <c r="V698" s="90">
        <f t="shared" si="185"/>
        <v>0</v>
      </c>
      <c r="W698" s="90">
        <f t="shared" si="186"/>
        <v>0</v>
      </c>
      <c r="X698" s="90">
        <f t="shared" si="187"/>
        <v>0</v>
      </c>
      <c r="Y698" s="90">
        <f t="shared" si="188"/>
        <v>0</v>
      </c>
      <c r="Z698" s="90">
        <f t="shared" si="189"/>
        <v>0</v>
      </c>
      <c r="AA698" s="90">
        <f t="shared" si="190"/>
        <v>0</v>
      </c>
      <c r="AB698" s="90">
        <f t="shared" si="191"/>
        <v>0</v>
      </c>
      <c r="AC698" s="90">
        <f t="shared" si="192"/>
        <v>0</v>
      </c>
      <c r="AD698" s="90">
        <f t="shared" si="193"/>
        <v>0</v>
      </c>
      <c r="AE698" s="90">
        <f t="shared" si="194"/>
        <v>0</v>
      </c>
      <c r="AH698" s="56">
        <f t="shared" si="195"/>
        <v>1</v>
      </c>
      <c r="AI698" s="56">
        <f t="shared" si="196"/>
        <v>1</v>
      </c>
      <c r="AJ698" s="56" t="str">
        <f t="shared" si="197"/>
        <v>Correct</v>
      </c>
      <c r="AK698" t="s">
        <v>105</v>
      </c>
      <c r="AL698">
        <v>71</v>
      </c>
      <c r="AM698" t="s">
        <v>95</v>
      </c>
      <c r="AN698" t="s">
        <v>149</v>
      </c>
      <c r="AO698" t="s">
        <v>107</v>
      </c>
      <c r="AP698" t="s">
        <v>98</v>
      </c>
      <c r="AQ698" s="1" t="s">
        <v>80</v>
      </c>
      <c r="AT698" t="s">
        <v>104</v>
      </c>
      <c r="AU698" t="s">
        <v>102</v>
      </c>
      <c r="AV698" s="1"/>
      <c r="AW698" t="s">
        <v>98</v>
      </c>
    </row>
    <row r="699" spans="1:49" x14ac:dyDescent="0.25">
      <c r="A699" s="1">
        <v>698</v>
      </c>
      <c r="C699" t="s">
        <v>20</v>
      </c>
      <c r="D699" t="s">
        <v>21</v>
      </c>
      <c r="J699" t="s">
        <v>26</v>
      </c>
      <c r="L699" t="s">
        <v>28</v>
      </c>
      <c r="P699" s="56">
        <f t="shared" si="180"/>
        <v>4</v>
      </c>
      <c r="Q699" s="5">
        <f t="shared" si="181"/>
        <v>0.75</v>
      </c>
      <c r="S699" s="56">
        <f t="shared" si="182"/>
        <v>0</v>
      </c>
      <c r="T699" s="56">
        <f t="shared" si="183"/>
        <v>0.75</v>
      </c>
      <c r="U699" s="56">
        <f t="shared" si="184"/>
        <v>0.75</v>
      </c>
      <c r="V699" s="90">
        <f t="shared" si="185"/>
        <v>0</v>
      </c>
      <c r="W699" s="90">
        <f t="shared" si="186"/>
        <v>0</v>
      </c>
      <c r="X699" s="90">
        <f t="shared" si="187"/>
        <v>0</v>
      </c>
      <c r="Y699" s="90">
        <f t="shared" si="188"/>
        <v>0</v>
      </c>
      <c r="Z699" s="90">
        <f t="shared" si="189"/>
        <v>0</v>
      </c>
      <c r="AA699" s="90">
        <f t="shared" si="190"/>
        <v>0.75</v>
      </c>
      <c r="AB699" s="90">
        <f t="shared" si="191"/>
        <v>0</v>
      </c>
      <c r="AC699" s="90">
        <f t="shared" si="192"/>
        <v>0.75</v>
      </c>
      <c r="AD699" s="90">
        <f t="shared" si="193"/>
        <v>0</v>
      </c>
      <c r="AE699" s="90">
        <f t="shared" si="194"/>
        <v>0</v>
      </c>
      <c r="AH699" s="56">
        <f t="shared" si="195"/>
        <v>3</v>
      </c>
      <c r="AI699" s="56">
        <f t="shared" si="196"/>
        <v>4</v>
      </c>
      <c r="AJ699" s="56" t="str">
        <f t="shared" si="197"/>
        <v>Correct</v>
      </c>
      <c r="AK699" t="s">
        <v>105</v>
      </c>
      <c r="AL699">
        <v>65</v>
      </c>
      <c r="AN699" t="s">
        <v>138</v>
      </c>
      <c r="AO699" t="s">
        <v>107</v>
      </c>
      <c r="AQ699" s="1" t="s">
        <v>80</v>
      </c>
      <c r="AR699" t="s">
        <v>126</v>
      </c>
      <c r="AS699" t="s">
        <v>120</v>
      </c>
      <c r="AT699" t="s">
        <v>104</v>
      </c>
      <c r="AU699" t="s">
        <v>102</v>
      </c>
      <c r="AV699" s="1"/>
      <c r="AW699" t="s">
        <v>98</v>
      </c>
    </row>
    <row r="700" spans="1:49" x14ac:dyDescent="0.25">
      <c r="A700" s="1">
        <v>699</v>
      </c>
      <c r="C700" t="s">
        <v>20</v>
      </c>
      <c r="D700" t="s">
        <v>21</v>
      </c>
      <c r="N700" t="s">
        <v>30</v>
      </c>
      <c r="P700" s="56">
        <f t="shared" si="180"/>
        <v>3</v>
      </c>
      <c r="Q700" s="5">
        <f t="shared" si="181"/>
        <v>1</v>
      </c>
      <c r="S700" s="56">
        <f t="shared" si="182"/>
        <v>0</v>
      </c>
      <c r="T700" s="56">
        <f t="shared" si="183"/>
        <v>1</v>
      </c>
      <c r="U700" s="56">
        <f t="shared" si="184"/>
        <v>1</v>
      </c>
      <c r="V700" s="90">
        <f t="shared" si="185"/>
        <v>0</v>
      </c>
      <c r="W700" s="90">
        <f t="shared" si="186"/>
        <v>0</v>
      </c>
      <c r="X700" s="90">
        <f t="shared" si="187"/>
        <v>0</v>
      </c>
      <c r="Y700" s="90">
        <f t="shared" si="188"/>
        <v>0</v>
      </c>
      <c r="Z700" s="90">
        <f t="shared" si="189"/>
        <v>0</v>
      </c>
      <c r="AA700" s="90">
        <f t="shared" si="190"/>
        <v>0</v>
      </c>
      <c r="AB700" s="90">
        <f t="shared" si="191"/>
        <v>0</v>
      </c>
      <c r="AC700" s="90">
        <f t="shared" si="192"/>
        <v>0</v>
      </c>
      <c r="AD700" s="90">
        <f t="shared" si="193"/>
        <v>0</v>
      </c>
      <c r="AE700" s="90">
        <f t="shared" si="194"/>
        <v>1</v>
      </c>
      <c r="AH700" s="56">
        <f t="shared" si="195"/>
        <v>3</v>
      </c>
      <c r="AI700" s="56">
        <f t="shared" si="196"/>
        <v>3</v>
      </c>
      <c r="AJ700" s="56" t="str">
        <f t="shared" si="197"/>
        <v>Correct</v>
      </c>
      <c r="AK700" t="s">
        <v>94</v>
      </c>
      <c r="AL700">
        <v>82</v>
      </c>
      <c r="AM700" t="s">
        <v>95</v>
      </c>
      <c r="AN700" t="s">
        <v>127</v>
      </c>
      <c r="AO700" t="s">
        <v>107</v>
      </c>
      <c r="AP700" t="s">
        <v>98</v>
      </c>
      <c r="AQ700" s="1" t="s">
        <v>80</v>
      </c>
      <c r="AS700" t="s">
        <v>110</v>
      </c>
      <c r="AT700" t="s">
        <v>104</v>
      </c>
      <c r="AU700" t="s">
        <v>102</v>
      </c>
      <c r="AV700" s="1"/>
      <c r="AW700" t="s">
        <v>98</v>
      </c>
    </row>
    <row r="701" spans="1:49" x14ac:dyDescent="0.25">
      <c r="A701" s="1">
        <v>700</v>
      </c>
      <c r="E701" t="s">
        <v>22</v>
      </c>
      <c r="I701" t="s">
        <v>267</v>
      </c>
      <c r="N701" t="s">
        <v>30</v>
      </c>
      <c r="P701" s="56">
        <f t="shared" si="180"/>
        <v>3</v>
      </c>
      <c r="Q701" s="5">
        <f t="shared" si="181"/>
        <v>1</v>
      </c>
      <c r="S701" s="56">
        <f t="shared" si="182"/>
        <v>0</v>
      </c>
      <c r="T701" s="56">
        <f t="shared" si="183"/>
        <v>0</v>
      </c>
      <c r="U701" s="56">
        <f t="shared" si="184"/>
        <v>0</v>
      </c>
      <c r="V701" s="90">
        <f t="shared" si="185"/>
        <v>1</v>
      </c>
      <c r="W701" s="90">
        <f t="shared" si="186"/>
        <v>0</v>
      </c>
      <c r="X701" s="90">
        <f t="shared" si="187"/>
        <v>0</v>
      </c>
      <c r="Y701" s="90">
        <f t="shared" si="188"/>
        <v>0</v>
      </c>
      <c r="Z701" s="90">
        <f t="shared" si="189"/>
        <v>1</v>
      </c>
      <c r="AA701" s="90">
        <f t="shared" si="190"/>
        <v>0</v>
      </c>
      <c r="AB701" s="90">
        <f t="shared" si="191"/>
        <v>0</v>
      </c>
      <c r="AC701" s="90">
        <f t="shared" si="192"/>
        <v>0</v>
      </c>
      <c r="AD701" s="90">
        <f t="shared" si="193"/>
        <v>0</v>
      </c>
      <c r="AE701" s="90">
        <f t="shared" si="194"/>
        <v>1</v>
      </c>
      <c r="AH701" s="56">
        <f t="shared" si="195"/>
        <v>3</v>
      </c>
      <c r="AI701" s="56">
        <f t="shared" si="196"/>
        <v>3</v>
      </c>
      <c r="AJ701" s="56" t="str">
        <f t="shared" si="197"/>
        <v>Correct</v>
      </c>
      <c r="AL701">
        <v>87</v>
      </c>
      <c r="AM701" t="s">
        <v>95</v>
      </c>
      <c r="AN701" t="s">
        <v>127</v>
      </c>
      <c r="AO701" t="s">
        <v>107</v>
      </c>
      <c r="AP701" t="s">
        <v>98</v>
      </c>
      <c r="AQ701" s="1" t="s">
        <v>80</v>
      </c>
      <c r="AR701" t="s">
        <v>109</v>
      </c>
      <c r="AS701" t="s">
        <v>110</v>
      </c>
      <c r="AT701" t="s">
        <v>104</v>
      </c>
      <c r="AU701" t="s">
        <v>102</v>
      </c>
      <c r="AV701" s="1"/>
      <c r="AW701" t="s">
        <v>102</v>
      </c>
    </row>
    <row r="702" spans="1:49" x14ac:dyDescent="0.25">
      <c r="A702" s="1">
        <v>701</v>
      </c>
      <c r="D702" t="s">
        <v>21</v>
      </c>
      <c r="E702" t="s">
        <v>22</v>
      </c>
      <c r="J702" t="s">
        <v>26</v>
      </c>
      <c r="P702" s="56">
        <f t="shared" si="180"/>
        <v>3</v>
      </c>
      <c r="Q702" s="5">
        <f t="shared" si="181"/>
        <v>1</v>
      </c>
      <c r="S702" s="56">
        <f t="shared" si="182"/>
        <v>0</v>
      </c>
      <c r="T702" s="56">
        <f t="shared" si="183"/>
        <v>0</v>
      </c>
      <c r="U702" s="56">
        <f t="shared" si="184"/>
        <v>1</v>
      </c>
      <c r="V702" s="90">
        <f t="shared" si="185"/>
        <v>1</v>
      </c>
      <c r="W702" s="90">
        <f t="shared" si="186"/>
        <v>0</v>
      </c>
      <c r="X702" s="90">
        <f t="shared" si="187"/>
        <v>0</v>
      </c>
      <c r="Y702" s="90">
        <f t="shared" si="188"/>
        <v>0</v>
      </c>
      <c r="Z702" s="90">
        <f t="shared" si="189"/>
        <v>0</v>
      </c>
      <c r="AA702" s="90">
        <f t="shared" si="190"/>
        <v>1</v>
      </c>
      <c r="AB702" s="90">
        <f t="shared" si="191"/>
        <v>0</v>
      </c>
      <c r="AC702" s="90">
        <f t="shared" si="192"/>
        <v>0</v>
      </c>
      <c r="AD702" s="90">
        <f t="shared" si="193"/>
        <v>0</v>
      </c>
      <c r="AE702" s="90">
        <f t="shared" si="194"/>
        <v>0</v>
      </c>
      <c r="AH702" s="56">
        <f t="shared" si="195"/>
        <v>3</v>
      </c>
      <c r="AI702" s="56">
        <f t="shared" si="196"/>
        <v>3</v>
      </c>
      <c r="AJ702" s="56" t="str">
        <f t="shared" si="197"/>
        <v>Correct</v>
      </c>
      <c r="AK702" t="s">
        <v>105</v>
      </c>
      <c r="AL702">
        <v>68</v>
      </c>
      <c r="AM702" t="s">
        <v>95</v>
      </c>
      <c r="AN702" t="s">
        <v>234</v>
      </c>
      <c r="AO702" t="s">
        <v>128</v>
      </c>
      <c r="AP702" t="s">
        <v>98</v>
      </c>
      <c r="AQ702" s="1" t="s">
        <v>80</v>
      </c>
      <c r="AR702" t="s">
        <v>126</v>
      </c>
      <c r="AS702" t="s">
        <v>133</v>
      </c>
      <c r="AT702" t="s">
        <v>101</v>
      </c>
      <c r="AU702" t="s">
        <v>102</v>
      </c>
      <c r="AV702" s="1"/>
      <c r="AW702" t="s">
        <v>102</v>
      </c>
    </row>
    <row r="703" spans="1:49" x14ac:dyDescent="0.25">
      <c r="A703" s="1">
        <v>702</v>
      </c>
      <c r="N703" t="s">
        <v>30</v>
      </c>
      <c r="P703" s="56">
        <f t="shared" si="180"/>
        <v>1</v>
      </c>
      <c r="Q703" s="5">
        <f t="shared" si="181"/>
        <v>3</v>
      </c>
      <c r="S703" s="56">
        <f t="shared" si="182"/>
        <v>0</v>
      </c>
      <c r="T703" s="56">
        <f t="shared" si="183"/>
        <v>0</v>
      </c>
      <c r="U703" s="56">
        <f t="shared" si="184"/>
        <v>0</v>
      </c>
      <c r="V703" s="90">
        <f t="shared" si="185"/>
        <v>0</v>
      </c>
      <c r="W703" s="90">
        <f t="shared" si="186"/>
        <v>0</v>
      </c>
      <c r="X703" s="90">
        <f t="shared" si="187"/>
        <v>0</v>
      </c>
      <c r="Y703" s="90">
        <f t="shared" si="188"/>
        <v>0</v>
      </c>
      <c r="Z703" s="90">
        <f t="shared" si="189"/>
        <v>0</v>
      </c>
      <c r="AA703" s="90">
        <f t="shared" si="190"/>
        <v>0</v>
      </c>
      <c r="AB703" s="90">
        <f t="shared" si="191"/>
        <v>0</v>
      </c>
      <c r="AC703" s="90">
        <f t="shared" si="192"/>
        <v>0</v>
      </c>
      <c r="AD703" s="90">
        <f t="shared" si="193"/>
        <v>0</v>
      </c>
      <c r="AE703" s="90">
        <f t="shared" si="194"/>
        <v>1</v>
      </c>
      <c r="AH703" s="56">
        <f t="shared" si="195"/>
        <v>1</v>
      </c>
      <c r="AI703" s="56">
        <f t="shared" si="196"/>
        <v>1</v>
      </c>
      <c r="AJ703" s="56" t="str">
        <f t="shared" si="197"/>
        <v>Correct</v>
      </c>
      <c r="AK703" t="s">
        <v>94</v>
      </c>
      <c r="AL703">
        <v>40</v>
      </c>
      <c r="AM703" t="s">
        <v>121</v>
      </c>
      <c r="AN703" t="s">
        <v>122</v>
      </c>
      <c r="AO703" t="s">
        <v>107</v>
      </c>
      <c r="AP703" t="s">
        <v>98</v>
      </c>
      <c r="AQ703" s="1" t="s">
        <v>80</v>
      </c>
      <c r="AR703" t="s">
        <v>114</v>
      </c>
      <c r="AS703" t="s">
        <v>103</v>
      </c>
      <c r="AT703" t="s">
        <v>101</v>
      </c>
      <c r="AU703" t="s">
        <v>102</v>
      </c>
      <c r="AV703" s="1"/>
      <c r="AW703" t="s">
        <v>102</v>
      </c>
    </row>
    <row r="704" spans="1:49" x14ac:dyDescent="0.25">
      <c r="A704" s="1">
        <v>703</v>
      </c>
      <c r="D704" t="s">
        <v>21</v>
      </c>
      <c r="P704" s="56">
        <f t="shared" si="180"/>
        <v>1</v>
      </c>
      <c r="Q704" s="5">
        <f t="shared" si="181"/>
        <v>3</v>
      </c>
      <c r="S704" s="56">
        <f t="shared" si="182"/>
        <v>0</v>
      </c>
      <c r="T704" s="56">
        <f t="shared" si="183"/>
        <v>0</v>
      </c>
      <c r="U704" s="56">
        <f t="shared" si="184"/>
        <v>1</v>
      </c>
      <c r="V704" s="90">
        <f t="shared" si="185"/>
        <v>0</v>
      </c>
      <c r="W704" s="90">
        <f t="shared" si="186"/>
        <v>0</v>
      </c>
      <c r="X704" s="90">
        <f t="shared" si="187"/>
        <v>0</v>
      </c>
      <c r="Y704" s="90">
        <f t="shared" si="188"/>
        <v>0</v>
      </c>
      <c r="Z704" s="90">
        <f t="shared" si="189"/>
        <v>0</v>
      </c>
      <c r="AA704" s="90">
        <f t="shared" si="190"/>
        <v>0</v>
      </c>
      <c r="AB704" s="90">
        <f t="shared" si="191"/>
        <v>0</v>
      </c>
      <c r="AC704" s="90">
        <f t="shared" si="192"/>
        <v>0</v>
      </c>
      <c r="AD704" s="90">
        <f t="shared" si="193"/>
        <v>0</v>
      </c>
      <c r="AE704" s="90">
        <f t="shared" si="194"/>
        <v>0</v>
      </c>
      <c r="AH704" s="56">
        <f t="shared" si="195"/>
        <v>1</v>
      </c>
      <c r="AI704" s="56">
        <f t="shared" si="196"/>
        <v>1</v>
      </c>
      <c r="AJ704" s="56" t="str">
        <f t="shared" si="197"/>
        <v>Correct</v>
      </c>
      <c r="AK704" t="s">
        <v>105</v>
      </c>
      <c r="AL704">
        <v>43</v>
      </c>
      <c r="AM704" t="s">
        <v>121</v>
      </c>
      <c r="AN704" t="s">
        <v>122</v>
      </c>
      <c r="AO704" s="1" t="s">
        <v>346</v>
      </c>
      <c r="AP704" t="s">
        <v>98</v>
      </c>
      <c r="AQ704" s="1" t="s">
        <v>81</v>
      </c>
      <c r="AR704" t="s">
        <v>99</v>
      </c>
      <c r="AS704" t="s">
        <v>110</v>
      </c>
      <c r="AT704" t="s">
        <v>135</v>
      </c>
      <c r="AU704" t="s">
        <v>102</v>
      </c>
      <c r="AV704" s="1"/>
      <c r="AW704" t="s">
        <v>102</v>
      </c>
    </row>
    <row r="705" spans="1:49" x14ac:dyDescent="0.25">
      <c r="A705" s="1">
        <v>704</v>
      </c>
      <c r="C705" t="s">
        <v>20</v>
      </c>
      <c r="D705" t="s">
        <v>21</v>
      </c>
      <c r="E705" t="s">
        <v>22</v>
      </c>
      <c r="P705" s="56">
        <f t="shared" si="180"/>
        <v>3</v>
      </c>
      <c r="Q705" s="5">
        <f t="shared" si="181"/>
        <v>1</v>
      </c>
      <c r="S705" s="56">
        <f t="shared" si="182"/>
        <v>0</v>
      </c>
      <c r="T705" s="56">
        <f t="shared" si="183"/>
        <v>1</v>
      </c>
      <c r="U705" s="56">
        <f t="shared" si="184"/>
        <v>1</v>
      </c>
      <c r="V705" s="90">
        <f t="shared" si="185"/>
        <v>1</v>
      </c>
      <c r="W705" s="90">
        <f t="shared" si="186"/>
        <v>0</v>
      </c>
      <c r="X705" s="90">
        <f t="shared" si="187"/>
        <v>0</v>
      </c>
      <c r="Y705" s="90">
        <f t="shared" si="188"/>
        <v>0</v>
      </c>
      <c r="Z705" s="90">
        <f t="shared" si="189"/>
        <v>0</v>
      </c>
      <c r="AA705" s="90">
        <f t="shared" si="190"/>
        <v>0</v>
      </c>
      <c r="AB705" s="90">
        <f t="shared" si="191"/>
        <v>0</v>
      </c>
      <c r="AC705" s="90">
        <f t="shared" si="192"/>
        <v>0</v>
      </c>
      <c r="AD705" s="90">
        <f t="shared" si="193"/>
        <v>0</v>
      </c>
      <c r="AE705" s="90">
        <f t="shared" si="194"/>
        <v>0</v>
      </c>
      <c r="AH705" s="56">
        <f t="shared" si="195"/>
        <v>3</v>
      </c>
      <c r="AI705" s="56">
        <f t="shared" si="196"/>
        <v>3</v>
      </c>
      <c r="AJ705" s="56" t="str">
        <f t="shared" si="197"/>
        <v>Correct</v>
      </c>
      <c r="AK705" t="s">
        <v>105</v>
      </c>
      <c r="AL705">
        <v>64</v>
      </c>
      <c r="AM705" t="s">
        <v>95</v>
      </c>
      <c r="AN705" t="s">
        <v>277</v>
      </c>
      <c r="AO705" t="s">
        <v>107</v>
      </c>
      <c r="AQ705" s="1" t="s">
        <v>80</v>
      </c>
      <c r="AR705" t="s">
        <v>114</v>
      </c>
      <c r="AS705" t="s">
        <v>110</v>
      </c>
      <c r="AT705" t="s">
        <v>104</v>
      </c>
      <c r="AU705" t="s">
        <v>102</v>
      </c>
      <c r="AV705" s="1"/>
      <c r="AW705" t="s">
        <v>102</v>
      </c>
    </row>
    <row r="706" spans="1:49" x14ac:dyDescent="0.25">
      <c r="A706" s="1">
        <v>705</v>
      </c>
      <c r="N706" t="s">
        <v>30</v>
      </c>
      <c r="P706" s="56">
        <f t="shared" ref="P706:P769" si="198">COUNTA(B706:N706)</f>
        <v>1</v>
      </c>
      <c r="Q706" s="5">
        <f t="shared" ref="Q706:Q769" si="199">3/P706</f>
        <v>3</v>
      </c>
      <c r="S706" s="56">
        <f t="shared" ref="S706:S769" si="200">IF($P706&lt;3,IF($B706=$B$1,1,0),IF($B706=$B$1,$Q706,0))</f>
        <v>0</v>
      </c>
      <c r="T706" s="56">
        <f t="shared" ref="T706:T769" si="201">IF($P706&lt;3,IF($C706=$C$1,1,0),IF($C706=$C$1,$Q706,0))</f>
        <v>0</v>
      </c>
      <c r="U706" s="56">
        <f t="shared" ref="U706:U769" si="202">IF($P706&lt;3,IF($D706=$D$1,1,0),IF($D706=$D$1,$Q706,0))</f>
        <v>0</v>
      </c>
      <c r="V706" s="90">
        <f t="shared" ref="V706:V769" si="203">IF($P706&lt;3,IF($E706=$E$1,1,0),IF($E706=$E$1,$Q706,0))</f>
        <v>0</v>
      </c>
      <c r="W706" s="90">
        <f t="shared" ref="W706:W769" si="204">IF($P706&lt;3,IF($F706=$F$1,1,0),IF($F706=$F$1,$Q706,0))</f>
        <v>0</v>
      </c>
      <c r="X706" s="90">
        <f t="shared" ref="X706:X769" si="205">IF($P706&lt;3,IF($G706=$G$1,1,0),IF($G706=$G$1,$Q706,0))</f>
        <v>0</v>
      </c>
      <c r="Y706" s="90">
        <f t="shared" ref="Y706:Y769" si="206">IF($P706&lt;3,IF($H706=$H$1,1,0),IF($H706=$H$1,$Q706,0))</f>
        <v>0</v>
      </c>
      <c r="Z706" s="90">
        <f t="shared" ref="Z706:Z769" si="207">IF($P706&lt;3,IF($I706=$I$1,1,0),IF($I706=$I$1,$Q706,0))</f>
        <v>0</v>
      </c>
      <c r="AA706" s="90">
        <f t="shared" ref="AA706:AA769" si="208">IF($P706&lt;3,IF($J706=$J$1,1,0),IF($J706=$J$1,$Q706,0))</f>
        <v>0</v>
      </c>
      <c r="AB706" s="90">
        <f t="shared" ref="AB706:AB769" si="209">IF($P706&lt;3,IF($K706=$K$1,1,0),IF($K706=$K$1,$Q706,0))</f>
        <v>0</v>
      </c>
      <c r="AC706" s="90">
        <f t="shared" ref="AC706:AC769" si="210">IF($P706&lt;3,IF($L706=$L$1,1,0),IF($L706=$L$1,$Q706,0))</f>
        <v>0</v>
      </c>
      <c r="AD706" s="90">
        <f t="shared" ref="AD706:AD769" si="211">IF($P706&lt;3,IF($M706=$M$1,1,0),IF($M706=$M$1,$Q706,0))</f>
        <v>0</v>
      </c>
      <c r="AE706" s="90">
        <f t="shared" ref="AE706:AE769" si="212">IF($P706&lt;3,IF($N706=$N$1,1,0),IF($N706=$N$1,$Q706,0))</f>
        <v>1</v>
      </c>
      <c r="AH706" s="56">
        <f t="shared" ref="AH706:AH769" si="213">SUM(S706:AE706)</f>
        <v>1</v>
      </c>
      <c r="AI706" s="56">
        <f t="shared" ref="AI706:AI769" si="214">P706</f>
        <v>1</v>
      </c>
      <c r="AJ706" s="56" t="str">
        <f t="shared" ref="AJ706:AJ769" si="215">IF(AH706=AI706,"Correct",IF(AH706=3,"Correct","Wrong"))</f>
        <v>Correct</v>
      </c>
      <c r="AK706" t="s">
        <v>105</v>
      </c>
      <c r="AL706">
        <v>66</v>
      </c>
      <c r="AM706" t="s">
        <v>95</v>
      </c>
      <c r="AN706" t="s">
        <v>278</v>
      </c>
      <c r="AO706" t="s">
        <v>128</v>
      </c>
      <c r="AP706" t="s">
        <v>98</v>
      </c>
      <c r="AQ706" s="1" t="s">
        <v>363</v>
      </c>
      <c r="AR706" t="s">
        <v>112</v>
      </c>
      <c r="AS706" t="s">
        <v>110</v>
      </c>
      <c r="AT706" t="s">
        <v>104</v>
      </c>
      <c r="AU706" t="s">
        <v>102</v>
      </c>
      <c r="AV706" s="1"/>
      <c r="AW706" t="s">
        <v>102</v>
      </c>
    </row>
    <row r="707" spans="1:49" x14ac:dyDescent="0.25">
      <c r="A707" s="1">
        <v>706</v>
      </c>
      <c r="D707" t="s">
        <v>21</v>
      </c>
      <c r="P707" s="56">
        <f t="shared" si="198"/>
        <v>1</v>
      </c>
      <c r="Q707" s="5">
        <f t="shared" si="199"/>
        <v>3</v>
      </c>
      <c r="S707" s="56">
        <f t="shared" si="200"/>
        <v>0</v>
      </c>
      <c r="T707" s="56">
        <f t="shared" si="201"/>
        <v>0</v>
      </c>
      <c r="U707" s="56">
        <f t="shared" si="202"/>
        <v>1</v>
      </c>
      <c r="V707" s="90">
        <f t="shared" si="203"/>
        <v>0</v>
      </c>
      <c r="W707" s="90">
        <f t="shared" si="204"/>
        <v>0</v>
      </c>
      <c r="X707" s="90">
        <f t="shared" si="205"/>
        <v>0</v>
      </c>
      <c r="Y707" s="90">
        <f t="shared" si="206"/>
        <v>0</v>
      </c>
      <c r="Z707" s="90">
        <f t="shared" si="207"/>
        <v>0</v>
      </c>
      <c r="AA707" s="90">
        <f t="shared" si="208"/>
        <v>0</v>
      </c>
      <c r="AB707" s="90">
        <f t="shared" si="209"/>
        <v>0</v>
      </c>
      <c r="AC707" s="90">
        <f t="shared" si="210"/>
        <v>0</v>
      </c>
      <c r="AD707" s="90">
        <f t="shared" si="211"/>
        <v>0</v>
      </c>
      <c r="AE707" s="90">
        <f t="shared" si="212"/>
        <v>0</v>
      </c>
      <c r="AH707" s="56">
        <f t="shared" si="213"/>
        <v>1</v>
      </c>
      <c r="AI707" s="56">
        <f t="shared" si="214"/>
        <v>1</v>
      </c>
      <c r="AJ707" s="56" t="str">
        <f t="shared" si="215"/>
        <v>Correct</v>
      </c>
      <c r="AK707" t="s">
        <v>105</v>
      </c>
      <c r="AL707">
        <v>72</v>
      </c>
      <c r="AM707" t="s">
        <v>95</v>
      </c>
      <c r="AN707" t="s">
        <v>147</v>
      </c>
      <c r="AO707" t="s">
        <v>107</v>
      </c>
      <c r="AP707" t="s">
        <v>98</v>
      </c>
      <c r="AQ707" s="1" t="s">
        <v>80</v>
      </c>
      <c r="AR707" t="s">
        <v>114</v>
      </c>
      <c r="AS707" t="s">
        <v>110</v>
      </c>
      <c r="AT707" t="s">
        <v>104</v>
      </c>
      <c r="AU707" t="s">
        <v>102</v>
      </c>
      <c r="AV707" s="1"/>
      <c r="AW707" t="s">
        <v>98</v>
      </c>
    </row>
    <row r="708" spans="1:49" x14ac:dyDescent="0.25">
      <c r="A708" s="1">
        <v>707</v>
      </c>
      <c r="B708" t="s">
        <v>19</v>
      </c>
      <c r="N708" t="s">
        <v>30</v>
      </c>
      <c r="P708" s="56">
        <f t="shared" si="198"/>
        <v>2</v>
      </c>
      <c r="Q708" s="5">
        <f t="shared" si="199"/>
        <v>1.5</v>
      </c>
      <c r="S708" s="56">
        <f t="shared" si="200"/>
        <v>1</v>
      </c>
      <c r="T708" s="56">
        <f t="shared" si="201"/>
        <v>0</v>
      </c>
      <c r="U708" s="56">
        <f t="shared" si="202"/>
        <v>0</v>
      </c>
      <c r="V708" s="90">
        <f t="shared" si="203"/>
        <v>0</v>
      </c>
      <c r="W708" s="90">
        <f t="shared" si="204"/>
        <v>0</v>
      </c>
      <c r="X708" s="90">
        <f t="shared" si="205"/>
        <v>0</v>
      </c>
      <c r="Y708" s="90">
        <f t="shared" si="206"/>
        <v>0</v>
      </c>
      <c r="Z708" s="90">
        <f t="shared" si="207"/>
        <v>0</v>
      </c>
      <c r="AA708" s="90">
        <f t="shared" si="208"/>
        <v>0</v>
      </c>
      <c r="AB708" s="90">
        <f t="shared" si="209"/>
        <v>0</v>
      </c>
      <c r="AC708" s="90">
        <f t="shared" si="210"/>
        <v>0</v>
      </c>
      <c r="AD708" s="90">
        <f t="shared" si="211"/>
        <v>0</v>
      </c>
      <c r="AE708" s="90">
        <f t="shared" si="212"/>
        <v>1</v>
      </c>
      <c r="AH708" s="56">
        <f t="shared" si="213"/>
        <v>2</v>
      </c>
      <c r="AI708" s="56">
        <f t="shared" si="214"/>
        <v>2</v>
      </c>
      <c r="AJ708" s="56" t="str">
        <f t="shared" si="215"/>
        <v>Correct</v>
      </c>
      <c r="AK708" t="s">
        <v>94</v>
      </c>
      <c r="AL708">
        <v>58</v>
      </c>
      <c r="AM708" t="s">
        <v>95</v>
      </c>
      <c r="AN708" t="s">
        <v>249</v>
      </c>
      <c r="AO708" t="s">
        <v>107</v>
      </c>
      <c r="AP708" t="s">
        <v>98</v>
      </c>
      <c r="AQ708" s="1" t="s">
        <v>80</v>
      </c>
      <c r="AR708" t="s">
        <v>99</v>
      </c>
      <c r="AS708" t="s">
        <v>100</v>
      </c>
      <c r="AT708" t="s">
        <v>101</v>
      </c>
      <c r="AU708" t="s">
        <v>102</v>
      </c>
      <c r="AV708" s="1"/>
      <c r="AW708" t="s">
        <v>102</v>
      </c>
    </row>
    <row r="709" spans="1:49" x14ac:dyDescent="0.25">
      <c r="A709" s="1">
        <v>708</v>
      </c>
      <c r="I709" t="s">
        <v>267</v>
      </c>
      <c r="K709" t="s">
        <v>27</v>
      </c>
      <c r="P709" s="56">
        <f t="shared" si="198"/>
        <v>2</v>
      </c>
      <c r="Q709" s="5">
        <f t="shared" si="199"/>
        <v>1.5</v>
      </c>
      <c r="S709" s="56">
        <f t="shared" si="200"/>
        <v>0</v>
      </c>
      <c r="T709" s="56">
        <f t="shared" si="201"/>
        <v>0</v>
      </c>
      <c r="U709" s="56">
        <f t="shared" si="202"/>
        <v>0</v>
      </c>
      <c r="V709" s="90">
        <f t="shared" si="203"/>
        <v>0</v>
      </c>
      <c r="W709" s="90">
        <f t="shared" si="204"/>
        <v>0</v>
      </c>
      <c r="X709" s="90">
        <f t="shared" si="205"/>
        <v>0</v>
      </c>
      <c r="Y709" s="90">
        <f t="shared" si="206"/>
        <v>0</v>
      </c>
      <c r="Z709" s="90">
        <f t="shared" si="207"/>
        <v>1</v>
      </c>
      <c r="AA709" s="90">
        <f t="shared" si="208"/>
        <v>0</v>
      </c>
      <c r="AB709" s="90">
        <f t="shared" si="209"/>
        <v>1</v>
      </c>
      <c r="AC709" s="90">
        <f t="shared" si="210"/>
        <v>0</v>
      </c>
      <c r="AD709" s="90">
        <f t="shared" si="211"/>
        <v>0</v>
      </c>
      <c r="AE709" s="90">
        <f t="shared" si="212"/>
        <v>0</v>
      </c>
      <c r="AH709" s="56">
        <f t="shared" si="213"/>
        <v>2</v>
      </c>
      <c r="AI709" s="56">
        <f t="shared" si="214"/>
        <v>2</v>
      </c>
      <c r="AJ709" s="56" t="str">
        <f t="shared" si="215"/>
        <v>Correct</v>
      </c>
      <c r="AK709" t="s">
        <v>94</v>
      </c>
      <c r="AL709">
        <v>62</v>
      </c>
      <c r="AM709" t="s">
        <v>95</v>
      </c>
      <c r="AN709" t="s">
        <v>277</v>
      </c>
      <c r="AO709" t="s">
        <v>107</v>
      </c>
      <c r="AP709" t="s">
        <v>98</v>
      </c>
      <c r="AQ709" s="1" t="s">
        <v>80</v>
      </c>
      <c r="AR709" t="s">
        <v>126</v>
      </c>
      <c r="AS709" t="s">
        <v>110</v>
      </c>
      <c r="AT709" t="s">
        <v>101</v>
      </c>
      <c r="AU709" t="s">
        <v>102</v>
      </c>
      <c r="AV709" s="1"/>
      <c r="AW709" t="s">
        <v>102</v>
      </c>
    </row>
    <row r="710" spans="1:49" x14ac:dyDescent="0.25">
      <c r="A710" s="1">
        <v>709</v>
      </c>
      <c r="B710" t="s">
        <v>19</v>
      </c>
      <c r="N710" t="s">
        <v>30</v>
      </c>
      <c r="P710" s="56">
        <f t="shared" si="198"/>
        <v>2</v>
      </c>
      <c r="Q710" s="5">
        <f t="shared" si="199"/>
        <v>1.5</v>
      </c>
      <c r="S710" s="56">
        <f t="shared" si="200"/>
        <v>1</v>
      </c>
      <c r="T710" s="56">
        <f t="shared" si="201"/>
        <v>0</v>
      </c>
      <c r="U710" s="56">
        <f t="shared" si="202"/>
        <v>0</v>
      </c>
      <c r="V710" s="90">
        <f t="shared" si="203"/>
        <v>0</v>
      </c>
      <c r="W710" s="90">
        <f t="shared" si="204"/>
        <v>0</v>
      </c>
      <c r="X710" s="90">
        <f t="shared" si="205"/>
        <v>0</v>
      </c>
      <c r="Y710" s="90">
        <f t="shared" si="206"/>
        <v>0</v>
      </c>
      <c r="Z710" s="90">
        <f t="shared" si="207"/>
        <v>0</v>
      </c>
      <c r="AA710" s="90">
        <f t="shared" si="208"/>
        <v>0</v>
      </c>
      <c r="AB710" s="90">
        <f t="shared" si="209"/>
        <v>0</v>
      </c>
      <c r="AC710" s="90">
        <f t="shared" si="210"/>
        <v>0</v>
      </c>
      <c r="AD710" s="90">
        <f t="shared" si="211"/>
        <v>0</v>
      </c>
      <c r="AE710" s="90">
        <f t="shared" si="212"/>
        <v>1</v>
      </c>
      <c r="AH710" s="56">
        <f t="shared" si="213"/>
        <v>2</v>
      </c>
      <c r="AI710" s="56">
        <f t="shared" si="214"/>
        <v>2</v>
      </c>
      <c r="AJ710" s="56" t="str">
        <f t="shared" si="215"/>
        <v>Correct</v>
      </c>
      <c r="AK710" t="s">
        <v>105</v>
      </c>
      <c r="AL710">
        <v>38</v>
      </c>
      <c r="AM710" t="s">
        <v>95</v>
      </c>
      <c r="AN710" t="s">
        <v>96</v>
      </c>
      <c r="AO710" t="s">
        <v>107</v>
      </c>
      <c r="AP710" t="s">
        <v>98</v>
      </c>
      <c r="AQ710" s="1" t="s">
        <v>80</v>
      </c>
      <c r="AR710" t="s">
        <v>99</v>
      </c>
      <c r="AS710" t="s">
        <v>133</v>
      </c>
      <c r="AT710" t="s">
        <v>101</v>
      </c>
      <c r="AU710" t="s">
        <v>102</v>
      </c>
      <c r="AV710" s="1"/>
      <c r="AW710" t="s">
        <v>102</v>
      </c>
    </row>
    <row r="711" spans="1:49" x14ac:dyDescent="0.25">
      <c r="A711" s="1">
        <v>710</v>
      </c>
      <c r="D711" t="s">
        <v>21</v>
      </c>
      <c r="I711" t="s">
        <v>267</v>
      </c>
      <c r="K711" t="s">
        <v>27</v>
      </c>
      <c r="P711" s="56">
        <f t="shared" si="198"/>
        <v>3</v>
      </c>
      <c r="Q711" s="5">
        <f t="shared" si="199"/>
        <v>1</v>
      </c>
      <c r="S711" s="56">
        <f t="shared" si="200"/>
        <v>0</v>
      </c>
      <c r="T711" s="56">
        <f t="shared" si="201"/>
        <v>0</v>
      </c>
      <c r="U711" s="56">
        <f t="shared" si="202"/>
        <v>1</v>
      </c>
      <c r="V711" s="90">
        <f t="shared" si="203"/>
        <v>0</v>
      </c>
      <c r="W711" s="90">
        <f t="shared" si="204"/>
        <v>0</v>
      </c>
      <c r="X711" s="90">
        <f t="shared" si="205"/>
        <v>0</v>
      </c>
      <c r="Y711" s="90">
        <f t="shared" si="206"/>
        <v>0</v>
      </c>
      <c r="Z711" s="90">
        <f t="shared" si="207"/>
        <v>1</v>
      </c>
      <c r="AA711" s="90">
        <f t="shared" si="208"/>
        <v>0</v>
      </c>
      <c r="AB711" s="90">
        <f t="shared" si="209"/>
        <v>1</v>
      </c>
      <c r="AC711" s="90">
        <f t="shared" si="210"/>
        <v>0</v>
      </c>
      <c r="AD711" s="90">
        <f t="shared" si="211"/>
        <v>0</v>
      </c>
      <c r="AE711" s="90">
        <f t="shared" si="212"/>
        <v>0</v>
      </c>
      <c r="AH711" s="56">
        <f t="shared" si="213"/>
        <v>3</v>
      </c>
      <c r="AI711" s="56">
        <f t="shared" si="214"/>
        <v>3</v>
      </c>
      <c r="AJ711" s="56" t="str">
        <f t="shared" si="215"/>
        <v>Correct</v>
      </c>
      <c r="AK711" t="s">
        <v>94</v>
      </c>
      <c r="AL711">
        <v>78</v>
      </c>
      <c r="AM711" t="s">
        <v>95</v>
      </c>
      <c r="AN711" t="s">
        <v>157</v>
      </c>
      <c r="AO711" t="s">
        <v>97</v>
      </c>
      <c r="AP711" t="s">
        <v>98</v>
      </c>
      <c r="AQ711" s="1" t="s">
        <v>80</v>
      </c>
      <c r="AR711" t="s">
        <v>112</v>
      </c>
      <c r="AS711" t="s">
        <v>110</v>
      </c>
      <c r="AT711" t="s">
        <v>104</v>
      </c>
      <c r="AU711" t="s">
        <v>102</v>
      </c>
      <c r="AV711" s="1"/>
      <c r="AW711" t="s">
        <v>102</v>
      </c>
    </row>
    <row r="712" spans="1:49" x14ac:dyDescent="0.25">
      <c r="A712" s="1">
        <v>711</v>
      </c>
      <c r="D712" t="s">
        <v>21</v>
      </c>
      <c r="H712" t="s">
        <v>25</v>
      </c>
      <c r="K712" t="s">
        <v>27</v>
      </c>
      <c r="P712" s="56">
        <f t="shared" si="198"/>
        <v>3</v>
      </c>
      <c r="Q712" s="5">
        <f t="shared" si="199"/>
        <v>1</v>
      </c>
      <c r="S712" s="56">
        <f t="shared" si="200"/>
        <v>0</v>
      </c>
      <c r="T712" s="56">
        <f t="shared" si="201"/>
        <v>0</v>
      </c>
      <c r="U712" s="56">
        <f t="shared" si="202"/>
        <v>1</v>
      </c>
      <c r="V712" s="90">
        <f t="shared" si="203"/>
        <v>0</v>
      </c>
      <c r="W712" s="90">
        <f t="shared" si="204"/>
        <v>0</v>
      </c>
      <c r="X712" s="90">
        <f t="shared" si="205"/>
        <v>0</v>
      </c>
      <c r="Y712" s="90">
        <f t="shared" si="206"/>
        <v>1</v>
      </c>
      <c r="Z712" s="90">
        <f t="shared" si="207"/>
        <v>0</v>
      </c>
      <c r="AA712" s="90">
        <f t="shared" si="208"/>
        <v>0</v>
      </c>
      <c r="AB712" s="90">
        <f t="shared" si="209"/>
        <v>1</v>
      </c>
      <c r="AC712" s="90">
        <f t="shared" si="210"/>
        <v>0</v>
      </c>
      <c r="AD712" s="90">
        <f t="shared" si="211"/>
        <v>0</v>
      </c>
      <c r="AE712" s="90">
        <f t="shared" si="212"/>
        <v>0</v>
      </c>
      <c r="AH712" s="56">
        <f t="shared" si="213"/>
        <v>3</v>
      </c>
      <c r="AI712" s="56">
        <f t="shared" si="214"/>
        <v>3</v>
      </c>
      <c r="AJ712" s="56" t="str">
        <f t="shared" si="215"/>
        <v>Correct</v>
      </c>
      <c r="AK712" t="s">
        <v>94</v>
      </c>
      <c r="AL712">
        <v>74</v>
      </c>
      <c r="AM712" t="s">
        <v>95</v>
      </c>
      <c r="AN712" t="s">
        <v>96</v>
      </c>
      <c r="AO712" t="s">
        <v>107</v>
      </c>
      <c r="AQ712" s="1" t="s">
        <v>80</v>
      </c>
      <c r="AS712" t="s">
        <v>100</v>
      </c>
      <c r="AT712" t="s">
        <v>104</v>
      </c>
      <c r="AU712" t="s">
        <v>102</v>
      </c>
      <c r="AV712" s="1"/>
      <c r="AW712" t="s">
        <v>98</v>
      </c>
    </row>
    <row r="713" spans="1:49" x14ac:dyDescent="0.25">
      <c r="A713" s="1">
        <v>712</v>
      </c>
      <c r="D713" t="s">
        <v>21</v>
      </c>
      <c r="I713" t="s">
        <v>267</v>
      </c>
      <c r="P713" s="56">
        <f t="shared" si="198"/>
        <v>2</v>
      </c>
      <c r="Q713" s="5">
        <f t="shared" si="199"/>
        <v>1.5</v>
      </c>
      <c r="S713" s="56">
        <f t="shared" si="200"/>
        <v>0</v>
      </c>
      <c r="T713" s="56">
        <f t="shared" si="201"/>
        <v>0</v>
      </c>
      <c r="U713" s="56">
        <f t="shared" si="202"/>
        <v>1</v>
      </c>
      <c r="V713" s="90">
        <f t="shared" si="203"/>
        <v>0</v>
      </c>
      <c r="W713" s="90">
        <f t="shared" si="204"/>
        <v>0</v>
      </c>
      <c r="X713" s="90">
        <f t="shared" si="205"/>
        <v>0</v>
      </c>
      <c r="Y713" s="90">
        <f t="shared" si="206"/>
        <v>0</v>
      </c>
      <c r="Z713" s="90">
        <f t="shared" si="207"/>
        <v>1</v>
      </c>
      <c r="AA713" s="90">
        <f t="shared" si="208"/>
        <v>0</v>
      </c>
      <c r="AB713" s="90">
        <f t="shared" si="209"/>
        <v>0</v>
      </c>
      <c r="AC713" s="90">
        <f t="shared" si="210"/>
        <v>0</v>
      </c>
      <c r="AD713" s="90">
        <f t="shared" si="211"/>
        <v>0</v>
      </c>
      <c r="AE713" s="90">
        <f t="shared" si="212"/>
        <v>0</v>
      </c>
      <c r="AH713" s="56">
        <f t="shared" si="213"/>
        <v>2</v>
      </c>
      <c r="AI713" s="56">
        <f t="shared" si="214"/>
        <v>2</v>
      </c>
      <c r="AJ713" s="56" t="str">
        <f t="shared" si="215"/>
        <v>Correct</v>
      </c>
      <c r="AK713" t="s">
        <v>94</v>
      </c>
      <c r="AL713">
        <v>56</v>
      </c>
      <c r="AM713" t="s">
        <v>95</v>
      </c>
      <c r="AN713" t="s">
        <v>96</v>
      </c>
      <c r="AO713" t="s">
        <v>97</v>
      </c>
      <c r="AQ713" s="1" t="s">
        <v>80</v>
      </c>
      <c r="AR713" t="s">
        <v>112</v>
      </c>
      <c r="AS713" t="s">
        <v>120</v>
      </c>
      <c r="AT713" t="s">
        <v>101</v>
      </c>
      <c r="AU713" t="s">
        <v>102</v>
      </c>
      <c r="AV713" s="1"/>
      <c r="AW713" t="s">
        <v>102</v>
      </c>
    </row>
    <row r="714" spans="1:49" x14ac:dyDescent="0.25">
      <c r="A714" s="1">
        <v>713</v>
      </c>
      <c r="D714" t="s">
        <v>21</v>
      </c>
      <c r="I714" t="s">
        <v>267</v>
      </c>
      <c r="N714" t="s">
        <v>30</v>
      </c>
      <c r="P714" s="56">
        <f t="shared" si="198"/>
        <v>3</v>
      </c>
      <c r="Q714" s="5">
        <f t="shared" si="199"/>
        <v>1</v>
      </c>
      <c r="S714" s="56">
        <f t="shared" si="200"/>
        <v>0</v>
      </c>
      <c r="T714" s="56">
        <f t="shared" si="201"/>
        <v>0</v>
      </c>
      <c r="U714" s="56">
        <f t="shared" si="202"/>
        <v>1</v>
      </c>
      <c r="V714" s="90">
        <f t="shared" si="203"/>
        <v>0</v>
      </c>
      <c r="W714" s="90">
        <f t="shared" si="204"/>
        <v>0</v>
      </c>
      <c r="X714" s="90">
        <f t="shared" si="205"/>
        <v>0</v>
      </c>
      <c r="Y714" s="90">
        <f t="shared" si="206"/>
        <v>0</v>
      </c>
      <c r="Z714" s="90">
        <f t="shared" si="207"/>
        <v>1</v>
      </c>
      <c r="AA714" s="90">
        <f t="shared" si="208"/>
        <v>0</v>
      </c>
      <c r="AB714" s="90">
        <f t="shared" si="209"/>
        <v>0</v>
      </c>
      <c r="AC714" s="90">
        <f t="shared" si="210"/>
        <v>0</v>
      </c>
      <c r="AD714" s="90">
        <f t="shared" si="211"/>
        <v>0</v>
      </c>
      <c r="AE714" s="90">
        <f t="shared" si="212"/>
        <v>1</v>
      </c>
      <c r="AH714" s="56">
        <f t="shared" si="213"/>
        <v>3</v>
      </c>
      <c r="AI714" s="56">
        <f t="shared" si="214"/>
        <v>3</v>
      </c>
      <c r="AJ714" s="56" t="str">
        <f t="shared" si="215"/>
        <v>Correct</v>
      </c>
      <c r="AK714" t="s">
        <v>94</v>
      </c>
      <c r="AL714">
        <v>72</v>
      </c>
      <c r="AM714" t="s">
        <v>95</v>
      </c>
      <c r="AN714" t="s">
        <v>195</v>
      </c>
      <c r="AO714" t="s">
        <v>97</v>
      </c>
      <c r="AP714" t="s">
        <v>98</v>
      </c>
      <c r="AQ714" s="1" t="s">
        <v>80</v>
      </c>
      <c r="AS714" t="s">
        <v>133</v>
      </c>
      <c r="AT714" t="s">
        <v>104</v>
      </c>
      <c r="AU714" t="s">
        <v>102</v>
      </c>
      <c r="AV714" s="1"/>
      <c r="AW714" t="s">
        <v>102</v>
      </c>
    </row>
    <row r="715" spans="1:49" x14ac:dyDescent="0.25">
      <c r="A715" s="1">
        <v>714</v>
      </c>
      <c r="C715" t="s">
        <v>20</v>
      </c>
      <c r="J715" t="s">
        <v>26</v>
      </c>
      <c r="P715" s="56">
        <f t="shared" si="198"/>
        <v>2</v>
      </c>
      <c r="Q715" s="5">
        <f t="shared" si="199"/>
        <v>1.5</v>
      </c>
      <c r="S715" s="56">
        <f t="shared" si="200"/>
        <v>0</v>
      </c>
      <c r="T715" s="56">
        <f t="shared" si="201"/>
        <v>1</v>
      </c>
      <c r="U715" s="56">
        <f t="shared" si="202"/>
        <v>0</v>
      </c>
      <c r="V715" s="90">
        <f t="shared" si="203"/>
        <v>0</v>
      </c>
      <c r="W715" s="90">
        <f t="shared" si="204"/>
        <v>0</v>
      </c>
      <c r="X715" s="90">
        <f t="shared" si="205"/>
        <v>0</v>
      </c>
      <c r="Y715" s="90">
        <f t="shared" si="206"/>
        <v>0</v>
      </c>
      <c r="Z715" s="90">
        <f t="shared" si="207"/>
        <v>0</v>
      </c>
      <c r="AA715" s="90">
        <f t="shared" si="208"/>
        <v>1</v>
      </c>
      <c r="AB715" s="90">
        <f t="shared" si="209"/>
        <v>0</v>
      </c>
      <c r="AC715" s="90">
        <f t="shared" si="210"/>
        <v>0</v>
      </c>
      <c r="AD715" s="90">
        <f t="shared" si="211"/>
        <v>0</v>
      </c>
      <c r="AE715" s="90">
        <f t="shared" si="212"/>
        <v>0</v>
      </c>
      <c r="AH715" s="56">
        <f t="shared" si="213"/>
        <v>2</v>
      </c>
      <c r="AI715" s="56">
        <f t="shared" si="214"/>
        <v>2</v>
      </c>
      <c r="AJ715" s="56" t="str">
        <f t="shared" si="215"/>
        <v>Correct</v>
      </c>
      <c r="AK715" t="s">
        <v>105</v>
      </c>
      <c r="AL715">
        <v>68</v>
      </c>
      <c r="AM715" t="s">
        <v>95</v>
      </c>
      <c r="AN715" t="s">
        <v>130</v>
      </c>
      <c r="AO715" t="s">
        <v>107</v>
      </c>
      <c r="AQ715" s="1" t="s">
        <v>80</v>
      </c>
      <c r="AR715" t="s">
        <v>109</v>
      </c>
      <c r="AS715" t="s">
        <v>120</v>
      </c>
      <c r="AT715" t="s">
        <v>104</v>
      </c>
      <c r="AU715" t="s">
        <v>102</v>
      </c>
      <c r="AV715" s="1"/>
      <c r="AW715" t="s">
        <v>102</v>
      </c>
    </row>
    <row r="716" spans="1:49" x14ac:dyDescent="0.25">
      <c r="A716" s="1">
        <v>715</v>
      </c>
      <c r="E716" t="s">
        <v>22</v>
      </c>
      <c r="L716" t="s">
        <v>28</v>
      </c>
      <c r="M716" t="s">
        <v>29</v>
      </c>
      <c r="P716" s="56">
        <f t="shared" si="198"/>
        <v>3</v>
      </c>
      <c r="Q716" s="5">
        <f t="shared" si="199"/>
        <v>1</v>
      </c>
      <c r="S716" s="56">
        <f t="shared" si="200"/>
        <v>0</v>
      </c>
      <c r="T716" s="56">
        <f t="shared" si="201"/>
        <v>0</v>
      </c>
      <c r="U716" s="56">
        <f t="shared" si="202"/>
        <v>0</v>
      </c>
      <c r="V716" s="90">
        <f t="shared" si="203"/>
        <v>1</v>
      </c>
      <c r="W716" s="90">
        <f t="shared" si="204"/>
        <v>0</v>
      </c>
      <c r="X716" s="90">
        <f t="shared" si="205"/>
        <v>0</v>
      </c>
      <c r="Y716" s="90">
        <f t="shared" si="206"/>
        <v>0</v>
      </c>
      <c r="Z716" s="90">
        <f t="shared" si="207"/>
        <v>0</v>
      </c>
      <c r="AA716" s="90">
        <f t="shared" si="208"/>
        <v>0</v>
      </c>
      <c r="AB716" s="90">
        <f t="shared" si="209"/>
        <v>0</v>
      </c>
      <c r="AC716" s="90">
        <f t="shared" si="210"/>
        <v>1</v>
      </c>
      <c r="AD716" s="90">
        <f t="shared" si="211"/>
        <v>1</v>
      </c>
      <c r="AE716" s="90">
        <f t="shared" si="212"/>
        <v>0</v>
      </c>
      <c r="AH716" s="56">
        <f t="shared" si="213"/>
        <v>3</v>
      </c>
      <c r="AI716" s="56">
        <f t="shared" si="214"/>
        <v>3</v>
      </c>
      <c r="AJ716" s="56" t="str">
        <f t="shared" si="215"/>
        <v>Correct</v>
      </c>
      <c r="AK716" t="s">
        <v>94</v>
      </c>
      <c r="AL716">
        <v>49</v>
      </c>
      <c r="AM716" t="s">
        <v>95</v>
      </c>
      <c r="AN716" t="s">
        <v>140</v>
      </c>
      <c r="AO716" t="s">
        <v>97</v>
      </c>
      <c r="AP716" t="s">
        <v>98</v>
      </c>
      <c r="AQ716" s="1" t="s">
        <v>80</v>
      </c>
      <c r="AR716" t="s">
        <v>112</v>
      </c>
      <c r="AS716" t="s">
        <v>120</v>
      </c>
      <c r="AT716" t="s">
        <v>101</v>
      </c>
      <c r="AU716" t="s">
        <v>102</v>
      </c>
      <c r="AV716" s="1"/>
      <c r="AW716" t="s">
        <v>102</v>
      </c>
    </row>
    <row r="717" spans="1:49" x14ac:dyDescent="0.25">
      <c r="A717" s="1">
        <v>716</v>
      </c>
      <c r="B717" t="s">
        <v>19</v>
      </c>
      <c r="K717" t="s">
        <v>27</v>
      </c>
      <c r="M717" t="s">
        <v>29</v>
      </c>
      <c r="P717" s="56">
        <f t="shared" si="198"/>
        <v>3</v>
      </c>
      <c r="Q717" s="5">
        <f t="shared" si="199"/>
        <v>1</v>
      </c>
      <c r="S717" s="56">
        <f t="shared" si="200"/>
        <v>1</v>
      </c>
      <c r="T717" s="56">
        <f t="shared" si="201"/>
        <v>0</v>
      </c>
      <c r="U717" s="56">
        <f t="shared" si="202"/>
        <v>0</v>
      </c>
      <c r="V717" s="90">
        <f t="shared" si="203"/>
        <v>0</v>
      </c>
      <c r="W717" s="90">
        <f t="shared" si="204"/>
        <v>0</v>
      </c>
      <c r="X717" s="90">
        <f t="shared" si="205"/>
        <v>0</v>
      </c>
      <c r="Y717" s="90">
        <f t="shared" si="206"/>
        <v>0</v>
      </c>
      <c r="Z717" s="90">
        <f t="shared" si="207"/>
        <v>0</v>
      </c>
      <c r="AA717" s="90">
        <f t="shared" si="208"/>
        <v>0</v>
      </c>
      <c r="AB717" s="90">
        <f t="shared" si="209"/>
        <v>1</v>
      </c>
      <c r="AC717" s="90">
        <f t="shared" si="210"/>
        <v>0</v>
      </c>
      <c r="AD717" s="90">
        <f t="shared" si="211"/>
        <v>1</v>
      </c>
      <c r="AE717" s="90">
        <f t="shared" si="212"/>
        <v>0</v>
      </c>
      <c r="AH717" s="56">
        <f t="shared" si="213"/>
        <v>3</v>
      </c>
      <c r="AI717" s="56">
        <f t="shared" si="214"/>
        <v>3</v>
      </c>
      <c r="AJ717" s="56" t="str">
        <f t="shared" si="215"/>
        <v>Correct</v>
      </c>
      <c r="AK717" t="s">
        <v>105</v>
      </c>
      <c r="AL717">
        <v>63</v>
      </c>
      <c r="AM717" t="s">
        <v>95</v>
      </c>
      <c r="AN717" t="s">
        <v>237</v>
      </c>
      <c r="AO717" t="s">
        <v>107</v>
      </c>
      <c r="AP717" t="s">
        <v>98</v>
      </c>
      <c r="AQ717" s="1" t="s">
        <v>80</v>
      </c>
      <c r="AS717" t="s">
        <v>110</v>
      </c>
      <c r="AT717" t="s">
        <v>104</v>
      </c>
      <c r="AU717" t="s">
        <v>102</v>
      </c>
      <c r="AV717" s="1"/>
      <c r="AW717" t="s">
        <v>98</v>
      </c>
    </row>
    <row r="718" spans="1:49" x14ac:dyDescent="0.25">
      <c r="A718" s="1">
        <v>717</v>
      </c>
      <c r="K718" t="s">
        <v>27</v>
      </c>
      <c r="N718" t="s">
        <v>30</v>
      </c>
      <c r="P718" s="56">
        <f t="shared" si="198"/>
        <v>2</v>
      </c>
      <c r="Q718" s="5">
        <f t="shared" si="199"/>
        <v>1.5</v>
      </c>
      <c r="S718" s="56">
        <f t="shared" si="200"/>
        <v>0</v>
      </c>
      <c r="T718" s="56">
        <f t="shared" si="201"/>
        <v>0</v>
      </c>
      <c r="U718" s="56">
        <f t="shared" si="202"/>
        <v>0</v>
      </c>
      <c r="V718" s="90">
        <f t="shared" si="203"/>
        <v>0</v>
      </c>
      <c r="W718" s="90">
        <f t="shared" si="204"/>
        <v>0</v>
      </c>
      <c r="X718" s="90">
        <f t="shared" si="205"/>
        <v>0</v>
      </c>
      <c r="Y718" s="90">
        <f t="shared" si="206"/>
        <v>0</v>
      </c>
      <c r="Z718" s="90">
        <f t="shared" si="207"/>
        <v>0</v>
      </c>
      <c r="AA718" s="90">
        <f t="shared" si="208"/>
        <v>0</v>
      </c>
      <c r="AB718" s="90">
        <f t="shared" si="209"/>
        <v>1</v>
      </c>
      <c r="AC718" s="90">
        <f t="shared" si="210"/>
        <v>0</v>
      </c>
      <c r="AD718" s="90">
        <f t="shared" si="211"/>
        <v>0</v>
      </c>
      <c r="AE718" s="90">
        <f t="shared" si="212"/>
        <v>1</v>
      </c>
      <c r="AH718" s="56">
        <f t="shared" si="213"/>
        <v>2</v>
      </c>
      <c r="AI718" s="56">
        <f t="shared" si="214"/>
        <v>2</v>
      </c>
      <c r="AJ718" s="56" t="str">
        <f t="shared" si="215"/>
        <v>Correct</v>
      </c>
      <c r="AK718" t="s">
        <v>94</v>
      </c>
      <c r="AL718">
        <v>84</v>
      </c>
      <c r="AM718" t="s">
        <v>95</v>
      </c>
      <c r="AN718" t="s">
        <v>237</v>
      </c>
      <c r="AO718" t="s">
        <v>107</v>
      </c>
      <c r="AP718" t="s">
        <v>98</v>
      </c>
      <c r="AQ718" s="1" t="s">
        <v>80</v>
      </c>
      <c r="AR718" t="s">
        <v>112</v>
      </c>
      <c r="AS718" t="s">
        <v>120</v>
      </c>
      <c r="AT718" t="s">
        <v>104</v>
      </c>
      <c r="AU718" t="s">
        <v>102</v>
      </c>
      <c r="AV718" s="1"/>
      <c r="AW718" t="s">
        <v>98</v>
      </c>
    </row>
    <row r="719" spans="1:49" x14ac:dyDescent="0.25">
      <c r="A719" s="1">
        <v>718</v>
      </c>
      <c r="I719" t="s">
        <v>267</v>
      </c>
      <c r="M719" t="s">
        <v>29</v>
      </c>
      <c r="N719" t="s">
        <v>30</v>
      </c>
      <c r="P719" s="56">
        <f t="shared" si="198"/>
        <v>3</v>
      </c>
      <c r="Q719" s="5">
        <f t="shared" si="199"/>
        <v>1</v>
      </c>
      <c r="S719" s="56">
        <f t="shared" si="200"/>
        <v>0</v>
      </c>
      <c r="T719" s="56">
        <f t="shared" si="201"/>
        <v>0</v>
      </c>
      <c r="U719" s="56">
        <f t="shared" si="202"/>
        <v>0</v>
      </c>
      <c r="V719" s="90">
        <f t="shared" si="203"/>
        <v>0</v>
      </c>
      <c r="W719" s="90">
        <f t="shared" si="204"/>
        <v>0</v>
      </c>
      <c r="X719" s="90">
        <f t="shared" si="205"/>
        <v>0</v>
      </c>
      <c r="Y719" s="90">
        <f t="shared" si="206"/>
        <v>0</v>
      </c>
      <c r="Z719" s="90">
        <f t="shared" si="207"/>
        <v>1</v>
      </c>
      <c r="AA719" s="90">
        <f t="shared" si="208"/>
        <v>0</v>
      </c>
      <c r="AB719" s="90">
        <f t="shared" si="209"/>
        <v>0</v>
      </c>
      <c r="AC719" s="90">
        <f t="shared" si="210"/>
        <v>0</v>
      </c>
      <c r="AD719" s="90">
        <f t="shared" si="211"/>
        <v>1</v>
      </c>
      <c r="AE719" s="90">
        <f t="shared" si="212"/>
        <v>1</v>
      </c>
      <c r="AH719" s="56">
        <f t="shared" si="213"/>
        <v>3</v>
      </c>
      <c r="AI719" s="56">
        <f t="shared" si="214"/>
        <v>3</v>
      </c>
      <c r="AJ719" s="56" t="str">
        <f t="shared" si="215"/>
        <v>Correct</v>
      </c>
      <c r="AK719" t="s">
        <v>94</v>
      </c>
      <c r="AL719">
        <v>92</v>
      </c>
      <c r="AM719" t="s">
        <v>95</v>
      </c>
      <c r="AN719" t="s">
        <v>237</v>
      </c>
      <c r="AO719" t="s">
        <v>107</v>
      </c>
      <c r="AP719" t="s">
        <v>98</v>
      </c>
      <c r="AQ719" s="1" t="s">
        <v>80</v>
      </c>
      <c r="AR719" t="s">
        <v>99</v>
      </c>
      <c r="AS719" t="s">
        <v>103</v>
      </c>
      <c r="AT719" t="s">
        <v>104</v>
      </c>
      <c r="AU719" t="s">
        <v>102</v>
      </c>
      <c r="AV719" s="1"/>
      <c r="AW719" t="s">
        <v>98</v>
      </c>
    </row>
    <row r="720" spans="1:49" x14ac:dyDescent="0.25">
      <c r="A720" s="1">
        <v>719</v>
      </c>
      <c r="E720" t="s">
        <v>22</v>
      </c>
      <c r="G720" t="s">
        <v>24</v>
      </c>
      <c r="I720" t="s">
        <v>267</v>
      </c>
      <c r="P720" s="56">
        <f t="shared" si="198"/>
        <v>3</v>
      </c>
      <c r="Q720" s="5">
        <f t="shared" si="199"/>
        <v>1</v>
      </c>
      <c r="S720" s="56">
        <f t="shared" si="200"/>
        <v>0</v>
      </c>
      <c r="T720" s="56">
        <f t="shared" si="201"/>
        <v>0</v>
      </c>
      <c r="U720" s="56">
        <f t="shared" si="202"/>
        <v>0</v>
      </c>
      <c r="V720" s="90">
        <f t="shared" si="203"/>
        <v>1</v>
      </c>
      <c r="W720" s="90">
        <f t="shared" si="204"/>
        <v>0</v>
      </c>
      <c r="X720" s="90">
        <f t="shared" si="205"/>
        <v>1</v>
      </c>
      <c r="Y720" s="90">
        <f t="shared" si="206"/>
        <v>0</v>
      </c>
      <c r="Z720" s="90">
        <f t="shared" si="207"/>
        <v>1</v>
      </c>
      <c r="AA720" s="90">
        <f t="shared" si="208"/>
        <v>0</v>
      </c>
      <c r="AB720" s="90">
        <f t="shared" si="209"/>
        <v>0</v>
      </c>
      <c r="AC720" s="90">
        <f t="shared" si="210"/>
        <v>0</v>
      </c>
      <c r="AD720" s="90">
        <f t="shared" si="211"/>
        <v>0</v>
      </c>
      <c r="AE720" s="90">
        <f t="shared" si="212"/>
        <v>0</v>
      </c>
      <c r="AH720" s="56">
        <f t="shared" si="213"/>
        <v>3</v>
      </c>
      <c r="AI720" s="56">
        <f t="shared" si="214"/>
        <v>3</v>
      </c>
      <c r="AJ720" s="56" t="str">
        <f t="shared" si="215"/>
        <v>Correct</v>
      </c>
      <c r="AK720" t="s">
        <v>94</v>
      </c>
      <c r="AL720">
        <v>64</v>
      </c>
      <c r="AM720" t="s">
        <v>121</v>
      </c>
      <c r="AN720" t="s">
        <v>279</v>
      </c>
      <c r="AO720" t="s">
        <v>107</v>
      </c>
      <c r="AQ720" s="1" t="s">
        <v>356</v>
      </c>
      <c r="AR720" t="s">
        <v>109</v>
      </c>
      <c r="AS720" t="s">
        <v>137</v>
      </c>
      <c r="AU720" t="s">
        <v>102</v>
      </c>
      <c r="AV720" s="1"/>
      <c r="AW720" t="s">
        <v>98</v>
      </c>
    </row>
    <row r="721" spans="1:49" x14ac:dyDescent="0.25">
      <c r="A721" s="1">
        <v>720</v>
      </c>
      <c r="E721" t="s">
        <v>22</v>
      </c>
      <c r="F721" t="s">
        <v>23</v>
      </c>
      <c r="G721" t="s">
        <v>24</v>
      </c>
      <c r="P721" s="56">
        <f t="shared" si="198"/>
        <v>3</v>
      </c>
      <c r="Q721" s="5">
        <f t="shared" si="199"/>
        <v>1</v>
      </c>
      <c r="S721" s="56">
        <f t="shared" si="200"/>
        <v>0</v>
      </c>
      <c r="T721" s="56">
        <f t="shared" si="201"/>
        <v>0</v>
      </c>
      <c r="U721" s="56">
        <f t="shared" si="202"/>
        <v>0</v>
      </c>
      <c r="V721" s="90">
        <f t="shared" si="203"/>
        <v>1</v>
      </c>
      <c r="W721" s="90">
        <f t="shared" si="204"/>
        <v>1</v>
      </c>
      <c r="X721" s="90">
        <f t="shared" si="205"/>
        <v>1</v>
      </c>
      <c r="Y721" s="90">
        <f t="shared" si="206"/>
        <v>0</v>
      </c>
      <c r="Z721" s="90">
        <f t="shared" si="207"/>
        <v>0</v>
      </c>
      <c r="AA721" s="90">
        <f t="shared" si="208"/>
        <v>0</v>
      </c>
      <c r="AB721" s="90">
        <f t="shared" si="209"/>
        <v>0</v>
      </c>
      <c r="AC721" s="90">
        <f t="shared" si="210"/>
        <v>0</v>
      </c>
      <c r="AD721" s="90">
        <f t="shared" si="211"/>
        <v>0</v>
      </c>
      <c r="AE721" s="90">
        <f t="shared" si="212"/>
        <v>0</v>
      </c>
      <c r="AH721" s="56">
        <f t="shared" si="213"/>
        <v>3</v>
      </c>
      <c r="AI721" s="56">
        <f t="shared" si="214"/>
        <v>3</v>
      </c>
      <c r="AJ721" s="56" t="str">
        <f t="shared" si="215"/>
        <v>Correct</v>
      </c>
      <c r="AK721" t="s">
        <v>105</v>
      </c>
      <c r="AL721">
        <v>17</v>
      </c>
      <c r="AM721" t="s">
        <v>121</v>
      </c>
      <c r="AN721" t="s">
        <v>161</v>
      </c>
      <c r="AO721" t="s">
        <v>107</v>
      </c>
      <c r="AP721" t="s">
        <v>98</v>
      </c>
      <c r="AQ721" s="1" t="s">
        <v>80</v>
      </c>
      <c r="AR721" t="s">
        <v>114</v>
      </c>
      <c r="AS721" t="s">
        <v>120</v>
      </c>
      <c r="AT721" t="s">
        <v>101</v>
      </c>
      <c r="AU721" t="s">
        <v>102</v>
      </c>
      <c r="AV721" s="1"/>
      <c r="AW721" t="s">
        <v>102</v>
      </c>
    </row>
    <row r="722" spans="1:49" x14ac:dyDescent="0.25">
      <c r="A722" s="1">
        <v>721</v>
      </c>
      <c r="C722" t="s">
        <v>20</v>
      </c>
      <c r="P722" s="56">
        <f t="shared" si="198"/>
        <v>1</v>
      </c>
      <c r="Q722" s="5">
        <f t="shared" si="199"/>
        <v>3</v>
      </c>
      <c r="S722" s="56">
        <f t="shared" si="200"/>
        <v>0</v>
      </c>
      <c r="T722" s="56">
        <f t="shared" si="201"/>
        <v>1</v>
      </c>
      <c r="U722" s="56">
        <f t="shared" si="202"/>
        <v>0</v>
      </c>
      <c r="V722" s="90">
        <f t="shared" si="203"/>
        <v>0</v>
      </c>
      <c r="W722" s="90">
        <f t="shared" si="204"/>
        <v>0</v>
      </c>
      <c r="X722" s="90">
        <f t="shared" si="205"/>
        <v>0</v>
      </c>
      <c r="Y722" s="90">
        <f t="shared" si="206"/>
        <v>0</v>
      </c>
      <c r="Z722" s="90">
        <f t="shared" si="207"/>
        <v>0</v>
      </c>
      <c r="AA722" s="90">
        <f t="shared" si="208"/>
        <v>0</v>
      </c>
      <c r="AB722" s="90">
        <f t="shared" si="209"/>
        <v>0</v>
      </c>
      <c r="AC722" s="90">
        <f t="shared" si="210"/>
        <v>0</v>
      </c>
      <c r="AD722" s="90">
        <f t="shared" si="211"/>
        <v>0</v>
      </c>
      <c r="AE722" s="90">
        <f t="shared" si="212"/>
        <v>0</v>
      </c>
      <c r="AH722" s="56">
        <f t="shared" si="213"/>
        <v>1</v>
      </c>
      <c r="AI722" s="56">
        <f t="shared" si="214"/>
        <v>1</v>
      </c>
      <c r="AJ722" s="56" t="str">
        <f t="shared" si="215"/>
        <v>Correct</v>
      </c>
      <c r="AK722" t="s">
        <v>94</v>
      </c>
      <c r="AL722">
        <v>52</v>
      </c>
      <c r="AM722" t="s">
        <v>121</v>
      </c>
      <c r="AN722" t="s">
        <v>248</v>
      </c>
      <c r="AO722" t="s">
        <v>107</v>
      </c>
      <c r="AP722" t="s">
        <v>98</v>
      </c>
      <c r="AQ722" s="1" t="s">
        <v>80</v>
      </c>
      <c r="AR722" t="s">
        <v>108</v>
      </c>
      <c r="AS722" t="s">
        <v>103</v>
      </c>
      <c r="AT722" t="s">
        <v>104</v>
      </c>
      <c r="AU722" t="s">
        <v>102</v>
      </c>
      <c r="AV722" s="1"/>
      <c r="AW722" t="s">
        <v>98</v>
      </c>
    </row>
    <row r="723" spans="1:49" x14ac:dyDescent="0.25">
      <c r="A723" s="1">
        <v>722</v>
      </c>
      <c r="J723" t="s">
        <v>26</v>
      </c>
      <c r="P723" s="56">
        <f t="shared" si="198"/>
        <v>1</v>
      </c>
      <c r="Q723" s="5">
        <f t="shared" si="199"/>
        <v>3</v>
      </c>
      <c r="S723" s="56">
        <f t="shared" si="200"/>
        <v>0</v>
      </c>
      <c r="T723" s="56">
        <f t="shared" si="201"/>
        <v>0</v>
      </c>
      <c r="U723" s="56">
        <f t="shared" si="202"/>
        <v>0</v>
      </c>
      <c r="V723" s="90">
        <f t="shared" si="203"/>
        <v>0</v>
      </c>
      <c r="W723" s="90">
        <f t="shared" si="204"/>
        <v>0</v>
      </c>
      <c r="X723" s="90">
        <f t="shared" si="205"/>
        <v>0</v>
      </c>
      <c r="Y723" s="90">
        <f t="shared" si="206"/>
        <v>0</v>
      </c>
      <c r="Z723" s="90">
        <f t="shared" si="207"/>
        <v>0</v>
      </c>
      <c r="AA723" s="90">
        <f t="shared" si="208"/>
        <v>1</v>
      </c>
      <c r="AB723" s="90">
        <f t="shared" si="209"/>
        <v>0</v>
      </c>
      <c r="AC723" s="90">
        <f t="shared" si="210"/>
        <v>0</v>
      </c>
      <c r="AD723" s="90">
        <f t="shared" si="211"/>
        <v>0</v>
      </c>
      <c r="AE723" s="90">
        <f t="shared" si="212"/>
        <v>0</v>
      </c>
      <c r="AH723" s="56">
        <f t="shared" si="213"/>
        <v>1</v>
      </c>
      <c r="AI723" s="56">
        <f t="shared" si="214"/>
        <v>1</v>
      </c>
      <c r="AJ723" s="56" t="str">
        <f t="shared" si="215"/>
        <v>Correct</v>
      </c>
      <c r="AK723" t="s">
        <v>94</v>
      </c>
      <c r="AL723">
        <v>45</v>
      </c>
      <c r="AM723" t="s">
        <v>121</v>
      </c>
      <c r="AN723" t="s">
        <v>211</v>
      </c>
      <c r="AP723" t="s">
        <v>102</v>
      </c>
      <c r="AQ723" s="1" t="s">
        <v>80</v>
      </c>
      <c r="AR723" t="s">
        <v>99</v>
      </c>
      <c r="AS723" t="s">
        <v>103</v>
      </c>
      <c r="AT723" t="s">
        <v>135</v>
      </c>
      <c r="AU723" t="s">
        <v>102</v>
      </c>
      <c r="AV723" s="1"/>
      <c r="AW723" t="s">
        <v>102</v>
      </c>
    </row>
    <row r="724" spans="1:49" x14ac:dyDescent="0.25">
      <c r="A724" s="1">
        <v>723</v>
      </c>
      <c r="I724" t="s">
        <v>267</v>
      </c>
      <c r="P724" s="56">
        <f t="shared" si="198"/>
        <v>1</v>
      </c>
      <c r="Q724" s="5">
        <f t="shared" si="199"/>
        <v>3</v>
      </c>
      <c r="S724" s="56">
        <f t="shared" si="200"/>
        <v>0</v>
      </c>
      <c r="T724" s="56">
        <f t="shared" si="201"/>
        <v>0</v>
      </c>
      <c r="U724" s="56">
        <f t="shared" si="202"/>
        <v>0</v>
      </c>
      <c r="V724" s="90">
        <f t="shared" si="203"/>
        <v>0</v>
      </c>
      <c r="W724" s="90">
        <f t="shared" si="204"/>
        <v>0</v>
      </c>
      <c r="X724" s="90">
        <f t="shared" si="205"/>
        <v>0</v>
      </c>
      <c r="Y724" s="90">
        <f t="shared" si="206"/>
        <v>0</v>
      </c>
      <c r="Z724" s="90">
        <f t="shared" si="207"/>
        <v>1</v>
      </c>
      <c r="AA724" s="90">
        <f t="shared" si="208"/>
        <v>0</v>
      </c>
      <c r="AB724" s="90">
        <f t="shared" si="209"/>
        <v>0</v>
      </c>
      <c r="AC724" s="90">
        <f t="shared" si="210"/>
        <v>0</v>
      </c>
      <c r="AD724" s="90">
        <f t="shared" si="211"/>
        <v>0</v>
      </c>
      <c r="AE724" s="90">
        <f t="shared" si="212"/>
        <v>0</v>
      </c>
      <c r="AH724" s="56">
        <f t="shared" si="213"/>
        <v>1</v>
      </c>
      <c r="AI724" s="56">
        <f t="shared" si="214"/>
        <v>1</v>
      </c>
      <c r="AJ724" s="56" t="str">
        <f t="shared" si="215"/>
        <v>Correct</v>
      </c>
      <c r="AK724" t="s">
        <v>94</v>
      </c>
      <c r="AL724">
        <v>70</v>
      </c>
      <c r="AM724" t="s">
        <v>121</v>
      </c>
      <c r="AN724" t="s">
        <v>122</v>
      </c>
      <c r="AO724" t="s">
        <v>128</v>
      </c>
      <c r="AP724" t="s">
        <v>98</v>
      </c>
      <c r="AQ724" s="1" t="s">
        <v>363</v>
      </c>
      <c r="AR724" t="s">
        <v>99</v>
      </c>
      <c r="AS724" t="s">
        <v>110</v>
      </c>
      <c r="AT724" t="s">
        <v>104</v>
      </c>
      <c r="AU724" t="s">
        <v>102</v>
      </c>
      <c r="AV724" s="1"/>
    </row>
    <row r="725" spans="1:49" x14ac:dyDescent="0.25">
      <c r="A725" s="1">
        <v>724</v>
      </c>
      <c r="C725" t="s">
        <v>20</v>
      </c>
      <c r="D725" t="s">
        <v>21</v>
      </c>
      <c r="I725" t="s">
        <v>267</v>
      </c>
      <c r="J725" t="s">
        <v>26</v>
      </c>
      <c r="K725" t="s">
        <v>27</v>
      </c>
      <c r="N725" t="s">
        <v>30</v>
      </c>
      <c r="P725" s="56">
        <f t="shared" si="198"/>
        <v>6</v>
      </c>
      <c r="Q725" s="5">
        <f t="shared" si="199"/>
        <v>0.5</v>
      </c>
      <c r="S725" s="56">
        <f t="shared" si="200"/>
        <v>0</v>
      </c>
      <c r="T725" s="56">
        <f t="shared" si="201"/>
        <v>0.5</v>
      </c>
      <c r="U725" s="56">
        <f t="shared" si="202"/>
        <v>0.5</v>
      </c>
      <c r="V725" s="90">
        <f t="shared" si="203"/>
        <v>0</v>
      </c>
      <c r="W725" s="90">
        <f t="shared" si="204"/>
        <v>0</v>
      </c>
      <c r="X725" s="90">
        <f t="shared" si="205"/>
        <v>0</v>
      </c>
      <c r="Y725" s="90">
        <f t="shared" si="206"/>
        <v>0</v>
      </c>
      <c r="Z725" s="90">
        <f t="shared" si="207"/>
        <v>0.5</v>
      </c>
      <c r="AA725" s="90">
        <f t="shared" si="208"/>
        <v>0.5</v>
      </c>
      <c r="AB725" s="90">
        <f t="shared" si="209"/>
        <v>0.5</v>
      </c>
      <c r="AC725" s="90">
        <f t="shared" si="210"/>
        <v>0</v>
      </c>
      <c r="AD725" s="90">
        <f t="shared" si="211"/>
        <v>0</v>
      </c>
      <c r="AE725" s="90">
        <f t="shared" si="212"/>
        <v>0.5</v>
      </c>
      <c r="AH725" s="56">
        <f t="shared" si="213"/>
        <v>3</v>
      </c>
      <c r="AI725" s="56">
        <f t="shared" si="214"/>
        <v>6</v>
      </c>
      <c r="AJ725" s="56" t="str">
        <f t="shared" si="215"/>
        <v>Correct</v>
      </c>
      <c r="AK725" t="s">
        <v>94</v>
      </c>
      <c r="AL725">
        <v>16</v>
      </c>
      <c r="AM725" t="s">
        <v>121</v>
      </c>
      <c r="AN725" t="s">
        <v>280</v>
      </c>
      <c r="AO725" t="s">
        <v>128</v>
      </c>
      <c r="AP725" t="s">
        <v>98</v>
      </c>
      <c r="AQ725" s="1" t="s">
        <v>369</v>
      </c>
      <c r="AR725" t="s">
        <v>109</v>
      </c>
      <c r="AS725" t="s">
        <v>120</v>
      </c>
      <c r="AT725" t="s">
        <v>136</v>
      </c>
      <c r="AU725" t="s">
        <v>102</v>
      </c>
      <c r="AV725" s="1"/>
      <c r="AW725" t="s">
        <v>102</v>
      </c>
    </row>
    <row r="726" spans="1:49" x14ac:dyDescent="0.25">
      <c r="A726" s="1">
        <v>725</v>
      </c>
      <c r="P726" s="56">
        <f t="shared" si="198"/>
        <v>0</v>
      </c>
      <c r="Q726" s="5" t="e">
        <f t="shared" si="199"/>
        <v>#DIV/0!</v>
      </c>
      <c r="S726" s="56">
        <f t="shared" si="200"/>
        <v>0</v>
      </c>
      <c r="T726" s="56">
        <f t="shared" si="201"/>
        <v>0</v>
      </c>
      <c r="U726" s="56">
        <f t="shared" si="202"/>
        <v>0</v>
      </c>
      <c r="V726" s="90">
        <f t="shared" si="203"/>
        <v>0</v>
      </c>
      <c r="W726" s="90">
        <f t="shared" si="204"/>
        <v>0</v>
      </c>
      <c r="X726" s="90">
        <f t="shared" si="205"/>
        <v>0</v>
      </c>
      <c r="Y726" s="90">
        <f t="shared" si="206"/>
        <v>0</v>
      </c>
      <c r="Z726" s="90">
        <f t="shared" si="207"/>
        <v>0</v>
      </c>
      <c r="AA726" s="90">
        <f t="shared" si="208"/>
        <v>0</v>
      </c>
      <c r="AB726" s="90">
        <f t="shared" si="209"/>
        <v>0</v>
      </c>
      <c r="AC726" s="90">
        <f t="shared" si="210"/>
        <v>0</v>
      </c>
      <c r="AD726" s="90">
        <f t="shared" si="211"/>
        <v>0</v>
      </c>
      <c r="AE726" s="90">
        <f t="shared" si="212"/>
        <v>0</v>
      </c>
      <c r="AH726" s="56">
        <f t="shared" si="213"/>
        <v>0</v>
      </c>
      <c r="AI726" s="56">
        <f t="shared" si="214"/>
        <v>0</v>
      </c>
      <c r="AJ726" s="56" t="str">
        <f t="shared" si="215"/>
        <v>Correct</v>
      </c>
      <c r="AK726" t="s">
        <v>94</v>
      </c>
      <c r="AL726">
        <v>17</v>
      </c>
      <c r="AM726" t="s">
        <v>121</v>
      </c>
      <c r="AN726" t="s">
        <v>280</v>
      </c>
      <c r="AO726" t="s">
        <v>128</v>
      </c>
      <c r="AP726" t="s">
        <v>98</v>
      </c>
      <c r="AQ726" s="1" t="s">
        <v>80</v>
      </c>
      <c r="AR726" t="s">
        <v>99</v>
      </c>
      <c r="AT726" t="s">
        <v>136</v>
      </c>
      <c r="AU726" t="s">
        <v>102</v>
      </c>
      <c r="AV726" s="1"/>
      <c r="AW726" t="s">
        <v>102</v>
      </c>
    </row>
    <row r="727" spans="1:49" x14ac:dyDescent="0.25">
      <c r="A727" s="1">
        <v>726</v>
      </c>
      <c r="D727" t="s">
        <v>21</v>
      </c>
      <c r="P727" s="56">
        <f t="shared" si="198"/>
        <v>1</v>
      </c>
      <c r="Q727" s="5">
        <f t="shared" si="199"/>
        <v>3</v>
      </c>
      <c r="S727" s="56">
        <f t="shared" si="200"/>
        <v>0</v>
      </c>
      <c r="T727" s="56">
        <f t="shared" si="201"/>
        <v>0</v>
      </c>
      <c r="U727" s="56">
        <f t="shared" si="202"/>
        <v>1</v>
      </c>
      <c r="V727" s="90">
        <f t="shared" si="203"/>
        <v>0</v>
      </c>
      <c r="W727" s="90">
        <f t="shared" si="204"/>
        <v>0</v>
      </c>
      <c r="X727" s="90">
        <f t="shared" si="205"/>
        <v>0</v>
      </c>
      <c r="Y727" s="90">
        <f t="shared" si="206"/>
        <v>0</v>
      </c>
      <c r="Z727" s="90">
        <f t="shared" si="207"/>
        <v>0</v>
      </c>
      <c r="AA727" s="90">
        <f t="shared" si="208"/>
        <v>0</v>
      </c>
      <c r="AB727" s="90">
        <f t="shared" si="209"/>
        <v>0</v>
      </c>
      <c r="AC727" s="90">
        <f t="shared" si="210"/>
        <v>0</v>
      </c>
      <c r="AD727" s="90">
        <f t="shared" si="211"/>
        <v>0</v>
      </c>
      <c r="AE727" s="90">
        <f t="shared" si="212"/>
        <v>0</v>
      </c>
      <c r="AH727" s="56">
        <f t="shared" si="213"/>
        <v>1</v>
      </c>
      <c r="AI727" s="56">
        <f t="shared" si="214"/>
        <v>1</v>
      </c>
      <c r="AJ727" s="56" t="str">
        <f t="shared" si="215"/>
        <v>Correct</v>
      </c>
      <c r="AK727" t="s">
        <v>94</v>
      </c>
      <c r="AL727">
        <v>59</v>
      </c>
      <c r="AM727" t="s">
        <v>121</v>
      </c>
      <c r="AN727" t="s">
        <v>161</v>
      </c>
      <c r="AO727" t="s">
        <v>97</v>
      </c>
      <c r="AP727" t="s">
        <v>98</v>
      </c>
      <c r="AQ727" s="1" t="s">
        <v>80</v>
      </c>
      <c r="AR727" t="s">
        <v>99</v>
      </c>
      <c r="AS727" t="s">
        <v>120</v>
      </c>
      <c r="AT727" t="s">
        <v>101</v>
      </c>
      <c r="AU727" t="s">
        <v>102</v>
      </c>
      <c r="AV727" s="1"/>
      <c r="AW727" t="s">
        <v>98</v>
      </c>
    </row>
    <row r="728" spans="1:49" x14ac:dyDescent="0.25">
      <c r="A728" s="1">
        <v>727</v>
      </c>
      <c r="C728" t="s">
        <v>20</v>
      </c>
      <c r="E728" t="s">
        <v>22</v>
      </c>
      <c r="J728" t="s">
        <v>26</v>
      </c>
      <c r="P728" s="56">
        <f t="shared" si="198"/>
        <v>3</v>
      </c>
      <c r="Q728" s="5">
        <f t="shared" si="199"/>
        <v>1</v>
      </c>
      <c r="S728" s="56">
        <f t="shared" si="200"/>
        <v>0</v>
      </c>
      <c r="T728" s="56">
        <f t="shared" si="201"/>
        <v>1</v>
      </c>
      <c r="U728" s="56">
        <f t="shared" si="202"/>
        <v>0</v>
      </c>
      <c r="V728" s="90">
        <f t="shared" si="203"/>
        <v>1</v>
      </c>
      <c r="W728" s="90">
        <f t="shared" si="204"/>
        <v>0</v>
      </c>
      <c r="X728" s="90">
        <f t="shared" si="205"/>
        <v>0</v>
      </c>
      <c r="Y728" s="90">
        <f t="shared" si="206"/>
        <v>0</v>
      </c>
      <c r="Z728" s="90">
        <f t="shared" si="207"/>
        <v>0</v>
      </c>
      <c r="AA728" s="90">
        <f t="shared" si="208"/>
        <v>1</v>
      </c>
      <c r="AB728" s="90">
        <f t="shared" si="209"/>
        <v>0</v>
      </c>
      <c r="AC728" s="90">
        <f t="shared" si="210"/>
        <v>0</v>
      </c>
      <c r="AD728" s="90">
        <f t="shared" si="211"/>
        <v>0</v>
      </c>
      <c r="AE728" s="90">
        <f t="shared" si="212"/>
        <v>0</v>
      </c>
      <c r="AH728" s="56">
        <f t="shared" si="213"/>
        <v>3</v>
      </c>
      <c r="AI728" s="56">
        <f t="shared" si="214"/>
        <v>3</v>
      </c>
      <c r="AJ728" s="56" t="str">
        <f t="shared" si="215"/>
        <v>Correct</v>
      </c>
      <c r="AK728" t="s">
        <v>105</v>
      </c>
      <c r="AL728">
        <v>17</v>
      </c>
      <c r="AM728" t="s">
        <v>121</v>
      </c>
      <c r="AN728" t="s">
        <v>161</v>
      </c>
      <c r="AO728" t="s">
        <v>107</v>
      </c>
      <c r="AQ728" s="1" t="s">
        <v>355</v>
      </c>
      <c r="AR728" t="s">
        <v>114</v>
      </c>
      <c r="AS728" t="s">
        <v>110</v>
      </c>
      <c r="AT728" t="s">
        <v>101</v>
      </c>
      <c r="AU728" t="s">
        <v>102</v>
      </c>
      <c r="AV728" s="1"/>
      <c r="AW728" t="s">
        <v>102</v>
      </c>
    </row>
    <row r="729" spans="1:49" x14ac:dyDescent="0.25">
      <c r="A729" s="1">
        <v>728</v>
      </c>
      <c r="J729" t="s">
        <v>26</v>
      </c>
      <c r="P729" s="56">
        <f t="shared" si="198"/>
        <v>1</v>
      </c>
      <c r="Q729" s="5">
        <f t="shared" si="199"/>
        <v>3</v>
      </c>
      <c r="S729" s="56">
        <f t="shared" si="200"/>
        <v>0</v>
      </c>
      <c r="T729" s="56">
        <f t="shared" si="201"/>
        <v>0</v>
      </c>
      <c r="U729" s="56">
        <f t="shared" si="202"/>
        <v>0</v>
      </c>
      <c r="V729" s="90">
        <f t="shared" si="203"/>
        <v>0</v>
      </c>
      <c r="W729" s="90">
        <f t="shared" si="204"/>
        <v>0</v>
      </c>
      <c r="X729" s="90">
        <f t="shared" si="205"/>
        <v>0</v>
      </c>
      <c r="Y729" s="90">
        <f t="shared" si="206"/>
        <v>0</v>
      </c>
      <c r="Z729" s="90">
        <f t="shared" si="207"/>
        <v>0</v>
      </c>
      <c r="AA729" s="90">
        <f t="shared" si="208"/>
        <v>1</v>
      </c>
      <c r="AB729" s="90">
        <f t="shared" si="209"/>
        <v>0</v>
      </c>
      <c r="AC729" s="90">
        <f t="shared" si="210"/>
        <v>0</v>
      </c>
      <c r="AD729" s="90">
        <f t="shared" si="211"/>
        <v>0</v>
      </c>
      <c r="AE729" s="90">
        <f t="shared" si="212"/>
        <v>0</v>
      </c>
      <c r="AH729" s="56">
        <f t="shared" si="213"/>
        <v>1</v>
      </c>
      <c r="AI729" s="56">
        <f t="shared" si="214"/>
        <v>1</v>
      </c>
      <c r="AJ729" s="56" t="str">
        <f t="shared" si="215"/>
        <v>Correct</v>
      </c>
      <c r="AK729" t="s">
        <v>94</v>
      </c>
      <c r="AL729">
        <v>60</v>
      </c>
      <c r="AM729" t="s">
        <v>95</v>
      </c>
      <c r="AN729" t="s">
        <v>273</v>
      </c>
      <c r="AO729" t="s">
        <v>107</v>
      </c>
      <c r="AP729" t="s">
        <v>98</v>
      </c>
      <c r="AQ729" s="1" t="s">
        <v>80</v>
      </c>
      <c r="AR729" t="s">
        <v>114</v>
      </c>
      <c r="AS729" t="s">
        <v>110</v>
      </c>
      <c r="AT729" t="s">
        <v>104</v>
      </c>
      <c r="AU729" t="s">
        <v>102</v>
      </c>
      <c r="AV729" s="1"/>
      <c r="AW729" t="s">
        <v>98</v>
      </c>
    </row>
    <row r="730" spans="1:49" x14ac:dyDescent="0.25">
      <c r="A730" s="1">
        <v>729</v>
      </c>
      <c r="D730" t="s">
        <v>21</v>
      </c>
      <c r="J730" t="s">
        <v>26</v>
      </c>
      <c r="K730" t="s">
        <v>27</v>
      </c>
      <c r="P730" s="56">
        <f t="shared" si="198"/>
        <v>3</v>
      </c>
      <c r="Q730" s="5">
        <f t="shared" si="199"/>
        <v>1</v>
      </c>
      <c r="S730" s="56">
        <f t="shared" si="200"/>
        <v>0</v>
      </c>
      <c r="T730" s="56">
        <f t="shared" si="201"/>
        <v>0</v>
      </c>
      <c r="U730" s="56">
        <f t="shared" si="202"/>
        <v>1</v>
      </c>
      <c r="V730" s="90">
        <f t="shared" si="203"/>
        <v>0</v>
      </c>
      <c r="W730" s="90">
        <f t="shared" si="204"/>
        <v>0</v>
      </c>
      <c r="X730" s="90">
        <f t="shared" si="205"/>
        <v>0</v>
      </c>
      <c r="Y730" s="90">
        <f t="shared" si="206"/>
        <v>0</v>
      </c>
      <c r="Z730" s="90">
        <f t="shared" si="207"/>
        <v>0</v>
      </c>
      <c r="AA730" s="90">
        <f t="shared" si="208"/>
        <v>1</v>
      </c>
      <c r="AB730" s="90">
        <f t="shared" si="209"/>
        <v>1</v>
      </c>
      <c r="AC730" s="90">
        <f t="shared" si="210"/>
        <v>0</v>
      </c>
      <c r="AD730" s="90">
        <f t="shared" si="211"/>
        <v>0</v>
      </c>
      <c r="AE730" s="90">
        <f t="shared" si="212"/>
        <v>0</v>
      </c>
      <c r="AH730" s="56">
        <f t="shared" si="213"/>
        <v>3</v>
      </c>
      <c r="AI730" s="56">
        <f t="shared" si="214"/>
        <v>3</v>
      </c>
      <c r="AJ730" s="56" t="str">
        <f t="shared" si="215"/>
        <v>Correct</v>
      </c>
      <c r="AK730" t="s">
        <v>94</v>
      </c>
      <c r="AL730">
        <v>53</v>
      </c>
      <c r="AM730" t="s">
        <v>95</v>
      </c>
      <c r="AN730" t="s">
        <v>106</v>
      </c>
      <c r="AQ730" s="1" t="s">
        <v>80</v>
      </c>
      <c r="AR730" t="s">
        <v>99</v>
      </c>
      <c r="AS730" t="s">
        <v>133</v>
      </c>
      <c r="AT730" t="s">
        <v>123</v>
      </c>
      <c r="AU730" t="s">
        <v>98</v>
      </c>
      <c r="AV730" s="1"/>
    </row>
    <row r="731" spans="1:49" x14ac:dyDescent="0.25">
      <c r="A731" s="1">
        <v>730</v>
      </c>
      <c r="C731" t="s">
        <v>20</v>
      </c>
      <c r="K731" t="s">
        <v>27</v>
      </c>
      <c r="M731" t="s">
        <v>29</v>
      </c>
      <c r="P731" s="56">
        <f t="shared" si="198"/>
        <v>3</v>
      </c>
      <c r="Q731" s="5">
        <f t="shared" si="199"/>
        <v>1</v>
      </c>
      <c r="S731" s="56">
        <f t="shared" si="200"/>
        <v>0</v>
      </c>
      <c r="T731" s="56">
        <f t="shared" si="201"/>
        <v>1</v>
      </c>
      <c r="U731" s="56">
        <f t="shared" si="202"/>
        <v>0</v>
      </c>
      <c r="V731" s="90">
        <f t="shared" si="203"/>
        <v>0</v>
      </c>
      <c r="W731" s="90">
        <f t="shared" si="204"/>
        <v>0</v>
      </c>
      <c r="X731" s="90">
        <f t="shared" si="205"/>
        <v>0</v>
      </c>
      <c r="Y731" s="90">
        <f t="shared" si="206"/>
        <v>0</v>
      </c>
      <c r="Z731" s="90">
        <f t="shared" si="207"/>
        <v>0</v>
      </c>
      <c r="AA731" s="90">
        <f t="shared" si="208"/>
        <v>0</v>
      </c>
      <c r="AB731" s="90">
        <f t="shared" si="209"/>
        <v>1</v>
      </c>
      <c r="AC731" s="90">
        <f t="shared" si="210"/>
        <v>0</v>
      </c>
      <c r="AD731" s="90">
        <f t="shared" si="211"/>
        <v>1</v>
      </c>
      <c r="AE731" s="90">
        <f t="shared" si="212"/>
        <v>0</v>
      </c>
      <c r="AH731" s="56">
        <f t="shared" si="213"/>
        <v>3</v>
      </c>
      <c r="AI731" s="56">
        <f t="shared" si="214"/>
        <v>3</v>
      </c>
      <c r="AJ731" s="56" t="str">
        <f t="shared" si="215"/>
        <v>Correct</v>
      </c>
      <c r="AK731" t="s">
        <v>94</v>
      </c>
      <c r="AL731">
        <v>64</v>
      </c>
      <c r="AM731" t="s">
        <v>95</v>
      </c>
      <c r="AN731" t="s">
        <v>201</v>
      </c>
      <c r="AO731" t="s">
        <v>107</v>
      </c>
      <c r="AQ731" s="1" t="s">
        <v>80</v>
      </c>
      <c r="AR731" t="s">
        <v>112</v>
      </c>
      <c r="AS731" t="s">
        <v>103</v>
      </c>
      <c r="AT731" t="s">
        <v>104</v>
      </c>
      <c r="AU731" t="s">
        <v>98</v>
      </c>
      <c r="AV731" s="1"/>
      <c r="AW731" t="s">
        <v>98</v>
      </c>
    </row>
    <row r="732" spans="1:49" x14ac:dyDescent="0.25">
      <c r="A732" s="1">
        <v>731</v>
      </c>
      <c r="J732" t="s">
        <v>26</v>
      </c>
      <c r="K732" t="s">
        <v>27</v>
      </c>
      <c r="P732" s="56">
        <f t="shared" si="198"/>
        <v>2</v>
      </c>
      <c r="Q732" s="5">
        <f t="shared" si="199"/>
        <v>1.5</v>
      </c>
      <c r="S732" s="56">
        <f t="shared" si="200"/>
        <v>0</v>
      </c>
      <c r="T732" s="56">
        <f t="shared" si="201"/>
        <v>0</v>
      </c>
      <c r="U732" s="56">
        <f t="shared" si="202"/>
        <v>0</v>
      </c>
      <c r="V732" s="90">
        <f t="shared" si="203"/>
        <v>0</v>
      </c>
      <c r="W732" s="90">
        <f t="shared" si="204"/>
        <v>0</v>
      </c>
      <c r="X732" s="90">
        <f t="shared" si="205"/>
        <v>0</v>
      </c>
      <c r="Y732" s="90">
        <f t="shared" si="206"/>
        <v>0</v>
      </c>
      <c r="Z732" s="90">
        <f t="shared" si="207"/>
        <v>0</v>
      </c>
      <c r="AA732" s="90">
        <f t="shared" si="208"/>
        <v>1</v>
      </c>
      <c r="AB732" s="90">
        <f t="shared" si="209"/>
        <v>1</v>
      </c>
      <c r="AC732" s="90">
        <f t="shared" si="210"/>
        <v>0</v>
      </c>
      <c r="AD732" s="90">
        <f t="shared" si="211"/>
        <v>0</v>
      </c>
      <c r="AE732" s="90">
        <f t="shared" si="212"/>
        <v>0</v>
      </c>
      <c r="AH732" s="56">
        <f t="shared" si="213"/>
        <v>2</v>
      </c>
      <c r="AI732" s="56">
        <f t="shared" si="214"/>
        <v>2</v>
      </c>
      <c r="AJ732" s="56" t="str">
        <f t="shared" si="215"/>
        <v>Correct</v>
      </c>
      <c r="AK732" t="s">
        <v>94</v>
      </c>
      <c r="AL732">
        <v>20</v>
      </c>
      <c r="AM732" t="s">
        <v>121</v>
      </c>
      <c r="AN732" t="s">
        <v>198</v>
      </c>
      <c r="AO732" t="s">
        <v>107</v>
      </c>
      <c r="AP732" t="s">
        <v>98</v>
      </c>
      <c r="AQ732" s="1" t="s">
        <v>80</v>
      </c>
      <c r="AR732" t="s">
        <v>99</v>
      </c>
      <c r="AS732" t="s">
        <v>110</v>
      </c>
      <c r="AT732" t="s">
        <v>136</v>
      </c>
      <c r="AU732" t="s">
        <v>102</v>
      </c>
      <c r="AV732" s="1"/>
      <c r="AW732" t="s">
        <v>102</v>
      </c>
    </row>
    <row r="733" spans="1:49" x14ac:dyDescent="0.25">
      <c r="A733" s="1">
        <v>732</v>
      </c>
      <c r="P733" s="56">
        <f t="shared" si="198"/>
        <v>0</v>
      </c>
      <c r="Q733" s="5" t="e">
        <f t="shared" si="199"/>
        <v>#DIV/0!</v>
      </c>
      <c r="S733" s="56">
        <f t="shared" si="200"/>
        <v>0</v>
      </c>
      <c r="T733" s="56">
        <f t="shared" si="201"/>
        <v>0</v>
      </c>
      <c r="U733" s="56">
        <f t="shared" si="202"/>
        <v>0</v>
      </c>
      <c r="V733" s="90">
        <f t="shared" si="203"/>
        <v>0</v>
      </c>
      <c r="W733" s="90">
        <f t="shared" si="204"/>
        <v>0</v>
      </c>
      <c r="X733" s="90">
        <f t="shared" si="205"/>
        <v>0</v>
      </c>
      <c r="Y733" s="90">
        <f t="shared" si="206"/>
        <v>0</v>
      </c>
      <c r="Z733" s="90">
        <f t="shared" si="207"/>
        <v>0</v>
      </c>
      <c r="AA733" s="90">
        <f t="shared" si="208"/>
        <v>0</v>
      </c>
      <c r="AB733" s="90">
        <f t="shared" si="209"/>
        <v>0</v>
      </c>
      <c r="AC733" s="90">
        <f t="shared" si="210"/>
        <v>0</v>
      </c>
      <c r="AD733" s="90">
        <f t="shared" si="211"/>
        <v>0</v>
      </c>
      <c r="AE733" s="90">
        <f t="shared" si="212"/>
        <v>0</v>
      </c>
      <c r="AH733" s="56">
        <f t="shared" si="213"/>
        <v>0</v>
      </c>
      <c r="AI733" s="56">
        <f t="shared" si="214"/>
        <v>0</v>
      </c>
      <c r="AJ733" s="56" t="str">
        <f t="shared" si="215"/>
        <v>Correct</v>
      </c>
      <c r="AK733" t="s">
        <v>94</v>
      </c>
      <c r="AL733">
        <v>39</v>
      </c>
      <c r="AM733" t="s">
        <v>121</v>
      </c>
      <c r="AN733" t="s">
        <v>161</v>
      </c>
      <c r="AP733" t="s">
        <v>98</v>
      </c>
      <c r="AQ733" s="1" t="s">
        <v>80</v>
      </c>
      <c r="AR733" t="s">
        <v>114</v>
      </c>
      <c r="AS733" t="s">
        <v>110</v>
      </c>
      <c r="AT733" t="s">
        <v>125</v>
      </c>
      <c r="AU733" t="s">
        <v>102</v>
      </c>
      <c r="AV733" s="1"/>
    </row>
    <row r="734" spans="1:49" x14ac:dyDescent="0.25">
      <c r="A734" s="1">
        <v>733</v>
      </c>
      <c r="B734" t="s">
        <v>19</v>
      </c>
      <c r="C734" t="s">
        <v>20</v>
      </c>
      <c r="E734" t="s">
        <v>22</v>
      </c>
      <c r="K734" t="s">
        <v>27</v>
      </c>
      <c r="L734" t="s">
        <v>28</v>
      </c>
      <c r="N734" t="s">
        <v>30</v>
      </c>
      <c r="P734" s="56">
        <f t="shared" si="198"/>
        <v>6</v>
      </c>
      <c r="Q734" s="5">
        <f t="shared" si="199"/>
        <v>0.5</v>
      </c>
      <c r="S734" s="56">
        <f t="shared" si="200"/>
        <v>0.5</v>
      </c>
      <c r="T734" s="56">
        <f t="shared" si="201"/>
        <v>0.5</v>
      </c>
      <c r="U734" s="56">
        <f t="shared" si="202"/>
        <v>0</v>
      </c>
      <c r="V734" s="90">
        <f t="shared" si="203"/>
        <v>0.5</v>
      </c>
      <c r="W734" s="90">
        <f t="shared" si="204"/>
        <v>0</v>
      </c>
      <c r="X734" s="90">
        <f t="shared" si="205"/>
        <v>0</v>
      </c>
      <c r="Y734" s="90">
        <f t="shared" si="206"/>
        <v>0</v>
      </c>
      <c r="Z734" s="90">
        <f t="shared" si="207"/>
        <v>0</v>
      </c>
      <c r="AA734" s="90">
        <f t="shared" si="208"/>
        <v>0</v>
      </c>
      <c r="AB734" s="90">
        <f t="shared" si="209"/>
        <v>0.5</v>
      </c>
      <c r="AC734" s="90">
        <f t="shared" si="210"/>
        <v>0.5</v>
      </c>
      <c r="AD734" s="90">
        <f t="shared" si="211"/>
        <v>0</v>
      </c>
      <c r="AE734" s="90">
        <f t="shared" si="212"/>
        <v>0.5</v>
      </c>
      <c r="AH734" s="56">
        <f t="shared" si="213"/>
        <v>3</v>
      </c>
      <c r="AI734" s="56">
        <f t="shared" si="214"/>
        <v>6</v>
      </c>
      <c r="AJ734" s="56" t="str">
        <f t="shared" si="215"/>
        <v>Correct</v>
      </c>
      <c r="AK734" t="s">
        <v>94</v>
      </c>
      <c r="AL734">
        <v>47</v>
      </c>
      <c r="AM734" t="s">
        <v>121</v>
      </c>
      <c r="AN734" t="s">
        <v>122</v>
      </c>
      <c r="AO734" t="s">
        <v>107</v>
      </c>
      <c r="AP734" t="s">
        <v>102</v>
      </c>
      <c r="AQ734" s="1" t="s">
        <v>355</v>
      </c>
      <c r="AR734" t="s">
        <v>99</v>
      </c>
      <c r="AS734" t="s">
        <v>110</v>
      </c>
      <c r="AT734" t="s">
        <v>135</v>
      </c>
      <c r="AU734" t="s">
        <v>102</v>
      </c>
      <c r="AV734" s="1"/>
      <c r="AW734" t="s">
        <v>102</v>
      </c>
    </row>
    <row r="735" spans="1:49" x14ac:dyDescent="0.25">
      <c r="A735" s="1">
        <v>734</v>
      </c>
      <c r="D735" t="s">
        <v>21</v>
      </c>
      <c r="I735" t="s">
        <v>267</v>
      </c>
      <c r="J735" t="s">
        <v>26</v>
      </c>
      <c r="P735" s="56">
        <f t="shared" si="198"/>
        <v>3</v>
      </c>
      <c r="Q735" s="5">
        <f t="shared" si="199"/>
        <v>1</v>
      </c>
      <c r="S735" s="56">
        <f t="shared" si="200"/>
        <v>0</v>
      </c>
      <c r="T735" s="56">
        <f t="shared" si="201"/>
        <v>0</v>
      </c>
      <c r="U735" s="56">
        <f t="shared" si="202"/>
        <v>1</v>
      </c>
      <c r="V735" s="90">
        <f t="shared" si="203"/>
        <v>0</v>
      </c>
      <c r="W735" s="90">
        <f t="shared" si="204"/>
        <v>0</v>
      </c>
      <c r="X735" s="90">
        <f t="shared" si="205"/>
        <v>0</v>
      </c>
      <c r="Y735" s="90">
        <f t="shared" si="206"/>
        <v>0</v>
      </c>
      <c r="Z735" s="90">
        <f t="shared" si="207"/>
        <v>1</v>
      </c>
      <c r="AA735" s="90">
        <f t="shared" si="208"/>
        <v>1</v>
      </c>
      <c r="AB735" s="90">
        <f t="shared" si="209"/>
        <v>0</v>
      </c>
      <c r="AC735" s="90">
        <f t="shared" si="210"/>
        <v>0</v>
      </c>
      <c r="AD735" s="90">
        <f t="shared" si="211"/>
        <v>0</v>
      </c>
      <c r="AE735" s="90">
        <f t="shared" si="212"/>
        <v>0</v>
      </c>
      <c r="AH735" s="56">
        <f t="shared" si="213"/>
        <v>3</v>
      </c>
      <c r="AI735" s="56">
        <f t="shared" si="214"/>
        <v>3</v>
      </c>
      <c r="AJ735" s="56" t="str">
        <f t="shared" si="215"/>
        <v>Correct</v>
      </c>
      <c r="AK735" t="s">
        <v>94</v>
      </c>
      <c r="AL735">
        <v>66</v>
      </c>
      <c r="AM735" t="s">
        <v>95</v>
      </c>
      <c r="AN735" t="s">
        <v>144</v>
      </c>
      <c r="AO735" t="s">
        <v>107</v>
      </c>
      <c r="AP735" t="s">
        <v>98</v>
      </c>
      <c r="AQ735" s="1" t="s">
        <v>80</v>
      </c>
      <c r="AR735" t="s">
        <v>126</v>
      </c>
      <c r="AS735" t="s">
        <v>110</v>
      </c>
      <c r="AT735" t="s">
        <v>104</v>
      </c>
      <c r="AU735" t="s">
        <v>102</v>
      </c>
      <c r="AV735" s="1"/>
      <c r="AW735" t="s">
        <v>102</v>
      </c>
    </row>
    <row r="736" spans="1:49" x14ac:dyDescent="0.25">
      <c r="A736" s="1">
        <v>735</v>
      </c>
      <c r="P736" s="56">
        <f t="shared" si="198"/>
        <v>0</v>
      </c>
      <c r="Q736" s="5" t="e">
        <f t="shared" si="199"/>
        <v>#DIV/0!</v>
      </c>
      <c r="S736" s="56">
        <f t="shared" si="200"/>
        <v>0</v>
      </c>
      <c r="T736" s="56">
        <f t="shared" si="201"/>
        <v>0</v>
      </c>
      <c r="U736" s="56">
        <f t="shared" si="202"/>
        <v>0</v>
      </c>
      <c r="V736" s="90">
        <f t="shared" si="203"/>
        <v>0</v>
      </c>
      <c r="W736" s="90">
        <f t="shared" si="204"/>
        <v>0</v>
      </c>
      <c r="X736" s="90">
        <f t="shared" si="205"/>
        <v>0</v>
      </c>
      <c r="Y736" s="90">
        <f t="shared" si="206"/>
        <v>0</v>
      </c>
      <c r="Z736" s="90">
        <f t="shared" si="207"/>
        <v>0</v>
      </c>
      <c r="AA736" s="90">
        <f t="shared" si="208"/>
        <v>0</v>
      </c>
      <c r="AB736" s="90">
        <f t="shared" si="209"/>
        <v>0</v>
      </c>
      <c r="AC736" s="90">
        <f t="shared" si="210"/>
        <v>0</v>
      </c>
      <c r="AD736" s="90">
        <f t="shared" si="211"/>
        <v>0</v>
      </c>
      <c r="AE736" s="90">
        <f t="shared" si="212"/>
        <v>0</v>
      </c>
      <c r="AH736" s="56">
        <f t="shared" si="213"/>
        <v>0</v>
      </c>
      <c r="AI736" s="56">
        <f t="shared" si="214"/>
        <v>0</v>
      </c>
      <c r="AJ736" s="56" t="str">
        <f t="shared" si="215"/>
        <v>Correct</v>
      </c>
      <c r="AK736" t="s">
        <v>105</v>
      </c>
      <c r="AL736">
        <v>31</v>
      </c>
      <c r="AM736" t="s">
        <v>95</v>
      </c>
      <c r="AN736" t="s">
        <v>106</v>
      </c>
      <c r="AO736" t="s">
        <v>128</v>
      </c>
      <c r="AP736" t="s">
        <v>98</v>
      </c>
      <c r="AQ736" s="1" t="s">
        <v>85</v>
      </c>
      <c r="AR736" t="s">
        <v>99</v>
      </c>
      <c r="AS736" t="s">
        <v>100</v>
      </c>
      <c r="AT736" t="s">
        <v>101</v>
      </c>
      <c r="AU736" t="s">
        <v>98</v>
      </c>
      <c r="AV736" s="1"/>
      <c r="AW736" t="s">
        <v>102</v>
      </c>
    </row>
    <row r="737" spans="1:49" x14ac:dyDescent="0.25">
      <c r="A737" s="1">
        <v>736</v>
      </c>
      <c r="H737" t="s">
        <v>25</v>
      </c>
      <c r="M737" t="s">
        <v>29</v>
      </c>
      <c r="P737" s="56">
        <f t="shared" si="198"/>
        <v>2</v>
      </c>
      <c r="Q737" s="5">
        <f t="shared" si="199"/>
        <v>1.5</v>
      </c>
      <c r="S737" s="56">
        <f t="shared" si="200"/>
        <v>0</v>
      </c>
      <c r="T737" s="56">
        <f t="shared" si="201"/>
        <v>0</v>
      </c>
      <c r="U737" s="56">
        <f t="shared" si="202"/>
        <v>0</v>
      </c>
      <c r="V737" s="90">
        <f t="shared" si="203"/>
        <v>0</v>
      </c>
      <c r="W737" s="90">
        <f t="shared" si="204"/>
        <v>0</v>
      </c>
      <c r="X737" s="90">
        <f t="shared" si="205"/>
        <v>0</v>
      </c>
      <c r="Y737" s="90">
        <f t="shared" si="206"/>
        <v>1</v>
      </c>
      <c r="Z737" s="90">
        <f t="shared" si="207"/>
        <v>0</v>
      </c>
      <c r="AA737" s="90">
        <f t="shared" si="208"/>
        <v>0</v>
      </c>
      <c r="AB737" s="90">
        <f t="shared" si="209"/>
        <v>0</v>
      </c>
      <c r="AC737" s="90">
        <f t="shared" si="210"/>
        <v>0</v>
      </c>
      <c r="AD737" s="90">
        <f t="shared" si="211"/>
        <v>1</v>
      </c>
      <c r="AE737" s="90">
        <f t="shared" si="212"/>
        <v>0</v>
      </c>
      <c r="AH737" s="56">
        <f t="shared" si="213"/>
        <v>2</v>
      </c>
      <c r="AI737" s="56">
        <f t="shared" si="214"/>
        <v>2</v>
      </c>
      <c r="AJ737" s="56" t="str">
        <f t="shared" si="215"/>
        <v>Correct</v>
      </c>
      <c r="AK737" t="s">
        <v>105</v>
      </c>
      <c r="AL737">
        <v>42</v>
      </c>
      <c r="AM737" t="s">
        <v>95</v>
      </c>
      <c r="AN737" t="s">
        <v>204</v>
      </c>
      <c r="AO737" t="s">
        <v>107</v>
      </c>
      <c r="AP737" t="s">
        <v>98</v>
      </c>
      <c r="AQ737" s="1" t="s">
        <v>80</v>
      </c>
      <c r="AR737" t="s">
        <v>108</v>
      </c>
      <c r="AS737" t="s">
        <v>110</v>
      </c>
      <c r="AT737" t="s">
        <v>101</v>
      </c>
      <c r="AU737" t="s">
        <v>102</v>
      </c>
      <c r="AV737" s="1"/>
      <c r="AW737" t="s">
        <v>102</v>
      </c>
    </row>
    <row r="738" spans="1:49" x14ac:dyDescent="0.25">
      <c r="A738" s="1">
        <v>737</v>
      </c>
      <c r="G738" t="s">
        <v>24</v>
      </c>
      <c r="M738" t="s">
        <v>29</v>
      </c>
      <c r="P738" s="56">
        <f t="shared" si="198"/>
        <v>2</v>
      </c>
      <c r="Q738" s="5">
        <f t="shared" si="199"/>
        <v>1.5</v>
      </c>
      <c r="S738" s="56">
        <f t="shared" si="200"/>
        <v>0</v>
      </c>
      <c r="T738" s="56">
        <f t="shared" si="201"/>
        <v>0</v>
      </c>
      <c r="U738" s="56">
        <f t="shared" si="202"/>
        <v>0</v>
      </c>
      <c r="V738" s="90">
        <f t="shared" si="203"/>
        <v>0</v>
      </c>
      <c r="W738" s="90">
        <f t="shared" si="204"/>
        <v>0</v>
      </c>
      <c r="X738" s="90">
        <f t="shared" si="205"/>
        <v>1</v>
      </c>
      <c r="Y738" s="90">
        <f t="shared" si="206"/>
        <v>0</v>
      </c>
      <c r="Z738" s="90">
        <f t="shared" si="207"/>
        <v>0</v>
      </c>
      <c r="AA738" s="90">
        <f t="shared" si="208"/>
        <v>0</v>
      </c>
      <c r="AB738" s="90">
        <f t="shared" si="209"/>
        <v>0</v>
      </c>
      <c r="AC738" s="90">
        <f t="shared" si="210"/>
        <v>0</v>
      </c>
      <c r="AD738" s="90">
        <f t="shared" si="211"/>
        <v>1</v>
      </c>
      <c r="AE738" s="90">
        <f t="shared" si="212"/>
        <v>0</v>
      </c>
      <c r="AH738" s="56">
        <f t="shared" si="213"/>
        <v>2</v>
      </c>
      <c r="AI738" s="56">
        <f t="shared" si="214"/>
        <v>2</v>
      </c>
      <c r="AJ738" s="56" t="str">
        <f t="shared" si="215"/>
        <v>Correct</v>
      </c>
      <c r="AK738" t="s">
        <v>105</v>
      </c>
      <c r="AL738">
        <v>28</v>
      </c>
      <c r="AM738" t="s">
        <v>95</v>
      </c>
      <c r="AN738" t="s">
        <v>201</v>
      </c>
      <c r="AO738" t="s">
        <v>107</v>
      </c>
      <c r="AP738" t="s">
        <v>98</v>
      </c>
      <c r="AQ738" s="1" t="s">
        <v>80</v>
      </c>
      <c r="AR738" t="s">
        <v>126</v>
      </c>
      <c r="AS738" t="s">
        <v>133</v>
      </c>
      <c r="AT738" t="s">
        <v>135</v>
      </c>
      <c r="AU738" t="s">
        <v>102</v>
      </c>
      <c r="AV738" s="1"/>
      <c r="AW738" t="s">
        <v>102</v>
      </c>
    </row>
    <row r="739" spans="1:49" x14ac:dyDescent="0.25">
      <c r="A739" s="1">
        <v>738</v>
      </c>
      <c r="D739" t="s">
        <v>21</v>
      </c>
      <c r="N739" t="s">
        <v>30</v>
      </c>
      <c r="P739" s="56">
        <f t="shared" si="198"/>
        <v>2</v>
      </c>
      <c r="Q739" s="5">
        <f t="shared" si="199"/>
        <v>1.5</v>
      </c>
      <c r="S739" s="56">
        <f t="shared" si="200"/>
        <v>0</v>
      </c>
      <c r="T739" s="56">
        <f t="shared" si="201"/>
        <v>0</v>
      </c>
      <c r="U739" s="56">
        <f t="shared" si="202"/>
        <v>1</v>
      </c>
      <c r="V739" s="90">
        <f t="shared" si="203"/>
        <v>0</v>
      </c>
      <c r="W739" s="90">
        <f t="shared" si="204"/>
        <v>0</v>
      </c>
      <c r="X739" s="90">
        <f t="shared" si="205"/>
        <v>0</v>
      </c>
      <c r="Y739" s="90">
        <f t="shared" si="206"/>
        <v>0</v>
      </c>
      <c r="Z739" s="90">
        <f t="shared" si="207"/>
        <v>0</v>
      </c>
      <c r="AA739" s="90">
        <f t="shared" si="208"/>
        <v>0</v>
      </c>
      <c r="AB739" s="90">
        <f t="shared" si="209"/>
        <v>0</v>
      </c>
      <c r="AC739" s="90">
        <f t="shared" si="210"/>
        <v>0</v>
      </c>
      <c r="AD739" s="90">
        <f t="shared" si="211"/>
        <v>0</v>
      </c>
      <c r="AE739" s="90">
        <f t="shared" si="212"/>
        <v>1</v>
      </c>
      <c r="AH739" s="56">
        <f t="shared" si="213"/>
        <v>2</v>
      </c>
      <c r="AI739" s="56">
        <f t="shared" si="214"/>
        <v>2</v>
      </c>
      <c r="AJ739" s="56" t="str">
        <f t="shared" si="215"/>
        <v>Correct</v>
      </c>
      <c r="AK739" t="s">
        <v>94</v>
      </c>
      <c r="AL739">
        <v>57</v>
      </c>
      <c r="AM739" t="s">
        <v>95</v>
      </c>
      <c r="AN739" t="s">
        <v>243</v>
      </c>
      <c r="AO739" t="s">
        <v>107</v>
      </c>
      <c r="AP739" t="s">
        <v>98</v>
      </c>
      <c r="AQ739" s="1" t="s">
        <v>80</v>
      </c>
      <c r="AR739" t="s">
        <v>126</v>
      </c>
      <c r="AS739" t="s">
        <v>110</v>
      </c>
      <c r="AT739" t="s">
        <v>101</v>
      </c>
      <c r="AU739" t="s">
        <v>102</v>
      </c>
      <c r="AV739" s="1"/>
      <c r="AW739" t="s">
        <v>102</v>
      </c>
    </row>
    <row r="740" spans="1:49" x14ac:dyDescent="0.25">
      <c r="A740" s="1">
        <v>739</v>
      </c>
      <c r="C740" t="s">
        <v>20</v>
      </c>
      <c r="D740" t="s">
        <v>21</v>
      </c>
      <c r="J740" t="s">
        <v>26</v>
      </c>
      <c r="P740" s="56">
        <f t="shared" si="198"/>
        <v>3</v>
      </c>
      <c r="Q740" s="5">
        <f t="shared" si="199"/>
        <v>1</v>
      </c>
      <c r="S740" s="56">
        <f t="shared" si="200"/>
        <v>0</v>
      </c>
      <c r="T740" s="56">
        <f t="shared" si="201"/>
        <v>1</v>
      </c>
      <c r="U740" s="56">
        <f t="shared" si="202"/>
        <v>1</v>
      </c>
      <c r="V740" s="90">
        <f t="shared" si="203"/>
        <v>0</v>
      </c>
      <c r="W740" s="90">
        <f t="shared" si="204"/>
        <v>0</v>
      </c>
      <c r="X740" s="90">
        <f t="shared" si="205"/>
        <v>0</v>
      </c>
      <c r="Y740" s="90">
        <f t="shared" si="206"/>
        <v>0</v>
      </c>
      <c r="Z740" s="90">
        <f t="shared" si="207"/>
        <v>0</v>
      </c>
      <c r="AA740" s="90">
        <f t="shared" si="208"/>
        <v>1</v>
      </c>
      <c r="AB740" s="90">
        <f t="shared" si="209"/>
        <v>0</v>
      </c>
      <c r="AC740" s="90">
        <f t="shared" si="210"/>
        <v>0</v>
      </c>
      <c r="AD740" s="90">
        <f t="shared" si="211"/>
        <v>0</v>
      </c>
      <c r="AE740" s="90">
        <f t="shared" si="212"/>
        <v>0</v>
      </c>
      <c r="AH740" s="56">
        <f t="shared" si="213"/>
        <v>3</v>
      </c>
      <c r="AI740" s="56">
        <f t="shared" si="214"/>
        <v>3</v>
      </c>
      <c r="AJ740" s="56" t="str">
        <f t="shared" si="215"/>
        <v>Correct</v>
      </c>
      <c r="AK740" t="s">
        <v>105</v>
      </c>
      <c r="AL740">
        <v>57</v>
      </c>
      <c r="AM740" t="s">
        <v>95</v>
      </c>
      <c r="AN740" t="s">
        <v>158</v>
      </c>
      <c r="AO740" t="s">
        <v>107</v>
      </c>
      <c r="AP740" t="s">
        <v>98</v>
      </c>
      <c r="AQ740" s="1" t="s">
        <v>80</v>
      </c>
      <c r="AR740" t="s">
        <v>112</v>
      </c>
      <c r="AS740" t="s">
        <v>137</v>
      </c>
      <c r="AT740" t="s">
        <v>101</v>
      </c>
      <c r="AU740" t="s">
        <v>102</v>
      </c>
      <c r="AV740" s="1"/>
    </row>
    <row r="741" spans="1:49" x14ac:dyDescent="0.25">
      <c r="A741" s="1">
        <v>740</v>
      </c>
      <c r="P741" s="56">
        <f t="shared" si="198"/>
        <v>0</v>
      </c>
      <c r="Q741" s="5" t="e">
        <f t="shared" si="199"/>
        <v>#DIV/0!</v>
      </c>
      <c r="S741" s="56">
        <f t="shared" si="200"/>
        <v>0</v>
      </c>
      <c r="T741" s="56">
        <f t="shared" si="201"/>
        <v>0</v>
      </c>
      <c r="U741" s="56">
        <f t="shared" si="202"/>
        <v>0</v>
      </c>
      <c r="V741" s="90">
        <f t="shared" si="203"/>
        <v>0</v>
      </c>
      <c r="W741" s="90">
        <f t="shared" si="204"/>
        <v>0</v>
      </c>
      <c r="X741" s="90">
        <f t="shared" si="205"/>
        <v>0</v>
      </c>
      <c r="Y741" s="90">
        <f t="shared" si="206"/>
        <v>0</v>
      </c>
      <c r="Z741" s="90">
        <f t="shared" si="207"/>
        <v>0</v>
      </c>
      <c r="AA741" s="90">
        <f t="shared" si="208"/>
        <v>0</v>
      </c>
      <c r="AB741" s="90">
        <f t="shared" si="209"/>
        <v>0</v>
      </c>
      <c r="AC741" s="90">
        <f t="shared" si="210"/>
        <v>0</v>
      </c>
      <c r="AD741" s="90">
        <f t="shared" si="211"/>
        <v>0</v>
      </c>
      <c r="AE741" s="90">
        <f t="shared" si="212"/>
        <v>0</v>
      </c>
      <c r="AH741" s="56">
        <f t="shared" si="213"/>
        <v>0</v>
      </c>
      <c r="AI741" s="56">
        <f t="shared" si="214"/>
        <v>0</v>
      </c>
      <c r="AJ741" s="56" t="str">
        <f t="shared" si="215"/>
        <v>Correct</v>
      </c>
      <c r="AK741" t="s">
        <v>94</v>
      </c>
      <c r="AL741">
        <v>30</v>
      </c>
      <c r="AM741" t="s">
        <v>95</v>
      </c>
      <c r="AN741" t="s">
        <v>96</v>
      </c>
      <c r="AP741" t="s">
        <v>102</v>
      </c>
      <c r="AQ741" s="1" t="s">
        <v>355</v>
      </c>
      <c r="AR741" t="s">
        <v>109</v>
      </c>
      <c r="AS741" t="s">
        <v>120</v>
      </c>
      <c r="AT741" t="s">
        <v>101</v>
      </c>
      <c r="AU741" t="s">
        <v>102</v>
      </c>
      <c r="AV741" s="1"/>
      <c r="AW741" t="s">
        <v>102</v>
      </c>
    </row>
    <row r="742" spans="1:49" x14ac:dyDescent="0.25">
      <c r="A742" s="1">
        <v>741</v>
      </c>
      <c r="E742" t="s">
        <v>22</v>
      </c>
      <c r="G742" t="s">
        <v>24</v>
      </c>
      <c r="I742" t="s">
        <v>267</v>
      </c>
      <c r="P742" s="56">
        <f t="shared" si="198"/>
        <v>3</v>
      </c>
      <c r="Q742" s="5">
        <f t="shared" si="199"/>
        <v>1</v>
      </c>
      <c r="S742" s="56">
        <f t="shared" si="200"/>
        <v>0</v>
      </c>
      <c r="T742" s="56">
        <f t="shared" si="201"/>
        <v>0</v>
      </c>
      <c r="U742" s="56">
        <f t="shared" si="202"/>
        <v>0</v>
      </c>
      <c r="V742" s="90">
        <f t="shared" si="203"/>
        <v>1</v>
      </c>
      <c r="W742" s="90">
        <f t="shared" si="204"/>
        <v>0</v>
      </c>
      <c r="X742" s="90">
        <f t="shared" si="205"/>
        <v>1</v>
      </c>
      <c r="Y742" s="90">
        <f t="shared" si="206"/>
        <v>0</v>
      </c>
      <c r="Z742" s="90">
        <f t="shared" si="207"/>
        <v>1</v>
      </c>
      <c r="AA742" s="90">
        <f t="shared" si="208"/>
        <v>0</v>
      </c>
      <c r="AB742" s="90">
        <f t="shared" si="209"/>
        <v>0</v>
      </c>
      <c r="AC742" s="90">
        <f t="shared" si="210"/>
        <v>0</v>
      </c>
      <c r="AD742" s="90">
        <f t="shared" si="211"/>
        <v>0</v>
      </c>
      <c r="AE742" s="90">
        <f t="shared" si="212"/>
        <v>0</v>
      </c>
      <c r="AH742" s="56">
        <f t="shared" si="213"/>
        <v>3</v>
      </c>
      <c r="AI742" s="56">
        <f t="shared" si="214"/>
        <v>3</v>
      </c>
      <c r="AJ742" s="56" t="str">
        <f t="shared" si="215"/>
        <v>Correct</v>
      </c>
      <c r="AK742" t="s">
        <v>94</v>
      </c>
      <c r="AL742">
        <v>21</v>
      </c>
      <c r="AM742" t="s">
        <v>95</v>
      </c>
      <c r="AN742" t="s">
        <v>157</v>
      </c>
      <c r="AO742" t="s">
        <v>134</v>
      </c>
      <c r="AQ742" s="1" t="s">
        <v>355</v>
      </c>
      <c r="AR742" t="s">
        <v>99</v>
      </c>
      <c r="AS742" t="s">
        <v>103</v>
      </c>
      <c r="AT742" t="s">
        <v>101</v>
      </c>
      <c r="AU742" t="s">
        <v>102</v>
      </c>
      <c r="AV742" s="1"/>
      <c r="AW742" t="s">
        <v>102</v>
      </c>
    </row>
    <row r="743" spans="1:49" x14ac:dyDescent="0.25">
      <c r="A743" s="1">
        <v>742</v>
      </c>
      <c r="J743" t="s">
        <v>26</v>
      </c>
      <c r="N743" t="s">
        <v>30</v>
      </c>
      <c r="P743" s="56">
        <f t="shared" si="198"/>
        <v>2</v>
      </c>
      <c r="Q743" s="5">
        <f t="shared" si="199"/>
        <v>1.5</v>
      </c>
      <c r="S743" s="56">
        <f t="shared" si="200"/>
        <v>0</v>
      </c>
      <c r="T743" s="56">
        <f t="shared" si="201"/>
        <v>0</v>
      </c>
      <c r="U743" s="56">
        <f t="shared" si="202"/>
        <v>0</v>
      </c>
      <c r="V743" s="90">
        <f t="shared" si="203"/>
        <v>0</v>
      </c>
      <c r="W743" s="90">
        <f t="shared" si="204"/>
        <v>0</v>
      </c>
      <c r="X743" s="90">
        <f t="shared" si="205"/>
        <v>0</v>
      </c>
      <c r="Y743" s="90">
        <f t="shared" si="206"/>
        <v>0</v>
      </c>
      <c r="Z743" s="90">
        <f t="shared" si="207"/>
        <v>0</v>
      </c>
      <c r="AA743" s="90">
        <f t="shared" si="208"/>
        <v>1</v>
      </c>
      <c r="AB743" s="90">
        <f t="shared" si="209"/>
        <v>0</v>
      </c>
      <c r="AC743" s="90">
        <f t="shared" si="210"/>
        <v>0</v>
      </c>
      <c r="AD743" s="90">
        <f t="shared" si="211"/>
        <v>0</v>
      </c>
      <c r="AE743" s="90">
        <f t="shared" si="212"/>
        <v>1</v>
      </c>
      <c r="AH743" s="56">
        <f t="shared" si="213"/>
        <v>2</v>
      </c>
      <c r="AI743" s="56">
        <f t="shared" si="214"/>
        <v>2</v>
      </c>
      <c r="AJ743" s="56" t="str">
        <f t="shared" si="215"/>
        <v>Correct</v>
      </c>
      <c r="AK743" t="s">
        <v>105</v>
      </c>
      <c r="AL743">
        <v>61</v>
      </c>
      <c r="AM743" t="s">
        <v>95</v>
      </c>
      <c r="AN743" t="s">
        <v>147</v>
      </c>
      <c r="AO743" t="s">
        <v>107</v>
      </c>
      <c r="AP743" t="s">
        <v>98</v>
      </c>
      <c r="AQ743" s="1" t="s">
        <v>80</v>
      </c>
      <c r="AR743" t="s">
        <v>114</v>
      </c>
      <c r="AS743" t="s">
        <v>103</v>
      </c>
      <c r="AT743" t="s">
        <v>101</v>
      </c>
      <c r="AU743" t="s">
        <v>102</v>
      </c>
      <c r="AV743" s="1"/>
      <c r="AW743" t="s">
        <v>102</v>
      </c>
    </row>
    <row r="744" spans="1:49" x14ac:dyDescent="0.25">
      <c r="A744" s="1">
        <v>743</v>
      </c>
      <c r="J744" t="s">
        <v>26</v>
      </c>
      <c r="N744" t="s">
        <v>30</v>
      </c>
      <c r="P744" s="56">
        <f t="shared" si="198"/>
        <v>2</v>
      </c>
      <c r="Q744" s="5">
        <f t="shared" si="199"/>
        <v>1.5</v>
      </c>
      <c r="S744" s="56">
        <f t="shared" si="200"/>
        <v>0</v>
      </c>
      <c r="T744" s="56">
        <f t="shared" si="201"/>
        <v>0</v>
      </c>
      <c r="U744" s="56">
        <f t="shared" si="202"/>
        <v>0</v>
      </c>
      <c r="V744" s="90">
        <f t="shared" si="203"/>
        <v>0</v>
      </c>
      <c r="W744" s="90">
        <f t="shared" si="204"/>
        <v>0</v>
      </c>
      <c r="X744" s="90">
        <f t="shared" si="205"/>
        <v>0</v>
      </c>
      <c r="Y744" s="90">
        <f t="shared" si="206"/>
        <v>0</v>
      </c>
      <c r="Z744" s="90">
        <f t="shared" si="207"/>
        <v>0</v>
      </c>
      <c r="AA744" s="90">
        <f t="shared" si="208"/>
        <v>1</v>
      </c>
      <c r="AB744" s="90">
        <f t="shared" si="209"/>
        <v>0</v>
      </c>
      <c r="AC744" s="90">
        <f t="shared" si="210"/>
        <v>0</v>
      </c>
      <c r="AD744" s="90">
        <f t="shared" si="211"/>
        <v>0</v>
      </c>
      <c r="AE744" s="90">
        <f t="shared" si="212"/>
        <v>1</v>
      </c>
      <c r="AH744" s="56">
        <f t="shared" si="213"/>
        <v>2</v>
      </c>
      <c r="AI744" s="56">
        <f t="shared" si="214"/>
        <v>2</v>
      </c>
      <c r="AJ744" s="56" t="str">
        <f t="shared" si="215"/>
        <v>Correct</v>
      </c>
      <c r="AK744" t="s">
        <v>94</v>
      </c>
      <c r="AL744">
        <v>50</v>
      </c>
      <c r="AM744" t="s">
        <v>95</v>
      </c>
      <c r="AN744" t="s">
        <v>140</v>
      </c>
      <c r="AO744" t="s">
        <v>97</v>
      </c>
      <c r="AQ744" s="1" t="s">
        <v>80</v>
      </c>
      <c r="AR744" t="s">
        <v>114</v>
      </c>
      <c r="AS744" t="s">
        <v>110</v>
      </c>
      <c r="AT744" t="s">
        <v>135</v>
      </c>
      <c r="AU744" t="s">
        <v>102</v>
      </c>
      <c r="AV744" s="1"/>
      <c r="AW744" t="s">
        <v>102</v>
      </c>
    </row>
    <row r="745" spans="1:49" x14ac:dyDescent="0.25">
      <c r="A745" s="1">
        <v>744</v>
      </c>
      <c r="E745" t="s">
        <v>22</v>
      </c>
      <c r="I745" t="s">
        <v>267</v>
      </c>
      <c r="J745" t="s">
        <v>26</v>
      </c>
      <c r="P745" s="56">
        <f t="shared" si="198"/>
        <v>3</v>
      </c>
      <c r="Q745" s="5">
        <f t="shared" si="199"/>
        <v>1</v>
      </c>
      <c r="S745" s="56">
        <f t="shared" si="200"/>
        <v>0</v>
      </c>
      <c r="T745" s="56">
        <f t="shared" si="201"/>
        <v>0</v>
      </c>
      <c r="U745" s="56">
        <f t="shared" si="202"/>
        <v>0</v>
      </c>
      <c r="V745" s="90">
        <f t="shared" si="203"/>
        <v>1</v>
      </c>
      <c r="W745" s="90">
        <f t="shared" si="204"/>
        <v>0</v>
      </c>
      <c r="X745" s="90">
        <f t="shared" si="205"/>
        <v>0</v>
      </c>
      <c r="Y745" s="90">
        <f t="shared" si="206"/>
        <v>0</v>
      </c>
      <c r="Z745" s="90">
        <f t="shared" si="207"/>
        <v>1</v>
      </c>
      <c r="AA745" s="90">
        <f t="shared" si="208"/>
        <v>1</v>
      </c>
      <c r="AB745" s="90">
        <f t="shared" si="209"/>
        <v>0</v>
      </c>
      <c r="AC745" s="90">
        <f t="shared" si="210"/>
        <v>0</v>
      </c>
      <c r="AD745" s="90">
        <f t="shared" si="211"/>
        <v>0</v>
      </c>
      <c r="AE745" s="90">
        <f t="shared" si="212"/>
        <v>0</v>
      </c>
      <c r="AH745" s="56">
        <f t="shared" si="213"/>
        <v>3</v>
      </c>
      <c r="AI745" s="56">
        <f t="shared" si="214"/>
        <v>3</v>
      </c>
      <c r="AJ745" s="56" t="str">
        <f t="shared" si="215"/>
        <v>Correct</v>
      </c>
      <c r="AK745" t="s">
        <v>94</v>
      </c>
      <c r="AL745">
        <v>66</v>
      </c>
      <c r="AM745" t="s">
        <v>95</v>
      </c>
      <c r="AN745" t="s">
        <v>96</v>
      </c>
      <c r="AO745" t="s">
        <v>97</v>
      </c>
      <c r="AQ745" s="1" t="s">
        <v>80</v>
      </c>
      <c r="AR745" t="s">
        <v>108</v>
      </c>
      <c r="AS745" t="s">
        <v>120</v>
      </c>
      <c r="AT745" t="s">
        <v>104</v>
      </c>
      <c r="AU745" t="s">
        <v>102</v>
      </c>
      <c r="AV745" s="1"/>
      <c r="AW745" t="s">
        <v>102</v>
      </c>
    </row>
    <row r="746" spans="1:49" x14ac:dyDescent="0.25">
      <c r="A746" s="1">
        <v>745</v>
      </c>
      <c r="D746" t="s">
        <v>21</v>
      </c>
      <c r="I746" t="s">
        <v>267</v>
      </c>
      <c r="J746" t="s">
        <v>26</v>
      </c>
      <c r="P746" s="56">
        <f t="shared" si="198"/>
        <v>3</v>
      </c>
      <c r="Q746" s="5">
        <f t="shared" si="199"/>
        <v>1</v>
      </c>
      <c r="S746" s="56">
        <f t="shared" si="200"/>
        <v>0</v>
      </c>
      <c r="T746" s="56">
        <f t="shared" si="201"/>
        <v>0</v>
      </c>
      <c r="U746" s="56">
        <f t="shared" si="202"/>
        <v>1</v>
      </c>
      <c r="V746" s="90">
        <f t="shared" si="203"/>
        <v>0</v>
      </c>
      <c r="W746" s="90">
        <f t="shared" si="204"/>
        <v>0</v>
      </c>
      <c r="X746" s="90">
        <f t="shared" si="205"/>
        <v>0</v>
      </c>
      <c r="Y746" s="90">
        <f t="shared" si="206"/>
        <v>0</v>
      </c>
      <c r="Z746" s="90">
        <f t="shared" si="207"/>
        <v>1</v>
      </c>
      <c r="AA746" s="90">
        <f t="shared" si="208"/>
        <v>1</v>
      </c>
      <c r="AB746" s="90">
        <f t="shared" si="209"/>
        <v>0</v>
      </c>
      <c r="AC746" s="90">
        <f t="shared" si="210"/>
        <v>0</v>
      </c>
      <c r="AD746" s="90">
        <f t="shared" si="211"/>
        <v>0</v>
      </c>
      <c r="AE746" s="90">
        <f t="shared" si="212"/>
        <v>0</v>
      </c>
      <c r="AH746" s="56">
        <f t="shared" si="213"/>
        <v>3</v>
      </c>
      <c r="AI746" s="56">
        <f t="shared" si="214"/>
        <v>3</v>
      </c>
      <c r="AJ746" s="56" t="str">
        <f t="shared" si="215"/>
        <v>Correct</v>
      </c>
      <c r="AK746" t="s">
        <v>94</v>
      </c>
      <c r="AM746" t="s">
        <v>95</v>
      </c>
      <c r="AN746" t="s">
        <v>162</v>
      </c>
      <c r="AO746" t="s">
        <v>97</v>
      </c>
      <c r="AP746" t="s">
        <v>98</v>
      </c>
      <c r="AQ746" s="1" t="s">
        <v>80</v>
      </c>
      <c r="AT746" t="s">
        <v>104</v>
      </c>
      <c r="AU746" t="s">
        <v>102</v>
      </c>
      <c r="AV746" s="1"/>
      <c r="AW746" t="s">
        <v>102</v>
      </c>
    </row>
    <row r="747" spans="1:49" x14ac:dyDescent="0.25">
      <c r="A747" s="1">
        <v>746</v>
      </c>
      <c r="D747" t="s">
        <v>21</v>
      </c>
      <c r="H747" t="s">
        <v>25</v>
      </c>
      <c r="N747" t="s">
        <v>30</v>
      </c>
      <c r="P747" s="56">
        <f t="shared" si="198"/>
        <v>3</v>
      </c>
      <c r="Q747" s="5">
        <f t="shared" si="199"/>
        <v>1</v>
      </c>
      <c r="S747" s="56">
        <f t="shared" si="200"/>
        <v>0</v>
      </c>
      <c r="T747" s="56">
        <f t="shared" si="201"/>
        <v>0</v>
      </c>
      <c r="U747" s="56">
        <f t="shared" si="202"/>
        <v>1</v>
      </c>
      <c r="V747" s="90">
        <f t="shared" si="203"/>
        <v>0</v>
      </c>
      <c r="W747" s="90">
        <f t="shared" si="204"/>
        <v>0</v>
      </c>
      <c r="X747" s="90">
        <f t="shared" si="205"/>
        <v>0</v>
      </c>
      <c r="Y747" s="90">
        <f t="shared" si="206"/>
        <v>1</v>
      </c>
      <c r="Z747" s="90">
        <f t="shared" si="207"/>
        <v>0</v>
      </c>
      <c r="AA747" s="90">
        <f t="shared" si="208"/>
        <v>0</v>
      </c>
      <c r="AB747" s="90">
        <f t="shared" si="209"/>
        <v>0</v>
      </c>
      <c r="AC747" s="90">
        <f t="shared" si="210"/>
        <v>0</v>
      </c>
      <c r="AD747" s="90">
        <f t="shared" si="211"/>
        <v>0</v>
      </c>
      <c r="AE747" s="90">
        <f t="shared" si="212"/>
        <v>1</v>
      </c>
      <c r="AH747" s="56">
        <f t="shared" si="213"/>
        <v>3</v>
      </c>
      <c r="AI747" s="56">
        <f t="shared" si="214"/>
        <v>3</v>
      </c>
      <c r="AJ747" s="56" t="str">
        <f t="shared" si="215"/>
        <v>Correct</v>
      </c>
      <c r="AK747" t="s">
        <v>94</v>
      </c>
      <c r="AL747">
        <v>29</v>
      </c>
      <c r="AM747" t="s">
        <v>95</v>
      </c>
      <c r="AN747" t="s">
        <v>138</v>
      </c>
      <c r="AO747" t="s">
        <v>128</v>
      </c>
      <c r="AP747" t="s">
        <v>98</v>
      </c>
      <c r="AQ747" s="1" t="s">
        <v>369</v>
      </c>
      <c r="AR747" t="s">
        <v>112</v>
      </c>
      <c r="AS747" t="s">
        <v>120</v>
      </c>
      <c r="AT747" t="s">
        <v>135</v>
      </c>
      <c r="AU747" t="s">
        <v>102</v>
      </c>
      <c r="AV747" s="1"/>
      <c r="AW747" t="s">
        <v>102</v>
      </c>
    </row>
    <row r="748" spans="1:49" x14ac:dyDescent="0.25">
      <c r="A748" s="1">
        <v>747</v>
      </c>
      <c r="C748" t="s">
        <v>20</v>
      </c>
      <c r="L748" t="s">
        <v>28</v>
      </c>
      <c r="P748" s="56">
        <f t="shared" si="198"/>
        <v>2</v>
      </c>
      <c r="Q748" s="5">
        <f t="shared" si="199"/>
        <v>1.5</v>
      </c>
      <c r="S748" s="56">
        <f t="shared" si="200"/>
        <v>0</v>
      </c>
      <c r="T748" s="56">
        <f t="shared" si="201"/>
        <v>1</v>
      </c>
      <c r="U748" s="56">
        <f t="shared" si="202"/>
        <v>0</v>
      </c>
      <c r="V748" s="90">
        <f t="shared" si="203"/>
        <v>0</v>
      </c>
      <c r="W748" s="90">
        <f t="shared" si="204"/>
        <v>0</v>
      </c>
      <c r="X748" s="90">
        <f t="shared" si="205"/>
        <v>0</v>
      </c>
      <c r="Y748" s="90">
        <f t="shared" si="206"/>
        <v>0</v>
      </c>
      <c r="Z748" s="90">
        <f t="shared" si="207"/>
        <v>0</v>
      </c>
      <c r="AA748" s="90">
        <f t="shared" si="208"/>
        <v>0</v>
      </c>
      <c r="AB748" s="90">
        <f t="shared" si="209"/>
        <v>0</v>
      </c>
      <c r="AC748" s="90">
        <f t="shared" si="210"/>
        <v>1</v>
      </c>
      <c r="AD748" s="90">
        <f t="shared" si="211"/>
        <v>0</v>
      </c>
      <c r="AE748" s="90">
        <f t="shared" si="212"/>
        <v>0</v>
      </c>
      <c r="AH748" s="56">
        <f t="shared" si="213"/>
        <v>2</v>
      </c>
      <c r="AI748" s="56">
        <f t="shared" si="214"/>
        <v>2</v>
      </c>
      <c r="AJ748" s="56" t="str">
        <f t="shared" si="215"/>
        <v>Correct</v>
      </c>
      <c r="AK748" t="s">
        <v>105</v>
      </c>
      <c r="AL748">
        <v>36</v>
      </c>
      <c r="AM748" t="s">
        <v>95</v>
      </c>
      <c r="AN748" t="s">
        <v>234</v>
      </c>
      <c r="AO748" t="s">
        <v>107</v>
      </c>
      <c r="AQ748" s="1" t="s">
        <v>83</v>
      </c>
      <c r="AR748" t="s">
        <v>108</v>
      </c>
      <c r="AS748" t="s">
        <v>110</v>
      </c>
      <c r="AT748" t="s">
        <v>101</v>
      </c>
      <c r="AU748" t="s">
        <v>98</v>
      </c>
      <c r="AV748" s="1"/>
      <c r="AW748" t="s">
        <v>102</v>
      </c>
    </row>
    <row r="749" spans="1:49" x14ac:dyDescent="0.25">
      <c r="A749" s="1">
        <v>748</v>
      </c>
      <c r="C749" t="s">
        <v>20</v>
      </c>
      <c r="J749" t="s">
        <v>26</v>
      </c>
      <c r="K749" t="s">
        <v>27</v>
      </c>
      <c r="P749" s="56">
        <f t="shared" si="198"/>
        <v>3</v>
      </c>
      <c r="Q749" s="5">
        <f t="shared" si="199"/>
        <v>1</v>
      </c>
      <c r="S749" s="56">
        <f t="shared" si="200"/>
        <v>0</v>
      </c>
      <c r="T749" s="56">
        <f t="shared" si="201"/>
        <v>1</v>
      </c>
      <c r="U749" s="56">
        <f t="shared" si="202"/>
        <v>0</v>
      </c>
      <c r="V749" s="90">
        <f t="shared" si="203"/>
        <v>0</v>
      </c>
      <c r="W749" s="90">
        <f t="shared" si="204"/>
        <v>0</v>
      </c>
      <c r="X749" s="90">
        <f t="shared" si="205"/>
        <v>0</v>
      </c>
      <c r="Y749" s="90">
        <f t="shared" si="206"/>
        <v>0</v>
      </c>
      <c r="Z749" s="90">
        <f t="shared" si="207"/>
        <v>0</v>
      </c>
      <c r="AA749" s="90">
        <f t="shared" si="208"/>
        <v>1</v>
      </c>
      <c r="AB749" s="90">
        <f t="shared" si="209"/>
        <v>1</v>
      </c>
      <c r="AC749" s="90">
        <f t="shared" si="210"/>
        <v>0</v>
      </c>
      <c r="AD749" s="90">
        <f t="shared" si="211"/>
        <v>0</v>
      </c>
      <c r="AE749" s="90">
        <f t="shared" si="212"/>
        <v>0</v>
      </c>
      <c r="AH749" s="56">
        <f t="shared" si="213"/>
        <v>3</v>
      </c>
      <c r="AI749" s="56">
        <f t="shared" si="214"/>
        <v>3</v>
      </c>
      <c r="AJ749" s="56" t="str">
        <f t="shared" si="215"/>
        <v>Correct</v>
      </c>
      <c r="AK749" t="s">
        <v>105</v>
      </c>
      <c r="AL749">
        <v>64</v>
      </c>
      <c r="AM749" t="s">
        <v>95</v>
      </c>
      <c r="AN749" t="s">
        <v>113</v>
      </c>
      <c r="AO749" t="s">
        <v>128</v>
      </c>
      <c r="AP749" t="s">
        <v>98</v>
      </c>
      <c r="AQ749" s="1" t="s">
        <v>86</v>
      </c>
      <c r="AR749" t="s">
        <v>112</v>
      </c>
      <c r="AS749" t="s">
        <v>110</v>
      </c>
      <c r="AT749" t="s">
        <v>135</v>
      </c>
      <c r="AU749" t="s">
        <v>102</v>
      </c>
      <c r="AV749" s="1"/>
      <c r="AW749" t="s">
        <v>102</v>
      </c>
    </row>
    <row r="750" spans="1:49" x14ac:dyDescent="0.25">
      <c r="A750" s="1">
        <v>749</v>
      </c>
      <c r="D750" t="s">
        <v>21</v>
      </c>
      <c r="J750" t="s">
        <v>26</v>
      </c>
      <c r="K750" t="s">
        <v>27</v>
      </c>
      <c r="P750" s="56">
        <f t="shared" si="198"/>
        <v>3</v>
      </c>
      <c r="Q750" s="5">
        <f t="shared" si="199"/>
        <v>1</v>
      </c>
      <c r="S750" s="56">
        <f t="shared" si="200"/>
        <v>0</v>
      </c>
      <c r="T750" s="56">
        <f t="shared" si="201"/>
        <v>0</v>
      </c>
      <c r="U750" s="56">
        <f t="shared" si="202"/>
        <v>1</v>
      </c>
      <c r="V750" s="90">
        <f t="shared" si="203"/>
        <v>0</v>
      </c>
      <c r="W750" s="90">
        <f t="shared" si="204"/>
        <v>0</v>
      </c>
      <c r="X750" s="90">
        <f t="shared" si="205"/>
        <v>0</v>
      </c>
      <c r="Y750" s="90">
        <f t="shared" si="206"/>
        <v>0</v>
      </c>
      <c r="Z750" s="90">
        <f t="shared" si="207"/>
        <v>0</v>
      </c>
      <c r="AA750" s="90">
        <f t="shared" si="208"/>
        <v>1</v>
      </c>
      <c r="AB750" s="90">
        <f t="shared" si="209"/>
        <v>1</v>
      </c>
      <c r="AC750" s="90">
        <f t="shared" si="210"/>
        <v>0</v>
      </c>
      <c r="AD750" s="90">
        <f t="shared" si="211"/>
        <v>0</v>
      </c>
      <c r="AE750" s="90">
        <f t="shared" si="212"/>
        <v>0</v>
      </c>
      <c r="AH750" s="56">
        <f t="shared" si="213"/>
        <v>3</v>
      </c>
      <c r="AI750" s="56">
        <f t="shared" si="214"/>
        <v>3</v>
      </c>
      <c r="AJ750" s="56" t="str">
        <f t="shared" si="215"/>
        <v>Correct</v>
      </c>
      <c r="AK750" t="s">
        <v>94</v>
      </c>
      <c r="AL750">
        <v>63</v>
      </c>
      <c r="AM750" t="s">
        <v>95</v>
      </c>
      <c r="AN750" t="s">
        <v>113</v>
      </c>
      <c r="AO750" t="s">
        <v>128</v>
      </c>
      <c r="AP750" t="s">
        <v>98</v>
      </c>
      <c r="AQ750" s="1" t="s">
        <v>86</v>
      </c>
      <c r="AS750" t="s">
        <v>133</v>
      </c>
      <c r="AT750" t="s">
        <v>135</v>
      </c>
      <c r="AU750" t="s">
        <v>102</v>
      </c>
      <c r="AV750" s="1"/>
      <c r="AW750" t="s">
        <v>102</v>
      </c>
    </row>
    <row r="751" spans="1:49" x14ac:dyDescent="0.25">
      <c r="A751" s="1">
        <v>750</v>
      </c>
      <c r="P751" s="56">
        <f t="shared" si="198"/>
        <v>0</v>
      </c>
      <c r="Q751" s="5" t="e">
        <f t="shared" si="199"/>
        <v>#DIV/0!</v>
      </c>
      <c r="S751" s="56">
        <f t="shared" si="200"/>
        <v>0</v>
      </c>
      <c r="T751" s="56">
        <f t="shared" si="201"/>
        <v>0</v>
      </c>
      <c r="U751" s="56">
        <f t="shared" si="202"/>
        <v>0</v>
      </c>
      <c r="V751" s="90">
        <f t="shared" si="203"/>
        <v>0</v>
      </c>
      <c r="W751" s="90">
        <f t="shared" si="204"/>
        <v>0</v>
      </c>
      <c r="X751" s="90">
        <f t="shared" si="205"/>
        <v>0</v>
      </c>
      <c r="Y751" s="90">
        <f t="shared" si="206"/>
        <v>0</v>
      </c>
      <c r="Z751" s="90">
        <f t="shared" si="207"/>
        <v>0</v>
      </c>
      <c r="AA751" s="90">
        <f t="shared" si="208"/>
        <v>0</v>
      </c>
      <c r="AB751" s="90">
        <f t="shared" si="209"/>
        <v>0</v>
      </c>
      <c r="AC751" s="90">
        <f t="shared" si="210"/>
        <v>0</v>
      </c>
      <c r="AD751" s="90">
        <f t="shared" si="211"/>
        <v>0</v>
      </c>
      <c r="AE751" s="90">
        <f t="shared" si="212"/>
        <v>0</v>
      </c>
      <c r="AH751" s="56">
        <f t="shared" si="213"/>
        <v>0</v>
      </c>
      <c r="AI751" s="56">
        <f t="shared" si="214"/>
        <v>0</v>
      </c>
      <c r="AJ751" s="56" t="str">
        <f t="shared" si="215"/>
        <v>Correct</v>
      </c>
      <c r="AK751" t="s">
        <v>94</v>
      </c>
      <c r="AL751">
        <v>60</v>
      </c>
      <c r="AM751" t="s">
        <v>95</v>
      </c>
      <c r="AN751" t="s">
        <v>204</v>
      </c>
      <c r="AO751" t="s">
        <v>107</v>
      </c>
      <c r="AP751" t="s">
        <v>102</v>
      </c>
      <c r="AQ751" s="1" t="s">
        <v>81</v>
      </c>
      <c r="AR751" t="s">
        <v>99</v>
      </c>
      <c r="AS751" t="s">
        <v>103</v>
      </c>
      <c r="AT751" t="s">
        <v>135</v>
      </c>
      <c r="AU751" t="s">
        <v>102</v>
      </c>
      <c r="AV751" s="1"/>
    </row>
    <row r="752" spans="1:49" x14ac:dyDescent="0.25">
      <c r="A752" s="1">
        <v>751</v>
      </c>
      <c r="P752" s="56">
        <f t="shared" si="198"/>
        <v>0</v>
      </c>
      <c r="Q752" s="5" t="e">
        <f t="shared" si="199"/>
        <v>#DIV/0!</v>
      </c>
      <c r="S752" s="56">
        <f t="shared" si="200"/>
        <v>0</v>
      </c>
      <c r="T752" s="56">
        <f t="shared" si="201"/>
        <v>0</v>
      </c>
      <c r="U752" s="56">
        <f t="shared" si="202"/>
        <v>0</v>
      </c>
      <c r="V752" s="90">
        <f t="shared" si="203"/>
        <v>0</v>
      </c>
      <c r="W752" s="90">
        <f t="shared" si="204"/>
        <v>0</v>
      </c>
      <c r="X752" s="90">
        <f t="shared" si="205"/>
        <v>0</v>
      </c>
      <c r="Y752" s="90">
        <f t="shared" si="206"/>
        <v>0</v>
      </c>
      <c r="Z752" s="90">
        <f t="shared" si="207"/>
        <v>0</v>
      </c>
      <c r="AA752" s="90">
        <f t="shared" si="208"/>
        <v>0</v>
      </c>
      <c r="AB752" s="90">
        <f t="shared" si="209"/>
        <v>0</v>
      </c>
      <c r="AC752" s="90">
        <f t="shared" si="210"/>
        <v>0</v>
      </c>
      <c r="AD752" s="90">
        <f t="shared" si="211"/>
        <v>0</v>
      </c>
      <c r="AE752" s="90">
        <f t="shared" si="212"/>
        <v>0</v>
      </c>
      <c r="AH752" s="56">
        <f t="shared" si="213"/>
        <v>0</v>
      </c>
      <c r="AI752" s="56">
        <f t="shared" si="214"/>
        <v>0</v>
      </c>
      <c r="AJ752" s="56" t="str">
        <f t="shared" si="215"/>
        <v>Correct</v>
      </c>
      <c r="AK752" t="s">
        <v>105</v>
      </c>
      <c r="AL752">
        <v>24</v>
      </c>
      <c r="AM752" t="s">
        <v>95</v>
      </c>
      <c r="AN752" t="s">
        <v>158</v>
      </c>
      <c r="AP752" t="s">
        <v>102</v>
      </c>
      <c r="AQ752" s="1" t="s">
        <v>355</v>
      </c>
      <c r="AR752" t="s">
        <v>108</v>
      </c>
      <c r="AS752" t="s">
        <v>110</v>
      </c>
      <c r="AT752" t="s">
        <v>101</v>
      </c>
      <c r="AU752" t="s">
        <v>102</v>
      </c>
      <c r="AV752" s="1"/>
      <c r="AW752" t="s">
        <v>102</v>
      </c>
    </row>
    <row r="753" spans="1:49" x14ac:dyDescent="0.25">
      <c r="A753" s="1">
        <v>752</v>
      </c>
      <c r="B753" t="s">
        <v>19</v>
      </c>
      <c r="E753" t="s">
        <v>22</v>
      </c>
      <c r="P753" s="56">
        <f t="shared" si="198"/>
        <v>2</v>
      </c>
      <c r="Q753" s="5">
        <f t="shared" si="199"/>
        <v>1.5</v>
      </c>
      <c r="S753" s="56">
        <f t="shared" si="200"/>
        <v>1</v>
      </c>
      <c r="T753" s="56">
        <f t="shared" si="201"/>
        <v>0</v>
      </c>
      <c r="U753" s="56">
        <f t="shared" si="202"/>
        <v>0</v>
      </c>
      <c r="V753" s="90">
        <f t="shared" si="203"/>
        <v>1</v>
      </c>
      <c r="W753" s="90">
        <f t="shared" si="204"/>
        <v>0</v>
      </c>
      <c r="X753" s="90">
        <f t="shared" si="205"/>
        <v>0</v>
      </c>
      <c r="Y753" s="90">
        <f t="shared" si="206"/>
        <v>0</v>
      </c>
      <c r="Z753" s="90">
        <f t="shared" si="207"/>
        <v>0</v>
      </c>
      <c r="AA753" s="90">
        <f t="shared" si="208"/>
        <v>0</v>
      </c>
      <c r="AB753" s="90">
        <f t="shared" si="209"/>
        <v>0</v>
      </c>
      <c r="AC753" s="90">
        <f t="shared" si="210"/>
        <v>0</v>
      </c>
      <c r="AD753" s="90">
        <f t="shared" si="211"/>
        <v>0</v>
      </c>
      <c r="AE753" s="90">
        <f t="shared" si="212"/>
        <v>0</v>
      </c>
      <c r="AH753" s="56">
        <f t="shared" si="213"/>
        <v>2</v>
      </c>
      <c r="AI753" s="56">
        <f t="shared" si="214"/>
        <v>2</v>
      </c>
      <c r="AJ753" s="56" t="str">
        <f t="shared" si="215"/>
        <v>Correct</v>
      </c>
      <c r="AK753" t="s">
        <v>105</v>
      </c>
      <c r="AL753">
        <v>53</v>
      </c>
      <c r="AM753" t="s">
        <v>95</v>
      </c>
      <c r="AN753" t="s">
        <v>145</v>
      </c>
      <c r="AO753" t="s">
        <v>107</v>
      </c>
      <c r="AP753" t="s">
        <v>98</v>
      </c>
      <c r="AQ753" s="1" t="s">
        <v>80</v>
      </c>
      <c r="AR753" t="s">
        <v>108</v>
      </c>
      <c r="AS753" t="s">
        <v>137</v>
      </c>
      <c r="AT753" t="s">
        <v>101</v>
      </c>
      <c r="AU753" t="s">
        <v>102</v>
      </c>
      <c r="AV753" s="1"/>
      <c r="AW753" t="s">
        <v>102</v>
      </c>
    </row>
    <row r="754" spans="1:49" x14ac:dyDescent="0.25">
      <c r="A754" s="1">
        <v>753</v>
      </c>
      <c r="K754" t="s">
        <v>27</v>
      </c>
      <c r="N754" t="s">
        <v>30</v>
      </c>
      <c r="P754" s="56">
        <f t="shared" si="198"/>
        <v>2</v>
      </c>
      <c r="Q754" s="5">
        <f t="shared" si="199"/>
        <v>1.5</v>
      </c>
      <c r="S754" s="56">
        <f t="shared" si="200"/>
        <v>0</v>
      </c>
      <c r="T754" s="56">
        <f t="shared" si="201"/>
        <v>0</v>
      </c>
      <c r="U754" s="56">
        <f t="shared" si="202"/>
        <v>0</v>
      </c>
      <c r="V754" s="90">
        <f t="shared" si="203"/>
        <v>0</v>
      </c>
      <c r="W754" s="90">
        <f t="shared" si="204"/>
        <v>0</v>
      </c>
      <c r="X754" s="90">
        <f t="shared" si="205"/>
        <v>0</v>
      </c>
      <c r="Y754" s="90">
        <f t="shared" si="206"/>
        <v>0</v>
      </c>
      <c r="Z754" s="90">
        <f t="shared" si="207"/>
        <v>0</v>
      </c>
      <c r="AA754" s="90">
        <f t="shared" si="208"/>
        <v>0</v>
      </c>
      <c r="AB754" s="90">
        <f t="shared" si="209"/>
        <v>1</v>
      </c>
      <c r="AC754" s="90">
        <f t="shared" si="210"/>
        <v>0</v>
      </c>
      <c r="AD754" s="90">
        <f t="shared" si="211"/>
        <v>0</v>
      </c>
      <c r="AE754" s="90">
        <f t="shared" si="212"/>
        <v>1</v>
      </c>
      <c r="AH754" s="56">
        <f t="shared" si="213"/>
        <v>2</v>
      </c>
      <c r="AI754" s="56">
        <f t="shared" si="214"/>
        <v>2</v>
      </c>
      <c r="AJ754" s="56" t="str">
        <f t="shared" si="215"/>
        <v>Correct</v>
      </c>
      <c r="AK754" t="s">
        <v>105</v>
      </c>
      <c r="AL754">
        <v>19</v>
      </c>
      <c r="AM754" t="s">
        <v>95</v>
      </c>
      <c r="AN754" t="s">
        <v>273</v>
      </c>
      <c r="AO754" t="s">
        <v>107</v>
      </c>
      <c r="AP754" t="s">
        <v>98</v>
      </c>
      <c r="AQ754" s="1" t="s">
        <v>80</v>
      </c>
      <c r="AR754" t="s">
        <v>126</v>
      </c>
      <c r="AS754" t="s">
        <v>120</v>
      </c>
      <c r="AT754" t="s">
        <v>101</v>
      </c>
      <c r="AU754" t="s">
        <v>102</v>
      </c>
      <c r="AV754" s="1"/>
      <c r="AW754" t="s">
        <v>102</v>
      </c>
    </row>
    <row r="755" spans="1:49" x14ac:dyDescent="0.25">
      <c r="A755" s="1">
        <v>754</v>
      </c>
      <c r="B755" t="s">
        <v>19</v>
      </c>
      <c r="N755" t="s">
        <v>30</v>
      </c>
      <c r="P755" s="56">
        <f t="shared" si="198"/>
        <v>2</v>
      </c>
      <c r="Q755" s="5">
        <f t="shared" si="199"/>
        <v>1.5</v>
      </c>
      <c r="S755" s="56">
        <f t="shared" si="200"/>
        <v>1</v>
      </c>
      <c r="T755" s="56">
        <f t="shared" si="201"/>
        <v>0</v>
      </c>
      <c r="U755" s="56">
        <f t="shared" si="202"/>
        <v>0</v>
      </c>
      <c r="V755" s="90">
        <f t="shared" si="203"/>
        <v>0</v>
      </c>
      <c r="W755" s="90">
        <f t="shared" si="204"/>
        <v>0</v>
      </c>
      <c r="X755" s="90">
        <f t="shared" si="205"/>
        <v>0</v>
      </c>
      <c r="Y755" s="90">
        <f t="shared" si="206"/>
        <v>0</v>
      </c>
      <c r="Z755" s="90">
        <f t="shared" si="207"/>
        <v>0</v>
      </c>
      <c r="AA755" s="90">
        <f t="shared" si="208"/>
        <v>0</v>
      </c>
      <c r="AB755" s="90">
        <f t="shared" si="209"/>
        <v>0</v>
      </c>
      <c r="AC755" s="90">
        <f t="shared" si="210"/>
        <v>0</v>
      </c>
      <c r="AD755" s="90">
        <f t="shared" si="211"/>
        <v>0</v>
      </c>
      <c r="AE755" s="90">
        <f t="shared" si="212"/>
        <v>1</v>
      </c>
      <c r="AH755" s="56">
        <f t="shared" si="213"/>
        <v>2</v>
      </c>
      <c r="AI755" s="56">
        <f t="shared" si="214"/>
        <v>2</v>
      </c>
      <c r="AJ755" s="56" t="str">
        <f t="shared" si="215"/>
        <v>Correct</v>
      </c>
      <c r="AK755" t="s">
        <v>94</v>
      </c>
      <c r="AL755">
        <v>24</v>
      </c>
      <c r="AM755" t="s">
        <v>95</v>
      </c>
      <c r="AN755" t="s">
        <v>145</v>
      </c>
      <c r="AO755" t="s">
        <v>107</v>
      </c>
      <c r="AP755" t="s">
        <v>98</v>
      </c>
      <c r="AQ755" s="1" t="s">
        <v>80</v>
      </c>
      <c r="AR755" t="s">
        <v>114</v>
      </c>
      <c r="AS755" t="s">
        <v>103</v>
      </c>
      <c r="AT755" t="s">
        <v>101</v>
      </c>
      <c r="AU755" t="s">
        <v>102</v>
      </c>
      <c r="AV755" s="1"/>
      <c r="AW755" t="s">
        <v>102</v>
      </c>
    </row>
    <row r="756" spans="1:49" x14ac:dyDescent="0.25">
      <c r="A756" s="1">
        <v>755</v>
      </c>
      <c r="C756" t="s">
        <v>20</v>
      </c>
      <c r="K756" t="s">
        <v>27</v>
      </c>
      <c r="L756" t="s">
        <v>28</v>
      </c>
      <c r="P756" s="56">
        <f t="shared" si="198"/>
        <v>3</v>
      </c>
      <c r="Q756" s="5">
        <f t="shared" si="199"/>
        <v>1</v>
      </c>
      <c r="S756" s="56">
        <f t="shared" si="200"/>
        <v>0</v>
      </c>
      <c r="T756" s="56">
        <f t="shared" si="201"/>
        <v>1</v>
      </c>
      <c r="U756" s="56">
        <f t="shared" si="202"/>
        <v>0</v>
      </c>
      <c r="V756" s="90">
        <f t="shared" si="203"/>
        <v>0</v>
      </c>
      <c r="W756" s="90">
        <f t="shared" si="204"/>
        <v>0</v>
      </c>
      <c r="X756" s="90">
        <f t="shared" si="205"/>
        <v>0</v>
      </c>
      <c r="Y756" s="90">
        <f t="shared" si="206"/>
        <v>0</v>
      </c>
      <c r="Z756" s="90">
        <f t="shared" si="207"/>
        <v>0</v>
      </c>
      <c r="AA756" s="90">
        <f t="shared" si="208"/>
        <v>0</v>
      </c>
      <c r="AB756" s="90">
        <f t="shared" si="209"/>
        <v>1</v>
      </c>
      <c r="AC756" s="90">
        <f t="shared" si="210"/>
        <v>1</v>
      </c>
      <c r="AD756" s="90">
        <f t="shared" si="211"/>
        <v>0</v>
      </c>
      <c r="AE756" s="90">
        <f t="shared" si="212"/>
        <v>0</v>
      </c>
      <c r="AH756" s="56">
        <f t="shared" si="213"/>
        <v>3</v>
      </c>
      <c r="AI756" s="56">
        <f t="shared" si="214"/>
        <v>3</v>
      </c>
      <c r="AJ756" s="56" t="str">
        <f t="shared" si="215"/>
        <v>Correct</v>
      </c>
      <c r="AK756" t="s">
        <v>105</v>
      </c>
      <c r="AL756">
        <v>30</v>
      </c>
      <c r="AM756" t="s">
        <v>95</v>
      </c>
      <c r="AN756" t="s">
        <v>237</v>
      </c>
      <c r="AO756" t="s">
        <v>107</v>
      </c>
      <c r="AQ756" s="1" t="s">
        <v>80</v>
      </c>
      <c r="AR756" t="s">
        <v>126</v>
      </c>
      <c r="AS756" t="s">
        <v>103</v>
      </c>
      <c r="AT756" t="s">
        <v>135</v>
      </c>
      <c r="AU756" t="s">
        <v>102</v>
      </c>
      <c r="AV756" s="1"/>
      <c r="AW756" t="s">
        <v>102</v>
      </c>
    </row>
    <row r="757" spans="1:49" x14ac:dyDescent="0.25">
      <c r="A757" s="1">
        <v>756</v>
      </c>
      <c r="C757" t="s">
        <v>20</v>
      </c>
      <c r="E757" t="s">
        <v>22</v>
      </c>
      <c r="I757" t="s">
        <v>267</v>
      </c>
      <c r="P757" s="56">
        <f t="shared" si="198"/>
        <v>3</v>
      </c>
      <c r="Q757" s="5">
        <f t="shared" si="199"/>
        <v>1</v>
      </c>
      <c r="S757" s="56">
        <f t="shared" si="200"/>
        <v>0</v>
      </c>
      <c r="T757" s="56">
        <f t="shared" si="201"/>
        <v>1</v>
      </c>
      <c r="U757" s="56">
        <f t="shared" si="202"/>
        <v>0</v>
      </c>
      <c r="V757" s="90">
        <f t="shared" si="203"/>
        <v>1</v>
      </c>
      <c r="W757" s="90">
        <f t="shared" si="204"/>
        <v>0</v>
      </c>
      <c r="X757" s="90">
        <f t="shared" si="205"/>
        <v>0</v>
      </c>
      <c r="Y757" s="90">
        <f t="shared" si="206"/>
        <v>0</v>
      </c>
      <c r="Z757" s="90">
        <f t="shared" si="207"/>
        <v>1</v>
      </c>
      <c r="AA757" s="90">
        <f t="shared" si="208"/>
        <v>0</v>
      </c>
      <c r="AB757" s="90">
        <f t="shared" si="209"/>
        <v>0</v>
      </c>
      <c r="AC757" s="90">
        <f t="shared" si="210"/>
        <v>0</v>
      </c>
      <c r="AD757" s="90">
        <f t="shared" si="211"/>
        <v>0</v>
      </c>
      <c r="AE757" s="90">
        <f t="shared" si="212"/>
        <v>0</v>
      </c>
      <c r="AH757" s="56">
        <f t="shared" si="213"/>
        <v>3</v>
      </c>
      <c r="AI757" s="56">
        <f t="shared" si="214"/>
        <v>3</v>
      </c>
      <c r="AJ757" s="56" t="str">
        <f t="shared" si="215"/>
        <v>Correct</v>
      </c>
      <c r="AK757" t="s">
        <v>94</v>
      </c>
      <c r="AL757">
        <v>32</v>
      </c>
      <c r="AM757" t="s">
        <v>95</v>
      </c>
      <c r="AN757" t="s">
        <v>139</v>
      </c>
      <c r="AP757" t="s">
        <v>102</v>
      </c>
      <c r="AQ757" s="1" t="s">
        <v>355</v>
      </c>
      <c r="AR757" t="s">
        <v>99</v>
      </c>
      <c r="AS757" t="s">
        <v>110</v>
      </c>
      <c r="AT757" t="s">
        <v>101</v>
      </c>
      <c r="AU757" t="s">
        <v>102</v>
      </c>
      <c r="AV757" s="1"/>
      <c r="AW757" t="s">
        <v>102</v>
      </c>
    </row>
    <row r="758" spans="1:49" x14ac:dyDescent="0.25">
      <c r="A758" s="1">
        <v>757</v>
      </c>
      <c r="D758" t="s">
        <v>21</v>
      </c>
      <c r="J758" t="s">
        <v>26</v>
      </c>
      <c r="N758" t="s">
        <v>30</v>
      </c>
      <c r="P758" s="56">
        <f t="shared" si="198"/>
        <v>3</v>
      </c>
      <c r="Q758" s="5">
        <f t="shared" si="199"/>
        <v>1</v>
      </c>
      <c r="S758" s="56">
        <f t="shared" si="200"/>
        <v>0</v>
      </c>
      <c r="T758" s="56">
        <f t="shared" si="201"/>
        <v>0</v>
      </c>
      <c r="U758" s="56">
        <f t="shared" si="202"/>
        <v>1</v>
      </c>
      <c r="V758" s="90">
        <f t="shared" si="203"/>
        <v>0</v>
      </c>
      <c r="W758" s="90">
        <f t="shared" si="204"/>
        <v>0</v>
      </c>
      <c r="X758" s="90">
        <f t="shared" si="205"/>
        <v>0</v>
      </c>
      <c r="Y758" s="90">
        <f t="shared" si="206"/>
        <v>0</v>
      </c>
      <c r="Z758" s="90">
        <f t="shared" si="207"/>
        <v>0</v>
      </c>
      <c r="AA758" s="90">
        <f t="shared" si="208"/>
        <v>1</v>
      </c>
      <c r="AB758" s="90">
        <f t="shared" si="209"/>
        <v>0</v>
      </c>
      <c r="AC758" s="90">
        <f t="shared" si="210"/>
        <v>0</v>
      </c>
      <c r="AD758" s="90">
        <f t="shared" si="211"/>
        <v>0</v>
      </c>
      <c r="AE758" s="90">
        <f t="shared" si="212"/>
        <v>1</v>
      </c>
      <c r="AH758" s="56">
        <f t="shared" si="213"/>
        <v>3</v>
      </c>
      <c r="AI758" s="56">
        <f t="shared" si="214"/>
        <v>3</v>
      </c>
      <c r="AJ758" s="56" t="str">
        <f t="shared" si="215"/>
        <v>Correct</v>
      </c>
      <c r="AK758" t="s">
        <v>94</v>
      </c>
      <c r="AL758">
        <v>28</v>
      </c>
      <c r="AM758" t="s">
        <v>95</v>
      </c>
      <c r="AN758" t="s">
        <v>117</v>
      </c>
      <c r="AO758" t="s">
        <v>107</v>
      </c>
      <c r="AP758" t="s">
        <v>98</v>
      </c>
      <c r="AQ758" s="1" t="s">
        <v>80</v>
      </c>
      <c r="AR758" t="s">
        <v>114</v>
      </c>
      <c r="AS758" t="s">
        <v>120</v>
      </c>
      <c r="AT758" t="s">
        <v>101</v>
      </c>
      <c r="AU758" t="s">
        <v>102</v>
      </c>
      <c r="AV758" s="1"/>
      <c r="AW758" t="s">
        <v>102</v>
      </c>
    </row>
    <row r="759" spans="1:49" x14ac:dyDescent="0.25">
      <c r="A759" s="1">
        <v>758</v>
      </c>
      <c r="C759" t="s">
        <v>20</v>
      </c>
      <c r="P759" s="56">
        <f t="shared" si="198"/>
        <v>1</v>
      </c>
      <c r="Q759" s="5">
        <f t="shared" si="199"/>
        <v>3</v>
      </c>
      <c r="S759" s="56">
        <f t="shared" si="200"/>
        <v>0</v>
      </c>
      <c r="T759" s="56">
        <f t="shared" si="201"/>
        <v>1</v>
      </c>
      <c r="U759" s="56">
        <f t="shared" si="202"/>
        <v>0</v>
      </c>
      <c r="V759" s="90">
        <f t="shared" si="203"/>
        <v>0</v>
      </c>
      <c r="W759" s="90">
        <f t="shared" si="204"/>
        <v>0</v>
      </c>
      <c r="X759" s="90">
        <f t="shared" si="205"/>
        <v>0</v>
      </c>
      <c r="Y759" s="90">
        <f t="shared" si="206"/>
        <v>0</v>
      </c>
      <c r="Z759" s="90">
        <f t="shared" si="207"/>
        <v>0</v>
      </c>
      <c r="AA759" s="90">
        <f t="shared" si="208"/>
        <v>0</v>
      </c>
      <c r="AB759" s="90">
        <f t="shared" si="209"/>
        <v>0</v>
      </c>
      <c r="AC759" s="90">
        <f t="shared" si="210"/>
        <v>0</v>
      </c>
      <c r="AD759" s="90">
        <f t="shared" si="211"/>
        <v>0</v>
      </c>
      <c r="AE759" s="90">
        <f t="shared" si="212"/>
        <v>0</v>
      </c>
      <c r="AH759" s="56">
        <f t="shared" si="213"/>
        <v>1</v>
      </c>
      <c r="AI759" s="56">
        <f t="shared" si="214"/>
        <v>1</v>
      </c>
      <c r="AJ759" s="56" t="str">
        <f t="shared" si="215"/>
        <v>Correct</v>
      </c>
      <c r="AK759" t="s">
        <v>94</v>
      </c>
      <c r="AL759">
        <v>47</v>
      </c>
      <c r="AM759" t="s">
        <v>95</v>
      </c>
      <c r="AN759" t="s">
        <v>118</v>
      </c>
      <c r="AO759" t="s">
        <v>107</v>
      </c>
      <c r="AP759" t="s">
        <v>98</v>
      </c>
      <c r="AQ759" s="1" t="s">
        <v>85</v>
      </c>
      <c r="AR759" t="s">
        <v>126</v>
      </c>
      <c r="AT759" t="s">
        <v>135</v>
      </c>
      <c r="AU759" t="s">
        <v>102</v>
      </c>
      <c r="AV759" s="1"/>
      <c r="AW759" t="s">
        <v>102</v>
      </c>
    </row>
    <row r="760" spans="1:49" x14ac:dyDescent="0.25">
      <c r="A760" s="1">
        <v>759</v>
      </c>
      <c r="B760" t="s">
        <v>19</v>
      </c>
      <c r="P760" s="56">
        <f t="shared" si="198"/>
        <v>1</v>
      </c>
      <c r="Q760" s="5">
        <f t="shared" si="199"/>
        <v>3</v>
      </c>
      <c r="S760" s="56">
        <f t="shared" si="200"/>
        <v>1</v>
      </c>
      <c r="T760" s="56">
        <f t="shared" si="201"/>
        <v>0</v>
      </c>
      <c r="U760" s="56">
        <f t="shared" si="202"/>
        <v>0</v>
      </c>
      <c r="V760" s="90">
        <f t="shared" si="203"/>
        <v>0</v>
      </c>
      <c r="W760" s="90">
        <f t="shared" si="204"/>
        <v>0</v>
      </c>
      <c r="X760" s="90">
        <f t="shared" si="205"/>
        <v>0</v>
      </c>
      <c r="Y760" s="90">
        <f t="shared" si="206"/>
        <v>0</v>
      </c>
      <c r="Z760" s="90">
        <f t="shared" si="207"/>
        <v>0</v>
      </c>
      <c r="AA760" s="90">
        <f t="shared" si="208"/>
        <v>0</v>
      </c>
      <c r="AB760" s="90">
        <f t="shared" si="209"/>
        <v>0</v>
      </c>
      <c r="AC760" s="90">
        <f t="shared" si="210"/>
        <v>0</v>
      </c>
      <c r="AD760" s="90">
        <f t="shared" si="211"/>
        <v>0</v>
      </c>
      <c r="AE760" s="90">
        <f t="shared" si="212"/>
        <v>0</v>
      </c>
      <c r="AH760" s="56">
        <f t="shared" si="213"/>
        <v>1</v>
      </c>
      <c r="AI760" s="56">
        <f t="shared" si="214"/>
        <v>1</v>
      </c>
      <c r="AJ760" s="56" t="str">
        <f t="shared" si="215"/>
        <v>Correct</v>
      </c>
      <c r="AK760" t="s">
        <v>94</v>
      </c>
      <c r="AL760">
        <v>54</v>
      </c>
      <c r="AM760" t="s">
        <v>95</v>
      </c>
      <c r="AN760" t="s">
        <v>154</v>
      </c>
      <c r="AO760" t="s">
        <v>107</v>
      </c>
      <c r="AP760" t="s">
        <v>98</v>
      </c>
      <c r="AQ760" s="1" t="s">
        <v>80</v>
      </c>
      <c r="AR760" t="s">
        <v>126</v>
      </c>
      <c r="AS760" t="s">
        <v>120</v>
      </c>
      <c r="AT760" t="s">
        <v>123</v>
      </c>
      <c r="AU760" t="s">
        <v>102</v>
      </c>
      <c r="AV760" s="1"/>
      <c r="AW760" t="s">
        <v>102</v>
      </c>
    </row>
    <row r="761" spans="1:49" x14ac:dyDescent="0.25">
      <c r="A761" s="1">
        <v>760</v>
      </c>
      <c r="B761" t="s">
        <v>19</v>
      </c>
      <c r="C761" t="s">
        <v>20</v>
      </c>
      <c r="N761" t="s">
        <v>30</v>
      </c>
      <c r="P761" s="56">
        <f t="shared" si="198"/>
        <v>3</v>
      </c>
      <c r="Q761" s="5">
        <f t="shared" si="199"/>
        <v>1</v>
      </c>
      <c r="S761" s="56">
        <f t="shared" si="200"/>
        <v>1</v>
      </c>
      <c r="T761" s="56">
        <f t="shared" si="201"/>
        <v>1</v>
      </c>
      <c r="U761" s="56">
        <f t="shared" si="202"/>
        <v>0</v>
      </c>
      <c r="V761" s="90">
        <f t="shared" si="203"/>
        <v>0</v>
      </c>
      <c r="W761" s="90">
        <f t="shared" si="204"/>
        <v>0</v>
      </c>
      <c r="X761" s="90">
        <f t="shared" si="205"/>
        <v>0</v>
      </c>
      <c r="Y761" s="90">
        <f t="shared" si="206"/>
        <v>0</v>
      </c>
      <c r="Z761" s="90">
        <f t="shared" si="207"/>
        <v>0</v>
      </c>
      <c r="AA761" s="90">
        <f t="shared" si="208"/>
        <v>0</v>
      </c>
      <c r="AB761" s="90">
        <f t="shared" si="209"/>
        <v>0</v>
      </c>
      <c r="AC761" s="90">
        <f t="shared" si="210"/>
        <v>0</v>
      </c>
      <c r="AD761" s="90">
        <f t="shared" si="211"/>
        <v>0</v>
      </c>
      <c r="AE761" s="90">
        <f t="shared" si="212"/>
        <v>1</v>
      </c>
      <c r="AH761" s="56">
        <f t="shared" si="213"/>
        <v>3</v>
      </c>
      <c r="AI761" s="56">
        <f t="shared" si="214"/>
        <v>3</v>
      </c>
      <c r="AJ761" s="56" t="str">
        <f t="shared" si="215"/>
        <v>Correct</v>
      </c>
      <c r="AK761" t="s">
        <v>94</v>
      </c>
      <c r="AL761">
        <v>52</v>
      </c>
      <c r="AM761" t="s">
        <v>95</v>
      </c>
      <c r="AN761" t="s">
        <v>141</v>
      </c>
      <c r="AO761" t="s">
        <v>107</v>
      </c>
      <c r="AP761" t="s">
        <v>98</v>
      </c>
      <c r="AQ761" s="1" t="s">
        <v>80</v>
      </c>
      <c r="AR761" t="s">
        <v>126</v>
      </c>
      <c r="AS761" t="s">
        <v>110</v>
      </c>
      <c r="AT761" t="s">
        <v>101</v>
      </c>
      <c r="AU761" t="s">
        <v>102</v>
      </c>
      <c r="AV761" s="1"/>
      <c r="AW761" t="s">
        <v>102</v>
      </c>
    </row>
    <row r="762" spans="1:49" x14ac:dyDescent="0.25">
      <c r="A762" s="1">
        <v>761</v>
      </c>
      <c r="C762" t="s">
        <v>20</v>
      </c>
      <c r="E762" t="s">
        <v>22</v>
      </c>
      <c r="J762" t="s">
        <v>26</v>
      </c>
      <c r="P762" s="56">
        <f t="shared" si="198"/>
        <v>3</v>
      </c>
      <c r="Q762" s="5">
        <f t="shared" si="199"/>
        <v>1</v>
      </c>
      <c r="S762" s="56">
        <f t="shared" si="200"/>
        <v>0</v>
      </c>
      <c r="T762" s="56">
        <f t="shared" si="201"/>
        <v>1</v>
      </c>
      <c r="U762" s="56">
        <f t="shared" si="202"/>
        <v>0</v>
      </c>
      <c r="V762" s="90">
        <f t="shared" si="203"/>
        <v>1</v>
      </c>
      <c r="W762" s="90">
        <f t="shared" si="204"/>
        <v>0</v>
      </c>
      <c r="X762" s="90">
        <f t="shared" si="205"/>
        <v>0</v>
      </c>
      <c r="Y762" s="90">
        <f t="shared" si="206"/>
        <v>0</v>
      </c>
      <c r="Z762" s="90">
        <f t="shared" si="207"/>
        <v>0</v>
      </c>
      <c r="AA762" s="90">
        <f t="shared" si="208"/>
        <v>1</v>
      </c>
      <c r="AB762" s="90">
        <f t="shared" si="209"/>
        <v>0</v>
      </c>
      <c r="AC762" s="90">
        <f t="shared" si="210"/>
        <v>0</v>
      </c>
      <c r="AD762" s="90">
        <f t="shared" si="211"/>
        <v>0</v>
      </c>
      <c r="AE762" s="90">
        <f t="shared" si="212"/>
        <v>0</v>
      </c>
      <c r="AH762" s="56">
        <f t="shared" si="213"/>
        <v>3</v>
      </c>
      <c r="AI762" s="56">
        <f t="shared" si="214"/>
        <v>3</v>
      </c>
      <c r="AJ762" s="56" t="str">
        <f t="shared" si="215"/>
        <v>Correct</v>
      </c>
      <c r="AK762" t="s">
        <v>105</v>
      </c>
      <c r="AL762">
        <v>54</v>
      </c>
      <c r="AM762" t="s">
        <v>95</v>
      </c>
      <c r="AN762" t="s">
        <v>116</v>
      </c>
      <c r="AO762" t="s">
        <v>107</v>
      </c>
      <c r="AP762" t="s">
        <v>98</v>
      </c>
      <c r="AQ762" s="1" t="s">
        <v>80</v>
      </c>
      <c r="AR762" t="s">
        <v>126</v>
      </c>
      <c r="AS762" t="s">
        <v>110</v>
      </c>
      <c r="AT762" t="s">
        <v>135</v>
      </c>
      <c r="AU762" t="s">
        <v>102</v>
      </c>
      <c r="AV762" s="1"/>
      <c r="AW762" t="s">
        <v>102</v>
      </c>
    </row>
    <row r="763" spans="1:49" x14ac:dyDescent="0.25">
      <c r="A763" s="1">
        <v>762</v>
      </c>
      <c r="C763" t="s">
        <v>20</v>
      </c>
      <c r="I763" t="s">
        <v>267</v>
      </c>
      <c r="P763" s="56">
        <f t="shared" si="198"/>
        <v>2</v>
      </c>
      <c r="Q763" s="5">
        <f t="shared" si="199"/>
        <v>1.5</v>
      </c>
      <c r="S763" s="56">
        <f t="shared" si="200"/>
        <v>0</v>
      </c>
      <c r="T763" s="56">
        <f t="shared" si="201"/>
        <v>1</v>
      </c>
      <c r="U763" s="56">
        <f t="shared" si="202"/>
        <v>0</v>
      </c>
      <c r="V763" s="90">
        <f t="shared" si="203"/>
        <v>0</v>
      </c>
      <c r="W763" s="90">
        <f t="shared" si="204"/>
        <v>0</v>
      </c>
      <c r="X763" s="90">
        <f t="shared" si="205"/>
        <v>0</v>
      </c>
      <c r="Y763" s="90">
        <f t="shared" si="206"/>
        <v>0</v>
      </c>
      <c r="Z763" s="90">
        <f t="shared" si="207"/>
        <v>1</v>
      </c>
      <c r="AA763" s="90">
        <f t="shared" si="208"/>
        <v>0</v>
      </c>
      <c r="AB763" s="90">
        <f t="shared" si="209"/>
        <v>0</v>
      </c>
      <c r="AC763" s="90">
        <f t="shared" si="210"/>
        <v>0</v>
      </c>
      <c r="AD763" s="90">
        <f t="shared" si="211"/>
        <v>0</v>
      </c>
      <c r="AE763" s="90">
        <f t="shared" si="212"/>
        <v>0</v>
      </c>
      <c r="AH763" s="56">
        <f t="shared" si="213"/>
        <v>2</v>
      </c>
      <c r="AI763" s="56">
        <f t="shared" si="214"/>
        <v>2</v>
      </c>
      <c r="AJ763" s="56" t="str">
        <f t="shared" si="215"/>
        <v>Correct</v>
      </c>
      <c r="AK763" t="s">
        <v>94</v>
      </c>
      <c r="AL763">
        <v>48</v>
      </c>
      <c r="AM763" t="s">
        <v>95</v>
      </c>
      <c r="AN763" t="s">
        <v>116</v>
      </c>
      <c r="AO763" t="s">
        <v>107</v>
      </c>
      <c r="AP763" t="s">
        <v>98</v>
      </c>
      <c r="AQ763" s="1" t="s">
        <v>80</v>
      </c>
      <c r="AR763" t="s">
        <v>114</v>
      </c>
      <c r="AS763" t="s">
        <v>133</v>
      </c>
      <c r="AT763" t="s">
        <v>135</v>
      </c>
      <c r="AU763" t="s">
        <v>102</v>
      </c>
      <c r="AV763" s="1"/>
      <c r="AW763" t="s">
        <v>102</v>
      </c>
    </row>
    <row r="764" spans="1:49" x14ac:dyDescent="0.25">
      <c r="A764" s="1">
        <v>763</v>
      </c>
      <c r="C764" t="s">
        <v>20</v>
      </c>
      <c r="D764" t="s">
        <v>21</v>
      </c>
      <c r="I764" t="s">
        <v>267</v>
      </c>
      <c r="P764" s="56">
        <f t="shared" si="198"/>
        <v>3</v>
      </c>
      <c r="Q764" s="5">
        <f t="shared" si="199"/>
        <v>1</v>
      </c>
      <c r="S764" s="56">
        <f t="shared" si="200"/>
        <v>0</v>
      </c>
      <c r="T764" s="56">
        <f t="shared" si="201"/>
        <v>1</v>
      </c>
      <c r="U764" s="56">
        <f t="shared" si="202"/>
        <v>1</v>
      </c>
      <c r="V764" s="90">
        <f t="shared" si="203"/>
        <v>0</v>
      </c>
      <c r="W764" s="90">
        <f t="shared" si="204"/>
        <v>0</v>
      </c>
      <c r="X764" s="90">
        <f t="shared" si="205"/>
        <v>0</v>
      </c>
      <c r="Y764" s="90">
        <f t="shared" si="206"/>
        <v>0</v>
      </c>
      <c r="Z764" s="90">
        <f t="shared" si="207"/>
        <v>1</v>
      </c>
      <c r="AA764" s="90">
        <f t="shared" si="208"/>
        <v>0</v>
      </c>
      <c r="AB764" s="90">
        <f t="shared" si="209"/>
        <v>0</v>
      </c>
      <c r="AC764" s="90">
        <f t="shared" si="210"/>
        <v>0</v>
      </c>
      <c r="AD764" s="90">
        <f t="shared" si="211"/>
        <v>0</v>
      </c>
      <c r="AE764" s="90">
        <f t="shared" si="212"/>
        <v>0</v>
      </c>
      <c r="AH764" s="56">
        <f t="shared" si="213"/>
        <v>3</v>
      </c>
      <c r="AI764" s="56">
        <f t="shared" si="214"/>
        <v>3</v>
      </c>
      <c r="AJ764" s="56" t="str">
        <f t="shared" si="215"/>
        <v>Correct</v>
      </c>
      <c r="AK764" t="s">
        <v>94</v>
      </c>
      <c r="AL764">
        <v>52</v>
      </c>
      <c r="AM764" t="s">
        <v>95</v>
      </c>
      <c r="AN764" t="s">
        <v>225</v>
      </c>
      <c r="AO764" t="s">
        <v>107</v>
      </c>
      <c r="AP764" t="s">
        <v>98</v>
      </c>
      <c r="AQ764" s="1" t="s">
        <v>80</v>
      </c>
      <c r="AR764" t="s">
        <v>126</v>
      </c>
      <c r="AS764" t="s">
        <v>103</v>
      </c>
      <c r="AT764" t="s">
        <v>101</v>
      </c>
      <c r="AU764" t="s">
        <v>102</v>
      </c>
      <c r="AV764" s="1"/>
      <c r="AW764" t="s">
        <v>102</v>
      </c>
    </row>
    <row r="765" spans="1:49" x14ac:dyDescent="0.25">
      <c r="A765" s="1">
        <v>764</v>
      </c>
      <c r="E765" t="s">
        <v>22</v>
      </c>
      <c r="I765" t="s">
        <v>267</v>
      </c>
      <c r="P765" s="56">
        <f t="shared" si="198"/>
        <v>2</v>
      </c>
      <c r="Q765" s="5">
        <f t="shared" si="199"/>
        <v>1.5</v>
      </c>
      <c r="S765" s="56">
        <f t="shared" si="200"/>
        <v>0</v>
      </c>
      <c r="T765" s="56">
        <f t="shared" si="201"/>
        <v>0</v>
      </c>
      <c r="U765" s="56">
        <f t="shared" si="202"/>
        <v>0</v>
      </c>
      <c r="V765" s="90">
        <f t="shared" si="203"/>
        <v>1</v>
      </c>
      <c r="W765" s="90">
        <f t="shared" si="204"/>
        <v>0</v>
      </c>
      <c r="X765" s="90">
        <f t="shared" si="205"/>
        <v>0</v>
      </c>
      <c r="Y765" s="90">
        <f t="shared" si="206"/>
        <v>0</v>
      </c>
      <c r="Z765" s="90">
        <f t="shared" si="207"/>
        <v>1</v>
      </c>
      <c r="AA765" s="90">
        <f t="shared" si="208"/>
        <v>0</v>
      </c>
      <c r="AB765" s="90">
        <f t="shared" si="209"/>
        <v>0</v>
      </c>
      <c r="AC765" s="90">
        <f t="shared" si="210"/>
        <v>0</v>
      </c>
      <c r="AD765" s="90">
        <f t="shared" si="211"/>
        <v>0</v>
      </c>
      <c r="AE765" s="90">
        <f t="shared" si="212"/>
        <v>0</v>
      </c>
      <c r="AH765" s="56">
        <f t="shared" si="213"/>
        <v>2</v>
      </c>
      <c r="AI765" s="56">
        <f t="shared" si="214"/>
        <v>2</v>
      </c>
      <c r="AJ765" s="56" t="str">
        <f t="shared" si="215"/>
        <v>Correct</v>
      </c>
      <c r="AK765" t="s">
        <v>94</v>
      </c>
      <c r="AL765">
        <v>51</v>
      </c>
      <c r="AM765" t="s">
        <v>121</v>
      </c>
      <c r="AN765" t="s">
        <v>175</v>
      </c>
      <c r="AO765" t="s">
        <v>107</v>
      </c>
      <c r="AP765" t="s">
        <v>98</v>
      </c>
      <c r="AQ765" s="1" t="s">
        <v>80</v>
      </c>
      <c r="AR765" t="s">
        <v>126</v>
      </c>
      <c r="AS765" t="s">
        <v>110</v>
      </c>
      <c r="AT765" t="s">
        <v>135</v>
      </c>
      <c r="AU765" t="s">
        <v>102</v>
      </c>
      <c r="AV765" s="1"/>
      <c r="AW765" t="s">
        <v>102</v>
      </c>
    </row>
    <row r="766" spans="1:49" x14ac:dyDescent="0.25">
      <c r="A766" s="1">
        <v>765</v>
      </c>
      <c r="I766" t="s">
        <v>267</v>
      </c>
      <c r="P766" s="56">
        <f t="shared" si="198"/>
        <v>1</v>
      </c>
      <c r="Q766" s="5">
        <f t="shared" si="199"/>
        <v>3</v>
      </c>
      <c r="S766" s="56">
        <f t="shared" si="200"/>
        <v>0</v>
      </c>
      <c r="T766" s="56">
        <f t="shared" si="201"/>
        <v>0</v>
      </c>
      <c r="U766" s="56">
        <f t="shared" si="202"/>
        <v>0</v>
      </c>
      <c r="V766" s="90">
        <f t="shared" si="203"/>
        <v>0</v>
      </c>
      <c r="W766" s="90">
        <f t="shared" si="204"/>
        <v>0</v>
      </c>
      <c r="X766" s="90">
        <f t="shared" si="205"/>
        <v>0</v>
      </c>
      <c r="Y766" s="90">
        <f t="shared" si="206"/>
        <v>0</v>
      </c>
      <c r="Z766" s="90">
        <f t="shared" si="207"/>
        <v>1</v>
      </c>
      <c r="AA766" s="90">
        <f t="shared" si="208"/>
        <v>0</v>
      </c>
      <c r="AB766" s="90">
        <f t="shared" si="209"/>
        <v>0</v>
      </c>
      <c r="AC766" s="90">
        <f t="shared" si="210"/>
        <v>0</v>
      </c>
      <c r="AD766" s="90">
        <f t="shared" si="211"/>
        <v>0</v>
      </c>
      <c r="AE766" s="90">
        <f t="shared" si="212"/>
        <v>0</v>
      </c>
      <c r="AH766" s="56">
        <f t="shared" si="213"/>
        <v>1</v>
      </c>
      <c r="AI766" s="56">
        <f t="shared" si="214"/>
        <v>1</v>
      </c>
      <c r="AJ766" s="56" t="str">
        <f t="shared" si="215"/>
        <v>Correct</v>
      </c>
      <c r="AK766" t="s">
        <v>94</v>
      </c>
      <c r="AL766">
        <v>52</v>
      </c>
      <c r="AM766" t="s">
        <v>95</v>
      </c>
      <c r="AN766" t="s">
        <v>209</v>
      </c>
      <c r="AO766" t="s">
        <v>107</v>
      </c>
      <c r="AP766" t="s">
        <v>98</v>
      </c>
      <c r="AQ766" s="1" t="s">
        <v>80</v>
      </c>
      <c r="AR766" t="s">
        <v>126</v>
      </c>
      <c r="AS766" t="s">
        <v>110</v>
      </c>
      <c r="AT766" t="s">
        <v>135</v>
      </c>
      <c r="AU766" t="s">
        <v>102</v>
      </c>
      <c r="AV766" s="1"/>
      <c r="AW766" t="s">
        <v>102</v>
      </c>
    </row>
    <row r="767" spans="1:49" x14ac:dyDescent="0.25">
      <c r="A767" s="1">
        <v>766</v>
      </c>
      <c r="H767" t="s">
        <v>25</v>
      </c>
      <c r="L767" t="s">
        <v>28</v>
      </c>
      <c r="P767" s="56">
        <f t="shared" si="198"/>
        <v>2</v>
      </c>
      <c r="Q767" s="5">
        <f t="shared" si="199"/>
        <v>1.5</v>
      </c>
      <c r="S767" s="56">
        <f t="shared" si="200"/>
        <v>0</v>
      </c>
      <c r="T767" s="56">
        <f t="shared" si="201"/>
        <v>0</v>
      </c>
      <c r="U767" s="56">
        <f t="shared" si="202"/>
        <v>0</v>
      </c>
      <c r="V767" s="90">
        <f t="shared" si="203"/>
        <v>0</v>
      </c>
      <c r="W767" s="90">
        <f t="shared" si="204"/>
        <v>0</v>
      </c>
      <c r="X767" s="90">
        <f t="shared" si="205"/>
        <v>0</v>
      </c>
      <c r="Y767" s="90">
        <f t="shared" si="206"/>
        <v>1</v>
      </c>
      <c r="Z767" s="90">
        <f t="shared" si="207"/>
        <v>0</v>
      </c>
      <c r="AA767" s="90">
        <f t="shared" si="208"/>
        <v>0</v>
      </c>
      <c r="AB767" s="90">
        <f t="shared" si="209"/>
        <v>0</v>
      </c>
      <c r="AC767" s="90">
        <f t="shared" si="210"/>
        <v>1</v>
      </c>
      <c r="AD767" s="90">
        <f t="shared" si="211"/>
        <v>0</v>
      </c>
      <c r="AE767" s="90">
        <f t="shared" si="212"/>
        <v>0</v>
      </c>
      <c r="AH767" s="56">
        <f t="shared" si="213"/>
        <v>2</v>
      </c>
      <c r="AI767" s="56">
        <f t="shared" si="214"/>
        <v>2</v>
      </c>
      <c r="AJ767" s="56" t="str">
        <f t="shared" si="215"/>
        <v>Correct</v>
      </c>
      <c r="AK767" t="s">
        <v>105</v>
      </c>
      <c r="AL767">
        <v>49</v>
      </c>
      <c r="AM767" t="s">
        <v>95</v>
      </c>
      <c r="AN767" t="s">
        <v>225</v>
      </c>
      <c r="AO767" t="s">
        <v>107</v>
      </c>
      <c r="AQ767" s="1" t="s">
        <v>80</v>
      </c>
      <c r="AR767" t="s">
        <v>114</v>
      </c>
      <c r="AS767" t="s">
        <v>110</v>
      </c>
      <c r="AT767" t="s">
        <v>135</v>
      </c>
      <c r="AU767" t="s">
        <v>102</v>
      </c>
      <c r="AV767" s="1"/>
      <c r="AW767" t="s">
        <v>102</v>
      </c>
    </row>
    <row r="768" spans="1:49" x14ac:dyDescent="0.25">
      <c r="A768" s="1">
        <v>767</v>
      </c>
      <c r="C768" t="s">
        <v>20</v>
      </c>
      <c r="H768" t="s">
        <v>25</v>
      </c>
      <c r="N768" t="s">
        <v>30</v>
      </c>
      <c r="P768" s="56">
        <f t="shared" si="198"/>
        <v>3</v>
      </c>
      <c r="Q768" s="5">
        <f t="shared" si="199"/>
        <v>1</v>
      </c>
      <c r="S768" s="56">
        <f t="shared" si="200"/>
        <v>0</v>
      </c>
      <c r="T768" s="56">
        <f t="shared" si="201"/>
        <v>1</v>
      </c>
      <c r="U768" s="56">
        <f t="shared" si="202"/>
        <v>0</v>
      </c>
      <c r="V768" s="90">
        <f t="shared" si="203"/>
        <v>0</v>
      </c>
      <c r="W768" s="90">
        <f t="shared" si="204"/>
        <v>0</v>
      </c>
      <c r="X768" s="90">
        <f t="shared" si="205"/>
        <v>0</v>
      </c>
      <c r="Y768" s="90">
        <f t="shared" si="206"/>
        <v>1</v>
      </c>
      <c r="Z768" s="90">
        <f t="shared" si="207"/>
        <v>0</v>
      </c>
      <c r="AA768" s="90">
        <f t="shared" si="208"/>
        <v>0</v>
      </c>
      <c r="AB768" s="90">
        <f t="shared" si="209"/>
        <v>0</v>
      </c>
      <c r="AC768" s="90">
        <f t="shared" si="210"/>
        <v>0</v>
      </c>
      <c r="AD768" s="90">
        <f t="shared" si="211"/>
        <v>0</v>
      </c>
      <c r="AE768" s="90">
        <f t="shared" si="212"/>
        <v>1</v>
      </c>
      <c r="AH768" s="56">
        <f t="shared" si="213"/>
        <v>3</v>
      </c>
      <c r="AI768" s="56">
        <f t="shared" si="214"/>
        <v>3</v>
      </c>
      <c r="AJ768" s="56" t="str">
        <f t="shared" si="215"/>
        <v>Correct</v>
      </c>
      <c r="AK768" t="s">
        <v>94</v>
      </c>
      <c r="AL768">
        <v>47</v>
      </c>
      <c r="AM768" t="s">
        <v>95</v>
      </c>
      <c r="AN768" t="s">
        <v>223</v>
      </c>
      <c r="AO768" t="s">
        <v>107</v>
      </c>
      <c r="AP768" t="s">
        <v>98</v>
      </c>
      <c r="AQ768" s="1" t="s">
        <v>80</v>
      </c>
      <c r="AR768" t="s">
        <v>126</v>
      </c>
      <c r="AS768" t="s">
        <v>110</v>
      </c>
      <c r="AT768" t="s">
        <v>136</v>
      </c>
      <c r="AU768" t="s">
        <v>102</v>
      </c>
      <c r="AV768" s="1"/>
      <c r="AW768" t="s">
        <v>102</v>
      </c>
    </row>
    <row r="769" spans="1:49" x14ac:dyDescent="0.25">
      <c r="A769" s="1">
        <v>768</v>
      </c>
      <c r="P769" s="56">
        <f t="shared" si="198"/>
        <v>0</v>
      </c>
      <c r="Q769" s="5" t="e">
        <f t="shared" si="199"/>
        <v>#DIV/0!</v>
      </c>
      <c r="S769" s="56">
        <f t="shared" si="200"/>
        <v>0</v>
      </c>
      <c r="T769" s="56">
        <f t="shared" si="201"/>
        <v>0</v>
      </c>
      <c r="U769" s="56">
        <f t="shared" si="202"/>
        <v>0</v>
      </c>
      <c r="V769" s="90">
        <f t="shared" si="203"/>
        <v>0</v>
      </c>
      <c r="W769" s="90">
        <f t="shared" si="204"/>
        <v>0</v>
      </c>
      <c r="X769" s="90">
        <f t="shared" si="205"/>
        <v>0</v>
      </c>
      <c r="Y769" s="90">
        <f t="shared" si="206"/>
        <v>0</v>
      </c>
      <c r="Z769" s="90">
        <f t="shared" si="207"/>
        <v>0</v>
      </c>
      <c r="AA769" s="90">
        <f t="shared" si="208"/>
        <v>0</v>
      </c>
      <c r="AB769" s="90">
        <f t="shared" si="209"/>
        <v>0</v>
      </c>
      <c r="AC769" s="90">
        <f t="shared" si="210"/>
        <v>0</v>
      </c>
      <c r="AD769" s="90">
        <f t="shared" si="211"/>
        <v>0</v>
      </c>
      <c r="AE769" s="90">
        <f t="shared" si="212"/>
        <v>0</v>
      </c>
      <c r="AH769" s="56">
        <f t="shared" si="213"/>
        <v>0</v>
      </c>
      <c r="AI769" s="56">
        <f t="shared" si="214"/>
        <v>0</v>
      </c>
      <c r="AJ769" s="56" t="str">
        <f t="shared" si="215"/>
        <v>Correct</v>
      </c>
      <c r="AK769" t="s">
        <v>105</v>
      </c>
      <c r="AL769">
        <v>64</v>
      </c>
      <c r="AM769" t="s">
        <v>121</v>
      </c>
      <c r="AN769" t="s">
        <v>180</v>
      </c>
      <c r="AO769" t="s">
        <v>107</v>
      </c>
      <c r="AQ769" s="1" t="s">
        <v>80</v>
      </c>
      <c r="AR769" t="s">
        <v>126</v>
      </c>
      <c r="AS769" t="s">
        <v>100</v>
      </c>
      <c r="AT769" t="s">
        <v>104</v>
      </c>
      <c r="AU769" t="s">
        <v>102</v>
      </c>
      <c r="AV769" s="1"/>
      <c r="AW769" t="s">
        <v>102</v>
      </c>
    </row>
    <row r="770" spans="1:49" x14ac:dyDescent="0.25">
      <c r="A770" s="1">
        <v>769</v>
      </c>
      <c r="D770" t="s">
        <v>21</v>
      </c>
      <c r="J770" t="s">
        <v>26</v>
      </c>
      <c r="P770" s="56">
        <f t="shared" ref="P770:P833" si="216">COUNTA(B770:N770)</f>
        <v>2</v>
      </c>
      <c r="Q770" s="5">
        <f t="shared" ref="Q770:Q833" si="217">3/P770</f>
        <v>1.5</v>
      </c>
      <c r="S770" s="56">
        <f t="shared" ref="S770:S833" si="218">IF($P770&lt;3,IF($B770=$B$1,1,0),IF($B770=$B$1,$Q770,0))</f>
        <v>0</v>
      </c>
      <c r="T770" s="56">
        <f t="shared" ref="T770:T833" si="219">IF($P770&lt;3,IF($C770=$C$1,1,0),IF($C770=$C$1,$Q770,0))</f>
        <v>0</v>
      </c>
      <c r="U770" s="56">
        <f t="shared" ref="U770:U833" si="220">IF($P770&lt;3,IF($D770=$D$1,1,0),IF($D770=$D$1,$Q770,0))</f>
        <v>1</v>
      </c>
      <c r="V770" s="90">
        <f t="shared" ref="V770:V833" si="221">IF($P770&lt;3,IF($E770=$E$1,1,0),IF($E770=$E$1,$Q770,0))</f>
        <v>0</v>
      </c>
      <c r="W770" s="90">
        <f t="shared" ref="W770:W833" si="222">IF($P770&lt;3,IF($F770=$F$1,1,0),IF($F770=$F$1,$Q770,0))</f>
        <v>0</v>
      </c>
      <c r="X770" s="90">
        <f t="shared" ref="X770:X833" si="223">IF($P770&lt;3,IF($G770=$G$1,1,0),IF($G770=$G$1,$Q770,0))</f>
        <v>0</v>
      </c>
      <c r="Y770" s="90">
        <f t="shared" ref="Y770:Y833" si="224">IF($P770&lt;3,IF($H770=$H$1,1,0),IF($H770=$H$1,$Q770,0))</f>
        <v>0</v>
      </c>
      <c r="Z770" s="90">
        <f t="shared" ref="Z770:Z833" si="225">IF($P770&lt;3,IF($I770=$I$1,1,0),IF($I770=$I$1,$Q770,0))</f>
        <v>0</v>
      </c>
      <c r="AA770" s="90">
        <f t="shared" ref="AA770:AA833" si="226">IF($P770&lt;3,IF($J770=$J$1,1,0),IF($J770=$J$1,$Q770,0))</f>
        <v>1</v>
      </c>
      <c r="AB770" s="90">
        <f t="shared" ref="AB770:AB833" si="227">IF($P770&lt;3,IF($K770=$K$1,1,0),IF($K770=$K$1,$Q770,0))</f>
        <v>0</v>
      </c>
      <c r="AC770" s="90">
        <f t="shared" ref="AC770:AC833" si="228">IF($P770&lt;3,IF($L770=$L$1,1,0),IF($L770=$L$1,$Q770,0))</f>
        <v>0</v>
      </c>
      <c r="AD770" s="90">
        <f t="shared" ref="AD770:AD833" si="229">IF($P770&lt;3,IF($M770=$M$1,1,0),IF($M770=$M$1,$Q770,0))</f>
        <v>0</v>
      </c>
      <c r="AE770" s="90">
        <f t="shared" ref="AE770:AE833" si="230">IF($P770&lt;3,IF($N770=$N$1,1,0),IF($N770=$N$1,$Q770,0))</f>
        <v>0</v>
      </c>
      <c r="AH770" s="56">
        <f t="shared" ref="AH770:AH833" si="231">SUM(S770:AE770)</f>
        <v>2</v>
      </c>
      <c r="AI770" s="56">
        <f t="shared" ref="AI770:AI833" si="232">P770</f>
        <v>2</v>
      </c>
      <c r="AJ770" s="56" t="str">
        <f t="shared" ref="AJ770:AJ833" si="233">IF(AH770=AI770,"Correct",IF(AH770=3,"Correct","Wrong"))</f>
        <v>Correct</v>
      </c>
      <c r="AK770" t="s">
        <v>105</v>
      </c>
      <c r="AL770">
        <v>74</v>
      </c>
      <c r="AM770" t="s">
        <v>95</v>
      </c>
      <c r="AN770" t="s">
        <v>131</v>
      </c>
      <c r="AO770" t="s">
        <v>107</v>
      </c>
      <c r="AQ770" s="1" t="s">
        <v>80</v>
      </c>
      <c r="AR770" t="s">
        <v>114</v>
      </c>
      <c r="AS770" t="s">
        <v>110</v>
      </c>
      <c r="AT770" t="s">
        <v>104</v>
      </c>
      <c r="AU770" t="s">
        <v>102</v>
      </c>
      <c r="AV770" s="1"/>
      <c r="AW770" t="s">
        <v>98</v>
      </c>
    </row>
    <row r="771" spans="1:49" x14ac:dyDescent="0.25">
      <c r="A771" s="1">
        <v>770</v>
      </c>
      <c r="C771" t="s">
        <v>20</v>
      </c>
      <c r="P771" s="56">
        <f t="shared" si="216"/>
        <v>1</v>
      </c>
      <c r="Q771" s="5">
        <f t="shared" si="217"/>
        <v>3</v>
      </c>
      <c r="S771" s="56">
        <f t="shared" si="218"/>
        <v>0</v>
      </c>
      <c r="T771" s="56">
        <f t="shared" si="219"/>
        <v>1</v>
      </c>
      <c r="U771" s="56">
        <f t="shared" si="220"/>
        <v>0</v>
      </c>
      <c r="V771" s="90">
        <f t="shared" si="221"/>
        <v>0</v>
      </c>
      <c r="W771" s="90">
        <f t="shared" si="222"/>
        <v>0</v>
      </c>
      <c r="X771" s="90">
        <f t="shared" si="223"/>
        <v>0</v>
      </c>
      <c r="Y771" s="90">
        <f t="shared" si="224"/>
        <v>0</v>
      </c>
      <c r="Z771" s="90">
        <f t="shared" si="225"/>
        <v>0</v>
      </c>
      <c r="AA771" s="90">
        <f t="shared" si="226"/>
        <v>0</v>
      </c>
      <c r="AB771" s="90">
        <f t="shared" si="227"/>
        <v>0</v>
      </c>
      <c r="AC771" s="90">
        <f t="shared" si="228"/>
        <v>0</v>
      </c>
      <c r="AD771" s="90">
        <f t="shared" si="229"/>
        <v>0</v>
      </c>
      <c r="AE771" s="90">
        <f t="shared" si="230"/>
        <v>0</v>
      </c>
      <c r="AH771" s="56">
        <f t="shared" si="231"/>
        <v>1</v>
      </c>
      <c r="AI771" s="56">
        <f t="shared" si="232"/>
        <v>1</v>
      </c>
      <c r="AJ771" s="56" t="str">
        <f t="shared" si="233"/>
        <v>Correct</v>
      </c>
      <c r="AK771" t="s">
        <v>105</v>
      </c>
      <c r="AL771">
        <v>80</v>
      </c>
      <c r="AM771" t="s">
        <v>95</v>
      </c>
      <c r="AN771" t="s">
        <v>163</v>
      </c>
      <c r="AO771" t="s">
        <v>107</v>
      </c>
      <c r="AP771" t="s">
        <v>98</v>
      </c>
      <c r="AQ771" s="1" t="s">
        <v>80</v>
      </c>
      <c r="AR771" t="s">
        <v>108</v>
      </c>
      <c r="AS771" t="s">
        <v>133</v>
      </c>
      <c r="AT771" t="s">
        <v>135</v>
      </c>
      <c r="AU771" t="s">
        <v>102</v>
      </c>
      <c r="AV771" s="1"/>
      <c r="AW771" t="s">
        <v>102</v>
      </c>
    </row>
    <row r="772" spans="1:49" x14ac:dyDescent="0.25">
      <c r="A772" s="1">
        <v>771</v>
      </c>
      <c r="E772" t="s">
        <v>22</v>
      </c>
      <c r="P772" s="56">
        <f t="shared" si="216"/>
        <v>1</v>
      </c>
      <c r="Q772" s="5">
        <f t="shared" si="217"/>
        <v>3</v>
      </c>
      <c r="S772" s="56">
        <f t="shared" si="218"/>
        <v>0</v>
      </c>
      <c r="T772" s="56">
        <f t="shared" si="219"/>
        <v>0</v>
      </c>
      <c r="U772" s="56">
        <f t="shared" si="220"/>
        <v>0</v>
      </c>
      <c r="V772" s="90">
        <f t="shared" si="221"/>
        <v>1</v>
      </c>
      <c r="W772" s="90">
        <f t="shared" si="222"/>
        <v>0</v>
      </c>
      <c r="X772" s="90">
        <f t="shared" si="223"/>
        <v>0</v>
      </c>
      <c r="Y772" s="90">
        <f t="shared" si="224"/>
        <v>0</v>
      </c>
      <c r="Z772" s="90">
        <f t="shared" si="225"/>
        <v>0</v>
      </c>
      <c r="AA772" s="90">
        <f t="shared" si="226"/>
        <v>0</v>
      </c>
      <c r="AB772" s="90">
        <f t="shared" si="227"/>
        <v>0</v>
      </c>
      <c r="AC772" s="90">
        <f t="shared" si="228"/>
        <v>0</v>
      </c>
      <c r="AD772" s="90">
        <f t="shared" si="229"/>
        <v>0</v>
      </c>
      <c r="AE772" s="90">
        <f t="shared" si="230"/>
        <v>0</v>
      </c>
      <c r="AH772" s="56">
        <f t="shared" si="231"/>
        <v>1</v>
      </c>
      <c r="AI772" s="56">
        <f t="shared" si="232"/>
        <v>1</v>
      </c>
      <c r="AJ772" s="56" t="str">
        <f t="shared" si="233"/>
        <v>Correct</v>
      </c>
      <c r="AK772" t="s">
        <v>105</v>
      </c>
      <c r="AL772">
        <v>89</v>
      </c>
      <c r="AM772" t="s">
        <v>95</v>
      </c>
      <c r="AN772" t="s">
        <v>158</v>
      </c>
      <c r="AO772" t="s">
        <v>107</v>
      </c>
      <c r="AP772" t="s">
        <v>98</v>
      </c>
      <c r="AQ772" s="1" t="s">
        <v>80</v>
      </c>
      <c r="AS772" t="s">
        <v>110</v>
      </c>
      <c r="AT772" t="s">
        <v>104</v>
      </c>
      <c r="AV772" s="1"/>
      <c r="AW772" t="s">
        <v>98</v>
      </c>
    </row>
    <row r="773" spans="1:49" x14ac:dyDescent="0.25">
      <c r="A773" s="1">
        <v>772</v>
      </c>
      <c r="I773" t="s">
        <v>267</v>
      </c>
      <c r="N773" t="s">
        <v>30</v>
      </c>
      <c r="P773" s="56">
        <f t="shared" si="216"/>
        <v>2</v>
      </c>
      <c r="Q773" s="5">
        <f t="shared" si="217"/>
        <v>1.5</v>
      </c>
      <c r="S773" s="56">
        <f t="shared" si="218"/>
        <v>0</v>
      </c>
      <c r="T773" s="56">
        <f t="shared" si="219"/>
        <v>0</v>
      </c>
      <c r="U773" s="56">
        <f t="shared" si="220"/>
        <v>0</v>
      </c>
      <c r="V773" s="90">
        <f t="shared" si="221"/>
        <v>0</v>
      </c>
      <c r="W773" s="90">
        <f t="shared" si="222"/>
        <v>0</v>
      </c>
      <c r="X773" s="90">
        <f t="shared" si="223"/>
        <v>0</v>
      </c>
      <c r="Y773" s="90">
        <f t="shared" si="224"/>
        <v>0</v>
      </c>
      <c r="Z773" s="90">
        <f t="shared" si="225"/>
        <v>1</v>
      </c>
      <c r="AA773" s="90">
        <f t="shared" si="226"/>
        <v>0</v>
      </c>
      <c r="AB773" s="90">
        <f t="shared" si="227"/>
        <v>0</v>
      </c>
      <c r="AC773" s="90">
        <f t="shared" si="228"/>
        <v>0</v>
      </c>
      <c r="AD773" s="90">
        <f t="shared" si="229"/>
        <v>0</v>
      </c>
      <c r="AE773" s="90">
        <f t="shared" si="230"/>
        <v>1</v>
      </c>
      <c r="AH773" s="56">
        <f t="shared" si="231"/>
        <v>2</v>
      </c>
      <c r="AI773" s="56">
        <f t="shared" si="232"/>
        <v>2</v>
      </c>
      <c r="AJ773" s="56" t="str">
        <f t="shared" si="233"/>
        <v>Correct</v>
      </c>
      <c r="AK773" t="s">
        <v>94</v>
      </c>
      <c r="AM773" t="s">
        <v>95</v>
      </c>
      <c r="AN773" t="s">
        <v>240</v>
      </c>
      <c r="AO773" t="s">
        <v>107</v>
      </c>
      <c r="AP773" t="s">
        <v>98</v>
      </c>
      <c r="AQ773" s="1" t="s">
        <v>80</v>
      </c>
      <c r="AR773" t="s">
        <v>126</v>
      </c>
      <c r="AS773" t="s">
        <v>100</v>
      </c>
      <c r="AT773" t="s">
        <v>101</v>
      </c>
      <c r="AU773" t="s">
        <v>102</v>
      </c>
      <c r="AV773" s="1"/>
      <c r="AW773" t="s">
        <v>102</v>
      </c>
    </row>
    <row r="774" spans="1:49" x14ac:dyDescent="0.25">
      <c r="A774" s="1">
        <v>773</v>
      </c>
      <c r="C774" t="s">
        <v>20</v>
      </c>
      <c r="D774" t="s">
        <v>21</v>
      </c>
      <c r="J774" t="s">
        <v>26</v>
      </c>
      <c r="P774" s="56">
        <f t="shared" si="216"/>
        <v>3</v>
      </c>
      <c r="Q774" s="5">
        <f t="shared" si="217"/>
        <v>1</v>
      </c>
      <c r="S774" s="56">
        <f t="shared" si="218"/>
        <v>0</v>
      </c>
      <c r="T774" s="56">
        <f t="shared" si="219"/>
        <v>1</v>
      </c>
      <c r="U774" s="56">
        <f t="shared" si="220"/>
        <v>1</v>
      </c>
      <c r="V774" s="90">
        <f t="shared" si="221"/>
        <v>0</v>
      </c>
      <c r="W774" s="90">
        <f t="shared" si="222"/>
        <v>0</v>
      </c>
      <c r="X774" s="90">
        <f t="shared" si="223"/>
        <v>0</v>
      </c>
      <c r="Y774" s="90">
        <f t="shared" si="224"/>
        <v>0</v>
      </c>
      <c r="Z774" s="90">
        <f t="shared" si="225"/>
        <v>0</v>
      </c>
      <c r="AA774" s="90">
        <f t="shared" si="226"/>
        <v>1</v>
      </c>
      <c r="AB774" s="90">
        <f t="shared" si="227"/>
        <v>0</v>
      </c>
      <c r="AC774" s="90">
        <f t="shared" si="228"/>
        <v>0</v>
      </c>
      <c r="AD774" s="90">
        <f t="shared" si="229"/>
        <v>0</v>
      </c>
      <c r="AE774" s="90">
        <f t="shared" si="230"/>
        <v>0</v>
      </c>
      <c r="AH774" s="56">
        <f t="shared" si="231"/>
        <v>3</v>
      </c>
      <c r="AI774" s="56">
        <f t="shared" si="232"/>
        <v>3</v>
      </c>
      <c r="AJ774" s="56" t="str">
        <f t="shared" si="233"/>
        <v>Correct</v>
      </c>
      <c r="AK774" t="s">
        <v>105</v>
      </c>
      <c r="AL774">
        <v>76</v>
      </c>
      <c r="AM774" t="s">
        <v>95</v>
      </c>
      <c r="AN774" t="s">
        <v>163</v>
      </c>
      <c r="AO774" t="s">
        <v>107</v>
      </c>
      <c r="AP774" t="s">
        <v>98</v>
      </c>
      <c r="AQ774" s="1" t="s">
        <v>80</v>
      </c>
      <c r="AR774" t="s">
        <v>126</v>
      </c>
      <c r="AS774" t="s">
        <v>120</v>
      </c>
      <c r="AT774" t="s">
        <v>104</v>
      </c>
      <c r="AU774" t="s">
        <v>102</v>
      </c>
      <c r="AV774" s="1"/>
      <c r="AW774" t="s">
        <v>102</v>
      </c>
    </row>
    <row r="775" spans="1:49" x14ac:dyDescent="0.25">
      <c r="A775" s="1">
        <v>774</v>
      </c>
      <c r="P775" s="56">
        <f t="shared" si="216"/>
        <v>0</v>
      </c>
      <c r="Q775" s="5" t="e">
        <f t="shared" si="217"/>
        <v>#DIV/0!</v>
      </c>
      <c r="S775" s="56">
        <f t="shared" si="218"/>
        <v>0</v>
      </c>
      <c r="T775" s="56">
        <f t="shared" si="219"/>
        <v>0</v>
      </c>
      <c r="U775" s="56">
        <f t="shared" si="220"/>
        <v>0</v>
      </c>
      <c r="V775" s="90">
        <f t="shared" si="221"/>
        <v>0</v>
      </c>
      <c r="W775" s="90">
        <f t="shared" si="222"/>
        <v>0</v>
      </c>
      <c r="X775" s="90">
        <f t="shared" si="223"/>
        <v>0</v>
      </c>
      <c r="Y775" s="90">
        <f t="shared" si="224"/>
        <v>0</v>
      </c>
      <c r="Z775" s="90">
        <f t="shared" si="225"/>
        <v>0</v>
      </c>
      <c r="AA775" s="90">
        <f t="shared" si="226"/>
        <v>0</v>
      </c>
      <c r="AB775" s="90">
        <f t="shared" si="227"/>
        <v>0</v>
      </c>
      <c r="AC775" s="90">
        <f t="shared" si="228"/>
        <v>0</v>
      </c>
      <c r="AD775" s="90">
        <f t="shared" si="229"/>
        <v>0</v>
      </c>
      <c r="AE775" s="90">
        <f t="shared" si="230"/>
        <v>0</v>
      </c>
      <c r="AH775" s="56">
        <f t="shared" si="231"/>
        <v>0</v>
      </c>
      <c r="AI775" s="56">
        <f t="shared" si="232"/>
        <v>0</v>
      </c>
      <c r="AJ775" s="56" t="str">
        <f t="shared" si="233"/>
        <v>Correct</v>
      </c>
      <c r="AK775" t="s">
        <v>94</v>
      </c>
      <c r="AL775">
        <v>75</v>
      </c>
      <c r="AM775" t="s">
        <v>95</v>
      </c>
      <c r="AN775" t="s">
        <v>131</v>
      </c>
      <c r="AO775" t="s">
        <v>81</v>
      </c>
      <c r="AP775" t="s">
        <v>102</v>
      </c>
      <c r="AQ775" s="1" t="s">
        <v>355</v>
      </c>
      <c r="AR775" t="s">
        <v>99</v>
      </c>
      <c r="AS775" t="s">
        <v>133</v>
      </c>
      <c r="AT775" t="s">
        <v>104</v>
      </c>
      <c r="AU775" t="s">
        <v>102</v>
      </c>
      <c r="AV775" s="1"/>
      <c r="AW775" t="s">
        <v>98</v>
      </c>
    </row>
    <row r="776" spans="1:49" x14ac:dyDescent="0.25">
      <c r="A776" s="1">
        <v>775</v>
      </c>
      <c r="C776" t="s">
        <v>20</v>
      </c>
      <c r="P776" s="56">
        <f t="shared" si="216"/>
        <v>1</v>
      </c>
      <c r="Q776" s="5">
        <f t="shared" si="217"/>
        <v>3</v>
      </c>
      <c r="S776" s="56">
        <f t="shared" si="218"/>
        <v>0</v>
      </c>
      <c r="T776" s="56">
        <f t="shared" si="219"/>
        <v>1</v>
      </c>
      <c r="U776" s="56">
        <f t="shared" si="220"/>
        <v>0</v>
      </c>
      <c r="V776" s="90">
        <f t="shared" si="221"/>
        <v>0</v>
      </c>
      <c r="W776" s="90">
        <f t="shared" si="222"/>
        <v>0</v>
      </c>
      <c r="X776" s="90">
        <f t="shared" si="223"/>
        <v>0</v>
      </c>
      <c r="Y776" s="90">
        <f t="shared" si="224"/>
        <v>0</v>
      </c>
      <c r="Z776" s="90">
        <f t="shared" si="225"/>
        <v>0</v>
      </c>
      <c r="AA776" s="90">
        <f t="shared" si="226"/>
        <v>0</v>
      </c>
      <c r="AB776" s="90">
        <f t="shared" si="227"/>
        <v>0</v>
      </c>
      <c r="AC776" s="90">
        <f t="shared" si="228"/>
        <v>0</v>
      </c>
      <c r="AD776" s="90">
        <f t="shared" si="229"/>
        <v>0</v>
      </c>
      <c r="AE776" s="90">
        <f t="shared" si="230"/>
        <v>0</v>
      </c>
      <c r="AH776" s="56">
        <f t="shared" si="231"/>
        <v>1</v>
      </c>
      <c r="AI776" s="56">
        <f t="shared" si="232"/>
        <v>1</v>
      </c>
      <c r="AJ776" s="56" t="str">
        <f t="shared" si="233"/>
        <v>Correct</v>
      </c>
      <c r="AK776" t="s">
        <v>105</v>
      </c>
      <c r="AL776">
        <v>76</v>
      </c>
      <c r="AM776" t="s">
        <v>95</v>
      </c>
      <c r="AN776" t="s">
        <v>163</v>
      </c>
      <c r="AO776" t="s">
        <v>128</v>
      </c>
      <c r="AQ776" s="1" t="s">
        <v>369</v>
      </c>
      <c r="AR776" t="s">
        <v>109</v>
      </c>
      <c r="AS776" t="s">
        <v>137</v>
      </c>
      <c r="AT776" t="s">
        <v>104</v>
      </c>
      <c r="AU776" t="s">
        <v>102</v>
      </c>
      <c r="AV776" s="1"/>
    </row>
    <row r="777" spans="1:49" x14ac:dyDescent="0.25">
      <c r="A777" s="1">
        <v>776</v>
      </c>
      <c r="D777" t="s">
        <v>21</v>
      </c>
      <c r="P777" s="56">
        <f t="shared" si="216"/>
        <v>1</v>
      </c>
      <c r="Q777" s="5">
        <f t="shared" si="217"/>
        <v>3</v>
      </c>
      <c r="S777" s="56">
        <f t="shared" si="218"/>
        <v>0</v>
      </c>
      <c r="T777" s="56">
        <f t="shared" si="219"/>
        <v>0</v>
      </c>
      <c r="U777" s="56">
        <f t="shared" si="220"/>
        <v>1</v>
      </c>
      <c r="V777" s="90">
        <f t="shared" si="221"/>
        <v>0</v>
      </c>
      <c r="W777" s="90">
        <f t="shared" si="222"/>
        <v>0</v>
      </c>
      <c r="X777" s="90">
        <f t="shared" si="223"/>
        <v>0</v>
      </c>
      <c r="Y777" s="90">
        <f t="shared" si="224"/>
        <v>0</v>
      </c>
      <c r="Z777" s="90">
        <f t="shared" si="225"/>
        <v>0</v>
      </c>
      <c r="AA777" s="90">
        <f t="shared" si="226"/>
        <v>0</v>
      </c>
      <c r="AB777" s="90">
        <f t="shared" si="227"/>
        <v>0</v>
      </c>
      <c r="AC777" s="90">
        <f t="shared" si="228"/>
        <v>0</v>
      </c>
      <c r="AD777" s="90">
        <f t="shared" si="229"/>
        <v>0</v>
      </c>
      <c r="AE777" s="90">
        <f t="shared" si="230"/>
        <v>0</v>
      </c>
      <c r="AH777" s="56">
        <f t="shared" si="231"/>
        <v>1</v>
      </c>
      <c r="AI777" s="56">
        <f t="shared" si="232"/>
        <v>1</v>
      </c>
      <c r="AJ777" s="56" t="str">
        <f t="shared" si="233"/>
        <v>Correct</v>
      </c>
      <c r="AK777" t="s">
        <v>94</v>
      </c>
      <c r="AL777">
        <v>74</v>
      </c>
      <c r="AM777" t="s">
        <v>121</v>
      </c>
      <c r="AN777" t="s">
        <v>172</v>
      </c>
      <c r="AO777" t="s">
        <v>107</v>
      </c>
      <c r="AP777" t="s">
        <v>98</v>
      </c>
      <c r="AQ777" s="1" t="s">
        <v>80</v>
      </c>
      <c r="AR777" t="s">
        <v>114</v>
      </c>
      <c r="AS777" t="s">
        <v>120</v>
      </c>
      <c r="AT777" t="s">
        <v>104</v>
      </c>
      <c r="AU777" t="s">
        <v>102</v>
      </c>
      <c r="AV777" s="1"/>
      <c r="AW777" t="s">
        <v>102</v>
      </c>
    </row>
    <row r="778" spans="1:49" x14ac:dyDescent="0.25">
      <c r="A778" s="1">
        <v>777</v>
      </c>
      <c r="N778" t="s">
        <v>30</v>
      </c>
      <c r="P778" s="56">
        <f t="shared" si="216"/>
        <v>1</v>
      </c>
      <c r="Q778" s="5">
        <f t="shared" si="217"/>
        <v>3</v>
      </c>
      <c r="S778" s="56">
        <f t="shared" si="218"/>
        <v>0</v>
      </c>
      <c r="T778" s="56">
        <f t="shared" si="219"/>
        <v>0</v>
      </c>
      <c r="U778" s="56">
        <f t="shared" si="220"/>
        <v>0</v>
      </c>
      <c r="V778" s="90">
        <f t="shared" si="221"/>
        <v>0</v>
      </c>
      <c r="W778" s="90">
        <f t="shared" si="222"/>
        <v>0</v>
      </c>
      <c r="X778" s="90">
        <f t="shared" si="223"/>
        <v>0</v>
      </c>
      <c r="Y778" s="90">
        <f t="shared" si="224"/>
        <v>0</v>
      </c>
      <c r="Z778" s="90">
        <f t="shared" si="225"/>
        <v>0</v>
      </c>
      <c r="AA778" s="90">
        <f t="shared" si="226"/>
        <v>0</v>
      </c>
      <c r="AB778" s="90">
        <f t="shared" si="227"/>
        <v>0</v>
      </c>
      <c r="AC778" s="90">
        <f t="shared" si="228"/>
        <v>0</v>
      </c>
      <c r="AD778" s="90">
        <f t="shared" si="229"/>
        <v>0</v>
      </c>
      <c r="AE778" s="90">
        <f t="shared" si="230"/>
        <v>1</v>
      </c>
      <c r="AH778" s="56">
        <f t="shared" si="231"/>
        <v>1</v>
      </c>
      <c r="AI778" s="56">
        <f t="shared" si="232"/>
        <v>1</v>
      </c>
      <c r="AJ778" s="56" t="str">
        <f t="shared" si="233"/>
        <v>Correct</v>
      </c>
      <c r="AK778" t="s">
        <v>105</v>
      </c>
      <c r="AL778">
        <v>53</v>
      </c>
      <c r="AM778" t="s">
        <v>95</v>
      </c>
      <c r="AN778" t="s">
        <v>116</v>
      </c>
      <c r="AO778" t="s">
        <v>107</v>
      </c>
      <c r="AP778" t="s">
        <v>98</v>
      </c>
      <c r="AQ778" s="1" t="s">
        <v>80</v>
      </c>
      <c r="AR778" t="s">
        <v>126</v>
      </c>
      <c r="AS778" t="s">
        <v>103</v>
      </c>
      <c r="AT778" t="s">
        <v>101</v>
      </c>
      <c r="AU778" t="s">
        <v>102</v>
      </c>
      <c r="AV778" s="1"/>
      <c r="AW778" t="s">
        <v>102</v>
      </c>
    </row>
    <row r="779" spans="1:49" x14ac:dyDescent="0.25">
      <c r="A779" s="1">
        <v>778</v>
      </c>
      <c r="C779" t="s">
        <v>20</v>
      </c>
      <c r="H779" t="s">
        <v>25</v>
      </c>
      <c r="K779" t="s">
        <v>27</v>
      </c>
      <c r="P779" s="56">
        <f t="shared" si="216"/>
        <v>3</v>
      </c>
      <c r="Q779" s="5">
        <f t="shared" si="217"/>
        <v>1</v>
      </c>
      <c r="S779" s="56">
        <f t="shared" si="218"/>
        <v>0</v>
      </c>
      <c r="T779" s="56">
        <f t="shared" si="219"/>
        <v>1</v>
      </c>
      <c r="U779" s="56">
        <f t="shared" si="220"/>
        <v>0</v>
      </c>
      <c r="V779" s="90">
        <f t="shared" si="221"/>
        <v>0</v>
      </c>
      <c r="W779" s="90">
        <f t="shared" si="222"/>
        <v>0</v>
      </c>
      <c r="X779" s="90">
        <f t="shared" si="223"/>
        <v>0</v>
      </c>
      <c r="Y779" s="90">
        <f t="shared" si="224"/>
        <v>1</v>
      </c>
      <c r="Z779" s="90">
        <f t="shared" si="225"/>
        <v>0</v>
      </c>
      <c r="AA779" s="90">
        <f t="shared" si="226"/>
        <v>0</v>
      </c>
      <c r="AB779" s="90">
        <f t="shared" si="227"/>
        <v>1</v>
      </c>
      <c r="AC779" s="90">
        <f t="shared" si="228"/>
        <v>0</v>
      </c>
      <c r="AD779" s="90">
        <f t="shared" si="229"/>
        <v>0</v>
      </c>
      <c r="AE779" s="90">
        <f t="shared" si="230"/>
        <v>0</v>
      </c>
      <c r="AH779" s="56">
        <f t="shared" si="231"/>
        <v>3</v>
      </c>
      <c r="AI779" s="56">
        <f t="shared" si="232"/>
        <v>3</v>
      </c>
      <c r="AJ779" s="56" t="str">
        <f t="shared" si="233"/>
        <v>Correct</v>
      </c>
      <c r="AK779" t="s">
        <v>94</v>
      </c>
      <c r="AL779">
        <v>45</v>
      </c>
      <c r="AM779" t="s">
        <v>95</v>
      </c>
      <c r="AN779" t="s">
        <v>251</v>
      </c>
      <c r="AO779" t="s">
        <v>107</v>
      </c>
      <c r="AP779" t="s">
        <v>98</v>
      </c>
      <c r="AQ779" s="1" t="s">
        <v>80</v>
      </c>
      <c r="AS779" t="s">
        <v>103</v>
      </c>
      <c r="AT779" t="s">
        <v>101</v>
      </c>
      <c r="AU779" t="s">
        <v>102</v>
      </c>
      <c r="AV779" s="1"/>
      <c r="AW779" t="s">
        <v>102</v>
      </c>
    </row>
    <row r="780" spans="1:49" x14ac:dyDescent="0.25">
      <c r="A780" s="1">
        <v>779</v>
      </c>
      <c r="C780" t="s">
        <v>20</v>
      </c>
      <c r="K780" t="s">
        <v>27</v>
      </c>
      <c r="M780" t="s">
        <v>29</v>
      </c>
      <c r="P780" s="56">
        <f t="shared" si="216"/>
        <v>3</v>
      </c>
      <c r="Q780" s="5">
        <f t="shared" si="217"/>
        <v>1</v>
      </c>
      <c r="S780" s="56">
        <f t="shared" si="218"/>
        <v>0</v>
      </c>
      <c r="T780" s="56">
        <f t="shared" si="219"/>
        <v>1</v>
      </c>
      <c r="U780" s="56">
        <f t="shared" si="220"/>
        <v>0</v>
      </c>
      <c r="V780" s="90">
        <f t="shared" si="221"/>
        <v>0</v>
      </c>
      <c r="W780" s="90">
        <f t="shared" si="222"/>
        <v>0</v>
      </c>
      <c r="X780" s="90">
        <f t="shared" si="223"/>
        <v>0</v>
      </c>
      <c r="Y780" s="90">
        <f t="shared" si="224"/>
        <v>0</v>
      </c>
      <c r="Z780" s="90">
        <f t="shared" si="225"/>
        <v>0</v>
      </c>
      <c r="AA780" s="90">
        <f t="shared" si="226"/>
        <v>0</v>
      </c>
      <c r="AB780" s="90">
        <f t="shared" si="227"/>
        <v>1</v>
      </c>
      <c r="AC780" s="90">
        <f t="shared" si="228"/>
        <v>0</v>
      </c>
      <c r="AD780" s="90">
        <f t="shared" si="229"/>
        <v>1</v>
      </c>
      <c r="AE780" s="90">
        <f t="shared" si="230"/>
        <v>0</v>
      </c>
      <c r="AH780" s="56">
        <f t="shared" si="231"/>
        <v>3</v>
      </c>
      <c r="AI780" s="56">
        <f t="shared" si="232"/>
        <v>3</v>
      </c>
      <c r="AJ780" s="56" t="str">
        <f t="shared" si="233"/>
        <v>Correct</v>
      </c>
      <c r="AK780" t="s">
        <v>94</v>
      </c>
      <c r="AM780" t="s">
        <v>95</v>
      </c>
      <c r="AN780" t="s">
        <v>145</v>
      </c>
      <c r="AO780" t="s">
        <v>107</v>
      </c>
      <c r="AQ780" s="1" t="s">
        <v>80</v>
      </c>
      <c r="AR780" t="s">
        <v>112</v>
      </c>
      <c r="AS780" t="s">
        <v>110</v>
      </c>
      <c r="AT780" t="s">
        <v>104</v>
      </c>
      <c r="AU780" t="s">
        <v>102</v>
      </c>
      <c r="AV780" s="1"/>
    </row>
    <row r="781" spans="1:49" x14ac:dyDescent="0.25">
      <c r="A781" s="1">
        <v>780</v>
      </c>
      <c r="D781" t="s">
        <v>21</v>
      </c>
      <c r="P781" s="56">
        <f t="shared" si="216"/>
        <v>1</v>
      </c>
      <c r="Q781" s="5">
        <f t="shared" si="217"/>
        <v>3</v>
      </c>
      <c r="S781" s="56">
        <f t="shared" si="218"/>
        <v>0</v>
      </c>
      <c r="T781" s="56">
        <f t="shared" si="219"/>
        <v>0</v>
      </c>
      <c r="U781" s="56">
        <f t="shared" si="220"/>
        <v>1</v>
      </c>
      <c r="V781" s="90">
        <f t="shared" si="221"/>
        <v>0</v>
      </c>
      <c r="W781" s="90">
        <f t="shared" si="222"/>
        <v>0</v>
      </c>
      <c r="X781" s="90">
        <f t="shared" si="223"/>
        <v>0</v>
      </c>
      <c r="Y781" s="90">
        <f t="shared" si="224"/>
        <v>0</v>
      </c>
      <c r="Z781" s="90">
        <f t="shared" si="225"/>
        <v>0</v>
      </c>
      <c r="AA781" s="90">
        <f t="shared" si="226"/>
        <v>0</v>
      </c>
      <c r="AB781" s="90">
        <f t="shared" si="227"/>
        <v>0</v>
      </c>
      <c r="AC781" s="90">
        <f t="shared" si="228"/>
        <v>0</v>
      </c>
      <c r="AD781" s="90">
        <f t="shared" si="229"/>
        <v>0</v>
      </c>
      <c r="AE781" s="90">
        <f t="shared" si="230"/>
        <v>0</v>
      </c>
      <c r="AH781" s="56">
        <f t="shared" si="231"/>
        <v>1</v>
      </c>
      <c r="AI781" s="56">
        <f t="shared" si="232"/>
        <v>1</v>
      </c>
      <c r="AJ781" s="56" t="str">
        <f t="shared" si="233"/>
        <v>Correct</v>
      </c>
      <c r="AK781" t="s">
        <v>105</v>
      </c>
      <c r="AL781">
        <v>54</v>
      </c>
      <c r="AM781" t="s">
        <v>121</v>
      </c>
      <c r="AN781" t="s">
        <v>213</v>
      </c>
      <c r="AO781" t="s">
        <v>107</v>
      </c>
      <c r="AP781" t="s">
        <v>98</v>
      </c>
      <c r="AQ781" s="1" t="s">
        <v>80</v>
      </c>
      <c r="AR781" t="s">
        <v>112</v>
      </c>
      <c r="AS781" t="s">
        <v>120</v>
      </c>
      <c r="AT781" t="s">
        <v>123</v>
      </c>
      <c r="AU781" t="s">
        <v>102</v>
      </c>
      <c r="AV781" s="1"/>
      <c r="AW781" t="s">
        <v>102</v>
      </c>
    </row>
    <row r="782" spans="1:49" x14ac:dyDescent="0.25">
      <c r="A782" s="1">
        <v>781</v>
      </c>
      <c r="D782" t="s">
        <v>21</v>
      </c>
      <c r="J782" t="s">
        <v>26</v>
      </c>
      <c r="N782" t="s">
        <v>30</v>
      </c>
      <c r="P782" s="56">
        <f t="shared" si="216"/>
        <v>3</v>
      </c>
      <c r="Q782" s="5">
        <f t="shared" si="217"/>
        <v>1</v>
      </c>
      <c r="S782" s="56">
        <f t="shared" si="218"/>
        <v>0</v>
      </c>
      <c r="T782" s="56">
        <f t="shared" si="219"/>
        <v>0</v>
      </c>
      <c r="U782" s="56">
        <f t="shared" si="220"/>
        <v>1</v>
      </c>
      <c r="V782" s="90">
        <f t="shared" si="221"/>
        <v>0</v>
      </c>
      <c r="W782" s="90">
        <f t="shared" si="222"/>
        <v>0</v>
      </c>
      <c r="X782" s="90">
        <f t="shared" si="223"/>
        <v>0</v>
      </c>
      <c r="Y782" s="90">
        <f t="shared" si="224"/>
        <v>0</v>
      </c>
      <c r="Z782" s="90">
        <f t="shared" si="225"/>
        <v>0</v>
      </c>
      <c r="AA782" s="90">
        <f t="shared" si="226"/>
        <v>1</v>
      </c>
      <c r="AB782" s="90">
        <f t="shared" si="227"/>
        <v>0</v>
      </c>
      <c r="AC782" s="90">
        <f t="shared" si="228"/>
        <v>0</v>
      </c>
      <c r="AD782" s="90">
        <f t="shared" si="229"/>
        <v>0</v>
      </c>
      <c r="AE782" s="90">
        <f t="shared" si="230"/>
        <v>1</v>
      </c>
      <c r="AH782" s="56">
        <f t="shared" si="231"/>
        <v>3</v>
      </c>
      <c r="AI782" s="56">
        <f t="shared" si="232"/>
        <v>3</v>
      </c>
      <c r="AJ782" s="56" t="str">
        <f t="shared" si="233"/>
        <v>Correct</v>
      </c>
      <c r="AK782" t="s">
        <v>94</v>
      </c>
      <c r="AL782">
        <v>82</v>
      </c>
      <c r="AM782" t="s">
        <v>121</v>
      </c>
      <c r="AN782" t="s">
        <v>281</v>
      </c>
      <c r="AO782" t="s">
        <v>107</v>
      </c>
      <c r="AP782" t="s">
        <v>98</v>
      </c>
      <c r="AQ782" s="1" t="s">
        <v>80</v>
      </c>
      <c r="AR782" t="s">
        <v>114</v>
      </c>
      <c r="AT782" t="s">
        <v>104</v>
      </c>
      <c r="AU782" t="s">
        <v>102</v>
      </c>
      <c r="AV782" s="1"/>
      <c r="AW782" t="s">
        <v>102</v>
      </c>
    </row>
    <row r="783" spans="1:49" x14ac:dyDescent="0.25">
      <c r="A783" s="1">
        <v>782</v>
      </c>
      <c r="P783" s="56">
        <f t="shared" si="216"/>
        <v>0</v>
      </c>
      <c r="Q783" s="5" t="e">
        <f t="shared" si="217"/>
        <v>#DIV/0!</v>
      </c>
      <c r="S783" s="56">
        <f t="shared" si="218"/>
        <v>0</v>
      </c>
      <c r="T783" s="56">
        <f t="shared" si="219"/>
        <v>0</v>
      </c>
      <c r="U783" s="56">
        <f t="shared" si="220"/>
        <v>0</v>
      </c>
      <c r="V783" s="90">
        <f t="shared" si="221"/>
        <v>0</v>
      </c>
      <c r="W783" s="90">
        <f t="shared" si="222"/>
        <v>0</v>
      </c>
      <c r="X783" s="90">
        <f t="shared" si="223"/>
        <v>0</v>
      </c>
      <c r="Y783" s="90">
        <f t="shared" si="224"/>
        <v>0</v>
      </c>
      <c r="Z783" s="90">
        <f t="shared" si="225"/>
        <v>0</v>
      </c>
      <c r="AA783" s="90">
        <f t="shared" si="226"/>
        <v>0</v>
      </c>
      <c r="AB783" s="90">
        <f t="shared" si="227"/>
        <v>0</v>
      </c>
      <c r="AC783" s="90">
        <f t="shared" si="228"/>
        <v>0</v>
      </c>
      <c r="AD783" s="90">
        <f t="shared" si="229"/>
        <v>0</v>
      </c>
      <c r="AE783" s="90">
        <f t="shared" si="230"/>
        <v>0</v>
      </c>
      <c r="AH783" s="56">
        <f t="shared" si="231"/>
        <v>0</v>
      </c>
      <c r="AI783" s="56">
        <f t="shared" si="232"/>
        <v>0</v>
      </c>
      <c r="AJ783" s="56" t="str">
        <f t="shared" si="233"/>
        <v>Correct</v>
      </c>
      <c r="AK783" t="s">
        <v>105</v>
      </c>
      <c r="AL783">
        <v>77</v>
      </c>
      <c r="AM783" t="s">
        <v>121</v>
      </c>
      <c r="AN783" t="s">
        <v>281</v>
      </c>
      <c r="AP783" t="s">
        <v>98</v>
      </c>
      <c r="AQ783" s="1" t="s">
        <v>80</v>
      </c>
      <c r="AR783" t="s">
        <v>114</v>
      </c>
      <c r="AS783" t="s">
        <v>120</v>
      </c>
      <c r="AT783" t="s">
        <v>104</v>
      </c>
      <c r="AU783" t="s">
        <v>102</v>
      </c>
      <c r="AV783" s="1"/>
      <c r="AW783" t="s">
        <v>102</v>
      </c>
    </row>
    <row r="784" spans="1:49" x14ac:dyDescent="0.25">
      <c r="A784" s="1">
        <v>783</v>
      </c>
      <c r="J784" t="s">
        <v>26</v>
      </c>
      <c r="P784" s="56">
        <f t="shared" si="216"/>
        <v>1</v>
      </c>
      <c r="Q784" s="5">
        <f t="shared" si="217"/>
        <v>3</v>
      </c>
      <c r="S784" s="56">
        <f t="shared" si="218"/>
        <v>0</v>
      </c>
      <c r="T784" s="56">
        <f t="shared" si="219"/>
        <v>0</v>
      </c>
      <c r="U784" s="56">
        <f t="shared" si="220"/>
        <v>0</v>
      </c>
      <c r="V784" s="90">
        <f t="shared" si="221"/>
        <v>0</v>
      </c>
      <c r="W784" s="90">
        <f t="shared" si="222"/>
        <v>0</v>
      </c>
      <c r="X784" s="90">
        <f t="shared" si="223"/>
        <v>0</v>
      </c>
      <c r="Y784" s="90">
        <f t="shared" si="224"/>
        <v>0</v>
      </c>
      <c r="Z784" s="90">
        <f t="shared" si="225"/>
        <v>0</v>
      </c>
      <c r="AA784" s="90">
        <f t="shared" si="226"/>
        <v>1</v>
      </c>
      <c r="AB784" s="90">
        <f t="shared" si="227"/>
        <v>0</v>
      </c>
      <c r="AC784" s="90">
        <f t="shared" si="228"/>
        <v>0</v>
      </c>
      <c r="AD784" s="90">
        <f t="shared" si="229"/>
        <v>0</v>
      </c>
      <c r="AE784" s="90">
        <f t="shared" si="230"/>
        <v>0</v>
      </c>
      <c r="AH784" s="56">
        <f t="shared" si="231"/>
        <v>1</v>
      </c>
      <c r="AI784" s="56">
        <f t="shared" si="232"/>
        <v>1</v>
      </c>
      <c r="AJ784" s="56" t="str">
        <f t="shared" si="233"/>
        <v>Correct</v>
      </c>
      <c r="AK784" t="s">
        <v>94</v>
      </c>
      <c r="AL784">
        <v>56</v>
      </c>
      <c r="AM784" t="s">
        <v>121</v>
      </c>
      <c r="AN784" t="s">
        <v>282</v>
      </c>
      <c r="AO784" t="s">
        <v>107</v>
      </c>
      <c r="AP784" t="s">
        <v>98</v>
      </c>
      <c r="AQ784" s="1" t="s">
        <v>80</v>
      </c>
      <c r="AR784" t="s">
        <v>108</v>
      </c>
      <c r="AS784" t="s">
        <v>110</v>
      </c>
      <c r="AT784" t="s">
        <v>135</v>
      </c>
      <c r="AU784" t="s">
        <v>98</v>
      </c>
      <c r="AV784" s="1"/>
    </row>
    <row r="785" spans="1:49" x14ac:dyDescent="0.25">
      <c r="A785" s="1">
        <v>784</v>
      </c>
      <c r="P785" s="56">
        <f t="shared" si="216"/>
        <v>0</v>
      </c>
      <c r="Q785" s="5" t="e">
        <f t="shared" si="217"/>
        <v>#DIV/0!</v>
      </c>
      <c r="S785" s="56">
        <f t="shared" si="218"/>
        <v>0</v>
      </c>
      <c r="T785" s="56">
        <f t="shared" si="219"/>
        <v>0</v>
      </c>
      <c r="U785" s="56">
        <f t="shared" si="220"/>
        <v>0</v>
      </c>
      <c r="V785" s="90">
        <f t="shared" si="221"/>
        <v>0</v>
      </c>
      <c r="W785" s="90">
        <f t="shared" si="222"/>
        <v>0</v>
      </c>
      <c r="X785" s="90">
        <f t="shared" si="223"/>
        <v>0</v>
      </c>
      <c r="Y785" s="90">
        <f t="shared" si="224"/>
        <v>0</v>
      </c>
      <c r="Z785" s="90">
        <f t="shared" si="225"/>
        <v>0</v>
      </c>
      <c r="AA785" s="90">
        <f t="shared" si="226"/>
        <v>0</v>
      </c>
      <c r="AB785" s="90">
        <f t="shared" si="227"/>
        <v>0</v>
      </c>
      <c r="AC785" s="90">
        <f t="shared" si="228"/>
        <v>0</v>
      </c>
      <c r="AD785" s="90">
        <f t="shared" si="229"/>
        <v>0</v>
      </c>
      <c r="AE785" s="90">
        <f t="shared" si="230"/>
        <v>0</v>
      </c>
      <c r="AH785" s="56">
        <f t="shared" si="231"/>
        <v>0</v>
      </c>
      <c r="AI785" s="56">
        <f t="shared" si="232"/>
        <v>0</v>
      </c>
      <c r="AJ785" s="56" t="str">
        <f t="shared" si="233"/>
        <v>Correct</v>
      </c>
      <c r="AK785" t="s">
        <v>94</v>
      </c>
      <c r="AL785">
        <v>67</v>
      </c>
      <c r="AM785" t="s">
        <v>121</v>
      </c>
      <c r="AN785" t="s">
        <v>281</v>
      </c>
      <c r="AO785" t="s">
        <v>107</v>
      </c>
      <c r="AP785" t="s">
        <v>98</v>
      </c>
      <c r="AQ785" s="1" t="s">
        <v>80</v>
      </c>
      <c r="AS785" t="s">
        <v>110</v>
      </c>
      <c r="AT785" t="s">
        <v>104</v>
      </c>
      <c r="AU785" t="s">
        <v>102</v>
      </c>
      <c r="AV785" s="1"/>
      <c r="AW785" t="s">
        <v>102</v>
      </c>
    </row>
    <row r="786" spans="1:49" x14ac:dyDescent="0.25">
      <c r="A786" s="1">
        <v>785</v>
      </c>
      <c r="D786" t="s">
        <v>21</v>
      </c>
      <c r="P786" s="56">
        <f t="shared" si="216"/>
        <v>1</v>
      </c>
      <c r="Q786" s="5">
        <f t="shared" si="217"/>
        <v>3</v>
      </c>
      <c r="S786" s="56">
        <f t="shared" si="218"/>
        <v>0</v>
      </c>
      <c r="T786" s="56">
        <f t="shared" si="219"/>
        <v>0</v>
      </c>
      <c r="U786" s="56">
        <f t="shared" si="220"/>
        <v>1</v>
      </c>
      <c r="V786" s="90">
        <f t="shared" si="221"/>
        <v>0</v>
      </c>
      <c r="W786" s="90">
        <f t="shared" si="222"/>
        <v>0</v>
      </c>
      <c r="X786" s="90">
        <f t="shared" si="223"/>
        <v>0</v>
      </c>
      <c r="Y786" s="90">
        <f t="shared" si="224"/>
        <v>0</v>
      </c>
      <c r="Z786" s="90">
        <f t="shared" si="225"/>
        <v>0</v>
      </c>
      <c r="AA786" s="90">
        <f t="shared" si="226"/>
        <v>0</v>
      </c>
      <c r="AB786" s="90">
        <f t="shared" si="227"/>
        <v>0</v>
      </c>
      <c r="AC786" s="90">
        <f t="shared" si="228"/>
        <v>0</v>
      </c>
      <c r="AD786" s="90">
        <f t="shared" si="229"/>
        <v>0</v>
      </c>
      <c r="AE786" s="90">
        <f t="shared" si="230"/>
        <v>0</v>
      </c>
      <c r="AH786" s="56">
        <f t="shared" si="231"/>
        <v>1</v>
      </c>
      <c r="AI786" s="56">
        <f t="shared" si="232"/>
        <v>1</v>
      </c>
      <c r="AJ786" s="56" t="str">
        <f t="shared" si="233"/>
        <v>Correct</v>
      </c>
      <c r="AK786" t="s">
        <v>105</v>
      </c>
      <c r="AL786">
        <v>65</v>
      </c>
      <c r="AM786" t="s">
        <v>121</v>
      </c>
      <c r="AN786" t="s">
        <v>283</v>
      </c>
      <c r="AO786" t="s">
        <v>107</v>
      </c>
      <c r="AP786" t="s">
        <v>98</v>
      </c>
      <c r="AQ786" s="1" t="s">
        <v>80</v>
      </c>
      <c r="AS786" t="s">
        <v>133</v>
      </c>
      <c r="AT786" t="s">
        <v>104</v>
      </c>
      <c r="AU786" t="s">
        <v>102</v>
      </c>
      <c r="AV786" s="1"/>
      <c r="AW786" t="s">
        <v>102</v>
      </c>
    </row>
    <row r="787" spans="1:49" x14ac:dyDescent="0.25">
      <c r="A787" s="1">
        <v>786</v>
      </c>
      <c r="D787" t="s">
        <v>21</v>
      </c>
      <c r="P787" s="56">
        <f t="shared" si="216"/>
        <v>1</v>
      </c>
      <c r="Q787" s="5">
        <f t="shared" si="217"/>
        <v>3</v>
      </c>
      <c r="S787" s="56">
        <f t="shared" si="218"/>
        <v>0</v>
      </c>
      <c r="T787" s="56">
        <f t="shared" si="219"/>
        <v>0</v>
      </c>
      <c r="U787" s="56">
        <f t="shared" si="220"/>
        <v>1</v>
      </c>
      <c r="V787" s="90">
        <f t="shared" si="221"/>
        <v>0</v>
      </c>
      <c r="W787" s="90">
        <f t="shared" si="222"/>
        <v>0</v>
      </c>
      <c r="X787" s="90">
        <f t="shared" si="223"/>
        <v>0</v>
      </c>
      <c r="Y787" s="90">
        <f t="shared" si="224"/>
        <v>0</v>
      </c>
      <c r="Z787" s="90">
        <f t="shared" si="225"/>
        <v>0</v>
      </c>
      <c r="AA787" s="90">
        <f t="shared" si="226"/>
        <v>0</v>
      </c>
      <c r="AB787" s="90">
        <f t="shared" si="227"/>
        <v>0</v>
      </c>
      <c r="AC787" s="90">
        <f t="shared" si="228"/>
        <v>0</v>
      </c>
      <c r="AD787" s="90">
        <f t="shared" si="229"/>
        <v>0</v>
      </c>
      <c r="AE787" s="90">
        <f t="shared" si="230"/>
        <v>0</v>
      </c>
      <c r="AH787" s="56">
        <f t="shared" si="231"/>
        <v>1</v>
      </c>
      <c r="AI787" s="56">
        <f t="shared" si="232"/>
        <v>1</v>
      </c>
      <c r="AJ787" s="56" t="str">
        <f t="shared" si="233"/>
        <v>Correct</v>
      </c>
      <c r="AK787" t="s">
        <v>94</v>
      </c>
      <c r="AL787">
        <v>60</v>
      </c>
      <c r="AM787" t="s">
        <v>121</v>
      </c>
      <c r="AN787" t="s">
        <v>282</v>
      </c>
      <c r="AO787" t="s">
        <v>107</v>
      </c>
      <c r="AP787" t="s">
        <v>98</v>
      </c>
      <c r="AQ787" s="1" t="s">
        <v>80</v>
      </c>
      <c r="AR787" t="s">
        <v>126</v>
      </c>
      <c r="AS787" t="s">
        <v>103</v>
      </c>
      <c r="AT787" t="s">
        <v>104</v>
      </c>
      <c r="AU787" t="s">
        <v>102</v>
      </c>
      <c r="AV787" s="1"/>
      <c r="AW787" t="s">
        <v>102</v>
      </c>
    </row>
    <row r="788" spans="1:49" x14ac:dyDescent="0.25">
      <c r="A788" s="1">
        <v>787</v>
      </c>
      <c r="P788" s="56">
        <f t="shared" si="216"/>
        <v>0</v>
      </c>
      <c r="Q788" s="5" t="e">
        <f t="shared" si="217"/>
        <v>#DIV/0!</v>
      </c>
      <c r="S788" s="56">
        <f t="shared" si="218"/>
        <v>0</v>
      </c>
      <c r="T788" s="56">
        <f t="shared" si="219"/>
        <v>0</v>
      </c>
      <c r="U788" s="56">
        <f t="shared" si="220"/>
        <v>0</v>
      </c>
      <c r="V788" s="90">
        <f t="shared" si="221"/>
        <v>0</v>
      </c>
      <c r="W788" s="90">
        <f t="shared" si="222"/>
        <v>0</v>
      </c>
      <c r="X788" s="90">
        <f t="shared" si="223"/>
        <v>0</v>
      </c>
      <c r="Y788" s="90">
        <f t="shared" si="224"/>
        <v>0</v>
      </c>
      <c r="Z788" s="90">
        <f t="shared" si="225"/>
        <v>0</v>
      </c>
      <c r="AA788" s="90">
        <f t="shared" si="226"/>
        <v>0</v>
      </c>
      <c r="AB788" s="90">
        <f t="shared" si="227"/>
        <v>0</v>
      </c>
      <c r="AC788" s="90">
        <f t="shared" si="228"/>
        <v>0</v>
      </c>
      <c r="AD788" s="90">
        <f t="shared" si="229"/>
        <v>0</v>
      </c>
      <c r="AE788" s="90">
        <f t="shared" si="230"/>
        <v>0</v>
      </c>
      <c r="AH788" s="56">
        <f t="shared" si="231"/>
        <v>0</v>
      </c>
      <c r="AI788" s="56">
        <f t="shared" si="232"/>
        <v>0</v>
      </c>
      <c r="AJ788" s="56" t="str">
        <f t="shared" si="233"/>
        <v>Correct</v>
      </c>
      <c r="AK788" t="s">
        <v>105</v>
      </c>
      <c r="AL788">
        <v>27</v>
      </c>
      <c r="AM788" t="s">
        <v>121</v>
      </c>
      <c r="AN788" t="s">
        <v>282</v>
      </c>
      <c r="AO788" t="s">
        <v>107</v>
      </c>
      <c r="AP788" t="s">
        <v>98</v>
      </c>
      <c r="AQ788" s="1" t="s">
        <v>80</v>
      </c>
      <c r="AR788" t="s">
        <v>108</v>
      </c>
      <c r="AS788" t="s">
        <v>110</v>
      </c>
      <c r="AT788" t="s">
        <v>101</v>
      </c>
      <c r="AU788" t="s">
        <v>102</v>
      </c>
      <c r="AV788" s="1"/>
      <c r="AW788" t="s">
        <v>102</v>
      </c>
    </row>
    <row r="789" spans="1:49" x14ac:dyDescent="0.25">
      <c r="A789" s="1">
        <v>788</v>
      </c>
      <c r="D789" t="s">
        <v>21</v>
      </c>
      <c r="P789" s="56">
        <f t="shared" si="216"/>
        <v>1</v>
      </c>
      <c r="Q789" s="5">
        <f t="shared" si="217"/>
        <v>3</v>
      </c>
      <c r="S789" s="56">
        <f t="shared" si="218"/>
        <v>0</v>
      </c>
      <c r="T789" s="56">
        <f t="shared" si="219"/>
        <v>0</v>
      </c>
      <c r="U789" s="56">
        <f t="shared" si="220"/>
        <v>1</v>
      </c>
      <c r="V789" s="90">
        <f t="shared" si="221"/>
        <v>0</v>
      </c>
      <c r="W789" s="90">
        <f t="shared" si="222"/>
        <v>0</v>
      </c>
      <c r="X789" s="90">
        <f t="shared" si="223"/>
        <v>0</v>
      </c>
      <c r="Y789" s="90">
        <f t="shared" si="224"/>
        <v>0</v>
      </c>
      <c r="Z789" s="90">
        <f t="shared" si="225"/>
        <v>0</v>
      </c>
      <c r="AA789" s="90">
        <f t="shared" si="226"/>
        <v>0</v>
      </c>
      <c r="AB789" s="90">
        <f t="shared" si="227"/>
        <v>0</v>
      </c>
      <c r="AC789" s="90">
        <f t="shared" si="228"/>
        <v>0</v>
      </c>
      <c r="AD789" s="90">
        <f t="shared" si="229"/>
        <v>0</v>
      </c>
      <c r="AE789" s="90">
        <f t="shared" si="230"/>
        <v>0</v>
      </c>
      <c r="AH789" s="56">
        <f t="shared" si="231"/>
        <v>1</v>
      </c>
      <c r="AI789" s="56">
        <f t="shared" si="232"/>
        <v>1</v>
      </c>
      <c r="AJ789" s="56" t="str">
        <f t="shared" si="233"/>
        <v>Correct</v>
      </c>
      <c r="AK789" t="s">
        <v>94</v>
      </c>
      <c r="AL789">
        <v>75</v>
      </c>
      <c r="AM789" t="s">
        <v>121</v>
      </c>
      <c r="AN789" t="s">
        <v>284</v>
      </c>
      <c r="AO789" t="s">
        <v>107</v>
      </c>
      <c r="AP789" t="s">
        <v>98</v>
      </c>
      <c r="AQ789" s="1" t="s">
        <v>80</v>
      </c>
      <c r="AR789" t="s">
        <v>114</v>
      </c>
      <c r="AS789" t="s">
        <v>110</v>
      </c>
      <c r="AT789" t="s">
        <v>104</v>
      </c>
      <c r="AU789" t="s">
        <v>102</v>
      </c>
      <c r="AV789" s="1"/>
      <c r="AW789" t="s">
        <v>98</v>
      </c>
    </row>
    <row r="790" spans="1:49" x14ac:dyDescent="0.25">
      <c r="A790" s="1">
        <v>789</v>
      </c>
      <c r="D790" t="s">
        <v>21</v>
      </c>
      <c r="N790" t="s">
        <v>30</v>
      </c>
      <c r="P790" s="56">
        <f t="shared" si="216"/>
        <v>2</v>
      </c>
      <c r="Q790" s="5">
        <f t="shared" si="217"/>
        <v>1.5</v>
      </c>
      <c r="S790" s="56">
        <f t="shared" si="218"/>
        <v>0</v>
      </c>
      <c r="T790" s="56">
        <f t="shared" si="219"/>
        <v>0</v>
      </c>
      <c r="U790" s="56">
        <f t="shared" si="220"/>
        <v>1</v>
      </c>
      <c r="V790" s="90">
        <f t="shared" si="221"/>
        <v>0</v>
      </c>
      <c r="W790" s="90">
        <f t="shared" si="222"/>
        <v>0</v>
      </c>
      <c r="X790" s="90">
        <f t="shared" si="223"/>
        <v>0</v>
      </c>
      <c r="Y790" s="90">
        <f t="shared" si="224"/>
        <v>0</v>
      </c>
      <c r="Z790" s="90">
        <f t="shared" si="225"/>
        <v>0</v>
      </c>
      <c r="AA790" s="90">
        <f t="shared" si="226"/>
        <v>0</v>
      </c>
      <c r="AB790" s="90">
        <f t="shared" si="227"/>
        <v>0</v>
      </c>
      <c r="AC790" s="90">
        <f t="shared" si="228"/>
        <v>0</v>
      </c>
      <c r="AD790" s="90">
        <f t="shared" si="229"/>
        <v>0</v>
      </c>
      <c r="AE790" s="90">
        <f t="shared" si="230"/>
        <v>1</v>
      </c>
      <c r="AH790" s="56">
        <f t="shared" si="231"/>
        <v>2</v>
      </c>
      <c r="AI790" s="56">
        <f t="shared" si="232"/>
        <v>2</v>
      </c>
      <c r="AJ790" s="56" t="str">
        <f t="shared" si="233"/>
        <v>Correct</v>
      </c>
      <c r="AK790" t="s">
        <v>105</v>
      </c>
      <c r="AL790">
        <v>61</v>
      </c>
      <c r="AM790" t="s">
        <v>121</v>
      </c>
      <c r="AN790" t="s">
        <v>285</v>
      </c>
      <c r="AO790" t="s">
        <v>107</v>
      </c>
      <c r="AP790" t="s">
        <v>98</v>
      </c>
      <c r="AQ790" s="1" t="s">
        <v>80</v>
      </c>
      <c r="AR790" t="s">
        <v>126</v>
      </c>
      <c r="AS790" t="s">
        <v>110</v>
      </c>
      <c r="AT790" t="s">
        <v>101</v>
      </c>
      <c r="AU790" t="s">
        <v>102</v>
      </c>
      <c r="AV790" s="1"/>
      <c r="AW790" t="s">
        <v>102</v>
      </c>
    </row>
    <row r="791" spans="1:49" x14ac:dyDescent="0.25">
      <c r="A791" s="1">
        <v>790</v>
      </c>
      <c r="J791" t="s">
        <v>26</v>
      </c>
      <c r="P791" s="56">
        <f t="shared" si="216"/>
        <v>1</v>
      </c>
      <c r="Q791" s="5">
        <f t="shared" si="217"/>
        <v>3</v>
      </c>
      <c r="S791" s="56">
        <f t="shared" si="218"/>
        <v>0</v>
      </c>
      <c r="T791" s="56">
        <f t="shared" si="219"/>
        <v>0</v>
      </c>
      <c r="U791" s="56">
        <f t="shared" si="220"/>
        <v>0</v>
      </c>
      <c r="V791" s="90">
        <f t="shared" si="221"/>
        <v>0</v>
      </c>
      <c r="W791" s="90">
        <f t="shared" si="222"/>
        <v>0</v>
      </c>
      <c r="X791" s="90">
        <f t="shared" si="223"/>
        <v>0</v>
      </c>
      <c r="Y791" s="90">
        <f t="shared" si="224"/>
        <v>0</v>
      </c>
      <c r="Z791" s="90">
        <f t="shared" si="225"/>
        <v>0</v>
      </c>
      <c r="AA791" s="90">
        <f t="shared" si="226"/>
        <v>1</v>
      </c>
      <c r="AB791" s="90">
        <f t="shared" si="227"/>
        <v>0</v>
      </c>
      <c r="AC791" s="90">
        <f t="shared" si="228"/>
        <v>0</v>
      </c>
      <c r="AD791" s="90">
        <f t="shared" si="229"/>
        <v>0</v>
      </c>
      <c r="AE791" s="90">
        <f t="shared" si="230"/>
        <v>0</v>
      </c>
      <c r="AH791" s="56">
        <f t="shared" si="231"/>
        <v>1</v>
      </c>
      <c r="AI791" s="56">
        <f t="shared" si="232"/>
        <v>1</v>
      </c>
      <c r="AJ791" s="56" t="str">
        <f t="shared" si="233"/>
        <v>Correct</v>
      </c>
      <c r="AK791" t="s">
        <v>105</v>
      </c>
      <c r="AL791">
        <v>79</v>
      </c>
      <c r="AM791" t="s">
        <v>121</v>
      </c>
      <c r="AN791" t="s">
        <v>286</v>
      </c>
      <c r="AO791" t="s">
        <v>107</v>
      </c>
      <c r="AP791" t="s">
        <v>98</v>
      </c>
      <c r="AQ791" s="1" t="s">
        <v>80</v>
      </c>
      <c r="AR791" t="s">
        <v>99</v>
      </c>
      <c r="AS791" t="s">
        <v>110</v>
      </c>
      <c r="AT791" t="s">
        <v>104</v>
      </c>
      <c r="AU791" t="s">
        <v>102</v>
      </c>
      <c r="AV791" s="1"/>
      <c r="AW791" t="s">
        <v>102</v>
      </c>
    </row>
    <row r="792" spans="1:49" x14ac:dyDescent="0.25">
      <c r="A792" s="1">
        <v>791</v>
      </c>
      <c r="I792" t="s">
        <v>267</v>
      </c>
      <c r="J792" t="s">
        <v>26</v>
      </c>
      <c r="N792" t="s">
        <v>30</v>
      </c>
      <c r="P792" s="56">
        <f t="shared" si="216"/>
        <v>3</v>
      </c>
      <c r="Q792" s="5">
        <f t="shared" si="217"/>
        <v>1</v>
      </c>
      <c r="S792" s="56">
        <f t="shared" si="218"/>
        <v>0</v>
      </c>
      <c r="T792" s="56">
        <f t="shared" si="219"/>
        <v>0</v>
      </c>
      <c r="U792" s="56">
        <f t="shared" si="220"/>
        <v>0</v>
      </c>
      <c r="V792" s="90">
        <f t="shared" si="221"/>
        <v>0</v>
      </c>
      <c r="W792" s="90">
        <f t="shared" si="222"/>
        <v>0</v>
      </c>
      <c r="X792" s="90">
        <f t="shared" si="223"/>
        <v>0</v>
      </c>
      <c r="Y792" s="90">
        <f t="shared" si="224"/>
        <v>0</v>
      </c>
      <c r="Z792" s="90">
        <f t="shared" si="225"/>
        <v>1</v>
      </c>
      <c r="AA792" s="90">
        <f t="shared" si="226"/>
        <v>1</v>
      </c>
      <c r="AB792" s="90">
        <f t="shared" si="227"/>
        <v>0</v>
      </c>
      <c r="AC792" s="90">
        <f t="shared" si="228"/>
        <v>0</v>
      </c>
      <c r="AD792" s="90">
        <f t="shared" si="229"/>
        <v>0</v>
      </c>
      <c r="AE792" s="90">
        <f t="shared" si="230"/>
        <v>1</v>
      </c>
      <c r="AH792" s="56">
        <f t="shared" si="231"/>
        <v>3</v>
      </c>
      <c r="AI792" s="56">
        <f t="shared" si="232"/>
        <v>3</v>
      </c>
      <c r="AJ792" s="56" t="str">
        <f t="shared" si="233"/>
        <v>Correct</v>
      </c>
      <c r="AK792" t="s">
        <v>94</v>
      </c>
      <c r="AL792">
        <v>64</v>
      </c>
      <c r="AM792" t="s">
        <v>121</v>
      </c>
      <c r="AN792" t="s">
        <v>282</v>
      </c>
      <c r="AO792" t="s">
        <v>107</v>
      </c>
      <c r="AP792" t="s">
        <v>98</v>
      </c>
      <c r="AQ792" s="1"/>
      <c r="AR792" t="s">
        <v>108</v>
      </c>
      <c r="AS792" t="s">
        <v>100</v>
      </c>
      <c r="AT792" t="s">
        <v>101</v>
      </c>
      <c r="AU792" t="s">
        <v>102</v>
      </c>
      <c r="AV792" s="1"/>
      <c r="AW792" t="s">
        <v>102</v>
      </c>
    </row>
    <row r="793" spans="1:49" x14ac:dyDescent="0.25">
      <c r="A793" s="1">
        <v>792</v>
      </c>
      <c r="P793" s="56">
        <f t="shared" si="216"/>
        <v>0</v>
      </c>
      <c r="Q793" s="5" t="e">
        <f t="shared" si="217"/>
        <v>#DIV/0!</v>
      </c>
      <c r="S793" s="56">
        <f t="shared" si="218"/>
        <v>0</v>
      </c>
      <c r="T793" s="56">
        <f t="shared" si="219"/>
        <v>0</v>
      </c>
      <c r="U793" s="56">
        <f t="shared" si="220"/>
        <v>0</v>
      </c>
      <c r="V793" s="90">
        <f t="shared" si="221"/>
        <v>0</v>
      </c>
      <c r="W793" s="90">
        <f t="shared" si="222"/>
        <v>0</v>
      </c>
      <c r="X793" s="90">
        <f t="shared" si="223"/>
        <v>0</v>
      </c>
      <c r="Y793" s="90">
        <f t="shared" si="224"/>
        <v>0</v>
      </c>
      <c r="Z793" s="90">
        <f t="shared" si="225"/>
        <v>0</v>
      </c>
      <c r="AA793" s="90">
        <f t="shared" si="226"/>
        <v>0</v>
      </c>
      <c r="AB793" s="90">
        <f t="shared" si="227"/>
        <v>0</v>
      </c>
      <c r="AC793" s="90">
        <f t="shared" si="228"/>
        <v>0</v>
      </c>
      <c r="AD793" s="90">
        <f t="shared" si="229"/>
        <v>0</v>
      </c>
      <c r="AE793" s="90">
        <f t="shared" si="230"/>
        <v>0</v>
      </c>
      <c r="AH793" s="56">
        <f t="shared" si="231"/>
        <v>0</v>
      </c>
      <c r="AI793" s="56">
        <f t="shared" si="232"/>
        <v>0</v>
      </c>
      <c r="AJ793" s="56" t="str">
        <f t="shared" si="233"/>
        <v>Correct</v>
      </c>
      <c r="AK793" t="s">
        <v>94</v>
      </c>
      <c r="AL793">
        <v>62</v>
      </c>
      <c r="AM793" t="s">
        <v>121</v>
      </c>
      <c r="AN793" t="s">
        <v>282</v>
      </c>
      <c r="AO793" t="s">
        <v>107</v>
      </c>
      <c r="AP793" t="s">
        <v>98</v>
      </c>
      <c r="AQ793" s="1" t="s">
        <v>80</v>
      </c>
      <c r="AR793" t="s">
        <v>114</v>
      </c>
      <c r="AS793" t="s">
        <v>110</v>
      </c>
      <c r="AT793" t="s">
        <v>101</v>
      </c>
      <c r="AU793" t="s">
        <v>102</v>
      </c>
      <c r="AV793" s="1"/>
      <c r="AW793" t="s">
        <v>102</v>
      </c>
    </row>
    <row r="794" spans="1:49" x14ac:dyDescent="0.25">
      <c r="A794" s="1">
        <v>793</v>
      </c>
      <c r="B794" t="s">
        <v>19</v>
      </c>
      <c r="J794" t="s">
        <v>26</v>
      </c>
      <c r="N794" t="s">
        <v>30</v>
      </c>
      <c r="P794" s="56">
        <f t="shared" si="216"/>
        <v>3</v>
      </c>
      <c r="Q794" s="5">
        <f t="shared" si="217"/>
        <v>1</v>
      </c>
      <c r="S794" s="56">
        <f t="shared" si="218"/>
        <v>1</v>
      </c>
      <c r="T794" s="56">
        <f t="shared" si="219"/>
        <v>0</v>
      </c>
      <c r="U794" s="56">
        <f t="shared" si="220"/>
        <v>0</v>
      </c>
      <c r="V794" s="90">
        <f t="shared" si="221"/>
        <v>0</v>
      </c>
      <c r="W794" s="90">
        <f t="shared" si="222"/>
        <v>0</v>
      </c>
      <c r="X794" s="90">
        <f t="shared" si="223"/>
        <v>0</v>
      </c>
      <c r="Y794" s="90">
        <f t="shared" si="224"/>
        <v>0</v>
      </c>
      <c r="Z794" s="90">
        <f t="shared" si="225"/>
        <v>0</v>
      </c>
      <c r="AA794" s="90">
        <f t="shared" si="226"/>
        <v>1</v>
      </c>
      <c r="AB794" s="90">
        <f t="shared" si="227"/>
        <v>0</v>
      </c>
      <c r="AC794" s="90">
        <f t="shared" si="228"/>
        <v>0</v>
      </c>
      <c r="AD794" s="90">
        <f t="shared" si="229"/>
        <v>0</v>
      </c>
      <c r="AE794" s="90">
        <f t="shared" si="230"/>
        <v>1</v>
      </c>
      <c r="AH794" s="56">
        <f t="shared" si="231"/>
        <v>3</v>
      </c>
      <c r="AI794" s="56">
        <f t="shared" si="232"/>
        <v>3</v>
      </c>
      <c r="AJ794" s="56" t="str">
        <f t="shared" si="233"/>
        <v>Correct</v>
      </c>
      <c r="AK794" t="s">
        <v>94</v>
      </c>
      <c r="AL794">
        <v>69</v>
      </c>
      <c r="AM794" t="s">
        <v>121</v>
      </c>
      <c r="AN794" t="s">
        <v>217</v>
      </c>
      <c r="AO794" t="s">
        <v>107</v>
      </c>
      <c r="AQ794" s="1" t="s">
        <v>80</v>
      </c>
      <c r="AS794" t="s">
        <v>133</v>
      </c>
      <c r="AT794" t="s">
        <v>104</v>
      </c>
      <c r="AU794" t="s">
        <v>102</v>
      </c>
      <c r="AV794" s="1"/>
      <c r="AW794" t="s">
        <v>102</v>
      </c>
    </row>
    <row r="795" spans="1:49" x14ac:dyDescent="0.25">
      <c r="A795" s="1">
        <v>794</v>
      </c>
      <c r="I795" t="s">
        <v>267</v>
      </c>
      <c r="M795" t="s">
        <v>29</v>
      </c>
      <c r="P795" s="56">
        <f t="shared" si="216"/>
        <v>2</v>
      </c>
      <c r="Q795" s="5">
        <f t="shared" si="217"/>
        <v>1.5</v>
      </c>
      <c r="S795" s="56">
        <f t="shared" si="218"/>
        <v>0</v>
      </c>
      <c r="T795" s="56">
        <f t="shared" si="219"/>
        <v>0</v>
      </c>
      <c r="U795" s="56">
        <f t="shared" si="220"/>
        <v>0</v>
      </c>
      <c r="V795" s="90">
        <f t="shared" si="221"/>
        <v>0</v>
      </c>
      <c r="W795" s="90">
        <f t="shared" si="222"/>
        <v>0</v>
      </c>
      <c r="X795" s="90">
        <f t="shared" si="223"/>
        <v>0</v>
      </c>
      <c r="Y795" s="90">
        <f t="shared" si="224"/>
        <v>0</v>
      </c>
      <c r="Z795" s="90">
        <f t="shared" si="225"/>
        <v>1</v>
      </c>
      <c r="AA795" s="90">
        <f t="shared" si="226"/>
        <v>0</v>
      </c>
      <c r="AB795" s="90">
        <f t="shared" si="227"/>
        <v>0</v>
      </c>
      <c r="AC795" s="90">
        <f t="shared" si="228"/>
        <v>0</v>
      </c>
      <c r="AD795" s="90">
        <f t="shared" si="229"/>
        <v>1</v>
      </c>
      <c r="AE795" s="90">
        <f t="shared" si="230"/>
        <v>0</v>
      </c>
      <c r="AH795" s="56">
        <f t="shared" si="231"/>
        <v>2</v>
      </c>
      <c r="AI795" s="56">
        <f t="shared" si="232"/>
        <v>2</v>
      </c>
      <c r="AJ795" s="56" t="str">
        <f t="shared" si="233"/>
        <v>Correct</v>
      </c>
      <c r="AK795" t="s">
        <v>94</v>
      </c>
      <c r="AL795">
        <v>74</v>
      </c>
      <c r="AM795" t="s">
        <v>121</v>
      </c>
      <c r="AN795" t="s">
        <v>282</v>
      </c>
      <c r="AO795" t="s">
        <v>107</v>
      </c>
      <c r="AP795" t="s">
        <v>98</v>
      </c>
      <c r="AQ795" s="1" t="s">
        <v>80</v>
      </c>
      <c r="AS795" t="s">
        <v>137</v>
      </c>
      <c r="AT795" t="s">
        <v>104</v>
      </c>
      <c r="AU795" t="s">
        <v>102</v>
      </c>
      <c r="AV795" s="1"/>
      <c r="AW795" t="s">
        <v>102</v>
      </c>
    </row>
    <row r="796" spans="1:49" x14ac:dyDescent="0.25">
      <c r="A796" s="1">
        <v>795</v>
      </c>
      <c r="C796" t="s">
        <v>20</v>
      </c>
      <c r="D796" t="s">
        <v>21</v>
      </c>
      <c r="P796" s="56">
        <f t="shared" si="216"/>
        <v>2</v>
      </c>
      <c r="Q796" s="5">
        <f t="shared" si="217"/>
        <v>1.5</v>
      </c>
      <c r="S796" s="56">
        <f t="shared" si="218"/>
        <v>0</v>
      </c>
      <c r="T796" s="56">
        <f t="shared" si="219"/>
        <v>1</v>
      </c>
      <c r="U796" s="56">
        <f t="shared" si="220"/>
        <v>1</v>
      </c>
      <c r="V796" s="90">
        <f t="shared" si="221"/>
        <v>0</v>
      </c>
      <c r="W796" s="90">
        <f t="shared" si="222"/>
        <v>0</v>
      </c>
      <c r="X796" s="90">
        <f t="shared" si="223"/>
        <v>0</v>
      </c>
      <c r="Y796" s="90">
        <f t="shared" si="224"/>
        <v>0</v>
      </c>
      <c r="Z796" s="90">
        <f t="shared" si="225"/>
        <v>0</v>
      </c>
      <c r="AA796" s="90">
        <f t="shared" si="226"/>
        <v>0</v>
      </c>
      <c r="AB796" s="90">
        <f t="shared" si="227"/>
        <v>0</v>
      </c>
      <c r="AC796" s="90">
        <f t="shared" si="228"/>
        <v>0</v>
      </c>
      <c r="AD796" s="90">
        <f t="shared" si="229"/>
        <v>0</v>
      </c>
      <c r="AE796" s="90">
        <f t="shared" si="230"/>
        <v>0</v>
      </c>
      <c r="AH796" s="56">
        <f t="shared" si="231"/>
        <v>2</v>
      </c>
      <c r="AI796" s="56">
        <f t="shared" si="232"/>
        <v>2</v>
      </c>
      <c r="AJ796" s="56" t="str">
        <f t="shared" si="233"/>
        <v>Correct</v>
      </c>
      <c r="AK796" t="s">
        <v>94</v>
      </c>
      <c r="AL796">
        <v>74</v>
      </c>
      <c r="AM796" t="s">
        <v>121</v>
      </c>
      <c r="AN796" t="s">
        <v>285</v>
      </c>
      <c r="AO796" t="s">
        <v>107</v>
      </c>
      <c r="AQ796" s="1" t="s">
        <v>80</v>
      </c>
      <c r="AS796" t="s">
        <v>120</v>
      </c>
      <c r="AT796" t="s">
        <v>104</v>
      </c>
      <c r="AU796" t="s">
        <v>102</v>
      </c>
      <c r="AV796" s="1"/>
      <c r="AW796" t="s">
        <v>102</v>
      </c>
    </row>
    <row r="797" spans="1:49" x14ac:dyDescent="0.25">
      <c r="A797" s="1">
        <v>796</v>
      </c>
      <c r="C797" t="s">
        <v>20</v>
      </c>
      <c r="I797" t="s">
        <v>267</v>
      </c>
      <c r="N797" t="s">
        <v>30</v>
      </c>
      <c r="P797" s="56">
        <f t="shared" si="216"/>
        <v>3</v>
      </c>
      <c r="Q797" s="5">
        <f t="shared" si="217"/>
        <v>1</v>
      </c>
      <c r="S797" s="56">
        <f t="shared" si="218"/>
        <v>0</v>
      </c>
      <c r="T797" s="56">
        <f t="shared" si="219"/>
        <v>1</v>
      </c>
      <c r="U797" s="56">
        <f t="shared" si="220"/>
        <v>0</v>
      </c>
      <c r="V797" s="90">
        <f t="shared" si="221"/>
        <v>0</v>
      </c>
      <c r="W797" s="90">
        <f t="shared" si="222"/>
        <v>0</v>
      </c>
      <c r="X797" s="90">
        <f t="shared" si="223"/>
        <v>0</v>
      </c>
      <c r="Y797" s="90">
        <f t="shared" si="224"/>
        <v>0</v>
      </c>
      <c r="Z797" s="90">
        <f t="shared" si="225"/>
        <v>1</v>
      </c>
      <c r="AA797" s="90">
        <f t="shared" si="226"/>
        <v>0</v>
      </c>
      <c r="AB797" s="90">
        <f t="shared" si="227"/>
        <v>0</v>
      </c>
      <c r="AC797" s="90">
        <f t="shared" si="228"/>
        <v>0</v>
      </c>
      <c r="AD797" s="90">
        <f t="shared" si="229"/>
        <v>0</v>
      </c>
      <c r="AE797" s="90">
        <f t="shared" si="230"/>
        <v>1</v>
      </c>
      <c r="AH797" s="56">
        <f t="shared" si="231"/>
        <v>3</v>
      </c>
      <c r="AI797" s="56">
        <f t="shared" si="232"/>
        <v>3</v>
      </c>
      <c r="AJ797" s="56" t="str">
        <f t="shared" si="233"/>
        <v>Correct</v>
      </c>
      <c r="AK797" t="s">
        <v>94</v>
      </c>
      <c r="AL797">
        <v>84</v>
      </c>
      <c r="AM797" t="s">
        <v>121</v>
      </c>
      <c r="AN797" t="s">
        <v>217</v>
      </c>
      <c r="AO797" t="s">
        <v>107</v>
      </c>
      <c r="AP797" t="s">
        <v>98</v>
      </c>
      <c r="AQ797" s="1" t="s">
        <v>80</v>
      </c>
      <c r="AR797" t="s">
        <v>114</v>
      </c>
      <c r="AS797" t="s">
        <v>103</v>
      </c>
      <c r="AT797" t="s">
        <v>104</v>
      </c>
      <c r="AU797" t="s">
        <v>102</v>
      </c>
      <c r="AV797" s="1"/>
      <c r="AW797" t="s">
        <v>102</v>
      </c>
    </row>
    <row r="798" spans="1:49" x14ac:dyDescent="0.25">
      <c r="A798" s="1">
        <v>797</v>
      </c>
      <c r="P798" s="56">
        <f t="shared" si="216"/>
        <v>0</v>
      </c>
      <c r="Q798" s="5" t="e">
        <f t="shared" si="217"/>
        <v>#DIV/0!</v>
      </c>
      <c r="S798" s="56">
        <f t="shared" si="218"/>
        <v>0</v>
      </c>
      <c r="T798" s="56">
        <f t="shared" si="219"/>
        <v>0</v>
      </c>
      <c r="U798" s="56">
        <f t="shared" si="220"/>
        <v>0</v>
      </c>
      <c r="V798" s="90">
        <f t="shared" si="221"/>
        <v>0</v>
      </c>
      <c r="W798" s="90">
        <f t="shared" si="222"/>
        <v>0</v>
      </c>
      <c r="X798" s="90">
        <f t="shared" si="223"/>
        <v>0</v>
      </c>
      <c r="Y798" s="90">
        <f t="shared" si="224"/>
        <v>0</v>
      </c>
      <c r="Z798" s="90">
        <f t="shared" si="225"/>
        <v>0</v>
      </c>
      <c r="AA798" s="90">
        <f t="shared" si="226"/>
        <v>0</v>
      </c>
      <c r="AB798" s="90">
        <f t="shared" si="227"/>
        <v>0</v>
      </c>
      <c r="AC798" s="90">
        <f t="shared" si="228"/>
        <v>0</v>
      </c>
      <c r="AD798" s="90">
        <f t="shared" si="229"/>
        <v>0</v>
      </c>
      <c r="AE798" s="90">
        <f t="shared" si="230"/>
        <v>0</v>
      </c>
      <c r="AH798" s="56">
        <f t="shared" si="231"/>
        <v>0</v>
      </c>
      <c r="AI798" s="56">
        <f t="shared" si="232"/>
        <v>0</v>
      </c>
      <c r="AJ798" s="56" t="str">
        <f t="shared" si="233"/>
        <v>Correct</v>
      </c>
      <c r="AK798" t="s">
        <v>105</v>
      </c>
      <c r="AL798">
        <v>64</v>
      </c>
      <c r="AM798" t="s">
        <v>121</v>
      </c>
      <c r="AN798" t="s">
        <v>282</v>
      </c>
      <c r="AO798" t="s">
        <v>107</v>
      </c>
      <c r="AQ798" s="1" t="s">
        <v>80</v>
      </c>
      <c r="AS798" t="s">
        <v>103</v>
      </c>
      <c r="AT798" t="s">
        <v>104</v>
      </c>
      <c r="AU798" t="s">
        <v>102</v>
      </c>
      <c r="AV798" s="1"/>
      <c r="AW798" t="s">
        <v>98</v>
      </c>
    </row>
    <row r="799" spans="1:49" x14ac:dyDescent="0.25">
      <c r="A799" s="1">
        <v>798</v>
      </c>
      <c r="D799" t="s">
        <v>21</v>
      </c>
      <c r="P799" s="56">
        <f t="shared" si="216"/>
        <v>1</v>
      </c>
      <c r="Q799" s="5">
        <f t="shared" si="217"/>
        <v>3</v>
      </c>
      <c r="S799" s="56">
        <f t="shared" si="218"/>
        <v>0</v>
      </c>
      <c r="T799" s="56">
        <f t="shared" si="219"/>
        <v>0</v>
      </c>
      <c r="U799" s="56">
        <f t="shared" si="220"/>
        <v>1</v>
      </c>
      <c r="V799" s="90">
        <f t="shared" si="221"/>
        <v>0</v>
      </c>
      <c r="W799" s="90">
        <f t="shared" si="222"/>
        <v>0</v>
      </c>
      <c r="X799" s="90">
        <f t="shared" si="223"/>
        <v>0</v>
      </c>
      <c r="Y799" s="90">
        <f t="shared" si="224"/>
        <v>0</v>
      </c>
      <c r="Z799" s="90">
        <f t="shared" si="225"/>
        <v>0</v>
      </c>
      <c r="AA799" s="90">
        <f t="shared" si="226"/>
        <v>0</v>
      </c>
      <c r="AB799" s="90">
        <f t="shared" si="227"/>
        <v>0</v>
      </c>
      <c r="AC799" s="90">
        <f t="shared" si="228"/>
        <v>0</v>
      </c>
      <c r="AD799" s="90">
        <f t="shared" si="229"/>
        <v>0</v>
      </c>
      <c r="AE799" s="90">
        <f t="shared" si="230"/>
        <v>0</v>
      </c>
      <c r="AH799" s="56">
        <f t="shared" si="231"/>
        <v>1</v>
      </c>
      <c r="AI799" s="56">
        <f t="shared" si="232"/>
        <v>1</v>
      </c>
      <c r="AJ799" s="56" t="str">
        <f t="shared" si="233"/>
        <v>Correct</v>
      </c>
      <c r="AK799" t="s">
        <v>105</v>
      </c>
      <c r="AL799">
        <v>98</v>
      </c>
      <c r="AM799" t="s">
        <v>121</v>
      </c>
      <c r="AN799" t="s">
        <v>283</v>
      </c>
      <c r="AO799" t="s">
        <v>107</v>
      </c>
      <c r="AP799" t="s">
        <v>98</v>
      </c>
      <c r="AQ799" s="1" t="s">
        <v>80</v>
      </c>
      <c r="AR799" t="s">
        <v>112</v>
      </c>
      <c r="AS799" t="s">
        <v>110</v>
      </c>
      <c r="AT799" t="s">
        <v>104</v>
      </c>
      <c r="AU799" t="s">
        <v>102</v>
      </c>
      <c r="AV799" s="1"/>
      <c r="AW799" t="s">
        <v>98</v>
      </c>
    </row>
    <row r="800" spans="1:49" x14ac:dyDescent="0.25">
      <c r="A800" s="1">
        <v>799</v>
      </c>
      <c r="D800" t="s">
        <v>21</v>
      </c>
      <c r="J800" t="s">
        <v>26</v>
      </c>
      <c r="K800" t="s">
        <v>27</v>
      </c>
      <c r="P800" s="56">
        <f t="shared" si="216"/>
        <v>3</v>
      </c>
      <c r="Q800" s="5">
        <f t="shared" si="217"/>
        <v>1</v>
      </c>
      <c r="S800" s="56">
        <f t="shared" si="218"/>
        <v>0</v>
      </c>
      <c r="T800" s="56">
        <f t="shared" si="219"/>
        <v>0</v>
      </c>
      <c r="U800" s="56">
        <f t="shared" si="220"/>
        <v>1</v>
      </c>
      <c r="V800" s="90">
        <f t="shared" si="221"/>
        <v>0</v>
      </c>
      <c r="W800" s="90">
        <f t="shared" si="222"/>
        <v>0</v>
      </c>
      <c r="X800" s="90">
        <f t="shared" si="223"/>
        <v>0</v>
      </c>
      <c r="Y800" s="90">
        <f t="shared" si="224"/>
        <v>0</v>
      </c>
      <c r="Z800" s="90">
        <f t="shared" si="225"/>
        <v>0</v>
      </c>
      <c r="AA800" s="90">
        <f t="shared" si="226"/>
        <v>1</v>
      </c>
      <c r="AB800" s="90">
        <f t="shared" si="227"/>
        <v>1</v>
      </c>
      <c r="AC800" s="90">
        <f t="shared" si="228"/>
        <v>0</v>
      </c>
      <c r="AD800" s="90">
        <f t="shared" si="229"/>
        <v>0</v>
      </c>
      <c r="AE800" s="90">
        <f t="shared" si="230"/>
        <v>0</v>
      </c>
      <c r="AH800" s="56">
        <f t="shared" si="231"/>
        <v>3</v>
      </c>
      <c r="AI800" s="56">
        <f t="shared" si="232"/>
        <v>3</v>
      </c>
      <c r="AJ800" s="56" t="str">
        <f t="shared" si="233"/>
        <v>Correct</v>
      </c>
      <c r="AK800" t="s">
        <v>105</v>
      </c>
      <c r="AL800">
        <v>72</v>
      </c>
      <c r="AM800" t="s">
        <v>121</v>
      </c>
      <c r="AN800" t="s">
        <v>283</v>
      </c>
      <c r="AO800" t="s">
        <v>107</v>
      </c>
      <c r="AP800" t="s">
        <v>98</v>
      </c>
      <c r="AQ800" s="1" t="s">
        <v>80</v>
      </c>
      <c r="AR800" t="s">
        <v>114</v>
      </c>
      <c r="AS800" t="s">
        <v>120</v>
      </c>
      <c r="AT800" t="s">
        <v>104</v>
      </c>
      <c r="AU800" t="s">
        <v>102</v>
      </c>
      <c r="AV800" s="1"/>
      <c r="AW800" t="s">
        <v>102</v>
      </c>
    </row>
    <row r="801" spans="1:49" x14ac:dyDescent="0.25">
      <c r="A801" s="1">
        <v>800</v>
      </c>
      <c r="C801" t="s">
        <v>20</v>
      </c>
      <c r="K801" t="s">
        <v>27</v>
      </c>
      <c r="P801" s="56">
        <f t="shared" si="216"/>
        <v>2</v>
      </c>
      <c r="Q801" s="5">
        <f t="shared" si="217"/>
        <v>1.5</v>
      </c>
      <c r="S801" s="56">
        <f t="shared" si="218"/>
        <v>0</v>
      </c>
      <c r="T801" s="56">
        <f t="shared" si="219"/>
        <v>1</v>
      </c>
      <c r="U801" s="56">
        <f t="shared" si="220"/>
        <v>0</v>
      </c>
      <c r="V801" s="90">
        <f t="shared" si="221"/>
        <v>0</v>
      </c>
      <c r="W801" s="90">
        <f t="shared" si="222"/>
        <v>0</v>
      </c>
      <c r="X801" s="90">
        <f t="shared" si="223"/>
        <v>0</v>
      </c>
      <c r="Y801" s="90">
        <f t="shared" si="224"/>
        <v>0</v>
      </c>
      <c r="Z801" s="90">
        <f t="shared" si="225"/>
        <v>0</v>
      </c>
      <c r="AA801" s="90">
        <f t="shared" si="226"/>
        <v>0</v>
      </c>
      <c r="AB801" s="90">
        <f t="shared" si="227"/>
        <v>1</v>
      </c>
      <c r="AC801" s="90">
        <f t="shared" si="228"/>
        <v>0</v>
      </c>
      <c r="AD801" s="90">
        <f t="shared" si="229"/>
        <v>0</v>
      </c>
      <c r="AE801" s="90">
        <f t="shared" si="230"/>
        <v>0</v>
      </c>
      <c r="AH801" s="56">
        <f t="shared" si="231"/>
        <v>2</v>
      </c>
      <c r="AI801" s="56">
        <f t="shared" si="232"/>
        <v>2</v>
      </c>
      <c r="AJ801" s="56" t="str">
        <f t="shared" si="233"/>
        <v>Correct</v>
      </c>
      <c r="AK801" t="s">
        <v>105</v>
      </c>
      <c r="AL801">
        <v>63</v>
      </c>
      <c r="AM801" t="s">
        <v>121</v>
      </c>
      <c r="AN801" t="s">
        <v>283</v>
      </c>
      <c r="AO801" t="s">
        <v>107</v>
      </c>
      <c r="AP801" t="s">
        <v>98</v>
      </c>
      <c r="AQ801" s="1" t="s">
        <v>80</v>
      </c>
      <c r="AR801" t="s">
        <v>99</v>
      </c>
      <c r="AT801" t="s">
        <v>104</v>
      </c>
      <c r="AU801" t="s">
        <v>102</v>
      </c>
      <c r="AV801" s="1"/>
      <c r="AW801" t="s">
        <v>102</v>
      </c>
    </row>
    <row r="802" spans="1:49" x14ac:dyDescent="0.25">
      <c r="A802" s="1">
        <v>801</v>
      </c>
      <c r="D802" t="s">
        <v>21</v>
      </c>
      <c r="I802" t="s">
        <v>267</v>
      </c>
      <c r="N802" t="s">
        <v>30</v>
      </c>
      <c r="P802" s="56">
        <f t="shared" si="216"/>
        <v>3</v>
      </c>
      <c r="Q802" s="5">
        <f t="shared" si="217"/>
        <v>1</v>
      </c>
      <c r="S802" s="56">
        <f t="shared" si="218"/>
        <v>0</v>
      </c>
      <c r="T802" s="56">
        <f t="shared" si="219"/>
        <v>0</v>
      </c>
      <c r="U802" s="56">
        <f t="shared" si="220"/>
        <v>1</v>
      </c>
      <c r="V802" s="90">
        <f t="shared" si="221"/>
        <v>0</v>
      </c>
      <c r="W802" s="90">
        <f t="shared" si="222"/>
        <v>0</v>
      </c>
      <c r="X802" s="90">
        <f t="shared" si="223"/>
        <v>0</v>
      </c>
      <c r="Y802" s="90">
        <f t="shared" si="224"/>
        <v>0</v>
      </c>
      <c r="Z802" s="90">
        <f t="shared" si="225"/>
        <v>1</v>
      </c>
      <c r="AA802" s="90">
        <f t="shared" si="226"/>
        <v>0</v>
      </c>
      <c r="AB802" s="90">
        <f t="shared" si="227"/>
        <v>0</v>
      </c>
      <c r="AC802" s="90">
        <f t="shared" si="228"/>
        <v>0</v>
      </c>
      <c r="AD802" s="90">
        <f t="shared" si="229"/>
        <v>0</v>
      </c>
      <c r="AE802" s="90">
        <f t="shared" si="230"/>
        <v>1</v>
      </c>
      <c r="AH802" s="56">
        <f t="shared" si="231"/>
        <v>3</v>
      </c>
      <c r="AI802" s="56">
        <f t="shared" si="232"/>
        <v>3</v>
      </c>
      <c r="AJ802" s="56" t="str">
        <f t="shared" si="233"/>
        <v>Correct</v>
      </c>
      <c r="AK802" t="s">
        <v>94</v>
      </c>
      <c r="AL802">
        <v>78</v>
      </c>
      <c r="AM802" t="s">
        <v>121</v>
      </c>
      <c r="AN802" t="s">
        <v>282</v>
      </c>
      <c r="AO802" t="s">
        <v>107</v>
      </c>
      <c r="AP802" t="s">
        <v>98</v>
      </c>
      <c r="AQ802" s="1" t="s">
        <v>80</v>
      </c>
      <c r="AR802" t="s">
        <v>114</v>
      </c>
      <c r="AS802" t="s">
        <v>120</v>
      </c>
      <c r="AT802" t="s">
        <v>104</v>
      </c>
      <c r="AU802" t="s">
        <v>98</v>
      </c>
      <c r="AV802" s="1"/>
      <c r="AW802" t="s">
        <v>102</v>
      </c>
    </row>
    <row r="803" spans="1:49" x14ac:dyDescent="0.25">
      <c r="A803" s="1">
        <v>802</v>
      </c>
      <c r="C803" t="s">
        <v>20</v>
      </c>
      <c r="P803" s="56">
        <f t="shared" si="216"/>
        <v>1</v>
      </c>
      <c r="Q803" s="5">
        <f t="shared" si="217"/>
        <v>3</v>
      </c>
      <c r="S803" s="56">
        <f t="shared" si="218"/>
        <v>0</v>
      </c>
      <c r="T803" s="56">
        <f t="shared" si="219"/>
        <v>1</v>
      </c>
      <c r="U803" s="56">
        <f t="shared" si="220"/>
        <v>0</v>
      </c>
      <c r="V803" s="90">
        <f t="shared" si="221"/>
        <v>0</v>
      </c>
      <c r="W803" s="90">
        <f t="shared" si="222"/>
        <v>0</v>
      </c>
      <c r="X803" s="90">
        <f t="shared" si="223"/>
        <v>0</v>
      </c>
      <c r="Y803" s="90">
        <f t="shared" si="224"/>
        <v>0</v>
      </c>
      <c r="Z803" s="90">
        <f t="shared" si="225"/>
        <v>0</v>
      </c>
      <c r="AA803" s="90">
        <f t="shared" si="226"/>
        <v>0</v>
      </c>
      <c r="AB803" s="90">
        <f t="shared" si="227"/>
        <v>0</v>
      </c>
      <c r="AC803" s="90">
        <f t="shared" si="228"/>
        <v>0</v>
      </c>
      <c r="AD803" s="90">
        <f t="shared" si="229"/>
        <v>0</v>
      </c>
      <c r="AE803" s="90">
        <f t="shared" si="230"/>
        <v>0</v>
      </c>
      <c r="AH803" s="56">
        <f t="shared" si="231"/>
        <v>1</v>
      </c>
      <c r="AI803" s="56">
        <f t="shared" si="232"/>
        <v>1</v>
      </c>
      <c r="AJ803" s="56" t="str">
        <f t="shared" si="233"/>
        <v>Correct</v>
      </c>
      <c r="AK803" t="s">
        <v>94</v>
      </c>
      <c r="AL803">
        <v>81</v>
      </c>
      <c r="AM803" t="s">
        <v>121</v>
      </c>
      <c r="AN803" t="s">
        <v>281</v>
      </c>
      <c r="AO803" t="s">
        <v>143</v>
      </c>
      <c r="AP803" t="s">
        <v>98</v>
      </c>
      <c r="AQ803" s="1" t="s">
        <v>80</v>
      </c>
      <c r="AR803" t="s">
        <v>99</v>
      </c>
      <c r="AS803" t="s">
        <v>110</v>
      </c>
      <c r="AT803" t="s">
        <v>104</v>
      </c>
      <c r="AU803" t="s">
        <v>102</v>
      </c>
      <c r="AV803" s="1"/>
    </row>
    <row r="804" spans="1:49" x14ac:dyDescent="0.25">
      <c r="A804" s="1">
        <v>803</v>
      </c>
      <c r="C804" t="s">
        <v>20</v>
      </c>
      <c r="K804" t="s">
        <v>27</v>
      </c>
      <c r="M804" t="s">
        <v>29</v>
      </c>
      <c r="P804" s="56">
        <f t="shared" si="216"/>
        <v>3</v>
      </c>
      <c r="Q804" s="5">
        <f t="shared" si="217"/>
        <v>1</v>
      </c>
      <c r="S804" s="56">
        <f t="shared" si="218"/>
        <v>0</v>
      </c>
      <c r="T804" s="56">
        <f t="shared" si="219"/>
        <v>1</v>
      </c>
      <c r="U804" s="56">
        <f t="shared" si="220"/>
        <v>0</v>
      </c>
      <c r="V804" s="90">
        <f t="shared" si="221"/>
        <v>0</v>
      </c>
      <c r="W804" s="90">
        <f t="shared" si="222"/>
        <v>0</v>
      </c>
      <c r="X804" s="90">
        <f t="shared" si="223"/>
        <v>0</v>
      </c>
      <c r="Y804" s="90">
        <f t="shared" si="224"/>
        <v>0</v>
      </c>
      <c r="Z804" s="90">
        <f t="shared" si="225"/>
        <v>0</v>
      </c>
      <c r="AA804" s="90">
        <f t="shared" si="226"/>
        <v>0</v>
      </c>
      <c r="AB804" s="90">
        <f t="shared" si="227"/>
        <v>1</v>
      </c>
      <c r="AC804" s="90">
        <f t="shared" si="228"/>
        <v>0</v>
      </c>
      <c r="AD804" s="90">
        <f t="shared" si="229"/>
        <v>1</v>
      </c>
      <c r="AE804" s="90">
        <f t="shared" si="230"/>
        <v>0</v>
      </c>
      <c r="AH804" s="56">
        <f t="shared" si="231"/>
        <v>3</v>
      </c>
      <c r="AI804" s="56">
        <f t="shared" si="232"/>
        <v>3</v>
      </c>
      <c r="AJ804" s="56" t="str">
        <f t="shared" si="233"/>
        <v>Correct</v>
      </c>
      <c r="AK804" t="s">
        <v>94</v>
      </c>
      <c r="AL804">
        <v>83</v>
      </c>
      <c r="AM804" t="s">
        <v>121</v>
      </c>
      <c r="AN804" t="s">
        <v>282</v>
      </c>
      <c r="AO804" t="s">
        <v>107</v>
      </c>
      <c r="AQ804" s="1" t="s">
        <v>80</v>
      </c>
      <c r="AR804" t="s">
        <v>109</v>
      </c>
      <c r="AS804" t="s">
        <v>110</v>
      </c>
      <c r="AT804" t="s">
        <v>104</v>
      </c>
      <c r="AU804" t="s">
        <v>102</v>
      </c>
      <c r="AV804" s="1"/>
      <c r="AW804" t="s">
        <v>102</v>
      </c>
    </row>
    <row r="805" spans="1:49" x14ac:dyDescent="0.25">
      <c r="A805" s="1">
        <v>804</v>
      </c>
      <c r="E805" t="s">
        <v>22</v>
      </c>
      <c r="P805" s="56">
        <f t="shared" si="216"/>
        <v>1</v>
      </c>
      <c r="Q805" s="5">
        <f t="shared" si="217"/>
        <v>3</v>
      </c>
      <c r="S805" s="56">
        <f t="shared" si="218"/>
        <v>0</v>
      </c>
      <c r="T805" s="56">
        <f t="shared" si="219"/>
        <v>0</v>
      </c>
      <c r="U805" s="56">
        <f t="shared" si="220"/>
        <v>0</v>
      </c>
      <c r="V805" s="90">
        <f t="shared" si="221"/>
        <v>1</v>
      </c>
      <c r="W805" s="90">
        <f t="shared" si="222"/>
        <v>0</v>
      </c>
      <c r="X805" s="90">
        <f t="shared" si="223"/>
        <v>0</v>
      </c>
      <c r="Y805" s="90">
        <f t="shared" si="224"/>
        <v>0</v>
      </c>
      <c r="Z805" s="90">
        <f t="shared" si="225"/>
        <v>0</v>
      </c>
      <c r="AA805" s="90">
        <f t="shared" si="226"/>
        <v>0</v>
      </c>
      <c r="AB805" s="90">
        <f t="shared" si="227"/>
        <v>0</v>
      </c>
      <c r="AC805" s="90">
        <f t="shared" si="228"/>
        <v>0</v>
      </c>
      <c r="AD805" s="90">
        <f t="shared" si="229"/>
        <v>0</v>
      </c>
      <c r="AE805" s="90">
        <f t="shared" si="230"/>
        <v>0</v>
      </c>
      <c r="AH805" s="56">
        <f t="shared" si="231"/>
        <v>1</v>
      </c>
      <c r="AI805" s="56">
        <f t="shared" si="232"/>
        <v>1</v>
      </c>
      <c r="AJ805" s="56" t="str">
        <f t="shared" si="233"/>
        <v>Correct</v>
      </c>
      <c r="AK805" t="s">
        <v>94</v>
      </c>
      <c r="AL805">
        <v>72</v>
      </c>
      <c r="AM805" t="s">
        <v>121</v>
      </c>
      <c r="AN805" t="s">
        <v>287</v>
      </c>
      <c r="AO805" t="s">
        <v>107</v>
      </c>
      <c r="AP805" t="s">
        <v>98</v>
      </c>
      <c r="AQ805" s="1" t="s">
        <v>80</v>
      </c>
      <c r="AR805" t="s">
        <v>99</v>
      </c>
      <c r="AS805" t="s">
        <v>137</v>
      </c>
      <c r="AT805" t="s">
        <v>104</v>
      </c>
      <c r="AU805" t="s">
        <v>102</v>
      </c>
      <c r="AV805" s="1"/>
      <c r="AW805" t="s">
        <v>102</v>
      </c>
    </row>
    <row r="806" spans="1:49" x14ac:dyDescent="0.25">
      <c r="A806" s="1">
        <v>805</v>
      </c>
      <c r="C806" t="s">
        <v>20</v>
      </c>
      <c r="D806" t="s">
        <v>21</v>
      </c>
      <c r="K806" t="s">
        <v>27</v>
      </c>
      <c r="P806" s="56">
        <f t="shared" si="216"/>
        <v>3</v>
      </c>
      <c r="Q806" s="5">
        <f t="shared" si="217"/>
        <v>1</v>
      </c>
      <c r="S806" s="56">
        <f t="shared" si="218"/>
        <v>0</v>
      </c>
      <c r="T806" s="56">
        <f t="shared" si="219"/>
        <v>1</v>
      </c>
      <c r="U806" s="56">
        <f t="shared" si="220"/>
        <v>1</v>
      </c>
      <c r="V806" s="90">
        <f t="shared" si="221"/>
        <v>0</v>
      </c>
      <c r="W806" s="90">
        <f t="shared" si="222"/>
        <v>0</v>
      </c>
      <c r="X806" s="90">
        <f t="shared" si="223"/>
        <v>0</v>
      </c>
      <c r="Y806" s="90">
        <f t="shared" si="224"/>
        <v>0</v>
      </c>
      <c r="Z806" s="90">
        <f t="shared" si="225"/>
        <v>0</v>
      </c>
      <c r="AA806" s="90">
        <f t="shared" si="226"/>
        <v>0</v>
      </c>
      <c r="AB806" s="90">
        <f t="shared" si="227"/>
        <v>1</v>
      </c>
      <c r="AC806" s="90">
        <f t="shared" si="228"/>
        <v>0</v>
      </c>
      <c r="AD806" s="90">
        <f t="shared" si="229"/>
        <v>0</v>
      </c>
      <c r="AE806" s="90">
        <f t="shared" si="230"/>
        <v>0</v>
      </c>
      <c r="AH806" s="56">
        <f t="shared" si="231"/>
        <v>3</v>
      </c>
      <c r="AI806" s="56">
        <f t="shared" si="232"/>
        <v>3</v>
      </c>
      <c r="AJ806" s="56" t="str">
        <f t="shared" si="233"/>
        <v>Correct</v>
      </c>
      <c r="AK806" t="s">
        <v>94</v>
      </c>
      <c r="AL806">
        <v>86</v>
      </c>
      <c r="AM806" t="s">
        <v>121</v>
      </c>
      <c r="AN806" t="s">
        <v>286</v>
      </c>
      <c r="AO806" t="s">
        <v>107</v>
      </c>
      <c r="AP806" t="s">
        <v>98</v>
      </c>
      <c r="AQ806" s="1" t="s">
        <v>80</v>
      </c>
      <c r="AR806" t="s">
        <v>99</v>
      </c>
      <c r="AS806" t="s">
        <v>137</v>
      </c>
      <c r="AT806" t="s">
        <v>104</v>
      </c>
      <c r="AU806" t="s">
        <v>102</v>
      </c>
      <c r="AV806" s="1"/>
      <c r="AW806" t="s">
        <v>98</v>
      </c>
    </row>
    <row r="807" spans="1:49" x14ac:dyDescent="0.25">
      <c r="A807" s="1">
        <v>806</v>
      </c>
      <c r="C807" t="s">
        <v>20</v>
      </c>
      <c r="E807" t="s">
        <v>22</v>
      </c>
      <c r="P807" s="56">
        <f t="shared" si="216"/>
        <v>2</v>
      </c>
      <c r="Q807" s="5">
        <f t="shared" si="217"/>
        <v>1.5</v>
      </c>
      <c r="S807" s="56">
        <f t="shared" si="218"/>
        <v>0</v>
      </c>
      <c r="T807" s="56">
        <f t="shared" si="219"/>
        <v>1</v>
      </c>
      <c r="U807" s="56">
        <f t="shared" si="220"/>
        <v>0</v>
      </c>
      <c r="V807" s="90">
        <f t="shared" si="221"/>
        <v>1</v>
      </c>
      <c r="W807" s="90">
        <f t="shared" si="222"/>
        <v>0</v>
      </c>
      <c r="X807" s="90">
        <f t="shared" si="223"/>
        <v>0</v>
      </c>
      <c r="Y807" s="90">
        <f t="shared" si="224"/>
        <v>0</v>
      </c>
      <c r="Z807" s="90">
        <f t="shared" si="225"/>
        <v>0</v>
      </c>
      <c r="AA807" s="90">
        <f t="shared" si="226"/>
        <v>0</v>
      </c>
      <c r="AB807" s="90">
        <f t="shared" si="227"/>
        <v>0</v>
      </c>
      <c r="AC807" s="90">
        <f t="shared" si="228"/>
        <v>0</v>
      </c>
      <c r="AD807" s="90">
        <f t="shared" si="229"/>
        <v>0</v>
      </c>
      <c r="AE807" s="90">
        <f t="shared" si="230"/>
        <v>0</v>
      </c>
      <c r="AH807" s="56">
        <f t="shared" si="231"/>
        <v>2</v>
      </c>
      <c r="AI807" s="56">
        <f t="shared" si="232"/>
        <v>2</v>
      </c>
      <c r="AJ807" s="56" t="str">
        <f t="shared" si="233"/>
        <v>Correct</v>
      </c>
      <c r="AK807" t="s">
        <v>94</v>
      </c>
      <c r="AL807">
        <v>78</v>
      </c>
      <c r="AM807" t="s">
        <v>121</v>
      </c>
      <c r="AN807" t="s">
        <v>287</v>
      </c>
      <c r="AO807" t="s">
        <v>107</v>
      </c>
      <c r="AP807" t="s">
        <v>98</v>
      </c>
      <c r="AQ807" s="1" t="s">
        <v>80</v>
      </c>
      <c r="AR807" t="s">
        <v>112</v>
      </c>
      <c r="AS807" t="s">
        <v>120</v>
      </c>
      <c r="AT807" t="s">
        <v>104</v>
      </c>
      <c r="AU807" t="s">
        <v>102</v>
      </c>
      <c r="AV807" s="1"/>
      <c r="AW807" t="s">
        <v>98</v>
      </c>
    </row>
    <row r="808" spans="1:49" x14ac:dyDescent="0.25">
      <c r="A808" s="1">
        <v>807</v>
      </c>
      <c r="K808" t="s">
        <v>27</v>
      </c>
      <c r="P808" s="56">
        <f t="shared" si="216"/>
        <v>1</v>
      </c>
      <c r="Q808" s="5">
        <f t="shared" si="217"/>
        <v>3</v>
      </c>
      <c r="S808" s="56">
        <f t="shared" si="218"/>
        <v>0</v>
      </c>
      <c r="T808" s="56">
        <f t="shared" si="219"/>
        <v>0</v>
      </c>
      <c r="U808" s="56">
        <f t="shared" si="220"/>
        <v>0</v>
      </c>
      <c r="V808" s="90">
        <f t="shared" si="221"/>
        <v>0</v>
      </c>
      <c r="W808" s="90">
        <f t="shared" si="222"/>
        <v>0</v>
      </c>
      <c r="X808" s="90">
        <f t="shared" si="223"/>
        <v>0</v>
      </c>
      <c r="Y808" s="90">
        <f t="shared" si="224"/>
        <v>0</v>
      </c>
      <c r="Z808" s="90">
        <f t="shared" si="225"/>
        <v>0</v>
      </c>
      <c r="AA808" s="90">
        <f t="shared" si="226"/>
        <v>0</v>
      </c>
      <c r="AB808" s="90">
        <f t="shared" si="227"/>
        <v>1</v>
      </c>
      <c r="AC808" s="90">
        <f t="shared" si="228"/>
        <v>0</v>
      </c>
      <c r="AD808" s="90">
        <f t="shared" si="229"/>
        <v>0</v>
      </c>
      <c r="AE808" s="90">
        <f t="shared" si="230"/>
        <v>0</v>
      </c>
      <c r="AH808" s="56">
        <f t="shared" si="231"/>
        <v>1</v>
      </c>
      <c r="AI808" s="56">
        <f t="shared" si="232"/>
        <v>1</v>
      </c>
      <c r="AJ808" s="56" t="str">
        <f t="shared" si="233"/>
        <v>Correct</v>
      </c>
      <c r="AK808" t="s">
        <v>94</v>
      </c>
      <c r="AL808">
        <v>83</v>
      </c>
      <c r="AM808" t="s">
        <v>121</v>
      </c>
      <c r="AN808" t="s">
        <v>217</v>
      </c>
      <c r="AO808" t="s">
        <v>107</v>
      </c>
      <c r="AQ808" s="1" t="s">
        <v>80</v>
      </c>
      <c r="AR808" t="s">
        <v>126</v>
      </c>
      <c r="AS808" t="s">
        <v>103</v>
      </c>
      <c r="AT808" t="s">
        <v>104</v>
      </c>
      <c r="AU808" t="s">
        <v>102</v>
      </c>
      <c r="AV808" s="1"/>
    </row>
    <row r="809" spans="1:49" x14ac:dyDescent="0.25">
      <c r="A809" s="1">
        <v>808</v>
      </c>
      <c r="P809" s="56">
        <f t="shared" si="216"/>
        <v>0</v>
      </c>
      <c r="Q809" s="5" t="e">
        <f t="shared" si="217"/>
        <v>#DIV/0!</v>
      </c>
      <c r="S809" s="56">
        <f t="shared" si="218"/>
        <v>0</v>
      </c>
      <c r="T809" s="56">
        <f t="shared" si="219"/>
        <v>0</v>
      </c>
      <c r="U809" s="56">
        <f t="shared" si="220"/>
        <v>0</v>
      </c>
      <c r="V809" s="90">
        <f t="shared" si="221"/>
        <v>0</v>
      </c>
      <c r="W809" s="90">
        <f t="shared" si="222"/>
        <v>0</v>
      </c>
      <c r="X809" s="90">
        <f t="shared" si="223"/>
        <v>0</v>
      </c>
      <c r="Y809" s="90">
        <f t="shared" si="224"/>
        <v>0</v>
      </c>
      <c r="Z809" s="90">
        <f t="shared" si="225"/>
        <v>0</v>
      </c>
      <c r="AA809" s="90">
        <f t="shared" si="226"/>
        <v>0</v>
      </c>
      <c r="AB809" s="90">
        <f t="shared" si="227"/>
        <v>0</v>
      </c>
      <c r="AC809" s="90">
        <f t="shared" si="228"/>
        <v>0</v>
      </c>
      <c r="AD809" s="90">
        <f t="shared" si="229"/>
        <v>0</v>
      </c>
      <c r="AE809" s="90">
        <f t="shared" si="230"/>
        <v>0</v>
      </c>
      <c r="AH809" s="56">
        <f t="shared" si="231"/>
        <v>0</v>
      </c>
      <c r="AI809" s="56">
        <f t="shared" si="232"/>
        <v>0</v>
      </c>
      <c r="AJ809" s="56" t="str">
        <f t="shared" si="233"/>
        <v>Correct</v>
      </c>
      <c r="AK809" t="s">
        <v>105</v>
      </c>
      <c r="AL809">
        <v>85</v>
      </c>
      <c r="AM809" t="s">
        <v>121</v>
      </c>
      <c r="AN809" t="s">
        <v>217</v>
      </c>
      <c r="AO809" t="s">
        <v>107</v>
      </c>
      <c r="AP809" t="s">
        <v>98</v>
      </c>
      <c r="AQ809" s="1" t="s">
        <v>80</v>
      </c>
      <c r="AR809" t="s">
        <v>126</v>
      </c>
      <c r="AS809" t="s">
        <v>103</v>
      </c>
      <c r="AT809" t="s">
        <v>104</v>
      </c>
      <c r="AU809" t="s">
        <v>102</v>
      </c>
      <c r="AV809" s="1"/>
      <c r="AW809" t="s">
        <v>98</v>
      </c>
    </row>
    <row r="810" spans="1:49" x14ac:dyDescent="0.25">
      <c r="A810" s="1">
        <v>809</v>
      </c>
      <c r="B810" t="s">
        <v>19</v>
      </c>
      <c r="D810" t="s">
        <v>21</v>
      </c>
      <c r="P810" s="56">
        <f t="shared" si="216"/>
        <v>2</v>
      </c>
      <c r="Q810" s="5">
        <f t="shared" si="217"/>
        <v>1.5</v>
      </c>
      <c r="S810" s="56">
        <f t="shared" si="218"/>
        <v>1</v>
      </c>
      <c r="T810" s="56">
        <f t="shared" si="219"/>
        <v>0</v>
      </c>
      <c r="U810" s="56">
        <f t="shared" si="220"/>
        <v>1</v>
      </c>
      <c r="V810" s="90">
        <f t="shared" si="221"/>
        <v>0</v>
      </c>
      <c r="W810" s="90">
        <f t="shared" si="222"/>
        <v>0</v>
      </c>
      <c r="X810" s="90">
        <f t="shared" si="223"/>
        <v>0</v>
      </c>
      <c r="Y810" s="90">
        <f t="shared" si="224"/>
        <v>0</v>
      </c>
      <c r="Z810" s="90">
        <f t="shared" si="225"/>
        <v>0</v>
      </c>
      <c r="AA810" s="90">
        <f t="shared" si="226"/>
        <v>0</v>
      </c>
      <c r="AB810" s="90">
        <f t="shared" si="227"/>
        <v>0</v>
      </c>
      <c r="AC810" s="90">
        <f t="shared" si="228"/>
        <v>0</v>
      </c>
      <c r="AD810" s="90">
        <f t="shared" si="229"/>
        <v>0</v>
      </c>
      <c r="AE810" s="90">
        <f t="shared" si="230"/>
        <v>0</v>
      </c>
      <c r="AH810" s="56">
        <f t="shared" si="231"/>
        <v>2</v>
      </c>
      <c r="AI810" s="56">
        <f t="shared" si="232"/>
        <v>2</v>
      </c>
      <c r="AJ810" s="56" t="str">
        <f t="shared" si="233"/>
        <v>Correct</v>
      </c>
      <c r="AK810" t="s">
        <v>105</v>
      </c>
      <c r="AL810">
        <v>91</v>
      </c>
      <c r="AM810" t="s">
        <v>121</v>
      </c>
      <c r="AN810" t="s">
        <v>217</v>
      </c>
      <c r="AO810" t="s">
        <v>107</v>
      </c>
      <c r="AP810" t="s">
        <v>98</v>
      </c>
      <c r="AQ810" s="1" t="s">
        <v>80</v>
      </c>
      <c r="AR810" t="s">
        <v>126</v>
      </c>
      <c r="AS810" t="s">
        <v>110</v>
      </c>
      <c r="AT810" t="s">
        <v>104</v>
      </c>
      <c r="AU810" t="s">
        <v>102</v>
      </c>
      <c r="AV810" s="1"/>
      <c r="AW810" t="s">
        <v>98</v>
      </c>
    </row>
    <row r="811" spans="1:49" x14ac:dyDescent="0.25">
      <c r="A811" s="1">
        <v>810</v>
      </c>
      <c r="I811" t="s">
        <v>267</v>
      </c>
      <c r="P811" s="56">
        <f t="shared" si="216"/>
        <v>1</v>
      </c>
      <c r="Q811" s="5">
        <f t="shared" si="217"/>
        <v>3</v>
      </c>
      <c r="S811" s="56">
        <f t="shared" si="218"/>
        <v>0</v>
      </c>
      <c r="T811" s="56">
        <f t="shared" si="219"/>
        <v>0</v>
      </c>
      <c r="U811" s="56">
        <f t="shared" si="220"/>
        <v>0</v>
      </c>
      <c r="V811" s="90">
        <f t="shared" si="221"/>
        <v>0</v>
      </c>
      <c r="W811" s="90">
        <f t="shared" si="222"/>
        <v>0</v>
      </c>
      <c r="X811" s="90">
        <f t="shared" si="223"/>
        <v>0</v>
      </c>
      <c r="Y811" s="90">
        <f t="shared" si="224"/>
        <v>0</v>
      </c>
      <c r="Z811" s="90">
        <f t="shared" si="225"/>
        <v>1</v>
      </c>
      <c r="AA811" s="90">
        <f t="shared" si="226"/>
        <v>0</v>
      </c>
      <c r="AB811" s="90">
        <f t="shared" si="227"/>
        <v>0</v>
      </c>
      <c r="AC811" s="90">
        <f t="shared" si="228"/>
        <v>0</v>
      </c>
      <c r="AD811" s="90">
        <f t="shared" si="229"/>
        <v>0</v>
      </c>
      <c r="AE811" s="90">
        <f t="shared" si="230"/>
        <v>0</v>
      </c>
      <c r="AH811" s="56">
        <f t="shared" si="231"/>
        <v>1</v>
      </c>
      <c r="AI811" s="56">
        <f t="shared" si="232"/>
        <v>1</v>
      </c>
      <c r="AJ811" s="56" t="str">
        <f t="shared" si="233"/>
        <v>Correct</v>
      </c>
      <c r="AK811" t="s">
        <v>94</v>
      </c>
      <c r="AL811">
        <v>94</v>
      </c>
      <c r="AM811" t="s">
        <v>121</v>
      </c>
      <c r="AN811" t="s">
        <v>217</v>
      </c>
      <c r="AO811" t="s">
        <v>107</v>
      </c>
      <c r="AP811" t="s">
        <v>98</v>
      </c>
      <c r="AQ811" s="1" t="s">
        <v>80</v>
      </c>
      <c r="AR811" t="s">
        <v>112</v>
      </c>
      <c r="AS811" t="s">
        <v>120</v>
      </c>
      <c r="AT811" t="s">
        <v>104</v>
      </c>
      <c r="AU811" t="s">
        <v>102</v>
      </c>
      <c r="AV811" s="1"/>
      <c r="AW811" t="s">
        <v>102</v>
      </c>
    </row>
    <row r="812" spans="1:49" x14ac:dyDescent="0.25">
      <c r="A812" s="1">
        <v>811</v>
      </c>
      <c r="C812" t="s">
        <v>20</v>
      </c>
      <c r="J812" t="s">
        <v>26</v>
      </c>
      <c r="P812" s="56">
        <f t="shared" si="216"/>
        <v>2</v>
      </c>
      <c r="Q812" s="5">
        <f t="shared" si="217"/>
        <v>1.5</v>
      </c>
      <c r="S812" s="56">
        <f t="shared" si="218"/>
        <v>0</v>
      </c>
      <c r="T812" s="56">
        <f t="shared" si="219"/>
        <v>1</v>
      </c>
      <c r="U812" s="56">
        <f t="shared" si="220"/>
        <v>0</v>
      </c>
      <c r="V812" s="90">
        <f t="shared" si="221"/>
        <v>0</v>
      </c>
      <c r="W812" s="90">
        <f t="shared" si="222"/>
        <v>0</v>
      </c>
      <c r="X812" s="90">
        <f t="shared" si="223"/>
        <v>0</v>
      </c>
      <c r="Y812" s="90">
        <f t="shared" si="224"/>
        <v>0</v>
      </c>
      <c r="Z812" s="90">
        <f t="shared" si="225"/>
        <v>0</v>
      </c>
      <c r="AA812" s="90">
        <f t="shared" si="226"/>
        <v>1</v>
      </c>
      <c r="AB812" s="90">
        <f t="shared" si="227"/>
        <v>0</v>
      </c>
      <c r="AC812" s="90">
        <f t="shared" si="228"/>
        <v>0</v>
      </c>
      <c r="AD812" s="90">
        <f t="shared" si="229"/>
        <v>0</v>
      </c>
      <c r="AE812" s="90">
        <f t="shared" si="230"/>
        <v>0</v>
      </c>
      <c r="AH812" s="56">
        <f t="shared" si="231"/>
        <v>2</v>
      </c>
      <c r="AI812" s="56">
        <f t="shared" si="232"/>
        <v>2</v>
      </c>
      <c r="AJ812" s="56" t="str">
        <f t="shared" si="233"/>
        <v>Correct</v>
      </c>
      <c r="AK812" t="s">
        <v>94</v>
      </c>
      <c r="AL812">
        <v>85</v>
      </c>
      <c r="AM812" t="s">
        <v>121</v>
      </c>
      <c r="AN812" t="s">
        <v>217</v>
      </c>
      <c r="AO812" t="s">
        <v>107</v>
      </c>
      <c r="AP812" t="s">
        <v>98</v>
      </c>
      <c r="AQ812" s="1" t="s">
        <v>80</v>
      </c>
      <c r="AR812" t="s">
        <v>99</v>
      </c>
      <c r="AT812" t="s">
        <v>104</v>
      </c>
      <c r="AU812" t="s">
        <v>102</v>
      </c>
      <c r="AV812" s="1"/>
      <c r="AW812" t="s">
        <v>98</v>
      </c>
    </row>
    <row r="813" spans="1:49" x14ac:dyDescent="0.25">
      <c r="A813" s="1">
        <v>812</v>
      </c>
      <c r="D813" t="s">
        <v>21</v>
      </c>
      <c r="E813" t="s">
        <v>22</v>
      </c>
      <c r="K813" t="s">
        <v>27</v>
      </c>
      <c r="P813" s="56">
        <f t="shared" si="216"/>
        <v>3</v>
      </c>
      <c r="Q813" s="5">
        <f t="shared" si="217"/>
        <v>1</v>
      </c>
      <c r="S813" s="56">
        <f t="shared" si="218"/>
        <v>0</v>
      </c>
      <c r="T813" s="56">
        <f t="shared" si="219"/>
        <v>0</v>
      </c>
      <c r="U813" s="56">
        <f t="shared" si="220"/>
        <v>1</v>
      </c>
      <c r="V813" s="90">
        <f t="shared" si="221"/>
        <v>1</v>
      </c>
      <c r="W813" s="90">
        <f t="shared" si="222"/>
        <v>0</v>
      </c>
      <c r="X813" s="90">
        <f t="shared" si="223"/>
        <v>0</v>
      </c>
      <c r="Y813" s="90">
        <f t="shared" si="224"/>
        <v>0</v>
      </c>
      <c r="Z813" s="90">
        <f t="shared" si="225"/>
        <v>0</v>
      </c>
      <c r="AA813" s="90">
        <f t="shared" si="226"/>
        <v>0</v>
      </c>
      <c r="AB813" s="90">
        <f t="shared" si="227"/>
        <v>1</v>
      </c>
      <c r="AC813" s="90">
        <f t="shared" si="228"/>
        <v>0</v>
      </c>
      <c r="AD813" s="90">
        <f t="shared" si="229"/>
        <v>0</v>
      </c>
      <c r="AE813" s="90">
        <f t="shared" si="230"/>
        <v>0</v>
      </c>
      <c r="AH813" s="56">
        <f t="shared" si="231"/>
        <v>3</v>
      </c>
      <c r="AI813" s="56">
        <f t="shared" si="232"/>
        <v>3</v>
      </c>
      <c r="AJ813" s="56" t="str">
        <f t="shared" si="233"/>
        <v>Correct</v>
      </c>
      <c r="AK813" t="s">
        <v>105</v>
      </c>
      <c r="AL813">
        <v>85</v>
      </c>
      <c r="AM813" t="s">
        <v>121</v>
      </c>
      <c r="AN813" t="s">
        <v>217</v>
      </c>
      <c r="AO813" t="s">
        <v>107</v>
      </c>
      <c r="AP813" t="s">
        <v>98</v>
      </c>
      <c r="AQ813" s="1" t="s">
        <v>80</v>
      </c>
      <c r="AR813" t="s">
        <v>126</v>
      </c>
      <c r="AS813" t="s">
        <v>120</v>
      </c>
      <c r="AT813" t="s">
        <v>104</v>
      </c>
      <c r="AU813" t="s">
        <v>102</v>
      </c>
      <c r="AV813" s="1"/>
      <c r="AW813" t="s">
        <v>98</v>
      </c>
    </row>
    <row r="814" spans="1:49" x14ac:dyDescent="0.25">
      <c r="A814" s="1">
        <v>813</v>
      </c>
      <c r="B814" t="s">
        <v>19</v>
      </c>
      <c r="D814" t="s">
        <v>21</v>
      </c>
      <c r="P814" s="56">
        <f t="shared" si="216"/>
        <v>2</v>
      </c>
      <c r="Q814" s="5">
        <f t="shared" si="217"/>
        <v>1.5</v>
      </c>
      <c r="S814" s="56">
        <f t="shared" si="218"/>
        <v>1</v>
      </c>
      <c r="T814" s="56">
        <f t="shared" si="219"/>
        <v>0</v>
      </c>
      <c r="U814" s="56">
        <f t="shared" si="220"/>
        <v>1</v>
      </c>
      <c r="V814" s="90">
        <f t="shared" si="221"/>
        <v>0</v>
      </c>
      <c r="W814" s="90">
        <f t="shared" si="222"/>
        <v>0</v>
      </c>
      <c r="X814" s="90">
        <f t="shared" si="223"/>
        <v>0</v>
      </c>
      <c r="Y814" s="90">
        <f t="shared" si="224"/>
        <v>0</v>
      </c>
      <c r="Z814" s="90">
        <f t="shared" si="225"/>
        <v>0</v>
      </c>
      <c r="AA814" s="90">
        <f t="shared" si="226"/>
        <v>0</v>
      </c>
      <c r="AB814" s="90">
        <f t="shared" si="227"/>
        <v>0</v>
      </c>
      <c r="AC814" s="90">
        <f t="shared" si="228"/>
        <v>0</v>
      </c>
      <c r="AD814" s="90">
        <f t="shared" si="229"/>
        <v>0</v>
      </c>
      <c r="AE814" s="90">
        <f t="shared" si="230"/>
        <v>0</v>
      </c>
      <c r="AH814" s="56">
        <f t="shared" si="231"/>
        <v>2</v>
      </c>
      <c r="AI814" s="56">
        <f t="shared" si="232"/>
        <v>2</v>
      </c>
      <c r="AJ814" s="56" t="str">
        <f t="shared" si="233"/>
        <v>Correct</v>
      </c>
      <c r="AK814" t="s">
        <v>94</v>
      </c>
      <c r="AL814">
        <v>88</v>
      </c>
      <c r="AM814" t="s">
        <v>121</v>
      </c>
      <c r="AN814" t="s">
        <v>217</v>
      </c>
      <c r="AO814" t="s">
        <v>107</v>
      </c>
      <c r="AP814" t="s">
        <v>98</v>
      </c>
      <c r="AQ814" s="1" t="s">
        <v>80</v>
      </c>
      <c r="AR814" t="s">
        <v>114</v>
      </c>
      <c r="AS814" t="s">
        <v>110</v>
      </c>
      <c r="AT814" t="s">
        <v>104</v>
      </c>
      <c r="AU814" t="s">
        <v>102</v>
      </c>
      <c r="AV814" s="1"/>
      <c r="AW814" t="s">
        <v>98</v>
      </c>
    </row>
    <row r="815" spans="1:49" x14ac:dyDescent="0.25">
      <c r="A815" s="1">
        <v>814</v>
      </c>
      <c r="C815" t="s">
        <v>20</v>
      </c>
      <c r="D815" t="s">
        <v>21</v>
      </c>
      <c r="K815" t="s">
        <v>27</v>
      </c>
      <c r="P815" s="56">
        <f t="shared" si="216"/>
        <v>3</v>
      </c>
      <c r="Q815" s="5">
        <f t="shared" si="217"/>
        <v>1</v>
      </c>
      <c r="S815" s="56">
        <f t="shared" si="218"/>
        <v>0</v>
      </c>
      <c r="T815" s="56">
        <f t="shared" si="219"/>
        <v>1</v>
      </c>
      <c r="U815" s="56">
        <f t="shared" si="220"/>
        <v>1</v>
      </c>
      <c r="V815" s="90">
        <f t="shared" si="221"/>
        <v>0</v>
      </c>
      <c r="W815" s="90">
        <f t="shared" si="222"/>
        <v>0</v>
      </c>
      <c r="X815" s="90">
        <f t="shared" si="223"/>
        <v>0</v>
      </c>
      <c r="Y815" s="90">
        <f t="shared" si="224"/>
        <v>0</v>
      </c>
      <c r="Z815" s="90">
        <f t="shared" si="225"/>
        <v>0</v>
      </c>
      <c r="AA815" s="90">
        <f t="shared" si="226"/>
        <v>0</v>
      </c>
      <c r="AB815" s="90">
        <f t="shared" si="227"/>
        <v>1</v>
      </c>
      <c r="AC815" s="90">
        <f t="shared" si="228"/>
        <v>0</v>
      </c>
      <c r="AD815" s="90">
        <f t="shared" si="229"/>
        <v>0</v>
      </c>
      <c r="AE815" s="90">
        <f t="shared" si="230"/>
        <v>0</v>
      </c>
      <c r="AH815" s="56">
        <f t="shared" si="231"/>
        <v>3</v>
      </c>
      <c r="AI815" s="56">
        <f t="shared" si="232"/>
        <v>3</v>
      </c>
      <c r="AJ815" s="56" t="str">
        <f t="shared" si="233"/>
        <v>Correct</v>
      </c>
      <c r="AK815" t="s">
        <v>105</v>
      </c>
      <c r="AL815">
        <v>86</v>
      </c>
      <c r="AM815" t="s">
        <v>121</v>
      </c>
      <c r="AN815" t="s">
        <v>217</v>
      </c>
      <c r="AO815" t="s">
        <v>107</v>
      </c>
      <c r="AP815" t="s">
        <v>98</v>
      </c>
      <c r="AQ815" s="1" t="s">
        <v>80</v>
      </c>
      <c r="AR815" t="s">
        <v>108</v>
      </c>
      <c r="AS815" t="s">
        <v>110</v>
      </c>
      <c r="AT815" t="s">
        <v>104</v>
      </c>
      <c r="AU815" t="s">
        <v>102</v>
      </c>
      <c r="AV815" s="1"/>
      <c r="AW815" t="s">
        <v>98</v>
      </c>
    </row>
    <row r="816" spans="1:49" x14ac:dyDescent="0.25">
      <c r="A816" s="1">
        <v>815</v>
      </c>
      <c r="D816" t="s">
        <v>21</v>
      </c>
      <c r="I816" t="s">
        <v>267</v>
      </c>
      <c r="M816" t="s">
        <v>29</v>
      </c>
      <c r="P816" s="56">
        <f t="shared" si="216"/>
        <v>3</v>
      </c>
      <c r="Q816" s="5">
        <f t="shared" si="217"/>
        <v>1</v>
      </c>
      <c r="S816" s="56">
        <f t="shared" si="218"/>
        <v>0</v>
      </c>
      <c r="T816" s="56">
        <f t="shared" si="219"/>
        <v>0</v>
      </c>
      <c r="U816" s="56">
        <f t="shared" si="220"/>
        <v>1</v>
      </c>
      <c r="V816" s="90">
        <f t="shared" si="221"/>
        <v>0</v>
      </c>
      <c r="W816" s="90">
        <f t="shared" si="222"/>
        <v>0</v>
      </c>
      <c r="X816" s="90">
        <f t="shared" si="223"/>
        <v>0</v>
      </c>
      <c r="Y816" s="90">
        <f t="shared" si="224"/>
        <v>0</v>
      </c>
      <c r="Z816" s="90">
        <f t="shared" si="225"/>
        <v>1</v>
      </c>
      <c r="AA816" s="90">
        <f t="shared" si="226"/>
        <v>0</v>
      </c>
      <c r="AB816" s="90">
        <f t="shared" si="227"/>
        <v>0</v>
      </c>
      <c r="AC816" s="90">
        <f t="shared" si="228"/>
        <v>0</v>
      </c>
      <c r="AD816" s="90">
        <f t="shared" si="229"/>
        <v>1</v>
      </c>
      <c r="AE816" s="90">
        <f t="shared" si="230"/>
        <v>0</v>
      </c>
      <c r="AH816" s="56">
        <f t="shared" si="231"/>
        <v>3</v>
      </c>
      <c r="AI816" s="56">
        <f t="shared" si="232"/>
        <v>3</v>
      </c>
      <c r="AJ816" s="56" t="str">
        <f t="shared" si="233"/>
        <v>Correct</v>
      </c>
      <c r="AK816" t="s">
        <v>94</v>
      </c>
      <c r="AL816">
        <v>85</v>
      </c>
      <c r="AM816" t="s">
        <v>121</v>
      </c>
      <c r="AN816" t="s">
        <v>217</v>
      </c>
      <c r="AO816" t="s">
        <v>107</v>
      </c>
      <c r="AP816" t="s">
        <v>98</v>
      </c>
      <c r="AQ816" s="1" t="s">
        <v>80</v>
      </c>
      <c r="AR816" t="s">
        <v>114</v>
      </c>
      <c r="AS816" t="s">
        <v>133</v>
      </c>
      <c r="AT816" t="s">
        <v>104</v>
      </c>
      <c r="AU816" t="s">
        <v>102</v>
      </c>
      <c r="AV816" s="1"/>
      <c r="AW816" t="s">
        <v>98</v>
      </c>
    </row>
    <row r="817" spans="1:49" x14ac:dyDescent="0.25">
      <c r="A817" s="1">
        <v>816</v>
      </c>
      <c r="C817" t="s">
        <v>20</v>
      </c>
      <c r="D817" t="s">
        <v>21</v>
      </c>
      <c r="P817" s="56">
        <f t="shared" si="216"/>
        <v>2</v>
      </c>
      <c r="Q817" s="5">
        <f t="shared" si="217"/>
        <v>1.5</v>
      </c>
      <c r="S817" s="56">
        <f t="shared" si="218"/>
        <v>0</v>
      </c>
      <c r="T817" s="56">
        <f t="shared" si="219"/>
        <v>1</v>
      </c>
      <c r="U817" s="56">
        <f t="shared" si="220"/>
        <v>1</v>
      </c>
      <c r="V817" s="90">
        <f t="shared" si="221"/>
        <v>0</v>
      </c>
      <c r="W817" s="90">
        <f t="shared" si="222"/>
        <v>0</v>
      </c>
      <c r="X817" s="90">
        <f t="shared" si="223"/>
        <v>0</v>
      </c>
      <c r="Y817" s="90">
        <f t="shared" si="224"/>
        <v>0</v>
      </c>
      <c r="Z817" s="90">
        <f t="shared" si="225"/>
        <v>0</v>
      </c>
      <c r="AA817" s="90">
        <f t="shared" si="226"/>
        <v>0</v>
      </c>
      <c r="AB817" s="90">
        <f t="shared" si="227"/>
        <v>0</v>
      </c>
      <c r="AC817" s="90">
        <f t="shared" si="228"/>
        <v>0</v>
      </c>
      <c r="AD817" s="90">
        <f t="shared" si="229"/>
        <v>0</v>
      </c>
      <c r="AE817" s="90">
        <f t="shared" si="230"/>
        <v>0</v>
      </c>
      <c r="AH817" s="56">
        <f t="shared" si="231"/>
        <v>2</v>
      </c>
      <c r="AI817" s="56">
        <f t="shared" si="232"/>
        <v>2</v>
      </c>
      <c r="AJ817" s="56" t="str">
        <f t="shared" si="233"/>
        <v>Correct</v>
      </c>
      <c r="AK817" t="s">
        <v>94</v>
      </c>
      <c r="AL817">
        <v>82</v>
      </c>
      <c r="AM817" t="s">
        <v>121</v>
      </c>
      <c r="AN817" t="s">
        <v>217</v>
      </c>
      <c r="AO817" t="s">
        <v>107</v>
      </c>
      <c r="AP817" t="s">
        <v>98</v>
      </c>
      <c r="AQ817" s="1" t="s">
        <v>80</v>
      </c>
      <c r="AR817" t="s">
        <v>99</v>
      </c>
      <c r="AS817" t="s">
        <v>103</v>
      </c>
      <c r="AT817" t="s">
        <v>104</v>
      </c>
      <c r="AU817" t="s">
        <v>102</v>
      </c>
      <c r="AV817" s="1"/>
      <c r="AW817" t="s">
        <v>98</v>
      </c>
    </row>
    <row r="818" spans="1:49" x14ac:dyDescent="0.25">
      <c r="A818" s="1">
        <v>817</v>
      </c>
      <c r="B818" t="s">
        <v>19</v>
      </c>
      <c r="N818" t="s">
        <v>30</v>
      </c>
      <c r="P818" s="56">
        <f t="shared" si="216"/>
        <v>2</v>
      </c>
      <c r="Q818" s="5">
        <f t="shared" si="217"/>
        <v>1.5</v>
      </c>
      <c r="S818" s="56">
        <f t="shared" si="218"/>
        <v>1</v>
      </c>
      <c r="T818" s="56">
        <f t="shared" si="219"/>
        <v>0</v>
      </c>
      <c r="U818" s="56">
        <f t="shared" si="220"/>
        <v>0</v>
      </c>
      <c r="V818" s="90">
        <f t="shared" si="221"/>
        <v>0</v>
      </c>
      <c r="W818" s="90">
        <f t="shared" si="222"/>
        <v>0</v>
      </c>
      <c r="X818" s="90">
        <f t="shared" si="223"/>
        <v>0</v>
      </c>
      <c r="Y818" s="90">
        <f t="shared" si="224"/>
        <v>0</v>
      </c>
      <c r="Z818" s="90">
        <f t="shared" si="225"/>
        <v>0</v>
      </c>
      <c r="AA818" s="90">
        <f t="shared" si="226"/>
        <v>0</v>
      </c>
      <c r="AB818" s="90">
        <f t="shared" si="227"/>
        <v>0</v>
      </c>
      <c r="AC818" s="90">
        <f t="shared" si="228"/>
        <v>0</v>
      </c>
      <c r="AD818" s="90">
        <f t="shared" si="229"/>
        <v>0</v>
      </c>
      <c r="AE818" s="90">
        <f t="shared" si="230"/>
        <v>1</v>
      </c>
      <c r="AH818" s="56">
        <f t="shared" si="231"/>
        <v>2</v>
      </c>
      <c r="AI818" s="56">
        <f t="shared" si="232"/>
        <v>2</v>
      </c>
      <c r="AJ818" s="56" t="str">
        <f t="shared" si="233"/>
        <v>Correct</v>
      </c>
      <c r="AK818" t="s">
        <v>94</v>
      </c>
      <c r="AL818">
        <v>82</v>
      </c>
      <c r="AM818" t="s">
        <v>121</v>
      </c>
      <c r="AN818" t="s">
        <v>217</v>
      </c>
      <c r="AO818" t="s">
        <v>107</v>
      </c>
      <c r="AQ818" s="1" t="s">
        <v>80</v>
      </c>
      <c r="AR818" t="s">
        <v>114</v>
      </c>
      <c r="AS818" t="s">
        <v>110</v>
      </c>
      <c r="AT818" t="s">
        <v>104</v>
      </c>
      <c r="AU818" t="s">
        <v>102</v>
      </c>
      <c r="AV818" s="1"/>
      <c r="AW818" t="s">
        <v>98</v>
      </c>
    </row>
    <row r="819" spans="1:49" x14ac:dyDescent="0.25">
      <c r="A819" s="1">
        <v>818</v>
      </c>
      <c r="C819" t="s">
        <v>20</v>
      </c>
      <c r="D819" t="s">
        <v>21</v>
      </c>
      <c r="K819" t="s">
        <v>27</v>
      </c>
      <c r="P819" s="56">
        <f t="shared" si="216"/>
        <v>3</v>
      </c>
      <c r="Q819" s="5">
        <f t="shared" si="217"/>
        <v>1</v>
      </c>
      <c r="S819" s="56">
        <f t="shared" si="218"/>
        <v>0</v>
      </c>
      <c r="T819" s="56">
        <f t="shared" si="219"/>
        <v>1</v>
      </c>
      <c r="U819" s="56">
        <f t="shared" si="220"/>
        <v>1</v>
      </c>
      <c r="V819" s="90">
        <f t="shared" si="221"/>
        <v>0</v>
      </c>
      <c r="W819" s="90">
        <f t="shared" si="222"/>
        <v>0</v>
      </c>
      <c r="X819" s="90">
        <f t="shared" si="223"/>
        <v>0</v>
      </c>
      <c r="Y819" s="90">
        <f t="shared" si="224"/>
        <v>0</v>
      </c>
      <c r="Z819" s="90">
        <f t="shared" si="225"/>
        <v>0</v>
      </c>
      <c r="AA819" s="90">
        <f t="shared" si="226"/>
        <v>0</v>
      </c>
      <c r="AB819" s="90">
        <f t="shared" si="227"/>
        <v>1</v>
      </c>
      <c r="AC819" s="90">
        <f t="shared" si="228"/>
        <v>0</v>
      </c>
      <c r="AD819" s="90">
        <f t="shared" si="229"/>
        <v>0</v>
      </c>
      <c r="AE819" s="90">
        <f t="shared" si="230"/>
        <v>0</v>
      </c>
      <c r="AH819" s="56">
        <f t="shared" si="231"/>
        <v>3</v>
      </c>
      <c r="AI819" s="56">
        <f t="shared" si="232"/>
        <v>3</v>
      </c>
      <c r="AJ819" s="56" t="str">
        <f t="shared" si="233"/>
        <v>Correct</v>
      </c>
      <c r="AK819" t="s">
        <v>105</v>
      </c>
      <c r="AL819">
        <v>82</v>
      </c>
      <c r="AM819" t="s">
        <v>121</v>
      </c>
      <c r="AN819" t="s">
        <v>217</v>
      </c>
      <c r="AO819" t="s">
        <v>107</v>
      </c>
      <c r="AP819" t="s">
        <v>98</v>
      </c>
      <c r="AQ819" s="1" t="s">
        <v>80</v>
      </c>
      <c r="AR819" t="s">
        <v>126</v>
      </c>
      <c r="AS819" t="s">
        <v>110</v>
      </c>
      <c r="AT819" t="s">
        <v>104</v>
      </c>
      <c r="AU819" t="s">
        <v>102</v>
      </c>
      <c r="AV819" s="1"/>
      <c r="AW819" t="s">
        <v>98</v>
      </c>
    </row>
    <row r="820" spans="1:49" x14ac:dyDescent="0.25">
      <c r="A820" s="1">
        <v>819</v>
      </c>
      <c r="K820" t="s">
        <v>27</v>
      </c>
      <c r="M820" t="s">
        <v>29</v>
      </c>
      <c r="N820" t="s">
        <v>30</v>
      </c>
      <c r="P820" s="56">
        <f t="shared" si="216"/>
        <v>3</v>
      </c>
      <c r="Q820" s="5">
        <f t="shared" si="217"/>
        <v>1</v>
      </c>
      <c r="S820" s="56">
        <f t="shared" si="218"/>
        <v>0</v>
      </c>
      <c r="T820" s="56">
        <f t="shared" si="219"/>
        <v>0</v>
      </c>
      <c r="U820" s="56">
        <f t="shared" si="220"/>
        <v>0</v>
      </c>
      <c r="V820" s="90">
        <f t="shared" si="221"/>
        <v>0</v>
      </c>
      <c r="W820" s="90">
        <f t="shared" si="222"/>
        <v>0</v>
      </c>
      <c r="X820" s="90">
        <f t="shared" si="223"/>
        <v>0</v>
      </c>
      <c r="Y820" s="90">
        <f t="shared" si="224"/>
        <v>0</v>
      </c>
      <c r="Z820" s="90">
        <f t="shared" si="225"/>
        <v>0</v>
      </c>
      <c r="AA820" s="90">
        <f t="shared" si="226"/>
        <v>0</v>
      </c>
      <c r="AB820" s="90">
        <f t="shared" si="227"/>
        <v>1</v>
      </c>
      <c r="AC820" s="90">
        <f t="shared" si="228"/>
        <v>0</v>
      </c>
      <c r="AD820" s="90">
        <f t="shared" si="229"/>
        <v>1</v>
      </c>
      <c r="AE820" s="90">
        <f t="shared" si="230"/>
        <v>1</v>
      </c>
      <c r="AH820" s="56">
        <f t="shared" si="231"/>
        <v>3</v>
      </c>
      <c r="AI820" s="56">
        <f t="shared" si="232"/>
        <v>3</v>
      </c>
      <c r="AJ820" s="56" t="str">
        <f t="shared" si="233"/>
        <v>Correct</v>
      </c>
      <c r="AK820" t="s">
        <v>94</v>
      </c>
      <c r="AL820">
        <v>87</v>
      </c>
      <c r="AM820" t="s">
        <v>121</v>
      </c>
      <c r="AN820" t="s">
        <v>217</v>
      </c>
      <c r="AO820" t="s">
        <v>107</v>
      </c>
      <c r="AP820" t="s">
        <v>98</v>
      </c>
      <c r="AQ820" s="1" t="s">
        <v>80</v>
      </c>
      <c r="AR820" t="s">
        <v>108</v>
      </c>
      <c r="AS820" t="s">
        <v>110</v>
      </c>
      <c r="AT820" t="s">
        <v>104</v>
      </c>
      <c r="AU820" t="s">
        <v>102</v>
      </c>
      <c r="AV820" s="1"/>
      <c r="AW820" t="s">
        <v>98</v>
      </c>
    </row>
    <row r="821" spans="1:49" x14ac:dyDescent="0.25">
      <c r="A821" s="1">
        <v>820</v>
      </c>
      <c r="D821" t="s">
        <v>21</v>
      </c>
      <c r="P821" s="56">
        <f t="shared" si="216"/>
        <v>1</v>
      </c>
      <c r="Q821" s="5">
        <f t="shared" si="217"/>
        <v>3</v>
      </c>
      <c r="S821" s="56">
        <f t="shared" si="218"/>
        <v>0</v>
      </c>
      <c r="T821" s="56">
        <f t="shared" si="219"/>
        <v>0</v>
      </c>
      <c r="U821" s="56">
        <f t="shared" si="220"/>
        <v>1</v>
      </c>
      <c r="V821" s="90">
        <f t="shared" si="221"/>
        <v>0</v>
      </c>
      <c r="W821" s="90">
        <f t="shared" si="222"/>
        <v>0</v>
      </c>
      <c r="X821" s="90">
        <f t="shared" si="223"/>
        <v>0</v>
      </c>
      <c r="Y821" s="90">
        <f t="shared" si="224"/>
        <v>0</v>
      </c>
      <c r="Z821" s="90">
        <f t="shared" si="225"/>
        <v>0</v>
      </c>
      <c r="AA821" s="90">
        <f t="shared" si="226"/>
        <v>0</v>
      </c>
      <c r="AB821" s="90">
        <f t="shared" si="227"/>
        <v>0</v>
      </c>
      <c r="AC821" s="90">
        <f t="shared" si="228"/>
        <v>0</v>
      </c>
      <c r="AD821" s="90">
        <f t="shared" si="229"/>
        <v>0</v>
      </c>
      <c r="AE821" s="90">
        <f t="shared" si="230"/>
        <v>0</v>
      </c>
      <c r="AH821" s="56">
        <f t="shared" si="231"/>
        <v>1</v>
      </c>
      <c r="AI821" s="56">
        <f t="shared" si="232"/>
        <v>1</v>
      </c>
      <c r="AJ821" s="56" t="str">
        <f t="shared" si="233"/>
        <v>Correct</v>
      </c>
      <c r="AK821" t="s">
        <v>105</v>
      </c>
      <c r="AL821">
        <v>86</v>
      </c>
      <c r="AM821" t="s">
        <v>121</v>
      </c>
      <c r="AN821" t="s">
        <v>217</v>
      </c>
      <c r="AO821" t="s">
        <v>107</v>
      </c>
      <c r="AP821" t="s">
        <v>98</v>
      </c>
      <c r="AQ821" s="1" t="s">
        <v>80</v>
      </c>
      <c r="AR821" t="s">
        <v>108</v>
      </c>
      <c r="AS821" t="s">
        <v>110</v>
      </c>
      <c r="AT821" t="s">
        <v>104</v>
      </c>
      <c r="AU821" t="s">
        <v>102</v>
      </c>
      <c r="AV821" s="1"/>
      <c r="AW821" t="s">
        <v>98</v>
      </c>
    </row>
    <row r="822" spans="1:49" x14ac:dyDescent="0.25">
      <c r="A822" s="1">
        <v>821</v>
      </c>
      <c r="D822" t="s">
        <v>21</v>
      </c>
      <c r="J822" t="s">
        <v>26</v>
      </c>
      <c r="N822" t="s">
        <v>30</v>
      </c>
      <c r="P822" s="56">
        <f t="shared" si="216"/>
        <v>3</v>
      </c>
      <c r="Q822" s="5">
        <f t="shared" si="217"/>
        <v>1</v>
      </c>
      <c r="S822" s="56">
        <f t="shared" si="218"/>
        <v>0</v>
      </c>
      <c r="T822" s="56">
        <f t="shared" si="219"/>
        <v>0</v>
      </c>
      <c r="U822" s="56">
        <f t="shared" si="220"/>
        <v>1</v>
      </c>
      <c r="V822" s="90">
        <f t="shared" si="221"/>
        <v>0</v>
      </c>
      <c r="W822" s="90">
        <f t="shared" si="222"/>
        <v>0</v>
      </c>
      <c r="X822" s="90">
        <f t="shared" si="223"/>
        <v>0</v>
      </c>
      <c r="Y822" s="90">
        <f t="shared" si="224"/>
        <v>0</v>
      </c>
      <c r="Z822" s="90">
        <f t="shared" si="225"/>
        <v>0</v>
      </c>
      <c r="AA822" s="90">
        <f t="shared" si="226"/>
        <v>1</v>
      </c>
      <c r="AB822" s="90">
        <f t="shared" si="227"/>
        <v>0</v>
      </c>
      <c r="AC822" s="90">
        <f t="shared" si="228"/>
        <v>0</v>
      </c>
      <c r="AD822" s="90">
        <f t="shared" si="229"/>
        <v>0</v>
      </c>
      <c r="AE822" s="90">
        <f t="shared" si="230"/>
        <v>1</v>
      </c>
      <c r="AH822" s="56">
        <f t="shared" si="231"/>
        <v>3</v>
      </c>
      <c r="AI822" s="56">
        <f t="shared" si="232"/>
        <v>3</v>
      </c>
      <c r="AJ822" s="56" t="str">
        <f t="shared" si="233"/>
        <v>Correct</v>
      </c>
      <c r="AK822" t="s">
        <v>94</v>
      </c>
      <c r="AL822">
        <v>78</v>
      </c>
      <c r="AM822" t="s">
        <v>121</v>
      </c>
      <c r="AN822" t="s">
        <v>217</v>
      </c>
      <c r="AO822" t="s">
        <v>107</v>
      </c>
      <c r="AP822" t="s">
        <v>98</v>
      </c>
      <c r="AQ822" s="1" t="s">
        <v>80</v>
      </c>
      <c r="AR822" t="s">
        <v>114</v>
      </c>
      <c r="AS822" t="s">
        <v>137</v>
      </c>
      <c r="AT822" t="s">
        <v>104</v>
      </c>
      <c r="AU822" t="s">
        <v>102</v>
      </c>
      <c r="AV822" s="1"/>
      <c r="AW822" t="s">
        <v>98</v>
      </c>
    </row>
    <row r="823" spans="1:49" x14ac:dyDescent="0.25">
      <c r="A823" s="1">
        <v>822</v>
      </c>
      <c r="C823" t="s">
        <v>20</v>
      </c>
      <c r="N823" t="s">
        <v>30</v>
      </c>
      <c r="P823" s="56">
        <f t="shared" si="216"/>
        <v>2</v>
      </c>
      <c r="Q823" s="5">
        <f t="shared" si="217"/>
        <v>1.5</v>
      </c>
      <c r="S823" s="56">
        <f t="shared" si="218"/>
        <v>0</v>
      </c>
      <c r="T823" s="56">
        <f t="shared" si="219"/>
        <v>1</v>
      </c>
      <c r="U823" s="56">
        <f t="shared" si="220"/>
        <v>0</v>
      </c>
      <c r="V823" s="90">
        <f t="shared" si="221"/>
        <v>0</v>
      </c>
      <c r="W823" s="90">
        <f t="shared" si="222"/>
        <v>0</v>
      </c>
      <c r="X823" s="90">
        <f t="shared" si="223"/>
        <v>0</v>
      </c>
      <c r="Y823" s="90">
        <f t="shared" si="224"/>
        <v>0</v>
      </c>
      <c r="Z823" s="90">
        <f t="shared" si="225"/>
        <v>0</v>
      </c>
      <c r="AA823" s="90">
        <f t="shared" si="226"/>
        <v>0</v>
      </c>
      <c r="AB823" s="90">
        <f t="shared" si="227"/>
        <v>0</v>
      </c>
      <c r="AC823" s="90">
        <f t="shared" si="228"/>
        <v>0</v>
      </c>
      <c r="AD823" s="90">
        <f t="shared" si="229"/>
        <v>0</v>
      </c>
      <c r="AE823" s="90">
        <f t="shared" si="230"/>
        <v>1</v>
      </c>
      <c r="AH823" s="56">
        <f t="shared" si="231"/>
        <v>2</v>
      </c>
      <c r="AI823" s="56">
        <f t="shared" si="232"/>
        <v>2</v>
      </c>
      <c r="AJ823" s="56" t="str">
        <f t="shared" si="233"/>
        <v>Correct</v>
      </c>
      <c r="AL823">
        <v>77</v>
      </c>
      <c r="AM823" t="s">
        <v>121</v>
      </c>
      <c r="AN823" t="s">
        <v>217</v>
      </c>
      <c r="AO823" t="s">
        <v>107</v>
      </c>
      <c r="AP823" t="s">
        <v>98</v>
      </c>
      <c r="AQ823" s="1" t="s">
        <v>80</v>
      </c>
      <c r="AR823" t="s">
        <v>126</v>
      </c>
      <c r="AS823" t="s">
        <v>120</v>
      </c>
      <c r="AT823" t="s">
        <v>104</v>
      </c>
      <c r="AU823" t="s">
        <v>102</v>
      </c>
      <c r="AV823" s="1"/>
      <c r="AW823" t="s">
        <v>98</v>
      </c>
    </row>
    <row r="824" spans="1:49" x14ac:dyDescent="0.25">
      <c r="A824" s="1">
        <v>823</v>
      </c>
      <c r="C824" t="s">
        <v>20</v>
      </c>
      <c r="N824" t="s">
        <v>30</v>
      </c>
      <c r="P824" s="56">
        <f t="shared" si="216"/>
        <v>2</v>
      </c>
      <c r="Q824" s="5">
        <f t="shared" si="217"/>
        <v>1.5</v>
      </c>
      <c r="S824" s="56">
        <f t="shared" si="218"/>
        <v>0</v>
      </c>
      <c r="T824" s="56">
        <f t="shared" si="219"/>
        <v>1</v>
      </c>
      <c r="U824" s="56">
        <f t="shared" si="220"/>
        <v>0</v>
      </c>
      <c r="V824" s="90">
        <f t="shared" si="221"/>
        <v>0</v>
      </c>
      <c r="W824" s="90">
        <f t="shared" si="222"/>
        <v>0</v>
      </c>
      <c r="X824" s="90">
        <f t="shared" si="223"/>
        <v>0</v>
      </c>
      <c r="Y824" s="90">
        <f t="shared" si="224"/>
        <v>0</v>
      </c>
      <c r="Z824" s="90">
        <f t="shared" si="225"/>
        <v>0</v>
      </c>
      <c r="AA824" s="90">
        <f t="shared" si="226"/>
        <v>0</v>
      </c>
      <c r="AB824" s="90">
        <f t="shared" si="227"/>
        <v>0</v>
      </c>
      <c r="AC824" s="90">
        <f t="shared" si="228"/>
        <v>0</v>
      </c>
      <c r="AD824" s="90">
        <f t="shared" si="229"/>
        <v>0</v>
      </c>
      <c r="AE824" s="90">
        <f t="shared" si="230"/>
        <v>1</v>
      </c>
      <c r="AH824" s="56">
        <f t="shared" si="231"/>
        <v>2</v>
      </c>
      <c r="AI824" s="56">
        <f t="shared" si="232"/>
        <v>2</v>
      </c>
      <c r="AJ824" s="56" t="str">
        <f t="shared" si="233"/>
        <v>Correct</v>
      </c>
      <c r="AK824" t="s">
        <v>105</v>
      </c>
      <c r="AL824">
        <v>77</v>
      </c>
      <c r="AM824" t="s">
        <v>121</v>
      </c>
      <c r="AQ824" s="1"/>
      <c r="AS824" t="s">
        <v>103</v>
      </c>
      <c r="AV824" s="1"/>
    </row>
    <row r="825" spans="1:49" x14ac:dyDescent="0.25">
      <c r="A825" s="1">
        <v>824</v>
      </c>
      <c r="C825" t="s">
        <v>20</v>
      </c>
      <c r="D825" t="s">
        <v>21</v>
      </c>
      <c r="J825" t="s">
        <v>26</v>
      </c>
      <c r="K825" t="s">
        <v>27</v>
      </c>
      <c r="M825" t="s">
        <v>29</v>
      </c>
      <c r="P825" s="56">
        <f t="shared" si="216"/>
        <v>5</v>
      </c>
      <c r="Q825" s="5">
        <f t="shared" si="217"/>
        <v>0.6</v>
      </c>
      <c r="S825" s="56">
        <f t="shared" si="218"/>
        <v>0</v>
      </c>
      <c r="T825" s="56">
        <f t="shared" si="219"/>
        <v>0.6</v>
      </c>
      <c r="U825" s="56">
        <f t="shared" si="220"/>
        <v>0.6</v>
      </c>
      <c r="V825" s="90">
        <f t="shared" si="221"/>
        <v>0</v>
      </c>
      <c r="W825" s="90">
        <f t="shared" si="222"/>
        <v>0</v>
      </c>
      <c r="X825" s="90">
        <f t="shared" si="223"/>
        <v>0</v>
      </c>
      <c r="Y825" s="90">
        <f t="shared" si="224"/>
        <v>0</v>
      </c>
      <c r="Z825" s="90">
        <f t="shared" si="225"/>
        <v>0</v>
      </c>
      <c r="AA825" s="90">
        <f t="shared" si="226"/>
        <v>0.6</v>
      </c>
      <c r="AB825" s="90">
        <f t="shared" si="227"/>
        <v>0.6</v>
      </c>
      <c r="AC825" s="90">
        <f t="shared" si="228"/>
        <v>0</v>
      </c>
      <c r="AD825" s="90">
        <f t="shared" si="229"/>
        <v>0.6</v>
      </c>
      <c r="AE825" s="90">
        <f t="shared" si="230"/>
        <v>0</v>
      </c>
      <c r="AH825" s="56">
        <f t="shared" si="231"/>
        <v>3</v>
      </c>
      <c r="AI825" s="56">
        <f t="shared" si="232"/>
        <v>5</v>
      </c>
      <c r="AJ825" s="56" t="str">
        <f t="shared" si="233"/>
        <v>Correct</v>
      </c>
      <c r="AK825" t="s">
        <v>94</v>
      </c>
      <c r="AL825">
        <v>85</v>
      </c>
      <c r="AM825" t="s">
        <v>121</v>
      </c>
      <c r="AN825" t="s">
        <v>217</v>
      </c>
      <c r="AO825" t="s">
        <v>107</v>
      </c>
      <c r="AP825" t="s">
        <v>98</v>
      </c>
      <c r="AQ825" s="1" t="s">
        <v>80</v>
      </c>
      <c r="AR825" t="s">
        <v>114</v>
      </c>
      <c r="AS825" t="s">
        <v>103</v>
      </c>
      <c r="AT825" t="s">
        <v>104</v>
      </c>
      <c r="AU825" t="s">
        <v>102</v>
      </c>
      <c r="AV825" s="1"/>
      <c r="AW825" t="s">
        <v>98</v>
      </c>
    </row>
    <row r="826" spans="1:49" x14ac:dyDescent="0.25">
      <c r="A826" s="1">
        <v>825</v>
      </c>
      <c r="P826" s="56">
        <f t="shared" si="216"/>
        <v>0</v>
      </c>
      <c r="Q826" s="5" t="e">
        <f t="shared" si="217"/>
        <v>#DIV/0!</v>
      </c>
      <c r="S826" s="56">
        <f t="shared" si="218"/>
        <v>0</v>
      </c>
      <c r="T826" s="56">
        <f t="shared" si="219"/>
        <v>0</v>
      </c>
      <c r="U826" s="56">
        <f t="shared" si="220"/>
        <v>0</v>
      </c>
      <c r="V826" s="90">
        <f t="shared" si="221"/>
        <v>0</v>
      </c>
      <c r="W826" s="90">
        <f t="shared" si="222"/>
        <v>0</v>
      </c>
      <c r="X826" s="90">
        <f t="shared" si="223"/>
        <v>0</v>
      </c>
      <c r="Y826" s="90">
        <f t="shared" si="224"/>
        <v>0</v>
      </c>
      <c r="Z826" s="90">
        <f t="shared" si="225"/>
        <v>0</v>
      </c>
      <c r="AA826" s="90">
        <f t="shared" si="226"/>
        <v>0</v>
      </c>
      <c r="AB826" s="90">
        <f t="shared" si="227"/>
        <v>0</v>
      </c>
      <c r="AC826" s="90">
        <f t="shared" si="228"/>
        <v>0</v>
      </c>
      <c r="AD826" s="90">
        <f t="shared" si="229"/>
        <v>0</v>
      </c>
      <c r="AE826" s="90">
        <f t="shared" si="230"/>
        <v>0</v>
      </c>
      <c r="AH826" s="56">
        <f t="shared" si="231"/>
        <v>0</v>
      </c>
      <c r="AI826" s="56">
        <f t="shared" si="232"/>
        <v>0</v>
      </c>
      <c r="AJ826" s="56" t="str">
        <f t="shared" si="233"/>
        <v>Correct</v>
      </c>
      <c r="AK826" t="s">
        <v>105</v>
      </c>
      <c r="AL826">
        <v>73</v>
      </c>
      <c r="AM826" t="s">
        <v>121</v>
      </c>
      <c r="AN826" t="s">
        <v>285</v>
      </c>
      <c r="AO826" t="s">
        <v>107</v>
      </c>
      <c r="AQ826" s="1" t="s">
        <v>80</v>
      </c>
      <c r="AS826" t="s">
        <v>110</v>
      </c>
      <c r="AT826" t="s">
        <v>104</v>
      </c>
      <c r="AV826" s="1"/>
      <c r="AW826" t="s">
        <v>98</v>
      </c>
    </row>
    <row r="827" spans="1:49" x14ac:dyDescent="0.25">
      <c r="A827" s="1">
        <v>826</v>
      </c>
      <c r="C827" t="s">
        <v>20</v>
      </c>
      <c r="D827" t="s">
        <v>21</v>
      </c>
      <c r="J827" t="s">
        <v>26</v>
      </c>
      <c r="P827" s="56">
        <f t="shared" si="216"/>
        <v>3</v>
      </c>
      <c r="Q827" s="5">
        <f t="shared" si="217"/>
        <v>1</v>
      </c>
      <c r="S827" s="56">
        <f t="shared" si="218"/>
        <v>0</v>
      </c>
      <c r="T827" s="56">
        <f t="shared" si="219"/>
        <v>1</v>
      </c>
      <c r="U827" s="56">
        <f t="shared" si="220"/>
        <v>1</v>
      </c>
      <c r="V827" s="90">
        <f t="shared" si="221"/>
        <v>0</v>
      </c>
      <c r="W827" s="90">
        <f t="shared" si="222"/>
        <v>0</v>
      </c>
      <c r="X827" s="90">
        <f t="shared" si="223"/>
        <v>0</v>
      </c>
      <c r="Y827" s="90">
        <f t="shared" si="224"/>
        <v>0</v>
      </c>
      <c r="Z827" s="90">
        <f t="shared" si="225"/>
        <v>0</v>
      </c>
      <c r="AA827" s="90">
        <f t="shared" si="226"/>
        <v>1</v>
      </c>
      <c r="AB827" s="90">
        <f t="shared" si="227"/>
        <v>0</v>
      </c>
      <c r="AC827" s="90">
        <f t="shared" si="228"/>
        <v>0</v>
      </c>
      <c r="AD827" s="90">
        <f t="shared" si="229"/>
        <v>0</v>
      </c>
      <c r="AE827" s="90">
        <f t="shared" si="230"/>
        <v>0</v>
      </c>
      <c r="AH827" s="56">
        <f t="shared" si="231"/>
        <v>3</v>
      </c>
      <c r="AI827" s="56">
        <f t="shared" si="232"/>
        <v>3</v>
      </c>
      <c r="AJ827" s="56" t="str">
        <f t="shared" si="233"/>
        <v>Correct</v>
      </c>
      <c r="AK827" t="s">
        <v>94</v>
      </c>
      <c r="AL827">
        <v>84</v>
      </c>
      <c r="AM827" t="s">
        <v>121</v>
      </c>
      <c r="AN827" t="s">
        <v>285</v>
      </c>
      <c r="AO827" t="s">
        <v>107</v>
      </c>
      <c r="AP827" t="s">
        <v>98</v>
      </c>
      <c r="AQ827" s="1" t="s">
        <v>80</v>
      </c>
      <c r="AR827" t="s">
        <v>108</v>
      </c>
      <c r="AS827" t="s">
        <v>120</v>
      </c>
      <c r="AT827" t="s">
        <v>104</v>
      </c>
      <c r="AU827" t="s">
        <v>102</v>
      </c>
      <c r="AV827" s="1"/>
    </row>
    <row r="828" spans="1:49" x14ac:dyDescent="0.25">
      <c r="A828" s="1">
        <v>827</v>
      </c>
      <c r="D828" t="s">
        <v>21</v>
      </c>
      <c r="N828" t="s">
        <v>30</v>
      </c>
      <c r="P828" s="56">
        <f t="shared" si="216"/>
        <v>2</v>
      </c>
      <c r="Q828" s="5">
        <f t="shared" si="217"/>
        <v>1.5</v>
      </c>
      <c r="S828" s="56">
        <f t="shared" si="218"/>
        <v>0</v>
      </c>
      <c r="T828" s="56">
        <f t="shared" si="219"/>
        <v>0</v>
      </c>
      <c r="U828" s="56">
        <f t="shared" si="220"/>
        <v>1</v>
      </c>
      <c r="V828" s="90">
        <f t="shared" si="221"/>
        <v>0</v>
      </c>
      <c r="W828" s="90">
        <f t="shared" si="222"/>
        <v>0</v>
      </c>
      <c r="X828" s="90">
        <f t="shared" si="223"/>
        <v>0</v>
      </c>
      <c r="Y828" s="90">
        <f t="shared" si="224"/>
        <v>0</v>
      </c>
      <c r="Z828" s="90">
        <f t="shared" si="225"/>
        <v>0</v>
      </c>
      <c r="AA828" s="90">
        <f t="shared" si="226"/>
        <v>0</v>
      </c>
      <c r="AB828" s="90">
        <f t="shared" si="227"/>
        <v>0</v>
      </c>
      <c r="AC828" s="90">
        <f t="shared" si="228"/>
        <v>0</v>
      </c>
      <c r="AD828" s="90">
        <f t="shared" si="229"/>
        <v>0</v>
      </c>
      <c r="AE828" s="90">
        <f t="shared" si="230"/>
        <v>1</v>
      </c>
      <c r="AH828" s="56">
        <f t="shared" si="231"/>
        <v>2</v>
      </c>
      <c r="AI828" s="56">
        <f t="shared" si="232"/>
        <v>2</v>
      </c>
      <c r="AJ828" s="56" t="str">
        <f t="shared" si="233"/>
        <v>Correct</v>
      </c>
      <c r="AK828" t="s">
        <v>94</v>
      </c>
      <c r="AL828">
        <v>55</v>
      </c>
      <c r="AM828" t="s">
        <v>95</v>
      </c>
      <c r="AN828" t="s">
        <v>204</v>
      </c>
      <c r="AO828" t="s">
        <v>107</v>
      </c>
      <c r="AP828" t="s">
        <v>98</v>
      </c>
      <c r="AQ828" s="1" t="s">
        <v>80</v>
      </c>
      <c r="AR828" t="s">
        <v>99</v>
      </c>
      <c r="AT828" t="s">
        <v>101</v>
      </c>
      <c r="AU828" t="s">
        <v>102</v>
      </c>
      <c r="AV828" s="1"/>
      <c r="AW828" t="s">
        <v>98</v>
      </c>
    </row>
    <row r="829" spans="1:49" x14ac:dyDescent="0.25">
      <c r="A829" s="1">
        <v>828</v>
      </c>
      <c r="C829" t="s">
        <v>20</v>
      </c>
      <c r="D829" t="s">
        <v>21</v>
      </c>
      <c r="E829" t="s">
        <v>22</v>
      </c>
      <c r="P829" s="56">
        <f t="shared" si="216"/>
        <v>3</v>
      </c>
      <c r="Q829" s="5">
        <f t="shared" si="217"/>
        <v>1</v>
      </c>
      <c r="S829" s="56">
        <f t="shared" si="218"/>
        <v>0</v>
      </c>
      <c r="T829" s="56">
        <f t="shared" si="219"/>
        <v>1</v>
      </c>
      <c r="U829" s="56">
        <f t="shared" si="220"/>
        <v>1</v>
      </c>
      <c r="V829" s="90">
        <f t="shared" si="221"/>
        <v>1</v>
      </c>
      <c r="W829" s="90">
        <f t="shared" si="222"/>
        <v>0</v>
      </c>
      <c r="X829" s="90">
        <f t="shared" si="223"/>
        <v>0</v>
      </c>
      <c r="Y829" s="90">
        <f t="shared" si="224"/>
        <v>0</v>
      </c>
      <c r="Z829" s="90">
        <f t="shared" si="225"/>
        <v>0</v>
      </c>
      <c r="AA829" s="90">
        <f t="shared" si="226"/>
        <v>0</v>
      </c>
      <c r="AB829" s="90">
        <f t="shared" si="227"/>
        <v>0</v>
      </c>
      <c r="AC829" s="90">
        <f t="shared" si="228"/>
        <v>0</v>
      </c>
      <c r="AD829" s="90">
        <f t="shared" si="229"/>
        <v>0</v>
      </c>
      <c r="AE829" s="90">
        <f t="shared" si="230"/>
        <v>0</v>
      </c>
      <c r="AH829" s="56">
        <f t="shared" si="231"/>
        <v>3</v>
      </c>
      <c r="AI829" s="56">
        <f t="shared" si="232"/>
        <v>3</v>
      </c>
      <c r="AJ829" s="56" t="str">
        <f t="shared" si="233"/>
        <v>Correct</v>
      </c>
      <c r="AK829" t="s">
        <v>105</v>
      </c>
      <c r="AL829">
        <v>74</v>
      </c>
      <c r="AM829" t="s">
        <v>95</v>
      </c>
      <c r="AN829" t="s">
        <v>204</v>
      </c>
      <c r="AO829" t="s">
        <v>107</v>
      </c>
      <c r="AP829" t="s">
        <v>102</v>
      </c>
      <c r="AQ829" s="1" t="s">
        <v>80</v>
      </c>
      <c r="AR829" t="s">
        <v>126</v>
      </c>
      <c r="AS829" t="s">
        <v>120</v>
      </c>
      <c r="AT829" t="s">
        <v>104</v>
      </c>
      <c r="AU829" t="s">
        <v>102</v>
      </c>
      <c r="AV829" s="1"/>
      <c r="AW829" t="s">
        <v>98</v>
      </c>
    </row>
    <row r="830" spans="1:49" x14ac:dyDescent="0.25">
      <c r="A830" s="1">
        <v>829</v>
      </c>
      <c r="D830" t="s">
        <v>21</v>
      </c>
      <c r="I830" t="s">
        <v>267</v>
      </c>
      <c r="M830" t="s">
        <v>29</v>
      </c>
      <c r="P830" s="56">
        <f t="shared" si="216"/>
        <v>3</v>
      </c>
      <c r="Q830" s="5">
        <f t="shared" si="217"/>
        <v>1</v>
      </c>
      <c r="S830" s="56">
        <f t="shared" si="218"/>
        <v>0</v>
      </c>
      <c r="T830" s="56">
        <f t="shared" si="219"/>
        <v>0</v>
      </c>
      <c r="U830" s="56">
        <f t="shared" si="220"/>
        <v>1</v>
      </c>
      <c r="V830" s="90">
        <f t="shared" si="221"/>
        <v>0</v>
      </c>
      <c r="W830" s="90">
        <f t="shared" si="222"/>
        <v>0</v>
      </c>
      <c r="X830" s="90">
        <f t="shared" si="223"/>
        <v>0</v>
      </c>
      <c r="Y830" s="90">
        <f t="shared" si="224"/>
        <v>0</v>
      </c>
      <c r="Z830" s="90">
        <f t="shared" si="225"/>
        <v>1</v>
      </c>
      <c r="AA830" s="90">
        <f t="shared" si="226"/>
        <v>0</v>
      </c>
      <c r="AB830" s="90">
        <f t="shared" si="227"/>
        <v>0</v>
      </c>
      <c r="AC830" s="90">
        <f t="shared" si="228"/>
        <v>0</v>
      </c>
      <c r="AD830" s="90">
        <f t="shared" si="229"/>
        <v>1</v>
      </c>
      <c r="AE830" s="90">
        <f t="shared" si="230"/>
        <v>0</v>
      </c>
      <c r="AH830" s="56">
        <f t="shared" si="231"/>
        <v>3</v>
      </c>
      <c r="AI830" s="56">
        <f t="shared" si="232"/>
        <v>3</v>
      </c>
      <c r="AJ830" s="56" t="str">
        <f t="shared" si="233"/>
        <v>Correct</v>
      </c>
      <c r="AK830" t="s">
        <v>94</v>
      </c>
      <c r="AL830">
        <v>79</v>
      </c>
      <c r="AM830" t="s">
        <v>95</v>
      </c>
      <c r="AN830" t="s">
        <v>251</v>
      </c>
      <c r="AO830" t="s">
        <v>107</v>
      </c>
      <c r="AP830" t="s">
        <v>98</v>
      </c>
      <c r="AQ830" s="1" t="s">
        <v>80</v>
      </c>
      <c r="AS830" t="s">
        <v>110</v>
      </c>
      <c r="AT830" t="s">
        <v>104</v>
      </c>
      <c r="AU830" t="s">
        <v>102</v>
      </c>
      <c r="AV830" s="1"/>
      <c r="AW830" t="s">
        <v>102</v>
      </c>
    </row>
    <row r="831" spans="1:49" x14ac:dyDescent="0.25">
      <c r="A831" s="1">
        <v>830</v>
      </c>
      <c r="K831" t="s">
        <v>27</v>
      </c>
      <c r="P831" s="56">
        <f t="shared" si="216"/>
        <v>1</v>
      </c>
      <c r="Q831" s="5">
        <f t="shared" si="217"/>
        <v>3</v>
      </c>
      <c r="S831" s="56">
        <f t="shared" si="218"/>
        <v>0</v>
      </c>
      <c r="T831" s="56">
        <f t="shared" si="219"/>
        <v>0</v>
      </c>
      <c r="U831" s="56">
        <f t="shared" si="220"/>
        <v>0</v>
      </c>
      <c r="V831" s="90">
        <f t="shared" si="221"/>
        <v>0</v>
      </c>
      <c r="W831" s="90">
        <f t="shared" si="222"/>
        <v>0</v>
      </c>
      <c r="X831" s="90">
        <f t="shared" si="223"/>
        <v>0</v>
      </c>
      <c r="Y831" s="90">
        <f t="shared" si="224"/>
        <v>0</v>
      </c>
      <c r="Z831" s="90">
        <f t="shared" si="225"/>
        <v>0</v>
      </c>
      <c r="AA831" s="90">
        <f t="shared" si="226"/>
        <v>0</v>
      </c>
      <c r="AB831" s="90">
        <f t="shared" si="227"/>
        <v>1</v>
      </c>
      <c r="AC831" s="90">
        <f t="shared" si="228"/>
        <v>0</v>
      </c>
      <c r="AD831" s="90">
        <f t="shared" si="229"/>
        <v>0</v>
      </c>
      <c r="AE831" s="90">
        <f t="shared" si="230"/>
        <v>0</v>
      </c>
      <c r="AH831" s="56">
        <f t="shared" si="231"/>
        <v>1</v>
      </c>
      <c r="AI831" s="56">
        <f t="shared" si="232"/>
        <v>1</v>
      </c>
      <c r="AJ831" s="56" t="str">
        <f t="shared" si="233"/>
        <v>Correct</v>
      </c>
      <c r="AK831" t="s">
        <v>94</v>
      </c>
      <c r="AL831">
        <v>35</v>
      </c>
      <c r="AM831" t="s">
        <v>95</v>
      </c>
      <c r="AN831" t="s">
        <v>146</v>
      </c>
      <c r="AO831" t="s">
        <v>107</v>
      </c>
      <c r="AQ831" s="1" t="s">
        <v>80</v>
      </c>
      <c r="AR831" t="s">
        <v>108</v>
      </c>
      <c r="AS831" t="s">
        <v>110</v>
      </c>
      <c r="AT831" t="s">
        <v>101</v>
      </c>
      <c r="AU831" t="s">
        <v>102</v>
      </c>
      <c r="AV831" s="1"/>
      <c r="AW831" t="s">
        <v>102</v>
      </c>
    </row>
    <row r="832" spans="1:49" x14ac:dyDescent="0.25">
      <c r="A832" s="1">
        <v>831</v>
      </c>
      <c r="B832" t="s">
        <v>19</v>
      </c>
      <c r="C832" t="s">
        <v>20</v>
      </c>
      <c r="M832" t="s">
        <v>29</v>
      </c>
      <c r="P832" s="56">
        <f t="shared" si="216"/>
        <v>3</v>
      </c>
      <c r="Q832" s="5">
        <f t="shared" si="217"/>
        <v>1</v>
      </c>
      <c r="S832" s="56">
        <f t="shared" si="218"/>
        <v>1</v>
      </c>
      <c r="T832" s="56">
        <f t="shared" si="219"/>
        <v>1</v>
      </c>
      <c r="U832" s="56">
        <f t="shared" si="220"/>
        <v>0</v>
      </c>
      <c r="V832" s="90">
        <f t="shared" si="221"/>
        <v>0</v>
      </c>
      <c r="W832" s="90">
        <f t="shared" si="222"/>
        <v>0</v>
      </c>
      <c r="X832" s="90">
        <f t="shared" si="223"/>
        <v>0</v>
      </c>
      <c r="Y832" s="90">
        <f t="shared" si="224"/>
        <v>0</v>
      </c>
      <c r="Z832" s="90">
        <f t="shared" si="225"/>
        <v>0</v>
      </c>
      <c r="AA832" s="90">
        <f t="shared" si="226"/>
        <v>0</v>
      </c>
      <c r="AB832" s="90">
        <f t="shared" si="227"/>
        <v>0</v>
      </c>
      <c r="AC832" s="90">
        <f t="shared" si="228"/>
        <v>0</v>
      </c>
      <c r="AD832" s="90">
        <f t="shared" si="229"/>
        <v>1</v>
      </c>
      <c r="AE832" s="90">
        <f t="shared" si="230"/>
        <v>0</v>
      </c>
      <c r="AH832" s="56">
        <f t="shared" si="231"/>
        <v>3</v>
      </c>
      <c r="AI832" s="56">
        <f t="shared" si="232"/>
        <v>3</v>
      </c>
      <c r="AJ832" s="56" t="str">
        <f t="shared" si="233"/>
        <v>Correct</v>
      </c>
      <c r="AK832" t="s">
        <v>105</v>
      </c>
      <c r="AL832">
        <v>59</v>
      </c>
      <c r="AM832" t="s">
        <v>95</v>
      </c>
      <c r="AN832" t="s">
        <v>139</v>
      </c>
      <c r="AO832" t="s">
        <v>107</v>
      </c>
      <c r="AP832" t="s">
        <v>98</v>
      </c>
      <c r="AQ832" s="1" t="s">
        <v>80</v>
      </c>
      <c r="AR832" t="s">
        <v>114</v>
      </c>
      <c r="AS832" t="s">
        <v>133</v>
      </c>
      <c r="AT832" t="s">
        <v>101</v>
      </c>
      <c r="AU832" t="s">
        <v>102</v>
      </c>
      <c r="AV832" s="1"/>
      <c r="AW832" t="s">
        <v>102</v>
      </c>
    </row>
    <row r="833" spans="1:49" x14ac:dyDescent="0.25">
      <c r="A833" s="1">
        <v>832</v>
      </c>
      <c r="D833" t="s">
        <v>21</v>
      </c>
      <c r="G833" t="s">
        <v>24</v>
      </c>
      <c r="J833" t="s">
        <v>26</v>
      </c>
      <c r="P833" s="56">
        <f t="shared" si="216"/>
        <v>3</v>
      </c>
      <c r="Q833" s="5">
        <f t="shared" si="217"/>
        <v>1</v>
      </c>
      <c r="S833" s="56">
        <f t="shared" si="218"/>
        <v>0</v>
      </c>
      <c r="T833" s="56">
        <f t="shared" si="219"/>
        <v>0</v>
      </c>
      <c r="U833" s="56">
        <f t="shared" si="220"/>
        <v>1</v>
      </c>
      <c r="V833" s="90">
        <f t="shared" si="221"/>
        <v>0</v>
      </c>
      <c r="W833" s="90">
        <f t="shared" si="222"/>
        <v>0</v>
      </c>
      <c r="X833" s="90">
        <f t="shared" si="223"/>
        <v>1</v>
      </c>
      <c r="Y833" s="90">
        <f t="shared" si="224"/>
        <v>0</v>
      </c>
      <c r="Z833" s="90">
        <f t="shared" si="225"/>
        <v>0</v>
      </c>
      <c r="AA833" s="90">
        <f t="shared" si="226"/>
        <v>1</v>
      </c>
      <c r="AB833" s="90">
        <f t="shared" si="227"/>
        <v>0</v>
      </c>
      <c r="AC833" s="90">
        <f t="shared" si="228"/>
        <v>0</v>
      </c>
      <c r="AD833" s="90">
        <f t="shared" si="229"/>
        <v>0</v>
      </c>
      <c r="AE833" s="90">
        <f t="shared" si="230"/>
        <v>0</v>
      </c>
      <c r="AH833" s="56">
        <f t="shared" si="231"/>
        <v>3</v>
      </c>
      <c r="AI833" s="56">
        <f t="shared" si="232"/>
        <v>3</v>
      </c>
      <c r="AJ833" s="56" t="str">
        <f t="shared" si="233"/>
        <v>Correct</v>
      </c>
      <c r="AK833" t="s">
        <v>105</v>
      </c>
      <c r="AL833">
        <v>64</v>
      </c>
      <c r="AM833" t="s">
        <v>95</v>
      </c>
      <c r="AN833" t="s">
        <v>139</v>
      </c>
      <c r="AO833" t="s">
        <v>107</v>
      </c>
      <c r="AP833" t="s">
        <v>98</v>
      </c>
      <c r="AQ833" s="1" t="s">
        <v>80</v>
      </c>
      <c r="AR833" t="s">
        <v>109</v>
      </c>
      <c r="AS833" t="s">
        <v>103</v>
      </c>
      <c r="AT833" t="s">
        <v>104</v>
      </c>
      <c r="AU833" t="s">
        <v>102</v>
      </c>
      <c r="AV833" s="1"/>
      <c r="AW833" t="s">
        <v>102</v>
      </c>
    </row>
    <row r="834" spans="1:49" x14ac:dyDescent="0.25">
      <c r="A834" s="1">
        <v>833</v>
      </c>
      <c r="C834" t="s">
        <v>20</v>
      </c>
      <c r="D834" t="s">
        <v>21</v>
      </c>
      <c r="N834" t="s">
        <v>30</v>
      </c>
      <c r="P834" s="56">
        <f t="shared" ref="P834:P897" si="234">COUNTA(B834:N834)</f>
        <v>3</v>
      </c>
      <c r="Q834" s="5">
        <f t="shared" ref="Q834:Q897" si="235">3/P834</f>
        <v>1</v>
      </c>
      <c r="S834" s="56">
        <f t="shared" ref="S834:S897" si="236">IF($P834&lt;3,IF($B834=$B$1,1,0),IF($B834=$B$1,$Q834,0))</f>
        <v>0</v>
      </c>
      <c r="T834" s="56">
        <f t="shared" ref="T834:T897" si="237">IF($P834&lt;3,IF($C834=$C$1,1,0),IF($C834=$C$1,$Q834,0))</f>
        <v>1</v>
      </c>
      <c r="U834" s="56">
        <f t="shared" ref="U834:U897" si="238">IF($P834&lt;3,IF($D834=$D$1,1,0),IF($D834=$D$1,$Q834,0))</f>
        <v>1</v>
      </c>
      <c r="V834" s="90">
        <f t="shared" ref="V834:V897" si="239">IF($P834&lt;3,IF($E834=$E$1,1,0),IF($E834=$E$1,$Q834,0))</f>
        <v>0</v>
      </c>
      <c r="W834" s="90">
        <f t="shared" ref="W834:W897" si="240">IF($P834&lt;3,IF($F834=$F$1,1,0),IF($F834=$F$1,$Q834,0))</f>
        <v>0</v>
      </c>
      <c r="X834" s="90">
        <f t="shared" ref="X834:X897" si="241">IF($P834&lt;3,IF($G834=$G$1,1,0),IF($G834=$G$1,$Q834,0))</f>
        <v>0</v>
      </c>
      <c r="Y834" s="90">
        <f t="shared" ref="Y834:Y897" si="242">IF($P834&lt;3,IF($H834=$H$1,1,0),IF($H834=$H$1,$Q834,0))</f>
        <v>0</v>
      </c>
      <c r="Z834" s="90">
        <f t="shared" ref="Z834:Z897" si="243">IF($P834&lt;3,IF($I834=$I$1,1,0),IF($I834=$I$1,$Q834,0))</f>
        <v>0</v>
      </c>
      <c r="AA834" s="90">
        <f t="shared" ref="AA834:AA897" si="244">IF($P834&lt;3,IF($J834=$J$1,1,0),IF($J834=$J$1,$Q834,0))</f>
        <v>0</v>
      </c>
      <c r="AB834" s="90">
        <f t="shared" ref="AB834:AB897" si="245">IF($P834&lt;3,IF($K834=$K$1,1,0),IF($K834=$K$1,$Q834,0))</f>
        <v>0</v>
      </c>
      <c r="AC834" s="90">
        <f t="shared" ref="AC834:AC897" si="246">IF($P834&lt;3,IF($L834=$L$1,1,0),IF($L834=$L$1,$Q834,0))</f>
        <v>0</v>
      </c>
      <c r="AD834" s="90">
        <f t="shared" ref="AD834:AD897" si="247">IF($P834&lt;3,IF($M834=$M$1,1,0),IF($M834=$M$1,$Q834,0))</f>
        <v>0</v>
      </c>
      <c r="AE834" s="90">
        <f t="shared" ref="AE834:AE897" si="248">IF($P834&lt;3,IF($N834=$N$1,1,0),IF($N834=$N$1,$Q834,0))</f>
        <v>1</v>
      </c>
      <c r="AH834" s="56">
        <f t="shared" ref="AH834:AH897" si="249">SUM(S834:AE834)</f>
        <v>3</v>
      </c>
      <c r="AI834" s="56">
        <f t="shared" ref="AI834:AI897" si="250">P834</f>
        <v>3</v>
      </c>
      <c r="AJ834" s="56" t="str">
        <f t="shared" ref="AJ834:AJ897" si="251">IF(AH834=AI834,"Correct",IF(AH834=3,"Correct","Wrong"))</f>
        <v>Correct</v>
      </c>
      <c r="AK834" t="s">
        <v>94</v>
      </c>
      <c r="AL834">
        <v>76</v>
      </c>
      <c r="AM834" t="s">
        <v>95</v>
      </c>
      <c r="AN834" t="s">
        <v>139</v>
      </c>
      <c r="AO834" t="s">
        <v>107</v>
      </c>
      <c r="AQ834" s="1" t="s">
        <v>355</v>
      </c>
      <c r="AR834" t="s">
        <v>99</v>
      </c>
      <c r="AS834" t="s">
        <v>110</v>
      </c>
      <c r="AT834" t="s">
        <v>104</v>
      </c>
      <c r="AU834" t="s">
        <v>102</v>
      </c>
      <c r="AV834" s="1"/>
      <c r="AW834" t="s">
        <v>98</v>
      </c>
    </row>
    <row r="835" spans="1:49" x14ac:dyDescent="0.25">
      <c r="A835" s="1">
        <v>834</v>
      </c>
      <c r="E835" t="s">
        <v>22</v>
      </c>
      <c r="H835" t="s">
        <v>25</v>
      </c>
      <c r="I835" t="s">
        <v>267</v>
      </c>
      <c r="N835" t="s">
        <v>30</v>
      </c>
      <c r="P835" s="56">
        <f t="shared" si="234"/>
        <v>4</v>
      </c>
      <c r="Q835" s="5">
        <f t="shared" si="235"/>
        <v>0.75</v>
      </c>
      <c r="S835" s="56">
        <f t="shared" si="236"/>
        <v>0</v>
      </c>
      <c r="T835" s="56">
        <f t="shared" si="237"/>
        <v>0</v>
      </c>
      <c r="U835" s="56">
        <f t="shared" si="238"/>
        <v>0</v>
      </c>
      <c r="V835" s="90">
        <f t="shared" si="239"/>
        <v>0.75</v>
      </c>
      <c r="W835" s="90">
        <f t="shared" si="240"/>
        <v>0</v>
      </c>
      <c r="X835" s="90">
        <f t="shared" si="241"/>
        <v>0</v>
      </c>
      <c r="Y835" s="90">
        <f t="shared" si="242"/>
        <v>0.75</v>
      </c>
      <c r="Z835" s="90">
        <f t="shared" si="243"/>
        <v>0.75</v>
      </c>
      <c r="AA835" s="90">
        <f t="shared" si="244"/>
        <v>0</v>
      </c>
      <c r="AB835" s="90">
        <f t="shared" si="245"/>
        <v>0</v>
      </c>
      <c r="AC835" s="90">
        <f t="shared" si="246"/>
        <v>0</v>
      </c>
      <c r="AD835" s="90">
        <f t="shared" si="247"/>
        <v>0</v>
      </c>
      <c r="AE835" s="90">
        <f t="shared" si="248"/>
        <v>0.75</v>
      </c>
      <c r="AH835" s="56">
        <f t="shared" si="249"/>
        <v>3</v>
      </c>
      <c r="AI835" s="56">
        <f t="shared" si="250"/>
        <v>4</v>
      </c>
      <c r="AJ835" s="56" t="str">
        <f t="shared" si="251"/>
        <v>Correct</v>
      </c>
      <c r="AK835" t="s">
        <v>94</v>
      </c>
      <c r="AL835">
        <v>43</v>
      </c>
      <c r="AM835" t="s">
        <v>95</v>
      </c>
      <c r="AN835" t="s">
        <v>158</v>
      </c>
      <c r="AP835" t="s">
        <v>102</v>
      </c>
      <c r="AQ835" s="1" t="s">
        <v>80</v>
      </c>
      <c r="AR835" t="s">
        <v>108</v>
      </c>
      <c r="AS835" t="s">
        <v>110</v>
      </c>
      <c r="AV835" s="1"/>
    </row>
    <row r="836" spans="1:49" x14ac:dyDescent="0.25">
      <c r="A836" s="1">
        <v>835</v>
      </c>
      <c r="I836" t="s">
        <v>267</v>
      </c>
      <c r="M836" t="s">
        <v>29</v>
      </c>
      <c r="P836" s="56">
        <f t="shared" si="234"/>
        <v>2</v>
      </c>
      <c r="Q836" s="5">
        <f t="shared" si="235"/>
        <v>1.5</v>
      </c>
      <c r="S836" s="56">
        <f t="shared" si="236"/>
        <v>0</v>
      </c>
      <c r="T836" s="56">
        <f t="shared" si="237"/>
        <v>0</v>
      </c>
      <c r="U836" s="56">
        <f t="shared" si="238"/>
        <v>0</v>
      </c>
      <c r="V836" s="90">
        <f t="shared" si="239"/>
        <v>0</v>
      </c>
      <c r="W836" s="90">
        <f t="shared" si="240"/>
        <v>0</v>
      </c>
      <c r="X836" s="90">
        <f t="shared" si="241"/>
        <v>0</v>
      </c>
      <c r="Y836" s="90">
        <f t="shared" si="242"/>
        <v>0</v>
      </c>
      <c r="Z836" s="90">
        <f t="shared" si="243"/>
        <v>1</v>
      </c>
      <c r="AA836" s="90">
        <f t="shared" si="244"/>
        <v>0</v>
      </c>
      <c r="AB836" s="90">
        <f t="shared" si="245"/>
        <v>0</v>
      </c>
      <c r="AC836" s="90">
        <f t="shared" si="246"/>
        <v>0</v>
      </c>
      <c r="AD836" s="90">
        <f t="shared" si="247"/>
        <v>1</v>
      </c>
      <c r="AE836" s="90">
        <f t="shared" si="248"/>
        <v>0</v>
      </c>
      <c r="AH836" s="56">
        <f t="shared" si="249"/>
        <v>2</v>
      </c>
      <c r="AI836" s="56">
        <f t="shared" si="250"/>
        <v>2</v>
      </c>
      <c r="AJ836" s="56" t="str">
        <f t="shared" si="251"/>
        <v>Correct</v>
      </c>
      <c r="AK836" t="s">
        <v>94</v>
      </c>
      <c r="AL836">
        <v>57</v>
      </c>
      <c r="AM836" t="s">
        <v>95</v>
      </c>
      <c r="AN836" t="s">
        <v>158</v>
      </c>
      <c r="AO836" t="s">
        <v>107</v>
      </c>
      <c r="AP836" t="s">
        <v>98</v>
      </c>
      <c r="AQ836" s="1" t="s">
        <v>85</v>
      </c>
      <c r="AR836" t="s">
        <v>114</v>
      </c>
      <c r="AS836" t="s">
        <v>137</v>
      </c>
      <c r="AT836" t="s">
        <v>101</v>
      </c>
      <c r="AU836" t="s">
        <v>102</v>
      </c>
      <c r="AV836" s="1"/>
      <c r="AW836" t="s">
        <v>102</v>
      </c>
    </row>
    <row r="837" spans="1:49" x14ac:dyDescent="0.25">
      <c r="A837" s="1">
        <v>836</v>
      </c>
      <c r="N837" t="s">
        <v>30</v>
      </c>
      <c r="P837" s="56">
        <f t="shared" si="234"/>
        <v>1</v>
      </c>
      <c r="Q837" s="5">
        <f t="shared" si="235"/>
        <v>3</v>
      </c>
      <c r="S837" s="56">
        <f t="shared" si="236"/>
        <v>0</v>
      </c>
      <c r="T837" s="56">
        <f t="shared" si="237"/>
        <v>0</v>
      </c>
      <c r="U837" s="56">
        <f t="shared" si="238"/>
        <v>0</v>
      </c>
      <c r="V837" s="90">
        <f t="shared" si="239"/>
        <v>0</v>
      </c>
      <c r="W837" s="90">
        <f t="shared" si="240"/>
        <v>0</v>
      </c>
      <c r="X837" s="90">
        <f t="shared" si="241"/>
        <v>0</v>
      </c>
      <c r="Y837" s="90">
        <f t="shared" si="242"/>
        <v>0</v>
      </c>
      <c r="Z837" s="90">
        <f t="shared" si="243"/>
        <v>0</v>
      </c>
      <c r="AA837" s="90">
        <f t="shared" si="244"/>
        <v>0</v>
      </c>
      <c r="AB837" s="90">
        <f t="shared" si="245"/>
        <v>0</v>
      </c>
      <c r="AC837" s="90">
        <f t="shared" si="246"/>
        <v>0</v>
      </c>
      <c r="AD837" s="90">
        <f t="shared" si="247"/>
        <v>0</v>
      </c>
      <c r="AE837" s="90">
        <f t="shared" si="248"/>
        <v>1</v>
      </c>
      <c r="AH837" s="56">
        <f t="shared" si="249"/>
        <v>1</v>
      </c>
      <c r="AI837" s="56">
        <f t="shared" si="250"/>
        <v>1</v>
      </c>
      <c r="AJ837" s="56" t="str">
        <f t="shared" si="251"/>
        <v>Correct</v>
      </c>
      <c r="AK837" t="s">
        <v>94</v>
      </c>
      <c r="AL837">
        <v>51</v>
      </c>
      <c r="AM837" t="s">
        <v>95</v>
      </c>
      <c r="AN837" t="s">
        <v>158</v>
      </c>
      <c r="AO837" t="s">
        <v>97</v>
      </c>
      <c r="AP837" t="s">
        <v>98</v>
      </c>
      <c r="AQ837" s="1" t="s">
        <v>80</v>
      </c>
      <c r="AR837" t="s">
        <v>99</v>
      </c>
      <c r="AS837" t="s">
        <v>120</v>
      </c>
      <c r="AT837" t="s">
        <v>123</v>
      </c>
      <c r="AU837" t="s">
        <v>98</v>
      </c>
      <c r="AV837" s="1"/>
      <c r="AW837" t="s">
        <v>102</v>
      </c>
    </row>
    <row r="838" spans="1:49" x14ac:dyDescent="0.25">
      <c r="A838" s="1">
        <v>837</v>
      </c>
      <c r="N838" t="s">
        <v>30</v>
      </c>
      <c r="P838" s="56">
        <f t="shared" si="234"/>
        <v>1</v>
      </c>
      <c r="Q838" s="5">
        <f t="shared" si="235"/>
        <v>3</v>
      </c>
      <c r="S838" s="56">
        <f t="shared" si="236"/>
        <v>0</v>
      </c>
      <c r="T838" s="56">
        <f t="shared" si="237"/>
        <v>0</v>
      </c>
      <c r="U838" s="56">
        <f t="shared" si="238"/>
        <v>0</v>
      </c>
      <c r="V838" s="90">
        <f t="shared" si="239"/>
        <v>0</v>
      </c>
      <c r="W838" s="90">
        <f t="shared" si="240"/>
        <v>0</v>
      </c>
      <c r="X838" s="90">
        <f t="shared" si="241"/>
        <v>0</v>
      </c>
      <c r="Y838" s="90">
        <f t="shared" si="242"/>
        <v>0</v>
      </c>
      <c r="Z838" s="90">
        <f t="shared" si="243"/>
        <v>0</v>
      </c>
      <c r="AA838" s="90">
        <f t="shared" si="244"/>
        <v>0</v>
      </c>
      <c r="AB838" s="90">
        <f t="shared" si="245"/>
        <v>0</v>
      </c>
      <c r="AC838" s="90">
        <f t="shared" si="246"/>
        <v>0</v>
      </c>
      <c r="AD838" s="90">
        <f t="shared" si="247"/>
        <v>0</v>
      </c>
      <c r="AE838" s="90">
        <f t="shared" si="248"/>
        <v>1</v>
      </c>
      <c r="AH838" s="56">
        <f t="shared" si="249"/>
        <v>1</v>
      </c>
      <c r="AI838" s="56">
        <f t="shared" si="250"/>
        <v>1</v>
      </c>
      <c r="AJ838" s="56" t="str">
        <f t="shared" si="251"/>
        <v>Correct</v>
      </c>
      <c r="AK838" t="s">
        <v>94</v>
      </c>
      <c r="AL838">
        <v>63</v>
      </c>
      <c r="AM838" t="s">
        <v>95</v>
      </c>
      <c r="AN838" t="s">
        <v>158</v>
      </c>
      <c r="AO838" t="s">
        <v>128</v>
      </c>
      <c r="AP838" t="s">
        <v>98</v>
      </c>
      <c r="AQ838" s="1" t="s">
        <v>80</v>
      </c>
      <c r="AR838" t="s">
        <v>114</v>
      </c>
      <c r="AS838" t="s">
        <v>103</v>
      </c>
      <c r="AT838" t="s">
        <v>101</v>
      </c>
      <c r="AU838" t="s">
        <v>102</v>
      </c>
      <c r="AV838" s="1"/>
      <c r="AW838" t="s">
        <v>102</v>
      </c>
    </row>
    <row r="839" spans="1:49" x14ac:dyDescent="0.25">
      <c r="A839" s="1">
        <v>838</v>
      </c>
      <c r="C839" t="s">
        <v>20</v>
      </c>
      <c r="I839" t="s">
        <v>267</v>
      </c>
      <c r="P839" s="56">
        <f t="shared" si="234"/>
        <v>2</v>
      </c>
      <c r="Q839" s="5">
        <f t="shared" si="235"/>
        <v>1.5</v>
      </c>
      <c r="S839" s="56">
        <f t="shared" si="236"/>
        <v>0</v>
      </c>
      <c r="T839" s="56">
        <f t="shared" si="237"/>
        <v>1</v>
      </c>
      <c r="U839" s="56">
        <f t="shared" si="238"/>
        <v>0</v>
      </c>
      <c r="V839" s="90">
        <f t="shared" si="239"/>
        <v>0</v>
      </c>
      <c r="W839" s="90">
        <f t="shared" si="240"/>
        <v>0</v>
      </c>
      <c r="X839" s="90">
        <f t="shared" si="241"/>
        <v>0</v>
      </c>
      <c r="Y839" s="90">
        <f t="shared" si="242"/>
        <v>0</v>
      </c>
      <c r="Z839" s="90">
        <f t="shared" si="243"/>
        <v>1</v>
      </c>
      <c r="AA839" s="90">
        <f t="shared" si="244"/>
        <v>0</v>
      </c>
      <c r="AB839" s="90">
        <f t="shared" si="245"/>
        <v>0</v>
      </c>
      <c r="AC839" s="90">
        <f t="shared" si="246"/>
        <v>0</v>
      </c>
      <c r="AD839" s="90">
        <f t="shared" si="247"/>
        <v>0</v>
      </c>
      <c r="AE839" s="90">
        <f t="shared" si="248"/>
        <v>0</v>
      </c>
      <c r="AH839" s="56">
        <f t="shared" si="249"/>
        <v>2</v>
      </c>
      <c r="AI839" s="56">
        <f t="shared" si="250"/>
        <v>2</v>
      </c>
      <c r="AJ839" s="56" t="str">
        <f t="shared" si="251"/>
        <v>Correct</v>
      </c>
      <c r="AK839" t="s">
        <v>94</v>
      </c>
      <c r="AL839">
        <v>58</v>
      </c>
      <c r="AM839" t="s">
        <v>95</v>
      </c>
      <c r="AN839" t="s">
        <v>243</v>
      </c>
      <c r="AO839" t="s">
        <v>107</v>
      </c>
      <c r="AP839" t="s">
        <v>98</v>
      </c>
      <c r="AQ839" s="1" t="s">
        <v>80</v>
      </c>
      <c r="AS839" t="s">
        <v>103</v>
      </c>
      <c r="AT839" t="s">
        <v>104</v>
      </c>
      <c r="AU839" t="s">
        <v>102</v>
      </c>
      <c r="AV839" s="1"/>
      <c r="AW839" t="s">
        <v>98</v>
      </c>
    </row>
    <row r="840" spans="1:49" x14ac:dyDescent="0.25">
      <c r="A840" s="1">
        <v>839</v>
      </c>
      <c r="D840" t="s">
        <v>21</v>
      </c>
      <c r="J840" t="s">
        <v>26</v>
      </c>
      <c r="N840" t="s">
        <v>30</v>
      </c>
      <c r="P840" s="56">
        <f t="shared" si="234"/>
        <v>3</v>
      </c>
      <c r="Q840" s="5">
        <f t="shared" si="235"/>
        <v>1</v>
      </c>
      <c r="S840" s="56">
        <f t="shared" si="236"/>
        <v>0</v>
      </c>
      <c r="T840" s="56">
        <f t="shared" si="237"/>
        <v>0</v>
      </c>
      <c r="U840" s="56">
        <f t="shared" si="238"/>
        <v>1</v>
      </c>
      <c r="V840" s="90">
        <f t="shared" si="239"/>
        <v>0</v>
      </c>
      <c r="W840" s="90">
        <f t="shared" si="240"/>
        <v>0</v>
      </c>
      <c r="X840" s="90">
        <f t="shared" si="241"/>
        <v>0</v>
      </c>
      <c r="Y840" s="90">
        <f t="shared" si="242"/>
        <v>0</v>
      </c>
      <c r="Z840" s="90">
        <f t="shared" si="243"/>
        <v>0</v>
      </c>
      <c r="AA840" s="90">
        <f t="shared" si="244"/>
        <v>1</v>
      </c>
      <c r="AB840" s="90">
        <f t="shared" si="245"/>
        <v>0</v>
      </c>
      <c r="AC840" s="90">
        <f t="shared" si="246"/>
        <v>0</v>
      </c>
      <c r="AD840" s="90">
        <f t="shared" si="247"/>
        <v>0</v>
      </c>
      <c r="AE840" s="90">
        <f t="shared" si="248"/>
        <v>1</v>
      </c>
      <c r="AH840" s="56">
        <f t="shared" si="249"/>
        <v>3</v>
      </c>
      <c r="AI840" s="56">
        <f t="shared" si="250"/>
        <v>3</v>
      </c>
      <c r="AJ840" s="56" t="str">
        <f t="shared" si="251"/>
        <v>Correct</v>
      </c>
      <c r="AK840" t="s">
        <v>94</v>
      </c>
      <c r="AL840">
        <v>71</v>
      </c>
      <c r="AM840" t="s">
        <v>95</v>
      </c>
      <c r="AN840" t="s">
        <v>117</v>
      </c>
      <c r="AO840" t="s">
        <v>97</v>
      </c>
      <c r="AP840" t="s">
        <v>98</v>
      </c>
      <c r="AQ840" s="1" t="s">
        <v>80</v>
      </c>
      <c r="AR840" t="s">
        <v>108</v>
      </c>
      <c r="AS840" t="s">
        <v>100</v>
      </c>
      <c r="AT840" t="s">
        <v>104</v>
      </c>
      <c r="AU840" t="s">
        <v>102</v>
      </c>
      <c r="AV840" s="1"/>
      <c r="AW840" t="s">
        <v>102</v>
      </c>
    </row>
    <row r="841" spans="1:49" x14ac:dyDescent="0.25">
      <c r="A841" s="1">
        <v>840</v>
      </c>
      <c r="J841" t="s">
        <v>26</v>
      </c>
      <c r="P841" s="56">
        <f t="shared" si="234"/>
        <v>1</v>
      </c>
      <c r="Q841" s="5">
        <f t="shared" si="235"/>
        <v>3</v>
      </c>
      <c r="S841" s="56">
        <f t="shared" si="236"/>
        <v>0</v>
      </c>
      <c r="T841" s="56">
        <f t="shared" si="237"/>
        <v>0</v>
      </c>
      <c r="U841" s="56">
        <f t="shared" si="238"/>
        <v>0</v>
      </c>
      <c r="V841" s="90">
        <f t="shared" si="239"/>
        <v>0</v>
      </c>
      <c r="W841" s="90">
        <f t="shared" si="240"/>
        <v>0</v>
      </c>
      <c r="X841" s="90">
        <f t="shared" si="241"/>
        <v>0</v>
      </c>
      <c r="Y841" s="90">
        <f t="shared" si="242"/>
        <v>0</v>
      </c>
      <c r="Z841" s="90">
        <f t="shared" si="243"/>
        <v>0</v>
      </c>
      <c r="AA841" s="90">
        <f t="shared" si="244"/>
        <v>1</v>
      </c>
      <c r="AB841" s="90">
        <f t="shared" si="245"/>
        <v>0</v>
      </c>
      <c r="AC841" s="90">
        <f t="shared" si="246"/>
        <v>0</v>
      </c>
      <c r="AD841" s="90">
        <f t="shared" si="247"/>
        <v>0</v>
      </c>
      <c r="AE841" s="90">
        <f t="shared" si="248"/>
        <v>0</v>
      </c>
      <c r="AH841" s="56">
        <f t="shared" si="249"/>
        <v>1</v>
      </c>
      <c r="AI841" s="56">
        <f t="shared" si="250"/>
        <v>1</v>
      </c>
      <c r="AJ841" s="56" t="str">
        <f t="shared" si="251"/>
        <v>Correct</v>
      </c>
      <c r="AK841" t="s">
        <v>94</v>
      </c>
      <c r="AL841">
        <v>38</v>
      </c>
      <c r="AM841" t="s">
        <v>95</v>
      </c>
      <c r="AN841" t="s">
        <v>235</v>
      </c>
      <c r="AO841" t="s">
        <v>107</v>
      </c>
      <c r="AP841" t="s">
        <v>102</v>
      </c>
      <c r="AQ841" s="1" t="s">
        <v>80</v>
      </c>
      <c r="AS841" t="s">
        <v>120</v>
      </c>
      <c r="AT841" t="s">
        <v>101</v>
      </c>
      <c r="AU841" t="s">
        <v>102</v>
      </c>
      <c r="AV841" s="1"/>
      <c r="AW841" t="s">
        <v>102</v>
      </c>
    </row>
    <row r="842" spans="1:49" x14ac:dyDescent="0.25">
      <c r="A842" s="1">
        <v>841</v>
      </c>
      <c r="D842" t="s">
        <v>21</v>
      </c>
      <c r="E842" t="s">
        <v>22</v>
      </c>
      <c r="G842" t="s">
        <v>24</v>
      </c>
      <c r="I842" t="s">
        <v>267</v>
      </c>
      <c r="J842" t="s">
        <v>26</v>
      </c>
      <c r="K842" t="s">
        <v>27</v>
      </c>
      <c r="M842" t="s">
        <v>29</v>
      </c>
      <c r="P842" s="56">
        <f t="shared" si="234"/>
        <v>7</v>
      </c>
      <c r="Q842" s="5">
        <f t="shared" si="235"/>
        <v>0.42857142857142855</v>
      </c>
      <c r="S842" s="56">
        <f t="shared" si="236"/>
        <v>0</v>
      </c>
      <c r="T842" s="56">
        <f t="shared" si="237"/>
        <v>0</v>
      </c>
      <c r="U842" s="56">
        <f t="shared" si="238"/>
        <v>0.42857142857142855</v>
      </c>
      <c r="V842" s="90">
        <f t="shared" si="239"/>
        <v>0.42857142857142855</v>
      </c>
      <c r="W842" s="90">
        <f t="shared" si="240"/>
        <v>0</v>
      </c>
      <c r="X842" s="90">
        <f t="shared" si="241"/>
        <v>0.42857142857142855</v>
      </c>
      <c r="Y842" s="90">
        <f t="shared" si="242"/>
        <v>0</v>
      </c>
      <c r="Z842" s="90">
        <f t="shared" si="243"/>
        <v>0.42857142857142855</v>
      </c>
      <c r="AA842" s="90">
        <f t="shared" si="244"/>
        <v>0.42857142857142855</v>
      </c>
      <c r="AB842" s="90">
        <f t="shared" si="245"/>
        <v>0.42857142857142855</v>
      </c>
      <c r="AC842" s="90">
        <f t="shared" si="246"/>
        <v>0</v>
      </c>
      <c r="AD842" s="90">
        <f t="shared" si="247"/>
        <v>0.42857142857142855</v>
      </c>
      <c r="AE842" s="90">
        <f t="shared" si="248"/>
        <v>0</v>
      </c>
      <c r="AH842" s="56">
        <f t="shared" si="249"/>
        <v>2.9999999999999996</v>
      </c>
      <c r="AI842" s="56">
        <f t="shared" si="250"/>
        <v>7</v>
      </c>
      <c r="AJ842" s="56" t="str">
        <f t="shared" si="251"/>
        <v>Correct</v>
      </c>
      <c r="AK842" t="s">
        <v>94</v>
      </c>
      <c r="AL842">
        <v>81</v>
      </c>
      <c r="AM842" t="s">
        <v>121</v>
      </c>
      <c r="AN842" t="s">
        <v>170</v>
      </c>
      <c r="AO842" t="s">
        <v>107</v>
      </c>
      <c r="AQ842" s="1" t="s">
        <v>80</v>
      </c>
      <c r="AR842" t="s">
        <v>109</v>
      </c>
      <c r="AS842" t="s">
        <v>137</v>
      </c>
      <c r="AT842" t="s">
        <v>104</v>
      </c>
      <c r="AU842" t="s">
        <v>102</v>
      </c>
      <c r="AV842" s="1"/>
      <c r="AW842" t="s">
        <v>102</v>
      </c>
    </row>
    <row r="843" spans="1:49" x14ac:dyDescent="0.25">
      <c r="A843" s="1">
        <v>842</v>
      </c>
      <c r="D843" t="s">
        <v>21</v>
      </c>
      <c r="P843" s="56">
        <f t="shared" si="234"/>
        <v>1</v>
      </c>
      <c r="Q843" s="5">
        <f t="shared" si="235"/>
        <v>3</v>
      </c>
      <c r="S843" s="56">
        <f t="shared" si="236"/>
        <v>0</v>
      </c>
      <c r="T843" s="56">
        <f t="shared" si="237"/>
        <v>0</v>
      </c>
      <c r="U843" s="56">
        <f t="shared" si="238"/>
        <v>1</v>
      </c>
      <c r="V843" s="90">
        <f t="shared" si="239"/>
        <v>0</v>
      </c>
      <c r="W843" s="90">
        <f t="shared" si="240"/>
        <v>0</v>
      </c>
      <c r="X843" s="90">
        <f t="shared" si="241"/>
        <v>0</v>
      </c>
      <c r="Y843" s="90">
        <f t="shared" si="242"/>
        <v>0</v>
      </c>
      <c r="Z843" s="90">
        <f t="shared" si="243"/>
        <v>0</v>
      </c>
      <c r="AA843" s="90">
        <f t="shared" si="244"/>
        <v>0</v>
      </c>
      <c r="AB843" s="90">
        <f t="shared" si="245"/>
        <v>0</v>
      </c>
      <c r="AC843" s="90">
        <f t="shared" si="246"/>
        <v>0</v>
      </c>
      <c r="AD843" s="90">
        <f t="shared" si="247"/>
        <v>0</v>
      </c>
      <c r="AE843" s="90">
        <f t="shared" si="248"/>
        <v>0</v>
      </c>
      <c r="AH843" s="56">
        <f t="shared" si="249"/>
        <v>1</v>
      </c>
      <c r="AI843" s="56">
        <f t="shared" si="250"/>
        <v>1</v>
      </c>
      <c r="AJ843" s="56" t="str">
        <f t="shared" si="251"/>
        <v>Correct</v>
      </c>
      <c r="AK843" t="s">
        <v>94</v>
      </c>
      <c r="AL843">
        <v>68</v>
      </c>
      <c r="AM843" t="s">
        <v>121</v>
      </c>
      <c r="AN843" t="s">
        <v>170</v>
      </c>
      <c r="AO843" t="s">
        <v>107</v>
      </c>
      <c r="AP843" t="s">
        <v>98</v>
      </c>
      <c r="AQ843" s="1" t="s">
        <v>80</v>
      </c>
      <c r="AR843" t="s">
        <v>109</v>
      </c>
      <c r="AS843" t="s">
        <v>120</v>
      </c>
      <c r="AT843" t="s">
        <v>104</v>
      </c>
      <c r="AU843" t="s">
        <v>102</v>
      </c>
      <c r="AV843" s="1"/>
      <c r="AW843" t="s">
        <v>102</v>
      </c>
    </row>
    <row r="844" spans="1:49" x14ac:dyDescent="0.25">
      <c r="A844" s="1">
        <v>843</v>
      </c>
      <c r="D844" t="s">
        <v>21</v>
      </c>
      <c r="J844" t="s">
        <v>26</v>
      </c>
      <c r="P844" s="56">
        <f t="shared" si="234"/>
        <v>2</v>
      </c>
      <c r="Q844" s="5">
        <f t="shared" si="235"/>
        <v>1.5</v>
      </c>
      <c r="S844" s="56">
        <f t="shared" si="236"/>
        <v>0</v>
      </c>
      <c r="T844" s="56">
        <f t="shared" si="237"/>
        <v>0</v>
      </c>
      <c r="U844" s="56">
        <f t="shared" si="238"/>
        <v>1</v>
      </c>
      <c r="V844" s="90">
        <f t="shared" si="239"/>
        <v>0</v>
      </c>
      <c r="W844" s="90">
        <f t="shared" si="240"/>
        <v>0</v>
      </c>
      <c r="X844" s="90">
        <f t="shared" si="241"/>
        <v>0</v>
      </c>
      <c r="Y844" s="90">
        <f t="shared" si="242"/>
        <v>0</v>
      </c>
      <c r="Z844" s="90">
        <f t="shared" si="243"/>
        <v>0</v>
      </c>
      <c r="AA844" s="90">
        <f t="shared" si="244"/>
        <v>1</v>
      </c>
      <c r="AB844" s="90">
        <f t="shared" si="245"/>
        <v>0</v>
      </c>
      <c r="AC844" s="90">
        <f t="shared" si="246"/>
        <v>0</v>
      </c>
      <c r="AD844" s="90">
        <f t="shared" si="247"/>
        <v>0</v>
      </c>
      <c r="AE844" s="90">
        <f t="shared" si="248"/>
        <v>0</v>
      </c>
      <c r="AH844" s="56">
        <f t="shared" si="249"/>
        <v>2</v>
      </c>
      <c r="AI844" s="56">
        <f t="shared" si="250"/>
        <v>2</v>
      </c>
      <c r="AJ844" s="56" t="str">
        <f t="shared" si="251"/>
        <v>Correct</v>
      </c>
      <c r="AK844" t="s">
        <v>94</v>
      </c>
      <c r="AL844">
        <v>44</v>
      </c>
      <c r="AM844" t="s">
        <v>121</v>
      </c>
      <c r="AN844" t="s">
        <v>168</v>
      </c>
      <c r="AO844" t="s">
        <v>97</v>
      </c>
      <c r="AQ844" s="1" t="s">
        <v>80</v>
      </c>
      <c r="AS844" t="s">
        <v>103</v>
      </c>
      <c r="AT844" t="s">
        <v>101</v>
      </c>
      <c r="AU844" t="s">
        <v>98</v>
      </c>
      <c r="AV844" s="1"/>
      <c r="AW844" t="s">
        <v>102</v>
      </c>
    </row>
    <row r="845" spans="1:49" x14ac:dyDescent="0.25">
      <c r="A845" s="1">
        <v>844</v>
      </c>
      <c r="C845" t="s">
        <v>20</v>
      </c>
      <c r="D845" t="s">
        <v>21</v>
      </c>
      <c r="G845" t="s">
        <v>24</v>
      </c>
      <c r="J845" t="s">
        <v>26</v>
      </c>
      <c r="N845" t="s">
        <v>30</v>
      </c>
      <c r="P845" s="56">
        <f t="shared" si="234"/>
        <v>5</v>
      </c>
      <c r="Q845" s="5">
        <f t="shared" si="235"/>
        <v>0.6</v>
      </c>
      <c r="S845" s="56">
        <f t="shared" si="236"/>
        <v>0</v>
      </c>
      <c r="T845" s="56">
        <f t="shared" si="237"/>
        <v>0.6</v>
      </c>
      <c r="U845" s="56">
        <f t="shared" si="238"/>
        <v>0.6</v>
      </c>
      <c r="V845" s="90">
        <f t="shared" si="239"/>
        <v>0</v>
      </c>
      <c r="W845" s="90">
        <f t="shared" si="240"/>
        <v>0</v>
      </c>
      <c r="X845" s="90">
        <f t="shared" si="241"/>
        <v>0.6</v>
      </c>
      <c r="Y845" s="90">
        <f t="shared" si="242"/>
        <v>0</v>
      </c>
      <c r="Z845" s="90">
        <f t="shared" si="243"/>
        <v>0</v>
      </c>
      <c r="AA845" s="90">
        <f t="shared" si="244"/>
        <v>0.6</v>
      </c>
      <c r="AB845" s="90">
        <f t="shared" si="245"/>
        <v>0</v>
      </c>
      <c r="AC845" s="90">
        <f t="shared" si="246"/>
        <v>0</v>
      </c>
      <c r="AD845" s="90">
        <f t="shared" si="247"/>
        <v>0</v>
      </c>
      <c r="AE845" s="90">
        <f t="shared" si="248"/>
        <v>0.6</v>
      </c>
      <c r="AH845" s="56">
        <f t="shared" si="249"/>
        <v>3</v>
      </c>
      <c r="AI845" s="56">
        <f t="shared" si="250"/>
        <v>5</v>
      </c>
      <c r="AJ845" s="56" t="str">
        <f t="shared" si="251"/>
        <v>Correct</v>
      </c>
      <c r="AK845" t="s">
        <v>94</v>
      </c>
      <c r="AL845">
        <v>82</v>
      </c>
      <c r="AM845" t="s">
        <v>121</v>
      </c>
      <c r="AN845" t="s">
        <v>170</v>
      </c>
      <c r="AO845" t="s">
        <v>107</v>
      </c>
      <c r="AP845" t="s">
        <v>98</v>
      </c>
      <c r="AQ845" s="1" t="s">
        <v>80</v>
      </c>
      <c r="AR845" t="s">
        <v>99</v>
      </c>
      <c r="AS845" t="s">
        <v>103</v>
      </c>
      <c r="AT845" t="s">
        <v>104</v>
      </c>
      <c r="AU845" t="s">
        <v>102</v>
      </c>
      <c r="AV845" s="1"/>
      <c r="AW845" t="s">
        <v>98</v>
      </c>
    </row>
    <row r="846" spans="1:49" x14ac:dyDescent="0.25">
      <c r="A846" s="1">
        <v>845</v>
      </c>
      <c r="C846" t="s">
        <v>20</v>
      </c>
      <c r="D846" t="s">
        <v>21</v>
      </c>
      <c r="K846" t="s">
        <v>27</v>
      </c>
      <c r="P846" s="56">
        <f t="shared" si="234"/>
        <v>3</v>
      </c>
      <c r="Q846" s="5">
        <f t="shared" si="235"/>
        <v>1</v>
      </c>
      <c r="S846" s="56">
        <f t="shared" si="236"/>
        <v>0</v>
      </c>
      <c r="T846" s="56">
        <f t="shared" si="237"/>
        <v>1</v>
      </c>
      <c r="U846" s="56">
        <f t="shared" si="238"/>
        <v>1</v>
      </c>
      <c r="V846" s="90">
        <f t="shared" si="239"/>
        <v>0</v>
      </c>
      <c r="W846" s="90">
        <f t="shared" si="240"/>
        <v>0</v>
      </c>
      <c r="X846" s="90">
        <f t="shared" si="241"/>
        <v>0</v>
      </c>
      <c r="Y846" s="90">
        <f t="shared" si="242"/>
        <v>0</v>
      </c>
      <c r="Z846" s="90">
        <f t="shared" si="243"/>
        <v>0</v>
      </c>
      <c r="AA846" s="90">
        <f t="shared" si="244"/>
        <v>0</v>
      </c>
      <c r="AB846" s="90">
        <f t="shared" si="245"/>
        <v>1</v>
      </c>
      <c r="AC846" s="90">
        <f t="shared" si="246"/>
        <v>0</v>
      </c>
      <c r="AD846" s="90">
        <f t="shared" si="247"/>
        <v>0</v>
      </c>
      <c r="AE846" s="90">
        <f t="shared" si="248"/>
        <v>0</v>
      </c>
      <c r="AH846" s="56">
        <f t="shared" si="249"/>
        <v>3</v>
      </c>
      <c r="AI846" s="56">
        <f t="shared" si="250"/>
        <v>3</v>
      </c>
      <c r="AJ846" s="56" t="str">
        <f t="shared" si="251"/>
        <v>Correct</v>
      </c>
      <c r="AK846" t="s">
        <v>94</v>
      </c>
      <c r="AL846">
        <v>42</v>
      </c>
      <c r="AM846" t="s">
        <v>121</v>
      </c>
      <c r="AN846" t="s">
        <v>170</v>
      </c>
      <c r="AO846" t="s">
        <v>107</v>
      </c>
      <c r="AP846" t="s">
        <v>98</v>
      </c>
      <c r="AQ846" s="1"/>
      <c r="AR846" t="s">
        <v>109</v>
      </c>
      <c r="AS846" t="s">
        <v>110</v>
      </c>
      <c r="AT846" t="s">
        <v>104</v>
      </c>
      <c r="AU846" t="s">
        <v>102</v>
      </c>
      <c r="AV846" s="1"/>
      <c r="AW846" t="s">
        <v>98</v>
      </c>
    </row>
    <row r="847" spans="1:49" x14ac:dyDescent="0.25">
      <c r="A847" s="1">
        <v>846</v>
      </c>
      <c r="C847" t="s">
        <v>20</v>
      </c>
      <c r="D847" t="s">
        <v>21</v>
      </c>
      <c r="F847" t="s">
        <v>23</v>
      </c>
      <c r="P847" s="56">
        <f t="shared" si="234"/>
        <v>3</v>
      </c>
      <c r="Q847" s="5">
        <f t="shared" si="235"/>
        <v>1</v>
      </c>
      <c r="S847" s="56">
        <f t="shared" si="236"/>
        <v>0</v>
      </c>
      <c r="T847" s="56">
        <f t="shared" si="237"/>
        <v>1</v>
      </c>
      <c r="U847" s="56">
        <f t="shared" si="238"/>
        <v>1</v>
      </c>
      <c r="V847" s="90">
        <f t="shared" si="239"/>
        <v>0</v>
      </c>
      <c r="W847" s="90">
        <f t="shared" si="240"/>
        <v>1</v>
      </c>
      <c r="X847" s="90">
        <f t="shared" si="241"/>
        <v>0</v>
      </c>
      <c r="Y847" s="90">
        <f t="shared" si="242"/>
        <v>0</v>
      </c>
      <c r="Z847" s="90">
        <f t="shared" si="243"/>
        <v>0</v>
      </c>
      <c r="AA847" s="90">
        <f t="shared" si="244"/>
        <v>0</v>
      </c>
      <c r="AB847" s="90">
        <f t="shared" si="245"/>
        <v>0</v>
      </c>
      <c r="AC847" s="90">
        <f t="shared" si="246"/>
        <v>0</v>
      </c>
      <c r="AD847" s="90">
        <f t="shared" si="247"/>
        <v>0</v>
      </c>
      <c r="AE847" s="90">
        <f t="shared" si="248"/>
        <v>0</v>
      </c>
      <c r="AH847" s="56">
        <f t="shared" si="249"/>
        <v>3</v>
      </c>
      <c r="AI847" s="56">
        <f t="shared" si="250"/>
        <v>3</v>
      </c>
      <c r="AJ847" s="56" t="str">
        <f t="shared" si="251"/>
        <v>Correct</v>
      </c>
      <c r="AK847" t="s">
        <v>105</v>
      </c>
      <c r="AL847">
        <v>24</v>
      </c>
      <c r="AM847" t="s">
        <v>95</v>
      </c>
      <c r="AN847" t="s">
        <v>96</v>
      </c>
      <c r="AO847" t="s">
        <v>97</v>
      </c>
      <c r="AP847" t="s">
        <v>98</v>
      </c>
      <c r="AQ847" s="1" t="s">
        <v>80</v>
      </c>
      <c r="AR847" t="s">
        <v>109</v>
      </c>
      <c r="AS847" t="s">
        <v>133</v>
      </c>
      <c r="AT847" t="s">
        <v>136</v>
      </c>
      <c r="AU847" t="s">
        <v>102</v>
      </c>
      <c r="AV847" s="1" t="s">
        <v>90</v>
      </c>
      <c r="AW847" t="s">
        <v>102</v>
      </c>
    </row>
    <row r="848" spans="1:49" x14ac:dyDescent="0.25">
      <c r="A848" s="1">
        <v>847</v>
      </c>
      <c r="D848" t="s">
        <v>21</v>
      </c>
      <c r="J848" t="s">
        <v>26</v>
      </c>
      <c r="P848" s="56">
        <f t="shared" si="234"/>
        <v>2</v>
      </c>
      <c r="Q848" s="5">
        <f t="shared" si="235"/>
        <v>1.5</v>
      </c>
      <c r="S848" s="56">
        <f t="shared" si="236"/>
        <v>0</v>
      </c>
      <c r="T848" s="56">
        <f t="shared" si="237"/>
        <v>0</v>
      </c>
      <c r="U848" s="56">
        <f t="shared" si="238"/>
        <v>1</v>
      </c>
      <c r="V848" s="90">
        <f t="shared" si="239"/>
        <v>0</v>
      </c>
      <c r="W848" s="90">
        <f t="shared" si="240"/>
        <v>0</v>
      </c>
      <c r="X848" s="90">
        <f t="shared" si="241"/>
        <v>0</v>
      </c>
      <c r="Y848" s="90">
        <f t="shared" si="242"/>
        <v>0</v>
      </c>
      <c r="Z848" s="90">
        <f t="shared" si="243"/>
        <v>0</v>
      </c>
      <c r="AA848" s="90">
        <f t="shared" si="244"/>
        <v>1</v>
      </c>
      <c r="AB848" s="90">
        <f t="shared" si="245"/>
        <v>0</v>
      </c>
      <c r="AC848" s="90">
        <f t="shared" si="246"/>
        <v>0</v>
      </c>
      <c r="AD848" s="90">
        <f t="shared" si="247"/>
        <v>0</v>
      </c>
      <c r="AE848" s="90">
        <f t="shared" si="248"/>
        <v>0</v>
      </c>
      <c r="AH848" s="56">
        <f t="shared" si="249"/>
        <v>2</v>
      </c>
      <c r="AI848" s="56">
        <f t="shared" si="250"/>
        <v>2</v>
      </c>
      <c r="AJ848" s="56" t="str">
        <f t="shared" si="251"/>
        <v>Correct</v>
      </c>
      <c r="AQ848" s="1"/>
      <c r="AV848" s="1"/>
    </row>
    <row r="849" spans="1:49" x14ac:dyDescent="0.25">
      <c r="A849" s="1">
        <v>848</v>
      </c>
      <c r="P849" s="56">
        <f t="shared" si="234"/>
        <v>0</v>
      </c>
      <c r="Q849" s="5" t="e">
        <f t="shared" si="235"/>
        <v>#DIV/0!</v>
      </c>
      <c r="S849" s="56">
        <f t="shared" si="236"/>
        <v>0</v>
      </c>
      <c r="T849" s="56">
        <f t="shared" si="237"/>
        <v>0</v>
      </c>
      <c r="U849" s="56">
        <f t="shared" si="238"/>
        <v>0</v>
      </c>
      <c r="V849" s="90">
        <f t="shared" si="239"/>
        <v>0</v>
      </c>
      <c r="W849" s="90">
        <f t="shared" si="240"/>
        <v>0</v>
      </c>
      <c r="X849" s="90">
        <f t="shared" si="241"/>
        <v>0</v>
      </c>
      <c r="Y849" s="90">
        <f t="shared" si="242"/>
        <v>0</v>
      </c>
      <c r="Z849" s="90">
        <f t="shared" si="243"/>
        <v>0</v>
      </c>
      <c r="AA849" s="90">
        <f t="shared" si="244"/>
        <v>0</v>
      </c>
      <c r="AB849" s="90">
        <f t="shared" si="245"/>
        <v>0</v>
      </c>
      <c r="AC849" s="90">
        <f t="shared" si="246"/>
        <v>0</v>
      </c>
      <c r="AD849" s="90">
        <f t="shared" si="247"/>
        <v>0</v>
      </c>
      <c r="AE849" s="90">
        <f t="shared" si="248"/>
        <v>0</v>
      </c>
      <c r="AH849" s="56">
        <f t="shared" si="249"/>
        <v>0</v>
      </c>
      <c r="AI849" s="56">
        <f t="shared" si="250"/>
        <v>0</v>
      </c>
      <c r="AJ849" s="56" t="str">
        <f t="shared" si="251"/>
        <v>Correct</v>
      </c>
      <c r="AK849" t="s">
        <v>89</v>
      </c>
      <c r="AL849">
        <v>83</v>
      </c>
      <c r="AM849" t="s">
        <v>121</v>
      </c>
      <c r="AN849" t="s">
        <v>288</v>
      </c>
      <c r="AO849" t="s">
        <v>107</v>
      </c>
      <c r="AP849" t="s">
        <v>98</v>
      </c>
      <c r="AQ849" s="1" t="s">
        <v>80</v>
      </c>
      <c r="AR849" t="s">
        <v>99</v>
      </c>
      <c r="AS849" t="s">
        <v>103</v>
      </c>
      <c r="AT849" t="s">
        <v>104</v>
      </c>
      <c r="AU849" t="s">
        <v>102</v>
      </c>
      <c r="AV849" s="1" t="s">
        <v>91</v>
      </c>
      <c r="AW849" t="s">
        <v>98</v>
      </c>
    </row>
    <row r="850" spans="1:49" x14ac:dyDescent="0.25">
      <c r="A850" s="1">
        <v>849</v>
      </c>
      <c r="I850" t="s">
        <v>267</v>
      </c>
      <c r="P850" s="56">
        <f t="shared" si="234"/>
        <v>1</v>
      </c>
      <c r="Q850" s="5">
        <f t="shared" si="235"/>
        <v>3</v>
      </c>
      <c r="S850" s="56">
        <f t="shared" si="236"/>
        <v>0</v>
      </c>
      <c r="T850" s="56">
        <f t="shared" si="237"/>
        <v>0</v>
      </c>
      <c r="U850" s="56">
        <f t="shared" si="238"/>
        <v>0</v>
      </c>
      <c r="V850" s="90">
        <f t="shared" si="239"/>
        <v>0</v>
      </c>
      <c r="W850" s="90">
        <f t="shared" si="240"/>
        <v>0</v>
      </c>
      <c r="X850" s="90">
        <f t="shared" si="241"/>
        <v>0</v>
      </c>
      <c r="Y850" s="90">
        <f t="shared" si="242"/>
        <v>0</v>
      </c>
      <c r="Z850" s="90">
        <f t="shared" si="243"/>
        <v>1</v>
      </c>
      <c r="AA850" s="90">
        <f t="shared" si="244"/>
        <v>0</v>
      </c>
      <c r="AB850" s="90">
        <f t="shared" si="245"/>
        <v>0</v>
      </c>
      <c r="AC850" s="90">
        <f t="shared" si="246"/>
        <v>0</v>
      </c>
      <c r="AD850" s="90">
        <f t="shared" si="247"/>
        <v>0</v>
      </c>
      <c r="AE850" s="90">
        <f t="shared" si="248"/>
        <v>0</v>
      </c>
      <c r="AH850" s="56">
        <f t="shared" si="249"/>
        <v>1</v>
      </c>
      <c r="AI850" s="56">
        <f t="shared" si="250"/>
        <v>1</v>
      </c>
      <c r="AJ850" s="56" t="str">
        <f t="shared" si="251"/>
        <v>Correct</v>
      </c>
      <c r="AK850" t="s">
        <v>94</v>
      </c>
      <c r="AL850">
        <v>45</v>
      </c>
      <c r="AM850" t="s">
        <v>121</v>
      </c>
      <c r="AN850" t="s">
        <v>276</v>
      </c>
      <c r="AO850" t="s">
        <v>107</v>
      </c>
      <c r="AP850" t="s">
        <v>98</v>
      </c>
      <c r="AQ850" s="1" t="s">
        <v>80</v>
      </c>
      <c r="AR850" t="s">
        <v>114</v>
      </c>
      <c r="AS850" t="s">
        <v>110</v>
      </c>
      <c r="AT850" t="s">
        <v>101</v>
      </c>
      <c r="AU850" t="s">
        <v>102</v>
      </c>
      <c r="AV850" s="1" t="s">
        <v>92</v>
      </c>
      <c r="AW850" t="s">
        <v>102</v>
      </c>
    </row>
    <row r="851" spans="1:49" x14ac:dyDescent="0.25">
      <c r="A851" s="1">
        <v>850</v>
      </c>
      <c r="H851" t="s">
        <v>25</v>
      </c>
      <c r="K851" t="s">
        <v>27</v>
      </c>
      <c r="N851" t="s">
        <v>30</v>
      </c>
      <c r="P851" s="56">
        <f t="shared" si="234"/>
        <v>3</v>
      </c>
      <c r="Q851" s="5">
        <f t="shared" si="235"/>
        <v>1</v>
      </c>
      <c r="S851" s="56">
        <f t="shared" si="236"/>
        <v>0</v>
      </c>
      <c r="T851" s="56">
        <f t="shared" si="237"/>
        <v>0</v>
      </c>
      <c r="U851" s="56">
        <f t="shared" si="238"/>
        <v>0</v>
      </c>
      <c r="V851" s="90">
        <f t="shared" si="239"/>
        <v>0</v>
      </c>
      <c r="W851" s="90">
        <f t="shared" si="240"/>
        <v>0</v>
      </c>
      <c r="X851" s="90">
        <f t="shared" si="241"/>
        <v>0</v>
      </c>
      <c r="Y851" s="90">
        <f t="shared" si="242"/>
        <v>1</v>
      </c>
      <c r="Z851" s="90">
        <f t="shared" si="243"/>
        <v>0</v>
      </c>
      <c r="AA851" s="90">
        <f t="shared" si="244"/>
        <v>0</v>
      </c>
      <c r="AB851" s="90">
        <f t="shared" si="245"/>
        <v>1</v>
      </c>
      <c r="AC851" s="90">
        <f t="shared" si="246"/>
        <v>0</v>
      </c>
      <c r="AD851" s="90">
        <f t="shared" si="247"/>
        <v>0</v>
      </c>
      <c r="AE851" s="90">
        <f t="shared" si="248"/>
        <v>1</v>
      </c>
      <c r="AH851" s="56">
        <f t="shared" si="249"/>
        <v>3</v>
      </c>
      <c r="AI851" s="56">
        <f t="shared" si="250"/>
        <v>3</v>
      </c>
      <c r="AJ851" s="56" t="str">
        <f t="shared" si="251"/>
        <v>Correct</v>
      </c>
      <c r="AK851" t="s">
        <v>94</v>
      </c>
      <c r="AL851">
        <v>46</v>
      </c>
      <c r="AM851" t="s">
        <v>121</v>
      </c>
      <c r="AN851" t="s">
        <v>167</v>
      </c>
      <c r="AO851" t="s">
        <v>107</v>
      </c>
      <c r="AP851" t="s">
        <v>98</v>
      </c>
      <c r="AQ851" s="1" t="s">
        <v>80</v>
      </c>
      <c r="AR851" t="s">
        <v>126</v>
      </c>
      <c r="AS851" t="s">
        <v>110</v>
      </c>
      <c r="AT851" t="s">
        <v>123</v>
      </c>
      <c r="AU851" t="s">
        <v>102</v>
      </c>
      <c r="AV851" s="1" t="s">
        <v>92</v>
      </c>
      <c r="AW851" t="s">
        <v>102</v>
      </c>
    </row>
    <row r="852" spans="1:49" x14ac:dyDescent="0.25">
      <c r="A852" s="1">
        <v>851</v>
      </c>
      <c r="E852" t="s">
        <v>22</v>
      </c>
      <c r="I852" t="s">
        <v>267</v>
      </c>
      <c r="M852" t="s">
        <v>29</v>
      </c>
      <c r="P852" s="56">
        <f t="shared" si="234"/>
        <v>3</v>
      </c>
      <c r="Q852" s="5">
        <f t="shared" si="235"/>
        <v>1</v>
      </c>
      <c r="S852" s="56">
        <f t="shared" si="236"/>
        <v>0</v>
      </c>
      <c r="T852" s="56">
        <f t="shared" si="237"/>
        <v>0</v>
      </c>
      <c r="U852" s="56">
        <f t="shared" si="238"/>
        <v>0</v>
      </c>
      <c r="V852" s="90">
        <f t="shared" si="239"/>
        <v>1</v>
      </c>
      <c r="W852" s="90">
        <f t="shared" si="240"/>
        <v>0</v>
      </c>
      <c r="X852" s="90">
        <f t="shared" si="241"/>
        <v>0</v>
      </c>
      <c r="Y852" s="90">
        <f t="shared" si="242"/>
        <v>0</v>
      </c>
      <c r="Z852" s="90">
        <f t="shared" si="243"/>
        <v>1</v>
      </c>
      <c r="AA852" s="90">
        <f t="shared" si="244"/>
        <v>0</v>
      </c>
      <c r="AB852" s="90">
        <f t="shared" si="245"/>
        <v>0</v>
      </c>
      <c r="AC852" s="90">
        <f t="shared" si="246"/>
        <v>0</v>
      </c>
      <c r="AD852" s="90">
        <f t="shared" si="247"/>
        <v>1</v>
      </c>
      <c r="AE852" s="90">
        <f t="shared" si="248"/>
        <v>0</v>
      </c>
      <c r="AH852" s="56">
        <f t="shared" si="249"/>
        <v>3</v>
      </c>
      <c r="AI852" s="56">
        <f t="shared" si="250"/>
        <v>3</v>
      </c>
      <c r="AJ852" s="56" t="str">
        <f t="shared" si="251"/>
        <v>Correct</v>
      </c>
      <c r="AK852" t="s">
        <v>94</v>
      </c>
      <c r="AL852">
        <v>29</v>
      </c>
      <c r="AM852" t="s">
        <v>95</v>
      </c>
      <c r="AN852" t="s">
        <v>251</v>
      </c>
      <c r="AO852" t="s">
        <v>107</v>
      </c>
      <c r="AP852" t="s">
        <v>98</v>
      </c>
      <c r="AQ852" s="1" t="s">
        <v>80</v>
      </c>
      <c r="AR852" t="s">
        <v>126</v>
      </c>
      <c r="AS852" t="s">
        <v>110</v>
      </c>
      <c r="AT852" t="s">
        <v>101</v>
      </c>
      <c r="AU852" t="s">
        <v>102</v>
      </c>
      <c r="AV852" s="1" t="s">
        <v>92</v>
      </c>
      <c r="AW852" t="s">
        <v>102</v>
      </c>
    </row>
    <row r="853" spans="1:49" x14ac:dyDescent="0.25">
      <c r="A853" s="1">
        <v>852</v>
      </c>
      <c r="K853" t="s">
        <v>27</v>
      </c>
      <c r="M853" t="s">
        <v>29</v>
      </c>
      <c r="P853" s="56">
        <f t="shared" si="234"/>
        <v>2</v>
      </c>
      <c r="Q853" s="5">
        <f t="shared" si="235"/>
        <v>1.5</v>
      </c>
      <c r="S853" s="56">
        <f t="shared" si="236"/>
        <v>0</v>
      </c>
      <c r="T853" s="56">
        <f t="shared" si="237"/>
        <v>0</v>
      </c>
      <c r="U853" s="56">
        <f t="shared" si="238"/>
        <v>0</v>
      </c>
      <c r="V853" s="90">
        <f t="shared" si="239"/>
        <v>0</v>
      </c>
      <c r="W853" s="90">
        <f t="shared" si="240"/>
        <v>0</v>
      </c>
      <c r="X853" s="90">
        <f t="shared" si="241"/>
        <v>0</v>
      </c>
      <c r="Y853" s="90">
        <f t="shared" si="242"/>
        <v>0</v>
      </c>
      <c r="Z853" s="90">
        <f t="shared" si="243"/>
        <v>0</v>
      </c>
      <c r="AA853" s="90">
        <f t="shared" si="244"/>
        <v>0</v>
      </c>
      <c r="AB853" s="90">
        <f t="shared" si="245"/>
        <v>1</v>
      </c>
      <c r="AC853" s="90">
        <f t="shared" si="246"/>
        <v>0</v>
      </c>
      <c r="AD853" s="90">
        <f t="shared" si="247"/>
        <v>1</v>
      </c>
      <c r="AE853" s="90">
        <f t="shared" si="248"/>
        <v>0</v>
      </c>
      <c r="AH853" s="56">
        <f t="shared" si="249"/>
        <v>2</v>
      </c>
      <c r="AI853" s="56">
        <f t="shared" si="250"/>
        <v>2</v>
      </c>
      <c r="AJ853" s="56" t="str">
        <f t="shared" si="251"/>
        <v>Correct</v>
      </c>
      <c r="AK853" t="s">
        <v>94</v>
      </c>
      <c r="AL853">
        <v>21</v>
      </c>
      <c r="AM853" t="s">
        <v>95</v>
      </c>
      <c r="AN853" t="s">
        <v>235</v>
      </c>
      <c r="AO853" t="s">
        <v>107</v>
      </c>
      <c r="AP853" t="s">
        <v>98</v>
      </c>
      <c r="AQ853" s="1" t="s">
        <v>80</v>
      </c>
      <c r="AR853" t="s">
        <v>108</v>
      </c>
      <c r="AS853" t="s">
        <v>110</v>
      </c>
      <c r="AT853" t="s">
        <v>101</v>
      </c>
      <c r="AU853" t="s">
        <v>102</v>
      </c>
      <c r="AV853" s="1" t="s">
        <v>92</v>
      </c>
      <c r="AW853" t="s">
        <v>102</v>
      </c>
    </row>
    <row r="854" spans="1:49" x14ac:dyDescent="0.25">
      <c r="A854" s="1">
        <v>853</v>
      </c>
      <c r="N854" t="s">
        <v>30</v>
      </c>
      <c r="P854" s="56">
        <f t="shared" si="234"/>
        <v>1</v>
      </c>
      <c r="Q854" s="5">
        <f t="shared" si="235"/>
        <v>3</v>
      </c>
      <c r="S854" s="56">
        <f t="shared" si="236"/>
        <v>0</v>
      </c>
      <c r="T854" s="56">
        <f t="shared" si="237"/>
        <v>0</v>
      </c>
      <c r="U854" s="56">
        <f t="shared" si="238"/>
        <v>0</v>
      </c>
      <c r="V854" s="90">
        <f t="shared" si="239"/>
        <v>0</v>
      </c>
      <c r="W854" s="90">
        <f t="shared" si="240"/>
        <v>0</v>
      </c>
      <c r="X854" s="90">
        <f t="shared" si="241"/>
        <v>0</v>
      </c>
      <c r="Y854" s="90">
        <f t="shared" si="242"/>
        <v>0</v>
      </c>
      <c r="Z854" s="90">
        <f t="shared" si="243"/>
        <v>0</v>
      </c>
      <c r="AA854" s="90">
        <f t="shared" si="244"/>
        <v>0</v>
      </c>
      <c r="AB854" s="90">
        <f t="shared" si="245"/>
        <v>0</v>
      </c>
      <c r="AC854" s="90">
        <f t="shared" si="246"/>
        <v>0</v>
      </c>
      <c r="AD854" s="90">
        <f t="shared" si="247"/>
        <v>0</v>
      </c>
      <c r="AE854" s="90">
        <f t="shared" si="248"/>
        <v>1</v>
      </c>
      <c r="AH854" s="56">
        <f t="shared" si="249"/>
        <v>1</v>
      </c>
      <c r="AI854" s="56">
        <f t="shared" si="250"/>
        <v>1</v>
      </c>
      <c r="AJ854" s="56" t="str">
        <f t="shared" si="251"/>
        <v>Correct</v>
      </c>
      <c r="AK854" t="s">
        <v>94</v>
      </c>
      <c r="AL854">
        <v>47</v>
      </c>
      <c r="AM854" t="s">
        <v>121</v>
      </c>
      <c r="AN854" t="s">
        <v>253</v>
      </c>
      <c r="AO854" t="s">
        <v>107</v>
      </c>
      <c r="AP854" t="s">
        <v>98</v>
      </c>
      <c r="AQ854" s="1" t="s">
        <v>80</v>
      </c>
      <c r="AR854" t="s">
        <v>114</v>
      </c>
      <c r="AS854" t="s">
        <v>110</v>
      </c>
      <c r="AT854" t="s">
        <v>101</v>
      </c>
      <c r="AU854" t="s">
        <v>102</v>
      </c>
      <c r="AV854" s="1" t="s">
        <v>92</v>
      </c>
      <c r="AW854" t="s">
        <v>102</v>
      </c>
    </row>
    <row r="855" spans="1:49" x14ac:dyDescent="0.25">
      <c r="A855" s="1">
        <v>854</v>
      </c>
      <c r="C855" t="s">
        <v>20</v>
      </c>
      <c r="M855" t="s">
        <v>29</v>
      </c>
      <c r="N855" t="s">
        <v>30</v>
      </c>
      <c r="P855" s="56">
        <f t="shared" si="234"/>
        <v>3</v>
      </c>
      <c r="Q855" s="5">
        <f t="shared" si="235"/>
        <v>1</v>
      </c>
      <c r="S855" s="56">
        <f t="shared" si="236"/>
        <v>0</v>
      </c>
      <c r="T855" s="56">
        <f t="shared" si="237"/>
        <v>1</v>
      </c>
      <c r="U855" s="56">
        <f t="shared" si="238"/>
        <v>0</v>
      </c>
      <c r="V855" s="90">
        <f t="shared" si="239"/>
        <v>0</v>
      </c>
      <c r="W855" s="90">
        <f t="shared" si="240"/>
        <v>0</v>
      </c>
      <c r="X855" s="90">
        <f t="shared" si="241"/>
        <v>0</v>
      </c>
      <c r="Y855" s="90">
        <f t="shared" si="242"/>
        <v>0</v>
      </c>
      <c r="Z855" s="90">
        <f t="shared" si="243"/>
        <v>0</v>
      </c>
      <c r="AA855" s="90">
        <f t="shared" si="244"/>
        <v>0</v>
      </c>
      <c r="AB855" s="90">
        <f t="shared" si="245"/>
        <v>0</v>
      </c>
      <c r="AC855" s="90">
        <f t="shared" si="246"/>
        <v>0</v>
      </c>
      <c r="AD855" s="90">
        <f t="shared" si="247"/>
        <v>1</v>
      </c>
      <c r="AE855" s="90">
        <f t="shared" si="248"/>
        <v>1</v>
      </c>
      <c r="AH855" s="56">
        <f t="shared" si="249"/>
        <v>3</v>
      </c>
      <c r="AI855" s="56">
        <f t="shared" si="250"/>
        <v>3</v>
      </c>
      <c r="AJ855" s="56" t="str">
        <f t="shared" si="251"/>
        <v>Correct</v>
      </c>
      <c r="AK855" t="s">
        <v>94</v>
      </c>
      <c r="AL855">
        <v>60</v>
      </c>
      <c r="AM855" t="s">
        <v>121</v>
      </c>
      <c r="AN855" t="s">
        <v>214</v>
      </c>
      <c r="AO855" t="s">
        <v>107</v>
      </c>
      <c r="AP855" t="s">
        <v>98</v>
      </c>
      <c r="AQ855" s="1" t="s">
        <v>80</v>
      </c>
      <c r="AR855" t="s">
        <v>126</v>
      </c>
      <c r="AS855" t="s">
        <v>110</v>
      </c>
      <c r="AT855" t="s">
        <v>101</v>
      </c>
      <c r="AU855" t="s">
        <v>102</v>
      </c>
      <c r="AV855" s="1" t="s">
        <v>92</v>
      </c>
      <c r="AW855" t="s">
        <v>102</v>
      </c>
    </row>
    <row r="856" spans="1:49" x14ac:dyDescent="0.25">
      <c r="A856" s="1">
        <v>855</v>
      </c>
      <c r="J856" t="s">
        <v>26</v>
      </c>
      <c r="K856" t="s">
        <v>27</v>
      </c>
      <c r="L856" t="s">
        <v>28</v>
      </c>
      <c r="P856" s="56">
        <f t="shared" si="234"/>
        <v>3</v>
      </c>
      <c r="Q856" s="5">
        <f t="shared" si="235"/>
        <v>1</v>
      </c>
      <c r="S856" s="56">
        <f t="shared" si="236"/>
        <v>0</v>
      </c>
      <c r="T856" s="56">
        <f t="shared" si="237"/>
        <v>0</v>
      </c>
      <c r="U856" s="56">
        <f t="shared" si="238"/>
        <v>0</v>
      </c>
      <c r="V856" s="90">
        <f t="shared" si="239"/>
        <v>0</v>
      </c>
      <c r="W856" s="90">
        <f t="shared" si="240"/>
        <v>0</v>
      </c>
      <c r="X856" s="90">
        <f t="shared" si="241"/>
        <v>0</v>
      </c>
      <c r="Y856" s="90">
        <f t="shared" si="242"/>
        <v>0</v>
      </c>
      <c r="Z856" s="90">
        <f t="shared" si="243"/>
        <v>0</v>
      </c>
      <c r="AA856" s="90">
        <f t="shared" si="244"/>
        <v>1</v>
      </c>
      <c r="AB856" s="90">
        <f t="shared" si="245"/>
        <v>1</v>
      </c>
      <c r="AC856" s="90">
        <f t="shared" si="246"/>
        <v>1</v>
      </c>
      <c r="AD856" s="90">
        <f t="shared" si="247"/>
        <v>0</v>
      </c>
      <c r="AE856" s="90">
        <f t="shared" si="248"/>
        <v>0</v>
      </c>
      <c r="AH856" s="56">
        <f t="shared" si="249"/>
        <v>3</v>
      </c>
      <c r="AI856" s="56">
        <f t="shared" si="250"/>
        <v>3</v>
      </c>
      <c r="AJ856" s="56" t="str">
        <f t="shared" si="251"/>
        <v>Correct</v>
      </c>
      <c r="AK856" t="s">
        <v>94</v>
      </c>
      <c r="AL856">
        <v>60</v>
      </c>
      <c r="AM856" t="s">
        <v>121</v>
      </c>
      <c r="AN856" t="s">
        <v>167</v>
      </c>
      <c r="AO856" t="s">
        <v>107</v>
      </c>
      <c r="AP856" t="s">
        <v>98</v>
      </c>
      <c r="AQ856" s="1" t="s">
        <v>80</v>
      </c>
      <c r="AR856" t="s">
        <v>114</v>
      </c>
      <c r="AS856" t="s">
        <v>110</v>
      </c>
      <c r="AT856" t="s">
        <v>101</v>
      </c>
      <c r="AU856" t="s">
        <v>102</v>
      </c>
      <c r="AV856" s="1" t="s">
        <v>92</v>
      </c>
      <c r="AW856" t="s">
        <v>102</v>
      </c>
    </row>
    <row r="857" spans="1:49" x14ac:dyDescent="0.25">
      <c r="A857" s="1">
        <v>856</v>
      </c>
      <c r="K857" t="s">
        <v>27</v>
      </c>
      <c r="N857" t="s">
        <v>30</v>
      </c>
      <c r="P857" s="56">
        <f t="shared" si="234"/>
        <v>2</v>
      </c>
      <c r="Q857" s="5">
        <f t="shared" si="235"/>
        <v>1.5</v>
      </c>
      <c r="S857" s="56">
        <f t="shared" si="236"/>
        <v>0</v>
      </c>
      <c r="T857" s="56">
        <f t="shared" si="237"/>
        <v>0</v>
      </c>
      <c r="U857" s="56">
        <f t="shared" si="238"/>
        <v>0</v>
      </c>
      <c r="V857" s="90">
        <f t="shared" si="239"/>
        <v>0</v>
      </c>
      <c r="W857" s="90">
        <f t="shared" si="240"/>
        <v>0</v>
      </c>
      <c r="X857" s="90">
        <f t="shared" si="241"/>
        <v>0</v>
      </c>
      <c r="Y857" s="90">
        <f t="shared" si="242"/>
        <v>0</v>
      </c>
      <c r="Z857" s="90">
        <f t="shared" si="243"/>
        <v>0</v>
      </c>
      <c r="AA857" s="90">
        <f t="shared" si="244"/>
        <v>0</v>
      </c>
      <c r="AB857" s="90">
        <f t="shared" si="245"/>
        <v>1</v>
      </c>
      <c r="AC857" s="90">
        <f t="shared" si="246"/>
        <v>0</v>
      </c>
      <c r="AD857" s="90">
        <f t="shared" si="247"/>
        <v>0</v>
      </c>
      <c r="AE857" s="90">
        <f t="shared" si="248"/>
        <v>1</v>
      </c>
      <c r="AH857" s="56">
        <f t="shared" si="249"/>
        <v>2</v>
      </c>
      <c r="AI857" s="56">
        <f t="shared" si="250"/>
        <v>2</v>
      </c>
      <c r="AJ857" s="56" t="str">
        <f t="shared" si="251"/>
        <v>Correct</v>
      </c>
      <c r="AK857" t="s">
        <v>94</v>
      </c>
      <c r="AL857">
        <v>30</v>
      </c>
      <c r="AM857" t="s">
        <v>121</v>
      </c>
      <c r="AN857" t="s">
        <v>289</v>
      </c>
      <c r="AO857" t="s">
        <v>107</v>
      </c>
      <c r="AP857" t="s">
        <v>98</v>
      </c>
      <c r="AQ857" s="1" t="s">
        <v>80</v>
      </c>
      <c r="AR857" t="s">
        <v>108</v>
      </c>
      <c r="AS857" t="s">
        <v>110</v>
      </c>
      <c r="AT857" t="s">
        <v>101</v>
      </c>
      <c r="AU857" t="s">
        <v>102</v>
      </c>
      <c r="AV857" s="1" t="s">
        <v>92</v>
      </c>
      <c r="AW857" t="s">
        <v>102</v>
      </c>
    </row>
    <row r="858" spans="1:49" x14ac:dyDescent="0.25">
      <c r="A858" s="1">
        <v>857</v>
      </c>
      <c r="E858" t="s">
        <v>22</v>
      </c>
      <c r="P858" s="56">
        <f t="shared" si="234"/>
        <v>1</v>
      </c>
      <c r="Q858" s="5">
        <f t="shared" si="235"/>
        <v>3</v>
      </c>
      <c r="S858" s="56">
        <f t="shared" si="236"/>
        <v>0</v>
      </c>
      <c r="T858" s="56">
        <f t="shared" si="237"/>
        <v>0</v>
      </c>
      <c r="U858" s="56">
        <f t="shared" si="238"/>
        <v>0</v>
      </c>
      <c r="V858" s="90">
        <f t="shared" si="239"/>
        <v>1</v>
      </c>
      <c r="W858" s="90">
        <f t="shared" si="240"/>
        <v>0</v>
      </c>
      <c r="X858" s="90">
        <f t="shared" si="241"/>
        <v>0</v>
      </c>
      <c r="Y858" s="90">
        <f t="shared" si="242"/>
        <v>0</v>
      </c>
      <c r="Z858" s="90">
        <f t="shared" si="243"/>
        <v>0</v>
      </c>
      <c r="AA858" s="90">
        <f t="shared" si="244"/>
        <v>0</v>
      </c>
      <c r="AB858" s="90">
        <f t="shared" si="245"/>
        <v>0</v>
      </c>
      <c r="AC858" s="90">
        <f t="shared" si="246"/>
        <v>0</v>
      </c>
      <c r="AD858" s="90">
        <f t="shared" si="247"/>
        <v>0</v>
      </c>
      <c r="AE858" s="90">
        <f t="shared" si="248"/>
        <v>0</v>
      </c>
      <c r="AH858" s="56">
        <f t="shared" si="249"/>
        <v>1</v>
      </c>
      <c r="AI858" s="56">
        <f t="shared" si="250"/>
        <v>1</v>
      </c>
      <c r="AJ858" s="56" t="str">
        <f t="shared" si="251"/>
        <v>Correct</v>
      </c>
      <c r="AK858" t="s">
        <v>94</v>
      </c>
      <c r="AL858">
        <v>57</v>
      </c>
      <c r="AM858" t="s">
        <v>121</v>
      </c>
      <c r="AN858" t="s">
        <v>219</v>
      </c>
      <c r="AO858" t="s">
        <v>107</v>
      </c>
      <c r="AP858" t="s">
        <v>98</v>
      </c>
      <c r="AQ858" s="1" t="s">
        <v>80</v>
      </c>
      <c r="AR858" t="s">
        <v>109</v>
      </c>
      <c r="AS858" t="s">
        <v>133</v>
      </c>
      <c r="AT858" t="s">
        <v>125</v>
      </c>
      <c r="AU858" t="s">
        <v>102</v>
      </c>
      <c r="AV858" s="1" t="s">
        <v>90</v>
      </c>
      <c r="AW858" t="s">
        <v>98</v>
      </c>
    </row>
    <row r="859" spans="1:49" x14ac:dyDescent="0.25">
      <c r="A859" s="1">
        <v>858</v>
      </c>
      <c r="I859" t="s">
        <v>267</v>
      </c>
      <c r="P859" s="56">
        <f t="shared" si="234"/>
        <v>1</v>
      </c>
      <c r="Q859" s="5">
        <f t="shared" si="235"/>
        <v>3</v>
      </c>
      <c r="S859" s="56">
        <f t="shared" si="236"/>
        <v>0</v>
      </c>
      <c r="T859" s="56">
        <f t="shared" si="237"/>
        <v>0</v>
      </c>
      <c r="U859" s="56">
        <f t="shared" si="238"/>
        <v>0</v>
      </c>
      <c r="V859" s="90">
        <f t="shared" si="239"/>
        <v>0</v>
      </c>
      <c r="W859" s="90">
        <f t="shared" si="240"/>
        <v>0</v>
      </c>
      <c r="X859" s="90">
        <f t="shared" si="241"/>
        <v>0</v>
      </c>
      <c r="Y859" s="90">
        <f t="shared" si="242"/>
        <v>0</v>
      </c>
      <c r="Z859" s="90">
        <f t="shared" si="243"/>
        <v>1</v>
      </c>
      <c r="AA859" s="90">
        <f t="shared" si="244"/>
        <v>0</v>
      </c>
      <c r="AB859" s="90">
        <f t="shared" si="245"/>
        <v>0</v>
      </c>
      <c r="AC859" s="90">
        <f t="shared" si="246"/>
        <v>0</v>
      </c>
      <c r="AD859" s="90">
        <f t="shared" si="247"/>
        <v>0</v>
      </c>
      <c r="AE859" s="90">
        <f t="shared" si="248"/>
        <v>0</v>
      </c>
      <c r="AH859" s="56">
        <f t="shared" si="249"/>
        <v>1</v>
      </c>
      <c r="AI859" s="56">
        <f t="shared" si="250"/>
        <v>1</v>
      </c>
      <c r="AJ859" s="56" t="str">
        <f t="shared" si="251"/>
        <v>Correct</v>
      </c>
      <c r="AK859" t="s">
        <v>94</v>
      </c>
      <c r="AL859">
        <v>57</v>
      </c>
      <c r="AM859" t="s">
        <v>95</v>
      </c>
      <c r="AN859" t="s">
        <v>204</v>
      </c>
      <c r="AQ859" s="1"/>
      <c r="AV859" s="1"/>
    </row>
    <row r="860" spans="1:49" x14ac:dyDescent="0.25">
      <c r="A860" s="1">
        <v>859</v>
      </c>
      <c r="B860" t="s">
        <v>19</v>
      </c>
      <c r="J860" t="s">
        <v>26</v>
      </c>
      <c r="N860" t="s">
        <v>30</v>
      </c>
      <c r="P860" s="56">
        <f t="shared" si="234"/>
        <v>3</v>
      </c>
      <c r="Q860" s="5">
        <f t="shared" si="235"/>
        <v>1</v>
      </c>
      <c r="S860" s="56">
        <f t="shared" si="236"/>
        <v>1</v>
      </c>
      <c r="T860" s="56">
        <f t="shared" si="237"/>
        <v>0</v>
      </c>
      <c r="U860" s="56">
        <f t="shared" si="238"/>
        <v>0</v>
      </c>
      <c r="V860" s="90">
        <f t="shared" si="239"/>
        <v>0</v>
      </c>
      <c r="W860" s="90">
        <f t="shared" si="240"/>
        <v>0</v>
      </c>
      <c r="X860" s="90">
        <f t="shared" si="241"/>
        <v>0</v>
      </c>
      <c r="Y860" s="90">
        <f t="shared" si="242"/>
        <v>0</v>
      </c>
      <c r="Z860" s="90">
        <f t="shared" si="243"/>
        <v>0</v>
      </c>
      <c r="AA860" s="90">
        <f t="shared" si="244"/>
        <v>1</v>
      </c>
      <c r="AB860" s="90">
        <f t="shared" si="245"/>
        <v>0</v>
      </c>
      <c r="AC860" s="90">
        <f t="shared" si="246"/>
        <v>0</v>
      </c>
      <c r="AD860" s="90">
        <f t="shared" si="247"/>
        <v>0</v>
      </c>
      <c r="AE860" s="90">
        <f t="shared" si="248"/>
        <v>1</v>
      </c>
      <c r="AH860" s="56">
        <f t="shared" si="249"/>
        <v>3</v>
      </c>
      <c r="AI860" s="56">
        <f t="shared" si="250"/>
        <v>3</v>
      </c>
      <c r="AJ860" s="56" t="str">
        <f t="shared" si="251"/>
        <v>Correct</v>
      </c>
      <c r="AK860" t="s">
        <v>94</v>
      </c>
      <c r="AL860">
        <v>47</v>
      </c>
      <c r="AM860" t="s">
        <v>121</v>
      </c>
      <c r="AN860" t="s">
        <v>217</v>
      </c>
      <c r="AO860" s="1" t="s">
        <v>346</v>
      </c>
      <c r="AP860" t="s">
        <v>102</v>
      </c>
      <c r="AQ860" s="1" t="s">
        <v>81</v>
      </c>
      <c r="AR860" t="s">
        <v>109</v>
      </c>
      <c r="AS860" t="s">
        <v>132</v>
      </c>
      <c r="AT860" t="s">
        <v>123</v>
      </c>
      <c r="AU860" t="s">
        <v>102</v>
      </c>
      <c r="AV860" s="1" t="s">
        <v>372</v>
      </c>
      <c r="AW860" t="s">
        <v>98</v>
      </c>
    </row>
    <row r="861" spans="1:49" x14ac:dyDescent="0.25">
      <c r="A861" s="1">
        <v>860</v>
      </c>
      <c r="I861" t="s">
        <v>267</v>
      </c>
      <c r="P861" s="56">
        <f t="shared" si="234"/>
        <v>1</v>
      </c>
      <c r="Q861" s="5">
        <f t="shared" si="235"/>
        <v>3</v>
      </c>
      <c r="S861" s="56">
        <f t="shared" si="236"/>
        <v>0</v>
      </c>
      <c r="T861" s="56">
        <f t="shared" si="237"/>
        <v>0</v>
      </c>
      <c r="U861" s="56">
        <f t="shared" si="238"/>
        <v>0</v>
      </c>
      <c r="V861" s="90">
        <f t="shared" si="239"/>
        <v>0</v>
      </c>
      <c r="W861" s="90">
        <f t="shared" si="240"/>
        <v>0</v>
      </c>
      <c r="X861" s="90">
        <f t="shared" si="241"/>
        <v>0</v>
      </c>
      <c r="Y861" s="90">
        <f t="shared" si="242"/>
        <v>0</v>
      </c>
      <c r="Z861" s="90">
        <f t="shared" si="243"/>
        <v>1</v>
      </c>
      <c r="AA861" s="90">
        <f t="shared" si="244"/>
        <v>0</v>
      </c>
      <c r="AB861" s="90">
        <f t="shared" si="245"/>
        <v>0</v>
      </c>
      <c r="AC861" s="90">
        <f t="shared" si="246"/>
        <v>0</v>
      </c>
      <c r="AD861" s="90">
        <f t="shared" si="247"/>
        <v>0</v>
      </c>
      <c r="AE861" s="90">
        <f t="shared" si="248"/>
        <v>0</v>
      </c>
      <c r="AH861" s="56">
        <f t="shared" si="249"/>
        <v>1</v>
      </c>
      <c r="AI861" s="56">
        <f t="shared" si="250"/>
        <v>1</v>
      </c>
      <c r="AJ861" s="56" t="str">
        <f t="shared" si="251"/>
        <v>Correct</v>
      </c>
      <c r="AK861" t="s">
        <v>94</v>
      </c>
      <c r="AL861">
        <v>63</v>
      </c>
      <c r="AM861" t="s">
        <v>121</v>
      </c>
      <c r="AN861" t="s">
        <v>198</v>
      </c>
      <c r="AO861" t="s">
        <v>107</v>
      </c>
      <c r="AP861" t="s">
        <v>98</v>
      </c>
      <c r="AQ861" s="1" t="s">
        <v>80</v>
      </c>
      <c r="AR861" t="s">
        <v>114</v>
      </c>
      <c r="AS861" t="s">
        <v>110</v>
      </c>
      <c r="AT861" t="s">
        <v>101</v>
      </c>
      <c r="AU861" t="s">
        <v>102</v>
      </c>
      <c r="AV861" s="1" t="s">
        <v>92</v>
      </c>
      <c r="AW861" t="s">
        <v>102</v>
      </c>
    </row>
    <row r="862" spans="1:49" x14ac:dyDescent="0.25">
      <c r="A862" s="1">
        <v>861</v>
      </c>
      <c r="B862" t="s">
        <v>19</v>
      </c>
      <c r="K862" t="s">
        <v>27</v>
      </c>
      <c r="P862" s="56">
        <f t="shared" si="234"/>
        <v>2</v>
      </c>
      <c r="Q862" s="5">
        <f t="shared" si="235"/>
        <v>1.5</v>
      </c>
      <c r="S862" s="56">
        <f t="shared" si="236"/>
        <v>1</v>
      </c>
      <c r="T862" s="56">
        <f t="shared" si="237"/>
        <v>0</v>
      </c>
      <c r="U862" s="56">
        <f t="shared" si="238"/>
        <v>0</v>
      </c>
      <c r="V862" s="90">
        <f t="shared" si="239"/>
        <v>0</v>
      </c>
      <c r="W862" s="90">
        <f t="shared" si="240"/>
        <v>0</v>
      </c>
      <c r="X862" s="90">
        <f t="shared" si="241"/>
        <v>0</v>
      </c>
      <c r="Y862" s="90">
        <f t="shared" si="242"/>
        <v>0</v>
      </c>
      <c r="Z862" s="90">
        <f t="shared" si="243"/>
        <v>0</v>
      </c>
      <c r="AA862" s="90">
        <f t="shared" si="244"/>
        <v>0</v>
      </c>
      <c r="AB862" s="90">
        <f t="shared" si="245"/>
        <v>1</v>
      </c>
      <c r="AC862" s="90">
        <f t="shared" si="246"/>
        <v>0</v>
      </c>
      <c r="AD862" s="90">
        <f t="shared" si="247"/>
        <v>0</v>
      </c>
      <c r="AE862" s="90">
        <f t="shared" si="248"/>
        <v>0</v>
      </c>
      <c r="AH862" s="56">
        <f t="shared" si="249"/>
        <v>2</v>
      </c>
      <c r="AI862" s="56">
        <f t="shared" si="250"/>
        <v>2</v>
      </c>
      <c r="AJ862" s="56" t="str">
        <f t="shared" si="251"/>
        <v>Correct</v>
      </c>
      <c r="AK862" t="s">
        <v>94</v>
      </c>
      <c r="AL862">
        <v>41</v>
      </c>
      <c r="AM862" t="s">
        <v>121</v>
      </c>
      <c r="AN862" t="s">
        <v>170</v>
      </c>
      <c r="AO862" t="s">
        <v>89</v>
      </c>
      <c r="AP862" t="s">
        <v>102</v>
      </c>
      <c r="AQ862" s="1" t="s">
        <v>355</v>
      </c>
      <c r="AR862" t="s">
        <v>126</v>
      </c>
      <c r="AS862" t="s">
        <v>100</v>
      </c>
      <c r="AT862" t="s">
        <v>123</v>
      </c>
      <c r="AU862" t="s">
        <v>102</v>
      </c>
      <c r="AV862" s="1" t="s">
        <v>92</v>
      </c>
      <c r="AW862" t="s">
        <v>102</v>
      </c>
    </row>
    <row r="863" spans="1:49" x14ac:dyDescent="0.25">
      <c r="A863" s="1">
        <v>862</v>
      </c>
      <c r="E863" t="s">
        <v>22</v>
      </c>
      <c r="P863" s="56">
        <f t="shared" si="234"/>
        <v>1</v>
      </c>
      <c r="Q863" s="5">
        <f t="shared" si="235"/>
        <v>3</v>
      </c>
      <c r="S863" s="56">
        <f t="shared" si="236"/>
        <v>0</v>
      </c>
      <c r="T863" s="56">
        <f t="shared" si="237"/>
        <v>0</v>
      </c>
      <c r="U863" s="56">
        <f t="shared" si="238"/>
        <v>0</v>
      </c>
      <c r="V863" s="90">
        <f t="shared" si="239"/>
        <v>1</v>
      </c>
      <c r="W863" s="90">
        <f t="shared" si="240"/>
        <v>0</v>
      </c>
      <c r="X863" s="90">
        <f t="shared" si="241"/>
        <v>0</v>
      </c>
      <c r="Y863" s="90">
        <f t="shared" si="242"/>
        <v>0</v>
      </c>
      <c r="Z863" s="90">
        <f t="shared" si="243"/>
        <v>0</v>
      </c>
      <c r="AA863" s="90">
        <f t="shared" si="244"/>
        <v>0</v>
      </c>
      <c r="AB863" s="90">
        <f t="shared" si="245"/>
        <v>0</v>
      </c>
      <c r="AC863" s="90">
        <f t="shared" si="246"/>
        <v>0</v>
      </c>
      <c r="AD863" s="90">
        <f t="shared" si="247"/>
        <v>0</v>
      </c>
      <c r="AE863" s="90">
        <f t="shared" si="248"/>
        <v>0</v>
      </c>
      <c r="AH863" s="56">
        <f t="shared" si="249"/>
        <v>1</v>
      </c>
      <c r="AI863" s="56">
        <f t="shared" si="250"/>
        <v>1</v>
      </c>
      <c r="AJ863" s="56" t="str">
        <f t="shared" si="251"/>
        <v>Correct</v>
      </c>
      <c r="AK863" t="s">
        <v>105</v>
      </c>
      <c r="AL863">
        <v>60</v>
      </c>
      <c r="AM863" t="s">
        <v>95</v>
      </c>
      <c r="AN863" t="s">
        <v>149</v>
      </c>
      <c r="AO863" t="s">
        <v>107</v>
      </c>
      <c r="AP863" t="s">
        <v>98</v>
      </c>
      <c r="AQ863" s="1" t="s">
        <v>80</v>
      </c>
      <c r="AR863" t="s">
        <v>114</v>
      </c>
      <c r="AS863" t="s">
        <v>110</v>
      </c>
      <c r="AT863" t="s">
        <v>101</v>
      </c>
      <c r="AU863" t="s">
        <v>102</v>
      </c>
      <c r="AV863" s="1" t="s">
        <v>92</v>
      </c>
      <c r="AW863" t="s">
        <v>102</v>
      </c>
    </row>
    <row r="864" spans="1:49" x14ac:dyDescent="0.25">
      <c r="A864" s="1">
        <v>863</v>
      </c>
      <c r="J864" t="s">
        <v>26</v>
      </c>
      <c r="P864" s="56">
        <f t="shared" si="234"/>
        <v>1</v>
      </c>
      <c r="Q864" s="5">
        <f t="shared" si="235"/>
        <v>3</v>
      </c>
      <c r="S864" s="56">
        <f t="shared" si="236"/>
        <v>0</v>
      </c>
      <c r="T864" s="56">
        <f t="shared" si="237"/>
        <v>0</v>
      </c>
      <c r="U864" s="56">
        <f t="shared" si="238"/>
        <v>0</v>
      </c>
      <c r="V864" s="90">
        <f t="shared" si="239"/>
        <v>0</v>
      </c>
      <c r="W864" s="90">
        <f t="shared" si="240"/>
        <v>0</v>
      </c>
      <c r="X864" s="90">
        <f t="shared" si="241"/>
        <v>0</v>
      </c>
      <c r="Y864" s="90">
        <f t="shared" si="242"/>
        <v>0</v>
      </c>
      <c r="Z864" s="90">
        <f t="shared" si="243"/>
        <v>0</v>
      </c>
      <c r="AA864" s="90">
        <f t="shared" si="244"/>
        <v>1</v>
      </c>
      <c r="AB864" s="90">
        <f t="shared" si="245"/>
        <v>0</v>
      </c>
      <c r="AC864" s="90">
        <f t="shared" si="246"/>
        <v>0</v>
      </c>
      <c r="AD864" s="90">
        <f t="shared" si="247"/>
        <v>0</v>
      </c>
      <c r="AE864" s="90">
        <f t="shared" si="248"/>
        <v>0</v>
      </c>
      <c r="AH864" s="56">
        <f t="shared" si="249"/>
        <v>1</v>
      </c>
      <c r="AI864" s="56">
        <f t="shared" si="250"/>
        <v>1</v>
      </c>
      <c r="AJ864" s="56" t="str">
        <f t="shared" si="251"/>
        <v>Correct</v>
      </c>
      <c r="AK864" t="s">
        <v>105</v>
      </c>
      <c r="AL864">
        <v>42</v>
      </c>
      <c r="AM864" t="s">
        <v>121</v>
      </c>
      <c r="AN864" t="s">
        <v>215</v>
      </c>
      <c r="AO864" t="s">
        <v>107</v>
      </c>
      <c r="AP864" t="s">
        <v>98</v>
      </c>
      <c r="AQ864" s="1" t="s">
        <v>80</v>
      </c>
      <c r="AR864" t="s">
        <v>114</v>
      </c>
      <c r="AS864" t="s">
        <v>110</v>
      </c>
      <c r="AT864" t="s">
        <v>101</v>
      </c>
      <c r="AU864" t="s">
        <v>102</v>
      </c>
      <c r="AV864" s="1" t="s">
        <v>92</v>
      </c>
      <c r="AW864" t="s">
        <v>102</v>
      </c>
    </row>
    <row r="865" spans="1:49" x14ac:dyDescent="0.25">
      <c r="A865" s="1">
        <v>864</v>
      </c>
      <c r="C865" t="s">
        <v>20</v>
      </c>
      <c r="D865" t="s">
        <v>21</v>
      </c>
      <c r="P865" s="56">
        <f t="shared" si="234"/>
        <v>2</v>
      </c>
      <c r="Q865" s="5">
        <f t="shared" si="235"/>
        <v>1.5</v>
      </c>
      <c r="S865" s="56">
        <f t="shared" si="236"/>
        <v>0</v>
      </c>
      <c r="T865" s="56">
        <f t="shared" si="237"/>
        <v>1</v>
      </c>
      <c r="U865" s="56">
        <f t="shared" si="238"/>
        <v>1</v>
      </c>
      <c r="V865" s="90">
        <f t="shared" si="239"/>
        <v>0</v>
      </c>
      <c r="W865" s="90">
        <f t="shared" si="240"/>
        <v>0</v>
      </c>
      <c r="X865" s="90">
        <f t="shared" si="241"/>
        <v>0</v>
      </c>
      <c r="Y865" s="90">
        <f t="shared" si="242"/>
        <v>0</v>
      </c>
      <c r="Z865" s="90">
        <f t="shared" si="243"/>
        <v>0</v>
      </c>
      <c r="AA865" s="90">
        <f t="shared" si="244"/>
        <v>0</v>
      </c>
      <c r="AB865" s="90">
        <f t="shared" si="245"/>
        <v>0</v>
      </c>
      <c r="AC865" s="90">
        <f t="shared" si="246"/>
        <v>0</v>
      </c>
      <c r="AD865" s="90">
        <f t="shared" si="247"/>
        <v>0</v>
      </c>
      <c r="AE865" s="90">
        <f t="shared" si="248"/>
        <v>0</v>
      </c>
      <c r="AH865" s="56">
        <f t="shared" si="249"/>
        <v>2</v>
      </c>
      <c r="AI865" s="56">
        <f t="shared" si="250"/>
        <v>2</v>
      </c>
      <c r="AJ865" s="56" t="str">
        <f t="shared" si="251"/>
        <v>Correct</v>
      </c>
      <c r="AK865" t="s">
        <v>105</v>
      </c>
      <c r="AL865">
        <v>77</v>
      </c>
      <c r="AM865" t="s">
        <v>95</v>
      </c>
      <c r="AN865" t="s">
        <v>290</v>
      </c>
      <c r="AO865" t="s">
        <v>107</v>
      </c>
      <c r="AP865" t="s">
        <v>98</v>
      </c>
      <c r="AQ865" s="1" t="s">
        <v>80</v>
      </c>
      <c r="AR865" t="s">
        <v>126</v>
      </c>
      <c r="AS865" t="s">
        <v>153</v>
      </c>
      <c r="AT865" t="s">
        <v>104</v>
      </c>
      <c r="AU865" t="s">
        <v>102</v>
      </c>
      <c r="AV865" s="1" t="s">
        <v>373</v>
      </c>
      <c r="AW865" t="s">
        <v>102</v>
      </c>
    </row>
    <row r="866" spans="1:49" x14ac:dyDescent="0.25">
      <c r="A866" s="1">
        <v>865</v>
      </c>
      <c r="K866" t="s">
        <v>27</v>
      </c>
      <c r="P866" s="56">
        <f t="shared" si="234"/>
        <v>1</v>
      </c>
      <c r="Q866" s="5">
        <f t="shared" si="235"/>
        <v>3</v>
      </c>
      <c r="S866" s="56">
        <f t="shared" si="236"/>
        <v>0</v>
      </c>
      <c r="T866" s="56">
        <f t="shared" si="237"/>
        <v>0</v>
      </c>
      <c r="U866" s="56">
        <f t="shared" si="238"/>
        <v>0</v>
      </c>
      <c r="V866" s="90">
        <f t="shared" si="239"/>
        <v>0</v>
      </c>
      <c r="W866" s="90">
        <f t="shared" si="240"/>
        <v>0</v>
      </c>
      <c r="X866" s="90">
        <f t="shared" si="241"/>
        <v>0</v>
      </c>
      <c r="Y866" s="90">
        <f t="shared" si="242"/>
        <v>0</v>
      </c>
      <c r="Z866" s="90">
        <f t="shared" si="243"/>
        <v>0</v>
      </c>
      <c r="AA866" s="90">
        <f t="shared" si="244"/>
        <v>0</v>
      </c>
      <c r="AB866" s="90">
        <f t="shared" si="245"/>
        <v>1</v>
      </c>
      <c r="AC866" s="90">
        <f t="shared" si="246"/>
        <v>0</v>
      </c>
      <c r="AD866" s="90">
        <f t="shared" si="247"/>
        <v>0</v>
      </c>
      <c r="AE866" s="90">
        <f t="shared" si="248"/>
        <v>0</v>
      </c>
      <c r="AH866" s="56">
        <f t="shared" si="249"/>
        <v>1</v>
      </c>
      <c r="AI866" s="56">
        <f t="shared" si="250"/>
        <v>1</v>
      </c>
      <c r="AJ866" s="56" t="str">
        <f t="shared" si="251"/>
        <v>Correct</v>
      </c>
      <c r="AK866" t="s">
        <v>105</v>
      </c>
      <c r="AL866">
        <v>59</v>
      </c>
      <c r="AM866" t="s">
        <v>95</v>
      </c>
      <c r="AN866" t="s">
        <v>139</v>
      </c>
      <c r="AO866" t="s">
        <v>291</v>
      </c>
      <c r="AP866" t="s">
        <v>102</v>
      </c>
      <c r="AQ866" s="1" t="s">
        <v>81</v>
      </c>
      <c r="AR866" t="s">
        <v>109</v>
      </c>
      <c r="AS866" t="s">
        <v>103</v>
      </c>
      <c r="AT866" t="s">
        <v>125</v>
      </c>
      <c r="AU866" t="s">
        <v>102</v>
      </c>
      <c r="AV866" s="1" t="s">
        <v>91</v>
      </c>
      <c r="AW866" t="s">
        <v>102</v>
      </c>
    </row>
    <row r="867" spans="1:49" x14ac:dyDescent="0.25">
      <c r="A867" s="1">
        <v>866</v>
      </c>
      <c r="I867" t="s">
        <v>267</v>
      </c>
      <c r="M867" t="s">
        <v>29</v>
      </c>
      <c r="P867" s="56">
        <f t="shared" si="234"/>
        <v>2</v>
      </c>
      <c r="Q867" s="5">
        <f t="shared" si="235"/>
        <v>1.5</v>
      </c>
      <c r="S867" s="56">
        <f t="shared" si="236"/>
        <v>0</v>
      </c>
      <c r="T867" s="56">
        <f t="shared" si="237"/>
        <v>0</v>
      </c>
      <c r="U867" s="56">
        <f t="shared" si="238"/>
        <v>0</v>
      </c>
      <c r="V867" s="90">
        <f t="shared" si="239"/>
        <v>0</v>
      </c>
      <c r="W867" s="90">
        <f t="shared" si="240"/>
        <v>0</v>
      </c>
      <c r="X867" s="90">
        <f t="shared" si="241"/>
        <v>0</v>
      </c>
      <c r="Y867" s="90">
        <f t="shared" si="242"/>
        <v>0</v>
      </c>
      <c r="Z867" s="90">
        <f t="shared" si="243"/>
        <v>1</v>
      </c>
      <c r="AA867" s="90">
        <f t="shared" si="244"/>
        <v>0</v>
      </c>
      <c r="AB867" s="90">
        <f t="shared" si="245"/>
        <v>0</v>
      </c>
      <c r="AC867" s="90">
        <f t="shared" si="246"/>
        <v>0</v>
      </c>
      <c r="AD867" s="90">
        <f t="shared" si="247"/>
        <v>1</v>
      </c>
      <c r="AE867" s="90">
        <f t="shared" si="248"/>
        <v>0</v>
      </c>
      <c r="AH867" s="56">
        <f t="shared" si="249"/>
        <v>2</v>
      </c>
      <c r="AI867" s="56">
        <f t="shared" si="250"/>
        <v>2</v>
      </c>
      <c r="AJ867" s="56" t="str">
        <f t="shared" si="251"/>
        <v>Correct</v>
      </c>
      <c r="AK867" t="s">
        <v>94</v>
      </c>
      <c r="AL867">
        <v>60</v>
      </c>
      <c r="AM867" t="s">
        <v>121</v>
      </c>
      <c r="AN867" t="s">
        <v>228</v>
      </c>
      <c r="AO867" t="s">
        <v>107</v>
      </c>
      <c r="AP867" t="s">
        <v>98</v>
      </c>
      <c r="AQ867" s="1" t="s">
        <v>80</v>
      </c>
      <c r="AR867" t="s">
        <v>108</v>
      </c>
      <c r="AS867" t="s">
        <v>100</v>
      </c>
      <c r="AT867" t="s">
        <v>101</v>
      </c>
      <c r="AU867" t="s">
        <v>102</v>
      </c>
      <c r="AV867" s="1" t="s">
        <v>91</v>
      </c>
      <c r="AW867" t="s">
        <v>102</v>
      </c>
    </row>
    <row r="868" spans="1:49" x14ac:dyDescent="0.25">
      <c r="A868" s="1">
        <v>867</v>
      </c>
      <c r="D868" t="s">
        <v>21</v>
      </c>
      <c r="H868" t="s">
        <v>25</v>
      </c>
      <c r="I868" t="s">
        <v>267</v>
      </c>
      <c r="P868" s="56">
        <f t="shared" si="234"/>
        <v>3</v>
      </c>
      <c r="Q868" s="5">
        <f t="shared" si="235"/>
        <v>1</v>
      </c>
      <c r="S868" s="56">
        <f t="shared" si="236"/>
        <v>0</v>
      </c>
      <c r="T868" s="56">
        <f t="shared" si="237"/>
        <v>0</v>
      </c>
      <c r="U868" s="56">
        <f t="shared" si="238"/>
        <v>1</v>
      </c>
      <c r="V868" s="90">
        <f t="shared" si="239"/>
        <v>0</v>
      </c>
      <c r="W868" s="90">
        <f t="shared" si="240"/>
        <v>0</v>
      </c>
      <c r="X868" s="90">
        <f t="shared" si="241"/>
        <v>0</v>
      </c>
      <c r="Y868" s="90">
        <f t="shared" si="242"/>
        <v>1</v>
      </c>
      <c r="Z868" s="90">
        <f t="shared" si="243"/>
        <v>1</v>
      </c>
      <c r="AA868" s="90">
        <f t="shared" si="244"/>
        <v>0</v>
      </c>
      <c r="AB868" s="90">
        <f t="shared" si="245"/>
        <v>0</v>
      </c>
      <c r="AC868" s="90">
        <f t="shared" si="246"/>
        <v>0</v>
      </c>
      <c r="AD868" s="90">
        <f t="shared" si="247"/>
        <v>0</v>
      </c>
      <c r="AE868" s="90">
        <f t="shared" si="248"/>
        <v>0</v>
      </c>
      <c r="AH868" s="56">
        <f t="shared" si="249"/>
        <v>3</v>
      </c>
      <c r="AI868" s="56">
        <f t="shared" si="250"/>
        <v>3</v>
      </c>
      <c r="AJ868" s="56" t="str">
        <f t="shared" si="251"/>
        <v>Correct</v>
      </c>
      <c r="AK868" t="s">
        <v>94</v>
      </c>
      <c r="AL868">
        <v>44</v>
      </c>
      <c r="AM868" t="s">
        <v>121</v>
      </c>
      <c r="AN868" t="s">
        <v>187</v>
      </c>
      <c r="AO868" t="s">
        <v>107</v>
      </c>
      <c r="AP868" t="s">
        <v>98</v>
      </c>
      <c r="AQ868" s="1" t="s">
        <v>80</v>
      </c>
      <c r="AR868" t="s">
        <v>114</v>
      </c>
      <c r="AS868" t="s">
        <v>100</v>
      </c>
      <c r="AT868" t="s">
        <v>101</v>
      </c>
      <c r="AU868" t="s">
        <v>102</v>
      </c>
      <c r="AV868" s="1" t="s">
        <v>92</v>
      </c>
      <c r="AW868" t="s">
        <v>102</v>
      </c>
    </row>
    <row r="869" spans="1:49" x14ac:dyDescent="0.25">
      <c r="A869" s="1">
        <v>868</v>
      </c>
      <c r="P869" s="56">
        <f t="shared" si="234"/>
        <v>0</v>
      </c>
      <c r="Q869" s="5" t="e">
        <f t="shared" si="235"/>
        <v>#DIV/0!</v>
      </c>
      <c r="S869" s="56">
        <f t="shared" si="236"/>
        <v>0</v>
      </c>
      <c r="T869" s="56">
        <f t="shared" si="237"/>
        <v>0</v>
      </c>
      <c r="U869" s="56">
        <f t="shared" si="238"/>
        <v>0</v>
      </c>
      <c r="V869" s="90">
        <f t="shared" si="239"/>
        <v>0</v>
      </c>
      <c r="W869" s="90">
        <f t="shared" si="240"/>
        <v>0</v>
      </c>
      <c r="X869" s="90">
        <f t="shared" si="241"/>
        <v>0</v>
      </c>
      <c r="Y869" s="90">
        <f t="shared" si="242"/>
        <v>0</v>
      </c>
      <c r="Z869" s="90">
        <f t="shared" si="243"/>
        <v>0</v>
      </c>
      <c r="AA869" s="90">
        <f t="shared" si="244"/>
        <v>0</v>
      </c>
      <c r="AB869" s="90">
        <f t="shared" si="245"/>
        <v>0</v>
      </c>
      <c r="AC869" s="90">
        <f t="shared" si="246"/>
        <v>0</v>
      </c>
      <c r="AD869" s="90">
        <f t="shared" si="247"/>
        <v>0</v>
      </c>
      <c r="AE869" s="90">
        <f t="shared" si="248"/>
        <v>0</v>
      </c>
      <c r="AH869" s="56">
        <f t="shared" si="249"/>
        <v>0</v>
      </c>
      <c r="AI869" s="56">
        <f t="shared" si="250"/>
        <v>0</v>
      </c>
      <c r="AJ869" s="56" t="str">
        <f t="shared" si="251"/>
        <v>Correct</v>
      </c>
      <c r="AK869" t="s">
        <v>105</v>
      </c>
      <c r="AL869">
        <v>22</v>
      </c>
      <c r="AM869" t="s">
        <v>95</v>
      </c>
      <c r="AN869" t="s">
        <v>146</v>
      </c>
      <c r="AO869" t="s">
        <v>107</v>
      </c>
      <c r="AP869" t="s">
        <v>98</v>
      </c>
      <c r="AQ869" s="1" t="s">
        <v>80</v>
      </c>
      <c r="AR869" t="s">
        <v>109</v>
      </c>
      <c r="AS869" t="s">
        <v>292</v>
      </c>
      <c r="AT869" t="s">
        <v>125</v>
      </c>
      <c r="AU869" t="s">
        <v>102</v>
      </c>
      <c r="AV869" s="1" t="s">
        <v>487</v>
      </c>
      <c r="AW869" t="s">
        <v>102</v>
      </c>
    </row>
    <row r="870" spans="1:49" x14ac:dyDescent="0.25">
      <c r="A870" s="1">
        <v>869</v>
      </c>
      <c r="D870" t="s">
        <v>21</v>
      </c>
      <c r="I870" t="s">
        <v>267</v>
      </c>
      <c r="N870" t="s">
        <v>30</v>
      </c>
      <c r="P870" s="56">
        <f t="shared" si="234"/>
        <v>3</v>
      </c>
      <c r="Q870" s="5">
        <f t="shared" si="235"/>
        <v>1</v>
      </c>
      <c r="S870" s="56">
        <f t="shared" si="236"/>
        <v>0</v>
      </c>
      <c r="T870" s="56">
        <f t="shared" si="237"/>
        <v>0</v>
      </c>
      <c r="U870" s="56">
        <f t="shared" si="238"/>
        <v>1</v>
      </c>
      <c r="V870" s="90">
        <f t="shared" si="239"/>
        <v>0</v>
      </c>
      <c r="W870" s="90">
        <f t="shared" si="240"/>
        <v>0</v>
      </c>
      <c r="X870" s="90">
        <f t="shared" si="241"/>
        <v>0</v>
      </c>
      <c r="Y870" s="90">
        <f t="shared" si="242"/>
        <v>0</v>
      </c>
      <c r="Z870" s="90">
        <f t="shared" si="243"/>
        <v>1</v>
      </c>
      <c r="AA870" s="90">
        <f t="shared" si="244"/>
        <v>0</v>
      </c>
      <c r="AB870" s="90">
        <f t="shared" si="245"/>
        <v>0</v>
      </c>
      <c r="AC870" s="90">
        <f t="shared" si="246"/>
        <v>0</v>
      </c>
      <c r="AD870" s="90">
        <f t="shared" si="247"/>
        <v>0</v>
      </c>
      <c r="AE870" s="90">
        <f t="shared" si="248"/>
        <v>1</v>
      </c>
      <c r="AH870" s="56">
        <f t="shared" si="249"/>
        <v>3</v>
      </c>
      <c r="AI870" s="56">
        <f t="shared" si="250"/>
        <v>3</v>
      </c>
      <c r="AJ870" s="56" t="str">
        <f t="shared" si="251"/>
        <v>Correct</v>
      </c>
      <c r="AK870" t="s">
        <v>94</v>
      </c>
      <c r="AL870">
        <v>57</v>
      </c>
      <c r="AM870" t="s">
        <v>95</v>
      </c>
      <c r="AN870" t="s">
        <v>240</v>
      </c>
      <c r="AO870" t="s">
        <v>107</v>
      </c>
      <c r="AP870" t="s">
        <v>98</v>
      </c>
      <c r="AQ870" s="1" t="s">
        <v>80</v>
      </c>
      <c r="AR870" t="s">
        <v>126</v>
      </c>
      <c r="AS870" t="s">
        <v>153</v>
      </c>
      <c r="AT870" t="s">
        <v>101</v>
      </c>
      <c r="AU870" t="s">
        <v>102</v>
      </c>
      <c r="AV870" s="1" t="s">
        <v>92</v>
      </c>
      <c r="AW870" t="s">
        <v>102</v>
      </c>
    </row>
    <row r="871" spans="1:49" x14ac:dyDescent="0.25">
      <c r="A871" s="1">
        <v>870</v>
      </c>
      <c r="I871" t="s">
        <v>267</v>
      </c>
      <c r="N871" t="s">
        <v>30</v>
      </c>
      <c r="P871" s="56">
        <f t="shared" si="234"/>
        <v>2</v>
      </c>
      <c r="Q871" s="5">
        <f t="shared" si="235"/>
        <v>1.5</v>
      </c>
      <c r="S871" s="56">
        <f t="shared" si="236"/>
        <v>0</v>
      </c>
      <c r="T871" s="56">
        <f t="shared" si="237"/>
        <v>0</v>
      </c>
      <c r="U871" s="56">
        <f t="shared" si="238"/>
        <v>0</v>
      </c>
      <c r="V871" s="90">
        <f t="shared" si="239"/>
        <v>0</v>
      </c>
      <c r="W871" s="90">
        <f t="shared" si="240"/>
        <v>0</v>
      </c>
      <c r="X871" s="90">
        <f t="shared" si="241"/>
        <v>0</v>
      </c>
      <c r="Y871" s="90">
        <f t="shared" si="242"/>
        <v>0</v>
      </c>
      <c r="Z871" s="90">
        <f t="shared" si="243"/>
        <v>1</v>
      </c>
      <c r="AA871" s="90">
        <f t="shared" si="244"/>
        <v>0</v>
      </c>
      <c r="AB871" s="90">
        <f t="shared" si="245"/>
        <v>0</v>
      </c>
      <c r="AC871" s="90">
        <f t="shared" si="246"/>
        <v>0</v>
      </c>
      <c r="AD871" s="90">
        <f t="shared" si="247"/>
        <v>0</v>
      </c>
      <c r="AE871" s="90">
        <f t="shared" si="248"/>
        <v>1</v>
      </c>
      <c r="AH871" s="56">
        <f t="shared" si="249"/>
        <v>2</v>
      </c>
      <c r="AI871" s="56">
        <f t="shared" si="250"/>
        <v>2</v>
      </c>
      <c r="AJ871" s="56" t="str">
        <f t="shared" si="251"/>
        <v>Correct</v>
      </c>
      <c r="AK871" t="s">
        <v>94</v>
      </c>
      <c r="AL871">
        <v>62</v>
      </c>
      <c r="AM871" t="s">
        <v>95</v>
      </c>
      <c r="AN871" t="s">
        <v>237</v>
      </c>
      <c r="AO871" t="s">
        <v>107</v>
      </c>
      <c r="AP871" t="s">
        <v>98</v>
      </c>
      <c r="AQ871" s="1" t="s">
        <v>80</v>
      </c>
      <c r="AR871" t="s">
        <v>114</v>
      </c>
      <c r="AS871" t="s">
        <v>100</v>
      </c>
      <c r="AT871" t="s">
        <v>101</v>
      </c>
      <c r="AU871" t="s">
        <v>102</v>
      </c>
      <c r="AV871" s="1" t="s">
        <v>92</v>
      </c>
      <c r="AW871" t="s">
        <v>102</v>
      </c>
    </row>
    <row r="872" spans="1:49" x14ac:dyDescent="0.25">
      <c r="A872" s="1">
        <v>871</v>
      </c>
      <c r="C872" t="s">
        <v>20</v>
      </c>
      <c r="D872" t="s">
        <v>21</v>
      </c>
      <c r="K872" t="s">
        <v>27</v>
      </c>
      <c r="P872" s="56">
        <f t="shared" si="234"/>
        <v>3</v>
      </c>
      <c r="Q872" s="5">
        <f t="shared" si="235"/>
        <v>1</v>
      </c>
      <c r="S872" s="56">
        <f t="shared" si="236"/>
        <v>0</v>
      </c>
      <c r="T872" s="56">
        <f t="shared" si="237"/>
        <v>1</v>
      </c>
      <c r="U872" s="56">
        <f t="shared" si="238"/>
        <v>1</v>
      </c>
      <c r="V872" s="90">
        <f t="shared" si="239"/>
        <v>0</v>
      </c>
      <c r="W872" s="90">
        <f t="shared" si="240"/>
        <v>0</v>
      </c>
      <c r="X872" s="90">
        <f t="shared" si="241"/>
        <v>0</v>
      </c>
      <c r="Y872" s="90">
        <f t="shared" si="242"/>
        <v>0</v>
      </c>
      <c r="Z872" s="90">
        <f t="shared" si="243"/>
        <v>0</v>
      </c>
      <c r="AA872" s="90">
        <f t="shared" si="244"/>
        <v>0</v>
      </c>
      <c r="AB872" s="90">
        <f t="shared" si="245"/>
        <v>1</v>
      </c>
      <c r="AC872" s="90">
        <f t="shared" si="246"/>
        <v>0</v>
      </c>
      <c r="AD872" s="90">
        <f t="shared" si="247"/>
        <v>0</v>
      </c>
      <c r="AE872" s="90">
        <f t="shared" si="248"/>
        <v>0</v>
      </c>
      <c r="AH872" s="56">
        <f t="shared" si="249"/>
        <v>3</v>
      </c>
      <c r="AI872" s="56">
        <f t="shared" si="250"/>
        <v>3</v>
      </c>
      <c r="AJ872" s="56" t="str">
        <f t="shared" si="251"/>
        <v>Correct</v>
      </c>
      <c r="AK872" t="s">
        <v>105</v>
      </c>
      <c r="AL872">
        <v>54</v>
      </c>
      <c r="AM872" t="s">
        <v>121</v>
      </c>
      <c r="AN872" t="s">
        <v>293</v>
      </c>
      <c r="AQ872" s="1"/>
      <c r="AV872" s="1"/>
    </row>
    <row r="873" spans="1:49" x14ac:dyDescent="0.25">
      <c r="A873" s="1">
        <v>872</v>
      </c>
      <c r="E873" t="s">
        <v>22</v>
      </c>
      <c r="N873" t="s">
        <v>30</v>
      </c>
      <c r="P873" s="56">
        <f t="shared" si="234"/>
        <v>2</v>
      </c>
      <c r="Q873" s="5">
        <f t="shared" si="235"/>
        <v>1.5</v>
      </c>
      <c r="S873" s="56">
        <f t="shared" si="236"/>
        <v>0</v>
      </c>
      <c r="T873" s="56">
        <f t="shared" si="237"/>
        <v>0</v>
      </c>
      <c r="U873" s="56">
        <f t="shared" si="238"/>
        <v>0</v>
      </c>
      <c r="V873" s="90">
        <f t="shared" si="239"/>
        <v>1</v>
      </c>
      <c r="W873" s="90">
        <f t="shared" si="240"/>
        <v>0</v>
      </c>
      <c r="X873" s="90">
        <f t="shared" si="241"/>
        <v>0</v>
      </c>
      <c r="Y873" s="90">
        <f t="shared" si="242"/>
        <v>0</v>
      </c>
      <c r="Z873" s="90">
        <f t="shared" si="243"/>
        <v>0</v>
      </c>
      <c r="AA873" s="90">
        <f t="shared" si="244"/>
        <v>0</v>
      </c>
      <c r="AB873" s="90">
        <f t="shared" si="245"/>
        <v>0</v>
      </c>
      <c r="AC873" s="90">
        <f t="shared" si="246"/>
        <v>0</v>
      </c>
      <c r="AD873" s="90">
        <f t="shared" si="247"/>
        <v>0</v>
      </c>
      <c r="AE873" s="90">
        <f t="shared" si="248"/>
        <v>1</v>
      </c>
      <c r="AH873" s="56">
        <f t="shared" si="249"/>
        <v>2</v>
      </c>
      <c r="AI873" s="56">
        <f t="shared" si="250"/>
        <v>2</v>
      </c>
      <c r="AJ873" s="56" t="str">
        <f t="shared" si="251"/>
        <v>Correct</v>
      </c>
      <c r="AK873" t="s">
        <v>94</v>
      </c>
      <c r="AL873">
        <v>59</v>
      </c>
      <c r="AM873" t="s">
        <v>121</v>
      </c>
      <c r="AN873" t="s">
        <v>294</v>
      </c>
      <c r="AO873" t="s">
        <v>107</v>
      </c>
      <c r="AP873" t="s">
        <v>98</v>
      </c>
      <c r="AQ873" s="1" t="s">
        <v>80</v>
      </c>
      <c r="AR873" t="s">
        <v>126</v>
      </c>
      <c r="AS873" t="s">
        <v>100</v>
      </c>
      <c r="AT873" t="s">
        <v>101</v>
      </c>
      <c r="AU873" t="s">
        <v>102</v>
      </c>
      <c r="AV873" s="1" t="s">
        <v>92</v>
      </c>
      <c r="AW873" t="s">
        <v>102</v>
      </c>
    </row>
    <row r="874" spans="1:49" x14ac:dyDescent="0.25">
      <c r="A874" s="1">
        <v>873</v>
      </c>
      <c r="D874" t="s">
        <v>21</v>
      </c>
      <c r="J874" t="s">
        <v>26</v>
      </c>
      <c r="N874" t="s">
        <v>30</v>
      </c>
      <c r="P874" s="56">
        <f t="shared" si="234"/>
        <v>3</v>
      </c>
      <c r="Q874" s="5">
        <f t="shared" si="235"/>
        <v>1</v>
      </c>
      <c r="S874" s="56">
        <f t="shared" si="236"/>
        <v>0</v>
      </c>
      <c r="T874" s="56">
        <f t="shared" si="237"/>
        <v>0</v>
      </c>
      <c r="U874" s="56">
        <f t="shared" si="238"/>
        <v>1</v>
      </c>
      <c r="V874" s="90">
        <f t="shared" si="239"/>
        <v>0</v>
      </c>
      <c r="W874" s="90">
        <f t="shared" si="240"/>
        <v>0</v>
      </c>
      <c r="X874" s="90">
        <f t="shared" si="241"/>
        <v>0</v>
      </c>
      <c r="Y874" s="90">
        <f t="shared" si="242"/>
        <v>0</v>
      </c>
      <c r="Z874" s="90">
        <f t="shared" si="243"/>
        <v>0</v>
      </c>
      <c r="AA874" s="90">
        <f t="shared" si="244"/>
        <v>1</v>
      </c>
      <c r="AB874" s="90">
        <f t="shared" si="245"/>
        <v>0</v>
      </c>
      <c r="AC874" s="90">
        <f t="shared" si="246"/>
        <v>0</v>
      </c>
      <c r="AD874" s="90">
        <f t="shared" si="247"/>
        <v>0</v>
      </c>
      <c r="AE874" s="90">
        <f t="shared" si="248"/>
        <v>1</v>
      </c>
      <c r="AH874" s="56">
        <f t="shared" si="249"/>
        <v>3</v>
      </c>
      <c r="AI874" s="56">
        <f t="shared" si="250"/>
        <v>3</v>
      </c>
      <c r="AJ874" s="56" t="str">
        <f t="shared" si="251"/>
        <v>Correct</v>
      </c>
      <c r="AK874" t="s">
        <v>105</v>
      </c>
      <c r="AL874">
        <v>40</v>
      </c>
      <c r="AM874" t="s">
        <v>121</v>
      </c>
      <c r="AN874" t="s">
        <v>218</v>
      </c>
      <c r="AO874" t="s">
        <v>107</v>
      </c>
      <c r="AP874" t="s">
        <v>102</v>
      </c>
      <c r="AQ874" s="1" t="s">
        <v>80</v>
      </c>
      <c r="AR874" t="s">
        <v>126</v>
      </c>
      <c r="AS874" t="s">
        <v>120</v>
      </c>
      <c r="AT874" t="s">
        <v>101</v>
      </c>
      <c r="AU874" t="s">
        <v>102</v>
      </c>
      <c r="AV874" s="1" t="s">
        <v>92</v>
      </c>
      <c r="AW874" t="s">
        <v>102</v>
      </c>
    </row>
    <row r="875" spans="1:49" x14ac:dyDescent="0.25">
      <c r="A875" s="1">
        <v>874</v>
      </c>
      <c r="I875" t="s">
        <v>267</v>
      </c>
      <c r="P875" s="56">
        <f t="shared" si="234"/>
        <v>1</v>
      </c>
      <c r="Q875" s="5">
        <f t="shared" si="235"/>
        <v>3</v>
      </c>
      <c r="S875" s="56">
        <f t="shared" si="236"/>
        <v>0</v>
      </c>
      <c r="T875" s="56">
        <f t="shared" si="237"/>
        <v>0</v>
      </c>
      <c r="U875" s="56">
        <f t="shared" si="238"/>
        <v>0</v>
      </c>
      <c r="V875" s="90">
        <f t="shared" si="239"/>
        <v>0</v>
      </c>
      <c r="W875" s="90">
        <f t="shared" si="240"/>
        <v>0</v>
      </c>
      <c r="X875" s="90">
        <f t="shared" si="241"/>
        <v>0</v>
      </c>
      <c r="Y875" s="90">
        <f t="shared" si="242"/>
        <v>0</v>
      </c>
      <c r="Z875" s="90">
        <f t="shared" si="243"/>
        <v>1</v>
      </c>
      <c r="AA875" s="90">
        <f t="shared" si="244"/>
        <v>0</v>
      </c>
      <c r="AB875" s="90">
        <f t="shared" si="245"/>
        <v>0</v>
      </c>
      <c r="AC875" s="90">
        <f t="shared" si="246"/>
        <v>0</v>
      </c>
      <c r="AD875" s="90">
        <f t="shared" si="247"/>
        <v>0</v>
      </c>
      <c r="AE875" s="90">
        <f t="shared" si="248"/>
        <v>0</v>
      </c>
      <c r="AH875" s="56">
        <f t="shared" si="249"/>
        <v>1</v>
      </c>
      <c r="AI875" s="56">
        <f t="shared" si="250"/>
        <v>1</v>
      </c>
      <c r="AJ875" s="56" t="str">
        <f t="shared" si="251"/>
        <v>Correct</v>
      </c>
      <c r="AK875" t="s">
        <v>94</v>
      </c>
      <c r="AL875">
        <v>51</v>
      </c>
      <c r="AM875" t="s">
        <v>95</v>
      </c>
      <c r="AN875" t="s">
        <v>295</v>
      </c>
      <c r="AO875" t="s">
        <v>107</v>
      </c>
      <c r="AP875" t="s">
        <v>98</v>
      </c>
      <c r="AQ875" s="1" t="s">
        <v>80</v>
      </c>
      <c r="AR875" t="s">
        <v>108</v>
      </c>
      <c r="AS875" t="s">
        <v>103</v>
      </c>
      <c r="AT875" t="s">
        <v>101</v>
      </c>
      <c r="AU875" t="s">
        <v>102</v>
      </c>
      <c r="AV875" s="1" t="s">
        <v>92</v>
      </c>
      <c r="AW875" t="s">
        <v>102</v>
      </c>
    </row>
    <row r="876" spans="1:49" x14ac:dyDescent="0.25">
      <c r="A876" s="1">
        <v>875</v>
      </c>
      <c r="B876" t="s">
        <v>19</v>
      </c>
      <c r="C876" t="s">
        <v>20</v>
      </c>
      <c r="P876" s="56">
        <f t="shared" si="234"/>
        <v>2</v>
      </c>
      <c r="Q876" s="5">
        <f t="shared" si="235"/>
        <v>1.5</v>
      </c>
      <c r="S876" s="56">
        <f t="shared" si="236"/>
        <v>1</v>
      </c>
      <c r="T876" s="56">
        <f t="shared" si="237"/>
        <v>1</v>
      </c>
      <c r="U876" s="56">
        <f t="shared" si="238"/>
        <v>0</v>
      </c>
      <c r="V876" s="90">
        <f t="shared" si="239"/>
        <v>0</v>
      </c>
      <c r="W876" s="90">
        <f t="shared" si="240"/>
        <v>0</v>
      </c>
      <c r="X876" s="90">
        <f t="shared" si="241"/>
        <v>0</v>
      </c>
      <c r="Y876" s="90">
        <f t="shared" si="242"/>
        <v>0</v>
      </c>
      <c r="Z876" s="90">
        <f t="shared" si="243"/>
        <v>0</v>
      </c>
      <c r="AA876" s="90">
        <f t="shared" si="244"/>
        <v>0</v>
      </c>
      <c r="AB876" s="90">
        <f t="shared" si="245"/>
        <v>0</v>
      </c>
      <c r="AC876" s="90">
        <f t="shared" si="246"/>
        <v>0</v>
      </c>
      <c r="AD876" s="90">
        <f t="shared" si="247"/>
        <v>0</v>
      </c>
      <c r="AE876" s="90">
        <f t="shared" si="248"/>
        <v>0</v>
      </c>
      <c r="AH876" s="56">
        <f t="shared" si="249"/>
        <v>2</v>
      </c>
      <c r="AI876" s="56">
        <f t="shared" si="250"/>
        <v>2</v>
      </c>
      <c r="AJ876" s="56" t="str">
        <f t="shared" si="251"/>
        <v>Correct</v>
      </c>
      <c r="AK876" t="s">
        <v>105</v>
      </c>
      <c r="AL876">
        <v>70</v>
      </c>
      <c r="AM876" t="s">
        <v>95</v>
      </c>
      <c r="AN876" t="s">
        <v>144</v>
      </c>
      <c r="AO876" t="s">
        <v>107</v>
      </c>
      <c r="AP876" t="s">
        <v>102</v>
      </c>
      <c r="AQ876" s="1" t="s">
        <v>355</v>
      </c>
      <c r="AR876" t="s">
        <v>109</v>
      </c>
      <c r="AS876" t="s">
        <v>110</v>
      </c>
      <c r="AT876" t="s">
        <v>104</v>
      </c>
      <c r="AU876" t="s">
        <v>102</v>
      </c>
      <c r="AV876" s="1" t="s">
        <v>91</v>
      </c>
      <c r="AW876" t="s">
        <v>102</v>
      </c>
    </row>
    <row r="877" spans="1:49" x14ac:dyDescent="0.25">
      <c r="A877" s="1">
        <v>876</v>
      </c>
      <c r="E877" t="s">
        <v>22</v>
      </c>
      <c r="K877" t="s">
        <v>27</v>
      </c>
      <c r="M877" t="s">
        <v>29</v>
      </c>
      <c r="P877" s="56">
        <f t="shared" si="234"/>
        <v>3</v>
      </c>
      <c r="Q877" s="5">
        <f t="shared" si="235"/>
        <v>1</v>
      </c>
      <c r="S877" s="56">
        <f t="shared" si="236"/>
        <v>0</v>
      </c>
      <c r="T877" s="56">
        <f t="shared" si="237"/>
        <v>0</v>
      </c>
      <c r="U877" s="56">
        <f t="shared" si="238"/>
        <v>0</v>
      </c>
      <c r="V877" s="90">
        <f t="shared" si="239"/>
        <v>1</v>
      </c>
      <c r="W877" s="90">
        <f t="shared" si="240"/>
        <v>0</v>
      </c>
      <c r="X877" s="90">
        <f t="shared" si="241"/>
        <v>0</v>
      </c>
      <c r="Y877" s="90">
        <f t="shared" si="242"/>
        <v>0</v>
      </c>
      <c r="Z877" s="90">
        <f t="shared" si="243"/>
        <v>0</v>
      </c>
      <c r="AA877" s="90">
        <f t="shared" si="244"/>
        <v>0</v>
      </c>
      <c r="AB877" s="90">
        <f t="shared" si="245"/>
        <v>1</v>
      </c>
      <c r="AC877" s="90">
        <f t="shared" si="246"/>
        <v>0</v>
      </c>
      <c r="AD877" s="90">
        <f t="shared" si="247"/>
        <v>1</v>
      </c>
      <c r="AE877" s="90">
        <f t="shared" si="248"/>
        <v>0</v>
      </c>
      <c r="AH877" s="56">
        <f t="shared" si="249"/>
        <v>3</v>
      </c>
      <c r="AI877" s="56">
        <f t="shared" si="250"/>
        <v>3</v>
      </c>
      <c r="AJ877" s="56" t="str">
        <f t="shared" si="251"/>
        <v>Correct</v>
      </c>
      <c r="AK877" t="s">
        <v>89</v>
      </c>
      <c r="AL877">
        <v>49</v>
      </c>
      <c r="AM877" t="s">
        <v>121</v>
      </c>
      <c r="AN877" t="s">
        <v>177</v>
      </c>
      <c r="AO877" t="s">
        <v>89</v>
      </c>
      <c r="AP877" t="s">
        <v>98</v>
      </c>
      <c r="AQ877" s="1" t="s">
        <v>80</v>
      </c>
      <c r="AR877" t="s">
        <v>109</v>
      </c>
      <c r="AS877" t="s">
        <v>103</v>
      </c>
      <c r="AT877" t="s">
        <v>104</v>
      </c>
      <c r="AU877" t="s">
        <v>111</v>
      </c>
      <c r="AV877" s="1" t="s">
        <v>93</v>
      </c>
      <c r="AW877" t="s">
        <v>98</v>
      </c>
    </row>
    <row r="878" spans="1:49" x14ac:dyDescent="0.25">
      <c r="A878" s="1">
        <v>877</v>
      </c>
      <c r="D878" t="s">
        <v>21</v>
      </c>
      <c r="I878" t="s">
        <v>267</v>
      </c>
      <c r="P878" s="56">
        <f t="shared" si="234"/>
        <v>2</v>
      </c>
      <c r="Q878" s="5">
        <f t="shared" si="235"/>
        <v>1.5</v>
      </c>
      <c r="S878" s="56">
        <f t="shared" si="236"/>
        <v>0</v>
      </c>
      <c r="T878" s="56">
        <f t="shared" si="237"/>
        <v>0</v>
      </c>
      <c r="U878" s="56">
        <f t="shared" si="238"/>
        <v>1</v>
      </c>
      <c r="V878" s="90">
        <f t="shared" si="239"/>
        <v>0</v>
      </c>
      <c r="W878" s="90">
        <f t="shared" si="240"/>
        <v>0</v>
      </c>
      <c r="X878" s="90">
        <f t="shared" si="241"/>
        <v>0</v>
      </c>
      <c r="Y878" s="90">
        <f t="shared" si="242"/>
        <v>0</v>
      </c>
      <c r="Z878" s="90">
        <f t="shared" si="243"/>
        <v>1</v>
      </c>
      <c r="AA878" s="90">
        <f t="shared" si="244"/>
        <v>0</v>
      </c>
      <c r="AB878" s="90">
        <f t="shared" si="245"/>
        <v>0</v>
      </c>
      <c r="AC878" s="90">
        <f t="shared" si="246"/>
        <v>0</v>
      </c>
      <c r="AD878" s="90">
        <f t="shared" si="247"/>
        <v>0</v>
      </c>
      <c r="AE878" s="90">
        <f t="shared" si="248"/>
        <v>0</v>
      </c>
      <c r="AH878" s="56">
        <f t="shared" si="249"/>
        <v>2</v>
      </c>
      <c r="AI878" s="56">
        <f t="shared" si="250"/>
        <v>2</v>
      </c>
      <c r="AJ878" s="56" t="str">
        <f t="shared" si="251"/>
        <v>Correct</v>
      </c>
      <c r="AK878" t="s">
        <v>94</v>
      </c>
      <c r="AL878">
        <v>57</v>
      </c>
      <c r="AM878" t="s">
        <v>121</v>
      </c>
      <c r="AN878" t="s">
        <v>161</v>
      </c>
      <c r="AO878" t="s">
        <v>107</v>
      </c>
      <c r="AP878" t="s">
        <v>98</v>
      </c>
      <c r="AQ878" s="1" t="s">
        <v>80</v>
      </c>
      <c r="AR878" t="s">
        <v>114</v>
      </c>
      <c r="AS878" t="s">
        <v>110</v>
      </c>
      <c r="AT878" t="s">
        <v>123</v>
      </c>
      <c r="AU878" t="s">
        <v>102</v>
      </c>
      <c r="AV878" s="1" t="s">
        <v>92</v>
      </c>
      <c r="AW878" t="s">
        <v>98</v>
      </c>
    </row>
    <row r="879" spans="1:49" x14ac:dyDescent="0.25">
      <c r="A879" s="1">
        <v>878</v>
      </c>
      <c r="D879" t="s">
        <v>21</v>
      </c>
      <c r="J879" t="s">
        <v>26</v>
      </c>
      <c r="N879" t="s">
        <v>30</v>
      </c>
      <c r="P879" s="56">
        <f t="shared" si="234"/>
        <v>3</v>
      </c>
      <c r="Q879" s="5">
        <f t="shared" si="235"/>
        <v>1</v>
      </c>
      <c r="S879" s="56">
        <f t="shared" si="236"/>
        <v>0</v>
      </c>
      <c r="T879" s="56">
        <f t="shared" si="237"/>
        <v>0</v>
      </c>
      <c r="U879" s="56">
        <f t="shared" si="238"/>
        <v>1</v>
      </c>
      <c r="V879" s="90">
        <f t="shared" si="239"/>
        <v>0</v>
      </c>
      <c r="W879" s="90">
        <f t="shared" si="240"/>
        <v>0</v>
      </c>
      <c r="X879" s="90">
        <f t="shared" si="241"/>
        <v>0</v>
      </c>
      <c r="Y879" s="90">
        <f t="shared" si="242"/>
        <v>0</v>
      </c>
      <c r="Z879" s="90">
        <f t="shared" si="243"/>
        <v>0</v>
      </c>
      <c r="AA879" s="90">
        <f t="shared" si="244"/>
        <v>1</v>
      </c>
      <c r="AB879" s="90">
        <f t="shared" si="245"/>
        <v>0</v>
      </c>
      <c r="AC879" s="90">
        <f t="shared" si="246"/>
        <v>0</v>
      </c>
      <c r="AD879" s="90">
        <f t="shared" si="247"/>
        <v>0</v>
      </c>
      <c r="AE879" s="90">
        <f t="shared" si="248"/>
        <v>1</v>
      </c>
      <c r="AH879" s="56">
        <f t="shared" si="249"/>
        <v>3</v>
      </c>
      <c r="AI879" s="56">
        <f t="shared" si="250"/>
        <v>3</v>
      </c>
      <c r="AJ879" s="56" t="str">
        <f t="shared" si="251"/>
        <v>Correct</v>
      </c>
      <c r="AK879" t="s">
        <v>105</v>
      </c>
      <c r="AL879">
        <v>71</v>
      </c>
      <c r="AM879" t="s">
        <v>121</v>
      </c>
      <c r="AN879" t="s">
        <v>214</v>
      </c>
      <c r="AO879" t="s">
        <v>107</v>
      </c>
      <c r="AP879" t="s">
        <v>98</v>
      </c>
      <c r="AQ879" s="1" t="s">
        <v>80</v>
      </c>
      <c r="AR879" t="s">
        <v>108</v>
      </c>
      <c r="AS879" t="s">
        <v>153</v>
      </c>
      <c r="AT879" t="s">
        <v>104</v>
      </c>
      <c r="AU879" t="s">
        <v>102</v>
      </c>
      <c r="AV879" s="1" t="s">
        <v>373</v>
      </c>
      <c r="AW879" t="s">
        <v>98</v>
      </c>
    </row>
    <row r="880" spans="1:49" x14ac:dyDescent="0.25">
      <c r="A880" s="1">
        <v>879</v>
      </c>
      <c r="I880" t="s">
        <v>267</v>
      </c>
      <c r="J880" t="s">
        <v>26</v>
      </c>
      <c r="N880" t="s">
        <v>30</v>
      </c>
      <c r="P880" s="56">
        <f t="shared" si="234"/>
        <v>3</v>
      </c>
      <c r="Q880" s="5">
        <f t="shared" si="235"/>
        <v>1</v>
      </c>
      <c r="S880" s="56">
        <f t="shared" si="236"/>
        <v>0</v>
      </c>
      <c r="T880" s="56">
        <f t="shared" si="237"/>
        <v>0</v>
      </c>
      <c r="U880" s="56">
        <f t="shared" si="238"/>
        <v>0</v>
      </c>
      <c r="V880" s="90">
        <f t="shared" si="239"/>
        <v>0</v>
      </c>
      <c r="W880" s="90">
        <f t="shared" si="240"/>
        <v>0</v>
      </c>
      <c r="X880" s="90">
        <f t="shared" si="241"/>
        <v>0</v>
      </c>
      <c r="Y880" s="90">
        <f t="shared" si="242"/>
        <v>0</v>
      </c>
      <c r="Z880" s="90">
        <f t="shared" si="243"/>
        <v>1</v>
      </c>
      <c r="AA880" s="90">
        <f t="shared" si="244"/>
        <v>1</v>
      </c>
      <c r="AB880" s="90">
        <f t="shared" si="245"/>
        <v>0</v>
      </c>
      <c r="AC880" s="90">
        <f t="shared" si="246"/>
        <v>0</v>
      </c>
      <c r="AD880" s="90">
        <f t="shared" si="247"/>
        <v>0</v>
      </c>
      <c r="AE880" s="90">
        <f t="shared" si="248"/>
        <v>1</v>
      </c>
      <c r="AH880" s="56">
        <f t="shared" si="249"/>
        <v>3</v>
      </c>
      <c r="AI880" s="56">
        <f t="shared" si="250"/>
        <v>3</v>
      </c>
      <c r="AJ880" s="56" t="str">
        <f t="shared" si="251"/>
        <v>Correct</v>
      </c>
      <c r="AK880" t="s">
        <v>94</v>
      </c>
      <c r="AL880">
        <v>30</v>
      </c>
      <c r="AM880" t="s">
        <v>121</v>
      </c>
      <c r="AN880" t="s">
        <v>296</v>
      </c>
      <c r="AO880" t="s">
        <v>107</v>
      </c>
      <c r="AP880" t="s">
        <v>98</v>
      </c>
      <c r="AQ880" s="1" t="s">
        <v>80</v>
      </c>
      <c r="AR880" t="s">
        <v>126</v>
      </c>
      <c r="AS880" t="s">
        <v>153</v>
      </c>
      <c r="AT880" t="s">
        <v>136</v>
      </c>
      <c r="AU880" t="s">
        <v>102</v>
      </c>
      <c r="AV880" s="1" t="s">
        <v>90</v>
      </c>
      <c r="AW880" t="s">
        <v>102</v>
      </c>
    </row>
    <row r="881" spans="1:49" x14ac:dyDescent="0.25">
      <c r="A881" s="1">
        <v>880</v>
      </c>
      <c r="E881" t="s">
        <v>22</v>
      </c>
      <c r="M881" t="s">
        <v>29</v>
      </c>
      <c r="P881" s="56">
        <f t="shared" si="234"/>
        <v>2</v>
      </c>
      <c r="Q881" s="5">
        <f t="shared" si="235"/>
        <v>1.5</v>
      </c>
      <c r="S881" s="56">
        <f t="shared" si="236"/>
        <v>0</v>
      </c>
      <c r="T881" s="56">
        <f t="shared" si="237"/>
        <v>0</v>
      </c>
      <c r="U881" s="56">
        <f t="shared" si="238"/>
        <v>0</v>
      </c>
      <c r="V881" s="90">
        <f t="shared" si="239"/>
        <v>1</v>
      </c>
      <c r="W881" s="90">
        <f t="shared" si="240"/>
        <v>0</v>
      </c>
      <c r="X881" s="90">
        <f t="shared" si="241"/>
        <v>0</v>
      </c>
      <c r="Y881" s="90">
        <f t="shared" si="242"/>
        <v>0</v>
      </c>
      <c r="Z881" s="90">
        <f t="shared" si="243"/>
        <v>0</v>
      </c>
      <c r="AA881" s="90">
        <f t="shared" si="244"/>
        <v>0</v>
      </c>
      <c r="AB881" s="90">
        <f t="shared" si="245"/>
        <v>0</v>
      </c>
      <c r="AC881" s="90">
        <f t="shared" si="246"/>
        <v>0</v>
      </c>
      <c r="AD881" s="90">
        <f t="shared" si="247"/>
        <v>1</v>
      </c>
      <c r="AE881" s="90">
        <f t="shared" si="248"/>
        <v>0</v>
      </c>
      <c r="AH881" s="56">
        <f t="shared" si="249"/>
        <v>2</v>
      </c>
      <c r="AI881" s="56">
        <f t="shared" si="250"/>
        <v>2</v>
      </c>
      <c r="AJ881" s="56" t="str">
        <f t="shared" si="251"/>
        <v>Correct</v>
      </c>
      <c r="AK881" t="s">
        <v>94</v>
      </c>
      <c r="AL881">
        <v>49</v>
      </c>
      <c r="AM881" t="s">
        <v>95</v>
      </c>
      <c r="AN881" t="s">
        <v>186</v>
      </c>
      <c r="AO881" t="s">
        <v>107</v>
      </c>
      <c r="AP881" t="s">
        <v>98</v>
      </c>
      <c r="AQ881" s="1" t="s">
        <v>80</v>
      </c>
      <c r="AR881" t="s">
        <v>126</v>
      </c>
      <c r="AS881" t="s">
        <v>100</v>
      </c>
      <c r="AT881" t="s">
        <v>101</v>
      </c>
      <c r="AU881" t="s">
        <v>102</v>
      </c>
      <c r="AV881" s="1" t="s">
        <v>92</v>
      </c>
      <c r="AW881" t="s">
        <v>102</v>
      </c>
    </row>
    <row r="882" spans="1:49" x14ac:dyDescent="0.25">
      <c r="A882" s="1">
        <v>881</v>
      </c>
      <c r="I882" t="s">
        <v>267</v>
      </c>
      <c r="M882" t="s">
        <v>29</v>
      </c>
      <c r="P882" s="56">
        <f t="shared" si="234"/>
        <v>2</v>
      </c>
      <c r="Q882" s="5">
        <f t="shared" si="235"/>
        <v>1.5</v>
      </c>
      <c r="S882" s="56">
        <f t="shared" si="236"/>
        <v>0</v>
      </c>
      <c r="T882" s="56">
        <f t="shared" si="237"/>
        <v>0</v>
      </c>
      <c r="U882" s="56">
        <f t="shared" si="238"/>
        <v>0</v>
      </c>
      <c r="V882" s="90">
        <f t="shared" si="239"/>
        <v>0</v>
      </c>
      <c r="W882" s="90">
        <f t="shared" si="240"/>
        <v>0</v>
      </c>
      <c r="X882" s="90">
        <f t="shared" si="241"/>
        <v>0</v>
      </c>
      <c r="Y882" s="90">
        <f t="shared" si="242"/>
        <v>0</v>
      </c>
      <c r="Z882" s="90">
        <f t="shared" si="243"/>
        <v>1</v>
      </c>
      <c r="AA882" s="90">
        <f t="shared" si="244"/>
        <v>0</v>
      </c>
      <c r="AB882" s="90">
        <f t="shared" si="245"/>
        <v>0</v>
      </c>
      <c r="AC882" s="90">
        <f t="shared" si="246"/>
        <v>0</v>
      </c>
      <c r="AD882" s="90">
        <f t="shared" si="247"/>
        <v>1</v>
      </c>
      <c r="AE882" s="90">
        <f t="shared" si="248"/>
        <v>0</v>
      </c>
      <c r="AH882" s="56">
        <f t="shared" si="249"/>
        <v>2</v>
      </c>
      <c r="AI882" s="56">
        <f t="shared" si="250"/>
        <v>2</v>
      </c>
      <c r="AJ882" s="56" t="str">
        <f t="shared" si="251"/>
        <v>Correct</v>
      </c>
      <c r="AK882" t="s">
        <v>94</v>
      </c>
      <c r="AL882">
        <v>58</v>
      </c>
      <c r="AM882" t="s">
        <v>121</v>
      </c>
      <c r="AQ882" s="1"/>
      <c r="AV882" s="1"/>
    </row>
    <row r="883" spans="1:49" x14ac:dyDescent="0.25">
      <c r="A883" s="1">
        <v>882</v>
      </c>
      <c r="C883" t="s">
        <v>20</v>
      </c>
      <c r="N883" t="s">
        <v>30</v>
      </c>
      <c r="P883" s="56">
        <f t="shared" si="234"/>
        <v>2</v>
      </c>
      <c r="Q883" s="5">
        <f t="shared" si="235"/>
        <v>1.5</v>
      </c>
      <c r="S883" s="56">
        <f t="shared" si="236"/>
        <v>0</v>
      </c>
      <c r="T883" s="56">
        <f t="shared" si="237"/>
        <v>1</v>
      </c>
      <c r="U883" s="56">
        <f t="shared" si="238"/>
        <v>0</v>
      </c>
      <c r="V883" s="90">
        <f t="shared" si="239"/>
        <v>0</v>
      </c>
      <c r="W883" s="90">
        <f t="shared" si="240"/>
        <v>0</v>
      </c>
      <c r="X883" s="90">
        <f t="shared" si="241"/>
        <v>0</v>
      </c>
      <c r="Y883" s="90">
        <f t="shared" si="242"/>
        <v>0</v>
      </c>
      <c r="Z883" s="90">
        <f t="shared" si="243"/>
        <v>0</v>
      </c>
      <c r="AA883" s="90">
        <f t="shared" si="244"/>
        <v>0</v>
      </c>
      <c r="AB883" s="90">
        <f t="shared" si="245"/>
        <v>0</v>
      </c>
      <c r="AC883" s="90">
        <f t="shared" si="246"/>
        <v>0</v>
      </c>
      <c r="AD883" s="90">
        <f t="shared" si="247"/>
        <v>0</v>
      </c>
      <c r="AE883" s="90">
        <f t="shared" si="248"/>
        <v>1</v>
      </c>
      <c r="AH883" s="56">
        <f t="shared" si="249"/>
        <v>2</v>
      </c>
      <c r="AI883" s="56">
        <f t="shared" si="250"/>
        <v>2</v>
      </c>
      <c r="AJ883" s="56" t="str">
        <f t="shared" si="251"/>
        <v>Correct</v>
      </c>
      <c r="AK883" t="s">
        <v>94</v>
      </c>
      <c r="AL883">
        <v>48</v>
      </c>
      <c r="AM883" t="s">
        <v>95</v>
      </c>
      <c r="AN883" t="s">
        <v>201</v>
      </c>
      <c r="AO883" t="s">
        <v>107</v>
      </c>
      <c r="AP883" t="s">
        <v>98</v>
      </c>
      <c r="AQ883" s="1" t="s">
        <v>80</v>
      </c>
      <c r="AR883" t="s">
        <v>108</v>
      </c>
      <c r="AS883" t="s">
        <v>100</v>
      </c>
      <c r="AT883" t="s">
        <v>101</v>
      </c>
      <c r="AU883" t="s">
        <v>102</v>
      </c>
      <c r="AV883" s="1" t="s">
        <v>92</v>
      </c>
      <c r="AW883" t="s">
        <v>102</v>
      </c>
    </row>
    <row r="884" spans="1:49" x14ac:dyDescent="0.25">
      <c r="A884" s="1">
        <v>883</v>
      </c>
      <c r="N884" t="s">
        <v>30</v>
      </c>
      <c r="P884" s="56">
        <f t="shared" si="234"/>
        <v>1</v>
      </c>
      <c r="Q884" s="5">
        <f t="shared" si="235"/>
        <v>3</v>
      </c>
      <c r="S884" s="56">
        <f t="shared" si="236"/>
        <v>0</v>
      </c>
      <c r="T884" s="56">
        <f t="shared" si="237"/>
        <v>0</v>
      </c>
      <c r="U884" s="56">
        <f t="shared" si="238"/>
        <v>0</v>
      </c>
      <c r="V884" s="90">
        <f t="shared" si="239"/>
        <v>0</v>
      </c>
      <c r="W884" s="90">
        <f t="shared" si="240"/>
        <v>0</v>
      </c>
      <c r="X884" s="90">
        <f t="shared" si="241"/>
        <v>0</v>
      </c>
      <c r="Y884" s="90">
        <f t="shared" si="242"/>
        <v>0</v>
      </c>
      <c r="Z884" s="90">
        <f t="shared" si="243"/>
        <v>0</v>
      </c>
      <c r="AA884" s="90">
        <f t="shared" si="244"/>
        <v>0</v>
      </c>
      <c r="AB884" s="90">
        <f t="shared" si="245"/>
        <v>0</v>
      </c>
      <c r="AC884" s="90">
        <f t="shared" si="246"/>
        <v>0</v>
      </c>
      <c r="AD884" s="90">
        <f t="shared" si="247"/>
        <v>0</v>
      </c>
      <c r="AE884" s="90">
        <f t="shared" si="248"/>
        <v>1</v>
      </c>
      <c r="AH884" s="56">
        <f t="shared" si="249"/>
        <v>1</v>
      </c>
      <c r="AI884" s="56">
        <f t="shared" si="250"/>
        <v>1</v>
      </c>
      <c r="AJ884" s="56" t="str">
        <f t="shared" si="251"/>
        <v>Correct</v>
      </c>
      <c r="AK884" t="s">
        <v>94</v>
      </c>
      <c r="AL884">
        <v>22</v>
      </c>
      <c r="AM884" t="s">
        <v>95</v>
      </c>
      <c r="AN884" t="s">
        <v>195</v>
      </c>
      <c r="AQ884" s="1"/>
      <c r="AV884" s="1"/>
    </row>
    <row r="885" spans="1:49" x14ac:dyDescent="0.25">
      <c r="A885" s="1">
        <v>884</v>
      </c>
      <c r="E885" t="s">
        <v>22</v>
      </c>
      <c r="P885" s="56">
        <f t="shared" si="234"/>
        <v>1</v>
      </c>
      <c r="Q885" s="5">
        <f t="shared" si="235"/>
        <v>3</v>
      </c>
      <c r="S885" s="56">
        <f t="shared" si="236"/>
        <v>0</v>
      </c>
      <c r="T885" s="56">
        <f t="shared" si="237"/>
        <v>0</v>
      </c>
      <c r="U885" s="56">
        <f t="shared" si="238"/>
        <v>0</v>
      </c>
      <c r="V885" s="90">
        <f t="shared" si="239"/>
        <v>1</v>
      </c>
      <c r="W885" s="90">
        <f t="shared" si="240"/>
        <v>0</v>
      </c>
      <c r="X885" s="90">
        <f t="shared" si="241"/>
        <v>0</v>
      </c>
      <c r="Y885" s="90">
        <f t="shared" si="242"/>
        <v>0</v>
      </c>
      <c r="Z885" s="90">
        <f t="shared" si="243"/>
        <v>0</v>
      </c>
      <c r="AA885" s="90">
        <f t="shared" si="244"/>
        <v>0</v>
      </c>
      <c r="AB885" s="90">
        <f t="shared" si="245"/>
        <v>0</v>
      </c>
      <c r="AC885" s="90">
        <f t="shared" si="246"/>
        <v>0</v>
      </c>
      <c r="AD885" s="90">
        <f t="shared" si="247"/>
        <v>0</v>
      </c>
      <c r="AE885" s="90">
        <f t="shared" si="248"/>
        <v>0</v>
      </c>
      <c r="AH885" s="56">
        <f t="shared" si="249"/>
        <v>1</v>
      </c>
      <c r="AI885" s="56">
        <f t="shared" si="250"/>
        <v>1</v>
      </c>
      <c r="AJ885" s="56" t="str">
        <f t="shared" si="251"/>
        <v>Correct</v>
      </c>
      <c r="AK885" t="s">
        <v>94</v>
      </c>
      <c r="AL885">
        <v>22</v>
      </c>
      <c r="AM885" t="s">
        <v>95</v>
      </c>
      <c r="AN885" t="s">
        <v>96</v>
      </c>
      <c r="AO885" t="s">
        <v>97</v>
      </c>
      <c r="AP885" t="s">
        <v>98</v>
      </c>
      <c r="AQ885" s="1" t="s">
        <v>80</v>
      </c>
      <c r="AR885" t="s">
        <v>126</v>
      </c>
      <c r="AS885" t="s">
        <v>120</v>
      </c>
      <c r="AT885" t="s">
        <v>136</v>
      </c>
      <c r="AU885" t="s">
        <v>102</v>
      </c>
      <c r="AV885" s="1" t="s">
        <v>92</v>
      </c>
      <c r="AW885" t="s">
        <v>102</v>
      </c>
    </row>
    <row r="886" spans="1:49" x14ac:dyDescent="0.25">
      <c r="A886" s="1">
        <v>885</v>
      </c>
      <c r="N886" t="s">
        <v>30</v>
      </c>
      <c r="P886" s="56">
        <f t="shared" si="234"/>
        <v>1</v>
      </c>
      <c r="Q886" s="5">
        <f t="shared" si="235"/>
        <v>3</v>
      </c>
      <c r="S886" s="56">
        <f t="shared" si="236"/>
        <v>0</v>
      </c>
      <c r="T886" s="56">
        <f t="shared" si="237"/>
        <v>0</v>
      </c>
      <c r="U886" s="56">
        <f t="shared" si="238"/>
        <v>0</v>
      </c>
      <c r="V886" s="90">
        <f t="shared" si="239"/>
        <v>0</v>
      </c>
      <c r="W886" s="90">
        <f t="shared" si="240"/>
        <v>0</v>
      </c>
      <c r="X886" s="90">
        <f t="shared" si="241"/>
        <v>0</v>
      </c>
      <c r="Y886" s="90">
        <f t="shared" si="242"/>
        <v>0</v>
      </c>
      <c r="Z886" s="90">
        <f t="shared" si="243"/>
        <v>0</v>
      </c>
      <c r="AA886" s="90">
        <f t="shared" si="244"/>
        <v>0</v>
      </c>
      <c r="AB886" s="90">
        <f t="shared" si="245"/>
        <v>0</v>
      </c>
      <c r="AC886" s="90">
        <f t="shared" si="246"/>
        <v>0</v>
      </c>
      <c r="AD886" s="90">
        <f t="shared" si="247"/>
        <v>0</v>
      </c>
      <c r="AE886" s="90">
        <f t="shared" si="248"/>
        <v>1</v>
      </c>
      <c r="AH886" s="56">
        <f t="shared" si="249"/>
        <v>1</v>
      </c>
      <c r="AI886" s="56">
        <f t="shared" si="250"/>
        <v>1</v>
      </c>
      <c r="AJ886" s="56" t="str">
        <f t="shared" si="251"/>
        <v>Correct</v>
      </c>
      <c r="AK886" t="s">
        <v>94</v>
      </c>
      <c r="AL886">
        <v>58</v>
      </c>
      <c r="AM886" t="s">
        <v>121</v>
      </c>
      <c r="AN886" t="s">
        <v>159</v>
      </c>
      <c r="AO886" t="s">
        <v>107</v>
      </c>
      <c r="AP886" t="s">
        <v>98</v>
      </c>
      <c r="AQ886" s="1" t="s">
        <v>80</v>
      </c>
      <c r="AR886" t="s">
        <v>108</v>
      </c>
      <c r="AS886" t="s">
        <v>110</v>
      </c>
      <c r="AT886" t="s">
        <v>101</v>
      </c>
      <c r="AU886" t="s">
        <v>102</v>
      </c>
      <c r="AV886" s="1" t="s">
        <v>92</v>
      </c>
      <c r="AW886" t="s">
        <v>102</v>
      </c>
    </row>
    <row r="887" spans="1:49" x14ac:dyDescent="0.25">
      <c r="A887" s="1">
        <v>886</v>
      </c>
      <c r="P887" s="56">
        <f t="shared" si="234"/>
        <v>0</v>
      </c>
      <c r="Q887" s="5" t="e">
        <f t="shared" si="235"/>
        <v>#DIV/0!</v>
      </c>
      <c r="S887" s="56">
        <f t="shared" si="236"/>
        <v>0</v>
      </c>
      <c r="T887" s="56">
        <f t="shared" si="237"/>
        <v>0</v>
      </c>
      <c r="U887" s="56">
        <f t="shared" si="238"/>
        <v>0</v>
      </c>
      <c r="V887" s="90">
        <f t="shared" si="239"/>
        <v>0</v>
      </c>
      <c r="W887" s="90">
        <f t="shared" si="240"/>
        <v>0</v>
      </c>
      <c r="X887" s="90">
        <f t="shared" si="241"/>
        <v>0</v>
      </c>
      <c r="Y887" s="90">
        <f t="shared" si="242"/>
        <v>0</v>
      </c>
      <c r="Z887" s="90">
        <f t="shared" si="243"/>
        <v>0</v>
      </c>
      <c r="AA887" s="90">
        <f t="shared" si="244"/>
        <v>0</v>
      </c>
      <c r="AB887" s="90">
        <f t="shared" si="245"/>
        <v>0</v>
      </c>
      <c r="AC887" s="90">
        <f t="shared" si="246"/>
        <v>0</v>
      </c>
      <c r="AD887" s="90">
        <f t="shared" si="247"/>
        <v>0</v>
      </c>
      <c r="AE887" s="90">
        <f t="shared" si="248"/>
        <v>0</v>
      </c>
      <c r="AH887" s="56">
        <f t="shared" si="249"/>
        <v>0</v>
      </c>
      <c r="AI887" s="56">
        <f t="shared" si="250"/>
        <v>0</v>
      </c>
      <c r="AJ887" s="56" t="str">
        <f t="shared" si="251"/>
        <v>Correct</v>
      </c>
      <c r="AK887" t="s">
        <v>94</v>
      </c>
      <c r="AL887">
        <v>43</v>
      </c>
      <c r="AM887" t="s">
        <v>121</v>
      </c>
      <c r="AN887" t="s">
        <v>297</v>
      </c>
      <c r="AO887" t="s">
        <v>143</v>
      </c>
      <c r="AP887" t="s">
        <v>98</v>
      </c>
      <c r="AQ887" s="1" t="s">
        <v>80</v>
      </c>
      <c r="AR887" t="s">
        <v>114</v>
      </c>
      <c r="AS887" t="s">
        <v>100</v>
      </c>
      <c r="AT887" t="s">
        <v>101</v>
      </c>
      <c r="AU887" t="s">
        <v>102</v>
      </c>
      <c r="AV887" s="1" t="s">
        <v>92</v>
      </c>
      <c r="AW887" t="s">
        <v>102</v>
      </c>
    </row>
    <row r="888" spans="1:49" x14ac:dyDescent="0.25">
      <c r="A888" s="1">
        <v>887</v>
      </c>
      <c r="I888" t="s">
        <v>267</v>
      </c>
      <c r="K888" t="s">
        <v>27</v>
      </c>
      <c r="N888" t="s">
        <v>30</v>
      </c>
      <c r="P888" s="56">
        <f t="shared" si="234"/>
        <v>3</v>
      </c>
      <c r="Q888" s="5">
        <f t="shared" si="235"/>
        <v>1</v>
      </c>
      <c r="S888" s="56">
        <f t="shared" si="236"/>
        <v>0</v>
      </c>
      <c r="T888" s="56">
        <f t="shared" si="237"/>
        <v>0</v>
      </c>
      <c r="U888" s="56">
        <f t="shared" si="238"/>
        <v>0</v>
      </c>
      <c r="V888" s="90">
        <f t="shared" si="239"/>
        <v>0</v>
      </c>
      <c r="W888" s="90">
        <f t="shared" si="240"/>
        <v>0</v>
      </c>
      <c r="X888" s="90">
        <f t="shared" si="241"/>
        <v>0</v>
      </c>
      <c r="Y888" s="90">
        <f t="shared" si="242"/>
        <v>0</v>
      </c>
      <c r="Z888" s="90">
        <f t="shared" si="243"/>
        <v>1</v>
      </c>
      <c r="AA888" s="90">
        <f t="shared" si="244"/>
        <v>0</v>
      </c>
      <c r="AB888" s="90">
        <f t="shared" si="245"/>
        <v>1</v>
      </c>
      <c r="AC888" s="90">
        <f t="shared" si="246"/>
        <v>0</v>
      </c>
      <c r="AD888" s="90">
        <f t="shared" si="247"/>
        <v>0</v>
      </c>
      <c r="AE888" s="90">
        <f t="shared" si="248"/>
        <v>1</v>
      </c>
      <c r="AH888" s="56">
        <f t="shared" si="249"/>
        <v>3</v>
      </c>
      <c r="AI888" s="56">
        <f t="shared" si="250"/>
        <v>3</v>
      </c>
      <c r="AJ888" s="56" t="str">
        <f t="shared" si="251"/>
        <v>Correct</v>
      </c>
      <c r="AK888" t="s">
        <v>94</v>
      </c>
      <c r="AL888">
        <v>39</v>
      </c>
      <c r="AM888" t="s">
        <v>121</v>
      </c>
      <c r="AN888" t="s">
        <v>177</v>
      </c>
      <c r="AO888" t="s">
        <v>107</v>
      </c>
      <c r="AP888" t="s">
        <v>98</v>
      </c>
      <c r="AQ888" s="1" t="s">
        <v>80</v>
      </c>
      <c r="AR888" t="s">
        <v>114</v>
      </c>
      <c r="AS888" t="s">
        <v>110</v>
      </c>
      <c r="AT888" t="s">
        <v>101</v>
      </c>
      <c r="AU888" t="s">
        <v>102</v>
      </c>
      <c r="AV888" s="1" t="s">
        <v>92</v>
      </c>
      <c r="AW888" t="s">
        <v>102</v>
      </c>
    </row>
    <row r="889" spans="1:49" x14ac:dyDescent="0.25">
      <c r="A889" s="1">
        <v>888</v>
      </c>
      <c r="M889" t="s">
        <v>29</v>
      </c>
      <c r="P889" s="56">
        <f t="shared" si="234"/>
        <v>1</v>
      </c>
      <c r="Q889" s="5">
        <f t="shared" si="235"/>
        <v>3</v>
      </c>
      <c r="S889" s="56">
        <f t="shared" si="236"/>
        <v>0</v>
      </c>
      <c r="T889" s="56">
        <f t="shared" si="237"/>
        <v>0</v>
      </c>
      <c r="U889" s="56">
        <f t="shared" si="238"/>
        <v>0</v>
      </c>
      <c r="V889" s="90">
        <f t="shared" si="239"/>
        <v>0</v>
      </c>
      <c r="W889" s="90">
        <f t="shared" si="240"/>
        <v>0</v>
      </c>
      <c r="X889" s="90">
        <f t="shared" si="241"/>
        <v>0</v>
      </c>
      <c r="Y889" s="90">
        <f t="shared" si="242"/>
        <v>0</v>
      </c>
      <c r="Z889" s="90">
        <f t="shared" si="243"/>
        <v>0</v>
      </c>
      <c r="AA889" s="90">
        <f t="shared" si="244"/>
        <v>0</v>
      </c>
      <c r="AB889" s="90">
        <f t="shared" si="245"/>
        <v>0</v>
      </c>
      <c r="AC889" s="90">
        <f t="shared" si="246"/>
        <v>0</v>
      </c>
      <c r="AD889" s="90">
        <f t="shared" si="247"/>
        <v>1</v>
      </c>
      <c r="AE889" s="90">
        <f t="shared" si="248"/>
        <v>0</v>
      </c>
      <c r="AH889" s="56">
        <f t="shared" si="249"/>
        <v>1</v>
      </c>
      <c r="AI889" s="56">
        <f t="shared" si="250"/>
        <v>1</v>
      </c>
      <c r="AJ889" s="56" t="str">
        <f t="shared" si="251"/>
        <v>Correct</v>
      </c>
      <c r="AK889" t="s">
        <v>105</v>
      </c>
      <c r="AL889">
        <v>56</v>
      </c>
      <c r="AM889" t="s">
        <v>121</v>
      </c>
      <c r="AN889" t="s">
        <v>247</v>
      </c>
      <c r="AO889" t="s">
        <v>107</v>
      </c>
      <c r="AP889" t="s">
        <v>98</v>
      </c>
      <c r="AQ889" s="1" t="s">
        <v>80</v>
      </c>
      <c r="AR889" t="s">
        <v>112</v>
      </c>
      <c r="AS889" t="s">
        <v>103</v>
      </c>
      <c r="AT889" t="s">
        <v>101</v>
      </c>
      <c r="AU889" t="s">
        <v>102</v>
      </c>
      <c r="AV889" s="1" t="s">
        <v>92</v>
      </c>
      <c r="AW889" t="s">
        <v>102</v>
      </c>
    </row>
    <row r="890" spans="1:49" x14ac:dyDescent="0.25">
      <c r="A890" s="1">
        <v>889</v>
      </c>
      <c r="I890" t="s">
        <v>267</v>
      </c>
      <c r="K890" t="s">
        <v>27</v>
      </c>
      <c r="P890" s="56">
        <f t="shared" si="234"/>
        <v>2</v>
      </c>
      <c r="Q890" s="5">
        <f t="shared" si="235"/>
        <v>1.5</v>
      </c>
      <c r="S890" s="56">
        <f t="shared" si="236"/>
        <v>0</v>
      </c>
      <c r="T890" s="56">
        <f t="shared" si="237"/>
        <v>0</v>
      </c>
      <c r="U890" s="56">
        <f t="shared" si="238"/>
        <v>0</v>
      </c>
      <c r="V890" s="90">
        <f t="shared" si="239"/>
        <v>0</v>
      </c>
      <c r="W890" s="90">
        <f t="shared" si="240"/>
        <v>0</v>
      </c>
      <c r="X890" s="90">
        <f t="shared" si="241"/>
        <v>0</v>
      </c>
      <c r="Y890" s="90">
        <f t="shared" si="242"/>
        <v>0</v>
      </c>
      <c r="Z890" s="90">
        <f t="shared" si="243"/>
        <v>1</v>
      </c>
      <c r="AA890" s="90">
        <f t="shared" si="244"/>
        <v>0</v>
      </c>
      <c r="AB890" s="90">
        <f t="shared" si="245"/>
        <v>1</v>
      </c>
      <c r="AC890" s="90">
        <f t="shared" si="246"/>
        <v>0</v>
      </c>
      <c r="AD890" s="90">
        <f t="shared" si="247"/>
        <v>0</v>
      </c>
      <c r="AE890" s="90">
        <f t="shared" si="248"/>
        <v>0</v>
      </c>
      <c r="AH890" s="56">
        <f t="shared" si="249"/>
        <v>2</v>
      </c>
      <c r="AI890" s="56">
        <f t="shared" si="250"/>
        <v>2</v>
      </c>
      <c r="AJ890" s="56" t="str">
        <f t="shared" si="251"/>
        <v>Correct</v>
      </c>
      <c r="AK890" t="s">
        <v>94</v>
      </c>
      <c r="AL890">
        <v>24</v>
      </c>
      <c r="AM890" t="s">
        <v>121</v>
      </c>
      <c r="AN890" t="s">
        <v>219</v>
      </c>
      <c r="AO890" t="s">
        <v>107</v>
      </c>
      <c r="AP890" t="s">
        <v>98</v>
      </c>
      <c r="AQ890" s="1" t="s">
        <v>80</v>
      </c>
      <c r="AR890" t="s">
        <v>126</v>
      </c>
      <c r="AS890" t="s">
        <v>110</v>
      </c>
      <c r="AT890" t="s">
        <v>136</v>
      </c>
      <c r="AU890" t="s">
        <v>102</v>
      </c>
      <c r="AV890" s="1" t="s">
        <v>92</v>
      </c>
      <c r="AW890" t="s">
        <v>102</v>
      </c>
    </row>
    <row r="891" spans="1:49" x14ac:dyDescent="0.25">
      <c r="A891" s="1">
        <v>890</v>
      </c>
      <c r="K891" t="s">
        <v>27</v>
      </c>
      <c r="P891" s="56">
        <f t="shared" si="234"/>
        <v>1</v>
      </c>
      <c r="Q891" s="5">
        <f t="shared" si="235"/>
        <v>3</v>
      </c>
      <c r="S891" s="56">
        <f t="shared" si="236"/>
        <v>0</v>
      </c>
      <c r="T891" s="56">
        <f t="shared" si="237"/>
        <v>0</v>
      </c>
      <c r="U891" s="56">
        <f t="shared" si="238"/>
        <v>0</v>
      </c>
      <c r="V891" s="90">
        <f t="shared" si="239"/>
        <v>0</v>
      </c>
      <c r="W891" s="90">
        <f t="shared" si="240"/>
        <v>0</v>
      </c>
      <c r="X891" s="90">
        <f t="shared" si="241"/>
        <v>0</v>
      </c>
      <c r="Y891" s="90">
        <f t="shared" si="242"/>
        <v>0</v>
      </c>
      <c r="Z891" s="90">
        <f t="shared" si="243"/>
        <v>0</v>
      </c>
      <c r="AA891" s="90">
        <f t="shared" si="244"/>
        <v>0</v>
      </c>
      <c r="AB891" s="90">
        <f t="shared" si="245"/>
        <v>1</v>
      </c>
      <c r="AC891" s="90">
        <f t="shared" si="246"/>
        <v>0</v>
      </c>
      <c r="AD891" s="90">
        <f t="shared" si="247"/>
        <v>0</v>
      </c>
      <c r="AE891" s="90">
        <f t="shared" si="248"/>
        <v>0</v>
      </c>
      <c r="AH891" s="56">
        <f t="shared" si="249"/>
        <v>1</v>
      </c>
      <c r="AI891" s="56">
        <f t="shared" si="250"/>
        <v>1</v>
      </c>
      <c r="AJ891" s="56" t="str">
        <f t="shared" si="251"/>
        <v>Correct</v>
      </c>
      <c r="AK891" t="s">
        <v>94</v>
      </c>
      <c r="AL891">
        <v>23</v>
      </c>
      <c r="AM891" t="s">
        <v>121</v>
      </c>
      <c r="AN891" t="s">
        <v>298</v>
      </c>
      <c r="AO891" t="s">
        <v>128</v>
      </c>
      <c r="AP891" t="s">
        <v>98</v>
      </c>
      <c r="AQ891" s="1" t="s">
        <v>363</v>
      </c>
      <c r="AR891" t="s">
        <v>126</v>
      </c>
      <c r="AS891" t="s">
        <v>110</v>
      </c>
      <c r="AT891" t="s">
        <v>101</v>
      </c>
      <c r="AU891" t="s">
        <v>102</v>
      </c>
      <c r="AV891" s="1" t="s">
        <v>92</v>
      </c>
      <c r="AW891" t="s">
        <v>102</v>
      </c>
    </row>
    <row r="892" spans="1:49" x14ac:dyDescent="0.25">
      <c r="A892" s="1">
        <v>891</v>
      </c>
      <c r="B892" t="s">
        <v>19</v>
      </c>
      <c r="P892" s="56">
        <f t="shared" si="234"/>
        <v>1</v>
      </c>
      <c r="Q892" s="5">
        <f t="shared" si="235"/>
        <v>3</v>
      </c>
      <c r="S892" s="56">
        <f t="shared" si="236"/>
        <v>1</v>
      </c>
      <c r="T892" s="56">
        <f t="shared" si="237"/>
        <v>0</v>
      </c>
      <c r="U892" s="56">
        <f t="shared" si="238"/>
        <v>0</v>
      </c>
      <c r="V892" s="90">
        <f t="shared" si="239"/>
        <v>0</v>
      </c>
      <c r="W892" s="90">
        <f t="shared" si="240"/>
        <v>0</v>
      </c>
      <c r="X892" s="90">
        <f t="shared" si="241"/>
        <v>0</v>
      </c>
      <c r="Y892" s="90">
        <f t="shared" si="242"/>
        <v>0</v>
      </c>
      <c r="Z892" s="90">
        <f t="shared" si="243"/>
        <v>0</v>
      </c>
      <c r="AA892" s="90">
        <f t="shared" si="244"/>
        <v>0</v>
      </c>
      <c r="AB892" s="90">
        <f t="shared" si="245"/>
        <v>0</v>
      </c>
      <c r="AC892" s="90">
        <f t="shared" si="246"/>
        <v>0</v>
      </c>
      <c r="AD892" s="90">
        <f t="shared" si="247"/>
        <v>0</v>
      </c>
      <c r="AE892" s="90">
        <f t="shared" si="248"/>
        <v>0</v>
      </c>
      <c r="AH892" s="56">
        <f t="shared" si="249"/>
        <v>1</v>
      </c>
      <c r="AI892" s="56">
        <f t="shared" si="250"/>
        <v>1</v>
      </c>
      <c r="AJ892" s="56" t="str">
        <f t="shared" si="251"/>
        <v>Correct</v>
      </c>
      <c r="AK892" t="s">
        <v>94</v>
      </c>
      <c r="AL892">
        <v>59</v>
      </c>
      <c r="AM892" t="s">
        <v>95</v>
      </c>
      <c r="AN892" t="s">
        <v>130</v>
      </c>
      <c r="AO892" t="s">
        <v>107</v>
      </c>
      <c r="AP892" t="s">
        <v>98</v>
      </c>
      <c r="AQ892" s="1" t="s">
        <v>80</v>
      </c>
      <c r="AR892" t="s">
        <v>99</v>
      </c>
      <c r="AS892" t="s">
        <v>103</v>
      </c>
      <c r="AT892" t="s">
        <v>125</v>
      </c>
      <c r="AU892" t="s">
        <v>102</v>
      </c>
      <c r="AV892" s="1" t="s">
        <v>90</v>
      </c>
      <c r="AW892" t="s">
        <v>98</v>
      </c>
    </row>
    <row r="893" spans="1:49" x14ac:dyDescent="0.25">
      <c r="A893" s="1">
        <v>892</v>
      </c>
      <c r="D893" t="s">
        <v>21</v>
      </c>
      <c r="J893" t="s">
        <v>26</v>
      </c>
      <c r="N893" t="s">
        <v>30</v>
      </c>
      <c r="P893" s="56">
        <f t="shared" si="234"/>
        <v>3</v>
      </c>
      <c r="Q893" s="5">
        <f t="shared" si="235"/>
        <v>1</v>
      </c>
      <c r="S893" s="56">
        <f t="shared" si="236"/>
        <v>0</v>
      </c>
      <c r="T893" s="56">
        <f t="shared" si="237"/>
        <v>0</v>
      </c>
      <c r="U893" s="56">
        <f t="shared" si="238"/>
        <v>1</v>
      </c>
      <c r="V893" s="90">
        <f t="shared" si="239"/>
        <v>0</v>
      </c>
      <c r="W893" s="90">
        <f t="shared" si="240"/>
        <v>0</v>
      </c>
      <c r="X893" s="90">
        <f t="shared" si="241"/>
        <v>0</v>
      </c>
      <c r="Y893" s="90">
        <f t="shared" si="242"/>
        <v>0</v>
      </c>
      <c r="Z893" s="90">
        <f t="shared" si="243"/>
        <v>0</v>
      </c>
      <c r="AA893" s="90">
        <f t="shared" si="244"/>
        <v>1</v>
      </c>
      <c r="AB893" s="90">
        <f t="shared" si="245"/>
        <v>0</v>
      </c>
      <c r="AC893" s="90">
        <f t="shared" si="246"/>
        <v>0</v>
      </c>
      <c r="AD893" s="90">
        <f t="shared" si="247"/>
        <v>0</v>
      </c>
      <c r="AE893" s="90">
        <f t="shared" si="248"/>
        <v>1</v>
      </c>
      <c r="AH893" s="56">
        <f t="shared" si="249"/>
        <v>3</v>
      </c>
      <c r="AI893" s="56">
        <f t="shared" si="250"/>
        <v>3</v>
      </c>
      <c r="AJ893" s="56" t="str">
        <f t="shared" si="251"/>
        <v>Correct</v>
      </c>
      <c r="AK893" t="s">
        <v>94</v>
      </c>
      <c r="AL893">
        <v>55</v>
      </c>
      <c r="AM893" t="s">
        <v>121</v>
      </c>
      <c r="AN893" t="s">
        <v>177</v>
      </c>
      <c r="AO893" t="s">
        <v>107</v>
      </c>
      <c r="AP893" t="s">
        <v>98</v>
      </c>
      <c r="AQ893" s="1" t="s">
        <v>80</v>
      </c>
      <c r="AR893" t="s">
        <v>108</v>
      </c>
      <c r="AS893" t="s">
        <v>120</v>
      </c>
      <c r="AT893" t="s">
        <v>101</v>
      </c>
      <c r="AU893" t="s">
        <v>102</v>
      </c>
      <c r="AV893" s="1" t="s">
        <v>92</v>
      </c>
      <c r="AW893" t="s">
        <v>102</v>
      </c>
    </row>
    <row r="894" spans="1:49" x14ac:dyDescent="0.25">
      <c r="A894" s="1">
        <v>893</v>
      </c>
      <c r="B894" t="s">
        <v>19</v>
      </c>
      <c r="D894" t="s">
        <v>21</v>
      </c>
      <c r="I894" t="s">
        <v>267</v>
      </c>
      <c r="P894" s="56">
        <f t="shared" si="234"/>
        <v>3</v>
      </c>
      <c r="Q894" s="5">
        <f t="shared" si="235"/>
        <v>1</v>
      </c>
      <c r="S894" s="56">
        <f t="shared" si="236"/>
        <v>1</v>
      </c>
      <c r="T894" s="56">
        <f t="shared" si="237"/>
        <v>0</v>
      </c>
      <c r="U894" s="56">
        <f t="shared" si="238"/>
        <v>1</v>
      </c>
      <c r="V894" s="90">
        <f t="shared" si="239"/>
        <v>0</v>
      </c>
      <c r="W894" s="90">
        <f t="shared" si="240"/>
        <v>0</v>
      </c>
      <c r="X894" s="90">
        <f t="shared" si="241"/>
        <v>0</v>
      </c>
      <c r="Y894" s="90">
        <f t="shared" si="242"/>
        <v>0</v>
      </c>
      <c r="Z894" s="90">
        <f t="shared" si="243"/>
        <v>1</v>
      </c>
      <c r="AA894" s="90">
        <f t="shared" si="244"/>
        <v>0</v>
      </c>
      <c r="AB894" s="90">
        <f t="shared" si="245"/>
        <v>0</v>
      </c>
      <c r="AC894" s="90">
        <f t="shared" si="246"/>
        <v>0</v>
      </c>
      <c r="AD894" s="90">
        <f t="shared" si="247"/>
        <v>0</v>
      </c>
      <c r="AE894" s="90">
        <f t="shared" si="248"/>
        <v>0</v>
      </c>
      <c r="AH894" s="56">
        <f t="shared" si="249"/>
        <v>3</v>
      </c>
      <c r="AI894" s="56">
        <f t="shared" si="250"/>
        <v>3</v>
      </c>
      <c r="AJ894" s="56" t="str">
        <f t="shared" si="251"/>
        <v>Correct</v>
      </c>
      <c r="AK894" t="s">
        <v>94</v>
      </c>
      <c r="AL894">
        <v>67</v>
      </c>
      <c r="AM894" t="s">
        <v>95</v>
      </c>
      <c r="AN894" t="s">
        <v>141</v>
      </c>
      <c r="AO894" t="s">
        <v>107</v>
      </c>
      <c r="AP894" t="s">
        <v>98</v>
      </c>
      <c r="AQ894" s="1" t="s">
        <v>80</v>
      </c>
      <c r="AR894" t="s">
        <v>109</v>
      </c>
      <c r="AS894" t="s">
        <v>100</v>
      </c>
      <c r="AT894" t="s">
        <v>104</v>
      </c>
      <c r="AU894" t="s">
        <v>102</v>
      </c>
      <c r="AV894" s="1" t="s">
        <v>373</v>
      </c>
      <c r="AW894" t="s">
        <v>98</v>
      </c>
    </row>
    <row r="895" spans="1:49" x14ac:dyDescent="0.25">
      <c r="A895" s="1">
        <v>894</v>
      </c>
      <c r="D895" t="s">
        <v>21</v>
      </c>
      <c r="J895" t="s">
        <v>26</v>
      </c>
      <c r="N895" t="s">
        <v>30</v>
      </c>
      <c r="P895" s="56">
        <f t="shared" si="234"/>
        <v>3</v>
      </c>
      <c r="Q895" s="5">
        <f t="shared" si="235"/>
        <v>1</v>
      </c>
      <c r="S895" s="56">
        <f t="shared" si="236"/>
        <v>0</v>
      </c>
      <c r="T895" s="56">
        <f t="shared" si="237"/>
        <v>0</v>
      </c>
      <c r="U895" s="56">
        <f t="shared" si="238"/>
        <v>1</v>
      </c>
      <c r="V895" s="90">
        <f t="shared" si="239"/>
        <v>0</v>
      </c>
      <c r="W895" s="90">
        <f t="shared" si="240"/>
        <v>0</v>
      </c>
      <c r="X895" s="90">
        <f t="shared" si="241"/>
        <v>0</v>
      </c>
      <c r="Y895" s="90">
        <f t="shared" si="242"/>
        <v>0</v>
      </c>
      <c r="Z895" s="90">
        <f t="shared" si="243"/>
        <v>0</v>
      </c>
      <c r="AA895" s="90">
        <f t="shared" si="244"/>
        <v>1</v>
      </c>
      <c r="AB895" s="90">
        <f t="shared" si="245"/>
        <v>0</v>
      </c>
      <c r="AC895" s="90">
        <f t="shared" si="246"/>
        <v>0</v>
      </c>
      <c r="AD895" s="90">
        <f t="shared" si="247"/>
        <v>0</v>
      </c>
      <c r="AE895" s="90">
        <f t="shared" si="248"/>
        <v>1</v>
      </c>
      <c r="AH895" s="56">
        <f t="shared" si="249"/>
        <v>3</v>
      </c>
      <c r="AI895" s="56">
        <f t="shared" si="250"/>
        <v>3</v>
      </c>
      <c r="AJ895" s="56" t="str">
        <f t="shared" si="251"/>
        <v>Correct</v>
      </c>
      <c r="AK895" t="s">
        <v>94</v>
      </c>
      <c r="AL895">
        <v>54</v>
      </c>
      <c r="AM895" t="s">
        <v>121</v>
      </c>
      <c r="AN895" t="s">
        <v>211</v>
      </c>
      <c r="AO895" t="s">
        <v>128</v>
      </c>
      <c r="AP895" t="s">
        <v>98</v>
      </c>
      <c r="AQ895" s="1" t="s">
        <v>80</v>
      </c>
      <c r="AR895" t="s">
        <v>114</v>
      </c>
      <c r="AS895" t="s">
        <v>110</v>
      </c>
      <c r="AT895" t="s">
        <v>101</v>
      </c>
      <c r="AU895" t="s">
        <v>102</v>
      </c>
      <c r="AV895" s="1" t="s">
        <v>92</v>
      </c>
      <c r="AW895" t="s">
        <v>102</v>
      </c>
    </row>
    <row r="896" spans="1:49" x14ac:dyDescent="0.25">
      <c r="A896" s="1">
        <v>895</v>
      </c>
      <c r="E896" t="s">
        <v>22</v>
      </c>
      <c r="I896" t="s">
        <v>267</v>
      </c>
      <c r="K896" t="s">
        <v>27</v>
      </c>
      <c r="P896" s="56">
        <f t="shared" si="234"/>
        <v>3</v>
      </c>
      <c r="Q896" s="5">
        <f t="shared" si="235"/>
        <v>1</v>
      </c>
      <c r="S896" s="56">
        <f t="shared" si="236"/>
        <v>0</v>
      </c>
      <c r="T896" s="56">
        <f t="shared" si="237"/>
        <v>0</v>
      </c>
      <c r="U896" s="56">
        <f t="shared" si="238"/>
        <v>0</v>
      </c>
      <c r="V896" s="90">
        <f t="shared" si="239"/>
        <v>1</v>
      </c>
      <c r="W896" s="90">
        <f t="shared" si="240"/>
        <v>0</v>
      </c>
      <c r="X896" s="90">
        <f t="shared" si="241"/>
        <v>0</v>
      </c>
      <c r="Y896" s="90">
        <f t="shared" si="242"/>
        <v>0</v>
      </c>
      <c r="Z896" s="90">
        <f t="shared" si="243"/>
        <v>1</v>
      </c>
      <c r="AA896" s="90">
        <f t="shared" si="244"/>
        <v>0</v>
      </c>
      <c r="AB896" s="90">
        <f t="shared" si="245"/>
        <v>1</v>
      </c>
      <c r="AC896" s="90">
        <f t="shared" si="246"/>
        <v>0</v>
      </c>
      <c r="AD896" s="90">
        <f t="shared" si="247"/>
        <v>0</v>
      </c>
      <c r="AE896" s="90">
        <f t="shared" si="248"/>
        <v>0</v>
      </c>
      <c r="AH896" s="56">
        <f t="shared" si="249"/>
        <v>3</v>
      </c>
      <c r="AI896" s="56">
        <f t="shared" si="250"/>
        <v>3</v>
      </c>
      <c r="AJ896" s="56" t="str">
        <f t="shared" si="251"/>
        <v>Correct</v>
      </c>
      <c r="AK896" t="s">
        <v>94</v>
      </c>
      <c r="AL896">
        <v>23</v>
      </c>
      <c r="AM896" t="s">
        <v>95</v>
      </c>
      <c r="AN896" t="s">
        <v>243</v>
      </c>
      <c r="AO896" t="s">
        <v>107</v>
      </c>
      <c r="AP896" t="s">
        <v>102</v>
      </c>
      <c r="AQ896" s="1" t="s">
        <v>80</v>
      </c>
      <c r="AR896" t="s">
        <v>112</v>
      </c>
      <c r="AS896" t="s">
        <v>110</v>
      </c>
      <c r="AT896" t="s">
        <v>136</v>
      </c>
      <c r="AU896" t="s">
        <v>102</v>
      </c>
      <c r="AV896" s="1" t="s">
        <v>92</v>
      </c>
      <c r="AW896" t="s">
        <v>102</v>
      </c>
    </row>
    <row r="897" spans="1:49" x14ac:dyDescent="0.25">
      <c r="A897" s="1">
        <v>896</v>
      </c>
      <c r="E897" t="s">
        <v>22</v>
      </c>
      <c r="I897" t="s">
        <v>267</v>
      </c>
      <c r="P897" s="56">
        <f t="shared" si="234"/>
        <v>2</v>
      </c>
      <c r="Q897" s="5">
        <f t="shared" si="235"/>
        <v>1.5</v>
      </c>
      <c r="S897" s="56">
        <f t="shared" si="236"/>
        <v>0</v>
      </c>
      <c r="T897" s="56">
        <f t="shared" si="237"/>
        <v>0</v>
      </c>
      <c r="U897" s="56">
        <f t="shared" si="238"/>
        <v>0</v>
      </c>
      <c r="V897" s="90">
        <f t="shared" si="239"/>
        <v>1</v>
      </c>
      <c r="W897" s="90">
        <f t="shared" si="240"/>
        <v>0</v>
      </c>
      <c r="X897" s="90">
        <f t="shared" si="241"/>
        <v>0</v>
      </c>
      <c r="Y897" s="90">
        <f t="shared" si="242"/>
        <v>0</v>
      </c>
      <c r="Z897" s="90">
        <f t="shared" si="243"/>
        <v>1</v>
      </c>
      <c r="AA897" s="90">
        <f t="shared" si="244"/>
        <v>0</v>
      </c>
      <c r="AB897" s="90">
        <f t="shared" si="245"/>
        <v>0</v>
      </c>
      <c r="AC897" s="90">
        <f t="shared" si="246"/>
        <v>0</v>
      </c>
      <c r="AD897" s="90">
        <f t="shared" si="247"/>
        <v>0</v>
      </c>
      <c r="AE897" s="90">
        <f t="shared" si="248"/>
        <v>0</v>
      </c>
      <c r="AH897" s="56">
        <f t="shared" si="249"/>
        <v>2</v>
      </c>
      <c r="AI897" s="56">
        <f t="shared" si="250"/>
        <v>2</v>
      </c>
      <c r="AJ897" s="56" t="str">
        <f t="shared" si="251"/>
        <v>Correct</v>
      </c>
      <c r="AK897" t="s">
        <v>94</v>
      </c>
      <c r="AL897">
        <v>54</v>
      </c>
      <c r="AM897" t="s">
        <v>121</v>
      </c>
      <c r="AN897" t="s">
        <v>161</v>
      </c>
      <c r="AO897" t="s">
        <v>107</v>
      </c>
      <c r="AP897" t="s">
        <v>98</v>
      </c>
      <c r="AQ897" s="1" t="s">
        <v>80</v>
      </c>
      <c r="AR897" t="s">
        <v>126</v>
      </c>
      <c r="AS897" t="s">
        <v>100</v>
      </c>
      <c r="AT897" t="s">
        <v>101</v>
      </c>
      <c r="AU897" t="s">
        <v>102</v>
      </c>
      <c r="AV897" s="1" t="s">
        <v>92</v>
      </c>
      <c r="AW897" t="s">
        <v>102</v>
      </c>
    </row>
    <row r="898" spans="1:49" x14ac:dyDescent="0.25">
      <c r="A898" s="1">
        <v>897</v>
      </c>
      <c r="C898" t="s">
        <v>20</v>
      </c>
      <c r="P898" s="56">
        <f t="shared" ref="P898:P961" si="252">COUNTA(B898:N898)</f>
        <v>1</v>
      </c>
      <c r="Q898" s="5">
        <f t="shared" ref="Q898:Q961" si="253">3/P898</f>
        <v>3</v>
      </c>
      <c r="S898" s="56">
        <f t="shared" ref="S898:S961" si="254">IF($P898&lt;3,IF($B898=$B$1,1,0),IF($B898=$B$1,$Q898,0))</f>
        <v>0</v>
      </c>
      <c r="T898" s="56">
        <f t="shared" ref="T898:T961" si="255">IF($P898&lt;3,IF($C898=$C$1,1,0),IF($C898=$C$1,$Q898,0))</f>
        <v>1</v>
      </c>
      <c r="U898" s="56">
        <f t="shared" ref="U898:U961" si="256">IF($P898&lt;3,IF($D898=$D$1,1,0),IF($D898=$D$1,$Q898,0))</f>
        <v>0</v>
      </c>
      <c r="V898" s="90">
        <f t="shared" ref="V898:V961" si="257">IF($P898&lt;3,IF($E898=$E$1,1,0),IF($E898=$E$1,$Q898,0))</f>
        <v>0</v>
      </c>
      <c r="W898" s="90">
        <f t="shared" ref="W898:W961" si="258">IF($P898&lt;3,IF($F898=$F$1,1,0),IF($F898=$F$1,$Q898,0))</f>
        <v>0</v>
      </c>
      <c r="X898" s="90">
        <f t="shared" ref="X898:X961" si="259">IF($P898&lt;3,IF($G898=$G$1,1,0),IF($G898=$G$1,$Q898,0))</f>
        <v>0</v>
      </c>
      <c r="Y898" s="90">
        <f t="shared" ref="Y898:Y961" si="260">IF($P898&lt;3,IF($H898=$H$1,1,0),IF($H898=$H$1,$Q898,0))</f>
        <v>0</v>
      </c>
      <c r="Z898" s="90">
        <f t="shared" ref="Z898:Z961" si="261">IF($P898&lt;3,IF($I898=$I$1,1,0),IF($I898=$I$1,$Q898,0))</f>
        <v>0</v>
      </c>
      <c r="AA898" s="90">
        <f t="shared" ref="AA898:AA961" si="262">IF($P898&lt;3,IF($J898=$J$1,1,0),IF($J898=$J$1,$Q898,0))</f>
        <v>0</v>
      </c>
      <c r="AB898" s="90">
        <f t="shared" ref="AB898:AB961" si="263">IF($P898&lt;3,IF($K898=$K$1,1,0),IF($K898=$K$1,$Q898,0))</f>
        <v>0</v>
      </c>
      <c r="AC898" s="90">
        <f t="shared" ref="AC898:AC961" si="264">IF($P898&lt;3,IF($L898=$L$1,1,0),IF($L898=$L$1,$Q898,0))</f>
        <v>0</v>
      </c>
      <c r="AD898" s="90">
        <f t="shared" ref="AD898:AD961" si="265">IF($P898&lt;3,IF($M898=$M$1,1,0),IF($M898=$M$1,$Q898,0))</f>
        <v>0</v>
      </c>
      <c r="AE898" s="90">
        <f t="shared" ref="AE898:AE961" si="266">IF($P898&lt;3,IF($N898=$N$1,1,0),IF($N898=$N$1,$Q898,0))</f>
        <v>0</v>
      </c>
      <c r="AH898" s="56">
        <f t="shared" ref="AH898:AH961" si="267">SUM(S898:AE898)</f>
        <v>1</v>
      </c>
      <c r="AI898" s="56">
        <f t="shared" ref="AI898:AI961" si="268">P898</f>
        <v>1</v>
      </c>
      <c r="AJ898" s="56" t="str">
        <f t="shared" ref="AJ898:AJ961" si="269">IF(AH898=AI898,"Correct",IF(AH898=3,"Correct","Wrong"))</f>
        <v>Correct</v>
      </c>
      <c r="AK898" t="s">
        <v>94</v>
      </c>
      <c r="AL898">
        <v>48</v>
      </c>
      <c r="AM898" t="s">
        <v>121</v>
      </c>
      <c r="AN898" t="s">
        <v>245</v>
      </c>
      <c r="AO898" t="s">
        <v>107</v>
      </c>
      <c r="AP898" t="s">
        <v>98</v>
      </c>
      <c r="AQ898" s="1" t="s">
        <v>80</v>
      </c>
      <c r="AR898" t="s">
        <v>126</v>
      </c>
      <c r="AS898" t="s">
        <v>100</v>
      </c>
      <c r="AT898" t="s">
        <v>101</v>
      </c>
      <c r="AU898" t="s">
        <v>102</v>
      </c>
      <c r="AV898" s="1" t="s">
        <v>92</v>
      </c>
      <c r="AW898" t="s">
        <v>102</v>
      </c>
    </row>
    <row r="899" spans="1:49" x14ac:dyDescent="0.25">
      <c r="A899" s="1">
        <v>898</v>
      </c>
      <c r="M899" t="s">
        <v>29</v>
      </c>
      <c r="P899" s="56">
        <f t="shared" si="252"/>
        <v>1</v>
      </c>
      <c r="Q899" s="5">
        <f t="shared" si="253"/>
        <v>3</v>
      </c>
      <c r="S899" s="56">
        <f t="shared" si="254"/>
        <v>0</v>
      </c>
      <c r="T899" s="56">
        <f t="shared" si="255"/>
        <v>0</v>
      </c>
      <c r="U899" s="56">
        <f t="shared" si="256"/>
        <v>0</v>
      </c>
      <c r="V899" s="90">
        <f t="shared" si="257"/>
        <v>0</v>
      </c>
      <c r="W899" s="90">
        <f t="shared" si="258"/>
        <v>0</v>
      </c>
      <c r="X899" s="90">
        <f t="shared" si="259"/>
        <v>0</v>
      </c>
      <c r="Y899" s="90">
        <f t="shared" si="260"/>
        <v>0</v>
      </c>
      <c r="Z899" s="90">
        <f t="shared" si="261"/>
        <v>0</v>
      </c>
      <c r="AA899" s="90">
        <f t="shared" si="262"/>
        <v>0</v>
      </c>
      <c r="AB899" s="90">
        <f t="shared" si="263"/>
        <v>0</v>
      </c>
      <c r="AC899" s="90">
        <f t="shared" si="264"/>
        <v>0</v>
      </c>
      <c r="AD899" s="90">
        <f t="shared" si="265"/>
        <v>1</v>
      </c>
      <c r="AE899" s="90">
        <f t="shared" si="266"/>
        <v>0</v>
      </c>
      <c r="AH899" s="56">
        <f t="shared" si="267"/>
        <v>1</v>
      </c>
      <c r="AI899" s="56">
        <f t="shared" si="268"/>
        <v>1</v>
      </c>
      <c r="AJ899" s="56" t="str">
        <f t="shared" si="269"/>
        <v>Correct</v>
      </c>
      <c r="AK899" t="s">
        <v>89</v>
      </c>
      <c r="AL899">
        <v>9</v>
      </c>
      <c r="AM899" t="s">
        <v>115</v>
      </c>
      <c r="AQ899" s="1"/>
      <c r="AV899" s="1"/>
    </row>
    <row r="900" spans="1:49" x14ac:dyDescent="0.25">
      <c r="A900" s="1">
        <v>899</v>
      </c>
      <c r="C900" t="s">
        <v>20</v>
      </c>
      <c r="I900" t="s">
        <v>267</v>
      </c>
      <c r="N900" t="s">
        <v>30</v>
      </c>
      <c r="P900" s="56">
        <f t="shared" si="252"/>
        <v>3</v>
      </c>
      <c r="Q900" s="5">
        <f t="shared" si="253"/>
        <v>1</v>
      </c>
      <c r="S900" s="56">
        <f t="shared" si="254"/>
        <v>0</v>
      </c>
      <c r="T900" s="56">
        <f t="shared" si="255"/>
        <v>1</v>
      </c>
      <c r="U900" s="56">
        <f t="shared" si="256"/>
        <v>0</v>
      </c>
      <c r="V900" s="90">
        <f t="shared" si="257"/>
        <v>0</v>
      </c>
      <c r="W900" s="90">
        <f t="shared" si="258"/>
        <v>0</v>
      </c>
      <c r="X900" s="90">
        <f t="shared" si="259"/>
        <v>0</v>
      </c>
      <c r="Y900" s="90">
        <f t="shared" si="260"/>
        <v>0</v>
      </c>
      <c r="Z900" s="90">
        <f t="shared" si="261"/>
        <v>1</v>
      </c>
      <c r="AA900" s="90">
        <f t="shared" si="262"/>
        <v>0</v>
      </c>
      <c r="AB900" s="90">
        <f t="shared" si="263"/>
        <v>0</v>
      </c>
      <c r="AC900" s="90">
        <f t="shared" si="264"/>
        <v>0</v>
      </c>
      <c r="AD900" s="90">
        <f t="shared" si="265"/>
        <v>0</v>
      </c>
      <c r="AE900" s="90">
        <f t="shared" si="266"/>
        <v>1</v>
      </c>
      <c r="AH900" s="56">
        <f t="shared" si="267"/>
        <v>3</v>
      </c>
      <c r="AI900" s="56">
        <f t="shared" si="268"/>
        <v>3</v>
      </c>
      <c r="AJ900" s="56" t="str">
        <f t="shared" si="269"/>
        <v>Correct</v>
      </c>
      <c r="AK900" t="s">
        <v>94</v>
      </c>
      <c r="AL900">
        <v>56</v>
      </c>
      <c r="AM900" t="s">
        <v>121</v>
      </c>
      <c r="AN900" t="s">
        <v>168</v>
      </c>
      <c r="AO900" t="s">
        <v>107</v>
      </c>
      <c r="AP900" t="s">
        <v>98</v>
      </c>
      <c r="AQ900" s="1" t="s">
        <v>80</v>
      </c>
      <c r="AR900" t="s">
        <v>114</v>
      </c>
      <c r="AS900" t="s">
        <v>100</v>
      </c>
      <c r="AT900" t="s">
        <v>135</v>
      </c>
      <c r="AU900" t="s">
        <v>102</v>
      </c>
      <c r="AV900" s="1" t="s">
        <v>92</v>
      </c>
      <c r="AW900" t="s">
        <v>102</v>
      </c>
    </row>
    <row r="901" spans="1:49" x14ac:dyDescent="0.25">
      <c r="A901" s="1">
        <v>900</v>
      </c>
      <c r="D901" t="s">
        <v>21</v>
      </c>
      <c r="L901" t="s">
        <v>28</v>
      </c>
      <c r="P901" s="56">
        <f t="shared" si="252"/>
        <v>2</v>
      </c>
      <c r="Q901" s="5">
        <f t="shared" si="253"/>
        <v>1.5</v>
      </c>
      <c r="S901" s="56">
        <f t="shared" si="254"/>
        <v>0</v>
      </c>
      <c r="T901" s="56">
        <f t="shared" si="255"/>
        <v>0</v>
      </c>
      <c r="U901" s="56">
        <f t="shared" si="256"/>
        <v>1</v>
      </c>
      <c r="V901" s="90">
        <f t="shared" si="257"/>
        <v>0</v>
      </c>
      <c r="W901" s="90">
        <f t="shared" si="258"/>
        <v>0</v>
      </c>
      <c r="X901" s="90">
        <f t="shared" si="259"/>
        <v>0</v>
      </c>
      <c r="Y901" s="90">
        <f t="shared" si="260"/>
        <v>0</v>
      </c>
      <c r="Z901" s="90">
        <f t="shared" si="261"/>
        <v>0</v>
      </c>
      <c r="AA901" s="90">
        <f t="shared" si="262"/>
        <v>0</v>
      </c>
      <c r="AB901" s="90">
        <f t="shared" si="263"/>
        <v>0</v>
      </c>
      <c r="AC901" s="90">
        <f t="shared" si="264"/>
        <v>1</v>
      </c>
      <c r="AD901" s="90">
        <f t="shared" si="265"/>
        <v>0</v>
      </c>
      <c r="AE901" s="90">
        <f t="shared" si="266"/>
        <v>0</v>
      </c>
      <c r="AH901" s="56">
        <f t="shared" si="267"/>
        <v>2</v>
      </c>
      <c r="AI901" s="56">
        <f t="shared" si="268"/>
        <v>2</v>
      </c>
      <c r="AJ901" s="56" t="str">
        <f t="shared" si="269"/>
        <v>Correct</v>
      </c>
      <c r="AK901" t="s">
        <v>94</v>
      </c>
      <c r="AL901">
        <v>24</v>
      </c>
      <c r="AM901" t="s">
        <v>95</v>
      </c>
      <c r="AN901" t="s">
        <v>144</v>
      </c>
      <c r="AO901" t="s">
        <v>107</v>
      </c>
      <c r="AP901" t="s">
        <v>98</v>
      </c>
      <c r="AQ901" s="1" t="s">
        <v>80</v>
      </c>
      <c r="AR901" t="s">
        <v>109</v>
      </c>
      <c r="AS901" t="s">
        <v>100</v>
      </c>
      <c r="AT901" t="s">
        <v>136</v>
      </c>
      <c r="AU901" t="s">
        <v>102</v>
      </c>
      <c r="AV901" s="1" t="s">
        <v>90</v>
      </c>
      <c r="AW901" t="s">
        <v>102</v>
      </c>
    </row>
    <row r="902" spans="1:49" x14ac:dyDescent="0.25">
      <c r="A902" s="1">
        <v>901</v>
      </c>
      <c r="F902" t="s">
        <v>23</v>
      </c>
      <c r="K902" t="s">
        <v>27</v>
      </c>
      <c r="N902" t="s">
        <v>30</v>
      </c>
      <c r="P902" s="56">
        <f t="shared" si="252"/>
        <v>3</v>
      </c>
      <c r="Q902" s="5">
        <f t="shared" si="253"/>
        <v>1</v>
      </c>
      <c r="S902" s="56">
        <f t="shared" si="254"/>
        <v>0</v>
      </c>
      <c r="T902" s="56">
        <f t="shared" si="255"/>
        <v>0</v>
      </c>
      <c r="U902" s="56">
        <f t="shared" si="256"/>
        <v>0</v>
      </c>
      <c r="V902" s="90">
        <f t="shared" si="257"/>
        <v>0</v>
      </c>
      <c r="W902" s="90">
        <f t="shared" si="258"/>
        <v>1</v>
      </c>
      <c r="X902" s="90">
        <f t="shared" si="259"/>
        <v>0</v>
      </c>
      <c r="Y902" s="90">
        <f t="shared" si="260"/>
        <v>0</v>
      </c>
      <c r="Z902" s="90">
        <f t="shared" si="261"/>
        <v>0</v>
      </c>
      <c r="AA902" s="90">
        <f t="shared" si="262"/>
        <v>0</v>
      </c>
      <c r="AB902" s="90">
        <f t="shared" si="263"/>
        <v>1</v>
      </c>
      <c r="AC902" s="90">
        <f t="shared" si="264"/>
        <v>0</v>
      </c>
      <c r="AD902" s="90">
        <f t="shared" si="265"/>
        <v>0</v>
      </c>
      <c r="AE902" s="90">
        <f t="shared" si="266"/>
        <v>1</v>
      </c>
      <c r="AH902" s="56">
        <f t="shared" si="267"/>
        <v>3</v>
      </c>
      <c r="AI902" s="56">
        <f t="shared" si="268"/>
        <v>3</v>
      </c>
      <c r="AJ902" s="56" t="str">
        <f t="shared" si="269"/>
        <v>Correct</v>
      </c>
      <c r="AK902" t="s">
        <v>105</v>
      </c>
      <c r="AL902">
        <v>20</v>
      </c>
      <c r="AM902" t="s">
        <v>121</v>
      </c>
      <c r="AN902" t="s">
        <v>185</v>
      </c>
      <c r="AO902" t="s">
        <v>97</v>
      </c>
      <c r="AP902" t="s">
        <v>98</v>
      </c>
      <c r="AQ902" s="1" t="s">
        <v>80</v>
      </c>
      <c r="AR902" t="s">
        <v>126</v>
      </c>
      <c r="AS902" t="s">
        <v>120</v>
      </c>
      <c r="AT902" t="s">
        <v>136</v>
      </c>
      <c r="AU902" t="s">
        <v>102</v>
      </c>
      <c r="AV902" s="1" t="s">
        <v>92</v>
      </c>
      <c r="AW902" t="s">
        <v>102</v>
      </c>
    </row>
    <row r="903" spans="1:49" x14ac:dyDescent="0.25">
      <c r="A903" s="1">
        <v>902</v>
      </c>
      <c r="P903" s="56">
        <f t="shared" si="252"/>
        <v>0</v>
      </c>
      <c r="Q903" s="5" t="e">
        <f t="shared" si="253"/>
        <v>#DIV/0!</v>
      </c>
      <c r="S903" s="56">
        <f t="shared" si="254"/>
        <v>0</v>
      </c>
      <c r="T903" s="56">
        <f t="shared" si="255"/>
        <v>0</v>
      </c>
      <c r="U903" s="56">
        <f t="shared" si="256"/>
        <v>0</v>
      </c>
      <c r="V903" s="90">
        <f t="shared" si="257"/>
        <v>0</v>
      </c>
      <c r="W903" s="90">
        <f t="shared" si="258"/>
        <v>0</v>
      </c>
      <c r="X903" s="90">
        <f t="shared" si="259"/>
        <v>0</v>
      </c>
      <c r="Y903" s="90">
        <f t="shared" si="260"/>
        <v>0</v>
      </c>
      <c r="Z903" s="90">
        <f t="shared" si="261"/>
        <v>0</v>
      </c>
      <c r="AA903" s="90">
        <f t="shared" si="262"/>
        <v>0</v>
      </c>
      <c r="AB903" s="90">
        <f t="shared" si="263"/>
        <v>0</v>
      </c>
      <c r="AC903" s="90">
        <f t="shared" si="264"/>
        <v>0</v>
      </c>
      <c r="AD903" s="90">
        <f t="shared" si="265"/>
        <v>0</v>
      </c>
      <c r="AE903" s="90">
        <f t="shared" si="266"/>
        <v>0</v>
      </c>
      <c r="AH903" s="56">
        <f t="shared" si="267"/>
        <v>0</v>
      </c>
      <c r="AI903" s="56">
        <f t="shared" si="268"/>
        <v>0</v>
      </c>
      <c r="AJ903" s="56" t="str">
        <f t="shared" si="269"/>
        <v>Correct</v>
      </c>
      <c r="AK903" t="s">
        <v>94</v>
      </c>
      <c r="AL903">
        <v>45</v>
      </c>
      <c r="AM903" t="s">
        <v>121</v>
      </c>
      <c r="AN903" t="s">
        <v>280</v>
      </c>
      <c r="AO903" t="s">
        <v>97</v>
      </c>
      <c r="AP903" t="s">
        <v>98</v>
      </c>
      <c r="AQ903" s="1" t="s">
        <v>80</v>
      </c>
      <c r="AR903" t="s">
        <v>108</v>
      </c>
      <c r="AS903" t="s">
        <v>110</v>
      </c>
      <c r="AT903" t="s">
        <v>125</v>
      </c>
      <c r="AU903" t="s">
        <v>98</v>
      </c>
      <c r="AV903" s="1" t="s">
        <v>92</v>
      </c>
      <c r="AW903" t="s">
        <v>98</v>
      </c>
    </row>
    <row r="904" spans="1:49" x14ac:dyDescent="0.25">
      <c r="A904" s="1">
        <v>903</v>
      </c>
      <c r="E904" t="s">
        <v>22</v>
      </c>
      <c r="I904" t="s">
        <v>267</v>
      </c>
      <c r="K904" t="s">
        <v>27</v>
      </c>
      <c r="P904" s="56">
        <f t="shared" si="252"/>
        <v>3</v>
      </c>
      <c r="Q904" s="5">
        <f t="shared" si="253"/>
        <v>1</v>
      </c>
      <c r="S904" s="56">
        <f t="shared" si="254"/>
        <v>0</v>
      </c>
      <c r="T904" s="56">
        <f t="shared" si="255"/>
        <v>0</v>
      </c>
      <c r="U904" s="56">
        <f t="shared" si="256"/>
        <v>0</v>
      </c>
      <c r="V904" s="90">
        <f t="shared" si="257"/>
        <v>1</v>
      </c>
      <c r="W904" s="90">
        <f t="shared" si="258"/>
        <v>0</v>
      </c>
      <c r="X904" s="90">
        <f t="shared" si="259"/>
        <v>0</v>
      </c>
      <c r="Y904" s="90">
        <f t="shared" si="260"/>
        <v>0</v>
      </c>
      <c r="Z904" s="90">
        <f t="shared" si="261"/>
        <v>1</v>
      </c>
      <c r="AA904" s="90">
        <f t="shared" si="262"/>
        <v>0</v>
      </c>
      <c r="AB904" s="90">
        <f t="shared" si="263"/>
        <v>1</v>
      </c>
      <c r="AC904" s="90">
        <f t="shared" si="264"/>
        <v>0</v>
      </c>
      <c r="AD904" s="90">
        <f t="shared" si="265"/>
        <v>0</v>
      </c>
      <c r="AE904" s="90">
        <f t="shared" si="266"/>
        <v>0</v>
      </c>
      <c r="AH904" s="56">
        <f t="shared" si="267"/>
        <v>3</v>
      </c>
      <c r="AI904" s="56">
        <f t="shared" si="268"/>
        <v>3</v>
      </c>
      <c r="AJ904" s="56" t="str">
        <f t="shared" si="269"/>
        <v>Correct</v>
      </c>
      <c r="AK904" t="s">
        <v>94</v>
      </c>
      <c r="AL904">
        <v>28</v>
      </c>
      <c r="AM904" t="s">
        <v>121</v>
      </c>
      <c r="AN904" t="s">
        <v>299</v>
      </c>
      <c r="AO904" t="s">
        <v>107</v>
      </c>
      <c r="AP904" t="s">
        <v>98</v>
      </c>
      <c r="AQ904" s="1" t="s">
        <v>80</v>
      </c>
      <c r="AR904" t="s">
        <v>108</v>
      </c>
      <c r="AS904" t="s">
        <v>100</v>
      </c>
      <c r="AT904" t="s">
        <v>136</v>
      </c>
      <c r="AU904" t="s">
        <v>102</v>
      </c>
      <c r="AV904" s="1" t="s">
        <v>92</v>
      </c>
      <c r="AW904" t="s">
        <v>102</v>
      </c>
    </row>
    <row r="905" spans="1:49" x14ac:dyDescent="0.25">
      <c r="A905" s="1">
        <v>904</v>
      </c>
      <c r="M905" t="s">
        <v>29</v>
      </c>
      <c r="P905" s="56">
        <f t="shared" si="252"/>
        <v>1</v>
      </c>
      <c r="Q905" s="5">
        <f t="shared" si="253"/>
        <v>3</v>
      </c>
      <c r="S905" s="56">
        <f t="shared" si="254"/>
        <v>0</v>
      </c>
      <c r="T905" s="56">
        <f t="shared" si="255"/>
        <v>0</v>
      </c>
      <c r="U905" s="56">
        <f t="shared" si="256"/>
        <v>0</v>
      </c>
      <c r="V905" s="90">
        <f t="shared" si="257"/>
        <v>0</v>
      </c>
      <c r="W905" s="90">
        <f t="shared" si="258"/>
        <v>0</v>
      </c>
      <c r="X905" s="90">
        <f t="shared" si="259"/>
        <v>0</v>
      </c>
      <c r="Y905" s="90">
        <f t="shared" si="260"/>
        <v>0</v>
      </c>
      <c r="Z905" s="90">
        <f t="shared" si="261"/>
        <v>0</v>
      </c>
      <c r="AA905" s="90">
        <f t="shared" si="262"/>
        <v>0</v>
      </c>
      <c r="AB905" s="90">
        <f t="shared" si="263"/>
        <v>0</v>
      </c>
      <c r="AC905" s="90">
        <f t="shared" si="264"/>
        <v>0</v>
      </c>
      <c r="AD905" s="90">
        <f t="shared" si="265"/>
        <v>1</v>
      </c>
      <c r="AE905" s="90">
        <f t="shared" si="266"/>
        <v>0</v>
      </c>
      <c r="AH905" s="56">
        <f t="shared" si="267"/>
        <v>1</v>
      </c>
      <c r="AI905" s="56">
        <f t="shared" si="268"/>
        <v>1</v>
      </c>
      <c r="AJ905" s="56" t="str">
        <f t="shared" si="269"/>
        <v>Correct</v>
      </c>
      <c r="AK905" t="s">
        <v>94</v>
      </c>
      <c r="AL905">
        <v>57</v>
      </c>
      <c r="AM905" t="s">
        <v>121</v>
      </c>
      <c r="AN905" t="s">
        <v>296</v>
      </c>
      <c r="AQ905" s="1"/>
      <c r="AV905" s="1"/>
    </row>
    <row r="906" spans="1:49" x14ac:dyDescent="0.25">
      <c r="A906" s="1">
        <v>905</v>
      </c>
      <c r="C906" t="s">
        <v>20</v>
      </c>
      <c r="K906" t="s">
        <v>27</v>
      </c>
      <c r="M906" t="s">
        <v>29</v>
      </c>
      <c r="P906" s="56">
        <f t="shared" si="252"/>
        <v>3</v>
      </c>
      <c r="Q906" s="5">
        <f t="shared" si="253"/>
        <v>1</v>
      </c>
      <c r="S906" s="56">
        <f t="shared" si="254"/>
        <v>0</v>
      </c>
      <c r="T906" s="56">
        <f t="shared" si="255"/>
        <v>1</v>
      </c>
      <c r="U906" s="56">
        <f t="shared" si="256"/>
        <v>0</v>
      </c>
      <c r="V906" s="90">
        <f t="shared" si="257"/>
        <v>0</v>
      </c>
      <c r="W906" s="90">
        <f t="shared" si="258"/>
        <v>0</v>
      </c>
      <c r="X906" s="90">
        <f t="shared" si="259"/>
        <v>0</v>
      </c>
      <c r="Y906" s="90">
        <f t="shared" si="260"/>
        <v>0</v>
      </c>
      <c r="Z906" s="90">
        <f t="shared" si="261"/>
        <v>0</v>
      </c>
      <c r="AA906" s="90">
        <f t="shared" si="262"/>
        <v>0</v>
      </c>
      <c r="AB906" s="90">
        <f t="shared" si="263"/>
        <v>1</v>
      </c>
      <c r="AC906" s="90">
        <f t="shared" si="264"/>
        <v>0</v>
      </c>
      <c r="AD906" s="90">
        <f t="shared" si="265"/>
        <v>1</v>
      </c>
      <c r="AE906" s="90">
        <f t="shared" si="266"/>
        <v>0</v>
      </c>
      <c r="AH906" s="56">
        <f t="shared" si="267"/>
        <v>3</v>
      </c>
      <c r="AI906" s="56">
        <f t="shared" si="268"/>
        <v>3</v>
      </c>
      <c r="AJ906" s="56" t="str">
        <f t="shared" si="269"/>
        <v>Correct</v>
      </c>
      <c r="AK906" t="s">
        <v>94</v>
      </c>
      <c r="AL906">
        <v>56</v>
      </c>
      <c r="AM906" t="s">
        <v>121</v>
      </c>
      <c r="AN906" t="s">
        <v>300</v>
      </c>
      <c r="AO906" t="s">
        <v>107</v>
      </c>
      <c r="AP906" t="s">
        <v>102</v>
      </c>
      <c r="AQ906" s="1" t="s">
        <v>80</v>
      </c>
      <c r="AR906" t="s">
        <v>114</v>
      </c>
      <c r="AS906" t="s">
        <v>110</v>
      </c>
      <c r="AT906" t="s">
        <v>101</v>
      </c>
      <c r="AU906" t="s">
        <v>102</v>
      </c>
      <c r="AV906" s="1" t="s">
        <v>92</v>
      </c>
      <c r="AW906" t="s">
        <v>102</v>
      </c>
    </row>
    <row r="907" spans="1:49" x14ac:dyDescent="0.25">
      <c r="A907" s="1">
        <v>906</v>
      </c>
      <c r="I907" t="s">
        <v>267</v>
      </c>
      <c r="K907" t="s">
        <v>27</v>
      </c>
      <c r="N907" t="s">
        <v>30</v>
      </c>
      <c r="P907" s="56">
        <f t="shared" si="252"/>
        <v>3</v>
      </c>
      <c r="Q907" s="5">
        <f t="shared" si="253"/>
        <v>1</v>
      </c>
      <c r="S907" s="56">
        <f t="shared" si="254"/>
        <v>0</v>
      </c>
      <c r="T907" s="56">
        <f t="shared" si="255"/>
        <v>0</v>
      </c>
      <c r="U907" s="56">
        <f t="shared" si="256"/>
        <v>0</v>
      </c>
      <c r="V907" s="90">
        <f t="shared" si="257"/>
        <v>0</v>
      </c>
      <c r="W907" s="90">
        <f t="shared" si="258"/>
        <v>0</v>
      </c>
      <c r="X907" s="90">
        <f t="shared" si="259"/>
        <v>0</v>
      </c>
      <c r="Y907" s="90">
        <f t="shared" si="260"/>
        <v>0</v>
      </c>
      <c r="Z907" s="90">
        <f t="shared" si="261"/>
        <v>1</v>
      </c>
      <c r="AA907" s="90">
        <f t="shared" si="262"/>
        <v>0</v>
      </c>
      <c r="AB907" s="90">
        <f t="shared" si="263"/>
        <v>1</v>
      </c>
      <c r="AC907" s="90">
        <f t="shared" si="264"/>
        <v>0</v>
      </c>
      <c r="AD907" s="90">
        <f t="shared" si="265"/>
        <v>0</v>
      </c>
      <c r="AE907" s="90">
        <f t="shared" si="266"/>
        <v>1</v>
      </c>
      <c r="AH907" s="56">
        <f t="shared" si="267"/>
        <v>3</v>
      </c>
      <c r="AI907" s="56">
        <f t="shared" si="268"/>
        <v>3</v>
      </c>
      <c r="AJ907" s="56" t="str">
        <f t="shared" si="269"/>
        <v>Correct</v>
      </c>
      <c r="AK907" t="s">
        <v>94</v>
      </c>
      <c r="AL907">
        <v>42</v>
      </c>
      <c r="AM907" t="s">
        <v>121</v>
      </c>
      <c r="AN907" t="s">
        <v>253</v>
      </c>
      <c r="AO907" t="s">
        <v>107</v>
      </c>
      <c r="AP907" t="s">
        <v>98</v>
      </c>
      <c r="AQ907" s="1" t="s">
        <v>80</v>
      </c>
      <c r="AR907" t="s">
        <v>108</v>
      </c>
      <c r="AS907" t="s">
        <v>110</v>
      </c>
      <c r="AT907" t="s">
        <v>123</v>
      </c>
      <c r="AU907" t="s">
        <v>102</v>
      </c>
      <c r="AV907" s="1" t="s">
        <v>373</v>
      </c>
      <c r="AW907" t="s">
        <v>102</v>
      </c>
    </row>
    <row r="908" spans="1:49" x14ac:dyDescent="0.25">
      <c r="A908" s="1">
        <v>907</v>
      </c>
      <c r="B908" t="s">
        <v>19</v>
      </c>
      <c r="P908" s="56">
        <f t="shared" si="252"/>
        <v>1</v>
      </c>
      <c r="Q908" s="5">
        <f t="shared" si="253"/>
        <v>3</v>
      </c>
      <c r="S908" s="56">
        <f t="shared" si="254"/>
        <v>1</v>
      </c>
      <c r="T908" s="56">
        <f t="shared" si="255"/>
        <v>0</v>
      </c>
      <c r="U908" s="56">
        <f t="shared" si="256"/>
        <v>0</v>
      </c>
      <c r="V908" s="90">
        <f t="shared" si="257"/>
        <v>0</v>
      </c>
      <c r="W908" s="90">
        <f t="shared" si="258"/>
        <v>0</v>
      </c>
      <c r="X908" s="90">
        <f t="shared" si="259"/>
        <v>0</v>
      </c>
      <c r="Y908" s="90">
        <f t="shared" si="260"/>
        <v>0</v>
      </c>
      <c r="Z908" s="90">
        <f t="shared" si="261"/>
        <v>0</v>
      </c>
      <c r="AA908" s="90">
        <f t="shared" si="262"/>
        <v>0</v>
      </c>
      <c r="AB908" s="90">
        <f t="shared" si="263"/>
        <v>0</v>
      </c>
      <c r="AC908" s="90">
        <f t="shared" si="264"/>
        <v>0</v>
      </c>
      <c r="AD908" s="90">
        <f t="shared" si="265"/>
        <v>0</v>
      </c>
      <c r="AE908" s="90">
        <f t="shared" si="266"/>
        <v>0</v>
      </c>
      <c r="AH908" s="56">
        <f t="shared" si="267"/>
        <v>1</v>
      </c>
      <c r="AI908" s="56">
        <f t="shared" si="268"/>
        <v>1</v>
      </c>
      <c r="AJ908" s="56" t="str">
        <f t="shared" si="269"/>
        <v>Correct</v>
      </c>
      <c r="AK908" t="s">
        <v>105</v>
      </c>
      <c r="AL908">
        <v>65</v>
      </c>
      <c r="AM908" t="s">
        <v>95</v>
      </c>
      <c r="AN908" t="s">
        <v>301</v>
      </c>
      <c r="AO908" t="s">
        <v>128</v>
      </c>
      <c r="AP908" t="s">
        <v>98</v>
      </c>
      <c r="AQ908" s="1" t="s">
        <v>80</v>
      </c>
      <c r="AR908" t="s">
        <v>126</v>
      </c>
      <c r="AS908" t="s">
        <v>153</v>
      </c>
      <c r="AT908" t="s">
        <v>101</v>
      </c>
      <c r="AU908" t="s">
        <v>102</v>
      </c>
      <c r="AV908" s="1" t="s">
        <v>92</v>
      </c>
      <c r="AW908" t="s">
        <v>102</v>
      </c>
    </row>
    <row r="909" spans="1:49" x14ac:dyDescent="0.25">
      <c r="A909" s="1">
        <v>908</v>
      </c>
      <c r="D909" t="s">
        <v>21</v>
      </c>
      <c r="M909" t="s">
        <v>29</v>
      </c>
      <c r="N909" t="s">
        <v>30</v>
      </c>
      <c r="P909" s="56">
        <f t="shared" si="252"/>
        <v>3</v>
      </c>
      <c r="Q909" s="5">
        <f t="shared" si="253"/>
        <v>1</v>
      </c>
      <c r="S909" s="56">
        <f t="shared" si="254"/>
        <v>0</v>
      </c>
      <c r="T909" s="56">
        <f t="shared" si="255"/>
        <v>0</v>
      </c>
      <c r="U909" s="56">
        <f t="shared" si="256"/>
        <v>1</v>
      </c>
      <c r="V909" s="90">
        <f t="shared" si="257"/>
        <v>0</v>
      </c>
      <c r="W909" s="90">
        <f t="shared" si="258"/>
        <v>0</v>
      </c>
      <c r="X909" s="90">
        <f t="shared" si="259"/>
        <v>0</v>
      </c>
      <c r="Y909" s="90">
        <f t="shared" si="260"/>
        <v>0</v>
      </c>
      <c r="Z909" s="90">
        <f t="shared" si="261"/>
        <v>0</v>
      </c>
      <c r="AA909" s="90">
        <f t="shared" si="262"/>
        <v>0</v>
      </c>
      <c r="AB909" s="90">
        <f t="shared" si="263"/>
        <v>0</v>
      </c>
      <c r="AC909" s="90">
        <f t="shared" si="264"/>
        <v>0</v>
      </c>
      <c r="AD909" s="90">
        <f t="shared" si="265"/>
        <v>1</v>
      </c>
      <c r="AE909" s="90">
        <f t="shared" si="266"/>
        <v>1</v>
      </c>
      <c r="AH909" s="56">
        <f t="shared" si="267"/>
        <v>3</v>
      </c>
      <c r="AI909" s="56">
        <f t="shared" si="268"/>
        <v>3</v>
      </c>
      <c r="AJ909" s="56" t="str">
        <f t="shared" si="269"/>
        <v>Correct</v>
      </c>
      <c r="AK909" t="s">
        <v>94</v>
      </c>
      <c r="AL909">
        <v>50</v>
      </c>
      <c r="AM909" t="s">
        <v>121</v>
      </c>
      <c r="AN909" t="s">
        <v>302</v>
      </c>
      <c r="AO909" t="s">
        <v>107</v>
      </c>
      <c r="AP909" t="s">
        <v>98</v>
      </c>
      <c r="AQ909" s="1" t="s">
        <v>80</v>
      </c>
      <c r="AR909" t="s">
        <v>108</v>
      </c>
      <c r="AS909" t="s">
        <v>120</v>
      </c>
      <c r="AT909" t="s">
        <v>101</v>
      </c>
      <c r="AU909" t="s">
        <v>102</v>
      </c>
      <c r="AV909" s="1" t="s">
        <v>92</v>
      </c>
      <c r="AW909" t="s">
        <v>98</v>
      </c>
    </row>
    <row r="910" spans="1:49" x14ac:dyDescent="0.25">
      <c r="A910" s="1">
        <v>909</v>
      </c>
      <c r="I910" t="s">
        <v>267</v>
      </c>
      <c r="K910" t="s">
        <v>27</v>
      </c>
      <c r="N910" t="s">
        <v>30</v>
      </c>
      <c r="P910" s="56">
        <f t="shared" si="252"/>
        <v>3</v>
      </c>
      <c r="Q910" s="5">
        <f t="shared" si="253"/>
        <v>1</v>
      </c>
      <c r="S910" s="56">
        <f t="shared" si="254"/>
        <v>0</v>
      </c>
      <c r="T910" s="56">
        <f t="shared" si="255"/>
        <v>0</v>
      </c>
      <c r="U910" s="56">
        <f t="shared" si="256"/>
        <v>0</v>
      </c>
      <c r="V910" s="90">
        <f t="shared" si="257"/>
        <v>0</v>
      </c>
      <c r="W910" s="90">
        <f t="shared" si="258"/>
        <v>0</v>
      </c>
      <c r="X910" s="90">
        <f t="shared" si="259"/>
        <v>0</v>
      </c>
      <c r="Y910" s="90">
        <f t="shared" si="260"/>
        <v>0</v>
      </c>
      <c r="Z910" s="90">
        <f t="shared" si="261"/>
        <v>1</v>
      </c>
      <c r="AA910" s="90">
        <f t="shared" si="262"/>
        <v>0</v>
      </c>
      <c r="AB910" s="90">
        <f t="shared" si="263"/>
        <v>1</v>
      </c>
      <c r="AC910" s="90">
        <f t="shared" si="264"/>
        <v>0</v>
      </c>
      <c r="AD910" s="90">
        <f t="shared" si="265"/>
        <v>0</v>
      </c>
      <c r="AE910" s="90">
        <f t="shared" si="266"/>
        <v>1</v>
      </c>
      <c r="AH910" s="56">
        <f t="shared" si="267"/>
        <v>3</v>
      </c>
      <c r="AI910" s="56">
        <f t="shared" si="268"/>
        <v>3</v>
      </c>
      <c r="AJ910" s="56" t="str">
        <f t="shared" si="269"/>
        <v>Correct</v>
      </c>
      <c r="AK910" t="s">
        <v>94</v>
      </c>
      <c r="AL910">
        <v>28</v>
      </c>
      <c r="AM910" t="s">
        <v>95</v>
      </c>
      <c r="AN910" t="s">
        <v>164</v>
      </c>
      <c r="AO910" t="s">
        <v>107</v>
      </c>
      <c r="AP910" t="s">
        <v>102</v>
      </c>
      <c r="AQ910" s="1" t="s">
        <v>80</v>
      </c>
      <c r="AR910" t="s">
        <v>99</v>
      </c>
      <c r="AS910" t="s">
        <v>100</v>
      </c>
      <c r="AT910" t="s">
        <v>136</v>
      </c>
      <c r="AU910" t="s">
        <v>102</v>
      </c>
      <c r="AV910" s="1" t="s">
        <v>92</v>
      </c>
      <c r="AW910" t="s">
        <v>102</v>
      </c>
    </row>
    <row r="911" spans="1:49" x14ac:dyDescent="0.25">
      <c r="A911" s="1">
        <v>910</v>
      </c>
      <c r="L911" t="s">
        <v>28</v>
      </c>
      <c r="P911" s="56">
        <f t="shared" si="252"/>
        <v>1</v>
      </c>
      <c r="Q911" s="5">
        <f t="shared" si="253"/>
        <v>3</v>
      </c>
      <c r="S911" s="56">
        <f t="shared" si="254"/>
        <v>0</v>
      </c>
      <c r="T911" s="56">
        <f t="shared" si="255"/>
        <v>0</v>
      </c>
      <c r="U911" s="56">
        <f t="shared" si="256"/>
        <v>0</v>
      </c>
      <c r="V911" s="90">
        <f t="shared" si="257"/>
        <v>0</v>
      </c>
      <c r="W911" s="90">
        <f t="shared" si="258"/>
        <v>0</v>
      </c>
      <c r="X911" s="90">
        <f t="shared" si="259"/>
        <v>0</v>
      </c>
      <c r="Y911" s="90">
        <f t="shared" si="260"/>
        <v>0</v>
      </c>
      <c r="Z911" s="90">
        <f t="shared" si="261"/>
        <v>0</v>
      </c>
      <c r="AA911" s="90">
        <f t="shared" si="262"/>
        <v>0</v>
      </c>
      <c r="AB911" s="90">
        <f t="shared" si="263"/>
        <v>0</v>
      </c>
      <c r="AC911" s="90">
        <f t="shared" si="264"/>
        <v>1</v>
      </c>
      <c r="AD911" s="90">
        <f t="shared" si="265"/>
        <v>0</v>
      </c>
      <c r="AE911" s="90">
        <f t="shared" si="266"/>
        <v>0</v>
      </c>
      <c r="AH911" s="56">
        <f t="shared" si="267"/>
        <v>1</v>
      </c>
      <c r="AI911" s="56">
        <f t="shared" si="268"/>
        <v>1</v>
      </c>
      <c r="AJ911" s="56" t="str">
        <f t="shared" si="269"/>
        <v>Correct</v>
      </c>
      <c r="AK911" t="s">
        <v>105</v>
      </c>
      <c r="AL911">
        <v>48</v>
      </c>
      <c r="AM911" t="s">
        <v>121</v>
      </c>
      <c r="AN911" t="s">
        <v>177</v>
      </c>
      <c r="AQ911" s="1"/>
      <c r="AV911" s="1"/>
    </row>
    <row r="912" spans="1:49" x14ac:dyDescent="0.25">
      <c r="A912" s="1">
        <v>911</v>
      </c>
      <c r="I912" t="s">
        <v>267</v>
      </c>
      <c r="K912" t="s">
        <v>27</v>
      </c>
      <c r="N912" t="s">
        <v>30</v>
      </c>
      <c r="P912" s="56">
        <f t="shared" si="252"/>
        <v>3</v>
      </c>
      <c r="Q912" s="5">
        <f t="shared" si="253"/>
        <v>1</v>
      </c>
      <c r="S912" s="56">
        <f t="shared" si="254"/>
        <v>0</v>
      </c>
      <c r="T912" s="56">
        <f t="shared" si="255"/>
        <v>0</v>
      </c>
      <c r="U912" s="56">
        <f t="shared" si="256"/>
        <v>0</v>
      </c>
      <c r="V912" s="90">
        <f t="shared" si="257"/>
        <v>0</v>
      </c>
      <c r="W912" s="90">
        <f t="shared" si="258"/>
        <v>0</v>
      </c>
      <c r="X912" s="90">
        <f t="shared" si="259"/>
        <v>0</v>
      </c>
      <c r="Y912" s="90">
        <f t="shared" si="260"/>
        <v>0</v>
      </c>
      <c r="Z912" s="90">
        <f t="shared" si="261"/>
        <v>1</v>
      </c>
      <c r="AA912" s="90">
        <f t="shared" si="262"/>
        <v>0</v>
      </c>
      <c r="AB912" s="90">
        <f t="shared" si="263"/>
        <v>1</v>
      </c>
      <c r="AC912" s="90">
        <f t="shared" si="264"/>
        <v>0</v>
      </c>
      <c r="AD912" s="90">
        <f t="shared" si="265"/>
        <v>0</v>
      </c>
      <c r="AE912" s="90">
        <f t="shared" si="266"/>
        <v>1</v>
      </c>
      <c r="AH912" s="56">
        <f t="shared" si="267"/>
        <v>3</v>
      </c>
      <c r="AI912" s="56">
        <f t="shared" si="268"/>
        <v>3</v>
      </c>
      <c r="AJ912" s="56" t="str">
        <f t="shared" si="269"/>
        <v>Correct</v>
      </c>
      <c r="AK912" t="s">
        <v>94</v>
      </c>
      <c r="AL912">
        <v>33</v>
      </c>
      <c r="AM912" t="s">
        <v>121</v>
      </c>
      <c r="AN912" t="s">
        <v>180</v>
      </c>
      <c r="AO912" t="s">
        <v>107</v>
      </c>
      <c r="AP912" t="s">
        <v>98</v>
      </c>
      <c r="AQ912" s="1" t="s">
        <v>80</v>
      </c>
      <c r="AR912" t="s">
        <v>108</v>
      </c>
      <c r="AS912" t="s">
        <v>120</v>
      </c>
      <c r="AT912" t="s">
        <v>136</v>
      </c>
      <c r="AU912" t="s">
        <v>102</v>
      </c>
      <c r="AV912" s="1" t="s">
        <v>92</v>
      </c>
      <c r="AW912" t="s">
        <v>102</v>
      </c>
    </row>
    <row r="913" spans="1:49" x14ac:dyDescent="0.25">
      <c r="A913" s="1">
        <v>912</v>
      </c>
      <c r="F913" t="s">
        <v>23</v>
      </c>
      <c r="K913" t="s">
        <v>27</v>
      </c>
      <c r="M913" t="s">
        <v>29</v>
      </c>
      <c r="P913" s="56">
        <f t="shared" si="252"/>
        <v>3</v>
      </c>
      <c r="Q913" s="5">
        <f t="shared" si="253"/>
        <v>1</v>
      </c>
      <c r="S913" s="56">
        <f t="shared" si="254"/>
        <v>0</v>
      </c>
      <c r="T913" s="56">
        <f t="shared" si="255"/>
        <v>0</v>
      </c>
      <c r="U913" s="56">
        <f t="shared" si="256"/>
        <v>0</v>
      </c>
      <c r="V913" s="90">
        <f t="shared" si="257"/>
        <v>0</v>
      </c>
      <c r="W913" s="90">
        <f t="shared" si="258"/>
        <v>1</v>
      </c>
      <c r="X913" s="90">
        <f t="shared" si="259"/>
        <v>0</v>
      </c>
      <c r="Y913" s="90">
        <f t="shared" si="260"/>
        <v>0</v>
      </c>
      <c r="Z913" s="90">
        <f t="shared" si="261"/>
        <v>0</v>
      </c>
      <c r="AA913" s="90">
        <f t="shared" si="262"/>
        <v>0</v>
      </c>
      <c r="AB913" s="90">
        <f t="shared" si="263"/>
        <v>1</v>
      </c>
      <c r="AC913" s="90">
        <f t="shared" si="264"/>
        <v>0</v>
      </c>
      <c r="AD913" s="90">
        <f t="shared" si="265"/>
        <v>1</v>
      </c>
      <c r="AE913" s="90">
        <f t="shared" si="266"/>
        <v>0</v>
      </c>
      <c r="AH913" s="56">
        <f t="shared" si="267"/>
        <v>3</v>
      </c>
      <c r="AI913" s="56">
        <f t="shared" si="268"/>
        <v>3</v>
      </c>
      <c r="AJ913" s="56" t="str">
        <f t="shared" si="269"/>
        <v>Correct</v>
      </c>
      <c r="AK913" t="s">
        <v>105</v>
      </c>
      <c r="AL913">
        <v>48</v>
      </c>
      <c r="AM913" t="s">
        <v>121</v>
      </c>
      <c r="AN913" t="s">
        <v>161</v>
      </c>
      <c r="AO913" t="s">
        <v>134</v>
      </c>
      <c r="AP913" t="s">
        <v>98</v>
      </c>
      <c r="AQ913" s="1" t="s">
        <v>80</v>
      </c>
      <c r="AR913" t="s">
        <v>99</v>
      </c>
      <c r="AS913" t="s">
        <v>103</v>
      </c>
      <c r="AT913" t="s">
        <v>125</v>
      </c>
      <c r="AU913" t="s">
        <v>102</v>
      </c>
      <c r="AV913" s="1" t="s">
        <v>372</v>
      </c>
      <c r="AW913" t="s">
        <v>98</v>
      </c>
    </row>
    <row r="914" spans="1:49" x14ac:dyDescent="0.25">
      <c r="A914" s="1">
        <v>913</v>
      </c>
      <c r="E914" t="s">
        <v>22</v>
      </c>
      <c r="K914" t="s">
        <v>27</v>
      </c>
      <c r="N914" t="s">
        <v>30</v>
      </c>
      <c r="P914" s="56">
        <f t="shared" si="252"/>
        <v>3</v>
      </c>
      <c r="Q914" s="5">
        <f t="shared" si="253"/>
        <v>1</v>
      </c>
      <c r="S914" s="56">
        <f t="shared" si="254"/>
        <v>0</v>
      </c>
      <c r="T914" s="56">
        <f t="shared" si="255"/>
        <v>0</v>
      </c>
      <c r="U914" s="56">
        <f t="shared" si="256"/>
        <v>0</v>
      </c>
      <c r="V914" s="90">
        <f t="shared" si="257"/>
        <v>1</v>
      </c>
      <c r="W914" s="90">
        <f t="shared" si="258"/>
        <v>0</v>
      </c>
      <c r="X914" s="90">
        <f t="shared" si="259"/>
        <v>0</v>
      </c>
      <c r="Y914" s="90">
        <f t="shared" si="260"/>
        <v>0</v>
      </c>
      <c r="Z914" s="90">
        <f t="shared" si="261"/>
        <v>0</v>
      </c>
      <c r="AA914" s="90">
        <f t="shared" si="262"/>
        <v>0</v>
      </c>
      <c r="AB914" s="90">
        <f t="shared" si="263"/>
        <v>1</v>
      </c>
      <c r="AC914" s="90">
        <f t="shared" si="264"/>
        <v>0</v>
      </c>
      <c r="AD914" s="90">
        <f t="shared" si="265"/>
        <v>0</v>
      </c>
      <c r="AE914" s="90">
        <f t="shared" si="266"/>
        <v>1</v>
      </c>
      <c r="AH914" s="56">
        <f t="shared" si="267"/>
        <v>3</v>
      </c>
      <c r="AI914" s="56">
        <f t="shared" si="268"/>
        <v>3</v>
      </c>
      <c r="AJ914" s="56" t="str">
        <f t="shared" si="269"/>
        <v>Correct</v>
      </c>
      <c r="AK914" t="s">
        <v>94</v>
      </c>
      <c r="AL914">
        <v>69</v>
      </c>
      <c r="AM914" t="s">
        <v>121</v>
      </c>
      <c r="AN914" t="s">
        <v>247</v>
      </c>
      <c r="AO914" t="s">
        <v>143</v>
      </c>
      <c r="AP914" t="s">
        <v>102</v>
      </c>
      <c r="AQ914" s="1" t="s">
        <v>80</v>
      </c>
      <c r="AR914" t="s">
        <v>112</v>
      </c>
      <c r="AS914" t="s">
        <v>110</v>
      </c>
      <c r="AT914" t="s">
        <v>104</v>
      </c>
      <c r="AU914" t="s">
        <v>102</v>
      </c>
      <c r="AV914" s="1" t="s">
        <v>373</v>
      </c>
      <c r="AW914" t="s">
        <v>102</v>
      </c>
    </row>
    <row r="915" spans="1:49" x14ac:dyDescent="0.25">
      <c r="A915" s="1">
        <v>914</v>
      </c>
      <c r="B915" t="s">
        <v>19</v>
      </c>
      <c r="N915" t="s">
        <v>30</v>
      </c>
      <c r="P915" s="56">
        <f t="shared" si="252"/>
        <v>2</v>
      </c>
      <c r="Q915" s="5">
        <f t="shared" si="253"/>
        <v>1.5</v>
      </c>
      <c r="S915" s="56">
        <f t="shared" si="254"/>
        <v>1</v>
      </c>
      <c r="T915" s="56">
        <f t="shared" si="255"/>
        <v>0</v>
      </c>
      <c r="U915" s="56">
        <f t="shared" si="256"/>
        <v>0</v>
      </c>
      <c r="V915" s="90">
        <f t="shared" si="257"/>
        <v>0</v>
      </c>
      <c r="W915" s="90">
        <f t="shared" si="258"/>
        <v>0</v>
      </c>
      <c r="X915" s="90">
        <f t="shared" si="259"/>
        <v>0</v>
      </c>
      <c r="Y915" s="90">
        <f t="shared" si="260"/>
        <v>0</v>
      </c>
      <c r="Z915" s="90">
        <f t="shared" si="261"/>
        <v>0</v>
      </c>
      <c r="AA915" s="90">
        <f t="shared" si="262"/>
        <v>0</v>
      </c>
      <c r="AB915" s="90">
        <f t="shared" si="263"/>
        <v>0</v>
      </c>
      <c r="AC915" s="90">
        <f t="shared" si="264"/>
        <v>0</v>
      </c>
      <c r="AD915" s="90">
        <f t="shared" si="265"/>
        <v>0</v>
      </c>
      <c r="AE915" s="90">
        <f t="shared" si="266"/>
        <v>1</v>
      </c>
      <c r="AH915" s="56">
        <f t="shared" si="267"/>
        <v>2</v>
      </c>
      <c r="AI915" s="56">
        <f t="shared" si="268"/>
        <v>2</v>
      </c>
      <c r="AJ915" s="56" t="str">
        <f t="shared" si="269"/>
        <v>Correct</v>
      </c>
      <c r="AK915" t="s">
        <v>94</v>
      </c>
      <c r="AL915">
        <v>31</v>
      </c>
      <c r="AM915" t="s">
        <v>121</v>
      </c>
      <c r="AN915" t="s">
        <v>122</v>
      </c>
      <c r="AO915" t="s">
        <v>107</v>
      </c>
      <c r="AP915" t="s">
        <v>98</v>
      </c>
      <c r="AQ915" s="1" t="s">
        <v>80</v>
      </c>
      <c r="AR915" t="s">
        <v>112</v>
      </c>
      <c r="AS915" t="s">
        <v>120</v>
      </c>
      <c r="AT915" t="s">
        <v>101</v>
      </c>
      <c r="AU915" t="s">
        <v>102</v>
      </c>
      <c r="AV915" s="1" t="s">
        <v>92</v>
      </c>
      <c r="AW915" t="s">
        <v>102</v>
      </c>
    </row>
    <row r="916" spans="1:49" x14ac:dyDescent="0.25">
      <c r="A916" s="1">
        <v>915</v>
      </c>
      <c r="D916" t="s">
        <v>21</v>
      </c>
      <c r="N916" t="s">
        <v>30</v>
      </c>
      <c r="P916" s="56">
        <f t="shared" si="252"/>
        <v>2</v>
      </c>
      <c r="Q916" s="5">
        <f t="shared" si="253"/>
        <v>1.5</v>
      </c>
      <c r="S916" s="56">
        <f t="shared" si="254"/>
        <v>0</v>
      </c>
      <c r="T916" s="56">
        <f t="shared" si="255"/>
        <v>0</v>
      </c>
      <c r="U916" s="56">
        <f t="shared" si="256"/>
        <v>1</v>
      </c>
      <c r="V916" s="90">
        <f t="shared" si="257"/>
        <v>0</v>
      </c>
      <c r="W916" s="90">
        <f t="shared" si="258"/>
        <v>0</v>
      </c>
      <c r="X916" s="90">
        <f t="shared" si="259"/>
        <v>0</v>
      </c>
      <c r="Y916" s="90">
        <f t="shared" si="260"/>
        <v>0</v>
      </c>
      <c r="Z916" s="90">
        <f t="shared" si="261"/>
        <v>0</v>
      </c>
      <c r="AA916" s="90">
        <f t="shared" si="262"/>
        <v>0</v>
      </c>
      <c r="AB916" s="90">
        <f t="shared" si="263"/>
        <v>0</v>
      </c>
      <c r="AC916" s="90">
        <f t="shared" si="264"/>
        <v>0</v>
      </c>
      <c r="AD916" s="90">
        <f t="shared" si="265"/>
        <v>0</v>
      </c>
      <c r="AE916" s="90">
        <f t="shared" si="266"/>
        <v>1</v>
      </c>
      <c r="AH916" s="56">
        <f t="shared" si="267"/>
        <v>2</v>
      </c>
      <c r="AI916" s="56">
        <f t="shared" si="268"/>
        <v>2</v>
      </c>
      <c r="AJ916" s="56" t="str">
        <f t="shared" si="269"/>
        <v>Correct</v>
      </c>
      <c r="AK916" t="s">
        <v>94</v>
      </c>
      <c r="AL916">
        <v>55</v>
      </c>
      <c r="AM916" t="s">
        <v>95</v>
      </c>
      <c r="AN916" t="s">
        <v>131</v>
      </c>
      <c r="AO916" t="s">
        <v>97</v>
      </c>
      <c r="AP916" t="s">
        <v>98</v>
      </c>
      <c r="AQ916" s="1" t="s">
        <v>80</v>
      </c>
      <c r="AR916" t="s">
        <v>114</v>
      </c>
      <c r="AS916" t="s">
        <v>100</v>
      </c>
      <c r="AT916" t="s">
        <v>101</v>
      </c>
      <c r="AU916" t="s">
        <v>102</v>
      </c>
      <c r="AV916" s="1" t="s">
        <v>92</v>
      </c>
      <c r="AW916" t="s">
        <v>102</v>
      </c>
    </row>
    <row r="917" spans="1:49" x14ac:dyDescent="0.25">
      <c r="A917" s="1">
        <v>916</v>
      </c>
      <c r="P917" s="56">
        <f t="shared" si="252"/>
        <v>0</v>
      </c>
      <c r="Q917" s="5" t="e">
        <f t="shared" si="253"/>
        <v>#DIV/0!</v>
      </c>
      <c r="S917" s="56">
        <f t="shared" si="254"/>
        <v>0</v>
      </c>
      <c r="T917" s="56">
        <f t="shared" si="255"/>
        <v>0</v>
      </c>
      <c r="U917" s="56">
        <f t="shared" si="256"/>
        <v>0</v>
      </c>
      <c r="V917" s="90">
        <f t="shared" si="257"/>
        <v>0</v>
      </c>
      <c r="W917" s="90">
        <f t="shared" si="258"/>
        <v>0</v>
      </c>
      <c r="X917" s="90">
        <f t="shared" si="259"/>
        <v>0</v>
      </c>
      <c r="Y917" s="90">
        <f t="shared" si="260"/>
        <v>0</v>
      </c>
      <c r="Z917" s="90">
        <f t="shared" si="261"/>
        <v>0</v>
      </c>
      <c r="AA917" s="90">
        <f t="shared" si="262"/>
        <v>0</v>
      </c>
      <c r="AB917" s="90">
        <f t="shared" si="263"/>
        <v>0</v>
      </c>
      <c r="AC917" s="90">
        <f t="shared" si="264"/>
        <v>0</v>
      </c>
      <c r="AD917" s="90">
        <f t="shared" si="265"/>
        <v>0</v>
      </c>
      <c r="AE917" s="90">
        <f t="shared" si="266"/>
        <v>0</v>
      </c>
      <c r="AH917" s="56">
        <f t="shared" si="267"/>
        <v>0</v>
      </c>
      <c r="AI917" s="56">
        <f t="shared" si="268"/>
        <v>0</v>
      </c>
      <c r="AJ917" s="56" t="str">
        <f t="shared" si="269"/>
        <v>Correct</v>
      </c>
      <c r="AK917" t="s">
        <v>94</v>
      </c>
      <c r="AL917">
        <v>101</v>
      </c>
      <c r="AM917" t="s">
        <v>121</v>
      </c>
      <c r="AN917" t="s">
        <v>303</v>
      </c>
      <c r="AO917" t="s">
        <v>107</v>
      </c>
      <c r="AP917" t="s">
        <v>98</v>
      </c>
      <c r="AQ917" s="1" t="s">
        <v>80</v>
      </c>
      <c r="AR917" t="s">
        <v>109</v>
      </c>
      <c r="AS917" t="s">
        <v>132</v>
      </c>
      <c r="AT917" t="s">
        <v>104</v>
      </c>
      <c r="AU917" t="s">
        <v>102</v>
      </c>
      <c r="AV917" s="1" t="s">
        <v>487</v>
      </c>
      <c r="AW917" t="s">
        <v>98</v>
      </c>
    </row>
    <row r="918" spans="1:49" x14ac:dyDescent="0.25">
      <c r="A918" s="1">
        <v>917</v>
      </c>
      <c r="D918" t="s">
        <v>21</v>
      </c>
      <c r="K918" t="s">
        <v>27</v>
      </c>
      <c r="N918" t="s">
        <v>30</v>
      </c>
      <c r="P918" s="56">
        <f t="shared" si="252"/>
        <v>3</v>
      </c>
      <c r="Q918" s="5">
        <f t="shared" si="253"/>
        <v>1</v>
      </c>
      <c r="S918" s="56">
        <f t="shared" si="254"/>
        <v>0</v>
      </c>
      <c r="T918" s="56">
        <f t="shared" si="255"/>
        <v>0</v>
      </c>
      <c r="U918" s="56">
        <f t="shared" si="256"/>
        <v>1</v>
      </c>
      <c r="V918" s="90">
        <f t="shared" si="257"/>
        <v>0</v>
      </c>
      <c r="W918" s="90">
        <f t="shared" si="258"/>
        <v>0</v>
      </c>
      <c r="X918" s="90">
        <f t="shared" si="259"/>
        <v>0</v>
      </c>
      <c r="Y918" s="90">
        <f t="shared" si="260"/>
        <v>0</v>
      </c>
      <c r="Z918" s="90">
        <f t="shared" si="261"/>
        <v>0</v>
      </c>
      <c r="AA918" s="90">
        <f t="shared" si="262"/>
        <v>0</v>
      </c>
      <c r="AB918" s="90">
        <f t="shared" si="263"/>
        <v>1</v>
      </c>
      <c r="AC918" s="90">
        <f t="shared" si="264"/>
        <v>0</v>
      </c>
      <c r="AD918" s="90">
        <f t="shared" si="265"/>
        <v>0</v>
      </c>
      <c r="AE918" s="90">
        <f t="shared" si="266"/>
        <v>1</v>
      </c>
      <c r="AH918" s="56">
        <f t="shared" si="267"/>
        <v>3</v>
      </c>
      <c r="AI918" s="56">
        <f t="shared" si="268"/>
        <v>3</v>
      </c>
      <c r="AJ918" s="56" t="str">
        <f t="shared" si="269"/>
        <v>Correct</v>
      </c>
      <c r="AK918" t="s">
        <v>94</v>
      </c>
      <c r="AL918">
        <v>43</v>
      </c>
      <c r="AM918" t="s">
        <v>121</v>
      </c>
      <c r="AN918" t="s">
        <v>304</v>
      </c>
      <c r="AO918" t="s">
        <v>107</v>
      </c>
      <c r="AP918" t="s">
        <v>98</v>
      </c>
      <c r="AQ918" s="1" t="s">
        <v>80</v>
      </c>
      <c r="AR918" t="s">
        <v>114</v>
      </c>
      <c r="AS918" t="s">
        <v>100</v>
      </c>
      <c r="AT918" t="s">
        <v>101</v>
      </c>
      <c r="AU918" t="s">
        <v>102</v>
      </c>
      <c r="AV918" s="1" t="s">
        <v>92</v>
      </c>
      <c r="AW918" t="s">
        <v>102</v>
      </c>
    </row>
    <row r="919" spans="1:49" x14ac:dyDescent="0.25">
      <c r="A919" s="1">
        <v>918</v>
      </c>
      <c r="I919" t="s">
        <v>267</v>
      </c>
      <c r="K919" t="s">
        <v>27</v>
      </c>
      <c r="P919" s="56">
        <f t="shared" si="252"/>
        <v>2</v>
      </c>
      <c r="Q919" s="5">
        <f t="shared" si="253"/>
        <v>1.5</v>
      </c>
      <c r="S919" s="56">
        <f t="shared" si="254"/>
        <v>0</v>
      </c>
      <c r="T919" s="56">
        <f t="shared" si="255"/>
        <v>0</v>
      </c>
      <c r="U919" s="56">
        <f t="shared" si="256"/>
        <v>0</v>
      </c>
      <c r="V919" s="90">
        <f t="shared" si="257"/>
        <v>0</v>
      </c>
      <c r="W919" s="90">
        <f t="shared" si="258"/>
        <v>0</v>
      </c>
      <c r="X919" s="90">
        <f t="shared" si="259"/>
        <v>0</v>
      </c>
      <c r="Y919" s="90">
        <f t="shared" si="260"/>
        <v>0</v>
      </c>
      <c r="Z919" s="90">
        <f t="shared" si="261"/>
        <v>1</v>
      </c>
      <c r="AA919" s="90">
        <f t="shared" si="262"/>
        <v>0</v>
      </c>
      <c r="AB919" s="90">
        <f t="shared" si="263"/>
        <v>1</v>
      </c>
      <c r="AC919" s="90">
        <f t="shared" si="264"/>
        <v>0</v>
      </c>
      <c r="AD919" s="90">
        <f t="shared" si="265"/>
        <v>0</v>
      </c>
      <c r="AE919" s="90">
        <f t="shared" si="266"/>
        <v>0</v>
      </c>
      <c r="AH919" s="56">
        <f t="shared" si="267"/>
        <v>2</v>
      </c>
      <c r="AI919" s="56">
        <f t="shared" si="268"/>
        <v>2</v>
      </c>
      <c r="AJ919" s="56" t="str">
        <f t="shared" si="269"/>
        <v>Correct</v>
      </c>
      <c r="AK919" t="s">
        <v>94</v>
      </c>
      <c r="AL919">
        <v>27</v>
      </c>
      <c r="AM919" t="s">
        <v>121</v>
      </c>
      <c r="AN919" t="s">
        <v>219</v>
      </c>
      <c r="AO919" t="s">
        <v>107</v>
      </c>
      <c r="AP919" t="s">
        <v>98</v>
      </c>
      <c r="AQ919" s="1" t="s">
        <v>80</v>
      </c>
      <c r="AR919" t="s">
        <v>108</v>
      </c>
      <c r="AS919" t="s">
        <v>100</v>
      </c>
      <c r="AT919" t="s">
        <v>136</v>
      </c>
      <c r="AU919" t="s">
        <v>102</v>
      </c>
      <c r="AV919" s="1" t="s">
        <v>373</v>
      </c>
      <c r="AW919" t="s">
        <v>102</v>
      </c>
    </row>
    <row r="920" spans="1:49" x14ac:dyDescent="0.25">
      <c r="A920" s="1">
        <v>919</v>
      </c>
      <c r="C920" t="s">
        <v>20</v>
      </c>
      <c r="D920" t="s">
        <v>21</v>
      </c>
      <c r="N920" t="s">
        <v>30</v>
      </c>
      <c r="P920" s="56">
        <f t="shared" si="252"/>
        <v>3</v>
      </c>
      <c r="Q920" s="5">
        <f t="shared" si="253"/>
        <v>1</v>
      </c>
      <c r="S920" s="56">
        <f t="shared" si="254"/>
        <v>0</v>
      </c>
      <c r="T920" s="56">
        <f t="shared" si="255"/>
        <v>1</v>
      </c>
      <c r="U920" s="56">
        <f t="shared" si="256"/>
        <v>1</v>
      </c>
      <c r="V920" s="90">
        <f t="shared" si="257"/>
        <v>0</v>
      </c>
      <c r="W920" s="90">
        <f t="shared" si="258"/>
        <v>0</v>
      </c>
      <c r="X920" s="90">
        <f t="shared" si="259"/>
        <v>0</v>
      </c>
      <c r="Y920" s="90">
        <f t="shared" si="260"/>
        <v>0</v>
      </c>
      <c r="Z920" s="90">
        <f t="shared" si="261"/>
        <v>0</v>
      </c>
      <c r="AA920" s="90">
        <f t="shared" si="262"/>
        <v>0</v>
      </c>
      <c r="AB920" s="90">
        <f t="shared" si="263"/>
        <v>0</v>
      </c>
      <c r="AC920" s="90">
        <f t="shared" si="264"/>
        <v>0</v>
      </c>
      <c r="AD920" s="90">
        <f t="shared" si="265"/>
        <v>0</v>
      </c>
      <c r="AE920" s="90">
        <f t="shared" si="266"/>
        <v>1</v>
      </c>
      <c r="AH920" s="56">
        <f t="shared" si="267"/>
        <v>3</v>
      </c>
      <c r="AI920" s="56">
        <f t="shared" si="268"/>
        <v>3</v>
      </c>
      <c r="AJ920" s="56" t="str">
        <f t="shared" si="269"/>
        <v>Correct</v>
      </c>
      <c r="AK920" t="s">
        <v>94</v>
      </c>
      <c r="AL920">
        <v>55</v>
      </c>
      <c r="AM920" t="s">
        <v>121</v>
      </c>
      <c r="AN920" t="s">
        <v>119</v>
      </c>
      <c r="AO920" t="s">
        <v>107</v>
      </c>
      <c r="AP920" t="s">
        <v>98</v>
      </c>
      <c r="AQ920" s="1" t="s">
        <v>80</v>
      </c>
      <c r="AR920" t="s">
        <v>126</v>
      </c>
      <c r="AS920" t="s">
        <v>110</v>
      </c>
      <c r="AT920" t="s">
        <v>135</v>
      </c>
      <c r="AU920" t="s">
        <v>102</v>
      </c>
      <c r="AV920" s="1" t="s">
        <v>92</v>
      </c>
      <c r="AW920" t="s">
        <v>102</v>
      </c>
    </row>
    <row r="921" spans="1:49" x14ac:dyDescent="0.25">
      <c r="A921" s="1">
        <v>920</v>
      </c>
      <c r="G921" t="s">
        <v>24</v>
      </c>
      <c r="H921" t="s">
        <v>25</v>
      </c>
      <c r="N921" t="s">
        <v>30</v>
      </c>
      <c r="P921" s="56">
        <f t="shared" si="252"/>
        <v>3</v>
      </c>
      <c r="Q921" s="5">
        <f t="shared" si="253"/>
        <v>1</v>
      </c>
      <c r="S921" s="56">
        <f t="shared" si="254"/>
        <v>0</v>
      </c>
      <c r="T921" s="56">
        <f t="shared" si="255"/>
        <v>0</v>
      </c>
      <c r="U921" s="56">
        <f t="shared" si="256"/>
        <v>0</v>
      </c>
      <c r="V921" s="90">
        <f t="shared" si="257"/>
        <v>0</v>
      </c>
      <c r="W921" s="90">
        <f t="shared" si="258"/>
        <v>0</v>
      </c>
      <c r="X921" s="90">
        <f t="shared" si="259"/>
        <v>1</v>
      </c>
      <c r="Y921" s="90">
        <f t="shared" si="260"/>
        <v>1</v>
      </c>
      <c r="Z921" s="90">
        <f t="shared" si="261"/>
        <v>0</v>
      </c>
      <c r="AA921" s="90">
        <f t="shared" si="262"/>
        <v>0</v>
      </c>
      <c r="AB921" s="90">
        <f t="shared" si="263"/>
        <v>0</v>
      </c>
      <c r="AC921" s="90">
        <f t="shared" si="264"/>
        <v>0</v>
      </c>
      <c r="AD921" s="90">
        <f t="shared" si="265"/>
        <v>0</v>
      </c>
      <c r="AE921" s="90">
        <f t="shared" si="266"/>
        <v>1</v>
      </c>
      <c r="AH921" s="56">
        <f t="shared" si="267"/>
        <v>3</v>
      </c>
      <c r="AI921" s="56">
        <f t="shared" si="268"/>
        <v>3</v>
      </c>
      <c r="AJ921" s="56" t="str">
        <f t="shared" si="269"/>
        <v>Correct</v>
      </c>
      <c r="AK921" t="s">
        <v>105</v>
      </c>
      <c r="AL921">
        <v>43</v>
      </c>
      <c r="AM921" t="s">
        <v>95</v>
      </c>
      <c r="AN921" t="s">
        <v>141</v>
      </c>
      <c r="AO921" t="s">
        <v>128</v>
      </c>
      <c r="AP921" t="s">
        <v>98</v>
      </c>
      <c r="AQ921" s="1" t="s">
        <v>85</v>
      </c>
      <c r="AR921" t="s">
        <v>112</v>
      </c>
      <c r="AS921" t="s">
        <v>103</v>
      </c>
      <c r="AT921" t="s">
        <v>135</v>
      </c>
      <c r="AU921" t="s">
        <v>102</v>
      </c>
      <c r="AV921" s="1" t="s">
        <v>91</v>
      </c>
      <c r="AW921" t="s">
        <v>102</v>
      </c>
    </row>
    <row r="922" spans="1:49" x14ac:dyDescent="0.25">
      <c r="A922" s="1">
        <v>921</v>
      </c>
      <c r="P922" s="56">
        <f t="shared" si="252"/>
        <v>0</v>
      </c>
      <c r="Q922" s="5" t="e">
        <f t="shared" si="253"/>
        <v>#DIV/0!</v>
      </c>
      <c r="S922" s="56">
        <f t="shared" si="254"/>
        <v>0</v>
      </c>
      <c r="T922" s="56">
        <f t="shared" si="255"/>
        <v>0</v>
      </c>
      <c r="U922" s="56">
        <f t="shared" si="256"/>
        <v>0</v>
      </c>
      <c r="V922" s="90">
        <f t="shared" si="257"/>
        <v>0</v>
      </c>
      <c r="W922" s="90">
        <f t="shared" si="258"/>
        <v>0</v>
      </c>
      <c r="X922" s="90">
        <f t="shared" si="259"/>
        <v>0</v>
      </c>
      <c r="Y922" s="90">
        <f t="shared" si="260"/>
        <v>0</v>
      </c>
      <c r="Z922" s="90">
        <f t="shared" si="261"/>
        <v>0</v>
      </c>
      <c r="AA922" s="90">
        <f t="shared" si="262"/>
        <v>0</v>
      </c>
      <c r="AB922" s="90">
        <f t="shared" si="263"/>
        <v>0</v>
      </c>
      <c r="AC922" s="90">
        <f t="shared" si="264"/>
        <v>0</v>
      </c>
      <c r="AD922" s="90">
        <f t="shared" si="265"/>
        <v>0</v>
      </c>
      <c r="AE922" s="90">
        <f t="shared" si="266"/>
        <v>0</v>
      </c>
      <c r="AH922" s="56">
        <f t="shared" si="267"/>
        <v>0</v>
      </c>
      <c r="AI922" s="56">
        <f t="shared" si="268"/>
        <v>0</v>
      </c>
      <c r="AJ922" s="56" t="str">
        <f t="shared" si="269"/>
        <v>Correct</v>
      </c>
      <c r="AQ922" s="1"/>
      <c r="AV922" s="1"/>
    </row>
    <row r="923" spans="1:49" x14ac:dyDescent="0.25">
      <c r="A923" s="1">
        <v>922</v>
      </c>
      <c r="K923" t="s">
        <v>27</v>
      </c>
      <c r="P923" s="56">
        <f t="shared" si="252"/>
        <v>1</v>
      </c>
      <c r="Q923" s="5">
        <f t="shared" si="253"/>
        <v>3</v>
      </c>
      <c r="S923" s="56">
        <f t="shared" si="254"/>
        <v>0</v>
      </c>
      <c r="T923" s="56">
        <f t="shared" si="255"/>
        <v>0</v>
      </c>
      <c r="U923" s="56">
        <f t="shared" si="256"/>
        <v>0</v>
      </c>
      <c r="V923" s="90">
        <f t="shared" si="257"/>
        <v>0</v>
      </c>
      <c r="W923" s="90">
        <f t="shared" si="258"/>
        <v>0</v>
      </c>
      <c r="X923" s="90">
        <f t="shared" si="259"/>
        <v>0</v>
      </c>
      <c r="Y923" s="90">
        <f t="shared" si="260"/>
        <v>0</v>
      </c>
      <c r="Z923" s="90">
        <f t="shared" si="261"/>
        <v>0</v>
      </c>
      <c r="AA923" s="90">
        <f t="shared" si="262"/>
        <v>0</v>
      </c>
      <c r="AB923" s="90">
        <f t="shared" si="263"/>
        <v>1</v>
      </c>
      <c r="AC923" s="90">
        <f t="shared" si="264"/>
        <v>0</v>
      </c>
      <c r="AD923" s="90">
        <f t="shared" si="265"/>
        <v>0</v>
      </c>
      <c r="AE923" s="90">
        <f t="shared" si="266"/>
        <v>0</v>
      </c>
      <c r="AH923" s="56">
        <f t="shared" si="267"/>
        <v>1</v>
      </c>
      <c r="AI923" s="56">
        <f t="shared" si="268"/>
        <v>1</v>
      </c>
      <c r="AJ923" s="56" t="str">
        <f t="shared" si="269"/>
        <v>Correct</v>
      </c>
      <c r="AK923" t="s">
        <v>105</v>
      </c>
      <c r="AL923">
        <v>18</v>
      </c>
      <c r="AM923" t="s">
        <v>115</v>
      </c>
      <c r="AQ923" s="1"/>
      <c r="AR923" t="s">
        <v>114</v>
      </c>
      <c r="AS923" t="s">
        <v>110</v>
      </c>
      <c r="AT923" t="s">
        <v>101</v>
      </c>
      <c r="AU923" t="s">
        <v>102</v>
      </c>
      <c r="AV923" s="1"/>
      <c r="AW923" t="s">
        <v>102</v>
      </c>
    </row>
    <row r="924" spans="1:49" x14ac:dyDescent="0.25">
      <c r="A924" s="1">
        <v>923</v>
      </c>
      <c r="B924" t="s">
        <v>19</v>
      </c>
      <c r="J924" t="s">
        <v>26</v>
      </c>
      <c r="K924" t="s">
        <v>27</v>
      </c>
      <c r="N924" t="s">
        <v>30</v>
      </c>
      <c r="P924" s="56">
        <f t="shared" si="252"/>
        <v>4</v>
      </c>
      <c r="Q924" s="5">
        <f t="shared" si="253"/>
        <v>0.75</v>
      </c>
      <c r="S924" s="56">
        <f t="shared" si="254"/>
        <v>0.75</v>
      </c>
      <c r="T924" s="56">
        <f t="shared" si="255"/>
        <v>0</v>
      </c>
      <c r="U924" s="56">
        <f t="shared" si="256"/>
        <v>0</v>
      </c>
      <c r="V924" s="90">
        <f t="shared" si="257"/>
        <v>0</v>
      </c>
      <c r="W924" s="90">
        <f t="shared" si="258"/>
        <v>0</v>
      </c>
      <c r="X924" s="90">
        <f t="shared" si="259"/>
        <v>0</v>
      </c>
      <c r="Y924" s="90">
        <f t="shared" si="260"/>
        <v>0</v>
      </c>
      <c r="Z924" s="90">
        <f t="shared" si="261"/>
        <v>0</v>
      </c>
      <c r="AA924" s="90">
        <f t="shared" si="262"/>
        <v>0.75</v>
      </c>
      <c r="AB924" s="90">
        <f t="shared" si="263"/>
        <v>0.75</v>
      </c>
      <c r="AC924" s="90">
        <f t="shared" si="264"/>
        <v>0</v>
      </c>
      <c r="AD924" s="90">
        <f t="shared" si="265"/>
        <v>0</v>
      </c>
      <c r="AE924" s="90">
        <f t="shared" si="266"/>
        <v>0.75</v>
      </c>
      <c r="AH924" s="56">
        <f t="shared" si="267"/>
        <v>3</v>
      </c>
      <c r="AI924" s="56">
        <f t="shared" si="268"/>
        <v>4</v>
      </c>
      <c r="AJ924" s="56" t="str">
        <f t="shared" si="269"/>
        <v>Correct</v>
      </c>
      <c r="AK924" t="s">
        <v>94</v>
      </c>
      <c r="AL924">
        <v>38</v>
      </c>
      <c r="AM924" t="s">
        <v>95</v>
      </c>
      <c r="AN924" t="s">
        <v>152</v>
      </c>
      <c r="AO924" t="s">
        <v>143</v>
      </c>
      <c r="AP924" t="s">
        <v>102</v>
      </c>
      <c r="AQ924" s="1" t="s">
        <v>81</v>
      </c>
      <c r="AR924" t="s">
        <v>109</v>
      </c>
      <c r="AS924" t="s">
        <v>103</v>
      </c>
      <c r="AT924" t="s">
        <v>101</v>
      </c>
      <c r="AU924" t="s">
        <v>102</v>
      </c>
      <c r="AV924" s="1"/>
      <c r="AW924" t="s">
        <v>98</v>
      </c>
    </row>
    <row r="925" spans="1:49" x14ac:dyDescent="0.25">
      <c r="A925" s="1">
        <v>924</v>
      </c>
      <c r="E925" t="s">
        <v>22</v>
      </c>
      <c r="K925" t="s">
        <v>27</v>
      </c>
      <c r="L925" t="s">
        <v>28</v>
      </c>
      <c r="P925" s="56">
        <f t="shared" si="252"/>
        <v>3</v>
      </c>
      <c r="Q925" s="5">
        <f t="shared" si="253"/>
        <v>1</v>
      </c>
      <c r="S925" s="56">
        <f t="shared" si="254"/>
        <v>0</v>
      </c>
      <c r="T925" s="56">
        <f t="shared" si="255"/>
        <v>0</v>
      </c>
      <c r="U925" s="56">
        <f t="shared" si="256"/>
        <v>0</v>
      </c>
      <c r="V925" s="90">
        <f t="shared" si="257"/>
        <v>1</v>
      </c>
      <c r="W925" s="90">
        <f t="shared" si="258"/>
        <v>0</v>
      </c>
      <c r="X925" s="90">
        <f t="shared" si="259"/>
        <v>0</v>
      </c>
      <c r="Y925" s="90">
        <f t="shared" si="260"/>
        <v>0</v>
      </c>
      <c r="Z925" s="90">
        <f t="shared" si="261"/>
        <v>0</v>
      </c>
      <c r="AA925" s="90">
        <f t="shared" si="262"/>
        <v>0</v>
      </c>
      <c r="AB925" s="90">
        <f t="shared" si="263"/>
        <v>1</v>
      </c>
      <c r="AC925" s="90">
        <f t="shared" si="264"/>
        <v>1</v>
      </c>
      <c r="AD925" s="90">
        <f t="shared" si="265"/>
        <v>0</v>
      </c>
      <c r="AE925" s="90">
        <f t="shared" si="266"/>
        <v>0</v>
      </c>
      <c r="AH925" s="56">
        <f t="shared" si="267"/>
        <v>3</v>
      </c>
      <c r="AI925" s="56">
        <f t="shared" si="268"/>
        <v>3</v>
      </c>
      <c r="AJ925" s="56" t="str">
        <f t="shared" si="269"/>
        <v>Correct</v>
      </c>
      <c r="AK925" t="s">
        <v>94</v>
      </c>
      <c r="AL925">
        <v>40</v>
      </c>
      <c r="AM925" t="s">
        <v>115</v>
      </c>
      <c r="AO925" t="s">
        <v>89</v>
      </c>
      <c r="AP925" t="s">
        <v>98</v>
      </c>
      <c r="AQ925" s="1" t="s">
        <v>81</v>
      </c>
      <c r="AV925" s="1"/>
    </row>
    <row r="926" spans="1:49" x14ac:dyDescent="0.25">
      <c r="A926" s="1">
        <v>925</v>
      </c>
      <c r="E926" t="s">
        <v>22</v>
      </c>
      <c r="G926" t="s">
        <v>24</v>
      </c>
      <c r="H926" t="s">
        <v>25</v>
      </c>
      <c r="P926" s="56">
        <f t="shared" si="252"/>
        <v>3</v>
      </c>
      <c r="Q926" s="5">
        <f t="shared" si="253"/>
        <v>1</v>
      </c>
      <c r="S926" s="56">
        <f t="shared" si="254"/>
        <v>0</v>
      </c>
      <c r="T926" s="56">
        <f t="shared" si="255"/>
        <v>0</v>
      </c>
      <c r="U926" s="56">
        <f t="shared" si="256"/>
        <v>0</v>
      </c>
      <c r="V926" s="90">
        <f t="shared" si="257"/>
        <v>1</v>
      </c>
      <c r="W926" s="90">
        <f t="shared" si="258"/>
        <v>0</v>
      </c>
      <c r="X926" s="90">
        <f t="shared" si="259"/>
        <v>1</v>
      </c>
      <c r="Y926" s="90">
        <f t="shared" si="260"/>
        <v>1</v>
      </c>
      <c r="Z926" s="90">
        <f t="shared" si="261"/>
        <v>0</v>
      </c>
      <c r="AA926" s="90">
        <f t="shared" si="262"/>
        <v>0</v>
      </c>
      <c r="AB926" s="90">
        <f t="shared" si="263"/>
        <v>0</v>
      </c>
      <c r="AC926" s="90">
        <f t="shared" si="264"/>
        <v>0</v>
      </c>
      <c r="AD926" s="90">
        <f t="shared" si="265"/>
        <v>0</v>
      </c>
      <c r="AE926" s="90">
        <f t="shared" si="266"/>
        <v>0</v>
      </c>
      <c r="AH926" s="56">
        <f t="shared" si="267"/>
        <v>3</v>
      </c>
      <c r="AI926" s="56">
        <f t="shared" si="268"/>
        <v>3</v>
      </c>
      <c r="AJ926" s="56" t="str">
        <f t="shared" si="269"/>
        <v>Correct</v>
      </c>
      <c r="AK926" t="s">
        <v>105</v>
      </c>
      <c r="AL926">
        <v>49</v>
      </c>
      <c r="AM926" t="s">
        <v>95</v>
      </c>
      <c r="AQ926" s="1" t="s">
        <v>306</v>
      </c>
      <c r="AR926" t="s">
        <v>126</v>
      </c>
      <c r="AS926" t="s">
        <v>103</v>
      </c>
      <c r="AT926" t="s">
        <v>136</v>
      </c>
      <c r="AU926" t="s">
        <v>102</v>
      </c>
      <c r="AV926" s="1"/>
      <c r="AW926" t="s">
        <v>98</v>
      </c>
    </row>
    <row r="927" spans="1:49" x14ac:dyDescent="0.25">
      <c r="A927" s="1">
        <v>926</v>
      </c>
      <c r="H927" t="s">
        <v>25</v>
      </c>
      <c r="P927" s="56">
        <f t="shared" si="252"/>
        <v>1</v>
      </c>
      <c r="Q927" s="5">
        <f t="shared" si="253"/>
        <v>3</v>
      </c>
      <c r="S927" s="56">
        <f t="shared" si="254"/>
        <v>0</v>
      </c>
      <c r="T927" s="56">
        <f t="shared" si="255"/>
        <v>0</v>
      </c>
      <c r="U927" s="56">
        <f t="shared" si="256"/>
        <v>0</v>
      </c>
      <c r="V927" s="90">
        <f t="shared" si="257"/>
        <v>0</v>
      </c>
      <c r="W927" s="90">
        <f t="shared" si="258"/>
        <v>0</v>
      </c>
      <c r="X927" s="90">
        <f t="shared" si="259"/>
        <v>0</v>
      </c>
      <c r="Y927" s="90">
        <f t="shared" si="260"/>
        <v>1</v>
      </c>
      <c r="Z927" s="90">
        <f t="shared" si="261"/>
        <v>0</v>
      </c>
      <c r="AA927" s="90">
        <f t="shared" si="262"/>
        <v>0</v>
      </c>
      <c r="AB927" s="90">
        <f t="shared" si="263"/>
        <v>0</v>
      </c>
      <c r="AC927" s="90">
        <f t="shared" si="264"/>
        <v>0</v>
      </c>
      <c r="AD927" s="90">
        <f t="shared" si="265"/>
        <v>0</v>
      </c>
      <c r="AE927" s="90">
        <f t="shared" si="266"/>
        <v>0</v>
      </c>
      <c r="AH927" s="56">
        <f t="shared" si="267"/>
        <v>1</v>
      </c>
      <c r="AI927" s="56">
        <f t="shared" si="268"/>
        <v>1</v>
      </c>
      <c r="AJ927" s="56" t="str">
        <f t="shared" si="269"/>
        <v>Correct</v>
      </c>
      <c r="AK927" t="s">
        <v>94</v>
      </c>
      <c r="AL927">
        <v>100</v>
      </c>
      <c r="AM927" t="s">
        <v>121</v>
      </c>
      <c r="AN927" t="s">
        <v>305</v>
      </c>
      <c r="AO927" t="s">
        <v>348</v>
      </c>
      <c r="AP927" t="s">
        <v>98</v>
      </c>
      <c r="AQ927" s="1"/>
      <c r="AV927" s="1"/>
    </row>
    <row r="928" spans="1:49" x14ac:dyDescent="0.25">
      <c r="A928" s="1">
        <v>927</v>
      </c>
      <c r="E928" t="s">
        <v>22</v>
      </c>
      <c r="J928" t="s">
        <v>26</v>
      </c>
      <c r="N928" t="s">
        <v>30</v>
      </c>
      <c r="P928" s="56">
        <f t="shared" si="252"/>
        <v>3</v>
      </c>
      <c r="Q928" s="5">
        <f t="shared" si="253"/>
        <v>1</v>
      </c>
      <c r="S928" s="56">
        <f t="shared" si="254"/>
        <v>0</v>
      </c>
      <c r="T928" s="56">
        <f t="shared" si="255"/>
        <v>0</v>
      </c>
      <c r="U928" s="56">
        <f t="shared" si="256"/>
        <v>0</v>
      </c>
      <c r="V928" s="90">
        <f t="shared" si="257"/>
        <v>1</v>
      </c>
      <c r="W928" s="90">
        <f t="shared" si="258"/>
        <v>0</v>
      </c>
      <c r="X928" s="90">
        <f t="shared" si="259"/>
        <v>0</v>
      </c>
      <c r="Y928" s="90">
        <f t="shared" si="260"/>
        <v>0</v>
      </c>
      <c r="Z928" s="90">
        <f t="shared" si="261"/>
        <v>0</v>
      </c>
      <c r="AA928" s="90">
        <f t="shared" si="262"/>
        <v>1</v>
      </c>
      <c r="AB928" s="90">
        <f t="shared" si="263"/>
        <v>0</v>
      </c>
      <c r="AC928" s="90">
        <f t="shared" si="264"/>
        <v>0</v>
      </c>
      <c r="AD928" s="90">
        <f t="shared" si="265"/>
        <v>0</v>
      </c>
      <c r="AE928" s="90">
        <f t="shared" si="266"/>
        <v>1</v>
      </c>
      <c r="AH928" s="56">
        <f t="shared" si="267"/>
        <v>3</v>
      </c>
      <c r="AI928" s="56">
        <f t="shared" si="268"/>
        <v>3</v>
      </c>
      <c r="AJ928" s="56" t="str">
        <f t="shared" si="269"/>
        <v>Correct</v>
      </c>
      <c r="AK928" t="s">
        <v>94</v>
      </c>
      <c r="AL928">
        <v>54</v>
      </c>
      <c r="AM928" t="s">
        <v>95</v>
      </c>
      <c r="AN928" t="s">
        <v>96</v>
      </c>
      <c r="AO928" t="s">
        <v>97</v>
      </c>
      <c r="AP928" t="s">
        <v>98</v>
      </c>
      <c r="AQ928" s="1" t="s">
        <v>80</v>
      </c>
      <c r="AR928" t="s">
        <v>99</v>
      </c>
      <c r="AS928" t="s">
        <v>100</v>
      </c>
      <c r="AT928" t="s">
        <v>101</v>
      </c>
      <c r="AU928" t="s">
        <v>102</v>
      </c>
      <c r="AV928" s="1"/>
      <c r="AW928" t="s">
        <v>102</v>
      </c>
    </row>
    <row r="929" spans="1:49" x14ac:dyDescent="0.25">
      <c r="A929" s="1">
        <v>928</v>
      </c>
      <c r="D929" t="s">
        <v>21</v>
      </c>
      <c r="I929" t="s">
        <v>267</v>
      </c>
      <c r="J929" t="s">
        <v>26</v>
      </c>
      <c r="M929" t="s">
        <v>29</v>
      </c>
      <c r="P929" s="56">
        <f t="shared" si="252"/>
        <v>4</v>
      </c>
      <c r="Q929" s="5">
        <f t="shared" si="253"/>
        <v>0.75</v>
      </c>
      <c r="S929" s="56">
        <f t="shared" si="254"/>
        <v>0</v>
      </c>
      <c r="T929" s="56">
        <f t="shared" si="255"/>
        <v>0</v>
      </c>
      <c r="U929" s="56">
        <f t="shared" si="256"/>
        <v>0.75</v>
      </c>
      <c r="V929" s="90">
        <f t="shared" si="257"/>
        <v>0</v>
      </c>
      <c r="W929" s="90">
        <f t="shared" si="258"/>
        <v>0</v>
      </c>
      <c r="X929" s="90">
        <f t="shared" si="259"/>
        <v>0</v>
      </c>
      <c r="Y929" s="90">
        <f t="shared" si="260"/>
        <v>0</v>
      </c>
      <c r="Z929" s="90">
        <f t="shared" si="261"/>
        <v>0.75</v>
      </c>
      <c r="AA929" s="90">
        <f t="shared" si="262"/>
        <v>0.75</v>
      </c>
      <c r="AB929" s="90">
        <f t="shared" si="263"/>
        <v>0</v>
      </c>
      <c r="AC929" s="90">
        <f t="shared" si="264"/>
        <v>0</v>
      </c>
      <c r="AD929" s="90">
        <f t="shared" si="265"/>
        <v>0.75</v>
      </c>
      <c r="AE929" s="90">
        <f t="shared" si="266"/>
        <v>0</v>
      </c>
      <c r="AH929" s="56">
        <f t="shared" si="267"/>
        <v>3</v>
      </c>
      <c r="AI929" s="56">
        <f t="shared" si="268"/>
        <v>4</v>
      </c>
      <c r="AJ929" s="56" t="str">
        <f t="shared" si="269"/>
        <v>Correct</v>
      </c>
      <c r="AK929" t="s">
        <v>94</v>
      </c>
      <c r="AL929">
        <v>77</v>
      </c>
      <c r="AM929" t="s">
        <v>95</v>
      </c>
      <c r="AN929" t="s">
        <v>96</v>
      </c>
      <c r="AO929" t="s">
        <v>97</v>
      </c>
      <c r="AP929" t="s">
        <v>98</v>
      </c>
      <c r="AQ929" s="1" t="s">
        <v>80</v>
      </c>
      <c r="AR929" t="s">
        <v>99</v>
      </c>
      <c r="AS929" t="s">
        <v>103</v>
      </c>
      <c r="AT929" t="s">
        <v>104</v>
      </c>
      <c r="AU929" t="s">
        <v>102</v>
      </c>
      <c r="AV929" s="1" t="s">
        <v>91</v>
      </c>
    </row>
    <row r="930" spans="1:49" x14ac:dyDescent="0.25">
      <c r="A930" s="1">
        <v>929</v>
      </c>
      <c r="B930" t="s">
        <v>19</v>
      </c>
      <c r="J930" t="s">
        <v>26</v>
      </c>
      <c r="N930" t="s">
        <v>30</v>
      </c>
      <c r="P930" s="56">
        <f t="shared" si="252"/>
        <v>3</v>
      </c>
      <c r="Q930" s="5">
        <f t="shared" si="253"/>
        <v>1</v>
      </c>
      <c r="S930" s="56">
        <f t="shared" si="254"/>
        <v>1</v>
      </c>
      <c r="T930" s="56">
        <f t="shared" si="255"/>
        <v>0</v>
      </c>
      <c r="U930" s="56">
        <f t="shared" si="256"/>
        <v>0</v>
      </c>
      <c r="V930" s="90">
        <f t="shared" si="257"/>
        <v>0</v>
      </c>
      <c r="W930" s="90">
        <f t="shared" si="258"/>
        <v>0</v>
      </c>
      <c r="X930" s="90">
        <f t="shared" si="259"/>
        <v>0</v>
      </c>
      <c r="Y930" s="90">
        <f t="shared" si="260"/>
        <v>0</v>
      </c>
      <c r="Z930" s="90">
        <f t="shared" si="261"/>
        <v>0</v>
      </c>
      <c r="AA930" s="90">
        <f t="shared" si="262"/>
        <v>1</v>
      </c>
      <c r="AB930" s="90">
        <f t="shared" si="263"/>
        <v>0</v>
      </c>
      <c r="AC930" s="90">
        <f t="shared" si="264"/>
        <v>0</v>
      </c>
      <c r="AD930" s="90">
        <f t="shared" si="265"/>
        <v>0</v>
      </c>
      <c r="AE930" s="90">
        <f t="shared" si="266"/>
        <v>1</v>
      </c>
      <c r="AH930" s="56">
        <f t="shared" si="267"/>
        <v>3</v>
      </c>
      <c r="AI930" s="56">
        <f t="shared" si="268"/>
        <v>3</v>
      </c>
      <c r="AJ930" s="56" t="str">
        <f t="shared" si="269"/>
        <v>Correct</v>
      </c>
      <c r="AK930" t="s">
        <v>105</v>
      </c>
      <c r="AL930">
        <v>69</v>
      </c>
      <c r="AM930" t="s">
        <v>95</v>
      </c>
      <c r="AN930" t="s">
        <v>106</v>
      </c>
      <c r="AO930" t="s">
        <v>107</v>
      </c>
      <c r="AP930" t="s">
        <v>98</v>
      </c>
      <c r="AQ930" s="1" t="s">
        <v>80</v>
      </c>
      <c r="AR930" t="s">
        <v>108</v>
      </c>
      <c r="AS930" t="s">
        <v>100</v>
      </c>
      <c r="AT930" t="s">
        <v>104</v>
      </c>
      <c r="AU930" t="s">
        <v>102</v>
      </c>
      <c r="AV930" s="1" t="s">
        <v>91</v>
      </c>
      <c r="AW930" t="s">
        <v>102</v>
      </c>
    </row>
    <row r="931" spans="1:49" x14ac:dyDescent="0.25">
      <c r="A931" s="1">
        <v>930</v>
      </c>
      <c r="J931" t="s">
        <v>26</v>
      </c>
      <c r="P931" s="56">
        <f t="shared" si="252"/>
        <v>1</v>
      </c>
      <c r="Q931" s="5">
        <f t="shared" si="253"/>
        <v>3</v>
      </c>
      <c r="S931" s="56">
        <f t="shared" si="254"/>
        <v>0</v>
      </c>
      <c r="T931" s="56">
        <f t="shared" si="255"/>
        <v>0</v>
      </c>
      <c r="U931" s="56">
        <f t="shared" si="256"/>
        <v>0</v>
      </c>
      <c r="V931" s="90">
        <f t="shared" si="257"/>
        <v>0</v>
      </c>
      <c r="W931" s="90">
        <f t="shared" si="258"/>
        <v>0</v>
      </c>
      <c r="X931" s="90">
        <f t="shared" si="259"/>
        <v>0</v>
      </c>
      <c r="Y931" s="90">
        <f t="shared" si="260"/>
        <v>0</v>
      </c>
      <c r="Z931" s="90">
        <f t="shared" si="261"/>
        <v>0</v>
      </c>
      <c r="AA931" s="90">
        <f t="shared" si="262"/>
        <v>1</v>
      </c>
      <c r="AB931" s="90">
        <f t="shared" si="263"/>
        <v>0</v>
      </c>
      <c r="AC931" s="90">
        <f t="shared" si="264"/>
        <v>0</v>
      </c>
      <c r="AD931" s="90">
        <f t="shared" si="265"/>
        <v>0</v>
      </c>
      <c r="AE931" s="90">
        <f t="shared" si="266"/>
        <v>0</v>
      </c>
      <c r="AH931" s="56">
        <f t="shared" si="267"/>
        <v>1</v>
      </c>
      <c r="AI931" s="56">
        <f t="shared" si="268"/>
        <v>1</v>
      </c>
      <c r="AJ931" s="56" t="str">
        <f t="shared" si="269"/>
        <v>Correct</v>
      </c>
      <c r="AK931" t="s">
        <v>105</v>
      </c>
      <c r="AL931">
        <v>66</v>
      </c>
      <c r="AM931" t="s">
        <v>95</v>
      </c>
      <c r="AN931" t="s">
        <v>106</v>
      </c>
      <c r="AO931" t="s">
        <v>107</v>
      </c>
      <c r="AP931" t="s">
        <v>98</v>
      </c>
      <c r="AQ931" s="1" t="s">
        <v>80</v>
      </c>
      <c r="AR931" t="s">
        <v>109</v>
      </c>
      <c r="AS931" t="s">
        <v>110</v>
      </c>
      <c r="AT931" t="s">
        <v>104</v>
      </c>
      <c r="AU931" t="s">
        <v>111</v>
      </c>
      <c r="AV931" s="1"/>
      <c r="AW931" t="s">
        <v>98</v>
      </c>
    </row>
    <row r="932" spans="1:49" x14ac:dyDescent="0.25">
      <c r="A932" s="1">
        <v>931</v>
      </c>
      <c r="D932" t="s">
        <v>21</v>
      </c>
      <c r="I932" t="s">
        <v>267</v>
      </c>
      <c r="J932" t="s">
        <v>26</v>
      </c>
      <c r="P932" s="56">
        <f t="shared" si="252"/>
        <v>3</v>
      </c>
      <c r="Q932" s="5">
        <f t="shared" si="253"/>
        <v>1</v>
      </c>
      <c r="S932" s="56">
        <f t="shared" si="254"/>
        <v>0</v>
      </c>
      <c r="T932" s="56">
        <f t="shared" si="255"/>
        <v>0</v>
      </c>
      <c r="U932" s="56">
        <f t="shared" si="256"/>
        <v>1</v>
      </c>
      <c r="V932" s="90">
        <f t="shared" si="257"/>
        <v>0</v>
      </c>
      <c r="W932" s="90">
        <f t="shared" si="258"/>
        <v>0</v>
      </c>
      <c r="X932" s="90">
        <f t="shared" si="259"/>
        <v>0</v>
      </c>
      <c r="Y932" s="90">
        <f t="shared" si="260"/>
        <v>0</v>
      </c>
      <c r="Z932" s="90">
        <f t="shared" si="261"/>
        <v>1</v>
      </c>
      <c r="AA932" s="90">
        <f t="shared" si="262"/>
        <v>1</v>
      </c>
      <c r="AB932" s="90">
        <f t="shared" si="263"/>
        <v>0</v>
      </c>
      <c r="AC932" s="90">
        <f t="shared" si="264"/>
        <v>0</v>
      </c>
      <c r="AD932" s="90">
        <f t="shared" si="265"/>
        <v>0</v>
      </c>
      <c r="AE932" s="90">
        <f t="shared" si="266"/>
        <v>0</v>
      </c>
      <c r="AH932" s="56">
        <f t="shared" si="267"/>
        <v>3</v>
      </c>
      <c r="AI932" s="56">
        <f t="shared" si="268"/>
        <v>3</v>
      </c>
      <c r="AJ932" s="56" t="str">
        <f t="shared" si="269"/>
        <v>Correct</v>
      </c>
      <c r="AK932" t="s">
        <v>94</v>
      </c>
      <c r="AL932">
        <v>65</v>
      </c>
      <c r="AM932" t="s">
        <v>95</v>
      </c>
      <c r="AN932" t="s">
        <v>106</v>
      </c>
      <c r="AO932" t="s">
        <v>107</v>
      </c>
      <c r="AP932" t="s">
        <v>98</v>
      </c>
      <c r="AQ932" s="1" t="s">
        <v>80</v>
      </c>
      <c r="AR932" t="s">
        <v>112</v>
      </c>
      <c r="AS932" t="s">
        <v>100</v>
      </c>
      <c r="AT932" t="s">
        <v>104</v>
      </c>
      <c r="AU932" t="s">
        <v>102</v>
      </c>
      <c r="AV932" s="1" t="s">
        <v>373</v>
      </c>
      <c r="AW932" t="s">
        <v>102</v>
      </c>
    </row>
    <row r="933" spans="1:49" x14ac:dyDescent="0.25">
      <c r="A933" s="1">
        <v>932</v>
      </c>
      <c r="C933" t="s">
        <v>20</v>
      </c>
      <c r="D933" t="s">
        <v>21</v>
      </c>
      <c r="P933" s="56">
        <f t="shared" si="252"/>
        <v>2</v>
      </c>
      <c r="Q933" s="5">
        <f t="shared" si="253"/>
        <v>1.5</v>
      </c>
      <c r="S933" s="56">
        <f t="shared" si="254"/>
        <v>0</v>
      </c>
      <c r="T933" s="56">
        <f t="shared" si="255"/>
        <v>1</v>
      </c>
      <c r="U933" s="56">
        <f t="shared" si="256"/>
        <v>1</v>
      </c>
      <c r="V933" s="90">
        <f t="shared" si="257"/>
        <v>0</v>
      </c>
      <c r="W933" s="90">
        <f t="shared" si="258"/>
        <v>0</v>
      </c>
      <c r="X933" s="90">
        <f t="shared" si="259"/>
        <v>0</v>
      </c>
      <c r="Y933" s="90">
        <f t="shared" si="260"/>
        <v>0</v>
      </c>
      <c r="Z933" s="90">
        <f t="shared" si="261"/>
        <v>0</v>
      </c>
      <c r="AA933" s="90">
        <f t="shared" si="262"/>
        <v>0</v>
      </c>
      <c r="AB933" s="90">
        <f t="shared" si="263"/>
        <v>0</v>
      </c>
      <c r="AC933" s="90">
        <f t="shared" si="264"/>
        <v>0</v>
      </c>
      <c r="AD933" s="90">
        <f t="shared" si="265"/>
        <v>0</v>
      </c>
      <c r="AE933" s="90">
        <f t="shared" si="266"/>
        <v>0</v>
      </c>
      <c r="AH933" s="56">
        <f t="shared" si="267"/>
        <v>2</v>
      </c>
      <c r="AI933" s="56">
        <f t="shared" si="268"/>
        <v>2</v>
      </c>
      <c r="AJ933" s="56" t="str">
        <f t="shared" si="269"/>
        <v>Correct</v>
      </c>
      <c r="AK933" t="s">
        <v>94</v>
      </c>
      <c r="AL933">
        <v>59</v>
      </c>
      <c r="AM933" t="s">
        <v>95</v>
      </c>
      <c r="AN933" t="s">
        <v>113</v>
      </c>
      <c r="AO933" t="s">
        <v>107</v>
      </c>
      <c r="AP933" t="s">
        <v>98</v>
      </c>
      <c r="AQ933" s="1" t="s">
        <v>80</v>
      </c>
      <c r="AR933" t="s">
        <v>114</v>
      </c>
      <c r="AS933" t="s">
        <v>103</v>
      </c>
      <c r="AU933" t="s">
        <v>102</v>
      </c>
      <c r="AV933" s="1"/>
      <c r="AW933" t="s">
        <v>98</v>
      </c>
    </row>
    <row r="934" spans="1:49" x14ac:dyDescent="0.25">
      <c r="A934" s="1">
        <v>933</v>
      </c>
      <c r="I934" t="s">
        <v>267</v>
      </c>
      <c r="P934" s="56">
        <f t="shared" si="252"/>
        <v>1</v>
      </c>
      <c r="Q934" s="5">
        <f t="shared" si="253"/>
        <v>3</v>
      </c>
      <c r="S934" s="56">
        <f t="shared" si="254"/>
        <v>0</v>
      </c>
      <c r="T934" s="56">
        <f t="shared" si="255"/>
        <v>0</v>
      </c>
      <c r="U934" s="56">
        <f t="shared" si="256"/>
        <v>0</v>
      </c>
      <c r="V934" s="90">
        <f t="shared" si="257"/>
        <v>0</v>
      </c>
      <c r="W934" s="90">
        <f t="shared" si="258"/>
        <v>0</v>
      </c>
      <c r="X934" s="90">
        <f t="shared" si="259"/>
        <v>0</v>
      </c>
      <c r="Y934" s="90">
        <f t="shared" si="260"/>
        <v>0</v>
      </c>
      <c r="Z934" s="90">
        <f t="shared" si="261"/>
        <v>1</v>
      </c>
      <c r="AA934" s="90">
        <f t="shared" si="262"/>
        <v>0</v>
      </c>
      <c r="AB934" s="90">
        <f t="shared" si="263"/>
        <v>0</v>
      </c>
      <c r="AC934" s="90">
        <f t="shared" si="264"/>
        <v>0</v>
      </c>
      <c r="AD934" s="90">
        <f t="shared" si="265"/>
        <v>0</v>
      </c>
      <c r="AE934" s="90">
        <f t="shared" si="266"/>
        <v>0</v>
      </c>
      <c r="AH934" s="56">
        <f t="shared" si="267"/>
        <v>1</v>
      </c>
      <c r="AI934" s="56">
        <f t="shared" si="268"/>
        <v>1</v>
      </c>
      <c r="AJ934" s="56" t="str">
        <f t="shared" si="269"/>
        <v>Correct</v>
      </c>
      <c r="AK934" t="s">
        <v>94</v>
      </c>
      <c r="AL934">
        <v>64</v>
      </c>
      <c r="AM934" t="s">
        <v>115</v>
      </c>
      <c r="AN934" t="s">
        <v>344</v>
      </c>
      <c r="AO934" t="s">
        <v>107</v>
      </c>
      <c r="AP934" t="s">
        <v>98</v>
      </c>
      <c r="AQ934" s="1" t="s">
        <v>80</v>
      </c>
      <c r="AS934" t="s">
        <v>100</v>
      </c>
      <c r="AT934" t="s">
        <v>104</v>
      </c>
      <c r="AU934" t="s">
        <v>102</v>
      </c>
      <c r="AV934" s="1" t="s">
        <v>92</v>
      </c>
      <c r="AW934" t="s">
        <v>102</v>
      </c>
    </row>
    <row r="935" spans="1:49" x14ac:dyDescent="0.25">
      <c r="A935" s="1">
        <v>934</v>
      </c>
      <c r="B935" t="s">
        <v>19</v>
      </c>
      <c r="C935" t="s">
        <v>20</v>
      </c>
      <c r="D935" t="s">
        <v>21</v>
      </c>
      <c r="P935" s="56">
        <f t="shared" si="252"/>
        <v>3</v>
      </c>
      <c r="Q935" s="5">
        <f t="shared" si="253"/>
        <v>1</v>
      </c>
      <c r="S935" s="56">
        <f t="shared" si="254"/>
        <v>1</v>
      </c>
      <c r="T935" s="56">
        <f t="shared" si="255"/>
        <v>1</v>
      </c>
      <c r="U935" s="56">
        <f t="shared" si="256"/>
        <v>1</v>
      </c>
      <c r="V935" s="90">
        <f t="shared" si="257"/>
        <v>0</v>
      </c>
      <c r="W935" s="90">
        <f t="shared" si="258"/>
        <v>0</v>
      </c>
      <c r="X935" s="90">
        <f t="shared" si="259"/>
        <v>0</v>
      </c>
      <c r="Y935" s="90">
        <f t="shared" si="260"/>
        <v>0</v>
      </c>
      <c r="Z935" s="90">
        <f t="shared" si="261"/>
        <v>0</v>
      </c>
      <c r="AA935" s="90">
        <f t="shared" si="262"/>
        <v>0</v>
      </c>
      <c r="AB935" s="90">
        <f t="shared" si="263"/>
        <v>0</v>
      </c>
      <c r="AC935" s="90">
        <f t="shared" si="264"/>
        <v>0</v>
      </c>
      <c r="AD935" s="90">
        <f t="shared" si="265"/>
        <v>0</v>
      </c>
      <c r="AE935" s="90">
        <f t="shared" si="266"/>
        <v>0</v>
      </c>
      <c r="AH935" s="56">
        <f t="shared" si="267"/>
        <v>3</v>
      </c>
      <c r="AI935" s="56">
        <f t="shared" si="268"/>
        <v>3</v>
      </c>
      <c r="AJ935" s="56" t="str">
        <f t="shared" si="269"/>
        <v>Correct</v>
      </c>
      <c r="AK935" t="s">
        <v>105</v>
      </c>
      <c r="AL935">
        <v>61</v>
      </c>
      <c r="AM935" t="s">
        <v>95</v>
      </c>
      <c r="AN935" t="s">
        <v>113</v>
      </c>
      <c r="AO935" t="s">
        <v>107</v>
      </c>
      <c r="AP935" t="s">
        <v>98</v>
      </c>
      <c r="AQ935" s="1" t="s">
        <v>80</v>
      </c>
      <c r="AR935" t="s">
        <v>114</v>
      </c>
      <c r="AS935" t="s">
        <v>110</v>
      </c>
      <c r="AT935" t="s">
        <v>101</v>
      </c>
      <c r="AU935" t="s">
        <v>102</v>
      </c>
      <c r="AV935" s="1" t="s">
        <v>92</v>
      </c>
      <c r="AW935" t="s">
        <v>102</v>
      </c>
    </row>
    <row r="936" spans="1:49" x14ac:dyDescent="0.25">
      <c r="A936" s="1">
        <v>935</v>
      </c>
      <c r="D936" t="s">
        <v>21</v>
      </c>
      <c r="E936" t="s">
        <v>22</v>
      </c>
      <c r="P936" s="56">
        <f t="shared" si="252"/>
        <v>2</v>
      </c>
      <c r="Q936" s="5">
        <f t="shared" si="253"/>
        <v>1.5</v>
      </c>
      <c r="S936" s="56">
        <f t="shared" si="254"/>
        <v>0</v>
      </c>
      <c r="T936" s="56">
        <f t="shared" si="255"/>
        <v>0</v>
      </c>
      <c r="U936" s="56">
        <f t="shared" si="256"/>
        <v>1</v>
      </c>
      <c r="V936" s="90">
        <f t="shared" si="257"/>
        <v>1</v>
      </c>
      <c r="W936" s="90">
        <f t="shared" si="258"/>
        <v>0</v>
      </c>
      <c r="X936" s="90">
        <f t="shared" si="259"/>
        <v>0</v>
      </c>
      <c r="Y936" s="90">
        <f t="shared" si="260"/>
        <v>0</v>
      </c>
      <c r="Z936" s="90">
        <f t="shared" si="261"/>
        <v>0</v>
      </c>
      <c r="AA936" s="90">
        <f t="shared" si="262"/>
        <v>0</v>
      </c>
      <c r="AB936" s="90">
        <f t="shared" si="263"/>
        <v>0</v>
      </c>
      <c r="AC936" s="90">
        <f t="shared" si="264"/>
        <v>0</v>
      </c>
      <c r="AD936" s="90">
        <f t="shared" si="265"/>
        <v>0</v>
      </c>
      <c r="AE936" s="90">
        <f t="shared" si="266"/>
        <v>0</v>
      </c>
      <c r="AH936" s="56">
        <f t="shared" si="267"/>
        <v>2</v>
      </c>
      <c r="AI936" s="56">
        <f t="shared" si="268"/>
        <v>2</v>
      </c>
      <c r="AJ936" s="56" t="str">
        <f t="shared" si="269"/>
        <v>Correct</v>
      </c>
      <c r="AK936" t="s">
        <v>105</v>
      </c>
      <c r="AO936" t="s">
        <v>107</v>
      </c>
      <c r="AP936" t="s">
        <v>98</v>
      </c>
      <c r="AQ936" s="1" t="s">
        <v>80</v>
      </c>
      <c r="AR936" t="s">
        <v>114</v>
      </c>
      <c r="AS936" t="s">
        <v>100</v>
      </c>
      <c r="AT936" t="s">
        <v>104</v>
      </c>
      <c r="AU936" t="s">
        <v>102</v>
      </c>
      <c r="AV936" s="1" t="s">
        <v>91</v>
      </c>
      <c r="AW936" t="s">
        <v>102</v>
      </c>
    </row>
    <row r="937" spans="1:49" x14ac:dyDescent="0.25">
      <c r="A937" s="1">
        <v>936</v>
      </c>
      <c r="C937" t="s">
        <v>20</v>
      </c>
      <c r="P937" s="56">
        <f t="shared" si="252"/>
        <v>1</v>
      </c>
      <c r="Q937" s="5">
        <f t="shared" si="253"/>
        <v>3</v>
      </c>
      <c r="S937" s="56">
        <f t="shared" si="254"/>
        <v>0</v>
      </c>
      <c r="T937" s="56">
        <f t="shared" si="255"/>
        <v>1</v>
      </c>
      <c r="U937" s="56">
        <f t="shared" si="256"/>
        <v>0</v>
      </c>
      <c r="V937" s="90">
        <f t="shared" si="257"/>
        <v>0</v>
      </c>
      <c r="W937" s="90">
        <f t="shared" si="258"/>
        <v>0</v>
      </c>
      <c r="X937" s="90">
        <f t="shared" si="259"/>
        <v>0</v>
      </c>
      <c r="Y937" s="90">
        <f t="shared" si="260"/>
        <v>0</v>
      </c>
      <c r="Z937" s="90">
        <f t="shared" si="261"/>
        <v>0</v>
      </c>
      <c r="AA937" s="90">
        <f t="shared" si="262"/>
        <v>0</v>
      </c>
      <c r="AB937" s="90">
        <f t="shared" si="263"/>
        <v>0</v>
      </c>
      <c r="AC937" s="90">
        <f t="shared" si="264"/>
        <v>0</v>
      </c>
      <c r="AD937" s="90">
        <f t="shared" si="265"/>
        <v>0</v>
      </c>
      <c r="AE937" s="90">
        <f t="shared" si="266"/>
        <v>0</v>
      </c>
      <c r="AH937" s="56">
        <f t="shared" si="267"/>
        <v>1</v>
      </c>
      <c r="AI937" s="56">
        <f t="shared" si="268"/>
        <v>1</v>
      </c>
      <c r="AJ937" s="56" t="str">
        <f t="shared" si="269"/>
        <v>Correct</v>
      </c>
      <c r="AK937" t="s">
        <v>94</v>
      </c>
      <c r="AL937">
        <v>51</v>
      </c>
      <c r="AM937" t="s">
        <v>95</v>
      </c>
      <c r="AN937" t="s">
        <v>116</v>
      </c>
      <c r="AO937" t="s">
        <v>97</v>
      </c>
      <c r="AP937" t="s">
        <v>98</v>
      </c>
      <c r="AQ937" s="1" t="s">
        <v>80</v>
      </c>
      <c r="AR937" t="s">
        <v>99</v>
      </c>
      <c r="AS937" t="s">
        <v>103</v>
      </c>
      <c r="AU937" t="s">
        <v>102</v>
      </c>
      <c r="AV937" s="1" t="s">
        <v>92</v>
      </c>
      <c r="AW937" t="s">
        <v>98</v>
      </c>
    </row>
    <row r="938" spans="1:49" x14ac:dyDescent="0.25">
      <c r="A938" s="1">
        <v>937</v>
      </c>
      <c r="D938" t="s">
        <v>21</v>
      </c>
      <c r="P938" s="56">
        <f t="shared" si="252"/>
        <v>1</v>
      </c>
      <c r="Q938" s="5">
        <f t="shared" si="253"/>
        <v>3</v>
      </c>
      <c r="S938" s="56">
        <f t="shared" si="254"/>
        <v>0</v>
      </c>
      <c r="T938" s="56">
        <f t="shared" si="255"/>
        <v>0</v>
      </c>
      <c r="U938" s="56">
        <f t="shared" si="256"/>
        <v>1</v>
      </c>
      <c r="V938" s="90">
        <f t="shared" si="257"/>
        <v>0</v>
      </c>
      <c r="W938" s="90">
        <f t="shared" si="258"/>
        <v>0</v>
      </c>
      <c r="X938" s="90">
        <f t="shared" si="259"/>
        <v>0</v>
      </c>
      <c r="Y938" s="90">
        <f t="shared" si="260"/>
        <v>0</v>
      </c>
      <c r="Z938" s="90">
        <f t="shared" si="261"/>
        <v>0</v>
      </c>
      <c r="AA938" s="90">
        <f t="shared" si="262"/>
        <v>0</v>
      </c>
      <c r="AB938" s="90">
        <f t="shared" si="263"/>
        <v>0</v>
      </c>
      <c r="AC938" s="90">
        <f t="shared" si="264"/>
        <v>0</v>
      </c>
      <c r="AD938" s="90">
        <f t="shared" si="265"/>
        <v>0</v>
      </c>
      <c r="AE938" s="90">
        <f t="shared" si="266"/>
        <v>0</v>
      </c>
      <c r="AH938" s="56">
        <f t="shared" si="267"/>
        <v>1</v>
      </c>
      <c r="AI938" s="56">
        <f t="shared" si="268"/>
        <v>1</v>
      </c>
      <c r="AJ938" s="56" t="str">
        <f t="shared" si="269"/>
        <v>Correct</v>
      </c>
      <c r="AK938" t="s">
        <v>94</v>
      </c>
      <c r="AM938" t="s">
        <v>95</v>
      </c>
      <c r="AN938" t="s">
        <v>117</v>
      </c>
      <c r="AO938" t="s">
        <v>97</v>
      </c>
      <c r="AP938" t="s">
        <v>98</v>
      </c>
      <c r="AQ938" s="1"/>
      <c r="AU938" t="s">
        <v>102</v>
      </c>
      <c r="AV938" s="1"/>
      <c r="AW938" t="s">
        <v>102</v>
      </c>
    </row>
    <row r="939" spans="1:49" x14ac:dyDescent="0.25">
      <c r="A939" s="1">
        <v>938</v>
      </c>
      <c r="C939" t="s">
        <v>20</v>
      </c>
      <c r="D939" t="s">
        <v>21</v>
      </c>
      <c r="E939" t="s">
        <v>22</v>
      </c>
      <c r="P939" s="56">
        <f t="shared" si="252"/>
        <v>3</v>
      </c>
      <c r="Q939" s="5">
        <f t="shared" si="253"/>
        <v>1</v>
      </c>
      <c r="S939" s="56">
        <f t="shared" si="254"/>
        <v>0</v>
      </c>
      <c r="T939" s="56">
        <f t="shared" si="255"/>
        <v>1</v>
      </c>
      <c r="U939" s="56">
        <f t="shared" si="256"/>
        <v>1</v>
      </c>
      <c r="V939" s="90">
        <f t="shared" si="257"/>
        <v>1</v>
      </c>
      <c r="W939" s="90">
        <f t="shared" si="258"/>
        <v>0</v>
      </c>
      <c r="X939" s="90">
        <f t="shared" si="259"/>
        <v>0</v>
      </c>
      <c r="Y939" s="90">
        <f t="shared" si="260"/>
        <v>0</v>
      </c>
      <c r="Z939" s="90">
        <f t="shared" si="261"/>
        <v>0</v>
      </c>
      <c r="AA939" s="90">
        <f t="shared" si="262"/>
        <v>0</v>
      </c>
      <c r="AB939" s="90">
        <f t="shared" si="263"/>
        <v>0</v>
      </c>
      <c r="AC939" s="90">
        <f t="shared" si="264"/>
        <v>0</v>
      </c>
      <c r="AD939" s="90">
        <f t="shared" si="265"/>
        <v>0</v>
      </c>
      <c r="AE939" s="90">
        <f t="shared" si="266"/>
        <v>0</v>
      </c>
      <c r="AH939" s="56">
        <f t="shared" si="267"/>
        <v>3</v>
      </c>
      <c r="AI939" s="56">
        <f t="shared" si="268"/>
        <v>3</v>
      </c>
      <c r="AJ939" s="56" t="str">
        <f t="shared" si="269"/>
        <v>Correct</v>
      </c>
      <c r="AK939" t="s">
        <v>94</v>
      </c>
      <c r="AL939">
        <v>69</v>
      </c>
      <c r="AM939" t="s">
        <v>95</v>
      </c>
      <c r="AN939" t="s">
        <v>118</v>
      </c>
      <c r="AO939" t="s">
        <v>107</v>
      </c>
      <c r="AP939" t="s">
        <v>98</v>
      </c>
      <c r="AQ939" s="1" t="s">
        <v>80</v>
      </c>
      <c r="AS939" t="s">
        <v>120</v>
      </c>
      <c r="AT939" t="s">
        <v>104</v>
      </c>
      <c r="AU939" t="s">
        <v>102</v>
      </c>
      <c r="AV939" s="1" t="s">
        <v>373</v>
      </c>
      <c r="AW939" t="s">
        <v>98</v>
      </c>
    </row>
    <row r="940" spans="1:49" x14ac:dyDescent="0.25">
      <c r="A940" s="1">
        <v>939</v>
      </c>
      <c r="P940" s="56">
        <f t="shared" si="252"/>
        <v>0</v>
      </c>
      <c r="Q940" s="5" t="e">
        <f t="shared" si="253"/>
        <v>#DIV/0!</v>
      </c>
      <c r="S940" s="56">
        <f t="shared" si="254"/>
        <v>0</v>
      </c>
      <c r="T940" s="56">
        <f t="shared" si="255"/>
        <v>0</v>
      </c>
      <c r="U940" s="56">
        <f t="shared" si="256"/>
        <v>0</v>
      </c>
      <c r="V940" s="90">
        <f t="shared" si="257"/>
        <v>0</v>
      </c>
      <c r="W940" s="90">
        <f t="shared" si="258"/>
        <v>0</v>
      </c>
      <c r="X940" s="90">
        <f t="shared" si="259"/>
        <v>0</v>
      </c>
      <c r="Y940" s="90">
        <f t="shared" si="260"/>
        <v>0</v>
      </c>
      <c r="Z940" s="90">
        <f t="shared" si="261"/>
        <v>0</v>
      </c>
      <c r="AA940" s="90">
        <f t="shared" si="262"/>
        <v>0</v>
      </c>
      <c r="AB940" s="90">
        <f t="shared" si="263"/>
        <v>0</v>
      </c>
      <c r="AC940" s="90">
        <f t="shared" si="264"/>
        <v>0</v>
      </c>
      <c r="AD940" s="90">
        <f t="shared" si="265"/>
        <v>0</v>
      </c>
      <c r="AE940" s="90">
        <f t="shared" si="266"/>
        <v>0</v>
      </c>
      <c r="AH940" s="56">
        <f t="shared" si="267"/>
        <v>0</v>
      </c>
      <c r="AI940" s="56">
        <f t="shared" si="268"/>
        <v>0</v>
      </c>
      <c r="AJ940" s="56" t="str">
        <f t="shared" si="269"/>
        <v>Correct</v>
      </c>
      <c r="AK940" t="s">
        <v>94</v>
      </c>
      <c r="AL940">
        <v>60</v>
      </c>
      <c r="AM940" t="s">
        <v>121</v>
      </c>
      <c r="AN940" t="s">
        <v>122</v>
      </c>
      <c r="AO940" t="s">
        <v>107</v>
      </c>
      <c r="AP940" t="s">
        <v>98</v>
      </c>
      <c r="AQ940" s="1" t="s">
        <v>80</v>
      </c>
      <c r="AS940" t="s">
        <v>110</v>
      </c>
      <c r="AT940" t="s">
        <v>123</v>
      </c>
      <c r="AU940" t="s">
        <v>102</v>
      </c>
      <c r="AV940" s="1" t="s">
        <v>92</v>
      </c>
      <c r="AW940" t="s">
        <v>102</v>
      </c>
    </row>
    <row r="941" spans="1:49" x14ac:dyDescent="0.25">
      <c r="A941" s="1">
        <v>940</v>
      </c>
      <c r="C941" t="s">
        <v>20</v>
      </c>
      <c r="D941" t="s">
        <v>21</v>
      </c>
      <c r="M941" t="s">
        <v>29</v>
      </c>
      <c r="P941" s="56">
        <f t="shared" si="252"/>
        <v>3</v>
      </c>
      <c r="Q941" s="5">
        <f t="shared" si="253"/>
        <v>1</v>
      </c>
      <c r="S941" s="56">
        <f t="shared" si="254"/>
        <v>0</v>
      </c>
      <c r="T941" s="56">
        <f t="shared" si="255"/>
        <v>1</v>
      </c>
      <c r="U941" s="56">
        <f t="shared" si="256"/>
        <v>1</v>
      </c>
      <c r="V941" s="90">
        <f t="shared" si="257"/>
        <v>0</v>
      </c>
      <c r="W941" s="90">
        <f t="shared" si="258"/>
        <v>0</v>
      </c>
      <c r="X941" s="90">
        <f t="shared" si="259"/>
        <v>0</v>
      </c>
      <c r="Y941" s="90">
        <f t="shared" si="260"/>
        <v>0</v>
      </c>
      <c r="Z941" s="90">
        <f t="shared" si="261"/>
        <v>0</v>
      </c>
      <c r="AA941" s="90">
        <f t="shared" si="262"/>
        <v>0</v>
      </c>
      <c r="AB941" s="90">
        <f t="shared" si="263"/>
        <v>0</v>
      </c>
      <c r="AC941" s="90">
        <f t="shared" si="264"/>
        <v>0</v>
      </c>
      <c r="AD941" s="90">
        <f t="shared" si="265"/>
        <v>1</v>
      </c>
      <c r="AE941" s="90">
        <f t="shared" si="266"/>
        <v>0</v>
      </c>
      <c r="AH941" s="56">
        <f t="shared" si="267"/>
        <v>3</v>
      </c>
      <c r="AI941" s="56">
        <f t="shared" si="268"/>
        <v>3</v>
      </c>
      <c r="AJ941" s="56" t="str">
        <f t="shared" si="269"/>
        <v>Correct</v>
      </c>
      <c r="AK941" t="s">
        <v>105</v>
      </c>
      <c r="AL941">
        <v>76</v>
      </c>
      <c r="AM941" t="s">
        <v>121</v>
      </c>
      <c r="AN941" t="s">
        <v>124</v>
      </c>
      <c r="AO941" t="s">
        <v>107</v>
      </c>
      <c r="AP941" t="s">
        <v>102</v>
      </c>
      <c r="AQ941" s="1" t="s">
        <v>80</v>
      </c>
      <c r="AS941" t="s">
        <v>100</v>
      </c>
      <c r="AT941" t="s">
        <v>101</v>
      </c>
      <c r="AU941" t="s">
        <v>102</v>
      </c>
      <c r="AV941" s="1" t="s">
        <v>373</v>
      </c>
      <c r="AW941" t="s">
        <v>98</v>
      </c>
    </row>
    <row r="942" spans="1:49" x14ac:dyDescent="0.25">
      <c r="A942" s="1">
        <v>941</v>
      </c>
      <c r="N942" t="s">
        <v>30</v>
      </c>
      <c r="P942" s="56">
        <f t="shared" si="252"/>
        <v>1</v>
      </c>
      <c r="Q942" s="5">
        <f t="shared" si="253"/>
        <v>3</v>
      </c>
      <c r="S942" s="56">
        <f t="shared" si="254"/>
        <v>0</v>
      </c>
      <c r="T942" s="56">
        <f t="shared" si="255"/>
        <v>0</v>
      </c>
      <c r="U942" s="56">
        <f t="shared" si="256"/>
        <v>0</v>
      </c>
      <c r="V942" s="90">
        <f t="shared" si="257"/>
        <v>0</v>
      </c>
      <c r="W942" s="90">
        <f t="shared" si="258"/>
        <v>0</v>
      </c>
      <c r="X942" s="90">
        <f t="shared" si="259"/>
        <v>0</v>
      </c>
      <c r="Y942" s="90">
        <f t="shared" si="260"/>
        <v>0</v>
      </c>
      <c r="Z942" s="90">
        <f t="shared" si="261"/>
        <v>0</v>
      </c>
      <c r="AA942" s="90">
        <f t="shared" si="262"/>
        <v>0</v>
      </c>
      <c r="AB942" s="90">
        <f t="shared" si="263"/>
        <v>0</v>
      </c>
      <c r="AC942" s="90">
        <f t="shared" si="264"/>
        <v>0</v>
      </c>
      <c r="AD942" s="90">
        <f t="shared" si="265"/>
        <v>0</v>
      </c>
      <c r="AE942" s="90">
        <f t="shared" si="266"/>
        <v>1</v>
      </c>
      <c r="AH942" s="56">
        <f t="shared" si="267"/>
        <v>1</v>
      </c>
      <c r="AI942" s="56">
        <f t="shared" si="268"/>
        <v>1</v>
      </c>
      <c r="AJ942" s="56" t="str">
        <f t="shared" si="269"/>
        <v>Correct</v>
      </c>
      <c r="AK942" t="s">
        <v>94</v>
      </c>
      <c r="AL942">
        <v>54</v>
      </c>
      <c r="AM942" t="s">
        <v>121</v>
      </c>
      <c r="AN942" t="s">
        <v>124</v>
      </c>
      <c r="AQ942" s="1" t="s">
        <v>80</v>
      </c>
      <c r="AS942" t="s">
        <v>110</v>
      </c>
      <c r="AU942" t="s">
        <v>102</v>
      </c>
      <c r="AV942" s="1"/>
      <c r="AW942" t="s">
        <v>102</v>
      </c>
    </row>
    <row r="943" spans="1:49" x14ac:dyDescent="0.25">
      <c r="A943" s="1">
        <v>942</v>
      </c>
      <c r="C943" t="s">
        <v>20</v>
      </c>
      <c r="D943" t="s">
        <v>21</v>
      </c>
      <c r="P943" s="56">
        <f t="shared" si="252"/>
        <v>2</v>
      </c>
      <c r="Q943" s="5">
        <f t="shared" si="253"/>
        <v>1.5</v>
      </c>
      <c r="S943" s="56">
        <f t="shared" si="254"/>
        <v>0</v>
      </c>
      <c r="T943" s="56">
        <f t="shared" si="255"/>
        <v>1</v>
      </c>
      <c r="U943" s="56">
        <f t="shared" si="256"/>
        <v>1</v>
      </c>
      <c r="V943" s="90">
        <f t="shared" si="257"/>
        <v>0</v>
      </c>
      <c r="W943" s="90">
        <f t="shared" si="258"/>
        <v>0</v>
      </c>
      <c r="X943" s="90">
        <f t="shared" si="259"/>
        <v>0</v>
      </c>
      <c r="Y943" s="90">
        <f t="shared" si="260"/>
        <v>0</v>
      </c>
      <c r="Z943" s="90">
        <f t="shared" si="261"/>
        <v>0</v>
      </c>
      <c r="AA943" s="90">
        <f t="shared" si="262"/>
        <v>0</v>
      </c>
      <c r="AB943" s="90">
        <f t="shared" si="263"/>
        <v>0</v>
      </c>
      <c r="AC943" s="90">
        <f t="shared" si="264"/>
        <v>0</v>
      </c>
      <c r="AD943" s="90">
        <f t="shared" si="265"/>
        <v>0</v>
      </c>
      <c r="AE943" s="90">
        <f t="shared" si="266"/>
        <v>0</v>
      </c>
      <c r="AH943" s="56">
        <f t="shared" si="267"/>
        <v>2</v>
      </c>
      <c r="AI943" s="56">
        <f t="shared" si="268"/>
        <v>2</v>
      </c>
      <c r="AJ943" s="56" t="str">
        <f t="shared" si="269"/>
        <v>Correct</v>
      </c>
      <c r="AK943" t="s">
        <v>94</v>
      </c>
      <c r="AL943">
        <v>68</v>
      </c>
      <c r="AM943" t="s">
        <v>121</v>
      </c>
      <c r="AN943" t="s">
        <v>122</v>
      </c>
      <c r="AO943" t="s">
        <v>107</v>
      </c>
      <c r="AQ943" s="1" t="s">
        <v>80</v>
      </c>
      <c r="AT943" t="s">
        <v>101</v>
      </c>
      <c r="AU943" t="s">
        <v>102</v>
      </c>
      <c r="AV943" s="1" t="s">
        <v>92</v>
      </c>
      <c r="AW943" t="s">
        <v>102</v>
      </c>
    </row>
    <row r="944" spans="1:49" x14ac:dyDescent="0.25">
      <c r="A944" s="1">
        <v>943</v>
      </c>
      <c r="B944" t="s">
        <v>19</v>
      </c>
      <c r="C944" t="s">
        <v>20</v>
      </c>
      <c r="I944" t="s">
        <v>267</v>
      </c>
      <c r="P944" s="56">
        <f t="shared" si="252"/>
        <v>3</v>
      </c>
      <c r="Q944" s="5">
        <f t="shared" si="253"/>
        <v>1</v>
      </c>
      <c r="S944" s="56">
        <f t="shared" si="254"/>
        <v>1</v>
      </c>
      <c r="T944" s="56">
        <f t="shared" si="255"/>
        <v>1</v>
      </c>
      <c r="U944" s="56">
        <f t="shared" si="256"/>
        <v>0</v>
      </c>
      <c r="V944" s="90">
        <f t="shared" si="257"/>
        <v>0</v>
      </c>
      <c r="W944" s="90">
        <f t="shared" si="258"/>
        <v>0</v>
      </c>
      <c r="X944" s="90">
        <f t="shared" si="259"/>
        <v>0</v>
      </c>
      <c r="Y944" s="90">
        <f t="shared" si="260"/>
        <v>0</v>
      </c>
      <c r="Z944" s="90">
        <f t="shared" si="261"/>
        <v>1</v>
      </c>
      <c r="AA944" s="90">
        <f t="shared" si="262"/>
        <v>0</v>
      </c>
      <c r="AB944" s="90">
        <f t="shared" si="263"/>
        <v>0</v>
      </c>
      <c r="AC944" s="90">
        <f t="shared" si="264"/>
        <v>0</v>
      </c>
      <c r="AD944" s="90">
        <f t="shared" si="265"/>
        <v>0</v>
      </c>
      <c r="AE944" s="90">
        <f t="shared" si="266"/>
        <v>0</v>
      </c>
      <c r="AH944" s="56">
        <f t="shared" si="267"/>
        <v>3</v>
      </c>
      <c r="AI944" s="56">
        <f t="shared" si="268"/>
        <v>3</v>
      </c>
      <c r="AJ944" s="56" t="str">
        <f t="shared" si="269"/>
        <v>Correct</v>
      </c>
      <c r="AK944" t="s">
        <v>94</v>
      </c>
      <c r="AL944">
        <v>64</v>
      </c>
      <c r="AM944" t="s">
        <v>121</v>
      </c>
      <c r="AN944" t="s">
        <v>124</v>
      </c>
      <c r="AO944" t="s">
        <v>107</v>
      </c>
      <c r="AP944" t="s">
        <v>98</v>
      </c>
      <c r="AQ944" s="1" t="s">
        <v>80</v>
      </c>
      <c r="AR944" t="s">
        <v>109</v>
      </c>
      <c r="AS944" t="s">
        <v>110</v>
      </c>
      <c r="AT944" t="s">
        <v>125</v>
      </c>
      <c r="AU944" t="s">
        <v>102</v>
      </c>
      <c r="AV944" s="1" t="s">
        <v>92</v>
      </c>
      <c r="AW944" t="s">
        <v>98</v>
      </c>
    </row>
    <row r="945" spans="1:49" x14ac:dyDescent="0.25">
      <c r="A945" s="1">
        <v>944</v>
      </c>
      <c r="C945" t="s">
        <v>20</v>
      </c>
      <c r="D945" t="s">
        <v>21</v>
      </c>
      <c r="P945" s="56">
        <f t="shared" si="252"/>
        <v>2</v>
      </c>
      <c r="Q945" s="5">
        <f t="shared" si="253"/>
        <v>1.5</v>
      </c>
      <c r="S945" s="56">
        <f t="shared" si="254"/>
        <v>0</v>
      </c>
      <c r="T945" s="56">
        <f t="shared" si="255"/>
        <v>1</v>
      </c>
      <c r="U945" s="56">
        <f t="shared" si="256"/>
        <v>1</v>
      </c>
      <c r="V945" s="90">
        <f t="shared" si="257"/>
        <v>0</v>
      </c>
      <c r="W945" s="90">
        <f t="shared" si="258"/>
        <v>0</v>
      </c>
      <c r="X945" s="90">
        <f t="shared" si="259"/>
        <v>0</v>
      </c>
      <c r="Y945" s="90">
        <f t="shared" si="260"/>
        <v>0</v>
      </c>
      <c r="Z945" s="90">
        <f t="shared" si="261"/>
        <v>0</v>
      </c>
      <c r="AA945" s="90">
        <f t="shared" si="262"/>
        <v>0</v>
      </c>
      <c r="AB945" s="90">
        <f t="shared" si="263"/>
        <v>0</v>
      </c>
      <c r="AC945" s="90">
        <f t="shared" si="264"/>
        <v>0</v>
      </c>
      <c r="AD945" s="90">
        <f t="shared" si="265"/>
        <v>0</v>
      </c>
      <c r="AE945" s="90">
        <f t="shared" si="266"/>
        <v>0</v>
      </c>
      <c r="AH945" s="56">
        <f t="shared" si="267"/>
        <v>2</v>
      </c>
      <c r="AI945" s="56">
        <f t="shared" si="268"/>
        <v>2</v>
      </c>
      <c r="AJ945" s="56" t="str">
        <f t="shared" si="269"/>
        <v>Correct</v>
      </c>
      <c r="AK945" t="s">
        <v>105</v>
      </c>
      <c r="AL945">
        <v>72</v>
      </c>
      <c r="AM945" t="s">
        <v>121</v>
      </c>
      <c r="AN945" t="s">
        <v>124</v>
      </c>
      <c r="AO945" t="s">
        <v>107</v>
      </c>
      <c r="AP945" t="s">
        <v>98</v>
      </c>
      <c r="AQ945" s="1" t="s">
        <v>80</v>
      </c>
      <c r="AR945" t="s">
        <v>126</v>
      </c>
      <c r="AS945" t="s">
        <v>120</v>
      </c>
      <c r="AT945" t="s">
        <v>104</v>
      </c>
      <c r="AU945" t="s">
        <v>102</v>
      </c>
      <c r="AV945" s="1" t="s">
        <v>373</v>
      </c>
      <c r="AW945" t="s">
        <v>102</v>
      </c>
    </row>
    <row r="946" spans="1:49" x14ac:dyDescent="0.25">
      <c r="A946" s="1">
        <v>945</v>
      </c>
      <c r="C946" t="s">
        <v>20</v>
      </c>
      <c r="J946" t="s">
        <v>26</v>
      </c>
      <c r="M946" t="s">
        <v>29</v>
      </c>
      <c r="P946" s="56">
        <f t="shared" si="252"/>
        <v>3</v>
      </c>
      <c r="Q946" s="5">
        <f t="shared" si="253"/>
        <v>1</v>
      </c>
      <c r="S946" s="56">
        <f t="shared" si="254"/>
        <v>0</v>
      </c>
      <c r="T946" s="56">
        <f t="shared" si="255"/>
        <v>1</v>
      </c>
      <c r="U946" s="56">
        <f t="shared" si="256"/>
        <v>0</v>
      </c>
      <c r="V946" s="90">
        <f t="shared" si="257"/>
        <v>0</v>
      </c>
      <c r="W946" s="90">
        <f t="shared" si="258"/>
        <v>0</v>
      </c>
      <c r="X946" s="90">
        <f t="shared" si="259"/>
        <v>0</v>
      </c>
      <c r="Y946" s="90">
        <f t="shared" si="260"/>
        <v>0</v>
      </c>
      <c r="Z946" s="90">
        <f t="shared" si="261"/>
        <v>0</v>
      </c>
      <c r="AA946" s="90">
        <f t="shared" si="262"/>
        <v>1</v>
      </c>
      <c r="AB946" s="90">
        <f t="shared" si="263"/>
        <v>0</v>
      </c>
      <c r="AC946" s="90">
        <f t="shared" si="264"/>
        <v>0</v>
      </c>
      <c r="AD946" s="90">
        <f t="shared" si="265"/>
        <v>1</v>
      </c>
      <c r="AE946" s="90">
        <f t="shared" si="266"/>
        <v>0</v>
      </c>
      <c r="AH946" s="56">
        <f t="shared" si="267"/>
        <v>3</v>
      </c>
      <c r="AI946" s="56">
        <f t="shared" si="268"/>
        <v>3</v>
      </c>
      <c r="AJ946" s="56" t="str">
        <f t="shared" si="269"/>
        <v>Correct</v>
      </c>
      <c r="AK946" t="s">
        <v>105</v>
      </c>
      <c r="AL946">
        <v>36</v>
      </c>
      <c r="AM946" t="s">
        <v>121</v>
      </c>
      <c r="AN946" t="s">
        <v>124</v>
      </c>
      <c r="AO946" t="s">
        <v>107</v>
      </c>
      <c r="AP946" t="s">
        <v>98</v>
      </c>
      <c r="AQ946" s="1" t="s">
        <v>80</v>
      </c>
      <c r="AR946" t="s">
        <v>126</v>
      </c>
      <c r="AS946" t="s">
        <v>110</v>
      </c>
      <c r="AT946" t="s">
        <v>101</v>
      </c>
      <c r="AU946" t="s">
        <v>102</v>
      </c>
      <c r="AV946" s="1" t="s">
        <v>92</v>
      </c>
      <c r="AW946" t="s">
        <v>102</v>
      </c>
    </row>
    <row r="947" spans="1:49" x14ac:dyDescent="0.25">
      <c r="A947" s="1">
        <v>946</v>
      </c>
      <c r="D947" t="s">
        <v>21</v>
      </c>
      <c r="P947" s="56">
        <f t="shared" si="252"/>
        <v>1</v>
      </c>
      <c r="Q947" s="5">
        <f t="shared" si="253"/>
        <v>3</v>
      </c>
      <c r="S947" s="56">
        <f t="shared" si="254"/>
        <v>0</v>
      </c>
      <c r="T947" s="56">
        <f t="shared" si="255"/>
        <v>0</v>
      </c>
      <c r="U947" s="56">
        <f t="shared" si="256"/>
        <v>1</v>
      </c>
      <c r="V947" s="90">
        <f t="shared" si="257"/>
        <v>0</v>
      </c>
      <c r="W947" s="90">
        <f t="shared" si="258"/>
        <v>0</v>
      </c>
      <c r="X947" s="90">
        <f t="shared" si="259"/>
        <v>0</v>
      </c>
      <c r="Y947" s="90">
        <f t="shared" si="260"/>
        <v>0</v>
      </c>
      <c r="Z947" s="90">
        <f t="shared" si="261"/>
        <v>0</v>
      </c>
      <c r="AA947" s="90">
        <f t="shared" si="262"/>
        <v>0</v>
      </c>
      <c r="AB947" s="90">
        <f t="shared" si="263"/>
        <v>0</v>
      </c>
      <c r="AC947" s="90">
        <f t="shared" si="264"/>
        <v>0</v>
      </c>
      <c r="AD947" s="90">
        <f t="shared" si="265"/>
        <v>0</v>
      </c>
      <c r="AE947" s="90">
        <f t="shared" si="266"/>
        <v>0</v>
      </c>
      <c r="AH947" s="56">
        <f t="shared" si="267"/>
        <v>1</v>
      </c>
      <c r="AI947" s="56">
        <f t="shared" si="268"/>
        <v>1</v>
      </c>
      <c r="AJ947" s="56" t="str">
        <f t="shared" si="269"/>
        <v>Correct</v>
      </c>
      <c r="AK947" t="s">
        <v>94</v>
      </c>
      <c r="AL947">
        <v>88</v>
      </c>
      <c r="AM947" t="s">
        <v>121</v>
      </c>
      <c r="AN947" t="s">
        <v>124</v>
      </c>
      <c r="AO947" t="s">
        <v>107</v>
      </c>
      <c r="AP947" t="s">
        <v>98</v>
      </c>
      <c r="AQ947" s="1" t="s">
        <v>80</v>
      </c>
      <c r="AR947" t="s">
        <v>114</v>
      </c>
      <c r="AS947" t="s">
        <v>100</v>
      </c>
      <c r="AT947" t="s">
        <v>104</v>
      </c>
      <c r="AU947" t="s">
        <v>102</v>
      </c>
      <c r="AV947" s="1" t="s">
        <v>373</v>
      </c>
      <c r="AW947" t="s">
        <v>98</v>
      </c>
    </row>
    <row r="948" spans="1:49" x14ac:dyDescent="0.25">
      <c r="A948" s="1">
        <v>947</v>
      </c>
      <c r="C948" t="s">
        <v>20</v>
      </c>
      <c r="D948" t="s">
        <v>21</v>
      </c>
      <c r="N948" t="s">
        <v>30</v>
      </c>
      <c r="P948" s="56">
        <f t="shared" si="252"/>
        <v>3</v>
      </c>
      <c r="Q948" s="5">
        <f t="shared" si="253"/>
        <v>1</v>
      </c>
      <c r="S948" s="56">
        <f t="shared" si="254"/>
        <v>0</v>
      </c>
      <c r="T948" s="56">
        <f t="shared" si="255"/>
        <v>1</v>
      </c>
      <c r="U948" s="56">
        <f t="shared" si="256"/>
        <v>1</v>
      </c>
      <c r="V948" s="90">
        <f t="shared" si="257"/>
        <v>0</v>
      </c>
      <c r="W948" s="90">
        <f t="shared" si="258"/>
        <v>0</v>
      </c>
      <c r="X948" s="90">
        <f t="shared" si="259"/>
        <v>0</v>
      </c>
      <c r="Y948" s="90">
        <f t="shared" si="260"/>
        <v>0</v>
      </c>
      <c r="Z948" s="90">
        <f t="shared" si="261"/>
        <v>0</v>
      </c>
      <c r="AA948" s="90">
        <f t="shared" si="262"/>
        <v>0</v>
      </c>
      <c r="AB948" s="90">
        <f t="shared" si="263"/>
        <v>0</v>
      </c>
      <c r="AC948" s="90">
        <f t="shared" si="264"/>
        <v>0</v>
      </c>
      <c r="AD948" s="90">
        <f t="shared" si="265"/>
        <v>0</v>
      </c>
      <c r="AE948" s="90">
        <f t="shared" si="266"/>
        <v>1</v>
      </c>
      <c r="AH948" s="56">
        <f t="shared" si="267"/>
        <v>3</v>
      </c>
      <c r="AI948" s="56">
        <f t="shared" si="268"/>
        <v>3</v>
      </c>
      <c r="AJ948" s="56" t="str">
        <f t="shared" si="269"/>
        <v>Correct</v>
      </c>
      <c r="AK948" t="s">
        <v>94</v>
      </c>
      <c r="AL948">
        <v>58</v>
      </c>
      <c r="AM948" t="s">
        <v>121</v>
      </c>
      <c r="AN948" t="s">
        <v>124</v>
      </c>
      <c r="AO948" t="s">
        <v>107</v>
      </c>
      <c r="AP948" t="s">
        <v>98</v>
      </c>
      <c r="AQ948" s="1" t="s">
        <v>85</v>
      </c>
      <c r="AR948" t="s">
        <v>114</v>
      </c>
      <c r="AS948" t="s">
        <v>100</v>
      </c>
      <c r="AT948" t="s">
        <v>101</v>
      </c>
      <c r="AU948" t="s">
        <v>102</v>
      </c>
      <c r="AV948" s="1" t="s">
        <v>92</v>
      </c>
      <c r="AW948" t="s">
        <v>102</v>
      </c>
    </row>
    <row r="949" spans="1:49" x14ac:dyDescent="0.25">
      <c r="A949" s="1">
        <v>948</v>
      </c>
      <c r="D949" t="s">
        <v>21</v>
      </c>
      <c r="I949" t="s">
        <v>267</v>
      </c>
      <c r="N949" t="s">
        <v>30</v>
      </c>
      <c r="P949" s="56">
        <f t="shared" si="252"/>
        <v>3</v>
      </c>
      <c r="Q949" s="5">
        <f t="shared" si="253"/>
        <v>1</v>
      </c>
      <c r="S949" s="56">
        <f t="shared" si="254"/>
        <v>0</v>
      </c>
      <c r="T949" s="56">
        <f t="shared" si="255"/>
        <v>0</v>
      </c>
      <c r="U949" s="56">
        <f t="shared" si="256"/>
        <v>1</v>
      </c>
      <c r="V949" s="90">
        <f t="shared" si="257"/>
        <v>0</v>
      </c>
      <c r="W949" s="90">
        <f t="shared" si="258"/>
        <v>0</v>
      </c>
      <c r="X949" s="90">
        <f t="shared" si="259"/>
        <v>0</v>
      </c>
      <c r="Y949" s="90">
        <f t="shared" si="260"/>
        <v>0</v>
      </c>
      <c r="Z949" s="90">
        <f t="shared" si="261"/>
        <v>1</v>
      </c>
      <c r="AA949" s="90">
        <f t="shared" si="262"/>
        <v>0</v>
      </c>
      <c r="AB949" s="90">
        <f t="shared" si="263"/>
        <v>0</v>
      </c>
      <c r="AC949" s="90">
        <f t="shared" si="264"/>
        <v>0</v>
      </c>
      <c r="AD949" s="90">
        <f t="shared" si="265"/>
        <v>0</v>
      </c>
      <c r="AE949" s="90">
        <f t="shared" si="266"/>
        <v>1</v>
      </c>
      <c r="AH949" s="56">
        <f t="shared" si="267"/>
        <v>3</v>
      </c>
      <c r="AI949" s="56">
        <f t="shared" si="268"/>
        <v>3</v>
      </c>
      <c r="AJ949" s="56" t="str">
        <f t="shared" si="269"/>
        <v>Correct</v>
      </c>
      <c r="AK949" t="s">
        <v>94</v>
      </c>
      <c r="AL949">
        <v>70</v>
      </c>
      <c r="AM949" t="s">
        <v>121</v>
      </c>
      <c r="AN949" t="s">
        <v>124</v>
      </c>
      <c r="AO949" t="s">
        <v>107</v>
      </c>
      <c r="AP949" t="s">
        <v>98</v>
      </c>
      <c r="AQ949" s="1" t="s">
        <v>80</v>
      </c>
      <c r="AR949" t="s">
        <v>114</v>
      </c>
      <c r="AS949" t="s">
        <v>110</v>
      </c>
      <c r="AT949" t="s">
        <v>104</v>
      </c>
      <c r="AU949" t="s">
        <v>102</v>
      </c>
      <c r="AV949" s="1" t="s">
        <v>373</v>
      </c>
      <c r="AW949" t="s">
        <v>102</v>
      </c>
    </row>
    <row r="950" spans="1:49" x14ac:dyDescent="0.25">
      <c r="A950" s="1">
        <v>949</v>
      </c>
      <c r="J950" t="s">
        <v>26</v>
      </c>
      <c r="P950" s="56">
        <f t="shared" si="252"/>
        <v>1</v>
      </c>
      <c r="Q950" s="5">
        <f t="shared" si="253"/>
        <v>3</v>
      </c>
      <c r="S950" s="56">
        <f t="shared" si="254"/>
        <v>0</v>
      </c>
      <c r="T950" s="56">
        <f t="shared" si="255"/>
        <v>0</v>
      </c>
      <c r="U950" s="56">
        <f t="shared" si="256"/>
        <v>0</v>
      </c>
      <c r="V950" s="90">
        <f t="shared" si="257"/>
        <v>0</v>
      </c>
      <c r="W950" s="90">
        <f t="shared" si="258"/>
        <v>0</v>
      </c>
      <c r="X950" s="90">
        <f t="shared" si="259"/>
        <v>0</v>
      </c>
      <c r="Y950" s="90">
        <f t="shared" si="260"/>
        <v>0</v>
      </c>
      <c r="Z950" s="90">
        <f t="shared" si="261"/>
        <v>0</v>
      </c>
      <c r="AA950" s="90">
        <f t="shared" si="262"/>
        <v>1</v>
      </c>
      <c r="AB950" s="90">
        <f t="shared" si="263"/>
        <v>0</v>
      </c>
      <c r="AC950" s="90">
        <f t="shared" si="264"/>
        <v>0</v>
      </c>
      <c r="AD950" s="90">
        <f t="shared" si="265"/>
        <v>0</v>
      </c>
      <c r="AE950" s="90">
        <f t="shared" si="266"/>
        <v>0</v>
      </c>
      <c r="AH950" s="56">
        <f t="shared" si="267"/>
        <v>1</v>
      </c>
      <c r="AI950" s="56">
        <f t="shared" si="268"/>
        <v>1</v>
      </c>
      <c r="AJ950" s="56" t="str">
        <f t="shared" si="269"/>
        <v>Correct</v>
      </c>
      <c r="AK950" t="s">
        <v>105</v>
      </c>
      <c r="AL950">
        <v>64</v>
      </c>
      <c r="AM950" t="s">
        <v>95</v>
      </c>
      <c r="AN950" t="s">
        <v>127</v>
      </c>
      <c r="AO950" t="s">
        <v>128</v>
      </c>
      <c r="AP950" t="s">
        <v>98</v>
      </c>
      <c r="AQ950" s="1" t="s">
        <v>363</v>
      </c>
      <c r="AR950" t="s">
        <v>126</v>
      </c>
      <c r="AS950" t="s">
        <v>100</v>
      </c>
      <c r="AT950" t="s">
        <v>104</v>
      </c>
      <c r="AU950" t="s">
        <v>102</v>
      </c>
      <c r="AV950" s="1" t="s">
        <v>92</v>
      </c>
      <c r="AW950" t="s">
        <v>102</v>
      </c>
    </row>
    <row r="951" spans="1:49" x14ac:dyDescent="0.25">
      <c r="A951" s="1">
        <v>950</v>
      </c>
      <c r="C951" t="s">
        <v>20</v>
      </c>
      <c r="I951" t="s">
        <v>267</v>
      </c>
      <c r="N951" t="s">
        <v>30</v>
      </c>
      <c r="P951" s="56">
        <f t="shared" si="252"/>
        <v>3</v>
      </c>
      <c r="Q951" s="5">
        <f t="shared" si="253"/>
        <v>1</v>
      </c>
      <c r="S951" s="56">
        <f t="shared" si="254"/>
        <v>0</v>
      </c>
      <c r="T951" s="56">
        <f t="shared" si="255"/>
        <v>1</v>
      </c>
      <c r="U951" s="56">
        <f t="shared" si="256"/>
        <v>0</v>
      </c>
      <c r="V951" s="90">
        <f t="shared" si="257"/>
        <v>0</v>
      </c>
      <c r="W951" s="90">
        <f t="shared" si="258"/>
        <v>0</v>
      </c>
      <c r="X951" s="90">
        <f t="shared" si="259"/>
        <v>0</v>
      </c>
      <c r="Y951" s="90">
        <f t="shared" si="260"/>
        <v>0</v>
      </c>
      <c r="Z951" s="90">
        <f t="shared" si="261"/>
        <v>1</v>
      </c>
      <c r="AA951" s="90">
        <f t="shared" si="262"/>
        <v>0</v>
      </c>
      <c r="AB951" s="90">
        <f t="shared" si="263"/>
        <v>0</v>
      </c>
      <c r="AC951" s="90">
        <f t="shared" si="264"/>
        <v>0</v>
      </c>
      <c r="AD951" s="90">
        <f t="shared" si="265"/>
        <v>0</v>
      </c>
      <c r="AE951" s="90">
        <f t="shared" si="266"/>
        <v>1</v>
      </c>
      <c r="AH951" s="56">
        <f t="shared" si="267"/>
        <v>3</v>
      </c>
      <c r="AI951" s="56">
        <f t="shared" si="268"/>
        <v>3</v>
      </c>
      <c r="AJ951" s="56" t="str">
        <f t="shared" si="269"/>
        <v>Correct</v>
      </c>
      <c r="AK951" t="s">
        <v>94</v>
      </c>
      <c r="AL951">
        <v>55</v>
      </c>
      <c r="AM951" t="s">
        <v>95</v>
      </c>
      <c r="AN951" t="s">
        <v>129</v>
      </c>
      <c r="AO951" t="s">
        <v>107</v>
      </c>
      <c r="AQ951" s="1" t="s">
        <v>80</v>
      </c>
      <c r="AR951" t="s">
        <v>114</v>
      </c>
      <c r="AS951" t="s">
        <v>110</v>
      </c>
      <c r="AT951" t="s">
        <v>101</v>
      </c>
      <c r="AU951" t="s">
        <v>102</v>
      </c>
      <c r="AV951" s="1" t="s">
        <v>92</v>
      </c>
      <c r="AW951" t="s">
        <v>102</v>
      </c>
    </row>
    <row r="952" spans="1:49" x14ac:dyDescent="0.25">
      <c r="A952" s="1">
        <v>951</v>
      </c>
      <c r="D952" t="s">
        <v>21</v>
      </c>
      <c r="P952" s="56">
        <f t="shared" si="252"/>
        <v>1</v>
      </c>
      <c r="Q952" s="5">
        <f t="shared" si="253"/>
        <v>3</v>
      </c>
      <c r="S952" s="56">
        <f t="shared" si="254"/>
        <v>0</v>
      </c>
      <c r="T952" s="56">
        <f t="shared" si="255"/>
        <v>0</v>
      </c>
      <c r="U952" s="56">
        <f t="shared" si="256"/>
        <v>1</v>
      </c>
      <c r="V952" s="90">
        <f t="shared" si="257"/>
        <v>0</v>
      </c>
      <c r="W952" s="90">
        <f t="shared" si="258"/>
        <v>0</v>
      </c>
      <c r="X952" s="90">
        <f t="shared" si="259"/>
        <v>0</v>
      </c>
      <c r="Y952" s="90">
        <f t="shared" si="260"/>
        <v>0</v>
      </c>
      <c r="Z952" s="90">
        <f t="shared" si="261"/>
        <v>0</v>
      </c>
      <c r="AA952" s="90">
        <f t="shared" si="262"/>
        <v>0</v>
      </c>
      <c r="AB952" s="90">
        <f t="shared" si="263"/>
        <v>0</v>
      </c>
      <c r="AC952" s="90">
        <f t="shared" si="264"/>
        <v>0</v>
      </c>
      <c r="AD952" s="90">
        <f t="shared" si="265"/>
        <v>0</v>
      </c>
      <c r="AE952" s="90">
        <f t="shared" si="266"/>
        <v>0</v>
      </c>
      <c r="AH952" s="56">
        <f t="shared" si="267"/>
        <v>1</v>
      </c>
      <c r="AI952" s="56">
        <f t="shared" si="268"/>
        <v>1</v>
      </c>
      <c r="AJ952" s="56" t="str">
        <f t="shared" si="269"/>
        <v>Correct</v>
      </c>
      <c r="AK952" t="s">
        <v>105</v>
      </c>
      <c r="AL952">
        <v>83</v>
      </c>
      <c r="AM952" t="s">
        <v>95</v>
      </c>
      <c r="AN952" t="s">
        <v>130</v>
      </c>
      <c r="AO952" t="s">
        <v>107</v>
      </c>
      <c r="AP952" t="s">
        <v>98</v>
      </c>
      <c r="AQ952" s="1" t="s">
        <v>80</v>
      </c>
      <c r="AS952" t="s">
        <v>110</v>
      </c>
      <c r="AT952" t="s">
        <v>104</v>
      </c>
      <c r="AU952" t="s">
        <v>102</v>
      </c>
      <c r="AV952" s="1"/>
      <c r="AW952" t="s">
        <v>102</v>
      </c>
    </row>
    <row r="953" spans="1:49" x14ac:dyDescent="0.25">
      <c r="A953" s="1">
        <v>952</v>
      </c>
      <c r="D953" t="s">
        <v>21</v>
      </c>
      <c r="E953" t="s">
        <v>22</v>
      </c>
      <c r="J953" t="s">
        <v>26</v>
      </c>
      <c r="P953" s="56">
        <f t="shared" si="252"/>
        <v>3</v>
      </c>
      <c r="Q953" s="5">
        <f t="shared" si="253"/>
        <v>1</v>
      </c>
      <c r="S953" s="56">
        <f t="shared" si="254"/>
        <v>0</v>
      </c>
      <c r="T953" s="56">
        <f t="shared" si="255"/>
        <v>0</v>
      </c>
      <c r="U953" s="56">
        <f t="shared" si="256"/>
        <v>1</v>
      </c>
      <c r="V953" s="90">
        <f t="shared" si="257"/>
        <v>1</v>
      </c>
      <c r="W953" s="90">
        <f t="shared" si="258"/>
        <v>0</v>
      </c>
      <c r="X953" s="90">
        <f t="shared" si="259"/>
        <v>0</v>
      </c>
      <c r="Y953" s="90">
        <f t="shared" si="260"/>
        <v>0</v>
      </c>
      <c r="Z953" s="90">
        <f t="shared" si="261"/>
        <v>0</v>
      </c>
      <c r="AA953" s="90">
        <f t="shared" si="262"/>
        <v>1</v>
      </c>
      <c r="AB953" s="90">
        <f t="shared" si="263"/>
        <v>0</v>
      </c>
      <c r="AC953" s="90">
        <f t="shared" si="264"/>
        <v>0</v>
      </c>
      <c r="AD953" s="90">
        <f t="shared" si="265"/>
        <v>0</v>
      </c>
      <c r="AE953" s="90">
        <f t="shared" si="266"/>
        <v>0</v>
      </c>
      <c r="AH953" s="56">
        <f t="shared" si="267"/>
        <v>3</v>
      </c>
      <c r="AI953" s="56">
        <f t="shared" si="268"/>
        <v>3</v>
      </c>
      <c r="AJ953" s="56" t="str">
        <f t="shared" si="269"/>
        <v>Correct</v>
      </c>
      <c r="AK953" t="s">
        <v>105</v>
      </c>
      <c r="AL953">
        <v>78</v>
      </c>
      <c r="AM953" t="s">
        <v>95</v>
      </c>
      <c r="AN953" t="s">
        <v>130</v>
      </c>
      <c r="AO953" t="s">
        <v>107</v>
      </c>
      <c r="AP953" t="s">
        <v>98</v>
      </c>
      <c r="AQ953" s="1" t="s">
        <v>80</v>
      </c>
      <c r="AR953" t="s">
        <v>114</v>
      </c>
      <c r="AS953" t="s">
        <v>110</v>
      </c>
      <c r="AT953" t="s">
        <v>104</v>
      </c>
      <c r="AU953" t="s">
        <v>102</v>
      </c>
      <c r="AV953" s="1"/>
      <c r="AW953" t="s">
        <v>98</v>
      </c>
    </row>
    <row r="954" spans="1:49" x14ac:dyDescent="0.25">
      <c r="A954" s="1">
        <v>953</v>
      </c>
      <c r="C954" t="s">
        <v>20</v>
      </c>
      <c r="D954" t="s">
        <v>21</v>
      </c>
      <c r="J954" t="s">
        <v>26</v>
      </c>
      <c r="N954" t="s">
        <v>30</v>
      </c>
      <c r="P954" s="56">
        <f t="shared" si="252"/>
        <v>4</v>
      </c>
      <c r="Q954" s="5">
        <f t="shared" si="253"/>
        <v>0.75</v>
      </c>
      <c r="S954" s="56">
        <f t="shared" si="254"/>
        <v>0</v>
      </c>
      <c r="T954" s="56">
        <f t="shared" si="255"/>
        <v>0.75</v>
      </c>
      <c r="U954" s="56">
        <f t="shared" si="256"/>
        <v>0.75</v>
      </c>
      <c r="V954" s="90">
        <f t="shared" si="257"/>
        <v>0</v>
      </c>
      <c r="W954" s="90">
        <f t="shared" si="258"/>
        <v>0</v>
      </c>
      <c r="X954" s="90">
        <f t="shared" si="259"/>
        <v>0</v>
      </c>
      <c r="Y954" s="90">
        <f t="shared" si="260"/>
        <v>0</v>
      </c>
      <c r="Z954" s="90">
        <f t="shared" si="261"/>
        <v>0</v>
      </c>
      <c r="AA954" s="90">
        <f t="shared" si="262"/>
        <v>0.75</v>
      </c>
      <c r="AB954" s="90">
        <f t="shared" si="263"/>
        <v>0</v>
      </c>
      <c r="AC954" s="90">
        <f t="shared" si="264"/>
        <v>0</v>
      </c>
      <c r="AD954" s="90">
        <f t="shared" si="265"/>
        <v>0</v>
      </c>
      <c r="AE954" s="90">
        <f t="shared" si="266"/>
        <v>0.75</v>
      </c>
      <c r="AH954" s="56">
        <f t="shared" si="267"/>
        <v>3</v>
      </c>
      <c r="AI954" s="56">
        <f t="shared" si="268"/>
        <v>4</v>
      </c>
      <c r="AJ954" s="56" t="str">
        <f t="shared" si="269"/>
        <v>Correct</v>
      </c>
      <c r="AK954" t="s">
        <v>105</v>
      </c>
      <c r="AL954">
        <v>65</v>
      </c>
      <c r="AM954" t="s">
        <v>95</v>
      </c>
      <c r="AN954" t="s">
        <v>130</v>
      </c>
      <c r="AO954" t="s">
        <v>107</v>
      </c>
      <c r="AP954" t="s">
        <v>98</v>
      </c>
      <c r="AQ954" s="1" t="s">
        <v>80</v>
      </c>
      <c r="AR954" t="s">
        <v>114</v>
      </c>
      <c r="AS954" t="s">
        <v>100</v>
      </c>
      <c r="AT954" t="s">
        <v>104</v>
      </c>
      <c r="AU954" t="s">
        <v>102</v>
      </c>
      <c r="AV954" s="1" t="s">
        <v>92</v>
      </c>
      <c r="AW954" t="s">
        <v>102</v>
      </c>
    </row>
    <row r="955" spans="1:49" x14ac:dyDescent="0.25">
      <c r="A955" s="1">
        <v>954</v>
      </c>
      <c r="D955" t="s">
        <v>21</v>
      </c>
      <c r="H955" t="s">
        <v>25</v>
      </c>
      <c r="K955" t="s">
        <v>27</v>
      </c>
      <c r="M955" t="s">
        <v>29</v>
      </c>
      <c r="P955" s="56">
        <f t="shared" si="252"/>
        <v>4</v>
      </c>
      <c r="Q955" s="5">
        <f t="shared" si="253"/>
        <v>0.75</v>
      </c>
      <c r="S955" s="56">
        <f t="shared" si="254"/>
        <v>0</v>
      </c>
      <c r="T955" s="56">
        <f t="shared" si="255"/>
        <v>0</v>
      </c>
      <c r="U955" s="56">
        <f t="shared" si="256"/>
        <v>0.75</v>
      </c>
      <c r="V955" s="90">
        <f t="shared" si="257"/>
        <v>0</v>
      </c>
      <c r="W955" s="90">
        <f t="shared" si="258"/>
        <v>0</v>
      </c>
      <c r="X955" s="90">
        <f t="shared" si="259"/>
        <v>0</v>
      </c>
      <c r="Y955" s="90">
        <f t="shared" si="260"/>
        <v>0.75</v>
      </c>
      <c r="Z955" s="90">
        <f t="shared" si="261"/>
        <v>0</v>
      </c>
      <c r="AA955" s="90">
        <f t="shared" si="262"/>
        <v>0</v>
      </c>
      <c r="AB955" s="90">
        <f t="shared" si="263"/>
        <v>0.75</v>
      </c>
      <c r="AC955" s="90">
        <f t="shared" si="264"/>
        <v>0</v>
      </c>
      <c r="AD955" s="90">
        <f t="shared" si="265"/>
        <v>0.75</v>
      </c>
      <c r="AE955" s="90">
        <f t="shared" si="266"/>
        <v>0</v>
      </c>
      <c r="AH955" s="56">
        <f t="shared" si="267"/>
        <v>3</v>
      </c>
      <c r="AI955" s="56">
        <f t="shared" si="268"/>
        <v>4</v>
      </c>
      <c r="AJ955" s="56" t="str">
        <f t="shared" si="269"/>
        <v>Correct</v>
      </c>
      <c r="AK955" t="s">
        <v>105</v>
      </c>
      <c r="AL955">
        <v>72</v>
      </c>
      <c r="AM955" t="s">
        <v>95</v>
      </c>
      <c r="AN955" t="s">
        <v>145</v>
      </c>
      <c r="AO955" t="s">
        <v>107</v>
      </c>
      <c r="AQ955" s="1" t="s">
        <v>82</v>
      </c>
      <c r="AR955" t="s">
        <v>108</v>
      </c>
      <c r="AS955" t="s">
        <v>132</v>
      </c>
      <c r="AT955" t="s">
        <v>104</v>
      </c>
      <c r="AV955" s="1" t="s">
        <v>92</v>
      </c>
    </row>
    <row r="956" spans="1:49" x14ac:dyDescent="0.25">
      <c r="A956" s="1">
        <v>955</v>
      </c>
      <c r="I956" t="s">
        <v>267</v>
      </c>
      <c r="J956" t="s">
        <v>26</v>
      </c>
      <c r="P956" s="56">
        <f t="shared" si="252"/>
        <v>2</v>
      </c>
      <c r="Q956" s="5">
        <f t="shared" si="253"/>
        <v>1.5</v>
      </c>
      <c r="S956" s="56">
        <f t="shared" si="254"/>
        <v>0</v>
      </c>
      <c r="T956" s="56">
        <f t="shared" si="255"/>
        <v>0</v>
      </c>
      <c r="U956" s="56">
        <f t="shared" si="256"/>
        <v>0</v>
      </c>
      <c r="V956" s="90">
        <f t="shared" si="257"/>
        <v>0</v>
      </c>
      <c r="W956" s="90">
        <f t="shared" si="258"/>
        <v>0</v>
      </c>
      <c r="X956" s="90">
        <f t="shared" si="259"/>
        <v>0</v>
      </c>
      <c r="Y956" s="90">
        <f t="shared" si="260"/>
        <v>0</v>
      </c>
      <c r="Z956" s="90">
        <f t="shared" si="261"/>
        <v>1</v>
      </c>
      <c r="AA956" s="90">
        <f t="shared" si="262"/>
        <v>1</v>
      </c>
      <c r="AB956" s="90">
        <f t="shared" si="263"/>
        <v>0</v>
      </c>
      <c r="AC956" s="90">
        <f t="shared" si="264"/>
        <v>0</v>
      </c>
      <c r="AD956" s="90">
        <f t="shared" si="265"/>
        <v>0</v>
      </c>
      <c r="AE956" s="90">
        <f t="shared" si="266"/>
        <v>0</v>
      </c>
      <c r="AH956" s="56">
        <f t="shared" si="267"/>
        <v>2</v>
      </c>
      <c r="AI956" s="56">
        <f t="shared" si="268"/>
        <v>2</v>
      </c>
      <c r="AJ956" s="56" t="str">
        <f t="shared" si="269"/>
        <v>Correct</v>
      </c>
      <c r="AK956" t="s">
        <v>94</v>
      </c>
      <c r="AL956">
        <v>68</v>
      </c>
      <c r="AM956" t="s">
        <v>115</v>
      </c>
      <c r="AN956" t="s">
        <v>345</v>
      </c>
      <c r="AO956" t="s">
        <v>107</v>
      </c>
      <c r="AP956" t="s">
        <v>98</v>
      </c>
      <c r="AQ956" s="1" t="s">
        <v>80</v>
      </c>
      <c r="AS956" t="s">
        <v>110</v>
      </c>
      <c r="AT956" t="s">
        <v>104</v>
      </c>
      <c r="AU956" t="s">
        <v>102</v>
      </c>
      <c r="AV956" s="1" t="s">
        <v>373</v>
      </c>
      <c r="AW956" t="s">
        <v>98</v>
      </c>
    </row>
    <row r="957" spans="1:49" x14ac:dyDescent="0.25">
      <c r="A957" s="1">
        <v>956</v>
      </c>
      <c r="D957" t="s">
        <v>21</v>
      </c>
      <c r="P957" s="56">
        <f t="shared" si="252"/>
        <v>1</v>
      </c>
      <c r="Q957" s="5">
        <f t="shared" si="253"/>
        <v>3</v>
      </c>
      <c r="S957" s="56">
        <f t="shared" si="254"/>
        <v>0</v>
      </c>
      <c r="T957" s="56">
        <f t="shared" si="255"/>
        <v>0</v>
      </c>
      <c r="U957" s="56">
        <f t="shared" si="256"/>
        <v>1</v>
      </c>
      <c r="V957" s="90">
        <f t="shared" si="257"/>
        <v>0</v>
      </c>
      <c r="W957" s="90">
        <f t="shared" si="258"/>
        <v>0</v>
      </c>
      <c r="X957" s="90">
        <f t="shared" si="259"/>
        <v>0</v>
      </c>
      <c r="Y957" s="90">
        <f t="shared" si="260"/>
        <v>0</v>
      </c>
      <c r="Z957" s="90">
        <f t="shared" si="261"/>
        <v>0</v>
      </c>
      <c r="AA957" s="90">
        <f t="shared" si="262"/>
        <v>0</v>
      </c>
      <c r="AB957" s="90">
        <f t="shared" si="263"/>
        <v>0</v>
      </c>
      <c r="AC957" s="90">
        <f t="shared" si="264"/>
        <v>0</v>
      </c>
      <c r="AD957" s="90">
        <f t="shared" si="265"/>
        <v>0</v>
      </c>
      <c r="AE957" s="90">
        <f t="shared" si="266"/>
        <v>0</v>
      </c>
      <c r="AH957" s="56">
        <f t="shared" si="267"/>
        <v>1</v>
      </c>
      <c r="AI957" s="56">
        <f t="shared" si="268"/>
        <v>1</v>
      </c>
      <c r="AJ957" s="56" t="str">
        <f t="shared" si="269"/>
        <v>Correct</v>
      </c>
      <c r="AK957" t="s">
        <v>94</v>
      </c>
      <c r="AL957">
        <v>80</v>
      </c>
      <c r="AM957" t="s">
        <v>95</v>
      </c>
      <c r="AN957" t="s">
        <v>142</v>
      </c>
      <c r="AO957" t="s">
        <v>107</v>
      </c>
      <c r="AP957" t="s">
        <v>98</v>
      </c>
      <c r="AQ957" s="1"/>
      <c r="AR957" t="s">
        <v>109</v>
      </c>
      <c r="AS957" t="s">
        <v>103</v>
      </c>
      <c r="AT957" t="s">
        <v>104</v>
      </c>
      <c r="AU957" t="s">
        <v>102</v>
      </c>
      <c r="AV957" s="1" t="s">
        <v>372</v>
      </c>
    </row>
    <row r="958" spans="1:49" x14ac:dyDescent="0.25">
      <c r="A958" s="1">
        <v>957</v>
      </c>
      <c r="C958" t="s">
        <v>20</v>
      </c>
      <c r="D958" t="s">
        <v>21</v>
      </c>
      <c r="G958" t="s">
        <v>24</v>
      </c>
      <c r="J958" t="s">
        <v>26</v>
      </c>
      <c r="P958" s="56">
        <f t="shared" si="252"/>
        <v>4</v>
      </c>
      <c r="Q958" s="5">
        <f t="shared" si="253"/>
        <v>0.75</v>
      </c>
      <c r="S958" s="56">
        <f t="shared" si="254"/>
        <v>0</v>
      </c>
      <c r="T958" s="56">
        <f t="shared" si="255"/>
        <v>0.75</v>
      </c>
      <c r="U958" s="56">
        <f t="shared" si="256"/>
        <v>0.75</v>
      </c>
      <c r="V958" s="90">
        <f t="shared" si="257"/>
        <v>0</v>
      </c>
      <c r="W958" s="90">
        <f t="shared" si="258"/>
        <v>0</v>
      </c>
      <c r="X958" s="90">
        <f t="shared" si="259"/>
        <v>0.75</v>
      </c>
      <c r="Y958" s="90">
        <f t="shared" si="260"/>
        <v>0</v>
      </c>
      <c r="Z958" s="90">
        <f t="shared" si="261"/>
        <v>0</v>
      </c>
      <c r="AA958" s="90">
        <f t="shared" si="262"/>
        <v>0.75</v>
      </c>
      <c r="AB958" s="90">
        <f t="shared" si="263"/>
        <v>0</v>
      </c>
      <c r="AC958" s="90">
        <f t="shared" si="264"/>
        <v>0</v>
      </c>
      <c r="AD958" s="90">
        <f t="shared" si="265"/>
        <v>0</v>
      </c>
      <c r="AE958" s="90">
        <f t="shared" si="266"/>
        <v>0</v>
      </c>
      <c r="AH958" s="56">
        <f t="shared" si="267"/>
        <v>3</v>
      </c>
      <c r="AI958" s="56">
        <f t="shared" si="268"/>
        <v>4</v>
      </c>
      <c r="AJ958" s="56" t="str">
        <f t="shared" si="269"/>
        <v>Correct</v>
      </c>
      <c r="AK958" t="s">
        <v>105</v>
      </c>
      <c r="AL958">
        <v>75</v>
      </c>
      <c r="AM958" t="s">
        <v>95</v>
      </c>
      <c r="AN958" t="s">
        <v>141</v>
      </c>
      <c r="AO958" t="s">
        <v>107</v>
      </c>
      <c r="AP958" t="s">
        <v>98</v>
      </c>
      <c r="AQ958" s="1" t="s">
        <v>80</v>
      </c>
      <c r="AS958" t="s">
        <v>100</v>
      </c>
      <c r="AT958" t="s">
        <v>104</v>
      </c>
      <c r="AU958" t="s">
        <v>102</v>
      </c>
      <c r="AV958" s="1" t="s">
        <v>373</v>
      </c>
      <c r="AW958" t="s">
        <v>98</v>
      </c>
    </row>
    <row r="959" spans="1:49" x14ac:dyDescent="0.25">
      <c r="A959" s="1">
        <v>958</v>
      </c>
      <c r="C959" t="s">
        <v>20</v>
      </c>
      <c r="D959" t="s">
        <v>21</v>
      </c>
      <c r="P959" s="56">
        <f t="shared" si="252"/>
        <v>2</v>
      </c>
      <c r="Q959" s="5">
        <f t="shared" si="253"/>
        <v>1.5</v>
      </c>
      <c r="S959" s="56">
        <f t="shared" si="254"/>
        <v>0</v>
      </c>
      <c r="T959" s="56">
        <f t="shared" si="255"/>
        <v>1</v>
      </c>
      <c r="U959" s="56">
        <f t="shared" si="256"/>
        <v>1</v>
      </c>
      <c r="V959" s="90">
        <f t="shared" si="257"/>
        <v>0</v>
      </c>
      <c r="W959" s="90">
        <f t="shared" si="258"/>
        <v>0</v>
      </c>
      <c r="X959" s="90">
        <f t="shared" si="259"/>
        <v>0</v>
      </c>
      <c r="Y959" s="90">
        <f t="shared" si="260"/>
        <v>0</v>
      </c>
      <c r="Z959" s="90">
        <f t="shared" si="261"/>
        <v>0</v>
      </c>
      <c r="AA959" s="90">
        <f t="shared" si="262"/>
        <v>0</v>
      </c>
      <c r="AB959" s="90">
        <f t="shared" si="263"/>
        <v>0</v>
      </c>
      <c r="AC959" s="90">
        <f t="shared" si="264"/>
        <v>0</v>
      </c>
      <c r="AD959" s="90">
        <f t="shared" si="265"/>
        <v>0</v>
      </c>
      <c r="AE959" s="90">
        <f t="shared" si="266"/>
        <v>0</v>
      </c>
      <c r="AH959" s="56">
        <f t="shared" si="267"/>
        <v>2</v>
      </c>
      <c r="AI959" s="56">
        <f t="shared" si="268"/>
        <v>2</v>
      </c>
      <c r="AJ959" s="56" t="str">
        <f t="shared" si="269"/>
        <v>Correct</v>
      </c>
      <c r="AK959" t="s">
        <v>105</v>
      </c>
      <c r="AL959">
        <v>70</v>
      </c>
      <c r="AM959" t="s">
        <v>95</v>
      </c>
      <c r="AN959" t="s">
        <v>146</v>
      </c>
      <c r="AO959" t="s">
        <v>107</v>
      </c>
      <c r="AP959" t="s">
        <v>98</v>
      </c>
      <c r="AQ959" s="1" t="s">
        <v>80</v>
      </c>
      <c r="AR959" t="s">
        <v>114</v>
      </c>
      <c r="AS959" t="s">
        <v>100</v>
      </c>
      <c r="AT959" t="s">
        <v>104</v>
      </c>
      <c r="AU959" t="s">
        <v>102</v>
      </c>
      <c r="AV959" s="1" t="s">
        <v>373</v>
      </c>
      <c r="AW959" t="s">
        <v>102</v>
      </c>
    </row>
    <row r="960" spans="1:49" x14ac:dyDescent="0.25">
      <c r="A960" s="1">
        <v>959</v>
      </c>
      <c r="D960" t="s">
        <v>21</v>
      </c>
      <c r="J960" t="s">
        <v>26</v>
      </c>
      <c r="P960" s="56">
        <f t="shared" si="252"/>
        <v>2</v>
      </c>
      <c r="Q960" s="5">
        <f t="shared" si="253"/>
        <v>1.5</v>
      </c>
      <c r="S960" s="56">
        <f t="shared" si="254"/>
        <v>0</v>
      </c>
      <c r="T960" s="56">
        <f t="shared" si="255"/>
        <v>0</v>
      </c>
      <c r="U960" s="56">
        <f t="shared" si="256"/>
        <v>1</v>
      </c>
      <c r="V960" s="90">
        <f t="shared" si="257"/>
        <v>0</v>
      </c>
      <c r="W960" s="90">
        <f t="shared" si="258"/>
        <v>0</v>
      </c>
      <c r="X960" s="90">
        <f t="shared" si="259"/>
        <v>0</v>
      </c>
      <c r="Y960" s="90">
        <f t="shared" si="260"/>
        <v>0</v>
      </c>
      <c r="Z960" s="90">
        <f t="shared" si="261"/>
        <v>0</v>
      </c>
      <c r="AA960" s="90">
        <f t="shared" si="262"/>
        <v>1</v>
      </c>
      <c r="AB960" s="90">
        <f t="shared" si="263"/>
        <v>0</v>
      </c>
      <c r="AC960" s="90">
        <f t="shared" si="264"/>
        <v>0</v>
      </c>
      <c r="AD960" s="90">
        <f t="shared" si="265"/>
        <v>0</v>
      </c>
      <c r="AE960" s="90">
        <f t="shared" si="266"/>
        <v>0</v>
      </c>
      <c r="AH960" s="56">
        <f t="shared" si="267"/>
        <v>2</v>
      </c>
      <c r="AI960" s="56">
        <f t="shared" si="268"/>
        <v>2</v>
      </c>
      <c r="AJ960" s="56" t="str">
        <f t="shared" si="269"/>
        <v>Correct</v>
      </c>
      <c r="AK960" t="s">
        <v>105</v>
      </c>
      <c r="AL960">
        <v>68</v>
      </c>
      <c r="AM960" t="s">
        <v>95</v>
      </c>
      <c r="AN960" t="s">
        <v>147</v>
      </c>
      <c r="AO960" t="s">
        <v>107</v>
      </c>
      <c r="AP960" t="s">
        <v>98</v>
      </c>
      <c r="AQ960" s="1" t="s">
        <v>80</v>
      </c>
      <c r="AR960" t="s">
        <v>108</v>
      </c>
      <c r="AS960" t="s">
        <v>110</v>
      </c>
      <c r="AT960" t="s">
        <v>101</v>
      </c>
      <c r="AU960" t="s">
        <v>102</v>
      </c>
      <c r="AV960" s="1" t="s">
        <v>92</v>
      </c>
      <c r="AW960" t="s">
        <v>98</v>
      </c>
    </row>
    <row r="961" spans="1:49" x14ac:dyDescent="0.25">
      <c r="A961" s="1">
        <v>960</v>
      </c>
      <c r="E961" t="s">
        <v>22</v>
      </c>
      <c r="M961" t="s">
        <v>29</v>
      </c>
      <c r="P961" s="56">
        <f t="shared" si="252"/>
        <v>2</v>
      </c>
      <c r="Q961" s="5">
        <f t="shared" si="253"/>
        <v>1.5</v>
      </c>
      <c r="S961" s="56">
        <f t="shared" si="254"/>
        <v>0</v>
      </c>
      <c r="T961" s="56">
        <f t="shared" si="255"/>
        <v>0</v>
      </c>
      <c r="U961" s="56">
        <f t="shared" si="256"/>
        <v>0</v>
      </c>
      <c r="V961" s="90">
        <f t="shared" si="257"/>
        <v>1</v>
      </c>
      <c r="W961" s="90">
        <f t="shared" si="258"/>
        <v>0</v>
      </c>
      <c r="X961" s="90">
        <f t="shared" si="259"/>
        <v>0</v>
      </c>
      <c r="Y961" s="90">
        <f t="shared" si="260"/>
        <v>0</v>
      </c>
      <c r="Z961" s="90">
        <f t="shared" si="261"/>
        <v>0</v>
      </c>
      <c r="AA961" s="90">
        <f t="shared" si="262"/>
        <v>0</v>
      </c>
      <c r="AB961" s="90">
        <f t="shared" si="263"/>
        <v>0</v>
      </c>
      <c r="AC961" s="90">
        <f t="shared" si="264"/>
        <v>0</v>
      </c>
      <c r="AD961" s="90">
        <f t="shared" si="265"/>
        <v>1</v>
      </c>
      <c r="AE961" s="90">
        <f t="shared" si="266"/>
        <v>0</v>
      </c>
      <c r="AH961" s="56">
        <f t="shared" si="267"/>
        <v>2</v>
      </c>
      <c r="AI961" s="56">
        <f t="shared" si="268"/>
        <v>2</v>
      </c>
      <c r="AJ961" s="56" t="str">
        <f t="shared" si="269"/>
        <v>Correct</v>
      </c>
      <c r="AK961" t="s">
        <v>105</v>
      </c>
      <c r="AL961">
        <v>68</v>
      </c>
      <c r="AM961" t="s">
        <v>95</v>
      </c>
      <c r="AN961" t="s">
        <v>148</v>
      </c>
      <c r="AO961" t="s">
        <v>107</v>
      </c>
      <c r="AP961" t="s">
        <v>98</v>
      </c>
      <c r="AQ961" s="1" t="s">
        <v>80</v>
      </c>
      <c r="AR961" t="s">
        <v>112</v>
      </c>
      <c r="AS961" t="s">
        <v>100</v>
      </c>
      <c r="AT961" t="s">
        <v>104</v>
      </c>
      <c r="AU961" t="s">
        <v>102</v>
      </c>
      <c r="AV961" s="1" t="s">
        <v>91</v>
      </c>
      <c r="AW961" t="s">
        <v>98</v>
      </c>
    </row>
    <row r="962" spans="1:49" x14ac:dyDescent="0.25">
      <c r="A962" s="1">
        <v>961</v>
      </c>
      <c r="B962" t="s">
        <v>19</v>
      </c>
      <c r="D962" t="s">
        <v>21</v>
      </c>
      <c r="J962" t="s">
        <v>26</v>
      </c>
      <c r="P962" s="56">
        <f t="shared" ref="P962:P977" si="270">COUNTA(B962:N962)</f>
        <v>3</v>
      </c>
      <c r="Q962" s="5">
        <f t="shared" ref="Q962:Q977" si="271">3/P962</f>
        <v>1</v>
      </c>
      <c r="S962" s="56">
        <f t="shared" ref="S962:S977" si="272">IF($P962&lt;3,IF($B962=$B$1,1,0),IF($B962=$B$1,$Q962,0))</f>
        <v>1</v>
      </c>
      <c r="T962" s="56">
        <f t="shared" ref="T962:T977" si="273">IF($P962&lt;3,IF($C962=$C$1,1,0),IF($C962=$C$1,$Q962,0))</f>
        <v>0</v>
      </c>
      <c r="U962" s="56">
        <f t="shared" ref="U962:U977" si="274">IF($P962&lt;3,IF($D962=$D$1,1,0),IF($D962=$D$1,$Q962,0))</f>
        <v>1</v>
      </c>
      <c r="V962" s="90">
        <f t="shared" ref="V962:V977" si="275">IF($P962&lt;3,IF($E962=$E$1,1,0),IF($E962=$E$1,$Q962,0))</f>
        <v>0</v>
      </c>
      <c r="W962" s="90">
        <f t="shared" ref="W962:W977" si="276">IF($P962&lt;3,IF($F962=$F$1,1,0),IF($F962=$F$1,$Q962,0))</f>
        <v>0</v>
      </c>
      <c r="X962" s="90">
        <f t="shared" ref="X962:X977" si="277">IF($P962&lt;3,IF($G962=$G$1,1,0),IF($G962=$G$1,$Q962,0))</f>
        <v>0</v>
      </c>
      <c r="Y962" s="90">
        <f t="shared" ref="Y962:Y977" si="278">IF($P962&lt;3,IF($H962=$H$1,1,0),IF($H962=$H$1,$Q962,0))</f>
        <v>0</v>
      </c>
      <c r="Z962" s="90">
        <f t="shared" ref="Z962:Z977" si="279">IF($P962&lt;3,IF($I962=$I$1,1,0),IF($I962=$I$1,$Q962,0))</f>
        <v>0</v>
      </c>
      <c r="AA962" s="90">
        <f t="shared" ref="AA962:AA977" si="280">IF($P962&lt;3,IF($J962=$J$1,1,0),IF($J962=$J$1,$Q962,0))</f>
        <v>1</v>
      </c>
      <c r="AB962" s="90">
        <f t="shared" ref="AB962:AB977" si="281">IF($P962&lt;3,IF($K962=$K$1,1,0),IF($K962=$K$1,$Q962,0))</f>
        <v>0</v>
      </c>
      <c r="AC962" s="90">
        <f t="shared" ref="AC962:AC977" si="282">IF($P962&lt;3,IF($L962=$L$1,1,0),IF($L962=$L$1,$Q962,0))</f>
        <v>0</v>
      </c>
      <c r="AD962" s="90">
        <f t="shared" ref="AD962:AD977" si="283">IF($P962&lt;3,IF($M962=$M$1,1,0),IF($M962=$M$1,$Q962,0))</f>
        <v>0</v>
      </c>
      <c r="AE962" s="90">
        <f t="shared" ref="AE962:AE977" si="284">IF($P962&lt;3,IF($N962=$N$1,1,0),IF($N962=$N$1,$Q962,0))</f>
        <v>0</v>
      </c>
      <c r="AH962" s="56">
        <f t="shared" ref="AH962:AH977" si="285">SUM(S962:AE962)</f>
        <v>3</v>
      </c>
      <c r="AI962" s="56">
        <f t="shared" ref="AI962:AI977" si="286">P962</f>
        <v>3</v>
      </c>
      <c r="AJ962" s="56" t="str">
        <f t="shared" ref="AJ962:AJ977" si="287">IF(AH962=AI962,"Correct",IF(AH962=3,"Correct","Wrong"))</f>
        <v>Correct</v>
      </c>
      <c r="AK962" t="s">
        <v>105</v>
      </c>
      <c r="AL962">
        <v>65</v>
      </c>
      <c r="AM962" t="s">
        <v>95</v>
      </c>
      <c r="AN962" t="s">
        <v>149</v>
      </c>
      <c r="AO962" t="s">
        <v>107</v>
      </c>
      <c r="AP962" t="s">
        <v>98</v>
      </c>
      <c r="AQ962" s="1" t="s">
        <v>80</v>
      </c>
      <c r="AR962" t="s">
        <v>114</v>
      </c>
      <c r="AS962" t="s">
        <v>100</v>
      </c>
      <c r="AT962" t="s">
        <v>104</v>
      </c>
      <c r="AU962" t="s">
        <v>102</v>
      </c>
      <c r="AV962" s="1" t="s">
        <v>91</v>
      </c>
      <c r="AW962" t="s">
        <v>98</v>
      </c>
    </row>
    <row r="963" spans="1:49" x14ac:dyDescent="0.25">
      <c r="A963" s="1">
        <v>962</v>
      </c>
      <c r="C963" t="s">
        <v>20</v>
      </c>
      <c r="J963" t="s">
        <v>26</v>
      </c>
      <c r="N963" t="s">
        <v>30</v>
      </c>
      <c r="P963" s="56">
        <f t="shared" si="270"/>
        <v>3</v>
      </c>
      <c r="Q963" s="5">
        <f t="shared" si="271"/>
        <v>1</v>
      </c>
      <c r="S963" s="56">
        <f t="shared" si="272"/>
        <v>0</v>
      </c>
      <c r="T963" s="56">
        <f t="shared" si="273"/>
        <v>1</v>
      </c>
      <c r="U963" s="56">
        <f t="shared" si="274"/>
        <v>0</v>
      </c>
      <c r="V963" s="90">
        <f t="shared" si="275"/>
        <v>0</v>
      </c>
      <c r="W963" s="90">
        <f t="shared" si="276"/>
        <v>0</v>
      </c>
      <c r="X963" s="90">
        <f t="shared" si="277"/>
        <v>0</v>
      </c>
      <c r="Y963" s="90">
        <f t="shared" si="278"/>
        <v>0</v>
      </c>
      <c r="Z963" s="90">
        <f t="shared" si="279"/>
        <v>0</v>
      </c>
      <c r="AA963" s="90">
        <f t="shared" si="280"/>
        <v>1</v>
      </c>
      <c r="AB963" s="90">
        <f t="shared" si="281"/>
        <v>0</v>
      </c>
      <c r="AC963" s="90">
        <f t="shared" si="282"/>
        <v>0</v>
      </c>
      <c r="AD963" s="90">
        <f t="shared" si="283"/>
        <v>0</v>
      </c>
      <c r="AE963" s="90">
        <f t="shared" si="284"/>
        <v>1</v>
      </c>
      <c r="AH963" s="56">
        <f t="shared" si="285"/>
        <v>3</v>
      </c>
      <c r="AI963" s="56">
        <f t="shared" si="286"/>
        <v>3</v>
      </c>
      <c r="AJ963" s="56" t="str">
        <f t="shared" si="287"/>
        <v>Correct</v>
      </c>
      <c r="AK963" t="s">
        <v>105</v>
      </c>
      <c r="AL963">
        <v>71</v>
      </c>
      <c r="AM963" t="s">
        <v>95</v>
      </c>
      <c r="AN963" t="s">
        <v>149</v>
      </c>
      <c r="AO963" t="s">
        <v>107</v>
      </c>
      <c r="AP963" t="s">
        <v>98</v>
      </c>
      <c r="AQ963" s="1" t="s">
        <v>80</v>
      </c>
      <c r="AR963" t="s">
        <v>126</v>
      </c>
      <c r="AS963" t="s">
        <v>110</v>
      </c>
      <c r="AT963" t="s">
        <v>104</v>
      </c>
      <c r="AU963" t="s">
        <v>102</v>
      </c>
      <c r="AV963" s="1" t="s">
        <v>91</v>
      </c>
      <c r="AW963" t="s">
        <v>102</v>
      </c>
    </row>
    <row r="964" spans="1:49" x14ac:dyDescent="0.25">
      <c r="A964" s="1">
        <v>963</v>
      </c>
      <c r="C964" t="s">
        <v>20</v>
      </c>
      <c r="D964" t="s">
        <v>21</v>
      </c>
      <c r="I964" t="s">
        <v>267</v>
      </c>
      <c r="P964" s="56">
        <f t="shared" si="270"/>
        <v>3</v>
      </c>
      <c r="Q964" s="5">
        <f t="shared" si="271"/>
        <v>1</v>
      </c>
      <c r="S964" s="56">
        <f t="shared" si="272"/>
        <v>0</v>
      </c>
      <c r="T964" s="56">
        <f t="shared" si="273"/>
        <v>1</v>
      </c>
      <c r="U964" s="56">
        <f t="shared" si="274"/>
        <v>1</v>
      </c>
      <c r="V964" s="90">
        <f t="shared" si="275"/>
        <v>0</v>
      </c>
      <c r="W964" s="90">
        <f t="shared" si="276"/>
        <v>0</v>
      </c>
      <c r="X964" s="90">
        <f t="shared" si="277"/>
        <v>0</v>
      </c>
      <c r="Y964" s="90">
        <f t="shared" si="278"/>
        <v>0</v>
      </c>
      <c r="Z964" s="90">
        <f t="shared" si="279"/>
        <v>1</v>
      </c>
      <c r="AA964" s="90">
        <f t="shared" si="280"/>
        <v>0</v>
      </c>
      <c r="AB964" s="90">
        <f t="shared" si="281"/>
        <v>0</v>
      </c>
      <c r="AC964" s="90">
        <f t="shared" si="282"/>
        <v>0</v>
      </c>
      <c r="AD964" s="90">
        <f t="shared" si="283"/>
        <v>0</v>
      </c>
      <c r="AE964" s="90">
        <f t="shared" si="284"/>
        <v>0</v>
      </c>
      <c r="AH964" s="56">
        <f t="shared" si="285"/>
        <v>3</v>
      </c>
      <c r="AI964" s="56">
        <f t="shared" si="286"/>
        <v>3</v>
      </c>
      <c r="AJ964" s="56" t="str">
        <f t="shared" si="287"/>
        <v>Correct</v>
      </c>
      <c r="AK964" t="s">
        <v>94</v>
      </c>
      <c r="AL964">
        <v>79</v>
      </c>
      <c r="AM964" t="s">
        <v>95</v>
      </c>
      <c r="AN964" t="s">
        <v>142</v>
      </c>
      <c r="AO964" t="s">
        <v>107</v>
      </c>
      <c r="AP964" t="s">
        <v>98</v>
      </c>
      <c r="AQ964" s="1" t="s">
        <v>80</v>
      </c>
      <c r="AR964" t="s">
        <v>99</v>
      </c>
      <c r="AS964" t="s">
        <v>103</v>
      </c>
      <c r="AT964" t="s">
        <v>104</v>
      </c>
      <c r="AU964" t="s">
        <v>102</v>
      </c>
      <c r="AV964" s="1"/>
      <c r="AW964" t="s">
        <v>98</v>
      </c>
    </row>
    <row r="965" spans="1:49" x14ac:dyDescent="0.25">
      <c r="A965" s="1">
        <v>964</v>
      </c>
      <c r="D965" t="s">
        <v>21</v>
      </c>
      <c r="J965" t="s">
        <v>26</v>
      </c>
      <c r="P965" s="56">
        <f t="shared" si="270"/>
        <v>2</v>
      </c>
      <c r="Q965" s="5">
        <f t="shared" si="271"/>
        <v>1.5</v>
      </c>
      <c r="S965" s="56">
        <f t="shared" si="272"/>
        <v>0</v>
      </c>
      <c r="T965" s="56">
        <f t="shared" si="273"/>
        <v>0</v>
      </c>
      <c r="U965" s="56">
        <f t="shared" si="274"/>
        <v>1</v>
      </c>
      <c r="V965" s="90">
        <f t="shared" si="275"/>
        <v>0</v>
      </c>
      <c r="W965" s="90">
        <f t="shared" si="276"/>
        <v>0</v>
      </c>
      <c r="X965" s="90">
        <f t="shared" si="277"/>
        <v>0</v>
      </c>
      <c r="Y965" s="90">
        <f t="shared" si="278"/>
        <v>0</v>
      </c>
      <c r="Z965" s="90">
        <f t="shared" si="279"/>
        <v>0</v>
      </c>
      <c r="AA965" s="90">
        <f t="shared" si="280"/>
        <v>1</v>
      </c>
      <c r="AB965" s="90">
        <f t="shared" si="281"/>
        <v>0</v>
      </c>
      <c r="AC965" s="90">
        <f t="shared" si="282"/>
        <v>0</v>
      </c>
      <c r="AD965" s="90">
        <f t="shared" si="283"/>
        <v>0</v>
      </c>
      <c r="AE965" s="90">
        <f t="shared" si="284"/>
        <v>0</v>
      </c>
      <c r="AH965" s="56">
        <f t="shared" si="285"/>
        <v>2</v>
      </c>
      <c r="AI965" s="56">
        <f t="shared" si="286"/>
        <v>2</v>
      </c>
      <c r="AJ965" s="56" t="str">
        <f t="shared" si="287"/>
        <v>Correct</v>
      </c>
      <c r="AK965" t="s">
        <v>105</v>
      </c>
      <c r="AL965">
        <v>64</v>
      </c>
      <c r="AM965" t="s">
        <v>95</v>
      </c>
      <c r="AN965" t="s">
        <v>150</v>
      </c>
      <c r="AO965" t="s">
        <v>107</v>
      </c>
      <c r="AP965" t="s">
        <v>98</v>
      </c>
      <c r="AQ965" s="1" t="s">
        <v>80</v>
      </c>
      <c r="AR965" t="s">
        <v>114</v>
      </c>
      <c r="AS965" t="s">
        <v>110</v>
      </c>
      <c r="AT965" t="s">
        <v>104</v>
      </c>
      <c r="AU965" t="s">
        <v>102</v>
      </c>
      <c r="AV965" s="1" t="s">
        <v>92</v>
      </c>
      <c r="AW965" t="s">
        <v>98</v>
      </c>
    </row>
    <row r="966" spans="1:49" x14ac:dyDescent="0.25">
      <c r="A966" s="1">
        <v>965</v>
      </c>
      <c r="B966" t="s">
        <v>19</v>
      </c>
      <c r="C966" t="s">
        <v>20</v>
      </c>
      <c r="P966" s="56">
        <f t="shared" si="270"/>
        <v>2</v>
      </c>
      <c r="Q966" s="5">
        <f t="shared" si="271"/>
        <v>1.5</v>
      </c>
      <c r="S966" s="56">
        <f t="shared" si="272"/>
        <v>1</v>
      </c>
      <c r="T966" s="56">
        <f t="shared" si="273"/>
        <v>1</v>
      </c>
      <c r="U966" s="56">
        <f t="shared" si="274"/>
        <v>0</v>
      </c>
      <c r="V966" s="90">
        <f t="shared" si="275"/>
        <v>0</v>
      </c>
      <c r="W966" s="90">
        <f t="shared" si="276"/>
        <v>0</v>
      </c>
      <c r="X966" s="90">
        <f t="shared" si="277"/>
        <v>0</v>
      </c>
      <c r="Y966" s="90">
        <f t="shared" si="278"/>
        <v>0</v>
      </c>
      <c r="Z966" s="90">
        <f t="shared" si="279"/>
        <v>0</v>
      </c>
      <c r="AA966" s="90">
        <f t="shared" si="280"/>
        <v>0</v>
      </c>
      <c r="AB966" s="90">
        <f t="shared" si="281"/>
        <v>0</v>
      </c>
      <c r="AC966" s="90">
        <f t="shared" si="282"/>
        <v>0</v>
      </c>
      <c r="AD966" s="90">
        <f t="shared" si="283"/>
        <v>0</v>
      </c>
      <c r="AE966" s="90">
        <f t="shared" si="284"/>
        <v>0</v>
      </c>
      <c r="AH966" s="56">
        <f t="shared" si="285"/>
        <v>2</v>
      </c>
      <c r="AI966" s="56">
        <f t="shared" si="286"/>
        <v>2</v>
      </c>
      <c r="AJ966" s="56" t="str">
        <f t="shared" si="287"/>
        <v>Correct</v>
      </c>
      <c r="AK966" t="s">
        <v>105</v>
      </c>
      <c r="AL966">
        <v>73</v>
      </c>
      <c r="AM966" t="s">
        <v>95</v>
      </c>
      <c r="AN966" t="s">
        <v>151</v>
      </c>
      <c r="AO966" t="s">
        <v>107</v>
      </c>
      <c r="AP966" t="s">
        <v>98</v>
      </c>
      <c r="AQ966" s="1"/>
      <c r="AR966" t="s">
        <v>112</v>
      </c>
      <c r="AS966" t="s">
        <v>110</v>
      </c>
      <c r="AT966" t="s">
        <v>104</v>
      </c>
      <c r="AU966" t="s">
        <v>102</v>
      </c>
      <c r="AV966" s="1" t="s">
        <v>373</v>
      </c>
      <c r="AW966" t="s">
        <v>98</v>
      </c>
    </row>
    <row r="967" spans="1:49" x14ac:dyDescent="0.25">
      <c r="A967" s="1">
        <v>966</v>
      </c>
      <c r="D967" t="s">
        <v>21</v>
      </c>
      <c r="J967" t="s">
        <v>26</v>
      </c>
      <c r="M967" t="s">
        <v>29</v>
      </c>
      <c r="P967" s="56">
        <f t="shared" si="270"/>
        <v>3</v>
      </c>
      <c r="Q967" s="5">
        <f t="shared" si="271"/>
        <v>1</v>
      </c>
      <c r="S967" s="56">
        <f t="shared" si="272"/>
        <v>0</v>
      </c>
      <c r="T967" s="56">
        <f t="shared" si="273"/>
        <v>0</v>
      </c>
      <c r="U967" s="56">
        <f t="shared" si="274"/>
        <v>1</v>
      </c>
      <c r="V967" s="90">
        <f t="shared" si="275"/>
        <v>0</v>
      </c>
      <c r="W967" s="90">
        <f t="shared" si="276"/>
        <v>0</v>
      </c>
      <c r="X967" s="90">
        <f t="shared" si="277"/>
        <v>0</v>
      </c>
      <c r="Y967" s="90">
        <f t="shared" si="278"/>
        <v>0</v>
      </c>
      <c r="Z967" s="90">
        <f t="shared" si="279"/>
        <v>0</v>
      </c>
      <c r="AA967" s="90">
        <f t="shared" si="280"/>
        <v>1</v>
      </c>
      <c r="AB967" s="90">
        <f t="shared" si="281"/>
        <v>0</v>
      </c>
      <c r="AC967" s="90">
        <f t="shared" si="282"/>
        <v>0</v>
      </c>
      <c r="AD967" s="90">
        <f t="shared" si="283"/>
        <v>1</v>
      </c>
      <c r="AE967" s="90">
        <f t="shared" si="284"/>
        <v>0</v>
      </c>
      <c r="AH967" s="56">
        <f t="shared" si="285"/>
        <v>3</v>
      </c>
      <c r="AI967" s="56">
        <f t="shared" si="286"/>
        <v>3</v>
      </c>
      <c r="AJ967" s="56" t="str">
        <f t="shared" si="287"/>
        <v>Correct</v>
      </c>
      <c r="AK967" t="s">
        <v>105</v>
      </c>
      <c r="AL967">
        <v>79</v>
      </c>
      <c r="AM967" t="s">
        <v>95</v>
      </c>
      <c r="AN967" t="s">
        <v>96</v>
      </c>
      <c r="AQ967" s="1" t="s">
        <v>80</v>
      </c>
      <c r="AR967" t="s">
        <v>99</v>
      </c>
      <c r="AS967" t="s">
        <v>110</v>
      </c>
      <c r="AT967" t="s">
        <v>104</v>
      </c>
      <c r="AU967" t="s">
        <v>102</v>
      </c>
      <c r="AV967" s="1" t="s">
        <v>487</v>
      </c>
      <c r="AW967" t="s">
        <v>102</v>
      </c>
    </row>
    <row r="968" spans="1:49" x14ac:dyDescent="0.25">
      <c r="A968" s="1">
        <v>967</v>
      </c>
      <c r="C968" t="s">
        <v>20</v>
      </c>
      <c r="D968" t="s">
        <v>21</v>
      </c>
      <c r="J968" t="s">
        <v>26</v>
      </c>
      <c r="K968" t="s">
        <v>27</v>
      </c>
      <c r="P968" s="56">
        <f t="shared" si="270"/>
        <v>4</v>
      </c>
      <c r="Q968" s="5">
        <f t="shared" si="271"/>
        <v>0.75</v>
      </c>
      <c r="S968" s="56">
        <f t="shared" si="272"/>
        <v>0</v>
      </c>
      <c r="T968" s="56">
        <f t="shared" si="273"/>
        <v>0.75</v>
      </c>
      <c r="U968" s="56">
        <f t="shared" si="274"/>
        <v>0.75</v>
      </c>
      <c r="V968" s="90">
        <f t="shared" si="275"/>
        <v>0</v>
      </c>
      <c r="W968" s="90">
        <f t="shared" si="276"/>
        <v>0</v>
      </c>
      <c r="X968" s="90">
        <f t="shared" si="277"/>
        <v>0</v>
      </c>
      <c r="Y968" s="90">
        <f t="shared" si="278"/>
        <v>0</v>
      </c>
      <c r="Z968" s="90">
        <f t="shared" si="279"/>
        <v>0</v>
      </c>
      <c r="AA968" s="90">
        <f t="shared" si="280"/>
        <v>0.75</v>
      </c>
      <c r="AB968" s="90">
        <f t="shared" si="281"/>
        <v>0.75</v>
      </c>
      <c r="AC968" s="90">
        <f t="shared" si="282"/>
        <v>0</v>
      </c>
      <c r="AD968" s="90">
        <f t="shared" si="283"/>
        <v>0</v>
      </c>
      <c r="AE968" s="90">
        <f t="shared" si="284"/>
        <v>0</v>
      </c>
      <c r="AH968" s="56">
        <f t="shared" si="285"/>
        <v>3</v>
      </c>
      <c r="AI968" s="56">
        <f t="shared" si="286"/>
        <v>4</v>
      </c>
      <c r="AJ968" s="56" t="str">
        <f t="shared" si="287"/>
        <v>Correct</v>
      </c>
      <c r="AK968" t="s">
        <v>94</v>
      </c>
      <c r="AL968">
        <v>65</v>
      </c>
      <c r="AM968" t="s">
        <v>95</v>
      </c>
      <c r="AN968" t="s">
        <v>117</v>
      </c>
      <c r="AO968" t="s">
        <v>97</v>
      </c>
      <c r="AP968" t="s">
        <v>98</v>
      </c>
      <c r="AQ968" s="1" t="s">
        <v>80</v>
      </c>
      <c r="AR968" t="s">
        <v>114</v>
      </c>
      <c r="AS968" t="s">
        <v>100</v>
      </c>
      <c r="AT968" t="s">
        <v>101</v>
      </c>
      <c r="AU968" t="s">
        <v>102</v>
      </c>
      <c r="AV968" s="1" t="s">
        <v>92</v>
      </c>
      <c r="AW968" t="s">
        <v>102</v>
      </c>
    </row>
    <row r="969" spans="1:49" x14ac:dyDescent="0.25">
      <c r="A969" s="1">
        <v>968</v>
      </c>
      <c r="B969" t="s">
        <v>19</v>
      </c>
      <c r="J969" t="s">
        <v>26</v>
      </c>
      <c r="N969" t="s">
        <v>30</v>
      </c>
      <c r="P969" s="56">
        <f t="shared" si="270"/>
        <v>3</v>
      </c>
      <c r="Q969" s="5">
        <f t="shared" si="271"/>
        <v>1</v>
      </c>
      <c r="S969" s="56">
        <f t="shared" si="272"/>
        <v>1</v>
      </c>
      <c r="T969" s="56">
        <f t="shared" si="273"/>
        <v>0</v>
      </c>
      <c r="U969" s="56">
        <f t="shared" si="274"/>
        <v>0</v>
      </c>
      <c r="V969" s="90">
        <f t="shared" si="275"/>
        <v>0</v>
      </c>
      <c r="W969" s="90">
        <f t="shared" si="276"/>
        <v>0</v>
      </c>
      <c r="X969" s="90">
        <f t="shared" si="277"/>
        <v>0</v>
      </c>
      <c r="Y969" s="90">
        <f t="shared" si="278"/>
        <v>0</v>
      </c>
      <c r="Z969" s="90">
        <f t="shared" si="279"/>
        <v>0</v>
      </c>
      <c r="AA969" s="90">
        <f t="shared" si="280"/>
        <v>1</v>
      </c>
      <c r="AB969" s="90">
        <f t="shared" si="281"/>
        <v>0</v>
      </c>
      <c r="AC969" s="90">
        <f t="shared" si="282"/>
        <v>0</v>
      </c>
      <c r="AD969" s="90">
        <f t="shared" si="283"/>
        <v>0</v>
      </c>
      <c r="AE969" s="90">
        <f t="shared" si="284"/>
        <v>1</v>
      </c>
      <c r="AH969" s="56">
        <f t="shared" si="285"/>
        <v>3</v>
      </c>
      <c r="AI969" s="56">
        <f t="shared" si="286"/>
        <v>3</v>
      </c>
      <c r="AJ969" s="56" t="str">
        <f t="shared" si="287"/>
        <v>Correct</v>
      </c>
      <c r="AK969" t="s">
        <v>105</v>
      </c>
      <c r="AL969">
        <v>71</v>
      </c>
      <c r="AM969" t="s">
        <v>95</v>
      </c>
      <c r="AN969" t="s">
        <v>152</v>
      </c>
      <c r="AO969" t="s">
        <v>107</v>
      </c>
      <c r="AP969" t="s">
        <v>98</v>
      </c>
      <c r="AQ969" s="1" t="s">
        <v>80</v>
      </c>
      <c r="AR969" t="s">
        <v>126</v>
      </c>
      <c r="AS969" t="s">
        <v>153</v>
      </c>
      <c r="AT969" t="s">
        <v>104</v>
      </c>
      <c r="AU969" t="s">
        <v>102</v>
      </c>
      <c r="AV969" s="1" t="s">
        <v>373</v>
      </c>
      <c r="AW969" t="s">
        <v>102</v>
      </c>
    </row>
    <row r="970" spans="1:49" x14ac:dyDescent="0.25">
      <c r="A970" s="1">
        <v>969</v>
      </c>
      <c r="J970" t="s">
        <v>26</v>
      </c>
      <c r="P970" s="56">
        <f t="shared" si="270"/>
        <v>1</v>
      </c>
      <c r="Q970" s="5">
        <f t="shared" si="271"/>
        <v>3</v>
      </c>
      <c r="S970" s="56">
        <f t="shared" si="272"/>
        <v>0</v>
      </c>
      <c r="T970" s="56">
        <f t="shared" si="273"/>
        <v>0</v>
      </c>
      <c r="U970" s="56">
        <f t="shared" si="274"/>
        <v>0</v>
      </c>
      <c r="V970" s="90">
        <f t="shared" si="275"/>
        <v>0</v>
      </c>
      <c r="W970" s="90">
        <f t="shared" si="276"/>
        <v>0</v>
      </c>
      <c r="X970" s="90">
        <f t="shared" si="277"/>
        <v>0</v>
      </c>
      <c r="Y970" s="90">
        <f t="shared" si="278"/>
        <v>0</v>
      </c>
      <c r="Z970" s="90">
        <f t="shared" si="279"/>
        <v>0</v>
      </c>
      <c r="AA970" s="90">
        <f t="shared" si="280"/>
        <v>1</v>
      </c>
      <c r="AB970" s="90">
        <f t="shared" si="281"/>
        <v>0</v>
      </c>
      <c r="AC970" s="90">
        <f t="shared" si="282"/>
        <v>0</v>
      </c>
      <c r="AD970" s="90">
        <f t="shared" si="283"/>
        <v>0</v>
      </c>
      <c r="AE970" s="90">
        <f t="shared" si="284"/>
        <v>0</v>
      </c>
      <c r="AH970" s="56">
        <f t="shared" si="285"/>
        <v>1</v>
      </c>
      <c r="AI970" s="56">
        <f t="shared" si="286"/>
        <v>1</v>
      </c>
      <c r="AJ970" s="56" t="str">
        <f t="shared" si="287"/>
        <v>Correct</v>
      </c>
      <c r="AK970" t="s">
        <v>94</v>
      </c>
      <c r="AL970">
        <v>78</v>
      </c>
      <c r="AM970" t="s">
        <v>95</v>
      </c>
      <c r="AN970" t="s">
        <v>117</v>
      </c>
      <c r="AO970" t="s">
        <v>128</v>
      </c>
      <c r="AP970" t="s">
        <v>98</v>
      </c>
      <c r="AQ970" s="1" t="s">
        <v>80</v>
      </c>
      <c r="AR970" t="s">
        <v>99</v>
      </c>
      <c r="AS970" t="s">
        <v>110</v>
      </c>
      <c r="AT970" t="s">
        <v>104</v>
      </c>
      <c r="AU970" t="s">
        <v>102</v>
      </c>
      <c r="AV970" s="1" t="s">
        <v>91</v>
      </c>
      <c r="AW970" t="s">
        <v>98</v>
      </c>
    </row>
    <row r="971" spans="1:49" x14ac:dyDescent="0.25">
      <c r="A971" s="1">
        <v>970</v>
      </c>
      <c r="E971" t="s">
        <v>22</v>
      </c>
      <c r="P971" s="56">
        <f t="shared" si="270"/>
        <v>1</v>
      </c>
      <c r="Q971" s="5">
        <f t="shared" si="271"/>
        <v>3</v>
      </c>
      <c r="S971" s="56">
        <f t="shared" si="272"/>
        <v>0</v>
      </c>
      <c r="T971" s="56">
        <f t="shared" si="273"/>
        <v>0</v>
      </c>
      <c r="U971" s="56">
        <f t="shared" si="274"/>
        <v>0</v>
      </c>
      <c r="V971" s="90">
        <f t="shared" si="275"/>
        <v>1</v>
      </c>
      <c r="W971" s="90">
        <f t="shared" si="276"/>
        <v>0</v>
      </c>
      <c r="X971" s="90">
        <f t="shared" si="277"/>
        <v>0</v>
      </c>
      <c r="Y971" s="90">
        <f t="shared" si="278"/>
        <v>0</v>
      </c>
      <c r="Z971" s="90">
        <f t="shared" si="279"/>
        <v>0</v>
      </c>
      <c r="AA971" s="90">
        <f t="shared" si="280"/>
        <v>0</v>
      </c>
      <c r="AB971" s="90">
        <f t="shared" si="281"/>
        <v>0</v>
      </c>
      <c r="AC971" s="90">
        <f t="shared" si="282"/>
        <v>0</v>
      </c>
      <c r="AD971" s="90">
        <f t="shared" si="283"/>
        <v>0</v>
      </c>
      <c r="AE971" s="90">
        <f t="shared" si="284"/>
        <v>0</v>
      </c>
      <c r="AH971" s="56">
        <f t="shared" si="285"/>
        <v>1</v>
      </c>
      <c r="AI971" s="56">
        <f t="shared" si="286"/>
        <v>1</v>
      </c>
      <c r="AJ971" s="56" t="str">
        <f t="shared" si="287"/>
        <v>Correct</v>
      </c>
      <c r="AK971" t="s">
        <v>105</v>
      </c>
      <c r="AL971">
        <v>66</v>
      </c>
      <c r="AM971" t="s">
        <v>95</v>
      </c>
      <c r="AN971" t="s">
        <v>154</v>
      </c>
      <c r="AO971" t="s">
        <v>107</v>
      </c>
      <c r="AQ971" s="1" t="s">
        <v>80</v>
      </c>
      <c r="AR971" t="s">
        <v>126</v>
      </c>
      <c r="AS971" t="s">
        <v>100</v>
      </c>
      <c r="AT971" t="s">
        <v>104</v>
      </c>
      <c r="AU971" t="s">
        <v>102</v>
      </c>
      <c r="AV971" s="1" t="s">
        <v>91</v>
      </c>
      <c r="AW971" t="s">
        <v>98</v>
      </c>
    </row>
    <row r="972" spans="1:49" x14ac:dyDescent="0.25">
      <c r="A972" s="1">
        <v>971</v>
      </c>
      <c r="B972" t="s">
        <v>19</v>
      </c>
      <c r="C972" t="s">
        <v>20</v>
      </c>
      <c r="P972" s="56">
        <f t="shared" si="270"/>
        <v>2</v>
      </c>
      <c r="Q972" s="5">
        <f t="shared" si="271"/>
        <v>1.5</v>
      </c>
      <c r="S972" s="56">
        <f t="shared" si="272"/>
        <v>1</v>
      </c>
      <c r="T972" s="56">
        <f t="shared" si="273"/>
        <v>1</v>
      </c>
      <c r="U972" s="56">
        <f t="shared" si="274"/>
        <v>0</v>
      </c>
      <c r="V972" s="90">
        <f t="shared" si="275"/>
        <v>0</v>
      </c>
      <c r="W972" s="90">
        <f t="shared" si="276"/>
        <v>0</v>
      </c>
      <c r="X972" s="90">
        <f t="shared" si="277"/>
        <v>0</v>
      </c>
      <c r="Y972" s="90">
        <f t="shared" si="278"/>
        <v>0</v>
      </c>
      <c r="Z972" s="90">
        <f t="shared" si="279"/>
        <v>0</v>
      </c>
      <c r="AA972" s="90">
        <f t="shared" si="280"/>
        <v>0</v>
      </c>
      <c r="AB972" s="90">
        <f t="shared" si="281"/>
        <v>0</v>
      </c>
      <c r="AC972" s="90">
        <f t="shared" si="282"/>
        <v>0</v>
      </c>
      <c r="AD972" s="90">
        <f t="shared" si="283"/>
        <v>0</v>
      </c>
      <c r="AE972" s="90">
        <f t="shared" si="284"/>
        <v>0</v>
      </c>
      <c r="AH972" s="56">
        <f t="shared" si="285"/>
        <v>2</v>
      </c>
      <c r="AI972" s="56">
        <f t="shared" si="286"/>
        <v>2</v>
      </c>
      <c r="AJ972" s="56" t="str">
        <f t="shared" si="287"/>
        <v>Correct</v>
      </c>
      <c r="AK972" t="s">
        <v>105</v>
      </c>
      <c r="AL972">
        <v>72</v>
      </c>
      <c r="AM972" t="s">
        <v>95</v>
      </c>
      <c r="AN972" t="s">
        <v>138</v>
      </c>
      <c r="AO972" t="s">
        <v>107</v>
      </c>
      <c r="AP972" t="s">
        <v>98</v>
      </c>
      <c r="AQ972" s="1" t="s">
        <v>80</v>
      </c>
      <c r="AR972" t="s">
        <v>114</v>
      </c>
      <c r="AS972" t="s">
        <v>100</v>
      </c>
      <c r="AT972" t="s">
        <v>104</v>
      </c>
      <c r="AU972" t="s">
        <v>102</v>
      </c>
      <c r="AV972" s="1" t="s">
        <v>373</v>
      </c>
      <c r="AW972" t="s">
        <v>98</v>
      </c>
    </row>
    <row r="973" spans="1:49" x14ac:dyDescent="0.25">
      <c r="A973" s="1">
        <v>972</v>
      </c>
      <c r="C973" t="s">
        <v>20</v>
      </c>
      <c r="D973" t="s">
        <v>21</v>
      </c>
      <c r="P973" s="56">
        <f t="shared" si="270"/>
        <v>2</v>
      </c>
      <c r="Q973" s="5">
        <f t="shared" si="271"/>
        <v>1.5</v>
      </c>
      <c r="S973" s="56">
        <f t="shared" si="272"/>
        <v>0</v>
      </c>
      <c r="T973" s="56">
        <f t="shared" si="273"/>
        <v>1</v>
      </c>
      <c r="U973" s="56">
        <f t="shared" si="274"/>
        <v>1</v>
      </c>
      <c r="V973" s="90">
        <f t="shared" si="275"/>
        <v>0</v>
      </c>
      <c r="W973" s="90">
        <f t="shared" si="276"/>
        <v>0</v>
      </c>
      <c r="X973" s="90">
        <f t="shared" si="277"/>
        <v>0</v>
      </c>
      <c r="Y973" s="90">
        <f t="shared" si="278"/>
        <v>0</v>
      </c>
      <c r="Z973" s="90">
        <f t="shared" si="279"/>
        <v>0</v>
      </c>
      <c r="AA973" s="90">
        <f t="shared" si="280"/>
        <v>0</v>
      </c>
      <c r="AB973" s="90">
        <f t="shared" si="281"/>
        <v>0</v>
      </c>
      <c r="AC973" s="90">
        <f t="shared" si="282"/>
        <v>0</v>
      </c>
      <c r="AD973" s="90">
        <f t="shared" si="283"/>
        <v>0</v>
      </c>
      <c r="AE973" s="90">
        <f t="shared" si="284"/>
        <v>0</v>
      </c>
      <c r="AH973" s="56">
        <f t="shared" si="285"/>
        <v>2</v>
      </c>
      <c r="AI973" s="56">
        <f t="shared" si="286"/>
        <v>2</v>
      </c>
      <c r="AJ973" s="56" t="str">
        <f t="shared" si="287"/>
        <v>Correct</v>
      </c>
      <c r="AK973" t="s">
        <v>105</v>
      </c>
      <c r="AL973">
        <v>75</v>
      </c>
      <c r="AM973" t="s">
        <v>95</v>
      </c>
      <c r="AN973" t="s">
        <v>130</v>
      </c>
      <c r="AO973" t="s">
        <v>107</v>
      </c>
      <c r="AQ973" s="1" t="s">
        <v>80</v>
      </c>
      <c r="AR973" t="s">
        <v>114</v>
      </c>
      <c r="AS973" t="s">
        <v>110</v>
      </c>
      <c r="AT973" t="s">
        <v>104</v>
      </c>
      <c r="AU973" t="s">
        <v>102</v>
      </c>
      <c r="AV973" s="1" t="s">
        <v>91</v>
      </c>
    </row>
    <row r="974" spans="1:49" x14ac:dyDescent="0.25">
      <c r="A974" s="1">
        <v>973</v>
      </c>
      <c r="P974" s="56">
        <f t="shared" si="270"/>
        <v>0</v>
      </c>
      <c r="Q974" s="5" t="e">
        <f t="shared" si="271"/>
        <v>#DIV/0!</v>
      </c>
      <c r="S974" s="56">
        <f t="shared" si="272"/>
        <v>0</v>
      </c>
      <c r="T974" s="56">
        <f t="shared" si="273"/>
        <v>0</v>
      </c>
      <c r="U974" s="56">
        <f t="shared" si="274"/>
        <v>0</v>
      </c>
      <c r="V974" s="90">
        <f t="shared" si="275"/>
        <v>0</v>
      </c>
      <c r="W974" s="90">
        <f t="shared" si="276"/>
        <v>0</v>
      </c>
      <c r="X974" s="90">
        <f t="shared" si="277"/>
        <v>0</v>
      </c>
      <c r="Y974" s="90">
        <f t="shared" si="278"/>
        <v>0</v>
      </c>
      <c r="Z974" s="90">
        <f t="shared" si="279"/>
        <v>0</v>
      </c>
      <c r="AA974" s="90">
        <f t="shared" si="280"/>
        <v>0</v>
      </c>
      <c r="AB974" s="90">
        <f t="shared" si="281"/>
        <v>0</v>
      </c>
      <c r="AC974" s="90">
        <f t="shared" si="282"/>
        <v>0</v>
      </c>
      <c r="AD974" s="90">
        <f t="shared" si="283"/>
        <v>0</v>
      </c>
      <c r="AE974" s="90">
        <f t="shared" si="284"/>
        <v>0</v>
      </c>
      <c r="AH974" s="56">
        <f t="shared" si="285"/>
        <v>0</v>
      </c>
      <c r="AI974" s="56">
        <f t="shared" si="286"/>
        <v>0</v>
      </c>
      <c r="AJ974" s="56" t="str">
        <f t="shared" si="287"/>
        <v>Correct</v>
      </c>
      <c r="AK974" t="s">
        <v>94</v>
      </c>
      <c r="AL974">
        <v>69</v>
      </c>
      <c r="AM974" t="s">
        <v>95</v>
      </c>
      <c r="AN974" t="s">
        <v>155</v>
      </c>
      <c r="AO974" t="s">
        <v>107</v>
      </c>
      <c r="AP974" t="s">
        <v>102</v>
      </c>
      <c r="AQ974" s="1" t="s">
        <v>80</v>
      </c>
      <c r="AS974" t="s">
        <v>110</v>
      </c>
      <c r="AT974" t="s">
        <v>104</v>
      </c>
      <c r="AU974" t="s">
        <v>102</v>
      </c>
      <c r="AV974" s="1" t="s">
        <v>91</v>
      </c>
      <c r="AW974" t="s">
        <v>98</v>
      </c>
    </row>
    <row r="975" spans="1:49" x14ac:dyDescent="0.25">
      <c r="A975" s="1">
        <v>974</v>
      </c>
      <c r="N975" t="s">
        <v>30</v>
      </c>
      <c r="P975" s="56">
        <f t="shared" si="270"/>
        <v>1</v>
      </c>
      <c r="Q975" s="5">
        <f t="shared" si="271"/>
        <v>3</v>
      </c>
      <c r="S975" s="56">
        <f t="shared" si="272"/>
        <v>0</v>
      </c>
      <c r="T975" s="56">
        <f t="shared" si="273"/>
        <v>0</v>
      </c>
      <c r="U975" s="56">
        <f t="shared" si="274"/>
        <v>0</v>
      </c>
      <c r="V975" s="90">
        <f t="shared" si="275"/>
        <v>0</v>
      </c>
      <c r="W975" s="90">
        <f t="shared" si="276"/>
        <v>0</v>
      </c>
      <c r="X975" s="90">
        <f t="shared" si="277"/>
        <v>0</v>
      </c>
      <c r="Y975" s="90">
        <f t="shared" si="278"/>
        <v>0</v>
      </c>
      <c r="Z975" s="90">
        <f t="shared" si="279"/>
        <v>0</v>
      </c>
      <c r="AA975" s="90">
        <f t="shared" si="280"/>
        <v>0</v>
      </c>
      <c r="AB975" s="90">
        <f t="shared" si="281"/>
        <v>0</v>
      </c>
      <c r="AC975" s="90">
        <f t="shared" si="282"/>
        <v>0</v>
      </c>
      <c r="AD975" s="90">
        <f t="shared" si="283"/>
        <v>0</v>
      </c>
      <c r="AE975" s="90">
        <f t="shared" si="284"/>
        <v>1</v>
      </c>
      <c r="AH975" s="56">
        <f t="shared" si="285"/>
        <v>1</v>
      </c>
      <c r="AI975" s="56">
        <f t="shared" si="286"/>
        <v>1</v>
      </c>
      <c r="AJ975" s="56" t="str">
        <f t="shared" si="287"/>
        <v>Correct</v>
      </c>
      <c r="AK975" t="s">
        <v>94</v>
      </c>
      <c r="AL975">
        <v>74</v>
      </c>
      <c r="AM975" t="s">
        <v>95</v>
      </c>
      <c r="AN975" t="s">
        <v>156</v>
      </c>
      <c r="AO975" t="s">
        <v>107</v>
      </c>
      <c r="AP975" t="s">
        <v>98</v>
      </c>
      <c r="AQ975" s="1" t="s">
        <v>80</v>
      </c>
      <c r="AR975" t="s">
        <v>114</v>
      </c>
      <c r="AS975" t="s">
        <v>153</v>
      </c>
      <c r="AT975" t="s">
        <v>104</v>
      </c>
      <c r="AU975" t="s">
        <v>102</v>
      </c>
      <c r="AV975" s="1" t="s">
        <v>91</v>
      </c>
      <c r="AW975" t="s">
        <v>102</v>
      </c>
    </row>
    <row r="976" spans="1:49" x14ac:dyDescent="0.25">
      <c r="A976" s="1">
        <v>975</v>
      </c>
      <c r="C976" t="s">
        <v>20</v>
      </c>
      <c r="D976" t="s">
        <v>21</v>
      </c>
      <c r="M976" t="s">
        <v>29</v>
      </c>
      <c r="N976" t="s">
        <v>30</v>
      </c>
      <c r="P976" s="56">
        <f t="shared" si="270"/>
        <v>4</v>
      </c>
      <c r="Q976" s="5">
        <f t="shared" si="271"/>
        <v>0.75</v>
      </c>
      <c r="S976" s="56">
        <f t="shared" si="272"/>
        <v>0</v>
      </c>
      <c r="T976" s="56">
        <f t="shared" si="273"/>
        <v>0.75</v>
      </c>
      <c r="U976" s="56">
        <f t="shared" si="274"/>
        <v>0.75</v>
      </c>
      <c r="V976" s="90">
        <f t="shared" si="275"/>
        <v>0</v>
      </c>
      <c r="W976" s="90">
        <f t="shared" si="276"/>
        <v>0</v>
      </c>
      <c r="X976" s="90">
        <f t="shared" si="277"/>
        <v>0</v>
      </c>
      <c r="Y976" s="90">
        <f t="shared" si="278"/>
        <v>0</v>
      </c>
      <c r="Z976" s="90">
        <f t="shared" si="279"/>
        <v>0</v>
      </c>
      <c r="AA976" s="90">
        <f t="shared" si="280"/>
        <v>0</v>
      </c>
      <c r="AB976" s="90">
        <f t="shared" si="281"/>
        <v>0</v>
      </c>
      <c r="AC976" s="90">
        <f t="shared" si="282"/>
        <v>0</v>
      </c>
      <c r="AD976" s="90">
        <f t="shared" si="283"/>
        <v>0.75</v>
      </c>
      <c r="AE976" s="90">
        <f t="shared" si="284"/>
        <v>0.75</v>
      </c>
      <c r="AH976" s="56">
        <f t="shared" si="285"/>
        <v>3</v>
      </c>
      <c r="AI976" s="56">
        <f t="shared" si="286"/>
        <v>4</v>
      </c>
      <c r="AJ976" s="56" t="str">
        <f t="shared" si="287"/>
        <v>Correct</v>
      </c>
      <c r="AK976" t="s">
        <v>94</v>
      </c>
      <c r="AL976">
        <v>84</v>
      </c>
      <c r="AM976" t="s">
        <v>95</v>
      </c>
      <c r="AN976" t="s">
        <v>155</v>
      </c>
      <c r="AO976" t="s">
        <v>107</v>
      </c>
      <c r="AP976" t="s">
        <v>98</v>
      </c>
      <c r="AQ976" s="1" t="s">
        <v>80</v>
      </c>
      <c r="AS976" t="s">
        <v>120</v>
      </c>
      <c r="AT976" t="s">
        <v>104</v>
      </c>
      <c r="AU976" t="s">
        <v>102</v>
      </c>
      <c r="AV976" s="1" t="s">
        <v>91</v>
      </c>
    </row>
    <row r="977" spans="1:49" x14ac:dyDescent="0.25">
      <c r="A977" s="1">
        <v>976</v>
      </c>
      <c r="C977" t="s">
        <v>20</v>
      </c>
      <c r="I977" t="s">
        <v>267</v>
      </c>
      <c r="N977" t="s">
        <v>30</v>
      </c>
      <c r="P977" s="56">
        <f t="shared" si="270"/>
        <v>3</v>
      </c>
      <c r="Q977" s="5">
        <f t="shared" si="271"/>
        <v>1</v>
      </c>
      <c r="S977" s="56">
        <f t="shared" si="272"/>
        <v>0</v>
      </c>
      <c r="T977" s="56">
        <f t="shared" si="273"/>
        <v>1</v>
      </c>
      <c r="U977" s="56">
        <f t="shared" si="274"/>
        <v>0</v>
      </c>
      <c r="V977" s="90">
        <f t="shared" si="275"/>
        <v>0</v>
      </c>
      <c r="W977" s="90">
        <f t="shared" si="276"/>
        <v>0</v>
      </c>
      <c r="X977" s="90">
        <f t="shared" si="277"/>
        <v>0</v>
      </c>
      <c r="Y977" s="90">
        <f t="shared" si="278"/>
        <v>0</v>
      </c>
      <c r="Z977" s="90">
        <f t="shared" si="279"/>
        <v>1</v>
      </c>
      <c r="AA977" s="90">
        <f t="shared" si="280"/>
        <v>0</v>
      </c>
      <c r="AB977" s="90">
        <f t="shared" si="281"/>
        <v>0</v>
      </c>
      <c r="AC977" s="90">
        <f t="shared" si="282"/>
        <v>0</v>
      </c>
      <c r="AD977" s="90">
        <f t="shared" si="283"/>
        <v>0</v>
      </c>
      <c r="AE977" s="90">
        <f t="shared" si="284"/>
        <v>1</v>
      </c>
      <c r="AH977" s="56">
        <f t="shared" si="285"/>
        <v>3</v>
      </c>
      <c r="AI977" s="56">
        <f t="shared" si="286"/>
        <v>3</v>
      </c>
      <c r="AJ977" s="56" t="str">
        <f t="shared" si="287"/>
        <v>Correct</v>
      </c>
      <c r="AK977" t="s">
        <v>94</v>
      </c>
      <c r="AL977">
        <v>71</v>
      </c>
      <c r="AM977" t="s">
        <v>121</v>
      </c>
      <c r="AN977" t="s">
        <v>122</v>
      </c>
      <c r="AO977" t="s">
        <v>107</v>
      </c>
      <c r="AQ977" s="1" t="s">
        <v>80</v>
      </c>
      <c r="AS977" t="s">
        <v>120</v>
      </c>
      <c r="AT977" t="s">
        <v>104</v>
      </c>
      <c r="AU977" t="s">
        <v>102</v>
      </c>
      <c r="AV977" s="1" t="s">
        <v>487</v>
      </c>
      <c r="AW977" t="s">
        <v>102</v>
      </c>
    </row>
    <row r="978" spans="1:49" x14ac:dyDescent="0.25">
      <c r="A978" s="9"/>
      <c r="B978" s="36"/>
      <c r="C978" s="36"/>
      <c r="D978" s="36"/>
      <c r="E978" s="36"/>
      <c r="F978" s="36"/>
      <c r="G978" s="36"/>
      <c r="H978" s="36"/>
      <c r="I978" s="36"/>
      <c r="J978" s="36"/>
      <c r="K978" s="36"/>
      <c r="L978" s="36"/>
      <c r="M978" s="36"/>
      <c r="N978" s="36"/>
      <c r="O978" s="36"/>
      <c r="P978" s="49"/>
      <c r="Q978" s="36"/>
      <c r="R978" s="36"/>
      <c r="S978" s="49"/>
      <c r="T978" s="49"/>
      <c r="U978" s="49"/>
      <c r="V978" s="49"/>
      <c r="W978" s="49"/>
      <c r="X978" s="49"/>
      <c r="Y978" s="49"/>
      <c r="Z978" s="49"/>
      <c r="AA978" s="49"/>
      <c r="AB978" s="49"/>
      <c r="AC978" s="49"/>
      <c r="AD978" s="49"/>
      <c r="AE978" s="49"/>
      <c r="AF978" s="36"/>
      <c r="AG978" s="36"/>
      <c r="AH978" s="49"/>
      <c r="AI978" s="49"/>
      <c r="AJ978" s="95"/>
      <c r="AK978" s="36"/>
      <c r="AL978" s="36"/>
      <c r="AM978" s="36"/>
      <c r="AN978" s="36"/>
      <c r="AO978" s="36"/>
      <c r="AP978" s="36"/>
      <c r="AQ978" s="9"/>
      <c r="AR978" s="36"/>
      <c r="AS978" s="36"/>
      <c r="AT978" s="36"/>
      <c r="AU978" s="36"/>
      <c r="AV978" s="9"/>
      <c r="AW978" s="36"/>
    </row>
  </sheetData>
  <conditionalFormatting sqref="AL2">
    <cfRule type="containsText" dxfId="15" priority="3" stopIfTrue="1" operator="containsText" text="Wrong">
      <formula>NOT(ISERROR(SEARCH("Wrong",AL2)))</formula>
    </cfRule>
    <cfRule type="containsText" dxfId="14" priority="4" stopIfTrue="1" operator="containsText" text="False">
      <formula>NOT(ISERROR(SEARCH("False",AL2)))</formula>
    </cfRule>
  </conditionalFormatting>
  <conditionalFormatting sqref="AJ2:AJ977">
    <cfRule type="containsText" dxfId="13" priority="1" stopIfTrue="1" operator="containsText" text="Wrong">
      <formula>NOT(ISERROR(SEARCH("Wrong",AJ2)))</formula>
    </cfRule>
    <cfRule type="containsText" dxfId="12" priority="2" stopIfTrue="1" operator="containsText" text="False">
      <formula>NOT(ISERROR(SEARCH("False",AJ2)))</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77"/>
  <sheetViews>
    <sheetView workbookViewId="0"/>
  </sheetViews>
  <sheetFormatPr defaultRowHeight="15" x14ac:dyDescent="0.25"/>
  <cols>
    <col min="1" max="1" width="15.5703125" customWidth="1"/>
    <col min="2" max="2" width="25.140625" customWidth="1"/>
    <col min="3" max="3" width="29.28515625" customWidth="1"/>
    <col min="4" max="4" width="33.7109375" customWidth="1"/>
    <col min="5" max="5" width="31.42578125" customWidth="1"/>
    <col min="6" max="6" width="19" customWidth="1"/>
    <col min="7" max="7" width="21.5703125" customWidth="1"/>
    <col min="8" max="8" width="37.28515625" customWidth="1"/>
    <col min="9" max="9" width="14.7109375" customWidth="1"/>
    <col min="10" max="10" width="16.28515625" customWidth="1"/>
    <col min="11" max="11" width="49" customWidth="1"/>
    <col min="12" max="12" width="11" customWidth="1"/>
    <col min="13" max="13" width="19.42578125" customWidth="1"/>
    <col min="14" max="14" width="9.5703125" customWidth="1"/>
    <col min="15" max="15" width="11" customWidth="1"/>
    <col min="16" max="16" width="26.140625" customWidth="1"/>
    <col min="17" max="17" width="30.28515625" customWidth="1"/>
    <col min="18" max="18" width="34.7109375" customWidth="1"/>
    <col min="19" max="19" width="32.42578125" customWidth="1"/>
    <col min="20" max="20" width="20" customWidth="1"/>
    <col min="21" max="21" width="23.5703125" customWidth="1"/>
    <col min="22" max="22" width="39.28515625" customWidth="1"/>
    <col min="23" max="23" width="16.7109375" customWidth="1"/>
    <col min="24" max="24" width="18.28515625" customWidth="1"/>
    <col min="25" max="25" width="51" customWidth="1"/>
    <col min="26" max="27" width="11" customWidth="1"/>
    <col min="28" max="28" width="11.7109375" customWidth="1"/>
    <col min="29" max="29" width="11.28515625" customWidth="1"/>
    <col min="30" max="30" width="11" style="6" customWidth="1"/>
    <col min="31" max="31" width="14" customWidth="1"/>
    <col min="32" max="32" width="21.5703125" bestFit="1" customWidth="1"/>
    <col min="33" max="33" width="23.5703125" customWidth="1"/>
    <col min="34" max="34" width="33.7109375" customWidth="1"/>
    <col min="35" max="35" width="35.28515625" customWidth="1"/>
    <col min="36" max="36" width="27" customWidth="1"/>
    <col min="37" max="37" width="67.5703125" customWidth="1"/>
    <col min="38" max="38" width="53" customWidth="1"/>
    <col min="39" max="39" width="38.7109375" customWidth="1"/>
    <col min="40" max="40" width="39.7109375" customWidth="1"/>
    <col min="41" max="41" width="39.5703125" bestFit="1" customWidth="1"/>
    <col min="42" max="42" width="54.85546875" customWidth="1"/>
    <col min="43" max="43" width="28" customWidth="1"/>
    <col min="44" max="44" width="23.28515625" bestFit="1" customWidth="1"/>
  </cols>
  <sheetData>
    <row r="1" spans="1:44" x14ac:dyDescent="0.25">
      <c r="A1" s="2" t="s">
        <v>307</v>
      </c>
      <c r="B1" s="2" t="s">
        <v>31</v>
      </c>
      <c r="C1" s="2" t="s">
        <v>32</v>
      </c>
      <c r="D1" s="2" t="s">
        <v>33</v>
      </c>
      <c r="E1" s="2" t="s">
        <v>266</v>
      </c>
      <c r="F1" s="2" t="s">
        <v>34</v>
      </c>
      <c r="G1" s="2" t="s">
        <v>35</v>
      </c>
      <c r="H1" s="2" t="s">
        <v>269</v>
      </c>
      <c r="I1" s="2" t="s">
        <v>36</v>
      </c>
      <c r="J1" s="2" t="s">
        <v>37</v>
      </c>
      <c r="K1" s="2" t="s">
        <v>38</v>
      </c>
      <c r="L1" t="s">
        <v>468</v>
      </c>
      <c r="M1" s="2" t="s">
        <v>375</v>
      </c>
      <c r="N1" s="2" t="s">
        <v>376</v>
      </c>
      <c r="O1" s="2" t="s">
        <v>469</v>
      </c>
      <c r="P1" s="4" t="s">
        <v>392</v>
      </c>
      <c r="Q1" s="4" t="s">
        <v>393</v>
      </c>
      <c r="R1" s="4" t="s">
        <v>394</v>
      </c>
      <c r="S1" s="4" t="s">
        <v>395</v>
      </c>
      <c r="T1" s="4" t="s">
        <v>396</v>
      </c>
      <c r="U1" s="4" t="s">
        <v>397</v>
      </c>
      <c r="V1" s="4" t="s">
        <v>398</v>
      </c>
      <c r="W1" s="4" t="s">
        <v>399</v>
      </c>
      <c r="X1" s="4" t="s">
        <v>400</v>
      </c>
      <c r="Y1" s="4" t="s">
        <v>401</v>
      </c>
      <c r="Z1" s="2" t="s">
        <v>470</v>
      </c>
      <c r="AA1" s="2" t="s">
        <v>471</v>
      </c>
      <c r="AB1" s="11" t="s">
        <v>390</v>
      </c>
      <c r="AC1" s="11" t="s">
        <v>391</v>
      </c>
      <c r="AD1" s="12" t="s">
        <v>472</v>
      </c>
      <c r="AE1" s="11" t="s">
        <v>6</v>
      </c>
      <c r="AF1" s="11" t="s">
        <v>7</v>
      </c>
      <c r="AG1" s="11" t="s">
        <v>8</v>
      </c>
      <c r="AH1" s="11" t="s">
        <v>9</v>
      </c>
      <c r="AI1" s="11" t="s">
        <v>10</v>
      </c>
      <c r="AJ1" s="11" t="s">
        <v>11</v>
      </c>
      <c r="AK1" s="11" t="s">
        <v>12</v>
      </c>
      <c r="AL1" s="11" t="s">
        <v>13</v>
      </c>
      <c r="AM1" s="11" t="s">
        <v>14</v>
      </c>
      <c r="AN1" s="11" t="s">
        <v>15</v>
      </c>
      <c r="AO1" s="11" t="s">
        <v>16</v>
      </c>
      <c r="AP1" s="11" t="s">
        <v>17</v>
      </c>
      <c r="AQ1" s="11" t="s">
        <v>18</v>
      </c>
      <c r="AR1" s="11" t="s">
        <v>260</v>
      </c>
    </row>
    <row r="2" spans="1:44" x14ac:dyDescent="0.25">
      <c r="A2" s="1">
        <v>1</v>
      </c>
      <c r="B2" s="1"/>
      <c r="C2" s="1"/>
      <c r="D2" s="1" t="s">
        <v>33</v>
      </c>
      <c r="E2" s="1" t="s">
        <v>266</v>
      </c>
      <c r="F2" s="1"/>
      <c r="G2" s="1"/>
      <c r="H2" s="1"/>
      <c r="I2" s="1"/>
      <c r="J2" s="1" t="s">
        <v>37</v>
      </c>
      <c r="K2" s="1"/>
      <c r="M2" s="5">
        <f>COUNTA(B2:L2)</f>
        <v>3</v>
      </c>
      <c r="N2" s="5">
        <f>3/M2</f>
        <v>1</v>
      </c>
      <c r="P2" s="5">
        <f>IF($M2&lt;3,IF($B2=$B$1,1,0),IF($B2=$B$1,$N2,0))</f>
        <v>0</v>
      </c>
      <c r="Q2" s="5">
        <f>IF($M2&lt;3,IF($C2=$C$1,1,0),IF($C2=$C$1,$N2,0))</f>
        <v>0</v>
      </c>
      <c r="R2" s="5">
        <f>IF($M2&lt;3,IF($D2=$D$1,1,0),IF($D2=$D$1,$N2,0))</f>
        <v>1</v>
      </c>
      <c r="S2" s="5">
        <f>IF($M2&lt;3,IF($E2=$E$1,1,0),IF($E2=$E$1,$N2,0))</f>
        <v>1</v>
      </c>
      <c r="T2" s="5">
        <f>IF($M2&lt;3,IF($F2=$F$1,1,0),IF($F2=$F$1,$N2,0))</f>
        <v>0</v>
      </c>
      <c r="U2" s="5">
        <f>IF($M2&lt;3,IF($G2=$G$1,1,0),IF($G2=$G$1,$N2,0))</f>
        <v>0</v>
      </c>
      <c r="V2" s="13">
        <f>IF($M2&lt;3,IF($H2=$H$1,1,0),IF($H2=$H$1,$N2,0))</f>
        <v>0</v>
      </c>
      <c r="W2" s="5">
        <f>IF($M2&lt;3,IF($I2=$I$1,1,0),IF($I2=$I$1,$N2,0))</f>
        <v>0</v>
      </c>
      <c r="X2" s="5">
        <f>IF($M2&lt;3,IF($J2=$J$1,1,0),IF($J2=$J$1,$N2,0))</f>
        <v>1</v>
      </c>
      <c r="Y2" s="5">
        <f>IF($M2&lt;3,IF($K2=$K$1,1,0),IF($K2=$K$1,$N2,0))</f>
        <v>0</v>
      </c>
      <c r="Z2" s="5"/>
      <c r="AA2" s="5"/>
      <c r="AB2" s="5">
        <f>SUM(P2:Z2)</f>
        <v>3</v>
      </c>
      <c r="AC2" s="5">
        <f>M2</f>
        <v>3</v>
      </c>
      <c r="AD2" s="5" t="str">
        <f>IF(AB2=AC2,"Correct",IF(AB2=3,"Correct","Wrong"))</f>
        <v>Correct</v>
      </c>
      <c r="AE2" s="1" t="s">
        <v>94</v>
      </c>
      <c r="AF2" s="1">
        <v>28</v>
      </c>
      <c r="AG2" s="1" t="s">
        <v>95</v>
      </c>
      <c r="AH2" s="1" t="s">
        <v>117</v>
      </c>
      <c r="AI2" s="1" t="s">
        <v>97</v>
      </c>
      <c r="AJ2" s="1"/>
      <c r="AK2" s="1" t="s">
        <v>350</v>
      </c>
      <c r="AL2" s="1" t="s">
        <v>108</v>
      </c>
      <c r="AM2" s="1" t="s">
        <v>120</v>
      </c>
      <c r="AN2" s="1" t="s">
        <v>101</v>
      </c>
      <c r="AO2" s="1"/>
      <c r="AP2" s="1" t="s">
        <v>92</v>
      </c>
      <c r="AQ2" s="1"/>
      <c r="AR2" s="1" t="s">
        <v>272</v>
      </c>
    </row>
    <row r="3" spans="1:44" x14ac:dyDescent="0.25">
      <c r="A3" s="1">
        <v>2</v>
      </c>
      <c r="B3" s="1"/>
      <c r="C3" s="1" t="s">
        <v>32</v>
      </c>
      <c r="D3" s="1"/>
      <c r="E3" s="1" t="s">
        <v>266</v>
      </c>
      <c r="F3" s="1" t="s">
        <v>34</v>
      </c>
      <c r="G3" s="1"/>
      <c r="H3" s="1"/>
      <c r="I3" s="1"/>
      <c r="J3" s="1"/>
      <c r="K3" s="1"/>
      <c r="M3" s="5">
        <f t="shared" ref="M3:M66" si="0">COUNTA(B3:L3)</f>
        <v>3</v>
      </c>
      <c r="N3" s="5">
        <f t="shared" ref="N3:N66" si="1">3/M3</f>
        <v>1</v>
      </c>
      <c r="P3" s="5">
        <f t="shared" ref="P3:P66" si="2">IF($M3&lt;3,IF($B3=$B$1,1,0),IF($B3=$B$1,$N3,0))</f>
        <v>0</v>
      </c>
      <c r="Q3" s="5">
        <f t="shared" ref="Q3:Q66" si="3">IF($M3&lt;3,IF($C3=$C$1,1,0),IF($C3=$C$1,$N3,0))</f>
        <v>1</v>
      </c>
      <c r="R3" s="5">
        <f t="shared" ref="R3:R66" si="4">IF($M3&lt;3,IF($D3=$D$1,1,0),IF($D3=$D$1,$N3,0))</f>
        <v>0</v>
      </c>
      <c r="S3" s="5">
        <f t="shared" ref="S3:S66" si="5">IF($M3&lt;3,IF($E3=$E$1,1,0),IF($E3=$E$1,$N3,0))</f>
        <v>1</v>
      </c>
      <c r="T3" s="5">
        <f t="shared" ref="T3:T66" si="6">IF($M3&lt;3,IF($F3=$F$1,1,0),IF($F3=$F$1,$N3,0))</f>
        <v>1</v>
      </c>
      <c r="U3" s="5">
        <f t="shared" ref="U3:U66" si="7">IF($M3&lt;3,IF($G3=$G$1,1,0),IF($G3=$G$1,$N3,0))</f>
        <v>0</v>
      </c>
      <c r="V3" s="13">
        <f t="shared" ref="V3:V66" si="8">IF($M3&lt;3,IF($H3=$H$1,1,0),IF($H3=$H$1,$N3,0))</f>
        <v>0</v>
      </c>
      <c r="W3" s="5">
        <f t="shared" ref="W3:W66" si="9">IF($M3&lt;3,IF($I3=$I$1,1,0),IF($I3=$I$1,$N3,0))</f>
        <v>0</v>
      </c>
      <c r="X3" s="5">
        <f t="shared" ref="X3:X66" si="10">IF($M3&lt;3,IF($J3=$J$1,1,0),IF($J3=$J$1,$N3,0))</f>
        <v>0</v>
      </c>
      <c r="Y3" s="5">
        <f t="shared" ref="Y3:Y66" si="11">IF($M3&lt;3,IF($K3=$K$1,1,0),IF($K3=$K$1,$N3,0))</f>
        <v>0</v>
      </c>
      <c r="AB3" s="5">
        <f t="shared" ref="AB3:AB66" si="12">SUM(P3:Z3)</f>
        <v>3</v>
      </c>
      <c r="AC3" s="5">
        <f t="shared" ref="AC3:AC66" si="13">M3</f>
        <v>3</v>
      </c>
      <c r="AD3" s="5" t="str">
        <f t="shared" ref="AD3:AD66" si="14">IF(AB3=AC3,"Correct",IF(AB3=3,"Correct","Wrong"))</f>
        <v>Correct</v>
      </c>
      <c r="AE3" s="1" t="s">
        <v>94</v>
      </c>
      <c r="AF3" s="1">
        <v>58</v>
      </c>
      <c r="AG3" s="1" t="s">
        <v>95</v>
      </c>
      <c r="AH3" s="1" t="s">
        <v>268</v>
      </c>
      <c r="AI3" s="1" t="s">
        <v>97</v>
      </c>
      <c r="AJ3" s="1" t="s">
        <v>98</v>
      </c>
      <c r="AK3" s="1" t="s">
        <v>349</v>
      </c>
      <c r="AL3" s="1" t="s">
        <v>109</v>
      </c>
      <c r="AM3" s="1" t="s">
        <v>100</v>
      </c>
      <c r="AN3" s="1" t="s">
        <v>125</v>
      </c>
      <c r="AO3" s="1" t="s">
        <v>98</v>
      </c>
      <c r="AP3" s="1" t="s">
        <v>93</v>
      </c>
      <c r="AQ3" s="1" t="s">
        <v>102</v>
      </c>
      <c r="AR3" s="1" t="s">
        <v>272</v>
      </c>
    </row>
    <row r="4" spans="1:44" x14ac:dyDescent="0.25">
      <c r="A4" s="1">
        <v>3</v>
      </c>
      <c r="B4" s="1"/>
      <c r="C4" s="1"/>
      <c r="D4" s="1"/>
      <c r="E4" s="1"/>
      <c r="F4" s="1"/>
      <c r="G4" s="1"/>
      <c r="H4" s="1" t="s">
        <v>269</v>
      </c>
      <c r="I4" s="1"/>
      <c r="J4" s="1" t="s">
        <v>37</v>
      </c>
      <c r="K4" s="1" t="s">
        <v>38</v>
      </c>
      <c r="M4" s="5">
        <f t="shared" si="0"/>
        <v>3</v>
      </c>
      <c r="N4" s="5">
        <f t="shared" si="1"/>
        <v>1</v>
      </c>
      <c r="P4" s="5">
        <f t="shared" si="2"/>
        <v>0</v>
      </c>
      <c r="Q4" s="5">
        <f t="shared" si="3"/>
        <v>0</v>
      </c>
      <c r="R4" s="5">
        <f t="shared" si="4"/>
        <v>0</v>
      </c>
      <c r="S4" s="5">
        <f t="shared" si="5"/>
        <v>0</v>
      </c>
      <c r="T4" s="5">
        <f t="shared" si="6"/>
        <v>0</v>
      </c>
      <c r="U4" s="5">
        <f t="shared" si="7"/>
        <v>0</v>
      </c>
      <c r="V4" s="13">
        <f t="shared" si="8"/>
        <v>1</v>
      </c>
      <c r="W4" s="5">
        <f t="shared" si="9"/>
        <v>0</v>
      </c>
      <c r="X4" s="5">
        <f t="shared" si="10"/>
        <v>1</v>
      </c>
      <c r="Y4" s="5">
        <f t="shared" si="11"/>
        <v>1</v>
      </c>
      <c r="AB4" s="5">
        <f t="shared" si="12"/>
        <v>3</v>
      </c>
      <c r="AC4" s="5">
        <f t="shared" si="13"/>
        <v>3</v>
      </c>
      <c r="AD4" s="5" t="str">
        <f t="shared" si="14"/>
        <v>Correct</v>
      </c>
      <c r="AE4" s="1" t="s">
        <v>94</v>
      </c>
      <c r="AF4" s="1">
        <v>72</v>
      </c>
      <c r="AG4" s="1" t="s">
        <v>95</v>
      </c>
      <c r="AH4" s="1" t="s">
        <v>131</v>
      </c>
      <c r="AI4" s="1" t="s">
        <v>97</v>
      </c>
      <c r="AJ4" s="1"/>
      <c r="AK4" s="1" t="s">
        <v>349</v>
      </c>
      <c r="AL4" s="1" t="s">
        <v>109</v>
      </c>
      <c r="AM4" s="1"/>
      <c r="AN4" s="1" t="s">
        <v>104</v>
      </c>
      <c r="AO4" s="1" t="s">
        <v>102</v>
      </c>
      <c r="AP4" s="1" t="s">
        <v>372</v>
      </c>
      <c r="AQ4" s="1"/>
      <c r="AR4" s="1" t="s">
        <v>272</v>
      </c>
    </row>
    <row r="5" spans="1:44" x14ac:dyDescent="0.25">
      <c r="A5" s="1">
        <v>4</v>
      </c>
      <c r="B5" s="1"/>
      <c r="C5" s="1"/>
      <c r="D5" s="1"/>
      <c r="E5" s="1"/>
      <c r="F5" s="1"/>
      <c r="G5" s="1"/>
      <c r="H5" s="1" t="s">
        <v>269</v>
      </c>
      <c r="I5" s="1"/>
      <c r="J5" s="1" t="s">
        <v>37</v>
      </c>
      <c r="K5" s="1" t="s">
        <v>38</v>
      </c>
      <c r="M5" s="5">
        <f t="shared" si="0"/>
        <v>3</v>
      </c>
      <c r="N5" s="5">
        <f t="shared" si="1"/>
        <v>1</v>
      </c>
      <c r="P5" s="5">
        <f t="shared" si="2"/>
        <v>0</v>
      </c>
      <c r="Q5" s="5">
        <f t="shared" si="3"/>
        <v>0</v>
      </c>
      <c r="R5" s="5">
        <f t="shared" si="4"/>
        <v>0</v>
      </c>
      <c r="S5" s="5">
        <f t="shared" si="5"/>
        <v>0</v>
      </c>
      <c r="T5" s="5">
        <f t="shared" si="6"/>
        <v>0</v>
      </c>
      <c r="U5" s="5">
        <f t="shared" si="7"/>
        <v>0</v>
      </c>
      <c r="V5" s="13">
        <f t="shared" si="8"/>
        <v>1</v>
      </c>
      <c r="W5" s="5">
        <f t="shared" si="9"/>
        <v>0</v>
      </c>
      <c r="X5" s="5">
        <f t="shared" si="10"/>
        <v>1</v>
      </c>
      <c r="Y5" s="5">
        <f t="shared" si="11"/>
        <v>1</v>
      </c>
      <c r="AB5" s="5">
        <f t="shared" si="12"/>
        <v>3</v>
      </c>
      <c r="AC5" s="5">
        <f t="shared" si="13"/>
        <v>3</v>
      </c>
      <c r="AD5" s="5" t="str">
        <f t="shared" si="14"/>
        <v>Correct</v>
      </c>
      <c r="AE5" s="1" t="s">
        <v>94</v>
      </c>
      <c r="AF5" s="1">
        <v>53</v>
      </c>
      <c r="AG5" s="1" t="s">
        <v>95</v>
      </c>
      <c r="AH5" s="1" t="s">
        <v>162</v>
      </c>
      <c r="AI5" s="1" t="s">
        <v>97</v>
      </c>
      <c r="AJ5" s="1"/>
      <c r="AK5" s="1" t="s">
        <v>349</v>
      </c>
      <c r="AL5" s="1" t="s">
        <v>112</v>
      </c>
      <c r="AM5" s="1" t="s">
        <v>133</v>
      </c>
      <c r="AN5" s="1" t="s">
        <v>101</v>
      </c>
      <c r="AO5" s="1" t="s">
        <v>102</v>
      </c>
      <c r="AP5" s="1" t="s">
        <v>92</v>
      </c>
      <c r="AQ5" s="1"/>
      <c r="AR5" s="1" t="s">
        <v>272</v>
      </c>
    </row>
    <row r="6" spans="1:44" x14ac:dyDescent="0.25">
      <c r="A6" s="1">
        <v>5</v>
      </c>
      <c r="B6" s="1"/>
      <c r="C6" s="1"/>
      <c r="D6" s="1" t="s">
        <v>33</v>
      </c>
      <c r="E6" s="1"/>
      <c r="F6" s="1"/>
      <c r="G6" s="1"/>
      <c r="H6" s="1" t="s">
        <v>269</v>
      </c>
      <c r="I6" s="1"/>
      <c r="J6" s="1" t="s">
        <v>37</v>
      </c>
      <c r="K6" s="1"/>
      <c r="M6" s="5">
        <f t="shared" si="0"/>
        <v>3</v>
      </c>
      <c r="N6" s="5">
        <f t="shared" si="1"/>
        <v>1</v>
      </c>
      <c r="P6" s="5">
        <f t="shared" si="2"/>
        <v>0</v>
      </c>
      <c r="Q6" s="5">
        <f t="shared" si="3"/>
        <v>0</v>
      </c>
      <c r="R6" s="5">
        <f t="shared" si="4"/>
        <v>1</v>
      </c>
      <c r="S6" s="5">
        <f t="shared" si="5"/>
        <v>0</v>
      </c>
      <c r="T6" s="5">
        <f t="shared" si="6"/>
        <v>0</v>
      </c>
      <c r="U6" s="5">
        <f t="shared" si="7"/>
        <v>0</v>
      </c>
      <c r="V6" s="13">
        <f t="shared" si="8"/>
        <v>1</v>
      </c>
      <c r="W6" s="5">
        <f t="shared" si="9"/>
        <v>0</v>
      </c>
      <c r="X6" s="5">
        <f t="shared" si="10"/>
        <v>1</v>
      </c>
      <c r="Y6" s="5">
        <f t="shared" si="11"/>
        <v>0</v>
      </c>
      <c r="AB6" s="5">
        <f t="shared" si="12"/>
        <v>3</v>
      </c>
      <c r="AC6" s="5">
        <f t="shared" si="13"/>
        <v>3</v>
      </c>
      <c r="AD6" s="5" t="str">
        <f t="shared" si="14"/>
        <v>Correct</v>
      </c>
      <c r="AE6" s="1" t="s">
        <v>94</v>
      </c>
      <c r="AF6" s="1">
        <v>53</v>
      </c>
      <c r="AG6" s="1" t="s">
        <v>95</v>
      </c>
      <c r="AH6" s="1" t="s">
        <v>162</v>
      </c>
      <c r="AI6" s="1" t="s">
        <v>97</v>
      </c>
      <c r="AJ6" s="1"/>
      <c r="AK6" s="1" t="s">
        <v>349</v>
      </c>
      <c r="AL6" s="1" t="s">
        <v>112</v>
      </c>
      <c r="AM6" s="1" t="s">
        <v>133</v>
      </c>
      <c r="AN6" s="1" t="s">
        <v>101</v>
      </c>
      <c r="AO6" s="1" t="s">
        <v>102</v>
      </c>
      <c r="AP6" s="1" t="s">
        <v>92</v>
      </c>
      <c r="AQ6" s="1"/>
      <c r="AR6" s="1" t="s">
        <v>272</v>
      </c>
    </row>
    <row r="7" spans="1:44" x14ac:dyDescent="0.25">
      <c r="A7" s="1">
        <v>6</v>
      </c>
      <c r="B7" s="1"/>
      <c r="C7" s="1"/>
      <c r="D7" s="1" t="s">
        <v>33</v>
      </c>
      <c r="E7" s="1"/>
      <c r="F7" s="1"/>
      <c r="G7" s="1"/>
      <c r="H7" s="1"/>
      <c r="I7" s="1" t="s">
        <v>36</v>
      </c>
      <c r="J7" s="1"/>
      <c r="K7" s="1" t="s">
        <v>38</v>
      </c>
      <c r="M7" s="5">
        <f t="shared" si="0"/>
        <v>3</v>
      </c>
      <c r="N7" s="5">
        <f t="shared" si="1"/>
        <v>1</v>
      </c>
      <c r="P7" s="5">
        <f t="shared" si="2"/>
        <v>0</v>
      </c>
      <c r="Q7" s="5">
        <f t="shared" si="3"/>
        <v>0</v>
      </c>
      <c r="R7" s="5">
        <f t="shared" si="4"/>
        <v>1</v>
      </c>
      <c r="S7" s="5">
        <f t="shared" si="5"/>
        <v>0</v>
      </c>
      <c r="T7" s="5">
        <f t="shared" si="6"/>
        <v>0</v>
      </c>
      <c r="U7" s="5">
        <f t="shared" si="7"/>
        <v>0</v>
      </c>
      <c r="V7" s="13">
        <f t="shared" si="8"/>
        <v>0</v>
      </c>
      <c r="W7" s="5">
        <f t="shared" si="9"/>
        <v>1</v>
      </c>
      <c r="X7" s="5">
        <f t="shared" si="10"/>
        <v>0</v>
      </c>
      <c r="Y7" s="5">
        <f t="shared" si="11"/>
        <v>1</v>
      </c>
      <c r="AB7" s="5">
        <f t="shared" si="12"/>
        <v>3</v>
      </c>
      <c r="AC7" s="5">
        <f t="shared" si="13"/>
        <v>3</v>
      </c>
      <c r="AD7" s="5" t="str">
        <f t="shared" si="14"/>
        <v>Correct</v>
      </c>
      <c r="AE7" s="1" t="s">
        <v>105</v>
      </c>
      <c r="AF7" s="1">
        <v>47</v>
      </c>
      <c r="AG7" s="1" t="s">
        <v>95</v>
      </c>
      <c r="AH7" s="1" t="s">
        <v>162</v>
      </c>
      <c r="AI7" s="1" t="s">
        <v>97</v>
      </c>
      <c r="AJ7" s="1"/>
      <c r="AK7" s="1" t="s">
        <v>351</v>
      </c>
      <c r="AL7" s="1"/>
      <c r="AM7" s="1" t="s">
        <v>120</v>
      </c>
      <c r="AN7" s="1" t="s">
        <v>125</v>
      </c>
      <c r="AO7" s="1" t="s">
        <v>98</v>
      </c>
      <c r="AP7" s="1"/>
      <c r="AQ7" s="1"/>
      <c r="AR7" s="1" t="s">
        <v>272</v>
      </c>
    </row>
    <row r="8" spans="1:44" x14ac:dyDescent="0.25">
      <c r="A8" s="1">
        <v>7</v>
      </c>
      <c r="B8" s="1"/>
      <c r="C8" s="1"/>
      <c r="D8" s="1"/>
      <c r="E8" s="1"/>
      <c r="F8" s="1"/>
      <c r="G8" s="1"/>
      <c r="H8" s="1" t="s">
        <v>269</v>
      </c>
      <c r="I8" s="1" t="s">
        <v>36</v>
      </c>
      <c r="J8" s="1" t="s">
        <v>37</v>
      </c>
      <c r="K8" s="1"/>
      <c r="M8" s="5">
        <f t="shared" si="0"/>
        <v>3</v>
      </c>
      <c r="N8" s="5">
        <f t="shared" si="1"/>
        <v>1</v>
      </c>
      <c r="P8" s="5">
        <f t="shared" si="2"/>
        <v>0</v>
      </c>
      <c r="Q8" s="5">
        <f t="shared" si="3"/>
        <v>0</v>
      </c>
      <c r="R8" s="5">
        <f t="shared" si="4"/>
        <v>0</v>
      </c>
      <c r="S8" s="5">
        <f t="shared" si="5"/>
        <v>0</v>
      </c>
      <c r="T8" s="5">
        <f t="shared" si="6"/>
        <v>0</v>
      </c>
      <c r="U8" s="5">
        <f t="shared" si="7"/>
        <v>0</v>
      </c>
      <c r="V8" s="13">
        <f t="shared" si="8"/>
        <v>1</v>
      </c>
      <c r="W8" s="5">
        <f t="shared" si="9"/>
        <v>1</v>
      </c>
      <c r="X8" s="5">
        <f t="shared" si="10"/>
        <v>1</v>
      </c>
      <c r="Y8" s="5">
        <f t="shared" si="11"/>
        <v>0</v>
      </c>
      <c r="AB8" s="5">
        <f t="shared" si="12"/>
        <v>3</v>
      </c>
      <c r="AC8" s="5">
        <f t="shared" si="13"/>
        <v>3</v>
      </c>
      <c r="AD8" s="5" t="str">
        <f t="shared" si="14"/>
        <v>Correct</v>
      </c>
      <c r="AE8" s="1" t="s">
        <v>105</v>
      </c>
      <c r="AF8" s="1">
        <v>48</v>
      </c>
      <c r="AG8" s="1" t="s">
        <v>95</v>
      </c>
      <c r="AH8" s="1" t="s">
        <v>157</v>
      </c>
      <c r="AI8" s="1" t="s">
        <v>97</v>
      </c>
      <c r="AJ8" s="1"/>
      <c r="AK8" s="1" t="s">
        <v>349</v>
      </c>
      <c r="AL8" s="1"/>
      <c r="AM8" s="1" t="s">
        <v>120</v>
      </c>
      <c r="AN8" s="1" t="s">
        <v>101</v>
      </c>
      <c r="AO8" s="1"/>
      <c r="AP8" s="1" t="s">
        <v>92</v>
      </c>
      <c r="AQ8" s="1"/>
      <c r="AR8" s="1" t="s">
        <v>272</v>
      </c>
    </row>
    <row r="9" spans="1:44" x14ac:dyDescent="0.25">
      <c r="A9" s="1">
        <v>8</v>
      </c>
      <c r="B9" s="1"/>
      <c r="C9" s="1"/>
      <c r="D9" s="1"/>
      <c r="E9" s="1"/>
      <c r="F9" s="1" t="s">
        <v>34</v>
      </c>
      <c r="G9" s="1"/>
      <c r="H9" s="1"/>
      <c r="I9" s="1"/>
      <c r="J9" s="1" t="s">
        <v>37</v>
      </c>
      <c r="K9" s="1" t="s">
        <v>38</v>
      </c>
      <c r="M9" s="5">
        <f t="shared" si="0"/>
        <v>3</v>
      </c>
      <c r="N9" s="5">
        <f t="shared" si="1"/>
        <v>1</v>
      </c>
      <c r="P9" s="5">
        <f t="shared" si="2"/>
        <v>0</v>
      </c>
      <c r="Q9" s="5">
        <f t="shared" si="3"/>
        <v>0</v>
      </c>
      <c r="R9" s="5">
        <f t="shared" si="4"/>
        <v>0</v>
      </c>
      <c r="S9" s="5">
        <f t="shared" si="5"/>
        <v>0</v>
      </c>
      <c r="T9" s="5">
        <f t="shared" si="6"/>
        <v>1</v>
      </c>
      <c r="U9" s="5">
        <f t="shared" si="7"/>
        <v>0</v>
      </c>
      <c r="V9" s="13">
        <f t="shared" si="8"/>
        <v>0</v>
      </c>
      <c r="W9" s="5">
        <f t="shared" si="9"/>
        <v>0</v>
      </c>
      <c r="X9" s="5">
        <f t="shared" si="10"/>
        <v>1</v>
      </c>
      <c r="Y9" s="5">
        <f t="shared" si="11"/>
        <v>1</v>
      </c>
      <c r="AB9" s="5">
        <f t="shared" si="12"/>
        <v>3</v>
      </c>
      <c r="AC9" s="5">
        <f t="shared" si="13"/>
        <v>3</v>
      </c>
      <c r="AD9" s="5" t="str">
        <f t="shared" si="14"/>
        <v>Correct</v>
      </c>
      <c r="AE9" s="1" t="s">
        <v>94</v>
      </c>
      <c r="AF9" s="1">
        <v>38</v>
      </c>
      <c r="AG9" s="1" t="s">
        <v>95</v>
      </c>
      <c r="AH9" s="1" t="s">
        <v>162</v>
      </c>
      <c r="AI9" s="1" t="s">
        <v>97</v>
      </c>
      <c r="AJ9" s="1"/>
      <c r="AK9" s="1" t="s">
        <v>349</v>
      </c>
      <c r="AL9" s="1" t="s">
        <v>99</v>
      </c>
      <c r="AM9" s="1" t="s">
        <v>103</v>
      </c>
      <c r="AN9" s="1"/>
      <c r="AO9" s="1" t="s">
        <v>102</v>
      </c>
      <c r="AP9" s="1" t="s">
        <v>90</v>
      </c>
      <c r="AQ9" s="1"/>
      <c r="AR9" s="1" t="s">
        <v>272</v>
      </c>
    </row>
    <row r="10" spans="1:44" x14ac:dyDescent="0.25">
      <c r="A10" s="1">
        <v>9</v>
      </c>
      <c r="B10" s="1"/>
      <c r="C10" s="1"/>
      <c r="D10" s="1"/>
      <c r="E10" s="1"/>
      <c r="F10" s="1" t="s">
        <v>34</v>
      </c>
      <c r="G10" s="1"/>
      <c r="H10" s="1"/>
      <c r="I10" s="1" t="s">
        <v>36</v>
      </c>
      <c r="J10" s="1" t="s">
        <v>37</v>
      </c>
      <c r="K10" s="1"/>
      <c r="M10" s="5">
        <f t="shared" si="0"/>
        <v>3</v>
      </c>
      <c r="N10" s="5">
        <f t="shared" si="1"/>
        <v>1</v>
      </c>
      <c r="P10" s="5">
        <f t="shared" si="2"/>
        <v>0</v>
      </c>
      <c r="Q10" s="5">
        <f t="shared" si="3"/>
        <v>0</v>
      </c>
      <c r="R10" s="5">
        <f t="shared" si="4"/>
        <v>0</v>
      </c>
      <c r="S10" s="5">
        <f t="shared" si="5"/>
        <v>0</v>
      </c>
      <c r="T10" s="5">
        <f t="shared" si="6"/>
        <v>1</v>
      </c>
      <c r="U10" s="5">
        <f t="shared" si="7"/>
        <v>0</v>
      </c>
      <c r="V10" s="13">
        <f t="shared" si="8"/>
        <v>0</v>
      </c>
      <c r="W10" s="5">
        <f t="shared" si="9"/>
        <v>1</v>
      </c>
      <c r="X10" s="5">
        <f t="shared" si="10"/>
        <v>1</v>
      </c>
      <c r="Y10" s="5">
        <f t="shared" si="11"/>
        <v>0</v>
      </c>
      <c r="AB10" s="5">
        <f t="shared" si="12"/>
        <v>3</v>
      </c>
      <c r="AC10" s="5">
        <f t="shared" si="13"/>
        <v>3</v>
      </c>
      <c r="AD10" s="5" t="str">
        <f t="shared" si="14"/>
        <v>Correct</v>
      </c>
      <c r="AE10" s="1" t="s">
        <v>94</v>
      </c>
      <c r="AF10" s="1">
        <v>56</v>
      </c>
      <c r="AG10" s="1" t="s">
        <v>95</v>
      </c>
      <c r="AH10" s="1" t="s">
        <v>117</v>
      </c>
      <c r="AI10" s="1" t="s">
        <v>97</v>
      </c>
      <c r="AJ10" s="1"/>
      <c r="AK10" s="1" t="s">
        <v>349</v>
      </c>
      <c r="AL10" s="1"/>
      <c r="AM10" s="1" t="s">
        <v>120</v>
      </c>
      <c r="AN10" s="1" t="s">
        <v>123</v>
      </c>
      <c r="AO10" s="1" t="s">
        <v>102</v>
      </c>
      <c r="AP10" s="1" t="s">
        <v>90</v>
      </c>
      <c r="AQ10" s="1"/>
      <c r="AR10" s="1" t="s">
        <v>272</v>
      </c>
    </row>
    <row r="11" spans="1:44" x14ac:dyDescent="0.25">
      <c r="A11" s="1">
        <v>10</v>
      </c>
      <c r="B11" s="1"/>
      <c r="C11" s="1"/>
      <c r="D11" s="1"/>
      <c r="E11" s="1"/>
      <c r="F11" s="1" t="s">
        <v>34</v>
      </c>
      <c r="G11" s="1"/>
      <c r="H11" s="1"/>
      <c r="I11" s="1"/>
      <c r="J11" s="1" t="s">
        <v>37</v>
      </c>
      <c r="K11" s="1" t="s">
        <v>38</v>
      </c>
      <c r="M11" s="5">
        <f t="shared" si="0"/>
        <v>3</v>
      </c>
      <c r="N11" s="5">
        <f t="shared" si="1"/>
        <v>1</v>
      </c>
      <c r="P11" s="5">
        <f t="shared" si="2"/>
        <v>0</v>
      </c>
      <c r="Q11" s="5">
        <f t="shared" si="3"/>
        <v>0</v>
      </c>
      <c r="R11" s="5">
        <f t="shared" si="4"/>
        <v>0</v>
      </c>
      <c r="S11" s="5">
        <f t="shared" si="5"/>
        <v>0</v>
      </c>
      <c r="T11" s="5">
        <f t="shared" si="6"/>
        <v>1</v>
      </c>
      <c r="U11" s="5">
        <f t="shared" si="7"/>
        <v>0</v>
      </c>
      <c r="V11" s="13">
        <f t="shared" si="8"/>
        <v>0</v>
      </c>
      <c r="W11" s="5">
        <f t="shared" si="9"/>
        <v>0</v>
      </c>
      <c r="X11" s="5">
        <f t="shared" si="10"/>
        <v>1</v>
      </c>
      <c r="Y11" s="5">
        <f t="shared" si="11"/>
        <v>1</v>
      </c>
      <c r="AB11" s="5">
        <f t="shared" si="12"/>
        <v>3</v>
      </c>
      <c r="AC11" s="5">
        <f t="shared" si="13"/>
        <v>3</v>
      </c>
      <c r="AD11" s="5" t="str">
        <f t="shared" si="14"/>
        <v>Correct</v>
      </c>
      <c r="AE11" s="1" t="s">
        <v>94</v>
      </c>
      <c r="AF11" s="1">
        <v>92</v>
      </c>
      <c r="AG11" s="1" t="s">
        <v>95</v>
      </c>
      <c r="AH11" s="1" t="s">
        <v>96</v>
      </c>
      <c r="AI11" s="1" t="s">
        <v>97</v>
      </c>
      <c r="AJ11" s="1"/>
      <c r="AK11" s="1" t="s">
        <v>351</v>
      </c>
      <c r="AL11" s="1" t="s">
        <v>109</v>
      </c>
      <c r="AM11" s="1" t="s">
        <v>132</v>
      </c>
      <c r="AN11" s="1" t="s">
        <v>104</v>
      </c>
      <c r="AO11" s="1" t="s">
        <v>102</v>
      </c>
      <c r="AP11" s="1" t="s">
        <v>372</v>
      </c>
      <c r="AQ11" s="1"/>
      <c r="AR11" s="1" t="s">
        <v>272</v>
      </c>
    </row>
    <row r="12" spans="1:44" x14ac:dyDescent="0.25">
      <c r="A12" s="1">
        <v>11</v>
      </c>
      <c r="B12" s="1"/>
      <c r="C12" s="1" t="s">
        <v>32</v>
      </c>
      <c r="D12" s="1"/>
      <c r="E12" s="1" t="s">
        <v>266</v>
      </c>
      <c r="F12" s="1"/>
      <c r="G12" s="1"/>
      <c r="H12" s="1"/>
      <c r="I12" s="1"/>
      <c r="J12" s="1"/>
      <c r="K12" s="1" t="s">
        <v>38</v>
      </c>
      <c r="M12" s="5">
        <f t="shared" si="0"/>
        <v>3</v>
      </c>
      <c r="N12" s="5">
        <f t="shared" si="1"/>
        <v>1</v>
      </c>
      <c r="P12" s="5">
        <f t="shared" si="2"/>
        <v>0</v>
      </c>
      <c r="Q12" s="5">
        <f t="shared" si="3"/>
        <v>1</v>
      </c>
      <c r="R12" s="5">
        <f t="shared" si="4"/>
        <v>0</v>
      </c>
      <c r="S12" s="5">
        <f t="shared" si="5"/>
        <v>1</v>
      </c>
      <c r="T12" s="5">
        <f t="shared" si="6"/>
        <v>0</v>
      </c>
      <c r="U12" s="5">
        <f t="shared" si="7"/>
        <v>0</v>
      </c>
      <c r="V12" s="13">
        <f t="shared" si="8"/>
        <v>0</v>
      </c>
      <c r="W12" s="5">
        <f t="shared" si="9"/>
        <v>0</v>
      </c>
      <c r="X12" s="5">
        <f t="shared" si="10"/>
        <v>0</v>
      </c>
      <c r="Y12" s="5">
        <f t="shared" si="11"/>
        <v>1</v>
      </c>
      <c r="AB12" s="5">
        <f t="shared" si="12"/>
        <v>3</v>
      </c>
      <c r="AC12" s="5">
        <f t="shared" si="13"/>
        <v>3</v>
      </c>
      <c r="AD12" s="5" t="str">
        <f t="shared" si="14"/>
        <v>Correct</v>
      </c>
      <c r="AE12" s="1"/>
      <c r="AF12" s="1">
        <v>60</v>
      </c>
      <c r="AG12" s="1" t="s">
        <v>95</v>
      </c>
      <c r="AH12" s="1" t="s">
        <v>117</v>
      </c>
      <c r="AI12" s="1" t="s">
        <v>97</v>
      </c>
      <c r="AJ12" s="1"/>
      <c r="AK12" s="1" t="s">
        <v>351</v>
      </c>
      <c r="AL12" s="1" t="s">
        <v>114</v>
      </c>
      <c r="AM12" s="1" t="s">
        <v>120</v>
      </c>
      <c r="AN12" s="1"/>
      <c r="AO12" s="1" t="s">
        <v>98</v>
      </c>
      <c r="AP12" s="1"/>
      <c r="AQ12" s="1"/>
      <c r="AR12" s="1" t="s">
        <v>272</v>
      </c>
    </row>
    <row r="13" spans="1:44" x14ac:dyDescent="0.25">
      <c r="A13" s="1">
        <v>12</v>
      </c>
      <c r="B13" s="1"/>
      <c r="C13" s="1"/>
      <c r="D13" s="1"/>
      <c r="E13" s="1"/>
      <c r="F13" s="1" t="s">
        <v>34</v>
      </c>
      <c r="G13" s="1"/>
      <c r="H13" s="1" t="s">
        <v>269</v>
      </c>
      <c r="I13" s="1" t="s">
        <v>36</v>
      </c>
      <c r="J13" s="1"/>
      <c r="K13" s="1"/>
      <c r="M13" s="5">
        <f t="shared" si="0"/>
        <v>3</v>
      </c>
      <c r="N13" s="5">
        <f t="shared" si="1"/>
        <v>1</v>
      </c>
      <c r="P13" s="5">
        <f t="shared" si="2"/>
        <v>0</v>
      </c>
      <c r="Q13" s="5">
        <f t="shared" si="3"/>
        <v>0</v>
      </c>
      <c r="R13" s="5">
        <f t="shared" si="4"/>
        <v>0</v>
      </c>
      <c r="S13" s="5">
        <f t="shared" si="5"/>
        <v>0</v>
      </c>
      <c r="T13" s="5">
        <f t="shared" si="6"/>
        <v>1</v>
      </c>
      <c r="U13" s="5">
        <f t="shared" si="7"/>
        <v>0</v>
      </c>
      <c r="V13" s="13">
        <f t="shared" si="8"/>
        <v>1</v>
      </c>
      <c r="W13" s="5">
        <f t="shared" si="9"/>
        <v>1</v>
      </c>
      <c r="X13" s="5">
        <f t="shared" si="10"/>
        <v>0</v>
      </c>
      <c r="Y13" s="5">
        <f t="shared" si="11"/>
        <v>0</v>
      </c>
      <c r="AB13" s="5">
        <f t="shared" si="12"/>
        <v>3</v>
      </c>
      <c r="AC13" s="5">
        <f t="shared" si="13"/>
        <v>3</v>
      </c>
      <c r="AD13" s="5" t="str">
        <f t="shared" si="14"/>
        <v>Correct</v>
      </c>
      <c r="AE13" s="1" t="s">
        <v>94</v>
      </c>
      <c r="AF13" s="1">
        <v>42</v>
      </c>
      <c r="AG13" s="1" t="s">
        <v>95</v>
      </c>
      <c r="AH13" s="1" t="s">
        <v>162</v>
      </c>
      <c r="AI13" s="1" t="s">
        <v>97</v>
      </c>
      <c r="AJ13" s="1"/>
      <c r="AK13" s="1" t="s">
        <v>88</v>
      </c>
      <c r="AL13" s="1" t="s">
        <v>112</v>
      </c>
      <c r="AM13" s="1" t="s">
        <v>103</v>
      </c>
      <c r="AN13" s="1" t="s">
        <v>101</v>
      </c>
      <c r="AO13" s="1" t="s">
        <v>102</v>
      </c>
      <c r="AP13" s="1" t="s">
        <v>92</v>
      </c>
      <c r="AQ13" s="1"/>
      <c r="AR13" s="1" t="s">
        <v>272</v>
      </c>
    </row>
    <row r="14" spans="1:44" x14ac:dyDescent="0.25">
      <c r="A14" s="1">
        <v>13</v>
      </c>
      <c r="B14" s="1"/>
      <c r="C14" s="1"/>
      <c r="D14" s="1"/>
      <c r="E14" s="1"/>
      <c r="F14" s="1" t="s">
        <v>34</v>
      </c>
      <c r="G14" s="1"/>
      <c r="H14" s="1"/>
      <c r="I14" s="1" t="s">
        <v>36</v>
      </c>
      <c r="J14" s="1"/>
      <c r="K14" s="1" t="s">
        <v>38</v>
      </c>
      <c r="M14" s="5">
        <f t="shared" si="0"/>
        <v>3</v>
      </c>
      <c r="N14" s="5">
        <f t="shared" si="1"/>
        <v>1</v>
      </c>
      <c r="P14" s="5">
        <f t="shared" si="2"/>
        <v>0</v>
      </c>
      <c r="Q14" s="5">
        <f t="shared" si="3"/>
        <v>0</v>
      </c>
      <c r="R14" s="5">
        <f t="shared" si="4"/>
        <v>0</v>
      </c>
      <c r="S14" s="5">
        <f t="shared" si="5"/>
        <v>0</v>
      </c>
      <c r="T14" s="5">
        <f t="shared" si="6"/>
        <v>1</v>
      </c>
      <c r="U14" s="5">
        <f t="shared" si="7"/>
        <v>0</v>
      </c>
      <c r="V14" s="13">
        <f t="shared" si="8"/>
        <v>0</v>
      </c>
      <c r="W14" s="5">
        <f t="shared" si="9"/>
        <v>1</v>
      </c>
      <c r="X14" s="5">
        <f t="shared" si="10"/>
        <v>0</v>
      </c>
      <c r="Y14" s="5">
        <f t="shared" si="11"/>
        <v>1</v>
      </c>
      <c r="AB14" s="5">
        <f t="shared" si="12"/>
        <v>3</v>
      </c>
      <c r="AC14" s="5">
        <f t="shared" si="13"/>
        <v>3</v>
      </c>
      <c r="AD14" s="5" t="str">
        <f t="shared" si="14"/>
        <v>Correct</v>
      </c>
      <c r="AE14" s="1"/>
      <c r="AF14" s="1">
        <v>70</v>
      </c>
      <c r="AG14" s="1" t="s">
        <v>95</v>
      </c>
      <c r="AH14" s="1" t="s">
        <v>162</v>
      </c>
      <c r="AI14" s="1" t="s">
        <v>97</v>
      </c>
      <c r="AJ14" s="1"/>
      <c r="AK14" s="1" t="s">
        <v>351</v>
      </c>
      <c r="AL14" s="1" t="s">
        <v>112</v>
      </c>
      <c r="AM14" s="1" t="s">
        <v>137</v>
      </c>
      <c r="AN14" s="1" t="s">
        <v>101</v>
      </c>
      <c r="AO14" s="1" t="s">
        <v>102</v>
      </c>
      <c r="AP14" s="1"/>
      <c r="AQ14" s="1" t="s">
        <v>98</v>
      </c>
      <c r="AR14" s="1" t="s">
        <v>272</v>
      </c>
    </row>
    <row r="15" spans="1:44" x14ac:dyDescent="0.25">
      <c r="A15" s="1">
        <v>14</v>
      </c>
      <c r="B15" s="1"/>
      <c r="C15" s="1"/>
      <c r="D15" s="1"/>
      <c r="E15" s="1"/>
      <c r="F15" s="1" t="s">
        <v>34</v>
      </c>
      <c r="G15" s="1"/>
      <c r="H15" s="1"/>
      <c r="I15" s="1" t="s">
        <v>36</v>
      </c>
      <c r="J15" s="1"/>
      <c r="K15" s="1" t="s">
        <v>38</v>
      </c>
      <c r="M15" s="5">
        <f t="shared" si="0"/>
        <v>3</v>
      </c>
      <c r="N15" s="5">
        <f t="shared" si="1"/>
        <v>1</v>
      </c>
      <c r="P15" s="5">
        <f t="shared" si="2"/>
        <v>0</v>
      </c>
      <c r="Q15" s="5">
        <f t="shared" si="3"/>
        <v>0</v>
      </c>
      <c r="R15" s="5">
        <f t="shared" si="4"/>
        <v>0</v>
      </c>
      <c r="S15" s="5">
        <f t="shared" si="5"/>
        <v>0</v>
      </c>
      <c r="T15" s="5">
        <f t="shared" si="6"/>
        <v>1</v>
      </c>
      <c r="U15" s="5">
        <f t="shared" si="7"/>
        <v>0</v>
      </c>
      <c r="V15" s="13">
        <f t="shared" si="8"/>
        <v>0</v>
      </c>
      <c r="W15" s="5">
        <f t="shared" si="9"/>
        <v>1</v>
      </c>
      <c r="X15" s="5">
        <f t="shared" si="10"/>
        <v>0</v>
      </c>
      <c r="Y15" s="5">
        <f t="shared" si="11"/>
        <v>1</v>
      </c>
      <c r="AB15" s="5">
        <f t="shared" si="12"/>
        <v>3</v>
      </c>
      <c r="AC15" s="5">
        <f t="shared" si="13"/>
        <v>3</v>
      </c>
      <c r="AD15" s="5" t="str">
        <f t="shared" si="14"/>
        <v>Correct</v>
      </c>
      <c r="AE15" s="1" t="s">
        <v>94</v>
      </c>
      <c r="AF15" s="1">
        <v>49</v>
      </c>
      <c r="AG15" s="1" t="s">
        <v>95</v>
      </c>
      <c r="AH15" s="1" t="s">
        <v>141</v>
      </c>
      <c r="AI15" s="1" t="s">
        <v>97</v>
      </c>
      <c r="AJ15" s="1"/>
      <c r="AK15" s="1" t="s">
        <v>351</v>
      </c>
      <c r="AL15" s="1"/>
      <c r="AM15" s="1" t="s">
        <v>120</v>
      </c>
      <c r="AN15" s="1" t="s">
        <v>101</v>
      </c>
      <c r="AO15" s="1"/>
      <c r="AP15" s="1" t="s">
        <v>90</v>
      </c>
      <c r="AQ15" s="1"/>
      <c r="AR15" s="1" t="s">
        <v>272</v>
      </c>
    </row>
    <row r="16" spans="1:44" x14ac:dyDescent="0.25">
      <c r="A16" s="1">
        <v>15</v>
      </c>
      <c r="B16" s="1"/>
      <c r="C16" s="1"/>
      <c r="D16" s="1"/>
      <c r="E16" s="1"/>
      <c r="F16" s="1"/>
      <c r="G16" s="1"/>
      <c r="H16" s="1"/>
      <c r="I16" s="1"/>
      <c r="J16" s="1" t="s">
        <v>37</v>
      </c>
      <c r="K16" s="1"/>
      <c r="M16" s="5">
        <f t="shared" si="0"/>
        <v>1</v>
      </c>
      <c r="N16" s="5">
        <f t="shared" si="1"/>
        <v>3</v>
      </c>
      <c r="P16" s="5">
        <f t="shared" si="2"/>
        <v>0</v>
      </c>
      <c r="Q16" s="5">
        <f t="shared" si="3"/>
        <v>0</v>
      </c>
      <c r="R16" s="5">
        <f t="shared" si="4"/>
        <v>0</v>
      </c>
      <c r="S16" s="5">
        <f t="shared" si="5"/>
        <v>0</v>
      </c>
      <c r="T16" s="5">
        <f t="shared" si="6"/>
        <v>0</v>
      </c>
      <c r="U16" s="5">
        <f t="shared" si="7"/>
        <v>0</v>
      </c>
      <c r="V16" s="13">
        <f t="shared" si="8"/>
        <v>0</v>
      </c>
      <c r="W16" s="5">
        <f t="shared" si="9"/>
        <v>0</v>
      </c>
      <c r="X16" s="5">
        <f t="shared" si="10"/>
        <v>1</v>
      </c>
      <c r="Y16" s="5">
        <f t="shared" si="11"/>
        <v>0</v>
      </c>
      <c r="AB16" s="5">
        <f t="shared" si="12"/>
        <v>1</v>
      </c>
      <c r="AC16" s="5">
        <f t="shared" si="13"/>
        <v>1</v>
      </c>
      <c r="AD16" s="5" t="str">
        <f t="shared" si="14"/>
        <v>Correct</v>
      </c>
      <c r="AE16" s="1" t="s">
        <v>105</v>
      </c>
      <c r="AF16" s="1">
        <v>62</v>
      </c>
      <c r="AG16" s="1" t="s">
        <v>95</v>
      </c>
      <c r="AH16" s="1" t="s">
        <v>145</v>
      </c>
      <c r="AI16" s="1" t="s">
        <v>97</v>
      </c>
      <c r="AJ16" s="1"/>
      <c r="AK16" s="1"/>
      <c r="AL16" s="1" t="s">
        <v>109</v>
      </c>
      <c r="AM16" s="1" t="s">
        <v>110</v>
      </c>
      <c r="AN16" s="1" t="s">
        <v>123</v>
      </c>
      <c r="AO16" s="1"/>
      <c r="AP16" s="1" t="s">
        <v>90</v>
      </c>
      <c r="AQ16" s="1"/>
      <c r="AR16" s="1" t="s">
        <v>272</v>
      </c>
    </row>
    <row r="17" spans="1:44" x14ac:dyDescent="0.25">
      <c r="A17" s="1">
        <v>16</v>
      </c>
      <c r="B17" s="1"/>
      <c r="C17" s="1"/>
      <c r="D17" s="1" t="s">
        <v>33</v>
      </c>
      <c r="E17" s="1"/>
      <c r="F17" s="1" t="s">
        <v>34</v>
      </c>
      <c r="G17" s="1"/>
      <c r="H17" s="1" t="s">
        <v>269</v>
      </c>
      <c r="I17" s="1"/>
      <c r="J17" s="1"/>
      <c r="K17" s="1"/>
      <c r="M17" s="5">
        <f t="shared" si="0"/>
        <v>3</v>
      </c>
      <c r="N17" s="5">
        <f t="shared" si="1"/>
        <v>1</v>
      </c>
      <c r="P17" s="5">
        <f t="shared" si="2"/>
        <v>0</v>
      </c>
      <c r="Q17" s="5">
        <f t="shared" si="3"/>
        <v>0</v>
      </c>
      <c r="R17" s="5">
        <f t="shared" si="4"/>
        <v>1</v>
      </c>
      <c r="S17" s="5">
        <f t="shared" si="5"/>
        <v>0</v>
      </c>
      <c r="T17" s="5">
        <f t="shared" si="6"/>
        <v>1</v>
      </c>
      <c r="U17" s="5">
        <f t="shared" si="7"/>
        <v>0</v>
      </c>
      <c r="V17" s="13">
        <f t="shared" si="8"/>
        <v>1</v>
      </c>
      <c r="W17" s="5">
        <f t="shared" si="9"/>
        <v>0</v>
      </c>
      <c r="X17" s="5">
        <f t="shared" si="10"/>
        <v>0</v>
      </c>
      <c r="Y17" s="5">
        <f t="shared" si="11"/>
        <v>0</v>
      </c>
      <c r="AB17" s="5">
        <f t="shared" si="12"/>
        <v>3</v>
      </c>
      <c r="AC17" s="5">
        <f t="shared" si="13"/>
        <v>3</v>
      </c>
      <c r="AD17" s="5" t="str">
        <f t="shared" si="14"/>
        <v>Correct</v>
      </c>
      <c r="AE17" s="1" t="s">
        <v>94</v>
      </c>
      <c r="AF17" s="1">
        <v>35</v>
      </c>
      <c r="AG17" s="1" t="s">
        <v>95</v>
      </c>
      <c r="AH17" s="1" t="s">
        <v>96</v>
      </c>
      <c r="AI17" s="1" t="s">
        <v>97</v>
      </c>
      <c r="AJ17" s="1"/>
      <c r="AK17" s="1" t="s">
        <v>349</v>
      </c>
      <c r="AL17" s="1"/>
      <c r="AM17" s="1" t="s">
        <v>110</v>
      </c>
      <c r="AN17" s="1" t="s">
        <v>101</v>
      </c>
      <c r="AO17" s="1" t="s">
        <v>102</v>
      </c>
      <c r="AP17" s="1" t="s">
        <v>92</v>
      </c>
      <c r="AQ17" s="1" t="s">
        <v>102</v>
      </c>
      <c r="AR17" s="1" t="s">
        <v>272</v>
      </c>
    </row>
    <row r="18" spans="1:44" x14ac:dyDescent="0.25">
      <c r="A18" s="1">
        <v>17</v>
      </c>
      <c r="B18" s="1"/>
      <c r="C18" s="1" t="s">
        <v>32</v>
      </c>
      <c r="D18" s="1"/>
      <c r="E18" s="1" t="s">
        <v>266</v>
      </c>
      <c r="F18" s="1" t="s">
        <v>34</v>
      </c>
      <c r="G18" s="1"/>
      <c r="H18" s="1"/>
      <c r="I18" s="1"/>
      <c r="J18" s="1"/>
      <c r="K18" s="1"/>
      <c r="M18" s="5">
        <f t="shared" si="0"/>
        <v>3</v>
      </c>
      <c r="N18" s="5">
        <f t="shared" si="1"/>
        <v>1</v>
      </c>
      <c r="P18" s="5">
        <f t="shared" si="2"/>
        <v>0</v>
      </c>
      <c r="Q18" s="5">
        <f t="shared" si="3"/>
        <v>1</v>
      </c>
      <c r="R18" s="5">
        <f t="shared" si="4"/>
        <v>0</v>
      </c>
      <c r="S18" s="5">
        <f t="shared" si="5"/>
        <v>1</v>
      </c>
      <c r="T18" s="5">
        <f t="shared" si="6"/>
        <v>1</v>
      </c>
      <c r="U18" s="5">
        <f t="shared" si="7"/>
        <v>0</v>
      </c>
      <c r="V18" s="13">
        <f t="shared" si="8"/>
        <v>0</v>
      </c>
      <c r="W18" s="5">
        <f t="shared" si="9"/>
        <v>0</v>
      </c>
      <c r="X18" s="5">
        <f t="shared" si="10"/>
        <v>0</v>
      </c>
      <c r="Y18" s="5">
        <f t="shared" si="11"/>
        <v>0</v>
      </c>
      <c r="AB18" s="5">
        <f t="shared" si="12"/>
        <v>3</v>
      </c>
      <c r="AC18" s="5">
        <f t="shared" si="13"/>
        <v>3</v>
      </c>
      <c r="AD18" s="5" t="str">
        <f t="shared" si="14"/>
        <v>Correct</v>
      </c>
      <c r="AE18" s="1" t="s">
        <v>94</v>
      </c>
      <c r="AF18" s="1">
        <v>34</v>
      </c>
      <c r="AG18" s="1" t="s">
        <v>95</v>
      </c>
      <c r="AH18" s="1" t="s">
        <v>162</v>
      </c>
      <c r="AI18" s="1" t="s">
        <v>97</v>
      </c>
      <c r="AJ18" s="1"/>
      <c r="AK18" s="1"/>
      <c r="AL18" s="1" t="s">
        <v>126</v>
      </c>
      <c r="AM18" s="1" t="s">
        <v>153</v>
      </c>
      <c r="AN18" s="1" t="s">
        <v>101</v>
      </c>
      <c r="AO18" s="1"/>
      <c r="AP18" s="1" t="s">
        <v>90</v>
      </c>
      <c r="AQ18" s="1"/>
      <c r="AR18" s="1" t="s">
        <v>272</v>
      </c>
    </row>
    <row r="19" spans="1:44" x14ac:dyDescent="0.25">
      <c r="A19" s="1">
        <v>18</v>
      </c>
      <c r="B19" s="1"/>
      <c r="C19" s="1" t="s">
        <v>32</v>
      </c>
      <c r="D19" s="1"/>
      <c r="E19" s="1"/>
      <c r="F19" s="1"/>
      <c r="G19" s="1"/>
      <c r="H19" s="1"/>
      <c r="I19" s="1" t="s">
        <v>36</v>
      </c>
      <c r="J19" s="1"/>
      <c r="K19" s="1"/>
      <c r="M19" s="5">
        <f t="shared" si="0"/>
        <v>2</v>
      </c>
      <c r="N19" s="5">
        <f t="shared" si="1"/>
        <v>1.5</v>
      </c>
      <c r="P19" s="5">
        <f t="shared" si="2"/>
        <v>0</v>
      </c>
      <c r="Q19" s="5">
        <f t="shared" si="3"/>
        <v>1</v>
      </c>
      <c r="R19" s="5">
        <f t="shared" si="4"/>
        <v>0</v>
      </c>
      <c r="S19" s="5">
        <f t="shared" si="5"/>
        <v>0</v>
      </c>
      <c r="T19" s="5">
        <f t="shared" si="6"/>
        <v>0</v>
      </c>
      <c r="U19" s="5">
        <f t="shared" si="7"/>
        <v>0</v>
      </c>
      <c r="V19" s="13">
        <f t="shared" si="8"/>
        <v>0</v>
      </c>
      <c r="W19" s="5">
        <f t="shared" si="9"/>
        <v>1</v>
      </c>
      <c r="X19" s="5">
        <f t="shared" si="10"/>
        <v>0</v>
      </c>
      <c r="Y19" s="5">
        <f t="shared" si="11"/>
        <v>0</v>
      </c>
      <c r="AB19" s="5">
        <f t="shared" si="12"/>
        <v>2</v>
      </c>
      <c r="AC19" s="5">
        <f t="shared" si="13"/>
        <v>2</v>
      </c>
      <c r="AD19" s="5" t="str">
        <f t="shared" si="14"/>
        <v>Correct</v>
      </c>
      <c r="AE19" s="1" t="s">
        <v>105</v>
      </c>
      <c r="AF19" s="1">
        <v>53</v>
      </c>
      <c r="AG19" s="1" t="s">
        <v>95</v>
      </c>
      <c r="AH19" s="1" t="s">
        <v>162</v>
      </c>
      <c r="AI19" s="1" t="s">
        <v>97</v>
      </c>
      <c r="AJ19" s="1"/>
      <c r="AK19" s="1" t="s">
        <v>351</v>
      </c>
      <c r="AL19" s="1" t="s">
        <v>114</v>
      </c>
      <c r="AM19" s="1" t="s">
        <v>110</v>
      </c>
      <c r="AN19" s="1" t="s">
        <v>101</v>
      </c>
      <c r="AO19" s="1" t="s">
        <v>102</v>
      </c>
      <c r="AP19" s="1" t="s">
        <v>90</v>
      </c>
      <c r="AQ19" s="1"/>
      <c r="AR19" s="1" t="s">
        <v>272</v>
      </c>
    </row>
    <row r="20" spans="1:44" x14ac:dyDescent="0.25">
      <c r="A20" s="1">
        <v>19</v>
      </c>
      <c r="B20" s="1"/>
      <c r="C20" s="1" t="s">
        <v>32</v>
      </c>
      <c r="D20" s="1" t="s">
        <v>33</v>
      </c>
      <c r="E20" s="1"/>
      <c r="F20" s="1"/>
      <c r="G20" s="1"/>
      <c r="H20" s="1"/>
      <c r="I20" s="1"/>
      <c r="J20" s="1"/>
      <c r="K20" s="1"/>
      <c r="M20" s="5">
        <f t="shared" si="0"/>
        <v>2</v>
      </c>
      <c r="N20" s="5">
        <f t="shared" si="1"/>
        <v>1.5</v>
      </c>
      <c r="P20" s="5">
        <f t="shared" si="2"/>
        <v>0</v>
      </c>
      <c r="Q20" s="5">
        <f t="shared" si="3"/>
        <v>1</v>
      </c>
      <c r="R20" s="5">
        <f t="shared" si="4"/>
        <v>1</v>
      </c>
      <c r="S20" s="5">
        <f t="shared" si="5"/>
        <v>0</v>
      </c>
      <c r="T20" s="5">
        <f t="shared" si="6"/>
        <v>0</v>
      </c>
      <c r="U20" s="5">
        <f t="shared" si="7"/>
        <v>0</v>
      </c>
      <c r="V20" s="13">
        <f t="shared" si="8"/>
        <v>0</v>
      </c>
      <c r="W20" s="5">
        <f t="shared" si="9"/>
        <v>0</v>
      </c>
      <c r="X20" s="5">
        <f t="shared" si="10"/>
        <v>0</v>
      </c>
      <c r="Y20" s="5">
        <f t="shared" si="11"/>
        <v>0</v>
      </c>
      <c r="AB20" s="5">
        <f t="shared" si="12"/>
        <v>2</v>
      </c>
      <c r="AC20" s="5">
        <f t="shared" si="13"/>
        <v>2</v>
      </c>
      <c r="AD20" s="5" t="str">
        <f t="shared" si="14"/>
        <v>Correct</v>
      </c>
      <c r="AE20" s="1" t="s">
        <v>94</v>
      </c>
      <c r="AF20" s="1">
        <v>46</v>
      </c>
      <c r="AG20" s="1" t="s">
        <v>115</v>
      </c>
      <c r="AH20" s="1" t="s">
        <v>309</v>
      </c>
      <c r="AI20" s="1" t="s">
        <v>107</v>
      </c>
      <c r="AJ20" s="1"/>
      <c r="AK20" s="1" t="s">
        <v>80</v>
      </c>
      <c r="AL20" s="1" t="s">
        <v>99</v>
      </c>
      <c r="AM20" s="1" t="s">
        <v>133</v>
      </c>
      <c r="AN20" s="1" t="s">
        <v>101</v>
      </c>
      <c r="AO20" s="1"/>
      <c r="AP20" s="1" t="s">
        <v>90</v>
      </c>
      <c r="AQ20" s="1" t="s">
        <v>102</v>
      </c>
      <c r="AR20" s="1" t="s">
        <v>272</v>
      </c>
    </row>
    <row r="21" spans="1:44" x14ac:dyDescent="0.25">
      <c r="A21" s="1">
        <v>20</v>
      </c>
      <c r="B21" s="1"/>
      <c r="C21" s="1"/>
      <c r="D21" s="1"/>
      <c r="E21" s="1" t="s">
        <v>266</v>
      </c>
      <c r="F21" s="1"/>
      <c r="G21" s="1"/>
      <c r="H21" s="1"/>
      <c r="I21" s="1" t="s">
        <v>36</v>
      </c>
      <c r="J21" s="1"/>
      <c r="K21" s="1"/>
      <c r="M21" s="5">
        <f t="shared" si="0"/>
        <v>2</v>
      </c>
      <c r="N21" s="5">
        <f t="shared" si="1"/>
        <v>1.5</v>
      </c>
      <c r="P21" s="5">
        <f t="shared" si="2"/>
        <v>0</v>
      </c>
      <c r="Q21" s="5">
        <f t="shared" si="3"/>
        <v>0</v>
      </c>
      <c r="R21" s="5">
        <f t="shared" si="4"/>
        <v>0</v>
      </c>
      <c r="S21" s="5">
        <f t="shared" si="5"/>
        <v>1</v>
      </c>
      <c r="T21" s="5">
        <f t="shared" si="6"/>
        <v>0</v>
      </c>
      <c r="U21" s="5">
        <f t="shared" si="7"/>
        <v>0</v>
      </c>
      <c r="V21" s="13">
        <f t="shared" si="8"/>
        <v>0</v>
      </c>
      <c r="W21" s="5">
        <f t="shared" si="9"/>
        <v>1</v>
      </c>
      <c r="X21" s="5">
        <f t="shared" si="10"/>
        <v>0</v>
      </c>
      <c r="Y21" s="5">
        <f t="shared" si="11"/>
        <v>0</v>
      </c>
      <c r="AB21" s="5">
        <f t="shared" si="12"/>
        <v>2</v>
      </c>
      <c r="AC21" s="5">
        <f t="shared" si="13"/>
        <v>2</v>
      </c>
      <c r="AD21" s="5" t="str">
        <f t="shared" si="14"/>
        <v>Correct</v>
      </c>
      <c r="AE21" s="1" t="s">
        <v>105</v>
      </c>
      <c r="AF21" s="1">
        <v>23</v>
      </c>
      <c r="AG21" s="1" t="s">
        <v>95</v>
      </c>
      <c r="AH21" s="1" t="s">
        <v>155</v>
      </c>
      <c r="AI21" s="1"/>
      <c r="AJ21" s="1" t="s">
        <v>98</v>
      </c>
      <c r="AK21" s="1" t="s">
        <v>80</v>
      </c>
      <c r="AL21" s="1" t="s">
        <v>108</v>
      </c>
      <c r="AM21" s="1" t="s">
        <v>132</v>
      </c>
      <c r="AN21" s="1" t="s">
        <v>136</v>
      </c>
      <c r="AO21" s="1" t="s">
        <v>102</v>
      </c>
      <c r="AP21" s="1" t="s">
        <v>90</v>
      </c>
      <c r="AQ21" s="1" t="s">
        <v>102</v>
      </c>
      <c r="AR21" s="1" t="s">
        <v>272</v>
      </c>
    </row>
    <row r="22" spans="1:44" x14ac:dyDescent="0.25">
      <c r="A22" s="1">
        <v>21</v>
      </c>
      <c r="B22" s="1"/>
      <c r="C22" s="1"/>
      <c r="D22" s="1" t="s">
        <v>33</v>
      </c>
      <c r="E22" s="1"/>
      <c r="F22" s="1" t="s">
        <v>34</v>
      </c>
      <c r="G22" s="1"/>
      <c r="H22" s="1"/>
      <c r="I22" s="1"/>
      <c r="J22" s="1" t="s">
        <v>37</v>
      </c>
      <c r="K22" s="1"/>
      <c r="M22" s="5">
        <f t="shared" si="0"/>
        <v>3</v>
      </c>
      <c r="N22" s="5">
        <f t="shared" si="1"/>
        <v>1</v>
      </c>
      <c r="P22" s="5">
        <f t="shared" si="2"/>
        <v>0</v>
      </c>
      <c r="Q22" s="5">
        <f t="shared" si="3"/>
        <v>0</v>
      </c>
      <c r="R22" s="5">
        <f t="shared" si="4"/>
        <v>1</v>
      </c>
      <c r="S22" s="5">
        <f t="shared" si="5"/>
        <v>0</v>
      </c>
      <c r="T22" s="5">
        <f t="shared" si="6"/>
        <v>1</v>
      </c>
      <c r="U22" s="5">
        <f t="shared" si="7"/>
        <v>0</v>
      </c>
      <c r="V22" s="13">
        <f t="shared" si="8"/>
        <v>0</v>
      </c>
      <c r="W22" s="5">
        <f t="shared" si="9"/>
        <v>0</v>
      </c>
      <c r="X22" s="5">
        <f t="shared" si="10"/>
        <v>1</v>
      </c>
      <c r="Y22" s="5">
        <f t="shared" si="11"/>
        <v>0</v>
      </c>
      <c r="AB22" s="5">
        <f t="shared" si="12"/>
        <v>3</v>
      </c>
      <c r="AC22" s="5">
        <f t="shared" si="13"/>
        <v>3</v>
      </c>
      <c r="AD22" s="5" t="str">
        <f t="shared" si="14"/>
        <v>Correct</v>
      </c>
      <c r="AE22" s="1" t="s">
        <v>94</v>
      </c>
      <c r="AF22" s="1">
        <v>70</v>
      </c>
      <c r="AG22" s="1" t="s">
        <v>95</v>
      </c>
      <c r="AH22" s="1" t="s">
        <v>157</v>
      </c>
      <c r="AI22" s="1" t="s">
        <v>97</v>
      </c>
      <c r="AJ22" s="1"/>
      <c r="AK22" s="1" t="s">
        <v>349</v>
      </c>
      <c r="AL22" s="1"/>
      <c r="AM22" s="1" t="s">
        <v>120</v>
      </c>
      <c r="AN22" s="1" t="s">
        <v>104</v>
      </c>
      <c r="AO22" s="1" t="s">
        <v>102</v>
      </c>
      <c r="AP22" s="1" t="s">
        <v>91</v>
      </c>
      <c r="AQ22" s="1" t="s">
        <v>102</v>
      </c>
      <c r="AR22" s="1" t="s">
        <v>272</v>
      </c>
    </row>
    <row r="23" spans="1:44" x14ac:dyDescent="0.25">
      <c r="A23" s="1">
        <v>22</v>
      </c>
      <c r="B23" s="1"/>
      <c r="C23" s="1"/>
      <c r="D23" s="1" t="s">
        <v>33</v>
      </c>
      <c r="E23" s="1"/>
      <c r="F23" s="1" t="s">
        <v>34</v>
      </c>
      <c r="G23" s="1"/>
      <c r="H23" s="1"/>
      <c r="I23" s="1"/>
      <c r="J23" s="1"/>
      <c r="K23" s="1" t="s">
        <v>38</v>
      </c>
      <c r="M23" s="5">
        <f t="shared" si="0"/>
        <v>3</v>
      </c>
      <c r="N23" s="5">
        <f t="shared" si="1"/>
        <v>1</v>
      </c>
      <c r="P23" s="5">
        <f t="shared" si="2"/>
        <v>0</v>
      </c>
      <c r="Q23" s="5">
        <f t="shared" si="3"/>
        <v>0</v>
      </c>
      <c r="R23" s="5">
        <f t="shared" si="4"/>
        <v>1</v>
      </c>
      <c r="S23" s="5">
        <f t="shared" si="5"/>
        <v>0</v>
      </c>
      <c r="T23" s="5">
        <f t="shared" si="6"/>
        <v>1</v>
      </c>
      <c r="U23" s="5">
        <f t="shared" si="7"/>
        <v>0</v>
      </c>
      <c r="V23" s="13">
        <f t="shared" si="8"/>
        <v>0</v>
      </c>
      <c r="W23" s="5">
        <f t="shared" si="9"/>
        <v>0</v>
      </c>
      <c r="X23" s="5">
        <f t="shared" si="10"/>
        <v>0</v>
      </c>
      <c r="Y23" s="5">
        <f t="shared" si="11"/>
        <v>1</v>
      </c>
      <c r="AB23" s="5">
        <f t="shared" si="12"/>
        <v>3</v>
      </c>
      <c r="AC23" s="5">
        <f t="shared" si="13"/>
        <v>3</v>
      </c>
      <c r="AD23" s="5" t="str">
        <f t="shared" si="14"/>
        <v>Correct</v>
      </c>
      <c r="AE23" s="1" t="s">
        <v>105</v>
      </c>
      <c r="AF23" s="1">
        <v>72</v>
      </c>
      <c r="AG23" s="1" t="s">
        <v>95</v>
      </c>
      <c r="AH23" s="1" t="s">
        <v>96</v>
      </c>
      <c r="AI23" s="1" t="s">
        <v>134</v>
      </c>
      <c r="AJ23" s="1" t="s">
        <v>98</v>
      </c>
      <c r="AK23" s="1" t="s">
        <v>80</v>
      </c>
      <c r="AL23" s="1" t="s">
        <v>99</v>
      </c>
      <c r="AM23" s="1" t="s">
        <v>132</v>
      </c>
      <c r="AN23" s="1" t="s">
        <v>135</v>
      </c>
      <c r="AO23" s="1"/>
      <c r="AP23" s="1" t="s">
        <v>91</v>
      </c>
      <c r="AQ23" s="1" t="s">
        <v>102</v>
      </c>
      <c r="AR23" s="1" t="s">
        <v>272</v>
      </c>
    </row>
    <row r="24" spans="1:44" x14ac:dyDescent="0.25">
      <c r="A24" s="1">
        <v>23</v>
      </c>
      <c r="B24" s="1"/>
      <c r="C24" s="1"/>
      <c r="D24" s="1" t="s">
        <v>33</v>
      </c>
      <c r="E24" s="1"/>
      <c r="F24" s="1" t="s">
        <v>34</v>
      </c>
      <c r="G24" s="1"/>
      <c r="H24" s="1" t="s">
        <v>269</v>
      </c>
      <c r="I24" s="1"/>
      <c r="J24" s="1"/>
      <c r="K24" s="1"/>
      <c r="M24" s="5">
        <f t="shared" si="0"/>
        <v>3</v>
      </c>
      <c r="N24" s="5">
        <f t="shared" si="1"/>
        <v>1</v>
      </c>
      <c r="P24" s="5">
        <f t="shared" si="2"/>
        <v>0</v>
      </c>
      <c r="Q24" s="5">
        <f t="shared" si="3"/>
        <v>0</v>
      </c>
      <c r="R24" s="5">
        <f t="shared" si="4"/>
        <v>1</v>
      </c>
      <c r="S24" s="5">
        <f t="shared" si="5"/>
        <v>0</v>
      </c>
      <c r="T24" s="5">
        <f t="shared" si="6"/>
        <v>1</v>
      </c>
      <c r="U24" s="5">
        <f t="shared" si="7"/>
        <v>0</v>
      </c>
      <c r="V24" s="13">
        <f t="shared" si="8"/>
        <v>1</v>
      </c>
      <c r="W24" s="5">
        <f t="shared" si="9"/>
        <v>0</v>
      </c>
      <c r="X24" s="5">
        <f t="shared" si="10"/>
        <v>0</v>
      </c>
      <c r="Y24" s="5">
        <f t="shared" si="11"/>
        <v>0</v>
      </c>
      <c r="AB24" s="5">
        <f t="shared" si="12"/>
        <v>3</v>
      </c>
      <c r="AC24" s="5">
        <f t="shared" si="13"/>
        <v>3</v>
      </c>
      <c r="AD24" s="5" t="str">
        <f t="shared" si="14"/>
        <v>Correct</v>
      </c>
      <c r="AE24" s="1" t="s">
        <v>94</v>
      </c>
      <c r="AF24" s="1">
        <v>63</v>
      </c>
      <c r="AG24" s="1" t="s">
        <v>95</v>
      </c>
      <c r="AH24" s="1" t="s">
        <v>157</v>
      </c>
      <c r="AI24" s="1"/>
      <c r="AJ24" s="1" t="s">
        <v>98</v>
      </c>
      <c r="AK24" s="1" t="s">
        <v>349</v>
      </c>
      <c r="AL24" s="1"/>
      <c r="AM24" s="1"/>
      <c r="AN24" s="1" t="s">
        <v>101</v>
      </c>
      <c r="AO24" s="1" t="s">
        <v>102</v>
      </c>
      <c r="AP24" s="1" t="s">
        <v>92</v>
      </c>
      <c r="AQ24" s="1" t="s">
        <v>102</v>
      </c>
      <c r="AR24" s="1" t="s">
        <v>272</v>
      </c>
    </row>
    <row r="25" spans="1:44" x14ac:dyDescent="0.25">
      <c r="A25" s="1">
        <v>24</v>
      </c>
      <c r="B25" s="1"/>
      <c r="C25" s="1"/>
      <c r="D25" s="1"/>
      <c r="E25" s="1"/>
      <c r="F25" s="1" t="s">
        <v>34</v>
      </c>
      <c r="G25" s="1"/>
      <c r="H25" s="1"/>
      <c r="I25" s="1"/>
      <c r="J25" s="1" t="s">
        <v>37</v>
      </c>
      <c r="K25" s="1" t="s">
        <v>38</v>
      </c>
      <c r="M25" s="5">
        <f t="shared" si="0"/>
        <v>3</v>
      </c>
      <c r="N25" s="5">
        <f t="shared" si="1"/>
        <v>1</v>
      </c>
      <c r="P25" s="5">
        <f t="shared" si="2"/>
        <v>0</v>
      </c>
      <c r="Q25" s="5">
        <f t="shared" si="3"/>
        <v>0</v>
      </c>
      <c r="R25" s="5">
        <f t="shared" si="4"/>
        <v>0</v>
      </c>
      <c r="S25" s="5">
        <f t="shared" si="5"/>
        <v>0</v>
      </c>
      <c r="T25" s="5">
        <f t="shared" si="6"/>
        <v>1</v>
      </c>
      <c r="U25" s="5">
        <f t="shared" si="7"/>
        <v>0</v>
      </c>
      <c r="V25" s="13">
        <f t="shared" si="8"/>
        <v>0</v>
      </c>
      <c r="W25" s="5">
        <f t="shared" si="9"/>
        <v>0</v>
      </c>
      <c r="X25" s="5">
        <f t="shared" si="10"/>
        <v>1</v>
      </c>
      <c r="Y25" s="5">
        <f t="shared" si="11"/>
        <v>1</v>
      </c>
      <c r="AB25" s="5">
        <f t="shared" si="12"/>
        <v>3</v>
      </c>
      <c r="AC25" s="5">
        <f t="shared" si="13"/>
        <v>3</v>
      </c>
      <c r="AD25" s="5" t="str">
        <f t="shared" si="14"/>
        <v>Correct</v>
      </c>
      <c r="AE25" s="1" t="s">
        <v>94</v>
      </c>
      <c r="AF25" s="1">
        <v>46</v>
      </c>
      <c r="AG25" s="1" t="s">
        <v>95</v>
      </c>
      <c r="AH25" s="1" t="s">
        <v>162</v>
      </c>
      <c r="AI25" s="1" t="s">
        <v>97</v>
      </c>
      <c r="AJ25" s="1"/>
      <c r="AK25" s="1" t="s">
        <v>349</v>
      </c>
      <c r="AL25" s="1"/>
      <c r="AM25" s="1" t="s">
        <v>133</v>
      </c>
      <c r="AN25" s="1" t="s">
        <v>101</v>
      </c>
      <c r="AO25" s="1" t="s">
        <v>102</v>
      </c>
      <c r="AP25" s="1"/>
      <c r="AQ25" s="1"/>
      <c r="AR25" s="1" t="s">
        <v>272</v>
      </c>
    </row>
    <row r="26" spans="1:44" x14ac:dyDescent="0.25">
      <c r="A26" s="1">
        <v>25</v>
      </c>
      <c r="B26" s="1"/>
      <c r="C26" s="1"/>
      <c r="D26" s="1" t="s">
        <v>33</v>
      </c>
      <c r="E26" s="1"/>
      <c r="F26" s="1" t="s">
        <v>34</v>
      </c>
      <c r="G26" s="1"/>
      <c r="H26" s="1"/>
      <c r="I26" s="1"/>
      <c r="J26" s="1"/>
      <c r="K26" s="1" t="s">
        <v>38</v>
      </c>
      <c r="M26" s="5">
        <f t="shared" si="0"/>
        <v>3</v>
      </c>
      <c r="N26" s="5">
        <f t="shared" si="1"/>
        <v>1</v>
      </c>
      <c r="P26" s="5">
        <f t="shared" si="2"/>
        <v>0</v>
      </c>
      <c r="Q26" s="5">
        <f t="shared" si="3"/>
        <v>0</v>
      </c>
      <c r="R26" s="5">
        <f t="shared" si="4"/>
        <v>1</v>
      </c>
      <c r="S26" s="5">
        <f t="shared" si="5"/>
        <v>0</v>
      </c>
      <c r="T26" s="5">
        <f t="shared" si="6"/>
        <v>1</v>
      </c>
      <c r="U26" s="5">
        <f t="shared" si="7"/>
        <v>0</v>
      </c>
      <c r="V26" s="13">
        <f t="shared" si="8"/>
        <v>0</v>
      </c>
      <c r="W26" s="5">
        <f t="shared" si="9"/>
        <v>0</v>
      </c>
      <c r="X26" s="5">
        <f t="shared" si="10"/>
        <v>0</v>
      </c>
      <c r="Y26" s="5">
        <f t="shared" si="11"/>
        <v>1</v>
      </c>
      <c r="AB26" s="5">
        <f t="shared" si="12"/>
        <v>3</v>
      </c>
      <c r="AC26" s="5">
        <f t="shared" si="13"/>
        <v>3</v>
      </c>
      <c r="AD26" s="5" t="str">
        <f t="shared" si="14"/>
        <v>Correct</v>
      </c>
      <c r="AE26" s="1" t="s">
        <v>105</v>
      </c>
      <c r="AF26" s="1">
        <v>69</v>
      </c>
      <c r="AG26" s="1" t="s">
        <v>95</v>
      </c>
      <c r="AH26" s="1" t="s">
        <v>157</v>
      </c>
      <c r="AI26" s="1" t="s">
        <v>97</v>
      </c>
      <c r="AJ26" s="1" t="s">
        <v>102</v>
      </c>
      <c r="AK26" s="1" t="s">
        <v>349</v>
      </c>
      <c r="AL26" s="1"/>
      <c r="AM26" s="1" t="s">
        <v>110</v>
      </c>
      <c r="AN26" s="1" t="s">
        <v>101</v>
      </c>
      <c r="AO26" s="1" t="s">
        <v>102</v>
      </c>
      <c r="AP26" s="1" t="s">
        <v>373</v>
      </c>
      <c r="AQ26" s="1" t="s">
        <v>98</v>
      </c>
      <c r="AR26" s="1" t="s">
        <v>272</v>
      </c>
    </row>
    <row r="27" spans="1:44" x14ac:dyDescent="0.25">
      <c r="A27" s="1">
        <v>26</v>
      </c>
      <c r="B27" s="1"/>
      <c r="C27" s="1" t="s">
        <v>32</v>
      </c>
      <c r="D27" s="1" t="s">
        <v>33</v>
      </c>
      <c r="E27" s="1"/>
      <c r="F27" s="1"/>
      <c r="G27" s="1"/>
      <c r="H27" s="1"/>
      <c r="I27" s="1"/>
      <c r="J27" s="1" t="s">
        <v>37</v>
      </c>
      <c r="K27" s="1"/>
      <c r="M27" s="5">
        <f t="shared" si="0"/>
        <v>3</v>
      </c>
      <c r="N27" s="5">
        <f t="shared" si="1"/>
        <v>1</v>
      </c>
      <c r="P27" s="5">
        <f t="shared" si="2"/>
        <v>0</v>
      </c>
      <c r="Q27" s="5">
        <f t="shared" si="3"/>
        <v>1</v>
      </c>
      <c r="R27" s="5">
        <f t="shared" si="4"/>
        <v>1</v>
      </c>
      <c r="S27" s="5">
        <f t="shared" si="5"/>
        <v>0</v>
      </c>
      <c r="T27" s="5">
        <f t="shared" si="6"/>
        <v>0</v>
      </c>
      <c r="U27" s="5">
        <f t="shared" si="7"/>
        <v>0</v>
      </c>
      <c r="V27" s="13">
        <f t="shared" si="8"/>
        <v>0</v>
      </c>
      <c r="W27" s="5">
        <f t="shared" si="9"/>
        <v>0</v>
      </c>
      <c r="X27" s="5">
        <f t="shared" si="10"/>
        <v>1</v>
      </c>
      <c r="Y27" s="5">
        <f t="shared" si="11"/>
        <v>0</v>
      </c>
      <c r="AB27" s="5">
        <f t="shared" si="12"/>
        <v>3</v>
      </c>
      <c r="AC27" s="5">
        <f t="shared" si="13"/>
        <v>3</v>
      </c>
      <c r="AD27" s="5" t="str">
        <f t="shared" si="14"/>
        <v>Correct</v>
      </c>
      <c r="AE27" s="1" t="s">
        <v>94</v>
      </c>
      <c r="AF27" s="1">
        <v>32</v>
      </c>
      <c r="AG27" s="1" t="s">
        <v>95</v>
      </c>
      <c r="AH27" s="1" t="s">
        <v>158</v>
      </c>
      <c r="AI27" s="1" t="s">
        <v>97</v>
      </c>
      <c r="AJ27" s="1"/>
      <c r="AK27" s="1" t="s">
        <v>349</v>
      </c>
      <c r="AL27" s="1" t="s">
        <v>108</v>
      </c>
      <c r="AM27" s="1" t="s">
        <v>110</v>
      </c>
      <c r="AN27" s="1" t="s">
        <v>123</v>
      </c>
      <c r="AO27" s="1" t="s">
        <v>102</v>
      </c>
      <c r="AP27" s="1"/>
      <c r="AQ27" s="1" t="s">
        <v>102</v>
      </c>
      <c r="AR27" s="1" t="s">
        <v>272</v>
      </c>
    </row>
    <row r="28" spans="1:44" x14ac:dyDescent="0.25">
      <c r="A28" s="1">
        <v>27</v>
      </c>
      <c r="B28" s="1"/>
      <c r="C28" s="1" t="s">
        <v>32</v>
      </c>
      <c r="D28" s="1" t="s">
        <v>33</v>
      </c>
      <c r="E28" s="1"/>
      <c r="F28" s="1"/>
      <c r="G28" s="1"/>
      <c r="H28" s="1"/>
      <c r="I28" s="1"/>
      <c r="J28" s="1" t="s">
        <v>37</v>
      </c>
      <c r="K28" s="1"/>
      <c r="M28" s="5">
        <f t="shared" si="0"/>
        <v>3</v>
      </c>
      <c r="N28" s="5">
        <f t="shared" si="1"/>
        <v>1</v>
      </c>
      <c r="P28" s="5">
        <f t="shared" si="2"/>
        <v>0</v>
      </c>
      <c r="Q28" s="5">
        <f t="shared" si="3"/>
        <v>1</v>
      </c>
      <c r="R28" s="5">
        <f t="shared" si="4"/>
        <v>1</v>
      </c>
      <c r="S28" s="5">
        <f t="shared" si="5"/>
        <v>0</v>
      </c>
      <c r="T28" s="5">
        <f t="shared" si="6"/>
        <v>0</v>
      </c>
      <c r="U28" s="5">
        <f t="shared" si="7"/>
        <v>0</v>
      </c>
      <c r="V28" s="13">
        <f t="shared" si="8"/>
        <v>0</v>
      </c>
      <c r="W28" s="5">
        <f t="shared" si="9"/>
        <v>0</v>
      </c>
      <c r="X28" s="5">
        <f t="shared" si="10"/>
        <v>1</v>
      </c>
      <c r="Y28" s="5">
        <f t="shared" si="11"/>
        <v>0</v>
      </c>
      <c r="AB28" s="5">
        <f t="shared" si="12"/>
        <v>3</v>
      </c>
      <c r="AC28" s="5">
        <f t="shared" si="13"/>
        <v>3</v>
      </c>
      <c r="AD28" s="5" t="str">
        <f t="shared" si="14"/>
        <v>Correct</v>
      </c>
      <c r="AE28" s="1" t="s">
        <v>94</v>
      </c>
      <c r="AF28" s="1">
        <v>32</v>
      </c>
      <c r="AG28" s="1" t="s">
        <v>95</v>
      </c>
      <c r="AH28" s="1"/>
      <c r="AI28" s="1"/>
      <c r="AJ28" s="1"/>
      <c r="AK28" s="1"/>
      <c r="AL28" s="1"/>
      <c r="AM28" s="1"/>
      <c r="AN28" s="1"/>
      <c r="AO28" s="1"/>
      <c r="AP28" s="1"/>
      <c r="AQ28" s="1"/>
      <c r="AR28" s="1" t="s">
        <v>272</v>
      </c>
    </row>
    <row r="29" spans="1:44" x14ac:dyDescent="0.25">
      <c r="A29" s="1">
        <v>28</v>
      </c>
      <c r="B29" s="1"/>
      <c r="C29" s="1"/>
      <c r="D29" s="1"/>
      <c r="E29" s="1"/>
      <c r="F29" s="1" t="s">
        <v>34</v>
      </c>
      <c r="G29" s="1"/>
      <c r="H29" s="1" t="s">
        <v>269</v>
      </c>
      <c r="I29" s="1"/>
      <c r="J29" s="1"/>
      <c r="K29" s="1" t="s">
        <v>38</v>
      </c>
      <c r="M29" s="5">
        <f t="shared" si="0"/>
        <v>3</v>
      </c>
      <c r="N29" s="5">
        <f t="shared" si="1"/>
        <v>1</v>
      </c>
      <c r="P29" s="5">
        <f t="shared" si="2"/>
        <v>0</v>
      </c>
      <c r="Q29" s="5">
        <f t="shared" si="3"/>
        <v>0</v>
      </c>
      <c r="R29" s="5">
        <f t="shared" si="4"/>
        <v>0</v>
      </c>
      <c r="S29" s="5">
        <f t="shared" si="5"/>
        <v>0</v>
      </c>
      <c r="T29" s="5">
        <f t="shared" si="6"/>
        <v>1</v>
      </c>
      <c r="U29" s="5">
        <f t="shared" si="7"/>
        <v>0</v>
      </c>
      <c r="V29" s="13">
        <f t="shared" si="8"/>
        <v>1</v>
      </c>
      <c r="W29" s="5">
        <f t="shared" si="9"/>
        <v>0</v>
      </c>
      <c r="X29" s="5">
        <f t="shared" si="10"/>
        <v>0</v>
      </c>
      <c r="Y29" s="5">
        <f t="shared" si="11"/>
        <v>1</v>
      </c>
      <c r="AB29" s="5">
        <f t="shared" si="12"/>
        <v>3</v>
      </c>
      <c r="AC29" s="5">
        <f t="shared" si="13"/>
        <v>3</v>
      </c>
      <c r="AD29" s="5" t="str">
        <f t="shared" si="14"/>
        <v>Correct</v>
      </c>
      <c r="AE29" s="1" t="s">
        <v>94</v>
      </c>
      <c r="AF29" s="1">
        <v>94</v>
      </c>
      <c r="AG29" s="1" t="s">
        <v>95</v>
      </c>
      <c r="AH29" s="1" t="s">
        <v>157</v>
      </c>
      <c r="AI29" s="1" t="s">
        <v>107</v>
      </c>
      <c r="AJ29" s="1"/>
      <c r="AK29" s="1" t="s">
        <v>352</v>
      </c>
      <c r="AL29" s="1"/>
      <c r="AM29" s="1" t="s">
        <v>110</v>
      </c>
      <c r="AN29" s="1" t="s">
        <v>104</v>
      </c>
      <c r="AO29" s="1" t="s">
        <v>102</v>
      </c>
      <c r="AP29" s="1" t="s">
        <v>372</v>
      </c>
      <c r="AQ29" s="1" t="s">
        <v>98</v>
      </c>
      <c r="AR29" s="1" t="s">
        <v>272</v>
      </c>
    </row>
    <row r="30" spans="1:44" x14ac:dyDescent="0.25">
      <c r="A30" s="1">
        <v>29</v>
      </c>
      <c r="B30" s="1"/>
      <c r="C30" s="1" t="s">
        <v>32</v>
      </c>
      <c r="D30" s="1"/>
      <c r="E30" s="1"/>
      <c r="F30" s="1" t="s">
        <v>34</v>
      </c>
      <c r="G30" s="1"/>
      <c r="H30" s="1" t="s">
        <v>269</v>
      </c>
      <c r="I30" s="1" t="s">
        <v>36</v>
      </c>
      <c r="J30" s="1" t="s">
        <v>37</v>
      </c>
      <c r="K30" s="1" t="s">
        <v>38</v>
      </c>
      <c r="M30" s="5">
        <f t="shared" si="0"/>
        <v>6</v>
      </c>
      <c r="N30" s="5">
        <f t="shared" si="1"/>
        <v>0.5</v>
      </c>
      <c r="P30" s="5">
        <f t="shared" si="2"/>
        <v>0</v>
      </c>
      <c r="Q30" s="5">
        <f t="shared" si="3"/>
        <v>0.5</v>
      </c>
      <c r="R30" s="5">
        <f t="shared" si="4"/>
        <v>0</v>
      </c>
      <c r="S30" s="5">
        <f t="shared" si="5"/>
        <v>0</v>
      </c>
      <c r="T30" s="5">
        <f t="shared" si="6"/>
        <v>0.5</v>
      </c>
      <c r="U30" s="5">
        <f t="shared" si="7"/>
        <v>0</v>
      </c>
      <c r="V30" s="13">
        <f t="shared" si="8"/>
        <v>0.5</v>
      </c>
      <c r="W30" s="5">
        <f t="shared" si="9"/>
        <v>0.5</v>
      </c>
      <c r="X30" s="5">
        <f t="shared" si="10"/>
        <v>0.5</v>
      </c>
      <c r="Y30" s="5">
        <f t="shared" si="11"/>
        <v>0.5</v>
      </c>
      <c r="AB30" s="5">
        <f t="shared" si="12"/>
        <v>3</v>
      </c>
      <c r="AC30" s="5">
        <f t="shared" si="13"/>
        <v>6</v>
      </c>
      <c r="AD30" s="5" t="str">
        <f t="shared" si="14"/>
        <v>Correct</v>
      </c>
      <c r="AE30" s="1" t="s">
        <v>94</v>
      </c>
      <c r="AF30" s="1"/>
      <c r="AG30" s="1" t="s">
        <v>95</v>
      </c>
      <c r="AH30" s="1" t="s">
        <v>157</v>
      </c>
      <c r="AI30" s="1" t="s">
        <v>97</v>
      </c>
      <c r="AJ30" s="1" t="s">
        <v>98</v>
      </c>
      <c r="AK30" s="1" t="s">
        <v>349</v>
      </c>
      <c r="AL30" s="1"/>
      <c r="AM30" s="1" t="s">
        <v>110</v>
      </c>
      <c r="AN30" s="1" t="s">
        <v>101</v>
      </c>
      <c r="AO30" s="1" t="s">
        <v>102</v>
      </c>
      <c r="AP30" s="1"/>
      <c r="AQ30" s="1" t="s">
        <v>102</v>
      </c>
      <c r="AR30" s="1" t="s">
        <v>272</v>
      </c>
    </row>
    <row r="31" spans="1:44" x14ac:dyDescent="0.25">
      <c r="A31" s="1">
        <v>30</v>
      </c>
      <c r="B31" s="1"/>
      <c r="C31" s="1"/>
      <c r="D31" s="1" t="s">
        <v>33</v>
      </c>
      <c r="E31" s="1"/>
      <c r="F31" s="1"/>
      <c r="G31" s="1"/>
      <c r="H31" s="1"/>
      <c r="I31" s="1"/>
      <c r="J31" s="1"/>
      <c r="K31" s="1" t="s">
        <v>38</v>
      </c>
      <c r="M31" s="5">
        <f t="shared" si="0"/>
        <v>2</v>
      </c>
      <c r="N31" s="5">
        <f t="shared" si="1"/>
        <v>1.5</v>
      </c>
      <c r="P31" s="5">
        <f t="shared" si="2"/>
        <v>0</v>
      </c>
      <c r="Q31" s="5">
        <f t="shared" si="3"/>
        <v>0</v>
      </c>
      <c r="R31" s="5">
        <f t="shared" si="4"/>
        <v>1</v>
      </c>
      <c r="S31" s="5">
        <f t="shared" si="5"/>
        <v>0</v>
      </c>
      <c r="T31" s="5">
        <f t="shared" si="6"/>
        <v>0</v>
      </c>
      <c r="U31" s="5">
        <f t="shared" si="7"/>
        <v>0</v>
      </c>
      <c r="V31" s="13">
        <f t="shared" si="8"/>
        <v>0</v>
      </c>
      <c r="W31" s="5">
        <f t="shared" si="9"/>
        <v>0</v>
      </c>
      <c r="X31" s="5">
        <f t="shared" si="10"/>
        <v>0</v>
      </c>
      <c r="Y31" s="5">
        <f t="shared" si="11"/>
        <v>1</v>
      </c>
      <c r="AB31" s="5">
        <f t="shared" si="12"/>
        <v>2</v>
      </c>
      <c r="AC31" s="5">
        <f t="shared" si="13"/>
        <v>2</v>
      </c>
      <c r="AD31" s="5" t="str">
        <f t="shared" si="14"/>
        <v>Correct</v>
      </c>
      <c r="AE31" s="1" t="s">
        <v>94</v>
      </c>
      <c r="AF31" s="1">
        <v>59</v>
      </c>
      <c r="AG31" s="1" t="s">
        <v>95</v>
      </c>
      <c r="AH31" s="1" t="s">
        <v>117</v>
      </c>
      <c r="AI31" s="1" t="s">
        <v>97</v>
      </c>
      <c r="AJ31" s="1"/>
      <c r="AK31" s="1" t="s">
        <v>349</v>
      </c>
      <c r="AL31" s="1"/>
      <c r="AM31" s="1" t="s">
        <v>103</v>
      </c>
      <c r="AN31" s="1" t="s">
        <v>104</v>
      </c>
      <c r="AO31" s="1" t="s">
        <v>102</v>
      </c>
      <c r="AP31" s="1" t="s">
        <v>90</v>
      </c>
      <c r="AQ31" s="1" t="s">
        <v>102</v>
      </c>
      <c r="AR31" s="1" t="s">
        <v>272</v>
      </c>
    </row>
    <row r="32" spans="1:44" x14ac:dyDescent="0.25">
      <c r="A32" s="1">
        <v>31</v>
      </c>
      <c r="B32" s="1"/>
      <c r="C32" s="1"/>
      <c r="D32" s="1" t="s">
        <v>33</v>
      </c>
      <c r="E32" s="1"/>
      <c r="F32" s="1" t="s">
        <v>34</v>
      </c>
      <c r="G32" s="1"/>
      <c r="H32" s="1"/>
      <c r="I32" s="1"/>
      <c r="J32" s="1" t="s">
        <v>37</v>
      </c>
      <c r="K32" s="1"/>
      <c r="M32" s="5">
        <f t="shared" si="0"/>
        <v>3</v>
      </c>
      <c r="N32" s="5">
        <f t="shared" si="1"/>
        <v>1</v>
      </c>
      <c r="P32" s="5">
        <f t="shared" si="2"/>
        <v>0</v>
      </c>
      <c r="Q32" s="5">
        <f t="shared" si="3"/>
        <v>0</v>
      </c>
      <c r="R32" s="5">
        <f t="shared" si="4"/>
        <v>1</v>
      </c>
      <c r="S32" s="5">
        <f t="shared" si="5"/>
        <v>0</v>
      </c>
      <c r="T32" s="5">
        <f t="shared" si="6"/>
        <v>1</v>
      </c>
      <c r="U32" s="5">
        <f t="shared" si="7"/>
        <v>0</v>
      </c>
      <c r="V32" s="13">
        <f t="shared" si="8"/>
        <v>0</v>
      </c>
      <c r="W32" s="5">
        <f t="shared" si="9"/>
        <v>0</v>
      </c>
      <c r="X32" s="5">
        <f t="shared" si="10"/>
        <v>1</v>
      </c>
      <c r="Y32" s="5">
        <f t="shared" si="11"/>
        <v>0</v>
      </c>
      <c r="AB32" s="5">
        <f t="shared" si="12"/>
        <v>3</v>
      </c>
      <c r="AC32" s="5">
        <f t="shared" si="13"/>
        <v>3</v>
      </c>
      <c r="AD32" s="5" t="str">
        <f t="shared" si="14"/>
        <v>Correct</v>
      </c>
      <c r="AE32" s="1" t="s">
        <v>94</v>
      </c>
      <c r="AF32" s="1">
        <v>63</v>
      </c>
      <c r="AG32" s="1" t="s">
        <v>95</v>
      </c>
      <c r="AH32" s="1" t="s">
        <v>131</v>
      </c>
      <c r="AI32" s="1" t="s">
        <v>107</v>
      </c>
      <c r="AJ32" s="1" t="s">
        <v>102</v>
      </c>
      <c r="AK32" s="1" t="s">
        <v>81</v>
      </c>
      <c r="AL32" s="1"/>
      <c r="AM32" s="1" t="s">
        <v>133</v>
      </c>
      <c r="AN32" s="1" t="s">
        <v>104</v>
      </c>
      <c r="AO32" s="1" t="s">
        <v>102</v>
      </c>
      <c r="AP32" s="1" t="s">
        <v>90</v>
      </c>
      <c r="AQ32" s="1" t="s">
        <v>102</v>
      </c>
      <c r="AR32" s="1" t="s">
        <v>265</v>
      </c>
    </row>
    <row r="33" spans="1:44" x14ac:dyDescent="0.25">
      <c r="A33" s="1">
        <v>32</v>
      </c>
      <c r="B33" s="1"/>
      <c r="C33" s="1"/>
      <c r="D33" s="1" t="s">
        <v>33</v>
      </c>
      <c r="E33" s="1"/>
      <c r="F33" s="1"/>
      <c r="G33" s="1"/>
      <c r="H33" s="1" t="s">
        <v>269</v>
      </c>
      <c r="I33" s="1" t="s">
        <v>36</v>
      </c>
      <c r="J33" s="1"/>
      <c r="K33" s="1" t="s">
        <v>38</v>
      </c>
      <c r="M33" s="5">
        <f t="shared" si="0"/>
        <v>4</v>
      </c>
      <c r="N33" s="5">
        <f t="shared" si="1"/>
        <v>0.75</v>
      </c>
      <c r="P33" s="5">
        <f t="shared" si="2"/>
        <v>0</v>
      </c>
      <c r="Q33" s="5">
        <f t="shared" si="3"/>
        <v>0</v>
      </c>
      <c r="R33" s="5">
        <f t="shared" si="4"/>
        <v>0.75</v>
      </c>
      <c r="S33" s="5">
        <f t="shared" si="5"/>
        <v>0</v>
      </c>
      <c r="T33" s="5">
        <f t="shared" si="6"/>
        <v>0</v>
      </c>
      <c r="U33" s="5">
        <f t="shared" si="7"/>
        <v>0</v>
      </c>
      <c r="V33" s="13">
        <f t="shared" si="8"/>
        <v>0.75</v>
      </c>
      <c r="W33" s="5">
        <f t="shared" si="9"/>
        <v>0.75</v>
      </c>
      <c r="X33" s="5">
        <f t="shared" si="10"/>
        <v>0</v>
      </c>
      <c r="Y33" s="5">
        <f t="shared" si="11"/>
        <v>0.75</v>
      </c>
      <c r="AB33" s="5">
        <f t="shared" si="12"/>
        <v>3</v>
      </c>
      <c r="AC33" s="5">
        <f t="shared" si="13"/>
        <v>4</v>
      </c>
      <c r="AD33" s="5" t="str">
        <f t="shared" si="14"/>
        <v>Correct</v>
      </c>
      <c r="AE33" s="1" t="s">
        <v>105</v>
      </c>
      <c r="AF33" s="1">
        <v>40</v>
      </c>
      <c r="AG33" s="1" t="s">
        <v>95</v>
      </c>
      <c r="AH33" s="1" t="s">
        <v>131</v>
      </c>
      <c r="AI33" s="1" t="s">
        <v>107</v>
      </c>
      <c r="AJ33" s="1" t="s">
        <v>102</v>
      </c>
      <c r="AK33" s="1" t="s">
        <v>81</v>
      </c>
      <c r="AL33" s="1" t="s">
        <v>112</v>
      </c>
      <c r="AM33" s="1" t="s">
        <v>103</v>
      </c>
      <c r="AN33" s="1" t="s">
        <v>101</v>
      </c>
      <c r="AO33" s="1" t="s">
        <v>98</v>
      </c>
      <c r="AP33" s="1" t="s">
        <v>93</v>
      </c>
      <c r="AQ33" s="1" t="s">
        <v>102</v>
      </c>
      <c r="AR33" s="1" t="s">
        <v>265</v>
      </c>
    </row>
    <row r="34" spans="1:44" x14ac:dyDescent="0.25">
      <c r="A34" s="1">
        <v>33</v>
      </c>
      <c r="B34" s="1"/>
      <c r="C34" s="1"/>
      <c r="D34" s="1" t="s">
        <v>33</v>
      </c>
      <c r="E34" s="1"/>
      <c r="F34" s="1"/>
      <c r="G34" s="1"/>
      <c r="H34" s="1"/>
      <c r="I34" s="1" t="s">
        <v>36</v>
      </c>
      <c r="J34" s="1"/>
      <c r="K34" s="1"/>
      <c r="M34" s="5">
        <f t="shared" si="0"/>
        <v>2</v>
      </c>
      <c r="N34" s="5">
        <f t="shared" si="1"/>
        <v>1.5</v>
      </c>
      <c r="P34" s="5">
        <f t="shared" si="2"/>
        <v>0</v>
      </c>
      <c r="Q34" s="5">
        <f t="shared" si="3"/>
        <v>0</v>
      </c>
      <c r="R34" s="5">
        <f t="shared" si="4"/>
        <v>1</v>
      </c>
      <c r="S34" s="5">
        <f t="shared" si="5"/>
        <v>0</v>
      </c>
      <c r="T34" s="5">
        <f t="shared" si="6"/>
        <v>0</v>
      </c>
      <c r="U34" s="5">
        <f t="shared" si="7"/>
        <v>0</v>
      </c>
      <c r="V34" s="13">
        <f t="shared" si="8"/>
        <v>0</v>
      </c>
      <c r="W34" s="5">
        <f t="shared" si="9"/>
        <v>1</v>
      </c>
      <c r="X34" s="5">
        <f t="shared" si="10"/>
        <v>0</v>
      </c>
      <c r="Y34" s="5">
        <f t="shared" si="11"/>
        <v>0</v>
      </c>
      <c r="AB34" s="5">
        <f t="shared" si="12"/>
        <v>2</v>
      </c>
      <c r="AC34" s="5">
        <f t="shared" si="13"/>
        <v>2</v>
      </c>
      <c r="AD34" s="5" t="str">
        <f t="shared" si="14"/>
        <v>Correct</v>
      </c>
      <c r="AE34" s="1" t="s">
        <v>94</v>
      </c>
      <c r="AF34" s="1">
        <v>45</v>
      </c>
      <c r="AG34" s="1" t="s">
        <v>95</v>
      </c>
      <c r="AH34" s="1" t="s">
        <v>131</v>
      </c>
      <c r="AI34" s="1" t="s">
        <v>107</v>
      </c>
      <c r="AJ34" s="1" t="s">
        <v>102</v>
      </c>
      <c r="AK34" s="1" t="s">
        <v>354</v>
      </c>
      <c r="AL34" s="1" t="s">
        <v>109</v>
      </c>
      <c r="AM34" s="1" t="s">
        <v>137</v>
      </c>
      <c r="AN34" s="1" t="s">
        <v>125</v>
      </c>
      <c r="AO34" s="1" t="s">
        <v>98</v>
      </c>
      <c r="AP34" s="1" t="s">
        <v>93</v>
      </c>
      <c r="AQ34" s="1" t="s">
        <v>102</v>
      </c>
      <c r="AR34" s="1" t="s">
        <v>265</v>
      </c>
    </row>
    <row r="35" spans="1:44" x14ac:dyDescent="0.25">
      <c r="A35" s="1">
        <v>34</v>
      </c>
      <c r="B35" s="1"/>
      <c r="C35" s="1"/>
      <c r="D35" s="1"/>
      <c r="E35" s="1"/>
      <c r="F35" s="1"/>
      <c r="G35" s="1" t="s">
        <v>35</v>
      </c>
      <c r="H35" s="1"/>
      <c r="I35" s="1"/>
      <c r="J35" s="1"/>
      <c r="K35" s="1"/>
      <c r="M35" s="5">
        <f t="shared" si="0"/>
        <v>1</v>
      </c>
      <c r="N35" s="5">
        <f t="shared" si="1"/>
        <v>3</v>
      </c>
      <c r="P35" s="5">
        <f t="shared" si="2"/>
        <v>0</v>
      </c>
      <c r="Q35" s="5">
        <f t="shared" si="3"/>
        <v>0</v>
      </c>
      <c r="R35" s="5">
        <f t="shared" si="4"/>
        <v>0</v>
      </c>
      <c r="S35" s="5">
        <f t="shared" si="5"/>
        <v>0</v>
      </c>
      <c r="T35" s="5">
        <f t="shared" si="6"/>
        <v>0</v>
      </c>
      <c r="U35" s="5">
        <f t="shared" si="7"/>
        <v>1</v>
      </c>
      <c r="V35" s="13">
        <f t="shared" si="8"/>
        <v>0</v>
      </c>
      <c r="W35" s="5">
        <f t="shared" si="9"/>
        <v>0</v>
      </c>
      <c r="X35" s="5">
        <f t="shared" si="10"/>
        <v>0</v>
      </c>
      <c r="Y35" s="5">
        <f t="shared" si="11"/>
        <v>0</v>
      </c>
      <c r="AB35" s="5">
        <f t="shared" si="12"/>
        <v>1</v>
      </c>
      <c r="AC35" s="5">
        <f t="shared" si="13"/>
        <v>1</v>
      </c>
      <c r="AD35" s="5" t="str">
        <f t="shared" si="14"/>
        <v>Correct</v>
      </c>
      <c r="AE35" s="1" t="s">
        <v>94</v>
      </c>
      <c r="AF35" s="1">
        <v>23</v>
      </c>
      <c r="AG35" s="1" t="s">
        <v>95</v>
      </c>
      <c r="AH35" s="1" t="s">
        <v>131</v>
      </c>
      <c r="AI35" s="1"/>
      <c r="AJ35" s="1" t="s">
        <v>102</v>
      </c>
      <c r="AK35" s="1" t="s">
        <v>355</v>
      </c>
      <c r="AL35" s="1" t="s">
        <v>109</v>
      </c>
      <c r="AM35" s="1" t="s">
        <v>103</v>
      </c>
      <c r="AN35" s="1" t="s">
        <v>101</v>
      </c>
      <c r="AO35" s="1" t="s">
        <v>102</v>
      </c>
      <c r="AP35" s="1" t="s">
        <v>91</v>
      </c>
      <c r="AQ35" s="1" t="s">
        <v>102</v>
      </c>
      <c r="AR35" s="1" t="s">
        <v>265</v>
      </c>
    </row>
    <row r="36" spans="1:44" x14ac:dyDescent="0.25">
      <c r="A36" s="1">
        <v>35</v>
      </c>
      <c r="B36" s="1"/>
      <c r="C36" s="1" t="s">
        <v>32</v>
      </c>
      <c r="D36" s="1"/>
      <c r="E36" s="1"/>
      <c r="F36" s="1"/>
      <c r="G36" s="1"/>
      <c r="H36" s="1"/>
      <c r="I36" s="1"/>
      <c r="J36" s="1"/>
      <c r="K36" s="1"/>
      <c r="M36" s="5">
        <f t="shared" si="0"/>
        <v>1</v>
      </c>
      <c r="N36" s="5">
        <f t="shared" si="1"/>
        <v>3</v>
      </c>
      <c r="P36" s="5">
        <f t="shared" si="2"/>
        <v>0</v>
      </c>
      <c r="Q36" s="5">
        <f t="shared" si="3"/>
        <v>1</v>
      </c>
      <c r="R36" s="5">
        <f t="shared" si="4"/>
        <v>0</v>
      </c>
      <c r="S36" s="5">
        <f t="shared" si="5"/>
        <v>0</v>
      </c>
      <c r="T36" s="5">
        <f t="shared" si="6"/>
        <v>0</v>
      </c>
      <c r="U36" s="5">
        <f t="shared" si="7"/>
        <v>0</v>
      </c>
      <c r="V36" s="13">
        <f t="shared" si="8"/>
        <v>0</v>
      </c>
      <c r="W36" s="5">
        <f t="shared" si="9"/>
        <v>0</v>
      </c>
      <c r="X36" s="5">
        <f t="shared" si="10"/>
        <v>0</v>
      </c>
      <c r="Y36" s="5">
        <f t="shared" si="11"/>
        <v>0</v>
      </c>
      <c r="AB36" s="5">
        <f t="shared" si="12"/>
        <v>1</v>
      </c>
      <c r="AC36" s="5">
        <f t="shared" si="13"/>
        <v>1</v>
      </c>
      <c r="AD36" s="5" t="str">
        <f t="shared" si="14"/>
        <v>Correct</v>
      </c>
      <c r="AE36" s="1" t="s">
        <v>105</v>
      </c>
      <c r="AF36" s="1">
        <v>33</v>
      </c>
      <c r="AG36" s="1" t="s">
        <v>95</v>
      </c>
      <c r="AH36" s="1" t="s">
        <v>131</v>
      </c>
      <c r="AI36" s="1"/>
      <c r="AJ36" s="1" t="s">
        <v>102</v>
      </c>
      <c r="AK36" s="1" t="s">
        <v>81</v>
      </c>
      <c r="AL36" s="1" t="s">
        <v>99</v>
      </c>
      <c r="AM36" s="1" t="s">
        <v>133</v>
      </c>
      <c r="AN36" s="1" t="s">
        <v>135</v>
      </c>
      <c r="AO36" s="1" t="s">
        <v>102</v>
      </c>
      <c r="AP36" s="1" t="s">
        <v>91</v>
      </c>
      <c r="AQ36" s="1" t="s">
        <v>102</v>
      </c>
      <c r="AR36" s="1" t="s">
        <v>265</v>
      </c>
    </row>
    <row r="37" spans="1:44" x14ac:dyDescent="0.25">
      <c r="A37" s="1">
        <v>36</v>
      </c>
      <c r="B37" s="1"/>
      <c r="C37" s="1"/>
      <c r="D37" s="1"/>
      <c r="E37" s="1" t="s">
        <v>266</v>
      </c>
      <c r="F37" s="1"/>
      <c r="G37" s="1"/>
      <c r="H37" s="1"/>
      <c r="I37" s="1" t="s">
        <v>36</v>
      </c>
      <c r="J37" s="1" t="s">
        <v>37</v>
      </c>
      <c r="K37" s="1" t="s">
        <v>38</v>
      </c>
      <c r="M37" s="5">
        <f t="shared" si="0"/>
        <v>4</v>
      </c>
      <c r="N37" s="5">
        <f t="shared" si="1"/>
        <v>0.75</v>
      </c>
      <c r="P37" s="5">
        <f t="shared" si="2"/>
        <v>0</v>
      </c>
      <c r="Q37" s="5">
        <f t="shared" si="3"/>
        <v>0</v>
      </c>
      <c r="R37" s="5">
        <f t="shared" si="4"/>
        <v>0</v>
      </c>
      <c r="S37" s="5">
        <f t="shared" si="5"/>
        <v>0.75</v>
      </c>
      <c r="T37" s="5">
        <f t="shared" si="6"/>
        <v>0</v>
      </c>
      <c r="U37" s="5">
        <f t="shared" si="7"/>
        <v>0</v>
      </c>
      <c r="V37" s="13">
        <f t="shared" si="8"/>
        <v>0</v>
      </c>
      <c r="W37" s="5">
        <f t="shared" si="9"/>
        <v>0.75</v>
      </c>
      <c r="X37" s="5">
        <f t="shared" si="10"/>
        <v>0.75</v>
      </c>
      <c r="Y37" s="5">
        <f t="shared" si="11"/>
        <v>0.75</v>
      </c>
      <c r="AB37" s="5">
        <f t="shared" si="12"/>
        <v>3</v>
      </c>
      <c r="AC37" s="5">
        <f t="shared" si="13"/>
        <v>4</v>
      </c>
      <c r="AD37" s="5" t="str">
        <f t="shared" si="14"/>
        <v>Correct</v>
      </c>
      <c r="AE37" s="1" t="s">
        <v>105</v>
      </c>
      <c r="AF37" s="1">
        <v>32</v>
      </c>
      <c r="AG37" s="1" t="s">
        <v>95</v>
      </c>
      <c r="AH37" s="1" t="s">
        <v>131</v>
      </c>
      <c r="AI37" s="1"/>
      <c r="AJ37" s="1"/>
      <c r="AK37" s="1" t="s">
        <v>81</v>
      </c>
      <c r="AL37" s="1" t="s">
        <v>109</v>
      </c>
      <c r="AM37" s="1" t="s">
        <v>103</v>
      </c>
      <c r="AN37" s="1"/>
      <c r="AO37" s="1" t="s">
        <v>98</v>
      </c>
      <c r="AP37" s="1" t="s">
        <v>93</v>
      </c>
      <c r="AQ37" s="1"/>
      <c r="AR37" s="1" t="s">
        <v>265</v>
      </c>
    </row>
    <row r="38" spans="1:44" x14ac:dyDescent="0.25">
      <c r="A38" s="1">
        <v>37</v>
      </c>
      <c r="B38" s="1"/>
      <c r="C38" s="1"/>
      <c r="D38" s="1" t="s">
        <v>33</v>
      </c>
      <c r="E38" s="1"/>
      <c r="F38" s="1"/>
      <c r="G38" s="1"/>
      <c r="H38" s="1"/>
      <c r="I38" s="1"/>
      <c r="J38" s="1"/>
      <c r="K38" s="1"/>
      <c r="M38" s="5">
        <f t="shared" si="0"/>
        <v>1</v>
      </c>
      <c r="N38" s="5">
        <f t="shared" si="1"/>
        <v>3</v>
      </c>
      <c r="P38" s="5">
        <f t="shared" si="2"/>
        <v>0</v>
      </c>
      <c r="Q38" s="5">
        <f t="shared" si="3"/>
        <v>0</v>
      </c>
      <c r="R38" s="5">
        <f t="shared" si="4"/>
        <v>1</v>
      </c>
      <c r="S38" s="5">
        <f t="shared" si="5"/>
        <v>0</v>
      </c>
      <c r="T38" s="5">
        <f t="shared" si="6"/>
        <v>0</v>
      </c>
      <c r="U38" s="5">
        <f t="shared" si="7"/>
        <v>0</v>
      </c>
      <c r="V38" s="13">
        <f t="shared" si="8"/>
        <v>0</v>
      </c>
      <c r="W38" s="5">
        <f t="shared" si="9"/>
        <v>0</v>
      </c>
      <c r="X38" s="5">
        <f t="shared" si="10"/>
        <v>0</v>
      </c>
      <c r="Y38" s="5">
        <f t="shared" si="11"/>
        <v>0</v>
      </c>
      <c r="AB38" s="5">
        <f t="shared" si="12"/>
        <v>1</v>
      </c>
      <c r="AC38" s="5">
        <f t="shared" si="13"/>
        <v>1</v>
      </c>
      <c r="AD38" s="5" t="str">
        <f t="shared" si="14"/>
        <v>Correct</v>
      </c>
      <c r="AE38" s="1" t="s">
        <v>94</v>
      </c>
      <c r="AF38" s="1">
        <v>35</v>
      </c>
      <c r="AG38" s="1" t="s">
        <v>115</v>
      </c>
      <c r="AH38" s="1" t="s">
        <v>310</v>
      </c>
      <c r="AI38" s="1"/>
      <c r="AJ38" s="1" t="s">
        <v>102</v>
      </c>
      <c r="AK38" s="1" t="s">
        <v>81</v>
      </c>
      <c r="AL38" s="1" t="s">
        <v>109</v>
      </c>
      <c r="AM38" s="1" t="s">
        <v>133</v>
      </c>
      <c r="AN38" s="1" t="s">
        <v>101</v>
      </c>
      <c r="AO38" s="1" t="s">
        <v>102</v>
      </c>
      <c r="AP38" s="1" t="s">
        <v>91</v>
      </c>
      <c r="AQ38" s="1"/>
      <c r="AR38" s="1" t="s">
        <v>265</v>
      </c>
    </row>
    <row r="39" spans="1:44" x14ac:dyDescent="0.25">
      <c r="A39" s="1">
        <v>38</v>
      </c>
      <c r="B39" s="1"/>
      <c r="C39" s="1"/>
      <c r="D39" s="1"/>
      <c r="E39" s="1"/>
      <c r="F39" s="1"/>
      <c r="G39" s="1" t="s">
        <v>35</v>
      </c>
      <c r="H39" s="1"/>
      <c r="I39" s="1"/>
      <c r="J39" s="1"/>
      <c r="K39" s="1"/>
      <c r="M39" s="5">
        <f t="shared" si="0"/>
        <v>1</v>
      </c>
      <c r="N39" s="5">
        <f t="shared" si="1"/>
        <v>3</v>
      </c>
      <c r="P39" s="5">
        <f t="shared" si="2"/>
        <v>0</v>
      </c>
      <c r="Q39" s="5">
        <f t="shared" si="3"/>
        <v>0</v>
      </c>
      <c r="R39" s="5">
        <f t="shared" si="4"/>
        <v>0</v>
      </c>
      <c r="S39" s="5">
        <f t="shared" si="5"/>
        <v>0</v>
      </c>
      <c r="T39" s="5">
        <f t="shared" si="6"/>
        <v>0</v>
      </c>
      <c r="U39" s="5">
        <f t="shared" si="7"/>
        <v>1</v>
      </c>
      <c r="V39" s="13">
        <f t="shared" si="8"/>
        <v>0</v>
      </c>
      <c r="W39" s="5">
        <f t="shared" si="9"/>
        <v>0</v>
      </c>
      <c r="X39" s="5">
        <f t="shared" si="10"/>
        <v>0</v>
      </c>
      <c r="Y39" s="5">
        <f t="shared" si="11"/>
        <v>0</v>
      </c>
      <c r="AB39" s="5">
        <f t="shared" si="12"/>
        <v>1</v>
      </c>
      <c r="AC39" s="5">
        <f t="shared" si="13"/>
        <v>1</v>
      </c>
      <c r="AD39" s="5" t="str">
        <f t="shared" si="14"/>
        <v>Correct</v>
      </c>
      <c r="AE39" s="1" t="s">
        <v>94</v>
      </c>
      <c r="AF39" s="1"/>
      <c r="AG39" s="1" t="s">
        <v>95</v>
      </c>
      <c r="AH39" s="1" t="s">
        <v>138</v>
      </c>
      <c r="AI39" s="1" t="s">
        <v>346</v>
      </c>
      <c r="AJ39" s="1"/>
      <c r="AK39" s="1" t="s">
        <v>81</v>
      </c>
      <c r="AL39" s="1" t="s">
        <v>109</v>
      </c>
      <c r="AM39" s="1"/>
      <c r="AN39" s="1" t="s">
        <v>135</v>
      </c>
      <c r="AO39" s="1"/>
      <c r="AP39" s="1" t="s">
        <v>93</v>
      </c>
      <c r="AQ39" s="1"/>
      <c r="AR39" s="1" t="s">
        <v>265</v>
      </c>
    </row>
    <row r="40" spans="1:44" x14ac:dyDescent="0.25">
      <c r="A40" s="1">
        <v>39</v>
      </c>
      <c r="B40" s="1" t="s">
        <v>31</v>
      </c>
      <c r="C40" s="1"/>
      <c r="D40" s="1"/>
      <c r="E40" s="1"/>
      <c r="F40" s="1" t="s">
        <v>34</v>
      </c>
      <c r="G40" s="1"/>
      <c r="H40" s="1"/>
      <c r="I40" s="1" t="s">
        <v>36</v>
      </c>
      <c r="J40" s="1"/>
      <c r="K40" s="1"/>
      <c r="M40" s="5">
        <f t="shared" si="0"/>
        <v>3</v>
      </c>
      <c r="N40" s="5">
        <f t="shared" si="1"/>
        <v>1</v>
      </c>
      <c r="P40" s="5">
        <f t="shared" si="2"/>
        <v>1</v>
      </c>
      <c r="Q40" s="5">
        <f t="shared" si="3"/>
        <v>0</v>
      </c>
      <c r="R40" s="5">
        <f t="shared" si="4"/>
        <v>0</v>
      </c>
      <c r="S40" s="5">
        <f t="shared" si="5"/>
        <v>0</v>
      </c>
      <c r="T40" s="5">
        <f t="shared" si="6"/>
        <v>1</v>
      </c>
      <c r="U40" s="5">
        <f t="shared" si="7"/>
        <v>0</v>
      </c>
      <c r="V40" s="13">
        <f t="shared" si="8"/>
        <v>0</v>
      </c>
      <c r="W40" s="5">
        <f t="shared" si="9"/>
        <v>1</v>
      </c>
      <c r="X40" s="5">
        <f t="shared" si="10"/>
        <v>0</v>
      </c>
      <c r="Y40" s="5">
        <f t="shared" si="11"/>
        <v>0</v>
      </c>
      <c r="AB40" s="5">
        <f t="shared" si="12"/>
        <v>3</v>
      </c>
      <c r="AC40" s="5">
        <f t="shared" si="13"/>
        <v>3</v>
      </c>
      <c r="AD40" s="5" t="str">
        <f t="shared" si="14"/>
        <v>Correct</v>
      </c>
      <c r="AE40" s="1" t="s">
        <v>94</v>
      </c>
      <c r="AF40" s="1">
        <v>33</v>
      </c>
      <c r="AG40" s="1" t="s">
        <v>95</v>
      </c>
      <c r="AH40" s="1" t="s">
        <v>223</v>
      </c>
      <c r="AI40" s="1" t="s">
        <v>346</v>
      </c>
      <c r="AJ40" s="1" t="s">
        <v>102</v>
      </c>
      <c r="AK40" s="1" t="s">
        <v>81</v>
      </c>
      <c r="AL40" s="1" t="s">
        <v>112</v>
      </c>
      <c r="AM40" s="1" t="s">
        <v>110</v>
      </c>
      <c r="AN40" s="1" t="s">
        <v>101</v>
      </c>
      <c r="AO40" s="1" t="s">
        <v>102</v>
      </c>
      <c r="AP40" s="1" t="s">
        <v>90</v>
      </c>
      <c r="AQ40" s="1" t="s">
        <v>102</v>
      </c>
      <c r="AR40" s="1" t="s">
        <v>265</v>
      </c>
    </row>
    <row r="41" spans="1:44" x14ac:dyDescent="0.25">
      <c r="A41" s="1">
        <v>40</v>
      </c>
      <c r="B41" s="1"/>
      <c r="C41" s="1"/>
      <c r="D41" s="1"/>
      <c r="E41" s="1"/>
      <c r="F41" s="1"/>
      <c r="G41" s="1"/>
      <c r="H41" s="1"/>
      <c r="I41" s="1"/>
      <c r="J41" s="1"/>
      <c r="K41" s="1"/>
      <c r="M41" s="5">
        <f t="shared" si="0"/>
        <v>0</v>
      </c>
      <c r="N41" s="5" t="e">
        <f t="shared" si="1"/>
        <v>#DIV/0!</v>
      </c>
      <c r="P41" s="5">
        <f t="shared" si="2"/>
        <v>0</v>
      </c>
      <c r="Q41" s="5">
        <f t="shared" si="3"/>
        <v>0</v>
      </c>
      <c r="R41" s="5">
        <f t="shared" si="4"/>
        <v>0</v>
      </c>
      <c r="S41" s="5">
        <f t="shared" si="5"/>
        <v>0</v>
      </c>
      <c r="T41" s="5">
        <f t="shared" si="6"/>
        <v>0</v>
      </c>
      <c r="U41" s="5">
        <f t="shared" si="7"/>
        <v>0</v>
      </c>
      <c r="V41" s="13">
        <f t="shared" si="8"/>
        <v>0</v>
      </c>
      <c r="W41" s="5">
        <f t="shared" si="9"/>
        <v>0</v>
      </c>
      <c r="X41" s="5">
        <f t="shared" si="10"/>
        <v>0</v>
      </c>
      <c r="Y41" s="5">
        <f t="shared" si="11"/>
        <v>0</v>
      </c>
      <c r="AB41" s="5">
        <f t="shared" si="12"/>
        <v>0</v>
      </c>
      <c r="AC41" s="5">
        <f t="shared" si="13"/>
        <v>0</v>
      </c>
      <c r="AD41" s="5" t="str">
        <f t="shared" si="14"/>
        <v>Correct</v>
      </c>
      <c r="AE41" s="1" t="s">
        <v>94</v>
      </c>
      <c r="AF41" s="1">
        <v>29</v>
      </c>
      <c r="AG41" s="1" t="s">
        <v>115</v>
      </c>
      <c r="AH41" s="1" t="s">
        <v>312</v>
      </c>
      <c r="AI41" s="1" t="s">
        <v>346</v>
      </c>
      <c r="AJ41" s="1" t="s">
        <v>102</v>
      </c>
      <c r="AK41" s="1" t="s">
        <v>355</v>
      </c>
      <c r="AL41" s="1" t="s">
        <v>112</v>
      </c>
      <c r="AM41" s="1" t="s">
        <v>110</v>
      </c>
      <c r="AN41" s="1" t="s">
        <v>101</v>
      </c>
      <c r="AO41" s="1" t="s">
        <v>102</v>
      </c>
      <c r="AP41" s="1" t="s">
        <v>92</v>
      </c>
      <c r="AQ41" s="1" t="s">
        <v>102</v>
      </c>
      <c r="AR41" s="1" t="s">
        <v>265</v>
      </c>
    </row>
    <row r="42" spans="1:44" x14ac:dyDescent="0.25">
      <c r="A42" s="1">
        <v>41</v>
      </c>
      <c r="B42" s="1"/>
      <c r="C42" s="1"/>
      <c r="D42" s="1"/>
      <c r="E42" s="1"/>
      <c r="F42" s="1"/>
      <c r="G42" s="1"/>
      <c r="H42" s="1"/>
      <c r="I42" s="1"/>
      <c r="J42" s="1"/>
      <c r="K42" s="1" t="s">
        <v>38</v>
      </c>
      <c r="M42" s="5">
        <f t="shared" si="0"/>
        <v>1</v>
      </c>
      <c r="N42" s="5">
        <f t="shared" si="1"/>
        <v>3</v>
      </c>
      <c r="P42" s="5">
        <f t="shared" si="2"/>
        <v>0</v>
      </c>
      <c r="Q42" s="5">
        <f t="shared" si="3"/>
        <v>0</v>
      </c>
      <c r="R42" s="5">
        <f t="shared" si="4"/>
        <v>0</v>
      </c>
      <c r="S42" s="5">
        <f t="shared" si="5"/>
        <v>0</v>
      </c>
      <c r="T42" s="5">
        <f t="shared" si="6"/>
        <v>0</v>
      </c>
      <c r="U42" s="5">
        <f t="shared" si="7"/>
        <v>0</v>
      </c>
      <c r="V42" s="13">
        <f t="shared" si="8"/>
        <v>0</v>
      </c>
      <c r="W42" s="5">
        <f t="shared" si="9"/>
        <v>0</v>
      </c>
      <c r="X42" s="5">
        <f t="shared" si="10"/>
        <v>0</v>
      </c>
      <c r="Y42" s="5">
        <f t="shared" si="11"/>
        <v>1</v>
      </c>
      <c r="AB42" s="5">
        <f t="shared" si="12"/>
        <v>1</v>
      </c>
      <c r="AC42" s="5">
        <f t="shared" si="13"/>
        <v>1</v>
      </c>
      <c r="AD42" s="5" t="str">
        <f t="shared" si="14"/>
        <v>Correct</v>
      </c>
      <c r="AE42" s="1"/>
      <c r="AF42" s="1">
        <v>36</v>
      </c>
      <c r="AG42" s="1" t="s">
        <v>95</v>
      </c>
      <c r="AH42" s="1" t="s">
        <v>223</v>
      </c>
      <c r="AI42" s="1"/>
      <c r="AJ42" s="1"/>
      <c r="AK42" s="1" t="s">
        <v>81</v>
      </c>
      <c r="AL42" s="1" t="s">
        <v>99</v>
      </c>
      <c r="AM42" s="1"/>
      <c r="AN42" s="1"/>
      <c r="AO42" s="1"/>
      <c r="AP42" s="1"/>
      <c r="AQ42" s="1"/>
      <c r="AR42" s="1" t="s">
        <v>265</v>
      </c>
    </row>
    <row r="43" spans="1:44" x14ac:dyDescent="0.25">
      <c r="A43" s="1">
        <v>42</v>
      </c>
      <c r="B43" s="1"/>
      <c r="C43" s="1"/>
      <c r="D43" s="1" t="s">
        <v>33</v>
      </c>
      <c r="E43" s="1"/>
      <c r="F43" s="1" t="s">
        <v>34</v>
      </c>
      <c r="G43" s="1"/>
      <c r="H43" s="1" t="s">
        <v>269</v>
      </c>
      <c r="I43" s="1"/>
      <c r="J43" s="1"/>
      <c r="K43" s="1"/>
      <c r="M43" s="5">
        <f t="shared" si="0"/>
        <v>3</v>
      </c>
      <c r="N43" s="5">
        <f t="shared" si="1"/>
        <v>1</v>
      </c>
      <c r="P43" s="5">
        <f t="shared" si="2"/>
        <v>0</v>
      </c>
      <c r="Q43" s="5">
        <f t="shared" si="3"/>
        <v>0</v>
      </c>
      <c r="R43" s="5">
        <f t="shared" si="4"/>
        <v>1</v>
      </c>
      <c r="S43" s="5">
        <f t="shared" si="5"/>
        <v>0</v>
      </c>
      <c r="T43" s="5">
        <f t="shared" si="6"/>
        <v>1</v>
      </c>
      <c r="U43" s="5">
        <f t="shared" si="7"/>
        <v>0</v>
      </c>
      <c r="V43" s="13">
        <f t="shared" si="8"/>
        <v>1</v>
      </c>
      <c r="W43" s="5">
        <f t="shared" si="9"/>
        <v>0</v>
      </c>
      <c r="X43" s="5">
        <f t="shared" si="10"/>
        <v>0</v>
      </c>
      <c r="Y43" s="5">
        <f t="shared" si="11"/>
        <v>0</v>
      </c>
      <c r="AB43" s="5">
        <f t="shared" si="12"/>
        <v>3</v>
      </c>
      <c r="AC43" s="5">
        <f t="shared" si="13"/>
        <v>3</v>
      </c>
      <c r="AD43" s="5" t="str">
        <f t="shared" si="14"/>
        <v>Correct</v>
      </c>
      <c r="AE43" s="1" t="s">
        <v>105</v>
      </c>
      <c r="AF43" s="1">
        <v>36</v>
      </c>
      <c r="AG43" s="1" t="s">
        <v>95</v>
      </c>
      <c r="AH43" s="1" t="s">
        <v>270</v>
      </c>
      <c r="AI43" s="1" t="s">
        <v>346</v>
      </c>
      <c r="AJ43" s="1" t="s">
        <v>102</v>
      </c>
      <c r="AK43" s="1" t="s">
        <v>81</v>
      </c>
      <c r="AL43" s="1" t="s">
        <v>99</v>
      </c>
      <c r="AM43" s="1" t="s">
        <v>110</v>
      </c>
      <c r="AN43" s="1"/>
      <c r="AO43" s="1" t="s">
        <v>102</v>
      </c>
      <c r="AP43" s="1"/>
      <c r="AQ43" s="1" t="s">
        <v>102</v>
      </c>
      <c r="AR43" s="1" t="s">
        <v>265</v>
      </c>
    </row>
    <row r="44" spans="1:44" x14ac:dyDescent="0.25">
      <c r="A44" s="1">
        <v>43</v>
      </c>
      <c r="B44" s="1"/>
      <c r="C44" s="1"/>
      <c r="D44" s="1"/>
      <c r="E44" s="1"/>
      <c r="F44" s="1"/>
      <c r="G44" s="1"/>
      <c r="H44" s="1"/>
      <c r="I44" s="1" t="s">
        <v>36</v>
      </c>
      <c r="J44" s="1"/>
      <c r="K44" s="1"/>
      <c r="M44" s="5">
        <f t="shared" si="0"/>
        <v>1</v>
      </c>
      <c r="N44" s="5">
        <f t="shared" si="1"/>
        <v>3</v>
      </c>
      <c r="P44" s="5">
        <f t="shared" si="2"/>
        <v>0</v>
      </c>
      <c r="Q44" s="5">
        <f t="shared" si="3"/>
        <v>0</v>
      </c>
      <c r="R44" s="5">
        <f t="shared" si="4"/>
        <v>0</v>
      </c>
      <c r="S44" s="5">
        <f t="shared" si="5"/>
        <v>0</v>
      </c>
      <c r="T44" s="5">
        <f t="shared" si="6"/>
        <v>0</v>
      </c>
      <c r="U44" s="5">
        <f t="shared" si="7"/>
        <v>0</v>
      </c>
      <c r="V44" s="13">
        <f t="shared" si="8"/>
        <v>0</v>
      </c>
      <c r="W44" s="5">
        <f t="shared" si="9"/>
        <v>1</v>
      </c>
      <c r="X44" s="5">
        <f t="shared" si="10"/>
        <v>0</v>
      </c>
      <c r="Y44" s="5">
        <f t="shared" si="11"/>
        <v>0</v>
      </c>
      <c r="AB44" s="5">
        <f t="shared" si="12"/>
        <v>1</v>
      </c>
      <c r="AC44" s="5">
        <f t="shared" si="13"/>
        <v>1</v>
      </c>
      <c r="AD44" s="5" t="str">
        <f t="shared" si="14"/>
        <v>Correct</v>
      </c>
      <c r="AE44" s="1"/>
      <c r="AF44" s="1">
        <v>61</v>
      </c>
      <c r="AG44" s="1" t="s">
        <v>95</v>
      </c>
      <c r="AH44" s="1" t="s">
        <v>163</v>
      </c>
      <c r="AI44" s="1" t="s">
        <v>346</v>
      </c>
      <c r="AJ44" s="1" t="s">
        <v>102</v>
      </c>
      <c r="AK44" s="1" t="s">
        <v>355</v>
      </c>
      <c r="AL44" s="1" t="s">
        <v>109</v>
      </c>
      <c r="AM44" s="1" t="s">
        <v>133</v>
      </c>
      <c r="AN44" s="1" t="s">
        <v>101</v>
      </c>
      <c r="AO44" s="1" t="s">
        <v>98</v>
      </c>
      <c r="AP44" s="1" t="s">
        <v>93</v>
      </c>
      <c r="AQ44" s="1"/>
      <c r="AR44" s="1" t="s">
        <v>265</v>
      </c>
    </row>
    <row r="45" spans="1:44" x14ac:dyDescent="0.25">
      <c r="A45" s="1">
        <v>44</v>
      </c>
      <c r="B45" s="1"/>
      <c r="C45" s="1"/>
      <c r="D45" s="1"/>
      <c r="E45" s="1"/>
      <c r="F45" s="1" t="s">
        <v>34</v>
      </c>
      <c r="G45" s="1"/>
      <c r="H45" s="1" t="s">
        <v>269</v>
      </c>
      <c r="I45" s="1" t="s">
        <v>36</v>
      </c>
      <c r="J45" s="1"/>
      <c r="K45" s="1"/>
      <c r="M45" s="5">
        <f t="shared" si="0"/>
        <v>3</v>
      </c>
      <c r="N45" s="5">
        <f t="shared" si="1"/>
        <v>1</v>
      </c>
      <c r="P45" s="5">
        <f t="shared" si="2"/>
        <v>0</v>
      </c>
      <c r="Q45" s="5">
        <f t="shared" si="3"/>
        <v>0</v>
      </c>
      <c r="R45" s="5">
        <f t="shared" si="4"/>
        <v>0</v>
      </c>
      <c r="S45" s="5">
        <f t="shared" si="5"/>
        <v>0</v>
      </c>
      <c r="T45" s="5">
        <f t="shared" si="6"/>
        <v>1</v>
      </c>
      <c r="U45" s="5">
        <f t="shared" si="7"/>
        <v>0</v>
      </c>
      <c r="V45" s="13">
        <f t="shared" si="8"/>
        <v>1</v>
      </c>
      <c r="W45" s="5">
        <f t="shared" si="9"/>
        <v>1</v>
      </c>
      <c r="X45" s="5">
        <f t="shared" si="10"/>
        <v>0</v>
      </c>
      <c r="Y45" s="5">
        <f t="shared" si="11"/>
        <v>0</v>
      </c>
      <c r="AB45" s="5">
        <f t="shared" si="12"/>
        <v>3</v>
      </c>
      <c r="AC45" s="5">
        <f t="shared" si="13"/>
        <v>3</v>
      </c>
      <c r="AD45" s="5" t="str">
        <f t="shared" si="14"/>
        <v>Correct</v>
      </c>
      <c r="AE45" s="1" t="s">
        <v>105</v>
      </c>
      <c r="AF45" s="1">
        <v>51</v>
      </c>
      <c r="AG45" s="1" t="s">
        <v>95</v>
      </c>
      <c r="AH45" s="1" t="s">
        <v>131</v>
      </c>
      <c r="AI45" s="1"/>
      <c r="AJ45" s="1" t="s">
        <v>102</v>
      </c>
      <c r="AK45" s="1" t="s">
        <v>81</v>
      </c>
      <c r="AL45" s="1" t="s">
        <v>99</v>
      </c>
      <c r="AM45" s="1" t="s">
        <v>103</v>
      </c>
      <c r="AN45" s="1" t="s">
        <v>101</v>
      </c>
      <c r="AO45" s="1" t="s">
        <v>102</v>
      </c>
      <c r="AP45" s="1" t="s">
        <v>92</v>
      </c>
      <c r="AQ45" s="1" t="s">
        <v>102</v>
      </c>
      <c r="AR45" s="1" t="s">
        <v>265</v>
      </c>
    </row>
    <row r="46" spans="1:44" x14ac:dyDescent="0.25">
      <c r="A46" s="1">
        <v>45</v>
      </c>
      <c r="B46" s="1"/>
      <c r="C46" s="1"/>
      <c r="D46" s="1"/>
      <c r="E46" s="1" t="s">
        <v>266</v>
      </c>
      <c r="F46" s="1"/>
      <c r="G46" s="1"/>
      <c r="H46" s="1"/>
      <c r="I46" s="1" t="s">
        <v>36</v>
      </c>
      <c r="J46" s="1" t="s">
        <v>37</v>
      </c>
      <c r="K46" s="1"/>
      <c r="M46" s="5">
        <f t="shared" si="0"/>
        <v>3</v>
      </c>
      <c r="N46" s="5">
        <f t="shared" si="1"/>
        <v>1</v>
      </c>
      <c r="P46" s="5">
        <f t="shared" si="2"/>
        <v>0</v>
      </c>
      <c r="Q46" s="5">
        <f t="shared" si="3"/>
        <v>0</v>
      </c>
      <c r="R46" s="5">
        <f t="shared" si="4"/>
        <v>0</v>
      </c>
      <c r="S46" s="5">
        <f t="shared" si="5"/>
        <v>1</v>
      </c>
      <c r="T46" s="5">
        <f t="shared" si="6"/>
        <v>0</v>
      </c>
      <c r="U46" s="5">
        <f t="shared" si="7"/>
        <v>0</v>
      </c>
      <c r="V46" s="13">
        <f t="shared" si="8"/>
        <v>0</v>
      </c>
      <c r="W46" s="5">
        <f t="shared" si="9"/>
        <v>1</v>
      </c>
      <c r="X46" s="5">
        <f t="shared" si="10"/>
        <v>1</v>
      </c>
      <c r="Y46" s="5">
        <f t="shared" si="11"/>
        <v>0</v>
      </c>
      <c r="AB46" s="5">
        <f t="shared" si="12"/>
        <v>3</v>
      </c>
      <c r="AC46" s="5">
        <f t="shared" si="13"/>
        <v>3</v>
      </c>
      <c r="AD46" s="5" t="str">
        <f t="shared" si="14"/>
        <v>Correct</v>
      </c>
      <c r="AE46" s="1" t="s">
        <v>105</v>
      </c>
      <c r="AF46" s="1">
        <v>13</v>
      </c>
      <c r="AG46" s="1" t="s">
        <v>95</v>
      </c>
      <c r="AH46" s="1" t="s">
        <v>131</v>
      </c>
      <c r="AI46" s="1" t="s">
        <v>107</v>
      </c>
      <c r="AJ46" s="1" t="s">
        <v>98</v>
      </c>
      <c r="AK46" s="1" t="s">
        <v>80</v>
      </c>
      <c r="AL46" s="1" t="s">
        <v>109</v>
      </c>
      <c r="AM46" s="1" t="s">
        <v>133</v>
      </c>
      <c r="AN46" s="1" t="s">
        <v>136</v>
      </c>
      <c r="AO46" s="1" t="s">
        <v>102</v>
      </c>
      <c r="AP46" s="1" t="s">
        <v>90</v>
      </c>
      <c r="AQ46" s="1" t="s">
        <v>102</v>
      </c>
      <c r="AR46" s="1" t="s">
        <v>265</v>
      </c>
    </row>
    <row r="47" spans="1:44" x14ac:dyDescent="0.25">
      <c r="A47" s="1">
        <v>46</v>
      </c>
      <c r="B47" s="1"/>
      <c r="C47" s="1"/>
      <c r="D47" s="1" t="s">
        <v>33</v>
      </c>
      <c r="E47" s="1"/>
      <c r="F47" s="1"/>
      <c r="G47" s="1"/>
      <c r="H47" s="1"/>
      <c r="I47" s="1"/>
      <c r="J47" s="1"/>
      <c r="K47" s="1" t="s">
        <v>38</v>
      </c>
      <c r="M47" s="5">
        <f t="shared" si="0"/>
        <v>2</v>
      </c>
      <c r="N47" s="5">
        <f t="shared" si="1"/>
        <v>1.5</v>
      </c>
      <c r="P47" s="5">
        <f t="shared" si="2"/>
        <v>0</v>
      </c>
      <c r="Q47" s="5">
        <f t="shared" si="3"/>
        <v>0</v>
      </c>
      <c r="R47" s="5">
        <f t="shared" si="4"/>
        <v>1</v>
      </c>
      <c r="S47" s="5">
        <f t="shared" si="5"/>
        <v>0</v>
      </c>
      <c r="T47" s="5">
        <f t="shared" si="6"/>
        <v>0</v>
      </c>
      <c r="U47" s="5">
        <f t="shared" si="7"/>
        <v>0</v>
      </c>
      <c r="V47" s="13">
        <f t="shared" si="8"/>
        <v>0</v>
      </c>
      <c r="W47" s="5">
        <f t="shared" si="9"/>
        <v>0</v>
      </c>
      <c r="X47" s="5">
        <f t="shared" si="10"/>
        <v>0</v>
      </c>
      <c r="Y47" s="5">
        <f t="shared" si="11"/>
        <v>1</v>
      </c>
      <c r="AB47" s="5">
        <f t="shared" si="12"/>
        <v>2</v>
      </c>
      <c r="AC47" s="5">
        <f t="shared" si="13"/>
        <v>2</v>
      </c>
      <c r="AD47" s="5" t="str">
        <f t="shared" si="14"/>
        <v>Correct</v>
      </c>
      <c r="AE47" s="1" t="s">
        <v>94</v>
      </c>
      <c r="AF47" s="1">
        <v>31</v>
      </c>
      <c r="AG47" s="1" t="s">
        <v>95</v>
      </c>
      <c r="AH47" s="1" t="s">
        <v>131</v>
      </c>
      <c r="AI47" s="1"/>
      <c r="AJ47" s="1" t="s">
        <v>102</v>
      </c>
      <c r="AK47" s="1" t="s">
        <v>355</v>
      </c>
      <c r="AL47" s="1" t="s">
        <v>112</v>
      </c>
      <c r="AM47" s="1" t="s">
        <v>133</v>
      </c>
      <c r="AN47" s="1" t="s">
        <v>101</v>
      </c>
      <c r="AO47" s="1" t="s">
        <v>102</v>
      </c>
      <c r="AP47" s="1" t="s">
        <v>90</v>
      </c>
      <c r="AQ47" s="1"/>
      <c r="AR47" s="1" t="s">
        <v>265</v>
      </c>
    </row>
    <row r="48" spans="1:44" x14ac:dyDescent="0.25">
      <c r="A48" s="1">
        <v>47</v>
      </c>
      <c r="B48" s="1"/>
      <c r="C48" s="1"/>
      <c r="D48" s="1"/>
      <c r="E48" s="1"/>
      <c r="F48" s="1"/>
      <c r="G48" s="1"/>
      <c r="H48" s="1"/>
      <c r="I48" s="1"/>
      <c r="J48" s="1"/>
      <c r="K48" s="1"/>
      <c r="M48" s="5">
        <f t="shared" si="0"/>
        <v>0</v>
      </c>
      <c r="N48" s="5" t="e">
        <f t="shared" si="1"/>
        <v>#DIV/0!</v>
      </c>
      <c r="P48" s="5">
        <f t="shared" si="2"/>
        <v>0</v>
      </c>
      <c r="Q48" s="5">
        <f t="shared" si="3"/>
        <v>0</v>
      </c>
      <c r="R48" s="5">
        <f t="shared" si="4"/>
        <v>0</v>
      </c>
      <c r="S48" s="5">
        <f t="shared" si="5"/>
        <v>0</v>
      </c>
      <c r="T48" s="5">
        <f t="shared" si="6"/>
        <v>0</v>
      </c>
      <c r="U48" s="5">
        <f t="shared" si="7"/>
        <v>0</v>
      </c>
      <c r="V48" s="13">
        <f t="shared" si="8"/>
        <v>0</v>
      </c>
      <c r="W48" s="5">
        <f t="shared" si="9"/>
        <v>0</v>
      </c>
      <c r="X48" s="5">
        <f t="shared" si="10"/>
        <v>0</v>
      </c>
      <c r="Y48" s="5">
        <f t="shared" si="11"/>
        <v>0</v>
      </c>
      <c r="AB48" s="5">
        <f t="shared" si="12"/>
        <v>0</v>
      </c>
      <c r="AC48" s="5">
        <f t="shared" si="13"/>
        <v>0</v>
      </c>
      <c r="AD48" s="5" t="str">
        <f t="shared" si="14"/>
        <v>Correct</v>
      </c>
      <c r="AE48" s="1" t="s">
        <v>94</v>
      </c>
      <c r="AF48" s="1">
        <v>27</v>
      </c>
      <c r="AG48" s="1" t="s">
        <v>95</v>
      </c>
      <c r="AH48" s="1" t="s">
        <v>131</v>
      </c>
      <c r="AI48" s="1" t="s">
        <v>346</v>
      </c>
      <c r="AJ48" s="1"/>
      <c r="AK48" s="1" t="s">
        <v>355</v>
      </c>
      <c r="AL48" s="1" t="s">
        <v>99</v>
      </c>
      <c r="AM48" s="1" t="s">
        <v>103</v>
      </c>
      <c r="AN48" s="1" t="s">
        <v>101</v>
      </c>
      <c r="AO48" s="1" t="s">
        <v>102</v>
      </c>
      <c r="AP48" s="1" t="s">
        <v>90</v>
      </c>
      <c r="AQ48" s="1" t="s">
        <v>102</v>
      </c>
      <c r="AR48" s="1" t="s">
        <v>265</v>
      </c>
    </row>
    <row r="49" spans="1:44" x14ac:dyDescent="0.25">
      <c r="A49" s="1">
        <v>48</v>
      </c>
      <c r="B49" s="1"/>
      <c r="C49" s="1"/>
      <c r="D49" s="1" t="s">
        <v>33</v>
      </c>
      <c r="E49" s="1"/>
      <c r="F49" s="1" t="s">
        <v>34</v>
      </c>
      <c r="G49" s="1"/>
      <c r="H49" s="1"/>
      <c r="I49" s="1" t="s">
        <v>36</v>
      </c>
      <c r="J49" s="1"/>
      <c r="K49" s="1" t="s">
        <v>38</v>
      </c>
      <c r="M49" s="5">
        <f t="shared" si="0"/>
        <v>4</v>
      </c>
      <c r="N49" s="5">
        <f t="shared" si="1"/>
        <v>0.75</v>
      </c>
      <c r="P49" s="5">
        <f t="shared" si="2"/>
        <v>0</v>
      </c>
      <c r="Q49" s="5">
        <f t="shared" si="3"/>
        <v>0</v>
      </c>
      <c r="R49" s="5">
        <f t="shared" si="4"/>
        <v>0.75</v>
      </c>
      <c r="S49" s="5">
        <f t="shared" si="5"/>
        <v>0</v>
      </c>
      <c r="T49" s="5">
        <f t="shared" si="6"/>
        <v>0.75</v>
      </c>
      <c r="U49" s="5">
        <f t="shared" si="7"/>
        <v>0</v>
      </c>
      <c r="V49" s="13">
        <f t="shared" si="8"/>
        <v>0</v>
      </c>
      <c r="W49" s="5">
        <f t="shared" si="9"/>
        <v>0.75</v>
      </c>
      <c r="X49" s="5">
        <f t="shared" si="10"/>
        <v>0</v>
      </c>
      <c r="Y49" s="5">
        <f t="shared" si="11"/>
        <v>0.75</v>
      </c>
      <c r="AB49" s="5">
        <f t="shared" si="12"/>
        <v>3</v>
      </c>
      <c r="AC49" s="5">
        <f t="shared" si="13"/>
        <v>4</v>
      </c>
      <c r="AD49" s="5" t="str">
        <f t="shared" si="14"/>
        <v>Correct</v>
      </c>
      <c r="AE49" s="1" t="s">
        <v>94</v>
      </c>
      <c r="AF49" s="1">
        <v>17</v>
      </c>
      <c r="AG49" s="1" t="s">
        <v>115</v>
      </c>
      <c r="AH49" s="9" t="s">
        <v>310</v>
      </c>
      <c r="AI49" s="1"/>
      <c r="AJ49" s="1" t="s">
        <v>102</v>
      </c>
      <c r="AK49" s="1" t="s">
        <v>355</v>
      </c>
      <c r="AL49" s="1"/>
      <c r="AM49" s="1" t="s">
        <v>133</v>
      </c>
      <c r="AN49" s="1" t="s">
        <v>136</v>
      </c>
      <c r="AO49" s="1" t="s">
        <v>102</v>
      </c>
      <c r="AP49" s="1" t="s">
        <v>91</v>
      </c>
      <c r="AQ49" s="1" t="s">
        <v>102</v>
      </c>
      <c r="AR49" s="1" t="s">
        <v>265</v>
      </c>
    </row>
    <row r="50" spans="1:44" x14ac:dyDescent="0.25">
      <c r="A50" s="1">
        <v>49</v>
      </c>
      <c r="B50" s="1"/>
      <c r="C50" s="1"/>
      <c r="D50" s="1"/>
      <c r="E50" s="1"/>
      <c r="F50" s="1"/>
      <c r="G50" s="1"/>
      <c r="H50" s="1"/>
      <c r="I50" s="1" t="s">
        <v>36</v>
      </c>
      <c r="J50" s="1"/>
      <c r="K50" s="1" t="s">
        <v>38</v>
      </c>
      <c r="M50" s="5">
        <f t="shared" si="0"/>
        <v>2</v>
      </c>
      <c r="N50" s="5">
        <f t="shared" si="1"/>
        <v>1.5</v>
      </c>
      <c r="P50" s="5">
        <f t="shared" si="2"/>
        <v>0</v>
      </c>
      <c r="Q50" s="5">
        <f t="shared" si="3"/>
        <v>0</v>
      </c>
      <c r="R50" s="5">
        <f t="shared" si="4"/>
        <v>0</v>
      </c>
      <c r="S50" s="5">
        <f t="shared" si="5"/>
        <v>0</v>
      </c>
      <c r="T50" s="5">
        <f t="shared" si="6"/>
        <v>0</v>
      </c>
      <c r="U50" s="5">
        <f t="shared" si="7"/>
        <v>0</v>
      </c>
      <c r="V50" s="13">
        <f t="shared" si="8"/>
        <v>0</v>
      </c>
      <c r="W50" s="5">
        <f t="shared" si="9"/>
        <v>1</v>
      </c>
      <c r="X50" s="5">
        <f t="shared" si="10"/>
        <v>0</v>
      </c>
      <c r="Y50" s="5">
        <f t="shared" si="11"/>
        <v>1</v>
      </c>
      <c r="AB50" s="5">
        <f t="shared" si="12"/>
        <v>2</v>
      </c>
      <c r="AC50" s="5">
        <f t="shared" si="13"/>
        <v>2</v>
      </c>
      <c r="AD50" s="5" t="str">
        <f t="shared" si="14"/>
        <v>Correct</v>
      </c>
      <c r="AE50" s="1" t="s">
        <v>94</v>
      </c>
      <c r="AF50" s="1">
        <v>16</v>
      </c>
      <c r="AG50" s="1" t="s">
        <v>95</v>
      </c>
      <c r="AH50" s="1" t="s">
        <v>131</v>
      </c>
      <c r="AI50" s="1"/>
      <c r="AJ50" s="1" t="s">
        <v>102</v>
      </c>
      <c r="AK50" s="1" t="s">
        <v>355</v>
      </c>
      <c r="AL50" s="1" t="s">
        <v>109</v>
      </c>
      <c r="AM50" s="1" t="s">
        <v>133</v>
      </c>
      <c r="AN50" s="1" t="s">
        <v>101</v>
      </c>
      <c r="AO50" s="1" t="s">
        <v>102</v>
      </c>
      <c r="AP50" s="1" t="s">
        <v>91</v>
      </c>
      <c r="AQ50" s="1" t="s">
        <v>102</v>
      </c>
      <c r="AR50" s="1" t="s">
        <v>265</v>
      </c>
    </row>
    <row r="51" spans="1:44" x14ac:dyDescent="0.25">
      <c r="A51" s="1">
        <v>50</v>
      </c>
      <c r="B51" s="1"/>
      <c r="C51" s="1"/>
      <c r="D51" s="1"/>
      <c r="E51" s="1"/>
      <c r="F51" s="1"/>
      <c r="G51" s="1"/>
      <c r="H51" s="1"/>
      <c r="I51" s="1" t="s">
        <v>36</v>
      </c>
      <c r="J51" s="1"/>
      <c r="K51" s="1"/>
      <c r="M51" s="5">
        <f t="shared" si="0"/>
        <v>1</v>
      </c>
      <c r="N51" s="5">
        <f t="shared" si="1"/>
        <v>3</v>
      </c>
      <c r="P51" s="5">
        <f t="shared" si="2"/>
        <v>0</v>
      </c>
      <c r="Q51" s="5">
        <f t="shared" si="3"/>
        <v>0</v>
      </c>
      <c r="R51" s="5">
        <f t="shared" si="4"/>
        <v>0</v>
      </c>
      <c r="S51" s="5">
        <f t="shared" si="5"/>
        <v>0</v>
      </c>
      <c r="T51" s="5">
        <f t="shared" si="6"/>
        <v>0</v>
      </c>
      <c r="U51" s="5">
        <f t="shared" si="7"/>
        <v>0</v>
      </c>
      <c r="V51" s="13">
        <f t="shared" si="8"/>
        <v>0</v>
      </c>
      <c r="W51" s="5">
        <f t="shared" si="9"/>
        <v>1</v>
      </c>
      <c r="X51" s="5">
        <f t="shared" si="10"/>
        <v>0</v>
      </c>
      <c r="Y51" s="5">
        <f t="shared" si="11"/>
        <v>0</v>
      </c>
      <c r="AB51" s="5">
        <f t="shared" si="12"/>
        <v>1</v>
      </c>
      <c r="AC51" s="5">
        <f t="shared" si="13"/>
        <v>1</v>
      </c>
      <c r="AD51" s="5" t="str">
        <f t="shared" si="14"/>
        <v>Correct</v>
      </c>
      <c r="AE51" s="1" t="s">
        <v>94</v>
      </c>
      <c r="AF51" s="1">
        <v>47</v>
      </c>
      <c r="AG51" s="1" t="s">
        <v>115</v>
      </c>
      <c r="AH51" s="1" t="s">
        <v>313</v>
      </c>
      <c r="AI51" s="1" t="s">
        <v>128</v>
      </c>
      <c r="AJ51" s="1" t="s">
        <v>98</v>
      </c>
      <c r="AK51" s="1" t="s">
        <v>80</v>
      </c>
      <c r="AL51" s="1" t="s">
        <v>99</v>
      </c>
      <c r="AM51" s="1" t="s">
        <v>133</v>
      </c>
      <c r="AN51" s="1" t="s">
        <v>101</v>
      </c>
      <c r="AO51" s="1"/>
      <c r="AP51" s="1" t="s">
        <v>90</v>
      </c>
      <c r="AQ51" s="1"/>
      <c r="AR51" s="1" t="s">
        <v>265</v>
      </c>
    </row>
    <row r="52" spans="1:44" x14ac:dyDescent="0.25">
      <c r="A52" s="1">
        <v>51</v>
      </c>
      <c r="B52" s="1"/>
      <c r="C52" s="1"/>
      <c r="D52" s="1" t="s">
        <v>33</v>
      </c>
      <c r="E52" s="1" t="s">
        <v>266</v>
      </c>
      <c r="F52" s="1"/>
      <c r="G52" s="1"/>
      <c r="H52" s="1"/>
      <c r="I52" s="1" t="s">
        <v>36</v>
      </c>
      <c r="J52" s="1"/>
      <c r="K52" s="1"/>
      <c r="M52" s="5">
        <f t="shared" si="0"/>
        <v>3</v>
      </c>
      <c r="N52" s="5">
        <f t="shared" si="1"/>
        <v>1</v>
      </c>
      <c r="P52" s="5">
        <f t="shared" si="2"/>
        <v>0</v>
      </c>
      <c r="Q52" s="5">
        <f t="shared" si="3"/>
        <v>0</v>
      </c>
      <c r="R52" s="5">
        <f t="shared" si="4"/>
        <v>1</v>
      </c>
      <c r="S52" s="5">
        <f t="shared" si="5"/>
        <v>1</v>
      </c>
      <c r="T52" s="5">
        <f t="shared" si="6"/>
        <v>0</v>
      </c>
      <c r="U52" s="5">
        <f t="shared" si="7"/>
        <v>0</v>
      </c>
      <c r="V52" s="13">
        <f t="shared" si="8"/>
        <v>0</v>
      </c>
      <c r="W52" s="5">
        <f t="shared" si="9"/>
        <v>1</v>
      </c>
      <c r="X52" s="5">
        <f t="shared" si="10"/>
        <v>0</v>
      </c>
      <c r="Y52" s="5">
        <f t="shared" si="11"/>
        <v>0</v>
      </c>
      <c r="AB52" s="5">
        <f t="shared" si="12"/>
        <v>3</v>
      </c>
      <c r="AC52" s="5">
        <f t="shared" si="13"/>
        <v>3</v>
      </c>
      <c r="AD52" s="5" t="str">
        <f t="shared" si="14"/>
        <v>Correct</v>
      </c>
      <c r="AE52" s="1" t="s">
        <v>94</v>
      </c>
      <c r="AF52" s="1">
        <v>39</v>
      </c>
      <c r="AG52" s="1" t="s">
        <v>115</v>
      </c>
      <c r="AH52" s="1" t="s">
        <v>314</v>
      </c>
      <c r="AI52" s="1" t="s">
        <v>271</v>
      </c>
      <c r="AJ52" s="1" t="s">
        <v>98</v>
      </c>
      <c r="AK52" s="1" t="s">
        <v>80</v>
      </c>
      <c r="AL52" s="1" t="s">
        <v>99</v>
      </c>
      <c r="AM52" s="1" t="s">
        <v>133</v>
      </c>
      <c r="AN52" s="1" t="s">
        <v>125</v>
      </c>
      <c r="AO52" s="1" t="s">
        <v>102</v>
      </c>
      <c r="AP52" s="1" t="s">
        <v>90</v>
      </c>
      <c r="AQ52" s="1" t="s">
        <v>98</v>
      </c>
      <c r="AR52" s="1" t="s">
        <v>265</v>
      </c>
    </row>
    <row r="53" spans="1:44" x14ac:dyDescent="0.25">
      <c r="A53" s="1">
        <v>52</v>
      </c>
      <c r="B53" s="1"/>
      <c r="C53" s="1" t="s">
        <v>32</v>
      </c>
      <c r="D53" s="1"/>
      <c r="E53" s="1"/>
      <c r="F53" s="1"/>
      <c r="G53" s="1"/>
      <c r="H53" s="1"/>
      <c r="I53" s="1" t="s">
        <v>36</v>
      </c>
      <c r="J53" s="1"/>
      <c r="K53" s="1" t="s">
        <v>38</v>
      </c>
      <c r="M53" s="5">
        <f t="shared" si="0"/>
        <v>3</v>
      </c>
      <c r="N53" s="5">
        <f t="shared" si="1"/>
        <v>1</v>
      </c>
      <c r="P53" s="5">
        <f t="shared" si="2"/>
        <v>0</v>
      </c>
      <c r="Q53" s="5">
        <f t="shared" si="3"/>
        <v>1</v>
      </c>
      <c r="R53" s="5">
        <f t="shared" si="4"/>
        <v>0</v>
      </c>
      <c r="S53" s="5">
        <f t="shared" si="5"/>
        <v>0</v>
      </c>
      <c r="T53" s="5">
        <f t="shared" si="6"/>
        <v>0</v>
      </c>
      <c r="U53" s="5">
        <f t="shared" si="7"/>
        <v>0</v>
      </c>
      <c r="V53" s="13">
        <f t="shared" si="8"/>
        <v>0</v>
      </c>
      <c r="W53" s="5">
        <f t="shared" si="9"/>
        <v>1</v>
      </c>
      <c r="X53" s="5">
        <f t="shared" si="10"/>
        <v>0</v>
      </c>
      <c r="Y53" s="5">
        <f t="shared" si="11"/>
        <v>1</v>
      </c>
      <c r="AB53" s="5">
        <f t="shared" si="12"/>
        <v>3</v>
      </c>
      <c r="AC53" s="5">
        <f t="shared" si="13"/>
        <v>3</v>
      </c>
      <c r="AD53" s="5" t="str">
        <f t="shared" si="14"/>
        <v>Correct</v>
      </c>
      <c r="AE53" s="1" t="s">
        <v>94</v>
      </c>
      <c r="AF53" s="1">
        <v>39</v>
      </c>
      <c r="AG53" s="1" t="s">
        <v>115</v>
      </c>
      <c r="AH53" s="1" t="s">
        <v>315</v>
      </c>
      <c r="AI53" s="1" t="s">
        <v>271</v>
      </c>
      <c r="AJ53" s="1" t="s">
        <v>98</v>
      </c>
      <c r="AK53" s="1" t="s">
        <v>80</v>
      </c>
      <c r="AL53" s="1" t="s">
        <v>99</v>
      </c>
      <c r="AM53" s="1" t="s">
        <v>133</v>
      </c>
      <c r="AN53" s="1" t="s">
        <v>123</v>
      </c>
      <c r="AO53" s="1" t="s">
        <v>102</v>
      </c>
      <c r="AP53" s="1" t="s">
        <v>90</v>
      </c>
      <c r="AQ53" s="1" t="s">
        <v>98</v>
      </c>
      <c r="AR53" s="1" t="s">
        <v>265</v>
      </c>
    </row>
    <row r="54" spans="1:44" x14ac:dyDescent="0.25">
      <c r="A54" s="1">
        <v>53</v>
      </c>
      <c r="B54" s="1"/>
      <c r="C54" s="1"/>
      <c r="D54" s="1"/>
      <c r="E54" s="1"/>
      <c r="F54" s="1"/>
      <c r="G54" s="1"/>
      <c r="H54" s="1"/>
      <c r="I54" s="1" t="s">
        <v>36</v>
      </c>
      <c r="J54" s="1"/>
      <c r="K54" s="1"/>
      <c r="M54" s="5">
        <f t="shared" si="0"/>
        <v>1</v>
      </c>
      <c r="N54" s="5">
        <f t="shared" si="1"/>
        <v>3</v>
      </c>
      <c r="P54" s="5">
        <f t="shared" si="2"/>
        <v>0</v>
      </c>
      <c r="Q54" s="5">
        <f t="shared" si="3"/>
        <v>0</v>
      </c>
      <c r="R54" s="5">
        <f t="shared" si="4"/>
        <v>0</v>
      </c>
      <c r="S54" s="5">
        <f t="shared" si="5"/>
        <v>0</v>
      </c>
      <c r="T54" s="5">
        <f t="shared" si="6"/>
        <v>0</v>
      </c>
      <c r="U54" s="5">
        <f t="shared" si="7"/>
        <v>0</v>
      </c>
      <c r="V54" s="13">
        <f t="shared" si="8"/>
        <v>0</v>
      </c>
      <c r="W54" s="5">
        <f t="shared" si="9"/>
        <v>1</v>
      </c>
      <c r="X54" s="5">
        <f t="shared" si="10"/>
        <v>0</v>
      </c>
      <c r="Y54" s="5">
        <f t="shared" si="11"/>
        <v>0</v>
      </c>
      <c r="AB54" s="5">
        <f t="shared" si="12"/>
        <v>1</v>
      </c>
      <c r="AC54" s="5">
        <f t="shared" si="13"/>
        <v>1</v>
      </c>
      <c r="AD54" s="5" t="str">
        <f t="shared" si="14"/>
        <v>Correct</v>
      </c>
      <c r="AE54" s="1" t="s">
        <v>105</v>
      </c>
      <c r="AF54" s="1">
        <v>48</v>
      </c>
      <c r="AG54" s="1" t="s">
        <v>115</v>
      </c>
      <c r="AH54" s="1" t="s">
        <v>316</v>
      </c>
      <c r="AI54" s="1" t="s">
        <v>128</v>
      </c>
      <c r="AJ54" s="1" t="s">
        <v>98</v>
      </c>
      <c r="AK54" s="1" t="s">
        <v>80</v>
      </c>
      <c r="AL54" s="1" t="s">
        <v>99</v>
      </c>
      <c r="AM54" s="1" t="s">
        <v>103</v>
      </c>
      <c r="AN54" s="1" t="s">
        <v>101</v>
      </c>
      <c r="AO54" s="1" t="s">
        <v>102</v>
      </c>
      <c r="AP54" s="1" t="s">
        <v>90</v>
      </c>
      <c r="AQ54" s="1" t="s">
        <v>98</v>
      </c>
      <c r="AR54" s="1" t="s">
        <v>265</v>
      </c>
    </row>
    <row r="55" spans="1:44" x14ac:dyDescent="0.25">
      <c r="A55" s="1">
        <v>54</v>
      </c>
      <c r="B55" s="1"/>
      <c r="C55" s="1"/>
      <c r="D55" s="1" t="s">
        <v>33</v>
      </c>
      <c r="E55" s="1"/>
      <c r="F55" s="1"/>
      <c r="G55" s="1"/>
      <c r="H55" s="1"/>
      <c r="I55" s="1" t="s">
        <v>36</v>
      </c>
      <c r="J55" s="1"/>
      <c r="K55" s="1"/>
      <c r="M55" s="5">
        <f t="shared" si="0"/>
        <v>2</v>
      </c>
      <c r="N55" s="5">
        <f t="shared" si="1"/>
        <v>1.5</v>
      </c>
      <c r="P55" s="5">
        <f t="shared" si="2"/>
        <v>0</v>
      </c>
      <c r="Q55" s="5">
        <f t="shared" si="3"/>
        <v>0</v>
      </c>
      <c r="R55" s="5">
        <f t="shared" si="4"/>
        <v>1</v>
      </c>
      <c r="S55" s="5">
        <f t="shared" si="5"/>
        <v>0</v>
      </c>
      <c r="T55" s="5">
        <f t="shared" si="6"/>
        <v>0</v>
      </c>
      <c r="U55" s="5">
        <f t="shared" si="7"/>
        <v>0</v>
      </c>
      <c r="V55" s="13">
        <f t="shared" si="8"/>
        <v>0</v>
      </c>
      <c r="W55" s="5">
        <f t="shared" si="9"/>
        <v>1</v>
      </c>
      <c r="X55" s="5">
        <f t="shared" si="10"/>
        <v>0</v>
      </c>
      <c r="Y55" s="5">
        <f t="shared" si="11"/>
        <v>0</v>
      </c>
      <c r="AB55" s="5">
        <f t="shared" si="12"/>
        <v>2</v>
      </c>
      <c r="AC55" s="5">
        <f t="shared" si="13"/>
        <v>2</v>
      </c>
      <c r="AD55" s="5" t="str">
        <f t="shared" si="14"/>
        <v>Correct</v>
      </c>
      <c r="AE55" s="1" t="s">
        <v>94</v>
      </c>
      <c r="AF55" s="1">
        <v>25</v>
      </c>
      <c r="AG55" s="1" t="s">
        <v>95</v>
      </c>
      <c r="AH55" s="1" t="s">
        <v>138</v>
      </c>
      <c r="AI55" s="1" t="s">
        <v>134</v>
      </c>
      <c r="AJ55" s="1" t="s">
        <v>102</v>
      </c>
      <c r="AK55" s="1" t="s">
        <v>81</v>
      </c>
      <c r="AL55" s="1" t="s">
        <v>99</v>
      </c>
      <c r="AM55" s="1" t="s">
        <v>100</v>
      </c>
      <c r="AN55" s="1" t="s">
        <v>101</v>
      </c>
      <c r="AO55" s="1" t="s">
        <v>102</v>
      </c>
      <c r="AP55" s="1" t="s">
        <v>90</v>
      </c>
      <c r="AQ55" s="1" t="s">
        <v>102</v>
      </c>
      <c r="AR55" s="1" t="s">
        <v>265</v>
      </c>
    </row>
    <row r="56" spans="1:44" x14ac:dyDescent="0.25">
      <c r="A56" s="1">
        <v>55</v>
      </c>
      <c r="B56" s="1"/>
      <c r="C56" s="1" t="s">
        <v>32</v>
      </c>
      <c r="D56" s="1" t="s">
        <v>33</v>
      </c>
      <c r="E56" s="1"/>
      <c r="F56" s="1" t="s">
        <v>34</v>
      </c>
      <c r="G56" s="1"/>
      <c r="H56" s="1"/>
      <c r="I56" s="1" t="s">
        <v>36</v>
      </c>
      <c r="J56" s="1"/>
      <c r="K56" s="1"/>
      <c r="M56" s="5">
        <f t="shared" si="0"/>
        <v>4</v>
      </c>
      <c r="N56" s="5">
        <f t="shared" si="1"/>
        <v>0.75</v>
      </c>
      <c r="P56" s="5">
        <f t="shared" si="2"/>
        <v>0</v>
      </c>
      <c r="Q56" s="5">
        <f t="shared" si="3"/>
        <v>0.75</v>
      </c>
      <c r="R56" s="5">
        <f t="shared" si="4"/>
        <v>0.75</v>
      </c>
      <c r="S56" s="5">
        <f t="shared" si="5"/>
        <v>0</v>
      </c>
      <c r="T56" s="5">
        <f t="shared" si="6"/>
        <v>0.75</v>
      </c>
      <c r="U56" s="5">
        <f t="shared" si="7"/>
        <v>0</v>
      </c>
      <c r="V56" s="13">
        <f t="shared" si="8"/>
        <v>0</v>
      </c>
      <c r="W56" s="5">
        <f t="shared" si="9"/>
        <v>0.75</v>
      </c>
      <c r="X56" s="5">
        <f t="shared" si="10"/>
        <v>0</v>
      </c>
      <c r="Y56" s="5">
        <f t="shared" si="11"/>
        <v>0</v>
      </c>
      <c r="AB56" s="5">
        <f t="shared" si="12"/>
        <v>3</v>
      </c>
      <c r="AC56" s="5">
        <f t="shared" si="13"/>
        <v>4</v>
      </c>
      <c r="AD56" s="5" t="str">
        <f t="shared" si="14"/>
        <v>Correct</v>
      </c>
      <c r="AE56" s="1" t="s">
        <v>94</v>
      </c>
      <c r="AF56" s="1">
        <v>13</v>
      </c>
      <c r="AG56" s="1" t="s">
        <v>95</v>
      </c>
      <c r="AH56" s="1" t="s">
        <v>131</v>
      </c>
      <c r="AI56" s="1" t="s">
        <v>346</v>
      </c>
      <c r="AJ56" s="1" t="s">
        <v>102</v>
      </c>
      <c r="AK56" s="1" t="s">
        <v>355</v>
      </c>
      <c r="AL56" s="1" t="s">
        <v>99</v>
      </c>
      <c r="AM56" s="1" t="s">
        <v>132</v>
      </c>
      <c r="AN56" s="1" t="s">
        <v>123</v>
      </c>
      <c r="AO56" s="1" t="s">
        <v>102</v>
      </c>
      <c r="AP56" s="1" t="s">
        <v>90</v>
      </c>
      <c r="AQ56" s="1" t="s">
        <v>102</v>
      </c>
      <c r="AR56" s="1" t="s">
        <v>265</v>
      </c>
    </row>
    <row r="57" spans="1:44" x14ac:dyDescent="0.25">
      <c r="A57" s="1">
        <v>56</v>
      </c>
      <c r="B57" s="1"/>
      <c r="C57" s="1"/>
      <c r="D57" s="1"/>
      <c r="E57" s="1"/>
      <c r="F57" s="1" t="s">
        <v>34</v>
      </c>
      <c r="G57" s="1"/>
      <c r="H57" s="1"/>
      <c r="I57" s="1" t="s">
        <v>36</v>
      </c>
      <c r="J57" s="1" t="s">
        <v>37</v>
      </c>
      <c r="K57" s="1"/>
      <c r="M57" s="5">
        <f t="shared" si="0"/>
        <v>3</v>
      </c>
      <c r="N57" s="5">
        <f t="shared" si="1"/>
        <v>1</v>
      </c>
      <c r="P57" s="5">
        <f t="shared" si="2"/>
        <v>0</v>
      </c>
      <c r="Q57" s="5">
        <f t="shared" si="3"/>
        <v>0</v>
      </c>
      <c r="R57" s="5">
        <f t="shared" si="4"/>
        <v>0</v>
      </c>
      <c r="S57" s="5">
        <f t="shared" si="5"/>
        <v>0</v>
      </c>
      <c r="T57" s="5">
        <f t="shared" si="6"/>
        <v>1</v>
      </c>
      <c r="U57" s="5">
        <f t="shared" si="7"/>
        <v>0</v>
      </c>
      <c r="V57" s="13">
        <f t="shared" si="8"/>
        <v>0</v>
      </c>
      <c r="W57" s="5">
        <f t="shared" si="9"/>
        <v>1</v>
      </c>
      <c r="X57" s="5">
        <f t="shared" si="10"/>
        <v>1</v>
      </c>
      <c r="Y57" s="5">
        <f t="shared" si="11"/>
        <v>0</v>
      </c>
      <c r="AB57" s="5">
        <f t="shared" si="12"/>
        <v>3</v>
      </c>
      <c r="AC57" s="5">
        <f t="shared" si="13"/>
        <v>3</v>
      </c>
      <c r="AD57" s="5" t="str">
        <f t="shared" si="14"/>
        <v>Correct</v>
      </c>
      <c r="AE57" s="1" t="s">
        <v>105</v>
      </c>
      <c r="AF57" s="1">
        <v>49</v>
      </c>
      <c r="AG57" s="1" t="s">
        <v>95</v>
      </c>
      <c r="AH57" s="1" t="s">
        <v>131</v>
      </c>
      <c r="AI57" s="1" t="s">
        <v>107</v>
      </c>
      <c r="AJ57" s="1"/>
      <c r="AK57" s="1" t="s">
        <v>80</v>
      </c>
      <c r="AL57" s="1" t="s">
        <v>99</v>
      </c>
      <c r="AM57" s="1" t="s">
        <v>132</v>
      </c>
      <c r="AN57" s="1" t="s">
        <v>101</v>
      </c>
      <c r="AO57" s="1" t="s">
        <v>102</v>
      </c>
      <c r="AP57" s="1" t="s">
        <v>90</v>
      </c>
      <c r="AQ57" s="1" t="s">
        <v>102</v>
      </c>
      <c r="AR57" s="1" t="s">
        <v>265</v>
      </c>
    </row>
    <row r="58" spans="1:44" x14ac:dyDescent="0.25">
      <c r="A58" s="1">
        <v>57</v>
      </c>
      <c r="B58" s="1"/>
      <c r="C58" s="1"/>
      <c r="D58" s="1"/>
      <c r="E58" s="1"/>
      <c r="F58" s="1" t="s">
        <v>34</v>
      </c>
      <c r="G58" s="1"/>
      <c r="H58" s="1"/>
      <c r="I58" s="1"/>
      <c r="J58" s="1"/>
      <c r="K58" s="1"/>
      <c r="M58" s="5">
        <f t="shared" si="0"/>
        <v>1</v>
      </c>
      <c r="N58" s="5">
        <f t="shared" si="1"/>
        <v>3</v>
      </c>
      <c r="P58" s="5">
        <f t="shared" si="2"/>
        <v>0</v>
      </c>
      <c r="Q58" s="5">
        <f t="shared" si="3"/>
        <v>0</v>
      </c>
      <c r="R58" s="5">
        <f t="shared" si="4"/>
        <v>0</v>
      </c>
      <c r="S58" s="5">
        <f t="shared" si="5"/>
        <v>0</v>
      </c>
      <c r="T58" s="5">
        <f t="shared" si="6"/>
        <v>1</v>
      </c>
      <c r="U58" s="5">
        <f t="shared" si="7"/>
        <v>0</v>
      </c>
      <c r="V58" s="13">
        <f t="shared" si="8"/>
        <v>0</v>
      </c>
      <c r="W58" s="5">
        <f t="shared" si="9"/>
        <v>0</v>
      </c>
      <c r="X58" s="5">
        <f t="shared" si="10"/>
        <v>0</v>
      </c>
      <c r="Y58" s="5">
        <f t="shared" si="11"/>
        <v>0</v>
      </c>
      <c r="AB58" s="5">
        <f t="shared" si="12"/>
        <v>1</v>
      </c>
      <c r="AC58" s="5">
        <f t="shared" si="13"/>
        <v>1</v>
      </c>
      <c r="AD58" s="5" t="str">
        <f t="shared" si="14"/>
        <v>Correct</v>
      </c>
      <c r="AE58" s="1" t="s">
        <v>94</v>
      </c>
      <c r="AF58" s="1">
        <v>42</v>
      </c>
      <c r="AG58" s="1" t="s">
        <v>95</v>
      </c>
      <c r="AH58" s="1" t="s">
        <v>131</v>
      </c>
      <c r="AI58" s="1" t="s">
        <v>107</v>
      </c>
      <c r="AJ58" s="1" t="s">
        <v>102</v>
      </c>
      <c r="AK58" s="1" t="s">
        <v>355</v>
      </c>
      <c r="AL58" s="1" t="s">
        <v>99</v>
      </c>
      <c r="AM58" s="1" t="s">
        <v>132</v>
      </c>
      <c r="AN58" s="1" t="s">
        <v>101</v>
      </c>
      <c r="AO58" s="1" t="s">
        <v>102</v>
      </c>
      <c r="AP58" s="1" t="s">
        <v>90</v>
      </c>
      <c r="AQ58" s="1" t="s">
        <v>102</v>
      </c>
      <c r="AR58" s="1" t="s">
        <v>265</v>
      </c>
    </row>
    <row r="59" spans="1:44" x14ac:dyDescent="0.25">
      <c r="A59" s="1">
        <v>58</v>
      </c>
      <c r="B59" s="1"/>
      <c r="C59" s="1" t="s">
        <v>32</v>
      </c>
      <c r="D59" s="1" t="s">
        <v>33</v>
      </c>
      <c r="E59" s="1"/>
      <c r="F59" s="1"/>
      <c r="G59" s="1"/>
      <c r="H59" s="1"/>
      <c r="I59" s="1" t="s">
        <v>36</v>
      </c>
      <c r="J59" s="1"/>
      <c r="K59" s="1"/>
      <c r="M59" s="5">
        <f t="shared" si="0"/>
        <v>3</v>
      </c>
      <c r="N59" s="5">
        <f t="shared" si="1"/>
        <v>1</v>
      </c>
      <c r="P59" s="5">
        <f t="shared" si="2"/>
        <v>0</v>
      </c>
      <c r="Q59" s="5">
        <f t="shared" si="3"/>
        <v>1</v>
      </c>
      <c r="R59" s="5">
        <f t="shared" si="4"/>
        <v>1</v>
      </c>
      <c r="S59" s="5">
        <f t="shared" si="5"/>
        <v>0</v>
      </c>
      <c r="T59" s="5">
        <f t="shared" si="6"/>
        <v>0</v>
      </c>
      <c r="U59" s="5">
        <f t="shared" si="7"/>
        <v>0</v>
      </c>
      <c r="V59" s="13">
        <f t="shared" si="8"/>
        <v>0</v>
      </c>
      <c r="W59" s="5">
        <f t="shared" si="9"/>
        <v>1</v>
      </c>
      <c r="X59" s="5">
        <f t="shared" si="10"/>
        <v>0</v>
      </c>
      <c r="Y59" s="5">
        <f t="shared" si="11"/>
        <v>0</v>
      </c>
      <c r="AB59" s="5">
        <f t="shared" si="12"/>
        <v>3</v>
      </c>
      <c r="AC59" s="5">
        <f t="shared" si="13"/>
        <v>3</v>
      </c>
      <c r="AD59" s="5" t="str">
        <f t="shared" si="14"/>
        <v>Correct</v>
      </c>
      <c r="AE59" s="1" t="s">
        <v>105</v>
      </c>
      <c r="AF59" s="1">
        <v>65</v>
      </c>
      <c r="AG59" s="1" t="s">
        <v>95</v>
      </c>
      <c r="AH59" s="1" t="s">
        <v>131</v>
      </c>
      <c r="AI59" s="1"/>
      <c r="AJ59" s="1" t="s">
        <v>102</v>
      </c>
      <c r="AK59" s="1" t="s">
        <v>81</v>
      </c>
      <c r="AL59" s="1" t="s">
        <v>109</v>
      </c>
      <c r="AM59" s="1" t="s">
        <v>132</v>
      </c>
      <c r="AN59" s="1" t="s">
        <v>101</v>
      </c>
      <c r="AO59" s="1"/>
      <c r="AP59" s="1" t="s">
        <v>93</v>
      </c>
      <c r="AQ59" s="1"/>
      <c r="AR59" s="1" t="s">
        <v>265</v>
      </c>
    </row>
    <row r="60" spans="1:44" x14ac:dyDescent="0.25">
      <c r="A60" s="1">
        <v>59</v>
      </c>
      <c r="B60" s="1"/>
      <c r="C60" s="1" t="s">
        <v>32</v>
      </c>
      <c r="D60" s="1"/>
      <c r="E60" s="1" t="s">
        <v>266</v>
      </c>
      <c r="F60" s="1"/>
      <c r="G60" s="1"/>
      <c r="H60" s="1"/>
      <c r="I60" s="1"/>
      <c r="J60" s="1"/>
      <c r="K60" s="1" t="s">
        <v>38</v>
      </c>
      <c r="M60" s="5">
        <f t="shared" si="0"/>
        <v>3</v>
      </c>
      <c r="N60" s="5">
        <f t="shared" si="1"/>
        <v>1</v>
      </c>
      <c r="P60" s="5">
        <f t="shared" si="2"/>
        <v>0</v>
      </c>
      <c r="Q60" s="5">
        <f t="shared" si="3"/>
        <v>1</v>
      </c>
      <c r="R60" s="5">
        <f t="shared" si="4"/>
        <v>0</v>
      </c>
      <c r="S60" s="5">
        <f t="shared" si="5"/>
        <v>1</v>
      </c>
      <c r="T60" s="5">
        <f t="shared" si="6"/>
        <v>0</v>
      </c>
      <c r="U60" s="5">
        <f t="shared" si="7"/>
        <v>0</v>
      </c>
      <c r="V60" s="13">
        <f t="shared" si="8"/>
        <v>0</v>
      </c>
      <c r="W60" s="5">
        <f t="shared" si="9"/>
        <v>0</v>
      </c>
      <c r="X60" s="5">
        <f t="shared" si="10"/>
        <v>0</v>
      </c>
      <c r="Y60" s="5">
        <f t="shared" si="11"/>
        <v>1</v>
      </c>
      <c r="AB60" s="5">
        <f t="shared" si="12"/>
        <v>3</v>
      </c>
      <c r="AC60" s="5">
        <f t="shared" si="13"/>
        <v>3</v>
      </c>
      <c r="AD60" s="5" t="str">
        <f t="shared" si="14"/>
        <v>Correct</v>
      </c>
      <c r="AE60" s="1" t="s">
        <v>105</v>
      </c>
      <c r="AF60" s="1">
        <v>47</v>
      </c>
      <c r="AG60" s="1" t="s">
        <v>95</v>
      </c>
      <c r="AH60" s="1" t="s">
        <v>131</v>
      </c>
      <c r="AI60" s="1"/>
      <c r="AJ60" s="1"/>
      <c r="AK60" s="1" t="s">
        <v>81</v>
      </c>
      <c r="AL60" s="1" t="s">
        <v>99</v>
      </c>
      <c r="AM60" s="1" t="s">
        <v>133</v>
      </c>
      <c r="AN60" s="1"/>
      <c r="AO60" s="1" t="s">
        <v>98</v>
      </c>
      <c r="AP60" s="1" t="s">
        <v>93</v>
      </c>
      <c r="AQ60" s="1"/>
      <c r="AR60" s="1" t="s">
        <v>265</v>
      </c>
    </row>
    <row r="61" spans="1:44" x14ac:dyDescent="0.25">
      <c r="A61" s="1">
        <v>60</v>
      </c>
      <c r="B61" s="1"/>
      <c r="C61" s="1" t="s">
        <v>32</v>
      </c>
      <c r="D61" s="1"/>
      <c r="E61" s="1"/>
      <c r="F61" s="1"/>
      <c r="G61" s="1"/>
      <c r="H61" s="1" t="s">
        <v>269</v>
      </c>
      <c r="I61" s="1" t="s">
        <v>36</v>
      </c>
      <c r="J61" s="1"/>
      <c r="K61" s="1"/>
      <c r="M61" s="5">
        <f t="shared" si="0"/>
        <v>3</v>
      </c>
      <c r="N61" s="5">
        <f t="shared" si="1"/>
        <v>1</v>
      </c>
      <c r="P61" s="5">
        <f t="shared" si="2"/>
        <v>0</v>
      </c>
      <c r="Q61" s="5">
        <f t="shared" si="3"/>
        <v>1</v>
      </c>
      <c r="R61" s="5">
        <f t="shared" si="4"/>
        <v>0</v>
      </c>
      <c r="S61" s="5">
        <f t="shared" si="5"/>
        <v>0</v>
      </c>
      <c r="T61" s="5">
        <f t="shared" si="6"/>
        <v>0</v>
      </c>
      <c r="U61" s="5">
        <f t="shared" si="7"/>
        <v>0</v>
      </c>
      <c r="V61" s="13">
        <f t="shared" si="8"/>
        <v>1</v>
      </c>
      <c r="W61" s="5">
        <f t="shared" si="9"/>
        <v>1</v>
      </c>
      <c r="X61" s="5">
        <f t="shared" si="10"/>
        <v>0</v>
      </c>
      <c r="Y61" s="5">
        <f t="shared" si="11"/>
        <v>0</v>
      </c>
      <c r="AB61" s="5">
        <f t="shared" si="12"/>
        <v>3</v>
      </c>
      <c r="AC61" s="5">
        <f t="shared" si="13"/>
        <v>3</v>
      </c>
      <c r="AD61" s="5" t="str">
        <f t="shared" si="14"/>
        <v>Correct</v>
      </c>
      <c r="AE61" s="1" t="s">
        <v>105</v>
      </c>
      <c r="AF61" s="1">
        <v>26</v>
      </c>
      <c r="AG61" s="1" t="s">
        <v>95</v>
      </c>
      <c r="AH61" s="1" t="s">
        <v>131</v>
      </c>
      <c r="AI61" s="1"/>
      <c r="AJ61" s="1"/>
      <c r="AK61" s="1" t="s">
        <v>81</v>
      </c>
      <c r="AL61" s="1" t="s">
        <v>99</v>
      </c>
      <c r="AM61" s="1" t="s">
        <v>133</v>
      </c>
      <c r="AN61" s="1" t="s">
        <v>101</v>
      </c>
      <c r="AO61" s="1" t="s">
        <v>98</v>
      </c>
      <c r="AP61" s="1" t="s">
        <v>93</v>
      </c>
      <c r="AQ61" s="1"/>
      <c r="AR61" s="1" t="s">
        <v>265</v>
      </c>
    </row>
    <row r="62" spans="1:44" x14ac:dyDescent="0.25">
      <c r="A62" s="1">
        <v>61</v>
      </c>
      <c r="B62" s="1"/>
      <c r="C62" s="1"/>
      <c r="D62" s="1" t="s">
        <v>33</v>
      </c>
      <c r="E62" s="1"/>
      <c r="F62" s="1" t="s">
        <v>34</v>
      </c>
      <c r="G62" s="1"/>
      <c r="H62" s="1" t="s">
        <v>269</v>
      </c>
      <c r="I62" s="1"/>
      <c r="J62" s="1"/>
      <c r="K62" s="1"/>
      <c r="M62" s="5">
        <f t="shared" si="0"/>
        <v>3</v>
      </c>
      <c r="N62" s="5">
        <f t="shared" si="1"/>
        <v>1</v>
      </c>
      <c r="P62" s="5">
        <f t="shared" si="2"/>
        <v>0</v>
      </c>
      <c r="Q62" s="5">
        <f t="shared" si="3"/>
        <v>0</v>
      </c>
      <c r="R62" s="5">
        <f t="shared" si="4"/>
        <v>1</v>
      </c>
      <c r="S62" s="5">
        <f t="shared" si="5"/>
        <v>0</v>
      </c>
      <c r="T62" s="5">
        <f t="shared" si="6"/>
        <v>1</v>
      </c>
      <c r="U62" s="5">
        <f t="shared" si="7"/>
        <v>0</v>
      </c>
      <c r="V62" s="13">
        <f t="shared" si="8"/>
        <v>1</v>
      </c>
      <c r="W62" s="5">
        <f t="shared" si="9"/>
        <v>0</v>
      </c>
      <c r="X62" s="5">
        <f t="shared" si="10"/>
        <v>0</v>
      </c>
      <c r="Y62" s="5">
        <f t="shared" si="11"/>
        <v>0</v>
      </c>
      <c r="AB62" s="5">
        <f t="shared" si="12"/>
        <v>3</v>
      </c>
      <c r="AC62" s="5">
        <f t="shared" si="13"/>
        <v>3</v>
      </c>
      <c r="AD62" s="5" t="str">
        <f t="shared" si="14"/>
        <v>Correct</v>
      </c>
      <c r="AE62" s="1" t="s">
        <v>94</v>
      </c>
      <c r="AF62" s="1">
        <v>31</v>
      </c>
      <c r="AG62" s="1" t="s">
        <v>95</v>
      </c>
      <c r="AH62" s="1" t="s">
        <v>131</v>
      </c>
      <c r="AI62" s="1" t="s">
        <v>107</v>
      </c>
      <c r="AJ62" s="1" t="s">
        <v>102</v>
      </c>
      <c r="AK62" s="1" t="s">
        <v>81</v>
      </c>
      <c r="AL62" s="1"/>
      <c r="AM62" s="1" t="s">
        <v>133</v>
      </c>
      <c r="AN62" s="1"/>
      <c r="AO62" s="1" t="s">
        <v>102</v>
      </c>
      <c r="AP62" s="1" t="s">
        <v>91</v>
      </c>
      <c r="AQ62" s="1" t="s">
        <v>102</v>
      </c>
      <c r="AR62" s="1" t="s">
        <v>265</v>
      </c>
    </row>
    <row r="63" spans="1:44" x14ac:dyDescent="0.25">
      <c r="A63" s="1">
        <v>62</v>
      </c>
      <c r="B63" s="1"/>
      <c r="C63" s="1"/>
      <c r="D63" s="1" t="s">
        <v>33</v>
      </c>
      <c r="E63" s="1" t="s">
        <v>266</v>
      </c>
      <c r="F63" s="1"/>
      <c r="G63" s="1"/>
      <c r="H63" s="1"/>
      <c r="I63" s="1" t="s">
        <v>36</v>
      </c>
      <c r="J63" s="1"/>
      <c r="K63" s="1"/>
      <c r="M63" s="5">
        <f t="shared" si="0"/>
        <v>3</v>
      </c>
      <c r="N63" s="5">
        <f t="shared" si="1"/>
        <v>1</v>
      </c>
      <c r="P63" s="5">
        <f t="shared" si="2"/>
        <v>0</v>
      </c>
      <c r="Q63" s="5">
        <f t="shared" si="3"/>
        <v>0</v>
      </c>
      <c r="R63" s="5">
        <f t="shared" si="4"/>
        <v>1</v>
      </c>
      <c r="S63" s="5">
        <f t="shared" si="5"/>
        <v>1</v>
      </c>
      <c r="T63" s="5">
        <f t="shared" si="6"/>
        <v>0</v>
      </c>
      <c r="U63" s="5">
        <f t="shared" si="7"/>
        <v>0</v>
      </c>
      <c r="V63" s="13">
        <f t="shared" si="8"/>
        <v>0</v>
      </c>
      <c r="W63" s="5">
        <f t="shared" si="9"/>
        <v>1</v>
      </c>
      <c r="X63" s="5">
        <f t="shared" si="10"/>
        <v>0</v>
      </c>
      <c r="Y63" s="5">
        <f t="shared" si="11"/>
        <v>0</v>
      </c>
      <c r="AB63" s="5">
        <f t="shared" si="12"/>
        <v>3</v>
      </c>
      <c r="AC63" s="5">
        <f t="shared" si="13"/>
        <v>3</v>
      </c>
      <c r="AD63" s="5" t="str">
        <f t="shared" si="14"/>
        <v>Correct</v>
      </c>
      <c r="AE63" s="1" t="s">
        <v>94</v>
      </c>
      <c r="AF63" s="1">
        <v>25</v>
      </c>
      <c r="AG63" s="1" t="s">
        <v>95</v>
      </c>
      <c r="AH63" s="1" t="s">
        <v>131</v>
      </c>
      <c r="AI63" s="1" t="s">
        <v>107</v>
      </c>
      <c r="AJ63" s="1" t="s">
        <v>102</v>
      </c>
      <c r="AK63" s="1" t="s">
        <v>81</v>
      </c>
      <c r="AL63" s="1" t="s">
        <v>99</v>
      </c>
      <c r="AM63" s="1" t="s">
        <v>110</v>
      </c>
      <c r="AN63" s="1" t="s">
        <v>125</v>
      </c>
      <c r="AO63" s="1" t="s">
        <v>98</v>
      </c>
      <c r="AP63" s="1" t="s">
        <v>93</v>
      </c>
      <c r="AQ63" s="1" t="s">
        <v>102</v>
      </c>
      <c r="AR63" s="1" t="s">
        <v>265</v>
      </c>
    </row>
    <row r="64" spans="1:44" x14ac:dyDescent="0.25">
      <c r="A64" s="1">
        <v>63</v>
      </c>
      <c r="B64" s="1" t="s">
        <v>31</v>
      </c>
      <c r="C64" s="1"/>
      <c r="D64" s="1"/>
      <c r="E64" s="1" t="s">
        <v>266</v>
      </c>
      <c r="F64" s="1"/>
      <c r="G64" s="1"/>
      <c r="H64" s="1"/>
      <c r="I64" s="1" t="s">
        <v>36</v>
      </c>
      <c r="J64" s="1" t="s">
        <v>37</v>
      </c>
      <c r="K64" s="1"/>
      <c r="M64" s="5">
        <f t="shared" si="0"/>
        <v>4</v>
      </c>
      <c r="N64" s="5">
        <f t="shared" si="1"/>
        <v>0.75</v>
      </c>
      <c r="P64" s="5">
        <f t="shared" si="2"/>
        <v>0.75</v>
      </c>
      <c r="Q64" s="5">
        <f t="shared" si="3"/>
        <v>0</v>
      </c>
      <c r="R64" s="5">
        <f t="shared" si="4"/>
        <v>0</v>
      </c>
      <c r="S64" s="5">
        <f t="shared" si="5"/>
        <v>0.75</v>
      </c>
      <c r="T64" s="5">
        <f t="shared" si="6"/>
        <v>0</v>
      </c>
      <c r="U64" s="5">
        <f t="shared" si="7"/>
        <v>0</v>
      </c>
      <c r="V64" s="13">
        <f t="shared" si="8"/>
        <v>0</v>
      </c>
      <c r="W64" s="5">
        <f t="shared" si="9"/>
        <v>0.75</v>
      </c>
      <c r="X64" s="5">
        <f t="shared" si="10"/>
        <v>0.75</v>
      </c>
      <c r="Y64" s="5">
        <f t="shared" si="11"/>
        <v>0</v>
      </c>
      <c r="AB64" s="5">
        <f t="shared" si="12"/>
        <v>3</v>
      </c>
      <c r="AC64" s="5">
        <f t="shared" si="13"/>
        <v>4</v>
      </c>
      <c r="AD64" s="5" t="str">
        <f t="shared" si="14"/>
        <v>Correct</v>
      </c>
      <c r="AE64" s="1" t="s">
        <v>94</v>
      </c>
      <c r="AF64" s="1">
        <v>43</v>
      </c>
      <c r="AG64" s="1" t="s">
        <v>95</v>
      </c>
      <c r="AH64" s="1" t="s">
        <v>131</v>
      </c>
      <c r="AI64" s="1" t="s">
        <v>134</v>
      </c>
      <c r="AJ64" s="1" t="s">
        <v>102</v>
      </c>
      <c r="AK64" s="1" t="s">
        <v>355</v>
      </c>
      <c r="AL64" s="1" t="s">
        <v>99</v>
      </c>
      <c r="AM64" s="1" t="s">
        <v>110</v>
      </c>
      <c r="AN64" s="1" t="s">
        <v>104</v>
      </c>
      <c r="AO64" s="1" t="s">
        <v>102</v>
      </c>
      <c r="AP64" s="1" t="s">
        <v>486</v>
      </c>
      <c r="AQ64" s="1" t="s">
        <v>102</v>
      </c>
      <c r="AR64" s="1" t="s">
        <v>265</v>
      </c>
    </row>
    <row r="65" spans="1:44" x14ac:dyDescent="0.25">
      <c r="A65" s="1">
        <v>64</v>
      </c>
      <c r="B65" s="1"/>
      <c r="C65" s="1"/>
      <c r="D65" s="1"/>
      <c r="E65" s="1"/>
      <c r="F65" s="1" t="s">
        <v>34</v>
      </c>
      <c r="G65" s="1"/>
      <c r="H65" s="1"/>
      <c r="I65" s="1" t="s">
        <v>36</v>
      </c>
      <c r="J65" s="1"/>
      <c r="K65" s="1" t="s">
        <v>38</v>
      </c>
      <c r="M65" s="5">
        <f t="shared" si="0"/>
        <v>3</v>
      </c>
      <c r="N65" s="5">
        <f t="shared" si="1"/>
        <v>1</v>
      </c>
      <c r="P65" s="5">
        <f t="shared" si="2"/>
        <v>0</v>
      </c>
      <c r="Q65" s="5">
        <f t="shared" si="3"/>
        <v>0</v>
      </c>
      <c r="R65" s="5">
        <f t="shared" si="4"/>
        <v>0</v>
      </c>
      <c r="S65" s="5">
        <f t="shared" si="5"/>
        <v>0</v>
      </c>
      <c r="T65" s="5">
        <f t="shared" si="6"/>
        <v>1</v>
      </c>
      <c r="U65" s="5">
        <f t="shared" si="7"/>
        <v>0</v>
      </c>
      <c r="V65" s="13">
        <f t="shared" si="8"/>
        <v>0</v>
      </c>
      <c r="W65" s="5">
        <f t="shared" si="9"/>
        <v>1</v>
      </c>
      <c r="X65" s="5">
        <f t="shared" si="10"/>
        <v>0</v>
      </c>
      <c r="Y65" s="5">
        <f t="shared" si="11"/>
        <v>1</v>
      </c>
      <c r="AB65" s="5">
        <f t="shared" si="12"/>
        <v>3</v>
      </c>
      <c r="AC65" s="5">
        <f t="shared" si="13"/>
        <v>3</v>
      </c>
      <c r="AD65" s="5" t="str">
        <f t="shared" si="14"/>
        <v>Correct</v>
      </c>
      <c r="AE65" s="1" t="s">
        <v>105</v>
      </c>
      <c r="AF65" s="1">
        <v>36</v>
      </c>
      <c r="AG65" s="1" t="s">
        <v>95</v>
      </c>
      <c r="AH65" s="1" t="s">
        <v>131</v>
      </c>
      <c r="AI65" s="1"/>
      <c r="AJ65" s="1" t="s">
        <v>102</v>
      </c>
      <c r="AK65" s="1" t="s">
        <v>81</v>
      </c>
      <c r="AL65" s="1"/>
      <c r="AM65" s="1" t="s">
        <v>133</v>
      </c>
      <c r="AN65" s="1" t="s">
        <v>135</v>
      </c>
      <c r="AO65" s="1" t="s">
        <v>102</v>
      </c>
      <c r="AP65" s="1" t="s">
        <v>91</v>
      </c>
      <c r="AQ65" s="1" t="s">
        <v>102</v>
      </c>
      <c r="AR65" s="1"/>
    </row>
    <row r="66" spans="1:44" x14ac:dyDescent="0.25">
      <c r="A66" s="1">
        <v>65</v>
      </c>
      <c r="B66" s="1"/>
      <c r="C66" s="1"/>
      <c r="D66" s="1"/>
      <c r="E66" s="1" t="s">
        <v>266</v>
      </c>
      <c r="F66" s="1" t="s">
        <v>34</v>
      </c>
      <c r="G66" s="1"/>
      <c r="H66" s="1"/>
      <c r="I66" s="1" t="s">
        <v>36</v>
      </c>
      <c r="J66" s="1"/>
      <c r="K66" s="1"/>
      <c r="M66" s="5">
        <f t="shared" si="0"/>
        <v>3</v>
      </c>
      <c r="N66" s="5">
        <f t="shared" si="1"/>
        <v>1</v>
      </c>
      <c r="P66" s="5">
        <f t="shared" si="2"/>
        <v>0</v>
      </c>
      <c r="Q66" s="5">
        <f t="shared" si="3"/>
        <v>0</v>
      </c>
      <c r="R66" s="5">
        <f t="shared" si="4"/>
        <v>0</v>
      </c>
      <c r="S66" s="5">
        <f t="shared" si="5"/>
        <v>1</v>
      </c>
      <c r="T66" s="5">
        <f t="shared" si="6"/>
        <v>1</v>
      </c>
      <c r="U66" s="5">
        <f t="shared" si="7"/>
        <v>0</v>
      </c>
      <c r="V66" s="13">
        <f t="shared" si="8"/>
        <v>0</v>
      </c>
      <c r="W66" s="5">
        <f t="shared" si="9"/>
        <v>1</v>
      </c>
      <c r="X66" s="5">
        <f t="shared" si="10"/>
        <v>0</v>
      </c>
      <c r="Y66" s="5">
        <f t="shared" si="11"/>
        <v>0</v>
      </c>
      <c r="AB66" s="5">
        <f t="shared" si="12"/>
        <v>3</v>
      </c>
      <c r="AC66" s="5">
        <f t="shared" si="13"/>
        <v>3</v>
      </c>
      <c r="AD66" s="5" t="str">
        <f t="shared" si="14"/>
        <v>Correct</v>
      </c>
      <c r="AE66" s="1" t="s">
        <v>94</v>
      </c>
      <c r="AF66" s="1">
        <v>40</v>
      </c>
      <c r="AG66" s="1" t="s">
        <v>95</v>
      </c>
      <c r="AH66" s="1" t="s">
        <v>131</v>
      </c>
      <c r="AI66" s="1" t="s">
        <v>107</v>
      </c>
      <c r="AJ66" s="1" t="s">
        <v>102</v>
      </c>
      <c r="AK66" s="1" t="s">
        <v>81</v>
      </c>
      <c r="AL66" s="1" t="s">
        <v>99</v>
      </c>
      <c r="AM66" s="1" t="s">
        <v>133</v>
      </c>
      <c r="AN66" s="1" t="s">
        <v>101</v>
      </c>
      <c r="AO66" s="1" t="s">
        <v>98</v>
      </c>
      <c r="AP66" s="1"/>
      <c r="AQ66" s="1" t="s">
        <v>102</v>
      </c>
      <c r="AR66" s="1"/>
    </row>
    <row r="67" spans="1:44" x14ac:dyDescent="0.25">
      <c r="A67" s="1">
        <v>66</v>
      </c>
      <c r="B67" s="1"/>
      <c r="C67" s="1"/>
      <c r="D67" s="1"/>
      <c r="E67" s="1"/>
      <c r="F67" s="1" t="s">
        <v>34</v>
      </c>
      <c r="G67" s="1"/>
      <c r="H67" s="1"/>
      <c r="I67" s="1"/>
      <c r="J67" s="1"/>
      <c r="K67" s="1" t="s">
        <v>38</v>
      </c>
      <c r="M67" s="5">
        <f t="shared" ref="M67:M130" si="15">COUNTA(B67:L67)</f>
        <v>2</v>
      </c>
      <c r="N67" s="5">
        <f t="shared" ref="N67:N130" si="16">3/M67</f>
        <v>1.5</v>
      </c>
      <c r="P67" s="5">
        <f t="shared" ref="P67:P130" si="17">IF($M67&lt;3,IF($B67=$B$1,1,0),IF($B67=$B$1,$N67,0))</f>
        <v>0</v>
      </c>
      <c r="Q67" s="5">
        <f t="shared" ref="Q67:Q130" si="18">IF($M67&lt;3,IF($C67=$C$1,1,0),IF($C67=$C$1,$N67,0))</f>
        <v>0</v>
      </c>
      <c r="R67" s="5">
        <f t="shared" ref="R67:R130" si="19">IF($M67&lt;3,IF($D67=$D$1,1,0),IF($D67=$D$1,$N67,0))</f>
        <v>0</v>
      </c>
      <c r="S67" s="5">
        <f t="shared" ref="S67:S130" si="20">IF($M67&lt;3,IF($E67=$E$1,1,0),IF($E67=$E$1,$N67,0))</f>
        <v>0</v>
      </c>
      <c r="T67" s="5">
        <f t="shared" ref="T67:T130" si="21">IF($M67&lt;3,IF($F67=$F$1,1,0),IF($F67=$F$1,$N67,0))</f>
        <v>1</v>
      </c>
      <c r="U67" s="5">
        <f t="shared" ref="U67:U130" si="22">IF($M67&lt;3,IF($G67=$G$1,1,0),IF($G67=$G$1,$N67,0))</f>
        <v>0</v>
      </c>
      <c r="V67" s="13">
        <f t="shared" ref="V67:V130" si="23">IF($M67&lt;3,IF($H67=$H$1,1,0),IF($H67=$H$1,$N67,0))</f>
        <v>0</v>
      </c>
      <c r="W67" s="5">
        <f t="shared" ref="W67:W130" si="24">IF($M67&lt;3,IF($I67=$I$1,1,0),IF($I67=$I$1,$N67,0))</f>
        <v>0</v>
      </c>
      <c r="X67" s="5">
        <f t="shared" ref="X67:X130" si="25">IF($M67&lt;3,IF($J67=$J$1,1,0),IF($J67=$J$1,$N67,0))</f>
        <v>0</v>
      </c>
      <c r="Y67" s="5">
        <f t="shared" ref="Y67:Y130" si="26">IF($M67&lt;3,IF($K67=$K$1,1,0),IF($K67=$K$1,$N67,0))</f>
        <v>1</v>
      </c>
      <c r="AB67" s="5">
        <f t="shared" ref="AB67:AB130" si="27">SUM(P67:Z67)</f>
        <v>2</v>
      </c>
      <c r="AC67" s="5">
        <f t="shared" ref="AC67:AC130" si="28">M67</f>
        <v>2</v>
      </c>
      <c r="AD67" s="5" t="str">
        <f t="shared" ref="AD67:AD130" si="29">IF(AB67=AC67,"Correct",IF(AB67=3,"Correct","Wrong"))</f>
        <v>Correct</v>
      </c>
      <c r="AE67" s="1" t="s">
        <v>94</v>
      </c>
      <c r="AF67" s="1">
        <v>18</v>
      </c>
      <c r="AG67" s="1" t="s">
        <v>95</v>
      </c>
      <c r="AH67" s="1" t="s">
        <v>131</v>
      </c>
      <c r="AI67" s="1"/>
      <c r="AJ67" s="1" t="s">
        <v>102</v>
      </c>
      <c r="AK67" s="1" t="s">
        <v>355</v>
      </c>
      <c r="AL67" s="1" t="s">
        <v>109</v>
      </c>
      <c r="AM67" s="1" t="s">
        <v>133</v>
      </c>
      <c r="AN67" s="1" t="s">
        <v>136</v>
      </c>
      <c r="AO67" s="1" t="s">
        <v>102</v>
      </c>
      <c r="AP67" s="1" t="s">
        <v>91</v>
      </c>
      <c r="AQ67" s="1" t="s">
        <v>102</v>
      </c>
      <c r="AR67" s="1" t="s">
        <v>265</v>
      </c>
    </row>
    <row r="68" spans="1:44" x14ac:dyDescent="0.25">
      <c r="A68" s="1">
        <v>67</v>
      </c>
      <c r="B68" s="1" t="s">
        <v>31</v>
      </c>
      <c r="C68" s="1"/>
      <c r="D68" s="1"/>
      <c r="E68" s="1"/>
      <c r="F68" s="1" t="s">
        <v>34</v>
      </c>
      <c r="G68" s="1"/>
      <c r="H68" s="1"/>
      <c r="I68" s="1" t="s">
        <v>36</v>
      </c>
      <c r="J68" s="1"/>
      <c r="K68" s="1"/>
      <c r="M68" s="5">
        <f t="shared" si="15"/>
        <v>3</v>
      </c>
      <c r="N68" s="5">
        <f t="shared" si="16"/>
        <v>1</v>
      </c>
      <c r="P68" s="5">
        <f t="shared" si="17"/>
        <v>1</v>
      </c>
      <c r="Q68" s="5">
        <f t="shared" si="18"/>
        <v>0</v>
      </c>
      <c r="R68" s="5">
        <f t="shared" si="19"/>
        <v>0</v>
      </c>
      <c r="S68" s="5">
        <f t="shared" si="20"/>
        <v>0</v>
      </c>
      <c r="T68" s="5">
        <f t="shared" si="21"/>
        <v>1</v>
      </c>
      <c r="U68" s="5">
        <f t="shared" si="22"/>
        <v>0</v>
      </c>
      <c r="V68" s="13">
        <f t="shared" si="23"/>
        <v>0</v>
      </c>
      <c r="W68" s="5">
        <f t="shared" si="24"/>
        <v>1</v>
      </c>
      <c r="X68" s="5">
        <f t="shared" si="25"/>
        <v>0</v>
      </c>
      <c r="Y68" s="5">
        <f t="shared" si="26"/>
        <v>0</v>
      </c>
      <c r="AB68" s="5">
        <f t="shared" si="27"/>
        <v>3</v>
      </c>
      <c r="AC68" s="5">
        <f t="shared" si="28"/>
        <v>3</v>
      </c>
      <c r="AD68" s="5" t="str">
        <f t="shared" si="29"/>
        <v>Correct</v>
      </c>
      <c r="AE68" s="1" t="s">
        <v>94</v>
      </c>
      <c r="AF68" s="1">
        <v>29</v>
      </c>
      <c r="AG68" s="1" t="s">
        <v>95</v>
      </c>
      <c r="AH68" s="1" t="s">
        <v>131</v>
      </c>
      <c r="AI68" s="1" t="s">
        <v>107</v>
      </c>
      <c r="AJ68" s="1" t="s">
        <v>102</v>
      </c>
      <c r="AK68" s="1" t="s">
        <v>81</v>
      </c>
      <c r="AL68" s="1" t="s">
        <v>109</v>
      </c>
      <c r="AM68" s="1" t="s">
        <v>137</v>
      </c>
      <c r="AN68" s="1" t="s">
        <v>125</v>
      </c>
      <c r="AO68" s="1" t="s">
        <v>102</v>
      </c>
      <c r="AP68" s="1"/>
      <c r="AQ68" s="1" t="s">
        <v>102</v>
      </c>
      <c r="AR68" s="1" t="s">
        <v>265</v>
      </c>
    </row>
    <row r="69" spans="1:44" x14ac:dyDescent="0.25">
      <c r="A69" s="1">
        <v>68</v>
      </c>
      <c r="B69" s="1"/>
      <c r="C69" s="1"/>
      <c r="D69" s="1" t="s">
        <v>33</v>
      </c>
      <c r="E69" s="1"/>
      <c r="F69" s="1"/>
      <c r="G69" s="1"/>
      <c r="H69" s="1"/>
      <c r="I69" s="1" t="s">
        <v>36</v>
      </c>
      <c r="J69" s="1"/>
      <c r="K69" s="1" t="s">
        <v>38</v>
      </c>
      <c r="M69" s="5">
        <f t="shared" si="15"/>
        <v>3</v>
      </c>
      <c r="N69" s="5">
        <f t="shared" si="16"/>
        <v>1</v>
      </c>
      <c r="P69" s="5">
        <f t="shared" si="17"/>
        <v>0</v>
      </c>
      <c r="Q69" s="5">
        <f t="shared" si="18"/>
        <v>0</v>
      </c>
      <c r="R69" s="5">
        <f t="shared" si="19"/>
        <v>1</v>
      </c>
      <c r="S69" s="5">
        <f t="shared" si="20"/>
        <v>0</v>
      </c>
      <c r="T69" s="5">
        <f t="shared" si="21"/>
        <v>0</v>
      </c>
      <c r="U69" s="5">
        <f t="shared" si="22"/>
        <v>0</v>
      </c>
      <c r="V69" s="13">
        <f t="shared" si="23"/>
        <v>0</v>
      </c>
      <c r="W69" s="5">
        <f t="shared" si="24"/>
        <v>1</v>
      </c>
      <c r="X69" s="5">
        <f t="shared" si="25"/>
        <v>0</v>
      </c>
      <c r="Y69" s="5">
        <f t="shared" si="26"/>
        <v>1</v>
      </c>
      <c r="AB69" s="5">
        <f t="shared" si="27"/>
        <v>3</v>
      </c>
      <c r="AC69" s="5">
        <f t="shared" si="28"/>
        <v>3</v>
      </c>
      <c r="AD69" s="5" t="str">
        <f t="shared" si="29"/>
        <v>Correct</v>
      </c>
      <c r="AE69" s="1" t="s">
        <v>94</v>
      </c>
      <c r="AF69" s="1">
        <v>52</v>
      </c>
      <c r="AG69" s="1" t="s">
        <v>95</v>
      </c>
      <c r="AH69" s="1" t="s">
        <v>138</v>
      </c>
      <c r="AI69" s="1" t="s">
        <v>134</v>
      </c>
      <c r="AJ69" s="1" t="s">
        <v>102</v>
      </c>
      <c r="AK69" s="1" t="s">
        <v>81</v>
      </c>
      <c r="AL69" s="1" t="s">
        <v>112</v>
      </c>
      <c r="AM69" s="1" t="s">
        <v>110</v>
      </c>
      <c r="AN69" s="1" t="s">
        <v>101</v>
      </c>
      <c r="AO69" s="1" t="s">
        <v>102</v>
      </c>
      <c r="AP69" s="1" t="s">
        <v>90</v>
      </c>
      <c r="AQ69" s="1" t="s">
        <v>98</v>
      </c>
      <c r="AR69" s="1" t="s">
        <v>265</v>
      </c>
    </row>
    <row r="70" spans="1:44" x14ac:dyDescent="0.25">
      <c r="A70" s="1">
        <v>69</v>
      </c>
      <c r="B70" s="1"/>
      <c r="C70" s="1"/>
      <c r="D70" s="1"/>
      <c r="E70" s="1"/>
      <c r="F70" s="1" t="s">
        <v>34</v>
      </c>
      <c r="G70" s="1"/>
      <c r="H70" s="1" t="s">
        <v>269</v>
      </c>
      <c r="I70" s="1"/>
      <c r="J70" s="1" t="s">
        <v>37</v>
      </c>
      <c r="K70" s="1"/>
      <c r="M70" s="5">
        <f t="shared" si="15"/>
        <v>3</v>
      </c>
      <c r="N70" s="5">
        <f t="shared" si="16"/>
        <v>1</v>
      </c>
      <c r="P70" s="5">
        <f t="shared" si="17"/>
        <v>0</v>
      </c>
      <c r="Q70" s="5">
        <f t="shared" si="18"/>
        <v>0</v>
      </c>
      <c r="R70" s="5">
        <f t="shared" si="19"/>
        <v>0</v>
      </c>
      <c r="S70" s="5">
        <f t="shared" si="20"/>
        <v>0</v>
      </c>
      <c r="T70" s="5">
        <f t="shared" si="21"/>
        <v>1</v>
      </c>
      <c r="U70" s="5">
        <f t="shared" si="22"/>
        <v>0</v>
      </c>
      <c r="V70" s="13">
        <f t="shared" si="23"/>
        <v>1</v>
      </c>
      <c r="W70" s="5">
        <f t="shared" si="24"/>
        <v>0</v>
      </c>
      <c r="X70" s="5">
        <f t="shared" si="25"/>
        <v>1</v>
      </c>
      <c r="Y70" s="5">
        <f t="shared" si="26"/>
        <v>0</v>
      </c>
      <c r="AB70" s="5">
        <f t="shared" si="27"/>
        <v>3</v>
      </c>
      <c r="AC70" s="5">
        <f t="shared" si="28"/>
        <v>3</v>
      </c>
      <c r="AD70" s="5" t="str">
        <f t="shared" si="29"/>
        <v>Correct</v>
      </c>
      <c r="AE70" s="1" t="s">
        <v>94</v>
      </c>
      <c r="AF70" s="1">
        <v>35</v>
      </c>
      <c r="AG70" s="1" t="s">
        <v>95</v>
      </c>
      <c r="AH70" s="1" t="s">
        <v>131</v>
      </c>
      <c r="AI70" s="1"/>
      <c r="AJ70" s="1" t="s">
        <v>102</v>
      </c>
      <c r="AK70" s="1" t="s">
        <v>81</v>
      </c>
      <c r="AL70" s="1"/>
      <c r="AM70" s="1"/>
      <c r="AN70" s="1"/>
      <c r="AO70" s="1" t="s">
        <v>102</v>
      </c>
      <c r="AP70" s="1" t="s">
        <v>91</v>
      </c>
      <c r="AQ70" s="1" t="s">
        <v>102</v>
      </c>
      <c r="AR70" s="1" t="s">
        <v>265</v>
      </c>
    </row>
    <row r="71" spans="1:44" x14ac:dyDescent="0.25">
      <c r="A71" s="1">
        <v>70</v>
      </c>
      <c r="B71" s="1"/>
      <c r="C71" s="1"/>
      <c r="D71" s="1"/>
      <c r="E71" s="1"/>
      <c r="F71" s="1" t="s">
        <v>34</v>
      </c>
      <c r="G71" s="1"/>
      <c r="H71" s="1"/>
      <c r="I71" s="1" t="s">
        <v>36</v>
      </c>
      <c r="J71" s="1"/>
      <c r="K71" s="1" t="s">
        <v>38</v>
      </c>
      <c r="M71" s="5">
        <f t="shared" si="15"/>
        <v>3</v>
      </c>
      <c r="N71" s="5">
        <f t="shared" si="16"/>
        <v>1</v>
      </c>
      <c r="P71" s="5">
        <f t="shared" si="17"/>
        <v>0</v>
      </c>
      <c r="Q71" s="5">
        <f t="shared" si="18"/>
        <v>0</v>
      </c>
      <c r="R71" s="5">
        <f t="shared" si="19"/>
        <v>0</v>
      </c>
      <c r="S71" s="5">
        <f t="shared" si="20"/>
        <v>0</v>
      </c>
      <c r="T71" s="5">
        <f t="shared" si="21"/>
        <v>1</v>
      </c>
      <c r="U71" s="5">
        <f t="shared" si="22"/>
        <v>0</v>
      </c>
      <c r="V71" s="13">
        <f t="shared" si="23"/>
        <v>0</v>
      </c>
      <c r="W71" s="5">
        <f t="shared" si="24"/>
        <v>1</v>
      </c>
      <c r="X71" s="5">
        <f t="shared" si="25"/>
        <v>0</v>
      </c>
      <c r="Y71" s="5">
        <f t="shared" si="26"/>
        <v>1</v>
      </c>
      <c r="AB71" s="5">
        <f t="shared" si="27"/>
        <v>3</v>
      </c>
      <c r="AC71" s="5">
        <f t="shared" si="28"/>
        <v>3</v>
      </c>
      <c r="AD71" s="5" t="str">
        <f t="shared" si="29"/>
        <v>Correct</v>
      </c>
      <c r="AE71" s="1" t="s">
        <v>105</v>
      </c>
      <c r="AF71" s="1">
        <v>36</v>
      </c>
      <c r="AG71" s="1" t="s">
        <v>95</v>
      </c>
      <c r="AH71" s="1" t="s">
        <v>131</v>
      </c>
      <c r="AI71" s="1"/>
      <c r="AJ71" s="1" t="s">
        <v>102</v>
      </c>
      <c r="AK71" s="1" t="s">
        <v>81</v>
      </c>
      <c r="AL71" s="1"/>
      <c r="AM71" s="1" t="s">
        <v>133</v>
      </c>
      <c r="AN71" s="1" t="s">
        <v>135</v>
      </c>
      <c r="AO71" s="1"/>
      <c r="AP71" s="1" t="s">
        <v>91</v>
      </c>
      <c r="AQ71" s="1" t="s">
        <v>102</v>
      </c>
      <c r="AR71" s="1" t="s">
        <v>265</v>
      </c>
    </row>
    <row r="72" spans="1:44" x14ac:dyDescent="0.25">
      <c r="A72" s="1">
        <v>71</v>
      </c>
      <c r="B72" s="1"/>
      <c r="C72" s="1"/>
      <c r="D72" s="1"/>
      <c r="E72" s="1" t="s">
        <v>266</v>
      </c>
      <c r="F72" s="1" t="s">
        <v>34</v>
      </c>
      <c r="G72" s="1"/>
      <c r="H72" s="1"/>
      <c r="I72" s="1" t="s">
        <v>36</v>
      </c>
      <c r="J72" s="1"/>
      <c r="K72" s="1"/>
      <c r="M72" s="5">
        <f t="shared" si="15"/>
        <v>3</v>
      </c>
      <c r="N72" s="5">
        <f t="shared" si="16"/>
        <v>1</v>
      </c>
      <c r="P72" s="5">
        <f t="shared" si="17"/>
        <v>0</v>
      </c>
      <c r="Q72" s="5">
        <f t="shared" si="18"/>
        <v>0</v>
      </c>
      <c r="R72" s="5">
        <f t="shared" si="19"/>
        <v>0</v>
      </c>
      <c r="S72" s="5">
        <f t="shared" si="20"/>
        <v>1</v>
      </c>
      <c r="T72" s="5">
        <f t="shared" si="21"/>
        <v>1</v>
      </c>
      <c r="U72" s="5">
        <f t="shared" si="22"/>
        <v>0</v>
      </c>
      <c r="V72" s="13">
        <f t="shared" si="23"/>
        <v>0</v>
      </c>
      <c r="W72" s="5">
        <f t="shared" si="24"/>
        <v>1</v>
      </c>
      <c r="X72" s="5">
        <f t="shared" si="25"/>
        <v>0</v>
      </c>
      <c r="Y72" s="5">
        <f t="shared" si="26"/>
        <v>0</v>
      </c>
      <c r="AB72" s="5">
        <f t="shared" si="27"/>
        <v>3</v>
      </c>
      <c r="AC72" s="5">
        <f t="shared" si="28"/>
        <v>3</v>
      </c>
      <c r="AD72" s="5" t="str">
        <f t="shared" si="29"/>
        <v>Correct</v>
      </c>
      <c r="AE72" s="1" t="s">
        <v>94</v>
      </c>
      <c r="AF72" s="1">
        <v>40</v>
      </c>
      <c r="AG72" s="1" t="s">
        <v>95</v>
      </c>
      <c r="AH72" s="1" t="s">
        <v>131</v>
      </c>
      <c r="AI72" s="1" t="s">
        <v>107</v>
      </c>
      <c r="AJ72" s="1" t="s">
        <v>102</v>
      </c>
      <c r="AK72" s="1" t="s">
        <v>81</v>
      </c>
      <c r="AL72" s="1" t="s">
        <v>99</v>
      </c>
      <c r="AM72" s="1" t="s">
        <v>133</v>
      </c>
      <c r="AN72" s="1" t="s">
        <v>101</v>
      </c>
      <c r="AO72" s="1" t="s">
        <v>98</v>
      </c>
      <c r="AP72" s="1"/>
      <c r="AQ72" s="1" t="s">
        <v>102</v>
      </c>
      <c r="AR72" s="1" t="s">
        <v>265</v>
      </c>
    </row>
    <row r="73" spans="1:44" x14ac:dyDescent="0.25">
      <c r="A73" s="1">
        <v>72</v>
      </c>
      <c r="B73" s="1"/>
      <c r="C73" s="1" t="s">
        <v>32</v>
      </c>
      <c r="D73" s="1" t="s">
        <v>33</v>
      </c>
      <c r="E73" s="1" t="s">
        <v>266</v>
      </c>
      <c r="F73" s="1" t="s">
        <v>34</v>
      </c>
      <c r="G73" s="1" t="s">
        <v>35</v>
      </c>
      <c r="H73" s="1" t="s">
        <v>269</v>
      </c>
      <c r="I73" s="1" t="s">
        <v>36</v>
      </c>
      <c r="J73" s="1"/>
      <c r="K73" s="1"/>
      <c r="M73" s="5">
        <f t="shared" si="15"/>
        <v>7</v>
      </c>
      <c r="N73" s="5">
        <f t="shared" si="16"/>
        <v>0.42857142857142855</v>
      </c>
      <c r="P73" s="5">
        <f t="shared" si="17"/>
        <v>0</v>
      </c>
      <c r="Q73" s="5">
        <f t="shared" si="18"/>
        <v>0.42857142857142855</v>
      </c>
      <c r="R73" s="5">
        <f t="shared" si="19"/>
        <v>0.42857142857142855</v>
      </c>
      <c r="S73" s="5">
        <f t="shared" si="20"/>
        <v>0.42857142857142855</v>
      </c>
      <c r="T73" s="5">
        <f t="shared" si="21"/>
        <v>0.42857142857142855</v>
      </c>
      <c r="U73" s="5">
        <f t="shared" si="22"/>
        <v>0.42857142857142855</v>
      </c>
      <c r="V73" s="13">
        <f t="shared" si="23"/>
        <v>0.42857142857142855</v>
      </c>
      <c r="W73" s="5">
        <f t="shared" si="24"/>
        <v>0.42857142857142855</v>
      </c>
      <c r="X73" s="5">
        <f t="shared" si="25"/>
        <v>0</v>
      </c>
      <c r="Y73" s="5">
        <f t="shared" si="26"/>
        <v>0</v>
      </c>
      <c r="AB73" s="5">
        <f t="shared" si="27"/>
        <v>2.9999999999999996</v>
      </c>
      <c r="AC73" s="5">
        <f t="shared" si="28"/>
        <v>7</v>
      </c>
      <c r="AD73" s="5" t="str">
        <f t="shared" si="29"/>
        <v>Correct</v>
      </c>
      <c r="AE73" s="1" t="s">
        <v>94</v>
      </c>
      <c r="AF73" s="1">
        <v>30</v>
      </c>
      <c r="AG73" s="1" t="s">
        <v>95</v>
      </c>
      <c r="AH73" s="1" t="s">
        <v>96</v>
      </c>
      <c r="AI73" s="1" t="s">
        <v>97</v>
      </c>
      <c r="AJ73" s="1" t="s">
        <v>98</v>
      </c>
      <c r="AK73" s="1" t="s">
        <v>80</v>
      </c>
      <c r="AL73" s="1" t="s">
        <v>99</v>
      </c>
      <c r="AM73" s="1" t="s">
        <v>120</v>
      </c>
      <c r="AN73" s="1" t="s">
        <v>136</v>
      </c>
      <c r="AO73" s="1" t="s">
        <v>102</v>
      </c>
      <c r="AP73" s="1" t="s">
        <v>90</v>
      </c>
      <c r="AQ73" s="1" t="s">
        <v>102</v>
      </c>
      <c r="AR73" s="1" t="s">
        <v>264</v>
      </c>
    </row>
    <row r="74" spans="1:44" x14ac:dyDescent="0.25">
      <c r="A74" s="1">
        <v>73</v>
      </c>
      <c r="B74" s="1"/>
      <c r="C74" s="1"/>
      <c r="D74" s="1"/>
      <c r="E74" s="1"/>
      <c r="F74" s="1"/>
      <c r="G74" s="1"/>
      <c r="H74" s="1"/>
      <c r="I74" s="1" t="s">
        <v>36</v>
      </c>
      <c r="J74" s="1"/>
      <c r="K74" s="1"/>
      <c r="M74" s="5">
        <f t="shared" si="15"/>
        <v>1</v>
      </c>
      <c r="N74" s="5">
        <f t="shared" si="16"/>
        <v>3</v>
      </c>
      <c r="P74" s="5">
        <f t="shared" si="17"/>
        <v>0</v>
      </c>
      <c r="Q74" s="5">
        <f t="shared" si="18"/>
        <v>0</v>
      </c>
      <c r="R74" s="5">
        <f t="shared" si="19"/>
        <v>0</v>
      </c>
      <c r="S74" s="5">
        <f t="shared" si="20"/>
        <v>0</v>
      </c>
      <c r="T74" s="5">
        <f t="shared" si="21"/>
        <v>0</v>
      </c>
      <c r="U74" s="5">
        <f t="shared" si="22"/>
        <v>0</v>
      </c>
      <c r="V74" s="13">
        <f t="shared" si="23"/>
        <v>0</v>
      </c>
      <c r="W74" s="5">
        <f t="shared" si="24"/>
        <v>1</v>
      </c>
      <c r="X74" s="5">
        <f t="shared" si="25"/>
        <v>0</v>
      </c>
      <c r="Y74" s="5">
        <f t="shared" si="26"/>
        <v>0</v>
      </c>
      <c r="AB74" s="5">
        <f t="shared" si="27"/>
        <v>1</v>
      </c>
      <c r="AC74" s="5">
        <f t="shared" si="28"/>
        <v>1</v>
      </c>
      <c r="AD74" s="5" t="str">
        <f t="shared" si="29"/>
        <v>Correct</v>
      </c>
      <c r="AE74" s="1"/>
      <c r="AF74" s="1">
        <v>70</v>
      </c>
      <c r="AG74" s="1" t="s">
        <v>95</v>
      </c>
      <c r="AH74" s="1" t="s">
        <v>139</v>
      </c>
      <c r="AI74" s="1" t="s">
        <v>97</v>
      </c>
      <c r="AJ74" s="1" t="s">
        <v>98</v>
      </c>
      <c r="AK74" s="1" t="s">
        <v>80</v>
      </c>
      <c r="AL74" s="1" t="s">
        <v>99</v>
      </c>
      <c r="AM74" s="1"/>
      <c r="AN74" s="1"/>
      <c r="AO74" s="1" t="s">
        <v>102</v>
      </c>
      <c r="AP74" s="1" t="s">
        <v>92</v>
      </c>
      <c r="AQ74" s="1" t="s">
        <v>98</v>
      </c>
      <c r="AR74" s="1" t="s">
        <v>264</v>
      </c>
    </row>
    <row r="75" spans="1:44" x14ac:dyDescent="0.25">
      <c r="A75" s="1">
        <v>74</v>
      </c>
      <c r="B75" s="1"/>
      <c r="C75" s="1"/>
      <c r="D75" s="1"/>
      <c r="E75" s="1" t="s">
        <v>266</v>
      </c>
      <c r="F75" s="1"/>
      <c r="G75" s="1"/>
      <c r="H75" s="1" t="s">
        <v>269</v>
      </c>
      <c r="I75" s="1" t="s">
        <v>36</v>
      </c>
      <c r="J75" s="1"/>
      <c r="K75" s="1"/>
      <c r="M75" s="5">
        <f t="shared" si="15"/>
        <v>3</v>
      </c>
      <c r="N75" s="5">
        <f t="shared" si="16"/>
        <v>1</v>
      </c>
      <c r="P75" s="5">
        <f t="shared" si="17"/>
        <v>0</v>
      </c>
      <c r="Q75" s="5">
        <f t="shared" si="18"/>
        <v>0</v>
      </c>
      <c r="R75" s="5">
        <f t="shared" si="19"/>
        <v>0</v>
      </c>
      <c r="S75" s="5">
        <f t="shared" si="20"/>
        <v>1</v>
      </c>
      <c r="T75" s="5">
        <f t="shared" si="21"/>
        <v>0</v>
      </c>
      <c r="U75" s="5">
        <f t="shared" si="22"/>
        <v>0</v>
      </c>
      <c r="V75" s="13">
        <f t="shared" si="23"/>
        <v>1</v>
      </c>
      <c r="W75" s="5">
        <f t="shared" si="24"/>
        <v>1</v>
      </c>
      <c r="X75" s="5">
        <f t="shared" si="25"/>
        <v>0</v>
      </c>
      <c r="Y75" s="5">
        <f t="shared" si="26"/>
        <v>0</v>
      </c>
      <c r="AB75" s="5">
        <f t="shared" si="27"/>
        <v>3</v>
      </c>
      <c r="AC75" s="5">
        <f t="shared" si="28"/>
        <v>3</v>
      </c>
      <c r="AD75" s="5" t="str">
        <f t="shared" si="29"/>
        <v>Correct</v>
      </c>
      <c r="AE75" s="1" t="s">
        <v>94</v>
      </c>
      <c r="AF75" s="1">
        <v>32</v>
      </c>
      <c r="AG75" s="1" t="s">
        <v>95</v>
      </c>
      <c r="AH75" s="1" t="s">
        <v>140</v>
      </c>
      <c r="AI75" s="1"/>
      <c r="AJ75" s="1" t="s">
        <v>102</v>
      </c>
      <c r="AK75" s="1" t="s">
        <v>81</v>
      </c>
      <c r="AL75" s="1"/>
      <c r="AM75" s="1"/>
      <c r="AN75" s="1"/>
      <c r="AO75" s="1" t="s">
        <v>98</v>
      </c>
      <c r="AP75" s="1" t="s">
        <v>93</v>
      </c>
      <c r="AQ75" s="1" t="s">
        <v>102</v>
      </c>
      <c r="AR75" s="1" t="s">
        <v>264</v>
      </c>
    </row>
    <row r="76" spans="1:44" x14ac:dyDescent="0.25">
      <c r="A76" s="1">
        <v>75</v>
      </c>
      <c r="B76" s="1"/>
      <c r="C76" s="1"/>
      <c r="D76" s="1" t="s">
        <v>33</v>
      </c>
      <c r="E76" s="1"/>
      <c r="F76" s="1"/>
      <c r="G76" s="1"/>
      <c r="H76" s="1" t="s">
        <v>269</v>
      </c>
      <c r="I76" s="1" t="s">
        <v>36</v>
      </c>
      <c r="J76" s="1"/>
      <c r="K76" s="1"/>
      <c r="M76" s="5">
        <f t="shared" si="15"/>
        <v>3</v>
      </c>
      <c r="N76" s="5">
        <f t="shared" si="16"/>
        <v>1</v>
      </c>
      <c r="P76" s="5">
        <f t="shared" si="17"/>
        <v>0</v>
      </c>
      <c r="Q76" s="5">
        <f t="shared" si="18"/>
        <v>0</v>
      </c>
      <c r="R76" s="5">
        <f t="shared" si="19"/>
        <v>1</v>
      </c>
      <c r="S76" s="5">
        <f t="shared" si="20"/>
        <v>0</v>
      </c>
      <c r="T76" s="5">
        <f t="shared" si="21"/>
        <v>0</v>
      </c>
      <c r="U76" s="5">
        <f t="shared" si="22"/>
        <v>0</v>
      </c>
      <c r="V76" s="13">
        <f t="shared" si="23"/>
        <v>1</v>
      </c>
      <c r="W76" s="5">
        <f t="shared" si="24"/>
        <v>1</v>
      </c>
      <c r="X76" s="5">
        <f t="shared" si="25"/>
        <v>0</v>
      </c>
      <c r="Y76" s="5">
        <f t="shared" si="26"/>
        <v>0</v>
      </c>
      <c r="AB76" s="5">
        <f t="shared" si="27"/>
        <v>3</v>
      </c>
      <c r="AC76" s="5">
        <f t="shared" si="28"/>
        <v>3</v>
      </c>
      <c r="AD76" s="5" t="str">
        <f t="shared" si="29"/>
        <v>Correct</v>
      </c>
      <c r="AE76" s="1" t="s">
        <v>94</v>
      </c>
      <c r="AF76" s="1">
        <v>27</v>
      </c>
      <c r="AG76" s="1" t="s">
        <v>95</v>
      </c>
      <c r="AH76" s="1" t="s">
        <v>96</v>
      </c>
      <c r="AI76" s="1" t="s">
        <v>97</v>
      </c>
      <c r="AJ76" s="1" t="s">
        <v>98</v>
      </c>
      <c r="AK76" s="1" t="s">
        <v>80</v>
      </c>
      <c r="AL76" s="1" t="s">
        <v>112</v>
      </c>
      <c r="AM76" s="1" t="s">
        <v>137</v>
      </c>
      <c r="AN76" s="1" t="s">
        <v>136</v>
      </c>
      <c r="AO76" s="1" t="s">
        <v>102</v>
      </c>
      <c r="AP76" s="1" t="s">
        <v>90</v>
      </c>
      <c r="AQ76" s="1"/>
      <c r="AR76" s="1" t="s">
        <v>264</v>
      </c>
    </row>
    <row r="77" spans="1:44" x14ac:dyDescent="0.25">
      <c r="A77" s="1">
        <v>76</v>
      </c>
      <c r="B77" s="1"/>
      <c r="C77" s="1"/>
      <c r="D77" s="1" t="s">
        <v>33</v>
      </c>
      <c r="E77" s="1"/>
      <c r="F77" s="1"/>
      <c r="G77" s="1"/>
      <c r="H77" s="1"/>
      <c r="I77" s="1" t="s">
        <v>36</v>
      </c>
      <c r="J77" s="1"/>
      <c r="K77" s="1"/>
      <c r="M77" s="5">
        <f t="shared" si="15"/>
        <v>2</v>
      </c>
      <c r="N77" s="5">
        <f t="shared" si="16"/>
        <v>1.5</v>
      </c>
      <c r="P77" s="5">
        <f t="shared" si="17"/>
        <v>0</v>
      </c>
      <c r="Q77" s="5">
        <f t="shared" si="18"/>
        <v>0</v>
      </c>
      <c r="R77" s="5">
        <f t="shared" si="19"/>
        <v>1</v>
      </c>
      <c r="S77" s="5">
        <f t="shared" si="20"/>
        <v>0</v>
      </c>
      <c r="T77" s="5">
        <f t="shared" si="21"/>
        <v>0</v>
      </c>
      <c r="U77" s="5">
        <f t="shared" si="22"/>
        <v>0</v>
      </c>
      <c r="V77" s="13">
        <f t="shared" si="23"/>
        <v>0</v>
      </c>
      <c r="W77" s="5">
        <f t="shared" si="24"/>
        <v>1</v>
      </c>
      <c r="X77" s="5">
        <f t="shared" si="25"/>
        <v>0</v>
      </c>
      <c r="Y77" s="5">
        <f t="shared" si="26"/>
        <v>0</v>
      </c>
      <c r="AB77" s="5">
        <f t="shared" si="27"/>
        <v>2</v>
      </c>
      <c r="AC77" s="5">
        <f t="shared" si="28"/>
        <v>2</v>
      </c>
      <c r="AD77" s="5" t="str">
        <f t="shared" si="29"/>
        <v>Correct</v>
      </c>
      <c r="AE77" s="1" t="s">
        <v>94</v>
      </c>
      <c r="AF77" s="1">
        <v>67</v>
      </c>
      <c r="AG77" s="1" t="s">
        <v>95</v>
      </c>
      <c r="AH77" s="1" t="s">
        <v>96</v>
      </c>
      <c r="AI77" s="1" t="s">
        <v>97</v>
      </c>
      <c r="AJ77" s="1"/>
      <c r="AK77" s="1" t="s">
        <v>80</v>
      </c>
      <c r="AL77" s="1" t="s">
        <v>99</v>
      </c>
      <c r="AM77" s="1" t="s">
        <v>103</v>
      </c>
      <c r="AN77" s="1" t="s">
        <v>123</v>
      </c>
      <c r="AO77" s="1" t="s">
        <v>102</v>
      </c>
      <c r="AP77" s="1" t="s">
        <v>91</v>
      </c>
      <c r="AQ77" s="1"/>
      <c r="AR77" s="1" t="s">
        <v>264</v>
      </c>
    </row>
    <row r="78" spans="1:44" x14ac:dyDescent="0.25">
      <c r="A78" s="1">
        <v>77</v>
      </c>
      <c r="B78" s="1"/>
      <c r="C78" s="1" t="s">
        <v>32</v>
      </c>
      <c r="D78" s="1"/>
      <c r="E78" s="1" t="s">
        <v>266</v>
      </c>
      <c r="F78" s="1" t="s">
        <v>34</v>
      </c>
      <c r="G78" s="1"/>
      <c r="H78" s="1" t="s">
        <v>269</v>
      </c>
      <c r="I78" s="1" t="s">
        <v>36</v>
      </c>
      <c r="J78" s="1" t="s">
        <v>37</v>
      </c>
      <c r="K78" s="1"/>
      <c r="M78" s="5">
        <f t="shared" si="15"/>
        <v>6</v>
      </c>
      <c r="N78" s="5">
        <f t="shared" si="16"/>
        <v>0.5</v>
      </c>
      <c r="P78" s="5">
        <f t="shared" si="17"/>
        <v>0</v>
      </c>
      <c r="Q78" s="5">
        <f t="shared" si="18"/>
        <v>0.5</v>
      </c>
      <c r="R78" s="5">
        <f t="shared" si="19"/>
        <v>0</v>
      </c>
      <c r="S78" s="5">
        <f t="shared" si="20"/>
        <v>0.5</v>
      </c>
      <c r="T78" s="5">
        <f t="shared" si="21"/>
        <v>0.5</v>
      </c>
      <c r="U78" s="5">
        <f t="shared" si="22"/>
        <v>0</v>
      </c>
      <c r="V78" s="13">
        <f t="shared" si="23"/>
        <v>0.5</v>
      </c>
      <c r="W78" s="5">
        <f t="shared" si="24"/>
        <v>0.5</v>
      </c>
      <c r="X78" s="5">
        <f t="shared" si="25"/>
        <v>0.5</v>
      </c>
      <c r="Y78" s="5">
        <f t="shared" si="26"/>
        <v>0</v>
      </c>
      <c r="AB78" s="5">
        <f t="shared" si="27"/>
        <v>3</v>
      </c>
      <c r="AC78" s="5">
        <f t="shared" si="28"/>
        <v>6</v>
      </c>
      <c r="AD78" s="5" t="str">
        <f t="shared" si="29"/>
        <v>Correct</v>
      </c>
      <c r="AE78" s="1" t="s">
        <v>94</v>
      </c>
      <c r="AF78" s="1">
        <v>78</v>
      </c>
      <c r="AG78" s="1" t="s">
        <v>95</v>
      </c>
      <c r="AH78" s="1" t="s">
        <v>139</v>
      </c>
      <c r="AI78" s="1"/>
      <c r="AJ78" s="1" t="s">
        <v>102</v>
      </c>
      <c r="AK78" s="1" t="s">
        <v>355</v>
      </c>
      <c r="AL78" s="1" t="s">
        <v>109</v>
      </c>
      <c r="AM78" s="1" t="s">
        <v>110</v>
      </c>
      <c r="AN78" s="1" t="s">
        <v>104</v>
      </c>
      <c r="AO78" s="1"/>
      <c r="AP78" s="1"/>
      <c r="AQ78" s="1" t="s">
        <v>102</v>
      </c>
      <c r="AR78" s="1" t="s">
        <v>263</v>
      </c>
    </row>
    <row r="79" spans="1:44" x14ac:dyDescent="0.25">
      <c r="A79" s="1">
        <v>78</v>
      </c>
      <c r="B79" s="1"/>
      <c r="C79" s="1" t="s">
        <v>32</v>
      </c>
      <c r="D79" s="1" t="s">
        <v>33</v>
      </c>
      <c r="E79" s="1"/>
      <c r="F79" s="1" t="s">
        <v>34</v>
      </c>
      <c r="G79" s="1"/>
      <c r="H79" s="1"/>
      <c r="I79" s="1" t="s">
        <v>36</v>
      </c>
      <c r="J79" s="1"/>
      <c r="K79" s="1"/>
      <c r="M79" s="5">
        <f t="shared" si="15"/>
        <v>4</v>
      </c>
      <c r="N79" s="5">
        <f t="shared" si="16"/>
        <v>0.75</v>
      </c>
      <c r="P79" s="5">
        <f t="shared" si="17"/>
        <v>0</v>
      </c>
      <c r="Q79" s="5">
        <f t="shared" si="18"/>
        <v>0.75</v>
      </c>
      <c r="R79" s="5">
        <f t="shared" si="19"/>
        <v>0.75</v>
      </c>
      <c r="S79" s="5">
        <f t="shared" si="20"/>
        <v>0</v>
      </c>
      <c r="T79" s="5">
        <f t="shared" si="21"/>
        <v>0.75</v>
      </c>
      <c r="U79" s="5">
        <f t="shared" si="22"/>
        <v>0</v>
      </c>
      <c r="V79" s="13">
        <f t="shared" si="23"/>
        <v>0</v>
      </c>
      <c r="W79" s="5">
        <f t="shared" si="24"/>
        <v>0.75</v>
      </c>
      <c r="X79" s="5">
        <f t="shared" si="25"/>
        <v>0</v>
      </c>
      <c r="Y79" s="5">
        <f t="shared" si="26"/>
        <v>0</v>
      </c>
      <c r="AB79" s="5">
        <f t="shared" si="27"/>
        <v>3</v>
      </c>
      <c r="AC79" s="5">
        <f t="shared" si="28"/>
        <v>4</v>
      </c>
      <c r="AD79" s="5" t="str">
        <f t="shared" si="29"/>
        <v>Correct</v>
      </c>
      <c r="AE79" s="1"/>
      <c r="AF79" s="1">
        <v>55</v>
      </c>
      <c r="AG79" s="1" t="s">
        <v>95</v>
      </c>
      <c r="AH79" s="1" t="s">
        <v>141</v>
      </c>
      <c r="AI79" s="1"/>
      <c r="AJ79" s="1" t="s">
        <v>102</v>
      </c>
      <c r="AK79" s="1" t="s">
        <v>355</v>
      </c>
      <c r="AL79" s="1" t="s">
        <v>99</v>
      </c>
      <c r="AM79" s="1" t="s">
        <v>110</v>
      </c>
      <c r="AN79" s="1"/>
      <c r="AO79" s="1" t="s">
        <v>98</v>
      </c>
      <c r="AP79" s="1" t="s">
        <v>93</v>
      </c>
      <c r="AQ79" s="1"/>
      <c r="AR79" s="1" t="s">
        <v>263</v>
      </c>
    </row>
    <row r="80" spans="1:44" x14ac:dyDescent="0.25">
      <c r="A80" s="1">
        <v>79</v>
      </c>
      <c r="B80" s="1"/>
      <c r="C80" s="1"/>
      <c r="D80" s="1"/>
      <c r="E80" s="1" t="s">
        <v>266</v>
      </c>
      <c r="F80" s="1" t="s">
        <v>34</v>
      </c>
      <c r="G80" s="1"/>
      <c r="H80" s="1"/>
      <c r="I80" s="1" t="s">
        <v>36</v>
      </c>
      <c r="J80" s="1"/>
      <c r="K80" s="1"/>
      <c r="M80" s="5">
        <f t="shared" si="15"/>
        <v>3</v>
      </c>
      <c r="N80" s="5">
        <f t="shared" si="16"/>
        <v>1</v>
      </c>
      <c r="P80" s="5">
        <f t="shared" si="17"/>
        <v>0</v>
      </c>
      <c r="Q80" s="5">
        <f t="shared" si="18"/>
        <v>0</v>
      </c>
      <c r="R80" s="5">
        <f t="shared" si="19"/>
        <v>0</v>
      </c>
      <c r="S80" s="5">
        <f t="shared" si="20"/>
        <v>1</v>
      </c>
      <c r="T80" s="5">
        <f t="shared" si="21"/>
        <v>1</v>
      </c>
      <c r="U80" s="5">
        <f t="shared" si="22"/>
        <v>0</v>
      </c>
      <c r="V80" s="13">
        <f t="shared" si="23"/>
        <v>0</v>
      </c>
      <c r="W80" s="5">
        <f t="shared" si="24"/>
        <v>1</v>
      </c>
      <c r="X80" s="5">
        <f t="shared" si="25"/>
        <v>0</v>
      </c>
      <c r="Y80" s="5">
        <f t="shared" si="26"/>
        <v>0</v>
      </c>
      <c r="AB80" s="5">
        <f t="shared" si="27"/>
        <v>3</v>
      </c>
      <c r="AC80" s="5">
        <f t="shared" si="28"/>
        <v>3</v>
      </c>
      <c r="AD80" s="5" t="str">
        <f t="shared" si="29"/>
        <v>Correct</v>
      </c>
      <c r="AE80" s="1"/>
      <c r="AF80" s="1">
        <v>44</v>
      </c>
      <c r="AG80" s="1" t="s">
        <v>95</v>
      </c>
      <c r="AH80" s="1" t="s">
        <v>141</v>
      </c>
      <c r="AI80" s="1"/>
      <c r="AJ80" s="1" t="s">
        <v>102</v>
      </c>
      <c r="AK80" s="1" t="s">
        <v>81</v>
      </c>
      <c r="AL80" s="1" t="s">
        <v>109</v>
      </c>
      <c r="AM80" s="1" t="s">
        <v>132</v>
      </c>
      <c r="AN80" s="1" t="s">
        <v>104</v>
      </c>
      <c r="AO80" s="1"/>
      <c r="AP80" s="1" t="s">
        <v>372</v>
      </c>
      <c r="AQ80" s="1" t="s">
        <v>98</v>
      </c>
      <c r="AR80" s="1" t="s">
        <v>263</v>
      </c>
    </row>
    <row r="81" spans="1:44" x14ac:dyDescent="0.25">
      <c r="A81" s="1">
        <v>80</v>
      </c>
      <c r="B81" s="1"/>
      <c r="C81" s="1" t="s">
        <v>32</v>
      </c>
      <c r="D81" s="1" t="s">
        <v>33</v>
      </c>
      <c r="E81" s="1" t="s">
        <v>266</v>
      </c>
      <c r="F81" s="1" t="s">
        <v>34</v>
      </c>
      <c r="G81" s="1"/>
      <c r="H81" s="1" t="s">
        <v>269</v>
      </c>
      <c r="I81" s="1"/>
      <c r="J81" s="1" t="s">
        <v>37</v>
      </c>
      <c r="K81" s="1" t="s">
        <v>38</v>
      </c>
      <c r="M81" s="5">
        <f t="shared" si="15"/>
        <v>7</v>
      </c>
      <c r="N81" s="5">
        <f t="shared" si="16"/>
        <v>0.42857142857142855</v>
      </c>
      <c r="P81" s="5">
        <f t="shared" si="17"/>
        <v>0</v>
      </c>
      <c r="Q81" s="5">
        <f t="shared" si="18"/>
        <v>0.42857142857142855</v>
      </c>
      <c r="R81" s="5">
        <f t="shared" si="19"/>
        <v>0.42857142857142855</v>
      </c>
      <c r="S81" s="5">
        <f t="shared" si="20"/>
        <v>0.42857142857142855</v>
      </c>
      <c r="T81" s="5">
        <f t="shared" si="21"/>
        <v>0.42857142857142855</v>
      </c>
      <c r="U81" s="5">
        <f t="shared" si="22"/>
        <v>0</v>
      </c>
      <c r="V81" s="13">
        <f t="shared" si="23"/>
        <v>0.42857142857142855</v>
      </c>
      <c r="W81" s="5">
        <f t="shared" si="24"/>
        <v>0</v>
      </c>
      <c r="X81" s="5">
        <f t="shared" si="25"/>
        <v>0.42857142857142855</v>
      </c>
      <c r="Y81" s="5">
        <f t="shared" si="26"/>
        <v>0.42857142857142855</v>
      </c>
      <c r="AB81" s="5">
        <f t="shared" si="27"/>
        <v>2.9999999999999996</v>
      </c>
      <c r="AC81" s="5">
        <f t="shared" si="28"/>
        <v>7</v>
      </c>
      <c r="AD81" s="5" t="str">
        <f t="shared" si="29"/>
        <v>Correct</v>
      </c>
      <c r="AE81" s="1" t="s">
        <v>94</v>
      </c>
      <c r="AF81" s="1">
        <v>76</v>
      </c>
      <c r="AG81" s="1" t="s">
        <v>95</v>
      </c>
      <c r="AH81" s="1" t="s">
        <v>142</v>
      </c>
      <c r="AI81" s="1"/>
      <c r="AJ81" s="1" t="s">
        <v>102</v>
      </c>
      <c r="AK81" s="1"/>
      <c r="AL81" s="1" t="s">
        <v>109</v>
      </c>
      <c r="AM81" s="1" t="s">
        <v>110</v>
      </c>
      <c r="AN81" s="1" t="s">
        <v>104</v>
      </c>
      <c r="AO81" s="1" t="s">
        <v>102</v>
      </c>
      <c r="AP81" s="1" t="s">
        <v>373</v>
      </c>
      <c r="AQ81" s="1" t="s">
        <v>102</v>
      </c>
      <c r="AR81" s="1" t="s">
        <v>263</v>
      </c>
    </row>
    <row r="82" spans="1:44" x14ac:dyDescent="0.25">
      <c r="A82" s="1">
        <v>81</v>
      </c>
      <c r="B82" s="1"/>
      <c r="C82" s="1" t="s">
        <v>32</v>
      </c>
      <c r="D82" s="1" t="s">
        <v>33</v>
      </c>
      <c r="E82" s="1" t="s">
        <v>266</v>
      </c>
      <c r="F82" s="1" t="s">
        <v>34</v>
      </c>
      <c r="G82" s="1"/>
      <c r="H82" s="1" t="s">
        <v>269</v>
      </c>
      <c r="I82" s="1"/>
      <c r="J82" s="1" t="s">
        <v>37</v>
      </c>
      <c r="K82" s="1"/>
      <c r="M82" s="5">
        <f t="shared" si="15"/>
        <v>6</v>
      </c>
      <c r="N82" s="5">
        <f t="shared" si="16"/>
        <v>0.5</v>
      </c>
      <c r="P82" s="5">
        <f t="shared" si="17"/>
        <v>0</v>
      </c>
      <c r="Q82" s="5">
        <f t="shared" si="18"/>
        <v>0.5</v>
      </c>
      <c r="R82" s="5">
        <f t="shared" si="19"/>
        <v>0.5</v>
      </c>
      <c r="S82" s="5">
        <f t="shared" si="20"/>
        <v>0.5</v>
      </c>
      <c r="T82" s="5">
        <f t="shared" si="21"/>
        <v>0.5</v>
      </c>
      <c r="U82" s="5">
        <f t="shared" si="22"/>
        <v>0</v>
      </c>
      <c r="V82" s="13">
        <f t="shared" si="23"/>
        <v>0.5</v>
      </c>
      <c r="W82" s="5">
        <f t="shared" si="24"/>
        <v>0</v>
      </c>
      <c r="X82" s="5">
        <f t="shared" si="25"/>
        <v>0.5</v>
      </c>
      <c r="Y82" s="5">
        <f t="shared" si="26"/>
        <v>0</v>
      </c>
      <c r="AB82" s="5">
        <f t="shared" si="27"/>
        <v>3</v>
      </c>
      <c r="AC82" s="5">
        <f t="shared" si="28"/>
        <v>6</v>
      </c>
      <c r="AD82" s="5" t="str">
        <f t="shared" si="29"/>
        <v>Correct</v>
      </c>
      <c r="AE82" s="1" t="s">
        <v>105</v>
      </c>
      <c r="AF82" s="1">
        <v>83</v>
      </c>
      <c r="AG82" s="1" t="s">
        <v>95</v>
      </c>
      <c r="AH82" s="1" t="s">
        <v>141</v>
      </c>
      <c r="AI82" s="1"/>
      <c r="AJ82" s="1"/>
      <c r="AK82" s="1"/>
      <c r="AL82" s="1" t="s">
        <v>99</v>
      </c>
      <c r="AM82" s="1"/>
      <c r="AN82" s="1"/>
      <c r="AO82" s="1"/>
      <c r="AP82" s="1" t="s">
        <v>91</v>
      </c>
      <c r="AQ82" s="1"/>
      <c r="AR82" s="1" t="s">
        <v>263</v>
      </c>
    </row>
    <row r="83" spans="1:44" x14ac:dyDescent="0.25">
      <c r="A83" s="1">
        <v>82</v>
      </c>
      <c r="B83" s="1"/>
      <c r="C83" s="1"/>
      <c r="D83" s="1" t="s">
        <v>33</v>
      </c>
      <c r="E83" s="1"/>
      <c r="F83" s="1"/>
      <c r="G83" s="1"/>
      <c r="H83" s="1" t="s">
        <v>269</v>
      </c>
      <c r="I83" s="1" t="s">
        <v>36</v>
      </c>
      <c r="J83" s="1"/>
      <c r="K83" s="1"/>
      <c r="M83" s="5">
        <f t="shared" si="15"/>
        <v>3</v>
      </c>
      <c r="N83" s="5">
        <f t="shared" si="16"/>
        <v>1</v>
      </c>
      <c r="P83" s="5">
        <f t="shared" si="17"/>
        <v>0</v>
      </c>
      <c r="Q83" s="5">
        <f t="shared" si="18"/>
        <v>0</v>
      </c>
      <c r="R83" s="5">
        <f t="shared" si="19"/>
        <v>1</v>
      </c>
      <c r="S83" s="5">
        <f t="shared" si="20"/>
        <v>0</v>
      </c>
      <c r="T83" s="5">
        <f t="shared" si="21"/>
        <v>0</v>
      </c>
      <c r="U83" s="5">
        <f t="shared" si="22"/>
        <v>0</v>
      </c>
      <c r="V83" s="13">
        <f t="shared" si="23"/>
        <v>1</v>
      </c>
      <c r="W83" s="5">
        <f t="shared" si="24"/>
        <v>1</v>
      </c>
      <c r="X83" s="5">
        <f t="shared" si="25"/>
        <v>0</v>
      </c>
      <c r="Y83" s="5">
        <f t="shared" si="26"/>
        <v>0</v>
      </c>
      <c r="AB83" s="5">
        <f t="shared" si="27"/>
        <v>3</v>
      </c>
      <c r="AC83" s="5">
        <f t="shared" si="28"/>
        <v>3</v>
      </c>
      <c r="AD83" s="5" t="str">
        <f t="shared" si="29"/>
        <v>Correct</v>
      </c>
      <c r="AE83" s="1" t="s">
        <v>94</v>
      </c>
      <c r="AF83" s="1">
        <v>76</v>
      </c>
      <c r="AG83" s="1" t="s">
        <v>95</v>
      </c>
      <c r="AH83" s="1" t="s">
        <v>96</v>
      </c>
      <c r="AI83" s="1" t="s">
        <v>143</v>
      </c>
      <c r="AJ83" s="1" t="s">
        <v>102</v>
      </c>
      <c r="AK83" s="1" t="s">
        <v>355</v>
      </c>
      <c r="AL83" s="1"/>
      <c r="AM83" s="1" t="s">
        <v>103</v>
      </c>
      <c r="AN83" s="1" t="s">
        <v>104</v>
      </c>
      <c r="AO83" s="1" t="s">
        <v>102</v>
      </c>
      <c r="AP83" s="1" t="s">
        <v>91</v>
      </c>
      <c r="AQ83" s="1" t="s">
        <v>98</v>
      </c>
      <c r="AR83" s="1" t="s">
        <v>263</v>
      </c>
    </row>
    <row r="84" spans="1:44" x14ac:dyDescent="0.25">
      <c r="A84" s="1">
        <v>83</v>
      </c>
      <c r="B84" s="1"/>
      <c r="C84" s="1"/>
      <c r="D84" s="1" t="s">
        <v>33</v>
      </c>
      <c r="E84" s="1"/>
      <c r="F84" s="1"/>
      <c r="G84" s="1"/>
      <c r="H84" s="1" t="s">
        <v>269</v>
      </c>
      <c r="I84" s="1" t="s">
        <v>36</v>
      </c>
      <c r="J84" s="1"/>
      <c r="K84" s="1"/>
      <c r="M84" s="5">
        <f t="shared" si="15"/>
        <v>3</v>
      </c>
      <c r="N84" s="5">
        <f t="shared" si="16"/>
        <v>1</v>
      </c>
      <c r="P84" s="5">
        <f t="shared" si="17"/>
        <v>0</v>
      </c>
      <c r="Q84" s="5">
        <f t="shared" si="18"/>
        <v>0</v>
      </c>
      <c r="R84" s="5">
        <f t="shared" si="19"/>
        <v>1</v>
      </c>
      <c r="S84" s="5">
        <f t="shared" si="20"/>
        <v>0</v>
      </c>
      <c r="T84" s="5">
        <f t="shared" si="21"/>
        <v>0</v>
      </c>
      <c r="U84" s="5">
        <f t="shared" si="22"/>
        <v>0</v>
      </c>
      <c r="V84" s="13">
        <f t="shared" si="23"/>
        <v>1</v>
      </c>
      <c r="W84" s="5">
        <f t="shared" si="24"/>
        <v>1</v>
      </c>
      <c r="X84" s="5">
        <f t="shared" si="25"/>
        <v>0</v>
      </c>
      <c r="Y84" s="5">
        <f t="shared" si="26"/>
        <v>0</v>
      </c>
      <c r="AB84" s="5">
        <f t="shared" si="27"/>
        <v>3</v>
      </c>
      <c r="AC84" s="5">
        <f t="shared" si="28"/>
        <v>3</v>
      </c>
      <c r="AD84" s="5" t="str">
        <f t="shared" si="29"/>
        <v>Correct</v>
      </c>
      <c r="AE84" s="1" t="s">
        <v>94</v>
      </c>
      <c r="AF84" s="1"/>
      <c r="AG84" s="1" t="s">
        <v>95</v>
      </c>
      <c r="AH84" s="1" t="s">
        <v>144</v>
      </c>
      <c r="AI84" s="1" t="s">
        <v>346</v>
      </c>
      <c r="AJ84" s="1" t="s">
        <v>102</v>
      </c>
      <c r="AK84" s="1" t="s">
        <v>355</v>
      </c>
      <c r="AL84" s="1" t="s">
        <v>99</v>
      </c>
      <c r="AM84" s="1" t="s">
        <v>103</v>
      </c>
      <c r="AN84" s="1" t="s">
        <v>104</v>
      </c>
      <c r="AO84" s="1" t="s">
        <v>102</v>
      </c>
      <c r="AP84" s="1" t="s">
        <v>91</v>
      </c>
      <c r="AQ84" s="1"/>
      <c r="AR84" s="1" t="s">
        <v>263</v>
      </c>
    </row>
    <row r="85" spans="1:44" x14ac:dyDescent="0.25">
      <c r="A85" s="1">
        <v>84</v>
      </c>
      <c r="B85" s="1"/>
      <c r="C85" s="1" t="s">
        <v>32</v>
      </c>
      <c r="D85" s="1"/>
      <c r="E85" s="1" t="s">
        <v>266</v>
      </c>
      <c r="F85" s="1" t="s">
        <v>34</v>
      </c>
      <c r="G85" s="1" t="s">
        <v>35</v>
      </c>
      <c r="H85" s="1" t="s">
        <v>269</v>
      </c>
      <c r="I85" s="1" t="s">
        <v>36</v>
      </c>
      <c r="J85" s="1"/>
      <c r="K85" s="1"/>
      <c r="M85" s="5">
        <f t="shared" si="15"/>
        <v>6</v>
      </c>
      <c r="N85" s="5">
        <f t="shared" si="16"/>
        <v>0.5</v>
      </c>
      <c r="P85" s="5">
        <f t="shared" si="17"/>
        <v>0</v>
      </c>
      <c r="Q85" s="5">
        <f t="shared" si="18"/>
        <v>0.5</v>
      </c>
      <c r="R85" s="5">
        <f t="shared" si="19"/>
        <v>0</v>
      </c>
      <c r="S85" s="5">
        <f t="shared" si="20"/>
        <v>0.5</v>
      </c>
      <c r="T85" s="5">
        <f t="shared" si="21"/>
        <v>0.5</v>
      </c>
      <c r="U85" s="5">
        <f t="shared" si="22"/>
        <v>0.5</v>
      </c>
      <c r="V85" s="13">
        <f t="shared" si="23"/>
        <v>0.5</v>
      </c>
      <c r="W85" s="5">
        <f t="shared" si="24"/>
        <v>0.5</v>
      </c>
      <c r="X85" s="5">
        <f t="shared" si="25"/>
        <v>0</v>
      </c>
      <c r="Y85" s="5">
        <f t="shared" si="26"/>
        <v>0</v>
      </c>
      <c r="AB85" s="5">
        <f t="shared" si="27"/>
        <v>3</v>
      </c>
      <c r="AC85" s="5">
        <f t="shared" si="28"/>
        <v>6</v>
      </c>
      <c r="AD85" s="5" t="str">
        <f t="shared" si="29"/>
        <v>Correct</v>
      </c>
      <c r="AE85" s="1" t="s">
        <v>94</v>
      </c>
      <c r="AF85" s="1">
        <v>73</v>
      </c>
      <c r="AG85" s="1" t="s">
        <v>95</v>
      </c>
      <c r="AH85" s="1" t="s">
        <v>141</v>
      </c>
      <c r="AI85" s="1"/>
      <c r="AJ85" s="1"/>
      <c r="AK85" s="1" t="s">
        <v>355</v>
      </c>
      <c r="AL85" s="1"/>
      <c r="AM85" s="1"/>
      <c r="AN85" s="1" t="s">
        <v>136</v>
      </c>
      <c r="AO85" s="1" t="s">
        <v>102</v>
      </c>
      <c r="AP85" s="1" t="s">
        <v>372</v>
      </c>
      <c r="AQ85" s="1"/>
      <c r="AR85" s="1" t="s">
        <v>263</v>
      </c>
    </row>
    <row r="86" spans="1:44" x14ac:dyDescent="0.25">
      <c r="A86" s="1">
        <v>85</v>
      </c>
      <c r="B86" s="1"/>
      <c r="C86" s="1"/>
      <c r="D86" s="1"/>
      <c r="E86" s="1"/>
      <c r="F86" s="1"/>
      <c r="G86" s="1"/>
      <c r="H86" s="1" t="s">
        <v>269</v>
      </c>
      <c r="I86" s="1" t="s">
        <v>36</v>
      </c>
      <c r="J86" s="1"/>
      <c r="K86" s="1" t="s">
        <v>38</v>
      </c>
      <c r="M86" s="5">
        <f t="shared" si="15"/>
        <v>3</v>
      </c>
      <c r="N86" s="5">
        <f t="shared" si="16"/>
        <v>1</v>
      </c>
      <c r="P86" s="5">
        <f t="shared" si="17"/>
        <v>0</v>
      </c>
      <c r="Q86" s="5">
        <f t="shared" si="18"/>
        <v>0</v>
      </c>
      <c r="R86" s="5">
        <f t="shared" si="19"/>
        <v>0</v>
      </c>
      <c r="S86" s="5">
        <f t="shared" si="20"/>
        <v>0</v>
      </c>
      <c r="T86" s="5">
        <f t="shared" si="21"/>
        <v>0</v>
      </c>
      <c r="U86" s="5">
        <f t="shared" si="22"/>
        <v>0</v>
      </c>
      <c r="V86" s="13">
        <f t="shared" si="23"/>
        <v>1</v>
      </c>
      <c r="W86" s="5">
        <f t="shared" si="24"/>
        <v>1</v>
      </c>
      <c r="X86" s="5">
        <f t="shared" si="25"/>
        <v>0</v>
      </c>
      <c r="Y86" s="5">
        <f t="shared" si="26"/>
        <v>1</v>
      </c>
      <c r="AB86" s="5">
        <f t="shared" si="27"/>
        <v>3</v>
      </c>
      <c r="AC86" s="5">
        <f t="shared" si="28"/>
        <v>3</v>
      </c>
      <c r="AD86" s="5" t="str">
        <f t="shared" si="29"/>
        <v>Correct</v>
      </c>
      <c r="AE86" s="1" t="s">
        <v>105</v>
      </c>
      <c r="AF86" s="1">
        <v>46</v>
      </c>
      <c r="AG86" s="1" t="s">
        <v>95</v>
      </c>
      <c r="AH86" s="1" t="s">
        <v>157</v>
      </c>
      <c r="AI86" s="1" t="s">
        <v>97</v>
      </c>
      <c r="AJ86" s="1" t="s">
        <v>98</v>
      </c>
      <c r="AK86" s="1" t="s">
        <v>351</v>
      </c>
      <c r="AL86" s="1" t="s">
        <v>99</v>
      </c>
      <c r="AM86" s="1" t="s">
        <v>110</v>
      </c>
      <c r="AN86" s="1" t="s">
        <v>101</v>
      </c>
      <c r="AO86" s="1" t="s">
        <v>102</v>
      </c>
      <c r="AP86" s="1" t="s">
        <v>92</v>
      </c>
      <c r="AQ86" s="1"/>
      <c r="AR86" s="1" t="s">
        <v>262</v>
      </c>
    </row>
    <row r="87" spans="1:44" x14ac:dyDescent="0.25">
      <c r="A87" s="1">
        <v>86</v>
      </c>
      <c r="B87" s="1" t="s">
        <v>31</v>
      </c>
      <c r="C87" s="1"/>
      <c r="D87" s="1"/>
      <c r="E87" s="1"/>
      <c r="F87" s="1" t="s">
        <v>34</v>
      </c>
      <c r="G87" s="1"/>
      <c r="H87" s="1"/>
      <c r="I87" s="1" t="s">
        <v>36</v>
      </c>
      <c r="J87" s="1"/>
      <c r="K87" s="1"/>
      <c r="M87" s="5">
        <f t="shared" si="15"/>
        <v>3</v>
      </c>
      <c r="N87" s="5">
        <f t="shared" si="16"/>
        <v>1</v>
      </c>
      <c r="P87" s="5">
        <f t="shared" si="17"/>
        <v>1</v>
      </c>
      <c r="Q87" s="5">
        <f t="shared" si="18"/>
        <v>0</v>
      </c>
      <c r="R87" s="5">
        <f t="shared" si="19"/>
        <v>0</v>
      </c>
      <c r="S87" s="5">
        <f t="shared" si="20"/>
        <v>0</v>
      </c>
      <c r="T87" s="5">
        <f t="shared" si="21"/>
        <v>1</v>
      </c>
      <c r="U87" s="5">
        <f t="shared" si="22"/>
        <v>0</v>
      </c>
      <c r="V87" s="13">
        <f t="shared" si="23"/>
        <v>0</v>
      </c>
      <c r="W87" s="5">
        <f t="shared" si="24"/>
        <v>1</v>
      </c>
      <c r="X87" s="5">
        <f t="shared" si="25"/>
        <v>0</v>
      </c>
      <c r="Y87" s="5">
        <f t="shared" si="26"/>
        <v>0</v>
      </c>
      <c r="AB87" s="5">
        <f t="shared" si="27"/>
        <v>3</v>
      </c>
      <c r="AC87" s="5">
        <f t="shared" si="28"/>
        <v>3</v>
      </c>
      <c r="AD87" s="5" t="str">
        <f t="shared" si="29"/>
        <v>Correct</v>
      </c>
      <c r="AE87" s="1" t="s">
        <v>105</v>
      </c>
      <c r="AF87" s="1">
        <v>48</v>
      </c>
      <c r="AG87" s="1" t="s">
        <v>95</v>
      </c>
      <c r="AH87" s="1" t="s">
        <v>96</v>
      </c>
      <c r="AI87" s="1" t="s">
        <v>97</v>
      </c>
      <c r="AJ87" s="1"/>
      <c r="AK87" s="1" t="s">
        <v>351</v>
      </c>
      <c r="AL87" s="1" t="s">
        <v>109</v>
      </c>
      <c r="AM87" s="1" t="s">
        <v>110</v>
      </c>
      <c r="AN87" s="1" t="s">
        <v>101</v>
      </c>
      <c r="AO87" s="1" t="s">
        <v>102</v>
      </c>
      <c r="AP87" s="1" t="s">
        <v>92</v>
      </c>
      <c r="AQ87" s="1" t="s">
        <v>102</v>
      </c>
      <c r="AR87" s="1" t="s">
        <v>262</v>
      </c>
    </row>
    <row r="88" spans="1:44" x14ac:dyDescent="0.25">
      <c r="A88" s="1">
        <v>87</v>
      </c>
      <c r="B88" s="1" t="s">
        <v>31</v>
      </c>
      <c r="C88" s="1"/>
      <c r="D88" s="1"/>
      <c r="E88" s="1"/>
      <c r="F88" s="1"/>
      <c r="G88" s="1"/>
      <c r="H88" s="1" t="s">
        <v>269</v>
      </c>
      <c r="I88" s="1" t="s">
        <v>36</v>
      </c>
      <c r="J88" s="1"/>
      <c r="K88" s="1"/>
      <c r="M88" s="5">
        <f t="shared" si="15"/>
        <v>3</v>
      </c>
      <c r="N88" s="5">
        <f t="shared" si="16"/>
        <v>1</v>
      </c>
      <c r="P88" s="5">
        <f t="shared" si="17"/>
        <v>1</v>
      </c>
      <c r="Q88" s="5">
        <f t="shared" si="18"/>
        <v>0</v>
      </c>
      <c r="R88" s="5">
        <f t="shared" si="19"/>
        <v>0</v>
      </c>
      <c r="S88" s="5">
        <f t="shared" si="20"/>
        <v>0</v>
      </c>
      <c r="T88" s="5">
        <f t="shared" si="21"/>
        <v>0</v>
      </c>
      <c r="U88" s="5">
        <f t="shared" si="22"/>
        <v>0</v>
      </c>
      <c r="V88" s="13">
        <f t="shared" si="23"/>
        <v>1</v>
      </c>
      <c r="W88" s="5">
        <f t="shared" si="24"/>
        <v>1</v>
      </c>
      <c r="X88" s="5">
        <f t="shared" si="25"/>
        <v>0</v>
      </c>
      <c r="Y88" s="5">
        <f t="shared" si="26"/>
        <v>0</v>
      </c>
      <c r="AB88" s="5">
        <f t="shared" si="27"/>
        <v>3</v>
      </c>
      <c r="AC88" s="5">
        <f t="shared" si="28"/>
        <v>3</v>
      </c>
      <c r="AD88" s="5" t="str">
        <f t="shared" si="29"/>
        <v>Correct</v>
      </c>
      <c r="AE88" s="1" t="s">
        <v>94</v>
      </c>
      <c r="AF88" s="1">
        <v>52</v>
      </c>
      <c r="AG88" s="1" t="s">
        <v>95</v>
      </c>
      <c r="AH88" s="1" t="s">
        <v>96</v>
      </c>
      <c r="AI88" s="1" t="s">
        <v>97</v>
      </c>
      <c r="AJ88" s="1" t="s">
        <v>98</v>
      </c>
      <c r="AK88" s="1" t="s">
        <v>349</v>
      </c>
      <c r="AL88" s="1" t="s">
        <v>109</v>
      </c>
      <c r="AM88" s="1" t="s">
        <v>103</v>
      </c>
      <c r="AN88" s="1"/>
      <c r="AO88" s="1" t="s">
        <v>102</v>
      </c>
      <c r="AP88" s="1" t="s">
        <v>90</v>
      </c>
      <c r="AQ88" s="1" t="s">
        <v>102</v>
      </c>
      <c r="AR88" s="1" t="s">
        <v>262</v>
      </c>
    </row>
    <row r="89" spans="1:44" x14ac:dyDescent="0.25">
      <c r="A89" s="1">
        <v>88</v>
      </c>
      <c r="B89" s="1" t="s">
        <v>31</v>
      </c>
      <c r="C89" s="1" t="s">
        <v>32</v>
      </c>
      <c r="D89" s="1"/>
      <c r="E89" s="1"/>
      <c r="F89" s="1" t="s">
        <v>34</v>
      </c>
      <c r="G89" s="1"/>
      <c r="H89" s="1"/>
      <c r="I89" s="1"/>
      <c r="J89" s="1"/>
      <c r="K89" s="1"/>
      <c r="M89" s="5">
        <f t="shared" si="15"/>
        <v>3</v>
      </c>
      <c r="N89" s="5">
        <f t="shared" si="16"/>
        <v>1</v>
      </c>
      <c r="P89" s="5">
        <f t="shared" si="17"/>
        <v>1</v>
      </c>
      <c r="Q89" s="5">
        <f t="shared" si="18"/>
        <v>1</v>
      </c>
      <c r="R89" s="5">
        <f t="shared" si="19"/>
        <v>0</v>
      </c>
      <c r="S89" s="5">
        <f t="shared" si="20"/>
        <v>0</v>
      </c>
      <c r="T89" s="5">
        <f t="shared" si="21"/>
        <v>1</v>
      </c>
      <c r="U89" s="5">
        <f t="shared" si="22"/>
        <v>0</v>
      </c>
      <c r="V89" s="13">
        <f t="shared" si="23"/>
        <v>0</v>
      </c>
      <c r="W89" s="5">
        <f t="shared" si="24"/>
        <v>0</v>
      </c>
      <c r="X89" s="5">
        <f t="shared" si="25"/>
        <v>0</v>
      </c>
      <c r="Y89" s="5">
        <f t="shared" si="26"/>
        <v>0</v>
      </c>
      <c r="AB89" s="5">
        <f t="shared" si="27"/>
        <v>3</v>
      </c>
      <c r="AC89" s="5">
        <f t="shared" si="28"/>
        <v>3</v>
      </c>
      <c r="AD89" s="5" t="str">
        <f t="shared" si="29"/>
        <v>Correct</v>
      </c>
      <c r="AE89" s="1" t="s">
        <v>105</v>
      </c>
      <c r="AF89" s="1">
        <v>86</v>
      </c>
      <c r="AG89" s="1" t="s">
        <v>95</v>
      </c>
      <c r="AH89" s="1" t="s">
        <v>96</v>
      </c>
      <c r="AI89" s="1" t="s">
        <v>97</v>
      </c>
      <c r="AJ89" s="1"/>
      <c r="AK89" s="1"/>
      <c r="AL89" s="1" t="s">
        <v>109</v>
      </c>
      <c r="AM89" s="1" t="s">
        <v>132</v>
      </c>
      <c r="AN89" s="1" t="s">
        <v>104</v>
      </c>
      <c r="AO89" s="1" t="s">
        <v>102</v>
      </c>
      <c r="AP89" s="1" t="s">
        <v>372</v>
      </c>
      <c r="AQ89" s="1" t="s">
        <v>98</v>
      </c>
      <c r="AR89" s="1" t="s">
        <v>262</v>
      </c>
    </row>
    <row r="90" spans="1:44" x14ac:dyDescent="0.25">
      <c r="A90" s="1">
        <v>89</v>
      </c>
      <c r="B90" s="1"/>
      <c r="C90" s="1"/>
      <c r="D90" s="1"/>
      <c r="E90" s="1" t="s">
        <v>266</v>
      </c>
      <c r="F90" s="1" t="s">
        <v>34</v>
      </c>
      <c r="G90" s="1"/>
      <c r="H90" s="1"/>
      <c r="I90" s="1"/>
      <c r="J90" s="1"/>
      <c r="K90" s="1"/>
      <c r="M90" s="5">
        <f t="shared" si="15"/>
        <v>2</v>
      </c>
      <c r="N90" s="5">
        <f t="shared" si="16"/>
        <v>1.5</v>
      </c>
      <c r="P90" s="5">
        <f t="shared" si="17"/>
        <v>0</v>
      </c>
      <c r="Q90" s="5">
        <f t="shared" si="18"/>
        <v>0</v>
      </c>
      <c r="R90" s="5">
        <f t="shared" si="19"/>
        <v>0</v>
      </c>
      <c r="S90" s="5">
        <f t="shared" si="20"/>
        <v>1</v>
      </c>
      <c r="T90" s="5">
        <f t="shared" si="21"/>
        <v>1</v>
      </c>
      <c r="U90" s="5">
        <f t="shared" si="22"/>
        <v>0</v>
      </c>
      <c r="V90" s="13">
        <f t="shared" si="23"/>
        <v>0</v>
      </c>
      <c r="W90" s="5">
        <f t="shared" si="24"/>
        <v>0</v>
      </c>
      <c r="X90" s="5">
        <f t="shared" si="25"/>
        <v>0</v>
      </c>
      <c r="Y90" s="5">
        <f t="shared" si="26"/>
        <v>0</v>
      </c>
      <c r="AB90" s="5">
        <f t="shared" si="27"/>
        <v>2</v>
      </c>
      <c r="AC90" s="5">
        <f t="shared" si="28"/>
        <v>2</v>
      </c>
      <c r="AD90" s="5" t="str">
        <f t="shared" si="29"/>
        <v>Correct</v>
      </c>
      <c r="AE90" s="1" t="s">
        <v>94</v>
      </c>
      <c r="AF90" s="1">
        <v>56</v>
      </c>
      <c r="AG90" s="1" t="s">
        <v>95</v>
      </c>
      <c r="AH90" s="1" t="s">
        <v>158</v>
      </c>
      <c r="AI90" s="1" t="s">
        <v>97</v>
      </c>
      <c r="AJ90" s="1"/>
      <c r="AK90" s="1" t="s">
        <v>353</v>
      </c>
      <c r="AL90" s="1" t="s">
        <v>114</v>
      </c>
      <c r="AM90" s="1" t="s">
        <v>100</v>
      </c>
      <c r="AN90" s="1" t="s">
        <v>101</v>
      </c>
      <c r="AO90" s="1" t="s">
        <v>102</v>
      </c>
      <c r="AP90" s="1" t="s">
        <v>92</v>
      </c>
      <c r="AQ90" s="1" t="s">
        <v>98</v>
      </c>
      <c r="AR90" s="1" t="s">
        <v>262</v>
      </c>
    </row>
    <row r="91" spans="1:44" x14ac:dyDescent="0.25">
      <c r="A91" s="1">
        <v>90</v>
      </c>
      <c r="B91" s="1" t="s">
        <v>31</v>
      </c>
      <c r="C91" s="1"/>
      <c r="D91" s="1"/>
      <c r="E91" s="1"/>
      <c r="F91" s="1" t="s">
        <v>34</v>
      </c>
      <c r="G91" s="1"/>
      <c r="H91" s="1"/>
      <c r="I91" s="1"/>
      <c r="J91" s="1"/>
      <c r="K91" s="1"/>
      <c r="M91" s="5">
        <f t="shared" si="15"/>
        <v>2</v>
      </c>
      <c r="N91" s="5">
        <f t="shared" si="16"/>
        <v>1.5</v>
      </c>
      <c r="P91" s="5">
        <f t="shared" si="17"/>
        <v>1</v>
      </c>
      <c r="Q91" s="5">
        <f t="shared" si="18"/>
        <v>0</v>
      </c>
      <c r="R91" s="5">
        <f t="shared" si="19"/>
        <v>0</v>
      </c>
      <c r="S91" s="5">
        <f t="shared" si="20"/>
        <v>0</v>
      </c>
      <c r="T91" s="5">
        <f t="shared" si="21"/>
        <v>1</v>
      </c>
      <c r="U91" s="5">
        <f t="shared" si="22"/>
        <v>0</v>
      </c>
      <c r="V91" s="13">
        <f t="shared" si="23"/>
        <v>0</v>
      </c>
      <c r="W91" s="5">
        <f t="shared" si="24"/>
        <v>0</v>
      </c>
      <c r="X91" s="5">
        <f t="shared" si="25"/>
        <v>0</v>
      </c>
      <c r="Y91" s="5">
        <f t="shared" si="26"/>
        <v>0</v>
      </c>
      <c r="AB91" s="5">
        <f t="shared" si="27"/>
        <v>2</v>
      </c>
      <c r="AC91" s="5">
        <f t="shared" si="28"/>
        <v>2</v>
      </c>
      <c r="AD91" s="5" t="str">
        <f t="shared" si="29"/>
        <v>Correct</v>
      </c>
      <c r="AE91" s="1" t="s">
        <v>105</v>
      </c>
      <c r="AF91" s="1">
        <v>58</v>
      </c>
      <c r="AG91" s="1" t="s">
        <v>95</v>
      </c>
      <c r="AH91" s="1" t="s">
        <v>158</v>
      </c>
      <c r="AI91" s="1" t="s">
        <v>97</v>
      </c>
      <c r="AJ91" s="1"/>
      <c r="AK91" s="1" t="s">
        <v>353</v>
      </c>
      <c r="AL91" s="1" t="s">
        <v>114</v>
      </c>
      <c r="AM91" s="1" t="s">
        <v>100</v>
      </c>
      <c r="AN91" s="1" t="s">
        <v>101</v>
      </c>
      <c r="AO91" s="1" t="s">
        <v>102</v>
      </c>
      <c r="AP91" s="1" t="s">
        <v>92</v>
      </c>
      <c r="AQ91" s="1"/>
      <c r="AR91" s="1" t="s">
        <v>262</v>
      </c>
    </row>
    <row r="92" spans="1:44" x14ac:dyDescent="0.25">
      <c r="A92" s="1">
        <v>91</v>
      </c>
      <c r="B92" s="1"/>
      <c r="C92" s="1"/>
      <c r="D92" s="1" t="s">
        <v>33</v>
      </c>
      <c r="E92" s="1"/>
      <c r="F92" s="1"/>
      <c r="G92" s="1"/>
      <c r="H92" s="1" t="s">
        <v>269</v>
      </c>
      <c r="I92" s="1" t="s">
        <v>36</v>
      </c>
      <c r="J92" s="1" t="s">
        <v>37</v>
      </c>
      <c r="K92" s="1" t="s">
        <v>38</v>
      </c>
      <c r="M92" s="5">
        <f t="shared" si="15"/>
        <v>5</v>
      </c>
      <c r="N92" s="5">
        <f t="shared" si="16"/>
        <v>0.6</v>
      </c>
      <c r="P92" s="5">
        <f t="shared" si="17"/>
        <v>0</v>
      </c>
      <c r="Q92" s="5">
        <f t="shared" si="18"/>
        <v>0</v>
      </c>
      <c r="R92" s="5">
        <f t="shared" si="19"/>
        <v>0.6</v>
      </c>
      <c r="S92" s="5">
        <f t="shared" si="20"/>
        <v>0</v>
      </c>
      <c r="T92" s="5">
        <f t="shared" si="21"/>
        <v>0</v>
      </c>
      <c r="U92" s="5">
        <f t="shared" si="22"/>
        <v>0</v>
      </c>
      <c r="V92" s="13">
        <f t="shared" si="23"/>
        <v>0.6</v>
      </c>
      <c r="W92" s="5">
        <f t="shared" si="24"/>
        <v>0.6</v>
      </c>
      <c r="X92" s="5">
        <f t="shared" si="25"/>
        <v>0.6</v>
      </c>
      <c r="Y92" s="5">
        <f t="shared" si="26"/>
        <v>0.6</v>
      </c>
      <c r="AB92" s="5">
        <f t="shared" si="27"/>
        <v>3</v>
      </c>
      <c r="AC92" s="5">
        <f t="shared" si="28"/>
        <v>5</v>
      </c>
      <c r="AD92" s="5" t="str">
        <f t="shared" si="29"/>
        <v>Correct</v>
      </c>
      <c r="AE92" s="1" t="s">
        <v>94</v>
      </c>
      <c r="AF92" s="1">
        <v>30</v>
      </c>
      <c r="AG92" s="1" t="s">
        <v>95</v>
      </c>
      <c r="AH92" s="1" t="s">
        <v>131</v>
      </c>
      <c r="AI92" s="1" t="s">
        <v>97</v>
      </c>
      <c r="AJ92" s="1" t="s">
        <v>98</v>
      </c>
      <c r="AK92" s="1" t="s">
        <v>80</v>
      </c>
      <c r="AL92" s="1" t="s">
        <v>108</v>
      </c>
      <c r="AM92" s="1" t="s">
        <v>153</v>
      </c>
      <c r="AN92" s="1" t="s">
        <v>101</v>
      </c>
      <c r="AO92" s="1" t="s">
        <v>102</v>
      </c>
      <c r="AP92" s="1" t="s">
        <v>92</v>
      </c>
      <c r="AQ92" s="1" t="s">
        <v>102</v>
      </c>
      <c r="AR92" s="1" t="s">
        <v>262</v>
      </c>
    </row>
    <row r="93" spans="1:44" x14ac:dyDescent="0.25">
      <c r="A93" s="1">
        <v>92</v>
      </c>
      <c r="B93" s="1"/>
      <c r="C93" s="1"/>
      <c r="D93" s="1"/>
      <c r="E93" s="1"/>
      <c r="F93" s="1" t="s">
        <v>34</v>
      </c>
      <c r="G93" s="1"/>
      <c r="H93" s="1" t="s">
        <v>269</v>
      </c>
      <c r="I93" s="1" t="s">
        <v>36</v>
      </c>
      <c r="J93" s="1"/>
      <c r="K93" s="1"/>
      <c r="M93" s="5">
        <f t="shared" si="15"/>
        <v>3</v>
      </c>
      <c r="N93" s="5">
        <f t="shared" si="16"/>
        <v>1</v>
      </c>
      <c r="P93" s="5">
        <f t="shared" si="17"/>
        <v>0</v>
      </c>
      <c r="Q93" s="5">
        <f t="shared" si="18"/>
        <v>0</v>
      </c>
      <c r="R93" s="5">
        <f t="shared" si="19"/>
        <v>0</v>
      </c>
      <c r="S93" s="5">
        <f t="shared" si="20"/>
        <v>0</v>
      </c>
      <c r="T93" s="5">
        <f t="shared" si="21"/>
        <v>1</v>
      </c>
      <c r="U93" s="5">
        <f t="shared" si="22"/>
        <v>0</v>
      </c>
      <c r="V93" s="13">
        <f t="shared" si="23"/>
        <v>1</v>
      </c>
      <c r="W93" s="5">
        <f t="shared" si="24"/>
        <v>1</v>
      </c>
      <c r="X93" s="5">
        <f t="shared" si="25"/>
        <v>0</v>
      </c>
      <c r="Y93" s="5">
        <f t="shared" si="26"/>
        <v>0</v>
      </c>
      <c r="AB93" s="5">
        <f t="shared" si="27"/>
        <v>3</v>
      </c>
      <c r="AC93" s="5">
        <f t="shared" si="28"/>
        <v>3</v>
      </c>
      <c r="AD93" s="5" t="str">
        <f t="shared" si="29"/>
        <v>Correct</v>
      </c>
      <c r="AE93" s="1" t="s">
        <v>94</v>
      </c>
      <c r="AF93" s="1">
        <v>20</v>
      </c>
      <c r="AG93" s="1" t="s">
        <v>95</v>
      </c>
      <c r="AH93" s="1" t="s">
        <v>131</v>
      </c>
      <c r="AI93" s="1" t="s">
        <v>97</v>
      </c>
      <c r="AJ93" s="1"/>
      <c r="AK93" s="1" t="s">
        <v>353</v>
      </c>
      <c r="AL93" s="1"/>
      <c r="AM93" s="1" t="s">
        <v>110</v>
      </c>
      <c r="AN93" s="1" t="s">
        <v>136</v>
      </c>
      <c r="AO93" s="1" t="s">
        <v>102</v>
      </c>
      <c r="AP93" s="1" t="s">
        <v>90</v>
      </c>
      <c r="AQ93" s="1" t="s">
        <v>102</v>
      </c>
      <c r="AR93" s="1" t="s">
        <v>262</v>
      </c>
    </row>
    <row r="94" spans="1:44" x14ac:dyDescent="0.25">
      <c r="A94" s="1">
        <v>93</v>
      </c>
      <c r="B94" s="1"/>
      <c r="C94" s="1"/>
      <c r="D94" s="1" t="s">
        <v>33</v>
      </c>
      <c r="E94" s="1" t="s">
        <v>266</v>
      </c>
      <c r="F94" s="1" t="s">
        <v>34</v>
      </c>
      <c r="G94" s="1"/>
      <c r="H94" s="1"/>
      <c r="I94" s="1" t="s">
        <v>36</v>
      </c>
      <c r="J94" s="1" t="s">
        <v>37</v>
      </c>
      <c r="K94" s="1" t="s">
        <v>38</v>
      </c>
      <c r="M94" s="5">
        <f t="shared" si="15"/>
        <v>6</v>
      </c>
      <c r="N94" s="5">
        <f t="shared" si="16"/>
        <v>0.5</v>
      </c>
      <c r="P94" s="5">
        <f t="shared" si="17"/>
        <v>0</v>
      </c>
      <c r="Q94" s="5">
        <f t="shared" si="18"/>
        <v>0</v>
      </c>
      <c r="R94" s="5">
        <f t="shared" si="19"/>
        <v>0.5</v>
      </c>
      <c r="S94" s="5">
        <f t="shared" si="20"/>
        <v>0.5</v>
      </c>
      <c r="T94" s="5">
        <f t="shared" si="21"/>
        <v>0.5</v>
      </c>
      <c r="U94" s="5">
        <f t="shared" si="22"/>
        <v>0</v>
      </c>
      <c r="V94" s="13">
        <f t="shared" si="23"/>
        <v>0</v>
      </c>
      <c r="W94" s="5">
        <f t="shared" si="24"/>
        <v>0.5</v>
      </c>
      <c r="X94" s="5">
        <f t="shared" si="25"/>
        <v>0.5</v>
      </c>
      <c r="Y94" s="5">
        <f t="shared" si="26"/>
        <v>0.5</v>
      </c>
      <c r="AB94" s="5">
        <f t="shared" si="27"/>
        <v>3</v>
      </c>
      <c r="AC94" s="5">
        <f t="shared" si="28"/>
        <v>6</v>
      </c>
      <c r="AD94" s="5" t="str">
        <f t="shared" si="29"/>
        <v>Correct</v>
      </c>
      <c r="AE94" s="1" t="s">
        <v>94</v>
      </c>
      <c r="AF94" s="1"/>
      <c r="AG94" s="1" t="s">
        <v>95</v>
      </c>
      <c r="AH94" s="1" t="s">
        <v>96</v>
      </c>
      <c r="AI94" s="1"/>
      <c r="AJ94" s="1"/>
      <c r="AK94" s="1" t="s">
        <v>351</v>
      </c>
      <c r="AL94" s="1" t="s">
        <v>99</v>
      </c>
      <c r="AM94" s="1" t="s">
        <v>110</v>
      </c>
      <c r="AN94" s="1" t="s">
        <v>101</v>
      </c>
      <c r="AO94" s="1" t="s">
        <v>102</v>
      </c>
      <c r="AP94" s="1"/>
      <c r="AQ94" s="1" t="s">
        <v>102</v>
      </c>
      <c r="AR94" s="1" t="s">
        <v>262</v>
      </c>
    </row>
    <row r="95" spans="1:44" x14ac:dyDescent="0.25">
      <c r="A95" s="1">
        <v>94</v>
      </c>
      <c r="B95" s="1"/>
      <c r="C95" s="1" t="s">
        <v>32</v>
      </c>
      <c r="D95" s="1" t="s">
        <v>33</v>
      </c>
      <c r="E95" s="1" t="s">
        <v>266</v>
      </c>
      <c r="F95" s="1"/>
      <c r="G95" s="1"/>
      <c r="H95" s="1" t="s">
        <v>269</v>
      </c>
      <c r="I95" s="1" t="s">
        <v>36</v>
      </c>
      <c r="J95" s="1"/>
      <c r="K95" s="1"/>
      <c r="M95" s="5">
        <f t="shared" si="15"/>
        <v>5</v>
      </c>
      <c r="N95" s="5">
        <f t="shared" si="16"/>
        <v>0.6</v>
      </c>
      <c r="P95" s="5">
        <f t="shared" si="17"/>
        <v>0</v>
      </c>
      <c r="Q95" s="5">
        <f t="shared" si="18"/>
        <v>0.6</v>
      </c>
      <c r="R95" s="5">
        <f t="shared" si="19"/>
        <v>0.6</v>
      </c>
      <c r="S95" s="5">
        <f t="shared" si="20"/>
        <v>0.6</v>
      </c>
      <c r="T95" s="5">
        <f t="shared" si="21"/>
        <v>0</v>
      </c>
      <c r="U95" s="5">
        <f t="shared" si="22"/>
        <v>0</v>
      </c>
      <c r="V95" s="13">
        <f t="shared" si="23"/>
        <v>0.6</v>
      </c>
      <c r="W95" s="5">
        <f t="shared" si="24"/>
        <v>0.6</v>
      </c>
      <c r="X95" s="5">
        <f t="shared" si="25"/>
        <v>0</v>
      </c>
      <c r="Y95" s="5">
        <f t="shared" si="26"/>
        <v>0</v>
      </c>
      <c r="AB95" s="5">
        <f t="shared" si="27"/>
        <v>3</v>
      </c>
      <c r="AC95" s="5">
        <f t="shared" si="28"/>
        <v>5</v>
      </c>
      <c r="AD95" s="5" t="str">
        <f t="shared" si="29"/>
        <v>Correct</v>
      </c>
      <c r="AE95" s="1" t="s">
        <v>94</v>
      </c>
      <c r="AF95" s="1">
        <v>50</v>
      </c>
      <c r="AG95" s="1" t="s">
        <v>95</v>
      </c>
      <c r="AH95" s="1" t="s">
        <v>158</v>
      </c>
      <c r="AI95" s="1" t="s">
        <v>97</v>
      </c>
      <c r="AJ95" s="1"/>
      <c r="AK95" s="1" t="s">
        <v>352</v>
      </c>
      <c r="AL95" s="1" t="s">
        <v>109</v>
      </c>
      <c r="AM95" s="1" t="s">
        <v>110</v>
      </c>
      <c r="AN95" s="1" t="s">
        <v>125</v>
      </c>
      <c r="AO95" s="1" t="s">
        <v>102</v>
      </c>
      <c r="AP95" s="1" t="s">
        <v>90</v>
      </c>
      <c r="AQ95" s="1"/>
      <c r="AR95" s="1" t="s">
        <v>262</v>
      </c>
    </row>
    <row r="96" spans="1:44" x14ac:dyDescent="0.25">
      <c r="A96" s="1">
        <v>95</v>
      </c>
      <c r="B96" s="1"/>
      <c r="C96" s="1"/>
      <c r="D96" s="1" t="s">
        <v>33</v>
      </c>
      <c r="E96" s="1" t="s">
        <v>266</v>
      </c>
      <c r="F96" s="1"/>
      <c r="G96" s="1"/>
      <c r="H96" s="1" t="s">
        <v>269</v>
      </c>
      <c r="I96" s="1"/>
      <c r="J96" s="1"/>
      <c r="K96" s="1"/>
      <c r="M96" s="5">
        <f t="shared" si="15"/>
        <v>3</v>
      </c>
      <c r="N96" s="5">
        <f t="shared" si="16"/>
        <v>1</v>
      </c>
      <c r="P96" s="5">
        <f t="shared" si="17"/>
        <v>0</v>
      </c>
      <c r="Q96" s="5">
        <f t="shared" si="18"/>
        <v>0</v>
      </c>
      <c r="R96" s="5">
        <f t="shared" si="19"/>
        <v>1</v>
      </c>
      <c r="S96" s="5">
        <f t="shared" si="20"/>
        <v>1</v>
      </c>
      <c r="T96" s="5">
        <f t="shared" si="21"/>
        <v>0</v>
      </c>
      <c r="U96" s="5">
        <f t="shared" si="22"/>
        <v>0</v>
      </c>
      <c r="V96" s="13">
        <f t="shared" si="23"/>
        <v>1</v>
      </c>
      <c r="W96" s="5">
        <f t="shared" si="24"/>
        <v>0</v>
      </c>
      <c r="X96" s="5">
        <f t="shared" si="25"/>
        <v>0</v>
      </c>
      <c r="Y96" s="5">
        <f t="shared" si="26"/>
        <v>0</v>
      </c>
      <c r="AB96" s="5">
        <f t="shared" si="27"/>
        <v>3</v>
      </c>
      <c r="AC96" s="5">
        <f t="shared" si="28"/>
        <v>3</v>
      </c>
      <c r="AD96" s="5" t="str">
        <f t="shared" si="29"/>
        <v>Correct</v>
      </c>
      <c r="AE96" s="1" t="s">
        <v>94</v>
      </c>
      <c r="AF96" s="1">
        <v>50</v>
      </c>
      <c r="AG96" s="1" t="s">
        <v>95</v>
      </c>
      <c r="AH96" s="1"/>
      <c r="AI96" s="1"/>
      <c r="AJ96" s="1"/>
      <c r="AK96" s="1"/>
      <c r="AL96" s="1"/>
      <c r="AM96" s="1"/>
      <c r="AN96" s="1"/>
      <c r="AO96" s="1"/>
      <c r="AP96" s="1"/>
      <c r="AQ96" s="1"/>
      <c r="AR96" s="1" t="s">
        <v>262</v>
      </c>
    </row>
    <row r="97" spans="1:44" x14ac:dyDescent="0.25">
      <c r="A97" s="1">
        <v>96</v>
      </c>
      <c r="B97" s="1"/>
      <c r="C97" s="1"/>
      <c r="D97" s="1" t="s">
        <v>33</v>
      </c>
      <c r="E97" s="1" t="s">
        <v>266</v>
      </c>
      <c r="F97" s="1"/>
      <c r="G97" s="1"/>
      <c r="H97" s="1"/>
      <c r="I97" s="1" t="s">
        <v>36</v>
      </c>
      <c r="J97" s="1"/>
      <c r="K97" s="1"/>
      <c r="M97" s="5">
        <f t="shared" si="15"/>
        <v>3</v>
      </c>
      <c r="N97" s="5">
        <f t="shared" si="16"/>
        <v>1</v>
      </c>
      <c r="P97" s="5">
        <f t="shared" si="17"/>
        <v>0</v>
      </c>
      <c r="Q97" s="5">
        <f t="shared" si="18"/>
        <v>0</v>
      </c>
      <c r="R97" s="5">
        <f t="shared" si="19"/>
        <v>1</v>
      </c>
      <c r="S97" s="5">
        <f t="shared" si="20"/>
        <v>1</v>
      </c>
      <c r="T97" s="5">
        <f t="shared" si="21"/>
        <v>0</v>
      </c>
      <c r="U97" s="5">
        <f t="shared" si="22"/>
        <v>0</v>
      </c>
      <c r="V97" s="13">
        <f t="shared" si="23"/>
        <v>0</v>
      </c>
      <c r="W97" s="5">
        <f t="shared" si="24"/>
        <v>1</v>
      </c>
      <c r="X97" s="5">
        <f t="shared" si="25"/>
        <v>0</v>
      </c>
      <c r="Y97" s="5">
        <f t="shared" si="26"/>
        <v>0</v>
      </c>
      <c r="AB97" s="5">
        <f t="shared" si="27"/>
        <v>3</v>
      </c>
      <c r="AC97" s="5">
        <f t="shared" si="28"/>
        <v>3</v>
      </c>
      <c r="AD97" s="5" t="str">
        <f t="shared" si="29"/>
        <v>Correct</v>
      </c>
      <c r="AE97" s="1" t="s">
        <v>105</v>
      </c>
      <c r="AF97" s="1">
        <v>67</v>
      </c>
      <c r="AG97" s="1" t="s">
        <v>95</v>
      </c>
      <c r="AH97" s="1" t="s">
        <v>96</v>
      </c>
      <c r="AI97" s="1" t="s">
        <v>97</v>
      </c>
      <c r="AJ97" s="1" t="s">
        <v>98</v>
      </c>
      <c r="AK97" s="1" t="s">
        <v>357</v>
      </c>
      <c r="AL97" s="1" t="s">
        <v>112</v>
      </c>
      <c r="AM97" s="1" t="s">
        <v>100</v>
      </c>
      <c r="AN97" s="1" t="s">
        <v>104</v>
      </c>
      <c r="AO97" s="1" t="s">
        <v>102</v>
      </c>
      <c r="AP97" s="1" t="s">
        <v>91</v>
      </c>
      <c r="AQ97" s="1" t="s">
        <v>102</v>
      </c>
      <c r="AR97" s="1" t="s">
        <v>262</v>
      </c>
    </row>
    <row r="98" spans="1:44" x14ac:dyDescent="0.25">
      <c r="A98" s="1">
        <v>97</v>
      </c>
      <c r="B98" s="1"/>
      <c r="C98" s="1"/>
      <c r="D98" s="1" t="s">
        <v>33</v>
      </c>
      <c r="E98" s="1"/>
      <c r="F98" s="1"/>
      <c r="G98" s="1"/>
      <c r="H98" s="1"/>
      <c r="I98" s="1"/>
      <c r="J98" s="1" t="s">
        <v>37</v>
      </c>
      <c r="K98" s="1" t="s">
        <v>38</v>
      </c>
      <c r="M98" s="5">
        <f t="shared" si="15"/>
        <v>3</v>
      </c>
      <c r="N98" s="5">
        <f t="shared" si="16"/>
        <v>1</v>
      </c>
      <c r="P98" s="5">
        <f t="shared" si="17"/>
        <v>0</v>
      </c>
      <c r="Q98" s="5">
        <f t="shared" si="18"/>
        <v>0</v>
      </c>
      <c r="R98" s="5">
        <f t="shared" si="19"/>
        <v>1</v>
      </c>
      <c r="S98" s="5">
        <f t="shared" si="20"/>
        <v>0</v>
      </c>
      <c r="T98" s="5">
        <f t="shared" si="21"/>
        <v>0</v>
      </c>
      <c r="U98" s="5">
        <f t="shared" si="22"/>
        <v>0</v>
      </c>
      <c r="V98" s="13">
        <f t="shared" si="23"/>
        <v>0</v>
      </c>
      <c r="W98" s="5">
        <f t="shared" si="24"/>
        <v>0</v>
      </c>
      <c r="X98" s="5">
        <f t="shared" si="25"/>
        <v>1</v>
      </c>
      <c r="Y98" s="5">
        <f t="shared" si="26"/>
        <v>1</v>
      </c>
      <c r="AB98" s="5">
        <f t="shared" si="27"/>
        <v>3</v>
      </c>
      <c r="AC98" s="5">
        <f t="shared" si="28"/>
        <v>3</v>
      </c>
      <c r="AD98" s="5" t="str">
        <f t="shared" si="29"/>
        <v>Correct</v>
      </c>
      <c r="AE98" s="1" t="s">
        <v>94</v>
      </c>
      <c r="AF98" s="1">
        <v>40</v>
      </c>
      <c r="AG98" s="1" t="s">
        <v>121</v>
      </c>
      <c r="AH98" s="1" t="s">
        <v>159</v>
      </c>
      <c r="AI98" s="1" t="s">
        <v>97</v>
      </c>
      <c r="AJ98" s="1" t="s">
        <v>102</v>
      </c>
      <c r="AK98" s="1" t="s">
        <v>80</v>
      </c>
      <c r="AL98" s="1" t="s">
        <v>114</v>
      </c>
      <c r="AM98" s="1" t="s">
        <v>120</v>
      </c>
      <c r="AN98" s="1" t="s">
        <v>101</v>
      </c>
      <c r="AO98" s="1" t="s">
        <v>102</v>
      </c>
      <c r="AP98" s="1" t="s">
        <v>92</v>
      </c>
      <c r="AQ98" s="1" t="s">
        <v>102</v>
      </c>
      <c r="AR98" s="1" t="s">
        <v>262</v>
      </c>
    </row>
    <row r="99" spans="1:44" x14ac:dyDescent="0.25">
      <c r="A99" s="1">
        <v>98</v>
      </c>
      <c r="B99" s="1"/>
      <c r="C99" s="1"/>
      <c r="D99" s="1"/>
      <c r="E99" s="1"/>
      <c r="F99" s="1" t="s">
        <v>34</v>
      </c>
      <c r="G99" s="1"/>
      <c r="H99" s="1"/>
      <c r="I99" s="1" t="s">
        <v>36</v>
      </c>
      <c r="J99" s="1"/>
      <c r="K99" s="1" t="s">
        <v>38</v>
      </c>
      <c r="M99" s="5">
        <f t="shared" si="15"/>
        <v>3</v>
      </c>
      <c r="N99" s="5">
        <f t="shared" si="16"/>
        <v>1</v>
      </c>
      <c r="P99" s="5">
        <f t="shared" si="17"/>
        <v>0</v>
      </c>
      <c r="Q99" s="5">
        <f t="shared" si="18"/>
        <v>0</v>
      </c>
      <c r="R99" s="5">
        <f t="shared" si="19"/>
        <v>0</v>
      </c>
      <c r="S99" s="5">
        <f t="shared" si="20"/>
        <v>0</v>
      </c>
      <c r="T99" s="5">
        <f t="shared" si="21"/>
        <v>1</v>
      </c>
      <c r="U99" s="5">
        <f t="shared" si="22"/>
        <v>0</v>
      </c>
      <c r="V99" s="13">
        <f t="shared" si="23"/>
        <v>0</v>
      </c>
      <c r="W99" s="5">
        <f t="shared" si="24"/>
        <v>1</v>
      </c>
      <c r="X99" s="5">
        <f t="shared" si="25"/>
        <v>0</v>
      </c>
      <c r="Y99" s="5">
        <f t="shared" si="26"/>
        <v>1</v>
      </c>
      <c r="AB99" s="5">
        <f t="shared" si="27"/>
        <v>3</v>
      </c>
      <c r="AC99" s="5">
        <f t="shared" si="28"/>
        <v>3</v>
      </c>
      <c r="AD99" s="5" t="str">
        <f t="shared" si="29"/>
        <v>Correct</v>
      </c>
      <c r="AE99" s="1" t="s">
        <v>94</v>
      </c>
      <c r="AF99" s="1"/>
      <c r="AG99" s="1" t="s">
        <v>95</v>
      </c>
      <c r="AH99" s="1" t="s">
        <v>96</v>
      </c>
      <c r="AI99" s="1" t="s">
        <v>97</v>
      </c>
      <c r="AJ99" s="1"/>
      <c r="AK99" s="1" t="s">
        <v>349</v>
      </c>
      <c r="AL99" s="1" t="s">
        <v>99</v>
      </c>
      <c r="AM99" s="1" t="s">
        <v>103</v>
      </c>
      <c r="AN99" s="1" t="s">
        <v>101</v>
      </c>
      <c r="AO99" s="1" t="s">
        <v>102</v>
      </c>
      <c r="AP99" s="1" t="s">
        <v>90</v>
      </c>
      <c r="AQ99" s="1"/>
      <c r="AR99" s="1" t="s">
        <v>262</v>
      </c>
    </row>
    <row r="100" spans="1:44" x14ac:dyDescent="0.25">
      <c r="A100" s="1">
        <v>99</v>
      </c>
      <c r="B100" s="1"/>
      <c r="C100" s="1"/>
      <c r="D100" s="1"/>
      <c r="E100" s="1"/>
      <c r="F100" s="1" t="s">
        <v>34</v>
      </c>
      <c r="G100" s="1"/>
      <c r="H100" s="1"/>
      <c r="I100" s="1"/>
      <c r="J100" s="1"/>
      <c r="K100" s="1"/>
      <c r="M100" s="5">
        <f t="shared" si="15"/>
        <v>1</v>
      </c>
      <c r="N100" s="5">
        <f t="shared" si="16"/>
        <v>3</v>
      </c>
      <c r="P100" s="5">
        <f t="shared" si="17"/>
        <v>0</v>
      </c>
      <c r="Q100" s="5">
        <f t="shared" si="18"/>
        <v>0</v>
      </c>
      <c r="R100" s="5">
        <f t="shared" si="19"/>
        <v>0</v>
      </c>
      <c r="S100" s="5">
        <f t="shared" si="20"/>
        <v>0</v>
      </c>
      <c r="T100" s="5">
        <f t="shared" si="21"/>
        <v>1</v>
      </c>
      <c r="U100" s="5">
        <f t="shared" si="22"/>
        <v>0</v>
      </c>
      <c r="V100" s="13">
        <f t="shared" si="23"/>
        <v>0</v>
      </c>
      <c r="W100" s="5">
        <f t="shared" si="24"/>
        <v>0</v>
      </c>
      <c r="X100" s="5">
        <f t="shared" si="25"/>
        <v>0</v>
      </c>
      <c r="Y100" s="5">
        <f t="shared" si="26"/>
        <v>0</v>
      </c>
      <c r="AB100" s="5">
        <f t="shared" si="27"/>
        <v>1</v>
      </c>
      <c r="AC100" s="5">
        <f t="shared" si="28"/>
        <v>1</v>
      </c>
      <c r="AD100" s="5" t="str">
        <f t="shared" si="29"/>
        <v>Correct</v>
      </c>
      <c r="AE100" s="1"/>
      <c r="AF100" s="1">
        <v>6</v>
      </c>
      <c r="AG100" s="1" t="s">
        <v>95</v>
      </c>
      <c r="AH100" s="1" t="s">
        <v>96</v>
      </c>
      <c r="AI100" s="1" t="s">
        <v>134</v>
      </c>
      <c r="AJ100" s="1"/>
      <c r="AK100" s="1" t="s">
        <v>351</v>
      </c>
      <c r="AL100" s="1"/>
      <c r="AM100" s="1" t="s">
        <v>103</v>
      </c>
      <c r="AN100" s="1"/>
      <c r="AO100" s="1" t="s">
        <v>102</v>
      </c>
      <c r="AP100" s="1"/>
      <c r="AQ100" s="1"/>
      <c r="AR100" s="1" t="s">
        <v>262</v>
      </c>
    </row>
    <row r="101" spans="1:44" x14ac:dyDescent="0.25">
      <c r="A101" s="1">
        <v>100</v>
      </c>
      <c r="B101" s="1" t="s">
        <v>31</v>
      </c>
      <c r="C101" s="1" t="s">
        <v>32</v>
      </c>
      <c r="D101" s="1"/>
      <c r="E101" s="1"/>
      <c r="F101" s="1"/>
      <c r="G101" s="1"/>
      <c r="H101" s="1"/>
      <c r="I101" s="1" t="s">
        <v>36</v>
      </c>
      <c r="J101" s="1"/>
      <c r="K101" s="1"/>
      <c r="M101" s="5">
        <f t="shared" si="15"/>
        <v>3</v>
      </c>
      <c r="N101" s="5">
        <f t="shared" si="16"/>
        <v>1</v>
      </c>
      <c r="P101" s="5">
        <f t="shared" si="17"/>
        <v>1</v>
      </c>
      <c r="Q101" s="5">
        <f t="shared" si="18"/>
        <v>1</v>
      </c>
      <c r="R101" s="5">
        <f t="shared" si="19"/>
        <v>0</v>
      </c>
      <c r="S101" s="5">
        <f t="shared" si="20"/>
        <v>0</v>
      </c>
      <c r="T101" s="5">
        <f t="shared" si="21"/>
        <v>0</v>
      </c>
      <c r="U101" s="5">
        <f t="shared" si="22"/>
        <v>0</v>
      </c>
      <c r="V101" s="13">
        <f t="shared" si="23"/>
        <v>0</v>
      </c>
      <c r="W101" s="5">
        <f t="shared" si="24"/>
        <v>1</v>
      </c>
      <c r="X101" s="5">
        <f t="shared" si="25"/>
        <v>0</v>
      </c>
      <c r="Y101" s="5">
        <f t="shared" si="26"/>
        <v>0</v>
      </c>
      <c r="AB101" s="5">
        <f t="shared" si="27"/>
        <v>3</v>
      </c>
      <c r="AC101" s="5">
        <f t="shared" si="28"/>
        <v>3</v>
      </c>
      <c r="AD101" s="5" t="str">
        <f t="shared" si="29"/>
        <v>Correct</v>
      </c>
      <c r="AE101" s="1" t="s">
        <v>94</v>
      </c>
      <c r="AF101" s="1"/>
      <c r="AG101" s="1" t="s">
        <v>95</v>
      </c>
      <c r="AH101" s="1" t="s">
        <v>96</v>
      </c>
      <c r="AI101" s="1" t="s">
        <v>160</v>
      </c>
      <c r="AJ101" s="1"/>
      <c r="AK101" s="1" t="s">
        <v>349</v>
      </c>
      <c r="AL101" s="1" t="s">
        <v>109</v>
      </c>
      <c r="AM101" s="1" t="s">
        <v>133</v>
      </c>
      <c r="AN101" s="1"/>
      <c r="AO101" s="1" t="s">
        <v>102</v>
      </c>
      <c r="AP101" s="1" t="s">
        <v>90</v>
      </c>
      <c r="AQ101" s="1" t="s">
        <v>102</v>
      </c>
      <c r="AR101" s="1" t="s">
        <v>262</v>
      </c>
    </row>
    <row r="102" spans="1:44" x14ac:dyDescent="0.25">
      <c r="A102" s="1">
        <v>101</v>
      </c>
      <c r="B102" s="1"/>
      <c r="C102" s="1"/>
      <c r="D102" s="1" t="s">
        <v>33</v>
      </c>
      <c r="E102" s="1"/>
      <c r="F102" s="1" t="s">
        <v>34</v>
      </c>
      <c r="G102" s="1"/>
      <c r="H102" s="1"/>
      <c r="I102" s="1"/>
      <c r="J102" s="1"/>
      <c r="K102" s="1" t="s">
        <v>38</v>
      </c>
      <c r="M102" s="5">
        <f t="shared" si="15"/>
        <v>3</v>
      </c>
      <c r="N102" s="5">
        <f t="shared" si="16"/>
        <v>1</v>
      </c>
      <c r="P102" s="5">
        <f t="shared" si="17"/>
        <v>0</v>
      </c>
      <c r="Q102" s="5">
        <f t="shared" si="18"/>
        <v>0</v>
      </c>
      <c r="R102" s="5">
        <f t="shared" si="19"/>
        <v>1</v>
      </c>
      <c r="S102" s="5">
        <f t="shared" si="20"/>
        <v>0</v>
      </c>
      <c r="T102" s="5">
        <f t="shared" si="21"/>
        <v>1</v>
      </c>
      <c r="U102" s="5">
        <f t="shared" si="22"/>
        <v>0</v>
      </c>
      <c r="V102" s="13">
        <f t="shared" si="23"/>
        <v>0</v>
      </c>
      <c r="W102" s="5">
        <f t="shared" si="24"/>
        <v>0</v>
      </c>
      <c r="X102" s="5">
        <f t="shared" si="25"/>
        <v>0</v>
      </c>
      <c r="Y102" s="5">
        <f t="shared" si="26"/>
        <v>1</v>
      </c>
      <c r="AB102" s="5">
        <f t="shared" si="27"/>
        <v>3</v>
      </c>
      <c r="AC102" s="5">
        <f t="shared" si="28"/>
        <v>3</v>
      </c>
      <c r="AD102" s="5" t="str">
        <f t="shared" si="29"/>
        <v>Correct</v>
      </c>
      <c r="AE102" s="1" t="s">
        <v>105</v>
      </c>
      <c r="AF102" s="1">
        <v>61</v>
      </c>
      <c r="AG102" s="1" t="s">
        <v>115</v>
      </c>
      <c r="AH102" s="1" t="s">
        <v>317</v>
      </c>
      <c r="AI102" s="1" t="s">
        <v>97</v>
      </c>
      <c r="AJ102" s="1" t="s">
        <v>98</v>
      </c>
      <c r="AK102" s="1" t="s">
        <v>351</v>
      </c>
      <c r="AL102" s="1" t="s">
        <v>108</v>
      </c>
      <c r="AM102" s="1" t="s">
        <v>100</v>
      </c>
      <c r="AN102" s="1" t="s">
        <v>123</v>
      </c>
      <c r="AO102" s="1" t="s">
        <v>98</v>
      </c>
      <c r="AP102" s="1"/>
      <c r="AQ102" s="1" t="s">
        <v>102</v>
      </c>
      <c r="AR102" s="1" t="s">
        <v>262</v>
      </c>
    </row>
    <row r="103" spans="1:44" x14ac:dyDescent="0.25">
      <c r="A103" s="1">
        <v>102</v>
      </c>
      <c r="B103" s="1"/>
      <c r="C103" s="1"/>
      <c r="D103" s="1"/>
      <c r="E103" s="1"/>
      <c r="F103" s="1"/>
      <c r="G103" s="1" t="s">
        <v>35</v>
      </c>
      <c r="H103" s="1"/>
      <c r="I103" s="1"/>
      <c r="J103" s="1"/>
      <c r="K103" s="1"/>
      <c r="M103" s="5">
        <f t="shared" si="15"/>
        <v>1</v>
      </c>
      <c r="N103" s="5">
        <f t="shared" si="16"/>
        <v>3</v>
      </c>
      <c r="P103" s="5">
        <f t="shared" si="17"/>
        <v>0</v>
      </c>
      <c r="Q103" s="5">
        <f t="shared" si="18"/>
        <v>0</v>
      </c>
      <c r="R103" s="5">
        <f t="shared" si="19"/>
        <v>0</v>
      </c>
      <c r="S103" s="5">
        <f t="shared" si="20"/>
        <v>0</v>
      </c>
      <c r="T103" s="5">
        <f t="shared" si="21"/>
        <v>0</v>
      </c>
      <c r="U103" s="5">
        <f t="shared" si="22"/>
        <v>1</v>
      </c>
      <c r="V103" s="13">
        <f t="shared" si="23"/>
        <v>0</v>
      </c>
      <c r="W103" s="5">
        <f t="shared" si="24"/>
        <v>0</v>
      </c>
      <c r="X103" s="5">
        <f t="shared" si="25"/>
        <v>0</v>
      </c>
      <c r="Y103" s="5">
        <f t="shared" si="26"/>
        <v>0</v>
      </c>
      <c r="AB103" s="5">
        <f t="shared" si="27"/>
        <v>1</v>
      </c>
      <c r="AC103" s="5">
        <f t="shared" si="28"/>
        <v>1</v>
      </c>
      <c r="AD103" s="5" t="str">
        <f t="shared" si="29"/>
        <v>Correct</v>
      </c>
      <c r="AE103" s="1" t="s">
        <v>105</v>
      </c>
      <c r="AF103" s="1">
        <v>57</v>
      </c>
      <c r="AG103" s="1" t="s">
        <v>95</v>
      </c>
      <c r="AH103" s="1" t="s">
        <v>117</v>
      </c>
      <c r="AI103" s="1" t="s">
        <v>97</v>
      </c>
      <c r="AJ103" s="1"/>
      <c r="AK103" s="1" t="s">
        <v>349</v>
      </c>
      <c r="AL103" s="1" t="s">
        <v>108</v>
      </c>
      <c r="AM103" s="1" t="s">
        <v>120</v>
      </c>
      <c r="AN103" s="1" t="s">
        <v>101</v>
      </c>
      <c r="AO103" s="1" t="s">
        <v>102</v>
      </c>
      <c r="AP103" s="1" t="s">
        <v>92</v>
      </c>
      <c r="AQ103" s="1" t="s">
        <v>102</v>
      </c>
      <c r="AR103" s="1" t="s">
        <v>262</v>
      </c>
    </row>
    <row r="104" spans="1:44" x14ac:dyDescent="0.25">
      <c r="A104" s="1">
        <v>103</v>
      </c>
      <c r="B104" s="1"/>
      <c r="C104" s="1"/>
      <c r="D104" s="1"/>
      <c r="E104" s="1"/>
      <c r="F104" s="1" t="s">
        <v>34</v>
      </c>
      <c r="G104" s="1"/>
      <c r="H104" s="1"/>
      <c r="I104" s="1" t="s">
        <v>36</v>
      </c>
      <c r="J104" s="1"/>
      <c r="K104" s="1"/>
      <c r="M104" s="5">
        <f t="shared" si="15"/>
        <v>2</v>
      </c>
      <c r="N104" s="5">
        <f t="shared" si="16"/>
        <v>1.5</v>
      </c>
      <c r="P104" s="5">
        <f t="shared" si="17"/>
        <v>0</v>
      </c>
      <c r="Q104" s="5">
        <f t="shared" si="18"/>
        <v>0</v>
      </c>
      <c r="R104" s="5">
        <f t="shared" si="19"/>
        <v>0</v>
      </c>
      <c r="S104" s="5">
        <f t="shared" si="20"/>
        <v>0</v>
      </c>
      <c r="T104" s="5">
        <f t="shared" si="21"/>
        <v>1</v>
      </c>
      <c r="U104" s="5">
        <f t="shared" si="22"/>
        <v>0</v>
      </c>
      <c r="V104" s="13">
        <f t="shared" si="23"/>
        <v>0</v>
      </c>
      <c r="W104" s="5">
        <f t="shared" si="24"/>
        <v>1</v>
      </c>
      <c r="X104" s="5">
        <f t="shared" si="25"/>
        <v>0</v>
      </c>
      <c r="Y104" s="5">
        <f t="shared" si="26"/>
        <v>0</v>
      </c>
      <c r="AB104" s="5">
        <f t="shared" si="27"/>
        <v>2</v>
      </c>
      <c r="AC104" s="5">
        <f t="shared" si="28"/>
        <v>2</v>
      </c>
      <c r="AD104" s="5" t="str">
        <f t="shared" si="29"/>
        <v>Correct</v>
      </c>
      <c r="AE104" s="1" t="s">
        <v>94</v>
      </c>
      <c r="AF104" s="1">
        <v>52</v>
      </c>
      <c r="AG104" s="1" t="s">
        <v>95</v>
      </c>
      <c r="AH104" s="1" t="s">
        <v>96</v>
      </c>
      <c r="AI104" s="1" t="s">
        <v>97</v>
      </c>
      <c r="AJ104" s="1" t="s">
        <v>98</v>
      </c>
      <c r="AK104" s="1" t="s">
        <v>357</v>
      </c>
      <c r="AL104" s="1" t="s">
        <v>114</v>
      </c>
      <c r="AM104" s="1" t="s">
        <v>100</v>
      </c>
      <c r="AN104" s="1" t="s">
        <v>101</v>
      </c>
      <c r="AO104" s="1" t="s">
        <v>102</v>
      </c>
      <c r="AP104" s="1" t="s">
        <v>92</v>
      </c>
      <c r="AQ104" s="1" t="s">
        <v>102</v>
      </c>
      <c r="AR104" s="1" t="s">
        <v>262</v>
      </c>
    </row>
    <row r="105" spans="1:44" x14ac:dyDescent="0.25">
      <c r="A105" s="1">
        <v>104</v>
      </c>
      <c r="B105" s="1"/>
      <c r="C105" s="1"/>
      <c r="D105" s="1"/>
      <c r="E105" s="1"/>
      <c r="F105" s="1" t="s">
        <v>34</v>
      </c>
      <c r="G105" s="1"/>
      <c r="H105" s="1"/>
      <c r="I105" s="1" t="s">
        <v>36</v>
      </c>
      <c r="J105" s="1"/>
      <c r="K105" s="1"/>
      <c r="M105" s="5">
        <f t="shared" si="15"/>
        <v>2</v>
      </c>
      <c r="N105" s="5">
        <f t="shared" si="16"/>
        <v>1.5</v>
      </c>
      <c r="P105" s="5">
        <f t="shared" si="17"/>
        <v>0</v>
      </c>
      <c r="Q105" s="5">
        <f t="shared" si="18"/>
        <v>0</v>
      </c>
      <c r="R105" s="5">
        <f t="shared" si="19"/>
        <v>0</v>
      </c>
      <c r="S105" s="5">
        <f t="shared" si="20"/>
        <v>0</v>
      </c>
      <c r="T105" s="5">
        <f t="shared" si="21"/>
        <v>1</v>
      </c>
      <c r="U105" s="5">
        <f t="shared" si="22"/>
        <v>0</v>
      </c>
      <c r="V105" s="13">
        <f t="shared" si="23"/>
        <v>0</v>
      </c>
      <c r="W105" s="5">
        <f t="shared" si="24"/>
        <v>1</v>
      </c>
      <c r="X105" s="5">
        <f t="shared" si="25"/>
        <v>0</v>
      </c>
      <c r="Y105" s="5">
        <f t="shared" si="26"/>
        <v>0</v>
      </c>
      <c r="AB105" s="5">
        <f t="shared" si="27"/>
        <v>2</v>
      </c>
      <c r="AC105" s="5">
        <f t="shared" si="28"/>
        <v>2</v>
      </c>
      <c r="AD105" s="5" t="str">
        <f t="shared" si="29"/>
        <v>Correct</v>
      </c>
      <c r="AE105" s="1" t="s">
        <v>105</v>
      </c>
      <c r="AF105" s="1">
        <v>28</v>
      </c>
      <c r="AG105" s="1" t="s">
        <v>95</v>
      </c>
      <c r="AH105" s="1" t="s">
        <v>96</v>
      </c>
      <c r="AI105" s="1" t="s">
        <v>97</v>
      </c>
      <c r="AJ105" s="1" t="s">
        <v>98</v>
      </c>
      <c r="AK105" s="1" t="s">
        <v>80</v>
      </c>
      <c r="AL105" s="1" t="s">
        <v>109</v>
      </c>
      <c r="AM105" s="1" t="s">
        <v>120</v>
      </c>
      <c r="AN105" s="1" t="s">
        <v>123</v>
      </c>
      <c r="AO105" s="1" t="s">
        <v>102</v>
      </c>
      <c r="AP105" s="1"/>
      <c r="AQ105" s="1" t="s">
        <v>98</v>
      </c>
      <c r="AR105" s="1" t="s">
        <v>262</v>
      </c>
    </row>
    <row r="106" spans="1:44" x14ac:dyDescent="0.25">
      <c r="A106" s="1">
        <v>105</v>
      </c>
      <c r="B106" s="1"/>
      <c r="C106" s="1"/>
      <c r="D106" s="1"/>
      <c r="E106" s="1"/>
      <c r="F106" s="1" t="s">
        <v>34</v>
      </c>
      <c r="G106" s="1"/>
      <c r="H106" s="1" t="s">
        <v>269</v>
      </c>
      <c r="I106" s="1" t="s">
        <v>36</v>
      </c>
      <c r="J106" s="1"/>
      <c r="K106" s="1"/>
      <c r="M106" s="5">
        <f t="shared" si="15"/>
        <v>3</v>
      </c>
      <c r="N106" s="5">
        <f t="shared" si="16"/>
        <v>1</v>
      </c>
      <c r="P106" s="5">
        <f t="shared" si="17"/>
        <v>0</v>
      </c>
      <c r="Q106" s="5">
        <f t="shared" si="18"/>
        <v>0</v>
      </c>
      <c r="R106" s="5">
        <f t="shared" si="19"/>
        <v>0</v>
      </c>
      <c r="S106" s="5">
        <f t="shared" si="20"/>
        <v>0</v>
      </c>
      <c r="T106" s="5">
        <f t="shared" si="21"/>
        <v>1</v>
      </c>
      <c r="U106" s="5">
        <f t="shared" si="22"/>
        <v>0</v>
      </c>
      <c r="V106" s="13">
        <f t="shared" si="23"/>
        <v>1</v>
      </c>
      <c r="W106" s="5">
        <f t="shared" si="24"/>
        <v>1</v>
      </c>
      <c r="X106" s="5">
        <f t="shared" si="25"/>
        <v>0</v>
      </c>
      <c r="Y106" s="5">
        <f t="shared" si="26"/>
        <v>0</v>
      </c>
      <c r="AB106" s="5">
        <f t="shared" si="27"/>
        <v>3</v>
      </c>
      <c r="AC106" s="5">
        <f t="shared" si="28"/>
        <v>3</v>
      </c>
      <c r="AD106" s="5" t="str">
        <f t="shared" si="29"/>
        <v>Correct</v>
      </c>
      <c r="AE106" s="1" t="s">
        <v>105</v>
      </c>
      <c r="AF106" s="1"/>
      <c r="AG106" s="1" t="s">
        <v>121</v>
      </c>
      <c r="AH106" s="1" t="s">
        <v>161</v>
      </c>
      <c r="AI106" s="1" t="s">
        <v>97</v>
      </c>
      <c r="AJ106" s="1" t="s">
        <v>98</v>
      </c>
      <c r="AK106" s="1" t="s">
        <v>349</v>
      </c>
      <c r="AL106" s="1" t="s">
        <v>109</v>
      </c>
      <c r="AM106" s="1" t="s">
        <v>153</v>
      </c>
      <c r="AN106" s="1" t="s">
        <v>135</v>
      </c>
      <c r="AO106" s="1" t="s">
        <v>102</v>
      </c>
      <c r="AP106" s="1" t="s">
        <v>92</v>
      </c>
      <c r="AQ106" s="1" t="s">
        <v>98</v>
      </c>
      <c r="AR106" s="1" t="s">
        <v>262</v>
      </c>
    </row>
    <row r="107" spans="1:44" x14ac:dyDescent="0.25">
      <c r="A107" s="1">
        <v>106</v>
      </c>
      <c r="B107" s="1"/>
      <c r="C107" s="1"/>
      <c r="D107" s="1" t="s">
        <v>33</v>
      </c>
      <c r="E107" s="1"/>
      <c r="F107" s="1"/>
      <c r="G107" s="1"/>
      <c r="H107" s="1"/>
      <c r="I107" s="1" t="s">
        <v>36</v>
      </c>
      <c r="J107" s="1"/>
      <c r="K107" s="1" t="s">
        <v>38</v>
      </c>
      <c r="M107" s="5">
        <f t="shared" si="15"/>
        <v>3</v>
      </c>
      <c r="N107" s="5">
        <f t="shared" si="16"/>
        <v>1</v>
      </c>
      <c r="P107" s="5">
        <f t="shared" si="17"/>
        <v>0</v>
      </c>
      <c r="Q107" s="5">
        <f t="shared" si="18"/>
        <v>0</v>
      </c>
      <c r="R107" s="5">
        <f t="shared" si="19"/>
        <v>1</v>
      </c>
      <c r="S107" s="5">
        <f t="shared" si="20"/>
        <v>0</v>
      </c>
      <c r="T107" s="5">
        <f t="shared" si="21"/>
        <v>0</v>
      </c>
      <c r="U107" s="5">
        <f t="shared" si="22"/>
        <v>0</v>
      </c>
      <c r="V107" s="13">
        <f t="shared" si="23"/>
        <v>0</v>
      </c>
      <c r="W107" s="5">
        <f t="shared" si="24"/>
        <v>1</v>
      </c>
      <c r="X107" s="5">
        <f t="shared" si="25"/>
        <v>0</v>
      </c>
      <c r="Y107" s="5">
        <f t="shared" si="26"/>
        <v>1</v>
      </c>
      <c r="AB107" s="5">
        <f t="shared" si="27"/>
        <v>3</v>
      </c>
      <c r="AC107" s="5">
        <f t="shared" si="28"/>
        <v>3</v>
      </c>
      <c r="AD107" s="5" t="str">
        <f t="shared" si="29"/>
        <v>Correct</v>
      </c>
      <c r="AE107" s="1" t="s">
        <v>94</v>
      </c>
      <c r="AF107" s="1">
        <v>13</v>
      </c>
      <c r="AG107" s="1" t="s">
        <v>95</v>
      </c>
      <c r="AH107" s="1" t="s">
        <v>117</v>
      </c>
      <c r="AI107" s="1" t="s">
        <v>97</v>
      </c>
      <c r="AJ107" s="1" t="s">
        <v>98</v>
      </c>
      <c r="AK107" s="1" t="s">
        <v>80</v>
      </c>
      <c r="AL107" s="1"/>
      <c r="AM107" s="1" t="s">
        <v>133</v>
      </c>
      <c r="AN107" s="1" t="s">
        <v>136</v>
      </c>
      <c r="AO107" s="1" t="s">
        <v>102</v>
      </c>
      <c r="AP107" s="1" t="s">
        <v>92</v>
      </c>
      <c r="AQ107" s="1" t="s">
        <v>102</v>
      </c>
      <c r="AR107" s="1" t="s">
        <v>262</v>
      </c>
    </row>
    <row r="108" spans="1:44" x14ac:dyDescent="0.25">
      <c r="A108" s="1">
        <v>107</v>
      </c>
      <c r="B108" s="1" t="s">
        <v>31</v>
      </c>
      <c r="C108" s="1"/>
      <c r="D108" s="1"/>
      <c r="E108" s="1"/>
      <c r="F108" s="1"/>
      <c r="G108" s="1"/>
      <c r="H108" s="1" t="s">
        <v>269</v>
      </c>
      <c r="I108" s="1" t="s">
        <v>36</v>
      </c>
      <c r="J108" s="1"/>
      <c r="K108" s="1"/>
      <c r="M108" s="5">
        <f t="shared" si="15"/>
        <v>3</v>
      </c>
      <c r="N108" s="5">
        <f t="shared" si="16"/>
        <v>1</v>
      </c>
      <c r="P108" s="5">
        <f t="shared" si="17"/>
        <v>1</v>
      </c>
      <c r="Q108" s="5">
        <f t="shared" si="18"/>
        <v>0</v>
      </c>
      <c r="R108" s="5">
        <f t="shared" si="19"/>
        <v>0</v>
      </c>
      <c r="S108" s="5">
        <f t="shared" si="20"/>
        <v>0</v>
      </c>
      <c r="T108" s="5">
        <f t="shared" si="21"/>
        <v>0</v>
      </c>
      <c r="U108" s="5">
        <f t="shared" si="22"/>
        <v>0</v>
      </c>
      <c r="V108" s="13">
        <f t="shared" si="23"/>
        <v>1</v>
      </c>
      <c r="W108" s="5">
        <f t="shared" si="24"/>
        <v>1</v>
      </c>
      <c r="X108" s="5">
        <f t="shared" si="25"/>
        <v>0</v>
      </c>
      <c r="Y108" s="5">
        <f t="shared" si="26"/>
        <v>0</v>
      </c>
      <c r="AB108" s="5">
        <f t="shared" si="27"/>
        <v>3</v>
      </c>
      <c r="AC108" s="5">
        <f t="shared" si="28"/>
        <v>3</v>
      </c>
      <c r="AD108" s="5" t="str">
        <f t="shared" si="29"/>
        <v>Correct</v>
      </c>
      <c r="AE108" s="1" t="s">
        <v>94</v>
      </c>
      <c r="AF108" s="1">
        <v>63</v>
      </c>
      <c r="AG108" s="1" t="s">
        <v>95</v>
      </c>
      <c r="AH108" s="1" t="s">
        <v>131</v>
      </c>
      <c r="AI108" s="1" t="s">
        <v>160</v>
      </c>
      <c r="AJ108" s="1" t="s">
        <v>98</v>
      </c>
      <c r="AK108" s="1" t="s">
        <v>353</v>
      </c>
      <c r="AL108" s="1" t="s">
        <v>114</v>
      </c>
      <c r="AM108" s="1" t="s">
        <v>110</v>
      </c>
      <c r="AN108" s="1" t="s">
        <v>101</v>
      </c>
      <c r="AO108" s="1" t="s">
        <v>102</v>
      </c>
      <c r="AP108" s="1" t="s">
        <v>91</v>
      </c>
      <c r="AQ108" s="1" t="s">
        <v>102</v>
      </c>
      <c r="AR108" s="1" t="s">
        <v>262</v>
      </c>
    </row>
    <row r="109" spans="1:44" x14ac:dyDescent="0.25">
      <c r="A109" s="1">
        <v>108</v>
      </c>
      <c r="B109" s="1"/>
      <c r="C109" s="1"/>
      <c r="D109" s="1"/>
      <c r="E109" s="1" t="s">
        <v>266</v>
      </c>
      <c r="F109" s="1"/>
      <c r="G109" s="1"/>
      <c r="H109" s="1" t="s">
        <v>269</v>
      </c>
      <c r="I109" s="1" t="s">
        <v>36</v>
      </c>
      <c r="J109" s="1"/>
      <c r="K109" s="1"/>
      <c r="M109" s="5">
        <f t="shared" si="15"/>
        <v>3</v>
      </c>
      <c r="N109" s="5">
        <f t="shared" si="16"/>
        <v>1</v>
      </c>
      <c r="P109" s="5">
        <f t="shared" si="17"/>
        <v>0</v>
      </c>
      <c r="Q109" s="5">
        <f t="shared" si="18"/>
        <v>0</v>
      </c>
      <c r="R109" s="5">
        <f t="shared" si="19"/>
        <v>0</v>
      </c>
      <c r="S109" s="5">
        <f t="shared" si="20"/>
        <v>1</v>
      </c>
      <c r="T109" s="5">
        <f t="shared" si="21"/>
        <v>0</v>
      </c>
      <c r="U109" s="5">
        <f t="shared" si="22"/>
        <v>0</v>
      </c>
      <c r="V109" s="13">
        <f t="shared" si="23"/>
        <v>1</v>
      </c>
      <c r="W109" s="5">
        <f t="shared" si="24"/>
        <v>1</v>
      </c>
      <c r="X109" s="5">
        <f t="shared" si="25"/>
        <v>0</v>
      </c>
      <c r="Y109" s="5">
        <f t="shared" si="26"/>
        <v>0</v>
      </c>
      <c r="AB109" s="5">
        <f t="shared" si="27"/>
        <v>3</v>
      </c>
      <c r="AC109" s="5">
        <f t="shared" si="28"/>
        <v>3</v>
      </c>
      <c r="AD109" s="5" t="str">
        <f t="shared" si="29"/>
        <v>Correct</v>
      </c>
      <c r="AE109" s="1" t="s">
        <v>105</v>
      </c>
      <c r="AF109" s="1">
        <v>16</v>
      </c>
      <c r="AG109" s="1" t="s">
        <v>95</v>
      </c>
      <c r="AH109" s="1" t="s">
        <v>117</v>
      </c>
      <c r="AI109" s="1" t="s">
        <v>97</v>
      </c>
      <c r="AJ109" s="1" t="s">
        <v>98</v>
      </c>
      <c r="AK109" s="1" t="s">
        <v>80</v>
      </c>
      <c r="AL109" s="1"/>
      <c r="AM109" s="1" t="s">
        <v>133</v>
      </c>
      <c r="AN109" s="1" t="s">
        <v>136</v>
      </c>
      <c r="AO109" s="1" t="s">
        <v>102</v>
      </c>
      <c r="AP109" s="1"/>
      <c r="AQ109" s="1" t="s">
        <v>102</v>
      </c>
      <c r="AR109" s="1" t="s">
        <v>262</v>
      </c>
    </row>
    <row r="110" spans="1:44" x14ac:dyDescent="0.25">
      <c r="A110" s="1">
        <v>109</v>
      </c>
      <c r="B110" s="1" t="s">
        <v>31</v>
      </c>
      <c r="C110" s="1"/>
      <c r="D110" s="1" t="s">
        <v>33</v>
      </c>
      <c r="E110" s="1"/>
      <c r="F110" s="1"/>
      <c r="G110" s="1"/>
      <c r="H110" s="1"/>
      <c r="I110" s="1"/>
      <c r="J110" s="1"/>
      <c r="K110" s="1" t="s">
        <v>38</v>
      </c>
      <c r="M110" s="5">
        <f t="shared" si="15"/>
        <v>3</v>
      </c>
      <c r="N110" s="5">
        <f t="shared" si="16"/>
        <v>1</v>
      </c>
      <c r="P110" s="5">
        <f t="shared" si="17"/>
        <v>1</v>
      </c>
      <c r="Q110" s="5">
        <f t="shared" si="18"/>
        <v>0</v>
      </c>
      <c r="R110" s="5">
        <f t="shared" si="19"/>
        <v>1</v>
      </c>
      <c r="S110" s="5">
        <f t="shared" si="20"/>
        <v>0</v>
      </c>
      <c r="T110" s="5">
        <f t="shared" si="21"/>
        <v>0</v>
      </c>
      <c r="U110" s="5">
        <f t="shared" si="22"/>
        <v>0</v>
      </c>
      <c r="V110" s="13">
        <f t="shared" si="23"/>
        <v>0</v>
      </c>
      <c r="W110" s="5">
        <f t="shared" si="24"/>
        <v>0</v>
      </c>
      <c r="X110" s="5">
        <f t="shared" si="25"/>
        <v>0</v>
      </c>
      <c r="Y110" s="5">
        <f t="shared" si="26"/>
        <v>1</v>
      </c>
      <c r="AB110" s="5">
        <f t="shared" si="27"/>
        <v>3</v>
      </c>
      <c r="AC110" s="5">
        <f t="shared" si="28"/>
        <v>3</v>
      </c>
      <c r="AD110" s="5" t="str">
        <f t="shared" si="29"/>
        <v>Correct</v>
      </c>
      <c r="AE110" s="1" t="s">
        <v>94</v>
      </c>
      <c r="AF110" s="1">
        <v>55</v>
      </c>
      <c r="AG110" s="1" t="s">
        <v>95</v>
      </c>
      <c r="AH110" s="1" t="s">
        <v>117</v>
      </c>
      <c r="AI110" s="1" t="s">
        <v>97</v>
      </c>
      <c r="AJ110" s="1"/>
      <c r="AK110" s="1" t="s">
        <v>88</v>
      </c>
      <c r="AL110" s="1"/>
      <c r="AM110" s="1" t="s">
        <v>100</v>
      </c>
      <c r="AN110" s="1" t="s">
        <v>101</v>
      </c>
      <c r="AO110" s="1" t="s">
        <v>102</v>
      </c>
      <c r="AP110" s="1"/>
      <c r="AQ110" s="1" t="s">
        <v>102</v>
      </c>
      <c r="AR110" s="1" t="s">
        <v>262</v>
      </c>
    </row>
    <row r="111" spans="1:44" x14ac:dyDescent="0.25">
      <c r="A111" s="1">
        <v>110</v>
      </c>
      <c r="B111" s="1"/>
      <c r="C111" s="1"/>
      <c r="D111" s="1"/>
      <c r="E111" s="1"/>
      <c r="F111" s="1"/>
      <c r="G111" s="1"/>
      <c r="H111" s="1" t="s">
        <v>269</v>
      </c>
      <c r="I111" s="1" t="s">
        <v>36</v>
      </c>
      <c r="J111" s="1"/>
      <c r="K111" s="1" t="s">
        <v>38</v>
      </c>
      <c r="M111" s="5">
        <f t="shared" si="15"/>
        <v>3</v>
      </c>
      <c r="N111" s="5">
        <f t="shared" si="16"/>
        <v>1</v>
      </c>
      <c r="P111" s="5">
        <f t="shared" si="17"/>
        <v>0</v>
      </c>
      <c r="Q111" s="5">
        <f t="shared" si="18"/>
        <v>0</v>
      </c>
      <c r="R111" s="5">
        <f t="shared" si="19"/>
        <v>0</v>
      </c>
      <c r="S111" s="5">
        <f t="shared" si="20"/>
        <v>0</v>
      </c>
      <c r="T111" s="5">
        <f t="shared" si="21"/>
        <v>0</v>
      </c>
      <c r="U111" s="5">
        <f t="shared" si="22"/>
        <v>0</v>
      </c>
      <c r="V111" s="13">
        <f t="shared" si="23"/>
        <v>1</v>
      </c>
      <c r="W111" s="5">
        <f t="shared" si="24"/>
        <v>1</v>
      </c>
      <c r="X111" s="5">
        <f t="shared" si="25"/>
        <v>0</v>
      </c>
      <c r="Y111" s="5">
        <f t="shared" si="26"/>
        <v>1</v>
      </c>
      <c r="AB111" s="5">
        <f t="shared" si="27"/>
        <v>3</v>
      </c>
      <c r="AC111" s="5">
        <f t="shared" si="28"/>
        <v>3</v>
      </c>
      <c r="AD111" s="5" t="str">
        <f t="shared" si="29"/>
        <v>Correct</v>
      </c>
      <c r="AE111" s="1" t="s">
        <v>94</v>
      </c>
      <c r="AF111" s="1">
        <v>48</v>
      </c>
      <c r="AG111" s="1" t="s">
        <v>95</v>
      </c>
      <c r="AH111" s="1" t="s">
        <v>96</v>
      </c>
      <c r="AI111" s="1" t="s">
        <v>97</v>
      </c>
      <c r="AJ111" s="1" t="s">
        <v>98</v>
      </c>
      <c r="AK111" s="1" t="s">
        <v>349</v>
      </c>
      <c r="AL111" s="1" t="s">
        <v>109</v>
      </c>
      <c r="AM111" s="1" t="s">
        <v>110</v>
      </c>
      <c r="AN111" s="1" t="s">
        <v>123</v>
      </c>
      <c r="AO111" s="1" t="s">
        <v>98</v>
      </c>
      <c r="AP111" s="1" t="s">
        <v>93</v>
      </c>
      <c r="AQ111" s="1" t="s">
        <v>98</v>
      </c>
      <c r="AR111" s="1" t="s">
        <v>262</v>
      </c>
    </row>
    <row r="112" spans="1:44" x14ac:dyDescent="0.25">
      <c r="A112" s="1">
        <v>111</v>
      </c>
      <c r="B112" s="1"/>
      <c r="C112" s="1"/>
      <c r="D112" s="1"/>
      <c r="E112" s="1"/>
      <c r="F112" s="1"/>
      <c r="G112" s="1"/>
      <c r="H112" s="1" t="s">
        <v>269</v>
      </c>
      <c r="I112" s="1" t="s">
        <v>36</v>
      </c>
      <c r="J112" s="1"/>
      <c r="K112" s="1" t="s">
        <v>38</v>
      </c>
      <c r="M112" s="5">
        <f t="shared" si="15"/>
        <v>3</v>
      </c>
      <c r="N112" s="5">
        <f t="shared" si="16"/>
        <v>1</v>
      </c>
      <c r="P112" s="5">
        <f t="shared" si="17"/>
        <v>0</v>
      </c>
      <c r="Q112" s="5">
        <f t="shared" si="18"/>
        <v>0</v>
      </c>
      <c r="R112" s="5">
        <f t="shared" si="19"/>
        <v>0</v>
      </c>
      <c r="S112" s="5">
        <f t="shared" si="20"/>
        <v>0</v>
      </c>
      <c r="T112" s="5">
        <f t="shared" si="21"/>
        <v>0</v>
      </c>
      <c r="U112" s="5">
        <f t="shared" si="22"/>
        <v>0</v>
      </c>
      <c r="V112" s="13">
        <f t="shared" si="23"/>
        <v>1</v>
      </c>
      <c r="W112" s="5">
        <f t="shared" si="24"/>
        <v>1</v>
      </c>
      <c r="X112" s="5">
        <f t="shared" si="25"/>
        <v>0</v>
      </c>
      <c r="Y112" s="5">
        <f t="shared" si="26"/>
        <v>1</v>
      </c>
      <c r="AB112" s="5">
        <f t="shared" si="27"/>
        <v>3</v>
      </c>
      <c r="AC112" s="5">
        <f t="shared" si="28"/>
        <v>3</v>
      </c>
      <c r="AD112" s="5" t="str">
        <f t="shared" si="29"/>
        <v>Correct</v>
      </c>
      <c r="AE112" s="1" t="s">
        <v>94</v>
      </c>
      <c r="AF112" s="1">
        <v>48</v>
      </c>
      <c r="AG112" s="1" t="s">
        <v>95</v>
      </c>
      <c r="AH112" s="1"/>
      <c r="AI112" s="1"/>
      <c r="AJ112" s="1"/>
      <c r="AK112" s="1"/>
      <c r="AL112" s="1"/>
      <c r="AM112" s="1"/>
      <c r="AN112" s="1"/>
      <c r="AO112" s="1"/>
      <c r="AP112" s="1"/>
      <c r="AQ112" s="1"/>
      <c r="AR112" s="1" t="s">
        <v>262</v>
      </c>
    </row>
    <row r="113" spans="1:44" x14ac:dyDescent="0.25">
      <c r="A113" s="1">
        <v>112</v>
      </c>
      <c r="B113" s="1"/>
      <c r="C113" s="1"/>
      <c r="D113" s="1" t="s">
        <v>33</v>
      </c>
      <c r="E113" s="1" t="s">
        <v>266</v>
      </c>
      <c r="F113" s="1"/>
      <c r="G113" s="1"/>
      <c r="H113" s="1"/>
      <c r="I113" s="1" t="s">
        <v>36</v>
      </c>
      <c r="J113" s="1"/>
      <c r="K113" s="1"/>
      <c r="M113" s="5">
        <f t="shared" si="15"/>
        <v>3</v>
      </c>
      <c r="N113" s="5">
        <f t="shared" si="16"/>
        <v>1</v>
      </c>
      <c r="P113" s="5">
        <f t="shared" si="17"/>
        <v>0</v>
      </c>
      <c r="Q113" s="5">
        <f t="shared" si="18"/>
        <v>0</v>
      </c>
      <c r="R113" s="5">
        <f t="shared" si="19"/>
        <v>1</v>
      </c>
      <c r="S113" s="5">
        <f t="shared" si="20"/>
        <v>1</v>
      </c>
      <c r="T113" s="5">
        <f t="shared" si="21"/>
        <v>0</v>
      </c>
      <c r="U113" s="5">
        <f t="shared" si="22"/>
        <v>0</v>
      </c>
      <c r="V113" s="13">
        <f t="shared" si="23"/>
        <v>0</v>
      </c>
      <c r="W113" s="5">
        <f t="shared" si="24"/>
        <v>1</v>
      </c>
      <c r="X113" s="5">
        <f t="shared" si="25"/>
        <v>0</v>
      </c>
      <c r="Y113" s="5">
        <f t="shared" si="26"/>
        <v>0</v>
      </c>
      <c r="AB113" s="5">
        <f t="shared" si="27"/>
        <v>3</v>
      </c>
      <c r="AC113" s="5">
        <f t="shared" si="28"/>
        <v>3</v>
      </c>
      <c r="AD113" s="5" t="str">
        <f t="shared" si="29"/>
        <v>Correct</v>
      </c>
      <c r="AE113" s="1" t="s">
        <v>94</v>
      </c>
      <c r="AF113" s="1"/>
      <c r="AG113" s="1" t="s">
        <v>95</v>
      </c>
      <c r="AH113" s="1" t="s">
        <v>117</v>
      </c>
      <c r="AI113" s="1" t="s">
        <v>97</v>
      </c>
      <c r="AJ113" s="1" t="s">
        <v>98</v>
      </c>
      <c r="AK113" s="1" t="s">
        <v>349</v>
      </c>
      <c r="AL113" s="1"/>
      <c r="AM113" s="1" t="s">
        <v>110</v>
      </c>
      <c r="AN113" s="1" t="s">
        <v>101</v>
      </c>
      <c r="AO113" s="1" t="s">
        <v>102</v>
      </c>
      <c r="AP113" s="1" t="s">
        <v>90</v>
      </c>
      <c r="AQ113" s="1" t="s">
        <v>98</v>
      </c>
      <c r="AR113" s="1" t="s">
        <v>262</v>
      </c>
    </row>
    <row r="114" spans="1:44" x14ac:dyDescent="0.25">
      <c r="A114" s="1">
        <v>113</v>
      </c>
      <c r="B114" s="1"/>
      <c r="C114" s="1"/>
      <c r="D114" s="1"/>
      <c r="E114" s="1" t="s">
        <v>266</v>
      </c>
      <c r="F114" s="1"/>
      <c r="G114" s="1"/>
      <c r="H114" s="1"/>
      <c r="I114" s="1" t="s">
        <v>36</v>
      </c>
      <c r="J114" s="1" t="s">
        <v>37</v>
      </c>
      <c r="K114" s="1"/>
      <c r="M114" s="5">
        <f t="shared" si="15"/>
        <v>3</v>
      </c>
      <c r="N114" s="5">
        <f t="shared" si="16"/>
        <v>1</v>
      </c>
      <c r="P114" s="5">
        <f t="shared" si="17"/>
        <v>0</v>
      </c>
      <c r="Q114" s="5">
        <f t="shared" si="18"/>
        <v>0</v>
      </c>
      <c r="R114" s="5">
        <f t="shared" si="19"/>
        <v>0</v>
      </c>
      <c r="S114" s="5">
        <f t="shared" si="20"/>
        <v>1</v>
      </c>
      <c r="T114" s="5">
        <f t="shared" si="21"/>
        <v>0</v>
      </c>
      <c r="U114" s="5">
        <f t="shared" si="22"/>
        <v>0</v>
      </c>
      <c r="V114" s="13">
        <f t="shared" si="23"/>
        <v>0</v>
      </c>
      <c r="W114" s="5">
        <f t="shared" si="24"/>
        <v>1</v>
      </c>
      <c r="X114" s="5">
        <f t="shared" si="25"/>
        <v>1</v>
      </c>
      <c r="Y114" s="5">
        <f t="shared" si="26"/>
        <v>0</v>
      </c>
      <c r="AB114" s="5">
        <f t="shared" si="27"/>
        <v>3</v>
      </c>
      <c r="AC114" s="5">
        <f t="shared" si="28"/>
        <v>3</v>
      </c>
      <c r="AD114" s="5" t="str">
        <f t="shared" si="29"/>
        <v>Correct</v>
      </c>
      <c r="AE114" s="1" t="s">
        <v>94</v>
      </c>
      <c r="AF114" s="1">
        <v>73</v>
      </c>
      <c r="AG114" s="1" t="s">
        <v>95</v>
      </c>
      <c r="AH114" s="1" t="s">
        <v>96</v>
      </c>
      <c r="AI114" s="1" t="s">
        <v>160</v>
      </c>
      <c r="AJ114" s="1"/>
      <c r="AK114" s="1" t="s">
        <v>349</v>
      </c>
      <c r="AL114" s="1" t="s">
        <v>112</v>
      </c>
      <c r="AM114" s="1" t="s">
        <v>110</v>
      </c>
      <c r="AN114" s="1" t="s">
        <v>104</v>
      </c>
      <c r="AO114" s="1" t="s">
        <v>102</v>
      </c>
      <c r="AP114" s="1" t="s">
        <v>91</v>
      </c>
      <c r="AQ114" s="1" t="s">
        <v>98</v>
      </c>
      <c r="AR114" s="1" t="s">
        <v>262</v>
      </c>
    </row>
    <row r="115" spans="1:44" x14ac:dyDescent="0.25">
      <c r="A115" s="1">
        <v>114</v>
      </c>
      <c r="B115" s="1"/>
      <c r="C115" s="1"/>
      <c r="D115" s="1"/>
      <c r="E115" s="1"/>
      <c r="F115" s="1"/>
      <c r="G115" s="1"/>
      <c r="H115" s="1"/>
      <c r="I115" s="1" t="s">
        <v>36</v>
      </c>
      <c r="J115" s="1"/>
      <c r="K115" s="1"/>
      <c r="M115" s="5">
        <f t="shared" si="15"/>
        <v>1</v>
      </c>
      <c r="N115" s="5">
        <f t="shared" si="16"/>
        <v>3</v>
      </c>
      <c r="P115" s="5">
        <f t="shared" si="17"/>
        <v>0</v>
      </c>
      <c r="Q115" s="5">
        <f t="shared" si="18"/>
        <v>0</v>
      </c>
      <c r="R115" s="5">
        <f t="shared" si="19"/>
        <v>0</v>
      </c>
      <c r="S115" s="5">
        <f t="shared" si="20"/>
        <v>0</v>
      </c>
      <c r="T115" s="5">
        <f t="shared" si="21"/>
        <v>0</v>
      </c>
      <c r="U115" s="5">
        <f t="shared" si="22"/>
        <v>0</v>
      </c>
      <c r="V115" s="13">
        <f t="shared" si="23"/>
        <v>0</v>
      </c>
      <c r="W115" s="5">
        <f t="shared" si="24"/>
        <v>1</v>
      </c>
      <c r="X115" s="5">
        <f t="shared" si="25"/>
        <v>0</v>
      </c>
      <c r="Y115" s="5">
        <f t="shared" si="26"/>
        <v>0</v>
      </c>
      <c r="AB115" s="5">
        <f t="shared" si="27"/>
        <v>1</v>
      </c>
      <c r="AC115" s="5">
        <f t="shared" si="28"/>
        <v>1</v>
      </c>
      <c r="AD115" s="5" t="str">
        <f t="shared" si="29"/>
        <v>Correct</v>
      </c>
      <c r="AE115" s="1" t="s">
        <v>94</v>
      </c>
      <c r="AF115" s="1">
        <v>31</v>
      </c>
      <c r="AG115" s="1" t="s">
        <v>95</v>
      </c>
      <c r="AH115" s="1" t="s">
        <v>117</v>
      </c>
      <c r="AI115" s="1" t="s">
        <v>97</v>
      </c>
      <c r="AJ115" s="1" t="s">
        <v>98</v>
      </c>
      <c r="AK115" s="1" t="s">
        <v>349</v>
      </c>
      <c r="AL115" s="1"/>
      <c r="AM115" s="1" t="s">
        <v>110</v>
      </c>
      <c r="AN115" s="1" t="s">
        <v>125</v>
      </c>
      <c r="AO115" s="1" t="s">
        <v>98</v>
      </c>
      <c r="AP115" s="1"/>
      <c r="AQ115" s="1" t="s">
        <v>102</v>
      </c>
      <c r="AR115" s="1" t="s">
        <v>262</v>
      </c>
    </row>
    <row r="116" spans="1:44" x14ac:dyDescent="0.25">
      <c r="A116" s="1">
        <v>115</v>
      </c>
      <c r="B116" s="1"/>
      <c r="C116" s="1"/>
      <c r="D116" s="1"/>
      <c r="E116" s="1" t="s">
        <v>266</v>
      </c>
      <c r="F116" s="1"/>
      <c r="G116" s="1"/>
      <c r="H116" s="1"/>
      <c r="I116" s="1" t="s">
        <v>36</v>
      </c>
      <c r="J116" s="1"/>
      <c r="K116" s="1"/>
      <c r="M116" s="5">
        <f t="shared" si="15"/>
        <v>2</v>
      </c>
      <c r="N116" s="5">
        <f t="shared" si="16"/>
        <v>1.5</v>
      </c>
      <c r="P116" s="5">
        <f t="shared" si="17"/>
        <v>0</v>
      </c>
      <c r="Q116" s="5">
        <f t="shared" si="18"/>
        <v>0</v>
      </c>
      <c r="R116" s="5">
        <f t="shared" si="19"/>
        <v>0</v>
      </c>
      <c r="S116" s="5">
        <f t="shared" si="20"/>
        <v>1</v>
      </c>
      <c r="T116" s="5">
        <f t="shared" si="21"/>
        <v>0</v>
      </c>
      <c r="U116" s="5">
        <f t="shared" si="22"/>
        <v>0</v>
      </c>
      <c r="V116" s="13">
        <f t="shared" si="23"/>
        <v>0</v>
      </c>
      <c r="W116" s="5">
        <f t="shared" si="24"/>
        <v>1</v>
      </c>
      <c r="X116" s="5">
        <f t="shared" si="25"/>
        <v>0</v>
      </c>
      <c r="Y116" s="5">
        <f t="shared" si="26"/>
        <v>0</v>
      </c>
      <c r="AB116" s="5">
        <f t="shared" si="27"/>
        <v>2</v>
      </c>
      <c r="AC116" s="5">
        <f t="shared" si="28"/>
        <v>2</v>
      </c>
      <c r="AD116" s="5" t="str">
        <f t="shared" si="29"/>
        <v>Correct</v>
      </c>
      <c r="AE116" s="1" t="s">
        <v>94</v>
      </c>
      <c r="AF116" s="1">
        <v>47</v>
      </c>
      <c r="AG116" s="1" t="s">
        <v>95</v>
      </c>
      <c r="AH116" s="1" t="s">
        <v>96</v>
      </c>
      <c r="AI116" s="1" t="s">
        <v>97</v>
      </c>
      <c r="AJ116" s="1"/>
      <c r="AK116" s="1" t="s">
        <v>349</v>
      </c>
      <c r="AL116" s="1" t="s">
        <v>109</v>
      </c>
      <c r="AM116" s="1" t="s">
        <v>103</v>
      </c>
      <c r="AN116" s="1" t="s">
        <v>125</v>
      </c>
      <c r="AO116" s="1" t="s">
        <v>98</v>
      </c>
      <c r="AP116" s="1"/>
      <c r="AQ116" s="1"/>
      <c r="AR116" s="1" t="s">
        <v>262</v>
      </c>
    </row>
    <row r="117" spans="1:44" x14ac:dyDescent="0.25">
      <c r="A117" s="1">
        <v>116</v>
      </c>
      <c r="B117" s="1"/>
      <c r="C117" s="1"/>
      <c r="D117" s="1"/>
      <c r="E117" s="1"/>
      <c r="F117" s="1" t="s">
        <v>34</v>
      </c>
      <c r="G117" s="1"/>
      <c r="H117" s="1" t="s">
        <v>269</v>
      </c>
      <c r="I117" s="1" t="s">
        <v>36</v>
      </c>
      <c r="J117" s="1"/>
      <c r="K117" s="1"/>
      <c r="M117" s="5">
        <f t="shared" si="15"/>
        <v>3</v>
      </c>
      <c r="N117" s="5">
        <f t="shared" si="16"/>
        <v>1</v>
      </c>
      <c r="P117" s="5">
        <f t="shared" si="17"/>
        <v>0</v>
      </c>
      <c r="Q117" s="5">
        <f t="shared" si="18"/>
        <v>0</v>
      </c>
      <c r="R117" s="5">
        <f t="shared" si="19"/>
        <v>0</v>
      </c>
      <c r="S117" s="5">
        <f t="shared" si="20"/>
        <v>0</v>
      </c>
      <c r="T117" s="5">
        <f t="shared" si="21"/>
        <v>1</v>
      </c>
      <c r="U117" s="5">
        <f t="shared" si="22"/>
        <v>0</v>
      </c>
      <c r="V117" s="13">
        <f t="shared" si="23"/>
        <v>1</v>
      </c>
      <c r="W117" s="5">
        <f t="shared" si="24"/>
        <v>1</v>
      </c>
      <c r="X117" s="5">
        <f t="shared" si="25"/>
        <v>0</v>
      </c>
      <c r="Y117" s="5">
        <f t="shared" si="26"/>
        <v>0</v>
      </c>
      <c r="AB117" s="5">
        <f t="shared" si="27"/>
        <v>3</v>
      </c>
      <c r="AC117" s="5">
        <f t="shared" si="28"/>
        <v>3</v>
      </c>
      <c r="AD117" s="5" t="str">
        <f t="shared" si="29"/>
        <v>Correct</v>
      </c>
      <c r="AE117" s="1" t="s">
        <v>94</v>
      </c>
      <c r="AF117" s="1">
        <v>60</v>
      </c>
      <c r="AG117" s="1" t="s">
        <v>95</v>
      </c>
      <c r="AH117" s="1" t="s">
        <v>96</v>
      </c>
      <c r="AI117" s="1" t="s">
        <v>97</v>
      </c>
      <c r="AJ117" s="1" t="s">
        <v>98</v>
      </c>
      <c r="AK117" s="1" t="s">
        <v>351</v>
      </c>
      <c r="AL117" s="1" t="s">
        <v>109</v>
      </c>
      <c r="AM117" s="1" t="s">
        <v>110</v>
      </c>
      <c r="AN117" s="1" t="s">
        <v>101</v>
      </c>
      <c r="AO117" s="1" t="s">
        <v>102</v>
      </c>
      <c r="AP117" s="1" t="s">
        <v>92</v>
      </c>
      <c r="AQ117" s="1" t="s">
        <v>102</v>
      </c>
      <c r="AR117" s="1" t="s">
        <v>262</v>
      </c>
    </row>
    <row r="118" spans="1:44" x14ac:dyDescent="0.25">
      <c r="A118" s="1">
        <v>117</v>
      </c>
      <c r="B118" s="1" t="s">
        <v>31</v>
      </c>
      <c r="C118" s="1"/>
      <c r="D118" s="1" t="s">
        <v>33</v>
      </c>
      <c r="E118" s="1"/>
      <c r="F118" s="1" t="s">
        <v>34</v>
      </c>
      <c r="G118" s="1"/>
      <c r="H118" s="1"/>
      <c r="I118" s="1"/>
      <c r="J118" s="1"/>
      <c r="K118" s="1"/>
      <c r="M118" s="5">
        <f t="shared" si="15"/>
        <v>3</v>
      </c>
      <c r="N118" s="5">
        <f t="shared" si="16"/>
        <v>1</v>
      </c>
      <c r="P118" s="5">
        <f t="shared" si="17"/>
        <v>1</v>
      </c>
      <c r="Q118" s="5">
        <f t="shared" si="18"/>
        <v>0</v>
      </c>
      <c r="R118" s="5">
        <f t="shared" si="19"/>
        <v>1</v>
      </c>
      <c r="S118" s="5">
        <f t="shared" si="20"/>
        <v>0</v>
      </c>
      <c r="T118" s="5">
        <f t="shared" si="21"/>
        <v>1</v>
      </c>
      <c r="U118" s="5">
        <f t="shared" si="22"/>
        <v>0</v>
      </c>
      <c r="V118" s="13">
        <f t="shared" si="23"/>
        <v>0</v>
      </c>
      <c r="W118" s="5">
        <f t="shared" si="24"/>
        <v>0</v>
      </c>
      <c r="X118" s="5">
        <f t="shared" si="25"/>
        <v>0</v>
      </c>
      <c r="Y118" s="5">
        <f t="shared" si="26"/>
        <v>0</v>
      </c>
      <c r="AB118" s="5">
        <f t="shared" si="27"/>
        <v>3</v>
      </c>
      <c r="AC118" s="5">
        <f t="shared" si="28"/>
        <v>3</v>
      </c>
      <c r="AD118" s="5" t="str">
        <f t="shared" si="29"/>
        <v>Correct</v>
      </c>
      <c r="AE118" s="1" t="s">
        <v>94</v>
      </c>
      <c r="AF118" s="1">
        <v>55</v>
      </c>
      <c r="AG118" s="1" t="s">
        <v>95</v>
      </c>
      <c r="AH118" s="1" t="s">
        <v>131</v>
      </c>
      <c r="AI118" s="1" t="s">
        <v>97</v>
      </c>
      <c r="AJ118" s="1" t="s">
        <v>98</v>
      </c>
      <c r="AK118" s="1" t="s">
        <v>351</v>
      </c>
      <c r="AL118" s="1" t="s">
        <v>108</v>
      </c>
      <c r="AM118" s="1" t="s">
        <v>110</v>
      </c>
      <c r="AN118" s="1" t="s">
        <v>104</v>
      </c>
      <c r="AO118" s="1" t="s">
        <v>102</v>
      </c>
      <c r="AP118" s="1" t="s">
        <v>372</v>
      </c>
      <c r="AQ118" s="1" t="s">
        <v>98</v>
      </c>
      <c r="AR118" s="1" t="s">
        <v>262</v>
      </c>
    </row>
    <row r="119" spans="1:44" x14ac:dyDescent="0.25">
      <c r="A119" s="1">
        <v>118</v>
      </c>
      <c r="B119" s="1" t="s">
        <v>31</v>
      </c>
      <c r="C119" s="1"/>
      <c r="D119" s="1"/>
      <c r="E119" s="1"/>
      <c r="F119" s="1" t="s">
        <v>34</v>
      </c>
      <c r="G119" s="1"/>
      <c r="H119" s="1"/>
      <c r="I119" s="1" t="s">
        <v>36</v>
      </c>
      <c r="J119" s="1"/>
      <c r="K119" s="1"/>
      <c r="M119" s="5">
        <f t="shared" si="15"/>
        <v>3</v>
      </c>
      <c r="N119" s="5">
        <f t="shared" si="16"/>
        <v>1</v>
      </c>
      <c r="P119" s="5">
        <f t="shared" si="17"/>
        <v>1</v>
      </c>
      <c r="Q119" s="5">
        <f t="shared" si="18"/>
        <v>0</v>
      </c>
      <c r="R119" s="5">
        <f t="shared" si="19"/>
        <v>0</v>
      </c>
      <c r="S119" s="5">
        <f t="shared" si="20"/>
        <v>0</v>
      </c>
      <c r="T119" s="5">
        <f t="shared" si="21"/>
        <v>1</v>
      </c>
      <c r="U119" s="5">
        <f t="shared" si="22"/>
        <v>0</v>
      </c>
      <c r="V119" s="13">
        <f t="shared" si="23"/>
        <v>0</v>
      </c>
      <c r="W119" s="5">
        <f t="shared" si="24"/>
        <v>1</v>
      </c>
      <c r="X119" s="5">
        <f t="shared" si="25"/>
        <v>0</v>
      </c>
      <c r="Y119" s="5">
        <f t="shared" si="26"/>
        <v>0</v>
      </c>
      <c r="AB119" s="5">
        <f t="shared" si="27"/>
        <v>3</v>
      </c>
      <c r="AC119" s="5">
        <f t="shared" si="28"/>
        <v>3</v>
      </c>
      <c r="AD119" s="5" t="str">
        <f t="shared" si="29"/>
        <v>Correct</v>
      </c>
      <c r="AE119" s="1" t="s">
        <v>105</v>
      </c>
      <c r="AF119" s="1">
        <v>62</v>
      </c>
      <c r="AG119" s="1" t="s">
        <v>95</v>
      </c>
      <c r="AH119" s="1" t="s">
        <v>158</v>
      </c>
      <c r="AI119" s="1" t="s">
        <v>97</v>
      </c>
      <c r="AJ119" s="1"/>
      <c r="AK119" s="1" t="s">
        <v>358</v>
      </c>
      <c r="AL119" s="1" t="s">
        <v>114</v>
      </c>
      <c r="AM119" s="1" t="s">
        <v>110</v>
      </c>
      <c r="AN119" s="1" t="s">
        <v>104</v>
      </c>
      <c r="AO119" s="1" t="s">
        <v>102</v>
      </c>
      <c r="AP119" s="1" t="s">
        <v>92</v>
      </c>
      <c r="AQ119" s="1" t="s">
        <v>98</v>
      </c>
      <c r="AR119" s="1" t="s">
        <v>262</v>
      </c>
    </row>
    <row r="120" spans="1:44" x14ac:dyDescent="0.25">
      <c r="A120" s="1">
        <v>119</v>
      </c>
      <c r="B120" s="1"/>
      <c r="C120" s="1"/>
      <c r="D120" s="1"/>
      <c r="E120" s="1"/>
      <c r="F120" s="1"/>
      <c r="G120" s="1"/>
      <c r="H120" s="1" t="s">
        <v>269</v>
      </c>
      <c r="I120" s="1"/>
      <c r="J120" s="1"/>
      <c r="K120" s="1" t="s">
        <v>38</v>
      </c>
      <c r="M120" s="5">
        <f t="shared" si="15"/>
        <v>2</v>
      </c>
      <c r="N120" s="5">
        <f t="shared" si="16"/>
        <v>1.5</v>
      </c>
      <c r="P120" s="5">
        <f t="shared" si="17"/>
        <v>0</v>
      </c>
      <c r="Q120" s="5">
        <f t="shared" si="18"/>
        <v>0</v>
      </c>
      <c r="R120" s="5">
        <f t="shared" si="19"/>
        <v>0</v>
      </c>
      <c r="S120" s="5">
        <f t="shared" si="20"/>
        <v>0</v>
      </c>
      <c r="T120" s="5">
        <f t="shared" si="21"/>
        <v>0</v>
      </c>
      <c r="U120" s="5">
        <f t="shared" si="22"/>
        <v>0</v>
      </c>
      <c r="V120" s="13">
        <f t="shared" si="23"/>
        <v>1</v>
      </c>
      <c r="W120" s="5">
        <f t="shared" si="24"/>
        <v>0</v>
      </c>
      <c r="X120" s="5">
        <f t="shared" si="25"/>
        <v>0</v>
      </c>
      <c r="Y120" s="5">
        <f t="shared" si="26"/>
        <v>1</v>
      </c>
      <c r="AB120" s="5">
        <f t="shared" si="27"/>
        <v>2</v>
      </c>
      <c r="AC120" s="5">
        <f t="shared" si="28"/>
        <v>2</v>
      </c>
      <c r="AD120" s="5" t="str">
        <f t="shared" si="29"/>
        <v>Correct</v>
      </c>
      <c r="AE120" s="1" t="s">
        <v>94</v>
      </c>
      <c r="AF120" s="1">
        <v>20</v>
      </c>
      <c r="AG120" s="1" t="s">
        <v>95</v>
      </c>
      <c r="AH120" s="1" t="s">
        <v>131</v>
      </c>
      <c r="AI120" s="1" t="s">
        <v>160</v>
      </c>
      <c r="AJ120" s="1" t="s">
        <v>98</v>
      </c>
      <c r="AK120" s="1" t="s">
        <v>349</v>
      </c>
      <c r="AL120" s="1" t="s">
        <v>112</v>
      </c>
      <c r="AM120" s="1" t="s">
        <v>120</v>
      </c>
      <c r="AN120" s="1" t="s">
        <v>101</v>
      </c>
      <c r="AO120" s="1" t="s">
        <v>102</v>
      </c>
      <c r="AP120" s="1" t="s">
        <v>372</v>
      </c>
      <c r="AQ120" s="1" t="s">
        <v>102</v>
      </c>
      <c r="AR120" s="1" t="s">
        <v>262</v>
      </c>
    </row>
    <row r="121" spans="1:44" x14ac:dyDescent="0.25">
      <c r="A121" s="1">
        <v>120</v>
      </c>
      <c r="B121" s="1"/>
      <c r="C121" s="1"/>
      <c r="D121" s="1"/>
      <c r="E121" s="1"/>
      <c r="F121" s="1"/>
      <c r="G121" s="1"/>
      <c r="H121" s="1"/>
      <c r="I121" s="1" t="s">
        <v>36</v>
      </c>
      <c r="J121" s="1" t="s">
        <v>37</v>
      </c>
      <c r="K121" s="1" t="s">
        <v>38</v>
      </c>
      <c r="M121" s="5">
        <f t="shared" si="15"/>
        <v>3</v>
      </c>
      <c r="N121" s="5">
        <f t="shared" si="16"/>
        <v>1</v>
      </c>
      <c r="P121" s="5">
        <f t="shared" si="17"/>
        <v>0</v>
      </c>
      <c r="Q121" s="5">
        <f t="shared" si="18"/>
        <v>0</v>
      </c>
      <c r="R121" s="5">
        <f t="shared" si="19"/>
        <v>0</v>
      </c>
      <c r="S121" s="5">
        <f t="shared" si="20"/>
        <v>0</v>
      </c>
      <c r="T121" s="5">
        <f t="shared" si="21"/>
        <v>0</v>
      </c>
      <c r="U121" s="5">
        <f t="shared" si="22"/>
        <v>0</v>
      </c>
      <c r="V121" s="13">
        <f t="shared" si="23"/>
        <v>0</v>
      </c>
      <c r="W121" s="5">
        <f t="shared" si="24"/>
        <v>1</v>
      </c>
      <c r="X121" s="5">
        <f t="shared" si="25"/>
        <v>1</v>
      </c>
      <c r="Y121" s="5">
        <f t="shared" si="26"/>
        <v>1</v>
      </c>
      <c r="AB121" s="5">
        <f t="shared" si="27"/>
        <v>3</v>
      </c>
      <c r="AC121" s="5">
        <f t="shared" si="28"/>
        <v>3</v>
      </c>
      <c r="AD121" s="5" t="str">
        <f t="shared" si="29"/>
        <v>Correct</v>
      </c>
      <c r="AE121" s="1" t="s">
        <v>94</v>
      </c>
      <c r="AF121" s="1">
        <v>15</v>
      </c>
      <c r="AG121" s="1" t="s">
        <v>95</v>
      </c>
      <c r="AH121" s="1" t="s">
        <v>131</v>
      </c>
      <c r="AI121" s="1" t="s">
        <v>97</v>
      </c>
      <c r="AJ121" s="1" t="s">
        <v>98</v>
      </c>
      <c r="AK121" s="1" t="s">
        <v>349</v>
      </c>
      <c r="AL121" s="1" t="s">
        <v>112</v>
      </c>
      <c r="AM121" s="1" t="s">
        <v>133</v>
      </c>
      <c r="AN121" s="1" t="s">
        <v>136</v>
      </c>
      <c r="AO121" s="1" t="s">
        <v>102</v>
      </c>
      <c r="AP121" s="1" t="s">
        <v>90</v>
      </c>
      <c r="AQ121" s="1" t="s">
        <v>102</v>
      </c>
      <c r="AR121" s="1" t="s">
        <v>262</v>
      </c>
    </row>
    <row r="122" spans="1:44" x14ac:dyDescent="0.25">
      <c r="A122" s="1">
        <v>121</v>
      </c>
      <c r="B122" s="1"/>
      <c r="C122" s="1"/>
      <c r="D122" s="1"/>
      <c r="E122" s="1" t="s">
        <v>266</v>
      </c>
      <c r="F122" s="1"/>
      <c r="G122" s="1"/>
      <c r="H122" s="1"/>
      <c r="I122" s="1" t="s">
        <v>36</v>
      </c>
      <c r="J122" s="1" t="s">
        <v>37</v>
      </c>
      <c r="K122" s="1"/>
      <c r="M122" s="5">
        <f t="shared" si="15"/>
        <v>3</v>
      </c>
      <c r="N122" s="5">
        <f t="shared" si="16"/>
        <v>1</v>
      </c>
      <c r="P122" s="5">
        <f t="shared" si="17"/>
        <v>0</v>
      </c>
      <c r="Q122" s="5">
        <f t="shared" si="18"/>
        <v>0</v>
      </c>
      <c r="R122" s="5">
        <f t="shared" si="19"/>
        <v>0</v>
      </c>
      <c r="S122" s="5">
        <f t="shared" si="20"/>
        <v>1</v>
      </c>
      <c r="T122" s="5">
        <f t="shared" si="21"/>
        <v>0</v>
      </c>
      <c r="U122" s="5">
        <f t="shared" si="22"/>
        <v>0</v>
      </c>
      <c r="V122" s="13">
        <f t="shared" si="23"/>
        <v>0</v>
      </c>
      <c r="W122" s="5">
        <f t="shared" si="24"/>
        <v>1</v>
      </c>
      <c r="X122" s="5">
        <f t="shared" si="25"/>
        <v>1</v>
      </c>
      <c r="Y122" s="5">
        <f t="shared" si="26"/>
        <v>0</v>
      </c>
      <c r="AB122" s="5">
        <f t="shared" si="27"/>
        <v>3</v>
      </c>
      <c r="AC122" s="5">
        <f t="shared" si="28"/>
        <v>3</v>
      </c>
      <c r="AD122" s="5" t="str">
        <f t="shared" si="29"/>
        <v>Correct</v>
      </c>
      <c r="AE122" s="1" t="s">
        <v>94</v>
      </c>
      <c r="AF122" s="1">
        <v>57</v>
      </c>
      <c r="AG122" s="1" t="s">
        <v>95</v>
      </c>
      <c r="AH122" s="1" t="s">
        <v>117</v>
      </c>
      <c r="AI122" s="1" t="s">
        <v>97</v>
      </c>
      <c r="AJ122" s="1" t="s">
        <v>98</v>
      </c>
      <c r="AK122" s="1" t="s">
        <v>353</v>
      </c>
      <c r="AL122" s="1" t="s">
        <v>112</v>
      </c>
      <c r="AM122" s="1" t="s">
        <v>120</v>
      </c>
      <c r="AN122" s="1" t="s">
        <v>101</v>
      </c>
      <c r="AO122" s="1" t="s">
        <v>102</v>
      </c>
      <c r="AP122" s="1" t="s">
        <v>91</v>
      </c>
      <c r="AQ122" s="1" t="s">
        <v>98</v>
      </c>
      <c r="AR122" s="1" t="s">
        <v>262</v>
      </c>
    </row>
    <row r="123" spans="1:44" x14ac:dyDescent="0.25">
      <c r="A123" s="1">
        <v>122</v>
      </c>
      <c r="B123" s="1"/>
      <c r="C123" s="1"/>
      <c r="D123" s="1"/>
      <c r="E123" s="1"/>
      <c r="F123" s="1" t="s">
        <v>34</v>
      </c>
      <c r="G123" s="1"/>
      <c r="H123" s="1" t="s">
        <v>269</v>
      </c>
      <c r="I123" s="1" t="s">
        <v>36</v>
      </c>
      <c r="J123" s="1"/>
      <c r="K123" s="1"/>
      <c r="M123" s="5">
        <f t="shared" si="15"/>
        <v>3</v>
      </c>
      <c r="N123" s="5">
        <f t="shared" si="16"/>
        <v>1</v>
      </c>
      <c r="P123" s="5">
        <f t="shared" si="17"/>
        <v>0</v>
      </c>
      <c r="Q123" s="5">
        <f t="shared" si="18"/>
        <v>0</v>
      </c>
      <c r="R123" s="5">
        <f t="shared" si="19"/>
        <v>0</v>
      </c>
      <c r="S123" s="5">
        <f t="shared" si="20"/>
        <v>0</v>
      </c>
      <c r="T123" s="5">
        <f t="shared" si="21"/>
        <v>1</v>
      </c>
      <c r="U123" s="5">
        <f t="shared" si="22"/>
        <v>0</v>
      </c>
      <c r="V123" s="13">
        <f t="shared" si="23"/>
        <v>1</v>
      </c>
      <c r="W123" s="5">
        <f t="shared" si="24"/>
        <v>1</v>
      </c>
      <c r="X123" s="5">
        <f t="shared" si="25"/>
        <v>0</v>
      </c>
      <c r="Y123" s="5">
        <f t="shared" si="26"/>
        <v>0</v>
      </c>
      <c r="AB123" s="5">
        <f t="shared" si="27"/>
        <v>3</v>
      </c>
      <c r="AC123" s="5">
        <f t="shared" si="28"/>
        <v>3</v>
      </c>
      <c r="AD123" s="5" t="str">
        <f t="shared" si="29"/>
        <v>Correct</v>
      </c>
      <c r="AE123" s="1" t="s">
        <v>94</v>
      </c>
      <c r="AF123" s="1">
        <v>73</v>
      </c>
      <c r="AG123" s="1" t="s">
        <v>95</v>
      </c>
      <c r="AH123" s="1" t="s">
        <v>139</v>
      </c>
      <c r="AI123" s="1" t="s">
        <v>97</v>
      </c>
      <c r="AJ123" s="1"/>
      <c r="AK123" s="1" t="s">
        <v>351</v>
      </c>
      <c r="AL123" s="1" t="s">
        <v>109</v>
      </c>
      <c r="AM123" s="1" t="s">
        <v>120</v>
      </c>
      <c r="AN123" s="1" t="s">
        <v>101</v>
      </c>
      <c r="AO123" s="1" t="s">
        <v>102</v>
      </c>
      <c r="AP123" s="1" t="s">
        <v>92</v>
      </c>
      <c r="AQ123" s="1" t="s">
        <v>98</v>
      </c>
      <c r="AR123" s="1" t="s">
        <v>262</v>
      </c>
    </row>
    <row r="124" spans="1:44" x14ac:dyDescent="0.25">
      <c r="A124" s="1">
        <v>123</v>
      </c>
      <c r="B124" s="1" t="s">
        <v>31</v>
      </c>
      <c r="C124" s="1"/>
      <c r="D124" s="1" t="s">
        <v>33</v>
      </c>
      <c r="E124" s="1"/>
      <c r="F124" s="1" t="s">
        <v>34</v>
      </c>
      <c r="G124" s="1"/>
      <c r="H124" s="1"/>
      <c r="I124" s="1"/>
      <c r="J124" s="1"/>
      <c r="K124" s="1"/>
      <c r="M124" s="5">
        <f t="shared" si="15"/>
        <v>3</v>
      </c>
      <c r="N124" s="5">
        <f t="shared" si="16"/>
        <v>1</v>
      </c>
      <c r="P124" s="5">
        <f t="shared" si="17"/>
        <v>1</v>
      </c>
      <c r="Q124" s="5">
        <f t="shared" si="18"/>
        <v>0</v>
      </c>
      <c r="R124" s="5">
        <f t="shared" si="19"/>
        <v>1</v>
      </c>
      <c r="S124" s="5">
        <f t="shared" si="20"/>
        <v>0</v>
      </c>
      <c r="T124" s="5">
        <f t="shared" si="21"/>
        <v>1</v>
      </c>
      <c r="U124" s="5">
        <f t="shared" si="22"/>
        <v>0</v>
      </c>
      <c r="V124" s="13">
        <f t="shared" si="23"/>
        <v>0</v>
      </c>
      <c r="W124" s="5">
        <f t="shared" si="24"/>
        <v>0</v>
      </c>
      <c r="X124" s="5">
        <f t="shared" si="25"/>
        <v>0</v>
      </c>
      <c r="Y124" s="5">
        <f t="shared" si="26"/>
        <v>0</v>
      </c>
      <c r="AB124" s="5">
        <f t="shared" si="27"/>
        <v>3</v>
      </c>
      <c r="AC124" s="5">
        <f t="shared" si="28"/>
        <v>3</v>
      </c>
      <c r="AD124" s="5" t="str">
        <f t="shared" si="29"/>
        <v>Correct</v>
      </c>
      <c r="AE124" s="1" t="s">
        <v>94</v>
      </c>
      <c r="AF124" s="1">
        <v>36</v>
      </c>
      <c r="AG124" s="1" t="s">
        <v>95</v>
      </c>
      <c r="AH124" s="1" t="s">
        <v>162</v>
      </c>
      <c r="AI124" s="1" t="s">
        <v>160</v>
      </c>
      <c r="AJ124" s="1" t="s">
        <v>98</v>
      </c>
      <c r="AK124" s="1" t="s">
        <v>352</v>
      </c>
      <c r="AL124" s="1" t="s">
        <v>114</v>
      </c>
      <c r="AM124" s="1" t="s">
        <v>100</v>
      </c>
      <c r="AN124" s="1" t="s">
        <v>101</v>
      </c>
      <c r="AO124" s="1" t="s">
        <v>102</v>
      </c>
      <c r="AP124" s="1" t="s">
        <v>92</v>
      </c>
      <c r="AQ124" s="1" t="s">
        <v>102</v>
      </c>
      <c r="AR124" s="1" t="s">
        <v>262</v>
      </c>
    </row>
    <row r="125" spans="1:44" x14ac:dyDescent="0.25">
      <c r="A125" s="1">
        <v>124</v>
      </c>
      <c r="B125" s="1" t="s">
        <v>31</v>
      </c>
      <c r="C125" s="1"/>
      <c r="D125" s="1"/>
      <c r="E125" s="1"/>
      <c r="F125" s="1"/>
      <c r="G125" s="1"/>
      <c r="H125" s="1" t="s">
        <v>269</v>
      </c>
      <c r="I125" s="1" t="s">
        <v>36</v>
      </c>
      <c r="J125" s="1"/>
      <c r="K125" s="1"/>
      <c r="M125" s="5">
        <f t="shared" si="15"/>
        <v>3</v>
      </c>
      <c r="N125" s="5">
        <f t="shared" si="16"/>
        <v>1</v>
      </c>
      <c r="P125" s="5">
        <f t="shared" si="17"/>
        <v>1</v>
      </c>
      <c r="Q125" s="5">
        <f t="shared" si="18"/>
        <v>0</v>
      </c>
      <c r="R125" s="5">
        <f t="shared" si="19"/>
        <v>0</v>
      </c>
      <c r="S125" s="5">
        <f t="shared" si="20"/>
        <v>0</v>
      </c>
      <c r="T125" s="5">
        <f t="shared" si="21"/>
        <v>0</v>
      </c>
      <c r="U125" s="5">
        <f t="shared" si="22"/>
        <v>0</v>
      </c>
      <c r="V125" s="13">
        <f t="shared" si="23"/>
        <v>1</v>
      </c>
      <c r="W125" s="5">
        <f t="shared" si="24"/>
        <v>1</v>
      </c>
      <c r="X125" s="5">
        <f t="shared" si="25"/>
        <v>0</v>
      </c>
      <c r="Y125" s="5">
        <f t="shared" si="26"/>
        <v>0</v>
      </c>
      <c r="AB125" s="5">
        <f t="shared" si="27"/>
        <v>3</v>
      </c>
      <c r="AC125" s="5">
        <f t="shared" si="28"/>
        <v>3</v>
      </c>
      <c r="AD125" s="5" t="str">
        <f t="shared" si="29"/>
        <v>Correct</v>
      </c>
      <c r="AE125" s="1" t="s">
        <v>94</v>
      </c>
      <c r="AF125" s="1">
        <v>50</v>
      </c>
      <c r="AG125" s="1" t="s">
        <v>115</v>
      </c>
      <c r="AH125" s="9" t="s">
        <v>318</v>
      </c>
      <c r="AI125" s="1" t="s">
        <v>97</v>
      </c>
      <c r="AJ125" s="1" t="s">
        <v>98</v>
      </c>
      <c r="AK125" s="1" t="s">
        <v>80</v>
      </c>
      <c r="AL125" s="1" t="s">
        <v>126</v>
      </c>
      <c r="AM125" s="1" t="s">
        <v>153</v>
      </c>
      <c r="AN125" s="1" t="s">
        <v>101</v>
      </c>
      <c r="AO125" s="1" t="s">
        <v>102</v>
      </c>
      <c r="AP125" s="1" t="s">
        <v>92</v>
      </c>
      <c r="AQ125" s="1" t="s">
        <v>102</v>
      </c>
      <c r="AR125" s="1" t="s">
        <v>262</v>
      </c>
    </row>
    <row r="126" spans="1:44" x14ac:dyDescent="0.25">
      <c r="A126" s="1">
        <v>125</v>
      </c>
      <c r="B126" s="1" t="s">
        <v>31</v>
      </c>
      <c r="C126" s="1"/>
      <c r="D126" s="1"/>
      <c r="E126" s="1"/>
      <c r="F126" s="1" t="s">
        <v>34</v>
      </c>
      <c r="G126" s="1"/>
      <c r="H126" s="1" t="s">
        <v>269</v>
      </c>
      <c r="I126" s="1"/>
      <c r="J126" s="1"/>
      <c r="K126" s="1"/>
      <c r="M126" s="5">
        <f t="shared" si="15"/>
        <v>3</v>
      </c>
      <c r="N126" s="5">
        <f t="shared" si="16"/>
        <v>1</v>
      </c>
      <c r="P126" s="5">
        <f t="shared" si="17"/>
        <v>1</v>
      </c>
      <c r="Q126" s="5">
        <f t="shared" si="18"/>
        <v>0</v>
      </c>
      <c r="R126" s="5">
        <f t="shared" si="19"/>
        <v>0</v>
      </c>
      <c r="S126" s="5">
        <f t="shared" si="20"/>
        <v>0</v>
      </c>
      <c r="T126" s="5">
        <f t="shared" si="21"/>
        <v>1</v>
      </c>
      <c r="U126" s="5">
        <f t="shared" si="22"/>
        <v>0</v>
      </c>
      <c r="V126" s="13">
        <f t="shared" si="23"/>
        <v>1</v>
      </c>
      <c r="W126" s="5">
        <f t="shared" si="24"/>
        <v>0</v>
      </c>
      <c r="X126" s="5">
        <f t="shared" si="25"/>
        <v>0</v>
      </c>
      <c r="Y126" s="5">
        <f t="shared" si="26"/>
        <v>0</v>
      </c>
      <c r="AB126" s="5">
        <f t="shared" si="27"/>
        <v>3</v>
      </c>
      <c r="AC126" s="5">
        <f t="shared" si="28"/>
        <v>3</v>
      </c>
      <c r="AD126" s="5" t="str">
        <f t="shared" si="29"/>
        <v>Correct</v>
      </c>
      <c r="AE126" s="1" t="s">
        <v>94</v>
      </c>
      <c r="AF126" s="1">
        <v>65</v>
      </c>
      <c r="AG126" s="1" t="s">
        <v>95</v>
      </c>
      <c r="AH126" s="1" t="s">
        <v>158</v>
      </c>
      <c r="AI126" s="1" t="s">
        <v>97</v>
      </c>
      <c r="AJ126" s="1"/>
      <c r="AK126" s="1" t="s">
        <v>351</v>
      </c>
      <c r="AL126" s="1" t="s">
        <v>112</v>
      </c>
      <c r="AM126" s="1" t="s">
        <v>100</v>
      </c>
      <c r="AN126" s="1" t="s">
        <v>104</v>
      </c>
      <c r="AO126" s="1" t="s">
        <v>102</v>
      </c>
      <c r="AP126" s="1" t="s">
        <v>91</v>
      </c>
      <c r="AQ126" s="1" t="s">
        <v>98</v>
      </c>
      <c r="AR126" s="1" t="s">
        <v>262</v>
      </c>
    </row>
    <row r="127" spans="1:44" x14ac:dyDescent="0.25">
      <c r="A127" s="1">
        <v>126</v>
      </c>
      <c r="B127" s="1" t="s">
        <v>31</v>
      </c>
      <c r="C127" s="1"/>
      <c r="D127" s="1" t="s">
        <v>33</v>
      </c>
      <c r="E127" s="1" t="s">
        <v>266</v>
      </c>
      <c r="F127" s="1" t="s">
        <v>34</v>
      </c>
      <c r="G127" s="1" t="s">
        <v>35</v>
      </c>
      <c r="H127" s="1" t="s">
        <v>269</v>
      </c>
      <c r="I127" s="1" t="s">
        <v>36</v>
      </c>
      <c r="J127" s="1"/>
      <c r="K127" s="1" t="s">
        <v>38</v>
      </c>
      <c r="M127" s="5">
        <f t="shared" si="15"/>
        <v>8</v>
      </c>
      <c r="N127" s="5">
        <f t="shared" si="16"/>
        <v>0.375</v>
      </c>
      <c r="P127" s="5">
        <f t="shared" si="17"/>
        <v>0.375</v>
      </c>
      <c r="Q127" s="5">
        <f t="shared" si="18"/>
        <v>0</v>
      </c>
      <c r="R127" s="5">
        <f t="shared" si="19"/>
        <v>0.375</v>
      </c>
      <c r="S127" s="5">
        <f t="shared" si="20"/>
        <v>0.375</v>
      </c>
      <c r="T127" s="5">
        <f t="shared" si="21"/>
        <v>0.375</v>
      </c>
      <c r="U127" s="5">
        <f t="shared" si="22"/>
        <v>0.375</v>
      </c>
      <c r="V127" s="13">
        <f t="shared" si="23"/>
        <v>0.375</v>
      </c>
      <c r="W127" s="5">
        <f t="shared" si="24"/>
        <v>0.375</v>
      </c>
      <c r="X127" s="5">
        <f t="shared" si="25"/>
        <v>0</v>
      </c>
      <c r="Y127" s="5">
        <f t="shared" si="26"/>
        <v>0.375</v>
      </c>
      <c r="AB127" s="5">
        <f t="shared" si="27"/>
        <v>3</v>
      </c>
      <c r="AC127" s="5">
        <f t="shared" si="28"/>
        <v>8</v>
      </c>
      <c r="AD127" s="5" t="str">
        <f t="shared" si="29"/>
        <v>Correct</v>
      </c>
      <c r="AE127" s="1" t="s">
        <v>105</v>
      </c>
      <c r="AF127" s="1">
        <v>65</v>
      </c>
      <c r="AG127" s="1" t="s">
        <v>95</v>
      </c>
      <c r="AH127" s="1" t="s">
        <v>117</v>
      </c>
      <c r="AI127" s="1"/>
      <c r="AJ127" s="1" t="s">
        <v>98</v>
      </c>
      <c r="AK127" s="1" t="s">
        <v>353</v>
      </c>
      <c r="AL127" s="1" t="s">
        <v>114</v>
      </c>
      <c r="AM127" s="1" t="s">
        <v>110</v>
      </c>
      <c r="AN127" s="1" t="s">
        <v>135</v>
      </c>
      <c r="AO127" s="1" t="s">
        <v>102</v>
      </c>
      <c r="AP127" s="1" t="s">
        <v>373</v>
      </c>
      <c r="AQ127" s="1" t="s">
        <v>102</v>
      </c>
      <c r="AR127" s="1" t="s">
        <v>262</v>
      </c>
    </row>
    <row r="128" spans="1:44" x14ac:dyDescent="0.25">
      <c r="A128" s="1">
        <v>127</v>
      </c>
      <c r="B128" s="1"/>
      <c r="C128" s="1"/>
      <c r="D128" s="1"/>
      <c r="E128" s="1"/>
      <c r="F128" s="1"/>
      <c r="G128" s="1"/>
      <c r="H128" s="1"/>
      <c r="I128" s="1" t="s">
        <v>36</v>
      </c>
      <c r="J128" s="1"/>
      <c r="K128" s="1"/>
      <c r="M128" s="5">
        <f t="shared" si="15"/>
        <v>1</v>
      </c>
      <c r="N128" s="5">
        <f t="shared" si="16"/>
        <v>3</v>
      </c>
      <c r="P128" s="5">
        <f t="shared" si="17"/>
        <v>0</v>
      </c>
      <c r="Q128" s="5">
        <f t="shared" si="18"/>
        <v>0</v>
      </c>
      <c r="R128" s="5">
        <f t="shared" si="19"/>
        <v>0</v>
      </c>
      <c r="S128" s="5">
        <f t="shared" si="20"/>
        <v>0</v>
      </c>
      <c r="T128" s="5">
        <f t="shared" si="21"/>
        <v>0</v>
      </c>
      <c r="U128" s="5">
        <f t="shared" si="22"/>
        <v>0</v>
      </c>
      <c r="V128" s="13">
        <f t="shared" si="23"/>
        <v>0</v>
      </c>
      <c r="W128" s="5">
        <f t="shared" si="24"/>
        <v>1</v>
      </c>
      <c r="X128" s="5">
        <f t="shared" si="25"/>
        <v>0</v>
      </c>
      <c r="Y128" s="5">
        <f t="shared" si="26"/>
        <v>0</v>
      </c>
      <c r="AB128" s="5">
        <f t="shared" si="27"/>
        <v>1</v>
      </c>
      <c r="AC128" s="5">
        <f t="shared" si="28"/>
        <v>1</v>
      </c>
      <c r="AD128" s="5" t="str">
        <f t="shared" si="29"/>
        <v>Correct</v>
      </c>
      <c r="AE128" s="1" t="s">
        <v>94</v>
      </c>
      <c r="AF128" s="1">
        <v>38</v>
      </c>
      <c r="AG128" s="1" t="s">
        <v>95</v>
      </c>
      <c r="AH128" s="1" t="s">
        <v>131</v>
      </c>
      <c r="AI128" s="1" t="s">
        <v>97</v>
      </c>
      <c r="AJ128" s="1" t="s">
        <v>98</v>
      </c>
      <c r="AK128" s="1" t="s">
        <v>80</v>
      </c>
      <c r="AL128" s="1" t="s">
        <v>114</v>
      </c>
      <c r="AM128" s="1" t="s">
        <v>100</v>
      </c>
      <c r="AN128" s="1" t="s">
        <v>101</v>
      </c>
      <c r="AO128" s="1" t="s">
        <v>102</v>
      </c>
      <c r="AP128" s="1" t="s">
        <v>92</v>
      </c>
      <c r="AQ128" s="1" t="s">
        <v>102</v>
      </c>
      <c r="AR128" s="1" t="s">
        <v>261</v>
      </c>
    </row>
    <row r="129" spans="1:44" x14ac:dyDescent="0.25">
      <c r="A129" s="1">
        <v>128</v>
      </c>
      <c r="B129" s="1" t="s">
        <v>31</v>
      </c>
      <c r="C129" s="1"/>
      <c r="D129" s="1" t="s">
        <v>33</v>
      </c>
      <c r="E129" s="1"/>
      <c r="F129" s="1"/>
      <c r="G129" s="1"/>
      <c r="H129" s="1"/>
      <c r="I129" s="1" t="s">
        <v>36</v>
      </c>
      <c r="J129" s="1"/>
      <c r="K129" s="1" t="s">
        <v>38</v>
      </c>
      <c r="M129" s="5">
        <f t="shared" si="15"/>
        <v>4</v>
      </c>
      <c r="N129" s="5">
        <f t="shared" si="16"/>
        <v>0.75</v>
      </c>
      <c r="P129" s="5">
        <f t="shared" si="17"/>
        <v>0.75</v>
      </c>
      <c r="Q129" s="5">
        <f t="shared" si="18"/>
        <v>0</v>
      </c>
      <c r="R129" s="5">
        <f t="shared" si="19"/>
        <v>0.75</v>
      </c>
      <c r="S129" s="5">
        <f t="shared" si="20"/>
        <v>0</v>
      </c>
      <c r="T129" s="5">
        <f t="shared" si="21"/>
        <v>0</v>
      </c>
      <c r="U129" s="5">
        <f t="shared" si="22"/>
        <v>0</v>
      </c>
      <c r="V129" s="13">
        <f t="shared" si="23"/>
        <v>0</v>
      </c>
      <c r="W129" s="5">
        <f t="shared" si="24"/>
        <v>0.75</v>
      </c>
      <c r="X129" s="5">
        <f t="shared" si="25"/>
        <v>0</v>
      </c>
      <c r="Y129" s="5">
        <f t="shared" si="26"/>
        <v>0.75</v>
      </c>
      <c r="AB129" s="5">
        <f t="shared" si="27"/>
        <v>3</v>
      </c>
      <c r="AC129" s="5">
        <f t="shared" si="28"/>
        <v>4</v>
      </c>
      <c r="AD129" s="5" t="str">
        <f t="shared" si="29"/>
        <v>Correct</v>
      </c>
      <c r="AE129" s="1" t="s">
        <v>94</v>
      </c>
      <c r="AF129" s="1">
        <v>35</v>
      </c>
      <c r="AG129" s="1" t="s">
        <v>95</v>
      </c>
      <c r="AH129" s="1" t="s">
        <v>131</v>
      </c>
      <c r="AI129" s="1" t="s">
        <v>134</v>
      </c>
      <c r="AJ129" s="1" t="s">
        <v>98</v>
      </c>
      <c r="AK129" s="1" t="s">
        <v>80</v>
      </c>
      <c r="AL129" s="1" t="s">
        <v>114</v>
      </c>
      <c r="AM129" s="1" t="s">
        <v>100</v>
      </c>
      <c r="AN129" s="1" t="s">
        <v>101</v>
      </c>
      <c r="AO129" s="1" t="s">
        <v>102</v>
      </c>
      <c r="AP129" s="1" t="s">
        <v>92</v>
      </c>
      <c r="AQ129" s="1" t="s">
        <v>102</v>
      </c>
      <c r="AR129" s="1" t="s">
        <v>261</v>
      </c>
    </row>
    <row r="130" spans="1:44" x14ac:dyDescent="0.25">
      <c r="A130" s="1">
        <v>129</v>
      </c>
      <c r="B130" s="1"/>
      <c r="C130" s="1"/>
      <c r="D130" s="1" t="s">
        <v>33</v>
      </c>
      <c r="E130" s="1"/>
      <c r="F130" s="1" t="s">
        <v>34</v>
      </c>
      <c r="G130" s="1"/>
      <c r="H130" s="1"/>
      <c r="I130" s="1" t="s">
        <v>36</v>
      </c>
      <c r="J130" s="1"/>
      <c r="K130" s="1"/>
      <c r="M130" s="5">
        <f t="shared" si="15"/>
        <v>3</v>
      </c>
      <c r="N130" s="5">
        <f t="shared" si="16"/>
        <v>1</v>
      </c>
      <c r="P130" s="5">
        <f t="shared" si="17"/>
        <v>0</v>
      </c>
      <c r="Q130" s="5">
        <f t="shared" si="18"/>
        <v>0</v>
      </c>
      <c r="R130" s="5">
        <f t="shared" si="19"/>
        <v>1</v>
      </c>
      <c r="S130" s="5">
        <f t="shared" si="20"/>
        <v>0</v>
      </c>
      <c r="T130" s="5">
        <f t="shared" si="21"/>
        <v>1</v>
      </c>
      <c r="U130" s="5">
        <f t="shared" si="22"/>
        <v>0</v>
      </c>
      <c r="V130" s="13">
        <f t="shared" si="23"/>
        <v>0</v>
      </c>
      <c r="W130" s="5">
        <f t="shared" si="24"/>
        <v>1</v>
      </c>
      <c r="X130" s="5">
        <f t="shared" si="25"/>
        <v>0</v>
      </c>
      <c r="Y130" s="5">
        <f t="shared" si="26"/>
        <v>0</v>
      </c>
      <c r="AB130" s="5">
        <f t="shared" si="27"/>
        <v>3</v>
      </c>
      <c r="AC130" s="5">
        <f t="shared" si="28"/>
        <v>3</v>
      </c>
      <c r="AD130" s="5" t="str">
        <f t="shared" si="29"/>
        <v>Correct</v>
      </c>
      <c r="AE130" s="1" t="s">
        <v>94</v>
      </c>
      <c r="AF130" s="1">
        <v>36</v>
      </c>
      <c r="AG130" s="1" t="s">
        <v>95</v>
      </c>
      <c r="AH130" s="1" t="s">
        <v>131</v>
      </c>
      <c r="AI130" s="1"/>
      <c r="AJ130" s="1" t="s">
        <v>102</v>
      </c>
      <c r="AK130" s="1" t="s">
        <v>355</v>
      </c>
      <c r="AL130" s="1" t="s">
        <v>108</v>
      </c>
      <c r="AM130" s="1" t="s">
        <v>110</v>
      </c>
      <c r="AN130" s="1" t="s">
        <v>101</v>
      </c>
      <c r="AO130" s="1" t="s">
        <v>102</v>
      </c>
      <c r="AP130" s="1" t="s">
        <v>92</v>
      </c>
      <c r="AQ130" s="1" t="s">
        <v>102</v>
      </c>
      <c r="AR130" s="1" t="s">
        <v>261</v>
      </c>
    </row>
    <row r="131" spans="1:44" x14ac:dyDescent="0.25">
      <c r="A131" s="1">
        <v>130</v>
      </c>
      <c r="B131" s="1"/>
      <c r="C131" s="1"/>
      <c r="D131" s="1"/>
      <c r="E131" s="1"/>
      <c r="F131" s="1" t="s">
        <v>34</v>
      </c>
      <c r="G131" s="1"/>
      <c r="H131" s="1"/>
      <c r="I131" s="1" t="s">
        <v>36</v>
      </c>
      <c r="J131" s="1" t="s">
        <v>37</v>
      </c>
      <c r="K131" s="1"/>
      <c r="M131" s="5">
        <f t="shared" ref="M131:M194" si="30">COUNTA(B131:L131)</f>
        <v>3</v>
      </c>
      <c r="N131" s="5">
        <f t="shared" ref="N131:N194" si="31">3/M131</f>
        <v>1</v>
      </c>
      <c r="P131" s="5">
        <f t="shared" ref="P131:P194" si="32">IF($M131&lt;3,IF($B131=$B$1,1,0),IF($B131=$B$1,$N131,0))</f>
        <v>0</v>
      </c>
      <c r="Q131" s="5">
        <f t="shared" ref="Q131:Q194" si="33">IF($M131&lt;3,IF($C131=$C$1,1,0),IF($C131=$C$1,$N131,0))</f>
        <v>0</v>
      </c>
      <c r="R131" s="5">
        <f t="shared" ref="R131:R194" si="34">IF($M131&lt;3,IF($D131=$D$1,1,0),IF($D131=$D$1,$N131,0))</f>
        <v>0</v>
      </c>
      <c r="S131" s="5">
        <f t="shared" ref="S131:S194" si="35">IF($M131&lt;3,IF($E131=$E$1,1,0),IF($E131=$E$1,$N131,0))</f>
        <v>0</v>
      </c>
      <c r="T131" s="5">
        <f t="shared" ref="T131:T194" si="36">IF($M131&lt;3,IF($F131=$F$1,1,0),IF($F131=$F$1,$N131,0))</f>
        <v>1</v>
      </c>
      <c r="U131" s="5">
        <f t="shared" ref="U131:U194" si="37">IF($M131&lt;3,IF($G131=$G$1,1,0),IF($G131=$G$1,$N131,0))</f>
        <v>0</v>
      </c>
      <c r="V131" s="13">
        <f t="shared" ref="V131:V194" si="38">IF($M131&lt;3,IF($H131=$H$1,1,0),IF($H131=$H$1,$N131,0))</f>
        <v>0</v>
      </c>
      <c r="W131" s="5">
        <f t="shared" ref="W131:W194" si="39">IF($M131&lt;3,IF($I131=$I$1,1,0),IF($I131=$I$1,$N131,0))</f>
        <v>1</v>
      </c>
      <c r="X131" s="5">
        <f t="shared" ref="X131:X194" si="40">IF($M131&lt;3,IF($J131=$J$1,1,0),IF($J131=$J$1,$N131,0))</f>
        <v>1</v>
      </c>
      <c r="Y131" s="5">
        <f t="shared" ref="Y131:Y194" si="41">IF($M131&lt;3,IF($K131=$K$1,1,0),IF($K131=$K$1,$N131,0))</f>
        <v>0</v>
      </c>
      <c r="AB131" s="5">
        <f t="shared" ref="AB131:AB194" si="42">SUM(P131:Z131)</f>
        <v>3</v>
      </c>
      <c r="AC131" s="5">
        <f t="shared" ref="AC131:AC194" si="43">M131</f>
        <v>3</v>
      </c>
      <c r="AD131" s="5" t="str">
        <f t="shared" ref="AD131:AD194" si="44">IF(AB131=AC131,"Correct",IF(AB131=3,"Correct","Wrong"))</f>
        <v>Correct</v>
      </c>
      <c r="AE131" s="1" t="s">
        <v>94</v>
      </c>
      <c r="AF131" s="1">
        <v>43</v>
      </c>
      <c r="AG131" s="1" t="s">
        <v>95</v>
      </c>
      <c r="AH131" s="1" t="s">
        <v>131</v>
      </c>
      <c r="AI131" s="1" t="s">
        <v>97</v>
      </c>
      <c r="AJ131" s="1" t="s">
        <v>98</v>
      </c>
      <c r="AK131" s="1" t="s">
        <v>88</v>
      </c>
      <c r="AL131" s="1" t="s">
        <v>99</v>
      </c>
      <c r="AM131" s="1" t="s">
        <v>110</v>
      </c>
      <c r="AN131" s="1" t="s">
        <v>125</v>
      </c>
      <c r="AO131" s="1" t="s">
        <v>102</v>
      </c>
      <c r="AP131" s="1"/>
      <c r="AQ131" s="1" t="s">
        <v>102</v>
      </c>
      <c r="AR131" s="1" t="s">
        <v>261</v>
      </c>
    </row>
    <row r="132" spans="1:44" x14ac:dyDescent="0.25">
      <c r="A132" s="1">
        <v>131</v>
      </c>
      <c r="B132" s="1"/>
      <c r="C132" s="1"/>
      <c r="D132" s="1" t="s">
        <v>33</v>
      </c>
      <c r="E132" s="1"/>
      <c r="F132" s="1" t="s">
        <v>34</v>
      </c>
      <c r="G132" s="1"/>
      <c r="H132" s="1"/>
      <c r="I132" s="1"/>
      <c r="J132" s="1"/>
      <c r="K132" s="1" t="s">
        <v>38</v>
      </c>
      <c r="M132" s="5">
        <f t="shared" si="30"/>
        <v>3</v>
      </c>
      <c r="N132" s="5">
        <f t="shared" si="31"/>
        <v>1</v>
      </c>
      <c r="P132" s="5">
        <f t="shared" si="32"/>
        <v>0</v>
      </c>
      <c r="Q132" s="5">
        <f t="shared" si="33"/>
        <v>0</v>
      </c>
      <c r="R132" s="5">
        <f t="shared" si="34"/>
        <v>1</v>
      </c>
      <c r="S132" s="5">
        <f t="shared" si="35"/>
        <v>0</v>
      </c>
      <c r="T132" s="5">
        <f t="shared" si="36"/>
        <v>1</v>
      </c>
      <c r="U132" s="5">
        <f t="shared" si="37"/>
        <v>0</v>
      </c>
      <c r="V132" s="13">
        <f t="shared" si="38"/>
        <v>0</v>
      </c>
      <c r="W132" s="5">
        <f t="shared" si="39"/>
        <v>0</v>
      </c>
      <c r="X132" s="5">
        <f t="shared" si="40"/>
        <v>0</v>
      </c>
      <c r="Y132" s="5">
        <f t="shared" si="41"/>
        <v>1</v>
      </c>
      <c r="AB132" s="5">
        <f t="shared" si="42"/>
        <v>3</v>
      </c>
      <c r="AC132" s="5">
        <f t="shared" si="43"/>
        <v>3</v>
      </c>
      <c r="AD132" s="5" t="str">
        <f t="shared" si="44"/>
        <v>Correct</v>
      </c>
      <c r="AE132" s="1" t="s">
        <v>94</v>
      </c>
      <c r="AF132" s="1">
        <v>32</v>
      </c>
      <c r="AG132" s="1" t="s">
        <v>95</v>
      </c>
      <c r="AH132" s="1" t="s">
        <v>131</v>
      </c>
      <c r="AI132" s="1" t="s">
        <v>97</v>
      </c>
      <c r="AJ132" s="1" t="s">
        <v>98</v>
      </c>
      <c r="AK132" s="1" t="s">
        <v>80</v>
      </c>
      <c r="AL132" s="1" t="s">
        <v>114</v>
      </c>
      <c r="AM132" s="1" t="s">
        <v>110</v>
      </c>
      <c r="AN132" s="1" t="s">
        <v>101</v>
      </c>
      <c r="AO132" s="1" t="s">
        <v>102</v>
      </c>
      <c r="AP132" s="1" t="s">
        <v>92</v>
      </c>
      <c r="AQ132" s="1" t="s">
        <v>102</v>
      </c>
      <c r="AR132" s="1" t="s">
        <v>261</v>
      </c>
    </row>
    <row r="133" spans="1:44" x14ac:dyDescent="0.25">
      <c r="A133" s="1">
        <v>132</v>
      </c>
      <c r="B133" s="1"/>
      <c r="C133" s="1"/>
      <c r="D133" s="1" t="s">
        <v>33</v>
      </c>
      <c r="E133" s="1"/>
      <c r="F133" s="1"/>
      <c r="G133" s="1"/>
      <c r="H133" s="1"/>
      <c r="I133" s="1" t="s">
        <v>36</v>
      </c>
      <c r="J133" s="1"/>
      <c r="K133" s="1"/>
      <c r="M133" s="5">
        <f t="shared" si="30"/>
        <v>2</v>
      </c>
      <c r="N133" s="5">
        <f t="shared" si="31"/>
        <v>1.5</v>
      </c>
      <c r="P133" s="5">
        <f t="shared" si="32"/>
        <v>0</v>
      </c>
      <c r="Q133" s="5">
        <f t="shared" si="33"/>
        <v>0</v>
      </c>
      <c r="R133" s="5">
        <f t="shared" si="34"/>
        <v>1</v>
      </c>
      <c r="S133" s="5">
        <f t="shared" si="35"/>
        <v>0</v>
      </c>
      <c r="T133" s="5">
        <f t="shared" si="36"/>
        <v>0</v>
      </c>
      <c r="U133" s="5">
        <f t="shared" si="37"/>
        <v>0</v>
      </c>
      <c r="V133" s="13">
        <f t="shared" si="38"/>
        <v>0</v>
      </c>
      <c r="W133" s="5">
        <f t="shared" si="39"/>
        <v>1</v>
      </c>
      <c r="X133" s="5">
        <f t="shared" si="40"/>
        <v>0</v>
      </c>
      <c r="Y133" s="5">
        <f t="shared" si="41"/>
        <v>0</v>
      </c>
      <c r="AB133" s="5">
        <f t="shared" si="42"/>
        <v>2</v>
      </c>
      <c r="AC133" s="5">
        <f t="shared" si="43"/>
        <v>2</v>
      </c>
      <c r="AD133" s="5" t="str">
        <f t="shared" si="44"/>
        <v>Correct</v>
      </c>
      <c r="AE133" s="1" t="s">
        <v>94</v>
      </c>
      <c r="AF133" s="1">
        <v>30</v>
      </c>
      <c r="AG133" s="1" t="s">
        <v>95</v>
      </c>
      <c r="AH133" s="1" t="s">
        <v>131</v>
      </c>
      <c r="AI133" s="1" t="s">
        <v>97</v>
      </c>
      <c r="AJ133" s="1" t="s">
        <v>98</v>
      </c>
      <c r="AK133" s="1" t="s">
        <v>80</v>
      </c>
      <c r="AL133" s="1" t="s">
        <v>99</v>
      </c>
      <c r="AM133" s="1" t="s">
        <v>103</v>
      </c>
      <c r="AN133" s="1" t="s">
        <v>101</v>
      </c>
      <c r="AO133" s="1" t="s">
        <v>102</v>
      </c>
      <c r="AP133" s="1" t="s">
        <v>92</v>
      </c>
      <c r="AQ133" s="1" t="s">
        <v>102</v>
      </c>
      <c r="AR133" s="1" t="s">
        <v>261</v>
      </c>
    </row>
    <row r="134" spans="1:44" x14ac:dyDescent="0.25">
      <c r="A134" s="1">
        <v>133</v>
      </c>
      <c r="B134" s="1"/>
      <c r="C134" s="1"/>
      <c r="D134" s="1"/>
      <c r="E134" s="1"/>
      <c r="F134" s="1"/>
      <c r="G134" s="1" t="s">
        <v>35</v>
      </c>
      <c r="H134" s="1"/>
      <c r="I134" s="1"/>
      <c r="J134" s="1"/>
      <c r="K134" s="1"/>
      <c r="M134" s="5">
        <f t="shared" si="30"/>
        <v>1</v>
      </c>
      <c r="N134" s="5">
        <f t="shared" si="31"/>
        <v>3</v>
      </c>
      <c r="P134" s="5">
        <f t="shared" si="32"/>
        <v>0</v>
      </c>
      <c r="Q134" s="5">
        <f t="shared" si="33"/>
        <v>0</v>
      </c>
      <c r="R134" s="5">
        <f t="shared" si="34"/>
        <v>0</v>
      </c>
      <c r="S134" s="5">
        <f t="shared" si="35"/>
        <v>0</v>
      </c>
      <c r="T134" s="5">
        <f t="shared" si="36"/>
        <v>0</v>
      </c>
      <c r="U134" s="5">
        <f t="shared" si="37"/>
        <v>1</v>
      </c>
      <c r="V134" s="13">
        <f t="shared" si="38"/>
        <v>0</v>
      </c>
      <c r="W134" s="5">
        <f t="shared" si="39"/>
        <v>0</v>
      </c>
      <c r="X134" s="5">
        <f t="shared" si="40"/>
        <v>0</v>
      </c>
      <c r="Y134" s="5">
        <f t="shared" si="41"/>
        <v>0</v>
      </c>
      <c r="AB134" s="5">
        <f t="shared" si="42"/>
        <v>1</v>
      </c>
      <c r="AC134" s="5">
        <f t="shared" si="43"/>
        <v>1</v>
      </c>
      <c r="AD134" s="5" t="str">
        <f t="shared" si="44"/>
        <v>Correct</v>
      </c>
      <c r="AE134" s="1" t="s">
        <v>105</v>
      </c>
      <c r="AF134" s="1">
        <v>40</v>
      </c>
      <c r="AG134" s="1" t="s">
        <v>95</v>
      </c>
      <c r="AH134" s="1" t="s">
        <v>131</v>
      </c>
      <c r="AI134" s="1" t="s">
        <v>97</v>
      </c>
      <c r="AJ134" s="1" t="s">
        <v>98</v>
      </c>
      <c r="AK134" s="1" t="s">
        <v>80</v>
      </c>
      <c r="AL134" s="1" t="s">
        <v>114</v>
      </c>
      <c r="AM134" s="1" t="s">
        <v>120</v>
      </c>
      <c r="AN134" s="1" t="s">
        <v>101</v>
      </c>
      <c r="AO134" s="1" t="s">
        <v>102</v>
      </c>
      <c r="AP134" s="1" t="s">
        <v>92</v>
      </c>
      <c r="AQ134" s="1"/>
      <c r="AR134" s="1" t="s">
        <v>261</v>
      </c>
    </row>
    <row r="135" spans="1:44" x14ac:dyDescent="0.25">
      <c r="A135" s="1">
        <v>134</v>
      </c>
      <c r="B135" s="1"/>
      <c r="C135" s="1" t="s">
        <v>32</v>
      </c>
      <c r="D135" s="1"/>
      <c r="E135" s="1" t="s">
        <v>266</v>
      </c>
      <c r="F135" s="1"/>
      <c r="G135" s="1"/>
      <c r="H135" s="1"/>
      <c r="I135" s="1"/>
      <c r="J135" s="1"/>
      <c r="K135" s="1"/>
      <c r="M135" s="5">
        <f t="shared" si="30"/>
        <v>2</v>
      </c>
      <c r="N135" s="5">
        <f t="shared" si="31"/>
        <v>1.5</v>
      </c>
      <c r="P135" s="5">
        <f t="shared" si="32"/>
        <v>0</v>
      </c>
      <c r="Q135" s="5">
        <f t="shared" si="33"/>
        <v>1</v>
      </c>
      <c r="R135" s="5">
        <f t="shared" si="34"/>
        <v>0</v>
      </c>
      <c r="S135" s="5">
        <f t="shared" si="35"/>
        <v>1</v>
      </c>
      <c r="T135" s="5">
        <f t="shared" si="36"/>
        <v>0</v>
      </c>
      <c r="U135" s="5">
        <f t="shared" si="37"/>
        <v>0</v>
      </c>
      <c r="V135" s="13">
        <f t="shared" si="38"/>
        <v>0</v>
      </c>
      <c r="W135" s="5">
        <f t="shared" si="39"/>
        <v>0</v>
      </c>
      <c r="X135" s="5">
        <f t="shared" si="40"/>
        <v>0</v>
      </c>
      <c r="Y135" s="5">
        <f t="shared" si="41"/>
        <v>0</v>
      </c>
      <c r="AB135" s="5">
        <f t="shared" si="42"/>
        <v>2</v>
      </c>
      <c r="AC135" s="5">
        <f t="shared" si="43"/>
        <v>2</v>
      </c>
      <c r="AD135" s="5" t="str">
        <f t="shared" si="44"/>
        <v>Correct</v>
      </c>
      <c r="AE135" s="1" t="s">
        <v>105</v>
      </c>
      <c r="AF135" s="1">
        <v>50</v>
      </c>
      <c r="AG135" s="1" t="s">
        <v>95</v>
      </c>
      <c r="AH135" s="1" t="s">
        <v>131</v>
      </c>
      <c r="AI135" s="1" t="s">
        <v>97</v>
      </c>
      <c r="AJ135" s="1" t="s">
        <v>98</v>
      </c>
      <c r="AK135" s="1" t="s">
        <v>80</v>
      </c>
      <c r="AL135" s="1" t="s">
        <v>112</v>
      </c>
      <c r="AM135" s="1" t="s">
        <v>120</v>
      </c>
      <c r="AN135" s="1" t="s">
        <v>135</v>
      </c>
      <c r="AO135" s="1" t="s">
        <v>102</v>
      </c>
      <c r="AP135" s="1" t="s">
        <v>92</v>
      </c>
      <c r="AQ135" s="1" t="s">
        <v>102</v>
      </c>
      <c r="AR135" s="1" t="s">
        <v>261</v>
      </c>
    </row>
    <row r="136" spans="1:44" x14ac:dyDescent="0.25">
      <c r="A136" s="1">
        <v>135</v>
      </c>
      <c r="B136" s="1"/>
      <c r="C136" s="1"/>
      <c r="D136" s="1" t="s">
        <v>33</v>
      </c>
      <c r="E136" s="1"/>
      <c r="F136" s="1"/>
      <c r="G136" s="1"/>
      <c r="H136" s="1"/>
      <c r="I136" s="1" t="s">
        <v>36</v>
      </c>
      <c r="J136" s="1" t="s">
        <v>37</v>
      </c>
      <c r="K136" s="1"/>
      <c r="M136" s="5">
        <f t="shared" si="30"/>
        <v>3</v>
      </c>
      <c r="N136" s="5">
        <f t="shared" si="31"/>
        <v>1</v>
      </c>
      <c r="P136" s="5">
        <f t="shared" si="32"/>
        <v>0</v>
      </c>
      <c r="Q136" s="5">
        <f t="shared" si="33"/>
        <v>0</v>
      </c>
      <c r="R136" s="5">
        <f t="shared" si="34"/>
        <v>1</v>
      </c>
      <c r="S136" s="5">
        <f t="shared" si="35"/>
        <v>0</v>
      </c>
      <c r="T136" s="5">
        <f t="shared" si="36"/>
        <v>0</v>
      </c>
      <c r="U136" s="5">
        <f t="shared" si="37"/>
        <v>0</v>
      </c>
      <c r="V136" s="13">
        <f t="shared" si="38"/>
        <v>0</v>
      </c>
      <c r="W136" s="5">
        <f t="shared" si="39"/>
        <v>1</v>
      </c>
      <c r="X136" s="5">
        <f t="shared" si="40"/>
        <v>1</v>
      </c>
      <c r="Y136" s="5">
        <f t="shared" si="41"/>
        <v>0</v>
      </c>
      <c r="AB136" s="5">
        <f t="shared" si="42"/>
        <v>3</v>
      </c>
      <c r="AC136" s="5">
        <f t="shared" si="43"/>
        <v>3</v>
      </c>
      <c r="AD136" s="5" t="str">
        <f t="shared" si="44"/>
        <v>Correct</v>
      </c>
      <c r="AE136" s="1" t="s">
        <v>94</v>
      </c>
      <c r="AF136" s="1">
        <v>62</v>
      </c>
      <c r="AG136" s="1" t="s">
        <v>95</v>
      </c>
      <c r="AH136" s="1" t="s">
        <v>131</v>
      </c>
      <c r="AI136" s="1" t="s">
        <v>97</v>
      </c>
      <c r="AJ136" s="1" t="s">
        <v>98</v>
      </c>
      <c r="AK136" s="1" t="s">
        <v>353</v>
      </c>
      <c r="AL136" s="1" t="s">
        <v>108</v>
      </c>
      <c r="AM136" s="1" t="s">
        <v>110</v>
      </c>
      <c r="AN136" s="1" t="s">
        <v>135</v>
      </c>
      <c r="AO136" s="1" t="s">
        <v>102</v>
      </c>
      <c r="AP136" s="1" t="s">
        <v>92</v>
      </c>
      <c r="AQ136" s="1" t="s">
        <v>102</v>
      </c>
      <c r="AR136" s="1" t="s">
        <v>261</v>
      </c>
    </row>
    <row r="137" spans="1:44" x14ac:dyDescent="0.25">
      <c r="A137" s="1">
        <v>136</v>
      </c>
      <c r="B137" s="1"/>
      <c r="C137" s="1"/>
      <c r="D137" s="1" t="s">
        <v>33</v>
      </c>
      <c r="E137" s="1"/>
      <c r="F137" s="1"/>
      <c r="G137" s="1"/>
      <c r="H137" s="1"/>
      <c r="I137" s="1"/>
      <c r="J137" s="1"/>
      <c r="K137" s="1" t="s">
        <v>38</v>
      </c>
      <c r="M137" s="5">
        <f t="shared" si="30"/>
        <v>2</v>
      </c>
      <c r="N137" s="5">
        <f t="shared" si="31"/>
        <v>1.5</v>
      </c>
      <c r="P137" s="5">
        <f t="shared" si="32"/>
        <v>0</v>
      </c>
      <c r="Q137" s="5">
        <f t="shared" si="33"/>
        <v>0</v>
      </c>
      <c r="R137" s="5">
        <f t="shared" si="34"/>
        <v>1</v>
      </c>
      <c r="S137" s="5">
        <f t="shared" si="35"/>
        <v>0</v>
      </c>
      <c r="T137" s="5">
        <f t="shared" si="36"/>
        <v>0</v>
      </c>
      <c r="U137" s="5">
        <f t="shared" si="37"/>
        <v>0</v>
      </c>
      <c r="V137" s="13">
        <f t="shared" si="38"/>
        <v>0</v>
      </c>
      <c r="W137" s="5">
        <f t="shared" si="39"/>
        <v>0</v>
      </c>
      <c r="X137" s="5">
        <f t="shared" si="40"/>
        <v>0</v>
      </c>
      <c r="Y137" s="5">
        <f t="shared" si="41"/>
        <v>1</v>
      </c>
      <c r="AB137" s="5">
        <f t="shared" si="42"/>
        <v>2</v>
      </c>
      <c r="AC137" s="5">
        <f t="shared" si="43"/>
        <v>2</v>
      </c>
      <c r="AD137" s="5" t="str">
        <f t="shared" si="44"/>
        <v>Correct</v>
      </c>
      <c r="AE137" s="1" t="s">
        <v>105</v>
      </c>
      <c r="AF137" s="1">
        <v>37</v>
      </c>
      <c r="AG137" s="1" t="s">
        <v>115</v>
      </c>
      <c r="AH137" s="1" t="s">
        <v>319</v>
      </c>
      <c r="AI137" s="1" t="s">
        <v>97</v>
      </c>
      <c r="AJ137" s="1" t="s">
        <v>98</v>
      </c>
      <c r="AK137" s="1" t="s">
        <v>350</v>
      </c>
      <c r="AL137" s="1" t="s">
        <v>108</v>
      </c>
      <c r="AM137" s="1" t="s">
        <v>120</v>
      </c>
      <c r="AN137" s="1" t="s">
        <v>101</v>
      </c>
      <c r="AO137" s="1" t="s">
        <v>102</v>
      </c>
      <c r="AP137" s="1" t="s">
        <v>92</v>
      </c>
      <c r="AQ137" s="1" t="s">
        <v>102</v>
      </c>
      <c r="AR137" s="1" t="s">
        <v>261</v>
      </c>
    </row>
    <row r="138" spans="1:44" x14ac:dyDescent="0.25">
      <c r="A138" s="1">
        <v>137</v>
      </c>
      <c r="B138" s="1"/>
      <c r="C138" s="1"/>
      <c r="D138" s="1"/>
      <c r="E138" s="1"/>
      <c r="F138" s="1" t="s">
        <v>34</v>
      </c>
      <c r="G138" s="1"/>
      <c r="H138" s="1"/>
      <c r="I138" s="1" t="s">
        <v>36</v>
      </c>
      <c r="J138" s="1"/>
      <c r="K138" s="1" t="s">
        <v>38</v>
      </c>
      <c r="M138" s="5">
        <f t="shared" si="30"/>
        <v>3</v>
      </c>
      <c r="N138" s="5">
        <f t="shared" si="31"/>
        <v>1</v>
      </c>
      <c r="P138" s="5">
        <f t="shared" si="32"/>
        <v>0</v>
      </c>
      <c r="Q138" s="5">
        <f t="shared" si="33"/>
        <v>0</v>
      </c>
      <c r="R138" s="5">
        <f t="shared" si="34"/>
        <v>0</v>
      </c>
      <c r="S138" s="5">
        <f t="shared" si="35"/>
        <v>0</v>
      </c>
      <c r="T138" s="5">
        <f t="shared" si="36"/>
        <v>1</v>
      </c>
      <c r="U138" s="5">
        <f t="shared" si="37"/>
        <v>0</v>
      </c>
      <c r="V138" s="13">
        <f t="shared" si="38"/>
        <v>0</v>
      </c>
      <c r="W138" s="5">
        <f t="shared" si="39"/>
        <v>1</v>
      </c>
      <c r="X138" s="5">
        <f t="shared" si="40"/>
        <v>0</v>
      </c>
      <c r="Y138" s="5">
        <f t="shared" si="41"/>
        <v>1</v>
      </c>
      <c r="AB138" s="5">
        <f t="shared" si="42"/>
        <v>3</v>
      </c>
      <c r="AC138" s="5">
        <f t="shared" si="43"/>
        <v>3</v>
      </c>
      <c r="AD138" s="5" t="str">
        <f t="shared" si="44"/>
        <v>Correct</v>
      </c>
      <c r="AE138" s="1" t="s">
        <v>94</v>
      </c>
      <c r="AF138" s="1">
        <v>38</v>
      </c>
      <c r="AG138" s="1" t="s">
        <v>115</v>
      </c>
      <c r="AH138" s="1" t="s">
        <v>317</v>
      </c>
      <c r="AI138" s="1" t="s">
        <v>97</v>
      </c>
      <c r="AJ138" s="1" t="s">
        <v>98</v>
      </c>
      <c r="AK138" s="1" t="s">
        <v>80</v>
      </c>
      <c r="AL138" s="1" t="s">
        <v>112</v>
      </c>
      <c r="AM138" s="1" t="s">
        <v>110</v>
      </c>
      <c r="AN138" s="1" t="s">
        <v>101</v>
      </c>
      <c r="AO138" s="1" t="s">
        <v>102</v>
      </c>
      <c r="AP138" s="1" t="s">
        <v>92</v>
      </c>
      <c r="AQ138" s="1" t="s">
        <v>102</v>
      </c>
      <c r="AR138" s="1" t="s">
        <v>258</v>
      </c>
    </row>
    <row r="139" spans="1:44" x14ac:dyDescent="0.25">
      <c r="A139" s="1">
        <v>138</v>
      </c>
      <c r="B139" s="1" t="s">
        <v>31</v>
      </c>
      <c r="C139" s="1"/>
      <c r="D139" s="1" t="s">
        <v>33</v>
      </c>
      <c r="E139" s="1"/>
      <c r="F139" s="1"/>
      <c r="G139" s="1"/>
      <c r="H139" s="1"/>
      <c r="I139" s="1" t="s">
        <v>36</v>
      </c>
      <c r="J139" s="1"/>
      <c r="K139" s="1"/>
      <c r="M139" s="5">
        <f t="shared" si="30"/>
        <v>3</v>
      </c>
      <c r="N139" s="5">
        <f t="shared" si="31"/>
        <v>1</v>
      </c>
      <c r="P139" s="5">
        <f t="shared" si="32"/>
        <v>1</v>
      </c>
      <c r="Q139" s="5">
        <f t="shared" si="33"/>
        <v>0</v>
      </c>
      <c r="R139" s="5">
        <f t="shared" si="34"/>
        <v>1</v>
      </c>
      <c r="S139" s="5">
        <f t="shared" si="35"/>
        <v>0</v>
      </c>
      <c r="T139" s="5">
        <f t="shared" si="36"/>
        <v>0</v>
      </c>
      <c r="U139" s="5">
        <f t="shared" si="37"/>
        <v>0</v>
      </c>
      <c r="V139" s="13">
        <f t="shared" si="38"/>
        <v>0</v>
      </c>
      <c r="W139" s="5">
        <f t="shared" si="39"/>
        <v>1</v>
      </c>
      <c r="X139" s="5">
        <f t="shared" si="40"/>
        <v>0</v>
      </c>
      <c r="Y139" s="5">
        <f t="shared" si="41"/>
        <v>0</v>
      </c>
      <c r="AB139" s="5">
        <f t="shared" si="42"/>
        <v>3</v>
      </c>
      <c r="AC139" s="5">
        <f t="shared" si="43"/>
        <v>3</v>
      </c>
      <c r="AD139" s="5" t="str">
        <f t="shared" si="44"/>
        <v>Correct</v>
      </c>
      <c r="AE139" s="1" t="s">
        <v>105</v>
      </c>
      <c r="AF139" s="1">
        <v>68</v>
      </c>
      <c r="AG139" s="1" t="s">
        <v>115</v>
      </c>
      <c r="AH139" s="1"/>
      <c r="AI139" s="1"/>
      <c r="AJ139" s="1"/>
      <c r="AK139" s="1"/>
      <c r="AL139" s="1"/>
      <c r="AM139" s="1"/>
      <c r="AN139" s="1"/>
      <c r="AO139" s="1"/>
      <c r="AP139" s="1"/>
      <c r="AQ139" s="1"/>
      <c r="AR139" s="1" t="s">
        <v>258</v>
      </c>
    </row>
    <row r="140" spans="1:44" x14ac:dyDescent="0.25">
      <c r="A140" s="1">
        <v>139</v>
      </c>
      <c r="B140" s="1" t="s">
        <v>31</v>
      </c>
      <c r="C140" s="1"/>
      <c r="D140" s="1" t="s">
        <v>33</v>
      </c>
      <c r="E140" s="1"/>
      <c r="F140" s="1"/>
      <c r="G140" s="1"/>
      <c r="H140" s="1" t="s">
        <v>269</v>
      </c>
      <c r="I140" s="1" t="s">
        <v>36</v>
      </c>
      <c r="J140" s="1" t="s">
        <v>37</v>
      </c>
      <c r="K140" s="1" t="s">
        <v>38</v>
      </c>
      <c r="M140" s="5">
        <f t="shared" si="30"/>
        <v>6</v>
      </c>
      <c r="N140" s="5">
        <f t="shared" si="31"/>
        <v>0.5</v>
      </c>
      <c r="P140" s="5">
        <f t="shared" si="32"/>
        <v>0.5</v>
      </c>
      <c r="Q140" s="5">
        <f t="shared" si="33"/>
        <v>0</v>
      </c>
      <c r="R140" s="5">
        <f t="shared" si="34"/>
        <v>0.5</v>
      </c>
      <c r="S140" s="5">
        <f t="shared" si="35"/>
        <v>0</v>
      </c>
      <c r="T140" s="5">
        <f t="shared" si="36"/>
        <v>0</v>
      </c>
      <c r="U140" s="5">
        <f t="shared" si="37"/>
        <v>0</v>
      </c>
      <c r="V140" s="13">
        <f t="shared" si="38"/>
        <v>0.5</v>
      </c>
      <c r="W140" s="5">
        <f t="shared" si="39"/>
        <v>0.5</v>
      </c>
      <c r="X140" s="5">
        <f t="shared" si="40"/>
        <v>0.5</v>
      </c>
      <c r="Y140" s="5">
        <f t="shared" si="41"/>
        <v>0.5</v>
      </c>
      <c r="AB140" s="5">
        <f t="shared" si="42"/>
        <v>3</v>
      </c>
      <c r="AC140" s="5">
        <f t="shared" si="43"/>
        <v>6</v>
      </c>
      <c r="AD140" s="5" t="str">
        <f t="shared" si="44"/>
        <v>Correct</v>
      </c>
      <c r="AE140" s="1" t="s">
        <v>94</v>
      </c>
      <c r="AF140" s="1">
        <v>24</v>
      </c>
      <c r="AG140" s="1" t="s">
        <v>115</v>
      </c>
      <c r="AH140" s="1" t="s">
        <v>320</v>
      </c>
      <c r="AI140" s="1" t="s">
        <v>97</v>
      </c>
      <c r="AJ140" s="1" t="s">
        <v>98</v>
      </c>
      <c r="AK140" s="1" t="s">
        <v>80</v>
      </c>
      <c r="AL140" s="1" t="s">
        <v>108</v>
      </c>
      <c r="AM140" s="1" t="s">
        <v>110</v>
      </c>
      <c r="AN140" s="1" t="s">
        <v>101</v>
      </c>
      <c r="AO140" s="1" t="s">
        <v>102</v>
      </c>
      <c r="AP140" s="1" t="s">
        <v>90</v>
      </c>
      <c r="AQ140" s="1" t="s">
        <v>102</v>
      </c>
      <c r="AR140" s="1" t="s">
        <v>258</v>
      </c>
    </row>
    <row r="141" spans="1:44" x14ac:dyDescent="0.25">
      <c r="A141" s="1">
        <v>140</v>
      </c>
      <c r="B141" s="1"/>
      <c r="C141" s="1"/>
      <c r="D141" s="1" t="s">
        <v>33</v>
      </c>
      <c r="E141" s="1" t="s">
        <v>266</v>
      </c>
      <c r="F141" s="1"/>
      <c r="G141" s="1"/>
      <c r="H141" s="1"/>
      <c r="I141" s="1" t="s">
        <v>36</v>
      </c>
      <c r="J141" s="1"/>
      <c r="K141" s="1"/>
      <c r="M141" s="5">
        <f t="shared" si="30"/>
        <v>3</v>
      </c>
      <c r="N141" s="5">
        <f t="shared" si="31"/>
        <v>1</v>
      </c>
      <c r="P141" s="5">
        <f t="shared" si="32"/>
        <v>0</v>
      </c>
      <c r="Q141" s="5">
        <f t="shared" si="33"/>
        <v>0</v>
      </c>
      <c r="R141" s="5">
        <f t="shared" si="34"/>
        <v>1</v>
      </c>
      <c r="S141" s="5">
        <f t="shared" si="35"/>
        <v>1</v>
      </c>
      <c r="T141" s="5">
        <f t="shared" si="36"/>
        <v>0</v>
      </c>
      <c r="U141" s="5">
        <f t="shared" si="37"/>
        <v>0</v>
      </c>
      <c r="V141" s="13">
        <f t="shared" si="38"/>
        <v>0</v>
      </c>
      <c r="W141" s="5">
        <f t="shared" si="39"/>
        <v>1</v>
      </c>
      <c r="X141" s="5">
        <f t="shared" si="40"/>
        <v>0</v>
      </c>
      <c r="Y141" s="5">
        <f t="shared" si="41"/>
        <v>0</v>
      </c>
      <c r="AB141" s="5">
        <f t="shared" si="42"/>
        <v>3</v>
      </c>
      <c r="AC141" s="5">
        <f t="shared" si="43"/>
        <v>3</v>
      </c>
      <c r="AD141" s="5" t="str">
        <f t="shared" si="44"/>
        <v>Correct</v>
      </c>
      <c r="AE141" s="1" t="s">
        <v>94</v>
      </c>
      <c r="AF141" s="1">
        <v>50</v>
      </c>
      <c r="AG141" s="1" t="s">
        <v>115</v>
      </c>
      <c r="AH141" s="1" t="s">
        <v>321</v>
      </c>
      <c r="AI141" s="1" t="s">
        <v>97</v>
      </c>
      <c r="AJ141" s="1" t="s">
        <v>98</v>
      </c>
      <c r="AK141" s="1" t="s">
        <v>80</v>
      </c>
      <c r="AL141" s="1" t="s">
        <v>112</v>
      </c>
      <c r="AM141" s="1" t="s">
        <v>103</v>
      </c>
      <c r="AN141" s="1" t="s">
        <v>135</v>
      </c>
      <c r="AO141" s="1" t="s">
        <v>102</v>
      </c>
      <c r="AP141" s="1" t="s">
        <v>91</v>
      </c>
      <c r="AQ141" s="1" t="s">
        <v>102</v>
      </c>
      <c r="AR141" s="1" t="s">
        <v>258</v>
      </c>
    </row>
    <row r="142" spans="1:44" x14ac:dyDescent="0.25">
      <c r="A142" s="1">
        <v>141</v>
      </c>
      <c r="B142" s="1"/>
      <c r="C142" s="1"/>
      <c r="D142" s="1"/>
      <c r="E142" s="1"/>
      <c r="F142" s="1"/>
      <c r="G142" s="1" t="s">
        <v>35</v>
      </c>
      <c r="H142" s="1"/>
      <c r="I142" s="1"/>
      <c r="J142" s="1" t="s">
        <v>37</v>
      </c>
      <c r="K142" s="1" t="s">
        <v>38</v>
      </c>
      <c r="M142" s="5">
        <f t="shared" si="30"/>
        <v>3</v>
      </c>
      <c r="N142" s="5">
        <f t="shared" si="31"/>
        <v>1</v>
      </c>
      <c r="P142" s="5">
        <f t="shared" si="32"/>
        <v>0</v>
      </c>
      <c r="Q142" s="5">
        <f t="shared" si="33"/>
        <v>0</v>
      </c>
      <c r="R142" s="5">
        <f t="shared" si="34"/>
        <v>0</v>
      </c>
      <c r="S142" s="5">
        <f t="shared" si="35"/>
        <v>0</v>
      </c>
      <c r="T142" s="5">
        <f t="shared" si="36"/>
        <v>0</v>
      </c>
      <c r="U142" s="5">
        <f t="shared" si="37"/>
        <v>1</v>
      </c>
      <c r="V142" s="13">
        <f t="shared" si="38"/>
        <v>0</v>
      </c>
      <c r="W142" s="5">
        <f t="shared" si="39"/>
        <v>0</v>
      </c>
      <c r="X142" s="5">
        <f t="shared" si="40"/>
        <v>1</v>
      </c>
      <c r="Y142" s="5">
        <f t="shared" si="41"/>
        <v>1</v>
      </c>
      <c r="AB142" s="5">
        <f t="shared" si="42"/>
        <v>3</v>
      </c>
      <c r="AC142" s="5">
        <f t="shared" si="43"/>
        <v>3</v>
      </c>
      <c r="AD142" s="5" t="str">
        <f t="shared" si="44"/>
        <v>Correct</v>
      </c>
      <c r="AE142" s="1" t="s">
        <v>105</v>
      </c>
      <c r="AF142" s="1">
        <v>36</v>
      </c>
      <c r="AG142" s="1" t="s">
        <v>115</v>
      </c>
      <c r="AH142" s="1" t="s">
        <v>317</v>
      </c>
      <c r="AI142" s="1" t="s">
        <v>97</v>
      </c>
      <c r="AJ142" s="1" t="s">
        <v>98</v>
      </c>
      <c r="AK142" s="1" t="s">
        <v>80</v>
      </c>
      <c r="AL142" s="1" t="s">
        <v>109</v>
      </c>
      <c r="AM142" s="1" t="s">
        <v>133</v>
      </c>
      <c r="AN142" s="1" t="s">
        <v>123</v>
      </c>
      <c r="AO142" s="1"/>
      <c r="AP142" s="1" t="s">
        <v>372</v>
      </c>
      <c r="AQ142" s="1" t="s">
        <v>102</v>
      </c>
      <c r="AR142" s="1" t="s">
        <v>258</v>
      </c>
    </row>
    <row r="143" spans="1:44" x14ac:dyDescent="0.25">
      <c r="A143" s="1">
        <v>142</v>
      </c>
      <c r="B143" s="1"/>
      <c r="C143" s="1"/>
      <c r="D143" s="1" t="s">
        <v>33</v>
      </c>
      <c r="E143" s="1"/>
      <c r="F143" s="1"/>
      <c r="G143" s="1"/>
      <c r="H143" s="1"/>
      <c r="I143" s="1" t="s">
        <v>36</v>
      </c>
      <c r="J143" s="1" t="s">
        <v>37</v>
      </c>
      <c r="K143" s="1"/>
      <c r="M143" s="5">
        <f t="shared" si="30"/>
        <v>3</v>
      </c>
      <c r="N143" s="5">
        <f t="shared" si="31"/>
        <v>1</v>
      </c>
      <c r="P143" s="5">
        <f t="shared" si="32"/>
        <v>0</v>
      </c>
      <c r="Q143" s="5">
        <f t="shared" si="33"/>
        <v>0</v>
      </c>
      <c r="R143" s="5">
        <f t="shared" si="34"/>
        <v>1</v>
      </c>
      <c r="S143" s="5">
        <f t="shared" si="35"/>
        <v>0</v>
      </c>
      <c r="T143" s="5">
        <f t="shared" si="36"/>
        <v>0</v>
      </c>
      <c r="U143" s="5">
        <f t="shared" si="37"/>
        <v>0</v>
      </c>
      <c r="V143" s="13">
        <f t="shared" si="38"/>
        <v>0</v>
      </c>
      <c r="W143" s="5">
        <f t="shared" si="39"/>
        <v>1</v>
      </c>
      <c r="X143" s="5">
        <f t="shared" si="40"/>
        <v>1</v>
      </c>
      <c r="Y143" s="5">
        <f t="shared" si="41"/>
        <v>0</v>
      </c>
      <c r="AB143" s="5">
        <f t="shared" si="42"/>
        <v>3</v>
      </c>
      <c r="AC143" s="5">
        <f t="shared" si="43"/>
        <v>3</v>
      </c>
      <c r="AD143" s="5" t="str">
        <f t="shared" si="44"/>
        <v>Correct</v>
      </c>
      <c r="AE143" s="1" t="s">
        <v>105</v>
      </c>
      <c r="AF143" s="1">
        <v>56</v>
      </c>
      <c r="AG143" s="1" t="s">
        <v>115</v>
      </c>
      <c r="AH143" s="1" t="s">
        <v>322</v>
      </c>
      <c r="AI143" s="1" t="s">
        <v>97</v>
      </c>
      <c r="AJ143" s="1"/>
      <c r="AK143" s="1" t="s">
        <v>355</v>
      </c>
      <c r="AL143" s="1" t="s">
        <v>99</v>
      </c>
      <c r="AM143" s="1" t="s">
        <v>103</v>
      </c>
      <c r="AN143" s="1" t="s">
        <v>135</v>
      </c>
      <c r="AO143" s="1" t="s">
        <v>98</v>
      </c>
      <c r="AP143" s="1"/>
      <c r="AQ143" s="1" t="s">
        <v>102</v>
      </c>
      <c r="AR143" s="1" t="s">
        <v>258</v>
      </c>
    </row>
    <row r="144" spans="1:44" x14ac:dyDescent="0.25">
      <c r="A144" s="1">
        <v>143</v>
      </c>
      <c r="B144" s="1"/>
      <c r="C144" s="1" t="s">
        <v>32</v>
      </c>
      <c r="D144" s="1"/>
      <c r="E144" s="1"/>
      <c r="F144" s="1"/>
      <c r="G144" s="1"/>
      <c r="H144" s="1" t="s">
        <v>269</v>
      </c>
      <c r="I144" s="1"/>
      <c r="J144" s="1"/>
      <c r="K144" s="1" t="s">
        <v>38</v>
      </c>
      <c r="M144" s="5">
        <f t="shared" si="30"/>
        <v>3</v>
      </c>
      <c r="N144" s="5">
        <f t="shared" si="31"/>
        <v>1</v>
      </c>
      <c r="P144" s="5">
        <f t="shared" si="32"/>
        <v>0</v>
      </c>
      <c r="Q144" s="5">
        <f t="shared" si="33"/>
        <v>1</v>
      </c>
      <c r="R144" s="5">
        <f t="shared" si="34"/>
        <v>0</v>
      </c>
      <c r="S144" s="5">
        <f t="shared" si="35"/>
        <v>0</v>
      </c>
      <c r="T144" s="5">
        <f t="shared" si="36"/>
        <v>0</v>
      </c>
      <c r="U144" s="5">
        <f t="shared" si="37"/>
        <v>0</v>
      </c>
      <c r="V144" s="13">
        <f t="shared" si="38"/>
        <v>1</v>
      </c>
      <c r="W144" s="5">
        <f t="shared" si="39"/>
        <v>0</v>
      </c>
      <c r="X144" s="5">
        <f t="shared" si="40"/>
        <v>0</v>
      </c>
      <c r="Y144" s="5">
        <f t="shared" si="41"/>
        <v>1</v>
      </c>
      <c r="AB144" s="5">
        <f t="shared" si="42"/>
        <v>3</v>
      </c>
      <c r="AC144" s="5">
        <f t="shared" si="43"/>
        <v>3</v>
      </c>
      <c r="AD144" s="5" t="str">
        <f t="shared" si="44"/>
        <v>Correct</v>
      </c>
      <c r="AE144" s="1" t="s">
        <v>105</v>
      </c>
      <c r="AF144" s="1">
        <v>73</v>
      </c>
      <c r="AG144" s="1" t="s">
        <v>115</v>
      </c>
      <c r="AH144" s="1" t="s">
        <v>316</v>
      </c>
      <c r="AI144" s="1" t="s">
        <v>128</v>
      </c>
      <c r="AJ144" s="1"/>
      <c r="AK144" s="1" t="s">
        <v>80</v>
      </c>
      <c r="AL144" s="1"/>
      <c r="AM144" s="1" t="s">
        <v>110</v>
      </c>
      <c r="AN144" s="1" t="s">
        <v>104</v>
      </c>
      <c r="AO144" s="1" t="s">
        <v>102</v>
      </c>
      <c r="AP144" s="1"/>
      <c r="AQ144" s="1" t="s">
        <v>102</v>
      </c>
      <c r="AR144" s="1" t="s">
        <v>258</v>
      </c>
    </row>
    <row r="145" spans="1:44" x14ac:dyDescent="0.25">
      <c r="A145" s="1">
        <v>144</v>
      </c>
      <c r="B145" s="1"/>
      <c r="C145" s="1"/>
      <c r="D145" s="1"/>
      <c r="E145" s="1"/>
      <c r="F145" s="1" t="s">
        <v>34</v>
      </c>
      <c r="G145" s="1"/>
      <c r="H145" s="1" t="s">
        <v>269</v>
      </c>
      <c r="I145" s="1"/>
      <c r="J145" s="1"/>
      <c r="K145" s="1" t="s">
        <v>38</v>
      </c>
      <c r="M145" s="5">
        <f t="shared" si="30"/>
        <v>3</v>
      </c>
      <c r="N145" s="5">
        <f t="shared" si="31"/>
        <v>1</v>
      </c>
      <c r="P145" s="5">
        <f t="shared" si="32"/>
        <v>0</v>
      </c>
      <c r="Q145" s="5">
        <f t="shared" si="33"/>
        <v>0</v>
      </c>
      <c r="R145" s="5">
        <f t="shared" si="34"/>
        <v>0</v>
      </c>
      <c r="S145" s="5">
        <f t="shared" si="35"/>
        <v>0</v>
      </c>
      <c r="T145" s="5">
        <f t="shared" si="36"/>
        <v>1</v>
      </c>
      <c r="U145" s="5">
        <f t="shared" si="37"/>
        <v>0</v>
      </c>
      <c r="V145" s="13">
        <f t="shared" si="38"/>
        <v>1</v>
      </c>
      <c r="W145" s="5">
        <f t="shared" si="39"/>
        <v>0</v>
      </c>
      <c r="X145" s="5">
        <f t="shared" si="40"/>
        <v>0</v>
      </c>
      <c r="Y145" s="5">
        <f t="shared" si="41"/>
        <v>1</v>
      </c>
      <c r="AB145" s="5">
        <f t="shared" si="42"/>
        <v>3</v>
      </c>
      <c r="AC145" s="5">
        <f t="shared" si="43"/>
        <v>3</v>
      </c>
      <c r="AD145" s="5" t="str">
        <f t="shared" si="44"/>
        <v>Correct</v>
      </c>
      <c r="AE145" s="1" t="s">
        <v>105</v>
      </c>
      <c r="AF145" s="1">
        <v>57</v>
      </c>
      <c r="AG145" s="1" t="s">
        <v>115</v>
      </c>
      <c r="AH145" s="1" t="s">
        <v>323</v>
      </c>
      <c r="AI145" s="1" t="s">
        <v>128</v>
      </c>
      <c r="AJ145" s="1" t="s">
        <v>98</v>
      </c>
      <c r="AK145" s="1" t="s">
        <v>89</v>
      </c>
      <c r="AL145" s="1" t="s">
        <v>109</v>
      </c>
      <c r="AM145" s="1" t="s">
        <v>100</v>
      </c>
      <c r="AN145" s="1" t="s">
        <v>125</v>
      </c>
      <c r="AO145" s="1" t="s">
        <v>102</v>
      </c>
      <c r="AP145" s="1" t="s">
        <v>90</v>
      </c>
      <c r="AQ145" s="1" t="s">
        <v>98</v>
      </c>
      <c r="AR145" s="1" t="s">
        <v>258</v>
      </c>
    </row>
    <row r="146" spans="1:44" x14ac:dyDescent="0.25">
      <c r="A146" s="1">
        <v>145</v>
      </c>
      <c r="B146" s="1"/>
      <c r="C146" s="1"/>
      <c r="D146" s="1"/>
      <c r="E146" s="1" t="s">
        <v>266</v>
      </c>
      <c r="F146" s="1"/>
      <c r="G146" s="1"/>
      <c r="H146" s="1" t="s">
        <v>269</v>
      </c>
      <c r="I146" s="1" t="s">
        <v>36</v>
      </c>
      <c r="J146" s="1"/>
      <c r="K146" s="1"/>
      <c r="M146" s="5">
        <f t="shared" si="30"/>
        <v>3</v>
      </c>
      <c r="N146" s="5">
        <f t="shared" si="31"/>
        <v>1</v>
      </c>
      <c r="P146" s="5">
        <f t="shared" si="32"/>
        <v>0</v>
      </c>
      <c r="Q146" s="5">
        <f t="shared" si="33"/>
        <v>0</v>
      </c>
      <c r="R146" s="5">
        <f t="shared" si="34"/>
        <v>0</v>
      </c>
      <c r="S146" s="5">
        <f t="shared" si="35"/>
        <v>1</v>
      </c>
      <c r="T146" s="5">
        <f t="shared" si="36"/>
        <v>0</v>
      </c>
      <c r="U146" s="5">
        <f t="shared" si="37"/>
        <v>0</v>
      </c>
      <c r="V146" s="13">
        <f t="shared" si="38"/>
        <v>1</v>
      </c>
      <c r="W146" s="5">
        <f t="shared" si="39"/>
        <v>1</v>
      </c>
      <c r="X146" s="5">
        <f t="shared" si="40"/>
        <v>0</v>
      </c>
      <c r="Y146" s="5">
        <f t="shared" si="41"/>
        <v>0</v>
      </c>
      <c r="AB146" s="5">
        <f t="shared" si="42"/>
        <v>3</v>
      </c>
      <c r="AC146" s="5">
        <f t="shared" si="43"/>
        <v>3</v>
      </c>
      <c r="AD146" s="5" t="str">
        <f t="shared" si="44"/>
        <v>Correct</v>
      </c>
      <c r="AE146" s="1" t="s">
        <v>105</v>
      </c>
      <c r="AF146" s="1">
        <v>74</v>
      </c>
      <c r="AG146" s="1" t="s">
        <v>115</v>
      </c>
      <c r="AH146" s="1" t="s">
        <v>324</v>
      </c>
      <c r="AI146" s="1" t="s">
        <v>107</v>
      </c>
      <c r="AJ146" s="1"/>
      <c r="AK146" s="1" t="s">
        <v>80</v>
      </c>
      <c r="AL146" s="1"/>
      <c r="AM146" s="1" t="s">
        <v>110</v>
      </c>
      <c r="AN146" s="1" t="s">
        <v>104</v>
      </c>
      <c r="AO146" s="1"/>
      <c r="AP146" s="1"/>
      <c r="AQ146" s="1"/>
      <c r="AR146" s="1" t="s">
        <v>258</v>
      </c>
    </row>
    <row r="147" spans="1:44" x14ac:dyDescent="0.25">
      <c r="A147" s="1">
        <v>146</v>
      </c>
      <c r="B147" s="1"/>
      <c r="C147" s="1"/>
      <c r="D147" s="1"/>
      <c r="E147" s="1"/>
      <c r="F147" s="1"/>
      <c r="G147" s="1"/>
      <c r="H147" s="1"/>
      <c r="I147" s="1"/>
      <c r="J147" s="1"/>
      <c r="K147" s="1" t="s">
        <v>38</v>
      </c>
      <c r="M147" s="5">
        <f t="shared" si="30"/>
        <v>1</v>
      </c>
      <c r="N147" s="5">
        <f t="shared" si="31"/>
        <v>3</v>
      </c>
      <c r="P147" s="5">
        <f t="shared" si="32"/>
        <v>0</v>
      </c>
      <c r="Q147" s="5">
        <f t="shared" si="33"/>
        <v>0</v>
      </c>
      <c r="R147" s="5">
        <f t="shared" si="34"/>
        <v>0</v>
      </c>
      <c r="S147" s="5">
        <f t="shared" si="35"/>
        <v>0</v>
      </c>
      <c r="T147" s="5">
        <f t="shared" si="36"/>
        <v>0</v>
      </c>
      <c r="U147" s="5">
        <f t="shared" si="37"/>
        <v>0</v>
      </c>
      <c r="V147" s="13">
        <f t="shared" si="38"/>
        <v>0</v>
      </c>
      <c r="W147" s="5">
        <f t="shared" si="39"/>
        <v>0</v>
      </c>
      <c r="X147" s="5">
        <f t="shared" si="40"/>
        <v>0</v>
      </c>
      <c r="Y147" s="5">
        <f t="shared" si="41"/>
        <v>1</v>
      </c>
      <c r="AB147" s="5">
        <f t="shared" si="42"/>
        <v>1</v>
      </c>
      <c r="AC147" s="5">
        <f t="shared" si="43"/>
        <v>1</v>
      </c>
      <c r="AD147" s="5" t="str">
        <f t="shared" si="44"/>
        <v>Correct</v>
      </c>
      <c r="AE147" s="1" t="s">
        <v>105</v>
      </c>
      <c r="AF147" s="1">
        <v>68</v>
      </c>
      <c r="AG147" s="1" t="s">
        <v>115</v>
      </c>
      <c r="AH147" s="1" t="s">
        <v>325</v>
      </c>
      <c r="AI147" s="1" t="s">
        <v>128</v>
      </c>
      <c r="AJ147" s="1" t="s">
        <v>98</v>
      </c>
      <c r="AK147" s="1" t="s">
        <v>85</v>
      </c>
      <c r="AL147" s="1" t="s">
        <v>108</v>
      </c>
      <c r="AM147" s="1" t="s">
        <v>110</v>
      </c>
      <c r="AN147" s="1" t="s">
        <v>135</v>
      </c>
      <c r="AO147" s="1" t="s">
        <v>102</v>
      </c>
      <c r="AP147" s="1" t="s">
        <v>91</v>
      </c>
      <c r="AQ147" s="1" t="s">
        <v>102</v>
      </c>
      <c r="AR147" s="1" t="s">
        <v>258</v>
      </c>
    </row>
    <row r="148" spans="1:44" x14ac:dyDescent="0.25">
      <c r="A148" s="1">
        <v>147</v>
      </c>
      <c r="B148" s="1"/>
      <c r="C148" s="1"/>
      <c r="D148" s="1"/>
      <c r="E148" s="1"/>
      <c r="F148" s="1"/>
      <c r="G148" s="1"/>
      <c r="H148" s="1" t="s">
        <v>269</v>
      </c>
      <c r="I148" s="1" t="s">
        <v>36</v>
      </c>
      <c r="J148" s="1"/>
      <c r="K148" s="1"/>
      <c r="M148" s="5">
        <f t="shared" si="30"/>
        <v>2</v>
      </c>
      <c r="N148" s="5">
        <f t="shared" si="31"/>
        <v>1.5</v>
      </c>
      <c r="P148" s="5">
        <f t="shared" si="32"/>
        <v>0</v>
      </c>
      <c r="Q148" s="5">
        <f t="shared" si="33"/>
        <v>0</v>
      </c>
      <c r="R148" s="5">
        <f t="shared" si="34"/>
        <v>0</v>
      </c>
      <c r="S148" s="5">
        <f t="shared" si="35"/>
        <v>0</v>
      </c>
      <c r="T148" s="5">
        <f t="shared" si="36"/>
        <v>0</v>
      </c>
      <c r="U148" s="5">
        <f t="shared" si="37"/>
        <v>0</v>
      </c>
      <c r="V148" s="13">
        <f t="shared" si="38"/>
        <v>1</v>
      </c>
      <c r="W148" s="5">
        <f t="shared" si="39"/>
        <v>1</v>
      </c>
      <c r="X148" s="5">
        <f t="shared" si="40"/>
        <v>0</v>
      </c>
      <c r="Y148" s="5">
        <f t="shared" si="41"/>
        <v>0</v>
      </c>
      <c r="AB148" s="5">
        <f t="shared" si="42"/>
        <v>2</v>
      </c>
      <c r="AC148" s="5">
        <f t="shared" si="43"/>
        <v>2</v>
      </c>
      <c r="AD148" s="5" t="str">
        <f t="shared" si="44"/>
        <v>Correct</v>
      </c>
      <c r="AE148" s="1" t="s">
        <v>105</v>
      </c>
      <c r="AF148" s="1">
        <v>41</v>
      </c>
      <c r="AG148" s="1" t="s">
        <v>115</v>
      </c>
      <c r="AH148" s="1" t="s">
        <v>316</v>
      </c>
      <c r="AI148" s="1" t="s">
        <v>97</v>
      </c>
      <c r="AJ148" s="1" t="s">
        <v>98</v>
      </c>
      <c r="AK148" s="1" t="s">
        <v>80</v>
      </c>
      <c r="AL148" s="1" t="s">
        <v>112</v>
      </c>
      <c r="AM148" s="1" t="s">
        <v>110</v>
      </c>
      <c r="AN148" s="1" t="s">
        <v>135</v>
      </c>
      <c r="AO148" s="1" t="s">
        <v>98</v>
      </c>
      <c r="AP148" s="1" t="s">
        <v>93</v>
      </c>
      <c r="AQ148" s="1" t="s">
        <v>102</v>
      </c>
      <c r="AR148" s="1" t="s">
        <v>258</v>
      </c>
    </row>
    <row r="149" spans="1:44" x14ac:dyDescent="0.25">
      <c r="A149" s="1">
        <v>148</v>
      </c>
      <c r="B149" s="1"/>
      <c r="C149" s="1"/>
      <c r="D149" s="1"/>
      <c r="E149" s="1"/>
      <c r="F149" s="1"/>
      <c r="G149" s="1"/>
      <c r="H149" s="1"/>
      <c r="I149" s="1"/>
      <c r="J149" s="1" t="s">
        <v>37</v>
      </c>
      <c r="K149" s="1"/>
      <c r="M149" s="5">
        <f t="shared" si="30"/>
        <v>1</v>
      </c>
      <c r="N149" s="5">
        <f t="shared" si="31"/>
        <v>3</v>
      </c>
      <c r="P149" s="5">
        <f t="shared" si="32"/>
        <v>0</v>
      </c>
      <c r="Q149" s="5">
        <f t="shared" si="33"/>
        <v>0</v>
      </c>
      <c r="R149" s="5">
        <f t="shared" si="34"/>
        <v>0</v>
      </c>
      <c r="S149" s="5">
        <f t="shared" si="35"/>
        <v>0</v>
      </c>
      <c r="T149" s="5">
        <f t="shared" si="36"/>
        <v>0</v>
      </c>
      <c r="U149" s="5">
        <f t="shared" si="37"/>
        <v>0</v>
      </c>
      <c r="V149" s="13">
        <f t="shared" si="38"/>
        <v>0</v>
      </c>
      <c r="W149" s="5">
        <f t="shared" si="39"/>
        <v>0</v>
      </c>
      <c r="X149" s="5">
        <f t="shared" si="40"/>
        <v>1</v>
      </c>
      <c r="Y149" s="5">
        <f t="shared" si="41"/>
        <v>0</v>
      </c>
      <c r="AB149" s="5">
        <f t="shared" si="42"/>
        <v>1</v>
      </c>
      <c r="AC149" s="5">
        <f t="shared" si="43"/>
        <v>1</v>
      </c>
      <c r="AD149" s="5" t="str">
        <f t="shared" si="44"/>
        <v>Correct</v>
      </c>
      <c r="AE149" s="1" t="s">
        <v>105</v>
      </c>
      <c r="AF149" s="1">
        <v>42</v>
      </c>
      <c r="AG149" s="1" t="s">
        <v>115</v>
      </c>
      <c r="AH149" s="1" t="s">
        <v>326</v>
      </c>
      <c r="AI149" s="1" t="s">
        <v>97</v>
      </c>
      <c r="AJ149" s="1" t="s">
        <v>98</v>
      </c>
      <c r="AK149" s="1" t="s">
        <v>80</v>
      </c>
      <c r="AL149" s="1" t="s">
        <v>109</v>
      </c>
      <c r="AM149" s="1" t="s">
        <v>103</v>
      </c>
      <c r="AN149" s="1" t="s">
        <v>125</v>
      </c>
      <c r="AO149" s="1" t="s">
        <v>102</v>
      </c>
      <c r="AP149" s="1" t="s">
        <v>90</v>
      </c>
      <c r="AQ149" s="1" t="s">
        <v>102</v>
      </c>
      <c r="AR149" s="1" t="s">
        <v>258</v>
      </c>
    </row>
    <row r="150" spans="1:44" x14ac:dyDescent="0.25">
      <c r="A150" s="1">
        <v>149</v>
      </c>
      <c r="B150" s="1"/>
      <c r="C150" s="1"/>
      <c r="D150" s="1" t="s">
        <v>33</v>
      </c>
      <c r="E150" s="1"/>
      <c r="F150" s="1"/>
      <c r="G150" s="1"/>
      <c r="H150" s="1" t="s">
        <v>269</v>
      </c>
      <c r="I150" s="1"/>
      <c r="J150" s="1"/>
      <c r="K150" s="1"/>
      <c r="M150" s="5">
        <f t="shared" si="30"/>
        <v>2</v>
      </c>
      <c r="N150" s="5">
        <f t="shared" si="31"/>
        <v>1.5</v>
      </c>
      <c r="P150" s="5">
        <f t="shared" si="32"/>
        <v>0</v>
      </c>
      <c r="Q150" s="5">
        <f t="shared" si="33"/>
        <v>0</v>
      </c>
      <c r="R150" s="5">
        <f t="shared" si="34"/>
        <v>1</v>
      </c>
      <c r="S150" s="5">
        <f t="shared" si="35"/>
        <v>0</v>
      </c>
      <c r="T150" s="5">
        <f t="shared" si="36"/>
        <v>0</v>
      </c>
      <c r="U150" s="5">
        <f t="shared" si="37"/>
        <v>0</v>
      </c>
      <c r="V150" s="13">
        <f t="shared" si="38"/>
        <v>1</v>
      </c>
      <c r="W150" s="5">
        <f t="shared" si="39"/>
        <v>0</v>
      </c>
      <c r="X150" s="5">
        <f t="shared" si="40"/>
        <v>0</v>
      </c>
      <c r="Y150" s="5">
        <f t="shared" si="41"/>
        <v>0</v>
      </c>
      <c r="AB150" s="5">
        <f t="shared" si="42"/>
        <v>2</v>
      </c>
      <c r="AC150" s="5">
        <f t="shared" si="43"/>
        <v>2</v>
      </c>
      <c r="AD150" s="5" t="str">
        <f t="shared" si="44"/>
        <v>Correct</v>
      </c>
      <c r="AE150" s="1" t="s">
        <v>105</v>
      </c>
      <c r="AF150" s="1">
        <v>30</v>
      </c>
      <c r="AG150" s="1" t="s">
        <v>115</v>
      </c>
      <c r="AH150" s="1" t="s">
        <v>323</v>
      </c>
      <c r="AI150" s="1" t="s">
        <v>97</v>
      </c>
      <c r="AJ150" s="1" t="s">
        <v>98</v>
      </c>
      <c r="AK150" s="1" t="s">
        <v>80</v>
      </c>
      <c r="AL150" s="1" t="s">
        <v>114</v>
      </c>
      <c r="AM150" s="1" t="s">
        <v>110</v>
      </c>
      <c r="AN150" s="1" t="s">
        <v>101</v>
      </c>
      <c r="AO150" s="1" t="s">
        <v>102</v>
      </c>
      <c r="AP150" s="1" t="s">
        <v>92</v>
      </c>
      <c r="AQ150" s="1" t="s">
        <v>102</v>
      </c>
      <c r="AR150" s="1" t="s">
        <v>258</v>
      </c>
    </row>
    <row r="151" spans="1:44" x14ac:dyDescent="0.25">
      <c r="A151" s="1">
        <v>150</v>
      </c>
      <c r="B151" s="1"/>
      <c r="C151" s="1"/>
      <c r="D151" s="1"/>
      <c r="E151" s="1"/>
      <c r="F151" s="1"/>
      <c r="G151" s="1"/>
      <c r="H151" s="1"/>
      <c r="I151" s="1" t="s">
        <v>36</v>
      </c>
      <c r="J151" s="1"/>
      <c r="K151" s="1"/>
      <c r="M151" s="5">
        <f t="shared" si="30"/>
        <v>1</v>
      </c>
      <c r="N151" s="5">
        <f t="shared" si="31"/>
        <v>3</v>
      </c>
      <c r="P151" s="5">
        <f t="shared" si="32"/>
        <v>0</v>
      </c>
      <c r="Q151" s="5">
        <f t="shared" si="33"/>
        <v>0</v>
      </c>
      <c r="R151" s="5">
        <f t="shared" si="34"/>
        <v>0</v>
      </c>
      <c r="S151" s="5">
        <f t="shared" si="35"/>
        <v>0</v>
      </c>
      <c r="T151" s="5">
        <f t="shared" si="36"/>
        <v>0</v>
      </c>
      <c r="U151" s="5">
        <f t="shared" si="37"/>
        <v>0</v>
      </c>
      <c r="V151" s="13">
        <f t="shared" si="38"/>
        <v>0</v>
      </c>
      <c r="W151" s="5">
        <f t="shared" si="39"/>
        <v>1</v>
      </c>
      <c r="X151" s="5">
        <f t="shared" si="40"/>
        <v>0</v>
      </c>
      <c r="Y151" s="5">
        <f t="shared" si="41"/>
        <v>0</v>
      </c>
      <c r="AB151" s="5">
        <f t="shared" si="42"/>
        <v>1</v>
      </c>
      <c r="AC151" s="5">
        <f t="shared" si="43"/>
        <v>1</v>
      </c>
      <c r="AD151" s="5" t="str">
        <f t="shared" si="44"/>
        <v>Correct</v>
      </c>
      <c r="AE151" s="1" t="s">
        <v>105</v>
      </c>
      <c r="AF151" s="1">
        <v>72</v>
      </c>
      <c r="AG151" s="1" t="s">
        <v>115</v>
      </c>
      <c r="AH151" s="1" t="s">
        <v>311</v>
      </c>
      <c r="AI151" s="1" t="s">
        <v>128</v>
      </c>
      <c r="AJ151" s="1" t="s">
        <v>98</v>
      </c>
      <c r="AK151" s="1" t="s">
        <v>80</v>
      </c>
      <c r="AL151" s="1" t="s">
        <v>109</v>
      </c>
      <c r="AM151" s="1" t="s">
        <v>132</v>
      </c>
      <c r="AN151" s="1" t="s">
        <v>104</v>
      </c>
      <c r="AO151" s="1" t="s">
        <v>102</v>
      </c>
      <c r="AP151" s="1" t="s">
        <v>91</v>
      </c>
      <c r="AQ151" s="1"/>
      <c r="AR151" s="1" t="s">
        <v>258</v>
      </c>
    </row>
    <row r="152" spans="1:44" x14ac:dyDescent="0.25">
      <c r="A152" s="1">
        <v>151</v>
      </c>
      <c r="B152" s="1"/>
      <c r="C152" s="1" t="s">
        <v>32</v>
      </c>
      <c r="D152" s="1"/>
      <c r="E152" s="1" t="s">
        <v>266</v>
      </c>
      <c r="F152" s="1"/>
      <c r="G152" s="1"/>
      <c r="H152" s="1"/>
      <c r="I152" s="1"/>
      <c r="J152" s="1"/>
      <c r="K152" s="1" t="s">
        <v>38</v>
      </c>
      <c r="M152" s="5">
        <f t="shared" si="30"/>
        <v>3</v>
      </c>
      <c r="N152" s="5">
        <f t="shared" si="31"/>
        <v>1</v>
      </c>
      <c r="P152" s="5">
        <f t="shared" si="32"/>
        <v>0</v>
      </c>
      <c r="Q152" s="5">
        <f t="shared" si="33"/>
        <v>1</v>
      </c>
      <c r="R152" s="5">
        <f t="shared" si="34"/>
        <v>0</v>
      </c>
      <c r="S152" s="5">
        <f t="shared" si="35"/>
        <v>1</v>
      </c>
      <c r="T152" s="5">
        <f t="shared" si="36"/>
        <v>0</v>
      </c>
      <c r="U152" s="5">
        <f t="shared" si="37"/>
        <v>0</v>
      </c>
      <c r="V152" s="13">
        <f t="shared" si="38"/>
        <v>0</v>
      </c>
      <c r="W152" s="5">
        <f t="shared" si="39"/>
        <v>0</v>
      </c>
      <c r="X152" s="5">
        <f t="shared" si="40"/>
        <v>0</v>
      </c>
      <c r="Y152" s="5">
        <f t="shared" si="41"/>
        <v>1</v>
      </c>
      <c r="AB152" s="5">
        <f t="shared" si="42"/>
        <v>3</v>
      </c>
      <c r="AC152" s="5">
        <f t="shared" si="43"/>
        <v>3</v>
      </c>
      <c r="AD152" s="5" t="str">
        <f t="shared" si="44"/>
        <v>Correct</v>
      </c>
      <c r="AE152" s="1" t="s">
        <v>105</v>
      </c>
      <c r="AF152" s="1">
        <v>45</v>
      </c>
      <c r="AG152" s="1" t="s">
        <v>115</v>
      </c>
      <c r="AH152" s="1" t="s">
        <v>326</v>
      </c>
      <c r="AI152" s="1" t="s">
        <v>97</v>
      </c>
      <c r="AJ152" s="1" t="s">
        <v>102</v>
      </c>
      <c r="AK152" s="1" t="s">
        <v>80</v>
      </c>
      <c r="AL152" s="1" t="s">
        <v>108</v>
      </c>
      <c r="AM152" s="1" t="s">
        <v>110</v>
      </c>
      <c r="AN152" s="1" t="s">
        <v>101</v>
      </c>
      <c r="AO152" s="1" t="s">
        <v>102</v>
      </c>
      <c r="AP152" s="1" t="s">
        <v>92</v>
      </c>
      <c r="AQ152" s="1" t="s">
        <v>102</v>
      </c>
      <c r="AR152" s="1" t="s">
        <v>258</v>
      </c>
    </row>
    <row r="153" spans="1:44" x14ac:dyDescent="0.25">
      <c r="A153" s="1">
        <v>152</v>
      </c>
      <c r="B153" s="1"/>
      <c r="C153" s="1"/>
      <c r="D153" s="1" t="s">
        <v>33</v>
      </c>
      <c r="E153" s="1" t="s">
        <v>266</v>
      </c>
      <c r="F153" s="1"/>
      <c r="G153" s="1"/>
      <c r="H153" s="1"/>
      <c r="I153" s="1" t="s">
        <v>36</v>
      </c>
      <c r="J153" s="1"/>
      <c r="K153" s="1"/>
      <c r="M153" s="5">
        <f t="shared" si="30"/>
        <v>3</v>
      </c>
      <c r="N153" s="5">
        <f t="shared" si="31"/>
        <v>1</v>
      </c>
      <c r="P153" s="5">
        <f t="shared" si="32"/>
        <v>0</v>
      </c>
      <c r="Q153" s="5">
        <f t="shared" si="33"/>
        <v>0</v>
      </c>
      <c r="R153" s="5">
        <f t="shared" si="34"/>
        <v>1</v>
      </c>
      <c r="S153" s="5">
        <f t="shared" si="35"/>
        <v>1</v>
      </c>
      <c r="T153" s="5">
        <f t="shared" si="36"/>
        <v>0</v>
      </c>
      <c r="U153" s="5">
        <f t="shared" si="37"/>
        <v>0</v>
      </c>
      <c r="V153" s="13">
        <f t="shared" si="38"/>
        <v>0</v>
      </c>
      <c r="W153" s="5">
        <f t="shared" si="39"/>
        <v>1</v>
      </c>
      <c r="X153" s="5">
        <f t="shared" si="40"/>
        <v>0</v>
      </c>
      <c r="Y153" s="5">
        <f t="shared" si="41"/>
        <v>0</v>
      </c>
      <c r="AB153" s="5">
        <f t="shared" si="42"/>
        <v>3</v>
      </c>
      <c r="AC153" s="5">
        <f t="shared" si="43"/>
        <v>3</v>
      </c>
      <c r="AD153" s="5" t="str">
        <f t="shared" si="44"/>
        <v>Correct</v>
      </c>
      <c r="AE153" s="1" t="s">
        <v>105</v>
      </c>
      <c r="AF153" s="1">
        <v>68</v>
      </c>
      <c r="AG153" s="1" t="s">
        <v>115</v>
      </c>
      <c r="AH153" s="1" t="s">
        <v>327</v>
      </c>
      <c r="AI153" s="1" t="s">
        <v>97</v>
      </c>
      <c r="AJ153" s="1" t="s">
        <v>98</v>
      </c>
      <c r="AK153" s="1" t="s">
        <v>80</v>
      </c>
      <c r="AL153" s="1" t="s">
        <v>108</v>
      </c>
      <c r="AM153" s="1" t="s">
        <v>120</v>
      </c>
      <c r="AN153" s="1" t="s">
        <v>104</v>
      </c>
      <c r="AO153" s="1" t="s">
        <v>102</v>
      </c>
      <c r="AP153" s="1" t="s">
        <v>91</v>
      </c>
      <c r="AQ153" s="1" t="s">
        <v>102</v>
      </c>
      <c r="AR153" s="1" t="s">
        <v>258</v>
      </c>
    </row>
    <row r="154" spans="1:44" x14ac:dyDescent="0.25">
      <c r="A154" s="1">
        <v>153</v>
      </c>
      <c r="B154" s="1"/>
      <c r="C154" s="1"/>
      <c r="D154" s="1"/>
      <c r="E154" s="1"/>
      <c r="F154" s="1"/>
      <c r="G154" s="1"/>
      <c r="H154" s="1"/>
      <c r="I154" s="1" t="s">
        <v>36</v>
      </c>
      <c r="J154" s="1"/>
      <c r="K154" s="1"/>
      <c r="M154" s="5">
        <f t="shared" si="30"/>
        <v>1</v>
      </c>
      <c r="N154" s="5">
        <f t="shared" si="31"/>
        <v>3</v>
      </c>
      <c r="P154" s="5">
        <f t="shared" si="32"/>
        <v>0</v>
      </c>
      <c r="Q154" s="5">
        <f t="shared" si="33"/>
        <v>0</v>
      </c>
      <c r="R154" s="5">
        <f t="shared" si="34"/>
        <v>0</v>
      </c>
      <c r="S154" s="5">
        <f t="shared" si="35"/>
        <v>0</v>
      </c>
      <c r="T154" s="5">
        <f t="shared" si="36"/>
        <v>0</v>
      </c>
      <c r="U154" s="5">
        <f t="shared" si="37"/>
        <v>0</v>
      </c>
      <c r="V154" s="13">
        <f t="shared" si="38"/>
        <v>0</v>
      </c>
      <c r="W154" s="5">
        <f t="shared" si="39"/>
        <v>1</v>
      </c>
      <c r="X154" s="5">
        <f t="shared" si="40"/>
        <v>0</v>
      </c>
      <c r="Y154" s="5">
        <f t="shared" si="41"/>
        <v>0</v>
      </c>
      <c r="AB154" s="5">
        <f t="shared" si="42"/>
        <v>1</v>
      </c>
      <c r="AC154" s="5">
        <f t="shared" si="43"/>
        <v>1</v>
      </c>
      <c r="AD154" s="5" t="str">
        <f t="shared" si="44"/>
        <v>Correct</v>
      </c>
      <c r="AE154" s="1" t="s">
        <v>105</v>
      </c>
      <c r="AF154" s="1">
        <v>53</v>
      </c>
      <c r="AG154" s="1" t="s">
        <v>115</v>
      </c>
      <c r="AH154" s="1" t="s">
        <v>321</v>
      </c>
      <c r="AI154" s="1" t="s">
        <v>97</v>
      </c>
      <c r="AJ154" s="1" t="s">
        <v>98</v>
      </c>
      <c r="AK154" s="1" t="s">
        <v>80</v>
      </c>
      <c r="AL154" s="1" t="s">
        <v>108</v>
      </c>
      <c r="AM154" s="1" t="s">
        <v>120</v>
      </c>
      <c r="AN154" s="1" t="s">
        <v>101</v>
      </c>
      <c r="AO154" s="1" t="s">
        <v>102</v>
      </c>
      <c r="AP154" s="1" t="s">
        <v>92</v>
      </c>
      <c r="AQ154" s="1" t="s">
        <v>102</v>
      </c>
      <c r="AR154" s="1" t="s">
        <v>258</v>
      </c>
    </row>
    <row r="155" spans="1:44" x14ac:dyDescent="0.25">
      <c r="A155" s="1">
        <v>154</v>
      </c>
      <c r="B155" s="1"/>
      <c r="C155" s="1"/>
      <c r="D155" s="1" t="s">
        <v>33</v>
      </c>
      <c r="E155" s="1"/>
      <c r="F155" s="1"/>
      <c r="G155" s="1"/>
      <c r="H155" s="1"/>
      <c r="I155" s="1"/>
      <c r="J155" s="1"/>
      <c r="K155" s="1" t="s">
        <v>38</v>
      </c>
      <c r="M155" s="5">
        <f t="shared" si="30"/>
        <v>2</v>
      </c>
      <c r="N155" s="5">
        <f t="shared" si="31"/>
        <v>1.5</v>
      </c>
      <c r="P155" s="5">
        <f t="shared" si="32"/>
        <v>0</v>
      </c>
      <c r="Q155" s="5">
        <f t="shared" si="33"/>
        <v>0</v>
      </c>
      <c r="R155" s="5">
        <f t="shared" si="34"/>
        <v>1</v>
      </c>
      <c r="S155" s="5">
        <f t="shared" si="35"/>
        <v>0</v>
      </c>
      <c r="T155" s="5">
        <f t="shared" si="36"/>
        <v>0</v>
      </c>
      <c r="U155" s="5">
        <f t="shared" si="37"/>
        <v>0</v>
      </c>
      <c r="V155" s="13">
        <f t="shared" si="38"/>
        <v>0</v>
      </c>
      <c r="W155" s="5">
        <f t="shared" si="39"/>
        <v>0</v>
      </c>
      <c r="X155" s="5">
        <f t="shared" si="40"/>
        <v>0</v>
      </c>
      <c r="Y155" s="5">
        <f t="shared" si="41"/>
        <v>1</v>
      </c>
      <c r="AB155" s="5">
        <f t="shared" si="42"/>
        <v>2</v>
      </c>
      <c r="AC155" s="5">
        <f t="shared" si="43"/>
        <v>2</v>
      </c>
      <c r="AD155" s="5" t="str">
        <f t="shared" si="44"/>
        <v>Correct</v>
      </c>
      <c r="AE155" s="1" t="s">
        <v>94</v>
      </c>
      <c r="AF155" s="1">
        <v>45</v>
      </c>
      <c r="AG155" s="1" t="s">
        <v>95</v>
      </c>
      <c r="AH155" s="1" t="s">
        <v>138</v>
      </c>
      <c r="AI155" s="1" t="s">
        <v>97</v>
      </c>
      <c r="AJ155" s="1" t="s">
        <v>102</v>
      </c>
      <c r="AK155" s="1" t="s">
        <v>80</v>
      </c>
      <c r="AL155" s="1" t="s">
        <v>114</v>
      </c>
      <c r="AM155" s="1" t="s">
        <v>120</v>
      </c>
      <c r="AN155" s="1" t="s">
        <v>101</v>
      </c>
      <c r="AO155" s="1" t="s">
        <v>102</v>
      </c>
      <c r="AP155" s="1" t="s">
        <v>92</v>
      </c>
      <c r="AQ155" s="1" t="s">
        <v>102</v>
      </c>
      <c r="AR155" s="1" t="s">
        <v>259</v>
      </c>
    </row>
    <row r="156" spans="1:44" x14ac:dyDescent="0.25">
      <c r="A156" s="1">
        <v>155</v>
      </c>
      <c r="B156" s="1"/>
      <c r="C156" s="1"/>
      <c r="D156" s="1"/>
      <c r="E156" s="1"/>
      <c r="F156" s="1" t="s">
        <v>34</v>
      </c>
      <c r="G156" s="1"/>
      <c r="H156" s="1" t="s">
        <v>269</v>
      </c>
      <c r="I156" s="1" t="s">
        <v>36</v>
      </c>
      <c r="J156" s="1"/>
      <c r="K156" s="1"/>
      <c r="M156" s="5">
        <f t="shared" si="30"/>
        <v>3</v>
      </c>
      <c r="N156" s="5">
        <f t="shared" si="31"/>
        <v>1</v>
      </c>
      <c r="P156" s="5">
        <f t="shared" si="32"/>
        <v>0</v>
      </c>
      <c r="Q156" s="5">
        <f t="shared" si="33"/>
        <v>0</v>
      </c>
      <c r="R156" s="5">
        <f t="shared" si="34"/>
        <v>0</v>
      </c>
      <c r="S156" s="5">
        <f t="shared" si="35"/>
        <v>0</v>
      </c>
      <c r="T156" s="5">
        <f t="shared" si="36"/>
        <v>1</v>
      </c>
      <c r="U156" s="5">
        <f t="shared" si="37"/>
        <v>0</v>
      </c>
      <c r="V156" s="13">
        <f t="shared" si="38"/>
        <v>1</v>
      </c>
      <c r="W156" s="5">
        <f t="shared" si="39"/>
        <v>1</v>
      </c>
      <c r="X156" s="5">
        <f t="shared" si="40"/>
        <v>0</v>
      </c>
      <c r="Y156" s="5">
        <f t="shared" si="41"/>
        <v>0</v>
      </c>
      <c r="AB156" s="5">
        <f t="shared" si="42"/>
        <v>3</v>
      </c>
      <c r="AC156" s="5">
        <f t="shared" si="43"/>
        <v>3</v>
      </c>
      <c r="AD156" s="5" t="str">
        <f t="shared" si="44"/>
        <v>Correct</v>
      </c>
      <c r="AE156" s="1" t="s">
        <v>105</v>
      </c>
      <c r="AF156" s="1">
        <v>27</v>
      </c>
      <c r="AG156" s="1" t="s">
        <v>95</v>
      </c>
      <c r="AH156" s="1" t="s">
        <v>131</v>
      </c>
      <c r="AI156" s="1"/>
      <c r="AJ156" s="1" t="s">
        <v>102</v>
      </c>
      <c r="AK156" s="1" t="s">
        <v>81</v>
      </c>
      <c r="AL156" s="1" t="s">
        <v>109</v>
      </c>
      <c r="AM156" s="1" t="s">
        <v>103</v>
      </c>
      <c r="AN156" s="1" t="s">
        <v>125</v>
      </c>
      <c r="AO156" s="1" t="s">
        <v>98</v>
      </c>
      <c r="AP156" s="1" t="s">
        <v>93</v>
      </c>
      <c r="AQ156" s="1" t="s">
        <v>98</v>
      </c>
      <c r="AR156" s="1" t="s">
        <v>259</v>
      </c>
    </row>
    <row r="157" spans="1:44" x14ac:dyDescent="0.25">
      <c r="A157" s="1">
        <v>156</v>
      </c>
      <c r="B157" s="1"/>
      <c r="C157" s="1" t="s">
        <v>32</v>
      </c>
      <c r="D157" s="1"/>
      <c r="E157" s="1"/>
      <c r="F157" s="1"/>
      <c r="G157" s="1"/>
      <c r="H157" s="1"/>
      <c r="I157" s="1"/>
      <c r="J157" s="1" t="s">
        <v>37</v>
      </c>
      <c r="K157" s="1"/>
      <c r="M157" s="5">
        <f t="shared" si="30"/>
        <v>2</v>
      </c>
      <c r="N157" s="5">
        <f t="shared" si="31"/>
        <v>1.5</v>
      </c>
      <c r="P157" s="5">
        <f t="shared" si="32"/>
        <v>0</v>
      </c>
      <c r="Q157" s="5">
        <f t="shared" si="33"/>
        <v>1</v>
      </c>
      <c r="R157" s="5">
        <f t="shared" si="34"/>
        <v>0</v>
      </c>
      <c r="S157" s="5">
        <f t="shared" si="35"/>
        <v>0</v>
      </c>
      <c r="T157" s="5">
        <f t="shared" si="36"/>
        <v>0</v>
      </c>
      <c r="U157" s="5">
        <f t="shared" si="37"/>
        <v>0</v>
      </c>
      <c r="V157" s="13">
        <f t="shared" si="38"/>
        <v>0</v>
      </c>
      <c r="W157" s="5">
        <f t="shared" si="39"/>
        <v>0</v>
      </c>
      <c r="X157" s="5">
        <f t="shared" si="40"/>
        <v>1</v>
      </c>
      <c r="Y157" s="5">
        <f t="shared" si="41"/>
        <v>0</v>
      </c>
      <c r="AB157" s="5">
        <f t="shared" si="42"/>
        <v>2</v>
      </c>
      <c r="AC157" s="5">
        <f t="shared" si="43"/>
        <v>2</v>
      </c>
      <c r="AD157" s="5" t="str">
        <f t="shared" si="44"/>
        <v>Correct</v>
      </c>
      <c r="AE157" s="1" t="s">
        <v>94</v>
      </c>
      <c r="AF157" s="1">
        <v>66</v>
      </c>
      <c r="AG157" s="1" t="s">
        <v>95</v>
      </c>
      <c r="AH157" s="1" t="s">
        <v>158</v>
      </c>
      <c r="AI157" s="1" t="s">
        <v>97</v>
      </c>
      <c r="AJ157" s="1"/>
      <c r="AK157" s="1" t="s">
        <v>80</v>
      </c>
      <c r="AL157" s="1" t="s">
        <v>99</v>
      </c>
      <c r="AM157" s="1" t="s">
        <v>120</v>
      </c>
      <c r="AN157" s="1" t="s">
        <v>104</v>
      </c>
      <c r="AO157" s="1" t="s">
        <v>98</v>
      </c>
      <c r="AP157" s="1"/>
      <c r="AQ157" s="1" t="s">
        <v>98</v>
      </c>
      <c r="AR157" s="1" t="s">
        <v>259</v>
      </c>
    </row>
    <row r="158" spans="1:44" x14ac:dyDescent="0.25">
      <c r="A158" s="1">
        <v>157</v>
      </c>
      <c r="B158" s="1"/>
      <c r="C158" s="1"/>
      <c r="D158" s="1"/>
      <c r="E158" s="1"/>
      <c r="F158" s="1" t="s">
        <v>34</v>
      </c>
      <c r="G158" s="1"/>
      <c r="H158" s="1" t="s">
        <v>269</v>
      </c>
      <c r="I158" s="1"/>
      <c r="J158" s="1"/>
      <c r="K158" s="1"/>
      <c r="M158" s="5">
        <f t="shared" si="30"/>
        <v>2</v>
      </c>
      <c r="N158" s="5">
        <f t="shared" si="31"/>
        <v>1.5</v>
      </c>
      <c r="P158" s="5">
        <f t="shared" si="32"/>
        <v>0</v>
      </c>
      <c r="Q158" s="5">
        <f t="shared" si="33"/>
        <v>0</v>
      </c>
      <c r="R158" s="5">
        <f t="shared" si="34"/>
        <v>0</v>
      </c>
      <c r="S158" s="5">
        <f t="shared" si="35"/>
        <v>0</v>
      </c>
      <c r="T158" s="5">
        <f t="shared" si="36"/>
        <v>1</v>
      </c>
      <c r="U158" s="5">
        <f t="shared" si="37"/>
        <v>0</v>
      </c>
      <c r="V158" s="13">
        <f t="shared" si="38"/>
        <v>1</v>
      </c>
      <c r="W158" s="5">
        <f t="shared" si="39"/>
        <v>0</v>
      </c>
      <c r="X158" s="5">
        <f t="shared" si="40"/>
        <v>0</v>
      </c>
      <c r="Y158" s="5">
        <f t="shared" si="41"/>
        <v>0</v>
      </c>
      <c r="AB158" s="5">
        <f t="shared" si="42"/>
        <v>2</v>
      </c>
      <c r="AC158" s="5">
        <f t="shared" si="43"/>
        <v>2</v>
      </c>
      <c r="AD158" s="5" t="str">
        <f t="shared" si="44"/>
        <v>Correct</v>
      </c>
      <c r="AE158" s="1" t="s">
        <v>94</v>
      </c>
      <c r="AF158" s="1">
        <v>72</v>
      </c>
      <c r="AG158" s="1" t="s">
        <v>95</v>
      </c>
      <c r="AH158" s="1" t="s">
        <v>131</v>
      </c>
      <c r="AI158" s="1" t="s">
        <v>160</v>
      </c>
      <c r="AJ158" s="1"/>
      <c r="AK158" s="1" t="s">
        <v>352</v>
      </c>
      <c r="AL158" s="1" t="s">
        <v>109</v>
      </c>
      <c r="AM158" s="1" t="s">
        <v>133</v>
      </c>
      <c r="AN158" s="1" t="s">
        <v>104</v>
      </c>
      <c r="AO158" s="1" t="s">
        <v>102</v>
      </c>
      <c r="AP158" s="1" t="s">
        <v>91</v>
      </c>
      <c r="AQ158" s="1" t="s">
        <v>98</v>
      </c>
      <c r="AR158" s="1" t="s">
        <v>259</v>
      </c>
    </row>
    <row r="159" spans="1:44" x14ac:dyDescent="0.25">
      <c r="A159" s="1">
        <v>158</v>
      </c>
      <c r="B159" s="1"/>
      <c r="C159" s="1"/>
      <c r="D159" s="1"/>
      <c r="E159" s="1"/>
      <c r="F159" s="1"/>
      <c r="G159" s="1"/>
      <c r="H159" s="1"/>
      <c r="I159" s="1" t="s">
        <v>36</v>
      </c>
      <c r="J159" s="1"/>
      <c r="K159" s="1" t="s">
        <v>38</v>
      </c>
      <c r="M159" s="5">
        <f t="shared" si="30"/>
        <v>2</v>
      </c>
      <c r="N159" s="5">
        <f t="shared" si="31"/>
        <v>1.5</v>
      </c>
      <c r="P159" s="5">
        <f t="shared" si="32"/>
        <v>0</v>
      </c>
      <c r="Q159" s="5">
        <f t="shared" si="33"/>
        <v>0</v>
      </c>
      <c r="R159" s="5">
        <f t="shared" si="34"/>
        <v>0</v>
      </c>
      <c r="S159" s="5">
        <f t="shared" si="35"/>
        <v>0</v>
      </c>
      <c r="T159" s="5">
        <f t="shared" si="36"/>
        <v>0</v>
      </c>
      <c r="U159" s="5">
        <f t="shared" si="37"/>
        <v>0</v>
      </c>
      <c r="V159" s="13">
        <f t="shared" si="38"/>
        <v>0</v>
      </c>
      <c r="W159" s="5">
        <f t="shared" si="39"/>
        <v>1</v>
      </c>
      <c r="X159" s="5">
        <f t="shared" si="40"/>
        <v>0</v>
      </c>
      <c r="Y159" s="5">
        <f t="shared" si="41"/>
        <v>1</v>
      </c>
      <c r="AB159" s="5">
        <f t="shared" si="42"/>
        <v>2</v>
      </c>
      <c r="AC159" s="5">
        <f t="shared" si="43"/>
        <v>2</v>
      </c>
      <c r="AD159" s="5" t="str">
        <f t="shared" si="44"/>
        <v>Correct</v>
      </c>
      <c r="AE159" s="1" t="s">
        <v>105</v>
      </c>
      <c r="AF159" s="1">
        <v>26</v>
      </c>
      <c r="AG159" s="1" t="s">
        <v>115</v>
      </c>
      <c r="AH159" s="1" t="s">
        <v>322</v>
      </c>
      <c r="AI159" s="1" t="s">
        <v>97</v>
      </c>
      <c r="AJ159" s="1" t="s">
        <v>98</v>
      </c>
      <c r="AK159" s="1" t="s">
        <v>80</v>
      </c>
      <c r="AL159" s="1" t="s">
        <v>109</v>
      </c>
      <c r="AM159" s="1" t="s">
        <v>133</v>
      </c>
      <c r="AN159" s="1" t="s">
        <v>123</v>
      </c>
      <c r="AO159" s="1" t="s">
        <v>102</v>
      </c>
      <c r="AP159" s="1" t="s">
        <v>90</v>
      </c>
      <c r="AQ159" s="1" t="s">
        <v>98</v>
      </c>
      <c r="AR159" s="1" t="s">
        <v>259</v>
      </c>
    </row>
    <row r="160" spans="1:44" x14ac:dyDescent="0.25">
      <c r="A160" s="1">
        <v>159</v>
      </c>
      <c r="B160" s="1"/>
      <c r="C160" s="1"/>
      <c r="D160" s="1" t="s">
        <v>33</v>
      </c>
      <c r="E160" s="1"/>
      <c r="F160" s="1"/>
      <c r="G160" s="1"/>
      <c r="H160" s="1"/>
      <c r="I160" s="1"/>
      <c r="J160" s="1"/>
      <c r="K160" s="1"/>
      <c r="M160" s="5">
        <f t="shared" si="30"/>
        <v>1</v>
      </c>
      <c r="N160" s="5">
        <f t="shared" si="31"/>
        <v>3</v>
      </c>
      <c r="P160" s="5">
        <f t="shared" si="32"/>
        <v>0</v>
      </c>
      <c r="Q160" s="5">
        <f t="shared" si="33"/>
        <v>0</v>
      </c>
      <c r="R160" s="5">
        <f t="shared" si="34"/>
        <v>1</v>
      </c>
      <c r="S160" s="5">
        <f t="shared" si="35"/>
        <v>0</v>
      </c>
      <c r="T160" s="5">
        <f t="shared" si="36"/>
        <v>0</v>
      </c>
      <c r="U160" s="5">
        <f t="shared" si="37"/>
        <v>0</v>
      </c>
      <c r="V160" s="13">
        <f t="shared" si="38"/>
        <v>0</v>
      </c>
      <c r="W160" s="5">
        <f t="shared" si="39"/>
        <v>0</v>
      </c>
      <c r="X160" s="5">
        <f t="shared" si="40"/>
        <v>0</v>
      </c>
      <c r="Y160" s="5">
        <f t="shared" si="41"/>
        <v>0</v>
      </c>
      <c r="AB160" s="5">
        <f t="shared" si="42"/>
        <v>1</v>
      </c>
      <c r="AC160" s="5">
        <f t="shared" si="43"/>
        <v>1</v>
      </c>
      <c r="AD160" s="5" t="str">
        <f t="shared" si="44"/>
        <v>Correct</v>
      </c>
      <c r="AE160" s="1" t="s">
        <v>94</v>
      </c>
      <c r="AF160" s="1">
        <v>52</v>
      </c>
      <c r="AG160" s="1" t="s">
        <v>95</v>
      </c>
      <c r="AH160" s="1" t="s">
        <v>163</v>
      </c>
      <c r="AI160" s="1" t="s">
        <v>97</v>
      </c>
      <c r="AJ160" s="1" t="s">
        <v>98</v>
      </c>
      <c r="AK160" s="1" t="s">
        <v>88</v>
      </c>
      <c r="AL160" s="1" t="s">
        <v>99</v>
      </c>
      <c r="AM160" s="1" t="s">
        <v>120</v>
      </c>
      <c r="AN160" s="1" t="s">
        <v>125</v>
      </c>
      <c r="AO160" s="1" t="s">
        <v>102</v>
      </c>
      <c r="AP160" s="1" t="s">
        <v>90</v>
      </c>
      <c r="AQ160" s="1" t="s">
        <v>98</v>
      </c>
      <c r="AR160" s="1" t="s">
        <v>259</v>
      </c>
    </row>
    <row r="161" spans="1:44" x14ac:dyDescent="0.25">
      <c r="A161" s="1">
        <v>160</v>
      </c>
      <c r="B161" s="1"/>
      <c r="C161" s="1" t="s">
        <v>32</v>
      </c>
      <c r="D161" s="1"/>
      <c r="E161" s="1" t="s">
        <v>266</v>
      </c>
      <c r="F161" s="1" t="s">
        <v>34</v>
      </c>
      <c r="G161" s="1"/>
      <c r="H161" s="1"/>
      <c r="I161" s="1"/>
      <c r="J161" s="1"/>
      <c r="K161" s="1"/>
      <c r="M161" s="5">
        <f t="shared" si="30"/>
        <v>3</v>
      </c>
      <c r="N161" s="5">
        <f t="shared" si="31"/>
        <v>1</v>
      </c>
      <c r="P161" s="5">
        <f t="shared" si="32"/>
        <v>0</v>
      </c>
      <c r="Q161" s="5">
        <f t="shared" si="33"/>
        <v>1</v>
      </c>
      <c r="R161" s="5">
        <f t="shared" si="34"/>
        <v>0</v>
      </c>
      <c r="S161" s="5">
        <f t="shared" si="35"/>
        <v>1</v>
      </c>
      <c r="T161" s="5">
        <f t="shared" si="36"/>
        <v>1</v>
      </c>
      <c r="U161" s="5">
        <f t="shared" si="37"/>
        <v>0</v>
      </c>
      <c r="V161" s="13">
        <f t="shared" si="38"/>
        <v>0</v>
      </c>
      <c r="W161" s="5">
        <f t="shared" si="39"/>
        <v>0</v>
      </c>
      <c r="X161" s="5">
        <f t="shared" si="40"/>
        <v>0</v>
      </c>
      <c r="Y161" s="5">
        <f t="shared" si="41"/>
        <v>0</v>
      </c>
      <c r="AB161" s="5">
        <f t="shared" si="42"/>
        <v>3</v>
      </c>
      <c r="AC161" s="5">
        <f t="shared" si="43"/>
        <v>3</v>
      </c>
      <c r="AD161" s="5" t="str">
        <f t="shared" si="44"/>
        <v>Correct</v>
      </c>
      <c r="AE161" s="1" t="s">
        <v>94</v>
      </c>
      <c r="AF161" s="1">
        <v>46</v>
      </c>
      <c r="AG161" s="1" t="s">
        <v>95</v>
      </c>
      <c r="AH161" s="1" t="s">
        <v>164</v>
      </c>
      <c r="AI161" s="1" t="s">
        <v>107</v>
      </c>
      <c r="AJ161" s="1" t="s">
        <v>98</v>
      </c>
      <c r="AK161" s="1" t="s">
        <v>80</v>
      </c>
      <c r="AL161" s="1" t="s">
        <v>108</v>
      </c>
      <c r="AM161" s="1" t="s">
        <v>120</v>
      </c>
      <c r="AN161" s="1" t="s">
        <v>135</v>
      </c>
      <c r="AO161" s="1" t="s">
        <v>102</v>
      </c>
      <c r="AP161" s="1" t="s">
        <v>90</v>
      </c>
      <c r="AQ161" s="1" t="s">
        <v>102</v>
      </c>
      <c r="AR161" s="1" t="s">
        <v>259</v>
      </c>
    </row>
    <row r="162" spans="1:44" x14ac:dyDescent="0.25">
      <c r="A162" s="1">
        <v>161</v>
      </c>
      <c r="B162" s="1" t="s">
        <v>31</v>
      </c>
      <c r="C162" s="1"/>
      <c r="D162" s="1" t="s">
        <v>33</v>
      </c>
      <c r="E162" s="1"/>
      <c r="F162" s="1"/>
      <c r="G162" s="1"/>
      <c r="H162" s="1"/>
      <c r="I162" s="1" t="s">
        <v>36</v>
      </c>
      <c r="J162" s="1"/>
      <c r="K162" s="1"/>
      <c r="M162" s="5">
        <f t="shared" si="30"/>
        <v>3</v>
      </c>
      <c r="N162" s="5">
        <f t="shared" si="31"/>
        <v>1</v>
      </c>
      <c r="P162" s="5">
        <f t="shared" si="32"/>
        <v>1</v>
      </c>
      <c r="Q162" s="5">
        <f t="shared" si="33"/>
        <v>0</v>
      </c>
      <c r="R162" s="5">
        <f t="shared" si="34"/>
        <v>1</v>
      </c>
      <c r="S162" s="5">
        <f t="shared" si="35"/>
        <v>0</v>
      </c>
      <c r="T162" s="5">
        <f t="shared" si="36"/>
        <v>0</v>
      </c>
      <c r="U162" s="5">
        <f t="shared" si="37"/>
        <v>0</v>
      </c>
      <c r="V162" s="13">
        <f t="shared" si="38"/>
        <v>0</v>
      </c>
      <c r="W162" s="5">
        <f t="shared" si="39"/>
        <v>1</v>
      </c>
      <c r="X162" s="5">
        <f t="shared" si="40"/>
        <v>0</v>
      </c>
      <c r="Y162" s="5">
        <f t="shared" si="41"/>
        <v>0</v>
      </c>
      <c r="AB162" s="5">
        <f t="shared" si="42"/>
        <v>3</v>
      </c>
      <c r="AC162" s="5">
        <f t="shared" si="43"/>
        <v>3</v>
      </c>
      <c r="AD162" s="5" t="str">
        <f t="shared" si="44"/>
        <v>Correct</v>
      </c>
      <c r="AE162" s="1" t="s">
        <v>94</v>
      </c>
      <c r="AF162" s="1">
        <v>19</v>
      </c>
      <c r="AG162" s="1" t="s">
        <v>115</v>
      </c>
      <c r="AH162" s="1" t="s">
        <v>311</v>
      </c>
      <c r="AI162" s="1" t="s">
        <v>97</v>
      </c>
      <c r="AJ162" s="1" t="s">
        <v>98</v>
      </c>
      <c r="AK162" s="1" t="s">
        <v>349</v>
      </c>
      <c r="AL162" s="1" t="s">
        <v>108</v>
      </c>
      <c r="AM162" s="1" t="s">
        <v>120</v>
      </c>
      <c r="AN162" s="1" t="s">
        <v>135</v>
      </c>
      <c r="AO162" s="1" t="s">
        <v>102</v>
      </c>
      <c r="AP162" s="1" t="s">
        <v>90</v>
      </c>
      <c r="AQ162" s="1" t="s">
        <v>102</v>
      </c>
      <c r="AR162" s="1" t="s">
        <v>259</v>
      </c>
    </row>
    <row r="163" spans="1:44" x14ac:dyDescent="0.25">
      <c r="A163" s="1">
        <v>162</v>
      </c>
      <c r="B163" s="1"/>
      <c r="C163" s="1"/>
      <c r="D163" s="1" t="s">
        <v>33</v>
      </c>
      <c r="E163" s="1"/>
      <c r="F163" s="1"/>
      <c r="G163" s="1"/>
      <c r="H163" s="1" t="s">
        <v>269</v>
      </c>
      <c r="I163" s="1"/>
      <c r="J163" s="1"/>
      <c r="K163" s="1"/>
      <c r="M163" s="5">
        <f t="shared" si="30"/>
        <v>2</v>
      </c>
      <c r="N163" s="5">
        <f t="shared" si="31"/>
        <v>1.5</v>
      </c>
      <c r="P163" s="5">
        <f t="shared" si="32"/>
        <v>0</v>
      </c>
      <c r="Q163" s="5">
        <f t="shared" si="33"/>
        <v>0</v>
      </c>
      <c r="R163" s="5">
        <f t="shared" si="34"/>
        <v>1</v>
      </c>
      <c r="S163" s="5">
        <f t="shared" si="35"/>
        <v>0</v>
      </c>
      <c r="T163" s="5">
        <f t="shared" si="36"/>
        <v>0</v>
      </c>
      <c r="U163" s="5">
        <f t="shared" si="37"/>
        <v>0</v>
      </c>
      <c r="V163" s="13">
        <f t="shared" si="38"/>
        <v>1</v>
      </c>
      <c r="W163" s="5">
        <f t="shared" si="39"/>
        <v>0</v>
      </c>
      <c r="X163" s="5">
        <f t="shared" si="40"/>
        <v>0</v>
      </c>
      <c r="Y163" s="5">
        <f t="shared" si="41"/>
        <v>0</v>
      </c>
      <c r="AB163" s="5">
        <f t="shared" si="42"/>
        <v>2</v>
      </c>
      <c r="AC163" s="5">
        <f t="shared" si="43"/>
        <v>2</v>
      </c>
      <c r="AD163" s="5" t="str">
        <f t="shared" si="44"/>
        <v>Correct</v>
      </c>
      <c r="AE163" s="1" t="s">
        <v>94</v>
      </c>
      <c r="AF163" s="1">
        <v>34</v>
      </c>
      <c r="AG163" s="1" t="s">
        <v>95</v>
      </c>
      <c r="AH163" s="1" t="s">
        <v>158</v>
      </c>
      <c r="AI163" s="1" t="s">
        <v>97</v>
      </c>
      <c r="AJ163" s="1" t="s">
        <v>98</v>
      </c>
      <c r="AK163" s="1" t="s">
        <v>80</v>
      </c>
      <c r="AL163" s="1" t="s">
        <v>108</v>
      </c>
      <c r="AM163" s="1" t="s">
        <v>100</v>
      </c>
      <c r="AN163" s="1" t="s">
        <v>101</v>
      </c>
      <c r="AO163" s="1" t="s">
        <v>102</v>
      </c>
      <c r="AP163" s="1" t="s">
        <v>92</v>
      </c>
      <c r="AQ163" s="1" t="s">
        <v>102</v>
      </c>
      <c r="AR163" s="1" t="s">
        <v>259</v>
      </c>
    </row>
    <row r="164" spans="1:44" x14ac:dyDescent="0.25">
      <c r="A164" s="1">
        <v>163</v>
      </c>
      <c r="B164" s="1"/>
      <c r="C164" s="1"/>
      <c r="D164" s="1" t="s">
        <v>33</v>
      </c>
      <c r="E164" s="1"/>
      <c r="F164" s="1"/>
      <c r="G164" s="1"/>
      <c r="H164" s="1"/>
      <c r="I164" s="1" t="s">
        <v>36</v>
      </c>
      <c r="J164" s="1"/>
      <c r="K164" s="1" t="s">
        <v>38</v>
      </c>
      <c r="M164" s="5">
        <f t="shared" si="30"/>
        <v>3</v>
      </c>
      <c r="N164" s="5">
        <f t="shared" si="31"/>
        <v>1</v>
      </c>
      <c r="P164" s="5">
        <f t="shared" si="32"/>
        <v>0</v>
      </c>
      <c r="Q164" s="5">
        <f t="shared" si="33"/>
        <v>0</v>
      </c>
      <c r="R164" s="5">
        <f t="shared" si="34"/>
        <v>1</v>
      </c>
      <c r="S164" s="5">
        <f t="shared" si="35"/>
        <v>0</v>
      </c>
      <c r="T164" s="5">
        <f t="shared" si="36"/>
        <v>0</v>
      </c>
      <c r="U164" s="5">
        <f t="shared" si="37"/>
        <v>0</v>
      </c>
      <c r="V164" s="13">
        <f t="shared" si="38"/>
        <v>0</v>
      </c>
      <c r="W164" s="5">
        <f t="shared" si="39"/>
        <v>1</v>
      </c>
      <c r="X164" s="5">
        <f t="shared" si="40"/>
        <v>0</v>
      </c>
      <c r="Y164" s="5">
        <f t="shared" si="41"/>
        <v>1</v>
      </c>
      <c r="AB164" s="5">
        <f t="shared" si="42"/>
        <v>3</v>
      </c>
      <c r="AC164" s="5">
        <f t="shared" si="43"/>
        <v>3</v>
      </c>
      <c r="AD164" s="5" t="str">
        <f t="shared" si="44"/>
        <v>Correct</v>
      </c>
      <c r="AE164" s="1" t="s">
        <v>94</v>
      </c>
      <c r="AF164" s="1">
        <v>46</v>
      </c>
      <c r="AG164" s="1" t="s">
        <v>95</v>
      </c>
      <c r="AH164" s="1" t="s">
        <v>144</v>
      </c>
      <c r="AI164" s="1" t="s">
        <v>165</v>
      </c>
      <c r="AJ164" s="1" t="s">
        <v>98</v>
      </c>
      <c r="AK164" s="1" t="s">
        <v>80</v>
      </c>
      <c r="AL164" s="1" t="s">
        <v>108</v>
      </c>
      <c r="AM164" s="1" t="s">
        <v>110</v>
      </c>
      <c r="AN164" s="1" t="s">
        <v>101</v>
      </c>
      <c r="AO164" s="1" t="s">
        <v>102</v>
      </c>
      <c r="AP164" s="1" t="s">
        <v>92</v>
      </c>
      <c r="AQ164" s="1" t="s">
        <v>102</v>
      </c>
      <c r="AR164" s="1" t="s">
        <v>259</v>
      </c>
    </row>
    <row r="165" spans="1:44" x14ac:dyDescent="0.25">
      <c r="A165" s="1">
        <v>164</v>
      </c>
      <c r="B165" s="1"/>
      <c r="C165" s="1"/>
      <c r="D165" s="1" t="s">
        <v>33</v>
      </c>
      <c r="E165" s="1"/>
      <c r="F165" s="1"/>
      <c r="G165" s="1"/>
      <c r="H165" s="1"/>
      <c r="I165" s="1" t="s">
        <v>36</v>
      </c>
      <c r="J165" s="1"/>
      <c r="K165" s="1"/>
      <c r="M165" s="5">
        <f t="shared" si="30"/>
        <v>2</v>
      </c>
      <c r="N165" s="5">
        <f t="shared" si="31"/>
        <v>1.5</v>
      </c>
      <c r="P165" s="5">
        <f t="shared" si="32"/>
        <v>0</v>
      </c>
      <c r="Q165" s="5">
        <f t="shared" si="33"/>
        <v>0</v>
      </c>
      <c r="R165" s="5">
        <f t="shared" si="34"/>
        <v>1</v>
      </c>
      <c r="S165" s="5">
        <f t="shared" si="35"/>
        <v>0</v>
      </c>
      <c r="T165" s="5">
        <f t="shared" si="36"/>
        <v>0</v>
      </c>
      <c r="U165" s="5">
        <f t="shared" si="37"/>
        <v>0</v>
      </c>
      <c r="V165" s="13">
        <f t="shared" si="38"/>
        <v>0</v>
      </c>
      <c r="W165" s="5">
        <f t="shared" si="39"/>
        <v>1</v>
      </c>
      <c r="X165" s="5">
        <f t="shared" si="40"/>
        <v>0</v>
      </c>
      <c r="Y165" s="5">
        <f t="shared" si="41"/>
        <v>0</v>
      </c>
      <c r="AB165" s="5">
        <f t="shared" si="42"/>
        <v>2</v>
      </c>
      <c r="AC165" s="5">
        <f t="shared" si="43"/>
        <v>2</v>
      </c>
      <c r="AD165" s="5" t="str">
        <f t="shared" si="44"/>
        <v>Correct</v>
      </c>
      <c r="AE165" s="1" t="s">
        <v>105</v>
      </c>
      <c r="AF165" s="1">
        <v>34</v>
      </c>
      <c r="AG165" s="1" t="s">
        <v>95</v>
      </c>
      <c r="AH165" s="1" t="s">
        <v>131</v>
      </c>
      <c r="AI165" s="1" t="s">
        <v>107</v>
      </c>
      <c r="AJ165" s="1" t="s">
        <v>98</v>
      </c>
      <c r="AK165" s="1" t="s">
        <v>80</v>
      </c>
      <c r="AL165" s="1" t="s">
        <v>108</v>
      </c>
      <c r="AM165" s="1" t="s">
        <v>120</v>
      </c>
      <c r="AN165" s="1" t="s">
        <v>101</v>
      </c>
      <c r="AO165" s="1" t="s">
        <v>102</v>
      </c>
      <c r="AP165" s="1" t="s">
        <v>92</v>
      </c>
      <c r="AQ165" s="1" t="s">
        <v>102</v>
      </c>
      <c r="AR165" s="1" t="s">
        <v>259</v>
      </c>
    </row>
    <row r="166" spans="1:44" x14ac:dyDescent="0.25">
      <c r="A166" s="1">
        <v>165</v>
      </c>
      <c r="B166" s="1"/>
      <c r="C166" s="1" t="s">
        <v>32</v>
      </c>
      <c r="D166" s="1"/>
      <c r="E166" s="1"/>
      <c r="F166" s="1"/>
      <c r="G166" s="1"/>
      <c r="H166" s="1"/>
      <c r="I166" s="1" t="s">
        <v>36</v>
      </c>
      <c r="J166" s="1" t="s">
        <v>37</v>
      </c>
      <c r="K166" s="1"/>
      <c r="M166" s="5">
        <f t="shared" si="30"/>
        <v>3</v>
      </c>
      <c r="N166" s="5">
        <f t="shared" si="31"/>
        <v>1</v>
      </c>
      <c r="P166" s="5">
        <f t="shared" si="32"/>
        <v>0</v>
      </c>
      <c r="Q166" s="5">
        <f t="shared" si="33"/>
        <v>1</v>
      </c>
      <c r="R166" s="5">
        <f t="shared" si="34"/>
        <v>0</v>
      </c>
      <c r="S166" s="5">
        <f t="shared" si="35"/>
        <v>0</v>
      </c>
      <c r="T166" s="5">
        <f t="shared" si="36"/>
        <v>0</v>
      </c>
      <c r="U166" s="5">
        <f t="shared" si="37"/>
        <v>0</v>
      </c>
      <c r="V166" s="13">
        <f t="shared" si="38"/>
        <v>0</v>
      </c>
      <c r="W166" s="5">
        <f t="shared" si="39"/>
        <v>1</v>
      </c>
      <c r="X166" s="5">
        <f t="shared" si="40"/>
        <v>1</v>
      </c>
      <c r="Y166" s="5">
        <f t="shared" si="41"/>
        <v>0</v>
      </c>
      <c r="AB166" s="5">
        <f t="shared" si="42"/>
        <v>3</v>
      </c>
      <c r="AC166" s="5">
        <f t="shared" si="43"/>
        <v>3</v>
      </c>
      <c r="AD166" s="5" t="str">
        <f t="shared" si="44"/>
        <v>Correct</v>
      </c>
      <c r="AE166" s="1" t="s">
        <v>105</v>
      </c>
      <c r="AF166" s="1">
        <v>31</v>
      </c>
      <c r="AG166" s="1" t="s">
        <v>95</v>
      </c>
      <c r="AH166" s="1" t="s">
        <v>131</v>
      </c>
      <c r="AI166" s="1" t="s">
        <v>107</v>
      </c>
      <c r="AJ166" s="1" t="s">
        <v>98</v>
      </c>
      <c r="AK166" s="1" t="s">
        <v>80</v>
      </c>
      <c r="AL166" s="1" t="s">
        <v>108</v>
      </c>
      <c r="AM166" s="1" t="s">
        <v>103</v>
      </c>
      <c r="AN166" s="1" t="s">
        <v>101</v>
      </c>
      <c r="AO166" s="1" t="s">
        <v>102</v>
      </c>
      <c r="AP166" s="1" t="s">
        <v>92</v>
      </c>
      <c r="AQ166" s="1" t="s">
        <v>102</v>
      </c>
      <c r="AR166" s="1" t="s">
        <v>259</v>
      </c>
    </row>
    <row r="167" spans="1:44" x14ac:dyDescent="0.25">
      <c r="A167" s="1">
        <v>166</v>
      </c>
      <c r="B167" s="1"/>
      <c r="C167" s="1"/>
      <c r="D167" s="1"/>
      <c r="E167" s="1" t="s">
        <v>266</v>
      </c>
      <c r="F167" s="1" t="s">
        <v>34</v>
      </c>
      <c r="G167" s="1"/>
      <c r="H167" s="1"/>
      <c r="I167" s="1" t="s">
        <v>36</v>
      </c>
      <c r="J167" s="1"/>
      <c r="K167" s="1"/>
      <c r="M167" s="5">
        <f t="shared" si="30"/>
        <v>3</v>
      </c>
      <c r="N167" s="5">
        <f t="shared" si="31"/>
        <v>1</v>
      </c>
      <c r="P167" s="5">
        <f t="shared" si="32"/>
        <v>0</v>
      </c>
      <c r="Q167" s="5">
        <f t="shared" si="33"/>
        <v>0</v>
      </c>
      <c r="R167" s="5">
        <f t="shared" si="34"/>
        <v>0</v>
      </c>
      <c r="S167" s="5">
        <f t="shared" si="35"/>
        <v>1</v>
      </c>
      <c r="T167" s="5">
        <f t="shared" si="36"/>
        <v>1</v>
      </c>
      <c r="U167" s="5">
        <f t="shared" si="37"/>
        <v>0</v>
      </c>
      <c r="V167" s="13">
        <f t="shared" si="38"/>
        <v>0</v>
      </c>
      <c r="W167" s="5">
        <f t="shared" si="39"/>
        <v>1</v>
      </c>
      <c r="X167" s="5">
        <f t="shared" si="40"/>
        <v>0</v>
      </c>
      <c r="Y167" s="5">
        <f t="shared" si="41"/>
        <v>0</v>
      </c>
      <c r="AB167" s="5">
        <f t="shared" si="42"/>
        <v>3</v>
      </c>
      <c r="AC167" s="5">
        <f t="shared" si="43"/>
        <v>3</v>
      </c>
      <c r="AD167" s="5" t="str">
        <f t="shared" si="44"/>
        <v>Correct</v>
      </c>
      <c r="AE167" s="1" t="s">
        <v>105</v>
      </c>
      <c r="AF167" s="1">
        <v>32</v>
      </c>
      <c r="AG167" s="1" t="s">
        <v>95</v>
      </c>
      <c r="AH167" s="1" t="s">
        <v>131</v>
      </c>
      <c r="AI167" s="1" t="s">
        <v>97</v>
      </c>
      <c r="AJ167" s="1" t="s">
        <v>98</v>
      </c>
      <c r="AK167" s="1" t="s">
        <v>351</v>
      </c>
      <c r="AL167" s="1" t="s">
        <v>99</v>
      </c>
      <c r="AM167" s="1" t="s">
        <v>103</v>
      </c>
      <c r="AN167" s="1" t="s">
        <v>101</v>
      </c>
      <c r="AO167" s="1" t="s">
        <v>102</v>
      </c>
      <c r="AP167" s="1" t="s">
        <v>92</v>
      </c>
      <c r="AQ167" s="1" t="s">
        <v>102</v>
      </c>
      <c r="AR167" s="1" t="s">
        <v>259</v>
      </c>
    </row>
    <row r="168" spans="1:44" x14ac:dyDescent="0.25">
      <c r="A168" s="1">
        <v>167</v>
      </c>
      <c r="B168" s="1"/>
      <c r="C168" s="1"/>
      <c r="D168" s="1"/>
      <c r="E168" s="1"/>
      <c r="F168" s="1"/>
      <c r="G168" s="1"/>
      <c r="H168" s="1" t="s">
        <v>269</v>
      </c>
      <c r="I168" s="1" t="s">
        <v>36</v>
      </c>
      <c r="J168" s="1"/>
      <c r="K168" s="1" t="s">
        <v>38</v>
      </c>
      <c r="M168" s="5">
        <f t="shared" si="30"/>
        <v>3</v>
      </c>
      <c r="N168" s="5">
        <f t="shared" si="31"/>
        <v>1</v>
      </c>
      <c r="P168" s="5">
        <f t="shared" si="32"/>
        <v>0</v>
      </c>
      <c r="Q168" s="5">
        <f t="shared" si="33"/>
        <v>0</v>
      </c>
      <c r="R168" s="5">
        <f t="shared" si="34"/>
        <v>0</v>
      </c>
      <c r="S168" s="5">
        <f t="shared" si="35"/>
        <v>0</v>
      </c>
      <c r="T168" s="5">
        <f t="shared" si="36"/>
        <v>0</v>
      </c>
      <c r="U168" s="5">
        <f t="shared" si="37"/>
        <v>0</v>
      </c>
      <c r="V168" s="13">
        <f t="shared" si="38"/>
        <v>1</v>
      </c>
      <c r="W168" s="5">
        <f t="shared" si="39"/>
        <v>1</v>
      </c>
      <c r="X168" s="5">
        <f t="shared" si="40"/>
        <v>0</v>
      </c>
      <c r="Y168" s="5">
        <f t="shared" si="41"/>
        <v>1</v>
      </c>
      <c r="AB168" s="5">
        <f t="shared" si="42"/>
        <v>3</v>
      </c>
      <c r="AC168" s="5">
        <f t="shared" si="43"/>
        <v>3</v>
      </c>
      <c r="AD168" s="5" t="str">
        <f t="shared" si="44"/>
        <v>Correct</v>
      </c>
      <c r="AE168" s="1" t="s">
        <v>94</v>
      </c>
      <c r="AF168" s="1">
        <v>47</v>
      </c>
      <c r="AG168" s="1" t="s">
        <v>95</v>
      </c>
      <c r="AH168" s="1" t="s">
        <v>131</v>
      </c>
      <c r="AI168" s="1" t="s">
        <v>97</v>
      </c>
      <c r="AJ168" s="1" t="s">
        <v>98</v>
      </c>
      <c r="AK168" s="1" t="s">
        <v>350</v>
      </c>
      <c r="AL168" s="1" t="s">
        <v>112</v>
      </c>
      <c r="AM168" s="1" t="s">
        <v>120</v>
      </c>
      <c r="AN168" s="1" t="s">
        <v>101</v>
      </c>
      <c r="AO168" s="1" t="s">
        <v>102</v>
      </c>
      <c r="AP168" s="1" t="s">
        <v>92</v>
      </c>
      <c r="AQ168" s="1" t="s">
        <v>102</v>
      </c>
      <c r="AR168" s="1" t="s">
        <v>259</v>
      </c>
    </row>
    <row r="169" spans="1:44" x14ac:dyDescent="0.25">
      <c r="A169" s="1">
        <v>168</v>
      </c>
      <c r="B169" s="1"/>
      <c r="C169" s="1"/>
      <c r="D169" s="1" t="s">
        <v>33</v>
      </c>
      <c r="E169" s="1" t="s">
        <v>266</v>
      </c>
      <c r="F169" s="1"/>
      <c r="G169" s="1"/>
      <c r="H169" s="1"/>
      <c r="I169" s="1"/>
      <c r="J169" s="1"/>
      <c r="K169" s="1"/>
      <c r="M169" s="5">
        <f t="shared" si="30"/>
        <v>2</v>
      </c>
      <c r="N169" s="5">
        <f t="shared" si="31"/>
        <v>1.5</v>
      </c>
      <c r="P169" s="5">
        <f t="shared" si="32"/>
        <v>0</v>
      </c>
      <c r="Q169" s="5">
        <f t="shared" si="33"/>
        <v>0</v>
      </c>
      <c r="R169" s="5">
        <f t="shared" si="34"/>
        <v>1</v>
      </c>
      <c r="S169" s="5">
        <f t="shared" si="35"/>
        <v>1</v>
      </c>
      <c r="T169" s="5">
        <f t="shared" si="36"/>
        <v>0</v>
      </c>
      <c r="U169" s="5">
        <f t="shared" si="37"/>
        <v>0</v>
      </c>
      <c r="V169" s="13">
        <f t="shared" si="38"/>
        <v>0</v>
      </c>
      <c r="W169" s="5">
        <f t="shared" si="39"/>
        <v>0</v>
      </c>
      <c r="X169" s="5">
        <f t="shared" si="40"/>
        <v>0</v>
      </c>
      <c r="Y169" s="5">
        <f t="shared" si="41"/>
        <v>0</v>
      </c>
      <c r="AB169" s="5">
        <f t="shared" si="42"/>
        <v>2</v>
      </c>
      <c r="AC169" s="5">
        <f t="shared" si="43"/>
        <v>2</v>
      </c>
      <c r="AD169" s="5" t="str">
        <f t="shared" si="44"/>
        <v>Correct</v>
      </c>
      <c r="AE169" s="1" t="s">
        <v>105</v>
      </c>
      <c r="AF169" s="1">
        <v>22</v>
      </c>
      <c r="AG169" s="1" t="s">
        <v>95</v>
      </c>
      <c r="AH169" s="1" t="s">
        <v>164</v>
      </c>
      <c r="AI169" s="1" t="s">
        <v>134</v>
      </c>
      <c r="AJ169" s="1" t="s">
        <v>102</v>
      </c>
      <c r="AK169" s="1" t="s">
        <v>359</v>
      </c>
      <c r="AL169" s="1" t="s">
        <v>114</v>
      </c>
      <c r="AM169" s="1" t="s">
        <v>137</v>
      </c>
      <c r="AN169" s="1" t="s">
        <v>101</v>
      </c>
      <c r="AO169" s="1" t="s">
        <v>102</v>
      </c>
      <c r="AP169" s="1" t="s">
        <v>92</v>
      </c>
      <c r="AQ169" s="1" t="s">
        <v>102</v>
      </c>
      <c r="AR169" s="1" t="s">
        <v>259</v>
      </c>
    </row>
    <row r="170" spans="1:44" x14ac:dyDescent="0.25">
      <c r="A170" s="1">
        <v>169</v>
      </c>
      <c r="B170" s="1" t="s">
        <v>31</v>
      </c>
      <c r="C170" s="1"/>
      <c r="D170" s="1"/>
      <c r="E170" s="1"/>
      <c r="F170" s="1" t="s">
        <v>34</v>
      </c>
      <c r="G170" s="1"/>
      <c r="H170" s="1"/>
      <c r="I170" s="1"/>
      <c r="J170" s="1" t="s">
        <v>37</v>
      </c>
      <c r="K170" s="1"/>
      <c r="M170" s="5">
        <f t="shared" si="30"/>
        <v>3</v>
      </c>
      <c r="N170" s="5">
        <f t="shared" si="31"/>
        <v>1</v>
      </c>
      <c r="P170" s="5">
        <f t="shared" si="32"/>
        <v>1</v>
      </c>
      <c r="Q170" s="5">
        <f t="shared" si="33"/>
        <v>0</v>
      </c>
      <c r="R170" s="5">
        <f t="shared" si="34"/>
        <v>0</v>
      </c>
      <c r="S170" s="5">
        <f t="shared" si="35"/>
        <v>0</v>
      </c>
      <c r="T170" s="5">
        <f t="shared" si="36"/>
        <v>1</v>
      </c>
      <c r="U170" s="5">
        <f t="shared" si="37"/>
        <v>0</v>
      </c>
      <c r="V170" s="13">
        <f t="shared" si="38"/>
        <v>0</v>
      </c>
      <c r="W170" s="5">
        <f t="shared" si="39"/>
        <v>0</v>
      </c>
      <c r="X170" s="5">
        <f t="shared" si="40"/>
        <v>1</v>
      </c>
      <c r="Y170" s="5">
        <f t="shared" si="41"/>
        <v>0</v>
      </c>
      <c r="AB170" s="5">
        <f t="shared" si="42"/>
        <v>3</v>
      </c>
      <c r="AC170" s="5">
        <f t="shared" si="43"/>
        <v>3</v>
      </c>
      <c r="AD170" s="5" t="str">
        <f t="shared" si="44"/>
        <v>Correct</v>
      </c>
      <c r="AE170" s="1" t="s">
        <v>94</v>
      </c>
      <c r="AF170" s="1">
        <v>39</v>
      </c>
      <c r="AG170" s="1" t="s">
        <v>95</v>
      </c>
      <c r="AH170" s="1" t="s">
        <v>131</v>
      </c>
      <c r="AI170" s="1" t="s">
        <v>231</v>
      </c>
      <c r="AJ170" s="1"/>
      <c r="AK170" s="1" t="s">
        <v>360</v>
      </c>
      <c r="AL170" s="1" t="s">
        <v>112</v>
      </c>
      <c r="AM170" s="1" t="s">
        <v>110</v>
      </c>
      <c r="AN170" s="1" t="s">
        <v>101</v>
      </c>
      <c r="AO170" s="1" t="s">
        <v>102</v>
      </c>
      <c r="AP170" s="1" t="s">
        <v>92</v>
      </c>
      <c r="AQ170" s="1" t="s">
        <v>98</v>
      </c>
      <c r="AR170" s="1" t="s">
        <v>259</v>
      </c>
    </row>
    <row r="171" spans="1:44" x14ac:dyDescent="0.25">
      <c r="A171" s="1">
        <v>170</v>
      </c>
      <c r="B171" s="1"/>
      <c r="C171" s="1"/>
      <c r="D171" s="1"/>
      <c r="E171" s="1"/>
      <c r="F171" s="1" t="s">
        <v>34</v>
      </c>
      <c r="G171" s="1"/>
      <c r="H171" s="1"/>
      <c r="I171" s="1"/>
      <c r="J171" s="1" t="s">
        <v>37</v>
      </c>
      <c r="K171" s="1" t="s">
        <v>38</v>
      </c>
      <c r="M171" s="5">
        <f t="shared" si="30"/>
        <v>3</v>
      </c>
      <c r="N171" s="5">
        <f t="shared" si="31"/>
        <v>1</v>
      </c>
      <c r="P171" s="5">
        <f t="shared" si="32"/>
        <v>0</v>
      </c>
      <c r="Q171" s="5">
        <f t="shared" si="33"/>
        <v>0</v>
      </c>
      <c r="R171" s="5">
        <f t="shared" si="34"/>
        <v>0</v>
      </c>
      <c r="S171" s="5">
        <f t="shared" si="35"/>
        <v>0</v>
      </c>
      <c r="T171" s="5">
        <f t="shared" si="36"/>
        <v>1</v>
      </c>
      <c r="U171" s="5">
        <f t="shared" si="37"/>
        <v>0</v>
      </c>
      <c r="V171" s="13">
        <f t="shared" si="38"/>
        <v>0</v>
      </c>
      <c r="W171" s="5">
        <f t="shared" si="39"/>
        <v>0</v>
      </c>
      <c r="X171" s="5">
        <f t="shared" si="40"/>
        <v>1</v>
      </c>
      <c r="Y171" s="5">
        <f t="shared" si="41"/>
        <v>1</v>
      </c>
      <c r="AB171" s="5">
        <f t="shared" si="42"/>
        <v>3</v>
      </c>
      <c r="AC171" s="5">
        <f t="shared" si="43"/>
        <v>3</v>
      </c>
      <c r="AD171" s="5" t="str">
        <f t="shared" si="44"/>
        <v>Correct</v>
      </c>
      <c r="AE171" s="1" t="s">
        <v>94</v>
      </c>
      <c r="AF171" s="1">
        <v>36</v>
      </c>
      <c r="AG171" s="1" t="s">
        <v>95</v>
      </c>
      <c r="AH171" s="1" t="s">
        <v>166</v>
      </c>
      <c r="AI171" s="1" t="s">
        <v>97</v>
      </c>
      <c r="AJ171" s="1" t="s">
        <v>98</v>
      </c>
      <c r="AK171" s="1" t="s">
        <v>80</v>
      </c>
      <c r="AL171" s="1" t="s">
        <v>99</v>
      </c>
      <c r="AM171" s="1" t="s">
        <v>110</v>
      </c>
      <c r="AN171" s="1" t="s">
        <v>101</v>
      </c>
      <c r="AO171" s="1" t="s">
        <v>102</v>
      </c>
      <c r="AP171" s="1"/>
      <c r="AQ171" s="1" t="s">
        <v>102</v>
      </c>
      <c r="AR171" s="1" t="s">
        <v>259</v>
      </c>
    </row>
    <row r="172" spans="1:44" x14ac:dyDescent="0.25">
      <c r="A172" s="1">
        <v>171</v>
      </c>
      <c r="B172" s="1"/>
      <c r="C172" s="1"/>
      <c r="D172" s="1"/>
      <c r="E172" s="1"/>
      <c r="F172" s="1"/>
      <c r="G172" s="1"/>
      <c r="H172" s="1"/>
      <c r="I172" s="1" t="s">
        <v>36</v>
      </c>
      <c r="J172" s="1" t="s">
        <v>37</v>
      </c>
      <c r="K172" s="1"/>
      <c r="M172" s="5">
        <f t="shared" si="30"/>
        <v>2</v>
      </c>
      <c r="N172" s="5">
        <f t="shared" si="31"/>
        <v>1.5</v>
      </c>
      <c r="P172" s="5">
        <f t="shared" si="32"/>
        <v>0</v>
      </c>
      <c r="Q172" s="5">
        <f t="shared" si="33"/>
        <v>0</v>
      </c>
      <c r="R172" s="5">
        <f t="shared" si="34"/>
        <v>0</v>
      </c>
      <c r="S172" s="5">
        <f t="shared" si="35"/>
        <v>0</v>
      </c>
      <c r="T172" s="5">
        <f t="shared" si="36"/>
        <v>0</v>
      </c>
      <c r="U172" s="5">
        <f t="shared" si="37"/>
        <v>0</v>
      </c>
      <c r="V172" s="13">
        <f t="shared" si="38"/>
        <v>0</v>
      </c>
      <c r="W172" s="5">
        <f t="shared" si="39"/>
        <v>1</v>
      </c>
      <c r="X172" s="5">
        <f t="shared" si="40"/>
        <v>1</v>
      </c>
      <c r="Y172" s="5">
        <f t="shared" si="41"/>
        <v>0</v>
      </c>
      <c r="AB172" s="5">
        <f t="shared" si="42"/>
        <v>2</v>
      </c>
      <c r="AC172" s="5">
        <f t="shared" si="43"/>
        <v>2</v>
      </c>
      <c r="AD172" s="5" t="str">
        <f t="shared" si="44"/>
        <v>Correct</v>
      </c>
      <c r="AE172" s="1" t="s">
        <v>105</v>
      </c>
      <c r="AF172" s="1">
        <v>22</v>
      </c>
      <c r="AG172" s="1" t="s">
        <v>121</v>
      </c>
      <c r="AH172" s="1" t="s">
        <v>167</v>
      </c>
      <c r="AI172" s="1" t="s">
        <v>107</v>
      </c>
      <c r="AJ172" s="1" t="s">
        <v>98</v>
      </c>
      <c r="AK172" s="1" t="s">
        <v>80</v>
      </c>
      <c r="AL172" s="1" t="s">
        <v>108</v>
      </c>
      <c r="AM172" s="1" t="s">
        <v>103</v>
      </c>
      <c r="AN172" s="1" t="s">
        <v>101</v>
      </c>
      <c r="AO172" s="1" t="s">
        <v>102</v>
      </c>
      <c r="AP172" s="1"/>
      <c r="AQ172" s="1" t="s">
        <v>102</v>
      </c>
      <c r="AR172" s="1"/>
    </row>
    <row r="173" spans="1:44" x14ac:dyDescent="0.25">
      <c r="A173" s="1">
        <v>172</v>
      </c>
      <c r="B173" s="1" t="s">
        <v>31</v>
      </c>
      <c r="C173" s="1"/>
      <c r="D173" s="1"/>
      <c r="E173" s="1"/>
      <c r="F173" s="1"/>
      <c r="G173" s="1"/>
      <c r="H173" s="1"/>
      <c r="I173" s="1" t="s">
        <v>36</v>
      </c>
      <c r="J173" s="1"/>
      <c r="K173" s="1"/>
      <c r="M173" s="5">
        <f t="shared" si="30"/>
        <v>2</v>
      </c>
      <c r="N173" s="5">
        <f t="shared" si="31"/>
        <v>1.5</v>
      </c>
      <c r="P173" s="5">
        <f t="shared" si="32"/>
        <v>1</v>
      </c>
      <c r="Q173" s="5">
        <f t="shared" si="33"/>
        <v>0</v>
      </c>
      <c r="R173" s="5">
        <f t="shared" si="34"/>
        <v>0</v>
      </c>
      <c r="S173" s="5">
        <f t="shared" si="35"/>
        <v>0</v>
      </c>
      <c r="T173" s="5">
        <f t="shared" si="36"/>
        <v>0</v>
      </c>
      <c r="U173" s="5">
        <f t="shared" si="37"/>
        <v>0</v>
      </c>
      <c r="V173" s="13">
        <f t="shared" si="38"/>
        <v>0</v>
      </c>
      <c r="W173" s="5">
        <f t="shared" si="39"/>
        <v>1</v>
      </c>
      <c r="X173" s="5">
        <f t="shared" si="40"/>
        <v>0</v>
      </c>
      <c r="Y173" s="5">
        <f t="shared" si="41"/>
        <v>0</v>
      </c>
      <c r="AB173" s="5">
        <f t="shared" si="42"/>
        <v>2</v>
      </c>
      <c r="AC173" s="5">
        <f t="shared" si="43"/>
        <v>2</v>
      </c>
      <c r="AD173" s="5" t="str">
        <f t="shared" si="44"/>
        <v>Correct</v>
      </c>
      <c r="AE173" s="1" t="s">
        <v>94</v>
      </c>
      <c r="AF173" s="1">
        <v>21</v>
      </c>
      <c r="AG173" s="1" t="s">
        <v>121</v>
      </c>
      <c r="AH173" s="1" t="s">
        <v>168</v>
      </c>
      <c r="AI173" s="1" t="s">
        <v>107</v>
      </c>
      <c r="AJ173" s="1"/>
      <c r="AK173" s="1" t="s">
        <v>80</v>
      </c>
      <c r="AL173" s="1" t="s">
        <v>99</v>
      </c>
      <c r="AM173" s="1" t="s">
        <v>120</v>
      </c>
      <c r="AN173" s="1" t="s">
        <v>136</v>
      </c>
      <c r="AO173" s="1" t="s">
        <v>102</v>
      </c>
      <c r="AP173" s="1"/>
      <c r="AQ173" s="1" t="s">
        <v>102</v>
      </c>
      <c r="AR173" s="1"/>
    </row>
    <row r="174" spans="1:44" x14ac:dyDescent="0.25">
      <c r="A174" s="1">
        <v>173</v>
      </c>
      <c r="B174" s="1"/>
      <c r="C174" s="1"/>
      <c r="D174" s="1"/>
      <c r="E174" s="1"/>
      <c r="F174" s="1"/>
      <c r="G174" s="1" t="s">
        <v>35</v>
      </c>
      <c r="H174" s="1" t="s">
        <v>269</v>
      </c>
      <c r="I174" s="1"/>
      <c r="J174" s="1"/>
      <c r="K174" s="1"/>
      <c r="M174" s="5">
        <f t="shared" si="30"/>
        <v>2</v>
      </c>
      <c r="N174" s="5">
        <f t="shared" si="31"/>
        <v>1.5</v>
      </c>
      <c r="P174" s="5">
        <f t="shared" si="32"/>
        <v>0</v>
      </c>
      <c r="Q174" s="5">
        <f t="shared" si="33"/>
        <v>0</v>
      </c>
      <c r="R174" s="5">
        <f t="shared" si="34"/>
        <v>0</v>
      </c>
      <c r="S174" s="5">
        <f t="shared" si="35"/>
        <v>0</v>
      </c>
      <c r="T174" s="5">
        <f t="shared" si="36"/>
        <v>0</v>
      </c>
      <c r="U174" s="5">
        <f t="shared" si="37"/>
        <v>1</v>
      </c>
      <c r="V174" s="13">
        <f t="shared" si="38"/>
        <v>1</v>
      </c>
      <c r="W174" s="5">
        <f t="shared" si="39"/>
        <v>0</v>
      </c>
      <c r="X174" s="5">
        <f t="shared" si="40"/>
        <v>0</v>
      </c>
      <c r="Y174" s="5">
        <f t="shared" si="41"/>
        <v>0</v>
      </c>
      <c r="AB174" s="5">
        <f t="shared" si="42"/>
        <v>2</v>
      </c>
      <c r="AC174" s="5">
        <f t="shared" si="43"/>
        <v>2</v>
      </c>
      <c r="AD174" s="5" t="str">
        <f t="shared" si="44"/>
        <v>Correct</v>
      </c>
      <c r="AE174" s="1" t="s">
        <v>105</v>
      </c>
      <c r="AF174" s="1">
        <v>52</v>
      </c>
      <c r="AG174" s="1" t="s">
        <v>121</v>
      </c>
      <c r="AH174" s="1" t="s">
        <v>169</v>
      </c>
      <c r="AI174" s="1" t="s">
        <v>107</v>
      </c>
      <c r="AJ174" s="1" t="s">
        <v>98</v>
      </c>
      <c r="AK174" s="1" t="s">
        <v>80</v>
      </c>
      <c r="AL174" s="1" t="s">
        <v>114</v>
      </c>
      <c r="AM174" s="1" t="s">
        <v>110</v>
      </c>
      <c r="AN174" s="1" t="s">
        <v>101</v>
      </c>
      <c r="AO174" s="1" t="s">
        <v>102</v>
      </c>
      <c r="AP174" s="1"/>
      <c r="AQ174" s="1" t="s">
        <v>102</v>
      </c>
      <c r="AR174" s="1"/>
    </row>
    <row r="175" spans="1:44" x14ac:dyDescent="0.25">
      <c r="A175" s="1">
        <v>174</v>
      </c>
      <c r="B175" s="1"/>
      <c r="C175" s="1"/>
      <c r="D175" s="1"/>
      <c r="E175" s="1"/>
      <c r="F175" s="1"/>
      <c r="G175" s="1"/>
      <c r="H175" s="1"/>
      <c r="I175" s="1"/>
      <c r="J175" s="1" t="s">
        <v>37</v>
      </c>
      <c r="K175" s="1" t="s">
        <v>38</v>
      </c>
      <c r="M175" s="5">
        <f t="shared" si="30"/>
        <v>2</v>
      </c>
      <c r="N175" s="5">
        <f t="shared" si="31"/>
        <v>1.5</v>
      </c>
      <c r="P175" s="5">
        <f t="shared" si="32"/>
        <v>0</v>
      </c>
      <c r="Q175" s="5">
        <f t="shared" si="33"/>
        <v>0</v>
      </c>
      <c r="R175" s="5">
        <f t="shared" si="34"/>
        <v>0</v>
      </c>
      <c r="S175" s="5">
        <f t="shared" si="35"/>
        <v>0</v>
      </c>
      <c r="T175" s="5">
        <f t="shared" si="36"/>
        <v>0</v>
      </c>
      <c r="U175" s="5">
        <f t="shared" si="37"/>
        <v>0</v>
      </c>
      <c r="V175" s="13">
        <f t="shared" si="38"/>
        <v>0</v>
      </c>
      <c r="W175" s="5">
        <f t="shared" si="39"/>
        <v>0</v>
      </c>
      <c r="X175" s="5">
        <f t="shared" si="40"/>
        <v>1</v>
      </c>
      <c r="Y175" s="5">
        <f t="shared" si="41"/>
        <v>1</v>
      </c>
      <c r="AB175" s="5">
        <f t="shared" si="42"/>
        <v>2</v>
      </c>
      <c r="AC175" s="5">
        <f t="shared" si="43"/>
        <v>2</v>
      </c>
      <c r="AD175" s="5" t="str">
        <f t="shared" si="44"/>
        <v>Correct</v>
      </c>
      <c r="AE175" s="1" t="s">
        <v>94</v>
      </c>
      <c r="AF175" s="1">
        <v>24</v>
      </c>
      <c r="AG175" s="1" t="s">
        <v>121</v>
      </c>
      <c r="AH175" s="1" t="s">
        <v>170</v>
      </c>
      <c r="AI175" s="1"/>
      <c r="AJ175" s="1" t="s">
        <v>102</v>
      </c>
      <c r="AK175" s="1" t="s">
        <v>355</v>
      </c>
      <c r="AL175" s="1" t="s">
        <v>108</v>
      </c>
      <c r="AM175" s="1" t="s">
        <v>133</v>
      </c>
      <c r="AN175" s="1" t="s">
        <v>101</v>
      </c>
      <c r="AO175" s="1" t="s">
        <v>102</v>
      </c>
      <c r="AP175" s="1"/>
      <c r="AQ175" s="1" t="s">
        <v>102</v>
      </c>
      <c r="AR175" s="1"/>
    </row>
    <row r="176" spans="1:44" x14ac:dyDescent="0.25">
      <c r="A176" s="1">
        <v>175</v>
      </c>
      <c r="B176" s="1"/>
      <c r="C176" s="1"/>
      <c r="D176" s="1" t="s">
        <v>33</v>
      </c>
      <c r="E176" s="1"/>
      <c r="F176" s="1"/>
      <c r="G176" s="1"/>
      <c r="H176" s="1"/>
      <c r="I176" s="1" t="s">
        <v>36</v>
      </c>
      <c r="J176" s="1" t="s">
        <v>37</v>
      </c>
      <c r="K176" s="1"/>
      <c r="M176" s="5">
        <f t="shared" si="30"/>
        <v>3</v>
      </c>
      <c r="N176" s="5">
        <f t="shared" si="31"/>
        <v>1</v>
      </c>
      <c r="P176" s="5">
        <f t="shared" si="32"/>
        <v>0</v>
      </c>
      <c r="Q176" s="5">
        <f t="shared" si="33"/>
        <v>0</v>
      </c>
      <c r="R176" s="5">
        <f t="shared" si="34"/>
        <v>1</v>
      </c>
      <c r="S176" s="5">
        <f t="shared" si="35"/>
        <v>0</v>
      </c>
      <c r="T176" s="5">
        <f t="shared" si="36"/>
        <v>0</v>
      </c>
      <c r="U176" s="5">
        <f t="shared" si="37"/>
        <v>0</v>
      </c>
      <c r="V176" s="13">
        <f t="shared" si="38"/>
        <v>0</v>
      </c>
      <c r="W176" s="5">
        <f t="shared" si="39"/>
        <v>1</v>
      </c>
      <c r="X176" s="5">
        <f t="shared" si="40"/>
        <v>1</v>
      </c>
      <c r="Y176" s="5">
        <f t="shared" si="41"/>
        <v>0</v>
      </c>
      <c r="AB176" s="5">
        <f t="shared" si="42"/>
        <v>3</v>
      </c>
      <c r="AC176" s="5">
        <f t="shared" si="43"/>
        <v>3</v>
      </c>
      <c r="AD176" s="5" t="str">
        <f t="shared" si="44"/>
        <v>Correct</v>
      </c>
      <c r="AE176" s="1" t="s">
        <v>105</v>
      </c>
      <c r="AF176" s="1">
        <v>49</v>
      </c>
      <c r="AG176" s="1" t="s">
        <v>121</v>
      </c>
      <c r="AH176" s="1" t="s">
        <v>171</v>
      </c>
      <c r="AI176" s="1" t="s">
        <v>107</v>
      </c>
      <c r="AJ176" s="1" t="s">
        <v>98</v>
      </c>
      <c r="AK176" s="1" t="s">
        <v>80</v>
      </c>
      <c r="AL176" s="1" t="s">
        <v>126</v>
      </c>
      <c r="AM176" s="1" t="s">
        <v>153</v>
      </c>
      <c r="AN176" s="1" t="s">
        <v>135</v>
      </c>
      <c r="AO176" s="1" t="s">
        <v>102</v>
      </c>
      <c r="AP176" s="1"/>
      <c r="AQ176" s="1" t="s">
        <v>102</v>
      </c>
      <c r="AR176" s="1"/>
    </row>
    <row r="177" spans="1:44" x14ac:dyDescent="0.25">
      <c r="A177" s="1">
        <v>176</v>
      </c>
      <c r="B177" s="1"/>
      <c r="C177" s="1"/>
      <c r="D177" s="1"/>
      <c r="E177" s="1"/>
      <c r="F177" s="1"/>
      <c r="G177" s="1"/>
      <c r="H177" s="1" t="s">
        <v>269</v>
      </c>
      <c r="I177" s="1"/>
      <c r="J177" s="1"/>
      <c r="K177" s="1"/>
      <c r="M177" s="5">
        <f t="shared" si="30"/>
        <v>1</v>
      </c>
      <c r="N177" s="5">
        <f t="shared" si="31"/>
        <v>3</v>
      </c>
      <c r="P177" s="5">
        <f t="shared" si="32"/>
        <v>0</v>
      </c>
      <c r="Q177" s="5">
        <f t="shared" si="33"/>
        <v>0</v>
      </c>
      <c r="R177" s="5">
        <f t="shared" si="34"/>
        <v>0</v>
      </c>
      <c r="S177" s="5">
        <f t="shared" si="35"/>
        <v>0</v>
      </c>
      <c r="T177" s="5">
        <f t="shared" si="36"/>
        <v>0</v>
      </c>
      <c r="U177" s="5">
        <f t="shared" si="37"/>
        <v>0</v>
      </c>
      <c r="V177" s="13">
        <f t="shared" si="38"/>
        <v>1</v>
      </c>
      <c r="W177" s="5">
        <f t="shared" si="39"/>
        <v>0</v>
      </c>
      <c r="X177" s="5">
        <f t="shared" si="40"/>
        <v>0</v>
      </c>
      <c r="Y177" s="5">
        <f t="shared" si="41"/>
        <v>0</v>
      </c>
      <c r="AB177" s="5">
        <f t="shared" si="42"/>
        <v>1</v>
      </c>
      <c r="AC177" s="5">
        <f t="shared" si="43"/>
        <v>1</v>
      </c>
      <c r="AD177" s="5" t="str">
        <f t="shared" si="44"/>
        <v>Correct</v>
      </c>
      <c r="AE177" s="1" t="s">
        <v>94</v>
      </c>
      <c r="AF177" s="1">
        <v>37</v>
      </c>
      <c r="AG177" s="1" t="s">
        <v>121</v>
      </c>
      <c r="AH177" s="1" t="s">
        <v>172</v>
      </c>
      <c r="AI177" s="1" t="s">
        <v>134</v>
      </c>
      <c r="AJ177" s="1" t="s">
        <v>102</v>
      </c>
      <c r="AK177" s="1" t="s">
        <v>355</v>
      </c>
      <c r="AL177" s="1" t="s">
        <v>126</v>
      </c>
      <c r="AM177" s="1" t="s">
        <v>110</v>
      </c>
      <c r="AN177" s="1" t="s">
        <v>135</v>
      </c>
      <c r="AO177" s="1" t="s">
        <v>102</v>
      </c>
      <c r="AP177" s="1"/>
      <c r="AQ177" s="1" t="s">
        <v>102</v>
      </c>
      <c r="AR177" s="1"/>
    </row>
    <row r="178" spans="1:44" x14ac:dyDescent="0.25">
      <c r="A178" s="1">
        <v>177</v>
      </c>
      <c r="B178" s="1"/>
      <c r="C178" s="1" t="s">
        <v>32</v>
      </c>
      <c r="D178" s="1"/>
      <c r="E178" s="1"/>
      <c r="F178" s="1"/>
      <c r="G178" s="1" t="s">
        <v>35</v>
      </c>
      <c r="H178" s="1" t="s">
        <v>269</v>
      </c>
      <c r="I178" s="1"/>
      <c r="J178" s="1"/>
      <c r="K178" s="1"/>
      <c r="M178" s="5">
        <f t="shared" si="30"/>
        <v>3</v>
      </c>
      <c r="N178" s="5">
        <f t="shared" si="31"/>
        <v>1</v>
      </c>
      <c r="P178" s="5">
        <f t="shared" si="32"/>
        <v>0</v>
      </c>
      <c r="Q178" s="5">
        <f t="shared" si="33"/>
        <v>1</v>
      </c>
      <c r="R178" s="5">
        <f t="shared" si="34"/>
        <v>0</v>
      </c>
      <c r="S178" s="5">
        <f t="shared" si="35"/>
        <v>0</v>
      </c>
      <c r="T178" s="5">
        <f t="shared" si="36"/>
        <v>0</v>
      </c>
      <c r="U178" s="5">
        <f t="shared" si="37"/>
        <v>1</v>
      </c>
      <c r="V178" s="13">
        <f t="shared" si="38"/>
        <v>1</v>
      </c>
      <c r="W178" s="5">
        <f t="shared" si="39"/>
        <v>0</v>
      </c>
      <c r="X178" s="5">
        <f t="shared" si="40"/>
        <v>0</v>
      </c>
      <c r="Y178" s="5">
        <f t="shared" si="41"/>
        <v>0</v>
      </c>
      <c r="AB178" s="5">
        <f t="shared" si="42"/>
        <v>3</v>
      </c>
      <c r="AC178" s="5">
        <f t="shared" si="43"/>
        <v>3</v>
      </c>
      <c r="AD178" s="5" t="str">
        <f t="shared" si="44"/>
        <v>Correct</v>
      </c>
      <c r="AE178" s="1" t="s">
        <v>105</v>
      </c>
      <c r="AF178" s="1">
        <v>42</v>
      </c>
      <c r="AG178" s="1" t="s">
        <v>121</v>
      </c>
      <c r="AH178" s="1" t="s">
        <v>173</v>
      </c>
      <c r="AI178" s="1" t="s">
        <v>107</v>
      </c>
      <c r="AJ178" s="1" t="s">
        <v>98</v>
      </c>
      <c r="AK178" s="1" t="s">
        <v>80</v>
      </c>
      <c r="AL178" s="1" t="s">
        <v>126</v>
      </c>
      <c r="AM178" s="1" t="s">
        <v>110</v>
      </c>
      <c r="AN178" s="1" t="s">
        <v>101</v>
      </c>
      <c r="AO178" s="1" t="s">
        <v>102</v>
      </c>
      <c r="AP178" s="1"/>
      <c r="AQ178" s="1" t="s">
        <v>102</v>
      </c>
      <c r="AR178" s="1"/>
    </row>
    <row r="179" spans="1:44" x14ac:dyDescent="0.25">
      <c r="A179" s="1">
        <v>178</v>
      </c>
      <c r="B179" s="1" t="s">
        <v>31</v>
      </c>
      <c r="C179" s="1" t="s">
        <v>32</v>
      </c>
      <c r="D179" s="1" t="s">
        <v>33</v>
      </c>
      <c r="E179" s="1" t="s">
        <v>266</v>
      </c>
      <c r="F179" s="1" t="s">
        <v>34</v>
      </c>
      <c r="G179" s="1"/>
      <c r="H179" s="1" t="s">
        <v>269</v>
      </c>
      <c r="I179" s="1" t="s">
        <v>36</v>
      </c>
      <c r="J179" s="1" t="s">
        <v>37</v>
      </c>
      <c r="K179" s="1" t="s">
        <v>38</v>
      </c>
      <c r="M179" s="5">
        <f t="shared" si="30"/>
        <v>9</v>
      </c>
      <c r="N179" s="5">
        <f t="shared" si="31"/>
        <v>0.33333333333333331</v>
      </c>
      <c r="P179" s="5">
        <f t="shared" si="32"/>
        <v>0.33333333333333331</v>
      </c>
      <c r="Q179" s="5">
        <f t="shared" si="33"/>
        <v>0.33333333333333331</v>
      </c>
      <c r="R179" s="5">
        <f t="shared" si="34"/>
        <v>0.33333333333333331</v>
      </c>
      <c r="S179" s="5">
        <f t="shared" si="35"/>
        <v>0.33333333333333331</v>
      </c>
      <c r="T179" s="5">
        <f t="shared" si="36"/>
        <v>0.33333333333333331</v>
      </c>
      <c r="U179" s="5">
        <f t="shared" si="37"/>
        <v>0</v>
      </c>
      <c r="V179" s="13">
        <f t="shared" si="38"/>
        <v>0.33333333333333331</v>
      </c>
      <c r="W179" s="5">
        <f t="shared" si="39"/>
        <v>0.33333333333333331</v>
      </c>
      <c r="X179" s="5">
        <f t="shared" si="40"/>
        <v>0.33333333333333331</v>
      </c>
      <c r="Y179" s="5">
        <f t="shared" si="41"/>
        <v>0.33333333333333331</v>
      </c>
      <c r="AB179" s="5">
        <f t="shared" si="42"/>
        <v>3</v>
      </c>
      <c r="AC179" s="5">
        <f t="shared" si="43"/>
        <v>9</v>
      </c>
      <c r="AD179" s="5" t="str">
        <f t="shared" si="44"/>
        <v>Correct</v>
      </c>
      <c r="AE179" s="1" t="s">
        <v>94</v>
      </c>
      <c r="AF179" s="1">
        <v>30</v>
      </c>
      <c r="AG179" s="1" t="s">
        <v>121</v>
      </c>
      <c r="AH179" s="1" t="s">
        <v>174</v>
      </c>
      <c r="AI179" s="1" t="s">
        <v>107</v>
      </c>
      <c r="AJ179" s="1" t="s">
        <v>98</v>
      </c>
      <c r="AK179" s="1" t="s">
        <v>80</v>
      </c>
      <c r="AL179" s="1" t="s">
        <v>114</v>
      </c>
      <c r="AM179" s="1" t="s">
        <v>120</v>
      </c>
      <c r="AN179" s="1" t="s">
        <v>101</v>
      </c>
      <c r="AO179" s="1" t="s">
        <v>102</v>
      </c>
      <c r="AP179" s="1"/>
      <c r="AQ179" s="1" t="s">
        <v>102</v>
      </c>
      <c r="AR179" s="1"/>
    </row>
    <row r="180" spans="1:44" x14ac:dyDescent="0.25">
      <c r="A180" s="1">
        <v>179</v>
      </c>
      <c r="B180" s="1"/>
      <c r="C180" s="1"/>
      <c r="D180" s="1" t="s">
        <v>33</v>
      </c>
      <c r="E180" s="1"/>
      <c r="F180" s="1"/>
      <c r="G180" s="1" t="s">
        <v>35</v>
      </c>
      <c r="H180" s="1"/>
      <c r="I180" s="1"/>
      <c r="J180" s="1"/>
      <c r="K180" s="1"/>
      <c r="M180" s="5">
        <f t="shared" si="30"/>
        <v>2</v>
      </c>
      <c r="N180" s="5">
        <f t="shared" si="31"/>
        <v>1.5</v>
      </c>
      <c r="P180" s="5">
        <f t="shared" si="32"/>
        <v>0</v>
      </c>
      <c r="Q180" s="5">
        <f t="shared" si="33"/>
        <v>0</v>
      </c>
      <c r="R180" s="5">
        <f t="shared" si="34"/>
        <v>1</v>
      </c>
      <c r="S180" s="5">
        <f t="shared" si="35"/>
        <v>0</v>
      </c>
      <c r="T180" s="5">
        <f t="shared" si="36"/>
        <v>0</v>
      </c>
      <c r="U180" s="5">
        <f t="shared" si="37"/>
        <v>1</v>
      </c>
      <c r="V180" s="13">
        <f t="shared" si="38"/>
        <v>0</v>
      </c>
      <c r="W180" s="5">
        <f t="shared" si="39"/>
        <v>0</v>
      </c>
      <c r="X180" s="5">
        <f t="shared" si="40"/>
        <v>0</v>
      </c>
      <c r="Y180" s="5">
        <f t="shared" si="41"/>
        <v>0</v>
      </c>
      <c r="AB180" s="5">
        <f t="shared" si="42"/>
        <v>2</v>
      </c>
      <c r="AC180" s="5">
        <f t="shared" si="43"/>
        <v>2</v>
      </c>
      <c r="AD180" s="5" t="str">
        <f t="shared" si="44"/>
        <v>Correct</v>
      </c>
      <c r="AE180" s="1" t="s">
        <v>94</v>
      </c>
      <c r="AF180" s="1">
        <v>56</v>
      </c>
      <c r="AG180" s="1" t="s">
        <v>121</v>
      </c>
      <c r="AH180" s="1" t="s">
        <v>175</v>
      </c>
      <c r="AI180" s="1" t="s">
        <v>107</v>
      </c>
      <c r="AJ180" s="1" t="s">
        <v>98</v>
      </c>
      <c r="AK180" s="1" t="s">
        <v>80</v>
      </c>
      <c r="AL180" s="1" t="s">
        <v>108</v>
      </c>
      <c r="AM180" s="1" t="s">
        <v>110</v>
      </c>
      <c r="AN180" s="1" t="s">
        <v>101</v>
      </c>
      <c r="AO180" s="1" t="s">
        <v>102</v>
      </c>
      <c r="AP180" s="1"/>
      <c r="AQ180" s="1" t="s">
        <v>102</v>
      </c>
      <c r="AR180" s="1"/>
    </row>
    <row r="181" spans="1:44" x14ac:dyDescent="0.25">
      <c r="A181" s="1">
        <v>180</v>
      </c>
      <c r="B181" s="1"/>
      <c r="C181" s="1"/>
      <c r="D181" s="1" t="s">
        <v>33</v>
      </c>
      <c r="E181" s="1"/>
      <c r="F181" s="1"/>
      <c r="G181" s="1"/>
      <c r="H181" s="1"/>
      <c r="I181" s="1" t="s">
        <v>36</v>
      </c>
      <c r="J181" s="1"/>
      <c r="K181" s="1" t="s">
        <v>38</v>
      </c>
      <c r="M181" s="5">
        <f t="shared" si="30"/>
        <v>3</v>
      </c>
      <c r="N181" s="5">
        <f t="shared" si="31"/>
        <v>1</v>
      </c>
      <c r="P181" s="5">
        <f t="shared" si="32"/>
        <v>0</v>
      </c>
      <c r="Q181" s="5">
        <f t="shared" si="33"/>
        <v>0</v>
      </c>
      <c r="R181" s="5">
        <f t="shared" si="34"/>
        <v>1</v>
      </c>
      <c r="S181" s="5">
        <f t="shared" si="35"/>
        <v>0</v>
      </c>
      <c r="T181" s="5">
        <f t="shared" si="36"/>
        <v>0</v>
      </c>
      <c r="U181" s="5">
        <f t="shared" si="37"/>
        <v>0</v>
      </c>
      <c r="V181" s="13">
        <f t="shared" si="38"/>
        <v>0</v>
      </c>
      <c r="W181" s="5">
        <f t="shared" si="39"/>
        <v>1</v>
      </c>
      <c r="X181" s="5">
        <f t="shared" si="40"/>
        <v>0</v>
      </c>
      <c r="Y181" s="5">
        <f t="shared" si="41"/>
        <v>1</v>
      </c>
      <c r="AB181" s="5">
        <f t="shared" si="42"/>
        <v>3</v>
      </c>
      <c r="AC181" s="5">
        <f t="shared" si="43"/>
        <v>3</v>
      </c>
      <c r="AD181" s="5" t="str">
        <f t="shared" si="44"/>
        <v>Correct</v>
      </c>
      <c r="AE181" s="1" t="s">
        <v>94</v>
      </c>
      <c r="AF181" s="1">
        <v>50</v>
      </c>
      <c r="AG181" s="1" t="s">
        <v>121</v>
      </c>
      <c r="AH181" s="1" t="s">
        <v>168</v>
      </c>
      <c r="AI181" s="1" t="s">
        <v>107</v>
      </c>
      <c r="AJ181" s="1" t="s">
        <v>98</v>
      </c>
      <c r="AK181" s="1" t="s">
        <v>80</v>
      </c>
      <c r="AL181" s="1" t="s">
        <v>114</v>
      </c>
      <c r="AM181" s="1" t="s">
        <v>110</v>
      </c>
      <c r="AN181" s="1" t="s">
        <v>101</v>
      </c>
      <c r="AO181" s="1" t="s">
        <v>102</v>
      </c>
      <c r="AP181" s="1"/>
      <c r="AQ181" s="1" t="s">
        <v>98</v>
      </c>
      <c r="AR181" s="1"/>
    </row>
    <row r="182" spans="1:44" x14ac:dyDescent="0.25">
      <c r="A182" s="1">
        <v>181</v>
      </c>
      <c r="B182" s="1"/>
      <c r="C182" s="1"/>
      <c r="D182" s="1" t="s">
        <v>33</v>
      </c>
      <c r="E182" s="1"/>
      <c r="F182" s="1"/>
      <c r="G182" s="1"/>
      <c r="H182" s="1"/>
      <c r="I182" s="1" t="s">
        <v>36</v>
      </c>
      <c r="J182" s="1"/>
      <c r="K182" s="1" t="s">
        <v>38</v>
      </c>
      <c r="M182" s="5">
        <f t="shared" si="30"/>
        <v>3</v>
      </c>
      <c r="N182" s="5">
        <f t="shared" si="31"/>
        <v>1</v>
      </c>
      <c r="P182" s="5">
        <f t="shared" si="32"/>
        <v>0</v>
      </c>
      <c r="Q182" s="5">
        <f t="shared" si="33"/>
        <v>0</v>
      </c>
      <c r="R182" s="5">
        <f t="shared" si="34"/>
        <v>1</v>
      </c>
      <c r="S182" s="5">
        <f t="shared" si="35"/>
        <v>0</v>
      </c>
      <c r="T182" s="5">
        <f t="shared" si="36"/>
        <v>0</v>
      </c>
      <c r="U182" s="5">
        <f t="shared" si="37"/>
        <v>0</v>
      </c>
      <c r="V182" s="13">
        <f t="shared" si="38"/>
        <v>0</v>
      </c>
      <c r="W182" s="5">
        <f t="shared" si="39"/>
        <v>1</v>
      </c>
      <c r="X182" s="5">
        <f t="shared" si="40"/>
        <v>0</v>
      </c>
      <c r="Y182" s="5">
        <f t="shared" si="41"/>
        <v>1</v>
      </c>
      <c r="AB182" s="5">
        <f t="shared" si="42"/>
        <v>3</v>
      </c>
      <c r="AC182" s="5">
        <f t="shared" si="43"/>
        <v>3</v>
      </c>
      <c r="AD182" s="5" t="str">
        <f t="shared" si="44"/>
        <v>Correct</v>
      </c>
      <c r="AE182" s="1" t="s">
        <v>94</v>
      </c>
      <c r="AF182" s="1">
        <v>50</v>
      </c>
      <c r="AG182" s="1" t="s">
        <v>121</v>
      </c>
      <c r="AH182" s="1" t="s">
        <v>124</v>
      </c>
      <c r="AI182" s="1" t="s">
        <v>107</v>
      </c>
      <c r="AJ182" s="1" t="s">
        <v>98</v>
      </c>
      <c r="AK182" s="1" t="s">
        <v>80</v>
      </c>
      <c r="AL182" s="1" t="s">
        <v>114</v>
      </c>
      <c r="AM182" s="1"/>
      <c r="AN182" s="1" t="s">
        <v>101</v>
      </c>
      <c r="AO182" s="1" t="s">
        <v>102</v>
      </c>
      <c r="AP182" s="1"/>
      <c r="AQ182" s="1" t="s">
        <v>102</v>
      </c>
      <c r="AR182" s="1"/>
    </row>
    <row r="183" spans="1:44" x14ac:dyDescent="0.25">
      <c r="A183" s="1">
        <v>182</v>
      </c>
      <c r="B183" s="1"/>
      <c r="C183" s="1"/>
      <c r="D183" s="1" t="s">
        <v>33</v>
      </c>
      <c r="E183" s="1"/>
      <c r="F183" s="1"/>
      <c r="G183" s="1"/>
      <c r="H183" s="1"/>
      <c r="I183" s="1" t="s">
        <v>36</v>
      </c>
      <c r="J183" s="1"/>
      <c r="K183" s="1"/>
      <c r="M183" s="5">
        <f t="shared" si="30"/>
        <v>2</v>
      </c>
      <c r="N183" s="5">
        <f t="shared" si="31"/>
        <v>1.5</v>
      </c>
      <c r="P183" s="5">
        <f t="shared" si="32"/>
        <v>0</v>
      </c>
      <c r="Q183" s="5">
        <f t="shared" si="33"/>
        <v>0</v>
      </c>
      <c r="R183" s="5">
        <f t="shared" si="34"/>
        <v>1</v>
      </c>
      <c r="S183" s="5">
        <f t="shared" si="35"/>
        <v>0</v>
      </c>
      <c r="T183" s="5">
        <f t="shared" si="36"/>
        <v>0</v>
      </c>
      <c r="U183" s="5">
        <f t="shared" si="37"/>
        <v>0</v>
      </c>
      <c r="V183" s="13">
        <f t="shared" si="38"/>
        <v>0</v>
      </c>
      <c r="W183" s="5">
        <f t="shared" si="39"/>
        <v>1</v>
      </c>
      <c r="X183" s="5">
        <f t="shared" si="40"/>
        <v>0</v>
      </c>
      <c r="Y183" s="5">
        <f t="shared" si="41"/>
        <v>0</v>
      </c>
      <c r="AB183" s="5">
        <f t="shared" si="42"/>
        <v>2</v>
      </c>
      <c r="AC183" s="5">
        <f t="shared" si="43"/>
        <v>2</v>
      </c>
      <c r="AD183" s="5" t="str">
        <f t="shared" si="44"/>
        <v>Correct</v>
      </c>
      <c r="AE183" s="1" t="s">
        <v>94</v>
      </c>
      <c r="AF183" s="1">
        <v>21</v>
      </c>
      <c r="AG183" s="1" t="s">
        <v>95</v>
      </c>
      <c r="AH183" s="1" t="s">
        <v>139</v>
      </c>
      <c r="AI183" s="1" t="s">
        <v>107</v>
      </c>
      <c r="AJ183" s="1" t="s">
        <v>98</v>
      </c>
      <c r="AK183" s="1" t="s">
        <v>80</v>
      </c>
      <c r="AL183" s="1" t="s">
        <v>114</v>
      </c>
      <c r="AM183" s="1" t="s">
        <v>120</v>
      </c>
      <c r="AN183" s="1" t="s">
        <v>101</v>
      </c>
      <c r="AO183" s="1"/>
      <c r="AP183" s="1"/>
      <c r="AQ183" s="1"/>
      <c r="AR183" s="1"/>
    </row>
    <row r="184" spans="1:44" x14ac:dyDescent="0.25">
      <c r="A184" s="1">
        <v>183</v>
      </c>
      <c r="B184" s="1"/>
      <c r="C184" s="1"/>
      <c r="D184" s="1" t="s">
        <v>33</v>
      </c>
      <c r="E184" s="1"/>
      <c r="F184" s="1"/>
      <c r="G184" s="1"/>
      <c r="H184" s="1" t="s">
        <v>269</v>
      </c>
      <c r="I184" s="1"/>
      <c r="J184" s="1"/>
      <c r="K184" s="1"/>
      <c r="M184" s="5">
        <f t="shared" si="30"/>
        <v>2</v>
      </c>
      <c r="N184" s="5">
        <f t="shared" si="31"/>
        <v>1.5</v>
      </c>
      <c r="P184" s="5">
        <f t="shared" si="32"/>
        <v>0</v>
      </c>
      <c r="Q184" s="5">
        <f t="shared" si="33"/>
        <v>0</v>
      </c>
      <c r="R184" s="5">
        <f t="shared" si="34"/>
        <v>1</v>
      </c>
      <c r="S184" s="5">
        <f t="shared" si="35"/>
        <v>0</v>
      </c>
      <c r="T184" s="5">
        <f t="shared" si="36"/>
        <v>0</v>
      </c>
      <c r="U184" s="5">
        <f t="shared" si="37"/>
        <v>0</v>
      </c>
      <c r="V184" s="13">
        <f t="shared" si="38"/>
        <v>1</v>
      </c>
      <c r="W184" s="5">
        <f t="shared" si="39"/>
        <v>0</v>
      </c>
      <c r="X184" s="5">
        <f t="shared" si="40"/>
        <v>0</v>
      </c>
      <c r="Y184" s="5">
        <f t="shared" si="41"/>
        <v>0</v>
      </c>
      <c r="AB184" s="5">
        <f t="shared" si="42"/>
        <v>2</v>
      </c>
      <c r="AC184" s="5">
        <f t="shared" si="43"/>
        <v>2</v>
      </c>
      <c r="AD184" s="5" t="str">
        <f t="shared" si="44"/>
        <v>Correct</v>
      </c>
      <c r="AE184" s="1" t="s">
        <v>94</v>
      </c>
      <c r="AF184" s="1">
        <v>29</v>
      </c>
      <c r="AG184" s="1" t="s">
        <v>121</v>
      </c>
      <c r="AH184" s="1" t="s">
        <v>176</v>
      </c>
      <c r="AI184" s="1" t="s">
        <v>107</v>
      </c>
      <c r="AJ184" s="1"/>
      <c r="AK184" s="1" t="s">
        <v>80</v>
      </c>
      <c r="AL184" s="1" t="s">
        <v>114</v>
      </c>
      <c r="AM184" s="1"/>
      <c r="AN184" s="1" t="s">
        <v>101</v>
      </c>
      <c r="AO184" s="1" t="s">
        <v>102</v>
      </c>
      <c r="AP184" s="1"/>
      <c r="AQ184" s="1" t="s">
        <v>102</v>
      </c>
      <c r="AR184" s="1"/>
    </row>
    <row r="185" spans="1:44" x14ac:dyDescent="0.25">
      <c r="A185" s="1">
        <v>184</v>
      </c>
      <c r="B185" s="1"/>
      <c r="C185" s="1"/>
      <c r="D185" s="1"/>
      <c r="E185" s="1"/>
      <c r="F185" s="1"/>
      <c r="G185" s="1"/>
      <c r="H185" s="1" t="s">
        <v>269</v>
      </c>
      <c r="I185" s="1" t="s">
        <v>36</v>
      </c>
      <c r="J185" s="1"/>
      <c r="K185" s="1" t="s">
        <v>38</v>
      </c>
      <c r="M185" s="5">
        <f t="shared" si="30"/>
        <v>3</v>
      </c>
      <c r="N185" s="5">
        <f t="shared" si="31"/>
        <v>1</v>
      </c>
      <c r="P185" s="5">
        <f t="shared" si="32"/>
        <v>0</v>
      </c>
      <c r="Q185" s="5">
        <f t="shared" si="33"/>
        <v>0</v>
      </c>
      <c r="R185" s="5">
        <f t="shared" si="34"/>
        <v>0</v>
      </c>
      <c r="S185" s="5">
        <f t="shared" si="35"/>
        <v>0</v>
      </c>
      <c r="T185" s="5">
        <f t="shared" si="36"/>
        <v>0</v>
      </c>
      <c r="U185" s="5">
        <f t="shared" si="37"/>
        <v>0</v>
      </c>
      <c r="V185" s="13">
        <f t="shared" si="38"/>
        <v>1</v>
      </c>
      <c r="W185" s="5">
        <f t="shared" si="39"/>
        <v>1</v>
      </c>
      <c r="X185" s="5">
        <f t="shared" si="40"/>
        <v>0</v>
      </c>
      <c r="Y185" s="5">
        <f t="shared" si="41"/>
        <v>1</v>
      </c>
      <c r="AB185" s="5">
        <f t="shared" si="42"/>
        <v>3</v>
      </c>
      <c r="AC185" s="5">
        <f t="shared" si="43"/>
        <v>3</v>
      </c>
      <c r="AD185" s="5" t="str">
        <f t="shared" si="44"/>
        <v>Correct</v>
      </c>
      <c r="AE185" s="1" t="s">
        <v>94</v>
      </c>
      <c r="AF185" s="1">
        <v>55</v>
      </c>
      <c r="AG185" s="1" t="s">
        <v>121</v>
      </c>
      <c r="AH185" s="1" t="s">
        <v>177</v>
      </c>
      <c r="AI185" s="1" t="s">
        <v>107</v>
      </c>
      <c r="AJ185" s="1"/>
      <c r="AK185" s="1" t="s">
        <v>80</v>
      </c>
      <c r="AL185" s="1" t="s">
        <v>114</v>
      </c>
      <c r="AM185" s="1" t="s">
        <v>110</v>
      </c>
      <c r="AN185" s="1" t="s">
        <v>101</v>
      </c>
      <c r="AO185" s="1" t="s">
        <v>102</v>
      </c>
      <c r="AP185" s="1"/>
      <c r="AQ185" s="1" t="s">
        <v>102</v>
      </c>
      <c r="AR185" s="1"/>
    </row>
    <row r="186" spans="1:44" x14ac:dyDescent="0.25">
      <c r="A186" s="1">
        <v>185</v>
      </c>
      <c r="B186" s="1"/>
      <c r="C186" s="1"/>
      <c r="D186" s="1"/>
      <c r="E186" s="1"/>
      <c r="F186" s="1"/>
      <c r="G186" s="1"/>
      <c r="H186" s="1" t="s">
        <v>269</v>
      </c>
      <c r="I186" s="1"/>
      <c r="J186" s="1"/>
      <c r="K186" s="1"/>
      <c r="M186" s="5">
        <f t="shared" si="30"/>
        <v>1</v>
      </c>
      <c r="N186" s="5">
        <f t="shared" si="31"/>
        <v>3</v>
      </c>
      <c r="P186" s="5">
        <f t="shared" si="32"/>
        <v>0</v>
      </c>
      <c r="Q186" s="5">
        <f t="shared" si="33"/>
        <v>0</v>
      </c>
      <c r="R186" s="5">
        <f t="shared" si="34"/>
        <v>0</v>
      </c>
      <c r="S186" s="5">
        <f t="shared" si="35"/>
        <v>0</v>
      </c>
      <c r="T186" s="5">
        <f t="shared" si="36"/>
        <v>0</v>
      </c>
      <c r="U186" s="5">
        <f t="shared" si="37"/>
        <v>0</v>
      </c>
      <c r="V186" s="13">
        <f t="shared" si="38"/>
        <v>1</v>
      </c>
      <c r="W186" s="5">
        <f t="shared" si="39"/>
        <v>0</v>
      </c>
      <c r="X186" s="5">
        <f t="shared" si="40"/>
        <v>0</v>
      </c>
      <c r="Y186" s="5">
        <f t="shared" si="41"/>
        <v>0</v>
      </c>
      <c r="AB186" s="5">
        <f t="shared" si="42"/>
        <v>1</v>
      </c>
      <c r="AC186" s="5">
        <f t="shared" si="43"/>
        <v>1</v>
      </c>
      <c r="AD186" s="5" t="str">
        <f t="shared" si="44"/>
        <v>Correct</v>
      </c>
      <c r="AE186" s="1" t="s">
        <v>105</v>
      </c>
      <c r="AF186" s="1">
        <v>30</v>
      </c>
      <c r="AG186" s="1" t="s">
        <v>121</v>
      </c>
      <c r="AH186" s="1" t="s">
        <v>172</v>
      </c>
      <c r="AI186" s="1" t="s">
        <v>107</v>
      </c>
      <c r="AJ186" s="1"/>
      <c r="AK186" s="1" t="s">
        <v>80</v>
      </c>
      <c r="AL186" s="1" t="s">
        <v>114</v>
      </c>
      <c r="AM186" s="1" t="s">
        <v>110</v>
      </c>
      <c r="AN186" s="1" t="s">
        <v>101</v>
      </c>
      <c r="AO186" s="1" t="s">
        <v>98</v>
      </c>
      <c r="AP186" s="1"/>
      <c r="AQ186" s="1" t="s">
        <v>102</v>
      </c>
      <c r="AR186" s="1"/>
    </row>
    <row r="187" spans="1:44" x14ac:dyDescent="0.25">
      <c r="A187" s="1">
        <v>186</v>
      </c>
      <c r="B187" s="1" t="s">
        <v>31</v>
      </c>
      <c r="C187" s="1"/>
      <c r="D187" s="1"/>
      <c r="E187" s="1"/>
      <c r="F187" s="1"/>
      <c r="G187" s="1"/>
      <c r="H187" s="1"/>
      <c r="I187" s="1"/>
      <c r="J187" s="1"/>
      <c r="K187" s="1" t="s">
        <v>38</v>
      </c>
      <c r="M187" s="5">
        <f t="shared" si="30"/>
        <v>2</v>
      </c>
      <c r="N187" s="5">
        <f t="shared" si="31"/>
        <v>1.5</v>
      </c>
      <c r="P187" s="5">
        <f t="shared" si="32"/>
        <v>1</v>
      </c>
      <c r="Q187" s="5">
        <f t="shared" si="33"/>
        <v>0</v>
      </c>
      <c r="R187" s="5">
        <f t="shared" si="34"/>
        <v>0</v>
      </c>
      <c r="S187" s="5">
        <f t="shared" si="35"/>
        <v>0</v>
      </c>
      <c r="T187" s="5">
        <f t="shared" si="36"/>
        <v>0</v>
      </c>
      <c r="U187" s="5">
        <f t="shared" si="37"/>
        <v>0</v>
      </c>
      <c r="V187" s="13">
        <f t="shared" si="38"/>
        <v>0</v>
      </c>
      <c r="W187" s="5">
        <f t="shared" si="39"/>
        <v>0</v>
      </c>
      <c r="X187" s="5">
        <f t="shared" si="40"/>
        <v>0</v>
      </c>
      <c r="Y187" s="5">
        <f t="shared" si="41"/>
        <v>1</v>
      </c>
      <c r="AB187" s="5">
        <f t="shared" si="42"/>
        <v>2</v>
      </c>
      <c r="AC187" s="5">
        <f t="shared" si="43"/>
        <v>2</v>
      </c>
      <c r="AD187" s="5" t="str">
        <f t="shared" si="44"/>
        <v>Correct</v>
      </c>
      <c r="AE187" s="1" t="s">
        <v>94</v>
      </c>
      <c r="AF187" s="1">
        <v>29</v>
      </c>
      <c r="AG187" s="1" t="s">
        <v>121</v>
      </c>
      <c r="AH187" s="1" t="s">
        <v>168</v>
      </c>
      <c r="AI187" s="1" t="s">
        <v>107</v>
      </c>
      <c r="AJ187" s="1" t="s">
        <v>98</v>
      </c>
      <c r="AK187" s="1" t="s">
        <v>355</v>
      </c>
      <c r="AL187" s="1" t="s">
        <v>114</v>
      </c>
      <c r="AM187" s="1" t="s">
        <v>110</v>
      </c>
      <c r="AN187" s="1" t="s">
        <v>101</v>
      </c>
      <c r="AO187" s="1" t="s">
        <v>102</v>
      </c>
      <c r="AP187" s="1"/>
      <c r="AQ187" s="1" t="s">
        <v>102</v>
      </c>
      <c r="AR187" s="1"/>
    </row>
    <row r="188" spans="1:44" x14ac:dyDescent="0.25">
      <c r="A188" s="1">
        <v>187</v>
      </c>
      <c r="B188" s="1" t="s">
        <v>31</v>
      </c>
      <c r="C188" s="1"/>
      <c r="D188" s="1"/>
      <c r="E188" s="1"/>
      <c r="F188" s="1"/>
      <c r="G188" s="1"/>
      <c r="H188" s="1" t="s">
        <v>269</v>
      </c>
      <c r="I188" s="1"/>
      <c r="J188" s="1"/>
      <c r="K188" s="1" t="s">
        <v>38</v>
      </c>
      <c r="M188" s="5">
        <f t="shared" si="30"/>
        <v>3</v>
      </c>
      <c r="N188" s="5">
        <f t="shared" si="31"/>
        <v>1</v>
      </c>
      <c r="P188" s="5">
        <f t="shared" si="32"/>
        <v>1</v>
      </c>
      <c r="Q188" s="5">
        <f t="shared" si="33"/>
        <v>0</v>
      </c>
      <c r="R188" s="5">
        <f t="shared" si="34"/>
        <v>0</v>
      </c>
      <c r="S188" s="5">
        <f t="shared" si="35"/>
        <v>0</v>
      </c>
      <c r="T188" s="5">
        <f t="shared" si="36"/>
        <v>0</v>
      </c>
      <c r="U188" s="5">
        <f t="shared" si="37"/>
        <v>0</v>
      </c>
      <c r="V188" s="13">
        <f t="shared" si="38"/>
        <v>1</v>
      </c>
      <c r="W188" s="5">
        <f t="shared" si="39"/>
        <v>0</v>
      </c>
      <c r="X188" s="5">
        <f t="shared" si="40"/>
        <v>0</v>
      </c>
      <c r="Y188" s="5">
        <f t="shared" si="41"/>
        <v>1</v>
      </c>
      <c r="AB188" s="5">
        <f t="shared" si="42"/>
        <v>3</v>
      </c>
      <c r="AC188" s="5">
        <f t="shared" si="43"/>
        <v>3</v>
      </c>
      <c r="AD188" s="5" t="str">
        <f t="shared" si="44"/>
        <v>Correct</v>
      </c>
      <c r="AE188" s="1" t="s">
        <v>105</v>
      </c>
      <c r="AF188" s="1">
        <v>40</v>
      </c>
      <c r="AG188" s="1" t="s">
        <v>121</v>
      </c>
      <c r="AH188" s="1" t="s">
        <v>178</v>
      </c>
      <c r="AI188" s="1" t="s">
        <v>107</v>
      </c>
      <c r="AJ188" s="1" t="s">
        <v>98</v>
      </c>
      <c r="AK188" s="1" t="s">
        <v>80</v>
      </c>
      <c r="AL188" s="1" t="s">
        <v>126</v>
      </c>
      <c r="AM188" s="1" t="s">
        <v>110</v>
      </c>
      <c r="AN188" s="1" t="s">
        <v>101</v>
      </c>
      <c r="AO188" s="1" t="s">
        <v>102</v>
      </c>
      <c r="AP188" s="1"/>
      <c r="AQ188" s="1" t="s">
        <v>102</v>
      </c>
      <c r="AR188" s="1"/>
    </row>
    <row r="189" spans="1:44" x14ac:dyDescent="0.25">
      <c r="A189" s="1">
        <v>188</v>
      </c>
      <c r="B189" s="1"/>
      <c r="C189" s="1"/>
      <c r="D189" s="1"/>
      <c r="E189" s="1"/>
      <c r="F189" s="1"/>
      <c r="G189" s="1" t="s">
        <v>35</v>
      </c>
      <c r="H189" s="1"/>
      <c r="I189" s="1"/>
      <c r="J189" s="1"/>
      <c r="K189" s="1" t="s">
        <v>38</v>
      </c>
      <c r="M189" s="5">
        <f t="shared" si="30"/>
        <v>2</v>
      </c>
      <c r="N189" s="5">
        <f t="shared" si="31"/>
        <v>1.5</v>
      </c>
      <c r="P189" s="5">
        <f t="shared" si="32"/>
        <v>0</v>
      </c>
      <c r="Q189" s="5">
        <f t="shared" si="33"/>
        <v>0</v>
      </c>
      <c r="R189" s="5">
        <f t="shared" si="34"/>
        <v>0</v>
      </c>
      <c r="S189" s="5">
        <f t="shared" si="35"/>
        <v>0</v>
      </c>
      <c r="T189" s="5">
        <f t="shared" si="36"/>
        <v>0</v>
      </c>
      <c r="U189" s="5">
        <f t="shared" si="37"/>
        <v>1</v>
      </c>
      <c r="V189" s="13">
        <f t="shared" si="38"/>
        <v>0</v>
      </c>
      <c r="W189" s="5">
        <f t="shared" si="39"/>
        <v>0</v>
      </c>
      <c r="X189" s="5">
        <f t="shared" si="40"/>
        <v>0</v>
      </c>
      <c r="Y189" s="5">
        <f t="shared" si="41"/>
        <v>1</v>
      </c>
      <c r="AB189" s="5">
        <f t="shared" si="42"/>
        <v>2</v>
      </c>
      <c r="AC189" s="5">
        <f t="shared" si="43"/>
        <v>2</v>
      </c>
      <c r="AD189" s="5" t="str">
        <f t="shared" si="44"/>
        <v>Correct</v>
      </c>
      <c r="AE189" s="1" t="s">
        <v>94</v>
      </c>
      <c r="AF189" s="1">
        <v>43</v>
      </c>
      <c r="AG189" s="1" t="s">
        <v>121</v>
      </c>
      <c r="AH189" s="1" t="s">
        <v>168</v>
      </c>
      <c r="AI189" s="1" t="s">
        <v>107</v>
      </c>
      <c r="AJ189" s="1" t="s">
        <v>98</v>
      </c>
      <c r="AK189" s="1" t="s">
        <v>80</v>
      </c>
      <c r="AL189" s="1" t="s">
        <v>126</v>
      </c>
      <c r="AM189" s="1" t="s">
        <v>120</v>
      </c>
      <c r="AN189" s="1" t="s">
        <v>101</v>
      </c>
      <c r="AO189" s="1" t="s">
        <v>102</v>
      </c>
      <c r="AP189" s="1"/>
      <c r="AQ189" s="1" t="s">
        <v>102</v>
      </c>
      <c r="AR189" s="1"/>
    </row>
    <row r="190" spans="1:44" x14ac:dyDescent="0.25">
      <c r="A190" s="1">
        <v>189</v>
      </c>
      <c r="B190" s="1"/>
      <c r="C190" s="1"/>
      <c r="D190" s="1"/>
      <c r="E190" s="1"/>
      <c r="F190" s="1"/>
      <c r="G190" s="1"/>
      <c r="H190" s="1"/>
      <c r="I190" s="1"/>
      <c r="J190" s="1"/>
      <c r="K190" s="1" t="s">
        <v>38</v>
      </c>
      <c r="M190" s="5">
        <f t="shared" si="30"/>
        <v>1</v>
      </c>
      <c r="N190" s="5">
        <f t="shared" si="31"/>
        <v>3</v>
      </c>
      <c r="P190" s="5">
        <f t="shared" si="32"/>
        <v>0</v>
      </c>
      <c r="Q190" s="5">
        <f t="shared" si="33"/>
        <v>0</v>
      </c>
      <c r="R190" s="5">
        <f t="shared" si="34"/>
        <v>0</v>
      </c>
      <c r="S190" s="5">
        <f t="shared" si="35"/>
        <v>0</v>
      </c>
      <c r="T190" s="5">
        <f t="shared" si="36"/>
        <v>0</v>
      </c>
      <c r="U190" s="5">
        <f t="shared" si="37"/>
        <v>0</v>
      </c>
      <c r="V190" s="13">
        <f t="shared" si="38"/>
        <v>0</v>
      </c>
      <c r="W190" s="5">
        <f t="shared" si="39"/>
        <v>0</v>
      </c>
      <c r="X190" s="5">
        <f t="shared" si="40"/>
        <v>0</v>
      </c>
      <c r="Y190" s="5">
        <f t="shared" si="41"/>
        <v>1</v>
      </c>
      <c r="AB190" s="5">
        <f t="shared" si="42"/>
        <v>1</v>
      </c>
      <c r="AC190" s="5">
        <f t="shared" si="43"/>
        <v>1</v>
      </c>
      <c r="AD190" s="5" t="str">
        <f t="shared" si="44"/>
        <v>Correct</v>
      </c>
      <c r="AE190" s="1" t="s">
        <v>94</v>
      </c>
      <c r="AF190" s="1">
        <v>30</v>
      </c>
      <c r="AG190" s="1" t="s">
        <v>95</v>
      </c>
      <c r="AH190" s="1" t="s">
        <v>106</v>
      </c>
      <c r="AI190" s="1"/>
      <c r="AJ190" s="1" t="s">
        <v>102</v>
      </c>
      <c r="AK190" s="1" t="s">
        <v>81</v>
      </c>
      <c r="AL190" s="1" t="s">
        <v>109</v>
      </c>
      <c r="AM190" s="1" t="s">
        <v>133</v>
      </c>
      <c r="AN190" s="1" t="s">
        <v>135</v>
      </c>
      <c r="AO190" s="1" t="s">
        <v>111</v>
      </c>
      <c r="AP190" s="1"/>
      <c r="AQ190" s="1" t="s">
        <v>102</v>
      </c>
      <c r="AR190" s="1"/>
    </row>
    <row r="191" spans="1:44" x14ac:dyDescent="0.25">
      <c r="A191" s="1">
        <v>190</v>
      </c>
      <c r="B191" s="1" t="s">
        <v>31</v>
      </c>
      <c r="C191" s="1"/>
      <c r="D191" s="1"/>
      <c r="E191" s="1"/>
      <c r="F191" s="1"/>
      <c r="G191" s="1"/>
      <c r="H191" s="1"/>
      <c r="I191" s="1" t="s">
        <v>36</v>
      </c>
      <c r="J191" s="1"/>
      <c r="K191" s="1" t="s">
        <v>38</v>
      </c>
      <c r="M191" s="5">
        <f t="shared" si="30"/>
        <v>3</v>
      </c>
      <c r="N191" s="5">
        <f t="shared" si="31"/>
        <v>1</v>
      </c>
      <c r="P191" s="5">
        <f t="shared" si="32"/>
        <v>1</v>
      </c>
      <c r="Q191" s="5">
        <f t="shared" si="33"/>
        <v>0</v>
      </c>
      <c r="R191" s="5">
        <f t="shared" si="34"/>
        <v>0</v>
      </c>
      <c r="S191" s="5">
        <f t="shared" si="35"/>
        <v>0</v>
      </c>
      <c r="T191" s="5">
        <f t="shared" si="36"/>
        <v>0</v>
      </c>
      <c r="U191" s="5">
        <f t="shared" si="37"/>
        <v>0</v>
      </c>
      <c r="V191" s="13">
        <f t="shared" si="38"/>
        <v>0</v>
      </c>
      <c r="W191" s="5">
        <f t="shared" si="39"/>
        <v>1</v>
      </c>
      <c r="X191" s="5">
        <f t="shared" si="40"/>
        <v>0</v>
      </c>
      <c r="Y191" s="5">
        <f t="shared" si="41"/>
        <v>1</v>
      </c>
      <c r="AB191" s="5">
        <f t="shared" si="42"/>
        <v>3</v>
      </c>
      <c r="AC191" s="5">
        <f t="shared" si="43"/>
        <v>3</v>
      </c>
      <c r="AD191" s="5" t="str">
        <f t="shared" si="44"/>
        <v>Correct</v>
      </c>
      <c r="AE191" s="1" t="s">
        <v>94</v>
      </c>
      <c r="AF191" s="1">
        <v>53</v>
      </c>
      <c r="AG191" s="1" t="s">
        <v>95</v>
      </c>
      <c r="AH191" s="1" t="s">
        <v>179</v>
      </c>
      <c r="AI191" s="1"/>
      <c r="AJ191" s="1" t="s">
        <v>102</v>
      </c>
      <c r="AK191" s="1" t="s">
        <v>355</v>
      </c>
      <c r="AL191" s="1" t="s">
        <v>99</v>
      </c>
      <c r="AM191" s="1" t="s">
        <v>103</v>
      </c>
      <c r="AN191" s="1" t="s">
        <v>135</v>
      </c>
      <c r="AO191" s="1" t="s">
        <v>102</v>
      </c>
      <c r="AP191" s="1"/>
      <c r="AQ191" s="1" t="s">
        <v>102</v>
      </c>
      <c r="AR191" s="1"/>
    </row>
    <row r="192" spans="1:44" x14ac:dyDescent="0.25">
      <c r="A192" s="1">
        <v>191</v>
      </c>
      <c r="B192" s="1"/>
      <c r="C192" s="1"/>
      <c r="D192" s="1"/>
      <c r="E192" s="1"/>
      <c r="F192" s="1"/>
      <c r="G192" s="1" t="s">
        <v>35</v>
      </c>
      <c r="H192" s="1"/>
      <c r="I192" s="1"/>
      <c r="J192" s="1"/>
      <c r="K192" s="1"/>
      <c r="M192" s="5">
        <f t="shared" si="30"/>
        <v>1</v>
      </c>
      <c r="N192" s="5">
        <f t="shared" si="31"/>
        <v>3</v>
      </c>
      <c r="P192" s="5">
        <f t="shared" si="32"/>
        <v>0</v>
      </c>
      <c r="Q192" s="5">
        <f t="shared" si="33"/>
        <v>0</v>
      </c>
      <c r="R192" s="5">
        <f t="shared" si="34"/>
        <v>0</v>
      </c>
      <c r="S192" s="5">
        <f t="shared" si="35"/>
        <v>0</v>
      </c>
      <c r="T192" s="5">
        <f t="shared" si="36"/>
        <v>0</v>
      </c>
      <c r="U192" s="5">
        <f t="shared" si="37"/>
        <v>1</v>
      </c>
      <c r="V192" s="13">
        <f t="shared" si="38"/>
        <v>0</v>
      </c>
      <c r="W192" s="5">
        <f t="shared" si="39"/>
        <v>0</v>
      </c>
      <c r="X192" s="5">
        <f t="shared" si="40"/>
        <v>0</v>
      </c>
      <c r="Y192" s="5">
        <f t="shared" si="41"/>
        <v>0</v>
      </c>
      <c r="AB192" s="5">
        <f t="shared" si="42"/>
        <v>1</v>
      </c>
      <c r="AC192" s="5">
        <f t="shared" si="43"/>
        <v>1</v>
      </c>
      <c r="AD192" s="5" t="str">
        <f t="shared" si="44"/>
        <v>Correct</v>
      </c>
      <c r="AE192" s="1" t="s">
        <v>105</v>
      </c>
      <c r="AF192" s="1">
        <v>45</v>
      </c>
      <c r="AG192" s="1" t="s">
        <v>121</v>
      </c>
      <c r="AH192" s="1" t="s">
        <v>168</v>
      </c>
      <c r="AI192" s="1" t="s">
        <v>107</v>
      </c>
      <c r="AJ192" s="1" t="s">
        <v>102</v>
      </c>
      <c r="AK192" s="1" t="s">
        <v>361</v>
      </c>
      <c r="AL192" s="1" t="s">
        <v>112</v>
      </c>
      <c r="AM192" s="1" t="s">
        <v>103</v>
      </c>
      <c r="AN192" s="1" t="s">
        <v>135</v>
      </c>
      <c r="AO192" s="1" t="s">
        <v>102</v>
      </c>
      <c r="AP192" s="1"/>
      <c r="AQ192" s="1" t="s">
        <v>102</v>
      </c>
      <c r="AR192" s="1"/>
    </row>
    <row r="193" spans="1:44" x14ac:dyDescent="0.25">
      <c r="A193" s="1">
        <v>192</v>
      </c>
      <c r="B193" s="1"/>
      <c r="C193" s="1"/>
      <c r="D193" s="1" t="s">
        <v>33</v>
      </c>
      <c r="E193" s="1"/>
      <c r="F193" s="1"/>
      <c r="G193" s="1"/>
      <c r="H193" s="1"/>
      <c r="I193" s="1" t="s">
        <v>36</v>
      </c>
      <c r="J193" s="1" t="s">
        <v>37</v>
      </c>
      <c r="K193" s="1"/>
      <c r="M193" s="5">
        <f t="shared" si="30"/>
        <v>3</v>
      </c>
      <c r="N193" s="5">
        <f t="shared" si="31"/>
        <v>1</v>
      </c>
      <c r="P193" s="5">
        <f t="shared" si="32"/>
        <v>0</v>
      </c>
      <c r="Q193" s="5">
        <f t="shared" si="33"/>
        <v>0</v>
      </c>
      <c r="R193" s="5">
        <f t="shared" si="34"/>
        <v>1</v>
      </c>
      <c r="S193" s="5">
        <f t="shared" si="35"/>
        <v>0</v>
      </c>
      <c r="T193" s="5">
        <f t="shared" si="36"/>
        <v>0</v>
      </c>
      <c r="U193" s="5">
        <f t="shared" si="37"/>
        <v>0</v>
      </c>
      <c r="V193" s="13">
        <f t="shared" si="38"/>
        <v>0</v>
      </c>
      <c r="W193" s="5">
        <f t="shared" si="39"/>
        <v>1</v>
      </c>
      <c r="X193" s="5">
        <f t="shared" si="40"/>
        <v>1</v>
      </c>
      <c r="Y193" s="5">
        <f t="shared" si="41"/>
        <v>0</v>
      </c>
      <c r="AB193" s="5">
        <f t="shared" si="42"/>
        <v>3</v>
      </c>
      <c r="AC193" s="5">
        <f t="shared" si="43"/>
        <v>3</v>
      </c>
      <c r="AD193" s="5" t="str">
        <f t="shared" si="44"/>
        <v>Correct</v>
      </c>
      <c r="AE193" s="1" t="s">
        <v>94</v>
      </c>
      <c r="AF193" s="1">
        <v>62</v>
      </c>
      <c r="AG193" s="1" t="s">
        <v>121</v>
      </c>
      <c r="AH193" s="1" t="s">
        <v>122</v>
      </c>
      <c r="AI193" s="1" t="s">
        <v>107</v>
      </c>
      <c r="AJ193" s="1" t="s">
        <v>102</v>
      </c>
      <c r="AK193" s="1" t="s">
        <v>355</v>
      </c>
      <c r="AL193" s="1" t="s">
        <v>109</v>
      </c>
      <c r="AM193" s="1" t="s">
        <v>133</v>
      </c>
      <c r="AN193" s="1" t="s">
        <v>135</v>
      </c>
      <c r="AO193" s="1" t="s">
        <v>102</v>
      </c>
      <c r="AP193" s="1"/>
      <c r="AQ193" s="1" t="s">
        <v>102</v>
      </c>
      <c r="AR193" s="1"/>
    </row>
    <row r="194" spans="1:44" x14ac:dyDescent="0.25">
      <c r="A194" s="1">
        <v>193</v>
      </c>
      <c r="B194" s="1"/>
      <c r="C194" s="1"/>
      <c r="D194" s="1"/>
      <c r="E194" s="1"/>
      <c r="F194" s="1"/>
      <c r="G194" s="1"/>
      <c r="H194" s="1"/>
      <c r="I194" s="1"/>
      <c r="J194" s="1" t="s">
        <v>37</v>
      </c>
      <c r="K194" s="1" t="s">
        <v>38</v>
      </c>
      <c r="M194" s="5">
        <f t="shared" si="30"/>
        <v>2</v>
      </c>
      <c r="N194" s="5">
        <f t="shared" si="31"/>
        <v>1.5</v>
      </c>
      <c r="P194" s="5">
        <f t="shared" si="32"/>
        <v>0</v>
      </c>
      <c r="Q194" s="5">
        <f t="shared" si="33"/>
        <v>0</v>
      </c>
      <c r="R194" s="5">
        <f t="shared" si="34"/>
        <v>0</v>
      </c>
      <c r="S194" s="5">
        <f t="shared" si="35"/>
        <v>0</v>
      </c>
      <c r="T194" s="5">
        <f t="shared" si="36"/>
        <v>0</v>
      </c>
      <c r="U194" s="5">
        <f t="shared" si="37"/>
        <v>0</v>
      </c>
      <c r="V194" s="13">
        <f t="shared" si="38"/>
        <v>0</v>
      </c>
      <c r="W194" s="5">
        <f t="shared" si="39"/>
        <v>0</v>
      </c>
      <c r="X194" s="5">
        <f t="shared" si="40"/>
        <v>1</v>
      </c>
      <c r="Y194" s="5">
        <f t="shared" si="41"/>
        <v>1</v>
      </c>
      <c r="AB194" s="5">
        <f t="shared" si="42"/>
        <v>2</v>
      </c>
      <c r="AC194" s="5">
        <f t="shared" si="43"/>
        <v>2</v>
      </c>
      <c r="AD194" s="5" t="str">
        <f t="shared" si="44"/>
        <v>Correct</v>
      </c>
      <c r="AE194" s="1" t="s">
        <v>105</v>
      </c>
      <c r="AF194" s="1">
        <v>33</v>
      </c>
      <c r="AG194" s="1" t="s">
        <v>121</v>
      </c>
      <c r="AH194" s="1" t="s">
        <v>168</v>
      </c>
      <c r="AI194" s="1" t="s">
        <v>107</v>
      </c>
      <c r="AJ194" s="1" t="s">
        <v>98</v>
      </c>
      <c r="AK194" s="1" t="s">
        <v>80</v>
      </c>
      <c r="AL194" s="1" t="s">
        <v>126</v>
      </c>
      <c r="AM194" s="1" t="s">
        <v>103</v>
      </c>
      <c r="AN194" s="1" t="s">
        <v>101</v>
      </c>
      <c r="AO194" s="1" t="s">
        <v>102</v>
      </c>
      <c r="AP194" s="1"/>
      <c r="AQ194" s="1" t="s">
        <v>102</v>
      </c>
      <c r="AR194" s="1"/>
    </row>
    <row r="195" spans="1:44" x14ac:dyDescent="0.25">
      <c r="A195" s="1">
        <v>194</v>
      </c>
      <c r="B195" s="1"/>
      <c r="C195" s="1"/>
      <c r="D195" s="1"/>
      <c r="E195" s="1"/>
      <c r="F195" s="1"/>
      <c r="G195" s="1"/>
      <c r="H195" s="1"/>
      <c r="I195" s="1"/>
      <c r="J195" s="1"/>
      <c r="K195" s="1" t="s">
        <v>38</v>
      </c>
      <c r="M195" s="5">
        <f t="shared" ref="M195:M258" si="45">COUNTA(B195:L195)</f>
        <v>1</v>
      </c>
      <c r="N195" s="5">
        <f t="shared" ref="N195:N258" si="46">3/M195</f>
        <v>3</v>
      </c>
      <c r="P195" s="5">
        <f t="shared" ref="P195:P258" si="47">IF($M195&lt;3,IF($B195=$B$1,1,0),IF($B195=$B$1,$N195,0))</f>
        <v>0</v>
      </c>
      <c r="Q195" s="5">
        <f t="shared" ref="Q195:Q258" si="48">IF($M195&lt;3,IF($C195=$C$1,1,0),IF($C195=$C$1,$N195,0))</f>
        <v>0</v>
      </c>
      <c r="R195" s="5">
        <f t="shared" ref="R195:R258" si="49">IF($M195&lt;3,IF($D195=$D$1,1,0),IF($D195=$D$1,$N195,0))</f>
        <v>0</v>
      </c>
      <c r="S195" s="5">
        <f t="shared" ref="S195:S258" si="50">IF($M195&lt;3,IF($E195=$E$1,1,0),IF($E195=$E$1,$N195,0))</f>
        <v>0</v>
      </c>
      <c r="T195" s="5">
        <f t="shared" ref="T195:T258" si="51">IF($M195&lt;3,IF($F195=$F$1,1,0),IF($F195=$F$1,$N195,0))</f>
        <v>0</v>
      </c>
      <c r="U195" s="5">
        <f t="shared" ref="U195:U258" si="52">IF($M195&lt;3,IF($G195=$G$1,1,0),IF($G195=$G$1,$N195,0))</f>
        <v>0</v>
      </c>
      <c r="V195" s="13">
        <f t="shared" ref="V195:V258" si="53">IF($M195&lt;3,IF($H195=$H$1,1,0),IF($H195=$H$1,$N195,0))</f>
        <v>0</v>
      </c>
      <c r="W195" s="5">
        <f t="shared" ref="W195:W258" si="54">IF($M195&lt;3,IF($I195=$I$1,1,0),IF($I195=$I$1,$N195,0))</f>
        <v>0</v>
      </c>
      <c r="X195" s="5">
        <f t="shared" ref="X195:X258" si="55">IF($M195&lt;3,IF($J195=$J$1,1,0),IF($J195=$J$1,$N195,0))</f>
        <v>0</v>
      </c>
      <c r="Y195" s="5">
        <f t="shared" ref="Y195:Y258" si="56">IF($M195&lt;3,IF($K195=$K$1,1,0),IF($K195=$K$1,$N195,0))</f>
        <v>1</v>
      </c>
      <c r="AB195" s="5">
        <f t="shared" ref="AB195:AB258" si="57">SUM(P195:Z195)</f>
        <v>1</v>
      </c>
      <c r="AC195" s="5">
        <f t="shared" ref="AC195:AC258" si="58">M195</f>
        <v>1</v>
      </c>
      <c r="AD195" s="5" t="str">
        <f t="shared" ref="AD195:AD258" si="59">IF(AB195=AC195,"Correct",IF(AB195=3,"Correct","Wrong"))</f>
        <v>Correct</v>
      </c>
      <c r="AE195" s="1" t="s">
        <v>94</v>
      </c>
      <c r="AF195" s="1">
        <v>18</v>
      </c>
      <c r="AG195" s="1" t="s">
        <v>121</v>
      </c>
      <c r="AH195" s="1" t="s">
        <v>180</v>
      </c>
      <c r="AI195" s="1" t="s">
        <v>107</v>
      </c>
      <c r="AJ195" s="1" t="s">
        <v>98</v>
      </c>
      <c r="AK195" s="1" t="s">
        <v>80</v>
      </c>
      <c r="AL195" s="1" t="s">
        <v>108</v>
      </c>
      <c r="AM195" s="1" t="s">
        <v>133</v>
      </c>
      <c r="AN195" s="1" t="s">
        <v>136</v>
      </c>
      <c r="AO195" s="1" t="s">
        <v>102</v>
      </c>
      <c r="AP195" s="1"/>
      <c r="AQ195" s="1" t="s">
        <v>102</v>
      </c>
      <c r="AR195" s="1"/>
    </row>
    <row r="196" spans="1:44" x14ac:dyDescent="0.25">
      <c r="A196" s="1">
        <v>195</v>
      </c>
      <c r="B196" s="1"/>
      <c r="C196" s="1"/>
      <c r="D196" s="1"/>
      <c r="E196" s="1"/>
      <c r="F196" s="1"/>
      <c r="G196" s="1"/>
      <c r="H196" s="1" t="s">
        <v>269</v>
      </c>
      <c r="I196" s="1"/>
      <c r="J196" s="1"/>
      <c r="K196" s="1" t="s">
        <v>38</v>
      </c>
      <c r="M196" s="5">
        <f t="shared" si="45"/>
        <v>2</v>
      </c>
      <c r="N196" s="5">
        <f t="shared" si="46"/>
        <v>1.5</v>
      </c>
      <c r="P196" s="5">
        <f t="shared" si="47"/>
        <v>0</v>
      </c>
      <c r="Q196" s="5">
        <f t="shared" si="48"/>
        <v>0</v>
      </c>
      <c r="R196" s="5">
        <f t="shared" si="49"/>
        <v>0</v>
      </c>
      <c r="S196" s="5">
        <f t="shared" si="50"/>
        <v>0</v>
      </c>
      <c r="T196" s="5">
        <f t="shared" si="51"/>
        <v>0</v>
      </c>
      <c r="U196" s="5">
        <f t="shared" si="52"/>
        <v>0</v>
      </c>
      <c r="V196" s="13">
        <f t="shared" si="53"/>
        <v>1</v>
      </c>
      <c r="W196" s="5">
        <f t="shared" si="54"/>
        <v>0</v>
      </c>
      <c r="X196" s="5">
        <f t="shared" si="55"/>
        <v>0</v>
      </c>
      <c r="Y196" s="5">
        <f t="shared" si="56"/>
        <v>1</v>
      </c>
      <c r="AB196" s="5">
        <f t="shared" si="57"/>
        <v>2</v>
      </c>
      <c r="AC196" s="5">
        <f t="shared" si="58"/>
        <v>2</v>
      </c>
      <c r="AD196" s="5" t="str">
        <f t="shared" si="59"/>
        <v>Correct</v>
      </c>
      <c r="AE196" s="1" t="s">
        <v>94</v>
      </c>
      <c r="AF196" s="1">
        <v>50</v>
      </c>
      <c r="AG196" s="1" t="s">
        <v>121</v>
      </c>
      <c r="AH196" s="1" t="s">
        <v>180</v>
      </c>
      <c r="AI196" s="1" t="s">
        <v>107</v>
      </c>
      <c r="AJ196" s="1" t="s">
        <v>98</v>
      </c>
      <c r="AK196" s="1" t="s">
        <v>80</v>
      </c>
      <c r="AL196" s="1" t="s">
        <v>114</v>
      </c>
      <c r="AM196" s="1" t="s">
        <v>100</v>
      </c>
      <c r="AN196" s="1" t="s">
        <v>123</v>
      </c>
      <c r="AO196" s="1" t="s">
        <v>102</v>
      </c>
      <c r="AP196" s="1"/>
      <c r="AQ196" s="1" t="s">
        <v>102</v>
      </c>
      <c r="AR196" s="1"/>
    </row>
    <row r="197" spans="1:44" x14ac:dyDescent="0.25">
      <c r="A197" s="1">
        <v>196</v>
      </c>
      <c r="B197" s="1"/>
      <c r="C197" s="1"/>
      <c r="D197" s="1"/>
      <c r="E197" s="1"/>
      <c r="F197" s="1"/>
      <c r="G197" s="1"/>
      <c r="H197" s="1" t="s">
        <v>269</v>
      </c>
      <c r="I197" s="1" t="s">
        <v>36</v>
      </c>
      <c r="J197" s="1"/>
      <c r="K197" s="1"/>
      <c r="M197" s="5">
        <f t="shared" si="45"/>
        <v>2</v>
      </c>
      <c r="N197" s="5">
        <f t="shared" si="46"/>
        <v>1.5</v>
      </c>
      <c r="P197" s="5">
        <f t="shared" si="47"/>
        <v>0</v>
      </c>
      <c r="Q197" s="5">
        <f t="shared" si="48"/>
        <v>0</v>
      </c>
      <c r="R197" s="5">
        <f t="shared" si="49"/>
        <v>0</v>
      </c>
      <c r="S197" s="5">
        <f t="shared" si="50"/>
        <v>0</v>
      </c>
      <c r="T197" s="5">
        <f t="shared" si="51"/>
        <v>0</v>
      </c>
      <c r="U197" s="5">
        <f t="shared" si="52"/>
        <v>0</v>
      </c>
      <c r="V197" s="13">
        <f t="shared" si="53"/>
        <v>1</v>
      </c>
      <c r="W197" s="5">
        <f t="shared" si="54"/>
        <v>1</v>
      </c>
      <c r="X197" s="5">
        <f t="shared" si="55"/>
        <v>0</v>
      </c>
      <c r="Y197" s="5">
        <f t="shared" si="56"/>
        <v>0</v>
      </c>
      <c r="AB197" s="5">
        <f t="shared" si="57"/>
        <v>2</v>
      </c>
      <c r="AC197" s="5">
        <f t="shared" si="58"/>
        <v>2</v>
      </c>
      <c r="AD197" s="5" t="str">
        <f t="shared" si="59"/>
        <v>Correct</v>
      </c>
      <c r="AE197" s="1" t="s">
        <v>105</v>
      </c>
      <c r="AF197" s="1">
        <v>53</v>
      </c>
      <c r="AG197" s="1" t="s">
        <v>121</v>
      </c>
      <c r="AH197" s="1" t="s">
        <v>180</v>
      </c>
      <c r="AI197" s="1" t="s">
        <v>107</v>
      </c>
      <c r="AJ197" s="1" t="s">
        <v>98</v>
      </c>
      <c r="AK197" s="1" t="s">
        <v>80</v>
      </c>
      <c r="AL197" s="1" t="s">
        <v>114</v>
      </c>
      <c r="AM197" s="1" t="s">
        <v>110</v>
      </c>
      <c r="AN197" s="1" t="s">
        <v>104</v>
      </c>
      <c r="AO197" s="1" t="s">
        <v>102</v>
      </c>
      <c r="AP197" s="1"/>
      <c r="AQ197" s="1" t="s">
        <v>102</v>
      </c>
      <c r="AR197" s="1"/>
    </row>
    <row r="198" spans="1:44" x14ac:dyDescent="0.25">
      <c r="A198" s="1">
        <v>197</v>
      </c>
      <c r="B198" s="1"/>
      <c r="C198" s="1"/>
      <c r="D198" s="1" t="s">
        <v>33</v>
      </c>
      <c r="E198" s="1"/>
      <c r="F198" s="1"/>
      <c r="G198" s="1"/>
      <c r="H198" s="1" t="s">
        <v>269</v>
      </c>
      <c r="I198" s="1" t="s">
        <v>36</v>
      </c>
      <c r="J198" s="1"/>
      <c r="K198" s="1"/>
      <c r="M198" s="5">
        <f t="shared" si="45"/>
        <v>3</v>
      </c>
      <c r="N198" s="5">
        <f t="shared" si="46"/>
        <v>1</v>
      </c>
      <c r="P198" s="5">
        <f t="shared" si="47"/>
        <v>0</v>
      </c>
      <c r="Q198" s="5">
        <f t="shared" si="48"/>
        <v>0</v>
      </c>
      <c r="R198" s="5">
        <f t="shared" si="49"/>
        <v>1</v>
      </c>
      <c r="S198" s="5">
        <f t="shared" si="50"/>
        <v>0</v>
      </c>
      <c r="T198" s="5">
        <f t="shared" si="51"/>
        <v>0</v>
      </c>
      <c r="U198" s="5">
        <f t="shared" si="52"/>
        <v>0</v>
      </c>
      <c r="V198" s="13">
        <f t="shared" si="53"/>
        <v>1</v>
      </c>
      <c r="W198" s="5">
        <f t="shared" si="54"/>
        <v>1</v>
      </c>
      <c r="X198" s="5">
        <f t="shared" si="55"/>
        <v>0</v>
      </c>
      <c r="Y198" s="5">
        <f t="shared" si="56"/>
        <v>0</v>
      </c>
      <c r="AB198" s="5">
        <f t="shared" si="57"/>
        <v>3</v>
      </c>
      <c r="AC198" s="5">
        <f t="shared" si="58"/>
        <v>3</v>
      </c>
      <c r="AD198" s="5" t="str">
        <f t="shared" si="59"/>
        <v>Correct</v>
      </c>
      <c r="AE198" s="1" t="s">
        <v>105</v>
      </c>
      <c r="AF198" s="1">
        <v>30</v>
      </c>
      <c r="AG198" s="1" t="s">
        <v>121</v>
      </c>
      <c r="AH198" s="1" t="s">
        <v>180</v>
      </c>
      <c r="AI198" s="1" t="s">
        <v>107</v>
      </c>
      <c r="AJ198" s="1" t="s">
        <v>98</v>
      </c>
      <c r="AK198" s="1" t="s">
        <v>80</v>
      </c>
      <c r="AL198" s="1" t="s">
        <v>108</v>
      </c>
      <c r="AM198" s="1" t="s">
        <v>100</v>
      </c>
      <c r="AN198" s="1" t="s">
        <v>101</v>
      </c>
      <c r="AO198" s="1" t="s">
        <v>102</v>
      </c>
      <c r="AP198" s="1"/>
      <c r="AQ198" s="1" t="s">
        <v>102</v>
      </c>
      <c r="AR198" s="1"/>
    </row>
    <row r="199" spans="1:44" x14ac:dyDescent="0.25">
      <c r="A199" s="1">
        <v>198</v>
      </c>
      <c r="B199" s="1"/>
      <c r="C199" s="1"/>
      <c r="D199" s="1"/>
      <c r="E199" s="1"/>
      <c r="F199" s="1"/>
      <c r="G199" s="1" t="s">
        <v>35</v>
      </c>
      <c r="H199" s="1"/>
      <c r="I199" s="1"/>
      <c r="J199" s="1"/>
      <c r="K199" s="1"/>
      <c r="M199" s="5">
        <f t="shared" si="45"/>
        <v>1</v>
      </c>
      <c r="N199" s="5">
        <f t="shared" si="46"/>
        <v>3</v>
      </c>
      <c r="P199" s="5">
        <f t="shared" si="47"/>
        <v>0</v>
      </c>
      <c r="Q199" s="5">
        <f t="shared" si="48"/>
        <v>0</v>
      </c>
      <c r="R199" s="5">
        <f t="shared" si="49"/>
        <v>0</v>
      </c>
      <c r="S199" s="5">
        <f t="shared" si="50"/>
        <v>0</v>
      </c>
      <c r="T199" s="5">
        <f t="shared" si="51"/>
        <v>0</v>
      </c>
      <c r="U199" s="5">
        <f t="shared" si="52"/>
        <v>1</v>
      </c>
      <c r="V199" s="13">
        <f t="shared" si="53"/>
        <v>0</v>
      </c>
      <c r="W199" s="5">
        <f t="shared" si="54"/>
        <v>0</v>
      </c>
      <c r="X199" s="5">
        <f t="shared" si="55"/>
        <v>0</v>
      </c>
      <c r="Y199" s="5">
        <f t="shared" si="56"/>
        <v>0</v>
      </c>
      <c r="AB199" s="5">
        <f t="shared" si="57"/>
        <v>1</v>
      </c>
      <c r="AC199" s="5">
        <f t="shared" si="58"/>
        <v>1</v>
      </c>
      <c r="AD199" s="5" t="str">
        <f t="shared" si="59"/>
        <v>Correct</v>
      </c>
      <c r="AE199" s="1" t="s">
        <v>94</v>
      </c>
      <c r="AF199" s="1">
        <v>32</v>
      </c>
      <c r="AG199" s="1" t="s">
        <v>121</v>
      </c>
      <c r="AH199" s="1" t="s">
        <v>181</v>
      </c>
      <c r="AI199" s="1" t="s">
        <v>107</v>
      </c>
      <c r="AJ199" s="1" t="s">
        <v>98</v>
      </c>
      <c r="AK199" s="1" t="s">
        <v>80</v>
      </c>
      <c r="AL199" s="1" t="s">
        <v>108</v>
      </c>
      <c r="AM199" s="1" t="s">
        <v>110</v>
      </c>
      <c r="AN199" s="1" t="s">
        <v>101</v>
      </c>
      <c r="AO199" s="1" t="s">
        <v>102</v>
      </c>
      <c r="AP199" s="1"/>
      <c r="AQ199" s="1" t="s">
        <v>102</v>
      </c>
      <c r="AR199" s="1"/>
    </row>
    <row r="200" spans="1:44" x14ac:dyDescent="0.25">
      <c r="A200" s="1">
        <v>199</v>
      </c>
      <c r="B200" s="1"/>
      <c r="C200" s="1"/>
      <c r="D200" s="1"/>
      <c r="E200" s="1"/>
      <c r="F200" s="1"/>
      <c r="G200" s="1" t="s">
        <v>35</v>
      </c>
      <c r="H200" s="1"/>
      <c r="I200" s="1"/>
      <c r="J200" s="1"/>
      <c r="K200" s="1"/>
      <c r="M200" s="5">
        <f t="shared" si="45"/>
        <v>1</v>
      </c>
      <c r="N200" s="5">
        <f t="shared" si="46"/>
        <v>3</v>
      </c>
      <c r="P200" s="5">
        <f t="shared" si="47"/>
        <v>0</v>
      </c>
      <c r="Q200" s="5">
        <f t="shared" si="48"/>
        <v>0</v>
      </c>
      <c r="R200" s="5">
        <f t="shared" si="49"/>
        <v>0</v>
      </c>
      <c r="S200" s="5">
        <f t="shared" si="50"/>
        <v>0</v>
      </c>
      <c r="T200" s="5">
        <f t="shared" si="51"/>
        <v>0</v>
      </c>
      <c r="U200" s="5">
        <f t="shared" si="52"/>
        <v>1</v>
      </c>
      <c r="V200" s="13">
        <f t="shared" si="53"/>
        <v>0</v>
      </c>
      <c r="W200" s="5">
        <f t="shared" si="54"/>
        <v>0</v>
      </c>
      <c r="X200" s="5">
        <f t="shared" si="55"/>
        <v>0</v>
      </c>
      <c r="Y200" s="5">
        <f t="shared" si="56"/>
        <v>0</v>
      </c>
      <c r="AB200" s="5">
        <f t="shared" si="57"/>
        <v>1</v>
      </c>
      <c r="AC200" s="5">
        <f t="shared" si="58"/>
        <v>1</v>
      </c>
      <c r="AD200" s="5" t="str">
        <f t="shared" si="59"/>
        <v>Correct</v>
      </c>
      <c r="AE200" s="1" t="s">
        <v>105</v>
      </c>
      <c r="AF200" s="1">
        <v>33</v>
      </c>
      <c r="AG200" s="1" t="s">
        <v>95</v>
      </c>
      <c r="AH200" s="1" t="s">
        <v>182</v>
      </c>
      <c r="AI200" s="1" t="s">
        <v>107</v>
      </c>
      <c r="AJ200" s="1" t="s">
        <v>98</v>
      </c>
      <c r="AK200" s="1" t="s">
        <v>80</v>
      </c>
      <c r="AL200" s="1" t="s">
        <v>114</v>
      </c>
      <c r="AM200" s="1" t="s">
        <v>100</v>
      </c>
      <c r="AN200" s="1" t="s">
        <v>101</v>
      </c>
      <c r="AO200" s="1"/>
      <c r="AP200" s="1"/>
      <c r="AQ200" s="1"/>
      <c r="AR200" s="1"/>
    </row>
    <row r="201" spans="1:44" x14ac:dyDescent="0.25">
      <c r="A201" s="1">
        <v>200</v>
      </c>
      <c r="B201" s="1"/>
      <c r="C201" s="1"/>
      <c r="D201" s="1"/>
      <c r="E201" s="1"/>
      <c r="F201" s="1"/>
      <c r="G201" s="1" t="s">
        <v>35</v>
      </c>
      <c r="H201" s="1"/>
      <c r="I201" s="1"/>
      <c r="J201" s="1"/>
      <c r="K201" s="1"/>
      <c r="M201" s="5">
        <f t="shared" si="45"/>
        <v>1</v>
      </c>
      <c r="N201" s="5">
        <f t="shared" si="46"/>
        <v>3</v>
      </c>
      <c r="P201" s="5">
        <f t="shared" si="47"/>
        <v>0</v>
      </c>
      <c r="Q201" s="5">
        <f t="shared" si="48"/>
        <v>0</v>
      </c>
      <c r="R201" s="5">
        <f t="shared" si="49"/>
        <v>0</v>
      </c>
      <c r="S201" s="5">
        <f t="shared" si="50"/>
        <v>0</v>
      </c>
      <c r="T201" s="5">
        <f t="shared" si="51"/>
        <v>0</v>
      </c>
      <c r="U201" s="5">
        <f t="shared" si="52"/>
        <v>1</v>
      </c>
      <c r="V201" s="13">
        <f t="shared" si="53"/>
        <v>0</v>
      </c>
      <c r="W201" s="5">
        <f t="shared" si="54"/>
        <v>0</v>
      </c>
      <c r="X201" s="5">
        <f t="shared" si="55"/>
        <v>0</v>
      </c>
      <c r="Y201" s="5">
        <f t="shared" si="56"/>
        <v>0</v>
      </c>
      <c r="AB201" s="5">
        <f t="shared" si="57"/>
        <v>1</v>
      </c>
      <c r="AC201" s="5">
        <f t="shared" si="58"/>
        <v>1</v>
      </c>
      <c r="AD201" s="5" t="str">
        <f t="shared" si="59"/>
        <v>Correct</v>
      </c>
      <c r="AE201" s="1" t="s">
        <v>94</v>
      </c>
      <c r="AF201" s="1">
        <v>34</v>
      </c>
      <c r="AG201" s="1" t="s">
        <v>95</v>
      </c>
      <c r="AH201" s="1" t="s">
        <v>182</v>
      </c>
      <c r="AI201" s="1" t="s">
        <v>107</v>
      </c>
      <c r="AJ201" s="1" t="s">
        <v>98</v>
      </c>
      <c r="AK201" s="1" t="s">
        <v>80</v>
      </c>
      <c r="AL201" s="1" t="s">
        <v>114</v>
      </c>
      <c r="AM201" s="1" t="s">
        <v>100</v>
      </c>
      <c r="AN201" s="1" t="s">
        <v>101</v>
      </c>
      <c r="AO201" s="1" t="s">
        <v>102</v>
      </c>
      <c r="AP201" s="1"/>
      <c r="AQ201" s="1" t="s">
        <v>102</v>
      </c>
      <c r="AR201" s="1"/>
    </row>
    <row r="202" spans="1:44" x14ac:dyDescent="0.25">
      <c r="A202" s="1">
        <v>201</v>
      </c>
      <c r="B202" s="1"/>
      <c r="C202" s="1"/>
      <c r="D202" s="1" t="s">
        <v>33</v>
      </c>
      <c r="E202" s="1"/>
      <c r="F202" s="1" t="s">
        <v>34</v>
      </c>
      <c r="G202" s="1"/>
      <c r="H202" s="1"/>
      <c r="I202" s="1" t="s">
        <v>36</v>
      </c>
      <c r="J202" s="1"/>
      <c r="K202" s="1"/>
      <c r="M202" s="5">
        <f t="shared" si="45"/>
        <v>3</v>
      </c>
      <c r="N202" s="5">
        <f t="shared" si="46"/>
        <v>1</v>
      </c>
      <c r="P202" s="5">
        <f t="shared" si="47"/>
        <v>0</v>
      </c>
      <c r="Q202" s="5">
        <f t="shared" si="48"/>
        <v>0</v>
      </c>
      <c r="R202" s="5">
        <f t="shared" si="49"/>
        <v>1</v>
      </c>
      <c r="S202" s="5">
        <f t="shared" si="50"/>
        <v>0</v>
      </c>
      <c r="T202" s="5">
        <f t="shared" si="51"/>
        <v>1</v>
      </c>
      <c r="U202" s="5">
        <f t="shared" si="52"/>
        <v>0</v>
      </c>
      <c r="V202" s="13">
        <f t="shared" si="53"/>
        <v>0</v>
      </c>
      <c r="W202" s="5">
        <f t="shared" si="54"/>
        <v>1</v>
      </c>
      <c r="X202" s="5">
        <f t="shared" si="55"/>
        <v>0</v>
      </c>
      <c r="Y202" s="5">
        <f t="shared" si="56"/>
        <v>0</v>
      </c>
      <c r="AB202" s="5">
        <f t="shared" si="57"/>
        <v>3</v>
      </c>
      <c r="AC202" s="5">
        <f t="shared" si="58"/>
        <v>3</v>
      </c>
      <c r="AD202" s="5" t="str">
        <f t="shared" si="59"/>
        <v>Correct</v>
      </c>
      <c r="AE202" s="1" t="s">
        <v>105</v>
      </c>
      <c r="AF202" s="1">
        <v>29</v>
      </c>
      <c r="AG202" s="1"/>
      <c r="AH202" s="1"/>
      <c r="AI202" s="1"/>
      <c r="AJ202" s="1"/>
      <c r="AK202" s="1"/>
      <c r="AL202" s="1"/>
      <c r="AM202" s="1"/>
      <c r="AN202" s="1"/>
      <c r="AO202" s="1"/>
      <c r="AP202" s="1"/>
      <c r="AQ202" s="1"/>
      <c r="AR202" s="1"/>
    </row>
    <row r="203" spans="1:44" x14ac:dyDescent="0.25">
      <c r="A203" s="1">
        <v>202</v>
      </c>
      <c r="B203" s="1"/>
      <c r="C203" s="1"/>
      <c r="D203" s="1"/>
      <c r="E203" s="1"/>
      <c r="F203" s="1"/>
      <c r="G203" s="1" t="s">
        <v>35</v>
      </c>
      <c r="H203" s="1"/>
      <c r="I203" s="1"/>
      <c r="J203" s="1"/>
      <c r="K203" s="1"/>
      <c r="M203" s="5">
        <f t="shared" si="45"/>
        <v>1</v>
      </c>
      <c r="N203" s="5">
        <f t="shared" si="46"/>
        <v>3</v>
      </c>
      <c r="P203" s="5">
        <f t="shared" si="47"/>
        <v>0</v>
      </c>
      <c r="Q203" s="5">
        <f t="shared" si="48"/>
        <v>0</v>
      </c>
      <c r="R203" s="5">
        <f t="shared" si="49"/>
        <v>0</v>
      </c>
      <c r="S203" s="5">
        <f t="shared" si="50"/>
        <v>0</v>
      </c>
      <c r="T203" s="5">
        <f t="shared" si="51"/>
        <v>0</v>
      </c>
      <c r="U203" s="5">
        <f t="shared" si="52"/>
        <v>1</v>
      </c>
      <c r="V203" s="13">
        <f t="shared" si="53"/>
        <v>0</v>
      </c>
      <c r="W203" s="5">
        <f t="shared" si="54"/>
        <v>0</v>
      </c>
      <c r="X203" s="5">
        <f t="shared" si="55"/>
        <v>0</v>
      </c>
      <c r="Y203" s="5">
        <f t="shared" si="56"/>
        <v>0</v>
      </c>
      <c r="AB203" s="5">
        <f t="shared" si="57"/>
        <v>1</v>
      </c>
      <c r="AC203" s="5">
        <f t="shared" si="58"/>
        <v>1</v>
      </c>
      <c r="AD203" s="5" t="str">
        <f t="shared" si="59"/>
        <v>Correct</v>
      </c>
      <c r="AE203" s="1" t="s">
        <v>94</v>
      </c>
      <c r="AF203" s="1">
        <v>59</v>
      </c>
      <c r="AG203" s="1" t="s">
        <v>121</v>
      </c>
      <c r="AH203" s="1" t="s">
        <v>180</v>
      </c>
      <c r="AI203" s="1" t="s">
        <v>107</v>
      </c>
      <c r="AJ203" s="1" t="s">
        <v>98</v>
      </c>
      <c r="AK203" s="1" t="s">
        <v>80</v>
      </c>
      <c r="AL203" s="1" t="s">
        <v>108</v>
      </c>
      <c r="AM203" s="1" t="s">
        <v>110</v>
      </c>
      <c r="AN203" s="1" t="s">
        <v>104</v>
      </c>
      <c r="AO203" s="1" t="s">
        <v>102</v>
      </c>
      <c r="AP203" s="1"/>
      <c r="AQ203" s="1" t="s">
        <v>102</v>
      </c>
      <c r="AR203" s="1"/>
    </row>
    <row r="204" spans="1:44" x14ac:dyDescent="0.25">
      <c r="A204" s="1">
        <v>203</v>
      </c>
      <c r="B204" s="1"/>
      <c r="C204" s="1"/>
      <c r="D204" s="1"/>
      <c r="E204" s="1"/>
      <c r="F204" s="1"/>
      <c r="G204" s="1"/>
      <c r="H204" s="1" t="s">
        <v>269</v>
      </c>
      <c r="I204" s="1" t="s">
        <v>36</v>
      </c>
      <c r="J204" s="1"/>
      <c r="K204" s="1"/>
      <c r="M204" s="5">
        <f t="shared" si="45"/>
        <v>2</v>
      </c>
      <c r="N204" s="5">
        <f t="shared" si="46"/>
        <v>1.5</v>
      </c>
      <c r="P204" s="5">
        <f t="shared" si="47"/>
        <v>0</v>
      </c>
      <c r="Q204" s="5">
        <f t="shared" si="48"/>
        <v>0</v>
      </c>
      <c r="R204" s="5">
        <f t="shared" si="49"/>
        <v>0</v>
      </c>
      <c r="S204" s="5">
        <f t="shared" si="50"/>
        <v>0</v>
      </c>
      <c r="T204" s="5">
        <f t="shared" si="51"/>
        <v>0</v>
      </c>
      <c r="U204" s="5">
        <f t="shared" si="52"/>
        <v>0</v>
      </c>
      <c r="V204" s="13">
        <f t="shared" si="53"/>
        <v>1</v>
      </c>
      <c r="W204" s="5">
        <f t="shared" si="54"/>
        <v>1</v>
      </c>
      <c r="X204" s="5">
        <f t="shared" si="55"/>
        <v>0</v>
      </c>
      <c r="Y204" s="5">
        <f t="shared" si="56"/>
        <v>0</v>
      </c>
      <c r="AB204" s="5">
        <f t="shared" si="57"/>
        <v>2</v>
      </c>
      <c r="AC204" s="5">
        <f t="shared" si="58"/>
        <v>2</v>
      </c>
      <c r="AD204" s="5" t="str">
        <f t="shared" si="59"/>
        <v>Correct</v>
      </c>
      <c r="AE204" s="1" t="s">
        <v>94</v>
      </c>
      <c r="AF204" s="1">
        <v>18</v>
      </c>
      <c r="AG204" s="1" t="s">
        <v>121</v>
      </c>
      <c r="AH204" s="1" t="s">
        <v>180</v>
      </c>
      <c r="AI204" s="1" t="s">
        <v>107</v>
      </c>
      <c r="AJ204" s="1" t="s">
        <v>102</v>
      </c>
      <c r="AK204" s="1" t="s">
        <v>355</v>
      </c>
      <c r="AL204" s="1" t="s">
        <v>126</v>
      </c>
      <c r="AM204" s="1" t="s">
        <v>103</v>
      </c>
      <c r="AN204" s="1" t="s">
        <v>136</v>
      </c>
      <c r="AO204" s="1" t="s">
        <v>102</v>
      </c>
      <c r="AP204" s="1"/>
      <c r="AQ204" s="1" t="s">
        <v>102</v>
      </c>
      <c r="AR204" s="1"/>
    </row>
    <row r="205" spans="1:44" x14ac:dyDescent="0.25">
      <c r="A205" s="1">
        <v>204</v>
      </c>
      <c r="B205" s="1"/>
      <c r="C205" s="1"/>
      <c r="D205" s="1" t="s">
        <v>33</v>
      </c>
      <c r="E205" s="1"/>
      <c r="F205" s="1" t="s">
        <v>34</v>
      </c>
      <c r="G205" s="1"/>
      <c r="H205" s="1"/>
      <c r="I205" s="1"/>
      <c r="J205" s="1"/>
      <c r="K205" s="1" t="s">
        <v>38</v>
      </c>
      <c r="M205" s="5">
        <f t="shared" si="45"/>
        <v>3</v>
      </c>
      <c r="N205" s="5">
        <f t="shared" si="46"/>
        <v>1</v>
      </c>
      <c r="P205" s="5">
        <f t="shared" si="47"/>
        <v>0</v>
      </c>
      <c r="Q205" s="5">
        <f t="shared" si="48"/>
        <v>0</v>
      </c>
      <c r="R205" s="5">
        <f t="shared" si="49"/>
        <v>1</v>
      </c>
      <c r="S205" s="5">
        <f t="shared" si="50"/>
        <v>0</v>
      </c>
      <c r="T205" s="5">
        <f t="shared" si="51"/>
        <v>1</v>
      </c>
      <c r="U205" s="5">
        <f t="shared" si="52"/>
        <v>0</v>
      </c>
      <c r="V205" s="13">
        <f t="shared" si="53"/>
        <v>0</v>
      </c>
      <c r="W205" s="5">
        <f t="shared" si="54"/>
        <v>0</v>
      </c>
      <c r="X205" s="5">
        <f t="shared" si="55"/>
        <v>0</v>
      </c>
      <c r="Y205" s="5">
        <f t="shared" si="56"/>
        <v>1</v>
      </c>
      <c r="AB205" s="5">
        <f t="shared" si="57"/>
        <v>3</v>
      </c>
      <c r="AC205" s="5">
        <f t="shared" si="58"/>
        <v>3</v>
      </c>
      <c r="AD205" s="5" t="str">
        <f t="shared" si="59"/>
        <v>Correct</v>
      </c>
      <c r="AE205" s="1" t="s">
        <v>94</v>
      </c>
      <c r="AF205" s="1">
        <v>34</v>
      </c>
      <c r="AG205" s="1" t="s">
        <v>121</v>
      </c>
      <c r="AH205" s="1" t="s">
        <v>172</v>
      </c>
      <c r="AI205" s="1" t="s">
        <v>97</v>
      </c>
      <c r="AJ205" s="1" t="s">
        <v>98</v>
      </c>
      <c r="AK205" s="1" t="s">
        <v>80</v>
      </c>
      <c r="AL205" s="1" t="s">
        <v>126</v>
      </c>
      <c r="AM205" s="1" t="s">
        <v>103</v>
      </c>
      <c r="AN205" s="1" t="s">
        <v>135</v>
      </c>
      <c r="AO205" s="1" t="s">
        <v>102</v>
      </c>
      <c r="AP205" s="1"/>
      <c r="AQ205" s="1" t="s">
        <v>102</v>
      </c>
      <c r="AR205" s="1"/>
    </row>
    <row r="206" spans="1:44" x14ac:dyDescent="0.25">
      <c r="A206" s="1">
        <v>205</v>
      </c>
      <c r="B206" s="1"/>
      <c r="C206" s="1"/>
      <c r="D206" s="1" t="s">
        <v>33</v>
      </c>
      <c r="E206" s="1"/>
      <c r="F206" s="1"/>
      <c r="G206" s="1"/>
      <c r="H206" s="1"/>
      <c r="I206" s="1"/>
      <c r="J206" s="1"/>
      <c r="K206" s="1" t="s">
        <v>38</v>
      </c>
      <c r="M206" s="5">
        <f t="shared" si="45"/>
        <v>2</v>
      </c>
      <c r="N206" s="5">
        <f t="shared" si="46"/>
        <v>1.5</v>
      </c>
      <c r="P206" s="5">
        <f t="shared" si="47"/>
        <v>0</v>
      </c>
      <c r="Q206" s="5">
        <f t="shared" si="48"/>
        <v>0</v>
      </c>
      <c r="R206" s="5">
        <f t="shared" si="49"/>
        <v>1</v>
      </c>
      <c r="S206" s="5">
        <f t="shared" si="50"/>
        <v>0</v>
      </c>
      <c r="T206" s="5">
        <f t="shared" si="51"/>
        <v>0</v>
      </c>
      <c r="U206" s="5">
        <f t="shared" si="52"/>
        <v>0</v>
      </c>
      <c r="V206" s="13">
        <f t="shared" si="53"/>
        <v>0</v>
      </c>
      <c r="W206" s="5">
        <f t="shared" si="54"/>
        <v>0</v>
      </c>
      <c r="X206" s="5">
        <f t="shared" si="55"/>
        <v>0</v>
      </c>
      <c r="Y206" s="5">
        <f t="shared" si="56"/>
        <v>1</v>
      </c>
      <c r="AB206" s="5">
        <f t="shared" si="57"/>
        <v>2</v>
      </c>
      <c r="AC206" s="5">
        <f t="shared" si="58"/>
        <v>2</v>
      </c>
      <c r="AD206" s="5" t="str">
        <f t="shared" si="59"/>
        <v>Correct</v>
      </c>
      <c r="AE206" s="1" t="s">
        <v>94</v>
      </c>
      <c r="AF206" s="1">
        <v>67</v>
      </c>
      <c r="AG206" s="1" t="s">
        <v>121</v>
      </c>
      <c r="AH206" s="1" t="s">
        <v>172</v>
      </c>
      <c r="AI206" s="1" t="s">
        <v>107</v>
      </c>
      <c r="AJ206" s="1" t="s">
        <v>98</v>
      </c>
      <c r="AK206" s="1" t="s">
        <v>80</v>
      </c>
      <c r="AL206" s="1" t="s">
        <v>109</v>
      </c>
      <c r="AM206" s="1" t="s">
        <v>103</v>
      </c>
      <c r="AN206" s="1" t="s">
        <v>104</v>
      </c>
      <c r="AO206" s="1" t="s">
        <v>102</v>
      </c>
      <c r="AP206" s="1"/>
      <c r="AQ206" s="1" t="s">
        <v>102</v>
      </c>
      <c r="AR206" s="1"/>
    </row>
    <row r="207" spans="1:44" x14ac:dyDescent="0.25">
      <c r="A207" s="1">
        <v>206</v>
      </c>
      <c r="B207" s="1"/>
      <c r="C207" s="1"/>
      <c r="D207" s="1" t="s">
        <v>33</v>
      </c>
      <c r="E207" s="1"/>
      <c r="F207" s="1"/>
      <c r="G207" s="1"/>
      <c r="H207" s="1"/>
      <c r="I207" s="1"/>
      <c r="J207" s="1"/>
      <c r="K207" s="1" t="s">
        <v>38</v>
      </c>
      <c r="M207" s="5">
        <f t="shared" si="45"/>
        <v>2</v>
      </c>
      <c r="N207" s="5">
        <f t="shared" si="46"/>
        <v>1.5</v>
      </c>
      <c r="P207" s="5">
        <f t="shared" si="47"/>
        <v>0</v>
      </c>
      <c r="Q207" s="5">
        <f t="shared" si="48"/>
        <v>0</v>
      </c>
      <c r="R207" s="5">
        <f t="shared" si="49"/>
        <v>1</v>
      </c>
      <c r="S207" s="5">
        <f t="shared" si="50"/>
        <v>0</v>
      </c>
      <c r="T207" s="5">
        <f t="shared" si="51"/>
        <v>0</v>
      </c>
      <c r="U207" s="5">
        <f t="shared" si="52"/>
        <v>0</v>
      </c>
      <c r="V207" s="13">
        <f t="shared" si="53"/>
        <v>0</v>
      </c>
      <c r="W207" s="5">
        <f t="shared" si="54"/>
        <v>0</v>
      </c>
      <c r="X207" s="5">
        <f t="shared" si="55"/>
        <v>0</v>
      </c>
      <c r="Y207" s="5">
        <f t="shared" si="56"/>
        <v>1</v>
      </c>
      <c r="AB207" s="5">
        <f t="shared" si="57"/>
        <v>2</v>
      </c>
      <c r="AC207" s="5">
        <f t="shared" si="58"/>
        <v>2</v>
      </c>
      <c r="AD207" s="5" t="str">
        <f t="shared" si="59"/>
        <v>Correct</v>
      </c>
      <c r="AE207" s="1" t="s">
        <v>94</v>
      </c>
      <c r="AF207" s="1">
        <v>52</v>
      </c>
      <c r="AG207" s="1" t="s">
        <v>121</v>
      </c>
      <c r="AH207" s="1" t="s">
        <v>183</v>
      </c>
      <c r="AI207" s="1" t="s">
        <v>107</v>
      </c>
      <c r="AJ207" s="1" t="s">
        <v>102</v>
      </c>
      <c r="AK207" s="1" t="s">
        <v>80</v>
      </c>
      <c r="AL207" s="1" t="s">
        <v>108</v>
      </c>
      <c r="AM207" s="1" t="s">
        <v>103</v>
      </c>
      <c r="AN207" s="1" t="s">
        <v>101</v>
      </c>
      <c r="AO207" s="1" t="s">
        <v>102</v>
      </c>
      <c r="AP207" s="1"/>
      <c r="AQ207" s="1" t="s">
        <v>102</v>
      </c>
      <c r="AR207" s="1"/>
    </row>
    <row r="208" spans="1:44" x14ac:dyDescent="0.25">
      <c r="A208" s="1">
        <v>207</v>
      </c>
      <c r="B208" s="1"/>
      <c r="C208" s="1"/>
      <c r="D208" s="1"/>
      <c r="E208" s="1"/>
      <c r="F208" s="1"/>
      <c r="G208" s="1"/>
      <c r="H208" s="1"/>
      <c r="I208" s="1" t="s">
        <v>36</v>
      </c>
      <c r="J208" s="1"/>
      <c r="K208" s="1" t="s">
        <v>38</v>
      </c>
      <c r="M208" s="5">
        <f t="shared" si="45"/>
        <v>2</v>
      </c>
      <c r="N208" s="5">
        <f t="shared" si="46"/>
        <v>1.5</v>
      </c>
      <c r="P208" s="5">
        <f t="shared" si="47"/>
        <v>0</v>
      </c>
      <c r="Q208" s="5">
        <f t="shared" si="48"/>
        <v>0</v>
      </c>
      <c r="R208" s="5">
        <f t="shared" si="49"/>
        <v>0</v>
      </c>
      <c r="S208" s="5">
        <f t="shared" si="50"/>
        <v>0</v>
      </c>
      <c r="T208" s="5">
        <f t="shared" si="51"/>
        <v>0</v>
      </c>
      <c r="U208" s="5">
        <f t="shared" si="52"/>
        <v>0</v>
      </c>
      <c r="V208" s="13">
        <f t="shared" si="53"/>
        <v>0</v>
      </c>
      <c r="W208" s="5">
        <f t="shared" si="54"/>
        <v>1</v>
      </c>
      <c r="X208" s="5">
        <f t="shared" si="55"/>
        <v>0</v>
      </c>
      <c r="Y208" s="5">
        <f t="shared" si="56"/>
        <v>1</v>
      </c>
      <c r="AB208" s="5">
        <f t="shared" si="57"/>
        <v>2</v>
      </c>
      <c r="AC208" s="5">
        <f t="shared" si="58"/>
        <v>2</v>
      </c>
      <c r="AD208" s="5" t="str">
        <f t="shared" si="59"/>
        <v>Correct</v>
      </c>
      <c r="AE208" s="1" t="s">
        <v>94</v>
      </c>
      <c r="AF208" s="1">
        <v>18</v>
      </c>
      <c r="AG208" s="1" t="s">
        <v>121</v>
      </c>
      <c r="AH208" s="1" t="s">
        <v>184</v>
      </c>
      <c r="AI208" s="1" t="s">
        <v>107</v>
      </c>
      <c r="AJ208" s="1"/>
      <c r="AK208" s="1" t="s">
        <v>80</v>
      </c>
      <c r="AL208" s="1" t="s">
        <v>126</v>
      </c>
      <c r="AM208" s="1" t="s">
        <v>103</v>
      </c>
      <c r="AN208" s="1" t="s">
        <v>101</v>
      </c>
      <c r="AO208" s="1" t="s">
        <v>102</v>
      </c>
      <c r="AP208" s="1"/>
      <c r="AQ208" s="1" t="s">
        <v>102</v>
      </c>
      <c r="AR208" s="1"/>
    </row>
    <row r="209" spans="1:44" x14ac:dyDescent="0.25">
      <c r="A209" s="1">
        <v>208</v>
      </c>
      <c r="B209" s="1"/>
      <c r="C209" s="1"/>
      <c r="D209" s="1"/>
      <c r="E209" s="1"/>
      <c r="F209" s="1"/>
      <c r="G209" s="1"/>
      <c r="H209" s="1"/>
      <c r="I209" s="1" t="s">
        <v>36</v>
      </c>
      <c r="J209" s="1"/>
      <c r="K209" s="1" t="s">
        <v>38</v>
      </c>
      <c r="M209" s="5">
        <f t="shared" si="45"/>
        <v>2</v>
      </c>
      <c r="N209" s="5">
        <f t="shared" si="46"/>
        <v>1.5</v>
      </c>
      <c r="P209" s="5">
        <f t="shared" si="47"/>
        <v>0</v>
      </c>
      <c r="Q209" s="5">
        <f t="shared" si="48"/>
        <v>0</v>
      </c>
      <c r="R209" s="5">
        <f t="shared" si="49"/>
        <v>0</v>
      </c>
      <c r="S209" s="5">
        <f t="shared" si="50"/>
        <v>0</v>
      </c>
      <c r="T209" s="5">
        <f t="shared" si="51"/>
        <v>0</v>
      </c>
      <c r="U209" s="5">
        <f t="shared" si="52"/>
        <v>0</v>
      </c>
      <c r="V209" s="13">
        <f t="shared" si="53"/>
        <v>0</v>
      </c>
      <c r="W209" s="5">
        <f t="shared" si="54"/>
        <v>1</v>
      </c>
      <c r="X209" s="5">
        <f t="shared" si="55"/>
        <v>0</v>
      </c>
      <c r="Y209" s="5">
        <f t="shared" si="56"/>
        <v>1</v>
      </c>
      <c r="AB209" s="5">
        <f t="shared" si="57"/>
        <v>2</v>
      </c>
      <c r="AC209" s="5">
        <f t="shared" si="58"/>
        <v>2</v>
      </c>
      <c r="AD209" s="5" t="str">
        <f t="shared" si="59"/>
        <v>Correct</v>
      </c>
      <c r="AE209" s="1" t="s">
        <v>94</v>
      </c>
      <c r="AF209" s="1">
        <v>18</v>
      </c>
      <c r="AG209" s="1" t="s">
        <v>121</v>
      </c>
      <c r="AH209" s="1" t="s">
        <v>184</v>
      </c>
      <c r="AI209" s="1" t="s">
        <v>107</v>
      </c>
      <c r="AJ209" s="1" t="s">
        <v>98</v>
      </c>
      <c r="AK209" s="1" t="s">
        <v>80</v>
      </c>
      <c r="AL209" s="1" t="s">
        <v>126</v>
      </c>
      <c r="AM209" s="1" t="s">
        <v>103</v>
      </c>
      <c r="AN209" s="1" t="s">
        <v>101</v>
      </c>
      <c r="AO209" s="1" t="s">
        <v>102</v>
      </c>
      <c r="AP209" s="1"/>
      <c r="AQ209" s="1" t="s">
        <v>102</v>
      </c>
      <c r="AR209" s="1"/>
    </row>
    <row r="210" spans="1:44" x14ac:dyDescent="0.25">
      <c r="A210" s="1">
        <v>209</v>
      </c>
      <c r="B210" s="1"/>
      <c r="C210" s="1"/>
      <c r="D210" s="1"/>
      <c r="E210" s="1"/>
      <c r="F210" s="1"/>
      <c r="G210" s="1"/>
      <c r="H210" s="1"/>
      <c r="I210" s="1"/>
      <c r="J210" s="1"/>
      <c r="K210" s="1" t="s">
        <v>38</v>
      </c>
      <c r="M210" s="5">
        <f t="shared" si="45"/>
        <v>1</v>
      </c>
      <c r="N210" s="5">
        <f t="shared" si="46"/>
        <v>3</v>
      </c>
      <c r="P210" s="5">
        <f t="shared" si="47"/>
        <v>0</v>
      </c>
      <c r="Q210" s="5">
        <f t="shared" si="48"/>
        <v>0</v>
      </c>
      <c r="R210" s="5">
        <f t="shared" si="49"/>
        <v>0</v>
      </c>
      <c r="S210" s="5">
        <f t="shared" si="50"/>
        <v>0</v>
      </c>
      <c r="T210" s="5">
        <f t="shared" si="51"/>
        <v>0</v>
      </c>
      <c r="U210" s="5">
        <f t="shared" si="52"/>
        <v>0</v>
      </c>
      <c r="V210" s="13">
        <f t="shared" si="53"/>
        <v>0</v>
      </c>
      <c r="W210" s="5">
        <f t="shared" si="54"/>
        <v>0</v>
      </c>
      <c r="X210" s="5">
        <f t="shared" si="55"/>
        <v>0</v>
      </c>
      <c r="Y210" s="5">
        <f t="shared" si="56"/>
        <v>1</v>
      </c>
      <c r="AB210" s="5">
        <f t="shared" si="57"/>
        <v>1</v>
      </c>
      <c r="AC210" s="5">
        <f t="shared" si="58"/>
        <v>1</v>
      </c>
      <c r="AD210" s="5" t="str">
        <f t="shared" si="59"/>
        <v>Correct</v>
      </c>
      <c r="AE210" s="1" t="s">
        <v>94</v>
      </c>
      <c r="AF210" s="1">
        <v>51</v>
      </c>
      <c r="AG210" s="1" t="s">
        <v>121</v>
      </c>
      <c r="AH210" s="1" t="s">
        <v>185</v>
      </c>
      <c r="AI210" s="1" t="s">
        <v>107</v>
      </c>
      <c r="AJ210" s="1" t="s">
        <v>98</v>
      </c>
      <c r="AK210" s="1" t="s">
        <v>80</v>
      </c>
      <c r="AL210" s="1" t="s">
        <v>126</v>
      </c>
      <c r="AM210" s="1" t="s">
        <v>100</v>
      </c>
      <c r="AN210" s="1" t="s">
        <v>101</v>
      </c>
      <c r="AO210" s="1" t="s">
        <v>102</v>
      </c>
      <c r="AP210" s="1"/>
      <c r="AQ210" s="1" t="s">
        <v>102</v>
      </c>
      <c r="AR210" s="1"/>
    </row>
    <row r="211" spans="1:44" x14ac:dyDescent="0.25">
      <c r="A211" s="1">
        <v>210</v>
      </c>
      <c r="B211" s="1"/>
      <c r="C211" s="1"/>
      <c r="D211" s="1"/>
      <c r="E211" s="1"/>
      <c r="F211" s="1"/>
      <c r="G211" s="1" t="s">
        <v>35</v>
      </c>
      <c r="H211" s="1"/>
      <c r="I211" s="1"/>
      <c r="J211" s="1"/>
      <c r="K211" s="1"/>
      <c r="M211" s="5">
        <f t="shared" si="45"/>
        <v>1</v>
      </c>
      <c r="N211" s="5">
        <f t="shared" si="46"/>
        <v>3</v>
      </c>
      <c r="P211" s="5">
        <f t="shared" si="47"/>
        <v>0</v>
      </c>
      <c r="Q211" s="5">
        <f t="shared" si="48"/>
        <v>0</v>
      </c>
      <c r="R211" s="5">
        <f t="shared" si="49"/>
        <v>0</v>
      </c>
      <c r="S211" s="5">
        <f t="shared" si="50"/>
        <v>0</v>
      </c>
      <c r="T211" s="5">
        <f t="shared" si="51"/>
        <v>0</v>
      </c>
      <c r="U211" s="5">
        <f t="shared" si="52"/>
        <v>1</v>
      </c>
      <c r="V211" s="13">
        <f t="shared" si="53"/>
        <v>0</v>
      </c>
      <c r="W211" s="5">
        <f t="shared" si="54"/>
        <v>0</v>
      </c>
      <c r="X211" s="5">
        <f t="shared" si="55"/>
        <v>0</v>
      </c>
      <c r="Y211" s="5">
        <f t="shared" si="56"/>
        <v>0</v>
      </c>
      <c r="AB211" s="5">
        <f t="shared" si="57"/>
        <v>1</v>
      </c>
      <c r="AC211" s="5">
        <f t="shared" si="58"/>
        <v>1</v>
      </c>
      <c r="AD211" s="5" t="str">
        <f t="shared" si="59"/>
        <v>Correct</v>
      </c>
      <c r="AE211" s="1" t="s">
        <v>105</v>
      </c>
      <c r="AF211" s="1">
        <v>46</v>
      </c>
      <c r="AG211" s="1" t="s">
        <v>121</v>
      </c>
      <c r="AH211" s="1" t="s">
        <v>180</v>
      </c>
      <c r="AI211" s="1" t="s">
        <v>107</v>
      </c>
      <c r="AJ211" s="1" t="s">
        <v>98</v>
      </c>
      <c r="AK211" s="1" t="s">
        <v>80</v>
      </c>
      <c r="AL211" s="1" t="s">
        <v>126</v>
      </c>
      <c r="AM211" s="1" t="s">
        <v>100</v>
      </c>
      <c r="AN211" s="1" t="s">
        <v>101</v>
      </c>
      <c r="AO211" s="1" t="s">
        <v>102</v>
      </c>
      <c r="AP211" s="1"/>
      <c r="AQ211" s="1" t="s">
        <v>102</v>
      </c>
      <c r="AR211" s="1"/>
    </row>
    <row r="212" spans="1:44" x14ac:dyDescent="0.25">
      <c r="A212" s="1">
        <v>211</v>
      </c>
      <c r="B212" s="1"/>
      <c r="C212" s="1"/>
      <c r="D212" s="1" t="s">
        <v>33</v>
      </c>
      <c r="E212" s="1"/>
      <c r="F212" s="1"/>
      <c r="G212" s="1"/>
      <c r="H212" s="1"/>
      <c r="I212" s="1"/>
      <c r="J212" s="1"/>
      <c r="K212" s="1" t="s">
        <v>38</v>
      </c>
      <c r="M212" s="5">
        <f t="shared" si="45"/>
        <v>2</v>
      </c>
      <c r="N212" s="5">
        <f t="shared" si="46"/>
        <v>1.5</v>
      </c>
      <c r="P212" s="5">
        <f t="shared" si="47"/>
        <v>0</v>
      </c>
      <c r="Q212" s="5">
        <f t="shared" si="48"/>
        <v>0</v>
      </c>
      <c r="R212" s="5">
        <f t="shared" si="49"/>
        <v>1</v>
      </c>
      <c r="S212" s="5">
        <f t="shared" si="50"/>
        <v>0</v>
      </c>
      <c r="T212" s="5">
        <f t="shared" si="51"/>
        <v>0</v>
      </c>
      <c r="U212" s="5">
        <f t="shared" si="52"/>
        <v>0</v>
      </c>
      <c r="V212" s="13">
        <f t="shared" si="53"/>
        <v>0</v>
      </c>
      <c r="W212" s="5">
        <f t="shared" si="54"/>
        <v>0</v>
      </c>
      <c r="X212" s="5">
        <f t="shared" si="55"/>
        <v>0</v>
      </c>
      <c r="Y212" s="5">
        <f t="shared" si="56"/>
        <v>1</v>
      </c>
      <c r="AB212" s="5">
        <f t="shared" si="57"/>
        <v>2</v>
      </c>
      <c r="AC212" s="5">
        <f t="shared" si="58"/>
        <v>2</v>
      </c>
      <c r="AD212" s="5" t="str">
        <f t="shared" si="59"/>
        <v>Correct</v>
      </c>
      <c r="AE212" s="1" t="s">
        <v>105</v>
      </c>
      <c r="AF212" s="1">
        <v>44</v>
      </c>
      <c r="AG212" s="1" t="s">
        <v>95</v>
      </c>
      <c r="AH212" s="1" t="s">
        <v>186</v>
      </c>
      <c r="AI212" s="1" t="s">
        <v>107</v>
      </c>
      <c r="AJ212" s="1"/>
      <c r="AK212" s="1" t="s">
        <v>80</v>
      </c>
      <c r="AL212" s="1" t="s">
        <v>126</v>
      </c>
      <c r="AM212" s="1" t="s">
        <v>100</v>
      </c>
      <c r="AN212" s="1" t="s">
        <v>101</v>
      </c>
      <c r="AO212" s="1" t="s">
        <v>102</v>
      </c>
      <c r="AP212" s="1"/>
      <c r="AQ212" s="1" t="s">
        <v>102</v>
      </c>
      <c r="AR212" s="1"/>
    </row>
    <row r="213" spans="1:44" x14ac:dyDescent="0.25">
      <c r="A213" s="1">
        <v>212</v>
      </c>
      <c r="B213" s="1"/>
      <c r="C213" s="1"/>
      <c r="D213" s="1"/>
      <c r="E213" s="1"/>
      <c r="F213" s="1"/>
      <c r="G213" s="1"/>
      <c r="H213" s="1" t="s">
        <v>269</v>
      </c>
      <c r="I213" s="1"/>
      <c r="J213" s="1" t="s">
        <v>37</v>
      </c>
      <c r="K213" s="1"/>
      <c r="M213" s="5">
        <f t="shared" si="45"/>
        <v>2</v>
      </c>
      <c r="N213" s="5">
        <f t="shared" si="46"/>
        <v>1.5</v>
      </c>
      <c r="P213" s="5">
        <f t="shared" si="47"/>
        <v>0</v>
      </c>
      <c r="Q213" s="5">
        <f t="shared" si="48"/>
        <v>0</v>
      </c>
      <c r="R213" s="5">
        <f t="shared" si="49"/>
        <v>0</v>
      </c>
      <c r="S213" s="5">
        <f t="shared" si="50"/>
        <v>0</v>
      </c>
      <c r="T213" s="5">
        <f t="shared" si="51"/>
        <v>0</v>
      </c>
      <c r="U213" s="5">
        <f t="shared" si="52"/>
        <v>0</v>
      </c>
      <c r="V213" s="13">
        <f t="shared" si="53"/>
        <v>1</v>
      </c>
      <c r="W213" s="5">
        <f t="shared" si="54"/>
        <v>0</v>
      </c>
      <c r="X213" s="5">
        <f t="shared" si="55"/>
        <v>1</v>
      </c>
      <c r="Y213" s="5">
        <f t="shared" si="56"/>
        <v>0</v>
      </c>
      <c r="AB213" s="5">
        <f t="shared" si="57"/>
        <v>2</v>
      </c>
      <c r="AC213" s="5">
        <f t="shared" si="58"/>
        <v>2</v>
      </c>
      <c r="AD213" s="5" t="str">
        <f t="shared" si="59"/>
        <v>Correct</v>
      </c>
      <c r="AE213" s="1" t="s">
        <v>94</v>
      </c>
      <c r="AF213" s="1">
        <v>32</v>
      </c>
      <c r="AG213" s="1" t="s">
        <v>121</v>
      </c>
      <c r="AH213" s="1" t="s">
        <v>178</v>
      </c>
      <c r="AI213" s="1" t="s">
        <v>107</v>
      </c>
      <c r="AJ213" s="1" t="s">
        <v>98</v>
      </c>
      <c r="AK213" s="1" t="s">
        <v>80</v>
      </c>
      <c r="AL213" s="1" t="s">
        <v>99</v>
      </c>
      <c r="AM213" s="1" t="s">
        <v>110</v>
      </c>
      <c r="AN213" s="1" t="s">
        <v>101</v>
      </c>
      <c r="AO213" s="1" t="s">
        <v>102</v>
      </c>
      <c r="AP213" s="1"/>
      <c r="AQ213" s="1" t="s">
        <v>102</v>
      </c>
      <c r="AR213" s="1"/>
    </row>
    <row r="214" spans="1:44" x14ac:dyDescent="0.25">
      <c r="A214" s="1">
        <v>213</v>
      </c>
      <c r="B214" s="1"/>
      <c r="C214" s="1"/>
      <c r="D214" s="1"/>
      <c r="E214" s="1"/>
      <c r="F214" s="1"/>
      <c r="G214" s="1" t="s">
        <v>35</v>
      </c>
      <c r="H214" s="1"/>
      <c r="I214" s="1"/>
      <c r="J214" s="1"/>
      <c r="K214" s="1"/>
      <c r="M214" s="5">
        <f t="shared" si="45"/>
        <v>1</v>
      </c>
      <c r="N214" s="5">
        <f t="shared" si="46"/>
        <v>3</v>
      </c>
      <c r="P214" s="5">
        <f t="shared" si="47"/>
        <v>0</v>
      </c>
      <c r="Q214" s="5">
        <f t="shared" si="48"/>
        <v>0</v>
      </c>
      <c r="R214" s="5">
        <f t="shared" si="49"/>
        <v>0</v>
      </c>
      <c r="S214" s="5">
        <f t="shared" si="50"/>
        <v>0</v>
      </c>
      <c r="T214" s="5">
        <f t="shared" si="51"/>
        <v>0</v>
      </c>
      <c r="U214" s="5">
        <f t="shared" si="52"/>
        <v>1</v>
      </c>
      <c r="V214" s="13">
        <f t="shared" si="53"/>
        <v>0</v>
      </c>
      <c r="W214" s="5">
        <f t="shared" si="54"/>
        <v>0</v>
      </c>
      <c r="X214" s="5">
        <f t="shared" si="55"/>
        <v>0</v>
      </c>
      <c r="Y214" s="5">
        <f t="shared" si="56"/>
        <v>0</v>
      </c>
      <c r="AB214" s="5">
        <f t="shared" si="57"/>
        <v>1</v>
      </c>
      <c r="AC214" s="5">
        <f t="shared" si="58"/>
        <v>1</v>
      </c>
      <c r="AD214" s="5" t="str">
        <f t="shared" si="59"/>
        <v>Correct</v>
      </c>
      <c r="AE214" s="1" t="s">
        <v>105</v>
      </c>
      <c r="AF214" s="1">
        <v>40</v>
      </c>
      <c r="AG214" s="1" t="s">
        <v>121</v>
      </c>
      <c r="AH214" s="1" t="s">
        <v>178</v>
      </c>
      <c r="AI214" s="1" t="s">
        <v>107</v>
      </c>
      <c r="AJ214" s="1"/>
      <c r="AK214" s="1" t="s">
        <v>80</v>
      </c>
      <c r="AL214" s="1" t="s">
        <v>99</v>
      </c>
      <c r="AM214" s="1" t="s">
        <v>100</v>
      </c>
      <c r="AN214" s="1" t="s">
        <v>101</v>
      </c>
      <c r="AO214" s="1" t="s">
        <v>102</v>
      </c>
      <c r="AP214" s="1"/>
      <c r="AQ214" s="1" t="s">
        <v>102</v>
      </c>
      <c r="AR214" s="1"/>
    </row>
    <row r="215" spans="1:44" x14ac:dyDescent="0.25">
      <c r="A215" s="1">
        <v>214</v>
      </c>
      <c r="B215" s="1"/>
      <c r="C215" s="1"/>
      <c r="D215" s="1" t="s">
        <v>33</v>
      </c>
      <c r="E215" s="1"/>
      <c r="F215" s="1"/>
      <c r="G215" s="1"/>
      <c r="H215" s="1"/>
      <c r="I215" s="1"/>
      <c r="J215" s="1"/>
      <c r="K215" s="1"/>
      <c r="M215" s="5">
        <f t="shared" si="45"/>
        <v>1</v>
      </c>
      <c r="N215" s="5">
        <f t="shared" si="46"/>
        <v>3</v>
      </c>
      <c r="P215" s="5">
        <f t="shared" si="47"/>
        <v>0</v>
      </c>
      <c r="Q215" s="5">
        <f t="shared" si="48"/>
        <v>0</v>
      </c>
      <c r="R215" s="5">
        <f t="shared" si="49"/>
        <v>1</v>
      </c>
      <c r="S215" s="5">
        <f t="shared" si="50"/>
        <v>0</v>
      </c>
      <c r="T215" s="5">
        <f t="shared" si="51"/>
        <v>0</v>
      </c>
      <c r="U215" s="5">
        <f t="shared" si="52"/>
        <v>0</v>
      </c>
      <c r="V215" s="13">
        <f t="shared" si="53"/>
        <v>0</v>
      </c>
      <c r="W215" s="5">
        <f t="shared" si="54"/>
        <v>0</v>
      </c>
      <c r="X215" s="5">
        <f t="shared" si="55"/>
        <v>0</v>
      </c>
      <c r="Y215" s="5">
        <f t="shared" si="56"/>
        <v>0</v>
      </c>
      <c r="AB215" s="5">
        <f t="shared" si="57"/>
        <v>1</v>
      </c>
      <c r="AC215" s="5">
        <f t="shared" si="58"/>
        <v>1</v>
      </c>
      <c r="AD215" s="5" t="str">
        <f t="shared" si="59"/>
        <v>Correct</v>
      </c>
      <c r="AE215" s="1" t="s">
        <v>94</v>
      </c>
      <c r="AF215" s="1">
        <v>37</v>
      </c>
      <c r="AG215" s="1" t="s">
        <v>121</v>
      </c>
      <c r="AH215" s="1" t="s">
        <v>178</v>
      </c>
      <c r="AI215" s="1" t="s">
        <v>107</v>
      </c>
      <c r="AJ215" s="1" t="s">
        <v>98</v>
      </c>
      <c r="AK215" s="1"/>
      <c r="AL215" s="1" t="s">
        <v>99</v>
      </c>
      <c r="AM215" s="1" t="s">
        <v>120</v>
      </c>
      <c r="AN215" s="1" t="s">
        <v>101</v>
      </c>
      <c r="AO215" s="1" t="s">
        <v>102</v>
      </c>
      <c r="AP215" s="1"/>
      <c r="AQ215" s="1" t="s">
        <v>102</v>
      </c>
      <c r="AR215" s="1"/>
    </row>
    <row r="216" spans="1:44" x14ac:dyDescent="0.25">
      <c r="A216" s="1">
        <v>215</v>
      </c>
      <c r="B216" s="1"/>
      <c r="C216" s="1"/>
      <c r="D216" s="1"/>
      <c r="E216" s="1"/>
      <c r="F216" s="1"/>
      <c r="G216" s="1"/>
      <c r="H216" s="1" t="s">
        <v>269</v>
      </c>
      <c r="I216" s="1"/>
      <c r="J216" s="1"/>
      <c r="K216" s="1"/>
      <c r="M216" s="5">
        <f t="shared" si="45"/>
        <v>1</v>
      </c>
      <c r="N216" s="5">
        <f t="shared" si="46"/>
        <v>3</v>
      </c>
      <c r="P216" s="5">
        <f t="shared" si="47"/>
        <v>0</v>
      </c>
      <c r="Q216" s="5">
        <f t="shared" si="48"/>
        <v>0</v>
      </c>
      <c r="R216" s="5">
        <f t="shared" si="49"/>
        <v>0</v>
      </c>
      <c r="S216" s="5">
        <f t="shared" si="50"/>
        <v>0</v>
      </c>
      <c r="T216" s="5">
        <f t="shared" si="51"/>
        <v>0</v>
      </c>
      <c r="U216" s="5">
        <f t="shared" si="52"/>
        <v>0</v>
      </c>
      <c r="V216" s="13">
        <f t="shared" si="53"/>
        <v>1</v>
      </c>
      <c r="W216" s="5">
        <f t="shared" si="54"/>
        <v>0</v>
      </c>
      <c r="X216" s="5">
        <f t="shared" si="55"/>
        <v>0</v>
      </c>
      <c r="Y216" s="5">
        <f t="shared" si="56"/>
        <v>0</v>
      </c>
      <c r="AB216" s="5">
        <f t="shared" si="57"/>
        <v>1</v>
      </c>
      <c r="AC216" s="5">
        <f t="shared" si="58"/>
        <v>1</v>
      </c>
      <c r="AD216" s="5" t="str">
        <f t="shared" si="59"/>
        <v>Correct</v>
      </c>
      <c r="AE216" s="1" t="s">
        <v>105</v>
      </c>
      <c r="AF216" s="1">
        <v>40</v>
      </c>
      <c r="AG216" s="1" t="s">
        <v>121</v>
      </c>
      <c r="AH216" s="1" t="s">
        <v>178</v>
      </c>
      <c r="AI216" s="1" t="s">
        <v>107</v>
      </c>
      <c r="AJ216" s="1" t="s">
        <v>98</v>
      </c>
      <c r="AK216" s="1" t="s">
        <v>80</v>
      </c>
      <c r="AL216" s="1" t="s">
        <v>99</v>
      </c>
      <c r="AM216" s="1" t="s">
        <v>100</v>
      </c>
      <c r="AN216" s="1" t="s">
        <v>101</v>
      </c>
      <c r="AO216" s="1" t="s">
        <v>102</v>
      </c>
      <c r="AP216" s="1"/>
      <c r="AQ216" s="1" t="s">
        <v>102</v>
      </c>
      <c r="AR216" s="1"/>
    </row>
    <row r="217" spans="1:44" x14ac:dyDescent="0.25">
      <c r="A217" s="1">
        <v>216</v>
      </c>
      <c r="B217" s="1"/>
      <c r="C217" s="1"/>
      <c r="D217" s="1"/>
      <c r="E217" s="1" t="s">
        <v>266</v>
      </c>
      <c r="F217" s="1"/>
      <c r="G217" s="1"/>
      <c r="H217" s="1"/>
      <c r="I217" s="1"/>
      <c r="J217" s="1"/>
      <c r="K217" s="1"/>
      <c r="M217" s="5">
        <f t="shared" si="45"/>
        <v>1</v>
      </c>
      <c r="N217" s="5">
        <f t="shared" si="46"/>
        <v>3</v>
      </c>
      <c r="P217" s="5">
        <f t="shared" si="47"/>
        <v>0</v>
      </c>
      <c r="Q217" s="5">
        <f t="shared" si="48"/>
        <v>0</v>
      </c>
      <c r="R217" s="5">
        <f t="shared" si="49"/>
        <v>0</v>
      </c>
      <c r="S217" s="5">
        <f t="shared" si="50"/>
        <v>1</v>
      </c>
      <c r="T217" s="5">
        <f t="shared" si="51"/>
        <v>0</v>
      </c>
      <c r="U217" s="5">
        <f t="shared" si="52"/>
        <v>0</v>
      </c>
      <c r="V217" s="13">
        <f t="shared" si="53"/>
        <v>0</v>
      </c>
      <c r="W217" s="5">
        <f t="shared" si="54"/>
        <v>0</v>
      </c>
      <c r="X217" s="5">
        <f t="shared" si="55"/>
        <v>0</v>
      </c>
      <c r="Y217" s="5">
        <f t="shared" si="56"/>
        <v>0</v>
      </c>
      <c r="AB217" s="5">
        <f t="shared" si="57"/>
        <v>1</v>
      </c>
      <c r="AC217" s="5">
        <f t="shared" si="58"/>
        <v>1</v>
      </c>
      <c r="AD217" s="5" t="str">
        <f t="shared" si="59"/>
        <v>Correct</v>
      </c>
      <c r="AE217" s="1" t="s">
        <v>94</v>
      </c>
      <c r="AF217" s="1">
        <v>39</v>
      </c>
      <c r="AG217" s="1" t="s">
        <v>121</v>
      </c>
      <c r="AH217" s="1" t="s">
        <v>178</v>
      </c>
      <c r="AI217" s="1" t="s">
        <v>97</v>
      </c>
      <c r="AJ217" s="1"/>
      <c r="AK217" s="1" t="s">
        <v>80</v>
      </c>
      <c r="AL217" s="1" t="s">
        <v>99</v>
      </c>
      <c r="AM217" s="1" t="s">
        <v>120</v>
      </c>
      <c r="AN217" s="1" t="s">
        <v>135</v>
      </c>
      <c r="AO217" s="1"/>
      <c r="AP217" s="1"/>
      <c r="AQ217" s="1"/>
      <c r="AR217" s="1"/>
    </row>
    <row r="218" spans="1:44" x14ac:dyDescent="0.25">
      <c r="A218" s="1">
        <v>217</v>
      </c>
      <c r="B218" s="1"/>
      <c r="C218" s="1"/>
      <c r="D218" s="1"/>
      <c r="E218" s="1"/>
      <c r="F218" s="1"/>
      <c r="G218" s="1"/>
      <c r="H218" s="1"/>
      <c r="I218" s="1"/>
      <c r="J218" s="1"/>
      <c r="K218" s="1" t="s">
        <v>38</v>
      </c>
      <c r="M218" s="5">
        <f t="shared" si="45"/>
        <v>1</v>
      </c>
      <c r="N218" s="5">
        <f t="shared" si="46"/>
        <v>3</v>
      </c>
      <c r="P218" s="5">
        <f t="shared" si="47"/>
        <v>0</v>
      </c>
      <c r="Q218" s="5">
        <f t="shared" si="48"/>
        <v>0</v>
      </c>
      <c r="R218" s="5">
        <f t="shared" si="49"/>
        <v>0</v>
      </c>
      <c r="S218" s="5">
        <f t="shared" si="50"/>
        <v>0</v>
      </c>
      <c r="T218" s="5">
        <f t="shared" si="51"/>
        <v>0</v>
      </c>
      <c r="U218" s="5">
        <f t="shared" si="52"/>
        <v>0</v>
      </c>
      <c r="V218" s="13">
        <f t="shared" si="53"/>
        <v>0</v>
      </c>
      <c r="W218" s="5">
        <f t="shared" si="54"/>
        <v>0</v>
      </c>
      <c r="X218" s="5">
        <f t="shared" si="55"/>
        <v>0</v>
      </c>
      <c r="Y218" s="5">
        <f t="shared" si="56"/>
        <v>1</v>
      </c>
      <c r="AB218" s="5">
        <f t="shared" si="57"/>
        <v>1</v>
      </c>
      <c r="AC218" s="5">
        <f t="shared" si="58"/>
        <v>1</v>
      </c>
      <c r="AD218" s="5" t="str">
        <f t="shared" si="59"/>
        <v>Correct</v>
      </c>
      <c r="AE218" s="1" t="s">
        <v>105</v>
      </c>
      <c r="AF218" s="1">
        <v>52</v>
      </c>
      <c r="AG218" s="1" t="s">
        <v>121</v>
      </c>
      <c r="AH218" s="1" t="s">
        <v>180</v>
      </c>
      <c r="AI218" s="1" t="s">
        <v>107</v>
      </c>
      <c r="AJ218" s="1" t="s">
        <v>98</v>
      </c>
      <c r="AK218" s="1" t="s">
        <v>80</v>
      </c>
      <c r="AL218" s="1" t="s">
        <v>126</v>
      </c>
      <c r="AM218" s="1" t="s">
        <v>100</v>
      </c>
      <c r="AN218" s="1" t="s">
        <v>101</v>
      </c>
      <c r="AO218" s="1" t="s">
        <v>102</v>
      </c>
      <c r="AP218" s="1"/>
      <c r="AQ218" s="1" t="s">
        <v>102</v>
      </c>
      <c r="AR218" s="1"/>
    </row>
    <row r="219" spans="1:44" x14ac:dyDescent="0.25">
      <c r="A219" s="1">
        <v>218</v>
      </c>
      <c r="B219" s="1"/>
      <c r="C219" s="1"/>
      <c r="D219" s="1"/>
      <c r="E219" s="1"/>
      <c r="F219" s="1"/>
      <c r="G219" s="1"/>
      <c r="H219" s="1" t="s">
        <v>269</v>
      </c>
      <c r="I219" s="1" t="s">
        <v>36</v>
      </c>
      <c r="J219" s="1"/>
      <c r="K219" s="1" t="s">
        <v>38</v>
      </c>
      <c r="M219" s="5">
        <f t="shared" si="45"/>
        <v>3</v>
      </c>
      <c r="N219" s="5">
        <f t="shared" si="46"/>
        <v>1</v>
      </c>
      <c r="P219" s="5">
        <f t="shared" si="47"/>
        <v>0</v>
      </c>
      <c r="Q219" s="5">
        <f t="shared" si="48"/>
        <v>0</v>
      </c>
      <c r="R219" s="5">
        <f t="shared" si="49"/>
        <v>0</v>
      </c>
      <c r="S219" s="5">
        <f t="shared" si="50"/>
        <v>0</v>
      </c>
      <c r="T219" s="5">
        <f t="shared" si="51"/>
        <v>0</v>
      </c>
      <c r="U219" s="5">
        <f t="shared" si="52"/>
        <v>0</v>
      </c>
      <c r="V219" s="13">
        <f t="shared" si="53"/>
        <v>1</v>
      </c>
      <c r="W219" s="5">
        <f t="shared" si="54"/>
        <v>1</v>
      </c>
      <c r="X219" s="5">
        <f t="shared" si="55"/>
        <v>0</v>
      </c>
      <c r="Y219" s="5">
        <f t="shared" si="56"/>
        <v>1</v>
      </c>
      <c r="AB219" s="5">
        <f t="shared" si="57"/>
        <v>3</v>
      </c>
      <c r="AC219" s="5">
        <f t="shared" si="58"/>
        <v>3</v>
      </c>
      <c r="AD219" s="5" t="str">
        <f t="shared" si="59"/>
        <v>Correct</v>
      </c>
      <c r="AE219" s="1" t="s">
        <v>94</v>
      </c>
      <c r="AF219" s="1">
        <v>39</v>
      </c>
      <c r="AG219" s="1" t="s">
        <v>121</v>
      </c>
      <c r="AH219" s="1" t="s">
        <v>187</v>
      </c>
      <c r="AI219" s="1" t="s">
        <v>107</v>
      </c>
      <c r="AJ219" s="1" t="s">
        <v>98</v>
      </c>
      <c r="AK219" s="1" t="s">
        <v>80</v>
      </c>
      <c r="AL219" s="1" t="s">
        <v>114</v>
      </c>
      <c r="AM219" s="1" t="s">
        <v>100</v>
      </c>
      <c r="AN219" s="1" t="s">
        <v>101</v>
      </c>
      <c r="AO219" s="1" t="s">
        <v>102</v>
      </c>
      <c r="AP219" s="1"/>
      <c r="AQ219" s="1" t="s">
        <v>102</v>
      </c>
      <c r="AR219" s="1"/>
    </row>
    <row r="220" spans="1:44" x14ac:dyDescent="0.25">
      <c r="A220" s="1">
        <v>219</v>
      </c>
      <c r="B220" s="1"/>
      <c r="C220" s="1"/>
      <c r="D220" s="1" t="s">
        <v>33</v>
      </c>
      <c r="E220" s="1"/>
      <c r="F220" s="1"/>
      <c r="G220" s="1"/>
      <c r="H220" s="1" t="s">
        <v>269</v>
      </c>
      <c r="I220" s="1" t="s">
        <v>36</v>
      </c>
      <c r="J220" s="1"/>
      <c r="K220" s="1"/>
      <c r="M220" s="5">
        <f t="shared" si="45"/>
        <v>3</v>
      </c>
      <c r="N220" s="5">
        <f t="shared" si="46"/>
        <v>1</v>
      </c>
      <c r="P220" s="5">
        <f t="shared" si="47"/>
        <v>0</v>
      </c>
      <c r="Q220" s="5">
        <f t="shared" si="48"/>
        <v>0</v>
      </c>
      <c r="R220" s="5">
        <f t="shared" si="49"/>
        <v>1</v>
      </c>
      <c r="S220" s="5">
        <f t="shared" si="50"/>
        <v>0</v>
      </c>
      <c r="T220" s="5">
        <f t="shared" si="51"/>
        <v>0</v>
      </c>
      <c r="U220" s="5">
        <f t="shared" si="52"/>
        <v>0</v>
      </c>
      <c r="V220" s="13">
        <f t="shared" si="53"/>
        <v>1</v>
      </c>
      <c r="W220" s="5">
        <f t="shared" si="54"/>
        <v>1</v>
      </c>
      <c r="X220" s="5">
        <f t="shared" si="55"/>
        <v>0</v>
      </c>
      <c r="Y220" s="5">
        <f t="shared" si="56"/>
        <v>0</v>
      </c>
      <c r="AB220" s="5">
        <f t="shared" si="57"/>
        <v>3</v>
      </c>
      <c r="AC220" s="5">
        <f t="shared" si="58"/>
        <v>3</v>
      </c>
      <c r="AD220" s="5" t="str">
        <f t="shared" si="59"/>
        <v>Correct</v>
      </c>
      <c r="AE220" s="1" t="s">
        <v>94</v>
      </c>
      <c r="AF220" s="1">
        <v>18</v>
      </c>
      <c r="AG220" s="1" t="s">
        <v>121</v>
      </c>
      <c r="AH220" s="1" t="s">
        <v>184</v>
      </c>
      <c r="AI220" s="1" t="s">
        <v>107</v>
      </c>
      <c r="AJ220" s="1" t="s">
        <v>98</v>
      </c>
      <c r="AK220" s="1"/>
      <c r="AL220" s="1" t="s">
        <v>99</v>
      </c>
      <c r="AM220" s="1" t="s">
        <v>103</v>
      </c>
      <c r="AN220" s="1" t="s">
        <v>135</v>
      </c>
      <c r="AO220" s="1" t="s">
        <v>102</v>
      </c>
      <c r="AP220" s="1"/>
      <c r="AQ220" s="1" t="s">
        <v>102</v>
      </c>
      <c r="AR220" s="1"/>
    </row>
    <row r="221" spans="1:44" x14ac:dyDescent="0.25">
      <c r="A221" s="1">
        <v>220</v>
      </c>
      <c r="B221" s="1"/>
      <c r="C221" s="1"/>
      <c r="D221" s="1"/>
      <c r="E221" s="1"/>
      <c r="F221" s="1"/>
      <c r="G221" s="1"/>
      <c r="H221" s="1"/>
      <c r="I221" s="1" t="s">
        <v>36</v>
      </c>
      <c r="J221" s="1"/>
      <c r="K221" s="1" t="s">
        <v>38</v>
      </c>
      <c r="M221" s="5">
        <f t="shared" si="45"/>
        <v>2</v>
      </c>
      <c r="N221" s="5">
        <f t="shared" si="46"/>
        <v>1.5</v>
      </c>
      <c r="P221" s="5">
        <f t="shared" si="47"/>
        <v>0</v>
      </c>
      <c r="Q221" s="5">
        <f t="shared" si="48"/>
        <v>0</v>
      </c>
      <c r="R221" s="5">
        <f t="shared" si="49"/>
        <v>0</v>
      </c>
      <c r="S221" s="5">
        <f t="shared" si="50"/>
        <v>0</v>
      </c>
      <c r="T221" s="5">
        <f t="shared" si="51"/>
        <v>0</v>
      </c>
      <c r="U221" s="5">
        <f t="shared" si="52"/>
        <v>0</v>
      </c>
      <c r="V221" s="13">
        <f t="shared" si="53"/>
        <v>0</v>
      </c>
      <c r="W221" s="5">
        <f t="shared" si="54"/>
        <v>1</v>
      </c>
      <c r="X221" s="5">
        <f t="shared" si="55"/>
        <v>0</v>
      </c>
      <c r="Y221" s="5">
        <f t="shared" si="56"/>
        <v>1</v>
      </c>
      <c r="AB221" s="5">
        <f t="shared" si="57"/>
        <v>2</v>
      </c>
      <c r="AC221" s="5">
        <f t="shared" si="58"/>
        <v>2</v>
      </c>
      <c r="AD221" s="5" t="str">
        <f t="shared" si="59"/>
        <v>Correct</v>
      </c>
      <c r="AE221" s="1" t="s">
        <v>94</v>
      </c>
      <c r="AF221" s="1">
        <v>47</v>
      </c>
      <c r="AG221" s="1" t="s">
        <v>121</v>
      </c>
      <c r="AH221" s="1" t="s">
        <v>184</v>
      </c>
      <c r="AI221" s="1" t="s">
        <v>107</v>
      </c>
      <c r="AJ221" s="1" t="s">
        <v>98</v>
      </c>
      <c r="AK221" s="1" t="s">
        <v>80</v>
      </c>
      <c r="AL221" s="1" t="s">
        <v>126</v>
      </c>
      <c r="AM221" s="1" t="s">
        <v>110</v>
      </c>
      <c r="AN221" s="1" t="s">
        <v>101</v>
      </c>
      <c r="AO221" s="1" t="s">
        <v>102</v>
      </c>
      <c r="AP221" s="1"/>
      <c r="AQ221" s="1" t="s">
        <v>102</v>
      </c>
      <c r="AR221" s="1"/>
    </row>
    <row r="222" spans="1:44" x14ac:dyDescent="0.25">
      <c r="A222" s="1">
        <v>221</v>
      </c>
      <c r="B222" s="1"/>
      <c r="C222" s="1"/>
      <c r="D222" s="1" t="s">
        <v>33</v>
      </c>
      <c r="E222" s="1"/>
      <c r="F222" s="1"/>
      <c r="G222" s="1"/>
      <c r="H222" s="1"/>
      <c r="I222" s="1" t="s">
        <v>36</v>
      </c>
      <c r="J222" s="1"/>
      <c r="K222" s="1" t="s">
        <v>38</v>
      </c>
      <c r="M222" s="5">
        <f t="shared" si="45"/>
        <v>3</v>
      </c>
      <c r="N222" s="5">
        <f t="shared" si="46"/>
        <v>1</v>
      </c>
      <c r="P222" s="5">
        <f t="shared" si="47"/>
        <v>0</v>
      </c>
      <c r="Q222" s="5">
        <f t="shared" si="48"/>
        <v>0</v>
      </c>
      <c r="R222" s="5">
        <f t="shared" si="49"/>
        <v>1</v>
      </c>
      <c r="S222" s="5">
        <f t="shared" si="50"/>
        <v>0</v>
      </c>
      <c r="T222" s="5">
        <f t="shared" si="51"/>
        <v>0</v>
      </c>
      <c r="U222" s="5">
        <f t="shared" si="52"/>
        <v>0</v>
      </c>
      <c r="V222" s="13">
        <f t="shared" si="53"/>
        <v>0</v>
      </c>
      <c r="W222" s="5">
        <f t="shared" si="54"/>
        <v>1</v>
      </c>
      <c r="X222" s="5">
        <f t="shared" si="55"/>
        <v>0</v>
      </c>
      <c r="Y222" s="5">
        <f t="shared" si="56"/>
        <v>1</v>
      </c>
      <c r="AB222" s="5">
        <f t="shared" si="57"/>
        <v>3</v>
      </c>
      <c r="AC222" s="5">
        <f t="shared" si="58"/>
        <v>3</v>
      </c>
      <c r="AD222" s="5" t="str">
        <f t="shared" si="59"/>
        <v>Correct</v>
      </c>
      <c r="AE222" s="1" t="s">
        <v>105</v>
      </c>
      <c r="AF222" s="1">
        <v>47</v>
      </c>
      <c r="AG222" s="1" t="s">
        <v>121</v>
      </c>
      <c r="AH222" s="1" t="s">
        <v>188</v>
      </c>
      <c r="AI222" s="1" t="s">
        <v>107</v>
      </c>
      <c r="AJ222" s="1" t="s">
        <v>98</v>
      </c>
      <c r="AK222" s="1" t="s">
        <v>80</v>
      </c>
      <c r="AL222" s="1" t="s">
        <v>126</v>
      </c>
      <c r="AM222" s="1" t="s">
        <v>100</v>
      </c>
      <c r="AN222" s="1" t="s">
        <v>101</v>
      </c>
      <c r="AO222" s="1" t="s">
        <v>102</v>
      </c>
      <c r="AP222" s="1"/>
      <c r="AQ222" s="1" t="s">
        <v>102</v>
      </c>
      <c r="AR222" s="1"/>
    </row>
    <row r="223" spans="1:44" x14ac:dyDescent="0.25">
      <c r="A223" s="1">
        <v>222</v>
      </c>
      <c r="B223" s="1"/>
      <c r="C223" s="1"/>
      <c r="D223" s="1"/>
      <c r="E223" s="1"/>
      <c r="F223" s="1"/>
      <c r="G223" s="1"/>
      <c r="H223" s="1"/>
      <c r="I223" s="1"/>
      <c r="J223" s="1"/>
      <c r="K223" s="1" t="s">
        <v>38</v>
      </c>
      <c r="M223" s="5">
        <f t="shared" si="45"/>
        <v>1</v>
      </c>
      <c r="N223" s="5">
        <f t="shared" si="46"/>
        <v>3</v>
      </c>
      <c r="P223" s="5">
        <f t="shared" si="47"/>
        <v>0</v>
      </c>
      <c r="Q223" s="5">
        <f t="shared" si="48"/>
        <v>0</v>
      </c>
      <c r="R223" s="5">
        <f t="shared" si="49"/>
        <v>0</v>
      </c>
      <c r="S223" s="5">
        <f t="shared" si="50"/>
        <v>0</v>
      </c>
      <c r="T223" s="5">
        <f t="shared" si="51"/>
        <v>0</v>
      </c>
      <c r="U223" s="5">
        <f t="shared" si="52"/>
        <v>0</v>
      </c>
      <c r="V223" s="13">
        <f t="shared" si="53"/>
        <v>0</v>
      </c>
      <c r="W223" s="5">
        <f t="shared" si="54"/>
        <v>0</v>
      </c>
      <c r="X223" s="5">
        <f t="shared" si="55"/>
        <v>0</v>
      </c>
      <c r="Y223" s="5">
        <f t="shared" si="56"/>
        <v>1</v>
      </c>
      <c r="AB223" s="5">
        <f t="shared" si="57"/>
        <v>1</v>
      </c>
      <c r="AC223" s="5">
        <f t="shared" si="58"/>
        <v>1</v>
      </c>
      <c r="AD223" s="5" t="str">
        <f t="shared" si="59"/>
        <v>Correct</v>
      </c>
      <c r="AE223" s="1" t="s">
        <v>105</v>
      </c>
      <c r="AF223" s="1">
        <v>47</v>
      </c>
      <c r="AG223" s="1" t="s">
        <v>121</v>
      </c>
      <c r="AH223" s="1" t="s">
        <v>184</v>
      </c>
      <c r="AI223" s="1" t="s">
        <v>107</v>
      </c>
      <c r="AJ223" s="1" t="s">
        <v>98</v>
      </c>
      <c r="AK223" s="1" t="s">
        <v>80</v>
      </c>
      <c r="AL223" s="1" t="s">
        <v>126</v>
      </c>
      <c r="AM223" s="1" t="s">
        <v>100</v>
      </c>
      <c r="AN223" s="1" t="s">
        <v>101</v>
      </c>
      <c r="AO223" s="1" t="s">
        <v>102</v>
      </c>
      <c r="AP223" s="1"/>
      <c r="AQ223" s="1" t="s">
        <v>102</v>
      </c>
      <c r="AR223" s="1"/>
    </row>
    <row r="224" spans="1:44" x14ac:dyDescent="0.25">
      <c r="A224" s="1">
        <v>223</v>
      </c>
      <c r="B224" s="1"/>
      <c r="C224" s="1"/>
      <c r="D224" s="1" t="s">
        <v>33</v>
      </c>
      <c r="E224" s="1"/>
      <c r="F224" s="1"/>
      <c r="G224" s="1"/>
      <c r="H224" s="1"/>
      <c r="I224" s="1" t="s">
        <v>36</v>
      </c>
      <c r="J224" s="1"/>
      <c r="K224" s="1" t="s">
        <v>38</v>
      </c>
      <c r="M224" s="5">
        <f t="shared" si="45"/>
        <v>3</v>
      </c>
      <c r="N224" s="5">
        <f t="shared" si="46"/>
        <v>1</v>
      </c>
      <c r="P224" s="5">
        <f t="shared" si="47"/>
        <v>0</v>
      </c>
      <c r="Q224" s="5">
        <f t="shared" si="48"/>
        <v>0</v>
      </c>
      <c r="R224" s="5">
        <f t="shared" si="49"/>
        <v>1</v>
      </c>
      <c r="S224" s="5">
        <f t="shared" si="50"/>
        <v>0</v>
      </c>
      <c r="T224" s="5">
        <f t="shared" si="51"/>
        <v>0</v>
      </c>
      <c r="U224" s="5">
        <f t="shared" si="52"/>
        <v>0</v>
      </c>
      <c r="V224" s="13">
        <f t="shared" si="53"/>
        <v>0</v>
      </c>
      <c r="W224" s="5">
        <f t="shared" si="54"/>
        <v>1</v>
      </c>
      <c r="X224" s="5">
        <f t="shared" si="55"/>
        <v>0</v>
      </c>
      <c r="Y224" s="5">
        <f t="shared" si="56"/>
        <v>1</v>
      </c>
      <c r="AB224" s="5">
        <f t="shared" si="57"/>
        <v>3</v>
      </c>
      <c r="AC224" s="5">
        <f t="shared" si="58"/>
        <v>3</v>
      </c>
      <c r="AD224" s="5" t="str">
        <f t="shared" si="59"/>
        <v>Correct</v>
      </c>
      <c r="AE224" s="1" t="s">
        <v>94</v>
      </c>
      <c r="AF224" s="1">
        <v>35</v>
      </c>
      <c r="AG224" s="1" t="s">
        <v>121</v>
      </c>
      <c r="AH224" s="1" t="s">
        <v>184</v>
      </c>
      <c r="AI224" s="1" t="s">
        <v>107</v>
      </c>
      <c r="AJ224" s="1" t="s">
        <v>98</v>
      </c>
      <c r="AK224" s="1" t="s">
        <v>80</v>
      </c>
      <c r="AL224" s="1" t="s">
        <v>126</v>
      </c>
      <c r="AM224" s="1" t="s">
        <v>100</v>
      </c>
      <c r="AN224" s="1" t="s">
        <v>101</v>
      </c>
      <c r="AO224" s="1" t="s">
        <v>102</v>
      </c>
      <c r="AP224" s="1"/>
      <c r="AQ224" s="1" t="s">
        <v>102</v>
      </c>
      <c r="AR224" s="1"/>
    </row>
    <row r="225" spans="1:44" x14ac:dyDescent="0.25">
      <c r="A225" s="1">
        <v>224</v>
      </c>
      <c r="B225" s="1"/>
      <c r="C225" s="1"/>
      <c r="D225" s="1" t="s">
        <v>33</v>
      </c>
      <c r="E225" s="1"/>
      <c r="F225" s="1"/>
      <c r="G225" s="1"/>
      <c r="H225" s="1" t="s">
        <v>269</v>
      </c>
      <c r="I225" s="1" t="s">
        <v>36</v>
      </c>
      <c r="J225" s="1"/>
      <c r="K225" s="1"/>
      <c r="M225" s="5">
        <f t="shared" si="45"/>
        <v>3</v>
      </c>
      <c r="N225" s="5">
        <f t="shared" si="46"/>
        <v>1</v>
      </c>
      <c r="P225" s="5">
        <f t="shared" si="47"/>
        <v>0</v>
      </c>
      <c r="Q225" s="5">
        <f t="shared" si="48"/>
        <v>0</v>
      </c>
      <c r="R225" s="5">
        <f t="shared" si="49"/>
        <v>1</v>
      </c>
      <c r="S225" s="5">
        <f t="shared" si="50"/>
        <v>0</v>
      </c>
      <c r="T225" s="5">
        <f t="shared" si="51"/>
        <v>0</v>
      </c>
      <c r="U225" s="5">
        <f t="shared" si="52"/>
        <v>0</v>
      </c>
      <c r="V225" s="13">
        <f t="shared" si="53"/>
        <v>1</v>
      </c>
      <c r="W225" s="5">
        <f t="shared" si="54"/>
        <v>1</v>
      </c>
      <c r="X225" s="5">
        <f t="shared" si="55"/>
        <v>0</v>
      </c>
      <c r="Y225" s="5">
        <f t="shared" si="56"/>
        <v>0</v>
      </c>
      <c r="AB225" s="5">
        <f t="shared" si="57"/>
        <v>3</v>
      </c>
      <c r="AC225" s="5">
        <f t="shared" si="58"/>
        <v>3</v>
      </c>
      <c r="AD225" s="5" t="str">
        <f t="shared" si="59"/>
        <v>Correct</v>
      </c>
      <c r="AE225" s="1" t="s">
        <v>94</v>
      </c>
      <c r="AF225" s="1">
        <v>18</v>
      </c>
      <c r="AG225" s="1" t="s">
        <v>121</v>
      </c>
      <c r="AH225" s="1" t="s">
        <v>178</v>
      </c>
      <c r="AI225" s="1" t="s">
        <v>107</v>
      </c>
      <c r="AJ225" s="1" t="s">
        <v>98</v>
      </c>
      <c r="AK225" s="1" t="s">
        <v>80</v>
      </c>
      <c r="AL225" s="1" t="s">
        <v>126</v>
      </c>
      <c r="AM225" s="1" t="s">
        <v>133</v>
      </c>
      <c r="AN225" s="1" t="s">
        <v>136</v>
      </c>
      <c r="AO225" s="1" t="s">
        <v>102</v>
      </c>
      <c r="AP225" s="1"/>
      <c r="AQ225" s="1" t="s">
        <v>102</v>
      </c>
      <c r="AR225" s="1"/>
    </row>
    <row r="226" spans="1:44" x14ac:dyDescent="0.25">
      <c r="A226" s="1">
        <v>225</v>
      </c>
      <c r="B226" s="1"/>
      <c r="C226" s="1"/>
      <c r="D226" s="1" t="s">
        <v>33</v>
      </c>
      <c r="E226" s="1" t="s">
        <v>266</v>
      </c>
      <c r="F226" s="1"/>
      <c r="G226" s="1"/>
      <c r="H226" s="1"/>
      <c r="I226" s="1" t="s">
        <v>36</v>
      </c>
      <c r="J226" s="1"/>
      <c r="K226" s="1"/>
      <c r="M226" s="5">
        <f t="shared" si="45"/>
        <v>3</v>
      </c>
      <c r="N226" s="5">
        <f t="shared" si="46"/>
        <v>1</v>
      </c>
      <c r="P226" s="5">
        <f t="shared" si="47"/>
        <v>0</v>
      </c>
      <c r="Q226" s="5">
        <f t="shared" si="48"/>
        <v>0</v>
      </c>
      <c r="R226" s="5">
        <f t="shared" si="49"/>
        <v>1</v>
      </c>
      <c r="S226" s="5">
        <f t="shared" si="50"/>
        <v>1</v>
      </c>
      <c r="T226" s="5">
        <f t="shared" si="51"/>
        <v>0</v>
      </c>
      <c r="U226" s="5">
        <f t="shared" si="52"/>
        <v>0</v>
      </c>
      <c r="V226" s="13">
        <f t="shared" si="53"/>
        <v>0</v>
      </c>
      <c r="W226" s="5">
        <f t="shared" si="54"/>
        <v>1</v>
      </c>
      <c r="X226" s="5">
        <f t="shared" si="55"/>
        <v>0</v>
      </c>
      <c r="Y226" s="5">
        <f t="shared" si="56"/>
        <v>0</v>
      </c>
      <c r="AB226" s="5">
        <f t="shared" si="57"/>
        <v>3</v>
      </c>
      <c r="AC226" s="5">
        <f t="shared" si="58"/>
        <v>3</v>
      </c>
      <c r="AD226" s="5" t="str">
        <f t="shared" si="59"/>
        <v>Correct</v>
      </c>
      <c r="AE226" s="1" t="s">
        <v>94</v>
      </c>
      <c r="AF226" s="1">
        <v>47</v>
      </c>
      <c r="AG226" s="1" t="s">
        <v>121</v>
      </c>
      <c r="AH226" s="1" t="s">
        <v>185</v>
      </c>
      <c r="AI226" s="1" t="s">
        <v>107</v>
      </c>
      <c r="AJ226" s="1" t="s">
        <v>98</v>
      </c>
      <c r="AK226" s="1" t="s">
        <v>80</v>
      </c>
      <c r="AL226" s="1" t="s">
        <v>112</v>
      </c>
      <c r="AM226" s="1" t="s">
        <v>120</v>
      </c>
      <c r="AN226" s="1" t="s">
        <v>101</v>
      </c>
      <c r="AO226" s="1" t="s">
        <v>102</v>
      </c>
      <c r="AP226" s="1"/>
      <c r="AQ226" s="1" t="s">
        <v>102</v>
      </c>
      <c r="AR226" s="1"/>
    </row>
    <row r="227" spans="1:44" x14ac:dyDescent="0.25">
      <c r="A227" s="1">
        <v>226</v>
      </c>
      <c r="B227" s="1"/>
      <c r="C227" s="1"/>
      <c r="D227" s="1" t="s">
        <v>33</v>
      </c>
      <c r="E227" s="1"/>
      <c r="F227" s="1"/>
      <c r="G227" s="1"/>
      <c r="H227" s="1"/>
      <c r="I227" s="1" t="s">
        <v>36</v>
      </c>
      <c r="J227" s="1" t="s">
        <v>37</v>
      </c>
      <c r="K227" s="1"/>
      <c r="M227" s="5">
        <f t="shared" si="45"/>
        <v>3</v>
      </c>
      <c r="N227" s="5">
        <f t="shared" si="46"/>
        <v>1</v>
      </c>
      <c r="P227" s="5">
        <f t="shared" si="47"/>
        <v>0</v>
      </c>
      <c r="Q227" s="5">
        <f t="shared" si="48"/>
        <v>0</v>
      </c>
      <c r="R227" s="5">
        <f t="shared" si="49"/>
        <v>1</v>
      </c>
      <c r="S227" s="5">
        <f t="shared" si="50"/>
        <v>0</v>
      </c>
      <c r="T227" s="5">
        <f t="shared" si="51"/>
        <v>0</v>
      </c>
      <c r="U227" s="5">
        <f t="shared" si="52"/>
        <v>0</v>
      </c>
      <c r="V227" s="13">
        <f t="shared" si="53"/>
        <v>0</v>
      </c>
      <c r="W227" s="5">
        <f t="shared" si="54"/>
        <v>1</v>
      </c>
      <c r="X227" s="5">
        <f t="shared" si="55"/>
        <v>1</v>
      </c>
      <c r="Y227" s="5">
        <f t="shared" si="56"/>
        <v>0</v>
      </c>
      <c r="AB227" s="5">
        <f t="shared" si="57"/>
        <v>3</v>
      </c>
      <c r="AC227" s="5">
        <f t="shared" si="58"/>
        <v>3</v>
      </c>
      <c r="AD227" s="5" t="str">
        <f t="shared" si="59"/>
        <v>Correct</v>
      </c>
      <c r="AE227" s="1" t="s">
        <v>94</v>
      </c>
      <c r="AF227" s="1">
        <v>37</v>
      </c>
      <c r="AG227" s="1" t="s">
        <v>121</v>
      </c>
      <c r="AH227" s="1" t="s">
        <v>178</v>
      </c>
      <c r="AI227" s="1" t="s">
        <v>107</v>
      </c>
      <c r="AJ227" s="1" t="s">
        <v>98</v>
      </c>
      <c r="AK227" s="1" t="s">
        <v>80</v>
      </c>
      <c r="AL227" s="1" t="s">
        <v>114</v>
      </c>
      <c r="AM227" s="1" t="s">
        <v>100</v>
      </c>
      <c r="AN227" s="1" t="s">
        <v>101</v>
      </c>
      <c r="AO227" s="1" t="s">
        <v>102</v>
      </c>
      <c r="AP227" s="1"/>
      <c r="AQ227" s="1" t="s">
        <v>102</v>
      </c>
      <c r="AR227" s="1"/>
    </row>
    <row r="228" spans="1:44" x14ac:dyDescent="0.25">
      <c r="A228" s="1">
        <v>227</v>
      </c>
      <c r="B228" s="1"/>
      <c r="C228" s="1" t="s">
        <v>32</v>
      </c>
      <c r="D228" s="1"/>
      <c r="E228" s="1"/>
      <c r="F228" s="1"/>
      <c r="G228" s="1"/>
      <c r="H228" s="1" t="s">
        <v>269</v>
      </c>
      <c r="I228" s="1" t="s">
        <v>36</v>
      </c>
      <c r="J228" s="1"/>
      <c r="K228" s="1"/>
      <c r="M228" s="5">
        <f t="shared" si="45"/>
        <v>3</v>
      </c>
      <c r="N228" s="5">
        <f t="shared" si="46"/>
        <v>1</v>
      </c>
      <c r="P228" s="5">
        <f t="shared" si="47"/>
        <v>0</v>
      </c>
      <c r="Q228" s="5">
        <f t="shared" si="48"/>
        <v>1</v>
      </c>
      <c r="R228" s="5">
        <f t="shared" si="49"/>
        <v>0</v>
      </c>
      <c r="S228" s="5">
        <f t="shared" si="50"/>
        <v>0</v>
      </c>
      <c r="T228" s="5">
        <f t="shared" si="51"/>
        <v>0</v>
      </c>
      <c r="U228" s="5">
        <f t="shared" si="52"/>
        <v>0</v>
      </c>
      <c r="V228" s="13">
        <f t="shared" si="53"/>
        <v>1</v>
      </c>
      <c r="W228" s="5">
        <f t="shared" si="54"/>
        <v>1</v>
      </c>
      <c r="X228" s="5">
        <f t="shared" si="55"/>
        <v>0</v>
      </c>
      <c r="Y228" s="5">
        <f t="shared" si="56"/>
        <v>0</v>
      </c>
      <c r="AB228" s="5">
        <f t="shared" si="57"/>
        <v>3</v>
      </c>
      <c r="AC228" s="5">
        <f t="shared" si="58"/>
        <v>3</v>
      </c>
      <c r="AD228" s="5" t="str">
        <f t="shared" si="59"/>
        <v>Correct</v>
      </c>
      <c r="AE228" s="1" t="s">
        <v>105</v>
      </c>
      <c r="AF228" s="1">
        <v>23</v>
      </c>
      <c r="AG228" s="1" t="s">
        <v>121</v>
      </c>
      <c r="AH228" s="1" t="s">
        <v>185</v>
      </c>
      <c r="AI228" s="1" t="s">
        <v>107</v>
      </c>
      <c r="AJ228" s="1" t="s">
        <v>98</v>
      </c>
      <c r="AK228" s="1" t="s">
        <v>80</v>
      </c>
      <c r="AL228" s="1" t="s">
        <v>112</v>
      </c>
      <c r="AM228" s="1" t="s">
        <v>110</v>
      </c>
      <c r="AN228" s="1" t="s">
        <v>136</v>
      </c>
      <c r="AO228" s="1" t="s">
        <v>102</v>
      </c>
      <c r="AP228" s="1"/>
      <c r="AQ228" s="1" t="s">
        <v>102</v>
      </c>
      <c r="AR228" s="1"/>
    </row>
    <row r="229" spans="1:44" x14ac:dyDescent="0.25">
      <c r="A229" s="1">
        <v>228</v>
      </c>
      <c r="B229" s="1"/>
      <c r="C229" s="1"/>
      <c r="D229" s="1" t="s">
        <v>33</v>
      </c>
      <c r="E229" s="1"/>
      <c r="F229" s="1"/>
      <c r="G229" s="1"/>
      <c r="H229" s="1"/>
      <c r="I229" s="1" t="s">
        <v>36</v>
      </c>
      <c r="J229" s="1"/>
      <c r="K229" s="1" t="s">
        <v>38</v>
      </c>
      <c r="M229" s="5">
        <f t="shared" si="45"/>
        <v>3</v>
      </c>
      <c r="N229" s="5">
        <f t="shared" si="46"/>
        <v>1</v>
      </c>
      <c r="P229" s="5">
        <f t="shared" si="47"/>
        <v>0</v>
      </c>
      <c r="Q229" s="5">
        <f t="shared" si="48"/>
        <v>0</v>
      </c>
      <c r="R229" s="5">
        <f t="shared" si="49"/>
        <v>1</v>
      </c>
      <c r="S229" s="5">
        <f t="shared" si="50"/>
        <v>0</v>
      </c>
      <c r="T229" s="5">
        <f t="shared" si="51"/>
        <v>0</v>
      </c>
      <c r="U229" s="5">
        <f t="shared" si="52"/>
        <v>0</v>
      </c>
      <c r="V229" s="13">
        <f t="shared" si="53"/>
        <v>0</v>
      </c>
      <c r="W229" s="5">
        <f t="shared" si="54"/>
        <v>1</v>
      </c>
      <c r="X229" s="5">
        <f t="shared" si="55"/>
        <v>0</v>
      </c>
      <c r="Y229" s="5">
        <f t="shared" si="56"/>
        <v>1</v>
      </c>
      <c r="AB229" s="5">
        <f t="shared" si="57"/>
        <v>3</v>
      </c>
      <c r="AC229" s="5">
        <f t="shared" si="58"/>
        <v>3</v>
      </c>
      <c r="AD229" s="5" t="str">
        <f t="shared" si="59"/>
        <v>Correct</v>
      </c>
      <c r="AE229" s="1" t="s">
        <v>94</v>
      </c>
      <c r="AF229" s="1"/>
      <c r="AG229" s="1" t="s">
        <v>121</v>
      </c>
      <c r="AH229" s="1" t="s">
        <v>178</v>
      </c>
      <c r="AI229" s="1"/>
      <c r="AJ229" s="1"/>
      <c r="AK229" s="1" t="s">
        <v>80</v>
      </c>
      <c r="AL229" s="1"/>
      <c r="AM229" s="1" t="s">
        <v>137</v>
      </c>
      <c r="AN229" s="1" t="s">
        <v>101</v>
      </c>
      <c r="AO229" s="1" t="s">
        <v>102</v>
      </c>
      <c r="AP229" s="1"/>
      <c r="AQ229" s="1" t="s">
        <v>102</v>
      </c>
      <c r="AR229" s="1"/>
    </row>
    <row r="230" spans="1:44" x14ac:dyDescent="0.25">
      <c r="A230" s="1">
        <v>229</v>
      </c>
      <c r="B230" s="1"/>
      <c r="C230" s="1"/>
      <c r="D230" s="1" t="s">
        <v>33</v>
      </c>
      <c r="E230" s="1"/>
      <c r="F230" s="1"/>
      <c r="G230" s="1"/>
      <c r="H230" s="1"/>
      <c r="I230" s="1" t="s">
        <v>36</v>
      </c>
      <c r="J230" s="1"/>
      <c r="K230" s="1" t="s">
        <v>38</v>
      </c>
      <c r="M230" s="5">
        <f t="shared" si="45"/>
        <v>3</v>
      </c>
      <c r="N230" s="5">
        <f t="shared" si="46"/>
        <v>1</v>
      </c>
      <c r="P230" s="5">
        <f t="shared" si="47"/>
        <v>0</v>
      </c>
      <c r="Q230" s="5">
        <f t="shared" si="48"/>
        <v>0</v>
      </c>
      <c r="R230" s="5">
        <f t="shared" si="49"/>
        <v>1</v>
      </c>
      <c r="S230" s="5">
        <f t="shared" si="50"/>
        <v>0</v>
      </c>
      <c r="T230" s="5">
        <f t="shared" si="51"/>
        <v>0</v>
      </c>
      <c r="U230" s="5">
        <f t="shared" si="52"/>
        <v>0</v>
      </c>
      <c r="V230" s="13">
        <f t="shared" si="53"/>
        <v>0</v>
      </c>
      <c r="W230" s="5">
        <f t="shared" si="54"/>
        <v>1</v>
      </c>
      <c r="X230" s="5">
        <f t="shared" si="55"/>
        <v>0</v>
      </c>
      <c r="Y230" s="5">
        <f t="shared" si="56"/>
        <v>1</v>
      </c>
      <c r="AB230" s="5">
        <f t="shared" si="57"/>
        <v>3</v>
      </c>
      <c r="AC230" s="5">
        <f t="shared" si="58"/>
        <v>3</v>
      </c>
      <c r="AD230" s="5" t="str">
        <f t="shared" si="59"/>
        <v>Correct</v>
      </c>
      <c r="AE230" s="1" t="s">
        <v>94</v>
      </c>
      <c r="AF230" s="1"/>
      <c r="AG230" s="1" t="s">
        <v>121</v>
      </c>
      <c r="AH230" s="1" t="s">
        <v>178</v>
      </c>
      <c r="AI230" s="1" t="s">
        <v>107</v>
      </c>
      <c r="AJ230" s="1" t="s">
        <v>98</v>
      </c>
      <c r="AK230" s="1" t="s">
        <v>80</v>
      </c>
      <c r="AL230" s="1"/>
      <c r="AM230" s="1" t="s">
        <v>137</v>
      </c>
      <c r="AN230" s="1" t="s">
        <v>101</v>
      </c>
      <c r="AO230" s="1" t="s">
        <v>102</v>
      </c>
      <c r="AP230" s="1"/>
      <c r="AQ230" s="1" t="s">
        <v>102</v>
      </c>
      <c r="AR230" s="1"/>
    </row>
    <row r="231" spans="1:44" x14ac:dyDescent="0.25">
      <c r="A231" s="1">
        <v>230</v>
      </c>
      <c r="B231" s="1"/>
      <c r="C231" s="1"/>
      <c r="D231" s="1" t="s">
        <v>33</v>
      </c>
      <c r="E231" s="1"/>
      <c r="F231" s="1"/>
      <c r="G231" s="1" t="s">
        <v>35</v>
      </c>
      <c r="H231" s="1"/>
      <c r="I231" s="1"/>
      <c r="J231" s="1"/>
      <c r="K231" s="1" t="s">
        <v>38</v>
      </c>
      <c r="M231" s="5">
        <f t="shared" si="45"/>
        <v>3</v>
      </c>
      <c r="N231" s="5">
        <f t="shared" si="46"/>
        <v>1</v>
      </c>
      <c r="P231" s="5">
        <f t="shared" si="47"/>
        <v>0</v>
      </c>
      <c r="Q231" s="5">
        <f t="shared" si="48"/>
        <v>0</v>
      </c>
      <c r="R231" s="5">
        <f t="shared" si="49"/>
        <v>1</v>
      </c>
      <c r="S231" s="5">
        <f t="shared" si="50"/>
        <v>0</v>
      </c>
      <c r="T231" s="5">
        <f t="shared" si="51"/>
        <v>0</v>
      </c>
      <c r="U231" s="5">
        <f t="shared" si="52"/>
        <v>1</v>
      </c>
      <c r="V231" s="13">
        <f t="shared" si="53"/>
        <v>0</v>
      </c>
      <c r="W231" s="5">
        <f t="shared" si="54"/>
        <v>0</v>
      </c>
      <c r="X231" s="5">
        <f t="shared" si="55"/>
        <v>0</v>
      </c>
      <c r="Y231" s="5">
        <f t="shared" si="56"/>
        <v>1</v>
      </c>
      <c r="AB231" s="5">
        <f t="shared" si="57"/>
        <v>3</v>
      </c>
      <c r="AC231" s="5">
        <f t="shared" si="58"/>
        <v>3</v>
      </c>
      <c r="AD231" s="5" t="str">
        <f t="shared" si="59"/>
        <v>Correct</v>
      </c>
      <c r="AE231" s="1" t="s">
        <v>94</v>
      </c>
      <c r="AF231" s="1">
        <v>38</v>
      </c>
      <c r="AG231" s="1" t="s">
        <v>95</v>
      </c>
      <c r="AH231" s="1" t="s">
        <v>155</v>
      </c>
      <c r="AI231" s="1" t="s">
        <v>107</v>
      </c>
      <c r="AJ231" s="1" t="s">
        <v>98</v>
      </c>
      <c r="AK231" s="1" t="s">
        <v>80</v>
      </c>
      <c r="AL231" s="1" t="s">
        <v>126</v>
      </c>
      <c r="AM231" s="1" t="s">
        <v>100</v>
      </c>
      <c r="AN231" s="1" t="s">
        <v>101</v>
      </c>
      <c r="AO231" s="1" t="s">
        <v>102</v>
      </c>
      <c r="AP231" s="1"/>
      <c r="AQ231" s="1" t="s">
        <v>102</v>
      </c>
      <c r="AR231" s="1"/>
    </row>
    <row r="232" spans="1:44" x14ac:dyDescent="0.25">
      <c r="A232" s="1">
        <v>231</v>
      </c>
      <c r="B232" s="1" t="s">
        <v>31</v>
      </c>
      <c r="C232" s="1"/>
      <c r="D232" s="1"/>
      <c r="E232" s="1"/>
      <c r="F232" s="1"/>
      <c r="G232" s="1"/>
      <c r="H232" s="1" t="s">
        <v>269</v>
      </c>
      <c r="I232" s="1"/>
      <c r="J232" s="1"/>
      <c r="K232" s="1" t="s">
        <v>38</v>
      </c>
      <c r="M232" s="5">
        <f t="shared" si="45"/>
        <v>3</v>
      </c>
      <c r="N232" s="5">
        <f t="shared" si="46"/>
        <v>1</v>
      </c>
      <c r="P232" s="5">
        <f t="shared" si="47"/>
        <v>1</v>
      </c>
      <c r="Q232" s="5">
        <f t="shared" si="48"/>
        <v>0</v>
      </c>
      <c r="R232" s="5">
        <f t="shared" si="49"/>
        <v>0</v>
      </c>
      <c r="S232" s="5">
        <f t="shared" si="50"/>
        <v>0</v>
      </c>
      <c r="T232" s="5">
        <f t="shared" si="51"/>
        <v>0</v>
      </c>
      <c r="U232" s="5">
        <f t="shared" si="52"/>
        <v>0</v>
      </c>
      <c r="V232" s="13">
        <f t="shared" si="53"/>
        <v>1</v>
      </c>
      <c r="W232" s="5">
        <f t="shared" si="54"/>
        <v>0</v>
      </c>
      <c r="X232" s="5">
        <f t="shared" si="55"/>
        <v>0</v>
      </c>
      <c r="Y232" s="5">
        <f t="shared" si="56"/>
        <v>1</v>
      </c>
      <c r="AB232" s="5">
        <f t="shared" si="57"/>
        <v>3</v>
      </c>
      <c r="AC232" s="5">
        <f t="shared" si="58"/>
        <v>3</v>
      </c>
      <c r="AD232" s="5" t="str">
        <f t="shared" si="59"/>
        <v>Correct</v>
      </c>
      <c r="AE232" s="1" t="s">
        <v>94</v>
      </c>
      <c r="AF232" s="1">
        <v>48</v>
      </c>
      <c r="AG232" s="1" t="s">
        <v>121</v>
      </c>
      <c r="AH232" s="1" t="s">
        <v>180</v>
      </c>
      <c r="AI232" s="1" t="s">
        <v>107</v>
      </c>
      <c r="AJ232" s="1" t="s">
        <v>98</v>
      </c>
      <c r="AK232" s="1" t="s">
        <v>80</v>
      </c>
      <c r="AL232" s="1" t="s">
        <v>126</v>
      </c>
      <c r="AM232" s="1" t="s">
        <v>100</v>
      </c>
      <c r="AN232" s="1" t="s">
        <v>101</v>
      </c>
      <c r="AO232" s="1" t="s">
        <v>102</v>
      </c>
      <c r="AP232" s="1"/>
      <c r="AQ232" s="1" t="s">
        <v>102</v>
      </c>
      <c r="AR232" s="1"/>
    </row>
    <row r="233" spans="1:44" x14ac:dyDescent="0.25">
      <c r="A233" s="1">
        <v>232</v>
      </c>
      <c r="B233" s="1"/>
      <c r="C233" s="1"/>
      <c r="D233" s="1" t="s">
        <v>33</v>
      </c>
      <c r="E233" s="1"/>
      <c r="F233" s="1"/>
      <c r="G233" s="1"/>
      <c r="H233" s="1"/>
      <c r="I233" s="1" t="s">
        <v>36</v>
      </c>
      <c r="J233" s="1"/>
      <c r="K233" s="1" t="s">
        <v>38</v>
      </c>
      <c r="M233" s="5">
        <f t="shared" si="45"/>
        <v>3</v>
      </c>
      <c r="N233" s="5">
        <f t="shared" si="46"/>
        <v>1</v>
      </c>
      <c r="P233" s="5">
        <f t="shared" si="47"/>
        <v>0</v>
      </c>
      <c r="Q233" s="5">
        <f t="shared" si="48"/>
        <v>0</v>
      </c>
      <c r="R233" s="5">
        <f t="shared" si="49"/>
        <v>1</v>
      </c>
      <c r="S233" s="5">
        <f t="shared" si="50"/>
        <v>0</v>
      </c>
      <c r="T233" s="5">
        <f t="shared" si="51"/>
        <v>0</v>
      </c>
      <c r="U233" s="5">
        <f t="shared" si="52"/>
        <v>0</v>
      </c>
      <c r="V233" s="13">
        <f t="shared" si="53"/>
        <v>0</v>
      </c>
      <c r="W233" s="5">
        <f t="shared" si="54"/>
        <v>1</v>
      </c>
      <c r="X233" s="5">
        <f t="shared" si="55"/>
        <v>0</v>
      </c>
      <c r="Y233" s="5">
        <f t="shared" si="56"/>
        <v>1</v>
      </c>
      <c r="AB233" s="5">
        <f t="shared" si="57"/>
        <v>3</v>
      </c>
      <c r="AC233" s="5">
        <f t="shared" si="58"/>
        <v>3</v>
      </c>
      <c r="AD233" s="5" t="str">
        <f t="shared" si="59"/>
        <v>Correct</v>
      </c>
      <c r="AE233" s="1" t="s">
        <v>94</v>
      </c>
      <c r="AF233" s="1">
        <v>35</v>
      </c>
      <c r="AG233" s="1" t="s">
        <v>121</v>
      </c>
      <c r="AH233" s="1" t="s">
        <v>172</v>
      </c>
      <c r="AI233" s="1" t="s">
        <v>128</v>
      </c>
      <c r="AJ233" s="1" t="s">
        <v>98</v>
      </c>
      <c r="AK233" s="1" t="s">
        <v>80</v>
      </c>
      <c r="AL233" s="1" t="s">
        <v>99</v>
      </c>
      <c r="AM233" s="1" t="s">
        <v>110</v>
      </c>
      <c r="AN233" s="1" t="s">
        <v>125</v>
      </c>
      <c r="AO233" s="1" t="s">
        <v>102</v>
      </c>
      <c r="AP233" s="1"/>
      <c r="AQ233" s="1" t="s">
        <v>102</v>
      </c>
      <c r="AR233" s="1"/>
    </row>
    <row r="234" spans="1:44" x14ac:dyDescent="0.25">
      <c r="A234" s="1">
        <v>233</v>
      </c>
      <c r="B234" s="1"/>
      <c r="C234" s="1"/>
      <c r="D234" s="1"/>
      <c r="E234" s="1" t="s">
        <v>266</v>
      </c>
      <c r="F234" s="1"/>
      <c r="G234" s="1"/>
      <c r="H234" s="1" t="s">
        <v>269</v>
      </c>
      <c r="I234" s="1"/>
      <c r="J234" s="1"/>
      <c r="K234" s="1"/>
      <c r="M234" s="5">
        <f t="shared" si="45"/>
        <v>2</v>
      </c>
      <c r="N234" s="5">
        <f t="shared" si="46"/>
        <v>1.5</v>
      </c>
      <c r="P234" s="5">
        <f t="shared" si="47"/>
        <v>0</v>
      </c>
      <c r="Q234" s="5">
        <f t="shared" si="48"/>
        <v>0</v>
      </c>
      <c r="R234" s="5">
        <f t="shared" si="49"/>
        <v>0</v>
      </c>
      <c r="S234" s="5">
        <f t="shared" si="50"/>
        <v>1</v>
      </c>
      <c r="T234" s="5">
        <f t="shared" si="51"/>
        <v>0</v>
      </c>
      <c r="U234" s="5">
        <f t="shared" si="52"/>
        <v>0</v>
      </c>
      <c r="V234" s="13">
        <f t="shared" si="53"/>
        <v>1</v>
      </c>
      <c r="W234" s="5">
        <f t="shared" si="54"/>
        <v>0</v>
      </c>
      <c r="X234" s="5">
        <f t="shared" si="55"/>
        <v>0</v>
      </c>
      <c r="Y234" s="5">
        <f t="shared" si="56"/>
        <v>0</v>
      </c>
      <c r="AB234" s="5">
        <f t="shared" si="57"/>
        <v>2</v>
      </c>
      <c r="AC234" s="5">
        <f t="shared" si="58"/>
        <v>2</v>
      </c>
      <c r="AD234" s="5" t="str">
        <f t="shared" si="59"/>
        <v>Correct</v>
      </c>
      <c r="AE234" s="1" t="s">
        <v>105</v>
      </c>
      <c r="AF234" s="1">
        <v>40</v>
      </c>
      <c r="AG234" s="1" t="s">
        <v>121</v>
      </c>
      <c r="AH234" s="1" t="s">
        <v>172</v>
      </c>
      <c r="AI234" s="1" t="s">
        <v>128</v>
      </c>
      <c r="AJ234" s="1" t="s">
        <v>98</v>
      </c>
      <c r="AK234" s="1" t="s">
        <v>362</v>
      </c>
      <c r="AL234" s="1" t="s">
        <v>108</v>
      </c>
      <c r="AM234" s="1" t="s">
        <v>110</v>
      </c>
      <c r="AN234" s="1" t="s">
        <v>101</v>
      </c>
      <c r="AO234" s="1" t="s">
        <v>102</v>
      </c>
      <c r="AP234" s="1"/>
      <c r="AQ234" s="1" t="s">
        <v>102</v>
      </c>
      <c r="AR234" s="1"/>
    </row>
    <row r="235" spans="1:44" x14ac:dyDescent="0.25">
      <c r="A235" s="1">
        <v>234</v>
      </c>
      <c r="B235" s="1"/>
      <c r="C235" s="1"/>
      <c r="D235" s="1"/>
      <c r="E235" s="1"/>
      <c r="F235" s="1"/>
      <c r="G235" s="1" t="s">
        <v>35</v>
      </c>
      <c r="H235" s="1"/>
      <c r="I235" s="1"/>
      <c r="J235" s="1"/>
      <c r="K235" s="1" t="s">
        <v>38</v>
      </c>
      <c r="M235" s="5">
        <f t="shared" si="45"/>
        <v>2</v>
      </c>
      <c r="N235" s="5">
        <f t="shared" si="46"/>
        <v>1.5</v>
      </c>
      <c r="P235" s="5">
        <f t="shared" si="47"/>
        <v>0</v>
      </c>
      <c r="Q235" s="5">
        <f t="shared" si="48"/>
        <v>0</v>
      </c>
      <c r="R235" s="5">
        <f t="shared" si="49"/>
        <v>0</v>
      </c>
      <c r="S235" s="5">
        <f t="shared" si="50"/>
        <v>0</v>
      </c>
      <c r="T235" s="5">
        <f t="shared" si="51"/>
        <v>0</v>
      </c>
      <c r="U235" s="5">
        <f t="shared" si="52"/>
        <v>1</v>
      </c>
      <c r="V235" s="13">
        <f t="shared" si="53"/>
        <v>0</v>
      </c>
      <c r="W235" s="5">
        <f t="shared" si="54"/>
        <v>0</v>
      </c>
      <c r="X235" s="5">
        <f t="shared" si="55"/>
        <v>0</v>
      </c>
      <c r="Y235" s="5">
        <f t="shared" si="56"/>
        <v>1</v>
      </c>
      <c r="AB235" s="5">
        <f t="shared" si="57"/>
        <v>2</v>
      </c>
      <c r="AC235" s="5">
        <f t="shared" si="58"/>
        <v>2</v>
      </c>
      <c r="AD235" s="5" t="str">
        <f t="shared" si="59"/>
        <v>Correct</v>
      </c>
      <c r="AE235" s="1" t="s">
        <v>105</v>
      </c>
      <c r="AF235" s="1">
        <v>57</v>
      </c>
      <c r="AG235" s="1" t="s">
        <v>121</v>
      </c>
      <c r="AH235" s="1" t="s">
        <v>161</v>
      </c>
      <c r="AI235" s="1" t="s">
        <v>107</v>
      </c>
      <c r="AJ235" s="1" t="s">
        <v>98</v>
      </c>
      <c r="AK235" s="1" t="s">
        <v>80</v>
      </c>
      <c r="AL235" s="1" t="s">
        <v>126</v>
      </c>
      <c r="AM235" s="1" t="s">
        <v>110</v>
      </c>
      <c r="AN235" s="1" t="s">
        <v>101</v>
      </c>
      <c r="AO235" s="1" t="s">
        <v>102</v>
      </c>
      <c r="AP235" s="1"/>
      <c r="AQ235" s="1" t="s">
        <v>102</v>
      </c>
      <c r="AR235" s="1"/>
    </row>
    <row r="236" spans="1:44" x14ac:dyDescent="0.25">
      <c r="A236" s="1">
        <v>235</v>
      </c>
      <c r="B236" s="1"/>
      <c r="C236" s="1"/>
      <c r="D236" s="1" t="s">
        <v>33</v>
      </c>
      <c r="E236" s="1" t="s">
        <v>266</v>
      </c>
      <c r="F236" s="1"/>
      <c r="G236" s="1"/>
      <c r="H236" s="1"/>
      <c r="I236" s="1" t="s">
        <v>36</v>
      </c>
      <c r="J236" s="1"/>
      <c r="K236" s="1"/>
      <c r="M236" s="5">
        <f t="shared" si="45"/>
        <v>3</v>
      </c>
      <c r="N236" s="5">
        <f t="shared" si="46"/>
        <v>1</v>
      </c>
      <c r="P236" s="5">
        <f t="shared" si="47"/>
        <v>0</v>
      </c>
      <c r="Q236" s="5">
        <f t="shared" si="48"/>
        <v>0</v>
      </c>
      <c r="R236" s="5">
        <f t="shared" si="49"/>
        <v>1</v>
      </c>
      <c r="S236" s="5">
        <f t="shared" si="50"/>
        <v>1</v>
      </c>
      <c r="T236" s="5">
        <f t="shared" si="51"/>
        <v>0</v>
      </c>
      <c r="U236" s="5">
        <f t="shared" si="52"/>
        <v>0</v>
      </c>
      <c r="V236" s="13">
        <f t="shared" si="53"/>
        <v>0</v>
      </c>
      <c r="W236" s="5">
        <f t="shared" si="54"/>
        <v>1</v>
      </c>
      <c r="X236" s="5">
        <f t="shared" si="55"/>
        <v>0</v>
      </c>
      <c r="Y236" s="5">
        <f t="shared" si="56"/>
        <v>0</v>
      </c>
      <c r="AB236" s="5">
        <f t="shared" si="57"/>
        <v>3</v>
      </c>
      <c r="AC236" s="5">
        <f t="shared" si="58"/>
        <v>3</v>
      </c>
      <c r="AD236" s="5" t="str">
        <f t="shared" si="59"/>
        <v>Correct</v>
      </c>
      <c r="AE236" s="1" t="s">
        <v>105</v>
      </c>
      <c r="AF236" s="1">
        <v>55</v>
      </c>
      <c r="AG236" s="1" t="s">
        <v>121</v>
      </c>
      <c r="AH236" s="1" t="s">
        <v>189</v>
      </c>
      <c r="AI236" s="1"/>
      <c r="AJ236" s="1"/>
      <c r="AK236" s="1"/>
      <c r="AL236" s="1"/>
      <c r="AM236" s="1"/>
      <c r="AN236" s="1"/>
      <c r="AO236" s="1"/>
      <c r="AP236" s="1"/>
      <c r="AQ236" s="1"/>
      <c r="AR236" s="1"/>
    </row>
    <row r="237" spans="1:44" x14ac:dyDescent="0.25">
      <c r="A237" s="1">
        <v>236</v>
      </c>
      <c r="B237" s="1"/>
      <c r="C237" s="1"/>
      <c r="D237" s="1"/>
      <c r="E237" s="1"/>
      <c r="F237" s="1"/>
      <c r="G237" s="1" t="s">
        <v>35</v>
      </c>
      <c r="H237" s="1"/>
      <c r="I237" s="1"/>
      <c r="J237" s="1"/>
      <c r="K237" s="1"/>
      <c r="M237" s="5">
        <f t="shared" si="45"/>
        <v>1</v>
      </c>
      <c r="N237" s="5">
        <f t="shared" si="46"/>
        <v>3</v>
      </c>
      <c r="P237" s="5">
        <f t="shared" si="47"/>
        <v>0</v>
      </c>
      <c r="Q237" s="5">
        <f t="shared" si="48"/>
        <v>0</v>
      </c>
      <c r="R237" s="5">
        <f t="shared" si="49"/>
        <v>0</v>
      </c>
      <c r="S237" s="5">
        <f t="shared" si="50"/>
        <v>0</v>
      </c>
      <c r="T237" s="5">
        <f t="shared" si="51"/>
        <v>0</v>
      </c>
      <c r="U237" s="5">
        <f t="shared" si="52"/>
        <v>1</v>
      </c>
      <c r="V237" s="13">
        <f t="shared" si="53"/>
        <v>0</v>
      </c>
      <c r="W237" s="5">
        <f t="shared" si="54"/>
        <v>0</v>
      </c>
      <c r="X237" s="5">
        <f t="shared" si="55"/>
        <v>0</v>
      </c>
      <c r="Y237" s="5">
        <f t="shared" si="56"/>
        <v>0</v>
      </c>
      <c r="AB237" s="5">
        <f t="shared" si="57"/>
        <v>1</v>
      </c>
      <c r="AC237" s="5">
        <f t="shared" si="58"/>
        <v>1</v>
      </c>
      <c r="AD237" s="5" t="str">
        <f t="shared" si="59"/>
        <v>Correct</v>
      </c>
      <c r="AE237" s="1" t="s">
        <v>105</v>
      </c>
      <c r="AF237" s="1">
        <v>52</v>
      </c>
      <c r="AG237" s="1" t="s">
        <v>121</v>
      </c>
      <c r="AH237" s="1" t="s">
        <v>190</v>
      </c>
      <c r="AI237" s="1" t="s">
        <v>128</v>
      </c>
      <c r="AJ237" s="1" t="s">
        <v>98</v>
      </c>
      <c r="AK237" s="1" t="s">
        <v>363</v>
      </c>
      <c r="AL237" s="1" t="s">
        <v>108</v>
      </c>
      <c r="AM237" s="1" t="s">
        <v>153</v>
      </c>
      <c r="AN237" s="1" t="s">
        <v>101</v>
      </c>
      <c r="AO237" s="1" t="s">
        <v>102</v>
      </c>
      <c r="AP237" s="1"/>
      <c r="AQ237" s="1" t="s">
        <v>102</v>
      </c>
      <c r="AR237" s="1"/>
    </row>
    <row r="238" spans="1:44" x14ac:dyDescent="0.25">
      <c r="A238" s="1">
        <v>237</v>
      </c>
      <c r="B238" s="1"/>
      <c r="C238" s="1"/>
      <c r="D238" s="1"/>
      <c r="E238" s="1"/>
      <c r="F238" s="1"/>
      <c r="G238" s="1"/>
      <c r="H238" s="1" t="s">
        <v>269</v>
      </c>
      <c r="I238" s="1"/>
      <c r="J238" s="1"/>
      <c r="K238" s="1"/>
      <c r="M238" s="5">
        <f t="shared" si="45"/>
        <v>1</v>
      </c>
      <c r="N238" s="5">
        <f t="shared" si="46"/>
        <v>3</v>
      </c>
      <c r="P238" s="5">
        <f t="shared" si="47"/>
        <v>0</v>
      </c>
      <c r="Q238" s="5">
        <f t="shared" si="48"/>
        <v>0</v>
      </c>
      <c r="R238" s="5">
        <f t="shared" si="49"/>
        <v>0</v>
      </c>
      <c r="S238" s="5">
        <f t="shared" si="50"/>
        <v>0</v>
      </c>
      <c r="T238" s="5">
        <f t="shared" si="51"/>
        <v>0</v>
      </c>
      <c r="U238" s="5">
        <f t="shared" si="52"/>
        <v>0</v>
      </c>
      <c r="V238" s="13">
        <f t="shared" si="53"/>
        <v>1</v>
      </c>
      <c r="W238" s="5">
        <f t="shared" si="54"/>
        <v>0</v>
      </c>
      <c r="X238" s="5">
        <f t="shared" si="55"/>
        <v>0</v>
      </c>
      <c r="Y238" s="5">
        <f t="shared" si="56"/>
        <v>0</v>
      </c>
      <c r="AB238" s="5">
        <f t="shared" si="57"/>
        <v>1</v>
      </c>
      <c r="AC238" s="5">
        <f t="shared" si="58"/>
        <v>1</v>
      </c>
      <c r="AD238" s="5" t="str">
        <f t="shared" si="59"/>
        <v>Correct</v>
      </c>
      <c r="AE238" s="1" t="s">
        <v>94</v>
      </c>
      <c r="AF238" s="1">
        <v>37</v>
      </c>
      <c r="AG238" s="1" t="s">
        <v>95</v>
      </c>
      <c r="AH238" s="1" t="s">
        <v>162</v>
      </c>
      <c r="AI238" s="1"/>
      <c r="AJ238" s="1" t="s">
        <v>102</v>
      </c>
      <c r="AK238" s="1" t="s">
        <v>80</v>
      </c>
      <c r="AL238" s="1" t="s">
        <v>114</v>
      </c>
      <c r="AM238" s="1" t="s">
        <v>110</v>
      </c>
      <c r="AN238" s="1" t="s">
        <v>101</v>
      </c>
      <c r="AO238" s="1" t="s">
        <v>102</v>
      </c>
      <c r="AP238" s="1"/>
      <c r="AQ238" s="1" t="s">
        <v>102</v>
      </c>
      <c r="AR238" s="1"/>
    </row>
    <row r="239" spans="1:44" x14ac:dyDescent="0.25">
      <c r="A239" s="1">
        <v>238</v>
      </c>
      <c r="B239" s="1"/>
      <c r="C239" s="1"/>
      <c r="D239" s="1"/>
      <c r="E239" s="1"/>
      <c r="F239" s="1"/>
      <c r="G239" s="1"/>
      <c r="H239" s="1" t="s">
        <v>269</v>
      </c>
      <c r="I239" s="1"/>
      <c r="J239" s="1"/>
      <c r="K239" s="1" t="s">
        <v>38</v>
      </c>
      <c r="M239" s="5">
        <f t="shared" si="45"/>
        <v>2</v>
      </c>
      <c r="N239" s="5">
        <f t="shared" si="46"/>
        <v>1.5</v>
      </c>
      <c r="P239" s="5">
        <f t="shared" si="47"/>
        <v>0</v>
      </c>
      <c r="Q239" s="5">
        <f t="shared" si="48"/>
        <v>0</v>
      </c>
      <c r="R239" s="5">
        <f t="shared" si="49"/>
        <v>0</v>
      </c>
      <c r="S239" s="5">
        <f t="shared" si="50"/>
        <v>0</v>
      </c>
      <c r="T239" s="5">
        <f t="shared" si="51"/>
        <v>0</v>
      </c>
      <c r="U239" s="5">
        <f t="shared" si="52"/>
        <v>0</v>
      </c>
      <c r="V239" s="13">
        <f t="shared" si="53"/>
        <v>1</v>
      </c>
      <c r="W239" s="5">
        <f t="shared" si="54"/>
        <v>0</v>
      </c>
      <c r="X239" s="5">
        <f t="shared" si="55"/>
        <v>0</v>
      </c>
      <c r="Y239" s="5">
        <f t="shared" si="56"/>
        <v>1</v>
      </c>
      <c r="AB239" s="5">
        <f t="shared" si="57"/>
        <v>2</v>
      </c>
      <c r="AC239" s="5">
        <f t="shared" si="58"/>
        <v>2</v>
      </c>
      <c r="AD239" s="5" t="str">
        <f t="shared" si="59"/>
        <v>Correct</v>
      </c>
      <c r="AE239" s="1" t="s">
        <v>105</v>
      </c>
      <c r="AF239" s="1">
        <v>26</v>
      </c>
      <c r="AG239" s="1" t="s">
        <v>121</v>
      </c>
      <c r="AH239" s="1" t="s">
        <v>177</v>
      </c>
      <c r="AI239" s="1" t="s">
        <v>107</v>
      </c>
      <c r="AJ239" s="1" t="s">
        <v>98</v>
      </c>
      <c r="AK239" s="1" t="s">
        <v>80</v>
      </c>
      <c r="AL239" s="1" t="s">
        <v>114</v>
      </c>
      <c r="AM239" s="1" t="s">
        <v>110</v>
      </c>
      <c r="AN239" s="1" t="s">
        <v>101</v>
      </c>
      <c r="AO239" s="1" t="s">
        <v>102</v>
      </c>
      <c r="AP239" s="1"/>
      <c r="AQ239" s="1" t="s">
        <v>102</v>
      </c>
      <c r="AR239" s="1"/>
    </row>
    <row r="240" spans="1:44" x14ac:dyDescent="0.25">
      <c r="A240" s="1">
        <v>239</v>
      </c>
      <c r="B240" s="1"/>
      <c r="C240" s="1"/>
      <c r="D240" s="1" t="s">
        <v>33</v>
      </c>
      <c r="E240" s="1"/>
      <c r="F240" s="1"/>
      <c r="G240" s="1"/>
      <c r="H240" s="1"/>
      <c r="I240" s="1" t="s">
        <v>36</v>
      </c>
      <c r="J240" s="1"/>
      <c r="K240" s="1" t="s">
        <v>38</v>
      </c>
      <c r="M240" s="5">
        <f t="shared" si="45"/>
        <v>3</v>
      </c>
      <c r="N240" s="5">
        <f t="shared" si="46"/>
        <v>1</v>
      </c>
      <c r="P240" s="5">
        <f t="shared" si="47"/>
        <v>0</v>
      </c>
      <c r="Q240" s="5">
        <f t="shared" si="48"/>
        <v>0</v>
      </c>
      <c r="R240" s="5">
        <f t="shared" si="49"/>
        <v>1</v>
      </c>
      <c r="S240" s="5">
        <f t="shared" si="50"/>
        <v>0</v>
      </c>
      <c r="T240" s="5">
        <f t="shared" si="51"/>
        <v>0</v>
      </c>
      <c r="U240" s="5">
        <f t="shared" si="52"/>
        <v>0</v>
      </c>
      <c r="V240" s="13">
        <f t="shared" si="53"/>
        <v>0</v>
      </c>
      <c r="W240" s="5">
        <f t="shared" si="54"/>
        <v>1</v>
      </c>
      <c r="X240" s="5">
        <f t="shared" si="55"/>
        <v>0</v>
      </c>
      <c r="Y240" s="5">
        <f t="shared" si="56"/>
        <v>1</v>
      </c>
      <c r="AB240" s="5">
        <f t="shared" si="57"/>
        <v>3</v>
      </c>
      <c r="AC240" s="5">
        <f t="shared" si="58"/>
        <v>3</v>
      </c>
      <c r="AD240" s="5" t="str">
        <f t="shared" si="59"/>
        <v>Correct</v>
      </c>
      <c r="AE240" s="1" t="s">
        <v>94</v>
      </c>
      <c r="AF240" s="1">
        <v>27</v>
      </c>
      <c r="AG240" s="1" t="s">
        <v>121</v>
      </c>
      <c r="AH240" s="1" t="s">
        <v>168</v>
      </c>
      <c r="AI240" s="1"/>
      <c r="AJ240" s="1" t="s">
        <v>98</v>
      </c>
      <c r="AK240" s="1" t="s">
        <v>80</v>
      </c>
      <c r="AL240" s="1" t="s">
        <v>114</v>
      </c>
      <c r="AM240" s="1" t="s">
        <v>110</v>
      </c>
      <c r="AN240" s="1" t="s">
        <v>101</v>
      </c>
      <c r="AO240" s="1" t="s">
        <v>102</v>
      </c>
      <c r="AP240" s="1"/>
      <c r="AQ240" s="1" t="s">
        <v>102</v>
      </c>
      <c r="AR240" s="1"/>
    </row>
    <row r="241" spans="1:44" x14ac:dyDescent="0.25">
      <c r="A241" s="1">
        <v>240</v>
      </c>
      <c r="B241" s="1"/>
      <c r="C241" s="1"/>
      <c r="D241" s="1" t="s">
        <v>33</v>
      </c>
      <c r="E241" s="1"/>
      <c r="F241" s="1"/>
      <c r="G241" s="1"/>
      <c r="H241" s="1"/>
      <c r="I241" s="1" t="s">
        <v>36</v>
      </c>
      <c r="J241" s="1"/>
      <c r="K241" s="1"/>
      <c r="M241" s="5">
        <f t="shared" si="45"/>
        <v>2</v>
      </c>
      <c r="N241" s="5">
        <f t="shared" si="46"/>
        <v>1.5</v>
      </c>
      <c r="P241" s="5">
        <f t="shared" si="47"/>
        <v>0</v>
      </c>
      <c r="Q241" s="5">
        <f t="shared" si="48"/>
        <v>0</v>
      </c>
      <c r="R241" s="5">
        <f t="shared" si="49"/>
        <v>1</v>
      </c>
      <c r="S241" s="5">
        <f t="shared" si="50"/>
        <v>0</v>
      </c>
      <c r="T241" s="5">
        <f t="shared" si="51"/>
        <v>0</v>
      </c>
      <c r="U241" s="5">
        <f t="shared" si="52"/>
        <v>0</v>
      </c>
      <c r="V241" s="13">
        <f t="shared" si="53"/>
        <v>0</v>
      </c>
      <c r="W241" s="5">
        <f t="shared" si="54"/>
        <v>1</v>
      </c>
      <c r="X241" s="5">
        <f t="shared" si="55"/>
        <v>0</v>
      </c>
      <c r="Y241" s="5">
        <f t="shared" si="56"/>
        <v>0</v>
      </c>
      <c r="AB241" s="5">
        <f t="shared" si="57"/>
        <v>2</v>
      </c>
      <c r="AC241" s="5">
        <f t="shared" si="58"/>
        <v>2</v>
      </c>
      <c r="AD241" s="5" t="str">
        <f t="shared" si="59"/>
        <v>Correct</v>
      </c>
      <c r="AE241" s="1" t="s">
        <v>105</v>
      </c>
      <c r="AF241" s="1"/>
      <c r="AG241" s="1" t="s">
        <v>121</v>
      </c>
      <c r="AH241" s="1" t="s">
        <v>191</v>
      </c>
      <c r="AI241" s="1" t="s">
        <v>107</v>
      </c>
      <c r="AJ241" s="1" t="s">
        <v>98</v>
      </c>
      <c r="AK241" s="1" t="s">
        <v>80</v>
      </c>
      <c r="AL241" s="1"/>
      <c r="AM241" s="1" t="s">
        <v>100</v>
      </c>
      <c r="AN241" s="1" t="s">
        <v>101</v>
      </c>
      <c r="AO241" s="1" t="s">
        <v>102</v>
      </c>
      <c r="AP241" s="1"/>
      <c r="AQ241" s="1" t="s">
        <v>102</v>
      </c>
      <c r="AR241" s="1"/>
    </row>
    <row r="242" spans="1:44" x14ac:dyDescent="0.25">
      <c r="A242" s="1">
        <v>241</v>
      </c>
      <c r="B242" s="1"/>
      <c r="C242" s="1"/>
      <c r="D242" s="1"/>
      <c r="E242" s="1"/>
      <c r="F242" s="1"/>
      <c r="G242" s="1"/>
      <c r="H242" s="1"/>
      <c r="I242" s="1"/>
      <c r="J242" s="1"/>
      <c r="K242" s="1" t="s">
        <v>38</v>
      </c>
      <c r="M242" s="5">
        <f t="shared" si="45"/>
        <v>1</v>
      </c>
      <c r="N242" s="5">
        <f t="shared" si="46"/>
        <v>3</v>
      </c>
      <c r="P242" s="5">
        <f t="shared" si="47"/>
        <v>0</v>
      </c>
      <c r="Q242" s="5">
        <f t="shared" si="48"/>
        <v>0</v>
      </c>
      <c r="R242" s="5">
        <f t="shared" si="49"/>
        <v>0</v>
      </c>
      <c r="S242" s="5">
        <f t="shared" si="50"/>
        <v>0</v>
      </c>
      <c r="T242" s="5">
        <f t="shared" si="51"/>
        <v>0</v>
      </c>
      <c r="U242" s="5">
        <f t="shared" si="52"/>
        <v>0</v>
      </c>
      <c r="V242" s="13">
        <f t="shared" si="53"/>
        <v>0</v>
      </c>
      <c r="W242" s="5">
        <f t="shared" si="54"/>
        <v>0</v>
      </c>
      <c r="X242" s="5">
        <f t="shared" si="55"/>
        <v>0</v>
      </c>
      <c r="Y242" s="5">
        <f t="shared" si="56"/>
        <v>1</v>
      </c>
      <c r="AB242" s="5">
        <f t="shared" si="57"/>
        <v>1</v>
      </c>
      <c r="AC242" s="5">
        <f t="shared" si="58"/>
        <v>1</v>
      </c>
      <c r="AD242" s="5" t="str">
        <f t="shared" si="59"/>
        <v>Correct</v>
      </c>
      <c r="AE242" s="1" t="s">
        <v>94</v>
      </c>
      <c r="AF242" s="1">
        <v>26</v>
      </c>
      <c r="AG242" s="1" t="s">
        <v>121</v>
      </c>
      <c r="AH242" s="1" t="s">
        <v>175</v>
      </c>
      <c r="AI242" s="1" t="s">
        <v>107</v>
      </c>
      <c r="AJ242" s="1" t="s">
        <v>98</v>
      </c>
      <c r="AK242" s="1" t="s">
        <v>80</v>
      </c>
      <c r="AL242" s="1" t="s">
        <v>108</v>
      </c>
      <c r="AM242" s="1" t="s">
        <v>110</v>
      </c>
      <c r="AN242" s="1" t="s">
        <v>101</v>
      </c>
      <c r="AO242" s="1" t="s">
        <v>102</v>
      </c>
      <c r="AP242" s="1"/>
      <c r="AQ242" s="1" t="s">
        <v>102</v>
      </c>
      <c r="AR242" s="1"/>
    </row>
    <row r="243" spans="1:44" x14ac:dyDescent="0.25">
      <c r="A243" s="1">
        <v>242</v>
      </c>
      <c r="B243" s="1"/>
      <c r="C243" s="1"/>
      <c r="D243" s="1"/>
      <c r="E243" s="1"/>
      <c r="F243" s="1"/>
      <c r="G243" s="1"/>
      <c r="H243" s="1" t="s">
        <v>269</v>
      </c>
      <c r="I243" s="1"/>
      <c r="J243" s="1"/>
      <c r="K243" s="1"/>
      <c r="M243" s="5">
        <f t="shared" si="45"/>
        <v>1</v>
      </c>
      <c r="N243" s="5">
        <f t="shared" si="46"/>
        <v>3</v>
      </c>
      <c r="P243" s="5">
        <f t="shared" si="47"/>
        <v>0</v>
      </c>
      <c r="Q243" s="5">
        <f t="shared" si="48"/>
        <v>0</v>
      </c>
      <c r="R243" s="5">
        <f t="shared" si="49"/>
        <v>0</v>
      </c>
      <c r="S243" s="5">
        <f t="shared" si="50"/>
        <v>0</v>
      </c>
      <c r="T243" s="5">
        <f t="shared" si="51"/>
        <v>0</v>
      </c>
      <c r="U243" s="5">
        <f t="shared" si="52"/>
        <v>0</v>
      </c>
      <c r="V243" s="13">
        <f t="shared" si="53"/>
        <v>1</v>
      </c>
      <c r="W243" s="5">
        <f t="shared" si="54"/>
        <v>0</v>
      </c>
      <c r="X243" s="5">
        <f t="shared" si="55"/>
        <v>0</v>
      </c>
      <c r="Y243" s="5">
        <f t="shared" si="56"/>
        <v>0</v>
      </c>
      <c r="AB243" s="5">
        <f t="shared" si="57"/>
        <v>1</v>
      </c>
      <c r="AC243" s="5">
        <f t="shared" si="58"/>
        <v>1</v>
      </c>
      <c r="AD243" s="5" t="str">
        <f t="shared" si="59"/>
        <v>Correct</v>
      </c>
      <c r="AE243" s="1" t="s">
        <v>94</v>
      </c>
      <c r="AF243" s="1">
        <v>43</v>
      </c>
      <c r="AG243" s="1" t="s">
        <v>121</v>
      </c>
      <c r="AH243" s="1" t="s">
        <v>192</v>
      </c>
      <c r="AI243" s="1" t="s">
        <v>107</v>
      </c>
      <c r="AJ243" s="1" t="s">
        <v>98</v>
      </c>
      <c r="AK243" s="1" t="s">
        <v>80</v>
      </c>
      <c r="AL243" s="1" t="s">
        <v>126</v>
      </c>
      <c r="AM243" s="1" t="s">
        <v>100</v>
      </c>
      <c r="AN243" s="1" t="s">
        <v>101</v>
      </c>
      <c r="AO243" s="1" t="s">
        <v>102</v>
      </c>
      <c r="AP243" s="1"/>
      <c r="AQ243" s="1" t="s">
        <v>102</v>
      </c>
      <c r="AR243" s="1"/>
    </row>
    <row r="244" spans="1:44" x14ac:dyDescent="0.25">
      <c r="A244" s="1">
        <v>243</v>
      </c>
      <c r="B244" s="1"/>
      <c r="C244" s="1"/>
      <c r="D244" s="1"/>
      <c r="E244" s="1"/>
      <c r="F244" s="1"/>
      <c r="G244" s="1" t="s">
        <v>35</v>
      </c>
      <c r="H244" s="1"/>
      <c r="I244" s="1"/>
      <c r="J244" s="1"/>
      <c r="K244" s="1"/>
      <c r="M244" s="5">
        <f t="shared" si="45"/>
        <v>1</v>
      </c>
      <c r="N244" s="5">
        <f t="shared" si="46"/>
        <v>3</v>
      </c>
      <c r="P244" s="5">
        <f t="shared" si="47"/>
        <v>0</v>
      </c>
      <c r="Q244" s="5">
        <f t="shared" si="48"/>
        <v>0</v>
      </c>
      <c r="R244" s="5">
        <f t="shared" si="49"/>
        <v>0</v>
      </c>
      <c r="S244" s="5">
        <f t="shared" si="50"/>
        <v>0</v>
      </c>
      <c r="T244" s="5">
        <f t="shared" si="51"/>
        <v>0</v>
      </c>
      <c r="U244" s="5">
        <f t="shared" si="52"/>
        <v>1</v>
      </c>
      <c r="V244" s="13">
        <f t="shared" si="53"/>
        <v>0</v>
      </c>
      <c r="W244" s="5">
        <f t="shared" si="54"/>
        <v>0</v>
      </c>
      <c r="X244" s="5">
        <f t="shared" si="55"/>
        <v>0</v>
      </c>
      <c r="Y244" s="5">
        <f t="shared" si="56"/>
        <v>0</v>
      </c>
      <c r="AB244" s="5">
        <f t="shared" si="57"/>
        <v>1</v>
      </c>
      <c r="AC244" s="5">
        <f t="shared" si="58"/>
        <v>1</v>
      </c>
      <c r="AD244" s="5" t="str">
        <f t="shared" si="59"/>
        <v>Correct</v>
      </c>
      <c r="AE244" s="1" t="s">
        <v>94</v>
      </c>
      <c r="AF244" s="1">
        <v>37</v>
      </c>
      <c r="AG244" s="1" t="s">
        <v>121</v>
      </c>
      <c r="AH244" s="1" t="s">
        <v>193</v>
      </c>
      <c r="AI244" s="1" t="s">
        <v>107</v>
      </c>
      <c r="AJ244" s="1" t="s">
        <v>98</v>
      </c>
      <c r="AK244" s="1" t="s">
        <v>80</v>
      </c>
      <c r="AL244" s="1" t="s">
        <v>126</v>
      </c>
      <c r="AM244" s="1" t="s">
        <v>100</v>
      </c>
      <c r="AN244" s="1" t="s">
        <v>101</v>
      </c>
      <c r="AO244" s="1" t="s">
        <v>102</v>
      </c>
      <c r="AP244" s="1"/>
      <c r="AQ244" s="1" t="s">
        <v>102</v>
      </c>
      <c r="AR244" s="1"/>
    </row>
    <row r="245" spans="1:44" x14ac:dyDescent="0.25">
      <c r="A245" s="1">
        <v>244</v>
      </c>
      <c r="B245" s="1"/>
      <c r="C245" s="1"/>
      <c r="D245" s="1" t="s">
        <v>33</v>
      </c>
      <c r="E245" s="1"/>
      <c r="F245" s="1"/>
      <c r="G245" s="1"/>
      <c r="H245" s="1"/>
      <c r="I245" s="1" t="s">
        <v>36</v>
      </c>
      <c r="J245" s="1"/>
      <c r="K245" s="1" t="s">
        <v>38</v>
      </c>
      <c r="M245" s="5">
        <f t="shared" si="45"/>
        <v>3</v>
      </c>
      <c r="N245" s="5">
        <f t="shared" si="46"/>
        <v>1</v>
      </c>
      <c r="P245" s="5">
        <f t="shared" si="47"/>
        <v>0</v>
      </c>
      <c r="Q245" s="5">
        <f t="shared" si="48"/>
        <v>0</v>
      </c>
      <c r="R245" s="5">
        <f t="shared" si="49"/>
        <v>1</v>
      </c>
      <c r="S245" s="5">
        <f t="shared" si="50"/>
        <v>0</v>
      </c>
      <c r="T245" s="5">
        <f t="shared" si="51"/>
        <v>0</v>
      </c>
      <c r="U245" s="5">
        <f t="shared" si="52"/>
        <v>0</v>
      </c>
      <c r="V245" s="13">
        <f t="shared" si="53"/>
        <v>0</v>
      </c>
      <c r="W245" s="5">
        <f t="shared" si="54"/>
        <v>1</v>
      </c>
      <c r="X245" s="5">
        <f t="shared" si="55"/>
        <v>0</v>
      </c>
      <c r="Y245" s="5">
        <f t="shared" si="56"/>
        <v>1</v>
      </c>
      <c r="AB245" s="5">
        <f t="shared" si="57"/>
        <v>3</v>
      </c>
      <c r="AC245" s="5">
        <f t="shared" si="58"/>
        <v>3</v>
      </c>
      <c r="AD245" s="5" t="str">
        <f t="shared" si="59"/>
        <v>Correct</v>
      </c>
      <c r="AE245" s="1" t="s">
        <v>105</v>
      </c>
      <c r="AF245" s="1">
        <v>48</v>
      </c>
      <c r="AG245" s="1" t="s">
        <v>121</v>
      </c>
      <c r="AH245" s="1" t="s">
        <v>194</v>
      </c>
      <c r="AI245" s="1" t="s">
        <v>107</v>
      </c>
      <c r="AJ245" s="1" t="s">
        <v>98</v>
      </c>
      <c r="AK245" s="1" t="s">
        <v>80</v>
      </c>
      <c r="AL245" s="1" t="s">
        <v>114</v>
      </c>
      <c r="AM245" s="1" t="s">
        <v>153</v>
      </c>
      <c r="AN245" s="1" t="s">
        <v>135</v>
      </c>
      <c r="AO245" s="1" t="s">
        <v>102</v>
      </c>
      <c r="AP245" s="1"/>
      <c r="AQ245" s="1" t="s">
        <v>102</v>
      </c>
      <c r="AR245" s="1"/>
    </row>
    <row r="246" spans="1:44" x14ac:dyDescent="0.25">
      <c r="A246" s="1">
        <v>245</v>
      </c>
      <c r="B246" s="1"/>
      <c r="C246" s="1"/>
      <c r="D246" s="1" t="s">
        <v>33</v>
      </c>
      <c r="E246" s="1"/>
      <c r="F246" s="1" t="s">
        <v>34</v>
      </c>
      <c r="G246" s="1"/>
      <c r="H246" s="1"/>
      <c r="I246" s="1" t="s">
        <v>36</v>
      </c>
      <c r="J246" s="1"/>
      <c r="K246" s="1"/>
      <c r="M246" s="5">
        <f t="shared" si="45"/>
        <v>3</v>
      </c>
      <c r="N246" s="5">
        <f t="shared" si="46"/>
        <v>1</v>
      </c>
      <c r="P246" s="5">
        <f t="shared" si="47"/>
        <v>0</v>
      </c>
      <c r="Q246" s="5">
        <f t="shared" si="48"/>
        <v>0</v>
      </c>
      <c r="R246" s="5">
        <f t="shared" si="49"/>
        <v>1</v>
      </c>
      <c r="S246" s="5">
        <f t="shared" si="50"/>
        <v>0</v>
      </c>
      <c r="T246" s="5">
        <f t="shared" si="51"/>
        <v>1</v>
      </c>
      <c r="U246" s="5">
        <f t="shared" si="52"/>
        <v>0</v>
      </c>
      <c r="V246" s="13">
        <f t="shared" si="53"/>
        <v>0</v>
      </c>
      <c r="W246" s="5">
        <f t="shared" si="54"/>
        <v>1</v>
      </c>
      <c r="X246" s="5">
        <f t="shared" si="55"/>
        <v>0</v>
      </c>
      <c r="Y246" s="5">
        <f t="shared" si="56"/>
        <v>0</v>
      </c>
      <c r="AB246" s="5">
        <f t="shared" si="57"/>
        <v>3</v>
      </c>
      <c r="AC246" s="5">
        <f t="shared" si="58"/>
        <v>3</v>
      </c>
      <c r="AD246" s="5" t="str">
        <f t="shared" si="59"/>
        <v>Correct</v>
      </c>
      <c r="AE246" s="1" t="s">
        <v>94</v>
      </c>
      <c r="AF246" s="1">
        <v>38</v>
      </c>
      <c r="AG246" s="1" t="s">
        <v>121</v>
      </c>
      <c r="AH246" s="1" t="s">
        <v>178</v>
      </c>
      <c r="AI246" s="1" t="s">
        <v>107</v>
      </c>
      <c r="AJ246" s="1" t="s">
        <v>98</v>
      </c>
      <c r="AK246" s="1" t="s">
        <v>80</v>
      </c>
      <c r="AL246" s="1" t="s">
        <v>126</v>
      </c>
      <c r="AM246" s="1" t="s">
        <v>100</v>
      </c>
      <c r="AN246" s="1" t="s">
        <v>135</v>
      </c>
      <c r="AO246" s="1" t="s">
        <v>102</v>
      </c>
      <c r="AP246" s="1"/>
      <c r="AQ246" s="1" t="s">
        <v>102</v>
      </c>
      <c r="AR246" s="1"/>
    </row>
    <row r="247" spans="1:44" x14ac:dyDescent="0.25">
      <c r="A247" s="1">
        <v>246</v>
      </c>
      <c r="B247" s="1"/>
      <c r="C247" s="1"/>
      <c r="D247" s="1"/>
      <c r="E247" s="1"/>
      <c r="F247" s="1"/>
      <c r="G247" s="1"/>
      <c r="H247" s="1"/>
      <c r="I247" s="1" t="s">
        <v>36</v>
      </c>
      <c r="J247" s="1"/>
      <c r="K247" s="1"/>
      <c r="M247" s="5">
        <f t="shared" si="45"/>
        <v>1</v>
      </c>
      <c r="N247" s="5">
        <f t="shared" si="46"/>
        <v>3</v>
      </c>
      <c r="P247" s="5">
        <f t="shared" si="47"/>
        <v>0</v>
      </c>
      <c r="Q247" s="5">
        <f t="shared" si="48"/>
        <v>0</v>
      </c>
      <c r="R247" s="5">
        <f t="shared" si="49"/>
        <v>0</v>
      </c>
      <c r="S247" s="5">
        <f t="shared" si="50"/>
        <v>0</v>
      </c>
      <c r="T247" s="5">
        <f t="shared" si="51"/>
        <v>0</v>
      </c>
      <c r="U247" s="5">
        <f t="shared" si="52"/>
        <v>0</v>
      </c>
      <c r="V247" s="13">
        <f t="shared" si="53"/>
        <v>0</v>
      </c>
      <c r="W247" s="5">
        <f t="shared" si="54"/>
        <v>1</v>
      </c>
      <c r="X247" s="5">
        <f t="shared" si="55"/>
        <v>0</v>
      </c>
      <c r="Y247" s="5">
        <f t="shared" si="56"/>
        <v>0</v>
      </c>
      <c r="AB247" s="5">
        <f t="shared" si="57"/>
        <v>1</v>
      </c>
      <c r="AC247" s="5">
        <f t="shared" si="58"/>
        <v>1</v>
      </c>
      <c r="AD247" s="5" t="str">
        <f t="shared" si="59"/>
        <v>Correct</v>
      </c>
      <c r="AE247" s="1" t="s">
        <v>94</v>
      </c>
      <c r="AF247" s="1">
        <v>18</v>
      </c>
      <c r="AG247" s="1" t="s">
        <v>121</v>
      </c>
      <c r="AH247" s="1" t="s">
        <v>190</v>
      </c>
      <c r="AI247" s="1" t="s">
        <v>107</v>
      </c>
      <c r="AJ247" s="1" t="s">
        <v>98</v>
      </c>
      <c r="AK247" s="1" t="s">
        <v>80</v>
      </c>
      <c r="AL247" s="1"/>
      <c r="AM247" s="1" t="s">
        <v>103</v>
      </c>
      <c r="AN247" s="1" t="s">
        <v>136</v>
      </c>
      <c r="AO247" s="1" t="s">
        <v>102</v>
      </c>
      <c r="AP247" s="1"/>
      <c r="AQ247" s="1" t="s">
        <v>102</v>
      </c>
      <c r="AR247" s="1"/>
    </row>
    <row r="248" spans="1:44" x14ac:dyDescent="0.25">
      <c r="A248" s="1">
        <v>247</v>
      </c>
      <c r="B248" s="1"/>
      <c r="C248" s="1"/>
      <c r="D248" s="1"/>
      <c r="E248" s="1"/>
      <c r="F248" s="1"/>
      <c r="G248" s="1"/>
      <c r="H248" s="1" t="s">
        <v>269</v>
      </c>
      <c r="I248" s="1"/>
      <c r="J248" s="1"/>
      <c r="K248" s="1"/>
      <c r="M248" s="5">
        <f t="shared" si="45"/>
        <v>1</v>
      </c>
      <c r="N248" s="5">
        <f t="shared" si="46"/>
        <v>3</v>
      </c>
      <c r="P248" s="5">
        <f t="shared" si="47"/>
        <v>0</v>
      </c>
      <c r="Q248" s="5">
        <f t="shared" si="48"/>
        <v>0</v>
      </c>
      <c r="R248" s="5">
        <f t="shared" si="49"/>
        <v>0</v>
      </c>
      <c r="S248" s="5">
        <f t="shared" si="50"/>
        <v>0</v>
      </c>
      <c r="T248" s="5">
        <f t="shared" si="51"/>
        <v>0</v>
      </c>
      <c r="U248" s="5">
        <f t="shared" si="52"/>
        <v>0</v>
      </c>
      <c r="V248" s="13">
        <f t="shared" si="53"/>
        <v>1</v>
      </c>
      <c r="W248" s="5">
        <f t="shared" si="54"/>
        <v>0</v>
      </c>
      <c r="X248" s="5">
        <f t="shared" si="55"/>
        <v>0</v>
      </c>
      <c r="Y248" s="5">
        <f t="shared" si="56"/>
        <v>0</v>
      </c>
      <c r="AB248" s="5">
        <f t="shared" si="57"/>
        <v>1</v>
      </c>
      <c r="AC248" s="5">
        <f t="shared" si="58"/>
        <v>1</v>
      </c>
      <c r="AD248" s="5" t="str">
        <f t="shared" si="59"/>
        <v>Correct</v>
      </c>
      <c r="AE248" s="1" t="s">
        <v>94</v>
      </c>
      <c r="AF248" s="1">
        <v>55</v>
      </c>
      <c r="AG248" s="1" t="s">
        <v>121</v>
      </c>
      <c r="AH248" s="1" t="s">
        <v>180</v>
      </c>
      <c r="AI248" s="1" t="s">
        <v>107</v>
      </c>
      <c r="AJ248" s="1" t="s">
        <v>98</v>
      </c>
      <c r="AK248" s="1" t="s">
        <v>80</v>
      </c>
      <c r="AL248" s="1" t="s">
        <v>126</v>
      </c>
      <c r="AM248" s="1" t="s">
        <v>110</v>
      </c>
      <c r="AN248" s="1" t="s">
        <v>101</v>
      </c>
      <c r="AO248" s="1" t="s">
        <v>102</v>
      </c>
      <c r="AP248" s="1"/>
      <c r="AQ248" s="1" t="s">
        <v>102</v>
      </c>
      <c r="AR248" s="1"/>
    </row>
    <row r="249" spans="1:44" x14ac:dyDescent="0.25">
      <c r="A249" s="1">
        <v>248</v>
      </c>
      <c r="B249" s="1"/>
      <c r="C249" s="1"/>
      <c r="D249" s="1" t="s">
        <v>33</v>
      </c>
      <c r="E249" s="1"/>
      <c r="F249" s="1"/>
      <c r="G249" s="1"/>
      <c r="H249" s="1" t="s">
        <v>269</v>
      </c>
      <c r="I249" s="1"/>
      <c r="J249" s="1" t="s">
        <v>37</v>
      </c>
      <c r="K249" s="1"/>
      <c r="M249" s="5">
        <f t="shared" si="45"/>
        <v>3</v>
      </c>
      <c r="N249" s="5">
        <f t="shared" si="46"/>
        <v>1</v>
      </c>
      <c r="P249" s="5">
        <f t="shared" si="47"/>
        <v>0</v>
      </c>
      <c r="Q249" s="5">
        <f t="shared" si="48"/>
        <v>0</v>
      </c>
      <c r="R249" s="5">
        <f t="shared" si="49"/>
        <v>1</v>
      </c>
      <c r="S249" s="5">
        <f t="shared" si="50"/>
        <v>0</v>
      </c>
      <c r="T249" s="5">
        <f t="shared" si="51"/>
        <v>0</v>
      </c>
      <c r="U249" s="5">
        <f t="shared" si="52"/>
        <v>0</v>
      </c>
      <c r="V249" s="13">
        <f t="shared" si="53"/>
        <v>1</v>
      </c>
      <c r="W249" s="5">
        <f t="shared" si="54"/>
        <v>0</v>
      </c>
      <c r="X249" s="5">
        <f t="shared" si="55"/>
        <v>1</v>
      </c>
      <c r="Y249" s="5">
        <f t="shared" si="56"/>
        <v>0</v>
      </c>
      <c r="AB249" s="5">
        <f t="shared" si="57"/>
        <v>3</v>
      </c>
      <c r="AC249" s="5">
        <f t="shared" si="58"/>
        <v>3</v>
      </c>
      <c r="AD249" s="5" t="str">
        <f t="shared" si="59"/>
        <v>Correct</v>
      </c>
      <c r="AE249" s="1" t="s">
        <v>94</v>
      </c>
      <c r="AF249" s="1">
        <v>59</v>
      </c>
      <c r="AG249" s="1" t="s">
        <v>121</v>
      </c>
      <c r="AH249" s="1" t="s">
        <v>190</v>
      </c>
      <c r="AI249" s="1" t="s">
        <v>107</v>
      </c>
      <c r="AJ249" s="1" t="s">
        <v>98</v>
      </c>
      <c r="AK249" s="1" t="s">
        <v>80</v>
      </c>
      <c r="AL249" s="1" t="s">
        <v>126</v>
      </c>
      <c r="AM249" s="1" t="s">
        <v>110</v>
      </c>
      <c r="AN249" s="1" t="s">
        <v>101</v>
      </c>
      <c r="AO249" s="1" t="s">
        <v>102</v>
      </c>
      <c r="AP249" s="1"/>
      <c r="AQ249" s="1" t="s">
        <v>102</v>
      </c>
      <c r="AR249" s="1"/>
    </row>
    <row r="250" spans="1:44" x14ac:dyDescent="0.25">
      <c r="A250" s="1">
        <v>249</v>
      </c>
      <c r="B250" s="1"/>
      <c r="C250" s="1"/>
      <c r="D250" s="1" t="s">
        <v>33</v>
      </c>
      <c r="E250" s="1"/>
      <c r="F250" s="1"/>
      <c r="G250" s="1"/>
      <c r="H250" s="1"/>
      <c r="I250" s="1" t="s">
        <v>36</v>
      </c>
      <c r="J250" s="1" t="s">
        <v>37</v>
      </c>
      <c r="K250" s="1"/>
      <c r="M250" s="5">
        <f t="shared" si="45"/>
        <v>3</v>
      </c>
      <c r="N250" s="5">
        <f t="shared" si="46"/>
        <v>1</v>
      </c>
      <c r="P250" s="5">
        <f t="shared" si="47"/>
        <v>0</v>
      </c>
      <c r="Q250" s="5">
        <f t="shared" si="48"/>
        <v>0</v>
      </c>
      <c r="R250" s="5">
        <f t="shared" si="49"/>
        <v>1</v>
      </c>
      <c r="S250" s="5">
        <f t="shared" si="50"/>
        <v>0</v>
      </c>
      <c r="T250" s="5">
        <f t="shared" si="51"/>
        <v>0</v>
      </c>
      <c r="U250" s="5">
        <f t="shared" si="52"/>
        <v>0</v>
      </c>
      <c r="V250" s="13">
        <f t="shared" si="53"/>
        <v>0</v>
      </c>
      <c r="W250" s="5">
        <f t="shared" si="54"/>
        <v>1</v>
      </c>
      <c r="X250" s="5">
        <f t="shared" si="55"/>
        <v>1</v>
      </c>
      <c r="Y250" s="5">
        <f t="shared" si="56"/>
        <v>0</v>
      </c>
      <c r="AB250" s="5">
        <f t="shared" si="57"/>
        <v>3</v>
      </c>
      <c r="AC250" s="5">
        <f t="shared" si="58"/>
        <v>3</v>
      </c>
      <c r="AD250" s="5" t="str">
        <f t="shared" si="59"/>
        <v>Correct</v>
      </c>
      <c r="AE250" s="1" t="s">
        <v>94</v>
      </c>
      <c r="AF250" s="1">
        <v>18</v>
      </c>
      <c r="AG250" s="1" t="s">
        <v>121</v>
      </c>
      <c r="AH250" s="1" t="s">
        <v>190</v>
      </c>
      <c r="AI250" s="1" t="s">
        <v>107</v>
      </c>
      <c r="AJ250" s="1" t="s">
        <v>98</v>
      </c>
      <c r="AK250" s="1" t="s">
        <v>80</v>
      </c>
      <c r="AL250" s="1"/>
      <c r="AM250" s="1" t="s">
        <v>103</v>
      </c>
      <c r="AN250" s="1" t="s">
        <v>136</v>
      </c>
      <c r="AO250" s="1" t="s">
        <v>102</v>
      </c>
      <c r="AP250" s="1"/>
      <c r="AQ250" s="1" t="s">
        <v>102</v>
      </c>
      <c r="AR250" s="1"/>
    </row>
    <row r="251" spans="1:44" x14ac:dyDescent="0.25">
      <c r="A251" s="1">
        <v>250</v>
      </c>
      <c r="B251" s="1"/>
      <c r="C251" s="1" t="s">
        <v>32</v>
      </c>
      <c r="D251" s="1" t="s">
        <v>33</v>
      </c>
      <c r="E251" s="1"/>
      <c r="F251" s="1" t="s">
        <v>34</v>
      </c>
      <c r="G251" s="1"/>
      <c r="H251" s="1"/>
      <c r="I251" s="1" t="s">
        <v>36</v>
      </c>
      <c r="J251" s="1"/>
      <c r="K251" s="1"/>
      <c r="M251" s="5">
        <f t="shared" si="45"/>
        <v>4</v>
      </c>
      <c r="N251" s="5">
        <f t="shared" si="46"/>
        <v>0.75</v>
      </c>
      <c r="P251" s="5">
        <f t="shared" si="47"/>
        <v>0</v>
      </c>
      <c r="Q251" s="5">
        <f t="shared" si="48"/>
        <v>0.75</v>
      </c>
      <c r="R251" s="5">
        <f t="shared" si="49"/>
        <v>0.75</v>
      </c>
      <c r="S251" s="5">
        <f t="shared" si="50"/>
        <v>0</v>
      </c>
      <c r="T251" s="5">
        <f t="shared" si="51"/>
        <v>0.75</v>
      </c>
      <c r="U251" s="5">
        <f t="shared" si="52"/>
        <v>0</v>
      </c>
      <c r="V251" s="13">
        <f t="shared" si="53"/>
        <v>0</v>
      </c>
      <c r="W251" s="5">
        <f t="shared" si="54"/>
        <v>0.75</v>
      </c>
      <c r="X251" s="5">
        <f t="shared" si="55"/>
        <v>0</v>
      </c>
      <c r="Y251" s="5">
        <f t="shared" si="56"/>
        <v>0</v>
      </c>
      <c r="AB251" s="5">
        <f t="shared" si="57"/>
        <v>3</v>
      </c>
      <c r="AC251" s="5">
        <f t="shared" si="58"/>
        <v>4</v>
      </c>
      <c r="AD251" s="5" t="str">
        <f t="shared" si="59"/>
        <v>Correct</v>
      </c>
      <c r="AE251" s="1" t="s">
        <v>94</v>
      </c>
      <c r="AF251" s="1">
        <v>25</v>
      </c>
      <c r="AG251" s="1" t="s">
        <v>121</v>
      </c>
      <c r="AH251" s="1" t="s">
        <v>178</v>
      </c>
      <c r="AI251" s="1" t="s">
        <v>107</v>
      </c>
      <c r="AJ251" s="1" t="s">
        <v>98</v>
      </c>
      <c r="AK251" s="1" t="s">
        <v>80</v>
      </c>
      <c r="AL251" s="1" t="s">
        <v>126</v>
      </c>
      <c r="AM251" s="1" t="s">
        <v>110</v>
      </c>
      <c r="AN251" s="1" t="s">
        <v>101</v>
      </c>
      <c r="AO251" s="1" t="s">
        <v>102</v>
      </c>
      <c r="AP251" s="1"/>
      <c r="AQ251" s="1" t="s">
        <v>102</v>
      </c>
      <c r="AR251" s="1"/>
    </row>
    <row r="252" spans="1:44" x14ac:dyDescent="0.25">
      <c r="A252" s="1">
        <v>251</v>
      </c>
      <c r="B252" s="1"/>
      <c r="C252" s="1"/>
      <c r="D252" s="1"/>
      <c r="E252" s="1"/>
      <c r="F252" s="1"/>
      <c r="G252" s="1"/>
      <c r="H252" s="1" t="s">
        <v>269</v>
      </c>
      <c r="I252" s="1" t="s">
        <v>36</v>
      </c>
      <c r="J252" s="1"/>
      <c r="K252" s="1" t="s">
        <v>38</v>
      </c>
      <c r="M252" s="5">
        <f t="shared" si="45"/>
        <v>3</v>
      </c>
      <c r="N252" s="5">
        <f t="shared" si="46"/>
        <v>1</v>
      </c>
      <c r="P252" s="5">
        <f t="shared" si="47"/>
        <v>0</v>
      </c>
      <c r="Q252" s="5">
        <f t="shared" si="48"/>
        <v>0</v>
      </c>
      <c r="R252" s="5">
        <f t="shared" si="49"/>
        <v>0</v>
      </c>
      <c r="S252" s="5">
        <f t="shared" si="50"/>
        <v>0</v>
      </c>
      <c r="T252" s="5">
        <f t="shared" si="51"/>
        <v>0</v>
      </c>
      <c r="U252" s="5">
        <f t="shared" si="52"/>
        <v>0</v>
      </c>
      <c r="V252" s="13">
        <f t="shared" si="53"/>
        <v>1</v>
      </c>
      <c r="W252" s="5">
        <f t="shared" si="54"/>
        <v>1</v>
      </c>
      <c r="X252" s="5">
        <f t="shared" si="55"/>
        <v>0</v>
      </c>
      <c r="Y252" s="5">
        <f t="shared" si="56"/>
        <v>1</v>
      </c>
      <c r="AB252" s="5">
        <f t="shared" si="57"/>
        <v>3</v>
      </c>
      <c r="AC252" s="5">
        <f t="shared" si="58"/>
        <v>3</v>
      </c>
      <c r="AD252" s="5" t="str">
        <f t="shared" si="59"/>
        <v>Correct</v>
      </c>
      <c r="AE252" s="1" t="s">
        <v>105</v>
      </c>
      <c r="AF252" s="1">
        <v>49</v>
      </c>
      <c r="AG252" s="1" t="s">
        <v>121</v>
      </c>
      <c r="AH252" s="1" t="s">
        <v>193</v>
      </c>
      <c r="AI252" s="1" t="s">
        <v>107</v>
      </c>
      <c r="AJ252" s="1" t="s">
        <v>98</v>
      </c>
      <c r="AK252" s="1" t="s">
        <v>80</v>
      </c>
      <c r="AL252" s="1" t="s">
        <v>126</v>
      </c>
      <c r="AM252" s="1" t="s">
        <v>153</v>
      </c>
      <c r="AN252" s="1" t="s">
        <v>135</v>
      </c>
      <c r="AO252" s="1" t="s">
        <v>102</v>
      </c>
      <c r="AP252" s="1"/>
      <c r="AQ252" s="1" t="s">
        <v>102</v>
      </c>
      <c r="AR252" s="1"/>
    </row>
    <row r="253" spans="1:44" x14ac:dyDescent="0.25">
      <c r="A253" s="1">
        <v>252</v>
      </c>
      <c r="B253" s="1"/>
      <c r="C253" s="1"/>
      <c r="D253" s="1"/>
      <c r="E253" s="1"/>
      <c r="F253" s="1"/>
      <c r="G253" s="1"/>
      <c r="H253" s="1" t="s">
        <v>269</v>
      </c>
      <c r="I253" s="1"/>
      <c r="J253" s="1"/>
      <c r="K253" s="1"/>
      <c r="M253" s="5">
        <f t="shared" si="45"/>
        <v>1</v>
      </c>
      <c r="N253" s="5">
        <f t="shared" si="46"/>
        <v>3</v>
      </c>
      <c r="P253" s="5">
        <f t="shared" si="47"/>
        <v>0</v>
      </c>
      <c r="Q253" s="5">
        <f t="shared" si="48"/>
        <v>0</v>
      </c>
      <c r="R253" s="5">
        <f t="shared" si="49"/>
        <v>0</v>
      </c>
      <c r="S253" s="5">
        <f t="shared" si="50"/>
        <v>0</v>
      </c>
      <c r="T253" s="5">
        <f t="shared" si="51"/>
        <v>0</v>
      </c>
      <c r="U253" s="5">
        <f t="shared" si="52"/>
        <v>0</v>
      </c>
      <c r="V253" s="13">
        <f t="shared" si="53"/>
        <v>1</v>
      </c>
      <c r="W253" s="5">
        <f t="shared" si="54"/>
        <v>0</v>
      </c>
      <c r="X253" s="5">
        <f t="shared" si="55"/>
        <v>0</v>
      </c>
      <c r="Y253" s="5">
        <f t="shared" si="56"/>
        <v>0</v>
      </c>
      <c r="AB253" s="5">
        <f t="shared" si="57"/>
        <v>1</v>
      </c>
      <c r="AC253" s="5">
        <f t="shared" si="58"/>
        <v>1</v>
      </c>
      <c r="AD253" s="5" t="str">
        <f t="shared" si="59"/>
        <v>Correct</v>
      </c>
      <c r="AE253" s="1" t="s">
        <v>105</v>
      </c>
      <c r="AF253" s="1">
        <v>41</v>
      </c>
      <c r="AG253" s="1" t="s">
        <v>95</v>
      </c>
      <c r="AH253" s="1" t="s">
        <v>195</v>
      </c>
      <c r="AI253" s="1"/>
      <c r="AJ253" s="1" t="s">
        <v>102</v>
      </c>
      <c r="AK253" s="1" t="s">
        <v>80</v>
      </c>
      <c r="AL253" s="1" t="s">
        <v>126</v>
      </c>
      <c r="AM253" s="1" t="s">
        <v>153</v>
      </c>
      <c r="AN253" s="1" t="s">
        <v>101</v>
      </c>
      <c r="AO253" s="1" t="s">
        <v>102</v>
      </c>
      <c r="AP253" s="1"/>
      <c r="AQ253" s="1" t="s">
        <v>102</v>
      </c>
      <c r="AR253" s="1"/>
    </row>
    <row r="254" spans="1:44" x14ac:dyDescent="0.25">
      <c r="A254" s="1">
        <v>253</v>
      </c>
      <c r="B254" s="1"/>
      <c r="C254" s="1"/>
      <c r="D254" s="1" t="s">
        <v>33</v>
      </c>
      <c r="E254" s="1"/>
      <c r="F254" s="1"/>
      <c r="G254" s="1"/>
      <c r="H254" s="1"/>
      <c r="I254" s="1"/>
      <c r="J254" s="1" t="s">
        <v>37</v>
      </c>
      <c r="K254" s="1"/>
      <c r="M254" s="5">
        <f t="shared" si="45"/>
        <v>2</v>
      </c>
      <c r="N254" s="5">
        <f t="shared" si="46"/>
        <v>1.5</v>
      </c>
      <c r="P254" s="5">
        <f t="shared" si="47"/>
        <v>0</v>
      </c>
      <c r="Q254" s="5">
        <f t="shared" si="48"/>
        <v>0</v>
      </c>
      <c r="R254" s="5">
        <f t="shared" si="49"/>
        <v>1</v>
      </c>
      <c r="S254" s="5">
        <f t="shared" si="50"/>
        <v>0</v>
      </c>
      <c r="T254" s="5">
        <f t="shared" si="51"/>
        <v>0</v>
      </c>
      <c r="U254" s="5">
        <f t="shared" si="52"/>
        <v>0</v>
      </c>
      <c r="V254" s="13">
        <f t="shared" si="53"/>
        <v>0</v>
      </c>
      <c r="W254" s="5">
        <f t="shared" si="54"/>
        <v>0</v>
      </c>
      <c r="X254" s="5">
        <f t="shared" si="55"/>
        <v>1</v>
      </c>
      <c r="Y254" s="5">
        <f t="shared" si="56"/>
        <v>0</v>
      </c>
      <c r="AB254" s="5">
        <f t="shared" si="57"/>
        <v>2</v>
      </c>
      <c r="AC254" s="5">
        <f t="shared" si="58"/>
        <v>2</v>
      </c>
      <c r="AD254" s="5" t="str">
        <f t="shared" si="59"/>
        <v>Correct</v>
      </c>
      <c r="AE254" s="1" t="s">
        <v>94</v>
      </c>
      <c r="AF254" s="1">
        <v>34</v>
      </c>
      <c r="AG254" s="1" t="s">
        <v>121</v>
      </c>
      <c r="AH254" s="1" t="s">
        <v>196</v>
      </c>
      <c r="AI254" s="1" t="s">
        <v>107</v>
      </c>
      <c r="AJ254" s="1"/>
      <c r="AK254" s="1" t="s">
        <v>80</v>
      </c>
      <c r="AL254" s="1" t="s">
        <v>114</v>
      </c>
      <c r="AM254" s="1" t="s">
        <v>137</v>
      </c>
      <c r="AN254" s="1" t="s">
        <v>101</v>
      </c>
      <c r="AO254" s="1" t="s">
        <v>102</v>
      </c>
      <c r="AP254" s="1"/>
      <c r="AQ254" s="1" t="s">
        <v>102</v>
      </c>
      <c r="AR254" s="1"/>
    </row>
    <row r="255" spans="1:44" x14ac:dyDescent="0.25">
      <c r="A255" s="1">
        <v>254</v>
      </c>
      <c r="B255" s="1"/>
      <c r="C255" s="1"/>
      <c r="D255" s="1"/>
      <c r="E255" s="1"/>
      <c r="F255" s="1"/>
      <c r="G255" s="1" t="s">
        <v>35</v>
      </c>
      <c r="H255" s="1"/>
      <c r="I255" s="1" t="s">
        <v>36</v>
      </c>
      <c r="J255" s="1"/>
      <c r="K255" s="1"/>
      <c r="M255" s="5">
        <f t="shared" si="45"/>
        <v>2</v>
      </c>
      <c r="N255" s="5">
        <f t="shared" si="46"/>
        <v>1.5</v>
      </c>
      <c r="P255" s="5">
        <f t="shared" si="47"/>
        <v>0</v>
      </c>
      <c r="Q255" s="5">
        <f t="shared" si="48"/>
        <v>0</v>
      </c>
      <c r="R255" s="5">
        <f t="shared" si="49"/>
        <v>0</v>
      </c>
      <c r="S255" s="5">
        <f t="shared" si="50"/>
        <v>0</v>
      </c>
      <c r="T255" s="5">
        <f t="shared" si="51"/>
        <v>0</v>
      </c>
      <c r="U255" s="5">
        <f t="shared" si="52"/>
        <v>1</v>
      </c>
      <c r="V255" s="13">
        <f t="shared" si="53"/>
        <v>0</v>
      </c>
      <c r="W255" s="5">
        <f t="shared" si="54"/>
        <v>1</v>
      </c>
      <c r="X255" s="5">
        <f t="shared" si="55"/>
        <v>0</v>
      </c>
      <c r="Y255" s="5">
        <f t="shared" si="56"/>
        <v>0</v>
      </c>
      <c r="AB255" s="5">
        <f t="shared" si="57"/>
        <v>2</v>
      </c>
      <c r="AC255" s="5">
        <f t="shared" si="58"/>
        <v>2</v>
      </c>
      <c r="AD255" s="5" t="str">
        <f t="shared" si="59"/>
        <v>Correct</v>
      </c>
      <c r="AE255" s="1" t="s">
        <v>94</v>
      </c>
      <c r="AF255" s="1">
        <v>70</v>
      </c>
      <c r="AG255" s="1" t="s">
        <v>121</v>
      </c>
      <c r="AH255" s="1" t="s">
        <v>197</v>
      </c>
      <c r="AI255" s="1" t="s">
        <v>107</v>
      </c>
      <c r="AJ255" s="1" t="s">
        <v>98</v>
      </c>
      <c r="AK255" s="1" t="s">
        <v>80</v>
      </c>
      <c r="AL255" s="1"/>
      <c r="AM255" s="1" t="s">
        <v>120</v>
      </c>
      <c r="AN255" s="1" t="s">
        <v>101</v>
      </c>
      <c r="AO255" s="1"/>
      <c r="AP255" s="1"/>
      <c r="AQ255" s="1"/>
      <c r="AR255" s="1"/>
    </row>
    <row r="256" spans="1:44" x14ac:dyDescent="0.25">
      <c r="A256" s="1">
        <v>255</v>
      </c>
      <c r="B256" s="1"/>
      <c r="C256" s="1"/>
      <c r="D256" s="1"/>
      <c r="E256" s="1"/>
      <c r="F256" s="1"/>
      <c r="G256" s="1"/>
      <c r="H256" s="1"/>
      <c r="I256" s="1"/>
      <c r="J256" s="1"/>
      <c r="K256" s="1"/>
      <c r="M256" s="5">
        <f t="shared" si="45"/>
        <v>0</v>
      </c>
      <c r="N256" s="5" t="e">
        <f t="shared" si="46"/>
        <v>#DIV/0!</v>
      </c>
      <c r="P256" s="5">
        <f t="shared" si="47"/>
        <v>0</v>
      </c>
      <c r="Q256" s="5">
        <f t="shared" si="48"/>
        <v>0</v>
      </c>
      <c r="R256" s="5">
        <f t="shared" si="49"/>
        <v>0</v>
      </c>
      <c r="S256" s="5">
        <f t="shared" si="50"/>
        <v>0</v>
      </c>
      <c r="T256" s="5">
        <f t="shared" si="51"/>
        <v>0</v>
      </c>
      <c r="U256" s="5">
        <f t="shared" si="52"/>
        <v>0</v>
      </c>
      <c r="V256" s="13">
        <f t="shared" si="53"/>
        <v>0</v>
      </c>
      <c r="W256" s="5">
        <f t="shared" si="54"/>
        <v>0</v>
      </c>
      <c r="X256" s="5">
        <f t="shared" si="55"/>
        <v>0</v>
      </c>
      <c r="Y256" s="5">
        <f t="shared" si="56"/>
        <v>0</v>
      </c>
      <c r="AB256" s="5">
        <f t="shared" si="57"/>
        <v>0</v>
      </c>
      <c r="AC256" s="5">
        <f t="shared" si="58"/>
        <v>0</v>
      </c>
      <c r="AD256" s="5" t="str">
        <f t="shared" si="59"/>
        <v>Correct</v>
      </c>
      <c r="AE256" s="1" t="s">
        <v>105</v>
      </c>
      <c r="AF256" s="1">
        <v>47</v>
      </c>
      <c r="AG256" s="1" t="s">
        <v>121</v>
      </c>
      <c r="AH256" s="1" t="s">
        <v>178</v>
      </c>
      <c r="AI256" s="1" t="s">
        <v>107</v>
      </c>
      <c r="AJ256" s="1" t="s">
        <v>98</v>
      </c>
      <c r="AK256" s="1" t="s">
        <v>80</v>
      </c>
      <c r="AL256" s="1"/>
      <c r="AM256" s="1" t="s">
        <v>110</v>
      </c>
      <c r="AN256" s="1" t="s">
        <v>101</v>
      </c>
      <c r="AO256" s="1" t="s">
        <v>102</v>
      </c>
      <c r="AP256" s="1"/>
      <c r="AQ256" s="1" t="s">
        <v>102</v>
      </c>
      <c r="AR256" s="1"/>
    </row>
    <row r="257" spans="1:44" x14ac:dyDescent="0.25">
      <c r="A257" s="1">
        <v>256</v>
      </c>
      <c r="B257" s="1"/>
      <c r="C257" s="1"/>
      <c r="D257" s="1"/>
      <c r="E257" s="1"/>
      <c r="F257" s="1"/>
      <c r="G257" s="1"/>
      <c r="H257" s="1" t="s">
        <v>269</v>
      </c>
      <c r="I257" s="1"/>
      <c r="J257" s="1"/>
      <c r="K257" s="1" t="s">
        <v>38</v>
      </c>
      <c r="M257" s="5">
        <f t="shared" si="45"/>
        <v>2</v>
      </c>
      <c r="N257" s="5">
        <f t="shared" si="46"/>
        <v>1.5</v>
      </c>
      <c r="P257" s="5">
        <f t="shared" si="47"/>
        <v>0</v>
      </c>
      <c r="Q257" s="5">
        <f t="shared" si="48"/>
        <v>0</v>
      </c>
      <c r="R257" s="5">
        <f t="shared" si="49"/>
        <v>0</v>
      </c>
      <c r="S257" s="5">
        <f t="shared" si="50"/>
        <v>0</v>
      </c>
      <c r="T257" s="5">
        <f t="shared" si="51"/>
        <v>0</v>
      </c>
      <c r="U257" s="5">
        <f t="shared" si="52"/>
        <v>0</v>
      </c>
      <c r="V257" s="13">
        <f t="shared" si="53"/>
        <v>1</v>
      </c>
      <c r="W257" s="5">
        <f t="shared" si="54"/>
        <v>0</v>
      </c>
      <c r="X257" s="5">
        <f t="shared" si="55"/>
        <v>0</v>
      </c>
      <c r="Y257" s="5">
        <f t="shared" si="56"/>
        <v>1</v>
      </c>
      <c r="AB257" s="5">
        <f t="shared" si="57"/>
        <v>2</v>
      </c>
      <c r="AC257" s="5">
        <f t="shared" si="58"/>
        <v>2</v>
      </c>
      <c r="AD257" s="5" t="str">
        <f t="shared" si="59"/>
        <v>Correct</v>
      </c>
      <c r="AE257" s="1" t="s">
        <v>105</v>
      </c>
      <c r="AF257" s="1">
        <v>43</v>
      </c>
      <c r="AG257" s="1" t="s">
        <v>121</v>
      </c>
      <c r="AH257" s="1" t="s">
        <v>161</v>
      </c>
      <c r="AI257" s="1" t="s">
        <v>107</v>
      </c>
      <c r="AJ257" s="1" t="s">
        <v>98</v>
      </c>
      <c r="AK257" s="1" t="s">
        <v>82</v>
      </c>
      <c r="AL257" s="1" t="s">
        <v>108</v>
      </c>
      <c r="AM257" s="1" t="s">
        <v>137</v>
      </c>
      <c r="AN257" s="1" t="s">
        <v>101</v>
      </c>
      <c r="AO257" s="1" t="s">
        <v>102</v>
      </c>
      <c r="AP257" s="1"/>
      <c r="AQ257" s="1" t="s">
        <v>102</v>
      </c>
      <c r="AR257" s="1"/>
    </row>
    <row r="258" spans="1:44" x14ac:dyDescent="0.25">
      <c r="A258" s="1">
        <v>257</v>
      </c>
      <c r="B258" s="1"/>
      <c r="C258" s="1"/>
      <c r="D258" s="1"/>
      <c r="E258" s="1"/>
      <c r="F258" s="1"/>
      <c r="G258" s="1"/>
      <c r="H258" s="1" t="s">
        <v>269</v>
      </c>
      <c r="I258" s="1"/>
      <c r="J258" s="1" t="s">
        <v>37</v>
      </c>
      <c r="K258" s="1"/>
      <c r="M258" s="5">
        <f t="shared" si="45"/>
        <v>2</v>
      </c>
      <c r="N258" s="5">
        <f t="shared" si="46"/>
        <v>1.5</v>
      </c>
      <c r="P258" s="5">
        <f t="shared" si="47"/>
        <v>0</v>
      </c>
      <c r="Q258" s="5">
        <f t="shared" si="48"/>
        <v>0</v>
      </c>
      <c r="R258" s="5">
        <f t="shared" si="49"/>
        <v>0</v>
      </c>
      <c r="S258" s="5">
        <f t="shared" si="50"/>
        <v>0</v>
      </c>
      <c r="T258" s="5">
        <f t="shared" si="51"/>
        <v>0</v>
      </c>
      <c r="U258" s="5">
        <f t="shared" si="52"/>
        <v>0</v>
      </c>
      <c r="V258" s="13">
        <f t="shared" si="53"/>
        <v>1</v>
      </c>
      <c r="W258" s="5">
        <f t="shared" si="54"/>
        <v>0</v>
      </c>
      <c r="X258" s="5">
        <f t="shared" si="55"/>
        <v>1</v>
      </c>
      <c r="Y258" s="5">
        <f t="shared" si="56"/>
        <v>0</v>
      </c>
      <c r="AB258" s="5">
        <f t="shared" si="57"/>
        <v>2</v>
      </c>
      <c r="AC258" s="5">
        <f t="shared" si="58"/>
        <v>2</v>
      </c>
      <c r="AD258" s="5" t="str">
        <f t="shared" si="59"/>
        <v>Correct</v>
      </c>
      <c r="AE258" s="1" t="s">
        <v>94</v>
      </c>
      <c r="AF258" s="1">
        <v>53</v>
      </c>
      <c r="AG258" s="1" t="s">
        <v>121</v>
      </c>
      <c r="AH258" s="1" t="s">
        <v>180</v>
      </c>
      <c r="AI258" s="1" t="s">
        <v>107</v>
      </c>
      <c r="AJ258" s="1" t="s">
        <v>102</v>
      </c>
      <c r="AK258" s="1" t="s">
        <v>355</v>
      </c>
      <c r="AL258" s="1" t="s">
        <v>126</v>
      </c>
      <c r="AM258" s="1" t="s">
        <v>120</v>
      </c>
      <c r="AN258" s="1" t="s">
        <v>101</v>
      </c>
      <c r="AO258" s="1" t="s">
        <v>102</v>
      </c>
      <c r="AP258" s="1"/>
      <c r="AQ258" s="1" t="s">
        <v>102</v>
      </c>
      <c r="AR258" s="1"/>
    </row>
    <row r="259" spans="1:44" x14ac:dyDescent="0.25">
      <c r="A259" s="1">
        <v>258</v>
      </c>
      <c r="B259" s="1"/>
      <c r="C259" s="1"/>
      <c r="D259" s="1"/>
      <c r="E259" s="1"/>
      <c r="F259" s="1"/>
      <c r="G259" s="1"/>
      <c r="H259" s="1"/>
      <c r="I259" s="1" t="s">
        <v>36</v>
      </c>
      <c r="J259" s="1"/>
      <c r="K259" s="1"/>
      <c r="M259" s="5">
        <f t="shared" ref="M259:M322" si="60">COUNTA(B259:L259)</f>
        <v>1</v>
      </c>
      <c r="N259" s="5">
        <f t="shared" ref="N259:N322" si="61">3/M259</f>
        <v>3</v>
      </c>
      <c r="P259" s="5">
        <f t="shared" ref="P259:P322" si="62">IF($M259&lt;3,IF($B259=$B$1,1,0),IF($B259=$B$1,$N259,0))</f>
        <v>0</v>
      </c>
      <c r="Q259" s="5">
        <f t="shared" ref="Q259:Q322" si="63">IF($M259&lt;3,IF($C259=$C$1,1,0),IF($C259=$C$1,$N259,0))</f>
        <v>0</v>
      </c>
      <c r="R259" s="5">
        <f t="shared" ref="R259:R322" si="64">IF($M259&lt;3,IF($D259=$D$1,1,0),IF($D259=$D$1,$N259,0))</f>
        <v>0</v>
      </c>
      <c r="S259" s="5">
        <f t="shared" ref="S259:S322" si="65">IF($M259&lt;3,IF($E259=$E$1,1,0),IF($E259=$E$1,$N259,0))</f>
        <v>0</v>
      </c>
      <c r="T259" s="5">
        <f t="shared" ref="T259:T322" si="66">IF($M259&lt;3,IF($F259=$F$1,1,0),IF($F259=$F$1,$N259,0))</f>
        <v>0</v>
      </c>
      <c r="U259" s="5">
        <f t="shared" ref="U259:U322" si="67">IF($M259&lt;3,IF($G259=$G$1,1,0),IF($G259=$G$1,$N259,0))</f>
        <v>0</v>
      </c>
      <c r="V259" s="13">
        <f t="shared" ref="V259:V322" si="68">IF($M259&lt;3,IF($H259=$H$1,1,0),IF($H259=$H$1,$N259,0))</f>
        <v>0</v>
      </c>
      <c r="W259" s="5">
        <f t="shared" ref="W259:W322" si="69">IF($M259&lt;3,IF($I259=$I$1,1,0),IF($I259=$I$1,$N259,0))</f>
        <v>1</v>
      </c>
      <c r="X259" s="5">
        <f t="shared" ref="X259:X322" si="70">IF($M259&lt;3,IF($J259=$J$1,1,0),IF($J259=$J$1,$N259,0))</f>
        <v>0</v>
      </c>
      <c r="Y259" s="5">
        <f t="shared" ref="Y259:Y322" si="71">IF($M259&lt;3,IF($K259=$K$1,1,0),IF($K259=$K$1,$N259,0))</f>
        <v>0</v>
      </c>
      <c r="AB259" s="5">
        <f t="shared" ref="AB259:AB322" si="72">SUM(P259:Z259)</f>
        <v>1</v>
      </c>
      <c r="AC259" s="5">
        <f t="shared" ref="AC259:AC322" si="73">M259</f>
        <v>1</v>
      </c>
      <c r="AD259" s="5" t="str">
        <f t="shared" ref="AD259:AD322" si="74">IF(AB259=AC259,"Correct",IF(AB259=3,"Correct","Wrong"))</f>
        <v>Correct</v>
      </c>
      <c r="AE259" s="1" t="s">
        <v>105</v>
      </c>
      <c r="AF259" s="1">
        <v>58</v>
      </c>
      <c r="AG259" s="1" t="s">
        <v>121</v>
      </c>
      <c r="AH259" s="1" t="s">
        <v>190</v>
      </c>
      <c r="AI259" s="1" t="s">
        <v>107</v>
      </c>
      <c r="AJ259" s="1" t="s">
        <v>98</v>
      </c>
      <c r="AK259" s="1" t="s">
        <v>80</v>
      </c>
      <c r="AL259" s="1"/>
      <c r="AM259" s="1" t="s">
        <v>120</v>
      </c>
      <c r="AN259" s="1" t="s">
        <v>101</v>
      </c>
      <c r="AO259" s="1" t="s">
        <v>102</v>
      </c>
      <c r="AP259" s="1"/>
      <c r="AQ259" s="1" t="s">
        <v>102</v>
      </c>
      <c r="AR259" s="1"/>
    </row>
    <row r="260" spans="1:44" x14ac:dyDescent="0.25">
      <c r="A260" s="1">
        <v>259</v>
      </c>
      <c r="B260" s="1" t="s">
        <v>31</v>
      </c>
      <c r="C260" s="1"/>
      <c r="D260" s="1"/>
      <c r="E260" s="1"/>
      <c r="F260" s="1"/>
      <c r="G260" s="1"/>
      <c r="H260" s="1"/>
      <c r="I260" s="1"/>
      <c r="J260" s="1" t="s">
        <v>37</v>
      </c>
      <c r="K260" s="1" t="s">
        <v>38</v>
      </c>
      <c r="M260" s="5">
        <f t="shared" si="60"/>
        <v>3</v>
      </c>
      <c r="N260" s="5">
        <f t="shared" si="61"/>
        <v>1</v>
      </c>
      <c r="P260" s="5">
        <f t="shared" si="62"/>
        <v>1</v>
      </c>
      <c r="Q260" s="5">
        <f t="shared" si="63"/>
        <v>0</v>
      </c>
      <c r="R260" s="5">
        <f t="shared" si="64"/>
        <v>0</v>
      </c>
      <c r="S260" s="5">
        <f t="shared" si="65"/>
        <v>0</v>
      </c>
      <c r="T260" s="5">
        <f t="shared" si="66"/>
        <v>0</v>
      </c>
      <c r="U260" s="5">
        <f t="shared" si="67"/>
        <v>0</v>
      </c>
      <c r="V260" s="13">
        <f t="shared" si="68"/>
        <v>0</v>
      </c>
      <c r="W260" s="5">
        <f t="shared" si="69"/>
        <v>0</v>
      </c>
      <c r="X260" s="5">
        <f t="shared" si="70"/>
        <v>1</v>
      </c>
      <c r="Y260" s="5">
        <f t="shared" si="71"/>
        <v>1</v>
      </c>
      <c r="AB260" s="5">
        <f t="shared" si="72"/>
        <v>3</v>
      </c>
      <c r="AC260" s="5">
        <f t="shared" si="73"/>
        <v>3</v>
      </c>
      <c r="AD260" s="5" t="str">
        <f t="shared" si="74"/>
        <v>Correct</v>
      </c>
      <c r="AE260" s="1" t="s">
        <v>94</v>
      </c>
      <c r="AF260" s="1">
        <v>36</v>
      </c>
      <c r="AG260" s="1" t="s">
        <v>121</v>
      </c>
      <c r="AH260" s="1" t="s">
        <v>171</v>
      </c>
      <c r="AI260" s="1" t="s">
        <v>107</v>
      </c>
      <c r="AJ260" s="1" t="s">
        <v>98</v>
      </c>
      <c r="AK260" s="1" t="s">
        <v>355</v>
      </c>
      <c r="AL260" s="1" t="s">
        <v>114</v>
      </c>
      <c r="AM260" s="1" t="s">
        <v>110</v>
      </c>
      <c r="AN260" s="1" t="s">
        <v>101</v>
      </c>
      <c r="AO260" s="1" t="s">
        <v>102</v>
      </c>
      <c r="AP260" s="1"/>
      <c r="AQ260" s="1" t="s">
        <v>102</v>
      </c>
      <c r="AR260" s="1"/>
    </row>
    <row r="261" spans="1:44" x14ac:dyDescent="0.25">
      <c r="A261" s="1">
        <v>260</v>
      </c>
      <c r="B261" s="1"/>
      <c r="C261" s="1"/>
      <c r="D261" s="1"/>
      <c r="E261" s="1"/>
      <c r="F261" s="1"/>
      <c r="G261" s="1"/>
      <c r="H261" s="1"/>
      <c r="I261" s="1"/>
      <c r="J261" s="1"/>
      <c r="K261" s="1" t="s">
        <v>38</v>
      </c>
      <c r="M261" s="5">
        <f t="shared" si="60"/>
        <v>1</v>
      </c>
      <c r="N261" s="5">
        <f t="shared" si="61"/>
        <v>3</v>
      </c>
      <c r="P261" s="5">
        <f t="shared" si="62"/>
        <v>0</v>
      </c>
      <c r="Q261" s="5">
        <f t="shared" si="63"/>
        <v>0</v>
      </c>
      <c r="R261" s="5">
        <f t="shared" si="64"/>
        <v>0</v>
      </c>
      <c r="S261" s="5">
        <f t="shared" si="65"/>
        <v>0</v>
      </c>
      <c r="T261" s="5">
        <f t="shared" si="66"/>
        <v>0</v>
      </c>
      <c r="U261" s="5">
        <f t="shared" si="67"/>
        <v>0</v>
      </c>
      <c r="V261" s="13">
        <f t="shared" si="68"/>
        <v>0</v>
      </c>
      <c r="W261" s="5">
        <f t="shared" si="69"/>
        <v>0</v>
      </c>
      <c r="X261" s="5">
        <f t="shared" si="70"/>
        <v>0</v>
      </c>
      <c r="Y261" s="5">
        <f t="shared" si="71"/>
        <v>1</v>
      </c>
      <c r="AB261" s="5">
        <f t="shared" si="72"/>
        <v>1</v>
      </c>
      <c r="AC261" s="5">
        <f t="shared" si="73"/>
        <v>1</v>
      </c>
      <c r="AD261" s="5" t="str">
        <f t="shared" si="74"/>
        <v>Correct</v>
      </c>
      <c r="AE261" s="1" t="s">
        <v>94</v>
      </c>
      <c r="AF261" s="1">
        <v>74</v>
      </c>
      <c r="AG261" s="1" t="s">
        <v>121</v>
      </c>
      <c r="AH261" s="1" t="s">
        <v>198</v>
      </c>
      <c r="AI261" s="1" t="s">
        <v>107</v>
      </c>
      <c r="AJ261" s="1" t="s">
        <v>98</v>
      </c>
      <c r="AK261" s="1" t="s">
        <v>80</v>
      </c>
      <c r="AL261" s="1" t="s">
        <v>126</v>
      </c>
      <c r="AM261" s="1" t="s">
        <v>110</v>
      </c>
      <c r="AN261" s="1" t="s">
        <v>104</v>
      </c>
      <c r="AO261" s="1" t="s">
        <v>102</v>
      </c>
      <c r="AP261" s="1"/>
      <c r="AQ261" s="1" t="s">
        <v>102</v>
      </c>
      <c r="AR261" s="1"/>
    </row>
    <row r="262" spans="1:44" x14ac:dyDescent="0.25">
      <c r="A262" s="1">
        <v>261</v>
      </c>
      <c r="B262" s="1"/>
      <c r="C262" s="1"/>
      <c r="D262" s="1" t="s">
        <v>33</v>
      </c>
      <c r="E262" s="1"/>
      <c r="F262" s="1"/>
      <c r="G262" s="1"/>
      <c r="H262" s="1"/>
      <c r="I262" s="1"/>
      <c r="J262" s="1"/>
      <c r="K262" s="1"/>
      <c r="M262" s="5">
        <f t="shared" si="60"/>
        <v>1</v>
      </c>
      <c r="N262" s="5">
        <f t="shared" si="61"/>
        <v>3</v>
      </c>
      <c r="P262" s="5">
        <f t="shared" si="62"/>
        <v>0</v>
      </c>
      <c r="Q262" s="5">
        <f t="shared" si="63"/>
        <v>0</v>
      </c>
      <c r="R262" s="5">
        <f t="shared" si="64"/>
        <v>1</v>
      </c>
      <c r="S262" s="5">
        <f t="shared" si="65"/>
        <v>0</v>
      </c>
      <c r="T262" s="5">
        <f t="shared" si="66"/>
        <v>0</v>
      </c>
      <c r="U262" s="5">
        <f t="shared" si="67"/>
        <v>0</v>
      </c>
      <c r="V262" s="13">
        <f t="shared" si="68"/>
        <v>0</v>
      </c>
      <c r="W262" s="5">
        <f t="shared" si="69"/>
        <v>0</v>
      </c>
      <c r="X262" s="5">
        <f t="shared" si="70"/>
        <v>0</v>
      </c>
      <c r="Y262" s="5">
        <f t="shared" si="71"/>
        <v>0</v>
      </c>
      <c r="AB262" s="5">
        <f t="shared" si="72"/>
        <v>1</v>
      </c>
      <c r="AC262" s="5">
        <f t="shared" si="73"/>
        <v>1</v>
      </c>
      <c r="AD262" s="5" t="str">
        <f t="shared" si="74"/>
        <v>Correct</v>
      </c>
      <c r="AE262" s="1" t="s">
        <v>105</v>
      </c>
      <c r="AF262" s="1">
        <v>29</v>
      </c>
      <c r="AG262" s="1" t="s">
        <v>121</v>
      </c>
      <c r="AH262" s="1" t="s">
        <v>168</v>
      </c>
      <c r="AI262" s="1" t="s">
        <v>107</v>
      </c>
      <c r="AJ262" s="1" t="s">
        <v>98</v>
      </c>
      <c r="AK262" s="1" t="s">
        <v>80</v>
      </c>
      <c r="AL262" s="1" t="s">
        <v>126</v>
      </c>
      <c r="AM262" s="1" t="s">
        <v>100</v>
      </c>
      <c r="AN262" s="1" t="s">
        <v>101</v>
      </c>
      <c r="AO262" s="1" t="s">
        <v>102</v>
      </c>
      <c r="AP262" s="1"/>
      <c r="AQ262" s="1" t="s">
        <v>102</v>
      </c>
      <c r="AR262" s="1"/>
    </row>
    <row r="263" spans="1:44" x14ac:dyDescent="0.25">
      <c r="A263" s="1">
        <v>262</v>
      </c>
      <c r="B263" s="1"/>
      <c r="C263" s="1"/>
      <c r="D263" s="1" t="s">
        <v>33</v>
      </c>
      <c r="E263" s="1"/>
      <c r="F263" s="1"/>
      <c r="G263" s="1"/>
      <c r="H263" s="1" t="s">
        <v>269</v>
      </c>
      <c r="I263" s="1"/>
      <c r="J263" s="1"/>
      <c r="K263" s="1"/>
      <c r="M263" s="5">
        <f t="shared" si="60"/>
        <v>2</v>
      </c>
      <c r="N263" s="5">
        <f t="shared" si="61"/>
        <v>1.5</v>
      </c>
      <c r="P263" s="5">
        <f t="shared" si="62"/>
        <v>0</v>
      </c>
      <c r="Q263" s="5">
        <f t="shared" si="63"/>
        <v>0</v>
      </c>
      <c r="R263" s="5">
        <f t="shared" si="64"/>
        <v>1</v>
      </c>
      <c r="S263" s="5">
        <f t="shared" si="65"/>
        <v>0</v>
      </c>
      <c r="T263" s="5">
        <f t="shared" si="66"/>
        <v>0</v>
      </c>
      <c r="U263" s="5">
        <f t="shared" si="67"/>
        <v>0</v>
      </c>
      <c r="V263" s="13">
        <f t="shared" si="68"/>
        <v>1</v>
      </c>
      <c r="W263" s="5">
        <f t="shared" si="69"/>
        <v>0</v>
      </c>
      <c r="X263" s="5">
        <f t="shared" si="70"/>
        <v>0</v>
      </c>
      <c r="Y263" s="5">
        <f t="shared" si="71"/>
        <v>0</v>
      </c>
      <c r="AB263" s="5">
        <f t="shared" si="72"/>
        <v>2</v>
      </c>
      <c r="AC263" s="5">
        <f t="shared" si="73"/>
        <v>2</v>
      </c>
      <c r="AD263" s="5" t="str">
        <f t="shared" si="74"/>
        <v>Correct</v>
      </c>
      <c r="AE263" s="1" t="s">
        <v>105</v>
      </c>
      <c r="AF263" s="1">
        <v>28</v>
      </c>
      <c r="AG263" s="1" t="s">
        <v>95</v>
      </c>
      <c r="AH263" s="1" t="s">
        <v>145</v>
      </c>
      <c r="AI263" s="1" t="s">
        <v>107</v>
      </c>
      <c r="AJ263" s="1" t="s">
        <v>98</v>
      </c>
      <c r="AK263" s="1" t="s">
        <v>80</v>
      </c>
      <c r="AL263" s="1" t="s">
        <v>126</v>
      </c>
      <c r="AM263" s="1" t="s">
        <v>100</v>
      </c>
      <c r="AN263" s="1" t="s">
        <v>101</v>
      </c>
      <c r="AO263" s="1" t="s">
        <v>102</v>
      </c>
      <c r="AP263" s="1"/>
      <c r="AQ263" s="1" t="s">
        <v>102</v>
      </c>
      <c r="AR263" s="1"/>
    </row>
    <row r="264" spans="1:44" x14ac:dyDescent="0.25">
      <c r="A264" s="1">
        <v>263</v>
      </c>
      <c r="B264" t="s">
        <v>31</v>
      </c>
      <c r="D264" t="s">
        <v>33</v>
      </c>
      <c r="H264" t="s">
        <v>269</v>
      </c>
      <c r="M264" s="5">
        <f t="shared" si="60"/>
        <v>3</v>
      </c>
      <c r="N264" s="5">
        <f t="shared" si="61"/>
        <v>1</v>
      </c>
      <c r="P264" s="5">
        <f t="shared" si="62"/>
        <v>1</v>
      </c>
      <c r="Q264" s="5">
        <f t="shared" si="63"/>
        <v>0</v>
      </c>
      <c r="R264" s="5">
        <f t="shared" si="64"/>
        <v>1</v>
      </c>
      <c r="S264" s="5">
        <f t="shared" si="65"/>
        <v>0</v>
      </c>
      <c r="T264" s="5">
        <f t="shared" si="66"/>
        <v>0</v>
      </c>
      <c r="U264" s="5">
        <f t="shared" si="67"/>
        <v>0</v>
      </c>
      <c r="V264" s="13">
        <f t="shared" si="68"/>
        <v>1</v>
      </c>
      <c r="W264" s="5">
        <f t="shared" si="69"/>
        <v>0</v>
      </c>
      <c r="X264" s="5">
        <f t="shared" si="70"/>
        <v>0</v>
      </c>
      <c r="Y264" s="5">
        <f t="shared" si="71"/>
        <v>0</v>
      </c>
      <c r="AB264" s="5">
        <f t="shared" si="72"/>
        <v>3</v>
      </c>
      <c r="AC264" s="5">
        <f t="shared" si="73"/>
        <v>3</v>
      </c>
      <c r="AD264" s="5" t="str">
        <f t="shared" si="74"/>
        <v>Correct</v>
      </c>
      <c r="AE264" t="s">
        <v>94</v>
      </c>
      <c r="AF264">
        <v>29</v>
      </c>
      <c r="AG264" t="s">
        <v>115</v>
      </c>
      <c r="AH264" s="1" t="s">
        <v>328</v>
      </c>
      <c r="AI264" t="s">
        <v>128</v>
      </c>
      <c r="AJ264" t="s">
        <v>98</v>
      </c>
      <c r="AK264" s="1" t="s">
        <v>364</v>
      </c>
      <c r="AL264" t="s">
        <v>114</v>
      </c>
      <c r="AM264" t="s">
        <v>110</v>
      </c>
      <c r="AN264" t="s">
        <v>101</v>
      </c>
      <c r="AO264" t="s">
        <v>102</v>
      </c>
      <c r="AP264" s="1"/>
      <c r="AQ264" t="s">
        <v>102</v>
      </c>
    </row>
    <row r="265" spans="1:44" x14ac:dyDescent="0.25">
      <c r="A265" s="1">
        <v>264</v>
      </c>
      <c r="B265" t="s">
        <v>31</v>
      </c>
      <c r="D265" t="s">
        <v>33</v>
      </c>
      <c r="E265" t="s">
        <v>266</v>
      </c>
      <c r="M265" s="5">
        <f t="shared" si="60"/>
        <v>3</v>
      </c>
      <c r="N265" s="5">
        <f t="shared" si="61"/>
        <v>1</v>
      </c>
      <c r="P265" s="5">
        <f t="shared" si="62"/>
        <v>1</v>
      </c>
      <c r="Q265" s="5">
        <f t="shared" si="63"/>
        <v>0</v>
      </c>
      <c r="R265" s="5">
        <f t="shared" si="64"/>
        <v>1</v>
      </c>
      <c r="S265" s="5">
        <f t="shared" si="65"/>
        <v>1</v>
      </c>
      <c r="T265" s="5">
        <f t="shared" si="66"/>
        <v>0</v>
      </c>
      <c r="U265" s="5">
        <f t="shared" si="67"/>
        <v>0</v>
      </c>
      <c r="V265" s="13">
        <f t="shared" si="68"/>
        <v>0</v>
      </c>
      <c r="W265" s="5">
        <f t="shared" si="69"/>
        <v>0</v>
      </c>
      <c r="X265" s="5">
        <f t="shared" si="70"/>
        <v>0</v>
      </c>
      <c r="Y265" s="5">
        <f t="shared" si="71"/>
        <v>0</v>
      </c>
      <c r="AB265" s="5">
        <f t="shared" si="72"/>
        <v>3</v>
      </c>
      <c r="AC265" s="5">
        <f t="shared" si="73"/>
        <v>3</v>
      </c>
      <c r="AD265" s="5" t="str">
        <f t="shared" si="74"/>
        <v>Correct</v>
      </c>
      <c r="AE265" t="s">
        <v>94</v>
      </c>
      <c r="AF265">
        <v>29</v>
      </c>
      <c r="AG265" t="s">
        <v>121</v>
      </c>
      <c r="AH265" t="s">
        <v>199</v>
      </c>
      <c r="AI265" t="s">
        <v>107</v>
      </c>
      <c r="AJ265" t="s">
        <v>98</v>
      </c>
      <c r="AK265" s="1" t="s">
        <v>80</v>
      </c>
      <c r="AL265" t="s">
        <v>114</v>
      </c>
      <c r="AM265" t="s">
        <v>100</v>
      </c>
      <c r="AN265" t="s">
        <v>101</v>
      </c>
      <c r="AO265" t="s">
        <v>102</v>
      </c>
      <c r="AP265" s="1"/>
      <c r="AQ265" t="s">
        <v>102</v>
      </c>
    </row>
    <row r="266" spans="1:44" x14ac:dyDescent="0.25">
      <c r="A266" s="1">
        <v>265</v>
      </c>
      <c r="D266" t="s">
        <v>33</v>
      </c>
      <c r="H266" t="s">
        <v>269</v>
      </c>
      <c r="K266" t="s">
        <v>38</v>
      </c>
      <c r="M266" s="5">
        <f t="shared" si="60"/>
        <v>3</v>
      </c>
      <c r="N266" s="5">
        <f t="shared" si="61"/>
        <v>1</v>
      </c>
      <c r="P266" s="5">
        <f t="shared" si="62"/>
        <v>0</v>
      </c>
      <c r="Q266" s="5">
        <f t="shared" si="63"/>
        <v>0</v>
      </c>
      <c r="R266" s="5">
        <f t="shared" si="64"/>
        <v>1</v>
      </c>
      <c r="S266" s="5">
        <f t="shared" si="65"/>
        <v>0</v>
      </c>
      <c r="T266" s="5">
        <f t="shared" si="66"/>
        <v>0</v>
      </c>
      <c r="U266" s="5">
        <f t="shared" si="67"/>
        <v>0</v>
      </c>
      <c r="V266" s="13">
        <f t="shared" si="68"/>
        <v>1</v>
      </c>
      <c r="W266" s="5">
        <f t="shared" si="69"/>
        <v>0</v>
      </c>
      <c r="X266" s="5">
        <f t="shared" si="70"/>
        <v>0</v>
      </c>
      <c r="Y266" s="5">
        <f t="shared" si="71"/>
        <v>1</v>
      </c>
      <c r="AB266" s="5">
        <f t="shared" si="72"/>
        <v>3</v>
      </c>
      <c r="AC266" s="5">
        <f t="shared" si="73"/>
        <v>3</v>
      </c>
      <c r="AD266" s="5" t="str">
        <f t="shared" si="74"/>
        <v>Correct</v>
      </c>
      <c r="AE266" t="s">
        <v>94</v>
      </c>
      <c r="AF266">
        <v>35</v>
      </c>
      <c r="AG266" t="s">
        <v>121</v>
      </c>
      <c r="AH266" t="s">
        <v>200</v>
      </c>
      <c r="AI266" t="s">
        <v>107</v>
      </c>
      <c r="AJ266" t="s">
        <v>98</v>
      </c>
      <c r="AK266" s="1" t="s">
        <v>80</v>
      </c>
      <c r="AL266" t="s">
        <v>126</v>
      </c>
      <c r="AM266" t="s">
        <v>110</v>
      </c>
      <c r="AN266" t="s">
        <v>101</v>
      </c>
      <c r="AO266" t="s">
        <v>102</v>
      </c>
      <c r="AP266" s="1"/>
      <c r="AQ266" t="s">
        <v>102</v>
      </c>
    </row>
    <row r="267" spans="1:44" x14ac:dyDescent="0.25">
      <c r="A267" s="1">
        <v>266</v>
      </c>
      <c r="E267" t="s">
        <v>266</v>
      </c>
      <c r="H267" t="s">
        <v>269</v>
      </c>
      <c r="M267" s="5">
        <f t="shared" si="60"/>
        <v>2</v>
      </c>
      <c r="N267" s="5">
        <f t="shared" si="61"/>
        <v>1.5</v>
      </c>
      <c r="P267" s="5">
        <f t="shared" si="62"/>
        <v>0</v>
      </c>
      <c r="Q267" s="5">
        <f t="shared" si="63"/>
        <v>0</v>
      </c>
      <c r="R267" s="5">
        <f t="shared" si="64"/>
        <v>0</v>
      </c>
      <c r="S267" s="5">
        <f t="shared" si="65"/>
        <v>1</v>
      </c>
      <c r="T267" s="5">
        <f t="shared" si="66"/>
        <v>0</v>
      </c>
      <c r="U267" s="5">
        <f t="shared" si="67"/>
        <v>0</v>
      </c>
      <c r="V267" s="13">
        <f t="shared" si="68"/>
        <v>1</v>
      </c>
      <c r="W267" s="5">
        <f t="shared" si="69"/>
        <v>0</v>
      </c>
      <c r="X267" s="5">
        <f t="shared" si="70"/>
        <v>0</v>
      </c>
      <c r="Y267" s="5">
        <f t="shared" si="71"/>
        <v>0</v>
      </c>
      <c r="AB267" s="5">
        <f t="shared" si="72"/>
        <v>2</v>
      </c>
      <c r="AC267" s="5">
        <f t="shared" si="73"/>
        <v>2</v>
      </c>
      <c r="AD267" s="5" t="str">
        <f t="shared" si="74"/>
        <v>Correct</v>
      </c>
      <c r="AE267" t="s">
        <v>105</v>
      </c>
      <c r="AF267">
        <v>29</v>
      </c>
      <c r="AG267" t="s">
        <v>95</v>
      </c>
      <c r="AH267" t="s">
        <v>201</v>
      </c>
      <c r="AI267" t="s">
        <v>107</v>
      </c>
      <c r="AJ267" t="s">
        <v>98</v>
      </c>
      <c r="AK267" s="1" t="s">
        <v>80</v>
      </c>
      <c r="AL267" t="s">
        <v>108</v>
      </c>
      <c r="AM267" t="s">
        <v>100</v>
      </c>
      <c r="AN267" t="s">
        <v>101</v>
      </c>
      <c r="AO267" t="s">
        <v>102</v>
      </c>
      <c r="AP267" s="1"/>
      <c r="AQ267" t="s">
        <v>102</v>
      </c>
    </row>
    <row r="268" spans="1:44" x14ac:dyDescent="0.25">
      <c r="A268" s="1">
        <v>267</v>
      </c>
      <c r="D268" t="s">
        <v>33</v>
      </c>
      <c r="G268" t="s">
        <v>35</v>
      </c>
      <c r="I268" t="s">
        <v>36</v>
      </c>
      <c r="M268" s="5">
        <f t="shared" si="60"/>
        <v>3</v>
      </c>
      <c r="N268" s="5">
        <f t="shared" si="61"/>
        <v>1</v>
      </c>
      <c r="P268" s="5">
        <f t="shared" si="62"/>
        <v>0</v>
      </c>
      <c r="Q268" s="5">
        <f t="shared" si="63"/>
        <v>0</v>
      </c>
      <c r="R268" s="5">
        <f t="shared" si="64"/>
        <v>1</v>
      </c>
      <c r="S268" s="5">
        <f t="shared" si="65"/>
        <v>0</v>
      </c>
      <c r="T268" s="5">
        <f t="shared" si="66"/>
        <v>0</v>
      </c>
      <c r="U268" s="5">
        <f t="shared" si="67"/>
        <v>1</v>
      </c>
      <c r="V268" s="13">
        <f t="shared" si="68"/>
        <v>0</v>
      </c>
      <c r="W268" s="5">
        <f t="shared" si="69"/>
        <v>1</v>
      </c>
      <c r="X268" s="5">
        <f t="shared" si="70"/>
        <v>0</v>
      </c>
      <c r="Y268" s="5">
        <f t="shared" si="71"/>
        <v>0</v>
      </c>
      <c r="AB268" s="5">
        <f t="shared" si="72"/>
        <v>3</v>
      </c>
      <c r="AC268" s="5">
        <f t="shared" si="73"/>
        <v>3</v>
      </c>
      <c r="AD268" s="5" t="str">
        <f t="shared" si="74"/>
        <v>Correct</v>
      </c>
      <c r="AE268" t="s">
        <v>94</v>
      </c>
      <c r="AF268">
        <v>53</v>
      </c>
      <c r="AG268" t="s">
        <v>115</v>
      </c>
      <c r="AH268" t="s">
        <v>329</v>
      </c>
      <c r="AJ268" t="s">
        <v>102</v>
      </c>
      <c r="AK268" s="1" t="s">
        <v>355</v>
      </c>
      <c r="AL268" t="s">
        <v>114</v>
      </c>
      <c r="AM268" t="s">
        <v>100</v>
      </c>
      <c r="AN268" t="s">
        <v>101</v>
      </c>
      <c r="AO268" t="s">
        <v>102</v>
      </c>
      <c r="AP268" s="1"/>
      <c r="AQ268" t="s">
        <v>102</v>
      </c>
    </row>
    <row r="269" spans="1:44" x14ac:dyDescent="0.25">
      <c r="A269" s="1">
        <v>268</v>
      </c>
      <c r="I269" t="s">
        <v>36</v>
      </c>
      <c r="K269" t="s">
        <v>38</v>
      </c>
      <c r="M269" s="5">
        <f t="shared" si="60"/>
        <v>2</v>
      </c>
      <c r="N269" s="5">
        <f t="shared" si="61"/>
        <v>1.5</v>
      </c>
      <c r="P269" s="5">
        <f t="shared" si="62"/>
        <v>0</v>
      </c>
      <c r="Q269" s="5">
        <f t="shared" si="63"/>
        <v>0</v>
      </c>
      <c r="R269" s="5">
        <f t="shared" si="64"/>
        <v>0</v>
      </c>
      <c r="S269" s="5">
        <f t="shared" si="65"/>
        <v>0</v>
      </c>
      <c r="T269" s="5">
        <f t="shared" si="66"/>
        <v>0</v>
      </c>
      <c r="U269" s="5">
        <f t="shared" si="67"/>
        <v>0</v>
      </c>
      <c r="V269" s="13">
        <f t="shared" si="68"/>
        <v>0</v>
      </c>
      <c r="W269" s="5">
        <f t="shared" si="69"/>
        <v>1</v>
      </c>
      <c r="X269" s="5">
        <f t="shared" si="70"/>
        <v>0</v>
      </c>
      <c r="Y269" s="5">
        <f t="shared" si="71"/>
        <v>1</v>
      </c>
      <c r="AB269" s="5">
        <f t="shared" si="72"/>
        <v>2</v>
      </c>
      <c r="AC269" s="5">
        <f t="shared" si="73"/>
        <v>2</v>
      </c>
      <c r="AD269" s="5" t="str">
        <f t="shared" si="74"/>
        <v>Correct</v>
      </c>
      <c r="AE269" t="s">
        <v>94</v>
      </c>
      <c r="AF269">
        <v>37</v>
      </c>
      <c r="AG269" t="s">
        <v>121</v>
      </c>
      <c r="AH269" t="s">
        <v>202</v>
      </c>
      <c r="AI269" t="s">
        <v>107</v>
      </c>
      <c r="AJ269" t="s">
        <v>102</v>
      </c>
      <c r="AK269" s="1" t="s">
        <v>80</v>
      </c>
      <c r="AL269" t="s">
        <v>112</v>
      </c>
      <c r="AM269" t="s">
        <v>110</v>
      </c>
      <c r="AN269" t="s">
        <v>101</v>
      </c>
      <c r="AO269" t="s">
        <v>102</v>
      </c>
      <c r="AP269" s="1"/>
      <c r="AQ269" t="s">
        <v>102</v>
      </c>
    </row>
    <row r="270" spans="1:44" x14ac:dyDescent="0.25">
      <c r="A270" s="1">
        <v>269</v>
      </c>
      <c r="B270" t="s">
        <v>31</v>
      </c>
      <c r="H270" t="s">
        <v>269</v>
      </c>
      <c r="M270" s="5">
        <f t="shared" si="60"/>
        <v>2</v>
      </c>
      <c r="N270" s="5">
        <f t="shared" si="61"/>
        <v>1.5</v>
      </c>
      <c r="P270" s="5">
        <f t="shared" si="62"/>
        <v>1</v>
      </c>
      <c r="Q270" s="5">
        <f t="shared" si="63"/>
        <v>0</v>
      </c>
      <c r="R270" s="5">
        <f t="shared" si="64"/>
        <v>0</v>
      </c>
      <c r="S270" s="5">
        <f t="shared" si="65"/>
        <v>0</v>
      </c>
      <c r="T270" s="5">
        <f t="shared" si="66"/>
        <v>0</v>
      </c>
      <c r="U270" s="5">
        <f t="shared" si="67"/>
        <v>0</v>
      </c>
      <c r="V270" s="13">
        <f t="shared" si="68"/>
        <v>1</v>
      </c>
      <c r="W270" s="5">
        <f t="shared" si="69"/>
        <v>0</v>
      </c>
      <c r="X270" s="5">
        <f t="shared" si="70"/>
        <v>0</v>
      </c>
      <c r="Y270" s="5">
        <f t="shared" si="71"/>
        <v>0</v>
      </c>
      <c r="AB270" s="5">
        <f t="shared" si="72"/>
        <v>2</v>
      </c>
      <c r="AC270" s="5">
        <f t="shared" si="73"/>
        <v>2</v>
      </c>
      <c r="AD270" s="5" t="str">
        <f t="shared" si="74"/>
        <v>Correct</v>
      </c>
      <c r="AE270" t="s">
        <v>94</v>
      </c>
      <c r="AF270">
        <v>44</v>
      </c>
      <c r="AG270" t="s">
        <v>121</v>
      </c>
      <c r="AH270" t="s">
        <v>180</v>
      </c>
      <c r="AI270" t="s">
        <v>128</v>
      </c>
      <c r="AJ270" t="s">
        <v>98</v>
      </c>
      <c r="AK270" s="1" t="s">
        <v>80</v>
      </c>
      <c r="AL270" t="s">
        <v>126</v>
      </c>
      <c r="AM270" t="s">
        <v>100</v>
      </c>
      <c r="AN270" t="s">
        <v>101</v>
      </c>
      <c r="AO270" t="s">
        <v>102</v>
      </c>
      <c r="AP270" s="1"/>
      <c r="AQ270" t="s">
        <v>102</v>
      </c>
    </row>
    <row r="271" spans="1:44" x14ac:dyDescent="0.25">
      <c r="A271" s="1">
        <v>270</v>
      </c>
      <c r="I271" t="s">
        <v>36</v>
      </c>
      <c r="K271" t="s">
        <v>38</v>
      </c>
      <c r="M271" s="5">
        <f t="shared" si="60"/>
        <v>2</v>
      </c>
      <c r="N271" s="5">
        <f t="shared" si="61"/>
        <v>1.5</v>
      </c>
      <c r="P271" s="5">
        <f t="shared" si="62"/>
        <v>0</v>
      </c>
      <c r="Q271" s="5">
        <f t="shared" si="63"/>
        <v>0</v>
      </c>
      <c r="R271" s="5">
        <f t="shared" si="64"/>
        <v>0</v>
      </c>
      <c r="S271" s="5">
        <f t="shared" si="65"/>
        <v>0</v>
      </c>
      <c r="T271" s="5">
        <f t="shared" si="66"/>
        <v>0</v>
      </c>
      <c r="U271" s="5">
        <f t="shared" si="67"/>
        <v>0</v>
      </c>
      <c r="V271" s="13">
        <f t="shared" si="68"/>
        <v>0</v>
      </c>
      <c r="W271" s="5">
        <f t="shared" si="69"/>
        <v>1</v>
      </c>
      <c r="X271" s="5">
        <f t="shared" si="70"/>
        <v>0</v>
      </c>
      <c r="Y271" s="5">
        <f t="shared" si="71"/>
        <v>1</v>
      </c>
      <c r="AB271" s="5">
        <f t="shared" si="72"/>
        <v>2</v>
      </c>
      <c r="AC271" s="5">
        <f t="shared" si="73"/>
        <v>2</v>
      </c>
      <c r="AD271" s="5" t="str">
        <f t="shared" si="74"/>
        <v>Correct</v>
      </c>
      <c r="AE271" t="s">
        <v>94</v>
      </c>
      <c r="AF271">
        <v>18</v>
      </c>
      <c r="AG271" t="s">
        <v>121</v>
      </c>
      <c r="AH271" t="s">
        <v>180</v>
      </c>
      <c r="AI271" t="s">
        <v>107</v>
      </c>
      <c r="AJ271" t="s">
        <v>98</v>
      </c>
      <c r="AK271" s="1" t="s">
        <v>80</v>
      </c>
      <c r="AL271" t="s">
        <v>108</v>
      </c>
      <c r="AM271" t="s">
        <v>133</v>
      </c>
      <c r="AN271" t="s">
        <v>136</v>
      </c>
      <c r="AO271" t="s">
        <v>102</v>
      </c>
      <c r="AP271" s="1"/>
      <c r="AQ271" t="s">
        <v>102</v>
      </c>
    </row>
    <row r="272" spans="1:44" x14ac:dyDescent="0.25">
      <c r="A272" s="1">
        <v>271</v>
      </c>
      <c r="M272" s="5">
        <f t="shared" si="60"/>
        <v>0</v>
      </c>
      <c r="N272" s="5" t="e">
        <f t="shared" si="61"/>
        <v>#DIV/0!</v>
      </c>
      <c r="P272" s="5">
        <f t="shared" si="62"/>
        <v>0</v>
      </c>
      <c r="Q272" s="5">
        <f t="shared" si="63"/>
        <v>0</v>
      </c>
      <c r="R272" s="5">
        <f t="shared" si="64"/>
        <v>0</v>
      </c>
      <c r="S272" s="5">
        <f t="shared" si="65"/>
        <v>0</v>
      </c>
      <c r="T272" s="5">
        <f t="shared" si="66"/>
        <v>0</v>
      </c>
      <c r="U272" s="5">
        <f t="shared" si="67"/>
        <v>0</v>
      </c>
      <c r="V272" s="13">
        <f t="shared" si="68"/>
        <v>0</v>
      </c>
      <c r="W272" s="5">
        <f t="shared" si="69"/>
        <v>0</v>
      </c>
      <c r="X272" s="5">
        <f t="shared" si="70"/>
        <v>0</v>
      </c>
      <c r="Y272" s="5">
        <f t="shared" si="71"/>
        <v>0</v>
      </c>
      <c r="AB272" s="5">
        <f t="shared" si="72"/>
        <v>0</v>
      </c>
      <c r="AC272" s="5">
        <f t="shared" si="73"/>
        <v>0</v>
      </c>
      <c r="AD272" s="5" t="str">
        <f t="shared" si="74"/>
        <v>Correct</v>
      </c>
      <c r="AE272" t="s">
        <v>105</v>
      </c>
      <c r="AF272">
        <v>48</v>
      </c>
      <c r="AG272" t="s">
        <v>121</v>
      </c>
      <c r="AH272" t="s">
        <v>178</v>
      </c>
      <c r="AI272" t="s">
        <v>107</v>
      </c>
      <c r="AJ272" t="s">
        <v>98</v>
      </c>
      <c r="AK272" s="1" t="s">
        <v>80</v>
      </c>
      <c r="AL272" t="s">
        <v>112</v>
      </c>
      <c r="AM272" t="s">
        <v>120</v>
      </c>
      <c r="AN272" t="s">
        <v>125</v>
      </c>
      <c r="AO272" t="s">
        <v>102</v>
      </c>
      <c r="AP272" s="1" t="s">
        <v>90</v>
      </c>
      <c r="AQ272" t="s">
        <v>102</v>
      </c>
    </row>
    <row r="273" spans="1:43" x14ac:dyDescent="0.25">
      <c r="A273" s="1">
        <v>272</v>
      </c>
      <c r="I273" t="s">
        <v>36</v>
      </c>
      <c r="M273" s="5">
        <f t="shared" si="60"/>
        <v>1</v>
      </c>
      <c r="N273" s="5">
        <f t="shared" si="61"/>
        <v>3</v>
      </c>
      <c r="P273" s="5">
        <f t="shared" si="62"/>
        <v>0</v>
      </c>
      <c r="Q273" s="5">
        <f t="shared" si="63"/>
        <v>0</v>
      </c>
      <c r="R273" s="5">
        <f t="shared" si="64"/>
        <v>0</v>
      </c>
      <c r="S273" s="5">
        <f t="shared" si="65"/>
        <v>0</v>
      </c>
      <c r="T273" s="5">
        <f t="shared" si="66"/>
        <v>0</v>
      </c>
      <c r="U273" s="5">
        <f t="shared" si="67"/>
        <v>0</v>
      </c>
      <c r="V273" s="13">
        <f t="shared" si="68"/>
        <v>0</v>
      </c>
      <c r="W273" s="5">
        <f t="shared" si="69"/>
        <v>1</v>
      </c>
      <c r="X273" s="5">
        <f t="shared" si="70"/>
        <v>0</v>
      </c>
      <c r="Y273" s="5">
        <f t="shared" si="71"/>
        <v>0</v>
      </c>
      <c r="AB273" s="5">
        <f t="shared" si="72"/>
        <v>1</v>
      </c>
      <c r="AC273" s="5">
        <f t="shared" si="73"/>
        <v>1</v>
      </c>
      <c r="AD273" s="5" t="str">
        <f t="shared" si="74"/>
        <v>Correct</v>
      </c>
      <c r="AE273" t="s">
        <v>105</v>
      </c>
      <c r="AF273">
        <v>24</v>
      </c>
      <c r="AG273" t="s">
        <v>121</v>
      </c>
      <c r="AH273" t="s">
        <v>187</v>
      </c>
      <c r="AI273" t="s">
        <v>107</v>
      </c>
      <c r="AJ273" t="s">
        <v>98</v>
      </c>
      <c r="AK273" s="1" t="s">
        <v>80</v>
      </c>
      <c r="AM273" t="s">
        <v>103</v>
      </c>
      <c r="AN273" t="s">
        <v>101</v>
      </c>
      <c r="AO273" t="s">
        <v>102</v>
      </c>
      <c r="AP273" s="1" t="s">
        <v>92</v>
      </c>
      <c r="AQ273" t="s">
        <v>102</v>
      </c>
    </row>
    <row r="274" spans="1:43" x14ac:dyDescent="0.25">
      <c r="A274" s="1">
        <v>273</v>
      </c>
      <c r="M274" s="5">
        <f t="shared" si="60"/>
        <v>0</v>
      </c>
      <c r="N274" s="5" t="e">
        <f t="shared" si="61"/>
        <v>#DIV/0!</v>
      </c>
      <c r="P274" s="5">
        <f t="shared" si="62"/>
        <v>0</v>
      </c>
      <c r="Q274" s="5">
        <f t="shared" si="63"/>
        <v>0</v>
      </c>
      <c r="R274" s="5">
        <f t="shared" si="64"/>
        <v>0</v>
      </c>
      <c r="S274" s="5">
        <f t="shared" si="65"/>
        <v>0</v>
      </c>
      <c r="T274" s="5">
        <f t="shared" si="66"/>
        <v>0</v>
      </c>
      <c r="U274" s="5">
        <f t="shared" si="67"/>
        <v>0</v>
      </c>
      <c r="V274" s="13">
        <f t="shared" si="68"/>
        <v>0</v>
      </c>
      <c r="W274" s="5">
        <f t="shared" si="69"/>
        <v>0</v>
      </c>
      <c r="X274" s="5">
        <f t="shared" si="70"/>
        <v>0</v>
      </c>
      <c r="Y274" s="5">
        <f t="shared" si="71"/>
        <v>0</v>
      </c>
      <c r="AB274" s="5">
        <f t="shared" si="72"/>
        <v>0</v>
      </c>
      <c r="AC274" s="5">
        <f t="shared" si="73"/>
        <v>0</v>
      </c>
      <c r="AD274" s="5" t="str">
        <f t="shared" si="74"/>
        <v>Correct</v>
      </c>
      <c r="AE274" t="s">
        <v>94</v>
      </c>
      <c r="AF274">
        <v>42</v>
      </c>
      <c r="AG274" t="s">
        <v>121</v>
      </c>
      <c r="AH274" t="s">
        <v>194</v>
      </c>
      <c r="AI274" t="s">
        <v>107</v>
      </c>
      <c r="AJ274" t="s">
        <v>98</v>
      </c>
      <c r="AK274" s="1" t="s">
        <v>80</v>
      </c>
      <c r="AM274" t="s">
        <v>120</v>
      </c>
      <c r="AN274" t="s">
        <v>125</v>
      </c>
      <c r="AO274" t="s">
        <v>102</v>
      </c>
      <c r="AP274" s="1" t="s">
        <v>90</v>
      </c>
      <c r="AQ274" t="s">
        <v>102</v>
      </c>
    </row>
    <row r="275" spans="1:43" x14ac:dyDescent="0.25">
      <c r="A275" s="1">
        <v>274</v>
      </c>
      <c r="H275" t="s">
        <v>269</v>
      </c>
      <c r="M275" s="5">
        <f t="shared" si="60"/>
        <v>1</v>
      </c>
      <c r="N275" s="5">
        <f t="shared" si="61"/>
        <v>3</v>
      </c>
      <c r="P275" s="5">
        <f t="shared" si="62"/>
        <v>0</v>
      </c>
      <c r="Q275" s="5">
        <f t="shared" si="63"/>
        <v>0</v>
      </c>
      <c r="R275" s="5">
        <f t="shared" si="64"/>
        <v>0</v>
      </c>
      <c r="S275" s="5">
        <f t="shared" si="65"/>
        <v>0</v>
      </c>
      <c r="T275" s="5">
        <f t="shared" si="66"/>
        <v>0</v>
      </c>
      <c r="U275" s="5">
        <f t="shared" si="67"/>
        <v>0</v>
      </c>
      <c r="V275" s="13">
        <f t="shared" si="68"/>
        <v>1</v>
      </c>
      <c r="W275" s="5">
        <f t="shared" si="69"/>
        <v>0</v>
      </c>
      <c r="X275" s="5">
        <f t="shared" si="70"/>
        <v>0</v>
      </c>
      <c r="Y275" s="5">
        <f t="shared" si="71"/>
        <v>0</v>
      </c>
      <c r="AB275" s="5">
        <f t="shared" si="72"/>
        <v>1</v>
      </c>
      <c r="AC275" s="5">
        <f t="shared" si="73"/>
        <v>1</v>
      </c>
      <c r="AD275" s="5" t="str">
        <f t="shared" si="74"/>
        <v>Correct</v>
      </c>
      <c r="AE275" t="s">
        <v>94</v>
      </c>
      <c r="AF275">
        <v>48</v>
      </c>
      <c r="AG275" t="s">
        <v>121</v>
      </c>
      <c r="AH275" t="s">
        <v>178</v>
      </c>
      <c r="AI275" t="s">
        <v>107</v>
      </c>
      <c r="AJ275" t="s">
        <v>98</v>
      </c>
      <c r="AK275" s="1" t="s">
        <v>80</v>
      </c>
      <c r="AL275" t="s">
        <v>114</v>
      </c>
      <c r="AM275" t="s">
        <v>110</v>
      </c>
      <c r="AN275" t="s">
        <v>101</v>
      </c>
      <c r="AO275" t="s">
        <v>102</v>
      </c>
      <c r="AP275" s="1" t="s">
        <v>92</v>
      </c>
      <c r="AQ275" t="s">
        <v>102</v>
      </c>
    </row>
    <row r="276" spans="1:43" x14ac:dyDescent="0.25">
      <c r="A276" s="1">
        <v>275</v>
      </c>
      <c r="G276" t="s">
        <v>35</v>
      </c>
      <c r="I276" t="s">
        <v>36</v>
      </c>
      <c r="M276" s="5">
        <f t="shared" si="60"/>
        <v>2</v>
      </c>
      <c r="N276" s="5">
        <f t="shared" si="61"/>
        <v>1.5</v>
      </c>
      <c r="P276" s="5">
        <f t="shared" si="62"/>
        <v>0</v>
      </c>
      <c r="Q276" s="5">
        <f t="shared" si="63"/>
        <v>0</v>
      </c>
      <c r="R276" s="5">
        <f t="shared" si="64"/>
        <v>0</v>
      </c>
      <c r="S276" s="5">
        <f t="shared" si="65"/>
        <v>0</v>
      </c>
      <c r="T276" s="5">
        <f t="shared" si="66"/>
        <v>0</v>
      </c>
      <c r="U276" s="5">
        <f t="shared" si="67"/>
        <v>1</v>
      </c>
      <c r="V276" s="13">
        <f t="shared" si="68"/>
        <v>0</v>
      </c>
      <c r="W276" s="5">
        <f t="shared" si="69"/>
        <v>1</v>
      </c>
      <c r="X276" s="5">
        <f t="shared" si="70"/>
        <v>0</v>
      </c>
      <c r="Y276" s="5">
        <f t="shared" si="71"/>
        <v>0</v>
      </c>
      <c r="AB276" s="5">
        <f t="shared" si="72"/>
        <v>2</v>
      </c>
      <c r="AC276" s="5">
        <f t="shared" si="73"/>
        <v>2</v>
      </c>
      <c r="AD276" s="5" t="str">
        <f t="shared" si="74"/>
        <v>Correct</v>
      </c>
      <c r="AE276" t="s">
        <v>105</v>
      </c>
      <c r="AF276">
        <v>57</v>
      </c>
      <c r="AG276" t="s">
        <v>121</v>
      </c>
      <c r="AH276" t="s">
        <v>180</v>
      </c>
      <c r="AI276" t="s">
        <v>107</v>
      </c>
      <c r="AJ276" t="s">
        <v>98</v>
      </c>
      <c r="AK276" s="1" t="s">
        <v>80</v>
      </c>
      <c r="AL276" t="s">
        <v>126</v>
      </c>
      <c r="AM276" t="s">
        <v>110</v>
      </c>
      <c r="AN276" t="s">
        <v>101</v>
      </c>
      <c r="AO276" t="s">
        <v>102</v>
      </c>
      <c r="AP276" s="1" t="s">
        <v>92</v>
      </c>
      <c r="AQ276" t="s">
        <v>102</v>
      </c>
    </row>
    <row r="277" spans="1:43" x14ac:dyDescent="0.25">
      <c r="A277" s="1">
        <v>276</v>
      </c>
      <c r="G277" t="s">
        <v>35</v>
      </c>
      <c r="M277" s="5">
        <f t="shared" si="60"/>
        <v>1</v>
      </c>
      <c r="N277" s="5">
        <f t="shared" si="61"/>
        <v>3</v>
      </c>
      <c r="P277" s="5">
        <f t="shared" si="62"/>
        <v>0</v>
      </c>
      <c r="Q277" s="5">
        <f t="shared" si="63"/>
        <v>0</v>
      </c>
      <c r="R277" s="5">
        <f t="shared" si="64"/>
        <v>0</v>
      </c>
      <c r="S277" s="5">
        <f t="shared" si="65"/>
        <v>0</v>
      </c>
      <c r="T277" s="5">
        <f t="shared" si="66"/>
        <v>0</v>
      </c>
      <c r="U277" s="5">
        <f t="shared" si="67"/>
        <v>1</v>
      </c>
      <c r="V277" s="13">
        <f t="shared" si="68"/>
        <v>0</v>
      </c>
      <c r="W277" s="5">
        <f t="shared" si="69"/>
        <v>0</v>
      </c>
      <c r="X277" s="5">
        <f t="shared" si="70"/>
        <v>0</v>
      </c>
      <c r="Y277" s="5">
        <f t="shared" si="71"/>
        <v>0</v>
      </c>
      <c r="AB277" s="5">
        <f t="shared" si="72"/>
        <v>1</v>
      </c>
      <c r="AC277" s="5">
        <f t="shared" si="73"/>
        <v>1</v>
      </c>
      <c r="AD277" s="5" t="str">
        <f t="shared" si="74"/>
        <v>Correct</v>
      </c>
      <c r="AE277" t="s">
        <v>105</v>
      </c>
      <c r="AF277">
        <v>58</v>
      </c>
      <c r="AG277" t="s">
        <v>121</v>
      </c>
      <c r="AH277" t="s">
        <v>180</v>
      </c>
      <c r="AI277" t="s">
        <v>107</v>
      </c>
      <c r="AK277" s="1" t="s">
        <v>80</v>
      </c>
      <c r="AM277" t="s">
        <v>120</v>
      </c>
      <c r="AO277" t="s">
        <v>102</v>
      </c>
      <c r="AP277" s="1" t="s">
        <v>90</v>
      </c>
      <c r="AQ277" t="s">
        <v>98</v>
      </c>
    </row>
    <row r="278" spans="1:43" x14ac:dyDescent="0.25">
      <c r="A278" s="1">
        <v>277</v>
      </c>
      <c r="B278" t="s">
        <v>31</v>
      </c>
      <c r="C278" t="s">
        <v>32</v>
      </c>
      <c r="K278" t="s">
        <v>38</v>
      </c>
      <c r="M278" s="5">
        <f t="shared" si="60"/>
        <v>3</v>
      </c>
      <c r="N278" s="5">
        <f t="shared" si="61"/>
        <v>1</v>
      </c>
      <c r="P278" s="5">
        <f t="shared" si="62"/>
        <v>1</v>
      </c>
      <c r="Q278" s="5">
        <f t="shared" si="63"/>
        <v>1</v>
      </c>
      <c r="R278" s="5">
        <f t="shared" si="64"/>
        <v>0</v>
      </c>
      <c r="S278" s="5">
        <f t="shared" si="65"/>
        <v>0</v>
      </c>
      <c r="T278" s="5">
        <f t="shared" si="66"/>
        <v>0</v>
      </c>
      <c r="U278" s="5">
        <f t="shared" si="67"/>
        <v>0</v>
      </c>
      <c r="V278" s="13">
        <f t="shared" si="68"/>
        <v>0</v>
      </c>
      <c r="W278" s="5">
        <f t="shared" si="69"/>
        <v>0</v>
      </c>
      <c r="X278" s="5">
        <f t="shared" si="70"/>
        <v>0</v>
      </c>
      <c r="Y278" s="5">
        <f t="shared" si="71"/>
        <v>1</v>
      </c>
      <c r="AB278" s="5">
        <f t="shared" si="72"/>
        <v>3</v>
      </c>
      <c r="AC278" s="5">
        <f t="shared" si="73"/>
        <v>3</v>
      </c>
      <c r="AD278" s="5" t="str">
        <f t="shared" si="74"/>
        <v>Correct</v>
      </c>
      <c r="AE278" t="s">
        <v>94</v>
      </c>
      <c r="AF278">
        <v>44</v>
      </c>
      <c r="AG278" t="s">
        <v>121</v>
      </c>
      <c r="AH278" t="s">
        <v>185</v>
      </c>
      <c r="AI278" t="s">
        <v>107</v>
      </c>
      <c r="AJ278" t="s">
        <v>98</v>
      </c>
      <c r="AK278" s="1" t="s">
        <v>80</v>
      </c>
      <c r="AL278" t="s">
        <v>108</v>
      </c>
      <c r="AM278" t="s">
        <v>203</v>
      </c>
      <c r="AN278" t="s">
        <v>101</v>
      </c>
      <c r="AO278" t="s">
        <v>102</v>
      </c>
      <c r="AP278" s="1" t="s">
        <v>92</v>
      </c>
      <c r="AQ278" t="s">
        <v>102</v>
      </c>
    </row>
    <row r="279" spans="1:43" x14ac:dyDescent="0.25">
      <c r="A279" s="1">
        <v>278</v>
      </c>
      <c r="M279" s="5">
        <f t="shared" si="60"/>
        <v>0</v>
      </c>
      <c r="N279" s="5" t="e">
        <f t="shared" si="61"/>
        <v>#DIV/0!</v>
      </c>
      <c r="P279" s="5">
        <f t="shared" si="62"/>
        <v>0</v>
      </c>
      <c r="Q279" s="5">
        <f t="shared" si="63"/>
        <v>0</v>
      </c>
      <c r="R279" s="5">
        <f t="shared" si="64"/>
        <v>0</v>
      </c>
      <c r="S279" s="5">
        <f t="shared" si="65"/>
        <v>0</v>
      </c>
      <c r="T279" s="5">
        <f t="shared" si="66"/>
        <v>0</v>
      </c>
      <c r="U279" s="5">
        <f t="shared" si="67"/>
        <v>0</v>
      </c>
      <c r="V279" s="13">
        <f t="shared" si="68"/>
        <v>0</v>
      </c>
      <c r="W279" s="5">
        <f t="shared" si="69"/>
        <v>0</v>
      </c>
      <c r="X279" s="5">
        <f t="shared" si="70"/>
        <v>0</v>
      </c>
      <c r="Y279" s="5">
        <f t="shared" si="71"/>
        <v>0</v>
      </c>
      <c r="AB279" s="5">
        <f t="shared" si="72"/>
        <v>0</v>
      </c>
      <c r="AC279" s="5">
        <f t="shared" si="73"/>
        <v>0</v>
      </c>
      <c r="AD279" s="5" t="str">
        <f t="shared" si="74"/>
        <v>Correct</v>
      </c>
      <c r="AE279" t="s">
        <v>105</v>
      </c>
      <c r="AF279">
        <v>70</v>
      </c>
      <c r="AG279" t="s">
        <v>95</v>
      </c>
      <c r="AH279" t="s">
        <v>204</v>
      </c>
      <c r="AI279" t="s">
        <v>128</v>
      </c>
      <c r="AK279" s="1" t="s">
        <v>80</v>
      </c>
      <c r="AM279" t="s">
        <v>110</v>
      </c>
      <c r="AN279" t="s">
        <v>104</v>
      </c>
      <c r="AO279" t="s">
        <v>102</v>
      </c>
      <c r="AP279" s="1" t="s">
        <v>91</v>
      </c>
      <c r="AQ279" t="s">
        <v>102</v>
      </c>
    </row>
    <row r="280" spans="1:43" x14ac:dyDescent="0.25">
      <c r="A280" s="1">
        <v>279</v>
      </c>
      <c r="H280" t="s">
        <v>269</v>
      </c>
      <c r="M280" s="5">
        <f t="shared" si="60"/>
        <v>1</v>
      </c>
      <c r="N280" s="5">
        <f t="shared" si="61"/>
        <v>3</v>
      </c>
      <c r="P280" s="5">
        <f t="shared" si="62"/>
        <v>0</v>
      </c>
      <c r="Q280" s="5">
        <f t="shared" si="63"/>
        <v>0</v>
      </c>
      <c r="R280" s="5">
        <f t="shared" si="64"/>
        <v>0</v>
      </c>
      <c r="S280" s="5">
        <f t="shared" si="65"/>
        <v>0</v>
      </c>
      <c r="T280" s="5">
        <f t="shared" si="66"/>
        <v>0</v>
      </c>
      <c r="U280" s="5">
        <f t="shared" si="67"/>
        <v>0</v>
      </c>
      <c r="V280" s="13">
        <f t="shared" si="68"/>
        <v>1</v>
      </c>
      <c r="W280" s="5">
        <f t="shared" si="69"/>
        <v>0</v>
      </c>
      <c r="X280" s="5">
        <f t="shared" si="70"/>
        <v>0</v>
      </c>
      <c r="Y280" s="5">
        <f t="shared" si="71"/>
        <v>0</v>
      </c>
      <c r="AB280" s="5">
        <f t="shared" si="72"/>
        <v>1</v>
      </c>
      <c r="AC280" s="5">
        <f t="shared" si="73"/>
        <v>1</v>
      </c>
      <c r="AD280" s="5" t="str">
        <f t="shared" si="74"/>
        <v>Correct</v>
      </c>
      <c r="AE280" t="s">
        <v>105</v>
      </c>
      <c r="AF280">
        <v>73</v>
      </c>
      <c r="AG280" t="s">
        <v>95</v>
      </c>
      <c r="AH280" t="s">
        <v>204</v>
      </c>
      <c r="AI280" t="s">
        <v>107</v>
      </c>
      <c r="AJ280" t="s">
        <v>102</v>
      </c>
      <c r="AK280" s="1" t="s">
        <v>80</v>
      </c>
      <c r="AL280" t="s">
        <v>114</v>
      </c>
      <c r="AM280" t="s">
        <v>100</v>
      </c>
      <c r="AN280" t="s">
        <v>104</v>
      </c>
      <c r="AO280" t="s">
        <v>102</v>
      </c>
      <c r="AP280" s="1" t="s">
        <v>373</v>
      </c>
      <c r="AQ280" t="s">
        <v>98</v>
      </c>
    </row>
    <row r="281" spans="1:43" x14ac:dyDescent="0.25">
      <c r="A281" s="1">
        <v>280</v>
      </c>
      <c r="D281" t="s">
        <v>33</v>
      </c>
      <c r="I281" t="s">
        <v>36</v>
      </c>
      <c r="M281" s="5">
        <f t="shared" si="60"/>
        <v>2</v>
      </c>
      <c r="N281" s="5">
        <f t="shared" si="61"/>
        <v>1.5</v>
      </c>
      <c r="P281" s="5">
        <f t="shared" si="62"/>
        <v>0</v>
      </c>
      <c r="Q281" s="5">
        <f t="shared" si="63"/>
        <v>0</v>
      </c>
      <c r="R281" s="5">
        <f t="shared" si="64"/>
        <v>1</v>
      </c>
      <c r="S281" s="5">
        <f t="shared" si="65"/>
        <v>0</v>
      </c>
      <c r="T281" s="5">
        <f t="shared" si="66"/>
        <v>0</v>
      </c>
      <c r="U281" s="5">
        <f t="shared" si="67"/>
        <v>0</v>
      </c>
      <c r="V281" s="13">
        <f t="shared" si="68"/>
        <v>0</v>
      </c>
      <c r="W281" s="5">
        <f t="shared" si="69"/>
        <v>1</v>
      </c>
      <c r="X281" s="5">
        <f t="shared" si="70"/>
        <v>0</v>
      </c>
      <c r="Y281" s="5">
        <f t="shared" si="71"/>
        <v>0</v>
      </c>
      <c r="AB281" s="5">
        <f t="shared" si="72"/>
        <v>2</v>
      </c>
      <c r="AC281" s="5">
        <f t="shared" si="73"/>
        <v>2</v>
      </c>
      <c r="AD281" s="5" t="str">
        <f t="shared" si="74"/>
        <v>Correct</v>
      </c>
      <c r="AE281" t="s">
        <v>94</v>
      </c>
      <c r="AF281">
        <v>76</v>
      </c>
      <c r="AG281" t="s">
        <v>95</v>
      </c>
      <c r="AH281" t="s">
        <v>204</v>
      </c>
      <c r="AI281" t="s">
        <v>107</v>
      </c>
      <c r="AJ281" t="s">
        <v>98</v>
      </c>
      <c r="AK281" s="1" t="s">
        <v>80</v>
      </c>
      <c r="AL281" t="s">
        <v>108</v>
      </c>
      <c r="AM281" t="s">
        <v>120</v>
      </c>
      <c r="AN281" t="s">
        <v>101</v>
      </c>
      <c r="AO281" t="s">
        <v>102</v>
      </c>
      <c r="AP281" s="1" t="s">
        <v>91</v>
      </c>
      <c r="AQ281" t="s">
        <v>102</v>
      </c>
    </row>
    <row r="282" spans="1:43" x14ac:dyDescent="0.25">
      <c r="A282" s="1">
        <v>281</v>
      </c>
      <c r="I282" t="s">
        <v>36</v>
      </c>
      <c r="M282" s="5">
        <f t="shared" si="60"/>
        <v>1</v>
      </c>
      <c r="N282" s="5">
        <f t="shared" si="61"/>
        <v>3</v>
      </c>
      <c r="P282" s="5">
        <f t="shared" si="62"/>
        <v>0</v>
      </c>
      <c r="Q282" s="5">
        <f t="shared" si="63"/>
        <v>0</v>
      </c>
      <c r="R282" s="5">
        <f t="shared" si="64"/>
        <v>0</v>
      </c>
      <c r="S282" s="5">
        <f t="shared" si="65"/>
        <v>0</v>
      </c>
      <c r="T282" s="5">
        <f t="shared" si="66"/>
        <v>0</v>
      </c>
      <c r="U282" s="5">
        <f t="shared" si="67"/>
        <v>0</v>
      </c>
      <c r="V282" s="13">
        <f t="shared" si="68"/>
        <v>0</v>
      </c>
      <c r="W282" s="5">
        <f t="shared" si="69"/>
        <v>1</v>
      </c>
      <c r="X282" s="5">
        <f t="shared" si="70"/>
        <v>0</v>
      </c>
      <c r="Y282" s="5">
        <f t="shared" si="71"/>
        <v>0</v>
      </c>
      <c r="AB282" s="5">
        <f t="shared" si="72"/>
        <v>1</v>
      </c>
      <c r="AC282" s="5">
        <f t="shared" si="73"/>
        <v>1</v>
      </c>
      <c r="AD282" s="5" t="str">
        <f t="shared" si="74"/>
        <v>Correct</v>
      </c>
      <c r="AE282" t="s">
        <v>94</v>
      </c>
      <c r="AF282">
        <v>71</v>
      </c>
      <c r="AG282" t="s">
        <v>95</v>
      </c>
      <c r="AH282" t="s">
        <v>138</v>
      </c>
      <c r="AI282" t="s">
        <v>107</v>
      </c>
      <c r="AK282" s="1" t="s">
        <v>80</v>
      </c>
      <c r="AL282" t="s">
        <v>99</v>
      </c>
      <c r="AM282" t="s">
        <v>103</v>
      </c>
      <c r="AN282" t="s">
        <v>104</v>
      </c>
      <c r="AO282" t="s">
        <v>102</v>
      </c>
      <c r="AP282" s="1" t="s">
        <v>91</v>
      </c>
      <c r="AQ282" t="s">
        <v>98</v>
      </c>
    </row>
    <row r="283" spans="1:43" x14ac:dyDescent="0.25">
      <c r="A283" s="1">
        <v>282</v>
      </c>
      <c r="G283" t="s">
        <v>35</v>
      </c>
      <c r="I283" t="s">
        <v>36</v>
      </c>
      <c r="K283" t="s">
        <v>38</v>
      </c>
      <c r="M283" s="5">
        <f t="shared" si="60"/>
        <v>3</v>
      </c>
      <c r="N283" s="5">
        <f t="shared" si="61"/>
        <v>1</v>
      </c>
      <c r="P283" s="5">
        <f t="shared" si="62"/>
        <v>0</v>
      </c>
      <c r="Q283" s="5">
        <f t="shared" si="63"/>
        <v>0</v>
      </c>
      <c r="R283" s="5">
        <f t="shared" si="64"/>
        <v>0</v>
      </c>
      <c r="S283" s="5">
        <f t="shared" si="65"/>
        <v>0</v>
      </c>
      <c r="T283" s="5">
        <f t="shared" si="66"/>
        <v>0</v>
      </c>
      <c r="U283" s="5">
        <f t="shared" si="67"/>
        <v>1</v>
      </c>
      <c r="V283" s="13">
        <f t="shared" si="68"/>
        <v>0</v>
      </c>
      <c r="W283" s="5">
        <f t="shared" si="69"/>
        <v>1</v>
      </c>
      <c r="X283" s="5">
        <f t="shared" si="70"/>
        <v>0</v>
      </c>
      <c r="Y283" s="5">
        <f t="shared" si="71"/>
        <v>1</v>
      </c>
      <c r="AB283" s="5">
        <f t="shared" si="72"/>
        <v>3</v>
      </c>
      <c r="AC283" s="5">
        <f t="shared" si="73"/>
        <v>3</v>
      </c>
      <c r="AD283" s="5" t="str">
        <f t="shared" si="74"/>
        <v>Correct</v>
      </c>
      <c r="AE283" t="s">
        <v>94</v>
      </c>
      <c r="AF283">
        <v>87</v>
      </c>
      <c r="AG283" t="s">
        <v>95</v>
      </c>
      <c r="AH283" t="s">
        <v>106</v>
      </c>
      <c r="AI283" t="s">
        <v>107</v>
      </c>
      <c r="AJ283" t="s">
        <v>98</v>
      </c>
      <c r="AK283" s="1" t="s">
        <v>80</v>
      </c>
      <c r="AL283" t="s">
        <v>99</v>
      </c>
      <c r="AM283" t="s">
        <v>103</v>
      </c>
      <c r="AN283" t="s">
        <v>104</v>
      </c>
      <c r="AO283" t="s">
        <v>102</v>
      </c>
      <c r="AP283" s="1" t="s">
        <v>91</v>
      </c>
      <c r="AQ283" t="s">
        <v>98</v>
      </c>
    </row>
    <row r="284" spans="1:43" x14ac:dyDescent="0.25">
      <c r="A284" s="1">
        <v>283</v>
      </c>
      <c r="D284" t="s">
        <v>33</v>
      </c>
      <c r="H284" t="s">
        <v>269</v>
      </c>
      <c r="I284" t="s">
        <v>36</v>
      </c>
      <c r="M284" s="5">
        <f t="shared" si="60"/>
        <v>3</v>
      </c>
      <c r="N284" s="5">
        <f t="shared" si="61"/>
        <v>1</v>
      </c>
      <c r="P284" s="5">
        <f t="shared" si="62"/>
        <v>0</v>
      </c>
      <c r="Q284" s="5">
        <f t="shared" si="63"/>
        <v>0</v>
      </c>
      <c r="R284" s="5">
        <f t="shared" si="64"/>
        <v>1</v>
      </c>
      <c r="S284" s="5">
        <f t="shared" si="65"/>
        <v>0</v>
      </c>
      <c r="T284" s="5">
        <f t="shared" si="66"/>
        <v>0</v>
      </c>
      <c r="U284" s="5">
        <f t="shared" si="67"/>
        <v>0</v>
      </c>
      <c r="V284" s="13">
        <f t="shared" si="68"/>
        <v>1</v>
      </c>
      <c r="W284" s="5">
        <f t="shared" si="69"/>
        <v>1</v>
      </c>
      <c r="X284" s="5">
        <f t="shared" si="70"/>
        <v>0</v>
      </c>
      <c r="Y284" s="5">
        <f t="shared" si="71"/>
        <v>0</v>
      </c>
      <c r="AB284" s="5">
        <f t="shared" si="72"/>
        <v>3</v>
      </c>
      <c r="AC284" s="5">
        <f t="shared" si="73"/>
        <v>3</v>
      </c>
      <c r="AD284" s="5" t="str">
        <f t="shared" si="74"/>
        <v>Correct</v>
      </c>
      <c r="AE284" t="s">
        <v>105</v>
      </c>
      <c r="AF284">
        <v>74</v>
      </c>
      <c r="AG284" t="s">
        <v>95</v>
      </c>
      <c r="AH284" t="s">
        <v>146</v>
      </c>
      <c r="AI284" t="s">
        <v>107</v>
      </c>
      <c r="AJ284" t="s">
        <v>98</v>
      </c>
      <c r="AK284" s="1" t="s">
        <v>80</v>
      </c>
      <c r="AL284" t="s">
        <v>108</v>
      </c>
      <c r="AM284" t="s">
        <v>137</v>
      </c>
      <c r="AN284" t="s">
        <v>104</v>
      </c>
      <c r="AO284" t="s">
        <v>102</v>
      </c>
      <c r="AP284" s="1" t="s">
        <v>487</v>
      </c>
      <c r="AQ284" t="s">
        <v>102</v>
      </c>
    </row>
    <row r="285" spans="1:43" x14ac:dyDescent="0.25">
      <c r="A285" s="1">
        <v>284</v>
      </c>
      <c r="D285" t="s">
        <v>33</v>
      </c>
      <c r="H285" t="s">
        <v>269</v>
      </c>
      <c r="I285" t="s">
        <v>36</v>
      </c>
      <c r="M285" s="5">
        <f t="shared" si="60"/>
        <v>3</v>
      </c>
      <c r="N285" s="5">
        <f t="shared" si="61"/>
        <v>1</v>
      </c>
      <c r="P285" s="5">
        <f t="shared" si="62"/>
        <v>0</v>
      </c>
      <c r="Q285" s="5">
        <f t="shared" si="63"/>
        <v>0</v>
      </c>
      <c r="R285" s="5">
        <f t="shared" si="64"/>
        <v>1</v>
      </c>
      <c r="S285" s="5">
        <f t="shared" si="65"/>
        <v>0</v>
      </c>
      <c r="T285" s="5">
        <f t="shared" si="66"/>
        <v>0</v>
      </c>
      <c r="U285" s="5">
        <f t="shared" si="67"/>
        <v>0</v>
      </c>
      <c r="V285" s="13">
        <f t="shared" si="68"/>
        <v>1</v>
      </c>
      <c r="W285" s="5">
        <f t="shared" si="69"/>
        <v>1</v>
      </c>
      <c r="X285" s="5">
        <f t="shared" si="70"/>
        <v>0</v>
      </c>
      <c r="Y285" s="5">
        <f t="shared" si="71"/>
        <v>0</v>
      </c>
      <c r="AB285" s="5">
        <f t="shared" si="72"/>
        <v>3</v>
      </c>
      <c r="AC285" s="5">
        <f t="shared" si="73"/>
        <v>3</v>
      </c>
      <c r="AD285" s="5" t="str">
        <f t="shared" si="74"/>
        <v>Correct</v>
      </c>
      <c r="AE285" t="s">
        <v>94</v>
      </c>
      <c r="AF285">
        <v>85</v>
      </c>
      <c r="AG285" t="s">
        <v>95</v>
      </c>
      <c r="AH285" t="s">
        <v>162</v>
      </c>
      <c r="AI285" t="s">
        <v>97</v>
      </c>
      <c r="AK285" s="1" t="s">
        <v>80</v>
      </c>
      <c r="AM285" t="s">
        <v>137</v>
      </c>
      <c r="AN285" t="s">
        <v>104</v>
      </c>
      <c r="AO285" t="s">
        <v>102</v>
      </c>
      <c r="AP285" s="1" t="s">
        <v>91</v>
      </c>
      <c r="AQ285" t="s">
        <v>98</v>
      </c>
    </row>
    <row r="286" spans="1:43" x14ac:dyDescent="0.25">
      <c r="A286" s="1">
        <v>285</v>
      </c>
      <c r="D286" t="s">
        <v>33</v>
      </c>
      <c r="K286" t="s">
        <v>38</v>
      </c>
      <c r="M286" s="5">
        <f t="shared" si="60"/>
        <v>2</v>
      </c>
      <c r="N286" s="5">
        <f t="shared" si="61"/>
        <v>1.5</v>
      </c>
      <c r="P286" s="5">
        <f t="shared" si="62"/>
        <v>0</v>
      </c>
      <c r="Q286" s="5">
        <f t="shared" si="63"/>
        <v>0</v>
      </c>
      <c r="R286" s="5">
        <f t="shared" si="64"/>
        <v>1</v>
      </c>
      <c r="S286" s="5">
        <f t="shared" si="65"/>
        <v>0</v>
      </c>
      <c r="T286" s="5">
        <f t="shared" si="66"/>
        <v>0</v>
      </c>
      <c r="U286" s="5">
        <f t="shared" si="67"/>
        <v>0</v>
      </c>
      <c r="V286" s="13">
        <f t="shared" si="68"/>
        <v>0</v>
      </c>
      <c r="W286" s="5">
        <f t="shared" si="69"/>
        <v>0</v>
      </c>
      <c r="X286" s="5">
        <f t="shared" si="70"/>
        <v>0</v>
      </c>
      <c r="Y286" s="5">
        <f t="shared" si="71"/>
        <v>1</v>
      </c>
      <c r="AB286" s="5">
        <f t="shared" si="72"/>
        <v>2</v>
      </c>
      <c r="AC286" s="5">
        <f t="shared" si="73"/>
        <v>2</v>
      </c>
      <c r="AD286" s="5" t="str">
        <f t="shared" si="74"/>
        <v>Correct</v>
      </c>
      <c r="AE286" t="s">
        <v>94</v>
      </c>
      <c r="AF286">
        <v>68</v>
      </c>
      <c r="AH286" t="s">
        <v>162</v>
      </c>
      <c r="AI286" t="s">
        <v>97</v>
      </c>
      <c r="AJ286" t="s">
        <v>98</v>
      </c>
      <c r="AK286" s="1" t="s">
        <v>80</v>
      </c>
      <c r="AL286" t="s">
        <v>109</v>
      </c>
      <c r="AM286" t="s">
        <v>133</v>
      </c>
      <c r="AN286" t="s">
        <v>104</v>
      </c>
      <c r="AO286" t="s">
        <v>102</v>
      </c>
      <c r="AP286" s="1" t="s">
        <v>91</v>
      </c>
      <c r="AQ286" t="s">
        <v>98</v>
      </c>
    </row>
    <row r="287" spans="1:43" x14ac:dyDescent="0.25">
      <c r="A287" s="1">
        <v>286</v>
      </c>
      <c r="I287" t="s">
        <v>36</v>
      </c>
      <c r="M287" s="5">
        <f t="shared" si="60"/>
        <v>1</v>
      </c>
      <c r="N287" s="5">
        <f t="shared" si="61"/>
        <v>3</v>
      </c>
      <c r="P287" s="5">
        <f t="shared" si="62"/>
        <v>0</v>
      </c>
      <c r="Q287" s="5">
        <f t="shared" si="63"/>
        <v>0</v>
      </c>
      <c r="R287" s="5">
        <f t="shared" si="64"/>
        <v>0</v>
      </c>
      <c r="S287" s="5">
        <f t="shared" si="65"/>
        <v>0</v>
      </c>
      <c r="T287" s="5">
        <f t="shared" si="66"/>
        <v>0</v>
      </c>
      <c r="U287" s="5">
        <f t="shared" si="67"/>
        <v>0</v>
      </c>
      <c r="V287" s="13">
        <f t="shared" si="68"/>
        <v>0</v>
      </c>
      <c r="W287" s="5">
        <f t="shared" si="69"/>
        <v>1</v>
      </c>
      <c r="X287" s="5">
        <f t="shared" si="70"/>
        <v>0</v>
      </c>
      <c r="Y287" s="5">
        <f t="shared" si="71"/>
        <v>0</v>
      </c>
      <c r="AB287" s="5">
        <f t="shared" si="72"/>
        <v>1</v>
      </c>
      <c r="AC287" s="5">
        <f t="shared" si="73"/>
        <v>1</v>
      </c>
      <c r="AD287" s="5" t="str">
        <f t="shared" si="74"/>
        <v>Correct</v>
      </c>
      <c r="AE287" t="s">
        <v>94</v>
      </c>
      <c r="AF287">
        <v>57</v>
      </c>
      <c r="AG287" t="s">
        <v>95</v>
      </c>
      <c r="AH287" t="s">
        <v>127</v>
      </c>
      <c r="AI287" t="s">
        <v>107</v>
      </c>
      <c r="AJ287" t="s">
        <v>98</v>
      </c>
      <c r="AK287" s="1" t="s">
        <v>80</v>
      </c>
      <c r="AM287" t="s">
        <v>110</v>
      </c>
      <c r="AN287" t="s">
        <v>135</v>
      </c>
      <c r="AO287" t="s">
        <v>102</v>
      </c>
      <c r="AP287" s="1" t="s">
        <v>92</v>
      </c>
      <c r="AQ287" t="s">
        <v>98</v>
      </c>
    </row>
    <row r="288" spans="1:43" x14ac:dyDescent="0.25">
      <c r="A288" s="1">
        <v>287</v>
      </c>
      <c r="I288" t="s">
        <v>36</v>
      </c>
      <c r="J288" t="s">
        <v>37</v>
      </c>
      <c r="K288" t="s">
        <v>38</v>
      </c>
      <c r="M288" s="5">
        <f t="shared" si="60"/>
        <v>3</v>
      </c>
      <c r="N288" s="5">
        <f t="shared" si="61"/>
        <v>1</v>
      </c>
      <c r="P288" s="5">
        <f t="shared" si="62"/>
        <v>0</v>
      </c>
      <c r="Q288" s="5">
        <f t="shared" si="63"/>
        <v>0</v>
      </c>
      <c r="R288" s="5">
        <f t="shared" si="64"/>
        <v>0</v>
      </c>
      <c r="S288" s="5">
        <f t="shared" si="65"/>
        <v>0</v>
      </c>
      <c r="T288" s="5">
        <f t="shared" si="66"/>
        <v>0</v>
      </c>
      <c r="U288" s="5">
        <f t="shared" si="67"/>
        <v>0</v>
      </c>
      <c r="V288" s="13">
        <f t="shared" si="68"/>
        <v>0</v>
      </c>
      <c r="W288" s="5">
        <f t="shared" si="69"/>
        <v>1</v>
      </c>
      <c r="X288" s="5">
        <f t="shared" si="70"/>
        <v>1</v>
      </c>
      <c r="Y288" s="5">
        <f t="shared" si="71"/>
        <v>1</v>
      </c>
      <c r="AB288" s="5">
        <f t="shared" si="72"/>
        <v>3</v>
      </c>
      <c r="AC288" s="5">
        <f t="shared" si="73"/>
        <v>3</v>
      </c>
      <c r="AD288" s="5" t="str">
        <f t="shared" si="74"/>
        <v>Correct</v>
      </c>
      <c r="AE288" t="s">
        <v>94</v>
      </c>
      <c r="AF288">
        <v>62</v>
      </c>
      <c r="AG288" t="s">
        <v>95</v>
      </c>
      <c r="AH288" t="s">
        <v>127</v>
      </c>
      <c r="AI288" t="s">
        <v>107</v>
      </c>
      <c r="AK288" s="1" t="s">
        <v>80</v>
      </c>
      <c r="AL288" t="s">
        <v>126</v>
      </c>
      <c r="AM288" t="s">
        <v>120</v>
      </c>
      <c r="AN288" t="s">
        <v>101</v>
      </c>
      <c r="AO288" t="s">
        <v>102</v>
      </c>
      <c r="AP288" s="1" t="s">
        <v>92</v>
      </c>
      <c r="AQ288" t="s">
        <v>102</v>
      </c>
    </row>
    <row r="289" spans="1:43" x14ac:dyDescent="0.25">
      <c r="A289" s="1">
        <v>288</v>
      </c>
      <c r="F289" t="s">
        <v>34</v>
      </c>
      <c r="I289" t="s">
        <v>36</v>
      </c>
      <c r="K289" t="s">
        <v>38</v>
      </c>
      <c r="M289" s="5">
        <f t="shared" si="60"/>
        <v>3</v>
      </c>
      <c r="N289" s="5">
        <f t="shared" si="61"/>
        <v>1</v>
      </c>
      <c r="P289" s="5">
        <f t="shared" si="62"/>
        <v>0</v>
      </c>
      <c r="Q289" s="5">
        <f t="shared" si="63"/>
        <v>0</v>
      </c>
      <c r="R289" s="5">
        <f t="shared" si="64"/>
        <v>0</v>
      </c>
      <c r="S289" s="5">
        <f t="shared" si="65"/>
        <v>0</v>
      </c>
      <c r="T289" s="5">
        <f t="shared" si="66"/>
        <v>1</v>
      </c>
      <c r="U289" s="5">
        <f t="shared" si="67"/>
        <v>0</v>
      </c>
      <c r="V289" s="13">
        <f t="shared" si="68"/>
        <v>0</v>
      </c>
      <c r="W289" s="5">
        <f t="shared" si="69"/>
        <v>1</v>
      </c>
      <c r="X289" s="5">
        <f t="shared" si="70"/>
        <v>0</v>
      </c>
      <c r="Y289" s="5">
        <f t="shared" si="71"/>
        <v>1</v>
      </c>
      <c r="AB289" s="5">
        <f t="shared" si="72"/>
        <v>3</v>
      </c>
      <c r="AC289" s="5">
        <f t="shared" si="73"/>
        <v>3</v>
      </c>
      <c r="AD289" s="5" t="str">
        <f t="shared" si="74"/>
        <v>Correct</v>
      </c>
      <c r="AE289" t="s">
        <v>94</v>
      </c>
      <c r="AF289">
        <v>60</v>
      </c>
      <c r="AG289" t="s">
        <v>95</v>
      </c>
      <c r="AH289" t="s">
        <v>201</v>
      </c>
      <c r="AI289" t="s">
        <v>107</v>
      </c>
      <c r="AJ289" t="s">
        <v>98</v>
      </c>
      <c r="AK289" s="1" t="s">
        <v>80</v>
      </c>
      <c r="AL289" t="s">
        <v>108</v>
      </c>
      <c r="AM289" t="s">
        <v>103</v>
      </c>
      <c r="AN289" t="s">
        <v>101</v>
      </c>
      <c r="AO289" t="s">
        <v>102</v>
      </c>
      <c r="AP289" s="1" t="s">
        <v>92</v>
      </c>
      <c r="AQ289" t="s">
        <v>98</v>
      </c>
    </row>
    <row r="290" spans="1:43" x14ac:dyDescent="0.25">
      <c r="A290" s="1">
        <v>289</v>
      </c>
      <c r="G290" t="s">
        <v>35</v>
      </c>
      <c r="M290" s="5">
        <f t="shared" si="60"/>
        <v>1</v>
      </c>
      <c r="N290" s="5">
        <f t="shared" si="61"/>
        <v>3</v>
      </c>
      <c r="P290" s="5">
        <f t="shared" si="62"/>
        <v>0</v>
      </c>
      <c r="Q290" s="5">
        <f t="shared" si="63"/>
        <v>0</v>
      </c>
      <c r="R290" s="5">
        <f t="shared" si="64"/>
        <v>0</v>
      </c>
      <c r="S290" s="5">
        <f t="shared" si="65"/>
        <v>0</v>
      </c>
      <c r="T290" s="5">
        <f t="shared" si="66"/>
        <v>0</v>
      </c>
      <c r="U290" s="5">
        <f t="shared" si="67"/>
        <v>1</v>
      </c>
      <c r="V290" s="13">
        <f t="shared" si="68"/>
        <v>0</v>
      </c>
      <c r="W290" s="5">
        <f t="shared" si="69"/>
        <v>0</v>
      </c>
      <c r="X290" s="5">
        <f t="shared" si="70"/>
        <v>0</v>
      </c>
      <c r="Y290" s="5">
        <f t="shared" si="71"/>
        <v>0</v>
      </c>
      <c r="AB290" s="5">
        <f t="shared" si="72"/>
        <v>1</v>
      </c>
      <c r="AC290" s="5">
        <f t="shared" si="73"/>
        <v>1</v>
      </c>
      <c r="AD290" s="5" t="str">
        <f t="shared" si="74"/>
        <v>Correct</v>
      </c>
      <c r="AE290" t="s">
        <v>94</v>
      </c>
      <c r="AF290">
        <v>52</v>
      </c>
      <c r="AG290" t="s">
        <v>95</v>
      </c>
      <c r="AH290" t="s">
        <v>127</v>
      </c>
      <c r="AI290" t="s">
        <v>128</v>
      </c>
      <c r="AJ290" t="s">
        <v>98</v>
      </c>
      <c r="AK290" s="1" t="s">
        <v>85</v>
      </c>
      <c r="AP290" s="1"/>
    </row>
    <row r="291" spans="1:43" x14ac:dyDescent="0.25">
      <c r="A291" s="1">
        <v>290</v>
      </c>
      <c r="M291" s="5">
        <f t="shared" si="60"/>
        <v>0</v>
      </c>
      <c r="N291" s="5" t="e">
        <f t="shared" si="61"/>
        <v>#DIV/0!</v>
      </c>
      <c r="P291" s="5">
        <f t="shared" si="62"/>
        <v>0</v>
      </c>
      <c r="Q291" s="5">
        <f t="shared" si="63"/>
        <v>0</v>
      </c>
      <c r="R291" s="5">
        <f t="shared" si="64"/>
        <v>0</v>
      </c>
      <c r="S291" s="5">
        <f t="shared" si="65"/>
        <v>0</v>
      </c>
      <c r="T291" s="5">
        <f t="shared" si="66"/>
        <v>0</v>
      </c>
      <c r="U291" s="5">
        <f t="shared" si="67"/>
        <v>0</v>
      </c>
      <c r="V291" s="13">
        <f t="shared" si="68"/>
        <v>0</v>
      </c>
      <c r="W291" s="5">
        <f t="shared" si="69"/>
        <v>0</v>
      </c>
      <c r="X291" s="5">
        <f t="shared" si="70"/>
        <v>0</v>
      </c>
      <c r="Y291" s="5">
        <f t="shared" si="71"/>
        <v>0</v>
      </c>
      <c r="AB291" s="5">
        <f t="shared" si="72"/>
        <v>0</v>
      </c>
      <c r="AC291" s="5">
        <f t="shared" si="73"/>
        <v>0</v>
      </c>
      <c r="AD291" s="5" t="str">
        <f t="shared" si="74"/>
        <v>Correct</v>
      </c>
      <c r="AE291" t="s">
        <v>105</v>
      </c>
      <c r="AF291">
        <v>86</v>
      </c>
      <c r="AG291" t="s">
        <v>95</v>
      </c>
      <c r="AH291" t="s">
        <v>205</v>
      </c>
      <c r="AI291" t="s">
        <v>128</v>
      </c>
      <c r="AJ291" t="s">
        <v>98</v>
      </c>
      <c r="AK291" s="1" t="s">
        <v>80</v>
      </c>
      <c r="AL291" t="s">
        <v>126</v>
      </c>
      <c r="AM291" t="s">
        <v>153</v>
      </c>
      <c r="AN291" t="s">
        <v>104</v>
      </c>
      <c r="AO291" t="s">
        <v>102</v>
      </c>
      <c r="AP291" s="1" t="s">
        <v>91</v>
      </c>
      <c r="AQ291" t="s">
        <v>102</v>
      </c>
    </row>
    <row r="292" spans="1:43" x14ac:dyDescent="0.25">
      <c r="A292" s="1">
        <v>291</v>
      </c>
      <c r="C292" t="s">
        <v>32</v>
      </c>
      <c r="D292" t="s">
        <v>33</v>
      </c>
      <c r="J292" t="s">
        <v>37</v>
      </c>
      <c r="M292" s="5">
        <f t="shared" si="60"/>
        <v>3</v>
      </c>
      <c r="N292" s="5">
        <f t="shared" si="61"/>
        <v>1</v>
      </c>
      <c r="P292" s="5">
        <f t="shared" si="62"/>
        <v>0</v>
      </c>
      <c r="Q292" s="5">
        <f t="shared" si="63"/>
        <v>1</v>
      </c>
      <c r="R292" s="5">
        <f t="shared" si="64"/>
        <v>1</v>
      </c>
      <c r="S292" s="5">
        <f t="shared" si="65"/>
        <v>0</v>
      </c>
      <c r="T292" s="5">
        <f t="shared" si="66"/>
        <v>0</v>
      </c>
      <c r="U292" s="5">
        <f t="shared" si="67"/>
        <v>0</v>
      </c>
      <c r="V292" s="13">
        <f t="shared" si="68"/>
        <v>0</v>
      </c>
      <c r="W292" s="5">
        <f t="shared" si="69"/>
        <v>0</v>
      </c>
      <c r="X292" s="5">
        <f t="shared" si="70"/>
        <v>1</v>
      </c>
      <c r="Y292" s="5">
        <f t="shared" si="71"/>
        <v>0</v>
      </c>
      <c r="AB292" s="5">
        <f t="shared" si="72"/>
        <v>3</v>
      </c>
      <c r="AC292" s="5">
        <f t="shared" si="73"/>
        <v>3</v>
      </c>
      <c r="AD292" s="5" t="str">
        <f t="shared" si="74"/>
        <v>Correct</v>
      </c>
      <c r="AE292" t="s">
        <v>94</v>
      </c>
      <c r="AG292" t="s">
        <v>121</v>
      </c>
      <c r="AH292" t="s">
        <v>175</v>
      </c>
      <c r="AJ292" t="s">
        <v>98</v>
      </c>
      <c r="AK292" s="1" t="s">
        <v>80</v>
      </c>
      <c r="AL292" t="s">
        <v>99</v>
      </c>
      <c r="AM292" t="s">
        <v>120</v>
      </c>
      <c r="AN292" t="s">
        <v>104</v>
      </c>
      <c r="AO292" t="s">
        <v>102</v>
      </c>
      <c r="AP292" s="1"/>
    </row>
    <row r="293" spans="1:43" x14ac:dyDescent="0.25">
      <c r="A293" s="1">
        <v>292</v>
      </c>
      <c r="M293" s="5">
        <f t="shared" si="60"/>
        <v>0</v>
      </c>
      <c r="N293" s="5" t="e">
        <f t="shared" si="61"/>
        <v>#DIV/0!</v>
      </c>
      <c r="P293" s="5">
        <f t="shared" si="62"/>
        <v>0</v>
      </c>
      <c r="Q293" s="5">
        <f t="shared" si="63"/>
        <v>0</v>
      </c>
      <c r="R293" s="5">
        <f t="shared" si="64"/>
        <v>0</v>
      </c>
      <c r="S293" s="5">
        <f t="shared" si="65"/>
        <v>0</v>
      </c>
      <c r="T293" s="5">
        <f t="shared" si="66"/>
        <v>0</v>
      </c>
      <c r="U293" s="5">
        <f t="shared" si="67"/>
        <v>0</v>
      </c>
      <c r="V293" s="13">
        <f t="shared" si="68"/>
        <v>0</v>
      </c>
      <c r="W293" s="5">
        <f t="shared" si="69"/>
        <v>0</v>
      </c>
      <c r="X293" s="5">
        <f t="shared" si="70"/>
        <v>0</v>
      </c>
      <c r="Y293" s="5">
        <f t="shared" si="71"/>
        <v>0</v>
      </c>
      <c r="AB293" s="5">
        <f t="shared" si="72"/>
        <v>0</v>
      </c>
      <c r="AC293" s="5">
        <f t="shared" si="73"/>
        <v>0</v>
      </c>
      <c r="AD293" s="5" t="str">
        <f t="shared" si="74"/>
        <v>Correct</v>
      </c>
      <c r="AE293" t="s">
        <v>94</v>
      </c>
      <c r="AF293">
        <v>83</v>
      </c>
      <c r="AG293" t="s">
        <v>95</v>
      </c>
      <c r="AH293" t="s">
        <v>156</v>
      </c>
      <c r="AI293" t="s">
        <v>107</v>
      </c>
      <c r="AJ293" t="s">
        <v>98</v>
      </c>
      <c r="AK293" s="1" t="s">
        <v>80</v>
      </c>
      <c r="AM293" t="s">
        <v>103</v>
      </c>
      <c r="AN293" t="s">
        <v>104</v>
      </c>
      <c r="AO293" t="s">
        <v>102</v>
      </c>
      <c r="AP293" s="1" t="s">
        <v>91</v>
      </c>
      <c r="AQ293" t="s">
        <v>102</v>
      </c>
    </row>
    <row r="294" spans="1:43" x14ac:dyDescent="0.25">
      <c r="A294" s="1">
        <v>293</v>
      </c>
      <c r="D294" t="s">
        <v>33</v>
      </c>
      <c r="J294" t="s">
        <v>37</v>
      </c>
      <c r="M294" s="5">
        <f t="shared" si="60"/>
        <v>2</v>
      </c>
      <c r="N294" s="5">
        <f t="shared" si="61"/>
        <v>1.5</v>
      </c>
      <c r="P294" s="5">
        <f t="shared" si="62"/>
        <v>0</v>
      </c>
      <c r="Q294" s="5">
        <f t="shared" si="63"/>
        <v>0</v>
      </c>
      <c r="R294" s="5">
        <f t="shared" si="64"/>
        <v>1</v>
      </c>
      <c r="S294" s="5">
        <f t="shared" si="65"/>
        <v>0</v>
      </c>
      <c r="T294" s="5">
        <f t="shared" si="66"/>
        <v>0</v>
      </c>
      <c r="U294" s="5">
        <f t="shared" si="67"/>
        <v>0</v>
      </c>
      <c r="V294" s="13">
        <f t="shared" si="68"/>
        <v>0</v>
      </c>
      <c r="W294" s="5">
        <f t="shared" si="69"/>
        <v>0</v>
      </c>
      <c r="X294" s="5">
        <f t="shared" si="70"/>
        <v>1</v>
      </c>
      <c r="Y294" s="5">
        <f t="shared" si="71"/>
        <v>0</v>
      </c>
      <c r="AB294" s="5">
        <f t="shared" si="72"/>
        <v>2</v>
      </c>
      <c r="AC294" s="5">
        <f t="shared" si="73"/>
        <v>2</v>
      </c>
      <c r="AD294" s="5" t="str">
        <f t="shared" si="74"/>
        <v>Correct</v>
      </c>
      <c r="AE294" t="s">
        <v>94</v>
      </c>
      <c r="AF294">
        <v>75</v>
      </c>
      <c r="AG294" t="s">
        <v>95</v>
      </c>
      <c r="AH294" t="s">
        <v>201</v>
      </c>
      <c r="AI294" t="s">
        <v>107</v>
      </c>
      <c r="AJ294" t="s">
        <v>98</v>
      </c>
      <c r="AK294" s="1" t="s">
        <v>80</v>
      </c>
      <c r="AL294" t="s">
        <v>108</v>
      </c>
      <c r="AM294" t="s">
        <v>110</v>
      </c>
      <c r="AN294" t="s">
        <v>101</v>
      </c>
      <c r="AO294" t="s">
        <v>102</v>
      </c>
      <c r="AP294" s="1" t="s">
        <v>91</v>
      </c>
      <c r="AQ294" t="s">
        <v>102</v>
      </c>
    </row>
    <row r="295" spans="1:43" x14ac:dyDescent="0.25">
      <c r="A295" s="1">
        <v>294</v>
      </c>
      <c r="B295" t="s">
        <v>31</v>
      </c>
      <c r="G295" t="s">
        <v>35</v>
      </c>
      <c r="I295" t="s">
        <v>36</v>
      </c>
      <c r="M295" s="5">
        <f t="shared" si="60"/>
        <v>3</v>
      </c>
      <c r="N295" s="5">
        <f t="shared" si="61"/>
        <v>1</v>
      </c>
      <c r="P295" s="5">
        <f t="shared" si="62"/>
        <v>1</v>
      </c>
      <c r="Q295" s="5">
        <f t="shared" si="63"/>
        <v>0</v>
      </c>
      <c r="R295" s="5">
        <f t="shared" si="64"/>
        <v>0</v>
      </c>
      <c r="S295" s="5">
        <f t="shared" si="65"/>
        <v>0</v>
      </c>
      <c r="T295" s="5">
        <f t="shared" si="66"/>
        <v>0</v>
      </c>
      <c r="U295" s="5">
        <f t="shared" si="67"/>
        <v>1</v>
      </c>
      <c r="V295" s="13">
        <f t="shared" si="68"/>
        <v>0</v>
      </c>
      <c r="W295" s="5">
        <f t="shared" si="69"/>
        <v>1</v>
      </c>
      <c r="X295" s="5">
        <f t="shared" si="70"/>
        <v>0</v>
      </c>
      <c r="Y295" s="5">
        <f t="shared" si="71"/>
        <v>0</v>
      </c>
      <c r="AB295" s="5">
        <f t="shared" si="72"/>
        <v>3</v>
      </c>
      <c r="AC295" s="5">
        <f t="shared" si="73"/>
        <v>3</v>
      </c>
      <c r="AD295" s="5" t="str">
        <f t="shared" si="74"/>
        <v>Correct</v>
      </c>
      <c r="AE295" t="s">
        <v>94</v>
      </c>
      <c r="AF295">
        <v>79</v>
      </c>
      <c r="AG295" t="s">
        <v>95</v>
      </c>
      <c r="AH295" t="s">
        <v>154</v>
      </c>
      <c r="AI295" t="s">
        <v>107</v>
      </c>
      <c r="AJ295" t="s">
        <v>98</v>
      </c>
      <c r="AK295" s="1" t="s">
        <v>80</v>
      </c>
      <c r="AM295" t="s">
        <v>120</v>
      </c>
      <c r="AN295" t="s">
        <v>104</v>
      </c>
      <c r="AO295" t="s">
        <v>102</v>
      </c>
      <c r="AP295" s="1" t="s">
        <v>90</v>
      </c>
      <c r="AQ295" t="s">
        <v>102</v>
      </c>
    </row>
    <row r="296" spans="1:43" x14ac:dyDescent="0.25">
      <c r="A296" s="1">
        <v>295</v>
      </c>
      <c r="M296" s="5">
        <f t="shared" si="60"/>
        <v>0</v>
      </c>
      <c r="N296" s="5" t="e">
        <f t="shared" si="61"/>
        <v>#DIV/0!</v>
      </c>
      <c r="P296" s="5">
        <f t="shared" si="62"/>
        <v>0</v>
      </c>
      <c r="Q296" s="5">
        <f t="shared" si="63"/>
        <v>0</v>
      </c>
      <c r="R296" s="5">
        <f t="shared" si="64"/>
        <v>0</v>
      </c>
      <c r="S296" s="5">
        <f t="shared" si="65"/>
        <v>0</v>
      </c>
      <c r="T296" s="5">
        <f t="shared" si="66"/>
        <v>0</v>
      </c>
      <c r="U296" s="5">
        <f t="shared" si="67"/>
        <v>0</v>
      </c>
      <c r="V296" s="13">
        <f t="shared" si="68"/>
        <v>0</v>
      </c>
      <c r="W296" s="5">
        <f t="shared" si="69"/>
        <v>0</v>
      </c>
      <c r="X296" s="5">
        <f t="shared" si="70"/>
        <v>0</v>
      </c>
      <c r="Y296" s="5">
        <f t="shared" si="71"/>
        <v>0</v>
      </c>
      <c r="AB296" s="5">
        <f t="shared" si="72"/>
        <v>0</v>
      </c>
      <c r="AC296" s="5">
        <f t="shared" si="73"/>
        <v>0</v>
      </c>
      <c r="AD296" s="5" t="str">
        <f t="shared" si="74"/>
        <v>Correct</v>
      </c>
      <c r="AE296" t="s">
        <v>94</v>
      </c>
      <c r="AF296">
        <v>74</v>
      </c>
      <c r="AG296" t="s">
        <v>95</v>
      </c>
      <c r="AH296" t="s">
        <v>201</v>
      </c>
      <c r="AI296" t="s">
        <v>107</v>
      </c>
      <c r="AJ296" t="s">
        <v>98</v>
      </c>
      <c r="AK296" s="1" t="s">
        <v>80</v>
      </c>
      <c r="AL296" t="s">
        <v>114</v>
      </c>
      <c r="AM296" t="s">
        <v>120</v>
      </c>
      <c r="AN296" t="s">
        <v>104</v>
      </c>
      <c r="AO296" t="s">
        <v>102</v>
      </c>
      <c r="AP296" s="1" t="s">
        <v>91</v>
      </c>
      <c r="AQ296" t="s">
        <v>102</v>
      </c>
    </row>
    <row r="297" spans="1:43" x14ac:dyDescent="0.25">
      <c r="A297" s="1">
        <v>296</v>
      </c>
      <c r="K297" t="s">
        <v>38</v>
      </c>
      <c r="M297" s="5">
        <f t="shared" si="60"/>
        <v>1</v>
      </c>
      <c r="N297" s="5">
        <f t="shared" si="61"/>
        <v>3</v>
      </c>
      <c r="P297" s="5">
        <f t="shared" si="62"/>
        <v>0</v>
      </c>
      <c r="Q297" s="5">
        <f t="shared" si="63"/>
        <v>0</v>
      </c>
      <c r="R297" s="5">
        <f t="shared" si="64"/>
        <v>0</v>
      </c>
      <c r="S297" s="5">
        <f t="shared" si="65"/>
        <v>0</v>
      </c>
      <c r="T297" s="5">
        <f t="shared" si="66"/>
        <v>0</v>
      </c>
      <c r="U297" s="5">
        <f t="shared" si="67"/>
        <v>0</v>
      </c>
      <c r="V297" s="13">
        <f t="shared" si="68"/>
        <v>0</v>
      </c>
      <c r="W297" s="5">
        <f t="shared" si="69"/>
        <v>0</v>
      </c>
      <c r="X297" s="5">
        <f t="shared" si="70"/>
        <v>0</v>
      </c>
      <c r="Y297" s="5">
        <f t="shared" si="71"/>
        <v>1</v>
      </c>
      <c r="AB297" s="5">
        <f t="shared" si="72"/>
        <v>1</v>
      </c>
      <c r="AC297" s="5">
        <f t="shared" si="73"/>
        <v>1</v>
      </c>
      <c r="AD297" s="5" t="str">
        <f t="shared" si="74"/>
        <v>Correct</v>
      </c>
      <c r="AE297" t="s">
        <v>94</v>
      </c>
      <c r="AF297">
        <v>50</v>
      </c>
      <c r="AG297" t="s">
        <v>121</v>
      </c>
      <c r="AH297" t="s">
        <v>172</v>
      </c>
      <c r="AI297" t="s">
        <v>107</v>
      </c>
      <c r="AJ297" t="s">
        <v>98</v>
      </c>
      <c r="AK297" s="1" t="s">
        <v>80</v>
      </c>
      <c r="AL297" t="s">
        <v>126</v>
      </c>
      <c r="AM297" t="s">
        <v>110</v>
      </c>
      <c r="AN297" t="s">
        <v>101</v>
      </c>
      <c r="AO297" t="s">
        <v>102</v>
      </c>
      <c r="AP297" s="1" t="s">
        <v>92</v>
      </c>
      <c r="AQ297" t="s">
        <v>102</v>
      </c>
    </row>
    <row r="298" spans="1:43" x14ac:dyDescent="0.25">
      <c r="A298" s="1">
        <v>297</v>
      </c>
      <c r="D298" t="s">
        <v>33</v>
      </c>
      <c r="M298" s="5">
        <f t="shared" si="60"/>
        <v>1</v>
      </c>
      <c r="N298" s="5">
        <f t="shared" si="61"/>
        <v>3</v>
      </c>
      <c r="P298" s="5">
        <f t="shared" si="62"/>
        <v>0</v>
      </c>
      <c r="Q298" s="5">
        <f t="shared" si="63"/>
        <v>0</v>
      </c>
      <c r="R298" s="5">
        <f t="shared" si="64"/>
        <v>1</v>
      </c>
      <c r="S298" s="5">
        <f t="shared" si="65"/>
        <v>0</v>
      </c>
      <c r="T298" s="5">
        <f t="shared" si="66"/>
        <v>0</v>
      </c>
      <c r="U298" s="5">
        <f t="shared" si="67"/>
        <v>0</v>
      </c>
      <c r="V298" s="13">
        <f t="shared" si="68"/>
        <v>0</v>
      </c>
      <c r="W298" s="5">
        <f t="shared" si="69"/>
        <v>0</v>
      </c>
      <c r="X298" s="5">
        <f t="shared" si="70"/>
        <v>0</v>
      </c>
      <c r="Y298" s="5">
        <f t="shared" si="71"/>
        <v>0</v>
      </c>
      <c r="AB298" s="5">
        <f t="shared" si="72"/>
        <v>1</v>
      </c>
      <c r="AC298" s="5">
        <f t="shared" si="73"/>
        <v>1</v>
      </c>
      <c r="AD298" s="5" t="str">
        <f t="shared" si="74"/>
        <v>Correct</v>
      </c>
      <c r="AE298" t="s">
        <v>94</v>
      </c>
      <c r="AF298">
        <v>73</v>
      </c>
      <c r="AG298" t="s">
        <v>95</v>
      </c>
      <c r="AH298" t="s">
        <v>156</v>
      </c>
      <c r="AI298" t="s">
        <v>107</v>
      </c>
      <c r="AJ298" t="s">
        <v>98</v>
      </c>
      <c r="AK298" s="1" t="s">
        <v>80</v>
      </c>
      <c r="AL298" t="s">
        <v>99</v>
      </c>
      <c r="AM298" t="s">
        <v>120</v>
      </c>
      <c r="AN298" t="s">
        <v>125</v>
      </c>
      <c r="AO298" t="s">
        <v>102</v>
      </c>
      <c r="AP298" s="1" t="s">
        <v>373</v>
      </c>
      <c r="AQ298" t="s">
        <v>98</v>
      </c>
    </row>
    <row r="299" spans="1:43" x14ac:dyDescent="0.25">
      <c r="A299" s="1">
        <v>298</v>
      </c>
      <c r="C299" t="s">
        <v>32</v>
      </c>
      <c r="I299" t="s">
        <v>36</v>
      </c>
      <c r="M299" s="5">
        <f t="shared" si="60"/>
        <v>2</v>
      </c>
      <c r="N299" s="5">
        <f t="shared" si="61"/>
        <v>1.5</v>
      </c>
      <c r="P299" s="5">
        <f t="shared" si="62"/>
        <v>0</v>
      </c>
      <c r="Q299" s="5">
        <f t="shared" si="63"/>
        <v>1</v>
      </c>
      <c r="R299" s="5">
        <f t="shared" si="64"/>
        <v>0</v>
      </c>
      <c r="S299" s="5">
        <f t="shared" si="65"/>
        <v>0</v>
      </c>
      <c r="T299" s="5">
        <f t="shared" si="66"/>
        <v>0</v>
      </c>
      <c r="U299" s="5">
        <f t="shared" si="67"/>
        <v>0</v>
      </c>
      <c r="V299" s="13">
        <f t="shared" si="68"/>
        <v>0</v>
      </c>
      <c r="W299" s="5">
        <f t="shared" si="69"/>
        <v>1</v>
      </c>
      <c r="X299" s="5">
        <f t="shared" si="70"/>
        <v>0</v>
      </c>
      <c r="Y299" s="5">
        <f t="shared" si="71"/>
        <v>0</v>
      </c>
      <c r="AB299" s="5">
        <f t="shared" si="72"/>
        <v>2</v>
      </c>
      <c r="AC299" s="5">
        <f t="shared" si="73"/>
        <v>2</v>
      </c>
      <c r="AD299" s="5" t="str">
        <f t="shared" si="74"/>
        <v>Correct</v>
      </c>
      <c r="AE299" t="s">
        <v>94</v>
      </c>
      <c r="AF299">
        <v>68</v>
      </c>
      <c r="AG299" t="s">
        <v>95</v>
      </c>
      <c r="AH299" t="s">
        <v>118</v>
      </c>
      <c r="AI299" t="s">
        <v>107</v>
      </c>
      <c r="AJ299" t="s">
        <v>98</v>
      </c>
      <c r="AK299" s="1" t="s">
        <v>80</v>
      </c>
      <c r="AL299" t="s">
        <v>126</v>
      </c>
      <c r="AM299" t="s">
        <v>110</v>
      </c>
      <c r="AN299" t="s">
        <v>104</v>
      </c>
      <c r="AO299" t="s">
        <v>102</v>
      </c>
      <c r="AP299" s="1" t="s">
        <v>91</v>
      </c>
      <c r="AQ299" t="s">
        <v>102</v>
      </c>
    </row>
    <row r="300" spans="1:43" x14ac:dyDescent="0.25">
      <c r="A300" s="1">
        <v>299</v>
      </c>
      <c r="D300" t="s">
        <v>33</v>
      </c>
      <c r="K300" t="s">
        <v>38</v>
      </c>
      <c r="M300" s="5">
        <f t="shared" si="60"/>
        <v>2</v>
      </c>
      <c r="N300" s="5">
        <f t="shared" si="61"/>
        <v>1.5</v>
      </c>
      <c r="P300" s="5">
        <f t="shared" si="62"/>
        <v>0</v>
      </c>
      <c r="Q300" s="5">
        <f t="shared" si="63"/>
        <v>0</v>
      </c>
      <c r="R300" s="5">
        <f t="shared" si="64"/>
        <v>1</v>
      </c>
      <c r="S300" s="5">
        <f t="shared" si="65"/>
        <v>0</v>
      </c>
      <c r="T300" s="5">
        <f t="shared" si="66"/>
        <v>0</v>
      </c>
      <c r="U300" s="5">
        <f t="shared" si="67"/>
        <v>0</v>
      </c>
      <c r="V300" s="13">
        <f t="shared" si="68"/>
        <v>0</v>
      </c>
      <c r="W300" s="5">
        <f t="shared" si="69"/>
        <v>0</v>
      </c>
      <c r="X300" s="5">
        <f t="shared" si="70"/>
        <v>0</v>
      </c>
      <c r="Y300" s="5">
        <f t="shared" si="71"/>
        <v>1</v>
      </c>
      <c r="AB300" s="5">
        <f t="shared" si="72"/>
        <v>2</v>
      </c>
      <c r="AC300" s="5">
        <f t="shared" si="73"/>
        <v>2</v>
      </c>
      <c r="AD300" s="5" t="str">
        <f t="shared" si="74"/>
        <v>Correct</v>
      </c>
      <c r="AE300" t="s">
        <v>94</v>
      </c>
      <c r="AF300">
        <v>66</v>
      </c>
      <c r="AG300" t="s">
        <v>95</v>
      </c>
      <c r="AH300" t="s">
        <v>206</v>
      </c>
      <c r="AI300" t="s">
        <v>107</v>
      </c>
      <c r="AJ300" t="s">
        <v>98</v>
      </c>
      <c r="AK300" s="1" t="s">
        <v>80</v>
      </c>
      <c r="AL300" t="s">
        <v>109</v>
      </c>
      <c r="AM300" t="s">
        <v>120</v>
      </c>
      <c r="AN300" t="s">
        <v>104</v>
      </c>
      <c r="AO300" t="s">
        <v>102</v>
      </c>
      <c r="AP300" s="1" t="s">
        <v>91</v>
      </c>
      <c r="AQ300" t="s">
        <v>98</v>
      </c>
    </row>
    <row r="301" spans="1:43" x14ac:dyDescent="0.25">
      <c r="A301" s="1">
        <v>300</v>
      </c>
      <c r="D301" t="s">
        <v>33</v>
      </c>
      <c r="M301" s="5">
        <f t="shared" si="60"/>
        <v>1</v>
      </c>
      <c r="N301" s="5">
        <f t="shared" si="61"/>
        <v>3</v>
      </c>
      <c r="P301" s="5">
        <f t="shared" si="62"/>
        <v>0</v>
      </c>
      <c r="Q301" s="5">
        <f t="shared" si="63"/>
        <v>0</v>
      </c>
      <c r="R301" s="5">
        <f t="shared" si="64"/>
        <v>1</v>
      </c>
      <c r="S301" s="5">
        <f t="shared" si="65"/>
        <v>0</v>
      </c>
      <c r="T301" s="5">
        <f t="shared" si="66"/>
        <v>0</v>
      </c>
      <c r="U301" s="5">
        <f t="shared" si="67"/>
        <v>0</v>
      </c>
      <c r="V301" s="13">
        <f t="shared" si="68"/>
        <v>0</v>
      </c>
      <c r="W301" s="5">
        <f t="shared" si="69"/>
        <v>0</v>
      </c>
      <c r="X301" s="5">
        <f t="shared" si="70"/>
        <v>0</v>
      </c>
      <c r="Y301" s="5">
        <f t="shared" si="71"/>
        <v>0</v>
      </c>
      <c r="AB301" s="5">
        <f t="shared" si="72"/>
        <v>1</v>
      </c>
      <c r="AC301" s="5">
        <f t="shared" si="73"/>
        <v>1</v>
      </c>
      <c r="AD301" s="5" t="str">
        <f t="shared" si="74"/>
        <v>Correct</v>
      </c>
      <c r="AE301" t="s">
        <v>94</v>
      </c>
      <c r="AF301">
        <v>79</v>
      </c>
      <c r="AG301" t="s">
        <v>121</v>
      </c>
      <c r="AH301" t="s">
        <v>207</v>
      </c>
      <c r="AI301" t="s">
        <v>107</v>
      </c>
      <c r="AJ301" t="s">
        <v>98</v>
      </c>
      <c r="AK301" s="1" t="s">
        <v>80</v>
      </c>
      <c r="AN301" t="s">
        <v>104</v>
      </c>
      <c r="AO301" t="s">
        <v>102</v>
      </c>
      <c r="AP301" s="1" t="s">
        <v>91</v>
      </c>
      <c r="AQ301" t="s">
        <v>98</v>
      </c>
    </row>
    <row r="302" spans="1:43" x14ac:dyDescent="0.25">
      <c r="A302" s="1">
        <v>301</v>
      </c>
      <c r="H302" t="s">
        <v>269</v>
      </c>
      <c r="I302" t="s">
        <v>36</v>
      </c>
      <c r="K302" t="s">
        <v>38</v>
      </c>
      <c r="M302" s="5">
        <f t="shared" si="60"/>
        <v>3</v>
      </c>
      <c r="N302" s="5">
        <f t="shared" si="61"/>
        <v>1</v>
      </c>
      <c r="P302" s="5">
        <f t="shared" si="62"/>
        <v>0</v>
      </c>
      <c r="Q302" s="5">
        <f t="shared" si="63"/>
        <v>0</v>
      </c>
      <c r="R302" s="5">
        <f t="shared" si="64"/>
        <v>0</v>
      </c>
      <c r="S302" s="5">
        <f t="shared" si="65"/>
        <v>0</v>
      </c>
      <c r="T302" s="5">
        <f t="shared" si="66"/>
        <v>0</v>
      </c>
      <c r="U302" s="5">
        <f t="shared" si="67"/>
        <v>0</v>
      </c>
      <c r="V302" s="13">
        <f t="shared" si="68"/>
        <v>1</v>
      </c>
      <c r="W302" s="5">
        <f t="shared" si="69"/>
        <v>1</v>
      </c>
      <c r="X302" s="5">
        <f t="shared" si="70"/>
        <v>0</v>
      </c>
      <c r="Y302" s="5">
        <f t="shared" si="71"/>
        <v>1</v>
      </c>
      <c r="AB302" s="5">
        <f t="shared" si="72"/>
        <v>3</v>
      </c>
      <c r="AC302" s="5">
        <f t="shared" si="73"/>
        <v>3</v>
      </c>
      <c r="AD302" s="5" t="str">
        <f t="shared" si="74"/>
        <v>Correct</v>
      </c>
      <c r="AE302" t="s">
        <v>94</v>
      </c>
      <c r="AF302">
        <v>72</v>
      </c>
      <c r="AG302" t="s">
        <v>121</v>
      </c>
      <c r="AH302" t="s">
        <v>207</v>
      </c>
      <c r="AI302" t="s">
        <v>107</v>
      </c>
      <c r="AJ302" t="s">
        <v>98</v>
      </c>
      <c r="AK302" s="1" t="s">
        <v>80</v>
      </c>
      <c r="AM302" t="s">
        <v>110</v>
      </c>
      <c r="AN302" t="s">
        <v>104</v>
      </c>
      <c r="AO302" t="s">
        <v>102</v>
      </c>
      <c r="AP302" s="1" t="s">
        <v>91</v>
      </c>
      <c r="AQ302" t="s">
        <v>102</v>
      </c>
    </row>
    <row r="303" spans="1:43" x14ac:dyDescent="0.25">
      <c r="A303" s="1">
        <v>302</v>
      </c>
      <c r="E303" t="s">
        <v>266</v>
      </c>
      <c r="H303" t="s">
        <v>269</v>
      </c>
      <c r="K303" t="s">
        <v>38</v>
      </c>
      <c r="M303" s="5">
        <f t="shared" si="60"/>
        <v>3</v>
      </c>
      <c r="N303" s="5">
        <f t="shared" si="61"/>
        <v>1</v>
      </c>
      <c r="P303" s="5">
        <f t="shared" si="62"/>
        <v>0</v>
      </c>
      <c r="Q303" s="5">
        <f t="shared" si="63"/>
        <v>0</v>
      </c>
      <c r="R303" s="5">
        <f t="shared" si="64"/>
        <v>0</v>
      </c>
      <c r="S303" s="5">
        <f t="shared" si="65"/>
        <v>1</v>
      </c>
      <c r="T303" s="5">
        <f t="shared" si="66"/>
        <v>0</v>
      </c>
      <c r="U303" s="5">
        <f t="shared" si="67"/>
        <v>0</v>
      </c>
      <c r="V303" s="13">
        <f t="shared" si="68"/>
        <v>1</v>
      </c>
      <c r="W303" s="5">
        <f t="shared" si="69"/>
        <v>0</v>
      </c>
      <c r="X303" s="5">
        <f t="shared" si="70"/>
        <v>0</v>
      </c>
      <c r="Y303" s="5">
        <f t="shared" si="71"/>
        <v>1</v>
      </c>
      <c r="AB303" s="5">
        <f t="shared" si="72"/>
        <v>3</v>
      </c>
      <c r="AC303" s="5">
        <f t="shared" si="73"/>
        <v>3</v>
      </c>
      <c r="AD303" s="5" t="str">
        <f t="shared" si="74"/>
        <v>Correct</v>
      </c>
      <c r="AE303" t="s">
        <v>105</v>
      </c>
      <c r="AF303">
        <v>82</v>
      </c>
      <c r="AG303" t="s">
        <v>121</v>
      </c>
      <c r="AH303" t="s">
        <v>207</v>
      </c>
      <c r="AI303" t="s">
        <v>107</v>
      </c>
      <c r="AJ303" t="s">
        <v>98</v>
      </c>
      <c r="AK303" s="1" t="s">
        <v>80</v>
      </c>
      <c r="AL303" t="s">
        <v>109</v>
      </c>
      <c r="AM303" t="s">
        <v>103</v>
      </c>
      <c r="AN303" t="s">
        <v>104</v>
      </c>
      <c r="AO303" t="s">
        <v>102</v>
      </c>
      <c r="AP303" s="1" t="s">
        <v>91</v>
      </c>
      <c r="AQ303" t="s">
        <v>98</v>
      </c>
    </row>
    <row r="304" spans="1:43" x14ac:dyDescent="0.25">
      <c r="A304" s="1">
        <v>303</v>
      </c>
      <c r="H304" t="s">
        <v>269</v>
      </c>
      <c r="I304" t="s">
        <v>36</v>
      </c>
      <c r="K304" t="s">
        <v>38</v>
      </c>
      <c r="M304" s="5">
        <f t="shared" si="60"/>
        <v>3</v>
      </c>
      <c r="N304" s="5">
        <f t="shared" si="61"/>
        <v>1</v>
      </c>
      <c r="P304" s="5">
        <f t="shared" si="62"/>
        <v>0</v>
      </c>
      <c r="Q304" s="5">
        <f t="shared" si="63"/>
        <v>0</v>
      </c>
      <c r="R304" s="5">
        <f t="shared" si="64"/>
        <v>0</v>
      </c>
      <c r="S304" s="5">
        <f t="shared" si="65"/>
        <v>0</v>
      </c>
      <c r="T304" s="5">
        <f t="shared" si="66"/>
        <v>0</v>
      </c>
      <c r="U304" s="5">
        <f t="shared" si="67"/>
        <v>0</v>
      </c>
      <c r="V304" s="13">
        <f t="shared" si="68"/>
        <v>1</v>
      </c>
      <c r="W304" s="5">
        <f t="shared" si="69"/>
        <v>1</v>
      </c>
      <c r="X304" s="5">
        <f t="shared" si="70"/>
        <v>0</v>
      </c>
      <c r="Y304" s="5">
        <f t="shared" si="71"/>
        <v>1</v>
      </c>
      <c r="AB304" s="5">
        <f t="shared" si="72"/>
        <v>3</v>
      </c>
      <c r="AC304" s="5">
        <f t="shared" si="73"/>
        <v>3</v>
      </c>
      <c r="AD304" s="5" t="str">
        <f t="shared" si="74"/>
        <v>Correct</v>
      </c>
      <c r="AE304" t="s">
        <v>94</v>
      </c>
      <c r="AF304">
        <v>68</v>
      </c>
      <c r="AG304" t="s">
        <v>95</v>
      </c>
      <c r="AH304" t="s">
        <v>142</v>
      </c>
      <c r="AI304" t="s">
        <v>107</v>
      </c>
      <c r="AJ304" t="s">
        <v>98</v>
      </c>
      <c r="AK304" s="1" t="s">
        <v>80</v>
      </c>
      <c r="AL304" t="s">
        <v>126</v>
      </c>
      <c r="AM304" t="s">
        <v>120</v>
      </c>
      <c r="AN304" t="s">
        <v>104</v>
      </c>
      <c r="AO304" t="s">
        <v>102</v>
      </c>
      <c r="AP304" s="1" t="s">
        <v>90</v>
      </c>
      <c r="AQ304" t="s">
        <v>102</v>
      </c>
    </row>
    <row r="305" spans="1:43" x14ac:dyDescent="0.25">
      <c r="A305" s="1">
        <v>304</v>
      </c>
      <c r="H305" t="s">
        <v>269</v>
      </c>
      <c r="M305" s="5">
        <f t="shared" si="60"/>
        <v>1</v>
      </c>
      <c r="N305" s="5">
        <f t="shared" si="61"/>
        <v>3</v>
      </c>
      <c r="P305" s="5">
        <f t="shared" si="62"/>
        <v>0</v>
      </c>
      <c r="Q305" s="5">
        <f t="shared" si="63"/>
        <v>0</v>
      </c>
      <c r="R305" s="5">
        <f t="shared" si="64"/>
        <v>0</v>
      </c>
      <c r="S305" s="5">
        <f t="shared" si="65"/>
        <v>0</v>
      </c>
      <c r="T305" s="5">
        <f t="shared" si="66"/>
        <v>0</v>
      </c>
      <c r="U305" s="5">
        <f t="shared" si="67"/>
        <v>0</v>
      </c>
      <c r="V305" s="13">
        <f t="shared" si="68"/>
        <v>1</v>
      </c>
      <c r="W305" s="5">
        <f t="shared" si="69"/>
        <v>0</v>
      </c>
      <c r="X305" s="5">
        <f t="shared" si="70"/>
        <v>0</v>
      </c>
      <c r="Y305" s="5">
        <f t="shared" si="71"/>
        <v>0</v>
      </c>
      <c r="AB305" s="5">
        <f t="shared" si="72"/>
        <v>1</v>
      </c>
      <c r="AC305" s="5">
        <f t="shared" si="73"/>
        <v>1</v>
      </c>
      <c r="AD305" s="5" t="str">
        <f t="shared" si="74"/>
        <v>Correct</v>
      </c>
      <c r="AE305" t="s">
        <v>94</v>
      </c>
      <c r="AF305">
        <v>70</v>
      </c>
      <c r="AG305" t="s">
        <v>95</v>
      </c>
      <c r="AH305" t="s">
        <v>117</v>
      </c>
      <c r="AI305" t="s">
        <v>97</v>
      </c>
      <c r="AJ305" t="s">
        <v>98</v>
      </c>
      <c r="AK305" s="1" t="s">
        <v>80</v>
      </c>
      <c r="AL305" t="s">
        <v>108</v>
      </c>
      <c r="AM305" t="s">
        <v>100</v>
      </c>
      <c r="AN305" t="s">
        <v>104</v>
      </c>
      <c r="AO305" t="s">
        <v>102</v>
      </c>
      <c r="AP305" s="1" t="s">
        <v>373</v>
      </c>
      <c r="AQ305" t="s">
        <v>102</v>
      </c>
    </row>
    <row r="306" spans="1:43" x14ac:dyDescent="0.25">
      <c r="A306" s="1">
        <v>305</v>
      </c>
      <c r="G306" t="s">
        <v>35</v>
      </c>
      <c r="M306" s="5">
        <f t="shared" si="60"/>
        <v>1</v>
      </c>
      <c r="N306" s="5">
        <f t="shared" si="61"/>
        <v>3</v>
      </c>
      <c r="P306" s="5">
        <f t="shared" si="62"/>
        <v>0</v>
      </c>
      <c r="Q306" s="5">
        <f t="shared" si="63"/>
        <v>0</v>
      </c>
      <c r="R306" s="5">
        <f t="shared" si="64"/>
        <v>0</v>
      </c>
      <c r="S306" s="5">
        <f t="shared" si="65"/>
        <v>0</v>
      </c>
      <c r="T306" s="5">
        <f t="shared" si="66"/>
        <v>0</v>
      </c>
      <c r="U306" s="5">
        <f t="shared" si="67"/>
        <v>1</v>
      </c>
      <c r="V306" s="13">
        <f t="shared" si="68"/>
        <v>0</v>
      </c>
      <c r="W306" s="5">
        <f t="shared" si="69"/>
        <v>0</v>
      </c>
      <c r="X306" s="5">
        <f t="shared" si="70"/>
        <v>0</v>
      </c>
      <c r="Y306" s="5">
        <f t="shared" si="71"/>
        <v>0</v>
      </c>
      <c r="AB306" s="5">
        <f t="shared" si="72"/>
        <v>1</v>
      </c>
      <c r="AC306" s="5">
        <f t="shared" si="73"/>
        <v>1</v>
      </c>
      <c r="AD306" s="5" t="str">
        <f t="shared" si="74"/>
        <v>Correct</v>
      </c>
      <c r="AE306" t="s">
        <v>105</v>
      </c>
      <c r="AF306">
        <v>77</v>
      </c>
      <c r="AG306" t="s">
        <v>95</v>
      </c>
      <c r="AH306" t="s">
        <v>142</v>
      </c>
      <c r="AI306" t="s">
        <v>107</v>
      </c>
      <c r="AJ306" t="s">
        <v>98</v>
      </c>
      <c r="AK306" s="1" t="s">
        <v>80</v>
      </c>
      <c r="AL306" t="s">
        <v>114</v>
      </c>
      <c r="AM306" t="s">
        <v>120</v>
      </c>
      <c r="AN306" t="s">
        <v>104</v>
      </c>
      <c r="AO306" t="s">
        <v>102</v>
      </c>
      <c r="AP306" s="1" t="s">
        <v>373</v>
      </c>
      <c r="AQ306" t="s">
        <v>98</v>
      </c>
    </row>
    <row r="307" spans="1:43" x14ac:dyDescent="0.25">
      <c r="A307" s="1">
        <v>306</v>
      </c>
      <c r="D307" t="s">
        <v>33</v>
      </c>
      <c r="M307" s="5">
        <f t="shared" si="60"/>
        <v>1</v>
      </c>
      <c r="N307" s="5">
        <f t="shared" si="61"/>
        <v>3</v>
      </c>
      <c r="P307" s="5">
        <f t="shared" si="62"/>
        <v>0</v>
      </c>
      <c r="Q307" s="5">
        <f t="shared" si="63"/>
        <v>0</v>
      </c>
      <c r="R307" s="5">
        <f t="shared" si="64"/>
        <v>1</v>
      </c>
      <c r="S307" s="5">
        <f t="shared" si="65"/>
        <v>0</v>
      </c>
      <c r="T307" s="5">
        <f t="shared" si="66"/>
        <v>0</v>
      </c>
      <c r="U307" s="5">
        <f t="shared" si="67"/>
        <v>0</v>
      </c>
      <c r="V307" s="13">
        <f t="shared" si="68"/>
        <v>0</v>
      </c>
      <c r="W307" s="5">
        <f t="shared" si="69"/>
        <v>0</v>
      </c>
      <c r="X307" s="5">
        <f t="shared" si="70"/>
        <v>0</v>
      </c>
      <c r="Y307" s="5">
        <f t="shared" si="71"/>
        <v>0</v>
      </c>
      <c r="AB307" s="5">
        <f t="shared" si="72"/>
        <v>1</v>
      </c>
      <c r="AC307" s="5">
        <f t="shared" si="73"/>
        <v>1</v>
      </c>
      <c r="AD307" s="5" t="str">
        <f t="shared" si="74"/>
        <v>Correct</v>
      </c>
      <c r="AE307" t="s">
        <v>94</v>
      </c>
      <c r="AF307">
        <v>59</v>
      </c>
      <c r="AG307" t="s">
        <v>95</v>
      </c>
      <c r="AH307" t="s">
        <v>142</v>
      </c>
      <c r="AI307" t="s">
        <v>107</v>
      </c>
      <c r="AJ307" t="s">
        <v>98</v>
      </c>
      <c r="AK307" s="1" t="s">
        <v>80</v>
      </c>
      <c r="AL307" t="s">
        <v>126</v>
      </c>
      <c r="AM307" t="s">
        <v>120</v>
      </c>
      <c r="AN307" t="s">
        <v>104</v>
      </c>
      <c r="AO307" t="s">
        <v>102</v>
      </c>
      <c r="AP307" s="1" t="s">
        <v>92</v>
      </c>
      <c r="AQ307" t="s">
        <v>102</v>
      </c>
    </row>
    <row r="308" spans="1:43" x14ac:dyDescent="0.25">
      <c r="A308" s="1">
        <v>307</v>
      </c>
      <c r="F308" t="s">
        <v>34</v>
      </c>
      <c r="I308" t="s">
        <v>36</v>
      </c>
      <c r="M308" s="5">
        <f t="shared" si="60"/>
        <v>2</v>
      </c>
      <c r="N308" s="5">
        <f t="shared" si="61"/>
        <v>1.5</v>
      </c>
      <c r="P308" s="5">
        <f t="shared" si="62"/>
        <v>0</v>
      </c>
      <c r="Q308" s="5">
        <f t="shared" si="63"/>
        <v>0</v>
      </c>
      <c r="R308" s="5">
        <f t="shared" si="64"/>
        <v>0</v>
      </c>
      <c r="S308" s="5">
        <f t="shared" si="65"/>
        <v>0</v>
      </c>
      <c r="T308" s="5">
        <f t="shared" si="66"/>
        <v>1</v>
      </c>
      <c r="U308" s="5">
        <f t="shared" si="67"/>
        <v>0</v>
      </c>
      <c r="V308" s="13">
        <f t="shared" si="68"/>
        <v>0</v>
      </c>
      <c r="W308" s="5">
        <f t="shared" si="69"/>
        <v>1</v>
      </c>
      <c r="X308" s="5">
        <f t="shared" si="70"/>
        <v>0</v>
      </c>
      <c r="Y308" s="5">
        <f t="shared" si="71"/>
        <v>0</v>
      </c>
      <c r="AB308" s="5">
        <f t="shared" si="72"/>
        <v>2</v>
      </c>
      <c r="AC308" s="5">
        <f t="shared" si="73"/>
        <v>2</v>
      </c>
      <c r="AD308" s="5" t="str">
        <f t="shared" si="74"/>
        <v>Correct</v>
      </c>
      <c r="AE308" t="s">
        <v>94</v>
      </c>
      <c r="AF308">
        <v>57</v>
      </c>
      <c r="AG308" t="s">
        <v>95</v>
      </c>
      <c r="AH308" t="s">
        <v>204</v>
      </c>
      <c r="AI308" t="s">
        <v>107</v>
      </c>
      <c r="AJ308" t="s">
        <v>98</v>
      </c>
      <c r="AK308" s="1" t="s">
        <v>80</v>
      </c>
      <c r="AM308" t="s">
        <v>103</v>
      </c>
      <c r="AN308" t="s">
        <v>101</v>
      </c>
      <c r="AO308" t="s">
        <v>102</v>
      </c>
      <c r="AP308" s="1" t="s">
        <v>92</v>
      </c>
      <c r="AQ308" t="s">
        <v>102</v>
      </c>
    </row>
    <row r="309" spans="1:43" x14ac:dyDescent="0.25">
      <c r="A309" s="1">
        <v>308</v>
      </c>
      <c r="M309" s="5">
        <f t="shared" si="60"/>
        <v>0</v>
      </c>
      <c r="N309" s="5" t="e">
        <f t="shared" si="61"/>
        <v>#DIV/0!</v>
      </c>
      <c r="P309" s="5">
        <f t="shared" si="62"/>
        <v>0</v>
      </c>
      <c r="Q309" s="5">
        <f t="shared" si="63"/>
        <v>0</v>
      </c>
      <c r="R309" s="5">
        <f t="shared" si="64"/>
        <v>0</v>
      </c>
      <c r="S309" s="5">
        <f t="shared" si="65"/>
        <v>0</v>
      </c>
      <c r="T309" s="5">
        <f t="shared" si="66"/>
        <v>0</v>
      </c>
      <c r="U309" s="5">
        <f t="shared" si="67"/>
        <v>0</v>
      </c>
      <c r="V309" s="13">
        <f t="shared" si="68"/>
        <v>0</v>
      </c>
      <c r="W309" s="5">
        <f t="shared" si="69"/>
        <v>0</v>
      </c>
      <c r="X309" s="5">
        <f t="shared" si="70"/>
        <v>0</v>
      </c>
      <c r="Y309" s="5">
        <f t="shared" si="71"/>
        <v>0</v>
      </c>
      <c r="AB309" s="5">
        <f t="shared" si="72"/>
        <v>0</v>
      </c>
      <c r="AC309" s="5">
        <f t="shared" si="73"/>
        <v>0</v>
      </c>
      <c r="AD309" s="5" t="str">
        <f t="shared" si="74"/>
        <v>Correct</v>
      </c>
      <c r="AE309" t="s">
        <v>94</v>
      </c>
      <c r="AF309">
        <v>76</v>
      </c>
      <c r="AG309" t="s">
        <v>95</v>
      </c>
      <c r="AH309" t="s">
        <v>208</v>
      </c>
      <c r="AI309" t="s">
        <v>107</v>
      </c>
      <c r="AJ309" t="s">
        <v>98</v>
      </c>
      <c r="AK309" s="1" t="s">
        <v>80</v>
      </c>
      <c r="AL309" t="s">
        <v>112</v>
      </c>
      <c r="AM309" t="s">
        <v>110</v>
      </c>
      <c r="AN309" t="s">
        <v>101</v>
      </c>
      <c r="AO309" t="s">
        <v>102</v>
      </c>
      <c r="AP309" s="1" t="s">
        <v>91</v>
      </c>
      <c r="AQ309" t="s">
        <v>102</v>
      </c>
    </row>
    <row r="310" spans="1:43" x14ac:dyDescent="0.25">
      <c r="A310" s="1">
        <v>309</v>
      </c>
      <c r="D310" t="s">
        <v>33</v>
      </c>
      <c r="H310" t="s">
        <v>269</v>
      </c>
      <c r="I310" t="s">
        <v>36</v>
      </c>
      <c r="M310" s="5">
        <f t="shared" si="60"/>
        <v>3</v>
      </c>
      <c r="N310" s="5">
        <f t="shared" si="61"/>
        <v>1</v>
      </c>
      <c r="P310" s="5">
        <f t="shared" si="62"/>
        <v>0</v>
      </c>
      <c r="Q310" s="5">
        <f t="shared" si="63"/>
        <v>0</v>
      </c>
      <c r="R310" s="5">
        <f t="shared" si="64"/>
        <v>1</v>
      </c>
      <c r="S310" s="5">
        <f t="shared" si="65"/>
        <v>0</v>
      </c>
      <c r="T310" s="5">
        <f t="shared" si="66"/>
        <v>0</v>
      </c>
      <c r="U310" s="5">
        <f t="shared" si="67"/>
        <v>0</v>
      </c>
      <c r="V310" s="13">
        <f t="shared" si="68"/>
        <v>1</v>
      </c>
      <c r="W310" s="5">
        <f t="shared" si="69"/>
        <v>1</v>
      </c>
      <c r="X310" s="5">
        <f t="shared" si="70"/>
        <v>0</v>
      </c>
      <c r="Y310" s="5">
        <f t="shared" si="71"/>
        <v>0</v>
      </c>
      <c r="AB310" s="5">
        <f t="shared" si="72"/>
        <v>3</v>
      </c>
      <c r="AC310" s="5">
        <f t="shared" si="73"/>
        <v>3</v>
      </c>
      <c r="AD310" s="5" t="str">
        <f t="shared" si="74"/>
        <v>Correct</v>
      </c>
      <c r="AE310" t="s">
        <v>94</v>
      </c>
      <c r="AF310">
        <v>51</v>
      </c>
      <c r="AG310" t="s">
        <v>95</v>
      </c>
      <c r="AH310" t="s">
        <v>204</v>
      </c>
      <c r="AI310" t="s">
        <v>128</v>
      </c>
      <c r="AJ310" t="s">
        <v>98</v>
      </c>
      <c r="AK310" s="1" t="s">
        <v>80</v>
      </c>
      <c r="AM310" t="s">
        <v>110</v>
      </c>
      <c r="AN310" t="s">
        <v>135</v>
      </c>
      <c r="AO310" t="s">
        <v>98</v>
      </c>
      <c r="AP310" s="1" t="s">
        <v>93</v>
      </c>
      <c r="AQ310" t="s">
        <v>98</v>
      </c>
    </row>
    <row r="311" spans="1:43" x14ac:dyDescent="0.25">
      <c r="A311" s="1">
        <v>310</v>
      </c>
      <c r="B311" t="s">
        <v>31</v>
      </c>
      <c r="I311" t="s">
        <v>36</v>
      </c>
      <c r="K311" t="s">
        <v>38</v>
      </c>
      <c r="M311" s="5">
        <f t="shared" si="60"/>
        <v>3</v>
      </c>
      <c r="N311" s="5">
        <f t="shared" si="61"/>
        <v>1</v>
      </c>
      <c r="P311" s="5">
        <f t="shared" si="62"/>
        <v>1</v>
      </c>
      <c r="Q311" s="5">
        <f t="shared" si="63"/>
        <v>0</v>
      </c>
      <c r="R311" s="5">
        <f t="shared" si="64"/>
        <v>0</v>
      </c>
      <c r="S311" s="5">
        <f t="shared" si="65"/>
        <v>0</v>
      </c>
      <c r="T311" s="5">
        <f t="shared" si="66"/>
        <v>0</v>
      </c>
      <c r="U311" s="5">
        <f t="shared" si="67"/>
        <v>0</v>
      </c>
      <c r="V311" s="13">
        <f t="shared" si="68"/>
        <v>0</v>
      </c>
      <c r="W311" s="5">
        <f t="shared" si="69"/>
        <v>1</v>
      </c>
      <c r="X311" s="5">
        <f t="shared" si="70"/>
        <v>0</v>
      </c>
      <c r="Y311" s="5">
        <f t="shared" si="71"/>
        <v>1</v>
      </c>
      <c r="AB311" s="5">
        <f t="shared" si="72"/>
        <v>3</v>
      </c>
      <c r="AC311" s="5">
        <f t="shared" si="73"/>
        <v>3</v>
      </c>
      <c r="AD311" s="5" t="str">
        <f t="shared" si="74"/>
        <v>Correct</v>
      </c>
      <c r="AE311" t="s">
        <v>94</v>
      </c>
      <c r="AF311">
        <v>47</v>
      </c>
      <c r="AG311" t="s">
        <v>95</v>
      </c>
      <c r="AH311" t="s">
        <v>204</v>
      </c>
      <c r="AI311" t="s">
        <v>107</v>
      </c>
      <c r="AJ311" t="s">
        <v>98</v>
      </c>
      <c r="AK311" s="1" t="s">
        <v>80</v>
      </c>
      <c r="AM311" t="s">
        <v>110</v>
      </c>
      <c r="AN311" t="s">
        <v>135</v>
      </c>
      <c r="AO311" t="s">
        <v>98</v>
      </c>
      <c r="AP311" s="1" t="s">
        <v>93</v>
      </c>
    </row>
    <row r="312" spans="1:43" x14ac:dyDescent="0.25">
      <c r="A312" s="1">
        <v>311</v>
      </c>
      <c r="K312" t="s">
        <v>38</v>
      </c>
      <c r="M312" s="5">
        <f t="shared" si="60"/>
        <v>1</v>
      </c>
      <c r="N312" s="5">
        <f t="shared" si="61"/>
        <v>3</v>
      </c>
      <c r="P312" s="5">
        <f t="shared" si="62"/>
        <v>0</v>
      </c>
      <c r="Q312" s="5">
        <f t="shared" si="63"/>
        <v>0</v>
      </c>
      <c r="R312" s="5">
        <f t="shared" si="64"/>
        <v>0</v>
      </c>
      <c r="S312" s="5">
        <f t="shared" si="65"/>
        <v>0</v>
      </c>
      <c r="T312" s="5">
        <f t="shared" si="66"/>
        <v>0</v>
      </c>
      <c r="U312" s="5">
        <f t="shared" si="67"/>
        <v>0</v>
      </c>
      <c r="V312" s="13">
        <f t="shared" si="68"/>
        <v>0</v>
      </c>
      <c r="W312" s="5">
        <f t="shared" si="69"/>
        <v>0</v>
      </c>
      <c r="X312" s="5">
        <f t="shared" si="70"/>
        <v>0</v>
      </c>
      <c r="Y312" s="5">
        <f t="shared" si="71"/>
        <v>1</v>
      </c>
      <c r="AB312" s="5">
        <f t="shared" si="72"/>
        <v>1</v>
      </c>
      <c r="AC312" s="5">
        <f t="shared" si="73"/>
        <v>1</v>
      </c>
      <c r="AD312" s="5" t="str">
        <f t="shared" si="74"/>
        <v>Correct</v>
      </c>
      <c r="AE312" t="s">
        <v>94</v>
      </c>
      <c r="AF312">
        <v>68</v>
      </c>
      <c r="AG312" t="s">
        <v>95</v>
      </c>
      <c r="AH312" t="s">
        <v>158</v>
      </c>
      <c r="AI312" t="s">
        <v>107</v>
      </c>
      <c r="AJ312" t="s">
        <v>98</v>
      </c>
      <c r="AK312" s="1" t="s">
        <v>365</v>
      </c>
      <c r="AL312" t="s">
        <v>108</v>
      </c>
      <c r="AM312" t="s">
        <v>103</v>
      </c>
      <c r="AN312" t="s">
        <v>104</v>
      </c>
      <c r="AO312" t="s">
        <v>102</v>
      </c>
      <c r="AP312" s="1" t="s">
        <v>91</v>
      </c>
      <c r="AQ312" t="s">
        <v>102</v>
      </c>
    </row>
    <row r="313" spans="1:43" x14ac:dyDescent="0.25">
      <c r="A313" s="1">
        <v>312</v>
      </c>
      <c r="I313" t="s">
        <v>36</v>
      </c>
      <c r="M313" s="5">
        <f t="shared" si="60"/>
        <v>1</v>
      </c>
      <c r="N313" s="5">
        <f t="shared" si="61"/>
        <v>3</v>
      </c>
      <c r="P313" s="5">
        <f t="shared" si="62"/>
        <v>0</v>
      </c>
      <c r="Q313" s="5">
        <f t="shared" si="63"/>
        <v>0</v>
      </c>
      <c r="R313" s="5">
        <f t="shared" si="64"/>
        <v>0</v>
      </c>
      <c r="S313" s="5">
        <f t="shared" si="65"/>
        <v>0</v>
      </c>
      <c r="T313" s="5">
        <f t="shared" si="66"/>
        <v>0</v>
      </c>
      <c r="U313" s="5">
        <f t="shared" si="67"/>
        <v>0</v>
      </c>
      <c r="V313" s="13">
        <f t="shared" si="68"/>
        <v>0</v>
      </c>
      <c r="W313" s="5">
        <f t="shared" si="69"/>
        <v>1</v>
      </c>
      <c r="X313" s="5">
        <f t="shared" si="70"/>
        <v>0</v>
      </c>
      <c r="Y313" s="5">
        <f t="shared" si="71"/>
        <v>0</v>
      </c>
      <c r="AB313" s="5">
        <f t="shared" si="72"/>
        <v>1</v>
      </c>
      <c r="AC313" s="5">
        <f t="shared" si="73"/>
        <v>1</v>
      </c>
      <c r="AD313" s="5" t="str">
        <f t="shared" si="74"/>
        <v>Correct</v>
      </c>
      <c r="AE313" t="s">
        <v>94</v>
      </c>
      <c r="AF313">
        <v>56</v>
      </c>
      <c r="AG313" t="s">
        <v>95</v>
      </c>
      <c r="AH313" t="s">
        <v>204</v>
      </c>
      <c r="AI313" t="s">
        <v>107</v>
      </c>
      <c r="AJ313" t="s">
        <v>98</v>
      </c>
      <c r="AK313" s="1" t="s">
        <v>80</v>
      </c>
      <c r="AL313" t="s">
        <v>109</v>
      </c>
      <c r="AN313" t="s">
        <v>101</v>
      </c>
      <c r="AO313" t="s">
        <v>102</v>
      </c>
      <c r="AP313" s="1" t="s">
        <v>90</v>
      </c>
      <c r="AQ313" t="s">
        <v>98</v>
      </c>
    </row>
    <row r="314" spans="1:43" x14ac:dyDescent="0.25">
      <c r="A314" s="1">
        <v>313</v>
      </c>
      <c r="G314" t="s">
        <v>35</v>
      </c>
      <c r="M314" s="5">
        <f t="shared" si="60"/>
        <v>1</v>
      </c>
      <c r="N314" s="5">
        <f t="shared" si="61"/>
        <v>3</v>
      </c>
      <c r="P314" s="5">
        <f t="shared" si="62"/>
        <v>0</v>
      </c>
      <c r="Q314" s="5">
        <f t="shared" si="63"/>
        <v>0</v>
      </c>
      <c r="R314" s="5">
        <f t="shared" si="64"/>
        <v>0</v>
      </c>
      <c r="S314" s="5">
        <f t="shared" si="65"/>
        <v>0</v>
      </c>
      <c r="T314" s="5">
        <f t="shared" si="66"/>
        <v>0</v>
      </c>
      <c r="U314" s="5">
        <f t="shared" si="67"/>
        <v>1</v>
      </c>
      <c r="V314" s="13">
        <f t="shared" si="68"/>
        <v>0</v>
      </c>
      <c r="W314" s="5">
        <f t="shared" si="69"/>
        <v>0</v>
      </c>
      <c r="X314" s="5">
        <f t="shared" si="70"/>
        <v>0</v>
      </c>
      <c r="Y314" s="5">
        <f t="shared" si="71"/>
        <v>0</v>
      </c>
      <c r="AB314" s="5">
        <f t="shared" si="72"/>
        <v>1</v>
      </c>
      <c r="AC314" s="5">
        <f t="shared" si="73"/>
        <v>1</v>
      </c>
      <c r="AD314" s="5" t="str">
        <f t="shared" si="74"/>
        <v>Correct</v>
      </c>
      <c r="AE314" t="s">
        <v>94</v>
      </c>
      <c r="AF314">
        <v>64</v>
      </c>
      <c r="AG314" t="s">
        <v>95</v>
      </c>
      <c r="AH314" t="s">
        <v>209</v>
      </c>
      <c r="AI314" t="s">
        <v>107</v>
      </c>
      <c r="AK314" s="1" t="s">
        <v>80</v>
      </c>
      <c r="AL314" t="s">
        <v>126</v>
      </c>
      <c r="AM314" t="s">
        <v>100</v>
      </c>
      <c r="AN314" t="s">
        <v>101</v>
      </c>
      <c r="AO314" t="s">
        <v>102</v>
      </c>
      <c r="AP314" s="1" t="s">
        <v>92</v>
      </c>
      <c r="AQ314" t="s">
        <v>102</v>
      </c>
    </row>
    <row r="315" spans="1:43" x14ac:dyDescent="0.25">
      <c r="A315" s="1">
        <v>314</v>
      </c>
      <c r="H315" t="s">
        <v>269</v>
      </c>
      <c r="K315" t="s">
        <v>38</v>
      </c>
      <c r="M315" s="5">
        <f t="shared" si="60"/>
        <v>2</v>
      </c>
      <c r="N315" s="5">
        <f t="shared" si="61"/>
        <v>1.5</v>
      </c>
      <c r="P315" s="5">
        <f t="shared" si="62"/>
        <v>0</v>
      </c>
      <c r="Q315" s="5">
        <f t="shared" si="63"/>
        <v>0</v>
      </c>
      <c r="R315" s="5">
        <f t="shared" si="64"/>
        <v>0</v>
      </c>
      <c r="S315" s="5">
        <f t="shared" si="65"/>
        <v>0</v>
      </c>
      <c r="T315" s="5">
        <f t="shared" si="66"/>
        <v>0</v>
      </c>
      <c r="U315" s="5">
        <f t="shared" si="67"/>
        <v>0</v>
      </c>
      <c r="V315" s="13">
        <f t="shared" si="68"/>
        <v>1</v>
      </c>
      <c r="W315" s="5">
        <f t="shared" si="69"/>
        <v>0</v>
      </c>
      <c r="X315" s="5">
        <f t="shared" si="70"/>
        <v>0</v>
      </c>
      <c r="Y315" s="5">
        <f t="shared" si="71"/>
        <v>1</v>
      </c>
      <c r="AB315" s="5">
        <f t="shared" si="72"/>
        <v>2</v>
      </c>
      <c r="AC315" s="5">
        <f t="shared" si="73"/>
        <v>2</v>
      </c>
      <c r="AD315" s="5" t="str">
        <f t="shared" si="74"/>
        <v>Correct</v>
      </c>
      <c r="AE315" t="s">
        <v>94</v>
      </c>
      <c r="AF315">
        <v>79</v>
      </c>
      <c r="AG315" t="s">
        <v>95</v>
      </c>
      <c r="AH315" t="s">
        <v>204</v>
      </c>
      <c r="AI315" t="s">
        <v>107</v>
      </c>
      <c r="AJ315" t="s">
        <v>98</v>
      </c>
      <c r="AK315" s="1" t="s">
        <v>80</v>
      </c>
      <c r="AM315" t="s">
        <v>103</v>
      </c>
      <c r="AN315" t="s">
        <v>104</v>
      </c>
      <c r="AO315" t="s">
        <v>102</v>
      </c>
      <c r="AP315" s="1" t="s">
        <v>91</v>
      </c>
      <c r="AQ315" t="s">
        <v>102</v>
      </c>
    </row>
    <row r="316" spans="1:43" x14ac:dyDescent="0.25">
      <c r="A316" s="1">
        <v>315</v>
      </c>
      <c r="M316" s="5">
        <f t="shared" si="60"/>
        <v>0</v>
      </c>
      <c r="N316" s="5" t="e">
        <f t="shared" si="61"/>
        <v>#DIV/0!</v>
      </c>
      <c r="P316" s="5">
        <f t="shared" si="62"/>
        <v>0</v>
      </c>
      <c r="Q316" s="5">
        <f t="shared" si="63"/>
        <v>0</v>
      </c>
      <c r="R316" s="5">
        <f t="shared" si="64"/>
        <v>0</v>
      </c>
      <c r="S316" s="5">
        <f t="shared" si="65"/>
        <v>0</v>
      </c>
      <c r="T316" s="5">
        <f t="shared" si="66"/>
        <v>0</v>
      </c>
      <c r="U316" s="5">
        <f t="shared" si="67"/>
        <v>0</v>
      </c>
      <c r="V316" s="13">
        <f t="shared" si="68"/>
        <v>0</v>
      </c>
      <c r="W316" s="5">
        <f t="shared" si="69"/>
        <v>0</v>
      </c>
      <c r="X316" s="5">
        <f t="shared" si="70"/>
        <v>0</v>
      </c>
      <c r="Y316" s="5">
        <f t="shared" si="71"/>
        <v>0</v>
      </c>
      <c r="AB316" s="5">
        <f t="shared" si="72"/>
        <v>0</v>
      </c>
      <c r="AC316" s="5">
        <f t="shared" si="73"/>
        <v>0</v>
      </c>
      <c r="AD316" s="5" t="str">
        <f t="shared" si="74"/>
        <v>Correct</v>
      </c>
      <c r="AE316" t="s">
        <v>105</v>
      </c>
      <c r="AF316">
        <v>91</v>
      </c>
      <c r="AG316" t="s">
        <v>95</v>
      </c>
      <c r="AH316" t="s">
        <v>141</v>
      </c>
      <c r="AI316" t="s">
        <v>107</v>
      </c>
      <c r="AJ316" t="s">
        <v>98</v>
      </c>
      <c r="AK316" s="1" t="s">
        <v>80</v>
      </c>
      <c r="AL316" t="s">
        <v>112</v>
      </c>
      <c r="AM316" t="s">
        <v>110</v>
      </c>
      <c r="AN316" t="s">
        <v>104</v>
      </c>
      <c r="AO316" t="s">
        <v>102</v>
      </c>
      <c r="AP316" s="1"/>
      <c r="AQ316" t="s">
        <v>102</v>
      </c>
    </row>
    <row r="317" spans="1:43" x14ac:dyDescent="0.25">
      <c r="A317" s="1">
        <v>316</v>
      </c>
      <c r="I317" t="s">
        <v>36</v>
      </c>
      <c r="M317" s="5">
        <f t="shared" si="60"/>
        <v>1</v>
      </c>
      <c r="N317" s="5">
        <f t="shared" si="61"/>
        <v>3</v>
      </c>
      <c r="P317" s="5">
        <f t="shared" si="62"/>
        <v>0</v>
      </c>
      <c r="Q317" s="5">
        <f t="shared" si="63"/>
        <v>0</v>
      </c>
      <c r="R317" s="5">
        <f t="shared" si="64"/>
        <v>0</v>
      </c>
      <c r="S317" s="5">
        <f t="shared" si="65"/>
        <v>0</v>
      </c>
      <c r="T317" s="5">
        <f t="shared" si="66"/>
        <v>0</v>
      </c>
      <c r="U317" s="5">
        <f t="shared" si="67"/>
        <v>0</v>
      </c>
      <c r="V317" s="13">
        <f t="shared" si="68"/>
        <v>0</v>
      </c>
      <c r="W317" s="5">
        <f t="shared" si="69"/>
        <v>1</v>
      </c>
      <c r="X317" s="5">
        <f t="shared" si="70"/>
        <v>0</v>
      </c>
      <c r="Y317" s="5">
        <f t="shared" si="71"/>
        <v>0</v>
      </c>
      <c r="AB317" s="5">
        <f t="shared" si="72"/>
        <v>1</v>
      </c>
      <c r="AC317" s="5">
        <f t="shared" si="73"/>
        <v>1</v>
      </c>
      <c r="AD317" s="5" t="str">
        <f t="shared" si="74"/>
        <v>Correct</v>
      </c>
      <c r="AE317" t="s">
        <v>105</v>
      </c>
      <c r="AF317">
        <v>63</v>
      </c>
      <c r="AG317" t="s">
        <v>95</v>
      </c>
      <c r="AH317" t="s">
        <v>141</v>
      </c>
      <c r="AI317" t="s">
        <v>107</v>
      </c>
      <c r="AJ317" t="s">
        <v>98</v>
      </c>
      <c r="AK317" s="1" t="s">
        <v>80</v>
      </c>
      <c r="AL317" t="s">
        <v>109</v>
      </c>
      <c r="AN317" t="s">
        <v>104</v>
      </c>
      <c r="AO317" t="s">
        <v>102</v>
      </c>
      <c r="AP317" s="1"/>
    </row>
    <row r="318" spans="1:43" x14ac:dyDescent="0.25">
      <c r="A318" s="1">
        <v>317</v>
      </c>
      <c r="M318" s="5">
        <f t="shared" si="60"/>
        <v>0</v>
      </c>
      <c r="N318" s="5" t="e">
        <f t="shared" si="61"/>
        <v>#DIV/0!</v>
      </c>
      <c r="P318" s="5">
        <f t="shared" si="62"/>
        <v>0</v>
      </c>
      <c r="Q318" s="5">
        <f t="shared" si="63"/>
        <v>0</v>
      </c>
      <c r="R318" s="5">
        <f t="shared" si="64"/>
        <v>0</v>
      </c>
      <c r="S318" s="5">
        <f t="shared" si="65"/>
        <v>0</v>
      </c>
      <c r="T318" s="5">
        <f t="shared" si="66"/>
        <v>0</v>
      </c>
      <c r="U318" s="5">
        <f t="shared" si="67"/>
        <v>0</v>
      </c>
      <c r="V318" s="13">
        <f t="shared" si="68"/>
        <v>0</v>
      </c>
      <c r="W318" s="5">
        <f t="shared" si="69"/>
        <v>0</v>
      </c>
      <c r="X318" s="5">
        <f t="shared" si="70"/>
        <v>0</v>
      </c>
      <c r="Y318" s="5">
        <f t="shared" si="71"/>
        <v>0</v>
      </c>
      <c r="AB318" s="5">
        <f t="shared" si="72"/>
        <v>0</v>
      </c>
      <c r="AC318" s="5">
        <f t="shared" si="73"/>
        <v>0</v>
      </c>
      <c r="AD318" s="5" t="str">
        <f t="shared" si="74"/>
        <v>Correct</v>
      </c>
      <c r="AE318" t="s">
        <v>94</v>
      </c>
      <c r="AF318">
        <v>44</v>
      </c>
      <c r="AG318" t="s">
        <v>95</v>
      </c>
      <c r="AH318" t="s">
        <v>201</v>
      </c>
      <c r="AI318" t="s">
        <v>210</v>
      </c>
      <c r="AJ318" t="s">
        <v>98</v>
      </c>
      <c r="AK318" s="1" t="s">
        <v>80</v>
      </c>
      <c r="AL318" t="s">
        <v>109</v>
      </c>
      <c r="AM318" t="s">
        <v>103</v>
      </c>
      <c r="AN318" t="s">
        <v>101</v>
      </c>
      <c r="AO318" t="s">
        <v>102</v>
      </c>
      <c r="AP318" s="1" t="s">
        <v>90</v>
      </c>
      <c r="AQ318" t="s">
        <v>102</v>
      </c>
    </row>
    <row r="319" spans="1:43" x14ac:dyDescent="0.25">
      <c r="A319" s="1">
        <v>318</v>
      </c>
      <c r="D319" t="s">
        <v>33</v>
      </c>
      <c r="H319" t="s">
        <v>269</v>
      </c>
      <c r="I319" t="s">
        <v>36</v>
      </c>
      <c r="M319" s="5">
        <f t="shared" si="60"/>
        <v>3</v>
      </c>
      <c r="N319" s="5">
        <f t="shared" si="61"/>
        <v>1</v>
      </c>
      <c r="P319" s="5">
        <f t="shared" si="62"/>
        <v>0</v>
      </c>
      <c r="Q319" s="5">
        <f t="shared" si="63"/>
        <v>0</v>
      </c>
      <c r="R319" s="5">
        <f t="shared" si="64"/>
        <v>1</v>
      </c>
      <c r="S319" s="5">
        <f t="shared" si="65"/>
        <v>0</v>
      </c>
      <c r="T319" s="5">
        <f t="shared" si="66"/>
        <v>0</v>
      </c>
      <c r="U319" s="5">
        <f t="shared" si="67"/>
        <v>0</v>
      </c>
      <c r="V319" s="13">
        <f t="shared" si="68"/>
        <v>1</v>
      </c>
      <c r="W319" s="5">
        <f t="shared" si="69"/>
        <v>1</v>
      </c>
      <c r="X319" s="5">
        <f t="shared" si="70"/>
        <v>0</v>
      </c>
      <c r="Y319" s="5">
        <f t="shared" si="71"/>
        <v>0</v>
      </c>
      <c r="AB319" s="5">
        <f t="shared" si="72"/>
        <v>3</v>
      </c>
      <c r="AC319" s="5">
        <f t="shared" si="73"/>
        <v>3</v>
      </c>
      <c r="AD319" s="5" t="str">
        <f t="shared" si="74"/>
        <v>Correct</v>
      </c>
      <c r="AE319" t="s">
        <v>89</v>
      </c>
      <c r="AF319">
        <v>71</v>
      </c>
      <c r="AG319" t="s">
        <v>95</v>
      </c>
      <c r="AH319" t="s">
        <v>139</v>
      </c>
      <c r="AI319" t="s">
        <v>134</v>
      </c>
      <c r="AK319" s="1" t="s">
        <v>80</v>
      </c>
      <c r="AL319" t="s">
        <v>112</v>
      </c>
      <c r="AM319" t="s">
        <v>110</v>
      </c>
      <c r="AN319" t="s">
        <v>104</v>
      </c>
      <c r="AO319" t="s">
        <v>102</v>
      </c>
      <c r="AP319" s="1" t="s">
        <v>373</v>
      </c>
      <c r="AQ319" t="s">
        <v>102</v>
      </c>
    </row>
    <row r="320" spans="1:43" x14ac:dyDescent="0.25">
      <c r="A320" s="1">
        <v>319</v>
      </c>
      <c r="B320" t="s">
        <v>31</v>
      </c>
      <c r="F320" t="s">
        <v>34</v>
      </c>
      <c r="M320" s="5">
        <f t="shared" si="60"/>
        <v>2</v>
      </c>
      <c r="N320" s="5">
        <f t="shared" si="61"/>
        <v>1.5</v>
      </c>
      <c r="P320" s="5">
        <f t="shared" si="62"/>
        <v>1</v>
      </c>
      <c r="Q320" s="5">
        <f t="shared" si="63"/>
        <v>0</v>
      </c>
      <c r="R320" s="5">
        <f t="shared" si="64"/>
        <v>0</v>
      </c>
      <c r="S320" s="5">
        <f t="shared" si="65"/>
        <v>0</v>
      </c>
      <c r="T320" s="5">
        <f t="shared" si="66"/>
        <v>1</v>
      </c>
      <c r="U320" s="5">
        <f t="shared" si="67"/>
        <v>0</v>
      </c>
      <c r="V320" s="13">
        <f t="shared" si="68"/>
        <v>0</v>
      </c>
      <c r="W320" s="5">
        <f t="shared" si="69"/>
        <v>0</v>
      </c>
      <c r="X320" s="5">
        <f t="shared" si="70"/>
        <v>0</v>
      </c>
      <c r="Y320" s="5">
        <f t="shared" si="71"/>
        <v>0</v>
      </c>
      <c r="AB320" s="5">
        <f t="shared" si="72"/>
        <v>2</v>
      </c>
      <c r="AC320" s="5">
        <f t="shared" si="73"/>
        <v>2</v>
      </c>
      <c r="AD320" s="5" t="str">
        <f t="shared" si="74"/>
        <v>Correct</v>
      </c>
      <c r="AE320" t="s">
        <v>94</v>
      </c>
      <c r="AF320">
        <v>58</v>
      </c>
      <c r="AG320" t="s">
        <v>95</v>
      </c>
      <c r="AH320" t="s">
        <v>195</v>
      </c>
      <c r="AI320" t="s">
        <v>107</v>
      </c>
      <c r="AJ320" t="s">
        <v>98</v>
      </c>
      <c r="AK320" s="1"/>
      <c r="AL320" t="s">
        <v>109</v>
      </c>
      <c r="AM320" t="s">
        <v>110</v>
      </c>
      <c r="AO320" t="s">
        <v>98</v>
      </c>
      <c r="AP320" s="1" t="s">
        <v>93</v>
      </c>
      <c r="AQ320" t="s">
        <v>98</v>
      </c>
    </row>
    <row r="321" spans="1:43" x14ac:dyDescent="0.25">
      <c r="A321" s="1">
        <v>320</v>
      </c>
      <c r="D321" t="s">
        <v>33</v>
      </c>
      <c r="G321" t="s">
        <v>35</v>
      </c>
      <c r="I321" t="s">
        <v>36</v>
      </c>
      <c r="M321" s="5">
        <f t="shared" si="60"/>
        <v>3</v>
      </c>
      <c r="N321" s="5">
        <f t="shared" si="61"/>
        <v>1</v>
      </c>
      <c r="P321" s="5">
        <f t="shared" si="62"/>
        <v>0</v>
      </c>
      <c r="Q321" s="5">
        <f t="shared" si="63"/>
        <v>0</v>
      </c>
      <c r="R321" s="5">
        <f t="shared" si="64"/>
        <v>1</v>
      </c>
      <c r="S321" s="5">
        <f t="shared" si="65"/>
        <v>0</v>
      </c>
      <c r="T321" s="5">
        <f t="shared" si="66"/>
        <v>0</v>
      </c>
      <c r="U321" s="5">
        <f t="shared" si="67"/>
        <v>1</v>
      </c>
      <c r="V321" s="13">
        <f t="shared" si="68"/>
        <v>0</v>
      </c>
      <c r="W321" s="5">
        <f t="shared" si="69"/>
        <v>1</v>
      </c>
      <c r="X321" s="5">
        <f t="shared" si="70"/>
        <v>0</v>
      </c>
      <c r="Y321" s="5">
        <f t="shared" si="71"/>
        <v>0</v>
      </c>
      <c r="AB321" s="5">
        <f t="shared" si="72"/>
        <v>3</v>
      </c>
      <c r="AC321" s="5">
        <f t="shared" si="73"/>
        <v>3</v>
      </c>
      <c r="AD321" s="5" t="str">
        <f t="shared" si="74"/>
        <v>Correct</v>
      </c>
      <c r="AE321" t="s">
        <v>105</v>
      </c>
      <c r="AF321">
        <v>81</v>
      </c>
      <c r="AG321" t="s">
        <v>95</v>
      </c>
      <c r="AH321" t="s">
        <v>163</v>
      </c>
      <c r="AI321" t="s">
        <v>107</v>
      </c>
      <c r="AK321" s="1" t="s">
        <v>80</v>
      </c>
      <c r="AM321" t="s">
        <v>120</v>
      </c>
      <c r="AN321" t="s">
        <v>104</v>
      </c>
      <c r="AO321" t="s">
        <v>102</v>
      </c>
      <c r="AP321" s="1" t="s">
        <v>373</v>
      </c>
      <c r="AQ321" t="s">
        <v>98</v>
      </c>
    </row>
    <row r="322" spans="1:43" x14ac:dyDescent="0.25">
      <c r="A322" s="1">
        <v>321</v>
      </c>
      <c r="M322" s="5">
        <f t="shared" si="60"/>
        <v>0</v>
      </c>
      <c r="N322" s="5" t="e">
        <f t="shared" si="61"/>
        <v>#DIV/0!</v>
      </c>
      <c r="P322" s="5">
        <f t="shared" si="62"/>
        <v>0</v>
      </c>
      <c r="Q322" s="5">
        <f t="shared" si="63"/>
        <v>0</v>
      </c>
      <c r="R322" s="5">
        <f t="shared" si="64"/>
        <v>0</v>
      </c>
      <c r="S322" s="5">
        <f t="shared" si="65"/>
        <v>0</v>
      </c>
      <c r="T322" s="5">
        <f t="shared" si="66"/>
        <v>0</v>
      </c>
      <c r="U322" s="5">
        <f t="shared" si="67"/>
        <v>0</v>
      </c>
      <c r="V322" s="13">
        <f t="shared" si="68"/>
        <v>0</v>
      </c>
      <c r="W322" s="5">
        <f t="shared" si="69"/>
        <v>0</v>
      </c>
      <c r="X322" s="5">
        <f t="shared" si="70"/>
        <v>0</v>
      </c>
      <c r="Y322" s="5">
        <f t="shared" si="71"/>
        <v>0</v>
      </c>
      <c r="AB322" s="5">
        <f t="shared" si="72"/>
        <v>0</v>
      </c>
      <c r="AC322" s="5">
        <f t="shared" si="73"/>
        <v>0</v>
      </c>
      <c r="AD322" s="5" t="str">
        <f t="shared" si="74"/>
        <v>Correct</v>
      </c>
      <c r="AE322" t="s">
        <v>94</v>
      </c>
      <c r="AF322">
        <v>83</v>
      </c>
      <c r="AG322" t="s">
        <v>95</v>
      </c>
      <c r="AH322" t="s">
        <v>163</v>
      </c>
      <c r="AI322" t="s">
        <v>107</v>
      </c>
      <c r="AK322" s="1" t="s">
        <v>80</v>
      </c>
      <c r="AM322" t="s">
        <v>103</v>
      </c>
      <c r="AN322" t="s">
        <v>104</v>
      </c>
      <c r="AO322" t="s">
        <v>102</v>
      </c>
      <c r="AP322" s="1" t="s">
        <v>91</v>
      </c>
      <c r="AQ322" t="s">
        <v>98</v>
      </c>
    </row>
    <row r="323" spans="1:43" x14ac:dyDescent="0.25">
      <c r="A323" s="1">
        <v>322</v>
      </c>
      <c r="I323" t="s">
        <v>36</v>
      </c>
      <c r="M323" s="5">
        <f t="shared" ref="M323:M386" si="75">COUNTA(B323:L323)</f>
        <v>1</v>
      </c>
      <c r="N323" s="5">
        <f t="shared" ref="N323:N386" si="76">3/M323</f>
        <v>3</v>
      </c>
      <c r="P323" s="5">
        <f t="shared" ref="P323:P386" si="77">IF($M323&lt;3,IF($B323=$B$1,1,0),IF($B323=$B$1,$N323,0))</f>
        <v>0</v>
      </c>
      <c r="Q323" s="5">
        <f t="shared" ref="Q323:Q386" si="78">IF($M323&lt;3,IF($C323=$C$1,1,0),IF($C323=$C$1,$N323,0))</f>
        <v>0</v>
      </c>
      <c r="R323" s="5">
        <f t="shared" ref="R323:R386" si="79">IF($M323&lt;3,IF($D323=$D$1,1,0),IF($D323=$D$1,$N323,0))</f>
        <v>0</v>
      </c>
      <c r="S323" s="5">
        <f t="shared" ref="S323:S386" si="80">IF($M323&lt;3,IF($E323=$E$1,1,0),IF($E323=$E$1,$N323,0))</f>
        <v>0</v>
      </c>
      <c r="T323" s="5">
        <f t="shared" ref="T323:T386" si="81">IF($M323&lt;3,IF($F323=$F$1,1,0),IF($F323=$F$1,$N323,0))</f>
        <v>0</v>
      </c>
      <c r="U323" s="5">
        <f t="shared" ref="U323:U386" si="82">IF($M323&lt;3,IF($G323=$G$1,1,0),IF($G323=$G$1,$N323,0))</f>
        <v>0</v>
      </c>
      <c r="V323" s="13">
        <f t="shared" ref="V323:V386" si="83">IF($M323&lt;3,IF($H323=$H$1,1,0),IF($H323=$H$1,$N323,0))</f>
        <v>0</v>
      </c>
      <c r="W323" s="5">
        <f t="shared" ref="W323:W386" si="84">IF($M323&lt;3,IF($I323=$I$1,1,0),IF($I323=$I$1,$N323,0))</f>
        <v>1</v>
      </c>
      <c r="X323" s="5">
        <f t="shared" ref="X323:X386" si="85">IF($M323&lt;3,IF($J323=$J$1,1,0),IF($J323=$J$1,$N323,0))</f>
        <v>0</v>
      </c>
      <c r="Y323" s="5">
        <f t="shared" ref="Y323:Y386" si="86">IF($M323&lt;3,IF($K323=$K$1,1,0),IF($K323=$K$1,$N323,0))</f>
        <v>0</v>
      </c>
      <c r="AB323" s="5">
        <f t="shared" ref="AB323:AB386" si="87">SUM(P323:Z323)</f>
        <v>1</v>
      </c>
      <c r="AC323" s="5">
        <f t="shared" ref="AC323:AC386" si="88">M323</f>
        <v>1</v>
      </c>
      <c r="AD323" s="5" t="str">
        <f t="shared" ref="AD323:AD386" si="89">IF(AB323=AC323,"Correct",IF(AB323=3,"Correct","Wrong"))</f>
        <v>Correct</v>
      </c>
      <c r="AE323" t="s">
        <v>105</v>
      </c>
      <c r="AF323">
        <v>83</v>
      </c>
      <c r="AG323" t="s">
        <v>95</v>
      </c>
      <c r="AH323" t="s">
        <v>163</v>
      </c>
      <c r="AI323" t="s">
        <v>107</v>
      </c>
      <c r="AJ323" t="s">
        <v>98</v>
      </c>
      <c r="AK323" s="1" t="s">
        <v>80</v>
      </c>
      <c r="AL323" t="s">
        <v>99</v>
      </c>
      <c r="AM323" t="s">
        <v>103</v>
      </c>
      <c r="AN323" t="s">
        <v>104</v>
      </c>
      <c r="AO323" t="s">
        <v>102</v>
      </c>
      <c r="AP323" s="1"/>
      <c r="AQ323" t="s">
        <v>98</v>
      </c>
    </row>
    <row r="324" spans="1:43" x14ac:dyDescent="0.25">
      <c r="A324" s="1">
        <v>323</v>
      </c>
      <c r="E324" t="s">
        <v>266</v>
      </c>
      <c r="K324" t="s">
        <v>38</v>
      </c>
      <c r="M324" s="5">
        <f t="shared" si="75"/>
        <v>2</v>
      </c>
      <c r="N324" s="5">
        <f t="shared" si="76"/>
        <v>1.5</v>
      </c>
      <c r="P324" s="5">
        <f t="shared" si="77"/>
        <v>0</v>
      </c>
      <c r="Q324" s="5">
        <f t="shared" si="78"/>
        <v>0</v>
      </c>
      <c r="R324" s="5">
        <f t="shared" si="79"/>
        <v>0</v>
      </c>
      <c r="S324" s="5">
        <f t="shared" si="80"/>
        <v>1</v>
      </c>
      <c r="T324" s="5">
        <f t="shared" si="81"/>
        <v>0</v>
      </c>
      <c r="U324" s="5">
        <f t="shared" si="82"/>
        <v>0</v>
      </c>
      <c r="V324" s="13">
        <f t="shared" si="83"/>
        <v>0</v>
      </c>
      <c r="W324" s="5">
        <f t="shared" si="84"/>
        <v>0</v>
      </c>
      <c r="X324" s="5">
        <f t="shared" si="85"/>
        <v>0</v>
      </c>
      <c r="Y324" s="5">
        <f t="shared" si="86"/>
        <v>1</v>
      </c>
      <c r="AB324" s="5">
        <f t="shared" si="87"/>
        <v>2</v>
      </c>
      <c r="AC324" s="5">
        <f t="shared" si="88"/>
        <v>2</v>
      </c>
      <c r="AD324" s="5" t="str">
        <f t="shared" si="89"/>
        <v>Correct</v>
      </c>
      <c r="AE324" t="s">
        <v>94</v>
      </c>
      <c r="AF324">
        <v>66</v>
      </c>
      <c r="AG324" t="s">
        <v>115</v>
      </c>
      <c r="AH324" t="s">
        <v>330</v>
      </c>
      <c r="AI324" t="s">
        <v>128</v>
      </c>
      <c r="AJ324" t="s">
        <v>98</v>
      </c>
      <c r="AK324" s="1" t="s">
        <v>80</v>
      </c>
      <c r="AL324" t="s">
        <v>126</v>
      </c>
      <c r="AN324" t="s">
        <v>135</v>
      </c>
      <c r="AO324" t="s">
        <v>102</v>
      </c>
      <c r="AP324" s="1" t="s">
        <v>91</v>
      </c>
      <c r="AQ324" t="s">
        <v>102</v>
      </c>
    </row>
    <row r="325" spans="1:43" x14ac:dyDescent="0.25">
      <c r="A325" s="1">
        <v>324</v>
      </c>
      <c r="M325" s="5">
        <f t="shared" si="75"/>
        <v>0</v>
      </c>
      <c r="N325" s="5" t="e">
        <f t="shared" si="76"/>
        <v>#DIV/0!</v>
      </c>
      <c r="P325" s="5">
        <f t="shared" si="77"/>
        <v>0</v>
      </c>
      <c r="Q325" s="5">
        <f t="shared" si="78"/>
        <v>0</v>
      </c>
      <c r="R325" s="5">
        <f t="shared" si="79"/>
        <v>0</v>
      </c>
      <c r="S325" s="5">
        <f t="shared" si="80"/>
        <v>0</v>
      </c>
      <c r="T325" s="5">
        <f t="shared" si="81"/>
        <v>0</v>
      </c>
      <c r="U325" s="5">
        <f t="shared" si="82"/>
        <v>0</v>
      </c>
      <c r="V325" s="13">
        <f t="shared" si="83"/>
        <v>0</v>
      </c>
      <c r="W325" s="5">
        <f t="shared" si="84"/>
        <v>0</v>
      </c>
      <c r="X325" s="5">
        <f t="shared" si="85"/>
        <v>0</v>
      </c>
      <c r="Y325" s="5">
        <f t="shared" si="86"/>
        <v>0</v>
      </c>
      <c r="AB325" s="5">
        <f t="shared" si="87"/>
        <v>0</v>
      </c>
      <c r="AC325" s="5">
        <f t="shared" si="88"/>
        <v>0</v>
      </c>
      <c r="AD325" s="5" t="str">
        <f t="shared" si="89"/>
        <v>Correct</v>
      </c>
      <c r="AE325" t="s">
        <v>94</v>
      </c>
      <c r="AF325">
        <v>58</v>
      </c>
      <c r="AG325" t="s">
        <v>95</v>
      </c>
      <c r="AH325" t="s">
        <v>163</v>
      </c>
      <c r="AI325" t="s">
        <v>107</v>
      </c>
      <c r="AJ325" t="s">
        <v>98</v>
      </c>
      <c r="AK325" s="1" t="s">
        <v>80</v>
      </c>
      <c r="AL325" t="s">
        <v>114</v>
      </c>
      <c r="AM325" t="s">
        <v>110</v>
      </c>
      <c r="AN325" t="s">
        <v>101</v>
      </c>
      <c r="AO325" t="s">
        <v>102</v>
      </c>
      <c r="AP325" s="1" t="s">
        <v>92</v>
      </c>
      <c r="AQ325" t="s">
        <v>102</v>
      </c>
    </row>
    <row r="326" spans="1:43" x14ac:dyDescent="0.25">
      <c r="A326" s="1">
        <v>325</v>
      </c>
      <c r="M326" s="5">
        <f t="shared" si="75"/>
        <v>0</v>
      </c>
      <c r="N326" s="5" t="e">
        <f t="shared" si="76"/>
        <v>#DIV/0!</v>
      </c>
      <c r="P326" s="5">
        <f t="shared" si="77"/>
        <v>0</v>
      </c>
      <c r="Q326" s="5">
        <f t="shared" si="78"/>
        <v>0</v>
      </c>
      <c r="R326" s="5">
        <f t="shared" si="79"/>
        <v>0</v>
      </c>
      <c r="S326" s="5">
        <f t="shared" si="80"/>
        <v>0</v>
      </c>
      <c r="T326" s="5">
        <f t="shared" si="81"/>
        <v>0</v>
      </c>
      <c r="U326" s="5">
        <f t="shared" si="82"/>
        <v>0</v>
      </c>
      <c r="V326" s="13">
        <f t="shared" si="83"/>
        <v>0</v>
      </c>
      <c r="W326" s="5">
        <f t="shared" si="84"/>
        <v>0</v>
      </c>
      <c r="X326" s="5">
        <f t="shared" si="85"/>
        <v>0</v>
      </c>
      <c r="Y326" s="5">
        <f t="shared" si="86"/>
        <v>0</v>
      </c>
      <c r="AB326" s="5">
        <f t="shared" si="87"/>
        <v>0</v>
      </c>
      <c r="AC326" s="5">
        <f t="shared" si="88"/>
        <v>0</v>
      </c>
      <c r="AD326" s="5" t="str">
        <f t="shared" si="89"/>
        <v>Correct</v>
      </c>
      <c r="AE326" t="s">
        <v>94</v>
      </c>
      <c r="AF326">
        <v>69</v>
      </c>
      <c r="AG326" t="s">
        <v>95</v>
      </c>
      <c r="AH326" t="s">
        <v>163</v>
      </c>
      <c r="AI326" t="s">
        <v>128</v>
      </c>
      <c r="AJ326" t="s">
        <v>98</v>
      </c>
      <c r="AK326" s="1" t="s">
        <v>80</v>
      </c>
      <c r="AM326" t="s">
        <v>110</v>
      </c>
      <c r="AN326" t="s">
        <v>104</v>
      </c>
      <c r="AO326" t="s">
        <v>102</v>
      </c>
      <c r="AP326" s="1" t="s">
        <v>91</v>
      </c>
      <c r="AQ326" t="s">
        <v>102</v>
      </c>
    </row>
    <row r="327" spans="1:43" x14ac:dyDescent="0.25">
      <c r="A327" s="1">
        <v>326</v>
      </c>
      <c r="E327" t="s">
        <v>266</v>
      </c>
      <c r="H327" t="s">
        <v>269</v>
      </c>
      <c r="I327" t="s">
        <v>36</v>
      </c>
      <c r="M327" s="5">
        <f t="shared" si="75"/>
        <v>3</v>
      </c>
      <c r="N327" s="5">
        <f t="shared" si="76"/>
        <v>1</v>
      </c>
      <c r="P327" s="5">
        <f t="shared" si="77"/>
        <v>0</v>
      </c>
      <c r="Q327" s="5">
        <f t="shared" si="78"/>
        <v>0</v>
      </c>
      <c r="R327" s="5">
        <f t="shared" si="79"/>
        <v>0</v>
      </c>
      <c r="S327" s="5">
        <f t="shared" si="80"/>
        <v>1</v>
      </c>
      <c r="T327" s="5">
        <f t="shared" si="81"/>
        <v>0</v>
      </c>
      <c r="U327" s="5">
        <f t="shared" si="82"/>
        <v>0</v>
      </c>
      <c r="V327" s="13">
        <f t="shared" si="83"/>
        <v>1</v>
      </c>
      <c r="W327" s="5">
        <f t="shared" si="84"/>
        <v>1</v>
      </c>
      <c r="X327" s="5">
        <f t="shared" si="85"/>
        <v>0</v>
      </c>
      <c r="Y327" s="5">
        <f t="shared" si="86"/>
        <v>0</v>
      </c>
      <c r="AB327" s="5">
        <f t="shared" si="87"/>
        <v>3</v>
      </c>
      <c r="AC327" s="5">
        <f t="shared" si="88"/>
        <v>3</v>
      </c>
      <c r="AD327" s="5" t="str">
        <f t="shared" si="89"/>
        <v>Correct</v>
      </c>
      <c r="AE327" t="s">
        <v>105</v>
      </c>
      <c r="AF327">
        <v>68</v>
      </c>
      <c r="AG327" t="s">
        <v>115</v>
      </c>
      <c r="AH327" t="s">
        <v>331</v>
      </c>
      <c r="AI327" t="s">
        <v>107</v>
      </c>
      <c r="AK327" s="1" t="s">
        <v>80</v>
      </c>
      <c r="AL327" t="s">
        <v>126</v>
      </c>
      <c r="AM327" t="s">
        <v>110</v>
      </c>
      <c r="AN327" t="s">
        <v>104</v>
      </c>
      <c r="AO327" t="s">
        <v>102</v>
      </c>
      <c r="AP327" s="1"/>
      <c r="AQ327" t="s">
        <v>102</v>
      </c>
    </row>
    <row r="328" spans="1:43" x14ac:dyDescent="0.25">
      <c r="A328" s="1">
        <v>327</v>
      </c>
      <c r="D328" t="s">
        <v>33</v>
      </c>
      <c r="I328" t="s">
        <v>36</v>
      </c>
      <c r="M328" s="5">
        <f t="shared" si="75"/>
        <v>2</v>
      </c>
      <c r="N328" s="5">
        <f t="shared" si="76"/>
        <v>1.5</v>
      </c>
      <c r="P328" s="5">
        <f t="shared" si="77"/>
        <v>0</v>
      </c>
      <c r="Q328" s="5">
        <f t="shared" si="78"/>
        <v>0</v>
      </c>
      <c r="R328" s="5">
        <f t="shared" si="79"/>
        <v>1</v>
      </c>
      <c r="S328" s="5">
        <f t="shared" si="80"/>
        <v>0</v>
      </c>
      <c r="T328" s="5">
        <f t="shared" si="81"/>
        <v>0</v>
      </c>
      <c r="U328" s="5">
        <f t="shared" si="82"/>
        <v>0</v>
      </c>
      <c r="V328" s="13">
        <f t="shared" si="83"/>
        <v>0</v>
      </c>
      <c r="W328" s="5">
        <f t="shared" si="84"/>
        <v>1</v>
      </c>
      <c r="X328" s="5">
        <f t="shared" si="85"/>
        <v>0</v>
      </c>
      <c r="Y328" s="5">
        <f t="shared" si="86"/>
        <v>0</v>
      </c>
      <c r="AB328" s="5">
        <f t="shared" si="87"/>
        <v>2</v>
      </c>
      <c r="AC328" s="5">
        <f t="shared" si="88"/>
        <v>2</v>
      </c>
      <c r="AD328" s="5" t="str">
        <f t="shared" si="89"/>
        <v>Correct</v>
      </c>
      <c r="AE328" t="s">
        <v>94</v>
      </c>
      <c r="AF328">
        <v>51</v>
      </c>
      <c r="AG328" t="s">
        <v>95</v>
      </c>
      <c r="AH328" t="s">
        <v>117</v>
      </c>
      <c r="AI328" t="s">
        <v>160</v>
      </c>
      <c r="AJ328" t="s">
        <v>98</v>
      </c>
      <c r="AK328" s="1" t="s">
        <v>349</v>
      </c>
      <c r="AL328" t="s">
        <v>99</v>
      </c>
      <c r="AM328" t="s">
        <v>110</v>
      </c>
      <c r="AN328" t="s">
        <v>101</v>
      </c>
      <c r="AO328" t="s">
        <v>111</v>
      </c>
      <c r="AP328" s="1" t="s">
        <v>93</v>
      </c>
      <c r="AQ328" t="s">
        <v>102</v>
      </c>
    </row>
    <row r="329" spans="1:43" x14ac:dyDescent="0.25">
      <c r="A329" s="1">
        <v>328</v>
      </c>
      <c r="D329" t="s">
        <v>33</v>
      </c>
      <c r="G329" t="s">
        <v>35</v>
      </c>
      <c r="I329" t="s">
        <v>36</v>
      </c>
      <c r="M329" s="5">
        <f t="shared" si="75"/>
        <v>3</v>
      </c>
      <c r="N329" s="5">
        <f t="shared" si="76"/>
        <v>1</v>
      </c>
      <c r="P329" s="5">
        <f t="shared" si="77"/>
        <v>0</v>
      </c>
      <c r="Q329" s="5">
        <f t="shared" si="78"/>
        <v>0</v>
      </c>
      <c r="R329" s="5">
        <f t="shared" si="79"/>
        <v>1</v>
      </c>
      <c r="S329" s="5">
        <f t="shared" si="80"/>
        <v>0</v>
      </c>
      <c r="T329" s="5">
        <f t="shared" si="81"/>
        <v>0</v>
      </c>
      <c r="U329" s="5">
        <f t="shared" si="82"/>
        <v>1</v>
      </c>
      <c r="V329" s="13">
        <f t="shared" si="83"/>
        <v>0</v>
      </c>
      <c r="W329" s="5">
        <f t="shared" si="84"/>
        <v>1</v>
      </c>
      <c r="X329" s="5">
        <f t="shared" si="85"/>
        <v>0</v>
      </c>
      <c r="Y329" s="5">
        <f t="shared" si="86"/>
        <v>0</v>
      </c>
      <c r="AB329" s="5">
        <f t="shared" si="87"/>
        <v>3</v>
      </c>
      <c r="AC329" s="5">
        <f t="shared" si="88"/>
        <v>3</v>
      </c>
      <c r="AD329" s="5" t="str">
        <f t="shared" si="89"/>
        <v>Correct</v>
      </c>
      <c r="AE329" t="s">
        <v>94</v>
      </c>
      <c r="AF329">
        <v>70</v>
      </c>
      <c r="AG329" t="s">
        <v>95</v>
      </c>
      <c r="AH329" t="s">
        <v>96</v>
      </c>
      <c r="AI329" t="s">
        <v>97</v>
      </c>
      <c r="AK329" s="1"/>
      <c r="AM329" t="s">
        <v>103</v>
      </c>
      <c r="AN329" t="s">
        <v>104</v>
      </c>
      <c r="AO329" t="s">
        <v>102</v>
      </c>
      <c r="AP329" s="1" t="s">
        <v>90</v>
      </c>
      <c r="AQ329" t="s">
        <v>98</v>
      </c>
    </row>
    <row r="330" spans="1:43" x14ac:dyDescent="0.25">
      <c r="A330" s="1">
        <v>329</v>
      </c>
      <c r="D330" t="s">
        <v>33</v>
      </c>
      <c r="I330" t="s">
        <v>36</v>
      </c>
      <c r="K330" t="s">
        <v>38</v>
      </c>
      <c r="M330" s="5">
        <f t="shared" si="75"/>
        <v>3</v>
      </c>
      <c r="N330" s="5">
        <f t="shared" si="76"/>
        <v>1</v>
      </c>
      <c r="P330" s="5">
        <f t="shared" si="77"/>
        <v>0</v>
      </c>
      <c r="Q330" s="5">
        <f t="shared" si="78"/>
        <v>0</v>
      </c>
      <c r="R330" s="5">
        <f t="shared" si="79"/>
        <v>1</v>
      </c>
      <c r="S330" s="5">
        <f t="shared" si="80"/>
        <v>0</v>
      </c>
      <c r="T330" s="5">
        <f t="shared" si="81"/>
        <v>0</v>
      </c>
      <c r="U330" s="5">
        <f t="shared" si="82"/>
        <v>0</v>
      </c>
      <c r="V330" s="13">
        <f t="shared" si="83"/>
        <v>0</v>
      </c>
      <c r="W330" s="5">
        <f t="shared" si="84"/>
        <v>1</v>
      </c>
      <c r="X330" s="5">
        <f t="shared" si="85"/>
        <v>0</v>
      </c>
      <c r="Y330" s="5">
        <f t="shared" si="86"/>
        <v>1</v>
      </c>
      <c r="AB330" s="5">
        <f t="shared" si="87"/>
        <v>3</v>
      </c>
      <c r="AC330" s="5">
        <f t="shared" si="88"/>
        <v>3</v>
      </c>
      <c r="AD330" s="5" t="str">
        <f t="shared" si="89"/>
        <v>Correct</v>
      </c>
      <c r="AE330" t="s">
        <v>94</v>
      </c>
      <c r="AF330">
        <v>53</v>
      </c>
      <c r="AG330" t="s">
        <v>95</v>
      </c>
      <c r="AH330" t="s">
        <v>96</v>
      </c>
      <c r="AI330" t="s">
        <v>97</v>
      </c>
      <c r="AJ330" t="s">
        <v>98</v>
      </c>
      <c r="AK330" s="1" t="s">
        <v>80</v>
      </c>
      <c r="AL330" t="s">
        <v>109</v>
      </c>
      <c r="AM330" t="s">
        <v>137</v>
      </c>
      <c r="AN330" t="s">
        <v>125</v>
      </c>
      <c r="AO330" t="s">
        <v>98</v>
      </c>
      <c r="AP330" s="1" t="s">
        <v>93</v>
      </c>
      <c r="AQ330" t="s">
        <v>102</v>
      </c>
    </row>
    <row r="331" spans="1:43" x14ac:dyDescent="0.25">
      <c r="A331" s="1">
        <v>330</v>
      </c>
      <c r="E331" t="s">
        <v>266</v>
      </c>
      <c r="M331" s="5">
        <f t="shared" si="75"/>
        <v>1</v>
      </c>
      <c r="N331" s="5">
        <f t="shared" si="76"/>
        <v>3</v>
      </c>
      <c r="P331" s="5">
        <f t="shared" si="77"/>
        <v>0</v>
      </c>
      <c r="Q331" s="5">
        <f t="shared" si="78"/>
        <v>0</v>
      </c>
      <c r="R331" s="5">
        <f t="shared" si="79"/>
        <v>0</v>
      </c>
      <c r="S331" s="5">
        <f t="shared" si="80"/>
        <v>1</v>
      </c>
      <c r="T331" s="5">
        <f t="shared" si="81"/>
        <v>0</v>
      </c>
      <c r="U331" s="5">
        <f t="shared" si="82"/>
        <v>0</v>
      </c>
      <c r="V331" s="13">
        <f t="shared" si="83"/>
        <v>0</v>
      </c>
      <c r="W331" s="5">
        <f t="shared" si="84"/>
        <v>0</v>
      </c>
      <c r="X331" s="5">
        <f t="shared" si="85"/>
        <v>0</v>
      </c>
      <c r="Y331" s="5">
        <f t="shared" si="86"/>
        <v>0</v>
      </c>
      <c r="AB331" s="5">
        <f t="shared" si="87"/>
        <v>1</v>
      </c>
      <c r="AC331" s="5">
        <f t="shared" si="88"/>
        <v>1</v>
      </c>
      <c r="AD331" s="5" t="str">
        <f t="shared" si="89"/>
        <v>Correct</v>
      </c>
      <c r="AE331" t="s">
        <v>94</v>
      </c>
      <c r="AF331">
        <v>69</v>
      </c>
      <c r="AG331" t="s">
        <v>95</v>
      </c>
      <c r="AH331" t="s">
        <v>157</v>
      </c>
      <c r="AI331" t="s">
        <v>97</v>
      </c>
      <c r="AJ331" t="s">
        <v>98</v>
      </c>
      <c r="AK331" s="1" t="s">
        <v>80</v>
      </c>
      <c r="AM331" t="s">
        <v>120</v>
      </c>
      <c r="AN331" t="s">
        <v>104</v>
      </c>
      <c r="AO331" t="s">
        <v>102</v>
      </c>
      <c r="AP331" s="1" t="s">
        <v>91</v>
      </c>
    </row>
    <row r="332" spans="1:43" x14ac:dyDescent="0.25">
      <c r="A332" s="1">
        <v>331</v>
      </c>
      <c r="E332" t="s">
        <v>266</v>
      </c>
      <c r="F332" t="s">
        <v>34</v>
      </c>
      <c r="M332" s="5">
        <f t="shared" si="75"/>
        <v>2</v>
      </c>
      <c r="N332" s="5">
        <f t="shared" si="76"/>
        <v>1.5</v>
      </c>
      <c r="P332" s="5">
        <f t="shared" si="77"/>
        <v>0</v>
      </c>
      <c r="Q332" s="5">
        <f t="shared" si="78"/>
        <v>0</v>
      </c>
      <c r="R332" s="5">
        <f t="shared" si="79"/>
        <v>0</v>
      </c>
      <c r="S332" s="5">
        <f t="shared" si="80"/>
        <v>1</v>
      </c>
      <c r="T332" s="5">
        <f t="shared" si="81"/>
        <v>1</v>
      </c>
      <c r="U332" s="5">
        <f t="shared" si="82"/>
        <v>0</v>
      </c>
      <c r="V332" s="13">
        <f t="shared" si="83"/>
        <v>0</v>
      </c>
      <c r="W332" s="5">
        <f t="shared" si="84"/>
        <v>0</v>
      </c>
      <c r="X332" s="5">
        <f t="shared" si="85"/>
        <v>0</v>
      </c>
      <c r="Y332" s="5">
        <f t="shared" si="86"/>
        <v>0</v>
      </c>
      <c r="AB332" s="5">
        <f t="shared" si="87"/>
        <v>2</v>
      </c>
      <c r="AC332" s="5">
        <f t="shared" si="88"/>
        <v>2</v>
      </c>
      <c r="AD332" s="5" t="str">
        <f t="shared" si="89"/>
        <v>Correct</v>
      </c>
      <c r="AE332" t="s">
        <v>94</v>
      </c>
      <c r="AF332">
        <v>33</v>
      </c>
      <c r="AG332" t="s">
        <v>95</v>
      </c>
      <c r="AH332" t="s">
        <v>96</v>
      </c>
      <c r="AI332" t="s">
        <v>97</v>
      </c>
      <c r="AJ332" t="s">
        <v>98</v>
      </c>
      <c r="AK332" s="1" t="s">
        <v>80</v>
      </c>
      <c r="AL332" t="s">
        <v>126</v>
      </c>
      <c r="AM332" t="s">
        <v>100</v>
      </c>
      <c r="AN332" t="s">
        <v>135</v>
      </c>
      <c r="AO332" t="s">
        <v>102</v>
      </c>
      <c r="AP332" s="1" t="s">
        <v>92</v>
      </c>
      <c r="AQ332" t="s">
        <v>102</v>
      </c>
    </row>
    <row r="333" spans="1:43" x14ac:dyDescent="0.25">
      <c r="A333" s="1">
        <v>332</v>
      </c>
      <c r="H333" t="s">
        <v>269</v>
      </c>
      <c r="J333" t="s">
        <v>37</v>
      </c>
      <c r="K333" t="s">
        <v>38</v>
      </c>
      <c r="M333" s="5">
        <f t="shared" si="75"/>
        <v>3</v>
      </c>
      <c r="N333" s="5">
        <f t="shared" si="76"/>
        <v>1</v>
      </c>
      <c r="P333" s="5">
        <f t="shared" si="77"/>
        <v>0</v>
      </c>
      <c r="Q333" s="5">
        <f t="shared" si="78"/>
        <v>0</v>
      </c>
      <c r="R333" s="5">
        <f t="shared" si="79"/>
        <v>0</v>
      </c>
      <c r="S333" s="5">
        <f t="shared" si="80"/>
        <v>0</v>
      </c>
      <c r="T333" s="5">
        <f t="shared" si="81"/>
        <v>0</v>
      </c>
      <c r="U333" s="5">
        <f t="shared" si="82"/>
        <v>0</v>
      </c>
      <c r="V333" s="13">
        <f t="shared" si="83"/>
        <v>1</v>
      </c>
      <c r="W333" s="5">
        <f t="shared" si="84"/>
        <v>0</v>
      </c>
      <c r="X333" s="5">
        <f t="shared" si="85"/>
        <v>1</v>
      </c>
      <c r="Y333" s="5">
        <f t="shared" si="86"/>
        <v>1</v>
      </c>
      <c r="AB333" s="5">
        <f t="shared" si="87"/>
        <v>3</v>
      </c>
      <c r="AC333" s="5">
        <f t="shared" si="88"/>
        <v>3</v>
      </c>
      <c r="AD333" s="5" t="str">
        <f t="shared" si="89"/>
        <v>Correct</v>
      </c>
      <c r="AE333" t="s">
        <v>105</v>
      </c>
      <c r="AF333">
        <v>59</v>
      </c>
      <c r="AG333" t="s">
        <v>121</v>
      </c>
      <c r="AH333" t="s">
        <v>211</v>
      </c>
      <c r="AI333" t="s">
        <v>97</v>
      </c>
      <c r="AJ333" t="s">
        <v>98</v>
      </c>
      <c r="AK333" s="1" t="s">
        <v>80</v>
      </c>
      <c r="AL333" t="s">
        <v>108</v>
      </c>
      <c r="AM333" t="s">
        <v>120</v>
      </c>
      <c r="AN333" t="s">
        <v>101</v>
      </c>
      <c r="AO333" t="s">
        <v>102</v>
      </c>
      <c r="AP333" s="1" t="s">
        <v>92</v>
      </c>
      <c r="AQ333" t="s">
        <v>102</v>
      </c>
    </row>
    <row r="334" spans="1:43" x14ac:dyDescent="0.25">
      <c r="A334" s="1">
        <v>333</v>
      </c>
      <c r="D334" t="s">
        <v>33</v>
      </c>
      <c r="K334" t="s">
        <v>38</v>
      </c>
      <c r="M334" s="5">
        <f t="shared" si="75"/>
        <v>2</v>
      </c>
      <c r="N334" s="5">
        <f t="shared" si="76"/>
        <v>1.5</v>
      </c>
      <c r="P334" s="5">
        <f t="shared" si="77"/>
        <v>0</v>
      </c>
      <c r="Q334" s="5">
        <f t="shared" si="78"/>
        <v>0</v>
      </c>
      <c r="R334" s="5">
        <f t="shared" si="79"/>
        <v>1</v>
      </c>
      <c r="S334" s="5">
        <f t="shared" si="80"/>
        <v>0</v>
      </c>
      <c r="T334" s="5">
        <f t="shared" si="81"/>
        <v>0</v>
      </c>
      <c r="U334" s="5">
        <f t="shared" si="82"/>
        <v>0</v>
      </c>
      <c r="V334" s="13">
        <f t="shared" si="83"/>
        <v>0</v>
      </c>
      <c r="W334" s="5">
        <f t="shared" si="84"/>
        <v>0</v>
      </c>
      <c r="X334" s="5">
        <f t="shared" si="85"/>
        <v>0</v>
      </c>
      <c r="Y334" s="5">
        <f t="shared" si="86"/>
        <v>1</v>
      </c>
      <c r="AB334" s="5">
        <f t="shared" si="87"/>
        <v>2</v>
      </c>
      <c r="AC334" s="5">
        <f t="shared" si="88"/>
        <v>2</v>
      </c>
      <c r="AD334" s="5" t="str">
        <f t="shared" si="89"/>
        <v>Correct</v>
      </c>
      <c r="AE334" t="s">
        <v>94</v>
      </c>
      <c r="AF334">
        <v>49</v>
      </c>
      <c r="AG334" t="s">
        <v>121</v>
      </c>
      <c r="AH334" t="s">
        <v>212</v>
      </c>
      <c r="AI334" t="s">
        <v>107</v>
      </c>
      <c r="AJ334" t="s">
        <v>98</v>
      </c>
      <c r="AK334" s="1" t="s">
        <v>80</v>
      </c>
      <c r="AM334" t="s">
        <v>100</v>
      </c>
      <c r="AN334" t="s">
        <v>101</v>
      </c>
      <c r="AO334" t="s">
        <v>102</v>
      </c>
      <c r="AP334" s="1" t="s">
        <v>92</v>
      </c>
      <c r="AQ334" t="s">
        <v>102</v>
      </c>
    </row>
    <row r="335" spans="1:43" x14ac:dyDescent="0.25">
      <c r="A335" s="1">
        <v>334</v>
      </c>
      <c r="I335" t="s">
        <v>36</v>
      </c>
      <c r="M335" s="5">
        <f t="shared" si="75"/>
        <v>1</v>
      </c>
      <c r="N335" s="5">
        <f t="shared" si="76"/>
        <v>3</v>
      </c>
      <c r="P335" s="5">
        <f t="shared" si="77"/>
        <v>0</v>
      </c>
      <c r="Q335" s="5">
        <f t="shared" si="78"/>
        <v>0</v>
      </c>
      <c r="R335" s="5">
        <f t="shared" si="79"/>
        <v>0</v>
      </c>
      <c r="S335" s="5">
        <f t="shared" si="80"/>
        <v>0</v>
      </c>
      <c r="T335" s="5">
        <f t="shared" si="81"/>
        <v>0</v>
      </c>
      <c r="U335" s="5">
        <f t="shared" si="82"/>
        <v>0</v>
      </c>
      <c r="V335" s="13">
        <f t="shared" si="83"/>
        <v>0</v>
      </c>
      <c r="W335" s="5">
        <f t="shared" si="84"/>
        <v>1</v>
      </c>
      <c r="X335" s="5">
        <f t="shared" si="85"/>
        <v>0</v>
      </c>
      <c r="Y335" s="5">
        <f t="shared" si="86"/>
        <v>0</v>
      </c>
      <c r="AB335" s="5">
        <f t="shared" si="87"/>
        <v>1</v>
      </c>
      <c r="AC335" s="5">
        <f t="shared" si="88"/>
        <v>1</v>
      </c>
      <c r="AD335" s="5" t="str">
        <f t="shared" si="89"/>
        <v>Correct</v>
      </c>
      <c r="AE335" t="s">
        <v>105</v>
      </c>
      <c r="AF335">
        <v>67</v>
      </c>
      <c r="AG335" t="s">
        <v>121</v>
      </c>
      <c r="AH335" t="s">
        <v>213</v>
      </c>
      <c r="AI335" t="s">
        <v>97</v>
      </c>
      <c r="AK335" s="1" t="s">
        <v>80</v>
      </c>
      <c r="AL335" t="s">
        <v>99</v>
      </c>
      <c r="AM335" t="s">
        <v>103</v>
      </c>
      <c r="AN335" t="s">
        <v>104</v>
      </c>
      <c r="AO335" t="s">
        <v>102</v>
      </c>
      <c r="AP335" s="1" t="s">
        <v>91</v>
      </c>
    </row>
    <row r="336" spans="1:43" x14ac:dyDescent="0.25">
      <c r="A336" s="1">
        <v>335</v>
      </c>
      <c r="D336" t="s">
        <v>33</v>
      </c>
      <c r="H336" t="s">
        <v>269</v>
      </c>
      <c r="K336" t="s">
        <v>38</v>
      </c>
      <c r="M336" s="5">
        <f t="shared" si="75"/>
        <v>3</v>
      </c>
      <c r="N336" s="5">
        <f t="shared" si="76"/>
        <v>1</v>
      </c>
      <c r="P336" s="5">
        <f t="shared" si="77"/>
        <v>0</v>
      </c>
      <c r="Q336" s="5">
        <f t="shared" si="78"/>
        <v>0</v>
      </c>
      <c r="R336" s="5">
        <f t="shared" si="79"/>
        <v>1</v>
      </c>
      <c r="S336" s="5">
        <f t="shared" si="80"/>
        <v>0</v>
      </c>
      <c r="T336" s="5">
        <f t="shared" si="81"/>
        <v>0</v>
      </c>
      <c r="U336" s="5">
        <f t="shared" si="82"/>
        <v>0</v>
      </c>
      <c r="V336" s="13">
        <f t="shared" si="83"/>
        <v>1</v>
      </c>
      <c r="W336" s="5">
        <f t="shared" si="84"/>
        <v>0</v>
      </c>
      <c r="X336" s="5">
        <f t="shared" si="85"/>
        <v>0</v>
      </c>
      <c r="Y336" s="5">
        <f t="shared" si="86"/>
        <v>1</v>
      </c>
      <c r="AB336" s="5">
        <f t="shared" si="87"/>
        <v>3</v>
      </c>
      <c r="AC336" s="5">
        <f t="shared" si="88"/>
        <v>3</v>
      </c>
      <c r="AD336" s="5" t="str">
        <f t="shared" si="89"/>
        <v>Correct</v>
      </c>
      <c r="AE336" t="s">
        <v>105</v>
      </c>
      <c r="AF336">
        <v>36</v>
      </c>
      <c r="AG336" t="s">
        <v>121</v>
      </c>
      <c r="AH336" t="s">
        <v>214</v>
      </c>
      <c r="AK336" s="1"/>
      <c r="AP336" s="1"/>
    </row>
    <row r="337" spans="1:43" x14ac:dyDescent="0.25">
      <c r="A337" s="1">
        <v>336</v>
      </c>
      <c r="B337" t="s">
        <v>31</v>
      </c>
      <c r="M337" s="5">
        <f t="shared" si="75"/>
        <v>1</v>
      </c>
      <c r="N337" s="5">
        <f t="shared" si="76"/>
        <v>3</v>
      </c>
      <c r="P337" s="5">
        <f t="shared" si="77"/>
        <v>1</v>
      </c>
      <c r="Q337" s="5">
        <f t="shared" si="78"/>
        <v>0</v>
      </c>
      <c r="R337" s="5">
        <f t="shared" si="79"/>
        <v>0</v>
      </c>
      <c r="S337" s="5">
        <f t="shared" si="80"/>
        <v>0</v>
      </c>
      <c r="T337" s="5">
        <f t="shared" si="81"/>
        <v>0</v>
      </c>
      <c r="U337" s="5">
        <f t="shared" si="82"/>
        <v>0</v>
      </c>
      <c r="V337" s="13">
        <f t="shared" si="83"/>
        <v>0</v>
      </c>
      <c r="W337" s="5">
        <f t="shared" si="84"/>
        <v>0</v>
      </c>
      <c r="X337" s="5">
        <f t="shared" si="85"/>
        <v>0</v>
      </c>
      <c r="Y337" s="5">
        <f t="shared" si="86"/>
        <v>0</v>
      </c>
      <c r="AB337" s="5">
        <f t="shared" si="87"/>
        <v>1</v>
      </c>
      <c r="AC337" s="5">
        <f t="shared" si="88"/>
        <v>1</v>
      </c>
      <c r="AD337" s="5" t="str">
        <f t="shared" si="89"/>
        <v>Correct</v>
      </c>
      <c r="AE337" t="s">
        <v>94</v>
      </c>
      <c r="AF337">
        <v>60</v>
      </c>
      <c r="AG337" t="s">
        <v>121</v>
      </c>
      <c r="AH337" t="s">
        <v>193</v>
      </c>
      <c r="AI337" t="s">
        <v>97</v>
      </c>
      <c r="AK337" s="1" t="s">
        <v>80</v>
      </c>
      <c r="AL337" t="s">
        <v>126</v>
      </c>
      <c r="AM337" t="s">
        <v>100</v>
      </c>
      <c r="AN337" t="s">
        <v>135</v>
      </c>
      <c r="AO337" t="s">
        <v>102</v>
      </c>
      <c r="AP337" s="1" t="s">
        <v>92</v>
      </c>
      <c r="AQ337" t="s">
        <v>102</v>
      </c>
    </row>
    <row r="338" spans="1:43" x14ac:dyDescent="0.25">
      <c r="A338" s="1">
        <v>337</v>
      </c>
      <c r="B338" t="s">
        <v>31</v>
      </c>
      <c r="M338" s="5">
        <f t="shared" si="75"/>
        <v>1</v>
      </c>
      <c r="N338" s="5">
        <f t="shared" si="76"/>
        <v>3</v>
      </c>
      <c r="P338" s="5">
        <f t="shared" si="77"/>
        <v>1</v>
      </c>
      <c r="Q338" s="5">
        <f t="shared" si="78"/>
        <v>0</v>
      </c>
      <c r="R338" s="5">
        <f t="shared" si="79"/>
        <v>0</v>
      </c>
      <c r="S338" s="5">
        <f t="shared" si="80"/>
        <v>0</v>
      </c>
      <c r="T338" s="5">
        <f t="shared" si="81"/>
        <v>0</v>
      </c>
      <c r="U338" s="5">
        <f t="shared" si="82"/>
        <v>0</v>
      </c>
      <c r="V338" s="13">
        <f t="shared" si="83"/>
        <v>0</v>
      </c>
      <c r="W338" s="5">
        <f t="shared" si="84"/>
        <v>0</v>
      </c>
      <c r="X338" s="5">
        <f t="shared" si="85"/>
        <v>0</v>
      </c>
      <c r="Y338" s="5">
        <f t="shared" si="86"/>
        <v>0</v>
      </c>
      <c r="AB338" s="5">
        <f t="shared" si="87"/>
        <v>1</v>
      </c>
      <c r="AC338" s="5">
        <f t="shared" si="88"/>
        <v>1</v>
      </c>
      <c r="AD338" s="5" t="str">
        <f t="shared" si="89"/>
        <v>Correct</v>
      </c>
      <c r="AE338" t="s">
        <v>94</v>
      </c>
      <c r="AF338">
        <v>60</v>
      </c>
      <c r="AG338" t="s">
        <v>121</v>
      </c>
      <c r="AK338" s="1"/>
      <c r="AP338" s="1"/>
    </row>
    <row r="339" spans="1:43" x14ac:dyDescent="0.25">
      <c r="A339" s="1">
        <v>338</v>
      </c>
      <c r="G339" t="s">
        <v>35</v>
      </c>
      <c r="H339" t="s">
        <v>269</v>
      </c>
      <c r="M339" s="5">
        <f t="shared" si="75"/>
        <v>2</v>
      </c>
      <c r="N339" s="5">
        <f t="shared" si="76"/>
        <v>1.5</v>
      </c>
      <c r="P339" s="5">
        <f t="shared" si="77"/>
        <v>0</v>
      </c>
      <c r="Q339" s="5">
        <f t="shared" si="78"/>
        <v>0</v>
      </c>
      <c r="R339" s="5">
        <f t="shared" si="79"/>
        <v>0</v>
      </c>
      <c r="S339" s="5">
        <f t="shared" si="80"/>
        <v>0</v>
      </c>
      <c r="T339" s="5">
        <f t="shared" si="81"/>
        <v>0</v>
      </c>
      <c r="U339" s="5">
        <f t="shared" si="82"/>
        <v>1</v>
      </c>
      <c r="V339" s="13">
        <f t="shared" si="83"/>
        <v>1</v>
      </c>
      <c r="W339" s="5">
        <f t="shared" si="84"/>
        <v>0</v>
      </c>
      <c r="X339" s="5">
        <f t="shared" si="85"/>
        <v>0</v>
      </c>
      <c r="Y339" s="5">
        <f t="shared" si="86"/>
        <v>0</v>
      </c>
      <c r="AB339" s="5">
        <f t="shared" si="87"/>
        <v>2</v>
      </c>
      <c r="AC339" s="5">
        <f t="shared" si="88"/>
        <v>2</v>
      </c>
      <c r="AD339" s="5" t="str">
        <f t="shared" si="89"/>
        <v>Correct</v>
      </c>
      <c r="AE339" t="s">
        <v>105</v>
      </c>
      <c r="AF339">
        <v>38</v>
      </c>
      <c r="AG339" t="s">
        <v>121</v>
      </c>
      <c r="AH339" t="s">
        <v>178</v>
      </c>
      <c r="AI339" t="s">
        <v>107</v>
      </c>
      <c r="AK339" s="1"/>
      <c r="AP339" s="1"/>
    </row>
    <row r="340" spans="1:43" x14ac:dyDescent="0.25">
      <c r="A340" s="1">
        <v>339</v>
      </c>
      <c r="D340" t="s">
        <v>33</v>
      </c>
      <c r="F340" t="s">
        <v>34</v>
      </c>
      <c r="I340" t="s">
        <v>36</v>
      </c>
      <c r="J340" t="s">
        <v>37</v>
      </c>
      <c r="M340" s="5">
        <f t="shared" si="75"/>
        <v>4</v>
      </c>
      <c r="N340" s="5">
        <f t="shared" si="76"/>
        <v>0.75</v>
      </c>
      <c r="P340" s="5">
        <f t="shared" si="77"/>
        <v>0</v>
      </c>
      <c r="Q340" s="5">
        <f t="shared" si="78"/>
        <v>0</v>
      </c>
      <c r="R340" s="5">
        <f t="shared" si="79"/>
        <v>0.75</v>
      </c>
      <c r="S340" s="5">
        <f t="shared" si="80"/>
        <v>0</v>
      </c>
      <c r="T340" s="5">
        <f t="shared" si="81"/>
        <v>0.75</v>
      </c>
      <c r="U340" s="5">
        <f t="shared" si="82"/>
        <v>0</v>
      </c>
      <c r="V340" s="13">
        <f t="shared" si="83"/>
        <v>0</v>
      </c>
      <c r="W340" s="5">
        <f t="shared" si="84"/>
        <v>0.75</v>
      </c>
      <c r="X340" s="5">
        <f t="shared" si="85"/>
        <v>0.75</v>
      </c>
      <c r="Y340" s="5">
        <f t="shared" si="86"/>
        <v>0</v>
      </c>
      <c r="AB340" s="5">
        <f t="shared" si="87"/>
        <v>3</v>
      </c>
      <c r="AC340" s="5">
        <f t="shared" si="88"/>
        <v>4</v>
      </c>
      <c r="AD340" s="5" t="str">
        <f t="shared" si="89"/>
        <v>Correct</v>
      </c>
      <c r="AE340" t="s">
        <v>105</v>
      </c>
      <c r="AF340">
        <v>52</v>
      </c>
      <c r="AG340" t="s">
        <v>121</v>
      </c>
      <c r="AH340" t="s">
        <v>215</v>
      </c>
      <c r="AI340" t="s">
        <v>97</v>
      </c>
      <c r="AJ340" t="s">
        <v>98</v>
      </c>
      <c r="AK340" s="1"/>
      <c r="AL340" t="s">
        <v>108</v>
      </c>
      <c r="AM340" t="s">
        <v>120</v>
      </c>
      <c r="AN340" t="s">
        <v>104</v>
      </c>
      <c r="AO340" t="s">
        <v>102</v>
      </c>
      <c r="AP340" s="1" t="s">
        <v>373</v>
      </c>
      <c r="AQ340" t="s">
        <v>102</v>
      </c>
    </row>
    <row r="341" spans="1:43" x14ac:dyDescent="0.25">
      <c r="A341" s="1">
        <v>340</v>
      </c>
      <c r="H341" t="s">
        <v>269</v>
      </c>
      <c r="J341" t="s">
        <v>37</v>
      </c>
      <c r="K341" t="s">
        <v>38</v>
      </c>
      <c r="M341" s="5">
        <f t="shared" si="75"/>
        <v>3</v>
      </c>
      <c r="N341" s="5">
        <f t="shared" si="76"/>
        <v>1</v>
      </c>
      <c r="P341" s="5">
        <f t="shared" si="77"/>
        <v>0</v>
      </c>
      <c r="Q341" s="5">
        <f t="shared" si="78"/>
        <v>0</v>
      </c>
      <c r="R341" s="5">
        <f t="shared" si="79"/>
        <v>0</v>
      </c>
      <c r="S341" s="5">
        <f t="shared" si="80"/>
        <v>0</v>
      </c>
      <c r="T341" s="5">
        <f t="shared" si="81"/>
        <v>0</v>
      </c>
      <c r="U341" s="5">
        <f t="shared" si="82"/>
        <v>0</v>
      </c>
      <c r="V341" s="13">
        <f t="shared" si="83"/>
        <v>1</v>
      </c>
      <c r="W341" s="5">
        <f t="shared" si="84"/>
        <v>0</v>
      </c>
      <c r="X341" s="5">
        <f t="shared" si="85"/>
        <v>1</v>
      </c>
      <c r="Y341" s="5">
        <f t="shared" si="86"/>
        <v>1</v>
      </c>
      <c r="AB341" s="5">
        <f t="shared" si="87"/>
        <v>3</v>
      </c>
      <c r="AC341" s="5">
        <f t="shared" si="88"/>
        <v>3</v>
      </c>
      <c r="AD341" s="5" t="str">
        <f t="shared" si="89"/>
        <v>Correct</v>
      </c>
      <c r="AE341" t="s">
        <v>94</v>
      </c>
      <c r="AF341">
        <v>72</v>
      </c>
      <c r="AG341" t="s">
        <v>121</v>
      </c>
      <c r="AH341" t="s">
        <v>216</v>
      </c>
      <c r="AI341" t="s">
        <v>97</v>
      </c>
      <c r="AJ341" t="s">
        <v>98</v>
      </c>
      <c r="AK341" s="1" t="s">
        <v>80</v>
      </c>
      <c r="AL341" t="s">
        <v>114</v>
      </c>
      <c r="AM341" t="s">
        <v>100</v>
      </c>
      <c r="AN341" t="s">
        <v>135</v>
      </c>
      <c r="AO341" t="s">
        <v>102</v>
      </c>
      <c r="AP341" s="1"/>
      <c r="AQ341" t="s">
        <v>102</v>
      </c>
    </row>
    <row r="342" spans="1:43" x14ac:dyDescent="0.25">
      <c r="A342" s="1">
        <v>341</v>
      </c>
      <c r="F342" t="s">
        <v>34</v>
      </c>
      <c r="I342" t="s">
        <v>36</v>
      </c>
      <c r="J342" t="s">
        <v>37</v>
      </c>
      <c r="K342" t="s">
        <v>38</v>
      </c>
      <c r="M342" s="5">
        <f t="shared" si="75"/>
        <v>4</v>
      </c>
      <c r="N342" s="5">
        <f t="shared" si="76"/>
        <v>0.75</v>
      </c>
      <c r="P342" s="5">
        <f t="shared" si="77"/>
        <v>0</v>
      </c>
      <c r="Q342" s="5">
        <f t="shared" si="78"/>
        <v>0</v>
      </c>
      <c r="R342" s="5">
        <f t="shared" si="79"/>
        <v>0</v>
      </c>
      <c r="S342" s="5">
        <f t="shared" si="80"/>
        <v>0</v>
      </c>
      <c r="T342" s="5">
        <f t="shared" si="81"/>
        <v>0.75</v>
      </c>
      <c r="U342" s="5">
        <f t="shared" si="82"/>
        <v>0</v>
      </c>
      <c r="V342" s="13">
        <f t="shared" si="83"/>
        <v>0</v>
      </c>
      <c r="W342" s="5">
        <f t="shared" si="84"/>
        <v>0.75</v>
      </c>
      <c r="X342" s="5">
        <f t="shared" si="85"/>
        <v>0.75</v>
      </c>
      <c r="Y342" s="5">
        <f t="shared" si="86"/>
        <v>0.75</v>
      </c>
      <c r="AB342" s="5">
        <f t="shared" si="87"/>
        <v>3</v>
      </c>
      <c r="AC342" s="5">
        <f t="shared" si="88"/>
        <v>4</v>
      </c>
      <c r="AD342" s="5" t="str">
        <f t="shared" si="89"/>
        <v>Correct</v>
      </c>
      <c r="AE342" t="s">
        <v>105</v>
      </c>
      <c r="AF342">
        <v>52</v>
      </c>
      <c r="AG342" t="s">
        <v>121</v>
      </c>
      <c r="AH342" t="s">
        <v>122</v>
      </c>
      <c r="AI342" t="s">
        <v>97</v>
      </c>
      <c r="AJ342" t="s">
        <v>98</v>
      </c>
      <c r="AK342" s="1"/>
      <c r="AL342" t="s">
        <v>114</v>
      </c>
      <c r="AM342" t="s">
        <v>100</v>
      </c>
      <c r="AN342" t="s">
        <v>101</v>
      </c>
      <c r="AO342" t="s">
        <v>102</v>
      </c>
      <c r="AP342" s="1" t="s">
        <v>92</v>
      </c>
      <c r="AQ342" t="s">
        <v>102</v>
      </c>
    </row>
    <row r="343" spans="1:43" x14ac:dyDescent="0.25">
      <c r="A343" s="1">
        <v>342</v>
      </c>
      <c r="G343" t="s">
        <v>35</v>
      </c>
      <c r="M343" s="5">
        <f t="shared" si="75"/>
        <v>1</v>
      </c>
      <c r="N343" s="5">
        <f t="shared" si="76"/>
        <v>3</v>
      </c>
      <c r="P343" s="5">
        <f t="shared" si="77"/>
        <v>0</v>
      </c>
      <c r="Q343" s="5">
        <f t="shared" si="78"/>
        <v>0</v>
      </c>
      <c r="R343" s="5">
        <f t="shared" si="79"/>
        <v>0</v>
      </c>
      <c r="S343" s="5">
        <f t="shared" si="80"/>
        <v>0</v>
      </c>
      <c r="T343" s="5">
        <f t="shared" si="81"/>
        <v>0</v>
      </c>
      <c r="U343" s="5">
        <f t="shared" si="82"/>
        <v>1</v>
      </c>
      <c r="V343" s="13">
        <f t="shared" si="83"/>
        <v>0</v>
      </c>
      <c r="W343" s="5">
        <f t="shared" si="84"/>
        <v>0</v>
      </c>
      <c r="X343" s="5">
        <f t="shared" si="85"/>
        <v>0</v>
      </c>
      <c r="Y343" s="5">
        <f t="shared" si="86"/>
        <v>0</v>
      </c>
      <c r="AB343" s="5">
        <f t="shared" si="87"/>
        <v>1</v>
      </c>
      <c r="AC343" s="5">
        <f t="shared" si="88"/>
        <v>1</v>
      </c>
      <c r="AD343" s="5" t="str">
        <f t="shared" si="89"/>
        <v>Correct</v>
      </c>
      <c r="AE343" t="s">
        <v>94</v>
      </c>
      <c r="AF343">
        <v>89</v>
      </c>
      <c r="AG343" t="s">
        <v>121</v>
      </c>
      <c r="AH343" t="s">
        <v>217</v>
      </c>
      <c r="AI343" t="s">
        <v>107</v>
      </c>
      <c r="AK343" s="1" t="s">
        <v>80</v>
      </c>
      <c r="AM343" t="s">
        <v>110</v>
      </c>
      <c r="AN343" t="s">
        <v>104</v>
      </c>
      <c r="AO343" t="s">
        <v>102</v>
      </c>
      <c r="AP343" s="1"/>
      <c r="AQ343" t="s">
        <v>98</v>
      </c>
    </row>
    <row r="344" spans="1:43" x14ac:dyDescent="0.25">
      <c r="A344" s="1">
        <v>343</v>
      </c>
      <c r="K344" t="s">
        <v>38</v>
      </c>
      <c r="M344" s="5">
        <f t="shared" si="75"/>
        <v>1</v>
      </c>
      <c r="N344" s="5">
        <f t="shared" si="76"/>
        <v>3</v>
      </c>
      <c r="P344" s="5">
        <f t="shared" si="77"/>
        <v>0</v>
      </c>
      <c r="Q344" s="5">
        <f t="shared" si="78"/>
        <v>0</v>
      </c>
      <c r="R344" s="5">
        <f t="shared" si="79"/>
        <v>0</v>
      </c>
      <c r="S344" s="5">
        <f t="shared" si="80"/>
        <v>0</v>
      </c>
      <c r="T344" s="5">
        <f t="shared" si="81"/>
        <v>0</v>
      </c>
      <c r="U344" s="5">
        <f t="shared" si="82"/>
        <v>0</v>
      </c>
      <c r="V344" s="13">
        <f t="shared" si="83"/>
        <v>0</v>
      </c>
      <c r="W344" s="5">
        <f t="shared" si="84"/>
        <v>0</v>
      </c>
      <c r="X344" s="5">
        <f t="shared" si="85"/>
        <v>0</v>
      </c>
      <c r="Y344" s="5">
        <f t="shared" si="86"/>
        <v>1</v>
      </c>
      <c r="AB344" s="5">
        <f t="shared" si="87"/>
        <v>1</v>
      </c>
      <c r="AC344" s="5">
        <f t="shared" si="88"/>
        <v>1</v>
      </c>
      <c r="AD344" s="5" t="str">
        <f t="shared" si="89"/>
        <v>Correct</v>
      </c>
      <c r="AE344" t="s">
        <v>94</v>
      </c>
      <c r="AF344">
        <v>70</v>
      </c>
      <c r="AG344" t="s">
        <v>115</v>
      </c>
      <c r="AH344" t="s">
        <v>332</v>
      </c>
      <c r="AI344" t="s">
        <v>128</v>
      </c>
      <c r="AJ344" t="s">
        <v>98</v>
      </c>
      <c r="AK344" s="1" t="s">
        <v>80</v>
      </c>
      <c r="AL344" t="s">
        <v>114</v>
      </c>
      <c r="AM344" t="s">
        <v>110</v>
      </c>
      <c r="AN344" t="s">
        <v>104</v>
      </c>
      <c r="AO344" t="s">
        <v>102</v>
      </c>
      <c r="AP344" s="1"/>
      <c r="AQ344" t="s">
        <v>102</v>
      </c>
    </row>
    <row r="345" spans="1:43" x14ac:dyDescent="0.25">
      <c r="A345" s="1">
        <v>344</v>
      </c>
      <c r="D345" t="s">
        <v>33</v>
      </c>
      <c r="I345" t="s">
        <v>36</v>
      </c>
      <c r="M345" s="5">
        <f t="shared" si="75"/>
        <v>2</v>
      </c>
      <c r="N345" s="5">
        <f t="shared" si="76"/>
        <v>1.5</v>
      </c>
      <c r="P345" s="5">
        <f t="shared" si="77"/>
        <v>0</v>
      </c>
      <c r="Q345" s="5">
        <f t="shared" si="78"/>
        <v>0</v>
      </c>
      <c r="R345" s="5">
        <f t="shared" si="79"/>
        <v>1</v>
      </c>
      <c r="S345" s="5">
        <f t="shared" si="80"/>
        <v>0</v>
      </c>
      <c r="T345" s="5">
        <f t="shared" si="81"/>
        <v>0</v>
      </c>
      <c r="U345" s="5">
        <f t="shared" si="82"/>
        <v>0</v>
      </c>
      <c r="V345" s="13">
        <f t="shared" si="83"/>
        <v>0</v>
      </c>
      <c r="W345" s="5">
        <f t="shared" si="84"/>
        <v>1</v>
      </c>
      <c r="X345" s="5">
        <f t="shared" si="85"/>
        <v>0</v>
      </c>
      <c r="Y345" s="5">
        <f t="shared" si="86"/>
        <v>0</v>
      </c>
      <c r="AB345" s="5">
        <f t="shared" si="87"/>
        <v>2</v>
      </c>
      <c r="AC345" s="5">
        <f t="shared" si="88"/>
        <v>2</v>
      </c>
      <c r="AD345" s="5" t="str">
        <f t="shared" si="89"/>
        <v>Correct</v>
      </c>
      <c r="AE345" t="s">
        <v>94</v>
      </c>
      <c r="AF345">
        <v>71</v>
      </c>
      <c r="AG345" t="s">
        <v>95</v>
      </c>
      <c r="AH345" t="s">
        <v>138</v>
      </c>
      <c r="AI345" t="s">
        <v>107</v>
      </c>
      <c r="AK345" s="1" t="s">
        <v>80</v>
      </c>
      <c r="AL345" t="s">
        <v>99</v>
      </c>
      <c r="AM345" t="s">
        <v>103</v>
      </c>
      <c r="AN345" t="s">
        <v>104</v>
      </c>
      <c r="AO345" t="s">
        <v>102</v>
      </c>
      <c r="AP345" s="1"/>
      <c r="AQ345" t="s">
        <v>98</v>
      </c>
    </row>
    <row r="346" spans="1:43" x14ac:dyDescent="0.25">
      <c r="A346" s="1">
        <v>345</v>
      </c>
      <c r="I346" t="s">
        <v>36</v>
      </c>
      <c r="M346" s="5">
        <f t="shared" si="75"/>
        <v>1</v>
      </c>
      <c r="N346" s="5">
        <f t="shared" si="76"/>
        <v>3</v>
      </c>
      <c r="P346" s="5">
        <f t="shared" si="77"/>
        <v>0</v>
      </c>
      <c r="Q346" s="5">
        <f t="shared" si="78"/>
        <v>0</v>
      </c>
      <c r="R346" s="5">
        <f t="shared" si="79"/>
        <v>0</v>
      </c>
      <c r="S346" s="5">
        <f t="shared" si="80"/>
        <v>0</v>
      </c>
      <c r="T346" s="5">
        <f t="shared" si="81"/>
        <v>0</v>
      </c>
      <c r="U346" s="5">
        <f t="shared" si="82"/>
        <v>0</v>
      </c>
      <c r="V346" s="13">
        <f t="shared" si="83"/>
        <v>0</v>
      </c>
      <c r="W346" s="5">
        <f t="shared" si="84"/>
        <v>1</v>
      </c>
      <c r="X346" s="5">
        <f t="shared" si="85"/>
        <v>0</v>
      </c>
      <c r="Y346" s="5">
        <f t="shared" si="86"/>
        <v>0</v>
      </c>
      <c r="AB346" s="5">
        <f t="shared" si="87"/>
        <v>1</v>
      </c>
      <c r="AC346" s="5">
        <f t="shared" si="88"/>
        <v>1</v>
      </c>
      <c r="AD346" s="5" t="str">
        <f t="shared" si="89"/>
        <v>Correct</v>
      </c>
      <c r="AE346" t="s">
        <v>105</v>
      </c>
      <c r="AF346">
        <v>68</v>
      </c>
      <c r="AG346" t="s">
        <v>95</v>
      </c>
      <c r="AH346" t="s">
        <v>209</v>
      </c>
      <c r="AI346" t="s">
        <v>107</v>
      </c>
      <c r="AJ346" t="s">
        <v>98</v>
      </c>
      <c r="AK346" s="1" t="s">
        <v>80</v>
      </c>
      <c r="AL346" t="s">
        <v>114</v>
      </c>
      <c r="AM346" t="s">
        <v>110</v>
      </c>
      <c r="AN346" t="s">
        <v>104</v>
      </c>
      <c r="AO346" t="s">
        <v>102</v>
      </c>
      <c r="AP346" s="1" t="s">
        <v>91</v>
      </c>
      <c r="AQ346" t="s">
        <v>102</v>
      </c>
    </row>
    <row r="347" spans="1:43" x14ac:dyDescent="0.25">
      <c r="A347" s="1">
        <v>346</v>
      </c>
      <c r="M347" s="5">
        <f t="shared" si="75"/>
        <v>0</v>
      </c>
      <c r="N347" s="5" t="e">
        <f t="shared" si="76"/>
        <v>#DIV/0!</v>
      </c>
      <c r="P347" s="5">
        <f t="shared" si="77"/>
        <v>0</v>
      </c>
      <c r="Q347" s="5">
        <f t="shared" si="78"/>
        <v>0</v>
      </c>
      <c r="R347" s="5">
        <f t="shared" si="79"/>
        <v>0</v>
      </c>
      <c r="S347" s="5">
        <f t="shared" si="80"/>
        <v>0</v>
      </c>
      <c r="T347" s="5">
        <f t="shared" si="81"/>
        <v>0</v>
      </c>
      <c r="U347" s="5">
        <f t="shared" si="82"/>
        <v>0</v>
      </c>
      <c r="V347" s="13">
        <f t="shared" si="83"/>
        <v>0</v>
      </c>
      <c r="W347" s="5">
        <f t="shared" si="84"/>
        <v>0</v>
      </c>
      <c r="X347" s="5">
        <f t="shared" si="85"/>
        <v>0</v>
      </c>
      <c r="Y347" s="5">
        <f t="shared" si="86"/>
        <v>0</v>
      </c>
      <c r="AB347" s="5">
        <f t="shared" si="87"/>
        <v>0</v>
      </c>
      <c r="AC347" s="5">
        <f t="shared" si="88"/>
        <v>0</v>
      </c>
      <c r="AD347" s="5" t="str">
        <f t="shared" si="89"/>
        <v>Correct</v>
      </c>
      <c r="AF347">
        <v>44</v>
      </c>
      <c r="AG347" t="s">
        <v>121</v>
      </c>
      <c r="AH347" t="s">
        <v>218</v>
      </c>
      <c r="AI347" t="s">
        <v>128</v>
      </c>
      <c r="AK347" s="1" t="s">
        <v>89</v>
      </c>
      <c r="AL347" t="s">
        <v>114</v>
      </c>
      <c r="AM347" t="s">
        <v>120</v>
      </c>
      <c r="AN347" t="s">
        <v>101</v>
      </c>
      <c r="AP347" s="1"/>
      <c r="AQ347" t="s">
        <v>102</v>
      </c>
    </row>
    <row r="348" spans="1:43" x14ac:dyDescent="0.25">
      <c r="A348" s="1">
        <v>347</v>
      </c>
      <c r="I348" t="s">
        <v>36</v>
      </c>
      <c r="M348" s="5">
        <f t="shared" si="75"/>
        <v>1</v>
      </c>
      <c r="N348" s="5">
        <f t="shared" si="76"/>
        <v>3</v>
      </c>
      <c r="P348" s="5">
        <f t="shared" si="77"/>
        <v>0</v>
      </c>
      <c r="Q348" s="5">
        <f t="shared" si="78"/>
        <v>0</v>
      </c>
      <c r="R348" s="5">
        <f t="shared" si="79"/>
        <v>0</v>
      </c>
      <c r="S348" s="5">
        <f t="shared" si="80"/>
        <v>0</v>
      </c>
      <c r="T348" s="5">
        <f t="shared" si="81"/>
        <v>0</v>
      </c>
      <c r="U348" s="5">
        <f t="shared" si="82"/>
        <v>0</v>
      </c>
      <c r="V348" s="13">
        <f t="shared" si="83"/>
        <v>0</v>
      </c>
      <c r="W348" s="5">
        <f t="shared" si="84"/>
        <v>1</v>
      </c>
      <c r="X348" s="5">
        <f t="shared" si="85"/>
        <v>0</v>
      </c>
      <c r="Y348" s="5">
        <f t="shared" si="86"/>
        <v>0</v>
      </c>
      <c r="AB348" s="5">
        <f t="shared" si="87"/>
        <v>1</v>
      </c>
      <c r="AC348" s="5">
        <f t="shared" si="88"/>
        <v>1</v>
      </c>
      <c r="AD348" s="5" t="str">
        <f t="shared" si="89"/>
        <v>Correct</v>
      </c>
      <c r="AE348" t="s">
        <v>94</v>
      </c>
      <c r="AF348">
        <v>62</v>
      </c>
      <c r="AG348" t="s">
        <v>121</v>
      </c>
      <c r="AH348" t="s">
        <v>219</v>
      </c>
      <c r="AI348" t="s">
        <v>107</v>
      </c>
      <c r="AJ348" t="s">
        <v>98</v>
      </c>
      <c r="AK348" s="1" t="s">
        <v>80</v>
      </c>
      <c r="AL348" t="s">
        <v>99</v>
      </c>
      <c r="AM348" t="s">
        <v>103</v>
      </c>
      <c r="AN348" t="s">
        <v>101</v>
      </c>
      <c r="AO348" t="s">
        <v>98</v>
      </c>
      <c r="AP348" s="1"/>
      <c r="AQ348" t="s">
        <v>98</v>
      </c>
    </row>
    <row r="349" spans="1:43" x14ac:dyDescent="0.25">
      <c r="A349" s="1">
        <v>348</v>
      </c>
      <c r="K349" t="s">
        <v>38</v>
      </c>
      <c r="M349" s="5">
        <f t="shared" si="75"/>
        <v>1</v>
      </c>
      <c r="N349" s="5">
        <f t="shared" si="76"/>
        <v>3</v>
      </c>
      <c r="P349" s="5">
        <f t="shared" si="77"/>
        <v>0</v>
      </c>
      <c r="Q349" s="5">
        <f t="shared" si="78"/>
        <v>0</v>
      </c>
      <c r="R349" s="5">
        <f t="shared" si="79"/>
        <v>0</v>
      </c>
      <c r="S349" s="5">
        <f t="shared" si="80"/>
        <v>0</v>
      </c>
      <c r="T349" s="5">
        <f t="shared" si="81"/>
        <v>0</v>
      </c>
      <c r="U349" s="5">
        <f t="shared" si="82"/>
        <v>0</v>
      </c>
      <c r="V349" s="13">
        <f t="shared" si="83"/>
        <v>0</v>
      </c>
      <c r="W349" s="5">
        <f t="shared" si="84"/>
        <v>0</v>
      </c>
      <c r="X349" s="5">
        <f t="shared" si="85"/>
        <v>0</v>
      </c>
      <c r="Y349" s="5">
        <f t="shared" si="86"/>
        <v>1</v>
      </c>
      <c r="AB349" s="5">
        <f t="shared" si="87"/>
        <v>1</v>
      </c>
      <c r="AC349" s="5">
        <f t="shared" si="88"/>
        <v>1</v>
      </c>
      <c r="AD349" s="5" t="str">
        <f t="shared" si="89"/>
        <v>Correct</v>
      </c>
      <c r="AE349" t="s">
        <v>94</v>
      </c>
      <c r="AF349">
        <v>49</v>
      </c>
      <c r="AG349" t="s">
        <v>115</v>
      </c>
      <c r="AH349" t="s">
        <v>331</v>
      </c>
      <c r="AI349" t="s">
        <v>107</v>
      </c>
      <c r="AJ349" t="s">
        <v>102</v>
      </c>
      <c r="AK349" s="1" t="s">
        <v>80</v>
      </c>
      <c r="AL349" t="s">
        <v>126</v>
      </c>
      <c r="AM349" t="s">
        <v>110</v>
      </c>
      <c r="AN349" t="s">
        <v>101</v>
      </c>
      <c r="AO349" t="s">
        <v>102</v>
      </c>
      <c r="AP349" s="1"/>
      <c r="AQ349" t="s">
        <v>102</v>
      </c>
    </row>
    <row r="350" spans="1:43" x14ac:dyDescent="0.25">
      <c r="A350" s="1">
        <v>349</v>
      </c>
      <c r="G350" t="s">
        <v>35</v>
      </c>
      <c r="M350" s="5">
        <f t="shared" si="75"/>
        <v>1</v>
      </c>
      <c r="N350" s="5">
        <f t="shared" si="76"/>
        <v>3</v>
      </c>
      <c r="P350" s="5">
        <f t="shared" si="77"/>
        <v>0</v>
      </c>
      <c r="Q350" s="5">
        <f t="shared" si="78"/>
        <v>0</v>
      </c>
      <c r="R350" s="5">
        <f t="shared" si="79"/>
        <v>0</v>
      </c>
      <c r="S350" s="5">
        <f t="shared" si="80"/>
        <v>0</v>
      </c>
      <c r="T350" s="5">
        <f t="shared" si="81"/>
        <v>0</v>
      </c>
      <c r="U350" s="5">
        <f t="shared" si="82"/>
        <v>1</v>
      </c>
      <c r="V350" s="13">
        <f t="shared" si="83"/>
        <v>0</v>
      </c>
      <c r="W350" s="5">
        <f t="shared" si="84"/>
        <v>0</v>
      </c>
      <c r="X350" s="5">
        <f t="shared" si="85"/>
        <v>0</v>
      </c>
      <c r="Y350" s="5">
        <f t="shared" si="86"/>
        <v>0</v>
      </c>
      <c r="AB350" s="5">
        <f t="shared" si="87"/>
        <v>1</v>
      </c>
      <c r="AC350" s="5">
        <f t="shared" si="88"/>
        <v>1</v>
      </c>
      <c r="AD350" s="5" t="str">
        <f t="shared" si="89"/>
        <v>Correct</v>
      </c>
      <c r="AE350" t="s">
        <v>94</v>
      </c>
      <c r="AF350">
        <v>48</v>
      </c>
      <c r="AG350" t="s">
        <v>115</v>
      </c>
      <c r="AH350" t="s">
        <v>333</v>
      </c>
      <c r="AI350" t="s">
        <v>107</v>
      </c>
      <c r="AJ350" t="s">
        <v>98</v>
      </c>
      <c r="AK350" s="1" t="s">
        <v>84</v>
      </c>
      <c r="AL350" t="s">
        <v>114</v>
      </c>
      <c r="AM350" t="s">
        <v>103</v>
      </c>
      <c r="AN350" t="s">
        <v>101</v>
      </c>
      <c r="AO350" t="s">
        <v>102</v>
      </c>
      <c r="AP350" s="1"/>
      <c r="AQ350" t="s">
        <v>102</v>
      </c>
    </row>
    <row r="351" spans="1:43" x14ac:dyDescent="0.25">
      <c r="A351" s="1">
        <v>350</v>
      </c>
      <c r="K351" t="s">
        <v>38</v>
      </c>
      <c r="M351" s="5">
        <f t="shared" si="75"/>
        <v>1</v>
      </c>
      <c r="N351" s="5">
        <f t="shared" si="76"/>
        <v>3</v>
      </c>
      <c r="P351" s="5">
        <f t="shared" si="77"/>
        <v>0</v>
      </c>
      <c r="Q351" s="5">
        <f t="shared" si="78"/>
        <v>0</v>
      </c>
      <c r="R351" s="5">
        <f t="shared" si="79"/>
        <v>0</v>
      </c>
      <c r="S351" s="5">
        <f t="shared" si="80"/>
        <v>0</v>
      </c>
      <c r="T351" s="5">
        <f t="shared" si="81"/>
        <v>0</v>
      </c>
      <c r="U351" s="5">
        <f t="shared" si="82"/>
        <v>0</v>
      </c>
      <c r="V351" s="13">
        <f t="shared" si="83"/>
        <v>0</v>
      </c>
      <c r="W351" s="5">
        <f t="shared" si="84"/>
        <v>0</v>
      </c>
      <c r="X351" s="5">
        <f t="shared" si="85"/>
        <v>0</v>
      </c>
      <c r="Y351" s="5">
        <f t="shared" si="86"/>
        <v>1</v>
      </c>
      <c r="AB351" s="5">
        <f t="shared" si="87"/>
        <v>1</v>
      </c>
      <c r="AC351" s="5">
        <f t="shared" si="88"/>
        <v>1</v>
      </c>
      <c r="AD351" s="5" t="str">
        <f t="shared" si="89"/>
        <v>Correct</v>
      </c>
      <c r="AE351" t="s">
        <v>94</v>
      </c>
      <c r="AF351">
        <v>52</v>
      </c>
      <c r="AG351" t="s">
        <v>121</v>
      </c>
      <c r="AH351" t="s">
        <v>200</v>
      </c>
      <c r="AI351" t="s">
        <v>128</v>
      </c>
      <c r="AJ351" t="s">
        <v>98</v>
      </c>
      <c r="AK351" s="1" t="s">
        <v>80</v>
      </c>
      <c r="AL351" t="s">
        <v>126</v>
      </c>
      <c r="AM351" t="s">
        <v>100</v>
      </c>
      <c r="AN351" t="s">
        <v>101</v>
      </c>
      <c r="AO351" t="s">
        <v>102</v>
      </c>
      <c r="AP351" s="1"/>
      <c r="AQ351" t="s">
        <v>102</v>
      </c>
    </row>
    <row r="352" spans="1:43" x14ac:dyDescent="0.25">
      <c r="A352" s="1">
        <v>351</v>
      </c>
      <c r="G352" t="s">
        <v>35</v>
      </c>
      <c r="M352" s="5">
        <f t="shared" si="75"/>
        <v>1</v>
      </c>
      <c r="N352" s="5">
        <f t="shared" si="76"/>
        <v>3</v>
      </c>
      <c r="P352" s="5">
        <f t="shared" si="77"/>
        <v>0</v>
      </c>
      <c r="Q352" s="5">
        <f t="shared" si="78"/>
        <v>0</v>
      </c>
      <c r="R352" s="5">
        <f t="shared" si="79"/>
        <v>0</v>
      </c>
      <c r="S352" s="5">
        <f t="shared" si="80"/>
        <v>0</v>
      </c>
      <c r="T352" s="5">
        <f t="shared" si="81"/>
        <v>0</v>
      </c>
      <c r="U352" s="5">
        <f t="shared" si="82"/>
        <v>1</v>
      </c>
      <c r="V352" s="13">
        <f t="shared" si="83"/>
        <v>0</v>
      </c>
      <c r="W352" s="5">
        <f t="shared" si="84"/>
        <v>0</v>
      </c>
      <c r="X352" s="5">
        <f t="shared" si="85"/>
        <v>0</v>
      </c>
      <c r="Y352" s="5">
        <f t="shared" si="86"/>
        <v>0</v>
      </c>
      <c r="AB352" s="5">
        <f t="shared" si="87"/>
        <v>1</v>
      </c>
      <c r="AC352" s="5">
        <f t="shared" si="88"/>
        <v>1</v>
      </c>
      <c r="AD352" s="5" t="str">
        <f t="shared" si="89"/>
        <v>Correct</v>
      </c>
      <c r="AE352" t="s">
        <v>105</v>
      </c>
      <c r="AF352">
        <v>64</v>
      </c>
      <c r="AG352" t="s">
        <v>95</v>
      </c>
      <c r="AH352" t="s">
        <v>127</v>
      </c>
      <c r="AI352" t="s">
        <v>107</v>
      </c>
      <c r="AJ352" t="s">
        <v>102</v>
      </c>
      <c r="AK352" s="1" t="s">
        <v>80</v>
      </c>
      <c r="AL352" t="s">
        <v>126</v>
      </c>
      <c r="AM352" t="s">
        <v>153</v>
      </c>
      <c r="AN352" t="s">
        <v>101</v>
      </c>
      <c r="AO352" t="s">
        <v>102</v>
      </c>
      <c r="AP352" s="1"/>
      <c r="AQ352" t="s">
        <v>102</v>
      </c>
    </row>
    <row r="353" spans="1:43" x14ac:dyDescent="0.25">
      <c r="A353" s="1">
        <v>352</v>
      </c>
      <c r="H353" t="s">
        <v>269</v>
      </c>
      <c r="I353" t="s">
        <v>36</v>
      </c>
      <c r="K353" t="s">
        <v>38</v>
      </c>
      <c r="M353" s="5">
        <f t="shared" si="75"/>
        <v>3</v>
      </c>
      <c r="N353" s="5">
        <f t="shared" si="76"/>
        <v>1</v>
      </c>
      <c r="P353" s="5">
        <f t="shared" si="77"/>
        <v>0</v>
      </c>
      <c r="Q353" s="5">
        <f t="shared" si="78"/>
        <v>0</v>
      </c>
      <c r="R353" s="5">
        <f t="shared" si="79"/>
        <v>0</v>
      </c>
      <c r="S353" s="5">
        <f t="shared" si="80"/>
        <v>0</v>
      </c>
      <c r="T353" s="5">
        <f t="shared" si="81"/>
        <v>0</v>
      </c>
      <c r="U353" s="5">
        <f t="shared" si="82"/>
        <v>0</v>
      </c>
      <c r="V353" s="13">
        <f t="shared" si="83"/>
        <v>1</v>
      </c>
      <c r="W353" s="5">
        <f t="shared" si="84"/>
        <v>1</v>
      </c>
      <c r="X353" s="5">
        <f t="shared" si="85"/>
        <v>0</v>
      </c>
      <c r="Y353" s="5">
        <f t="shared" si="86"/>
        <v>1</v>
      </c>
      <c r="AB353" s="5">
        <f t="shared" si="87"/>
        <v>3</v>
      </c>
      <c r="AC353" s="5">
        <f t="shared" si="88"/>
        <v>3</v>
      </c>
      <c r="AD353" s="5" t="str">
        <f t="shared" si="89"/>
        <v>Correct</v>
      </c>
      <c r="AE353" t="s">
        <v>105</v>
      </c>
      <c r="AF353">
        <v>47</v>
      </c>
      <c r="AG353" t="s">
        <v>95</v>
      </c>
      <c r="AH353" t="s">
        <v>131</v>
      </c>
      <c r="AI353" t="s">
        <v>97</v>
      </c>
      <c r="AJ353" t="s">
        <v>98</v>
      </c>
      <c r="AK353" s="1" t="s">
        <v>80</v>
      </c>
      <c r="AL353" t="s">
        <v>126</v>
      </c>
      <c r="AM353" t="s">
        <v>153</v>
      </c>
      <c r="AN353" t="s">
        <v>101</v>
      </c>
      <c r="AO353" t="s">
        <v>102</v>
      </c>
      <c r="AP353" s="1"/>
      <c r="AQ353" t="s">
        <v>102</v>
      </c>
    </row>
    <row r="354" spans="1:43" x14ac:dyDescent="0.25">
      <c r="A354" s="1">
        <v>353</v>
      </c>
      <c r="D354" t="s">
        <v>33</v>
      </c>
      <c r="I354" t="s">
        <v>36</v>
      </c>
      <c r="M354" s="5">
        <f t="shared" si="75"/>
        <v>2</v>
      </c>
      <c r="N354" s="5">
        <f t="shared" si="76"/>
        <v>1.5</v>
      </c>
      <c r="P354" s="5">
        <f t="shared" si="77"/>
        <v>0</v>
      </c>
      <c r="Q354" s="5">
        <f t="shared" si="78"/>
        <v>0</v>
      </c>
      <c r="R354" s="5">
        <f t="shared" si="79"/>
        <v>1</v>
      </c>
      <c r="S354" s="5">
        <f t="shared" si="80"/>
        <v>0</v>
      </c>
      <c r="T354" s="5">
        <f t="shared" si="81"/>
        <v>0</v>
      </c>
      <c r="U354" s="5">
        <f t="shared" si="82"/>
        <v>0</v>
      </c>
      <c r="V354" s="13">
        <f t="shared" si="83"/>
        <v>0</v>
      </c>
      <c r="W354" s="5">
        <f t="shared" si="84"/>
        <v>1</v>
      </c>
      <c r="X354" s="5">
        <f t="shared" si="85"/>
        <v>0</v>
      </c>
      <c r="Y354" s="5">
        <f t="shared" si="86"/>
        <v>0</v>
      </c>
      <c r="AB354" s="5">
        <f t="shared" si="87"/>
        <v>2</v>
      </c>
      <c r="AC354" s="5">
        <f t="shared" si="88"/>
        <v>2</v>
      </c>
      <c r="AD354" s="5" t="str">
        <f t="shared" si="89"/>
        <v>Correct</v>
      </c>
      <c r="AE354" t="s">
        <v>94</v>
      </c>
      <c r="AF354">
        <v>52</v>
      </c>
      <c r="AG354" t="s">
        <v>115</v>
      </c>
      <c r="AH354" t="s">
        <v>334</v>
      </c>
      <c r="AI354" t="s">
        <v>107</v>
      </c>
      <c r="AJ354" t="s">
        <v>98</v>
      </c>
      <c r="AK354" s="1" t="s">
        <v>80</v>
      </c>
      <c r="AL354" t="s">
        <v>114</v>
      </c>
      <c r="AM354" t="s">
        <v>120</v>
      </c>
      <c r="AN354" t="s">
        <v>135</v>
      </c>
      <c r="AO354" t="s">
        <v>102</v>
      </c>
      <c r="AP354" s="1"/>
      <c r="AQ354" t="s">
        <v>102</v>
      </c>
    </row>
    <row r="355" spans="1:43" x14ac:dyDescent="0.25">
      <c r="A355" s="1">
        <v>354</v>
      </c>
      <c r="H355" t="s">
        <v>269</v>
      </c>
      <c r="K355" t="s">
        <v>38</v>
      </c>
      <c r="M355" s="5">
        <f t="shared" si="75"/>
        <v>2</v>
      </c>
      <c r="N355" s="5">
        <f t="shared" si="76"/>
        <v>1.5</v>
      </c>
      <c r="P355" s="5">
        <f t="shared" si="77"/>
        <v>0</v>
      </c>
      <c r="Q355" s="5">
        <f t="shared" si="78"/>
        <v>0</v>
      </c>
      <c r="R355" s="5">
        <f t="shared" si="79"/>
        <v>0</v>
      </c>
      <c r="S355" s="5">
        <f t="shared" si="80"/>
        <v>0</v>
      </c>
      <c r="T355" s="5">
        <f t="shared" si="81"/>
        <v>0</v>
      </c>
      <c r="U355" s="5">
        <f t="shared" si="82"/>
        <v>0</v>
      </c>
      <c r="V355" s="13">
        <f t="shared" si="83"/>
        <v>1</v>
      </c>
      <c r="W355" s="5">
        <f t="shared" si="84"/>
        <v>0</v>
      </c>
      <c r="X355" s="5">
        <f t="shared" si="85"/>
        <v>0</v>
      </c>
      <c r="Y355" s="5">
        <f t="shared" si="86"/>
        <v>1</v>
      </c>
      <c r="AB355" s="5">
        <f t="shared" si="87"/>
        <v>2</v>
      </c>
      <c r="AC355" s="5">
        <f t="shared" si="88"/>
        <v>2</v>
      </c>
      <c r="AD355" s="5" t="str">
        <f t="shared" si="89"/>
        <v>Correct</v>
      </c>
      <c r="AE355" t="s">
        <v>94</v>
      </c>
      <c r="AF355">
        <v>54</v>
      </c>
      <c r="AG355" t="s">
        <v>121</v>
      </c>
      <c r="AH355" t="s">
        <v>180</v>
      </c>
      <c r="AI355" t="s">
        <v>107</v>
      </c>
      <c r="AJ355" t="s">
        <v>98</v>
      </c>
      <c r="AK355" s="1" t="s">
        <v>80</v>
      </c>
      <c r="AM355" t="s">
        <v>120</v>
      </c>
      <c r="AN355" t="s">
        <v>104</v>
      </c>
      <c r="AO355" t="s">
        <v>102</v>
      </c>
      <c r="AP355" s="1"/>
      <c r="AQ355" t="s">
        <v>102</v>
      </c>
    </row>
    <row r="356" spans="1:43" x14ac:dyDescent="0.25">
      <c r="A356" s="1">
        <v>355</v>
      </c>
      <c r="I356" t="s">
        <v>36</v>
      </c>
      <c r="M356" s="5">
        <f t="shared" si="75"/>
        <v>1</v>
      </c>
      <c r="N356" s="5">
        <f t="shared" si="76"/>
        <v>3</v>
      </c>
      <c r="P356" s="5">
        <f t="shared" si="77"/>
        <v>0</v>
      </c>
      <c r="Q356" s="5">
        <f t="shared" si="78"/>
        <v>0</v>
      </c>
      <c r="R356" s="5">
        <f t="shared" si="79"/>
        <v>0</v>
      </c>
      <c r="S356" s="5">
        <f t="shared" si="80"/>
        <v>0</v>
      </c>
      <c r="T356" s="5">
        <f t="shared" si="81"/>
        <v>0</v>
      </c>
      <c r="U356" s="5">
        <f t="shared" si="82"/>
        <v>0</v>
      </c>
      <c r="V356" s="13">
        <f t="shared" si="83"/>
        <v>0</v>
      </c>
      <c r="W356" s="5">
        <f t="shared" si="84"/>
        <v>1</v>
      </c>
      <c r="X356" s="5">
        <f t="shared" si="85"/>
        <v>0</v>
      </c>
      <c r="Y356" s="5">
        <f t="shared" si="86"/>
        <v>0</v>
      </c>
      <c r="AB356" s="5">
        <f t="shared" si="87"/>
        <v>1</v>
      </c>
      <c r="AC356" s="5">
        <f t="shared" si="88"/>
        <v>1</v>
      </c>
      <c r="AD356" s="5" t="str">
        <f t="shared" si="89"/>
        <v>Correct</v>
      </c>
      <c r="AE356" t="s">
        <v>105</v>
      </c>
      <c r="AF356">
        <v>57</v>
      </c>
      <c r="AG356" t="s">
        <v>95</v>
      </c>
      <c r="AH356" t="s">
        <v>145</v>
      </c>
      <c r="AI356" t="s">
        <v>107</v>
      </c>
      <c r="AJ356" t="s">
        <v>98</v>
      </c>
      <c r="AK356" s="1" t="s">
        <v>80</v>
      </c>
      <c r="AL356" t="s">
        <v>126</v>
      </c>
      <c r="AM356" t="s">
        <v>100</v>
      </c>
      <c r="AN356" t="s">
        <v>104</v>
      </c>
      <c r="AO356" t="s">
        <v>102</v>
      </c>
      <c r="AP356" s="1"/>
      <c r="AQ356" t="s">
        <v>102</v>
      </c>
    </row>
    <row r="357" spans="1:43" x14ac:dyDescent="0.25">
      <c r="A357" s="1">
        <v>356</v>
      </c>
      <c r="I357" t="s">
        <v>36</v>
      </c>
      <c r="M357" s="5">
        <f t="shared" si="75"/>
        <v>1</v>
      </c>
      <c r="N357" s="5">
        <f t="shared" si="76"/>
        <v>3</v>
      </c>
      <c r="P357" s="5">
        <f t="shared" si="77"/>
        <v>0</v>
      </c>
      <c r="Q357" s="5">
        <f t="shared" si="78"/>
        <v>0</v>
      </c>
      <c r="R357" s="5">
        <f t="shared" si="79"/>
        <v>0</v>
      </c>
      <c r="S357" s="5">
        <f t="shared" si="80"/>
        <v>0</v>
      </c>
      <c r="T357" s="5">
        <f t="shared" si="81"/>
        <v>0</v>
      </c>
      <c r="U357" s="5">
        <f t="shared" si="82"/>
        <v>0</v>
      </c>
      <c r="V357" s="13">
        <f t="shared" si="83"/>
        <v>0</v>
      </c>
      <c r="W357" s="5">
        <f t="shared" si="84"/>
        <v>1</v>
      </c>
      <c r="X357" s="5">
        <f t="shared" si="85"/>
        <v>0</v>
      </c>
      <c r="Y357" s="5">
        <f t="shared" si="86"/>
        <v>0</v>
      </c>
      <c r="AB357" s="5">
        <f t="shared" si="87"/>
        <v>1</v>
      </c>
      <c r="AC357" s="5">
        <f t="shared" si="88"/>
        <v>1</v>
      </c>
      <c r="AD357" s="5" t="str">
        <f t="shared" si="89"/>
        <v>Correct</v>
      </c>
      <c r="AE357" t="s">
        <v>94</v>
      </c>
      <c r="AF357">
        <v>52</v>
      </c>
      <c r="AG357" t="s">
        <v>121</v>
      </c>
      <c r="AH357" t="s">
        <v>200</v>
      </c>
      <c r="AI357" t="s">
        <v>107</v>
      </c>
      <c r="AJ357" t="s">
        <v>98</v>
      </c>
      <c r="AK357" s="1" t="s">
        <v>80</v>
      </c>
      <c r="AL357" t="s">
        <v>126</v>
      </c>
      <c r="AM357" t="s">
        <v>110</v>
      </c>
      <c r="AN357" t="s">
        <v>101</v>
      </c>
      <c r="AO357" t="s">
        <v>102</v>
      </c>
      <c r="AP357" s="1"/>
      <c r="AQ357" t="s">
        <v>102</v>
      </c>
    </row>
    <row r="358" spans="1:43" x14ac:dyDescent="0.25">
      <c r="A358" s="1">
        <v>357</v>
      </c>
      <c r="D358" t="s">
        <v>33</v>
      </c>
      <c r="E358" t="s">
        <v>266</v>
      </c>
      <c r="M358" s="5">
        <f t="shared" si="75"/>
        <v>2</v>
      </c>
      <c r="N358" s="5">
        <f t="shared" si="76"/>
        <v>1.5</v>
      </c>
      <c r="P358" s="5">
        <f t="shared" si="77"/>
        <v>0</v>
      </c>
      <c r="Q358" s="5">
        <f t="shared" si="78"/>
        <v>0</v>
      </c>
      <c r="R358" s="5">
        <f t="shared" si="79"/>
        <v>1</v>
      </c>
      <c r="S358" s="5">
        <f t="shared" si="80"/>
        <v>1</v>
      </c>
      <c r="T358" s="5">
        <f t="shared" si="81"/>
        <v>0</v>
      </c>
      <c r="U358" s="5">
        <f t="shared" si="82"/>
        <v>0</v>
      </c>
      <c r="V358" s="13">
        <f t="shared" si="83"/>
        <v>0</v>
      </c>
      <c r="W358" s="5">
        <f t="shared" si="84"/>
        <v>0</v>
      </c>
      <c r="X358" s="5">
        <f t="shared" si="85"/>
        <v>0</v>
      </c>
      <c r="Y358" s="5">
        <f t="shared" si="86"/>
        <v>0</v>
      </c>
      <c r="AB358" s="5">
        <f t="shared" si="87"/>
        <v>2</v>
      </c>
      <c r="AC358" s="5">
        <f t="shared" si="88"/>
        <v>2</v>
      </c>
      <c r="AD358" s="5" t="str">
        <f t="shared" si="89"/>
        <v>Correct</v>
      </c>
      <c r="AE358" t="s">
        <v>94</v>
      </c>
      <c r="AF358">
        <v>42</v>
      </c>
      <c r="AG358" t="s">
        <v>95</v>
      </c>
      <c r="AH358" t="s">
        <v>127</v>
      </c>
      <c r="AI358" t="s">
        <v>97</v>
      </c>
      <c r="AJ358" t="s">
        <v>98</v>
      </c>
      <c r="AK358" s="1" t="s">
        <v>80</v>
      </c>
      <c r="AL358" t="s">
        <v>126</v>
      </c>
      <c r="AM358" t="s">
        <v>153</v>
      </c>
      <c r="AN358" t="s">
        <v>101</v>
      </c>
      <c r="AO358" t="s">
        <v>102</v>
      </c>
      <c r="AP358" s="1"/>
      <c r="AQ358" t="s">
        <v>102</v>
      </c>
    </row>
    <row r="359" spans="1:43" x14ac:dyDescent="0.25">
      <c r="A359" s="1">
        <v>358</v>
      </c>
      <c r="G359" t="s">
        <v>35</v>
      </c>
      <c r="M359" s="5">
        <f t="shared" si="75"/>
        <v>1</v>
      </c>
      <c r="N359" s="5">
        <f t="shared" si="76"/>
        <v>3</v>
      </c>
      <c r="P359" s="5">
        <f t="shared" si="77"/>
        <v>0</v>
      </c>
      <c r="Q359" s="5">
        <f t="shared" si="78"/>
        <v>0</v>
      </c>
      <c r="R359" s="5">
        <f t="shared" si="79"/>
        <v>0</v>
      </c>
      <c r="S359" s="5">
        <f t="shared" si="80"/>
        <v>0</v>
      </c>
      <c r="T359" s="5">
        <f t="shared" si="81"/>
        <v>0</v>
      </c>
      <c r="U359" s="5">
        <f t="shared" si="82"/>
        <v>1</v>
      </c>
      <c r="V359" s="13">
        <f t="shared" si="83"/>
        <v>0</v>
      </c>
      <c r="W359" s="5">
        <f t="shared" si="84"/>
        <v>0</v>
      </c>
      <c r="X359" s="5">
        <f t="shared" si="85"/>
        <v>0</v>
      </c>
      <c r="Y359" s="5">
        <f t="shared" si="86"/>
        <v>0</v>
      </c>
      <c r="AB359" s="5">
        <f t="shared" si="87"/>
        <v>1</v>
      </c>
      <c r="AC359" s="5">
        <f t="shared" si="88"/>
        <v>1</v>
      </c>
      <c r="AD359" s="5" t="str">
        <f t="shared" si="89"/>
        <v>Correct</v>
      </c>
      <c r="AE359" t="s">
        <v>105</v>
      </c>
      <c r="AF359">
        <v>63</v>
      </c>
      <c r="AG359" t="s">
        <v>95</v>
      </c>
      <c r="AH359" t="s">
        <v>220</v>
      </c>
      <c r="AI359" t="s">
        <v>107</v>
      </c>
      <c r="AJ359" t="s">
        <v>98</v>
      </c>
      <c r="AK359" s="1" t="s">
        <v>80</v>
      </c>
      <c r="AL359" t="s">
        <v>126</v>
      </c>
      <c r="AM359" t="s">
        <v>100</v>
      </c>
      <c r="AN359" t="s">
        <v>101</v>
      </c>
      <c r="AO359" t="s">
        <v>102</v>
      </c>
      <c r="AP359" s="1"/>
      <c r="AQ359" t="s">
        <v>102</v>
      </c>
    </row>
    <row r="360" spans="1:43" x14ac:dyDescent="0.25">
      <c r="A360" s="1">
        <v>359</v>
      </c>
      <c r="B360" t="s">
        <v>31</v>
      </c>
      <c r="F360" t="s">
        <v>34</v>
      </c>
      <c r="G360" t="s">
        <v>35</v>
      </c>
      <c r="I360" t="s">
        <v>36</v>
      </c>
      <c r="K360" t="s">
        <v>38</v>
      </c>
      <c r="M360" s="5">
        <f t="shared" si="75"/>
        <v>5</v>
      </c>
      <c r="N360" s="5">
        <f t="shared" si="76"/>
        <v>0.6</v>
      </c>
      <c r="P360" s="5">
        <f t="shared" si="77"/>
        <v>0.6</v>
      </c>
      <c r="Q360" s="5">
        <f t="shared" si="78"/>
        <v>0</v>
      </c>
      <c r="R360" s="5">
        <f t="shared" si="79"/>
        <v>0</v>
      </c>
      <c r="S360" s="5">
        <f t="shared" si="80"/>
        <v>0</v>
      </c>
      <c r="T360" s="5">
        <f t="shared" si="81"/>
        <v>0.6</v>
      </c>
      <c r="U360" s="5">
        <f t="shared" si="82"/>
        <v>0.6</v>
      </c>
      <c r="V360" s="13">
        <f t="shared" si="83"/>
        <v>0</v>
      </c>
      <c r="W360" s="5">
        <f t="shared" si="84"/>
        <v>0.6</v>
      </c>
      <c r="X360" s="5">
        <f t="shared" si="85"/>
        <v>0</v>
      </c>
      <c r="Y360" s="5">
        <f t="shared" si="86"/>
        <v>0.6</v>
      </c>
      <c r="AB360" s="5">
        <f t="shared" si="87"/>
        <v>3</v>
      </c>
      <c r="AC360" s="5">
        <f t="shared" si="88"/>
        <v>5</v>
      </c>
      <c r="AD360" s="5" t="str">
        <f t="shared" si="89"/>
        <v>Correct</v>
      </c>
      <c r="AE360" t="s">
        <v>94</v>
      </c>
      <c r="AF360">
        <v>32</v>
      </c>
      <c r="AG360" t="s">
        <v>95</v>
      </c>
      <c r="AH360" t="s">
        <v>117</v>
      </c>
      <c r="AI360" s="1" t="s">
        <v>346</v>
      </c>
      <c r="AJ360" t="s">
        <v>102</v>
      </c>
      <c r="AK360" s="1" t="s">
        <v>80</v>
      </c>
      <c r="AL360" t="s">
        <v>126</v>
      </c>
      <c r="AM360" t="s">
        <v>110</v>
      </c>
      <c r="AN360" t="s">
        <v>136</v>
      </c>
      <c r="AO360" t="s">
        <v>102</v>
      </c>
      <c r="AP360" s="1" t="s">
        <v>90</v>
      </c>
      <c r="AQ360" t="s">
        <v>102</v>
      </c>
    </row>
    <row r="361" spans="1:43" x14ac:dyDescent="0.25">
      <c r="A361" s="1">
        <v>360</v>
      </c>
      <c r="G361" t="s">
        <v>35</v>
      </c>
      <c r="M361" s="5">
        <f t="shared" si="75"/>
        <v>1</v>
      </c>
      <c r="N361" s="5">
        <f t="shared" si="76"/>
        <v>3</v>
      </c>
      <c r="P361" s="5">
        <f t="shared" si="77"/>
        <v>0</v>
      </c>
      <c r="Q361" s="5">
        <f t="shared" si="78"/>
        <v>0</v>
      </c>
      <c r="R361" s="5">
        <f t="shared" si="79"/>
        <v>0</v>
      </c>
      <c r="S361" s="5">
        <f t="shared" si="80"/>
        <v>0</v>
      </c>
      <c r="T361" s="5">
        <f t="shared" si="81"/>
        <v>0</v>
      </c>
      <c r="U361" s="5">
        <f t="shared" si="82"/>
        <v>1</v>
      </c>
      <c r="V361" s="13">
        <f t="shared" si="83"/>
        <v>0</v>
      </c>
      <c r="W361" s="5">
        <f t="shared" si="84"/>
        <v>0</v>
      </c>
      <c r="X361" s="5">
        <f t="shared" si="85"/>
        <v>0</v>
      </c>
      <c r="Y361" s="5">
        <f t="shared" si="86"/>
        <v>0</v>
      </c>
      <c r="AB361" s="5">
        <f t="shared" si="87"/>
        <v>1</v>
      </c>
      <c r="AC361" s="5">
        <f t="shared" si="88"/>
        <v>1</v>
      </c>
      <c r="AD361" s="5" t="str">
        <f t="shared" si="89"/>
        <v>Correct</v>
      </c>
      <c r="AE361" t="s">
        <v>105</v>
      </c>
      <c r="AF361">
        <v>64</v>
      </c>
      <c r="AG361" t="s">
        <v>121</v>
      </c>
      <c r="AH361" t="s">
        <v>181</v>
      </c>
      <c r="AI361" t="s">
        <v>107</v>
      </c>
      <c r="AJ361" t="s">
        <v>98</v>
      </c>
      <c r="AK361" s="1" t="s">
        <v>80</v>
      </c>
      <c r="AL361" t="s">
        <v>126</v>
      </c>
      <c r="AM361" t="s">
        <v>120</v>
      </c>
      <c r="AN361" t="s">
        <v>101</v>
      </c>
      <c r="AO361" t="s">
        <v>102</v>
      </c>
      <c r="AP361" s="1" t="s">
        <v>92</v>
      </c>
      <c r="AQ361" t="s">
        <v>102</v>
      </c>
    </row>
    <row r="362" spans="1:43" x14ac:dyDescent="0.25">
      <c r="A362" s="1">
        <v>361</v>
      </c>
      <c r="H362" t="s">
        <v>269</v>
      </c>
      <c r="J362" t="s">
        <v>37</v>
      </c>
      <c r="K362" t="s">
        <v>38</v>
      </c>
      <c r="M362" s="5">
        <f t="shared" si="75"/>
        <v>3</v>
      </c>
      <c r="N362" s="5">
        <f t="shared" si="76"/>
        <v>1</v>
      </c>
      <c r="P362" s="5">
        <f t="shared" si="77"/>
        <v>0</v>
      </c>
      <c r="Q362" s="5">
        <f t="shared" si="78"/>
        <v>0</v>
      </c>
      <c r="R362" s="5">
        <f t="shared" si="79"/>
        <v>0</v>
      </c>
      <c r="S362" s="5">
        <f t="shared" si="80"/>
        <v>0</v>
      </c>
      <c r="T362" s="5">
        <f t="shared" si="81"/>
        <v>0</v>
      </c>
      <c r="U362" s="5">
        <f t="shared" si="82"/>
        <v>0</v>
      </c>
      <c r="V362" s="13">
        <f t="shared" si="83"/>
        <v>1</v>
      </c>
      <c r="W362" s="5">
        <f t="shared" si="84"/>
        <v>0</v>
      </c>
      <c r="X362" s="5">
        <f t="shared" si="85"/>
        <v>1</v>
      </c>
      <c r="Y362" s="5">
        <f t="shared" si="86"/>
        <v>1</v>
      </c>
      <c r="AB362" s="5">
        <f t="shared" si="87"/>
        <v>3</v>
      </c>
      <c r="AC362" s="5">
        <f t="shared" si="88"/>
        <v>3</v>
      </c>
      <c r="AD362" s="5" t="str">
        <f t="shared" si="89"/>
        <v>Correct</v>
      </c>
      <c r="AE362" t="s">
        <v>94</v>
      </c>
      <c r="AF362">
        <v>29</v>
      </c>
      <c r="AG362" t="s">
        <v>95</v>
      </c>
      <c r="AH362" t="s">
        <v>138</v>
      </c>
      <c r="AI362" t="s">
        <v>107</v>
      </c>
      <c r="AJ362" t="s">
        <v>98</v>
      </c>
      <c r="AK362" s="1" t="s">
        <v>80</v>
      </c>
      <c r="AL362" t="s">
        <v>109</v>
      </c>
      <c r="AM362" t="s">
        <v>110</v>
      </c>
      <c r="AN362" t="s">
        <v>101</v>
      </c>
      <c r="AO362" t="s">
        <v>102</v>
      </c>
      <c r="AP362" s="1" t="s">
        <v>90</v>
      </c>
      <c r="AQ362" t="s">
        <v>102</v>
      </c>
    </row>
    <row r="363" spans="1:43" x14ac:dyDescent="0.25">
      <c r="A363" s="1">
        <v>362</v>
      </c>
      <c r="M363" s="5">
        <f t="shared" si="75"/>
        <v>0</v>
      </c>
      <c r="N363" s="5" t="e">
        <f t="shared" si="76"/>
        <v>#DIV/0!</v>
      </c>
      <c r="P363" s="5">
        <f t="shared" si="77"/>
        <v>0</v>
      </c>
      <c r="Q363" s="5">
        <f t="shared" si="78"/>
        <v>0</v>
      </c>
      <c r="R363" s="5">
        <f t="shared" si="79"/>
        <v>0</v>
      </c>
      <c r="S363" s="5">
        <f t="shared" si="80"/>
        <v>0</v>
      </c>
      <c r="T363" s="5">
        <f t="shared" si="81"/>
        <v>0</v>
      </c>
      <c r="U363" s="5">
        <f t="shared" si="82"/>
        <v>0</v>
      </c>
      <c r="V363" s="13">
        <f t="shared" si="83"/>
        <v>0</v>
      </c>
      <c r="W363" s="5">
        <f t="shared" si="84"/>
        <v>0</v>
      </c>
      <c r="X363" s="5">
        <f t="shared" si="85"/>
        <v>0</v>
      </c>
      <c r="Y363" s="5">
        <f t="shared" si="86"/>
        <v>0</v>
      </c>
      <c r="AB363" s="5">
        <f t="shared" si="87"/>
        <v>0</v>
      </c>
      <c r="AC363" s="5">
        <f t="shared" si="88"/>
        <v>0</v>
      </c>
      <c r="AD363" s="5" t="str">
        <f t="shared" si="89"/>
        <v>Correct</v>
      </c>
      <c r="AE363" t="s">
        <v>94</v>
      </c>
      <c r="AF363">
        <v>64</v>
      </c>
      <c r="AG363" t="s">
        <v>121</v>
      </c>
      <c r="AH363" t="s">
        <v>181</v>
      </c>
      <c r="AI363" t="s">
        <v>107</v>
      </c>
      <c r="AJ363" t="s">
        <v>98</v>
      </c>
      <c r="AK363" s="1" t="s">
        <v>80</v>
      </c>
      <c r="AL363" t="s">
        <v>99</v>
      </c>
      <c r="AM363" t="s">
        <v>103</v>
      </c>
      <c r="AO363" t="s">
        <v>102</v>
      </c>
      <c r="AP363" s="1" t="s">
        <v>92</v>
      </c>
      <c r="AQ363" t="s">
        <v>98</v>
      </c>
    </row>
    <row r="364" spans="1:43" x14ac:dyDescent="0.25">
      <c r="A364" s="1">
        <v>363</v>
      </c>
      <c r="B364" t="s">
        <v>31</v>
      </c>
      <c r="D364" t="s">
        <v>33</v>
      </c>
      <c r="F364" t="s">
        <v>34</v>
      </c>
      <c r="M364" s="5">
        <f t="shared" si="75"/>
        <v>3</v>
      </c>
      <c r="N364" s="5">
        <f t="shared" si="76"/>
        <v>1</v>
      </c>
      <c r="P364" s="5">
        <f t="shared" si="77"/>
        <v>1</v>
      </c>
      <c r="Q364" s="5">
        <f t="shared" si="78"/>
        <v>0</v>
      </c>
      <c r="R364" s="5">
        <f t="shared" si="79"/>
        <v>1</v>
      </c>
      <c r="S364" s="5">
        <f t="shared" si="80"/>
        <v>0</v>
      </c>
      <c r="T364" s="5">
        <f t="shared" si="81"/>
        <v>1</v>
      </c>
      <c r="U364" s="5">
        <f t="shared" si="82"/>
        <v>0</v>
      </c>
      <c r="V364" s="13">
        <f t="shared" si="83"/>
        <v>0</v>
      </c>
      <c r="W364" s="5">
        <f t="shared" si="84"/>
        <v>0</v>
      </c>
      <c r="X364" s="5">
        <f t="shared" si="85"/>
        <v>0</v>
      </c>
      <c r="Y364" s="5">
        <f t="shared" si="86"/>
        <v>0</v>
      </c>
      <c r="AB364" s="5">
        <f t="shared" si="87"/>
        <v>3</v>
      </c>
      <c r="AC364" s="5">
        <f t="shared" si="88"/>
        <v>3</v>
      </c>
      <c r="AD364" s="5" t="str">
        <f t="shared" si="89"/>
        <v>Correct</v>
      </c>
      <c r="AE364" t="s">
        <v>94</v>
      </c>
      <c r="AF364">
        <v>24</v>
      </c>
      <c r="AG364" t="s">
        <v>95</v>
      </c>
      <c r="AH364" t="s">
        <v>130</v>
      </c>
      <c r="AI364" t="s">
        <v>107</v>
      </c>
      <c r="AK364" s="1" t="s">
        <v>365</v>
      </c>
      <c r="AM364" t="s">
        <v>110</v>
      </c>
      <c r="AN364" t="s">
        <v>136</v>
      </c>
      <c r="AO364" t="s">
        <v>102</v>
      </c>
      <c r="AP364" s="1"/>
      <c r="AQ364" t="s">
        <v>102</v>
      </c>
    </row>
    <row r="365" spans="1:43" x14ac:dyDescent="0.25">
      <c r="A365" s="1">
        <v>364</v>
      </c>
      <c r="E365" t="s">
        <v>266</v>
      </c>
      <c r="M365" s="5">
        <f t="shared" si="75"/>
        <v>1</v>
      </c>
      <c r="N365" s="5">
        <f t="shared" si="76"/>
        <v>3</v>
      </c>
      <c r="P365" s="5">
        <f t="shared" si="77"/>
        <v>0</v>
      </c>
      <c r="Q365" s="5">
        <f t="shared" si="78"/>
        <v>0</v>
      </c>
      <c r="R365" s="5">
        <f t="shared" si="79"/>
        <v>0</v>
      </c>
      <c r="S365" s="5">
        <f t="shared" si="80"/>
        <v>1</v>
      </c>
      <c r="T365" s="5">
        <f t="shared" si="81"/>
        <v>0</v>
      </c>
      <c r="U365" s="5">
        <f t="shared" si="82"/>
        <v>0</v>
      </c>
      <c r="V365" s="13">
        <f t="shared" si="83"/>
        <v>0</v>
      </c>
      <c r="W365" s="5">
        <f t="shared" si="84"/>
        <v>0</v>
      </c>
      <c r="X365" s="5">
        <f t="shared" si="85"/>
        <v>0</v>
      </c>
      <c r="Y365" s="5">
        <f t="shared" si="86"/>
        <v>0</v>
      </c>
      <c r="AB365" s="5">
        <f t="shared" si="87"/>
        <v>1</v>
      </c>
      <c r="AC365" s="5">
        <f t="shared" si="88"/>
        <v>1</v>
      </c>
      <c r="AD365" s="5" t="str">
        <f t="shared" si="89"/>
        <v>Correct</v>
      </c>
      <c r="AE365" t="s">
        <v>94</v>
      </c>
      <c r="AF365">
        <v>63</v>
      </c>
      <c r="AG365" t="s">
        <v>121</v>
      </c>
      <c r="AH365" t="s">
        <v>181</v>
      </c>
      <c r="AI365" t="s">
        <v>107</v>
      </c>
      <c r="AJ365" t="s">
        <v>98</v>
      </c>
      <c r="AK365" s="1" t="s">
        <v>80</v>
      </c>
      <c r="AL365" t="s">
        <v>108</v>
      </c>
      <c r="AM365" t="s">
        <v>120</v>
      </c>
      <c r="AN365" t="s">
        <v>101</v>
      </c>
      <c r="AO365" t="s">
        <v>102</v>
      </c>
      <c r="AP365" s="1" t="s">
        <v>92</v>
      </c>
      <c r="AQ365" t="s">
        <v>102</v>
      </c>
    </row>
    <row r="366" spans="1:43" x14ac:dyDescent="0.25">
      <c r="A366" s="1">
        <v>365</v>
      </c>
      <c r="G366" t="s">
        <v>35</v>
      </c>
      <c r="M366" s="5">
        <f t="shared" si="75"/>
        <v>1</v>
      </c>
      <c r="N366" s="5">
        <f t="shared" si="76"/>
        <v>3</v>
      </c>
      <c r="P366" s="5">
        <f t="shared" si="77"/>
        <v>0</v>
      </c>
      <c r="Q366" s="5">
        <f t="shared" si="78"/>
        <v>0</v>
      </c>
      <c r="R366" s="5">
        <f t="shared" si="79"/>
        <v>0</v>
      </c>
      <c r="S366" s="5">
        <f t="shared" si="80"/>
        <v>0</v>
      </c>
      <c r="T366" s="5">
        <f t="shared" si="81"/>
        <v>0</v>
      </c>
      <c r="U366" s="5">
        <f t="shared" si="82"/>
        <v>1</v>
      </c>
      <c r="V366" s="13">
        <f t="shared" si="83"/>
        <v>0</v>
      </c>
      <c r="W366" s="5">
        <f t="shared" si="84"/>
        <v>0</v>
      </c>
      <c r="X366" s="5">
        <f t="shared" si="85"/>
        <v>0</v>
      </c>
      <c r="Y366" s="5">
        <f t="shared" si="86"/>
        <v>0</v>
      </c>
      <c r="AB366" s="5">
        <f t="shared" si="87"/>
        <v>1</v>
      </c>
      <c r="AC366" s="5">
        <f t="shared" si="88"/>
        <v>1</v>
      </c>
      <c r="AD366" s="5" t="str">
        <f t="shared" si="89"/>
        <v>Correct</v>
      </c>
      <c r="AE366" t="s">
        <v>105</v>
      </c>
      <c r="AF366">
        <v>64</v>
      </c>
      <c r="AG366" t="s">
        <v>95</v>
      </c>
      <c r="AH366" t="s">
        <v>221</v>
      </c>
      <c r="AJ366" t="s">
        <v>98</v>
      </c>
      <c r="AK366" s="1" t="s">
        <v>365</v>
      </c>
      <c r="AL366" t="s">
        <v>126</v>
      </c>
      <c r="AM366" t="s">
        <v>100</v>
      </c>
      <c r="AN366" t="s">
        <v>104</v>
      </c>
      <c r="AO366" t="s">
        <v>102</v>
      </c>
      <c r="AP366" s="1"/>
      <c r="AQ366" t="s">
        <v>102</v>
      </c>
    </row>
    <row r="367" spans="1:43" x14ac:dyDescent="0.25">
      <c r="A367" s="1">
        <v>366</v>
      </c>
      <c r="M367" s="5">
        <f t="shared" si="75"/>
        <v>0</v>
      </c>
      <c r="N367" s="5" t="e">
        <f t="shared" si="76"/>
        <v>#DIV/0!</v>
      </c>
      <c r="P367" s="5">
        <f t="shared" si="77"/>
        <v>0</v>
      </c>
      <c r="Q367" s="5">
        <f t="shared" si="78"/>
        <v>0</v>
      </c>
      <c r="R367" s="5">
        <f t="shared" si="79"/>
        <v>0</v>
      </c>
      <c r="S367" s="5">
        <f t="shared" si="80"/>
        <v>0</v>
      </c>
      <c r="T367" s="5">
        <f t="shared" si="81"/>
        <v>0</v>
      </c>
      <c r="U367" s="5">
        <f t="shared" si="82"/>
        <v>0</v>
      </c>
      <c r="V367" s="13">
        <f t="shared" si="83"/>
        <v>0</v>
      </c>
      <c r="W367" s="5">
        <f t="shared" si="84"/>
        <v>0</v>
      </c>
      <c r="X367" s="5">
        <f t="shared" si="85"/>
        <v>0</v>
      </c>
      <c r="Y367" s="5">
        <f t="shared" si="86"/>
        <v>0</v>
      </c>
      <c r="AB367" s="5">
        <f t="shared" si="87"/>
        <v>0</v>
      </c>
      <c r="AC367" s="5">
        <f t="shared" si="88"/>
        <v>0</v>
      </c>
      <c r="AD367" s="5" t="str">
        <f t="shared" si="89"/>
        <v>Correct</v>
      </c>
      <c r="AE367" t="s">
        <v>105</v>
      </c>
      <c r="AF367">
        <v>70</v>
      </c>
      <c r="AG367" t="s">
        <v>95</v>
      </c>
      <c r="AH367" t="s">
        <v>222</v>
      </c>
      <c r="AI367" t="s">
        <v>107</v>
      </c>
      <c r="AK367" s="1" t="s">
        <v>80</v>
      </c>
      <c r="AL367" t="s">
        <v>126</v>
      </c>
      <c r="AM367" t="s">
        <v>100</v>
      </c>
      <c r="AN367" t="s">
        <v>104</v>
      </c>
      <c r="AO367" t="s">
        <v>102</v>
      </c>
      <c r="AP367" s="1"/>
      <c r="AQ367" t="s">
        <v>102</v>
      </c>
    </row>
    <row r="368" spans="1:43" x14ac:dyDescent="0.25">
      <c r="A368" s="1">
        <v>367</v>
      </c>
      <c r="G368" t="s">
        <v>35</v>
      </c>
      <c r="M368" s="5">
        <f t="shared" si="75"/>
        <v>1</v>
      </c>
      <c r="N368" s="5">
        <f t="shared" si="76"/>
        <v>3</v>
      </c>
      <c r="P368" s="5">
        <f t="shared" si="77"/>
        <v>0</v>
      </c>
      <c r="Q368" s="5">
        <f t="shared" si="78"/>
        <v>0</v>
      </c>
      <c r="R368" s="5">
        <f t="shared" si="79"/>
        <v>0</v>
      </c>
      <c r="S368" s="5">
        <f t="shared" si="80"/>
        <v>0</v>
      </c>
      <c r="T368" s="5">
        <f t="shared" si="81"/>
        <v>0</v>
      </c>
      <c r="U368" s="5">
        <f t="shared" si="82"/>
        <v>1</v>
      </c>
      <c r="V368" s="13">
        <f t="shared" si="83"/>
        <v>0</v>
      </c>
      <c r="W368" s="5">
        <f t="shared" si="84"/>
        <v>0</v>
      </c>
      <c r="X368" s="5">
        <f t="shared" si="85"/>
        <v>0</v>
      </c>
      <c r="Y368" s="5">
        <f t="shared" si="86"/>
        <v>0</v>
      </c>
      <c r="AB368" s="5">
        <f t="shared" si="87"/>
        <v>1</v>
      </c>
      <c r="AC368" s="5">
        <f t="shared" si="88"/>
        <v>1</v>
      </c>
      <c r="AD368" s="5" t="str">
        <f t="shared" si="89"/>
        <v>Correct</v>
      </c>
      <c r="AE368" t="s">
        <v>94</v>
      </c>
      <c r="AF368">
        <v>72</v>
      </c>
      <c r="AG368" t="s">
        <v>95</v>
      </c>
      <c r="AH368" t="s">
        <v>186</v>
      </c>
      <c r="AI368" t="s">
        <v>97</v>
      </c>
      <c r="AJ368" t="s">
        <v>98</v>
      </c>
      <c r="AK368" s="1" t="s">
        <v>80</v>
      </c>
      <c r="AN368" t="s">
        <v>104</v>
      </c>
      <c r="AO368" t="s">
        <v>102</v>
      </c>
      <c r="AP368" s="1" t="s">
        <v>91</v>
      </c>
      <c r="AQ368" t="s">
        <v>102</v>
      </c>
    </row>
    <row r="369" spans="1:43" x14ac:dyDescent="0.25">
      <c r="A369" s="1">
        <v>368</v>
      </c>
      <c r="G369" t="s">
        <v>35</v>
      </c>
      <c r="M369" s="5">
        <f t="shared" si="75"/>
        <v>1</v>
      </c>
      <c r="N369" s="5">
        <f t="shared" si="76"/>
        <v>3</v>
      </c>
      <c r="P369" s="5">
        <f t="shared" si="77"/>
        <v>0</v>
      </c>
      <c r="Q369" s="5">
        <f t="shared" si="78"/>
        <v>0</v>
      </c>
      <c r="R369" s="5">
        <f t="shared" si="79"/>
        <v>0</v>
      </c>
      <c r="S369" s="5">
        <f t="shared" si="80"/>
        <v>0</v>
      </c>
      <c r="T369" s="5">
        <f t="shared" si="81"/>
        <v>0</v>
      </c>
      <c r="U369" s="5">
        <f t="shared" si="82"/>
        <v>1</v>
      </c>
      <c r="V369" s="13">
        <f t="shared" si="83"/>
        <v>0</v>
      </c>
      <c r="W369" s="5">
        <f t="shared" si="84"/>
        <v>0</v>
      </c>
      <c r="X369" s="5">
        <f t="shared" si="85"/>
        <v>0</v>
      </c>
      <c r="Y369" s="5">
        <f t="shared" si="86"/>
        <v>0</v>
      </c>
      <c r="AB369" s="5">
        <f t="shared" si="87"/>
        <v>1</v>
      </c>
      <c r="AC369" s="5">
        <f t="shared" si="88"/>
        <v>1</v>
      </c>
      <c r="AD369" s="5" t="str">
        <f t="shared" si="89"/>
        <v>Correct</v>
      </c>
      <c r="AE369" t="s">
        <v>105</v>
      </c>
      <c r="AF369">
        <v>76</v>
      </c>
      <c r="AG369" t="s">
        <v>95</v>
      </c>
      <c r="AH369" t="s">
        <v>118</v>
      </c>
      <c r="AI369" t="s">
        <v>107</v>
      </c>
      <c r="AJ369" t="s">
        <v>98</v>
      </c>
      <c r="AK369" s="1" t="s">
        <v>80</v>
      </c>
      <c r="AM369" t="s">
        <v>153</v>
      </c>
      <c r="AN369" t="s">
        <v>104</v>
      </c>
      <c r="AO369" t="s">
        <v>102</v>
      </c>
      <c r="AP369" s="1"/>
      <c r="AQ369" t="s">
        <v>102</v>
      </c>
    </row>
    <row r="370" spans="1:43" x14ac:dyDescent="0.25">
      <c r="A370" s="1">
        <v>369</v>
      </c>
      <c r="H370" t="s">
        <v>269</v>
      </c>
      <c r="J370" t="s">
        <v>37</v>
      </c>
      <c r="K370" t="s">
        <v>38</v>
      </c>
      <c r="M370" s="5">
        <f t="shared" si="75"/>
        <v>3</v>
      </c>
      <c r="N370" s="5">
        <f t="shared" si="76"/>
        <v>1</v>
      </c>
      <c r="P370" s="5">
        <f t="shared" si="77"/>
        <v>0</v>
      </c>
      <c r="Q370" s="5">
        <f t="shared" si="78"/>
        <v>0</v>
      </c>
      <c r="R370" s="5">
        <f t="shared" si="79"/>
        <v>0</v>
      </c>
      <c r="S370" s="5">
        <f t="shared" si="80"/>
        <v>0</v>
      </c>
      <c r="T370" s="5">
        <f t="shared" si="81"/>
        <v>0</v>
      </c>
      <c r="U370" s="5">
        <f t="shared" si="82"/>
        <v>0</v>
      </c>
      <c r="V370" s="13">
        <f t="shared" si="83"/>
        <v>1</v>
      </c>
      <c r="W370" s="5">
        <f t="shared" si="84"/>
        <v>0</v>
      </c>
      <c r="X370" s="5">
        <f t="shared" si="85"/>
        <v>1</v>
      </c>
      <c r="Y370" s="5">
        <f t="shared" si="86"/>
        <v>1</v>
      </c>
      <c r="AB370" s="5">
        <f t="shared" si="87"/>
        <v>3</v>
      </c>
      <c r="AC370" s="5">
        <f t="shared" si="88"/>
        <v>3</v>
      </c>
      <c r="AD370" s="5" t="str">
        <f t="shared" si="89"/>
        <v>Correct</v>
      </c>
      <c r="AE370" t="s">
        <v>105</v>
      </c>
      <c r="AF370">
        <v>74</v>
      </c>
      <c r="AG370" t="s">
        <v>115</v>
      </c>
      <c r="AH370" t="s">
        <v>329</v>
      </c>
      <c r="AI370" t="s">
        <v>107</v>
      </c>
      <c r="AJ370" t="s">
        <v>98</v>
      </c>
      <c r="AK370" s="1" t="s">
        <v>80</v>
      </c>
      <c r="AO370" t="s">
        <v>102</v>
      </c>
      <c r="AP370" s="1"/>
      <c r="AQ370" t="s">
        <v>102</v>
      </c>
    </row>
    <row r="371" spans="1:43" x14ac:dyDescent="0.25">
      <c r="A371" s="1">
        <v>370</v>
      </c>
      <c r="H371" t="s">
        <v>269</v>
      </c>
      <c r="M371" s="5">
        <f t="shared" si="75"/>
        <v>1</v>
      </c>
      <c r="N371" s="5">
        <f t="shared" si="76"/>
        <v>3</v>
      </c>
      <c r="P371" s="5">
        <f t="shared" si="77"/>
        <v>0</v>
      </c>
      <c r="Q371" s="5">
        <f t="shared" si="78"/>
        <v>0</v>
      </c>
      <c r="R371" s="5">
        <f t="shared" si="79"/>
        <v>0</v>
      </c>
      <c r="S371" s="5">
        <f t="shared" si="80"/>
        <v>0</v>
      </c>
      <c r="T371" s="5">
        <f t="shared" si="81"/>
        <v>0</v>
      </c>
      <c r="U371" s="5">
        <f t="shared" si="82"/>
        <v>0</v>
      </c>
      <c r="V371" s="13">
        <f t="shared" si="83"/>
        <v>1</v>
      </c>
      <c r="W371" s="5">
        <f t="shared" si="84"/>
        <v>0</v>
      </c>
      <c r="X371" s="5">
        <f t="shared" si="85"/>
        <v>0</v>
      </c>
      <c r="Y371" s="5">
        <f t="shared" si="86"/>
        <v>0</v>
      </c>
      <c r="AB371" s="5">
        <f t="shared" si="87"/>
        <v>1</v>
      </c>
      <c r="AC371" s="5">
        <f t="shared" si="88"/>
        <v>1</v>
      </c>
      <c r="AD371" s="5" t="str">
        <f t="shared" si="89"/>
        <v>Correct</v>
      </c>
      <c r="AE371" t="s">
        <v>94</v>
      </c>
      <c r="AF371">
        <v>77</v>
      </c>
      <c r="AG371" t="s">
        <v>95</v>
      </c>
      <c r="AH371" t="s">
        <v>223</v>
      </c>
      <c r="AI371" t="s">
        <v>107</v>
      </c>
      <c r="AK371" s="1" t="s">
        <v>80</v>
      </c>
      <c r="AM371" t="s">
        <v>120</v>
      </c>
      <c r="AN371" t="s">
        <v>104</v>
      </c>
      <c r="AO371" t="s">
        <v>102</v>
      </c>
      <c r="AP371" s="1"/>
    </row>
    <row r="372" spans="1:43" x14ac:dyDescent="0.25">
      <c r="A372" s="1">
        <v>371</v>
      </c>
      <c r="H372" t="s">
        <v>269</v>
      </c>
      <c r="I372" t="s">
        <v>36</v>
      </c>
      <c r="M372" s="5">
        <f t="shared" si="75"/>
        <v>2</v>
      </c>
      <c r="N372" s="5">
        <f t="shared" si="76"/>
        <v>1.5</v>
      </c>
      <c r="P372" s="5">
        <f t="shared" si="77"/>
        <v>0</v>
      </c>
      <c r="Q372" s="5">
        <f t="shared" si="78"/>
        <v>0</v>
      </c>
      <c r="R372" s="5">
        <f t="shared" si="79"/>
        <v>0</v>
      </c>
      <c r="S372" s="5">
        <f t="shared" si="80"/>
        <v>0</v>
      </c>
      <c r="T372" s="5">
        <f t="shared" si="81"/>
        <v>0</v>
      </c>
      <c r="U372" s="5">
        <f t="shared" si="82"/>
        <v>0</v>
      </c>
      <c r="V372" s="13">
        <f t="shared" si="83"/>
        <v>1</v>
      </c>
      <c r="W372" s="5">
        <f t="shared" si="84"/>
        <v>1</v>
      </c>
      <c r="X372" s="5">
        <f t="shared" si="85"/>
        <v>0</v>
      </c>
      <c r="Y372" s="5">
        <f t="shared" si="86"/>
        <v>0</v>
      </c>
      <c r="AB372" s="5">
        <f t="shared" si="87"/>
        <v>2</v>
      </c>
      <c r="AC372" s="5">
        <f t="shared" si="88"/>
        <v>2</v>
      </c>
      <c r="AD372" s="5" t="str">
        <f t="shared" si="89"/>
        <v>Correct</v>
      </c>
      <c r="AE372" t="s">
        <v>105</v>
      </c>
      <c r="AF372">
        <v>80</v>
      </c>
      <c r="AG372" t="s">
        <v>95</v>
      </c>
      <c r="AH372" t="s">
        <v>204</v>
      </c>
      <c r="AI372" t="s">
        <v>107</v>
      </c>
      <c r="AJ372" t="s">
        <v>98</v>
      </c>
      <c r="AK372" s="1" t="s">
        <v>80</v>
      </c>
      <c r="AL372" t="s">
        <v>114</v>
      </c>
      <c r="AM372" t="s">
        <v>110</v>
      </c>
      <c r="AN372" t="s">
        <v>104</v>
      </c>
      <c r="AO372" t="s">
        <v>102</v>
      </c>
      <c r="AP372" s="1"/>
      <c r="AQ372" t="s">
        <v>98</v>
      </c>
    </row>
    <row r="373" spans="1:43" x14ac:dyDescent="0.25">
      <c r="A373" s="1">
        <v>372</v>
      </c>
      <c r="M373" s="5">
        <f t="shared" si="75"/>
        <v>0</v>
      </c>
      <c r="N373" s="5" t="e">
        <f t="shared" si="76"/>
        <v>#DIV/0!</v>
      </c>
      <c r="P373" s="5">
        <f t="shared" si="77"/>
        <v>0</v>
      </c>
      <c r="Q373" s="5">
        <f t="shared" si="78"/>
        <v>0</v>
      </c>
      <c r="R373" s="5">
        <f t="shared" si="79"/>
        <v>0</v>
      </c>
      <c r="S373" s="5">
        <f t="shared" si="80"/>
        <v>0</v>
      </c>
      <c r="T373" s="5">
        <f t="shared" si="81"/>
        <v>0</v>
      </c>
      <c r="U373" s="5">
        <f t="shared" si="82"/>
        <v>0</v>
      </c>
      <c r="V373" s="13">
        <f t="shared" si="83"/>
        <v>0</v>
      </c>
      <c r="W373" s="5">
        <f t="shared" si="84"/>
        <v>0</v>
      </c>
      <c r="X373" s="5">
        <f t="shared" si="85"/>
        <v>0</v>
      </c>
      <c r="Y373" s="5">
        <f t="shared" si="86"/>
        <v>0</v>
      </c>
      <c r="AB373" s="5">
        <f t="shared" si="87"/>
        <v>0</v>
      </c>
      <c r="AC373" s="5">
        <f t="shared" si="88"/>
        <v>0</v>
      </c>
      <c r="AD373" s="5" t="str">
        <f t="shared" si="89"/>
        <v>Correct</v>
      </c>
      <c r="AE373" t="s">
        <v>94</v>
      </c>
      <c r="AF373">
        <v>77</v>
      </c>
      <c r="AG373" t="s">
        <v>95</v>
      </c>
      <c r="AH373" t="s">
        <v>204</v>
      </c>
      <c r="AI373" t="s">
        <v>107</v>
      </c>
      <c r="AJ373" t="s">
        <v>98</v>
      </c>
      <c r="AK373" s="1" t="s">
        <v>80</v>
      </c>
      <c r="AM373" t="s">
        <v>120</v>
      </c>
      <c r="AN373" t="s">
        <v>104</v>
      </c>
      <c r="AO373" t="s">
        <v>102</v>
      </c>
      <c r="AP373" s="1"/>
      <c r="AQ373" t="s">
        <v>98</v>
      </c>
    </row>
    <row r="374" spans="1:43" x14ac:dyDescent="0.25">
      <c r="A374" s="1">
        <v>373</v>
      </c>
      <c r="E374" t="s">
        <v>266</v>
      </c>
      <c r="M374" s="5">
        <f t="shared" si="75"/>
        <v>1</v>
      </c>
      <c r="N374" s="5">
        <f t="shared" si="76"/>
        <v>3</v>
      </c>
      <c r="P374" s="5">
        <f t="shared" si="77"/>
        <v>0</v>
      </c>
      <c r="Q374" s="5">
        <f t="shared" si="78"/>
        <v>0</v>
      </c>
      <c r="R374" s="5">
        <f t="shared" si="79"/>
        <v>0</v>
      </c>
      <c r="S374" s="5">
        <f t="shared" si="80"/>
        <v>1</v>
      </c>
      <c r="T374" s="5">
        <f t="shared" si="81"/>
        <v>0</v>
      </c>
      <c r="U374" s="5">
        <f t="shared" si="82"/>
        <v>0</v>
      </c>
      <c r="V374" s="13">
        <f t="shared" si="83"/>
        <v>0</v>
      </c>
      <c r="W374" s="5">
        <f t="shared" si="84"/>
        <v>0</v>
      </c>
      <c r="X374" s="5">
        <f t="shared" si="85"/>
        <v>0</v>
      </c>
      <c r="Y374" s="5">
        <f t="shared" si="86"/>
        <v>0</v>
      </c>
      <c r="AB374" s="5">
        <f t="shared" si="87"/>
        <v>1</v>
      </c>
      <c r="AC374" s="5">
        <f t="shared" si="88"/>
        <v>1</v>
      </c>
      <c r="AD374" s="5" t="str">
        <f t="shared" si="89"/>
        <v>Correct</v>
      </c>
      <c r="AE374" t="s">
        <v>105</v>
      </c>
      <c r="AF374">
        <v>32</v>
      </c>
      <c r="AG374" t="s">
        <v>121</v>
      </c>
      <c r="AH374" t="s">
        <v>213</v>
      </c>
      <c r="AI374" t="s">
        <v>107</v>
      </c>
      <c r="AJ374" t="s">
        <v>98</v>
      </c>
      <c r="AK374" s="1" t="s">
        <v>80</v>
      </c>
      <c r="AL374" t="s">
        <v>108</v>
      </c>
      <c r="AM374" t="s">
        <v>110</v>
      </c>
      <c r="AN374" t="s">
        <v>135</v>
      </c>
      <c r="AO374" t="s">
        <v>102</v>
      </c>
      <c r="AP374" s="1"/>
      <c r="AQ374" t="s">
        <v>102</v>
      </c>
    </row>
    <row r="375" spans="1:43" x14ac:dyDescent="0.25">
      <c r="A375" s="1">
        <v>374</v>
      </c>
      <c r="H375" t="s">
        <v>269</v>
      </c>
      <c r="I375" t="s">
        <v>36</v>
      </c>
      <c r="M375" s="5">
        <f t="shared" si="75"/>
        <v>2</v>
      </c>
      <c r="N375" s="5">
        <f t="shared" si="76"/>
        <v>1.5</v>
      </c>
      <c r="P375" s="5">
        <f t="shared" si="77"/>
        <v>0</v>
      </c>
      <c r="Q375" s="5">
        <f t="shared" si="78"/>
        <v>0</v>
      </c>
      <c r="R375" s="5">
        <f t="shared" si="79"/>
        <v>0</v>
      </c>
      <c r="S375" s="5">
        <f t="shared" si="80"/>
        <v>0</v>
      </c>
      <c r="T375" s="5">
        <f t="shared" si="81"/>
        <v>0</v>
      </c>
      <c r="U375" s="5">
        <f t="shared" si="82"/>
        <v>0</v>
      </c>
      <c r="V375" s="13">
        <f t="shared" si="83"/>
        <v>1</v>
      </c>
      <c r="W375" s="5">
        <f t="shared" si="84"/>
        <v>1</v>
      </c>
      <c r="X375" s="5">
        <f t="shared" si="85"/>
        <v>0</v>
      </c>
      <c r="Y375" s="5">
        <f t="shared" si="86"/>
        <v>0</v>
      </c>
      <c r="AB375" s="5">
        <f t="shared" si="87"/>
        <v>2</v>
      </c>
      <c r="AC375" s="5">
        <f t="shared" si="88"/>
        <v>2</v>
      </c>
      <c r="AD375" s="5" t="str">
        <f t="shared" si="89"/>
        <v>Correct</v>
      </c>
      <c r="AE375" t="s">
        <v>105</v>
      </c>
      <c r="AF375">
        <v>67</v>
      </c>
      <c r="AG375" t="s">
        <v>95</v>
      </c>
      <c r="AH375" t="s">
        <v>113</v>
      </c>
      <c r="AI375" t="s">
        <v>107</v>
      </c>
      <c r="AJ375" t="s">
        <v>98</v>
      </c>
      <c r="AK375" s="1" t="s">
        <v>80</v>
      </c>
      <c r="AL375" t="s">
        <v>114</v>
      </c>
      <c r="AM375" t="s">
        <v>110</v>
      </c>
      <c r="AN375" t="s">
        <v>135</v>
      </c>
      <c r="AO375" t="s">
        <v>102</v>
      </c>
      <c r="AP375" s="1"/>
      <c r="AQ375" t="s">
        <v>102</v>
      </c>
    </row>
    <row r="376" spans="1:43" x14ac:dyDescent="0.25">
      <c r="A376" s="1">
        <v>375</v>
      </c>
      <c r="D376" t="s">
        <v>33</v>
      </c>
      <c r="K376" t="s">
        <v>38</v>
      </c>
      <c r="M376" s="5">
        <f t="shared" si="75"/>
        <v>2</v>
      </c>
      <c r="N376" s="5">
        <f t="shared" si="76"/>
        <v>1.5</v>
      </c>
      <c r="P376" s="5">
        <f t="shared" si="77"/>
        <v>0</v>
      </c>
      <c r="Q376" s="5">
        <f t="shared" si="78"/>
        <v>0</v>
      </c>
      <c r="R376" s="5">
        <f t="shared" si="79"/>
        <v>1</v>
      </c>
      <c r="S376" s="5">
        <f t="shared" si="80"/>
        <v>0</v>
      </c>
      <c r="T376" s="5">
        <f t="shared" si="81"/>
        <v>0</v>
      </c>
      <c r="U376" s="5">
        <f t="shared" si="82"/>
        <v>0</v>
      </c>
      <c r="V376" s="13">
        <f t="shared" si="83"/>
        <v>0</v>
      </c>
      <c r="W376" s="5">
        <f t="shared" si="84"/>
        <v>0</v>
      </c>
      <c r="X376" s="5">
        <f t="shared" si="85"/>
        <v>0</v>
      </c>
      <c r="Y376" s="5">
        <f t="shared" si="86"/>
        <v>1</v>
      </c>
      <c r="AB376" s="5">
        <f t="shared" si="87"/>
        <v>2</v>
      </c>
      <c r="AC376" s="5">
        <f t="shared" si="88"/>
        <v>2</v>
      </c>
      <c r="AD376" s="5" t="str">
        <f t="shared" si="89"/>
        <v>Correct</v>
      </c>
      <c r="AE376" t="s">
        <v>94</v>
      </c>
      <c r="AF376">
        <v>66</v>
      </c>
      <c r="AG376" t="s">
        <v>95</v>
      </c>
      <c r="AH376" t="s">
        <v>204</v>
      </c>
      <c r="AI376" t="s">
        <v>107</v>
      </c>
      <c r="AJ376" t="s">
        <v>98</v>
      </c>
      <c r="AK376" s="1" t="s">
        <v>83</v>
      </c>
      <c r="AM376" t="s">
        <v>103</v>
      </c>
      <c r="AO376" t="s">
        <v>102</v>
      </c>
      <c r="AP376" s="1"/>
      <c r="AQ376" t="s">
        <v>102</v>
      </c>
    </row>
    <row r="377" spans="1:43" x14ac:dyDescent="0.25">
      <c r="A377" s="1">
        <v>376</v>
      </c>
      <c r="B377" t="s">
        <v>31</v>
      </c>
      <c r="H377" t="s">
        <v>269</v>
      </c>
      <c r="K377" t="s">
        <v>38</v>
      </c>
      <c r="M377" s="5">
        <f t="shared" si="75"/>
        <v>3</v>
      </c>
      <c r="N377" s="5">
        <f t="shared" si="76"/>
        <v>1</v>
      </c>
      <c r="P377" s="5">
        <f t="shared" si="77"/>
        <v>1</v>
      </c>
      <c r="Q377" s="5">
        <f t="shared" si="78"/>
        <v>0</v>
      </c>
      <c r="R377" s="5">
        <f t="shared" si="79"/>
        <v>0</v>
      </c>
      <c r="S377" s="5">
        <f t="shared" si="80"/>
        <v>0</v>
      </c>
      <c r="T377" s="5">
        <f t="shared" si="81"/>
        <v>0</v>
      </c>
      <c r="U377" s="5">
        <f t="shared" si="82"/>
        <v>0</v>
      </c>
      <c r="V377" s="13">
        <f t="shared" si="83"/>
        <v>1</v>
      </c>
      <c r="W377" s="5">
        <f t="shared" si="84"/>
        <v>0</v>
      </c>
      <c r="X377" s="5">
        <f t="shared" si="85"/>
        <v>0</v>
      </c>
      <c r="Y377" s="5">
        <f t="shared" si="86"/>
        <v>1</v>
      </c>
      <c r="AB377" s="5">
        <f t="shared" si="87"/>
        <v>3</v>
      </c>
      <c r="AC377" s="5">
        <f t="shared" si="88"/>
        <v>3</v>
      </c>
      <c r="AD377" s="5" t="str">
        <f t="shared" si="89"/>
        <v>Correct</v>
      </c>
      <c r="AE377" t="s">
        <v>94</v>
      </c>
      <c r="AF377">
        <v>54</v>
      </c>
      <c r="AG377" t="s">
        <v>95</v>
      </c>
      <c r="AH377" t="s">
        <v>145</v>
      </c>
      <c r="AI377" t="s">
        <v>97</v>
      </c>
      <c r="AJ377" t="s">
        <v>98</v>
      </c>
      <c r="AK377" s="1" t="s">
        <v>80</v>
      </c>
      <c r="AM377" t="s">
        <v>103</v>
      </c>
      <c r="AN377" t="s">
        <v>101</v>
      </c>
      <c r="AO377" t="s">
        <v>98</v>
      </c>
      <c r="AP377" s="1"/>
      <c r="AQ377" t="s">
        <v>98</v>
      </c>
    </row>
    <row r="378" spans="1:43" x14ac:dyDescent="0.25">
      <c r="A378" s="1">
        <v>377</v>
      </c>
      <c r="D378" t="s">
        <v>33</v>
      </c>
      <c r="H378" t="s">
        <v>269</v>
      </c>
      <c r="M378" s="5">
        <f t="shared" si="75"/>
        <v>2</v>
      </c>
      <c r="N378" s="5">
        <f t="shared" si="76"/>
        <v>1.5</v>
      </c>
      <c r="P378" s="5">
        <f t="shared" si="77"/>
        <v>0</v>
      </c>
      <c r="Q378" s="5">
        <f t="shared" si="78"/>
        <v>0</v>
      </c>
      <c r="R378" s="5">
        <f t="shared" si="79"/>
        <v>1</v>
      </c>
      <c r="S378" s="5">
        <f t="shared" si="80"/>
        <v>0</v>
      </c>
      <c r="T378" s="5">
        <f t="shared" si="81"/>
        <v>0</v>
      </c>
      <c r="U378" s="5">
        <f t="shared" si="82"/>
        <v>0</v>
      </c>
      <c r="V378" s="13">
        <f t="shared" si="83"/>
        <v>1</v>
      </c>
      <c r="W378" s="5">
        <f t="shared" si="84"/>
        <v>0</v>
      </c>
      <c r="X378" s="5">
        <f t="shared" si="85"/>
        <v>0</v>
      </c>
      <c r="Y378" s="5">
        <f t="shared" si="86"/>
        <v>0</v>
      </c>
      <c r="AB378" s="5">
        <f t="shared" si="87"/>
        <v>2</v>
      </c>
      <c r="AC378" s="5">
        <f t="shared" si="88"/>
        <v>2</v>
      </c>
      <c r="AD378" s="5" t="str">
        <f t="shared" si="89"/>
        <v>Correct</v>
      </c>
      <c r="AE378" t="s">
        <v>105</v>
      </c>
      <c r="AF378">
        <v>86</v>
      </c>
      <c r="AG378" t="s">
        <v>95</v>
      </c>
      <c r="AH378" t="s">
        <v>224</v>
      </c>
      <c r="AI378" t="s">
        <v>107</v>
      </c>
      <c r="AJ378" t="s">
        <v>98</v>
      </c>
      <c r="AK378" s="1" t="s">
        <v>80</v>
      </c>
      <c r="AL378" t="s">
        <v>114</v>
      </c>
      <c r="AM378" t="s">
        <v>120</v>
      </c>
      <c r="AN378" t="s">
        <v>104</v>
      </c>
      <c r="AO378" t="s">
        <v>102</v>
      </c>
      <c r="AP378" s="1"/>
      <c r="AQ378" t="s">
        <v>102</v>
      </c>
    </row>
    <row r="379" spans="1:43" x14ac:dyDescent="0.25">
      <c r="A379" s="1">
        <v>378</v>
      </c>
      <c r="D379" t="s">
        <v>33</v>
      </c>
      <c r="E379" t="s">
        <v>266</v>
      </c>
      <c r="H379" t="s">
        <v>269</v>
      </c>
      <c r="K379" t="s">
        <v>38</v>
      </c>
      <c r="M379" s="5">
        <f t="shared" si="75"/>
        <v>4</v>
      </c>
      <c r="N379" s="5">
        <f t="shared" si="76"/>
        <v>0.75</v>
      </c>
      <c r="P379" s="5">
        <f t="shared" si="77"/>
        <v>0</v>
      </c>
      <c r="Q379" s="5">
        <f t="shared" si="78"/>
        <v>0</v>
      </c>
      <c r="R379" s="5">
        <f t="shared" si="79"/>
        <v>0.75</v>
      </c>
      <c r="S379" s="5">
        <f t="shared" si="80"/>
        <v>0.75</v>
      </c>
      <c r="T379" s="5">
        <f t="shared" si="81"/>
        <v>0</v>
      </c>
      <c r="U379" s="5">
        <f t="shared" si="82"/>
        <v>0</v>
      </c>
      <c r="V379" s="13">
        <f t="shared" si="83"/>
        <v>0.75</v>
      </c>
      <c r="W379" s="5">
        <f t="shared" si="84"/>
        <v>0</v>
      </c>
      <c r="X379" s="5">
        <f t="shared" si="85"/>
        <v>0</v>
      </c>
      <c r="Y379" s="5">
        <f t="shared" si="86"/>
        <v>0.75</v>
      </c>
      <c r="AB379" s="5">
        <f t="shared" si="87"/>
        <v>3</v>
      </c>
      <c r="AC379" s="5">
        <f t="shared" si="88"/>
        <v>4</v>
      </c>
      <c r="AD379" s="5" t="str">
        <f t="shared" si="89"/>
        <v>Correct</v>
      </c>
      <c r="AE379" t="s">
        <v>94</v>
      </c>
      <c r="AF379">
        <v>25</v>
      </c>
      <c r="AG379" t="s">
        <v>115</v>
      </c>
      <c r="AH379" t="s">
        <v>329</v>
      </c>
      <c r="AI379" t="s">
        <v>107</v>
      </c>
      <c r="AJ379" t="s">
        <v>98</v>
      </c>
      <c r="AK379" s="1" t="s">
        <v>80</v>
      </c>
      <c r="AL379" t="s">
        <v>99</v>
      </c>
      <c r="AM379" t="s">
        <v>110</v>
      </c>
      <c r="AN379" t="s">
        <v>101</v>
      </c>
      <c r="AP379" s="1"/>
    </row>
    <row r="380" spans="1:43" x14ac:dyDescent="0.25">
      <c r="A380" s="1">
        <v>379</v>
      </c>
      <c r="G380" t="s">
        <v>35</v>
      </c>
      <c r="M380" s="5">
        <f t="shared" si="75"/>
        <v>1</v>
      </c>
      <c r="N380" s="5">
        <f t="shared" si="76"/>
        <v>3</v>
      </c>
      <c r="P380" s="5">
        <f t="shared" si="77"/>
        <v>0</v>
      </c>
      <c r="Q380" s="5">
        <f t="shared" si="78"/>
        <v>0</v>
      </c>
      <c r="R380" s="5">
        <f t="shared" si="79"/>
        <v>0</v>
      </c>
      <c r="S380" s="5">
        <f t="shared" si="80"/>
        <v>0</v>
      </c>
      <c r="T380" s="5">
        <f t="shared" si="81"/>
        <v>0</v>
      </c>
      <c r="U380" s="5">
        <f t="shared" si="82"/>
        <v>1</v>
      </c>
      <c r="V380" s="13">
        <f t="shared" si="83"/>
        <v>0</v>
      </c>
      <c r="W380" s="5">
        <f t="shared" si="84"/>
        <v>0</v>
      </c>
      <c r="X380" s="5">
        <f t="shared" si="85"/>
        <v>0</v>
      </c>
      <c r="Y380" s="5">
        <f t="shared" si="86"/>
        <v>0</v>
      </c>
      <c r="AB380" s="5">
        <f t="shared" si="87"/>
        <v>1</v>
      </c>
      <c r="AC380" s="5">
        <f t="shared" si="88"/>
        <v>1</v>
      </c>
      <c r="AD380" s="5" t="str">
        <f t="shared" si="89"/>
        <v>Correct</v>
      </c>
      <c r="AE380" t="s">
        <v>105</v>
      </c>
      <c r="AF380">
        <v>89</v>
      </c>
      <c r="AG380" t="s">
        <v>115</v>
      </c>
      <c r="AH380" t="s">
        <v>335</v>
      </c>
      <c r="AI380" t="s">
        <v>107</v>
      </c>
      <c r="AJ380" t="s">
        <v>98</v>
      </c>
      <c r="AK380" s="1" t="s">
        <v>80</v>
      </c>
      <c r="AL380" t="s">
        <v>108</v>
      </c>
      <c r="AM380" t="s">
        <v>120</v>
      </c>
      <c r="AN380" t="s">
        <v>104</v>
      </c>
      <c r="AO380" t="s">
        <v>102</v>
      </c>
      <c r="AP380" s="1"/>
      <c r="AQ380" t="s">
        <v>98</v>
      </c>
    </row>
    <row r="381" spans="1:43" x14ac:dyDescent="0.25">
      <c r="A381" s="1">
        <v>380</v>
      </c>
      <c r="K381" t="s">
        <v>38</v>
      </c>
      <c r="M381" s="5">
        <f t="shared" si="75"/>
        <v>1</v>
      </c>
      <c r="N381" s="5">
        <f t="shared" si="76"/>
        <v>3</v>
      </c>
      <c r="P381" s="5">
        <f t="shared" si="77"/>
        <v>0</v>
      </c>
      <c r="Q381" s="5">
        <f t="shared" si="78"/>
        <v>0</v>
      </c>
      <c r="R381" s="5">
        <f t="shared" si="79"/>
        <v>0</v>
      </c>
      <c r="S381" s="5">
        <f t="shared" si="80"/>
        <v>0</v>
      </c>
      <c r="T381" s="5">
        <f t="shared" si="81"/>
        <v>0</v>
      </c>
      <c r="U381" s="5">
        <f t="shared" si="82"/>
        <v>0</v>
      </c>
      <c r="V381" s="13">
        <f t="shared" si="83"/>
        <v>0</v>
      </c>
      <c r="W381" s="5">
        <f t="shared" si="84"/>
        <v>0</v>
      </c>
      <c r="X381" s="5">
        <f t="shared" si="85"/>
        <v>0</v>
      </c>
      <c r="Y381" s="5">
        <f t="shared" si="86"/>
        <v>1</v>
      </c>
      <c r="AB381" s="5">
        <f t="shared" si="87"/>
        <v>1</v>
      </c>
      <c r="AC381" s="5">
        <f t="shared" si="88"/>
        <v>1</v>
      </c>
      <c r="AD381" s="5" t="str">
        <f t="shared" si="89"/>
        <v>Correct</v>
      </c>
      <c r="AE381" t="s">
        <v>94</v>
      </c>
      <c r="AF381">
        <v>63</v>
      </c>
      <c r="AG381" t="s">
        <v>95</v>
      </c>
      <c r="AH381" t="s">
        <v>113</v>
      </c>
      <c r="AI381" t="s">
        <v>107</v>
      </c>
      <c r="AJ381" t="s">
        <v>98</v>
      </c>
      <c r="AK381" s="1" t="s">
        <v>80</v>
      </c>
      <c r="AM381" t="s">
        <v>110</v>
      </c>
      <c r="AN381" t="s">
        <v>104</v>
      </c>
      <c r="AO381" t="s">
        <v>102</v>
      </c>
      <c r="AP381" s="1"/>
      <c r="AQ381" t="s">
        <v>102</v>
      </c>
    </row>
    <row r="382" spans="1:43" x14ac:dyDescent="0.25">
      <c r="A382" s="1">
        <v>381</v>
      </c>
      <c r="F382" t="s">
        <v>34</v>
      </c>
      <c r="J382" t="s">
        <v>37</v>
      </c>
      <c r="M382" s="5">
        <f t="shared" si="75"/>
        <v>2</v>
      </c>
      <c r="N382" s="5">
        <f t="shared" si="76"/>
        <v>1.5</v>
      </c>
      <c r="P382" s="5">
        <f t="shared" si="77"/>
        <v>0</v>
      </c>
      <c r="Q382" s="5">
        <f t="shared" si="78"/>
        <v>0</v>
      </c>
      <c r="R382" s="5">
        <f t="shared" si="79"/>
        <v>0</v>
      </c>
      <c r="S382" s="5">
        <f t="shared" si="80"/>
        <v>0</v>
      </c>
      <c r="T382" s="5">
        <f t="shared" si="81"/>
        <v>1</v>
      </c>
      <c r="U382" s="5">
        <f t="shared" si="82"/>
        <v>0</v>
      </c>
      <c r="V382" s="13">
        <f t="shared" si="83"/>
        <v>0</v>
      </c>
      <c r="W382" s="5">
        <f t="shared" si="84"/>
        <v>0</v>
      </c>
      <c r="X382" s="5">
        <f t="shared" si="85"/>
        <v>1</v>
      </c>
      <c r="Y382" s="5">
        <f t="shared" si="86"/>
        <v>0</v>
      </c>
      <c r="AB382" s="5">
        <f t="shared" si="87"/>
        <v>2</v>
      </c>
      <c r="AC382" s="5">
        <f t="shared" si="88"/>
        <v>2</v>
      </c>
      <c r="AD382" s="5" t="str">
        <f t="shared" si="89"/>
        <v>Correct</v>
      </c>
      <c r="AE382" t="s">
        <v>94</v>
      </c>
      <c r="AF382">
        <v>59</v>
      </c>
      <c r="AG382" t="s">
        <v>95</v>
      </c>
      <c r="AH382" t="s">
        <v>140</v>
      </c>
      <c r="AI382" t="s">
        <v>134</v>
      </c>
      <c r="AJ382" t="s">
        <v>98</v>
      </c>
      <c r="AK382" s="1" t="s">
        <v>80</v>
      </c>
      <c r="AM382" t="s">
        <v>110</v>
      </c>
      <c r="AN382" t="s">
        <v>104</v>
      </c>
      <c r="AO382" t="s">
        <v>102</v>
      </c>
      <c r="AP382" s="1"/>
      <c r="AQ382" t="s">
        <v>102</v>
      </c>
    </row>
    <row r="383" spans="1:43" x14ac:dyDescent="0.25">
      <c r="A383" s="1">
        <v>382</v>
      </c>
      <c r="H383" t="s">
        <v>269</v>
      </c>
      <c r="M383" s="5">
        <f t="shared" si="75"/>
        <v>1</v>
      </c>
      <c r="N383" s="5">
        <f t="shared" si="76"/>
        <v>3</v>
      </c>
      <c r="P383" s="5">
        <f t="shared" si="77"/>
        <v>0</v>
      </c>
      <c r="Q383" s="5">
        <f t="shared" si="78"/>
        <v>0</v>
      </c>
      <c r="R383" s="5">
        <f t="shared" si="79"/>
        <v>0</v>
      </c>
      <c r="S383" s="5">
        <f t="shared" si="80"/>
        <v>0</v>
      </c>
      <c r="T383" s="5">
        <f t="shared" si="81"/>
        <v>0</v>
      </c>
      <c r="U383" s="5">
        <f t="shared" si="82"/>
        <v>0</v>
      </c>
      <c r="V383" s="13">
        <f t="shared" si="83"/>
        <v>1</v>
      </c>
      <c r="W383" s="5">
        <f t="shared" si="84"/>
        <v>0</v>
      </c>
      <c r="X383" s="5">
        <f t="shared" si="85"/>
        <v>0</v>
      </c>
      <c r="Y383" s="5">
        <f t="shared" si="86"/>
        <v>0</v>
      </c>
      <c r="AB383" s="5">
        <f t="shared" si="87"/>
        <v>1</v>
      </c>
      <c r="AC383" s="5">
        <f t="shared" si="88"/>
        <v>1</v>
      </c>
      <c r="AD383" s="5" t="str">
        <f t="shared" si="89"/>
        <v>Correct</v>
      </c>
      <c r="AE383" t="s">
        <v>94</v>
      </c>
      <c r="AF383">
        <v>79</v>
      </c>
      <c r="AG383" t="s">
        <v>95</v>
      </c>
      <c r="AH383" t="s">
        <v>204</v>
      </c>
      <c r="AI383" t="s">
        <v>107</v>
      </c>
      <c r="AK383" s="1" t="s">
        <v>80</v>
      </c>
      <c r="AM383" t="s">
        <v>100</v>
      </c>
      <c r="AN383" t="s">
        <v>104</v>
      </c>
      <c r="AO383" t="s">
        <v>102</v>
      </c>
      <c r="AP383" s="1"/>
      <c r="AQ383" t="s">
        <v>102</v>
      </c>
    </row>
    <row r="384" spans="1:43" x14ac:dyDescent="0.25">
      <c r="A384" s="1">
        <v>383</v>
      </c>
      <c r="K384" t="s">
        <v>38</v>
      </c>
      <c r="M384" s="5">
        <f t="shared" si="75"/>
        <v>1</v>
      </c>
      <c r="N384" s="5">
        <f t="shared" si="76"/>
        <v>3</v>
      </c>
      <c r="P384" s="5">
        <f t="shared" si="77"/>
        <v>0</v>
      </c>
      <c r="Q384" s="5">
        <f t="shared" si="78"/>
        <v>0</v>
      </c>
      <c r="R384" s="5">
        <f t="shared" si="79"/>
        <v>0</v>
      </c>
      <c r="S384" s="5">
        <f t="shared" si="80"/>
        <v>0</v>
      </c>
      <c r="T384" s="5">
        <f t="shared" si="81"/>
        <v>0</v>
      </c>
      <c r="U384" s="5">
        <f t="shared" si="82"/>
        <v>0</v>
      </c>
      <c r="V384" s="13">
        <f t="shared" si="83"/>
        <v>0</v>
      </c>
      <c r="W384" s="5">
        <f t="shared" si="84"/>
        <v>0</v>
      </c>
      <c r="X384" s="5">
        <f t="shared" si="85"/>
        <v>0</v>
      </c>
      <c r="Y384" s="5">
        <f t="shared" si="86"/>
        <v>1</v>
      </c>
      <c r="AB384" s="5">
        <f t="shared" si="87"/>
        <v>1</v>
      </c>
      <c r="AC384" s="5">
        <f t="shared" si="88"/>
        <v>1</v>
      </c>
      <c r="AD384" s="5" t="str">
        <f t="shared" si="89"/>
        <v>Correct</v>
      </c>
      <c r="AE384" t="s">
        <v>94</v>
      </c>
      <c r="AF384">
        <v>57</v>
      </c>
      <c r="AG384" t="s">
        <v>115</v>
      </c>
      <c r="AH384" t="s">
        <v>336</v>
      </c>
      <c r="AI384" t="s">
        <v>107</v>
      </c>
      <c r="AJ384" t="s">
        <v>98</v>
      </c>
      <c r="AK384" s="1" t="s">
        <v>80</v>
      </c>
      <c r="AL384" t="s">
        <v>126</v>
      </c>
      <c r="AM384" t="s">
        <v>100</v>
      </c>
      <c r="AN384" t="s">
        <v>104</v>
      </c>
      <c r="AO384" t="s">
        <v>102</v>
      </c>
      <c r="AP384" s="1"/>
      <c r="AQ384" t="s">
        <v>102</v>
      </c>
    </row>
    <row r="385" spans="1:43" x14ac:dyDescent="0.25">
      <c r="A385" s="1">
        <v>384</v>
      </c>
      <c r="H385" t="s">
        <v>269</v>
      </c>
      <c r="M385" s="5">
        <f t="shared" si="75"/>
        <v>1</v>
      </c>
      <c r="N385" s="5">
        <f t="shared" si="76"/>
        <v>3</v>
      </c>
      <c r="P385" s="5">
        <f t="shared" si="77"/>
        <v>0</v>
      </c>
      <c r="Q385" s="5">
        <f t="shared" si="78"/>
        <v>0</v>
      </c>
      <c r="R385" s="5">
        <f t="shared" si="79"/>
        <v>0</v>
      </c>
      <c r="S385" s="5">
        <f t="shared" si="80"/>
        <v>0</v>
      </c>
      <c r="T385" s="5">
        <f t="shared" si="81"/>
        <v>0</v>
      </c>
      <c r="U385" s="5">
        <f t="shared" si="82"/>
        <v>0</v>
      </c>
      <c r="V385" s="13">
        <f t="shared" si="83"/>
        <v>1</v>
      </c>
      <c r="W385" s="5">
        <f t="shared" si="84"/>
        <v>0</v>
      </c>
      <c r="X385" s="5">
        <f t="shared" si="85"/>
        <v>0</v>
      </c>
      <c r="Y385" s="5">
        <f t="shared" si="86"/>
        <v>0</v>
      </c>
      <c r="AB385" s="5">
        <f t="shared" si="87"/>
        <v>1</v>
      </c>
      <c r="AC385" s="5">
        <f t="shared" si="88"/>
        <v>1</v>
      </c>
      <c r="AD385" s="5" t="str">
        <f t="shared" si="89"/>
        <v>Correct</v>
      </c>
      <c r="AE385" t="s">
        <v>105</v>
      </c>
      <c r="AF385">
        <v>69</v>
      </c>
      <c r="AG385" t="s">
        <v>95</v>
      </c>
      <c r="AH385" t="s">
        <v>225</v>
      </c>
      <c r="AI385" t="s">
        <v>107</v>
      </c>
      <c r="AJ385" t="s">
        <v>98</v>
      </c>
      <c r="AK385" s="1" t="s">
        <v>80</v>
      </c>
      <c r="AM385" t="s">
        <v>110</v>
      </c>
      <c r="AN385" t="s">
        <v>104</v>
      </c>
      <c r="AO385" t="s">
        <v>102</v>
      </c>
      <c r="AP385" s="1"/>
      <c r="AQ385" t="s">
        <v>102</v>
      </c>
    </row>
    <row r="386" spans="1:43" x14ac:dyDescent="0.25">
      <c r="A386" s="1">
        <v>385</v>
      </c>
      <c r="M386" s="5">
        <f t="shared" si="75"/>
        <v>0</v>
      </c>
      <c r="N386" s="5" t="e">
        <f t="shared" si="76"/>
        <v>#DIV/0!</v>
      </c>
      <c r="P386" s="5">
        <f t="shared" si="77"/>
        <v>0</v>
      </c>
      <c r="Q386" s="5">
        <f t="shared" si="78"/>
        <v>0</v>
      </c>
      <c r="R386" s="5">
        <f t="shared" si="79"/>
        <v>0</v>
      </c>
      <c r="S386" s="5">
        <f t="shared" si="80"/>
        <v>0</v>
      </c>
      <c r="T386" s="5">
        <f t="shared" si="81"/>
        <v>0</v>
      </c>
      <c r="U386" s="5">
        <f t="shared" si="82"/>
        <v>0</v>
      </c>
      <c r="V386" s="13">
        <f t="shared" si="83"/>
        <v>0</v>
      </c>
      <c r="W386" s="5">
        <f t="shared" si="84"/>
        <v>0</v>
      </c>
      <c r="X386" s="5">
        <f t="shared" si="85"/>
        <v>0</v>
      </c>
      <c r="Y386" s="5">
        <f t="shared" si="86"/>
        <v>0</v>
      </c>
      <c r="AB386" s="5">
        <f t="shared" si="87"/>
        <v>0</v>
      </c>
      <c r="AC386" s="5">
        <f t="shared" si="88"/>
        <v>0</v>
      </c>
      <c r="AD386" s="5" t="str">
        <f t="shared" si="89"/>
        <v>Correct</v>
      </c>
      <c r="AE386" t="s">
        <v>94</v>
      </c>
      <c r="AF386">
        <v>72</v>
      </c>
      <c r="AG386" t="s">
        <v>95</v>
      </c>
      <c r="AH386" t="s">
        <v>116</v>
      </c>
      <c r="AI386" t="s">
        <v>107</v>
      </c>
      <c r="AJ386" t="s">
        <v>98</v>
      </c>
      <c r="AK386" s="1" t="s">
        <v>80</v>
      </c>
      <c r="AM386" t="s">
        <v>103</v>
      </c>
      <c r="AN386" t="s">
        <v>104</v>
      </c>
      <c r="AO386" t="s">
        <v>102</v>
      </c>
      <c r="AP386" s="1"/>
      <c r="AQ386" t="s">
        <v>98</v>
      </c>
    </row>
    <row r="387" spans="1:43" x14ac:dyDescent="0.25">
      <c r="A387" s="1">
        <v>386</v>
      </c>
      <c r="B387" t="s">
        <v>31</v>
      </c>
      <c r="F387" t="s">
        <v>34</v>
      </c>
      <c r="G387" t="s">
        <v>35</v>
      </c>
      <c r="I387" t="s">
        <v>36</v>
      </c>
      <c r="M387" s="5">
        <f t="shared" ref="M387:M450" si="90">COUNTA(B387:L387)</f>
        <v>4</v>
      </c>
      <c r="N387" s="5">
        <f t="shared" ref="N387:N450" si="91">3/M387</f>
        <v>0.75</v>
      </c>
      <c r="P387" s="5">
        <f t="shared" ref="P387:P450" si="92">IF($M387&lt;3,IF($B387=$B$1,1,0),IF($B387=$B$1,$N387,0))</f>
        <v>0.75</v>
      </c>
      <c r="Q387" s="5">
        <f t="shared" ref="Q387:Q450" si="93">IF($M387&lt;3,IF($C387=$C$1,1,0),IF($C387=$C$1,$N387,0))</f>
        <v>0</v>
      </c>
      <c r="R387" s="5">
        <f t="shared" ref="R387:R450" si="94">IF($M387&lt;3,IF($D387=$D$1,1,0),IF($D387=$D$1,$N387,0))</f>
        <v>0</v>
      </c>
      <c r="S387" s="5">
        <f t="shared" ref="S387:S450" si="95">IF($M387&lt;3,IF($E387=$E$1,1,0),IF($E387=$E$1,$N387,0))</f>
        <v>0</v>
      </c>
      <c r="T387" s="5">
        <f t="shared" ref="T387:T450" si="96">IF($M387&lt;3,IF($F387=$F$1,1,0),IF($F387=$F$1,$N387,0))</f>
        <v>0.75</v>
      </c>
      <c r="U387" s="5">
        <f t="shared" ref="U387:U450" si="97">IF($M387&lt;3,IF($G387=$G$1,1,0),IF($G387=$G$1,$N387,0))</f>
        <v>0.75</v>
      </c>
      <c r="V387" s="13">
        <f t="shared" ref="V387:V450" si="98">IF($M387&lt;3,IF($H387=$H$1,1,0),IF($H387=$H$1,$N387,0))</f>
        <v>0</v>
      </c>
      <c r="W387" s="5">
        <f t="shared" ref="W387:W450" si="99">IF($M387&lt;3,IF($I387=$I$1,1,0),IF($I387=$I$1,$N387,0))</f>
        <v>0.75</v>
      </c>
      <c r="X387" s="5">
        <f t="shared" ref="X387:X450" si="100">IF($M387&lt;3,IF($J387=$J$1,1,0),IF($J387=$J$1,$N387,0))</f>
        <v>0</v>
      </c>
      <c r="Y387" s="5">
        <f t="shared" ref="Y387:Y450" si="101">IF($M387&lt;3,IF($K387=$K$1,1,0),IF($K387=$K$1,$N387,0))</f>
        <v>0</v>
      </c>
      <c r="AB387" s="5">
        <f t="shared" ref="AB387:AB450" si="102">SUM(P387:Z387)</f>
        <v>3</v>
      </c>
      <c r="AC387" s="5">
        <f t="shared" ref="AC387:AC450" si="103">M387</f>
        <v>4</v>
      </c>
      <c r="AD387" s="5" t="str">
        <f t="shared" ref="AD387:AD450" si="104">IF(AB387=AC387,"Correct",IF(AB387=3,"Correct","Wrong"))</f>
        <v>Correct</v>
      </c>
      <c r="AE387" t="s">
        <v>94</v>
      </c>
      <c r="AF387">
        <v>43</v>
      </c>
      <c r="AG387" t="s">
        <v>95</v>
      </c>
      <c r="AH387" t="s">
        <v>113</v>
      </c>
      <c r="AI387" t="s">
        <v>107</v>
      </c>
      <c r="AJ387" t="s">
        <v>98</v>
      </c>
      <c r="AK387" s="1" t="s">
        <v>80</v>
      </c>
      <c r="AL387" t="s">
        <v>108</v>
      </c>
      <c r="AM387" t="s">
        <v>103</v>
      </c>
      <c r="AN387" t="s">
        <v>101</v>
      </c>
      <c r="AO387" t="s">
        <v>102</v>
      </c>
      <c r="AP387" s="1"/>
      <c r="AQ387" t="s">
        <v>102</v>
      </c>
    </row>
    <row r="388" spans="1:43" x14ac:dyDescent="0.25">
      <c r="A388" s="1">
        <v>387</v>
      </c>
      <c r="D388" t="s">
        <v>33</v>
      </c>
      <c r="F388" t="s">
        <v>34</v>
      </c>
      <c r="I388" t="s">
        <v>36</v>
      </c>
      <c r="M388" s="5">
        <f t="shared" si="90"/>
        <v>3</v>
      </c>
      <c r="N388" s="5">
        <f t="shared" si="91"/>
        <v>1</v>
      </c>
      <c r="P388" s="5">
        <f t="shared" si="92"/>
        <v>0</v>
      </c>
      <c r="Q388" s="5">
        <f t="shared" si="93"/>
        <v>0</v>
      </c>
      <c r="R388" s="5">
        <f t="shared" si="94"/>
        <v>1</v>
      </c>
      <c r="S388" s="5">
        <f t="shared" si="95"/>
        <v>0</v>
      </c>
      <c r="T388" s="5">
        <f t="shared" si="96"/>
        <v>1</v>
      </c>
      <c r="U388" s="5">
        <f t="shared" si="97"/>
        <v>0</v>
      </c>
      <c r="V388" s="13">
        <f t="shared" si="98"/>
        <v>0</v>
      </c>
      <c r="W388" s="5">
        <f t="shared" si="99"/>
        <v>1</v>
      </c>
      <c r="X388" s="5">
        <f t="shared" si="100"/>
        <v>0</v>
      </c>
      <c r="Y388" s="5">
        <f t="shared" si="101"/>
        <v>0</v>
      </c>
      <c r="AB388" s="5">
        <f t="shared" si="102"/>
        <v>3</v>
      </c>
      <c r="AC388" s="5">
        <f t="shared" si="103"/>
        <v>3</v>
      </c>
      <c r="AD388" s="5" t="str">
        <f t="shared" si="104"/>
        <v>Correct</v>
      </c>
      <c r="AE388" t="s">
        <v>94</v>
      </c>
      <c r="AF388">
        <v>26</v>
      </c>
      <c r="AG388" t="s">
        <v>115</v>
      </c>
      <c r="AH388" t="s">
        <v>334</v>
      </c>
      <c r="AI388" s="1" t="s">
        <v>346</v>
      </c>
      <c r="AJ388" t="s">
        <v>102</v>
      </c>
      <c r="AK388" s="1" t="s">
        <v>80</v>
      </c>
      <c r="AL388" t="s">
        <v>108</v>
      </c>
      <c r="AM388" t="s">
        <v>100</v>
      </c>
      <c r="AN388" t="s">
        <v>136</v>
      </c>
      <c r="AO388" t="s">
        <v>102</v>
      </c>
      <c r="AP388" s="1"/>
      <c r="AQ388" t="s">
        <v>102</v>
      </c>
    </row>
    <row r="389" spans="1:43" x14ac:dyDescent="0.25">
      <c r="A389" s="1">
        <v>388</v>
      </c>
      <c r="G389" t="s">
        <v>35</v>
      </c>
      <c r="H389" t="s">
        <v>269</v>
      </c>
      <c r="M389" s="5">
        <f t="shared" si="90"/>
        <v>2</v>
      </c>
      <c r="N389" s="5">
        <f t="shared" si="91"/>
        <v>1.5</v>
      </c>
      <c r="P389" s="5">
        <f t="shared" si="92"/>
        <v>0</v>
      </c>
      <c r="Q389" s="5">
        <f t="shared" si="93"/>
        <v>0</v>
      </c>
      <c r="R389" s="5">
        <f t="shared" si="94"/>
        <v>0</v>
      </c>
      <c r="S389" s="5">
        <f t="shared" si="95"/>
        <v>0</v>
      </c>
      <c r="T389" s="5">
        <f t="shared" si="96"/>
        <v>0</v>
      </c>
      <c r="U389" s="5">
        <f t="shared" si="97"/>
        <v>1</v>
      </c>
      <c r="V389" s="13">
        <f t="shared" si="98"/>
        <v>1</v>
      </c>
      <c r="W389" s="5">
        <f t="shared" si="99"/>
        <v>0</v>
      </c>
      <c r="X389" s="5">
        <f t="shared" si="100"/>
        <v>0</v>
      </c>
      <c r="Y389" s="5">
        <f t="shared" si="101"/>
        <v>0</v>
      </c>
      <c r="AB389" s="5">
        <f t="shared" si="102"/>
        <v>2</v>
      </c>
      <c r="AC389" s="5">
        <f t="shared" si="103"/>
        <v>2</v>
      </c>
      <c r="AD389" s="5" t="str">
        <f t="shared" si="104"/>
        <v>Correct</v>
      </c>
      <c r="AE389" t="s">
        <v>105</v>
      </c>
      <c r="AF389">
        <v>73</v>
      </c>
      <c r="AG389" t="s">
        <v>95</v>
      </c>
      <c r="AH389" t="s">
        <v>116</v>
      </c>
      <c r="AI389" t="s">
        <v>107</v>
      </c>
      <c r="AJ389" t="s">
        <v>98</v>
      </c>
      <c r="AK389" s="1" t="s">
        <v>80</v>
      </c>
      <c r="AL389" t="s">
        <v>108</v>
      </c>
      <c r="AM389" t="s">
        <v>137</v>
      </c>
      <c r="AN389" t="s">
        <v>104</v>
      </c>
      <c r="AO389" t="s">
        <v>102</v>
      </c>
      <c r="AP389" s="1"/>
      <c r="AQ389" t="s">
        <v>98</v>
      </c>
    </row>
    <row r="390" spans="1:43" x14ac:dyDescent="0.25">
      <c r="A390" s="1">
        <v>389</v>
      </c>
      <c r="K390" t="s">
        <v>38</v>
      </c>
      <c r="M390" s="5">
        <f t="shared" si="90"/>
        <v>1</v>
      </c>
      <c r="N390" s="5">
        <f t="shared" si="91"/>
        <v>3</v>
      </c>
      <c r="P390" s="5">
        <f t="shared" si="92"/>
        <v>0</v>
      </c>
      <c r="Q390" s="5">
        <f t="shared" si="93"/>
        <v>0</v>
      </c>
      <c r="R390" s="5">
        <f t="shared" si="94"/>
        <v>0</v>
      </c>
      <c r="S390" s="5">
        <f t="shared" si="95"/>
        <v>0</v>
      </c>
      <c r="T390" s="5">
        <f t="shared" si="96"/>
        <v>0</v>
      </c>
      <c r="U390" s="5">
        <f t="shared" si="97"/>
        <v>0</v>
      </c>
      <c r="V390" s="13">
        <f t="shared" si="98"/>
        <v>0</v>
      </c>
      <c r="W390" s="5">
        <f t="shared" si="99"/>
        <v>0</v>
      </c>
      <c r="X390" s="5">
        <f t="shared" si="100"/>
        <v>0</v>
      </c>
      <c r="Y390" s="5">
        <f t="shared" si="101"/>
        <v>1</v>
      </c>
      <c r="AB390" s="5">
        <f t="shared" si="102"/>
        <v>1</v>
      </c>
      <c r="AC390" s="5">
        <f t="shared" si="103"/>
        <v>1</v>
      </c>
      <c r="AD390" s="5" t="str">
        <f t="shared" si="104"/>
        <v>Correct</v>
      </c>
      <c r="AE390" t="s">
        <v>94</v>
      </c>
      <c r="AF390">
        <v>83</v>
      </c>
      <c r="AG390" t="s">
        <v>115</v>
      </c>
      <c r="AH390" t="s">
        <v>337</v>
      </c>
      <c r="AI390" t="s">
        <v>107</v>
      </c>
      <c r="AJ390" t="s">
        <v>98</v>
      </c>
      <c r="AK390" s="1" t="s">
        <v>80</v>
      </c>
      <c r="AL390" t="s">
        <v>108</v>
      </c>
      <c r="AM390" t="s">
        <v>120</v>
      </c>
      <c r="AN390" t="s">
        <v>104</v>
      </c>
      <c r="AO390" t="s">
        <v>102</v>
      </c>
      <c r="AP390" s="1"/>
      <c r="AQ390" t="s">
        <v>102</v>
      </c>
    </row>
    <row r="391" spans="1:43" x14ac:dyDescent="0.25">
      <c r="A391" s="1">
        <v>390</v>
      </c>
      <c r="F391" t="s">
        <v>34</v>
      </c>
      <c r="I391" t="s">
        <v>36</v>
      </c>
      <c r="J391" t="s">
        <v>37</v>
      </c>
      <c r="K391" t="s">
        <v>38</v>
      </c>
      <c r="M391" s="5">
        <f t="shared" si="90"/>
        <v>4</v>
      </c>
      <c r="N391" s="5">
        <f t="shared" si="91"/>
        <v>0.75</v>
      </c>
      <c r="P391" s="5">
        <f t="shared" si="92"/>
        <v>0</v>
      </c>
      <c r="Q391" s="5">
        <f t="shared" si="93"/>
        <v>0</v>
      </c>
      <c r="R391" s="5">
        <f t="shared" si="94"/>
        <v>0</v>
      </c>
      <c r="S391" s="5">
        <f t="shared" si="95"/>
        <v>0</v>
      </c>
      <c r="T391" s="5">
        <f t="shared" si="96"/>
        <v>0.75</v>
      </c>
      <c r="U391" s="5">
        <f t="shared" si="97"/>
        <v>0</v>
      </c>
      <c r="V391" s="13">
        <f t="shared" si="98"/>
        <v>0</v>
      </c>
      <c r="W391" s="5">
        <f t="shared" si="99"/>
        <v>0.75</v>
      </c>
      <c r="X391" s="5">
        <f t="shared" si="100"/>
        <v>0.75</v>
      </c>
      <c r="Y391" s="5">
        <f t="shared" si="101"/>
        <v>0.75</v>
      </c>
      <c r="AB391" s="5">
        <f t="shared" si="102"/>
        <v>3</v>
      </c>
      <c r="AC391" s="5">
        <f t="shared" si="103"/>
        <v>4</v>
      </c>
      <c r="AD391" s="5" t="str">
        <f t="shared" si="104"/>
        <v>Correct</v>
      </c>
      <c r="AE391" t="s">
        <v>94</v>
      </c>
      <c r="AF391">
        <v>78</v>
      </c>
      <c r="AG391" t="s">
        <v>95</v>
      </c>
      <c r="AH391" t="s">
        <v>205</v>
      </c>
      <c r="AI391" t="s">
        <v>107</v>
      </c>
      <c r="AK391" s="1" t="s">
        <v>80</v>
      </c>
      <c r="AL391" t="s">
        <v>108</v>
      </c>
      <c r="AM391" t="s">
        <v>103</v>
      </c>
      <c r="AN391" t="s">
        <v>104</v>
      </c>
      <c r="AO391" t="s">
        <v>102</v>
      </c>
      <c r="AP391" s="1"/>
      <c r="AQ391" t="s">
        <v>102</v>
      </c>
    </row>
    <row r="392" spans="1:43" x14ac:dyDescent="0.25">
      <c r="A392" s="1">
        <v>391</v>
      </c>
      <c r="G392" t="s">
        <v>35</v>
      </c>
      <c r="M392" s="5">
        <f t="shared" si="90"/>
        <v>1</v>
      </c>
      <c r="N392" s="5">
        <f t="shared" si="91"/>
        <v>3</v>
      </c>
      <c r="P392" s="5">
        <f t="shared" si="92"/>
        <v>0</v>
      </c>
      <c r="Q392" s="5">
        <f t="shared" si="93"/>
        <v>0</v>
      </c>
      <c r="R392" s="5">
        <f t="shared" si="94"/>
        <v>0</v>
      </c>
      <c r="S392" s="5">
        <f t="shared" si="95"/>
        <v>0</v>
      </c>
      <c r="T392" s="5">
        <f t="shared" si="96"/>
        <v>0</v>
      </c>
      <c r="U392" s="5">
        <f t="shared" si="97"/>
        <v>1</v>
      </c>
      <c r="V392" s="13">
        <f t="shared" si="98"/>
        <v>0</v>
      </c>
      <c r="W392" s="5">
        <f t="shared" si="99"/>
        <v>0</v>
      </c>
      <c r="X392" s="5">
        <f t="shared" si="100"/>
        <v>0</v>
      </c>
      <c r="Y392" s="5">
        <f t="shared" si="101"/>
        <v>0</v>
      </c>
      <c r="AB392" s="5">
        <f t="shared" si="102"/>
        <v>1</v>
      </c>
      <c r="AC392" s="5">
        <f t="shared" si="103"/>
        <v>1</v>
      </c>
      <c r="AD392" s="5" t="str">
        <f t="shared" si="104"/>
        <v>Correct</v>
      </c>
      <c r="AE392" t="s">
        <v>105</v>
      </c>
      <c r="AF392">
        <v>71</v>
      </c>
      <c r="AG392" t="s">
        <v>95</v>
      </c>
      <c r="AH392" t="s">
        <v>223</v>
      </c>
      <c r="AI392" t="s">
        <v>107</v>
      </c>
      <c r="AJ392" t="s">
        <v>98</v>
      </c>
      <c r="AK392" s="1" t="s">
        <v>80</v>
      </c>
      <c r="AL392" t="s">
        <v>114</v>
      </c>
      <c r="AM392" t="s">
        <v>153</v>
      </c>
      <c r="AN392" t="s">
        <v>101</v>
      </c>
      <c r="AO392" t="s">
        <v>102</v>
      </c>
      <c r="AP392" s="1"/>
      <c r="AQ392" t="s">
        <v>102</v>
      </c>
    </row>
    <row r="393" spans="1:43" x14ac:dyDescent="0.25">
      <c r="A393" s="1">
        <v>392</v>
      </c>
      <c r="I393" t="s">
        <v>36</v>
      </c>
      <c r="M393" s="5">
        <f t="shared" si="90"/>
        <v>1</v>
      </c>
      <c r="N393" s="5">
        <f t="shared" si="91"/>
        <v>3</v>
      </c>
      <c r="P393" s="5">
        <f t="shared" si="92"/>
        <v>0</v>
      </c>
      <c r="Q393" s="5">
        <f t="shared" si="93"/>
        <v>0</v>
      </c>
      <c r="R393" s="5">
        <f t="shared" si="94"/>
        <v>0</v>
      </c>
      <c r="S393" s="5">
        <f t="shared" si="95"/>
        <v>0</v>
      </c>
      <c r="T393" s="5">
        <f t="shared" si="96"/>
        <v>0</v>
      </c>
      <c r="U393" s="5">
        <f t="shared" si="97"/>
        <v>0</v>
      </c>
      <c r="V393" s="13">
        <f t="shared" si="98"/>
        <v>0</v>
      </c>
      <c r="W393" s="5">
        <f t="shared" si="99"/>
        <v>1</v>
      </c>
      <c r="X393" s="5">
        <f t="shared" si="100"/>
        <v>0</v>
      </c>
      <c r="Y393" s="5">
        <f t="shared" si="101"/>
        <v>0</v>
      </c>
      <c r="AB393" s="5">
        <f t="shared" si="102"/>
        <v>1</v>
      </c>
      <c r="AC393" s="5">
        <f t="shared" si="103"/>
        <v>1</v>
      </c>
      <c r="AD393" s="5" t="str">
        <f t="shared" si="104"/>
        <v>Correct</v>
      </c>
      <c r="AE393" t="s">
        <v>105</v>
      </c>
      <c r="AF393">
        <v>72</v>
      </c>
      <c r="AG393" t="s">
        <v>95</v>
      </c>
      <c r="AH393" t="s">
        <v>162</v>
      </c>
      <c r="AI393" t="s">
        <v>107</v>
      </c>
      <c r="AJ393" t="s">
        <v>98</v>
      </c>
      <c r="AK393" s="1" t="s">
        <v>80</v>
      </c>
      <c r="AL393" t="s">
        <v>108</v>
      </c>
      <c r="AM393" t="s">
        <v>100</v>
      </c>
      <c r="AN393" t="s">
        <v>104</v>
      </c>
      <c r="AO393" t="s">
        <v>102</v>
      </c>
      <c r="AP393" s="1"/>
      <c r="AQ393" t="s">
        <v>102</v>
      </c>
    </row>
    <row r="394" spans="1:43" x14ac:dyDescent="0.25">
      <c r="A394" s="1">
        <v>393</v>
      </c>
      <c r="H394" t="s">
        <v>269</v>
      </c>
      <c r="M394" s="5">
        <f t="shared" si="90"/>
        <v>1</v>
      </c>
      <c r="N394" s="5">
        <f t="shared" si="91"/>
        <v>3</v>
      </c>
      <c r="P394" s="5">
        <f t="shared" si="92"/>
        <v>0</v>
      </c>
      <c r="Q394" s="5">
        <f t="shared" si="93"/>
        <v>0</v>
      </c>
      <c r="R394" s="5">
        <f t="shared" si="94"/>
        <v>0</v>
      </c>
      <c r="S394" s="5">
        <f t="shared" si="95"/>
        <v>0</v>
      </c>
      <c r="T394" s="5">
        <f t="shared" si="96"/>
        <v>0</v>
      </c>
      <c r="U394" s="5">
        <f t="shared" si="97"/>
        <v>0</v>
      </c>
      <c r="V394" s="13">
        <f t="shared" si="98"/>
        <v>1</v>
      </c>
      <c r="W394" s="5">
        <f t="shared" si="99"/>
        <v>0</v>
      </c>
      <c r="X394" s="5">
        <f t="shared" si="100"/>
        <v>0</v>
      </c>
      <c r="Y394" s="5">
        <f t="shared" si="101"/>
        <v>0</v>
      </c>
      <c r="AB394" s="5">
        <f t="shared" si="102"/>
        <v>1</v>
      </c>
      <c r="AC394" s="5">
        <f t="shared" si="103"/>
        <v>1</v>
      </c>
      <c r="AD394" s="5" t="str">
        <f t="shared" si="104"/>
        <v>Correct</v>
      </c>
      <c r="AE394" t="s">
        <v>105</v>
      </c>
      <c r="AF394">
        <v>66</v>
      </c>
      <c r="AG394" t="s">
        <v>95</v>
      </c>
      <c r="AH394" t="s">
        <v>205</v>
      </c>
      <c r="AI394" t="s">
        <v>107</v>
      </c>
      <c r="AJ394" t="s">
        <v>98</v>
      </c>
      <c r="AK394" s="1" t="s">
        <v>80</v>
      </c>
      <c r="AL394" t="s">
        <v>126</v>
      </c>
      <c r="AM394" t="s">
        <v>120</v>
      </c>
      <c r="AN394" t="s">
        <v>104</v>
      </c>
      <c r="AO394" t="s">
        <v>102</v>
      </c>
      <c r="AP394" s="1" t="s">
        <v>373</v>
      </c>
      <c r="AQ394" t="s">
        <v>102</v>
      </c>
    </row>
    <row r="395" spans="1:43" x14ac:dyDescent="0.25">
      <c r="A395" s="1">
        <v>394</v>
      </c>
      <c r="G395" t="s">
        <v>35</v>
      </c>
      <c r="M395" s="5">
        <f t="shared" si="90"/>
        <v>1</v>
      </c>
      <c r="N395" s="5">
        <f t="shared" si="91"/>
        <v>3</v>
      </c>
      <c r="P395" s="5">
        <f t="shared" si="92"/>
        <v>0</v>
      </c>
      <c r="Q395" s="5">
        <f t="shared" si="93"/>
        <v>0</v>
      </c>
      <c r="R395" s="5">
        <f t="shared" si="94"/>
        <v>0</v>
      </c>
      <c r="S395" s="5">
        <f t="shared" si="95"/>
        <v>0</v>
      </c>
      <c r="T395" s="5">
        <f t="shared" si="96"/>
        <v>0</v>
      </c>
      <c r="U395" s="5">
        <f t="shared" si="97"/>
        <v>1</v>
      </c>
      <c r="V395" s="13">
        <f t="shared" si="98"/>
        <v>0</v>
      </c>
      <c r="W395" s="5">
        <f t="shared" si="99"/>
        <v>0</v>
      </c>
      <c r="X395" s="5">
        <f t="shared" si="100"/>
        <v>0</v>
      </c>
      <c r="Y395" s="5">
        <f t="shared" si="101"/>
        <v>0</v>
      </c>
      <c r="AB395" s="5">
        <f t="shared" si="102"/>
        <v>1</v>
      </c>
      <c r="AC395" s="5">
        <f t="shared" si="103"/>
        <v>1</v>
      </c>
      <c r="AD395" s="5" t="str">
        <f t="shared" si="104"/>
        <v>Correct</v>
      </c>
      <c r="AE395" t="s">
        <v>105</v>
      </c>
      <c r="AF395">
        <v>80</v>
      </c>
      <c r="AG395" t="s">
        <v>95</v>
      </c>
      <c r="AH395" t="s">
        <v>205</v>
      </c>
      <c r="AI395" t="s">
        <v>107</v>
      </c>
      <c r="AJ395" t="s">
        <v>98</v>
      </c>
      <c r="AK395" s="1" t="s">
        <v>80</v>
      </c>
      <c r="AL395" t="s">
        <v>108</v>
      </c>
      <c r="AM395" t="s">
        <v>103</v>
      </c>
      <c r="AN395" t="s">
        <v>104</v>
      </c>
      <c r="AO395" t="s">
        <v>102</v>
      </c>
      <c r="AP395" s="1"/>
      <c r="AQ395" t="s">
        <v>102</v>
      </c>
    </row>
    <row r="396" spans="1:43" x14ac:dyDescent="0.25">
      <c r="A396" s="1">
        <v>395</v>
      </c>
      <c r="D396" t="s">
        <v>33</v>
      </c>
      <c r="E396" t="s">
        <v>266</v>
      </c>
      <c r="J396" t="s">
        <v>37</v>
      </c>
      <c r="M396" s="5">
        <f t="shared" si="90"/>
        <v>3</v>
      </c>
      <c r="N396" s="5">
        <f t="shared" si="91"/>
        <v>1</v>
      </c>
      <c r="P396" s="5">
        <f t="shared" si="92"/>
        <v>0</v>
      </c>
      <c r="Q396" s="5">
        <f t="shared" si="93"/>
        <v>0</v>
      </c>
      <c r="R396" s="5">
        <f t="shared" si="94"/>
        <v>1</v>
      </c>
      <c r="S396" s="5">
        <f t="shared" si="95"/>
        <v>1</v>
      </c>
      <c r="T396" s="5">
        <f t="shared" si="96"/>
        <v>0</v>
      </c>
      <c r="U396" s="5">
        <f t="shared" si="97"/>
        <v>0</v>
      </c>
      <c r="V396" s="13">
        <f t="shared" si="98"/>
        <v>0</v>
      </c>
      <c r="W396" s="5">
        <f t="shared" si="99"/>
        <v>0</v>
      </c>
      <c r="X396" s="5">
        <f t="shared" si="100"/>
        <v>1</v>
      </c>
      <c r="Y396" s="5">
        <f t="shared" si="101"/>
        <v>0</v>
      </c>
      <c r="AB396" s="5">
        <f t="shared" si="102"/>
        <v>3</v>
      </c>
      <c r="AC396" s="5">
        <f t="shared" si="103"/>
        <v>3</v>
      </c>
      <c r="AD396" s="5" t="str">
        <f t="shared" si="104"/>
        <v>Correct</v>
      </c>
      <c r="AE396" t="s">
        <v>94</v>
      </c>
      <c r="AF396">
        <v>82</v>
      </c>
      <c r="AG396" t="s">
        <v>95</v>
      </c>
      <c r="AH396" t="s">
        <v>162</v>
      </c>
      <c r="AI396" t="s">
        <v>107</v>
      </c>
      <c r="AJ396" t="s">
        <v>98</v>
      </c>
      <c r="AK396" s="1" t="s">
        <v>89</v>
      </c>
      <c r="AL396" t="s">
        <v>99</v>
      </c>
      <c r="AM396" t="s">
        <v>103</v>
      </c>
      <c r="AN396" t="s">
        <v>104</v>
      </c>
      <c r="AO396" t="s">
        <v>102</v>
      </c>
      <c r="AP396" s="1"/>
      <c r="AQ396" t="s">
        <v>98</v>
      </c>
    </row>
    <row r="397" spans="1:43" x14ac:dyDescent="0.25">
      <c r="A397" s="1">
        <v>396</v>
      </c>
      <c r="C397" t="s">
        <v>32</v>
      </c>
      <c r="D397" t="s">
        <v>33</v>
      </c>
      <c r="F397" t="s">
        <v>34</v>
      </c>
      <c r="M397" s="5">
        <f t="shared" si="90"/>
        <v>3</v>
      </c>
      <c r="N397" s="5">
        <f t="shared" si="91"/>
        <v>1</v>
      </c>
      <c r="P397" s="5">
        <f t="shared" si="92"/>
        <v>0</v>
      </c>
      <c r="Q397" s="5">
        <f t="shared" si="93"/>
        <v>1</v>
      </c>
      <c r="R397" s="5">
        <f t="shared" si="94"/>
        <v>1</v>
      </c>
      <c r="S397" s="5">
        <f t="shared" si="95"/>
        <v>0</v>
      </c>
      <c r="T397" s="5">
        <f t="shared" si="96"/>
        <v>1</v>
      </c>
      <c r="U397" s="5">
        <f t="shared" si="97"/>
        <v>0</v>
      </c>
      <c r="V397" s="13">
        <f t="shared" si="98"/>
        <v>0</v>
      </c>
      <c r="W397" s="5">
        <f t="shared" si="99"/>
        <v>0</v>
      </c>
      <c r="X397" s="5">
        <f t="shared" si="100"/>
        <v>0</v>
      </c>
      <c r="Y397" s="5">
        <f t="shared" si="101"/>
        <v>0</v>
      </c>
      <c r="AB397" s="5">
        <f t="shared" si="102"/>
        <v>3</v>
      </c>
      <c r="AC397" s="5">
        <f t="shared" si="103"/>
        <v>3</v>
      </c>
      <c r="AD397" s="5" t="str">
        <f t="shared" si="104"/>
        <v>Correct</v>
      </c>
      <c r="AE397" t="s">
        <v>105</v>
      </c>
      <c r="AF397">
        <v>68</v>
      </c>
      <c r="AG397" t="s">
        <v>95</v>
      </c>
      <c r="AH397" t="s">
        <v>163</v>
      </c>
      <c r="AI397" t="s">
        <v>107</v>
      </c>
      <c r="AJ397" t="s">
        <v>98</v>
      </c>
      <c r="AK397" s="1" t="s">
        <v>80</v>
      </c>
      <c r="AL397" t="s">
        <v>108</v>
      </c>
      <c r="AM397" t="s">
        <v>110</v>
      </c>
      <c r="AN397" t="s">
        <v>104</v>
      </c>
      <c r="AO397" t="s">
        <v>102</v>
      </c>
      <c r="AP397" s="1"/>
      <c r="AQ397" t="s">
        <v>102</v>
      </c>
    </row>
    <row r="398" spans="1:43" x14ac:dyDescent="0.25">
      <c r="A398" s="1">
        <v>397</v>
      </c>
      <c r="B398" t="s">
        <v>31</v>
      </c>
      <c r="K398" t="s">
        <v>38</v>
      </c>
      <c r="M398" s="5">
        <f t="shared" si="90"/>
        <v>2</v>
      </c>
      <c r="N398" s="5">
        <f t="shared" si="91"/>
        <v>1.5</v>
      </c>
      <c r="P398" s="5">
        <f t="shared" si="92"/>
        <v>1</v>
      </c>
      <c r="Q398" s="5">
        <f t="shared" si="93"/>
        <v>0</v>
      </c>
      <c r="R398" s="5">
        <f t="shared" si="94"/>
        <v>0</v>
      </c>
      <c r="S398" s="5">
        <f t="shared" si="95"/>
        <v>0</v>
      </c>
      <c r="T398" s="5">
        <f t="shared" si="96"/>
        <v>0</v>
      </c>
      <c r="U398" s="5">
        <f t="shared" si="97"/>
        <v>0</v>
      </c>
      <c r="V398" s="13">
        <f t="shared" si="98"/>
        <v>0</v>
      </c>
      <c r="W398" s="5">
        <f t="shared" si="99"/>
        <v>0</v>
      </c>
      <c r="X398" s="5">
        <f t="shared" si="100"/>
        <v>0</v>
      </c>
      <c r="Y398" s="5">
        <f t="shared" si="101"/>
        <v>1</v>
      </c>
      <c r="AB398" s="5">
        <f t="shared" si="102"/>
        <v>2</v>
      </c>
      <c r="AC398" s="5">
        <f t="shared" si="103"/>
        <v>2</v>
      </c>
      <c r="AD398" s="5" t="str">
        <f t="shared" si="104"/>
        <v>Correct</v>
      </c>
      <c r="AE398" t="s">
        <v>94</v>
      </c>
      <c r="AF398">
        <v>46</v>
      </c>
      <c r="AG398" t="s">
        <v>95</v>
      </c>
      <c r="AH398" t="s">
        <v>158</v>
      </c>
      <c r="AI398" t="s">
        <v>134</v>
      </c>
      <c r="AJ398" t="s">
        <v>98</v>
      </c>
      <c r="AK398" s="1" t="s">
        <v>80</v>
      </c>
      <c r="AL398" t="s">
        <v>126</v>
      </c>
      <c r="AM398" t="s">
        <v>100</v>
      </c>
      <c r="AN398" t="s">
        <v>101</v>
      </c>
      <c r="AO398" t="s">
        <v>102</v>
      </c>
      <c r="AP398" s="1" t="s">
        <v>92</v>
      </c>
      <c r="AQ398" t="s">
        <v>102</v>
      </c>
    </row>
    <row r="399" spans="1:43" x14ac:dyDescent="0.25">
      <c r="A399" s="1">
        <v>398</v>
      </c>
      <c r="G399" t="s">
        <v>35</v>
      </c>
      <c r="M399" s="5">
        <f t="shared" si="90"/>
        <v>1</v>
      </c>
      <c r="N399" s="5">
        <f t="shared" si="91"/>
        <v>3</v>
      </c>
      <c r="P399" s="5">
        <f t="shared" si="92"/>
        <v>0</v>
      </c>
      <c r="Q399" s="5">
        <f t="shared" si="93"/>
        <v>0</v>
      </c>
      <c r="R399" s="5">
        <f t="shared" si="94"/>
        <v>0</v>
      </c>
      <c r="S399" s="5">
        <f t="shared" si="95"/>
        <v>0</v>
      </c>
      <c r="T399" s="5">
        <f t="shared" si="96"/>
        <v>0</v>
      </c>
      <c r="U399" s="5">
        <f t="shared" si="97"/>
        <v>1</v>
      </c>
      <c r="V399" s="13">
        <f t="shared" si="98"/>
        <v>0</v>
      </c>
      <c r="W399" s="5">
        <f t="shared" si="99"/>
        <v>0</v>
      </c>
      <c r="X399" s="5">
        <f t="shared" si="100"/>
        <v>0</v>
      </c>
      <c r="Y399" s="5">
        <f t="shared" si="101"/>
        <v>0</v>
      </c>
      <c r="AB399" s="5">
        <f t="shared" si="102"/>
        <v>1</v>
      </c>
      <c r="AC399" s="5">
        <f t="shared" si="103"/>
        <v>1</v>
      </c>
      <c r="AD399" s="5" t="str">
        <f t="shared" si="104"/>
        <v>Correct</v>
      </c>
      <c r="AE399" t="s">
        <v>94</v>
      </c>
      <c r="AF399">
        <v>80</v>
      </c>
      <c r="AG399" t="s">
        <v>95</v>
      </c>
      <c r="AH399" t="s">
        <v>127</v>
      </c>
      <c r="AI399" t="s">
        <v>107</v>
      </c>
      <c r="AK399" s="1" t="s">
        <v>80</v>
      </c>
      <c r="AL399" t="s">
        <v>126</v>
      </c>
      <c r="AM399" t="s">
        <v>103</v>
      </c>
      <c r="AN399" t="s">
        <v>104</v>
      </c>
      <c r="AO399" t="s">
        <v>102</v>
      </c>
      <c r="AP399" s="1"/>
      <c r="AQ399" t="s">
        <v>102</v>
      </c>
    </row>
    <row r="400" spans="1:43" x14ac:dyDescent="0.25">
      <c r="A400" s="1">
        <v>399</v>
      </c>
      <c r="B400" t="s">
        <v>31</v>
      </c>
      <c r="C400" t="s">
        <v>32</v>
      </c>
      <c r="F400" t="s">
        <v>34</v>
      </c>
      <c r="M400" s="5">
        <f t="shared" si="90"/>
        <v>3</v>
      </c>
      <c r="N400" s="5">
        <f t="shared" si="91"/>
        <v>1</v>
      </c>
      <c r="P400" s="5">
        <f t="shared" si="92"/>
        <v>1</v>
      </c>
      <c r="Q400" s="5">
        <f t="shared" si="93"/>
        <v>1</v>
      </c>
      <c r="R400" s="5">
        <f t="shared" si="94"/>
        <v>0</v>
      </c>
      <c r="S400" s="5">
        <f t="shared" si="95"/>
        <v>0</v>
      </c>
      <c r="T400" s="5">
        <f t="shared" si="96"/>
        <v>1</v>
      </c>
      <c r="U400" s="5">
        <f t="shared" si="97"/>
        <v>0</v>
      </c>
      <c r="V400" s="13">
        <f t="shared" si="98"/>
        <v>0</v>
      </c>
      <c r="W400" s="5">
        <f t="shared" si="99"/>
        <v>0</v>
      </c>
      <c r="X400" s="5">
        <f t="shared" si="100"/>
        <v>0</v>
      </c>
      <c r="Y400" s="5">
        <f t="shared" si="101"/>
        <v>0</v>
      </c>
      <c r="AB400" s="5">
        <f t="shared" si="102"/>
        <v>3</v>
      </c>
      <c r="AC400" s="5">
        <f t="shared" si="103"/>
        <v>3</v>
      </c>
      <c r="AD400" s="5" t="str">
        <f t="shared" si="104"/>
        <v>Correct</v>
      </c>
      <c r="AE400" t="s">
        <v>94</v>
      </c>
      <c r="AF400">
        <v>54</v>
      </c>
      <c r="AG400" t="s">
        <v>121</v>
      </c>
      <c r="AH400" t="s">
        <v>168</v>
      </c>
      <c r="AI400" t="s">
        <v>97</v>
      </c>
      <c r="AJ400" t="s">
        <v>98</v>
      </c>
      <c r="AK400" s="1" t="s">
        <v>80</v>
      </c>
      <c r="AL400" t="s">
        <v>126</v>
      </c>
      <c r="AM400" t="s">
        <v>153</v>
      </c>
      <c r="AN400" t="s">
        <v>101</v>
      </c>
      <c r="AO400" t="s">
        <v>102</v>
      </c>
      <c r="AP400" s="1" t="s">
        <v>92</v>
      </c>
      <c r="AQ400" t="s">
        <v>102</v>
      </c>
    </row>
    <row r="401" spans="1:43" x14ac:dyDescent="0.25">
      <c r="A401" s="1">
        <v>400</v>
      </c>
      <c r="D401" t="s">
        <v>33</v>
      </c>
      <c r="H401" t="s">
        <v>269</v>
      </c>
      <c r="I401" t="s">
        <v>36</v>
      </c>
      <c r="M401" s="5">
        <f t="shared" si="90"/>
        <v>3</v>
      </c>
      <c r="N401" s="5">
        <f t="shared" si="91"/>
        <v>1</v>
      </c>
      <c r="P401" s="5">
        <f t="shared" si="92"/>
        <v>0</v>
      </c>
      <c r="Q401" s="5">
        <f t="shared" si="93"/>
        <v>0</v>
      </c>
      <c r="R401" s="5">
        <f t="shared" si="94"/>
        <v>1</v>
      </c>
      <c r="S401" s="5">
        <f t="shared" si="95"/>
        <v>0</v>
      </c>
      <c r="T401" s="5">
        <f t="shared" si="96"/>
        <v>0</v>
      </c>
      <c r="U401" s="5">
        <f t="shared" si="97"/>
        <v>0</v>
      </c>
      <c r="V401" s="13">
        <f t="shared" si="98"/>
        <v>1</v>
      </c>
      <c r="W401" s="5">
        <f t="shared" si="99"/>
        <v>1</v>
      </c>
      <c r="X401" s="5">
        <f t="shared" si="100"/>
        <v>0</v>
      </c>
      <c r="Y401" s="5">
        <f t="shared" si="101"/>
        <v>0</v>
      </c>
      <c r="AB401" s="5">
        <f t="shared" si="102"/>
        <v>3</v>
      </c>
      <c r="AC401" s="5">
        <f t="shared" si="103"/>
        <v>3</v>
      </c>
      <c r="AD401" s="5" t="str">
        <f t="shared" si="104"/>
        <v>Correct</v>
      </c>
      <c r="AE401" t="s">
        <v>105</v>
      </c>
      <c r="AF401">
        <v>22</v>
      </c>
      <c r="AG401" t="s">
        <v>115</v>
      </c>
      <c r="AH401" t="s">
        <v>338</v>
      </c>
      <c r="AI401" t="s">
        <v>134</v>
      </c>
      <c r="AJ401" t="s">
        <v>102</v>
      </c>
      <c r="AK401" s="1" t="s">
        <v>80</v>
      </c>
      <c r="AL401" t="s">
        <v>114</v>
      </c>
      <c r="AM401" t="s">
        <v>120</v>
      </c>
      <c r="AN401" t="s">
        <v>101</v>
      </c>
      <c r="AO401" t="s">
        <v>102</v>
      </c>
      <c r="AP401" s="1" t="s">
        <v>92</v>
      </c>
      <c r="AQ401" t="s">
        <v>102</v>
      </c>
    </row>
    <row r="402" spans="1:43" x14ac:dyDescent="0.25">
      <c r="A402" s="1">
        <v>401</v>
      </c>
      <c r="I402" t="s">
        <v>36</v>
      </c>
      <c r="J402" t="s">
        <v>37</v>
      </c>
      <c r="M402" s="5">
        <f t="shared" si="90"/>
        <v>2</v>
      </c>
      <c r="N402" s="5">
        <f t="shared" si="91"/>
        <v>1.5</v>
      </c>
      <c r="P402" s="5">
        <f t="shared" si="92"/>
        <v>0</v>
      </c>
      <c r="Q402" s="5">
        <f t="shared" si="93"/>
        <v>0</v>
      </c>
      <c r="R402" s="5">
        <f t="shared" si="94"/>
        <v>0</v>
      </c>
      <c r="S402" s="5">
        <f t="shared" si="95"/>
        <v>0</v>
      </c>
      <c r="T402" s="5">
        <f t="shared" si="96"/>
        <v>0</v>
      </c>
      <c r="U402" s="5">
        <f t="shared" si="97"/>
        <v>0</v>
      </c>
      <c r="V402" s="13">
        <f t="shared" si="98"/>
        <v>0</v>
      </c>
      <c r="W402" s="5">
        <f t="shared" si="99"/>
        <v>1</v>
      </c>
      <c r="X402" s="5">
        <f t="shared" si="100"/>
        <v>1</v>
      </c>
      <c r="Y402" s="5">
        <f t="shared" si="101"/>
        <v>0</v>
      </c>
      <c r="AB402" s="5">
        <f t="shared" si="102"/>
        <v>2</v>
      </c>
      <c r="AC402" s="5">
        <f t="shared" si="103"/>
        <v>2</v>
      </c>
      <c r="AD402" s="5" t="str">
        <f t="shared" si="104"/>
        <v>Correct</v>
      </c>
      <c r="AE402" t="s">
        <v>105</v>
      </c>
      <c r="AF402">
        <v>70</v>
      </c>
      <c r="AG402" t="s">
        <v>95</v>
      </c>
      <c r="AH402" t="s">
        <v>186</v>
      </c>
      <c r="AI402" t="s">
        <v>107</v>
      </c>
      <c r="AJ402" t="s">
        <v>98</v>
      </c>
      <c r="AK402" s="1" t="s">
        <v>80</v>
      </c>
      <c r="AL402" t="s">
        <v>126</v>
      </c>
      <c r="AM402" t="s">
        <v>153</v>
      </c>
      <c r="AN402" t="s">
        <v>104</v>
      </c>
      <c r="AO402" t="s">
        <v>102</v>
      </c>
      <c r="AP402" s="1" t="s">
        <v>373</v>
      </c>
      <c r="AQ402" t="s">
        <v>102</v>
      </c>
    </row>
    <row r="403" spans="1:43" x14ac:dyDescent="0.25">
      <c r="A403" s="1">
        <v>402</v>
      </c>
      <c r="H403" t="s">
        <v>269</v>
      </c>
      <c r="J403" t="s">
        <v>37</v>
      </c>
      <c r="K403" t="s">
        <v>38</v>
      </c>
      <c r="M403" s="5">
        <f t="shared" si="90"/>
        <v>3</v>
      </c>
      <c r="N403" s="5">
        <f t="shared" si="91"/>
        <v>1</v>
      </c>
      <c r="P403" s="5">
        <f t="shared" si="92"/>
        <v>0</v>
      </c>
      <c r="Q403" s="5">
        <f t="shared" si="93"/>
        <v>0</v>
      </c>
      <c r="R403" s="5">
        <f t="shared" si="94"/>
        <v>0</v>
      </c>
      <c r="S403" s="5">
        <f t="shared" si="95"/>
        <v>0</v>
      </c>
      <c r="T403" s="5">
        <f t="shared" si="96"/>
        <v>0</v>
      </c>
      <c r="U403" s="5">
        <f t="shared" si="97"/>
        <v>0</v>
      </c>
      <c r="V403" s="13">
        <f t="shared" si="98"/>
        <v>1</v>
      </c>
      <c r="W403" s="5">
        <f t="shared" si="99"/>
        <v>0</v>
      </c>
      <c r="X403" s="5">
        <f t="shared" si="100"/>
        <v>1</v>
      </c>
      <c r="Y403" s="5">
        <f t="shared" si="101"/>
        <v>1</v>
      </c>
      <c r="AB403" s="5">
        <f t="shared" si="102"/>
        <v>3</v>
      </c>
      <c r="AC403" s="5">
        <f t="shared" si="103"/>
        <v>3</v>
      </c>
      <c r="AD403" s="5" t="str">
        <f t="shared" si="104"/>
        <v>Correct</v>
      </c>
      <c r="AE403" t="s">
        <v>94</v>
      </c>
      <c r="AF403">
        <v>88</v>
      </c>
      <c r="AG403" t="s">
        <v>95</v>
      </c>
      <c r="AH403" t="s">
        <v>204</v>
      </c>
      <c r="AI403" t="s">
        <v>107</v>
      </c>
      <c r="AK403" s="1" t="s">
        <v>80</v>
      </c>
      <c r="AL403" t="s">
        <v>114</v>
      </c>
      <c r="AM403" t="s">
        <v>100</v>
      </c>
      <c r="AN403" t="s">
        <v>104</v>
      </c>
      <c r="AO403" t="s">
        <v>102</v>
      </c>
      <c r="AP403" s="1"/>
      <c r="AQ403" t="s">
        <v>102</v>
      </c>
    </row>
    <row r="404" spans="1:43" x14ac:dyDescent="0.25">
      <c r="A404" s="1">
        <v>403</v>
      </c>
      <c r="B404" t="s">
        <v>31</v>
      </c>
      <c r="J404" t="s">
        <v>37</v>
      </c>
      <c r="K404" t="s">
        <v>38</v>
      </c>
      <c r="M404" s="5">
        <f t="shared" si="90"/>
        <v>3</v>
      </c>
      <c r="N404" s="5">
        <f t="shared" si="91"/>
        <v>1</v>
      </c>
      <c r="P404" s="5">
        <f t="shared" si="92"/>
        <v>1</v>
      </c>
      <c r="Q404" s="5">
        <f t="shared" si="93"/>
        <v>0</v>
      </c>
      <c r="R404" s="5">
        <f t="shared" si="94"/>
        <v>0</v>
      </c>
      <c r="S404" s="5">
        <f t="shared" si="95"/>
        <v>0</v>
      </c>
      <c r="T404" s="5">
        <f t="shared" si="96"/>
        <v>0</v>
      </c>
      <c r="U404" s="5">
        <f t="shared" si="97"/>
        <v>0</v>
      </c>
      <c r="V404" s="13">
        <f t="shared" si="98"/>
        <v>0</v>
      </c>
      <c r="W404" s="5">
        <f t="shared" si="99"/>
        <v>0</v>
      </c>
      <c r="X404" s="5">
        <f t="shared" si="100"/>
        <v>1</v>
      </c>
      <c r="Y404" s="5">
        <f t="shared" si="101"/>
        <v>1</v>
      </c>
      <c r="AB404" s="5">
        <f t="shared" si="102"/>
        <v>3</v>
      </c>
      <c r="AC404" s="5">
        <f t="shared" si="103"/>
        <v>3</v>
      </c>
      <c r="AD404" s="5" t="str">
        <f t="shared" si="104"/>
        <v>Correct</v>
      </c>
      <c r="AE404" t="s">
        <v>105</v>
      </c>
      <c r="AF404">
        <v>29</v>
      </c>
      <c r="AG404" t="s">
        <v>121</v>
      </c>
      <c r="AH404" t="s">
        <v>122</v>
      </c>
      <c r="AI404" t="s">
        <v>107</v>
      </c>
      <c r="AJ404" t="s">
        <v>98</v>
      </c>
      <c r="AK404" s="1" t="s">
        <v>80</v>
      </c>
      <c r="AL404" t="s">
        <v>108</v>
      </c>
      <c r="AM404" t="s">
        <v>120</v>
      </c>
      <c r="AN404" t="s">
        <v>101</v>
      </c>
      <c r="AO404" t="s">
        <v>102</v>
      </c>
      <c r="AP404" s="1" t="s">
        <v>92</v>
      </c>
      <c r="AQ404" t="s">
        <v>102</v>
      </c>
    </row>
    <row r="405" spans="1:43" x14ac:dyDescent="0.25">
      <c r="A405" s="1">
        <v>404</v>
      </c>
      <c r="E405" t="s">
        <v>266</v>
      </c>
      <c r="H405" t="s">
        <v>269</v>
      </c>
      <c r="K405" t="s">
        <v>38</v>
      </c>
      <c r="M405" s="5">
        <f t="shared" si="90"/>
        <v>3</v>
      </c>
      <c r="N405" s="5">
        <f t="shared" si="91"/>
        <v>1</v>
      </c>
      <c r="P405" s="5">
        <f t="shared" si="92"/>
        <v>0</v>
      </c>
      <c r="Q405" s="5">
        <f t="shared" si="93"/>
        <v>0</v>
      </c>
      <c r="R405" s="5">
        <f t="shared" si="94"/>
        <v>0</v>
      </c>
      <c r="S405" s="5">
        <f t="shared" si="95"/>
        <v>1</v>
      </c>
      <c r="T405" s="5">
        <f t="shared" si="96"/>
        <v>0</v>
      </c>
      <c r="U405" s="5">
        <f t="shared" si="97"/>
        <v>0</v>
      </c>
      <c r="V405" s="13">
        <f t="shared" si="98"/>
        <v>1</v>
      </c>
      <c r="W405" s="5">
        <f t="shared" si="99"/>
        <v>0</v>
      </c>
      <c r="X405" s="5">
        <f t="shared" si="100"/>
        <v>0</v>
      </c>
      <c r="Y405" s="5">
        <f t="shared" si="101"/>
        <v>1</v>
      </c>
      <c r="AB405" s="5">
        <f t="shared" si="102"/>
        <v>3</v>
      </c>
      <c r="AC405" s="5">
        <f t="shared" si="103"/>
        <v>3</v>
      </c>
      <c r="AD405" s="5" t="str">
        <f t="shared" si="104"/>
        <v>Correct</v>
      </c>
      <c r="AE405" t="s">
        <v>94</v>
      </c>
      <c r="AF405">
        <v>75</v>
      </c>
      <c r="AG405" t="s">
        <v>95</v>
      </c>
      <c r="AH405" t="s">
        <v>118</v>
      </c>
      <c r="AI405" t="s">
        <v>107</v>
      </c>
      <c r="AJ405" t="s">
        <v>98</v>
      </c>
      <c r="AK405" s="1" t="s">
        <v>80</v>
      </c>
      <c r="AL405" t="s">
        <v>114</v>
      </c>
      <c r="AM405" t="s">
        <v>100</v>
      </c>
      <c r="AN405" t="s">
        <v>104</v>
      </c>
      <c r="AO405" t="s">
        <v>102</v>
      </c>
      <c r="AP405" s="1"/>
      <c r="AQ405" t="s">
        <v>98</v>
      </c>
    </row>
    <row r="406" spans="1:43" x14ac:dyDescent="0.25">
      <c r="A406" s="1">
        <v>405</v>
      </c>
      <c r="B406" t="s">
        <v>31</v>
      </c>
      <c r="J406" t="s">
        <v>37</v>
      </c>
      <c r="K406" t="s">
        <v>38</v>
      </c>
      <c r="M406" s="5">
        <f t="shared" si="90"/>
        <v>3</v>
      </c>
      <c r="N406" s="5">
        <f t="shared" si="91"/>
        <v>1</v>
      </c>
      <c r="P406" s="5">
        <f t="shared" si="92"/>
        <v>1</v>
      </c>
      <c r="Q406" s="5">
        <f t="shared" si="93"/>
        <v>0</v>
      </c>
      <c r="R406" s="5">
        <f t="shared" si="94"/>
        <v>0</v>
      </c>
      <c r="S406" s="5">
        <f t="shared" si="95"/>
        <v>0</v>
      </c>
      <c r="T406" s="5">
        <f t="shared" si="96"/>
        <v>0</v>
      </c>
      <c r="U406" s="5">
        <f t="shared" si="97"/>
        <v>0</v>
      </c>
      <c r="V406" s="13">
        <f t="shared" si="98"/>
        <v>0</v>
      </c>
      <c r="W406" s="5">
        <f t="shared" si="99"/>
        <v>0</v>
      </c>
      <c r="X406" s="5">
        <f t="shared" si="100"/>
        <v>1</v>
      </c>
      <c r="Y406" s="5">
        <f t="shared" si="101"/>
        <v>1</v>
      </c>
      <c r="AB406" s="5">
        <f t="shared" si="102"/>
        <v>3</v>
      </c>
      <c r="AC406" s="5">
        <f t="shared" si="103"/>
        <v>3</v>
      </c>
      <c r="AD406" s="5" t="str">
        <f t="shared" si="104"/>
        <v>Correct</v>
      </c>
      <c r="AE406" t="s">
        <v>94</v>
      </c>
      <c r="AF406">
        <v>55</v>
      </c>
      <c r="AG406" t="s">
        <v>95</v>
      </c>
      <c r="AH406" t="s">
        <v>226</v>
      </c>
      <c r="AI406" t="s">
        <v>97</v>
      </c>
      <c r="AJ406" t="s">
        <v>98</v>
      </c>
      <c r="AK406" s="1" t="s">
        <v>80</v>
      </c>
      <c r="AL406" t="s">
        <v>114</v>
      </c>
      <c r="AM406" t="s">
        <v>100</v>
      </c>
      <c r="AN406" t="s">
        <v>101</v>
      </c>
      <c r="AO406" t="s">
        <v>102</v>
      </c>
      <c r="AP406" s="1" t="s">
        <v>92</v>
      </c>
      <c r="AQ406" t="s">
        <v>102</v>
      </c>
    </row>
    <row r="407" spans="1:43" x14ac:dyDescent="0.25">
      <c r="A407" s="1">
        <v>406</v>
      </c>
      <c r="F407" t="s">
        <v>34</v>
      </c>
      <c r="I407" t="s">
        <v>36</v>
      </c>
      <c r="J407" t="s">
        <v>37</v>
      </c>
      <c r="M407" s="5">
        <f t="shared" si="90"/>
        <v>3</v>
      </c>
      <c r="N407" s="5">
        <f t="shared" si="91"/>
        <v>1</v>
      </c>
      <c r="P407" s="5">
        <f t="shared" si="92"/>
        <v>0</v>
      </c>
      <c r="Q407" s="5">
        <f t="shared" si="93"/>
        <v>0</v>
      </c>
      <c r="R407" s="5">
        <f t="shared" si="94"/>
        <v>0</v>
      </c>
      <c r="S407" s="5">
        <f t="shared" si="95"/>
        <v>0</v>
      </c>
      <c r="T407" s="5">
        <f t="shared" si="96"/>
        <v>1</v>
      </c>
      <c r="U407" s="5">
        <f t="shared" si="97"/>
        <v>0</v>
      </c>
      <c r="V407" s="13">
        <f t="shared" si="98"/>
        <v>0</v>
      </c>
      <c r="W407" s="5">
        <f t="shared" si="99"/>
        <v>1</v>
      </c>
      <c r="X407" s="5">
        <f t="shared" si="100"/>
        <v>1</v>
      </c>
      <c r="Y407" s="5">
        <f t="shared" si="101"/>
        <v>0</v>
      </c>
      <c r="AB407" s="5">
        <f t="shared" si="102"/>
        <v>3</v>
      </c>
      <c r="AC407" s="5">
        <f t="shared" si="103"/>
        <v>3</v>
      </c>
      <c r="AD407" s="5" t="str">
        <f t="shared" si="104"/>
        <v>Correct</v>
      </c>
      <c r="AE407" t="s">
        <v>94</v>
      </c>
      <c r="AF407">
        <v>20</v>
      </c>
      <c r="AG407" t="s">
        <v>115</v>
      </c>
      <c r="AH407" t="s">
        <v>319</v>
      </c>
      <c r="AI407" t="s">
        <v>128</v>
      </c>
      <c r="AJ407" t="s">
        <v>98</v>
      </c>
      <c r="AK407" s="1" t="s">
        <v>80</v>
      </c>
      <c r="AL407" t="s">
        <v>112</v>
      </c>
      <c r="AM407" t="s">
        <v>120</v>
      </c>
      <c r="AN407" t="s">
        <v>136</v>
      </c>
      <c r="AO407" t="s">
        <v>98</v>
      </c>
      <c r="AP407" s="1" t="s">
        <v>93</v>
      </c>
      <c r="AQ407" t="s">
        <v>102</v>
      </c>
    </row>
    <row r="408" spans="1:43" x14ac:dyDescent="0.25">
      <c r="A408" s="1">
        <v>407</v>
      </c>
      <c r="C408" t="s">
        <v>32</v>
      </c>
      <c r="J408" t="s">
        <v>37</v>
      </c>
      <c r="M408" s="5">
        <f t="shared" si="90"/>
        <v>2</v>
      </c>
      <c r="N408" s="5">
        <f t="shared" si="91"/>
        <v>1.5</v>
      </c>
      <c r="P408" s="5">
        <f t="shared" si="92"/>
        <v>0</v>
      </c>
      <c r="Q408" s="5">
        <f t="shared" si="93"/>
        <v>1</v>
      </c>
      <c r="R408" s="5">
        <f t="shared" si="94"/>
        <v>0</v>
      </c>
      <c r="S408" s="5">
        <f t="shared" si="95"/>
        <v>0</v>
      </c>
      <c r="T408" s="5">
        <f t="shared" si="96"/>
        <v>0</v>
      </c>
      <c r="U408" s="5">
        <f t="shared" si="97"/>
        <v>0</v>
      </c>
      <c r="V408" s="13">
        <f t="shared" si="98"/>
        <v>0</v>
      </c>
      <c r="W408" s="5">
        <f t="shared" si="99"/>
        <v>0</v>
      </c>
      <c r="X408" s="5">
        <f t="shared" si="100"/>
        <v>1</v>
      </c>
      <c r="Y408" s="5">
        <f t="shared" si="101"/>
        <v>0</v>
      </c>
      <c r="AB408" s="5">
        <f t="shared" si="102"/>
        <v>2</v>
      </c>
      <c r="AC408" s="5">
        <f t="shared" si="103"/>
        <v>2</v>
      </c>
      <c r="AD408" s="5" t="str">
        <f t="shared" si="104"/>
        <v>Correct</v>
      </c>
      <c r="AE408" t="s">
        <v>94</v>
      </c>
      <c r="AF408">
        <v>77</v>
      </c>
      <c r="AG408" t="s">
        <v>95</v>
      </c>
      <c r="AH408" t="s">
        <v>206</v>
      </c>
      <c r="AI408" t="s">
        <v>107</v>
      </c>
      <c r="AJ408" t="s">
        <v>98</v>
      </c>
      <c r="AK408" s="1" t="s">
        <v>80</v>
      </c>
      <c r="AL408" t="s">
        <v>126</v>
      </c>
      <c r="AM408" t="s">
        <v>100</v>
      </c>
      <c r="AN408" t="s">
        <v>104</v>
      </c>
      <c r="AO408" t="s">
        <v>102</v>
      </c>
      <c r="AP408" s="1"/>
      <c r="AQ408" t="s">
        <v>98</v>
      </c>
    </row>
    <row r="409" spans="1:43" x14ac:dyDescent="0.25">
      <c r="A409" s="1">
        <v>408</v>
      </c>
      <c r="I409" t="s">
        <v>36</v>
      </c>
      <c r="M409" s="5">
        <f t="shared" si="90"/>
        <v>1</v>
      </c>
      <c r="N409" s="5">
        <f t="shared" si="91"/>
        <v>3</v>
      </c>
      <c r="P409" s="5">
        <f t="shared" si="92"/>
        <v>0</v>
      </c>
      <c r="Q409" s="5">
        <f t="shared" si="93"/>
        <v>0</v>
      </c>
      <c r="R409" s="5">
        <f t="shared" si="94"/>
        <v>0</v>
      </c>
      <c r="S409" s="5">
        <f t="shared" si="95"/>
        <v>0</v>
      </c>
      <c r="T409" s="5">
        <f t="shared" si="96"/>
        <v>0</v>
      </c>
      <c r="U409" s="5">
        <f t="shared" si="97"/>
        <v>0</v>
      </c>
      <c r="V409" s="13">
        <f t="shared" si="98"/>
        <v>0</v>
      </c>
      <c r="W409" s="5">
        <f t="shared" si="99"/>
        <v>1</v>
      </c>
      <c r="X409" s="5">
        <f t="shared" si="100"/>
        <v>0</v>
      </c>
      <c r="Y409" s="5">
        <f t="shared" si="101"/>
        <v>0</v>
      </c>
      <c r="AB409" s="5">
        <f t="shared" si="102"/>
        <v>1</v>
      </c>
      <c r="AC409" s="5">
        <f t="shared" si="103"/>
        <v>1</v>
      </c>
      <c r="AD409" s="5" t="str">
        <f t="shared" si="104"/>
        <v>Correct</v>
      </c>
      <c r="AE409" t="s">
        <v>105</v>
      </c>
      <c r="AF409">
        <v>74</v>
      </c>
      <c r="AG409" t="s">
        <v>121</v>
      </c>
      <c r="AH409" t="s">
        <v>161</v>
      </c>
      <c r="AI409" t="s">
        <v>107</v>
      </c>
      <c r="AJ409" t="s">
        <v>98</v>
      </c>
      <c r="AK409" s="1" t="s">
        <v>80</v>
      </c>
      <c r="AM409" t="s">
        <v>120</v>
      </c>
      <c r="AN409" t="s">
        <v>104</v>
      </c>
      <c r="AO409" t="s">
        <v>102</v>
      </c>
      <c r="AP409" s="1"/>
      <c r="AQ409" t="s">
        <v>102</v>
      </c>
    </row>
    <row r="410" spans="1:43" x14ac:dyDescent="0.25">
      <c r="A410" s="1">
        <v>409</v>
      </c>
      <c r="B410" t="s">
        <v>31</v>
      </c>
      <c r="F410" t="s">
        <v>34</v>
      </c>
      <c r="H410" t="s">
        <v>269</v>
      </c>
      <c r="M410" s="5">
        <f t="shared" si="90"/>
        <v>3</v>
      </c>
      <c r="N410" s="5">
        <f t="shared" si="91"/>
        <v>1</v>
      </c>
      <c r="P410" s="5">
        <f t="shared" si="92"/>
        <v>1</v>
      </c>
      <c r="Q410" s="5">
        <f t="shared" si="93"/>
        <v>0</v>
      </c>
      <c r="R410" s="5">
        <f t="shared" si="94"/>
        <v>0</v>
      </c>
      <c r="S410" s="5">
        <f t="shared" si="95"/>
        <v>0</v>
      </c>
      <c r="T410" s="5">
        <f t="shared" si="96"/>
        <v>1</v>
      </c>
      <c r="U410" s="5">
        <f t="shared" si="97"/>
        <v>0</v>
      </c>
      <c r="V410" s="13">
        <f t="shared" si="98"/>
        <v>1</v>
      </c>
      <c r="W410" s="5">
        <f t="shared" si="99"/>
        <v>0</v>
      </c>
      <c r="X410" s="5">
        <f t="shared" si="100"/>
        <v>0</v>
      </c>
      <c r="Y410" s="5">
        <f t="shared" si="101"/>
        <v>0</v>
      </c>
      <c r="AB410" s="5">
        <f t="shared" si="102"/>
        <v>3</v>
      </c>
      <c r="AC410" s="5">
        <f t="shared" si="103"/>
        <v>3</v>
      </c>
      <c r="AD410" s="5" t="str">
        <f t="shared" si="104"/>
        <v>Correct</v>
      </c>
      <c r="AE410" t="s">
        <v>94</v>
      </c>
      <c r="AF410">
        <v>25</v>
      </c>
      <c r="AG410" t="s">
        <v>95</v>
      </c>
      <c r="AH410" t="s">
        <v>117</v>
      </c>
      <c r="AI410" s="1" t="s">
        <v>346</v>
      </c>
      <c r="AJ410" t="s">
        <v>102</v>
      </c>
      <c r="AK410" s="1" t="s">
        <v>355</v>
      </c>
      <c r="AM410" t="s">
        <v>120</v>
      </c>
      <c r="AN410" t="s">
        <v>101</v>
      </c>
      <c r="AO410" t="s">
        <v>102</v>
      </c>
      <c r="AP410" s="1" t="s">
        <v>90</v>
      </c>
      <c r="AQ410" t="s">
        <v>102</v>
      </c>
    </row>
    <row r="411" spans="1:43" x14ac:dyDescent="0.25">
      <c r="A411" s="1">
        <v>410</v>
      </c>
      <c r="D411" t="s">
        <v>33</v>
      </c>
      <c r="E411" t="s">
        <v>266</v>
      </c>
      <c r="I411" t="s">
        <v>36</v>
      </c>
      <c r="M411" s="5">
        <f t="shared" si="90"/>
        <v>3</v>
      </c>
      <c r="N411" s="5">
        <f t="shared" si="91"/>
        <v>1</v>
      </c>
      <c r="P411" s="5">
        <f t="shared" si="92"/>
        <v>0</v>
      </c>
      <c r="Q411" s="5">
        <f t="shared" si="93"/>
        <v>0</v>
      </c>
      <c r="R411" s="5">
        <f t="shared" si="94"/>
        <v>1</v>
      </c>
      <c r="S411" s="5">
        <f t="shared" si="95"/>
        <v>1</v>
      </c>
      <c r="T411" s="5">
        <f t="shared" si="96"/>
        <v>0</v>
      </c>
      <c r="U411" s="5">
        <f t="shared" si="97"/>
        <v>0</v>
      </c>
      <c r="V411" s="13">
        <f t="shared" si="98"/>
        <v>0</v>
      </c>
      <c r="W411" s="5">
        <f t="shared" si="99"/>
        <v>1</v>
      </c>
      <c r="X411" s="5">
        <f t="shared" si="100"/>
        <v>0</v>
      </c>
      <c r="Y411" s="5">
        <f t="shared" si="101"/>
        <v>0</v>
      </c>
      <c r="AB411" s="5">
        <f t="shared" si="102"/>
        <v>3</v>
      </c>
      <c r="AC411" s="5">
        <f t="shared" si="103"/>
        <v>3</v>
      </c>
      <c r="AD411" s="5" t="str">
        <f t="shared" si="104"/>
        <v>Correct</v>
      </c>
      <c r="AE411" t="s">
        <v>94</v>
      </c>
      <c r="AF411">
        <v>19</v>
      </c>
      <c r="AG411" t="s">
        <v>95</v>
      </c>
      <c r="AH411" t="s">
        <v>96</v>
      </c>
      <c r="AI411" t="s">
        <v>97</v>
      </c>
      <c r="AJ411" t="s">
        <v>98</v>
      </c>
      <c r="AK411" s="1" t="s">
        <v>80</v>
      </c>
      <c r="AL411" t="s">
        <v>109</v>
      </c>
      <c r="AM411" t="s">
        <v>120</v>
      </c>
      <c r="AN411" t="s">
        <v>136</v>
      </c>
      <c r="AO411" t="s">
        <v>102</v>
      </c>
      <c r="AP411" s="1" t="s">
        <v>90</v>
      </c>
      <c r="AQ411" t="s">
        <v>102</v>
      </c>
    </row>
    <row r="412" spans="1:43" x14ac:dyDescent="0.25">
      <c r="A412" s="1">
        <v>411</v>
      </c>
      <c r="M412" s="5">
        <f t="shared" si="90"/>
        <v>0</v>
      </c>
      <c r="N412" s="5" t="e">
        <f t="shared" si="91"/>
        <v>#DIV/0!</v>
      </c>
      <c r="P412" s="5">
        <f t="shared" si="92"/>
        <v>0</v>
      </c>
      <c r="Q412" s="5">
        <f t="shared" si="93"/>
        <v>0</v>
      </c>
      <c r="R412" s="5">
        <f t="shared" si="94"/>
        <v>0</v>
      </c>
      <c r="S412" s="5">
        <f t="shared" si="95"/>
        <v>0</v>
      </c>
      <c r="T412" s="5">
        <f t="shared" si="96"/>
        <v>0</v>
      </c>
      <c r="U412" s="5">
        <f t="shared" si="97"/>
        <v>0</v>
      </c>
      <c r="V412" s="13">
        <f t="shared" si="98"/>
        <v>0</v>
      </c>
      <c r="W412" s="5">
        <f t="shared" si="99"/>
        <v>0</v>
      </c>
      <c r="X412" s="5">
        <f t="shared" si="100"/>
        <v>0</v>
      </c>
      <c r="Y412" s="5">
        <f t="shared" si="101"/>
        <v>0</v>
      </c>
      <c r="AB412" s="5">
        <f t="shared" si="102"/>
        <v>0</v>
      </c>
      <c r="AC412" s="5">
        <f t="shared" si="103"/>
        <v>0</v>
      </c>
      <c r="AD412" s="5" t="str">
        <f t="shared" si="104"/>
        <v>Correct</v>
      </c>
      <c r="AE412" t="s">
        <v>94</v>
      </c>
      <c r="AF412">
        <v>83</v>
      </c>
      <c r="AG412" t="s">
        <v>121</v>
      </c>
      <c r="AH412" t="s">
        <v>161</v>
      </c>
      <c r="AI412" t="s">
        <v>107</v>
      </c>
      <c r="AJ412" t="s">
        <v>98</v>
      </c>
      <c r="AK412" s="1" t="s">
        <v>80</v>
      </c>
      <c r="AM412" t="s">
        <v>103</v>
      </c>
      <c r="AN412" t="s">
        <v>104</v>
      </c>
      <c r="AP412" s="1"/>
    </row>
    <row r="413" spans="1:43" x14ac:dyDescent="0.25">
      <c r="A413" s="1">
        <v>412</v>
      </c>
      <c r="M413" s="5">
        <f t="shared" si="90"/>
        <v>0</v>
      </c>
      <c r="N413" s="5" t="e">
        <f t="shared" si="91"/>
        <v>#DIV/0!</v>
      </c>
      <c r="P413" s="5">
        <f t="shared" si="92"/>
        <v>0</v>
      </c>
      <c r="Q413" s="5">
        <f t="shared" si="93"/>
        <v>0</v>
      </c>
      <c r="R413" s="5">
        <f t="shared" si="94"/>
        <v>0</v>
      </c>
      <c r="S413" s="5">
        <f t="shared" si="95"/>
        <v>0</v>
      </c>
      <c r="T413" s="5">
        <f t="shared" si="96"/>
        <v>0</v>
      </c>
      <c r="U413" s="5">
        <f t="shared" si="97"/>
        <v>0</v>
      </c>
      <c r="V413" s="13">
        <f t="shared" si="98"/>
        <v>0</v>
      </c>
      <c r="W413" s="5">
        <f t="shared" si="99"/>
        <v>0</v>
      </c>
      <c r="X413" s="5">
        <f t="shared" si="100"/>
        <v>0</v>
      </c>
      <c r="Y413" s="5">
        <f t="shared" si="101"/>
        <v>0</v>
      </c>
      <c r="AB413" s="5">
        <f t="shared" si="102"/>
        <v>0</v>
      </c>
      <c r="AC413" s="5">
        <f t="shared" si="103"/>
        <v>0</v>
      </c>
      <c r="AD413" s="5" t="str">
        <f t="shared" si="104"/>
        <v>Correct</v>
      </c>
      <c r="AE413" t="s">
        <v>94</v>
      </c>
      <c r="AF413">
        <v>78</v>
      </c>
      <c r="AG413" t="s">
        <v>95</v>
      </c>
      <c r="AH413" t="s">
        <v>225</v>
      </c>
      <c r="AI413" t="s">
        <v>107</v>
      </c>
      <c r="AJ413" t="s">
        <v>98</v>
      </c>
      <c r="AK413" s="1" t="s">
        <v>80</v>
      </c>
      <c r="AM413" t="s">
        <v>120</v>
      </c>
      <c r="AN413" t="s">
        <v>104</v>
      </c>
      <c r="AO413" t="s">
        <v>102</v>
      </c>
      <c r="AP413" s="1"/>
      <c r="AQ413" t="s">
        <v>98</v>
      </c>
    </row>
    <row r="414" spans="1:43" x14ac:dyDescent="0.25">
      <c r="A414" s="1">
        <v>413</v>
      </c>
      <c r="E414" t="s">
        <v>266</v>
      </c>
      <c r="F414" t="s">
        <v>34</v>
      </c>
      <c r="J414" t="s">
        <v>37</v>
      </c>
      <c r="M414" s="5">
        <f t="shared" si="90"/>
        <v>3</v>
      </c>
      <c r="N414" s="5">
        <f t="shared" si="91"/>
        <v>1</v>
      </c>
      <c r="P414" s="5">
        <f t="shared" si="92"/>
        <v>0</v>
      </c>
      <c r="Q414" s="5">
        <f t="shared" si="93"/>
        <v>0</v>
      </c>
      <c r="R414" s="5">
        <f t="shared" si="94"/>
        <v>0</v>
      </c>
      <c r="S414" s="5">
        <f t="shared" si="95"/>
        <v>1</v>
      </c>
      <c r="T414" s="5">
        <f t="shared" si="96"/>
        <v>1</v>
      </c>
      <c r="U414" s="5">
        <f t="shared" si="97"/>
        <v>0</v>
      </c>
      <c r="V414" s="13">
        <f t="shared" si="98"/>
        <v>0</v>
      </c>
      <c r="W414" s="5">
        <f t="shared" si="99"/>
        <v>0</v>
      </c>
      <c r="X414" s="5">
        <f t="shared" si="100"/>
        <v>1</v>
      </c>
      <c r="Y414" s="5">
        <f t="shared" si="101"/>
        <v>0</v>
      </c>
      <c r="AB414" s="5">
        <f t="shared" si="102"/>
        <v>3</v>
      </c>
      <c r="AC414" s="5">
        <f t="shared" si="103"/>
        <v>3</v>
      </c>
      <c r="AD414" s="5" t="str">
        <f t="shared" si="104"/>
        <v>Correct</v>
      </c>
      <c r="AE414" t="s">
        <v>94</v>
      </c>
      <c r="AF414">
        <v>82</v>
      </c>
      <c r="AG414" t="s">
        <v>95</v>
      </c>
      <c r="AH414" t="s">
        <v>162</v>
      </c>
      <c r="AI414" t="s">
        <v>107</v>
      </c>
      <c r="AK414" s="1" t="s">
        <v>80</v>
      </c>
      <c r="AL414" t="s">
        <v>109</v>
      </c>
      <c r="AM414" t="s">
        <v>100</v>
      </c>
      <c r="AN414" t="s">
        <v>104</v>
      </c>
      <c r="AO414" t="s">
        <v>98</v>
      </c>
      <c r="AP414" s="1"/>
      <c r="AQ414" t="s">
        <v>102</v>
      </c>
    </row>
    <row r="415" spans="1:43" x14ac:dyDescent="0.25">
      <c r="A415" s="1">
        <v>414</v>
      </c>
      <c r="J415" t="s">
        <v>37</v>
      </c>
      <c r="K415" t="s">
        <v>38</v>
      </c>
      <c r="M415" s="5">
        <f t="shared" si="90"/>
        <v>2</v>
      </c>
      <c r="N415" s="5">
        <f t="shared" si="91"/>
        <v>1.5</v>
      </c>
      <c r="P415" s="5">
        <f t="shared" si="92"/>
        <v>0</v>
      </c>
      <c r="Q415" s="5">
        <f t="shared" si="93"/>
        <v>0</v>
      </c>
      <c r="R415" s="5">
        <f t="shared" si="94"/>
        <v>0</v>
      </c>
      <c r="S415" s="5">
        <f t="shared" si="95"/>
        <v>0</v>
      </c>
      <c r="T415" s="5">
        <f t="shared" si="96"/>
        <v>0</v>
      </c>
      <c r="U415" s="5">
        <f t="shared" si="97"/>
        <v>0</v>
      </c>
      <c r="V415" s="13">
        <f t="shared" si="98"/>
        <v>0</v>
      </c>
      <c r="W415" s="5">
        <f t="shared" si="99"/>
        <v>0</v>
      </c>
      <c r="X415" s="5">
        <f t="shared" si="100"/>
        <v>1</v>
      </c>
      <c r="Y415" s="5">
        <f t="shared" si="101"/>
        <v>1</v>
      </c>
      <c r="AB415" s="5">
        <f t="shared" si="102"/>
        <v>2</v>
      </c>
      <c r="AC415" s="5">
        <f t="shared" si="103"/>
        <v>2</v>
      </c>
      <c r="AD415" s="5" t="str">
        <f t="shared" si="104"/>
        <v>Correct</v>
      </c>
      <c r="AE415" t="s">
        <v>94</v>
      </c>
      <c r="AF415">
        <v>80</v>
      </c>
      <c r="AG415" t="s">
        <v>95</v>
      </c>
      <c r="AH415" t="s">
        <v>116</v>
      </c>
      <c r="AI415" t="s">
        <v>107</v>
      </c>
      <c r="AJ415" t="s">
        <v>98</v>
      </c>
      <c r="AK415" s="1" t="s">
        <v>80</v>
      </c>
      <c r="AL415" t="s">
        <v>99</v>
      </c>
      <c r="AM415" t="s">
        <v>110</v>
      </c>
      <c r="AN415" t="s">
        <v>104</v>
      </c>
      <c r="AO415" t="s">
        <v>102</v>
      </c>
      <c r="AP415" s="1"/>
      <c r="AQ415" t="s">
        <v>98</v>
      </c>
    </row>
    <row r="416" spans="1:43" x14ac:dyDescent="0.25">
      <c r="A416" s="1">
        <v>415</v>
      </c>
      <c r="D416" t="s">
        <v>33</v>
      </c>
      <c r="H416" t="s">
        <v>269</v>
      </c>
      <c r="M416" s="5">
        <f t="shared" si="90"/>
        <v>2</v>
      </c>
      <c r="N416" s="5">
        <f t="shared" si="91"/>
        <v>1.5</v>
      </c>
      <c r="P416" s="5">
        <f t="shared" si="92"/>
        <v>0</v>
      </c>
      <c r="Q416" s="5">
        <f t="shared" si="93"/>
        <v>0</v>
      </c>
      <c r="R416" s="5">
        <f t="shared" si="94"/>
        <v>1</v>
      </c>
      <c r="S416" s="5">
        <f t="shared" si="95"/>
        <v>0</v>
      </c>
      <c r="T416" s="5">
        <f t="shared" si="96"/>
        <v>0</v>
      </c>
      <c r="U416" s="5">
        <f t="shared" si="97"/>
        <v>0</v>
      </c>
      <c r="V416" s="13">
        <f t="shared" si="98"/>
        <v>1</v>
      </c>
      <c r="W416" s="5">
        <f t="shared" si="99"/>
        <v>0</v>
      </c>
      <c r="X416" s="5">
        <f t="shared" si="100"/>
        <v>0</v>
      </c>
      <c r="Y416" s="5">
        <f t="shared" si="101"/>
        <v>0</v>
      </c>
      <c r="AB416" s="5">
        <f t="shared" si="102"/>
        <v>2</v>
      </c>
      <c r="AC416" s="5">
        <f t="shared" si="103"/>
        <v>2</v>
      </c>
      <c r="AD416" s="5" t="str">
        <f t="shared" si="104"/>
        <v>Correct</v>
      </c>
      <c r="AE416" t="s">
        <v>94</v>
      </c>
      <c r="AF416">
        <v>26</v>
      </c>
      <c r="AG416" t="s">
        <v>95</v>
      </c>
      <c r="AH416" t="s">
        <v>186</v>
      </c>
      <c r="AI416" t="s">
        <v>107</v>
      </c>
      <c r="AJ416" t="s">
        <v>98</v>
      </c>
      <c r="AK416" s="1" t="s">
        <v>80</v>
      </c>
      <c r="AL416" t="s">
        <v>126</v>
      </c>
      <c r="AM416" t="s">
        <v>100</v>
      </c>
      <c r="AN416" t="s">
        <v>101</v>
      </c>
      <c r="AO416" t="s">
        <v>102</v>
      </c>
      <c r="AP416" s="1" t="s">
        <v>92</v>
      </c>
      <c r="AQ416" t="s">
        <v>102</v>
      </c>
    </row>
    <row r="417" spans="1:43" x14ac:dyDescent="0.25">
      <c r="A417" s="1">
        <v>416</v>
      </c>
      <c r="H417" t="s">
        <v>269</v>
      </c>
      <c r="M417" s="5">
        <f t="shared" si="90"/>
        <v>1</v>
      </c>
      <c r="N417" s="5">
        <f t="shared" si="91"/>
        <v>3</v>
      </c>
      <c r="P417" s="5">
        <f t="shared" si="92"/>
        <v>0</v>
      </c>
      <c r="Q417" s="5">
        <f t="shared" si="93"/>
        <v>0</v>
      </c>
      <c r="R417" s="5">
        <f t="shared" si="94"/>
        <v>0</v>
      </c>
      <c r="S417" s="5">
        <f t="shared" si="95"/>
        <v>0</v>
      </c>
      <c r="T417" s="5">
        <f t="shared" si="96"/>
        <v>0</v>
      </c>
      <c r="U417" s="5">
        <f t="shared" si="97"/>
        <v>0</v>
      </c>
      <c r="V417" s="13">
        <f t="shared" si="98"/>
        <v>1</v>
      </c>
      <c r="W417" s="5">
        <f t="shared" si="99"/>
        <v>0</v>
      </c>
      <c r="X417" s="5">
        <f t="shared" si="100"/>
        <v>0</v>
      </c>
      <c r="Y417" s="5">
        <f t="shared" si="101"/>
        <v>0</v>
      </c>
      <c r="AB417" s="5">
        <f t="shared" si="102"/>
        <v>1</v>
      </c>
      <c r="AC417" s="5">
        <f t="shared" si="103"/>
        <v>1</v>
      </c>
      <c r="AD417" s="5" t="str">
        <f t="shared" si="104"/>
        <v>Correct</v>
      </c>
      <c r="AE417" t="s">
        <v>105</v>
      </c>
      <c r="AF417">
        <v>71</v>
      </c>
      <c r="AG417" t="s">
        <v>95</v>
      </c>
      <c r="AH417" t="s">
        <v>204</v>
      </c>
      <c r="AI417" t="s">
        <v>97</v>
      </c>
      <c r="AK417" s="1" t="s">
        <v>80</v>
      </c>
      <c r="AL417" t="s">
        <v>114</v>
      </c>
      <c r="AM417" t="s">
        <v>103</v>
      </c>
      <c r="AN417" t="s">
        <v>104</v>
      </c>
      <c r="AO417" t="s">
        <v>98</v>
      </c>
      <c r="AP417" s="1"/>
      <c r="AQ417" t="s">
        <v>102</v>
      </c>
    </row>
    <row r="418" spans="1:43" x14ac:dyDescent="0.25">
      <c r="A418" s="1">
        <v>417</v>
      </c>
      <c r="B418" t="s">
        <v>31</v>
      </c>
      <c r="D418" t="s">
        <v>33</v>
      </c>
      <c r="H418" t="s">
        <v>269</v>
      </c>
      <c r="M418" s="5">
        <f t="shared" si="90"/>
        <v>3</v>
      </c>
      <c r="N418" s="5">
        <f t="shared" si="91"/>
        <v>1</v>
      </c>
      <c r="P418" s="5">
        <f t="shared" si="92"/>
        <v>1</v>
      </c>
      <c r="Q418" s="5">
        <f t="shared" si="93"/>
        <v>0</v>
      </c>
      <c r="R418" s="5">
        <f t="shared" si="94"/>
        <v>1</v>
      </c>
      <c r="S418" s="5">
        <f t="shared" si="95"/>
        <v>0</v>
      </c>
      <c r="T418" s="5">
        <f t="shared" si="96"/>
        <v>0</v>
      </c>
      <c r="U418" s="5">
        <f t="shared" si="97"/>
        <v>0</v>
      </c>
      <c r="V418" s="13">
        <f t="shared" si="98"/>
        <v>1</v>
      </c>
      <c r="W418" s="5">
        <f t="shared" si="99"/>
        <v>0</v>
      </c>
      <c r="X418" s="5">
        <f t="shared" si="100"/>
        <v>0</v>
      </c>
      <c r="Y418" s="5">
        <f t="shared" si="101"/>
        <v>0</v>
      </c>
      <c r="AB418" s="5">
        <f t="shared" si="102"/>
        <v>3</v>
      </c>
      <c r="AC418" s="5">
        <f t="shared" si="103"/>
        <v>3</v>
      </c>
      <c r="AD418" s="5" t="str">
        <f t="shared" si="104"/>
        <v>Correct</v>
      </c>
      <c r="AE418" t="s">
        <v>94</v>
      </c>
      <c r="AF418">
        <v>24</v>
      </c>
      <c r="AG418" t="s">
        <v>115</v>
      </c>
      <c r="AH418" t="s">
        <v>313</v>
      </c>
      <c r="AI418" s="1" t="s">
        <v>346</v>
      </c>
      <c r="AJ418" t="s">
        <v>102</v>
      </c>
      <c r="AK418" s="1" t="s">
        <v>80</v>
      </c>
      <c r="AL418" t="s">
        <v>114</v>
      </c>
      <c r="AM418" t="s">
        <v>120</v>
      </c>
      <c r="AN418" t="s">
        <v>136</v>
      </c>
      <c r="AO418" t="s">
        <v>102</v>
      </c>
      <c r="AP418" s="1" t="s">
        <v>92</v>
      </c>
      <c r="AQ418" t="s">
        <v>102</v>
      </c>
    </row>
    <row r="419" spans="1:43" x14ac:dyDescent="0.25">
      <c r="A419" s="1">
        <v>418</v>
      </c>
      <c r="I419" t="s">
        <v>36</v>
      </c>
      <c r="J419" t="s">
        <v>37</v>
      </c>
      <c r="M419" s="5">
        <f t="shared" si="90"/>
        <v>2</v>
      </c>
      <c r="N419" s="5">
        <f t="shared" si="91"/>
        <v>1.5</v>
      </c>
      <c r="P419" s="5">
        <f t="shared" si="92"/>
        <v>0</v>
      </c>
      <c r="Q419" s="5">
        <f t="shared" si="93"/>
        <v>0</v>
      </c>
      <c r="R419" s="5">
        <f t="shared" si="94"/>
        <v>0</v>
      </c>
      <c r="S419" s="5">
        <f t="shared" si="95"/>
        <v>0</v>
      </c>
      <c r="T419" s="5">
        <f t="shared" si="96"/>
        <v>0</v>
      </c>
      <c r="U419" s="5">
        <f t="shared" si="97"/>
        <v>0</v>
      </c>
      <c r="V419" s="13">
        <f t="shared" si="98"/>
        <v>0</v>
      </c>
      <c r="W419" s="5">
        <f t="shared" si="99"/>
        <v>1</v>
      </c>
      <c r="X419" s="5">
        <f t="shared" si="100"/>
        <v>1</v>
      </c>
      <c r="Y419" s="5">
        <f t="shared" si="101"/>
        <v>0</v>
      </c>
      <c r="AB419" s="5">
        <f t="shared" si="102"/>
        <v>2</v>
      </c>
      <c r="AC419" s="5">
        <f t="shared" si="103"/>
        <v>2</v>
      </c>
      <c r="AD419" s="5" t="str">
        <f t="shared" si="104"/>
        <v>Correct</v>
      </c>
      <c r="AE419" t="s">
        <v>94</v>
      </c>
      <c r="AF419">
        <v>86</v>
      </c>
      <c r="AG419" t="s">
        <v>95</v>
      </c>
      <c r="AH419" t="s">
        <v>116</v>
      </c>
      <c r="AI419" t="s">
        <v>107</v>
      </c>
      <c r="AJ419" t="s">
        <v>98</v>
      </c>
      <c r="AK419" s="1" t="s">
        <v>80</v>
      </c>
      <c r="AM419" t="s">
        <v>110</v>
      </c>
      <c r="AN419" t="s">
        <v>104</v>
      </c>
      <c r="AO419" t="s">
        <v>102</v>
      </c>
      <c r="AP419" s="1"/>
      <c r="AQ419" t="s">
        <v>102</v>
      </c>
    </row>
    <row r="420" spans="1:43" x14ac:dyDescent="0.25">
      <c r="A420" s="1">
        <v>419</v>
      </c>
      <c r="B420" t="s">
        <v>31</v>
      </c>
      <c r="H420" t="s">
        <v>269</v>
      </c>
      <c r="K420" t="s">
        <v>38</v>
      </c>
      <c r="M420" s="5">
        <f t="shared" si="90"/>
        <v>3</v>
      </c>
      <c r="N420" s="5">
        <f t="shared" si="91"/>
        <v>1</v>
      </c>
      <c r="P420" s="5">
        <f t="shared" si="92"/>
        <v>1</v>
      </c>
      <c r="Q420" s="5">
        <f t="shared" si="93"/>
        <v>0</v>
      </c>
      <c r="R420" s="5">
        <f t="shared" si="94"/>
        <v>0</v>
      </c>
      <c r="S420" s="5">
        <f t="shared" si="95"/>
        <v>0</v>
      </c>
      <c r="T420" s="5">
        <f t="shared" si="96"/>
        <v>0</v>
      </c>
      <c r="U420" s="5">
        <f t="shared" si="97"/>
        <v>0</v>
      </c>
      <c r="V420" s="13">
        <f t="shared" si="98"/>
        <v>1</v>
      </c>
      <c r="W420" s="5">
        <f t="shared" si="99"/>
        <v>0</v>
      </c>
      <c r="X420" s="5">
        <f t="shared" si="100"/>
        <v>0</v>
      </c>
      <c r="Y420" s="5">
        <f t="shared" si="101"/>
        <v>1</v>
      </c>
      <c r="AB420" s="5">
        <f t="shared" si="102"/>
        <v>3</v>
      </c>
      <c r="AC420" s="5">
        <f t="shared" si="103"/>
        <v>3</v>
      </c>
      <c r="AD420" s="5" t="str">
        <f t="shared" si="104"/>
        <v>Correct</v>
      </c>
      <c r="AE420" t="s">
        <v>94</v>
      </c>
      <c r="AF420">
        <v>30</v>
      </c>
      <c r="AG420" t="s">
        <v>95</v>
      </c>
      <c r="AH420" t="s">
        <v>157</v>
      </c>
      <c r="AI420" t="s">
        <v>97</v>
      </c>
      <c r="AJ420" t="s">
        <v>98</v>
      </c>
      <c r="AK420" s="1" t="s">
        <v>80</v>
      </c>
      <c r="AL420" t="s">
        <v>109</v>
      </c>
      <c r="AM420" t="s">
        <v>120</v>
      </c>
      <c r="AN420" t="s">
        <v>101</v>
      </c>
      <c r="AO420" t="s">
        <v>102</v>
      </c>
      <c r="AP420" s="1" t="s">
        <v>372</v>
      </c>
      <c r="AQ420" t="s">
        <v>102</v>
      </c>
    </row>
    <row r="421" spans="1:43" x14ac:dyDescent="0.25">
      <c r="A421" s="1">
        <v>420</v>
      </c>
      <c r="G421" t="s">
        <v>35</v>
      </c>
      <c r="K421" t="s">
        <v>38</v>
      </c>
      <c r="M421" s="5">
        <f t="shared" si="90"/>
        <v>2</v>
      </c>
      <c r="N421" s="5">
        <f t="shared" si="91"/>
        <v>1.5</v>
      </c>
      <c r="P421" s="5">
        <f t="shared" si="92"/>
        <v>0</v>
      </c>
      <c r="Q421" s="5">
        <f t="shared" si="93"/>
        <v>0</v>
      </c>
      <c r="R421" s="5">
        <f t="shared" si="94"/>
        <v>0</v>
      </c>
      <c r="S421" s="5">
        <f t="shared" si="95"/>
        <v>0</v>
      </c>
      <c r="T421" s="5">
        <f t="shared" si="96"/>
        <v>0</v>
      </c>
      <c r="U421" s="5">
        <f t="shared" si="97"/>
        <v>1</v>
      </c>
      <c r="V421" s="13">
        <f t="shared" si="98"/>
        <v>0</v>
      </c>
      <c r="W421" s="5">
        <f t="shared" si="99"/>
        <v>0</v>
      </c>
      <c r="X421" s="5">
        <f t="shared" si="100"/>
        <v>0</v>
      </c>
      <c r="Y421" s="5">
        <f t="shared" si="101"/>
        <v>1</v>
      </c>
      <c r="AB421" s="5">
        <f t="shared" si="102"/>
        <v>2</v>
      </c>
      <c r="AC421" s="5">
        <f t="shared" si="103"/>
        <v>2</v>
      </c>
      <c r="AD421" s="5" t="str">
        <f t="shared" si="104"/>
        <v>Correct</v>
      </c>
      <c r="AE421" t="s">
        <v>94</v>
      </c>
      <c r="AF421">
        <v>22</v>
      </c>
      <c r="AG421" t="s">
        <v>95</v>
      </c>
      <c r="AH421" t="s">
        <v>118</v>
      </c>
      <c r="AI421" t="s">
        <v>128</v>
      </c>
      <c r="AJ421" t="s">
        <v>98</v>
      </c>
      <c r="AK421" s="1" t="s">
        <v>89</v>
      </c>
      <c r="AL421" t="s">
        <v>114</v>
      </c>
      <c r="AM421" t="s">
        <v>120</v>
      </c>
      <c r="AN421" t="s">
        <v>136</v>
      </c>
      <c r="AO421" t="s">
        <v>102</v>
      </c>
      <c r="AP421" s="1" t="s">
        <v>92</v>
      </c>
      <c r="AQ421" t="s">
        <v>102</v>
      </c>
    </row>
    <row r="422" spans="1:43" x14ac:dyDescent="0.25">
      <c r="A422" s="1">
        <v>421</v>
      </c>
      <c r="D422" t="s">
        <v>33</v>
      </c>
      <c r="H422" t="s">
        <v>269</v>
      </c>
      <c r="M422" s="5">
        <f t="shared" si="90"/>
        <v>2</v>
      </c>
      <c r="N422" s="5">
        <f t="shared" si="91"/>
        <v>1.5</v>
      </c>
      <c r="P422" s="5">
        <f t="shared" si="92"/>
        <v>0</v>
      </c>
      <c r="Q422" s="5">
        <f t="shared" si="93"/>
        <v>0</v>
      </c>
      <c r="R422" s="5">
        <f t="shared" si="94"/>
        <v>1</v>
      </c>
      <c r="S422" s="5">
        <f t="shared" si="95"/>
        <v>0</v>
      </c>
      <c r="T422" s="5">
        <f t="shared" si="96"/>
        <v>0</v>
      </c>
      <c r="U422" s="5">
        <f t="shared" si="97"/>
        <v>0</v>
      </c>
      <c r="V422" s="13">
        <f t="shared" si="98"/>
        <v>1</v>
      </c>
      <c r="W422" s="5">
        <f t="shared" si="99"/>
        <v>0</v>
      </c>
      <c r="X422" s="5">
        <f t="shared" si="100"/>
        <v>0</v>
      </c>
      <c r="Y422" s="5">
        <f t="shared" si="101"/>
        <v>0</v>
      </c>
      <c r="AB422" s="5">
        <f t="shared" si="102"/>
        <v>2</v>
      </c>
      <c r="AC422" s="5">
        <f t="shared" si="103"/>
        <v>2</v>
      </c>
      <c r="AD422" s="5" t="str">
        <f t="shared" si="104"/>
        <v>Correct</v>
      </c>
      <c r="AE422" t="s">
        <v>94</v>
      </c>
      <c r="AF422">
        <v>60</v>
      </c>
      <c r="AG422" t="s">
        <v>95</v>
      </c>
      <c r="AH422" t="s">
        <v>130</v>
      </c>
      <c r="AI422" t="s">
        <v>107</v>
      </c>
      <c r="AJ422" t="s">
        <v>98</v>
      </c>
      <c r="AK422" s="1" t="s">
        <v>80</v>
      </c>
      <c r="AL422" t="s">
        <v>114</v>
      </c>
      <c r="AM422" t="s">
        <v>103</v>
      </c>
      <c r="AN422" t="s">
        <v>101</v>
      </c>
      <c r="AO422" t="s">
        <v>102</v>
      </c>
      <c r="AP422" s="1" t="s">
        <v>92</v>
      </c>
      <c r="AQ422" t="s">
        <v>102</v>
      </c>
    </row>
    <row r="423" spans="1:43" x14ac:dyDescent="0.25">
      <c r="A423" s="1">
        <v>422</v>
      </c>
      <c r="E423" t="s">
        <v>266</v>
      </c>
      <c r="F423" t="s">
        <v>34</v>
      </c>
      <c r="H423" t="s">
        <v>269</v>
      </c>
      <c r="M423" s="5">
        <f t="shared" si="90"/>
        <v>3</v>
      </c>
      <c r="N423" s="5">
        <f t="shared" si="91"/>
        <v>1</v>
      </c>
      <c r="P423" s="5">
        <f t="shared" si="92"/>
        <v>0</v>
      </c>
      <c r="Q423" s="5">
        <f t="shared" si="93"/>
        <v>0</v>
      </c>
      <c r="R423" s="5">
        <f t="shared" si="94"/>
        <v>0</v>
      </c>
      <c r="S423" s="5">
        <f t="shared" si="95"/>
        <v>1</v>
      </c>
      <c r="T423" s="5">
        <f t="shared" si="96"/>
        <v>1</v>
      </c>
      <c r="U423" s="5">
        <f t="shared" si="97"/>
        <v>0</v>
      </c>
      <c r="V423" s="13">
        <f t="shared" si="98"/>
        <v>1</v>
      </c>
      <c r="W423" s="5">
        <f t="shared" si="99"/>
        <v>0</v>
      </c>
      <c r="X423" s="5">
        <f t="shared" si="100"/>
        <v>0</v>
      </c>
      <c r="Y423" s="5">
        <f t="shared" si="101"/>
        <v>0</v>
      </c>
      <c r="AB423" s="5">
        <f t="shared" si="102"/>
        <v>3</v>
      </c>
      <c r="AC423" s="5">
        <f t="shared" si="103"/>
        <v>3</v>
      </c>
      <c r="AD423" s="5" t="str">
        <f t="shared" si="104"/>
        <v>Correct</v>
      </c>
      <c r="AE423" t="s">
        <v>94</v>
      </c>
      <c r="AF423">
        <v>34</v>
      </c>
      <c r="AG423" t="s">
        <v>95</v>
      </c>
      <c r="AH423" t="s">
        <v>162</v>
      </c>
      <c r="AI423" t="s">
        <v>97</v>
      </c>
      <c r="AJ423" t="s">
        <v>98</v>
      </c>
      <c r="AK423" s="1" t="s">
        <v>80</v>
      </c>
      <c r="AL423" t="s">
        <v>126</v>
      </c>
      <c r="AM423" t="s">
        <v>153</v>
      </c>
      <c r="AN423" t="s">
        <v>135</v>
      </c>
      <c r="AO423" t="s">
        <v>102</v>
      </c>
      <c r="AP423" s="1" t="s">
        <v>92</v>
      </c>
      <c r="AQ423" t="s">
        <v>102</v>
      </c>
    </row>
    <row r="424" spans="1:43" x14ac:dyDescent="0.25">
      <c r="A424" s="1">
        <v>423</v>
      </c>
      <c r="I424" t="s">
        <v>36</v>
      </c>
      <c r="J424" t="s">
        <v>37</v>
      </c>
      <c r="K424" t="s">
        <v>38</v>
      </c>
      <c r="M424" s="5">
        <f t="shared" si="90"/>
        <v>3</v>
      </c>
      <c r="N424" s="5">
        <f t="shared" si="91"/>
        <v>1</v>
      </c>
      <c r="P424" s="5">
        <f t="shared" si="92"/>
        <v>0</v>
      </c>
      <c r="Q424" s="5">
        <f t="shared" si="93"/>
        <v>0</v>
      </c>
      <c r="R424" s="5">
        <f t="shared" si="94"/>
        <v>0</v>
      </c>
      <c r="S424" s="5">
        <f t="shared" si="95"/>
        <v>0</v>
      </c>
      <c r="T424" s="5">
        <f t="shared" si="96"/>
        <v>0</v>
      </c>
      <c r="U424" s="5">
        <f t="shared" si="97"/>
        <v>0</v>
      </c>
      <c r="V424" s="13">
        <f t="shared" si="98"/>
        <v>0</v>
      </c>
      <c r="W424" s="5">
        <f t="shared" si="99"/>
        <v>1</v>
      </c>
      <c r="X424" s="5">
        <f t="shared" si="100"/>
        <v>1</v>
      </c>
      <c r="Y424" s="5">
        <f t="shared" si="101"/>
        <v>1</v>
      </c>
      <c r="AB424" s="5">
        <f t="shared" si="102"/>
        <v>3</v>
      </c>
      <c r="AC424" s="5">
        <f t="shared" si="103"/>
        <v>3</v>
      </c>
      <c r="AD424" s="5" t="str">
        <f t="shared" si="104"/>
        <v>Correct</v>
      </c>
      <c r="AE424" t="s">
        <v>94</v>
      </c>
      <c r="AF424">
        <v>69</v>
      </c>
      <c r="AG424" t="s">
        <v>95</v>
      </c>
      <c r="AH424" t="s">
        <v>152</v>
      </c>
      <c r="AI424" t="s">
        <v>107</v>
      </c>
      <c r="AJ424" t="s">
        <v>102</v>
      </c>
      <c r="AK424" s="1" t="s">
        <v>355</v>
      </c>
      <c r="AL424" t="s">
        <v>112</v>
      </c>
      <c r="AM424" t="s">
        <v>110</v>
      </c>
      <c r="AN424" t="s">
        <v>104</v>
      </c>
      <c r="AO424" t="s">
        <v>102</v>
      </c>
      <c r="AP424" s="1" t="s">
        <v>91</v>
      </c>
    </row>
    <row r="425" spans="1:43" x14ac:dyDescent="0.25">
      <c r="A425" s="1">
        <v>424</v>
      </c>
      <c r="B425" t="s">
        <v>31</v>
      </c>
      <c r="D425" t="s">
        <v>33</v>
      </c>
      <c r="K425" t="s">
        <v>38</v>
      </c>
      <c r="M425" s="5">
        <f t="shared" si="90"/>
        <v>3</v>
      </c>
      <c r="N425" s="5">
        <f t="shared" si="91"/>
        <v>1</v>
      </c>
      <c r="P425" s="5">
        <f t="shared" si="92"/>
        <v>1</v>
      </c>
      <c r="Q425" s="5">
        <f t="shared" si="93"/>
        <v>0</v>
      </c>
      <c r="R425" s="5">
        <f t="shared" si="94"/>
        <v>1</v>
      </c>
      <c r="S425" s="5">
        <f t="shared" si="95"/>
        <v>0</v>
      </c>
      <c r="T425" s="5">
        <f t="shared" si="96"/>
        <v>0</v>
      </c>
      <c r="U425" s="5">
        <f t="shared" si="97"/>
        <v>0</v>
      </c>
      <c r="V425" s="13">
        <f t="shared" si="98"/>
        <v>0</v>
      </c>
      <c r="W425" s="5">
        <f t="shared" si="99"/>
        <v>0</v>
      </c>
      <c r="X425" s="5">
        <f t="shared" si="100"/>
        <v>0</v>
      </c>
      <c r="Y425" s="5">
        <f t="shared" si="101"/>
        <v>1</v>
      </c>
      <c r="AB425" s="5">
        <f t="shared" si="102"/>
        <v>3</v>
      </c>
      <c r="AC425" s="5">
        <f t="shared" si="103"/>
        <v>3</v>
      </c>
      <c r="AD425" s="5" t="str">
        <f t="shared" si="104"/>
        <v>Correct</v>
      </c>
      <c r="AE425" t="s">
        <v>94</v>
      </c>
      <c r="AF425">
        <v>65</v>
      </c>
      <c r="AG425" t="s">
        <v>95</v>
      </c>
      <c r="AH425" t="s">
        <v>227</v>
      </c>
      <c r="AI425" t="s">
        <v>97</v>
      </c>
      <c r="AJ425" t="s">
        <v>98</v>
      </c>
      <c r="AK425" s="1" t="s">
        <v>80</v>
      </c>
      <c r="AL425" t="s">
        <v>126</v>
      </c>
      <c r="AM425" t="s">
        <v>153</v>
      </c>
      <c r="AN425" t="s">
        <v>101</v>
      </c>
      <c r="AO425" t="s">
        <v>102</v>
      </c>
      <c r="AP425" s="1" t="s">
        <v>92</v>
      </c>
      <c r="AQ425" t="s">
        <v>102</v>
      </c>
    </row>
    <row r="426" spans="1:43" x14ac:dyDescent="0.25">
      <c r="A426" s="1">
        <v>425</v>
      </c>
      <c r="D426" t="s">
        <v>33</v>
      </c>
      <c r="I426" t="s">
        <v>36</v>
      </c>
      <c r="M426" s="5">
        <f t="shared" si="90"/>
        <v>2</v>
      </c>
      <c r="N426" s="5">
        <f t="shared" si="91"/>
        <v>1.5</v>
      </c>
      <c r="P426" s="5">
        <f t="shared" si="92"/>
        <v>0</v>
      </c>
      <c r="Q426" s="5">
        <f t="shared" si="93"/>
        <v>0</v>
      </c>
      <c r="R426" s="5">
        <f t="shared" si="94"/>
        <v>1</v>
      </c>
      <c r="S426" s="5">
        <f t="shared" si="95"/>
        <v>0</v>
      </c>
      <c r="T426" s="5">
        <f t="shared" si="96"/>
        <v>0</v>
      </c>
      <c r="U426" s="5">
        <f t="shared" si="97"/>
        <v>0</v>
      </c>
      <c r="V426" s="13">
        <f t="shared" si="98"/>
        <v>0</v>
      </c>
      <c r="W426" s="5">
        <f t="shared" si="99"/>
        <v>1</v>
      </c>
      <c r="X426" s="5">
        <f t="shared" si="100"/>
        <v>0</v>
      </c>
      <c r="Y426" s="5">
        <f t="shared" si="101"/>
        <v>0</v>
      </c>
      <c r="AB426" s="5">
        <f t="shared" si="102"/>
        <v>2</v>
      </c>
      <c r="AC426" s="5">
        <f t="shared" si="103"/>
        <v>2</v>
      </c>
      <c r="AD426" s="5" t="str">
        <f t="shared" si="104"/>
        <v>Correct</v>
      </c>
      <c r="AE426" t="s">
        <v>94</v>
      </c>
      <c r="AF426">
        <v>70</v>
      </c>
      <c r="AG426" t="s">
        <v>95</v>
      </c>
      <c r="AH426" t="s">
        <v>131</v>
      </c>
      <c r="AI426" t="s">
        <v>107</v>
      </c>
      <c r="AJ426" t="s">
        <v>98</v>
      </c>
      <c r="AK426" s="1" t="s">
        <v>80</v>
      </c>
      <c r="AL426" t="s">
        <v>108</v>
      </c>
      <c r="AM426" t="s">
        <v>110</v>
      </c>
      <c r="AN426" t="s">
        <v>104</v>
      </c>
      <c r="AO426" t="s">
        <v>102</v>
      </c>
      <c r="AP426" s="1" t="s">
        <v>91</v>
      </c>
      <c r="AQ426" t="s">
        <v>98</v>
      </c>
    </row>
    <row r="427" spans="1:43" x14ac:dyDescent="0.25">
      <c r="A427" s="1">
        <v>426</v>
      </c>
      <c r="D427" t="s">
        <v>33</v>
      </c>
      <c r="H427" t="s">
        <v>269</v>
      </c>
      <c r="I427" t="s">
        <v>36</v>
      </c>
      <c r="M427" s="5">
        <f t="shared" si="90"/>
        <v>3</v>
      </c>
      <c r="N427" s="5">
        <f t="shared" si="91"/>
        <v>1</v>
      </c>
      <c r="P427" s="5">
        <f t="shared" si="92"/>
        <v>0</v>
      </c>
      <c r="Q427" s="5">
        <f t="shared" si="93"/>
        <v>0</v>
      </c>
      <c r="R427" s="5">
        <f t="shared" si="94"/>
        <v>1</v>
      </c>
      <c r="S427" s="5">
        <f t="shared" si="95"/>
        <v>0</v>
      </c>
      <c r="T427" s="5">
        <f t="shared" si="96"/>
        <v>0</v>
      </c>
      <c r="U427" s="5">
        <f t="shared" si="97"/>
        <v>0</v>
      </c>
      <c r="V427" s="13">
        <f t="shared" si="98"/>
        <v>1</v>
      </c>
      <c r="W427" s="5">
        <f t="shared" si="99"/>
        <v>1</v>
      </c>
      <c r="X427" s="5">
        <f t="shared" si="100"/>
        <v>0</v>
      </c>
      <c r="Y427" s="5">
        <f t="shared" si="101"/>
        <v>0</v>
      </c>
      <c r="AB427" s="5">
        <f t="shared" si="102"/>
        <v>3</v>
      </c>
      <c r="AC427" s="5">
        <f t="shared" si="103"/>
        <v>3</v>
      </c>
      <c r="AD427" s="5" t="str">
        <f t="shared" si="104"/>
        <v>Correct</v>
      </c>
      <c r="AE427" t="s">
        <v>94</v>
      </c>
      <c r="AF427">
        <v>24</v>
      </c>
      <c r="AG427" t="s">
        <v>115</v>
      </c>
      <c r="AH427" t="s">
        <v>334</v>
      </c>
      <c r="AI427" t="s">
        <v>128</v>
      </c>
      <c r="AJ427" t="s">
        <v>98</v>
      </c>
      <c r="AK427" s="1" t="s">
        <v>364</v>
      </c>
      <c r="AL427" t="s">
        <v>99</v>
      </c>
      <c r="AM427" t="s">
        <v>120</v>
      </c>
      <c r="AN427" t="s">
        <v>125</v>
      </c>
      <c r="AO427" t="s">
        <v>102</v>
      </c>
      <c r="AP427" s="1" t="s">
        <v>90</v>
      </c>
      <c r="AQ427" t="s">
        <v>102</v>
      </c>
    </row>
    <row r="428" spans="1:43" x14ac:dyDescent="0.25">
      <c r="A428" s="1">
        <v>427</v>
      </c>
      <c r="K428" t="s">
        <v>38</v>
      </c>
      <c r="M428" s="5">
        <f t="shared" si="90"/>
        <v>1</v>
      </c>
      <c r="N428" s="5">
        <f t="shared" si="91"/>
        <v>3</v>
      </c>
      <c r="P428" s="5">
        <f t="shared" si="92"/>
        <v>0</v>
      </c>
      <c r="Q428" s="5">
        <f t="shared" si="93"/>
        <v>0</v>
      </c>
      <c r="R428" s="5">
        <f t="shared" si="94"/>
        <v>0</v>
      </c>
      <c r="S428" s="5">
        <f t="shared" si="95"/>
        <v>0</v>
      </c>
      <c r="T428" s="5">
        <f t="shared" si="96"/>
        <v>0</v>
      </c>
      <c r="U428" s="5">
        <f t="shared" si="97"/>
        <v>0</v>
      </c>
      <c r="V428" s="13">
        <f t="shared" si="98"/>
        <v>0</v>
      </c>
      <c r="W428" s="5">
        <f t="shared" si="99"/>
        <v>0</v>
      </c>
      <c r="X428" s="5">
        <f t="shared" si="100"/>
        <v>0</v>
      </c>
      <c r="Y428" s="5">
        <f t="shared" si="101"/>
        <v>1</v>
      </c>
      <c r="AB428" s="5">
        <f t="shared" si="102"/>
        <v>1</v>
      </c>
      <c r="AC428" s="5">
        <f t="shared" si="103"/>
        <v>1</v>
      </c>
      <c r="AD428" s="5" t="str">
        <f t="shared" si="104"/>
        <v>Correct</v>
      </c>
      <c r="AE428" t="s">
        <v>94</v>
      </c>
      <c r="AF428">
        <v>75</v>
      </c>
      <c r="AG428" t="s">
        <v>121</v>
      </c>
      <c r="AH428" t="s">
        <v>198</v>
      </c>
      <c r="AI428" t="s">
        <v>107</v>
      </c>
      <c r="AJ428" t="s">
        <v>98</v>
      </c>
      <c r="AK428" s="1"/>
      <c r="AL428" t="s">
        <v>112</v>
      </c>
      <c r="AM428" t="s">
        <v>120</v>
      </c>
      <c r="AN428" t="s">
        <v>104</v>
      </c>
      <c r="AO428" t="s">
        <v>102</v>
      </c>
      <c r="AP428" s="1" t="s">
        <v>91</v>
      </c>
      <c r="AQ428" t="s">
        <v>98</v>
      </c>
    </row>
    <row r="429" spans="1:43" x14ac:dyDescent="0.25">
      <c r="A429" s="1">
        <v>428</v>
      </c>
      <c r="G429" t="s">
        <v>35</v>
      </c>
      <c r="I429" t="s">
        <v>36</v>
      </c>
      <c r="M429" s="5">
        <f t="shared" si="90"/>
        <v>2</v>
      </c>
      <c r="N429" s="5">
        <f t="shared" si="91"/>
        <v>1.5</v>
      </c>
      <c r="P429" s="5">
        <f t="shared" si="92"/>
        <v>0</v>
      </c>
      <c r="Q429" s="5">
        <f t="shared" si="93"/>
        <v>0</v>
      </c>
      <c r="R429" s="5">
        <f t="shared" si="94"/>
        <v>0</v>
      </c>
      <c r="S429" s="5">
        <f t="shared" si="95"/>
        <v>0</v>
      </c>
      <c r="T429" s="5">
        <f t="shared" si="96"/>
        <v>0</v>
      </c>
      <c r="U429" s="5">
        <f t="shared" si="97"/>
        <v>1</v>
      </c>
      <c r="V429" s="13">
        <f t="shared" si="98"/>
        <v>0</v>
      </c>
      <c r="W429" s="5">
        <f t="shared" si="99"/>
        <v>1</v>
      </c>
      <c r="X429" s="5">
        <f t="shared" si="100"/>
        <v>0</v>
      </c>
      <c r="Y429" s="5">
        <f t="shared" si="101"/>
        <v>0</v>
      </c>
      <c r="AB429" s="5">
        <f t="shared" si="102"/>
        <v>2</v>
      </c>
      <c r="AC429" s="5">
        <f t="shared" si="103"/>
        <v>2</v>
      </c>
      <c r="AD429" s="5" t="str">
        <f t="shared" si="104"/>
        <v>Correct</v>
      </c>
      <c r="AE429" t="s">
        <v>105</v>
      </c>
      <c r="AF429">
        <v>62</v>
      </c>
      <c r="AG429" t="s">
        <v>95</v>
      </c>
      <c r="AH429" t="s">
        <v>158</v>
      </c>
      <c r="AI429" t="s">
        <v>97</v>
      </c>
      <c r="AJ429" t="s">
        <v>98</v>
      </c>
      <c r="AK429" s="1" t="s">
        <v>80</v>
      </c>
      <c r="AL429" t="s">
        <v>108</v>
      </c>
      <c r="AM429" t="s">
        <v>110</v>
      </c>
      <c r="AN429" t="s">
        <v>135</v>
      </c>
      <c r="AO429" t="s">
        <v>102</v>
      </c>
      <c r="AP429" s="1" t="s">
        <v>92</v>
      </c>
      <c r="AQ429" t="s">
        <v>102</v>
      </c>
    </row>
    <row r="430" spans="1:43" x14ac:dyDescent="0.25">
      <c r="A430" s="1">
        <v>429</v>
      </c>
      <c r="M430" s="5">
        <f t="shared" si="90"/>
        <v>0</v>
      </c>
      <c r="N430" s="5" t="e">
        <f t="shared" si="91"/>
        <v>#DIV/0!</v>
      </c>
      <c r="P430" s="5">
        <f t="shared" si="92"/>
        <v>0</v>
      </c>
      <c r="Q430" s="5">
        <f t="shared" si="93"/>
        <v>0</v>
      </c>
      <c r="R430" s="5">
        <f t="shared" si="94"/>
        <v>0</v>
      </c>
      <c r="S430" s="5">
        <f t="shared" si="95"/>
        <v>0</v>
      </c>
      <c r="T430" s="5">
        <f t="shared" si="96"/>
        <v>0</v>
      </c>
      <c r="U430" s="5">
        <f t="shared" si="97"/>
        <v>0</v>
      </c>
      <c r="V430" s="13">
        <f t="shared" si="98"/>
        <v>0</v>
      </c>
      <c r="W430" s="5">
        <f t="shared" si="99"/>
        <v>0</v>
      </c>
      <c r="X430" s="5">
        <f t="shared" si="100"/>
        <v>0</v>
      </c>
      <c r="Y430" s="5">
        <f t="shared" si="101"/>
        <v>0</v>
      </c>
      <c r="AB430" s="5">
        <f t="shared" si="102"/>
        <v>0</v>
      </c>
      <c r="AC430" s="5">
        <f t="shared" si="103"/>
        <v>0</v>
      </c>
      <c r="AD430" s="5" t="str">
        <f t="shared" si="104"/>
        <v>Correct</v>
      </c>
      <c r="AE430" t="s">
        <v>94</v>
      </c>
      <c r="AF430">
        <v>78</v>
      </c>
      <c r="AG430" t="s">
        <v>121</v>
      </c>
      <c r="AH430" t="s">
        <v>198</v>
      </c>
      <c r="AI430" t="s">
        <v>107</v>
      </c>
      <c r="AJ430" t="s">
        <v>98</v>
      </c>
      <c r="AK430" s="1" t="s">
        <v>80</v>
      </c>
      <c r="AM430" t="s">
        <v>100</v>
      </c>
      <c r="AN430" t="s">
        <v>104</v>
      </c>
      <c r="AO430" t="s">
        <v>102</v>
      </c>
      <c r="AP430" s="1" t="s">
        <v>91</v>
      </c>
      <c r="AQ430" t="s">
        <v>98</v>
      </c>
    </row>
    <row r="431" spans="1:43" x14ac:dyDescent="0.25">
      <c r="A431" s="1">
        <v>430</v>
      </c>
      <c r="H431" t="s">
        <v>269</v>
      </c>
      <c r="I431" t="s">
        <v>36</v>
      </c>
      <c r="J431" t="s">
        <v>37</v>
      </c>
      <c r="M431" s="5">
        <f t="shared" si="90"/>
        <v>3</v>
      </c>
      <c r="N431" s="5">
        <f t="shared" si="91"/>
        <v>1</v>
      </c>
      <c r="P431" s="5">
        <f t="shared" si="92"/>
        <v>0</v>
      </c>
      <c r="Q431" s="5">
        <f t="shared" si="93"/>
        <v>0</v>
      </c>
      <c r="R431" s="5">
        <f t="shared" si="94"/>
        <v>0</v>
      </c>
      <c r="S431" s="5">
        <f t="shared" si="95"/>
        <v>0</v>
      </c>
      <c r="T431" s="5">
        <f t="shared" si="96"/>
        <v>0</v>
      </c>
      <c r="U431" s="5">
        <f t="shared" si="97"/>
        <v>0</v>
      </c>
      <c r="V431" s="13">
        <f t="shared" si="98"/>
        <v>1</v>
      </c>
      <c r="W431" s="5">
        <f t="shared" si="99"/>
        <v>1</v>
      </c>
      <c r="X431" s="5">
        <f t="shared" si="100"/>
        <v>1</v>
      </c>
      <c r="Y431" s="5">
        <f t="shared" si="101"/>
        <v>0</v>
      </c>
      <c r="AB431" s="5">
        <f t="shared" si="102"/>
        <v>3</v>
      </c>
      <c r="AC431" s="5">
        <f t="shared" si="103"/>
        <v>3</v>
      </c>
      <c r="AD431" s="5" t="str">
        <f t="shared" si="104"/>
        <v>Correct</v>
      </c>
      <c r="AE431" t="s">
        <v>105</v>
      </c>
      <c r="AF431">
        <v>37</v>
      </c>
      <c r="AG431" t="s">
        <v>95</v>
      </c>
      <c r="AH431" t="s">
        <v>157</v>
      </c>
      <c r="AI431" t="s">
        <v>107</v>
      </c>
      <c r="AJ431" t="s">
        <v>98</v>
      </c>
      <c r="AK431" s="1" t="s">
        <v>349</v>
      </c>
      <c r="AL431" t="s">
        <v>109</v>
      </c>
      <c r="AM431" t="s">
        <v>103</v>
      </c>
      <c r="AN431" t="s">
        <v>135</v>
      </c>
      <c r="AO431" t="s">
        <v>102</v>
      </c>
      <c r="AP431" s="1" t="s">
        <v>91</v>
      </c>
      <c r="AQ431" t="s">
        <v>102</v>
      </c>
    </row>
    <row r="432" spans="1:43" x14ac:dyDescent="0.25">
      <c r="A432" s="1">
        <v>431</v>
      </c>
      <c r="H432" t="s">
        <v>269</v>
      </c>
      <c r="M432" s="5">
        <f t="shared" si="90"/>
        <v>1</v>
      </c>
      <c r="N432" s="5">
        <f t="shared" si="91"/>
        <v>3</v>
      </c>
      <c r="P432" s="5">
        <f t="shared" si="92"/>
        <v>0</v>
      </c>
      <c r="Q432" s="5">
        <f t="shared" si="93"/>
        <v>0</v>
      </c>
      <c r="R432" s="5">
        <f t="shared" si="94"/>
        <v>0</v>
      </c>
      <c r="S432" s="5">
        <f t="shared" si="95"/>
        <v>0</v>
      </c>
      <c r="T432" s="5">
        <f t="shared" si="96"/>
        <v>0</v>
      </c>
      <c r="U432" s="5">
        <f t="shared" si="97"/>
        <v>0</v>
      </c>
      <c r="V432" s="13">
        <f t="shared" si="98"/>
        <v>1</v>
      </c>
      <c r="W432" s="5">
        <f t="shared" si="99"/>
        <v>0</v>
      </c>
      <c r="X432" s="5">
        <f t="shared" si="100"/>
        <v>0</v>
      </c>
      <c r="Y432" s="5">
        <f t="shared" si="101"/>
        <v>0</v>
      </c>
      <c r="AB432" s="5">
        <f t="shared" si="102"/>
        <v>1</v>
      </c>
      <c r="AC432" s="5">
        <f t="shared" si="103"/>
        <v>1</v>
      </c>
      <c r="AD432" s="5" t="str">
        <f t="shared" si="104"/>
        <v>Correct</v>
      </c>
      <c r="AE432" t="s">
        <v>105</v>
      </c>
      <c r="AF432">
        <v>81</v>
      </c>
      <c r="AG432" t="s">
        <v>121</v>
      </c>
      <c r="AH432" t="s">
        <v>207</v>
      </c>
      <c r="AI432" t="s">
        <v>107</v>
      </c>
      <c r="AJ432" t="s">
        <v>98</v>
      </c>
      <c r="AK432" s="1"/>
      <c r="AM432" t="s">
        <v>110</v>
      </c>
      <c r="AN432" t="s">
        <v>104</v>
      </c>
      <c r="AO432" t="s">
        <v>111</v>
      </c>
      <c r="AP432" s="1"/>
    </row>
    <row r="433" spans="1:43" x14ac:dyDescent="0.25">
      <c r="A433" s="1">
        <v>432</v>
      </c>
      <c r="B433" t="s">
        <v>31</v>
      </c>
      <c r="E433" t="s">
        <v>266</v>
      </c>
      <c r="H433" t="s">
        <v>269</v>
      </c>
      <c r="M433" s="5">
        <f t="shared" si="90"/>
        <v>3</v>
      </c>
      <c r="N433" s="5">
        <f t="shared" si="91"/>
        <v>1</v>
      </c>
      <c r="P433" s="5">
        <f t="shared" si="92"/>
        <v>1</v>
      </c>
      <c r="Q433" s="5">
        <f t="shared" si="93"/>
        <v>0</v>
      </c>
      <c r="R433" s="5">
        <f t="shared" si="94"/>
        <v>0</v>
      </c>
      <c r="S433" s="5">
        <f t="shared" si="95"/>
        <v>1</v>
      </c>
      <c r="T433" s="5">
        <f t="shared" si="96"/>
        <v>0</v>
      </c>
      <c r="U433" s="5">
        <f t="shared" si="97"/>
        <v>0</v>
      </c>
      <c r="V433" s="13">
        <f t="shared" si="98"/>
        <v>1</v>
      </c>
      <c r="W433" s="5">
        <f t="shared" si="99"/>
        <v>0</v>
      </c>
      <c r="X433" s="5">
        <f t="shared" si="100"/>
        <v>0</v>
      </c>
      <c r="Y433" s="5">
        <f t="shared" si="101"/>
        <v>0</v>
      </c>
      <c r="AB433" s="5">
        <f t="shared" si="102"/>
        <v>3</v>
      </c>
      <c r="AC433" s="5">
        <f t="shared" si="103"/>
        <v>3</v>
      </c>
      <c r="AD433" s="5" t="str">
        <f t="shared" si="104"/>
        <v>Correct</v>
      </c>
      <c r="AE433" t="s">
        <v>94</v>
      </c>
      <c r="AF433">
        <v>21</v>
      </c>
      <c r="AG433" t="s">
        <v>95</v>
      </c>
      <c r="AH433" t="s">
        <v>201</v>
      </c>
      <c r="AI433" s="1" t="s">
        <v>346</v>
      </c>
      <c r="AJ433" t="s">
        <v>102</v>
      </c>
      <c r="AK433" s="1" t="s">
        <v>355</v>
      </c>
      <c r="AL433" t="s">
        <v>108</v>
      </c>
      <c r="AM433" t="s">
        <v>110</v>
      </c>
      <c r="AN433" t="s">
        <v>136</v>
      </c>
      <c r="AO433" t="s">
        <v>98</v>
      </c>
      <c r="AP433" s="1" t="s">
        <v>93</v>
      </c>
      <c r="AQ433" t="s">
        <v>102</v>
      </c>
    </row>
    <row r="434" spans="1:43" x14ac:dyDescent="0.25">
      <c r="A434" s="1">
        <v>433</v>
      </c>
      <c r="M434" s="5">
        <f t="shared" si="90"/>
        <v>0</v>
      </c>
      <c r="N434" s="5" t="e">
        <f t="shared" si="91"/>
        <v>#DIV/0!</v>
      </c>
      <c r="P434" s="5">
        <f t="shared" si="92"/>
        <v>0</v>
      </c>
      <c r="Q434" s="5">
        <f t="shared" si="93"/>
        <v>0</v>
      </c>
      <c r="R434" s="5">
        <f t="shared" si="94"/>
        <v>0</v>
      </c>
      <c r="S434" s="5">
        <f t="shared" si="95"/>
        <v>0</v>
      </c>
      <c r="T434" s="5">
        <f t="shared" si="96"/>
        <v>0</v>
      </c>
      <c r="U434" s="5">
        <f t="shared" si="97"/>
        <v>0</v>
      </c>
      <c r="V434" s="13">
        <f t="shared" si="98"/>
        <v>0</v>
      </c>
      <c r="W434" s="5">
        <f t="shared" si="99"/>
        <v>0</v>
      </c>
      <c r="X434" s="5">
        <f t="shared" si="100"/>
        <v>0</v>
      </c>
      <c r="Y434" s="5">
        <f t="shared" si="101"/>
        <v>0</v>
      </c>
      <c r="AB434" s="5">
        <f t="shared" si="102"/>
        <v>0</v>
      </c>
      <c r="AC434" s="5">
        <f t="shared" si="103"/>
        <v>0</v>
      </c>
      <c r="AD434" s="5" t="str">
        <f t="shared" si="104"/>
        <v>Correct</v>
      </c>
      <c r="AE434" t="s">
        <v>94</v>
      </c>
      <c r="AF434">
        <v>57</v>
      </c>
      <c r="AG434" t="s">
        <v>121</v>
      </c>
      <c r="AH434" t="s">
        <v>207</v>
      </c>
      <c r="AI434" t="s">
        <v>128</v>
      </c>
      <c r="AJ434" t="s">
        <v>98</v>
      </c>
      <c r="AK434" s="1" t="s">
        <v>363</v>
      </c>
      <c r="AL434" t="s">
        <v>114</v>
      </c>
      <c r="AM434" t="s">
        <v>110</v>
      </c>
      <c r="AN434" t="s">
        <v>104</v>
      </c>
      <c r="AO434" t="s">
        <v>102</v>
      </c>
      <c r="AP434" s="1" t="s">
        <v>92</v>
      </c>
      <c r="AQ434" t="s">
        <v>102</v>
      </c>
    </row>
    <row r="435" spans="1:43" x14ac:dyDescent="0.25">
      <c r="A435" s="1">
        <v>434</v>
      </c>
      <c r="D435" t="s">
        <v>33</v>
      </c>
      <c r="I435" t="s">
        <v>36</v>
      </c>
      <c r="M435" s="5">
        <f t="shared" si="90"/>
        <v>2</v>
      </c>
      <c r="N435" s="5">
        <f t="shared" si="91"/>
        <v>1.5</v>
      </c>
      <c r="P435" s="5">
        <f t="shared" si="92"/>
        <v>0</v>
      </c>
      <c r="Q435" s="5">
        <f t="shared" si="93"/>
        <v>0</v>
      </c>
      <c r="R435" s="5">
        <f t="shared" si="94"/>
        <v>1</v>
      </c>
      <c r="S435" s="5">
        <f t="shared" si="95"/>
        <v>0</v>
      </c>
      <c r="T435" s="5">
        <f t="shared" si="96"/>
        <v>0</v>
      </c>
      <c r="U435" s="5">
        <f t="shared" si="97"/>
        <v>0</v>
      </c>
      <c r="V435" s="13">
        <f t="shared" si="98"/>
        <v>0</v>
      </c>
      <c r="W435" s="5">
        <f t="shared" si="99"/>
        <v>1</v>
      </c>
      <c r="X435" s="5">
        <f t="shared" si="100"/>
        <v>0</v>
      </c>
      <c r="Y435" s="5">
        <f t="shared" si="101"/>
        <v>0</v>
      </c>
      <c r="AB435" s="5">
        <f t="shared" si="102"/>
        <v>2</v>
      </c>
      <c r="AC435" s="5">
        <f t="shared" si="103"/>
        <v>2</v>
      </c>
      <c r="AD435" s="5" t="str">
        <f t="shared" si="104"/>
        <v>Correct</v>
      </c>
      <c r="AE435" t="s">
        <v>94</v>
      </c>
      <c r="AF435">
        <v>62</v>
      </c>
      <c r="AG435" t="s">
        <v>121</v>
      </c>
      <c r="AH435" t="s">
        <v>228</v>
      </c>
      <c r="AI435" t="s">
        <v>107</v>
      </c>
      <c r="AJ435" t="s">
        <v>98</v>
      </c>
      <c r="AK435" s="1" t="s">
        <v>80</v>
      </c>
      <c r="AL435" t="s">
        <v>114</v>
      </c>
      <c r="AM435" t="s">
        <v>100</v>
      </c>
      <c r="AN435" t="s">
        <v>101</v>
      </c>
      <c r="AO435" t="s">
        <v>102</v>
      </c>
      <c r="AP435" s="1" t="s">
        <v>92</v>
      </c>
      <c r="AQ435" t="s">
        <v>102</v>
      </c>
    </row>
    <row r="436" spans="1:43" x14ac:dyDescent="0.25">
      <c r="A436" s="1">
        <v>435</v>
      </c>
      <c r="M436" s="5">
        <f t="shared" si="90"/>
        <v>0</v>
      </c>
      <c r="N436" s="5" t="e">
        <f t="shared" si="91"/>
        <v>#DIV/0!</v>
      </c>
      <c r="P436" s="5">
        <f t="shared" si="92"/>
        <v>0</v>
      </c>
      <c r="Q436" s="5">
        <f t="shared" si="93"/>
        <v>0</v>
      </c>
      <c r="R436" s="5">
        <f t="shared" si="94"/>
        <v>0</v>
      </c>
      <c r="S436" s="5">
        <f t="shared" si="95"/>
        <v>0</v>
      </c>
      <c r="T436" s="5">
        <f t="shared" si="96"/>
        <v>0</v>
      </c>
      <c r="U436" s="5">
        <f t="shared" si="97"/>
        <v>0</v>
      </c>
      <c r="V436" s="13">
        <f t="shared" si="98"/>
        <v>0</v>
      </c>
      <c r="W436" s="5">
        <f t="shared" si="99"/>
        <v>0</v>
      </c>
      <c r="X436" s="5">
        <f t="shared" si="100"/>
        <v>0</v>
      </c>
      <c r="Y436" s="5">
        <f t="shared" si="101"/>
        <v>0</v>
      </c>
      <c r="AB436" s="5">
        <f t="shared" si="102"/>
        <v>0</v>
      </c>
      <c r="AC436" s="5">
        <f t="shared" si="103"/>
        <v>0</v>
      </c>
      <c r="AD436" s="5" t="str">
        <f t="shared" si="104"/>
        <v>Correct</v>
      </c>
      <c r="AE436" t="s">
        <v>94</v>
      </c>
      <c r="AF436">
        <v>63</v>
      </c>
      <c r="AG436" t="s">
        <v>121</v>
      </c>
      <c r="AH436" t="s">
        <v>229</v>
      </c>
      <c r="AI436" t="s">
        <v>107</v>
      </c>
      <c r="AJ436" t="s">
        <v>98</v>
      </c>
      <c r="AK436" s="1" t="s">
        <v>80</v>
      </c>
      <c r="AL436" t="s">
        <v>114</v>
      </c>
      <c r="AM436" t="s">
        <v>110</v>
      </c>
      <c r="AN436" t="s">
        <v>104</v>
      </c>
      <c r="AO436" t="s">
        <v>102</v>
      </c>
      <c r="AP436" s="1" t="s">
        <v>92</v>
      </c>
      <c r="AQ436" t="s">
        <v>102</v>
      </c>
    </row>
    <row r="437" spans="1:43" x14ac:dyDescent="0.25">
      <c r="A437" s="1">
        <v>436</v>
      </c>
      <c r="D437" t="s">
        <v>33</v>
      </c>
      <c r="I437" t="s">
        <v>36</v>
      </c>
      <c r="M437" s="5">
        <f t="shared" si="90"/>
        <v>2</v>
      </c>
      <c r="N437" s="5">
        <f t="shared" si="91"/>
        <v>1.5</v>
      </c>
      <c r="P437" s="5">
        <f t="shared" si="92"/>
        <v>0</v>
      </c>
      <c r="Q437" s="5">
        <f t="shared" si="93"/>
        <v>0</v>
      </c>
      <c r="R437" s="5">
        <f t="shared" si="94"/>
        <v>1</v>
      </c>
      <c r="S437" s="5">
        <f t="shared" si="95"/>
        <v>0</v>
      </c>
      <c r="T437" s="5">
        <f t="shared" si="96"/>
        <v>0</v>
      </c>
      <c r="U437" s="5">
        <f t="shared" si="97"/>
        <v>0</v>
      </c>
      <c r="V437" s="13">
        <f t="shared" si="98"/>
        <v>0</v>
      </c>
      <c r="W437" s="5">
        <f t="shared" si="99"/>
        <v>1</v>
      </c>
      <c r="X437" s="5">
        <f t="shared" si="100"/>
        <v>0</v>
      </c>
      <c r="Y437" s="5">
        <f t="shared" si="101"/>
        <v>0</v>
      </c>
      <c r="AB437" s="5">
        <f t="shared" si="102"/>
        <v>2</v>
      </c>
      <c r="AC437" s="5">
        <f t="shared" si="103"/>
        <v>2</v>
      </c>
      <c r="AD437" s="5" t="str">
        <f t="shared" si="104"/>
        <v>Correct</v>
      </c>
      <c r="AE437" t="s">
        <v>105</v>
      </c>
      <c r="AF437">
        <v>85</v>
      </c>
      <c r="AG437" t="s">
        <v>121</v>
      </c>
      <c r="AH437" t="s">
        <v>168</v>
      </c>
      <c r="AI437" t="s">
        <v>107</v>
      </c>
      <c r="AJ437" t="s">
        <v>98</v>
      </c>
      <c r="AK437" s="1" t="s">
        <v>80</v>
      </c>
      <c r="AL437" t="s">
        <v>99</v>
      </c>
      <c r="AM437" t="s">
        <v>120</v>
      </c>
      <c r="AN437" t="s">
        <v>104</v>
      </c>
      <c r="AO437" t="s">
        <v>102</v>
      </c>
      <c r="AP437" s="1" t="s">
        <v>373</v>
      </c>
      <c r="AQ437" t="s">
        <v>98</v>
      </c>
    </row>
    <row r="438" spans="1:43" x14ac:dyDescent="0.25">
      <c r="A438" s="1">
        <v>437</v>
      </c>
      <c r="D438" t="s">
        <v>33</v>
      </c>
      <c r="I438" t="s">
        <v>36</v>
      </c>
      <c r="J438" t="s">
        <v>37</v>
      </c>
      <c r="M438" s="5">
        <f t="shared" si="90"/>
        <v>3</v>
      </c>
      <c r="N438" s="5">
        <f t="shared" si="91"/>
        <v>1</v>
      </c>
      <c r="P438" s="5">
        <f t="shared" si="92"/>
        <v>0</v>
      </c>
      <c r="Q438" s="5">
        <f t="shared" si="93"/>
        <v>0</v>
      </c>
      <c r="R438" s="5">
        <f t="shared" si="94"/>
        <v>1</v>
      </c>
      <c r="S438" s="5">
        <f t="shared" si="95"/>
        <v>0</v>
      </c>
      <c r="T438" s="5">
        <f t="shared" si="96"/>
        <v>0</v>
      </c>
      <c r="U438" s="5">
        <f t="shared" si="97"/>
        <v>0</v>
      </c>
      <c r="V438" s="13">
        <f t="shared" si="98"/>
        <v>0</v>
      </c>
      <c r="W438" s="5">
        <f t="shared" si="99"/>
        <v>1</v>
      </c>
      <c r="X438" s="5">
        <f t="shared" si="100"/>
        <v>1</v>
      </c>
      <c r="Y438" s="5">
        <f t="shared" si="101"/>
        <v>0</v>
      </c>
      <c r="AB438" s="5">
        <f t="shared" si="102"/>
        <v>3</v>
      </c>
      <c r="AC438" s="5">
        <f t="shared" si="103"/>
        <v>3</v>
      </c>
      <c r="AD438" s="5" t="str">
        <f t="shared" si="104"/>
        <v>Correct</v>
      </c>
      <c r="AE438" t="s">
        <v>105</v>
      </c>
      <c r="AF438">
        <v>44</v>
      </c>
      <c r="AG438" t="s">
        <v>115</v>
      </c>
      <c r="AH438" t="s">
        <v>339</v>
      </c>
      <c r="AI438" s="1" t="s">
        <v>346</v>
      </c>
      <c r="AJ438" t="s">
        <v>102</v>
      </c>
      <c r="AK438" s="1" t="s">
        <v>355</v>
      </c>
      <c r="AL438" t="s">
        <v>108</v>
      </c>
      <c r="AM438" t="s">
        <v>110</v>
      </c>
      <c r="AN438" t="s">
        <v>101</v>
      </c>
      <c r="AO438" t="s">
        <v>102</v>
      </c>
      <c r="AP438" s="1" t="s">
        <v>92</v>
      </c>
      <c r="AQ438" t="s">
        <v>102</v>
      </c>
    </row>
    <row r="439" spans="1:43" x14ac:dyDescent="0.25">
      <c r="A439" s="1">
        <v>438</v>
      </c>
      <c r="I439" t="s">
        <v>36</v>
      </c>
      <c r="M439" s="5">
        <f t="shared" si="90"/>
        <v>1</v>
      </c>
      <c r="N439" s="5">
        <f t="shared" si="91"/>
        <v>3</v>
      </c>
      <c r="P439" s="5">
        <f t="shared" si="92"/>
        <v>0</v>
      </c>
      <c r="Q439" s="5">
        <f t="shared" si="93"/>
        <v>0</v>
      </c>
      <c r="R439" s="5">
        <f t="shared" si="94"/>
        <v>0</v>
      </c>
      <c r="S439" s="5">
        <f t="shared" si="95"/>
        <v>0</v>
      </c>
      <c r="T439" s="5">
        <f t="shared" si="96"/>
        <v>0</v>
      </c>
      <c r="U439" s="5">
        <f t="shared" si="97"/>
        <v>0</v>
      </c>
      <c r="V439" s="13">
        <f t="shared" si="98"/>
        <v>0</v>
      </c>
      <c r="W439" s="5">
        <f t="shared" si="99"/>
        <v>1</v>
      </c>
      <c r="X439" s="5">
        <f t="shared" si="100"/>
        <v>0</v>
      </c>
      <c r="Y439" s="5">
        <f t="shared" si="101"/>
        <v>0</v>
      </c>
      <c r="AB439" s="5">
        <f t="shared" si="102"/>
        <v>1</v>
      </c>
      <c r="AC439" s="5">
        <f t="shared" si="103"/>
        <v>1</v>
      </c>
      <c r="AD439" s="5" t="str">
        <f t="shared" si="104"/>
        <v>Correct</v>
      </c>
      <c r="AE439" t="s">
        <v>94</v>
      </c>
      <c r="AF439">
        <v>54</v>
      </c>
      <c r="AG439" t="s">
        <v>121</v>
      </c>
      <c r="AH439" t="s">
        <v>168</v>
      </c>
      <c r="AI439" t="s">
        <v>107</v>
      </c>
      <c r="AJ439" t="s">
        <v>98</v>
      </c>
      <c r="AK439" s="1" t="s">
        <v>80</v>
      </c>
      <c r="AL439" t="s">
        <v>114</v>
      </c>
      <c r="AM439" t="s">
        <v>110</v>
      </c>
      <c r="AN439" t="s">
        <v>101</v>
      </c>
      <c r="AO439" t="s">
        <v>102</v>
      </c>
      <c r="AP439" s="1" t="s">
        <v>92</v>
      </c>
      <c r="AQ439" t="s">
        <v>102</v>
      </c>
    </row>
    <row r="440" spans="1:43" x14ac:dyDescent="0.25">
      <c r="A440" s="1">
        <v>439</v>
      </c>
      <c r="M440" s="5">
        <f t="shared" si="90"/>
        <v>0</v>
      </c>
      <c r="N440" s="5" t="e">
        <f t="shared" si="91"/>
        <v>#DIV/0!</v>
      </c>
      <c r="P440" s="5">
        <f t="shared" si="92"/>
        <v>0</v>
      </c>
      <c r="Q440" s="5">
        <f t="shared" si="93"/>
        <v>0</v>
      </c>
      <c r="R440" s="5">
        <f t="shared" si="94"/>
        <v>0</v>
      </c>
      <c r="S440" s="5">
        <f t="shared" si="95"/>
        <v>0</v>
      </c>
      <c r="T440" s="5">
        <f t="shared" si="96"/>
        <v>0</v>
      </c>
      <c r="U440" s="5">
        <f t="shared" si="97"/>
        <v>0</v>
      </c>
      <c r="V440" s="13">
        <f t="shared" si="98"/>
        <v>0</v>
      </c>
      <c r="W440" s="5">
        <f t="shared" si="99"/>
        <v>0</v>
      </c>
      <c r="X440" s="5">
        <f t="shared" si="100"/>
        <v>0</v>
      </c>
      <c r="Y440" s="5">
        <f t="shared" si="101"/>
        <v>0</v>
      </c>
      <c r="AB440" s="5">
        <f t="shared" si="102"/>
        <v>0</v>
      </c>
      <c r="AC440" s="5">
        <f t="shared" si="103"/>
        <v>0</v>
      </c>
      <c r="AD440" s="5" t="str">
        <f t="shared" si="104"/>
        <v>Correct</v>
      </c>
      <c r="AE440" t="s">
        <v>105</v>
      </c>
      <c r="AF440">
        <v>75</v>
      </c>
      <c r="AG440" t="s">
        <v>121</v>
      </c>
      <c r="AH440" t="s">
        <v>198</v>
      </c>
      <c r="AI440" t="s">
        <v>107</v>
      </c>
      <c r="AJ440" t="s">
        <v>98</v>
      </c>
      <c r="AK440" s="1" t="s">
        <v>80</v>
      </c>
      <c r="AM440" t="s">
        <v>120</v>
      </c>
      <c r="AN440" t="s">
        <v>104</v>
      </c>
      <c r="AO440" t="s">
        <v>98</v>
      </c>
      <c r="AP440" s="1" t="s">
        <v>373</v>
      </c>
      <c r="AQ440" t="s">
        <v>102</v>
      </c>
    </row>
    <row r="441" spans="1:43" x14ac:dyDescent="0.25">
      <c r="A441" s="1">
        <v>440</v>
      </c>
      <c r="D441" t="s">
        <v>33</v>
      </c>
      <c r="I441" t="s">
        <v>36</v>
      </c>
      <c r="J441" t="s">
        <v>37</v>
      </c>
      <c r="M441" s="5">
        <f t="shared" si="90"/>
        <v>3</v>
      </c>
      <c r="N441" s="5">
        <f t="shared" si="91"/>
        <v>1</v>
      </c>
      <c r="P441" s="5">
        <f t="shared" si="92"/>
        <v>0</v>
      </c>
      <c r="Q441" s="5">
        <f t="shared" si="93"/>
        <v>0</v>
      </c>
      <c r="R441" s="5">
        <f t="shared" si="94"/>
        <v>1</v>
      </c>
      <c r="S441" s="5">
        <f t="shared" si="95"/>
        <v>0</v>
      </c>
      <c r="T441" s="5">
        <f t="shared" si="96"/>
        <v>0</v>
      </c>
      <c r="U441" s="5">
        <f t="shared" si="97"/>
        <v>0</v>
      </c>
      <c r="V441" s="13">
        <f t="shared" si="98"/>
        <v>0</v>
      </c>
      <c r="W441" s="5">
        <f t="shared" si="99"/>
        <v>1</v>
      </c>
      <c r="X441" s="5">
        <f t="shared" si="100"/>
        <v>1</v>
      </c>
      <c r="Y441" s="5">
        <f t="shared" si="101"/>
        <v>0</v>
      </c>
      <c r="AB441" s="5">
        <f t="shared" si="102"/>
        <v>3</v>
      </c>
      <c r="AC441" s="5">
        <f t="shared" si="103"/>
        <v>3</v>
      </c>
      <c r="AD441" s="5" t="str">
        <f t="shared" si="104"/>
        <v>Correct</v>
      </c>
      <c r="AE441" t="s">
        <v>94</v>
      </c>
      <c r="AF441">
        <v>26</v>
      </c>
      <c r="AG441" t="s">
        <v>95</v>
      </c>
      <c r="AH441" t="s">
        <v>106</v>
      </c>
      <c r="AI441" t="s">
        <v>107</v>
      </c>
      <c r="AK441" s="1" t="s">
        <v>80</v>
      </c>
      <c r="AL441" t="s">
        <v>114</v>
      </c>
      <c r="AM441" t="s">
        <v>120</v>
      </c>
      <c r="AN441" t="s">
        <v>101</v>
      </c>
      <c r="AO441" t="s">
        <v>102</v>
      </c>
      <c r="AP441" s="1" t="s">
        <v>92</v>
      </c>
      <c r="AQ441" t="s">
        <v>102</v>
      </c>
    </row>
    <row r="442" spans="1:43" x14ac:dyDescent="0.25">
      <c r="A442" s="1">
        <v>441</v>
      </c>
      <c r="D442" t="s">
        <v>33</v>
      </c>
      <c r="I442" t="s">
        <v>36</v>
      </c>
      <c r="K442" t="s">
        <v>38</v>
      </c>
      <c r="M442" s="5">
        <f t="shared" si="90"/>
        <v>3</v>
      </c>
      <c r="N442" s="5">
        <f t="shared" si="91"/>
        <v>1</v>
      </c>
      <c r="P442" s="5">
        <f t="shared" si="92"/>
        <v>0</v>
      </c>
      <c r="Q442" s="5">
        <f t="shared" si="93"/>
        <v>0</v>
      </c>
      <c r="R442" s="5">
        <f t="shared" si="94"/>
        <v>1</v>
      </c>
      <c r="S442" s="5">
        <f t="shared" si="95"/>
        <v>0</v>
      </c>
      <c r="T442" s="5">
        <f t="shared" si="96"/>
        <v>0</v>
      </c>
      <c r="U442" s="5">
        <f t="shared" si="97"/>
        <v>0</v>
      </c>
      <c r="V442" s="13">
        <f t="shared" si="98"/>
        <v>0</v>
      </c>
      <c r="W442" s="5">
        <f t="shared" si="99"/>
        <v>1</v>
      </c>
      <c r="X442" s="5">
        <f t="shared" si="100"/>
        <v>0</v>
      </c>
      <c r="Y442" s="5">
        <f t="shared" si="101"/>
        <v>1</v>
      </c>
      <c r="AB442" s="5">
        <f t="shared" si="102"/>
        <v>3</v>
      </c>
      <c r="AC442" s="5">
        <f t="shared" si="103"/>
        <v>3</v>
      </c>
      <c r="AD442" s="5" t="str">
        <f t="shared" si="104"/>
        <v>Correct</v>
      </c>
      <c r="AE442" t="s">
        <v>105</v>
      </c>
      <c r="AF442">
        <v>54</v>
      </c>
      <c r="AG442" t="s">
        <v>121</v>
      </c>
      <c r="AH442" t="s">
        <v>218</v>
      </c>
      <c r="AI442" t="s">
        <v>231</v>
      </c>
      <c r="AJ442" t="s">
        <v>98</v>
      </c>
      <c r="AK442" s="1" t="s">
        <v>80</v>
      </c>
      <c r="AL442" t="s">
        <v>126</v>
      </c>
      <c r="AM442" t="s">
        <v>110</v>
      </c>
      <c r="AN442" t="s">
        <v>101</v>
      </c>
      <c r="AO442" t="s">
        <v>102</v>
      </c>
      <c r="AP442" s="1" t="s">
        <v>92</v>
      </c>
      <c r="AQ442" t="s">
        <v>102</v>
      </c>
    </row>
    <row r="443" spans="1:43" x14ac:dyDescent="0.25">
      <c r="A443" s="1">
        <v>442</v>
      </c>
      <c r="G443" t="s">
        <v>35</v>
      </c>
      <c r="M443" s="5">
        <f t="shared" si="90"/>
        <v>1</v>
      </c>
      <c r="N443" s="5">
        <f t="shared" si="91"/>
        <v>3</v>
      </c>
      <c r="P443" s="5">
        <f t="shared" si="92"/>
        <v>0</v>
      </c>
      <c r="Q443" s="5">
        <f t="shared" si="93"/>
        <v>0</v>
      </c>
      <c r="R443" s="5">
        <f t="shared" si="94"/>
        <v>0</v>
      </c>
      <c r="S443" s="5">
        <f t="shared" si="95"/>
        <v>0</v>
      </c>
      <c r="T443" s="5">
        <f t="shared" si="96"/>
        <v>0</v>
      </c>
      <c r="U443" s="5">
        <f t="shared" si="97"/>
        <v>1</v>
      </c>
      <c r="V443" s="13">
        <f t="shared" si="98"/>
        <v>0</v>
      </c>
      <c r="W443" s="5">
        <f t="shared" si="99"/>
        <v>0</v>
      </c>
      <c r="X443" s="5">
        <f t="shared" si="100"/>
        <v>0</v>
      </c>
      <c r="Y443" s="5">
        <f t="shared" si="101"/>
        <v>0</v>
      </c>
      <c r="AB443" s="5">
        <f t="shared" si="102"/>
        <v>1</v>
      </c>
      <c r="AC443" s="5">
        <f t="shared" si="103"/>
        <v>1</v>
      </c>
      <c r="AD443" s="5" t="str">
        <f t="shared" si="104"/>
        <v>Correct</v>
      </c>
      <c r="AE443" t="s">
        <v>94</v>
      </c>
      <c r="AF443">
        <v>53</v>
      </c>
      <c r="AG443" t="s">
        <v>95</v>
      </c>
      <c r="AH443" t="s">
        <v>113</v>
      </c>
      <c r="AI443" t="s">
        <v>107</v>
      </c>
      <c r="AJ443" t="s">
        <v>98</v>
      </c>
      <c r="AK443" s="1" t="s">
        <v>80</v>
      </c>
      <c r="AL443" t="s">
        <v>126</v>
      </c>
      <c r="AM443" t="s">
        <v>110</v>
      </c>
      <c r="AN443" t="s">
        <v>135</v>
      </c>
      <c r="AO443" t="s">
        <v>102</v>
      </c>
      <c r="AP443" s="1" t="s">
        <v>92</v>
      </c>
      <c r="AQ443" t="s">
        <v>102</v>
      </c>
    </row>
    <row r="444" spans="1:43" x14ac:dyDescent="0.25">
      <c r="A444" s="1">
        <v>443</v>
      </c>
      <c r="M444" s="5">
        <f t="shared" si="90"/>
        <v>0</v>
      </c>
      <c r="N444" s="5" t="e">
        <f t="shared" si="91"/>
        <v>#DIV/0!</v>
      </c>
      <c r="P444" s="5">
        <f t="shared" si="92"/>
        <v>0</v>
      </c>
      <c r="Q444" s="5">
        <f t="shared" si="93"/>
        <v>0</v>
      </c>
      <c r="R444" s="5">
        <f t="shared" si="94"/>
        <v>0</v>
      </c>
      <c r="S444" s="5">
        <f t="shared" si="95"/>
        <v>0</v>
      </c>
      <c r="T444" s="5">
        <f t="shared" si="96"/>
        <v>0</v>
      </c>
      <c r="U444" s="5">
        <f t="shared" si="97"/>
        <v>0</v>
      </c>
      <c r="V444" s="13">
        <f t="shared" si="98"/>
        <v>0</v>
      </c>
      <c r="W444" s="5">
        <f t="shared" si="99"/>
        <v>0</v>
      </c>
      <c r="X444" s="5">
        <f t="shared" si="100"/>
        <v>0</v>
      </c>
      <c r="Y444" s="5">
        <f t="shared" si="101"/>
        <v>0</v>
      </c>
      <c r="AB444" s="5">
        <f t="shared" si="102"/>
        <v>0</v>
      </c>
      <c r="AC444" s="5">
        <f t="shared" si="103"/>
        <v>0</v>
      </c>
      <c r="AD444" s="5" t="str">
        <f t="shared" si="104"/>
        <v>Correct</v>
      </c>
      <c r="AE444" t="s">
        <v>105</v>
      </c>
      <c r="AF444">
        <v>65</v>
      </c>
      <c r="AG444" t="s">
        <v>95</v>
      </c>
      <c r="AH444" t="s">
        <v>140</v>
      </c>
      <c r="AK444" s="1"/>
      <c r="AL444" t="s">
        <v>126</v>
      </c>
      <c r="AM444" t="s">
        <v>120</v>
      </c>
      <c r="AN444" t="s">
        <v>135</v>
      </c>
      <c r="AO444" t="s">
        <v>102</v>
      </c>
      <c r="AP444" s="1" t="s">
        <v>91</v>
      </c>
      <c r="AQ444" t="s">
        <v>102</v>
      </c>
    </row>
    <row r="445" spans="1:43" x14ac:dyDescent="0.25">
      <c r="A445" s="1">
        <v>444</v>
      </c>
      <c r="C445" t="s">
        <v>32</v>
      </c>
      <c r="D445" t="s">
        <v>33</v>
      </c>
      <c r="F445" t="s">
        <v>34</v>
      </c>
      <c r="I445" t="s">
        <v>36</v>
      </c>
      <c r="M445" s="5">
        <f t="shared" si="90"/>
        <v>4</v>
      </c>
      <c r="N445" s="5">
        <f t="shared" si="91"/>
        <v>0.75</v>
      </c>
      <c r="P445" s="5">
        <f t="shared" si="92"/>
        <v>0</v>
      </c>
      <c r="Q445" s="5">
        <f t="shared" si="93"/>
        <v>0.75</v>
      </c>
      <c r="R445" s="5">
        <f t="shared" si="94"/>
        <v>0.75</v>
      </c>
      <c r="S445" s="5">
        <f t="shared" si="95"/>
        <v>0</v>
      </c>
      <c r="T445" s="5">
        <f t="shared" si="96"/>
        <v>0.75</v>
      </c>
      <c r="U445" s="5">
        <f t="shared" si="97"/>
        <v>0</v>
      </c>
      <c r="V445" s="13">
        <f t="shared" si="98"/>
        <v>0</v>
      </c>
      <c r="W445" s="5">
        <f t="shared" si="99"/>
        <v>0.75</v>
      </c>
      <c r="X445" s="5">
        <f t="shared" si="100"/>
        <v>0</v>
      </c>
      <c r="Y445" s="5">
        <f t="shared" si="101"/>
        <v>0</v>
      </c>
      <c r="AB445" s="5">
        <f t="shared" si="102"/>
        <v>3</v>
      </c>
      <c r="AC445" s="5">
        <f t="shared" si="103"/>
        <v>4</v>
      </c>
      <c r="AD445" s="5" t="str">
        <f t="shared" si="104"/>
        <v>Correct</v>
      </c>
      <c r="AE445" t="s">
        <v>105</v>
      </c>
      <c r="AF445">
        <v>39</v>
      </c>
      <c r="AG445" t="s">
        <v>95</v>
      </c>
      <c r="AH445" t="s">
        <v>138</v>
      </c>
      <c r="AI445" t="s">
        <v>107</v>
      </c>
      <c r="AJ445" t="s">
        <v>98</v>
      </c>
      <c r="AK445" s="1" t="s">
        <v>80</v>
      </c>
      <c r="AL445" t="s">
        <v>126</v>
      </c>
      <c r="AM445" t="s">
        <v>110</v>
      </c>
      <c r="AN445" t="s">
        <v>101</v>
      </c>
      <c r="AO445" t="s">
        <v>102</v>
      </c>
      <c r="AP445" s="1" t="s">
        <v>92</v>
      </c>
      <c r="AQ445" t="s">
        <v>102</v>
      </c>
    </row>
    <row r="446" spans="1:43" x14ac:dyDescent="0.25">
      <c r="A446" s="1">
        <v>445</v>
      </c>
      <c r="D446" t="s">
        <v>33</v>
      </c>
      <c r="E446" t="s">
        <v>266</v>
      </c>
      <c r="G446" t="s">
        <v>35</v>
      </c>
      <c r="M446" s="5">
        <f t="shared" si="90"/>
        <v>3</v>
      </c>
      <c r="N446" s="5">
        <f t="shared" si="91"/>
        <v>1</v>
      </c>
      <c r="P446" s="5">
        <f t="shared" si="92"/>
        <v>0</v>
      </c>
      <c r="Q446" s="5">
        <f t="shared" si="93"/>
        <v>0</v>
      </c>
      <c r="R446" s="5">
        <f t="shared" si="94"/>
        <v>1</v>
      </c>
      <c r="S446" s="5">
        <f t="shared" si="95"/>
        <v>1</v>
      </c>
      <c r="T446" s="5">
        <f t="shared" si="96"/>
        <v>0</v>
      </c>
      <c r="U446" s="5">
        <f t="shared" si="97"/>
        <v>1</v>
      </c>
      <c r="V446" s="13">
        <f t="shared" si="98"/>
        <v>0</v>
      </c>
      <c r="W446" s="5">
        <f t="shared" si="99"/>
        <v>0</v>
      </c>
      <c r="X446" s="5">
        <f t="shared" si="100"/>
        <v>0</v>
      </c>
      <c r="Y446" s="5">
        <f t="shared" si="101"/>
        <v>0</v>
      </c>
      <c r="AB446" s="5">
        <f t="shared" si="102"/>
        <v>3</v>
      </c>
      <c r="AC446" s="5">
        <f t="shared" si="103"/>
        <v>3</v>
      </c>
      <c r="AD446" s="5" t="str">
        <f t="shared" si="104"/>
        <v>Correct</v>
      </c>
      <c r="AE446" t="s">
        <v>105</v>
      </c>
      <c r="AF446">
        <v>25</v>
      </c>
      <c r="AG446" t="s">
        <v>95</v>
      </c>
      <c r="AH446" t="s">
        <v>232</v>
      </c>
      <c r="AI446" t="s">
        <v>128</v>
      </c>
      <c r="AJ446" t="s">
        <v>98</v>
      </c>
      <c r="AK446" s="1" t="s">
        <v>364</v>
      </c>
      <c r="AM446" t="s">
        <v>110</v>
      </c>
      <c r="AN446" t="s">
        <v>101</v>
      </c>
      <c r="AO446" t="s">
        <v>102</v>
      </c>
      <c r="AP446" s="1" t="s">
        <v>92</v>
      </c>
      <c r="AQ446" t="s">
        <v>102</v>
      </c>
    </row>
    <row r="447" spans="1:43" x14ac:dyDescent="0.25">
      <c r="A447" s="1">
        <v>446</v>
      </c>
      <c r="D447" t="s">
        <v>33</v>
      </c>
      <c r="I447" t="s">
        <v>36</v>
      </c>
      <c r="M447" s="5">
        <f t="shared" si="90"/>
        <v>2</v>
      </c>
      <c r="N447" s="5">
        <f t="shared" si="91"/>
        <v>1.5</v>
      </c>
      <c r="P447" s="5">
        <f t="shared" si="92"/>
        <v>0</v>
      </c>
      <c r="Q447" s="5">
        <f t="shared" si="93"/>
        <v>0</v>
      </c>
      <c r="R447" s="5">
        <f t="shared" si="94"/>
        <v>1</v>
      </c>
      <c r="S447" s="5">
        <f t="shared" si="95"/>
        <v>0</v>
      </c>
      <c r="T447" s="5">
        <f t="shared" si="96"/>
        <v>0</v>
      </c>
      <c r="U447" s="5">
        <f t="shared" si="97"/>
        <v>0</v>
      </c>
      <c r="V447" s="13">
        <f t="shared" si="98"/>
        <v>0</v>
      </c>
      <c r="W447" s="5">
        <f t="shared" si="99"/>
        <v>1</v>
      </c>
      <c r="X447" s="5">
        <f t="shared" si="100"/>
        <v>0</v>
      </c>
      <c r="Y447" s="5">
        <f t="shared" si="101"/>
        <v>0</v>
      </c>
      <c r="AB447" s="5">
        <f t="shared" si="102"/>
        <v>2</v>
      </c>
      <c r="AC447" s="5">
        <f t="shared" si="103"/>
        <v>2</v>
      </c>
      <c r="AD447" s="5" t="str">
        <f t="shared" si="104"/>
        <v>Correct</v>
      </c>
      <c r="AE447" t="s">
        <v>105</v>
      </c>
      <c r="AF447">
        <v>41</v>
      </c>
      <c r="AG447" t="s">
        <v>95</v>
      </c>
      <c r="AH447" t="s">
        <v>139</v>
      </c>
      <c r="AI447" t="s">
        <v>107</v>
      </c>
      <c r="AJ447" t="s">
        <v>102</v>
      </c>
      <c r="AK447" s="1" t="s">
        <v>355</v>
      </c>
      <c r="AL447" t="s">
        <v>108</v>
      </c>
      <c r="AM447" t="s">
        <v>103</v>
      </c>
      <c r="AN447" t="s">
        <v>135</v>
      </c>
      <c r="AO447" t="s">
        <v>98</v>
      </c>
      <c r="AP447" s="1" t="s">
        <v>93</v>
      </c>
      <c r="AQ447" t="s">
        <v>102</v>
      </c>
    </row>
    <row r="448" spans="1:43" x14ac:dyDescent="0.25">
      <c r="A448" s="1">
        <v>447</v>
      </c>
      <c r="I448" t="s">
        <v>36</v>
      </c>
      <c r="J448" t="s">
        <v>37</v>
      </c>
      <c r="K448" t="s">
        <v>38</v>
      </c>
      <c r="M448" s="5">
        <f t="shared" si="90"/>
        <v>3</v>
      </c>
      <c r="N448" s="5">
        <f t="shared" si="91"/>
        <v>1</v>
      </c>
      <c r="P448" s="5">
        <f t="shared" si="92"/>
        <v>0</v>
      </c>
      <c r="Q448" s="5">
        <f t="shared" si="93"/>
        <v>0</v>
      </c>
      <c r="R448" s="5">
        <f t="shared" si="94"/>
        <v>0</v>
      </c>
      <c r="S448" s="5">
        <f t="shared" si="95"/>
        <v>0</v>
      </c>
      <c r="T448" s="5">
        <f t="shared" si="96"/>
        <v>0</v>
      </c>
      <c r="U448" s="5">
        <f t="shared" si="97"/>
        <v>0</v>
      </c>
      <c r="V448" s="13">
        <f t="shared" si="98"/>
        <v>0</v>
      </c>
      <c r="W448" s="5">
        <f t="shared" si="99"/>
        <v>1</v>
      </c>
      <c r="X448" s="5">
        <f t="shared" si="100"/>
        <v>1</v>
      </c>
      <c r="Y448" s="5">
        <f t="shared" si="101"/>
        <v>1</v>
      </c>
      <c r="AB448" s="5">
        <f t="shared" si="102"/>
        <v>3</v>
      </c>
      <c r="AC448" s="5">
        <f t="shared" si="103"/>
        <v>3</v>
      </c>
      <c r="AD448" s="5" t="str">
        <f t="shared" si="104"/>
        <v>Correct</v>
      </c>
      <c r="AE448" t="s">
        <v>105</v>
      </c>
      <c r="AF448">
        <v>33</v>
      </c>
      <c r="AG448" t="s">
        <v>95</v>
      </c>
      <c r="AH448" t="s">
        <v>233</v>
      </c>
      <c r="AI448" t="s">
        <v>107</v>
      </c>
      <c r="AJ448" t="s">
        <v>98</v>
      </c>
      <c r="AK448" s="1" t="s">
        <v>80</v>
      </c>
      <c r="AL448" t="s">
        <v>114</v>
      </c>
      <c r="AM448" t="s">
        <v>120</v>
      </c>
      <c r="AN448" t="s">
        <v>101</v>
      </c>
      <c r="AO448" t="s">
        <v>102</v>
      </c>
      <c r="AP448" s="1" t="s">
        <v>91</v>
      </c>
      <c r="AQ448" t="s">
        <v>102</v>
      </c>
    </row>
    <row r="449" spans="1:43" x14ac:dyDescent="0.25">
      <c r="A449" s="1">
        <v>448</v>
      </c>
      <c r="D449" t="s">
        <v>33</v>
      </c>
      <c r="M449" s="5">
        <f t="shared" si="90"/>
        <v>1</v>
      </c>
      <c r="N449" s="5">
        <f t="shared" si="91"/>
        <v>3</v>
      </c>
      <c r="P449" s="5">
        <f t="shared" si="92"/>
        <v>0</v>
      </c>
      <c r="Q449" s="5">
        <f t="shared" si="93"/>
        <v>0</v>
      </c>
      <c r="R449" s="5">
        <f t="shared" si="94"/>
        <v>1</v>
      </c>
      <c r="S449" s="5">
        <f t="shared" si="95"/>
        <v>0</v>
      </c>
      <c r="T449" s="5">
        <f t="shared" si="96"/>
        <v>0</v>
      </c>
      <c r="U449" s="5">
        <f t="shared" si="97"/>
        <v>0</v>
      </c>
      <c r="V449" s="13">
        <f t="shared" si="98"/>
        <v>0</v>
      </c>
      <c r="W449" s="5">
        <f t="shared" si="99"/>
        <v>0</v>
      </c>
      <c r="X449" s="5">
        <f t="shared" si="100"/>
        <v>0</v>
      </c>
      <c r="Y449" s="5">
        <f t="shared" si="101"/>
        <v>0</v>
      </c>
      <c r="AB449" s="5">
        <f t="shared" si="102"/>
        <v>1</v>
      </c>
      <c r="AC449" s="5">
        <f t="shared" si="103"/>
        <v>1</v>
      </c>
      <c r="AD449" s="5" t="str">
        <f t="shared" si="104"/>
        <v>Correct</v>
      </c>
      <c r="AE449" t="s">
        <v>94</v>
      </c>
      <c r="AF449">
        <v>42</v>
      </c>
      <c r="AG449" t="s">
        <v>95</v>
      </c>
      <c r="AH449" t="s">
        <v>106</v>
      </c>
      <c r="AI449" t="s">
        <v>128</v>
      </c>
      <c r="AJ449" t="s">
        <v>98</v>
      </c>
      <c r="AK449" s="1" t="s">
        <v>89</v>
      </c>
      <c r="AL449" t="s">
        <v>114</v>
      </c>
      <c r="AM449" t="s">
        <v>110</v>
      </c>
      <c r="AN449" t="s">
        <v>101</v>
      </c>
      <c r="AO449" t="s">
        <v>102</v>
      </c>
      <c r="AP449" s="1" t="s">
        <v>92</v>
      </c>
      <c r="AQ449" t="s">
        <v>102</v>
      </c>
    </row>
    <row r="450" spans="1:43" x14ac:dyDescent="0.25">
      <c r="A450" s="1">
        <v>449</v>
      </c>
      <c r="D450" t="s">
        <v>33</v>
      </c>
      <c r="E450" t="s">
        <v>266</v>
      </c>
      <c r="H450" t="s">
        <v>269</v>
      </c>
      <c r="M450" s="5">
        <f t="shared" si="90"/>
        <v>3</v>
      </c>
      <c r="N450" s="5">
        <f t="shared" si="91"/>
        <v>1</v>
      </c>
      <c r="P450" s="5">
        <f t="shared" si="92"/>
        <v>0</v>
      </c>
      <c r="Q450" s="5">
        <f t="shared" si="93"/>
        <v>0</v>
      </c>
      <c r="R450" s="5">
        <f t="shared" si="94"/>
        <v>1</v>
      </c>
      <c r="S450" s="5">
        <f t="shared" si="95"/>
        <v>1</v>
      </c>
      <c r="T450" s="5">
        <f t="shared" si="96"/>
        <v>0</v>
      </c>
      <c r="U450" s="5">
        <f t="shared" si="97"/>
        <v>0</v>
      </c>
      <c r="V450" s="13">
        <f t="shared" si="98"/>
        <v>1</v>
      </c>
      <c r="W450" s="5">
        <f t="shared" si="99"/>
        <v>0</v>
      </c>
      <c r="X450" s="5">
        <f t="shared" si="100"/>
        <v>0</v>
      </c>
      <c r="Y450" s="5">
        <f t="shared" si="101"/>
        <v>0</v>
      </c>
      <c r="AB450" s="5">
        <f t="shared" si="102"/>
        <v>3</v>
      </c>
      <c r="AC450" s="5">
        <f t="shared" si="103"/>
        <v>3</v>
      </c>
      <c r="AD450" s="5" t="str">
        <f t="shared" si="104"/>
        <v>Correct</v>
      </c>
      <c r="AE450" t="s">
        <v>105</v>
      </c>
      <c r="AF450">
        <v>25</v>
      </c>
      <c r="AG450" t="s">
        <v>95</v>
      </c>
      <c r="AH450" t="s">
        <v>186</v>
      </c>
      <c r="AI450" s="1" t="s">
        <v>346</v>
      </c>
      <c r="AJ450" t="s">
        <v>102</v>
      </c>
      <c r="AK450" s="1" t="s">
        <v>367</v>
      </c>
      <c r="AL450" t="s">
        <v>99</v>
      </c>
      <c r="AM450" t="s">
        <v>110</v>
      </c>
      <c r="AN450" t="s">
        <v>135</v>
      </c>
      <c r="AO450" t="s">
        <v>98</v>
      </c>
      <c r="AP450" s="1" t="s">
        <v>93</v>
      </c>
      <c r="AQ450" t="s">
        <v>102</v>
      </c>
    </row>
    <row r="451" spans="1:43" x14ac:dyDescent="0.25">
      <c r="A451" s="1">
        <v>450</v>
      </c>
      <c r="H451" t="s">
        <v>269</v>
      </c>
      <c r="I451" t="s">
        <v>36</v>
      </c>
      <c r="K451" t="s">
        <v>38</v>
      </c>
      <c r="M451" s="5">
        <f t="shared" ref="M451:M514" si="105">COUNTA(B451:L451)</f>
        <v>3</v>
      </c>
      <c r="N451" s="5">
        <f t="shared" ref="N451:N514" si="106">3/M451</f>
        <v>1</v>
      </c>
      <c r="P451" s="5">
        <f t="shared" ref="P451:P514" si="107">IF($M451&lt;3,IF($B451=$B$1,1,0),IF($B451=$B$1,$N451,0))</f>
        <v>0</v>
      </c>
      <c r="Q451" s="5">
        <f t="shared" ref="Q451:Q514" si="108">IF($M451&lt;3,IF($C451=$C$1,1,0),IF($C451=$C$1,$N451,0))</f>
        <v>0</v>
      </c>
      <c r="R451" s="5">
        <f t="shared" ref="R451:R514" si="109">IF($M451&lt;3,IF($D451=$D$1,1,0),IF($D451=$D$1,$N451,0))</f>
        <v>0</v>
      </c>
      <c r="S451" s="5">
        <f t="shared" ref="S451:S514" si="110">IF($M451&lt;3,IF($E451=$E$1,1,0),IF($E451=$E$1,$N451,0))</f>
        <v>0</v>
      </c>
      <c r="T451" s="5">
        <f t="shared" ref="T451:T514" si="111">IF($M451&lt;3,IF($F451=$F$1,1,0),IF($F451=$F$1,$N451,0))</f>
        <v>0</v>
      </c>
      <c r="U451" s="5">
        <f t="shared" ref="U451:U514" si="112">IF($M451&lt;3,IF($G451=$G$1,1,0),IF($G451=$G$1,$N451,0))</f>
        <v>0</v>
      </c>
      <c r="V451" s="13">
        <f t="shared" ref="V451:V514" si="113">IF($M451&lt;3,IF($H451=$H$1,1,0),IF($H451=$H$1,$N451,0))</f>
        <v>1</v>
      </c>
      <c r="W451" s="5">
        <f t="shared" ref="W451:W514" si="114">IF($M451&lt;3,IF($I451=$I$1,1,0),IF($I451=$I$1,$N451,0))</f>
        <v>1</v>
      </c>
      <c r="X451" s="5">
        <f t="shared" ref="X451:X514" si="115">IF($M451&lt;3,IF($J451=$J$1,1,0),IF($J451=$J$1,$N451,0))</f>
        <v>0</v>
      </c>
      <c r="Y451" s="5">
        <f t="shared" ref="Y451:Y514" si="116">IF($M451&lt;3,IF($K451=$K$1,1,0),IF($K451=$K$1,$N451,0))</f>
        <v>1</v>
      </c>
      <c r="AB451" s="5">
        <f t="shared" ref="AB451:AB514" si="117">SUM(P451:Z451)</f>
        <v>3</v>
      </c>
      <c r="AC451" s="5">
        <f t="shared" ref="AC451:AC514" si="118">M451</f>
        <v>3</v>
      </c>
      <c r="AD451" s="5" t="str">
        <f t="shared" ref="AD451:AD514" si="119">IF(AB451=AC451,"Correct",IF(AB451=3,"Correct","Wrong"))</f>
        <v>Correct</v>
      </c>
      <c r="AE451" t="s">
        <v>105</v>
      </c>
      <c r="AF451">
        <v>30</v>
      </c>
      <c r="AG451" t="s">
        <v>95</v>
      </c>
      <c r="AH451" t="s">
        <v>106</v>
      </c>
      <c r="AI451" t="s">
        <v>107</v>
      </c>
      <c r="AJ451" t="s">
        <v>98</v>
      </c>
      <c r="AK451" s="1" t="s">
        <v>80</v>
      </c>
      <c r="AL451" t="s">
        <v>114</v>
      </c>
      <c r="AM451" t="s">
        <v>120</v>
      </c>
      <c r="AN451" t="s">
        <v>101</v>
      </c>
      <c r="AO451" t="s">
        <v>102</v>
      </c>
      <c r="AP451" s="1" t="s">
        <v>92</v>
      </c>
      <c r="AQ451" t="s">
        <v>102</v>
      </c>
    </row>
    <row r="452" spans="1:43" x14ac:dyDescent="0.25">
      <c r="A452" s="1">
        <v>451</v>
      </c>
      <c r="E452" t="s">
        <v>266</v>
      </c>
      <c r="H452" t="s">
        <v>269</v>
      </c>
      <c r="K452" t="s">
        <v>38</v>
      </c>
      <c r="M452" s="5">
        <f t="shared" si="105"/>
        <v>3</v>
      </c>
      <c r="N452" s="5">
        <f t="shared" si="106"/>
        <v>1</v>
      </c>
      <c r="P452" s="5">
        <f t="shared" si="107"/>
        <v>0</v>
      </c>
      <c r="Q452" s="5">
        <f t="shared" si="108"/>
        <v>0</v>
      </c>
      <c r="R452" s="5">
        <f t="shared" si="109"/>
        <v>0</v>
      </c>
      <c r="S452" s="5">
        <f t="shared" si="110"/>
        <v>1</v>
      </c>
      <c r="T452" s="5">
        <f t="shared" si="111"/>
        <v>0</v>
      </c>
      <c r="U452" s="5">
        <f t="shared" si="112"/>
        <v>0</v>
      </c>
      <c r="V452" s="13">
        <f t="shared" si="113"/>
        <v>1</v>
      </c>
      <c r="W452" s="5">
        <f t="shared" si="114"/>
        <v>0</v>
      </c>
      <c r="X452" s="5">
        <f t="shared" si="115"/>
        <v>0</v>
      </c>
      <c r="Y452" s="5">
        <f t="shared" si="116"/>
        <v>1</v>
      </c>
      <c r="AB452" s="5">
        <f t="shared" si="117"/>
        <v>3</v>
      </c>
      <c r="AC452" s="5">
        <f t="shared" si="118"/>
        <v>3</v>
      </c>
      <c r="AD452" s="5" t="str">
        <f t="shared" si="119"/>
        <v>Correct</v>
      </c>
      <c r="AE452" t="s">
        <v>105</v>
      </c>
      <c r="AG452" t="s">
        <v>115</v>
      </c>
      <c r="AH452" t="s">
        <v>318</v>
      </c>
      <c r="AI452" t="s">
        <v>97</v>
      </c>
      <c r="AJ452" t="s">
        <v>98</v>
      </c>
      <c r="AK452" s="1" t="s">
        <v>80</v>
      </c>
      <c r="AL452" t="s">
        <v>109</v>
      </c>
      <c r="AM452" t="s">
        <v>132</v>
      </c>
      <c r="AN452" t="s">
        <v>123</v>
      </c>
      <c r="AO452" t="s">
        <v>102</v>
      </c>
      <c r="AP452" s="1" t="s">
        <v>90</v>
      </c>
      <c r="AQ452" t="s">
        <v>102</v>
      </c>
    </row>
    <row r="453" spans="1:43" x14ac:dyDescent="0.25">
      <c r="A453" s="1">
        <v>452</v>
      </c>
      <c r="D453" t="s">
        <v>33</v>
      </c>
      <c r="I453" t="s">
        <v>36</v>
      </c>
      <c r="K453" t="s">
        <v>38</v>
      </c>
      <c r="M453" s="5">
        <f t="shared" si="105"/>
        <v>3</v>
      </c>
      <c r="N453" s="5">
        <f t="shared" si="106"/>
        <v>1</v>
      </c>
      <c r="P453" s="5">
        <f t="shared" si="107"/>
        <v>0</v>
      </c>
      <c r="Q453" s="5">
        <f t="shared" si="108"/>
        <v>0</v>
      </c>
      <c r="R453" s="5">
        <f t="shared" si="109"/>
        <v>1</v>
      </c>
      <c r="S453" s="5">
        <f t="shared" si="110"/>
        <v>0</v>
      </c>
      <c r="T453" s="5">
        <f t="shared" si="111"/>
        <v>0</v>
      </c>
      <c r="U453" s="5">
        <f t="shared" si="112"/>
        <v>0</v>
      </c>
      <c r="V453" s="13">
        <f t="shared" si="113"/>
        <v>0</v>
      </c>
      <c r="W453" s="5">
        <f t="shared" si="114"/>
        <v>1</v>
      </c>
      <c r="X453" s="5">
        <f t="shared" si="115"/>
        <v>0</v>
      </c>
      <c r="Y453" s="5">
        <f t="shared" si="116"/>
        <v>1</v>
      </c>
      <c r="AB453" s="5">
        <f t="shared" si="117"/>
        <v>3</v>
      </c>
      <c r="AC453" s="5">
        <f t="shared" si="118"/>
        <v>3</v>
      </c>
      <c r="AD453" s="5" t="str">
        <f t="shared" si="119"/>
        <v>Correct</v>
      </c>
      <c r="AE453" t="s">
        <v>94</v>
      </c>
      <c r="AF453">
        <v>51</v>
      </c>
      <c r="AG453" t="s">
        <v>121</v>
      </c>
      <c r="AH453" t="s">
        <v>215</v>
      </c>
      <c r="AI453" t="s">
        <v>107</v>
      </c>
      <c r="AJ453" t="s">
        <v>98</v>
      </c>
      <c r="AK453" s="1" t="s">
        <v>80</v>
      </c>
      <c r="AL453" t="s">
        <v>126</v>
      </c>
      <c r="AM453" t="s">
        <v>100</v>
      </c>
      <c r="AN453" t="s">
        <v>101</v>
      </c>
      <c r="AO453" t="s">
        <v>102</v>
      </c>
      <c r="AP453" s="1" t="s">
        <v>92</v>
      </c>
      <c r="AQ453" t="s">
        <v>102</v>
      </c>
    </row>
    <row r="454" spans="1:43" x14ac:dyDescent="0.25">
      <c r="A454" s="1">
        <v>453</v>
      </c>
      <c r="D454" t="s">
        <v>33</v>
      </c>
      <c r="H454" t="s">
        <v>269</v>
      </c>
      <c r="I454" t="s">
        <v>36</v>
      </c>
      <c r="M454" s="5">
        <f t="shared" si="105"/>
        <v>3</v>
      </c>
      <c r="N454" s="5">
        <f t="shared" si="106"/>
        <v>1</v>
      </c>
      <c r="P454" s="5">
        <f t="shared" si="107"/>
        <v>0</v>
      </c>
      <c r="Q454" s="5">
        <f t="shared" si="108"/>
        <v>0</v>
      </c>
      <c r="R454" s="5">
        <f t="shared" si="109"/>
        <v>1</v>
      </c>
      <c r="S454" s="5">
        <f t="shared" si="110"/>
        <v>0</v>
      </c>
      <c r="T454" s="5">
        <f t="shared" si="111"/>
        <v>0</v>
      </c>
      <c r="U454" s="5">
        <f t="shared" si="112"/>
        <v>0</v>
      </c>
      <c r="V454" s="13">
        <f t="shared" si="113"/>
        <v>1</v>
      </c>
      <c r="W454" s="5">
        <f t="shared" si="114"/>
        <v>1</v>
      </c>
      <c r="X454" s="5">
        <f t="shared" si="115"/>
        <v>0</v>
      </c>
      <c r="Y454" s="5">
        <f t="shared" si="116"/>
        <v>0</v>
      </c>
      <c r="AB454" s="5">
        <f t="shared" si="117"/>
        <v>3</v>
      </c>
      <c r="AC454" s="5">
        <f t="shared" si="118"/>
        <v>3</v>
      </c>
      <c r="AD454" s="5" t="str">
        <f t="shared" si="119"/>
        <v>Correct</v>
      </c>
      <c r="AE454" t="s">
        <v>94</v>
      </c>
      <c r="AF454">
        <v>42</v>
      </c>
      <c r="AG454" t="s">
        <v>95</v>
      </c>
      <c r="AH454" t="s">
        <v>234</v>
      </c>
      <c r="AI454" t="s">
        <v>128</v>
      </c>
      <c r="AJ454" t="s">
        <v>98</v>
      </c>
      <c r="AK454" s="1" t="s">
        <v>368</v>
      </c>
      <c r="AL454" t="s">
        <v>114</v>
      </c>
      <c r="AM454" t="s">
        <v>137</v>
      </c>
      <c r="AN454" t="s">
        <v>101</v>
      </c>
      <c r="AO454" t="s">
        <v>102</v>
      </c>
      <c r="AP454" s="1" t="s">
        <v>92</v>
      </c>
      <c r="AQ454" t="s">
        <v>102</v>
      </c>
    </row>
    <row r="455" spans="1:43" x14ac:dyDescent="0.25">
      <c r="A455" s="1">
        <v>454</v>
      </c>
      <c r="E455" t="s">
        <v>266</v>
      </c>
      <c r="H455" t="s">
        <v>269</v>
      </c>
      <c r="M455" s="5">
        <f t="shared" si="105"/>
        <v>2</v>
      </c>
      <c r="N455" s="5">
        <f t="shared" si="106"/>
        <v>1.5</v>
      </c>
      <c r="P455" s="5">
        <f t="shared" si="107"/>
        <v>0</v>
      </c>
      <c r="Q455" s="5">
        <f t="shared" si="108"/>
        <v>0</v>
      </c>
      <c r="R455" s="5">
        <f t="shared" si="109"/>
        <v>0</v>
      </c>
      <c r="S455" s="5">
        <f t="shared" si="110"/>
        <v>1</v>
      </c>
      <c r="T455" s="5">
        <f t="shared" si="111"/>
        <v>0</v>
      </c>
      <c r="U455" s="5">
        <f t="shared" si="112"/>
        <v>0</v>
      </c>
      <c r="V455" s="13">
        <f t="shared" si="113"/>
        <v>1</v>
      </c>
      <c r="W455" s="5">
        <f t="shared" si="114"/>
        <v>0</v>
      </c>
      <c r="X455" s="5">
        <f t="shared" si="115"/>
        <v>0</v>
      </c>
      <c r="Y455" s="5">
        <f t="shared" si="116"/>
        <v>0</v>
      </c>
      <c r="AB455" s="5">
        <f t="shared" si="117"/>
        <v>2</v>
      </c>
      <c r="AC455" s="5">
        <f t="shared" si="118"/>
        <v>2</v>
      </c>
      <c r="AD455" s="5" t="str">
        <f t="shared" si="119"/>
        <v>Correct</v>
      </c>
      <c r="AE455" t="s">
        <v>94</v>
      </c>
      <c r="AF455">
        <v>35</v>
      </c>
      <c r="AG455" t="s">
        <v>95</v>
      </c>
      <c r="AH455" t="s">
        <v>235</v>
      </c>
      <c r="AI455" t="s">
        <v>128</v>
      </c>
      <c r="AJ455" t="s">
        <v>98</v>
      </c>
      <c r="AK455" s="1" t="s">
        <v>85</v>
      </c>
      <c r="AL455" t="s">
        <v>109</v>
      </c>
      <c r="AN455" t="s">
        <v>135</v>
      </c>
      <c r="AO455" t="s">
        <v>102</v>
      </c>
      <c r="AP455" s="1"/>
    </row>
    <row r="456" spans="1:43" x14ac:dyDescent="0.25">
      <c r="A456" s="1">
        <v>455</v>
      </c>
      <c r="H456" t="s">
        <v>269</v>
      </c>
      <c r="M456" s="5">
        <f t="shared" si="105"/>
        <v>1</v>
      </c>
      <c r="N456" s="5">
        <f t="shared" si="106"/>
        <v>3</v>
      </c>
      <c r="P456" s="5">
        <f t="shared" si="107"/>
        <v>0</v>
      </c>
      <c r="Q456" s="5">
        <f t="shared" si="108"/>
        <v>0</v>
      </c>
      <c r="R456" s="5">
        <f t="shared" si="109"/>
        <v>0</v>
      </c>
      <c r="S456" s="5">
        <f t="shared" si="110"/>
        <v>0</v>
      </c>
      <c r="T456" s="5">
        <f t="shared" si="111"/>
        <v>0</v>
      </c>
      <c r="U456" s="5">
        <f t="shared" si="112"/>
        <v>0</v>
      </c>
      <c r="V456" s="13">
        <f t="shared" si="113"/>
        <v>1</v>
      </c>
      <c r="W456" s="5">
        <f t="shared" si="114"/>
        <v>0</v>
      </c>
      <c r="X456" s="5">
        <f t="shared" si="115"/>
        <v>0</v>
      </c>
      <c r="Y456" s="5">
        <f t="shared" si="116"/>
        <v>0</v>
      </c>
      <c r="AB456" s="5">
        <f t="shared" si="117"/>
        <v>1</v>
      </c>
      <c r="AC456" s="5">
        <f t="shared" si="118"/>
        <v>1</v>
      </c>
      <c r="AD456" s="5" t="str">
        <f t="shared" si="119"/>
        <v>Correct</v>
      </c>
      <c r="AE456" t="s">
        <v>94</v>
      </c>
      <c r="AF456">
        <v>40</v>
      </c>
      <c r="AG456" t="s">
        <v>95</v>
      </c>
      <c r="AH456" t="s">
        <v>236</v>
      </c>
      <c r="AI456" t="s">
        <v>128</v>
      </c>
      <c r="AJ456" t="s">
        <v>98</v>
      </c>
      <c r="AK456" s="1" t="s">
        <v>85</v>
      </c>
      <c r="AL456" t="s">
        <v>112</v>
      </c>
      <c r="AM456" t="s">
        <v>103</v>
      </c>
      <c r="AN456" t="s">
        <v>101</v>
      </c>
      <c r="AO456" t="s">
        <v>102</v>
      </c>
      <c r="AP456" s="1"/>
    </row>
    <row r="457" spans="1:43" x14ac:dyDescent="0.25">
      <c r="A457" s="1">
        <v>456</v>
      </c>
      <c r="H457" t="s">
        <v>269</v>
      </c>
      <c r="J457" t="s">
        <v>37</v>
      </c>
      <c r="K457" t="s">
        <v>38</v>
      </c>
      <c r="M457" s="5">
        <f t="shared" si="105"/>
        <v>3</v>
      </c>
      <c r="N457" s="5">
        <f t="shared" si="106"/>
        <v>1</v>
      </c>
      <c r="P457" s="5">
        <f t="shared" si="107"/>
        <v>0</v>
      </c>
      <c r="Q457" s="5">
        <f t="shared" si="108"/>
        <v>0</v>
      </c>
      <c r="R457" s="5">
        <f t="shared" si="109"/>
        <v>0</v>
      </c>
      <c r="S457" s="5">
        <f t="shared" si="110"/>
        <v>0</v>
      </c>
      <c r="T457" s="5">
        <f t="shared" si="111"/>
        <v>0</v>
      </c>
      <c r="U457" s="5">
        <f t="shared" si="112"/>
        <v>0</v>
      </c>
      <c r="V457" s="13">
        <f t="shared" si="113"/>
        <v>1</v>
      </c>
      <c r="W457" s="5">
        <f t="shared" si="114"/>
        <v>0</v>
      </c>
      <c r="X457" s="5">
        <f t="shared" si="115"/>
        <v>1</v>
      </c>
      <c r="Y457" s="5">
        <f t="shared" si="116"/>
        <v>1</v>
      </c>
      <c r="AB457" s="5">
        <f t="shared" si="117"/>
        <v>3</v>
      </c>
      <c r="AC457" s="5">
        <f t="shared" si="118"/>
        <v>3</v>
      </c>
      <c r="AD457" s="5" t="str">
        <f t="shared" si="119"/>
        <v>Correct</v>
      </c>
      <c r="AE457" t="s">
        <v>105</v>
      </c>
      <c r="AF457">
        <v>32</v>
      </c>
      <c r="AG457" t="s">
        <v>95</v>
      </c>
      <c r="AH457" t="s">
        <v>209</v>
      </c>
      <c r="AI457" t="s">
        <v>107</v>
      </c>
      <c r="AJ457" t="s">
        <v>102</v>
      </c>
      <c r="AK457" s="1" t="s">
        <v>80</v>
      </c>
      <c r="AL457" t="s">
        <v>108</v>
      </c>
      <c r="AM457" t="s">
        <v>103</v>
      </c>
      <c r="AN457" t="s">
        <v>101</v>
      </c>
      <c r="AO457" t="s">
        <v>102</v>
      </c>
      <c r="AP457" s="1" t="s">
        <v>92</v>
      </c>
      <c r="AQ457" t="s">
        <v>102</v>
      </c>
    </row>
    <row r="458" spans="1:43" x14ac:dyDescent="0.25">
      <c r="A458" s="1">
        <v>457</v>
      </c>
      <c r="D458" t="s">
        <v>33</v>
      </c>
      <c r="I458" t="s">
        <v>36</v>
      </c>
      <c r="K458" t="s">
        <v>38</v>
      </c>
      <c r="M458" s="5">
        <f t="shared" si="105"/>
        <v>3</v>
      </c>
      <c r="N458" s="5">
        <f t="shared" si="106"/>
        <v>1</v>
      </c>
      <c r="P458" s="5">
        <f t="shared" si="107"/>
        <v>0</v>
      </c>
      <c r="Q458" s="5">
        <f t="shared" si="108"/>
        <v>0</v>
      </c>
      <c r="R458" s="5">
        <f t="shared" si="109"/>
        <v>1</v>
      </c>
      <c r="S458" s="5">
        <f t="shared" si="110"/>
        <v>0</v>
      </c>
      <c r="T458" s="5">
        <f t="shared" si="111"/>
        <v>0</v>
      </c>
      <c r="U458" s="5">
        <f t="shared" si="112"/>
        <v>0</v>
      </c>
      <c r="V458" s="13">
        <f t="shared" si="113"/>
        <v>0</v>
      </c>
      <c r="W458" s="5">
        <f t="shared" si="114"/>
        <v>1</v>
      </c>
      <c r="X458" s="5">
        <f t="shared" si="115"/>
        <v>0</v>
      </c>
      <c r="Y458" s="5">
        <f t="shared" si="116"/>
        <v>1</v>
      </c>
      <c r="AB458" s="5">
        <f t="shared" si="117"/>
        <v>3</v>
      </c>
      <c r="AC458" s="5">
        <f t="shared" si="118"/>
        <v>3</v>
      </c>
      <c r="AD458" s="5" t="str">
        <f t="shared" si="119"/>
        <v>Correct</v>
      </c>
      <c r="AE458" t="s">
        <v>105</v>
      </c>
      <c r="AF458">
        <v>44</v>
      </c>
      <c r="AG458" t="s">
        <v>95</v>
      </c>
      <c r="AH458" t="s">
        <v>141</v>
      </c>
      <c r="AI458" t="s">
        <v>107</v>
      </c>
      <c r="AJ458" t="s">
        <v>98</v>
      </c>
      <c r="AK458" s="1" t="s">
        <v>80</v>
      </c>
      <c r="AL458" t="s">
        <v>114</v>
      </c>
      <c r="AM458" t="s">
        <v>137</v>
      </c>
      <c r="AN458" t="s">
        <v>101</v>
      </c>
      <c r="AO458" t="s">
        <v>102</v>
      </c>
      <c r="AP458" s="1" t="s">
        <v>92</v>
      </c>
      <c r="AQ458" t="s">
        <v>102</v>
      </c>
    </row>
    <row r="459" spans="1:43" x14ac:dyDescent="0.25">
      <c r="A459" s="1">
        <v>458</v>
      </c>
      <c r="F459" t="s">
        <v>34</v>
      </c>
      <c r="H459" t="s">
        <v>269</v>
      </c>
      <c r="I459" t="s">
        <v>36</v>
      </c>
      <c r="M459" s="5">
        <f t="shared" si="105"/>
        <v>3</v>
      </c>
      <c r="N459" s="5">
        <f t="shared" si="106"/>
        <v>1</v>
      </c>
      <c r="P459" s="5">
        <f t="shared" si="107"/>
        <v>0</v>
      </c>
      <c r="Q459" s="5">
        <f t="shared" si="108"/>
        <v>0</v>
      </c>
      <c r="R459" s="5">
        <f t="shared" si="109"/>
        <v>0</v>
      </c>
      <c r="S459" s="5">
        <f t="shared" si="110"/>
        <v>0</v>
      </c>
      <c r="T459" s="5">
        <f t="shared" si="111"/>
        <v>1</v>
      </c>
      <c r="U459" s="5">
        <f t="shared" si="112"/>
        <v>0</v>
      </c>
      <c r="V459" s="13">
        <f t="shared" si="113"/>
        <v>1</v>
      </c>
      <c r="W459" s="5">
        <f t="shared" si="114"/>
        <v>1</v>
      </c>
      <c r="X459" s="5">
        <f t="shared" si="115"/>
        <v>0</v>
      </c>
      <c r="Y459" s="5">
        <f t="shared" si="116"/>
        <v>0</v>
      </c>
      <c r="AB459" s="5">
        <f t="shared" si="117"/>
        <v>3</v>
      </c>
      <c r="AC459" s="5">
        <f t="shared" si="118"/>
        <v>3</v>
      </c>
      <c r="AD459" s="5" t="str">
        <f t="shared" si="119"/>
        <v>Correct</v>
      </c>
      <c r="AE459" t="s">
        <v>105</v>
      </c>
      <c r="AF459">
        <v>22</v>
      </c>
      <c r="AG459" t="s">
        <v>95</v>
      </c>
      <c r="AH459" t="s">
        <v>163</v>
      </c>
      <c r="AI459" t="s">
        <v>128</v>
      </c>
      <c r="AJ459" t="s">
        <v>98</v>
      </c>
      <c r="AK459" s="1" t="s">
        <v>89</v>
      </c>
      <c r="AL459" t="s">
        <v>109</v>
      </c>
      <c r="AM459" t="s">
        <v>110</v>
      </c>
      <c r="AN459" t="s">
        <v>101</v>
      </c>
      <c r="AO459" t="s">
        <v>102</v>
      </c>
      <c r="AP459" s="1" t="s">
        <v>92</v>
      </c>
      <c r="AQ459" t="s">
        <v>102</v>
      </c>
    </row>
    <row r="460" spans="1:43" x14ac:dyDescent="0.25">
      <c r="A460" s="1">
        <v>459</v>
      </c>
      <c r="E460" t="s">
        <v>266</v>
      </c>
      <c r="G460" t="s">
        <v>35</v>
      </c>
      <c r="H460" t="s">
        <v>269</v>
      </c>
      <c r="K460" t="s">
        <v>38</v>
      </c>
      <c r="M460" s="5">
        <f t="shared" si="105"/>
        <v>4</v>
      </c>
      <c r="N460" s="5">
        <f t="shared" si="106"/>
        <v>0.75</v>
      </c>
      <c r="P460" s="5">
        <f t="shared" si="107"/>
        <v>0</v>
      </c>
      <c r="Q460" s="5">
        <f t="shared" si="108"/>
        <v>0</v>
      </c>
      <c r="R460" s="5">
        <f t="shared" si="109"/>
        <v>0</v>
      </c>
      <c r="S460" s="5">
        <f t="shared" si="110"/>
        <v>0.75</v>
      </c>
      <c r="T460" s="5">
        <f t="shared" si="111"/>
        <v>0</v>
      </c>
      <c r="U460" s="5">
        <f t="shared" si="112"/>
        <v>0.75</v>
      </c>
      <c r="V460" s="13">
        <f t="shared" si="113"/>
        <v>0.75</v>
      </c>
      <c r="W460" s="5">
        <f t="shared" si="114"/>
        <v>0</v>
      </c>
      <c r="X460" s="5">
        <f t="shared" si="115"/>
        <v>0</v>
      </c>
      <c r="Y460" s="5">
        <f t="shared" si="116"/>
        <v>0.75</v>
      </c>
      <c r="AB460" s="5">
        <f t="shared" si="117"/>
        <v>3</v>
      </c>
      <c r="AC460" s="5">
        <f t="shared" si="118"/>
        <v>4</v>
      </c>
      <c r="AD460" s="5" t="str">
        <f t="shared" si="119"/>
        <v>Correct</v>
      </c>
      <c r="AE460" t="s">
        <v>94</v>
      </c>
      <c r="AF460">
        <v>29</v>
      </c>
      <c r="AG460" t="s">
        <v>115</v>
      </c>
      <c r="AH460" t="s">
        <v>321</v>
      </c>
      <c r="AI460" t="s">
        <v>97</v>
      </c>
      <c r="AJ460" t="s">
        <v>98</v>
      </c>
      <c r="AK460" s="1" t="s">
        <v>80</v>
      </c>
      <c r="AL460" t="s">
        <v>108</v>
      </c>
      <c r="AM460" t="s">
        <v>110</v>
      </c>
      <c r="AN460" t="s">
        <v>101</v>
      </c>
      <c r="AO460" t="s">
        <v>102</v>
      </c>
      <c r="AP460" s="1" t="s">
        <v>92</v>
      </c>
      <c r="AQ460" t="s">
        <v>102</v>
      </c>
    </row>
    <row r="461" spans="1:43" x14ac:dyDescent="0.25">
      <c r="A461" s="1">
        <v>460</v>
      </c>
      <c r="G461" t="s">
        <v>35</v>
      </c>
      <c r="M461" s="5">
        <f t="shared" si="105"/>
        <v>1</v>
      </c>
      <c r="N461" s="5">
        <f t="shared" si="106"/>
        <v>3</v>
      </c>
      <c r="P461" s="5">
        <f t="shared" si="107"/>
        <v>0</v>
      </c>
      <c r="Q461" s="5">
        <f t="shared" si="108"/>
        <v>0</v>
      </c>
      <c r="R461" s="5">
        <f t="shared" si="109"/>
        <v>0</v>
      </c>
      <c r="S461" s="5">
        <f t="shared" si="110"/>
        <v>0</v>
      </c>
      <c r="T461" s="5">
        <f t="shared" si="111"/>
        <v>0</v>
      </c>
      <c r="U461" s="5">
        <f t="shared" si="112"/>
        <v>1</v>
      </c>
      <c r="V461" s="13">
        <f t="shared" si="113"/>
        <v>0</v>
      </c>
      <c r="W461" s="5">
        <f t="shared" si="114"/>
        <v>0</v>
      </c>
      <c r="X461" s="5">
        <f t="shared" si="115"/>
        <v>0</v>
      </c>
      <c r="Y461" s="5">
        <f t="shared" si="116"/>
        <v>0</v>
      </c>
      <c r="AB461" s="5">
        <f t="shared" si="117"/>
        <v>1</v>
      </c>
      <c r="AC461" s="5">
        <f t="shared" si="118"/>
        <v>1</v>
      </c>
      <c r="AD461" s="5" t="str">
        <f t="shared" si="119"/>
        <v>Correct</v>
      </c>
      <c r="AE461" t="s">
        <v>105</v>
      </c>
      <c r="AF461">
        <v>52</v>
      </c>
      <c r="AG461" t="s">
        <v>115</v>
      </c>
      <c r="AH461" t="s">
        <v>340</v>
      </c>
      <c r="AI461" t="s">
        <v>107</v>
      </c>
      <c r="AJ461" t="s">
        <v>98</v>
      </c>
      <c r="AK461" s="1" t="s">
        <v>80</v>
      </c>
      <c r="AL461" t="s">
        <v>112</v>
      </c>
      <c r="AM461" t="s">
        <v>137</v>
      </c>
      <c r="AN461" t="s">
        <v>101</v>
      </c>
      <c r="AO461" t="s">
        <v>102</v>
      </c>
      <c r="AP461" s="1" t="s">
        <v>92</v>
      </c>
      <c r="AQ461" t="s">
        <v>102</v>
      </c>
    </row>
    <row r="462" spans="1:43" x14ac:dyDescent="0.25">
      <c r="A462" s="1">
        <v>461</v>
      </c>
      <c r="D462" t="s">
        <v>33</v>
      </c>
      <c r="E462" t="s">
        <v>266</v>
      </c>
      <c r="K462" t="s">
        <v>38</v>
      </c>
      <c r="M462" s="5">
        <f t="shared" si="105"/>
        <v>3</v>
      </c>
      <c r="N462" s="5">
        <f t="shared" si="106"/>
        <v>1</v>
      </c>
      <c r="P462" s="5">
        <f t="shared" si="107"/>
        <v>0</v>
      </c>
      <c r="Q462" s="5">
        <f t="shared" si="108"/>
        <v>0</v>
      </c>
      <c r="R462" s="5">
        <f t="shared" si="109"/>
        <v>1</v>
      </c>
      <c r="S462" s="5">
        <f t="shared" si="110"/>
        <v>1</v>
      </c>
      <c r="T462" s="5">
        <f t="shared" si="111"/>
        <v>0</v>
      </c>
      <c r="U462" s="5">
        <f t="shared" si="112"/>
        <v>0</v>
      </c>
      <c r="V462" s="13">
        <f t="shared" si="113"/>
        <v>0</v>
      </c>
      <c r="W462" s="5">
        <f t="shared" si="114"/>
        <v>0</v>
      </c>
      <c r="X462" s="5">
        <f t="shared" si="115"/>
        <v>0</v>
      </c>
      <c r="Y462" s="5">
        <f t="shared" si="116"/>
        <v>1</v>
      </c>
      <c r="AB462" s="5">
        <f t="shared" si="117"/>
        <v>3</v>
      </c>
      <c r="AC462" s="5">
        <f t="shared" si="118"/>
        <v>3</v>
      </c>
      <c r="AD462" s="5" t="str">
        <f t="shared" si="119"/>
        <v>Correct</v>
      </c>
      <c r="AE462" t="s">
        <v>105</v>
      </c>
      <c r="AF462">
        <v>62</v>
      </c>
      <c r="AG462" t="s">
        <v>95</v>
      </c>
      <c r="AH462" t="s">
        <v>237</v>
      </c>
      <c r="AI462" t="s">
        <v>107</v>
      </c>
      <c r="AJ462" t="s">
        <v>98</v>
      </c>
      <c r="AK462" s="1" t="s">
        <v>80</v>
      </c>
      <c r="AL462" t="s">
        <v>126</v>
      </c>
      <c r="AM462" t="s">
        <v>100</v>
      </c>
      <c r="AN462" t="s">
        <v>104</v>
      </c>
      <c r="AO462" t="s">
        <v>102</v>
      </c>
      <c r="AP462" s="1" t="s">
        <v>90</v>
      </c>
      <c r="AQ462" t="s">
        <v>98</v>
      </c>
    </row>
    <row r="463" spans="1:43" x14ac:dyDescent="0.25">
      <c r="A463" s="1">
        <v>462</v>
      </c>
      <c r="H463" t="s">
        <v>269</v>
      </c>
      <c r="M463" s="5">
        <f t="shared" si="105"/>
        <v>1</v>
      </c>
      <c r="N463" s="5">
        <f t="shared" si="106"/>
        <v>3</v>
      </c>
      <c r="P463" s="5">
        <f t="shared" si="107"/>
        <v>0</v>
      </c>
      <c r="Q463" s="5">
        <f t="shared" si="108"/>
        <v>0</v>
      </c>
      <c r="R463" s="5">
        <f t="shared" si="109"/>
        <v>0</v>
      </c>
      <c r="S463" s="5">
        <f t="shared" si="110"/>
        <v>0</v>
      </c>
      <c r="T463" s="5">
        <f t="shared" si="111"/>
        <v>0</v>
      </c>
      <c r="U463" s="5">
        <f t="shared" si="112"/>
        <v>0</v>
      </c>
      <c r="V463" s="13">
        <f t="shared" si="113"/>
        <v>1</v>
      </c>
      <c r="W463" s="5">
        <f t="shared" si="114"/>
        <v>0</v>
      </c>
      <c r="X463" s="5">
        <f t="shared" si="115"/>
        <v>0</v>
      </c>
      <c r="Y463" s="5">
        <f t="shared" si="116"/>
        <v>0</v>
      </c>
      <c r="AB463" s="5">
        <f t="shared" si="117"/>
        <v>1</v>
      </c>
      <c r="AC463" s="5">
        <f t="shared" si="118"/>
        <v>1</v>
      </c>
      <c r="AD463" s="5" t="str">
        <f t="shared" si="119"/>
        <v>Correct</v>
      </c>
      <c r="AE463" t="s">
        <v>105</v>
      </c>
      <c r="AF463">
        <v>64</v>
      </c>
      <c r="AG463" t="s">
        <v>95</v>
      </c>
      <c r="AH463" t="s">
        <v>224</v>
      </c>
      <c r="AI463" t="s">
        <v>107</v>
      </c>
      <c r="AJ463" t="s">
        <v>98</v>
      </c>
      <c r="AK463" s="1" t="s">
        <v>80</v>
      </c>
      <c r="AL463" t="s">
        <v>114</v>
      </c>
      <c r="AM463" t="s">
        <v>110</v>
      </c>
      <c r="AN463" t="s">
        <v>101</v>
      </c>
      <c r="AO463" t="s">
        <v>102</v>
      </c>
      <c r="AP463" s="1" t="s">
        <v>92</v>
      </c>
      <c r="AQ463" t="s">
        <v>102</v>
      </c>
    </row>
    <row r="464" spans="1:43" x14ac:dyDescent="0.25">
      <c r="A464" s="1">
        <v>463</v>
      </c>
      <c r="I464" t="s">
        <v>36</v>
      </c>
      <c r="K464" t="s">
        <v>38</v>
      </c>
      <c r="M464" s="5">
        <f t="shared" si="105"/>
        <v>2</v>
      </c>
      <c r="N464" s="5">
        <f t="shared" si="106"/>
        <v>1.5</v>
      </c>
      <c r="P464" s="5">
        <f t="shared" si="107"/>
        <v>0</v>
      </c>
      <c r="Q464" s="5">
        <f t="shared" si="108"/>
        <v>0</v>
      </c>
      <c r="R464" s="5">
        <f t="shared" si="109"/>
        <v>0</v>
      </c>
      <c r="S464" s="5">
        <f t="shared" si="110"/>
        <v>0</v>
      </c>
      <c r="T464" s="5">
        <f t="shared" si="111"/>
        <v>0</v>
      </c>
      <c r="U464" s="5">
        <f t="shared" si="112"/>
        <v>0</v>
      </c>
      <c r="V464" s="13">
        <f t="shared" si="113"/>
        <v>0</v>
      </c>
      <c r="W464" s="5">
        <f t="shared" si="114"/>
        <v>1</v>
      </c>
      <c r="X464" s="5">
        <f t="shared" si="115"/>
        <v>0</v>
      </c>
      <c r="Y464" s="5">
        <f t="shared" si="116"/>
        <v>1</v>
      </c>
      <c r="AB464" s="5">
        <f t="shared" si="117"/>
        <v>2</v>
      </c>
      <c r="AC464" s="5">
        <f t="shared" si="118"/>
        <v>2</v>
      </c>
      <c r="AD464" s="5" t="str">
        <f t="shared" si="119"/>
        <v>Correct</v>
      </c>
      <c r="AE464" t="s">
        <v>94</v>
      </c>
      <c r="AF464">
        <v>71</v>
      </c>
      <c r="AG464" t="s">
        <v>95</v>
      </c>
      <c r="AH464" t="s">
        <v>117</v>
      </c>
      <c r="AI464" t="s">
        <v>97</v>
      </c>
      <c r="AJ464" t="s">
        <v>98</v>
      </c>
      <c r="AK464" s="1" t="s">
        <v>80</v>
      </c>
      <c r="AL464" t="s">
        <v>114</v>
      </c>
      <c r="AM464" t="s">
        <v>100</v>
      </c>
      <c r="AN464" t="s">
        <v>104</v>
      </c>
      <c r="AO464" t="s">
        <v>102</v>
      </c>
      <c r="AP464" s="1" t="s">
        <v>91</v>
      </c>
      <c r="AQ464" t="s">
        <v>102</v>
      </c>
    </row>
    <row r="465" spans="1:43" x14ac:dyDescent="0.25">
      <c r="A465" s="1">
        <v>464</v>
      </c>
      <c r="G465" t="s">
        <v>35</v>
      </c>
      <c r="H465" t="s">
        <v>269</v>
      </c>
      <c r="M465" s="5">
        <f t="shared" si="105"/>
        <v>2</v>
      </c>
      <c r="N465" s="5">
        <f t="shared" si="106"/>
        <v>1.5</v>
      </c>
      <c r="P465" s="5">
        <f t="shared" si="107"/>
        <v>0</v>
      </c>
      <c r="Q465" s="5">
        <f t="shared" si="108"/>
        <v>0</v>
      </c>
      <c r="R465" s="5">
        <f t="shared" si="109"/>
        <v>0</v>
      </c>
      <c r="S465" s="5">
        <f t="shared" si="110"/>
        <v>0</v>
      </c>
      <c r="T465" s="5">
        <f t="shared" si="111"/>
        <v>0</v>
      </c>
      <c r="U465" s="5">
        <f t="shared" si="112"/>
        <v>1</v>
      </c>
      <c r="V465" s="13">
        <f t="shared" si="113"/>
        <v>1</v>
      </c>
      <c r="W465" s="5">
        <f t="shared" si="114"/>
        <v>0</v>
      </c>
      <c r="X465" s="5">
        <f t="shared" si="115"/>
        <v>0</v>
      </c>
      <c r="Y465" s="5">
        <f t="shared" si="116"/>
        <v>0</v>
      </c>
      <c r="AB465" s="5">
        <f t="shared" si="117"/>
        <v>2</v>
      </c>
      <c r="AC465" s="5">
        <f t="shared" si="118"/>
        <v>2</v>
      </c>
      <c r="AD465" s="5" t="str">
        <f t="shared" si="119"/>
        <v>Correct</v>
      </c>
      <c r="AE465" t="s">
        <v>105</v>
      </c>
      <c r="AF465">
        <v>62</v>
      </c>
      <c r="AG465" t="s">
        <v>95</v>
      </c>
      <c r="AH465" t="s">
        <v>237</v>
      </c>
      <c r="AI465" t="s">
        <v>107</v>
      </c>
      <c r="AJ465" t="s">
        <v>98</v>
      </c>
      <c r="AK465" s="1" t="s">
        <v>80</v>
      </c>
      <c r="AL465" t="s">
        <v>114</v>
      </c>
      <c r="AM465" t="s">
        <v>110</v>
      </c>
      <c r="AN465" t="s">
        <v>104</v>
      </c>
      <c r="AO465" t="s">
        <v>102</v>
      </c>
      <c r="AP465" s="1" t="s">
        <v>92</v>
      </c>
      <c r="AQ465" t="s">
        <v>102</v>
      </c>
    </row>
    <row r="466" spans="1:43" x14ac:dyDescent="0.25">
      <c r="A466" s="1">
        <v>465</v>
      </c>
      <c r="D466" t="s">
        <v>33</v>
      </c>
      <c r="I466" t="s">
        <v>36</v>
      </c>
      <c r="M466" s="5">
        <f t="shared" si="105"/>
        <v>2</v>
      </c>
      <c r="N466" s="5">
        <f t="shared" si="106"/>
        <v>1.5</v>
      </c>
      <c r="P466" s="5">
        <f t="shared" si="107"/>
        <v>0</v>
      </c>
      <c r="Q466" s="5">
        <f t="shared" si="108"/>
        <v>0</v>
      </c>
      <c r="R466" s="5">
        <f t="shared" si="109"/>
        <v>1</v>
      </c>
      <c r="S466" s="5">
        <f t="shared" si="110"/>
        <v>0</v>
      </c>
      <c r="T466" s="5">
        <f t="shared" si="111"/>
        <v>0</v>
      </c>
      <c r="U466" s="5">
        <f t="shared" si="112"/>
        <v>0</v>
      </c>
      <c r="V466" s="13">
        <f t="shared" si="113"/>
        <v>0</v>
      </c>
      <c r="W466" s="5">
        <f t="shared" si="114"/>
        <v>1</v>
      </c>
      <c r="X466" s="5">
        <f t="shared" si="115"/>
        <v>0</v>
      </c>
      <c r="Y466" s="5">
        <f t="shared" si="116"/>
        <v>0</v>
      </c>
      <c r="AB466" s="5">
        <f t="shared" si="117"/>
        <v>2</v>
      </c>
      <c r="AC466" s="5">
        <f t="shared" si="118"/>
        <v>2</v>
      </c>
      <c r="AD466" s="5" t="str">
        <f t="shared" si="119"/>
        <v>Correct</v>
      </c>
      <c r="AE466" t="s">
        <v>94</v>
      </c>
      <c r="AF466">
        <v>71</v>
      </c>
      <c r="AG466" t="s">
        <v>115</v>
      </c>
      <c r="AH466" t="s">
        <v>336</v>
      </c>
      <c r="AI466" t="s">
        <v>107</v>
      </c>
      <c r="AJ466" t="s">
        <v>98</v>
      </c>
      <c r="AK466" s="1" t="s">
        <v>80</v>
      </c>
      <c r="AL466" t="s">
        <v>99</v>
      </c>
      <c r="AM466" t="s">
        <v>103</v>
      </c>
      <c r="AN466" t="s">
        <v>104</v>
      </c>
      <c r="AO466" t="s">
        <v>102</v>
      </c>
      <c r="AP466" s="1" t="s">
        <v>91</v>
      </c>
      <c r="AQ466" t="s">
        <v>98</v>
      </c>
    </row>
    <row r="467" spans="1:43" x14ac:dyDescent="0.25">
      <c r="A467" s="1">
        <v>466</v>
      </c>
      <c r="I467" t="s">
        <v>36</v>
      </c>
      <c r="M467" s="5">
        <f t="shared" si="105"/>
        <v>1</v>
      </c>
      <c r="N467" s="5">
        <f t="shared" si="106"/>
        <v>3</v>
      </c>
      <c r="P467" s="5">
        <f t="shared" si="107"/>
        <v>0</v>
      </c>
      <c r="Q467" s="5">
        <f t="shared" si="108"/>
        <v>0</v>
      </c>
      <c r="R467" s="5">
        <f t="shared" si="109"/>
        <v>0</v>
      </c>
      <c r="S467" s="5">
        <f t="shared" si="110"/>
        <v>0</v>
      </c>
      <c r="T467" s="5">
        <f t="shared" si="111"/>
        <v>0</v>
      </c>
      <c r="U467" s="5">
        <f t="shared" si="112"/>
        <v>0</v>
      </c>
      <c r="V467" s="13">
        <f t="shared" si="113"/>
        <v>0</v>
      </c>
      <c r="W467" s="5">
        <f t="shared" si="114"/>
        <v>1</v>
      </c>
      <c r="X467" s="5">
        <f t="shared" si="115"/>
        <v>0</v>
      </c>
      <c r="Y467" s="5">
        <f t="shared" si="116"/>
        <v>0</v>
      </c>
      <c r="AB467" s="5">
        <f t="shared" si="117"/>
        <v>1</v>
      </c>
      <c r="AC467" s="5">
        <f t="shared" si="118"/>
        <v>1</v>
      </c>
      <c r="AD467" s="5" t="str">
        <f t="shared" si="119"/>
        <v>Correct</v>
      </c>
      <c r="AE467" t="s">
        <v>94</v>
      </c>
      <c r="AF467">
        <v>53</v>
      </c>
      <c r="AG467" t="s">
        <v>121</v>
      </c>
      <c r="AH467" t="s">
        <v>168</v>
      </c>
      <c r="AI467" t="s">
        <v>81</v>
      </c>
      <c r="AJ467" t="s">
        <v>102</v>
      </c>
      <c r="AK467" s="1" t="s">
        <v>355</v>
      </c>
      <c r="AL467" t="s">
        <v>109</v>
      </c>
      <c r="AM467" t="s">
        <v>120</v>
      </c>
      <c r="AN467" t="s">
        <v>101</v>
      </c>
      <c r="AO467" t="s">
        <v>98</v>
      </c>
      <c r="AP467" s="1" t="s">
        <v>93</v>
      </c>
      <c r="AQ467" t="s">
        <v>102</v>
      </c>
    </row>
    <row r="468" spans="1:43" x14ac:dyDescent="0.25">
      <c r="A468" s="1">
        <v>467</v>
      </c>
      <c r="H468" t="s">
        <v>269</v>
      </c>
      <c r="M468" s="5">
        <f t="shared" si="105"/>
        <v>1</v>
      </c>
      <c r="N468" s="5">
        <f t="shared" si="106"/>
        <v>3</v>
      </c>
      <c r="P468" s="5">
        <f t="shared" si="107"/>
        <v>0</v>
      </c>
      <c r="Q468" s="5">
        <f t="shared" si="108"/>
        <v>0</v>
      </c>
      <c r="R468" s="5">
        <f t="shared" si="109"/>
        <v>0</v>
      </c>
      <c r="S468" s="5">
        <f t="shared" si="110"/>
        <v>0</v>
      </c>
      <c r="T468" s="5">
        <f t="shared" si="111"/>
        <v>0</v>
      </c>
      <c r="U468" s="5">
        <f t="shared" si="112"/>
        <v>0</v>
      </c>
      <c r="V468" s="13">
        <f t="shared" si="113"/>
        <v>1</v>
      </c>
      <c r="W468" s="5">
        <f t="shared" si="114"/>
        <v>0</v>
      </c>
      <c r="X468" s="5">
        <f t="shared" si="115"/>
        <v>0</v>
      </c>
      <c r="Y468" s="5">
        <f t="shared" si="116"/>
        <v>0</v>
      </c>
      <c r="AB468" s="5">
        <f t="shared" si="117"/>
        <v>1</v>
      </c>
      <c r="AC468" s="5">
        <f t="shared" si="118"/>
        <v>1</v>
      </c>
      <c r="AD468" s="5" t="str">
        <f t="shared" si="119"/>
        <v>Correct</v>
      </c>
      <c r="AE468" t="s">
        <v>94</v>
      </c>
      <c r="AF468">
        <v>47</v>
      </c>
      <c r="AG468" t="s">
        <v>95</v>
      </c>
      <c r="AH468" t="s">
        <v>223</v>
      </c>
      <c r="AI468" t="s">
        <v>107</v>
      </c>
      <c r="AJ468" t="s">
        <v>98</v>
      </c>
      <c r="AK468" s="1" t="s">
        <v>80</v>
      </c>
      <c r="AL468" t="s">
        <v>126</v>
      </c>
      <c r="AM468" t="s">
        <v>100</v>
      </c>
      <c r="AN468" t="s">
        <v>101</v>
      </c>
      <c r="AO468" t="s">
        <v>102</v>
      </c>
      <c r="AP468" s="1"/>
      <c r="AQ468" t="s">
        <v>102</v>
      </c>
    </row>
    <row r="469" spans="1:43" x14ac:dyDescent="0.25">
      <c r="A469" s="1">
        <v>468</v>
      </c>
      <c r="H469" t="s">
        <v>269</v>
      </c>
      <c r="I469" t="s">
        <v>36</v>
      </c>
      <c r="K469" t="s">
        <v>38</v>
      </c>
      <c r="M469" s="5">
        <f t="shared" si="105"/>
        <v>3</v>
      </c>
      <c r="N469" s="5">
        <f t="shared" si="106"/>
        <v>1</v>
      </c>
      <c r="P469" s="5">
        <f t="shared" si="107"/>
        <v>0</v>
      </c>
      <c r="Q469" s="5">
        <f t="shared" si="108"/>
        <v>0</v>
      </c>
      <c r="R469" s="5">
        <f t="shared" si="109"/>
        <v>0</v>
      </c>
      <c r="S469" s="5">
        <f t="shared" si="110"/>
        <v>0</v>
      </c>
      <c r="T469" s="5">
        <f t="shared" si="111"/>
        <v>0</v>
      </c>
      <c r="U469" s="5">
        <f t="shared" si="112"/>
        <v>0</v>
      </c>
      <c r="V469" s="13">
        <f t="shared" si="113"/>
        <v>1</v>
      </c>
      <c r="W469" s="5">
        <f t="shared" si="114"/>
        <v>1</v>
      </c>
      <c r="X469" s="5">
        <f t="shared" si="115"/>
        <v>0</v>
      </c>
      <c r="Y469" s="5">
        <f t="shared" si="116"/>
        <v>1</v>
      </c>
      <c r="AB469" s="5">
        <f t="shared" si="117"/>
        <v>3</v>
      </c>
      <c r="AC469" s="5">
        <f t="shared" si="118"/>
        <v>3</v>
      </c>
      <c r="AD469" s="5" t="str">
        <f t="shared" si="119"/>
        <v>Correct</v>
      </c>
      <c r="AE469" t="s">
        <v>94</v>
      </c>
      <c r="AF469">
        <v>67</v>
      </c>
      <c r="AG469" t="s">
        <v>121</v>
      </c>
      <c r="AH469" t="s">
        <v>168</v>
      </c>
      <c r="AI469" t="s">
        <v>107</v>
      </c>
      <c r="AJ469" t="s">
        <v>98</v>
      </c>
      <c r="AK469" s="1" t="s">
        <v>80</v>
      </c>
      <c r="AL469" t="s">
        <v>114</v>
      </c>
      <c r="AM469" t="s">
        <v>103</v>
      </c>
      <c r="AN469" t="s">
        <v>101</v>
      </c>
      <c r="AO469" t="s">
        <v>102</v>
      </c>
      <c r="AP469" s="1" t="s">
        <v>91</v>
      </c>
      <c r="AQ469" t="s">
        <v>102</v>
      </c>
    </row>
    <row r="470" spans="1:43" x14ac:dyDescent="0.25">
      <c r="A470" s="1">
        <v>469</v>
      </c>
      <c r="M470" s="5">
        <f t="shared" si="105"/>
        <v>0</v>
      </c>
      <c r="N470" s="5" t="e">
        <f t="shared" si="106"/>
        <v>#DIV/0!</v>
      </c>
      <c r="P470" s="5">
        <f t="shared" si="107"/>
        <v>0</v>
      </c>
      <c r="Q470" s="5">
        <f t="shared" si="108"/>
        <v>0</v>
      </c>
      <c r="R470" s="5">
        <f t="shared" si="109"/>
        <v>0</v>
      </c>
      <c r="S470" s="5">
        <f t="shared" si="110"/>
        <v>0</v>
      </c>
      <c r="T470" s="5">
        <f t="shared" si="111"/>
        <v>0</v>
      </c>
      <c r="U470" s="5">
        <f t="shared" si="112"/>
        <v>0</v>
      </c>
      <c r="V470" s="13">
        <f t="shared" si="113"/>
        <v>0</v>
      </c>
      <c r="W470" s="5">
        <f t="shared" si="114"/>
        <v>0</v>
      </c>
      <c r="X470" s="5">
        <f t="shared" si="115"/>
        <v>0</v>
      </c>
      <c r="Y470" s="5">
        <f t="shared" si="116"/>
        <v>0</v>
      </c>
      <c r="AB470" s="5">
        <f t="shared" si="117"/>
        <v>0</v>
      </c>
      <c r="AC470" s="5">
        <f t="shared" si="118"/>
        <v>0</v>
      </c>
      <c r="AD470" s="5" t="str">
        <f t="shared" si="119"/>
        <v>Correct</v>
      </c>
      <c r="AE470" t="s">
        <v>105</v>
      </c>
      <c r="AF470">
        <v>44</v>
      </c>
      <c r="AG470" t="s">
        <v>95</v>
      </c>
      <c r="AH470" t="s">
        <v>201</v>
      </c>
      <c r="AI470" t="s">
        <v>128</v>
      </c>
      <c r="AJ470" t="s">
        <v>98</v>
      </c>
      <c r="AK470" s="1" t="s">
        <v>80</v>
      </c>
      <c r="AL470" t="s">
        <v>126</v>
      </c>
      <c r="AM470" t="s">
        <v>110</v>
      </c>
      <c r="AN470" t="s">
        <v>101</v>
      </c>
      <c r="AO470" t="s">
        <v>102</v>
      </c>
      <c r="AP470" s="1" t="s">
        <v>92</v>
      </c>
      <c r="AQ470" t="s">
        <v>102</v>
      </c>
    </row>
    <row r="471" spans="1:43" x14ac:dyDescent="0.25">
      <c r="A471" s="1">
        <v>470</v>
      </c>
      <c r="D471" t="s">
        <v>33</v>
      </c>
      <c r="M471" s="5">
        <f t="shared" si="105"/>
        <v>1</v>
      </c>
      <c r="N471" s="5">
        <f t="shared" si="106"/>
        <v>3</v>
      </c>
      <c r="P471" s="5">
        <f t="shared" si="107"/>
        <v>0</v>
      </c>
      <c r="Q471" s="5">
        <f t="shared" si="108"/>
        <v>0</v>
      </c>
      <c r="R471" s="5">
        <f t="shared" si="109"/>
        <v>1</v>
      </c>
      <c r="S471" s="5">
        <f t="shared" si="110"/>
        <v>0</v>
      </c>
      <c r="T471" s="5">
        <f t="shared" si="111"/>
        <v>0</v>
      </c>
      <c r="U471" s="5">
        <f t="shared" si="112"/>
        <v>0</v>
      </c>
      <c r="V471" s="13">
        <f t="shared" si="113"/>
        <v>0</v>
      </c>
      <c r="W471" s="5">
        <f t="shared" si="114"/>
        <v>0</v>
      </c>
      <c r="X471" s="5">
        <f t="shared" si="115"/>
        <v>0</v>
      </c>
      <c r="Y471" s="5">
        <f t="shared" si="116"/>
        <v>0</v>
      </c>
      <c r="AB471" s="5">
        <f t="shared" si="117"/>
        <v>1</v>
      </c>
      <c r="AC471" s="5">
        <f t="shared" si="118"/>
        <v>1</v>
      </c>
      <c r="AD471" s="5" t="str">
        <f t="shared" si="119"/>
        <v>Correct</v>
      </c>
      <c r="AE471" t="s">
        <v>105</v>
      </c>
      <c r="AF471">
        <v>57</v>
      </c>
      <c r="AG471" t="s">
        <v>115</v>
      </c>
      <c r="AH471" t="s">
        <v>321</v>
      </c>
      <c r="AI471" t="s">
        <v>107</v>
      </c>
      <c r="AJ471" t="s">
        <v>98</v>
      </c>
      <c r="AK471" s="1" t="s">
        <v>80</v>
      </c>
      <c r="AL471" t="s">
        <v>114</v>
      </c>
      <c r="AM471" t="s">
        <v>103</v>
      </c>
      <c r="AN471" t="s">
        <v>101</v>
      </c>
      <c r="AO471" t="s">
        <v>102</v>
      </c>
      <c r="AP471" s="1" t="s">
        <v>92</v>
      </c>
      <c r="AQ471" t="s">
        <v>102</v>
      </c>
    </row>
    <row r="472" spans="1:43" x14ac:dyDescent="0.25">
      <c r="A472" s="1">
        <v>471</v>
      </c>
      <c r="H472" t="s">
        <v>269</v>
      </c>
      <c r="I472" t="s">
        <v>36</v>
      </c>
      <c r="M472" s="5">
        <f t="shared" si="105"/>
        <v>2</v>
      </c>
      <c r="N472" s="5">
        <f t="shared" si="106"/>
        <v>1.5</v>
      </c>
      <c r="P472" s="5">
        <f t="shared" si="107"/>
        <v>0</v>
      </c>
      <c r="Q472" s="5">
        <f t="shared" si="108"/>
        <v>0</v>
      </c>
      <c r="R472" s="5">
        <f t="shared" si="109"/>
        <v>0</v>
      </c>
      <c r="S472" s="5">
        <f t="shared" si="110"/>
        <v>0</v>
      </c>
      <c r="T472" s="5">
        <f t="shared" si="111"/>
        <v>0</v>
      </c>
      <c r="U472" s="5">
        <f t="shared" si="112"/>
        <v>0</v>
      </c>
      <c r="V472" s="13">
        <f t="shared" si="113"/>
        <v>1</v>
      </c>
      <c r="W472" s="5">
        <f t="shared" si="114"/>
        <v>1</v>
      </c>
      <c r="X472" s="5">
        <f t="shared" si="115"/>
        <v>0</v>
      </c>
      <c r="Y472" s="5">
        <f t="shared" si="116"/>
        <v>0</v>
      </c>
      <c r="AB472" s="5">
        <f t="shared" si="117"/>
        <v>2</v>
      </c>
      <c r="AC472" s="5">
        <f t="shared" si="118"/>
        <v>2</v>
      </c>
      <c r="AD472" s="5" t="str">
        <f t="shared" si="119"/>
        <v>Correct</v>
      </c>
      <c r="AE472" t="s">
        <v>94</v>
      </c>
      <c r="AF472">
        <v>71</v>
      </c>
      <c r="AG472" t="s">
        <v>121</v>
      </c>
      <c r="AH472" t="s">
        <v>207</v>
      </c>
      <c r="AI472" t="s">
        <v>107</v>
      </c>
      <c r="AJ472" t="s">
        <v>98</v>
      </c>
      <c r="AK472" s="1" t="s">
        <v>80</v>
      </c>
      <c r="AL472" t="s">
        <v>108</v>
      </c>
      <c r="AM472" t="s">
        <v>103</v>
      </c>
      <c r="AN472" t="s">
        <v>101</v>
      </c>
      <c r="AO472" t="s">
        <v>102</v>
      </c>
      <c r="AP472" s="1" t="s">
        <v>91</v>
      </c>
      <c r="AQ472" t="s">
        <v>102</v>
      </c>
    </row>
    <row r="473" spans="1:43" x14ac:dyDescent="0.25">
      <c r="A473" s="1">
        <v>472</v>
      </c>
      <c r="H473" t="s">
        <v>269</v>
      </c>
      <c r="J473" t="s">
        <v>37</v>
      </c>
      <c r="K473" t="s">
        <v>38</v>
      </c>
      <c r="M473" s="5">
        <f t="shared" si="105"/>
        <v>3</v>
      </c>
      <c r="N473" s="5">
        <f t="shared" si="106"/>
        <v>1</v>
      </c>
      <c r="P473" s="5">
        <f t="shared" si="107"/>
        <v>0</v>
      </c>
      <c r="Q473" s="5">
        <f t="shared" si="108"/>
        <v>0</v>
      </c>
      <c r="R473" s="5">
        <f t="shared" si="109"/>
        <v>0</v>
      </c>
      <c r="S473" s="5">
        <f t="shared" si="110"/>
        <v>0</v>
      </c>
      <c r="T473" s="5">
        <f t="shared" si="111"/>
        <v>0</v>
      </c>
      <c r="U473" s="5">
        <f t="shared" si="112"/>
        <v>0</v>
      </c>
      <c r="V473" s="13">
        <f t="shared" si="113"/>
        <v>1</v>
      </c>
      <c r="W473" s="5">
        <f t="shared" si="114"/>
        <v>0</v>
      </c>
      <c r="X473" s="5">
        <f t="shared" si="115"/>
        <v>1</v>
      </c>
      <c r="Y473" s="5">
        <f t="shared" si="116"/>
        <v>1</v>
      </c>
      <c r="AB473" s="5">
        <f t="shared" si="117"/>
        <v>3</v>
      </c>
      <c r="AC473" s="5">
        <f t="shared" si="118"/>
        <v>3</v>
      </c>
      <c r="AD473" s="5" t="str">
        <f t="shared" si="119"/>
        <v>Correct</v>
      </c>
      <c r="AE473" t="s">
        <v>94</v>
      </c>
      <c r="AF473">
        <v>74</v>
      </c>
      <c r="AG473" t="s">
        <v>95</v>
      </c>
      <c r="AH473" t="s">
        <v>163</v>
      </c>
      <c r="AI473" t="s">
        <v>107</v>
      </c>
      <c r="AJ473" t="s">
        <v>98</v>
      </c>
      <c r="AK473" s="1" t="s">
        <v>80</v>
      </c>
      <c r="AL473" t="s">
        <v>99</v>
      </c>
      <c r="AM473" t="s">
        <v>110</v>
      </c>
      <c r="AN473" t="s">
        <v>104</v>
      </c>
      <c r="AO473" t="s">
        <v>102</v>
      </c>
      <c r="AP473" s="1" t="s">
        <v>373</v>
      </c>
      <c r="AQ473" t="s">
        <v>98</v>
      </c>
    </row>
    <row r="474" spans="1:43" x14ac:dyDescent="0.25">
      <c r="A474" s="1">
        <v>473</v>
      </c>
      <c r="D474" t="s">
        <v>33</v>
      </c>
      <c r="I474" t="s">
        <v>36</v>
      </c>
      <c r="J474" t="s">
        <v>37</v>
      </c>
      <c r="K474" t="s">
        <v>38</v>
      </c>
      <c r="M474" s="5">
        <f t="shared" si="105"/>
        <v>4</v>
      </c>
      <c r="N474" s="5">
        <f t="shared" si="106"/>
        <v>0.75</v>
      </c>
      <c r="P474" s="5">
        <f t="shared" si="107"/>
        <v>0</v>
      </c>
      <c r="Q474" s="5">
        <f t="shared" si="108"/>
        <v>0</v>
      </c>
      <c r="R474" s="5">
        <f t="shared" si="109"/>
        <v>0.75</v>
      </c>
      <c r="S474" s="5">
        <f t="shared" si="110"/>
        <v>0</v>
      </c>
      <c r="T474" s="5">
        <f t="shared" si="111"/>
        <v>0</v>
      </c>
      <c r="U474" s="5">
        <f t="shared" si="112"/>
        <v>0</v>
      </c>
      <c r="V474" s="13">
        <f t="shared" si="113"/>
        <v>0</v>
      </c>
      <c r="W474" s="5">
        <f t="shared" si="114"/>
        <v>0.75</v>
      </c>
      <c r="X474" s="5">
        <f t="shared" si="115"/>
        <v>0.75</v>
      </c>
      <c r="Y474" s="5">
        <f t="shared" si="116"/>
        <v>0.75</v>
      </c>
      <c r="AB474" s="5">
        <f t="shared" si="117"/>
        <v>3</v>
      </c>
      <c r="AC474" s="5">
        <f t="shared" si="118"/>
        <v>4</v>
      </c>
      <c r="AD474" s="5" t="str">
        <f t="shared" si="119"/>
        <v>Correct</v>
      </c>
      <c r="AE474" t="s">
        <v>105</v>
      </c>
      <c r="AF474">
        <v>66</v>
      </c>
      <c r="AG474" t="s">
        <v>95</v>
      </c>
      <c r="AH474" t="s">
        <v>163</v>
      </c>
      <c r="AI474" t="s">
        <v>107</v>
      </c>
      <c r="AJ474" t="s">
        <v>98</v>
      </c>
      <c r="AK474" s="1" t="s">
        <v>80</v>
      </c>
      <c r="AM474" t="s">
        <v>153</v>
      </c>
      <c r="AN474" t="s">
        <v>104</v>
      </c>
      <c r="AO474" t="s">
        <v>102</v>
      </c>
      <c r="AP474" s="1" t="s">
        <v>91</v>
      </c>
      <c r="AQ474" t="s">
        <v>98</v>
      </c>
    </row>
    <row r="475" spans="1:43" x14ac:dyDescent="0.25">
      <c r="A475" s="1">
        <v>474</v>
      </c>
      <c r="M475" s="5">
        <f t="shared" si="105"/>
        <v>0</v>
      </c>
      <c r="N475" s="5" t="e">
        <f t="shared" si="106"/>
        <v>#DIV/0!</v>
      </c>
      <c r="P475" s="5">
        <f t="shared" si="107"/>
        <v>0</v>
      </c>
      <c r="Q475" s="5">
        <f t="shared" si="108"/>
        <v>0</v>
      </c>
      <c r="R475" s="5">
        <f t="shared" si="109"/>
        <v>0</v>
      </c>
      <c r="S475" s="5">
        <f t="shared" si="110"/>
        <v>0</v>
      </c>
      <c r="T475" s="5">
        <f t="shared" si="111"/>
        <v>0</v>
      </c>
      <c r="U475" s="5">
        <f t="shared" si="112"/>
        <v>0</v>
      </c>
      <c r="V475" s="13">
        <f t="shared" si="113"/>
        <v>0</v>
      </c>
      <c r="W475" s="5">
        <f t="shared" si="114"/>
        <v>0</v>
      </c>
      <c r="X475" s="5">
        <f t="shared" si="115"/>
        <v>0</v>
      </c>
      <c r="Y475" s="5">
        <f t="shared" si="116"/>
        <v>0</v>
      </c>
      <c r="AB475" s="5">
        <f t="shared" si="117"/>
        <v>0</v>
      </c>
      <c r="AC475" s="5">
        <f t="shared" si="118"/>
        <v>0</v>
      </c>
      <c r="AD475" s="5" t="str">
        <f t="shared" si="119"/>
        <v>Correct</v>
      </c>
      <c r="AE475" t="s">
        <v>105</v>
      </c>
      <c r="AF475">
        <v>75</v>
      </c>
      <c r="AG475" t="s">
        <v>95</v>
      </c>
      <c r="AH475" t="s">
        <v>163</v>
      </c>
      <c r="AI475" t="s">
        <v>128</v>
      </c>
      <c r="AJ475" t="s">
        <v>98</v>
      </c>
      <c r="AK475" s="1" t="s">
        <v>80</v>
      </c>
      <c r="AL475" t="s">
        <v>114</v>
      </c>
      <c r="AM475" t="s">
        <v>110</v>
      </c>
      <c r="AN475" t="s">
        <v>104</v>
      </c>
      <c r="AO475" t="s">
        <v>102</v>
      </c>
      <c r="AP475" s="1" t="s">
        <v>373</v>
      </c>
      <c r="AQ475" t="s">
        <v>102</v>
      </c>
    </row>
    <row r="476" spans="1:43" x14ac:dyDescent="0.25">
      <c r="A476" s="1">
        <v>475</v>
      </c>
      <c r="E476" t="s">
        <v>266</v>
      </c>
      <c r="H476" t="s">
        <v>269</v>
      </c>
      <c r="J476" t="s">
        <v>37</v>
      </c>
      <c r="M476" s="5">
        <f t="shared" si="105"/>
        <v>3</v>
      </c>
      <c r="N476" s="5">
        <f t="shared" si="106"/>
        <v>1</v>
      </c>
      <c r="P476" s="5">
        <f t="shared" si="107"/>
        <v>0</v>
      </c>
      <c r="Q476" s="5">
        <f t="shared" si="108"/>
        <v>0</v>
      </c>
      <c r="R476" s="5">
        <f t="shared" si="109"/>
        <v>0</v>
      </c>
      <c r="S476" s="5">
        <f t="shared" si="110"/>
        <v>1</v>
      </c>
      <c r="T476" s="5">
        <f t="shared" si="111"/>
        <v>0</v>
      </c>
      <c r="U476" s="5">
        <f t="shared" si="112"/>
        <v>0</v>
      </c>
      <c r="V476" s="13">
        <f t="shared" si="113"/>
        <v>1</v>
      </c>
      <c r="W476" s="5">
        <f t="shared" si="114"/>
        <v>0</v>
      </c>
      <c r="X476" s="5">
        <f t="shared" si="115"/>
        <v>1</v>
      </c>
      <c r="Y476" s="5">
        <f t="shared" si="116"/>
        <v>0</v>
      </c>
      <c r="AB476" s="5">
        <f t="shared" si="117"/>
        <v>3</v>
      </c>
      <c r="AC476" s="5">
        <f t="shared" si="118"/>
        <v>3</v>
      </c>
      <c r="AD476" s="5" t="str">
        <f t="shared" si="119"/>
        <v>Correct</v>
      </c>
      <c r="AE476" t="s">
        <v>105</v>
      </c>
      <c r="AF476">
        <v>64</v>
      </c>
      <c r="AG476" t="s">
        <v>95</v>
      </c>
      <c r="AH476" t="s">
        <v>163</v>
      </c>
      <c r="AI476" t="s">
        <v>128</v>
      </c>
      <c r="AJ476" t="s">
        <v>98</v>
      </c>
      <c r="AK476" s="1" t="s">
        <v>80</v>
      </c>
      <c r="AL476" t="s">
        <v>109</v>
      </c>
      <c r="AM476" t="s">
        <v>110</v>
      </c>
      <c r="AN476" t="s">
        <v>104</v>
      </c>
      <c r="AO476" t="s">
        <v>102</v>
      </c>
      <c r="AP476" s="1" t="s">
        <v>92</v>
      </c>
      <c r="AQ476" t="s">
        <v>102</v>
      </c>
    </row>
    <row r="477" spans="1:43" x14ac:dyDescent="0.25">
      <c r="A477" s="1">
        <v>476</v>
      </c>
      <c r="G477" t="s">
        <v>35</v>
      </c>
      <c r="M477" s="5">
        <f t="shared" si="105"/>
        <v>1</v>
      </c>
      <c r="N477" s="5">
        <f t="shared" si="106"/>
        <v>3</v>
      </c>
      <c r="P477" s="5">
        <f t="shared" si="107"/>
        <v>0</v>
      </c>
      <c r="Q477" s="5">
        <f t="shared" si="108"/>
        <v>0</v>
      </c>
      <c r="R477" s="5">
        <f t="shared" si="109"/>
        <v>0</v>
      </c>
      <c r="S477" s="5">
        <f t="shared" si="110"/>
        <v>0</v>
      </c>
      <c r="T477" s="5">
        <f t="shared" si="111"/>
        <v>0</v>
      </c>
      <c r="U477" s="5">
        <f t="shared" si="112"/>
        <v>1</v>
      </c>
      <c r="V477" s="13">
        <f t="shared" si="113"/>
        <v>0</v>
      </c>
      <c r="W477" s="5">
        <f t="shared" si="114"/>
        <v>0</v>
      </c>
      <c r="X477" s="5">
        <f t="shared" si="115"/>
        <v>0</v>
      </c>
      <c r="Y477" s="5">
        <f t="shared" si="116"/>
        <v>0</v>
      </c>
      <c r="AB477" s="5">
        <f t="shared" si="117"/>
        <v>1</v>
      </c>
      <c r="AC477" s="5">
        <f t="shared" si="118"/>
        <v>1</v>
      </c>
      <c r="AD477" s="5" t="str">
        <f t="shared" si="119"/>
        <v>Correct</v>
      </c>
      <c r="AE477" t="s">
        <v>94</v>
      </c>
      <c r="AF477">
        <v>42</v>
      </c>
      <c r="AG477" t="s">
        <v>95</v>
      </c>
      <c r="AH477" t="s">
        <v>204</v>
      </c>
      <c r="AI477" t="s">
        <v>128</v>
      </c>
      <c r="AJ477" t="s">
        <v>98</v>
      </c>
      <c r="AK477" s="1" t="s">
        <v>80</v>
      </c>
      <c r="AL477" t="s">
        <v>108</v>
      </c>
      <c r="AM477" t="s">
        <v>153</v>
      </c>
      <c r="AN477" t="s">
        <v>101</v>
      </c>
      <c r="AO477" t="s">
        <v>102</v>
      </c>
      <c r="AP477" s="1"/>
      <c r="AQ477" t="s">
        <v>102</v>
      </c>
    </row>
    <row r="478" spans="1:43" x14ac:dyDescent="0.25">
      <c r="A478" s="1">
        <v>477</v>
      </c>
      <c r="I478" t="s">
        <v>36</v>
      </c>
      <c r="M478" s="5">
        <f t="shared" si="105"/>
        <v>1</v>
      </c>
      <c r="N478" s="5">
        <f t="shared" si="106"/>
        <v>3</v>
      </c>
      <c r="P478" s="5">
        <f t="shared" si="107"/>
        <v>0</v>
      </c>
      <c r="Q478" s="5">
        <f t="shared" si="108"/>
        <v>0</v>
      </c>
      <c r="R478" s="5">
        <f t="shared" si="109"/>
        <v>0</v>
      </c>
      <c r="S478" s="5">
        <f t="shared" si="110"/>
        <v>0</v>
      </c>
      <c r="T478" s="5">
        <f t="shared" si="111"/>
        <v>0</v>
      </c>
      <c r="U478" s="5">
        <f t="shared" si="112"/>
        <v>0</v>
      </c>
      <c r="V478" s="13">
        <f t="shared" si="113"/>
        <v>0</v>
      </c>
      <c r="W478" s="5">
        <f t="shared" si="114"/>
        <v>1</v>
      </c>
      <c r="X478" s="5">
        <f t="shared" si="115"/>
        <v>0</v>
      </c>
      <c r="Y478" s="5">
        <f t="shared" si="116"/>
        <v>0</v>
      </c>
      <c r="AB478" s="5">
        <f t="shared" si="117"/>
        <v>1</v>
      </c>
      <c r="AC478" s="5">
        <f t="shared" si="118"/>
        <v>1</v>
      </c>
      <c r="AD478" s="5" t="str">
        <f t="shared" si="119"/>
        <v>Correct</v>
      </c>
      <c r="AE478" t="s">
        <v>94</v>
      </c>
      <c r="AF478">
        <v>72</v>
      </c>
      <c r="AG478" t="s">
        <v>95</v>
      </c>
      <c r="AH478" t="s">
        <v>138</v>
      </c>
      <c r="AI478" t="s">
        <v>107</v>
      </c>
      <c r="AJ478" t="s">
        <v>98</v>
      </c>
      <c r="AK478" s="1" t="s">
        <v>80</v>
      </c>
      <c r="AL478" t="s">
        <v>99</v>
      </c>
      <c r="AM478" t="s">
        <v>103</v>
      </c>
      <c r="AN478" t="s">
        <v>104</v>
      </c>
      <c r="AO478" t="s">
        <v>102</v>
      </c>
      <c r="AP478" s="1" t="s">
        <v>91</v>
      </c>
    </row>
    <row r="479" spans="1:43" x14ac:dyDescent="0.25">
      <c r="A479" s="1">
        <v>478</v>
      </c>
      <c r="F479" t="s">
        <v>34</v>
      </c>
      <c r="I479" t="s">
        <v>36</v>
      </c>
      <c r="M479" s="5">
        <f t="shared" si="105"/>
        <v>2</v>
      </c>
      <c r="N479" s="5">
        <f t="shared" si="106"/>
        <v>1.5</v>
      </c>
      <c r="P479" s="5">
        <f t="shared" si="107"/>
        <v>0</v>
      </c>
      <c r="Q479" s="5">
        <f t="shared" si="108"/>
        <v>0</v>
      </c>
      <c r="R479" s="5">
        <f t="shared" si="109"/>
        <v>0</v>
      </c>
      <c r="S479" s="5">
        <f t="shared" si="110"/>
        <v>0</v>
      </c>
      <c r="T479" s="5">
        <f t="shared" si="111"/>
        <v>1</v>
      </c>
      <c r="U479" s="5">
        <f t="shared" si="112"/>
        <v>0</v>
      </c>
      <c r="V479" s="13">
        <f t="shared" si="113"/>
        <v>0</v>
      </c>
      <c r="W479" s="5">
        <f t="shared" si="114"/>
        <v>1</v>
      </c>
      <c r="X479" s="5">
        <f t="shared" si="115"/>
        <v>0</v>
      </c>
      <c r="Y479" s="5">
        <f t="shared" si="116"/>
        <v>0</v>
      </c>
      <c r="AB479" s="5">
        <f t="shared" si="117"/>
        <v>2</v>
      </c>
      <c r="AC479" s="5">
        <f t="shared" si="118"/>
        <v>2</v>
      </c>
      <c r="AD479" s="5" t="str">
        <f t="shared" si="119"/>
        <v>Correct</v>
      </c>
      <c r="AE479" t="s">
        <v>94</v>
      </c>
      <c r="AF479">
        <v>49</v>
      </c>
      <c r="AG479" t="s">
        <v>95</v>
      </c>
      <c r="AH479" t="s">
        <v>163</v>
      </c>
      <c r="AI479" t="s">
        <v>107</v>
      </c>
      <c r="AJ479" t="s">
        <v>98</v>
      </c>
      <c r="AK479" s="1" t="s">
        <v>80</v>
      </c>
      <c r="AM479" t="s">
        <v>137</v>
      </c>
      <c r="AN479" t="s">
        <v>101</v>
      </c>
      <c r="AO479" t="s">
        <v>102</v>
      </c>
      <c r="AP479" s="1" t="s">
        <v>90</v>
      </c>
    </row>
    <row r="480" spans="1:43" x14ac:dyDescent="0.25">
      <c r="A480" s="1">
        <v>479</v>
      </c>
      <c r="F480" t="s">
        <v>34</v>
      </c>
      <c r="H480" t="s">
        <v>269</v>
      </c>
      <c r="I480" t="s">
        <v>36</v>
      </c>
      <c r="M480" s="5">
        <f t="shared" si="105"/>
        <v>3</v>
      </c>
      <c r="N480" s="5">
        <f t="shared" si="106"/>
        <v>1</v>
      </c>
      <c r="P480" s="5">
        <f t="shared" si="107"/>
        <v>0</v>
      </c>
      <c r="Q480" s="5">
        <f t="shared" si="108"/>
        <v>0</v>
      </c>
      <c r="R480" s="5">
        <f t="shared" si="109"/>
        <v>0</v>
      </c>
      <c r="S480" s="5">
        <f t="shared" si="110"/>
        <v>0</v>
      </c>
      <c r="T480" s="5">
        <f t="shared" si="111"/>
        <v>1</v>
      </c>
      <c r="U480" s="5">
        <f t="shared" si="112"/>
        <v>0</v>
      </c>
      <c r="V480" s="13">
        <f t="shared" si="113"/>
        <v>1</v>
      </c>
      <c r="W480" s="5">
        <f t="shared" si="114"/>
        <v>1</v>
      </c>
      <c r="X480" s="5">
        <f t="shared" si="115"/>
        <v>0</v>
      </c>
      <c r="Y480" s="5">
        <f t="shared" si="116"/>
        <v>0</v>
      </c>
      <c r="AB480" s="5">
        <f t="shared" si="117"/>
        <v>3</v>
      </c>
      <c r="AC480" s="5">
        <f t="shared" si="118"/>
        <v>3</v>
      </c>
      <c r="AD480" s="5" t="str">
        <f t="shared" si="119"/>
        <v>Correct</v>
      </c>
      <c r="AE480" t="s">
        <v>94</v>
      </c>
      <c r="AF480">
        <v>71</v>
      </c>
      <c r="AG480" t="s">
        <v>95</v>
      </c>
      <c r="AH480" t="s">
        <v>163</v>
      </c>
      <c r="AI480" t="s">
        <v>107</v>
      </c>
      <c r="AJ480" t="s">
        <v>98</v>
      </c>
      <c r="AK480" s="1"/>
      <c r="AM480" t="s">
        <v>110</v>
      </c>
      <c r="AN480" t="s">
        <v>125</v>
      </c>
      <c r="AP480" s="1"/>
      <c r="AQ480" t="s">
        <v>98</v>
      </c>
    </row>
    <row r="481" spans="1:43" x14ac:dyDescent="0.25">
      <c r="A481" s="1">
        <v>480</v>
      </c>
      <c r="M481" s="5">
        <f t="shared" si="105"/>
        <v>0</v>
      </c>
      <c r="N481" s="5" t="e">
        <f t="shared" si="106"/>
        <v>#DIV/0!</v>
      </c>
      <c r="P481" s="5">
        <f t="shared" si="107"/>
        <v>0</v>
      </c>
      <c r="Q481" s="5">
        <f t="shared" si="108"/>
        <v>0</v>
      </c>
      <c r="R481" s="5">
        <f t="shared" si="109"/>
        <v>0</v>
      </c>
      <c r="S481" s="5">
        <f t="shared" si="110"/>
        <v>0</v>
      </c>
      <c r="T481" s="5">
        <f t="shared" si="111"/>
        <v>0</v>
      </c>
      <c r="U481" s="5">
        <f t="shared" si="112"/>
        <v>0</v>
      </c>
      <c r="V481" s="13">
        <f t="shared" si="113"/>
        <v>0</v>
      </c>
      <c r="W481" s="5">
        <f t="shared" si="114"/>
        <v>0</v>
      </c>
      <c r="X481" s="5">
        <f t="shared" si="115"/>
        <v>0</v>
      </c>
      <c r="Y481" s="5">
        <f t="shared" si="116"/>
        <v>0</v>
      </c>
      <c r="AB481" s="5">
        <f t="shared" si="117"/>
        <v>0</v>
      </c>
      <c r="AC481" s="5">
        <f t="shared" si="118"/>
        <v>0</v>
      </c>
      <c r="AD481" s="5" t="str">
        <f t="shared" si="119"/>
        <v>Correct</v>
      </c>
      <c r="AE481" t="s">
        <v>94</v>
      </c>
      <c r="AF481">
        <v>44</v>
      </c>
      <c r="AG481" t="s">
        <v>95</v>
      </c>
      <c r="AH481" t="s">
        <v>149</v>
      </c>
      <c r="AI481" t="s">
        <v>107</v>
      </c>
      <c r="AJ481" t="s">
        <v>98</v>
      </c>
      <c r="AK481" s="1" t="s">
        <v>80</v>
      </c>
      <c r="AL481" t="s">
        <v>126</v>
      </c>
      <c r="AM481" t="s">
        <v>100</v>
      </c>
      <c r="AN481" t="s">
        <v>101</v>
      </c>
      <c r="AO481" t="s">
        <v>102</v>
      </c>
      <c r="AP481" s="1"/>
      <c r="AQ481" t="s">
        <v>102</v>
      </c>
    </row>
    <row r="482" spans="1:43" x14ac:dyDescent="0.25">
      <c r="A482" s="1">
        <v>481</v>
      </c>
      <c r="E482" t="s">
        <v>266</v>
      </c>
      <c r="M482" s="5">
        <f t="shared" si="105"/>
        <v>1</v>
      </c>
      <c r="N482" s="5">
        <f t="shared" si="106"/>
        <v>3</v>
      </c>
      <c r="P482" s="5">
        <f t="shared" si="107"/>
        <v>0</v>
      </c>
      <c r="Q482" s="5">
        <f t="shared" si="108"/>
        <v>0</v>
      </c>
      <c r="R482" s="5">
        <f t="shared" si="109"/>
        <v>0</v>
      </c>
      <c r="S482" s="5">
        <f t="shared" si="110"/>
        <v>1</v>
      </c>
      <c r="T482" s="5">
        <f t="shared" si="111"/>
        <v>0</v>
      </c>
      <c r="U482" s="5">
        <f t="shared" si="112"/>
        <v>0</v>
      </c>
      <c r="V482" s="13">
        <f t="shared" si="113"/>
        <v>0</v>
      </c>
      <c r="W482" s="5">
        <f t="shared" si="114"/>
        <v>0</v>
      </c>
      <c r="X482" s="5">
        <f t="shared" si="115"/>
        <v>0</v>
      </c>
      <c r="Y482" s="5">
        <f t="shared" si="116"/>
        <v>0</v>
      </c>
      <c r="AB482" s="5">
        <f t="shared" si="117"/>
        <v>1</v>
      </c>
      <c r="AC482" s="5">
        <f t="shared" si="118"/>
        <v>1</v>
      </c>
      <c r="AD482" s="5" t="str">
        <f t="shared" si="119"/>
        <v>Correct</v>
      </c>
      <c r="AE482" t="s">
        <v>105</v>
      </c>
      <c r="AF482">
        <v>73</v>
      </c>
      <c r="AG482" t="s">
        <v>95</v>
      </c>
      <c r="AH482" t="s">
        <v>163</v>
      </c>
      <c r="AI482" t="s">
        <v>107</v>
      </c>
      <c r="AK482" s="1" t="s">
        <v>82</v>
      </c>
      <c r="AL482" t="s">
        <v>126</v>
      </c>
      <c r="AM482" t="s">
        <v>110</v>
      </c>
      <c r="AN482" t="s">
        <v>104</v>
      </c>
      <c r="AO482" t="s">
        <v>102</v>
      </c>
      <c r="AP482" s="1" t="s">
        <v>90</v>
      </c>
      <c r="AQ482" t="s">
        <v>102</v>
      </c>
    </row>
    <row r="483" spans="1:43" x14ac:dyDescent="0.25">
      <c r="A483" s="1">
        <v>482</v>
      </c>
      <c r="M483" s="5">
        <f t="shared" si="105"/>
        <v>0</v>
      </c>
      <c r="N483" s="5" t="e">
        <f t="shared" si="106"/>
        <v>#DIV/0!</v>
      </c>
      <c r="P483" s="5">
        <f t="shared" si="107"/>
        <v>0</v>
      </c>
      <c r="Q483" s="5">
        <f t="shared" si="108"/>
        <v>0</v>
      </c>
      <c r="R483" s="5">
        <f t="shared" si="109"/>
        <v>0</v>
      </c>
      <c r="S483" s="5">
        <f t="shared" si="110"/>
        <v>0</v>
      </c>
      <c r="T483" s="5">
        <f t="shared" si="111"/>
        <v>0</v>
      </c>
      <c r="U483" s="5">
        <f t="shared" si="112"/>
        <v>0</v>
      </c>
      <c r="V483" s="13">
        <f t="shared" si="113"/>
        <v>0</v>
      </c>
      <c r="W483" s="5">
        <f t="shared" si="114"/>
        <v>0</v>
      </c>
      <c r="X483" s="5">
        <f t="shared" si="115"/>
        <v>0</v>
      </c>
      <c r="Y483" s="5">
        <f t="shared" si="116"/>
        <v>0</v>
      </c>
      <c r="AB483" s="5">
        <f t="shared" si="117"/>
        <v>0</v>
      </c>
      <c r="AC483" s="5">
        <f t="shared" si="118"/>
        <v>0</v>
      </c>
      <c r="AD483" s="5" t="str">
        <f t="shared" si="119"/>
        <v>Correct</v>
      </c>
      <c r="AE483" t="s">
        <v>105</v>
      </c>
      <c r="AF483">
        <v>62</v>
      </c>
      <c r="AG483" t="s">
        <v>95</v>
      </c>
      <c r="AH483" t="s">
        <v>113</v>
      </c>
      <c r="AI483" t="s">
        <v>107</v>
      </c>
      <c r="AJ483" t="s">
        <v>98</v>
      </c>
      <c r="AK483" s="1" t="s">
        <v>80</v>
      </c>
      <c r="AL483" t="s">
        <v>126</v>
      </c>
      <c r="AM483" t="s">
        <v>100</v>
      </c>
      <c r="AN483" t="s">
        <v>104</v>
      </c>
      <c r="AO483" t="s">
        <v>102</v>
      </c>
      <c r="AP483" s="1"/>
      <c r="AQ483" t="s">
        <v>98</v>
      </c>
    </row>
    <row r="484" spans="1:43" x14ac:dyDescent="0.25">
      <c r="A484" s="1">
        <v>483</v>
      </c>
      <c r="D484" t="s">
        <v>33</v>
      </c>
      <c r="I484" t="s">
        <v>36</v>
      </c>
      <c r="K484" t="s">
        <v>38</v>
      </c>
      <c r="M484" s="5">
        <f t="shared" si="105"/>
        <v>3</v>
      </c>
      <c r="N484" s="5">
        <f t="shared" si="106"/>
        <v>1</v>
      </c>
      <c r="P484" s="5">
        <f t="shared" si="107"/>
        <v>0</v>
      </c>
      <c r="Q484" s="5">
        <f t="shared" si="108"/>
        <v>0</v>
      </c>
      <c r="R484" s="5">
        <f t="shared" si="109"/>
        <v>1</v>
      </c>
      <c r="S484" s="5">
        <f t="shared" si="110"/>
        <v>0</v>
      </c>
      <c r="T484" s="5">
        <f t="shared" si="111"/>
        <v>0</v>
      </c>
      <c r="U484" s="5">
        <f t="shared" si="112"/>
        <v>0</v>
      </c>
      <c r="V484" s="13">
        <f t="shared" si="113"/>
        <v>0</v>
      </c>
      <c r="W484" s="5">
        <f t="shared" si="114"/>
        <v>1</v>
      </c>
      <c r="X484" s="5">
        <f t="shared" si="115"/>
        <v>0</v>
      </c>
      <c r="Y484" s="5">
        <f t="shared" si="116"/>
        <v>1</v>
      </c>
      <c r="AB484" s="5">
        <f t="shared" si="117"/>
        <v>3</v>
      </c>
      <c r="AC484" s="5">
        <f t="shared" si="118"/>
        <v>3</v>
      </c>
      <c r="AD484" s="5" t="str">
        <f t="shared" si="119"/>
        <v>Correct</v>
      </c>
      <c r="AE484" t="s">
        <v>94</v>
      </c>
      <c r="AF484">
        <v>50</v>
      </c>
      <c r="AG484" t="s">
        <v>95</v>
      </c>
      <c r="AH484" t="s">
        <v>233</v>
      </c>
      <c r="AI484" t="s">
        <v>107</v>
      </c>
      <c r="AJ484" t="s">
        <v>98</v>
      </c>
      <c r="AK484" s="1" t="s">
        <v>80</v>
      </c>
      <c r="AL484" t="s">
        <v>126</v>
      </c>
      <c r="AM484" t="s">
        <v>110</v>
      </c>
      <c r="AN484" t="s">
        <v>101</v>
      </c>
      <c r="AO484" t="s">
        <v>102</v>
      </c>
      <c r="AP484" s="1"/>
      <c r="AQ484" t="s">
        <v>102</v>
      </c>
    </row>
    <row r="485" spans="1:43" x14ac:dyDescent="0.25">
      <c r="A485" s="1">
        <v>484</v>
      </c>
      <c r="J485" t="s">
        <v>37</v>
      </c>
      <c r="M485" s="5">
        <f t="shared" si="105"/>
        <v>1</v>
      </c>
      <c r="N485" s="5">
        <f t="shared" si="106"/>
        <v>3</v>
      </c>
      <c r="P485" s="5">
        <f t="shared" si="107"/>
        <v>0</v>
      </c>
      <c r="Q485" s="5">
        <f t="shared" si="108"/>
        <v>0</v>
      </c>
      <c r="R485" s="5">
        <f t="shared" si="109"/>
        <v>0</v>
      </c>
      <c r="S485" s="5">
        <f t="shared" si="110"/>
        <v>0</v>
      </c>
      <c r="T485" s="5">
        <f t="shared" si="111"/>
        <v>0</v>
      </c>
      <c r="U485" s="5">
        <f t="shared" si="112"/>
        <v>0</v>
      </c>
      <c r="V485" s="13">
        <f t="shared" si="113"/>
        <v>0</v>
      </c>
      <c r="W485" s="5">
        <f t="shared" si="114"/>
        <v>0</v>
      </c>
      <c r="X485" s="5">
        <f t="shared" si="115"/>
        <v>1</v>
      </c>
      <c r="Y485" s="5">
        <f t="shared" si="116"/>
        <v>0</v>
      </c>
      <c r="AB485" s="5">
        <f t="shared" si="117"/>
        <v>1</v>
      </c>
      <c r="AC485" s="5">
        <f t="shared" si="118"/>
        <v>1</v>
      </c>
      <c r="AD485" s="5" t="str">
        <f t="shared" si="119"/>
        <v>Correct</v>
      </c>
      <c r="AE485" t="s">
        <v>94</v>
      </c>
      <c r="AF485">
        <v>67</v>
      </c>
      <c r="AG485" t="s">
        <v>95</v>
      </c>
      <c r="AH485" t="s">
        <v>163</v>
      </c>
      <c r="AI485" t="s">
        <v>128</v>
      </c>
      <c r="AJ485" t="s">
        <v>98</v>
      </c>
      <c r="AK485" s="1" t="s">
        <v>80</v>
      </c>
      <c r="AM485" t="s">
        <v>100</v>
      </c>
      <c r="AN485" t="s">
        <v>104</v>
      </c>
      <c r="AO485" t="s">
        <v>102</v>
      </c>
      <c r="AP485" s="1"/>
      <c r="AQ485" t="s">
        <v>102</v>
      </c>
    </row>
    <row r="486" spans="1:43" x14ac:dyDescent="0.25">
      <c r="A486" s="1">
        <v>485</v>
      </c>
      <c r="B486" t="s">
        <v>31</v>
      </c>
      <c r="C486" t="s">
        <v>32</v>
      </c>
      <c r="H486" t="s">
        <v>269</v>
      </c>
      <c r="M486" s="5">
        <f t="shared" si="105"/>
        <v>3</v>
      </c>
      <c r="N486" s="5">
        <f t="shared" si="106"/>
        <v>1</v>
      </c>
      <c r="P486" s="5">
        <f t="shared" si="107"/>
        <v>1</v>
      </c>
      <c r="Q486" s="5">
        <f t="shared" si="108"/>
        <v>1</v>
      </c>
      <c r="R486" s="5">
        <f t="shared" si="109"/>
        <v>0</v>
      </c>
      <c r="S486" s="5">
        <f t="shared" si="110"/>
        <v>0</v>
      </c>
      <c r="T486" s="5">
        <f t="shared" si="111"/>
        <v>0</v>
      </c>
      <c r="U486" s="5">
        <f t="shared" si="112"/>
        <v>0</v>
      </c>
      <c r="V486" s="13">
        <f t="shared" si="113"/>
        <v>1</v>
      </c>
      <c r="W486" s="5">
        <f t="shared" si="114"/>
        <v>0</v>
      </c>
      <c r="X486" s="5">
        <f t="shared" si="115"/>
        <v>0</v>
      </c>
      <c r="Y486" s="5">
        <f t="shared" si="116"/>
        <v>0</v>
      </c>
      <c r="AB486" s="5">
        <f t="shared" si="117"/>
        <v>3</v>
      </c>
      <c r="AC486" s="5">
        <f t="shared" si="118"/>
        <v>3</v>
      </c>
      <c r="AD486" s="5" t="str">
        <f t="shared" si="119"/>
        <v>Correct</v>
      </c>
      <c r="AE486" t="s">
        <v>105</v>
      </c>
      <c r="AF486">
        <v>80</v>
      </c>
      <c r="AG486" t="s">
        <v>95</v>
      </c>
      <c r="AH486" t="s">
        <v>163</v>
      </c>
      <c r="AI486" t="s">
        <v>128</v>
      </c>
      <c r="AJ486" t="s">
        <v>98</v>
      </c>
      <c r="AK486" s="1" t="s">
        <v>85</v>
      </c>
      <c r="AL486" t="s">
        <v>108</v>
      </c>
      <c r="AM486" t="s">
        <v>110</v>
      </c>
      <c r="AN486" t="s">
        <v>104</v>
      </c>
      <c r="AO486" t="s">
        <v>102</v>
      </c>
      <c r="AP486" s="1"/>
      <c r="AQ486" t="s">
        <v>98</v>
      </c>
    </row>
    <row r="487" spans="1:43" x14ac:dyDescent="0.25">
      <c r="A487" s="1">
        <v>486</v>
      </c>
      <c r="M487" s="5">
        <f t="shared" si="105"/>
        <v>0</v>
      </c>
      <c r="N487" s="5" t="e">
        <f t="shared" si="106"/>
        <v>#DIV/0!</v>
      </c>
      <c r="P487" s="5">
        <f t="shared" si="107"/>
        <v>0</v>
      </c>
      <c r="Q487" s="5">
        <f t="shared" si="108"/>
        <v>0</v>
      </c>
      <c r="R487" s="5">
        <f t="shared" si="109"/>
        <v>0</v>
      </c>
      <c r="S487" s="5">
        <f t="shared" si="110"/>
        <v>0</v>
      </c>
      <c r="T487" s="5">
        <f t="shared" si="111"/>
        <v>0</v>
      </c>
      <c r="U487" s="5">
        <f t="shared" si="112"/>
        <v>0</v>
      </c>
      <c r="V487" s="13">
        <f t="shared" si="113"/>
        <v>0</v>
      </c>
      <c r="W487" s="5">
        <f t="shared" si="114"/>
        <v>0</v>
      </c>
      <c r="X487" s="5">
        <f t="shared" si="115"/>
        <v>0</v>
      </c>
      <c r="Y487" s="5">
        <f t="shared" si="116"/>
        <v>0</v>
      </c>
      <c r="AB487" s="5">
        <f t="shared" si="117"/>
        <v>0</v>
      </c>
      <c r="AC487" s="5">
        <f t="shared" si="118"/>
        <v>0</v>
      </c>
      <c r="AD487" s="5" t="str">
        <f t="shared" si="119"/>
        <v>Correct</v>
      </c>
      <c r="AE487" t="s">
        <v>94</v>
      </c>
      <c r="AF487">
        <v>59</v>
      </c>
      <c r="AG487" t="s">
        <v>95</v>
      </c>
      <c r="AH487" t="s">
        <v>238</v>
      </c>
      <c r="AI487" t="s">
        <v>107</v>
      </c>
      <c r="AJ487" t="s">
        <v>98</v>
      </c>
      <c r="AK487" s="1" t="s">
        <v>80</v>
      </c>
      <c r="AL487" t="s">
        <v>126</v>
      </c>
      <c r="AM487" t="s">
        <v>103</v>
      </c>
      <c r="AN487" t="s">
        <v>101</v>
      </c>
      <c r="AO487" t="s">
        <v>102</v>
      </c>
      <c r="AP487" s="1" t="s">
        <v>92</v>
      </c>
      <c r="AQ487" t="s">
        <v>102</v>
      </c>
    </row>
    <row r="488" spans="1:43" x14ac:dyDescent="0.25">
      <c r="A488" s="1">
        <v>487</v>
      </c>
      <c r="C488" t="s">
        <v>32</v>
      </c>
      <c r="J488" t="s">
        <v>37</v>
      </c>
      <c r="M488" s="5">
        <f t="shared" si="105"/>
        <v>2</v>
      </c>
      <c r="N488" s="5">
        <f t="shared" si="106"/>
        <v>1.5</v>
      </c>
      <c r="P488" s="5">
        <f t="shared" si="107"/>
        <v>0</v>
      </c>
      <c r="Q488" s="5">
        <f t="shared" si="108"/>
        <v>1</v>
      </c>
      <c r="R488" s="5">
        <f t="shared" si="109"/>
        <v>0</v>
      </c>
      <c r="S488" s="5">
        <f t="shared" si="110"/>
        <v>0</v>
      </c>
      <c r="T488" s="5">
        <f t="shared" si="111"/>
        <v>0</v>
      </c>
      <c r="U488" s="5">
        <f t="shared" si="112"/>
        <v>0</v>
      </c>
      <c r="V488" s="13">
        <f t="shared" si="113"/>
        <v>0</v>
      </c>
      <c r="W488" s="5">
        <f t="shared" si="114"/>
        <v>0</v>
      </c>
      <c r="X488" s="5">
        <f t="shared" si="115"/>
        <v>1</v>
      </c>
      <c r="Y488" s="5">
        <f t="shared" si="116"/>
        <v>0</v>
      </c>
      <c r="AB488" s="5">
        <f t="shared" si="117"/>
        <v>2</v>
      </c>
      <c r="AC488" s="5">
        <f t="shared" si="118"/>
        <v>2</v>
      </c>
      <c r="AD488" s="5" t="str">
        <f t="shared" si="119"/>
        <v>Correct</v>
      </c>
      <c r="AE488" t="s">
        <v>94</v>
      </c>
      <c r="AF488">
        <v>74</v>
      </c>
      <c r="AG488" t="s">
        <v>95</v>
      </c>
      <c r="AH488" t="s">
        <v>163</v>
      </c>
      <c r="AI488" t="s">
        <v>128</v>
      </c>
      <c r="AJ488" t="s">
        <v>98</v>
      </c>
      <c r="AK488" s="1" t="s">
        <v>363</v>
      </c>
      <c r="AL488" t="s">
        <v>99</v>
      </c>
      <c r="AM488" t="s">
        <v>110</v>
      </c>
      <c r="AN488" t="s">
        <v>104</v>
      </c>
      <c r="AO488" t="s">
        <v>102</v>
      </c>
      <c r="AP488" s="1"/>
      <c r="AQ488" t="s">
        <v>102</v>
      </c>
    </row>
    <row r="489" spans="1:43" x14ac:dyDescent="0.25">
      <c r="A489" s="1">
        <v>488</v>
      </c>
      <c r="G489" t="s">
        <v>35</v>
      </c>
      <c r="M489" s="5">
        <f t="shared" si="105"/>
        <v>1</v>
      </c>
      <c r="N489" s="5">
        <f t="shared" si="106"/>
        <v>3</v>
      </c>
      <c r="P489" s="5">
        <f t="shared" si="107"/>
        <v>0</v>
      </c>
      <c r="Q489" s="5">
        <f t="shared" si="108"/>
        <v>0</v>
      </c>
      <c r="R489" s="5">
        <f t="shared" si="109"/>
        <v>0</v>
      </c>
      <c r="S489" s="5">
        <f t="shared" si="110"/>
        <v>0</v>
      </c>
      <c r="T489" s="5">
        <f t="shared" si="111"/>
        <v>0</v>
      </c>
      <c r="U489" s="5">
        <f t="shared" si="112"/>
        <v>1</v>
      </c>
      <c r="V489" s="13">
        <f t="shared" si="113"/>
        <v>0</v>
      </c>
      <c r="W489" s="5">
        <f t="shared" si="114"/>
        <v>0</v>
      </c>
      <c r="X489" s="5">
        <f t="shared" si="115"/>
        <v>0</v>
      </c>
      <c r="Y489" s="5">
        <f t="shared" si="116"/>
        <v>0</v>
      </c>
      <c r="AB489" s="5">
        <f t="shared" si="117"/>
        <v>1</v>
      </c>
      <c r="AC489" s="5">
        <f t="shared" si="118"/>
        <v>1</v>
      </c>
      <c r="AD489" s="5" t="str">
        <f t="shared" si="119"/>
        <v>Correct</v>
      </c>
      <c r="AE489" t="s">
        <v>94</v>
      </c>
      <c r="AF489">
        <v>60</v>
      </c>
      <c r="AG489" t="s">
        <v>121</v>
      </c>
      <c r="AH489" t="s">
        <v>239</v>
      </c>
      <c r="AI489" t="s">
        <v>107</v>
      </c>
      <c r="AJ489" t="s">
        <v>98</v>
      </c>
      <c r="AK489" s="1" t="s">
        <v>80</v>
      </c>
      <c r="AL489" t="s">
        <v>126</v>
      </c>
      <c r="AM489" t="s">
        <v>110</v>
      </c>
      <c r="AN489" t="s">
        <v>101</v>
      </c>
      <c r="AO489" t="s">
        <v>102</v>
      </c>
      <c r="AP489" s="1" t="s">
        <v>92</v>
      </c>
      <c r="AQ489" t="s">
        <v>102</v>
      </c>
    </row>
    <row r="490" spans="1:43" x14ac:dyDescent="0.25">
      <c r="A490" s="1">
        <v>489</v>
      </c>
      <c r="M490" s="5">
        <f t="shared" si="105"/>
        <v>0</v>
      </c>
      <c r="N490" s="5" t="e">
        <f t="shared" si="106"/>
        <v>#DIV/0!</v>
      </c>
      <c r="P490" s="5">
        <f t="shared" si="107"/>
        <v>0</v>
      </c>
      <c r="Q490" s="5">
        <f t="shared" si="108"/>
        <v>0</v>
      </c>
      <c r="R490" s="5">
        <f t="shared" si="109"/>
        <v>0</v>
      </c>
      <c r="S490" s="5">
        <f t="shared" si="110"/>
        <v>0</v>
      </c>
      <c r="T490" s="5">
        <f t="shared" si="111"/>
        <v>0</v>
      </c>
      <c r="U490" s="5">
        <f t="shared" si="112"/>
        <v>0</v>
      </c>
      <c r="V490" s="13">
        <f t="shared" si="113"/>
        <v>0</v>
      </c>
      <c r="W490" s="5">
        <f t="shared" si="114"/>
        <v>0</v>
      </c>
      <c r="X490" s="5">
        <f t="shared" si="115"/>
        <v>0</v>
      </c>
      <c r="Y490" s="5">
        <f t="shared" si="116"/>
        <v>0</v>
      </c>
      <c r="AB490" s="5">
        <f t="shared" si="117"/>
        <v>0</v>
      </c>
      <c r="AC490" s="5">
        <f t="shared" si="118"/>
        <v>0</v>
      </c>
      <c r="AD490" s="5" t="str">
        <f t="shared" si="119"/>
        <v>Correct</v>
      </c>
      <c r="AE490" t="s">
        <v>105</v>
      </c>
      <c r="AF490">
        <v>70</v>
      </c>
      <c r="AG490" t="s">
        <v>95</v>
      </c>
      <c r="AH490" t="s">
        <v>151</v>
      </c>
      <c r="AI490" t="s">
        <v>107</v>
      </c>
      <c r="AK490" s="1" t="s">
        <v>80</v>
      </c>
      <c r="AN490" t="s">
        <v>104</v>
      </c>
      <c r="AO490" t="s">
        <v>102</v>
      </c>
      <c r="AP490" s="1"/>
    </row>
    <row r="491" spans="1:43" x14ac:dyDescent="0.25">
      <c r="A491" s="1">
        <v>490</v>
      </c>
      <c r="D491" t="s">
        <v>33</v>
      </c>
      <c r="I491" t="s">
        <v>36</v>
      </c>
      <c r="K491" t="s">
        <v>38</v>
      </c>
      <c r="M491" s="5">
        <f t="shared" si="105"/>
        <v>3</v>
      </c>
      <c r="N491" s="5">
        <f t="shared" si="106"/>
        <v>1</v>
      </c>
      <c r="P491" s="5">
        <f t="shared" si="107"/>
        <v>0</v>
      </c>
      <c r="Q491" s="5">
        <f t="shared" si="108"/>
        <v>0</v>
      </c>
      <c r="R491" s="5">
        <f t="shared" si="109"/>
        <v>1</v>
      </c>
      <c r="S491" s="5">
        <f t="shared" si="110"/>
        <v>0</v>
      </c>
      <c r="T491" s="5">
        <f t="shared" si="111"/>
        <v>0</v>
      </c>
      <c r="U491" s="5">
        <f t="shared" si="112"/>
        <v>0</v>
      </c>
      <c r="V491" s="13">
        <f t="shared" si="113"/>
        <v>0</v>
      </c>
      <c r="W491" s="5">
        <f t="shared" si="114"/>
        <v>1</v>
      </c>
      <c r="X491" s="5">
        <f t="shared" si="115"/>
        <v>0</v>
      </c>
      <c r="Y491" s="5">
        <f t="shared" si="116"/>
        <v>1</v>
      </c>
      <c r="AB491" s="5">
        <f t="shared" si="117"/>
        <v>3</v>
      </c>
      <c r="AC491" s="5">
        <f t="shared" si="118"/>
        <v>3</v>
      </c>
      <c r="AD491" s="5" t="str">
        <f t="shared" si="119"/>
        <v>Correct</v>
      </c>
      <c r="AE491" t="s">
        <v>94</v>
      </c>
      <c r="AF491">
        <v>62</v>
      </c>
      <c r="AG491" t="s">
        <v>121</v>
      </c>
      <c r="AH491" t="s">
        <v>207</v>
      </c>
      <c r="AI491" t="s">
        <v>107</v>
      </c>
      <c r="AJ491" t="s">
        <v>98</v>
      </c>
      <c r="AK491" s="1" t="s">
        <v>80</v>
      </c>
      <c r="AL491" t="s">
        <v>99</v>
      </c>
      <c r="AM491" t="s">
        <v>110</v>
      </c>
      <c r="AN491" t="s">
        <v>104</v>
      </c>
      <c r="AO491" t="s">
        <v>102</v>
      </c>
      <c r="AP491" s="1" t="s">
        <v>92</v>
      </c>
      <c r="AQ491" t="s">
        <v>98</v>
      </c>
    </row>
    <row r="492" spans="1:43" x14ac:dyDescent="0.25">
      <c r="A492" s="1">
        <v>491</v>
      </c>
      <c r="G492" t="s">
        <v>35</v>
      </c>
      <c r="M492" s="5">
        <f t="shared" si="105"/>
        <v>1</v>
      </c>
      <c r="N492" s="5">
        <f t="shared" si="106"/>
        <v>3</v>
      </c>
      <c r="P492" s="5">
        <f t="shared" si="107"/>
        <v>0</v>
      </c>
      <c r="Q492" s="5">
        <f t="shared" si="108"/>
        <v>0</v>
      </c>
      <c r="R492" s="5">
        <f t="shared" si="109"/>
        <v>0</v>
      </c>
      <c r="S492" s="5">
        <f t="shared" si="110"/>
        <v>0</v>
      </c>
      <c r="T492" s="5">
        <f t="shared" si="111"/>
        <v>0</v>
      </c>
      <c r="U492" s="5">
        <f t="shared" si="112"/>
        <v>1</v>
      </c>
      <c r="V492" s="13">
        <f t="shared" si="113"/>
        <v>0</v>
      </c>
      <c r="W492" s="5">
        <f t="shared" si="114"/>
        <v>0</v>
      </c>
      <c r="X492" s="5">
        <f t="shared" si="115"/>
        <v>0</v>
      </c>
      <c r="Y492" s="5">
        <f t="shared" si="116"/>
        <v>0</v>
      </c>
      <c r="AB492" s="5">
        <f t="shared" si="117"/>
        <v>1</v>
      </c>
      <c r="AC492" s="5">
        <f t="shared" si="118"/>
        <v>1</v>
      </c>
      <c r="AD492" s="5" t="str">
        <f t="shared" si="119"/>
        <v>Correct</v>
      </c>
      <c r="AE492" t="s">
        <v>94</v>
      </c>
      <c r="AF492">
        <v>60</v>
      </c>
      <c r="AG492" t="s">
        <v>95</v>
      </c>
      <c r="AH492" t="s">
        <v>151</v>
      </c>
      <c r="AI492" t="s">
        <v>107</v>
      </c>
      <c r="AJ492" t="s">
        <v>98</v>
      </c>
      <c r="AK492" s="1" t="s">
        <v>80</v>
      </c>
      <c r="AN492" t="s">
        <v>104</v>
      </c>
      <c r="AO492" t="s">
        <v>102</v>
      </c>
      <c r="AP492" s="1"/>
    </row>
    <row r="493" spans="1:43" x14ac:dyDescent="0.25">
      <c r="A493" s="1">
        <v>492</v>
      </c>
      <c r="G493" t="s">
        <v>35</v>
      </c>
      <c r="H493" t="s">
        <v>269</v>
      </c>
      <c r="I493" t="s">
        <v>36</v>
      </c>
      <c r="M493" s="5">
        <f t="shared" si="105"/>
        <v>3</v>
      </c>
      <c r="N493" s="5">
        <f t="shared" si="106"/>
        <v>1</v>
      </c>
      <c r="P493" s="5">
        <f t="shared" si="107"/>
        <v>0</v>
      </c>
      <c r="Q493" s="5">
        <f t="shared" si="108"/>
        <v>0</v>
      </c>
      <c r="R493" s="5">
        <f t="shared" si="109"/>
        <v>0</v>
      </c>
      <c r="S493" s="5">
        <f t="shared" si="110"/>
        <v>0</v>
      </c>
      <c r="T493" s="5">
        <f t="shared" si="111"/>
        <v>0</v>
      </c>
      <c r="U493" s="5">
        <f t="shared" si="112"/>
        <v>1</v>
      </c>
      <c r="V493" s="13">
        <f t="shared" si="113"/>
        <v>1</v>
      </c>
      <c r="W493" s="5">
        <f t="shared" si="114"/>
        <v>1</v>
      </c>
      <c r="X493" s="5">
        <f t="shared" si="115"/>
        <v>0</v>
      </c>
      <c r="Y493" s="5">
        <f t="shared" si="116"/>
        <v>0</v>
      </c>
      <c r="AB493" s="5">
        <f t="shared" si="117"/>
        <v>3</v>
      </c>
      <c r="AC493" s="5">
        <f t="shared" si="118"/>
        <v>3</v>
      </c>
      <c r="AD493" s="5" t="str">
        <f t="shared" si="119"/>
        <v>Correct</v>
      </c>
      <c r="AE493" t="s">
        <v>94</v>
      </c>
      <c r="AF493">
        <v>83</v>
      </c>
      <c r="AG493" t="s">
        <v>95</v>
      </c>
      <c r="AH493" t="s">
        <v>204</v>
      </c>
      <c r="AI493" t="s">
        <v>128</v>
      </c>
      <c r="AJ493" t="s">
        <v>98</v>
      </c>
      <c r="AK493" s="1" t="s">
        <v>85</v>
      </c>
      <c r="AL493" t="s">
        <v>108</v>
      </c>
      <c r="AM493" t="s">
        <v>110</v>
      </c>
      <c r="AN493" t="s">
        <v>104</v>
      </c>
      <c r="AO493" t="s">
        <v>111</v>
      </c>
      <c r="AP493" s="1"/>
      <c r="AQ493" t="s">
        <v>98</v>
      </c>
    </row>
    <row r="494" spans="1:43" x14ac:dyDescent="0.25">
      <c r="A494" s="1">
        <v>493</v>
      </c>
      <c r="I494" t="s">
        <v>36</v>
      </c>
      <c r="K494" t="s">
        <v>38</v>
      </c>
      <c r="M494" s="5">
        <f t="shared" si="105"/>
        <v>2</v>
      </c>
      <c r="N494" s="5">
        <f t="shared" si="106"/>
        <v>1.5</v>
      </c>
      <c r="P494" s="5">
        <f t="shared" si="107"/>
        <v>0</v>
      </c>
      <c r="Q494" s="5">
        <f t="shared" si="108"/>
        <v>0</v>
      </c>
      <c r="R494" s="5">
        <f t="shared" si="109"/>
        <v>0</v>
      </c>
      <c r="S494" s="5">
        <f t="shared" si="110"/>
        <v>0</v>
      </c>
      <c r="T494" s="5">
        <f t="shared" si="111"/>
        <v>0</v>
      </c>
      <c r="U494" s="5">
        <f t="shared" si="112"/>
        <v>0</v>
      </c>
      <c r="V494" s="13">
        <f t="shared" si="113"/>
        <v>0</v>
      </c>
      <c r="W494" s="5">
        <f t="shared" si="114"/>
        <v>1</v>
      </c>
      <c r="X494" s="5">
        <f t="shared" si="115"/>
        <v>0</v>
      </c>
      <c r="Y494" s="5">
        <f t="shared" si="116"/>
        <v>1</v>
      </c>
      <c r="AB494" s="5">
        <f t="shared" si="117"/>
        <v>2</v>
      </c>
      <c r="AC494" s="5">
        <f t="shared" si="118"/>
        <v>2</v>
      </c>
      <c r="AD494" s="5" t="str">
        <f t="shared" si="119"/>
        <v>Correct</v>
      </c>
      <c r="AE494" t="s">
        <v>94</v>
      </c>
      <c r="AF494">
        <v>65</v>
      </c>
      <c r="AG494" t="s">
        <v>121</v>
      </c>
      <c r="AH494" t="s">
        <v>161</v>
      </c>
      <c r="AI494" t="s">
        <v>107</v>
      </c>
      <c r="AJ494" t="s">
        <v>98</v>
      </c>
      <c r="AK494" s="1" t="s">
        <v>80</v>
      </c>
      <c r="AL494" t="s">
        <v>114</v>
      </c>
      <c r="AM494" t="s">
        <v>100</v>
      </c>
      <c r="AN494" t="s">
        <v>101</v>
      </c>
      <c r="AO494" t="s">
        <v>102</v>
      </c>
      <c r="AP494" s="1" t="s">
        <v>92</v>
      </c>
      <c r="AQ494" t="s">
        <v>102</v>
      </c>
    </row>
    <row r="495" spans="1:43" x14ac:dyDescent="0.25">
      <c r="A495" s="1">
        <v>494</v>
      </c>
      <c r="F495" t="s">
        <v>34</v>
      </c>
      <c r="H495" t="s">
        <v>269</v>
      </c>
      <c r="I495" t="s">
        <v>36</v>
      </c>
      <c r="M495" s="5">
        <f t="shared" si="105"/>
        <v>3</v>
      </c>
      <c r="N495" s="5">
        <f t="shared" si="106"/>
        <v>1</v>
      </c>
      <c r="P495" s="5">
        <f t="shared" si="107"/>
        <v>0</v>
      </c>
      <c r="Q495" s="5">
        <f t="shared" si="108"/>
        <v>0</v>
      </c>
      <c r="R495" s="5">
        <f t="shared" si="109"/>
        <v>0</v>
      </c>
      <c r="S495" s="5">
        <f t="shared" si="110"/>
        <v>0</v>
      </c>
      <c r="T495" s="5">
        <f t="shared" si="111"/>
        <v>1</v>
      </c>
      <c r="U495" s="5">
        <f t="shared" si="112"/>
        <v>0</v>
      </c>
      <c r="V495" s="13">
        <f t="shared" si="113"/>
        <v>1</v>
      </c>
      <c r="W495" s="5">
        <f t="shared" si="114"/>
        <v>1</v>
      </c>
      <c r="X495" s="5">
        <f t="shared" si="115"/>
        <v>0</v>
      </c>
      <c r="Y495" s="5">
        <f t="shared" si="116"/>
        <v>0</v>
      </c>
      <c r="AB495" s="5">
        <f t="shared" si="117"/>
        <v>3</v>
      </c>
      <c r="AC495" s="5">
        <f t="shared" si="118"/>
        <v>3</v>
      </c>
      <c r="AD495" s="5" t="str">
        <f t="shared" si="119"/>
        <v>Correct</v>
      </c>
      <c r="AE495" t="s">
        <v>94</v>
      </c>
      <c r="AF495">
        <v>91</v>
      </c>
      <c r="AG495" t="s">
        <v>95</v>
      </c>
      <c r="AH495" t="s">
        <v>204</v>
      </c>
      <c r="AI495" t="s">
        <v>107</v>
      </c>
      <c r="AJ495" t="s">
        <v>98</v>
      </c>
      <c r="AK495" s="1" t="s">
        <v>80</v>
      </c>
      <c r="AM495" t="s">
        <v>100</v>
      </c>
      <c r="AN495" t="s">
        <v>104</v>
      </c>
      <c r="AO495" t="s">
        <v>102</v>
      </c>
      <c r="AP495" s="1" t="s">
        <v>91</v>
      </c>
      <c r="AQ495" t="s">
        <v>98</v>
      </c>
    </row>
    <row r="496" spans="1:43" x14ac:dyDescent="0.25">
      <c r="A496" s="1">
        <v>495</v>
      </c>
      <c r="M496" s="5">
        <f t="shared" si="105"/>
        <v>0</v>
      </c>
      <c r="N496" s="5" t="e">
        <f t="shared" si="106"/>
        <v>#DIV/0!</v>
      </c>
      <c r="P496" s="5">
        <f t="shared" si="107"/>
        <v>0</v>
      </c>
      <c r="Q496" s="5">
        <f t="shared" si="108"/>
        <v>0</v>
      </c>
      <c r="R496" s="5">
        <f t="shared" si="109"/>
        <v>0</v>
      </c>
      <c r="S496" s="5">
        <f t="shared" si="110"/>
        <v>0</v>
      </c>
      <c r="T496" s="5">
        <f t="shared" si="111"/>
        <v>0</v>
      </c>
      <c r="U496" s="5">
        <f t="shared" si="112"/>
        <v>0</v>
      </c>
      <c r="V496" s="13">
        <f t="shared" si="113"/>
        <v>0</v>
      </c>
      <c r="W496" s="5">
        <f t="shared" si="114"/>
        <v>0</v>
      </c>
      <c r="X496" s="5">
        <f t="shared" si="115"/>
        <v>0</v>
      </c>
      <c r="Y496" s="5">
        <f t="shared" si="116"/>
        <v>0</v>
      </c>
      <c r="AB496" s="5">
        <f t="shared" si="117"/>
        <v>0</v>
      </c>
      <c r="AC496" s="5">
        <f t="shared" si="118"/>
        <v>0</v>
      </c>
      <c r="AD496" s="5" t="str">
        <f t="shared" si="119"/>
        <v>Correct</v>
      </c>
      <c r="AE496" t="s">
        <v>94</v>
      </c>
      <c r="AF496">
        <v>82</v>
      </c>
      <c r="AG496" t="s">
        <v>95</v>
      </c>
      <c r="AH496" t="s">
        <v>240</v>
      </c>
      <c r="AI496" t="s">
        <v>107</v>
      </c>
      <c r="AJ496" t="s">
        <v>98</v>
      </c>
      <c r="AK496" s="1" t="s">
        <v>80</v>
      </c>
      <c r="AM496" t="s">
        <v>110</v>
      </c>
      <c r="AN496" t="s">
        <v>104</v>
      </c>
      <c r="AO496" t="s">
        <v>102</v>
      </c>
      <c r="AP496" s="1" t="s">
        <v>91</v>
      </c>
      <c r="AQ496" t="s">
        <v>98</v>
      </c>
    </row>
    <row r="497" spans="1:43" x14ac:dyDescent="0.25">
      <c r="A497" s="1">
        <v>496</v>
      </c>
      <c r="D497" t="s">
        <v>33</v>
      </c>
      <c r="I497" t="s">
        <v>36</v>
      </c>
      <c r="K497" t="s">
        <v>38</v>
      </c>
      <c r="M497" s="5">
        <f t="shared" si="105"/>
        <v>3</v>
      </c>
      <c r="N497" s="5">
        <f t="shared" si="106"/>
        <v>1</v>
      </c>
      <c r="P497" s="5">
        <f t="shared" si="107"/>
        <v>0</v>
      </c>
      <c r="Q497" s="5">
        <f t="shared" si="108"/>
        <v>0</v>
      </c>
      <c r="R497" s="5">
        <f t="shared" si="109"/>
        <v>1</v>
      </c>
      <c r="S497" s="5">
        <f t="shared" si="110"/>
        <v>0</v>
      </c>
      <c r="T497" s="5">
        <f t="shared" si="111"/>
        <v>0</v>
      </c>
      <c r="U497" s="5">
        <f t="shared" si="112"/>
        <v>0</v>
      </c>
      <c r="V497" s="13">
        <f t="shared" si="113"/>
        <v>0</v>
      </c>
      <c r="W497" s="5">
        <f t="shared" si="114"/>
        <v>1</v>
      </c>
      <c r="X497" s="5">
        <f t="shared" si="115"/>
        <v>0</v>
      </c>
      <c r="Y497" s="5">
        <f t="shared" si="116"/>
        <v>1</v>
      </c>
      <c r="AB497" s="5">
        <f t="shared" si="117"/>
        <v>3</v>
      </c>
      <c r="AC497" s="5">
        <f t="shared" si="118"/>
        <v>3</v>
      </c>
      <c r="AD497" s="5" t="str">
        <f t="shared" si="119"/>
        <v>Correct</v>
      </c>
      <c r="AE497" t="s">
        <v>94</v>
      </c>
      <c r="AF497">
        <v>54</v>
      </c>
      <c r="AG497" t="s">
        <v>95</v>
      </c>
      <c r="AH497" t="s">
        <v>241</v>
      </c>
      <c r="AI497" t="s">
        <v>128</v>
      </c>
      <c r="AJ497" t="s">
        <v>98</v>
      </c>
      <c r="AK497" s="1" t="s">
        <v>80</v>
      </c>
      <c r="AL497" t="s">
        <v>114</v>
      </c>
      <c r="AM497" t="s">
        <v>110</v>
      </c>
      <c r="AN497" t="s">
        <v>101</v>
      </c>
      <c r="AO497" t="s">
        <v>102</v>
      </c>
      <c r="AP497" s="1" t="s">
        <v>92</v>
      </c>
      <c r="AQ497" t="s">
        <v>102</v>
      </c>
    </row>
    <row r="498" spans="1:43" x14ac:dyDescent="0.25">
      <c r="A498" s="1">
        <v>497</v>
      </c>
      <c r="B498" t="s">
        <v>31</v>
      </c>
      <c r="H498" t="s">
        <v>269</v>
      </c>
      <c r="K498" t="s">
        <v>38</v>
      </c>
      <c r="M498" s="5">
        <f t="shared" si="105"/>
        <v>3</v>
      </c>
      <c r="N498" s="5">
        <f t="shared" si="106"/>
        <v>1</v>
      </c>
      <c r="P498" s="5">
        <f t="shared" si="107"/>
        <v>1</v>
      </c>
      <c r="Q498" s="5">
        <f t="shared" si="108"/>
        <v>0</v>
      </c>
      <c r="R498" s="5">
        <f t="shared" si="109"/>
        <v>0</v>
      </c>
      <c r="S498" s="5">
        <f t="shared" si="110"/>
        <v>0</v>
      </c>
      <c r="T498" s="5">
        <f t="shared" si="111"/>
        <v>0</v>
      </c>
      <c r="U498" s="5">
        <f t="shared" si="112"/>
        <v>0</v>
      </c>
      <c r="V498" s="13">
        <f t="shared" si="113"/>
        <v>1</v>
      </c>
      <c r="W498" s="5">
        <f t="shared" si="114"/>
        <v>0</v>
      </c>
      <c r="X498" s="5">
        <f t="shared" si="115"/>
        <v>0</v>
      </c>
      <c r="Y498" s="5">
        <f t="shared" si="116"/>
        <v>1</v>
      </c>
      <c r="AB498" s="5">
        <f t="shared" si="117"/>
        <v>3</v>
      </c>
      <c r="AC498" s="5">
        <f t="shared" si="118"/>
        <v>3</v>
      </c>
      <c r="AD498" s="5" t="str">
        <f t="shared" si="119"/>
        <v>Correct</v>
      </c>
      <c r="AE498" t="s">
        <v>94</v>
      </c>
      <c r="AF498">
        <v>57</v>
      </c>
      <c r="AG498" t="s">
        <v>95</v>
      </c>
      <c r="AH498" t="s">
        <v>236</v>
      </c>
      <c r="AI498" t="s">
        <v>347</v>
      </c>
      <c r="AJ498" t="s">
        <v>102</v>
      </c>
      <c r="AK498" s="1" t="s">
        <v>355</v>
      </c>
      <c r="AL498" t="s">
        <v>114</v>
      </c>
      <c r="AM498" t="s">
        <v>110</v>
      </c>
      <c r="AN498" t="s">
        <v>101</v>
      </c>
      <c r="AO498" t="s">
        <v>102</v>
      </c>
      <c r="AP498" s="1" t="s">
        <v>92</v>
      </c>
      <c r="AQ498" t="s">
        <v>102</v>
      </c>
    </row>
    <row r="499" spans="1:43" x14ac:dyDescent="0.25">
      <c r="A499" s="1">
        <v>498</v>
      </c>
      <c r="C499" t="s">
        <v>32</v>
      </c>
      <c r="M499" s="5">
        <f t="shared" si="105"/>
        <v>1</v>
      </c>
      <c r="N499" s="5">
        <f t="shared" si="106"/>
        <v>3</v>
      </c>
      <c r="P499" s="5">
        <f t="shared" si="107"/>
        <v>0</v>
      </c>
      <c r="Q499" s="5">
        <f t="shared" si="108"/>
        <v>1</v>
      </c>
      <c r="R499" s="5">
        <f t="shared" si="109"/>
        <v>0</v>
      </c>
      <c r="S499" s="5">
        <f t="shared" si="110"/>
        <v>0</v>
      </c>
      <c r="T499" s="5">
        <f t="shared" si="111"/>
        <v>0</v>
      </c>
      <c r="U499" s="5">
        <f t="shared" si="112"/>
        <v>0</v>
      </c>
      <c r="V499" s="13">
        <f t="shared" si="113"/>
        <v>0</v>
      </c>
      <c r="W499" s="5">
        <f t="shared" si="114"/>
        <v>0</v>
      </c>
      <c r="X499" s="5">
        <f t="shared" si="115"/>
        <v>0</v>
      </c>
      <c r="Y499" s="5">
        <f t="shared" si="116"/>
        <v>0</v>
      </c>
      <c r="AB499" s="5">
        <f t="shared" si="117"/>
        <v>1</v>
      </c>
      <c r="AC499" s="5">
        <f t="shared" si="118"/>
        <v>1</v>
      </c>
      <c r="AD499" s="5" t="str">
        <f t="shared" si="119"/>
        <v>Correct</v>
      </c>
      <c r="AE499" t="s">
        <v>105</v>
      </c>
      <c r="AF499">
        <v>70</v>
      </c>
      <c r="AG499" t="s">
        <v>95</v>
      </c>
      <c r="AH499" t="s">
        <v>186</v>
      </c>
      <c r="AI499" t="s">
        <v>107</v>
      </c>
      <c r="AJ499" t="s">
        <v>98</v>
      </c>
      <c r="AK499" s="1" t="s">
        <v>80</v>
      </c>
      <c r="AM499" t="s">
        <v>110</v>
      </c>
      <c r="AN499" t="s">
        <v>104</v>
      </c>
      <c r="AO499" t="s">
        <v>102</v>
      </c>
      <c r="AP499" s="1" t="s">
        <v>91</v>
      </c>
      <c r="AQ499" t="s">
        <v>98</v>
      </c>
    </row>
    <row r="500" spans="1:43" x14ac:dyDescent="0.25">
      <c r="A500" s="1">
        <v>499</v>
      </c>
      <c r="M500" s="5">
        <f t="shared" si="105"/>
        <v>0</v>
      </c>
      <c r="N500" s="5" t="e">
        <f t="shared" si="106"/>
        <v>#DIV/0!</v>
      </c>
      <c r="P500" s="5">
        <f t="shared" si="107"/>
        <v>0</v>
      </c>
      <c r="Q500" s="5">
        <f t="shared" si="108"/>
        <v>0</v>
      </c>
      <c r="R500" s="5">
        <f t="shared" si="109"/>
        <v>0</v>
      </c>
      <c r="S500" s="5">
        <f t="shared" si="110"/>
        <v>0</v>
      </c>
      <c r="T500" s="5">
        <f t="shared" si="111"/>
        <v>0</v>
      </c>
      <c r="U500" s="5">
        <f t="shared" si="112"/>
        <v>0</v>
      </c>
      <c r="V500" s="13">
        <f t="shared" si="113"/>
        <v>0</v>
      </c>
      <c r="W500" s="5">
        <f t="shared" si="114"/>
        <v>0</v>
      </c>
      <c r="X500" s="5">
        <f t="shared" si="115"/>
        <v>0</v>
      </c>
      <c r="Y500" s="5">
        <f t="shared" si="116"/>
        <v>0</v>
      </c>
      <c r="AB500" s="5">
        <f t="shared" si="117"/>
        <v>0</v>
      </c>
      <c r="AC500" s="5">
        <f t="shared" si="118"/>
        <v>0</v>
      </c>
      <c r="AD500" s="5" t="str">
        <f t="shared" si="119"/>
        <v>Correct</v>
      </c>
      <c r="AE500" t="s">
        <v>94</v>
      </c>
      <c r="AF500">
        <v>73</v>
      </c>
      <c r="AG500" t="s">
        <v>95</v>
      </c>
      <c r="AH500" t="s">
        <v>156</v>
      </c>
      <c r="AI500" t="s">
        <v>107</v>
      </c>
      <c r="AJ500" t="s">
        <v>98</v>
      </c>
      <c r="AK500" s="1" t="s">
        <v>80</v>
      </c>
      <c r="AL500" t="s">
        <v>99</v>
      </c>
      <c r="AM500" t="s">
        <v>120</v>
      </c>
      <c r="AN500" t="s">
        <v>101</v>
      </c>
      <c r="AO500" t="s">
        <v>102</v>
      </c>
      <c r="AP500" s="1" t="s">
        <v>91</v>
      </c>
      <c r="AQ500" t="s">
        <v>98</v>
      </c>
    </row>
    <row r="501" spans="1:43" x14ac:dyDescent="0.25">
      <c r="A501" s="1">
        <v>500</v>
      </c>
      <c r="E501" t="s">
        <v>266</v>
      </c>
      <c r="H501" t="s">
        <v>269</v>
      </c>
      <c r="K501" t="s">
        <v>38</v>
      </c>
      <c r="M501" s="5">
        <f t="shared" si="105"/>
        <v>3</v>
      </c>
      <c r="N501" s="5">
        <f t="shared" si="106"/>
        <v>1</v>
      </c>
      <c r="P501" s="5">
        <f t="shared" si="107"/>
        <v>0</v>
      </c>
      <c r="Q501" s="5">
        <f t="shared" si="108"/>
        <v>0</v>
      </c>
      <c r="R501" s="5">
        <f t="shared" si="109"/>
        <v>0</v>
      </c>
      <c r="S501" s="5">
        <f t="shared" si="110"/>
        <v>1</v>
      </c>
      <c r="T501" s="5">
        <f t="shared" si="111"/>
        <v>0</v>
      </c>
      <c r="U501" s="5">
        <f t="shared" si="112"/>
        <v>0</v>
      </c>
      <c r="V501" s="13">
        <f t="shared" si="113"/>
        <v>1</v>
      </c>
      <c r="W501" s="5">
        <f t="shared" si="114"/>
        <v>0</v>
      </c>
      <c r="X501" s="5">
        <f t="shared" si="115"/>
        <v>0</v>
      </c>
      <c r="Y501" s="5">
        <f t="shared" si="116"/>
        <v>1</v>
      </c>
      <c r="AB501" s="5">
        <f t="shared" si="117"/>
        <v>3</v>
      </c>
      <c r="AC501" s="5">
        <f t="shared" si="118"/>
        <v>3</v>
      </c>
      <c r="AD501" s="5" t="str">
        <f t="shared" si="119"/>
        <v>Correct</v>
      </c>
      <c r="AE501" t="s">
        <v>94</v>
      </c>
      <c r="AF501">
        <v>77</v>
      </c>
      <c r="AG501" t="s">
        <v>95</v>
      </c>
      <c r="AH501" t="s">
        <v>186</v>
      </c>
      <c r="AI501" t="s">
        <v>107</v>
      </c>
      <c r="AJ501" t="s">
        <v>98</v>
      </c>
      <c r="AK501" s="1" t="s">
        <v>80</v>
      </c>
      <c r="AM501" t="s">
        <v>110</v>
      </c>
      <c r="AN501" t="s">
        <v>104</v>
      </c>
      <c r="AO501" t="s">
        <v>102</v>
      </c>
      <c r="AP501" s="1" t="s">
        <v>91</v>
      </c>
      <c r="AQ501" t="s">
        <v>102</v>
      </c>
    </row>
    <row r="502" spans="1:43" x14ac:dyDescent="0.25">
      <c r="A502" s="1">
        <v>501</v>
      </c>
      <c r="K502" t="s">
        <v>38</v>
      </c>
      <c r="M502" s="5">
        <f t="shared" si="105"/>
        <v>1</v>
      </c>
      <c r="N502" s="5">
        <f t="shared" si="106"/>
        <v>3</v>
      </c>
      <c r="P502" s="5">
        <f t="shared" si="107"/>
        <v>0</v>
      </c>
      <c r="Q502" s="5">
        <f t="shared" si="108"/>
        <v>0</v>
      </c>
      <c r="R502" s="5">
        <f t="shared" si="109"/>
        <v>0</v>
      </c>
      <c r="S502" s="5">
        <f t="shared" si="110"/>
        <v>0</v>
      </c>
      <c r="T502" s="5">
        <f t="shared" si="111"/>
        <v>0</v>
      </c>
      <c r="U502" s="5">
        <f t="shared" si="112"/>
        <v>0</v>
      </c>
      <c r="V502" s="13">
        <f t="shared" si="113"/>
        <v>0</v>
      </c>
      <c r="W502" s="5">
        <f t="shared" si="114"/>
        <v>0</v>
      </c>
      <c r="X502" s="5">
        <f t="shared" si="115"/>
        <v>0</v>
      </c>
      <c r="Y502" s="5">
        <f t="shared" si="116"/>
        <v>1</v>
      </c>
      <c r="AB502" s="5">
        <f t="shared" si="117"/>
        <v>1</v>
      </c>
      <c r="AC502" s="5">
        <f t="shared" si="118"/>
        <v>1</v>
      </c>
      <c r="AD502" s="5" t="str">
        <f t="shared" si="119"/>
        <v>Correct</v>
      </c>
      <c r="AE502" t="s">
        <v>105</v>
      </c>
      <c r="AF502">
        <v>72</v>
      </c>
      <c r="AG502" t="s">
        <v>95</v>
      </c>
      <c r="AH502" t="s">
        <v>238</v>
      </c>
      <c r="AI502" t="s">
        <v>128</v>
      </c>
      <c r="AJ502" t="s">
        <v>98</v>
      </c>
      <c r="AK502" s="1" t="s">
        <v>80</v>
      </c>
      <c r="AL502" t="s">
        <v>108</v>
      </c>
      <c r="AM502" t="s">
        <v>110</v>
      </c>
      <c r="AN502" t="s">
        <v>104</v>
      </c>
      <c r="AO502" t="s">
        <v>102</v>
      </c>
      <c r="AP502" s="1" t="s">
        <v>91</v>
      </c>
      <c r="AQ502" t="s">
        <v>102</v>
      </c>
    </row>
    <row r="503" spans="1:43" x14ac:dyDescent="0.25">
      <c r="A503" s="1">
        <v>502</v>
      </c>
      <c r="H503" t="s">
        <v>269</v>
      </c>
      <c r="I503" t="s">
        <v>36</v>
      </c>
      <c r="J503" t="s">
        <v>37</v>
      </c>
      <c r="M503" s="5">
        <f t="shared" si="105"/>
        <v>3</v>
      </c>
      <c r="N503" s="5">
        <f t="shared" si="106"/>
        <v>1</v>
      </c>
      <c r="P503" s="5">
        <f t="shared" si="107"/>
        <v>0</v>
      </c>
      <c r="Q503" s="5">
        <f t="shared" si="108"/>
        <v>0</v>
      </c>
      <c r="R503" s="5">
        <f t="shared" si="109"/>
        <v>0</v>
      </c>
      <c r="S503" s="5">
        <f t="shared" si="110"/>
        <v>0</v>
      </c>
      <c r="T503" s="5">
        <f t="shared" si="111"/>
        <v>0</v>
      </c>
      <c r="U503" s="5">
        <f t="shared" si="112"/>
        <v>0</v>
      </c>
      <c r="V503" s="13">
        <f t="shared" si="113"/>
        <v>1</v>
      </c>
      <c r="W503" s="5">
        <f t="shared" si="114"/>
        <v>1</v>
      </c>
      <c r="X503" s="5">
        <f t="shared" si="115"/>
        <v>1</v>
      </c>
      <c r="Y503" s="5">
        <f t="shared" si="116"/>
        <v>0</v>
      </c>
      <c r="AB503" s="5">
        <f t="shared" si="117"/>
        <v>3</v>
      </c>
      <c r="AC503" s="5">
        <f t="shared" si="118"/>
        <v>3</v>
      </c>
      <c r="AD503" s="5" t="str">
        <f t="shared" si="119"/>
        <v>Correct</v>
      </c>
      <c r="AE503" t="s">
        <v>105</v>
      </c>
      <c r="AF503">
        <v>56</v>
      </c>
      <c r="AG503" t="s">
        <v>95</v>
      </c>
      <c r="AH503" t="s">
        <v>186</v>
      </c>
      <c r="AI503" t="s">
        <v>97</v>
      </c>
      <c r="AJ503" t="s">
        <v>102</v>
      </c>
      <c r="AK503" s="1" t="s">
        <v>355</v>
      </c>
      <c r="AL503" t="s">
        <v>109</v>
      </c>
      <c r="AM503" t="s">
        <v>110</v>
      </c>
      <c r="AN503" t="s">
        <v>104</v>
      </c>
      <c r="AP503" s="1" t="s">
        <v>372</v>
      </c>
      <c r="AQ503" t="s">
        <v>98</v>
      </c>
    </row>
    <row r="504" spans="1:43" x14ac:dyDescent="0.25">
      <c r="A504" s="1">
        <v>503</v>
      </c>
      <c r="M504" s="5">
        <f t="shared" si="105"/>
        <v>0</v>
      </c>
      <c r="N504" s="5" t="e">
        <f t="shared" si="106"/>
        <v>#DIV/0!</v>
      </c>
      <c r="P504" s="5">
        <f t="shared" si="107"/>
        <v>0</v>
      </c>
      <c r="Q504" s="5">
        <f t="shared" si="108"/>
        <v>0</v>
      </c>
      <c r="R504" s="5">
        <f t="shared" si="109"/>
        <v>0</v>
      </c>
      <c r="S504" s="5">
        <f t="shared" si="110"/>
        <v>0</v>
      </c>
      <c r="T504" s="5">
        <f t="shared" si="111"/>
        <v>0</v>
      </c>
      <c r="U504" s="5">
        <f t="shared" si="112"/>
        <v>0</v>
      </c>
      <c r="V504" s="13">
        <f t="shared" si="113"/>
        <v>0</v>
      </c>
      <c r="W504" s="5">
        <f t="shared" si="114"/>
        <v>0</v>
      </c>
      <c r="X504" s="5">
        <f t="shared" si="115"/>
        <v>0</v>
      </c>
      <c r="Y504" s="5">
        <f t="shared" si="116"/>
        <v>0</v>
      </c>
      <c r="AB504" s="5">
        <f t="shared" si="117"/>
        <v>0</v>
      </c>
      <c r="AC504" s="5">
        <f t="shared" si="118"/>
        <v>0</v>
      </c>
      <c r="AD504" s="5" t="str">
        <f t="shared" si="119"/>
        <v>Correct</v>
      </c>
      <c r="AE504" t="s">
        <v>105</v>
      </c>
      <c r="AF504">
        <v>69</v>
      </c>
      <c r="AG504" t="s">
        <v>95</v>
      </c>
      <c r="AH504" t="s">
        <v>156</v>
      </c>
      <c r="AI504" t="s">
        <v>107</v>
      </c>
      <c r="AJ504" t="s">
        <v>98</v>
      </c>
      <c r="AK504" s="1" t="s">
        <v>80</v>
      </c>
      <c r="AL504" t="s">
        <v>114</v>
      </c>
      <c r="AM504" t="s">
        <v>120</v>
      </c>
      <c r="AN504" t="s">
        <v>104</v>
      </c>
      <c r="AO504" t="s">
        <v>102</v>
      </c>
      <c r="AP504" s="1" t="s">
        <v>91</v>
      </c>
      <c r="AQ504" t="s">
        <v>102</v>
      </c>
    </row>
    <row r="505" spans="1:43" x14ac:dyDescent="0.25">
      <c r="A505" s="1">
        <v>504</v>
      </c>
      <c r="D505" t="s">
        <v>33</v>
      </c>
      <c r="I505" t="s">
        <v>36</v>
      </c>
      <c r="M505" s="5">
        <f t="shared" si="105"/>
        <v>2</v>
      </c>
      <c r="N505" s="5">
        <f t="shared" si="106"/>
        <v>1.5</v>
      </c>
      <c r="P505" s="5">
        <f t="shared" si="107"/>
        <v>0</v>
      </c>
      <c r="Q505" s="5">
        <f t="shared" si="108"/>
        <v>0</v>
      </c>
      <c r="R505" s="5">
        <f t="shared" si="109"/>
        <v>1</v>
      </c>
      <c r="S505" s="5">
        <f t="shared" si="110"/>
        <v>0</v>
      </c>
      <c r="T505" s="5">
        <f t="shared" si="111"/>
        <v>0</v>
      </c>
      <c r="U505" s="5">
        <f t="shared" si="112"/>
        <v>0</v>
      </c>
      <c r="V505" s="13">
        <f t="shared" si="113"/>
        <v>0</v>
      </c>
      <c r="W505" s="5">
        <f t="shared" si="114"/>
        <v>1</v>
      </c>
      <c r="X505" s="5">
        <f t="shared" si="115"/>
        <v>0</v>
      </c>
      <c r="Y505" s="5">
        <f t="shared" si="116"/>
        <v>0</v>
      </c>
      <c r="AB505" s="5">
        <f t="shared" si="117"/>
        <v>2</v>
      </c>
      <c r="AC505" s="5">
        <f t="shared" si="118"/>
        <v>2</v>
      </c>
      <c r="AD505" s="5" t="str">
        <f t="shared" si="119"/>
        <v>Correct</v>
      </c>
      <c r="AE505" t="s">
        <v>94</v>
      </c>
      <c r="AF505">
        <v>35</v>
      </c>
      <c r="AG505" t="s">
        <v>95</v>
      </c>
      <c r="AH505" t="s">
        <v>235</v>
      </c>
      <c r="AI505" t="s">
        <v>107</v>
      </c>
      <c r="AJ505" t="s">
        <v>98</v>
      </c>
      <c r="AK505" s="1" t="s">
        <v>80</v>
      </c>
      <c r="AL505" t="s">
        <v>108</v>
      </c>
      <c r="AM505" t="s">
        <v>110</v>
      </c>
      <c r="AN505" t="s">
        <v>101</v>
      </c>
      <c r="AO505" t="s">
        <v>102</v>
      </c>
      <c r="AP505" s="1" t="s">
        <v>92</v>
      </c>
      <c r="AQ505" t="s">
        <v>102</v>
      </c>
    </row>
    <row r="506" spans="1:43" x14ac:dyDescent="0.25">
      <c r="A506" s="1">
        <v>505</v>
      </c>
      <c r="H506" t="s">
        <v>269</v>
      </c>
      <c r="K506" t="s">
        <v>38</v>
      </c>
      <c r="M506" s="5">
        <f t="shared" si="105"/>
        <v>2</v>
      </c>
      <c r="N506" s="5">
        <f t="shared" si="106"/>
        <v>1.5</v>
      </c>
      <c r="P506" s="5">
        <f t="shared" si="107"/>
        <v>0</v>
      </c>
      <c r="Q506" s="5">
        <f t="shared" si="108"/>
        <v>0</v>
      </c>
      <c r="R506" s="5">
        <f t="shared" si="109"/>
        <v>0</v>
      </c>
      <c r="S506" s="5">
        <f t="shared" si="110"/>
        <v>0</v>
      </c>
      <c r="T506" s="5">
        <f t="shared" si="111"/>
        <v>0</v>
      </c>
      <c r="U506" s="5">
        <f t="shared" si="112"/>
        <v>0</v>
      </c>
      <c r="V506" s="13">
        <f t="shared" si="113"/>
        <v>1</v>
      </c>
      <c r="W506" s="5">
        <f t="shared" si="114"/>
        <v>0</v>
      </c>
      <c r="X506" s="5">
        <f t="shared" si="115"/>
        <v>0</v>
      </c>
      <c r="Y506" s="5">
        <f t="shared" si="116"/>
        <v>1</v>
      </c>
      <c r="AB506" s="5">
        <f t="shared" si="117"/>
        <v>2</v>
      </c>
      <c r="AC506" s="5">
        <f t="shared" si="118"/>
        <v>2</v>
      </c>
      <c r="AD506" s="5" t="str">
        <f t="shared" si="119"/>
        <v>Correct</v>
      </c>
      <c r="AE506" t="s">
        <v>105</v>
      </c>
      <c r="AF506">
        <v>73</v>
      </c>
      <c r="AG506" t="s">
        <v>121</v>
      </c>
      <c r="AH506" t="s">
        <v>242</v>
      </c>
      <c r="AI506" t="s">
        <v>107</v>
      </c>
      <c r="AJ506" t="s">
        <v>98</v>
      </c>
      <c r="AK506" s="1" t="s">
        <v>80</v>
      </c>
      <c r="AL506" t="s">
        <v>108</v>
      </c>
      <c r="AM506" t="s">
        <v>110</v>
      </c>
      <c r="AN506" t="s">
        <v>104</v>
      </c>
      <c r="AO506" t="s">
        <v>102</v>
      </c>
      <c r="AP506" s="1" t="s">
        <v>91</v>
      </c>
      <c r="AQ506" t="s">
        <v>102</v>
      </c>
    </row>
    <row r="507" spans="1:43" x14ac:dyDescent="0.25">
      <c r="A507" s="1">
        <v>506</v>
      </c>
      <c r="G507" t="s">
        <v>35</v>
      </c>
      <c r="M507" s="5">
        <f t="shared" si="105"/>
        <v>1</v>
      </c>
      <c r="N507" s="5">
        <f t="shared" si="106"/>
        <v>3</v>
      </c>
      <c r="P507" s="5">
        <f t="shared" si="107"/>
        <v>0</v>
      </c>
      <c r="Q507" s="5">
        <f t="shared" si="108"/>
        <v>0</v>
      </c>
      <c r="R507" s="5">
        <f t="shared" si="109"/>
        <v>0</v>
      </c>
      <c r="S507" s="5">
        <f t="shared" si="110"/>
        <v>0</v>
      </c>
      <c r="T507" s="5">
        <f t="shared" si="111"/>
        <v>0</v>
      </c>
      <c r="U507" s="5">
        <f t="shared" si="112"/>
        <v>1</v>
      </c>
      <c r="V507" s="13">
        <f t="shared" si="113"/>
        <v>0</v>
      </c>
      <c r="W507" s="5">
        <f t="shared" si="114"/>
        <v>0</v>
      </c>
      <c r="X507" s="5">
        <f t="shared" si="115"/>
        <v>0</v>
      </c>
      <c r="Y507" s="5">
        <f t="shared" si="116"/>
        <v>0</v>
      </c>
      <c r="AB507" s="5">
        <f t="shared" si="117"/>
        <v>1</v>
      </c>
      <c r="AC507" s="5">
        <f t="shared" si="118"/>
        <v>1</v>
      </c>
      <c r="AD507" s="5" t="str">
        <f t="shared" si="119"/>
        <v>Correct</v>
      </c>
      <c r="AE507" t="s">
        <v>94</v>
      </c>
      <c r="AF507">
        <v>80</v>
      </c>
      <c r="AG507" t="s">
        <v>121</v>
      </c>
      <c r="AH507" t="s">
        <v>242</v>
      </c>
      <c r="AI507" t="s">
        <v>107</v>
      </c>
      <c r="AJ507" t="s">
        <v>98</v>
      </c>
      <c r="AK507" s="1" t="s">
        <v>80</v>
      </c>
      <c r="AL507" t="s">
        <v>112</v>
      </c>
      <c r="AM507" t="s">
        <v>100</v>
      </c>
      <c r="AN507" t="s">
        <v>104</v>
      </c>
      <c r="AO507" t="s">
        <v>102</v>
      </c>
      <c r="AP507" s="1" t="s">
        <v>91</v>
      </c>
      <c r="AQ507" t="s">
        <v>98</v>
      </c>
    </row>
    <row r="508" spans="1:43" x14ac:dyDescent="0.25">
      <c r="A508" s="1">
        <v>507</v>
      </c>
      <c r="D508" t="s">
        <v>33</v>
      </c>
      <c r="I508" t="s">
        <v>36</v>
      </c>
      <c r="M508" s="5">
        <f t="shared" si="105"/>
        <v>2</v>
      </c>
      <c r="N508" s="5">
        <f t="shared" si="106"/>
        <v>1.5</v>
      </c>
      <c r="P508" s="5">
        <f t="shared" si="107"/>
        <v>0</v>
      </c>
      <c r="Q508" s="5">
        <f t="shared" si="108"/>
        <v>0</v>
      </c>
      <c r="R508" s="5">
        <f t="shared" si="109"/>
        <v>1</v>
      </c>
      <c r="S508" s="5">
        <f t="shared" si="110"/>
        <v>0</v>
      </c>
      <c r="T508" s="5">
        <f t="shared" si="111"/>
        <v>0</v>
      </c>
      <c r="U508" s="5">
        <f t="shared" si="112"/>
        <v>0</v>
      </c>
      <c r="V508" s="13">
        <f t="shared" si="113"/>
        <v>0</v>
      </c>
      <c r="W508" s="5">
        <f t="shared" si="114"/>
        <v>1</v>
      </c>
      <c r="X508" s="5">
        <f t="shared" si="115"/>
        <v>0</v>
      </c>
      <c r="Y508" s="5">
        <f t="shared" si="116"/>
        <v>0</v>
      </c>
      <c r="AB508" s="5">
        <f t="shared" si="117"/>
        <v>2</v>
      </c>
      <c r="AC508" s="5">
        <f t="shared" si="118"/>
        <v>2</v>
      </c>
      <c r="AD508" s="5" t="str">
        <f t="shared" si="119"/>
        <v>Correct</v>
      </c>
      <c r="AE508" t="s">
        <v>94</v>
      </c>
      <c r="AF508">
        <v>62</v>
      </c>
      <c r="AG508" t="s">
        <v>121</v>
      </c>
      <c r="AH508" t="s">
        <v>161</v>
      </c>
      <c r="AI508" t="s">
        <v>107</v>
      </c>
      <c r="AJ508" t="s">
        <v>98</v>
      </c>
      <c r="AK508" s="1" t="s">
        <v>80</v>
      </c>
      <c r="AL508" t="s">
        <v>114</v>
      </c>
      <c r="AM508" t="s">
        <v>120</v>
      </c>
      <c r="AN508" t="s">
        <v>101</v>
      </c>
      <c r="AO508" t="s">
        <v>102</v>
      </c>
      <c r="AP508" s="1" t="s">
        <v>92</v>
      </c>
      <c r="AQ508" t="s">
        <v>102</v>
      </c>
    </row>
    <row r="509" spans="1:43" x14ac:dyDescent="0.25">
      <c r="A509" s="1">
        <v>508</v>
      </c>
      <c r="H509" t="s">
        <v>269</v>
      </c>
      <c r="M509" s="5">
        <f t="shared" si="105"/>
        <v>1</v>
      </c>
      <c r="N509" s="5">
        <f t="shared" si="106"/>
        <v>3</v>
      </c>
      <c r="P509" s="5">
        <f t="shared" si="107"/>
        <v>0</v>
      </c>
      <c r="Q509" s="5">
        <f t="shared" si="108"/>
        <v>0</v>
      </c>
      <c r="R509" s="5">
        <f t="shared" si="109"/>
        <v>0</v>
      </c>
      <c r="S509" s="5">
        <f t="shared" si="110"/>
        <v>0</v>
      </c>
      <c r="T509" s="5">
        <f t="shared" si="111"/>
        <v>0</v>
      </c>
      <c r="U509" s="5">
        <f t="shared" si="112"/>
        <v>0</v>
      </c>
      <c r="V509" s="13">
        <f t="shared" si="113"/>
        <v>1</v>
      </c>
      <c r="W509" s="5">
        <f t="shared" si="114"/>
        <v>0</v>
      </c>
      <c r="X509" s="5">
        <f t="shared" si="115"/>
        <v>0</v>
      </c>
      <c r="Y509" s="5">
        <f t="shared" si="116"/>
        <v>0</v>
      </c>
      <c r="AB509" s="5">
        <f t="shared" si="117"/>
        <v>1</v>
      </c>
      <c r="AC509" s="5">
        <f t="shared" si="118"/>
        <v>1</v>
      </c>
      <c r="AD509" s="5" t="str">
        <f t="shared" si="119"/>
        <v>Correct</v>
      </c>
      <c r="AE509" t="s">
        <v>105</v>
      </c>
      <c r="AF509">
        <v>53</v>
      </c>
      <c r="AG509" t="s">
        <v>95</v>
      </c>
      <c r="AH509" t="s">
        <v>186</v>
      </c>
      <c r="AI509" t="s">
        <v>107</v>
      </c>
      <c r="AJ509" t="s">
        <v>98</v>
      </c>
      <c r="AK509" s="1" t="s">
        <v>80</v>
      </c>
      <c r="AL509" t="s">
        <v>99</v>
      </c>
      <c r="AM509" t="s">
        <v>100</v>
      </c>
      <c r="AN509" t="s">
        <v>135</v>
      </c>
      <c r="AO509" t="s">
        <v>102</v>
      </c>
      <c r="AP509" s="1" t="s">
        <v>92</v>
      </c>
      <c r="AQ509" t="s">
        <v>102</v>
      </c>
    </row>
    <row r="510" spans="1:43" x14ac:dyDescent="0.25">
      <c r="A510" s="1">
        <v>509</v>
      </c>
      <c r="D510" t="s">
        <v>33</v>
      </c>
      <c r="I510" t="s">
        <v>36</v>
      </c>
      <c r="M510" s="5">
        <f t="shared" si="105"/>
        <v>2</v>
      </c>
      <c r="N510" s="5">
        <f t="shared" si="106"/>
        <v>1.5</v>
      </c>
      <c r="P510" s="5">
        <f t="shared" si="107"/>
        <v>0</v>
      </c>
      <c r="Q510" s="5">
        <f t="shared" si="108"/>
        <v>0</v>
      </c>
      <c r="R510" s="5">
        <f t="shared" si="109"/>
        <v>1</v>
      </c>
      <c r="S510" s="5">
        <f t="shared" si="110"/>
        <v>0</v>
      </c>
      <c r="T510" s="5">
        <f t="shared" si="111"/>
        <v>0</v>
      </c>
      <c r="U510" s="5">
        <f t="shared" si="112"/>
        <v>0</v>
      </c>
      <c r="V510" s="13">
        <f t="shared" si="113"/>
        <v>0</v>
      </c>
      <c r="W510" s="5">
        <f t="shared" si="114"/>
        <v>1</v>
      </c>
      <c r="X510" s="5">
        <f t="shared" si="115"/>
        <v>0</v>
      </c>
      <c r="Y510" s="5">
        <f t="shared" si="116"/>
        <v>0</v>
      </c>
      <c r="AB510" s="5">
        <f t="shared" si="117"/>
        <v>2</v>
      </c>
      <c r="AC510" s="5">
        <f t="shared" si="118"/>
        <v>2</v>
      </c>
      <c r="AD510" s="5" t="str">
        <f t="shared" si="119"/>
        <v>Correct</v>
      </c>
      <c r="AE510" t="s">
        <v>105</v>
      </c>
      <c r="AF510">
        <v>58</v>
      </c>
      <c r="AG510" t="s">
        <v>121</v>
      </c>
      <c r="AH510" t="s">
        <v>242</v>
      </c>
      <c r="AI510" t="s">
        <v>107</v>
      </c>
      <c r="AJ510" t="s">
        <v>98</v>
      </c>
      <c r="AK510" s="1" t="s">
        <v>80</v>
      </c>
      <c r="AL510" t="s">
        <v>108</v>
      </c>
      <c r="AM510" t="s">
        <v>120</v>
      </c>
      <c r="AN510" t="s">
        <v>104</v>
      </c>
      <c r="AO510" t="s">
        <v>98</v>
      </c>
      <c r="AP510" s="1" t="s">
        <v>93</v>
      </c>
      <c r="AQ510" t="s">
        <v>98</v>
      </c>
    </row>
    <row r="511" spans="1:43" x14ac:dyDescent="0.25">
      <c r="A511" s="1">
        <v>510</v>
      </c>
      <c r="D511" t="s">
        <v>33</v>
      </c>
      <c r="I511" t="s">
        <v>36</v>
      </c>
      <c r="K511" t="s">
        <v>38</v>
      </c>
      <c r="M511" s="5">
        <f t="shared" si="105"/>
        <v>3</v>
      </c>
      <c r="N511" s="5">
        <f t="shared" si="106"/>
        <v>1</v>
      </c>
      <c r="P511" s="5">
        <f t="shared" si="107"/>
        <v>0</v>
      </c>
      <c r="Q511" s="5">
        <f t="shared" si="108"/>
        <v>0</v>
      </c>
      <c r="R511" s="5">
        <f t="shared" si="109"/>
        <v>1</v>
      </c>
      <c r="S511" s="5">
        <f t="shared" si="110"/>
        <v>0</v>
      </c>
      <c r="T511" s="5">
        <f t="shared" si="111"/>
        <v>0</v>
      </c>
      <c r="U511" s="5">
        <f t="shared" si="112"/>
        <v>0</v>
      </c>
      <c r="V511" s="13">
        <f t="shared" si="113"/>
        <v>0</v>
      </c>
      <c r="W511" s="5">
        <f t="shared" si="114"/>
        <v>1</v>
      </c>
      <c r="X511" s="5">
        <f t="shared" si="115"/>
        <v>0</v>
      </c>
      <c r="Y511" s="5">
        <f t="shared" si="116"/>
        <v>1</v>
      </c>
      <c r="AB511" s="5">
        <f t="shared" si="117"/>
        <v>3</v>
      </c>
      <c r="AC511" s="5">
        <f t="shared" si="118"/>
        <v>3</v>
      </c>
      <c r="AD511" s="5" t="str">
        <f t="shared" si="119"/>
        <v>Correct</v>
      </c>
      <c r="AE511" t="s">
        <v>94</v>
      </c>
      <c r="AF511">
        <v>61</v>
      </c>
      <c r="AG511" t="s">
        <v>95</v>
      </c>
      <c r="AH511" t="s">
        <v>223</v>
      </c>
      <c r="AI511" t="s">
        <v>128</v>
      </c>
      <c r="AJ511" t="s">
        <v>98</v>
      </c>
      <c r="AK511" s="1" t="s">
        <v>80</v>
      </c>
      <c r="AL511" t="s">
        <v>112</v>
      </c>
      <c r="AM511" t="s">
        <v>110</v>
      </c>
      <c r="AN511" t="s">
        <v>104</v>
      </c>
      <c r="AO511" t="s">
        <v>102</v>
      </c>
      <c r="AP511" s="1" t="s">
        <v>92</v>
      </c>
      <c r="AQ511" t="s">
        <v>102</v>
      </c>
    </row>
    <row r="512" spans="1:43" x14ac:dyDescent="0.25">
      <c r="A512" s="1">
        <v>511</v>
      </c>
      <c r="B512" t="s">
        <v>31</v>
      </c>
      <c r="F512" t="s">
        <v>34</v>
      </c>
      <c r="M512" s="5">
        <f t="shared" si="105"/>
        <v>2</v>
      </c>
      <c r="N512" s="5">
        <f t="shared" si="106"/>
        <v>1.5</v>
      </c>
      <c r="P512" s="5">
        <f t="shared" si="107"/>
        <v>1</v>
      </c>
      <c r="Q512" s="5">
        <f t="shared" si="108"/>
        <v>0</v>
      </c>
      <c r="R512" s="5">
        <f t="shared" si="109"/>
        <v>0</v>
      </c>
      <c r="S512" s="5">
        <f t="shared" si="110"/>
        <v>0</v>
      </c>
      <c r="T512" s="5">
        <f t="shared" si="111"/>
        <v>1</v>
      </c>
      <c r="U512" s="5">
        <f t="shared" si="112"/>
        <v>0</v>
      </c>
      <c r="V512" s="13">
        <f t="shared" si="113"/>
        <v>0</v>
      </c>
      <c r="W512" s="5">
        <f t="shared" si="114"/>
        <v>0</v>
      </c>
      <c r="X512" s="5">
        <f t="shared" si="115"/>
        <v>0</v>
      </c>
      <c r="Y512" s="5">
        <f t="shared" si="116"/>
        <v>0</v>
      </c>
      <c r="AB512" s="5">
        <f t="shared" si="117"/>
        <v>2</v>
      </c>
      <c r="AC512" s="5">
        <f t="shared" si="118"/>
        <v>2</v>
      </c>
      <c r="AD512" s="5" t="str">
        <f t="shared" si="119"/>
        <v>Correct</v>
      </c>
      <c r="AE512" t="s">
        <v>105</v>
      </c>
      <c r="AF512">
        <v>66</v>
      </c>
      <c r="AG512" t="s">
        <v>95</v>
      </c>
      <c r="AH512" t="s">
        <v>223</v>
      </c>
      <c r="AI512" t="s">
        <v>128</v>
      </c>
      <c r="AJ512" t="s">
        <v>98</v>
      </c>
      <c r="AK512" s="1" t="s">
        <v>363</v>
      </c>
      <c r="AL512" t="s">
        <v>108</v>
      </c>
      <c r="AM512" t="s">
        <v>110</v>
      </c>
      <c r="AN512" t="s">
        <v>104</v>
      </c>
      <c r="AO512" t="s">
        <v>102</v>
      </c>
      <c r="AP512" s="1" t="s">
        <v>91</v>
      </c>
      <c r="AQ512" t="s">
        <v>102</v>
      </c>
    </row>
    <row r="513" spans="1:43" x14ac:dyDescent="0.25">
      <c r="A513" s="1">
        <v>512</v>
      </c>
      <c r="D513" t="s">
        <v>33</v>
      </c>
      <c r="I513" t="s">
        <v>36</v>
      </c>
      <c r="K513" t="s">
        <v>38</v>
      </c>
      <c r="M513" s="5">
        <f t="shared" si="105"/>
        <v>3</v>
      </c>
      <c r="N513" s="5">
        <f t="shared" si="106"/>
        <v>1</v>
      </c>
      <c r="P513" s="5">
        <f t="shared" si="107"/>
        <v>0</v>
      </c>
      <c r="Q513" s="5">
        <f t="shared" si="108"/>
        <v>0</v>
      </c>
      <c r="R513" s="5">
        <f t="shared" si="109"/>
        <v>1</v>
      </c>
      <c r="S513" s="5">
        <f t="shared" si="110"/>
        <v>0</v>
      </c>
      <c r="T513" s="5">
        <f t="shared" si="111"/>
        <v>0</v>
      </c>
      <c r="U513" s="5">
        <f t="shared" si="112"/>
        <v>0</v>
      </c>
      <c r="V513" s="13">
        <f t="shared" si="113"/>
        <v>0</v>
      </c>
      <c r="W513" s="5">
        <f t="shared" si="114"/>
        <v>1</v>
      </c>
      <c r="X513" s="5">
        <f t="shared" si="115"/>
        <v>0</v>
      </c>
      <c r="Y513" s="5">
        <f t="shared" si="116"/>
        <v>1</v>
      </c>
      <c r="AB513" s="5">
        <f t="shared" si="117"/>
        <v>3</v>
      </c>
      <c r="AC513" s="5">
        <f t="shared" si="118"/>
        <v>3</v>
      </c>
      <c r="AD513" s="5" t="str">
        <f t="shared" si="119"/>
        <v>Correct</v>
      </c>
      <c r="AE513" t="s">
        <v>94</v>
      </c>
      <c r="AF513">
        <v>61</v>
      </c>
      <c r="AG513" t="s">
        <v>95</v>
      </c>
      <c r="AH513" t="s">
        <v>186</v>
      </c>
      <c r="AI513" t="s">
        <v>107</v>
      </c>
      <c r="AJ513" t="s">
        <v>98</v>
      </c>
      <c r="AK513" s="1" t="s">
        <v>80</v>
      </c>
      <c r="AL513" t="s">
        <v>109</v>
      </c>
      <c r="AM513" t="s">
        <v>100</v>
      </c>
      <c r="AN513" t="s">
        <v>125</v>
      </c>
      <c r="AO513" t="s">
        <v>102</v>
      </c>
      <c r="AP513" s="1" t="s">
        <v>90</v>
      </c>
      <c r="AQ513" t="s">
        <v>102</v>
      </c>
    </row>
    <row r="514" spans="1:43" x14ac:dyDescent="0.25">
      <c r="A514" s="1">
        <v>513</v>
      </c>
      <c r="F514" t="s">
        <v>34</v>
      </c>
      <c r="M514" s="5">
        <f t="shared" si="105"/>
        <v>1</v>
      </c>
      <c r="N514" s="5">
        <f t="shared" si="106"/>
        <v>3</v>
      </c>
      <c r="P514" s="5">
        <f t="shared" si="107"/>
        <v>0</v>
      </c>
      <c r="Q514" s="5">
        <f t="shared" si="108"/>
        <v>0</v>
      </c>
      <c r="R514" s="5">
        <f t="shared" si="109"/>
        <v>0</v>
      </c>
      <c r="S514" s="5">
        <f t="shared" si="110"/>
        <v>0</v>
      </c>
      <c r="T514" s="5">
        <f t="shared" si="111"/>
        <v>1</v>
      </c>
      <c r="U514" s="5">
        <f t="shared" si="112"/>
        <v>0</v>
      </c>
      <c r="V514" s="13">
        <f t="shared" si="113"/>
        <v>0</v>
      </c>
      <c r="W514" s="5">
        <f t="shared" si="114"/>
        <v>0</v>
      </c>
      <c r="X514" s="5">
        <f t="shared" si="115"/>
        <v>0</v>
      </c>
      <c r="Y514" s="5">
        <f t="shared" si="116"/>
        <v>0</v>
      </c>
      <c r="AB514" s="5">
        <f t="shared" si="117"/>
        <v>1</v>
      </c>
      <c r="AC514" s="5">
        <f t="shared" si="118"/>
        <v>1</v>
      </c>
      <c r="AD514" s="5" t="str">
        <f t="shared" si="119"/>
        <v>Correct</v>
      </c>
      <c r="AE514" t="s">
        <v>105</v>
      </c>
      <c r="AG514" t="s">
        <v>95</v>
      </c>
      <c r="AH514" t="s">
        <v>186</v>
      </c>
      <c r="AI514" t="s">
        <v>97</v>
      </c>
      <c r="AK514" s="1"/>
      <c r="AL514" t="s">
        <v>108</v>
      </c>
      <c r="AM514" t="s">
        <v>110</v>
      </c>
      <c r="AN514" t="s">
        <v>104</v>
      </c>
      <c r="AO514" t="s">
        <v>102</v>
      </c>
      <c r="AP514" s="1" t="s">
        <v>372</v>
      </c>
    </row>
    <row r="515" spans="1:43" x14ac:dyDescent="0.25">
      <c r="A515" s="1">
        <v>514</v>
      </c>
      <c r="D515" t="s">
        <v>33</v>
      </c>
      <c r="I515" t="s">
        <v>36</v>
      </c>
      <c r="M515" s="5">
        <f t="shared" ref="M515:M578" si="120">COUNTA(B515:L515)</f>
        <v>2</v>
      </c>
      <c r="N515" s="5">
        <f t="shared" ref="N515:N578" si="121">3/M515</f>
        <v>1.5</v>
      </c>
      <c r="P515" s="5">
        <f t="shared" ref="P515:P578" si="122">IF($M515&lt;3,IF($B515=$B$1,1,0),IF($B515=$B$1,$N515,0))</f>
        <v>0</v>
      </c>
      <c r="Q515" s="5">
        <f t="shared" ref="Q515:Q578" si="123">IF($M515&lt;3,IF($C515=$C$1,1,0),IF($C515=$C$1,$N515,0))</f>
        <v>0</v>
      </c>
      <c r="R515" s="5">
        <f t="shared" ref="R515:R578" si="124">IF($M515&lt;3,IF($D515=$D$1,1,0),IF($D515=$D$1,$N515,0))</f>
        <v>1</v>
      </c>
      <c r="S515" s="5">
        <f t="shared" ref="S515:S578" si="125">IF($M515&lt;3,IF($E515=$E$1,1,0),IF($E515=$E$1,$N515,0))</f>
        <v>0</v>
      </c>
      <c r="T515" s="5">
        <f t="shared" ref="T515:T578" si="126">IF($M515&lt;3,IF($F515=$F$1,1,0),IF($F515=$F$1,$N515,0))</f>
        <v>0</v>
      </c>
      <c r="U515" s="5">
        <f t="shared" ref="U515:U578" si="127">IF($M515&lt;3,IF($G515=$G$1,1,0),IF($G515=$G$1,$N515,0))</f>
        <v>0</v>
      </c>
      <c r="V515" s="13">
        <f t="shared" ref="V515:V578" si="128">IF($M515&lt;3,IF($H515=$H$1,1,0),IF($H515=$H$1,$N515,0))</f>
        <v>0</v>
      </c>
      <c r="W515" s="5">
        <f t="shared" ref="W515:W578" si="129">IF($M515&lt;3,IF($I515=$I$1,1,0),IF($I515=$I$1,$N515,0))</f>
        <v>1</v>
      </c>
      <c r="X515" s="5">
        <f t="shared" ref="X515:X578" si="130">IF($M515&lt;3,IF($J515=$J$1,1,0),IF($J515=$J$1,$N515,0))</f>
        <v>0</v>
      </c>
      <c r="Y515" s="5">
        <f t="shared" ref="Y515:Y578" si="131">IF($M515&lt;3,IF($K515=$K$1,1,0),IF($K515=$K$1,$N515,0))</f>
        <v>0</v>
      </c>
      <c r="AB515" s="5">
        <f t="shared" ref="AB515:AB578" si="132">SUM(P515:Z515)</f>
        <v>2</v>
      </c>
      <c r="AC515" s="5">
        <f t="shared" ref="AC515:AC578" si="133">M515</f>
        <v>2</v>
      </c>
      <c r="AD515" s="5" t="str">
        <f t="shared" ref="AD515:AD578" si="134">IF(AB515=AC515,"Correct",IF(AB515=3,"Correct","Wrong"))</f>
        <v>Correct</v>
      </c>
      <c r="AE515" t="s">
        <v>94</v>
      </c>
      <c r="AF515">
        <v>57</v>
      </c>
      <c r="AG515" t="s">
        <v>121</v>
      </c>
      <c r="AH515" t="s">
        <v>172</v>
      </c>
      <c r="AI515" t="s">
        <v>107</v>
      </c>
      <c r="AJ515" t="s">
        <v>98</v>
      </c>
      <c r="AK515" s="1" t="s">
        <v>80</v>
      </c>
      <c r="AL515" t="s">
        <v>126</v>
      </c>
      <c r="AM515" t="s">
        <v>110</v>
      </c>
      <c r="AN515" t="s">
        <v>101</v>
      </c>
      <c r="AO515" t="s">
        <v>102</v>
      </c>
      <c r="AP515" s="1"/>
      <c r="AQ515" t="s">
        <v>102</v>
      </c>
    </row>
    <row r="516" spans="1:43" x14ac:dyDescent="0.25">
      <c r="A516" s="1">
        <v>515</v>
      </c>
      <c r="M516" s="5">
        <f t="shared" si="120"/>
        <v>0</v>
      </c>
      <c r="N516" s="5" t="e">
        <f t="shared" si="121"/>
        <v>#DIV/0!</v>
      </c>
      <c r="P516" s="5">
        <f t="shared" si="122"/>
        <v>0</v>
      </c>
      <c r="Q516" s="5">
        <f t="shared" si="123"/>
        <v>0</v>
      </c>
      <c r="R516" s="5">
        <f t="shared" si="124"/>
        <v>0</v>
      </c>
      <c r="S516" s="5">
        <f t="shared" si="125"/>
        <v>0</v>
      </c>
      <c r="T516" s="5">
        <f t="shared" si="126"/>
        <v>0</v>
      </c>
      <c r="U516" s="5">
        <f t="shared" si="127"/>
        <v>0</v>
      </c>
      <c r="V516" s="13">
        <f t="shared" si="128"/>
        <v>0</v>
      </c>
      <c r="W516" s="5">
        <f t="shared" si="129"/>
        <v>0</v>
      </c>
      <c r="X516" s="5">
        <f t="shared" si="130"/>
        <v>0</v>
      </c>
      <c r="Y516" s="5">
        <f t="shared" si="131"/>
        <v>0</v>
      </c>
      <c r="AB516" s="5">
        <f t="shared" si="132"/>
        <v>0</v>
      </c>
      <c r="AC516" s="5">
        <f t="shared" si="133"/>
        <v>0</v>
      </c>
      <c r="AD516" s="5" t="str">
        <f t="shared" si="134"/>
        <v>Correct</v>
      </c>
      <c r="AE516" t="s">
        <v>105</v>
      </c>
      <c r="AF516">
        <v>64</v>
      </c>
      <c r="AG516" t="s">
        <v>95</v>
      </c>
      <c r="AH516" t="s">
        <v>186</v>
      </c>
      <c r="AI516" t="s">
        <v>107</v>
      </c>
      <c r="AK516" s="1" t="s">
        <v>80</v>
      </c>
      <c r="AL516" t="s">
        <v>109</v>
      </c>
      <c r="AM516" t="s">
        <v>103</v>
      </c>
      <c r="AN516" t="s">
        <v>123</v>
      </c>
      <c r="AO516" t="s">
        <v>102</v>
      </c>
      <c r="AP516" s="1" t="s">
        <v>486</v>
      </c>
      <c r="AQ516" t="s">
        <v>98</v>
      </c>
    </row>
    <row r="517" spans="1:43" x14ac:dyDescent="0.25">
      <c r="A517" s="1">
        <v>516</v>
      </c>
      <c r="M517" s="5">
        <f t="shared" si="120"/>
        <v>0</v>
      </c>
      <c r="N517" s="5" t="e">
        <f t="shared" si="121"/>
        <v>#DIV/0!</v>
      </c>
      <c r="P517" s="5">
        <f t="shared" si="122"/>
        <v>0</v>
      </c>
      <c r="Q517" s="5">
        <f t="shared" si="123"/>
        <v>0</v>
      </c>
      <c r="R517" s="5">
        <f t="shared" si="124"/>
        <v>0</v>
      </c>
      <c r="S517" s="5">
        <f t="shared" si="125"/>
        <v>0</v>
      </c>
      <c r="T517" s="5">
        <f t="shared" si="126"/>
        <v>0</v>
      </c>
      <c r="U517" s="5">
        <f t="shared" si="127"/>
        <v>0</v>
      </c>
      <c r="V517" s="13">
        <f t="shared" si="128"/>
        <v>0</v>
      </c>
      <c r="W517" s="5">
        <f t="shared" si="129"/>
        <v>0</v>
      </c>
      <c r="X517" s="5">
        <f t="shared" si="130"/>
        <v>0</v>
      </c>
      <c r="Y517" s="5">
        <f t="shared" si="131"/>
        <v>0</v>
      </c>
      <c r="AB517" s="5">
        <f t="shared" si="132"/>
        <v>0</v>
      </c>
      <c r="AC517" s="5">
        <f t="shared" si="133"/>
        <v>0</v>
      </c>
      <c r="AD517" s="5" t="str">
        <f t="shared" si="134"/>
        <v>Correct</v>
      </c>
      <c r="AE517" t="s">
        <v>105</v>
      </c>
      <c r="AF517">
        <v>66</v>
      </c>
      <c r="AG517" t="s">
        <v>95</v>
      </c>
      <c r="AH517" t="s">
        <v>208</v>
      </c>
      <c r="AI517" t="s">
        <v>107</v>
      </c>
      <c r="AJ517" t="s">
        <v>98</v>
      </c>
      <c r="AK517" s="1" t="s">
        <v>80</v>
      </c>
      <c r="AL517" t="s">
        <v>108</v>
      </c>
      <c r="AM517" t="s">
        <v>110</v>
      </c>
      <c r="AN517" t="s">
        <v>101</v>
      </c>
      <c r="AO517" t="s">
        <v>102</v>
      </c>
      <c r="AP517" s="1" t="s">
        <v>91</v>
      </c>
      <c r="AQ517" t="s">
        <v>98</v>
      </c>
    </row>
    <row r="518" spans="1:43" x14ac:dyDescent="0.25">
      <c r="A518" s="1">
        <v>517</v>
      </c>
      <c r="C518" t="s">
        <v>32</v>
      </c>
      <c r="M518" s="5">
        <f t="shared" si="120"/>
        <v>1</v>
      </c>
      <c r="N518" s="5">
        <f t="shared" si="121"/>
        <v>3</v>
      </c>
      <c r="P518" s="5">
        <f t="shared" si="122"/>
        <v>0</v>
      </c>
      <c r="Q518" s="5">
        <f t="shared" si="123"/>
        <v>1</v>
      </c>
      <c r="R518" s="5">
        <f t="shared" si="124"/>
        <v>0</v>
      </c>
      <c r="S518" s="5">
        <f t="shared" si="125"/>
        <v>0</v>
      </c>
      <c r="T518" s="5">
        <f t="shared" si="126"/>
        <v>0</v>
      </c>
      <c r="U518" s="5">
        <f t="shared" si="127"/>
        <v>0</v>
      </c>
      <c r="V518" s="13">
        <f t="shared" si="128"/>
        <v>0</v>
      </c>
      <c r="W518" s="5">
        <f t="shared" si="129"/>
        <v>0</v>
      </c>
      <c r="X518" s="5">
        <f t="shared" si="130"/>
        <v>0</v>
      </c>
      <c r="Y518" s="5">
        <f t="shared" si="131"/>
        <v>0</v>
      </c>
      <c r="AB518" s="5">
        <f t="shared" si="132"/>
        <v>1</v>
      </c>
      <c r="AC518" s="5">
        <f t="shared" si="133"/>
        <v>1</v>
      </c>
      <c r="AD518" s="5" t="str">
        <f t="shared" si="134"/>
        <v>Correct</v>
      </c>
      <c r="AE518" t="s">
        <v>94</v>
      </c>
      <c r="AF518">
        <v>71</v>
      </c>
      <c r="AG518" t="s">
        <v>121</v>
      </c>
      <c r="AH518" t="s">
        <v>172</v>
      </c>
      <c r="AI518" t="s">
        <v>107</v>
      </c>
      <c r="AJ518" t="s">
        <v>98</v>
      </c>
      <c r="AK518" s="1" t="s">
        <v>80</v>
      </c>
      <c r="AL518" t="s">
        <v>114</v>
      </c>
      <c r="AM518" t="s">
        <v>100</v>
      </c>
      <c r="AN518" t="s">
        <v>101</v>
      </c>
      <c r="AO518" t="s">
        <v>102</v>
      </c>
      <c r="AP518" s="1" t="s">
        <v>92</v>
      </c>
      <c r="AQ518" t="s">
        <v>102</v>
      </c>
    </row>
    <row r="519" spans="1:43" x14ac:dyDescent="0.25">
      <c r="A519" s="1">
        <v>518</v>
      </c>
      <c r="D519" t="s">
        <v>33</v>
      </c>
      <c r="E519" t="s">
        <v>266</v>
      </c>
      <c r="M519" s="5">
        <f t="shared" si="120"/>
        <v>2</v>
      </c>
      <c r="N519" s="5">
        <f t="shared" si="121"/>
        <v>1.5</v>
      </c>
      <c r="P519" s="5">
        <f t="shared" si="122"/>
        <v>0</v>
      </c>
      <c r="Q519" s="5">
        <f t="shared" si="123"/>
        <v>0</v>
      </c>
      <c r="R519" s="5">
        <f t="shared" si="124"/>
        <v>1</v>
      </c>
      <c r="S519" s="5">
        <f t="shared" si="125"/>
        <v>1</v>
      </c>
      <c r="T519" s="5">
        <f t="shared" si="126"/>
        <v>0</v>
      </c>
      <c r="U519" s="5">
        <f t="shared" si="127"/>
        <v>0</v>
      </c>
      <c r="V519" s="13">
        <f t="shared" si="128"/>
        <v>0</v>
      </c>
      <c r="W519" s="5">
        <f t="shared" si="129"/>
        <v>0</v>
      </c>
      <c r="X519" s="5">
        <f t="shared" si="130"/>
        <v>0</v>
      </c>
      <c r="Y519" s="5">
        <f t="shared" si="131"/>
        <v>0</v>
      </c>
      <c r="AB519" s="5">
        <f t="shared" si="132"/>
        <v>2</v>
      </c>
      <c r="AC519" s="5">
        <f t="shared" si="133"/>
        <v>2</v>
      </c>
      <c r="AD519" s="5" t="str">
        <f t="shared" si="134"/>
        <v>Correct</v>
      </c>
      <c r="AE519" t="s">
        <v>94</v>
      </c>
      <c r="AF519">
        <v>65</v>
      </c>
      <c r="AG519" t="s">
        <v>121</v>
      </c>
      <c r="AH519" t="s">
        <v>178</v>
      </c>
      <c r="AI519" t="s">
        <v>107</v>
      </c>
      <c r="AJ519" t="s">
        <v>98</v>
      </c>
      <c r="AK519" s="1" t="s">
        <v>80</v>
      </c>
      <c r="AL519" t="s">
        <v>112</v>
      </c>
      <c r="AM519" t="s">
        <v>110</v>
      </c>
      <c r="AN519" t="s">
        <v>101</v>
      </c>
      <c r="AO519" t="s">
        <v>102</v>
      </c>
      <c r="AP519" s="1" t="s">
        <v>91</v>
      </c>
      <c r="AQ519" t="s">
        <v>98</v>
      </c>
    </row>
    <row r="520" spans="1:43" x14ac:dyDescent="0.25">
      <c r="A520" s="1">
        <v>519</v>
      </c>
      <c r="G520" t="s">
        <v>35</v>
      </c>
      <c r="M520" s="5">
        <f t="shared" si="120"/>
        <v>1</v>
      </c>
      <c r="N520" s="5">
        <f t="shared" si="121"/>
        <v>3</v>
      </c>
      <c r="P520" s="5">
        <f t="shared" si="122"/>
        <v>0</v>
      </c>
      <c r="Q520" s="5">
        <f t="shared" si="123"/>
        <v>0</v>
      </c>
      <c r="R520" s="5">
        <f t="shared" si="124"/>
        <v>0</v>
      </c>
      <c r="S520" s="5">
        <f t="shared" si="125"/>
        <v>0</v>
      </c>
      <c r="T520" s="5">
        <f t="shared" si="126"/>
        <v>0</v>
      </c>
      <c r="U520" s="5">
        <f t="shared" si="127"/>
        <v>1</v>
      </c>
      <c r="V520" s="13">
        <f t="shared" si="128"/>
        <v>0</v>
      </c>
      <c r="W520" s="5">
        <f t="shared" si="129"/>
        <v>0</v>
      </c>
      <c r="X520" s="5">
        <f t="shared" si="130"/>
        <v>0</v>
      </c>
      <c r="Y520" s="5">
        <f t="shared" si="131"/>
        <v>0</v>
      </c>
      <c r="AB520" s="5">
        <f t="shared" si="132"/>
        <v>1</v>
      </c>
      <c r="AC520" s="5">
        <f t="shared" si="133"/>
        <v>1</v>
      </c>
      <c r="AD520" s="5" t="str">
        <f t="shared" si="134"/>
        <v>Correct</v>
      </c>
      <c r="AE520" t="s">
        <v>94</v>
      </c>
      <c r="AF520">
        <v>65</v>
      </c>
      <c r="AG520" t="s">
        <v>95</v>
      </c>
      <c r="AH520" t="s">
        <v>201</v>
      </c>
      <c r="AI520" t="s">
        <v>128</v>
      </c>
      <c r="AJ520" t="s">
        <v>98</v>
      </c>
      <c r="AK520" s="1" t="s">
        <v>80</v>
      </c>
      <c r="AL520" t="s">
        <v>126</v>
      </c>
      <c r="AM520" t="s">
        <v>100</v>
      </c>
      <c r="AN520" t="s">
        <v>101</v>
      </c>
      <c r="AO520" t="s">
        <v>102</v>
      </c>
      <c r="AP520" s="1" t="s">
        <v>373</v>
      </c>
      <c r="AQ520" t="s">
        <v>102</v>
      </c>
    </row>
    <row r="521" spans="1:43" x14ac:dyDescent="0.25">
      <c r="A521" s="1">
        <v>520</v>
      </c>
      <c r="E521" t="s">
        <v>266</v>
      </c>
      <c r="J521" t="s">
        <v>37</v>
      </c>
      <c r="M521" s="5">
        <f t="shared" si="120"/>
        <v>2</v>
      </c>
      <c r="N521" s="5">
        <f t="shared" si="121"/>
        <v>1.5</v>
      </c>
      <c r="P521" s="5">
        <f t="shared" si="122"/>
        <v>0</v>
      </c>
      <c r="Q521" s="5">
        <f t="shared" si="123"/>
        <v>0</v>
      </c>
      <c r="R521" s="5">
        <f t="shared" si="124"/>
        <v>0</v>
      </c>
      <c r="S521" s="5">
        <f t="shared" si="125"/>
        <v>1</v>
      </c>
      <c r="T521" s="5">
        <f t="shared" si="126"/>
        <v>0</v>
      </c>
      <c r="U521" s="5">
        <f t="shared" si="127"/>
        <v>0</v>
      </c>
      <c r="V521" s="13">
        <f t="shared" si="128"/>
        <v>0</v>
      </c>
      <c r="W521" s="5">
        <f t="shared" si="129"/>
        <v>0</v>
      </c>
      <c r="X521" s="5">
        <f t="shared" si="130"/>
        <v>1</v>
      </c>
      <c r="Y521" s="5">
        <f t="shared" si="131"/>
        <v>0</v>
      </c>
      <c r="AB521" s="5">
        <f t="shared" si="132"/>
        <v>2</v>
      </c>
      <c r="AC521" s="5">
        <f t="shared" si="133"/>
        <v>2</v>
      </c>
      <c r="AD521" s="5" t="str">
        <f t="shared" si="134"/>
        <v>Correct</v>
      </c>
      <c r="AE521" t="s">
        <v>94</v>
      </c>
      <c r="AF521">
        <v>74</v>
      </c>
      <c r="AG521" t="s">
        <v>121</v>
      </c>
      <c r="AH521" t="s">
        <v>161</v>
      </c>
      <c r="AI521" t="s">
        <v>107</v>
      </c>
      <c r="AJ521" t="s">
        <v>98</v>
      </c>
      <c r="AK521" s="1" t="s">
        <v>80</v>
      </c>
      <c r="AL521" t="s">
        <v>108</v>
      </c>
      <c r="AM521" t="s">
        <v>120</v>
      </c>
      <c r="AN521" t="s">
        <v>104</v>
      </c>
      <c r="AO521" t="s">
        <v>102</v>
      </c>
      <c r="AP521" s="1" t="s">
        <v>91</v>
      </c>
      <c r="AQ521" t="s">
        <v>98</v>
      </c>
    </row>
    <row r="522" spans="1:43" x14ac:dyDescent="0.25">
      <c r="A522" s="1">
        <v>521</v>
      </c>
      <c r="B522" t="s">
        <v>31</v>
      </c>
      <c r="I522" t="s">
        <v>36</v>
      </c>
      <c r="K522" t="s">
        <v>38</v>
      </c>
      <c r="M522" s="5">
        <f t="shared" si="120"/>
        <v>3</v>
      </c>
      <c r="N522" s="5">
        <f t="shared" si="121"/>
        <v>1</v>
      </c>
      <c r="P522" s="5">
        <f t="shared" si="122"/>
        <v>1</v>
      </c>
      <c r="Q522" s="5">
        <f t="shared" si="123"/>
        <v>0</v>
      </c>
      <c r="R522" s="5">
        <f t="shared" si="124"/>
        <v>0</v>
      </c>
      <c r="S522" s="5">
        <f t="shared" si="125"/>
        <v>0</v>
      </c>
      <c r="T522" s="5">
        <f t="shared" si="126"/>
        <v>0</v>
      </c>
      <c r="U522" s="5">
        <f t="shared" si="127"/>
        <v>0</v>
      </c>
      <c r="V522" s="13">
        <f t="shared" si="128"/>
        <v>0</v>
      </c>
      <c r="W522" s="5">
        <f t="shared" si="129"/>
        <v>1</v>
      </c>
      <c r="X522" s="5">
        <f t="shared" si="130"/>
        <v>0</v>
      </c>
      <c r="Y522" s="5">
        <f t="shared" si="131"/>
        <v>1</v>
      </c>
      <c r="AB522" s="5">
        <f t="shared" si="132"/>
        <v>3</v>
      </c>
      <c r="AC522" s="5">
        <f t="shared" si="133"/>
        <v>3</v>
      </c>
      <c r="AD522" s="5" t="str">
        <f t="shared" si="134"/>
        <v>Correct</v>
      </c>
      <c r="AE522" t="s">
        <v>94</v>
      </c>
      <c r="AF522">
        <v>58</v>
      </c>
      <c r="AG522" t="s">
        <v>95</v>
      </c>
      <c r="AH522" t="s">
        <v>223</v>
      </c>
      <c r="AI522" t="s">
        <v>107</v>
      </c>
      <c r="AJ522" t="s">
        <v>98</v>
      </c>
      <c r="AK522" s="1" t="s">
        <v>80</v>
      </c>
      <c r="AL522" t="s">
        <v>126</v>
      </c>
      <c r="AM522" t="s">
        <v>110</v>
      </c>
      <c r="AN522" t="s">
        <v>135</v>
      </c>
      <c r="AO522" t="s">
        <v>102</v>
      </c>
      <c r="AP522" s="1" t="s">
        <v>92</v>
      </c>
      <c r="AQ522" t="s">
        <v>102</v>
      </c>
    </row>
    <row r="523" spans="1:43" x14ac:dyDescent="0.25">
      <c r="A523" s="1">
        <v>522</v>
      </c>
      <c r="D523" t="s">
        <v>33</v>
      </c>
      <c r="I523" t="s">
        <v>36</v>
      </c>
      <c r="M523" s="5">
        <f t="shared" si="120"/>
        <v>2</v>
      </c>
      <c r="N523" s="5">
        <f t="shared" si="121"/>
        <v>1.5</v>
      </c>
      <c r="P523" s="5">
        <f t="shared" si="122"/>
        <v>0</v>
      </c>
      <c r="Q523" s="5">
        <f t="shared" si="123"/>
        <v>0</v>
      </c>
      <c r="R523" s="5">
        <f t="shared" si="124"/>
        <v>1</v>
      </c>
      <c r="S523" s="5">
        <f t="shared" si="125"/>
        <v>0</v>
      </c>
      <c r="T523" s="5">
        <f t="shared" si="126"/>
        <v>0</v>
      </c>
      <c r="U523" s="5">
        <f t="shared" si="127"/>
        <v>0</v>
      </c>
      <c r="V523" s="13">
        <f t="shared" si="128"/>
        <v>0</v>
      </c>
      <c r="W523" s="5">
        <f t="shared" si="129"/>
        <v>1</v>
      </c>
      <c r="X523" s="5">
        <f t="shared" si="130"/>
        <v>0</v>
      </c>
      <c r="Y523" s="5">
        <f t="shared" si="131"/>
        <v>0</v>
      </c>
      <c r="AB523" s="5">
        <f t="shared" si="132"/>
        <v>2</v>
      </c>
      <c r="AC523" s="5">
        <f t="shared" si="133"/>
        <v>2</v>
      </c>
      <c r="AD523" s="5" t="str">
        <f t="shared" si="134"/>
        <v>Correct</v>
      </c>
      <c r="AE523" t="s">
        <v>105</v>
      </c>
      <c r="AF523">
        <v>62</v>
      </c>
      <c r="AG523" t="s">
        <v>121</v>
      </c>
      <c r="AH523" t="s">
        <v>161</v>
      </c>
      <c r="AI523" t="s">
        <v>107</v>
      </c>
      <c r="AJ523" t="s">
        <v>98</v>
      </c>
      <c r="AK523" s="1" t="s">
        <v>80</v>
      </c>
      <c r="AL523" t="s">
        <v>109</v>
      </c>
      <c r="AM523" t="s">
        <v>153</v>
      </c>
      <c r="AN523" t="s">
        <v>104</v>
      </c>
      <c r="AO523" t="s">
        <v>102</v>
      </c>
      <c r="AP523" s="1" t="s">
        <v>92</v>
      </c>
      <c r="AQ523" t="s">
        <v>98</v>
      </c>
    </row>
    <row r="524" spans="1:43" x14ac:dyDescent="0.25">
      <c r="A524" s="1">
        <v>523</v>
      </c>
      <c r="H524" t="s">
        <v>269</v>
      </c>
      <c r="M524" s="5">
        <f t="shared" si="120"/>
        <v>1</v>
      </c>
      <c r="N524" s="5">
        <f t="shared" si="121"/>
        <v>3</v>
      </c>
      <c r="P524" s="5">
        <f t="shared" si="122"/>
        <v>0</v>
      </c>
      <c r="Q524" s="5">
        <f t="shared" si="123"/>
        <v>0</v>
      </c>
      <c r="R524" s="5">
        <f t="shared" si="124"/>
        <v>0</v>
      </c>
      <c r="S524" s="5">
        <f t="shared" si="125"/>
        <v>0</v>
      </c>
      <c r="T524" s="5">
        <f t="shared" si="126"/>
        <v>0</v>
      </c>
      <c r="U524" s="5">
        <f t="shared" si="127"/>
        <v>0</v>
      </c>
      <c r="V524" s="13">
        <f t="shared" si="128"/>
        <v>1</v>
      </c>
      <c r="W524" s="5">
        <f t="shared" si="129"/>
        <v>0</v>
      </c>
      <c r="X524" s="5">
        <f t="shared" si="130"/>
        <v>0</v>
      </c>
      <c r="Y524" s="5">
        <f t="shared" si="131"/>
        <v>0</v>
      </c>
      <c r="AB524" s="5">
        <f t="shared" si="132"/>
        <v>1</v>
      </c>
      <c r="AC524" s="5">
        <f t="shared" si="133"/>
        <v>1</v>
      </c>
      <c r="AD524" s="5" t="str">
        <f t="shared" si="134"/>
        <v>Correct</v>
      </c>
      <c r="AE524" t="s">
        <v>94</v>
      </c>
      <c r="AF524">
        <v>40</v>
      </c>
      <c r="AG524" t="s">
        <v>121</v>
      </c>
      <c r="AH524" t="s">
        <v>161</v>
      </c>
      <c r="AI524" t="s">
        <v>97</v>
      </c>
      <c r="AJ524" t="s">
        <v>98</v>
      </c>
      <c r="AK524" s="1" t="s">
        <v>349</v>
      </c>
      <c r="AL524" t="s">
        <v>114</v>
      </c>
      <c r="AM524" t="s">
        <v>110</v>
      </c>
      <c r="AN524" t="s">
        <v>135</v>
      </c>
      <c r="AO524" t="s">
        <v>102</v>
      </c>
      <c r="AP524" s="1" t="s">
        <v>92</v>
      </c>
      <c r="AQ524" t="s">
        <v>102</v>
      </c>
    </row>
    <row r="525" spans="1:43" x14ac:dyDescent="0.25">
      <c r="A525" s="1">
        <v>524</v>
      </c>
      <c r="E525" t="s">
        <v>266</v>
      </c>
      <c r="H525" t="s">
        <v>269</v>
      </c>
      <c r="K525" t="s">
        <v>38</v>
      </c>
      <c r="M525" s="5">
        <f t="shared" si="120"/>
        <v>3</v>
      </c>
      <c r="N525" s="5">
        <f t="shared" si="121"/>
        <v>1</v>
      </c>
      <c r="P525" s="5">
        <f t="shared" si="122"/>
        <v>0</v>
      </c>
      <c r="Q525" s="5">
        <f t="shared" si="123"/>
        <v>0</v>
      </c>
      <c r="R525" s="5">
        <f t="shared" si="124"/>
        <v>0</v>
      </c>
      <c r="S525" s="5">
        <f t="shared" si="125"/>
        <v>1</v>
      </c>
      <c r="T525" s="5">
        <f t="shared" si="126"/>
        <v>0</v>
      </c>
      <c r="U525" s="5">
        <f t="shared" si="127"/>
        <v>0</v>
      </c>
      <c r="V525" s="13">
        <f t="shared" si="128"/>
        <v>1</v>
      </c>
      <c r="W525" s="5">
        <f t="shared" si="129"/>
        <v>0</v>
      </c>
      <c r="X525" s="5">
        <f t="shared" si="130"/>
        <v>0</v>
      </c>
      <c r="Y525" s="5">
        <f t="shared" si="131"/>
        <v>1</v>
      </c>
      <c r="AB525" s="5">
        <f t="shared" si="132"/>
        <v>3</v>
      </c>
      <c r="AC525" s="5">
        <f t="shared" si="133"/>
        <v>3</v>
      </c>
      <c r="AD525" s="5" t="str">
        <f t="shared" si="134"/>
        <v>Correct</v>
      </c>
      <c r="AE525" t="s">
        <v>94</v>
      </c>
      <c r="AF525">
        <v>81</v>
      </c>
      <c r="AG525" t="s">
        <v>95</v>
      </c>
      <c r="AH525" t="s">
        <v>127</v>
      </c>
      <c r="AI525" t="s">
        <v>107</v>
      </c>
      <c r="AJ525" t="s">
        <v>98</v>
      </c>
      <c r="AK525" s="1" t="s">
        <v>80</v>
      </c>
      <c r="AL525" t="s">
        <v>114</v>
      </c>
      <c r="AM525" t="s">
        <v>120</v>
      </c>
      <c r="AN525" t="s">
        <v>104</v>
      </c>
      <c r="AO525" t="s">
        <v>102</v>
      </c>
      <c r="AP525" s="1" t="s">
        <v>91</v>
      </c>
      <c r="AQ525" t="s">
        <v>98</v>
      </c>
    </row>
    <row r="526" spans="1:43" x14ac:dyDescent="0.25">
      <c r="A526" s="1">
        <v>525</v>
      </c>
      <c r="C526" t="s">
        <v>32</v>
      </c>
      <c r="E526" t="s">
        <v>266</v>
      </c>
      <c r="I526" t="s">
        <v>36</v>
      </c>
      <c r="M526" s="5">
        <f t="shared" si="120"/>
        <v>3</v>
      </c>
      <c r="N526" s="5">
        <f t="shared" si="121"/>
        <v>1</v>
      </c>
      <c r="P526" s="5">
        <f t="shared" si="122"/>
        <v>0</v>
      </c>
      <c r="Q526" s="5">
        <f t="shared" si="123"/>
        <v>1</v>
      </c>
      <c r="R526" s="5">
        <f t="shared" si="124"/>
        <v>0</v>
      </c>
      <c r="S526" s="5">
        <f t="shared" si="125"/>
        <v>1</v>
      </c>
      <c r="T526" s="5">
        <f t="shared" si="126"/>
        <v>0</v>
      </c>
      <c r="U526" s="5">
        <f t="shared" si="127"/>
        <v>0</v>
      </c>
      <c r="V526" s="13">
        <f t="shared" si="128"/>
        <v>0</v>
      </c>
      <c r="W526" s="5">
        <f t="shared" si="129"/>
        <v>1</v>
      </c>
      <c r="X526" s="5">
        <f t="shared" si="130"/>
        <v>0</v>
      </c>
      <c r="Y526" s="5">
        <f t="shared" si="131"/>
        <v>0</v>
      </c>
      <c r="AB526" s="5">
        <f t="shared" si="132"/>
        <v>3</v>
      </c>
      <c r="AC526" s="5">
        <f t="shared" si="133"/>
        <v>3</v>
      </c>
      <c r="AD526" s="5" t="str">
        <f t="shared" si="134"/>
        <v>Correct</v>
      </c>
      <c r="AE526" t="s">
        <v>94</v>
      </c>
      <c r="AF526">
        <v>33</v>
      </c>
      <c r="AG526" t="s">
        <v>95</v>
      </c>
      <c r="AH526" t="s">
        <v>243</v>
      </c>
      <c r="AI526" t="s">
        <v>107</v>
      </c>
      <c r="AJ526" t="s">
        <v>98</v>
      </c>
      <c r="AK526" s="1" t="s">
        <v>80</v>
      </c>
      <c r="AL526" t="s">
        <v>114</v>
      </c>
      <c r="AM526" t="s">
        <v>110</v>
      </c>
      <c r="AN526" t="s">
        <v>136</v>
      </c>
      <c r="AO526" t="s">
        <v>102</v>
      </c>
      <c r="AP526" s="1" t="s">
        <v>90</v>
      </c>
      <c r="AQ526" t="s">
        <v>102</v>
      </c>
    </row>
    <row r="527" spans="1:43" x14ac:dyDescent="0.25">
      <c r="A527" s="1">
        <v>526</v>
      </c>
      <c r="M527" s="5">
        <f t="shared" si="120"/>
        <v>0</v>
      </c>
      <c r="N527" s="5" t="e">
        <f t="shared" si="121"/>
        <v>#DIV/0!</v>
      </c>
      <c r="P527" s="5">
        <f t="shared" si="122"/>
        <v>0</v>
      </c>
      <c r="Q527" s="5">
        <f t="shared" si="123"/>
        <v>0</v>
      </c>
      <c r="R527" s="5">
        <f t="shared" si="124"/>
        <v>0</v>
      </c>
      <c r="S527" s="5">
        <f t="shared" si="125"/>
        <v>0</v>
      </c>
      <c r="T527" s="5">
        <f t="shared" si="126"/>
        <v>0</v>
      </c>
      <c r="U527" s="5">
        <f t="shared" si="127"/>
        <v>0</v>
      </c>
      <c r="V527" s="13">
        <f t="shared" si="128"/>
        <v>0</v>
      </c>
      <c r="W527" s="5">
        <f t="shared" si="129"/>
        <v>0</v>
      </c>
      <c r="X527" s="5">
        <f t="shared" si="130"/>
        <v>0</v>
      </c>
      <c r="Y527" s="5">
        <f t="shared" si="131"/>
        <v>0</v>
      </c>
      <c r="AB527" s="5">
        <f t="shared" si="132"/>
        <v>0</v>
      </c>
      <c r="AC527" s="5">
        <f t="shared" si="133"/>
        <v>0</v>
      </c>
      <c r="AD527" s="5" t="str">
        <f t="shared" si="134"/>
        <v>Correct</v>
      </c>
      <c r="AE527" t="s">
        <v>94</v>
      </c>
      <c r="AF527">
        <v>87</v>
      </c>
      <c r="AG527" t="s">
        <v>95</v>
      </c>
      <c r="AH527" t="s">
        <v>238</v>
      </c>
      <c r="AI527" t="s">
        <v>107</v>
      </c>
      <c r="AJ527" t="s">
        <v>98</v>
      </c>
      <c r="AK527" s="1" t="s">
        <v>80</v>
      </c>
      <c r="AL527" t="s">
        <v>112</v>
      </c>
      <c r="AM527" t="s">
        <v>110</v>
      </c>
      <c r="AN527" t="s">
        <v>104</v>
      </c>
      <c r="AO527" t="s">
        <v>102</v>
      </c>
      <c r="AP527" s="1" t="s">
        <v>92</v>
      </c>
      <c r="AQ527" t="s">
        <v>98</v>
      </c>
    </row>
    <row r="528" spans="1:43" x14ac:dyDescent="0.25">
      <c r="A528" s="1">
        <v>527</v>
      </c>
      <c r="K528" t="s">
        <v>38</v>
      </c>
      <c r="M528" s="5">
        <f t="shared" si="120"/>
        <v>1</v>
      </c>
      <c r="N528" s="5">
        <f t="shared" si="121"/>
        <v>3</v>
      </c>
      <c r="P528" s="5">
        <f t="shared" si="122"/>
        <v>0</v>
      </c>
      <c r="Q528" s="5">
        <f t="shared" si="123"/>
        <v>0</v>
      </c>
      <c r="R528" s="5">
        <f t="shared" si="124"/>
        <v>0</v>
      </c>
      <c r="S528" s="5">
        <f t="shared" si="125"/>
        <v>0</v>
      </c>
      <c r="T528" s="5">
        <f t="shared" si="126"/>
        <v>0</v>
      </c>
      <c r="U528" s="5">
        <f t="shared" si="127"/>
        <v>0</v>
      </c>
      <c r="V528" s="13">
        <f t="shared" si="128"/>
        <v>0</v>
      </c>
      <c r="W528" s="5">
        <f t="shared" si="129"/>
        <v>0</v>
      </c>
      <c r="X528" s="5">
        <f t="shared" si="130"/>
        <v>0</v>
      </c>
      <c r="Y528" s="5">
        <f t="shared" si="131"/>
        <v>1</v>
      </c>
      <c r="AB528" s="5">
        <f t="shared" si="132"/>
        <v>1</v>
      </c>
      <c r="AC528" s="5">
        <f t="shared" si="133"/>
        <v>1</v>
      </c>
      <c r="AD528" s="5" t="str">
        <f t="shared" si="134"/>
        <v>Correct</v>
      </c>
      <c r="AE528" t="s">
        <v>94</v>
      </c>
      <c r="AF528">
        <v>68</v>
      </c>
      <c r="AG528" t="s">
        <v>95</v>
      </c>
      <c r="AH528" t="s">
        <v>158</v>
      </c>
      <c r="AI528" t="s">
        <v>107</v>
      </c>
      <c r="AJ528" t="s">
        <v>98</v>
      </c>
      <c r="AK528" s="1" t="s">
        <v>365</v>
      </c>
      <c r="AL528" t="s">
        <v>99</v>
      </c>
      <c r="AM528" t="s">
        <v>103</v>
      </c>
      <c r="AN528" t="s">
        <v>104</v>
      </c>
      <c r="AO528" t="s">
        <v>102</v>
      </c>
      <c r="AP528" s="1" t="s">
        <v>91</v>
      </c>
      <c r="AQ528" t="s">
        <v>102</v>
      </c>
    </row>
    <row r="529" spans="1:43" x14ac:dyDescent="0.25">
      <c r="A529" s="1">
        <v>528</v>
      </c>
      <c r="M529" s="5">
        <f t="shared" si="120"/>
        <v>0</v>
      </c>
      <c r="N529" s="5" t="e">
        <f t="shared" si="121"/>
        <v>#DIV/0!</v>
      </c>
      <c r="P529" s="5">
        <f t="shared" si="122"/>
        <v>0</v>
      </c>
      <c r="Q529" s="5">
        <f t="shared" si="123"/>
        <v>0</v>
      </c>
      <c r="R529" s="5">
        <f t="shared" si="124"/>
        <v>0</v>
      </c>
      <c r="S529" s="5">
        <f t="shared" si="125"/>
        <v>0</v>
      </c>
      <c r="T529" s="5">
        <f t="shared" si="126"/>
        <v>0</v>
      </c>
      <c r="U529" s="5">
        <f t="shared" si="127"/>
        <v>0</v>
      </c>
      <c r="V529" s="13">
        <f t="shared" si="128"/>
        <v>0</v>
      </c>
      <c r="W529" s="5">
        <f t="shared" si="129"/>
        <v>0</v>
      </c>
      <c r="X529" s="5">
        <f t="shared" si="130"/>
        <v>0</v>
      </c>
      <c r="Y529" s="5">
        <f t="shared" si="131"/>
        <v>0</v>
      </c>
      <c r="AB529" s="5">
        <f t="shared" si="132"/>
        <v>0</v>
      </c>
      <c r="AC529" s="5">
        <f t="shared" si="133"/>
        <v>0</v>
      </c>
      <c r="AD529" s="5" t="str">
        <f t="shared" si="134"/>
        <v>Correct</v>
      </c>
      <c r="AE529" t="s">
        <v>105</v>
      </c>
      <c r="AF529">
        <v>69</v>
      </c>
      <c r="AG529" t="s">
        <v>95</v>
      </c>
      <c r="AH529" t="s">
        <v>241</v>
      </c>
      <c r="AI529" t="s">
        <v>107</v>
      </c>
      <c r="AJ529" t="s">
        <v>98</v>
      </c>
      <c r="AK529" s="1" t="s">
        <v>80</v>
      </c>
      <c r="AM529" t="s">
        <v>110</v>
      </c>
      <c r="AN529" t="s">
        <v>104</v>
      </c>
      <c r="AO529" t="s">
        <v>102</v>
      </c>
      <c r="AP529" s="1" t="s">
        <v>373</v>
      </c>
      <c r="AQ529" t="s">
        <v>98</v>
      </c>
    </row>
    <row r="530" spans="1:43" x14ac:dyDescent="0.25">
      <c r="A530" s="1">
        <v>529</v>
      </c>
      <c r="D530" t="s">
        <v>33</v>
      </c>
      <c r="F530" t="s">
        <v>34</v>
      </c>
      <c r="I530" t="s">
        <v>36</v>
      </c>
      <c r="M530" s="5">
        <f t="shared" si="120"/>
        <v>3</v>
      </c>
      <c r="N530" s="5">
        <f t="shared" si="121"/>
        <v>1</v>
      </c>
      <c r="P530" s="5">
        <f t="shared" si="122"/>
        <v>0</v>
      </c>
      <c r="Q530" s="5">
        <f t="shared" si="123"/>
        <v>0</v>
      </c>
      <c r="R530" s="5">
        <f t="shared" si="124"/>
        <v>1</v>
      </c>
      <c r="S530" s="5">
        <f t="shared" si="125"/>
        <v>0</v>
      </c>
      <c r="T530" s="5">
        <f t="shared" si="126"/>
        <v>1</v>
      </c>
      <c r="U530" s="5">
        <f t="shared" si="127"/>
        <v>0</v>
      </c>
      <c r="V530" s="13">
        <f t="shared" si="128"/>
        <v>0</v>
      </c>
      <c r="W530" s="5">
        <f t="shared" si="129"/>
        <v>1</v>
      </c>
      <c r="X530" s="5">
        <f t="shared" si="130"/>
        <v>0</v>
      </c>
      <c r="Y530" s="5">
        <f t="shared" si="131"/>
        <v>0</v>
      </c>
      <c r="AB530" s="5">
        <f t="shared" si="132"/>
        <v>3</v>
      </c>
      <c r="AC530" s="5">
        <f t="shared" si="133"/>
        <v>3</v>
      </c>
      <c r="AD530" s="5" t="str">
        <f t="shared" si="134"/>
        <v>Correct</v>
      </c>
      <c r="AE530" t="s">
        <v>94</v>
      </c>
      <c r="AF530">
        <v>24</v>
      </c>
      <c r="AG530" t="s">
        <v>95</v>
      </c>
      <c r="AH530" t="s">
        <v>158</v>
      </c>
      <c r="AI530" t="s">
        <v>107</v>
      </c>
      <c r="AK530" s="1" t="s">
        <v>80</v>
      </c>
      <c r="AL530" t="s">
        <v>99</v>
      </c>
      <c r="AM530" t="s">
        <v>120</v>
      </c>
      <c r="AN530" t="s">
        <v>125</v>
      </c>
      <c r="AO530" t="s">
        <v>102</v>
      </c>
      <c r="AP530" s="1" t="s">
        <v>92</v>
      </c>
    </row>
    <row r="531" spans="1:43" x14ac:dyDescent="0.25">
      <c r="A531" s="1">
        <v>530</v>
      </c>
      <c r="H531" t="s">
        <v>269</v>
      </c>
      <c r="J531" t="s">
        <v>37</v>
      </c>
      <c r="K531" t="s">
        <v>38</v>
      </c>
      <c r="M531" s="5">
        <f t="shared" si="120"/>
        <v>3</v>
      </c>
      <c r="N531" s="5">
        <f t="shared" si="121"/>
        <v>1</v>
      </c>
      <c r="P531" s="5">
        <f t="shared" si="122"/>
        <v>0</v>
      </c>
      <c r="Q531" s="5">
        <f t="shared" si="123"/>
        <v>0</v>
      </c>
      <c r="R531" s="5">
        <f t="shared" si="124"/>
        <v>0</v>
      </c>
      <c r="S531" s="5">
        <f t="shared" si="125"/>
        <v>0</v>
      </c>
      <c r="T531" s="5">
        <f t="shared" si="126"/>
        <v>0</v>
      </c>
      <c r="U531" s="5">
        <f t="shared" si="127"/>
        <v>0</v>
      </c>
      <c r="V531" s="13">
        <f t="shared" si="128"/>
        <v>1</v>
      </c>
      <c r="W531" s="5">
        <f t="shared" si="129"/>
        <v>0</v>
      </c>
      <c r="X531" s="5">
        <f t="shared" si="130"/>
        <v>1</v>
      </c>
      <c r="Y531" s="5">
        <f t="shared" si="131"/>
        <v>1</v>
      </c>
      <c r="AB531" s="5">
        <f t="shared" si="132"/>
        <v>3</v>
      </c>
      <c r="AC531" s="5">
        <f t="shared" si="133"/>
        <v>3</v>
      </c>
      <c r="AD531" s="5" t="str">
        <f t="shared" si="134"/>
        <v>Correct</v>
      </c>
      <c r="AE531" t="s">
        <v>94</v>
      </c>
      <c r="AF531">
        <v>65</v>
      </c>
      <c r="AG531" t="s">
        <v>95</v>
      </c>
      <c r="AH531" t="s">
        <v>156</v>
      </c>
      <c r="AI531" t="s">
        <v>107</v>
      </c>
      <c r="AJ531" t="s">
        <v>98</v>
      </c>
      <c r="AK531" s="1" t="s">
        <v>80</v>
      </c>
      <c r="AL531" t="s">
        <v>114</v>
      </c>
      <c r="AM531" t="s">
        <v>120</v>
      </c>
      <c r="AN531" t="s">
        <v>101</v>
      </c>
      <c r="AO531" t="s">
        <v>102</v>
      </c>
      <c r="AP531" s="1" t="s">
        <v>92</v>
      </c>
      <c r="AQ531" t="s">
        <v>102</v>
      </c>
    </row>
    <row r="532" spans="1:43" x14ac:dyDescent="0.25">
      <c r="A532" s="1">
        <v>531</v>
      </c>
      <c r="M532" s="5">
        <f t="shared" si="120"/>
        <v>0</v>
      </c>
      <c r="N532" s="5" t="e">
        <f t="shared" si="121"/>
        <v>#DIV/0!</v>
      </c>
      <c r="P532" s="5">
        <f t="shared" si="122"/>
        <v>0</v>
      </c>
      <c r="Q532" s="5">
        <f t="shared" si="123"/>
        <v>0</v>
      </c>
      <c r="R532" s="5">
        <f t="shared" si="124"/>
        <v>0</v>
      </c>
      <c r="S532" s="5">
        <f t="shared" si="125"/>
        <v>0</v>
      </c>
      <c r="T532" s="5">
        <f t="shared" si="126"/>
        <v>0</v>
      </c>
      <c r="U532" s="5">
        <f t="shared" si="127"/>
        <v>0</v>
      </c>
      <c r="V532" s="13">
        <f t="shared" si="128"/>
        <v>0</v>
      </c>
      <c r="W532" s="5">
        <f t="shared" si="129"/>
        <v>0</v>
      </c>
      <c r="X532" s="5">
        <f t="shared" si="130"/>
        <v>0</v>
      </c>
      <c r="Y532" s="5">
        <f t="shared" si="131"/>
        <v>0</v>
      </c>
      <c r="AB532" s="5">
        <f t="shared" si="132"/>
        <v>0</v>
      </c>
      <c r="AC532" s="5">
        <f t="shared" si="133"/>
        <v>0</v>
      </c>
      <c r="AD532" s="5" t="str">
        <f t="shared" si="134"/>
        <v>Correct</v>
      </c>
      <c r="AE532" t="s">
        <v>105</v>
      </c>
      <c r="AF532">
        <v>91</v>
      </c>
      <c r="AG532" t="s">
        <v>95</v>
      </c>
      <c r="AH532" t="s">
        <v>156</v>
      </c>
      <c r="AI532" t="s">
        <v>107</v>
      </c>
      <c r="AJ532" t="s">
        <v>98</v>
      </c>
      <c r="AK532" s="1" t="s">
        <v>80</v>
      </c>
      <c r="AL532" t="s">
        <v>99</v>
      </c>
      <c r="AM532" t="s">
        <v>110</v>
      </c>
      <c r="AN532" t="s">
        <v>104</v>
      </c>
      <c r="AO532" t="s">
        <v>102</v>
      </c>
      <c r="AP532" s="1" t="s">
        <v>91</v>
      </c>
      <c r="AQ532" t="s">
        <v>98</v>
      </c>
    </row>
    <row r="533" spans="1:43" x14ac:dyDescent="0.25">
      <c r="A533" s="1">
        <v>532</v>
      </c>
      <c r="M533" s="5">
        <f t="shared" si="120"/>
        <v>0</v>
      </c>
      <c r="N533" s="5" t="e">
        <f t="shared" si="121"/>
        <v>#DIV/0!</v>
      </c>
      <c r="P533" s="5">
        <f t="shared" si="122"/>
        <v>0</v>
      </c>
      <c r="Q533" s="5">
        <f t="shared" si="123"/>
        <v>0</v>
      </c>
      <c r="R533" s="5">
        <f t="shared" si="124"/>
        <v>0</v>
      </c>
      <c r="S533" s="5">
        <f t="shared" si="125"/>
        <v>0</v>
      </c>
      <c r="T533" s="5">
        <f t="shared" si="126"/>
        <v>0</v>
      </c>
      <c r="U533" s="5">
        <f t="shared" si="127"/>
        <v>0</v>
      </c>
      <c r="V533" s="13">
        <f t="shared" si="128"/>
        <v>0</v>
      </c>
      <c r="W533" s="5">
        <f t="shared" si="129"/>
        <v>0</v>
      </c>
      <c r="X533" s="5">
        <f t="shared" si="130"/>
        <v>0</v>
      </c>
      <c r="Y533" s="5">
        <f t="shared" si="131"/>
        <v>0</v>
      </c>
      <c r="AB533" s="5">
        <f t="shared" si="132"/>
        <v>0</v>
      </c>
      <c r="AC533" s="5">
        <f t="shared" si="133"/>
        <v>0</v>
      </c>
      <c r="AD533" s="5" t="str">
        <f t="shared" si="134"/>
        <v>Correct</v>
      </c>
      <c r="AE533" t="s">
        <v>94</v>
      </c>
      <c r="AF533">
        <v>71</v>
      </c>
      <c r="AG533" t="s">
        <v>115</v>
      </c>
      <c r="AH533" t="s">
        <v>327</v>
      </c>
      <c r="AI533" t="s">
        <v>89</v>
      </c>
      <c r="AJ533" t="s">
        <v>98</v>
      </c>
      <c r="AK533" s="1" t="s">
        <v>89</v>
      </c>
      <c r="AM533" t="s">
        <v>110</v>
      </c>
      <c r="AN533" t="s">
        <v>104</v>
      </c>
      <c r="AO533" t="s">
        <v>102</v>
      </c>
      <c r="AP533" s="1" t="s">
        <v>91</v>
      </c>
    </row>
    <row r="534" spans="1:43" x14ac:dyDescent="0.25">
      <c r="A534" s="1">
        <v>533</v>
      </c>
      <c r="B534" t="s">
        <v>31</v>
      </c>
      <c r="K534" t="s">
        <v>38</v>
      </c>
      <c r="M534" s="5">
        <f t="shared" si="120"/>
        <v>2</v>
      </c>
      <c r="N534" s="5">
        <f t="shared" si="121"/>
        <v>1.5</v>
      </c>
      <c r="P534" s="5">
        <f t="shared" si="122"/>
        <v>1</v>
      </c>
      <c r="Q534" s="5">
        <f t="shared" si="123"/>
        <v>0</v>
      </c>
      <c r="R534" s="5">
        <f t="shared" si="124"/>
        <v>0</v>
      </c>
      <c r="S534" s="5">
        <f t="shared" si="125"/>
        <v>0</v>
      </c>
      <c r="T534" s="5">
        <f t="shared" si="126"/>
        <v>0</v>
      </c>
      <c r="U534" s="5">
        <f t="shared" si="127"/>
        <v>0</v>
      </c>
      <c r="V534" s="13">
        <f t="shared" si="128"/>
        <v>0</v>
      </c>
      <c r="W534" s="5">
        <f t="shared" si="129"/>
        <v>0</v>
      </c>
      <c r="X534" s="5">
        <f t="shared" si="130"/>
        <v>0</v>
      </c>
      <c r="Y534" s="5">
        <f t="shared" si="131"/>
        <v>1</v>
      </c>
      <c r="AB534" s="5">
        <f t="shared" si="132"/>
        <v>2</v>
      </c>
      <c r="AC534" s="5">
        <f t="shared" si="133"/>
        <v>2</v>
      </c>
      <c r="AD534" s="5" t="str">
        <f t="shared" si="134"/>
        <v>Correct</v>
      </c>
      <c r="AE534" t="s">
        <v>94</v>
      </c>
      <c r="AF534">
        <v>20</v>
      </c>
      <c r="AG534" t="s">
        <v>95</v>
      </c>
      <c r="AH534" t="s">
        <v>142</v>
      </c>
      <c r="AI534" t="s">
        <v>107</v>
      </c>
      <c r="AJ534" t="s">
        <v>98</v>
      </c>
      <c r="AK534" s="1" t="s">
        <v>80</v>
      </c>
      <c r="AL534" t="s">
        <v>108</v>
      </c>
      <c r="AM534" t="s">
        <v>120</v>
      </c>
      <c r="AN534" t="s">
        <v>101</v>
      </c>
      <c r="AO534" t="s">
        <v>102</v>
      </c>
      <c r="AP534" s="1" t="s">
        <v>92</v>
      </c>
      <c r="AQ534" t="s">
        <v>102</v>
      </c>
    </row>
    <row r="535" spans="1:43" x14ac:dyDescent="0.25">
      <c r="A535" s="1">
        <v>534</v>
      </c>
      <c r="F535" t="s">
        <v>34</v>
      </c>
      <c r="I535" t="s">
        <v>36</v>
      </c>
      <c r="K535" t="s">
        <v>38</v>
      </c>
      <c r="M535" s="5">
        <f t="shared" si="120"/>
        <v>3</v>
      </c>
      <c r="N535" s="5">
        <f t="shared" si="121"/>
        <v>1</v>
      </c>
      <c r="P535" s="5">
        <f t="shared" si="122"/>
        <v>0</v>
      </c>
      <c r="Q535" s="5">
        <f t="shared" si="123"/>
        <v>0</v>
      </c>
      <c r="R535" s="5">
        <f t="shared" si="124"/>
        <v>0</v>
      </c>
      <c r="S535" s="5">
        <f t="shared" si="125"/>
        <v>0</v>
      </c>
      <c r="T535" s="5">
        <f t="shared" si="126"/>
        <v>1</v>
      </c>
      <c r="U535" s="5">
        <f t="shared" si="127"/>
        <v>0</v>
      </c>
      <c r="V535" s="13">
        <f t="shared" si="128"/>
        <v>0</v>
      </c>
      <c r="W535" s="5">
        <f t="shared" si="129"/>
        <v>1</v>
      </c>
      <c r="X535" s="5">
        <f t="shared" si="130"/>
        <v>0</v>
      </c>
      <c r="Y535" s="5">
        <f t="shared" si="131"/>
        <v>1</v>
      </c>
      <c r="AB535" s="5">
        <f t="shared" si="132"/>
        <v>3</v>
      </c>
      <c r="AC535" s="5">
        <f t="shared" si="133"/>
        <v>3</v>
      </c>
      <c r="AD535" s="5" t="str">
        <f t="shared" si="134"/>
        <v>Correct</v>
      </c>
      <c r="AE535" t="s">
        <v>94</v>
      </c>
      <c r="AF535">
        <v>61</v>
      </c>
      <c r="AG535" t="s">
        <v>95</v>
      </c>
      <c r="AH535" t="s">
        <v>201</v>
      </c>
      <c r="AI535" t="s">
        <v>107</v>
      </c>
      <c r="AJ535" t="s">
        <v>98</v>
      </c>
      <c r="AK535" s="1" t="s">
        <v>80</v>
      </c>
      <c r="AL535" t="s">
        <v>109</v>
      </c>
      <c r="AM535" t="s">
        <v>103</v>
      </c>
      <c r="AN535" t="s">
        <v>101</v>
      </c>
      <c r="AO535" t="s">
        <v>102</v>
      </c>
      <c r="AP535" s="1" t="s">
        <v>90</v>
      </c>
      <c r="AQ535" t="s">
        <v>102</v>
      </c>
    </row>
    <row r="536" spans="1:43" x14ac:dyDescent="0.25">
      <c r="A536" s="1">
        <v>535</v>
      </c>
      <c r="H536" t="s">
        <v>269</v>
      </c>
      <c r="K536" t="s">
        <v>38</v>
      </c>
      <c r="M536" s="5">
        <f t="shared" si="120"/>
        <v>2</v>
      </c>
      <c r="N536" s="5">
        <f t="shared" si="121"/>
        <v>1.5</v>
      </c>
      <c r="P536" s="5">
        <f t="shared" si="122"/>
        <v>0</v>
      </c>
      <c r="Q536" s="5">
        <f t="shared" si="123"/>
        <v>0</v>
      </c>
      <c r="R536" s="5">
        <f t="shared" si="124"/>
        <v>0</v>
      </c>
      <c r="S536" s="5">
        <f t="shared" si="125"/>
        <v>0</v>
      </c>
      <c r="T536" s="5">
        <f t="shared" si="126"/>
        <v>0</v>
      </c>
      <c r="U536" s="5">
        <f t="shared" si="127"/>
        <v>0</v>
      </c>
      <c r="V536" s="13">
        <f t="shared" si="128"/>
        <v>1</v>
      </c>
      <c r="W536" s="5">
        <f t="shared" si="129"/>
        <v>0</v>
      </c>
      <c r="X536" s="5">
        <f t="shared" si="130"/>
        <v>0</v>
      </c>
      <c r="Y536" s="5">
        <f t="shared" si="131"/>
        <v>1</v>
      </c>
      <c r="AB536" s="5">
        <f t="shared" si="132"/>
        <v>2</v>
      </c>
      <c r="AC536" s="5">
        <f t="shared" si="133"/>
        <v>2</v>
      </c>
      <c r="AD536" s="5" t="str">
        <f t="shared" si="134"/>
        <v>Correct</v>
      </c>
      <c r="AE536" t="s">
        <v>94</v>
      </c>
      <c r="AF536">
        <v>20</v>
      </c>
      <c r="AG536" t="s">
        <v>115</v>
      </c>
      <c r="AH536" t="s">
        <v>322</v>
      </c>
      <c r="AI536" t="s">
        <v>97</v>
      </c>
      <c r="AK536" s="1" t="s">
        <v>80</v>
      </c>
      <c r="AL536" t="s">
        <v>99</v>
      </c>
      <c r="AM536" t="s">
        <v>120</v>
      </c>
      <c r="AN536" t="s">
        <v>136</v>
      </c>
      <c r="AO536" t="s">
        <v>102</v>
      </c>
      <c r="AP536" s="1"/>
      <c r="AQ536" t="s">
        <v>102</v>
      </c>
    </row>
    <row r="537" spans="1:43" x14ac:dyDescent="0.25">
      <c r="A537" s="1">
        <v>536</v>
      </c>
      <c r="G537" t="s">
        <v>35</v>
      </c>
      <c r="H537" t="s">
        <v>269</v>
      </c>
      <c r="K537" t="s">
        <v>38</v>
      </c>
      <c r="M537" s="5">
        <f t="shared" si="120"/>
        <v>3</v>
      </c>
      <c r="N537" s="5">
        <f t="shared" si="121"/>
        <v>1</v>
      </c>
      <c r="P537" s="5">
        <f t="shared" si="122"/>
        <v>0</v>
      </c>
      <c r="Q537" s="5">
        <f t="shared" si="123"/>
        <v>0</v>
      </c>
      <c r="R537" s="5">
        <f t="shared" si="124"/>
        <v>0</v>
      </c>
      <c r="S537" s="5">
        <f t="shared" si="125"/>
        <v>0</v>
      </c>
      <c r="T537" s="5">
        <f t="shared" si="126"/>
        <v>0</v>
      </c>
      <c r="U537" s="5">
        <f t="shared" si="127"/>
        <v>1</v>
      </c>
      <c r="V537" s="13">
        <f t="shared" si="128"/>
        <v>1</v>
      </c>
      <c r="W537" s="5">
        <f t="shared" si="129"/>
        <v>0</v>
      </c>
      <c r="X537" s="5">
        <f t="shared" si="130"/>
        <v>0</v>
      </c>
      <c r="Y537" s="5">
        <f t="shared" si="131"/>
        <v>1</v>
      </c>
      <c r="AB537" s="5">
        <f t="shared" si="132"/>
        <v>3</v>
      </c>
      <c r="AC537" s="5">
        <f t="shared" si="133"/>
        <v>3</v>
      </c>
      <c r="AD537" s="5" t="str">
        <f t="shared" si="134"/>
        <v>Correct</v>
      </c>
      <c r="AE537" t="s">
        <v>105</v>
      </c>
      <c r="AF537">
        <v>67</v>
      </c>
      <c r="AG537" t="s">
        <v>95</v>
      </c>
      <c r="AH537" t="s">
        <v>156</v>
      </c>
      <c r="AI537" t="s">
        <v>128</v>
      </c>
      <c r="AJ537" t="s">
        <v>98</v>
      </c>
      <c r="AK537" s="1" t="s">
        <v>363</v>
      </c>
      <c r="AL537" t="s">
        <v>99</v>
      </c>
      <c r="AM537" t="s">
        <v>100</v>
      </c>
      <c r="AN537" t="s">
        <v>104</v>
      </c>
      <c r="AO537" t="s">
        <v>102</v>
      </c>
      <c r="AP537" s="1" t="s">
        <v>91</v>
      </c>
      <c r="AQ537" t="s">
        <v>102</v>
      </c>
    </row>
    <row r="538" spans="1:43" x14ac:dyDescent="0.25">
      <c r="A538" s="1">
        <v>537</v>
      </c>
      <c r="F538" t="s">
        <v>34</v>
      </c>
      <c r="I538" t="s">
        <v>36</v>
      </c>
      <c r="M538" s="5">
        <f t="shared" si="120"/>
        <v>2</v>
      </c>
      <c r="N538" s="5">
        <f t="shared" si="121"/>
        <v>1.5</v>
      </c>
      <c r="P538" s="5">
        <f t="shared" si="122"/>
        <v>0</v>
      </c>
      <c r="Q538" s="5">
        <f t="shared" si="123"/>
        <v>0</v>
      </c>
      <c r="R538" s="5">
        <f t="shared" si="124"/>
        <v>0</v>
      </c>
      <c r="S538" s="5">
        <f t="shared" si="125"/>
        <v>0</v>
      </c>
      <c r="T538" s="5">
        <f t="shared" si="126"/>
        <v>1</v>
      </c>
      <c r="U538" s="5">
        <f t="shared" si="127"/>
        <v>0</v>
      </c>
      <c r="V538" s="13">
        <f t="shared" si="128"/>
        <v>0</v>
      </c>
      <c r="W538" s="5">
        <f t="shared" si="129"/>
        <v>1</v>
      </c>
      <c r="X538" s="5">
        <f t="shared" si="130"/>
        <v>0</v>
      </c>
      <c r="Y538" s="5">
        <f t="shared" si="131"/>
        <v>0</v>
      </c>
      <c r="AB538" s="5">
        <f t="shared" si="132"/>
        <v>2</v>
      </c>
      <c r="AC538" s="5">
        <f t="shared" si="133"/>
        <v>2</v>
      </c>
      <c r="AD538" s="5" t="str">
        <f t="shared" si="134"/>
        <v>Correct</v>
      </c>
      <c r="AE538" t="s">
        <v>94</v>
      </c>
      <c r="AF538">
        <v>65</v>
      </c>
      <c r="AG538" t="s">
        <v>95</v>
      </c>
      <c r="AH538" t="s">
        <v>158</v>
      </c>
      <c r="AI538" t="s">
        <v>128</v>
      </c>
      <c r="AJ538" t="s">
        <v>98</v>
      </c>
      <c r="AK538" s="1" t="s">
        <v>80</v>
      </c>
      <c r="AL538" t="s">
        <v>114</v>
      </c>
      <c r="AM538" t="s">
        <v>100</v>
      </c>
      <c r="AN538" t="s">
        <v>104</v>
      </c>
      <c r="AO538" t="s">
        <v>102</v>
      </c>
      <c r="AP538" s="1" t="s">
        <v>91</v>
      </c>
      <c r="AQ538" t="s">
        <v>102</v>
      </c>
    </row>
    <row r="539" spans="1:43" x14ac:dyDescent="0.25">
      <c r="A539" s="1">
        <v>538</v>
      </c>
      <c r="M539" s="5">
        <f t="shared" si="120"/>
        <v>0</v>
      </c>
      <c r="N539" s="5" t="e">
        <f t="shared" si="121"/>
        <v>#DIV/0!</v>
      </c>
      <c r="P539" s="5">
        <f t="shared" si="122"/>
        <v>0</v>
      </c>
      <c r="Q539" s="5">
        <f t="shared" si="123"/>
        <v>0</v>
      </c>
      <c r="R539" s="5">
        <f t="shared" si="124"/>
        <v>0</v>
      </c>
      <c r="S539" s="5">
        <f t="shared" si="125"/>
        <v>0</v>
      </c>
      <c r="T539" s="5">
        <f t="shared" si="126"/>
        <v>0</v>
      </c>
      <c r="U539" s="5">
        <f t="shared" si="127"/>
        <v>0</v>
      </c>
      <c r="V539" s="13">
        <f t="shared" si="128"/>
        <v>0</v>
      </c>
      <c r="W539" s="5">
        <f t="shared" si="129"/>
        <v>0</v>
      </c>
      <c r="X539" s="5">
        <f t="shared" si="130"/>
        <v>0</v>
      </c>
      <c r="Y539" s="5">
        <f t="shared" si="131"/>
        <v>0</v>
      </c>
      <c r="AB539" s="5">
        <f t="shared" si="132"/>
        <v>0</v>
      </c>
      <c r="AC539" s="5">
        <f t="shared" si="133"/>
        <v>0</v>
      </c>
      <c r="AD539" s="5" t="str">
        <f t="shared" si="134"/>
        <v>Correct</v>
      </c>
      <c r="AE539" t="s">
        <v>94</v>
      </c>
      <c r="AF539">
        <v>91</v>
      </c>
      <c r="AG539" t="s">
        <v>121</v>
      </c>
      <c r="AH539" t="s">
        <v>217</v>
      </c>
      <c r="AI539" t="s">
        <v>107</v>
      </c>
      <c r="AJ539" t="s">
        <v>98</v>
      </c>
      <c r="AK539" s="1" t="s">
        <v>80</v>
      </c>
      <c r="AL539" t="s">
        <v>108</v>
      </c>
      <c r="AM539" t="s">
        <v>100</v>
      </c>
      <c r="AN539" t="s">
        <v>104</v>
      </c>
      <c r="AO539" t="s">
        <v>102</v>
      </c>
      <c r="AP539" s="1" t="s">
        <v>91</v>
      </c>
      <c r="AQ539" t="s">
        <v>98</v>
      </c>
    </row>
    <row r="540" spans="1:43" x14ac:dyDescent="0.25">
      <c r="A540" s="1">
        <v>539</v>
      </c>
      <c r="D540" t="s">
        <v>33</v>
      </c>
      <c r="I540" t="s">
        <v>36</v>
      </c>
      <c r="J540" t="s">
        <v>37</v>
      </c>
      <c r="M540" s="5">
        <f t="shared" si="120"/>
        <v>3</v>
      </c>
      <c r="N540" s="5">
        <f t="shared" si="121"/>
        <v>1</v>
      </c>
      <c r="P540" s="5">
        <f t="shared" si="122"/>
        <v>0</v>
      </c>
      <c r="Q540" s="5">
        <f t="shared" si="123"/>
        <v>0</v>
      </c>
      <c r="R540" s="5">
        <f t="shared" si="124"/>
        <v>1</v>
      </c>
      <c r="S540" s="5">
        <f t="shared" si="125"/>
        <v>0</v>
      </c>
      <c r="T540" s="5">
        <f t="shared" si="126"/>
        <v>0</v>
      </c>
      <c r="U540" s="5">
        <f t="shared" si="127"/>
        <v>0</v>
      </c>
      <c r="V540" s="13">
        <f t="shared" si="128"/>
        <v>0</v>
      </c>
      <c r="W540" s="5">
        <f t="shared" si="129"/>
        <v>1</v>
      </c>
      <c r="X540" s="5">
        <f t="shared" si="130"/>
        <v>1</v>
      </c>
      <c r="Y540" s="5">
        <f t="shared" si="131"/>
        <v>0</v>
      </c>
      <c r="AB540" s="5">
        <f t="shared" si="132"/>
        <v>3</v>
      </c>
      <c r="AC540" s="5">
        <f t="shared" si="133"/>
        <v>3</v>
      </c>
      <c r="AD540" s="5" t="str">
        <f t="shared" si="134"/>
        <v>Correct</v>
      </c>
      <c r="AE540" t="s">
        <v>94</v>
      </c>
      <c r="AF540">
        <v>76</v>
      </c>
      <c r="AG540" t="s">
        <v>95</v>
      </c>
      <c r="AH540" t="s">
        <v>201</v>
      </c>
      <c r="AI540" t="s">
        <v>107</v>
      </c>
      <c r="AJ540" t="s">
        <v>98</v>
      </c>
      <c r="AK540" s="1" t="s">
        <v>80</v>
      </c>
      <c r="AL540" t="s">
        <v>109</v>
      </c>
      <c r="AM540" t="s">
        <v>103</v>
      </c>
      <c r="AN540" t="s">
        <v>104</v>
      </c>
      <c r="AO540" t="s">
        <v>98</v>
      </c>
      <c r="AP540" s="1"/>
      <c r="AQ540" t="s">
        <v>98</v>
      </c>
    </row>
    <row r="541" spans="1:43" x14ac:dyDescent="0.25">
      <c r="A541" s="1">
        <v>540</v>
      </c>
      <c r="D541" t="s">
        <v>33</v>
      </c>
      <c r="M541" s="5">
        <f t="shared" si="120"/>
        <v>1</v>
      </c>
      <c r="N541" s="5">
        <f t="shared" si="121"/>
        <v>3</v>
      </c>
      <c r="P541" s="5">
        <f t="shared" si="122"/>
        <v>0</v>
      </c>
      <c r="Q541" s="5">
        <f t="shared" si="123"/>
        <v>0</v>
      </c>
      <c r="R541" s="5">
        <f t="shared" si="124"/>
        <v>1</v>
      </c>
      <c r="S541" s="5">
        <f t="shared" si="125"/>
        <v>0</v>
      </c>
      <c r="T541" s="5">
        <f t="shared" si="126"/>
        <v>0</v>
      </c>
      <c r="U541" s="5">
        <f t="shared" si="127"/>
        <v>0</v>
      </c>
      <c r="V541" s="13">
        <f t="shared" si="128"/>
        <v>0</v>
      </c>
      <c r="W541" s="5">
        <f t="shared" si="129"/>
        <v>0</v>
      </c>
      <c r="X541" s="5">
        <f t="shared" si="130"/>
        <v>0</v>
      </c>
      <c r="Y541" s="5">
        <f t="shared" si="131"/>
        <v>0</v>
      </c>
      <c r="AB541" s="5">
        <f t="shared" si="132"/>
        <v>1</v>
      </c>
      <c r="AC541" s="5">
        <f t="shared" si="133"/>
        <v>1</v>
      </c>
      <c r="AD541" s="5" t="str">
        <f t="shared" si="134"/>
        <v>Correct</v>
      </c>
      <c r="AE541" t="s">
        <v>105</v>
      </c>
      <c r="AF541">
        <v>58</v>
      </c>
      <c r="AG541" t="s">
        <v>95</v>
      </c>
      <c r="AH541" t="s">
        <v>158</v>
      </c>
      <c r="AI541" t="s">
        <v>128</v>
      </c>
      <c r="AJ541" t="s">
        <v>98</v>
      </c>
      <c r="AK541" s="1" t="s">
        <v>362</v>
      </c>
      <c r="AL541" t="s">
        <v>99</v>
      </c>
      <c r="AM541" t="s">
        <v>100</v>
      </c>
      <c r="AN541" t="s">
        <v>135</v>
      </c>
      <c r="AO541" t="s">
        <v>102</v>
      </c>
      <c r="AP541" s="1" t="s">
        <v>92</v>
      </c>
      <c r="AQ541" t="s">
        <v>102</v>
      </c>
    </row>
    <row r="542" spans="1:43" x14ac:dyDescent="0.25">
      <c r="A542" s="1">
        <v>541</v>
      </c>
      <c r="M542" s="5">
        <f t="shared" si="120"/>
        <v>0</v>
      </c>
      <c r="N542" s="5" t="e">
        <f t="shared" si="121"/>
        <v>#DIV/0!</v>
      </c>
      <c r="P542" s="5">
        <f t="shared" si="122"/>
        <v>0</v>
      </c>
      <c r="Q542" s="5">
        <f t="shared" si="123"/>
        <v>0</v>
      </c>
      <c r="R542" s="5">
        <f t="shared" si="124"/>
        <v>0</v>
      </c>
      <c r="S542" s="5">
        <f t="shared" si="125"/>
        <v>0</v>
      </c>
      <c r="T542" s="5">
        <f t="shared" si="126"/>
        <v>0</v>
      </c>
      <c r="U542" s="5">
        <f t="shared" si="127"/>
        <v>0</v>
      </c>
      <c r="V542" s="13">
        <f t="shared" si="128"/>
        <v>0</v>
      </c>
      <c r="W542" s="5">
        <f t="shared" si="129"/>
        <v>0</v>
      </c>
      <c r="X542" s="5">
        <f t="shared" si="130"/>
        <v>0</v>
      </c>
      <c r="Y542" s="5">
        <f t="shared" si="131"/>
        <v>0</v>
      </c>
      <c r="AB542" s="5">
        <f t="shared" si="132"/>
        <v>0</v>
      </c>
      <c r="AC542" s="5">
        <f t="shared" si="133"/>
        <v>0</v>
      </c>
      <c r="AD542" s="5" t="str">
        <f t="shared" si="134"/>
        <v>Correct</v>
      </c>
      <c r="AE542" t="s">
        <v>105</v>
      </c>
      <c r="AF542">
        <v>90</v>
      </c>
      <c r="AG542" t="s">
        <v>95</v>
      </c>
      <c r="AH542" t="s">
        <v>201</v>
      </c>
      <c r="AI542" t="s">
        <v>107</v>
      </c>
      <c r="AJ542" t="s">
        <v>98</v>
      </c>
      <c r="AK542" s="1" t="s">
        <v>80</v>
      </c>
      <c r="AL542" t="s">
        <v>99</v>
      </c>
      <c r="AM542" t="s">
        <v>103</v>
      </c>
      <c r="AN542" t="s">
        <v>104</v>
      </c>
      <c r="AO542" t="s">
        <v>98</v>
      </c>
      <c r="AP542" s="1"/>
      <c r="AQ542" t="s">
        <v>98</v>
      </c>
    </row>
    <row r="543" spans="1:43" x14ac:dyDescent="0.25">
      <c r="A543" s="1">
        <v>542</v>
      </c>
      <c r="I543" t="s">
        <v>36</v>
      </c>
      <c r="K543" t="s">
        <v>38</v>
      </c>
      <c r="M543" s="5">
        <f t="shared" si="120"/>
        <v>2</v>
      </c>
      <c r="N543" s="5">
        <f t="shared" si="121"/>
        <v>1.5</v>
      </c>
      <c r="P543" s="5">
        <f t="shared" si="122"/>
        <v>0</v>
      </c>
      <c r="Q543" s="5">
        <f t="shared" si="123"/>
        <v>0</v>
      </c>
      <c r="R543" s="5">
        <f t="shared" si="124"/>
        <v>0</v>
      </c>
      <c r="S543" s="5">
        <f t="shared" si="125"/>
        <v>0</v>
      </c>
      <c r="T543" s="5">
        <f t="shared" si="126"/>
        <v>0</v>
      </c>
      <c r="U543" s="5">
        <f t="shared" si="127"/>
        <v>0</v>
      </c>
      <c r="V543" s="13">
        <f t="shared" si="128"/>
        <v>0</v>
      </c>
      <c r="W543" s="5">
        <f t="shared" si="129"/>
        <v>1</v>
      </c>
      <c r="X543" s="5">
        <f t="shared" si="130"/>
        <v>0</v>
      </c>
      <c r="Y543" s="5">
        <f t="shared" si="131"/>
        <v>1</v>
      </c>
      <c r="AB543" s="5">
        <f t="shared" si="132"/>
        <v>2</v>
      </c>
      <c r="AC543" s="5">
        <f t="shared" si="133"/>
        <v>2</v>
      </c>
      <c r="AD543" s="5" t="str">
        <f t="shared" si="134"/>
        <v>Correct</v>
      </c>
      <c r="AE543" t="s">
        <v>105</v>
      </c>
      <c r="AF543">
        <v>75</v>
      </c>
      <c r="AG543" t="s">
        <v>121</v>
      </c>
      <c r="AH543" t="s">
        <v>217</v>
      </c>
      <c r="AI543" t="s">
        <v>107</v>
      </c>
      <c r="AJ543" t="s">
        <v>98</v>
      </c>
      <c r="AK543" s="1" t="s">
        <v>80</v>
      </c>
      <c r="AL543" t="s">
        <v>108</v>
      </c>
      <c r="AM543" t="s">
        <v>100</v>
      </c>
      <c r="AN543" t="s">
        <v>104</v>
      </c>
      <c r="AO543" t="s">
        <v>102</v>
      </c>
      <c r="AP543" s="1" t="s">
        <v>91</v>
      </c>
      <c r="AQ543" t="s">
        <v>98</v>
      </c>
    </row>
    <row r="544" spans="1:43" x14ac:dyDescent="0.25">
      <c r="A544" s="1">
        <v>543</v>
      </c>
      <c r="I544" t="s">
        <v>36</v>
      </c>
      <c r="M544" s="5">
        <f t="shared" si="120"/>
        <v>1</v>
      </c>
      <c r="N544" s="5">
        <f t="shared" si="121"/>
        <v>3</v>
      </c>
      <c r="P544" s="5">
        <f t="shared" si="122"/>
        <v>0</v>
      </c>
      <c r="Q544" s="5">
        <f t="shared" si="123"/>
        <v>0</v>
      </c>
      <c r="R544" s="5">
        <f t="shared" si="124"/>
        <v>0</v>
      </c>
      <c r="S544" s="5">
        <f t="shared" si="125"/>
        <v>0</v>
      </c>
      <c r="T544" s="5">
        <f t="shared" si="126"/>
        <v>0</v>
      </c>
      <c r="U544" s="5">
        <f t="shared" si="127"/>
        <v>0</v>
      </c>
      <c r="V544" s="13">
        <f t="shared" si="128"/>
        <v>0</v>
      </c>
      <c r="W544" s="5">
        <f t="shared" si="129"/>
        <v>1</v>
      </c>
      <c r="X544" s="5">
        <f t="shared" si="130"/>
        <v>0</v>
      </c>
      <c r="Y544" s="5">
        <f t="shared" si="131"/>
        <v>0</v>
      </c>
      <c r="AB544" s="5">
        <f t="shared" si="132"/>
        <v>1</v>
      </c>
      <c r="AC544" s="5">
        <f t="shared" si="133"/>
        <v>1</v>
      </c>
      <c r="AD544" s="5" t="str">
        <f t="shared" si="134"/>
        <v>Correct</v>
      </c>
      <c r="AE544" t="s">
        <v>105</v>
      </c>
      <c r="AF544">
        <v>41</v>
      </c>
      <c r="AG544" t="s">
        <v>95</v>
      </c>
      <c r="AH544" t="s">
        <v>158</v>
      </c>
      <c r="AI544" t="s">
        <v>107</v>
      </c>
      <c r="AJ544" t="s">
        <v>98</v>
      </c>
      <c r="AK544" s="1" t="s">
        <v>80</v>
      </c>
      <c r="AL544" t="s">
        <v>109</v>
      </c>
      <c r="AM544" t="s">
        <v>103</v>
      </c>
      <c r="AN544" t="s">
        <v>101</v>
      </c>
      <c r="AO544" t="s">
        <v>102</v>
      </c>
      <c r="AP544" s="1" t="s">
        <v>90</v>
      </c>
      <c r="AQ544" t="s">
        <v>102</v>
      </c>
    </row>
    <row r="545" spans="1:43" x14ac:dyDescent="0.25">
      <c r="A545" s="1">
        <v>544</v>
      </c>
      <c r="J545" t="s">
        <v>37</v>
      </c>
      <c r="M545" s="5">
        <f t="shared" si="120"/>
        <v>1</v>
      </c>
      <c r="N545" s="5">
        <f t="shared" si="121"/>
        <v>3</v>
      </c>
      <c r="P545" s="5">
        <f t="shared" si="122"/>
        <v>0</v>
      </c>
      <c r="Q545" s="5">
        <f t="shared" si="123"/>
        <v>0</v>
      </c>
      <c r="R545" s="5">
        <f t="shared" si="124"/>
        <v>0</v>
      </c>
      <c r="S545" s="5">
        <f t="shared" si="125"/>
        <v>0</v>
      </c>
      <c r="T545" s="5">
        <f t="shared" si="126"/>
        <v>0</v>
      </c>
      <c r="U545" s="5">
        <f t="shared" si="127"/>
        <v>0</v>
      </c>
      <c r="V545" s="13">
        <f t="shared" si="128"/>
        <v>0</v>
      </c>
      <c r="W545" s="5">
        <f t="shared" si="129"/>
        <v>0</v>
      </c>
      <c r="X545" s="5">
        <f t="shared" si="130"/>
        <v>1</v>
      </c>
      <c r="Y545" s="5">
        <f t="shared" si="131"/>
        <v>0</v>
      </c>
      <c r="AB545" s="5">
        <f t="shared" si="132"/>
        <v>1</v>
      </c>
      <c r="AC545" s="5">
        <f t="shared" si="133"/>
        <v>1</v>
      </c>
      <c r="AD545" s="5" t="str">
        <f t="shared" si="134"/>
        <v>Correct</v>
      </c>
      <c r="AE545" t="s">
        <v>94</v>
      </c>
      <c r="AF545">
        <v>68</v>
      </c>
      <c r="AG545" t="s">
        <v>95</v>
      </c>
      <c r="AH545" t="s">
        <v>158</v>
      </c>
      <c r="AJ545" t="s">
        <v>98</v>
      </c>
      <c r="AK545" s="1" t="s">
        <v>80</v>
      </c>
      <c r="AM545" t="s">
        <v>120</v>
      </c>
      <c r="AN545" t="s">
        <v>104</v>
      </c>
      <c r="AO545" t="s">
        <v>102</v>
      </c>
      <c r="AP545" s="1" t="s">
        <v>91</v>
      </c>
      <c r="AQ545" t="s">
        <v>102</v>
      </c>
    </row>
    <row r="546" spans="1:43" x14ac:dyDescent="0.25">
      <c r="A546" s="1">
        <v>545</v>
      </c>
      <c r="I546" t="s">
        <v>36</v>
      </c>
      <c r="M546" s="5">
        <f t="shared" si="120"/>
        <v>1</v>
      </c>
      <c r="N546" s="5">
        <f t="shared" si="121"/>
        <v>3</v>
      </c>
      <c r="P546" s="5">
        <f t="shared" si="122"/>
        <v>0</v>
      </c>
      <c r="Q546" s="5">
        <f t="shared" si="123"/>
        <v>0</v>
      </c>
      <c r="R546" s="5">
        <f t="shared" si="124"/>
        <v>0</v>
      </c>
      <c r="S546" s="5">
        <f t="shared" si="125"/>
        <v>0</v>
      </c>
      <c r="T546" s="5">
        <f t="shared" si="126"/>
        <v>0</v>
      </c>
      <c r="U546" s="5">
        <f t="shared" si="127"/>
        <v>0</v>
      </c>
      <c r="V546" s="13">
        <f t="shared" si="128"/>
        <v>0</v>
      </c>
      <c r="W546" s="5">
        <f t="shared" si="129"/>
        <v>1</v>
      </c>
      <c r="X546" s="5">
        <f t="shared" si="130"/>
        <v>0</v>
      </c>
      <c r="Y546" s="5">
        <f t="shared" si="131"/>
        <v>0</v>
      </c>
      <c r="AB546" s="5">
        <f t="shared" si="132"/>
        <v>1</v>
      </c>
      <c r="AC546" s="5">
        <f t="shared" si="133"/>
        <v>1</v>
      </c>
      <c r="AD546" s="5" t="str">
        <f t="shared" si="134"/>
        <v>Correct</v>
      </c>
      <c r="AE546" t="s">
        <v>94</v>
      </c>
      <c r="AF546">
        <v>59</v>
      </c>
      <c r="AG546" t="s">
        <v>95</v>
      </c>
      <c r="AH546" t="s">
        <v>158</v>
      </c>
      <c r="AI546" t="s">
        <v>128</v>
      </c>
      <c r="AJ546" t="s">
        <v>98</v>
      </c>
      <c r="AK546" s="1" t="s">
        <v>362</v>
      </c>
      <c r="AL546" t="s">
        <v>108</v>
      </c>
      <c r="AM546" t="s">
        <v>110</v>
      </c>
      <c r="AN546" t="s">
        <v>104</v>
      </c>
      <c r="AO546" t="s">
        <v>102</v>
      </c>
      <c r="AP546" s="1" t="s">
        <v>92</v>
      </c>
      <c r="AQ546" t="s">
        <v>102</v>
      </c>
    </row>
    <row r="547" spans="1:43" x14ac:dyDescent="0.25">
      <c r="A547" s="1">
        <v>546</v>
      </c>
      <c r="D547" t="s">
        <v>33</v>
      </c>
      <c r="M547" s="5">
        <f t="shared" si="120"/>
        <v>1</v>
      </c>
      <c r="N547" s="5">
        <f t="shared" si="121"/>
        <v>3</v>
      </c>
      <c r="P547" s="5">
        <f t="shared" si="122"/>
        <v>0</v>
      </c>
      <c r="Q547" s="5">
        <f t="shared" si="123"/>
        <v>0</v>
      </c>
      <c r="R547" s="5">
        <f t="shared" si="124"/>
        <v>1</v>
      </c>
      <c r="S547" s="5">
        <f t="shared" si="125"/>
        <v>0</v>
      </c>
      <c r="T547" s="5">
        <f t="shared" si="126"/>
        <v>0</v>
      </c>
      <c r="U547" s="5">
        <f t="shared" si="127"/>
        <v>0</v>
      </c>
      <c r="V547" s="13">
        <f t="shared" si="128"/>
        <v>0</v>
      </c>
      <c r="W547" s="5">
        <f t="shared" si="129"/>
        <v>0</v>
      </c>
      <c r="X547" s="5">
        <f t="shared" si="130"/>
        <v>0</v>
      </c>
      <c r="Y547" s="5">
        <f t="shared" si="131"/>
        <v>0</v>
      </c>
      <c r="AB547" s="5">
        <f t="shared" si="132"/>
        <v>1</v>
      </c>
      <c r="AC547" s="5">
        <f t="shared" si="133"/>
        <v>1</v>
      </c>
      <c r="AD547" s="5" t="str">
        <f t="shared" si="134"/>
        <v>Correct</v>
      </c>
      <c r="AE547" t="s">
        <v>94</v>
      </c>
      <c r="AF547">
        <v>67</v>
      </c>
      <c r="AG547" t="s">
        <v>95</v>
      </c>
      <c r="AH547" t="s">
        <v>158</v>
      </c>
      <c r="AI547" t="s">
        <v>107</v>
      </c>
      <c r="AJ547" t="s">
        <v>98</v>
      </c>
      <c r="AK547" s="1"/>
      <c r="AL547" t="s">
        <v>114</v>
      </c>
      <c r="AM547" t="s">
        <v>110</v>
      </c>
      <c r="AN547" t="s">
        <v>104</v>
      </c>
      <c r="AO547" t="s">
        <v>102</v>
      </c>
      <c r="AP547" s="1" t="s">
        <v>92</v>
      </c>
      <c r="AQ547" t="s">
        <v>102</v>
      </c>
    </row>
    <row r="548" spans="1:43" x14ac:dyDescent="0.25">
      <c r="A548" s="1">
        <v>547</v>
      </c>
      <c r="G548" t="s">
        <v>35</v>
      </c>
      <c r="M548" s="5">
        <f t="shared" si="120"/>
        <v>1</v>
      </c>
      <c r="N548" s="5">
        <f t="shared" si="121"/>
        <v>3</v>
      </c>
      <c r="P548" s="5">
        <f t="shared" si="122"/>
        <v>0</v>
      </c>
      <c r="Q548" s="5">
        <f t="shared" si="123"/>
        <v>0</v>
      </c>
      <c r="R548" s="5">
        <f t="shared" si="124"/>
        <v>0</v>
      </c>
      <c r="S548" s="5">
        <f t="shared" si="125"/>
        <v>0</v>
      </c>
      <c r="T548" s="5">
        <f t="shared" si="126"/>
        <v>0</v>
      </c>
      <c r="U548" s="5">
        <f t="shared" si="127"/>
        <v>1</v>
      </c>
      <c r="V548" s="13">
        <f t="shared" si="128"/>
        <v>0</v>
      </c>
      <c r="W548" s="5">
        <f t="shared" si="129"/>
        <v>0</v>
      </c>
      <c r="X548" s="5">
        <f t="shared" si="130"/>
        <v>0</v>
      </c>
      <c r="Y548" s="5">
        <f t="shared" si="131"/>
        <v>0</v>
      </c>
      <c r="AB548" s="5">
        <f t="shared" si="132"/>
        <v>1</v>
      </c>
      <c r="AC548" s="5">
        <f t="shared" si="133"/>
        <v>1</v>
      </c>
      <c r="AD548" s="5" t="str">
        <f t="shared" si="134"/>
        <v>Correct</v>
      </c>
      <c r="AE548" t="s">
        <v>105</v>
      </c>
      <c r="AF548">
        <v>60</v>
      </c>
      <c r="AG548" t="s">
        <v>121</v>
      </c>
      <c r="AH548" t="s">
        <v>244</v>
      </c>
      <c r="AI548" t="s">
        <v>107</v>
      </c>
      <c r="AJ548" t="s">
        <v>98</v>
      </c>
      <c r="AK548" s="1" t="s">
        <v>80</v>
      </c>
      <c r="AL548" t="s">
        <v>114</v>
      </c>
      <c r="AM548" t="s">
        <v>100</v>
      </c>
      <c r="AN548" t="s">
        <v>101</v>
      </c>
      <c r="AO548" t="s">
        <v>102</v>
      </c>
      <c r="AP548" s="1" t="s">
        <v>92</v>
      </c>
      <c r="AQ548" t="s">
        <v>98</v>
      </c>
    </row>
    <row r="549" spans="1:43" x14ac:dyDescent="0.25">
      <c r="A549" s="1">
        <v>548</v>
      </c>
      <c r="G549" t="s">
        <v>35</v>
      </c>
      <c r="M549" s="5">
        <f t="shared" si="120"/>
        <v>1</v>
      </c>
      <c r="N549" s="5">
        <f t="shared" si="121"/>
        <v>3</v>
      </c>
      <c r="P549" s="5">
        <f t="shared" si="122"/>
        <v>0</v>
      </c>
      <c r="Q549" s="5">
        <f t="shared" si="123"/>
        <v>0</v>
      </c>
      <c r="R549" s="5">
        <f t="shared" si="124"/>
        <v>0</v>
      </c>
      <c r="S549" s="5">
        <f t="shared" si="125"/>
        <v>0</v>
      </c>
      <c r="T549" s="5">
        <f t="shared" si="126"/>
        <v>0</v>
      </c>
      <c r="U549" s="5">
        <f t="shared" si="127"/>
        <v>1</v>
      </c>
      <c r="V549" s="13">
        <f t="shared" si="128"/>
        <v>0</v>
      </c>
      <c r="W549" s="5">
        <f t="shared" si="129"/>
        <v>0</v>
      </c>
      <c r="X549" s="5">
        <f t="shared" si="130"/>
        <v>0</v>
      </c>
      <c r="Y549" s="5">
        <f t="shared" si="131"/>
        <v>0</v>
      </c>
      <c r="AB549" s="5">
        <f t="shared" si="132"/>
        <v>1</v>
      </c>
      <c r="AC549" s="5">
        <f t="shared" si="133"/>
        <v>1</v>
      </c>
      <c r="AD549" s="5" t="str">
        <f t="shared" si="134"/>
        <v>Correct</v>
      </c>
      <c r="AE549" t="s">
        <v>94</v>
      </c>
      <c r="AF549">
        <v>41</v>
      </c>
      <c r="AG549" t="s">
        <v>121</v>
      </c>
      <c r="AH549" t="s">
        <v>180</v>
      </c>
      <c r="AI549" t="s">
        <v>134</v>
      </c>
      <c r="AJ549" t="s">
        <v>102</v>
      </c>
      <c r="AK549" s="1" t="s">
        <v>80</v>
      </c>
      <c r="AL549" t="s">
        <v>126</v>
      </c>
      <c r="AM549" t="s">
        <v>100</v>
      </c>
      <c r="AN549" t="s">
        <v>101</v>
      </c>
      <c r="AO549" t="s">
        <v>102</v>
      </c>
      <c r="AP549" s="1"/>
      <c r="AQ549" t="s">
        <v>102</v>
      </c>
    </row>
    <row r="550" spans="1:43" x14ac:dyDescent="0.25">
      <c r="A550" s="1">
        <v>549</v>
      </c>
      <c r="G550" t="s">
        <v>35</v>
      </c>
      <c r="M550" s="5">
        <f t="shared" si="120"/>
        <v>1</v>
      </c>
      <c r="N550" s="5">
        <f t="shared" si="121"/>
        <v>3</v>
      </c>
      <c r="P550" s="5">
        <f t="shared" si="122"/>
        <v>0</v>
      </c>
      <c r="Q550" s="5">
        <f t="shared" si="123"/>
        <v>0</v>
      </c>
      <c r="R550" s="5">
        <f t="shared" si="124"/>
        <v>0</v>
      </c>
      <c r="S550" s="5">
        <f t="shared" si="125"/>
        <v>0</v>
      </c>
      <c r="T550" s="5">
        <f t="shared" si="126"/>
        <v>0</v>
      </c>
      <c r="U550" s="5">
        <f t="shared" si="127"/>
        <v>1</v>
      </c>
      <c r="V550" s="13">
        <f t="shared" si="128"/>
        <v>0</v>
      </c>
      <c r="W550" s="5">
        <f t="shared" si="129"/>
        <v>0</v>
      </c>
      <c r="X550" s="5">
        <f t="shared" si="130"/>
        <v>0</v>
      </c>
      <c r="Y550" s="5">
        <f t="shared" si="131"/>
        <v>0</v>
      </c>
      <c r="AB550" s="5">
        <f t="shared" si="132"/>
        <v>1</v>
      </c>
      <c r="AC550" s="5">
        <f t="shared" si="133"/>
        <v>1</v>
      </c>
      <c r="AD550" s="5" t="str">
        <f t="shared" si="134"/>
        <v>Correct</v>
      </c>
      <c r="AE550" t="s">
        <v>94</v>
      </c>
      <c r="AF550">
        <v>46</v>
      </c>
      <c r="AG550" t="s">
        <v>121</v>
      </c>
      <c r="AH550" t="s">
        <v>178</v>
      </c>
      <c r="AI550" t="s">
        <v>107</v>
      </c>
      <c r="AJ550" t="s">
        <v>98</v>
      </c>
      <c r="AK550" s="1" t="s">
        <v>80</v>
      </c>
      <c r="AL550" t="s">
        <v>126</v>
      </c>
      <c r="AM550" t="s">
        <v>110</v>
      </c>
      <c r="AN550" t="s">
        <v>135</v>
      </c>
      <c r="AO550" t="s">
        <v>102</v>
      </c>
      <c r="AP550" s="1"/>
      <c r="AQ550" t="s">
        <v>102</v>
      </c>
    </row>
    <row r="551" spans="1:43" x14ac:dyDescent="0.25">
      <c r="A551" s="1">
        <v>550</v>
      </c>
      <c r="D551" t="s">
        <v>33</v>
      </c>
      <c r="K551" t="s">
        <v>38</v>
      </c>
      <c r="M551" s="5">
        <f t="shared" si="120"/>
        <v>2</v>
      </c>
      <c r="N551" s="5">
        <f t="shared" si="121"/>
        <v>1.5</v>
      </c>
      <c r="P551" s="5">
        <f t="shared" si="122"/>
        <v>0</v>
      </c>
      <c r="Q551" s="5">
        <f t="shared" si="123"/>
        <v>0</v>
      </c>
      <c r="R551" s="5">
        <f t="shared" si="124"/>
        <v>1</v>
      </c>
      <c r="S551" s="5">
        <f t="shared" si="125"/>
        <v>0</v>
      </c>
      <c r="T551" s="5">
        <f t="shared" si="126"/>
        <v>0</v>
      </c>
      <c r="U551" s="5">
        <f t="shared" si="127"/>
        <v>0</v>
      </c>
      <c r="V551" s="13">
        <f t="shared" si="128"/>
        <v>0</v>
      </c>
      <c r="W551" s="5">
        <f t="shared" si="129"/>
        <v>0</v>
      </c>
      <c r="X551" s="5">
        <f t="shared" si="130"/>
        <v>0</v>
      </c>
      <c r="Y551" s="5">
        <f t="shared" si="131"/>
        <v>1</v>
      </c>
      <c r="AB551" s="5">
        <f t="shared" si="132"/>
        <v>2</v>
      </c>
      <c r="AC551" s="5">
        <f t="shared" si="133"/>
        <v>2</v>
      </c>
      <c r="AD551" s="5" t="str">
        <f t="shared" si="134"/>
        <v>Correct</v>
      </c>
      <c r="AE551" t="s">
        <v>105</v>
      </c>
      <c r="AF551">
        <v>27</v>
      </c>
      <c r="AG551" t="s">
        <v>121</v>
      </c>
      <c r="AH551" t="s">
        <v>214</v>
      </c>
      <c r="AI551" t="s">
        <v>107</v>
      </c>
      <c r="AJ551" t="s">
        <v>98</v>
      </c>
      <c r="AK551" s="1" t="s">
        <v>80</v>
      </c>
      <c r="AL551" t="s">
        <v>99</v>
      </c>
      <c r="AM551" t="s">
        <v>100</v>
      </c>
      <c r="AN551" t="s">
        <v>101</v>
      </c>
      <c r="AO551" t="s">
        <v>102</v>
      </c>
      <c r="AP551" s="1" t="s">
        <v>90</v>
      </c>
      <c r="AQ551" t="s">
        <v>102</v>
      </c>
    </row>
    <row r="552" spans="1:43" x14ac:dyDescent="0.25">
      <c r="A552" s="1">
        <v>551</v>
      </c>
      <c r="M552" s="5">
        <f t="shared" si="120"/>
        <v>0</v>
      </c>
      <c r="N552" s="5" t="e">
        <f t="shared" si="121"/>
        <v>#DIV/0!</v>
      </c>
      <c r="P552" s="5">
        <f t="shared" si="122"/>
        <v>0</v>
      </c>
      <c r="Q552" s="5">
        <f t="shared" si="123"/>
        <v>0</v>
      </c>
      <c r="R552" s="5">
        <f t="shared" si="124"/>
        <v>0</v>
      </c>
      <c r="S552" s="5">
        <f t="shared" si="125"/>
        <v>0</v>
      </c>
      <c r="T552" s="5">
        <f t="shared" si="126"/>
        <v>0</v>
      </c>
      <c r="U552" s="5">
        <f t="shared" si="127"/>
        <v>0</v>
      </c>
      <c r="V552" s="13">
        <f t="shared" si="128"/>
        <v>0</v>
      </c>
      <c r="W552" s="5">
        <f t="shared" si="129"/>
        <v>0</v>
      </c>
      <c r="X552" s="5">
        <f t="shared" si="130"/>
        <v>0</v>
      </c>
      <c r="Y552" s="5">
        <f t="shared" si="131"/>
        <v>0</v>
      </c>
      <c r="AB552" s="5">
        <f t="shared" si="132"/>
        <v>0</v>
      </c>
      <c r="AC552" s="5">
        <f t="shared" si="133"/>
        <v>0</v>
      </c>
      <c r="AD552" s="5" t="str">
        <f t="shared" si="134"/>
        <v>Correct</v>
      </c>
      <c r="AE552" t="s">
        <v>105</v>
      </c>
      <c r="AF552">
        <v>21</v>
      </c>
      <c r="AG552" t="s">
        <v>121</v>
      </c>
      <c r="AH552" t="s">
        <v>190</v>
      </c>
      <c r="AI552" t="s">
        <v>97</v>
      </c>
      <c r="AJ552" t="s">
        <v>98</v>
      </c>
      <c r="AK552" s="1" t="s">
        <v>80</v>
      </c>
      <c r="AL552" t="s">
        <v>108</v>
      </c>
      <c r="AM552" t="s">
        <v>110</v>
      </c>
      <c r="AN552" t="s">
        <v>135</v>
      </c>
      <c r="AO552" t="s">
        <v>102</v>
      </c>
      <c r="AP552" s="1" t="s">
        <v>90</v>
      </c>
      <c r="AQ552" t="s">
        <v>102</v>
      </c>
    </row>
    <row r="553" spans="1:43" x14ac:dyDescent="0.25">
      <c r="A553" s="1">
        <v>552</v>
      </c>
      <c r="I553" t="s">
        <v>36</v>
      </c>
      <c r="M553" s="5">
        <f t="shared" si="120"/>
        <v>1</v>
      </c>
      <c r="N553" s="5">
        <f t="shared" si="121"/>
        <v>3</v>
      </c>
      <c r="P553" s="5">
        <f t="shared" si="122"/>
        <v>0</v>
      </c>
      <c r="Q553" s="5">
        <f t="shared" si="123"/>
        <v>0</v>
      </c>
      <c r="R553" s="5">
        <f t="shared" si="124"/>
        <v>0</v>
      </c>
      <c r="S553" s="5">
        <f t="shared" si="125"/>
        <v>0</v>
      </c>
      <c r="T553" s="5">
        <f t="shared" si="126"/>
        <v>0</v>
      </c>
      <c r="U553" s="5">
        <f t="shared" si="127"/>
        <v>0</v>
      </c>
      <c r="V553" s="13">
        <f t="shared" si="128"/>
        <v>0</v>
      </c>
      <c r="W553" s="5">
        <f t="shared" si="129"/>
        <v>1</v>
      </c>
      <c r="X553" s="5">
        <f t="shared" si="130"/>
        <v>0</v>
      </c>
      <c r="Y553" s="5">
        <f t="shared" si="131"/>
        <v>0</v>
      </c>
      <c r="AB553" s="5">
        <f t="shared" si="132"/>
        <v>1</v>
      </c>
      <c r="AC553" s="5">
        <f t="shared" si="133"/>
        <v>1</v>
      </c>
      <c r="AD553" s="5" t="str">
        <f t="shared" si="134"/>
        <v>Correct</v>
      </c>
      <c r="AE553" t="s">
        <v>94</v>
      </c>
      <c r="AF553">
        <v>36</v>
      </c>
      <c r="AG553" t="s">
        <v>121</v>
      </c>
      <c r="AH553" t="s">
        <v>185</v>
      </c>
      <c r="AI553" t="s">
        <v>107</v>
      </c>
      <c r="AJ553" t="s">
        <v>98</v>
      </c>
      <c r="AK553" s="1" t="s">
        <v>80</v>
      </c>
      <c r="AL553" t="s">
        <v>108</v>
      </c>
      <c r="AM553" t="s">
        <v>120</v>
      </c>
      <c r="AN553" t="s">
        <v>125</v>
      </c>
      <c r="AO553" t="s">
        <v>98</v>
      </c>
      <c r="AP553" s="1" t="s">
        <v>93</v>
      </c>
      <c r="AQ553" t="s">
        <v>102</v>
      </c>
    </row>
    <row r="554" spans="1:43" x14ac:dyDescent="0.25">
      <c r="A554" s="1">
        <v>553</v>
      </c>
      <c r="M554" s="5">
        <f t="shared" si="120"/>
        <v>0</v>
      </c>
      <c r="N554" s="5" t="e">
        <f t="shared" si="121"/>
        <v>#DIV/0!</v>
      </c>
      <c r="P554" s="5">
        <f t="shared" si="122"/>
        <v>0</v>
      </c>
      <c r="Q554" s="5">
        <f t="shared" si="123"/>
        <v>0</v>
      </c>
      <c r="R554" s="5">
        <f t="shared" si="124"/>
        <v>0</v>
      </c>
      <c r="S554" s="5">
        <f t="shared" si="125"/>
        <v>0</v>
      </c>
      <c r="T554" s="5">
        <f t="shared" si="126"/>
        <v>0</v>
      </c>
      <c r="U554" s="5">
        <f t="shared" si="127"/>
        <v>0</v>
      </c>
      <c r="V554" s="13">
        <f t="shared" si="128"/>
        <v>0</v>
      </c>
      <c r="W554" s="5">
        <f t="shared" si="129"/>
        <v>0</v>
      </c>
      <c r="X554" s="5">
        <f t="shared" si="130"/>
        <v>0</v>
      </c>
      <c r="Y554" s="5">
        <f t="shared" si="131"/>
        <v>0</v>
      </c>
      <c r="AB554" s="5">
        <f t="shared" si="132"/>
        <v>0</v>
      </c>
      <c r="AC554" s="5">
        <f t="shared" si="133"/>
        <v>0</v>
      </c>
      <c r="AD554" s="5" t="str">
        <f t="shared" si="134"/>
        <v>Correct</v>
      </c>
      <c r="AE554" t="s">
        <v>94</v>
      </c>
      <c r="AF554">
        <v>52</v>
      </c>
      <c r="AG554" t="s">
        <v>121</v>
      </c>
      <c r="AH554" t="s">
        <v>185</v>
      </c>
      <c r="AI554" t="s">
        <v>107</v>
      </c>
      <c r="AK554" s="1" t="s">
        <v>80</v>
      </c>
      <c r="AL554" t="s">
        <v>109</v>
      </c>
      <c r="AM554" t="s">
        <v>103</v>
      </c>
      <c r="AN554" t="s">
        <v>101</v>
      </c>
      <c r="AO554" t="s">
        <v>102</v>
      </c>
      <c r="AP554" s="1" t="s">
        <v>90</v>
      </c>
      <c r="AQ554" t="s">
        <v>102</v>
      </c>
    </row>
    <row r="555" spans="1:43" x14ac:dyDescent="0.25">
      <c r="A555" s="1">
        <v>554</v>
      </c>
      <c r="M555" s="5">
        <f t="shared" si="120"/>
        <v>0</v>
      </c>
      <c r="N555" s="5" t="e">
        <f t="shared" si="121"/>
        <v>#DIV/0!</v>
      </c>
      <c r="P555" s="5">
        <f t="shared" si="122"/>
        <v>0</v>
      </c>
      <c r="Q555" s="5">
        <f t="shared" si="123"/>
        <v>0</v>
      </c>
      <c r="R555" s="5">
        <f t="shared" si="124"/>
        <v>0</v>
      </c>
      <c r="S555" s="5">
        <f t="shared" si="125"/>
        <v>0</v>
      </c>
      <c r="T555" s="5">
        <f t="shared" si="126"/>
        <v>0</v>
      </c>
      <c r="U555" s="5">
        <f t="shared" si="127"/>
        <v>0</v>
      </c>
      <c r="V555" s="13">
        <f t="shared" si="128"/>
        <v>0</v>
      </c>
      <c r="W555" s="5">
        <f t="shared" si="129"/>
        <v>0</v>
      </c>
      <c r="X555" s="5">
        <f t="shared" si="130"/>
        <v>0</v>
      </c>
      <c r="Y555" s="5">
        <f t="shared" si="131"/>
        <v>0</v>
      </c>
      <c r="AB555" s="5">
        <f t="shared" si="132"/>
        <v>0</v>
      </c>
      <c r="AC555" s="5">
        <f t="shared" si="133"/>
        <v>0</v>
      </c>
      <c r="AD555" s="5" t="str">
        <f t="shared" si="134"/>
        <v>Correct</v>
      </c>
      <c r="AE555" t="s">
        <v>94</v>
      </c>
      <c r="AF555">
        <v>26</v>
      </c>
      <c r="AG555" t="s">
        <v>121</v>
      </c>
      <c r="AH555" t="s">
        <v>180</v>
      </c>
      <c r="AI555" t="s">
        <v>107</v>
      </c>
      <c r="AJ555" t="s">
        <v>98</v>
      </c>
      <c r="AK555" s="1" t="s">
        <v>80</v>
      </c>
      <c r="AL555" t="s">
        <v>109</v>
      </c>
      <c r="AM555" t="s">
        <v>133</v>
      </c>
      <c r="AN555" t="s">
        <v>123</v>
      </c>
      <c r="AO555" t="s">
        <v>102</v>
      </c>
      <c r="AP555" s="1" t="s">
        <v>90</v>
      </c>
      <c r="AQ555" t="s">
        <v>102</v>
      </c>
    </row>
    <row r="556" spans="1:43" x14ac:dyDescent="0.25">
      <c r="A556" s="1">
        <v>555</v>
      </c>
      <c r="H556" t="s">
        <v>269</v>
      </c>
      <c r="K556" t="s">
        <v>38</v>
      </c>
      <c r="M556" s="5">
        <f t="shared" si="120"/>
        <v>2</v>
      </c>
      <c r="N556" s="5">
        <f t="shared" si="121"/>
        <v>1.5</v>
      </c>
      <c r="P556" s="5">
        <f t="shared" si="122"/>
        <v>0</v>
      </c>
      <c r="Q556" s="5">
        <f t="shared" si="123"/>
        <v>0</v>
      </c>
      <c r="R556" s="5">
        <f t="shared" si="124"/>
        <v>0</v>
      </c>
      <c r="S556" s="5">
        <f t="shared" si="125"/>
        <v>0</v>
      </c>
      <c r="T556" s="5">
        <f t="shared" si="126"/>
        <v>0</v>
      </c>
      <c r="U556" s="5">
        <f t="shared" si="127"/>
        <v>0</v>
      </c>
      <c r="V556" s="13">
        <f t="shared" si="128"/>
        <v>1</v>
      </c>
      <c r="W556" s="5">
        <f t="shared" si="129"/>
        <v>0</v>
      </c>
      <c r="X556" s="5">
        <f t="shared" si="130"/>
        <v>0</v>
      </c>
      <c r="Y556" s="5">
        <f t="shared" si="131"/>
        <v>1</v>
      </c>
      <c r="AB556" s="5">
        <f t="shared" si="132"/>
        <v>2</v>
      </c>
      <c r="AC556" s="5">
        <f t="shared" si="133"/>
        <v>2</v>
      </c>
      <c r="AD556" s="5" t="str">
        <f t="shared" si="134"/>
        <v>Correct</v>
      </c>
      <c r="AE556" t="s">
        <v>105</v>
      </c>
      <c r="AF556">
        <v>27</v>
      </c>
      <c r="AG556" t="s">
        <v>121</v>
      </c>
      <c r="AH556" t="s">
        <v>185</v>
      </c>
      <c r="AI556" s="1" t="s">
        <v>346</v>
      </c>
      <c r="AJ556" t="s">
        <v>102</v>
      </c>
      <c r="AK556" s="1" t="s">
        <v>81</v>
      </c>
      <c r="AL556" t="s">
        <v>99</v>
      </c>
      <c r="AM556" t="s">
        <v>120</v>
      </c>
      <c r="AN556" t="s">
        <v>101</v>
      </c>
      <c r="AO556" t="s">
        <v>102</v>
      </c>
      <c r="AP556" s="1" t="s">
        <v>90</v>
      </c>
      <c r="AQ556" t="s">
        <v>102</v>
      </c>
    </row>
    <row r="557" spans="1:43" x14ac:dyDescent="0.25">
      <c r="A557" s="1">
        <v>556</v>
      </c>
      <c r="M557" s="5">
        <f t="shared" si="120"/>
        <v>0</v>
      </c>
      <c r="N557" s="5" t="e">
        <f t="shared" si="121"/>
        <v>#DIV/0!</v>
      </c>
      <c r="P557" s="5">
        <f t="shared" si="122"/>
        <v>0</v>
      </c>
      <c r="Q557" s="5">
        <f t="shared" si="123"/>
        <v>0</v>
      </c>
      <c r="R557" s="5">
        <f t="shared" si="124"/>
        <v>0</v>
      </c>
      <c r="S557" s="5">
        <f t="shared" si="125"/>
        <v>0</v>
      </c>
      <c r="T557" s="5">
        <f t="shared" si="126"/>
        <v>0</v>
      </c>
      <c r="U557" s="5">
        <f t="shared" si="127"/>
        <v>0</v>
      </c>
      <c r="V557" s="13">
        <f t="shared" si="128"/>
        <v>0</v>
      </c>
      <c r="W557" s="5">
        <f t="shared" si="129"/>
        <v>0</v>
      </c>
      <c r="X557" s="5">
        <f t="shared" si="130"/>
        <v>0</v>
      </c>
      <c r="Y557" s="5">
        <f t="shared" si="131"/>
        <v>0</v>
      </c>
      <c r="AB557" s="5">
        <f t="shared" si="132"/>
        <v>0</v>
      </c>
      <c r="AC557" s="5">
        <f t="shared" si="133"/>
        <v>0</v>
      </c>
      <c r="AD557" s="5" t="str">
        <f t="shared" si="134"/>
        <v>Correct</v>
      </c>
      <c r="AE557" t="s">
        <v>105</v>
      </c>
      <c r="AF557">
        <v>19</v>
      </c>
      <c r="AG557" t="s">
        <v>121</v>
      </c>
      <c r="AH557" t="s">
        <v>167</v>
      </c>
      <c r="AI557" t="s">
        <v>134</v>
      </c>
      <c r="AJ557" t="s">
        <v>102</v>
      </c>
      <c r="AK557" s="1" t="s">
        <v>80</v>
      </c>
      <c r="AL557" t="s">
        <v>109</v>
      </c>
      <c r="AM557" t="s">
        <v>120</v>
      </c>
      <c r="AN557" t="s">
        <v>101</v>
      </c>
      <c r="AO557" t="s">
        <v>102</v>
      </c>
      <c r="AP557" s="1" t="s">
        <v>90</v>
      </c>
      <c r="AQ557" t="s">
        <v>102</v>
      </c>
    </row>
    <row r="558" spans="1:43" x14ac:dyDescent="0.25">
      <c r="A558" s="1">
        <v>557</v>
      </c>
      <c r="D558" t="s">
        <v>33</v>
      </c>
      <c r="I558" t="s">
        <v>36</v>
      </c>
      <c r="M558" s="5">
        <f t="shared" si="120"/>
        <v>2</v>
      </c>
      <c r="N558" s="5">
        <f t="shared" si="121"/>
        <v>1.5</v>
      </c>
      <c r="P558" s="5">
        <f t="shared" si="122"/>
        <v>0</v>
      </c>
      <c r="Q558" s="5">
        <f t="shared" si="123"/>
        <v>0</v>
      </c>
      <c r="R558" s="5">
        <f t="shared" si="124"/>
        <v>1</v>
      </c>
      <c r="S558" s="5">
        <f t="shared" si="125"/>
        <v>0</v>
      </c>
      <c r="T558" s="5">
        <f t="shared" si="126"/>
        <v>0</v>
      </c>
      <c r="U558" s="5">
        <f t="shared" si="127"/>
        <v>0</v>
      </c>
      <c r="V558" s="13">
        <f t="shared" si="128"/>
        <v>0</v>
      </c>
      <c r="W558" s="5">
        <f t="shared" si="129"/>
        <v>1</v>
      </c>
      <c r="X558" s="5">
        <f t="shared" si="130"/>
        <v>0</v>
      </c>
      <c r="Y558" s="5">
        <f t="shared" si="131"/>
        <v>0</v>
      </c>
      <c r="AB558" s="5">
        <f t="shared" si="132"/>
        <v>2</v>
      </c>
      <c r="AC558" s="5">
        <f t="shared" si="133"/>
        <v>2</v>
      </c>
      <c r="AD558" s="5" t="str">
        <f t="shared" si="134"/>
        <v>Correct</v>
      </c>
      <c r="AE558" t="s">
        <v>94</v>
      </c>
      <c r="AF558">
        <v>41</v>
      </c>
      <c r="AG558" t="s">
        <v>121</v>
      </c>
      <c r="AH558" t="s">
        <v>185</v>
      </c>
      <c r="AI558" t="s">
        <v>107</v>
      </c>
      <c r="AJ558" t="s">
        <v>98</v>
      </c>
      <c r="AK558" s="1" t="s">
        <v>80</v>
      </c>
      <c r="AL558" t="s">
        <v>114</v>
      </c>
      <c r="AM558" t="s">
        <v>153</v>
      </c>
      <c r="AN558" t="s">
        <v>101</v>
      </c>
      <c r="AO558" t="s">
        <v>102</v>
      </c>
      <c r="AP558" s="1" t="s">
        <v>92</v>
      </c>
      <c r="AQ558" t="s">
        <v>102</v>
      </c>
    </row>
    <row r="559" spans="1:43" x14ac:dyDescent="0.25">
      <c r="A559" s="1">
        <v>558</v>
      </c>
      <c r="I559" t="s">
        <v>36</v>
      </c>
      <c r="M559" s="5">
        <f t="shared" si="120"/>
        <v>1</v>
      </c>
      <c r="N559" s="5">
        <f t="shared" si="121"/>
        <v>3</v>
      </c>
      <c r="P559" s="5">
        <f t="shared" si="122"/>
        <v>0</v>
      </c>
      <c r="Q559" s="5">
        <f t="shared" si="123"/>
        <v>0</v>
      </c>
      <c r="R559" s="5">
        <f t="shared" si="124"/>
        <v>0</v>
      </c>
      <c r="S559" s="5">
        <f t="shared" si="125"/>
        <v>0</v>
      </c>
      <c r="T559" s="5">
        <f t="shared" si="126"/>
        <v>0</v>
      </c>
      <c r="U559" s="5">
        <f t="shared" si="127"/>
        <v>0</v>
      </c>
      <c r="V559" s="13">
        <f t="shared" si="128"/>
        <v>0</v>
      </c>
      <c r="W559" s="5">
        <f t="shared" si="129"/>
        <v>1</v>
      </c>
      <c r="X559" s="5">
        <f t="shared" si="130"/>
        <v>0</v>
      </c>
      <c r="Y559" s="5">
        <f t="shared" si="131"/>
        <v>0</v>
      </c>
      <c r="AB559" s="5">
        <f t="shared" si="132"/>
        <v>1</v>
      </c>
      <c r="AC559" s="5">
        <f t="shared" si="133"/>
        <v>1</v>
      </c>
      <c r="AD559" s="5" t="str">
        <f t="shared" si="134"/>
        <v>Correct</v>
      </c>
      <c r="AE559" t="s">
        <v>105</v>
      </c>
      <c r="AF559">
        <v>51</v>
      </c>
      <c r="AG559" t="s">
        <v>121</v>
      </c>
      <c r="AH559" t="s">
        <v>180</v>
      </c>
      <c r="AI559" t="s">
        <v>107</v>
      </c>
      <c r="AJ559" t="s">
        <v>98</v>
      </c>
      <c r="AK559" s="1" t="s">
        <v>80</v>
      </c>
      <c r="AL559" t="s">
        <v>112</v>
      </c>
      <c r="AM559" t="s">
        <v>120</v>
      </c>
      <c r="AN559" t="s">
        <v>135</v>
      </c>
      <c r="AO559" t="s">
        <v>102</v>
      </c>
      <c r="AP559" s="1" t="s">
        <v>92</v>
      </c>
      <c r="AQ559" t="s">
        <v>102</v>
      </c>
    </row>
    <row r="560" spans="1:43" x14ac:dyDescent="0.25">
      <c r="A560" s="1">
        <v>559</v>
      </c>
      <c r="K560" t="s">
        <v>38</v>
      </c>
      <c r="M560" s="5">
        <f t="shared" si="120"/>
        <v>1</v>
      </c>
      <c r="N560" s="5">
        <f t="shared" si="121"/>
        <v>3</v>
      </c>
      <c r="P560" s="5">
        <f t="shared" si="122"/>
        <v>0</v>
      </c>
      <c r="Q560" s="5">
        <f t="shared" si="123"/>
        <v>0</v>
      </c>
      <c r="R560" s="5">
        <f t="shared" si="124"/>
        <v>0</v>
      </c>
      <c r="S560" s="5">
        <f t="shared" si="125"/>
        <v>0</v>
      </c>
      <c r="T560" s="5">
        <f t="shared" si="126"/>
        <v>0</v>
      </c>
      <c r="U560" s="5">
        <f t="shared" si="127"/>
        <v>0</v>
      </c>
      <c r="V560" s="13">
        <f t="shared" si="128"/>
        <v>0</v>
      </c>
      <c r="W560" s="5">
        <f t="shared" si="129"/>
        <v>0</v>
      </c>
      <c r="X560" s="5">
        <f t="shared" si="130"/>
        <v>0</v>
      </c>
      <c r="Y560" s="5">
        <f t="shared" si="131"/>
        <v>1</v>
      </c>
      <c r="AB560" s="5">
        <f t="shared" si="132"/>
        <v>1</v>
      </c>
      <c r="AC560" s="5">
        <f t="shared" si="133"/>
        <v>1</v>
      </c>
      <c r="AD560" s="5" t="str">
        <f t="shared" si="134"/>
        <v>Correct</v>
      </c>
      <c r="AE560" t="s">
        <v>105</v>
      </c>
      <c r="AF560">
        <v>27</v>
      </c>
      <c r="AG560" t="s">
        <v>121</v>
      </c>
      <c r="AH560" t="s">
        <v>245</v>
      </c>
      <c r="AI560" t="s">
        <v>107</v>
      </c>
      <c r="AJ560" t="s">
        <v>98</v>
      </c>
      <c r="AK560" s="1" t="s">
        <v>80</v>
      </c>
      <c r="AL560" t="s">
        <v>126</v>
      </c>
      <c r="AM560" t="s">
        <v>110</v>
      </c>
      <c r="AN560" t="s">
        <v>135</v>
      </c>
      <c r="AO560" t="s">
        <v>102</v>
      </c>
      <c r="AP560" s="1" t="s">
        <v>90</v>
      </c>
      <c r="AQ560" t="s">
        <v>102</v>
      </c>
    </row>
    <row r="561" spans="1:43" x14ac:dyDescent="0.25">
      <c r="A561" s="1">
        <v>560</v>
      </c>
      <c r="D561" t="s">
        <v>33</v>
      </c>
      <c r="I561" t="s">
        <v>36</v>
      </c>
      <c r="J561" t="s">
        <v>37</v>
      </c>
      <c r="M561" s="5">
        <f t="shared" si="120"/>
        <v>3</v>
      </c>
      <c r="N561" s="5">
        <f t="shared" si="121"/>
        <v>1</v>
      </c>
      <c r="P561" s="5">
        <f t="shared" si="122"/>
        <v>0</v>
      </c>
      <c r="Q561" s="5">
        <f t="shared" si="123"/>
        <v>0</v>
      </c>
      <c r="R561" s="5">
        <f t="shared" si="124"/>
        <v>1</v>
      </c>
      <c r="S561" s="5">
        <f t="shared" si="125"/>
        <v>0</v>
      </c>
      <c r="T561" s="5">
        <f t="shared" si="126"/>
        <v>0</v>
      </c>
      <c r="U561" s="5">
        <f t="shared" si="127"/>
        <v>0</v>
      </c>
      <c r="V561" s="13">
        <f t="shared" si="128"/>
        <v>0</v>
      </c>
      <c r="W561" s="5">
        <f t="shared" si="129"/>
        <v>1</v>
      </c>
      <c r="X561" s="5">
        <f t="shared" si="130"/>
        <v>1</v>
      </c>
      <c r="Y561" s="5">
        <f t="shared" si="131"/>
        <v>0</v>
      </c>
      <c r="AB561" s="5">
        <f t="shared" si="132"/>
        <v>3</v>
      </c>
      <c r="AC561" s="5">
        <f t="shared" si="133"/>
        <v>3</v>
      </c>
      <c r="AD561" s="5" t="str">
        <f t="shared" si="134"/>
        <v>Correct</v>
      </c>
      <c r="AE561" t="s">
        <v>105</v>
      </c>
      <c r="AF561">
        <v>22</v>
      </c>
      <c r="AG561" t="s">
        <v>121</v>
      </c>
      <c r="AH561" t="s">
        <v>167</v>
      </c>
      <c r="AI561" t="s">
        <v>107</v>
      </c>
      <c r="AJ561" t="s">
        <v>98</v>
      </c>
      <c r="AK561" s="1" t="s">
        <v>80</v>
      </c>
      <c r="AL561" t="s">
        <v>99</v>
      </c>
      <c r="AM561" t="s">
        <v>103</v>
      </c>
      <c r="AN561" t="s">
        <v>101</v>
      </c>
      <c r="AO561" t="s">
        <v>102</v>
      </c>
      <c r="AP561" s="1" t="s">
        <v>92</v>
      </c>
      <c r="AQ561" t="s">
        <v>102</v>
      </c>
    </row>
    <row r="562" spans="1:43" x14ac:dyDescent="0.25">
      <c r="A562" s="1">
        <v>561</v>
      </c>
      <c r="I562" t="s">
        <v>36</v>
      </c>
      <c r="J562" t="s">
        <v>37</v>
      </c>
      <c r="M562" s="5">
        <f t="shared" si="120"/>
        <v>2</v>
      </c>
      <c r="N562" s="5">
        <f t="shared" si="121"/>
        <v>1.5</v>
      </c>
      <c r="P562" s="5">
        <f t="shared" si="122"/>
        <v>0</v>
      </c>
      <c r="Q562" s="5">
        <f t="shared" si="123"/>
        <v>0</v>
      </c>
      <c r="R562" s="5">
        <f t="shared" si="124"/>
        <v>0</v>
      </c>
      <c r="S562" s="5">
        <f t="shared" si="125"/>
        <v>0</v>
      </c>
      <c r="T562" s="5">
        <f t="shared" si="126"/>
        <v>0</v>
      </c>
      <c r="U562" s="5">
        <f t="shared" si="127"/>
        <v>0</v>
      </c>
      <c r="V562" s="13">
        <f t="shared" si="128"/>
        <v>0</v>
      </c>
      <c r="W562" s="5">
        <f t="shared" si="129"/>
        <v>1</v>
      </c>
      <c r="X562" s="5">
        <f t="shared" si="130"/>
        <v>1</v>
      </c>
      <c r="Y562" s="5">
        <f t="shared" si="131"/>
        <v>0</v>
      </c>
      <c r="AB562" s="5">
        <f t="shared" si="132"/>
        <v>2</v>
      </c>
      <c r="AC562" s="5">
        <f t="shared" si="133"/>
        <v>2</v>
      </c>
      <c r="AD562" s="5" t="str">
        <f t="shared" si="134"/>
        <v>Correct</v>
      </c>
      <c r="AE562" t="s">
        <v>94</v>
      </c>
      <c r="AF562">
        <v>53</v>
      </c>
      <c r="AG562" t="s">
        <v>121</v>
      </c>
      <c r="AH562" t="s">
        <v>246</v>
      </c>
      <c r="AI562" t="s">
        <v>107</v>
      </c>
      <c r="AJ562" t="s">
        <v>98</v>
      </c>
      <c r="AK562" s="1" t="s">
        <v>80</v>
      </c>
      <c r="AL562" t="s">
        <v>109</v>
      </c>
      <c r="AM562" t="s">
        <v>103</v>
      </c>
      <c r="AN562" t="s">
        <v>123</v>
      </c>
      <c r="AO562" t="s">
        <v>98</v>
      </c>
      <c r="AP562" s="1"/>
      <c r="AQ562" t="s">
        <v>98</v>
      </c>
    </row>
    <row r="563" spans="1:43" x14ac:dyDescent="0.25">
      <c r="A563" s="1">
        <v>562</v>
      </c>
      <c r="I563" t="s">
        <v>36</v>
      </c>
      <c r="M563" s="5">
        <f t="shared" si="120"/>
        <v>1</v>
      </c>
      <c r="N563" s="5">
        <f t="shared" si="121"/>
        <v>3</v>
      </c>
      <c r="P563" s="5">
        <f t="shared" si="122"/>
        <v>0</v>
      </c>
      <c r="Q563" s="5">
        <f t="shared" si="123"/>
        <v>0</v>
      </c>
      <c r="R563" s="5">
        <f t="shared" si="124"/>
        <v>0</v>
      </c>
      <c r="S563" s="5">
        <f t="shared" si="125"/>
        <v>0</v>
      </c>
      <c r="T563" s="5">
        <f t="shared" si="126"/>
        <v>0</v>
      </c>
      <c r="U563" s="5">
        <f t="shared" si="127"/>
        <v>0</v>
      </c>
      <c r="V563" s="13">
        <f t="shared" si="128"/>
        <v>0</v>
      </c>
      <c r="W563" s="5">
        <f t="shared" si="129"/>
        <v>1</v>
      </c>
      <c r="X563" s="5">
        <f t="shared" si="130"/>
        <v>0</v>
      </c>
      <c r="Y563" s="5">
        <f t="shared" si="131"/>
        <v>0</v>
      </c>
      <c r="AB563" s="5">
        <f t="shared" si="132"/>
        <v>1</v>
      </c>
      <c r="AC563" s="5">
        <f t="shared" si="133"/>
        <v>1</v>
      </c>
      <c r="AD563" s="5" t="str">
        <f t="shared" si="134"/>
        <v>Correct</v>
      </c>
      <c r="AE563" t="s">
        <v>105</v>
      </c>
      <c r="AF563">
        <v>25</v>
      </c>
      <c r="AG563" t="s">
        <v>121</v>
      </c>
      <c r="AH563" t="s">
        <v>184</v>
      </c>
      <c r="AI563" t="s">
        <v>107</v>
      </c>
      <c r="AJ563" t="s">
        <v>98</v>
      </c>
      <c r="AK563" s="1" t="s">
        <v>80</v>
      </c>
      <c r="AL563" t="s">
        <v>99</v>
      </c>
      <c r="AM563" t="s">
        <v>103</v>
      </c>
      <c r="AN563" t="s">
        <v>135</v>
      </c>
      <c r="AO563" t="s">
        <v>102</v>
      </c>
      <c r="AP563" s="1"/>
      <c r="AQ563" t="s">
        <v>102</v>
      </c>
    </row>
    <row r="564" spans="1:43" x14ac:dyDescent="0.25">
      <c r="A564" s="1">
        <v>563</v>
      </c>
      <c r="G564" t="s">
        <v>35</v>
      </c>
      <c r="M564" s="5">
        <f t="shared" si="120"/>
        <v>1</v>
      </c>
      <c r="N564" s="5">
        <f t="shared" si="121"/>
        <v>3</v>
      </c>
      <c r="P564" s="5">
        <f t="shared" si="122"/>
        <v>0</v>
      </c>
      <c r="Q564" s="5">
        <f t="shared" si="123"/>
        <v>0</v>
      </c>
      <c r="R564" s="5">
        <f t="shared" si="124"/>
        <v>0</v>
      </c>
      <c r="S564" s="5">
        <f t="shared" si="125"/>
        <v>0</v>
      </c>
      <c r="T564" s="5">
        <f t="shared" si="126"/>
        <v>0</v>
      </c>
      <c r="U564" s="5">
        <f t="shared" si="127"/>
        <v>1</v>
      </c>
      <c r="V564" s="13">
        <f t="shared" si="128"/>
        <v>0</v>
      </c>
      <c r="W564" s="5">
        <f t="shared" si="129"/>
        <v>0</v>
      </c>
      <c r="X564" s="5">
        <f t="shared" si="130"/>
        <v>0</v>
      </c>
      <c r="Y564" s="5">
        <f t="shared" si="131"/>
        <v>0</v>
      </c>
      <c r="AB564" s="5">
        <f t="shared" si="132"/>
        <v>1</v>
      </c>
      <c r="AC564" s="5">
        <f t="shared" si="133"/>
        <v>1</v>
      </c>
      <c r="AD564" s="5" t="str">
        <f t="shared" si="134"/>
        <v>Correct</v>
      </c>
      <c r="AE564" t="s">
        <v>105</v>
      </c>
      <c r="AF564">
        <v>21</v>
      </c>
      <c r="AG564" t="s">
        <v>121</v>
      </c>
      <c r="AH564" t="s">
        <v>178</v>
      </c>
      <c r="AI564" t="s">
        <v>128</v>
      </c>
      <c r="AJ564" t="s">
        <v>98</v>
      </c>
      <c r="AK564" s="1" t="s">
        <v>80</v>
      </c>
      <c r="AL564" t="s">
        <v>108</v>
      </c>
      <c r="AM564" t="s">
        <v>110</v>
      </c>
      <c r="AN564" t="s">
        <v>136</v>
      </c>
      <c r="AO564" t="s">
        <v>102</v>
      </c>
      <c r="AP564" s="1" t="s">
        <v>92</v>
      </c>
      <c r="AQ564" t="s">
        <v>102</v>
      </c>
    </row>
    <row r="565" spans="1:43" x14ac:dyDescent="0.25">
      <c r="A565" s="1">
        <v>564</v>
      </c>
      <c r="G565" t="s">
        <v>35</v>
      </c>
      <c r="M565" s="5">
        <f t="shared" si="120"/>
        <v>1</v>
      </c>
      <c r="N565" s="5">
        <f t="shared" si="121"/>
        <v>3</v>
      </c>
      <c r="P565" s="5">
        <f t="shared" si="122"/>
        <v>0</v>
      </c>
      <c r="Q565" s="5">
        <f t="shared" si="123"/>
        <v>0</v>
      </c>
      <c r="R565" s="5">
        <f t="shared" si="124"/>
        <v>0</v>
      </c>
      <c r="S565" s="5">
        <f t="shared" si="125"/>
        <v>0</v>
      </c>
      <c r="T565" s="5">
        <f t="shared" si="126"/>
        <v>0</v>
      </c>
      <c r="U565" s="5">
        <f t="shared" si="127"/>
        <v>1</v>
      </c>
      <c r="V565" s="13">
        <f t="shared" si="128"/>
        <v>0</v>
      </c>
      <c r="W565" s="5">
        <f t="shared" si="129"/>
        <v>0</v>
      </c>
      <c r="X565" s="5">
        <f t="shared" si="130"/>
        <v>0</v>
      </c>
      <c r="Y565" s="5">
        <f t="shared" si="131"/>
        <v>0</v>
      </c>
      <c r="AB565" s="5">
        <f t="shared" si="132"/>
        <v>1</v>
      </c>
      <c r="AC565" s="5">
        <f t="shared" si="133"/>
        <v>1</v>
      </c>
      <c r="AD565" s="5" t="str">
        <f t="shared" si="134"/>
        <v>Correct</v>
      </c>
      <c r="AE565" t="s">
        <v>94</v>
      </c>
      <c r="AF565">
        <v>28</v>
      </c>
      <c r="AG565" t="s">
        <v>121</v>
      </c>
      <c r="AH565" t="s">
        <v>184</v>
      </c>
      <c r="AI565" t="s">
        <v>107</v>
      </c>
      <c r="AJ565" t="s">
        <v>98</v>
      </c>
      <c r="AK565" s="1" t="s">
        <v>80</v>
      </c>
      <c r="AL565" t="s">
        <v>108</v>
      </c>
      <c r="AM565" t="s">
        <v>103</v>
      </c>
      <c r="AN565" t="s">
        <v>125</v>
      </c>
      <c r="AO565" t="s">
        <v>102</v>
      </c>
      <c r="AP565" s="1" t="s">
        <v>90</v>
      </c>
      <c r="AQ565" t="s">
        <v>102</v>
      </c>
    </row>
    <row r="566" spans="1:43" x14ac:dyDescent="0.25">
      <c r="A566" s="1">
        <v>565</v>
      </c>
      <c r="H566" t="s">
        <v>269</v>
      </c>
      <c r="K566" t="s">
        <v>38</v>
      </c>
      <c r="M566" s="5">
        <f t="shared" si="120"/>
        <v>2</v>
      </c>
      <c r="N566" s="5">
        <f t="shared" si="121"/>
        <v>1.5</v>
      </c>
      <c r="P566" s="5">
        <f t="shared" si="122"/>
        <v>0</v>
      </c>
      <c r="Q566" s="5">
        <f t="shared" si="123"/>
        <v>0</v>
      </c>
      <c r="R566" s="5">
        <f t="shared" si="124"/>
        <v>0</v>
      </c>
      <c r="S566" s="5">
        <f t="shared" si="125"/>
        <v>0</v>
      </c>
      <c r="T566" s="5">
        <f t="shared" si="126"/>
        <v>0</v>
      </c>
      <c r="U566" s="5">
        <f t="shared" si="127"/>
        <v>0</v>
      </c>
      <c r="V566" s="13">
        <f t="shared" si="128"/>
        <v>1</v>
      </c>
      <c r="W566" s="5">
        <f t="shared" si="129"/>
        <v>0</v>
      </c>
      <c r="X566" s="5">
        <f t="shared" si="130"/>
        <v>0</v>
      </c>
      <c r="Y566" s="5">
        <f t="shared" si="131"/>
        <v>1</v>
      </c>
      <c r="AB566" s="5">
        <f t="shared" si="132"/>
        <v>2</v>
      </c>
      <c r="AC566" s="5">
        <f t="shared" si="133"/>
        <v>2</v>
      </c>
      <c r="AD566" s="5" t="str">
        <f t="shared" si="134"/>
        <v>Correct</v>
      </c>
      <c r="AE566" t="s">
        <v>94</v>
      </c>
      <c r="AF566">
        <v>49</v>
      </c>
      <c r="AG566" t="s">
        <v>121</v>
      </c>
      <c r="AH566" t="s">
        <v>170</v>
      </c>
      <c r="AI566" t="s">
        <v>107</v>
      </c>
      <c r="AJ566" t="s">
        <v>98</v>
      </c>
      <c r="AK566" s="1" t="s">
        <v>80</v>
      </c>
      <c r="AL566" t="s">
        <v>126</v>
      </c>
      <c r="AM566" t="s">
        <v>110</v>
      </c>
      <c r="AN566" t="s">
        <v>123</v>
      </c>
      <c r="AO566" t="s">
        <v>102</v>
      </c>
      <c r="AP566" s="1"/>
      <c r="AQ566" t="s">
        <v>102</v>
      </c>
    </row>
    <row r="567" spans="1:43" x14ac:dyDescent="0.25">
      <c r="A567" s="1">
        <v>566</v>
      </c>
      <c r="M567" s="5">
        <f t="shared" si="120"/>
        <v>0</v>
      </c>
      <c r="N567" s="5" t="e">
        <f t="shared" si="121"/>
        <v>#DIV/0!</v>
      </c>
      <c r="P567" s="5">
        <f t="shared" si="122"/>
        <v>0</v>
      </c>
      <c r="Q567" s="5">
        <f t="shared" si="123"/>
        <v>0</v>
      </c>
      <c r="R567" s="5">
        <f t="shared" si="124"/>
        <v>0</v>
      </c>
      <c r="S567" s="5">
        <f t="shared" si="125"/>
        <v>0</v>
      </c>
      <c r="T567" s="5">
        <f t="shared" si="126"/>
        <v>0</v>
      </c>
      <c r="U567" s="5">
        <f t="shared" si="127"/>
        <v>0</v>
      </c>
      <c r="V567" s="13">
        <f t="shared" si="128"/>
        <v>0</v>
      </c>
      <c r="W567" s="5">
        <f t="shared" si="129"/>
        <v>0</v>
      </c>
      <c r="X567" s="5">
        <f t="shared" si="130"/>
        <v>0</v>
      </c>
      <c r="Y567" s="5">
        <f t="shared" si="131"/>
        <v>0</v>
      </c>
      <c r="AB567" s="5">
        <f t="shared" si="132"/>
        <v>0</v>
      </c>
      <c r="AC567" s="5">
        <f t="shared" si="133"/>
        <v>0</v>
      </c>
      <c r="AD567" s="5" t="str">
        <f t="shared" si="134"/>
        <v>Correct</v>
      </c>
      <c r="AE567" t="s">
        <v>94</v>
      </c>
      <c r="AF567">
        <v>47</v>
      </c>
      <c r="AG567" t="s">
        <v>115</v>
      </c>
      <c r="AH567" t="s">
        <v>333</v>
      </c>
      <c r="AI567" s="1" t="s">
        <v>346</v>
      </c>
      <c r="AJ567" t="s">
        <v>102</v>
      </c>
      <c r="AK567" s="1" t="s">
        <v>80</v>
      </c>
      <c r="AL567" t="s">
        <v>126</v>
      </c>
      <c r="AM567" t="s">
        <v>110</v>
      </c>
      <c r="AN567" t="s">
        <v>135</v>
      </c>
      <c r="AO567" t="s">
        <v>102</v>
      </c>
      <c r="AP567" s="1"/>
      <c r="AQ567" t="s">
        <v>102</v>
      </c>
    </row>
    <row r="568" spans="1:43" x14ac:dyDescent="0.25">
      <c r="A568" s="1">
        <v>567</v>
      </c>
      <c r="I568" t="s">
        <v>36</v>
      </c>
      <c r="K568" t="s">
        <v>38</v>
      </c>
      <c r="M568" s="5">
        <f t="shared" si="120"/>
        <v>2</v>
      </c>
      <c r="N568" s="5">
        <f t="shared" si="121"/>
        <v>1.5</v>
      </c>
      <c r="P568" s="5">
        <f t="shared" si="122"/>
        <v>0</v>
      </c>
      <c r="Q568" s="5">
        <f t="shared" si="123"/>
        <v>0</v>
      </c>
      <c r="R568" s="5">
        <f t="shared" si="124"/>
        <v>0</v>
      </c>
      <c r="S568" s="5">
        <f t="shared" si="125"/>
        <v>0</v>
      </c>
      <c r="T568" s="5">
        <f t="shared" si="126"/>
        <v>0</v>
      </c>
      <c r="U568" s="5">
        <f t="shared" si="127"/>
        <v>0</v>
      </c>
      <c r="V568" s="13">
        <f t="shared" si="128"/>
        <v>0</v>
      </c>
      <c r="W568" s="5">
        <f t="shared" si="129"/>
        <v>1</v>
      </c>
      <c r="X568" s="5">
        <f t="shared" si="130"/>
        <v>0</v>
      </c>
      <c r="Y568" s="5">
        <f t="shared" si="131"/>
        <v>1</v>
      </c>
      <c r="AB568" s="5">
        <f t="shared" si="132"/>
        <v>2</v>
      </c>
      <c r="AC568" s="5">
        <f t="shared" si="133"/>
        <v>2</v>
      </c>
      <c r="AD568" s="5" t="str">
        <f t="shared" si="134"/>
        <v>Correct</v>
      </c>
      <c r="AE568" t="s">
        <v>105</v>
      </c>
      <c r="AF568">
        <v>49</v>
      </c>
      <c r="AG568" t="s">
        <v>121</v>
      </c>
      <c r="AH568" t="s">
        <v>170</v>
      </c>
      <c r="AI568" t="s">
        <v>97</v>
      </c>
      <c r="AJ568" t="s">
        <v>98</v>
      </c>
      <c r="AK568" s="1" t="s">
        <v>80</v>
      </c>
      <c r="AM568" t="s">
        <v>100</v>
      </c>
      <c r="AN568" t="s">
        <v>101</v>
      </c>
      <c r="AO568" t="s">
        <v>102</v>
      </c>
      <c r="AP568" s="1" t="s">
        <v>92</v>
      </c>
      <c r="AQ568" t="s">
        <v>102</v>
      </c>
    </row>
    <row r="569" spans="1:43" x14ac:dyDescent="0.25">
      <c r="A569" s="1">
        <v>568</v>
      </c>
      <c r="F569" t="s">
        <v>34</v>
      </c>
      <c r="I569" t="s">
        <v>36</v>
      </c>
      <c r="J569" t="s">
        <v>37</v>
      </c>
      <c r="M569" s="5">
        <f t="shared" si="120"/>
        <v>3</v>
      </c>
      <c r="N569" s="5">
        <f t="shared" si="121"/>
        <v>1</v>
      </c>
      <c r="P569" s="5">
        <f t="shared" si="122"/>
        <v>0</v>
      </c>
      <c r="Q569" s="5">
        <f t="shared" si="123"/>
        <v>0</v>
      </c>
      <c r="R569" s="5">
        <f t="shared" si="124"/>
        <v>0</v>
      </c>
      <c r="S569" s="5">
        <f t="shared" si="125"/>
        <v>0</v>
      </c>
      <c r="T569" s="5">
        <f t="shared" si="126"/>
        <v>1</v>
      </c>
      <c r="U569" s="5">
        <f t="shared" si="127"/>
        <v>0</v>
      </c>
      <c r="V569" s="13">
        <f t="shared" si="128"/>
        <v>0</v>
      </c>
      <c r="W569" s="5">
        <f t="shared" si="129"/>
        <v>1</v>
      </c>
      <c r="X569" s="5">
        <f t="shared" si="130"/>
        <v>1</v>
      </c>
      <c r="Y569" s="5">
        <f t="shared" si="131"/>
        <v>0</v>
      </c>
      <c r="AB569" s="5">
        <f t="shared" si="132"/>
        <v>3</v>
      </c>
      <c r="AC569" s="5">
        <f t="shared" si="133"/>
        <v>3</v>
      </c>
      <c r="AD569" s="5" t="str">
        <f t="shared" si="134"/>
        <v>Correct</v>
      </c>
      <c r="AE569" t="s">
        <v>105</v>
      </c>
      <c r="AF569">
        <v>59</v>
      </c>
      <c r="AG569" t="s">
        <v>121</v>
      </c>
      <c r="AH569" t="s">
        <v>175</v>
      </c>
      <c r="AI569" t="s">
        <v>107</v>
      </c>
      <c r="AJ569" t="s">
        <v>98</v>
      </c>
      <c r="AK569" s="1" t="s">
        <v>80</v>
      </c>
      <c r="AL569" t="s">
        <v>114</v>
      </c>
      <c r="AM569" t="s">
        <v>110</v>
      </c>
      <c r="AN569" t="s">
        <v>135</v>
      </c>
      <c r="AO569" t="s">
        <v>102</v>
      </c>
      <c r="AP569" s="1" t="s">
        <v>92</v>
      </c>
      <c r="AQ569" t="s">
        <v>102</v>
      </c>
    </row>
    <row r="570" spans="1:43" x14ac:dyDescent="0.25">
      <c r="A570" s="1">
        <v>569</v>
      </c>
      <c r="G570" t="s">
        <v>35</v>
      </c>
      <c r="M570" s="5">
        <f t="shared" si="120"/>
        <v>1</v>
      </c>
      <c r="N570" s="5">
        <f t="shared" si="121"/>
        <v>3</v>
      </c>
      <c r="P570" s="5">
        <f t="shared" si="122"/>
        <v>0</v>
      </c>
      <c r="Q570" s="5">
        <f t="shared" si="123"/>
        <v>0</v>
      </c>
      <c r="R570" s="5">
        <f t="shared" si="124"/>
        <v>0</v>
      </c>
      <c r="S570" s="5">
        <f t="shared" si="125"/>
        <v>0</v>
      </c>
      <c r="T570" s="5">
        <f t="shared" si="126"/>
        <v>0</v>
      </c>
      <c r="U570" s="5">
        <f t="shared" si="127"/>
        <v>1</v>
      </c>
      <c r="V570" s="13">
        <f t="shared" si="128"/>
        <v>0</v>
      </c>
      <c r="W570" s="5">
        <f t="shared" si="129"/>
        <v>0</v>
      </c>
      <c r="X570" s="5">
        <f t="shared" si="130"/>
        <v>0</v>
      </c>
      <c r="Y570" s="5">
        <f t="shared" si="131"/>
        <v>0</v>
      </c>
      <c r="AB570" s="5">
        <f t="shared" si="132"/>
        <v>1</v>
      </c>
      <c r="AC570" s="5">
        <f t="shared" si="133"/>
        <v>1</v>
      </c>
      <c r="AD570" s="5" t="str">
        <f t="shared" si="134"/>
        <v>Correct</v>
      </c>
      <c r="AE570" t="s">
        <v>94</v>
      </c>
      <c r="AF570">
        <v>44</v>
      </c>
      <c r="AG570" t="s">
        <v>95</v>
      </c>
      <c r="AH570" t="s">
        <v>130</v>
      </c>
      <c r="AI570" t="s">
        <v>107</v>
      </c>
      <c r="AJ570" t="s">
        <v>98</v>
      </c>
      <c r="AK570" s="1" t="s">
        <v>80</v>
      </c>
      <c r="AL570" t="s">
        <v>126</v>
      </c>
      <c r="AM570" t="s">
        <v>100</v>
      </c>
      <c r="AN570" t="s">
        <v>101</v>
      </c>
      <c r="AO570" t="s">
        <v>102</v>
      </c>
      <c r="AP570" s="1"/>
      <c r="AQ570" t="s">
        <v>102</v>
      </c>
    </row>
    <row r="571" spans="1:43" x14ac:dyDescent="0.25">
      <c r="A571" s="1">
        <v>570</v>
      </c>
      <c r="F571" t="s">
        <v>34</v>
      </c>
      <c r="I571" t="s">
        <v>36</v>
      </c>
      <c r="J571" t="s">
        <v>37</v>
      </c>
      <c r="K571" t="s">
        <v>38</v>
      </c>
      <c r="M571" s="5">
        <f t="shared" si="120"/>
        <v>4</v>
      </c>
      <c r="N571" s="5">
        <f t="shared" si="121"/>
        <v>0.75</v>
      </c>
      <c r="P571" s="5">
        <f t="shared" si="122"/>
        <v>0</v>
      </c>
      <c r="Q571" s="5">
        <f t="shared" si="123"/>
        <v>0</v>
      </c>
      <c r="R571" s="5">
        <f t="shared" si="124"/>
        <v>0</v>
      </c>
      <c r="S571" s="5">
        <f t="shared" si="125"/>
        <v>0</v>
      </c>
      <c r="T571" s="5">
        <f t="shared" si="126"/>
        <v>0.75</v>
      </c>
      <c r="U571" s="5">
        <f t="shared" si="127"/>
        <v>0</v>
      </c>
      <c r="V571" s="13">
        <f t="shared" si="128"/>
        <v>0</v>
      </c>
      <c r="W571" s="5">
        <f t="shared" si="129"/>
        <v>0.75</v>
      </c>
      <c r="X571" s="5">
        <f t="shared" si="130"/>
        <v>0.75</v>
      </c>
      <c r="Y571" s="5">
        <f t="shared" si="131"/>
        <v>0.75</v>
      </c>
      <c r="AB571" s="5">
        <f t="shared" si="132"/>
        <v>3</v>
      </c>
      <c r="AC571" s="5">
        <f t="shared" si="133"/>
        <v>4</v>
      </c>
      <c r="AD571" s="5" t="str">
        <f t="shared" si="134"/>
        <v>Correct</v>
      </c>
      <c r="AG571" t="s">
        <v>121</v>
      </c>
      <c r="AH571" t="s">
        <v>247</v>
      </c>
      <c r="AK571" s="1"/>
      <c r="AP571" s="1"/>
    </row>
    <row r="572" spans="1:43" x14ac:dyDescent="0.25">
      <c r="A572" s="1">
        <v>571</v>
      </c>
      <c r="G572" t="s">
        <v>35</v>
      </c>
      <c r="H572" t="s">
        <v>269</v>
      </c>
      <c r="K572" t="s">
        <v>38</v>
      </c>
      <c r="M572" s="5">
        <f t="shared" si="120"/>
        <v>3</v>
      </c>
      <c r="N572" s="5">
        <f t="shared" si="121"/>
        <v>1</v>
      </c>
      <c r="P572" s="5">
        <f t="shared" si="122"/>
        <v>0</v>
      </c>
      <c r="Q572" s="5">
        <f t="shared" si="123"/>
        <v>0</v>
      </c>
      <c r="R572" s="5">
        <f t="shared" si="124"/>
        <v>0</v>
      </c>
      <c r="S572" s="5">
        <f t="shared" si="125"/>
        <v>0</v>
      </c>
      <c r="T572" s="5">
        <f t="shared" si="126"/>
        <v>0</v>
      </c>
      <c r="U572" s="5">
        <f t="shared" si="127"/>
        <v>1</v>
      </c>
      <c r="V572" s="13">
        <f t="shared" si="128"/>
        <v>1</v>
      </c>
      <c r="W572" s="5">
        <f t="shared" si="129"/>
        <v>0</v>
      </c>
      <c r="X572" s="5">
        <f t="shared" si="130"/>
        <v>0</v>
      </c>
      <c r="Y572" s="5">
        <f t="shared" si="131"/>
        <v>1</v>
      </c>
      <c r="AB572" s="5">
        <f t="shared" si="132"/>
        <v>3</v>
      </c>
      <c r="AC572" s="5">
        <f t="shared" si="133"/>
        <v>3</v>
      </c>
      <c r="AD572" s="5" t="str">
        <f t="shared" si="134"/>
        <v>Correct</v>
      </c>
      <c r="AE572" t="s">
        <v>94</v>
      </c>
      <c r="AF572">
        <v>51</v>
      </c>
      <c r="AG572" t="s">
        <v>121</v>
      </c>
      <c r="AH572" t="s">
        <v>248</v>
      </c>
      <c r="AI572" t="s">
        <v>107</v>
      </c>
      <c r="AJ572" t="s">
        <v>98</v>
      </c>
      <c r="AK572" s="1" t="s">
        <v>80</v>
      </c>
      <c r="AL572" t="s">
        <v>126</v>
      </c>
      <c r="AM572" t="s">
        <v>100</v>
      </c>
      <c r="AN572" t="s">
        <v>101</v>
      </c>
      <c r="AO572" t="s">
        <v>102</v>
      </c>
      <c r="AP572" s="1"/>
      <c r="AQ572" t="s">
        <v>102</v>
      </c>
    </row>
    <row r="573" spans="1:43" x14ac:dyDescent="0.25">
      <c r="A573" s="1">
        <v>572</v>
      </c>
      <c r="J573" t="s">
        <v>37</v>
      </c>
      <c r="M573" s="5">
        <f t="shared" si="120"/>
        <v>1</v>
      </c>
      <c r="N573" s="5">
        <f t="shared" si="121"/>
        <v>3</v>
      </c>
      <c r="P573" s="5">
        <f t="shared" si="122"/>
        <v>0</v>
      </c>
      <c r="Q573" s="5">
        <f t="shared" si="123"/>
        <v>0</v>
      </c>
      <c r="R573" s="5">
        <f t="shared" si="124"/>
        <v>0</v>
      </c>
      <c r="S573" s="5">
        <f t="shared" si="125"/>
        <v>0</v>
      </c>
      <c r="T573" s="5">
        <f t="shared" si="126"/>
        <v>0</v>
      </c>
      <c r="U573" s="5">
        <f t="shared" si="127"/>
        <v>0</v>
      </c>
      <c r="V573" s="13">
        <f t="shared" si="128"/>
        <v>0</v>
      </c>
      <c r="W573" s="5">
        <f t="shared" si="129"/>
        <v>0</v>
      </c>
      <c r="X573" s="5">
        <f t="shared" si="130"/>
        <v>1</v>
      </c>
      <c r="Y573" s="5">
        <f t="shared" si="131"/>
        <v>0</v>
      </c>
      <c r="AB573" s="5">
        <f t="shared" si="132"/>
        <v>1</v>
      </c>
      <c r="AC573" s="5">
        <f t="shared" si="133"/>
        <v>1</v>
      </c>
      <c r="AD573" s="5" t="str">
        <f t="shared" si="134"/>
        <v>Correct</v>
      </c>
      <c r="AE573" t="s">
        <v>94</v>
      </c>
      <c r="AF573">
        <v>40</v>
      </c>
      <c r="AG573" t="s">
        <v>121</v>
      </c>
      <c r="AH573" t="s">
        <v>176</v>
      </c>
      <c r="AI573" t="s">
        <v>97</v>
      </c>
      <c r="AJ573" t="s">
        <v>98</v>
      </c>
      <c r="AK573" s="1" t="s">
        <v>80</v>
      </c>
      <c r="AL573" t="s">
        <v>114</v>
      </c>
      <c r="AM573" t="s">
        <v>110</v>
      </c>
      <c r="AN573" t="s">
        <v>135</v>
      </c>
      <c r="AO573" t="s">
        <v>102</v>
      </c>
      <c r="AP573" s="1" t="s">
        <v>90</v>
      </c>
      <c r="AQ573" t="s">
        <v>102</v>
      </c>
    </row>
    <row r="574" spans="1:43" x14ac:dyDescent="0.25">
      <c r="A574" s="1">
        <v>573</v>
      </c>
      <c r="H574" t="s">
        <v>269</v>
      </c>
      <c r="I574" t="s">
        <v>36</v>
      </c>
      <c r="K574" t="s">
        <v>38</v>
      </c>
      <c r="M574" s="5">
        <f t="shared" si="120"/>
        <v>3</v>
      </c>
      <c r="N574" s="5">
        <f t="shared" si="121"/>
        <v>1</v>
      </c>
      <c r="P574" s="5">
        <f t="shared" si="122"/>
        <v>0</v>
      </c>
      <c r="Q574" s="5">
        <f t="shared" si="123"/>
        <v>0</v>
      </c>
      <c r="R574" s="5">
        <f t="shared" si="124"/>
        <v>0</v>
      </c>
      <c r="S574" s="5">
        <f t="shared" si="125"/>
        <v>0</v>
      </c>
      <c r="T574" s="5">
        <f t="shared" si="126"/>
        <v>0</v>
      </c>
      <c r="U574" s="5">
        <f t="shared" si="127"/>
        <v>0</v>
      </c>
      <c r="V574" s="13">
        <f t="shared" si="128"/>
        <v>1</v>
      </c>
      <c r="W574" s="5">
        <f t="shared" si="129"/>
        <v>1</v>
      </c>
      <c r="X574" s="5">
        <f t="shared" si="130"/>
        <v>0</v>
      </c>
      <c r="Y574" s="5">
        <f t="shared" si="131"/>
        <v>1</v>
      </c>
      <c r="AB574" s="5">
        <f t="shared" si="132"/>
        <v>3</v>
      </c>
      <c r="AC574" s="5">
        <f t="shared" si="133"/>
        <v>3</v>
      </c>
      <c r="AD574" s="5" t="str">
        <f t="shared" si="134"/>
        <v>Correct</v>
      </c>
      <c r="AE574" t="s">
        <v>105</v>
      </c>
      <c r="AF574">
        <v>39</v>
      </c>
      <c r="AG574" t="s">
        <v>121</v>
      </c>
      <c r="AH574" t="s">
        <v>176</v>
      </c>
      <c r="AI574" t="s">
        <v>97</v>
      </c>
      <c r="AJ574" t="s">
        <v>98</v>
      </c>
      <c r="AK574" s="1" t="s">
        <v>80</v>
      </c>
      <c r="AL574" t="s">
        <v>114</v>
      </c>
      <c r="AM574" t="s">
        <v>153</v>
      </c>
      <c r="AN574" t="s">
        <v>135</v>
      </c>
      <c r="AO574" t="s">
        <v>102</v>
      </c>
      <c r="AP574" s="1" t="s">
        <v>92</v>
      </c>
      <c r="AQ574" t="s">
        <v>102</v>
      </c>
    </row>
    <row r="575" spans="1:43" x14ac:dyDescent="0.25">
      <c r="A575" s="1">
        <v>574</v>
      </c>
      <c r="C575" t="s">
        <v>32</v>
      </c>
      <c r="I575" t="s">
        <v>36</v>
      </c>
      <c r="M575" s="5">
        <f t="shared" si="120"/>
        <v>2</v>
      </c>
      <c r="N575" s="5">
        <f t="shared" si="121"/>
        <v>1.5</v>
      </c>
      <c r="P575" s="5">
        <f t="shared" si="122"/>
        <v>0</v>
      </c>
      <c r="Q575" s="5">
        <f t="shared" si="123"/>
        <v>1</v>
      </c>
      <c r="R575" s="5">
        <f t="shared" si="124"/>
        <v>0</v>
      </c>
      <c r="S575" s="5">
        <f t="shared" si="125"/>
        <v>0</v>
      </c>
      <c r="T575" s="5">
        <f t="shared" si="126"/>
        <v>0</v>
      </c>
      <c r="U575" s="5">
        <f t="shared" si="127"/>
        <v>0</v>
      </c>
      <c r="V575" s="13">
        <f t="shared" si="128"/>
        <v>0</v>
      </c>
      <c r="W575" s="5">
        <f t="shared" si="129"/>
        <v>1</v>
      </c>
      <c r="X575" s="5">
        <f t="shared" si="130"/>
        <v>0</v>
      </c>
      <c r="Y575" s="5">
        <f t="shared" si="131"/>
        <v>0</v>
      </c>
      <c r="AB575" s="5">
        <f t="shared" si="132"/>
        <v>2</v>
      </c>
      <c r="AC575" s="5">
        <f t="shared" si="133"/>
        <v>2</v>
      </c>
      <c r="AD575" s="5" t="str">
        <f t="shared" si="134"/>
        <v>Correct</v>
      </c>
      <c r="AE575" t="s">
        <v>94</v>
      </c>
      <c r="AF575">
        <v>48</v>
      </c>
      <c r="AG575" t="s">
        <v>115</v>
      </c>
      <c r="AH575" t="s">
        <v>335</v>
      </c>
      <c r="AI575" t="s">
        <v>107</v>
      </c>
      <c r="AJ575" t="s">
        <v>98</v>
      </c>
      <c r="AK575" s="1" t="s">
        <v>366</v>
      </c>
      <c r="AL575" t="s">
        <v>114</v>
      </c>
      <c r="AM575" t="s">
        <v>110</v>
      </c>
      <c r="AN575" t="s">
        <v>101</v>
      </c>
      <c r="AO575" t="s">
        <v>102</v>
      </c>
      <c r="AP575" s="1"/>
      <c r="AQ575" t="s">
        <v>102</v>
      </c>
    </row>
    <row r="576" spans="1:43" x14ac:dyDescent="0.25">
      <c r="A576" s="1">
        <v>575</v>
      </c>
      <c r="C576" t="s">
        <v>32</v>
      </c>
      <c r="I576" t="s">
        <v>36</v>
      </c>
      <c r="J576" t="s">
        <v>37</v>
      </c>
      <c r="M576" s="5">
        <f t="shared" si="120"/>
        <v>3</v>
      </c>
      <c r="N576" s="5">
        <f t="shared" si="121"/>
        <v>1</v>
      </c>
      <c r="P576" s="5">
        <f t="shared" si="122"/>
        <v>0</v>
      </c>
      <c r="Q576" s="5">
        <f t="shared" si="123"/>
        <v>1</v>
      </c>
      <c r="R576" s="5">
        <f t="shared" si="124"/>
        <v>0</v>
      </c>
      <c r="S576" s="5">
        <f t="shared" si="125"/>
        <v>0</v>
      </c>
      <c r="T576" s="5">
        <f t="shared" si="126"/>
        <v>0</v>
      </c>
      <c r="U576" s="5">
        <f t="shared" si="127"/>
        <v>0</v>
      </c>
      <c r="V576" s="13">
        <f t="shared" si="128"/>
        <v>0</v>
      </c>
      <c r="W576" s="5">
        <f t="shared" si="129"/>
        <v>1</v>
      </c>
      <c r="X576" s="5">
        <f t="shared" si="130"/>
        <v>1</v>
      </c>
      <c r="Y576" s="5">
        <f t="shared" si="131"/>
        <v>0</v>
      </c>
      <c r="AB576" s="5">
        <f t="shared" si="132"/>
        <v>3</v>
      </c>
      <c r="AC576" s="5">
        <f t="shared" si="133"/>
        <v>3</v>
      </c>
      <c r="AD576" s="5" t="str">
        <f t="shared" si="134"/>
        <v>Correct</v>
      </c>
      <c r="AE576" t="s">
        <v>105</v>
      </c>
      <c r="AF576">
        <v>79</v>
      </c>
      <c r="AG576" t="s">
        <v>121</v>
      </c>
      <c r="AH576" t="s">
        <v>250</v>
      </c>
      <c r="AI576" t="s">
        <v>97</v>
      </c>
      <c r="AJ576" t="s">
        <v>98</v>
      </c>
      <c r="AK576" s="1" t="s">
        <v>80</v>
      </c>
      <c r="AL576" t="s">
        <v>108</v>
      </c>
      <c r="AM576" t="s">
        <v>103</v>
      </c>
      <c r="AN576" t="s">
        <v>104</v>
      </c>
      <c r="AO576" t="s">
        <v>102</v>
      </c>
      <c r="AP576" s="1" t="s">
        <v>90</v>
      </c>
      <c r="AQ576" t="s">
        <v>102</v>
      </c>
    </row>
    <row r="577" spans="1:43" x14ac:dyDescent="0.25">
      <c r="A577" s="1">
        <v>576</v>
      </c>
      <c r="C577" t="s">
        <v>32</v>
      </c>
      <c r="D577" t="s">
        <v>33</v>
      </c>
      <c r="K577" t="s">
        <v>38</v>
      </c>
      <c r="M577" s="5">
        <f t="shared" si="120"/>
        <v>3</v>
      </c>
      <c r="N577" s="5">
        <f t="shared" si="121"/>
        <v>1</v>
      </c>
      <c r="P577" s="5">
        <f t="shared" si="122"/>
        <v>0</v>
      </c>
      <c r="Q577" s="5">
        <f t="shared" si="123"/>
        <v>1</v>
      </c>
      <c r="R577" s="5">
        <f t="shared" si="124"/>
        <v>1</v>
      </c>
      <c r="S577" s="5">
        <f t="shared" si="125"/>
        <v>0</v>
      </c>
      <c r="T577" s="5">
        <f t="shared" si="126"/>
        <v>0</v>
      </c>
      <c r="U577" s="5">
        <f t="shared" si="127"/>
        <v>0</v>
      </c>
      <c r="V577" s="13">
        <f t="shared" si="128"/>
        <v>0</v>
      </c>
      <c r="W577" s="5">
        <f t="shared" si="129"/>
        <v>0</v>
      </c>
      <c r="X577" s="5">
        <f t="shared" si="130"/>
        <v>0</v>
      </c>
      <c r="Y577" s="5">
        <f t="shared" si="131"/>
        <v>1</v>
      </c>
      <c r="AB577" s="5">
        <f t="shared" si="132"/>
        <v>3</v>
      </c>
      <c r="AC577" s="5">
        <f t="shared" si="133"/>
        <v>3</v>
      </c>
      <c r="AD577" s="5" t="str">
        <f t="shared" si="134"/>
        <v>Correct</v>
      </c>
      <c r="AE577" t="s">
        <v>105</v>
      </c>
      <c r="AF577">
        <v>60</v>
      </c>
      <c r="AG577" t="s">
        <v>121</v>
      </c>
      <c r="AH577" t="s">
        <v>122</v>
      </c>
      <c r="AI577" t="s">
        <v>97</v>
      </c>
      <c r="AJ577" t="s">
        <v>98</v>
      </c>
      <c r="AK577" s="1" t="s">
        <v>80</v>
      </c>
      <c r="AL577" t="s">
        <v>114</v>
      </c>
      <c r="AM577" t="s">
        <v>110</v>
      </c>
      <c r="AN577" t="s">
        <v>101</v>
      </c>
      <c r="AO577" t="s">
        <v>102</v>
      </c>
      <c r="AP577" s="1" t="s">
        <v>92</v>
      </c>
      <c r="AQ577" t="s">
        <v>102</v>
      </c>
    </row>
    <row r="578" spans="1:43" x14ac:dyDescent="0.25">
      <c r="A578" s="1">
        <v>577</v>
      </c>
      <c r="I578" t="s">
        <v>36</v>
      </c>
      <c r="M578" s="5">
        <f t="shared" si="120"/>
        <v>1</v>
      </c>
      <c r="N578" s="5">
        <f t="shared" si="121"/>
        <v>3</v>
      </c>
      <c r="P578" s="5">
        <f t="shared" si="122"/>
        <v>0</v>
      </c>
      <c r="Q578" s="5">
        <f t="shared" si="123"/>
        <v>0</v>
      </c>
      <c r="R578" s="5">
        <f t="shared" si="124"/>
        <v>0</v>
      </c>
      <c r="S578" s="5">
        <f t="shared" si="125"/>
        <v>0</v>
      </c>
      <c r="T578" s="5">
        <f t="shared" si="126"/>
        <v>0</v>
      </c>
      <c r="U578" s="5">
        <f t="shared" si="127"/>
        <v>0</v>
      </c>
      <c r="V578" s="13">
        <f t="shared" si="128"/>
        <v>0</v>
      </c>
      <c r="W578" s="5">
        <f t="shared" si="129"/>
        <v>1</v>
      </c>
      <c r="X578" s="5">
        <f t="shared" si="130"/>
        <v>0</v>
      </c>
      <c r="Y578" s="5">
        <f t="shared" si="131"/>
        <v>0</v>
      </c>
      <c r="AB578" s="5">
        <f t="shared" si="132"/>
        <v>1</v>
      </c>
      <c r="AC578" s="5">
        <f t="shared" si="133"/>
        <v>1</v>
      </c>
      <c r="AD578" s="5" t="str">
        <f t="shared" si="134"/>
        <v>Correct</v>
      </c>
      <c r="AE578" t="s">
        <v>94</v>
      </c>
      <c r="AF578">
        <v>55</v>
      </c>
      <c r="AG578" t="s">
        <v>95</v>
      </c>
      <c r="AH578" t="s">
        <v>225</v>
      </c>
      <c r="AI578" t="s">
        <v>107</v>
      </c>
      <c r="AJ578" t="s">
        <v>98</v>
      </c>
      <c r="AK578" s="1" t="s">
        <v>80</v>
      </c>
      <c r="AL578" t="s">
        <v>126</v>
      </c>
      <c r="AM578" t="s">
        <v>100</v>
      </c>
      <c r="AN578" t="s">
        <v>101</v>
      </c>
      <c r="AO578" t="s">
        <v>102</v>
      </c>
      <c r="AP578" s="1"/>
      <c r="AQ578" t="s">
        <v>102</v>
      </c>
    </row>
    <row r="579" spans="1:43" x14ac:dyDescent="0.25">
      <c r="A579" s="1">
        <v>578</v>
      </c>
      <c r="F579" t="s">
        <v>34</v>
      </c>
      <c r="I579" t="s">
        <v>36</v>
      </c>
      <c r="K579" t="s">
        <v>38</v>
      </c>
      <c r="M579" s="5">
        <f t="shared" ref="M579:M642" si="135">COUNTA(B579:L579)</f>
        <v>3</v>
      </c>
      <c r="N579" s="5">
        <f t="shared" ref="N579:N642" si="136">3/M579</f>
        <v>1</v>
      </c>
      <c r="P579" s="5">
        <f t="shared" ref="P579:P642" si="137">IF($M579&lt;3,IF($B579=$B$1,1,0),IF($B579=$B$1,$N579,0))</f>
        <v>0</v>
      </c>
      <c r="Q579" s="5">
        <f t="shared" ref="Q579:Q642" si="138">IF($M579&lt;3,IF($C579=$C$1,1,0),IF($C579=$C$1,$N579,0))</f>
        <v>0</v>
      </c>
      <c r="R579" s="5">
        <f t="shared" ref="R579:R642" si="139">IF($M579&lt;3,IF($D579=$D$1,1,0),IF($D579=$D$1,$N579,0))</f>
        <v>0</v>
      </c>
      <c r="S579" s="5">
        <f t="shared" ref="S579:S642" si="140">IF($M579&lt;3,IF($E579=$E$1,1,0),IF($E579=$E$1,$N579,0))</f>
        <v>0</v>
      </c>
      <c r="T579" s="5">
        <f t="shared" ref="T579:T642" si="141">IF($M579&lt;3,IF($F579=$F$1,1,0),IF($F579=$F$1,$N579,0))</f>
        <v>1</v>
      </c>
      <c r="U579" s="5">
        <f t="shared" ref="U579:U642" si="142">IF($M579&lt;3,IF($G579=$G$1,1,0),IF($G579=$G$1,$N579,0))</f>
        <v>0</v>
      </c>
      <c r="V579" s="13">
        <f t="shared" ref="V579:V642" si="143">IF($M579&lt;3,IF($H579=$H$1,1,0),IF($H579=$H$1,$N579,0))</f>
        <v>0</v>
      </c>
      <c r="W579" s="5">
        <f t="shared" ref="W579:W642" si="144">IF($M579&lt;3,IF($I579=$I$1,1,0),IF($I579=$I$1,$N579,0))</f>
        <v>1</v>
      </c>
      <c r="X579" s="5">
        <f t="shared" ref="X579:X642" si="145">IF($M579&lt;3,IF($J579=$J$1,1,0),IF($J579=$J$1,$N579,0))</f>
        <v>0</v>
      </c>
      <c r="Y579" s="5">
        <f t="shared" ref="Y579:Y642" si="146">IF($M579&lt;3,IF($K579=$K$1,1,0),IF($K579=$K$1,$N579,0))</f>
        <v>1</v>
      </c>
      <c r="AB579" s="5">
        <f t="shared" ref="AB579:AB642" si="147">SUM(P579:Z579)</f>
        <v>3</v>
      </c>
      <c r="AC579" s="5">
        <f t="shared" ref="AC579:AC642" si="148">M579</f>
        <v>3</v>
      </c>
      <c r="AD579" s="5" t="str">
        <f t="shared" ref="AD579:AD642" si="149">IF(AB579=AC579,"Correct",IF(AB579=3,"Correct","Wrong"))</f>
        <v>Correct</v>
      </c>
      <c r="AE579" t="s">
        <v>105</v>
      </c>
      <c r="AF579">
        <v>35</v>
      </c>
      <c r="AG579" t="s">
        <v>95</v>
      </c>
      <c r="AH579" t="s">
        <v>195</v>
      </c>
      <c r="AI579" s="1" t="s">
        <v>346</v>
      </c>
      <c r="AJ579" t="s">
        <v>102</v>
      </c>
      <c r="AK579" s="1" t="s">
        <v>85</v>
      </c>
      <c r="AL579" t="s">
        <v>108</v>
      </c>
      <c r="AM579" t="s">
        <v>110</v>
      </c>
      <c r="AN579" t="s">
        <v>101</v>
      </c>
      <c r="AO579" t="s">
        <v>102</v>
      </c>
      <c r="AP579" s="1"/>
      <c r="AQ579" t="s">
        <v>102</v>
      </c>
    </row>
    <row r="580" spans="1:43" x14ac:dyDescent="0.25">
      <c r="A580" s="1">
        <v>579</v>
      </c>
      <c r="D580" t="s">
        <v>33</v>
      </c>
      <c r="K580" t="s">
        <v>38</v>
      </c>
      <c r="M580" s="5">
        <f t="shared" si="135"/>
        <v>2</v>
      </c>
      <c r="N580" s="5">
        <f t="shared" si="136"/>
        <v>1.5</v>
      </c>
      <c r="P580" s="5">
        <f t="shared" si="137"/>
        <v>0</v>
      </c>
      <c r="Q580" s="5">
        <f t="shared" si="138"/>
        <v>0</v>
      </c>
      <c r="R580" s="5">
        <f t="shared" si="139"/>
        <v>1</v>
      </c>
      <c r="S580" s="5">
        <f t="shared" si="140"/>
        <v>0</v>
      </c>
      <c r="T580" s="5">
        <f t="shared" si="141"/>
        <v>0</v>
      </c>
      <c r="U580" s="5">
        <f t="shared" si="142"/>
        <v>0</v>
      </c>
      <c r="V580" s="13">
        <f t="shared" si="143"/>
        <v>0</v>
      </c>
      <c r="W580" s="5">
        <f t="shared" si="144"/>
        <v>0</v>
      </c>
      <c r="X580" s="5">
        <f t="shared" si="145"/>
        <v>0</v>
      </c>
      <c r="Y580" s="5">
        <f t="shared" si="146"/>
        <v>1</v>
      </c>
      <c r="AB580" s="5">
        <f t="shared" si="147"/>
        <v>2</v>
      </c>
      <c r="AC580" s="5">
        <f t="shared" si="148"/>
        <v>2</v>
      </c>
      <c r="AD580" s="5" t="str">
        <f t="shared" si="149"/>
        <v>Correct</v>
      </c>
      <c r="AE580" t="s">
        <v>94</v>
      </c>
      <c r="AF580">
        <v>55</v>
      </c>
      <c r="AG580" t="s">
        <v>95</v>
      </c>
      <c r="AH580" t="s">
        <v>251</v>
      </c>
      <c r="AI580" t="s">
        <v>107</v>
      </c>
      <c r="AJ580" t="s">
        <v>98</v>
      </c>
      <c r="AK580" s="1" t="s">
        <v>80</v>
      </c>
      <c r="AL580" t="s">
        <v>114</v>
      </c>
      <c r="AM580" t="s">
        <v>103</v>
      </c>
      <c r="AN580" t="s">
        <v>123</v>
      </c>
      <c r="AO580" t="s">
        <v>102</v>
      </c>
      <c r="AP580" s="1"/>
      <c r="AQ580" t="s">
        <v>102</v>
      </c>
    </row>
    <row r="581" spans="1:43" x14ac:dyDescent="0.25">
      <c r="A581" s="1">
        <v>580</v>
      </c>
      <c r="J581" t="s">
        <v>37</v>
      </c>
      <c r="K581" t="s">
        <v>38</v>
      </c>
      <c r="M581" s="5">
        <f t="shared" si="135"/>
        <v>2</v>
      </c>
      <c r="N581" s="5">
        <f t="shared" si="136"/>
        <v>1.5</v>
      </c>
      <c r="P581" s="5">
        <f t="shared" si="137"/>
        <v>0</v>
      </c>
      <c r="Q581" s="5">
        <f t="shared" si="138"/>
        <v>0</v>
      </c>
      <c r="R581" s="5">
        <f t="shared" si="139"/>
        <v>0</v>
      </c>
      <c r="S581" s="5">
        <f t="shared" si="140"/>
        <v>0</v>
      </c>
      <c r="T581" s="5">
        <f t="shared" si="141"/>
        <v>0</v>
      </c>
      <c r="U581" s="5">
        <f t="shared" si="142"/>
        <v>0</v>
      </c>
      <c r="V581" s="13">
        <f t="shared" si="143"/>
        <v>0</v>
      </c>
      <c r="W581" s="5">
        <f t="shared" si="144"/>
        <v>0</v>
      </c>
      <c r="X581" s="5">
        <f t="shared" si="145"/>
        <v>1</v>
      </c>
      <c r="Y581" s="5">
        <f t="shared" si="146"/>
        <v>1</v>
      </c>
      <c r="AB581" s="5">
        <f t="shared" si="147"/>
        <v>2</v>
      </c>
      <c r="AC581" s="5">
        <f t="shared" si="148"/>
        <v>2</v>
      </c>
      <c r="AD581" s="5" t="str">
        <f t="shared" si="149"/>
        <v>Correct</v>
      </c>
      <c r="AE581" t="s">
        <v>105</v>
      </c>
      <c r="AF581">
        <v>67</v>
      </c>
      <c r="AG581" t="s">
        <v>121</v>
      </c>
      <c r="AH581" t="s">
        <v>252</v>
      </c>
      <c r="AI581" t="s">
        <v>134</v>
      </c>
      <c r="AJ581" t="s">
        <v>98</v>
      </c>
      <c r="AK581" s="1" t="s">
        <v>80</v>
      </c>
      <c r="AL581" t="s">
        <v>99</v>
      </c>
      <c r="AM581" t="s">
        <v>110</v>
      </c>
      <c r="AN581" t="s">
        <v>104</v>
      </c>
      <c r="AO581" t="s">
        <v>102</v>
      </c>
      <c r="AP581" s="1" t="s">
        <v>92</v>
      </c>
      <c r="AQ581" t="s">
        <v>102</v>
      </c>
    </row>
    <row r="582" spans="1:43" x14ac:dyDescent="0.25">
      <c r="A582" s="1">
        <v>581</v>
      </c>
      <c r="F582" t="s">
        <v>34</v>
      </c>
      <c r="K582" t="s">
        <v>38</v>
      </c>
      <c r="M582" s="5">
        <f t="shared" si="135"/>
        <v>2</v>
      </c>
      <c r="N582" s="5">
        <f t="shared" si="136"/>
        <v>1.5</v>
      </c>
      <c r="P582" s="5">
        <f t="shared" si="137"/>
        <v>0</v>
      </c>
      <c r="Q582" s="5">
        <f t="shared" si="138"/>
        <v>0</v>
      </c>
      <c r="R582" s="5">
        <f t="shared" si="139"/>
        <v>0</v>
      </c>
      <c r="S582" s="5">
        <f t="shared" si="140"/>
        <v>0</v>
      </c>
      <c r="T582" s="5">
        <f t="shared" si="141"/>
        <v>1</v>
      </c>
      <c r="U582" s="5">
        <f t="shared" si="142"/>
        <v>0</v>
      </c>
      <c r="V582" s="13">
        <f t="shared" si="143"/>
        <v>0</v>
      </c>
      <c r="W582" s="5">
        <f t="shared" si="144"/>
        <v>0</v>
      </c>
      <c r="X582" s="5">
        <f t="shared" si="145"/>
        <v>0</v>
      </c>
      <c r="Y582" s="5">
        <f t="shared" si="146"/>
        <v>1</v>
      </c>
      <c r="AB582" s="5">
        <f t="shared" si="147"/>
        <v>2</v>
      </c>
      <c r="AC582" s="5">
        <f t="shared" si="148"/>
        <v>2</v>
      </c>
      <c r="AD582" s="5" t="str">
        <f t="shared" si="149"/>
        <v>Correct</v>
      </c>
      <c r="AE582" t="s">
        <v>105</v>
      </c>
      <c r="AF582">
        <v>60</v>
      </c>
      <c r="AG582" t="s">
        <v>121</v>
      </c>
      <c r="AH582" t="s">
        <v>250</v>
      </c>
      <c r="AI582" t="s">
        <v>128</v>
      </c>
      <c r="AJ582" t="s">
        <v>98</v>
      </c>
      <c r="AK582" s="1" t="s">
        <v>87</v>
      </c>
      <c r="AL582" t="s">
        <v>126</v>
      </c>
      <c r="AM582" t="s">
        <v>153</v>
      </c>
      <c r="AN582" t="s">
        <v>101</v>
      </c>
      <c r="AO582" t="s">
        <v>102</v>
      </c>
      <c r="AP582" s="1"/>
      <c r="AQ582" t="s">
        <v>102</v>
      </c>
    </row>
    <row r="583" spans="1:43" x14ac:dyDescent="0.25">
      <c r="A583" s="1">
        <v>582</v>
      </c>
      <c r="D583" t="s">
        <v>33</v>
      </c>
      <c r="I583" t="s">
        <v>36</v>
      </c>
      <c r="J583" t="s">
        <v>37</v>
      </c>
      <c r="M583" s="5">
        <f t="shared" si="135"/>
        <v>3</v>
      </c>
      <c r="N583" s="5">
        <f t="shared" si="136"/>
        <v>1</v>
      </c>
      <c r="P583" s="5">
        <f t="shared" si="137"/>
        <v>0</v>
      </c>
      <c r="Q583" s="5">
        <f t="shared" si="138"/>
        <v>0</v>
      </c>
      <c r="R583" s="5">
        <f t="shared" si="139"/>
        <v>1</v>
      </c>
      <c r="S583" s="5">
        <f t="shared" si="140"/>
        <v>0</v>
      </c>
      <c r="T583" s="5">
        <f t="shared" si="141"/>
        <v>0</v>
      </c>
      <c r="U583" s="5">
        <f t="shared" si="142"/>
        <v>0</v>
      </c>
      <c r="V583" s="13">
        <f t="shared" si="143"/>
        <v>0</v>
      </c>
      <c r="W583" s="5">
        <f t="shared" si="144"/>
        <v>1</v>
      </c>
      <c r="X583" s="5">
        <f t="shared" si="145"/>
        <v>1</v>
      </c>
      <c r="Y583" s="5">
        <f t="shared" si="146"/>
        <v>0</v>
      </c>
      <c r="AB583" s="5">
        <f t="shared" si="147"/>
        <v>3</v>
      </c>
      <c r="AC583" s="5">
        <f t="shared" si="148"/>
        <v>3</v>
      </c>
      <c r="AD583" s="5" t="str">
        <f t="shared" si="149"/>
        <v>Correct</v>
      </c>
      <c r="AK583" s="1"/>
      <c r="AP583" s="1"/>
    </row>
    <row r="584" spans="1:43" x14ac:dyDescent="0.25">
      <c r="A584" s="1">
        <v>583</v>
      </c>
      <c r="G584" t="s">
        <v>35</v>
      </c>
      <c r="M584" s="5">
        <f t="shared" si="135"/>
        <v>1</v>
      </c>
      <c r="N584" s="5">
        <f t="shared" si="136"/>
        <v>3</v>
      </c>
      <c r="P584" s="5">
        <f t="shared" si="137"/>
        <v>0</v>
      </c>
      <c r="Q584" s="5">
        <f t="shared" si="138"/>
        <v>0</v>
      </c>
      <c r="R584" s="5">
        <f t="shared" si="139"/>
        <v>0</v>
      </c>
      <c r="S584" s="5">
        <f t="shared" si="140"/>
        <v>0</v>
      </c>
      <c r="T584" s="5">
        <f t="shared" si="141"/>
        <v>0</v>
      </c>
      <c r="U584" s="5">
        <f t="shared" si="142"/>
        <v>1</v>
      </c>
      <c r="V584" s="13">
        <f t="shared" si="143"/>
        <v>0</v>
      </c>
      <c r="W584" s="5">
        <f t="shared" si="144"/>
        <v>0</v>
      </c>
      <c r="X584" s="5">
        <f t="shared" si="145"/>
        <v>0</v>
      </c>
      <c r="Y584" s="5">
        <f t="shared" si="146"/>
        <v>0</v>
      </c>
      <c r="AB584" s="5">
        <f t="shared" si="147"/>
        <v>1</v>
      </c>
      <c r="AC584" s="5">
        <f t="shared" si="148"/>
        <v>1</v>
      </c>
      <c r="AD584" s="5" t="str">
        <f t="shared" si="149"/>
        <v>Correct</v>
      </c>
      <c r="AE584" t="s">
        <v>94</v>
      </c>
      <c r="AF584">
        <v>52</v>
      </c>
      <c r="AG584" t="s">
        <v>95</v>
      </c>
      <c r="AH584" t="s">
        <v>225</v>
      </c>
      <c r="AI584" t="s">
        <v>107</v>
      </c>
      <c r="AJ584" t="s">
        <v>98</v>
      </c>
      <c r="AK584" s="1" t="s">
        <v>80</v>
      </c>
      <c r="AL584" t="s">
        <v>126</v>
      </c>
      <c r="AM584" t="s">
        <v>100</v>
      </c>
      <c r="AN584" t="s">
        <v>101</v>
      </c>
      <c r="AO584" t="s">
        <v>102</v>
      </c>
      <c r="AP584" s="1"/>
      <c r="AQ584" t="s">
        <v>102</v>
      </c>
    </row>
    <row r="585" spans="1:43" x14ac:dyDescent="0.25">
      <c r="A585" s="1">
        <v>584</v>
      </c>
      <c r="I585" t="s">
        <v>36</v>
      </c>
      <c r="M585" s="5">
        <f t="shared" si="135"/>
        <v>1</v>
      </c>
      <c r="N585" s="5">
        <f t="shared" si="136"/>
        <v>3</v>
      </c>
      <c r="P585" s="5">
        <f t="shared" si="137"/>
        <v>0</v>
      </c>
      <c r="Q585" s="5">
        <f t="shared" si="138"/>
        <v>0</v>
      </c>
      <c r="R585" s="5">
        <f t="shared" si="139"/>
        <v>0</v>
      </c>
      <c r="S585" s="5">
        <f t="shared" si="140"/>
        <v>0</v>
      </c>
      <c r="T585" s="5">
        <f t="shared" si="141"/>
        <v>0</v>
      </c>
      <c r="U585" s="5">
        <f t="shared" si="142"/>
        <v>0</v>
      </c>
      <c r="V585" s="13">
        <f t="shared" si="143"/>
        <v>0</v>
      </c>
      <c r="W585" s="5">
        <f t="shared" si="144"/>
        <v>1</v>
      </c>
      <c r="X585" s="5">
        <f t="shared" si="145"/>
        <v>0</v>
      </c>
      <c r="Y585" s="5">
        <f t="shared" si="146"/>
        <v>0</v>
      </c>
      <c r="AB585" s="5">
        <f t="shared" si="147"/>
        <v>1</v>
      </c>
      <c r="AC585" s="5">
        <f t="shared" si="148"/>
        <v>1</v>
      </c>
      <c r="AD585" s="5" t="str">
        <f t="shared" si="149"/>
        <v>Correct</v>
      </c>
      <c r="AE585" t="s">
        <v>105</v>
      </c>
      <c r="AF585">
        <v>48</v>
      </c>
      <c r="AG585" t="s">
        <v>121</v>
      </c>
      <c r="AH585" t="s">
        <v>246</v>
      </c>
      <c r="AI585" t="s">
        <v>97</v>
      </c>
      <c r="AJ585" t="s">
        <v>98</v>
      </c>
      <c r="AK585" s="1" t="s">
        <v>80</v>
      </c>
      <c r="AL585" t="s">
        <v>108</v>
      </c>
      <c r="AM585" t="s">
        <v>100</v>
      </c>
      <c r="AN585" t="s">
        <v>125</v>
      </c>
      <c r="AO585" t="s">
        <v>102</v>
      </c>
      <c r="AP585" s="1"/>
      <c r="AQ585" t="s">
        <v>102</v>
      </c>
    </row>
    <row r="586" spans="1:43" x14ac:dyDescent="0.25">
      <c r="A586" s="1">
        <v>585</v>
      </c>
      <c r="C586" t="s">
        <v>32</v>
      </c>
      <c r="M586" s="5">
        <f t="shared" si="135"/>
        <v>1</v>
      </c>
      <c r="N586" s="5">
        <f t="shared" si="136"/>
        <v>3</v>
      </c>
      <c r="P586" s="5">
        <f t="shared" si="137"/>
        <v>0</v>
      </c>
      <c r="Q586" s="5">
        <f t="shared" si="138"/>
        <v>1</v>
      </c>
      <c r="R586" s="5">
        <f t="shared" si="139"/>
        <v>0</v>
      </c>
      <c r="S586" s="5">
        <f t="shared" si="140"/>
        <v>0</v>
      </c>
      <c r="T586" s="5">
        <f t="shared" si="141"/>
        <v>0</v>
      </c>
      <c r="U586" s="5">
        <f t="shared" si="142"/>
        <v>0</v>
      </c>
      <c r="V586" s="13">
        <f t="shared" si="143"/>
        <v>0</v>
      </c>
      <c r="W586" s="5">
        <f t="shared" si="144"/>
        <v>0</v>
      </c>
      <c r="X586" s="5">
        <f t="shared" si="145"/>
        <v>0</v>
      </c>
      <c r="Y586" s="5">
        <f t="shared" si="146"/>
        <v>0</v>
      </c>
      <c r="AB586" s="5">
        <f t="shared" si="147"/>
        <v>1</v>
      </c>
      <c r="AC586" s="5">
        <f t="shared" si="148"/>
        <v>1</v>
      </c>
      <c r="AD586" s="5" t="str">
        <f t="shared" si="149"/>
        <v>Correct</v>
      </c>
      <c r="AE586" t="s">
        <v>94</v>
      </c>
      <c r="AF586">
        <v>79</v>
      </c>
      <c r="AG586" t="s">
        <v>121</v>
      </c>
      <c r="AH586" t="s">
        <v>217</v>
      </c>
      <c r="AI586" t="s">
        <v>107</v>
      </c>
      <c r="AJ586" t="s">
        <v>98</v>
      </c>
      <c r="AK586" s="1" t="s">
        <v>80</v>
      </c>
      <c r="AL586" t="s">
        <v>126</v>
      </c>
      <c r="AM586" t="s">
        <v>100</v>
      </c>
      <c r="AN586" t="s">
        <v>104</v>
      </c>
      <c r="AO586" t="s">
        <v>102</v>
      </c>
      <c r="AP586" s="1" t="s">
        <v>373</v>
      </c>
      <c r="AQ586" t="s">
        <v>102</v>
      </c>
    </row>
    <row r="587" spans="1:43" x14ac:dyDescent="0.25">
      <c r="A587" s="1">
        <v>586</v>
      </c>
      <c r="E587" t="s">
        <v>266</v>
      </c>
      <c r="I587" t="s">
        <v>36</v>
      </c>
      <c r="M587" s="5">
        <f t="shared" si="135"/>
        <v>2</v>
      </c>
      <c r="N587" s="5">
        <f t="shared" si="136"/>
        <v>1.5</v>
      </c>
      <c r="P587" s="5">
        <f t="shared" si="137"/>
        <v>0</v>
      </c>
      <c r="Q587" s="5">
        <f t="shared" si="138"/>
        <v>0</v>
      </c>
      <c r="R587" s="5">
        <f t="shared" si="139"/>
        <v>0</v>
      </c>
      <c r="S587" s="5">
        <f t="shared" si="140"/>
        <v>1</v>
      </c>
      <c r="T587" s="5">
        <f t="shared" si="141"/>
        <v>0</v>
      </c>
      <c r="U587" s="5">
        <f t="shared" si="142"/>
        <v>0</v>
      </c>
      <c r="V587" s="13">
        <f t="shared" si="143"/>
        <v>0</v>
      </c>
      <c r="W587" s="5">
        <f t="shared" si="144"/>
        <v>1</v>
      </c>
      <c r="X587" s="5">
        <f t="shared" si="145"/>
        <v>0</v>
      </c>
      <c r="Y587" s="5">
        <f t="shared" si="146"/>
        <v>0</v>
      </c>
      <c r="AB587" s="5">
        <f t="shared" si="147"/>
        <v>2</v>
      </c>
      <c r="AC587" s="5">
        <f t="shared" si="148"/>
        <v>2</v>
      </c>
      <c r="AD587" s="5" t="str">
        <f t="shared" si="149"/>
        <v>Correct</v>
      </c>
      <c r="AE587" t="s">
        <v>105</v>
      </c>
      <c r="AF587">
        <v>23</v>
      </c>
      <c r="AG587" t="s">
        <v>121</v>
      </c>
      <c r="AH587" t="s">
        <v>211</v>
      </c>
      <c r="AJ587" t="s">
        <v>102</v>
      </c>
      <c r="AK587" s="1" t="s">
        <v>80</v>
      </c>
      <c r="AL587" t="s">
        <v>108</v>
      </c>
      <c r="AM587" t="s">
        <v>120</v>
      </c>
      <c r="AN587" t="s">
        <v>101</v>
      </c>
      <c r="AO587" t="s">
        <v>102</v>
      </c>
      <c r="AP587" s="1"/>
      <c r="AQ587" t="s">
        <v>102</v>
      </c>
    </row>
    <row r="588" spans="1:43" x14ac:dyDescent="0.25">
      <c r="A588" s="1">
        <v>587</v>
      </c>
      <c r="C588" t="s">
        <v>32</v>
      </c>
      <c r="J588" t="s">
        <v>37</v>
      </c>
      <c r="K588" t="s">
        <v>38</v>
      </c>
      <c r="M588" s="5">
        <f t="shared" si="135"/>
        <v>3</v>
      </c>
      <c r="N588" s="5">
        <f t="shared" si="136"/>
        <v>1</v>
      </c>
      <c r="P588" s="5">
        <f t="shared" si="137"/>
        <v>0</v>
      </c>
      <c r="Q588" s="5">
        <f t="shared" si="138"/>
        <v>1</v>
      </c>
      <c r="R588" s="5">
        <f t="shared" si="139"/>
        <v>0</v>
      </c>
      <c r="S588" s="5">
        <f t="shared" si="140"/>
        <v>0</v>
      </c>
      <c r="T588" s="5">
        <f t="shared" si="141"/>
        <v>0</v>
      </c>
      <c r="U588" s="5">
        <f t="shared" si="142"/>
        <v>0</v>
      </c>
      <c r="V588" s="13">
        <f t="shared" si="143"/>
        <v>0</v>
      </c>
      <c r="W588" s="5">
        <f t="shared" si="144"/>
        <v>0</v>
      </c>
      <c r="X588" s="5">
        <f t="shared" si="145"/>
        <v>1</v>
      </c>
      <c r="Y588" s="5">
        <f t="shared" si="146"/>
        <v>1</v>
      </c>
      <c r="AB588" s="5">
        <f t="shared" si="147"/>
        <v>3</v>
      </c>
      <c r="AC588" s="5">
        <f t="shared" si="148"/>
        <v>3</v>
      </c>
      <c r="AD588" s="5" t="str">
        <f t="shared" si="149"/>
        <v>Correct</v>
      </c>
      <c r="AE588" t="s">
        <v>105</v>
      </c>
      <c r="AF588">
        <v>54</v>
      </c>
      <c r="AG588" t="s">
        <v>121</v>
      </c>
      <c r="AH588" t="s">
        <v>253</v>
      </c>
      <c r="AI588" t="s">
        <v>107</v>
      </c>
      <c r="AJ588" t="s">
        <v>98</v>
      </c>
      <c r="AK588" s="1" t="s">
        <v>80</v>
      </c>
      <c r="AL588" t="s">
        <v>108</v>
      </c>
      <c r="AM588" t="s">
        <v>100</v>
      </c>
      <c r="AN588" t="s">
        <v>101</v>
      </c>
      <c r="AO588" t="s">
        <v>102</v>
      </c>
      <c r="AP588" s="1"/>
      <c r="AQ588" t="s">
        <v>102</v>
      </c>
    </row>
    <row r="589" spans="1:43" x14ac:dyDescent="0.25">
      <c r="A589" s="1">
        <v>588</v>
      </c>
      <c r="C589" t="s">
        <v>32</v>
      </c>
      <c r="I589" t="s">
        <v>36</v>
      </c>
      <c r="K589" t="s">
        <v>38</v>
      </c>
      <c r="M589" s="5">
        <f t="shared" si="135"/>
        <v>3</v>
      </c>
      <c r="N589" s="5">
        <f t="shared" si="136"/>
        <v>1</v>
      </c>
      <c r="P589" s="5">
        <f t="shared" si="137"/>
        <v>0</v>
      </c>
      <c r="Q589" s="5">
        <f t="shared" si="138"/>
        <v>1</v>
      </c>
      <c r="R589" s="5">
        <f t="shared" si="139"/>
        <v>0</v>
      </c>
      <c r="S589" s="5">
        <f t="shared" si="140"/>
        <v>0</v>
      </c>
      <c r="T589" s="5">
        <f t="shared" si="141"/>
        <v>0</v>
      </c>
      <c r="U589" s="5">
        <f t="shared" si="142"/>
        <v>0</v>
      </c>
      <c r="V589" s="13">
        <f t="shared" si="143"/>
        <v>0</v>
      </c>
      <c r="W589" s="5">
        <f t="shared" si="144"/>
        <v>1</v>
      </c>
      <c r="X589" s="5">
        <f t="shared" si="145"/>
        <v>0</v>
      </c>
      <c r="Y589" s="5">
        <f t="shared" si="146"/>
        <v>1</v>
      </c>
      <c r="AB589" s="5">
        <f t="shared" si="147"/>
        <v>3</v>
      </c>
      <c r="AC589" s="5">
        <f t="shared" si="148"/>
        <v>3</v>
      </c>
      <c r="AD589" s="5" t="str">
        <f t="shared" si="149"/>
        <v>Correct</v>
      </c>
      <c r="AE589" t="s">
        <v>105</v>
      </c>
      <c r="AF589">
        <v>56</v>
      </c>
      <c r="AG589" t="s">
        <v>121</v>
      </c>
      <c r="AH589" t="s">
        <v>174</v>
      </c>
      <c r="AI589" t="s">
        <v>107</v>
      </c>
      <c r="AK589" s="1" t="s">
        <v>80</v>
      </c>
      <c r="AL589" t="s">
        <v>112</v>
      </c>
      <c r="AN589" t="s">
        <v>135</v>
      </c>
      <c r="AO589" t="s">
        <v>98</v>
      </c>
      <c r="AP589" s="1"/>
      <c r="AQ589" t="s">
        <v>102</v>
      </c>
    </row>
    <row r="590" spans="1:43" x14ac:dyDescent="0.25">
      <c r="A590" s="1">
        <v>589</v>
      </c>
      <c r="I590" t="s">
        <v>36</v>
      </c>
      <c r="J590" t="s">
        <v>37</v>
      </c>
      <c r="M590" s="5">
        <f t="shared" si="135"/>
        <v>2</v>
      </c>
      <c r="N590" s="5">
        <f t="shared" si="136"/>
        <v>1.5</v>
      </c>
      <c r="P590" s="5">
        <f t="shared" si="137"/>
        <v>0</v>
      </c>
      <c r="Q590" s="5">
        <f t="shared" si="138"/>
        <v>0</v>
      </c>
      <c r="R590" s="5">
        <f t="shared" si="139"/>
        <v>0</v>
      </c>
      <c r="S590" s="5">
        <f t="shared" si="140"/>
        <v>0</v>
      </c>
      <c r="T590" s="5">
        <f t="shared" si="141"/>
        <v>0</v>
      </c>
      <c r="U590" s="5">
        <f t="shared" si="142"/>
        <v>0</v>
      </c>
      <c r="V590" s="13">
        <f t="shared" si="143"/>
        <v>0</v>
      </c>
      <c r="W590" s="5">
        <f t="shared" si="144"/>
        <v>1</v>
      </c>
      <c r="X590" s="5">
        <f t="shared" si="145"/>
        <v>1</v>
      </c>
      <c r="Y590" s="5">
        <f t="shared" si="146"/>
        <v>0</v>
      </c>
      <c r="AB590" s="5">
        <f t="shared" si="147"/>
        <v>2</v>
      </c>
      <c r="AC590" s="5">
        <f t="shared" si="148"/>
        <v>2</v>
      </c>
      <c r="AD590" s="5" t="str">
        <f t="shared" si="149"/>
        <v>Correct</v>
      </c>
      <c r="AE590" t="s">
        <v>105</v>
      </c>
      <c r="AF590">
        <v>54</v>
      </c>
      <c r="AG590" t="s">
        <v>121</v>
      </c>
      <c r="AH590" t="s">
        <v>247</v>
      </c>
      <c r="AI590" t="s">
        <v>107</v>
      </c>
      <c r="AK590" s="1" t="s">
        <v>80</v>
      </c>
      <c r="AL590" t="s">
        <v>114</v>
      </c>
      <c r="AM590" t="s">
        <v>120</v>
      </c>
      <c r="AN590" t="s">
        <v>135</v>
      </c>
      <c r="AO590" t="s">
        <v>102</v>
      </c>
      <c r="AP590" s="1" t="s">
        <v>92</v>
      </c>
      <c r="AQ590" t="s">
        <v>102</v>
      </c>
    </row>
    <row r="591" spans="1:43" x14ac:dyDescent="0.25">
      <c r="A591" s="1">
        <v>590</v>
      </c>
      <c r="H591" t="s">
        <v>269</v>
      </c>
      <c r="I591" t="s">
        <v>36</v>
      </c>
      <c r="M591" s="5">
        <f t="shared" si="135"/>
        <v>2</v>
      </c>
      <c r="N591" s="5">
        <f t="shared" si="136"/>
        <v>1.5</v>
      </c>
      <c r="P591" s="5">
        <f t="shared" si="137"/>
        <v>0</v>
      </c>
      <c r="Q591" s="5">
        <f t="shared" si="138"/>
        <v>0</v>
      </c>
      <c r="R591" s="5">
        <f t="shared" si="139"/>
        <v>0</v>
      </c>
      <c r="S591" s="5">
        <f t="shared" si="140"/>
        <v>0</v>
      </c>
      <c r="T591" s="5">
        <f t="shared" si="141"/>
        <v>0</v>
      </c>
      <c r="U591" s="5">
        <f t="shared" si="142"/>
        <v>0</v>
      </c>
      <c r="V591" s="13">
        <f t="shared" si="143"/>
        <v>1</v>
      </c>
      <c r="W591" s="5">
        <f t="shared" si="144"/>
        <v>1</v>
      </c>
      <c r="X591" s="5">
        <f t="shared" si="145"/>
        <v>0</v>
      </c>
      <c r="Y591" s="5">
        <f t="shared" si="146"/>
        <v>0</v>
      </c>
      <c r="AB591" s="5">
        <f t="shared" si="147"/>
        <v>2</v>
      </c>
      <c r="AC591" s="5">
        <f t="shared" si="148"/>
        <v>2</v>
      </c>
      <c r="AD591" s="5" t="str">
        <f t="shared" si="149"/>
        <v>Correct</v>
      </c>
      <c r="AE591" t="s">
        <v>105</v>
      </c>
      <c r="AF591">
        <v>67</v>
      </c>
      <c r="AG591" t="s">
        <v>95</v>
      </c>
      <c r="AH591" t="s">
        <v>157</v>
      </c>
      <c r="AI591" t="s">
        <v>107</v>
      </c>
      <c r="AJ591" t="s">
        <v>98</v>
      </c>
      <c r="AK591" s="1" t="s">
        <v>80</v>
      </c>
      <c r="AL591" t="s">
        <v>109</v>
      </c>
      <c r="AM591" t="s">
        <v>103</v>
      </c>
      <c r="AN591" t="s">
        <v>104</v>
      </c>
      <c r="AO591" t="s">
        <v>102</v>
      </c>
      <c r="AP591" s="1"/>
      <c r="AQ591" t="s">
        <v>102</v>
      </c>
    </row>
    <row r="592" spans="1:43" x14ac:dyDescent="0.25">
      <c r="A592" s="1">
        <v>591</v>
      </c>
      <c r="H592" t="s">
        <v>269</v>
      </c>
      <c r="K592" t="s">
        <v>38</v>
      </c>
      <c r="M592" s="5">
        <f t="shared" si="135"/>
        <v>2</v>
      </c>
      <c r="N592" s="5">
        <f t="shared" si="136"/>
        <v>1.5</v>
      </c>
      <c r="P592" s="5">
        <f t="shared" si="137"/>
        <v>0</v>
      </c>
      <c r="Q592" s="5">
        <f t="shared" si="138"/>
        <v>0</v>
      </c>
      <c r="R592" s="5">
        <f t="shared" si="139"/>
        <v>0</v>
      </c>
      <c r="S592" s="5">
        <f t="shared" si="140"/>
        <v>0</v>
      </c>
      <c r="T592" s="5">
        <f t="shared" si="141"/>
        <v>0</v>
      </c>
      <c r="U592" s="5">
        <f t="shared" si="142"/>
        <v>0</v>
      </c>
      <c r="V592" s="13">
        <f t="shared" si="143"/>
        <v>1</v>
      </c>
      <c r="W592" s="5">
        <f t="shared" si="144"/>
        <v>0</v>
      </c>
      <c r="X592" s="5">
        <f t="shared" si="145"/>
        <v>0</v>
      </c>
      <c r="Y592" s="5">
        <f t="shared" si="146"/>
        <v>1</v>
      </c>
      <c r="AB592" s="5">
        <f t="shared" si="147"/>
        <v>2</v>
      </c>
      <c r="AC592" s="5">
        <f t="shared" si="148"/>
        <v>2</v>
      </c>
      <c r="AD592" s="5" t="str">
        <f t="shared" si="149"/>
        <v>Correct</v>
      </c>
      <c r="AE592" t="s">
        <v>105</v>
      </c>
      <c r="AF592">
        <v>50</v>
      </c>
      <c r="AG592" t="s">
        <v>95</v>
      </c>
      <c r="AH592" t="s">
        <v>186</v>
      </c>
      <c r="AI592" t="s">
        <v>107</v>
      </c>
      <c r="AJ592" t="s">
        <v>98</v>
      </c>
      <c r="AK592" s="1" t="s">
        <v>80</v>
      </c>
      <c r="AL592" t="s">
        <v>108</v>
      </c>
      <c r="AM592" t="s">
        <v>110</v>
      </c>
      <c r="AN592" t="s">
        <v>135</v>
      </c>
      <c r="AO592" t="s">
        <v>102</v>
      </c>
      <c r="AP592" s="1"/>
      <c r="AQ592" t="s">
        <v>102</v>
      </c>
    </row>
    <row r="593" spans="1:43" x14ac:dyDescent="0.25">
      <c r="A593" s="1">
        <v>592</v>
      </c>
      <c r="D593" t="s">
        <v>33</v>
      </c>
      <c r="I593" t="s">
        <v>36</v>
      </c>
      <c r="K593" t="s">
        <v>38</v>
      </c>
      <c r="M593" s="5">
        <f t="shared" si="135"/>
        <v>3</v>
      </c>
      <c r="N593" s="5">
        <f t="shared" si="136"/>
        <v>1</v>
      </c>
      <c r="P593" s="5">
        <f t="shared" si="137"/>
        <v>0</v>
      </c>
      <c r="Q593" s="5">
        <f t="shared" si="138"/>
        <v>0</v>
      </c>
      <c r="R593" s="5">
        <f t="shared" si="139"/>
        <v>1</v>
      </c>
      <c r="S593" s="5">
        <f t="shared" si="140"/>
        <v>0</v>
      </c>
      <c r="T593" s="5">
        <f t="shared" si="141"/>
        <v>0</v>
      </c>
      <c r="U593" s="5">
        <f t="shared" si="142"/>
        <v>0</v>
      </c>
      <c r="V593" s="13">
        <f t="shared" si="143"/>
        <v>0</v>
      </c>
      <c r="W593" s="5">
        <f t="shared" si="144"/>
        <v>1</v>
      </c>
      <c r="X593" s="5">
        <f t="shared" si="145"/>
        <v>0</v>
      </c>
      <c r="Y593" s="5">
        <f t="shared" si="146"/>
        <v>1</v>
      </c>
      <c r="AB593" s="5">
        <f t="shared" si="147"/>
        <v>3</v>
      </c>
      <c r="AC593" s="5">
        <f t="shared" si="148"/>
        <v>3</v>
      </c>
      <c r="AD593" s="5" t="str">
        <f t="shared" si="149"/>
        <v>Correct</v>
      </c>
      <c r="AE593" t="s">
        <v>105</v>
      </c>
      <c r="AF593">
        <v>55</v>
      </c>
      <c r="AG593" t="s">
        <v>121</v>
      </c>
      <c r="AH593" t="s">
        <v>172</v>
      </c>
      <c r="AI593" t="s">
        <v>107</v>
      </c>
      <c r="AJ593" t="s">
        <v>98</v>
      </c>
      <c r="AK593" s="1" t="s">
        <v>80</v>
      </c>
      <c r="AL593" t="s">
        <v>112</v>
      </c>
      <c r="AM593" t="s">
        <v>120</v>
      </c>
      <c r="AN593" t="s">
        <v>135</v>
      </c>
      <c r="AO593" t="s">
        <v>98</v>
      </c>
      <c r="AP593" s="1"/>
    </row>
    <row r="594" spans="1:43" x14ac:dyDescent="0.25">
      <c r="A594" s="1">
        <v>593</v>
      </c>
      <c r="D594" t="s">
        <v>33</v>
      </c>
      <c r="I594" t="s">
        <v>36</v>
      </c>
      <c r="M594" s="5">
        <f t="shared" si="135"/>
        <v>2</v>
      </c>
      <c r="N594" s="5">
        <f t="shared" si="136"/>
        <v>1.5</v>
      </c>
      <c r="P594" s="5">
        <f t="shared" si="137"/>
        <v>0</v>
      </c>
      <c r="Q594" s="5">
        <f t="shared" si="138"/>
        <v>0</v>
      </c>
      <c r="R594" s="5">
        <f t="shared" si="139"/>
        <v>1</v>
      </c>
      <c r="S594" s="5">
        <f t="shared" si="140"/>
        <v>0</v>
      </c>
      <c r="T594" s="5">
        <f t="shared" si="141"/>
        <v>0</v>
      </c>
      <c r="U594" s="5">
        <f t="shared" si="142"/>
        <v>0</v>
      </c>
      <c r="V594" s="13">
        <f t="shared" si="143"/>
        <v>0</v>
      </c>
      <c r="W594" s="5">
        <f t="shared" si="144"/>
        <v>1</v>
      </c>
      <c r="X594" s="5">
        <f t="shared" si="145"/>
        <v>0</v>
      </c>
      <c r="Y594" s="5">
        <f t="shared" si="146"/>
        <v>0</v>
      </c>
      <c r="AB594" s="5">
        <f t="shared" si="147"/>
        <v>2</v>
      </c>
      <c r="AC594" s="5">
        <f t="shared" si="148"/>
        <v>2</v>
      </c>
      <c r="AD594" s="5" t="str">
        <f t="shared" si="149"/>
        <v>Correct</v>
      </c>
      <c r="AE594" t="s">
        <v>105</v>
      </c>
      <c r="AF594">
        <v>55</v>
      </c>
      <c r="AG594" t="s">
        <v>121</v>
      </c>
      <c r="AH594" t="s">
        <v>254</v>
      </c>
      <c r="AI594" t="s">
        <v>97</v>
      </c>
      <c r="AJ594" t="s">
        <v>98</v>
      </c>
      <c r="AK594" s="1" t="s">
        <v>80</v>
      </c>
      <c r="AL594" t="s">
        <v>126</v>
      </c>
      <c r="AM594" t="s">
        <v>100</v>
      </c>
      <c r="AN594" t="s">
        <v>104</v>
      </c>
      <c r="AO594" t="s">
        <v>102</v>
      </c>
      <c r="AP594" s="1" t="s">
        <v>92</v>
      </c>
      <c r="AQ594" t="s">
        <v>102</v>
      </c>
    </row>
    <row r="595" spans="1:43" x14ac:dyDescent="0.25">
      <c r="A595" s="1">
        <v>594</v>
      </c>
      <c r="I595" t="s">
        <v>36</v>
      </c>
      <c r="M595" s="5">
        <f t="shared" si="135"/>
        <v>1</v>
      </c>
      <c r="N595" s="5">
        <f t="shared" si="136"/>
        <v>3</v>
      </c>
      <c r="P595" s="5">
        <f t="shared" si="137"/>
        <v>0</v>
      </c>
      <c r="Q595" s="5">
        <f t="shared" si="138"/>
        <v>0</v>
      </c>
      <c r="R595" s="5">
        <f t="shared" si="139"/>
        <v>0</v>
      </c>
      <c r="S595" s="5">
        <f t="shared" si="140"/>
        <v>0</v>
      </c>
      <c r="T595" s="5">
        <f t="shared" si="141"/>
        <v>0</v>
      </c>
      <c r="U595" s="5">
        <f t="shared" si="142"/>
        <v>0</v>
      </c>
      <c r="V595" s="13">
        <f t="shared" si="143"/>
        <v>0</v>
      </c>
      <c r="W595" s="5">
        <f t="shared" si="144"/>
        <v>1</v>
      </c>
      <c r="X595" s="5">
        <f t="shared" si="145"/>
        <v>0</v>
      </c>
      <c r="Y595" s="5">
        <f t="shared" si="146"/>
        <v>0</v>
      </c>
      <c r="AB595" s="5">
        <f t="shared" si="147"/>
        <v>1</v>
      </c>
      <c r="AC595" s="5">
        <f t="shared" si="148"/>
        <v>1</v>
      </c>
      <c r="AD595" s="5" t="str">
        <f t="shared" si="149"/>
        <v>Correct</v>
      </c>
      <c r="AE595" t="s">
        <v>105</v>
      </c>
      <c r="AF595">
        <v>64</v>
      </c>
      <c r="AG595" t="s">
        <v>115</v>
      </c>
      <c r="AH595" t="s">
        <v>341</v>
      </c>
      <c r="AI595" t="s">
        <v>107</v>
      </c>
      <c r="AJ595" t="s">
        <v>98</v>
      </c>
      <c r="AK595" s="1" t="s">
        <v>80</v>
      </c>
      <c r="AL595" t="s">
        <v>109</v>
      </c>
      <c r="AM595" t="s">
        <v>132</v>
      </c>
      <c r="AN595" t="s">
        <v>101</v>
      </c>
      <c r="AO595" t="s">
        <v>98</v>
      </c>
      <c r="AP595" s="1"/>
      <c r="AQ595" t="s">
        <v>102</v>
      </c>
    </row>
    <row r="596" spans="1:43" x14ac:dyDescent="0.25">
      <c r="A596" s="1">
        <v>595</v>
      </c>
      <c r="D596" t="s">
        <v>33</v>
      </c>
      <c r="H596" t="s">
        <v>269</v>
      </c>
      <c r="I596" t="s">
        <v>36</v>
      </c>
      <c r="M596" s="5">
        <f t="shared" si="135"/>
        <v>3</v>
      </c>
      <c r="N596" s="5">
        <f t="shared" si="136"/>
        <v>1</v>
      </c>
      <c r="P596" s="5">
        <f t="shared" si="137"/>
        <v>0</v>
      </c>
      <c r="Q596" s="5">
        <f t="shared" si="138"/>
        <v>0</v>
      </c>
      <c r="R596" s="5">
        <f t="shared" si="139"/>
        <v>1</v>
      </c>
      <c r="S596" s="5">
        <f t="shared" si="140"/>
        <v>0</v>
      </c>
      <c r="T596" s="5">
        <f t="shared" si="141"/>
        <v>0</v>
      </c>
      <c r="U596" s="5">
        <f t="shared" si="142"/>
        <v>0</v>
      </c>
      <c r="V596" s="13">
        <f t="shared" si="143"/>
        <v>1</v>
      </c>
      <c r="W596" s="5">
        <f t="shared" si="144"/>
        <v>1</v>
      </c>
      <c r="X596" s="5">
        <f t="shared" si="145"/>
        <v>0</v>
      </c>
      <c r="Y596" s="5">
        <f t="shared" si="146"/>
        <v>0</v>
      </c>
      <c r="AB596" s="5">
        <f t="shared" si="147"/>
        <v>3</v>
      </c>
      <c r="AC596" s="5">
        <f t="shared" si="148"/>
        <v>3</v>
      </c>
      <c r="AD596" s="5" t="str">
        <f t="shared" si="149"/>
        <v>Correct</v>
      </c>
      <c r="AE596" t="s">
        <v>105</v>
      </c>
      <c r="AF596">
        <v>72</v>
      </c>
      <c r="AG596" t="s">
        <v>95</v>
      </c>
      <c r="AH596" t="s">
        <v>139</v>
      </c>
      <c r="AI596" t="s">
        <v>97</v>
      </c>
      <c r="AJ596" t="s">
        <v>98</v>
      </c>
      <c r="AK596" s="1" t="s">
        <v>80</v>
      </c>
      <c r="AL596" t="s">
        <v>112</v>
      </c>
      <c r="AM596" t="s">
        <v>120</v>
      </c>
      <c r="AN596" t="s">
        <v>101</v>
      </c>
      <c r="AO596" t="s">
        <v>102</v>
      </c>
      <c r="AP596" s="1" t="s">
        <v>91</v>
      </c>
    </row>
    <row r="597" spans="1:43" x14ac:dyDescent="0.25">
      <c r="A597" s="1">
        <v>596</v>
      </c>
      <c r="M597" s="5">
        <f t="shared" si="135"/>
        <v>0</v>
      </c>
      <c r="N597" s="5" t="e">
        <f t="shared" si="136"/>
        <v>#DIV/0!</v>
      </c>
      <c r="P597" s="5">
        <f t="shared" si="137"/>
        <v>0</v>
      </c>
      <c r="Q597" s="5">
        <f t="shared" si="138"/>
        <v>0</v>
      </c>
      <c r="R597" s="5">
        <f t="shared" si="139"/>
        <v>0</v>
      </c>
      <c r="S597" s="5">
        <f t="shared" si="140"/>
        <v>0</v>
      </c>
      <c r="T597" s="5">
        <f t="shared" si="141"/>
        <v>0</v>
      </c>
      <c r="U597" s="5">
        <f t="shared" si="142"/>
        <v>0</v>
      </c>
      <c r="V597" s="13">
        <f t="shared" si="143"/>
        <v>0</v>
      </c>
      <c r="W597" s="5">
        <f t="shared" si="144"/>
        <v>0</v>
      </c>
      <c r="X597" s="5">
        <f t="shared" si="145"/>
        <v>0</v>
      </c>
      <c r="Y597" s="5">
        <f t="shared" si="146"/>
        <v>0</v>
      </c>
      <c r="AB597" s="5">
        <f t="shared" si="147"/>
        <v>0</v>
      </c>
      <c r="AC597" s="5">
        <f t="shared" si="148"/>
        <v>0</v>
      </c>
      <c r="AD597" s="5" t="str">
        <f t="shared" si="149"/>
        <v>Correct</v>
      </c>
      <c r="AE597" t="s">
        <v>94</v>
      </c>
      <c r="AF597">
        <v>55</v>
      </c>
      <c r="AG597" t="s">
        <v>121</v>
      </c>
      <c r="AH597" t="s">
        <v>180</v>
      </c>
      <c r="AI597" t="s">
        <v>107</v>
      </c>
      <c r="AJ597" t="s">
        <v>98</v>
      </c>
      <c r="AK597" s="1" t="s">
        <v>80</v>
      </c>
      <c r="AL597" t="s">
        <v>126</v>
      </c>
      <c r="AM597" t="s">
        <v>110</v>
      </c>
      <c r="AN597" t="s">
        <v>104</v>
      </c>
      <c r="AO597" t="s">
        <v>102</v>
      </c>
      <c r="AP597" s="1" t="s">
        <v>92</v>
      </c>
      <c r="AQ597" t="s">
        <v>102</v>
      </c>
    </row>
    <row r="598" spans="1:43" x14ac:dyDescent="0.25">
      <c r="A598" s="1">
        <v>597</v>
      </c>
      <c r="B598" t="s">
        <v>31</v>
      </c>
      <c r="H598" t="s">
        <v>269</v>
      </c>
      <c r="K598" t="s">
        <v>38</v>
      </c>
      <c r="M598" s="5">
        <f t="shared" si="135"/>
        <v>3</v>
      </c>
      <c r="N598" s="5">
        <f t="shared" si="136"/>
        <v>1</v>
      </c>
      <c r="P598" s="5">
        <f t="shared" si="137"/>
        <v>1</v>
      </c>
      <c r="Q598" s="5">
        <f t="shared" si="138"/>
        <v>0</v>
      </c>
      <c r="R598" s="5">
        <f t="shared" si="139"/>
        <v>0</v>
      </c>
      <c r="S598" s="5">
        <f t="shared" si="140"/>
        <v>0</v>
      </c>
      <c r="T598" s="5">
        <f t="shared" si="141"/>
        <v>0</v>
      </c>
      <c r="U598" s="5">
        <f t="shared" si="142"/>
        <v>0</v>
      </c>
      <c r="V598" s="13">
        <f t="shared" si="143"/>
        <v>1</v>
      </c>
      <c r="W598" s="5">
        <f t="shared" si="144"/>
        <v>0</v>
      </c>
      <c r="X598" s="5">
        <f t="shared" si="145"/>
        <v>0</v>
      </c>
      <c r="Y598" s="5">
        <f t="shared" si="146"/>
        <v>1</v>
      </c>
      <c r="AB598" s="5">
        <f t="shared" si="147"/>
        <v>3</v>
      </c>
      <c r="AC598" s="5">
        <f t="shared" si="148"/>
        <v>3</v>
      </c>
      <c r="AD598" s="5" t="str">
        <f t="shared" si="149"/>
        <v>Correct</v>
      </c>
      <c r="AE598" t="s">
        <v>94</v>
      </c>
      <c r="AF598">
        <v>59</v>
      </c>
      <c r="AG598" t="s">
        <v>115</v>
      </c>
      <c r="AH598" t="s">
        <v>336</v>
      </c>
      <c r="AI598" t="s">
        <v>107</v>
      </c>
      <c r="AJ598" t="s">
        <v>98</v>
      </c>
      <c r="AK598" s="1" t="s">
        <v>80</v>
      </c>
      <c r="AL598" t="s">
        <v>108</v>
      </c>
      <c r="AM598" t="s">
        <v>103</v>
      </c>
      <c r="AN598" t="s">
        <v>101</v>
      </c>
      <c r="AO598" t="s">
        <v>102</v>
      </c>
      <c r="AP598" s="1"/>
      <c r="AQ598" t="s">
        <v>98</v>
      </c>
    </row>
    <row r="599" spans="1:43" x14ac:dyDescent="0.25">
      <c r="A599" s="1">
        <v>598</v>
      </c>
      <c r="G599" t="s">
        <v>35</v>
      </c>
      <c r="M599" s="5">
        <f t="shared" si="135"/>
        <v>1</v>
      </c>
      <c r="N599" s="5">
        <f t="shared" si="136"/>
        <v>3</v>
      </c>
      <c r="P599" s="5">
        <f t="shared" si="137"/>
        <v>0</v>
      </c>
      <c r="Q599" s="5">
        <f t="shared" si="138"/>
        <v>0</v>
      </c>
      <c r="R599" s="5">
        <f t="shared" si="139"/>
        <v>0</v>
      </c>
      <c r="S599" s="5">
        <f t="shared" si="140"/>
        <v>0</v>
      </c>
      <c r="T599" s="5">
        <f t="shared" si="141"/>
        <v>0</v>
      </c>
      <c r="U599" s="5">
        <f t="shared" si="142"/>
        <v>1</v>
      </c>
      <c r="V599" s="13">
        <f t="shared" si="143"/>
        <v>0</v>
      </c>
      <c r="W599" s="5">
        <f t="shared" si="144"/>
        <v>0</v>
      </c>
      <c r="X599" s="5">
        <f t="shared" si="145"/>
        <v>0</v>
      </c>
      <c r="Y599" s="5">
        <f t="shared" si="146"/>
        <v>0</v>
      </c>
      <c r="AB599" s="5">
        <f t="shared" si="147"/>
        <v>1</v>
      </c>
      <c r="AC599" s="5">
        <f t="shared" si="148"/>
        <v>1</v>
      </c>
      <c r="AD599" s="5" t="str">
        <f t="shared" si="149"/>
        <v>Correct</v>
      </c>
      <c r="AE599" t="s">
        <v>94</v>
      </c>
      <c r="AF599">
        <v>19</v>
      </c>
      <c r="AG599" t="s">
        <v>121</v>
      </c>
      <c r="AH599" t="s">
        <v>216</v>
      </c>
      <c r="AI599" t="s">
        <v>107</v>
      </c>
      <c r="AJ599" t="s">
        <v>98</v>
      </c>
      <c r="AK599" s="1" t="s">
        <v>80</v>
      </c>
      <c r="AL599" t="s">
        <v>109</v>
      </c>
      <c r="AM599" t="s">
        <v>103</v>
      </c>
      <c r="AN599" t="s">
        <v>135</v>
      </c>
      <c r="AO599" t="s">
        <v>102</v>
      </c>
      <c r="AP599" s="1" t="s">
        <v>90</v>
      </c>
      <c r="AQ599" t="s">
        <v>102</v>
      </c>
    </row>
    <row r="600" spans="1:43" x14ac:dyDescent="0.25">
      <c r="A600" s="1">
        <v>599</v>
      </c>
      <c r="I600" t="s">
        <v>36</v>
      </c>
      <c r="M600" s="5">
        <f t="shared" si="135"/>
        <v>1</v>
      </c>
      <c r="N600" s="5">
        <f t="shared" si="136"/>
        <v>3</v>
      </c>
      <c r="P600" s="5">
        <f t="shared" si="137"/>
        <v>0</v>
      </c>
      <c r="Q600" s="5">
        <f t="shared" si="138"/>
        <v>0</v>
      </c>
      <c r="R600" s="5">
        <f t="shared" si="139"/>
        <v>0</v>
      </c>
      <c r="S600" s="5">
        <f t="shared" si="140"/>
        <v>0</v>
      </c>
      <c r="T600" s="5">
        <f t="shared" si="141"/>
        <v>0</v>
      </c>
      <c r="U600" s="5">
        <f t="shared" si="142"/>
        <v>0</v>
      </c>
      <c r="V600" s="13">
        <f t="shared" si="143"/>
        <v>0</v>
      </c>
      <c r="W600" s="5">
        <f t="shared" si="144"/>
        <v>1</v>
      </c>
      <c r="X600" s="5">
        <f t="shared" si="145"/>
        <v>0</v>
      </c>
      <c r="Y600" s="5">
        <f t="shared" si="146"/>
        <v>0</v>
      </c>
      <c r="AB600" s="5">
        <f t="shared" si="147"/>
        <v>1</v>
      </c>
      <c r="AC600" s="5">
        <f t="shared" si="148"/>
        <v>1</v>
      </c>
      <c r="AD600" s="5" t="str">
        <f t="shared" si="149"/>
        <v>Correct</v>
      </c>
      <c r="AE600" t="s">
        <v>105</v>
      </c>
      <c r="AF600">
        <v>30</v>
      </c>
      <c r="AG600" t="s">
        <v>115</v>
      </c>
      <c r="AH600" t="s">
        <v>342</v>
      </c>
      <c r="AI600" t="s">
        <v>107</v>
      </c>
      <c r="AK600" s="1" t="s">
        <v>89</v>
      </c>
      <c r="AL600" t="s">
        <v>112</v>
      </c>
      <c r="AM600" t="s">
        <v>110</v>
      </c>
      <c r="AN600" t="s">
        <v>101</v>
      </c>
      <c r="AO600" t="s">
        <v>111</v>
      </c>
      <c r="AP600" s="1"/>
      <c r="AQ600" t="s">
        <v>102</v>
      </c>
    </row>
    <row r="601" spans="1:43" x14ac:dyDescent="0.25">
      <c r="A601" s="1">
        <v>600</v>
      </c>
      <c r="M601" s="5">
        <f t="shared" si="135"/>
        <v>0</v>
      </c>
      <c r="N601" s="5" t="e">
        <f t="shared" si="136"/>
        <v>#DIV/0!</v>
      </c>
      <c r="P601" s="5">
        <f t="shared" si="137"/>
        <v>0</v>
      </c>
      <c r="Q601" s="5">
        <f t="shared" si="138"/>
        <v>0</v>
      </c>
      <c r="R601" s="5">
        <f t="shared" si="139"/>
        <v>0</v>
      </c>
      <c r="S601" s="5">
        <f t="shared" si="140"/>
        <v>0</v>
      </c>
      <c r="T601" s="5">
        <f t="shared" si="141"/>
        <v>0</v>
      </c>
      <c r="U601" s="5">
        <f t="shared" si="142"/>
        <v>0</v>
      </c>
      <c r="V601" s="13">
        <f t="shared" si="143"/>
        <v>0</v>
      </c>
      <c r="W601" s="5">
        <f t="shared" si="144"/>
        <v>0</v>
      </c>
      <c r="X601" s="5">
        <f t="shared" si="145"/>
        <v>0</v>
      </c>
      <c r="Y601" s="5">
        <f t="shared" si="146"/>
        <v>0</v>
      </c>
      <c r="AB601" s="5">
        <f t="shared" si="147"/>
        <v>0</v>
      </c>
      <c r="AC601" s="5">
        <f t="shared" si="148"/>
        <v>0</v>
      </c>
      <c r="AD601" s="5" t="str">
        <f t="shared" si="149"/>
        <v>Correct</v>
      </c>
      <c r="AE601" t="s">
        <v>94</v>
      </c>
      <c r="AF601">
        <v>47</v>
      </c>
      <c r="AG601" t="s">
        <v>95</v>
      </c>
      <c r="AH601" t="s">
        <v>163</v>
      </c>
      <c r="AI601" t="s">
        <v>107</v>
      </c>
      <c r="AJ601" t="s">
        <v>98</v>
      </c>
      <c r="AK601" s="1" t="s">
        <v>80</v>
      </c>
      <c r="AL601" t="s">
        <v>114</v>
      </c>
      <c r="AM601" t="s">
        <v>103</v>
      </c>
      <c r="AN601" t="s">
        <v>101</v>
      </c>
      <c r="AO601" t="s">
        <v>102</v>
      </c>
      <c r="AP601" s="1"/>
      <c r="AQ601" t="s">
        <v>102</v>
      </c>
    </row>
    <row r="602" spans="1:43" x14ac:dyDescent="0.25">
      <c r="A602" s="1">
        <v>601</v>
      </c>
      <c r="M602" s="5">
        <f t="shared" si="135"/>
        <v>0</v>
      </c>
      <c r="N602" s="5" t="e">
        <f t="shared" si="136"/>
        <v>#DIV/0!</v>
      </c>
      <c r="P602" s="5">
        <f t="shared" si="137"/>
        <v>0</v>
      </c>
      <c r="Q602" s="5">
        <f t="shared" si="138"/>
        <v>0</v>
      </c>
      <c r="R602" s="5">
        <f t="shared" si="139"/>
        <v>0</v>
      </c>
      <c r="S602" s="5">
        <f t="shared" si="140"/>
        <v>0</v>
      </c>
      <c r="T602" s="5">
        <f t="shared" si="141"/>
        <v>0</v>
      </c>
      <c r="U602" s="5">
        <f t="shared" si="142"/>
        <v>0</v>
      </c>
      <c r="V602" s="13">
        <f t="shared" si="143"/>
        <v>0</v>
      </c>
      <c r="W602" s="5">
        <f t="shared" si="144"/>
        <v>0</v>
      </c>
      <c r="X602" s="5">
        <f t="shared" si="145"/>
        <v>0</v>
      </c>
      <c r="Y602" s="5">
        <f t="shared" si="146"/>
        <v>0</v>
      </c>
      <c r="AB602" s="5">
        <f t="shared" si="147"/>
        <v>0</v>
      </c>
      <c r="AC602" s="5">
        <f t="shared" si="148"/>
        <v>0</v>
      </c>
      <c r="AD602" s="5" t="str">
        <f t="shared" si="149"/>
        <v>Correct</v>
      </c>
      <c r="AE602" t="s">
        <v>105</v>
      </c>
      <c r="AF602">
        <v>40</v>
      </c>
      <c r="AG602" t="s">
        <v>121</v>
      </c>
      <c r="AH602" t="s">
        <v>185</v>
      </c>
      <c r="AJ602" t="s">
        <v>98</v>
      </c>
      <c r="AK602" s="1" t="s">
        <v>356</v>
      </c>
      <c r="AL602" t="s">
        <v>126</v>
      </c>
      <c r="AM602" t="s">
        <v>110</v>
      </c>
      <c r="AN602" t="s">
        <v>135</v>
      </c>
      <c r="AO602" t="s">
        <v>102</v>
      </c>
      <c r="AP602" s="1"/>
      <c r="AQ602" t="s">
        <v>102</v>
      </c>
    </row>
    <row r="603" spans="1:43" x14ac:dyDescent="0.25">
      <c r="A603" s="1">
        <v>602</v>
      </c>
      <c r="D603" t="s">
        <v>33</v>
      </c>
      <c r="M603" s="5">
        <f t="shared" si="135"/>
        <v>1</v>
      </c>
      <c r="N603" s="5">
        <f t="shared" si="136"/>
        <v>3</v>
      </c>
      <c r="P603" s="5">
        <f t="shared" si="137"/>
        <v>0</v>
      </c>
      <c r="Q603" s="5">
        <f t="shared" si="138"/>
        <v>0</v>
      </c>
      <c r="R603" s="5">
        <f t="shared" si="139"/>
        <v>1</v>
      </c>
      <c r="S603" s="5">
        <f t="shared" si="140"/>
        <v>0</v>
      </c>
      <c r="T603" s="5">
        <f t="shared" si="141"/>
        <v>0</v>
      </c>
      <c r="U603" s="5">
        <f t="shared" si="142"/>
        <v>0</v>
      </c>
      <c r="V603" s="13">
        <f t="shared" si="143"/>
        <v>0</v>
      </c>
      <c r="W603" s="5">
        <f t="shared" si="144"/>
        <v>0</v>
      </c>
      <c r="X603" s="5">
        <f t="shared" si="145"/>
        <v>0</v>
      </c>
      <c r="Y603" s="5">
        <f t="shared" si="146"/>
        <v>0</v>
      </c>
      <c r="AB603" s="5">
        <f t="shared" si="147"/>
        <v>1</v>
      </c>
      <c r="AC603" s="5">
        <f t="shared" si="148"/>
        <v>1</v>
      </c>
      <c r="AD603" s="5" t="str">
        <f t="shared" si="149"/>
        <v>Correct</v>
      </c>
      <c r="AE603" t="s">
        <v>94</v>
      </c>
      <c r="AF603">
        <v>52</v>
      </c>
      <c r="AG603" t="s">
        <v>115</v>
      </c>
      <c r="AH603" t="s">
        <v>336</v>
      </c>
      <c r="AI603" t="s">
        <v>107</v>
      </c>
      <c r="AJ603" t="s">
        <v>98</v>
      </c>
      <c r="AK603" s="1" t="s">
        <v>80</v>
      </c>
      <c r="AL603" t="s">
        <v>109</v>
      </c>
      <c r="AM603" t="s">
        <v>103</v>
      </c>
      <c r="AN603" t="s">
        <v>101</v>
      </c>
      <c r="AO603" t="s">
        <v>102</v>
      </c>
      <c r="AP603" s="1"/>
      <c r="AQ603" t="s">
        <v>98</v>
      </c>
    </row>
    <row r="604" spans="1:43" x14ac:dyDescent="0.25">
      <c r="A604" s="1">
        <v>603</v>
      </c>
      <c r="D604" t="s">
        <v>33</v>
      </c>
      <c r="I604" t="s">
        <v>36</v>
      </c>
      <c r="J604" t="s">
        <v>37</v>
      </c>
      <c r="M604" s="5">
        <f t="shared" si="135"/>
        <v>3</v>
      </c>
      <c r="N604" s="5">
        <f t="shared" si="136"/>
        <v>1</v>
      </c>
      <c r="P604" s="5">
        <f t="shared" si="137"/>
        <v>0</v>
      </c>
      <c r="Q604" s="5">
        <f t="shared" si="138"/>
        <v>0</v>
      </c>
      <c r="R604" s="5">
        <f t="shared" si="139"/>
        <v>1</v>
      </c>
      <c r="S604" s="5">
        <f t="shared" si="140"/>
        <v>0</v>
      </c>
      <c r="T604" s="5">
        <f t="shared" si="141"/>
        <v>0</v>
      </c>
      <c r="U604" s="5">
        <f t="shared" si="142"/>
        <v>0</v>
      </c>
      <c r="V604" s="13">
        <f t="shared" si="143"/>
        <v>0</v>
      </c>
      <c r="W604" s="5">
        <f t="shared" si="144"/>
        <v>1</v>
      </c>
      <c r="X604" s="5">
        <f t="shared" si="145"/>
        <v>1</v>
      </c>
      <c r="Y604" s="5">
        <f t="shared" si="146"/>
        <v>0</v>
      </c>
      <c r="AB604" s="5">
        <f t="shared" si="147"/>
        <v>3</v>
      </c>
      <c r="AC604" s="5">
        <f t="shared" si="148"/>
        <v>3</v>
      </c>
      <c r="AD604" s="5" t="str">
        <f t="shared" si="149"/>
        <v>Correct</v>
      </c>
      <c r="AE604" t="s">
        <v>94</v>
      </c>
      <c r="AF604">
        <v>65</v>
      </c>
      <c r="AG604" t="s">
        <v>95</v>
      </c>
      <c r="AH604" t="s">
        <v>140</v>
      </c>
      <c r="AI604" t="s">
        <v>97</v>
      </c>
      <c r="AJ604" t="s">
        <v>98</v>
      </c>
      <c r="AK604" s="1" t="s">
        <v>80</v>
      </c>
      <c r="AL604" t="s">
        <v>112</v>
      </c>
      <c r="AM604" t="s">
        <v>133</v>
      </c>
      <c r="AN604" t="s">
        <v>101</v>
      </c>
      <c r="AO604" t="s">
        <v>102</v>
      </c>
      <c r="AP604" s="1"/>
      <c r="AQ604" t="s">
        <v>98</v>
      </c>
    </row>
    <row r="605" spans="1:43" x14ac:dyDescent="0.25">
      <c r="A605" s="1">
        <v>604</v>
      </c>
      <c r="D605" t="s">
        <v>33</v>
      </c>
      <c r="I605" t="s">
        <v>36</v>
      </c>
      <c r="K605" t="s">
        <v>38</v>
      </c>
      <c r="M605" s="5">
        <f t="shared" si="135"/>
        <v>3</v>
      </c>
      <c r="N605" s="5">
        <f t="shared" si="136"/>
        <v>1</v>
      </c>
      <c r="P605" s="5">
        <f t="shared" si="137"/>
        <v>0</v>
      </c>
      <c r="Q605" s="5">
        <f t="shared" si="138"/>
        <v>0</v>
      </c>
      <c r="R605" s="5">
        <f t="shared" si="139"/>
        <v>1</v>
      </c>
      <c r="S605" s="5">
        <f t="shared" si="140"/>
        <v>0</v>
      </c>
      <c r="T605" s="5">
        <f t="shared" si="141"/>
        <v>0</v>
      </c>
      <c r="U605" s="5">
        <f t="shared" si="142"/>
        <v>0</v>
      </c>
      <c r="V605" s="13">
        <f t="shared" si="143"/>
        <v>0</v>
      </c>
      <c r="W605" s="5">
        <f t="shared" si="144"/>
        <v>1</v>
      </c>
      <c r="X605" s="5">
        <f t="shared" si="145"/>
        <v>0</v>
      </c>
      <c r="Y605" s="5">
        <f t="shared" si="146"/>
        <v>1</v>
      </c>
      <c r="AB605" s="5">
        <f t="shared" si="147"/>
        <v>3</v>
      </c>
      <c r="AC605" s="5">
        <f t="shared" si="148"/>
        <v>3</v>
      </c>
      <c r="AD605" s="5" t="str">
        <f t="shared" si="149"/>
        <v>Correct</v>
      </c>
      <c r="AE605" t="s">
        <v>94</v>
      </c>
      <c r="AF605">
        <v>45</v>
      </c>
      <c r="AG605" t="s">
        <v>115</v>
      </c>
      <c r="AH605" t="s">
        <v>343</v>
      </c>
      <c r="AI605" t="s">
        <v>81</v>
      </c>
      <c r="AJ605" t="s">
        <v>102</v>
      </c>
      <c r="AK605" s="1" t="s">
        <v>80</v>
      </c>
      <c r="AL605" t="s">
        <v>114</v>
      </c>
      <c r="AM605" t="s">
        <v>120</v>
      </c>
      <c r="AN605" t="s">
        <v>101</v>
      </c>
      <c r="AO605" t="s">
        <v>102</v>
      </c>
      <c r="AP605" s="1"/>
      <c r="AQ605" t="s">
        <v>102</v>
      </c>
    </row>
    <row r="606" spans="1:43" x14ac:dyDescent="0.25">
      <c r="A606" s="1">
        <v>605</v>
      </c>
      <c r="M606" s="5">
        <f t="shared" si="135"/>
        <v>0</v>
      </c>
      <c r="N606" s="5" t="e">
        <f t="shared" si="136"/>
        <v>#DIV/0!</v>
      </c>
      <c r="P606" s="5">
        <f t="shared" si="137"/>
        <v>0</v>
      </c>
      <c r="Q606" s="5">
        <f t="shared" si="138"/>
        <v>0</v>
      </c>
      <c r="R606" s="5">
        <f t="shared" si="139"/>
        <v>0</v>
      </c>
      <c r="S606" s="5">
        <f t="shared" si="140"/>
        <v>0</v>
      </c>
      <c r="T606" s="5">
        <f t="shared" si="141"/>
        <v>0</v>
      </c>
      <c r="U606" s="5">
        <f t="shared" si="142"/>
        <v>0</v>
      </c>
      <c r="V606" s="13">
        <f t="shared" si="143"/>
        <v>0</v>
      </c>
      <c r="W606" s="5">
        <f t="shared" si="144"/>
        <v>0</v>
      </c>
      <c r="X606" s="5">
        <f t="shared" si="145"/>
        <v>0</v>
      </c>
      <c r="Y606" s="5">
        <f t="shared" si="146"/>
        <v>0</v>
      </c>
      <c r="AB606" s="5">
        <f t="shared" si="147"/>
        <v>0</v>
      </c>
      <c r="AC606" s="5">
        <f t="shared" si="148"/>
        <v>0</v>
      </c>
      <c r="AD606" s="5" t="str">
        <f t="shared" si="149"/>
        <v>Correct</v>
      </c>
      <c r="AE606" t="s">
        <v>105</v>
      </c>
      <c r="AF606">
        <v>38</v>
      </c>
      <c r="AG606" t="s">
        <v>121</v>
      </c>
      <c r="AH606" t="s">
        <v>180</v>
      </c>
      <c r="AI606" t="s">
        <v>107</v>
      </c>
      <c r="AJ606" t="s">
        <v>98</v>
      </c>
      <c r="AK606" s="1" t="s">
        <v>80</v>
      </c>
      <c r="AL606" t="s">
        <v>108</v>
      </c>
      <c r="AM606" t="s">
        <v>110</v>
      </c>
      <c r="AN606" t="s">
        <v>101</v>
      </c>
      <c r="AO606" t="s">
        <v>102</v>
      </c>
      <c r="AP606" s="1" t="s">
        <v>92</v>
      </c>
      <c r="AQ606" t="s">
        <v>102</v>
      </c>
    </row>
    <row r="607" spans="1:43" x14ac:dyDescent="0.25">
      <c r="A607" s="1">
        <v>606</v>
      </c>
      <c r="B607" t="s">
        <v>31</v>
      </c>
      <c r="M607" s="5">
        <f t="shared" si="135"/>
        <v>1</v>
      </c>
      <c r="N607" s="5">
        <f t="shared" si="136"/>
        <v>3</v>
      </c>
      <c r="P607" s="5">
        <f t="shared" si="137"/>
        <v>1</v>
      </c>
      <c r="Q607" s="5">
        <f t="shared" si="138"/>
        <v>0</v>
      </c>
      <c r="R607" s="5">
        <f t="shared" si="139"/>
        <v>0</v>
      </c>
      <c r="S607" s="5">
        <f t="shared" si="140"/>
        <v>0</v>
      </c>
      <c r="T607" s="5">
        <f t="shared" si="141"/>
        <v>0</v>
      </c>
      <c r="U607" s="5">
        <f t="shared" si="142"/>
        <v>0</v>
      </c>
      <c r="V607" s="13">
        <f t="shared" si="143"/>
        <v>0</v>
      </c>
      <c r="W607" s="5">
        <f t="shared" si="144"/>
        <v>0</v>
      </c>
      <c r="X607" s="5">
        <f t="shared" si="145"/>
        <v>0</v>
      </c>
      <c r="Y607" s="5">
        <f t="shared" si="146"/>
        <v>0</v>
      </c>
      <c r="AB607" s="5">
        <f t="shared" si="147"/>
        <v>1</v>
      </c>
      <c r="AC607" s="5">
        <f t="shared" si="148"/>
        <v>1</v>
      </c>
      <c r="AD607" s="5" t="str">
        <f t="shared" si="149"/>
        <v>Correct</v>
      </c>
      <c r="AE607" t="s">
        <v>105</v>
      </c>
      <c r="AF607">
        <v>53</v>
      </c>
      <c r="AG607" t="s">
        <v>115</v>
      </c>
      <c r="AH607" t="s">
        <v>343</v>
      </c>
      <c r="AI607" t="s">
        <v>128</v>
      </c>
      <c r="AJ607" t="s">
        <v>98</v>
      </c>
      <c r="AK607" s="1" t="s">
        <v>86</v>
      </c>
      <c r="AL607" t="s">
        <v>99</v>
      </c>
      <c r="AM607" t="s">
        <v>120</v>
      </c>
      <c r="AN607" t="s">
        <v>135</v>
      </c>
      <c r="AO607" t="s">
        <v>102</v>
      </c>
      <c r="AP607" s="1"/>
      <c r="AQ607" t="s">
        <v>102</v>
      </c>
    </row>
    <row r="608" spans="1:43" x14ac:dyDescent="0.25">
      <c r="A608" s="1">
        <v>607</v>
      </c>
      <c r="C608" t="s">
        <v>32</v>
      </c>
      <c r="D608" t="s">
        <v>33</v>
      </c>
      <c r="I608" t="s">
        <v>36</v>
      </c>
      <c r="M608" s="5">
        <f t="shared" si="135"/>
        <v>3</v>
      </c>
      <c r="N608" s="5">
        <f t="shared" si="136"/>
        <v>1</v>
      </c>
      <c r="P608" s="5">
        <f t="shared" si="137"/>
        <v>0</v>
      </c>
      <c r="Q608" s="5">
        <f t="shared" si="138"/>
        <v>1</v>
      </c>
      <c r="R608" s="5">
        <f t="shared" si="139"/>
        <v>1</v>
      </c>
      <c r="S608" s="5">
        <f t="shared" si="140"/>
        <v>0</v>
      </c>
      <c r="T608" s="5">
        <f t="shared" si="141"/>
        <v>0</v>
      </c>
      <c r="U608" s="5">
        <f t="shared" si="142"/>
        <v>0</v>
      </c>
      <c r="V608" s="13">
        <f t="shared" si="143"/>
        <v>0</v>
      </c>
      <c r="W608" s="5">
        <f t="shared" si="144"/>
        <v>1</v>
      </c>
      <c r="X608" s="5">
        <f t="shared" si="145"/>
        <v>0</v>
      </c>
      <c r="Y608" s="5">
        <f t="shared" si="146"/>
        <v>0</v>
      </c>
      <c r="AB608" s="5">
        <f t="shared" si="147"/>
        <v>3</v>
      </c>
      <c r="AC608" s="5">
        <f t="shared" si="148"/>
        <v>3</v>
      </c>
      <c r="AD608" s="5" t="str">
        <f t="shared" si="149"/>
        <v>Correct</v>
      </c>
      <c r="AE608" t="s">
        <v>105</v>
      </c>
      <c r="AF608">
        <v>31</v>
      </c>
      <c r="AG608" t="s">
        <v>95</v>
      </c>
      <c r="AH608" t="s">
        <v>157</v>
      </c>
      <c r="AI608" t="s">
        <v>107</v>
      </c>
      <c r="AJ608" t="s">
        <v>98</v>
      </c>
      <c r="AK608" s="1" t="s">
        <v>80</v>
      </c>
      <c r="AL608" t="s">
        <v>126</v>
      </c>
      <c r="AM608" t="s">
        <v>110</v>
      </c>
      <c r="AN608" t="s">
        <v>101</v>
      </c>
      <c r="AO608" t="s">
        <v>102</v>
      </c>
      <c r="AP608" s="1"/>
      <c r="AQ608" t="s">
        <v>102</v>
      </c>
    </row>
    <row r="609" spans="1:43" x14ac:dyDescent="0.25">
      <c r="A609" s="1">
        <v>608</v>
      </c>
      <c r="G609" t="s">
        <v>35</v>
      </c>
      <c r="M609" s="5">
        <f t="shared" si="135"/>
        <v>1</v>
      </c>
      <c r="N609" s="5">
        <f t="shared" si="136"/>
        <v>3</v>
      </c>
      <c r="P609" s="5">
        <f t="shared" si="137"/>
        <v>0</v>
      </c>
      <c r="Q609" s="5">
        <f t="shared" si="138"/>
        <v>0</v>
      </c>
      <c r="R609" s="5">
        <f t="shared" si="139"/>
        <v>0</v>
      </c>
      <c r="S609" s="5">
        <f t="shared" si="140"/>
        <v>0</v>
      </c>
      <c r="T609" s="5">
        <f t="shared" si="141"/>
        <v>0</v>
      </c>
      <c r="U609" s="5">
        <f t="shared" si="142"/>
        <v>1</v>
      </c>
      <c r="V609" s="13">
        <f t="shared" si="143"/>
        <v>0</v>
      </c>
      <c r="W609" s="5">
        <f t="shared" si="144"/>
        <v>0</v>
      </c>
      <c r="X609" s="5">
        <f t="shared" si="145"/>
        <v>0</v>
      </c>
      <c r="Y609" s="5">
        <f t="shared" si="146"/>
        <v>0</v>
      </c>
      <c r="AB609" s="5">
        <f t="shared" si="147"/>
        <v>1</v>
      </c>
      <c r="AC609" s="5">
        <f t="shared" si="148"/>
        <v>1</v>
      </c>
      <c r="AD609" s="5" t="str">
        <f t="shared" si="149"/>
        <v>Correct</v>
      </c>
      <c r="AE609" t="s">
        <v>105</v>
      </c>
      <c r="AF609">
        <v>54</v>
      </c>
      <c r="AG609" t="s">
        <v>121</v>
      </c>
      <c r="AH609" t="s">
        <v>185</v>
      </c>
      <c r="AI609" t="s">
        <v>107</v>
      </c>
      <c r="AJ609" t="s">
        <v>98</v>
      </c>
      <c r="AK609" s="1" t="s">
        <v>80</v>
      </c>
      <c r="AL609" t="s">
        <v>109</v>
      </c>
      <c r="AM609" t="s">
        <v>100</v>
      </c>
      <c r="AN609" t="s">
        <v>125</v>
      </c>
      <c r="AO609" t="s">
        <v>102</v>
      </c>
      <c r="AP609" s="1" t="s">
        <v>90</v>
      </c>
    </row>
    <row r="610" spans="1:43" x14ac:dyDescent="0.25">
      <c r="A610" s="1">
        <v>609</v>
      </c>
      <c r="D610" t="s">
        <v>33</v>
      </c>
      <c r="I610" t="s">
        <v>36</v>
      </c>
      <c r="K610" t="s">
        <v>38</v>
      </c>
      <c r="M610" s="5">
        <f t="shared" si="135"/>
        <v>3</v>
      </c>
      <c r="N610" s="5">
        <f t="shared" si="136"/>
        <v>1</v>
      </c>
      <c r="P610" s="5">
        <f t="shared" si="137"/>
        <v>0</v>
      </c>
      <c r="Q610" s="5">
        <f t="shared" si="138"/>
        <v>0</v>
      </c>
      <c r="R610" s="5">
        <f t="shared" si="139"/>
        <v>1</v>
      </c>
      <c r="S610" s="5">
        <f t="shared" si="140"/>
        <v>0</v>
      </c>
      <c r="T610" s="5">
        <f t="shared" si="141"/>
        <v>0</v>
      </c>
      <c r="U610" s="5">
        <f t="shared" si="142"/>
        <v>0</v>
      </c>
      <c r="V610" s="13">
        <f t="shared" si="143"/>
        <v>0</v>
      </c>
      <c r="W610" s="5">
        <f t="shared" si="144"/>
        <v>1</v>
      </c>
      <c r="X610" s="5">
        <f t="shared" si="145"/>
        <v>0</v>
      </c>
      <c r="Y610" s="5">
        <f t="shared" si="146"/>
        <v>1</v>
      </c>
      <c r="AB610" s="5">
        <f t="shared" si="147"/>
        <v>3</v>
      </c>
      <c r="AC610" s="5">
        <f t="shared" si="148"/>
        <v>3</v>
      </c>
      <c r="AD610" s="5" t="str">
        <f t="shared" si="149"/>
        <v>Correct</v>
      </c>
      <c r="AE610" t="s">
        <v>105</v>
      </c>
      <c r="AF610">
        <v>53</v>
      </c>
      <c r="AG610" t="s">
        <v>95</v>
      </c>
      <c r="AH610" t="s">
        <v>255</v>
      </c>
      <c r="AI610" t="s">
        <v>107</v>
      </c>
      <c r="AJ610" t="s">
        <v>98</v>
      </c>
      <c r="AK610" s="1" t="s">
        <v>80</v>
      </c>
      <c r="AL610" t="s">
        <v>114</v>
      </c>
      <c r="AM610" t="s">
        <v>100</v>
      </c>
      <c r="AN610" t="s">
        <v>135</v>
      </c>
      <c r="AO610" t="s">
        <v>102</v>
      </c>
      <c r="AP610" s="1"/>
      <c r="AQ610" t="s">
        <v>102</v>
      </c>
    </row>
    <row r="611" spans="1:43" x14ac:dyDescent="0.25">
      <c r="A611" s="1">
        <v>610</v>
      </c>
      <c r="G611" t="s">
        <v>35</v>
      </c>
      <c r="M611" s="5">
        <f t="shared" si="135"/>
        <v>1</v>
      </c>
      <c r="N611" s="5">
        <f t="shared" si="136"/>
        <v>3</v>
      </c>
      <c r="P611" s="5">
        <f t="shared" si="137"/>
        <v>0</v>
      </c>
      <c r="Q611" s="5">
        <f t="shared" si="138"/>
        <v>0</v>
      </c>
      <c r="R611" s="5">
        <f t="shared" si="139"/>
        <v>0</v>
      </c>
      <c r="S611" s="5">
        <f t="shared" si="140"/>
        <v>0</v>
      </c>
      <c r="T611" s="5">
        <f t="shared" si="141"/>
        <v>0</v>
      </c>
      <c r="U611" s="5">
        <f t="shared" si="142"/>
        <v>1</v>
      </c>
      <c r="V611" s="13">
        <f t="shared" si="143"/>
        <v>0</v>
      </c>
      <c r="W611" s="5">
        <f t="shared" si="144"/>
        <v>0</v>
      </c>
      <c r="X611" s="5">
        <f t="shared" si="145"/>
        <v>0</v>
      </c>
      <c r="Y611" s="5">
        <f t="shared" si="146"/>
        <v>0</v>
      </c>
      <c r="AB611" s="5">
        <f t="shared" si="147"/>
        <v>1</v>
      </c>
      <c r="AC611" s="5">
        <f t="shared" si="148"/>
        <v>1</v>
      </c>
      <c r="AD611" s="5" t="str">
        <f t="shared" si="149"/>
        <v>Correct</v>
      </c>
      <c r="AE611" t="s">
        <v>94</v>
      </c>
      <c r="AF611">
        <v>43</v>
      </c>
      <c r="AG611" t="s">
        <v>95</v>
      </c>
      <c r="AH611" t="s">
        <v>148</v>
      </c>
      <c r="AI611" t="s">
        <v>107</v>
      </c>
      <c r="AJ611" t="s">
        <v>98</v>
      </c>
      <c r="AK611" s="1" t="s">
        <v>80</v>
      </c>
      <c r="AL611" t="s">
        <v>108</v>
      </c>
      <c r="AM611" t="s">
        <v>103</v>
      </c>
      <c r="AN611" t="s">
        <v>101</v>
      </c>
      <c r="AO611" t="s">
        <v>102</v>
      </c>
      <c r="AP611" s="1"/>
      <c r="AQ611" t="s">
        <v>102</v>
      </c>
    </row>
    <row r="612" spans="1:43" x14ac:dyDescent="0.25">
      <c r="A612" s="1">
        <v>611</v>
      </c>
      <c r="G612" t="s">
        <v>35</v>
      </c>
      <c r="M612" s="5">
        <f t="shared" si="135"/>
        <v>1</v>
      </c>
      <c r="N612" s="5">
        <f t="shared" si="136"/>
        <v>3</v>
      </c>
      <c r="P612" s="5">
        <f t="shared" si="137"/>
        <v>0</v>
      </c>
      <c r="Q612" s="5">
        <f t="shared" si="138"/>
        <v>0</v>
      </c>
      <c r="R612" s="5">
        <f t="shared" si="139"/>
        <v>0</v>
      </c>
      <c r="S612" s="5">
        <f t="shared" si="140"/>
        <v>0</v>
      </c>
      <c r="T612" s="5">
        <f t="shared" si="141"/>
        <v>0</v>
      </c>
      <c r="U612" s="5">
        <f t="shared" si="142"/>
        <v>1</v>
      </c>
      <c r="V612" s="13">
        <f t="shared" si="143"/>
        <v>0</v>
      </c>
      <c r="W612" s="5">
        <f t="shared" si="144"/>
        <v>0</v>
      </c>
      <c r="X612" s="5">
        <f t="shared" si="145"/>
        <v>0</v>
      </c>
      <c r="Y612" s="5">
        <f t="shared" si="146"/>
        <v>0</v>
      </c>
      <c r="AB612" s="5">
        <f t="shared" si="147"/>
        <v>1</v>
      </c>
      <c r="AC612" s="5">
        <f t="shared" si="148"/>
        <v>1</v>
      </c>
      <c r="AD612" s="5" t="str">
        <f t="shared" si="149"/>
        <v>Correct</v>
      </c>
      <c r="AE612" t="s">
        <v>94</v>
      </c>
      <c r="AF612">
        <v>42</v>
      </c>
      <c r="AG612" t="s">
        <v>115</v>
      </c>
      <c r="AH612" t="s">
        <v>319</v>
      </c>
      <c r="AJ612" t="s">
        <v>102</v>
      </c>
      <c r="AK612" s="1" t="s">
        <v>81</v>
      </c>
      <c r="AM612" t="s">
        <v>133</v>
      </c>
      <c r="AO612" t="s">
        <v>102</v>
      </c>
      <c r="AP612" s="1"/>
      <c r="AQ612" t="s">
        <v>102</v>
      </c>
    </row>
    <row r="613" spans="1:43" x14ac:dyDescent="0.25">
      <c r="A613" s="1">
        <v>612</v>
      </c>
      <c r="G613" t="s">
        <v>35</v>
      </c>
      <c r="M613" s="5">
        <f t="shared" si="135"/>
        <v>1</v>
      </c>
      <c r="N613" s="5">
        <f t="shared" si="136"/>
        <v>3</v>
      </c>
      <c r="P613" s="5">
        <f t="shared" si="137"/>
        <v>0</v>
      </c>
      <c r="Q613" s="5">
        <f t="shared" si="138"/>
        <v>0</v>
      </c>
      <c r="R613" s="5">
        <f t="shared" si="139"/>
        <v>0</v>
      </c>
      <c r="S613" s="5">
        <f t="shared" si="140"/>
        <v>0</v>
      </c>
      <c r="T613" s="5">
        <f t="shared" si="141"/>
        <v>0</v>
      </c>
      <c r="U613" s="5">
        <f t="shared" si="142"/>
        <v>1</v>
      </c>
      <c r="V613" s="13">
        <f t="shared" si="143"/>
        <v>0</v>
      </c>
      <c r="W613" s="5">
        <f t="shared" si="144"/>
        <v>0</v>
      </c>
      <c r="X613" s="5">
        <f t="shared" si="145"/>
        <v>0</v>
      </c>
      <c r="Y613" s="5">
        <f t="shared" si="146"/>
        <v>0</v>
      </c>
      <c r="AB613" s="5">
        <f t="shared" si="147"/>
        <v>1</v>
      </c>
      <c r="AC613" s="5">
        <f t="shared" si="148"/>
        <v>1</v>
      </c>
      <c r="AD613" s="5" t="str">
        <f t="shared" si="149"/>
        <v>Correct</v>
      </c>
      <c r="AE613" t="s">
        <v>94</v>
      </c>
      <c r="AF613">
        <v>47</v>
      </c>
      <c r="AG613" t="s">
        <v>121</v>
      </c>
      <c r="AH613" t="s">
        <v>184</v>
      </c>
      <c r="AI613" t="s">
        <v>107</v>
      </c>
      <c r="AJ613" t="s">
        <v>98</v>
      </c>
      <c r="AK613" s="1" t="s">
        <v>80</v>
      </c>
      <c r="AL613" t="s">
        <v>126</v>
      </c>
      <c r="AM613" t="s">
        <v>120</v>
      </c>
      <c r="AN613" t="s">
        <v>101</v>
      </c>
      <c r="AO613" t="s">
        <v>102</v>
      </c>
      <c r="AP613" s="1" t="s">
        <v>92</v>
      </c>
      <c r="AQ613" t="s">
        <v>102</v>
      </c>
    </row>
    <row r="614" spans="1:43" x14ac:dyDescent="0.25">
      <c r="A614" s="1">
        <v>613</v>
      </c>
      <c r="B614" t="s">
        <v>31</v>
      </c>
      <c r="E614" t="s">
        <v>266</v>
      </c>
      <c r="F614" t="s">
        <v>34</v>
      </c>
      <c r="M614" s="5">
        <f t="shared" si="135"/>
        <v>3</v>
      </c>
      <c r="N614" s="5">
        <f t="shared" si="136"/>
        <v>1</v>
      </c>
      <c r="P614" s="5">
        <f t="shared" si="137"/>
        <v>1</v>
      </c>
      <c r="Q614" s="5">
        <f t="shared" si="138"/>
        <v>0</v>
      </c>
      <c r="R614" s="5">
        <f t="shared" si="139"/>
        <v>0</v>
      </c>
      <c r="S614" s="5">
        <f t="shared" si="140"/>
        <v>1</v>
      </c>
      <c r="T614" s="5">
        <f t="shared" si="141"/>
        <v>1</v>
      </c>
      <c r="U614" s="5">
        <f t="shared" si="142"/>
        <v>0</v>
      </c>
      <c r="V614" s="13">
        <f t="shared" si="143"/>
        <v>0</v>
      </c>
      <c r="W614" s="5">
        <f t="shared" si="144"/>
        <v>0</v>
      </c>
      <c r="X614" s="5">
        <f t="shared" si="145"/>
        <v>0</v>
      </c>
      <c r="Y614" s="5">
        <f t="shared" si="146"/>
        <v>0</v>
      </c>
      <c r="AB614" s="5">
        <f t="shared" si="147"/>
        <v>3</v>
      </c>
      <c r="AC614" s="5">
        <f t="shared" si="148"/>
        <v>3</v>
      </c>
      <c r="AD614" s="5" t="str">
        <f t="shared" si="149"/>
        <v>Correct</v>
      </c>
      <c r="AE614" t="s">
        <v>105</v>
      </c>
      <c r="AF614">
        <v>59</v>
      </c>
      <c r="AG614" t="s">
        <v>95</v>
      </c>
      <c r="AH614" t="s">
        <v>163</v>
      </c>
      <c r="AJ614" t="s">
        <v>102</v>
      </c>
      <c r="AK614" s="1" t="s">
        <v>81</v>
      </c>
      <c r="AL614" t="s">
        <v>108</v>
      </c>
      <c r="AM614" t="s">
        <v>110</v>
      </c>
      <c r="AN614" t="s">
        <v>101</v>
      </c>
      <c r="AO614" t="s">
        <v>102</v>
      </c>
      <c r="AP614" s="1"/>
      <c r="AQ614" t="s">
        <v>102</v>
      </c>
    </row>
    <row r="615" spans="1:43" x14ac:dyDescent="0.25">
      <c r="A615" s="1">
        <v>614</v>
      </c>
      <c r="K615" t="s">
        <v>38</v>
      </c>
      <c r="M615" s="5">
        <f t="shared" si="135"/>
        <v>1</v>
      </c>
      <c r="N615" s="5">
        <f t="shared" si="136"/>
        <v>3</v>
      </c>
      <c r="P615" s="5">
        <f t="shared" si="137"/>
        <v>0</v>
      </c>
      <c r="Q615" s="5">
        <f t="shared" si="138"/>
        <v>0</v>
      </c>
      <c r="R615" s="5">
        <f t="shared" si="139"/>
        <v>0</v>
      </c>
      <c r="S615" s="5">
        <f t="shared" si="140"/>
        <v>0</v>
      </c>
      <c r="T615" s="5">
        <f t="shared" si="141"/>
        <v>0</v>
      </c>
      <c r="U615" s="5">
        <f t="shared" si="142"/>
        <v>0</v>
      </c>
      <c r="V615" s="13">
        <f t="shared" si="143"/>
        <v>0</v>
      </c>
      <c r="W615" s="5">
        <f t="shared" si="144"/>
        <v>0</v>
      </c>
      <c r="X615" s="5">
        <f t="shared" si="145"/>
        <v>0</v>
      </c>
      <c r="Y615" s="5">
        <f t="shared" si="146"/>
        <v>1</v>
      </c>
      <c r="AB615" s="5">
        <f t="shared" si="147"/>
        <v>1</v>
      </c>
      <c r="AC615" s="5">
        <f t="shared" si="148"/>
        <v>1</v>
      </c>
      <c r="AD615" s="5" t="str">
        <f t="shared" si="149"/>
        <v>Correct</v>
      </c>
      <c r="AE615" t="s">
        <v>94</v>
      </c>
      <c r="AF615">
        <v>59</v>
      </c>
      <c r="AG615" t="s">
        <v>121</v>
      </c>
      <c r="AH615" t="s">
        <v>161</v>
      </c>
      <c r="AI615" t="s">
        <v>97</v>
      </c>
      <c r="AJ615" t="s">
        <v>98</v>
      </c>
      <c r="AK615" s="1" t="s">
        <v>80</v>
      </c>
      <c r="AL615" t="s">
        <v>99</v>
      </c>
      <c r="AM615" t="s">
        <v>103</v>
      </c>
      <c r="AN615" t="s">
        <v>101</v>
      </c>
      <c r="AO615" t="s">
        <v>102</v>
      </c>
      <c r="AP615" s="1" t="s">
        <v>90</v>
      </c>
      <c r="AQ615" t="s">
        <v>98</v>
      </c>
    </row>
    <row r="616" spans="1:43" x14ac:dyDescent="0.25">
      <c r="A616" s="1">
        <v>615</v>
      </c>
      <c r="G616" t="s">
        <v>35</v>
      </c>
      <c r="M616" s="5">
        <f t="shared" si="135"/>
        <v>1</v>
      </c>
      <c r="N616" s="5">
        <f t="shared" si="136"/>
        <v>3</v>
      </c>
      <c r="P616" s="5">
        <f t="shared" si="137"/>
        <v>0</v>
      </c>
      <c r="Q616" s="5">
        <f t="shared" si="138"/>
        <v>0</v>
      </c>
      <c r="R616" s="5">
        <f t="shared" si="139"/>
        <v>0</v>
      </c>
      <c r="S616" s="5">
        <f t="shared" si="140"/>
        <v>0</v>
      </c>
      <c r="T616" s="5">
        <f t="shared" si="141"/>
        <v>0</v>
      </c>
      <c r="U616" s="5">
        <f t="shared" si="142"/>
        <v>1</v>
      </c>
      <c r="V616" s="13">
        <f t="shared" si="143"/>
        <v>0</v>
      </c>
      <c r="W616" s="5">
        <f t="shared" si="144"/>
        <v>0</v>
      </c>
      <c r="X616" s="5">
        <f t="shared" si="145"/>
        <v>0</v>
      </c>
      <c r="Y616" s="5">
        <f t="shared" si="146"/>
        <v>0</v>
      </c>
      <c r="AB616" s="5">
        <f t="shared" si="147"/>
        <v>1</v>
      </c>
      <c r="AC616" s="5">
        <f t="shared" si="148"/>
        <v>1</v>
      </c>
      <c r="AD616" s="5" t="str">
        <f t="shared" si="149"/>
        <v>Correct</v>
      </c>
      <c r="AE616" t="s">
        <v>105</v>
      </c>
      <c r="AF616">
        <v>20</v>
      </c>
      <c r="AG616" t="s">
        <v>121</v>
      </c>
      <c r="AH616" t="s">
        <v>178</v>
      </c>
      <c r="AI616" t="s">
        <v>107</v>
      </c>
      <c r="AJ616" t="s">
        <v>98</v>
      </c>
      <c r="AK616" s="1" t="s">
        <v>80</v>
      </c>
      <c r="AL616" t="s">
        <v>126</v>
      </c>
      <c r="AM616" t="s">
        <v>120</v>
      </c>
      <c r="AN616" t="s">
        <v>136</v>
      </c>
      <c r="AO616" t="s">
        <v>102</v>
      </c>
      <c r="AP616" s="1" t="s">
        <v>92</v>
      </c>
      <c r="AQ616" t="s">
        <v>102</v>
      </c>
    </row>
    <row r="617" spans="1:43" x14ac:dyDescent="0.25">
      <c r="A617" s="1">
        <v>616</v>
      </c>
      <c r="H617" t="s">
        <v>269</v>
      </c>
      <c r="I617" t="s">
        <v>36</v>
      </c>
      <c r="K617" t="s">
        <v>38</v>
      </c>
      <c r="M617" s="5">
        <f t="shared" si="135"/>
        <v>3</v>
      </c>
      <c r="N617" s="5">
        <f t="shared" si="136"/>
        <v>1</v>
      </c>
      <c r="P617" s="5">
        <f t="shared" si="137"/>
        <v>0</v>
      </c>
      <c r="Q617" s="5">
        <f t="shared" si="138"/>
        <v>0</v>
      </c>
      <c r="R617" s="5">
        <f t="shared" si="139"/>
        <v>0</v>
      </c>
      <c r="S617" s="5">
        <f t="shared" si="140"/>
        <v>0</v>
      </c>
      <c r="T617" s="5">
        <f t="shared" si="141"/>
        <v>0</v>
      </c>
      <c r="U617" s="5">
        <f t="shared" si="142"/>
        <v>0</v>
      </c>
      <c r="V617" s="13">
        <f t="shared" si="143"/>
        <v>1</v>
      </c>
      <c r="W617" s="5">
        <f t="shared" si="144"/>
        <v>1</v>
      </c>
      <c r="X617" s="5">
        <f t="shared" si="145"/>
        <v>0</v>
      </c>
      <c r="Y617" s="5">
        <f t="shared" si="146"/>
        <v>1</v>
      </c>
      <c r="AB617" s="5">
        <f t="shared" si="147"/>
        <v>3</v>
      </c>
      <c r="AC617" s="5">
        <f t="shared" si="148"/>
        <v>3</v>
      </c>
      <c r="AD617" s="5" t="str">
        <f t="shared" si="149"/>
        <v>Correct</v>
      </c>
      <c r="AE617" t="s">
        <v>94</v>
      </c>
      <c r="AF617">
        <v>48</v>
      </c>
      <c r="AG617" t="s">
        <v>115</v>
      </c>
      <c r="AH617" t="s">
        <v>319</v>
      </c>
      <c r="AI617" t="s">
        <v>107</v>
      </c>
      <c r="AJ617" t="s">
        <v>98</v>
      </c>
      <c r="AK617" s="1" t="s">
        <v>80</v>
      </c>
      <c r="AL617" t="s">
        <v>126</v>
      </c>
      <c r="AM617" t="s">
        <v>137</v>
      </c>
      <c r="AN617" t="s">
        <v>101</v>
      </c>
      <c r="AO617" t="s">
        <v>102</v>
      </c>
      <c r="AP617" s="1"/>
      <c r="AQ617" t="s">
        <v>102</v>
      </c>
    </row>
    <row r="618" spans="1:43" x14ac:dyDescent="0.25">
      <c r="A618" s="1">
        <v>617</v>
      </c>
      <c r="B618" t="s">
        <v>31</v>
      </c>
      <c r="H618" t="s">
        <v>269</v>
      </c>
      <c r="I618" t="s">
        <v>36</v>
      </c>
      <c r="M618" s="5">
        <f t="shared" si="135"/>
        <v>3</v>
      </c>
      <c r="N618" s="5">
        <f t="shared" si="136"/>
        <v>1</v>
      </c>
      <c r="P618" s="5">
        <f t="shared" si="137"/>
        <v>1</v>
      </c>
      <c r="Q618" s="5">
        <f t="shared" si="138"/>
        <v>0</v>
      </c>
      <c r="R618" s="5">
        <f t="shared" si="139"/>
        <v>0</v>
      </c>
      <c r="S618" s="5">
        <f t="shared" si="140"/>
        <v>0</v>
      </c>
      <c r="T618" s="5">
        <f t="shared" si="141"/>
        <v>0</v>
      </c>
      <c r="U618" s="5">
        <f t="shared" si="142"/>
        <v>0</v>
      </c>
      <c r="V618" s="13">
        <f t="shared" si="143"/>
        <v>1</v>
      </c>
      <c r="W618" s="5">
        <f t="shared" si="144"/>
        <v>1</v>
      </c>
      <c r="X618" s="5">
        <f t="shared" si="145"/>
        <v>0</v>
      </c>
      <c r="Y618" s="5">
        <f t="shared" si="146"/>
        <v>0</v>
      </c>
      <c r="AB618" s="5">
        <f t="shared" si="147"/>
        <v>3</v>
      </c>
      <c r="AC618" s="5">
        <f t="shared" si="148"/>
        <v>3</v>
      </c>
      <c r="AD618" s="5" t="str">
        <f t="shared" si="149"/>
        <v>Correct</v>
      </c>
      <c r="AE618" t="s">
        <v>94</v>
      </c>
      <c r="AF618">
        <v>70</v>
      </c>
      <c r="AG618" t="s">
        <v>121</v>
      </c>
      <c r="AH618" t="s">
        <v>122</v>
      </c>
      <c r="AI618" t="s">
        <v>128</v>
      </c>
      <c r="AJ618" t="s">
        <v>98</v>
      </c>
      <c r="AK618" s="1" t="s">
        <v>363</v>
      </c>
      <c r="AL618" t="s">
        <v>99</v>
      </c>
      <c r="AM618" t="s">
        <v>103</v>
      </c>
      <c r="AN618" t="s">
        <v>104</v>
      </c>
      <c r="AO618" t="s">
        <v>102</v>
      </c>
      <c r="AP618" s="1" t="s">
        <v>90</v>
      </c>
      <c r="AQ618" t="s">
        <v>102</v>
      </c>
    </row>
    <row r="619" spans="1:43" x14ac:dyDescent="0.25">
      <c r="A619" s="1">
        <v>618</v>
      </c>
      <c r="G619" t="s">
        <v>35</v>
      </c>
      <c r="M619" s="5">
        <f t="shared" si="135"/>
        <v>1</v>
      </c>
      <c r="N619" s="5">
        <f t="shared" si="136"/>
        <v>3</v>
      </c>
      <c r="P619" s="5">
        <f t="shared" si="137"/>
        <v>0</v>
      </c>
      <c r="Q619" s="5">
        <f t="shared" si="138"/>
        <v>0</v>
      </c>
      <c r="R619" s="5">
        <f t="shared" si="139"/>
        <v>0</v>
      </c>
      <c r="S619" s="5">
        <f t="shared" si="140"/>
        <v>0</v>
      </c>
      <c r="T619" s="5">
        <f t="shared" si="141"/>
        <v>0</v>
      </c>
      <c r="U619" s="5">
        <f t="shared" si="142"/>
        <v>1</v>
      </c>
      <c r="V619" s="13">
        <f t="shared" si="143"/>
        <v>0</v>
      </c>
      <c r="W619" s="5">
        <f t="shared" si="144"/>
        <v>0</v>
      </c>
      <c r="X619" s="5">
        <f t="shared" si="145"/>
        <v>0</v>
      </c>
      <c r="Y619" s="5">
        <f t="shared" si="146"/>
        <v>0</v>
      </c>
      <c r="AB619" s="5">
        <f t="shared" si="147"/>
        <v>1</v>
      </c>
      <c r="AC619" s="5">
        <f t="shared" si="148"/>
        <v>1</v>
      </c>
      <c r="AD619" s="5" t="str">
        <f t="shared" si="149"/>
        <v>Correct</v>
      </c>
      <c r="AE619" t="s">
        <v>105</v>
      </c>
      <c r="AF619">
        <v>44</v>
      </c>
      <c r="AG619" t="s">
        <v>121</v>
      </c>
      <c r="AH619" t="s">
        <v>180</v>
      </c>
      <c r="AI619" t="s">
        <v>107</v>
      </c>
      <c r="AJ619" t="s">
        <v>98</v>
      </c>
      <c r="AK619" s="1" t="s">
        <v>80</v>
      </c>
      <c r="AL619" t="s">
        <v>114</v>
      </c>
      <c r="AM619" t="s">
        <v>110</v>
      </c>
      <c r="AN619" t="s">
        <v>101</v>
      </c>
      <c r="AO619" t="s">
        <v>102</v>
      </c>
      <c r="AP619" s="1" t="s">
        <v>92</v>
      </c>
      <c r="AQ619" t="s">
        <v>102</v>
      </c>
    </row>
    <row r="620" spans="1:43" x14ac:dyDescent="0.25">
      <c r="A620" s="1">
        <v>619</v>
      </c>
      <c r="B620" t="s">
        <v>31</v>
      </c>
      <c r="H620" t="s">
        <v>269</v>
      </c>
      <c r="I620" t="s">
        <v>36</v>
      </c>
      <c r="M620" s="5">
        <f t="shared" si="135"/>
        <v>3</v>
      </c>
      <c r="N620" s="5">
        <f t="shared" si="136"/>
        <v>1</v>
      </c>
      <c r="P620" s="5">
        <f t="shared" si="137"/>
        <v>1</v>
      </c>
      <c r="Q620" s="5">
        <f t="shared" si="138"/>
        <v>0</v>
      </c>
      <c r="R620" s="5">
        <f t="shared" si="139"/>
        <v>0</v>
      </c>
      <c r="S620" s="5">
        <f t="shared" si="140"/>
        <v>0</v>
      </c>
      <c r="T620" s="5">
        <f t="shared" si="141"/>
        <v>0</v>
      </c>
      <c r="U620" s="5">
        <f t="shared" si="142"/>
        <v>0</v>
      </c>
      <c r="V620" s="13">
        <f t="shared" si="143"/>
        <v>1</v>
      </c>
      <c r="W620" s="5">
        <f t="shared" si="144"/>
        <v>1</v>
      </c>
      <c r="X620" s="5">
        <f t="shared" si="145"/>
        <v>0</v>
      </c>
      <c r="Y620" s="5">
        <f t="shared" si="146"/>
        <v>0</v>
      </c>
      <c r="AB620" s="5">
        <f t="shared" si="147"/>
        <v>3</v>
      </c>
      <c r="AC620" s="5">
        <f t="shared" si="148"/>
        <v>3</v>
      </c>
      <c r="AD620" s="5" t="str">
        <f t="shared" si="149"/>
        <v>Correct</v>
      </c>
      <c r="AE620" t="s">
        <v>94</v>
      </c>
      <c r="AG620" t="s">
        <v>95</v>
      </c>
      <c r="AH620" t="s">
        <v>237</v>
      </c>
      <c r="AI620" t="s">
        <v>107</v>
      </c>
      <c r="AJ620" t="s">
        <v>98</v>
      </c>
      <c r="AK620" s="1" t="s">
        <v>370</v>
      </c>
      <c r="AL620" t="s">
        <v>108</v>
      </c>
      <c r="AM620" t="s">
        <v>133</v>
      </c>
      <c r="AN620" t="s">
        <v>101</v>
      </c>
      <c r="AO620" t="s">
        <v>102</v>
      </c>
      <c r="AP620" s="1"/>
      <c r="AQ620" t="s">
        <v>102</v>
      </c>
    </row>
    <row r="621" spans="1:43" x14ac:dyDescent="0.25">
      <c r="A621" s="1">
        <v>620</v>
      </c>
      <c r="I621" t="s">
        <v>36</v>
      </c>
      <c r="M621" s="5">
        <f t="shared" si="135"/>
        <v>1</v>
      </c>
      <c r="N621" s="5">
        <f t="shared" si="136"/>
        <v>3</v>
      </c>
      <c r="P621" s="5">
        <f t="shared" si="137"/>
        <v>0</v>
      </c>
      <c r="Q621" s="5">
        <f t="shared" si="138"/>
        <v>0</v>
      </c>
      <c r="R621" s="5">
        <f t="shared" si="139"/>
        <v>0</v>
      </c>
      <c r="S621" s="5">
        <f t="shared" si="140"/>
        <v>0</v>
      </c>
      <c r="T621" s="5">
        <f t="shared" si="141"/>
        <v>0</v>
      </c>
      <c r="U621" s="5">
        <f t="shared" si="142"/>
        <v>0</v>
      </c>
      <c r="V621" s="13">
        <f t="shared" si="143"/>
        <v>0</v>
      </c>
      <c r="W621" s="5">
        <f t="shared" si="144"/>
        <v>1</v>
      </c>
      <c r="X621" s="5">
        <f t="shared" si="145"/>
        <v>0</v>
      </c>
      <c r="Y621" s="5">
        <f t="shared" si="146"/>
        <v>0</v>
      </c>
      <c r="AB621" s="5">
        <f t="shared" si="147"/>
        <v>1</v>
      </c>
      <c r="AC621" s="5">
        <f t="shared" si="148"/>
        <v>1</v>
      </c>
      <c r="AD621" s="5" t="str">
        <f t="shared" si="149"/>
        <v>Correct</v>
      </c>
      <c r="AE621" t="s">
        <v>94</v>
      </c>
      <c r="AF621">
        <v>45</v>
      </c>
      <c r="AG621" t="s">
        <v>121</v>
      </c>
      <c r="AH621" t="s">
        <v>211</v>
      </c>
      <c r="AI621" s="1" t="s">
        <v>346</v>
      </c>
      <c r="AJ621" t="s">
        <v>102</v>
      </c>
      <c r="AK621" s="1" t="s">
        <v>80</v>
      </c>
      <c r="AL621" t="s">
        <v>99</v>
      </c>
      <c r="AM621" t="s">
        <v>103</v>
      </c>
      <c r="AN621" t="s">
        <v>135</v>
      </c>
      <c r="AO621" t="s">
        <v>102</v>
      </c>
      <c r="AP621" s="1" t="s">
        <v>90</v>
      </c>
      <c r="AQ621" t="s">
        <v>102</v>
      </c>
    </row>
    <row r="622" spans="1:43" x14ac:dyDescent="0.25">
      <c r="A622" s="1">
        <v>621</v>
      </c>
      <c r="D622" t="s">
        <v>33</v>
      </c>
      <c r="H622" t="s">
        <v>269</v>
      </c>
      <c r="I622" t="s">
        <v>36</v>
      </c>
      <c r="J622" t="s">
        <v>37</v>
      </c>
      <c r="K622" t="s">
        <v>38</v>
      </c>
      <c r="M622" s="5">
        <f t="shared" si="135"/>
        <v>5</v>
      </c>
      <c r="N622" s="5">
        <f t="shared" si="136"/>
        <v>0.6</v>
      </c>
      <c r="P622" s="5">
        <f t="shared" si="137"/>
        <v>0</v>
      </c>
      <c r="Q622" s="5">
        <f t="shared" si="138"/>
        <v>0</v>
      </c>
      <c r="R622" s="5">
        <f t="shared" si="139"/>
        <v>0.6</v>
      </c>
      <c r="S622" s="5">
        <f t="shared" si="140"/>
        <v>0</v>
      </c>
      <c r="T622" s="5">
        <f t="shared" si="141"/>
        <v>0</v>
      </c>
      <c r="U622" s="5">
        <f t="shared" si="142"/>
        <v>0</v>
      </c>
      <c r="V622" s="13">
        <f t="shared" si="143"/>
        <v>0.6</v>
      </c>
      <c r="W622" s="5">
        <f t="shared" si="144"/>
        <v>0.6</v>
      </c>
      <c r="X622" s="5">
        <f t="shared" si="145"/>
        <v>0.6</v>
      </c>
      <c r="Y622" s="5">
        <f t="shared" si="146"/>
        <v>0.6</v>
      </c>
      <c r="AB622" s="5">
        <f t="shared" si="147"/>
        <v>3</v>
      </c>
      <c r="AC622" s="5">
        <f t="shared" si="148"/>
        <v>5</v>
      </c>
      <c r="AD622" s="5" t="str">
        <f t="shared" si="149"/>
        <v>Correct</v>
      </c>
      <c r="AE622" t="s">
        <v>94</v>
      </c>
      <c r="AG622" t="s">
        <v>115</v>
      </c>
      <c r="AH622" t="s">
        <v>322</v>
      </c>
      <c r="AI622" t="s">
        <v>97</v>
      </c>
      <c r="AK622" s="1"/>
      <c r="AM622" t="s">
        <v>120</v>
      </c>
      <c r="AN622" t="s">
        <v>101</v>
      </c>
      <c r="AO622" t="s">
        <v>102</v>
      </c>
      <c r="AP622" s="1"/>
      <c r="AQ622" t="s">
        <v>102</v>
      </c>
    </row>
    <row r="623" spans="1:43" x14ac:dyDescent="0.25">
      <c r="A623" s="1">
        <v>622</v>
      </c>
      <c r="K623" t="s">
        <v>38</v>
      </c>
      <c r="M623" s="5">
        <f t="shared" si="135"/>
        <v>1</v>
      </c>
      <c r="N623" s="5">
        <f t="shared" si="136"/>
        <v>3</v>
      </c>
      <c r="P623" s="5">
        <f t="shared" si="137"/>
        <v>0</v>
      </c>
      <c r="Q623" s="5">
        <f t="shared" si="138"/>
        <v>0</v>
      </c>
      <c r="R623" s="5">
        <f t="shared" si="139"/>
        <v>0</v>
      </c>
      <c r="S623" s="5">
        <f t="shared" si="140"/>
        <v>0</v>
      </c>
      <c r="T623" s="5">
        <f t="shared" si="141"/>
        <v>0</v>
      </c>
      <c r="U623" s="5">
        <f t="shared" si="142"/>
        <v>0</v>
      </c>
      <c r="V623" s="13">
        <f t="shared" si="143"/>
        <v>0</v>
      </c>
      <c r="W623" s="5">
        <f t="shared" si="144"/>
        <v>0</v>
      </c>
      <c r="X623" s="5">
        <f t="shared" si="145"/>
        <v>0</v>
      </c>
      <c r="Y623" s="5">
        <f t="shared" si="146"/>
        <v>1</v>
      </c>
      <c r="AB623" s="5">
        <f t="shared" si="147"/>
        <v>1</v>
      </c>
      <c r="AC623" s="5">
        <f t="shared" si="148"/>
        <v>1</v>
      </c>
      <c r="AD623" s="5" t="str">
        <f t="shared" si="149"/>
        <v>Correct</v>
      </c>
      <c r="AE623" t="s">
        <v>105</v>
      </c>
      <c r="AF623">
        <v>36</v>
      </c>
      <c r="AG623" t="s">
        <v>121</v>
      </c>
      <c r="AH623" t="s">
        <v>215</v>
      </c>
      <c r="AJ623" t="s">
        <v>102</v>
      </c>
      <c r="AK623" s="1" t="s">
        <v>355</v>
      </c>
      <c r="AM623" t="s">
        <v>203</v>
      </c>
      <c r="AN623" t="s">
        <v>125</v>
      </c>
      <c r="AO623" t="s">
        <v>102</v>
      </c>
      <c r="AP623" s="1" t="s">
        <v>90</v>
      </c>
      <c r="AQ623" t="s">
        <v>102</v>
      </c>
    </row>
    <row r="624" spans="1:43" x14ac:dyDescent="0.25">
      <c r="A624" s="1">
        <v>623</v>
      </c>
      <c r="D624" t="s">
        <v>33</v>
      </c>
      <c r="H624" t="s">
        <v>269</v>
      </c>
      <c r="I624" t="s">
        <v>36</v>
      </c>
      <c r="M624" s="5">
        <f t="shared" si="135"/>
        <v>3</v>
      </c>
      <c r="N624" s="5">
        <f t="shared" si="136"/>
        <v>1</v>
      </c>
      <c r="P624" s="5">
        <f t="shared" si="137"/>
        <v>0</v>
      </c>
      <c r="Q624" s="5">
        <f t="shared" si="138"/>
        <v>0</v>
      </c>
      <c r="R624" s="5">
        <f t="shared" si="139"/>
        <v>1</v>
      </c>
      <c r="S624" s="5">
        <f t="shared" si="140"/>
        <v>0</v>
      </c>
      <c r="T624" s="5">
        <f t="shared" si="141"/>
        <v>0</v>
      </c>
      <c r="U624" s="5">
        <f t="shared" si="142"/>
        <v>0</v>
      </c>
      <c r="V624" s="13">
        <f t="shared" si="143"/>
        <v>1</v>
      </c>
      <c r="W624" s="5">
        <f t="shared" si="144"/>
        <v>1</v>
      </c>
      <c r="X624" s="5">
        <f t="shared" si="145"/>
        <v>0</v>
      </c>
      <c r="Y624" s="5">
        <f t="shared" si="146"/>
        <v>0</v>
      </c>
      <c r="AB624" s="5">
        <f t="shared" si="147"/>
        <v>3</v>
      </c>
      <c r="AC624" s="5">
        <f t="shared" si="148"/>
        <v>3</v>
      </c>
      <c r="AD624" s="5" t="str">
        <f t="shared" si="149"/>
        <v>Correct</v>
      </c>
      <c r="AE624" t="s">
        <v>105</v>
      </c>
      <c r="AF624">
        <v>62</v>
      </c>
      <c r="AG624" t="s">
        <v>95</v>
      </c>
      <c r="AH624" t="s">
        <v>237</v>
      </c>
      <c r="AI624" t="s">
        <v>107</v>
      </c>
      <c r="AK624" s="1" t="s">
        <v>80</v>
      </c>
      <c r="AM624" t="s">
        <v>100</v>
      </c>
      <c r="AN624" t="s">
        <v>104</v>
      </c>
      <c r="AO624" t="s">
        <v>102</v>
      </c>
      <c r="AP624" s="1"/>
      <c r="AQ624" t="s">
        <v>98</v>
      </c>
    </row>
    <row r="625" spans="1:43" x14ac:dyDescent="0.25">
      <c r="A625" s="1">
        <v>624</v>
      </c>
      <c r="M625" s="5">
        <f t="shared" si="135"/>
        <v>0</v>
      </c>
      <c r="N625" s="5" t="e">
        <f t="shared" si="136"/>
        <v>#DIV/0!</v>
      </c>
      <c r="P625" s="5">
        <f t="shared" si="137"/>
        <v>0</v>
      </c>
      <c r="Q625" s="5">
        <f t="shared" si="138"/>
        <v>0</v>
      </c>
      <c r="R625" s="5">
        <f t="shared" si="139"/>
        <v>0</v>
      </c>
      <c r="S625" s="5">
        <f t="shared" si="140"/>
        <v>0</v>
      </c>
      <c r="T625" s="5">
        <f t="shared" si="141"/>
        <v>0</v>
      </c>
      <c r="U625" s="5">
        <f t="shared" si="142"/>
        <v>0</v>
      </c>
      <c r="V625" s="13">
        <f t="shared" si="143"/>
        <v>0</v>
      </c>
      <c r="W625" s="5">
        <f t="shared" si="144"/>
        <v>0</v>
      </c>
      <c r="X625" s="5">
        <f t="shared" si="145"/>
        <v>0</v>
      </c>
      <c r="Y625" s="5">
        <f t="shared" si="146"/>
        <v>0</v>
      </c>
      <c r="AB625" s="5">
        <f t="shared" si="147"/>
        <v>0</v>
      </c>
      <c r="AC625" s="5">
        <f t="shared" si="148"/>
        <v>0</v>
      </c>
      <c r="AD625" s="5" t="str">
        <f t="shared" si="149"/>
        <v>Correct</v>
      </c>
      <c r="AE625" t="s">
        <v>94</v>
      </c>
      <c r="AF625">
        <v>60</v>
      </c>
      <c r="AG625" t="s">
        <v>121</v>
      </c>
      <c r="AH625" t="s">
        <v>161</v>
      </c>
      <c r="AK625" s="1"/>
      <c r="AP625" s="1"/>
    </row>
    <row r="626" spans="1:43" x14ac:dyDescent="0.25">
      <c r="A626" s="1">
        <v>625</v>
      </c>
      <c r="G626" t="s">
        <v>35</v>
      </c>
      <c r="M626" s="5">
        <f t="shared" si="135"/>
        <v>1</v>
      </c>
      <c r="N626" s="5">
        <f t="shared" si="136"/>
        <v>3</v>
      </c>
      <c r="P626" s="5">
        <f t="shared" si="137"/>
        <v>0</v>
      </c>
      <c r="Q626" s="5">
        <f t="shared" si="138"/>
        <v>0</v>
      </c>
      <c r="R626" s="5">
        <f t="shared" si="139"/>
        <v>0</v>
      </c>
      <c r="S626" s="5">
        <f t="shared" si="140"/>
        <v>0</v>
      </c>
      <c r="T626" s="5">
        <f t="shared" si="141"/>
        <v>0</v>
      </c>
      <c r="U626" s="5">
        <f t="shared" si="142"/>
        <v>1</v>
      </c>
      <c r="V626" s="13">
        <f t="shared" si="143"/>
        <v>0</v>
      </c>
      <c r="W626" s="5">
        <f t="shared" si="144"/>
        <v>0</v>
      </c>
      <c r="X626" s="5">
        <f t="shared" si="145"/>
        <v>0</v>
      </c>
      <c r="Y626" s="5">
        <f t="shared" si="146"/>
        <v>0</v>
      </c>
      <c r="AB626" s="5">
        <f t="shared" si="147"/>
        <v>1</v>
      </c>
      <c r="AC626" s="5">
        <f t="shared" si="148"/>
        <v>1</v>
      </c>
      <c r="AD626" s="5" t="str">
        <f t="shared" si="149"/>
        <v>Correct</v>
      </c>
      <c r="AE626" t="s">
        <v>105</v>
      </c>
      <c r="AF626">
        <v>58</v>
      </c>
      <c r="AG626" t="s">
        <v>95</v>
      </c>
      <c r="AH626" t="s">
        <v>113</v>
      </c>
      <c r="AI626" t="s">
        <v>107</v>
      </c>
      <c r="AJ626" t="s">
        <v>98</v>
      </c>
      <c r="AK626" s="1" t="s">
        <v>80</v>
      </c>
      <c r="AL626" t="s">
        <v>114</v>
      </c>
      <c r="AN626" t="s">
        <v>101</v>
      </c>
      <c r="AO626" t="s">
        <v>102</v>
      </c>
      <c r="AP626" s="1"/>
      <c r="AQ626" t="s">
        <v>102</v>
      </c>
    </row>
    <row r="627" spans="1:43" x14ac:dyDescent="0.25">
      <c r="A627" s="1">
        <v>626</v>
      </c>
      <c r="M627" s="5">
        <f t="shared" si="135"/>
        <v>0</v>
      </c>
      <c r="N627" s="5" t="e">
        <f t="shared" si="136"/>
        <v>#DIV/0!</v>
      </c>
      <c r="P627" s="5">
        <f t="shared" si="137"/>
        <v>0</v>
      </c>
      <c r="Q627" s="5">
        <f t="shared" si="138"/>
        <v>0</v>
      </c>
      <c r="R627" s="5">
        <f t="shared" si="139"/>
        <v>0</v>
      </c>
      <c r="S627" s="5">
        <f t="shared" si="140"/>
        <v>0</v>
      </c>
      <c r="T627" s="5">
        <f t="shared" si="141"/>
        <v>0</v>
      </c>
      <c r="U627" s="5">
        <f t="shared" si="142"/>
        <v>0</v>
      </c>
      <c r="V627" s="13">
        <f t="shared" si="143"/>
        <v>0</v>
      </c>
      <c r="W627" s="5">
        <f t="shared" si="144"/>
        <v>0</v>
      </c>
      <c r="X627" s="5">
        <f t="shared" si="145"/>
        <v>0</v>
      </c>
      <c r="Y627" s="5">
        <f t="shared" si="146"/>
        <v>0</v>
      </c>
      <c r="AB627" s="5">
        <f t="shared" si="147"/>
        <v>0</v>
      </c>
      <c r="AC627" s="5">
        <f t="shared" si="148"/>
        <v>0</v>
      </c>
      <c r="AD627" s="5" t="str">
        <f t="shared" si="149"/>
        <v>Correct</v>
      </c>
      <c r="AE627" t="s">
        <v>94</v>
      </c>
      <c r="AF627">
        <v>77</v>
      </c>
      <c r="AG627" t="s">
        <v>95</v>
      </c>
      <c r="AH627" t="s">
        <v>236</v>
      </c>
      <c r="AI627" t="s">
        <v>107</v>
      </c>
      <c r="AJ627" t="s">
        <v>98</v>
      </c>
      <c r="AK627" s="1" t="s">
        <v>80</v>
      </c>
      <c r="AM627" t="s">
        <v>103</v>
      </c>
      <c r="AN627" t="s">
        <v>101</v>
      </c>
      <c r="AO627" t="s">
        <v>102</v>
      </c>
      <c r="AP627" s="1"/>
      <c r="AQ627" t="s">
        <v>98</v>
      </c>
    </row>
    <row r="628" spans="1:43" x14ac:dyDescent="0.25">
      <c r="A628" s="1">
        <v>627</v>
      </c>
      <c r="G628" t="s">
        <v>35</v>
      </c>
      <c r="M628" s="5">
        <f t="shared" si="135"/>
        <v>1</v>
      </c>
      <c r="N628" s="5">
        <f t="shared" si="136"/>
        <v>3</v>
      </c>
      <c r="P628" s="5">
        <f t="shared" si="137"/>
        <v>0</v>
      </c>
      <c r="Q628" s="5">
        <f t="shared" si="138"/>
        <v>0</v>
      </c>
      <c r="R628" s="5">
        <f t="shared" si="139"/>
        <v>0</v>
      </c>
      <c r="S628" s="5">
        <f t="shared" si="140"/>
        <v>0</v>
      </c>
      <c r="T628" s="5">
        <f t="shared" si="141"/>
        <v>0</v>
      </c>
      <c r="U628" s="5">
        <f t="shared" si="142"/>
        <v>1</v>
      </c>
      <c r="V628" s="13">
        <f t="shared" si="143"/>
        <v>0</v>
      </c>
      <c r="W628" s="5">
        <f t="shared" si="144"/>
        <v>0</v>
      </c>
      <c r="X628" s="5">
        <f t="shared" si="145"/>
        <v>0</v>
      </c>
      <c r="Y628" s="5">
        <f t="shared" si="146"/>
        <v>0</v>
      </c>
      <c r="AB628" s="5">
        <f t="shared" si="147"/>
        <v>1</v>
      </c>
      <c r="AC628" s="5">
        <f t="shared" si="148"/>
        <v>1</v>
      </c>
      <c r="AD628" s="5" t="str">
        <f t="shared" si="149"/>
        <v>Correct</v>
      </c>
      <c r="AE628" t="s">
        <v>105</v>
      </c>
      <c r="AF628">
        <v>82</v>
      </c>
      <c r="AG628" t="s">
        <v>95</v>
      </c>
      <c r="AH628" t="s">
        <v>256</v>
      </c>
      <c r="AI628" t="s">
        <v>107</v>
      </c>
      <c r="AK628" s="1" t="s">
        <v>80</v>
      </c>
      <c r="AM628" t="s">
        <v>110</v>
      </c>
      <c r="AN628" t="s">
        <v>104</v>
      </c>
      <c r="AO628" t="s">
        <v>102</v>
      </c>
      <c r="AP628" s="1"/>
      <c r="AQ628" t="s">
        <v>98</v>
      </c>
    </row>
    <row r="629" spans="1:43" x14ac:dyDescent="0.25">
      <c r="A629" s="1">
        <v>628</v>
      </c>
      <c r="G629" t="s">
        <v>35</v>
      </c>
      <c r="M629" s="5">
        <f t="shared" si="135"/>
        <v>1</v>
      </c>
      <c r="N629" s="5">
        <f t="shared" si="136"/>
        <v>3</v>
      </c>
      <c r="P629" s="5">
        <f t="shared" si="137"/>
        <v>0</v>
      </c>
      <c r="Q629" s="5">
        <f t="shared" si="138"/>
        <v>0</v>
      </c>
      <c r="R629" s="5">
        <f t="shared" si="139"/>
        <v>0</v>
      </c>
      <c r="S629" s="5">
        <f t="shared" si="140"/>
        <v>0</v>
      </c>
      <c r="T629" s="5">
        <f t="shared" si="141"/>
        <v>0</v>
      </c>
      <c r="U629" s="5">
        <f t="shared" si="142"/>
        <v>1</v>
      </c>
      <c r="V629" s="13">
        <f t="shared" si="143"/>
        <v>0</v>
      </c>
      <c r="W629" s="5">
        <f t="shared" si="144"/>
        <v>0</v>
      </c>
      <c r="X629" s="5">
        <f t="shared" si="145"/>
        <v>0</v>
      </c>
      <c r="Y629" s="5">
        <f t="shared" si="146"/>
        <v>0</v>
      </c>
      <c r="AB629" s="5">
        <f t="shared" si="147"/>
        <v>1</v>
      </c>
      <c r="AC629" s="5">
        <f t="shared" si="148"/>
        <v>1</v>
      </c>
      <c r="AD629" s="5" t="str">
        <f t="shared" si="149"/>
        <v>Correct</v>
      </c>
      <c r="AE629" t="s">
        <v>94</v>
      </c>
      <c r="AF629">
        <v>83</v>
      </c>
      <c r="AG629" t="s">
        <v>95</v>
      </c>
      <c r="AH629" t="s">
        <v>222</v>
      </c>
      <c r="AI629" t="s">
        <v>107</v>
      </c>
      <c r="AK629" s="1" t="s">
        <v>80</v>
      </c>
      <c r="AL629" t="s">
        <v>114</v>
      </c>
      <c r="AM629" t="s">
        <v>100</v>
      </c>
      <c r="AN629" t="s">
        <v>104</v>
      </c>
      <c r="AO629" t="s">
        <v>102</v>
      </c>
      <c r="AP629" s="1"/>
      <c r="AQ629" t="s">
        <v>102</v>
      </c>
    </row>
    <row r="630" spans="1:43" x14ac:dyDescent="0.25">
      <c r="A630" s="1">
        <v>629</v>
      </c>
      <c r="I630" t="s">
        <v>36</v>
      </c>
      <c r="K630" t="s">
        <v>38</v>
      </c>
      <c r="M630" s="5">
        <f t="shared" si="135"/>
        <v>2</v>
      </c>
      <c r="N630" s="5">
        <f t="shared" si="136"/>
        <v>1.5</v>
      </c>
      <c r="P630" s="5">
        <f t="shared" si="137"/>
        <v>0</v>
      </c>
      <c r="Q630" s="5">
        <f t="shared" si="138"/>
        <v>0</v>
      </c>
      <c r="R630" s="5">
        <f t="shared" si="139"/>
        <v>0</v>
      </c>
      <c r="S630" s="5">
        <f t="shared" si="140"/>
        <v>0</v>
      </c>
      <c r="T630" s="5">
        <f t="shared" si="141"/>
        <v>0</v>
      </c>
      <c r="U630" s="5">
        <f t="shared" si="142"/>
        <v>0</v>
      </c>
      <c r="V630" s="13">
        <f t="shared" si="143"/>
        <v>0</v>
      </c>
      <c r="W630" s="5">
        <f t="shared" si="144"/>
        <v>1</v>
      </c>
      <c r="X630" s="5">
        <f t="shared" si="145"/>
        <v>0</v>
      </c>
      <c r="Y630" s="5">
        <f t="shared" si="146"/>
        <v>1</v>
      </c>
      <c r="AB630" s="5">
        <f t="shared" si="147"/>
        <v>2</v>
      </c>
      <c r="AC630" s="5">
        <f t="shared" si="148"/>
        <v>2</v>
      </c>
      <c r="AD630" s="5" t="str">
        <f t="shared" si="149"/>
        <v>Correct</v>
      </c>
      <c r="AE630" t="s">
        <v>94</v>
      </c>
      <c r="AF630">
        <v>39</v>
      </c>
      <c r="AG630" t="s">
        <v>95</v>
      </c>
      <c r="AH630" t="s">
        <v>236</v>
      </c>
      <c r="AI630" t="s">
        <v>128</v>
      </c>
      <c r="AJ630" t="s">
        <v>98</v>
      </c>
      <c r="AK630" s="1" t="s">
        <v>364</v>
      </c>
      <c r="AL630" t="s">
        <v>112</v>
      </c>
      <c r="AM630" t="s">
        <v>120</v>
      </c>
      <c r="AN630" t="s">
        <v>101</v>
      </c>
      <c r="AO630" t="s">
        <v>111</v>
      </c>
      <c r="AP630" s="1"/>
      <c r="AQ630" t="s">
        <v>102</v>
      </c>
    </row>
    <row r="631" spans="1:43" x14ac:dyDescent="0.25">
      <c r="A631" s="1">
        <v>630</v>
      </c>
      <c r="D631" t="s">
        <v>33</v>
      </c>
      <c r="I631" t="s">
        <v>36</v>
      </c>
      <c r="M631" s="5">
        <f t="shared" si="135"/>
        <v>2</v>
      </c>
      <c r="N631" s="5">
        <f t="shared" si="136"/>
        <v>1.5</v>
      </c>
      <c r="P631" s="5">
        <f t="shared" si="137"/>
        <v>0</v>
      </c>
      <c r="Q631" s="5">
        <f t="shared" si="138"/>
        <v>0</v>
      </c>
      <c r="R631" s="5">
        <f t="shared" si="139"/>
        <v>1</v>
      </c>
      <c r="S631" s="5">
        <f t="shared" si="140"/>
        <v>0</v>
      </c>
      <c r="T631" s="5">
        <f t="shared" si="141"/>
        <v>0</v>
      </c>
      <c r="U631" s="5">
        <f t="shared" si="142"/>
        <v>0</v>
      </c>
      <c r="V631" s="13">
        <f t="shared" si="143"/>
        <v>0</v>
      </c>
      <c r="W631" s="5">
        <f t="shared" si="144"/>
        <v>1</v>
      </c>
      <c r="X631" s="5">
        <f t="shared" si="145"/>
        <v>0</v>
      </c>
      <c r="Y631" s="5">
        <f t="shared" si="146"/>
        <v>0</v>
      </c>
      <c r="AB631" s="5">
        <f t="shared" si="147"/>
        <v>2</v>
      </c>
      <c r="AC631" s="5">
        <f t="shared" si="148"/>
        <v>2</v>
      </c>
      <c r="AD631" s="5" t="str">
        <f t="shared" si="149"/>
        <v>Correct</v>
      </c>
      <c r="AE631" t="s">
        <v>105</v>
      </c>
      <c r="AF631">
        <v>27</v>
      </c>
      <c r="AG631" t="s">
        <v>95</v>
      </c>
      <c r="AH631" t="s">
        <v>113</v>
      </c>
      <c r="AI631" t="s">
        <v>128</v>
      </c>
      <c r="AJ631" t="s">
        <v>98</v>
      </c>
      <c r="AK631" s="1" t="s">
        <v>364</v>
      </c>
      <c r="AL631" t="s">
        <v>114</v>
      </c>
      <c r="AM631" t="s">
        <v>120</v>
      </c>
      <c r="AN631" t="s">
        <v>101</v>
      </c>
      <c r="AO631" t="s">
        <v>102</v>
      </c>
      <c r="AP631" s="1"/>
      <c r="AQ631" t="s">
        <v>102</v>
      </c>
    </row>
    <row r="632" spans="1:43" x14ac:dyDescent="0.25">
      <c r="A632" s="1">
        <v>631</v>
      </c>
      <c r="D632" t="s">
        <v>33</v>
      </c>
      <c r="I632" t="s">
        <v>36</v>
      </c>
      <c r="J632" t="s">
        <v>37</v>
      </c>
      <c r="M632" s="5">
        <f t="shared" si="135"/>
        <v>3</v>
      </c>
      <c r="N632" s="5">
        <f t="shared" si="136"/>
        <v>1</v>
      </c>
      <c r="P632" s="5">
        <f t="shared" si="137"/>
        <v>0</v>
      </c>
      <c r="Q632" s="5">
        <f t="shared" si="138"/>
        <v>0</v>
      </c>
      <c r="R632" s="5">
        <f t="shared" si="139"/>
        <v>1</v>
      </c>
      <c r="S632" s="5">
        <f t="shared" si="140"/>
        <v>0</v>
      </c>
      <c r="T632" s="5">
        <f t="shared" si="141"/>
        <v>0</v>
      </c>
      <c r="U632" s="5">
        <f t="shared" si="142"/>
        <v>0</v>
      </c>
      <c r="V632" s="13">
        <f t="shared" si="143"/>
        <v>0</v>
      </c>
      <c r="W632" s="5">
        <f t="shared" si="144"/>
        <v>1</v>
      </c>
      <c r="X632" s="5">
        <f t="shared" si="145"/>
        <v>1</v>
      </c>
      <c r="Y632" s="5">
        <f t="shared" si="146"/>
        <v>0</v>
      </c>
      <c r="AB632" s="5">
        <f t="shared" si="147"/>
        <v>3</v>
      </c>
      <c r="AC632" s="5">
        <f t="shared" si="148"/>
        <v>3</v>
      </c>
      <c r="AD632" s="5" t="str">
        <f t="shared" si="149"/>
        <v>Correct</v>
      </c>
      <c r="AE632" t="s">
        <v>94</v>
      </c>
      <c r="AF632">
        <v>77</v>
      </c>
      <c r="AG632" t="s">
        <v>95</v>
      </c>
      <c r="AH632" t="s">
        <v>230</v>
      </c>
      <c r="AI632" t="s">
        <v>107</v>
      </c>
      <c r="AJ632" t="s">
        <v>98</v>
      </c>
      <c r="AK632" s="1" t="s">
        <v>80</v>
      </c>
      <c r="AL632" t="s">
        <v>99</v>
      </c>
      <c r="AM632" t="s">
        <v>132</v>
      </c>
      <c r="AN632" t="s">
        <v>104</v>
      </c>
      <c r="AO632" t="s">
        <v>102</v>
      </c>
      <c r="AP632" s="1"/>
      <c r="AQ632" t="s">
        <v>98</v>
      </c>
    </row>
    <row r="633" spans="1:43" x14ac:dyDescent="0.25">
      <c r="A633" s="1">
        <v>632</v>
      </c>
      <c r="F633" t="s">
        <v>34</v>
      </c>
      <c r="K633" t="s">
        <v>38</v>
      </c>
      <c r="M633" s="5">
        <f t="shared" si="135"/>
        <v>2</v>
      </c>
      <c r="N633" s="5">
        <f t="shared" si="136"/>
        <v>1.5</v>
      </c>
      <c r="P633" s="5">
        <f t="shared" si="137"/>
        <v>0</v>
      </c>
      <c r="Q633" s="5">
        <f t="shared" si="138"/>
        <v>0</v>
      </c>
      <c r="R633" s="5">
        <f t="shared" si="139"/>
        <v>0</v>
      </c>
      <c r="S633" s="5">
        <f t="shared" si="140"/>
        <v>0</v>
      </c>
      <c r="T633" s="5">
        <f t="shared" si="141"/>
        <v>1</v>
      </c>
      <c r="U633" s="5">
        <f t="shared" si="142"/>
        <v>0</v>
      </c>
      <c r="V633" s="13">
        <f t="shared" si="143"/>
        <v>0</v>
      </c>
      <c r="W633" s="5">
        <f t="shared" si="144"/>
        <v>0</v>
      </c>
      <c r="X633" s="5">
        <f t="shared" si="145"/>
        <v>0</v>
      </c>
      <c r="Y633" s="5">
        <f t="shared" si="146"/>
        <v>1</v>
      </c>
      <c r="AB633" s="5">
        <f t="shared" si="147"/>
        <v>2</v>
      </c>
      <c r="AC633" s="5">
        <f t="shared" si="148"/>
        <v>2</v>
      </c>
      <c r="AD633" s="5" t="str">
        <f t="shared" si="149"/>
        <v>Correct</v>
      </c>
      <c r="AE633" t="s">
        <v>94</v>
      </c>
      <c r="AF633">
        <v>53</v>
      </c>
      <c r="AG633" t="s">
        <v>95</v>
      </c>
      <c r="AH633" t="s">
        <v>257</v>
      </c>
      <c r="AJ633" t="s">
        <v>102</v>
      </c>
      <c r="AK633" s="1" t="s">
        <v>355</v>
      </c>
      <c r="AL633" t="s">
        <v>99</v>
      </c>
      <c r="AM633" t="s">
        <v>103</v>
      </c>
      <c r="AN633" t="s">
        <v>101</v>
      </c>
      <c r="AO633" t="s">
        <v>102</v>
      </c>
      <c r="AP633" s="1"/>
      <c r="AQ633" t="s">
        <v>98</v>
      </c>
    </row>
    <row r="634" spans="1:43" x14ac:dyDescent="0.25">
      <c r="A634" s="1">
        <v>633</v>
      </c>
      <c r="B634" t="s">
        <v>31</v>
      </c>
      <c r="D634" t="s">
        <v>33</v>
      </c>
      <c r="F634" t="s">
        <v>34</v>
      </c>
      <c r="H634" t="s">
        <v>269</v>
      </c>
      <c r="I634" t="s">
        <v>36</v>
      </c>
      <c r="M634" s="5">
        <f t="shared" si="135"/>
        <v>5</v>
      </c>
      <c r="N634" s="5">
        <f t="shared" si="136"/>
        <v>0.6</v>
      </c>
      <c r="P634" s="5">
        <f t="shared" si="137"/>
        <v>0.6</v>
      </c>
      <c r="Q634" s="5">
        <f t="shared" si="138"/>
        <v>0</v>
      </c>
      <c r="R634" s="5">
        <f t="shared" si="139"/>
        <v>0.6</v>
      </c>
      <c r="S634" s="5">
        <f t="shared" si="140"/>
        <v>0</v>
      </c>
      <c r="T634" s="5">
        <f t="shared" si="141"/>
        <v>0.6</v>
      </c>
      <c r="U634" s="5">
        <f t="shared" si="142"/>
        <v>0</v>
      </c>
      <c r="V634" s="13">
        <f t="shared" si="143"/>
        <v>0.6</v>
      </c>
      <c r="W634" s="5">
        <f t="shared" si="144"/>
        <v>0.6</v>
      </c>
      <c r="X634" s="5">
        <f t="shared" si="145"/>
        <v>0</v>
      </c>
      <c r="Y634" s="5">
        <f t="shared" si="146"/>
        <v>0</v>
      </c>
      <c r="AB634" s="5">
        <f t="shared" si="147"/>
        <v>3</v>
      </c>
      <c r="AC634" s="5">
        <f t="shared" si="148"/>
        <v>5</v>
      </c>
      <c r="AD634" s="5" t="str">
        <f t="shared" si="149"/>
        <v>Correct</v>
      </c>
      <c r="AE634" t="s">
        <v>94</v>
      </c>
      <c r="AF634">
        <v>28</v>
      </c>
      <c r="AG634" t="s">
        <v>115</v>
      </c>
      <c r="AH634" t="s">
        <v>310</v>
      </c>
      <c r="AI634" t="s">
        <v>97</v>
      </c>
      <c r="AJ634" t="s">
        <v>98</v>
      </c>
      <c r="AK634" s="1" t="s">
        <v>80</v>
      </c>
      <c r="AL634" t="s">
        <v>126</v>
      </c>
      <c r="AM634" t="s">
        <v>100</v>
      </c>
      <c r="AN634" t="s">
        <v>101</v>
      </c>
      <c r="AO634" t="s">
        <v>102</v>
      </c>
      <c r="AP634" s="1"/>
      <c r="AQ634" t="s">
        <v>102</v>
      </c>
    </row>
    <row r="635" spans="1:43" x14ac:dyDescent="0.25">
      <c r="A635" s="1">
        <v>634</v>
      </c>
      <c r="D635" t="s">
        <v>33</v>
      </c>
      <c r="E635" t="s">
        <v>266</v>
      </c>
      <c r="J635" t="s">
        <v>37</v>
      </c>
      <c r="M635" s="5">
        <f t="shared" si="135"/>
        <v>3</v>
      </c>
      <c r="N635" s="5">
        <f t="shared" si="136"/>
        <v>1</v>
      </c>
      <c r="P635" s="5">
        <f t="shared" si="137"/>
        <v>0</v>
      </c>
      <c r="Q635" s="5">
        <f t="shared" si="138"/>
        <v>0</v>
      </c>
      <c r="R635" s="5">
        <f t="shared" si="139"/>
        <v>1</v>
      </c>
      <c r="S635" s="5">
        <f t="shared" si="140"/>
        <v>1</v>
      </c>
      <c r="T635" s="5">
        <f t="shared" si="141"/>
        <v>0</v>
      </c>
      <c r="U635" s="5">
        <f t="shared" si="142"/>
        <v>0</v>
      </c>
      <c r="V635" s="13">
        <f t="shared" si="143"/>
        <v>0</v>
      </c>
      <c r="W635" s="5">
        <f t="shared" si="144"/>
        <v>0</v>
      </c>
      <c r="X635" s="5">
        <f t="shared" si="145"/>
        <v>1</v>
      </c>
      <c r="Y635" s="5">
        <f t="shared" si="146"/>
        <v>0</v>
      </c>
      <c r="AB635" s="5">
        <f t="shared" si="147"/>
        <v>3</v>
      </c>
      <c r="AC635" s="5">
        <f t="shared" si="148"/>
        <v>3</v>
      </c>
      <c r="AD635" s="5" t="str">
        <f t="shared" si="149"/>
        <v>Correct</v>
      </c>
      <c r="AE635" t="s">
        <v>94</v>
      </c>
      <c r="AF635">
        <v>60</v>
      </c>
      <c r="AG635" t="s">
        <v>95</v>
      </c>
      <c r="AH635" t="s">
        <v>201</v>
      </c>
      <c r="AI635" t="s">
        <v>89</v>
      </c>
      <c r="AJ635" t="s">
        <v>102</v>
      </c>
      <c r="AK635" s="1" t="s">
        <v>81</v>
      </c>
      <c r="AL635" t="s">
        <v>99</v>
      </c>
      <c r="AM635" t="s">
        <v>120</v>
      </c>
      <c r="AN635" t="s">
        <v>101</v>
      </c>
      <c r="AO635" t="s">
        <v>102</v>
      </c>
      <c r="AP635" s="1"/>
      <c r="AQ635" t="s">
        <v>102</v>
      </c>
    </row>
    <row r="636" spans="1:43" x14ac:dyDescent="0.25">
      <c r="A636" s="1">
        <v>635</v>
      </c>
      <c r="D636" t="s">
        <v>33</v>
      </c>
      <c r="K636" t="s">
        <v>38</v>
      </c>
      <c r="M636" s="5">
        <f t="shared" si="135"/>
        <v>2</v>
      </c>
      <c r="N636" s="5">
        <f t="shared" si="136"/>
        <v>1.5</v>
      </c>
      <c r="P636" s="5">
        <f t="shared" si="137"/>
        <v>0</v>
      </c>
      <c r="Q636" s="5">
        <f t="shared" si="138"/>
        <v>0</v>
      </c>
      <c r="R636" s="5">
        <f t="shared" si="139"/>
        <v>1</v>
      </c>
      <c r="S636" s="5">
        <f t="shared" si="140"/>
        <v>0</v>
      </c>
      <c r="T636" s="5">
        <f t="shared" si="141"/>
        <v>0</v>
      </c>
      <c r="U636" s="5">
        <f t="shared" si="142"/>
        <v>0</v>
      </c>
      <c r="V636" s="13">
        <f t="shared" si="143"/>
        <v>0</v>
      </c>
      <c r="W636" s="5">
        <f t="shared" si="144"/>
        <v>0</v>
      </c>
      <c r="X636" s="5">
        <f t="shared" si="145"/>
        <v>0</v>
      </c>
      <c r="Y636" s="5">
        <f t="shared" si="146"/>
        <v>1</v>
      </c>
      <c r="AB636" s="5">
        <f t="shared" si="147"/>
        <v>2</v>
      </c>
      <c r="AC636" s="5">
        <f t="shared" si="148"/>
        <v>2</v>
      </c>
      <c r="AD636" s="5" t="str">
        <f t="shared" si="149"/>
        <v>Correct</v>
      </c>
      <c r="AE636" t="s">
        <v>94</v>
      </c>
      <c r="AF636">
        <v>25</v>
      </c>
      <c r="AG636" t="s">
        <v>95</v>
      </c>
      <c r="AH636" t="s">
        <v>118</v>
      </c>
      <c r="AI636" t="s">
        <v>134</v>
      </c>
      <c r="AJ636" t="s">
        <v>98</v>
      </c>
      <c r="AK636" s="1" t="s">
        <v>362</v>
      </c>
      <c r="AL636" t="s">
        <v>112</v>
      </c>
      <c r="AM636" t="s">
        <v>110</v>
      </c>
      <c r="AN636" t="s">
        <v>101</v>
      </c>
      <c r="AO636" t="s">
        <v>102</v>
      </c>
      <c r="AP636" s="1"/>
    </row>
    <row r="637" spans="1:43" x14ac:dyDescent="0.25">
      <c r="A637" s="1">
        <v>636</v>
      </c>
      <c r="E637" t="s">
        <v>266</v>
      </c>
      <c r="F637" t="s">
        <v>34</v>
      </c>
      <c r="H637" t="s">
        <v>269</v>
      </c>
      <c r="M637" s="5">
        <f t="shared" si="135"/>
        <v>3</v>
      </c>
      <c r="N637" s="5">
        <f t="shared" si="136"/>
        <v>1</v>
      </c>
      <c r="P637" s="5">
        <f t="shared" si="137"/>
        <v>0</v>
      </c>
      <c r="Q637" s="5">
        <f t="shared" si="138"/>
        <v>0</v>
      </c>
      <c r="R637" s="5">
        <f t="shared" si="139"/>
        <v>0</v>
      </c>
      <c r="S637" s="5">
        <f t="shared" si="140"/>
        <v>1</v>
      </c>
      <c r="T637" s="5">
        <f t="shared" si="141"/>
        <v>1</v>
      </c>
      <c r="U637" s="5">
        <f t="shared" si="142"/>
        <v>0</v>
      </c>
      <c r="V637" s="13">
        <f t="shared" si="143"/>
        <v>1</v>
      </c>
      <c r="W637" s="5">
        <f t="shared" si="144"/>
        <v>0</v>
      </c>
      <c r="X637" s="5">
        <f t="shared" si="145"/>
        <v>0</v>
      </c>
      <c r="Y637" s="5">
        <f t="shared" si="146"/>
        <v>0</v>
      </c>
      <c r="AB637" s="5">
        <f t="shared" si="147"/>
        <v>3</v>
      </c>
      <c r="AC637" s="5">
        <f t="shared" si="148"/>
        <v>3</v>
      </c>
      <c r="AD637" s="5" t="str">
        <f t="shared" si="149"/>
        <v>Correct</v>
      </c>
      <c r="AE637" t="s">
        <v>94</v>
      </c>
      <c r="AF637">
        <v>68</v>
      </c>
      <c r="AG637" t="s">
        <v>115</v>
      </c>
      <c r="AH637" t="s">
        <v>321</v>
      </c>
      <c r="AI637" t="s">
        <v>97</v>
      </c>
      <c r="AK637" s="1" t="s">
        <v>80</v>
      </c>
      <c r="AL637" t="s">
        <v>108</v>
      </c>
      <c r="AM637" t="s">
        <v>103</v>
      </c>
      <c r="AN637" t="s">
        <v>101</v>
      </c>
      <c r="AO637" t="s">
        <v>102</v>
      </c>
      <c r="AP637" s="1"/>
    </row>
    <row r="638" spans="1:43" x14ac:dyDescent="0.25">
      <c r="A638" s="1">
        <v>637</v>
      </c>
      <c r="F638" t="s">
        <v>34</v>
      </c>
      <c r="I638" t="s">
        <v>36</v>
      </c>
      <c r="M638" s="5">
        <f t="shared" si="135"/>
        <v>2</v>
      </c>
      <c r="N638" s="5">
        <f t="shared" si="136"/>
        <v>1.5</v>
      </c>
      <c r="P638" s="5">
        <f t="shared" si="137"/>
        <v>0</v>
      </c>
      <c r="Q638" s="5">
        <f t="shared" si="138"/>
        <v>0</v>
      </c>
      <c r="R638" s="5">
        <f t="shared" si="139"/>
        <v>0</v>
      </c>
      <c r="S638" s="5">
        <f t="shared" si="140"/>
        <v>0</v>
      </c>
      <c r="T638" s="5">
        <f t="shared" si="141"/>
        <v>1</v>
      </c>
      <c r="U638" s="5">
        <f t="shared" si="142"/>
        <v>0</v>
      </c>
      <c r="V638" s="13">
        <f t="shared" si="143"/>
        <v>0</v>
      </c>
      <c r="W638" s="5">
        <f t="shared" si="144"/>
        <v>1</v>
      </c>
      <c r="X638" s="5">
        <f t="shared" si="145"/>
        <v>0</v>
      </c>
      <c r="Y638" s="5">
        <f t="shared" si="146"/>
        <v>0</v>
      </c>
      <c r="AB638" s="5">
        <f t="shared" si="147"/>
        <v>2</v>
      </c>
      <c r="AC638" s="5">
        <f t="shared" si="148"/>
        <v>2</v>
      </c>
      <c r="AD638" s="5" t="str">
        <f t="shared" si="149"/>
        <v>Correct</v>
      </c>
      <c r="AE638" t="s">
        <v>105</v>
      </c>
      <c r="AF638">
        <v>47</v>
      </c>
      <c r="AG638" t="s">
        <v>95</v>
      </c>
      <c r="AH638" t="s">
        <v>96</v>
      </c>
      <c r="AI638" t="s">
        <v>97</v>
      </c>
      <c r="AK638" s="1" t="s">
        <v>80</v>
      </c>
      <c r="AL638" t="s">
        <v>112</v>
      </c>
      <c r="AM638" t="s">
        <v>103</v>
      </c>
      <c r="AN638" t="s">
        <v>101</v>
      </c>
      <c r="AO638" t="s">
        <v>102</v>
      </c>
      <c r="AP638" s="1"/>
      <c r="AQ638" t="s">
        <v>102</v>
      </c>
    </row>
    <row r="639" spans="1:43" x14ac:dyDescent="0.25">
      <c r="A639" s="1">
        <v>638</v>
      </c>
      <c r="B639" t="s">
        <v>31</v>
      </c>
      <c r="F639" t="s">
        <v>34</v>
      </c>
      <c r="H639" t="s">
        <v>269</v>
      </c>
      <c r="K639" t="s">
        <v>38</v>
      </c>
      <c r="M639" s="5">
        <f t="shared" si="135"/>
        <v>4</v>
      </c>
      <c r="N639" s="5">
        <f t="shared" si="136"/>
        <v>0.75</v>
      </c>
      <c r="P639" s="5">
        <f t="shared" si="137"/>
        <v>0.75</v>
      </c>
      <c r="Q639" s="5">
        <f t="shared" si="138"/>
        <v>0</v>
      </c>
      <c r="R639" s="5">
        <f t="shared" si="139"/>
        <v>0</v>
      </c>
      <c r="S639" s="5">
        <f t="shared" si="140"/>
        <v>0</v>
      </c>
      <c r="T639" s="5">
        <f t="shared" si="141"/>
        <v>0.75</v>
      </c>
      <c r="U639" s="5">
        <f t="shared" si="142"/>
        <v>0</v>
      </c>
      <c r="V639" s="13">
        <f t="shared" si="143"/>
        <v>0.75</v>
      </c>
      <c r="W639" s="5">
        <f t="shared" si="144"/>
        <v>0</v>
      </c>
      <c r="X639" s="5">
        <f t="shared" si="145"/>
        <v>0</v>
      </c>
      <c r="Y639" s="5">
        <f t="shared" si="146"/>
        <v>0.75</v>
      </c>
      <c r="AB639" s="5">
        <f t="shared" si="147"/>
        <v>3</v>
      </c>
      <c r="AC639" s="5">
        <f t="shared" si="148"/>
        <v>4</v>
      </c>
      <c r="AD639" s="5" t="str">
        <f t="shared" si="149"/>
        <v>Correct</v>
      </c>
      <c r="AE639" t="s">
        <v>94</v>
      </c>
      <c r="AF639">
        <v>53</v>
      </c>
      <c r="AG639" t="s">
        <v>121</v>
      </c>
      <c r="AH639" t="s">
        <v>168</v>
      </c>
      <c r="AI639" t="s">
        <v>97</v>
      </c>
      <c r="AK639" s="1" t="s">
        <v>80</v>
      </c>
      <c r="AL639" t="s">
        <v>112</v>
      </c>
      <c r="AM639" t="s">
        <v>120</v>
      </c>
      <c r="AN639" t="s">
        <v>101</v>
      </c>
      <c r="AO639" t="s">
        <v>102</v>
      </c>
      <c r="AP639" s="1"/>
      <c r="AQ639" t="s">
        <v>102</v>
      </c>
    </row>
    <row r="640" spans="1:43" x14ac:dyDescent="0.25">
      <c r="A640" s="1">
        <v>639</v>
      </c>
      <c r="B640" t="s">
        <v>31</v>
      </c>
      <c r="D640" t="s">
        <v>33</v>
      </c>
      <c r="F640" t="s">
        <v>34</v>
      </c>
      <c r="G640" t="s">
        <v>35</v>
      </c>
      <c r="H640" t="s">
        <v>269</v>
      </c>
      <c r="I640" t="s">
        <v>36</v>
      </c>
      <c r="K640" t="s">
        <v>38</v>
      </c>
      <c r="M640" s="5">
        <f t="shared" si="135"/>
        <v>7</v>
      </c>
      <c r="N640" s="5">
        <f t="shared" si="136"/>
        <v>0.42857142857142855</v>
      </c>
      <c r="P640" s="5">
        <f t="shared" si="137"/>
        <v>0.42857142857142855</v>
      </c>
      <c r="Q640" s="5">
        <f t="shared" si="138"/>
        <v>0</v>
      </c>
      <c r="R640" s="5">
        <f t="shared" si="139"/>
        <v>0.42857142857142855</v>
      </c>
      <c r="S640" s="5">
        <f t="shared" si="140"/>
        <v>0</v>
      </c>
      <c r="T640" s="5">
        <f t="shared" si="141"/>
        <v>0.42857142857142855</v>
      </c>
      <c r="U640" s="5">
        <f t="shared" si="142"/>
        <v>0.42857142857142855</v>
      </c>
      <c r="V640" s="13">
        <f t="shared" si="143"/>
        <v>0.42857142857142855</v>
      </c>
      <c r="W640" s="5">
        <f t="shared" si="144"/>
        <v>0.42857142857142855</v>
      </c>
      <c r="X640" s="5">
        <f t="shared" si="145"/>
        <v>0</v>
      </c>
      <c r="Y640" s="5">
        <f t="shared" si="146"/>
        <v>0.42857142857142855</v>
      </c>
      <c r="AB640" s="5">
        <f t="shared" si="147"/>
        <v>2.9999999999999996</v>
      </c>
      <c r="AC640" s="5">
        <f t="shared" si="148"/>
        <v>7</v>
      </c>
      <c r="AD640" s="5" t="str">
        <f t="shared" si="149"/>
        <v>Correct</v>
      </c>
      <c r="AE640" t="s">
        <v>94</v>
      </c>
      <c r="AF640">
        <v>39</v>
      </c>
      <c r="AG640" t="s">
        <v>121</v>
      </c>
      <c r="AH640" t="s">
        <v>254</v>
      </c>
      <c r="AI640" t="s">
        <v>97</v>
      </c>
      <c r="AJ640" t="s">
        <v>98</v>
      </c>
      <c r="AK640" s="1" t="s">
        <v>80</v>
      </c>
      <c r="AL640" t="s">
        <v>99</v>
      </c>
      <c r="AM640" t="s">
        <v>103</v>
      </c>
      <c r="AN640" t="s">
        <v>101</v>
      </c>
      <c r="AO640" t="s">
        <v>102</v>
      </c>
      <c r="AP640" s="1"/>
      <c r="AQ640" t="s">
        <v>102</v>
      </c>
    </row>
    <row r="641" spans="1:43" x14ac:dyDescent="0.25">
      <c r="A641" s="1">
        <v>640</v>
      </c>
      <c r="C641" t="s">
        <v>32</v>
      </c>
      <c r="F641" t="s">
        <v>34</v>
      </c>
      <c r="K641" t="s">
        <v>38</v>
      </c>
      <c r="M641" s="5">
        <f t="shared" si="135"/>
        <v>3</v>
      </c>
      <c r="N641" s="5">
        <f t="shared" si="136"/>
        <v>1</v>
      </c>
      <c r="P641" s="5">
        <f t="shared" si="137"/>
        <v>0</v>
      </c>
      <c r="Q641" s="5">
        <f t="shared" si="138"/>
        <v>1</v>
      </c>
      <c r="R641" s="5">
        <f t="shared" si="139"/>
        <v>0</v>
      </c>
      <c r="S641" s="5">
        <f t="shared" si="140"/>
        <v>0</v>
      </c>
      <c r="T641" s="5">
        <f t="shared" si="141"/>
        <v>1</v>
      </c>
      <c r="U641" s="5">
        <f t="shared" si="142"/>
        <v>0</v>
      </c>
      <c r="V641" s="13">
        <f t="shared" si="143"/>
        <v>0</v>
      </c>
      <c r="W641" s="5">
        <f t="shared" si="144"/>
        <v>0</v>
      </c>
      <c r="X641" s="5">
        <f t="shared" si="145"/>
        <v>0</v>
      </c>
      <c r="Y641" s="5">
        <f t="shared" si="146"/>
        <v>1</v>
      </c>
      <c r="AB641" s="5">
        <f t="shared" si="147"/>
        <v>3</v>
      </c>
      <c r="AC641" s="5">
        <f t="shared" si="148"/>
        <v>3</v>
      </c>
      <c r="AD641" s="5" t="str">
        <f t="shared" si="149"/>
        <v>Correct</v>
      </c>
      <c r="AE641" t="s">
        <v>94</v>
      </c>
      <c r="AF641">
        <v>35</v>
      </c>
      <c r="AG641" t="s">
        <v>95</v>
      </c>
      <c r="AH641" t="s">
        <v>157</v>
      </c>
      <c r="AI641" t="s">
        <v>97</v>
      </c>
      <c r="AJ641" t="s">
        <v>98</v>
      </c>
      <c r="AK641" s="1" t="s">
        <v>80</v>
      </c>
      <c r="AL641" t="s">
        <v>99</v>
      </c>
      <c r="AM641" t="s">
        <v>137</v>
      </c>
      <c r="AN641" t="s">
        <v>101</v>
      </c>
      <c r="AO641" t="s">
        <v>98</v>
      </c>
      <c r="AP641" s="1"/>
      <c r="AQ641" t="s">
        <v>102</v>
      </c>
    </row>
    <row r="642" spans="1:43" x14ac:dyDescent="0.25">
      <c r="A642" s="1">
        <v>641</v>
      </c>
      <c r="G642" t="s">
        <v>35</v>
      </c>
      <c r="M642" s="5">
        <f t="shared" si="135"/>
        <v>1</v>
      </c>
      <c r="N642" s="5">
        <f t="shared" si="136"/>
        <v>3</v>
      </c>
      <c r="P642" s="5">
        <f t="shared" si="137"/>
        <v>0</v>
      </c>
      <c r="Q642" s="5">
        <f t="shared" si="138"/>
        <v>0</v>
      </c>
      <c r="R642" s="5">
        <f t="shared" si="139"/>
        <v>0</v>
      </c>
      <c r="S642" s="5">
        <f t="shared" si="140"/>
        <v>0</v>
      </c>
      <c r="T642" s="5">
        <f t="shared" si="141"/>
        <v>0</v>
      </c>
      <c r="U642" s="5">
        <f t="shared" si="142"/>
        <v>1</v>
      </c>
      <c r="V642" s="13">
        <f t="shared" si="143"/>
        <v>0</v>
      </c>
      <c r="W642" s="5">
        <f t="shared" si="144"/>
        <v>0</v>
      </c>
      <c r="X642" s="5">
        <f t="shared" si="145"/>
        <v>0</v>
      </c>
      <c r="Y642" s="5">
        <f t="shared" si="146"/>
        <v>0</v>
      </c>
      <c r="AB642" s="5">
        <f t="shared" si="147"/>
        <v>1</v>
      </c>
      <c r="AC642" s="5">
        <f t="shared" si="148"/>
        <v>1</v>
      </c>
      <c r="AD642" s="5" t="str">
        <f t="shared" si="149"/>
        <v>Correct</v>
      </c>
      <c r="AE642" t="s">
        <v>94</v>
      </c>
      <c r="AF642">
        <v>55</v>
      </c>
      <c r="AG642" t="s">
        <v>95</v>
      </c>
      <c r="AH642" t="s">
        <v>195</v>
      </c>
      <c r="AK642" s="1" t="s">
        <v>80</v>
      </c>
      <c r="AL642" t="s">
        <v>99</v>
      </c>
      <c r="AM642" t="s">
        <v>120</v>
      </c>
      <c r="AN642" t="s">
        <v>101</v>
      </c>
      <c r="AO642" t="s">
        <v>102</v>
      </c>
      <c r="AP642" s="1"/>
      <c r="AQ642" t="s">
        <v>98</v>
      </c>
    </row>
    <row r="643" spans="1:43" x14ac:dyDescent="0.25">
      <c r="A643" s="1">
        <v>642</v>
      </c>
      <c r="D643" t="s">
        <v>33</v>
      </c>
      <c r="I643" t="s">
        <v>36</v>
      </c>
      <c r="J643" t="s">
        <v>37</v>
      </c>
      <c r="M643" s="5">
        <f t="shared" ref="M643:M706" si="150">COUNTA(B643:L643)</f>
        <v>3</v>
      </c>
      <c r="N643" s="5">
        <f t="shared" ref="N643:N706" si="151">3/M643</f>
        <v>1</v>
      </c>
      <c r="P643" s="5">
        <f t="shared" ref="P643:P706" si="152">IF($M643&lt;3,IF($B643=$B$1,1,0),IF($B643=$B$1,$N643,0))</f>
        <v>0</v>
      </c>
      <c r="Q643" s="5">
        <f t="shared" ref="Q643:Q706" si="153">IF($M643&lt;3,IF($C643=$C$1,1,0),IF($C643=$C$1,$N643,0))</f>
        <v>0</v>
      </c>
      <c r="R643" s="5">
        <f t="shared" ref="R643:R706" si="154">IF($M643&lt;3,IF($D643=$D$1,1,0),IF($D643=$D$1,$N643,0))</f>
        <v>1</v>
      </c>
      <c r="S643" s="5">
        <f t="shared" ref="S643:S706" si="155">IF($M643&lt;3,IF($E643=$E$1,1,0),IF($E643=$E$1,$N643,0))</f>
        <v>0</v>
      </c>
      <c r="T643" s="5">
        <f t="shared" ref="T643:T706" si="156">IF($M643&lt;3,IF($F643=$F$1,1,0),IF($F643=$F$1,$N643,0))</f>
        <v>0</v>
      </c>
      <c r="U643" s="5">
        <f t="shared" ref="U643:U706" si="157">IF($M643&lt;3,IF($G643=$G$1,1,0),IF($G643=$G$1,$N643,0))</f>
        <v>0</v>
      </c>
      <c r="V643" s="13">
        <f t="shared" ref="V643:V706" si="158">IF($M643&lt;3,IF($H643=$H$1,1,0),IF($H643=$H$1,$N643,0))</f>
        <v>0</v>
      </c>
      <c r="W643" s="5">
        <f t="shared" ref="W643:W706" si="159">IF($M643&lt;3,IF($I643=$I$1,1,0),IF($I643=$I$1,$N643,0))</f>
        <v>1</v>
      </c>
      <c r="X643" s="5">
        <f t="shared" ref="X643:X706" si="160">IF($M643&lt;3,IF($J643=$J$1,1,0),IF($J643=$J$1,$N643,0))</f>
        <v>1</v>
      </c>
      <c r="Y643" s="5">
        <f t="shared" ref="Y643:Y706" si="161">IF($M643&lt;3,IF($K643=$K$1,1,0),IF($K643=$K$1,$N643,0))</f>
        <v>0</v>
      </c>
      <c r="AB643" s="5">
        <f t="shared" ref="AB643:AB706" si="162">SUM(P643:Z643)</f>
        <v>3</v>
      </c>
      <c r="AC643" s="5">
        <f t="shared" ref="AC643:AC706" si="163">M643</f>
        <v>3</v>
      </c>
      <c r="AD643" s="5" t="str">
        <f t="shared" ref="AD643:AD706" si="164">IF(AB643=AC643,"Correct",IF(AB643=3,"Correct","Wrong"))</f>
        <v>Correct</v>
      </c>
      <c r="AE643" t="s">
        <v>94</v>
      </c>
      <c r="AG643" t="s">
        <v>121</v>
      </c>
      <c r="AH643" t="s">
        <v>172</v>
      </c>
      <c r="AI643" t="s">
        <v>107</v>
      </c>
      <c r="AJ643" t="s">
        <v>98</v>
      </c>
      <c r="AK643" s="1" t="s">
        <v>80</v>
      </c>
      <c r="AM643" t="s">
        <v>120</v>
      </c>
      <c r="AN643" t="s">
        <v>101</v>
      </c>
      <c r="AO643" t="s">
        <v>102</v>
      </c>
      <c r="AP643" s="1"/>
      <c r="AQ643" t="s">
        <v>102</v>
      </c>
    </row>
    <row r="644" spans="1:43" x14ac:dyDescent="0.25">
      <c r="A644" s="1">
        <v>643</v>
      </c>
      <c r="D644" t="s">
        <v>33</v>
      </c>
      <c r="I644" t="s">
        <v>36</v>
      </c>
      <c r="M644" s="5">
        <f t="shared" si="150"/>
        <v>2</v>
      </c>
      <c r="N644" s="5">
        <f t="shared" si="151"/>
        <v>1.5</v>
      </c>
      <c r="P644" s="5">
        <f t="shared" si="152"/>
        <v>0</v>
      </c>
      <c r="Q644" s="5">
        <f t="shared" si="153"/>
        <v>0</v>
      </c>
      <c r="R644" s="5">
        <f t="shared" si="154"/>
        <v>1</v>
      </c>
      <c r="S644" s="5">
        <f t="shared" si="155"/>
        <v>0</v>
      </c>
      <c r="T644" s="5">
        <f t="shared" si="156"/>
        <v>0</v>
      </c>
      <c r="U644" s="5">
        <f t="shared" si="157"/>
        <v>0</v>
      </c>
      <c r="V644" s="13">
        <f t="shared" si="158"/>
        <v>0</v>
      </c>
      <c r="W644" s="5">
        <f t="shared" si="159"/>
        <v>1</v>
      </c>
      <c r="X644" s="5">
        <f t="shared" si="160"/>
        <v>0</v>
      </c>
      <c r="Y644" s="5">
        <f t="shared" si="161"/>
        <v>0</v>
      </c>
      <c r="AB644" s="5">
        <f t="shared" si="162"/>
        <v>2</v>
      </c>
      <c r="AC644" s="5">
        <f t="shared" si="163"/>
        <v>2</v>
      </c>
      <c r="AD644" s="5" t="str">
        <f t="shared" si="164"/>
        <v>Correct</v>
      </c>
      <c r="AE644" t="s">
        <v>94</v>
      </c>
      <c r="AF644">
        <v>50</v>
      </c>
      <c r="AG644" t="s">
        <v>121</v>
      </c>
      <c r="AH644" t="s">
        <v>174</v>
      </c>
      <c r="AI644" t="s">
        <v>97</v>
      </c>
      <c r="AJ644" t="s">
        <v>98</v>
      </c>
      <c r="AK644" s="1" t="s">
        <v>80</v>
      </c>
      <c r="AL644" t="s">
        <v>99</v>
      </c>
      <c r="AM644" t="s">
        <v>110</v>
      </c>
      <c r="AN644" t="s">
        <v>101</v>
      </c>
      <c r="AO644" t="s">
        <v>102</v>
      </c>
      <c r="AP644" s="1"/>
      <c r="AQ644" t="s">
        <v>98</v>
      </c>
    </row>
    <row r="645" spans="1:43" x14ac:dyDescent="0.25">
      <c r="A645" s="1">
        <v>644</v>
      </c>
      <c r="D645" t="s">
        <v>33</v>
      </c>
      <c r="H645" t="s">
        <v>269</v>
      </c>
      <c r="I645" t="s">
        <v>36</v>
      </c>
      <c r="K645" t="s">
        <v>38</v>
      </c>
      <c r="M645" s="5">
        <f t="shared" si="150"/>
        <v>4</v>
      </c>
      <c r="N645" s="5">
        <f t="shared" si="151"/>
        <v>0.75</v>
      </c>
      <c r="P645" s="5">
        <f t="shared" si="152"/>
        <v>0</v>
      </c>
      <c r="Q645" s="5">
        <f t="shared" si="153"/>
        <v>0</v>
      </c>
      <c r="R645" s="5">
        <f t="shared" si="154"/>
        <v>0.75</v>
      </c>
      <c r="S645" s="5">
        <f t="shared" si="155"/>
        <v>0</v>
      </c>
      <c r="T645" s="5">
        <f t="shared" si="156"/>
        <v>0</v>
      </c>
      <c r="U645" s="5">
        <f t="shared" si="157"/>
        <v>0</v>
      </c>
      <c r="V645" s="13">
        <f t="shared" si="158"/>
        <v>0.75</v>
      </c>
      <c r="W645" s="5">
        <f t="shared" si="159"/>
        <v>0.75</v>
      </c>
      <c r="X645" s="5">
        <f t="shared" si="160"/>
        <v>0</v>
      </c>
      <c r="Y645" s="5">
        <f t="shared" si="161"/>
        <v>0.75</v>
      </c>
      <c r="AB645" s="5">
        <f t="shared" si="162"/>
        <v>3</v>
      </c>
      <c r="AC645" s="5">
        <f t="shared" si="163"/>
        <v>4</v>
      </c>
      <c r="AD645" s="5" t="str">
        <f t="shared" si="164"/>
        <v>Correct</v>
      </c>
      <c r="AE645" t="s">
        <v>105</v>
      </c>
      <c r="AF645">
        <v>53</v>
      </c>
      <c r="AG645" t="s">
        <v>121</v>
      </c>
      <c r="AH645" t="s">
        <v>172</v>
      </c>
      <c r="AI645" t="s">
        <v>107</v>
      </c>
      <c r="AJ645" t="s">
        <v>98</v>
      </c>
      <c r="AK645" s="1" t="s">
        <v>80</v>
      </c>
      <c r="AL645" t="s">
        <v>99</v>
      </c>
      <c r="AM645" t="s">
        <v>110</v>
      </c>
      <c r="AN645" t="s">
        <v>125</v>
      </c>
      <c r="AO645" t="s">
        <v>102</v>
      </c>
      <c r="AP645" s="1"/>
      <c r="AQ645" t="s">
        <v>102</v>
      </c>
    </row>
    <row r="646" spans="1:43" x14ac:dyDescent="0.25">
      <c r="A646" s="1">
        <v>645</v>
      </c>
      <c r="D646" t="s">
        <v>33</v>
      </c>
      <c r="H646" t="s">
        <v>269</v>
      </c>
      <c r="I646" t="s">
        <v>36</v>
      </c>
      <c r="J646" t="s">
        <v>37</v>
      </c>
      <c r="K646" t="s">
        <v>38</v>
      </c>
      <c r="M646" s="5">
        <f t="shared" si="150"/>
        <v>5</v>
      </c>
      <c r="N646" s="5">
        <f t="shared" si="151"/>
        <v>0.6</v>
      </c>
      <c r="P646" s="5">
        <f t="shared" si="152"/>
        <v>0</v>
      </c>
      <c r="Q646" s="5">
        <f t="shared" si="153"/>
        <v>0</v>
      </c>
      <c r="R646" s="5">
        <f t="shared" si="154"/>
        <v>0.6</v>
      </c>
      <c r="S646" s="5">
        <f t="shared" si="155"/>
        <v>0</v>
      </c>
      <c r="T646" s="5">
        <f t="shared" si="156"/>
        <v>0</v>
      </c>
      <c r="U646" s="5">
        <f t="shared" si="157"/>
        <v>0</v>
      </c>
      <c r="V646" s="13">
        <f t="shared" si="158"/>
        <v>0.6</v>
      </c>
      <c r="W646" s="5">
        <f t="shared" si="159"/>
        <v>0.6</v>
      </c>
      <c r="X646" s="5">
        <f t="shared" si="160"/>
        <v>0.6</v>
      </c>
      <c r="Y646" s="5">
        <f t="shared" si="161"/>
        <v>0.6</v>
      </c>
      <c r="AB646" s="5">
        <f t="shared" si="162"/>
        <v>3</v>
      </c>
      <c r="AC646" s="5">
        <f t="shared" si="163"/>
        <v>5</v>
      </c>
      <c r="AD646" s="5" t="str">
        <f t="shared" si="164"/>
        <v>Correct</v>
      </c>
      <c r="AE646" t="s">
        <v>94</v>
      </c>
      <c r="AF646">
        <v>62</v>
      </c>
      <c r="AG646" t="s">
        <v>121</v>
      </c>
      <c r="AH646" t="s">
        <v>172</v>
      </c>
      <c r="AI646" t="s">
        <v>107</v>
      </c>
      <c r="AJ646" t="s">
        <v>98</v>
      </c>
      <c r="AK646" s="1" t="s">
        <v>80</v>
      </c>
      <c r="AL646" t="s">
        <v>109</v>
      </c>
      <c r="AM646" t="s">
        <v>120</v>
      </c>
      <c r="AN646" t="s">
        <v>101</v>
      </c>
      <c r="AO646" t="s">
        <v>102</v>
      </c>
      <c r="AP646" s="1"/>
      <c r="AQ646" t="s">
        <v>98</v>
      </c>
    </row>
    <row r="647" spans="1:43" x14ac:dyDescent="0.25">
      <c r="A647" s="1">
        <v>646</v>
      </c>
      <c r="E647" t="s">
        <v>266</v>
      </c>
      <c r="G647" t="s">
        <v>35</v>
      </c>
      <c r="H647" t="s">
        <v>269</v>
      </c>
      <c r="K647" t="s">
        <v>38</v>
      </c>
      <c r="M647" s="5">
        <f t="shared" si="150"/>
        <v>4</v>
      </c>
      <c r="N647" s="5">
        <f t="shared" si="151"/>
        <v>0.75</v>
      </c>
      <c r="P647" s="5">
        <f t="shared" si="152"/>
        <v>0</v>
      </c>
      <c r="Q647" s="5">
        <f t="shared" si="153"/>
        <v>0</v>
      </c>
      <c r="R647" s="5">
        <f t="shared" si="154"/>
        <v>0</v>
      </c>
      <c r="S647" s="5">
        <f t="shared" si="155"/>
        <v>0.75</v>
      </c>
      <c r="T647" s="5">
        <f t="shared" si="156"/>
        <v>0</v>
      </c>
      <c r="U647" s="5">
        <f t="shared" si="157"/>
        <v>0.75</v>
      </c>
      <c r="V647" s="13">
        <f t="shared" si="158"/>
        <v>0.75</v>
      </c>
      <c r="W647" s="5">
        <f t="shared" si="159"/>
        <v>0</v>
      </c>
      <c r="X647" s="5">
        <f t="shared" si="160"/>
        <v>0</v>
      </c>
      <c r="Y647" s="5">
        <f t="shared" si="161"/>
        <v>0.75</v>
      </c>
      <c r="AB647" s="5">
        <f t="shared" si="162"/>
        <v>3</v>
      </c>
      <c r="AC647" s="5">
        <f t="shared" si="163"/>
        <v>4</v>
      </c>
      <c r="AD647" s="5" t="str">
        <f t="shared" si="164"/>
        <v>Correct</v>
      </c>
      <c r="AK647" s="1"/>
      <c r="AP647" s="1"/>
    </row>
    <row r="648" spans="1:43" x14ac:dyDescent="0.25">
      <c r="A648" s="1">
        <v>647</v>
      </c>
      <c r="F648" t="s">
        <v>34</v>
      </c>
      <c r="I648" t="s">
        <v>36</v>
      </c>
      <c r="K648" t="s">
        <v>38</v>
      </c>
      <c r="M648" s="5">
        <f t="shared" si="150"/>
        <v>3</v>
      </c>
      <c r="N648" s="5">
        <f t="shared" si="151"/>
        <v>1</v>
      </c>
      <c r="P648" s="5">
        <f t="shared" si="152"/>
        <v>0</v>
      </c>
      <c r="Q648" s="5">
        <f t="shared" si="153"/>
        <v>0</v>
      </c>
      <c r="R648" s="5">
        <f t="shared" si="154"/>
        <v>0</v>
      </c>
      <c r="S648" s="5">
        <f t="shared" si="155"/>
        <v>0</v>
      </c>
      <c r="T648" s="5">
        <f t="shared" si="156"/>
        <v>1</v>
      </c>
      <c r="U648" s="5">
        <f t="shared" si="157"/>
        <v>0</v>
      </c>
      <c r="V648" s="13">
        <f t="shared" si="158"/>
        <v>0</v>
      </c>
      <c r="W648" s="5">
        <f t="shared" si="159"/>
        <v>1</v>
      </c>
      <c r="X648" s="5">
        <f t="shared" si="160"/>
        <v>0</v>
      </c>
      <c r="Y648" s="5">
        <f t="shared" si="161"/>
        <v>1</v>
      </c>
      <c r="AB648" s="5">
        <f t="shared" si="162"/>
        <v>3</v>
      </c>
      <c r="AC648" s="5">
        <f t="shared" si="163"/>
        <v>3</v>
      </c>
      <c r="AD648" s="5" t="str">
        <f t="shared" si="164"/>
        <v>Correct</v>
      </c>
      <c r="AE648" t="s">
        <v>105</v>
      </c>
      <c r="AF648">
        <v>36</v>
      </c>
      <c r="AG648" t="s">
        <v>95</v>
      </c>
      <c r="AH648" t="s">
        <v>195</v>
      </c>
      <c r="AI648" t="s">
        <v>128</v>
      </c>
      <c r="AJ648" t="s">
        <v>98</v>
      </c>
      <c r="AK648" s="1" t="s">
        <v>80</v>
      </c>
      <c r="AL648" t="s">
        <v>114</v>
      </c>
      <c r="AM648" t="s">
        <v>120</v>
      </c>
      <c r="AN648" t="s">
        <v>101</v>
      </c>
      <c r="AO648" t="s">
        <v>102</v>
      </c>
      <c r="AP648" s="1" t="s">
        <v>92</v>
      </c>
      <c r="AQ648" t="s">
        <v>98</v>
      </c>
    </row>
    <row r="649" spans="1:43" x14ac:dyDescent="0.25">
      <c r="A649" s="1">
        <v>648</v>
      </c>
      <c r="F649" t="s">
        <v>34</v>
      </c>
      <c r="H649" t="s">
        <v>269</v>
      </c>
      <c r="I649" t="s">
        <v>36</v>
      </c>
      <c r="M649" s="5">
        <f t="shared" si="150"/>
        <v>3</v>
      </c>
      <c r="N649" s="5">
        <f t="shared" si="151"/>
        <v>1</v>
      </c>
      <c r="P649" s="5">
        <f t="shared" si="152"/>
        <v>0</v>
      </c>
      <c r="Q649" s="5">
        <f t="shared" si="153"/>
        <v>0</v>
      </c>
      <c r="R649" s="5">
        <f t="shared" si="154"/>
        <v>0</v>
      </c>
      <c r="S649" s="5">
        <f t="shared" si="155"/>
        <v>0</v>
      </c>
      <c r="T649" s="5">
        <f t="shared" si="156"/>
        <v>1</v>
      </c>
      <c r="U649" s="5">
        <f t="shared" si="157"/>
        <v>0</v>
      </c>
      <c r="V649" s="13">
        <f t="shared" si="158"/>
        <v>1</v>
      </c>
      <c r="W649" s="5">
        <f t="shared" si="159"/>
        <v>1</v>
      </c>
      <c r="X649" s="5">
        <f t="shared" si="160"/>
        <v>0</v>
      </c>
      <c r="Y649" s="5">
        <f t="shared" si="161"/>
        <v>0</v>
      </c>
      <c r="AB649" s="5">
        <f t="shared" si="162"/>
        <v>3</v>
      </c>
      <c r="AC649" s="5">
        <f t="shared" si="163"/>
        <v>3</v>
      </c>
      <c r="AD649" s="5" t="str">
        <f t="shared" si="164"/>
        <v>Correct</v>
      </c>
      <c r="AE649" t="s">
        <v>105</v>
      </c>
      <c r="AF649">
        <v>34</v>
      </c>
      <c r="AG649" t="s">
        <v>95</v>
      </c>
      <c r="AH649" t="s">
        <v>206</v>
      </c>
      <c r="AJ649" t="s">
        <v>102</v>
      </c>
      <c r="AK649" s="1" t="s">
        <v>355</v>
      </c>
      <c r="AL649" t="s">
        <v>112</v>
      </c>
      <c r="AM649" t="s">
        <v>103</v>
      </c>
      <c r="AN649" t="s">
        <v>101</v>
      </c>
      <c r="AO649" t="s">
        <v>98</v>
      </c>
      <c r="AP649" s="1" t="s">
        <v>93</v>
      </c>
      <c r="AQ649" t="s">
        <v>102</v>
      </c>
    </row>
    <row r="650" spans="1:43" x14ac:dyDescent="0.25">
      <c r="A650" s="1">
        <v>649</v>
      </c>
      <c r="D650" t="s">
        <v>33</v>
      </c>
      <c r="H650" t="s">
        <v>269</v>
      </c>
      <c r="M650" s="5">
        <f t="shared" si="150"/>
        <v>2</v>
      </c>
      <c r="N650" s="5">
        <f t="shared" si="151"/>
        <v>1.5</v>
      </c>
      <c r="P650" s="5">
        <f t="shared" si="152"/>
        <v>0</v>
      </c>
      <c r="Q650" s="5">
        <f t="shared" si="153"/>
        <v>0</v>
      </c>
      <c r="R650" s="5">
        <f t="shared" si="154"/>
        <v>1</v>
      </c>
      <c r="S650" s="5">
        <f t="shared" si="155"/>
        <v>0</v>
      </c>
      <c r="T650" s="5">
        <f t="shared" si="156"/>
        <v>0</v>
      </c>
      <c r="U650" s="5">
        <f t="shared" si="157"/>
        <v>0</v>
      </c>
      <c r="V650" s="13">
        <f t="shared" si="158"/>
        <v>1</v>
      </c>
      <c r="W650" s="5">
        <f t="shared" si="159"/>
        <v>0</v>
      </c>
      <c r="X650" s="5">
        <f t="shared" si="160"/>
        <v>0</v>
      </c>
      <c r="Y650" s="5">
        <f t="shared" si="161"/>
        <v>0</v>
      </c>
      <c r="AB650" s="5">
        <f t="shared" si="162"/>
        <v>2</v>
      </c>
      <c r="AC650" s="5">
        <f t="shared" si="163"/>
        <v>2</v>
      </c>
      <c r="AD650" s="5" t="str">
        <f t="shared" si="164"/>
        <v>Correct</v>
      </c>
      <c r="AE650" t="s">
        <v>105</v>
      </c>
      <c r="AF650">
        <v>25</v>
      </c>
      <c r="AG650" t="s">
        <v>121</v>
      </c>
      <c r="AH650" t="s">
        <v>183</v>
      </c>
      <c r="AI650" s="1" t="s">
        <v>346</v>
      </c>
      <c r="AJ650" t="s">
        <v>102</v>
      </c>
      <c r="AK650" s="1" t="s">
        <v>81</v>
      </c>
      <c r="AL650" t="s">
        <v>109</v>
      </c>
      <c r="AM650" t="s">
        <v>103</v>
      </c>
      <c r="AN650" t="s">
        <v>135</v>
      </c>
      <c r="AO650" t="s">
        <v>102</v>
      </c>
      <c r="AP650" s="1" t="s">
        <v>90</v>
      </c>
      <c r="AQ650" t="s">
        <v>102</v>
      </c>
    </row>
    <row r="651" spans="1:43" x14ac:dyDescent="0.25">
      <c r="A651" s="1">
        <v>650</v>
      </c>
      <c r="G651" t="s">
        <v>35</v>
      </c>
      <c r="M651" s="5">
        <f t="shared" si="150"/>
        <v>1</v>
      </c>
      <c r="N651" s="5">
        <f t="shared" si="151"/>
        <v>3</v>
      </c>
      <c r="P651" s="5">
        <f t="shared" si="152"/>
        <v>0</v>
      </c>
      <c r="Q651" s="5">
        <f t="shared" si="153"/>
        <v>0</v>
      </c>
      <c r="R651" s="5">
        <f t="shared" si="154"/>
        <v>0</v>
      </c>
      <c r="S651" s="5">
        <f t="shared" si="155"/>
        <v>0</v>
      </c>
      <c r="T651" s="5">
        <f t="shared" si="156"/>
        <v>0</v>
      </c>
      <c r="U651" s="5">
        <f t="shared" si="157"/>
        <v>1</v>
      </c>
      <c r="V651" s="13">
        <f t="shared" si="158"/>
        <v>0</v>
      </c>
      <c r="W651" s="5">
        <f t="shared" si="159"/>
        <v>0</v>
      </c>
      <c r="X651" s="5">
        <f t="shared" si="160"/>
        <v>0</v>
      </c>
      <c r="Y651" s="5">
        <f t="shared" si="161"/>
        <v>0</v>
      </c>
      <c r="AB651" s="5">
        <f t="shared" si="162"/>
        <v>1</v>
      </c>
      <c r="AC651" s="5">
        <f t="shared" si="163"/>
        <v>1</v>
      </c>
      <c r="AD651" s="5" t="str">
        <f t="shared" si="164"/>
        <v>Correct</v>
      </c>
      <c r="AE651" t="s">
        <v>94</v>
      </c>
      <c r="AF651">
        <v>56</v>
      </c>
      <c r="AG651" t="s">
        <v>95</v>
      </c>
      <c r="AH651" t="s">
        <v>186</v>
      </c>
      <c r="AI651" t="s">
        <v>107</v>
      </c>
      <c r="AJ651" t="s">
        <v>98</v>
      </c>
      <c r="AK651" s="1" t="s">
        <v>80</v>
      </c>
      <c r="AL651" t="s">
        <v>126</v>
      </c>
      <c r="AM651" t="s">
        <v>110</v>
      </c>
      <c r="AN651" t="s">
        <v>101</v>
      </c>
      <c r="AO651" t="s">
        <v>102</v>
      </c>
      <c r="AP651" s="1" t="s">
        <v>92</v>
      </c>
      <c r="AQ651" t="s">
        <v>102</v>
      </c>
    </row>
    <row r="652" spans="1:43" x14ac:dyDescent="0.25">
      <c r="A652" s="1">
        <v>651</v>
      </c>
      <c r="F652" t="s">
        <v>34</v>
      </c>
      <c r="H652" t="s">
        <v>269</v>
      </c>
      <c r="M652" s="5">
        <f t="shared" si="150"/>
        <v>2</v>
      </c>
      <c r="N652" s="5">
        <f t="shared" si="151"/>
        <v>1.5</v>
      </c>
      <c r="P652" s="5">
        <f t="shared" si="152"/>
        <v>0</v>
      </c>
      <c r="Q652" s="5">
        <f t="shared" si="153"/>
        <v>0</v>
      </c>
      <c r="R652" s="5">
        <f t="shared" si="154"/>
        <v>0</v>
      </c>
      <c r="S652" s="5">
        <f t="shared" si="155"/>
        <v>0</v>
      </c>
      <c r="T652" s="5">
        <f t="shared" si="156"/>
        <v>1</v>
      </c>
      <c r="U652" s="5">
        <f t="shared" si="157"/>
        <v>0</v>
      </c>
      <c r="V652" s="13">
        <f t="shared" si="158"/>
        <v>1</v>
      </c>
      <c r="W652" s="5">
        <f t="shared" si="159"/>
        <v>0</v>
      </c>
      <c r="X652" s="5">
        <f t="shared" si="160"/>
        <v>0</v>
      </c>
      <c r="Y652" s="5">
        <f t="shared" si="161"/>
        <v>0</v>
      </c>
      <c r="AB652" s="5">
        <f t="shared" si="162"/>
        <v>2</v>
      </c>
      <c r="AC652" s="5">
        <f t="shared" si="163"/>
        <v>2</v>
      </c>
      <c r="AD652" s="5" t="str">
        <f t="shared" si="164"/>
        <v>Correct</v>
      </c>
      <c r="AE652" t="s">
        <v>94</v>
      </c>
      <c r="AF652">
        <v>21</v>
      </c>
      <c r="AG652" t="s">
        <v>95</v>
      </c>
      <c r="AH652" t="s">
        <v>238</v>
      </c>
      <c r="AI652" t="s">
        <v>107</v>
      </c>
      <c r="AK652" s="1" t="s">
        <v>80</v>
      </c>
      <c r="AM652" t="s">
        <v>120</v>
      </c>
      <c r="AN652" t="s">
        <v>101</v>
      </c>
      <c r="AP652" s="1"/>
    </row>
    <row r="653" spans="1:43" x14ac:dyDescent="0.25">
      <c r="A653" s="1">
        <v>652</v>
      </c>
      <c r="D653" t="s">
        <v>33</v>
      </c>
      <c r="H653" t="s">
        <v>269</v>
      </c>
      <c r="M653" s="5">
        <f t="shared" si="150"/>
        <v>2</v>
      </c>
      <c r="N653" s="5">
        <f t="shared" si="151"/>
        <v>1.5</v>
      </c>
      <c r="P653" s="5">
        <f t="shared" si="152"/>
        <v>0</v>
      </c>
      <c r="Q653" s="5">
        <f t="shared" si="153"/>
        <v>0</v>
      </c>
      <c r="R653" s="5">
        <f t="shared" si="154"/>
        <v>1</v>
      </c>
      <c r="S653" s="5">
        <f t="shared" si="155"/>
        <v>0</v>
      </c>
      <c r="T653" s="5">
        <f t="shared" si="156"/>
        <v>0</v>
      </c>
      <c r="U653" s="5">
        <f t="shared" si="157"/>
        <v>0</v>
      </c>
      <c r="V653" s="13">
        <f t="shared" si="158"/>
        <v>1</v>
      </c>
      <c r="W653" s="5">
        <f t="shared" si="159"/>
        <v>0</v>
      </c>
      <c r="X653" s="5">
        <f t="shared" si="160"/>
        <v>0</v>
      </c>
      <c r="Y653" s="5">
        <f t="shared" si="161"/>
        <v>0</v>
      </c>
      <c r="AB653" s="5">
        <f t="shared" si="162"/>
        <v>2</v>
      </c>
      <c r="AC653" s="5">
        <f t="shared" si="163"/>
        <v>2</v>
      </c>
      <c r="AD653" s="5" t="str">
        <f t="shared" si="164"/>
        <v>Correct</v>
      </c>
      <c r="AE653" t="s">
        <v>105</v>
      </c>
      <c r="AF653">
        <v>19</v>
      </c>
      <c r="AG653" t="s">
        <v>95</v>
      </c>
      <c r="AH653" t="s">
        <v>145</v>
      </c>
      <c r="AI653" t="s">
        <v>107</v>
      </c>
      <c r="AJ653" t="s">
        <v>98</v>
      </c>
      <c r="AK653" s="1"/>
      <c r="AN653" t="s">
        <v>101</v>
      </c>
      <c r="AO653" t="s">
        <v>102</v>
      </c>
      <c r="AP653" s="1"/>
    </row>
    <row r="654" spans="1:43" x14ac:dyDescent="0.25">
      <c r="A654" s="1">
        <v>653</v>
      </c>
      <c r="E654" t="s">
        <v>266</v>
      </c>
      <c r="M654" s="5">
        <f t="shared" si="150"/>
        <v>1</v>
      </c>
      <c r="N654" s="5">
        <f t="shared" si="151"/>
        <v>3</v>
      </c>
      <c r="P654" s="5">
        <f t="shared" si="152"/>
        <v>0</v>
      </c>
      <c r="Q654" s="5">
        <f t="shared" si="153"/>
        <v>0</v>
      </c>
      <c r="R654" s="5">
        <f t="shared" si="154"/>
        <v>0</v>
      </c>
      <c r="S654" s="5">
        <f t="shared" si="155"/>
        <v>1</v>
      </c>
      <c r="T654" s="5">
        <f t="shared" si="156"/>
        <v>0</v>
      </c>
      <c r="U654" s="5">
        <f t="shared" si="157"/>
        <v>0</v>
      </c>
      <c r="V654" s="13">
        <f t="shared" si="158"/>
        <v>0</v>
      </c>
      <c r="W654" s="5">
        <f t="shared" si="159"/>
        <v>0</v>
      </c>
      <c r="X654" s="5">
        <f t="shared" si="160"/>
        <v>0</v>
      </c>
      <c r="Y654" s="5">
        <f t="shared" si="161"/>
        <v>0</v>
      </c>
      <c r="AB654" s="5">
        <f t="shared" si="162"/>
        <v>1</v>
      </c>
      <c r="AC654" s="5">
        <f t="shared" si="163"/>
        <v>1</v>
      </c>
      <c r="AD654" s="5" t="str">
        <f t="shared" si="164"/>
        <v>Correct</v>
      </c>
      <c r="AE654" t="s">
        <v>94</v>
      </c>
      <c r="AF654">
        <v>28</v>
      </c>
      <c r="AG654" t="s">
        <v>95</v>
      </c>
      <c r="AH654" t="s">
        <v>273</v>
      </c>
      <c r="AK654" s="1" t="s">
        <v>80</v>
      </c>
      <c r="AL654" t="s">
        <v>112</v>
      </c>
      <c r="AM654" t="s">
        <v>120</v>
      </c>
      <c r="AN654" t="s">
        <v>101</v>
      </c>
      <c r="AO654" t="s">
        <v>102</v>
      </c>
      <c r="AP654" s="1" t="s">
        <v>92</v>
      </c>
      <c r="AQ654" t="s">
        <v>102</v>
      </c>
    </row>
    <row r="655" spans="1:43" x14ac:dyDescent="0.25">
      <c r="A655" s="1">
        <v>654</v>
      </c>
      <c r="D655" t="s">
        <v>33</v>
      </c>
      <c r="F655" t="s">
        <v>34</v>
      </c>
      <c r="I655" t="s">
        <v>36</v>
      </c>
      <c r="M655" s="5">
        <f t="shared" si="150"/>
        <v>3</v>
      </c>
      <c r="N655" s="5">
        <f t="shared" si="151"/>
        <v>1</v>
      </c>
      <c r="P655" s="5">
        <f t="shared" si="152"/>
        <v>0</v>
      </c>
      <c r="Q655" s="5">
        <f t="shared" si="153"/>
        <v>0</v>
      </c>
      <c r="R655" s="5">
        <f t="shared" si="154"/>
        <v>1</v>
      </c>
      <c r="S655" s="5">
        <f t="shared" si="155"/>
        <v>0</v>
      </c>
      <c r="T655" s="5">
        <f t="shared" si="156"/>
        <v>1</v>
      </c>
      <c r="U655" s="5">
        <f t="shared" si="157"/>
        <v>0</v>
      </c>
      <c r="V655" s="13">
        <f t="shared" si="158"/>
        <v>0</v>
      </c>
      <c r="W655" s="5">
        <f t="shared" si="159"/>
        <v>1</v>
      </c>
      <c r="X655" s="5">
        <f t="shared" si="160"/>
        <v>0</v>
      </c>
      <c r="Y655" s="5">
        <f t="shared" si="161"/>
        <v>0</v>
      </c>
      <c r="AB655" s="5">
        <f t="shared" si="162"/>
        <v>3</v>
      </c>
      <c r="AC655" s="5">
        <f t="shared" si="163"/>
        <v>3</v>
      </c>
      <c r="AD655" s="5" t="str">
        <f t="shared" si="164"/>
        <v>Correct</v>
      </c>
      <c r="AE655" t="s">
        <v>94</v>
      </c>
      <c r="AF655">
        <v>24</v>
      </c>
      <c r="AG655" t="s">
        <v>95</v>
      </c>
      <c r="AH655" t="s">
        <v>206</v>
      </c>
      <c r="AI655" t="s">
        <v>107</v>
      </c>
      <c r="AJ655" t="s">
        <v>98</v>
      </c>
      <c r="AK655" s="1" t="s">
        <v>80</v>
      </c>
      <c r="AL655" t="s">
        <v>114</v>
      </c>
      <c r="AM655" t="s">
        <v>110</v>
      </c>
      <c r="AN655" t="s">
        <v>136</v>
      </c>
      <c r="AO655" t="s">
        <v>102</v>
      </c>
      <c r="AP655" s="1" t="s">
        <v>92</v>
      </c>
      <c r="AQ655" t="s">
        <v>102</v>
      </c>
    </row>
    <row r="656" spans="1:43" x14ac:dyDescent="0.25">
      <c r="A656" s="1">
        <v>655</v>
      </c>
      <c r="D656" t="s">
        <v>33</v>
      </c>
      <c r="F656" t="s">
        <v>34</v>
      </c>
      <c r="H656" t="s">
        <v>269</v>
      </c>
      <c r="K656" t="s">
        <v>38</v>
      </c>
      <c r="M656" s="5">
        <f t="shared" si="150"/>
        <v>4</v>
      </c>
      <c r="N656" s="5">
        <f t="shared" si="151"/>
        <v>0.75</v>
      </c>
      <c r="P656" s="5">
        <f t="shared" si="152"/>
        <v>0</v>
      </c>
      <c r="Q656" s="5">
        <f t="shared" si="153"/>
        <v>0</v>
      </c>
      <c r="R656" s="5">
        <f t="shared" si="154"/>
        <v>0.75</v>
      </c>
      <c r="S656" s="5">
        <f t="shared" si="155"/>
        <v>0</v>
      </c>
      <c r="T656" s="5">
        <f t="shared" si="156"/>
        <v>0.75</v>
      </c>
      <c r="U656" s="5">
        <f t="shared" si="157"/>
        <v>0</v>
      </c>
      <c r="V656" s="13">
        <f t="shared" si="158"/>
        <v>0.75</v>
      </c>
      <c r="W656" s="5">
        <f t="shared" si="159"/>
        <v>0</v>
      </c>
      <c r="X656" s="5">
        <f t="shared" si="160"/>
        <v>0</v>
      </c>
      <c r="Y656" s="5">
        <f t="shared" si="161"/>
        <v>0.75</v>
      </c>
      <c r="AB656" s="5">
        <f t="shared" si="162"/>
        <v>3</v>
      </c>
      <c r="AC656" s="5">
        <f t="shared" si="163"/>
        <v>4</v>
      </c>
      <c r="AD656" s="5" t="str">
        <f t="shared" si="164"/>
        <v>Correct</v>
      </c>
      <c r="AE656" t="s">
        <v>94</v>
      </c>
      <c r="AF656">
        <v>54</v>
      </c>
      <c r="AH656" t="s">
        <v>157</v>
      </c>
      <c r="AJ656" t="s">
        <v>102</v>
      </c>
      <c r="AK656" s="1" t="s">
        <v>355</v>
      </c>
      <c r="AL656" t="s">
        <v>109</v>
      </c>
      <c r="AM656" t="s">
        <v>110</v>
      </c>
      <c r="AN656" t="s">
        <v>101</v>
      </c>
      <c r="AO656" t="s">
        <v>102</v>
      </c>
      <c r="AP656" s="1"/>
      <c r="AQ656" t="s">
        <v>98</v>
      </c>
    </row>
    <row r="657" spans="1:43" x14ac:dyDescent="0.25">
      <c r="A657" s="1">
        <v>656</v>
      </c>
      <c r="F657" t="s">
        <v>34</v>
      </c>
      <c r="H657" t="s">
        <v>269</v>
      </c>
      <c r="I657" t="s">
        <v>36</v>
      </c>
      <c r="M657" s="5">
        <f t="shared" si="150"/>
        <v>3</v>
      </c>
      <c r="N657" s="5">
        <f t="shared" si="151"/>
        <v>1</v>
      </c>
      <c r="P657" s="5">
        <f t="shared" si="152"/>
        <v>0</v>
      </c>
      <c r="Q657" s="5">
        <f t="shared" si="153"/>
        <v>0</v>
      </c>
      <c r="R657" s="5">
        <f t="shared" si="154"/>
        <v>0</v>
      </c>
      <c r="S657" s="5">
        <f t="shared" si="155"/>
        <v>0</v>
      </c>
      <c r="T657" s="5">
        <f t="shared" si="156"/>
        <v>1</v>
      </c>
      <c r="U657" s="5">
        <f t="shared" si="157"/>
        <v>0</v>
      </c>
      <c r="V657" s="13">
        <f t="shared" si="158"/>
        <v>1</v>
      </c>
      <c r="W657" s="5">
        <f t="shared" si="159"/>
        <v>1</v>
      </c>
      <c r="X657" s="5">
        <f t="shared" si="160"/>
        <v>0</v>
      </c>
      <c r="Y657" s="5">
        <f t="shared" si="161"/>
        <v>0</v>
      </c>
      <c r="AB657" s="5">
        <f t="shared" si="162"/>
        <v>3</v>
      </c>
      <c r="AC657" s="5">
        <f t="shared" si="163"/>
        <v>3</v>
      </c>
      <c r="AD657" s="5" t="str">
        <f t="shared" si="164"/>
        <v>Correct</v>
      </c>
      <c r="AE657" t="s">
        <v>105</v>
      </c>
      <c r="AF657">
        <v>52</v>
      </c>
      <c r="AG657" t="s">
        <v>95</v>
      </c>
      <c r="AH657" t="s">
        <v>162</v>
      </c>
      <c r="AI657" t="s">
        <v>107</v>
      </c>
      <c r="AJ657" t="s">
        <v>98</v>
      </c>
      <c r="AK657" s="1" t="s">
        <v>370</v>
      </c>
      <c r="AL657" t="s">
        <v>114</v>
      </c>
      <c r="AM657" t="s">
        <v>133</v>
      </c>
      <c r="AN657" t="s">
        <v>101</v>
      </c>
      <c r="AO657" t="s">
        <v>102</v>
      </c>
      <c r="AP657" s="1" t="s">
        <v>92</v>
      </c>
      <c r="AQ657" t="s">
        <v>98</v>
      </c>
    </row>
    <row r="658" spans="1:43" x14ac:dyDescent="0.25">
      <c r="A658" s="1">
        <v>657</v>
      </c>
      <c r="H658" t="s">
        <v>269</v>
      </c>
      <c r="J658" t="s">
        <v>37</v>
      </c>
      <c r="K658" t="s">
        <v>38</v>
      </c>
      <c r="M658" s="5">
        <f t="shared" si="150"/>
        <v>3</v>
      </c>
      <c r="N658" s="5">
        <f t="shared" si="151"/>
        <v>1</v>
      </c>
      <c r="P658" s="5">
        <f t="shared" si="152"/>
        <v>0</v>
      </c>
      <c r="Q658" s="5">
        <f t="shared" si="153"/>
        <v>0</v>
      </c>
      <c r="R658" s="5">
        <f t="shared" si="154"/>
        <v>0</v>
      </c>
      <c r="S658" s="5">
        <f t="shared" si="155"/>
        <v>0</v>
      </c>
      <c r="T658" s="5">
        <f t="shared" si="156"/>
        <v>0</v>
      </c>
      <c r="U658" s="5">
        <f t="shared" si="157"/>
        <v>0</v>
      </c>
      <c r="V658" s="13">
        <f t="shared" si="158"/>
        <v>1</v>
      </c>
      <c r="W658" s="5">
        <f t="shared" si="159"/>
        <v>0</v>
      </c>
      <c r="X658" s="5">
        <f t="shared" si="160"/>
        <v>1</v>
      </c>
      <c r="Y658" s="5">
        <f t="shared" si="161"/>
        <v>1</v>
      </c>
      <c r="AB658" s="5">
        <f t="shared" si="162"/>
        <v>3</v>
      </c>
      <c r="AC658" s="5">
        <f t="shared" si="163"/>
        <v>3</v>
      </c>
      <c r="AD658" s="5" t="str">
        <f t="shared" si="164"/>
        <v>Correct</v>
      </c>
      <c r="AE658" t="s">
        <v>94</v>
      </c>
      <c r="AF658">
        <v>56</v>
      </c>
      <c r="AG658" t="s">
        <v>95</v>
      </c>
      <c r="AH658" t="s">
        <v>186</v>
      </c>
      <c r="AI658" t="s">
        <v>97</v>
      </c>
      <c r="AK658" s="1" t="s">
        <v>80</v>
      </c>
      <c r="AL658" t="s">
        <v>99</v>
      </c>
      <c r="AM658" t="s">
        <v>103</v>
      </c>
      <c r="AN658" t="s">
        <v>101</v>
      </c>
      <c r="AO658" t="s">
        <v>102</v>
      </c>
      <c r="AP658" s="1" t="s">
        <v>92</v>
      </c>
      <c r="AQ658" t="s">
        <v>102</v>
      </c>
    </row>
    <row r="659" spans="1:43" x14ac:dyDescent="0.25">
      <c r="A659" s="1">
        <v>658</v>
      </c>
      <c r="K659" t="s">
        <v>38</v>
      </c>
      <c r="M659" s="5">
        <f t="shared" si="150"/>
        <v>1</v>
      </c>
      <c r="N659" s="5">
        <f t="shared" si="151"/>
        <v>3</v>
      </c>
      <c r="P659" s="5">
        <f t="shared" si="152"/>
        <v>0</v>
      </c>
      <c r="Q659" s="5">
        <f t="shared" si="153"/>
        <v>0</v>
      </c>
      <c r="R659" s="5">
        <f t="shared" si="154"/>
        <v>0</v>
      </c>
      <c r="S659" s="5">
        <f t="shared" si="155"/>
        <v>0</v>
      </c>
      <c r="T659" s="5">
        <f t="shared" si="156"/>
        <v>0</v>
      </c>
      <c r="U659" s="5">
        <f t="shared" si="157"/>
        <v>0</v>
      </c>
      <c r="V659" s="13">
        <f t="shared" si="158"/>
        <v>0</v>
      </c>
      <c r="W659" s="5">
        <f t="shared" si="159"/>
        <v>0</v>
      </c>
      <c r="X659" s="5">
        <f t="shared" si="160"/>
        <v>0</v>
      </c>
      <c r="Y659" s="5">
        <f t="shared" si="161"/>
        <v>1</v>
      </c>
      <c r="AB659" s="5">
        <f t="shared" si="162"/>
        <v>1</v>
      </c>
      <c r="AC659" s="5">
        <f t="shared" si="163"/>
        <v>1</v>
      </c>
      <c r="AD659" s="5" t="str">
        <f t="shared" si="164"/>
        <v>Correct</v>
      </c>
      <c r="AE659" t="s">
        <v>94</v>
      </c>
      <c r="AF659">
        <v>88</v>
      </c>
      <c r="AG659" t="s">
        <v>95</v>
      </c>
      <c r="AH659" t="s">
        <v>113</v>
      </c>
      <c r="AI659" t="s">
        <v>107</v>
      </c>
      <c r="AK659" s="1" t="s">
        <v>80</v>
      </c>
      <c r="AM659" t="s">
        <v>110</v>
      </c>
      <c r="AN659" t="s">
        <v>104</v>
      </c>
      <c r="AO659" t="s">
        <v>102</v>
      </c>
      <c r="AP659" s="1"/>
      <c r="AQ659" t="s">
        <v>98</v>
      </c>
    </row>
    <row r="660" spans="1:43" x14ac:dyDescent="0.25">
      <c r="A660" s="1">
        <v>659</v>
      </c>
      <c r="H660" t="s">
        <v>269</v>
      </c>
      <c r="I660" t="s">
        <v>36</v>
      </c>
      <c r="M660" s="5">
        <f t="shared" si="150"/>
        <v>2</v>
      </c>
      <c r="N660" s="5">
        <f t="shared" si="151"/>
        <v>1.5</v>
      </c>
      <c r="P660" s="5">
        <f t="shared" si="152"/>
        <v>0</v>
      </c>
      <c r="Q660" s="5">
        <f t="shared" si="153"/>
        <v>0</v>
      </c>
      <c r="R660" s="5">
        <f t="shared" si="154"/>
        <v>0</v>
      </c>
      <c r="S660" s="5">
        <f t="shared" si="155"/>
        <v>0</v>
      </c>
      <c r="T660" s="5">
        <f t="shared" si="156"/>
        <v>0</v>
      </c>
      <c r="U660" s="5">
        <f t="shared" si="157"/>
        <v>0</v>
      </c>
      <c r="V660" s="13">
        <f t="shared" si="158"/>
        <v>1</v>
      </c>
      <c r="W660" s="5">
        <f t="shared" si="159"/>
        <v>1</v>
      </c>
      <c r="X660" s="5">
        <f t="shared" si="160"/>
        <v>0</v>
      </c>
      <c r="Y660" s="5">
        <f t="shared" si="161"/>
        <v>0</v>
      </c>
      <c r="AB660" s="5">
        <f t="shared" si="162"/>
        <v>2</v>
      </c>
      <c r="AC660" s="5">
        <f t="shared" si="163"/>
        <v>2</v>
      </c>
      <c r="AD660" s="5" t="str">
        <f t="shared" si="164"/>
        <v>Correct</v>
      </c>
      <c r="AE660" t="s">
        <v>94</v>
      </c>
      <c r="AF660">
        <v>66</v>
      </c>
      <c r="AG660" t="s">
        <v>95</v>
      </c>
      <c r="AH660" t="s">
        <v>113</v>
      </c>
      <c r="AI660" t="s">
        <v>107</v>
      </c>
      <c r="AK660" s="1" t="s">
        <v>80</v>
      </c>
      <c r="AM660" t="s">
        <v>110</v>
      </c>
      <c r="AN660" t="s">
        <v>104</v>
      </c>
      <c r="AO660" t="s">
        <v>102</v>
      </c>
      <c r="AP660" s="1" t="s">
        <v>91</v>
      </c>
      <c r="AQ660" t="s">
        <v>98</v>
      </c>
    </row>
    <row r="661" spans="1:43" x14ac:dyDescent="0.25">
      <c r="A661" s="1">
        <v>660</v>
      </c>
      <c r="M661" s="5">
        <f t="shared" si="150"/>
        <v>0</v>
      </c>
      <c r="N661" s="5" t="e">
        <f t="shared" si="151"/>
        <v>#DIV/0!</v>
      </c>
      <c r="P661" s="5">
        <f t="shared" si="152"/>
        <v>0</v>
      </c>
      <c r="Q661" s="5">
        <f t="shared" si="153"/>
        <v>0</v>
      </c>
      <c r="R661" s="5">
        <f t="shared" si="154"/>
        <v>0</v>
      </c>
      <c r="S661" s="5">
        <f t="shared" si="155"/>
        <v>0</v>
      </c>
      <c r="T661" s="5">
        <f t="shared" si="156"/>
        <v>0</v>
      </c>
      <c r="U661" s="5">
        <f t="shared" si="157"/>
        <v>0</v>
      </c>
      <c r="V661" s="13">
        <f t="shared" si="158"/>
        <v>0</v>
      </c>
      <c r="W661" s="5">
        <f t="shared" si="159"/>
        <v>0</v>
      </c>
      <c r="X661" s="5">
        <f t="shared" si="160"/>
        <v>0</v>
      </c>
      <c r="Y661" s="5">
        <f t="shared" si="161"/>
        <v>0</v>
      </c>
      <c r="AB661" s="5">
        <f t="shared" si="162"/>
        <v>0</v>
      </c>
      <c r="AC661" s="5">
        <f t="shared" si="163"/>
        <v>0</v>
      </c>
      <c r="AD661" s="5" t="str">
        <f t="shared" si="164"/>
        <v>Correct</v>
      </c>
      <c r="AE661" t="s">
        <v>94</v>
      </c>
      <c r="AF661">
        <v>81</v>
      </c>
      <c r="AG661" t="s">
        <v>95</v>
      </c>
      <c r="AH661" t="s">
        <v>113</v>
      </c>
      <c r="AI661" t="s">
        <v>107</v>
      </c>
      <c r="AK661" s="1" t="s">
        <v>80</v>
      </c>
      <c r="AL661" t="s">
        <v>99</v>
      </c>
      <c r="AM661" t="s">
        <v>110</v>
      </c>
      <c r="AN661" t="s">
        <v>104</v>
      </c>
      <c r="AO661" t="s">
        <v>102</v>
      </c>
      <c r="AP661" s="1" t="s">
        <v>373</v>
      </c>
      <c r="AQ661" t="s">
        <v>98</v>
      </c>
    </row>
    <row r="662" spans="1:43" x14ac:dyDescent="0.25">
      <c r="A662" s="1">
        <v>661</v>
      </c>
      <c r="G662" t="s">
        <v>35</v>
      </c>
      <c r="M662" s="5">
        <f t="shared" si="150"/>
        <v>1</v>
      </c>
      <c r="N662" s="5">
        <f t="shared" si="151"/>
        <v>3</v>
      </c>
      <c r="P662" s="5">
        <f t="shared" si="152"/>
        <v>0</v>
      </c>
      <c r="Q662" s="5">
        <f t="shared" si="153"/>
        <v>0</v>
      </c>
      <c r="R662" s="5">
        <f t="shared" si="154"/>
        <v>0</v>
      </c>
      <c r="S662" s="5">
        <f t="shared" si="155"/>
        <v>0</v>
      </c>
      <c r="T662" s="5">
        <f t="shared" si="156"/>
        <v>0</v>
      </c>
      <c r="U662" s="5">
        <f t="shared" si="157"/>
        <v>1</v>
      </c>
      <c r="V662" s="13">
        <f t="shared" si="158"/>
        <v>0</v>
      </c>
      <c r="W662" s="5">
        <f t="shared" si="159"/>
        <v>0</v>
      </c>
      <c r="X662" s="5">
        <f t="shared" si="160"/>
        <v>0</v>
      </c>
      <c r="Y662" s="5">
        <f t="shared" si="161"/>
        <v>0</v>
      </c>
      <c r="AB662" s="5">
        <f t="shared" si="162"/>
        <v>1</v>
      </c>
      <c r="AC662" s="5">
        <f t="shared" si="163"/>
        <v>1</v>
      </c>
      <c r="AD662" s="5" t="str">
        <f t="shared" si="164"/>
        <v>Correct</v>
      </c>
      <c r="AE662" t="s">
        <v>94</v>
      </c>
      <c r="AF662">
        <v>95</v>
      </c>
      <c r="AG662" t="s">
        <v>95</v>
      </c>
      <c r="AH662" t="s">
        <v>113</v>
      </c>
      <c r="AI662" t="s">
        <v>107</v>
      </c>
      <c r="AJ662" t="s">
        <v>98</v>
      </c>
      <c r="AK662" s="1" t="s">
        <v>80</v>
      </c>
      <c r="AM662" t="s">
        <v>110</v>
      </c>
      <c r="AN662" t="s">
        <v>104</v>
      </c>
      <c r="AO662" t="s">
        <v>102</v>
      </c>
      <c r="AP662" s="1"/>
      <c r="AQ662" t="s">
        <v>98</v>
      </c>
    </row>
    <row r="663" spans="1:43" x14ac:dyDescent="0.25">
      <c r="A663" s="1">
        <v>662</v>
      </c>
      <c r="K663" t="s">
        <v>38</v>
      </c>
      <c r="M663" s="5">
        <f t="shared" si="150"/>
        <v>1</v>
      </c>
      <c r="N663" s="5">
        <f t="shared" si="151"/>
        <v>3</v>
      </c>
      <c r="P663" s="5">
        <f t="shared" si="152"/>
        <v>0</v>
      </c>
      <c r="Q663" s="5">
        <f t="shared" si="153"/>
        <v>0</v>
      </c>
      <c r="R663" s="5">
        <f t="shared" si="154"/>
        <v>0</v>
      </c>
      <c r="S663" s="5">
        <f t="shared" si="155"/>
        <v>0</v>
      </c>
      <c r="T663" s="5">
        <f t="shared" si="156"/>
        <v>0</v>
      </c>
      <c r="U663" s="5">
        <f t="shared" si="157"/>
        <v>0</v>
      </c>
      <c r="V663" s="13">
        <f t="shared" si="158"/>
        <v>0</v>
      </c>
      <c r="W663" s="5">
        <f t="shared" si="159"/>
        <v>0</v>
      </c>
      <c r="X663" s="5">
        <f t="shared" si="160"/>
        <v>0</v>
      </c>
      <c r="Y663" s="5">
        <f t="shared" si="161"/>
        <v>1</v>
      </c>
      <c r="AB663" s="5">
        <f t="shared" si="162"/>
        <v>1</v>
      </c>
      <c r="AC663" s="5">
        <f t="shared" si="163"/>
        <v>1</v>
      </c>
      <c r="AD663" s="5" t="str">
        <f t="shared" si="164"/>
        <v>Correct</v>
      </c>
      <c r="AE663" t="s">
        <v>94</v>
      </c>
      <c r="AF663">
        <v>68</v>
      </c>
      <c r="AG663" t="s">
        <v>95</v>
      </c>
      <c r="AH663" t="s">
        <v>116</v>
      </c>
      <c r="AI663" t="s">
        <v>107</v>
      </c>
      <c r="AK663" s="1" t="s">
        <v>80</v>
      </c>
      <c r="AM663" t="s">
        <v>100</v>
      </c>
      <c r="AN663" t="s">
        <v>104</v>
      </c>
      <c r="AO663" t="s">
        <v>102</v>
      </c>
      <c r="AP663" s="1" t="s">
        <v>91</v>
      </c>
      <c r="AQ663" t="s">
        <v>102</v>
      </c>
    </row>
    <row r="664" spans="1:43" x14ac:dyDescent="0.25">
      <c r="A664" s="1">
        <v>663</v>
      </c>
      <c r="M664" s="5">
        <f t="shared" si="150"/>
        <v>0</v>
      </c>
      <c r="N664" s="5" t="e">
        <f t="shared" si="151"/>
        <v>#DIV/0!</v>
      </c>
      <c r="P664" s="5">
        <f t="shared" si="152"/>
        <v>0</v>
      </c>
      <c r="Q664" s="5">
        <f t="shared" si="153"/>
        <v>0</v>
      </c>
      <c r="R664" s="5">
        <f t="shared" si="154"/>
        <v>0</v>
      </c>
      <c r="S664" s="5">
        <f t="shared" si="155"/>
        <v>0</v>
      </c>
      <c r="T664" s="5">
        <f t="shared" si="156"/>
        <v>0</v>
      </c>
      <c r="U664" s="5">
        <f t="shared" si="157"/>
        <v>0</v>
      </c>
      <c r="V664" s="13">
        <f t="shared" si="158"/>
        <v>0</v>
      </c>
      <c r="W664" s="5">
        <f t="shared" si="159"/>
        <v>0</v>
      </c>
      <c r="X664" s="5">
        <f t="shared" si="160"/>
        <v>0</v>
      </c>
      <c r="Y664" s="5">
        <f t="shared" si="161"/>
        <v>0</v>
      </c>
      <c r="AB664" s="5">
        <f t="shared" si="162"/>
        <v>0</v>
      </c>
      <c r="AC664" s="5">
        <f t="shared" si="163"/>
        <v>0</v>
      </c>
      <c r="AD664" s="5" t="str">
        <f t="shared" si="164"/>
        <v>Correct</v>
      </c>
      <c r="AE664" t="s">
        <v>105</v>
      </c>
      <c r="AF664">
        <v>70</v>
      </c>
      <c r="AG664" t="s">
        <v>95</v>
      </c>
      <c r="AH664" t="s">
        <v>113</v>
      </c>
      <c r="AI664" t="s">
        <v>107</v>
      </c>
      <c r="AJ664" t="s">
        <v>98</v>
      </c>
      <c r="AK664" s="1" t="s">
        <v>80</v>
      </c>
      <c r="AL664" t="s">
        <v>112</v>
      </c>
      <c r="AM664" t="s">
        <v>110</v>
      </c>
      <c r="AN664" t="s">
        <v>104</v>
      </c>
      <c r="AO664" t="s">
        <v>102</v>
      </c>
      <c r="AP664" s="1"/>
      <c r="AQ664" t="s">
        <v>98</v>
      </c>
    </row>
    <row r="665" spans="1:43" x14ac:dyDescent="0.25">
      <c r="A665" s="1">
        <v>664</v>
      </c>
      <c r="E665" t="s">
        <v>266</v>
      </c>
      <c r="H665" t="s">
        <v>269</v>
      </c>
      <c r="K665" t="s">
        <v>38</v>
      </c>
      <c r="M665" s="5">
        <f t="shared" si="150"/>
        <v>3</v>
      </c>
      <c r="N665" s="5">
        <f t="shared" si="151"/>
        <v>1</v>
      </c>
      <c r="P665" s="5">
        <f t="shared" si="152"/>
        <v>0</v>
      </c>
      <c r="Q665" s="5">
        <f t="shared" si="153"/>
        <v>0</v>
      </c>
      <c r="R665" s="5">
        <f t="shared" si="154"/>
        <v>0</v>
      </c>
      <c r="S665" s="5">
        <f t="shared" si="155"/>
        <v>1</v>
      </c>
      <c r="T665" s="5">
        <f t="shared" si="156"/>
        <v>0</v>
      </c>
      <c r="U665" s="5">
        <f t="shared" si="157"/>
        <v>0</v>
      </c>
      <c r="V665" s="13">
        <f t="shared" si="158"/>
        <v>1</v>
      </c>
      <c r="W665" s="5">
        <f t="shared" si="159"/>
        <v>0</v>
      </c>
      <c r="X665" s="5">
        <f t="shared" si="160"/>
        <v>0</v>
      </c>
      <c r="Y665" s="5">
        <f t="shared" si="161"/>
        <v>1</v>
      </c>
      <c r="AB665" s="5">
        <f t="shared" si="162"/>
        <v>3</v>
      </c>
      <c r="AC665" s="5">
        <f t="shared" si="163"/>
        <v>3</v>
      </c>
      <c r="AD665" s="5" t="str">
        <f t="shared" si="164"/>
        <v>Correct</v>
      </c>
      <c r="AE665" t="s">
        <v>105</v>
      </c>
      <c r="AF665">
        <v>18</v>
      </c>
      <c r="AG665" t="s">
        <v>121</v>
      </c>
      <c r="AH665" t="s">
        <v>180</v>
      </c>
      <c r="AI665" t="s">
        <v>143</v>
      </c>
      <c r="AJ665" t="s">
        <v>98</v>
      </c>
      <c r="AK665" s="1" t="s">
        <v>80</v>
      </c>
      <c r="AM665" t="s">
        <v>133</v>
      </c>
      <c r="AN665" t="s">
        <v>136</v>
      </c>
      <c r="AO665" t="s">
        <v>102</v>
      </c>
      <c r="AP665" s="1" t="s">
        <v>90</v>
      </c>
      <c r="AQ665" t="s">
        <v>98</v>
      </c>
    </row>
    <row r="666" spans="1:43" x14ac:dyDescent="0.25">
      <c r="A666" s="1">
        <v>665</v>
      </c>
      <c r="D666" t="s">
        <v>33</v>
      </c>
      <c r="M666" s="5">
        <f t="shared" si="150"/>
        <v>1</v>
      </c>
      <c r="N666" s="5">
        <f t="shared" si="151"/>
        <v>3</v>
      </c>
      <c r="P666" s="5">
        <f t="shared" si="152"/>
        <v>0</v>
      </c>
      <c r="Q666" s="5">
        <f t="shared" si="153"/>
        <v>0</v>
      </c>
      <c r="R666" s="5">
        <f t="shared" si="154"/>
        <v>1</v>
      </c>
      <c r="S666" s="5">
        <f t="shared" si="155"/>
        <v>0</v>
      </c>
      <c r="T666" s="5">
        <f t="shared" si="156"/>
        <v>0</v>
      </c>
      <c r="U666" s="5">
        <f t="shared" si="157"/>
        <v>0</v>
      </c>
      <c r="V666" s="13">
        <f t="shared" si="158"/>
        <v>0</v>
      </c>
      <c r="W666" s="5">
        <f t="shared" si="159"/>
        <v>0</v>
      </c>
      <c r="X666" s="5">
        <f t="shared" si="160"/>
        <v>0</v>
      </c>
      <c r="Y666" s="5">
        <f t="shared" si="161"/>
        <v>0</v>
      </c>
      <c r="AB666" s="5">
        <f t="shared" si="162"/>
        <v>1</v>
      </c>
      <c r="AC666" s="5">
        <f t="shared" si="163"/>
        <v>1</v>
      </c>
      <c r="AD666" s="5" t="str">
        <f t="shared" si="164"/>
        <v>Correct</v>
      </c>
      <c r="AE666" t="s">
        <v>105</v>
      </c>
      <c r="AF666">
        <v>31</v>
      </c>
      <c r="AG666" t="s">
        <v>121</v>
      </c>
      <c r="AH666" t="s">
        <v>274</v>
      </c>
      <c r="AI666" t="s">
        <v>107</v>
      </c>
      <c r="AJ666" t="s">
        <v>98</v>
      </c>
      <c r="AK666" s="1" t="s">
        <v>80</v>
      </c>
      <c r="AL666" t="s">
        <v>114</v>
      </c>
      <c r="AM666" t="s">
        <v>110</v>
      </c>
      <c r="AN666" t="s">
        <v>123</v>
      </c>
      <c r="AO666" t="s">
        <v>102</v>
      </c>
      <c r="AP666" s="1" t="s">
        <v>90</v>
      </c>
      <c r="AQ666" t="s">
        <v>102</v>
      </c>
    </row>
    <row r="667" spans="1:43" x14ac:dyDescent="0.25">
      <c r="A667" s="1">
        <v>666</v>
      </c>
      <c r="D667" t="s">
        <v>33</v>
      </c>
      <c r="M667" s="5">
        <f t="shared" si="150"/>
        <v>1</v>
      </c>
      <c r="N667" s="5">
        <f t="shared" si="151"/>
        <v>3</v>
      </c>
      <c r="P667" s="5">
        <f t="shared" si="152"/>
        <v>0</v>
      </c>
      <c r="Q667" s="5">
        <f t="shared" si="153"/>
        <v>0</v>
      </c>
      <c r="R667" s="5">
        <f t="shared" si="154"/>
        <v>1</v>
      </c>
      <c r="S667" s="5">
        <f t="shared" si="155"/>
        <v>0</v>
      </c>
      <c r="T667" s="5">
        <f t="shared" si="156"/>
        <v>0</v>
      </c>
      <c r="U667" s="5">
        <f t="shared" si="157"/>
        <v>0</v>
      </c>
      <c r="V667" s="13">
        <f t="shared" si="158"/>
        <v>0</v>
      </c>
      <c r="W667" s="5">
        <f t="shared" si="159"/>
        <v>0</v>
      </c>
      <c r="X667" s="5">
        <f t="shared" si="160"/>
        <v>0</v>
      </c>
      <c r="Y667" s="5">
        <f t="shared" si="161"/>
        <v>0</v>
      </c>
      <c r="AB667" s="5">
        <f t="shared" si="162"/>
        <v>1</v>
      </c>
      <c r="AC667" s="5">
        <f t="shared" si="163"/>
        <v>1</v>
      </c>
      <c r="AD667" s="5" t="str">
        <f t="shared" si="164"/>
        <v>Correct</v>
      </c>
      <c r="AE667" t="s">
        <v>94</v>
      </c>
      <c r="AF667">
        <v>40</v>
      </c>
      <c r="AG667" t="s">
        <v>121</v>
      </c>
      <c r="AH667" t="s">
        <v>190</v>
      </c>
      <c r="AI667" t="s">
        <v>107</v>
      </c>
      <c r="AJ667" t="s">
        <v>98</v>
      </c>
      <c r="AK667" s="1" t="s">
        <v>80</v>
      </c>
      <c r="AL667" t="s">
        <v>108</v>
      </c>
      <c r="AM667" t="s">
        <v>100</v>
      </c>
      <c r="AN667" t="s">
        <v>101</v>
      </c>
      <c r="AO667" t="s">
        <v>102</v>
      </c>
      <c r="AP667" s="1" t="s">
        <v>92</v>
      </c>
      <c r="AQ667" t="s">
        <v>102</v>
      </c>
    </row>
    <row r="668" spans="1:43" x14ac:dyDescent="0.25">
      <c r="A668" s="1">
        <v>667</v>
      </c>
      <c r="K668" t="s">
        <v>38</v>
      </c>
      <c r="M668" s="5">
        <f t="shared" si="150"/>
        <v>1</v>
      </c>
      <c r="N668" s="5">
        <f t="shared" si="151"/>
        <v>3</v>
      </c>
      <c r="P668" s="5">
        <f t="shared" si="152"/>
        <v>0</v>
      </c>
      <c r="Q668" s="5">
        <f t="shared" si="153"/>
        <v>0</v>
      </c>
      <c r="R668" s="5">
        <f t="shared" si="154"/>
        <v>0</v>
      </c>
      <c r="S668" s="5">
        <f t="shared" si="155"/>
        <v>0</v>
      </c>
      <c r="T668" s="5">
        <f t="shared" si="156"/>
        <v>0</v>
      </c>
      <c r="U668" s="5">
        <f t="shared" si="157"/>
        <v>0</v>
      </c>
      <c r="V668" s="13">
        <f t="shared" si="158"/>
        <v>0</v>
      </c>
      <c r="W668" s="5">
        <f t="shared" si="159"/>
        <v>0</v>
      </c>
      <c r="X668" s="5">
        <f t="shared" si="160"/>
        <v>0</v>
      </c>
      <c r="Y668" s="5">
        <f t="shared" si="161"/>
        <v>1</v>
      </c>
      <c r="AB668" s="5">
        <f t="shared" si="162"/>
        <v>1</v>
      </c>
      <c r="AC668" s="5">
        <f t="shared" si="163"/>
        <v>1</v>
      </c>
      <c r="AD668" s="5" t="str">
        <f t="shared" si="164"/>
        <v>Correct</v>
      </c>
      <c r="AE668" t="s">
        <v>105</v>
      </c>
      <c r="AF668">
        <v>19</v>
      </c>
      <c r="AG668" t="s">
        <v>121</v>
      </c>
      <c r="AH668" t="s">
        <v>180</v>
      </c>
      <c r="AI668" t="s">
        <v>107</v>
      </c>
      <c r="AJ668" t="s">
        <v>98</v>
      </c>
      <c r="AK668" s="1" t="s">
        <v>80</v>
      </c>
      <c r="AL668" t="s">
        <v>99</v>
      </c>
      <c r="AM668" t="s">
        <v>120</v>
      </c>
      <c r="AN668" t="s">
        <v>101</v>
      </c>
      <c r="AO668" t="s">
        <v>102</v>
      </c>
      <c r="AP668" s="1" t="s">
        <v>92</v>
      </c>
      <c r="AQ668" t="s">
        <v>102</v>
      </c>
    </row>
    <row r="669" spans="1:43" x14ac:dyDescent="0.25">
      <c r="A669" s="1">
        <v>668</v>
      </c>
      <c r="H669" t="s">
        <v>269</v>
      </c>
      <c r="I669" t="s">
        <v>36</v>
      </c>
      <c r="K669" t="s">
        <v>38</v>
      </c>
      <c r="M669" s="5">
        <f t="shared" si="150"/>
        <v>3</v>
      </c>
      <c r="N669" s="5">
        <f t="shared" si="151"/>
        <v>1</v>
      </c>
      <c r="P669" s="5">
        <f t="shared" si="152"/>
        <v>0</v>
      </c>
      <c r="Q669" s="5">
        <f t="shared" si="153"/>
        <v>0</v>
      </c>
      <c r="R669" s="5">
        <f t="shared" si="154"/>
        <v>0</v>
      </c>
      <c r="S669" s="5">
        <f t="shared" si="155"/>
        <v>0</v>
      </c>
      <c r="T669" s="5">
        <f t="shared" si="156"/>
        <v>0</v>
      </c>
      <c r="U669" s="5">
        <f t="shared" si="157"/>
        <v>0</v>
      </c>
      <c r="V669" s="13">
        <f t="shared" si="158"/>
        <v>1</v>
      </c>
      <c r="W669" s="5">
        <f t="shared" si="159"/>
        <v>1</v>
      </c>
      <c r="X669" s="5">
        <f t="shared" si="160"/>
        <v>0</v>
      </c>
      <c r="Y669" s="5">
        <f t="shared" si="161"/>
        <v>1</v>
      </c>
      <c r="AB669" s="5">
        <f t="shared" si="162"/>
        <v>3</v>
      </c>
      <c r="AC669" s="5">
        <f t="shared" si="163"/>
        <v>3</v>
      </c>
      <c r="AD669" s="5" t="str">
        <f t="shared" si="164"/>
        <v>Correct</v>
      </c>
      <c r="AE669" t="s">
        <v>105</v>
      </c>
      <c r="AF669">
        <v>33</v>
      </c>
      <c r="AG669" t="s">
        <v>121</v>
      </c>
      <c r="AH669" t="s">
        <v>180</v>
      </c>
      <c r="AI669" t="s">
        <v>107</v>
      </c>
      <c r="AJ669" t="s">
        <v>98</v>
      </c>
      <c r="AK669" s="1" t="s">
        <v>80</v>
      </c>
      <c r="AL669" t="s">
        <v>108</v>
      </c>
      <c r="AM669" t="s">
        <v>133</v>
      </c>
      <c r="AN669" t="s">
        <v>135</v>
      </c>
      <c r="AO669" t="s">
        <v>102</v>
      </c>
      <c r="AP669" s="1" t="s">
        <v>90</v>
      </c>
    </row>
    <row r="670" spans="1:43" x14ac:dyDescent="0.25">
      <c r="A670" s="1">
        <v>669</v>
      </c>
      <c r="C670" t="s">
        <v>32</v>
      </c>
      <c r="J670" t="s">
        <v>37</v>
      </c>
      <c r="K670" t="s">
        <v>38</v>
      </c>
      <c r="M670" s="5">
        <f t="shared" si="150"/>
        <v>3</v>
      </c>
      <c r="N670" s="5">
        <f t="shared" si="151"/>
        <v>1</v>
      </c>
      <c r="P670" s="5">
        <f t="shared" si="152"/>
        <v>0</v>
      </c>
      <c r="Q670" s="5">
        <f t="shared" si="153"/>
        <v>1</v>
      </c>
      <c r="R670" s="5">
        <f t="shared" si="154"/>
        <v>0</v>
      </c>
      <c r="S670" s="5">
        <f t="shared" si="155"/>
        <v>0</v>
      </c>
      <c r="T670" s="5">
        <f t="shared" si="156"/>
        <v>0</v>
      </c>
      <c r="U670" s="5">
        <f t="shared" si="157"/>
        <v>0</v>
      </c>
      <c r="V670" s="13">
        <f t="shared" si="158"/>
        <v>0</v>
      </c>
      <c r="W670" s="5">
        <f t="shared" si="159"/>
        <v>0</v>
      </c>
      <c r="X670" s="5">
        <f t="shared" si="160"/>
        <v>1</v>
      </c>
      <c r="Y670" s="5">
        <f t="shared" si="161"/>
        <v>1</v>
      </c>
      <c r="AB670" s="5">
        <f t="shared" si="162"/>
        <v>3</v>
      </c>
      <c r="AC670" s="5">
        <f t="shared" si="163"/>
        <v>3</v>
      </c>
      <c r="AD670" s="5" t="str">
        <f t="shared" si="164"/>
        <v>Correct</v>
      </c>
      <c r="AE670" t="s">
        <v>105</v>
      </c>
      <c r="AF670">
        <v>36</v>
      </c>
      <c r="AG670" t="s">
        <v>121</v>
      </c>
      <c r="AH670" t="s">
        <v>275</v>
      </c>
      <c r="AI670" t="s">
        <v>107</v>
      </c>
      <c r="AJ670" t="s">
        <v>98</v>
      </c>
      <c r="AK670" s="1" t="s">
        <v>80</v>
      </c>
      <c r="AM670" t="s">
        <v>120</v>
      </c>
      <c r="AN670" t="s">
        <v>125</v>
      </c>
      <c r="AO670" t="s">
        <v>102</v>
      </c>
      <c r="AP670" s="1" t="s">
        <v>90</v>
      </c>
      <c r="AQ670" t="s">
        <v>102</v>
      </c>
    </row>
    <row r="671" spans="1:43" x14ac:dyDescent="0.25">
      <c r="A671" s="1">
        <v>670</v>
      </c>
      <c r="B671" t="s">
        <v>31</v>
      </c>
      <c r="C671" t="s">
        <v>32</v>
      </c>
      <c r="E671" t="s">
        <v>266</v>
      </c>
      <c r="J671" t="s">
        <v>37</v>
      </c>
      <c r="M671" s="5">
        <f t="shared" si="150"/>
        <v>4</v>
      </c>
      <c r="N671" s="5">
        <f t="shared" si="151"/>
        <v>0.75</v>
      </c>
      <c r="P671" s="5">
        <f t="shared" si="152"/>
        <v>0.75</v>
      </c>
      <c r="Q671" s="5">
        <f t="shared" si="153"/>
        <v>0.75</v>
      </c>
      <c r="R671" s="5">
        <f t="shared" si="154"/>
        <v>0</v>
      </c>
      <c r="S671" s="5">
        <f t="shared" si="155"/>
        <v>0.75</v>
      </c>
      <c r="T671" s="5">
        <f t="shared" si="156"/>
        <v>0</v>
      </c>
      <c r="U671" s="5">
        <f t="shared" si="157"/>
        <v>0</v>
      </c>
      <c r="V671" s="13">
        <f t="shared" si="158"/>
        <v>0</v>
      </c>
      <c r="W671" s="5">
        <f t="shared" si="159"/>
        <v>0</v>
      </c>
      <c r="X671" s="5">
        <f t="shared" si="160"/>
        <v>0.75</v>
      </c>
      <c r="Y671" s="5">
        <f t="shared" si="161"/>
        <v>0</v>
      </c>
      <c r="AB671" s="5">
        <f t="shared" si="162"/>
        <v>3</v>
      </c>
      <c r="AC671" s="5">
        <f t="shared" si="163"/>
        <v>4</v>
      </c>
      <c r="AD671" s="5" t="str">
        <f t="shared" si="164"/>
        <v>Correct</v>
      </c>
      <c r="AE671" t="s">
        <v>94</v>
      </c>
      <c r="AF671">
        <v>21</v>
      </c>
      <c r="AG671" t="s">
        <v>121</v>
      </c>
      <c r="AH671" t="s">
        <v>190</v>
      </c>
      <c r="AI671" t="s">
        <v>107</v>
      </c>
      <c r="AJ671" t="s">
        <v>98</v>
      </c>
      <c r="AK671" s="1" t="s">
        <v>80</v>
      </c>
      <c r="AL671" t="s">
        <v>99</v>
      </c>
      <c r="AM671" t="s">
        <v>120</v>
      </c>
      <c r="AN671" t="s">
        <v>125</v>
      </c>
      <c r="AO671" t="s">
        <v>102</v>
      </c>
      <c r="AP671" s="1" t="s">
        <v>90</v>
      </c>
      <c r="AQ671" t="s">
        <v>102</v>
      </c>
    </row>
    <row r="672" spans="1:43" x14ac:dyDescent="0.25">
      <c r="A672" s="1">
        <v>671</v>
      </c>
      <c r="D672" t="s">
        <v>33</v>
      </c>
      <c r="M672" s="5">
        <f t="shared" si="150"/>
        <v>1</v>
      </c>
      <c r="N672" s="5">
        <f t="shared" si="151"/>
        <v>3</v>
      </c>
      <c r="P672" s="5">
        <f t="shared" si="152"/>
        <v>0</v>
      </c>
      <c r="Q672" s="5">
        <f t="shared" si="153"/>
        <v>0</v>
      </c>
      <c r="R672" s="5">
        <f t="shared" si="154"/>
        <v>1</v>
      </c>
      <c r="S672" s="5">
        <f t="shared" si="155"/>
        <v>0</v>
      </c>
      <c r="T672" s="5">
        <f t="shared" si="156"/>
        <v>0</v>
      </c>
      <c r="U672" s="5">
        <f t="shared" si="157"/>
        <v>0</v>
      </c>
      <c r="V672" s="13">
        <f t="shared" si="158"/>
        <v>0</v>
      </c>
      <c r="W672" s="5">
        <f t="shared" si="159"/>
        <v>0</v>
      </c>
      <c r="X672" s="5">
        <f t="shared" si="160"/>
        <v>0</v>
      </c>
      <c r="Y672" s="5">
        <f t="shared" si="161"/>
        <v>0</v>
      </c>
      <c r="AB672" s="5">
        <f t="shared" si="162"/>
        <v>1</v>
      </c>
      <c r="AC672" s="5">
        <f t="shared" si="163"/>
        <v>1</v>
      </c>
      <c r="AD672" s="5" t="str">
        <f t="shared" si="164"/>
        <v>Correct</v>
      </c>
      <c r="AE672" t="s">
        <v>94</v>
      </c>
      <c r="AF672">
        <v>52</v>
      </c>
      <c r="AG672" t="s">
        <v>121</v>
      </c>
      <c r="AH672" t="s">
        <v>246</v>
      </c>
      <c r="AI672" t="s">
        <v>107</v>
      </c>
      <c r="AJ672" t="s">
        <v>98</v>
      </c>
      <c r="AK672" s="1" t="s">
        <v>80</v>
      </c>
      <c r="AL672" t="s">
        <v>108</v>
      </c>
      <c r="AM672" t="s">
        <v>110</v>
      </c>
      <c r="AN672" t="s">
        <v>104</v>
      </c>
      <c r="AO672" t="s">
        <v>102</v>
      </c>
      <c r="AP672" s="1" t="s">
        <v>92</v>
      </c>
      <c r="AQ672" t="s">
        <v>98</v>
      </c>
    </row>
    <row r="673" spans="1:43" x14ac:dyDescent="0.25">
      <c r="A673" s="1">
        <v>672</v>
      </c>
      <c r="C673" t="s">
        <v>32</v>
      </c>
      <c r="I673" t="s">
        <v>36</v>
      </c>
      <c r="K673" t="s">
        <v>38</v>
      </c>
      <c r="M673" s="5">
        <f t="shared" si="150"/>
        <v>3</v>
      </c>
      <c r="N673" s="5">
        <f t="shared" si="151"/>
        <v>1</v>
      </c>
      <c r="P673" s="5">
        <f t="shared" si="152"/>
        <v>0</v>
      </c>
      <c r="Q673" s="5">
        <f t="shared" si="153"/>
        <v>1</v>
      </c>
      <c r="R673" s="5">
        <f t="shared" si="154"/>
        <v>0</v>
      </c>
      <c r="S673" s="5">
        <f t="shared" si="155"/>
        <v>0</v>
      </c>
      <c r="T673" s="5">
        <f t="shared" si="156"/>
        <v>0</v>
      </c>
      <c r="U673" s="5">
        <f t="shared" si="157"/>
        <v>0</v>
      </c>
      <c r="V673" s="13">
        <f t="shared" si="158"/>
        <v>0</v>
      </c>
      <c r="W673" s="5">
        <f t="shared" si="159"/>
        <v>1</v>
      </c>
      <c r="X673" s="5">
        <f t="shared" si="160"/>
        <v>0</v>
      </c>
      <c r="Y673" s="5">
        <f t="shared" si="161"/>
        <v>1</v>
      </c>
      <c r="AB673" s="5">
        <f t="shared" si="162"/>
        <v>3</v>
      </c>
      <c r="AC673" s="5">
        <f t="shared" si="163"/>
        <v>3</v>
      </c>
      <c r="AD673" s="5" t="str">
        <f t="shared" si="164"/>
        <v>Correct</v>
      </c>
      <c r="AE673" t="s">
        <v>94</v>
      </c>
      <c r="AF673">
        <v>28</v>
      </c>
      <c r="AG673" t="s">
        <v>121</v>
      </c>
      <c r="AH673" t="s">
        <v>185</v>
      </c>
      <c r="AI673" t="s">
        <v>107</v>
      </c>
      <c r="AJ673" t="s">
        <v>98</v>
      </c>
      <c r="AK673" s="1" t="s">
        <v>80</v>
      </c>
      <c r="AL673" t="s">
        <v>126</v>
      </c>
      <c r="AM673" t="s">
        <v>120</v>
      </c>
      <c r="AN673" t="s">
        <v>101</v>
      </c>
      <c r="AO673" t="s">
        <v>102</v>
      </c>
      <c r="AP673" s="1" t="s">
        <v>92</v>
      </c>
      <c r="AQ673" t="s">
        <v>102</v>
      </c>
    </row>
    <row r="674" spans="1:43" x14ac:dyDescent="0.25">
      <c r="A674" s="1">
        <v>673</v>
      </c>
      <c r="K674" t="s">
        <v>38</v>
      </c>
      <c r="M674" s="5">
        <f t="shared" si="150"/>
        <v>1</v>
      </c>
      <c r="N674" s="5">
        <f t="shared" si="151"/>
        <v>3</v>
      </c>
      <c r="P674" s="5">
        <f t="shared" si="152"/>
        <v>0</v>
      </c>
      <c r="Q674" s="5">
        <f t="shared" si="153"/>
        <v>0</v>
      </c>
      <c r="R674" s="5">
        <f t="shared" si="154"/>
        <v>0</v>
      </c>
      <c r="S674" s="5">
        <f t="shared" si="155"/>
        <v>0</v>
      </c>
      <c r="T674" s="5">
        <f t="shared" si="156"/>
        <v>0</v>
      </c>
      <c r="U674" s="5">
        <f t="shared" si="157"/>
        <v>0</v>
      </c>
      <c r="V674" s="13">
        <f t="shared" si="158"/>
        <v>0</v>
      </c>
      <c r="W674" s="5">
        <f t="shared" si="159"/>
        <v>0</v>
      </c>
      <c r="X674" s="5">
        <f t="shared" si="160"/>
        <v>0</v>
      </c>
      <c r="Y674" s="5">
        <f t="shared" si="161"/>
        <v>1</v>
      </c>
      <c r="AB674" s="5">
        <f t="shared" si="162"/>
        <v>1</v>
      </c>
      <c r="AC674" s="5">
        <f t="shared" si="163"/>
        <v>1</v>
      </c>
      <c r="AD674" s="5" t="str">
        <f t="shared" si="164"/>
        <v>Correct</v>
      </c>
      <c r="AE674" t="s">
        <v>105</v>
      </c>
      <c r="AF674">
        <v>18</v>
      </c>
      <c r="AG674" t="s">
        <v>121</v>
      </c>
      <c r="AH674" t="s">
        <v>161</v>
      </c>
      <c r="AI674" t="s">
        <v>107</v>
      </c>
      <c r="AJ674" t="s">
        <v>98</v>
      </c>
      <c r="AK674" s="1" t="s">
        <v>80</v>
      </c>
      <c r="AL674" t="s">
        <v>114</v>
      </c>
      <c r="AM674" t="s">
        <v>103</v>
      </c>
      <c r="AN674" t="s">
        <v>101</v>
      </c>
      <c r="AO674" t="s">
        <v>102</v>
      </c>
      <c r="AP674" s="1" t="s">
        <v>92</v>
      </c>
      <c r="AQ674" t="s">
        <v>102</v>
      </c>
    </row>
    <row r="675" spans="1:43" x14ac:dyDescent="0.25">
      <c r="A675" s="1">
        <v>674</v>
      </c>
      <c r="D675" t="s">
        <v>33</v>
      </c>
      <c r="H675" t="s">
        <v>269</v>
      </c>
      <c r="I675" t="s">
        <v>36</v>
      </c>
      <c r="J675" t="s">
        <v>37</v>
      </c>
      <c r="K675" t="s">
        <v>38</v>
      </c>
      <c r="M675" s="5">
        <f t="shared" si="150"/>
        <v>5</v>
      </c>
      <c r="N675" s="5">
        <f t="shared" si="151"/>
        <v>0.6</v>
      </c>
      <c r="P675" s="5">
        <f t="shared" si="152"/>
        <v>0</v>
      </c>
      <c r="Q675" s="5">
        <f t="shared" si="153"/>
        <v>0</v>
      </c>
      <c r="R675" s="5">
        <f t="shared" si="154"/>
        <v>0.6</v>
      </c>
      <c r="S675" s="5">
        <f t="shared" si="155"/>
        <v>0</v>
      </c>
      <c r="T675" s="5">
        <f t="shared" si="156"/>
        <v>0</v>
      </c>
      <c r="U675" s="5">
        <f t="shared" si="157"/>
        <v>0</v>
      </c>
      <c r="V675" s="13">
        <f t="shared" si="158"/>
        <v>0.6</v>
      </c>
      <c r="W675" s="5">
        <f t="shared" si="159"/>
        <v>0.6</v>
      </c>
      <c r="X675" s="5">
        <f t="shared" si="160"/>
        <v>0.6</v>
      </c>
      <c r="Y675" s="5">
        <f t="shared" si="161"/>
        <v>0.6</v>
      </c>
      <c r="AB675" s="5">
        <f t="shared" si="162"/>
        <v>3</v>
      </c>
      <c r="AC675" s="5">
        <f t="shared" si="163"/>
        <v>5</v>
      </c>
      <c r="AD675" s="5" t="str">
        <f t="shared" si="164"/>
        <v>Correct</v>
      </c>
      <c r="AK675" s="1"/>
      <c r="AP675" s="1"/>
    </row>
    <row r="676" spans="1:43" x14ac:dyDescent="0.25">
      <c r="A676" s="1">
        <v>675</v>
      </c>
      <c r="G676" t="s">
        <v>35</v>
      </c>
      <c r="M676" s="5">
        <f t="shared" si="150"/>
        <v>1</v>
      </c>
      <c r="N676" s="5">
        <f t="shared" si="151"/>
        <v>3</v>
      </c>
      <c r="P676" s="5">
        <f t="shared" si="152"/>
        <v>0</v>
      </c>
      <c r="Q676" s="5">
        <f t="shared" si="153"/>
        <v>0</v>
      </c>
      <c r="R676" s="5">
        <f t="shared" si="154"/>
        <v>0</v>
      </c>
      <c r="S676" s="5">
        <f t="shared" si="155"/>
        <v>0</v>
      </c>
      <c r="T676" s="5">
        <f t="shared" si="156"/>
        <v>0</v>
      </c>
      <c r="U676" s="5">
        <f t="shared" si="157"/>
        <v>1</v>
      </c>
      <c r="V676" s="13">
        <f t="shared" si="158"/>
        <v>0</v>
      </c>
      <c r="W676" s="5">
        <f t="shared" si="159"/>
        <v>0</v>
      </c>
      <c r="X676" s="5">
        <f t="shared" si="160"/>
        <v>0</v>
      </c>
      <c r="Y676" s="5">
        <f t="shared" si="161"/>
        <v>0</v>
      </c>
      <c r="AB676" s="5">
        <f t="shared" si="162"/>
        <v>1</v>
      </c>
      <c r="AC676" s="5">
        <f t="shared" si="163"/>
        <v>1</v>
      </c>
      <c r="AD676" s="5" t="str">
        <f t="shared" si="164"/>
        <v>Correct</v>
      </c>
      <c r="AE676" t="s">
        <v>94</v>
      </c>
      <c r="AF676">
        <v>52</v>
      </c>
      <c r="AG676" t="s">
        <v>121</v>
      </c>
      <c r="AH676" t="s">
        <v>183</v>
      </c>
      <c r="AI676" t="s">
        <v>107</v>
      </c>
      <c r="AJ676" t="s">
        <v>98</v>
      </c>
      <c r="AK676" s="1" t="s">
        <v>80</v>
      </c>
      <c r="AL676" t="s">
        <v>126</v>
      </c>
      <c r="AM676" t="s">
        <v>120</v>
      </c>
      <c r="AN676" t="s">
        <v>123</v>
      </c>
      <c r="AO676" t="s">
        <v>102</v>
      </c>
      <c r="AP676" s="1" t="s">
        <v>92</v>
      </c>
      <c r="AQ676" t="s">
        <v>102</v>
      </c>
    </row>
    <row r="677" spans="1:43" x14ac:dyDescent="0.25">
      <c r="A677" s="1">
        <v>676</v>
      </c>
      <c r="D677" t="s">
        <v>33</v>
      </c>
      <c r="G677" t="s">
        <v>35</v>
      </c>
      <c r="J677" t="s">
        <v>37</v>
      </c>
      <c r="K677" t="s">
        <v>38</v>
      </c>
      <c r="M677" s="5">
        <f t="shared" si="150"/>
        <v>4</v>
      </c>
      <c r="N677" s="5">
        <f t="shared" si="151"/>
        <v>0.75</v>
      </c>
      <c r="P677" s="5">
        <f t="shared" si="152"/>
        <v>0</v>
      </c>
      <c r="Q677" s="5">
        <f t="shared" si="153"/>
        <v>0</v>
      </c>
      <c r="R677" s="5">
        <f t="shared" si="154"/>
        <v>0.75</v>
      </c>
      <c r="S677" s="5">
        <f t="shared" si="155"/>
        <v>0</v>
      </c>
      <c r="T677" s="5">
        <f t="shared" si="156"/>
        <v>0</v>
      </c>
      <c r="U677" s="5">
        <f t="shared" si="157"/>
        <v>0.75</v>
      </c>
      <c r="V677" s="13">
        <f t="shared" si="158"/>
        <v>0</v>
      </c>
      <c r="W677" s="5">
        <f t="shared" si="159"/>
        <v>0</v>
      </c>
      <c r="X677" s="5">
        <f t="shared" si="160"/>
        <v>0.75</v>
      </c>
      <c r="Y677" s="5">
        <f t="shared" si="161"/>
        <v>0.75</v>
      </c>
      <c r="AB677" s="5">
        <f t="shared" si="162"/>
        <v>3</v>
      </c>
      <c r="AC677" s="5">
        <f t="shared" si="163"/>
        <v>4</v>
      </c>
      <c r="AD677" s="5" t="str">
        <f t="shared" si="164"/>
        <v>Correct</v>
      </c>
      <c r="AE677" t="s">
        <v>94</v>
      </c>
      <c r="AF677">
        <v>64</v>
      </c>
      <c r="AG677" t="s">
        <v>121</v>
      </c>
      <c r="AH677" t="s">
        <v>122</v>
      </c>
      <c r="AI677" t="s">
        <v>107</v>
      </c>
      <c r="AJ677" t="s">
        <v>98</v>
      </c>
      <c r="AK677" s="1" t="s">
        <v>355</v>
      </c>
      <c r="AL677" t="s">
        <v>109</v>
      </c>
      <c r="AM677" t="s">
        <v>120</v>
      </c>
      <c r="AO677" t="s">
        <v>102</v>
      </c>
      <c r="AP677" s="1" t="s">
        <v>90</v>
      </c>
      <c r="AQ677" t="s">
        <v>98</v>
      </c>
    </row>
    <row r="678" spans="1:43" x14ac:dyDescent="0.25">
      <c r="A678" s="1">
        <v>677</v>
      </c>
      <c r="H678" t="s">
        <v>269</v>
      </c>
      <c r="I678" t="s">
        <v>36</v>
      </c>
      <c r="M678" s="5">
        <f t="shared" si="150"/>
        <v>2</v>
      </c>
      <c r="N678" s="5">
        <f t="shared" si="151"/>
        <v>1.5</v>
      </c>
      <c r="P678" s="5">
        <f t="shared" si="152"/>
        <v>0</v>
      </c>
      <c r="Q678" s="5">
        <f t="shared" si="153"/>
        <v>0</v>
      </c>
      <c r="R678" s="5">
        <f t="shared" si="154"/>
        <v>0</v>
      </c>
      <c r="S678" s="5">
        <f t="shared" si="155"/>
        <v>0</v>
      </c>
      <c r="T678" s="5">
        <f t="shared" si="156"/>
        <v>0</v>
      </c>
      <c r="U678" s="5">
        <f t="shared" si="157"/>
        <v>0</v>
      </c>
      <c r="V678" s="13">
        <f t="shared" si="158"/>
        <v>1</v>
      </c>
      <c r="W678" s="5">
        <f t="shared" si="159"/>
        <v>1</v>
      </c>
      <c r="X678" s="5">
        <f t="shared" si="160"/>
        <v>0</v>
      </c>
      <c r="Y678" s="5">
        <f t="shared" si="161"/>
        <v>0</v>
      </c>
      <c r="AB678" s="5">
        <f t="shared" si="162"/>
        <v>2</v>
      </c>
      <c r="AC678" s="5">
        <f t="shared" si="163"/>
        <v>2</v>
      </c>
      <c r="AD678" s="5" t="str">
        <f t="shared" si="164"/>
        <v>Correct</v>
      </c>
      <c r="AE678" t="s">
        <v>105</v>
      </c>
      <c r="AF678">
        <v>48</v>
      </c>
      <c r="AG678" t="s">
        <v>95</v>
      </c>
      <c r="AH678" t="s">
        <v>157</v>
      </c>
      <c r="AJ678" t="s">
        <v>102</v>
      </c>
      <c r="AK678" s="1" t="s">
        <v>81</v>
      </c>
      <c r="AL678" t="s">
        <v>112</v>
      </c>
      <c r="AM678" t="s">
        <v>110</v>
      </c>
      <c r="AN678" t="s">
        <v>101</v>
      </c>
      <c r="AO678" t="s">
        <v>102</v>
      </c>
      <c r="AP678" s="1"/>
      <c r="AQ678" t="s">
        <v>102</v>
      </c>
    </row>
    <row r="679" spans="1:43" x14ac:dyDescent="0.25">
      <c r="A679" s="1">
        <v>678</v>
      </c>
      <c r="I679" t="s">
        <v>36</v>
      </c>
      <c r="M679" s="5">
        <f t="shared" si="150"/>
        <v>1</v>
      </c>
      <c r="N679" s="5">
        <f t="shared" si="151"/>
        <v>3</v>
      </c>
      <c r="P679" s="5">
        <f t="shared" si="152"/>
        <v>0</v>
      </c>
      <c r="Q679" s="5">
        <f t="shared" si="153"/>
        <v>0</v>
      </c>
      <c r="R679" s="5">
        <f t="shared" si="154"/>
        <v>0</v>
      </c>
      <c r="S679" s="5">
        <f t="shared" si="155"/>
        <v>0</v>
      </c>
      <c r="T679" s="5">
        <f t="shared" si="156"/>
        <v>0</v>
      </c>
      <c r="U679" s="5">
        <f t="shared" si="157"/>
        <v>0</v>
      </c>
      <c r="V679" s="13">
        <f t="shared" si="158"/>
        <v>0</v>
      </c>
      <c r="W679" s="5">
        <f t="shared" si="159"/>
        <v>1</v>
      </c>
      <c r="X679" s="5">
        <f t="shared" si="160"/>
        <v>0</v>
      </c>
      <c r="Y679" s="5">
        <f t="shared" si="161"/>
        <v>0</v>
      </c>
      <c r="AB679" s="5">
        <f t="shared" si="162"/>
        <v>1</v>
      </c>
      <c r="AC679" s="5">
        <f t="shared" si="163"/>
        <v>1</v>
      </c>
      <c r="AD679" s="5" t="str">
        <f t="shared" si="164"/>
        <v>Correct</v>
      </c>
      <c r="AE679" t="s">
        <v>94</v>
      </c>
      <c r="AF679">
        <v>33</v>
      </c>
      <c r="AG679" t="s">
        <v>121</v>
      </c>
      <c r="AH679" t="s">
        <v>161</v>
      </c>
      <c r="AI679" t="s">
        <v>107</v>
      </c>
      <c r="AJ679" t="s">
        <v>98</v>
      </c>
      <c r="AK679" s="1" t="s">
        <v>362</v>
      </c>
      <c r="AL679" t="s">
        <v>112</v>
      </c>
      <c r="AM679" t="s">
        <v>137</v>
      </c>
      <c r="AN679" t="s">
        <v>101</v>
      </c>
      <c r="AO679" t="s">
        <v>102</v>
      </c>
      <c r="AP679" s="1" t="s">
        <v>92</v>
      </c>
      <c r="AQ679" t="s">
        <v>102</v>
      </c>
    </row>
    <row r="680" spans="1:43" x14ac:dyDescent="0.25">
      <c r="A680" s="1">
        <v>679</v>
      </c>
      <c r="C680" t="s">
        <v>32</v>
      </c>
      <c r="I680" t="s">
        <v>36</v>
      </c>
      <c r="K680" t="s">
        <v>38</v>
      </c>
      <c r="M680" s="5">
        <f t="shared" si="150"/>
        <v>3</v>
      </c>
      <c r="N680" s="5">
        <f t="shared" si="151"/>
        <v>1</v>
      </c>
      <c r="P680" s="5">
        <f t="shared" si="152"/>
        <v>0</v>
      </c>
      <c r="Q680" s="5">
        <f t="shared" si="153"/>
        <v>1</v>
      </c>
      <c r="R680" s="5">
        <f t="shared" si="154"/>
        <v>0</v>
      </c>
      <c r="S680" s="5">
        <f t="shared" si="155"/>
        <v>0</v>
      </c>
      <c r="T680" s="5">
        <f t="shared" si="156"/>
        <v>0</v>
      </c>
      <c r="U680" s="5">
        <f t="shared" si="157"/>
        <v>0</v>
      </c>
      <c r="V680" s="13">
        <f t="shared" si="158"/>
        <v>0</v>
      </c>
      <c r="W680" s="5">
        <f t="shared" si="159"/>
        <v>1</v>
      </c>
      <c r="X680" s="5">
        <f t="shared" si="160"/>
        <v>0</v>
      </c>
      <c r="Y680" s="5">
        <f t="shared" si="161"/>
        <v>1</v>
      </c>
      <c r="AB680" s="5">
        <f t="shared" si="162"/>
        <v>3</v>
      </c>
      <c r="AC680" s="5">
        <f t="shared" si="163"/>
        <v>3</v>
      </c>
      <c r="AD680" s="5" t="str">
        <f t="shared" si="164"/>
        <v>Correct</v>
      </c>
      <c r="AE680" t="s">
        <v>94</v>
      </c>
      <c r="AF680">
        <v>28</v>
      </c>
      <c r="AG680" t="s">
        <v>121</v>
      </c>
      <c r="AH680" t="s">
        <v>185</v>
      </c>
      <c r="AK680" s="1"/>
      <c r="AM680" t="s">
        <v>120</v>
      </c>
      <c r="AP680" s="1"/>
    </row>
    <row r="681" spans="1:43" x14ac:dyDescent="0.25">
      <c r="A681" s="1">
        <v>680</v>
      </c>
      <c r="E681" t="s">
        <v>266</v>
      </c>
      <c r="J681" t="s">
        <v>37</v>
      </c>
      <c r="M681" s="5">
        <f t="shared" si="150"/>
        <v>2</v>
      </c>
      <c r="N681" s="5">
        <f t="shared" si="151"/>
        <v>1.5</v>
      </c>
      <c r="P681" s="5">
        <f t="shared" si="152"/>
        <v>0</v>
      </c>
      <c r="Q681" s="5">
        <f t="shared" si="153"/>
        <v>0</v>
      </c>
      <c r="R681" s="5">
        <f t="shared" si="154"/>
        <v>0</v>
      </c>
      <c r="S681" s="5">
        <f t="shared" si="155"/>
        <v>1</v>
      </c>
      <c r="T681" s="5">
        <f t="shared" si="156"/>
        <v>0</v>
      </c>
      <c r="U681" s="5">
        <f t="shared" si="157"/>
        <v>0</v>
      </c>
      <c r="V681" s="13">
        <f t="shared" si="158"/>
        <v>0</v>
      </c>
      <c r="W681" s="5">
        <f t="shared" si="159"/>
        <v>0</v>
      </c>
      <c r="X681" s="5">
        <f t="shared" si="160"/>
        <v>1</v>
      </c>
      <c r="Y681" s="5">
        <f t="shared" si="161"/>
        <v>0</v>
      </c>
      <c r="AB681" s="5">
        <f t="shared" si="162"/>
        <v>2</v>
      </c>
      <c r="AC681" s="5">
        <f t="shared" si="163"/>
        <v>2</v>
      </c>
      <c r="AD681" s="5" t="str">
        <f t="shared" si="164"/>
        <v>Correct</v>
      </c>
      <c r="AE681" t="s">
        <v>94</v>
      </c>
      <c r="AF681">
        <v>75</v>
      </c>
      <c r="AG681" t="s">
        <v>121</v>
      </c>
      <c r="AH681" t="s">
        <v>217</v>
      </c>
      <c r="AI681" t="s">
        <v>107</v>
      </c>
      <c r="AJ681" t="s">
        <v>98</v>
      </c>
      <c r="AK681" s="1" t="s">
        <v>80</v>
      </c>
      <c r="AL681" t="s">
        <v>126</v>
      </c>
      <c r="AM681" t="s">
        <v>103</v>
      </c>
      <c r="AN681" t="s">
        <v>104</v>
      </c>
      <c r="AO681" t="s">
        <v>102</v>
      </c>
      <c r="AP681" s="1" t="s">
        <v>91</v>
      </c>
      <c r="AQ681" t="s">
        <v>102</v>
      </c>
    </row>
    <row r="682" spans="1:43" x14ac:dyDescent="0.25">
      <c r="A682" s="1">
        <v>681</v>
      </c>
      <c r="M682" s="5">
        <f t="shared" si="150"/>
        <v>0</v>
      </c>
      <c r="N682" s="5" t="e">
        <f t="shared" si="151"/>
        <v>#DIV/0!</v>
      </c>
      <c r="P682" s="5">
        <f t="shared" si="152"/>
        <v>0</v>
      </c>
      <c r="Q682" s="5">
        <f t="shared" si="153"/>
        <v>0</v>
      </c>
      <c r="R682" s="5">
        <f t="shared" si="154"/>
        <v>0</v>
      </c>
      <c r="S682" s="5">
        <f t="shared" si="155"/>
        <v>0</v>
      </c>
      <c r="T682" s="5">
        <f t="shared" si="156"/>
        <v>0</v>
      </c>
      <c r="U682" s="5">
        <f t="shared" si="157"/>
        <v>0</v>
      </c>
      <c r="V682" s="13">
        <f t="shared" si="158"/>
        <v>0</v>
      </c>
      <c r="W682" s="5">
        <f t="shared" si="159"/>
        <v>0</v>
      </c>
      <c r="X682" s="5">
        <f t="shared" si="160"/>
        <v>0</v>
      </c>
      <c r="Y682" s="5">
        <f t="shared" si="161"/>
        <v>0</v>
      </c>
      <c r="AB682" s="5">
        <f t="shared" si="162"/>
        <v>0</v>
      </c>
      <c r="AC682" s="5">
        <f t="shared" si="163"/>
        <v>0</v>
      </c>
      <c r="AD682" s="5" t="str">
        <f t="shared" si="164"/>
        <v>Correct</v>
      </c>
      <c r="AE682" t="s">
        <v>105</v>
      </c>
      <c r="AF682">
        <v>31</v>
      </c>
      <c r="AG682" t="s">
        <v>121</v>
      </c>
      <c r="AH682" t="s">
        <v>167</v>
      </c>
      <c r="AI682" t="s">
        <v>107</v>
      </c>
      <c r="AJ682" t="s">
        <v>98</v>
      </c>
      <c r="AK682" s="1" t="s">
        <v>80</v>
      </c>
      <c r="AL682" t="s">
        <v>112</v>
      </c>
      <c r="AM682" t="s">
        <v>137</v>
      </c>
      <c r="AN682" t="s">
        <v>101</v>
      </c>
      <c r="AO682" t="s">
        <v>102</v>
      </c>
      <c r="AP682" s="1" t="s">
        <v>90</v>
      </c>
      <c r="AQ682" t="s">
        <v>102</v>
      </c>
    </row>
    <row r="683" spans="1:43" x14ac:dyDescent="0.25">
      <c r="A683" s="1">
        <v>682</v>
      </c>
      <c r="C683" t="s">
        <v>32</v>
      </c>
      <c r="H683" t="s">
        <v>269</v>
      </c>
      <c r="J683" t="s">
        <v>37</v>
      </c>
      <c r="K683" t="s">
        <v>38</v>
      </c>
      <c r="M683" s="5">
        <f t="shared" si="150"/>
        <v>4</v>
      </c>
      <c r="N683" s="5">
        <f t="shared" si="151"/>
        <v>0.75</v>
      </c>
      <c r="P683" s="5">
        <f t="shared" si="152"/>
        <v>0</v>
      </c>
      <c r="Q683" s="5">
        <f t="shared" si="153"/>
        <v>0.75</v>
      </c>
      <c r="R683" s="5">
        <f t="shared" si="154"/>
        <v>0</v>
      </c>
      <c r="S683" s="5">
        <f t="shared" si="155"/>
        <v>0</v>
      </c>
      <c r="T683" s="5">
        <f t="shared" si="156"/>
        <v>0</v>
      </c>
      <c r="U683" s="5">
        <f t="shared" si="157"/>
        <v>0</v>
      </c>
      <c r="V683" s="13">
        <f t="shared" si="158"/>
        <v>0.75</v>
      </c>
      <c r="W683" s="5">
        <f t="shared" si="159"/>
        <v>0</v>
      </c>
      <c r="X683" s="5">
        <f t="shared" si="160"/>
        <v>0.75</v>
      </c>
      <c r="Y683" s="5">
        <f t="shared" si="161"/>
        <v>0.75</v>
      </c>
      <c r="AB683" s="5">
        <f t="shared" si="162"/>
        <v>3</v>
      </c>
      <c r="AC683" s="5">
        <f t="shared" si="163"/>
        <v>4</v>
      </c>
      <c r="AD683" s="5" t="str">
        <f t="shared" si="164"/>
        <v>Correct</v>
      </c>
      <c r="AE683" t="s">
        <v>94</v>
      </c>
      <c r="AF683">
        <v>95</v>
      </c>
      <c r="AG683" t="s">
        <v>121</v>
      </c>
      <c r="AH683" t="s">
        <v>217</v>
      </c>
      <c r="AI683" t="s">
        <v>107</v>
      </c>
      <c r="AJ683" t="s">
        <v>98</v>
      </c>
      <c r="AK683" s="1" t="s">
        <v>80</v>
      </c>
      <c r="AM683" t="s">
        <v>120</v>
      </c>
      <c r="AN683" t="s">
        <v>104</v>
      </c>
      <c r="AO683" t="s">
        <v>102</v>
      </c>
      <c r="AP683" s="1" t="s">
        <v>373</v>
      </c>
      <c r="AQ683" t="s">
        <v>98</v>
      </c>
    </row>
    <row r="684" spans="1:43" x14ac:dyDescent="0.25">
      <c r="A684" s="1">
        <v>683</v>
      </c>
      <c r="G684" t="s">
        <v>35</v>
      </c>
      <c r="M684" s="5">
        <f t="shared" si="150"/>
        <v>1</v>
      </c>
      <c r="N684" s="5">
        <f t="shared" si="151"/>
        <v>3</v>
      </c>
      <c r="P684" s="5">
        <f t="shared" si="152"/>
        <v>0</v>
      </c>
      <c r="Q684" s="5">
        <f t="shared" si="153"/>
        <v>0</v>
      </c>
      <c r="R684" s="5">
        <f t="shared" si="154"/>
        <v>0</v>
      </c>
      <c r="S684" s="5">
        <f t="shared" si="155"/>
        <v>0</v>
      </c>
      <c r="T684" s="5">
        <f t="shared" si="156"/>
        <v>0</v>
      </c>
      <c r="U684" s="5">
        <f t="shared" si="157"/>
        <v>1</v>
      </c>
      <c r="V684" s="13">
        <f t="shared" si="158"/>
        <v>0</v>
      </c>
      <c r="W684" s="5">
        <f t="shared" si="159"/>
        <v>0</v>
      </c>
      <c r="X684" s="5">
        <f t="shared" si="160"/>
        <v>0</v>
      </c>
      <c r="Y684" s="5">
        <f t="shared" si="161"/>
        <v>0</v>
      </c>
      <c r="AB684" s="5">
        <f t="shared" si="162"/>
        <v>1</v>
      </c>
      <c r="AC684" s="5">
        <f t="shared" si="163"/>
        <v>1</v>
      </c>
      <c r="AD684" s="5" t="str">
        <f t="shared" si="164"/>
        <v>Correct</v>
      </c>
      <c r="AE684" t="s">
        <v>105</v>
      </c>
      <c r="AF684">
        <v>25</v>
      </c>
      <c r="AG684" t="s">
        <v>121</v>
      </c>
      <c r="AH684" t="s">
        <v>178</v>
      </c>
      <c r="AI684" t="s">
        <v>107</v>
      </c>
      <c r="AJ684" t="s">
        <v>98</v>
      </c>
      <c r="AK684" s="1" t="s">
        <v>80</v>
      </c>
      <c r="AM684" t="s">
        <v>103</v>
      </c>
      <c r="AN684" t="s">
        <v>136</v>
      </c>
      <c r="AO684" t="s">
        <v>102</v>
      </c>
      <c r="AP684" s="1"/>
      <c r="AQ684" t="s">
        <v>102</v>
      </c>
    </row>
    <row r="685" spans="1:43" x14ac:dyDescent="0.25">
      <c r="A685" s="1">
        <v>684</v>
      </c>
      <c r="E685" t="s">
        <v>266</v>
      </c>
      <c r="K685" t="s">
        <v>38</v>
      </c>
      <c r="M685" s="5">
        <f t="shared" si="150"/>
        <v>2</v>
      </c>
      <c r="N685" s="5">
        <f t="shared" si="151"/>
        <v>1.5</v>
      </c>
      <c r="P685" s="5">
        <f t="shared" si="152"/>
        <v>0</v>
      </c>
      <c r="Q685" s="5">
        <f t="shared" si="153"/>
        <v>0</v>
      </c>
      <c r="R685" s="5">
        <f t="shared" si="154"/>
        <v>0</v>
      </c>
      <c r="S685" s="5">
        <f t="shared" si="155"/>
        <v>1</v>
      </c>
      <c r="T685" s="5">
        <f t="shared" si="156"/>
        <v>0</v>
      </c>
      <c r="U685" s="5">
        <f t="shared" si="157"/>
        <v>0</v>
      </c>
      <c r="V685" s="13">
        <f t="shared" si="158"/>
        <v>0</v>
      </c>
      <c r="W685" s="5">
        <f t="shared" si="159"/>
        <v>0</v>
      </c>
      <c r="X685" s="5">
        <f t="shared" si="160"/>
        <v>0</v>
      </c>
      <c r="Y685" s="5">
        <f t="shared" si="161"/>
        <v>1</v>
      </c>
      <c r="AB685" s="5">
        <f t="shared" si="162"/>
        <v>2</v>
      </c>
      <c r="AC685" s="5">
        <f t="shared" si="163"/>
        <v>2</v>
      </c>
      <c r="AD685" s="5" t="str">
        <f t="shared" si="164"/>
        <v>Correct</v>
      </c>
      <c r="AE685" t="s">
        <v>94</v>
      </c>
      <c r="AF685">
        <v>24</v>
      </c>
      <c r="AG685" t="s">
        <v>121</v>
      </c>
      <c r="AH685" t="s">
        <v>185</v>
      </c>
      <c r="AI685" t="s">
        <v>107</v>
      </c>
      <c r="AJ685" t="s">
        <v>98</v>
      </c>
      <c r="AK685" s="1" t="s">
        <v>80</v>
      </c>
      <c r="AL685" t="s">
        <v>112</v>
      </c>
      <c r="AM685" t="s">
        <v>103</v>
      </c>
      <c r="AN685" t="s">
        <v>101</v>
      </c>
      <c r="AO685" t="s">
        <v>98</v>
      </c>
      <c r="AP685" s="1" t="s">
        <v>93</v>
      </c>
      <c r="AQ685" t="s">
        <v>102</v>
      </c>
    </row>
    <row r="686" spans="1:43" x14ac:dyDescent="0.25">
      <c r="A686" s="1">
        <v>685</v>
      </c>
      <c r="D686" t="s">
        <v>33</v>
      </c>
      <c r="M686" s="5">
        <f t="shared" si="150"/>
        <v>1</v>
      </c>
      <c r="N686" s="5">
        <f t="shared" si="151"/>
        <v>3</v>
      </c>
      <c r="P686" s="5">
        <f t="shared" si="152"/>
        <v>0</v>
      </c>
      <c r="Q686" s="5">
        <f t="shared" si="153"/>
        <v>0</v>
      </c>
      <c r="R686" s="5">
        <f t="shared" si="154"/>
        <v>1</v>
      </c>
      <c r="S686" s="5">
        <f t="shared" si="155"/>
        <v>0</v>
      </c>
      <c r="T686" s="5">
        <f t="shared" si="156"/>
        <v>0</v>
      </c>
      <c r="U686" s="5">
        <f t="shared" si="157"/>
        <v>0</v>
      </c>
      <c r="V686" s="13">
        <f t="shared" si="158"/>
        <v>0</v>
      </c>
      <c r="W686" s="5">
        <f t="shared" si="159"/>
        <v>0</v>
      </c>
      <c r="X686" s="5">
        <f t="shared" si="160"/>
        <v>0</v>
      </c>
      <c r="Y686" s="5">
        <f t="shared" si="161"/>
        <v>0</v>
      </c>
      <c r="AB686" s="5">
        <f t="shared" si="162"/>
        <v>1</v>
      </c>
      <c r="AC686" s="5">
        <f t="shared" si="163"/>
        <v>1</v>
      </c>
      <c r="AD686" s="5" t="str">
        <f t="shared" si="164"/>
        <v>Correct</v>
      </c>
      <c r="AE686" t="s">
        <v>94</v>
      </c>
      <c r="AF686">
        <v>40</v>
      </c>
      <c r="AG686" t="s">
        <v>121</v>
      </c>
      <c r="AH686" t="s">
        <v>122</v>
      </c>
      <c r="AI686" t="s">
        <v>107</v>
      </c>
      <c r="AJ686" t="s">
        <v>98</v>
      </c>
      <c r="AK686" s="1" t="s">
        <v>80</v>
      </c>
      <c r="AL686" t="s">
        <v>114</v>
      </c>
      <c r="AM686" t="s">
        <v>110</v>
      </c>
      <c r="AN686" t="s">
        <v>101</v>
      </c>
      <c r="AO686" t="s">
        <v>102</v>
      </c>
      <c r="AP686" s="1" t="s">
        <v>92</v>
      </c>
      <c r="AQ686" t="s">
        <v>102</v>
      </c>
    </row>
    <row r="687" spans="1:43" x14ac:dyDescent="0.25">
      <c r="A687" s="1">
        <v>686</v>
      </c>
      <c r="G687" t="s">
        <v>35</v>
      </c>
      <c r="M687" s="5">
        <f t="shared" si="150"/>
        <v>1</v>
      </c>
      <c r="N687" s="5">
        <f t="shared" si="151"/>
        <v>3</v>
      </c>
      <c r="P687" s="5">
        <f t="shared" si="152"/>
        <v>0</v>
      </c>
      <c r="Q687" s="5">
        <f t="shared" si="153"/>
        <v>0</v>
      </c>
      <c r="R687" s="5">
        <f t="shared" si="154"/>
        <v>0</v>
      </c>
      <c r="S687" s="5">
        <f t="shared" si="155"/>
        <v>0</v>
      </c>
      <c r="T687" s="5">
        <f t="shared" si="156"/>
        <v>0</v>
      </c>
      <c r="U687" s="5">
        <f t="shared" si="157"/>
        <v>1</v>
      </c>
      <c r="V687" s="13">
        <f t="shared" si="158"/>
        <v>0</v>
      </c>
      <c r="W687" s="5">
        <f t="shared" si="159"/>
        <v>0</v>
      </c>
      <c r="X687" s="5">
        <f t="shared" si="160"/>
        <v>0</v>
      </c>
      <c r="Y687" s="5">
        <f t="shared" si="161"/>
        <v>0</v>
      </c>
      <c r="AB687" s="5">
        <f t="shared" si="162"/>
        <v>1</v>
      </c>
      <c r="AC687" s="5">
        <f t="shared" si="163"/>
        <v>1</v>
      </c>
      <c r="AD687" s="5" t="str">
        <f t="shared" si="164"/>
        <v>Correct</v>
      </c>
      <c r="AE687" t="s">
        <v>105</v>
      </c>
      <c r="AF687">
        <v>91</v>
      </c>
      <c r="AG687" t="s">
        <v>121</v>
      </c>
      <c r="AH687" t="s">
        <v>217</v>
      </c>
      <c r="AI687" t="s">
        <v>107</v>
      </c>
      <c r="AJ687" t="s">
        <v>98</v>
      </c>
      <c r="AK687" s="1" t="s">
        <v>80</v>
      </c>
      <c r="AL687" t="s">
        <v>126</v>
      </c>
      <c r="AM687" t="s">
        <v>120</v>
      </c>
      <c r="AN687" t="s">
        <v>104</v>
      </c>
      <c r="AO687" t="s">
        <v>102</v>
      </c>
      <c r="AP687" s="1" t="s">
        <v>91</v>
      </c>
      <c r="AQ687" t="s">
        <v>98</v>
      </c>
    </row>
    <row r="688" spans="1:43" x14ac:dyDescent="0.25">
      <c r="A688" s="1">
        <v>687</v>
      </c>
      <c r="G688" t="s">
        <v>35</v>
      </c>
      <c r="M688" s="5">
        <f t="shared" si="150"/>
        <v>1</v>
      </c>
      <c r="N688" s="5">
        <f t="shared" si="151"/>
        <v>3</v>
      </c>
      <c r="P688" s="5">
        <f t="shared" si="152"/>
        <v>0</v>
      </c>
      <c r="Q688" s="5">
        <f t="shared" si="153"/>
        <v>0</v>
      </c>
      <c r="R688" s="5">
        <f t="shared" si="154"/>
        <v>0</v>
      </c>
      <c r="S688" s="5">
        <f t="shared" si="155"/>
        <v>0</v>
      </c>
      <c r="T688" s="5">
        <f t="shared" si="156"/>
        <v>0</v>
      </c>
      <c r="U688" s="5">
        <f t="shared" si="157"/>
        <v>1</v>
      </c>
      <c r="V688" s="13">
        <f t="shared" si="158"/>
        <v>0</v>
      </c>
      <c r="W688" s="5">
        <f t="shared" si="159"/>
        <v>0</v>
      </c>
      <c r="X688" s="5">
        <f t="shared" si="160"/>
        <v>0</v>
      </c>
      <c r="Y688" s="5">
        <f t="shared" si="161"/>
        <v>0</v>
      </c>
      <c r="AB688" s="5">
        <f t="shared" si="162"/>
        <v>1</v>
      </c>
      <c r="AC688" s="5">
        <f t="shared" si="163"/>
        <v>1</v>
      </c>
      <c r="AD688" s="5" t="str">
        <f t="shared" si="164"/>
        <v>Correct</v>
      </c>
      <c r="AE688" t="s">
        <v>105</v>
      </c>
      <c r="AF688">
        <v>38</v>
      </c>
      <c r="AG688" t="s">
        <v>121</v>
      </c>
      <c r="AH688" t="s">
        <v>177</v>
      </c>
      <c r="AI688" t="s">
        <v>107</v>
      </c>
      <c r="AJ688" t="s">
        <v>98</v>
      </c>
      <c r="AK688" s="1" t="s">
        <v>80</v>
      </c>
      <c r="AL688" t="s">
        <v>112</v>
      </c>
      <c r="AN688" t="s">
        <v>135</v>
      </c>
      <c r="AO688" t="s">
        <v>102</v>
      </c>
      <c r="AP688" s="1"/>
      <c r="AQ688" t="s">
        <v>102</v>
      </c>
    </row>
    <row r="689" spans="1:43" x14ac:dyDescent="0.25">
      <c r="A689" s="1">
        <v>688</v>
      </c>
      <c r="F689" t="s">
        <v>34</v>
      </c>
      <c r="H689" t="s">
        <v>269</v>
      </c>
      <c r="K689" t="s">
        <v>38</v>
      </c>
      <c r="M689" s="5">
        <f t="shared" si="150"/>
        <v>3</v>
      </c>
      <c r="N689" s="5">
        <f t="shared" si="151"/>
        <v>1</v>
      </c>
      <c r="P689" s="5">
        <f t="shared" si="152"/>
        <v>0</v>
      </c>
      <c r="Q689" s="5">
        <f t="shared" si="153"/>
        <v>0</v>
      </c>
      <c r="R689" s="5">
        <f t="shared" si="154"/>
        <v>0</v>
      </c>
      <c r="S689" s="5">
        <f t="shared" si="155"/>
        <v>0</v>
      </c>
      <c r="T689" s="5">
        <f t="shared" si="156"/>
        <v>1</v>
      </c>
      <c r="U689" s="5">
        <f t="shared" si="157"/>
        <v>0</v>
      </c>
      <c r="V689" s="13">
        <f t="shared" si="158"/>
        <v>1</v>
      </c>
      <c r="W689" s="5">
        <f t="shared" si="159"/>
        <v>0</v>
      </c>
      <c r="X689" s="5">
        <f t="shared" si="160"/>
        <v>0</v>
      </c>
      <c r="Y689" s="5">
        <f t="shared" si="161"/>
        <v>1</v>
      </c>
      <c r="AB689" s="5">
        <f t="shared" si="162"/>
        <v>3</v>
      </c>
      <c r="AC689" s="5">
        <f t="shared" si="163"/>
        <v>3</v>
      </c>
      <c r="AD689" s="5" t="str">
        <f t="shared" si="164"/>
        <v>Correct</v>
      </c>
      <c r="AE689" t="s">
        <v>105</v>
      </c>
      <c r="AF689">
        <v>43</v>
      </c>
      <c r="AG689" t="s">
        <v>121</v>
      </c>
      <c r="AH689" t="s">
        <v>122</v>
      </c>
      <c r="AI689" s="1" t="s">
        <v>346</v>
      </c>
      <c r="AJ689" t="s">
        <v>102</v>
      </c>
      <c r="AK689" s="1" t="s">
        <v>81</v>
      </c>
      <c r="AL689" t="s">
        <v>99</v>
      </c>
      <c r="AM689" t="s">
        <v>120</v>
      </c>
      <c r="AN689" t="s">
        <v>135</v>
      </c>
      <c r="AO689" t="s">
        <v>102</v>
      </c>
      <c r="AP689" s="1"/>
      <c r="AQ689" t="s">
        <v>102</v>
      </c>
    </row>
    <row r="690" spans="1:43" x14ac:dyDescent="0.25">
      <c r="A690" s="1">
        <v>689</v>
      </c>
      <c r="C690" t="s">
        <v>32</v>
      </c>
      <c r="M690" s="5">
        <f t="shared" si="150"/>
        <v>1</v>
      </c>
      <c r="N690" s="5">
        <f t="shared" si="151"/>
        <v>3</v>
      </c>
      <c r="P690" s="5">
        <f t="shared" si="152"/>
        <v>0</v>
      </c>
      <c r="Q690" s="5">
        <f t="shared" si="153"/>
        <v>1</v>
      </c>
      <c r="R690" s="5">
        <f t="shared" si="154"/>
        <v>0</v>
      </c>
      <c r="S690" s="5">
        <f t="shared" si="155"/>
        <v>0</v>
      </c>
      <c r="T690" s="5">
        <f t="shared" si="156"/>
        <v>0</v>
      </c>
      <c r="U690" s="5">
        <f t="shared" si="157"/>
        <v>0</v>
      </c>
      <c r="V690" s="13">
        <f t="shared" si="158"/>
        <v>0</v>
      </c>
      <c r="W690" s="5">
        <f t="shared" si="159"/>
        <v>0</v>
      </c>
      <c r="X690" s="5">
        <f t="shared" si="160"/>
        <v>0</v>
      </c>
      <c r="Y690" s="5">
        <f t="shared" si="161"/>
        <v>0</v>
      </c>
      <c r="AB690" s="5">
        <f t="shared" si="162"/>
        <v>1</v>
      </c>
      <c r="AC690" s="5">
        <f t="shared" si="163"/>
        <v>1</v>
      </c>
      <c r="AD690" s="5" t="str">
        <f t="shared" si="164"/>
        <v>Correct</v>
      </c>
      <c r="AE690" t="s">
        <v>94</v>
      </c>
      <c r="AF690">
        <v>64</v>
      </c>
      <c r="AG690" t="s">
        <v>121</v>
      </c>
      <c r="AH690" t="s">
        <v>217</v>
      </c>
      <c r="AI690" t="s">
        <v>107</v>
      </c>
      <c r="AJ690" t="s">
        <v>98</v>
      </c>
      <c r="AK690" s="1" t="s">
        <v>80</v>
      </c>
      <c r="AM690" t="s">
        <v>110</v>
      </c>
      <c r="AN690" t="s">
        <v>104</v>
      </c>
      <c r="AO690" t="s">
        <v>102</v>
      </c>
      <c r="AP690" s="1"/>
      <c r="AQ690" t="s">
        <v>102</v>
      </c>
    </row>
    <row r="691" spans="1:43" x14ac:dyDescent="0.25">
      <c r="A691" s="1">
        <v>690</v>
      </c>
      <c r="G691" t="s">
        <v>35</v>
      </c>
      <c r="M691" s="5">
        <f t="shared" si="150"/>
        <v>1</v>
      </c>
      <c r="N691" s="5">
        <f t="shared" si="151"/>
        <v>3</v>
      </c>
      <c r="P691" s="5">
        <f t="shared" si="152"/>
        <v>0</v>
      </c>
      <c r="Q691" s="5">
        <f t="shared" si="153"/>
        <v>0</v>
      </c>
      <c r="R691" s="5">
        <f t="shared" si="154"/>
        <v>0</v>
      </c>
      <c r="S691" s="5">
        <f t="shared" si="155"/>
        <v>0</v>
      </c>
      <c r="T691" s="5">
        <f t="shared" si="156"/>
        <v>0</v>
      </c>
      <c r="U691" s="5">
        <f t="shared" si="157"/>
        <v>1</v>
      </c>
      <c r="V691" s="13">
        <f t="shared" si="158"/>
        <v>0</v>
      </c>
      <c r="W691" s="5">
        <f t="shared" si="159"/>
        <v>0</v>
      </c>
      <c r="X691" s="5">
        <f t="shared" si="160"/>
        <v>0</v>
      </c>
      <c r="Y691" s="5">
        <f t="shared" si="161"/>
        <v>0</v>
      </c>
      <c r="AB691" s="5">
        <f t="shared" si="162"/>
        <v>1</v>
      </c>
      <c r="AC691" s="5">
        <f t="shared" si="163"/>
        <v>1</v>
      </c>
      <c r="AD691" s="5" t="str">
        <f t="shared" si="164"/>
        <v>Correct</v>
      </c>
      <c r="AE691" t="s">
        <v>94</v>
      </c>
      <c r="AF691">
        <v>89</v>
      </c>
      <c r="AG691" t="s">
        <v>121</v>
      </c>
      <c r="AH691" t="s">
        <v>217</v>
      </c>
      <c r="AI691" t="s">
        <v>107</v>
      </c>
      <c r="AJ691" t="s">
        <v>98</v>
      </c>
      <c r="AK691" s="1" t="s">
        <v>80</v>
      </c>
      <c r="AM691" t="s">
        <v>110</v>
      </c>
      <c r="AN691" t="s">
        <v>104</v>
      </c>
      <c r="AO691" t="s">
        <v>102</v>
      </c>
      <c r="AP691" s="1"/>
      <c r="AQ691" t="s">
        <v>98</v>
      </c>
    </row>
    <row r="692" spans="1:43" x14ac:dyDescent="0.25">
      <c r="A692" s="1">
        <v>691</v>
      </c>
      <c r="I692" t="s">
        <v>36</v>
      </c>
      <c r="J692" t="s">
        <v>37</v>
      </c>
      <c r="K692" t="s">
        <v>38</v>
      </c>
      <c r="M692" s="5">
        <f t="shared" si="150"/>
        <v>3</v>
      </c>
      <c r="N692" s="5">
        <f t="shared" si="151"/>
        <v>1</v>
      </c>
      <c r="P692" s="5">
        <f t="shared" si="152"/>
        <v>0</v>
      </c>
      <c r="Q692" s="5">
        <f t="shared" si="153"/>
        <v>0</v>
      </c>
      <c r="R692" s="5">
        <f t="shared" si="154"/>
        <v>0</v>
      </c>
      <c r="S692" s="5">
        <f t="shared" si="155"/>
        <v>0</v>
      </c>
      <c r="T692" s="5">
        <f t="shared" si="156"/>
        <v>0</v>
      </c>
      <c r="U692" s="5">
        <f t="shared" si="157"/>
        <v>0</v>
      </c>
      <c r="V692" s="13">
        <f t="shared" si="158"/>
        <v>0</v>
      </c>
      <c r="W692" s="5">
        <f t="shared" si="159"/>
        <v>1</v>
      </c>
      <c r="X692" s="5">
        <f t="shared" si="160"/>
        <v>1</v>
      </c>
      <c r="Y692" s="5">
        <f t="shared" si="161"/>
        <v>1</v>
      </c>
      <c r="AB692" s="5">
        <f t="shared" si="162"/>
        <v>3</v>
      </c>
      <c r="AC692" s="5">
        <f t="shared" si="163"/>
        <v>3</v>
      </c>
      <c r="AD692" s="5" t="str">
        <f t="shared" si="164"/>
        <v>Correct</v>
      </c>
      <c r="AE692" t="s">
        <v>105</v>
      </c>
      <c r="AF692">
        <v>39</v>
      </c>
      <c r="AG692" t="s">
        <v>121</v>
      </c>
      <c r="AH692" t="s">
        <v>180</v>
      </c>
      <c r="AI692" t="s">
        <v>107</v>
      </c>
      <c r="AJ692" t="s">
        <v>98</v>
      </c>
      <c r="AK692" s="1" t="s">
        <v>80</v>
      </c>
      <c r="AL692" t="s">
        <v>109</v>
      </c>
      <c r="AM692" t="s">
        <v>137</v>
      </c>
      <c r="AN692" t="s">
        <v>125</v>
      </c>
      <c r="AO692" t="s">
        <v>102</v>
      </c>
      <c r="AP692" s="1"/>
      <c r="AQ692" t="s">
        <v>102</v>
      </c>
    </row>
    <row r="693" spans="1:43" x14ac:dyDescent="0.25">
      <c r="A693" s="1">
        <v>692</v>
      </c>
      <c r="C693" t="s">
        <v>32</v>
      </c>
      <c r="E693" t="s">
        <v>266</v>
      </c>
      <c r="M693" s="5">
        <f t="shared" si="150"/>
        <v>2</v>
      </c>
      <c r="N693" s="5">
        <f t="shared" si="151"/>
        <v>1.5</v>
      </c>
      <c r="P693" s="5">
        <f t="shared" si="152"/>
        <v>0</v>
      </c>
      <c r="Q693" s="5">
        <f t="shared" si="153"/>
        <v>1</v>
      </c>
      <c r="R693" s="5">
        <f t="shared" si="154"/>
        <v>0</v>
      </c>
      <c r="S693" s="5">
        <f t="shared" si="155"/>
        <v>1</v>
      </c>
      <c r="T693" s="5">
        <f t="shared" si="156"/>
        <v>0</v>
      </c>
      <c r="U693" s="5">
        <f t="shared" si="157"/>
        <v>0</v>
      </c>
      <c r="V693" s="13">
        <f t="shared" si="158"/>
        <v>0</v>
      </c>
      <c r="W693" s="5">
        <f t="shared" si="159"/>
        <v>0</v>
      </c>
      <c r="X693" s="5">
        <f t="shared" si="160"/>
        <v>0</v>
      </c>
      <c r="Y693" s="5">
        <f t="shared" si="161"/>
        <v>0</v>
      </c>
      <c r="AB693" s="5">
        <f t="shared" si="162"/>
        <v>2</v>
      </c>
      <c r="AC693" s="5">
        <f t="shared" si="163"/>
        <v>2</v>
      </c>
      <c r="AD693" s="5" t="str">
        <f t="shared" si="164"/>
        <v>Correct</v>
      </c>
      <c r="AE693" t="s">
        <v>94</v>
      </c>
      <c r="AF693">
        <v>87</v>
      </c>
      <c r="AG693" t="s">
        <v>121</v>
      </c>
      <c r="AH693" t="s">
        <v>217</v>
      </c>
      <c r="AI693" t="s">
        <v>107</v>
      </c>
      <c r="AJ693" t="s">
        <v>98</v>
      </c>
      <c r="AK693" s="1" t="s">
        <v>80</v>
      </c>
      <c r="AL693" t="s">
        <v>108</v>
      </c>
      <c r="AM693" t="s">
        <v>120</v>
      </c>
      <c r="AN693" t="s">
        <v>104</v>
      </c>
      <c r="AO693" t="s">
        <v>102</v>
      </c>
      <c r="AP693" s="1"/>
      <c r="AQ693" t="s">
        <v>102</v>
      </c>
    </row>
    <row r="694" spans="1:43" x14ac:dyDescent="0.25">
      <c r="A694" s="1">
        <v>693</v>
      </c>
      <c r="D694" t="s">
        <v>33</v>
      </c>
      <c r="M694" s="5">
        <f t="shared" si="150"/>
        <v>1</v>
      </c>
      <c r="N694" s="5">
        <f t="shared" si="151"/>
        <v>3</v>
      </c>
      <c r="P694" s="5">
        <f t="shared" si="152"/>
        <v>0</v>
      </c>
      <c r="Q694" s="5">
        <f t="shared" si="153"/>
        <v>0</v>
      </c>
      <c r="R694" s="5">
        <f t="shared" si="154"/>
        <v>1</v>
      </c>
      <c r="S694" s="5">
        <f t="shared" si="155"/>
        <v>0</v>
      </c>
      <c r="T694" s="5">
        <f t="shared" si="156"/>
        <v>0</v>
      </c>
      <c r="U694" s="5">
        <f t="shared" si="157"/>
        <v>0</v>
      </c>
      <c r="V694" s="13">
        <f t="shared" si="158"/>
        <v>0</v>
      </c>
      <c r="W694" s="5">
        <f t="shared" si="159"/>
        <v>0</v>
      </c>
      <c r="X694" s="5">
        <f t="shared" si="160"/>
        <v>0</v>
      </c>
      <c r="Y694" s="5">
        <f t="shared" si="161"/>
        <v>0</v>
      </c>
      <c r="AB694" s="5">
        <f t="shared" si="162"/>
        <v>1</v>
      </c>
      <c r="AC694" s="5">
        <f t="shared" si="163"/>
        <v>1</v>
      </c>
      <c r="AD694" s="5" t="str">
        <f t="shared" si="164"/>
        <v>Correct</v>
      </c>
      <c r="AK694" s="1"/>
      <c r="AM694" t="s">
        <v>103</v>
      </c>
      <c r="AP694" s="1"/>
    </row>
    <row r="695" spans="1:43" x14ac:dyDescent="0.25">
      <c r="A695" s="1">
        <v>694</v>
      </c>
      <c r="M695" s="5">
        <f t="shared" si="150"/>
        <v>0</v>
      </c>
      <c r="N695" s="5" t="e">
        <f t="shared" si="151"/>
        <v>#DIV/0!</v>
      </c>
      <c r="P695" s="5">
        <f t="shared" si="152"/>
        <v>0</v>
      </c>
      <c r="Q695" s="5">
        <f t="shared" si="153"/>
        <v>0</v>
      </c>
      <c r="R695" s="5">
        <f t="shared" si="154"/>
        <v>0</v>
      </c>
      <c r="S695" s="5">
        <f t="shared" si="155"/>
        <v>0</v>
      </c>
      <c r="T695" s="5">
        <f t="shared" si="156"/>
        <v>0</v>
      </c>
      <c r="U695" s="5">
        <f t="shared" si="157"/>
        <v>0</v>
      </c>
      <c r="V695" s="13">
        <f t="shared" si="158"/>
        <v>0</v>
      </c>
      <c r="W695" s="5">
        <f t="shared" si="159"/>
        <v>0</v>
      </c>
      <c r="X695" s="5">
        <f t="shared" si="160"/>
        <v>0</v>
      </c>
      <c r="Y695" s="5">
        <f t="shared" si="161"/>
        <v>0</v>
      </c>
      <c r="AB695" s="5">
        <f t="shared" si="162"/>
        <v>0</v>
      </c>
      <c r="AC695" s="5">
        <f t="shared" si="163"/>
        <v>0</v>
      </c>
      <c r="AD695" s="5" t="str">
        <f t="shared" si="164"/>
        <v>Correct</v>
      </c>
      <c r="AE695" t="s">
        <v>94</v>
      </c>
      <c r="AF695">
        <v>97</v>
      </c>
      <c r="AG695" t="s">
        <v>121</v>
      </c>
      <c r="AH695" t="s">
        <v>217</v>
      </c>
      <c r="AI695" t="s">
        <v>107</v>
      </c>
      <c r="AJ695" t="s">
        <v>98</v>
      </c>
      <c r="AK695" s="1" t="s">
        <v>80</v>
      </c>
      <c r="AL695" t="s">
        <v>99</v>
      </c>
      <c r="AM695" t="s">
        <v>103</v>
      </c>
      <c r="AN695" t="s">
        <v>104</v>
      </c>
      <c r="AO695" t="s">
        <v>102</v>
      </c>
      <c r="AP695" s="1"/>
      <c r="AQ695" t="s">
        <v>98</v>
      </c>
    </row>
    <row r="696" spans="1:43" x14ac:dyDescent="0.25">
      <c r="A696" s="1">
        <v>695</v>
      </c>
      <c r="M696" s="5">
        <f t="shared" si="150"/>
        <v>0</v>
      </c>
      <c r="N696" s="5" t="e">
        <f t="shared" si="151"/>
        <v>#DIV/0!</v>
      </c>
      <c r="P696" s="5">
        <f t="shared" si="152"/>
        <v>0</v>
      </c>
      <c r="Q696" s="5">
        <f t="shared" si="153"/>
        <v>0</v>
      </c>
      <c r="R696" s="5">
        <f t="shared" si="154"/>
        <v>0</v>
      </c>
      <c r="S696" s="5">
        <f t="shared" si="155"/>
        <v>0</v>
      </c>
      <c r="T696" s="5">
        <f t="shared" si="156"/>
        <v>0</v>
      </c>
      <c r="U696" s="5">
        <f t="shared" si="157"/>
        <v>0</v>
      </c>
      <c r="V696" s="13">
        <f t="shared" si="158"/>
        <v>0</v>
      </c>
      <c r="W696" s="5">
        <f t="shared" si="159"/>
        <v>0</v>
      </c>
      <c r="X696" s="5">
        <f t="shared" si="160"/>
        <v>0</v>
      </c>
      <c r="Y696" s="5">
        <f t="shared" si="161"/>
        <v>0</v>
      </c>
      <c r="AB696" s="5">
        <f t="shared" si="162"/>
        <v>0</v>
      </c>
      <c r="AC696" s="5">
        <f t="shared" si="163"/>
        <v>0</v>
      </c>
      <c r="AD696" s="5" t="str">
        <f t="shared" si="164"/>
        <v>Correct</v>
      </c>
      <c r="AE696" t="s">
        <v>94</v>
      </c>
      <c r="AF696">
        <v>60</v>
      </c>
      <c r="AG696" t="s">
        <v>121</v>
      </c>
      <c r="AK696" s="1"/>
      <c r="AM696" t="s">
        <v>110</v>
      </c>
      <c r="AP696" s="1"/>
    </row>
    <row r="697" spans="1:43" x14ac:dyDescent="0.25">
      <c r="A697" s="1">
        <v>696</v>
      </c>
      <c r="M697" s="5">
        <f t="shared" si="150"/>
        <v>0</v>
      </c>
      <c r="N697" s="5" t="e">
        <f t="shared" si="151"/>
        <v>#DIV/0!</v>
      </c>
      <c r="P697" s="5">
        <f t="shared" si="152"/>
        <v>0</v>
      </c>
      <c r="Q697" s="5">
        <f t="shared" si="153"/>
        <v>0</v>
      </c>
      <c r="R697" s="5">
        <f t="shared" si="154"/>
        <v>0</v>
      </c>
      <c r="S697" s="5">
        <f t="shared" si="155"/>
        <v>0</v>
      </c>
      <c r="T697" s="5">
        <f t="shared" si="156"/>
        <v>0</v>
      </c>
      <c r="U697" s="5">
        <f t="shared" si="157"/>
        <v>0</v>
      </c>
      <c r="V697" s="13">
        <f t="shared" si="158"/>
        <v>0</v>
      </c>
      <c r="W697" s="5">
        <f t="shared" si="159"/>
        <v>0</v>
      </c>
      <c r="X697" s="5">
        <f t="shared" si="160"/>
        <v>0</v>
      </c>
      <c r="Y697" s="5">
        <f t="shared" si="161"/>
        <v>0</v>
      </c>
      <c r="AB697" s="5">
        <f t="shared" si="162"/>
        <v>0</v>
      </c>
      <c r="AC697" s="5">
        <f t="shared" si="163"/>
        <v>0</v>
      </c>
      <c r="AD697" s="5" t="str">
        <f t="shared" si="164"/>
        <v>Correct</v>
      </c>
      <c r="AE697" t="s">
        <v>94</v>
      </c>
      <c r="AF697">
        <v>67</v>
      </c>
      <c r="AG697" t="s">
        <v>121</v>
      </c>
      <c r="AH697" t="s">
        <v>276</v>
      </c>
      <c r="AI697" t="s">
        <v>128</v>
      </c>
      <c r="AJ697" t="s">
        <v>98</v>
      </c>
      <c r="AK697" s="1" t="s">
        <v>80</v>
      </c>
      <c r="AL697" t="s">
        <v>99</v>
      </c>
      <c r="AM697" t="s">
        <v>120</v>
      </c>
      <c r="AN697" t="s">
        <v>104</v>
      </c>
      <c r="AO697" t="s">
        <v>102</v>
      </c>
      <c r="AP697" s="1"/>
      <c r="AQ697" t="s">
        <v>102</v>
      </c>
    </row>
    <row r="698" spans="1:43" x14ac:dyDescent="0.25">
      <c r="A698" s="1">
        <v>697</v>
      </c>
      <c r="M698" s="5">
        <f t="shared" si="150"/>
        <v>0</v>
      </c>
      <c r="N698" s="5" t="e">
        <f t="shared" si="151"/>
        <v>#DIV/0!</v>
      </c>
      <c r="P698" s="5">
        <f t="shared" si="152"/>
        <v>0</v>
      </c>
      <c r="Q698" s="5">
        <f t="shared" si="153"/>
        <v>0</v>
      </c>
      <c r="R698" s="5">
        <f t="shared" si="154"/>
        <v>0</v>
      </c>
      <c r="S698" s="5">
        <f t="shared" si="155"/>
        <v>0</v>
      </c>
      <c r="T698" s="5">
        <f t="shared" si="156"/>
        <v>0</v>
      </c>
      <c r="U698" s="5">
        <f t="shared" si="157"/>
        <v>0</v>
      </c>
      <c r="V698" s="13">
        <f t="shared" si="158"/>
        <v>0</v>
      </c>
      <c r="W698" s="5">
        <f t="shared" si="159"/>
        <v>0</v>
      </c>
      <c r="X698" s="5">
        <f t="shared" si="160"/>
        <v>0</v>
      </c>
      <c r="Y698" s="5">
        <f t="shared" si="161"/>
        <v>0</v>
      </c>
      <c r="AB698" s="5">
        <f t="shared" si="162"/>
        <v>0</v>
      </c>
      <c r="AC698" s="5">
        <f t="shared" si="163"/>
        <v>0</v>
      </c>
      <c r="AD698" s="5" t="str">
        <f t="shared" si="164"/>
        <v>Correct</v>
      </c>
      <c r="AE698" t="s">
        <v>105</v>
      </c>
      <c r="AF698">
        <v>71</v>
      </c>
      <c r="AG698" t="s">
        <v>95</v>
      </c>
      <c r="AH698" t="s">
        <v>149</v>
      </c>
      <c r="AI698" t="s">
        <v>107</v>
      </c>
      <c r="AJ698" t="s">
        <v>98</v>
      </c>
      <c r="AK698" s="1" t="s">
        <v>80</v>
      </c>
      <c r="AN698" t="s">
        <v>104</v>
      </c>
      <c r="AO698" t="s">
        <v>102</v>
      </c>
      <c r="AP698" s="1"/>
      <c r="AQ698" t="s">
        <v>98</v>
      </c>
    </row>
    <row r="699" spans="1:43" x14ac:dyDescent="0.25">
      <c r="A699" s="1">
        <v>698</v>
      </c>
      <c r="G699" t="s">
        <v>35</v>
      </c>
      <c r="I699" t="s">
        <v>36</v>
      </c>
      <c r="J699" t="s">
        <v>37</v>
      </c>
      <c r="M699" s="5">
        <f t="shared" si="150"/>
        <v>3</v>
      </c>
      <c r="N699" s="5">
        <f t="shared" si="151"/>
        <v>1</v>
      </c>
      <c r="P699" s="5">
        <f t="shared" si="152"/>
        <v>0</v>
      </c>
      <c r="Q699" s="5">
        <f t="shared" si="153"/>
        <v>0</v>
      </c>
      <c r="R699" s="5">
        <f t="shared" si="154"/>
        <v>0</v>
      </c>
      <c r="S699" s="5">
        <f t="shared" si="155"/>
        <v>0</v>
      </c>
      <c r="T699" s="5">
        <f t="shared" si="156"/>
        <v>0</v>
      </c>
      <c r="U699" s="5">
        <f t="shared" si="157"/>
        <v>1</v>
      </c>
      <c r="V699" s="13">
        <f t="shared" si="158"/>
        <v>0</v>
      </c>
      <c r="W699" s="5">
        <f t="shared" si="159"/>
        <v>1</v>
      </c>
      <c r="X699" s="5">
        <f t="shared" si="160"/>
        <v>1</v>
      </c>
      <c r="Y699" s="5">
        <f t="shared" si="161"/>
        <v>0</v>
      </c>
      <c r="AB699" s="5">
        <f t="shared" si="162"/>
        <v>3</v>
      </c>
      <c r="AC699" s="5">
        <f t="shared" si="163"/>
        <v>3</v>
      </c>
      <c r="AD699" s="5" t="str">
        <f t="shared" si="164"/>
        <v>Correct</v>
      </c>
      <c r="AE699" t="s">
        <v>105</v>
      </c>
      <c r="AF699">
        <v>65</v>
      </c>
      <c r="AH699" t="s">
        <v>138</v>
      </c>
      <c r="AI699" t="s">
        <v>107</v>
      </c>
      <c r="AK699" s="1" t="s">
        <v>80</v>
      </c>
      <c r="AL699" t="s">
        <v>126</v>
      </c>
      <c r="AM699" t="s">
        <v>120</v>
      </c>
      <c r="AN699" t="s">
        <v>104</v>
      </c>
      <c r="AO699" t="s">
        <v>102</v>
      </c>
      <c r="AP699" s="1"/>
      <c r="AQ699" t="s">
        <v>98</v>
      </c>
    </row>
    <row r="700" spans="1:43" x14ac:dyDescent="0.25">
      <c r="A700" s="1">
        <v>699</v>
      </c>
      <c r="K700" t="s">
        <v>38</v>
      </c>
      <c r="M700" s="5">
        <f t="shared" si="150"/>
        <v>1</v>
      </c>
      <c r="N700" s="5">
        <f t="shared" si="151"/>
        <v>3</v>
      </c>
      <c r="P700" s="5">
        <f t="shared" si="152"/>
        <v>0</v>
      </c>
      <c r="Q700" s="5">
        <f t="shared" si="153"/>
        <v>0</v>
      </c>
      <c r="R700" s="5">
        <f t="shared" si="154"/>
        <v>0</v>
      </c>
      <c r="S700" s="5">
        <f t="shared" si="155"/>
        <v>0</v>
      </c>
      <c r="T700" s="5">
        <f t="shared" si="156"/>
        <v>0</v>
      </c>
      <c r="U700" s="5">
        <f t="shared" si="157"/>
        <v>0</v>
      </c>
      <c r="V700" s="13">
        <f t="shared" si="158"/>
        <v>0</v>
      </c>
      <c r="W700" s="5">
        <f t="shared" si="159"/>
        <v>0</v>
      </c>
      <c r="X700" s="5">
        <f t="shared" si="160"/>
        <v>0</v>
      </c>
      <c r="Y700" s="5">
        <f t="shared" si="161"/>
        <v>1</v>
      </c>
      <c r="AB700" s="5">
        <f t="shared" si="162"/>
        <v>1</v>
      </c>
      <c r="AC700" s="5">
        <f t="shared" si="163"/>
        <v>1</v>
      </c>
      <c r="AD700" s="5" t="str">
        <f t="shared" si="164"/>
        <v>Correct</v>
      </c>
      <c r="AE700" t="s">
        <v>94</v>
      </c>
      <c r="AF700">
        <v>82</v>
      </c>
      <c r="AG700" t="s">
        <v>95</v>
      </c>
      <c r="AH700" t="s">
        <v>127</v>
      </c>
      <c r="AI700" t="s">
        <v>107</v>
      </c>
      <c r="AJ700" t="s">
        <v>98</v>
      </c>
      <c r="AK700" s="1" t="s">
        <v>80</v>
      </c>
      <c r="AM700" t="s">
        <v>110</v>
      </c>
      <c r="AN700" t="s">
        <v>104</v>
      </c>
      <c r="AO700" t="s">
        <v>102</v>
      </c>
      <c r="AP700" s="1"/>
      <c r="AQ700" t="s">
        <v>98</v>
      </c>
    </row>
    <row r="701" spans="1:43" x14ac:dyDescent="0.25">
      <c r="A701" s="1">
        <v>700</v>
      </c>
      <c r="M701" s="5">
        <f t="shared" si="150"/>
        <v>0</v>
      </c>
      <c r="N701" s="5" t="e">
        <f t="shared" si="151"/>
        <v>#DIV/0!</v>
      </c>
      <c r="P701" s="5">
        <f t="shared" si="152"/>
        <v>0</v>
      </c>
      <c r="Q701" s="5">
        <f t="shared" si="153"/>
        <v>0</v>
      </c>
      <c r="R701" s="5">
        <f t="shared" si="154"/>
        <v>0</v>
      </c>
      <c r="S701" s="5">
        <f t="shared" si="155"/>
        <v>0</v>
      </c>
      <c r="T701" s="5">
        <f t="shared" si="156"/>
        <v>0</v>
      </c>
      <c r="U701" s="5">
        <f t="shared" si="157"/>
        <v>0</v>
      </c>
      <c r="V701" s="13">
        <f t="shared" si="158"/>
        <v>0</v>
      </c>
      <c r="W701" s="5">
        <f t="shared" si="159"/>
        <v>0</v>
      </c>
      <c r="X701" s="5">
        <f t="shared" si="160"/>
        <v>0</v>
      </c>
      <c r="Y701" s="5">
        <f t="shared" si="161"/>
        <v>0</v>
      </c>
      <c r="AB701" s="5">
        <f t="shared" si="162"/>
        <v>0</v>
      </c>
      <c r="AC701" s="5">
        <f t="shared" si="163"/>
        <v>0</v>
      </c>
      <c r="AD701" s="5" t="str">
        <f t="shared" si="164"/>
        <v>Correct</v>
      </c>
      <c r="AF701">
        <v>87</v>
      </c>
      <c r="AG701" t="s">
        <v>95</v>
      </c>
      <c r="AH701" t="s">
        <v>127</v>
      </c>
      <c r="AI701" t="s">
        <v>107</v>
      </c>
      <c r="AJ701" t="s">
        <v>98</v>
      </c>
      <c r="AK701" s="1" t="s">
        <v>80</v>
      </c>
      <c r="AL701" t="s">
        <v>109</v>
      </c>
      <c r="AM701" t="s">
        <v>110</v>
      </c>
      <c r="AN701" t="s">
        <v>104</v>
      </c>
      <c r="AO701" t="s">
        <v>102</v>
      </c>
      <c r="AP701" s="1"/>
      <c r="AQ701" t="s">
        <v>102</v>
      </c>
    </row>
    <row r="702" spans="1:43" x14ac:dyDescent="0.25">
      <c r="A702" s="1">
        <v>701</v>
      </c>
      <c r="B702" t="s">
        <v>31</v>
      </c>
      <c r="K702" t="s">
        <v>38</v>
      </c>
      <c r="M702" s="5">
        <f t="shared" si="150"/>
        <v>2</v>
      </c>
      <c r="N702" s="5">
        <f t="shared" si="151"/>
        <v>1.5</v>
      </c>
      <c r="P702" s="5">
        <f t="shared" si="152"/>
        <v>1</v>
      </c>
      <c r="Q702" s="5">
        <f t="shared" si="153"/>
        <v>0</v>
      </c>
      <c r="R702" s="5">
        <f t="shared" si="154"/>
        <v>0</v>
      </c>
      <c r="S702" s="5">
        <f t="shared" si="155"/>
        <v>0</v>
      </c>
      <c r="T702" s="5">
        <f t="shared" si="156"/>
        <v>0</v>
      </c>
      <c r="U702" s="5">
        <f t="shared" si="157"/>
        <v>0</v>
      </c>
      <c r="V702" s="13">
        <f t="shared" si="158"/>
        <v>0</v>
      </c>
      <c r="W702" s="5">
        <f t="shared" si="159"/>
        <v>0</v>
      </c>
      <c r="X702" s="5">
        <f t="shared" si="160"/>
        <v>0</v>
      </c>
      <c r="Y702" s="5">
        <f t="shared" si="161"/>
        <v>1</v>
      </c>
      <c r="AB702" s="5">
        <f t="shared" si="162"/>
        <v>2</v>
      </c>
      <c r="AC702" s="5">
        <f t="shared" si="163"/>
        <v>2</v>
      </c>
      <c r="AD702" s="5" t="str">
        <f t="shared" si="164"/>
        <v>Correct</v>
      </c>
      <c r="AE702" t="s">
        <v>105</v>
      </c>
      <c r="AF702">
        <v>68</v>
      </c>
      <c r="AG702" t="s">
        <v>95</v>
      </c>
      <c r="AH702" t="s">
        <v>234</v>
      </c>
      <c r="AI702" t="s">
        <v>128</v>
      </c>
      <c r="AJ702" t="s">
        <v>98</v>
      </c>
      <c r="AK702" s="1" t="s">
        <v>80</v>
      </c>
      <c r="AL702" t="s">
        <v>126</v>
      </c>
      <c r="AM702" t="s">
        <v>133</v>
      </c>
      <c r="AN702" t="s">
        <v>101</v>
      </c>
      <c r="AO702" t="s">
        <v>102</v>
      </c>
      <c r="AP702" s="1"/>
      <c r="AQ702" t="s">
        <v>102</v>
      </c>
    </row>
    <row r="703" spans="1:43" x14ac:dyDescent="0.25">
      <c r="A703" s="1">
        <v>702</v>
      </c>
      <c r="D703" t="s">
        <v>33</v>
      </c>
      <c r="M703" s="5">
        <f t="shared" si="150"/>
        <v>1</v>
      </c>
      <c r="N703" s="5">
        <f t="shared" si="151"/>
        <v>3</v>
      </c>
      <c r="P703" s="5">
        <f t="shared" si="152"/>
        <v>0</v>
      </c>
      <c r="Q703" s="5">
        <f t="shared" si="153"/>
        <v>0</v>
      </c>
      <c r="R703" s="5">
        <f t="shared" si="154"/>
        <v>1</v>
      </c>
      <c r="S703" s="5">
        <f t="shared" si="155"/>
        <v>0</v>
      </c>
      <c r="T703" s="5">
        <f t="shared" si="156"/>
        <v>0</v>
      </c>
      <c r="U703" s="5">
        <f t="shared" si="157"/>
        <v>0</v>
      </c>
      <c r="V703" s="13">
        <f t="shared" si="158"/>
        <v>0</v>
      </c>
      <c r="W703" s="5">
        <f t="shared" si="159"/>
        <v>0</v>
      </c>
      <c r="X703" s="5">
        <f t="shared" si="160"/>
        <v>0</v>
      </c>
      <c r="Y703" s="5">
        <f t="shared" si="161"/>
        <v>0</v>
      </c>
      <c r="AB703" s="5">
        <f t="shared" si="162"/>
        <v>1</v>
      </c>
      <c r="AC703" s="5">
        <f t="shared" si="163"/>
        <v>1</v>
      </c>
      <c r="AD703" s="5" t="str">
        <f t="shared" si="164"/>
        <v>Correct</v>
      </c>
      <c r="AE703" t="s">
        <v>94</v>
      </c>
      <c r="AF703">
        <v>40</v>
      </c>
      <c r="AG703" t="s">
        <v>121</v>
      </c>
      <c r="AH703" t="s">
        <v>122</v>
      </c>
      <c r="AI703" t="s">
        <v>107</v>
      </c>
      <c r="AJ703" t="s">
        <v>98</v>
      </c>
      <c r="AK703" s="1" t="s">
        <v>80</v>
      </c>
      <c r="AL703" t="s">
        <v>114</v>
      </c>
      <c r="AM703" t="s">
        <v>103</v>
      </c>
      <c r="AN703" t="s">
        <v>101</v>
      </c>
      <c r="AO703" t="s">
        <v>102</v>
      </c>
      <c r="AP703" s="1"/>
      <c r="AQ703" t="s">
        <v>102</v>
      </c>
    </row>
    <row r="704" spans="1:43" x14ac:dyDescent="0.25">
      <c r="A704" s="1">
        <v>703</v>
      </c>
      <c r="F704" t="s">
        <v>34</v>
      </c>
      <c r="H704" t="s">
        <v>269</v>
      </c>
      <c r="K704" t="s">
        <v>38</v>
      </c>
      <c r="M704" s="5">
        <f t="shared" si="150"/>
        <v>3</v>
      </c>
      <c r="N704" s="5">
        <f t="shared" si="151"/>
        <v>1</v>
      </c>
      <c r="P704" s="5">
        <f t="shared" si="152"/>
        <v>0</v>
      </c>
      <c r="Q704" s="5">
        <f t="shared" si="153"/>
        <v>0</v>
      </c>
      <c r="R704" s="5">
        <f t="shared" si="154"/>
        <v>0</v>
      </c>
      <c r="S704" s="5">
        <f t="shared" si="155"/>
        <v>0</v>
      </c>
      <c r="T704" s="5">
        <f t="shared" si="156"/>
        <v>1</v>
      </c>
      <c r="U704" s="5">
        <f t="shared" si="157"/>
        <v>0</v>
      </c>
      <c r="V704" s="13">
        <f t="shared" si="158"/>
        <v>1</v>
      </c>
      <c r="W704" s="5">
        <f t="shared" si="159"/>
        <v>0</v>
      </c>
      <c r="X704" s="5">
        <f t="shared" si="160"/>
        <v>0</v>
      </c>
      <c r="Y704" s="5">
        <f t="shared" si="161"/>
        <v>1</v>
      </c>
      <c r="AB704" s="5">
        <f t="shared" si="162"/>
        <v>3</v>
      </c>
      <c r="AC704" s="5">
        <f t="shared" si="163"/>
        <v>3</v>
      </c>
      <c r="AD704" s="5" t="str">
        <f t="shared" si="164"/>
        <v>Correct</v>
      </c>
      <c r="AE704" t="s">
        <v>105</v>
      </c>
      <c r="AF704">
        <v>43</v>
      </c>
      <c r="AG704" t="s">
        <v>121</v>
      </c>
      <c r="AH704" t="s">
        <v>122</v>
      </c>
      <c r="AI704" s="1" t="s">
        <v>346</v>
      </c>
      <c r="AJ704" t="s">
        <v>98</v>
      </c>
      <c r="AK704" s="1" t="s">
        <v>81</v>
      </c>
      <c r="AL704" t="s">
        <v>99</v>
      </c>
      <c r="AM704" t="s">
        <v>110</v>
      </c>
      <c r="AN704" t="s">
        <v>135</v>
      </c>
      <c r="AO704" t="s">
        <v>102</v>
      </c>
      <c r="AP704" s="1"/>
      <c r="AQ704" t="s">
        <v>102</v>
      </c>
    </row>
    <row r="705" spans="1:43" x14ac:dyDescent="0.25">
      <c r="A705" s="1">
        <v>704</v>
      </c>
      <c r="H705" t="s">
        <v>269</v>
      </c>
      <c r="I705" t="s">
        <v>36</v>
      </c>
      <c r="M705" s="5">
        <f t="shared" si="150"/>
        <v>2</v>
      </c>
      <c r="N705" s="5">
        <f t="shared" si="151"/>
        <v>1.5</v>
      </c>
      <c r="P705" s="5">
        <f t="shared" si="152"/>
        <v>0</v>
      </c>
      <c r="Q705" s="5">
        <f t="shared" si="153"/>
        <v>0</v>
      </c>
      <c r="R705" s="5">
        <f t="shared" si="154"/>
        <v>0</v>
      </c>
      <c r="S705" s="5">
        <f t="shared" si="155"/>
        <v>0</v>
      </c>
      <c r="T705" s="5">
        <f t="shared" si="156"/>
        <v>0</v>
      </c>
      <c r="U705" s="5">
        <f t="shared" si="157"/>
        <v>0</v>
      </c>
      <c r="V705" s="13">
        <f t="shared" si="158"/>
        <v>1</v>
      </c>
      <c r="W705" s="5">
        <f t="shared" si="159"/>
        <v>1</v>
      </c>
      <c r="X705" s="5">
        <f t="shared" si="160"/>
        <v>0</v>
      </c>
      <c r="Y705" s="5">
        <f t="shared" si="161"/>
        <v>0</v>
      </c>
      <c r="AB705" s="5">
        <f t="shared" si="162"/>
        <v>2</v>
      </c>
      <c r="AC705" s="5">
        <f t="shared" si="163"/>
        <v>2</v>
      </c>
      <c r="AD705" s="5" t="str">
        <f t="shared" si="164"/>
        <v>Correct</v>
      </c>
      <c r="AE705" t="s">
        <v>105</v>
      </c>
      <c r="AF705">
        <v>64</v>
      </c>
      <c r="AG705" t="s">
        <v>95</v>
      </c>
      <c r="AH705" t="s">
        <v>277</v>
      </c>
      <c r="AI705" t="s">
        <v>107</v>
      </c>
      <c r="AK705" s="1" t="s">
        <v>80</v>
      </c>
      <c r="AL705" t="s">
        <v>114</v>
      </c>
      <c r="AM705" t="s">
        <v>110</v>
      </c>
      <c r="AN705" t="s">
        <v>104</v>
      </c>
      <c r="AO705" t="s">
        <v>102</v>
      </c>
      <c r="AP705" s="1"/>
      <c r="AQ705" t="s">
        <v>102</v>
      </c>
    </row>
    <row r="706" spans="1:43" x14ac:dyDescent="0.25">
      <c r="A706" s="1">
        <v>705</v>
      </c>
      <c r="B706" t="s">
        <v>31</v>
      </c>
      <c r="F706" t="s">
        <v>34</v>
      </c>
      <c r="H706" t="s">
        <v>269</v>
      </c>
      <c r="M706" s="5">
        <f t="shared" si="150"/>
        <v>3</v>
      </c>
      <c r="N706" s="5">
        <f t="shared" si="151"/>
        <v>1</v>
      </c>
      <c r="P706" s="5">
        <f t="shared" si="152"/>
        <v>1</v>
      </c>
      <c r="Q706" s="5">
        <f t="shared" si="153"/>
        <v>0</v>
      </c>
      <c r="R706" s="5">
        <f t="shared" si="154"/>
        <v>0</v>
      </c>
      <c r="S706" s="5">
        <f t="shared" si="155"/>
        <v>0</v>
      </c>
      <c r="T706" s="5">
        <f t="shared" si="156"/>
        <v>1</v>
      </c>
      <c r="U706" s="5">
        <f t="shared" si="157"/>
        <v>0</v>
      </c>
      <c r="V706" s="13">
        <f t="shared" si="158"/>
        <v>1</v>
      </c>
      <c r="W706" s="5">
        <f t="shared" si="159"/>
        <v>0</v>
      </c>
      <c r="X706" s="5">
        <f t="shared" si="160"/>
        <v>0</v>
      </c>
      <c r="Y706" s="5">
        <f t="shared" si="161"/>
        <v>0</v>
      </c>
      <c r="AB706" s="5">
        <f t="shared" si="162"/>
        <v>3</v>
      </c>
      <c r="AC706" s="5">
        <f t="shared" si="163"/>
        <v>3</v>
      </c>
      <c r="AD706" s="5" t="str">
        <f t="shared" si="164"/>
        <v>Correct</v>
      </c>
      <c r="AE706" t="s">
        <v>105</v>
      </c>
      <c r="AF706">
        <v>66</v>
      </c>
      <c r="AG706" t="s">
        <v>95</v>
      </c>
      <c r="AH706" t="s">
        <v>278</v>
      </c>
      <c r="AI706" t="s">
        <v>128</v>
      </c>
      <c r="AJ706" t="s">
        <v>98</v>
      </c>
      <c r="AK706" s="1" t="s">
        <v>363</v>
      </c>
      <c r="AL706" t="s">
        <v>112</v>
      </c>
      <c r="AM706" t="s">
        <v>110</v>
      </c>
      <c r="AN706" t="s">
        <v>104</v>
      </c>
      <c r="AO706" t="s">
        <v>102</v>
      </c>
      <c r="AP706" s="1"/>
      <c r="AQ706" t="s">
        <v>102</v>
      </c>
    </row>
    <row r="707" spans="1:43" x14ac:dyDescent="0.25">
      <c r="A707" s="1">
        <v>706</v>
      </c>
      <c r="H707" t="s">
        <v>269</v>
      </c>
      <c r="K707" t="s">
        <v>38</v>
      </c>
      <c r="M707" s="5">
        <f t="shared" ref="M707:M770" si="165">COUNTA(B707:L707)</f>
        <v>2</v>
      </c>
      <c r="N707" s="5">
        <f t="shared" ref="N707:N770" si="166">3/M707</f>
        <v>1.5</v>
      </c>
      <c r="P707" s="5">
        <f t="shared" ref="P707:P770" si="167">IF($M707&lt;3,IF($B707=$B$1,1,0),IF($B707=$B$1,$N707,0))</f>
        <v>0</v>
      </c>
      <c r="Q707" s="5">
        <f t="shared" ref="Q707:Q770" si="168">IF($M707&lt;3,IF($C707=$C$1,1,0),IF($C707=$C$1,$N707,0))</f>
        <v>0</v>
      </c>
      <c r="R707" s="5">
        <f t="shared" ref="R707:R770" si="169">IF($M707&lt;3,IF($D707=$D$1,1,0),IF($D707=$D$1,$N707,0))</f>
        <v>0</v>
      </c>
      <c r="S707" s="5">
        <f t="shared" ref="S707:S770" si="170">IF($M707&lt;3,IF($E707=$E$1,1,0),IF($E707=$E$1,$N707,0))</f>
        <v>0</v>
      </c>
      <c r="T707" s="5">
        <f t="shared" ref="T707:T770" si="171">IF($M707&lt;3,IF($F707=$F$1,1,0),IF($F707=$F$1,$N707,0))</f>
        <v>0</v>
      </c>
      <c r="U707" s="5">
        <f t="shared" ref="U707:U770" si="172">IF($M707&lt;3,IF($G707=$G$1,1,0),IF($G707=$G$1,$N707,0))</f>
        <v>0</v>
      </c>
      <c r="V707" s="13">
        <f t="shared" ref="V707:V770" si="173">IF($M707&lt;3,IF($H707=$H$1,1,0),IF($H707=$H$1,$N707,0))</f>
        <v>1</v>
      </c>
      <c r="W707" s="5">
        <f t="shared" ref="W707:W770" si="174">IF($M707&lt;3,IF($I707=$I$1,1,0),IF($I707=$I$1,$N707,0))</f>
        <v>0</v>
      </c>
      <c r="X707" s="5">
        <f t="shared" ref="X707:X770" si="175">IF($M707&lt;3,IF($J707=$J$1,1,0),IF($J707=$J$1,$N707,0))</f>
        <v>0</v>
      </c>
      <c r="Y707" s="5">
        <f t="shared" ref="Y707:Y770" si="176">IF($M707&lt;3,IF($K707=$K$1,1,0),IF($K707=$K$1,$N707,0))</f>
        <v>1</v>
      </c>
      <c r="AB707" s="5">
        <f t="shared" ref="AB707:AB770" si="177">SUM(P707:Z707)</f>
        <v>2</v>
      </c>
      <c r="AC707" s="5">
        <f t="shared" ref="AC707:AC770" si="178">M707</f>
        <v>2</v>
      </c>
      <c r="AD707" s="5" t="str">
        <f t="shared" ref="AD707:AD770" si="179">IF(AB707=AC707,"Correct",IF(AB707=3,"Correct","Wrong"))</f>
        <v>Correct</v>
      </c>
      <c r="AE707" t="s">
        <v>105</v>
      </c>
      <c r="AF707">
        <v>72</v>
      </c>
      <c r="AG707" t="s">
        <v>95</v>
      </c>
      <c r="AH707" t="s">
        <v>147</v>
      </c>
      <c r="AI707" t="s">
        <v>107</v>
      </c>
      <c r="AJ707" t="s">
        <v>98</v>
      </c>
      <c r="AK707" s="1" t="s">
        <v>80</v>
      </c>
      <c r="AL707" t="s">
        <v>114</v>
      </c>
      <c r="AM707" t="s">
        <v>110</v>
      </c>
      <c r="AN707" t="s">
        <v>104</v>
      </c>
      <c r="AO707" t="s">
        <v>102</v>
      </c>
      <c r="AP707" s="1"/>
      <c r="AQ707" t="s">
        <v>98</v>
      </c>
    </row>
    <row r="708" spans="1:43" x14ac:dyDescent="0.25">
      <c r="A708" s="1">
        <v>707</v>
      </c>
      <c r="H708" t="s">
        <v>269</v>
      </c>
      <c r="I708" t="s">
        <v>36</v>
      </c>
      <c r="K708" t="s">
        <v>38</v>
      </c>
      <c r="M708" s="5">
        <f t="shared" si="165"/>
        <v>3</v>
      </c>
      <c r="N708" s="5">
        <f t="shared" si="166"/>
        <v>1</v>
      </c>
      <c r="P708" s="5">
        <f t="shared" si="167"/>
        <v>0</v>
      </c>
      <c r="Q708" s="5">
        <f t="shared" si="168"/>
        <v>0</v>
      </c>
      <c r="R708" s="5">
        <f t="shared" si="169"/>
        <v>0</v>
      </c>
      <c r="S708" s="5">
        <f t="shared" si="170"/>
        <v>0</v>
      </c>
      <c r="T708" s="5">
        <f t="shared" si="171"/>
        <v>0</v>
      </c>
      <c r="U708" s="5">
        <f t="shared" si="172"/>
        <v>0</v>
      </c>
      <c r="V708" s="13">
        <f t="shared" si="173"/>
        <v>1</v>
      </c>
      <c r="W708" s="5">
        <f t="shared" si="174"/>
        <v>1</v>
      </c>
      <c r="X708" s="5">
        <f t="shared" si="175"/>
        <v>0</v>
      </c>
      <c r="Y708" s="5">
        <f t="shared" si="176"/>
        <v>1</v>
      </c>
      <c r="AB708" s="5">
        <f t="shared" si="177"/>
        <v>3</v>
      </c>
      <c r="AC708" s="5">
        <f t="shared" si="178"/>
        <v>3</v>
      </c>
      <c r="AD708" s="5" t="str">
        <f t="shared" si="179"/>
        <v>Correct</v>
      </c>
      <c r="AE708" t="s">
        <v>94</v>
      </c>
      <c r="AF708">
        <v>58</v>
      </c>
      <c r="AG708" t="s">
        <v>95</v>
      </c>
      <c r="AH708" t="s">
        <v>249</v>
      </c>
      <c r="AI708" t="s">
        <v>107</v>
      </c>
      <c r="AJ708" t="s">
        <v>98</v>
      </c>
      <c r="AK708" s="1" t="s">
        <v>80</v>
      </c>
      <c r="AL708" t="s">
        <v>99</v>
      </c>
      <c r="AM708" t="s">
        <v>100</v>
      </c>
      <c r="AN708" t="s">
        <v>101</v>
      </c>
      <c r="AO708" t="s">
        <v>102</v>
      </c>
      <c r="AP708" s="1"/>
      <c r="AQ708" t="s">
        <v>102</v>
      </c>
    </row>
    <row r="709" spans="1:43" x14ac:dyDescent="0.25">
      <c r="A709" s="1">
        <v>708</v>
      </c>
      <c r="D709" t="s">
        <v>33</v>
      </c>
      <c r="H709" t="s">
        <v>269</v>
      </c>
      <c r="I709" t="s">
        <v>36</v>
      </c>
      <c r="M709" s="5">
        <f t="shared" si="165"/>
        <v>3</v>
      </c>
      <c r="N709" s="5">
        <f t="shared" si="166"/>
        <v>1</v>
      </c>
      <c r="P709" s="5">
        <f t="shared" si="167"/>
        <v>0</v>
      </c>
      <c r="Q709" s="5">
        <f t="shared" si="168"/>
        <v>0</v>
      </c>
      <c r="R709" s="5">
        <f t="shared" si="169"/>
        <v>1</v>
      </c>
      <c r="S709" s="5">
        <f t="shared" si="170"/>
        <v>0</v>
      </c>
      <c r="T709" s="5">
        <f t="shared" si="171"/>
        <v>0</v>
      </c>
      <c r="U709" s="5">
        <f t="shared" si="172"/>
        <v>0</v>
      </c>
      <c r="V709" s="13">
        <f t="shared" si="173"/>
        <v>1</v>
      </c>
      <c r="W709" s="5">
        <f t="shared" si="174"/>
        <v>1</v>
      </c>
      <c r="X709" s="5">
        <f t="shared" si="175"/>
        <v>0</v>
      </c>
      <c r="Y709" s="5">
        <f t="shared" si="176"/>
        <v>0</v>
      </c>
      <c r="AB709" s="5">
        <f t="shared" si="177"/>
        <v>3</v>
      </c>
      <c r="AC709" s="5">
        <f t="shared" si="178"/>
        <v>3</v>
      </c>
      <c r="AD709" s="5" t="str">
        <f t="shared" si="179"/>
        <v>Correct</v>
      </c>
      <c r="AE709" t="s">
        <v>94</v>
      </c>
      <c r="AF709">
        <v>62</v>
      </c>
      <c r="AG709" t="s">
        <v>95</v>
      </c>
      <c r="AH709" t="s">
        <v>277</v>
      </c>
      <c r="AI709" t="s">
        <v>107</v>
      </c>
      <c r="AJ709" t="s">
        <v>98</v>
      </c>
      <c r="AK709" s="1" t="s">
        <v>80</v>
      </c>
      <c r="AL709" t="s">
        <v>126</v>
      </c>
      <c r="AM709" t="s">
        <v>110</v>
      </c>
      <c r="AN709" t="s">
        <v>101</v>
      </c>
      <c r="AO709" t="s">
        <v>102</v>
      </c>
      <c r="AP709" s="1"/>
      <c r="AQ709" t="s">
        <v>102</v>
      </c>
    </row>
    <row r="710" spans="1:43" x14ac:dyDescent="0.25">
      <c r="A710" s="1">
        <v>709</v>
      </c>
      <c r="I710" t="s">
        <v>36</v>
      </c>
      <c r="J710" t="s">
        <v>37</v>
      </c>
      <c r="K710" t="s">
        <v>38</v>
      </c>
      <c r="M710" s="5">
        <f t="shared" si="165"/>
        <v>3</v>
      </c>
      <c r="N710" s="5">
        <f t="shared" si="166"/>
        <v>1</v>
      </c>
      <c r="P710" s="5">
        <f t="shared" si="167"/>
        <v>0</v>
      </c>
      <c r="Q710" s="5">
        <f t="shared" si="168"/>
        <v>0</v>
      </c>
      <c r="R710" s="5">
        <f t="shared" si="169"/>
        <v>0</v>
      </c>
      <c r="S710" s="5">
        <f t="shared" si="170"/>
        <v>0</v>
      </c>
      <c r="T710" s="5">
        <f t="shared" si="171"/>
        <v>0</v>
      </c>
      <c r="U710" s="5">
        <f t="shared" si="172"/>
        <v>0</v>
      </c>
      <c r="V710" s="13">
        <f t="shared" si="173"/>
        <v>0</v>
      </c>
      <c r="W710" s="5">
        <f t="shared" si="174"/>
        <v>1</v>
      </c>
      <c r="X710" s="5">
        <f t="shared" si="175"/>
        <v>1</v>
      </c>
      <c r="Y710" s="5">
        <f t="shared" si="176"/>
        <v>1</v>
      </c>
      <c r="AB710" s="5">
        <f t="shared" si="177"/>
        <v>3</v>
      </c>
      <c r="AC710" s="5">
        <f t="shared" si="178"/>
        <v>3</v>
      </c>
      <c r="AD710" s="5" t="str">
        <f t="shared" si="179"/>
        <v>Correct</v>
      </c>
      <c r="AE710" t="s">
        <v>105</v>
      </c>
      <c r="AF710">
        <v>38</v>
      </c>
      <c r="AG710" t="s">
        <v>95</v>
      </c>
      <c r="AH710" t="s">
        <v>96</v>
      </c>
      <c r="AI710" t="s">
        <v>107</v>
      </c>
      <c r="AJ710" t="s">
        <v>98</v>
      </c>
      <c r="AK710" s="1" t="s">
        <v>80</v>
      </c>
      <c r="AL710" t="s">
        <v>99</v>
      </c>
      <c r="AM710" t="s">
        <v>133</v>
      </c>
      <c r="AN710" t="s">
        <v>101</v>
      </c>
      <c r="AO710" t="s">
        <v>102</v>
      </c>
      <c r="AP710" s="1"/>
      <c r="AQ710" t="s">
        <v>102</v>
      </c>
    </row>
    <row r="711" spans="1:43" x14ac:dyDescent="0.25">
      <c r="A711" s="1">
        <v>710</v>
      </c>
      <c r="G711" t="s">
        <v>35</v>
      </c>
      <c r="H711" t="s">
        <v>269</v>
      </c>
      <c r="I711" t="s">
        <v>36</v>
      </c>
      <c r="M711" s="5">
        <f t="shared" si="165"/>
        <v>3</v>
      </c>
      <c r="N711" s="5">
        <f t="shared" si="166"/>
        <v>1</v>
      </c>
      <c r="P711" s="5">
        <f t="shared" si="167"/>
        <v>0</v>
      </c>
      <c r="Q711" s="5">
        <f t="shared" si="168"/>
        <v>0</v>
      </c>
      <c r="R711" s="5">
        <f t="shared" si="169"/>
        <v>0</v>
      </c>
      <c r="S711" s="5">
        <f t="shared" si="170"/>
        <v>0</v>
      </c>
      <c r="T711" s="5">
        <f t="shared" si="171"/>
        <v>0</v>
      </c>
      <c r="U711" s="5">
        <f t="shared" si="172"/>
        <v>1</v>
      </c>
      <c r="V711" s="13">
        <f t="shared" si="173"/>
        <v>1</v>
      </c>
      <c r="W711" s="5">
        <f t="shared" si="174"/>
        <v>1</v>
      </c>
      <c r="X711" s="5">
        <f t="shared" si="175"/>
        <v>0</v>
      </c>
      <c r="Y711" s="5">
        <f t="shared" si="176"/>
        <v>0</v>
      </c>
      <c r="AB711" s="5">
        <f t="shared" si="177"/>
        <v>3</v>
      </c>
      <c r="AC711" s="5">
        <f t="shared" si="178"/>
        <v>3</v>
      </c>
      <c r="AD711" s="5" t="str">
        <f t="shared" si="179"/>
        <v>Correct</v>
      </c>
      <c r="AE711" t="s">
        <v>94</v>
      </c>
      <c r="AF711">
        <v>78</v>
      </c>
      <c r="AG711" t="s">
        <v>95</v>
      </c>
      <c r="AH711" t="s">
        <v>157</v>
      </c>
      <c r="AI711" t="s">
        <v>97</v>
      </c>
      <c r="AJ711" t="s">
        <v>98</v>
      </c>
      <c r="AK711" s="1" t="s">
        <v>80</v>
      </c>
      <c r="AL711" t="s">
        <v>112</v>
      </c>
      <c r="AM711" t="s">
        <v>110</v>
      </c>
      <c r="AN711" t="s">
        <v>104</v>
      </c>
      <c r="AO711" t="s">
        <v>102</v>
      </c>
      <c r="AP711" s="1"/>
      <c r="AQ711" t="s">
        <v>102</v>
      </c>
    </row>
    <row r="712" spans="1:43" x14ac:dyDescent="0.25">
      <c r="A712" s="1">
        <v>711</v>
      </c>
      <c r="D712" t="s">
        <v>33</v>
      </c>
      <c r="F712" t="s">
        <v>34</v>
      </c>
      <c r="M712" s="5">
        <f t="shared" si="165"/>
        <v>2</v>
      </c>
      <c r="N712" s="5">
        <f t="shared" si="166"/>
        <v>1.5</v>
      </c>
      <c r="P712" s="5">
        <f t="shared" si="167"/>
        <v>0</v>
      </c>
      <c r="Q712" s="5">
        <f t="shared" si="168"/>
        <v>0</v>
      </c>
      <c r="R712" s="5">
        <f t="shared" si="169"/>
        <v>1</v>
      </c>
      <c r="S712" s="5">
        <f t="shared" si="170"/>
        <v>0</v>
      </c>
      <c r="T712" s="5">
        <f t="shared" si="171"/>
        <v>1</v>
      </c>
      <c r="U712" s="5">
        <f t="shared" si="172"/>
        <v>0</v>
      </c>
      <c r="V712" s="13">
        <f t="shared" si="173"/>
        <v>0</v>
      </c>
      <c r="W712" s="5">
        <f t="shared" si="174"/>
        <v>0</v>
      </c>
      <c r="X712" s="5">
        <f t="shared" si="175"/>
        <v>0</v>
      </c>
      <c r="Y712" s="5">
        <f t="shared" si="176"/>
        <v>0</v>
      </c>
      <c r="AB712" s="5">
        <f t="shared" si="177"/>
        <v>2</v>
      </c>
      <c r="AC712" s="5">
        <f t="shared" si="178"/>
        <v>2</v>
      </c>
      <c r="AD712" s="5" t="str">
        <f t="shared" si="179"/>
        <v>Correct</v>
      </c>
      <c r="AE712" t="s">
        <v>94</v>
      </c>
      <c r="AF712">
        <v>74</v>
      </c>
      <c r="AG712" t="s">
        <v>95</v>
      </c>
      <c r="AH712" t="s">
        <v>96</v>
      </c>
      <c r="AI712" t="s">
        <v>107</v>
      </c>
      <c r="AK712" s="1" t="s">
        <v>80</v>
      </c>
      <c r="AM712" t="s">
        <v>100</v>
      </c>
      <c r="AN712" t="s">
        <v>104</v>
      </c>
      <c r="AO712" t="s">
        <v>102</v>
      </c>
      <c r="AP712" s="1"/>
      <c r="AQ712" t="s">
        <v>98</v>
      </c>
    </row>
    <row r="713" spans="1:43" x14ac:dyDescent="0.25">
      <c r="A713" s="1">
        <v>712</v>
      </c>
      <c r="B713" t="s">
        <v>31</v>
      </c>
      <c r="H713" t="s">
        <v>269</v>
      </c>
      <c r="I713" t="s">
        <v>36</v>
      </c>
      <c r="K713" t="s">
        <v>38</v>
      </c>
      <c r="M713" s="5">
        <f t="shared" si="165"/>
        <v>4</v>
      </c>
      <c r="N713" s="5">
        <f t="shared" si="166"/>
        <v>0.75</v>
      </c>
      <c r="P713" s="5">
        <f t="shared" si="167"/>
        <v>0.75</v>
      </c>
      <c r="Q713" s="5">
        <f t="shared" si="168"/>
        <v>0</v>
      </c>
      <c r="R713" s="5">
        <f t="shared" si="169"/>
        <v>0</v>
      </c>
      <c r="S713" s="5">
        <f t="shared" si="170"/>
        <v>0</v>
      </c>
      <c r="T713" s="5">
        <f t="shared" si="171"/>
        <v>0</v>
      </c>
      <c r="U713" s="5">
        <f t="shared" si="172"/>
        <v>0</v>
      </c>
      <c r="V713" s="13">
        <f t="shared" si="173"/>
        <v>0.75</v>
      </c>
      <c r="W713" s="5">
        <f t="shared" si="174"/>
        <v>0.75</v>
      </c>
      <c r="X713" s="5">
        <f t="shared" si="175"/>
        <v>0</v>
      </c>
      <c r="Y713" s="5">
        <f t="shared" si="176"/>
        <v>0.75</v>
      </c>
      <c r="AB713" s="5">
        <f t="shared" si="177"/>
        <v>3</v>
      </c>
      <c r="AC713" s="5">
        <f t="shared" si="178"/>
        <v>4</v>
      </c>
      <c r="AD713" s="5" t="str">
        <f t="shared" si="179"/>
        <v>Correct</v>
      </c>
      <c r="AE713" t="s">
        <v>94</v>
      </c>
      <c r="AF713">
        <v>56</v>
      </c>
      <c r="AG713" t="s">
        <v>95</v>
      </c>
      <c r="AH713" t="s">
        <v>96</v>
      </c>
      <c r="AI713" t="s">
        <v>97</v>
      </c>
      <c r="AK713" s="1" t="s">
        <v>80</v>
      </c>
      <c r="AL713" t="s">
        <v>112</v>
      </c>
      <c r="AM713" t="s">
        <v>120</v>
      </c>
      <c r="AN713" t="s">
        <v>101</v>
      </c>
      <c r="AO713" t="s">
        <v>102</v>
      </c>
      <c r="AP713" s="1"/>
      <c r="AQ713" t="s">
        <v>102</v>
      </c>
    </row>
    <row r="714" spans="1:43" x14ac:dyDescent="0.25">
      <c r="A714" s="1">
        <v>713</v>
      </c>
      <c r="D714" t="s">
        <v>33</v>
      </c>
      <c r="F714" t="s">
        <v>34</v>
      </c>
      <c r="J714" t="s">
        <v>37</v>
      </c>
      <c r="M714" s="5">
        <f t="shared" si="165"/>
        <v>3</v>
      </c>
      <c r="N714" s="5">
        <f t="shared" si="166"/>
        <v>1</v>
      </c>
      <c r="P714" s="5">
        <f t="shared" si="167"/>
        <v>0</v>
      </c>
      <c r="Q714" s="5">
        <f t="shared" si="168"/>
        <v>0</v>
      </c>
      <c r="R714" s="5">
        <f t="shared" si="169"/>
        <v>1</v>
      </c>
      <c r="S714" s="5">
        <f t="shared" si="170"/>
        <v>0</v>
      </c>
      <c r="T714" s="5">
        <f t="shared" si="171"/>
        <v>1</v>
      </c>
      <c r="U714" s="5">
        <f t="shared" si="172"/>
        <v>0</v>
      </c>
      <c r="V714" s="13">
        <f t="shared" si="173"/>
        <v>0</v>
      </c>
      <c r="W714" s="5">
        <f t="shared" si="174"/>
        <v>0</v>
      </c>
      <c r="X714" s="5">
        <f t="shared" si="175"/>
        <v>1</v>
      </c>
      <c r="Y714" s="5">
        <f t="shared" si="176"/>
        <v>0</v>
      </c>
      <c r="AB714" s="5">
        <f t="shared" si="177"/>
        <v>3</v>
      </c>
      <c r="AC714" s="5">
        <f t="shared" si="178"/>
        <v>3</v>
      </c>
      <c r="AD714" s="5" t="str">
        <f t="shared" si="179"/>
        <v>Correct</v>
      </c>
      <c r="AE714" t="s">
        <v>94</v>
      </c>
      <c r="AF714">
        <v>72</v>
      </c>
      <c r="AG714" t="s">
        <v>95</v>
      </c>
      <c r="AH714" t="s">
        <v>195</v>
      </c>
      <c r="AI714" t="s">
        <v>97</v>
      </c>
      <c r="AJ714" t="s">
        <v>98</v>
      </c>
      <c r="AK714" s="1" t="s">
        <v>80</v>
      </c>
      <c r="AM714" t="s">
        <v>133</v>
      </c>
      <c r="AN714" t="s">
        <v>104</v>
      </c>
      <c r="AO714" t="s">
        <v>102</v>
      </c>
      <c r="AP714" s="1"/>
      <c r="AQ714" t="s">
        <v>102</v>
      </c>
    </row>
    <row r="715" spans="1:43" x14ac:dyDescent="0.25">
      <c r="A715" s="1">
        <v>714</v>
      </c>
      <c r="D715" t="s">
        <v>33</v>
      </c>
      <c r="I715" t="s">
        <v>36</v>
      </c>
      <c r="K715" t="s">
        <v>38</v>
      </c>
      <c r="M715" s="5">
        <f t="shared" si="165"/>
        <v>3</v>
      </c>
      <c r="N715" s="5">
        <f t="shared" si="166"/>
        <v>1</v>
      </c>
      <c r="P715" s="5">
        <f t="shared" si="167"/>
        <v>0</v>
      </c>
      <c r="Q715" s="5">
        <f t="shared" si="168"/>
        <v>0</v>
      </c>
      <c r="R715" s="5">
        <f t="shared" si="169"/>
        <v>1</v>
      </c>
      <c r="S715" s="5">
        <f t="shared" si="170"/>
        <v>0</v>
      </c>
      <c r="T715" s="5">
        <f t="shared" si="171"/>
        <v>0</v>
      </c>
      <c r="U715" s="5">
        <f t="shared" si="172"/>
        <v>0</v>
      </c>
      <c r="V715" s="13">
        <f t="shared" si="173"/>
        <v>0</v>
      </c>
      <c r="W715" s="5">
        <f t="shared" si="174"/>
        <v>1</v>
      </c>
      <c r="X715" s="5">
        <f t="shared" si="175"/>
        <v>0</v>
      </c>
      <c r="Y715" s="5">
        <f t="shared" si="176"/>
        <v>1</v>
      </c>
      <c r="AB715" s="5">
        <f t="shared" si="177"/>
        <v>3</v>
      </c>
      <c r="AC715" s="5">
        <f t="shared" si="178"/>
        <v>3</v>
      </c>
      <c r="AD715" s="5" t="str">
        <f t="shared" si="179"/>
        <v>Correct</v>
      </c>
      <c r="AE715" t="s">
        <v>105</v>
      </c>
      <c r="AF715">
        <v>68</v>
      </c>
      <c r="AG715" t="s">
        <v>95</v>
      </c>
      <c r="AH715" t="s">
        <v>130</v>
      </c>
      <c r="AI715" t="s">
        <v>107</v>
      </c>
      <c r="AK715" s="1" t="s">
        <v>80</v>
      </c>
      <c r="AL715" t="s">
        <v>109</v>
      </c>
      <c r="AM715" t="s">
        <v>120</v>
      </c>
      <c r="AN715" t="s">
        <v>104</v>
      </c>
      <c r="AO715" t="s">
        <v>102</v>
      </c>
      <c r="AP715" s="1"/>
      <c r="AQ715" t="s">
        <v>102</v>
      </c>
    </row>
    <row r="716" spans="1:43" x14ac:dyDescent="0.25">
      <c r="A716" s="1">
        <v>715</v>
      </c>
      <c r="F716" t="s">
        <v>34</v>
      </c>
      <c r="I716" t="s">
        <v>36</v>
      </c>
      <c r="J716" t="s">
        <v>37</v>
      </c>
      <c r="M716" s="5">
        <f t="shared" si="165"/>
        <v>3</v>
      </c>
      <c r="N716" s="5">
        <f t="shared" si="166"/>
        <v>1</v>
      </c>
      <c r="P716" s="5">
        <f t="shared" si="167"/>
        <v>0</v>
      </c>
      <c r="Q716" s="5">
        <f t="shared" si="168"/>
        <v>0</v>
      </c>
      <c r="R716" s="5">
        <f t="shared" si="169"/>
        <v>0</v>
      </c>
      <c r="S716" s="5">
        <f t="shared" si="170"/>
        <v>0</v>
      </c>
      <c r="T716" s="5">
        <f t="shared" si="171"/>
        <v>1</v>
      </c>
      <c r="U716" s="5">
        <f t="shared" si="172"/>
        <v>0</v>
      </c>
      <c r="V716" s="13">
        <f t="shared" si="173"/>
        <v>0</v>
      </c>
      <c r="W716" s="5">
        <f t="shared" si="174"/>
        <v>1</v>
      </c>
      <c r="X716" s="5">
        <f t="shared" si="175"/>
        <v>1</v>
      </c>
      <c r="Y716" s="5">
        <f t="shared" si="176"/>
        <v>0</v>
      </c>
      <c r="AB716" s="5">
        <f t="shared" si="177"/>
        <v>3</v>
      </c>
      <c r="AC716" s="5">
        <f t="shared" si="178"/>
        <v>3</v>
      </c>
      <c r="AD716" s="5" t="str">
        <f t="shared" si="179"/>
        <v>Correct</v>
      </c>
      <c r="AE716" t="s">
        <v>94</v>
      </c>
      <c r="AF716">
        <v>49</v>
      </c>
      <c r="AG716" t="s">
        <v>95</v>
      </c>
      <c r="AH716" t="s">
        <v>140</v>
      </c>
      <c r="AI716" t="s">
        <v>97</v>
      </c>
      <c r="AJ716" t="s">
        <v>98</v>
      </c>
      <c r="AK716" s="1" t="s">
        <v>80</v>
      </c>
      <c r="AL716" t="s">
        <v>112</v>
      </c>
      <c r="AM716" t="s">
        <v>120</v>
      </c>
      <c r="AN716" t="s">
        <v>101</v>
      </c>
      <c r="AO716" t="s">
        <v>102</v>
      </c>
      <c r="AP716" s="1"/>
      <c r="AQ716" t="s">
        <v>102</v>
      </c>
    </row>
    <row r="717" spans="1:43" x14ac:dyDescent="0.25">
      <c r="A717" s="1">
        <v>716</v>
      </c>
      <c r="H717" t="s">
        <v>269</v>
      </c>
      <c r="J717" t="s">
        <v>37</v>
      </c>
      <c r="K717" t="s">
        <v>38</v>
      </c>
      <c r="M717" s="5">
        <f t="shared" si="165"/>
        <v>3</v>
      </c>
      <c r="N717" s="5">
        <f t="shared" si="166"/>
        <v>1</v>
      </c>
      <c r="P717" s="5">
        <f t="shared" si="167"/>
        <v>0</v>
      </c>
      <c r="Q717" s="5">
        <f t="shared" si="168"/>
        <v>0</v>
      </c>
      <c r="R717" s="5">
        <f t="shared" si="169"/>
        <v>0</v>
      </c>
      <c r="S717" s="5">
        <f t="shared" si="170"/>
        <v>0</v>
      </c>
      <c r="T717" s="5">
        <f t="shared" si="171"/>
        <v>0</v>
      </c>
      <c r="U717" s="5">
        <f t="shared" si="172"/>
        <v>0</v>
      </c>
      <c r="V717" s="13">
        <f t="shared" si="173"/>
        <v>1</v>
      </c>
      <c r="W717" s="5">
        <f t="shared" si="174"/>
        <v>0</v>
      </c>
      <c r="X717" s="5">
        <f t="shared" si="175"/>
        <v>1</v>
      </c>
      <c r="Y717" s="5">
        <f t="shared" si="176"/>
        <v>1</v>
      </c>
      <c r="AB717" s="5">
        <f t="shared" si="177"/>
        <v>3</v>
      </c>
      <c r="AC717" s="5">
        <f t="shared" si="178"/>
        <v>3</v>
      </c>
      <c r="AD717" s="5" t="str">
        <f t="shared" si="179"/>
        <v>Correct</v>
      </c>
      <c r="AE717" t="s">
        <v>105</v>
      </c>
      <c r="AF717">
        <v>63</v>
      </c>
      <c r="AG717" t="s">
        <v>95</v>
      </c>
      <c r="AH717" t="s">
        <v>237</v>
      </c>
      <c r="AI717" t="s">
        <v>107</v>
      </c>
      <c r="AJ717" t="s">
        <v>98</v>
      </c>
      <c r="AK717" s="1" t="s">
        <v>80</v>
      </c>
      <c r="AM717" t="s">
        <v>110</v>
      </c>
      <c r="AN717" t="s">
        <v>104</v>
      </c>
      <c r="AO717" t="s">
        <v>102</v>
      </c>
      <c r="AP717" s="1"/>
      <c r="AQ717" t="s">
        <v>98</v>
      </c>
    </row>
    <row r="718" spans="1:43" x14ac:dyDescent="0.25">
      <c r="A718" s="1">
        <v>717</v>
      </c>
      <c r="M718" s="5">
        <f t="shared" si="165"/>
        <v>0</v>
      </c>
      <c r="N718" s="5" t="e">
        <f t="shared" si="166"/>
        <v>#DIV/0!</v>
      </c>
      <c r="P718" s="5">
        <f t="shared" si="167"/>
        <v>0</v>
      </c>
      <c r="Q718" s="5">
        <f t="shared" si="168"/>
        <v>0</v>
      </c>
      <c r="R718" s="5">
        <f t="shared" si="169"/>
        <v>0</v>
      </c>
      <c r="S718" s="5">
        <f t="shared" si="170"/>
        <v>0</v>
      </c>
      <c r="T718" s="5">
        <f t="shared" si="171"/>
        <v>0</v>
      </c>
      <c r="U718" s="5">
        <f t="shared" si="172"/>
        <v>0</v>
      </c>
      <c r="V718" s="13">
        <f t="shared" si="173"/>
        <v>0</v>
      </c>
      <c r="W718" s="5">
        <f t="shared" si="174"/>
        <v>0</v>
      </c>
      <c r="X718" s="5">
        <f t="shared" si="175"/>
        <v>0</v>
      </c>
      <c r="Y718" s="5">
        <f t="shared" si="176"/>
        <v>0</v>
      </c>
      <c r="AB718" s="5">
        <f t="shared" si="177"/>
        <v>0</v>
      </c>
      <c r="AC718" s="5">
        <f t="shared" si="178"/>
        <v>0</v>
      </c>
      <c r="AD718" s="5" t="str">
        <f t="shared" si="179"/>
        <v>Correct</v>
      </c>
      <c r="AE718" t="s">
        <v>94</v>
      </c>
      <c r="AF718">
        <v>84</v>
      </c>
      <c r="AG718" t="s">
        <v>95</v>
      </c>
      <c r="AH718" t="s">
        <v>237</v>
      </c>
      <c r="AI718" t="s">
        <v>107</v>
      </c>
      <c r="AJ718" t="s">
        <v>98</v>
      </c>
      <c r="AK718" s="1" t="s">
        <v>80</v>
      </c>
      <c r="AL718" t="s">
        <v>112</v>
      </c>
      <c r="AM718" t="s">
        <v>120</v>
      </c>
      <c r="AN718" t="s">
        <v>104</v>
      </c>
      <c r="AO718" t="s">
        <v>102</v>
      </c>
      <c r="AP718" s="1"/>
      <c r="AQ718" t="s">
        <v>98</v>
      </c>
    </row>
    <row r="719" spans="1:43" x14ac:dyDescent="0.25">
      <c r="A719" s="1">
        <v>718</v>
      </c>
      <c r="M719" s="5">
        <f t="shared" si="165"/>
        <v>0</v>
      </c>
      <c r="N719" s="5" t="e">
        <f t="shared" si="166"/>
        <v>#DIV/0!</v>
      </c>
      <c r="P719" s="5">
        <f t="shared" si="167"/>
        <v>0</v>
      </c>
      <c r="Q719" s="5">
        <f t="shared" si="168"/>
        <v>0</v>
      </c>
      <c r="R719" s="5">
        <f t="shared" si="169"/>
        <v>0</v>
      </c>
      <c r="S719" s="5">
        <f t="shared" si="170"/>
        <v>0</v>
      </c>
      <c r="T719" s="5">
        <f t="shared" si="171"/>
        <v>0</v>
      </c>
      <c r="U719" s="5">
        <f t="shared" si="172"/>
        <v>0</v>
      </c>
      <c r="V719" s="13">
        <f t="shared" si="173"/>
        <v>0</v>
      </c>
      <c r="W719" s="5">
        <f t="shared" si="174"/>
        <v>0</v>
      </c>
      <c r="X719" s="5">
        <f t="shared" si="175"/>
        <v>0</v>
      </c>
      <c r="Y719" s="5">
        <f t="shared" si="176"/>
        <v>0</v>
      </c>
      <c r="AB719" s="5">
        <f t="shared" si="177"/>
        <v>0</v>
      </c>
      <c r="AC719" s="5">
        <f t="shared" si="178"/>
        <v>0</v>
      </c>
      <c r="AD719" s="5" t="str">
        <f t="shared" si="179"/>
        <v>Correct</v>
      </c>
      <c r="AE719" t="s">
        <v>94</v>
      </c>
      <c r="AF719">
        <v>92</v>
      </c>
      <c r="AG719" t="s">
        <v>95</v>
      </c>
      <c r="AH719" t="s">
        <v>237</v>
      </c>
      <c r="AI719" t="s">
        <v>107</v>
      </c>
      <c r="AJ719" t="s">
        <v>98</v>
      </c>
      <c r="AK719" s="1" t="s">
        <v>80</v>
      </c>
      <c r="AL719" t="s">
        <v>99</v>
      </c>
      <c r="AM719" t="s">
        <v>103</v>
      </c>
      <c r="AN719" t="s">
        <v>104</v>
      </c>
      <c r="AO719" t="s">
        <v>102</v>
      </c>
      <c r="AP719" s="1"/>
      <c r="AQ719" t="s">
        <v>98</v>
      </c>
    </row>
    <row r="720" spans="1:43" x14ac:dyDescent="0.25">
      <c r="A720" s="1">
        <v>719</v>
      </c>
      <c r="D720" t="s">
        <v>33</v>
      </c>
      <c r="J720" t="s">
        <v>37</v>
      </c>
      <c r="K720" t="s">
        <v>38</v>
      </c>
      <c r="M720" s="5">
        <f t="shared" si="165"/>
        <v>3</v>
      </c>
      <c r="N720" s="5">
        <f t="shared" si="166"/>
        <v>1</v>
      </c>
      <c r="P720" s="5">
        <f t="shared" si="167"/>
        <v>0</v>
      </c>
      <c r="Q720" s="5">
        <f t="shared" si="168"/>
        <v>0</v>
      </c>
      <c r="R720" s="5">
        <f t="shared" si="169"/>
        <v>1</v>
      </c>
      <c r="S720" s="5">
        <f t="shared" si="170"/>
        <v>0</v>
      </c>
      <c r="T720" s="5">
        <f t="shared" si="171"/>
        <v>0</v>
      </c>
      <c r="U720" s="5">
        <f t="shared" si="172"/>
        <v>0</v>
      </c>
      <c r="V720" s="13">
        <f t="shared" si="173"/>
        <v>0</v>
      </c>
      <c r="W720" s="5">
        <f t="shared" si="174"/>
        <v>0</v>
      </c>
      <c r="X720" s="5">
        <f t="shared" si="175"/>
        <v>1</v>
      </c>
      <c r="Y720" s="5">
        <f t="shared" si="176"/>
        <v>1</v>
      </c>
      <c r="AB720" s="5">
        <f t="shared" si="177"/>
        <v>3</v>
      </c>
      <c r="AC720" s="5">
        <f t="shared" si="178"/>
        <v>3</v>
      </c>
      <c r="AD720" s="5" t="str">
        <f t="shared" si="179"/>
        <v>Correct</v>
      </c>
      <c r="AE720" t="s">
        <v>94</v>
      </c>
      <c r="AF720">
        <v>64</v>
      </c>
      <c r="AG720" t="s">
        <v>121</v>
      </c>
      <c r="AH720" t="s">
        <v>279</v>
      </c>
      <c r="AI720" t="s">
        <v>107</v>
      </c>
      <c r="AK720" s="1" t="s">
        <v>356</v>
      </c>
      <c r="AL720" t="s">
        <v>109</v>
      </c>
      <c r="AM720" t="s">
        <v>137</v>
      </c>
      <c r="AO720" t="s">
        <v>102</v>
      </c>
      <c r="AP720" s="1"/>
      <c r="AQ720" t="s">
        <v>98</v>
      </c>
    </row>
    <row r="721" spans="1:43" x14ac:dyDescent="0.25">
      <c r="A721" s="1">
        <v>720</v>
      </c>
      <c r="K721" t="s">
        <v>38</v>
      </c>
      <c r="M721" s="5">
        <f t="shared" si="165"/>
        <v>1</v>
      </c>
      <c r="N721" s="5">
        <f t="shared" si="166"/>
        <v>3</v>
      </c>
      <c r="P721" s="5">
        <f t="shared" si="167"/>
        <v>0</v>
      </c>
      <c r="Q721" s="5">
        <f t="shared" si="168"/>
        <v>0</v>
      </c>
      <c r="R721" s="5">
        <f t="shared" si="169"/>
        <v>0</v>
      </c>
      <c r="S721" s="5">
        <f t="shared" si="170"/>
        <v>0</v>
      </c>
      <c r="T721" s="5">
        <f t="shared" si="171"/>
        <v>0</v>
      </c>
      <c r="U721" s="5">
        <f t="shared" si="172"/>
        <v>0</v>
      </c>
      <c r="V721" s="13">
        <f t="shared" si="173"/>
        <v>0</v>
      </c>
      <c r="W721" s="5">
        <f t="shared" si="174"/>
        <v>0</v>
      </c>
      <c r="X721" s="5">
        <f t="shared" si="175"/>
        <v>0</v>
      </c>
      <c r="Y721" s="5">
        <f t="shared" si="176"/>
        <v>1</v>
      </c>
      <c r="AB721" s="5">
        <f t="shared" si="177"/>
        <v>1</v>
      </c>
      <c r="AC721" s="5">
        <f t="shared" si="178"/>
        <v>1</v>
      </c>
      <c r="AD721" s="5" t="str">
        <f t="shared" si="179"/>
        <v>Correct</v>
      </c>
      <c r="AE721" t="s">
        <v>105</v>
      </c>
      <c r="AF721">
        <v>17</v>
      </c>
      <c r="AG721" t="s">
        <v>121</v>
      </c>
      <c r="AH721" t="s">
        <v>161</v>
      </c>
      <c r="AI721" t="s">
        <v>107</v>
      </c>
      <c r="AJ721" t="s">
        <v>98</v>
      </c>
      <c r="AK721" s="1" t="s">
        <v>80</v>
      </c>
      <c r="AL721" t="s">
        <v>114</v>
      </c>
      <c r="AM721" t="s">
        <v>120</v>
      </c>
      <c r="AN721" t="s">
        <v>101</v>
      </c>
      <c r="AO721" t="s">
        <v>102</v>
      </c>
      <c r="AP721" s="1"/>
      <c r="AQ721" t="s">
        <v>102</v>
      </c>
    </row>
    <row r="722" spans="1:43" x14ac:dyDescent="0.25">
      <c r="A722" s="1">
        <v>721</v>
      </c>
      <c r="D722" t="s">
        <v>33</v>
      </c>
      <c r="M722" s="5">
        <f t="shared" si="165"/>
        <v>1</v>
      </c>
      <c r="N722" s="5">
        <f t="shared" si="166"/>
        <v>3</v>
      </c>
      <c r="P722" s="5">
        <f t="shared" si="167"/>
        <v>0</v>
      </c>
      <c r="Q722" s="5">
        <f t="shared" si="168"/>
        <v>0</v>
      </c>
      <c r="R722" s="5">
        <f t="shared" si="169"/>
        <v>1</v>
      </c>
      <c r="S722" s="5">
        <f t="shared" si="170"/>
        <v>0</v>
      </c>
      <c r="T722" s="5">
        <f t="shared" si="171"/>
        <v>0</v>
      </c>
      <c r="U722" s="5">
        <f t="shared" si="172"/>
        <v>0</v>
      </c>
      <c r="V722" s="13">
        <f t="shared" si="173"/>
        <v>0</v>
      </c>
      <c r="W722" s="5">
        <f t="shared" si="174"/>
        <v>0</v>
      </c>
      <c r="X722" s="5">
        <f t="shared" si="175"/>
        <v>0</v>
      </c>
      <c r="Y722" s="5">
        <f t="shared" si="176"/>
        <v>0</v>
      </c>
      <c r="AB722" s="5">
        <f t="shared" si="177"/>
        <v>1</v>
      </c>
      <c r="AC722" s="5">
        <f t="shared" si="178"/>
        <v>1</v>
      </c>
      <c r="AD722" s="5" t="str">
        <f t="shared" si="179"/>
        <v>Correct</v>
      </c>
      <c r="AE722" t="s">
        <v>94</v>
      </c>
      <c r="AF722">
        <v>52</v>
      </c>
      <c r="AG722" t="s">
        <v>121</v>
      </c>
      <c r="AH722" t="s">
        <v>248</v>
      </c>
      <c r="AI722" t="s">
        <v>107</v>
      </c>
      <c r="AJ722" t="s">
        <v>98</v>
      </c>
      <c r="AK722" s="1" t="s">
        <v>80</v>
      </c>
      <c r="AL722" t="s">
        <v>108</v>
      </c>
      <c r="AM722" t="s">
        <v>103</v>
      </c>
      <c r="AN722" t="s">
        <v>104</v>
      </c>
      <c r="AO722" t="s">
        <v>102</v>
      </c>
      <c r="AP722" s="1"/>
      <c r="AQ722" t="s">
        <v>98</v>
      </c>
    </row>
    <row r="723" spans="1:43" x14ac:dyDescent="0.25">
      <c r="A723" s="1">
        <v>722</v>
      </c>
      <c r="I723" t="s">
        <v>36</v>
      </c>
      <c r="M723" s="5">
        <f t="shared" si="165"/>
        <v>1</v>
      </c>
      <c r="N723" s="5">
        <f t="shared" si="166"/>
        <v>3</v>
      </c>
      <c r="P723" s="5">
        <f t="shared" si="167"/>
        <v>0</v>
      </c>
      <c r="Q723" s="5">
        <f t="shared" si="168"/>
        <v>0</v>
      </c>
      <c r="R723" s="5">
        <f t="shared" si="169"/>
        <v>0</v>
      </c>
      <c r="S723" s="5">
        <f t="shared" si="170"/>
        <v>0</v>
      </c>
      <c r="T723" s="5">
        <f t="shared" si="171"/>
        <v>0</v>
      </c>
      <c r="U723" s="5">
        <f t="shared" si="172"/>
        <v>0</v>
      </c>
      <c r="V723" s="13">
        <f t="shared" si="173"/>
        <v>0</v>
      </c>
      <c r="W723" s="5">
        <f t="shared" si="174"/>
        <v>1</v>
      </c>
      <c r="X723" s="5">
        <f t="shared" si="175"/>
        <v>0</v>
      </c>
      <c r="Y723" s="5">
        <f t="shared" si="176"/>
        <v>0</v>
      </c>
      <c r="AB723" s="5">
        <f t="shared" si="177"/>
        <v>1</v>
      </c>
      <c r="AC723" s="5">
        <f t="shared" si="178"/>
        <v>1</v>
      </c>
      <c r="AD723" s="5" t="str">
        <f t="shared" si="179"/>
        <v>Correct</v>
      </c>
      <c r="AE723" t="s">
        <v>94</v>
      </c>
      <c r="AF723">
        <v>45</v>
      </c>
      <c r="AG723" t="s">
        <v>121</v>
      </c>
      <c r="AH723" t="s">
        <v>211</v>
      </c>
      <c r="AJ723" t="s">
        <v>102</v>
      </c>
      <c r="AK723" s="1" t="s">
        <v>80</v>
      </c>
      <c r="AL723" t="s">
        <v>99</v>
      </c>
      <c r="AM723" t="s">
        <v>103</v>
      </c>
      <c r="AN723" t="s">
        <v>135</v>
      </c>
      <c r="AO723" t="s">
        <v>102</v>
      </c>
      <c r="AP723" s="1"/>
      <c r="AQ723" t="s">
        <v>102</v>
      </c>
    </row>
    <row r="724" spans="1:43" x14ac:dyDescent="0.25">
      <c r="A724" s="1">
        <v>723</v>
      </c>
      <c r="B724" t="s">
        <v>31</v>
      </c>
      <c r="H724" t="s">
        <v>269</v>
      </c>
      <c r="I724" t="s">
        <v>36</v>
      </c>
      <c r="M724" s="5">
        <f t="shared" si="165"/>
        <v>3</v>
      </c>
      <c r="N724" s="5">
        <f t="shared" si="166"/>
        <v>1</v>
      </c>
      <c r="P724" s="5">
        <f t="shared" si="167"/>
        <v>1</v>
      </c>
      <c r="Q724" s="5">
        <f t="shared" si="168"/>
        <v>0</v>
      </c>
      <c r="R724" s="5">
        <f t="shared" si="169"/>
        <v>0</v>
      </c>
      <c r="S724" s="5">
        <f t="shared" si="170"/>
        <v>0</v>
      </c>
      <c r="T724" s="5">
        <f t="shared" si="171"/>
        <v>0</v>
      </c>
      <c r="U724" s="5">
        <f t="shared" si="172"/>
        <v>0</v>
      </c>
      <c r="V724" s="13">
        <f t="shared" si="173"/>
        <v>1</v>
      </c>
      <c r="W724" s="5">
        <f t="shared" si="174"/>
        <v>1</v>
      </c>
      <c r="X724" s="5">
        <f t="shared" si="175"/>
        <v>0</v>
      </c>
      <c r="Y724" s="5">
        <f t="shared" si="176"/>
        <v>0</v>
      </c>
      <c r="AB724" s="5">
        <f t="shared" si="177"/>
        <v>3</v>
      </c>
      <c r="AC724" s="5">
        <f t="shared" si="178"/>
        <v>3</v>
      </c>
      <c r="AD724" s="5" t="str">
        <f t="shared" si="179"/>
        <v>Correct</v>
      </c>
      <c r="AE724" t="s">
        <v>94</v>
      </c>
      <c r="AF724">
        <v>70</v>
      </c>
      <c r="AG724" t="s">
        <v>121</v>
      </c>
      <c r="AH724" t="s">
        <v>122</v>
      </c>
      <c r="AI724" t="s">
        <v>128</v>
      </c>
      <c r="AJ724" t="s">
        <v>98</v>
      </c>
      <c r="AK724" s="1" t="s">
        <v>363</v>
      </c>
      <c r="AL724" t="s">
        <v>99</v>
      </c>
      <c r="AM724" t="s">
        <v>110</v>
      </c>
      <c r="AN724" t="s">
        <v>104</v>
      </c>
      <c r="AO724" t="s">
        <v>102</v>
      </c>
      <c r="AP724" s="1"/>
    </row>
    <row r="725" spans="1:43" x14ac:dyDescent="0.25">
      <c r="A725" s="1">
        <v>724</v>
      </c>
      <c r="D725" t="s">
        <v>33</v>
      </c>
      <c r="F725" t="s">
        <v>34</v>
      </c>
      <c r="K725" t="s">
        <v>38</v>
      </c>
      <c r="M725" s="5">
        <f t="shared" si="165"/>
        <v>3</v>
      </c>
      <c r="N725" s="5">
        <f t="shared" si="166"/>
        <v>1</v>
      </c>
      <c r="P725" s="5">
        <f t="shared" si="167"/>
        <v>0</v>
      </c>
      <c r="Q725" s="5">
        <f t="shared" si="168"/>
        <v>0</v>
      </c>
      <c r="R725" s="5">
        <f t="shared" si="169"/>
        <v>1</v>
      </c>
      <c r="S725" s="5">
        <f t="shared" si="170"/>
        <v>0</v>
      </c>
      <c r="T725" s="5">
        <f t="shared" si="171"/>
        <v>1</v>
      </c>
      <c r="U725" s="5">
        <f t="shared" si="172"/>
        <v>0</v>
      </c>
      <c r="V725" s="13">
        <f t="shared" si="173"/>
        <v>0</v>
      </c>
      <c r="W725" s="5">
        <f t="shared" si="174"/>
        <v>0</v>
      </c>
      <c r="X725" s="5">
        <f t="shared" si="175"/>
        <v>0</v>
      </c>
      <c r="Y725" s="5">
        <f t="shared" si="176"/>
        <v>1</v>
      </c>
      <c r="AB725" s="5">
        <f t="shared" si="177"/>
        <v>3</v>
      </c>
      <c r="AC725" s="5">
        <f t="shared" si="178"/>
        <v>3</v>
      </c>
      <c r="AD725" s="5" t="str">
        <f t="shared" si="179"/>
        <v>Correct</v>
      </c>
      <c r="AE725" t="s">
        <v>94</v>
      </c>
      <c r="AF725">
        <v>16</v>
      </c>
      <c r="AG725" t="s">
        <v>121</v>
      </c>
      <c r="AH725" t="s">
        <v>280</v>
      </c>
      <c r="AI725" t="s">
        <v>128</v>
      </c>
      <c r="AJ725" t="s">
        <v>98</v>
      </c>
      <c r="AK725" s="1" t="s">
        <v>369</v>
      </c>
      <c r="AL725" t="s">
        <v>109</v>
      </c>
      <c r="AM725" t="s">
        <v>120</v>
      </c>
      <c r="AN725" t="s">
        <v>136</v>
      </c>
      <c r="AO725" t="s">
        <v>102</v>
      </c>
      <c r="AP725" s="1"/>
      <c r="AQ725" t="s">
        <v>102</v>
      </c>
    </row>
    <row r="726" spans="1:43" x14ac:dyDescent="0.25">
      <c r="A726" s="1">
        <v>725</v>
      </c>
      <c r="D726" t="s">
        <v>33</v>
      </c>
      <c r="H726" t="s">
        <v>269</v>
      </c>
      <c r="I726" t="s">
        <v>36</v>
      </c>
      <c r="K726" t="s">
        <v>38</v>
      </c>
      <c r="M726" s="5">
        <f t="shared" si="165"/>
        <v>4</v>
      </c>
      <c r="N726" s="5">
        <f t="shared" si="166"/>
        <v>0.75</v>
      </c>
      <c r="P726" s="5">
        <f t="shared" si="167"/>
        <v>0</v>
      </c>
      <c r="Q726" s="5">
        <f t="shared" si="168"/>
        <v>0</v>
      </c>
      <c r="R726" s="5">
        <f t="shared" si="169"/>
        <v>0.75</v>
      </c>
      <c r="S726" s="5">
        <f t="shared" si="170"/>
        <v>0</v>
      </c>
      <c r="T726" s="5">
        <f t="shared" si="171"/>
        <v>0</v>
      </c>
      <c r="U726" s="5">
        <f t="shared" si="172"/>
        <v>0</v>
      </c>
      <c r="V726" s="13">
        <f t="shared" si="173"/>
        <v>0.75</v>
      </c>
      <c r="W726" s="5">
        <f t="shared" si="174"/>
        <v>0.75</v>
      </c>
      <c r="X726" s="5">
        <f t="shared" si="175"/>
        <v>0</v>
      </c>
      <c r="Y726" s="5">
        <f t="shared" si="176"/>
        <v>0.75</v>
      </c>
      <c r="AB726" s="5">
        <f t="shared" si="177"/>
        <v>3</v>
      </c>
      <c r="AC726" s="5">
        <f t="shared" si="178"/>
        <v>4</v>
      </c>
      <c r="AD726" s="5" t="str">
        <f t="shared" si="179"/>
        <v>Correct</v>
      </c>
      <c r="AE726" t="s">
        <v>94</v>
      </c>
      <c r="AF726">
        <v>17</v>
      </c>
      <c r="AG726" t="s">
        <v>121</v>
      </c>
      <c r="AH726" t="s">
        <v>280</v>
      </c>
      <c r="AI726" t="s">
        <v>128</v>
      </c>
      <c r="AJ726" t="s">
        <v>98</v>
      </c>
      <c r="AK726" s="1" t="s">
        <v>80</v>
      </c>
      <c r="AL726" t="s">
        <v>99</v>
      </c>
      <c r="AN726" t="s">
        <v>136</v>
      </c>
      <c r="AO726" t="s">
        <v>102</v>
      </c>
      <c r="AP726" s="1"/>
      <c r="AQ726" t="s">
        <v>102</v>
      </c>
    </row>
    <row r="727" spans="1:43" x14ac:dyDescent="0.25">
      <c r="A727" s="1">
        <v>726</v>
      </c>
      <c r="K727" t="s">
        <v>38</v>
      </c>
      <c r="M727" s="5">
        <f t="shared" si="165"/>
        <v>1</v>
      </c>
      <c r="N727" s="5">
        <f t="shared" si="166"/>
        <v>3</v>
      </c>
      <c r="P727" s="5">
        <f t="shared" si="167"/>
        <v>0</v>
      </c>
      <c r="Q727" s="5">
        <f t="shared" si="168"/>
        <v>0</v>
      </c>
      <c r="R727" s="5">
        <f t="shared" si="169"/>
        <v>0</v>
      </c>
      <c r="S727" s="5">
        <f t="shared" si="170"/>
        <v>0</v>
      </c>
      <c r="T727" s="5">
        <f t="shared" si="171"/>
        <v>0</v>
      </c>
      <c r="U727" s="5">
        <f t="shared" si="172"/>
        <v>0</v>
      </c>
      <c r="V727" s="13">
        <f t="shared" si="173"/>
        <v>0</v>
      </c>
      <c r="W727" s="5">
        <f t="shared" si="174"/>
        <v>0</v>
      </c>
      <c r="X727" s="5">
        <f t="shared" si="175"/>
        <v>0</v>
      </c>
      <c r="Y727" s="5">
        <f t="shared" si="176"/>
        <v>1</v>
      </c>
      <c r="AB727" s="5">
        <f t="shared" si="177"/>
        <v>1</v>
      </c>
      <c r="AC727" s="5">
        <f t="shared" si="178"/>
        <v>1</v>
      </c>
      <c r="AD727" s="5" t="str">
        <f t="shared" si="179"/>
        <v>Correct</v>
      </c>
      <c r="AE727" t="s">
        <v>94</v>
      </c>
      <c r="AF727">
        <v>59</v>
      </c>
      <c r="AG727" t="s">
        <v>121</v>
      </c>
      <c r="AH727" t="s">
        <v>161</v>
      </c>
      <c r="AI727" t="s">
        <v>97</v>
      </c>
      <c r="AJ727" t="s">
        <v>98</v>
      </c>
      <c r="AK727" s="1" t="s">
        <v>80</v>
      </c>
      <c r="AL727" t="s">
        <v>99</v>
      </c>
      <c r="AM727" t="s">
        <v>120</v>
      </c>
      <c r="AN727" t="s">
        <v>101</v>
      </c>
      <c r="AO727" t="s">
        <v>102</v>
      </c>
      <c r="AP727" s="1"/>
      <c r="AQ727" t="s">
        <v>98</v>
      </c>
    </row>
    <row r="728" spans="1:43" x14ac:dyDescent="0.25">
      <c r="A728" s="1">
        <v>727</v>
      </c>
      <c r="E728" t="s">
        <v>266</v>
      </c>
      <c r="F728" t="s">
        <v>34</v>
      </c>
      <c r="H728" t="s">
        <v>269</v>
      </c>
      <c r="I728" t="s">
        <v>36</v>
      </c>
      <c r="M728" s="5">
        <f t="shared" si="165"/>
        <v>4</v>
      </c>
      <c r="N728" s="5">
        <f t="shared" si="166"/>
        <v>0.75</v>
      </c>
      <c r="P728" s="5">
        <f t="shared" si="167"/>
        <v>0</v>
      </c>
      <c r="Q728" s="5">
        <f t="shared" si="168"/>
        <v>0</v>
      </c>
      <c r="R728" s="5">
        <f t="shared" si="169"/>
        <v>0</v>
      </c>
      <c r="S728" s="5">
        <f t="shared" si="170"/>
        <v>0.75</v>
      </c>
      <c r="T728" s="5">
        <f t="shared" si="171"/>
        <v>0.75</v>
      </c>
      <c r="U728" s="5">
        <f t="shared" si="172"/>
        <v>0</v>
      </c>
      <c r="V728" s="13">
        <f t="shared" si="173"/>
        <v>0.75</v>
      </c>
      <c r="W728" s="5">
        <f t="shared" si="174"/>
        <v>0.75</v>
      </c>
      <c r="X728" s="5">
        <f t="shared" si="175"/>
        <v>0</v>
      </c>
      <c r="Y728" s="5">
        <f t="shared" si="176"/>
        <v>0</v>
      </c>
      <c r="AB728" s="5">
        <f t="shared" si="177"/>
        <v>3</v>
      </c>
      <c r="AC728" s="5">
        <f t="shared" si="178"/>
        <v>4</v>
      </c>
      <c r="AD728" s="5" t="str">
        <f t="shared" si="179"/>
        <v>Correct</v>
      </c>
      <c r="AE728" t="s">
        <v>105</v>
      </c>
      <c r="AF728">
        <v>17</v>
      </c>
      <c r="AG728" t="s">
        <v>121</v>
      </c>
      <c r="AH728" t="s">
        <v>161</v>
      </c>
      <c r="AI728" t="s">
        <v>107</v>
      </c>
      <c r="AK728" s="1" t="s">
        <v>355</v>
      </c>
      <c r="AL728" t="s">
        <v>114</v>
      </c>
      <c r="AM728" t="s">
        <v>110</v>
      </c>
      <c r="AN728" t="s">
        <v>101</v>
      </c>
      <c r="AO728" t="s">
        <v>102</v>
      </c>
      <c r="AP728" s="1"/>
      <c r="AQ728" t="s">
        <v>102</v>
      </c>
    </row>
    <row r="729" spans="1:43" x14ac:dyDescent="0.25">
      <c r="A729" s="1">
        <v>728</v>
      </c>
      <c r="F729" t="s">
        <v>34</v>
      </c>
      <c r="I729" t="s">
        <v>36</v>
      </c>
      <c r="M729" s="5">
        <f t="shared" si="165"/>
        <v>2</v>
      </c>
      <c r="N729" s="5">
        <f t="shared" si="166"/>
        <v>1.5</v>
      </c>
      <c r="P729" s="5">
        <f t="shared" si="167"/>
        <v>0</v>
      </c>
      <c r="Q729" s="5">
        <f t="shared" si="168"/>
        <v>0</v>
      </c>
      <c r="R729" s="5">
        <f t="shared" si="169"/>
        <v>0</v>
      </c>
      <c r="S729" s="5">
        <f t="shared" si="170"/>
        <v>0</v>
      </c>
      <c r="T729" s="5">
        <f t="shared" si="171"/>
        <v>1</v>
      </c>
      <c r="U729" s="5">
        <f t="shared" si="172"/>
        <v>0</v>
      </c>
      <c r="V729" s="13">
        <f t="shared" si="173"/>
        <v>0</v>
      </c>
      <c r="W729" s="5">
        <f t="shared" si="174"/>
        <v>1</v>
      </c>
      <c r="X729" s="5">
        <f t="shared" si="175"/>
        <v>0</v>
      </c>
      <c r="Y729" s="5">
        <f t="shared" si="176"/>
        <v>0</v>
      </c>
      <c r="AB729" s="5">
        <f t="shared" si="177"/>
        <v>2</v>
      </c>
      <c r="AC729" s="5">
        <f t="shared" si="178"/>
        <v>2</v>
      </c>
      <c r="AD729" s="5" t="str">
        <f t="shared" si="179"/>
        <v>Correct</v>
      </c>
      <c r="AE729" t="s">
        <v>94</v>
      </c>
      <c r="AF729">
        <v>60</v>
      </c>
      <c r="AG729" t="s">
        <v>95</v>
      </c>
      <c r="AH729" t="s">
        <v>273</v>
      </c>
      <c r="AI729" t="s">
        <v>107</v>
      </c>
      <c r="AJ729" t="s">
        <v>98</v>
      </c>
      <c r="AK729" s="1" t="s">
        <v>80</v>
      </c>
      <c r="AL729" t="s">
        <v>114</v>
      </c>
      <c r="AM729" t="s">
        <v>110</v>
      </c>
      <c r="AN729" t="s">
        <v>104</v>
      </c>
      <c r="AO729" t="s">
        <v>102</v>
      </c>
      <c r="AP729" s="1"/>
      <c r="AQ729" t="s">
        <v>98</v>
      </c>
    </row>
    <row r="730" spans="1:43" x14ac:dyDescent="0.25">
      <c r="A730" s="1">
        <v>729</v>
      </c>
      <c r="D730" t="s">
        <v>33</v>
      </c>
      <c r="M730" s="5">
        <f t="shared" si="165"/>
        <v>1</v>
      </c>
      <c r="N730" s="5">
        <f t="shared" si="166"/>
        <v>3</v>
      </c>
      <c r="P730" s="5">
        <f t="shared" si="167"/>
        <v>0</v>
      </c>
      <c r="Q730" s="5">
        <f t="shared" si="168"/>
        <v>0</v>
      </c>
      <c r="R730" s="5">
        <f t="shared" si="169"/>
        <v>1</v>
      </c>
      <c r="S730" s="5">
        <f t="shared" si="170"/>
        <v>0</v>
      </c>
      <c r="T730" s="5">
        <f t="shared" si="171"/>
        <v>0</v>
      </c>
      <c r="U730" s="5">
        <f t="shared" si="172"/>
        <v>0</v>
      </c>
      <c r="V730" s="13">
        <f t="shared" si="173"/>
        <v>0</v>
      </c>
      <c r="W730" s="5">
        <f t="shared" si="174"/>
        <v>0</v>
      </c>
      <c r="X730" s="5">
        <f t="shared" si="175"/>
        <v>0</v>
      </c>
      <c r="Y730" s="5">
        <f t="shared" si="176"/>
        <v>0</v>
      </c>
      <c r="AB730" s="5">
        <f t="shared" si="177"/>
        <v>1</v>
      </c>
      <c r="AC730" s="5">
        <f t="shared" si="178"/>
        <v>1</v>
      </c>
      <c r="AD730" s="5" t="str">
        <f t="shared" si="179"/>
        <v>Correct</v>
      </c>
      <c r="AE730" t="s">
        <v>94</v>
      </c>
      <c r="AF730">
        <v>53</v>
      </c>
      <c r="AG730" t="s">
        <v>95</v>
      </c>
      <c r="AH730" t="s">
        <v>106</v>
      </c>
      <c r="AK730" s="1" t="s">
        <v>80</v>
      </c>
      <c r="AL730" t="s">
        <v>99</v>
      </c>
      <c r="AM730" t="s">
        <v>133</v>
      </c>
      <c r="AN730" t="s">
        <v>123</v>
      </c>
      <c r="AO730" t="s">
        <v>98</v>
      </c>
      <c r="AP730" s="1"/>
    </row>
    <row r="731" spans="1:43" x14ac:dyDescent="0.25">
      <c r="A731" s="1">
        <v>730</v>
      </c>
      <c r="B731" t="s">
        <v>31</v>
      </c>
      <c r="E731" t="s">
        <v>266</v>
      </c>
      <c r="K731" t="s">
        <v>38</v>
      </c>
      <c r="M731" s="5">
        <f t="shared" si="165"/>
        <v>3</v>
      </c>
      <c r="N731" s="5">
        <f t="shared" si="166"/>
        <v>1</v>
      </c>
      <c r="P731" s="5">
        <f t="shared" si="167"/>
        <v>1</v>
      </c>
      <c r="Q731" s="5">
        <f t="shared" si="168"/>
        <v>0</v>
      </c>
      <c r="R731" s="5">
        <f t="shared" si="169"/>
        <v>0</v>
      </c>
      <c r="S731" s="5">
        <f t="shared" si="170"/>
        <v>1</v>
      </c>
      <c r="T731" s="5">
        <f t="shared" si="171"/>
        <v>0</v>
      </c>
      <c r="U731" s="5">
        <f t="shared" si="172"/>
        <v>0</v>
      </c>
      <c r="V731" s="13">
        <f t="shared" si="173"/>
        <v>0</v>
      </c>
      <c r="W731" s="5">
        <f t="shared" si="174"/>
        <v>0</v>
      </c>
      <c r="X731" s="5">
        <f t="shared" si="175"/>
        <v>0</v>
      </c>
      <c r="Y731" s="5">
        <f t="shared" si="176"/>
        <v>1</v>
      </c>
      <c r="AB731" s="5">
        <f t="shared" si="177"/>
        <v>3</v>
      </c>
      <c r="AC731" s="5">
        <f t="shared" si="178"/>
        <v>3</v>
      </c>
      <c r="AD731" s="5" t="str">
        <f t="shared" si="179"/>
        <v>Correct</v>
      </c>
      <c r="AE731" t="s">
        <v>94</v>
      </c>
      <c r="AF731">
        <v>64</v>
      </c>
      <c r="AG731" t="s">
        <v>95</v>
      </c>
      <c r="AH731" t="s">
        <v>201</v>
      </c>
      <c r="AI731" t="s">
        <v>107</v>
      </c>
      <c r="AK731" s="1" t="s">
        <v>80</v>
      </c>
      <c r="AL731" t="s">
        <v>112</v>
      </c>
      <c r="AM731" t="s">
        <v>103</v>
      </c>
      <c r="AN731" t="s">
        <v>104</v>
      </c>
      <c r="AO731" t="s">
        <v>98</v>
      </c>
      <c r="AP731" s="1"/>
      <c r="AQ731" t="s">
        <v>98</v>
      </c>
    </row>
    <row r="732" spans="1:43" x14ac:dyDescent="0.25">
      <c r="A732" s="1">
        <v>731</v>
      </c>
      <c r="C732" t="s">
        <v>32</v>
      </c>
      <c r="E732" t="s">
        <v>266</v>
      </c>
      <c r="K732" t="s">
        <v>38</v>
      </c>
      <c r="M732" s="5">
        <f t="shared" si="165"/>
        <v>3</v>
      </c>
      <c r="N732" s="5">
        <f t="shared" si="166"/>
        <v>1</v>
      </c>
      <c r="P732" s="5">
        <f t="shared" si="167"/>
        <v>0</v>
      </c>
      <c r="Q732" s="5">
        <f t="shared" si="168"/>
        <v>1</v>
      </c>
      <c r="R732" s="5">
        <f t="shared" si="169"/>
        <v>0</v>
      </c>
      <c r="S732" s="5">
        <f t="shared" si="170"/>
        <v>1</v>
      </c>
      <c r="T732" s="5">
        <f t="shared" si="171"/>
        <v>0</v>
      </c>
      <c r="U732" s="5">
        <f t="shared" si="172"/>
        <v>0</v>
      </c>
      <c r="V732" s="13">
        <f t="shared" si="173"/>
        <v>0</v>
      </c>
      <c r="W732" s="5">
        <f t="shared" si="174"/>
        <v>0</v>
      </c>
      <c r="X732" s="5">
        <f t="shared" si="175"/>
        <v>0</v>
      </c>
      <c r="Y732" s="5">
        <f t="shared" si="176"/>
        <v>1</v>
      </c>
      <c r="AB732" s="5">
        <f t="shared" si="177"/>
        <v>3</v>
      </c>
      <c r="AC732" s="5">
        <f t="shared" si="178"/>
        <v>3</v>
      </c>
      <c r="AD732" s="5" t="str">
        <f t="shared" si="179"/>
        <v>Correct</v>
      </c>
      <c r="AE732" t="s">
        <v>94</v>
      </c>
      <c r="AF732">
        <v>20</v>
      </c>
      <c r="AG732" t="s">
        <v>121</v>
      </c>
      <c r="AH732" t="s">
        <v>198</v>
      </c>
      <c r="AI732" t="s">
        <v>107</v>
      </c>
      <c r="AJ732" t="s">
        <v>98</v>
      </c>
      <c r="AK732" s="1" t="s">
        <v>80</v>
      </c>
      <c r="AL732" t="s">
        <v>99</v>
      </c>
      <c r="AM732" t="s">
        <v>110</v>
      </c>
      <c r="AN732" t="s">
        <v>136</v>
      </c>
      <c r="AO732" t="s">
        <v>102</v>
      </c>
      <c r="AP732" s="1"/>
      <c r="AQ732" t="s">
        <v>102</v>
      </c>
    </row>
    <row r="733" spans="1:43" x14ac:dyDescent="0.25">
      <c r="A733" s="1">
        <v>732</v>
      </c>
      <c r="M733" s="5">
        <f t="shared" si="165"/>
        <v>0</v>
      </c>
      <c r="N733" s="5" t="e">
        <f t="shared" si="166"/>
        <v>#DIV/0!</v>
      </c>
      <c r="P733" s="5">
        <f t="shared" si="167"/>
        <v>0</v>
      </c>
      <c r="Q733" s="5">
        <f t="shared" si="168"/>
        <v>0</v>
      </c>
      <c r="R733" s="5">
        <f t="shared" si="169"/>
        <v>0</v>
      </c>
      <c r="S733" s="5">
        <f t="shared" si="170"/>
        <v>0</v>
      </c>
      <c r="T733" s="5">
        <f t="shared" si="171"/>
        <v>0</v>
      </c>
      <c r="U733" s="5">
        <f t="shared" si="172"/>
        <v>0</v>
      </c>
      <c r="V733" s="13">
        <f t="shared" si="173"/>
        <v>0</v>
      </c>
      <c r="W733" s="5">
        <f t="shared" si="174"/>
        <v>0</v>
      </c>
      <c r="X733" s="5">
        <f t="shared" si="175"/>
        <v>0</v>
      </c>
      <c r="Y733" s="5">
        <f t="shared" si="176"/>
        <v>0</v>
      </c>
      <c r="AB733" s="5">
        <f t="shared" si="177"/>
        <v>0</v>
      </c>
      <c r="AC733" s="5">
        <f t="shared" si="178"/>
        <v>0</v>
      </c>
      <c r="AD733" s="5" t="str">
        <f t="shared" si="179"/>
        <v>Correct</v>
      </c>
      <c r="AE733" t="s">
        <v>94</v>
      </c>
      <c r="AF733">
        <v>39</v>
      </c>
      <c r="AG733" t="s">
        <v>121</v>
      </c>
      <c r="AH733" t="s">
        <v>161</v>
      </c>
      <c r="AJ733" t="s">
        <v>98</v>
      </c>
      <c r="AK733" s="1" t="s">
        <v>80</v>
      </c>
      <c r="AL733" t="s">
        <v>114</v>
      </c>
      <c r="AM733" t="s">
        <v>110</v>
      </c>
      <c r="AN733" t="s">
        <v>125</v>
      </c>
      <c r="AO733" t="s">
        <v>102</v>
      </c>
      <c r="AP733" s="1"/>
    </row>
    <row r="734" spans="1:43" x14ac:dyDescent="0.25">
      <c r="A734" s="1">
        <v>733</v>
      </c>
      <c r="D734" t="s">
        <v>33</v>
      </c>
      <c r="I734" t="s">
        <v>36</v>
      </c>
      <c r="K734" t="s">
        <v>38</v>
      </c>
      <c r="M734" s="5">
        <f t="shared" si="165"/>
        <v>3</v>
      </c>
      <c r="N734" s="5">
        <f t="shared" si="166"/>
        <v>1</v>
      </c>
      <c r="P734" s="5">
        <f t="shared" si="167"/>
        <v>0</v>
      </c>
      <c r="Q734" s="5">
        <f t="shared" si="168"/>
        <v>0</v>
      </c>
      <c r="R734" s="5">
        <f t="shared" si="169"/>
        <v>1</v>
      </c>
      <c r="S734" s="5">
        <f t="shared" si="170"/>
        <v>0</v>
      </c>
      <c r="T734" s="5">
        <f t="shared" si="171"/>
        <v>0</v>
      </c>
      <c r="U734" s="5">
        <f t="shared" si="172"/>
        <v>0</v>
      </c>
      <c r="V734" s="13">
        <f t="shared" si="173"/>
        <v>0</v>
      </c>
      <c r="W734" s="5">
        <f t="shared" si="174"/>
        <v>1</v>
      </c>
      <c r="X734" s="5">
        <f t="shared" si="175"/>
        <v>0</v>
      </c>
      <c r="Y734" s="5">
        <f t="shared" si="176"/>
        <v>1</v>
      </c>
      <c r="AB734" s="5">
        <f t="shared" si="177"/>
        <v>3</v>
      </c>
      <c r="AC734" s="5">
        <f t="shared" si="178"/>
        <v>3</v>
      </c>
      <c r="AD734" s="5" t="str">
        <f t="shared" si="179"/>
        <v>Correct</v>
      </c>
      <c r="AE734" t="s">
        <v>94</v>
      </c>
      <c r="AF734">
        <v>47</v>
      </c>
      <c r="AG734" t="s">
        <v>121</v>
      </c>
      <c r="AH734" t="s">
        <v>122</v>
      </c>
      <c r="AI734" t="s">
        <v>107</v>
      </c>
      <c r="AJ734" t="s">
        <v>102</v>
      </c>
      <c r="AK734" s="1" t="s">
        <v>355</v>
      </c>
      <c r="AL734" t="s">
        <v>99</v>
      </c>
      <c r="AM734" t="s">
        <v>110</v>
      </c>
      <c r="AN734" t="s">
        <v>135</v>
      </c>
      <c r="AO734" t="s">
        <v>102</v>
      </c>
      <c r="AP734" s="1"/>
      <c r="AQ734" t="s">
        <v>102</v>
      </c>
    </row>
    <row r="735" spans="1:43" x14ac:dyDescent="0.25">
      <c r="A735" s="1">
        <v>734</v>
      </c>
      <c r="D735" t="s">
        <v>33</v>
      </c>
      <c r="I735" t="s">
        <v>36</v>
      </c>
      <c r="K735" t="s">
        <v>38</v>
      </c>
      <c r="M735" s="5">
        <f t="shared" si="165"/>
        <v>3</v>
      </c>
      <c r="N735" s="5">
        <f t="shared" si="166"/>
        <v>1</v>
      </c>
      <c r="P735" s="5">
        <f t="shared" si="167"/>
        <v>0</v>
      </c>
      <c r="Q735" s="5">
        <f t="shared" si="168"/>
        <v>0</v>
      </c>
      <c r="R735" s="5">
        <f t="shared" si="169"/>
        <v>1</v>
      </c>
      <c r="S735" s="5">
        <f t="shared" si="170"/>
        <v>0</v>
      </c>
      <c r="T735" s="5">
        <f t="shared" si="171"/>
        <v>0</v>
      </c>
      <c r="U735" s="5">
        <f t="shared" si="172"/>
        <v>0</v>
      </c>
      <c r="V735" s="13">
        <f t="shared" si="173"/>
        <v>0</v>
      </c>
      <c r="W735" s="5">
        <f t="shared" si="174"/>
        <v>1</v>
      </c>
      <c r="X735" s="5">
        <f t="shared" si="175"/>
        <v>0</v>
      </c>
      <c r="Y735" s="5">
        <f t="shared" si="176"/>
        <v>1</v>
      </c>
      <c r="AB735" s="5">
        <f t="shared" si="177"/>
        <v>3</v>
      </c>
      <c r="AC735" s="5">
        <f t="shared" si="178"/>
        <v>3</v>
      </c>
      <c r="AD735" s="5" t="str">
        <f t="shared" si="179"/>
        <v>Correct</v>
      </c>
      <c r="AE735" t="s">
        <v>94</v>
      </c>
      <c r="AF735">
        <v>66</v>
      </c>
      <c r="AG735" t="s">
        <v>95</v>
      </c>
      <c r="AH735" t="s">
        <v>144</v>
      </c>
      <c r="AI735" t="s">
        <v>107</v>
      </c>
      <c r="AJ735" t="s">
        <v>98</v>
      </c>
      <c r="AK735" s="1" t="s">
        <v>80</v>
      </c>
      <c r="AL735" t="s">
        <v>126</v>
      </c>
      <c r="AM735" t="s">
        <v>110</v>
      </c>
      <c r="AN735" t="s">
        <v>104</v>
      </c>
      <c r="AO735" t="s">
        <v>102</v>
      </c>
      <c r="AP735" s="1"/>
      <c r="AQ735" t="s">
        <v>102</v>
      </c>
    </row>
    <row r="736" spans="1:43" x14ac:dyDescent="0.25">
      <c r="A736" s="1">
        <v>735</v>
      </c>
      <c r="G736" t="s">
        <v>35</v>
      </c>
      <c r="M736" s="5">
        <f t="shared" si="165"/>
        <v>1</v>
      </c>
      <c r="N736" s="5">
        <f t="shared" si="166"/>
        <v>3</v>
      </c>
      <c r="P736" s="5">
        <f t="shared" si="167"/>
        <v>0</v>
      </c>
      <c r="Q736" s="5">
        <f t="shared" si="168"/>
        <v>0</v>
      </c>
      <c r="R736" s="5">
        <f t="shared" si="169"/>
        <v>0</v>
      </c>
      <c r="S736" s="5">
        <f t="shared" si="170"/>
        <v>0</v>
      </c>
      <c r="T736" s="5">
        <f t="shared" si="171"/>
        <v>0</v>
      </c>
      <c r="U736" s="5">
        <f t="shared" si="172"/>
        <v>1</v>
      </c>
      <c r="V736" s="13">
        <f t="shared" si="173"/>
        <v>0</v>
      </c>
      <c r="W736" s="5">
        <f t="shared" si="174"/>
        <v>0</v>
      </c>
      <c r="X736" s="5">
        <f t="shared" si="175"/>
        <v>0</v>
      </c>
      <c r="Y736" s="5">
        <f t="shared" si="176"/>
        <v>0</v>
      </c>
      <c r="AB736" s="5">
        <f t="shared" si="177"/>
        <v>1</v>
      </c>
      <c r="AC736" s="5">
        <f t="shared" si="178"/>
        <v>1</v>
      </c>
      <c r="AD736" s="5" t="str">
        <f t="shared" si="179"/>
        <v>Correct</v>
      </c>
      <c r="AE736" t="s">
        <v>105</v>
      </c>
      <c r="AF736">
        <v>31</v>
      </c>
      <c r="AG736" t="s">
        <v>95</v>
      </c>
      <c r="AH736" t="s">
        <v>106</v>
      </c>
      <c r="AI736" t="s">
        <v>128</v>
      </c>
      <c r="AJ736" t="s">
        <v>98</v>
      </c>
      <c r="AK736" s="1" t="s">
        <v>85</v>
      </c>
      <c r="AL736" t="s">
        <v>99</v>
      </c>
      <c r="AM736" t="s">
        <v>100</v>
      </c>
      <c r="AN736" t="s">
        <v>101</v>
      </c>
      <c r="AO736" t="s">
        <v>98</v>
      </c>
      <c r="AP736" s="1"/>
      <c r="AQ736" t="s">
        <v>102</v>
      </c>
    </row>
    <row r="737" spans="1:43" x14ac:dyDescent="0.25">
      <c r="A737" s="1">
        <v>736</v>
      </c>
      <c r="D737" t="s">
        <v>33</v>
      </c>
      <c r="I737" t="s">
        <v>36</v>
      </c>
      <c r="M737" s="5">
        <f t="shared" si="165"/>
        <v>2</v>
      </c>
      <c r="N737" s="5">
        <f t="shared" si="166"/>
        <v>1.5</v>
      </c>
      <c r="P737" s="5">
        <f t="shared" si="167"/>
        <v>0</v>
      </c>
      <c r="Q737" s="5">
        <f t="shared" si="168"/>
        <v>0</v>
      </c>
      <c r="R737" s="5">
        <f t="shared" si="169"/>
        <v>1</v>
      </c>
      <c r="S737" s="5">
        <f t="shared" si="170"/>
        <v>0</v>
      </c>
      <c r="T737" s="5">
        <f t="shared" si="171"/>
        <v>0</v>
      </c>
      <c r="U737" s="5">
        <f t="shared" si="172"/>
        <v>0</v>
      </c>
      <c r="V737" s="13">
        <f t="shared" si="173"/>
        <v>0</v>
      </c>
      <c r="W737" s="5">
        <f t="shared" si="174"/>
        <v>1</v>
      </c>
      <c r="X737" s="5">
        <f t="shared" si="175"/>
        <v>0</v>
      </c>
      <c r="Y737" s="5">
        <f t="shared" si="176"/>
        <v>0</v>
      </c>
      <c r="AB737" s="5">
        <f t="shared" si="177"/>
        <v>2</v>
      </c>
      <c r="AC737" s="5">
        <f t="shared" si="178"/>
        <v>2</v>
      </c>
      <c r="AD737" s="5" t="str">
        <f t="shared" si="179"/>
        <v>Correct</v>
      </c>
      <c r="AE737" t="s">
        <v>105</v>
      </c>
      <c r="AF737">
        <v>42</v>
      </c>
      <c r="AG737" t="s">
        <v>95</v>
      </c>
      <c r="AH737" t="s">
        <v>204</v>
      </c>
      <c r="AI737" t="s">
        <v>107</v>
      </c>
      <c r="AJ737" t="s">
        <v>98</v>
      </c>
      <c r="AK737" s="1" t="s">
        <v>80</v>
      </c>
      <c r="AL737" t="s">
        <v>108</v>
      </c>
      <c r="AM737" t="s">
        <v>110</v>
      </c>
      <c r="AN737" t="s">
        <v>101</v>
      </c>
      <c r="AO737" t="s">
        <v>102</v>
      </c>
      <c r="AP737" s="1"/>
      <c r="AQ737" t="s">
        <v>102</v>
      </c>
    </row>
    <row r="738" spans="1:43" x14ac:dyDescent="0.25">
      <c r="A738" s="1">
        <v>737</v>
      </c>
      <c r="G738" t="s">
        <v>35</v>
      </c>
      <c r="H738" t="s">
        <v>269</v>
      </c>
      <c r="I738" t="s">
        <v>36</v>
      </c>
      <c r="K738" t="s">
        <v>38</v>
      </c>
      <c r="M738" s="5">
        <f t="shared" si="165"/>
        <v>4</v>
      </c>
      <c r="N738" s="5">
        <f t="shared" si="166"/>
        <v>0.75</v>
      </c>
      <c r="P738" s="5">
        <f t="shared" si="167"/>
        <v>0</v>
      </c>
      <c r="Q738" s="5">
        <f t="shared" si="168"/>
        <v>0</v>
      </c>
      <c r="R738" s="5">
        <f t="shared" si="169"/>
        <v>0</v>
      </c>
      <c r="S738" s="5">
        <f t="shared" si="170"/>
        <v>0</v>
      </c>
      <c r="T738" s="5">
        <f t="shared" si="171"/>
        <v>0</v>
      </c>
      <c r="U738" s="5">
        <f t="shared" si="172"/>
        <v>0.75</v>
      </c>
      <c r="V738" s="13">
        <f t="shared" si="173"/>
        <v>0.75</v>
      </c>
      <c r="W738" s="5">
        <f t="shared" si="174"/>
        <v>0.75</v>
      </c>
      <c r="X738" s="5">
        <f t="shared" si="175"/>
        <v>0</v>
      </c>
      <c r="Y738" s="5">
        <f t="shared" si="176"/>
        <v>0.75</v>
      </c>
      <c r="AB738" s="5">
        <f t="shared" si="177"/>
        <v>3</v>
      </c>
      <c r="AC738" s="5">
        <f t="shared" si="178"/>
        <v>4</v>
      </c>
      <c r="AD738" s="5" t="str">
        <f t="shared" si="179"/>
        <v>Correct</v>
      </c>
      <c r="AE738" t="s">
        <v>105</v>
      </c>
      <c r="AF738">
        <v>28</v>
      </c>
      <c r="AG738" t="s">
        <v>95</v>
      </c>
      <c r="AH738" t="s">
        <v>201</v>
      </c>
      <c r="AI738" t="s">
        <v>107</v>
      </c>
      <c r="AJ738" t="s">
        <v>98</v>
      </c>
      <c r="AK738" s="1" t="s">
        <v>80</v>
      </c>
      <c r="AL738" t="s">
        <v>126</v>
      </c>
      <c r="AM738" t="s">
        <v>133</v>
      </c>
      <c r="AN738" t="s">
        <v>135</v>
      </c>
      <c r="AO738" t="s">
        <v>102</v>
      </c>
      <c r="AP738" s="1"/>
      <c r="AQ738" t="s">
        <v>102</v>
      </c>
    </row>
    <row r="739" spans="1:43" x14ac:dyDescent="0.25">
      <c r="A739" s="1">
        <v>738</v>
      </c>
      <c r="D739" t="s">
        <v>33</v>
      </c>
      <c r="I739" t="s">
        <v>36</v>
      </c>
      <c r="M739" s="5">
        <f t="shared" si="165"/>
        <v>2</v>
      </c>
      <c r="N739" s="5">
        <f t="shared" si="166"/>
        <v>1.5</v>
      </c>
      <c r="P739" s="5">
        <f t="shared" si="167"/>
        <v>0</v>
      </c>
      <c r="Q739" s="5">
        <f t="shared" si="168"/>
        <v>0</v>
      </c>
      <c r="R739" s="5">
        <f t="shared" si="169"/>
        <v>1</v>
      </c>
      <c r="S739" s="5">
        <f t="shared" si="170"/>
        <v>0</v>
      </c>
      <c r="T739" s="5">
        <f t="shared" si="171"/>
        <v>0</v>
      </c>
      <c r="U739" s="5">
        <f t="shared" si="172"/>
        <v>0</v>
      </c>
      <c r="V739" s="13">
        <f t="shared" si="173"/>
        <v>0</v>
      </c>
      <c r="W739" s="5">
        <f t="shared" si="174"/>
        <v>1</v>
      </c>
      <c r="X739" s="5">
        <f t="shared" si="175"/>
        <v>0</v>
      </c>
      <c r="Y739" s="5">
        <f t="shared" si="176"/>
        <v>0</v>
      </c>
      <c r="AB739" s="5">
        <f t="shared" si="177"/>
        <v>2</v>
      </c>
      <c r="AC739" s="5">
        <f t="shared" si="178"/>
        <v>2</v>
      </c>
      <c r="AD739" s="5" t="str">
        <f t="shared" si="179"/>
        <v>Correct</v>
      </c>
      <c r="AE739" t="s">
        <v>94</v>
      </c>
      <c r="AF739">
        <v>57</v>
      </c>
      <c r="AG739" t="s">
        <v>95</v>
      </c>
      <c r="AH739" t="s">
        <v>243</v>
      </c>
      <c r="AI739" t="s">
        <v>107</v>
      </c>
      <c r="AJ739" t="s">
        <v>98</v>
      </c>
      <c r="AK739" s="1" t="s">
        <v>80</v>
      </c>
      <c r="AL739" t="s">
        <v>126</v>
      </c>
      <c r="AM739" t="s">
        <v>110</v>
      </c>
      <c r="AN739" t="s">
        <v>101</v>
      </c>
      <c r="AO739" t="s">
        <v>102</v>
      </c>
      <c r="AP739" s="1"/>
      <c r="AQ739" t="s">
        <v>102</v>
      </c>
    </row>
    <row r="740" spans="1:43" x14ac:dyDescent="0.25">
      <c r="A740" s="1">
        <v>739</v>
      </c>
      <c r="G740" t="s">
        <v>35</v>
      </c>
      <c r="H740" t="s">
        <v>269</v>
      </c>
      <c r="K740" t="s">
        <v>38</v>
      </c>
      <c r="M740" s="5">
        <f t="shared" si="165"/>
        <v>3</v>
      </c>
      <c r="N740" s="5">
        <f t="shared" si="166"/>
        <v>1</v>
      </c>
      <c r="P740" s="5">
        <f t="shared" si="167"/>
        <v>0</v>
      </c>
      <c r="Q740" s="5">
        <f t="shared" si="168"/>
        <v>0</v>
      </c>
      <c r="R740" s="5">
        <f t="shared" si="169"/>
        <v>0</v>
      </c>
      <c r="S740" s="5">
        <f t="shared" si="170"/>
        <v>0</v>
      </c>
      <c r="T740" s="5">
        <f t="shared" si="171"/>
        <v>0</v>
      </c>
      <c r="U740" s="5">
        <f t="shared" si="172"/>
        <v>1</v>
      </c>
      <c r="V740" s="13">
        <f t="shared" si="173"/>
        <v>1</v>
      </c>
      <c r="W740" s="5">
        <f t="shared" si="174"/>
        <v>0</v>
      </c>
      <c r="X740" s="5">
        <f t="shared" si="175"/>
        <v>0</v>
      </c>
      <c r="Y740" s="5">
        <f t="shared" si="176"/>
        <v>1</v>
      </c>
      <c r="AB740" s="5">
        <f t="shared" si="177"/>
        <v>3</v>
      </c>
      <c r="AC740" s="5">
        <f t="shared" si="178"/>
        <v>3</v>
      </c>
      <c r="AD740" s="5" t="str">
        <f t="shared" si="179"/>
        <v>Correct</v>
      </c>
      <c r="AE740" t="s">
        <v>105</v>
      </c>
      <c r="AF740">
        <v>57</v>
      </c>
      <c r="AG740" t="s">
        <v>95</v>
      </c>
      <c r="AH740" t="s">
        <v>158</v>
      </c>
      <c r="AI740" t="s">
        <v>107</v>
      </c>
      <c r="AJ740" t="s">
        <v>98</v>
      </c>
      <c r="AK740" s="1" t="s">
        <v>80</v>
      </c>
      <c r="AL740" t="s">
        <v>112</v>
      </c>
      <c r="AM740" t="s">
        <v>137</v>
      </c>
      <c r="AN740" t="s">
        <v>101</v>
      </c>
      <c r="AO740" t="s">
        <v>102</v>
      </c>
      <c r="AP740" s="1"/>
    </row>
    <row r="741" spans="1:43" x14ac:dyDescent="0.25">
      <c r="A741" s="1">
        <v>740</v>
      </c>
      <c r="I741" t="s">
        <v>36</v>
      </c>
      <c r="M741" s="5">
        <f t="shared" si="165"/>
        <v>1</v>
      </c>
      <c r="N741" s="5">
        <f t="shared" si="166"/>
        <v>3</v>
      </c>
      <c r="P741" s="5">
        <f t="shared" si="167"/>
        <v>0</v>
      </c>
      <c r="Q741" s="5">
        <f t="shared" si="168"/>
        <v>0</v>
      </c>
      <c r="R741" s="5">
        <f t="shared" si="169"/>
        <v>0</v>
      </c>
      <c r="S741" s="5">
        <f t="shared" si="170"/>
        <v>0</v>
      </c>
      <c r="T741" s="5">
        <f t="shared" si="171"/>
        <v>0</v>
      </c>
      <c r="U741" s="5">
        <f t="shared" si="172"/>
        <v>0</v>
      </c>
      <c r="V741" s="13">
        <f t="shared" si="173"/>
        <v>0</v>
      </c>
      <c r="W741" s="5">
        <f t="shared" si="174"/>
        <v>1</v>
      </c>
      <c r="X741" s="5">
        <f t="shared" si="175"/>
        <v>0</v>
      </c>
      <c r="Y741" s="5">
        <f t="shared" si="176"/>
        <v>0</v>
      </c>
      <c r="AB741" s="5">
        <f t="shared" si="177"/>
        <v>1</v>
      </c>
      <c r="AC741" s="5">
        <f t="shared" si="178"/>
        <v>1</v>
      </c>
      <c r="AD741" s="5" t="str">
        <f t="shared" si="179"/>
        <v>Correct</v>
      </c>
      <c r="AE741" t="s">
        <v>94</v>
      </c>
      <c r="AF741">
        <v>30</v>
      </c>
      <c r="AG741" t="s">
        <v>95</v>
      </c>
      <c r="AH741" t="s">
        <v>96</v>
      </c>
      <c r="AJ741" t="s">
        <v>102</v>
      </c>
      <c r="AK741" s="1" t="s">
        <v>355</v>
      </c>
      <c r="AL741" t="s">
        <v>109</v>
      </c>
      <c r="AM741" t="s">
        <v>120</v>
      </c>
      <c r="AN741" t="s">
        <v>101</v>
      </c>
      <c r="AO741" t="s">
        <v>102</v>
      </c>
      <c r="AP741" s="1"/>
      <c r="AQ741" t="s">
        <v>102</v>
      </c>
    </row>
    <row r="742" spans="1:43" x14ac:dyDescent="0.25">
      <c r="A742" s="1">
        <v>741</v>
      </c>
      <c r="H742" t="s">
        <v>269</v>
      </c>
      <c r="I742" t="s">
        <v>36</v>
      </c>
      <c r="K742" t="s">
        <v>38</v>
      </c>
      <c r="M742" s="5">
        <f t="shared" si="165"/>
        <v>3</v>
      </c>
      <c r="N742" s="5">
        <f t="shared" si="166"/>
        <v>1</v>
      </c>
      <c r="P742" s="5">
        <f t="shared" si="167"/>
        <v>0</v>
      </c>
      <c r="Q742" s="5">
        <f t="shared" si="168"/>
        <v>0</v>
      </c>
      <c r="R742" s="5">
        <f t="shared" si="169"/>
        <v>0</v>
      </c>
      <c r="S742" s="5">
        <f t="shared" si="170"/>
        <v>0</v>
      </c>
      <c r="T742" s="5">
        <f t="shared" si="171"/>
        <v>0</v>
      </c>
      <c r="U742" s="5">
        <f t="shared" si="172"/>
        <v>0</v>
      </c>
      <c r="V742" s="13">
        <f t="shared" si="173"/>
        <v>1</v>
      </c>
      <c r="W742" s="5">
        <f t="shared" si="174"/>
        <v>1</v>
      </c>
      <c r="X742" s="5">
        <f t="shared" si="175"/>
        <v>0</v>
      </c>
      <c r="Y742" s="5">
        <f t="shared" si="176"/>
        <v>1</v>
      </c>
      <c r="AB742" s="5">
        <f t="shared" si="177"/>
        <v>3</v>
      </c>
      <c r="AC742" s="5">
        <f t="shared" si="178"/>
        <v>3</v>
      </c>
      <c r="AD742" s="5" t="str">
        <f t="shared" si="179"/>
        <v>Correct</v>
      </c>
      <c r="AE742" t="s">
        <v>94</v>
      </c>
      <c r="AF742">
        <v>21</v>
      </c>
      <c r="AG742" t="s">
        <v>95</v>
      </c>
      <c r="AH742" t="s">
        <v>157</v>
      </c>
      <c r="AI742" t="s">
        <v>134</v>
      </c>
      <c r="AK742" s="1" t="s">
        <v>355</v>
      </c>
      <c r="AL742" t="s">
        <v>99</v>
      </c>
      <c r="AM742" t="s">
        <v>103</v>
      </c>
      <c r="AN742" t="s">
        <v>101</v>
      </c>
      <c r="AO742" t="s">
        <v>102</v>
      </c>
      <c r="AP742" s="1"/>
      <c r="AQ742" t="s">
        <v>102</v>
      </c>
    </row>
    <row r="743" spans="1:43" x14ac:dyDescent="0.25">
      <c r="A743" s="1">
        <v>742</v>
      </c>
      <c r="D743" t="s">
        <v>33</v>
      </c>
      <c r="G743" t="s">
        <v>35</v>
      </c>
      <c r="M743" s="5">
        <f t="shared" si="165"/>
        <v>2</v>
      </c>
      <c r="N743" s="5">
        <f t="shared" si="166"/>
        <v>1.5</v>
      </c>
      <c r="P743" s="5">
        <f t="shared" si="167"/>
        <v>0</v>
      </c>
      <c r="Q743" s="5">
        <f t="shared" si="168"/>
        <v>0</v>
      </c>
      <c r="R743" s="5">
        <f t="shared" si="169"/>
        <v>1</v>
      </c>
      <c r="S743" s="5">
        <f t="shared" si="170"/>
        <v>0</v>
      </c>
      <c r="T743" s="5">
        <f t="shared" si="171"/>
        <v>0</v>
      </c>
      <c r="U743" s="5">
        <f t="shared" si="172"/>
        <v>1</v>
      </c>
      <c r="V743" s="13">
        <f t="shared" si="173"/>
        <v>0</v>
      </c>
      <c r="W743" s="5">
        <f t="shared" si="174"/>
        <v>0</v>
      </c>
      <c r="X743" s="5">
        <f t="shared" si="175"/>
        <v>0</v>
      </c>
      <c r="Y743" s="5">
        <f t="shared" si="176"/>
        <v>0</v>
      </c>
      <c r="AB743" s="5">
        <f t="shared" si="177"/>
        <v>2</v>
      </c>
      <c r="AC743" s="5">
        <f t="shared" si="178"/>
        <v>2</v>
      </c>
      <c r="AD743" s="5" t="str">
        <f t="shared" si="179"/>
        <v>Correct</v>
      </c>
      <c r="AE743" t="s">
        <v>105</v>
      </c>
      <c r="AF743">
        <v>61</v>
      </c>
      <c r="AG743" t="s">
        <v>95</v>
      </c>
      <c r="AH743" t="s">
        <v>147</v>
      </c>
      <c r="AI743" t="s">
        <v>107</v>
      </c>
      <c r="AJ743" t="s">
        <v>98</v>
      </c>
      <c r="AK743" s="1" t="s">
        <v>80</v>
      </c>
      <c r="AL743" t="s">
        <v>114</v>
      </c>
      <c r="AM743" t="s">
        <v>103</v>
      </c>
      <c r="AN743" t="s">
        <v>101</v>
      </c>
      <c r="AO743" t="s">
        <v>102</v>
      </c>
      <c r="AP743" s="1"/>
      <c r="AQ743" t="s">
        <v>102</v>
      </c>
    </row>
    <row r="744" spans="1:43" x14ac:dyDescent="0.25">
      <c r="A744" s="1">
        <v>743</v>
      </c>
      <c r="D744" t="s">
        <v>33</v>
      </c>
      <c r="I744" t="s">
        <v>36</v>
      </c>
      <c r="K744" t="s">
        <v>38</v>
      </c>
      <c r="M744" s="5">
        <f t="shared" si="165"/>
        <v>3</v>
      </c>
      <c r="N744" s="5">
        <f t="shared" si="166"/>
        <v>1</v>
      </c>
      <c r="P744" s="5">
        <f t="shared" si="167"/>
        <v>0</v>
      </c>
      <c r="Q744" s="5">
        <f t="shared" si="168"/>
        <v>0</v>
      </c>
      <c r="R744" s="5">
        <f t="shared" si="169"/>
        <v>1</v>
      </c>
      <c r="S744" s="5">
        <f t="shared" si="170"/>
        <v>0</v>
      </c>
      <c r="T744" s="5">
        <f t="shared" si="171"/>
        <v>0</v>
      </c>
      <c r="U744" s="5">
        <f t="shared" si="172"/>
        <v>0</v>
      </c>
      <c r="V744" s="13">
        <f t="shared" si="173"/>
        <v>0</v>
      </c>
      <c r="W744" s="5">
        <f t="shared" si="174"/>
        <v>1</v>
      </c>
      <c r="X744" s="5">
        <f t="shared" si="175"/>
        <v>0</v>
      </c>
      <c r="Y744" s="5">
        <f t="shared" si="176"/>
        <v>1</v>
      </c>
      <c r="AB744" s="5">
        <f t="shared" si="177"/>
        <v>3</v>
      </c>
      <c r="AC744" s="5">
        <f t="shared" si="178"/>
        <v>3</v>
      </c>
      <c r="AD744" s="5" t="str">
        <f t="shared" si="179"/>
        <v>Correct</v>
      </c>
      <c r="AE744" t="s">
        <v>94</v>
      </c>
      <c r="AF744">
        <v>50</v>
      </c>
      <c r="AG744" t="s">
        <v>95</v>
      </c>
      <c r="AH744" t="s">
        <v>140</v>
      </c>
      <c r="AI744" t="s">
        <v>97</v>
      </c>
      <c r="AK744" s="1" t="s">
        <v>80</v>
      </c>
      <c r="AL744" t="s">
        <v>114</v>
      </c>
      <c r="AM744" t="s">
        <v>110</v>
      </c>
      <c r="AN744" t="s">
        <v>135</v>
      </c>
      <c r="AO744" t="s">
        <v>102</v>
      </c>
      <c r="AP744" s="1"/>
      <c r="AQ744" t="s">
        <v>102</v>
      </c>
    </row>
    <row r="745" spans="1:43" x14ac:dyDescent="0.25">
      <c r="A745" s="1">
        <v>744</v>
      </c>
      <c r="D745" t="s">
        <v>33</v>
      </c>
      <c r="I745" t="s">
        <v>36</v>
      </c>
      <c r="K745" t="s">
        <v>38</v>
      </c>
      <c r="M745" s="5">
        <f t="shared" si="165"/>
        <v>3</v>
      </c>
      <c r="N745" s="5">
        <f t="shared" si="166"/>
        <v>1</v>
      </c>
      <c r="P745" s="5">
        <f t="shared" si="167"/>
        <v>0</v>
      </c>
      <c r="Q745" s="5">
        <f t="shared" si="168"/>
        <v>0</v>
      </c>
      <c r="R745" s="5">
        <f t="shared" si="169"/>
        <v>1</v>
      </c>
      <c r="S745" s="5">
        <f t="shared" si="170"/>
        <v>0</v>
      </c>
      <c r="T745" s="5">
        <f t="shared" si="171"/>
        <v>0</v>
      </c>
      <c r="U745" s="5">
        <f t="shared" si="172"/>
        <v>0</v>
      </c>
      <c r="V745" s="13">
        <f t="shared" si="173"/>
        <v>0</v>
      </c>
      <c r="W745" s="5">
        <f t="shared" si="174"/>
        <v>1</v>
      </c>
      <c r="X745" s="5">
        <f t="shared" si="175"/>
        <v>0</v>
      </c>
      <c r="Y745" s="5">
        <f t="shared" si="176"/>
        <v>1</v>
      </c>
      <c r="AB745" s="5">
        <f t="shared" si="177"/>
        <v>3</v>
      </c>
      <c r="AC745" s="5">
        <f t="shared" si="178"/>
        <v>3</v>
      </c>
      <c r="AD745" s="5" t="str">
        <f t="shared" si="179"/>
        <v>Correct</v>
      </c>
      <c r="AE745" t="s">
        <v>94</v>
      </c>
      <c r="AF745">
        <v>66</v>
      </c>
      <c r="AG745" t="s">
        <v>95</v>
      </c>
      <c r="AH745" t="s">
        <v>96</v>
      </c>
      <c r="AI745" t="s">
        <v>97</v>
      </c>
      <c r="AK745" s="1" t="s">
        <v>80</v>
      </c>
      <c r="AL745" t="s">
        <v>108</v>
      </c>
      <c r="AM745" t="s">
        <v>120</v>
      </c>
      <c r="AN745" t="s">
        <v>104</v>
      </c>
      <c r="AO745" t="s">
        <v>102</v>
      </c>
      <c r="AP745" s="1"/>
      <c r="AQ745" t="s">
        <v>102</v>
      </c>
    </row>
    <row r="746" spans="1:43" x14ac:dyDescent="0.25">
      <c r="A746" s="1">
        <v>745</v>
      </c>
      <c r="B746" t="s">
        <v>31</v>
      </c>
      <c r="C746" t="s">
        <v>32</v>
      </c>
      <c r="I746" t="s">
        <v>36</v>
      </c>
      <c r="M746" s="5">
        <f t="shared" si="165"/>
        <v>3</v>
      </c>
      <c r="N746" s="5">
        <f t="shared" si="166"/>
        <v>1</v>
      </c>
      <c r="P746" s="5">
        <f t="shared" si="167"/>
        <v>1</v>
      </c>
      <c r="Q746" s="5">
        <f t="shared" si="168"/>
        <v>1</v>
      </c>
      <c r="R746" s="5">
        <f t="shared" si="169"/>
        <v>0</v>
      </c>
      <c r="S746" s="5">
        <f t="shared" si="170"/>
        <v>0</v>
      </c>
      <c r="T746" s="5">
        <f t="shared" si="171"/>
        <v>0</v>
      </c>
      <c r="U746" s="5">
        <f t="shared" si="172"/>
        <v>0</v>
      </c>
      <c r="V746" s="13">
        <f t="shared" si="173"/>
        <v>0</v>
      </c>
      <c r="W746" s="5">
        <f t="shared" si="174"/>
        <v>1</v>
      </c>
      <c r="X746" s="5">
        <f t="shared" si="175"/>
        <v>0</v>
      </c>
      <c r="Y746" s="5">
        <f t="shared" si="176"/>
        <v>0</v>
      </c>
      <c r="AB746" s="5">
        <f t="shared" si="177"/>
        <v>3</v>
      </c>
      <c r="AC746" s="5">
        <f t="shared" si="178"/>
        <v>3</v>
      </c>
      <c r="AD746" s="5" t="str">
        <f t="shared" si="179"/>
        <v>Correct</v>
      </c>
      <c r="AE746" t="s">
        <v>94</v>
      </c>
      <c r="AG746" t="s">
        <v>95</v>
      </c>
      <c r="AH746" t="s">
        <v>162</v>
      </c>
      <c r="AI746" t="s">
        <v>97</v>
      </c>
      <c r="AJ746" t="s">
        <v>98</v>
      </c>
      <c r="AK746" s="1" t="s">
        <v>80</v>
      </c>
      <c r="AN746" t="s">
        <v>104</v>
      </c>
      <c r="AO746" t="s">
        <v>102</v>
      </c>
      <c r="AP746" s="1"/>
      <c r="AQ746" t="s">
        <v>102</v>
      </c>
    </row>
    <row r="747" spans="1:43" x14ac:dyDescent="0.25">
      <c r="A747" s="1">
        <v>746</v>
      </c>
      <c r="G747" t="s">
        <v>35</v>
      </c>
      <c r="H747" t="s">
        <v>269</v>
      </c>
      <c r="M747" s="5">
        <f t="shared" si="165"/>
        <v>2</v>
      </c>
      <c r="N747" s="5">
        <f t="shared" si="166"/>
        <v>1.5</v>
      </c>
      <c r="P747" s="5">
        <f t="shared" si="167"/>
        <v>0</v>
      </c>
      <c r="Q747" s="5">
        <f t="shared" si="168"/>
        <v>0</v>
      </c>
      <c r="R747" s="5">
        <f t="shared" si="169"/>
        <v>0</v>
      </c>
      <c r="S747" s="5">
        <f t="shared" si="170"/>
        <v>0</v>
      </c>
      <c r="T747" s="5">
        <f t="shared" si="171"/>
        <v>0</v>
      </c>
      <c r="U747" s="5">
        <f t="shared" si="172"/>
        <v>1</v>
      </c>
      <c r="V747" s="13">
        <f t="shared" si="173"/>
        <v>1</v>
      </c>
      <c r="W747" s="5">
        <f t="shared" si="174"/>
        <v>0</v>
      </c>
      <c r="X747" s="5">
        <f t="shared" si="175"/>
        <v>0</v>
      </c>
      <c r="Y747" s="5">
        <f t="shared" si="176"/>
        <v>0</v>
      </c>
      <c r="AB747" s="5">
        <f t="shared" si="177"/>
        <v>2</v>
      </c>
      <c r="AC747" s="5">
        <f t="shared" si="178"/>
        <v>2</v>
      </c>
      <c r="AD747" s="5" t="str">
        <f t="shared" si="179"/>
        <v>Correct</v>
      </c>
      <c r="AE747" t="s">
        <v>94</v>
      </c>
      <c r="AF747">
        <v>29</v>
      </c>
      <c r="AG747" t="s">
        <v>95</v>
      </c>
      <c r="AH747" t="s">
        <v>138</v>
      </c>
      <c r="AI747" t="s">
        <v>128</v>
      </c>
      <c r="AJ747" t="s">
        <v>98</v>
      </c>
      <c r="AK747" s="1" t="s">
        <v>369</v>
      </c>
      <c r="AL747" t="s">
        <v>112</v>
      </c>
      <c r="AM747" t="s">
        <v>120</v>
      </c>
      <c r="AN747" t="s">
        <v>135</v>
      </c>
      <c r="AO747" t="s">
        <v>102</v>
      </c>
      <c r="AP747" s="1"/>
      <c r="AQ747" t="s">
        <v>102</v>
      </c>
    </row>
    <row r="748" spans="1:43" x14ac:dyDescent="0.25">
      <c r="A748" s="1">
        <v>747</v>
      </c>
      <c r="I748" t="s">
        <v>36</v>
      </c>
      <c r="M748" s="5">
        <f t="shared" si="165"/>
        <v>1</v>
      </c>
      <c r="N748" s="5">
        <f t="shared" si="166"/>
        <v>3</v>
      </c>
      <c r="P748" s="5">
        <f t="shared" si="167"/>
        <v>0</v>
      </c>
      <c r="Q748" s="5">
        <f t="shared" si="168"/>
        <v>0</v>
      </c>
      <c r="R748" s="5">
        <f t="shared" si="169"/>
        <v>0</v>
      </c>
      <c r="S748" s="5">
        <f t="shared" si="170"/>
        <v>0</v>
      </c>
      <c r="T748" s="5">
        <f t="shared" si="171"/>
        <v>0</v>
      </c>
      <c r="U748" s="5">
        <f t="shared" si="172"/>
        <v>0</v>
      </c>
      <c r="V748" s="13">
        <f t="shared" si="173"/>
        <v>0</v>
      </c>
      <c r="W748" s="5">
        <f t="shared" si="174"/>
        <v>1</v>
      </c>
      <c r="X748" s="5">
        <f t="shared" si="175"/>
        <v>0</v>
      </c>
      <c r="Y748" s="5">
        <f t="shared" si="176"/>
        <v>0</v>
      </c>
      <c r="AB748" s="5">
        <f t="shared" si="177"/>
        <v>1</v>
      </c>
      <c r="AC748" s="5">
        <f t="shared" si="178"/>
        <v>1</v>
      </c>
      <c r="AD748" s="5" t="str">
        <f t="shared" si="179"/>
        <v>Correct</v>
      </c>
      <c r="AE748" t="s">
        <v>105</v>
      </c>
      <c r="AF748">
        <v>36</v>
      </c>
      <c r="AG748" t="s">
        <v>95</v>
      </c>
      <c r="AH748" t="s">
        <v>234</v>
      </c>
      <c r="AI748" t="s">
        <v>107</v>
      </c>
      <c r="AK748" s="1" t="s">
        <v>83</v>
      </c>
      <c r="AL748" t="s">
        <v>108</v>
      </c>
      <c r="AM748" t="s">
        <v>110</v>
      </c>
      <c r="AN748" t="s">
        <v>101</v>
      </c>
      <c r="AO748" t="s">
        <v>98</v>
      </c>
      <c r="AP748" s="1"/>
      <c r="AQ748" t="s">
        <v>102</v>
      </c>
    </row>
    <row r="749" spans="1:43" x14ac:dyDescent="0.25">
      <c r="A749" s="1">
        <v>748</v>
      </c>
      <c r="C749" t="s">
        <v>32</v>
      </c>
      <c r="F749" t="s">
        <v>34</v>
      </c>
      <c r="I749" t="s">
        <v>36</v>
      </c>
      <c r="M749" s="5">
        <f t="shared" si="165"/>
        <v>3</v>
      </c>
      <c r="N749" s="5">
        <f t="shared" si="166"/>
        <v>1</v>
      </c>
      <c r="P749" s="5">
        <f t="shared" si="167"/>
        <v>0</v>
      </c>
      <c r="Q749" s="5">
        <f t="shared" si="168"/>
        <v>1</v>
      </c>
      <c r="R749" s="5">
        <f t="shared" si="169"/>
        <v>0</v>
      </c>
      <c r="S749" s="5">
        <f t="shared" si="170"/>
        <v>0</v>
      </c>
      <c r="T749" s="5">
        <f t="shared" si="171"/>
        <v>1</v>
      </c>
      <c r="U749" s="5">
        <f t="shared" si="172"/>
        <v>0</v>
      </c>
      <c r="V749" s="13">
        <f t="shared" si="173"/>
        <v>0</v>
      </c>
      <c r="W749" s="5">
        <f t="shared" si="174"/>
        <v>1</v>
      </c>
      <c r="X749" s="5">
        <f t="shared" si="175"/>
        <v>0</v>
      </c>
      <c r="Y749" s="5">
        <f t="shared" si="176"/>
        <v>0</v>
      </c>
      <c r="AB749" s="5">
        <f t="shared" si="177"/>
        <v>3</v>
      </c>
      <c r="AC749" s="5">
        <f t="shared" si="178"/>
        <v>3</v>
      </c>
      <c r="AD749" s="5" t="str">
        <f t="shared" si="179"/>
        <v>Correct</v>
      </c>
      <c r="AE749" t="s">
        <v>105</v>
      </c>
      <c r="AF749">
        <v>64</v>
      </c>
      <c r="AG749" t="s">
        <v>95</v>
      </c>
      <c r="AH749" t="s">
        <v>113</v>
      </c>
      <c r="AI749" t="s">
        <v>128</v>
      </c>
      <c r="AJ749" t="s">
        <v>98</v>
      </c>
      <c r="AK749" s="1" t="s">
        <v>86</v>
      </c>
      <c r="AL749" t="s">
        <v>112</v>
      </c>
      <c r="AM749" t="s">
        <v>110</v>
      </c>
      <c r="AN749" t="s">
        <v>135</v>
      </c>
      <c r="AO749" t="s">
        <v>102</v>
      </c>
      <c r="AP749" s="1"/>
      <c r="AQ749" t="s">
        <v>102</v>
      </c>
    </row>
    <row r="750" spans="1:43" x14ac:dyDescent="0.25">
      <c r="A750" s="1">
        <v>749</v>
      </c>
      <c r="C750" t="s">
        <v>32</v>
      </c>
      <c r="F750" t="s">
        <v>34</v>
      </c>
      <c r="K750" t="s">
        <v>38</v>
      </c>
      <c r="M750" s="5">
        <f t="shared" si="165"/>
        <v>3</v>
      </c>
      <c r="N750" s="5">
        <f t="shared" si="166"/>
        <v>1</v>
      </c>
      <c r="P750" s="5">
        <f t="shared" si="167"/>
        <v>0</v>
      </c>
      <c r="Q750" s="5">
        <f t="shared" si="168"/>
        <v>1</v>
      </c>
      <c r="R750" s="5">
        <f t="shared" si="169"/>
        <v>0</v>
      </c>
      <c r="S750" s="5">
        <f t="shared" si="170"/>
        <v>0</v>
      </c>
      <c r="T750" s="5">
        <f t="shared" si="171"/>
        <v>1</v>
      </c>
      <c r="U750" s="5">
        <f t="shared" si="172"/>
        <v>0</v>
      </c>
      <c r="V750" s="13">
        <f t="shared" si="173"/>
        <v>0</v>
      </c>
      <c r="W750" s="5">
        <f t="shared" si="174"/>
        <v>0</v>
      </c>
      <c r="X750" s="5">
        <f t="shared" si="175"/>
        <v>0</v>
      </c>
      <c r="Y750" s="5">
        <f t="shared" si="176"/>
        <v>1</v>
      </c>
      <c r="AB750" s="5">
        <f t="shared" si="177"/>
        <v>3</v>
      </c>
      <c r="AC750" s="5">
        <f t="shared" si="178"/>
        <v>3</v>
      </c>
      <c r="AD750" s="5" t="str">
        <f t="shared" si="179"/>
        <v>Correct</v>
      </c>
      <c r="AE750" t="s">
        <v>94</v>
      </c>
      <c r="AF750">
        <v>63</v>
      </c>
      <c r="AG750" t="s">
        <v>95</v>
      </c>
      <c r="AH750" t="s">
        <v>113</v>
      </c>
      <c r="AI750" t="s">
        <v>128</v>
      </c>
      <c r="AJ750" t="s">
        <v>98</v>
      </c>
      <c r="AK750" s="1" t="s">
        <v>86</v>
      </c>
      <c r="AM750" t="s">
        <v>133</v>
      </c>
      <c r="AN750" t="s">
        <v>135</v>
      </c>
      <c r="AO750" t="s">
        <v>102</v>
      </c>
      <c r="AP750" s="1"/>
      <c r="AQ750" t="s">
        <v>102</v>
      </c>
    </row>
    <row r="751" spans="1:43" x14ac:dyDescent="0.25">
      <c r="A751" s="1">
        <v>750</v>
      </c>
      <c r="J751" t="s">
        <v>37</v>
      </c>
      <c r="M751" s="5">
        <f t="shared" si="165"/>
        <v>1</v>
      </c>
      <c r="N751" s="5">
        <f t="shared" si="166"/>
        <v>3</v>
      </c>
      <c r="P751" s="5">
        <f t="shared" si="167"/>
        <v>0</v>
      </c>
      <c r="Q751" s="5">
        <f t="shared" si="168"/>
        <v>0</v>
      </c>
      <c r="R751" s="5">
        <f t="shared" si="169"/>
        <v>0</v>
      </c>
      <c r="S751" s="5">
        <f t="shared" si="170"/>
        <v>0</v>
      </c>
      <c r="T751" s="5">
        <f t="shared" si="171"/>
        <v>0</v>
      </c>
      <c r="U751" s="5">
        <f t="shared" si="172"/>
        <v>0</v>
      </c>
      <c r="V751" s="13">
        <f t="shared" si="173"/>
        <v>0</v>
      </c>
      <c r="W751" s="5">
        <f t="shared" si="174"/>
        <v>0</v>
      </c>
      <c r="X751" s="5">
        <f t="shared" si="175"/>
        <v>1</v>
      </c>
      <c r="Y751" s="5">
        <f t="shared" si="176"/>
        <v>0</v>
      </c>
      <c r="AB751" s="5">
        <f t="shared" si="177"/>
        <v>1</v>
      </c>
      <c r="AC751" s="5">
        <f t="shared" si="178"/>
        <v>1</v>
      </c>
      <c r="AD751" s="5" t="str">
        <f t="shared" si="179"/>
        <v>Correct</v>
      </c>
      <c r="AE751" t="s">
        <v>94</v>
      </c>
      <c r="AF751">
        <v>60</v>
      </c>
      <c r="AG751" t="s">
        <v>95</v>
      </c>
      <c r="AH751" t="s">
        <v>204</v>
      </c>
      <c r="AI751" t="s">
        <v>107</v>
      </c>
      <c r="AJ751" t="s">
        <v>102</v>
      </c>
      <c r="AK751" s="1" t="s">
        <v>81</v>
      </c>
      <c r="AL751" t="s">
        <v>99</v>
      </c>
      <c r="AM751" t="s">
        <v>103</v>
      </c>
      <c r="AN751" t="s">
        <v>135</v>
      </c>
      <c r="AO751" t="s">
        <v>102</v>
      </c>
      <c r="AP751" s="1"/>
    </row>
    <row r="752" spans="1:43" x14ac:dyDescent="0.25">
      <c r="A752" s="1">
        <v>751</v>
      </c>
      <c r="D752" t="s">
        <v>33</v>
      </c>
      <c r="F752" t="s">
        <v>34</v>
      </c>
      <c r="H752" t="s">
        <v>269</v>
      </c>
      <c r="M752" s="5">
        <f t="shared" si="165"/>
        <v>3</v>
      </c>
      <c r="N752" s="5">
        <f t="shared" si="166"/>
        <v>1</v>
      </c>
      <c r="P752" s="5">
        <f t="shared" si="167"/>
        <v>0</v>
      </c>
      <c r="Q752" s="5">
        <f t="shared" si="168"/>
        <v>0</v>
      </c>
      <c r="R752" s="5">
        <f t="shared" si="169"/>
        <v>1</v>
      </c>
      <c r="S752" s="5">
        <f t="shared" si="170"/>
        <v>0</v>
      </c>
      <c r="T752" s="5">
        <f t="shared" si="171"/>
        <v>1</v>
      </c>
      <c r="U752" s="5">
        <f t="shared" si="172"/>
        <v>0</v>
      </c>
      <c r="V752" s="13">
        <f t="shared" si="173"/>
        <v>1</v>
      </c>
      <c r="W752" s="5">
        <f t="shared" si="174"/>
        <v>0</v>
      </c>
      <c r="X752" s="5">
        <f t="shared" si="175"/>
        <v>0</v>
      </c>
      <c r="Y752" s="5">
        <f t="shared" si="176"/>
        <v>0</v>
      </c>
      <c r="AB752" s="5">
        <f t="shared" si="177"/>
        <v>3</v>
      </c>
      <c r="AC752" s="5">
        <f t="shared" si="178"/>
        <v>3</v>
      </c>
      <c r="AD752" s="5" t="str">
        <f t="shared" si="179"/>
        <v>Correct</v>
      </c>
      <c r="AE752" t="s">
        <v>105</v>
      </c>
      <c r="AF752">
        <v>24</v>
      </c>
      <c r="AG752" t="s">
        <v>95</v>
      </c>
      <c r="AH752" t="s">
        <v>158</v>
      </c>
      <c r="AJ752" t="s">
        <v>102</v>
      </c>
      <c r="AK752" s="1" t="s">
        <v>355</v>
      </c>
      <c r="AL752" t="s">
        <v>108</v>
      </c>
      <c r="AM752" t="s">
        <v>110</v>
      </c>
      <c r="AN752" t="s">
        <v>101</v>
      </c>
      <c r="AO752" t="s">
        <v>102</v>
      </c>
      <c r="AP752" s="1"/>
      <c r="AQ752" t="s">
        <v>102</v>
      </c>
    </row>
    <row r="753" spans="1:43" x14ac:dyDescent="0.25">
      <c r="A753" s="1">
        <v>752</v>
      </c>
      <c r="D753" t="s">
        <v>33</v>
      </c>
      <c r="H753" t="s">
        <v>269</v>
      </c>
      <c r="I753" t="s">
        <v>36</v>
      </c>
      <c r="M753" s="5">
        <f t="shared" si="165"/>
        <v>3</v>
      </c>
      <c r="N753" s="5">
        <f t="shared" si="166"/>
        <v>1</v>
      </c>
      <c r="P753" s="5">
        <f t="shared" si="167"/>
        <v>0</v>
      </c>
      <c r="Q753" s="5">
        <f t="shared" si="168"/>
        <v>0</v>
      </c>
      <c r="R753" s="5">
        <f t="shared" si="169"/>
        <v>1</v>
      </c>
      <c r="S753" s="5">
        <f t="shared" si="170"/>
        <v>0</v>
      </c>
      <c r="T753" s="5">
        <f t="shared" si="171"/>
        <v>0</v>
      </c>
      <c r="U753" s="5">
        <f t="shared" si="172"/>
        <v>0</v>
      </c>
      <c r="V753" s="13">
        <f t="shared" si="173"/>
        <v>1</v>
      </c>
      <c r="W753" s="5">
        <f t="shared" si="174"/>
        <v>1</v>
      </c>
      <c r="X753" s="5">
        <f t="shared" si="175"/>
        <v>0</v>
      </c>
      <c r="Y753" s="5">
        <f t="shared" si="176"/>
        <v>0</v>
      </c>
      <c r="AB753" s="5">
        <f t="shared" si="177"/>
        <v>3</v>
      </c>
      <c r="AC753" s="5">
        <f t="shared" si="178"/>
        <v>3</v>
      </c>
      <c r="AD753" s="5" t="str">
        <f t="shared" si="179"/>
        <v>Correct</v>
      </c>
      <c r="AE753" t="s">
        <v>105</v>
      </c>
      <c r="AF753">
        <v>53</v>
      </c>
      <c r="AG753" t="s">
        <v>95</v>
      </c>
      <c r="AH753" t="s">
        <v>145</v>
      </c>
      <c r="AI753" t="s">
        <v>107</v>
      </c>
      <c r="AJ753" t="s">
        <v>98</v>
      </c>
      <c r="AK753" s="1" t="s">
        <v>80</v>
      </c>
      <c r="AL753" t="s">
        <v>108</v>
      </c>
      <c r="AM753" t="s">
        <v>137</v>
      </c>
      <c r="AN753" t="s">
        <v>101</v>
      </c>
      <c r="AO753" t="s">
        <v>102</v>
      </c>
      <c r="AP753" s="1"/>
      <c r="AQ753" t="s">
        <v>102</v>
      </c>
    </row>
    <row r="754" spans="1:43" x14ac:dyDescent="0.25">
      <c r="A754" s="1">
        <v>753</v>
      </c>
      <c r="M754" s="5">
        <f t="shared" si="165"/>
        <v>0</v>
      </c>
      <c r="N754" s="5" t="e">
        <f t="shared" si="166"/>
        <v>#DIV/0!</v>
      </c>
      <c r="P754" s="5">
        <f t="shared" si="167"/>
        <v>0</v>
      </c>
      <c r="Q754" s="5">
        <f t="shared" si="168"/>
        <v>0</v>
      </c>
      <c r="R754" s="5">
        <f t="shared" si="169"/>
        <v>0</v>
      </c>
      <c r="S754" s="5">
        <f t="shared" si="170"/>
        <v>0</v>
      </c>
      <c r="T754" s="5">
        <f t="shared" si="171"/>
        <v>0</v>
      </c>
      <c r="U754" s="5">
        <f t="shared" si="172"/>
        <v>0</v>
      </c>
      <c r="V754" s="13">
        <f t="shared" si="173"/>
        <v>0</v>
      </c>
      <c r="W754" s="5">
        <f t="shared" si="174"/>
        <v>0</v>
      </c>
      <c r="X754" s="5">
        <f t="shared" si="175"/>
        <v>0</v>
      </c>
      <c r="Y754" s="5">
        <f t="shared" si="176"/>
        <v>0</v>
      </c>
      <c r="AB754" s="5">
        <f t="shared" si="177"/>
        <v>0</v>
      </c>
      <c r="AC754" s="5">
        <f t="shared" si="178"/>
        <v>0</v>
      </c>
      <c r="AD754" s="5" t="str">
        <f t="shared" si="179"/>
        <v>Correct</v>
      </c>
      <c r="AE754" t="s">
        <v>105</v>
      </c>
      <c r="AF754">
        <v>19</v>
      </c>
      <c r="AG754" t="s">
        <v>95</v>
      </c>
      <c r="AH754" t="s">
        <v>273</v>
      </c>
      <c r="AI754" t="s">
        <v>107</v>
      </c>
      <c r="AJ754" t="s">
        <v>98</v>
      </c>
      <c r="AK754" s="1" t="s">
        <v>80</v>
      </c>
      <c r="AL754" t="s">
        <v>126</v>
      </c>
      <c r="AM754" t="s">
        <v>120</v>
      </c>
      <c r="AN754" t="s">
        <v>101</v>
      </c>
      <c r="AO754" t="s">
        <v>102</v>
      </c>
      <c r="AP754" s="1"/>
      <c r="AQ754" t="s">
        <v>102</v>
      </c>
    </row>
    <row r="755" spans="1:43" x14ac:dyDescent="0.25">
      <c r="A755" s="1">
        <v>754</v>
      </c>
      <c r="D755" t="s">
        <v>33</v>
      </c>
      <c r="I755" t="s">
        <v>36</v>
      </c>
      <c r="K755" t="s">
        <v>38</v>
      </c>
      <c r="M755" s="5">
        <f t="shared" si="165"/>
        <v>3</v>
      </c>
      <c r="N755" s="5">
        <f t="shared" si="166"/>
        <v>1</v>
      </c>
      <c r="P755" s="5">
        <f t="shared" si="167"/>
        <v>0</v>
      </c>
      <c r="Q755" s="5">
        <f t="shared" si="168"/>
        <v>0</v>
      </c>
      <c r="R755" s="5">
        <f t="shared" si="169"/>
        <v>1</v>
      </c>
      <c r="S755" s="5">
        <f t="shared" si="170"/>
        <v>0</v>
      </c>
      <c r="T755" s="5">
        <f t="shared" si="171"/>
        <v>0</v>
      </c>
      <c r="U755" s="5">
        <f t="shared" si="172"/>
        <v>0</v>
      </c>
      <c r="V755" s="13">
        <f t="shared" si="173"/>
        <v>0</v>
      </c>
      <c r="W755" s="5">
        <f t="shared" si="174"/>
        <v>1</v>
      </c>
      <c r="X755" s="5">
        <f t="shared" si="175"/>
        <v>0</v>
      </c>
      <c r="Y755" s="5">
        <f t="shared" si="176"/>
        <v>1</v>
      </c>
      <c r="AB755" s="5">
        <f t="shared" si="177"/>
        <v>3</v>
      </c>
      <c r="AC755" s="5">
        <f t="shared" si="178"/>
        <v>3</v>
      </c>
      <c r="AD755" s="5" t="str">
        <f t="shared" si="179"/>
        <v>Correct</v>
      </c>
      <c r="AE755" t="s">
        <v>94</v>
      </c>
      <c r="AF755">
        <v>24</v>
      </c>
      <c r="AG755" t="s">
        <v>95</v>
      </c>
      <c r="AH755" t="s">
        <v>145</v>
      </c>
      <c r="AI755" t="s">
        <v>107</v>
      </c>
      <c r="AJ755" t="s">
        <v>98</v>
      </c>
      <c r="AK755" s="1" t="s">
        <v>80</v>
      </c>
      <c r="AL755" t="s">
        <v>114</v>
      </c>
      <c r="AM755" t="s">
        <v>103</v>
      </c>
      <c r="AN755" t="s">
        <v>101</v>
      </c>
      <c r="AO755" t="s">
        <v>102</v>
      </c>
      <c r="AP755" s="1"/>
      <c r="AQ755" t="s">
        <v>102</v>
      </c>
    </row>
    <row r="756" spans="1:43" x14ac:dyDescent="0.25">
      <c r="A756" s="1">
        <v>755</v>
      </c>
      <c r="D756" t="s">
        <v>33</v>
      </c>
      <c r="I756" t="s">
        <v>36</v>
      </c>
      <c r="K756" t="s">
        <v>38</v>
      </c>
      <c r="M756" s="5">
        <f t="shared" si="165"/>
        <v>3</v>
      </c>
      <c r="N756" s="5">
        <f t="shared" si="166"/>
        <v>1</v>
      </c>
      <c r="P756" s="5">
        <f t="shared" si="167"/>
        <v>0</v>
      </c>
      <c r="Q756" s="5">
        <f t="shared" si="168"/>
        <v>0</v>
      </c>
      <c r="R756" s="5">
        <f t="shared" si="169"/>
        <v>1</v>
      </c>
      <c r="S756" s="5">
        <f t="shared" si="170"/>
        <v>0</v>
      </c>
      <c r="T756" s="5">
        <f t="shared" si="171"/>
        <v>0</v>
      </c>
      <c r="U756" s="5">
        <f t="shared" si="172"/>
        <v>0</v>
      </c>
      <c r="V756" s="13">
        <f t="shared" si="173"/>
        <v>0</v>
      </c>
      <c r="W756" s="5">
        <f t="shared" si="174"/>
        <v>1</v>
      </c>
      <c r="X756" s="5">
        <f t="shared" si="175"/>
        <v>0</v>
      </c>
      <c r="Y756" s="5">
        <f t="shared" si="176"/>
        <v>1</v>
      </c>
      <c r="AB756" s="5">
        <f t="shared" si="177"/>
        <v>3</v>
      </c>
      <c r="AC756" s="5">
        <f t="shared" si="178"/>
        <v>3</v>
      </c>
      <c r="AD756" s="5" t="str">
        <f t="shared" si="179"/>
        <v>Correct</v>
      </c>
      <c r="AE756" t="s">
        <v>105</v>
      </c>
      <c r="AF756">
        <v>30</v>
      </c>
      <c r="AG756" t="s">
        <v>95</v>
      </c>
      <c r="AH756" t="s">
        <v>237</v>
      </c>
      <c r="AI756" t="s">
        <v>107</v>
      </c>
      <c r="AK756" s="1" t="s">
        <v>80</v>
      </c>
      <c r="AL756" t="s">
        <v>126</v>
      </c>
      <c r="AM756" t="s">
        <v>103</v>
      </c>
      <c r="AN756" t="s">
        <v>135</v>
      </c>
      <c r="AO756" t="s">
        <v>102</v>
      </c>
      <c r="AP756" s="1"/>
      <c r="AQ756" t="s">
        <v>102</v>
      </c>
    </row>
    <row r="757" spans="1:43" x14ac:dyDescent="0.25">
      <c r="A757" s="1">
        <v>756</v>
      </c>
      <c r="D757" t="s">
        <v>33</v>
      </c>
      <c r="E757" t="s">
        <v>266</v>
      </c>
      <c r="I757" t="s">
        <v>36</v>
      </c>
      <c r="M757" s="5">
        <f t="shared" si="165"/>
        <v>3</v>
      </c>
      <c r="N757" s="5">
        <f t="shared" si="166"/>
        <v>1</v>
      </c>
      <c r="P757" s="5">
        <f t="shared" si="167"/>
        <v>0</v>
      </c>
      <c r="Q757" s="5">
        <f t="shared" si="168"/>
        <v>0</v>
      </c>
      <c r="R757" s="5">
        <f t="shared" si="169"/>
        <v>1</v>
      </c>
      <c r="S757" s="5">
        <f t="shared" si="170"/>
        <v>1</v>
      </c>
      <c r="T757" s="5">
        <f t="shared" si="171"/>
        <v>0</v>
      </c>
      <c r="U757" s="5">
        <f t="shared" si="172"/>
        <v>0</v>
      </c>
      <c r="V757" s="13">
        <f t="shared" si="173"/>
        <v>0</v>
      </c>
      <c r="W757" s="5">
        <f t="shared" si="174"/>
        <v>1</v>
      </c>
      <c r="X757" s="5">
        <f t="shared" si="175"/>
        <v>0</v>
      </c>
      <c r="Y757" s="5">
        <f t="shared" si="176"/>
        <v>0</v>
      </c>
      <c r="AB757" s="5">
        <f t="shared" si="177"/>
        <v>3</v>
      </c>
      <c r="AC757" s="5">
        <f t="shared" si="178"/>
        <v>3</v>
      </c>
      <c r="AD757" s="5" t="str">
        <f t="shared" si="179"/>
        <v>Correct</v>
      </c>
      <c r="AE757" t="s">
        <v>94</v>
      </c>
      <c r="AF757">
        <v>32</v>
      </c>
      <c r="AG757" t="s">
        <v>95</v>
      </c>
      <c r="AH757" t="s">
        <v>139</v>
      </c>
      <c r="AJ757" t="s">
        <v>102</v>
      </c>
      <c r="AK757" s="1" t="s">
        <v>355</v>
      </c>
      <c r="AL757" t="s">
        <v>99</v>
      </c>
      <c r="AM757" t="s">
        <v>110</v>
      </c>
      <c r="AN757" t="s">
        <v>101</v>
      </c>
      <c r="AO757" t="s">
        <v>102</v>
      </c>
      <c r="AP757" s="1"/>
      <c r="AQ757" t="s">
        <v>102</v>
      </c>
    </row>
    <row r="758" spans="1:43" x14ac:dyDescent="0.25">
      <c r="A758" s="1">
        <v>757</v>
      </c>
      <c r="D758" t="s">
        <v>33</v>
      </c>
      <c r="I758" t="s">
        <v>36</v>
      </c>
      <c r="K758" t="s">
        <v>38</v>
      </c>
      <c r="M758" s="5">
        <f t="shared" si="165"/>
        <v>3</v>
      </c>
      <c r="N758" s="5">
        <f t="shared" si="166"/>
        <v>1</v>
      </c>
      <c r="P758" s="5">
        <f t="shared" si="167"/>
        <v>0</v>
      </c>
      <c r="Q758" s="5">
        <f t="shared" si="168"/>
        <v>0</v>
      </c>
      <c r="R758" s="5">
        <f t="shared" si="169"/>
        <v>1</v>
      </c>
      <c r="S758" s="5">
        <f t="shared" si="170"/>
        <v>0</v>
      </c>
      <c r="T758" s="5">
        <f t="shared" si="171"/>
        <v>0</v>
      </c>
      <c r="U758" s="5">
        <f t="shared" si="172"/>
        <v>0</v>
      </c>
      <c r="V758" s="13">
        <f t="shared" si="173"/>
        <v>0</v>
      </c>
      <c r="W758" s="5">
        <f t="shared" si="174"/>
        <v>1</v>
      </c>
      <c r="X758" s="5">
        <f t="shared" si="175"/>
        <v>0</v>
      </c>
      <c r="Y758" s="5">
        <f t="shared" si="176"/>
        <v>1</v>
      </c>
      <c r="AB758" s="5">
        <f t="shared" si="177"/>
        <v>3</v>
      </c>
      <c r="AC758" s="5">
        <f t="shared" si="178"/>
        <v>3</v>
      </c>
      <c r="AD758" s="5" t="str">
        <f t="shared" si="179"/>
        <v>Correct</v>
      </c>
      <c r="AE758" t="s">
        <v>94</v>
      </c>
      <c r="AF758">
        <v>28</v>
      </c>
      <c r="AG758" t="s">
        <v>95</v>
      </c>
      <c r="AH758" t="s">
        <v>117</v>
      </c>
      <c r="AI758" t="s">
        <v>107</v>
      </c>
      <c r="AJ758" t="s">
        <v>98</v>
      </c>
      <c r="AK758" s="1" t="s">
        <v>80</v>
      </c>
      <c r="AL758" t="s">
        <v>114</v>
      </c>
      <c r="AM758" t="s">
        <v>120</v>
      </c>
      <c r="AN758" t="s">
        <v>101</v>
      </c>
      <c r="AO758" t="s">
        <v>102</v>
      </c>
      <c r="AP758" s="1"/>
      <c r="AQ758" t="s">
        <v>102</v>
      </c>
    </row>
    <row r="759" spans="1:43" x14ac:dyDescent="0.25">
      <c r="A759" s="1">
        <v>758</v>
      </c>
      <c r="G759" t="s">
        <v>35</v>
      </c>
      <c r="M759" s="5">
        <f t="shared" si="165"/>
        <v>1</v>
      </c>
      <c r="N759" s="5">
        <f t="shared" si="166"/>
        <v>3</v>
      </c>
      <c r="P759" s="5">
        <f t="shared" si="167"/>
        <v>0</v>
      </c>
      <c r="Q759" s="5">
        <f t="shared" si="168"/>
        <v>0</v>
      </c>
      <c r="R759" s="5">
        <f t="shared" si="169"/>
        <v>0</v>
      </c>
      <c r="S759" s="5">
        <f t="shared" si="170"/>
        <v>0</v>
      </c>
      <c r="T759" s="5">
        <f t="shared" si="171"/>
        <v>0</v>
      </c>
      <c r="U759" s="5">
        <f t="shared" si="172"/>
        <v>1</v>
      </c>
      <c r="V759" s="13">
        <f t="shared" si="173"/>
        <v>0</v>
      </c>
      <c r="W759" s="5">
        <f t="shared" si="174"/>
        <v>0</v>
      </c>
      <c r="X759" s="5">
        <f t="shared" si="175"/>
        <v>0</v>
      </c>
      <c r="Y759" s="5">
        <f t="shared" si="176"/>
        <v>0</v>
      </c>
      <c r="AB759" s="5">
        <f t="shared" si="177"/>
        <v>1</v>
      </c>
      <c r="AC759" s="5">
        <f t="shared" si="178"/>
        <v>1</v>
      </c>
      <c r="AD759" s="5" t="str">
        <f t="shared" si="179"/>
        <v>Correct</v>
      </c>
      <c r="AE759" t="s">
        <v>94</v>
      </c>
      <c r="AF759">
        <v>47</v>
      </c>
      <c r="AG759" t="s">
        <v>95</v>
      </c>
      <c r="AH759" t="s">
        <v>118</v>
      </c>
      <c r="AI759" t="s">
        <v>107</v>
      </c>
      <c r="AJ759" t="s">
        <v>98</v>
      </c>
      <c r="AK759" s="1" t="s">
        <v>85</v>
      </c>
      <c r="AL759" t="s">
        <v>126</v>
      </c>
      <c r="AN759" t="s">
        <v>135</v>
      </c>
      <c r="AO759" t="s">
        <v>102</v>
      </c>
      <c r="AP759" s="1"/>
      <c r="AQ759" t="s">
        <v>102</v>
      </c>
    </row>
    <row r="760" spans="1:43" x14ac:dyDescent="0.25">
      <c r="A760" s="1">
        <v>759</v>
      </c>
      <c r="K760" t="s">
        <v>38</v>
      </c>
      <c r="M760" s="5">
        <f t="shared" si="165"/>
        <v>1</v>
      </c>
      <c r="N760" s="5">
        <f t="shared" si="166"/>
        <v>3</v>
      </c>
      <c r="P760" s="5">
        <f t="shared" si="167"/>
        <v>0</v>
      </c>
      <c r="Q760" s="5">
        <f t="shared" si="168"/>
        <v>0</v>
      </c>
      <c r="R760" s="5">
        <f t="shared" si="169"/>
        <v>0</v>
      </c>
      <c r="S760" s="5">
        <f t="shared" si="170"/>
        <v>0</v>
      </c>
      <c r="T760" s="5">
        <f t="shared" si="171"/>
        <v>0</v>
      </c>
      <c r="U760" s="5">
        <f t="shared" si="172"/>
        <v>0</v>
      </c>
      <c r="V760" s="13">
        <f t="shared" si="173"/>
        <v>0</v>
      </c>
      <c r="W760" s="5">
        <f t="shared" si="174"/>
        <v>0</v>
      </c>
      <c r="X760" s="5">
        <f t="shared" si="175"/>
        <v>0</v>
      </c>
      <c r="Y760" s="5">
        <f t="shared" si="176"/>
        <v>1</v>
      </c>
      <c r="AB760" s="5">
        <f t="shared" si="177"/>
        <v>1</v>
      </c>
      <c r="AC760" s="5">
        <f t="shared" si="178"/>
        <v>1</v>
      </c>
      <c r="AD760" s="5" t="str">
        <f t="shared" si="179"/>
        <v>Correct</v>
      </c>
      <c r="AE760" t="s">
        <v>94</v>
      </c>
      <c r="AF760">
        <v>54</v>
      </c>
      <c r="AG760" t="s">
        <v>95</v>
      </c>
      <c r="AH760" t="s">
        <v>154</v>
      </c>
      <c r="AI760" t="s">
        <v>107</v>
      </c>
      <c r="AJ760" t="s">
        <v>98</v>
      </c>
      <c r="AK760" s="1" t="s">
        <v>80</v>
      </c>
      <c r="AL760" t="s">
        <v>126</v>
      </c>
      <c r="AM760" t="s">
        <v>120</v>
      </c>
      <c r="AN760" t="s">
        <v>123</v>
      </c>
      <c r="AO760" t="s">
        <v>102</v>
      </c>
      <c r="AP760" s="1"/>
      <c r="AQ760" t="s">
        <v>102</v>
      </c>
    </row>
    <row r="761" spans="1:43" x14ac:dyDescent="0.25">
      <c r="A761" s="1">
        <v>760</v>
      </c>
      <c r="D761" t="s">
        <v>33</v>
      </c>
      <c r="M761" s="5">
        <f t="shared" si="165"/>
        <v>1</v>
      </c>
      <c r="N761" s="5">
        <f t="shared" si="166"/>
        <v>3</v>
      </c>
      <c r="P761" s="5">
        <f t="shared" si="167"/>
        <v>0</v>
      </c>
      <c r="Q761" s="5">
        <f t="shared" si="168"/>
        <v>0</v>
      </c>
      <c r="R761" s="5">
        <f t="shared" si="169"/>
        <v>1</v>
      </c>
      <c r="S761" s="5">
        <f t="shared" si="170"/>
        <v>0</v>
      </c>
      <c r="T761" s="5">
        <f t="shared" si="171"/>
        <v>0</v>
      </c>
      <c r="U761" s="5">
        <f t="shared" si="172"/>
        <v>0</v>
      </c>
      <c r="V761" s="13">
        <f t="shared" si="173"/>
        <v>0</v>
      </c>
      <c r="W761" s="5">
        <f t="shared" si="174"/>
        <v>0</v>
      </c>
      <c r="X761" s="5">
        <f t="shared" si="175"/>
        <v>0</v>
      </c>
      <c r="Y761" s="5">
        <f t="shared" si="176"/>
        <v>0</v>
      </c>
      <c r="AB761" s="5">
        <f t="shared" si="177"/>
        <v>1</v>
      </c>
      <c r="AC761" s="5">
        <f t="shared" si="178"/>
        <v>1</v>
      </c>
      <c r="AD761" s="5" t="str">
        <f t="shared" si="179"/>
        <v>Correct</v>
      </c>
      <c r="AE761" t="s">
        <v>94</v>
      </c>
      <c r="AF761">
        <v>52</v>
      </c>
      <c r="AG761" t="s">
        <v>95</v>
      </c>
      <c r="AH761" t="s">
        <v>141</v>
      </c>
      <c r="AI761" t="s">
        <v>107</v>
      </c>
      <c r="AJ761" t="s">
        <v>98</v>
      </c>
      <c r="AK761" s="1" t="s">
        <v>80</v>
      </c>
      <c r="AL761" t="s">
        <v>126</v>
      </c>
      <c r="AM761" t="s">
        <v>110</v>
      </c>
      <c r="AN761" t="s">
        <v>101</v>
      </c>
      <c r="AO761" t="s">
        <v>102</v>
      </c>
      <c r="AP761" s="1"/>
      <c r="AQ761" t="s">
        <v>102</v>
      </c>
    </row>
    <row r="762" spans="1:43" x14ac:dyDescent="0.25">
      <c r="A762" s="1">
        <v>761</v>
      </c>
      <c r="G762" t="s">
        <v>35</v>
      </c>
      <c r="M762" s="5">
        <f t="shared" si="165"/>
        <v>1</v>
      </c>
      <c r="N762" s="5">
        <f t="shared" si="166"/>
        <v>3</v>
      </c>
      <c r="P762" s="5">
        <f t="shared" si="167"/>
        <v>0</v>
      </c>
      <c r="Q762" s="5">
        <f t="shared" si="168"/>
        <v>0</v>
      </c>
      <c r="R762" s="5">
        <f t="shared" si="169"/>
        <v>0</v>
      </c>
      <c r="S762" s="5">
        <f t="shared" si="170"/>
        <v>0</v>
      </c>
      <c r="T762" s="5">
        <f t="shared" si="171"/>
        <v>0</v>
      </c>
      <c r="U762" s="5">
        <f t="shared" si="172"/>
        <v>1</v>
      </c>
      <c r="V762" s="13">
        <f t="shared" si="173"/>
        <v>0</v>
      </c>
      <c r="W762" s="5">
        <f t="shared" si="174"/>
        <v>0</v>
      </c>
      <c r="X762" s="5">
        <f t="shared" si="175"/>
        <v>0</v>
      </c>
      <c r="Y762" s="5">
        <f t="shared" si="176"/>
        <v>0</v>
      </c>
      <c r="AB762" s="5">
        <f t="shared" si="177"/>
        <v>1</v>
      </c>
      <c r="AC762" s="5">
        <f t="shared" si="178"/>
        <v>1</v>
      </c>
      <c r="AD762" s="5" t="str">
        <f t="shared" si="179"/>
        <v>Correct</v>
      </c>
      <c r="AE762" t="s">
        <v>105</v>
      </c>
      <c r="AF762">
        <v>54</v>
      </c>
      <c r="AG762" t="s">
        <v>95</v>
      </c>
      <c r="AH762" t="s">
        <v>116</v>
      </c>
      <c r="AI762" t="s">
        <v>107</v>
      </c>
      <c r="AJ762" t="s">
        <v>98</v>
      </c>
      <c r="AK762" s="1" t="s">
        <v>80</v>
      </c>
      <c r="AL762" t="s">
        <v>126</v>
      </c>
      <c r="AM762" t="s">
        <v>110</v>
      </c>
      <c r="AN762" t="s">
        <v>135</v>
      </c>
      <c r="AO762" t="s">
        <v>102</v>
      </c>
      <c r="AP762" s="1"/>
      <c r="AQ762" t="s">
        <v>102</v>
      </c>
    </row>
    <row r="763" spans="1:43" x14ac:dyDescent="0.25">
      <c r="A763" s="1">
        <v>762</v>
      </c>
      <c r="G763" t="s">
        <v>35</v>
      </c>
      <c r="M763" s="5">
        <f t="shared" si="165"/>
        <v>1</v>
      </c>
      <c r="N763" s="5">
        <f t="shared" si="166"/>
        <v>3</v>
      </c>
      <c r="P763" s="5">
        <f t="shared" si="167"/>
        <v>0</v>
      </c>
      <c r="Q763" s="5">
        <f t="shared" si="168"/>
        <v>0</v>
      </c>
      <c r="R763" s="5">
        <f t="shared" si="169"/>
        <v>0</v>
      </c>
      <c r="S763" s="5">
        <f t="shared" si="170"/>
        <v>0</v>
      </c>
      <c r="T763" s="5">
        <f t="shared" si="171"/>
        <v>0</v>
      </c>
      <c r="U763" s="5">
        <f t="shared" si="172"/>
        <v>1</v>
      </c>
      <c r="V763" s="13">
        <f t="shared" si="173"/>
        <v>0</v>
      </c>
      <c r="W763" s="5">
        <f t="shared" si="174"/>
        <v>0</v>
      </c>
      <c r="X763" s="5">
        <f t="shared" si="175"/>
        <v>0</v>
      </c>
      <c r="Y763" s="5">
        <f t="shared" si="176"/>
        <v>0</v>
      </c>
      <c r="AB763" s="5">
        <f t="shared" si="177"/>
        <v>1</v>
      </c>
      <c r="AC763" s="5">
        <f t="shared" si="178"/>
        <v>1</v>
      </c>
      <c r="AD763" s="5" t="str">
        <f t="shared" si="179"/>
        <v>Correct</v>
      </c>
      <c r="AE763" t="s">
        <v>94</v>
      </c>
      <c r="AF763">
        <v>48</v>
      </c>
      <c r="AG763" t="s">
        <v>95</v>
      </c>
      <c r="AH763" t="s">
        <v>116</v>
      </c>
      <c r="AI763" t="s">
        <v>107</v>
      </c>
      <c r="AJ763" t="s">
        <v>98</v>
      </c>
      <c r="AK763" s="1" t="s">
        <v>80</v>
      </c>
      <c r="AL763" t="s">
        <v>114</v>
      </c>
      <c r="AM763" t="s">
        <v>133</v>
      </c>
      <c r="AN763" t="s">
        <v>135</v>
      </c>
      <c r="AO763" t="s">
        <v>102</v>
      </c>
      <c r="AP763" s="1"/>
      <c r="AQ763" t="s">
        <v>102</v>
      </c>
    </row>
    <row r="764" spans="1:43" x14ac:dyDescent="0.25">
      <c r="A764" s="1">
        <v>763</v>
      </c>
      <c r="G764" t="s">
        <v>35</v>
      </c>
      <c r="M764" s="5">
        <f t="shared" si="165"/>
        <v>1</v>
      </c>
      <c r="N764" s="5">
        <f t="shared" si="166"/>
        <v>3</v>
      </c>
      <c r="P764" s="5">
        <f t="shared" si="167"/>
        <v>0</v>
      </c>
      <c r="Q764" s="5">
        <f t="shared" si="168"/>
        <v>0</v>
      </c>
      <c r="R764" s="5">
        <f t="shared" si="169"/>
        <v>0</v>
      </c>
      <c r="S764" s="5">
        <f t="shared" si="170"/>
        <v>0</v>
      </c>
      <c r="T764" s="5">
        <f t="shared" si="171"/>
        <v>0</v>
      </c>
      <c r="U764" s="5">
        <f t="shared" si="172"/>
        <v>1</v>
      </c>
      <c r="V764" s="13">
        <f t="shared" si="173"/>
        <v>0</v>
      </c>
      <c r="W764" s="5">
        <f t="shared" si="174"/>
        <v>0</v>
      </c>
      <c r="X764" s="5">
        <f t="shared" si="175"/>
        <v>0</v>
      </c>
      <c r="Y764" s="5">
        <f t="shared" si="176"/>
        <v>0</v>
      </c>
      <c r="AB764" s="5">
        <f t="shared" si="177"/>
        <v>1</v>
      </c>
      <c r="AC764" s="5">
        <f t="shared" si="178"/>
        <v>1</v>
      </c>
      <c r="AD764" s="5" t="str">
        <f t="shared" si="179"/>
        <v>Correct</v>
      </c>
      <c r="AE764" t="s">
        <v>94</v>
      </c>
      <c r="AF764">
        <v>52</v>
      </c>
      <c r="AG764" t="s">
        <v>95</v>
      </c>
      <c r="AH764" t="s">
        <v>225</v>
      </c>
      <c r="AI764" t="s">
        <v>107</v>
      </c>
      <c r="AJ764" t="s">
        <v>98</v>
      </c>
      <c r="AK764" s="1" t="s">
        <v>80</v>
      </c>
      <c r="AL764" t="s">
        <v>126</v>
      </c>
      <c r="AM764" t="s">
        <v>103</v>
      </c>
      <c r="AN764" t="s">
        <v>101</v>
      </c>
      <c r="AO764" t="s">
        <v>102</v>
      </c>
      <c r="AP764" s="1"/>
      <c r="AQ764" t="s">
        <v>102</v>
      </c>
    </row>
    <row r="765" spans="1:43" x14ac:dyDescent="0.25">
      <c r="A765" s="1">
        <v>764</v>
      </c>
      <c r="G765" t="s">
        <v>35</v>
      </c>
      <c r="K765" t="s">
        <v>38</v>
      </c>
      <c r="M765" s="5">
        <f t="shared" si="165"/>
        <v>2</v>
      </c>
      <c r="N765" s="5">
        <f t="shared" si="166"/>
        <v>1.5</v>
      </c>
      <c r="P765" s="5">
        <f t="shared" si="167"/>
        <v>0</v>
      </c>
      <c r="Q765" s="5">
        <f t="shared" si="168"/>
        <v>0</v>
      </c>
      <c r="R765" s="5">
        <f t="shared" si="169"/>
        <v>0</v>
      </c>
      <c r="S765" s="5">
        <f t="shared" si="170"/>
        <v>0</v>
      </c>
      <c r="T765" s="5">
        <f t="shared" si="171"/>
        <v>0</v>
      </c>
      <c r="U765" s="5">
        <f t="shared" si="172"/>
        <v>1</v>
      </c>
      <c r="V765" s="13">
        <f t="shared" si="173"/>
        <v>0</v>
      </c>
      <c r="W765" s="5">
        <f t="shared" si="174"/>
        <v>0</v>
      </c>
      <c r="X765" s="5">
        <f t="shared" si="175"/>
        <v>0</v>
      </c>
      <c r="Y765" s="5">
        <f t="shared" si="176"/>
        <v>1</v>
      </c>
      <c r="AB765" s="5">
        <f t="shared" si="177"/>
        <v>2</v>
      </c>
      <c r="AC765" s="5">
        <f t="shared" si="178"/>
        <v>2</v>
      </c>
      <c r="AD765" s="5" t="str">
        <f t="shared" si="179"/>
        <v>Correct</v>
      </c>
      <c r="AE765" t="s">
        <v>94</v>
      </c>
      <c r="AF765">
        <v>51</v>
      </c>
      <c r="AG765" t="s">
        <v>121</v>
      </c>
      <c r="AH765" t="s">
        <v>175</v>
      </c>
      <c r="AI765" t="s">
        <v>107</v>
      </c>
      <c r="AJ765" t="s">
        <v>98</v>
      </c>
      <c r="AK765" s="1" t="s">
        <v>80</v>
      </c>
      <c r="AL765" t="s">
        <v>126</v>
      </c>
      <c r="AM765" t="s">
        <v>110</v>
      </c>
      <c r="AN765" t="s">
        <v>135</v>
      </c>
      <c r="AO765" t="s">
        <v>102</v>
      </c>
      <c r="AP765" s="1"/>
      <c r="AQ765" t="s">
        <v>102</v>
      </c>
    </row>
    <row r="766" spans="1:43" x14ac:dyDescent="0.25">
      <c r="A766" s="1">
        <v>765</v>
      </c>
      <c r="H766" t="s">
        <v>269</v>
      </c>
      <c r="M766" s="5">
        <f t="shared" si="165"/>
        <v>1</v>
      </c>
      <c r="N766" s="5">
        <f t="shared" si="166"/>
        <v>3</v>
      </c>
      <c r="P766" s="5">
        <f t="shared" si="167"/>
        <v>0</v>
      </c>
      <c r="Q766" s="5">
        <f t="shared" si="168"/>
        <v>0</v>
      </c>
      <c r="R766" s="5">
        <f t="shared" si="169"/>
        <v>0</v>
      </c>
      <c r="S766" s="5">
        <f t="shared" si="170"/>
        <v>0</v>
      </c>
      <c r="T766" s="5">
        <f t="shared" si="171"/>
        <v>0</v>
      </c>
      <c r="U766" s="5">
        <f t="shared" si="172"/>
        <v>0</v>
      </c>
      <c r="V766" s="13">
        <f t="shared" si="173"/>
        <v>1</v>
      </c>
      <c r="W766" s="5">
        <f t="shared" si="174"/>
        <v>0</v>
      </c>
      <c r="X766" s="5">
        <f t="shared" si="175"/>
        <v>0</v>
      </c>
      <c r="Y766" s="5">
        <f t="shared" si="176"/>
        <v>0</v>
      </c>
      <c r="AB766" s="5">
        <f t="shared" si="177"/>
        <v>1</v>
      </c>
      <c r="AC766" s="5">
        <f t="shared" si="178"/>
        <v>1</v>
      </c>
      <c r="AD766" s="5" t="str">
        <f t="shared" si="179"/>
        <v>Correct</v>
      </c>
      <c r="AE766" t="s">
        <v>94</v>
      </c>
      <c r="AF766">
        <v>52</v>
      </c>
      <c r="AG766" t="s">
        <v>95</v>
      </c>
      <c r="AH766" t="s">
        <v>209</v>
      </c>
      <c r="AI766" t="s">
        <v>107</v>
      </c>
      <c r="AJ766" t="s">
        <v>98</v>
      </c>
      <c r="AK766" s="1" t="s">
        <v>80</v>
      </c>
      <c r="AL766" t="s">
        <v>126</v>
      </c>
      <c r="AM766" t="s">
        <v>110</v>
      </c>
      <c r="AN766" t="s">
        <v>135</v>
      </c>
      <c r="AO766" t="s">
        <v>102</v>
      </c>
      <c r="AP766" s="1"/>
      <c r="AQ766" t="s">
        <v>102</v>
      </c>
    </row>
    <row r="767" spans="1:43" x14ac:dyDescent="0.25">
      <c r="A767" s="1">
        <v>766</v>
      </c>
      <c r="M767" s="5">
        <f t="shared" si="165"/>
        <v>0</v>
      </c>
      <c r="N767" s="5" t="e">
        <f t="shared" si="166"/>
        <v>#DIV/0!</v>
      </c>
      <c r="P767" s="5">
        <f t="shared" si="167"/>
        <v>0</v>
      </c>
      <c r="Q767" s="5">
        <f t="shared" si="168"/>
        <v>0</v>
      </c>
      <c r="R767" s="5">
        <f t="shared" si="169"/>
        <v>0</v>
      </c>
      <c r="S767" s="5">
        <f t="shared" si="170"/>
        <v>0</v>
      </c>
      <c r="T767" s="5">
        <f t="shared" si="171"/>
        <v>0</v>
      </c>
      <c r="U767" s="5">
        <f t="shared" si="172"/>
        <v>0</v>
      </c>
      <c r="V767" s="13">
        <f t="shared" si="173"/>
        <v>0</v>
      </c>
      <c r="W767" s="5">
        <f t="shared" si="174"/>
        <v>0</v>
      </c>
      <c r="X767" s="5">
        <f t="shared" si="175"/>
        <v>0</v>
      </c>
      <c r="Y767" s="5">
        <f t="shared" si="176"/>
        <v>0</v>
      </c>
      <c r="AB767" s="5">
        <f t="shared" si="177"/>
        <v>0</v>
      </c>
      <c r="AC767" s="5">
        <f t="shared" si="178"/>
        <v>0</v>
      </c>
      <c r="AD767" s="5" t="str">
        <f t="shared" si="179"/>
        <v>Correct</v>
      </c>
      <c r="AE767" t="s">
        <v>105</v>
      </c>
      <c r="AF767">
        <v>49</v>
      </c>
      <c r="AG767" t="s">
        <v>95</v>
      </c>
      <c r="AH767" t="s">
        <v>225</v>
      </c>
      <c r="AI767" t="s">
        <v>107</v>
      </c>
      <c r="AK767" s="1" t="s">
        <v>80</v>
      </c>
      <c r="AL767" t="s">
        <v>114</v>
      </c>
      <c r="AM767" t="s">
        <v>110</v>
      </c>
      <c r="AN767" t="s">
        <v>135</v>
      </c>
      <c r="AO767" t="s">
        <v>102</v>
      </c>
      <c r="AP767" s="1"/>
      <c r="AQ767" t="s">
        <v>102</v>
      </c>
    </row>
    <row r="768" spans="1:43" x14ac:dyDescent="0.25">
      <c r="A768" s="1">
        <v>767</v>
      </c>
      <c r="F768" t="s">
        <v>34</v>
      </c>
      <c r="J768" t="s">
        <v>37</v>
      </c>
      <c r="M768" s="5">
        <f t="shared" si="165"/>
        <v>2</v>
      </c>
      <c r="N768" s="5">
        <f t="shared" si="166"/>
        <v>1.5</v>
      </c>
      <c r="P768" s="5">
        <f t="shared" si="167"/>
        <v>0</v>
      </c>
      <c r="Q768" s="5">
        <f t="shared" si="168"/>
        <v>0</v>
      </c>
      <c r="R768" s="5">
        <f t="shared" si="169"/>
        <v>0</v>
      </c>
      <c r="S768" s="5">
        <f t="shared" si="170"/>
        <v>0</v>
      </c>
      <c r="T768" s="5">
        <f t="shared" si="171"/>
        <v>1</v>
      </c>
      <c r="U768" s="5">
        <f t="shared" si="172"/>
        <v>0</v>
      </c>
      <c r="V768" s="13">
        <f t="shared" si="173"/>
        <v>0</v>
      </c>
      <c r="W768" s="5">
        <f t="shared" si="174"/>
        <v>0</v>
      </c>
      <c r="X768" s="5">
        <f t="shared" si="175"/>
        <v>1</v>
      </c>
      <c r="Y768" s="5">
        <f t="shared" si="176"/>
        <v>0</v>
      </c>
      <c r="AB768" s="5">
        <f t="shared" si="177"/>
        <v>2</v>
      </c>
      <c r="AC768" s="5">
        <f t="shared" si="178"/>
        <v>2</v>
      </c>
      <c r="AD768" s="5" t="str">
        <f t="shared" si="179"/>
        <v>Correct</v>
      </c>
      <c r="AE768" t="s">
        <v>94</v>
      </c>
      <c r="AF768">
        <v>47</v>
      </c>
      <c r="AG768" t="s">
        <v>95</v>
      </c>
      <c r="AH768" t="s">
        <v>223</v>
      </c>
      <c r="AI768" t="s">
        <v>107</v>
      </c>
      <c r="AJ768" t="s">
        <v>98</v>
      </c>
      <c r="AK768" s="1" t="s">
        <v>80</v>
      </c>
      <c r="AL768" t="s">
        <v>126</v>
      </c>
      <c r="AM768" t="s">
        <v>110</v>
      </c>
      <c r="AN768" t="s">
        <v>136</v>
      </c>
      <c r="AO768" t="s">
        <v>102</v>
      </c>
      <c r="AP768" s="1"/>
      <c r="AQ768" t="s">
        <v>102</v>
      </c>
    </row>
    <row r="769" spans="1:43" x14ac:dyDescent="0.25">
      <c r="A769" s="1">
        <v>768</v>
      </c>
      <c r="M769" s="5">
        <f t="shared" si="165"/>
        <v>0</v>
      </c>
      <c r="N769" s="5" t="e">
        <f t="shared" si="166"/>
        <v>#DIV/0!</v>
      </c>
      <c r="P769" s="5">
        <f t="shared" si="167"/>
        <v>0</v>
      </c>
      <c r="Q769" s="5">
        <f t="shared" si="168"/>
        <v>0</v>
      </c>
      <c r="R769" s="5">
        <f t="shared" si="169"/>
        <v>0</v>
      </c>
      <c r="S769" s="5">
        <f t="shared" si="170"/>
        <v>0</v>
      </c>
      <c r="T769" s="5">
        <f t="shared" si="171"/>
        <v>0</v>
      </c>
      <c r="U769" s="5">
        <f t="shared" si="172"/>
        <v>0</v>
      </c>
      <c r="V769" s="13">
        <f t="shared" si="173"/>
        <v>0</v>
      </c>
      <c r="W769" s="5">
        <f t="shared" si="174"/>
        <v>0</v>
      </c>
      <c r="X769" s="5">
        <f t="shared" si="175"/>
        <v>0</v>
      </c>
      <c r="Y769" s="5">
        <f t="shared" si="176"/>
        <v>0</v>
      </c>
      <c r="AB769" s="5">
        <f t="shared" si="177"/>
        <v>0</v>
      </c>
      <c r="AC769" s="5">
        <f t="shared" si="178"/>
        <v>0</v>
      </c>
      <c r="AD769" s="5" t="str">
        <f t="shared" si="179"/>
        <v>Correct</v>
      </c>
      <c r="AE769" t="s">
        <v>105</v>
      </c>
      <c r="AF769">
        <v>64</v>
      </c>
      <c r="AG769" t="s">
        <v>121</v>
      </c>
      <c r="AH769" t="s">
        <v>180</v>
      </c>
      <c r="AI769" t="s">
        <v>107</v>
      </c>
      <c r="AK769" s="1" t="s">
        <v>80</v>
      </c>
      <c r="AL769" t="s">
        <v>126</v>
      </c>
      <c r="AM769" t="s">
        <v>100</v>
      </c>
      <c r="AN769" t="s">
        <v>104</v>
      </c>
      <c r="AO769" t="s">
        <v>102</v>
      </c>
      <c r="AP769" s="1"/>
      <c r="AQ769" t="s">
        <v>102</v>
      </c>
    </row>
    <row r="770" spans="1:43" x14ac:dyDescent="0.25">
      <c r="A770" s="1">
        <v>769</v>
      </c>
      <c r="C770" t="s">
        <v>32</v>
      </c>
      <c r="D770" t="s">
        <v>33</v>
      </c>
      <c r="F770" t="s">
        <v>34</v>
      </c>
      <c r="I770" t="s">
        <v>36</v>
      </c>
      <c r="J770" t="s">
        <v>37</v>
      </c>
      <c r="M770" s="5">
        <f t="shared" si="165"/>
        <v>5</v>
      </c>
      <c r="N770" s="5">
        <f t="shared" si="166"/>
        <v>0.6</v>
      </c>
      <c r="P770" s="5">
        <f t="shared" si="167"/>
        <v>0</v>
      </c>
      <c r="Q770" s="5">
        <f t="shared" si="168"/>
        <v>0.6</v>
      </c>
      <c r="R770" s="5">
        <f t="shared" si="169"/>
        <v>0.6</v>
      </c>
      <c r="S770" s="5">
        <f t="shared" si="170"/>
        <v>0</v>
      </c>
      <c r="T770" s="5">
        <f t="shared" si="171"/>
        <v>0.6</v>
      </c>
      <c r="U770" s="5">
        <f t="shared" si="172"/>
        <v>0</v>
      </c>
      <c r="V770" s="13">
        <f t="shared" si="173"/>
        <v>0</v>
      </c>
      <c r="W770" s="5">
        <f t="shared" si="174"/>
        <v>0.6</v>
      </c>
      <c r="X770" s="5">
        <f t="shared" si="175"/>
        <v>0.6</v>
      </c>
      <c r="Y770" s="5">
        <f t="shared" si="176"/>
        <v>0</v>
      </c>
      <c r="AB770" s="5">
        <f t="shared" si="177"/>
        <v>3</v>
      </c>
      <c r="AC770" s="5">
        <f t="shared" si="178"/>
        <v>5</v>
      </c>
      <c r="AD770" s="5" t="str">
        <f t="shared" si="179"/>
        <v>Correct</v>
      </c>
      <c r="AE770" t="s">
        <v>105</v>
      </c>
      <c r="AF770">
        <v>74</v>
      </c>
      <c r="AG770" t="s">
        <v>95</v>
      </c>
      <c r="AH770" t="s">
        <v>131</v>
      </c>
      <c r="AI770" t="s">
        <v>107</v>
      </c>
      <c r="AK770" s="1" t="s">
        <v>80</v>
      </c>
      <c r="AL770" t="s">
        <v>114</v>
      </c>
      <c r="AM770" t="s">
        <v>110</v>
      </c>
      <c r="AN770" t="s">
        <v>104</v>
      </c>
      <c r="AO770" t="s">
        <v>102</v>
      </c>
      <c r="AP770" s="1"/>
      <c r="AQ770" t="s">
        <v>98</v>
      </c>
    </row>
    <row r="771" spans="1:43" x14ac:dyDescent="0.25">
      <c r="A771" s="1">
        <v>770</v>
      </c>
      <c r="D771" t="s">
        <v>33</v>
      </c>
      <c r="H771" t="s">
        <v>269</v>
      </c>
      <c r="I771" t="s">
        <v>36</v>
      </c>
      <c r="M771" s="5">
        <f t="shared" ref="M771:M834" si="180">COUNTA(B771:L771)</f>
        <v>3</v>
      </c>
      <c r="N771" s="5">
        <f t="shared" ref="N771:N834" si="181">3/M771</f>
        <v>1</v>
      </c>
      <c r="P771" s="5">
        <f t="shared" ref="P771:P834" si="182">IF($M771&lt;3,IF($B771=$B$1,1,0),IF($B771=$B$1,$N771,0))</f>
        <v>0</v>
      </c>
      <c r="Q771" s="5">
        <f t="shared" ref="Q771:Q834" si="183">IF($M771&lt;3,IF($C771=$C$1,1,0),IF($C771=$C$1,$N771,0))</f>
        <v>0</v>
      </c>
      <c r="R771" s="5">
        <f t="shared" ref="R771:R834" si="184">IF($M771&lt;3,IF($D771=$D$1,1,0),IF($D771=$D$1,$N771,0))</f>
        <v>1</v>
      </c>
      <c r="S771" s="5">
        <f t="shared" ref="S771:S834" si="185">IF($M771&lt;3,IF($E771=$E$1,1,0),IF($E771=$E$1,$N771,0))</f>
        <v>0</v>
      </c>
      <c r="T771" s="5">
        <f t="shared" ref="T771:T834" si="186">IF($M771&lt;3,IF($F771=$F$1,1,0),IF($F771=$F$1,$N771,0))</f>
        <v>0</v>
      </c>
      <c r="U771" s="5">
        <f t="shared" ref="U771:U834" si="187">IF($M771&lt;3,IF($G771=$G$1,1,0),IF($G771=$G$1,$N771,0))</f>
        <v>0</v>
      </c>
      <c r="V771" s="13">
        <f t="shared" ref="V771:V834" si="188">IF($M771&lt;3,IF($H771=$H$1,1,0),IF($H771=$H$1,$N771,0))</f>
        <v>1</v>
      </c>
      <c r="W771" s="5">
        <f t="shared" ref="W771:W834" si="189">IF($M771&lt;3,IF($I771=$I$1,1,0),IF($I771=$I$1,$N771,0))</f>
        <v>1</v>
      </c>
      <c r="X771" s="5">
        <f t="shared" ref="X771:X834" si="190">IF($M771&lt;3,IF($J771=$J$1,1,0),IF($J771=$J$1,$N771,0))</f>
        <v>0</v>
      </c>
      <c r="Y771" s="5">
        <f t="shared" ref="Y771:Y834" si="191">IF($M771&lt;3,IF($K771=$K$1,1,0),IF($K771=$K$1,$N771,0))</f>
        <v>0</v>
      </c>
      <c r="AB771" s="5">
        <f t="shared" ref="AB771:AB834" si="192">SUM(P771:Z771)</f>
        <v>3</v>
      </c>
      <c r="AC771" s="5">
        <f t="shared" ref="AC771:AC834" si="193">M771</f>
        <v>3</v>
      </c>
      <c r="AD771" s="5" t="str">
        <f t="shared" ref="AD771:AD834" si="194">IF(AB771=AC771,"Correct",IF(AB771=3,"Correct","Wrong"))</f>
        <v>Correct</v>
      </c>
      <c r="AE771" t="s">
        <v>105</v>
      </c>
      <c r="AF771">
        <v>80</v>
      </c>
      <c r="AG771" t="s">
        <v>95</v>
      </c>
      <c r="AH771" t="s">
        <v>163</v>
      </c>
      <c r="AI771" t="s">
        <v>107</v>
      </c>
      <c r="AJ771" t="s">
        <v>98</v>
      </c>
      <c r="AK771" s="1" t="s">
        <v>80</v>
      </c>
      <c r="AL771" t="s">
        <v>108</v>
      </c>
      <c r="AM771" t="s">
        <v>133</v>
      </c>
      <c r="AN771" t="s">
        <v>135</v>
      </c>
      <c r="AO771" t="s">
        <v>102</v>
      </c>
      <c r="AP771" s="1"/>
      <c r="AQ771" t="s">
        <v>102</v>
      </c>
    </row>
    <row r="772" spans="1:43" x14ac:dyDescent="0.25">
      <c r="A772" s="1">
        <v>771</v>
      </c>
      <c r="G772" t="s">
        <v>35</v>
      </c>
      <c r="M772" s="5">
        <f t="shared" si="180"/>
        <v>1</v>
      </c>
      <c r="N772" s="5">
        <f t="shared" si="181"/>
        <v>3</v>
      </c>
      <c r="P772" s="5">
        <f t="shared" si="182"/>
        <v>0</v>
      </c>
      <c r="Q772" s="5">
        <f t="shared" si="183"/>
        <v>0</v>
      </c>
      <c r="R772" s="5">
        <f t="shared" si="184"/>
        <v>0</v>
      </c>
      <c r="S772" s="5">
        <f t="shared" si="185"/>
        <v>0</v>
      </c>
      <c r="T772" s="5">
        <f t="shared" si="186"/>
        <v>0</v>
      </c>
      <c r="U772" s="5">
        <f t="shared" si="187"/>
        <v>1</v>
      </c>
      <c r="V772" s="13">
        <f t="shared" si="188"/>
        <v>0</v>
      </c>
      <c r="W772" s="5">
        <f t="shared" si="189"/>
        <v>0</v>
      </c>
      <c r="X772" s="5">
        <f t="shared" si="190"/>
        <v>0</v>
      </c>
      <c r="Y772" s="5">
        <f t="shared" si="191"/>
        <v>0</v>
      </c>
      <c r="AB772" s="5">
        <f t="shared" si="192"/>
        <v>1</v>
      </c>
      <c r="AC772" s="5">
        <f t="shared" si="193"/>
        <v>1</v>
      </c>
      <c r="AD772" s="5" t="str">
        <f t="shared" si="194"/>
        <v>Correct</v>
      </c>
      <c r="AE772" t="s">
        <v>105</v>
      </c>
      <c r="AF772">
        <v>89</v>
      </c>
      <c r="AG772" t="s">
        <v>95</v>
      </c>
      <c r="AH772" t="s">
        <v>158</v>
      </c>
      <c r="AI772" t="s">
        <v>107</v>
      </c>
      <c r="AJ772" t="s">
        <v>98</v>
      </c>
      <c r="AK772" s="1" t="s">
        <v>80</v>
      </c>
      <c r="AM772" t="s">
        <v>110</v>
      </c>
      <c r="AN772" t="s">
        <v>104</v>
      </c>
      <c r="AP772" s="1"/>
      <c r="AQ772" t="s">
        <v>98</v>
      </c>
    </row>
    <row r="773" spans="1:43" x14ac:dyDescent="0.25">
      <c r="A773" s="1">
        <v>772</v>
      </c>
      <c r="G773" t="s">
        <v>35</v>
      </c>
      <c r="M773" s="5">
        <f t="shared" si="180"/>
        <v>1</v>
      </c>
      <c r="N773" s="5">
        <f t="shared" si="181"/>
        <v>3</v>
      </c>
      <c r="P773" s="5">
        <f t="shared" si="182"/>
        <v>0</v>
      </c>
      <c r="Q773" s="5">
        <f t="shared" si="183"/>
        <v>0</v>
      </c>
      <c r="R773" s="5">
        <f t="shared" si="184"/>
        <v>0</v>
      </c>
      <c r="S773" s="5">
        <f t="shared" si="185"/>
        <v>0</v>
      </c>
      <c r="T773" s="5">
        <f t="shared" si="186"/>
        <v>0</v>
      </c>
      <c r="U773" s="5">
        <f t="shared" si="187"/>
        <v>1</v>
      </c>
      <c r="V773" s="13">
        <f t="shared" si="188"/>
        <v>0</v>
      </c>
      <c r="W773" s="5">
        <f t="shared" si="189"/>
        <v>0</v>
      </c>
      <c r="X773" s="5">
        <f t="shared" si="190"/>
        <v>0</v>
      </c>
      <c r="Y773" s="5">
        <f t="shared" si="191"/>
        <v>0</v>
      </c>
      <c r="AB773" s="5">
        <f t="shared" si="192"/>
        <v>1</v>
      </c>
      <c r="AC773" s="5">
        <f t="shared" si="193"/>
        <v>1</v>
      </c>
      <c r="AD773" s="5" t="str">
        <f t="shared" si="194"/>
        <v>Correct</v>
      </c>
      <c r="AE773" t="s">
        <v>94</v>
      </c>
      <c r="AG773" t="s">
        <v>95</v>
      </c>
      <c r="AH773" t="s">
        <v>240</v>
      </c>
      <c r="AI773" t="s">
        <v>107</v>
      </c>
      <c r="AJ773" t="s">
        <v>98</v>
      </c>
      <c r="AK773" s="1" t="s">
        <v>80</v>
      </c>
      <c r="AL773" t="s">
        <v>126</v>
      </c>
      <c r="AM773" t="s">
        <v>100</v>
      </c>
      <c r="AN773" t="s">
        <v>101</v>
      </c>
      <c r="AO773" t="s">
        <v>102</v>
      </c>
      <c r="AP773" s="1"/>
      <c r="AQ773" t="s">
        <v>102</v>
      </c>
    </row>
    <row r="774" spans="1:43" x14ac:dyDescent="0.25">
      <c r="A774" s="1">
        <v>773</v>
      </c>
      <c r="D774" t="s">
        <v>33</v>
      </c>
      <c r="I774" t="s">
        <v>36</v>
      </c>
      <c r="K774" t="s">
        <v>38</v>
      </c>
      <c r="M774" s="5">
        <f t="shared" si="180"/>
        <v>3</v>
      </c>
      <c r="N774" s="5">
        <f t="shared" si="181"/>
        <v>1</v>
      </c>
      <c r="P774" s="5">
        <f t="shared" si="182"/>
        <v>0</v>
      </c>
      <c r="Q774" s="5">
        <f t="shared" si="183"/>
        <v>0</v>
      </c>
      <c r="R774" s="5">
        <f t="shared" si="184"/>
        <v>1</v>
      </c>
      <c r="S774" s="5">
        <f t="shared" si="185"/>
        <v>0</v>
      </c>
      <c r="T774" s="5">
        <f t="shared" si="186"/>
        <v>0</v>
      </c>
      <c r="U774" s="5">
        <f t="shared" si="187"/>
        <v>0</v>
      </c>
      <c r="V774" s="13">
        <f t="shared" si="188"/>
        <v>0</v>
      </c>
      <c r="W774" s="5">
        <f t="shared" si="189"/>
        <v>1</v>
      </c>
      <c r="X774" s="5">
        <f t="shared" si="190"/>
        <v>0</v>
      </c>
      <c r="Y774" s="5">
        <f t="shared" si="191"/>
        <v>1</v>
      </c>
      <c r="AB774" s="5">
        <f t="shared" si="192"/>
        <v>3</v>
      </c>
      <c r="AC774" s="5">
        <f t="shared" si="193"/>
        <v>3</v>
      </c>
      <c r="AD774" s="5" t="str">
        <f t="shared" si="194"/>
        <v>Correct</v>
      </c>
      <c r="AE774" t="s">
        <v>105</v>
      </c>
      <c r="AF774">
        <v>76</v>
      </c>
      <c r="AG774" t="s">
        <v>95</v>
      </c>
      <c r="AH774" t="s">
        <v>163</v>
      </c>
      <c r="AI774" t="s">
        <v>107</v>
      </c>
      <c r="AJ774" t="s">
        <v>98</v>
      </c>
      <c r="AK774" s="1" t="s">
        <v>80</v>
      </c>
      <c r="AL774" t="s">
        <v>126</v>
      </c>
      <c r="AM774" t="s">
        <v>120</v>
      </c>
      <c r="AN774" t="s">
        <v>104</v>
      </c>
      <c r="AO774" t="s">
        <v>102</v>
      </c>
      <c r="AP774" s="1"/>
      <c r="AQ774" t="s">
        <v>102</v>
      </c>
    </row>
    <row r="775" spans="1:43" x14ac:dyDescent="0.25">
      <c r="A775" s="1">
        <v>774</v>
      </c>
      <c r="M775" s="5">
        <f t="shared" si="180"/>
        <v>0</v>
      </c>
      <c r="N775" s="5" t="e">
        <f t="shared" si="181"/>
        <v>#DIV/0!</v>
      </c>
      <c r="P775" s="5">
        <f t="shared" si="182"/>
        <v>0</v>
      </c>
      <c r="Q775" s="5">
        <f t="shared" si="183"/>
        <v>0</v>
      </c>
      <c r="R775" s="5">
        <f t="shared" si="184"/>
        <v>0</v>
      </c>
      <c r="S775" s="5">
        <f t="shared" si="185"/>
        <v>0</v>
      </c>
      <c r="T775" s="5">
        <f t="shared" si="186"/>
        <v>0</v>
      </c>
      <c r="U775" s="5">
        <f t="shared" si="187"/>
        <v>0</v>
      </c>
      <c r="V775" s="13">
        <f t="shared" si="188"/>
        <v>0</v>
      </c>
      <c r="W775" s="5">
        <f t="shared" si="189"/>
        <v>0</v>
      </c>
      <c r="X775" s="5">
        <f t="shared" si="190"/>
        <v>0</v>
      </c>
      <c r="Y775" s="5">
        <f t="shared" si="191"/>
        <v>0</v>
      </c>
      <c r="AB775" s="5">
        <f t="shared" si="192"/>
        <v>0</v>
      </c>
      <c r="AC775" s="5">
        <f t="shared" si="193"/>
        <v>0</v>
      </c>
      <c r="AD775" s="5" t="str">
        <f t="shared" si="194"/>
        <v>Correct</v>
      </c>
      <c r="AE775" t="s">
        <v>94</v>
      </c>
      <c r="AF775">
        <v>75</v>
      </c>
      <c r="AG775" t="s">
        <v>95</v>
      </c>
      <c r="AH775" t="s">
        <v>131</v>
      </c>
      <c r="AI775" t="s">
        <v>81</v>
      </c>
      <c r="AJ775" t="s">
        <v>102</v>
      </c>
      <c r="AK775" s="1" t="s">
        <v>355</v>
      </c>
      <c r="AL775" t="s">
        <v>99</v>
      </c>
      <c r="AM775" t="s">
        <v>133</v>
      </c>
      <c r="AN775" t="s">
        <v>104</v>
      </c>
      <c r="AO775" t="s">
        <v>102</v>
      </c>
      <c r="AP775" s="1"/>
      <c r="AQ775" t="s">
        <v>98</v>
      </c>
    </row>
    <row r="776" spans="1:43" x14ac:dyDescent="0.25">
      <c r="A776" s="1">
        <v>775</v>
      </c>
      <c r="M776" s="5">
        <f t="shared" si="180"/>
        <v>0</v>
      </c>
      <c r="N776" s="5" t="e">
        <f t="shared" si="181"/>
        <v>#DIV/0!</v>
      </c>
      <c r="P776" s="5">
        <f t="shared" si="182"/>
        <v>0</v>
      </c>
      <c r="Q776" s="5">
        <f t="shared" si="183"/>
        <v>0</v>
      </c>
      <c r="R776" s="5">
        <f t="shared" si="184"/>
        <v>0</v>
      </c>
      <c r="S776" s="5">
        <f t="shared" si="185"/>
        <v>0</v>
      </c>
      <c r="T776" s="5">
        <f t="shared" si="186"/>
        <v>0</v>
      </c>
      <c r="U776" s="5">
        <f t="shared" si="187"/>
        <v>0</v>
      </c>
      <c r="V776" s="13">
        <f t="shared" si="188"/>
        <v>0</v>
      </c>
      <c r="W776" s="5">
        <f t="shared" si="189"/>
        <v>0</v>
      </c>
      <c r="X776" s="5">
        <f t="shared" si="190"/>
        <v>0</v>
      </c>
      <c r="Y776" s="5">
        <f t="shared" si="191"/>
        <v>0</v>
      </c>
      <c r="AB776" s="5">
        <f t="shared" si="192"/>
        <v>0</v>
      </c>
      <c r="AC776" s="5">
        <f t="shared" si="193"/>
        <v>0</v>
      </c>
      <c r="AD776" s="5" t="str">
        <f t="shared" si="194"/>
        <v>Correct</v>
      </c>
      <c r="AE776" t="s">
        <v>105</v>
      </c>
      <c r="AF776">
        <v>76</v>
      </c>
      <c r="AG776" t="s">
        <v>95</v>
      </c>
      <c r="AH776" t="s">
        <v>163</v>
      </c>
      <c r="AI776" t="s">
        <v>128</v>
      </c>
      <c r="AK776" s="1" t="s">
        <v>369</v>
      </c>
      <c r="AL776" t="s">
        <v>109</v>
      </c>
      <c r="AM776" t="s">
        <v>137</v>
      </c>
      <c r="AN776" t="s">
        <v>104</v>
      </c>
      <c r="AO776" t="s">
        <v>102</v>
      </c>
      <c r="AP776" s="1"/>
    </row>
    <row r="777" spans="1:43" x14ac:dyDescent="0.25">
      <c r="A777" s="1">
        <v>776</v>
      </c>
      <c r="E777" t="s">
        <v>266</v>
      </c>
      <c r="M777" s="5">
        <f t="shared" si="180"/>
        <v>1</v>
      </c>
      <c r="N777" s="5">
        <f t="shared" si="181"/>
        <v>3</v>
      </c>
      <c r="P777" s="5">
        <f t="shared" si="182"/>
        <v>0</v>
      </c>
      <c r="Q777" s="5">
        <f t="shared" si="183"/>
        <v>0</v>
      </c>
      <c r="R777" s="5">
        <f t="shared" si="184"/>
        <v>0</v>
      </c>
      <c r="S777" s="5">
        <f t="shared" si="185"/>
        <v>1</v>
      </c>
      <c r="T777" s="5">
        <f t="shared" si="186"/>
        <v>0</v>
      </c>
      <c r="U777" s="5">
        <f t="shared" si="187"/>
        <v>0</v>
      </c>
      <c r="V777" s="13">
        <f t="shared" si="188"/>
        <v>0</v>
      </c>
      <c r="W777" s="5">
        <f t="shared" si="189"/>
        <v>0</v>
      </c>
      <c r="X777" s="5">
        <f t="shared" si="190"/>
        <v>0</v>
      </c>
      <c r="Y777" s="5">
        <f t="shared" si="191"/>
        <v>0</v>
      </c>
      <c r="AB777" s="5">
        <f t="shared" si="192"/>
        <v>1</v>
      </c>
      <c r="AC777" s="5">
        <f t="shared" si="193"/>
        <v>1</v>
      </c>
      <c r="AD777" s="5" t="str">
        <f t="shared" si="194"/>
        <v>Correct</v>
      </c>
      <c r="AE777" t="s">
        <v>94</v>
      </c>
      <c r="AF777">
        <v>74</v>
      </c>
      <c r="AG777" t="s">
        <v>121</v>
      </c>
      <c r="AH777" t="s">
        <v>172</v>
      </c>
      <c r="AI777" t="s">
        <v>107</v>
      </c>
      <c r="AJ777" t="s">
        <v>98</v>
      </c>
      <c r="AK777" s="1" t="s">
        <v>80</v>
      </c>
      <c r="AL777" t="s">
        <v>114</v>
      </c>
      <c r="AM777" t="s">
        <v>120</v>
      </c>
      <c r="AN777" t="s">
        <v>104</v>
      </c>
      <c r="AO777" t="s">
        <v>102</v>
      </c>
      <c r="AP777" s="1"/>
      <c r="AQ777" t="s">
        <v>102</v>
      </c>
    </row>
    <row r="778" spans="1:43" x14ac:dyDescent="0.25">
      <c r="A778" s="1">
        <v>777</v>
      </c>
      <c r="I778" t="s">
        <v>36</v>
      </c>
      <c r="M778" s="5">
        <f t="shared" si="180"/>
        <v>1</v>
      </c>
      <c r="N778" s="5">
        <f t="shared" si="181"/>
        <v>3</v>
      </c>
      <c r="P778" s="5">
        <f t="shared" si="182"/>
        <v>0</v>
      </c>
      <c r="Q778" s="5">
        <f t="shared" si="183"/>
        <v>0</v>
      </c>
      <c r="R778" s="5">
        <f t="shared" si="184"/>
        <v>0</v>
      </c>
      <c r="S778" s="5">
        <f t="shared" si="185"/>
        <v>0</v>
      </c>
      <c r="T778" s="5">
        <f t="shared" si="186"/>
        <v>0</v>
      </c>
      <c r="U778" s="5">
        <f t="shared" si="187"/>
        <v>0</v>
      </c>
      <c r="V778" s="13">
        <f t="shared" si="188"/>
        <v>0</v>
      </c>
      <c r="W778" s="5">
        <f t="shared" si="189"/>
        <v>1</v>
      </c>
      <c r="X778" s="5">
        <f t="shared" si="190"/>
        <v>0</v>
      </c>
      <c r="Y778" s="5">
        <f t="shared" si="191"/>
        <v>0</v>
      </c>
      <c r="AB778" s="5">
        <f t="shared" si="192"/>
        <v>1</v>
      </c>
      <c r="AC778" s="5">
        <f t="shared" si="193"/>
        <v>1</v>
      </c>
      <c r="AD778" s="5" t="str">
        <f t="shared" si="194"/>
        <v>Correct</v>
      </c>
      <c r="AE778" t="s">
        <v>105</v>
      </c>
      <c r="AF778">
        <v>53</v>
      </c>
      <c r="AG778" t="s">
        <v>95</v>
      </c>
      <c r="AH778" t="s">
        <v>116</v>
      </c>
      <c r="AI778" t="s">
        <v>107</v>
      </c>
      <c r="AJ778" t="s">
        <v>98</v>
      </c>
      <c r="AK778" s="1" t="s">
        <v>80</v>
      </c>
      <c r="AL778" t="s">
        <v>126</v>
      </c>
      <c r="AM778" t="s">
        <v>103</v>
      </c>
      <c r="AN778" t="s">
        <v>101</v>
      </c>
      <c r="AO778" t="s">
        <v>102</v>
      </c>
      <c r="AP778" s="1"/>
      <c r="AQ778" t="s">
        <v>102</v>
      </c>
    </row>
    <row r="779" spans="1:43" x14ac:dyDescent="0.25">
      <c r="A779" s="1">
        <v>778</v>
      </c>
      <c r="K779" t="s">
        <v>38</v>
      </c>
      <c r="M779" s="5">
        <f t="shared" si="180"/>
        <v>1</v>
      </c>
      <c r="N779" s="5">
        <f t="shared" si="181"/>
        <v>3</v>
      </c>
      <c r="P779" s="5">
        <f t="shared" si="182"/>
        <v>0</v>
      </c>
      <c r="Q779" s="5">
        <f t="shared" si="183"/>
        <v>0</v>
      </c>
      <c r="R779" s="5">
        <f t="shared" si="184"/>
        <v>0</v>
      </c>
      <c r="S779" s="5">
        <f t="shared" si="185"/>
        <v>0</v>
      </c>
      <c r="T779" s="5">
        <f t="shared" si="186"/>
        <v>0</v>
      </c>
      <c r="U779" s="5">
        <f t="shared" si="187"/>
        <v>0</v>
      </c>
      <c r="V779" s="13">
        <f t="shared" si="188"/>
        <v>0</v>
      </c>
      <c r="W779" s="5">
        <f t="shared" si="189"/>
        <v>0</v>
      </c>
      <c r="X779" s="5">
        <f t="shared" si="190"/>
        <v>0</v>
      </c>
      <c r="Y779" s="5">
        <f t="shared" si="191"/>
        <v>1</v>
      </c>
      <c r="AB779" s="5">
        <f t="shared" si="192"/>
        <v>1</v>
      </c>
      <c r="AC779" s="5">
        <f t="shared" si="193"/>
        <v>1</v>
      </c>
      <c r="AD779" s="5" t="str">
        <f t="shared" si="194"/>
        <v>Correct</v>
      </c>
      <c r="AE779" t="s">
        <v>94</v>
      </c>
      <c r="AF779">
        <v>45</v>
      </c>
      <c r="AG779" t="s">
        <v>95</v>
      </c>
      <c r="AH779" t="s">
        <v>251</v>
      </c>
      <c r="AI779" t="s">
        <v>107</v>
      </c>
      <c r="AJ779" t="s">
        <v>98</v>
      </c>
      <c r="AK779" s="1" t="s">
        <v>80</v>
      </c>
      <c r="AM779" t="s">
        <v>103</v>
      </c>
      <c r="AN779" t="s">
        <v>101</v>
      </c>
      <c r="AO779" t="s">
        <v>102</v>
      </c>
      <c r="AP779" s="1"/>
      <c r="AQ779" t="s">
        <v>102</v>
      </c>
    </row>
    <row r="780" spans="1:43" x14ac:dyDescent="0.25">
      <c r="A780" s="1">
        <v>779</v>
      </c>
      <c r="H780" t="s">
        <v>269</v>
      </c>
      <c r="I780" t="s">
        <v>36</v>
      </c>
      <c r="K780" t="s">
        <v>38</v>
      </c>
      <c r="M780" s="5">
        <f t="shared" si="180"/>
        <v>3</v>
      </c>
      <c r="N780" s="5">
        <f t="shared" si="181"/>
        <v>1</v>
      </c>
      <c r="P780" s="5">
        <f t="shared" si="182"/>
        <v>0</v>
      </c>
      <c r="Q780" s="5">
        <f t="shared" si="183"/>
        <v>0</v>
      </c>
      <c r="R780" s="5">
        <f t="shared" si="184"/>
        <v>0</v>
      </c>
      <c r="S780" s="5">
        <f t="shared" si="185"/>
        <v>0</v>
      </c>
      <c r="T780" s="5">
        <f t="shared" si="186"/>
        <v>0</v>
      </c>
      <c r="U780" s="5">
        <f t="shared" si="187"/>
        <v>0</v>
      </c>
      <c r="V780" s="13">
        <f t="shared" si="188"/>
        <v>1</v>
      </c>
      <c r="W780" s="5">
        <f t="shared" si="189"/>
        <v>1</v>
      </c>
      <c r="X780" s="5">
        <f t="shared" si="190"/>
        <v>0</v>
      </c>
      <c r="Y780" s="5">
        <f t="shared" si="191"/>
        <v>1</v>
      </c>
      <c r="AB780" s="5">
        <f t="shared" si="192"/>
        <v>3</v>
      </c>
      <c r="AC780" s="5">
        <f t="shared" si="193"/>
        <v>3</v>
      </c>
      <c r="AD780" s="5" t="str">
        <f t="shared" si="194"/>
        <v>Correct</v>
      </c>
      <c r="AE780" t="s">
        <v>94</v>
      </c>
      <c r="AG780" t="s">
        <v>95</v>
      </c>
      <c r="AH780" t="s">
        <v>145</v>
      </c>
      <c r="AI780" t="s">
        <v>107</v>
      </c>
      <c r="AK780" s="1" t="s">
        <v>80</v>
      </c>
      <c r="AL780" t="s">
        <v>112</v>
      </c>
      <c r="AM780" t="s">
        <v>110</v>
      </c>
      <c r="AN780" t="s">
        <v>104</v>
      </c>
      <c r="AO780" t="s">
        <v>102</v>
      </c>
      <c r="AP780" s="1"/>
    </row>
    <row r="781" spans="1:43" x14ac:dyDescent="0.25">
      <c r="A781" s="1">
        <v>780</v>
      </c>
      <c r="D781" t="s">
        <v>33</v>
      </c>
      <c r="I781" t="s">
        <v>36</v>
      </c>
      <c r="K781" t="s">
        <v>38</v>
      </c>
      <c r="M781" s="5">
        <f t="shared" si="180"/>
        <v>3</v>
      </c>
      <c r="N781" s="5">
        <f t="shared" si="181"/>
        <v>1</v>
      </c>
      <c r="P781" s="5">
        <f t="shared" si="182"/>
        <v>0</v>
      </c>
      <c r="Q781" s="5">
        <f t="shared" si="183"/>
        <v>0</v>
      </c>
      <c r="R781" s="5">
        <f t="shared" si="184"/>
        <v>1</v>
      </c>
      <c r="S781" s="5">
        <f t="shared" si="185"/>
        <v>0</v>
      </c>
      <c r="T781" s="5">
        <f t="shared" si="186"/>
        <v>0</v>
      </c>
      <c r="U781" s="5">
        <f t="shared" si="187"/>
        <v>0</v>
      </c>
      <c r="V781" s="13">
        <f t="shared" si="188"/>
        <v>0</v>
      </c>
      <c r="W781" s="5">
        <f t="shared" si="189"/>
        <v>1</v>
      </c>
      <c r="X781" s="5">
        <f t="shared" si="190"/>
        <v>0</v>
      </c>
      <c r="Y781" s="5">
        <f t="shared" si="191"/>
        <v>1</v>
      </c>
      <c r="AB781" s="5">
        <f t="shared" si="192"/>
        <v>3</v>
      </c>
      <c r="AC781" s="5">
        <f t="shared" si="193"/>
        <v>3</v>
      </c>
      <c r="AD781" s="5" t="str">
        <f t="shared" si="194"/>
        <v>Correct</v>
      </c>
      <c r="AE781" t="s">
        <v>105</v>
      </c>
      <c r="AF781">
        <v>54</v>
      </c>
      <c r="AG781" t="s">
        <v>121</v>
      </c>
      <c r="AH781" t="s">
        <v>213</v>
      </c>
      <c r="AI781" t="s">
        <v>107</v>
      </c>
      <c r="AJ781" t="s">
        <v>98</v>
      </c>
      <c r="AK781" s="1" t="s">
        <v>80</v>
      </c>
      <c r="AL781" t="s">
        <v>112</v>
      </c>
      <c r="AM781" t="s">
        <v>120</v>
      </c>
      <c r="AN781" t="s">
        <v>123</v>
      </c>
      <c r="AO781" t="s">
        <v>102</v>
      </c>
      <c r="AP781" s="1"/>
      <c r="AQ781" t="s">
        <v>102</v>
      </c>
    </row>
    <row r="782" spans="1:43" x14ac:dyDescent="0.25">
      <c r="A782" s="1">
        <v>781</v>
      </c>
      <c r="E782" t="s">
        <v>266</v>
      </c>
      <c r="J782" t="s">
        <v>37</v>
      </c>
      <c r="M782" s="5">
        <f t="shared" si="180"/>
        <v>2</v>
      </c>
      <c r="N782" s="5">
        <f t="shared" si="181"/>
        <v>1.5</v>
      </c>
      <c r="P782" s="5">
        <f t="shared" si="182"/>
        <v>0</v>
      </c>
      <c r="Q782" s="5">
        <f t="shared" si="183"/>
        <v>0</v>
      </c>
      <c r="R782" s="5">
        <f t="shared" si="184"/>
        <v>0</v>
      </c>
      <c r="S782" s="5">
        <f t="shared" si="185"/>
        <v>1</v>
      </c>
      <c r="T782" s="5">
        <f t="shared" si="186"/>
        <v>0</v>
      </c>
      <c r="U782" s="5">
        <f t="shared" si="187"/>
        <v>0</v>
      </c>
      <c r="V782" s="13">
        <f t="shared" si="188"/>
        <v>0</v>
      </c>
      <c r="W782" s="5">
        <f t="shared" si="189"/>
        <v>0</v>
      </c>
      <c r="X782" s="5">
        <f t="shared" si="190"/>
        <v>1</v>
      </c>
      <c r="Y782" s="5">
        <f t="shared" si="191"/>
        <v>0</v>
      </c>
      <c r="AB782" s="5">
        <f t="shared" si="192"/>
        <v>2</v>
      </c>
      <c r="AC782" s="5">
        <f t="shared" si="193"/>
        <v>2</v>
      </c>
      <c r="AD782" s="5" t="str">
        <f t="shared" si="194"/>
        <v>Correct</v>
      </c>
      <c r="AE782" t="s">
        <v>94</v>
      </c>
      <c r="AF782">
        <v>82</v>
      </c>
      <c r="AG782" t="s">
        <v>121</v>
      </c>
      <c r="AH782" t="s">
        <v>281</v>
      </c>
      <c r="AI782" t="s">
        <v>107</v>
      </c>
      <c r="AJ782" t="s">
        <v>98</v>
      </c>
      <c r="AK782" s="1" t="s">
        <v>80</v>
      </c>
      <c r="AL782" t="s">
        <v>114</v>
      </c>
      <c r="AN782" t="s">
        <v>104</v>
      </c>
      <c r="AO782" t="s">
        <v>102</v>
      </c>
      <c r="AP782" s="1"/>
      <c r="AQ782" t="s">
        <v>102</v>
      </c>
    </row>
    <row r="783" spans="1:43" x14ac:dyDescent="0.25">
      <c r="A783" s="1">
        <v>782</v>
      </c>
      <c r="M783" s="5">
        <f t="shared" si="180"/>
        <v>0</v>
      </c>
      <c r="N783" s="5" t="e">
        <f t="shared" si="181"/>
        <v>#DIV/0!</v>
      </c>
      <c r="P783" s="5">
        <f t="shared" si="182"/>
        <v>0</v>
      </c>
      <c r="Q783" s="5">
        <f t="shared" si="183"/>
        <v>0</v>
      </c>
      <c r="R783" s="5">
        <f t="shared" si="184"/>
        <v>0</v>
      </c>
      <c r="S783" s="5">
        <f t="shared" si="185"/>
        <v>0</v>
      </c>
      <c r="T783" s="5">
        <f t="shared" si="186"/>
        <v>0</v>
      </c>
      <c r="U783" s="5">
        <f t="shared" si="187"/>
        <v>0</v>
      </c>
      <c r="V783" s="13">
        <f t="shared" si="188"/>
        <v>0</v>
      </c>
      <c r="W783" s="5">
        <f t="shared" si="189"/>
        <v>0</v>
      </c>
      <c r="X783" s="5">
        <f t="shared" si="190"/>
        <v>0</v>
      </c>
      <c r="Y783" s="5">
        <f t="shared" si="191"/>
        <v>0</v>
      </c>
      <c r="AB783" s="5">
        <f t="shared" si="192"/>
        <v>0</v>
      </c>
      <c r="AC783" s="5">
        <f t="shared" si="193"/>
        <v>0</v>
      </c>
      <c r="AD783" s="5" t="str">
        <f t="shared" si="194"/>
        <v>Correct</v>
      </c>
      <c r="AE783" t="s">
        <v>105</v>
      </c>
      <c r="AF783">
        <v>77</v>
      </c>
      <c r="AG783" t="s">
        <v>121</v>
      </c>
      <c r="AH783" t="s">
        <v>281</v>
      </c>
      <c r="AJ783" t="s">
        <v>98</v>
      </c>
      <c r="AK783" s="1" t="s">
        <v>80</v>
      </c>
      <c r="AL783" t="s">
        <v>114</v>
      </c>
      <c r="AM783" t="s">
        <v>120</v>
      </c>
      <c r="AN783" t="s">
        <v>104</v>
      </c>
      <c r="AO783" t="s">
        <v>102</v>
      </c>
      <c r="AP783" s="1"/>
      <c r="AQ783" t="s">
        <v>102</v>
      </c>
    </row>
    <row r="784" spans="1:43" x14ac:dyDescent="0.25">
      <c r="A784" s="1">
        <v>783</v>
      </c>
      <c r="I784" t="s">
        <v>36</v>
      </c>
      <c r="M784" s="5">
        <f t="shared" si="180"/>
        <v>1</v>
      </c>
      <c r="N784" s="5">
        <f t="shared" si="181"/>
        <v>3</v>
      </c>
      <c r="P784" s="5">
        <f t="shared" si="182"/>
        <v>0</v>
      </c>
      <c r="Q784" s="5">
        <f t="shared" si="183"/>
        <v>0</v>
      </c>
      <c r="R784" s="5">
        <f t="shared" si="184"/>
        <v>0</v>
      </c>
      <c r="S784" s="5">
        <f t="shared" si="185"/>
        <v>0</v>
      </c>
      <c r="T784" s="5">
        <f t="shared" si="186"/>
        <v>0</v>
      </c>
      <c r="U784" s="5">
        <f t="shared" si="187"/>
        <v>0</v>
      </c>
      <c r="V784" s="13">
        <f t="shared" si="188"/>
        <v>0</v>
      </c>
      <c r="W784" s="5">
        <f t="shared" si="189"/>
        <v>1</v>
      </c>
      <c r="X784" s="5">
        <f t="shared" si="190"/>
        <v>0</v>
      </c>
      <c r="Y784" s="5">
        <f t="shared" si="191"/>
        <v>0</v>
      </c>
      <c r="AB784" s="5">
        <f t="shared" si="192"/>
        <v>1</v>
      </c>
      <c r="AC784" s="5">
        <f t="shared" si="193"/>
        <v>1</v>
      </c>
      <c r="AD784" s="5" t="str">
        <f t="shared" si="194"/>
        <v>Correct</v>
      </c>
      <c r="AE784" t="s">
        <v>94</v>
      </c>
      <c r="AF784">
        <v>56</v>
      </c>
      <c r="AG784" t="s">
        <v>121</v>
      </c>
      <c r="AH784" t="s">
        <v>282</v>
      </c>
      <c r="AI784" t="s">
        <v>107</v>
      </c>
      <c r="AJ784" t="s">
        <v>98</v>
      </c>
      <c r="AK784" s="1" t="s">
        <v>80</v>
      </c>
      <c r="AL784" t="s">
        <v>108</v>
      </c>
      <c r="AM784" t="s">
        <v>110</v>
      </c>
      <c r="AN784" t="s">
        <v>135</v>
      </c>
      <c r="AO784" t="s">
        <v>98</v>
      </c>
      <c r="AP784" s="1"/>
    </row>
    <row r="785" spans="1:43" x14ac:dyDescent="0.25">
      <c r="A785" s="1">
        <v>784</v>
      </c>
      <c r="I785" t="s">
        <v>36</v>
      </c>
      <c r="J785" t="s">
        <v>37</v>
      </c>
      <c r="K785" t="s">
        <v>38</v>
      </c>
      <c r="M785" s="5">
        <f t="shared" si="180"/>
        <v>3</v>
      </c>
      <c r="N785" s="5">
        <f t="shared" si="181"/>
        <v>1</v>
      </c>
      <c r="P785" s="5">
        <f t="shared" si="182"/>
        <v>0</v>
      </c>
      <c r="Q785" s="5">
        <f t="shared" si="183"/>
        <v>0</v>
      </c>
      <c r="R785" s="5">
        <f t="shared" si="184"/>
        <v>0</v>
      </c>
      <c r="S785" s="5">
        <f t="shared" si="185"/>
        <v>0</v>
      </c>
      <c r="T785" s="5">
        <f t="shared" si="186"/>
        <v>0</v>
      </c>
      <c r="U785" s="5">
        <f t="shared" si="187"/>
        <v>0</v>
      </c>
      <c r="V785" s="13">
        <f t="shared" si="188"/>
        <v>0</v>
      </c>
      <c r="W785" s="5">
        <f t="shared" si="189"/>
        <v>1</v>
      </c>
      <c r="X785" s="5">
        <f t="shared" si="190"/>
        <v>1</v>
      </c>
      <c r="Y785" s="5">
        <f t="shared" si="191"/>
        <v>1</v>
      </c>
      <c r="AB785" s="5">
        <f t="shared" si="192"/>
        <v>3</v>
      </c>
      <c r="AC785" s="5">
        <f t="shared" si="193"/>
        <v>3</v>
      </c>
      <c r="AD785" s="5" t="str">
        <f t="shared" si="194"/>
        <v>Correct</v>
      </c>
      <c r="AE785" t="s">
        <v>94</v>
      </c>
      <c r="AF785">
        <v>67</v>
      </c>
      <c r="AG785" t="s">
        <v>121</v>
      </c>
      <c r="AH785" t="s">
        <v>281</v>
      </c>
      <c r="AI785" t="s">
        <v>107</v>
      </c>
      <c r="AJ785" t="s">
        <v>98</v>
      </c>
      <c r="AK785" s="1" t="s">
        <v>80</v>
      </c>
      <c r="AM785" t="s">
        <v>110</v>
      </c>
      <c r="AN785" t="s">
        <v>104</v>
      </c>
      <c r="AO785" t="s">
        <v>102</v>
      </c>
      <c r="AP785" s="1"/>
      <c r="AQ785" t="s">
        <v>102</v>
      </c>
    </row>
    <row r="786" spans="1:43" x14ac:dyDescent="0.25">
      <c r="A786" s="1">
        <v>785</v>
      </c>
      <c r="C786" t="s">
        <v>32</v>
      </c>
      <c r="M786" s="5">
        <f t="shared" si="180"/>
        <v>1</v>
      </c>
      <c r="N786" s="5">
        <f t="shared" si="181"/>
        <v>3</v>
      </c>
      <c r="P786" s="5">
        <f t="shared" si="182"/>
        <v>0</v>
      </c>
      <c r="Q786" s="5">
        <f t="shared" si="183"/>
        <v>1</v>
      </c>
      <c r="R786" s="5">
        <f t="shared" si="184"/>
        <v>0</v>
      </c>
      <c r="S786" s="5">
        <f t="shared" si="185"/>
        <v>0</v>
      </c>
      <c r="T786" s="5">
        <f t="shared" si="186"/>
        <v>0</v>
      </c>
      <c r="U786" s="5">
        <f t="shared" si="187"/>
        <v>0</v>
      </c>
      <c r="V786" s="13">
        <f t="shared" si="188"/>
        <v>0</v>
      </c>
      <c r="W786" s="5">
        <f t="shared" si="189"/>
        <v>0</v>
      </c>
      <c r="X786" s="5">
        <f t="shared" si="190"/>
        <v>0</v>
      </c>
      <c r="Y786" s="5">
        <f t="shared" si="191"/>
        <v>0</v>
      </c>
      <c r="AB786" s="5">
        <f t="shared" si="192"/>
        <v>1</v>
      </c>
      <c r="AC786" s="5">
        <f t="shared" si="193"/>
        <v>1</v>
      </c>
      <c r="AD786" s="5" t="str">
        <f t="shared" si="194"/>
        <v>Correct</v>
      </c>
      <c r="AE786" t="s">
        <v>105</v>
      </c>
      <c r="AF786">
        <v>65</v>
      </c>
      <c r="AG786" t="s">
        <v>121</v>
      </c>
      <c r="AH786" t="s">
        <v>283</v>
      </c>
      <c r="AI786" t="s">
        <v>107</v>
      </c>
      <c r="AJ786" t="s">
        <v>98</v>
      </c>
      <c r="AK786" s="1" t="s">
        <v>80</v>
      </c>
      <c r="AM786" t="s">
        <v>133</v>
      </c>
      <c r="AN786" t="s">
        <v>104</v>
      </c>
      <c r="AO786" t="s">
        <v>102</v>
      </c>
      <c r="AP786" s="1"/>
      <c r="AQ786" t="s">
        <v>102</v>
      </c>
    </row>
    <row r="787" spans="1:43" x14ac:dyDescent="0.25">
      <c r="A787" s="1">
        <v>786</v>
      </c>
      <c r="E787" t="s">
        <v>266</v>
      </c>
      <c r="M787" s="5">
        <f t="shared" si="180"/>
        <v>1</v>
      </c>
      <c r="N787" s="5">
        <f t="shared" si="181"/>
        <v>3</v>
      </c>
      <c r="P787" s="5">
        <f t="shared" si="182"/>
        <v>0</v>
      </c>
      <c r="Q787" s="5">
        <f t="shared" si="183"/>
        <v>0</v>
      </c>
      <c r="R787" s="5">
        <f t="shared" si="184"/>
        <v>0</v>
      </c>
      <c r="S787" s="5">
        <f t="shared" si="185"/>
        <v>1</v>
      </c>
      <c r="T787" s="5">
        <f t="shared" si="186"/>
        <v>0</v>
      </c>
      <c r="U787" s="5">
        <f t="shared" si="187"/>
        <v>0</v>
      </c>
      <c r="V787" s="13">
        <f t="shared" si="188"/>
        <v>0</v>
      </c>
      <c r="W787" s="5">
        <f t="shared" si="189"/>
        <v>0</v>
      </c>
      <c r="X787" s="5">
        <f t="shared" si="190"/>
        <v>0</v>
      </c>
      <c r="Y787" s="5">
        <f t="shared" si="191"/>
        <v>0</v>
      </c>
      <c r="AB787" s="5">
        <f t="shared" si="192"/>
        <v>1</v>
      </c>
      <c r="AC787" s="5">
        <f t="shared" si="193"/>
        <v>1</v>
      </c>
      <c r="AD787" s="5" t="str">
        <f t="shared" si="194"/>
        <v>Correct</v>
      </c>
      <c r="AE787" t="s">
        <v>94</v>
      </c>
      <c r="AF787">
        <v>60</v>
      </c>
      <c r="AG787" t="s">
        <v>121</v>
      </c>
      <c r="AH787" t="s">
        <v>282</v>
      </c>
      <c r="AI787" t="s">
        <v>107</v>
      </c>
      <c r="AJ787" t="s">
        <v>98</v>
      </c>
      <c r="AK787" s="1" t="s">
        <v>80</v>
      </c>
      <c r="AL787" t="s">
        <v>126</v>
      </c>
      <c r="AM787" t="s">
        <v>103</v>
      </c>
      <c r="AN787" t="s">
        <v>104</v>
      </c>
      <c r="AO787" t="s">
        <v>102</v>
      </c>
      <c r="AP787" s="1"/>
      <c r="AQ787" t="s">
        <v>102</v>
      </c>
    </row>
    <row r="788" spans="1:43" x14ac:dyDescent="0.25">
      <c r="A788" s="1">
        <v>787</v>
      </c>
      <c r="D788" t="s">
        <v>33</v>
      </c>
      <c r="E788" t="s">
        <v>266</v>
      </c>
      <c r="F788" t="s">
        <v>34</v>
      </c>
      <c r="H788" t="s">
        <v>269</v>
      </c>
      <c r="I788" t="s">
        <v>36</v>
      </c>
      <c r="J788" t="s">
        <v>37</v>
      </c>
      <c r="K788" t="s">
        <v>38</v>
      </c>
      <c r="M788" s="5">
        <f t="shared" si="180"/>
        <v>7</v>
      </c>
      <c r="N788" s="5">
        <f t="shared" si="181"/>
        <v>0.42857142857142855</v>
      </c>
      <c r="P788" s="5">
        <f t="shared" si="182"/>
        <v>0</v>
      </c>
      <c r="Q788" s="5">
        <f t="shared" si="183"/>
        <v>0</v>
      </c>
      <c r="R788" s="5">
        <f t="shared" si="184"/>
        <v>0.42857142857142855</v>
      </c>
      <c r="S788" s="5">
        <f t="shared" si="185"/>
        <v>0.42857142857142855</v>
      </c>
      <c r="T788" s="5">
        <f t="shared" si="186"/>
        <v>0.42857142857142855</v>
      </c>
      <c r="U788" s="5">
        <f t="shared" si="187"/>
        <v>0</v>
      </c>
      <c r="V788" s="13">
        <f t="shared" si="188"/>
        <v>0.42857142857142855</v>
      </c>
      <c r="W788" s="5">
        <f t="shared" si="189"/>
        <v>0.42857142857142855</v>
      </c>
      <c r="X788" s="5">
        <f t="shared" si="190"/>
        <v>0.42857142857142855</v>
      </c>
      <c r="Y788" s="5">
        <f t="shared" si="191"/>
        <v>0.42857142857142855</v>
      </c>
      <c r="AB788" s="5">
        <f t="shared" si="192"/>
        <v>2.9999999999999996</v>
      </c>
      <c r="AC788" s="5">
        <f t="shared" si="193"/>
        <v>7</v>
      </c>
      <c r="AD788" s="5" t="str">
        <f t="shared" si="194"/>
        <v>Correct</v>
      </c>
      <c r="AE788" t="s">
        <v>105</v>
      </c>
      <c r="AF788">
        <v>27</v>
      </c>
      <c r="AG788" t="s">
        <v>121</v>
      </c>
      <c r="AH788" t="s">
        <v>282</v>
      </c>
      <c r="AI788" t="s">
        <v>107</v>
      </c>
      <c r="AJ788" t="s">
        <v>98</v>
      </c>
      <c r="AK788" s="1" t="s">
        <v>80</v>
      </c>
      <c r="AL788" t="s">
        <v>108</v>
      </c>
      <c r="AM788" t="s">
        <v>110</v>
      </c>
      <c r="AN788" t="s">
        <v>101</v>
      </c>
      <c r="AO788" t="s">
        <v>102</v>
      </c>
      <c r="AP788" s="1"/>
      <c r="AQ788" t="s">
        <v>102</v>
      </c>
    </row>
    <row r="789" spans="1:43" x14ac:dyDescent="0.25">
      <c r="A789" s="1">
        <v>788</v>
      </c>
      <c r="F789" t="s">
        <v>34</v>
      </c>
      <c r="H789" t="s">
        <v>269</v>
      </c>
      <c r="M789" s="5">
        <f t="shared" si="180"/>
        <v>2</v>
      </c>
      <c r="N789" s="5">
        <f t="shared" si="181"/>
        <v>1.5</v>
      </c>
      <c r="P789" s="5">
        <f t="shared" si="182"/>
        <v>0</v>
      </c>
      <c r="Q789" s="5">
        <f t="shared" si="183"/>
        <v>0</v>
      </c>
      <c r="R789" s="5">
        <f t="shared" si="184"/>
        <v>0</v>
      </c>
      <c r="S789" s="5">
        <f t="shared" si="185"/>
        <v>0</v>
      </c>
      <c r="T789" s="5">
        <f t="shared" si="186"/>
        <v>1</v>
      </c>
      <c r="U789" s="5">
        <f t="shared" si="187"/>
        <v>0</v>
      </c>
      <c r="V789" s="13">
        <f t="shared" si="188"/>
        <v>1</v>
      </c>
      <c r="W789" s="5">
        <f t="shared" si="189"/>
        <v>0</v>
      </c>
      <c r="X789" s="5">
        <f t="shared" si="190"/>
        <v>0</v>
      </c>
      <c r="Y789" s="5">
        <f t="shared" si="191"/>
        <v>0</v>
      </c>
      <c r="AB789" s="5">
        <f t="shared" si="192"/>
        <v>2</v>
      </c>
      <c r="AC789" s="5">
        <f t="shared" si="193"/>
        <v>2</v>
      </c>
      <c r="AD789" s="5" t="str">
        <f t="shared" si="194"/>
        <v>Correct</v>
      </c>
      <c r="AE789" t="s">
        <v>94</v>
      </c>
      <c r="AF789">
        <v>75</v>
      </c>
      <c r="AG789" t="s">
        <v>121</v>
      </c>
      <c r="AH789" t="s">
        <v>284</v>
      </c>
      <c r="AI789" t="s">
        <v>107</v>
      </c>
      <c r="AJ789" t="s">
        <v>98</v>
      </c>
      <c r="AK789" s="1" t="s">
        <v>80</v>
      </c>
      <c r="AL789" t="s">
        <v>114</v>
      </c>
      <c r="AM789" t="s">
        <v>110</v>
      </c>
      <c r="AN789" t="s">
        <v>104</v>
      </c>
      <c r="AO789" t="s">
        <v>102</v>
      </c>
      <c r="AP789" s="1"/>
      <c r="AQ789" t="s">
        <v>98</v>
      </c>
    </row>
    <row r="790" spans="1:43" x14ac:dyDescent="0.25">
      <c r="A790" s="1">
        <v>789</v>
      </c>
      <c r="B790" t="s">
        <v>31</v>
      </c>
      <c r="D790" t="s">
        <v>33</v>
      </c>
      <c r="F790" t="s">
        <v>34</v>
      </c>
      <c r="H790" t="s">
        <v>269</v>
      </c>
      <c r="I790" t="s">
        <v>36</v>
      </c>
      <c r="M790" s="5">
        <f t="shared" si="180"/>
        <v>5</v>
      </c>
      <c r="N790" s="5">
        <f t="shared" si="181"/>
        <v>0.6</v>
      </c>
      <c r="P790" s="5">
        <f t="shared" si="182"/>
        <v>0.6</v>
      </c>
      <c r="Q790" s="5">
        <f t="shared" si="183"/>
        <v>0</v>
      </c>
      <c r="R790" s="5">
        <f t="shared" si="184"/>
        <v>0.6</v>
      </c>
      <c r="S790" s="5">
        <f t="shared" si="185"/>
        <v>0</v>
      </c>
      <c r="T790" s="5">
        <f t="shared" si="186"/>
        <v>0.6</v>
      </c>
      <c r="U790" s="5">
        <f t="shared" si="187"/>
        <v>0</v>
      </c>
      <c r="V790" s="13">
        <f t="shared" si="188"/>
        <v>0.6</v>
      </c>
      <c r="W790" s="5">
        <f t="shared" si="189"/>
        <v>0.6</v>
      </c>
      <c r="X790" s="5">
        <f t="shared" si="190"/>
        <v>0</v>
      </c>
      <c r="Y790" s="5">
        <f t="shared" si="191"/>
        <v>0</v>
      </c>
      <c r="AB790" s="5">
        <f t="shared" si="192"/>
        <v>3</v>
      </c>
      <c r="AC790" s="5">
        <f t="shared" si="193"/>
        <v>5</v>
      </c>
      <c r="AD790" s="5" t="str">
        <f t="shared" si="194"/>
        <v>Correct</v>
      </c>
      <c r="AE790" t="s">
        <v>105</v>
      </c>
      <c r="AF790">
        <v>61</v>
      </c>
      <c r="AG790" t="s">
        <v>121</v>
      </c>
      <c r="AH790" t="s">
        <v>285</v>
      </c>
      <c r="AI790" t="s">
        <v>107</v>
      </c>
      <c r="AJ790" t="s">
        <v>98</v>
      </c>
      <c r="AK790" s="1" t="s">
        <v>80</v>
      </c>
      <c r="AL790" t="s">
        <v>126</v>
      </c>
      <c r="AM790" t="s">
        <v>110</v>
      </c>
      <c r="AN790" t="s">
        <v>101</v>
      </c>
      <c r="AO790" t="s">
        <v>102</v>
      </c>
      <c r="AP790" s="1"/>
      <c r="AQ790" t="s">
        <v>102</v>
      </c>
    </row>
    <row r="791" spans="1:43" x14ac:dyDescent="0.25">
      <c r="A791" s="1">
        <v>790</v>
      </c>
      <c r="M791" s="5">
        <f t="shared" si="180"/>
        <v>0</v>
      </c>
      <c r="N791" s="5" t="e">
        <f t="shared" si="181"/>
        <v>#DIV/0!</v>
      </c>
      <c r="P791" s="5">
        <f t="shared" si="182"/>
        <v>0</v>
      </c>
      <c r="Q791" s="5">
        <f t="shared" si="183"/>
        <v>0</v>
      </c>
      <c r="R791" s="5">
        <f t="shared" si="184"/>
        <v>0</v>
      </c>
      <c r="S791" s="5">
        <f t="shared" si="185"/>
        <v>0</v>
      </c>
      <c r="T791" s="5">
        <f t="shared" si="186"/>
        <v>0</v>
      </c>
      <c r="U791" s="5">
        <f t="shared" si="187"/>
        <v>0</v>
      </c>
      <c r="V791" s="13">
        <f t="shared" si="188"/>
        <v>0</v>
      </c>
      <c r="W791" s="5">
        <f t="shared" si="189"/>
        <v>0</v>
      </c>
      <c r="X791" s="5">
        <f t="shared" si="190"/>
        <v>0</v>
      </c>
      <c r="Y791" s="5">
        <f t="shared" si="191"/>
        <v>0</v>
      </c>
      <c r="AB791" s="5">
        <f t="shared" si="192"/>
        <v>0</v>
      </c>
      <c r="AC791" s="5">
        <f t="shared" si="193"/>
        <v>0</v>
      </c>
      <c r="AD791" s="5" t="str">
        <f t="shared" si="194"/>
        <v>Correct</v>
      </c>
      <c r="AE791" t="s">
        <v>105</v>
      </c>
      <c r="AF791">
        <v>79</v>
      </c>
      <c r="AG791" t="s">
        <v>121</v>
      </c>
      <c r="AH791" t="s">
        <v>286</v>
      </c>
      <c r="AI791" t="s">
        <v>107</v>
      </c>
      <c r="AJ791" t="s">
        <v>98</v>
      </c>
      <c r="AK791" s="1" t="s">
        <v>80</v>
      </c>
      <c r="AL791" t="s">
        <v>99</v>
      </c>
      <c r="AM791" t="s">
        <v>110</v>
      </c>
      <c r="AN791" t="s">
        <v>104</v>
      </c>
      <c r="AO791" t="s">
        <v>102</v>
      </c>
      <c r="AP791" s="1"/>
      <c r="AQ791" t="s">
        <v>102</v>
      </c>
    </row>
    <row r="792" spans="1:43" x14ac:dyDescent="0.25">
      <c r="A792" s="1">
        <v>791</v>
      </c>
      <c r="G792" t="s">
        <v>35</v>
      </c>
      <c r="M792" s="5">
        <f t="shared" si="180"/>
        <v>1</v>
      </c>
      <c r="N792" s="5">
        <f t="shared" si="181"/>
        <v>3</v>
      </c>
      <c r="P792" s="5">
        <f t="shared" si="182"/>
        <v>0</v>
      </c>
      <c r="Q792" s="5">
        <f t="shared" si="183"/>
        <v>0</v>
      </c>
      <c r="R792" s="5">
        <f t="shared" si="184"/>
        <v>0</v>
      </c>
      <c r="S792" s="5">
        <f t="shared" si="185"/>
        <v>0</v>
      </c>
      <c r="T792" s="5">
        <f t="shared" si="186"/>
        <v>0</v>
      </c>
      <c r="U792" s="5">
        <f t="shared" si="187"/>
        <v>1</v>
      </c>
      <c r="V792" s="13">
        <f t="shared" si="188"/>
        <v>0</v>
      </c>
      <c r="W792" s="5">
        <f t="shared" si="189"/>
        <v>0</v>
      </c>
      <c r="X792" s="5">
        <f t="shared" si="190"/>
        <v>0</v>
      </c>
      <c r="Y792" s="5">
        <f t="shared" si="191"/>
        <v>0</v>
      </c>
      <c r="AB792" s="5">
        <f t="shared" si="192"/>
        <v>1</v>
      </c>
      <c r="AC792" s="5">
        <f t="shared" si="193"/>
        <v>1</v>
      </c>
      <c r="AD792" s="5" t="str">
        <f t="shared" si="194"/>
        <v>Correct</v>
      </c>
      <c r="AE792" t="s">
        <v>94</v>
      </c>
      <c r="AF792">
        <v>64</v>
      </c>
      <c r="AG792" t="s">
        <v>121</v>
      </c>
      <c r="AH792" t="s">
        <v>282</v>
      </c>
      <c r="AI792" t="s">
        <v>107</v>
      </c>
      <c r="AJ792" t="s">
        <v>98</v>
      </c>
      <c r="AK792" s="1"/>
      <c r="AL792" t="s">
        <v>108</v>
      </c>
      <c r="AM792" t="s">
        <v>100</v>
      </c>
      <c r="AN792" t="s">
        <v>101</v>
      </c>
      <c r="AO792" t="s">
        <v>102</v>
      </c>
      <c r="AP792" s="1"/>
      <c r="AQ792" t="s">
        <v>102</v>
      </c>
    </row>
    <row r="793" spans="1:43" x14ac:dyDescent="0.25">
      <c r="A793" s="1">
        <v>792</v>
      </c>
      <c r="I793" t="s">
        <v>36</v>
      </c>
      <c r="K793" t="s">
        <v>38</v>
      </c>
      <c r="M793" s="5">
        <f t="shared" si="180"/>
        <v>2</v>
      </c>
      <c r="N793" s="5">
        <f t="shared" si="181"/>
        <v>1.5</v>
      </c>
      <c r="P793" s="5">
        <f t="shared" si="182"/>
        <v>0</v>
      </c>
      <c r="Q793" s="5">
        <f t="shared" si="183"/>
        <v>0</v>
      </c>
      <c r="R793" s="5">
        <f t="shared" si="184"/>
        <v>0</v>
      </c>
      <c r="S793" s="5">
        <f t="shared" si="185"/>
        <v>0</v>
      </c>
      <c r="T793" s="5">
        <f t="shared" si="186"/>
        <v>0</v>
      </c>
      <c r="U793" s="5">
        <f t="shared" si="187"/>
        <v>0</v>
      </c>
      <c r="V793" s="13">
        <f t="shared" si="188"/>
        <v>0</v>
      </c>
      <c r="W793" s="5">
        <f t="shared" si="189"/>
        <v>1</v>
      </c>
      <c r="X793" s="5">
        <f t="shared" si="190"/>
        <v>0</v>
      </c>
      <c r="Y793" s="5">
        <f t="shared" si="191"/>
        <v>1</v>
      </c>
      <c r="AB793" s="5">
        <f t="shared" si="192"/>
        <v>2</v>
      </c>
      <c r="AC793" s="5">
        <f t="shared" si="193"/>
        <v>2</v>
      </c>
      <c r="AD793" s="5" t="str">
        <f t="shared" si="194"/>
        <v>Correct</v>
      </c>
      <c r="AE793" t="s">
        <v>94</v>
      </c>
      <c r="AF793">
        <v>62</v>
      </c>
      <c r="AG793" t="s">
        <v>121</v>
      </c>
      <c r="AH793" t="s">
        <v>282</v>
      </c>
      <c r="AI793" t="s">
        <v>107</v>
      </c>
      <c r="AJ793" t="s">
        <v>98</v>
      </c>
      <c r="AK793" s="1" t="s">
        <v>80</v>
      </c>
      <c r="AL793" t="s">
        <v>114</v>
      </c>
      <c r="AM793" t="s">
        <v>110</v>
      </c>
      <c r="AN793" t="s">
        <v>101</v>
      </c>
      <c r="AO793" t="s">
        <v>102</v>
      </c>
      <c r="AP793" s="1"/>
      <c r="AQ793" t="s">
        <v>102</v>
      </c>
    </row>
    <row r="794" spans="1:43" x14ac:dyDescent="0.25">
      <c r="A794" s="1">
        <v>793</v>
      </c>
      <c r="I794" t="s">
        <v>36</v>
      </c>
      <c r="J794" t="s">
        <v>37</v>
      </c>
      <c r="M794" s="5">
        <f t="shared" si="180"/>
        <v>2</v>
      </c>
      <c r="N794" s="5">
        <f t="shared" si="181"/>
        <v>1.5</v>
      </c>
      <c r="P794" s="5">
        <f t="shared" si="182"/>
        <v>0</v>
      </c>
      <c r="Q794" s="5">
        <f t="shared" si="183"/>
        <v>0</v>
      </c>
      <c r="R794" s="5">
        <f t="shared" si="184"/>
        <v>0</v>
      </c>
      <c r="S794" s="5">
        <f t="shared" si="185"/>
        <v>0</v>
      </c>
      <c r="T794" s="5">
        <f t="shared" si="186"/>
        <v>0</v>
      </c>
      <c r="U794" s="5">
        <f t="shared" si="187"/>
        <v>0</v>
      </c>
      <c r="V794" s="13">
        <f t="shared" si="188"/>
        <v>0</v>
      </c>
      <c r="W794" s="5">
        <f t="shared" si="189"/>
        <v>1</v>
      </c>
      <c r="X794" s="5">
        <f t="shared" si="190"/>
        <v>1</v>
      </c>
      <c r="Y794" s="5">
        <f t="shared" si="191"/>
        <v>0</v>
      </c>
      <c r="AB794" s="5">
        <f t="shared" si="192"/>
        <v>2</v>
      </c>
      <c r="AC794" s="5">
        <f t="shared" si="193"/>
        <v>2</v>
      </c>
      <c r="AD794" s="5" t="str">
        <f t="shared" si="194"/>
        <v>Correct</v>
      </c>
      <c r="AE794" t="s">
        <v>94</v>
      </c>
      <c r="AF794">
        <v>69</v>
      </c>
      <c r="AG794" t="s">
        <v>121</v>
      </c>
      <c r="AH794" t="s">
        <v>217</v>
      </c>
      <c r="AI794" t="s">
        <v>107</v>
      </c>
      <c r="AK794" s="1" t="s">
        <v>80</v>
      </c>
      <c r="AM794" t="s">
        <v>133</v>
      </c>
      <c r="AN794" t="s">
        <v>104</v>
      </c>
      <c r="AO794" t="s">
        <v>102</v>
      </c>
      <c r="AP794" s="1"/>
      <c r="AQ794" t="s">
        <v>102</v>
      </c>
    </row>
    <row r="795" spans="1:43" x14ac:dyDescent="0.25">
      <c r="A795" s="1">
        <v>794</v>
      </c>
      <c r="G795" t="s">
        <v>35</v>
      </c>
      <c r="M795" s="5">
        <f t="shared" si="180"/>
        <v>1</v>
      </c>
      <c r="N795" s="5">
        <f t="shared" si="181"/>
        <v>3</v>
      </c>
      <c r="P795" s="5">
        <f t="shared" si="182"/>
        <v>0</v>
      </c>
      <c r="Q795" s="5">
        <f t="shared" si="183"/>
        <v>0</v>
      </c>
      <c r="R795" s="5">
        <f t="shared" si="184"/>
        <v>0</v>
      </c>
      <c r="S795" s="5">
        <f t="shared" si="185"/>
        <v>0</v>
      </c>
      <c r="T795" s="5">
        <f t="shared" si="186"/>
        <v>0</v>
      </c>
      <c r="U795" s="5">
        <f t="shared" si="187"/>
        <v>1</v>
      </c>
      <c r="V795" s="13">
        <f t="shared" si="188"/>
        <v>0</v>
      </c>
      <c r="W795" s="5">
        <f t="shared" si="189"/>
        <v>0</v>
      </c>
      <c r="X795" s="5">
        <f t="shared" si="190"/>
        <v>0</v>
      </c>
      <c r="Y795" s="5">
        <f t="shared" si="191"/>
        <v>0</v>
      </c>
      <c r="AB795" s="5">
        <f t="shared" si="192"/>
        <v>1</v>
      </c>
      <c r="AC795" s="5">
        <f t="shared" si="193"/>
        <v>1</v>
      </c>
      <c r="AD795" s="5" t="str">
        <f t="shared" si="194"/>
        <v>Correct</v>
      </c>
      <c r="AE795" t="s">
        <v>94</v>
      </c>
      <c r="AF795">
        <v>74</v>
      </c>
      <c r="AG795" t="s">
        <v>121</v>
      </c>
      <c r="AH795" t="s">
        <v>282</v>
      </c>
      <c r="AI795" t="s">
        <v>107</v>
      </c>
      <c r="AJ795" t="s">
        <v>98</v>
      </c>
      <c r="AK795" s="1" t="s">
        <v>80</v>
      </c>
      <c r="AM795" t="s">
        <v>137</v>
      </c>
      <c r="AN795" t="s">
        <v>104</v>
      </c>
      <c r="AO795" t="s">
        <v>102</v>
      </c>
      <c r="AP795" s="1"/>
      <c r="AQ795" t="s">
        <v>102</v>
      </c>
    </row>
    <row r="796" spans="1:43" x14ac:dyDescent="0.25">
      <c r="A796" s="1">
        <v>795</v>
      </c>
      <c r="G796" t="s">
        <v>35</v>
      </c>
      <c r="M796" s="5">
        <f t="shared" si="180"/>
        <v>1</v>
      </c>
      <c r="N796" s="5">
        <f t="shared" si="181"/>
        <v>3</v>
      </c>
      <c r="P796" s="5">
        <f t="shared" si="182"/>
        <v>0</v>
      </c>
      <c r="Q796" s="5">
        <f t="shared" si="183"/>
        <v>0</v>
      </c>
      <c r="R796" s="5">
        <f t="shared" si="184"/>
        <v>0</v>
      </c>
      <c r="S796" s="5">
        <f t="shared" si="185"/>
        <v>0</v>
      </c>
      <c r="T796" s="5">
        <f t="shared" si="186"/>
        <v>0</v>
      </c>
      <c r="U796" s="5">
        <f t="shared" si="187"/>
        <v>1</v>
      </c>
      <c r="V796" s="13">
        <f t="shared" si="188"/>
        <v>0</v>
      </c>
      <c r="W796" s="5">
        <f t="shared" si="189"/>
        <v>0</v>
      </c>
      <c r="X796" s="5">
        <f t="shared" si="190"/>
        <v>0</v>
      </c>
      <c r="Y796" s="5">
        <f t="shared" si="191"/>
        <v>0</v>
      </c>
      <c r="AB796" s="5">
        <f t="shared" si="192"/>
        <v>1</v>
      </c>
      <c r="AC796" s="5">
        <f t="shared" si="193"/>
        <v>1</v>
      </c>
      <c r="AD796" s="5" t="str">
        <f t="shared" si="194"/>
        <v>Correct</v>
      </c>
      <c r="AE796" t="s">
        <v>94</v>
      </c>
      <c r="AF796">
        <v>74</v>
      </c>
      <c r="AG796" t="s">
        <v>121</v>
      </c>
      <c r="AH796" t="s">
        <v>285</v>
      </c>
      <c r="AI796" t="s">
        <v>107</v>
      </c>
      <c r="AK796" s="1" t="s">
        <v>80</v>
      </c>
      <c r="AM796" t="s">
        <v>120</v>
      </c>
      <c r="AN796" t="s">
        <v>104</v>
      </c>
      <c r="AO796" t="s">
        <v>102</v>
      </c>
      <c r="AP796" s="1"/>
      <c r="AQ796" t="s">
        <v>102</v>
      </c>
    </row>
    <row r="797" spans="1:43" x14ac:dyDescent="0.25">
      <c r="A797" s="1">
        <v>796</v>
      </c>
      <c r="C797" t="s">
        <v>32</v>
      </c>
      <c r="M797" s="5">
        <f t="shared" si="180"/>
        <v>1</v>
      </c>
      <c r="N797" s="5">
        <f t="shared" si="181"/>
        <v>3</v>
      </c>
      <c r="P797" s="5">
        <f t="shared" si="182"/>
        <v>0</v>
      </c>
      <c r="Q797" s="5">
        <f t="shared" si="183"/>
        <v>1</v>
      </c>
      <c r="R797" s="5">
        <f t="shared" si="184"/>
        <v>0</v>
      </c>
      <c r="S797" s="5">
        <f t="shared" si="185"/>
        <v>0</v>
      </c>
      <c r="T797" s="5">
        <f t="shared" si="186"/>
        <v>0</v>
      </c>
      <c r="U797" s="5">
        <f t="shared" si="187"/>
        <v>0</v>
      </c>
      <c r="V797" s="13">
        <f t="shared" si="188"/>
        <v>0</v>
      </c>
      <c r="W797" s="5">
        <f t="shared" si="189"/>
        <v>0</v>
      </c>
      <c r="X797" s="5">
        <f t="shared" si="190"/>
        <v>0</v>
      </c>
      <c r="Y797" s="5">
        <f t="shared" si="191"/>
        <v>0</v>
      </c>
      <c r="AB797" s="5">
        <f t="shared" si="192"/>
        <v>1</v>
      </c>
      <c r="AC797" s="5">
        <f t="shared" si="193"/>
        <v>1</v>
      </c>
      <c r="AD797" s="5" t="str">
        <f t="shared" si="194"/>
        <v>Correct</v>
      </c>
      <c r="AE797" t="s">
        <v>94</v>
      </c>
      <c r="AF797">
        <v>84</v>
      </c>
      <c r="AG797" t="s">
        <v>121</v>
      </c>
      <c r="AH797" t="s">
        <v>217</v>
      </c>
      <c r="AI797" t="s">
        <v>107</v>
      </c>
      <c r="AJ797" t="s">
        <v>98</v>
      </c>
      <c r="AK797" s="1" t="s">
        <v>80</v>
      </c>
      <c r="AL797" t="s">
        <v>114</v>
      </c>
      <c r="AM797" t="s">
        <v>103</v>
      </c>
      <c r="AN797" t="s">
        <v>104</v>
      </c>
      <c r="AO797" t="s">
        <v>102</v>
      </c>
      <c r="AP797" s="1"/>
      <c r="AQ797" t="s">
        <v>102</v>
      </c>
    </row>
    <row r="798" spans="1:43" x14ac:dyDescent="0.25">
      <c r="A798" s="1">
        <v>797</v>
      </c>
      <c r="M798" s="5">
        <f t="shared" si="180"/>
        <v>0</v>
      </c>
      <c r="N798" s="5" t="e">
        <f t="shared" si="181"/>
        <v>#DIV/0!</v>
      </c>
      <c r="P798" s="5">
        <f t="shared" si="182"/>
        <v>0</v>
      </c>
      <c r="Q798" s="5">
        <f t="shared" si="183"/>
        <v>0</v>
      </c>
      <c r="R798" s="5">
        <f t="shared" si="184"/>
        <v>0</v>
      </c>
      <c r="S798" s="5">
        <f t="shared" si="185"/>
        <v>0</v>
      </c>
      <c r="T798" s="5">
        <f t="shared" si="186"/>
        <v>0</v>
      </c>
      <c r="U798" s="5">
        <f t="shared" si="187"/>
        <v>0</v>
      </c>
      <c r="V798" s="13">
        <f t="shared" si="188"/>
        <v>0</v>
      </c>
      <c r="W798" s="5">
        <f t="shared" si="189"/>
        <v>0</v>
      </c>
      <c r="X798" s="5">
        <f t="shared" si="190"/>
        <v>0</v>
      </c>
      <c r="Y798" s="5">
        <f t="shared" si="191"/>
        <v>0</v>
      </c>
      <c r="AB798" s="5">
        <f t="shared" si="192"/>
        <v>0</v>
      </c>
      <c r="AC798" s="5">
        <f t="shared" si="193"/>
        <v>0</v>
      </c>
      <c r="AD798" s="5" t="str">
        <f t="shared" si="194"/>
        <v>Correct</v>
      </c>
      <c r="AE798" t="s">
        <v>105</v>
      </c>
      <c r="AF798">
        <v>64</v>
      </c>
      <c r="AG798" t="s">
        <v>121</v>
      </c>
      <c r="AH798" t="s">
        <v>282</v>
      </c>
      <c r="AI798" t="s">
        <v>107</v>
      </c>
      <c r="AK798" s="1" t="s">
        <v>80</v>
      </c>
      <c r="AM798" t="s">
        <v>103</v>
      </c>
      <c r="AN798" t="s">
        <v>104</v>
      </c>
      <c r="AO798" t="s">
        <v>102</v>
      </c>
      <c r="AP798" s="1"/>
      <c r="AQ798" t="s">
        <v>98</v>
      </c>
    </row>
    <row r="799" spans="1:43" x14ac:dyDescent="0.25">
      <c r="A799" s="1">
        <v>798</v>
      </c>
      <c r="I799" t="s">
        <v>36</v>
      </c>
      <c r="J799" t="s">
        <v>37</v>
      </c>
      <c r="M799" s="5">
        <f t="shared" si="180"/>
        <v>2</v>
      </c>
      <c r="N799" s="5">
        <f t="shared" si="181"/>
        <v>1.5</v>
      </c>
      <c r="P799" s="5">
        <f t="shared" si="182"/>
        <v>0</v>
      </c>
      <c r="Q799" s="5">
        <f t="shared" si="183"/>
        <v>0</v>
      </c>
      <c r="R799" s="5">
        <f t="shared" si="184"/>
        <v>0</v>
      </c>
      <c r="S799" s="5">
        <f t="shared" si="185"/>
        <v>0</v>
      </c>
      <c r="T799" s="5">
        <f t="shared" si="186"/>
        <v>0</v>
      </c>
      <c r="U799" s="5">
        <f t="shared" si="187"/>
        <v>0</v>
      </c>
      <c r="V799" s="13">
        <f t="shared" si="188"/>
        <v>0</v>
      </c>
      <c r="W799" s="5">
        <f t="shared" si="189"/>
        <v>1</v>
      </c>
      <c r="X799" s="5">
        <f t="shared" si="190"/>
        <v>1</v>
      </c>
      <c r="Y799" s="5">
        <f t="shared" si="191"/>
        <v>0</v>
      </c>
      <c r="AB799" s="5">
        <f t="shared" si="192"/>
        <v>2</v>
      </c>
      <c r="AC799" s="5">
        <f t="shared" si="193"/>
        <v>2</v>
      </c>
      <c r="AD799" s="5" t="str">
        <f t="shared" si="194"/>
        <v>Correct</v>
      </c>
      <c r="AE799" t="s">
        <v>105</v>
      </c>
      <c r="AF799">
        <v>98</v>
      </c>
      <c r="AG799" t="s">
        <v>121</v>
      </c>
      <c r="AH799" t="s">
        <v>283</v>
      </c>
      <c r="AI799" t="s">
        <v>107</v>
      </c>
      <c r="AJ799" t="s">
        <v>98</v>
      </c>
      <c r="AK799" s="1" t="s">
        <v>80</v>
      </c>
      <c r="AL799" t="s">
        <v>112</v>
      </c>
      <c r="AM799" t="s">
        <v>110</v>
      </c>
      <c r="AN799" t="s">
        <v>104</v>
      </c>
      <c r="AO799" t="s">
        <v>102</v>
      </c>
      <c r="AP799" s="1"/>
      <c r="AQ799" t="s">
        <v>98</v>
      </c>
    </row>
    <row r="800" spans="1:43" x14ac:dyDescent="0.25">
      <c r="A800" s="1">
        <v>799</v>
      </c>
      <c r="E800" t="s">
        <v>266</v>
      </c>
      <c r="H800" t="s">
        <v>269</v>
      </c>
      <c r="J800" t="s">
        <v>37</v>
      </c>
      <c r="M800" s="5">
        <f t="shared" si="180"/>
        <v>3</v>
      </c>
      <c r="N800" s="5">
        <f t="shared" si="181"/>
        <v>1</v>
      </c>
      <c r="P800" s="5">
        <f t="shared" si="182"/>
        <v>0</v>
      </c>
      <c r="Q800" s="5">
        <f t="shared" si="183"/>
        <v>0</v>
      </c>
      <c r="R800" s="5">
        <f t="shared" si="184"/>
        <v>0</v>
      </c>
      <c r="S800" s="5">
        <f t="shared" si="185"/>
        <v>1</v>
      </c>
      <c r="T800" s="5">
        <f t="shared" si="186"/>
        <v>0</v>
      </c>
      <c r="U800" s="5">
        <f t="shared" si="187"/>
        <v>0</v>
      </c>
      <c r="V800" s="13">
        <f t="shared" si="188"/>
        <v>1</v>
      </c>
      <c r="W800" s="5">
        <f t="shared" si="189"/>
        <v>0</v>
      </c>
      <c r="X800" s="5">
        <f t="shared" si="190"/>
        <v>1</v>
      </c>
      <c r="Y800" s="5">
        <f t="shared" si="191"/>
        <v>0</v>
      </c>
      <c r="AB800" s="5">
        <f t="shared" si="192"/>
        <v>3</v>
      </c>
      <c r="AC800" s="5">
        <f t="shared" si="193"/>
        <v>3</v>
      </c>
      <c r="AD800" s="5" t="str">
        <f t="shared" si="194"/>
        <v>Correct</v>
      </c>
      <c r="AE800" t="s">
        <v>105</v>
      </c>
      <c r="AF800">
        <v>72</v>
      </c>
      <c r="AG800" t="s">
        <v>121</v>
      </c>
      <c r="AH800" t="s">
        <v>283</v>
      </c>
      <c r="AI800" t="s">
        <v>107</v>
      </c>
      <c r="AJ800" t="s">
        <v>98</v>
      </c>
      <c r="AK800" s="1" t="s">
        <v>80</v>
      </c>
      <c r="AL800" t="s">
        <v>114</v>
      </c>
      <c r="AM800" t="s">
        <v>120</v>
      </c>
      <c r="AN800" t="s">
        <v>104</v>
      </c>
      <c r="AO800" t="s">
        <v>102</v>
      </c>
      <c r="AP800" s="1"/>
      <c r="AQ800" t="s">
        <v>102</v>
      </c>
    </row>
    <row r="801" spans="1:43" x14ac:dyDescent="0.25">
      <c r="A801" s="1">
        <v>800</v>
      </c>
      <c r="M801" s="5">
        <f t="shared" si="180"/>
        <v>0</v>
      </c>
      <c r="N801" s="5" t="e">
        <f t="shared" si="181"/>
        <v>#DIV/0!</v>
      </c>
      <c r="P801" s="5">
        <f t="shared" si="182"/>
        <v>0</v>
      </c>
      <c r="Q801" s="5">
        <f t="shared" si="183"/>
        <v>0</v>
      </c>
      <c r="R801" s="5">
        <f t="shared" si="184"/>
        <v>0</v>
      </c>
      <c r="S801" s="5">
        <f t="shared" si="185"/>
        <v>0</v>
      </c>
      <c r="T801" s="5">
        <f t="shared" si="186"/>
        <v>0</v>
      </c>
      <c r="U801" s="5">
        <f t="shared" si="187"/>
        <v>0</v>
      </c>
      <c r="V801" s="13">
        <f t="shared" si="188"/>
        <v>0</v>
      </c>
      <c r="W801" s="5">
        <f t="shared" si="189"/>
        <v>0</v>
      </c>
      <c r="X801" s="5">
        <f t="shared" si="190"/>
        <v>0</v>
      </c>
      <c r="Y801" s="5">
        <f t="shared" si="191"/>
        <v>0</v>
      </c>
      <c r="AB801" s="5">
        <f t="shared" si="192"/>
        <v>0</v>
      </c>
      <c r="AC801" s="5">
        <f t="shared" si="193"/>
        <v>0</v>
      </c>
      <c r="AD801" s="5" t="str">
        <f t="shared" si="194"/>
        <v>Correct</v>
      </c>
      <c r="AE801" t="s">
        <v>105</v>
      </c>
      <c r="AF801">
        <v>63</v>
      </c>
      <c r="AG801" t="s">
        <v>121</v>
      </c>
      <c r="AH801" t="s">
        <v>283</v>
      </c>
      <c r="AI801" t="s">
        <v>107</v>
      </c>
      <c r="AJ801" t="s">
        <v>98</v>
      </c>
      <c r="AK801" s="1" t="s">
        <v>80</v>
      </c>
      <c r="AL801" t="s">
        <v>99</v>
      </c>
      <c r="AN801" t="s">
        <v>104</v>
      </c>
      <c r="AO801" t="s">
        <v>102</v>
      </c>
      <c r="AP801" s="1"/>
      <c r="AQ801" t="s">
        <v>102</v>
      </c>
    </row>
    <row r="802" spans="1:43" x14ac:dyDescent="0.25">
      <c r="A802" s="1">
        <v>801</v>
      </c>
      <c r="E802" t="s">
        <v>266</v>
      </c>
      <c r="H802" t="s">
        <v>269</v>
      </c>
      <c r="K802" t="s">
        <v>38</v>
      </c>
      <c r="M802" s="5">
        <f t="shared" si="180"/>
        <v>3</v>
      </c>
      <c r="N802" s="5">
        <f t="shared" si="181"/>
        <v>1</v>
      </c>
      <c r="P802" s="5">
        <f t="shared" si="182"/>
        <v>0</v>
      </c>
      <c r="Q802" s="5">
        <f t="shared" si="183"/>
        <v>0</v>
      </c>
      <c r="R802" s="5">
        <f t="shared" si="184"/>
        <v>0</v>
      </c>
      <c r="S802" s="5">
        <f t="shared" si="185"/>
        <v>1</v>
      </c>
      <c r="T802" s="5">
        <f t="shared" si="186"/>
        <v>0</v>
      </c>
      <c r="U802" s="5">
        <f t="shared" si="187"/>
        <v>0</v>
      </c>
      <c r="V802" s="13">
        <f t="shared" si="188"/>
        <v>1</v>
      </c>
      <c r="W802" s="5">
        <f t="shared" si="189"/>
        <v>0</v>
      </c>
      <c r="X802" s="5">
        <f t="shared" si="190"/>
        <v>0</v>
      </c>
      <c r="Y802" s="5">
        <f t="shared" si="191"/>
        <v>1</v>
      </c>
      <c r="AB802" s="5">
        <f t="shared" si="192"/>
        <v>3</v>
      </c>
      <c r="AC802" s="5">
        <f t="shared" si="193"/>
        <v>3</v>
      </c>
      <c r="AD802" s="5" t="str">
        <f t="shared" si="194"/>
        <v>Correct</v>
      </c>
      <c r="AE802" t="s">
        <v>94</v>
      </c>
      <c r="AF802">
        <v>78</v>
      </c>
      <c r="AG802" t="s">
        <v>121</v>
      </c>
      <c r="AH802" t="s">
        <v>282</v>
      </c>
      <c r="AI802" t="s">
        <v>107</v>
      </c>
      <c r="AJ802" t="s">
        <v>98</v>
      </c>
      <c r="AK802" s="1" t="s">
        <v>80</v>
      </c>
      <c r="AL802" t="s">
        <v>114</v>
      </c>
      <c r="AM802" t="s">
        <v>120</v>
      </c>
      <c r="AN802" t="s">
        <v>104</v>
      </c>
      <c r="AO802" t="s">
        <v>98</v>
      </c>
      <c r="AP802" s="1"/>
      <c r="AQ802" t="s">
        <v>102</v>
      </c>
    </row>
    <row r="803" spans="1:43" x14ac:dyDescent="0.25">
      <c r="A803" s="1">
        <v>802</v>
      </c>
      <c r="M803" s="5">
        <f t="shared" si="180"/>
        <v>0</v>
      </c>
      <c r="N803" s="5" t="e">
        <f t="shared" si="181"/>
        <v>#DIV/0!</v>
      </c>
      <c r="P803" s="5">
        <f t="shared" si="182"/>
        <v>0</v>
      </c>
      <c r="Q803" s="5">
        <f t="shared" si="183"/>
        <v>0</v>
      </c>
      <c r="R803" s="5">
        <f t="shared" si="184"/>
        <v>0</v>
      </c>
      <c r="S803" s="5">
        <f t="shared" si="185"/>
        <v>0</v>
      </c>
      <c r="T803" s="5">
        <f t="shared" si="186"/>
        <v>0</v>
      </c>
      <c r="U803" s="5">
        <f t="shared" si="187"/>
        <v>0</v>
      </c>
      <c r="V803" s="13">
        <f t="shared" si="188"/>
        <v>0</v>
      </c>
      <c r="W803" s="5">
        <f t="shared" si="189"/>
        <v>0</v>
      </c>
      <c r="X803" s="5">
        <f t="shared" si="190"/>
        <v>0</v>
      </c>
      <c r="Y803" s="5">
        <f t="shared" si="191"/>
        <v>0</v>
      </c>
      <c r="AB803" s="5">
        <f t="shared" si="192"/>
        <v>0</v>
      </c>
      <c r="AC803" s="5">
        <f t="shared" si="193"/>
        <v>0</v>
      </c>
      <c r="AD803" s="5" t="str">
        <f t="shared" si="194"/>
        <v>Correct</v>
      </c>
      <c r="AE803" t="s">
        <v>94</v>
      </c>
      <c r="AF803">
        <v>81</v>
      </c>
      <c r="AG803" t="s">
        <v>121</v>
      </c>
      <c r="AH803" t="s">
        <v>281</v>
      </c>
      <c r="AI803" t="s">
        <v>143</v>
      </c>
      <c r="AJ803" t="s">
        <v>98</v>
      </c>
      <c r="AK803" s="1" t="s">
        <v>80</v>
      </c>
      <c r="AL803" t="s">
        <v>99</v>
      </c>
      <c r="AM803" t="s">
        <v>110</v>
      </c>
      <c r="AN803" t="s">
        <v>104</v>
      </c>
      <c r="AO803" t="s">
        <v>102</v>
      </c>
      <c r="AP803" s="1"/>
    </row>
    <row r="804" spans="1:43" x14ac:dyDescent="0.25">
      <c r="A804" s="1">
        <v>803</v>
      </c>
      <c r="I804" t="s">
        <v>36</v>
      </c>
      <c r="J804" t="s">
        <v>37</v>
      </c>
      <c r="K804" t="s">
        <v>38</v>
      </c>
      <c r="M804" s="5">
        <f t="shared" si="180"/>
        <v>3</v>
      </c>
      <c r="N804" s="5">
        <f t="shared" si="181"/>
        <v>1</v>
      </c>
      <c r="P804" s="5">
        <f t="shared" si="182"/>
        <v>0</v>
      </c>
      <c r="Q804" s="5">
        <f t="shared" si="183"/>
        <v>0</v>
      </c>
      <c r="R804" s="5">
        <f t="shared" si="184"/>
        <v>0</v>
      </c>
      <c r="S804" s="5">
        <f t="shared" si="185"/>
        <v>0</v>
      </c>
      <c r="T804" s="5">
        <f t="shared" si="186"/>
        <v>0</v>
      </c>
      <c r="U804" s="5">
        <f t="shared" si="187"/>
        <v>0</v>
      </c>
      <c r="V804" s="13">
        <f t="shared" si="188"/>
        <v>0</v>
      </c>
      <c r="W804" s="5">
        <f t="shared" si="189"/>
        <v>1</v>
      </c>
      <c r="X804" s="5">
        <f t="shared" si="190"/>
        <v>1</v>
      </c>
      <c r="Y804" s="5">
        <f t="shared" si="191"/>
        <v>1</v>
      </c>
      <c r="AB804" s="5">
        <f t="shared" si="192"/>
        <v>3</v>
      </c>
      <c r="AC804" s="5">
        <f t="shared" si="193"/>
        <v>3</v>
      </c>
      <c r="AD804" s="5" t="str">
        <f t="shared" si="194"/>
        <v>Correct</v>
      </c>
      <c r="AE804" t="s">
        <v>94</v>
      </c>
      <c r="AF804">
        <v>83</v>
      </c>
      <c r="AG804" t="s">
        <v>121</v>
      </c>
      <c r="AH804" t="s">
        <v>282</v>
      </c>
      <c r="AI804" t="s">
        <v>107</v>
      </c>
      <c r="AK804" s="1" t="s">
        <v>80</v>
      </c>
      <c r="AL804" t="s">
        <v>109</v>
      </c>
      <c r="AM804" t="s">
        <v>110</v>
      </c>
      <c r="AN804" t="s">
        <v>104</v>
      </c>
      <c r="AO804" t="s">
        <v>102</v>
      </c>
      <c r="AP804" s="1"/>
      <c r="AQ804" t="s">
        <v>102</v>
      </c>
    </row>
    <row r="805" spans="1:43" x14ac:dyDescent="0.25">
      <c r="A805" s="1">
        <v>804</v>
      </c>
      <c r="D805" t="s">
        <v>33</v>
      </c>
      <c r="I805" t="s">
        <v>36</v>
      </c>
      <c r="J805" t="s">
        <v>37</v>
      </c>
      <c r="M805" s="5">
        <f t="shared" si="180"/>
        <v>3</v>
      </c>
      <c r="N805" s="5">
        <f t="shared" si="181"/>
        <v>1</v>
      </c>
      <c r="P805" s="5">
        <f t="shared" si="182"/>
        <v>0</v>
      </c>
      <c r="Q805" s="5">
        <f t="shared" si="183"/>
        <v>0</v>
      </c>
      <c r="R805" s="5">
        <f t="shared" si="184"/>
        <v>1</v>
      </c>
      <c r="S805" s="5">
        <f t="shared" si="185"/>
        <v>0</v>
      </c>
      <c r="T805" s="5">
        <f t="shared" si="186"/>
        <v>0</v>
      </c>
      <c r="U805" s="5">
        <f t="shared" si="187"/>
        <v>0</v>
      </c>
      <c r="V805" s="13">
        <f t="shared" si="188"/>
        <v>0</v>
      </c>
      <c r="W805" s="5">
        <f t="shared" si="189"/>
        <v>1</v>
      </c>
      <c r="X805" s="5">
        <f t="shared" si="190"/>
        <v>1</v>
      </c>
      <c r="Y805" s="5">
        <f t="shared" si="191"/>
        <v>0</v>
      </c>
      <c r="AB805" s="5">
        <f t="shared" si="192"/>
        <v>3</v>
      </c>
      <c r="AC805" s="5">
        <f t="shared" si="193"/>
        <v>3</v>
      </c>
      <c r="AD805" s="5" t="str">
        <f t="shared" si="194"/>
        <v>Correct</v>
      </c>
      <c r="AE805" t="s">
        <v>94</v>
      </c>
      <c r="AF805">
        <v>72</v>
      </c>
      <c r="AG805" t="s">
        <v>121</v>
      </c>
      <c r="AH805" t="s">
        <v>287</v>
      </c>
      <c r="AI805" t="s">
        <v>107</v>
      </c>
      <c r="AJ805" t="s">
        <v>98</v>
      </c>
      <c r="AK805" s="1" t="s">
        <v>80</v>
      </c>
      <c r="AL805" t="s">
        <v>99</v>
      </c>
      <c r="AM805" t="s">
        <v>137</v>
      </c>
      <c r="AN805" t="s">
        <v>104</v>
      </c>
      <c r="AO805" t="s">
        <v>102</v>
      </c>
      <c r="AP805" s="1"/>
      <c r="AQ805" t="s">
        <v>102</v>
      </c>
    </row>
    <row r="806" spans="1:43" x14ac:dyDescent="0.25">
      <c r="A806" s="1">
        <v>805</v>
      </c>
      <c r="G806" t="s">
        <v>35</v>
      </c>
      <c r="M806" s="5">
        <f t="shared" si="180"/>
        <v>1</v>
      </c>
      <c r="N806" s="5">
        <f t="shared" si="181"/>
        <v>3</v>
      </c>
      <c r="P806" s="5">
        <f t="shared" si="182"/>
        <v>0</v>
      </c>
      <c r="Q806" s="5">
        <f t="shared" si="183"/>
        <v>0</v>
      </c>
      <c r="R806" s="5">
        <f t="shared" si="184"/>
        <v>0</v>
      </c>
      <c r="S806" s="5">
        <f t="shared" si="185"/>
        <v>0</v>
      </c>
      <c r="T806" s="5">
        <f t="shared" si="186"/>
        <v>0</v>
      </c>
      <c r="U806" s="5">
        <f t="shared" si="187"/>
        <v>1</v>
      </c>
      <c r="V806" s="13">
        <f t="shared" si="188"/>
        <v>0</v>
      </c>
      <c r="W806" s="5">
        <f t="shared" si="189"/>
        <v>0</v>
      </c>
      <c r="X806" s="5">
        <f t="shared" si="190"/>
        <v>0</v>
      </c>
      <c r="Y806" s="5">
        <f t="shared" si="191"/>
        <v>0</v>
      </c>
      <c r="AB806" s="5">
        <f t="shared" si="192"/>
        <v>1</v>
      </c>
      <c r="AC806" s="5">
        <f t="shared" si="193"/>
        <v>1</v>
      </c>
      <c r="AD806" s="5" t="str">
        <f t="shared" si="194"/>
        <v>Correct</v>
      </c>
      <c r="AE806" t="s">
        <v>94</v>
      </c>
      <c r="AF806">
        <v>86</v>
      </c>
      <c r="AG806" t="s">
        <v>121</v>
      </c>
      <c r="AH806" t="s">
        <v>286</v>
      </c>
      <c r="AI806" t="s">
        <v>107</v>
      </c>
      <c r="AJ806" t="s">
        <v>98</v>
      </c>
      <c r="AK806" s="1" t="s">
        <v>80</v>
      </c>
      <c r="AL806" t="s">
        <v>99</v>
      </c>
      <c r="AM806" t="s">
        <v>137</v>
      </c>
      <c r="AN806" t="s">
        <v>104</v>
      </c>
      <c r="AO806" t="s">
        <v>102</v>
      </c>
      <c r="AP806" s="1"/>
      <c r="AQ806" t="s">
        <v>98</v>
      </c>
    </row>
    <row r="807" spans="1:43" x14ac:dyDescent="0.25">
      <c r="A807" s="1">
        <v>806</v>
      </c>
      <c r="F807" t="s">
        <v>34</v>
      </c>
      <c r="H807" t="s">
        <v>269</v>
      </c>
      <c r="I807" t="s">
        <v>36</v>
      </c>
      <c r="M807" s="5">
        <f t="shared" si="180"/>
        <v>3</v>
      </c>
      <c r="N807" s="5">
        <f t="shared" si="181"/>
        <v>1</v>
      </c>
      <c r="P807" s="5">
        <f t="shared" si="182"/>
        <v>0</v>
      </c>
      <c r="Q807" s="5">
        <f t="shared" si="183"/>
        <v>0</v>
      </c>
      <c r="R807" s="5">
        <f t="shared" si="184"/>
        <v>0</v>
      </c>
      <c r="S807" s="5">
        <f t="shared" si="185"/>
        <v>0</v>
      </c>
      <c r="T807" s="5">
        <f t="shared" si="186"/>
        <v>1</v>
      </c>
      <c r="U807" s="5">
        <f t="shared" si="187"/>
        <v>0</v>
      </c>
      <c r="V807" s="13">
        <f t="shared" si="188"/>
        <v>1</v>
      </c>
      <c r="W807" s="5">
        <f t="shared" si="189"/>
        <v>1</v>
      </c>
      <c r="X807" s="5">
        <f t="shared" si="190"/>
        <v>0</v>
      </c>
      <c r="Y807" s="5">
        <f t="shared" si="191"/>
        <v>0</v>
      </c>
      <c r="AB807" s="5">
        <f t="shared" si="192"/>
        <v>3</v>
      </c>
      <c r="AC807" s="5">
        <f t="shared" si="193"/>
        <v>3</v>
      </c>
      <c r="AD807" s="5" t="str">
        <f t="shared" si="194"/>
        <v>Correct</v>
      </c>
      <c r="AE807" t="s">
        <v>94</v>
      </c>
      <c r="AF807">
        <v>78</v>
      </c>
      <c r="AG807" t="s">
        <v>121</v>
      </c>
      <c r="AH807" t="s">
        <v>287</v>
      </c>
      <c r="AI807" t="s">
        <v>107</v>
      </c>
      <c r="AJ807" t="s">
        <v>98</v>
      </c>
      <c r="AK807" s="1" t="s">
        <v>80</v>
      </c>
      <c r="AL807" t="s">
        <v>112</v>
      </c>
      <c r="AM807" t="s">
        <v>120</v>
      </c>
      <c r="AN807" t="s">
        <v>104</v>
      </c>
      <c r="AO807" t="s">
        <v>102</v>
      </c>
      <c r="AP807" s="1"/>
      <c r="AQ807" t="s">
        <v>98</v>
      </c>
    </row>
    <row r="808" spans="1:43" x14ac:dyDescent="0.25">
      <c r="A808" s="1">
        <v>807</v>
      </c>
      <c r="J808" t="s">
        <v>37</v>
      </c>
      <c r="M808" s="5">
        <f t="shared" si="180"/>
        <v>1</v>
      </c>
      <c r="N808" s="5">
        <f t="shared" si="181"/>
        <v>3</v>
      </c>
      <c r="P808" s="5">
        <f t="shared" si="182"/>
        <v>0</v>
      </c>
      <c r="Q808" s="5">
        <f t="shared" si="183"/>
        <v>0</v>
      </c>
      <c r="R808" s="5">
        <f t="shared" si="184"/>
        <v>0</v>
      </c>
      <c r="S808" s="5">
        <f t="shared" si="185"/>
        <v>0</v>
      </c>
      <c r="T808" s="5">
        <f t="shared" si="186"/>
        <v>0</v>
      </c>
      <c r="U808" s="5">
        <f t="shared" si="187"/>
        <v>0</v>
      </c>
      <c r="V808" s="13">
        <f t="shared" si="188"/>
        <v>0</v>
      </c>
      <c r="W808" s="5">
        <f t="shared" si="189"/>
        <v>0</v>
      </c>
      <c r="X808" s="5">
        <f t="shared" si="190"/>
        <v>1</v>
      </c>
      <c r="Y808" s="5">
        <f t="shared" si="191"/>
        <v>0</v>
      </c>
      <c r="AB808" s="5">
        <f t="shared" si="192"/>
        <v>1</v>
      </c>
      <c r="AC808" s="5">
        <f t="shared" si="193"/>
        <v>1</v>
      </c>
      <c r="AD808" s="5" t="str">
        <f t="shared" si="194"/>
        <v>Correct</v>
      </c>
      <c r="AE808" t="s">
        <v>94</v>
      </c>
      <c r="AF808">
        <v>83</v>
      </c>
      <c r="AG808" t="s">
        <v>121</v>
      </c>
      <c r="AH808" t="s">
        <v>217</v>
      </c>
      <c r="AI808" t="s">
        <v>107</v>
      </c>
      <c r="AK808" s="1" t="s">
        <v>80</v>
      </c>
      <c r="AL808" t="s">
        <v>126</v>
      </c>
      <c r="AM808" t="s">
        <v>103</v>
      </c>
      <c r="AN808" t="s">
        <v>104</v>
      </c>
      <c r="AO808" t="s">
        <v>102</v>
      </c>
      <c r="AP808" s="1"/>
    </row>
    <row r="809" spans="1:43" x14ac:dyDescent="0.25">
      <c r="A809" s="1">
        <v>808</v>
      </c>
      <c r="F809" t="s">
        <v>34</v>
      </c>
      <c r="H809" t="s">
        <v>269</v>
      </c>
      <c r="I809" t="s">
        <v>36</v>
      </c>
      <c r="M809" s="5">
        <f t="shared" si="180"/>
        <v>3</v>
      </c>
      <c r="N809" s="5">
        <f t="shared" si="181"/>
        <v>1</v>
      </c>
      <c r="P809" s="5">
        <f t="shared" si="182"/>
        <v>0</v>
      </c>
      <c r="Q809" s="5">
        <f t="shared" si="183"/>
        <v>0</v>
      </c>
      <c r="R809" s="5">
        <f t="shared" si="184"/>
        <v>0</v>
      </c>
      <c r="S809" s="5">
        <f t="shared" si="185"/>
        <v>0</v>
      </c>
      <c r="T809" s="5">
        <f t="shared" si="186"/>
        <v>1</v>
      </c>
      <c r="U809" s="5">
        <f t="shared" si="187"/>
        <v>0</v>
      </c>
      <c r="V809" s="13">
        <f t="shared" si="188"/>
        <v>1</v>
      </c>
      <c r="W809" s="5">
        <f t="shared" si="189"/>
        <v>1</v>
      </c>
      <c r="X809" s="5">
        <f t="shared" si="190"/>
        <v>0</v>
      </c>
      <c r="Y809" s="5">
        <f t="shared" si="191"/>
        <v>0</v>
      </c>
      <c r="AB809" s="5">
        <f t="shared" si="192"/>
        <v>3</v>
      </c>
      <c r="AC809" s="5">
        <f t="shared" si="193"/>
        <v>3</v>
      </c>
      <c r="AD809" s="5" t="str">
        <f t="shared" si="194"/>
        <v>Correct</v>
      </c>
      <c r="AE809" t="s">
        <v>105</v>
      </c>
      <c r="AF809">
        <v>85</v>
      </c>
      <c r="AG809" t="s">
        <v>121</v>
      </c>
      <c r="AH809" t="s">
        <v>217</v>
      </c>
      <c r="AI809" t="s">
        <v>107</v>
      </c>
      <c r="AJ809" t="s">
        <v>98</v>
      </c>
      <c r="AK809" s="1" t="s">
        <v>80</v>
      </c>
      <c r="AL809" t="s">
        <v>126</v>
      </c>
      <c r="AM809" t="s">
        <v>103</v>
      </c>
      <c r="AN809" t="s">
        <v>104</v>
      </c>
      <c r="AO809" t="s">
        <v>102</v>
      </c>
      <c r="AP809" s="1"/>
      <c r="AQ809" t="s">
        <v>98</v>
      </c>
    </row>
    <row r="810" spans="1:43" x14ac:dyDescent="0.25">
      <c r="A810" s="1">
        <v>809</v>
      </c>
      <c r="C810" t="s">
        <v>32</v>
      </c>
      <c r="G810" t="s">
        <v>35</v>
      </c>
      <c r="M810" s="5">
        <f t="shared" si="180"/>
        <v>2</v>
      </c>
      <c r="N810" s="5">
        <f t="shared" si="181"/>
        <v>1.5</v>
      </c>
      <c r="P810" s="5">
        <f t="shared" si="182"/>
        <v>0</v>
      </c>
      <c r="Q810" s="5">
        <f t="shared" si="183"/>
        <v>1</v>
      </c>
      <c r="R810" s="5">
        <f t="shared" si="184"/>
        <v>0</v>
      </c>
      <c r="S810" s="5">
        <f t="shared" si="185"/>
        <v>0</v>
      </c>
      <c r="T810" s="5">
        <f t="shared" si="186"/>
        <v>0</v>
      </c>
      <c r="U810" s="5">
        <f t="shared" si="187"/>
        <v>1</v>
      </c>
      <c r="V810" s="13">
        <f t="shared" si="188"/>
        <v>0</v>
      </c>
      <c r="W810" s="5">
        <f t="shared" si="189"/>
        <v>0</v>
      </c>
      <c r="X810" s="5">
        <f t="shared" si="190"/>
        <v>0</v>
      </c>
      <c r="Y810" s="5">
        <f t="shared" si="191"/>
        <v>0</v>
      </c>
      <c r="AB810" s="5">
        <f t="shared" si="192"/>
        <v>2</v>
      </c>
      <c r="AC810" s="5">
        <f t="shared" si="193"/>
        <v>2</v>
      </c>
      <c r="AD810" s="5" t="str">
        <f t="shared" si="194"/>
        <v>Correct</v>
      </c>
      <c r="AE810" t="s">
        <v>105</v>
      </c>
      <c r="AF810">
        <v>91</v>
      </c>
      <c r="AG810" t="s">
        <v>121</v>
      </c>
      <c r="AH810" t="s">
        <v>217</v>
      </c>
      <c r="AI810" t="s">
        <v>107</v>
      </c>
      <c r="AJ810" t="s">
        <v>98</v>
      </c>
      <c r="AK810" s="1" t="s">
        <v>80</v>
      </c>
      <c r="AL810" t="s">
        <v>126</v>
      </c>
      <c r="AM810" t="s">
        <v>110</v>
      </c>
      <c r="AN810" t="s">
        <v>104</v>
      </c>
      <c r="AO810" t="s">
        <v>102</v>
      </c>
      <c r="AP810" s="1"/>
      <c r="AQ810" t="s">
        <v>98</v>
      </c>
    </row>
    <row r="811" spans="1:43" x14ac:dyDescent="0.25">
      <c r="A811" s="1">
        <v>810</v>
      </c>
      <c r="G811" t="s">
        <v>35</v>
      </c>
      <c r="M811" s="5">
        <f t="shared" si="180"/>
        <v>1</v>
      </c>
      <c r="N811" s="5">
        <f t="shared" si="181"/>
        <v>3</v>
      </c>
      <c r="P811" s="5">
        <f t="shared" si="182"/>
        <v>0</v>
      </c>
      <c r="Q811" s="5">
        <f t="shared" si="183"/>
        <v>0</v>
      </c>
      <c r="R811" s="5">
        <f t="shared" si="184"/>
        <v>0</v>
      </c>
      <c r="S811" s="5">
        <f t="shared" si="185"/>
        <v>0</v>
      </c>
      <c r="T811" s="5">
        <f t="shared" si="186"/>
        <v>0</v>
      </c>
      <c r="U811" s="5">
        <f t="shared" si="187"/>
        <v>1</v>
      </c>
      <c r="V811" s="13">
        <f t="shared" si="188"/>
        <v>0</v>
      </c>
      <c r="W811" s="5">
        <f t="shared" si="189"/>
        <v>0</v>
      </c>
      <c r="X811" s="5">
        <f t="shared" si="190"/>
        <v>0</v>
      </c>
      <c r="Y811" s="5">
        <f t="shared" si="191"/>
        <v>0</v>
      </c>
      <c r="AB811" s="5">
        <f t="shared" si="192"/>
        <v>1</v>
      </c>
      <c r="AC811" s="5">
        <f t="shared" si="193"/>
        <v>1</v>
      </c>
      <c r="AD811" s="5" t="str">
        <f t="shared" si="194"/>
        <v>Correct</v>
      </c>
      <c r="AE811" t="s">
        <v>94</v>
      </c>
      <c r="AF811">
        <v>94</v>
      </c>
      <c r="AG811" t="s">
        <v>121</v>
      </c>
      <c r="AH811" t="s">
        <v>217</v>
      </c>
      <c r="AI811" t="s">
        <v>107</v>
      </c>
      <c r="AJ811" t="s">
        <v>98</v>
      </c>
      <c r="AK811" s="1" t="s">
        <v>80</v>
      </c>
      <c r="AL811" t="s">
        <v>112</v>
      </c>
      <c r="AM811" t="s">
        <v>120</v>
      </c>
      <c r="AN811" t="s">
        <v>104</v>
      </c>
      <c r="AO811" t="s">
        <v>102</v>
      </c>
      <c r="AP811" s="1"/>
      <c r="AQ811" t="s">
        <v>102</v>
      </c>
    </row>
    <row r="812" spans="1:43" x14ac:dyDescent="0.25">
      <c r="A812" s="1">
        <v>811</v>
      </c>
      <c r="D812" t="s">
        <v>33</v>
      </c>
      <c r="E812" t="s">
        <v>266</v>
      </c>
      <c r="I812" t="s">
        <v>36</v>
      </c>
      <c r="M812" s="5">
        <f t="shared" si="180"/>
        <v>3</v>
      </c>
      <c r="N812" s="5">
        <f t="shared" si="181"/>
        <v>1</v>
      </c>
      <c r="P812" s="5">
        <f t="shared" si="182"/>
        <v>0</v>
      </c>
      <c r="Q812" s="5">
        <f t="shared" si="183"/>
        <v>0</v>
      </c>
      <c r="R812" s="5">
        <f t="shared" si="184"/>
        <v>1</v>
      </c>
      <c r="S812" s="5">
        <f t="shared" si="185"/>
        <v>1</v>
      </c>
      <c r="T812" s="5">
        <f t="shared" si="186"/>
        <v>0</v>
      </c>
      <c r="U812" s="5">
        <f t="shared" si="187"/>
        <v>0</v>
      </c>
      <c r="V812" s="13">
        <f t="shared" si="188"/>
        <v>0</v>
      </c>
      <c r="W812" s="5">
        <f t="shared" si="189"/>
        <v>1</v>
      </c>
      <c r="X812" s="5">
        <f t="shared" si="190"/>
        <v>0</v>
      </c>
      <c r="Y812" s="5">
        <f t="shared" si="191"/>
        <v>0</v>
      </c>
      <c r="AB812" s="5">
        <f t="shared" si="192"/>
        <v>3</v>
      </c>
      <c r="AC812" s="5">
        <f t="shared" si="193"/>
        <v>3</v>
      </c>
      <c r="AD812" s="5" t="str">
        <f t="shared" si="194"/>
        <v>Correct</v>
      </c>
      <c r="AE812" t="s">
        <v>94</v>
      </c>
      <c r="AF812">
        <v>85</v>
      </c>
      <c r="AG812" t="s">
        <v>121</v>
      </c>
      <c r="AH812" t="s">
        <v>217</v>
      </c>
      <c r="AI812" t="s">
        <v>107</v>
      </c>
      <c r="AJ812" t="s">
        <v>98</v>
      </c>
      <c r="AK812" s="1" t="s">
        <v>80</v>
      </c>
      <c r="AL812" t="s">
        <v>99</v>
      </c>
      <c r="AN812" t="s">
        <v>104</v>
      </c>
      <c r="AO812" t="s">
        <v>102</v>
      </c>
      <c r="AP812" s="1"/>
      <c r="AQ812" t="s">
        <v>98</v>
      </c>
    </row>
    <row r="813" spans="1:43" x14ac:dyDescent="0.25">
      <c r="A813" s="1">
        <v>812</v>
      </c>
      <c r="G813" t="s">
        <v>35</v>
      </c>
      <c r="M813" s="5">
        <f t="shared" si="180"/>
        <v>1</v>
      </c>
      <c r="N813" s="5">
        <f t="shared" si="181"/>
        <v>3</v>
      </c>
      <c r="P813" s="5">
        <f t="shared" si="182"/>
        <v>0</v>
      </c>
      <c r="Q813" s="5">
        <f t="shared" si="183"/>
        <v>0</v>
      </c>
      <c r="R813" s="5">
        <f t="shared" si="184"/>
        <v>0</v>
      </c>
      <c r="S813" s="5">
        <f t="shared" si="185"/>
        <v>0</v>
      </c>
      <c r="T813" s="5">
        <f t="shared" si="186"/>
        <v>0</v>
      </c>
      <c r="U813" s="5">
        <f t="shared" si="187"/>
        <v>1</v>
      </c>
      <c r="V813" s="13">
        <f t="shared" si="188"/>
        <v>0</v>
      </c>
      <c r="W813" s="5">
        <f t="shared" si="189"/>
        <v>0</v>
      </c>
      <c r="X813" s="5">
        <f t="shared" si="190"/>
        <v>0</v>
      </c>
      <c r="Y813" s="5">
        <f t="shared" si="191"/>
        <v>0</v>
      </c>
      <c r="AB813" s="5">
        <f t="shared" si="192"/>
        <v>1</v>
      </c>
      <c r="AC813" s="5">
        <f t="shared" si="193"/>
        <v>1</v>
      </c>
      <c r="AD813" s="5" t="str">
        <f t="shared" si="194"/>
        <v>Correct</v>
      </c>
      <c r="AE813" t="s">
        <v>105</v>
      </c>
      <c r="AF813">
        <v>85</v>
      </c>
      <c r="AG813" t="s">
        <v>121</v>
      </c>
      <c r="AH813" t="s">
        <v>217</v>
      </c>
      <c r="AI813" t="s">
        <v>107</v>
      </c>
      <c r="AJ813" t="s">
        <v>98</v>
      </c>
      <c r="AK813" s="1" t="s">
        <v>80</v>
      </c>
      <c r="AL813" t="s">
        <v>126</v>
      </c>
      <c r="AM813" t="s">
        <v>120</v>
      </c>
      <c r="AN813" t="s">
        <v>104</v>
      </c>
      <c r="AO813" t="s">
        <v>102</v>
      </c>
      <c r="AP813" s="1"/>
      <c r="AQ813" t="s">
        <v>98</v>
      </c>
    </row>
    <row r="814" spans="1:43" x14ac:dyDescent="0.25">
      <c r="A814" s="1">
        <v>813</v>
      </c>
      <c r="H814" t="s">
        <v>269</v>
      </c>
      <c r="K814" t="s">
        <v>38</v>
      </c>
      <c r="M814" s="5">
        <f t="shared" si="180"/>
        <v>2</v>
      </c>
      <c r="N814" s="5">
        <f t="shared" si="181"/>
        <v>1.5</v>
      </c>
      <c r="P814" s="5">
        <f t="shared" si="182"/>
        <v>0</v>
      </c>
      <c r="Q814" s="5">
        <f t="shared" si="183"/>
        <v>0</v>
      </c>
      <c r="R814" s="5">
        <f t="shared" si="184"/>
        <v>0</v>
      </c>
      <c r="S814" s="5">
        <f t="shared" si="185"/>
        <v>0</v>
      </c>
      <c r="T814" s="5">
        <f t="shared" si="186"/>
        <v>0</v>
      </c>
      <c r="U814" s="5">
        <f t="shared" si="187"/>
        <v>0</v>
      </c>
      <c r="V814" s="13">
        <f t="shared" si="188"/>
        <v>1</v>
      </c>
      <c r="W814" s="5">
        <f t="shared" si="189"/>
        <v>0</v>
      </c>
      <c r="X814" s="5">
        <f t="shared" si="190"/>
        <v>0</v>
      </c>
      <c r="Y814" s="5">
        <f t="shared" si="191"/>
        <v>1</v>
      </c>
      <c r="AB814" s="5">
        <f t="shared" si="192"/>
        <v>2</v>
      </c>
      <c r="AC814" s="5">
        <f t="shared" si="193"/>
        <v>2</v>
      </c>
      <c r="AD814" s="5" t="str">
        <f t="shared" si="194"/>
        <v>Correct</v>
      </c>
      <c r="AE814" t="s">
        <v>94</v>
      </c>
      <c r="AF814">
        <v>88</v>
      </c>
      <c r="AG814" t="s">
        <v>121</v>
      </c>
      <c r="AH814" t="s">
        <v>217</v>
      </c>
      <c r="AI814" t="s">
        <v>107</v>
      </c>
      <c r="AJ814" t="s">
        <v>98</v>
      </c>
      <c r="AK814" s="1" t="s">
        <v>80</v>
      </c>
      <c r="AL814" t="s">
        <v>114</v>
      </c>
      <c r="AM814" t="s">
        <v>110</v>
      </c>
      <c r="AN814" t="s">
        <v>104</v>
      </c>
      <c r="AO814" t="s">
        <v>102</v>
      </c>
      <c r="AP814" s="1"/>
      <c r="AQ814" t="s">
        <v>98</v>
      </c>
    </row>
    <row r="815" spans="1:43" x14ac:dyDescent="0.25">
      <c r="A815" s="1">
        <v>814</v>
      </c>
      <c r="C815" t="s">
        <v>32</v>
      </c>
      <c r="J815" t="s">
        <v>37</v>
      </c>
      <c r="M815" s="5">
        <f t="shared" si="180"/>
        <v>2</v>
      </c>
      <c r="N815" s="5">
        <f t="shared" si="181"/>
        <v>1.5</v>
      </c>
      <c r="P815" s="5">
        <f t="shared" si="182"/>
        <v>0</v>
      </c>
      <c r="Q815" s="5">
        <f t="shared" si="183"/>
        <v>1</v>
      </c>
      <c r="R815" s="5">
        <f t="shared" si="184"/>
        <v>0</v>
      </c>
      <c r="S815" s="5">
        <f t="shared" si="185"/>
        <v>0</v>
      </c>
      <c r="T815" s="5">
        <f t="shared" si="186"/>
        <v>0</v>
      </c>
      <c r="U815" s="5">
        <f t="shared" si="187"/>
        <v>0</v>
      </c>
      <c r="V815" s="13">
        <f t="shared" si="188"/>
        <v>0</v>
      </c>
      <c r="W815" s="5">
        <f t="shared" si="189"/>
        <v>0</v>
      </c>
      <c r="X815" s="5">
        <f t="shared" si="190"/>
        <v>1</v>
      </c>
      <c r="Y815" s="5">
        <f t="shared" si="191"/>
        <v>0</v>
      </c>
      <c r="AB815" s="5">
        <f t="shared" si="192"/>
        <v>2</v>
      </c>
      <c r="AC815" s="5">
        <f t="shared" si="193"/>
        <v>2</v>
      </c>
      <c r="AD815" s="5" t="str">
        <f t="shared" si="194"/>
        <v>Correct</v>
      </c>
      <c r="AE815" t="s">
        <v>105</v>
      </c>
      <c r="AF815">
        <v>86</v>
      </c>
      <c r="AG815" t="s">
        <v>121</v>
      </c>
      <c r="AH815" t="s">
        <v>217</v>
      </c>
      <c r="AI815" t="s">
        <v>107</v>
      </c>
      <c r="AJ815" t="s">
        <v>98</v>
      </c>
      <c r="AK815" s="1" t="s">
        <v>80</v>
      </c>
      <c r="AL815" t="s">
        <v>108</v>
      </c>
      <c r="AM815" t="s">
        <v>110</v>
      </c>
      <c r="AN815" t="s">
        <v>104</v>
      </c>
      <c r="AO815" t="s">
        <v>102</v>
      </c>
      <c r="AP815" s="1"/>
      <c r="AQ815" t="s">
        <v>98</v>
      </c>
    </row>
    <row r="816" spans="1:43" x14ac:dyDescent="0.25">
      <c r="A816" s="1">
        <v>815</v>
      </c>
      <c r="E816" t="s">
        <v>266</v>
      </c>
      <c r="G816" t="s">
        <v>35</v>
      </c>
      <c r="M816" s="5">
        <f t="shared" si="180"/>
        <v>2</v>
      </c>
      <c r="N816" s="5">
        <f t="shared" si="181"/>
        <v>1.5</v>
      </c>
      <c r="P816" s="5">
        <f t="shared" si="182"/>
        <v>0</v>
      </c>
      <c r="Q816" s="5">
        <f t="shared" si="183"/>
        <v>0</v>
      </c>
      <c r="R816" s="5">
        <f t="shared" si="184"/>
        <v>0</v>
      </c>
      <c r="S816" s="5">
        <f t="shared" si="185"/>
        <v>1</v>
      </c>
      <c r="T816" s="5">
        <f t="shared" si="186"/>
        <v>0</v>
      </c>
      <c r="U816" s="5">
        <f t="shared" si="187"/>
        <v>1</v>
      </c>
      <c r="V816" s="13">
        <f t="shared" si="188"/>
        <v>0</v>
      </c>
      <c r="W816" s="5">
        <f t="shared" si="189"/>
        <v>0</v>
      </c>
      <c r="X816" s="5">
        <f t="shared" si="190"/>
        <v>0</v>
      </c>
      <c r="Y816" s="5">
        <f t="shared" si="191"/>
        <v>0</v>
      </c>
      <c r="AB816" s="5">
        <f t="shared" si="192"/>
        <v>2</v>
      </c>
      <c r="AC816" s="5">
        <f t="shared" si="193"/>
        <v>2</v>
      </c>
      <c r="AD816" s="5" t="str">
        <f t="shared" si="194"/>
        <v>Correct</v>
      </c>
      <c r="AE816" t="s">
        <v>94</v>
      </c>
      <c r="AF816">
        <v>85</v>
      </c>
      <c r="AG816" t="s">
        <v>121</v>
      </c>
      <c r="AH816" t="s">
        <v>217</v>
      </c>
      <c r="AI816" t="s">
        <v>107</v>
      </c>
      <c r="AJ816" t="s">
        <v>98</v>
      </c>
      <c r="AK816" s="1" t="s">
        <v>80</v>
      </c>
      <c r="AL816" t="s">
        <v>114</v>
      </c>
      <c r="AM816" t="s">
        <v>133</v>
      </c>
      <c r="AN816" t="s">
        <v>104</v>
      </c>
      <c r="AO816" t="s">
        <v>102</v>
      </c>
      <c r="AP816" s="1"/>
      <c r="AQ816" t="s">
        <v>98</v>
      </c>
    </row>
    <row r="817" spans="1:43" x14ac:dyDescent="0.25">
      <c r="A817" s="1">
        <v>816</v>
      </c>
      <c r="C817" t="s">
        <v>32</v>
      </c>
      <c r="J817" t="s">
        <v>37</v>
      </c>
      <c r="M817" s="5">
        <f t="shared" si="180"/>
        <v>2</v>
      </c>
      <c r="N817" s="5">
        <f t="shared" si="181"/>
        <v>1.5</v>
      </c>
      <c r="P817" s="5">
        <f t="shared" si="182"/>
        <v>0</v>
      </c>
      <c r="Q817" s="5">
        <f t="shared" si="183"/>
        <v>1</v>
      </c>
      <c r="R817" s="5">
        <f t="shared" si="184"/>
        <v>0</v>
      </c>
      <c r="S817" s="5">
        <f t="shared" si="185"/>
        <v>0</v>
      </c>
      <c r="T817" s="5">
        <f t="shared" si="186"/>
        <v>0</v>
      </c>
      <c r="U817" s="5">
        <f t="shared" si="187"/>
        <v>0</v>
      </c>
      <c r="V817" s="13">
        <f t="shared" si="188"/>
        <v>0</v>
      </c>
      <c r="W817" s="5">
        <f t="shared" si="189"/>
        <v>0</v>
      </c>
      <c r="X817" s="5">
        <f t="shared" si="190"/>
        <v>1</v>
      </c>
      <c r="Y817" s="5">
        <f t="shared" si="191"/>
        <v>0</v>
      </c>
      <c r="AB817" s="5">
        <f t="shared" si="192"/>
        <v>2</v>
      </c>
      <c r="AC817" s="5">
        <f t="shared" si="193"/>
        <v>2</v>
      </c>
      <c r="AD817" s="5" t="str">
        <f t="shared" si="194"/>
        <v>Correct</v>
      </c>
      <c r="AE817" t="s">
        <v>94</v>
      </c>
      <c r="AF817">
        <v>82</v>
      </c>
      <c r="AG817" t="s">
        <v>121</v>
      </c>
      <c r="AH817" t="s">
        <v>217</v>
      </c>
      <c r="AI817" t="s">
        <v>107</v>
      </c>
      <c r="AJ817" t="s">
        <v>98</v>
      </c>
      <c r="AK817" s="1" t="s">
        <v>80</v>
      </c>
      <c r="AL817" t="s">
        <v>99</v>
      </c>
      <c r="AM817" t="s">
        <v>103</v>
      </c>
      <c r="AN817" t="s">
        <v>104</v>
      </c>
      <c r="AO817" t="s">
        <v>102</v>
      </c>
      <c r="AP817" s="1"/>
      <c r="AQ817" t="s">
        <v>98</v>
      </c>
    </row>
    <row r="818" spans="1:43" x14ac:dyDescent="0.25">
      <c r="A818" s="1">
        <v>817</v>
      </c>
      <c r="C818" t="s">
        <v>32</v>
      </c>
      <c r="G818" t="s">
        <v>35</v>
      </c>
      <c r="M818" s="5">
        <f t="shared" si="180"/>
        <v>2</v>
      </c>
      <c r="N818" s="5">
        <f t="shared" si="181"/>
        <v>1.5</v>
      </c>
      <c r="P818" s="5">
        <f t="shared" si="182"/>
        <v>0</v>
      </c>
      <c r="Q818" s="5">
        <f t="shared" si="183"/>
        <v>1</v>
      </c>
      <c r="R818" s="5">
        <f t="shared" si="184"/>
        <v>0</v>
      </c>
      <c r="S818" s="5">
        <f t="shared" si="185"/>
        <v>0</v>
      </c>
      <c r="T818" s="5">
        <f t="shared" si="186"/>
        <v>0</v>
      </c>
      <c r="U818" s="5">
        <f t="shared" si="187"/>
        <v>1</v>
      </c>
      <c r="V818" s="13">
        <f t="shared" si="188"/>
        <v>0</v>
      </c>
      <c r="W818" s="5">
        <f t="shared" si="189"/>
        <v>0</v>
      </c>
      <c r="X818" s="5">
        <f t="shared" si="190"/>
        <v>0</v>
      </c>
      <c r="Y818" s="5">
        <f t="shared" si="191"/>
        <v>0</v>
      </c>
      <c r="AB818" s="5">
        <f t="shared" si="192"/>
        <v>2</v>
      </c>
      <c r="AC818" s="5">
        <f t="shared" si="193"/>
        <v>2</v>
      </c>
      <c r="AD818" s="5" t="str">
        <f t="shared" si="194"/>
        <v>Correct</v>
      </c>
      <c r="AE818" t="s">
        <v>94</v>
      </c>
      <c r="AF818">
        <v>82</v>
      </c>
      <c r="AG818" t="s">
        <v>121</v>
      </c>
      <c r="AH818" t="s">
        <v>217</v>
      </c>
      <c r="AI818" t="s">
        <v>107</v>
      </c>
      <c r="AK818" s="1" t="s">
        <v>80</v>
      </c>
      <c r="AL818" t="s">
        <v>114</v>
      </c>
      <c r="AM818" t="s">
        <v>110</v>
      </c>
      <c r="AN818" t="s">
        <v>104</v>
      </c>
      <c r="AO818" t="s">
        <v>102</v>
      </c>
      <c r="AP818" s="1"/>
      <c r="AQ818" t="s">
        <v>98</v>
      </c>
    </row>
    <row r="819" spans="1:43" x14ac:dyDescent="0.25">
      <c r="A819" s="1">
        <v>818</v>
      </c>
      <c r="C819" t="s">
        <v>32</v>
      </c>
      <c r="M819" s="5">
        <f t="shared" si="180"/>
        <v>1</v>
      </c>
      <c r="N819" s="5">
        <f t="shared" si="181"/>
        <v>3</v>
      </c>
      <c r="P819" s="5">
        <f t="shared" si="182"/>
        <v>0</v>
      </c>
      <c r="Q819" s="5">
        <f t="shared" si="183"/>
        <v>1</v>
      </c>
      <c r="R819" s="5">
        <f t="shared" si="184"/>
        <v>0</v>
      </c>
      <c r="S819" s="5">
        <f t="shared" si="185"/>
        <v>0</v>
      </c>
      <c r="T819" s="5">
        <f t="shared" si="186"/>
        <v>0</v>
      </c>
      <c r="U819" s="5">
        <f t="shared" si="187"/>
        <v>0</v>
      </c>
      <c r="V819" s="13">
        <f t="shared" si="188"/>
        <v>0</v>
      </c>
      <c r="W819" s="5">
        <f t="shared" si="189"/>
        <v>0</v>
      </c>
      <c r="X819" s="5">
        <f t="shared" si="190"/>
        <v>0</v>
      </c>
      <c r="Y819" s="5">
        <f t="shared" si="191"/>
        <v>0</v>
      </c>
      <c r="AB819" s="5">
        <f t="shared" si="192"/>
        <v>1</v>
      </c>
      <c r="AC819" s="5">
        <f t="shared" si="193"/>
        <v>1</v>
      </c>
      <c r="AD819" s="5" t="str">
        <f t="shared" si="194"/>
        <v>Correct</v>
      </c>
      <c r="AE819" t="s">
        <v>105</v>
      </c>
      <c r="AF819">
        <v>82</v>
      </c>
      <c r="AG819" t="s">
        <v>121</v>
      </c>
      <c r="AH819" t="s">
        <v>217</v>
      </c>
      <c r="AI819" t="s">
        <v>107</v>
      </c>
      <c r="AJ819" t="s">
        <v>98</v>
      </c>
      <c r="AK819" s="1" t="s">
        <v>80</v>
      </c>
      <c r="AL819" t="s">
        <v>126</v>
      </c>
      <c r="AM819" t="s">
        <v>110</v>
      </c>
      <c r="AN819" t="s">
        <v>104</v>
      </c>
      <c r="AO819" t="s">
        <v>102</v>
      </c>
      <c r="AP819" s="1"/>
      <c r="AQ819" t="s">
        <v>98</v>
      </c>
    </row>
    <row r="820" spans="1:43" x14ac:dyDescent="0.25">
      <c r="A820" s="1">
        <v>819</v>
      </c>
      <c r="B820" t="s">
        <v>31</v>
      </c>
      <c r="D820" t="s">
        <v>33</v>
      </c>
      <c r="M820" s="5">
        <f t="shared" si="180"/>
        <v>2</v>
      </c>
      <c r="N820" s="5">
        <f t="shared" si="181"/>
        <v>1.5</v>
      </c>
      <c r="P820" s="5">
        <f t="shared" si="182"/>
        <v>1</v>
      </c>
      <c r="Q820" s="5">
        <f t="shared" si="183"/>
        <v>0</v>
      </c>
      <c r="R820" s="5">
        <f t="shared" si="184"/>
        <v>1</v>
      </c>
      <c r="S820" s="5">
        <f t="shared" si="185"/>
        <v>0</v>
      </c>
      <c r="T820" s="5">
        <f t="shared" si="186"/>
        <v>0</v>
      </c>
      <c r="U820" s="5">
        <f t="shared" si="187"/>
        <v>0</v>
      </c>
      <c r="V820" s="13">
        <f t="shared" si="188"/>
        <v>0</v>
      </c>
      <c r="W820" s="5">
        <f t="shared" si="189"/>
        <v>0</v>
      </c>
      <c r="X820" s="5">
        <f t="shared" si="190"/>
        <v>0</v>
      </c>
      <c r="Y820" s="5">
        <f t="shared" si="191"/>
        <v>0</v>
      </c>
      <c r="AB820" s="5">
        <f t="shared" si="192"/>
        <v>2</v>
      </c>
      <c r="AC820" s="5">
        <f t="shared" si="193"/>
        <v>2</v>
      </c>
      <c r="AD820" s="5" t="str">
        <f t="shared" si="194"/>
        <v>Correct</v>
      </c>
      <c r="AE820" t="s">
        <v>94</v>
      </c>
      <c r="AF820">
        <v>87</v>
      </c>
      <c r="AG820" t="s">
        <v>121</v>
      </c>
      <c r="AH820" t="s">
        <v>217</v>
      </c>
      <c r="AI820" t="s">
        <v>107</v>
      </c>
      <c r="AJ820" t="s">
        <v>98</v>
      </c>
      <c r="AK820" s="1" t="s">
        <v>80</v>
      </c>
      <c r="AL820" t="s">
        <v>108</v>
      </c>
      <c r="AM820" t="s">
        <v>110</v>
      </c>
      <c r="AN820" t="s">
        <v>104</v>
      </c>
      <c r="AO820" t="s">
        <v>102</v>
      </c>
      <c r="AP820" s="1"/>
      <c r="AQ820" t="s">
        <v>98</v>
      </c>
    </row>
    <row r="821" spans="1:43" x14ac:dyDescent="0.25">
      <c r="A821" s="1">
        <v>820</v>
      </c>
      <c r="D821" t="s">
        <v>33</v>
      </c>
      <c r="G821" t="s">
        <v>35</v>
      </c>
      <c r="H821" t="s">
        <v>269</v>
      </c>
      <c r="M821" s="5">
        <f t="shared" si="180"/>
        <v>3</v>
      </c>
      <c r="N821" s="5">
        <f t="shared" si="181"/>
        <v>1</v>
      </c>
      <c r="P821" s="5">
        <f t="shared" si="182"/>
        <v>0</v>
      </c>
      <c r="Q821" s="5">
        <f t="shared" si="183"/>
        <v>0</v>
      </c>
      <c r="R821" s="5">
        <f t="shared" si="184"/>
        <v>1</v>
      </c>
      <c r="S821" s="5">
        <f t="shared" si="185"/>
        <v>0</v>
      </c>
      <c r="T821" s="5">
        <f t="shared" si="186"/>
        <v>0</v>
      </c>
      <c r="U821" s="5">
        <f t="shared" si="187"/>
        <v>1</v>
      </c>
      <c r="V821" s="13">
        <f t="shared" si="188"/>
        <v>1</v>
      </c>
      <c r="W821" s="5">
        <f t="shared" si="189"/>
        <v>0</v>
      </c>
      <c r="X821" s="5">
        <f t="shared" si="190"/>
        <v>0</v>
      </c>
      <c r="Y821" s="5">
        <f t="shared" si="191"/>
        <v>0</v>
      </c>
      <c r="AB821" s="5">
        <f t="shared" si="192"/>
        <v>3</v>
      </c>
      <c r="AC821" s="5">
        <f t="shared" si="193"/>
        <v>3</v>
      </c>
      <c r="AD821" s="5" t="str">
        <f t="shared" si="194"/>
        <v>Correct</v>
      </c>
      <c r="AE821" t="s">
        <v>105</v>
      </c>
      <c r="AF821">
        <v>86</v>
      </c>
      <c r="AG821" t="s">
        <v>121</v>
      </c>
      <c r="AH821" t="s">
        <v>217</v>
      </c>
      <c r="AI821" t="s">
        <v>107</v>
      </c>
      <c r="AJ821" t="s">
        <v>98</v>
      </c>
      <c r="AK821" s="1" t="s">
        <v>80</v>
      </c>
      <c r="AL821" t="s">
        <v>108</v>
      </c>
      <c r="AM821" t="s">
        <v>110</v>
      </c>
      <c r="AN821" t="s">
        <v>104</v>
      </c>
      <c r="AO821" t="s">
        <v>102</v>
      </c>
      <c r="AP821" s="1"/>
      <c r="AQ821" t="s">
        <v>98</v>
      </c>
    </row>
    <row r="822" spans="1:43" x14ac:dyDescent="0.25">
      <c r="A822" s="1">
        <v>821</v>
      </c>
      <c r="M822" s="5">
        <f t="shared" si="180"/>
        <v>0</v>
      </c>
      <c r="N822" s="5" t="e">
        <f t="shared" si="181"/>
        <v>#DIV/0!</v>
      </c>
      <c r="P822" s="5">
        <f t="shared" si="182"/>
        <v>0</v>
      </c>
      <c r="Q822" s="5">
        <f t="shared" si="183"/>
        <v>0</v>
      </c>
      <c r="R822" s="5">
        <f t="shared" si="184"/>
        <v>0</v>
      </c>
      <c r="S822" s="5">
        <f t="shared" si="185"/>
        <v>0</v>
      </c>
      <c r="T822" s="5">
        <f t="shared" si="186"/>
        <v>0</v>
      </c>
      <c r="U822" s="5">
        <f t="shared" si="187"/>
        <v>0</v>
      </c>
      <c r="V822" s="13">
        <f t="shared" si="188"/>
        <v>0</v>
      </c>
      <c r="W822" s="5">
        <f t="shared" si="189"/>
        <v>0</v>
      </c>
      <c r="X822" s="5">
        <f t="shared" si="190"/>
        <v>0</v>
      </c>
      <c r="Y822" s="5">
        <f t="shared" si="191"/>
        <v>0</v>
      </c>
      <c r="AB822" s="5">
        <f t="shared" si="192"/>
        <v>0</v>
      </c>
      <c r="AC822" s="5">
        <f t="shared" si="193"/>
        <v>0</v>
      </c>
      <c r="AD822" s="5" t="str">
        <f t="shared" si="194"/>
        <v>Correct</v>
      </c>
      <c r="AE822" t="s">
        <v>94</v>
      </c>
      <c r="AF822">
        <v>78</v>
      </c>
      <c r="AG822" t="s">
        <v>121</v>
      </c>
      <c r="AH822" t="s">
        <v>217</v>
      </c>
      <c r="AI822" t="s">
        <v>107</v>
      </c>
      <c r="AJ822" t="s">
        <v>98</v>
      </c>
      <c r="AK822" s="1" t="s">
        <v>80</v>
      </c>
      <c r="AL822" t="s">
        <v>114</v>
      </c>
      <c r="AM822" t="s">
        <v>137</v>
      </c>
      <c r="AN822" t="s">
        <v>104</v>
      </c>
      <c r="AO822" t="s">
        <v>102</v>
      </c>
      <c r="AP822" s="1"/>
      <c r="AQ822" t="s">
        <v>98</v>
      </c>
    </row>
    <row r="823" spans="1:43" x14ac:dyDescent="0.25">
      <c r="A823" s="1">
        <v>822</v>
      </c>
      <c r="G823" t="s">
        <v>35</v>
      </c>
      <c r="H823" t="s">
        <v>269</v>
      </c>
      <c r="M823" s="5">
        <f t="shared" si="180"/>
        <v>2</v>
      </c>
      <c r="N823" s="5">
        <f t="shared" si="181"/>
        <v>1.5</v>
      </c>
      <c r="P823" s="5">
        <f t="shared" si="182"/>
        <v>0</v>
      </c>
      <c r="Q823" s="5">
        <f t="shared" si="183"/>
        <v>0</v>
      </c>
      <c r="R823" s="5">
        <f t="shared" si="184"/>
        <v>0</v>
      </c>
      <c r="S823" s="5">
        <f t="shared" si="185"/>
        <v>0</v>
      </c>
      <c r="T823" s="5">
        <f t="shared" si="186"/>
        <v>0</v>
      </c>
      <c r="U823" s="5">
        <f t="shared" si="187"/>
        <v>1</v>
      </c>
      <c r="V823" s="13">
        <f t="shared" si="188"/>
        <v>1</v>
      </c>
      <c r="W823" s="5">
        <f t="shared" si="189"/>
        <v>0</v>
      </c>
      <c r="X823" s="5">
        <f t="shared" si="190"/>
        <v>0</v>
      </c>
      <c r="Y823" s="5">
        <f t="shared" si="191"/>
        <v>0</v>
      </c>
      <c r="AB823" s="5">
        <f t="shared" si="192"/>
        <v>2</v>
      </c>
      <c r="AC823" s="5">
        <f t="shared" si="193"/>
        <v>2</v>
      </c>
      <c r="AD823" s="5" t="str">
        <f t="shared" si="194"/>
        <v>Correct</v>
      </c>
      <c r="AF823">
        <v>77</v>
      </c>
      <c r="AG823" t="s">
        <v>121</v>
      </c>
      <c r="AH823" t="s">
        <v>217</v>
      </c>
      <c r="AI823" t="s">
        <v>107</v>
      </c>
      <c r="AJ823" t="s">
        <v>98</v>
      </c>
      <c r="AK823" s="1" t="s">
        <v>80</v>
      </c>
      <c r="AL823" t="s">
        <v>126</v>
      </c>
      <c r="AM823" t="s">
        <v>120</v>
      </c>
      <c r="AN823" t="s">
        <v>104</v>
      </c>
      <c r="AO823" t="s">
        <v>102</v>
      </c>
      <c r="AP823" s="1"/>
      <c r="AQ823" t="s">
        <v>98</v>
      </c>
    </row>
    <row r="824" spans="1:43" x14ac:dyDescent="0.25">
      <c r="A824" s="1">
        <v>823</v>
      </c>
      <c r="G824" t="s">
        <v>35</v>
      </c>
      <c r="H824" t="s">
        <v>269</v>
      </c>
      <c r="M824" s="5">
        <f t="shared" si="180"/>
        <v>2</v>
      </c>
      <c r="N824" s="5">
        <f t="shared" si="181"/>
        <v>1.5</v>
      </c>
      <c r="P824" s="5">
        <f t="shared" si="182"/>
        <v>0</v>
      </c>
      <c r="Q824" s="5">
        <f t="shared" si="183"/>
        <v>0</v>
      </c>
      <c r="R824" s="5">
        <f t="shared" si="184"/>
        <v>0</v>
      </c>
      <c r="S824" s="5">
        <f t="shared" si="185"/>
        <v>0</v>
      </c>
      <c r="T824" s="5">
        <f t="shared" si="186"/>
        <v>0</v>
      </c>
      <c r="U824" s="5">
        <f t="shared" si="187"/>
        <v>1</v>
      </c>
      <c r="V824" s="13">
        <f t="shared" si="188"/>
        <v>1</v>
      </c>
      <c r="W824" s="5">
        <f t="shared" si="189"/>
        <v>0</v>
      </c>
      <c r="X824" s="5">
        <f t="shared" si="190"/>
        <v>0</v>
      </c>
      <c r="Y824" s="5">
        <f t="shared" si="191"/>
        <v>0</v>
      </c>
      <c r="AB824" s="5">
        <f t="shared" si="192"/>
        <v>2</v>
      </c>
      <c r="AC824" s="5">
        <f t="shared" si="193"/>
        <v>2</v>
      </c>
      <c r="AD824" s="5" t="str">
        <f t="shared" si="194"/>
        <v>Correct</v>
      </c>
      <c r="AE824" t="s">
        <v>105</v>
      </c>
      <c r="AF824">
        <v>77</v>
      </c>
      <c r="AG824" t="s">
        <v>121</v>
      </c>
      <c r="AK824" s="1"/>
      <c r="AM824" t="s">
        <v>103</v>
      </c>
      <c r="AP824" s="1"/>
    </row>
    <row r="825" spans="1:43" x14ac:dyDescent="0.25">
      <c r="A825" s="1">
        <v>824</v>
      </c>
      <c r="C825" t="s">
        <v>32</v>
      </c>
      <c r="D825" t="s">
        <v>33</v>
      </c>
      <c r="F825" t="s">
        <v>34</v>
      </c>
      <c r="I825" t="s">
        <v>36</v>
      </c>
      <c r="M825" s="5">
        <f t="shared" si="180"/>
        <v>4</v>
      </c>
      <c r="N825" s="5">
        <f t="shared" si="181"/>
        <v>0.75</v>
      </c>
      <c r="P825" s="5">
        <f t="shared" si="182"/>
        <v>0</v>
      </c>
      <c r="Q825" s="5">
        <f t="shared" si="183"/>
        <v>0.75</v>
      </c>
      <c r="R825" s="5">
        <f t="shared" si="184"/>
        <v>0.75</v>
      </c>
      <c r="S825" s="5">
        <f t="shared" si="185"/>
        <v>0</v>
      </c>
      <c r="T825" s="5">
        <f t="shared" si="186"/>
        <v>0.75</v>
      </c>
      <c r="U825" s="5">
        <f t="shared" si="187"/>
        <v>0</v>
      </c>
      <c r="V825" s="13">
        <f t="shared" si="188"/>
        <v>0</v>
      </c>
      <c r="W825" s="5">
        <f t="shared" si="189"/>
        <v>0.75</v>
      </c>
      <c r="X825" s="5">
        <f t="shared" si="190"/>
        <v>0</v>
      </c>
      <c r="Y825" s="5">
        <f t="shared" si="191"/>
        <v>0</v>
      </c>
      <c r="AB825" s="5">
        <f t="shared" si="192"/>
        <v>3</v>
      </c>
      <c r="AC825" s="5">
        <f t="shared" si="193"/>
        <v>4</v>
      </c>
      <c r="AD825" s="5" t="str">
        <f t="shared" si="194"/>
        <v>Correct</v>
      </c>
      <c r="AE825" t="s">
        <v>94</v>
      </c>
      <c r="AF825">
        <v>85</v>
      </c>
      <c r="AG825" t="s">
        <v>121</v>
      </c>
      <c r="AH825" t="s">
        <v>217</v>
      </c>
      <c r="AI825" t="s">
        <v>107</v>
      </c>
      <c r="AJ825" t="s">
        <v>98</v>
      </c>
      <c r="AK825" s="1" t="s">
        <v>80</v>
      </c>
      <c r="AL825" t="s">
        <v>114</v>
      </c>
      <c r="AM825" t="s">
        <v>103</v>
      </c>
      <c r="AN825" t="s">
        <v>104</v>
      </c>
      <c r="AO825" t="s">
        <v>102</v>
      </c>
      <c r="AP825" s="1"/>
      <c r="AQ825" t="s">
        <v>98</v>
      </c>
    </row>
    <row r="826" spans="1:43" x14ac:dyDescent="0.25">
      <c r="A826" s="1">
        <v>825</v>
      </c>
      <c r="G826" t="s">
        <v>35</v>
      </c>
      <c r="M826" s="5">
        <f t="shared" si="180"/>
        <v>1</v>
      </c>
      <c r="N826" s="5">
        <f t="shared" si="181"/>
        <v>3</v>
      </c>
      <c r="P826" s="5">
        <f t="shared" si="182"/>
        <v>0</v>
      </c>
      <c r="Q826" s="5">
        <f t="shared" si="183"/>
        <v>0</v>
      </c>
      <c r="R826" s="5">
        <f t="shared" si="184"/>
        <v>0</v>
      </c>
      <c r="S826" s="5">
        <f t="shared" si="185"/>
        <v>0</v>
      </c>
      <c r="T826" s="5">
        <f t="shared" si="186"/>
        <v>0</v>
      </c>
      <c r="U826" s="5">
        <f t="shared" si="187"/>
        <v>1</v>
      </c>
      <c r="V826" s="13">
        <f t="shared" si="188"/>
        <v>0</v>
      </c>
      <c r="W826" s="5">
        <f t="shared" si="189"/>
        <v>0</v>
      </c>
      <c r="X826" s="5">
        <f t="shared" si="190"/>
        <v>0</v>
      </c>
      <c r="Y826" s="5">
        <f t="shared" si="191"/>
        <v>0</v>
      </c>
      <c r="AB826" s="5">
        <f t="shared" si="192"/>
        <v>1</v>
      </c>
      <c r="AC826" s="5">
        <f t="shared" si="193"/>
        <v>1</v>
      </c>
      <c r="AD826" s="5" t="str">
        <f t="shared" si="194"/>
        <v>Correct</v>
      </c>
      <c r="AE826" t="s">
        <v>105</v>
      </c>
      <c r="AF826">
        <v>73</v>
      </c>
      <c r="AG826" t="s">
        <v>121</v>
      </c>
      <c r="AH826" t="s">
        <v>285</v>
      </c>
      <c r="AI826" t="s">
        <v>107</v>
      </c>
      <c r="AK826" s="1" t="s">
        <v>80</v>
      </c>
      <c r="AM826" t="s">
        <v>110</v>
      </c>
      <c r="AN826" t="s">
        <v>104</v>
      </c>
      <c r="AP826" s="1"/>
      <c r="AQ826" t="s">
        <v>98</v>
      </c>
    </row>
    <row r="827" spans="1:43" x14ac:dyDescent="0.25">
      <c r="A827" s="1">
        <v>826</v>
      </c>
      <c r="H827" t="s">
        <v>269</v>
      </c>
      <c r="J827" t="s">
        <v>37</v>
      </c>
      <c r="K827" t="s">
        <v>38</v>
      </c>
      <c r="M827" s="5">
        <f t="shared" si="180"/>
        <v>3</v>
      </c>
      <c r="N827" s="5">
        <f t="shared" si="181"/>
        <v>1</v>
      </c>
      <c r="P827" s="5">
        <f t="shared" si="182"/>
        <v>0</v>
      </c>
      <c r="Q827" s="5">
        <f t="shared" si="183"/>
        <v>0</v>
      </c>
      <c r="R827" s="5">
        <f t="shared" si="184"/>
        <v>0</v>
      </c>
      <c r="S827" s="5">
        <f t="shared" si="185"/>
        <v>0</v>
      </c>
      <c r="T827" s="5">
        <f t="shared" si="186"/>
        <v>0</v>
      </c>
      <c r="U827" s="5">
        <f t="shared" si="187"/>
        <v>0</v>
      </c>
      <c r="V827" s="13">
        <f t="shared" si="188"/>
        <v>1</v>
      </c>
      <c r="W827" s="5">
        <f t="shared" si="189"/>
        <v>0</v>
      </c>
      <c r="X827" s="5">
        <f t="shared" si="190"/>
        <v>1</v>
      </c>
      <c r="Y827" s="5">
        <f t="shared" si="191"/>
        <v>1</v>
      </c>
      <c r="AB827" s="5">
        <f t="shared" si="192"/>
        <v>3</v>
      </c>
      <c r="AC827" s="5">
        <f t="shared" si="193"/>
        <v>3</v>
      </c>
      <c r="AD827" s="5" t="str">
        <f t="shared" si="194"/>
        <v>Correct</v>
      </c>
      <c r="AE827" t="s">
        <v>94</v>
      </c>
      <c r="AF827">
        <v>84</v>
      </c>
      <c r="AG827" t="s">
        <v>121</v>
      </c>
      <c r="AH827" t="s">
        <v>285</v>
      </c>
      <c r="AI827" t="s">
        <v>107</v>
      </c>
      <c r="AJ827" t="s">
        <v>98</v>
      </c>
      <c r="AK827" s="1" t="s">
        <v>80</v>
      </c>
      <c r="AL827" t="s">
        <v>108</v>
      </c>
      <c r="AM827" t="s">
        <v>120</v>
      </c>
      <c r="AN827" t="s">
        <v>104</v>
      </c>
      <c r="AO827" t="s">
        <v>102</v>
      </c>
      <c r="AP827" s="1"/>
    </row>
    <row r="828" spans="1:43" x14ac:dyDescent="0.25">
      <c r="A828" s="1">
        <v>827</v>
      </c>
      <c r="I828" t="s">
        <v>36</v>
      </c>
      <c r="K828" t="s">
        <v>38</v>
      </c>
      <c r="M828" s="5">
        <f t="shared" si="180"/>
        <v>2</v>
      </c>
      <c r="N828" s="5">
        <f t="shared" si="181"/>
        <v>1.5</v>
      </c>
      <c r="P828" s="5">
        <f t="shared" si="182"/>
        <v>0</v>
      </c>
      <c r="Q828" s="5">
        <f t="shared" si="183"/>
        <v>0</v>
      </c>
      <c r="R828" s="5">
        <f t="shared" si="184"/>
        <v>0</v>
      </c>
      <c r="S828" s="5">
        <f t="shared" si="185"/>
        <v>0</v>
      </c>
      <c r="T828" s="5">
        <f t="shared" si="186"/>
        <v>0</v>
      </c>
      <c r="U828" s="5">
        <f t="shared" si="187"/>
        <v>0</v>
      </c>
      <c r="V828" s="13">
        <f t="shared" si="188"/>
        <v>0</v>
      </c>
      <c r="W828" s="5">
        <f t="shared" si="189"/>
        <v>1</v>
      </c>
      <c r="X828" s="5">
        <f t="shared" si="190"/>
        <v>0</v>
      </c>
      <c r="Y828" s="5">
        <f t="shared" si="191"/>
        <v>1</v>
      </c>
      <c r="AB828" s="5">
        <f t="shared" si="192"/>
        <v>2</v>
      </c>
      <c r="AC828" s="5">
        <f t="shared" si="193"/>
        <v>2</v>
      </c>
      <c r="AD828" s="5" t="str">
        <f t="shared" si="194"/>
        <v>Correct</v>
      </c>
      <c r="AE828" t="s">
        <v>94</v>
      </c>
      <c r="AF828">
        <v>55</v>
      </c>
      <c r="AG828" t="s">
        <v>95</v>
      </c>
      <c r="AH828" t="s">
        <v>204</v>
      </c>
      <c r="AI828" t="s">
        <v>107</v>
      </c>
      <c r="AJ828" t="s">
        <v>98</v>
      </c>
      <c r="AK828" s="1" t="s">
        <v>80</v>
      </c>
      <c r="AL828" t="s">
        <v>99</v>
      </c>
      <c r="AN828" t="s">
        <v>101</v>
      </c>
      <c r="AO828" t="s">
        <v>102</v>
      </c>
      <c r="AP828" s="1"/>
      <c r="AQ828" t="s">
        <v>98</v>
      </c>
    </row>
    <row r="829" spans="1:43" x14ac:dyDescent="0.25">
      <c r="A829" s="1">
        <v>828</v>
      </c>
      <c r="G829" t="s">
        <v>35</v>
      </c>
      <c r="M829" s="5">
        <f t="shared" si="180"/>
        <v>1</v>
      </c>
      <c r="N829" s="5">
        <f t="shared" si="181"/>
        <v>3</v>
      </c>
      <c r="P829" s="5">
        <f t="shared" si="182"/>
        <v>0</v>
      </c>
      <c r="Q829" s="5">
        <f t="shared" si="183"/>
        <v>0</v>
      </c>
      <c r="R829" s="5">
        <f t="shared" si="184"/>
        <v>0</v>
      </c>
      <c r="S829" s="5">
        <f t="shared" si="185"/>
        <v>0</v>
      </c>
      <c r="T829" s="5">
        <f t="shared" si="186"/>
        <v>0</v>
      </c>
      <c r="U829" s="5">
        <f t="shared" si="187"/>
        <v>1</v>
      </c>
      <c r="V829" s="13">
        <f t="shared" si="188"/>
        <v>0</v>
      </c>
      <c r="W829" s="5">
        <f t="shared" si="189"/>
        <v>0</v>
      </c>
      <c r="X829" s="5">
        <f t="shared" si="190"/>
        <v>0</v>
      </c>
      <c r="Y829" s="5">
        <f t="shared" si="191"/>
        <v>0</v>
      </c>
      <c r="AB829" s="5">
        <f t="shared" si="192"/>
        <v>1</v>
      </c>
      <c r="AC829" s="5">
        <f t="shared" si="193"/>
        <v>1</v>
      </c>
      <c r="AD829" s="5" t="str">
        <f t="shared" si="194"/>
        <v>Correct</v>
      </c>
      <c r="AE829" t="s">
        <v>105</v>
      </c>
      <c r="AF829">
        <v>74</v>
      </c>
      <c r="AG829" t="s">
        <v>95</v>
      </c>
      <c r="AH829" t="s">
        <v>204</v>
      </c>
      <c r="AI829" t="s">
        <v>107</v>
      </c>
      <c r="AJ829" t="s">
        <v>102</v>
      </c>
      <c r="AK829" s="1" t="s">
        <v>80</v>
      </c>
      <c r="AL829" t="s">
        <v>126</v>
      </c>
      <c r="AM829" t="s">
        <v>120</v>
      </c>
      <c r="AN829" t="s">
        <v>104</v>
      </c>
      <c r="AO829" t="s">
        <v>102</v>
      </c>
      <c r="AP829" s="1"/>
      <c r="AQ829" t="s">
        <v>98</v>
      </c>
    </row>
    <row r="830" spans="1:43" x14ac:dyDescent="0.25">
      <c r="A830" s="1">
        <v>829</v>
      </c>
      <c r="K830" t="s">
        <v>38</v>
      </c>
      <c r="M830" s="5">
        <f t="shared" si="180"/>
        <v>1</v>
      </c>
      <c r="N830" s="5">
        <f t="shared" si="181"/>
        <v>3</v>
      </c>
      <c r="P830" s="5">
        <f t="shared" si="182"/>
        <v>0</v>
      </c>
      <c r="Q830" s="5">
        <f t="shared" si="183"/>
        <v>0</v>
      </c>
      <c r="R830" s="5">
        <f t="shared" si="184"/>
        <v>0</v>
      </c>
      <c r="S830" s="5">
        <f t="shared" si="185"/>
        <v>0</v>
      </c>
      <c r="T830" s="5">
        <f t="shared" si="186"/>
        <v>0</v>
      </c>
      <c r="U830" s="5">
        <f t="shared" si="187"/>
        <v>0</v>
      </c>
      <c r="V830" s="13">
        <f t="shared" si="188"/>
        <v>0</v>
      </c>
      <c r="W830" s="5">
        <f t="shared" si="189"/>
        <v>0</v>
      </c>
      <c r="X830" s="5">
        <f t="shared" si="190"/>
        <v>0</v>
      </c>
      <c r="Y830" s="5">
        <f t="shared" si="191"/>
        <v>1</v>
      </c>
      <c r="AB830" s="5">
        <f t="shared" si="192"/>
        <v>1</v>
      </c>
      <c r="AC830" s="5">
        <f t="shared" si="193"/>
        <v>1</v>
      </c>
      <c r="AD830" s="5" t="str">
        <f t="shared" si="194"/>
        <v>Correct</v>
      </c>
      <c r="AE830" t="s">
        <v>94</v>
      </c>
      <c r="AF830">
        <v>79</v>
      </c>
      <c r="AG830" t="s">
        <v>95</v>
      </c>
      <c r="AH830" t="s">
        <v>251</v>
      </c>
      <c r="AI830" t="s">
        <v>107</v>
      </c>
      <c r="AJ830" t="s">
        <v>98</v>
      </c>
      <c r="AK830" s="1" t="s">
        <v>80</v>
      </c>
      <c r="AM830" t="s">
        <v>110</v>
      </c>
      <c r="AN830" t="s">
        <v>104</v>
      </c>
      <c r="AO830" t="s">
        <v>102</v>
      </c>
      <c r="AP830" s="1"/>
      <c r="AQ830" t="s">
        <v>102</v>
      </c>
    </row>
    <row r="831" spans="1:43" x14ac:dyDescent="0.25">
      <c r="A831" s="1">
        <v>830</v>
      </c>
      <c r="C831" t="s">
        <v>32</v>
      </c>
      <c r="I831" t="s">
        <v>36</v>
      </c>
      <c r="K831" t="s">
        <v>38</v>
      </c>
      <c r="M831" s="5">
        <f t="shared" si="180"/>
        <v>3</v>
      </c>
      <c r="N831" s="5">
        <f t="shared" si="181"/>
        <v>1</v>
      </c>
      <c r="P831" s="5">
        <f t="shared" si="182"/>
        <v>0</v>
      </c>
      <c r="Q831" s="5">
        <f t="shared" si="183"/>
        <v>1</v>
      </c>
      <c r="R831" s="5">
        <f t="shared" si="184"/>
        <v>0</v>
      </c>
      <c r="S831" s="5">
        <f t="shared" si="185"/>
        <v>0</v>
      </c>
      <c r="T831" s="5">
        <f t="shared" si="186"/>
        <v>0</v>
      </c>
      <c r="U831" s="5">
        <f t="shared" si="187"/>
        <v>0</v>
      </c>
      <c r="V831" s="13">
        <f t="shared" si="188"/>
        <v>0</v>
      </c>
      <c r="W831" s="5">
        <f t="shared" si="189"/>
        <v>1</v>
      </c>
      <c r="X831" s="5">
        <f t="shared" si="190"/>
        <v>0</v>
      </c>
      <c r="Y831" s="5">
        <f t="shared" si="191"/>
        <v>1</v>
      </c>
      <c r="AB831" s="5">
        <f t="shared" si="192"/>
        <v>3</v>
      </c>
      <c r="AC831" s="5">
        <f t="shared" si="193"/>
        <v>3</v>
      </c>
      <c r="AD831" s="5" t="str">
        <f t="shared" si="194"/>
        <v>Correct</v>
      </c>
      <c r="AE831" t="s">
        <v>94</v>
      </c>
      <c r="AF831">
        <v>35</v>
      </c>
      <c r="AG831" t="s">
        <v>95</v>
      </c>
      <c r="AH831" t="s">
        <v>146</v>
      </c>
      <c r="AI831" t="s">
        <v>107</v>
      </c>
      <c r="AK831" s="1" t="s">
        <v>80</v>
      </c>
      <c r="AL831" t="s">
        <v>108</v>
      </c>
      <c r="AM831" t="s">
        <v>110</v>
      </c>
      <c r="AN831" t="s">
        <v>101</v>
      </c>
      <c r="AO831" t="s">
        <v>102</v>
      </c>
      <c r="AP831" s="1"/>
      <c r="AQ831" t="s">
        <v>102</v>
      </c>
    </row>
    <row r="832" spans="1:43" x14ac:dyDescent="0.25">
      <c r="A832" s="1">
        <v>831</v>
      </c>
      <c r="H832" t="s">
        <v>269</v>
      </c>
      <c r="M832" s="5">
        <f t="shared" si="180"/>
        <v>1</v>
      </c>
      <c r="N832" s="5">
        <f t="shared" si="181"/>
        <v>3</v>
      </c>
      <c r="P832" s="5">
        <f t="shared" si="182"/>
        <v>0</v>
      </c>
      <c r="Q832" s="5">
        <f t="shared" si="183"/>
        <v>0</v>
      </c>
      <c r="R832" s="5">
        <f t="shared" si="184"/>
        <v>0</v>
      </c>
      <c r="S832" s="5">
        <f t="shared" si="185"/>
        <v>0</v>
      </c>
      <c r="T832" s="5">
        <f t="shared" si="186"/>
        <v>0</v>
      </c>
      <c r="U832" s="5">
        <f t="shared" si="187"/>
        <v>0</v>
      </c>
      <c r="V832" s="13">
        <f t="shared" si="188"/>
        <v>1</v>
      </c>
      <c r="W832" s="5">
        <f t="shared" si="189"/>
        <v>0</v>
      </c>
      <c r="X832" s="5">
        <f t="shared" si="190"/>
        <v>0</v>
      </c>
      <c r="Y832" s="5">
        <f t="shared" si="191"/>
        <v>0</v>
      </c>
      <c r="AB832" s="5">
        <f t="shared" si="192"/>
        <v>1</v>
      </c>
      <c r="AC832" s="5">
        <f t="shared" si="193"/>
        <v>1</v>
      </c>
      <c r="AD832" s="5" t="str">
        <f t="shared" si="194"/>
        <v>Correct</v>
      </c>
      <c r="AE832" t="s">
        <v>105</v>
      </c>
      <c r="AF832">
        <v>59</v>
      </c>
      <c r="AG832" t="s">
        <v>95</v>
      </c>
      <c r="AH832" t="s">
        <v>139</v>
      </c>
      <c r="AI832" t="s">
        <v>107</v>
      </c>
      <c r="AJ832" t="s">
        <v>98</v>
      </c>
      <c r="AK832" s="1" t="s">
        <v>80</v>
      </c>
      <c r="AL832" t="s">
        <v>114</v>
      </c>
      <c r="AM832" t="s">
        <v>133</v>
      </c>
      <c r="AN832" t="s">
        <v>101</v>
      </c>
      <c r="AO832" t="s">
        <v>102</v>
      </c>
      <c r="AP832" s="1"/>
      <c r="AQ832" t="s">
        <v>102</v>
      </c>
    </row>
    <row r="833" spans="1:43" x14ac:dyDescent="0.25">
      <c r="A833" s="1">
        <v>832</v>
      </c>
      <c r="H833" t="s">
        <v>269</v>
      </c>
      <c r="K833" t="s">
        <v>38</v>
      </c>
      <c r="M833" s="5">
        <f t="shared" si="180"/>
        <v>2</v>
      </c>
      <c r="N833" s="5">
        <f t="shared" si="181"/>
        <v>1.5</v>
      </c>
      <c r="P833" s="5">
        <f t="shared" si="182"/>
        <v>0</v>
      </c>
      <c r="Q833" s="5">
        <f t="shared" si="183"/>
        <v>0</v>
      </c>
      <c r="R833" s="5">
        <f t="shared" si="184"/>
        <v>0</v>
      </c>
      <c r="S833" s="5">
        <f t="shared" si="185"/>
        <v>0</v>
      </c>
      <c r="T833" s="5">
        <f t="shared" si="186"/>
        <v>0</v>
      </c>
      <c r="U833" s="5">
        <f t="shared" si="187"/>
        <v>0</v>
      </c>
      <c r="V833" s="13">
        <f t="shared" si="188"/>
        <v>1</v>
      </c>
      <c r="W833" s="5">
        <f t="shared" si="189"/>
        <v>0</v>
      </c>
      <c r="X833" s="5">
        <f t="shared" si="190"/>
        <v>0</v>
      </c>
      <c r="Y833" s="5">
        <f t="shared" si="191"/>
        <v>1</v>
      </c>
      <c r="AB833" s="5">
        <f t="shared" si="192"/>
        <v>2</v>
      </c>
      <c r="AC833" s="5">
        <f t="shared" si="193"/>
        <v>2</v>
      </c>
      <c r="AD833" s="5" t="str">
        <f t="shared" si="194"/>
        <v>Correct</v>
      </c>
      <c r="AE833" t="s">
        <v>105</v>
      </c>
      <c r="AF833">
        <v>64</v>
      </c>
      <c r="AG833" t="s">
        <v>95</v>
      </c>
      <c r="AH833" t="s">
        <v>139</v>
      </c>
      <c r="AI833" t="s">
        <v>107</v>
      </c>
      <c r="AJ833" t="s">
        <v>98</v>
      </c>
      <c r="AK833" s="1" t="s">
        <v>80</v>
      </c>
      <c r="AL833" t="s">
        <v>109</v>
      </c>
      <c r="AM833" t="s">
        <v>103</v>
      </c>
      <c r="AN833" t="s">
        <v>104</v>
      </c>
      <c r="AO833" t="s">
        <v>102</v>
      </c>
      <c r="AP833" s="1"/>
      <c r="AQ833" t="s">
        <v>102</v>
      </c>
    </row>
    <row r="834" spans="1:43" x14ac:dyDescent="0.25">
      <c r="A834" s="1">
        <v>833</v>
      </c>
      <c r="G834" t="s">
        <v>35</v>
      </c>
      <c r="H834" t="s">
        <v>269</v>
      </c>
      <c r="I834" t="s">
        <v>36</v>
      </c>
      <c r="M834" s="5">
        <f t="shared" si="180"/>
        <v>3</v>
      </c>
      <c r="N834" s="5">
        <f t="shared" si="181"/>
        <v>1</v>
      </c>
      <c r="P834" s="5">
        <f t="shared" si="182"/>
        <v>0</v>
      </c>
      <c r="Q834" s="5">
        <f t="shared" si="183"/>
        <v>0</v>
      </c>
      <c r="R834" s="5">
        <f t="shared" si="184"/>
        <v>0</v>
      </c>
      <c r="S834" s="5">
        <f t="shared" si="185"/>
        <v>0</v>
      </c>
      <c r="T834" s="5">
        <f t="shared" si="186"/>
        <v>0</v>
      </c>
      <c r="U834" s="5">
        <f t="shared" si="187"/>
        <v>1</v>
      </c>
      <c r="V834" s="13">
        <f t="shared" si="188"/>
        <v>1</v>
      </c>
      <c r="W834" s="5">
        <f t="shared" si="189"/>
        <v>1</v>
      </c>
      <c r="X834" s="5">
        <f t="shared" si="190"/>
        <v>0</v>
      </c>
      <c r="Y834" s="5">
        <f t="shared" si="191"/>
        <v>0</v>
      </c>
      <c r="AB834" s="5">
        <f t="shared" si="192"/>
        <v>3</v>
      </c>
      <c r="AC834" s="5">
        <f t="shared" si="193"/>
        <v>3</v>
      </c>
      <c r="AD834" s="5" t="str">
        <f t="shared" si="194"/>
        <v>Correct</v>
      </c>
      <c r="AE834" t="s">
        <v>94</v>
      </c>
      <c r="AF834">
        <v>76</v>
      </c>
      <c r="AG834" t="s">
        <v>95</v>
      </c>
      <c r="AH834" t="s">
        <v>139</v>
      </c>
      <c r="AI834" t="s">
        <v>107</v>
      </c>
      <c r="AK834" s="1" t="s">
        <v>355</v>
      </c>
      <c r="AL834" t="s">
        <v>99</v>
      </c>
      <c r="AM834" t="s">
        <v>110</v>
      </c>
      <c r="AN834" t="s">
        <v>104</v>
      </c>
      <c r="AO834" t="s">
        <v>102</v>
      </c>
      <c r="AP834" s="1"/>
      <c r="AQ834" t="s">
        <v>98</v>
      </c>
    </row>
    <row r="835" spans="1:43" x14ac:dyDescent="0.25">
      <c r="A835" s="1">
        <v>834</v>
      </c>
      <c r="M835" s="5">
        <f t="shared" ref="M835:M898" si="195">COUNTA(B835:L835)</f>
        <v>0</v>
      </c>
      <c r="N835" s="5" t="e">
        <f t="shared" ref="N835:N898" si="196">3/M835</f>
        <v>#DIV/0!</v>
      </c>
      <c r="P835" s="5">
        <f t="shared" ref="P835:P898" si="197">IF($M835&lt;3,IF($B835=$B$1,1,0),IF($B835=$B$1,$N835,0))</f>
        <v>0</v>
      </c>
      <c r="Q835" s="5">
        <f t="shared" ref="Q835:Q898" si="198">IF($M835&lt;3,IF($C835=$C$1,1,0),IF($C835=$C$1,$N835,0))</f>
        <v>0</v>
      </c>
      <c r="R835" s="5">
        <f t="shared" ref="R835:R898" si="199">IF($M835&lt;3,IF($D835=$D$1,1,0),IF($D835=$D$1,$N835,0))</f>
        <v>0</v>
      </c>
      <c r="S835" s="5">
        <f t="shared" ref="S835:S898" si="200">IF($M835&lt;3,IF($E835=$E$1,1,0),IF($E835=$E$1,$N835,0))</f>
        <v>0</v>
      </c>
      <c r="T835" s="5">
        <f t="shared" ref="T835:T898" si="201">IF($M835&lt;3,IF($F835=$F$1,1,0),IF($F835=$F$1,$N835,0))</f>
        <v>0</v>
      </c>
      <c r="U835" s="5">
        <f t="shared" ref="U835:U898" si="202">IF($M835&lt;3,IF($G835=$G$1,1,0),IF($G835=$G$1,$N835,0))</f>
        <v>0</v>
      </c>
      <c r="V835" s="13">
        <f t="shared" ref="V835:V898" si="203">IF($M835&lt;3,IF($H835=$H$1,1,0),IF($H835=$H$1,$N835,0))</f>
        <v>0</v>
      </c>
      <c r="W835" s="5">
        <f t="shared" ref="W835:W898" si="204">IF($M835&lt;3,IF($I835=$I$1,1,0),IF($I835=$I$1,$N835,0))</f>
        <v>0</v>
      </c>
      <c r="X835" s="5">
        <f t="shared" ref="X835:X898" si="205">IF($M835&lt;3,IF($J835=$J$1,1,0),IF($J835=$J$1,$N835,0))</f>
        <v>0</v>
      </c>
      <c r="Y835" s="5">
        <f t="shared" ref="Y835:Y898" si="206">IF($M835&lt;3,IF($K835=$K$1,1,0),IF($K835=$K$1,$N835,0))</f>
        <v>0</v>
      </c>
      <c r="AB835" s="5">
        <f t="shared" ref="AB835:AB898" si="207">SUM(P835:Z835)</f>
        <v>0</v>
      </c>
      <c r="AC835" s="5">
        <f t="shared" ref="AC835:AC898" si="208">M835</f>
        <v>0</v>
      </c>
      <c r="AD835" s="5" t="str">
        <f t="shared" ref="AD835:AD898" si="209">IF(AB835=AC835,"Correct",IF(AB835=3,"Correct","Wrong"))</f>
        <v>Correct</v>
      </c>
      <c r="AE835" t="s">
        <v>94</v>
      </c>
      <c r="AF835">
        <v>43</v>
      </c>
      <c r="AG835" t="s">
        <v>95</v>
      </c>
      <c r="AH835" t="s">
        <v>158</v>
      </c>
      <c r="AJ835" t="s">
        <v>102</v>
      </c>
      <c r="AK835" s="1" t="s">
        <v>80</v>
      </c>
      <c r="AL835" t="s">
        <v>108</v>
      </c>
      <c r="AM835" t="s">
        <v>110</v>
      </c>
      <c r="AP835" s="1"/>
    </row>
    <row r="836" spans="1:43" x14ac:dyDescent="0.25">
      <c r="A836" s="1">
        <v>835</v>
      </c>
      <c r="I836" t="s">
        <v>36</v>
      </c>
      <c r="M836" s="5">
        <f t="shared" si="195"/>
        <v>1</v>
      </c>
      <c r="N836" s="5">
        <f t="shared" si="196"/>
        <v>3</v>
      </c>
      <c r="P836" s="5">
        <f t="shared" si="197"/>
        <v>0</v>
      </c>
      <c r="Q836" s="5">
        <f t="shared" si="198"/>
        <v>0</v>
      </c>
      <c r="R836" s="5">
        <f t="shared" si="199"/>
        <v>0</v>
      </c>
      <c r="S836" s="5">
        <f t="shared" si="200"/>
        <v>0</v>
      </c>
      <c r="T836" s="5">
        <f t="shared" si="201"/>
        <v>0</v>
      </c>
      <c r="U836" s="5">
        <f t="shared" si="202"/>
        <v>0</v>
      </c>
      <c r="V836" s="13">
        <f t="shared" si="203"/>
        <v>0</v>
      </c>
      <c r="W836" s="5">
        <f t="shared" si="204"/>
        <v>1</v>
      </c>
      <c r="X836" s="5">
        <f t="shared" si="205"/>
        <v>0</v>
      </c>
      <c r="Y836" s="5">
        <f t="shared" si="206"/>
        <v>0</v>
      </c>
      <c r="AB836" s="5">
        <f t="shared" si="207"/>
        <v>1</v>
      </c>
      <c r="AC836" s="5">
        <f t="shared" si="208"/>
        <v>1</v>
      </c>
      <c r="AD836" s="5" t="str">
        <f t="shared" si="209"/>
        <v>Correct</v>
      </c>
      <c r="AE836" t="s">
        <v>94</v>
      </c>
      <c r="AF836">
        <v>57</v>
      </c>
      <c r="AG836" t="s">
        <v>95</v>
      </c>
      <c r="AH836" t="s">
        <v>158</v>
      </c>
      <c r="AI836" t="s">
        <v>107</v>
      </c>
      <c r="AJ836" t="s">
        <v>98</v>
      </c>
      <c r="AK836" s="1" t="s">
        <v>85</v>
      </c>
      <c r="AL836" t="s">
        <v>114</v>
      </c>
      <c r="AM836" t="s">
        <v>137</v>
      </c>
      <c r="AN836" t="s">
        <v>101</v>
      </c>
      <c r="AO836" t="s">
        <v>102</v>
      </c>
      <c r="AP836" s="1"/>
      <c r="AQ836" t="s">
        <v>102</v>
      </c>
    </row>
    <row r="837" spans="1:43" x14ac:dyDescent="0.25">
      <c r="A837" s="1">
        <v>836</v>
      </c>
      <c r="D837" t="s">
        <v>33</v>
      </c>
      <c r="H837" t="s">
        <v>269</v>
      </c>
      <c r="K837" t="s">
        <v>38</v>
      </c>
      <c r="M837" s="5">
        <f t="shared" si="195"/>
        <v>3</v>
      </c>
      <c r="N837" s="5">
        <f t="shared" si="196"/>
        <v>1</v>
      </c>
      <c r="P837" s="5">
        <f t="shared" si="197"/>
        <v>0</v>
      </c>
      <c r="Q837" s="5">
        <f t="shared" si="198"/>
        <v>0</v>
      </c>
      <c r="R837" s="5">
        <f t="shared" si="199"/>
        <v>1</v>
      </c>
      <c r="S837" s="5">
        <f t="shared" si="200"/>
        <v>0</v>
      </c>
      <c r="T837" s="5">
        <f t="shared" si="201"/>
        <v>0</v>
      </c>
      <c r="U837" s="5">
        <f t="shared" si="202"/>
        <v>0</v>
      </c>
      <c r="V837" s="13">
        <f t="shared" si="203"/>
        <v>1</v>
      </c>
      <c r="W837" s="5">
        <f t="shared" si="204"/>
        <v>0</v>
      </c>
      <c r="X837" s="5">
        <f t="shared" si="205"/>
        <v>0</v>
      </c>
      <c r="Y837" s="5">
        <f t="shared" si="206"/>
        <v>1</v>
      </c>
      <c r="AB837" s="5">
        <f t="shared" si="207"/>
        <v>3</v>
      </c>
      <c r="AC837" s="5">
        <f t="shared" si="208"/>
        <v>3</v>
      </c>
      <c r="AD837" s="5" t="str">
        <f t="shared" si="209"/>
        <v>Correct</v>
      </c>
      <c r="AE837" t="s">
        <v>94</v>
      </c>
      <c r="AF837">
        <v>51</v>
      </c>
      <c r="AG837" t="s">
        <v>95</v>
      </c>
      <c r="AH837" t="s">
        <v>158</v>
      </c>
      <c r="AI837" t="s">
        <v>97</v>
      </c>
      <c r="AJ837" t="s">
        <v>98</v>
      </c>
      <c r="AK837" s="1" t="s">
        <v>80</v>
      </c>
      <c r="AL837" t="s">
        <v>99</v>
      </c>
      <c r="AM837" t="s">
        <v>120</v>
      </c>
      <c r="AN837" t="s">
        <v>123</v>
      </c>
      <c r="AO837" t="s">
        <v>98</v>
      </c>
      <c r="AP837" s="1"/>
      <c r="AQ837" t="s">
        <v>102</v>
      </c>
    </row>
    <row r="838" spans="1:43" x14ac:dyDescent="0.25">
      <c r="A838" s="1">
        <v>837</v>
      </c>
      <c r="F838" t="s">
        <v>34</v>
      </c>
      <c r="I838" t="s">
        <v>36</v>
      </c>
      <c r="J838" t="s">
        <v>37</v>
      </c>
      <c r="M838" s="5">
        <f t="shared" si="195"/>
        <v>3</v>
      </c>
      <c r="N838" s="5">
        <f t="shared" si="196"/>
        <v>1</v>
      </c>
      <c r="P838" s="5">
        <f t="shared" si="197"/>
        <v>0</v>
      </c>
      <c r="Q838" s="5">
        <f t="shared" si="198"/>
        <v>0</v>
      </c>
      <c r="R838" s="5">
        <f t="shared" si="199"/>
        <v>0</v>
      </c>
      <c r="S838" s="5">
        <f t="shared" si="200"/>
        <v>0</v>
      </c>
      <c r="T838" s="5">
        <f t="shared" si="201"/>
        <v>1</v>
      </c>
      <c r="U838" s="5">
        <f t="shared" si="202"/>
        <v>0</v>
      </c>
      <c r="V838" s="13">
        <f t="shared" si="203"/>
        <v>0</v>
      </c>
      <c r="W838" s="5">
        <f t="shared" si="204"/>
        <v>1</v>
      </c>
      <c r="X838" s="5">
        <f t="shared" si="205"/>
        <v>1</v>
      </c>
      <c r="Y838" s="5">
        <f t="shared" si="206"/>
        <v>0</v>
      </c>
      <c r="AB838" s="5">
        <f t="shared" si="207"/>
        <v>3</v>
      </c>
      <c r="AC838" s="5">
        <f t="shared" si="208"/>
        <v>3</v>
      </c>
      <c r="AD838" s="5" t="str">
        <f t="shared" si="209"/>
        <v>Correct</v>
      </c>
      <c r="AE838" t="s">
        <v>94</v>
      </c>
      <c r="AF838">
        <v>63</v>
      </c>
      <c r="AG838" t="s">
        <v>95</v>
      </c>
      <c r="AH838" t="s">
        <v>158</v>
      </c>
      <c r="AI838" t="s">
        <v>128</v>
      </c>
      <c r="AJ838" t="s">
        <v>98</v>
      </c>
      <c r="AK838" s="1" t="s">
        <v>80</v>
      </c>
      <c r="AL838" t="s">
        <v>114</v>
      </c>
      <c r="AM838" t="s">
        <v>103</v>
      </c>
      <c r="AN838" t="s">
        <v>101</v>
      </c>
      <c r="AO838" t="s">
        <v>102</v>
      </c>
      <c r="AP838" s="1"/>
      <c r="AQ838" t="s">
        <v>102</v>
      </c>
    </row>
    <row r="839" spans="1:43" x14ac:dyDescent="0.25">
      <c r="A839" s="1">
        <v>838</v>
      </c>
      <c r="M839" s="5">
        <f t="shared" si="195"/>
        <v>0</v>
      </c>
      <c r="N839" s="5" t="e">
        <f t="shared" si="196"/>
        <v>#DIV/0!</v>
      </c>
      <c r="P839" s="5">
        <f t="shared" si="197"/>
        <v>0</v>
      </c>
      <c r="Q839" s="5">
        <f t="shared" si="198"/>
        <v>0</v>
      </c>
      <c r="R839" s="5">
        <f t="shared" si="199"/>
        <v>0</v>
      </c>
      <c r="S839" s="5">
        <f t="shared" si="200"/>
        <v>0</v>
      </c>
      <c r="T839" s="5">
        <f t="shared" si="201"/>
        <v>0</v>
      </c>
      <c r="U839" s="5">
        <f t="shared" si="202"/>
        <v>0</v>
      </c>
      <c r="V839" s="13">
        <f t="shared" si="203"/>
        <v>0</v>
      </c>
      <c r="W839" s="5">
        <f t="shared" si="204"/>
        <v>0</v>
      </c>
      <c r="X839" s="5">
        <f t="shared" si="205"/>
        <v>0</v>
      </c>
      <c r="Y839" s="5">
        <f t="shared" si="206"/>
        <v>0</v>
      </c>
      <c r="AB839" s="5">
        <f t="shared" si="207"/>
        <v>0</v>
      </c>
      <c r="AC839" s="5">
        <f t="shared" si="208"/>
        <v>0</v>
      </c>
      <c r="AD839" s="5" t="str">
        <f t="shared" si="209"/>
        <v>Correct</v>
      </c>
      <c r="AE839" t="s">
        <v>94</v>
      </c>
      <c r="AF839">
        <v>58</v>
      </c>
      <c r="AG839" t="s">
        <v>95</v>
      </c>
      <c r="AH839" t="s">
        <v>243</v>
      </c>
      <c r="AI839" t="s">
        <v>107</v>
      </c>
      <c r="AJ839" t="s">
        <v>98</v>
      </c>
      <c r="AK839" s="1" t="s">
        <v>80</v>
      </c>
      <c r="AM839" t="s">
        <v>103</v>
      </c>
      <c r="AN839" t="s">
        <v>104</v>
      </c>
      <c r="AO839" t="s">
        <v>102</v>
      </c>
      <c r="AP839" s="1"/>
      <c r="AQ839" t="s">
        <v>98</v>
      </c>
    </row>
    <row r="840" spans="1:43" x14ac:dyDescent="0.25">
      <c r="A840" s="1">
        <v>839</v>
      </c>
      <c r="D840" t="s">
        <v>33</v>
      </c>
      <c r="H840" t="s">
        <v>269</v>
      </c>
      <c r="K840" t="s">
        <v>38</v>
      </c>
      <c r="M840" s="5">
        <f t="shared" si="195"/>
        <v>3</v>
      </c>
      <c r="N840" s="5">
        <f t="shared" si="196"/>
        <v>1</v>
      </c>
      <c r="P840" s="5">
        <f t="shared" si="197"/>
        <v>0</v>
      </c>
      <c r="Q840" s="5">
        <f t="shared" si="198"/>
        <v>0</v>
      </c>
      <c r="R840" s="5">
        <f t="shared" si="199"/>
        <v>1</v>
      </c>
      <c r="S840" s="5">
        <f t="shared" si="200"/>
        <v>0</v>
      </c>
      <c r="T840" s="5">
        <f t="shared" si="201"/>
        <v>0</v>
      </c>
      <c r="U840" s="5">
        <f t="shared" si="202"/>
        <v>0</v>
      </c>
      <c r="V840" s="13">
        <f t="shared" si="203"/>
        <v>1</v>
      </c>
      <c r="W840" s="5">
        <f t="shared" si="204"/>
        <v>0</v>
      </c>
      <c r="X840" s="5">
        <f t="shared" si="205"/>
        <v>0</v>
      </c>
      <c r="Y840" s="5">
        <f t="shared" si="206"/>
        <v>1</v>
      </c>
      <c r="AB840" s="5">
        <f t="shared" si="207"/>
        <v>3</v>
      </c>
      <c r="AC840" s="5">
        <f t="shared" si="208"/>
        <v>3</v>
      </c>
      <c r="AD840" s="5" t="str">
        <f t="shared" si="209"/>
        <v>Correct</v>
      </c>
      <c r="AE840" t="s">
        <v>94</v>
      </c>
      <c r="AF840">
        <v>71</v>
      </c>
      <c r="AG840" t="s">
        <v>95</v>
      </c>
      <c r="AH840" t="s">
        <v>117</v>
      </c>
      <c r="AI840" t="s">
        <v>97</v>
      </c>
      <c r="AJ840" t="s">
        <v>98</v>
      </c>
      <c r="AK840" s="1" t="s">
        <v>80</v>
      </c>
      <c r="AL840" t="s">
        <v>108</v>
      </c>
      <c r="AM840" t="s">
        <v>100</v>
      </c>
      <c r="AN840" t="s">
        <v>104</v>
      </c>
      <c r="AO840" t="s">
        <v>102</v>
      </c>
      <c r="AP840" s="1"/>
      <c r="AQ840" t="s">
        <v>102</v>
      </c>
    </row>
    <row r="841" spans="1:43" x14ac:dyDescent="0.25">
      <c r="A841" s="1">
        <v>840</v>
      </c>
      <c r="E841" t="s">
        <v>266</v>
      </c>
      <c r="M841" s="5">
        <f t="shared" si="195"/>
        <v>1</v>
      </c>
      <c r="N841" s="5">
        <f t="shared" si="196"/>
        <v>3</v>
      </c>
      <c r="P841" s="5">
        <f t="shared" si="197"/>
        <v>0</v>
      </c>
      <c r="Q841" s="5">
        <f t="shared" si="198"/>
        <v>0</v>
      </c>
      <c r="R841" s="5">
        <f t="shared" si="199"/>
        <v>0</v>
      </c>
      <c r="S841" s="5">
        <f t="shared" si="200"/>
        <v>1</v>
      </c>
      <c r="T841" s="5">
        <f t="shared" si="201"/>
        <v>0</v>
      </c>
      <c r="U841" s="5">
        <f t="shared" si="202"/>
        <v>0</v>
      </c>
      <c r="V841" s="13">
        <f t="shared" si="203"/>
        <v>0</v>
      </c>
      <c r="W841" s="5">
        <f t="shared" si="204"/>
        <v>0</v>
      </c>
      <c r="X841" s="5">
        <f t="shared" si="205"/>
        <v>0</v>
      </c>
      <c r="Y841" s="5">
        <f t="shared" si="206"/>
        <v>0</v>
      </c>
      <c r="AB841" s="5">
        <f t="shared" si="207"/>
        <v>1</v>
      </c>
      <c r="AC841" s="5">
        <f t="shared" si="208"/>
        <v>1</v>
      </c>
      <c r="AD841" s="5" t="str">
        <f t="shared" si="209"/>
        <v>Correct</v>
      </c>
      <c r="AE841" t="s">
        <v>94</v>
      </c>
      <c r="AF841">
        <v>38</v>
      </c>
      <c r="AG841" t="s">
        <v>95</v>
      </c>
      <c r="AH841" t="s">
        <v>235</v>
      </c>
      <c r="AI841" t="s">
        <v>107</v>
      </c>
      <c r="AJ841" t="s">
        <v>102</v>
      </c>
      <c r="AK841" s="1" t="s">
        <v>80</v>
      </c>
      <c r="AM841" t="s">
        <v>120</v>
      </c>
      <c r="AN841" t="s">
        <v>101</v>
      </c>
      <c r="AO841" t="s">
        <v>102</v>
      </c>
      <c r="AP841" s="1"/>
      <c r="AQ841" t="s">
        <v>102</v>
      </c>
    </row>
    <row r="842" spans="1:43" x14ac:dyDescent="0.25">
      <c r="A842" s="1">
        <v>841</v>
      </c>
      <c r="B842" t="s">
        <v>31</v>
      </c>
      <c r="D842" t="s">
        <v>33</v>
      </c>
      <c r="E842" t="s">
        <v>266</v>
      </c>
      <c r="F842" t="s">
        <v>34</v>
      </c>
      <c r="H842" t="s">
        <v>269</v>
      </c>
      <c r="I842" t="s">
        <v>36</v>
      </c>
      <c r="J842" t="s">
        <v>37</v>
      </c>
      <c r="K842" t="s">
        <v>38</v>
      </c>
      <c r="M842" s="5">
        <f t="shared" si="195"/>
        <v>8</v>
      </c>
      <c r="N842" s="5">
        <f t="shared" si="196"/>
        <v>0.375</v>
      </c>
      <c r="P842" s="5">
        <f t="shared" si="197"/>
        <v>0.375</v>
      </c>
      <c r="Q842" s="5">
        <f t="shared" si="198"/>
        <v>0</v>
      </c>
      <c r="R842" s="5">
        <f t="shared" si="199"/>
        <v>0.375</v>
      </c>
      <c r="S842" s="5">
        <f t="shared" si="200"/>
        <v>0.375</v>
      </c>
      <c r="T842" s="5">
        <f t="shared" si="201"/>
        <v>0.375</v>
      </c>
      <c r="U842" s="5">
        <f t="shared" si="202"/>
        <v>0</v>
      </c>
      <c r="V842" s="13">
        <f t="shared" si="203"/>
        <v>0.375</v>
      </c>
      <c r="W842" s="5">
        <f t="shared" si="204"/>
        <v>0.375</v>
      </c>
      <c r="X842" s="5">
        <f t="shared" si="205"/>
        <v>0.375</v>
      </c>
      <c r="Y842" s="5">
        <f t="shared" si="206"/>
        <v>0.375</v>
      </c>
      <c r="AB842" s="5">
        <f t="shared" si="207"/>
        <v>3</v>
      </c>
      <c r="AC842" s="5">
        <f t="shared" si="208"/>
        <v>8</v>
      </c>
      <c r="AD842" s="5" t="str">
        <f t="shared" si="209"/>
        <v>Correct</v>
      </c>
      <c r="AE842" t="s">
        <v>94</v>
      </c>
      <c r="AF842">
        <v>81</v>
      </c>
      <c r="AG842" t="s">
        <v>121</v>
      </c>
      <c r="AH842" t="s">
        <v>170</v>
      </c>
      <c r="AI842" t="s">
        <v>107</v>
      </c>
      <c r="AK842" s="1" t="s">
        <v>80</v>
      </c>
      <c r="AL842" t="s">
        <v>109</v>
      </c>
      <c r="AM842" t="s">
        <v>137</v>
      </c>
      <c r="AN842" t="s">
        <v>104</v>
      </c>
      <c r="AO842" t="s">
        <v>102</v>
      </c>
      <c r="AP842" s="1"/>
      <c r="AQ842" t="s">
        <v>102</v>
      </c>
    </row>
    <row r="843" spans="1:43" x14ac:dyDescent="0.25">
      <c r="A843" s="1">
        <v>842</v>
      </c>
      <c r="J843" t="s">
        <v>37</v>
      </c>
      <c r="M843" s="5">
        <f t="shared" si="195"/>
        <v>1</v>
      </c>
      <c r="N843" s="5">
        <f t="shared" si="196"/>
        <v>3</v>
      </c>
      <c r="P843" s="5">
        <f t="shared" si="197"/>
        <v>0</v>
      </c>
      <c r="Q843" s="5">
        <f t="shared" si="198"/>
        <v>0</v>
      </c>
      <c r="R843" s="5">
        <f t="shared" si="199"/>
        <v>0</v>
      </c>
      <c r="S843" s="5">
        <f t="shared" si="200"/>
        <v>0</v>
      </c>
      <c r="T843" s="5">
        <f t="shared" si="201"/>
        <v>0</v>
      </c>
      <c r="U843" s="5">
        <f t="shared" si="202"/>
        <v>0</v>
      </c>
      <c r="V843" s="13">
        <f t="shared" si="203"/>
        <v>0</v>
      </c>
      <c r="W843" s="5">
        <f t="shared" si="204"/>
        <v>0</v>
      </c>
      <c r="X843" s="5">
        <f t="shared" si="205"/>
        <v>1</v>
      </c>
      <c r="Y843" s="5">
        <f t="shared" si="206"/>
        <v>0</v>
      </c>
      <c r="AB843" s="5">
        <f t="shared" si="207"/>
        <v>1</v>
      </c>
      <c r="AC843" s="5">
        <f t="shared" si="208"/>
        <v>1</v>
      </c>
      <c r="AD843" s="5" t="str">
        <f t="shared" si="209"/>
        <v>Correct</v>
      </c>
      <c r="AE843" t="s">
        <v>94</v>
      </c>
      <c r="AF843">
        <v>68</v>
      </c>
      <c r="AG843" t="s">
        <v>121</v>
      </c>
      <c r="AH843" t="s">
        <v>170</v>
      </c>
      <c r="AI843" t="s">
        <v>107</v>
      </c>
      <c r="AJ843" t="s">
        <v>98</v>
      </c>
      <c r="AK843" s="1" t="s">
        <v>80</v>
      </c>
      <c r="AL843" t="s">
        <v>109</v>
      </c>
      <c r="AM843" t="s">
        <v>120</v>
      </c>
      <c r="AN843" t="s">
        <v>104</v>
      </c>
      <c r="AO843" t="s">
        <v>102</v>
      </c>
      <c r="AP843" s="1"/>
      <c r="AQ843" t="s">
        <v>102</v>
      </c>
    </row>
    <row r="844" spans="1:43" x14ac:dyDescent="0.25">
      <c r="A844" s="1">
        <v>843</v>
      </c>
      <c r="E844" t="s">
        <v>266</v>
      </c>
      <c r="H844" t="s">
        <v>269</v>
      </c>
      <c r="I844" t="s">
        <v>36</v>
      </c>
      <c r="M844" s="5">
        <f t="shared" si="195"/>
        <v>3</v>
      </c>
      <c r="N844" s="5">
        <f t="shared" si="196"/>
        <v>1</v>
      </c>
      <c r="P844" s="5">
        <f t="shared" si="197"/>
        <v>0</v>
      </c>
      <c r="Q844" s="5">
        <f t="shared" si="198"/>
        <v>0</v>
      </c>
      <c r="R844" s="5">
        <f t="shared" si="199"/>
        <v>0</v>
      </c>
      <c r="S844" s="5">
        <f t="shared" si="200"/>
        <v>1</v>
      </c>
      <c r="T844" s="5">
        <f t="shared" si="201"/>
        <v>0</v>
      </c>
      <c r="U844" s="5">
        <f t="shared" si="202"/>
        <v>0</v>
      </c>
      <c r="V844" s="13">
        <f t="shared" si="203"/>
        <v>1</v>
      </c>
      <c r="W844" s="5">
        <f t="shared" si="204"/>
        <v>1</v>
      </c>
      <c r="X844" s="5">
        <f t="shared" si="205"/>
        <v>0</v>
      </c>
      <c r="Y844" s="5">
        <f t="shared" si="206"/>
        <v>0</v>
      </c>
      <c r="AB844" s="5">
        <f t="shared" si="207"/>
        <v>3</v>
      </c>
      <c r="AC844" s="5">
        <f t="shared" si="208"/>
        <v>3</v>
      </c>
      <c r="AD844" s="5" t="str">
        <f t="shared" si="209"/>
        <v>Correct</v>
      </c>
      <c r="AE844" t="s">
        <v>94</v>
      </c>
      <c r="AF844">
        <v>44</v>
      </c>
      <c r="AG844" t="s">
        <v>121</v>
      </c>
      <c r="AH844" t="s">
        <v>168</v>
      </c>
      <c r="AI844" t="s">
        <v>97</v>
      </c>
      <c r="AK844" s="1" t="s">
        <v>80</v>
      </c>
      <c r="AM844" t="s">
        <v>103</v>
      </c>
      <c r="AN844" t="s">
        <v>101</v>
      </c>
      <c r="AO844" t="s">
        <v>98</v>
      </c>
      <c r="AP844" s="1"/>
      <c r="AQ844" t="s">
        <v>102</v>
      </c>
    </row>
    <row r="845" spans="1:43" x14ac:dyDescent="0.25">
      <c r="A845" s="1">
        <v>844</v>
      </c>
      <c r="H845" t="s">
        <v>269</v>
      </c>
      <c r="I845" t="s">
        <v>36</v>
      </c>
      <c r="J845" t="s">
        <v>37</v>
      </c>
      <c r="M845" s="5">
        <f t="shared" si="195"/>
        <v>3</v>
      </c>
      <c r="N845" s="5">
        <f t="shared" si="196"/>
        <v>1</v>
      </c>
      <c r="P845" s="5">
        <f t="shared" si="197"/>
        <v>0</v>
      </c>
      <c r="Q845" s="5">
        <f t="shared" si="198"/>
        <v>0</v>
      </c>
      <c r="R845" s="5">
        <f t="shared" si="199"/>
        <v>0</v>
      </c>
      <c r="S845" s="5">
        <f t="shared" si="200"/>
        <v>0</v>
      </c>
      <c r="T845" s="5">
        <f t="shared" si="201"/>
        <v>0</v>
      </c>
      <c r="U845" s="5">
        <f t="shared" si="202"/>
        <v>0</v>
      </c>
      <c r="V845" s="13">
        <f t="shared" si="203"/>
        <v>1</v>
      </c>
      <c r="W845" s="5">
        <f t="shared" si="204"/>
        <v>1</v>
      </c>
      <c r="X845" s="5">
        <f t="shared" si="205"/>
        <v>1</v>
      </c>
      <c r="Y845" s="5">
        <f t="shared" si="206"/>
        <v>0</v>
      </c>
      <c r="AB845" s="5">
        <f t="shared" si="207"/>
        <v>3</v>
      </c>
      <c r="AC845" s="5">
        <f t="shared" si="208"/>
        <v>3</v>
      </c>
      <c r="AD845" s="5" t="str">
        <f t="shared" si="209"/>
        <v>Correct</v>
      </c>
      <c r="AE845" t="s">
        <v>94</v>
      </c>
      <c r="AF845">
        <v>82</v>
      </c>
      <c r="AG845" t="s">
        <v>121</v>
      </c>
      <c r="AH845" t="s">
        <v>170</v>
      </c>
      <c r="AI845" t="s">
        <v>107</v>
      </c>
      <c r="AJ845" t="s">
        <v>98</v>
      </c>
      <c r="AK845" s="1" t="s">
        <v>80</v>
      </c>
      <c r="AL845" t="s">
        <v>99</v>
      </c>
      <c r="AM845" t="s">
        <v>103</v>
      </c>
      <c r="AN845" t="s">
        <v>104</v>
      </c>
      <c r="AO845" t="s">
        <v>102</v>
      </c>
      <c r="AP845" s="1"/>
      <c r="AQ845" t="s">
        <v>98</v>
      </c>
    </row>
    <row r="846" spans="1:43" x14ac:dyDescent="0.25">
      <c r="A846" s="1">
        <v>845</v>
      </c>
      <c r="D846" t="s">
        <v>33</v>
      </c>
      <c r="H846" t="s">
        <v>269</v>
      </c>
      <c r="J846" t="s">
        <v>37</v>
      </c>
      <c r="M846" s="5">
        <f t="shared" si="195"/>
        <v>3</v>
      </c>
      <c r="N846" s="5">
        <f t="shared" si="196"/>
        <v>1</v>
      </c>
      <c r="P846" s="5">
        <f t="shared" si="197"/>
        <v>0</v>
      </c>
      <c r="Q846" s="5">
        <f t="shared" si="198"/>
        <v>0</v>
      </c>
      <c r="R846" s="5">
        <f t="shared" si="199"/>
        <v>1</v>
      </c>
      <c r="S846" s="5">
        <f t="shared" si="200"/>
        <v>0</v>
      </c>
      <c r="T846" s="5">
        <f t="shared" si="201"/>
        <v>0</v>
      </c>
      <c r="U846" s="5">
        <f t="shared" si="202"/>
        <v>0</v>
      </c>
      <c r="V846" s="13">
        <f t="shared" si="203"/>
        <v>1</v>
      </c>
      <c r="W846" s="5">
        <f t="shared" si="204"/>
        <v>0</v>
      </c>
      <c r="X846" s="5">
        <f t="shared" si="205"/>
        <v>1</v>
      </c>
      <c r="Y846" s="5">
        <f t="shared" si="206"/>
        <v>0</v>
      </c>
      <c r="AB846" s="5">
        <f t="shared" si="207"/>
        <v>3</v>
      </c>
      <c r="AC846" s="5">
        <f t="shared" si="208"/>
        <v>3</v>
      </c>
      <c r="AD846" s="5" t="str">
        <f t="shared" si="209"/>
        <v>Correct</v>
      </c>
      <c r="AE846" t="s">
        <v>94</v>
      </c>
      <c r="AF846">
        <v>42</v>
      </c>
      <c r="AG846" t="s">
        <v>121</v>
      </c>
      <c r="AH846" t="s">
        <v>170</v>
      </c>
      <c r="AI846" t="s">
        <v>107</v>
      </c>
      <c r="AJ846" t="s">
        <v>98</v>
      </c>
      <c r="AK846" s="1"/>
      <c r="AL846" t="s">
        <v>109</v>
      </c>
      <c r="AM846" t="s">
        <v>110</v>
      </c>
      <c r="AN846" t="s">
        <v>104</v>
      </c>
      <c r="AO846" t="s">
        <v>102</v>
      </c>
      <c r="AP846" s="1"/>
      <c r="AQ846" t="s">
        <v>98</v>
      </c>
    </row>
    <row r="847" spans="1:43" x14ac:dyDescent="0.25">
      <c r="A847" s="1">
        <v>846</v>
      </c>
      <c r="C847" t="s">
        <v>32</v>
      </c>
      <c r="H847" t="s">
        <v>269</v>
      </c>
      <c r="J847" t="s">
        <v>37</v>
      </c>
      <c r="M847" s="5">
        <f t="shared" si="195"/>
        <v>3</v>
      </c>
      <c r="N847" s="5">
        <f t="shared" si="196"/>
        <v>1</v>
      </c>
      <c r="P847" s="5">
        <f t="shared" si="197"/>
        <v>0</v>
      </c>
      <c r="Q847" s="5">
        <f t="shared" si="198"/>
        <v>1</v>
      </c>
      <c r="R847" s="5">
        <f t="shared" si="199"/>
        <v>0</v>
      </c>
      <c r="S847" s="5">
        <f t="shared" si="200"/>
        <v>0</v>
      </c>
      <c r="T847" s="5">
        <f t="shared" si="201"/>
        <v>0</v>
      </c>
      <c r="U847" s="5">
        <f t="shared" si="202"/>
        <v>0</v>
      </c>
      <c r="V847" s="13">
        <f t="shared" si="203"/>
        <v>1</v>
      </c>
      <c r="W847" s="5">
        <f t="shared" si="204"/>
        <v>0</v>
      </c>
      <c r="X847" s="5">
        <f t="shared" si="205"/>
        <v>1</v>
      </c>
      <c r="Y847" s="5">
        <f t="shared" si="206"/>
        <v>0</v>
      </c>
      <c r="AB847" s="5">
        <f t="shared" si="207"/>
        <v>3</v>
      </c>
      <c r="AC847" s="5">
        <f t="shared" si="208"/>
        <v>3</v>
      </c>
      <c r="AD847" s="5" t="str">
        <f t="shared" si="209"/>
        <v>Correct</v>
      </c>
      <c r="AE847" t="s">
        <v>105</v>
      </c>
      <c r="AF847">
        <v>24</v>
      </c>
      <c r="AG847" t="s">
        <v>95</v>
      </c>
      <c r="AH847" t="s">
        <v>96</v>
      </c>
      <c r="AI847" t="s">
        <v>97</v>
      </c>
      <c r="AJ847" t="s">
        <v>98</v>
      </c>
      <c r="AK847" s="1" t="s">
        <v>80</v>
      </c>
      <c r="AL847" t="s">
        <v>109</v>
      </c>
      <c r="AM847" t="s">
        <v>133</v>
      </c>
      <c r="AN847" t="s">
        <v>136</v>
      </c>
      <c r="AO847" t="s">
        <v>102</v>
      </c>
      <c r="AP847" s="1" t="s">
        <v>90</v>
      </c>
      <c r="AQ847" t="s">
        <v>102</v>
      </c>
    </row>
    <row r="848" spans="1:43" x14ac:dyDescent="0.25">
      <c r="A848" s="1">
        <v>847</v>
      </c>
      <c r="D848" t="s">
        <v>33</v>
      </c>
      <c r="E848" t="s">
        <v>266</v>
      </c>
      <c r="I848" t="s">
        <v>36</v>
      </c>
      <c r="M848" s="5">
        <f t="shared" si="195"/>
        <v>3</v>
      </c>
      <c r="N848" s="5">
        <f t="shared" si="196"/>
        <v>1</v>
      </c>
      <c r="P848" s="5">
        <f t="shared" si="197"/>
        <v>0</v>
      </c>
      <c r="Q848" s="5">
        <f t="shared" si="198"/>
        <v>0</v>
      </c>
      <c r="R848" s="5">
        <f t="shared" si="199"/>
        <v>1</v>
      </c>
      <c r="S848" s="5">
        <f t="shared" si="200"/>
        <v>1</v>
      </c>
      <c r="T848" s="5">
        <f t="shared" si="201"/>
        <v>0</v>
      </c>
      <c r="U848" s="5">
        <f t="shared" si="202"/>
        <v>0</v>
      </c>
      <c r="V848" s="13">
        <f t="shared" si="203"/>
        <v>0</v>
      </c>
      <c r="W848" s="5">
        <f t="shared" si="204"/>
        <v>1</v>
      </c>
      <c r="X848" s="5">
        <f t="shared" si="205"/>
        <v>0</v>
      </c>
      <c r="Y848" s="5">
        <f t="shared" si="206"/>
        <v>0</v>
      </c>
      <c r="AB848" s="5">
        <f t="shared" si="207"/>
        <v>3</v>
      </c>
      <c r="AC848" s="5">
        <f t="shared" si="208"/>
        <v>3</v>
      </c>
      <c r="AD848" s="5" t="str">
        <f t="shared" si="209"/>
        <v>Correct</v>
      </c>
      <c r="AK848" s="1"/>
      <c r="AP848" s="1"/>
    </row>
    <row r="849" spans="1:43" x14ac:dyDescent="0.25">
      <c r="A849" s="1">
        <v>848</v>
      </c>
      <c r="M849" s="5">
        <f t="shared" si="195"/>
        <v>0</v>
      </c>
      <c r="N849" s="5" t="e">
        <f t="shared" si="196"/>
        <v>#DIV/0!</v>
      </c>
      <c r="P849" s="5">
        <f t="shared" si="197"/>
        <v>0</v>
      </c>
      <c r="Q849" s="5">
        <f t="shared" si="198"/>
        <v>0</v>
      </c>
      <c r="R849" s="5">
        <f t="shared" si="199"/>
        <v>0</v>
      </c>
      <c r="S849" s="5">
        <f t="shared" si="200"/>
        <v>0</v>
      </c>
      <c r="T849" s="5">
        <f t="shared" si="201"/>
        <v>0</v>
      </c>
      <c r="U849" s="5">
        <f t="shared" si="202"/>
        <v>0</v>
      </c>
      <c r="V849" s="13">
        <f t="shared" si="203"/>
        <v>0</v>
      </c>
      <c r="W849" s="5">
        <f t="shared" si="204"/>
        <v>0</v>
      </c>
      <c r="X849" s="5">
        <f t="shared" si="205"/>
        <v>0</v>
      </c>
      <c r="Y849" s="5">
        <f t="shared" si="206"/>
        <v>0</v>
      </c>
      <c r="AB849" s="5">
        <f t="shared" si="207"/>
        <v>0</v>
      </c>
      <c r="AC849" s="5">
        <f t="shared" si="208"/>
        <v>0</v>
      </c>
      <c r="AD849" s="5" t="str">
        <f t="shared" si="209"/>
        <v>Correct</v>
      </c>
      <c r="AE849" t="s">
        <v>89</v>
      </c>
      <c r="AF849">
        <v>83</v>
      </c>
      <c r="AG849" t="s">
        <v>121</v>
      </c>
      <c r="AH849" t="s">
        <v>288</v>
      </c>
      <c r="AI849" t="s">
        <v>107</v>
      </c>
      <c r="AJ849" t="s">
        <v>98</v>
      </c>
      <c r="AK849" s="1" t="s">
        <v>80</v>
      </c>
      <c r="AL849" t="s">
        <v>99</v>
      </c>
      <c r="AM849" t="s">
        <v>103</v>
      </c>
      <c r="AN849" t="s">
        <v>104</v>
      </c>
      <c r="AO849" t="s">
        <v>102</v>
      </c>
      <c r="AP849" s="1" t="s">
        <v>91</v>
      </c>
      <c r="AQ849" t="s">
        <v>98</v>
      </c>
    </row>
    <row r="850" spans="1:43" x14ac:dyDescent="0.25">
      <c r="A850" s="1">
        <v>849</v>
      </c>
      <c r="I850" t="s">
        <v>36</v>
      </c>
      <c r="K850" t="s">
        <v>38</v>
      </c>
      <c r="M850" s="5">
        <f t="shared" si="195"/>
        <v>2</v>
      </c>
      <c r="N850" s="5">
        <f t="shared" si="196"/>
        <v>1.5</v>
      </c>
      <c r="P850" s="5">
        <f t="shared" si="197"/>
        <v>0</v>
      </c>
      <c r="Q850" s="5">
        <f t="shared" si="198"/>
        <v>0</v>
      </c>
      <c r="R850" s="5">
        <f t="shared" si="199"/>
        <v>0</v>
      </c>
      <c r="S850" s="5">
        <f t="shared" si="200"/>
        <v>0</v>
      </c>
      <c r="T850" s="5">
        <f t="shared" si="201"/>
        <v>0</v>
      </c>
      <c r="U850" s="5">
        <f t="shared" si="202"/>
        <v>0</v>
      </c>
      <c r="V850" s="13">
        <f t="shared" si="203"/>
        <v>0</v>
      </c>
      <c r="W850" s="5">
        <f t="shared" si="204"/>
        <v>1</v>
      </c>
      <c r="X850" s="5">
        <f t="shared" si="205"/>
        <v>0</v>
      </c>
      <c r="Y850" s="5">
        <f t="shared" si="206"/>
        <v>1</v>
      </c>
      <c r="AB850" s="5">
        <f t="shared" si="207"/>
        <v>2</v>
      </c>
      <c r="AC850" s="5">
        <f t="shared" si="208"/>
        <v>2</v>
      </c>
      <c r="AD850" s="5" t="str">
        <f t="shared" si="209"/>
        <v>Correct</v>
      </c>
      <c r="AE850" t="s">
        <v>94</v>
      </c>
      <c r="AF850">
        <v>45</v>
      </c>
      <c r="AG850" t="s">
        <v>121</v>
      </c>
      <c r="AH850" t="s">
        <v>276</v>
      </c>
      <c r="AI850" t="s">
        <v>107</v>
      </c>
      <c r="AJ850" t="s">
        <v>98</v>
      </c>
      <c r="AK850" s="1" t="s">
        <v>80</v>
      </c>
      <c r="AL850" t="s">
        <v>114</v>
      </c>
      <c r="AM850" t="s">
        <v>110</v>
      </c>
      <c r="AN850" t="s">
        <v>101</v>
      </c>
      <c r="AO850" t="s">
        <v>102</v>
      </c>
      <c r="AP850" s="1" t="s">
        <v>92</v>
      </c>
      <c r="AQ850" t="s">
        <v>102</v>
      </c>
    </row>
    <row r="851" spans="1:43" x14ac:dyDescent="0.25">
      <c r="A851" s="1">
        <v>850</v>
      </c>
      <c r="G851" t="s">
        <v>35</v>
      </c>
      <c r="M851" s="5">
        <f t="shared" si="195"/>
        <v>1</v>
      </c>
      <c r="N851" s="5">
        <f t="shared" si="196"/>
        <v>3</v>
      </c>
      <c r="P851" s="5">
        <f t="shared" si="197"/>
        <v>0</v>
      </c>
      <c r="Q851" s="5">
        <f t="shared" si="198"/>
        <v>0</v>
      </c>
      <c r="R851" s="5">
        <f t="shared" si="199"/>
        <v>0</v>
      </c>
      <c r="S851" s="5">
        <f t="shared" si="200"/>
        <v>0</v>
      </c>
      <c r="T851" s="5">
        <f t="shared" si="201"/>
        <v>0</v>
      </c>
      <c r="U851" s="5">
        <f t="shared" si="202"/>
        <v>1</v>
      </c>
      <c r="V851" s="13">
        <f t="shared" si="203"/>
        <v>0</v>
      </c>
      <c r="W851" s="5">
        <f t="shared" si="204"/>
        <v>0</v>
      </c>
      <c r="X851" s="5">
        <f t="shared" si="205"/>
        <v>0</v>
      </c>
      <c r="Y851" s="5">
        <f t="shared" si="206"/>
        <v>0</v>
      </c>
      <c r="AB851" s="5">
        <f t="shared" si="207"/>
        <v>1</v>
      </c>
      <c r="AC851" s="5">
        <f t="shared" si="208"/>
        <v>1</v>
      </c>
      <c r="AD851" s="5" t="str">
        <f t="shared" si="209"/>
        <v>Correct</v>
      </c>
      <c r="AE851" t="s">
        <v>94</v>
      </c>
      <c r="AF851">
        <v>46</v>
      </c>
      <c r="AG851" t="s">
        <v>121</v>
      </c>
      <c r="AH851" t="s">
        <v>167</v>
      </c>
      <c r="AI851" t="s">
        <v>107</v>
      </c>
      <c r="AJ851" t="s">
        <v>98</v>
      </c>
      <c r="AK851" s="1" t="s">
        <v>80</v>
      </c>
      <c r="AL851" t="s">
        <v>126</v>
      </c>
      <c r="AM851" t="s">
        <v>110</v>
      </c>
      <c r="AN851" t="s">
        <v>123</v>
      </c>
      <c r="AO851" t="s">
        <v>102</v>
      </c>
      <c r="AP851" s="1" t="s">
        <v>92</v>
      </c>
      <c r="AQ851" t="s">
        <v>102</v>
      </c>
    </row>
    <row r="852" spans="1:43" x14ac:dyDescent="0.25">
      <c r="A852" s="1">
        <v>851</v>
      </c>
      <c r="G852" t="s">
        <v>35</v>
      </c>
      <c r="M852" s="5">
        <f t="shared" si="195"/>
        <v>1</v>
      </c>
      <c r="N852" s="5">
        <f t="shared" si="196"/>
        <v>3</v>
      </c>
      <c r="P852" s="5">
        <f t="shared" si="197"/>
        <v>0</v>
      </c>
      <c r="Q852" s="5">
        <f t="shared" si="198"/>
        <v>0</v>
      </c>
      <c r="R852" s="5">
        <f t="shared" si="199"/>
        <v>0</v>
      </c>
      <c r="S852" s="5">
        <f t="shared" si="200"/>
        <v>0</v>
      </c>
      <c r="T852" s="5">
        <f t="shared" si="201"/>
        <v>0</v>
      </c>
      <c r="U852" s="5">
        <f t="shared" si="202"/>
        <v>1</v>
      </c>
      <c r="V852" s="13">
        <f t="shared" si="203"/>
        <v>0</v>
      </c>
      <c r="W852" s="5">
        <f t="shared" si="204"/>
        <v>0</v>
      </c>
      <c r="X852" s="5">
        <f t="shared" si="205"/>
        <v>0</v>
      </c>
      <c r="Y852" s="5">
        <f t="shared" si="206"/>
        <v>0</v>
      </c>
      <c r="AB852" s="5">
        <f t="shared" si="207"/>
        <v>1</v>
      </c>
      <c r="AC852" s="5">
        <f t="shared" si="208"/>
        <v>1</v>
      </c>
      <c r="AD852" s="5" t="str">
        <f t="shared" si="209"/>
        <v>Correct</v>
      </c>
      <c r="AE852" t="s">
        <v>94</v>
      </c>
      <c r="AF852">
        <v>29</v>
      </c>
      <c r="AG852" t="s">
        <v>95</v>
      </c>
      <c r="AH852" t="s">
        <v>251</v>
      </c>
      <c r="AI852" t="s">
        <v>107</v>
      </c>
      <c r="AJ852" t="s">
        <v>98</v>
      </c>
      <c r="AK852" s="1" t="s">
        <v>80</v>
      </c>
      <c r="AL852" t="s">
        <v>126</v>
      </c>
      <c r="AM852" t="s">
        <v>110</v>
      </c>
      <c r="AN852" t="s">
        <v>101</v>
      </c>
      <c r="AO852" t="s">
        <v>102</v>
      </c>
      <c r="AP852" s="1" t="s">
        <v>92</v>
      </c>
      <c r="AQ852" t="s">
        <v>102</v>
      </c>
    </row>
    <row r="853" spans="1:43" x14ac:dyDescent="0.25">
      <c r="A853" s="1">
        <v>852</v>
      </c>
      <c r="D853" t="s">
        <v>33</v>
      </c>
      <c r="H853" t="s">
        <v>269</v>
      </c>
      <c r="I853" t="s">
        <v>36</v>
      </c>
      <c r="M853" s="5">
        <f t="shared" si="195"/>
        <v>3</v>
      </c>
      <c r="N853" s="5">
        <f t="shared" si="196"/>
        <v>1</v>
      </c>
      <c r="P853" s="5">
        <f t="shared" si="197"/>
        <v>0</v>
      </c>
      <c r="Q853" s="5">
        <f t="shared" si="198"/>
        <v>0</v>
      </c>
      <c r="R853" s="5">
        <f t="shared" si="199"/>
        <v>1</v>
      </c>
      <c r="S853" s="5">
        <f t="shared" si="200"/>
        <v>0</v>
      </c>
      <c r="T853" s="5">
        <f t="shared" si="201"/>
        <v>0</v>
      </c>
      <c r="U853" s="5">
        <f t="shared" si="202"/>
        <v>0</v>
      </c>
      <c r="V853" s="13">
        <f t="shared" si="203"/>
        <v>1</v>
      </c>
      <c r="W853" s="5">
        <f t="shared" si="204"/>
        <v>1</v>
      </c>
      <c r="X853" s="5">
        <f t="shared" si="205"/>
        <v>0</v>
      </c>
      <c r="Y853" s="5">
        <f t="shared" si="206"/>
        <v>0</v>
      </c>
      <c r="AB853" s="5">
        <f t="shared" si="207"/>
        <v>3</v>
      </c>
      <c r="AC853" s="5">
        <f t="shared" si="208"/>
        <v>3</v>
      </c>
      <c r="AD853" s="5" t="str">
        <f t="shared" si="209"/>
        <v>Correct</v>
      </c>
      <c r="AE853" t="s">
        <v>94</v>
      </c>
      <c r="AF853">
        <v>21</v>
      </c>
      <c r="AG853" t="s">
        <v>95</v>
      </c>
      <c r="AH853" t="s">
        <v>235</v>
      </c>
      <c r="AI853" t="s">
        <v>107</v>
      </c>
      <c r="AJ853" t="s">
        <v>98</v>
      </c>
      <c r="AK853" s="1" t="s">
        <v>80</v>
      </c>
      <c r="AL853" t="s">
        <v>108</v>
      </c>
      <c r="AM853" t="s">
        <v>110</v>
      </c>
      <c r="AN853" t="s">
        <v>101</v>
      </c>
      <c r="AO853" t="s">
        <v>102</v>
      </c>
      <c r="AP853" s="1" t="s">
        <v>92</v>
      </c>
      <c r="AQ853" t="s">
        <v>102</v>
      </c>
    </row>
    <row r="854" spans="1:43" x14ac:dyDescent="0.25">
      <c r="A854" s="1">
        <v>853</v>
      </c>
      <c r="F854" t="s">
        <v>34</v>
      </c>
      <c r="I854" t="s">
        <v>36</v>
      </c>
      <c r="J854" t="s">
        <v>37</v>
      </c>
      <c r="M854" s="5">
        <f t="shared" si="195"/>
        <v>3</v>
      </c>
      <c r="N854" s="5">
        <f t="shared" si="196"/>
        <v>1</v>
      </c>
      <c r="P854" s="5">
        <f t="shared" si="197"/>
        <v>0</v>
      </c>
      <c r="Q854" s="5">
        <f t="shared" si="198"/>
        <v>0</v>
      </c>
      <c r="R854" s="5">
        <f t="shared" si="199"/>
        <v>0</v>
      </c>
      <c r="S854" s="5">
        <f t="shared" si="200"/>
        <v>0</v>
      </c>
      <c r="T854" s="5">
        <f t="shared" si="201"/>
        <v>1</v>
      </c>
      <c r="U854" s="5">
        <f t="shared" si="202"/>
        <v>0</v>
      </c>
      <c r="V854" s="13">
        <f t="shared" si="203"/>
        <v>0</v>
      </c>
      <c r="W854" s="5">
        <f t="shared" si="204"/>
        <v>1</v>
      </c>
      <c r="X854" s="5">
        <f t="shared" si="205"/>
        <v>1</v>
      </c>
      <c r="Y854" s="5">
        <f t="shared" si="206"/>
        <v>0</v>
      </c>
      <c r="AB854" s="5">
        <f t="shared" si="207"/>
        <v>3</v>
      </c>
      <c r="AC854" s="5">
        <f t="shared" si="208"/>
        <v>3</v>
      </c>
      <c r="AD854" s="5" t="str">
        <f t="shared" si="209"/>
        <v>Correct</v>
      </c>
      <c r="AE854" t="s">
        <v>94</v>
      </c>
      <c r="AF854">
        <v>47</v>
      </c>
      <c r="AG854" t="s">
        <v>121</v>
      </c>
      <c r="AH854" t="s">
        <v>253</v>
      </c>
      <c r="AI854" t="s">
        <v>107</v>
      </c>
      <c r="AJ854" t="s">
        <v>98</v>
      </c>
      <c r="AK854" s="1" t="s">
        <v>80</v>
      </c>
      <c r="AL854" t="s">
        <v>114</v>
      </c>
      <c r="AM854" t="s">
        <v>110</v>
      </c>
      <c r="AN854" t="s">
        <v>101</v>
      </c>
      <c r="AO854" t="s">
        <v>102</v>
      </c>
      <c r="AP854" s="1" t="s">
        <v>92</v>
      </c>
      <c r="AQ854" t="s">
        <v>102</v>
      </c>
    </row>
    <row r="855" spans="1:43" x14ac:dyDescent="0.25">
      <c r="A855" s="1">
        <v>854</v>
      </c>
      <c r="I855" t="s">
        <v>36</v>
      </c>
      <c r="J855" t="s">
        <v>37</v>
      </c>
      <c r="K855" t="s">
        <v>38</v>
      </c>
      <c r="M855" s="5">
        <f t="shared" si="195"/>
        <v>3</v>
      </c>
      <c r="N855" s="5">
        <f t="shared" si="196"/>
        <v>1</v>
      </c>
      <c r="P855" s="5">
        <f t="shared" si="197"/>
        <v>0</v>
      </c>
      <c r="Q855" s="5">
        <f t="shared" si="198"/>
        <v>0</v>
      </c>
      <c r="R855" s="5">
        <f t="shared" si="199"/>
        <v>0</v>
      </c>
      <c r="S855" s="5">
        <f t="shared" si="200"/>
        <v>0</v>
      </c>
      <c r="T855" s="5">
        <f t="shared" si="201"/>
        <v>0</v>
      </c>
      <c r="U855" s="5">
        <f t="shared" si="202"/>
        <v>0</v>
      </c>
      <c r="V855" s="13">
        <f t="shared" si="203"/>
        <v>0</v>
      </c>
      <c r="W855" s="5">
        <f t="shared" si="204"/>
        <v>1</v>
      </c>
      <c r="X855" s="5">
        <f t="shared" si="205"/>
        <v>1</v>
      </c>
      <c r="Y855" s="5">
        <f t="shared" si="206"/>
        <v>1</v>
      </c>
      <c r="AB855" s="5">
        <f t="shared" si="207"/>
        <v>3</v>
      </c>
      <c r="AC855" s="5">
        <f t="shared" si="208"/>
        <v>3</v>
      </c>
      <c r="AD855" s="5" t="str">
        <f t="shared" si="209"/>
        <v>Correct</v>
      </c>
      <c r="AE855" t="s">
        <v>94</v>
      </c>
      <c r="AF855">
        <v>60</v>
      </c>
      <c r="AG855" t="s">
        <v>121</v>
      </c>
      <c r="AH855" t="s">
        <v>214</v>
      </c>
      <c r="AI855" t="s">
        <v>107</v>
      </c>
      <c r="AJ855" t="s">
        <v>98</v>
      </c>
      <c r="AK855" s="1" t="s">
        <v>80</v>
      </c>
      <c r="AL855" t="s">
        <v>126</v>
      </c>
      <c r="AM855" t="s">
        <v>110</v>
      </c>
      <c r="AN855" t="s">
        <v>101</v>
      </c>
      <c r="AO855" t="s">
        <v>102</v>
      </c>
      <c r="AP855" s="1" t="s">
        <v>92</v>
      </c>
      <c r="AQ855" t="s">
        <v>102</v>
      </c>
    </row>
    <row r="856" spans="1:43" x14ac:dyDescent="0.25">
      <c r="A856" s="1">
        <v>855</v>
      </c>
      <c r="D856" t="s">
        <v>33</v>
      </c>
      <c r="H856" t="s">
        <v>269</v>
      </c>
      <c r="J856" t="s">
        <v>37</v>
      </c>
      <c r="M856" s="5">
        <f t="shared" si="195"/>
        <v>3</v>
      </c>
      <c r="N856" s="5">
        <f t="shared" si="196"/>
        <v>1</v>
      </c>
      <c r="P856" s="5">
        <f t="shared" si="197"/>
        <v>0</v>
      </c>
      <c r="Q856" s="5">
        <f t="shared" si="198"/>
        <v>0</v>
      </c>
      <c r="R856" s="5">
        <f t="shared" si="199"/>
        <v>1</v>
      </c>
      <c r="S856" s="5">
        <f t="shared" si="200"/>
        <v>0</v>
      </c>
      <c r="T856" s="5">
        <f t="shared" si="201"/>
        <v>0</v>
      </c>
      <c r="U856" s="5">
        <f t="shared" si="202"/>
        <v>0</v>
      </c>
      <c r="V856" s="13">
        <f t="shared" si="203"/>
        <v>1</v>
      </c>
      <c r="W856" s="5">
        <f t="shared" si="204"/>
        <v>0</v>
      </c>
      <c r="X856" s="5">
        <f t="shared" si="205"/>
        <v>1</v>
      </c>
      <c r="Y856" s="5">
        <f t="shared" si="206"/>
        <v>0</v>
      </c>
      <c r="AB856" s="5">
        <f t="shared" si="207"/>
        <v>3</v>
      </c>
      <c r="AC856" s="5">
        <f t="shared" si="208"/>
        <v>3</v>
      </c>
      <c r="AD856" s="5" t="str">
        <f t="shared" si="209"/>
        <v>Correct</v>
      </c>
      <c r="AE856" t="s">
        <v>94</v>
      </c>
      <c r="AF856">
        <v>60</v>
      </c>
      <c r="AG856" t="s">
        <v>121</v>
      </c>
      <c r="AH856" t="s">
        <v>167</v>
      </c>
      <c r="AI856" t="s">
        <v>107</v>
      </c>
      <c r="AJ856" t="s">
        <v>98</v>
      </c>
      <c r="AK856" s="1" t="s">
        <v>80</v>
      </c>
      <c r="AL856" t="s">
        <v>114</v>
      </c>
      <c r="AM856" t="s">
        <v>110</v>
      </c>
      <c r="AN856" t="s">
        <v>101</v>
      </c>
      <c r="AO856" t="s">
        <v>102</v>
      </c>
      <c r="AP856" s="1" t="s">
        <v>92</v>
      </c>
      <c r="AQ856" t="s">
        <v>102</v>
      </c>
    </row>
    <row r="857" spans="1:43" x14ac:dyDescent="0.25">
      <c r="A857" s="1">
        <v>856</v>
      </c>
      <c r="D857" t="s">
        <v>33</v>
      </c>
      <c r="J857" t="s">
        <v>37</v>
      </c>
      <c r="M857" s="5">
        <f t="shared" si="195"/>
        <v>2</v>
      </c>
      <c r="N857" s="5">
        <f t="shared" si="196"/>
        <v>1.5</v>
      </c>
      <c r="P857" s="5">
        <f t="shared" si="197"/>
        <v>0</v>
      </c>
      <c r="Q857" s="5">
        <f t="shared" si="198"/>
        <v>0</v>
      </c>
      <c r="R857" s="5">
        <f t="shared" si="199"/>
        <v>1</v>
      </c>
      <c r="S857" s="5">
        <f t="shared" si="200"/>
        <v>0</v>
      </c>
      <c r="T857" s="5">
        <f t="shared" si="201"/>
        <v>0</v>
      </c>
      <c r="U857" s="5">
        <f t="shared" si="202"/>
        <v>0</v>
      </c>
      <c r="V857" s="13">
        <f t="shared" si="203"/>
        <v>0</v>
      </c>
      <c r="W857" s="5">
        <f t="shared" si="204"/>
        <v>0</v>
      </c>
      <c r="X857" s="5">
        <f t="shared" si="205"/>
        <v>1</v>
      </c>
      <c r="Y857" s="5">
        <f t="shared" si="206"/>
        <v>0</v>
      </c>
      <c r="AB857" s="5">
        <f t="shared" si="207"/>
        <v>2</v>
      </c>
      <c r="AC857" s="5">
        <f t="shared" si="208"/>
        <v>2</v>
      </c>
      <c r="AD857" s="5" t="str">
        <f t="shared" si="209"/>
        <v>Correct</v>
      </c>
      <c r="AE857" t="s">
        <v>94</v>
      </c>
      <c r="AF857">
        <v>30</v>
      </c>
      <c r="AG857" t="s">
        <v>121</v>
      </c>
      <c r="AH857" t="s">
        <v>289</v>
      </c>
      <c r="AI857" t="s">
        <v>107</v>
      </c>
      <c r="AJ857" t="s">
        <v>98</v>
      </c>
      <c r="AK857" s="1" t="s">
        <v>80</v>
      </c>
      <c r="AL857" t="s">
        <v>108</v>
      </c>
      <c r="AM857" t="s">
        <v>110</v>
      </c>
      <c r="AN857" t="s">
        <v>101</v>
      </c>
      <c r="AO857" t="s">
        <v>102</v>
      </c>
      <c r="AP857" s="1" t="s">
        <v>92</v>
      </c>
      <c r="AQ857" t="s">
        <v>102</v>
      </c>
    </row>
    <row r="858" spans="1:43" x14ac:dyDescent="0.25">
      <c r="A858" s="1">
        <v>857</v>
      </c>
      <c r="E858" t="s">
        <v>266</v>
      </c>
      <c r="H858" t="s">
        <v>269</v>
      </c>
      <c r="I858" t="s">
        <v>36</v>
      </c>
      <c r="M858" s="5">
        <f t="shared" si="195"/>
        <v>3</v>
      </c>
      <c r="N858" s="5">
        <f t="shared" si="196"/>
        <v>1</v>
      </c>
      <c r="P858" s="5">
        <f t="shared" si="197"/>
        <v>0</v>
      </c>
      <c r="Q858" s="5">
        <f t="shared" si="198"/>
        <v>0</v>
      </c>
      <c r="R858" s="5">
        <f t="shared" si="199"/>
        <v>0</v>
      </c>
      <c r="S858" s="5">
        <f t="shared" si="200"/>
        <v>1</v>
      </c>
      <c r="T858" s="5">
        <f t="shared" si="201"/>
        <v>0</v>
      </c>
      <c r="U858" s="5">
        <f t="shared" si="202"/>
        <v>0</v>
      </c>
      <c r="V858" s="13">
        <f t="shared" si="203"/>
        <v>1</v>
      </c>
      <c r="W858" s="5">
        <f t="shared" si="204"/>
        <v>1</v>
      </c>
      <c r="X858" s="5">
        <f t="shared" si="205"/>
        <v>0</v>
      </c>
      <c r="Y858" s="5">
        <f t="shared" si="206"/>
        <v>0</v>
      </c>
      <c r="AB858" s="5">
        <f t="shared" si="207"/>
        <v>3</v>
      </c>
      <c r="AC858" s="5">
        <f t="shared" si="208"/>
        <v>3</v>
      </c>
      <c r="AD858" s="5" t="str">
        <f t="shared" si="209"/>
        <v>Correct</v>
      </c>
      <c r="AE858" t="s">
        <v>94</v>
      </c>
      <c r="AF858">
        <v>57</v>
      </c>
      <c r="AG858" t="s">
        <v>121</v>
      </c>
      <c r="AH858" t="s">
        <v>219</v>
      </c>
      <c r="AI858" t="s">
        <v>107</v>
      </c>
      <c r="AJ858" t="s">
        <v>98</v>
      </c>
      <c r="AK858" s="1" t="s">
        <v>80</v>
      </c>
      <c r="AL858" t="s">
        <v>109</v>
      </c>
      <c r="AM858" t="s">
        <v>133</v>
      </c>
      <c r="AN858" t="s">
        <v>125</v>
      </c>
      <c r="AO858" t="s">
        <v>102</v>
      </c>
      <c r="AP858" s="1" t="s">
        <v>90</v>
      </c>
      <c r="AQ858" t="s">
        <v>98</v>
      </c>
    </row>
    <row r="859" spans="1:43" x14ac:dyDescent="0.25">
      <c r="A859" s="1">
        <v>858</v>
      </c>
      <c r="I859" t="s">
        <v>36</v>
      </c>
      <c r="K859" t="s">
        <v>38</v>
      </c>
      <c r="M859" s="5">
        <f t="shared" si="195"/>
        <v>2</v>
      </c>
      <c r="N859" s="5">
        <f t="shared" si="196"/>
        <v>1.5</v>
      </c>
      <c r="P859" s="5">
        <f t="shared" si="197"/>
        <v>0</v>
      </c>
      <c r="Q859" s="5">
        <f t="shared" si="198"/>
        <v>0</v>
      </c>
      <c r="R859" s="5">
        <f t="shared" si="199"/>
        <v>0</v>
      </c>
      <c r="S859" s="5">
        <f t="shared" si="200"/>
        <v>0</v>
      </c>
      <c r="T859" s="5">
        <f t="shared" si="201"/>
        <v>0</v>
      </c>
      <c r="U859" s="5">
        <f t="shared" si="202"/>
        <v>0</v>
      </c>
      <c r="V859" s="13">
        <f t="shared" si="203"/>
        <v>0</v>
      </c>
      <c r="W859" s="5">
        <f t="shared" si="204"/>
        <v>1</v>
      </c>
      <c r="X859" s="5">
        <f t="shared" si="205"/>
        <v>0</v>
      </c>
      <c r="Y859" s="5">
        <f t="shared" si="206"/>
        <v>1</v>
      </c>
      <c r="AB859" s="5">
        <f t="shared" si="207"/>
        <v>2</v>
      </c>
      <c r="AC859" s="5">
        <f t="shared" si="208"/>
        <v>2</v>
      </c>
      <c r="AD859" s="5" t="str">
        <f t="shared" si="209"/>
        <v>Correct</v>
      </c>
      <c r="AE859" t="s">
        <v>94</v>
      </c>
      <c r="AF859">
        <v>57</v>
      </c>
      <c r="AG859" t="s">
        <v>95</v>
      </c>
      <c r="AH859" t="s">
        <v>204</v>
      </c>
      <c r="AK859" s="1"/>
      <c r="AP859" s="1"/>
    </row>
    <row r="860" spans="1:43" x14ac:dyDescent="0.25">
      <c r="A860" s="1">
        <v>859</v>
      </c>
      <c r="C860" t="s">
        <v>32</v>
      </c>
      <c r="I860" t="s">
        <v>36</v>
      </c>
      <c r="J860" t="s">
        <v>37</v>
      </c>
      <c r="M860" s="5">
        <f t="shared" si="195"/>
        <v>3</v>
      </c>
      <c r="N860" s="5">
        <f t="shared" si="196"/>
        <v>1</v>
      </c>
      <c r="P860" s="5">
        <f t="shared" si="197"/>
        <v>0</v>
      </c>
      <c r="Q860" s="5">
        <f t="shared" si="198"/>
        <v>1</v>
      </c>
      <c r="R860" s="5">
        <f t="shared" si="199"/>
        <v>0</v>
      </c>
      <c r="S860" s="5">
        <f t="shared" si="200"/>
        <v>0</v>
      </c>
      <c r="T860" s="5">
        <f t="shared" si="201"/>
        <v>0</v>
      </c>
      <c r="U860" s="5">
        <f t="shared" si="202"/>
        <v>0</v>
      </c>
      <c r="V860" s="13">
        <f t="shared" si="203"/>
        <v>0</v>
      </c>
      <c r="W860" s="5">
        <f t="shared" si="204"/>
        <v>1</v>
      </c>
      <c r="X860" s="5">
        <f t="shared" si="205"/>
        <v>1</v>
      </c>
      <c r="Y860" s="5">
        <f t="shared" si="206"/>
        <v>0</v>
      </c>
      <c r="AB860" s="5">
        <f t="shared" si="207"/>
        <v>3</v>
      </c>
      <c r="AC860" s="5">
        <f t="shared" si="208"/>
        <v>3</v>
      </c>
      <c r="AD860" s="5" t="str">
        <f t="shared" si="209"/>
        <v>Correct</v>
      </c>
      <c r="AE860" t="s">
        <v>94</v>
      </c>
      <c r="AF860">
        <v>47</v>
      </c>
      <c r="AG860" t="s">
        <v>121</v>
      </c>
      <c r="AH860" t="s">
        <v>217</v>
      </c>
      <c r="AI860" s="1" t="s">
        <v>346</v>
      </c>
      <c r="AJ860" t="s">
        <v>102</v>
      </c>
      <c r="AK860" s="1" t="s">
        <v>81</v>
      </c>
      <c r="AL860" t="s">
        <v>109</v>
      </c>
      <c r="AM860" t="s">
        <v>132</v>
      </c>
      <c r="AN860" t="s">
        <v>123</v>
      </c>
      <c r="AO860" t="s">
        <v>102</v>
      </c>
      <c r="AP860" s="1" t="s">
        <v>372</v>
      </c>
      <c r="AQ860" t="s">
        <v>98</v>
      </c>
    </row>
    <row r="861" spans="1:43" x14ac:dyDescent="0.25">
      <c r="A861" s="1">
        <v>860</v>
      </c>
      <c r="G861" t="s">
        <v>35</v>
      </c>
      <c r="M861" s="5">
        <f t="shared" si="195"/>
        <v>1</v>
      </c>
      <c r="N861" s="5">
        <f t="shared" si="196"/>
        <v>3</v>
      </c>
      <c r="P861" s="5">
        <f t="shared" si="197"/>
        <v>0</v>
      </c>
      <c r="Q861" s="5">
        <f t="shared" si="198"/>
        <v>0</v>
      </c>
      <c r="R861" s="5">
        <f t="shared" si="199"/>
        <v>0</v>
      </c>
      <c r="S861" s="5">
        <f t="shared" si="200"/>
        <v>0</v>
      </c>
      <c r="T861" s="5">
        <f t="shared" si="201"/>
        <v>0</v>
      </c>
      <c r="U861" s="5">
        <f t="shared" si="202"/>
        <v>1</v>
      </c>
      <c r="V861" s="13">
        <f t="shared" si="203"/>
        <v>0</v>
      </c>
      <c r="W861" s="5">
        <f t="shared" si="204"/>
        <v>0</v>
      </c>
      <c r="X861" s="5">
        <f t="shared" si="205"/>
        <v>0</v>
      </c>
      <c r="Y861" s="5">
        <f t="shared" si="206"/>
        <v>0</v>
      </c>
      <c r="AB861" s="5">
        <f t="shared" si="207"/>
        <v>1</v>
      </c>
      <c r="AC861" s="5">
        <f t="shared" si="208"/>
        <v>1</v>
      </c>
      <c r="AD861" s="5" t="str">
        <f t="shared" si="209"/>
        <v>Correct</v>
      </c>
      <c r="AE861" t="s">
        <v>94</v>
      </c>
      <c r="AF861">
        <v>63</v>
      </c>
      <c r="AG861" t="s">
        <v>121</v>
      </c>
      <c r="AH861" t="s">
        <v>198</v>
      </c>
      <c r="AI861" t="s">
        <v>107</v>
      </c>
      <c r="AJ861" t="s">
        <v>98</v>
      </c>
      <c r="AK861" s="1" t="s">
        <v>80</v>
      </c>
      <c r="AL861" t="s">
        <v>114</v>
      </c>
      <c r="AM861" t="s">
        <v>110</v>
      </c>
      <c r="AN861" t="s">
        <v>101</v>
      </c>
      <c r="AO861" t="s">
        <v>102</v>
      </c>
      <c r="AP861" s="1" t="s">
        <v>92</v>
      </c>
      <c r="AQ861" t="s">
        <v>102</v>
      </c>
    </row>
    <row r="862" spans="1:43" x14ac:dyDescent="0.25">
      <c r="A862" s="1">
        <v>861</v>
      </c>
      <c r="M862" s="5">
        <f t="shared" si="195"/>
        <v>0</v>
      </c>
      <c r="N862" s="5" t="e">
        <f t="shared" si="196"/>
        <v>#DIV/0!</v>
      </c>
      <c r="P862" s="5">
        <f t="shared" si="197"/>
        <v>0</v>
      </c>
      <c r="Q862" s="5">
        <f t="shared" si="198"/>
        <v>0</v>
      </c>
      <c r="R862" s="5">
        <f t="shared" si="199"/>
        <v>0</v>
      </c>
      <c r="S862" s="5">
        <f t="shared" si="200"/>
        <v>0</v>
      </c>
      <c r="T862" s="5">
        <f t="shared" si="201"/>
        <v>0</v>
      </c>
      <c r="U862" s="5">
        <f t="shared" si="202"/>
        <v>0</v>
      </c>
      <c r="V862" s="13">
        <f t="shared" si="203"/>
        <v>0</v>
      </c>
      <c r="W862" s="5">
        <f t="shared" si="204"/>
        <v>0</v>
      </c>
      <c r="X862" s="5">
        <f t="shared" si="205"/>
        <v>0</v>
      </c>
      <c r="Y862" s="5">
        <f t="shared" si="206"/>
        <v>0</v>
      </c>
      <c r="AB862" s="5">
        <f t="shared" si="207"/>
        <v>0</v>
      </c>
      <c r="AC862" s="5">
        <f t="shared" si="208"/>
        <v>0</v>
      </c>
      <c r="AD862" s="5" t="str">
        <f t="shared" si="209"/>
        <v>Correct</v>
      </c>
      <c r="AE862" t="s">
        <v>94</v>
      </c>
      <c r="AF862">
        <v>41</v>
      </c>
      <c r="AG862" t="s">
        <v>121</v>
      </c>
      <c r="AH862" t="s">
        <v>170</v>
      </c>
      <c r="AI862" t="s">
        <v>89</v>
      </c>
      <c r="AJ862" t="s">
        <v>102</v>
      </c>
      <c r="AK862" s="1" t="s">
        <v>355</v>
      </c>
      <c r="AL862" t="s">
        <v>126</v>
      </c>
      <c r="AM862" t="s">
        <v>100</v>
      </c>
      <c r="AN862" t="s">
        <v>123</v>
      </c>
      <c r="AO862" t="s">
        <v>102</v>
      </c>
      <c r="AP862" s="1" t="s">
        <v>92</v>
      </c>
      <c r="AQ862" t="s">
        <v>102</v>
      </c>
    </row>
    <row r="863" spans="1:43" x14ac:dyDescent="0.25">
      <c r="A863" s="1">
        <v>862</v>
      </c>
      <c r="I863" t="s">
        <v>36</v>
      </c>
      <c r="K863" t="s">
        <v>38</v>
      </c>
      <c r="M863" s="5">
        <f t="shared" si="195"/>
        <v>2</v>
      </c>
      <c r="N863" s="5">
        <f t="shared" si="196"/>
        <v>1.5</v>
      </c>
      <c r="P863" s="5">
        <f t="shared" si="197"/>
        <v>0</v>
      </c>
      <c r="Q863" s="5">
        <f t="shared" si="198"/>
        <v>0</v>
      </c>
      <c r="R863" s="5">
        <f t="shared" si="199"/>
        <v>0</v>
      </c>
      <c r="S863" s="5">
        <f t="shared" si="200"/>
        <v>0</v>
      </c>
      <c r="T863" s="5">
        <f t="shared" si="201"/>
        <v>0</v>
      </c>
      <c r="U863" s="5">
        <f t="shared" si="202"/>
        <v>0</v>
      </c>
      <c r="V863" s="13">
        <f t="shared" si="203"/>
        <v>0</v>
      </c>
      <c r="W863" s="5">
        <f t="shared" si="204"/>
        <v>1</v>
      </c>
      <c r="X863" s="5">
        <f t="shared" si="205"/>
        <v>0</v>
      </c>
      <c r="Y863" s="5">
        <f t="shared" si="206"/>
        <v>1</v>
      </c>
      <c r="AB863" s="5">
        <f t="shared" si="207"/>
        <v>2</v>
      </c>
      <c r="AC863" s="5">
        <f t="shared" si="208"/>
        <v>2</v>
      </c>
      <c r="AD863" s="5" t="str">
        <f t="shared" si="209"/>
        <v>Correct</v>
      </c>
      <c r="AE863" t="s">
        <v>105</v>
      </c>
      <c r="AF863">
        <v>60</v>
      </c>
      <c r="AG863" t="s">
        <v>95</v>
      </c>
      <c r="AH863" t="s">
        <v>149</v>
      </c>
      <c r="AI863" t="s">
        <v>107</v>
      </c>
      <c r="AJ863" t="s">
        <v>98</v>
      </c>
      <c r="AK863" s="1" t="s">
        <v>80</v>
      </c>
      <c r="AL863" t="s">
        <v>114</v>
      </c>
      <c r="AM863" t="s">
        <v>110</v>
      </c>
      <c r="AN863" t="s">
        <v>101</v>
      </c>
      <c r="AO863" t="s">
        <v>102</v>
      </c>
      <c r="AP863" s="1" t="s">
        <v>92</v>
      </c>
      <c r="AQ863" t="s">
        <v>102</v>
      </c>
    </row>
    <row r="864" spans="1:43" x14ac:dyDescent="0.25">
      <c r="A864" s="1">
        <v>863</v>
      </c>
      <c r="D864" t="s">
        <v>33</v>
      </c>
      <c r="I864" t="s">
        <v>36</v>
      </c>
      <c r="J864" t="s">
        <v>37</v>
      </c>
      <c r="M864" s="5">
        <f t="shared" si="195"/>
        <v>3</v>
      </c>
      <c r="N864" s="5">
        <f t="shared" si="196"/>
        <v>1</v>
      </c>
      <c r="P864" s="5">
        <f t="shared" si="197"/>
        <v>0</v>
      </c>
      <c r="Q864" s="5">
        <f t="shared" si="198"/>
        <v>0</v>
      </c>
      <c r="R864" s="5">
        <f t="shared" si="199"/>
        <v>1</v>
      </c>
      <c r="S864" s="5">
        <f t="shared" si="200"/>
        <v>0</v>
      </c>
      <c r="T864" s="5">
        <f t="shared" si="201"/>
        <v>0</v>
      </c>
      <c r="U864" s="5">
        <f t="shared" si="202"/>
        <v>0</v>
      </c>
      <c r="V864" s="13">
        <f t="shared" si="203"/>
        <v>0</v>
      </c>
      <c r="W864" s="5">
        <f t="shared" si="204"/>
        <v>1</v>
      </c>
      <c r="X864" s="5">
        <f t="shared" si="205"/>
        <v>1</v>
      </c>
      <c r="Y864" s="5">
        <f t="shared" si="206"/>
        <v>0</v>
      </c>
      <c r="AB864" s="5">
        <f t="shared" si="207"/>
        <v>3</v>
      </c>
      <c r="AC864" s="5">
        <f t="shared" si="208"/>
        <v>3</v>
      </c>
      <c r="AD864" s="5" t="str">
        <f t="shared" si="209"/>
        <v>Correct</v>
      </c>
      <c r="AE864" t="s">
        <v>105</v>
      </c>
      <c r="AF864">
        <v>42</v>
      </c>
      <c r="AG864" t="s">
        <v>121</v>
      </c>
      <c r="AH864" t="s">
        <v>215</v>
      </c>
      <c r="AI864" t="s">
        <v>107</v>
      </c>
      <c r="AJ864" t="s">
        <v>98</v>
      </c>
      <c r="AK864" s="1" t="s">
        <v>80</v>
      </c>
      <c r="AL864" t="s">
        <v>114</v>
      </c>
      <c r="AM864" t="s">
        <v>110</v>
      </c>
      <c r="AN864" t="s">
        <v>101</v>
      </c>
      <c r="AO864" t="s">
        <v>102</v>
      </c>
      <c r="AP864" s="1" t="s">
        <v>92</v>
      </c>
      <c r="AQ864" t="s">
        <v>102</v>
      </c>
    </row>
    <row r="865" spans="1:43" x14ac:dyDescent="0.25">
      <c r="A865" s="1">
        <v>864</v>
      </c>
      <c r="D865" t="s">
        <v>33</v>
      </c>
      <c r="H865" t="s">
        <v>269</v>
      </c>
      <c r="I865" t="s">
        <v>36</v>
      </c>
      <c r="M865" s="5">
        <f t="shared" si="195"/>
        <v>3</v>
      </c>
      <c r="N865" s="5">
        <f t="shared" si="196"/>
        <v>1</v>
      </c>
      <c r="P865" s="5">
        <f t="shared" si="197"/>
        <v>0</v>
      </c>
      <c r="Q865" s="5">
        <f t="shared" si="198"/>
        <v>0</v>
      </c>
      <c r="R865" s="5">
        <f t="shared" si="199"/>
        <v>1</v>
      </c>
      <c r="S865" s="5">
        <f t="shared" si="200"/>
        <v>0</v>
      </c>
      <c r="T865" s="5">
        <f t="shared" si="201"/>
        <v>0</v>
      </c>
      <c r="U865" s="5">
        <f t="shared" si="202"/>
        <v>0</v>
      </c>
      <c r="V865" s="13">
        <f t="shared" si="203"/>
        <v>1</v>
      </c>
      <c r="W865" s="5">
        <f t="shared" si="204"/>
        <v>1</v>
      </c>
      <c r="X865" s="5">
        <f t="shared" si="205"/>
        <v>0</v>
      </c>
      <c r="Y865" s="5">
        <f t="shared" si="206"/>
        <v>0</v>
      </c>
      <c r="AB865" s="5">
        <f t="shared" si="207"/>
        <v>3</v>
      </c>
      <c r="AC865" s="5">
        <f t="shared" si="208"/>
        <v>3</v>
      </c>
      <c r="AD865" s="5" t="str">
        <f t="shared" si="209"/>
        <v>Correct</v>
      </c>
      <c r="AE865" t="s">
        <v>105</v>
      </c>
      <c r="AF865">
        <v>77</v>
      </c>
      <c r="AG865" t="s">
        <v>95</v>
      </c>
      <c r="AH865" t="s">
        <v>290</v>
      </c>
      <c r="AI865" t="s">
        <v>107</v>
      </c>
      <c r="AJ865" t="s">
        <v>98</v>
      </c>
      <c r="AK865" s="1" t="s">
        <v>80</v>
      </c>
      <c r="AL865" t="s">
        <v>126</v>
      </c>
      <c r="AM865" t="s">
        <v>153</v>
      </c>
      <c r="AN865" t="s">
        <v>104</v>
      </c>
      <c r="AO865" t="s">
        <v>102</v>
      </c>
      <c r="AP865" s="1" t="s">
        <v>373</v>
      </c>
      <c r="AQ865" t="s">
        <v>102</v>
      </c>
    </row>
    <row r="866" spans="1:43" x14ac:dyDescent="0.25">
      <c r="A866" s="1">
        <v>865</v>
      </c>
      <c r="F866" t="s">
        <v>34</v>
      </c>
      <c r="I866" t="s">
        <v>36</v>
      </c>
      <c r="M866" s="5">
        <f t="shared" si="195"/>
        <v>2</v>
      </c>
      <c r="N866" s="5">
        <f t="shared" si="196"/>
        <v>1.5</v>
      </c>
      <c r="P866" s="5">
        <f t="shared" si="197"/>
        <v>0</v>
      </c>
      <c r="Q866" s="5">
        <f t="shared" si="198"/>
        <v>0</v>
      </c>
      <c r="R866" s="5">
        <f t="shared" si="199"/>
        <v>0</v>
      </c>
      <c r="S866" s="5">
        <f t="shared" si="200"/>
        <v>0</v>
      </c>
      <c r="T866" s="5">
        <f t="shared" si="201"/>
        <v>1</v>
      </c>
      <c r="U866" s="5">
        <f t="shared" si="202"/>
        <v>0</v>
      </c>
      <c r="V866" s="13">
        <f t="shared" si="203"/>
        <v>0</v>
      </c>
      <c r="W866" s="5">
        <f t="shared" si="204"/>
        <v>1</v>
      </c>
      <c r="X866" s="5">
        <f t="shared" si="205"/>
        <v>0</v>
      </c>
      <c r="Y866" s="5">
        <f t="shared" si="206"/>
        <v>0</v>
      </c>
      <c r="AB866" s="5">
        <f t="shared" si="207"/>
        <v>2</v>
      </c>
      <c r="AC866" s="5">
        <f t="shared" si="208"/>
        <v>2</v>
      </c>
      <c r="AD866" s="5" t="str">
        <f t="shared" si="209"/>
        <v>Correct</v>
      </c>
      <c r="AE866" t="s">
        <v>105</v>
      </c>
      <c r="AF866">
        <v>59</v>
      </c>
      <c r="AG866" t="s">
        <v>95</v>
      </c>
      <c r="AH866" t="s">
        <v>139</v>
      </c>
      <c r="AI866" t="s">
        <v>291</v>
      </c>
      <c r="AJ866" t="s">
        <v>102</v>
      </c>
      <c r="AK866" s="1" t="s">
        <v>81</v>
      </c>
      <c r="AL866" t="s">
        <v>109</v>
      </c>
      <c r="AM866" t="s">
        <v>103</v>
      </c>
      <c r="AN866" t="s">
        <v>125</v>
      </c>
      <c r="AO866" t="s">
        <v>102</v>
      </c>
      <c r="AP866" s="1" t="s">
        <v>91</v>
      </c>
      <c r="AQ866" t="s">
        <v>102</v>
      </c>
    </row>
    <row r="867" spans="1:43" x14ac:dyDescent="0.25">
      <c r="A867" s="1">
        <v>866</v>
      </c>
      <c r="C867" t="s">
        <v>32</v>
      </c>
      <c r="J867" t="s">
        <v>37</v>
      </c>
      <c r="M867" s="5">
        <f t="shared" si="195"/>
        <v>2</v>
      </c>
      <c r="N867" s="5">
        <f t="shared" si="196"/>
        <v>1.5</v>
      </c>
      <c r="P867" s="5">
        <f t="shared" si="197"/>
        <v>0</v>
      </c>
      <c r="Q867" s="5">
        <f t="shared" si="198"/>
        <v>1</v>
      </c>
      <c r="R867" s="5">
        <f t="shared" si="199"/>
        <v>0</v>
      </c>
      <c r="S867" s="5">
        <f t="shared" si="200"/>
        <v>0</v>
      </c>
      <c r="T867" s="5">
        <f t="shared" si="201"/>
        <v>0</v>
      </c>
      <c r="U867" s="5">
        <f t="shared" si="202"/>
        <v>0</v>
      </c>
      <c r="V867" s="13">
        <f t="shared" si="203"/>
        <v>0</v>
      </c>
      <c r="W867" s="5">
        <f t="shared" si="204"/>
        <v>0</v>
      </c>
      <c r="X867" s="5">
        <f t="shared" si="205"/>
        <v>1</v>
      </c>
      <c r="Y867" s="5">
        <f t="shared" si="206"/>
        <v>0</v>
      </c>
      <c r="AB867" s="5">
        <f t="shared" si="207"/>
        <v>2</v>
      </c>
      <c r="AC867" s="5">
        <f t="shared" si="208"/>
        <v>2</v>
      </c>
      <c r="AD867" s="5" t="str">
        <f t="shared" si="209"/>
        <v>Correct</v>
      </c>
      <c r="AE867" t="s">
        <v>94</v>
      </c>
      <c r="AF867">
        <v>60</v>
      </c>
      <c r="AG867" t="s">
        <v>121</v>
      </c>
      <c r="AH867" t="s">
        <v>228</v>
      </c>
      <c r="AI867" t="s">
        <v>107</v>
      </c>
      <c r="AJ867" t="s">
        <v>98</v>
      </c>
      <c r="AK867" s="1" t="s">
        <v>80</v>
      </c>
      <c r="AL867" t="s">
        <v>108</v>
      </c>
      <c r="AM867" t="s">
        <v>100</v>
      </c>
      <c r="AN867" t="s">
        <v>101</v>
      </c>
      <c r="AO867" t="s">
        <v>102</v>
      </c>
      <c r="AP867" s="1" t="s">
        <v>91</v>
      </c>
      <c r="AQ867" t="s">
        <v>102</v>
      </c>
    </row>
    <row r="868" spans="1:43" x14ac:dyDescent="0.25">
      <c r="A868" s="1">
        <v>867</v>
      </c>
      <c r="K868" t="s">
        <v>38</v>
      </c>
      <c r="M868" s="5">
        <f t="shared" si="195"/>
        <v>1</v>
      </c>
      <c r="N868" s="5">
        <f t="shared" si="196"/>
        <v>3</v>
      </c>
      <c r="P868" s="5">
        <f t="shared" si="197"/>
        <v>0</v>
      </c>
      <c r="Q868" s="5">
        <f t="shared" si="198"/>
        <v>0</v>
      </c>
      <c r="R868" s="5">
        <f t="shared" si="199"/>
        <v>0</v>
      </c>
      <c r="S868" s="5">
        <f t="shared" si="200"/>
        <v>0</v>
      </c>
      <c r="T868" s="5">
        <f t="shared" si="201"/>
        <v>0</v>
      </c>
      <c r="U868" s="5">
        <f t="shared" si="202"/>
        <v>0</v>
      </c>
      <c r="V868" s="13">
        <f t="shared" si="203"/>
        <v>0</v>
      </c>
      <c r="W868" s="5">
        <f t="shared" si="204"/>
        <v>0</v>
      </c>
      <c r="X868" s="5">
        <f t="shared" si="205"/>
        <v>0</v>
      </c>
      <c r="Y868" s="5">
        <f t="shared" si="206"/>
        <v>1</v>
      </c>
      <c r="AB868" s="5">
        <f t="shared" si="207"/>
        <v>1</v>
      </c>
      <c r="AC868" s="5">
        <f t="shared" si="208"/>
        <v>1</v>
      </c>
      <c r="AD868" s="5" t="str">
        <f t="shared" si="209"/>
        <v>Correct</v>
      </c>
      <c r="AE868" t="s">
        <v>94</v>
      </c>
      <c r="AF868">
        <v>44</v>
      </c>
      <c r="AG868" t="s">
        <v>121</v>
      </c>
      <c r="AH868" t="s">
        <v>187</v>
      </c>
      <c r="AI868" t="s">
        <v>107</v>
      </c>
      <c r="AJ868" t="s">
        <v>98</v>
      </c>
      <c r="AK868" s="1" t="s">
        <v>80</v>
      </c>
      <c r="AL868" t="s">
        <v>114</v>
      </c>
      <c r="AM868" t="s">
        <v>100</v>
      </c>
      <c r="AN868" t="s">
        <v>101</v>
      </c>
      <c r="AO868" t="s">
        <v>102</v>
      </c>
      <c r="AP868" s="1" t="s">
        <v>92</v>
      </c>
      <c r="AQ868" t="s">
        <v>102</v>
      </c>
    </row>
    <row r="869" spans="1:43" x14ac:dyDescent="0.25">
      <c r="A869" s="1">
        <v>868</v>
      </c>
      <c r="M869" s="5">
        <f t="shared" si="195"/>
        <v>0</v>
      </c>
      <c r="N869" s="5" t="e">
        <f t="shared" si="196"/>
        <v>#DIV/0!</v>
      </c>
      <c r="P869" s="5">
        <f t="shared" si="197"/>
        <v>0</v>
      </c>
      <c r="Q869" s="5">
        <f t="shared" si="198"/>
        <v>0</v>
      </c>
      <c r="R869" s="5">
        <f t="shared" si="199"/>
        <v>0</v>
      </c>
      <c r="S869" s="5">
        <f t="shared" si="200"/>
        <v>0</v>
      </c>
      <c r="T869" s="5">
        <f t="shared" si="201"/>
        <v>0</v>
      </c>
      <c r="U869" s="5">
        <f t="shared" si="202"/>
        <v>0</v>
      </c>
      <c r="V869" s="13">
        <f t="shared" si="203"/>
        <v>0</v>
      </c>
      <c r="W869" s="5">
        <f t="shared" si="204"/>
        <v>0</v>
      </c>
      <c r="X869" s="5">
        <f t="shared" si="205"/>
        <v>0</v>
      </c>
      <c r="Y869" s="5">
        <f t="shared" si="206"/>
        <v>0</v>
      </c>
      <c r="AB869" s="5">
        <f t="shared" si="207"/>
        <v>0</v>
      </c>
      <c r="AC869" s="5">
        <f t="shared" si="208"/>
        <v>0</v>
      </c>
      <c r="AD869" s="5" t="str">
        <f t="shared" si="209"/>
        <v>Correct</v>
      </c>
      <c r="AE869" t="s">
        <v>105</v>
      </c>
      <c r="AF869">
        <v>22</v>
      </c>
      <c r="AG869" t="s">
        <v>95</v>
      </c>
      <c r="AH869" t="s">
        <v>146</v>
      </c>
      <c r="AI869" t="s">
        <v>107</v>
      </c>
      <c r="AJ869" t="s">
        <v>98</v>
      </c>
      <c r="AK869" s="1" t="s">
        <v>80</v>
      </c>
      <c r="AL869" t="s">
        <v>109</v>
      </c>
      <c r="AM869" t="s">
        <v>292</v>
      </c>
      <c r="AN869" t="s">
        <v>125</v>
      </c>
      <c r="AO869" t="s">
        <v>102</v>
      </c>
      <c r="AP869" s="1" t="s">
        <v>487</v>
      </c>
      <c r="AQ869" t="s">
        <v>102</v>
      </c>
    </row>
    <row r="870" spans="1:43" x14ac:dyDescent="0.25">
      <c r="A870" s="1">
        <v>869</v>
      </c>
      <c r="D870" t="s">
        <v>33</v>
      </c>
      <c r="I870" t="s">
        <v>36</v>
      </c>
      <c r="M870" s="5">
        <f t="shared" si="195"/>
        <v>2</v>
      </c>
      <c r="N870" s="5">
        <f t="shared" si="196"/>
        <v>1.5</v>
      </c>
      <c r="P870" s="5">
        <f t="shared" si="197"/>
        <v>0</v>
      </c>
      <c r="Q870" s="5">
        <f t="shared" si="198"/>
        <v>0</v>
      </c>
      <c r="R870" s="5">
        <f t="shared" si="199"/>
        <v>1</v>
      </c>
      <c r="S870" s="5">
        <f t="shared" si="200"/>
        <v>0</v>
      </c>
      <c r="T870" s="5">
        <f t="shared" si="201"/>
        <v>0</v>
      </c>
      <c r="U870" s="5">
        <f t="shared" si="202"/>
        <v>0</v>
      </c>
      <c r="V870" s="13">
        <f t="shared" si="203"/>
        <v>0</v>
      </c>
      <c r="W870" s="5">
        <f t="shared" si="204"/>
        <v>1</v>
      </c>
      <c r="X870" s="5">
        <f t="shared" si="205"/>
        <v>0</v>
      </c>
      <c r="Y870" s="5">
        <f t="shared" si="206"/>
        <v>0</v>
      </c>
      <c r="AB870" s="5">
        <f t="shared" si="207"/>
        <v>2</v>
      </c>
      <c r="AC870" s="5">
        <f t="shared" si="208"/>
        <v>2</v>
      </c>
      <c r="AD870" s="5" t="str">
        <f t="shared" si="209"/>
        <v>Correct</v>
      </c>
      <c r="AE870" t="s">
        <v>94</v>
      </c>
      <c r="AF870">
        <v>57</v>
      </c>
      <c r="AG870" t="s">
        <v>95</v>
      </c>
      <c r="AH870" t="s">
        <v>240</v>
      </c>
      <c r="AI870" t="s">
        <v>107</v>
      </c>
      <c r="AJ870" t="s">
        <v>98</v>
      </c>
      <c r="AK870" s="1" t="s">
        <v>80</v>
      </c>
      <c r="AL870" t="s">
        <v>126</v>
      </c>
      <c r="AM870" t="s">
        <v>153</v>
      </c>
      <c r="AN870" t="s">
        <v>101</v>
      </c>
      <c r="AO870" t="s">
        <v>102</v>
      </c>
      <c r="AP870" s="1" t="s">
        <v>92</v>
      </c>
      <c r="AQ870" t="s">
        <v>102</v>
      </c>
    </row>
    <row r="871" spans="1:43" x14ac:dyDescent="0.25">
      <c r="A871" s="1">
        <v>870</v>
      </c>
      <c r="B871" t="s">
        <v>31</v>
      </c>
      <c r="D871" t="s">
        <v>33</v>
      </c>
      <c r="F871" t="s">
        <v>34</v>
      </c>
      <c r="M871" s="5">
        <f t="shared" si="195"/>
        <v>3</v>
      </c>
      <c r="N871" s="5">
        <f t="shared" si="196"/>
        <v>1</v>
      </c>
      <c r="P871" s="5">
        <f t="shared" si="197"/>
        <v>1</v>
      </c>
      <c r="Q871" s="5">
        <f t="shared" si="198"/>
        <v>0</v>
      </c>
      <c r="R871" s="5">
        <f t="shared" si="199"/>
        <v>1</v>
      </c>
      <c r="S871" s="5">
        <f t="shared" si="200"/>
        <v>0</v>
      </c>
      <c r="T871" s="5">
        <f t="shared" si="201"/>
        <v>1</v>
      </c>
      <c r="U871" s="5">
        <f t="shared" si="202"/>
        <v>0</v>
      </c>
      <c r="V871" s="13">
        <f t="shared" si="203"/>
        <v>0</v>
      </c>
      <c r="W871" s="5">
        <f t="shared" si="204"/>
        <v>0</v>
      </c>
      <c r="X871" s="5">
        <f t="shared" si="205"/>
        <v>0</v>
      </c>
      <c r="Y871" s="5">
        <f t="shared" si="206"/>
        <v>0</v>
      </c>
      <c r="AB871" s="5">
        <f t="shared" si="207"/>
        <v>3</v>
      </c>
      <c r="AC871" s="5">
        <f t="shared" si="208"/>
        <v>3</v>
      </c>
      <c r="AD871" s="5" t="str">
        <f t="shared" si="209"/>
        <v>Correct</v>
      </c>
      <c r="AE871" t="s">
        <v>94</v>
      </c>
      <c r="AF871">
        <v>62</v>
      </c>
      <c r="AG871" t="s">
        <v>95</v>
      </c>
      <c r="AH871" t="s">
        <v>237</v>
      </c>
      <c r="AI871" t="s">
        <v>107</v>
      </c>
      <c r="AJ871" t="s">
        <v>98</v>
      </c>
      <c r="AK871" s="1" t="s">
        <v>80</v>
      </c>
      <c r="AL871" t="s">
        <v>114</v>
      </c>
      <c r="AM871" t="s">
        <v>100</v>
      </c>
      <c r="AN871" t="s">
        <v>101</v>
      </c>
      <c r="AO871" t="s">
        <v>102</v>
      </c>
      <c r="AP871" s="1" t="s">
        <v>92</v>
      </c>
      <c r="AQ871" t="s">
        <v>102</v>
      </c>
    </row>
    <row r="872" spans="1:43" x14ac:dyDescent="0.25">
      <c r="A872" s="1">
        <v>871</v>
      </c>
      <c r="H872" t="s">
        <v>269</v>
      </c>
      <c r="I872" t="s">
        <v>36</v>
      </c>
      <c r="K872" t="s">
        <v>38</v>
      </c>
      <c r="M872" s="5">
        <f t="shared" si="195"/>
        <v>3</v>
      </c>
      <c r="N872" s="5">
        <f t="shared" si="196"/>
        <v>1</v>
      </c>
      <c r="P872" s="5">
        <f t="shared" si="197"/>
        <v>0</v>
      </c>
      <c r="Q872" s="5">
        <f t="shared" si="198"/>
        <v>0</v>
      </c>
      <c r="R872" s="5">
        <f t="shared" si="199"/>
        <v>0</v>
      </c>
      <c r="S872" s="5">
        <f t="shared" si="200"/>
        <v>0</v>
      </c>
      <c r="T872" s="5">
        <f t="shared" si="201"/>
        <v>0</v>
      </c>
      <c r="U872" s="5">
        <f t="shared" si="202"/>
        <v>0</v>
      </c>
      <c r="V872" s="13">
        <f t="shared" si="203"/>
        <v>1</v>
      </c>
      <c r="W872" s="5">
        <f t="shared" si="204"/>
        <v>1</v>
      </c>
      <c r="X872" s="5">
        <f t="shared" si="205"/>
        <v>0</v>
      </c>
      <c r="Y872" s="5">
        <f t="shared" si="206"/>
        <v>1</v>
      </c>
      <c r="AB872" s="5">
        <f t="shared" si="207"/>
        <v>3</v>
      </c>
      <c r="AC872" s="5">
        <f t="shared" si="208"/>
        <v>3</v>
      </c>
      <c r="AD872" s="5" t="str">
        <f t="shared" si="209"/>
        <v>Correct</v>
      </c>
      <c r="AE872" t="s">
        <v>105</v>
      </c>
      <c r="AF872">
        <v>54</v>
      </c>
      <c r="AG872" t="s">
        <v>121</v>
      </c>
      <c r="AH872" t="s">
        <v>293</v>
      </c>
      <c r="AK872" s="1"/>
      <c r="AP872" s="1"/>
    </row>
    <row r="873" spans="1:43" x14ac:dyDescent="0.25">
      <c r="A873" s="1">
        <v>872</v>
      </c>
      <c r="C873" t="s">
        <v>32</v>
      </c>
      <c r="D873" t="s">
        <v>33</v>
      </c>
      <c r="K873" t="s">
        <v>38</v>
      </c>
      <c r="M873" s="5">
        <f t="shared" si="195"/>
        <v>3</v>
      </c>
      <c r="N873" s="5">
        <f t="shared" si="196"/>
        <v>1</v>
      </c>
      <c r="P873" s="5">
        <f t="shared" si="197"/>
        <v>0</v>
      </c>
      <c r="Q873" s="5">
        <f t="shared" si="198"/>
        <v>1</v>
      </c>
      <c r="R873" s="5">
        <f t="shared" si="199"/>
        <v>1</v>
      </c>
      <c r="S873" s="5">
        <f t="shared" si="200"/>
        <v>0</v>
      </c>
      <c r="T873" s="5">
        <f t="shared" si="201"/>
        <v>0</v>
      </c>
      <c r="U873" s="5">
        <f t="shared" si="202"/>
        <v>0</v>
      </c>
      <c r="V873" s="13">
        <f t="shared" si="203"/>
        <v>0</v>
      </c>
      <c r="W873" s="5">
        <f t="shared" si="204"/>
        <v>0</v>
      </c>
      <c r="X873" s="5">
        <f t="shared" si="205"/>
        <v>0</v>
      </c>
      <c r="Y873" s="5">
        <f t="shared" si="206"/>
        <v>1</v>
      </c>
      <c r="AB873" s="5">
        <f t="shared" si="207"/>
        <v>3</v>
      </c>
      <c r="AC873" s="5">
        <f t="shared" si="208"/>
        <v>3</v>
      </c>
      <c r="AD873" s="5" t="str">
        <f t="shared" si="209"/>
        <v>Correct</v>
      </c>
      <c r="AE873" t="s">
        <v>94</v>
      </c>
      <c r="AF873">
        <v>59</v>
      </c>
      <c r="AG873" t="s">
        <v>121</v>
      </c>
      <c r="AH873" t="s">
        <v>294</v>
      </c>
      <c r="AI873" t="s">
        <v>107</v>
      </c>
      <c r="AJ873" t="s">
        <v>98</v>
      </c>
      <c r="AK873" s="1" t="s">
        <v>80</v>
      </c>
      <c r="AL873" t="s">
        <v>126</v>
      </c>
      <c r="AM873" t="s">
        <v>100</v>
      </c>
      <c r="AN873" t="s">
        <v>101</v>
      </c>
      <c r="AO873" t="s">
        <v>102</v>
      </c>
      <c r="AP873" s="1" t="s">
        <v>92</v>
      </c>
      <c r="AQ873" t="s">
        <v>102</v>
      </c>
    </row>
    <row r="874" spans="1:43" x14ac:dyDescent="0.25">
      <c r="A874" s="1">
        <v>873</v>
      </c>
      <c r="D874" t="s">
        <v>33</v>
      </c>
      <c r="H874" t="s">
        <v>269</v>
      </c>
      <c r="K874" t="s">
        <v>38</v>
      </c>
      <c r="M874" s="5">
        <f t="shared" si="195"/>
        <v>3</v>
      </c>
      <c r="N874" s="5">
        <f t="shared" si="196"/>
        <v>1</v>
      </c>
      <c r="P874" s="5">
        <f t="shared" si="197"/>
        <v>0</v>
      </c>
      <c r="Q874" s="5">
        <f t="shared" si="198"/>
        <v>0</v>
      </c>
      <c r="R874" s="5">
        <f t="shared" si="199"/>
        <v>1</v>
      </c>
      <c r="S874" s="5">
        <f t="shared" si="200"/>
        <v>0</v>
      </c>
      <c r="T874" s="5">
        <f t="shared" si="201"/>
        <v>0</v>
      </c>
      <c r="U874" s="5">
        <f t="shared" si="202"/>
        <v>0</v>
      </c>
      <c r="V874" s="13">
        <f t="shared" si="203"/>
        <v>1</v>
      </c>
      <c r="W874" s="5">
        <f t="shared" si="204"/>
        <v>0</v>
      </c>
      <c r="X874" s="5">
        <f t="shared" si="205"/>
        <v>0</v>
      </c>
      <c r="Y874" s="5">
        <f t="shared" si="206"/>
        <v>1</v>
      </c>
      <c r="AB874" s="5">
        <f t="shared" si="207"/>
        <v>3</v>
      </c>
      <c r="AC874" s="5">
        <f t="shared" si="208"/>
        <v>3</v>
      </c>
      <c r="AD874" s="5" t="str">
        <f t="shared" si="209"/>
        <v>Correct</v>
      </c>
      <c r="AE874" t="s">
        <v>105</v>
      </c>
      <c r="AF874">
        <v>40</v>
      </c>
      <c r="AG874" t="s">
        <v>121</v>
      </c>
      <c r="AH874" t="s">
        <v>218</v>
      </c>
      <c r="AI874" t="s">
        <v>107</v>
      </c>
      <c r="AJ874" t="s">
        <v>102</v>
      </c>
      <c r="AK874" s="1" t="s">
        <v>80</v>
      </c>
      <c r="AL874" t="s">
        <v>126</v>
      </c>
      <c r="AM874" t="s">
        <v>120</v>
      </c>
      <c r="AN874" t="s">
        <v>101</v>
      </c>
      <c r="AO874" t="s">
        <v>102</v>
      </c>
      <c r="AP874" s="1" t="s">
        <v>92</v>
      </c>
      <c r="AQ874" t="s">
        <v>102</v>
      </c>
    </row>
    <row r="875" spans="1:43" x14ac:dyDescent="0.25">
      <c r="A875" s="1">
        <v>874</v>
      </c>
      <c r="H875" t="s">
        <v>269</v>
      </c>
      <c r="J875" t="s">
        <v>37</v>
      </c>
      <c r="K875" t="s">
        <v>38</v>
      </c>
      <c r="M875" s="5">
        <f t="shared" si="195"/>
        <v>3</v>
      </c>
      <c r="N875" s="5">
        <f t="shared" si="196"/>
        <v>1</v>
      </c>
      <c r="P875" s="5">
        <f t="shared" si="197"/>
        <v>0</v>
      </c>
      <c r="Q875" s="5">
        <f t="shared" si="198"/>
        <v>0</v>
      </c>
      <c r="R875" s="5">
        <f t="shared" si="199"/>
        <v>0</v>
      </c>
      <c r="S875" s="5">
        <f t="shared" si="200"/>
        <v>0</v>
      </c>
      <c r="T875" s="5">
        <f t="shared" si="201"/>
        <v>0</v>
      </c>
      <c r="U875" s="5">
        <f t="shared" si="202"/>
        <v>0</v>
      </c>
      <c r="V875" s="13">
        <f t="shared" si="203"/>
        <v>1</v>
      </c>
      <c r="W875" s="5">
        <f t="shared" si="204"/>
        <v>0</v>
      </c>
      <c r="X875" s="5">
        <f t="shared" si="205"/>
        <v>1</v>
      </c>
      <c r="Y875" s="5">
        <f t="shared" si="206"/>
        <v>1</v>
      </c>
      <c r="AB875" s="5">
        <f t="shared" si="207"/>
        <v>3</v>
      </c>
      <c r="AC875" s="5">
        <f t="shared" si="208"/>
        <v>3</v>
      </c>
      <c r="AD875" s="5" t="str">
        <f t="shared" si="209"/>
        <v>Correct</v>
      </c>
      <c r="AE875" t="s">
        <v>94</v>
      </c>
      <c r="AF875">
        <v>51</v>
      </c>
      <c r="AG875" t="s">
        <v>95</v>
      </c>
      <c r="AH875" t="s">
        <v>295</v>
      </c>
      <c r="AI875" t="s">
        <v>107</v>
      </c>
      <c r="AJ875" t="s">
        <v>98</v>
      </c>
      <c r="AK875" s="1" t="s">
        <v>80</v>
      </c>
      <c r="AL875" t="s">
        <v>108</v>
      </c>
      <c r="AM875" t="s">
        <v>103</v>
      </c>
      <c r="AN875" t="s">
        <v>101</v>
      </c>
      <c r="AO875" t="s">
        <v>102</v>
      </c>
      <c r="AP875" s="1" t="s">
        <v>92</v>
      </c>
      <c r="AQ875" t="s">
        <v>102</v>
      </c>
    </row>
    <row r="876" spans="1:43" x14ac:dyDescent="0.25">
      <c r="A876" s="1">
        <v>875</v>
      </c>
      <c r="G876" t="s">
        <v>35</v>
      </c>
      <c r="M876" s="5">
        <f t="shared" si="195"/>
        <v>1</v>
      </c>
      <c r="N876" s="5">
        <f t="shared" si="196"/>
        <v>3</v>
      </c>
      <c r="P876" s="5">
        <f t="shared" si="197"/>
        <v>0</v>
      </c>
      <c r="Q876" s="5">
        <f t="shared" si="198"/>
        <v>0</v>
      </c>
      <c r="R876" s="5">
        <f t="shared" si="199"/>
        <v>0</v>
      </c>
      <c r="S876" s="5">
        <f t="shared" si="200"/>
        <v>0</v>
      </c>
      <c r="T876" s="5">
        <f t="shared" si="201"/>
        <v>0</v>
      </c>
      <c r="U876" s="5">
        <f t="shared" si="202"/>
        <v>1</v>
      </c>
      <c r="V876" s="13">
        <f t="shared" si="203"/>
        <v>0</v>
      </c>
      <c r="W876" s="5">
        <f t="shared" si="204"/>
        <v>0</v>
      </c>
      <c r="X876" s="5">
        <f t="shared" si="205"/>
        <v>0</v>
      </c>
      <c r="Y876" s="5">
        <f t="shared" si="206"/>
        <v>0</v>
      </c>
      <c r="AB876" s="5">
        <f t="shared" si="207"/>
        <v>1</v>
      </c>
      <c r="AC876" s="5">
        <f t="shared" si="208"/>
        <v>1</v>
      </c>
      <c r="AD876" s="5" t="str">
        <f t="shared" si="209"/>
        <v>Correct</v>
      </c>
      <c r="AE876" t="s">
        <v>105</v>
      </c>
      <c r="AF876">
        <v>70</v>
      </c>
      <c r="AG876" t="s">
        <v>95</v>
      </c>
      <c r="AH876" t="s">
        <v>144</v>
      </c>
      <c r="AI876" t="s">
        <v>107</v>
      </c>
      <c r="AJ876" t="s">
        <v>102</v>
      </c>
      <c r="AK876" s="1" t="s">
        <v>355</v>
      </c>
      <c r="AL876" t="s">
        <v>109</v>
      </c>
      <c r="AM876" t="s">
        <v>110</v>
      </c>
      <c r="AN876" t="s">
        <v>104</v>
      </c>
      <c r="AO876" t="s">
        <v>102</v>
      </c>
      <c r="AP876" s="1" t="s">
        <v>91</v>
      </c>
      <c r="AQ876" t="s">
        <v>102</v>
      </c>
    </row>
    <row r="877" spans="1:43" x14ac:dyDescent="0.25">
      <c r="A877" s="1">
        <v>876</v>
      </c>
      <c r="E877" t="s">
        <v>266</v>
      </c>
      <c r="M877" s="5">
        <f t="shared" si="195"/>
        <v>1</v>
      </c>
      <c r="N877" s="5">
        <f t="shared" si="196"/>
        <v>3</v>
      </c>
      <c r="P877" s="5">
        <f t="shared" si="197"/>
        <v>0</v>
      </c>
      <c r="Q877" s="5">
        <f t="shared" si="198"/>
        <v>0</v>
      </c>
      <c r="R877" s="5">
        <f t="shared" si="199"/>
        <v>0</v>
      </c>
      <c r="S877" s="5">
        <f t="shared" si="200"/>
        <v>1</v>
      </c>
      <c r="T877" s="5">
        <f t="shared" si="201"/>
        <v>0</v>
      </c>
      <c r="U877" s="5">
        <f t="shared" si="202"/>
        <v>0</v>
      </c>
      <c r="V877" s="13">
        <f t="shared" si="203"/>
        <v>0</v>
      </c>
      <c r="W877" s="5">
        <f t="shared" si="204"/>
        <v>0</v>
      </c>
      <c r="X877" s="5">
        <f t="shared" si="205"/>
        <v>0</v>
      </c>
      <c r="Y877" s="5">
        <f t="shared" si="206"/>
        <v>0</v>
      </c>
      <c r="AB877" s="5">
        <f t="shared" si="207"/>
        <v>1</v>
      </c>
      <c r="AC877" s="5">
        <f t="shared" si="208"/>
        <v>1</v>
      </c>
      <c r="AD877" s="5" t="str">
        <f t="shared" si="209"/>
        <v>Correct</v>
      </c>
      <c r="AE877" t="s">
        <v>89</v>
      </c>
      <c r="AF877">
        <v>49</v>
      </c>
      <c r="AG877" t="s">
        <v>121</v>
      </c>
      <c r="AH877" t="s">
        <v>177</v>
      </c>
      <c r="AI877" t="s">
        <v>89</v>
      </c>
      <c r="AJ877" t="s">
        <v>98</v>
      </c>
      <c r="AK877" s="1" t="s">
        <v>80</v>
      </c>
      <c r="AL877" t="s">
        <v>109</v>
      </c>
      <c r="AM877" t="s">
        <v>103</v>
      </c>
      <c r="AN877" t="s">
        <v>104</v>
      </c>
      <c r="AO877" t="s">
        <v>111</v>
      </c>
      <c r="AP877" s="1" t="s">
        <v>93</v>
      </c>
      <c r="AQ877" t="s">
        <v>98</v>
      </c>
    </row>
    <row r="878" spans="1:43" x14ac:dyDescent="0.25">
      <c r="A878" s="1">
        <v>877</v>
      </c>
      <c r="D878" t="s">
        <v>33</v>
      </c>
      <c r="I878" t="s">
        <v>36</v>
      </c>
      <c r="M878" s="5">
        <f t="shared" si="195"/>
        <v>2</v>
      </c>
      <c r="N878" s="5">
        <f t="shared" si="196"/>
        <v>1.5</v>
      </c>
      <c r="P878" s="5">
        <f t="shared" si="197"/>
        <v>0</v>
      </c>
      <c r="Q878" s="5">
        <f t="shared" si="198"/>
        <v>0</v>
      </c>
      <c r="R878" s="5">
        <f t="shared" si="199"/>
        <v>1</v>
      </c>
      <c r="S878" s="5">
        <f t="shared" si="200"/>
        <v>0</v>
      </c>
      <c r="T878" s="5">
        <f t="shared" si="201"/>
        <v>0</v>
      </c>
      <c r="U878" s="5">
        <f t="shared" si="202"/>
        <v>0</v>
      </c>
      <c r="V878" s="13">
        <f t="shared" si="203"/>
        <v>0</v>
      </c>
      <c r="W878" s="5">
        <f t="shared" si="204"/>
        <v>1</v>
      </c>
      <c r="X878" s="5">
        <f t="shared" si="205"/>
        <v>0</v>
      </c>
      <c r="Y878" s="5">
        <f t="shared" si="206"/>
        <v>0</v>
      </c>
      <c r="AB878" s="5">
        <f t="shared" si="207"/>
        <v>2</v>
      </c>
      <c r="AC878" s="5">
        <f t="shared" si="208"/>
        <v>2</v>
      </c>
      <c r="AD878" s="5" t="str">
        <f t="shared" si="209"/>
        <v>Correct</v>
      </c>
      <c r="AE878" t="s">
        <v>94</v>
      </c>
      <c r="AF878">
        <v>57</v>
      </c>
      <c r="AG878" t="s">
        <v>121</v>
      </c>
      <c r="AH878" t="s">
        <v>161</v>
      </c>
      <c r="AI878" t="s">
        <v>107</v>
      </c>
      <c r="AJ878" t="s">
        <v>98</v>
      </c>
      <c r="AK878" s="1" t="s">
        <v>80</v>
      </c>
      <c r="AL878" t="s">
        <v>114</v>
      </c>
      <c r="AM878" t="s">
        <v>110</v>
      </c>
      <c r="AN878" t="s">
        <v>123</v>
      </c>
      <c r="AO878" t="s">
        <v>102</v>
      </c>
      <c r="AP878" s="1" t="s">
        <v>92</v>
      </c>
      <c r="AQ878" t="s">
        <v>98</v>
      </c>
    </row>
    <row r="879" spans="1:43" x14ac:dyDescent="0.25">
      <c r="A879" s="1">
        <v>878</v>
      </c>
      <c r="M879" s="5">
        <f t="shared" si="195"/>
        <v>0</v>
      </c>
      <c r="N879" s="5" t="e">
        <f t="shared" si="196"/>
        <v>#DIV/0!</v>
      </c>
      <c r="P879" s="5">
        <f t="shared" si="197"/>
        <v>0</v>
      </c>
      <c r="Q879" s="5">
        <f t="shared" si="198"/>
        <v>0</v>
      </c>
      <c r="R879" s="5">
        <f t="shared" si="199"/>
        <v>0</v>
      </c>
      <c r="S879" s="5">
        <f t="shared" si="200"/>
        <v>0</v>
      </c>
      <c r="T879" s="5">
        <f t="shared" si="201"/>
        <v>0</v>
      </c>
      <c r="U879" s="5">
        <f t="shared" si="202"/>
        <v>0</v>
      </c>
      <c r="V879" s="13">
        <f t="shared" si="203"/>
        <v>0</v>
      </c>
      <c r="W879" s="5">
        <f t="shared" si="204"/>
        <v>0</v>
      </c>
      <c r="X879" s="5">
        <f t="shared" si="205"/>
        <v>0</v>
      </c>
      <c r="Y879" s="5">
        <f t="shared" si="206"/>
        <v>0</v>
      </c>
      <c r="AB879" s="5">
        <f t="shared" si="207"/>
        <v>0</v>
      </c>
      <c r="AC879" s="5">
        <f t="shared" si="208"/>
        <v>0</v>
      </c>
      <c r="AD879" s="5" t="str">
        <f t="shared" si="209"/>
        <v>Correct</v>
      </c>
      <c r="AE879" t="s">
        <v>105</v>
      </c>
      <c r="AF879">
        <v>71</v>
      </c>
      <c r="AG879" t="s">
        <v>121</v>
      </c>
      <c r="AH879" t="s">
        <v>214</v>
      </c>
      <c r="AI879" t="s">
        <v>107</v>
      </c>
      <c r="AJ879" t="s">
        <v>98</v>
      </c>
      <c r="AK879" s="1" t="s">
        <v>80</v>
      </c>
      <c r="AL879" t="s">
        <v>108</v>
      </c>
      <c r="AM879" t="s">
        <v>153</v>
      </c>
      <c r="AN879" t="s">
        <v>104</v>
      </c>
      <c r="AO879" t="s">
        <v>102</v>
      </c>
      <c r="AP879" s="1" t="s">
        <v>373</v>
      </c>
      <c r="AQ879" t="s">
        <v>98</v>
      </c>
    </row>
    <row r="880" spans="1:43" x14ac:dyDescent="0.25">
      <c r="A880" s="1">
        <v>879</v>
      </c>
      <c r="C880" t="s">
        <v>32</v>
      </c>
      <c r="D880" t="s">
        <v>33</v>
      </c>
      <c r="E880" t="s">
        <v>266</v>
      </c>
      <c r="M880" s="5">
        <f t="shared" si="195"/>
        <v>3</v>
      </c>
      <c r="N880" s="5">
        <f t="shared" si="196"/>
        <v>1</v>
      </c>
      <c r="P880" s="5">
        <f t="shared" si="197"/>
        <v>0</v>
      </c>
      <c r="Q880" s="5">
        <f t="shared" si="198"/>
        <v>1</v>
      </c>
      <c r="R880" s="5">
        <f t="shared" si="199"/>
        <v>1</v>
      </c>
      <c r="S880" s="5">
        <f t="shared" si="200"/>
        <v>1</v>
      </c>
      <c r="T880" s="5">
        <f t="shared" si="201"/>
        <v>0</v>
      </c>
      <c r="U880" s="5">
        <f t="shared" si="202"/>
        <v>0</v>
      </c>
      <c r="V880" s="13">
        <f t="shared" si="203"/>
        <v>0</v>
      </c>
      <c r="W880" s="5">
        <f t="shared" si="204"/>
        <v>0</v>
      </c>
      <c r="X880" s="5">
        <f t="shared" si="205"/>
        <v>0</v>
      </c>
      <c r="Y880" s="5">
        <f t="shared" si="206"/>
        <v>0</v>
      </c>
      <c r="AB880" s="5">
        <f t="shared" si="207"/>
        <v>3</v>
      </c>
      <c r="AC880" s="5">
        <f t="shared" si="208"/>
        <v>3</v>
      </c>
      <c r="AD880" s="5" t="str">
        <f t="shared" si="209"/>
        <v>Correct</v>
      </c>
      <c r="AE880" t="s">
        <v>94</v>
      </c>
      <c r="AF880">
        <v>30</v>
      </c>
      <c r="AG880" t="s">
        <v>121</v>
      </c>
      <c r="AH880" t="s">
        <v>296</v>
      </c>
      <c r="AI880" t="s">
        <v>107</v>
      </c>
      <c r="AJ880" t="s">
        <v>98</v>
      </c>
      <c r="AK880" s="1" t="s">
        <v>80</v>
      </c>
      <c r="AL880" t="s">
        <v>126</v>
      </c>
      <c r="AM880" t="s">
        <v>153</v>
      </c>
      <c r="AN880" t="s">
        <v>136</v>
      </c>
      <c r="AO880" t="s">
        <v>102</v>
      </c>
      <c r="AP880" s="1" t="s">
        <v>90</v>
      </c>
      <c r="AQ880" t="s">
        <v>102</v>
      </c>
    </row>
    <row r="881" spans="1:43" x14ac:dyDescent="0.25">
      <c r="A881" s="1">
        <v>880</v>
      </c>
      <c r="M881" s="5">
        <f t="shared" si="195"/>
        <v>0</v>
      </c>
      <c r="N881" s="5" t="e">
        <f t="shared" si="196"/>
        <v>#DIV/0!</v>
      </c>
      <c r="P881" s="5">
        <f t="shared" si="197"/>
        <v>0</v>
      </c>
      <c r="Q881" s="5">
        <f t="shared" si="198"/>
        <v>0</v>
      </c>
      <c r="R881" s="5">
        <f t="shared" si="199"/>
        <v>0</v>
      </c>
      <c r="S881" s="5">
        <f t="shared" si="200"/>
        <v>0</v>
      </c>
      <c r="T881" s="5">
        <f t="shared" si="201"/>
        <v>0</v>
      </c>
      <c r="U881" s="5">
        <f t="shared" si="202"/>
        <v>0</v>
      </c>
      <c r="V881" s="13">
        <f t="shared" si="203"/>
        <v>0</v>
      </c>
      <c r="W881" s="5">
        <f t="shared" si="204"/>
        <v>0</v>
      </c>
      <c r="X881" s="5">
        <f t="shared" si="205"/>
        <v>0</v>
      </c>
      <c r="Y881" s="5">
        <f t="shared" si="206"/>
        <v>0</v>
      </c>
      <c r="AB881" s="5">
        <f t="shared" si="207"/>
        <v>0</v>
      </c>
      <c r="AC881" s="5">
        <f t="shared" si="208"/>
        <v>0</v>
      </c>
      <c r="AD881" s="5" t="str">
        <f t="shared" si="209"/>
        <v>Correct</v>
      </c>
      <c r="AE881" t="s">
        <v>94</v>
      </c>
      <c r="AF881">
        <v>49</v>
      </c>
      <c r="AG881" t="s">
        <v>95</v>
      </c>
      <c r="AH881" t="s">
        <v>186</v>
      </c>
      <c r="AI881" t="s">
        <v>107</v>
      </c>
      <c r="AJ881" t="s">
        <v>98</v>
      </c>
      <c r="AK881" s="1" t="s">
        <v>80</v>
      </c>
      <c r="AL881" t="s">
        <v>126</v>
      </c>
      <c r="AM881" t="s">
        <v>100</v>
      </c>
      <c r="AN881" t="s">
        <v>101</v>
      </c>
      <c r="AO881" t="s">
        <v>102</v>
      </c>
      <c r="AP881" s="1" t="s">
        <v>92</v>
      </c>
      <c r="AQ881" t="s">
        <v>102</v>
      </c>
    </row>
    <row r="882" spans="1:43" x14ac:dyDescent="0.25">
      <c r="A882" s="1">
        <v>881</v>
      </c>
      <c r="D882" t="s">
        <v>33</v>
      </c>
      <c r="M882" s="5">
        <f t="shared" si="195"/>
        <v>1</v>
      </c>
      <c r="N882" s="5">
        <f t="shared" si="196"/>
        <v>3</v>
      </c>
      <c r="P882" s="5">
        <f t="shared" si="197"/>
        <v>0</v>
      </c>
      <c r="Q882" s="5">
        <f t="shared" si="198"/>
        <v>0</v>
      </c>
      <c r="R882" s="5">
        <f t="shared" si="199"/>
        <v>1</v>
      </c>
      <c r="S882" s="5">
        <f t="shared" si="200"/>
        <v>0</v>
      </c>
      <c r="T882" s="5">
        <f t="shared" si="201"/>
        <v>0</v>
      </c>
      <c r="U882" s="5">
        <f t="shared" si="202"/>
        <v>0</v>
      </c>
      <c r="V882" s="13">
        <f t="shared" si="203"/>
        <v>0</v>
      </c>
      <c r="W882" s="5">
        <f t="shared" si="204"/>
        <v>0</v>
      </c>
      <c r="X882" s="5">
        <f t="shared" si="205"/>
        <v>0</v>
      </c>
      <c r="Y882" s="5">
        <f t="shared" si="206"/>
        <v>0</v>
      </c>
      <c r="AB882" s="5">
        <f t="shared" si="207"/>
        <v>1</v>
      </c>
      <c r="AC882" s="5">
        <f t="shared" si="208"/>
        <v>1</v>
      </c>
      <c r="AD882" s="5" t="str">
        <f t="shared" si="209"/>
        <v>Correct</v>
      </c>
      <c r="AE882" t="s">
        <v>94</v>
      </c>
      <c r="AF882">
        <v>58</v>
      </c>
      <c r="AG882" t="s">
        <v>121</v>
      </c>
      <c r="AK882" s="1"/>
      <c r="AP882" s="1"/>
    </row>
    <row r="883" spans="1:43" x14ac:dyDescent="0.25">
      <c r="A883" s="1">
        <v>882</v>
      </c>
      <c r="I883" t="s">
        <v>36</v>
      </c>
      <c r="M883" s="5">
        <f t="shared" si="195"/>
        <v>1</v>
      </c>
      <c r="N883" s="5">
        <f t="shared" si="196"/>
        <v>3</v>
      </c>
      <c r="P883" s="5">
        <f t="shared" si="197"/>
        <v>0</v>
      </c>
      <c r="Q883" s="5">
        <f t="shared" si="198"/>
        <v>0</v>
      </c>
      <c r="R883" s="5">
        <f t="shared" si="199"/>
        <v>0</v>
      </c>
      <c r="S883" s="5">
        <f t="shared" si="200"/>
        <v>0</v>
      </c>
      <c r="T883" s="5">
        <f t="shared" si="201"/>
        <v>0</v>
      </c>
      <c r="U883" s="5">
        <f t="shared" si="202"/>
        <v>0</v>
      </c>
      <c r="V883" s="13">
        <f t="shared" si="203"/>
        <v>0</v>
      </c>
      <c r="W883" s="5">
        <f t="shared" si="204"/>
        <v>1</v>
      </c>
      <c r="X883" s="5">
        <f t="shared" si="205"/>
        <v>0</v>
      </c>
      <c r="Y883" s="5">
        <f t="shared" si="206"/>
        <v>0</v>
      </c>
      <c r="AB883" s="5">
        <f t="shared" si="207"/>
        <v>1</v>
      </c>
      <c r="AC883" s="5">
        <f t="shared" si="208"/>
        <v>1</v>
      </c>
      <c r="AD883" s="5" t="str">
        <f t="shared" si="209"/>
        <v>Correct</v>
      </c>
      <c r="AE883" t="s">
        <v>94</v>
      </c>
      <c r="AF883">
        <v>48</v>
      </c>
      <c r="AG883" t="s">
        <v>95</v>
      </c>
      <c r="AH883" t="s">
        <v>201</v>
      </c>
      <c r="AI883" t="s">
        <v>107</v>
      </c>
      <c r="AJ883" t="s">
        <v>98</v>
      </c>
      <c r="AK883" s="1" t="s">
        <v>80</v>
      </c>
      <c r="AL883" t="s">
        <v>108</v>
      </c>
      <c r="AM883" t="s">
        <v>100</v>
      </c>
      <c r="AN883" t="s">
        <v>101</v>
      </c>
      <c r="AO883" t="s">
        <v>102</v>
      </c>
      <c r="AP883" s="1" t="s">
        <v>92</v>
      </c>
      <c r="AQ883" t="s">
        <v>102</v>
      </c>
    </row>
    <row r="884" spans="1:43" x14ac:dyDescent="0.25">
      <c r="A884" s="1">
        <v>883</v>
      </c>
      <c r="C884" t="s">
        <v>32</v>
      </c>
      <c r="M884" s="5">
        <f t="shared" si="195"/>
        <v>1</v>
      </c>
      <c r="N884" s="5">
        <f t="shared" si="196"/>
        <v>3</v>
      </c>
      <c r="P884" s="5">
        <f t="shared" si="197"/>
        <v>0</v>
      </c>
      <c r="Q884" s="5">
        <f t="shared" si="198"/>
        <v>1</v>
      </c>
      <c r="R884" s="5">
        <f t="shared" si="199"/>
        <v>0</v>
      </c>
      <c r="S884" s="5">
        <f t="shared" si="200"/>
        <v>0</v>
      </c>
      <c r="T884" s="5">
        <f t="shared" si="201"/>
        <v>0</v>
      </c>
      <c r="U884" s="5">
        <f t="shared" si="202"/>
        <v>0</v>
      </c>
      <c r="V884" s="13">
        <f t="shared" si="203"/>
        <v>0</v>
      </c>
      <c r="W884" s="5">
        <f t="shared" si="204"/>
        <v>0</v>
      </c>
      <c r="X884" s="5">
        <f t="shared" si="205"/>
        <v>0</v>
      </c>
      <c r="Y884" s="5">
        <f t="shared" si="206"/>
        <v>0</v>
      </c>
      <c r="AB884" s="5">
        <f t="shared" si="207"/>
        <v>1</v>
      </c>
      <c r="AC884" s="5">
        <f t="shared" si="208"/>
        <v>1</v>
      </c>
      <c r="AD884" s="5" t="str">
        <f t="shared" si="209"/>
        <v>Correct</v>
      </c>
      <c r="AE884" t="s">
        <v>94</v>
      </c>
      <c r="AF884">
        <v>22</v>
      </c>
      <c r="AG884" t="s">
        <v>95</v>
      </c>
      <c r="AH884" t="s">
        <v>195</v>
      </c>
      <c r="AK884" s="1"/>
      <c r="AP884" s="1"/>
    </row>
    <row r="885" spans="1:43" x14ac:dyDescent="0.25">
      <c r="A885" s="1">
        <v>884</v>
      </c>
      <c r="F885" t="s">
        <v>34</v>
      </c>
      <c r="H885" t="s">
        <v>269</v>
      </c>
      <c r="I885" t="s">
        <v>36</v>
      </c>
      <c r="M885" s="5">
        <f t="shared" si="195"/>
        <v>3</v>
      </c>
      <c r="N885" s="5">
        <f t="shared" si="196"/>
        <v>1</v>
      </c>
      <c r="P885" s="5">
        <f t="shared" si="197"/>
        <v>0</v>
      </c>
      <c r="Q885" s="5">
        <f t="shared" si="198"/>
        <v>0</v>
      </c>
      <c r="R885" s="5">
        <f t="shared" si="199"/>
        <v>0</v>
      </c>
      <c r="S885" s="5">
        <f t="shared" si="200"/>
        <v>0</v>
      </c>
      <c r="T885" s="5">
        <f t="shared" si="201"/>
        <v>1</v>
      </c>
      <c r="U885" s="5">
        <f t="shared" si="202"/>
        <v>0</v>
      </c>
      <c r="V885" s="13">
        <f t="shared" si="203"/>
        <v>1</v>
      </c>
      <c r="W885" s="5">
        <f t="shared" si="204"/>
        <v>1</v>
      </c>
      <c r="X885" s="5">
        <f t="shared" si="205"/>
        <v>0</v>
      </c>
      <c r="Y885" s="5">
        <f t="shared" si="206"/>
        <v>0</v>
      </c>
      <c r="AB885" s="5">
        <f t="shared" si="207"/>
        <v>3</v>
      </c>
      <c r="AC885" s="5">
        <f t="shared" si="208"/>
        <v>3</v>
      </c>
      <c r="AD885" s="5" t="str">
        <f t="shared" si="209"/>
        <v>Correct</v>
      </c>
      <c r="AE885" t="s">
        <v>94</v>
      </c>
      <c r="AF885">
        <v>22</v>
      </c>
      <c r="AG885" t="s">
        <v>95</v>
      </c>
      <c r="AH885" t="s">
        <v>96</v>
      </c>
      <c r="AI885" t="s">
        <v>97</v>
      </c>
      <c r="AJ885" t="s">
        <v>98</v>
      </c>
      <c r="AK885" s="1" t="s">
        <v>80</v>
      </c>
      <c r="AL885" t="s">
        <v>126</v>
      </c>
      <c r="AM885" t="s">
        <v>120</v>
      </c>
      <c r="AN885" t="s">
        <v>136</v>
      </c>
      <c r="AO885" t="s">
        <v>102</v>
      </c>
      <c r="AP885" s="1" t="s">
        <v>92</v>
      </c>
      <c r="AQ885" t="s">
        <v>102</v>
      </c>
    </row>
    <row r="886" spans="1:43" x14ac:dyDescent="0.25">
      <c r="A886" s="1">
        <v>885</v>
      </c>
      <c r="D886" t="s">
        <v>33</v>
      </c>
      <c r="M886" s="5">
        <f t="shared" si="195"/>
        <v>1</v>
      </c>
      <c r="N886" s="5">
        <f t="shared" si="196"/>
        <v>3</v>
      </c>
      <c r="P886" s="5">
        <f t="shared" si="197"/>
        <v>0</v>
      </c>
      <c r="Q886" s="5">
        <f t="shared" si="198"/>
        <v>0</v>
      </c>
      <c r="R886" s="5">
        <f t="shared" si="199"/>
        <v>1</v>
      </c>
      <c r="S886" s="5">
        <f t="shared" si="200"/>
        <v>0</v>
      </c>
      <c r="T886" s="5">
        <f t="shared" si="201"/>
        <v>0</v>
      </c>
      <c r="U886" s="5">
        <f t="shared" si="202"/>
        <v>0</v>
      </c>
      <c r="V886" s="13">
        <f t="shared" si="203"/>
        <v>0</v>
      </c>
      <c r="W886" s="5">
        <f t="shared" si="204"/>
        <v>0</v>
      </c>
      <c r="X886" s="5">
        <f t="shared" si="205"/>
        <v>0</v>
      </c>
      <c r="Y886" s="5">
        <f t="shared" si="206"/>
        <v>0</v>
      </c>
      <c r="AB886" s="5">
        <f t="shared" si="207"/>
        <v>1</v>
      </c>
      <c r="AC886" s="5">
        <f t="shared" si="208"/>
        <v>1</v>
      </c>
      <c r="AD886" s="5" t="str">
        <f t="shared" si="209"/>
        <v>Correct</v>
      </c>
      <c r="AE886" t="s">
        <v>94</v>
      </c>
      <c r="AF886">
        <v>58</v>
      </c>
      <c r="AG886" t="s">
        <v>121</v>
      </c>
      <c r="AH886" t="s">
        <v>159</v>
      </c>
      <c r="AI886" t="s">
        <v>107</v>
      </c>
      <c r="AJ886" t="s">
        <v>98</v>
      </c>
      <c r="AK886" s="1" t="s">
        <v>80</v>
      </c>
      <c r="AL886" t="s">
        <v>108</v>
      </c>
      <c r="AM886" t="s">
        <v>110</v>
      </c>
      <c r="AN886" t="s">
        <v>101</v>
      </c>
      <c r="AO886" t="s">
        <v>102</v>
      </c>
      <c r="AP886" s="1" t="s">
        <v>92</v>
      </c>
      <c r="AQ886" t="s">
        <v>102</v>
      </c>
    </row>
    <row r="887" spans="1:43" x14ac:dyDescent="0.25">
      <c r="A887" s="1">
        <v>886</v>
      </c>
      <c r="D887" t="s">
        <v>33</v>
      </c>
      <c r="H887" t="s">
        <v>269</v>
      </c>
      <c r="J887" t="s">
        <v>37</v>
      </c>
      <c r="M887" s="5">
        <f t="shared" si="195"/>
        <v>3</v>
      </c>
      <c r="N887" s="5">
        <f t="shared" si="196"/>
        <v>1</v>
      </c>
      <c r="P887" s="5">
        <f t="shared" si="197"/>
        <v>0</v>
      </c>
      <c r="Q887" s="5">
        <f t="shared" si="198"/>
        <v>0</v>
      </c>
      <c r="R887" s="5">
        <f t="shared" si="199"/>
        <v>1</v>
      </c>
      <c r="S887" s="5">
        <f t="shared" si="200"/>
        <v>0</v>
      </c>
      <c r="T887" s="5">
        <f t="shared" si="201"/>
        <v>0</v>
      </c>
      <c r="U887" s="5">
        <f t="shared" si="202"/>
        <v>0</v>
      </c>
      <c r="V887" s="13">
        <f t="shared" si="203"/>
        <v>1</v>
      </c>
      <c r="W887" s="5">
        <f t="shared" si="204"/>
        <v>0</v>
      </c>
      <c r="X887" s="5">
        <f t="shared" si="205"/>
        <v>1</v>
      </c>
      <c r="Y887" s="5">
        <f t="shared" si="206"/>
        <v>0</v>
      </c>
      <c r="AB887" s="5">
        <f t="shared" si="207"/>
        <v>3</v>
      </c>
      <c r="AC887" s="5">
        <f t="shared" si="208"/>
        <v>3</v>
      </c>
      <c r="AD887" s="5" t="str">
        <f t="shared" si="209"/>
        <v>Correct</v>
      </c>
      <c r="AE887" t="s">
        <v>94</v>
      </c>
      <c r="AF887">
        <v>43</v>
      </c>
      <c r="AG887" t="s">
        <v>121</v>
      </c>
      <c r="AH887" t="s">
        <v>297</v>
      </c>
      <c r="AI887" t="s">
        <v>143</v>
      </c>
      <c r="AJ887" t="s">
        <v>98</v>
      </c>
      <c r="AK887" s="1" t="s">
        <v>80</v>
      </c>
      <c r="AL887" t="s">
        <v>114</v>
      </c>
      <c r="AM887" t="s">
        <v>100</v>
      </c>
      <c r="AN887" t="s">
        <v>101</v>
      </c>
      <c r="AO887" t="s">
        <v>102</v>
      </c>
      <c r="AP887" s="1" t="s">
        <v>92</v>
      </c>
      <c r="AQ887" t="s">
        <v>102</v>
      </c>
    </row>
    <row r="888" spans="1:43" x14ac:dyDescent="0.25">
      <c r="A888" s="1">
        <v>887</v>
      </c>
      <c r="D888" t="s">
        <v>33</v>
      </c>
      <c r="I888" t="s">
        <v>36</v>
      </c>
      <c r="K888" t="s">
        <v>38</v>
      </c>
      <c r="M888" s="5">
        <f t="shared" si="195"/>
        <v>3</v>
      </c>
      <c r="N888" s="5">
        <f t="shared" si="196"/>
        <v>1</v>
      </c>
      <c r="P888" s="5">
        <f t="shared" si="197"/>
        <v>0</v>
      </c>
      <c r="Q888" s="5">
        <f t="shared" si="198"/>
        <v>0</v>
      </c>
      <c r="R888" s="5">
        <f t="shared" si="199"/>
        <v>1</v>
      </c>
      <c r="S888" s="5">
        <f t="shared" si="200"/>
        <v>0</v>
      </c>
      <c r="T888" s="5">
        <f t="shared" si="201"/>
        <v>0</v>
      </c>
      <c r="U888" s="5">
        <f t="shared" si="202"/>
        <v>0</v>
      </c>
      <c r="V888" s="13">
        <f t="shared" si="203"/>
        <v>0</v>
      </c>
      <c r="W888" s="5">
        <f t="shared" si="204"/>
        <v>1</v>
      </c>
      <c r="X888" s="5">
        <f t="shared" si="205"/>
        <v>0</v>
      </c>
      <c r="Y888" s="5">
        <f t="shared" si="206"/>
        <v>1</v>
      </c>
      <c r="AB888" s="5">
        <f t="shared" si="207"/>
        <v>3</v>
      </c>
      <c r="AC888" s="5">
        <f t="shared" si="208"/>
        <v>3</v>
      </c>
      <c r="AD888" s="5" t="str">
        <f t="shared" si="209"/>
        <v>Correct</v>
      </c>
      <c r="AE888" t="s">
        <v>94</v>
      </c>
      <c r="AF888">
        <v>39</v>
      </c>
      <c r="AG888" t="s">
        <v>121</v>
      </c>
      <c r="AH888" t="s">
        <v>177</v>
      </c>
      <c r="AI888" t="s">
        <v>107</v>
      </c>
      <c r="AJ888" t="s">
        <v>98</v>
      </c>
      <c r="AK888" s="1" t="s">
        <v>80</v>
      </c>
      <c r="AL888" t="s">
        <v>114</v>
      </c>
      <c r="AM888" t="s">
        <v>110</v>
      </c>
      <c r="AN888" t="s">
        <v>101</v>
      </c>
      <c r="AO888" t="s">
        <v>102</v>
      </c>
      <c r="AP888" s="1" t="s">
        <v>92</v>
      </c>
      <c r="AQ888" t="s">
        <v>102</v>
      </c>
    </row>
    <row r="889" spans="1:43" x14ac:dyDescent="0.25">
      <c r="A889" s="1">
        <v>888</v>
      </c>
      <c r="D889" t="s">
        <v>33</v>
      </c>
      <c r="I889" t="s">
        <v>36</v>
      </c>
      <c r="K889" t="s">
        <v>38</v>
      </c>
      <c r="M889" s="5">
        <f t="shared" si="195"/>
        <v>3</v>
      </c>
      <c r="N889" s="5">
        <f t="shared" si="196"/>
        <v>1</v>
      </c>
      <c r="P889" s="5">
        <f t="shared" si="197"/>
        <v>0</v>
      </c>
      <c r="Q889" s="5">
        <f t="shared" si="198"/>
        <v>0</v>
      </c>
      <c r="R889" s="5">
        <f t="shared" si="199"/>
        <v>1</v>
      </c>
      <c r="S889" s="5">
        <f t="shared" si="200"/>
        <v>0</v>
      </c>
      <c r="T889" s="5">
        <f t="shared" si="201"/>
        <v>0</v>
      </c>
      <c r="U889" s="5">
        <f t="shared" si="202"/>
        <v>0</v>
      </c>
      <c r="V889" s="13">
        <f t="shared" si="203"/>
        <v>0</v>
      </c>
      <c r="W889" s="5">
        <f t="shared" si="204"/>
        <v>1</v>
      </c>
      <c r="X889" s="5">
        <f t="shared" si="205"/>
        <v>0</v>
      </c>
      <c r="Y889" s="5">
        <f t="shared" si="206"/>
        <v>1</v>
      </c>
      <c r="AB889" s="5">
        <f t="shared" si="207"/>
        <v>3</v>
      </c>
      <c r="AC889" s="5">
        <f t="shared" si="208"/>
        <v>3</v>
      </c>
      <c r="AD889" s="5" t="str">
        <f t="shared" si="209"/>
        <v>Correct</v>
      </c>
      <c r="AE889" t="s">
        <v>105</v>
      </c>
      <c r="AF889">
        <v>56</v>
      </c>
      <c r="AG889" t="s">
        <v>121</v>
      </c>
      <c r="AH889" t="s">
        <v>247</v>
      </c>
      <c r="AI889" t="s">
        <v>107</v>
      </c>
      <c r="AJ889" t="s">
        <v>98</v>
      </c>
      <c r="AK889" s="1" t="s">
        <v>80</v>
      </c>
      <c r="AL889" t="s">
        <v>112</v>
      </c>
      <c r="AM889" t="s">
        <v>103</v>
      </c>
      <c r="AN889" t="s">
        <v>101</v>
      </c>
      <c r="AO889" t="s">
        <v>102</v>
      </c>
      <c r="AP889" s="1" t="s">
        <v>92</v>
      </c>
      <c r="AQ889" t="s">
        <v>102</v>
      </c>
    </row>
    <row r="890" spans="1:43" x14ac:dyDescent="0.25">
      <c r="A890" s="1">
        <v>889</v>
      </c>
      <c r="D890" t="s">
        <v>33</v>
      </c>
      <c r="H890" t="s">
        <v>269</v>
      </c>
      <c r="K890" t="s">
        <v>38</v>
      </c>
      <c r="M890" s="5">
        <f t="shared" si="195"/>
        <v>3</v>
      </c>
      <c r="N890" s="5">
        <f t="shared" si="196"/>
        <v>1</v>
      </c>
      <c r="P890" s="5">
        <f t="shared" si="197"/>
        <v>0</v>
      </c>
      <c r="Q890" s="5">
        <f t="shared" si="198"/>
        <v>0</v>
      </c>
      <c r="R890" s="5">
        <f t="shared" si="199"/>
        <v>1</v>
      </c>
      <c r="S890" s="5">
        <f t="shared" si="200"/>
        <v>0</v>
      </c>
      <c r="T890" s="5">
        <f t="shared" si="201"/>
        <v>0</v>
      </c>
      <c r="U890" s="5">
        <f t="shared" si="202"/>
        <v>0</v>
      </c>
      <c r="V890" s="13">
        <f t="shared" si="203"/>
        <v>1</v>
      </c>
      <c r="W890" s="5">
        <f t="shared" si="204"/>
        <v>0</v>
      </c>
      <c r="X890" s="5">
        <f t="shared" si="205"/>
        <v>0</v>
      </c>
      <c r="Y890" s="5">
        <f t="shared" si="206"/>
        <v>1</v>
      </c>
      <c r="AB890" s="5">
        <f t="shared" si="207"/>
        <v>3</v>
      </c>
      <c r="AC890" s="5">
        <f t="shared" si="208"/>
        <v>3</v>
      </c>
      <c r="AD890" s="5" t="str">
        <f t="shared" si="209"/>
        <v>Correct</v>
      </c>
      <c r="AE890" t="s">
        <v>94</v>
      </c>
      <c r="AF890">
        <v>24</v>
      </c>
      <c r="AG890" t="s">
        <v>121</v>
      </c>
      <c r="AH890" t="s">
        <v>219</v>
      </c>
      <c r="AI890" t="s">
        <v>107</v>
      </c>
      <c r="AJ890" t="s">
        <v>98</v>
      </c>
      <c r="AK890" s="1" t="s">
        <v>80</v>
      </c>
      <c r="AL890" t="s">
        <v>126</v>
      </c>
      <c r="AM890" t="s">
        <v>110</v>
      </c>
      <c r="AN890" t="s">
        <v>136</v>
      </c>
      <c r="AO890" t="s">
        <v>102</v>
      </c>
      <c r="AP890" s="1" t="s">
        <v>92</v>
      </c>
      <c r="AQ890" t="s">
        <v>102</v>
      </c>
    </row>
    <row r="891" spans="1:43" x14ac:dyDescent="0.25">
      <c r="A891" s="1">
        <v>890</v>
      </c>
      <c r="H891" t="s">
        <v>269</v>
      </c>
      <c r="I891" t="s">
        <v>36</v>
      </c>
      <c r="M891" s="5">
        <f t="shared" si="195"/>
        <v>2</v>
      </c>
      <c r="N891" s="5">
        <f t="shared" si="196"/>
        <v>1.5</v>
      </c>
      <c r="P891" s="5">
        <f t="shared" si="197"/>
        <v>0</v>
      </c>
      <c r="Q891" s="5">
        <f t="shared" si="198"/>
        <v>0</v>
      </c>
      <c r="R891" s="5">
        <f t="shared" si="199"/>
        <v>0</v>
      </c>
      <c r="S891" s="5">
        <f t="shared" si="200"/>
        <v>0</v>
      </c>
      <c r="T891" s="5">
        <f t="shared" si="201"/>
        <v>0</v>
      </c>
      <c r="U891" s="5">
        <f t="shared" si="202"/>
        <v>0</v>
      </c>
      <c r="V891" s="13">
        <f t="shared" si="203"/>
        <v>1</v>
      </c>
      <c r="W891" s="5">
        <f t="shared" si="204"/>
        <v>1</v>
      </c>
      <c r="X891" s="5">
        <f t="shared" si="205"/>
        <v>0</v>
      </c>
      <c r="Y891" s="5">
        <f t="shared" si="206"/>
        <v>0</v>
      </c>
      <c r="AB891" s="5">
        <f t="shared" si="207"/>
        <v>2</v>
      </c>
      <c r="AC891" s="5">
        <f t="shared" si="208"/>
        <v>2</v>
      </c>
      <c r="AD891" s="5" t="str">
        <f t="shared" si="209"/>
        <v>Correct</v>
      </c>
      <c r="AE891" t="s">
        <v>94</v>
      </c>
      <c r="AF891">
        <v>23</v>
      </c>
      <c r="AG891" t="s">
        <v>121</v>
      </c>
      <c r="AH891" t="s">
        <v>298</v>
      </c>
      <c r="AI891" t="s">
        <v>128</v>
      </c>
      <c r="AJ891" t="s">
        <v>98</v>
      </c>
      <c r="AK891" s="1" t="s">
        <v>363</v>
      </c>
      <c r="AL891" t="s">
        <v>126</v>
      </c>
      <c r="AM891" t="s">
        <v>110</v>
      </c>
      <c r="AN891" t="s">
        <v>101</v>
      </c>
      <c r="AO891" t="s">
        <v>102</v>
      </c>
      <c r="AP891" s="1" t="s">
        <v>92</v>
      </c>
      <c r="AQ891" t="s">
        <v>102</v>
      </c>
    </row>
    <row r="892" spans="1:43" x14ac:dyDescent="0.25">
      <c r="A892" s="1">
        <v>891</v>
      </c>
      <c r="C892" t="s">
        <v>32</v>
      </c>
      <c r="M892" s="5">
        <f t="shared" si="195"/>
        <v>1</v>
      </c>
      <c r="N892" s="5">
        <f t="shared" si="196"/>
        <v>3</v>
      </c>
      <c r="P892" s="5">
        <f t="shared" si="197"/>
        <v>0</v>
      </c>
      <c r="Q892" s="5">
        <f t="shared" si="198"/>
        <v>1</v>
      </c>
      <c r="R892" s="5">
        <f t="shared" si="199"/>
        <v>0</v>
      </c>
      <c r="S892" s="5">
        <f t="shared" si="200"/>
        <v>0</v>
      </c>
      <c r="T892" s="5">
        <f t="shared" si="201"/>
        <v>0</v>
      </c>
      <c r="U892" s="5">
        <f t="shared" si="202"/>
        <v>0</v>
      </c>
      <c r="V892" s="13">
        <f t="shared" si="203"/>
        <v>0</v>
      </c>
      <c r="W892" s="5">
        <f t="shared" si="204"/>
        <v>0</v>
      </c>
      <c r="X892" s="5">
        <f t="shared" si="205"/>
        <v>0</v>
      </c>
      <c r="Y892" s="5">
        <f t="shared" si="206"/>
        <v>0</v>
      </c>
      <c r="AB892" s="5">
        <f t="shared" si="207"/>
        <v>1</v>
      </c>
      <c r="AC892" s="5">
        <f t="shared" si="208"/>
        <v>1</v>
      </c>
      <c r="AD892" s="5" t="str">
        <f t="shared" si="209"/>
        <v>Correct</v>
      </c>
      <c r="AE892" t="s">
        <v>94</v>
      </c>
      <c r="AF892">
        <v>59</v>
      </c>
      <c r="AG892" t="s">
        <v>95</v>
      </c>
      <c r="AH892" t="s">
        <v>130</v>
      </c>
      <c r="AI892" t="s">
        <v>107</v>
      </c>
      <c r="AJ892" t="s">
        <v>98</v>
      </c>
      <c r="AK892" s="1" t="s">
        <v>80</v>
      </c>
      <c r="AL892" t="s">
        <v>99</v>
      </c>
      <c r="AM892" t="s">
        <v>103</v>
      </c>
      <c r="AN892" t="s">
        <v>125</v>
      </c>
      <c r="AO892" t="s">
        <v>102</v>
      </c>
      <c r="AP892" s="1" t="s">
        <v>90</v>
      </c>
      <c r="AQ892" t="s">
        <v>98</v>
      </c>
    </row>
    <row r="893" spans="1:43" x14ac:dyDescent="0.25">
      <c r="A893" s="1">
        <v>892</v>
      </c>
      <c r="C893" t="s">
        <v>32</v>
      </c>
      <c r="D893" t="s">
        <v>33</v>
      </c>
      <c r="I893" t="s">
        <v>36</v>
      </c>
      <c r="M893" s="5">
        <f t="shared" si="195"/>
        <v>3</v>
      </c>
      <c r="N893" s="5">
        <f t="shared" si="196"/>
        <v>1</v>
      </c>
      <c r="P893" s="5">
        <f t="shared" si="197"/>
        <v>0</v>
      </c>
      <c r="Q893" s="5">
        <f t="shared" si="198"/>
        <v>1</v>
      </c>
      <c r="R893" s="5">
        <f t="shared" si="199"/>
        <v>1</v>
      </c>
      <c r="S893" s="5">
        <f t="shared" si="200"/>
        <v>0</v>
      </c>
      <c r="T893" s="5">
        <f t="shared" si="201"/>
        <v>0</v>
      </c>
      <c r="U893" s="5">
        <f t="shared" si="202"/>
        <v>0</v>
      </c>
      <c r="V893" s="13">
        <f t="shared" si="203"/>
        <v>0</v>
      </c>
      <c r="W893" s="5">
        <f t="shared" si="204"/>
        <v>1</v>
      </c>
      <c r="X893" s="5">
        <f t="shared" si="205"/>
        <v>0</v>
      </c>
      <c r="Y893" s="5">
        <f t="shared" si="206"/>
        <v>0</v>
      </c>
      <c r="AB893" s="5">
        <f t="shared" si="207"/>
        <v>3</v>
      </c>
      <c r="AC893" s="5">
        <f t="shared" si="208"/>
        <v>3</v>
      </c>
      <c r="AD893" s="5" t="str">
        <f t="shared" si="209"/>
        <v>Correct</v>
      </c>
      <c r="AE893" t="s">
        <v>94</v>
      </c>
      <c r="AF893">
        <v>55</v>
      </c>
      <c r="AG893" t="s">
        <v>121</v>
      </c>
      <c r="AH893" t="s">
        <v>177</v>
      </c>
      <c r="AI893" t="s">
        <v>107</v>
      </c>
      <c r="AJ893" t="s">
        <v>98</v>
      </c>
      <c r="AK893" s="1" t="s">
        <v>80</v>
      </c>
      <c r="AL893" t="s">
        <v>108</v>
      </c>
      <c r="AM893" t="s">
        <v>120</v>
      </c>
      <c r="AN893" t="s">
        <v>101</v>
      </c>
      <c r="AO893" t="s">
        <v>102</v>
      </c>
      <c r="AP893" s="1" t="s">
        <v>92</v>
      </c>
      <c r="AQ893" t="s">
        <v>102</v>
      </c>
    </row>
    <row r="894" spans="1:43" x14ac:dyDescent="0.25">
      <c r="A894" s="1">
        <v>893</v>
      </c>
      <c r="F894" t="s">
        <v>34</v>
      </c>
      <c r="J894" t="s">
        <v>37</v>
      </c>
      <c r="M894" s="5">
        <f t="shared" si="195"/>
        <v>2</v>
      </c>
      <c r="N894" s="5">
        <f t="shared" si="196"/>
        <v>1.5</v>
      </c>
      <c r="P894" s="5">
        <f t="shared" si="197"/>
        <v>0</v>
      </c>
      <c r="Q894" s="5">
        <f t="shared" si="198"/>
        <v>0</v>
      </c>
      <c r="R894" s="5">
        <f t="shared" si="199"/>
        <v>0</v>
      </c>
      <c r="S894" s="5">
        <f t="shared" si="200"/>
        <v>0</v>
      </c>
      <c r="T894" s="5">
        <f t="shared" si="201"/>
        <v>1</v>
      </c>
      <c r="U894" s="5">
        <f t="shared" si="202"/>
        <v>0</v>
      </c>
      <c r="V894" s="13">
        <f t="shared" si="203"/>
        <v>0</v>
      </c>
      <c r="W894" s="5">
        <f t="shared" si="204"/>
        <v>0</v>
      </c>
      <c r="X894" s="5">
        <f t="shared" si="205"/>
        <v>1</v>
      </c>
      <c r="Y894" s="5">
        <f t="shared" si="206"/>
        <v>0</v>
      </c>
      <c r="AB894" s="5">
        <f t="shared" si="207"/>
        <v>2</v>
      </c>
      <c r="AC894" s="5">
        <f t="shared" si="208"/>
        <v>2</v>
      </c>
      <c r="AD894" s="5" t="str">
        <f t="shared" si="209"/>
        <v>Correct</v>
      </c>
      <c r="AE894" t="s">
        <v>94</v>
      </c>
      <c r="AF894">
        <v>67</v>
      </c>
      <c r="AG894" t="s">
        <v>95</v>
      </c>
      <c r="AH894" t="s">
        <v>141</v>
      </c>
      <c r="AI894" t="s">
        <v>107</v>
      </c>
      <c r="AJ894" t="s">
        <v>98</v>
      </c>
      <c r="AK894" s="1" t="s">
        <v>80</v>
      </c>
      <c r="AL894" t="s">
        <v>109</v>
      </c>
      <c r="AM894" t="s">
        <v>100</v>
      </c>
      <c r="AN894" t="s">
        <v>104</v>
      </c>
      <c r="AO894" t="s">
        <v>102</v>
      </c>
      <c r="AP894" s="1" t="s">
        <v>373</v>
      </c>
      <c r="AQ894" t="s">
        <v>98</v>
      </c>
    </row>
    <row r="895" spans="1:43" x14ac:dyDescent="0.25">
      <c r="A895" s="1">
        <v>894</v>
      </c>
      <c r="B895" t="s">
        <v>31</v>
      </c>
      <c r="F895" t="s">
        <v>34</v>
      </c>
      <c r="I895" t="s">
        <v>36</v>
      </c>
      <c r="M895" s="5">
        <f t="shared" si="195"/>
        <v>3</v>
      </c>
      <c r="N895" s="5">
        <f t="shared" si="196"/>
        <v>1</v>
      </c>
      <c r="P895" s="5">
        <f t="shared" si="197"/>
        <v>1</v>
      </c>
      <c r="Q895" s="5">
        <f t="shared" si="198"/>
        <v>0</v>
      </c>
      <c r="R895" s="5">
        <f t="shared" si="199"/>
        <v>0</v>
      </c>
      <c r="S895" s="5">
        <f t="shared" si="200"/>
        <v>0</v>
      </c>
      <c r="T895" s="5">
        <f t="shared" si="201"/>
        <v>1</v>
      </c>
      <c r="U895" s="5">
        <f t="shared" si="202"/>
        <v>0</v>
      </c>
      <c r="V895" s="13">
        <f t="shared" si="203"/>
        <v>0</v>
      </c>
      <c r="W895" s="5">
        <f t="shared" si="204"/>
        <v>1</v>
      </c>
      <c r="X895" s="5">
        <f t="shared" si="205"/>
        <v>0</v>
      </c>
      <c r="Y895" s="5">
        <f t="shared" si="206"/>
        <v>0</v>
      </c>
      <c r="AB895" s="5">
        <f t="shared" si="207"/>
        <v>3</v>
      </c>
      <c r="AC895" s="5">
        <f t="shared" si="208"/>
        <v>3</v>
      </c>
      <c r="AD895" s="5" t="str">
        <f t="shared" si="209"/>
        <v>Correct</v>
      </c>
      <c r="AE895" t="s">
        <v>94</v>
      </c>
      <c r="AF895">
        <v>54</v>
      </c>
      <c r="AG895" t="s">
        <v>121</v>
      </c>
      <c r="AH895" t="s">
        <v>211</v>
      </c>
      <c r="AI895" t="s">
        <v>128</v>
      </c>
      <c r="AJ895" t="s">
        <v>98</v>
      </c>
      <c r="AK895" s="1" t="s">
        <v>80</v>
      </c>
      <c r="AL895" t="s">
        <v>114</v>
      </c>
      <c r="AM895" t="s">
        <v>110</v>
      </c>
      <c r="AN895" t="s">
        <v>101</v>
      </c>
      <c r="AO895" t="s">
        <v>102</v>
      </c>
      <c r="AP895" s="1" t="s">
        <v>92</v>
      </c>
      <c r="AQ895" t="s">
        <v>102</v>
      </c>
    </row>
    <row r="896" spans="1:43" x14ac:dyDescent="0.25">
      <c r="A896" s="1">
        <v>895</v>
      </c>
      <c r="E896" t="s">
        <v>266</v>
      </c>
      <c r="H896" t="s">
        <v>269</v>
      </c>
      <c r="I896" t="s">
        <v>36</v>
      </c>
      <c r="M896" s="5">
        <f t="shared" si="195"/>
        <v>3</v>
      </c>
      <c r="N896" s="5">
        <f t="shared" si="196"/>
        <v>1</v>
      </c>
      <c r="P896" s="5">
        <f t="shared" si="197"/>
        <v>0</v>
      </c>
      <c r="Q896" s="5">
        <f t="shared" si="198"/>
        <v>0</v>
      </c>
      <c r="R896" s="5">
        <f t="shared" si="199"/>
        <v>0</v>
      </c>
      <c r="S896" s="5">
        <f t="shared" si="200"/>
        <v>1</v>
      </c>
      <c r="T896" s="5">
        <f t="shared" si="201"/>
        <v>0</v>
      </c>
      <c r="U896" s="5">
        <f t="shared" si="202"/>
        <v>0</v>
      </c>
      <c r="V896" s="13">
        <f t="shared" si="203"/>
        <v>1</v>
      </c>
      <c r="W896" s="5">
        <f t="shared" si="204"/>
        <v>1</v>
      </c>
      <c r="X896" s="5">
        <f t="shared" si="205"/>
        <v>0</v>
      </c>
      <c r="Y896" s="5">
        <f t="shared" si="206"/>
        <v>0</v>
      </c>
      <c r="AB896" s="5">
        <f t="shared" si="207"/>
        <v>3</v>
      </c>
      <c r="AC896" s="5">
        <f t="shared" si="208"/>
        <v>3</v>
      </c>
      <c r="AD896" s="5" t="str">
        <f t="shared" si="209"/>
        <v>Correct</v>
      </c>
      <c r="AE896" t="s">
        <v>94</v>
      </c>
      <c r="AF896">
        <v>23</v>
      </c>
      <c r="AG896" t="s">
        <v>95</v>
      </c>
      <c r="AH896" t="s">
        <v>243</v>
      </c>
      <c r="AI896" t="s">
        <v>107</v>
      </c>
      <c r="AJ896" t="s">
        <v>102</v>
      </c>
      <c r="AK896" s="1" t="s">
        <v>80</v>
      </c>
      <c r="AL896" t="s">
        <v>112</v>
      </c>
      <c r="AM896" t="s">
        <v>110</v>
      </c>
      <c r="AN896" t="s">
        <v>136</v>
      </c>
      <c r="AO896" t="s">
        <v>102</v>
      </c>
      <c r="AP896" s="1" t="s">
        <v>92</v>
      </c>
      <c r="AQ896" t="s">
        <v>102</v>
      </c>
    </row>
    <row r="897" spans="1:43" x14ac:dyDescent="0.25">
      <c r="A897" s="1">
        <v>896</v>
      </c>
      <c r="B897" t="s">
        <v>31</v>
      </c>
      <c r="F897" t="s">
        <v>34</v>
      </c>
      <c r="K897" t="s">
        <v>38</v>
      </c>
      <c r="M897" s="5">
        <f t="shared" si="195"/>
        <v>3</v>
      </c>
      <c r="N897" s="5">
        <f t="shared" si="196"/>
        <v>1</v>
      </c>
      <c r="P897" s="5">
        <f t="shared" si="197"/>
        <v>1</v>
      </c>
      <c r="Q897" s="5">
        <f t="shared" si="198"/>
        <v>0</v>
      </c>
      <c r="R897" s="5">
        <f t="shared" si="199"/>
        <v>0</v>
      </c>
      <c r="S897" s="5">
        <f t="shared" si="200"/>
        <v>0</v>
      </c>
      <c r="T897" s="5">
        <f t="shared" si="201"/>
        <v>1</v>
      </c>
      <c r="U897" s="5">
        <f t="shared" si="202"/>
        <v>0</v>
      </c>
      <c r="V897" s="13">
        <f t="shared" si="203"/>
        <v>0</v>
      </c>
      <c r="W897" s="5">
        <f t="shared" si="204"/>
        <v>0</v>
      </c>
      <c r="X897" s="5">
        <f t="shared" si="205"/>
        <v>0</v>
      </c>
      <c r="Y897" s="5">
        <f t="shared" si="206"/>
        <v>1</v>
      </c>
      <c r="AB897" s="5">
        <f t="shared" si="207"/>
        <v>3</v>
      </c>
      <c r="AC897" s="5">
        <f t="shared" si="208"/>
        <v>3</v>
      </c>
      <c r="AD897" s="5" t="str">
        <f t="shared" si="209"/>
        <v>Correct</v>
      </c>
      <c r="AE897" t="s">
        <v>94</v>
      </c>
      <c r="AF897">
        <v>54</v>
      </c>
      <c r="AG897" t="s">
        <v>121</v>
      </c>
      <c r="AH897" t="s">
        <v>161</v>
      </c>
      <c r="AI897" t="s">
        <v>107</v>
      </c>
      <c r="AJ897" t="s">
        <v>98</v>
      </c>
      <c r="AK897" s="1" t="s">
        <v>80</v>
      </c>
      <c r="AL897" t="s">
        <v>126</v>
      </c>
      <c r="AM897" t="s">
        <v>100</v>
      </c>
      <c r="AN897" t="s">
        <v>101</v>
      </c>
      <c r="AO897" t="s">
        <v>102</v>
      </c>
      <c r="AP897" s="1" t="s">
        <v>92</v>
      </c>
      <c r="AQ897" t="s">
        <v>102</v>
      </c>
    </row>
    <row r="898" spans="1:43" x14ac:dyDescent="0.25">
      <c r="A898" s="1">
        <v>897</v>
      </c>
      <c r="C898" t="s">
        <v>32</v>
      </c>
      <c r="M898" s="5">
        <f t="shared" si="195"/>
        <v>1</v>
      </c>
      <c r="N898" s="5">
        <f t="shared" si="196"/>
        <v>3</v>
      </c>
      <c r="P898" s="5">
        <f t="shared" si="197"/>
        <v>0</v>
      </c>
      <c r="Q898" s="5">
        <f t="shared" si="198"/>
        <v>1</v>
      </c>
      <c r="R898" s="5">
        <f t="shared" si="199"/>
        <v>0</v>
      </c>
      <c r="S898" s="5">
        <f t="shared" si="200"/>
        <v>0</v>
      </c>
      <c r="T898" s="5">
        <f t="shared" si="201"/>
        <v>0</v>
      </c>
      <c r="U898" s="5">
        <f t="shared" si="202"/>
        <v>0</v>
      </c>
      <c r="V898" s="13">
        <f t="shared" si="203"/>
        <v>0</v>
      </c>
      <c r="W898" s="5">
        <f t="shared" si="204"/>
        <v>0</v>
      </c>
      <c r="X898" s="5">
        <f t="shared" si="205"/>
        <v>0</v>
      </c>
      <c r="Y898" s="5">
        <f t="shared" si="206"/>
        <v>0</v>
      </c>
      <c r="AB898" s="5">
        <f t="shared" si="207"/>
        <v>1</v>
      </c>
      <c r="AC898" s="5">
        <f t="shared" si="208"/>
        <v>1</v>
      </c>
      <c r="AD898" s="5" t="str">
        <f t="shared" si="209"/>
        <v>Correct</v>
      </c>
      <c r="AE898" t="s">
        <v>94</v>
      </c>
      <c r="AF898">
        <v>48</v>
      </c>
      <c r="AG898" t="s">
        <v>121</v>
      </c>
      <c r="AH898" t="s">
        <v>245</v>
      </c>
      <c r="AI898" t="s">
        <v>107</v>
      </c>
      <c r="AJ898" t="s">
        <v>98</v>
      </c>
      <c r="AK898" s="1" t="s">
        <v>80</v>
      </c>
      <c r="AL898" t="s">
        <v>126</v>
      </c>
      <c r="AM898" t="s">
        <v>100</v>
      </c>
      <c r="AN898" t="s">
        <v>101</v>
      </c>
      <c r="AO898" t="s">
        <v>102</v>
      </c>
      <c r="AP898" s="1" t="s">
        <v>92</v>
      </c>
      <c r="AQ898" t="s">
        <v>102</v>
      </c>
    </row>
    <row r="899" spans="1:43" x14ac:dyDescent="0.25">
      <c r="A899" s="1">
        <v>898</v>
      </c>
      <c r="I899" t="s">
        <v>36</v>
      </c>
      <c r="M899" s="5">
        <f t="shared" ref="M899:M962" si="210">COUNTA(B899:L899)</f>
        <v>1</v>
      </c>
      <c r="N899" s="5">
        <f t="shared" ref="N899:N962" si="211">3/M899</f>
        <v>3</v>
      </c>
      <c r="P899" s="5">
        <f t="shared" ref="P899:P962" si="212">IF($M899&lt;3,IF($B899=$B$1,1,0),IF($B899=$B$1,$N899,0))</f>
        <v>0</v>
      </c>
      <c r="Q899" s="5">
        <f t="shared" ref="Q899:Q962" si="213">IF($M899&lt;3,IF($C899=$C$1,1,0),IF($C899=$C$1,$N899,0))</f>
        <v>0</v>
      </c>
      <c r="R899" s="5">
        <f t="shared" ref="R899:R962" si="214">IF($M899&lt;3,IF($D899=$D$1,1,0),IF($D899=$D$1,$N899,0))</f>
        <v>0</v>
      </c>
      <c r="S899" s="5">
        <f t="shared" ref="S899:S962" si="215">IF($M899&lt;3,IF($E899=$E$1,1,0),IF($E899=$E$1,$N899,0))</f>
        <v>0</v>
      </c>
      <c r="T899" s="5">
        <f t="shared" ref="T899:T962" si="216">IF($M899&lt;3,IF($F899=$F$1,1,0),IF($F899=$F$1,$N899,0))</f>
        <v>0</v>
      </c>
      <c r="U899" s="5">
        <f t="shared" ref="U899:U962" si="217">IF($M899&lt;3,IF($G899=$G$1,1,0),IF($G899=$G$1,$N899,0))</f>
        <v>0</v>
      </c>
      <c r="V899" s="13">
        <f t="shared" ref="V899:V962" si="218">IF($M899&lt;3,IF($H899=$H$1,1,0),IF($H899=$H$1,$N899,0))</f>
        <v>0</v>
      </c>
      <c r="W899" s="5">
        <f t="shared" ref="W899:W962" si="219">IF($M899&lt;3,IF($I899=$I$1,1,0),IF($I899=$I$1,$N899,0))</f>
        <v>1</v>
      </c>
      <c r="X899" s="5">
        <f t="shared" ref="X899:X962" si="220">IF($M899&lt;3,IF($J899=$J$1,1,0),IF($J899=$J$1,$N899,0))</f>
        <v>0</v>
      </c>
      <c r="Y899" s="5">
        <f t="shared" ref="Y899:Y962" si="221">IF($M899&lt;3,IF($K899=$K$1,1,0),IF($K899=$K$1,$N899,0))</f>
        <v>0</v>
      </c>
      <c r="AB899" s="5">
        <f t="shared" ref="AB899:AB962" si="222">SUM(P899:Z899)</f>
        <v>1</v>
      </c>
      <c r="AC899" s="5">
        <f t="shared" ref="AC899:AC962" si="223">M899</f>
        <v>1</v>
      </c>
      <c r="AD899" s="5" t="str">
        <f t="shared" ref="AD899:AD962" si="224">IF(AB899=AC899,"Correct",IF(AB899=3,"Correct","Wrong"))</f>
        <v>Correct</v>
      </c>
      <c r="AE899" t="s">
        <v>89</v>
      </c>
      <c r="AF899">
        <v>9</v>
      </c>
      <c r="AG899" t="s">
        <v>115</v>
      </c>
      <c r="AK899" s="1"/>
      <c r="AP899" s="1"/>
    </row>
    <row r="900" spans="1:43" x14ac:dyDescent="0.25">
      <c r="A900" s="1">
        <v>899</v>
      </c>
      <c r="D900" t="s">
        <v>33</v>
      </c>
      <c r="I900" t="s">
        <v>36</v>
      </c>
      <c r="K900" t="s">
        <v>38</v>
      </c>
      <c r="M900" s="5">
        <f t="shared" si="210"/>
        <v>3</v>
      </c>
      <c r="N900" s="5">
        <f t="shared" si="211"/>
        <v>1</v>
      </c>
      <c r="P900" s="5">
        <f t="shared" si="212"/>
        <v>0</v>
      </c>
      <c r="Q900" s="5">
        <f t="shared" si="213"/>
        <v>0</v>
      </c>
      <c r="R900" s="5">
        <f t="shared" si="214"/>
        <v>1</v>
      </c>
      <c r="S900" s="5">
        <f t="shared" si="215"/>
        <v>0</v>
      </c>
      <c r="T900" s="5">
        <f t="shared" si="216"/>
        <v>0</v>
      </c>
      <c r="U900" s="5">
        <f t="shared" si="217"/>
        <v>0</v>
      </c>
      <c r="V900" s="13">
        <f t="shared" si="218"/>
        <v>0</v>
      </c>
      <c r="W900" s="5">
        <f t="shared" si="219"/>
        <v>1</v>
      </c>
      <c r="X900" s="5">
        <f t="shared" si="220"/>
        <v>0</v>
      </c>
      <c r="Y900" s="5">
        <f t="shared" si="221"/>
        <v>1</v>
      </c>
      <c r="AB900" s="5">
        <f t="shared" si="222"/>
        <v>3</v>
      </c>
      <c r="AC900" s="5">
        <f t="shared" si="223"/>
        <v>3</v>
      </c>
      <c r="AD900" s="5" t="str">
        <f t="shared" si="224"/>
        <v>Correct</v>
      </c>
      <c r="AE900" t="s">
        <v>94</v>
      </c>
      <c r="AF900">
        <v>56</v>
      </c>
      <c r="AG900" t="s">
        <v>121</v>
      </c>
      <c r="AH900" t="s">
        <v>168</v>
      </c>
      <c r="AI900" t="s">
        <v>107</v>
      </c>
      <c r="AJ900" t="s">
        <v>98</v>
      </c>
      <c r="AK900" s="1" t="s">
        <v>80</v>
      </c>
      <c r="AL900" t="s">
        <v>114</v>
      </c>
      <c r="AM900" t="s">
        <v>100</v>
      </c>
      <c r="AN900" t="s">
        <v>135</v>
      </c>
      <c r="AO900" t="s">
        <v>102</v>
      </c>
      <c r="AP900" s="1" t="s">
        <v>92</v>
      </c>
      <c r="AQ900" t="s">
        <v>102</v>
      </c>
    </row>
    <row r="901" spans="1:43" x14ac:dyDescent="0.25">
      <c r="A901" s="1">
        <v>900</v>
      </c>
      <c r="M901" s="5">
        <f t="shared" si="210"/>
        <v>0</v>
      </c>
      <c r="N901" s="5" t="e">
        <f t="shared" si="211"/>
        <v>#DIV/0!</v>
      </c>
      <c r="P901" s="5">
        <f t="shared" si="212"/>
        <v>0</v>
      </c>
      <c r="Q901" s="5">
        <f t="shared" si="213"/>
        <v>0</v>
      </c>
      <c r="R901" s="5">
        <f t="shared" si="214"/>
        <v>0</v>
      </c>
      <c r="S901" s="5">
        <f t="shared" si="215"/>
        <v>0</v>
      </c>
      <c r="T901" s="5">
        <f t="shared" si="216"/>
        <v>0</v>
      </c>
      <c r="U901" s="5">
        <f t="shared" si="217"/>
        <v>0</v>
      </c>
      <c r="V901" s="13">
        <f t="shared" si="218"/>
        <v>0</v>
      </c>
      <c r="W901" s="5">
        <f t="shared" si="219"/>
        <v>0</v>
      </c>
      <c r="X901" s="5">
        <f t="shared" si="220"/>
        <v>0</v>
      </c>
      <c r="Y901" s="5">
        <f t="shared" si="221"/>
        <v>0</v>
      </c>
      <c r="AB901" s="5">
        <f t="shared" si="222"/>
        <v>0</v>
      </c>
      <c r="AC901" s="5">
        <f t="shared" si="223"/>
        <v>0</v>
      </c>
      <c r="AD901" s="5" t="str">
        <f t="shared" si="224"/>
        <v>Correct</v>
      </c>
      <c r="AE901" t="s">
        <v>94</v>
      </c>
      <c r="AF901">
        <v>24</v>
      </c>
      <c r="AG901" t="s">
        <v>95</v>
      </c>
      <c r="AH901" t="s">
        <v>144</v>
      </c>
      <c r="AI901" t="s">
        <v>107</v>
      </c>
      <c r="AJ901" t="s">
        <v>98</v>
      </c>
      <c r="AK901" s="1" t="s">
        <v>80</v>
      </c>
      <c r="AL901" t="s">
        <v>109</v>
      </c>
      <c r="AM901" t="s">
        <v>100</v>
      </c>
      <c r="AN901" t="s">
        <v>136</v>
      </c>
      <c r="AO901" t="s">
        <v>102</v>
      </c>
      <c r="AP901" s="1" t="s">
        <v>90</v>
      </c>
      <c r="AQ901" t="s">
        <v>102</v>
      </c>
    </row>
    <row r="902" spans="1:43" x14ac:dyDescent="0.25">
      <c r="A902" s="1">
        <v>901</v>
      </c>
      <c r="K902" t="s">
        <v>38</v>
      </c>
      <c r="M902" s="5">
        <f t="shared" si="210"/>
        <v>1</v>
      </c>
      <c r="N902" s="5">
        <f t="shared" si="211"/>
        <v>3</v>
      </c>
      <c r="P902" s="5">
        <f t="shared" si="212"/>
        <v>0</v>
      </c>
      <c r="Q902" s="5">
        <f t="shared" si="213"/>
        <v>0</v>
      </c>
      <c r="R902" s="5">
        <f t="shared" si="214"/>
        <v>0</v>
      </c>
      <c r="S902" s="5">
        <f t="shared" si="215"/>
        <v>0</v>
      </c>
      <c r="T902" s="5">
        <f t="shared" si="216"/>
        <v>0</v>
      </c>
      <c r="U902" s="5">
        <f t="shared" si="217"/>
        <v>0</v>
      </c>
      <c r="V902" s="13">
        <f t="shared" si="218"/>
        <v>0</v>
      </c>
      <c r="W902" s="5">
        <f t="shared" si="219"/>
        <v>0</v>
      </c>
      <c r="X902" s="5">
        <f t="shared" si="220"/>
        <v>0</v>
      </c>
      <c r="Y902" s="5">
        <f t="shared" si="221"/>
        <v>1</v>
      </c>
      <c r="AB902" s="5">
        <f t="shared" si="222"/>
        <v>1</v>
      </c>
      <c r="AC902" s="5">
        <f t="shared" si="223"/>
        <v>1</v>
      </c>
      <c r="AD902" s="5" t="str">
        <f t="shared" si="224"/>
        <v>Correct</v>
      </c>
      <c r="AE902" t="s">
        <v>105</v>
      </c>
      <c r="AF902">
        <v>20</v>
      </c>
      <c r="AG902" t="s">
        <v>121</v>
      </c>
      <c r="AH902" t="s">
        <v>185</v>
      </c>
      <c r="AI902" t="s">
        <v>97</v>
      </c>
      <c r="AJ902" t="s">
        <v>98</v>
      </c>
      <c r="AK902" s="1" t="s">
        <v>80</v>
      </c>
      <c r="AL902" t="s">
        <v>126</v>
      </c>
      <c r="AM902" t="s">
        <v>120</v>
      </c>
      <c r="AN902" t="s">
        <v>136</v>
      </c>
      <c r="AO902" t="s">
        <v>102</v>
      </c>
      <c r="AP902" s="1" t="s">
        <v>92</v>
      </c>
      <c r="AQ902" t="s">
        <v>102</v>
      </c>
    </row>
    <row r="903" spans="1:43" x14ac:dyDescent="0.25">
      <c r="A903" s="1">
        <v>902</v>
      </c>
      <c r="D903" t="s">
        <v>33</v>
      </c>
      <c r="M903" s="5">
        <f t="shared" si="210"/>
        <v>1</v>
      </c>
      <c r="N903" s="5">
        <f t="shared" si="211"/>
        <v>3</v>
      </c>
      <c r="P903" s="5">
        <f t="shared" si="212"/>
        <v>0</v>
      </c>
      <c r="Q903" s="5">
        <f t="shared" si="213"/>
        <v>0</v>
      </c>
      <c r="R903" s="5">
        <f t="shared" si="214"/>
        <v>1</v>
      </c>
      <c r="S903" s="5">
        <f t="shared" si="215"/>
        <v>0</v>
      </c>
      <c r="T903" s="5">
        <f t="shared" si="216"/>
        <v>0</v>
      </c>
      <c r="U903" s="5">
        <f t="shared" si="217"/>
        <v>0</v>
      </c>
      <c r="V903" s="13">
        <f t="shared" si="218"/>
        <v>0</v>
      </c>
      <c r="W903" s="5">
        <f t="shared" si="219"/>
        <v>0</v>
      </c>
      <c r="X903" s="5">
        <f t="shared" si="220"/>
        <v>0</v>
      </c>
      <c r="Y903" s="5">
        <f t="shared" si="221"/>
        <v>0</v>
      </c>
      <c r="AB903" s="5">
        <f t="shared" si="222"/>
        <v>1</v>
      </c>
      <c r="AC903" s="5">
        <f t="shared" si="223"/>
        <v>1</v>
      </c>
      <c r="AD903" s="5" t="str">
        <f t="shared" si="224"/>
        <v>Correct</v>
      </c>
      <c r="AE903" t="s">
        <v>94</v>
      </c>
      <c r="AF903">
        <v>45</v>
      </c>
      <c r="AG903" t="s">
        <v>121</v>
      </c>
      <c r="AH903" t="s">
        <v>280</v>
      </c>
      <c r="AI903" t="s">
        <v>97</v>
      </c>
      <c r="AJ903" t="s">
        <v>98</v>
      </c>
      <c r="AK903" s="1" t="s">
        <v>80</v>
      </c>
      <c r="AL903" t="s">
        <v>108</v>
      </c>
      <c r="AM903" t="s">
        <v>110</v>
      </c>
      <c r="AN903" t="s">
        <v>125</v>
      </c>
      <c r="AO903" t="s">
        <v>98</v>
      </c>
      <c r="AP903" s="1" t="s">
        <v>92</v>
      </c>
      <c r="AQ903" t="s">
        <v>98</v>
      </c>
    </row>
    <row r="904" spans="1:43" x14ac:dyDescent="0.25">
      <c r="A904" s="1">
        <v>903</v>
      </c>
      <c r="E904" t="s">
        <v>266</v>
      </c>
      <c r="H904" t="s">
        <v>269</v>
      </c>
      <c r="K904" t="s">
        <v>38</v>
      </c>
      <c r="M904" s="5">
        <f t="shared" si="210"/>
        <v>3</v>
      </c>
      <c r="N904" s="5">
        <f t="shared" si="211"/>
        <v>1</v>
      </c>
      <c r="P904" s="5">
        <f t="shared" si="212"/>
        <v>0</v>
      </c>
      <c r="Q904" s="5">
        <f t="shared" si="213"/>
        <v>0</v>
      </c>
      <c r="R904" s="5">
        <f t="shared" si="214"/>
        <v>0</v>
      </c>
      <c r="S904" s="5">
        <f t="shared" si="215"/>
        <v>1</v>
      </c>
      <c r="T904" s="5">
        <f t="shared" si="216"/>
        <v>0</v>
      </c>
      <c r="U904" s="5">
        <f t="shared" si="217"/>
        <v>0</v>
      </c>
      <c r="V904" s="13">
        <f t="shared" si="218"/>
        <v>1</v>
      </c>
      <c r="W904" s="5">
        <f t="shared" si="219"/>
        <v>0</v>
      </c>
      <c r="X904" s="5">
        <f t="shared" si="220"/>
        <v>0</v>
      </c>
      <c r="Y904" s="5">
        <f t="shared" si="221"/>
        <v>1</v>
      </c>
      <c r="AB904" s="5">
        <f t="shared" si="222"/>
        <v>3</v>
      </c>
      <c r="AC904" s="5">
        <f t="shared" si="223"/>
        <v>3</v>
      </c>
      <c r="AD904" s="5" t="str">
        <f t="shared" si="224"/>
        <v>Correct</v>
      </c>
      <c r="AE904" t="s">
        <v>94</v>
      </c>
      <c r="AF904">
        <v>28</v>
      </c>
      <c r="AG904" t="s">
        <v>121</v>
      </c>
      <c r="AH904" t="s">
        <v>299</v>
      </c>
      <c r="AI904" t="s">
        <v>107</v>
      </c>
      <c r="AJ904" t="s">
        <v>98</v>
      </c>
      <c r="AK904" s="1" t="s">
        <v>80</v>
      </c>
      <c r="AL904" t="s">
        <v>108</v>
      </c>
      <c r="AM904" t="s">
        <v>100</v>
      </c>
      <c r="AN904" t="s">
        <v>136</v>
      </c>
      <c r="AO904" t="s">
        <v>102</v>
      </c>
      <c r="AP904" s="1" t="s">
        <v>92</v>
      </c>
      <c r="AQ904" t="s">
        <v>102</v>
      </c>
    </row>
    <row r="905" spans="1:43" x14ac:dyDescent="0.25">
      <c r="A905" s="1">
        <v>904</v>
      </c>
      <c r="D905" t="s">
        <v>33</v>
      </c>
      <c r="M905" s="5">
        <f t="shared" si="210"/>
        <v>1</v>
      </c>
      <c r="N905" s="5">
        <f t="shared" si="211"/>
        <v>3</v>
      </c>
      <c r="P905" s="5">
        <f t="shared" si="212"/>
        <v>0</v>
      </c>
      <c r="Q905" s="5">
        <f t="shared" si="213"/>
        <v>0</v>
      </c>
      <c r="R905" s="5">
        <f t="shared" si="214"/>
        <v>1</v>
      </c>
      <c r="S905" s="5">
        <f t="shared" si="215"/>
        <v>0</v>
      </c>
      <c r="T905" s="5">
        <f t="shared" si="216"/>
        <v>0</v>
      </c>
      <c r="U905" s="5">
        <f t="shared" si="217"/>
        <v>0</v>
      </c>
      <c r="V905" s="13">
        <f t="shared" si="218"/>
        <v>0</v>
      </c>
      <c r="W905" s="5">
        <f t="shared" si="219"/>
        <v>0</v>
      </c>
      <c r="X905" s="5">
        <f t="shared" si="220"/>
        <v>0</v>
      </c>
      <c r="Y905" s="5">
        <f t="shared" si="221"/>
        <v>0</v>
      </c>
      <c r="AB905" s="5">
        <f t="shared" si="222"/>
        <v>1</v>
      </c>
      <c r="AC905" s="5">
        <f t="shared" si="223"/>
        <v>1</v>
      </c>
      <c r="AD905" s="5" t="str">
        <f t="shared" si="224"/>
        <v>Correct</v>
      </c>
      <c r="AE905" t="s">
        <v>94</v>
      </c>
      <c r="AF905">
        <v>57</v>
      </c>
      <c r="AG905" t="s">
        <v>121</v>
      </c>
      <c r="AH905" t="s">
        <v>296</v>
      </c>
      <c r="AK905" s="1"/>
      <c r="AP905" s="1"/>
    </row>
    <row r="906" spans="1:43" x14ac:dyDescent="0.25">
      <c r="A906" s="1">
        <v>905</v>
      </c>
      <c r="D906" t="s">
        <v>33</v>
      </c>
      <c r="I906" t="s">
        <v>36</v>
      </c>
      <c r="K906" t="s">
        <v>38</v>
      </c>
      <c r="M906" s="5">
        <f t="shared" si="210"/>
        <v>3</v>
      </c>
      <c r="N906" s="5">
        <f t="shared" si="211"/>
        <v>1</v>
      </c>
      <c r="P906" s="5">
        <f t="shared" si="212"/>
        <v>0</v>
      </c>
      <c r="Q906" s="5">
        <f t="shared" si="213"/>
        <v>0</v>
      </c>
      <c r="R906" s="5">
        <f t="shared" si="214"/>
        <v>1</v>
      </c>
      <c r="S906" s="5">
        <f t="shared" si="215"/>
        <v>0</v>
      </c>
      <c r="T906" s="5">
        <f t="shared" si="216"/>
        <v>0</v>
      </c>
      <c r="U906" s="5">
        <f t="shared" si="217"/>
        <v>0</v>
      </c>
      <c r="V906" s="13">
        <f t="shared" si="218"/>
        <v>0</v>
      </c>
      <c r="W906" s="5">
        <f t="shared" si="219"/>
        <v>1</v>
      </c>
      <c r="X906" s="5">
        <f t="shared" si="220"/>
        <v>0</v>
      </c>
      <c r="Y906" s="5">
        <f t="shared" si="221"/>
        <v>1</v>
      </c>
      <c r="AB906" s="5">
        <f t="shared" si="222"/>
        <v>3</v>
      </c>
      <c r="AC906" s="5">
        <f t="shared" si="223"/>
        <v>3</v>
      </c>
      <c r="AD906" s="5" t="str">
        <f t="shared" si="224"/>
        <v>Correct</v>
      </c>
      <c r="AE906" t="s">
        <v>94</v>
      </c>
      <c r="AF906">
        <v>56</v>
      </c>
      <c r="AG906" t="s">
        <v>121</v>
      </c>
      <c r="AH906" t="s">
        <v>300</v>
      </c>
      <c r="AI906" t="s">
        <v>107</v>
      </c>
      <c r="AJ906" t="s">
        <v>102</v>
      </c>
      <c r="AK906" s="1" t="s">
        <v>80</v>
      </c>
      <c r="AL906" t="s">
        <v>114</v>
      </c>
      <c r="AM906" t="s">
        <v>110</v>
      </c>
      <c r="AN906" t="s">
        <v>101</v>
      </c>
      <c r="AO906" t="s">
        <v>102</v>
      </c>
      <c r="AP906" s="1" t="s">
        <v>92</v>
      </c>
      <c r="AQ906" t="s">
        <v>102</v>
      </c>
    </row>
    <row r="907" spans="1:43" x14ac:dyDescent="0.25">
      <c r="A907" s="1">
        <v>906</v>
      </c>
      <c r="C907" t="s">
        <v>32</v>
      </c>
      <c r="J907" t="s">
        <v>37</v>
      </c>
      <c r="M907" s="5">
        <f t="shared" si="210"/>
        <v>2</v>
      </c>
      <c r="N907" s="5">
        <f t="shared" si="211"/>
        <v>1.5</v>
      </c>
      <c r="P907" s="5">
        <f t="shared" si="212"/>
        <v>0</v>
      </c>
      <c r="Q907" s="5">
        <f t="shared" si="213"/>
        <v>1</v>
      </c>
      <c r="R907" s="5">
        <f t="shared" si="214"/>
        <v>0</v>
      </c>
      <c r="S907" s="5">
        <f t="shared" si="215"/>
        <v>0</v>
      </c>
      <c r="T907" s="5">
        <f t="shared" si="216"/>
        <v>0</v>
      </c>
      <c r="U907" s="5">
        <f t="shared" si="217"/>
        <v>0</v>
      </c>
      <c r="V907" s="13">
        <f t="shared" si="218"/>
        <v>0</v>
      </c>
      <c r="W907" s="5">
        <f t="shared" si="219"/>
        <v>0</v>
      </c>
      <c r="X907" s="5">
        <f t="shared" si="220"/>
        <v>1</v>
      </c>
      <c r="Y907" s="5">
        <f t="shared" si="221"/>
        <v>0</v>
      </c>
      <c r="AB907" s="5">
        <f t="shared" si="222"/>
        <v>2</v>
      </c>
      <c r="AC907" s="5">
        <f t="shared" si="223"/>
        <v>2</v>
      </c>
      <c r="AD907" s="5" t="str">
        <f t="shared" si="224"/>
        <v>Correct</v>
      </c>
      <c r="AE907" t="s">
        <v>94</v>
      </c>
      <c r="AF907">
        <v>42</v>
      </c>
      <c r="AG907" t="s">
        <v>121</v>
      </c>
      <c r="AH907" t="s">
        <v>253</v>
      </c>
      <c r="AI907" t="s">
        <v>107</v>
      </c>
      <c r="AJ907" t="s">
        <v>98</v>
      </c>
      <c r="AK907" s="1" t="s">
        <v>80</v>
      </c>
      <c r="AL907" t="s">
        <v>108</v>
      </c>
      <c r="AM907" t="s">
        <v>110</v>
      </c>
      <c r="AN907" t="s">
        <v>123</v>
      </c>
      <c r="AO907" t="s">
        <v>102</v>
      </c>
      <c r="AP907" s="1" t="s">
        <v>373</v>
      </c>
      <c r="AQ907" t="s">
        <v>102</v>
      </c>
    </row>
    <row r="908" spans="1:43" x14ac:dyDescent="0.25">
      <c r="A908" s="1">
        <v>907</v>
      </c>
      <c r="B908" t="s">
        <v>31</v>
      </c>
      <c r="M908" s="5">
        <f t="shared" si="210"/>
        <v>1</v>
      </c>
      <c r="N908" s="5">
        <f t="shared" si="211"/>
        <v>3</v>
      </c>
      <c r="P908" s="5">
        <f t="shared" si="212"/>
        <v>1</v>
      </c>
      <c r="Q908" s="5">
        <f t="shared" si="213"/>
        <v>0</v>
      </c>
      <c r="R908" s="5">
        <f t="shared" si="214"/>
        <v>0</v>
      </c>
      <c r="S908" s="5">
        <f t="shared" si="215"/>
        <v>0</v>
      </c>
      <c r="T908" s="5">
        <f t="shared" si="216"/>
        <v>0</v>
      </c>
      <c r="U908" s="5">
        <f t="shared" si="217"/>
        <v>0</v>
      </c>
      <c r="V908" s="13">
        <f t="shared" si="218"/>
        <v>0</v>
      </c>
      <c r="W908" s="5">
        <f t="shared" si="219"/>
        <v>0</v>
      </c>
      <c r="X908" s="5">
        <f t="shared" si="220"/>
        <v>0</v>
      </c>
      <c r="Y908" s="5">
        <f t="shared" si="221"/>
        <v>0</v>
      </c>
      <c r="AB908" s="5">
        <f t="shared" si="222"/>
        <v>1</v>
      </c>
      <c r="AC908" s="5">
        <f t="shared" si="223"/>
        <v>1</v>
      </c>
      <c r="AD908" s="5" t="str">
        <f t="shared" si="224"/>
        <v>Correct</v>
      </c>
      <c r="AE908" t="s">
        <v>105</v>
      </c>
      <c r="AF908">
        <v>65</v>
      </c>
      <c r="AG908" t="s">
        <v>95</v>
      </c>
      <c r="AH908" t="s">
        <v>301</v>
      </c>
      <c r="AI908" t="s">
        <v>128</v>
      </c>
      <c r="AJ908" t="s">
        <v>98</v>
      </c>
      <c r="AK908" s="1" t="s">
        <v>80</v>
      </c>
      <c r="AL908" t="s">
        <v>126</v>
      </c>
      <c r="AM908" t="s">
        <v>153</v>
      </c>
      <c r="AN908" t="s">
        <v>101</v>
      </c>
      <c r="AO908" t="s">
        <v>102</v>
      </c>
      <c r="AP908" s="1" t="s">
        <v>92</v>
      </c>
      <c r="AQ908" t="s">
        <v>102</v>
      </c>
    </row>
    <row r="909" spans="1:43" x14ac:dyDescent="0.25">
      <c r="A909" s="1">
        <v>908</v>
      </c>
      <c r="E909" t="s">
        <v>266</v>
      </c>
      <c r="K909" t="s">
        <v>38</v>
      </c>
      <c r="M909" s="5">
        <f t="shared" si="210"/>
        <v>2</v>
      </c>
      <c r="N909" s="5">
        <f t="shared" si="211"/>
        <v>1.5</v>
      </c>
      <c r="P909" s="5">
        <f t="shared" si="212"/>
        <v>0</v>
      </c>
      <c r="Q909" s="5">
        <f t="shared" si="213"/>
        <v>0</v>
      </c>
      <c r="R909" s="5">
        <f t="shared" si="214"/>
        <v>0</v>
      </c>
      <c r="S909" s="5">
        <f t="shared" si="215"/>
        <v>1</v>
      </c>
      <c r="T909" s="5">
        <f t="shared" si="216"/>
        <v>0</v>
      </c>
      <c r="U909" s="5">
        <f t="shared" si="217"/>
        <v>0</v>
      </c>
      <c r="V909" s="13">
        <f t="shared" si="218"/>
        <v>0</v>
      </c>
      <c r="W909" s="5">
        <f t="shared" si="219"/>
        <v>0</v>
      </c>
      <c r="X909" s="5">
        <f t="shared" si="220"/>
        <v>0</v>
      </c>
      <c r="Y909" s="5">
        <f t="shared" si="221"/>
        <v>1</v>
      </c>
      <c r="AB909" s="5">
        <f t="shared" si="222"/>
        <v>2</v>
      </c>
      <c r="AC909" s="5">
        <f t="shared" si="223"/>
        <v>2</v>
      </c>
      <c r="AD909" s="5" t="str">
        <f t="shared" si="224"/>
        <v>Correct</v>
      </c>
      <c r="AE909" t="s">
        <v>94</v>
      </c>
      <c r="AF909">
        <v>50</v>
      </c>
      <c r="AG909" t="s">
        <v>121</v>
      </c>
      <c r="AH909" t="s">
        <v>302</v>
      </c>
      <c r="AI909" t="s">
        <v>107</v>
      </c>
      <c r="AJ909" t="s">
        <v>98</v>
      </c>
      <c r="AK909" s="1" t="s">
        <v>80</v>
      </c>
      <c r="AL909" t="s">
        <v>108</v>
      </c>
      <c r="AM909" t="s">
        <v>120</v>
      </c>
      <c r="AN909" t="s">
        <v>101</v>
      </c>
      <c r="AO909" t="s">
        <v>102</v>
      </c>
      <c r="AP909" s="1" t="s">
        <v>92</v>
      </c>
      <c r="AQ909" t="s">
        <v>98</v>
      </c>
    </row>
    <row r="910" spans="1:43" x14ac:dyDescent="0.25">
      <c r="A910" s="1">
        <v>909</v>
      </c>
      <c r="D910" t="s">
        <v>33</v>
      </c>
      <c r="I910" t="s">
        <v>36</v>
      </c>
      <c r="J910" t="s">
        <v>37</v>
      </c>
      <c r="M910" s="5">
        <f t="shared" si="210"/>
        <v>3</v>
      </c>
      <c r="N910" s="5">
        <f t="shared" si="211"/>
        <v>1</v>
      </c>
      <c r="P910" s="5">
        <f t="shared" si="212"/>
        <v>0</v>
      </c>
      <c r="Q910" s="5">
        <f t="shared" si="213"/>
        <v>0</v>
      </c>
      <c r="R910" s="5">
        <f t="shared" si="214"/>
        <v>1</v>
      </c>
      <c r="S910" s="5">
        <f t="shared" si="215"/>
        <v>0</v>
      </c>
      <c r="T910" s="5">
        <f t="shared" si="216"/>
        <v>0</v>
      </c>
      <c r="U910" s="5">
        <f t="shared" si="217"/>
        <v>0</v>
      </c>
      <c r="V910" s="13">
        <f t="shared" si="218"/>
        <v>0</v>
      </c>
      <c r="W910" s="5">
        <f t="shared" si="219"/>
        <v>1</v>
      </c>
      <c r="X910" s="5">
        <f t="shared" si="220"/>
        <v>1</v>
      </c>
      <c r="Y910" s="5">
        <f t="shared" si="221"/>
        <v>0</v>
      </c>
      <c r="AB910" s="5">
        <f t="shared" si="222"/>
        <v>3</v>
      </c>
      <c r="AC910" s="5">
        <f t="shared" si="223"/>
        <v>3</v>
      </c>
      <c r="AD910" s="5" t="str">
        <f t="shared" si="224"/>
        <v>Correct</v>
      </c>
      <c r="AE910" t="s">
        <v>94</v>
      </c>
      <c r="AF910">
        <v>28</v>
      </c>
      <c r="AG910" t="s">
        <v>95</v>
      </c>
      <c r="AH910" t="s">
        <v>164</v>
      </c>
      <c r="AI910" t="s">
        <v>107</v>
      </c>
      <c r="AJ910" t="s">
        <v>102</v>
      </c>
      <c r="AK910" s="1" t="s">
        <v>80</v>
      </c>
      <c r="AL910" t="s">
        <v>99</v>
      </c>
      <c r="AM910" t="s">
        <v>100</v>
      </c>
      <c r="AN910" t="s">
        <v>136</v>
      </c>
      <c r="AO910" t="s">
        <v>102</v>
      </c>
      <c r="AP910" s="1" t="s">
        <v>92</v>
      </c>
      <c r="AQ910" t="s">
        <v>102</v>
      </c>
    </row>
    <row r="911" spans="1:43" x14ac:dyDescent="0.25">
      <c r="A911" s="1">
        <v>910</v>
      </c>
      <c r="C911" t="s">
        <v>32</v>
      </c>
      <c r="D911" t="s">
        <v>33</v>
      </c>
      <c r="M911" s="5">
        <f t="shared" si="210"/>
        <v>2</v>
      </c>
      <c r="N911" s="5">
        <f t="shared" si="211"/>
        <v>1.5</v>
      </c>
      <c r="P911" s="5">
        <f t="shared" si="212"/>
        <v>0</v>
      </c>
      <c r="Q911" s="5">
        <f t="shared" si="213"/>
        <v>1</v>
      </c>
      <c r="R911" s="5">
        <f t="shared" si="214"/>
        <v>1</v>
      </c>
      <c r="S911" s="5">
        <f t="shared" si="215"/>
        <v>0</v>
      </c>
      <c r="T911" s="5">
        <f t="shared" si="216"/>
        <v>0</v>
      </c>
      <c r="U911" s="5">
        <f t="shared" si="217"/>
        <v>0</v>
      </c>
      <c r="V911" s="13">
        <f t="shared" si="218"/>
        <v>0</v>
      </c>
      <c r="W911" s="5">
        <f t="shared" si="219"/>
        <v>0</v>
      </c>
      <c r="X911" s="5">
        <f t="shared" si="220"/>
        <v>0</v>
      </c>
      <c r="Y911" s="5">
        <f t="shared" si="221"/>
        <v>0</v>
      </c>
      <c r="AB911" s="5">
        <f t="shared" si="222"/>
        <v>2</v>
      </c>
      <c r="AC911" s="5">
        <f t="shared" si="223"/>
        <v>2</v>
      </c>
      <c r="AD911" s="5" t="str">
        <f t="shared" si="224"/>
        <v>Correct</v>
      </c>
      <c r="AE911" t="s">
        <v>105</v>
      </c>
      <c r="AF911">
        <v>48</v>
      </c>
      <c r="AG911" t="s">
        <v>121</v>
      </c>
      <c r="AH911" t="s">
        <v>177</v>
      </c>
      <c r="AK911" s="1"/>
      <c r="AP911" s="1"/>
    </row>
    <row r="912" spans="1:43" x14ac:dyDescent="0.25">
      <c r="A912" s="1">
        <v>911</v>
      </c>
      <c r="D912" t="s">
        <v>33</v>
      </c>
      <c r="M912" s="5">
        <f t="shared" si="210"/>
        <v>1</v>
      </c>
      <c r="N912" s="5">
        <f t="shared" si="211"/>
        <v>3</v>
      </c>
      <c r="P912" s="5">
        <f t="shared" si="212"/>
        <v>0</v>
      </c>
      <c r="Q912" s="5">
        <f t="shared" si="213"/>
        <v>0</v>
      </c>
      <c r="R912" s="5">
        <f t="shared" si="214"/>
        <v>1</v>
      </c>
      <c r="S912" s="5">
        <f t="shared" si="215"/>
        <v>0</v>
      </c>
      <c r="T912" s="5">
        <f t="shared" si="216"/>
        <v>0</v>
      </c>
      <c r="U912" s="5">
        <f t="shared" si="217"/>
        <v>0</v>
      </c>
      <c r="V912" s="13">
        <f t="shared" si="218"/>
        <v>0</v>
      </c>
      <c r="W912" s="5">
        <f t="shared" si="219"/>
        <v>0</v>
      </c>
      <c r="X912" s="5">
        <f t="shared" si="220"/>
        <v>0</v>
      </c>
      <c r="Y912" s="5">
        <f t="shared" si="221"/>
        <v>0</v>
      </c>
      <c r="AB912" s="5">
        <f t="shared" si="222"/>
        <v>1</v>
      </c>
      <c r="AC912" s="5">
        <f t="shared" si="223"/>
        <v>1</v>
      </c>
      <c r="AD912" s="5" t="str">
        <f t="shared" si="224"/>
        <v>Correct</v>
      </c>
      <c r="AE912" t="s">
        <v>94</v>
      </c>
      <c r="AF912">
        <v>33</v>
      </c>
      <c r="AG912" t="s">
        <v>121</v>
      </c>
      <c r="AH912" t="s">
        <v>180</v>
      </c>
      <c r="AI912" t="s">
        <v>107</v>
      </c>
      <c r="AJ912" t="s">
        <v>98</v>
      </c>
      <c r="AK912" s="1" t="s">
        <v>80</v>
      </c>
      <c r="AL912" t="s">
        <v>108</v>
      </c>
      <c r="AM912" t="s">
        <v>120</v>
      </c>
      <c r="AN912" t="s">
        <v>136</v>
      </c>
      <c r="AO912" t="s">
        <v>102</v>
      </c>
      <c r="AP912" s="1" t="s">
        <v>92</v>
      </c>
      <c r="AQ912" t="s">
        <v>102</v>
      </c>
    </row>
    <row r="913" spans="1:43" x14ac:dyDescent="0.25">
      <c r="A913" s="1">
        <v>912</v>
      </c>
      <c r="D913" t="s">
        <v>33</v>
      </c>
      <c r="J913" t="s">
        <v>37</v>
      </c>
      <c r="K913" t="s">
        <v>38</v>
      </c>
      <c r="M913" s="5">
        <f t="shared" si="210"/>
        <v>3</v>
      </c>
      <c r="N913" s="5">
        <f t="shared" si="211"/>
        <v>1</v>
      </c>
      <c r="P913" s="5">
        <f t="shared" si="212"/>
        <v>0</v>
      </c>
      <c r="Q913" s="5">
        <f t="shared" si="213"/>
        <v>0</v>
      </c>
      <c r="R913" s="5">
        <f t="shared" si="214"/>
        <v>1</v>
      </c>
      <c r="S913" s="5">
        <f t="shared" si="215"/>
        <v>0</v>
      </c>
      <c r="T913" s="5">
        <f t="shared" si="216"/>
        <v>0</v>
      </c>
      <c r="U913" s="5">
        <f t="shared" si="217"/>
        <v>0</v>
      </c>
      <c r="V913" s="13">
        <f t="shared" si="218"/>
        <v>0</v>
      </c>
      <c r="W913" s="5">
        <f t="shared" si="219"/>
        <v>0</v>
      </c>
      <c r="X913" s="5">
        <f t="shared" si="220"/>
        <v>1</v>
      </c>
      <c r="Y913" s="5">
        <f t="shared" si="221"/>
        <v>1</v>
      </c>
      <c r="AB913" s="5">
        <f t="shared" si="222"/>
        <v>3</v>
      </c>
      <c r="AC913" s="5">
        <f t="shared" si="223"/>
        <v>3</v>
      </c>
      <c r="AD913" s="5" t="str">
        <f t="shared" si="224"/>
        <v>Correct</v>
      </c>
      <c r="AE913" t="s">
        <v>105</v>
      </c>
      <c r="AF913">
        <v>48</v>
      </c>
      <c r="AG913" t="s">
        <v>121</v>
      </c>
      <c r="AH913" t="s">
        <v>161</v>
      </c>
      <c r="AI913" t="s">
        <v>134</v>
      </c>
      <c r="AJ913" t="s">
        <v>98</v>
      </c>
      <c r="AK913" s="1" t="s">
        <v>80</v>
      </c>
      <c r="AL913" t="s">
        <v>99</v>
      </c>
      <c r="AM913" t="s">
        <v>103</v>
      </c>
      <c r="AN913" t="s">
        <v>125</v>
      </c>
      <c r="AO913" t="s">
        <v>102</v>
      </c>
      <c r="AP913" s="1" t="s">
        <v>372</v>
      </c>
      <c r="AQ913" t="s">
        <v>98</v>
      </c>
    </row>
    <row r="914" spans="1:43" x14ac:dyDescent="0.25">
      <c r="A914" s="1">
        <v>913</v>
      </c>
      <c r="I914" t="s">
        <v>36</v>
      </c>
      <c r="J914" t="s">
        <v>37</v>
      </c>
      <c r="K914" t="s">
        <v>38</v>
      </c>
      <c r="M914" s="5">
        <f t="shared" si="210"/>
        <v>3</v>
      </c>
      <c r="N914" s="5">
        <f t="shared" si="211"/>
        <v>1</v>
      </c>
      <c r="P914" s="5">
        <f t="shared" si="212"/>
        <v>0</v>
      </c>
      <c r="Q914" s="5">
        <f t="shared" si="213"/>
        <v>0</v>
      </c>
      <c r="R914" s="5">
        <f t="shared" si="214"/>
        <v>0</v>
      </c>
      <c r="S914" s="5">
        <f t="shared" si="215"/>
        <v>0</v>
      </c>
      <c r="T914" s="5">
        <f t="shared" si="216"/>
        <v>0</v>
      </c>
      <c r="U914" s="5">
        <f t="shared" si="217"/>
        <v>0</v>
      </c>
      <c r="V914" s="13">
        <f t="shared" si="218"/>
        <v>0</v>
      </c>
      <c r="W914" s="5">
        <f t="shared" si="219"/>
        <v>1</v>
      </c>
      <c r="X914" s="5">
        <f t="shared" si="220"/>
        <v>1</v>
      </c>
      <c r="Y914" s="5">
        <f t="shared" si="221"/>
        <v>1</v>
      </c>
      <c r="AB914" s="5">
        <f t="shared" si="222"/>
        <v>3</v>
      </c>
      <c r="AC914" s="5">
        <f t="shared" si="223"/>
        <v>3</v>
      </c>
      <c r="AD914" s="5" t="str">
        <f t="shared" si="224"/>
        <v>Correct</v>
      </c>
      <c r="AE914" t="s">
        <v>94</v>
      </c>
      <c r="AF914">
        <v>69</v>
      </c>
      <c r="AG914" t="s">
        <v>121</v>
      </c>
      <c r="AH914" t="s">
        <v>247</v>
      </c>
      <c r="AI914" t="s">
        <v>143</v>
      </c>
      <c r="AJ914" t="s">
        <v>102</v>
      </c>
      <c r="AK914" s="1" t="s">
        <v>80</v>
      </c>
      <c r="AL914" t="s">
        <v>112</v>
      </c>
      <c r="AM914" t="s">
        <v>110</v>
      </c>
      <c r="AN914" t="s">
        <v>104</v>
      </c>
      <c r="AO914" t="s">
        <v>102</v>
      </c>
      <c r="AP914" s="1" t="s">
        <v>373</v>
      </c>
      <c r="AQ914" t="s">
        <v>102</v>
      </c>
    </row>
    <row r="915" spans="1:43" x14ac:dyDescent="0.25">
      <c r="A915" s="1">
        <v>914</v>
      </c>
      <c r="D915" t="s">
        <v>33</v>
      </c>
      <c r="F915" t="s">
        <v>34</v>
      </c>
      <c r="J915" t="s">
        <v>37</v>
      </c>
      <c r="M915" s="5">
        <f t="shared" si="210"/>
        <v>3</v>
      </c>
      <c r="N915" s="5">
        <f t="shared" si="211"/>
        <v>1</v>
      </c>
      <c r="P915" s="5">
        <f t="shared" si="212"/>
        <v>0</v>
      </c>
      <c r="Q915" s="5">
        <f t="shared" si="213"/>
        <v>0</v>
      </c>
      <c r="R915" s="5">
        <f t="shared" si="214"/>
        <v>1</v>
      </c>
      <c r="S915" s="5">
        <f t="shared" si="215"/>
        <v>0</v>
      </c>
      <c r="T915" s="5">
        <f t="shared" si="216"/>
        <v>1</v>
      </c>
      <c r="U915" s="5">
        <f t="shared" si="217"/>
        <v>0</v>
      </c>
      <c r="V915" s="13">
        <f t="shared" si="218"/>
        <v>0</v>
      </c>
      <c r="W915" s="5">
        <f t="shared" si="219"/>
        <v>0</v>
      </c>
      <c r="X915" s="5">
        <f t="shared" si="220"/>
        <v>1</v>
      </c>
      <c r="Y915" s="5">
        <f t="shared" si="221"/>
        <v>0</v>
      </c>
      <c r="AB915" s="5">
        <f t="shared" si="222"/>
        <v>3</v>
      </c>
      <c r="AC915" s="5">
        <f t="shared" si="223"/>
        <v>3</v>
      </c>
      <c r="AD915" s="5" t="str">
        <f t="shared" si="224"/>
        <v>Correct</v>
      </c>
      <c r="AE915" t="s">
        <v>94</v>
      </c>
      <c r="AF915">
        <v>31</v>
      </c>
      <c r="AG915" t="s">
        <v>121</v>
      </c>
      <c r="AH915" t="s">
        <v>122</v>
      </c>
      <c r="AI915" t="s">
        <v>107</v>
      </c>
      <c r="AJ915" t="s">
        <v>98</v>
      </c>
      <c r="AK915" s="1" t="s">
        <v>80</v>
      </c>
      <c r="AL915" t="s">
        <v>112</v>
      </c>
      <c r="AM915" t="s">
        <v>120</v>
      </c>
      <c r="AN915" t="s">
        <v>101</v>
      </c>
      <c r="AO915" t="s">
        <v>102</v>
      </c>
      <c r="AP915" s="1" t="s">
        <v>92</v>
      </c>
      <c r="AQ915" t="s">
        <v>102</v>
      </c>
    </row>
    <row r="916" spans="1:43" x14ac:dyDescent="0.25">
      <c r="A916" s="1">
        <v>915</v>
      </c>
      <c r="M916" s="5">
        <f t="shared" si="210"/>
        <v>0</v>
      </c>
      <c r="N916" s="5" t="e">
        <f t="shared" si="211"/>
        <v>#DIV/0!</v>
      </c>
      <c r="P916" s="5">
        <f t="shared" si="212"/>
        <v>0</v>
      </c>
      <c r="Q916" s="5">
        <f t="shared" si="213"/>
        <v>0</v>
      </c>
      <c r="R916" s="5">
        <f t="shared" si="214"/>
        <v>0</v>
      </c>
      <c r="S916" s="5">
        <f t="shared" si="215"/>
        <v>0</v>
      </c>
      <c r="T916" s="5">
        <f t="shared" si="216"/>
        <v>0</v>
      </c>
      <c r="U916" s="5">
        <f t="shared" si="217"/>
        <v>0</v>
      </c>
      <c r="V916" s="13">
        <f t="shared" si="218"/>
        <v>0</v>
      </c>
      <c r="W916" s="5">
        <f t="shared" si="219"/>
        <v>0</v>
      </c>
      <c r="X916" s="5">
        <f t="shared" si="220"/>
        <v>0</v>
      </c>
      <c r="Y916" s="5">
        <f t="shared" si="221"/>
        <v>0</v>
      </c>
      <c r="AB916" s="5">
        <f t="shared" si="222"/>
        <v>0</v>
      </c>
      <c r="AC916" s="5">
        <f t="shared" si="223"/>
        <v>0</v>
      </c>
      <c r="AD916" s="5" t="str">
        <f t="shared" si="224"/>
        <v>Correct</v>
      </c>
      <c r="AE916" t="s">
        <v>94</v>
      </c>
      <c r="AF916">
        <v>55</v>
      </c>
      <c r="AG916" t="s">
        <v>95</v>
      </c>
      <c r="AH916" t="s">
        <v>131</v>
      </c>
      <c r="AI916" t="s">
        <v>97</v>
      </c>
      <c r="AJ916" t="s">
        <v>98</v>
      </c>
      <c r="AK916" s="1" t="s">
        <v>80</v>
      </c>
      <c r="AL916" t="s">
        <v>114</v>
      </c>
      <c r="AM916" t="s">
        <v>100</v>
      </c>
      <c r="AN916" t="s">
        <v>101</v>
      </c>
      <c r="AO916" t="s">
        <v>102</v>
      </c>
      <c r="AP916" s="1" t="s">
        <v>92</v>
      </c>
      <c r="AQ916" t="s">
        <v>102</v>
      </c>
    </row>
    <row r="917" spans="1:43" x14ac:dyDescent="0.25">
      <c r="A917" s="1">
        <v>916</v>
      </c>
      <c r="M917" s="5">
        <f t="shared" si="210"/>
        <v>0</v>
      </c>
      <c r="N917" s="5" t="e">
        <f t="shared" si="211"/>
        <v>#DIV/0!</v>
      </c>
      <c r="P917" s="5">
        <f t="shared" si="212"/>
        <v>0</v>
      </c>
      <c r="Q917" s="5">
        <f t="shared" si="213"/>
        <v>0</v>
      </c>
      <c r="R917" s="5">
        <f t="shared" si="214"/>
        <v>0</v>
      </c>
      <c r="S917" s="5">
        <f t="shared" si="215"/>
        <v>0</v>
      </c>
      <c r="T917" s="5">
        <f t="shared" si="216"/>
        <v>0</v>
      </c>
      <c r="U917" s="5">
        <f t="shared" si="217"/>
        <v>0</v>
      </c>
      <c r="V917" s="13">
        <f t="shared" si="218"/>
        <v>0</v>
      </c>
      <c r="W917" s="5">
        <f t="shared" si="219"/>
        <v>0</v>
      </c>
      <c r="X917" s="5">
        <f t="shared" si="220"/>
        <v>0</v>
      </c>
      <c r="Y917" s="5">
        <f t="shared" si="221"/>
        <v>0</v>
      </c>
      <c r="AB917" s="5">
        <f t="shared" si="222"/>
        <v>0</v>
      </c>
      <c r="AC917" s="5">
        <f t="shared" si="223"/>
        <v>0</v>
      </c>
      <c r="AD917" s="5" t="str">
        <f t="shared" si="224"/>
        <v>Correct</v>
      </c>
      <c r="AE917" t="s">
        <v>94</v>
      </c>
      <c r="AF917">
        <v>101</v>
      </c>
      <c r="AG917" t="s">
        <v>121</v>
      </c>
      <c r="AH917" t="s">
        <v>303</v>
      </c>
      <c r="AI917" t="s">
        <v>107</v>
      </c>
      <c r="AJ917" t="s">
        <v>98</v>
      </c>
      <c r="AK917" s="1" t="s">
        <v>80</v>
      </c>
      <c r="AL917" t="s">
        <v>109</v>
      </c>
      <c r="AM917" t="s">
        <v>132</v>
      </c>
      <c r="AN917" t="s">
        <v>104</v>
      </c>
      <c r="AO917" t="s">
        <v>102</v>
      </c>
      <c r="AP917" s="1" t="s">
        <v>487</v>
      </c>
      <c r="AQ917" t="s">
        <v>98</v>
      </c>
    </row>
    <row r="918" spans="1:43" x14ac:dyDescent="0.25">
      <c r="A918" s="1">
        <v>917</v>
      </c>
      <c r="D918" t="s">
        <v>33</v>
      </c>
      <c r="I918" t="s">
        <v>36</v>
      </c>
      <c r="K918" t="s">
        <v>38</v>
      </c>
      <c r="M918" s="5">
        <f t="shared" si="210"/>
        <v>3</v>
      </c>
      <c r="N918" s="5">
        <f t="shared" si="211"/>
        <v>1</v>
      </c>
      <c r="P918" s="5">
        <f t="shared" si="212"/>
        <v>0</v>
      </c>
      <c r="Q918" s="5">
        <f t="shared" si="213"/>
        <v>0</v>
      </c>
      <c r="R918" s="5">
        <f t="shared" si="214"/>
        <v>1</v>
      </c>
      <c r="S918" s="5">
        <f t="shared" si="215"/>
        <v>0</v>
      </c>
      <c r="T918" s="5">
        <f t="shared" si="216"/>
        <v>0</v>
      </c>
      <c r="U918" s="5">
        <f t="shared" si="217"/>
        <v>0</v>
      </c>
      <c r="V918" s="13">
        <f t="shared" si="218"/>
        <v>0</v>
      </c>
      <c r="W918" s="5">
        <f t="shared" si="219"/>
        <v>1</v>
      </c>
      <c r="X918" s="5">
        <f t="shared" si="220"/>
        <v>0</v>
      </c>
      <c r="Y918" s="5">
        <f t="shared" si="221"/>
        <v>1</v>
      </c>
      <c r="AB918" s="5">
        <f t="shared" si="222"/>
        <v>3</v>
      </c>
      <c r="AC918" s="5">
        <f t="shared" si="223"/>
        <v>3</v>
      </c>
      <c r="AD918" s="5" t="str">
        <f t="shared" si="224"/>
        <v>Correct</v>
      </c>
      <c r="AE918" t="s">
        <v>94</v>
      </c>
      <c r="AF918">
        <v>43</v>
      </c>
      <c r="AG918" t="s">
        <v>121</v>
      </c>
      <c r="AH918" t="s">
        <v>304</v>
      </c>
      <c r="AI918" t="s">
        <v>107</v>
      </c>
      <c r="AJ918" t="s">
        <v>98</v>
      </c>
      <c r="AK918" s="1" t="s">
        <v>80</v>
      </c>
      <c r="AL918" t="s">
        <v>114</v>
      </c>
      <c r="AM918" t="s">
        <v>100</v>
      </c>
      <c r="AN918" t="s">
        <v>101</v>
      </c>
      <c r="AO918" t="s">
        <v>102</v>
      </c>
      <c r="AP918" s="1" t="s">
        <v>92</v>
      </c>
      <c r="AQ918" t="s">
        <v>102</v>
      </c>
    </row>
    <row r="919" spans="1:43" x14ac:dyDescent="0.25">
      <c r="A919" s="1">
        <v>918</v>
      </c>
      <c r="C919" t="s">
        <v>32</v>
      </c>
      <c r="D919" t="s">
        <v>33</v>
      </c>
      <c r="K919" t="s">
        <v>38</v>
      </c>
      <c r="M919" s="5">
        <f t="shared" si="210"/>
        <v>3</v>
      </c>
      <c r="N919" s="5">
        <f t="shared" si="211"/>
        <v>1</v>
      </c>
      <c r="P919" s="5">
        <f t="shared" si="212"/>
        <v>0</v>
      </c>
      <c r="Q919" s="5">
        <f t="shared" si="213"/>
        <v>1</v>
      </c>
      <c r="R919" s="5">
        <f t="shared" si="214"/>
        <v>1</v>
      </c>
      <c r="S919" s="5">
        <f t="shared" si="215"/>
        <v>0</v>
      </c>
      <c r="T919" s="5">
        <f t="shared" si="216"/>
        <v>0</v>
      </c>
      <c r="U919" s="5">
        <f t="shared" si="217"/>
        <v>0</v>
      </c>
      <c r="V919" s="13">
        <f t="shared" si="218"/>
        <v>0</v>
      </c>
      <c r="W919" s="5">
        <f t="shared" si="219"/>
        <v>0</v>
      </c>
      <c r="X919" s="5">
        <f t="shared" si="220"/>
        <v>0</v>
      </c>
      <c r="Y919" s="5">
        <f t="shared" si="221"/>
        <v>1</v>
      </c>
      <c r="AB919" s="5">
        <f t="shared" si="222"/>
        <v>3</v>
      </c>
      <c r="AC919" s="5">
        <f t="shared" si="223"/>
        <v>3</v>
      </c>
      <c r="AD919" s="5" t="str">
        <f t="shared" si="224"/>
        <v>Correct</v>
      </c>
      <c r="AE919" t="s">
        <v>94</v>
      </c>
      <c r="AF919">
        <v>27</v>
      </c>
      <c r="AG919" t="s">
        <v>121</v>
      </c>
      <c r="AH919" t="s">
        <v>219</v>
      </c>
      <c r="AI919" t="s">
        <v>107</v>
      </c>
      <c r="AJ919" t="s">
        <v>98</v>
      </c>
      <c r="AK919" s="1" t="s">
        <v>80</v>
      </c>
      <c r="AL919" t="s">
        <v>108</v>
      </c>
      <c r="AM919" t="s">
        <v>100</v>
      </c>
      <c r="AN919" t="s">
        <v>136</v>
      </c>
      <c r="AO919" t="s">
        <v>102</v>
      </c>
      <c r="AP919" s="1" t="s">
        <v>373</v>
      </c>
      <c r="AQ919" t="s">
        <v>102</v>
      </c>
    </row>
    <row r="920" spans="1:43" x14ac:dyDescent="0.25">
      <c r="A920" s="1">
        <v>919</v>
      </c>
      <c r="C920" t="s">
        <v>32</v>
      </c>
      <c r="D920" t="s">
        <v>33</v>
      </c>
      <c r="I920" t="s">
        <v>36</v>
      </c>
      <c r="M920" s="5">
        <f t="shared" si="210"/>
        <v>3</v>
      </c>
      <c r="N920" s="5">
        <f t="shared" si="211"/>
        <v>1</v>
      </c>
      <c r="P920" s="5">
        <f t="shared" si="212"/>
        <v>0</v>
      </c>
      <c r="Q920" s="5">
        <f t="shared" si="213"/>
        <v>1</v>
      </c>
      <c r="R920" s="5">
        <f t="shared" si="214"/>
        <v>1</v>
      </c>
      <c r="S920" s="5">
        <f t="shared" si="215"/>
        <v>0</v>
      </c>
      <c r="T920" s="5">
        <f t="shared" si="216"/>
        <v>0</v>
      </c>
      <c r="U920" s="5">
        <f t="shared" si="217"/>
        <v>0</v>
      </c>
      <c r="V920" s="13">
        <f t="shared" si="218"/>
        <v>0</v>
      </c>
      <c r="W920" s="5">
        <f t="shared" si="219"/>
        <v>1</v>
      </c>
      <c r="X920" s="5">
        <f t="shared" si="220"/>
        <v>0</v>
      </c>
      <c r="Y920" s="5">
        <f t="shared" si="221"/>
        <v>0</v>
      </c>
      <c r="AB920" s="5">
        <f t="shared" si="222"/>
        <v>3</v>
      </c>
      <c r="AC920" s="5">
        <f t="shared" si="223"/>
        <v>3</v>
      </c>
      <c r="AD920" s="5" t="str">
        <f t="shared" si="224"/>
        <v>Correct</v>
      </c>
      <c r="AE920" t="s">
        <v>94</v>
      </c>
      <c r="AF920">
        <v>55</v>
      </c>
      <c r="AG920" t="s">
        <v>121</v>
      </c>
      <c r="AH920" t="s">
        <v>119</v>
      </c>
      <c r="AI920" t="s">
        <v>107</v>
      </c>
      <c r="AJ920" t="s">
        <v>98</v>
      </c>
      <c r="AK920" s="1" t="s">
        <v>80</v>
      </c>
      <c r="AL920" t="s">
        <v>126</v>
      </c>
      <c r="AM920" t="s">
        <v>110</v>
      </c>
      <c r="AN920" t="s">
        <v>135</v>
      </c>
      <c r="AO920" t="s">
        <v>102</v>
      </c>
      <c r="AP920" s="1" t="s">
        <v>92</v>
      </c>
      <c r="AQ920" t="s">
        <v>102</v>
      </c>
    </row>
    <row r="921" spans="1:43" x14ac:dyDescent="0.25">
      <c r="A921" s="1">
        <v>920</v>
      </c>
      <c r="B921" t="s">
        <v>31</v>
      </c>
      <c r="H921" t="s">
        <v>269</v>
      </c>
      <c r="K921" t="s">
        <v>38</v>
      </c>
      <c r="M921" s="5">
        <f t="shared" si="210"/>
        <v>3</v>
      </c>
      <c r="N921" s="5">
        <f t="shared" si="211"/>
        <v>1</v>
      </c>
      <c r="P921" s="5">
        <f t="shared" si="212"/>
        <v>1</v>
      </c>
      <c r="Q921" s="5">
        <f t="shared" si="213"/>
        <v>0</v>
      </c>
      <c r="R921" s="5">
        <f t="shared" si="214"/>
        <v>0</v>
      </c>
      <c r="S921" s="5">
        <f t="shared" si="215"/>
        <v>0</v>
      </c>
      <c r="T921" s="5">
        <f t="shared" si="216"/>
        <v>0</v>
      </c>
      <c r="U921" s="5">
        <f t="shared" si="217"/>
        <v>0</v>
      </c>
      <c r="V921" s="13">
        <f t="shared" si="218"/>
        <v>1</v>
      </c>
      <c r="W921" s="5">
        <f t="shared" si="219"/>
        <v>0</v>
      </c>
      <c r="X921" s="5">
        <f t="shared" si="220"/>
        <v>0</v>
      </c>
      <c r="Y921" s="5">
        <f t="shared" si="221"/>
        <v>1</v>
      </c>
      <c r="AB921" s="5">
        <f t="shared" si="222"/>
        <v>3</v>
      </c>
      <c r="AC921" s="5">
        <f t="shared" si="223"/>
        <v>3</v>
      </c>
      <c r="AD921" s="5" t="str">
        <f t="shared" si="224"/>
        <v>Correct</v>
      </c>
      <c r="AE921" t="s">
        <v>105</v>
      </c>
      <c r="AF921">
        <v>43</v>
      </c>
      <c r="AG921" t="s">
        <v>95</v>
      </c>
      <c r="AH921" t="s">
        <v>141</v>
      </c>
      <c r="AI921" t="s">
        <v>128</v>
      </c>
      <c r="AJ921" t="s">
        <v>98</v>
      </c>
      <c r="AK921" s="1" t="s">
        <v>85</v>
      </c>
      <c r="AL921" t="s">
        <v>112</v>
      </c>
      <c r="AM921" t="s">
        <v>103</v>
      </c>
      <c r="AN921" t="s">
        <v>135</v>
      </c>
      <c r="AO921" t="s">
        <v>102</v>
      </c>
      <c r="AP921" s="1" t="s">
        <v>91</v>
      </c>
      <c r="AQ921" t="s">
        <v>102</v>
      </c>
    </row>
    <row r="922" spans="1:43" x14ac:dyDescent="0.25">
      <c r="A922" s="1">
        <v>921</v>
      </c>
      <c r="M922" s="5">
        <f t="shared" si="210"/>
        <v>0</v>
      </c>
      <c r="N922" s="5" t="e">
        <f t="shared" si="211"/>
        <v>#DIV/0!</v>
      </c>
      <c r="P922" s="5">
        <f t="shared" si="212"/>
        <v>0</v>
      </c>
      <c r="Q922" s="5">
        <f t="shared" si="213"/>
        <v>0</v>
      </c>
      <c r="R922" s="5">
        <f t="shared" si="214"/>
        <v>0</v>
      </c>
      <c r="S922" s="5">
        <f t="shared" si="215"/>
        <v>0</v>
      </c>
      <c r="T922" s="5">
        <f t="shared" si="216"/>
        <v>0</v>
      </c>
      <c r="U922" s="5">
        <f t="shared" si="217"/>
        <v>0</v>
      </c>
      <c r="V922" s="13">
        <f t="shared" si="218"/>
        <v>0</v>
      </c>
      <c r="W922" s="5">
        <f t="shared" si="219"/>
        <v>0</v>
      </c>
      <c r="X922" s="5">
        <f t="shared" si="220"/>
        <v>0</v>
      </c>
      <c r="Y922" s="5">
        <f t="shared" si="221"/>
        <v>0</v>
      </c>
      <c r="AB922" s="5">
        <f t="shared" si="222"/>
        <v>0</v>
      </c>
      <c r="AC922" s="5">
        <f t="shared" si="223"/>
        <v>0</v>
      </c>
      <c r="AD922" s="5" t="str">
        <f t="shared" si="224"/>
        <v>Correct</v>
      </c>
      <c r="AK922" s="1"/>
      <c r="AP922" s="1"/>
    </row>
    <row r="923" spans="1:43" x14ac:dyDescent="0.25">
      <c r="A923" s="1">
        <v>922</v>
      </c>
      <c r="D923" t="s">
        <v>33</v>
      </c>
      <c r="H923" t="s">
        <v>269</v>
      </c>
      <c r="I923" t="s">
        <v>36</v>
      </c>
      <c r="M923" s="5">
        <f t="shared" si="210"/>
        <v>3</v>
      </c>
      <c r="N923" s="5">
        <f t="shared" si="211"/>
        <v>1</v>
      </c>
      <c r="P923" s="5">
        <f t="shared" si="212"/>
        <v>0</v>
      </c>
      <c r="Q923" s="5">
        <f t="shared" si="213"/>
        <v>0</v>
      </c>
      <c r="R923" s="5">
        <f t="shared" si="214"/>
        <v>1</v>
      </c>
      <c r="S923" s="5">
        <f t="shared" si="215"/>
        <v>0</v>
      </c>
      <c r="T923" s="5">
        <f t="shared" si="216"/>
        <v>0</v>
      </c>
      <c r="U923" s="5">
        <f t="shared" si="217"/>
        <v>0</v>
      </c>
      <c r="V923" s="13">
        <f t="shared" si="218"/>
        <v>1</v>
      </c>
      <c r="W923" s="5">
        <f t="shared" si="219"/>
        <v>1</v>
      </c>
      <c r="X923" s="5">
        <f t="shared" si="220"/>
        <v>0</v>
      </c>
      <c r="Y923" s="5">
        <f t="shared" si="221"/>
        <v>0</v>
      </c>
      <c r="AB923" s="5">
        <f t="shared" si="222"/>
        <v>3</v>
      </c>
      <c r="AC923" s="5">
        <f t="shared" si="223"/>
        <v>3</v>
      </c>
      <c r="AD923" s="5" t="str">
        <f t="shared" si="224"/>
        <v>Correct</v>
      </c>
      <c r="AE923" t="s">
        <v>105</v>
      </c>
      <c r="AF923">
        <v>18</v>
      </c>
      <c r="AG923" t="s">
        <v>115</v>
      </c>
      <c r="AK923" s="1"/>
      <c r="AL923" t="s">
        <v>114</v>
      </c>
      <c r="AM923" t="s">
        <v>110</v>
      </c>
      <c r="AN923" t="s">
        <v>101</v>
      </c>
      <c r="AO923" t="s">
        <v>102</v>
      </c>
      <c r="AP923" s="1"/>
      <c r="AQ923" t="s">
        <v>102</v>
      </c>
    </row>
    <row r="924" spans="1:43" x14ac:dyDescent="0.25">
      <c r="A924" s="1">
        <v>923</v>
      </c>
      <c r="C924" t="s">
        <v>32</v>
      </c>
      <c r="G924" t="s">
        <v>35</v>
      </c>
      <c r="I924" t="s">
        <v>36</v>
      </c>
      <c r="M924" s="5">
        <f t="shared" si="210"/>
        <v>3</v>
      </c>
      <c r="N924" s="5">
        <f t="shared" si="211"/>
        <v>1</v>
      </c>
      <c r="P924" s="5">
        <f t="shared" si="212"/>
        <v>0</v>
      </c>
      <c r="Q924" s="5">
        <f t="shared" si="213"/>
        <v>1</v>
      </c>
      <c r="R924" s="5">
        <f t="shared" si="214"/>
        <v>0</v>
      </c>
      <c r="S924" s="5">
        <f t="shared" si="215"/>
        <v>0</v>
      </c>
      <c r="T924" s="5">
        <f t="shared" si="216"/>
        <v>0</v>
      </c>
      <c r="U924" s="5">
        <f t="shared" si="217"/>
        <v>1</v>
      </c>
      <c r="V924" s="13">
        <f t="shared" si="218"/>
        <v>0</v>
      </c>
      <c r="W924" s="5">
        <f t="shared" si="219"/>
        <v>1</v>
      </c>
      <c r="X924" s="5">
        <f t="shared" si="220"/>
        <v>0</v>
      </c>
      <c r="Y924" s="5">
        <f t="shared" si="221"/>
        <v>0</v>
      </c>
      <c r="AB924" s="5">
        <f t="shared" si="222"/>
        <v>3</v>
      </c>
      <c r="AC924" s="5">
        <f t="shared" si="223"/>
        <v>3</v>
      </c>
      <c r="AD924" s="5" t="str">
        <f t="shared" si="224"/>
        <v>Correct</v>
      </c>
      <c r="AE924" t="s">
        <v>94</v>
      </c>
      <c r="AF924">
        <v>38</v>
      </c>
      <c r="AG924" t="s">
        <v>95</v>
      </c>
      <c r="AH924" t="s">
        <v>152</v>
      </c>
      <c r="AI924" t="s">
        <v>143</v>
      </c>
      <c r="AJ924" t="s">
        <v>102</v>
      </c>
      <c r="AK924" s="1" t="s">
        <v>81</v>
      </c>
      <c r="AL924" t="s">
        <v>109</v>
      </c>
      <c r="AM924" t="s">
        <v>103</v>
      </c>
      <c r="AN924" t="s">
        <v>101</v>
      </c>
      <c r="AO924" t="s">
        <v>102</v>
      </c>
      <c r="AP924" s="1"/>
      <c r="AQ924" t="s">
        <v>98</v>
      </c>
    </row>
    <row r="925" spans="1:43" x14ac:dyDescent="0.25">
      <c r="A925" s="1">
        <v>924</v>
      </c>
      <c r="C925" t="s">
        <v>32</v>
      </c>
      <c r="M925" s="5">
        <f t="shared" si="210"/>
        <v>1</v>
      </c>
      <c r="N925" s="5">
        <f t="shared" si="211"/>
        <v>3</v>
      </c>
      <c r="P925" s="5">
        <f t="shared" si="212"/>
        <v>0</v>
      </c>
      <c r="Q925" s="5">
        <f t="shared" si="213"/>
        <v>1</v>
      </c>
      <c r="R925" s="5">
        <f t="shared" si="214"/>
        <v>0</v>
      </c>
      <c r="S925" s="5">
        <f t="shared" si="215"/>
        <v>0</v>
      </c>
      <c r="T925" s="5">
        <f t="shared" si="216"/>
        <v>0</v>
      </c>
      <c r="U925" s="5">
        <f t="shared" si="217"/>
        <v>0</v>
      </c>
      <c r="V925" s="13">
        <f t="shared" si="218"/>
        <v>0</v>
      </c>
      <c r="W925" s="5">
        <f t="shared" si="219"/>
        <v>0</v>
      </c>
      <c r="X925" s="5">
        <f t="shared" si="220"/>
        <v>0</v>
      </c>
      <c r="Y925" s="5">
        <f t="shared" si="221"/>
        <v>0</v>
      </c>
      <c r="AB925" s="5">
        <f t="shared" si="222"/>
        <v>1</v>
      </c>
      <c r="AC925" s="5">
        <f t="shared" si="223"/>
        <v>1</v>
      </c>
      <c r="AD925" s="5" t="str">
        <f t="shared" si="224"/>
        <v>Correct</v>
      </c>
      <c r="AE925" t="s">
        <v>94</v>
      </c>
      <c r="AF925">
        <v>40</v>
      </c>
      <c r="AG925" t="s">
        <v>115</v>
      </c>
      <c r="AI925" t="s">
        <v>89</v>
      </c>
      <c r="AJ925" t="s">
        <v>98</v>
      </c>
      <c r="AK925" s="1" t="s">
        <v>81</v>
      </c>
      <c r="AP925" s="1"/>
    </row>
    <row r="926" spans="1:43" x14ac:dyDescent="0.25">
      <c r="A926" s="1">
        <v>925</v>
      </c>
      <c r="B926" t="s">
        <v>31</v>
      </c>
      <c r="F926" t="s">
        <v>34</v>
      </c>
      <c r="K926" t="s">
        <v>38</v>
      </c>
      <c r="M926" s="5">
        <f t="shared" si="210"/>
        <v>3</v>
      </c>
      <c r="N926" s="5">
        <f t="shared" si="211"/>
        <v>1</v>
      </c>
      <c r="P926" s="5">
        <f t="shared" si="212"/>
        <v>1</v>
      </c>
      <c r="Q926" s="5">
        <f t="shared" si="213"/>
        <v>0</v>
      </c>
      <c r="R926" s="5">
        <f t="shared" si="214"/>
        <v>0</v>
      </c>
      <c r="S926" s="5">
        <f t="shared" si="215"/>
        <v>0</v>
      </c>
      <c r="T926" s="5">
        <f t="shared" si="216"/>
        <v>1</v>
      </c>
      <c r="U926" s="5">
        <f t="shared" si="217"/>
        <v>0</v>
      </c>
      <c r="V926" s="13">
        <f t="shared" si="218"/>
        <v>0</v>
      </c>
      <c r="W926" s="5">
        <f t="shared" si="219"/>
        <v>0</v>
      </c>
      <c r="X926" s="5">
        <f t="shared" si="220"/>
        <v>0</v>
      </c>
      <c r="Y926" s="5">
        <f t="shared" si="221"/>
        <v>1</v>
      </c>
      <c r="AB926" s="5">
        <f t="shared" si="222"/>
        <v>3</v>
      </c>
      <c r="AC926" s="5">
        <f t="shared" si="223"/>
        <v>3</v>
      </c>
      <c r="AD926" s="5" t="str">
        <f t="shared" si="224"/>
        <v>Correct</v>
      </c>
      <c r="AE926" t="s">
        <v>105</v>
      </c>
      <c r="AF926">
        <v>49</v>
      </c>
      <c r="AG926" t="s">
        <v>95</v>
      </c>
      <c r="AK926" s="1" t="s">
        <v>306</v>
      </c>
      <c r="AL926" t="s">
        <v>126</v>
      </c>
      <c r="AM926" t="s">
        <v>103</v>
      </c>
      <c r="AN926" t="s">
        <v>136</v>
      </c>
      <c r="AO926" t="s">
        <v>102</v>
      </c>
      <c r="AP926" s="1"/>
      <c r="AQ926" t="s">
        <v>98</v>
      </c>
    </row>
    <row r="927" spans="1:43" x14ac:dyDescent="0.25">
      <c r="A927" s="1">
        <v>926</v>
      </c>
      <c r="B927" t="s">
        <v>31</v>
      </c>
      <c r="M927" s="5">
        <f t="shared" si="210"/>
        <v>1</v>
      </c>
      <c r="N927" s="5">
        <f t="shared" si="211"/>
        <v>3</v>
      </c>
      <c r="P927" s="5">
        <f t="shared" si="212"/>
        <v>1</v>
      </c>
      <c r="Q927" s="5">
        <f t="shared" si="213"/>
        <v>0</v>
      </c>
      <c r="R927" s="5">
        <f t="shared" si="214"/>
        <v>0</v>
      </c>
      <c r="S927" s="5">
        <f t="shared" si="215"/>
        <v>0</v>
      </c>
      <c r="T927" s="5">
        <f t="shared" si="216"/>
        <v>0</v>
      </c>
      <c r="U927" s="5">
        <f t="shared" si="217"/>
        <v>0</v>
      </c>
      <c r="V927" s="13">
        <f t="shared" si="218"/>
        <v>0</v>
      </c>
      <c r="W927" s="5">
        <f t="shared" si="219"/>
        <v>0</v>
      </c>
      <c r="X927" s="5">
        <f t="shared" si="220"/>
        <v>0</v>
      </c>
      <c r="Y927" s="5">
        <f t="shared" si="221"/>
        <v>0</v>
      </c>
      <c r="AB927" s="5">
        <f t="shared" si="222"/>
        <v>1</v>
      </c>
      <c r="AC927" s="5">
        <f t="shared" si="223"/>
        <v>1</v>
      </c>
      <c r="AD927" s="5" t="str">
        <f t="shared" si="224"/>
        <v>Correct</v>
      </c>
      <c r="AE927" t="s">
        <v>94</v>
      </c>
      <c r="AF927">
        <v>100</v>
      </c>
      <c r="AG927" t="s">
        <v>121</v>
      </c>
      <c r="AH927" t="s">
        <v>305</v>
      </c>
      <c r="AI927" t="s">
        <v>348</v>
      </c>
      <c r="AJ927" t="s">
        <v>98</v>
      </c>
      <c r="AK927" s="1"/>
      <c r="AP927" s="1"/>
    </row>
    <row r="928" spans="1:43" x14ac:dyDescent="0.25">
      <c r="A928" s="1">
        <v>927</v>
      </c>
      <c r="H928" t="s">
        <v>269</v>
      </c>
      <c r="I928" t="s">
        <v>36</v>
      </c>
      <c r="M928" s="5">
        <f t="shared" si="210"/>
        <v>2</v>
      </c>
      <c r="N928" s="5">
        <f t="shared" si="211"/>
        <v>1.5</v>
      </c>
      <c r="P928" s="5">
        <f t="shared" si="212"/>
        <v>0</v>
      </c>
      <c r="Q928" s="5">
        <f t="shared" si="213"/>
        <v>0</v>
      </c>
      <c r="R928" s="5">
        <f t="shared" si="214"/>
        <v>0</v>
      </c>
      <c r="S928" s="5">
        <f t="shared" si="215"/>
        <v>0</v>
      </c>
      <c r="T928" s="5">
        <f t="shared" si="216"/>
        <v>0</v>
      </c>
      <c r="U928" s="5">
        <f t="shared" si="217"/>
        <v>0</v>
      </c>
      <c r="V928" s="13">
        <f t="shared" si="218"/>
        <v>1</v>
      </c>
      <c r="W928" s="5">
        <f t="shared" si="219"/>
        <v>1</v>
      </c>
      <c r="X928" s="5">
        <f t="shared" si="220"/>
        <v>0</v>
      </c>
      <c r="Y928" s="5">
        <f t="shared" si="221"/>
        <v>0</v>
      </c>
      <c r="AB928" s="5">
        <f t="shared" si="222"/>
        <v>2</v>
      </c>
      <c r="AC928" s="5">
        <f t="shared" si="223"/>
        <v>2</v>
      </c>
      <c r="AD928" s="5" t="str">
        <f t="shared" si="224"/>
        <v>Correct</v>
      </c>
      <c r="AE928" t="s">
        <v>94</v>
      </c>
      <c r="AF928">
        <v>54</v>
      </c>
      <c r="AG928" t="s">
        <v>95</v>
      </c>
      <c r="AH928" t="s">
        <v>96</v>
      </c>
      <c r="AI928" t="s">
        <v>97</v>
      </c>
      <c r="AJ928" t="s">
        <v>98</v>
      </c>
      <c r="AK928" s="1" t="s">
        <v>80</v>
      </c>
      <c r="AL928" t="s">
        <v>99</v>
      </c>
      <c r="AM928" t="s">
        <v>100</v>
      </c>
      <c r="AN928" t="s">
        <v>101</v>
      </c>
      <c r="AO928" t="s">
        <v>102</v>
      </c>
      <c r="AP928" s="1"/>
      <c r="AQ928" t="s">
        <v>102</v>
      </c>
    </row>
    <row r="929" spans="1:43" x14ac:dyDescent="0.25">
      <c r="A929" s="1">
        <v>928</v>
      </c>
      <c r="M929" s="5">
        <f t="shared" si="210"/>
        <v>0</v>
      </c>
      <c r="N929" s="5" t="e">
        <f t="shared" si="211"/>
        <v>#DIV/0!</v>
      </c>
      <c r="P929" s="5">
        <f t="shared" si="212"/>
        <v>0</v>
      </c>
      <c r="Q929" s="5">
        <f t="shared" si="213"/>
        <v>0</v>
      </c>
      <c r="R929" s="5">
        <f t="shared" si="214"/>
        <v>0</v>
      </c>
      <c r="S929" s="5">
        <f t="shared" si="215"/>
        <v>0</v>
      </c>
      <c r="T929" s="5">
        <f t="shared" si="216"/>
        <v>0</v>
      </c>
      <c r="U929" s="5">
        <f t="shared" si="217"/>
        <v>0</v>
      </c>
      <c r="V929" s="13">
        <f t="shared" si="218"/>
        <v>0</v>
      </c>
      <c r="W929" s="5">
        <f t="shared" si="219"/>
        <v>0</v>
      </c>
      <c r="X929" s="5">
        <f t="shared" si="220"/>
        <v>0</v>
      </c>
      <c r="Y929" s="5">
        <f t="shared" si="221"/>
        <v>0</v>
      </c>
      <c r="AB929" s="5">
        <f t="shared" si="222"/>
        <v>0</v>
      </c>
      <c r="AC929" s="5">
        <f t="shared" si="223"/>
        <v>0</v>
      </c>
      <c r="AD929" s="5" t="str">
        <f t="shared" si="224"/>
        <v>Correct</v>
      </c>
      <c r="AE929" t="s">
        <v>94</v>
      </c>
      <c r="AF929">
        <v>77</v>
      </c>
      <c r="AG929" t="s">
        <v>95</v>
      </c>
      <c r="AH929" t="s">
        <v>96</v>
      </c>
      <c r="AI929" t="s">
        <v>97</v>
      </c>
      <c r="AJ929" t="s">
        <v>98</v>
      </c>
      <c r="AK929" s="1" t="s">
        <v>80</v>
      </c>
      <c r="AL929" t="s">
        <v>99</v>
      </c>
      <c r="AM929" t="s">
        <v>103</v>
      </c>
      <c r="AN929" t="s">
        <v>104</v>
      </c>
      <c r="AO929" t="s">
        <v>102</v>
      </c>
      <c r="AP929" s="1" t="s">
        <v>91</v>
      </c>
    </row>
    <row r="930" spans="1:43" x14ac:dyDescent="0.25">
      <c r="A930" s="1">
        <v>929</v>
      </c>
      <c r="D930" t="s">
        <v>33</v>
      </c>
      <c r="E930" t="s">
        <v>266</v>
      </c>
      <c r="K930" t="s">
        <v>38</v>
      </c>
      <c r="M930" s="5">
        <f t="shared" si="210"/>
        <v>3</v>
      </c>
      <c r="N930" s="5">
        <f t="shared" si="211"/>
        <v>1</v>
      </c>
      <c r="P930" s="5">
        <f t="shared" si="212"/>
        <v>0</v>
      </c>
      <c r="Q930" s="5">
        <f t="shared" si="213"/>
        <v>0</v>
      </c>
      <c r="R930" s="5">
        <f t="shared" si="214"/>
        <v>1</v>
      </c>
      <c r="S930" s="5">
        <f t="shared" si="215"/>
        <v>1</v>
      </c>
      <c r="T930" s="5">
        <f t="shared" si="216"/>
        <v>0</v>
      </c>
      <c r="U930" s="5">
        <f t="shared" si="217"/>
        <v>0</v>
      </c>
      <c r="V930" s="13">
        <f t="shared" si="218"/>
        <v>0</v>
      </c>
      <c r="W930" s="5">
        <f t="shared" si="219"/>
        <v>0</v>
      </c>
      <c r="X930" s="5">
        <f t="shared" si="220"/>
        <v>0</v>
      </c>
      <c r="Y930" s="5">
        <f t="shared" si="221"/>
        <v>1</v>
      </c>
      <c r="AB930" s="5">
        <f t="shared" si="222"/>
        <v>3</v>
      </c>
      <c r="AC930" s="5">
        <f t="shared" si="223"/>
        <v>3</v>
      </c>
      <c r="AD930" s="5" t="str">
        <f t="shared" si="224"/>
        <v>Correct</v>
      </c>
      <c r="AE930" t="s">
        <v>105</v>
      </c>
      <c r="AF930">
        <v>69</v>
      </c>
      <c r="AG930" t="s">
        <v>95</v>
      </c>
      <c r="AH930" t="s">
        <v>106</v>
      </c>
      <c r="AI930" t="s">
        <v>107</v>
      </c>
      <c r="AJ930" t="s">
        <v>98</v>
      </c>
      <c r="AK930" s="1" t="s">
        <v>80</v>
      </c>
      <c r="AL930" t="s">
        <v>108</v>
      </c>
      <c r="AM930" t="s">
        <v>100</v>
      </c>
      <c r="AN930" t="s">
        <v>104</v>
      </c>
      <c r="AO930" t="s">
        <v>102</v>
      </c>
      <c r="AP930" s="1" t="s">
        <v>91</v>
      </c>
      <c r="AQ930" t="s">
        <v>102</v>
      </c>
    </row>
    <row r="931" spans="1:43" x14ac:dyDescent="0.25">
      <c r="A931" s="1">
        <v>930</v>
      </c>
      <c r="D931" t="s">
        <v>33</v>
      </c>
      <c r="I931" t="s">
        <v>36</v>
      </c>
      <c r="M931" s="5">
        <f t="shared" si="210"/>
        <v>2</v>
      </c>
      <c r="N931" s="5">
        <f t="shared" si="211"/>
        <v>1.5</v>
      </c>
      <c r="P931" s="5">
        <f t="shared" si="212"/>
        <v>0</v>
      </c>
      <c r="Q931" s="5">
        <f t="shared" si="213"/>
        <v>0</v>
      </c>
      <c r="R931" s="5">
        <f t="shared" si="214"/>
        <v>1</v>
      </c>
      <c r="S931" s="5">
        <f t="shared" si="215"/>
        <v>0</v>
      </c>
      <c r="T931" s="5">
        <f t="shared" si="216"/>
        <v>0</v>
      </c>
      <c r="U931" s="5">
        <f t="shared" si="217"/>
        <v>0</v>
      </c>
      <c r="V931" s="13">
        <f t="shared" si="218"/>
        <v>0</v>
      </c>
      <c r="W931" s="5">
        <f t="shared" si="219"/>
        <v>1</v>
      </c>
      <c r="X931" s="5">
        <f t="shared" si="220"/>
        <v>0</v>
      </c>
      <c r="Y931" s="5">
        <f t="shared" si="221"/>
        <v>0</v>
      </c>
      <c r="AB931" s="5">
        <f t="shared" si="222"/>
        <v>2</v>
      </c>
      <c r="AC931" s="5">
        <f t="shared" si="223"/>
        <v>2</v>
      </c>
      <c r="AD931" s="5" t="str">
        <f t="shared" si="224"/>
        <v>Correct</v>
      </c>
      <c r="AE931" t="s">
        <v>105</v>
      </c>
      <c r="AF931">
        <v>66</v>
      </c>
      <c r="AG931" t="s">
        <v>95</v>
      </c>
      <c r="AH931" t="s">
        <v>106</v>
      </c>
      <c r="AI931" t="s">
        <v>107</v>
      </c>
      <c r="AJ931" t="s">
        <v>98</v>
      </c>
      <c r="AK931" s="1" t="s">
        <v>80</v>
      </c>
      <c r="AL931" t="s">
        <v>109</v>
      </c>
      <c r="AM931" t="s">
        <v>110</v>
      </c>
      <c r="AN931" t="s">
        <v>104</v>
      </c>
      <c r="AO931" t="s">
        <v>111</v>
      </c>
      <c r="AP931" s="1"/>
      <c r="AQ931" t="s">
        <v>98</v>
      </c>
    </row>
    <row r="932" spans="1:43" x14ac:dyDescent="0.25">
      <c r="A932" s="1">
        <v>931</v>
      </c>
      <c r="D932" t="s">
        <v>33</v>
      </c>
      <c r="I932" t="s">
        <v>36</v>
      </c>
      <c r="J932" t="s">
        <v>37</v>
      </c>
      <c r="M932" s="5">
        <f t="shared" si="210"/>
        <v>3</v>
      </c>
      <c r="N932" s="5">
        <f t="shared" si="211"/>
        <v>1</v>
      </c>
      <c r="P932" s="5">
        <f t="shared" si="212"/>
        <v>0</v>
      </c>
      <c r="Q932" s="5">
        <f t="shared" si="213"/>
        <v>0</v>
      </c>
      <c r="R932" s="5">
        <f t="shared" si="214"/>
        <v>1</v>
      </c>
      <c r="S932" s="5">
        <f t="shared" si="215"/>
        <v>0</v>
      </c>
      <c r="T932" s="5">
        <f t="shared" si="216"/>
        <v>0</v>
      </c>
      <c r="U932" s="5">
        <f t="shared" si="217"/>
        <v>0</v>
      </c>
      <c r="V932" s="13">
        <f t="shared" si="218"/>
        <v>0</v>
      </c>
      <c r="W932" s="5">
        <f t="shared" si="219"/>
        <v>1</v>
      </c>
      <c r="X932" s="5">
        <f t="shared" si="220"/>
        <v>1</v>
      </c>
      <c r="Y932" s="5">
        <f t="shared" si="221"/>
        <v>0</v>
      </c>
      <c r="AB932" s="5">
        <f t="shared" si="222"/>
        <v>3</v>
      </c>
      <c r="AC932" s="5">
        <f t="shared" si="223"/>
        <v>3</v>
      </c>
      <c r="AD932" s="5" t="str">
        <f t="shared" si="224"/>
        <v>Correct</v>
      </c>
      <c r="AE932" t="s">
        <v>94</v>
      </c>
      <c r="AF932">
        <v>65</v>
      </c>
      <c r="AG932" t="s">
        <v>95</v>
      </c>
      <c r="AH932" t="s">
        <v>106</v>
      </c>
      <c r="AI932" t="s">
        <v>107</v>
      </c>
      <c r="AJ932" t="s">
        <v>98</v>
      </c>
      <c r="AK932" s="1" t="s">
        <v>80</v>
      </c>
      <c r="AL932" t="s">
        <v>112</v>
      </c>
      <c r="AM932" t="s">
        <v>100</v>
      </c>
      <c r="AN932" t="s">
        <v>104</v>
      </c>
      <c r="AO932" t="s">
        <v>102</v>
      </c>
      <c r="AP932" s="1" t="s">
        <v>373</v>
      </c>
      <c r="AQ932" t="s">
        <v>102</v>
      </c>
    </row>
    <row r="933" spans="1:43" x14ac:dyDescent="0.25">
      <c r="A933" s="1">
        <v>932</v>
      </c>
      <c r="M933" s="5">
        <f t="shared" si="210"/>
        <v>0</v>
      </c>
      <c r="N933" s="5" t="e">
        <f t="shared" si="211"/>
        <v>#DIV/0!</v>
      </c>
      <c r="P933" s="5">
        <f t="shared" si="212"/>
        <v>0</v>
      </c>
      <c r="Q933" s="5">
        <f t="shared" si="213"/>
        <v>0</v>
      </c>
      <c r="R933" s="5">
        <f t="shared" si="214"/>
        <v>0</v>
      </c>
      <c r="S933" s="5">
        <f t="shared" si="215"/>
        <v>0</v>
      </c>
      <c r="T933" s="5">
        <f t="shared" si="216"/>
        <v>0</v>
      </c>
      <c r="U933" s="5">
        <f t="shared" si="217"/>
        <v>0</v>
      </c>
      <c r="V933" s="13">
        <f t="shared" si="218"/>
        <v>0</v>
      </c>
      <c r="W933" s="5">
        <f t="shared" si="219"/>
        <v>0</v>
      </c>
      <c r="X933" s="5">
        <f t="shared" si="220"/>
        <v>0</v>
      </c>
      <c r="Y933" s="5">
        <f t="shared" si="221"/>
        <v>0</v>
      </c>
      <c r="AB933" s="5">
        <f t="shared" si="222"/>
        <v>0</v>
      </c>
      <c r="AC933" s="5">
        <f t="shared" si="223"/>
        <v>0</v>
      </c>
      <c r="AD933" s="5" t="str">
        <f t="shared" si="224"/>
        <v>Correct</v>
      </c>
      <c r="AE933" t="s">
        <v>94</v>
      </c>
      <c r="AF933">
        <v>59</v>
      </c>
      <c r="AG933" t="s">
        <v>95</v>
      </c>
      <c r="AH933" t="s">
        <v>113</v>
      </c>
      <c r="AI933" t="s">
        <v>107</v>
      </c>
      <c r="AJ933" t="s">
        <v>98</v>
      </c>
      <c r="AK933" s="1" t="s">
        <v>80</v>
      </c>
      <c r="AL933" t="s">
        <v>114</v>
      </c>
      <c r="AM933" t="s">
        <v>103</v>
      </c>
      <c r="AO933" t="s">
        <v>102</v>
      </c>
      <c r="AP933" s="1"/>
      <c r="AQ933" t="s">
        <v>98</v>
      </c>
    </row>
    <row r="934" spans="1:43" x14ac:dyDescent="0.25">
      <c r="A934" s="1">
        <v>933</v>
      </c>
      <c r="G934" t="s">
        <v>35</v>
      </c>
      <c r="M934" s="5">
        <f t="shared" si="210"/>
        <v>1</v>
      </c>
      <c r="N934" s="5">
        <f t="shared" si="211"/>
        <v>3</v>
      </c>
      <c r="P934" s="5">
        <f t="shared" si="212"/>
        <v>0</v>
      </c>
      <c r="Q934" s="5">
        <f t="shared" si="213"/>
        <v>0</v>
      </c>
      <c r="R934" s="5">
        <f t="shared" si="214"/>
        <v>0</v>
      </c>
      <c r="S934" s="5">
        <f t="shared" si="215"/>
        <v>0</v>
      </c>
      <c r="T934" s="5">
        <f t="shared" si="216"/>
        <v>0</v>
      </c>
      <c r="U934" s="5">
        <f t="shared" si="217"/>
        <v>1</v>
      </c>
      <c r="V934" s="13">
        <f t="shared" si="218"/>
        <v>0</v>
      </c>
      <c r="W934" s="5">
        <f t="shared" si="219"/>
        <v>0</v>
      </c>
      <c r="X934" s="5">
        <f t="shared" si="220"/>
        <v>0</v>
      </c>
      <c r="Y934" s="5">
        <f t="shared" si="221"/>
        <v>0</v>
      </c>
      <c r="AB934" s="5">
        <f t="shared" si="222"/>
        <v>1</v>
      </c>
      <c r="AC934" s="5">
        <f t="shared" si="223"/>
        <v>1</v>
      </c>
      <c r="AD934" s="5" t="str">
        <f t="shared" si="224"/>
        <v>Correct</v>
      </c>
      <c r="AE934" t="s">
        <v>94</v>
      </c>
      <c r="AF934">
        <v>64</v>
      </c>
      <c r="AG934" t="s">
        <v>115</v>
      </c>
      <c r="AH934" t="s">
        <v>344</v>
      </c>
      <c r="AI934" t="s">
        <v>107</v>
      </c>
      <c r="AJ934" t="s">
        <v>98</v>
      </c>
      <c r="AK934" s="1" t="s">
        <v>80</v>
      </c>
      <c r="AM934" t="s">
        <v>100</v>
      </c>
      <c r="AN934" t="s">
        <v>104</v>
      </c>
      <c r="AO934" t="s">
        <v>102</v>
      </c>
      <c r="AP934" s="1" t="s">
        <v>92</v>
      </c>
      <c r="AQ934" t="s">
        <v>102</v>
      </c>
    </row>
    <row r="935" spans="1:43" x14ac:dyDescent="0.25">
      <c r="A935" s="1">
        <v>934</v>
      </c>
      <c r="B935" t="s">
        <v>31</v>
      </c>
      <c r="D935" t="s">
        <v>33</v>
      </c>
      <c r="K935" t="s">
        <v>38</v>
      </c>
      <c r="M935" s="5">
        <f t="shared" si="210"/>
        <v>3</v>
      </c>
      <c r="N935" s="5">
        <f t="shared" si="211"/>
        <v>1</v>
      </c>
      <c r="P935" s="5">
        <f t="shared" si="212"/>
        <v>1</v>
      </c>
      <c r="Q935" s="5">
        <f t="shared" si="213"/>
        <v>0</v>
      </c>
      <c r="R935" s="5">
        <f t="shared" si="214"/>
        <v>1</v>
      </c>
      <c r="S935" s="5">
        <f t="shared" si="215"/>
        <v>0</v>
      </c>
      <c r="T935" s="5">
        <f t="shared" si="216"/>
        <v>0</v>
      </c>
      <c r="U935" s="5">
        <f t="shared" si="217"/>
        <v>0</v>
      </c>
      <c r="V935" s="13">
        <f t="shared" si="218"/>
        <v>0</v>
      </c>
      <c r="W935" s="5">
        <f t="shared" si="219"/>
        <v>0</v>
      </c>
      <c r="X935" s="5">
        <f t="shared" si="220"/>
        <v>0</v>
      </c>
      <c r="Y935" s="5">
        <f t="shared" si="221"/>
        <v>1</v>
      </c>
      <c r="AB935" s="5">
        <f t="shared" si="222"/>
        <v>3</v>
      </c>
      <c r="AC935" s="5">
        <f t="shared" si="223"/>
        <v>3</v>
      </c>
      <c r="AD935" s="5" t="str">
        <f t="shared" si="224"/>
        <v>Correct</v>
      </c>
      <c r="AE935" t="s">
        <v>105</v>
      </c>
      <c r="AF935">
        <v>61</v>
      </c>
      <c r="AG935" t="s">
        <v>95</v>
      </c>
      <c r="AH935" t="s">
        <v>113</v>
      </c>
      <c r="AI935" t="s">
        <v>107</v>
      </c>
      <c r="AJ935" t="s">
        <v>98</v>
      </c>
      <c r="AK935" s="1" t="s">
        <v>80</v>
      </c>
      <c r="AL935" t="s">
        <v>114</v>
      </c>
      <c r="AM935" t="s">
        <v>110</v>
      </c>
      <c r="AN935" t="s">
        <v>101</v>
      </c>
      <c r="AO935" t="s">
        <v>102</v>
      </c>
      <c r="AP935" s="1" t="s">
        <v>92</v>
      </c>
      <c r="AQ935" t="s">
        <v>102</v>
      </c>
    </row>
    <row r="936" spans="1:43" x14ac:dyDescent="0.25">
      <c r="A936" s="1">
        <v>935</v>
      </c>
      <c r="G936" t="s">
        <v>35</v>
      </c>
      <c r="M936" s="5">
        <f t="shared" si="210"/>
        <v>1</v>
      </c>
      <c r="N936" s="5">
        <f t="shared" si="211"/>
        <v>3</v>
      </c>
      <c r="P936" s="5">
        <f t="shared" si="212"/>
        <v>0</v>
      </c>
      <c r="Q936" s="5">
        <f t="shared" si="213"/>
        <v>0</v>
      </c>
      <c r="R936" s="5">
        <f t="shared" si="214"/>
        <v>0</v>
      </c>
      <c r="S936" s="5">
        <f t="shared" si="215"/>
        <v>0</v>
      </c>
      <c r="T936" s="5">
        <f t="shared" si="216"/>
        <v>0</v>
      </c>
      <c r="U936" s="5">
        <f t="shared" si="217"/>
        <v>1</v>
      </c>
      <c r="V936" s="13">
        <f t="shared" si="218"/>
        <v>0</v>
      </c>
      <c r="W936" s="5">
        <f t="shared" si="219"/>
        <v>0</v>
      </c>
      <c r="X936" s="5">
        <f t="shared" si="220"/>
        <v>0</v>
      </c>
      <c r="Y936" s="5">
        <f t="shared" si="221"/>
        <v>0</v>
      </c>
      <c r="AB936" s="5">
        <f t="shared" si="222"/>
        <v>1</v>
      </c>
      <c r="AC936" s="5">
        <f t="shared" si="223"/>
        <v>1</v>
      </c>
      <c r="AD936" s="5" t="str">
        <f t="shared" si="224"/>
        <v>Correct</v>
      </c>
      <c r="AE936" t="s">
        <v>105</v>
      </c>
      <c r="AI936" t="s">
        <v>107</v>
      </c>
      <c r="AJ936" t="s">
        <v>98</v>
      </c>
      <c r="AK936" s="1" t="s">
        <v>80</v>
      </c>
      <c r="AL936" t="s">
        <v>114</v>
      </c>
      <c r="AM936" t="s">
        <v>100</v>
      </c>
      <c r="AN936" t="s">
        <v>104</v>
      </c>
      <c r="AO936" t="s">
        <v>102</v>
      </c>
      <c r="AP936" s="1" t="s">
        <v>91</v>
      </c>
      <c r="AQ936" t="s">
        <v>102</v>
      </c>
    </row>
    <row r="937" spans="1:43" x14ac:dyDescent="0.25">
      <c r="A937" s="1">
        <v>936</v>
      </c>
      <c r="G937" t="s">
        <v>35</v>
      </c>
      <c r="J937" t="s">
        <v>37</v>
      </c>
      <c r="M937" s="5">
        <f t="shared" si="210"/>
        <v>2</v>
      </c>
      <c r="N937" s="5">
        <f t="shared" si="211"/>
        <v>1.5</v>
      </c>
      <c r="P937" s="5">
        <f t="shared" si="212"/>
        <v>0</v>
      </c>
      <c r="Q937" s="5">
        <f t="shared" si="213"/>
        <v>0</v>
      </c>
      <c r="R937" s="5">
        <f t="shared" si="214"/>
        <v>0</v>
      </c>
      <c r="S937" s="5">
        <f t="shared" si="215"/>
        <v>0</v>
      </c>
      <c r="T937" s="5">
        <f t="shared" si="216"/>
        <v>0</v>
      </c>
      <c r="U937" s="5">
        <f t="shared" si="217"/>
        <v>1</v>
      </c>
      <c r="V937" s="13">
        <f t="shared" si="218"/>
        <v>0</v>
      </c>
      <c r="W937" s="5">
        <f t="shared" si="219"/>
        <v>0</v>
      </c>
      <c r="X937" s="5">
        <f t="shared" si="220"/>
        <v>1</v>
      </c>
      <c r="Y937" s="5">
        <f t="shared" si="221"/>
        <v>0</v>
      </c>
      <c r="AB937" s="5">
        <f t="shared" si="222"/>
        <v>2</v>
      </c>
      <c r="AC937" s="5">
        <f t="shared" si="223"/>
        <v>2</v>
      </c>
      <c r="AD937" s="5" t="str">
        <f t="shared" si="224"/>
        <v>Correct</v>
      </c>
      <c r="AE937" t="s">
        <v>94</v>
      </c>
      <c r="AF937">
        <v>51</v>
      </c>
      <c r="AG937" t="s">
        <v>95</v>
      </c>
      <c r="AH937" t="s">
        <v>116</v>
      </c>
      <c r="AI937" t="s">
        <v>97</v>
      </c>
      <c r="AJ937" t="s">
        <v>98</v>
      </c>
      <c r="AK937" s="1" t="s">
        <v>80</v>
      </c>
      <c r="AL937" t="s">
        <v>99</v>
      </c>
      <c r="AM937" t="s">
        <v>103</v>
      </c>
      <c r="AO937" t="s">
        <v>102</v>
      </c>
      <c r="AP937" s="1" t="s">
        <v>92</v>
      </c>
      <c r="AQ937" t="s">
        <v>98</v>
      </c>
    </row>
    <row r="938" spans="1:43" x14ac:dyDescent="0.25">
      <c r="A938" s="1">
        <v>937</v>
      </c>
      <c r="H938" t="s">
        <v>269</v>
      </c>
      <c r="I938" t="s">
        <v>36</v>
      </c>
      <c r="M938" s="5">
        <f t="shared" si="210"/>
        <v>2</v>
      </c>
      <c r="N938" s="5">
        <f t="shared" si="211"/>
        <v>1.5</v>
      </c>
      <c r="P938" s="5">
        <f t="shared" si="212"/>
        <v>0</v>
      </c>
      <c r="Q938" s="5">
        <f t="shared" si="213"/>
        <v>0</v>
      </c>
      <c r="R938" s="5">
        <f t="shared" si="214"/>
        <v>0</v>
      </c>
      <c r="S938" s="5">
        <f t="shared" si="215"/>
        <v>0</v>
      </c>
      <c r="T938" s="5">
        <f t="shared" si="216"/>
        <v>0</v>
      </c>
      <c r="U938" s="5">
        <f t="shared" si="217"/>
        <v>0</v>
      </c>
      <c r="V938" s="13">
        <f t="shared" si="218"/>
        <v>1</v>
      </c>
      <c r="W938" s="5">
        <f t="shared" si="219"/>
        <v>1</v>
      </c>
      <c r="X938" s="5">
        <f t="shared" si="220"/>
        <v>0</v>
      </c>
      <c r="Y938" s="5">
        <f t="shared" si="221"/>
        <v>0</v>
      </c>
      <c r="AB938" s="5">
        <f t="shared" si="222"/>
        <v>2</v>
      </c>
      <c r="AC938" s="5">
        <f t="shared" si="223"/>
        <v>2</v>
      </c>
      <c r="AD938" s="5" t="str">
        <f t="shared" si="224"/>
        <v>Correct</v>
      </c>
      <c r="AE938" t="s">
        <v>94</v>
      </c>
      <c r="AG938" t="s">
        <v>95</v>
      </c>
      <c r="AH938" t="s">
        <v>117</v>
      </c>
      <c r="AI938" t="s">
        <v>97</v>
      </c>
      <c r="AJ938" t="s">
        <v>98</v>
      </c>
      <c r="AK938" s="1"/>
      <c r="AO938" t="s">
        <v>102</v>
      </c>
      <c r="AP938" s="1"/>
      <c r="AQ938" t="s">
        <v>102</v>
      </c>
    </row>
    <row r="939" spans="1:43" x14ac:dyDescent="0.25">
      <c r="A939" s="1">
        <v>938</v>
      </c>
      <c r="K939" t="s">
        <v>38</v>
      </c>
      <c r="M939" s="5">
        <f t="shared" si="210"/>
        <v>1</v>
      </c>
      <c r="N939" s="5">
        <f t="shared" si="211"/>
        <v>3</v>
      </c>
      <c r="P939" s="5">
        <f t="shared" si="212"/>
        <v>0</v>
      </c>
      <c r="Q939" s="5">
        <f t="shared" si="213"/>
        <v>0</v>
      </c>
      <c r="R939" s="5">
        <f t="shared" si="214"/>
        <v>0</v>
      </c>
      <c r="S939" s="5">
        <f t="shared" si="215"/>
        <v>0</v>
      </c>
      <c r="T939" s="5">
        <f t="shared" si="216"/>
        <v>0</v>
      </c>
      <c r="U939" s="5">
        <f t="shared" si="217"/>
        <v>0</v>
      </c>
      <c r="V939" s="13">
        <f t="shared" si="218"/>
        <v>0</v>
      </c>
      <c r="W939" s="5">
        <f t="shared" si="219"/>
        <v>0</v>
      </c>
      <c r="X939" s="5">
        <f t="shared" si="220"/>
        <v>0</v>
      </c>
      <c r="Y939" s="5">
        <f t="shared" si="221"/>
        <v>1</v>
      </c>
      <c r="AB939" s="5">
        <f t="shared" si="222"/>
        <v>1</v>
      </c>
      <c r="AC939" s="5">
        <f t="shared" si="223"/>
        <v>1</v>
      </c>
      <c r="AD939" s="5" t="str">
        <f t="shared" si="224"/>
        <v>Correct</v>
      </c>
      <c r="AE939" t="s">
        <v>94</v>
      </c>
      <c r="AF939">
        <v>69</v>
      </c>
      <c r="AG939" t="s">
        <v>95</v>
      </c>
      <c r="AH939" t="s">
        <v>118</v>
      </c>
      <c r="AI939" t="s">
        <v>107</v>
      </c>
      <c r="AJ939" t="s">
        <v>98</v>
      </c>
      <c r="AK939" s="1" t="s">
        <v>80</v>
      </c>
      <c r="AM939" t="s">
        <v>120</v>
      </c>
      <c r="AN939" t="s">
        <v>104</v>
      </c>
      <c r="AO939" t="s">
        <v>102</v>
      </c>
      <c r="AP939" s="1" t="s">
        <v>373</v>
      </c>
      <c r="AQ939" t="s">
        <v>98</v>
      </c>
    </row>
    <row r="940" spans="1:43" x14ac:dyDescent="0.25">
      <c r="A940" s="1">
        <v>939</v>
      </c>
      <c r="M940" s="5">
        <f t="shared" si="210"/>
        <v>0</v>
      </c>
      <c r="N940" s="5" t="e">
        <f t="shared" si="211"/>
        <v>#DIV/0!</v>
      </c>
      <c r="P940" s="5">
        <f t="shared" si="212"/>
        <v>0</v>
      </c>
      <c r="Q940" s="5">
        <f t="shared" si="213"/>
        <v>0</v>
      </c>
      <c r="R940" s="5">
        <f t="shared" si="214"/>
        <v>0</v>
      </c>
      <c r="S940" s="5">
        <f t="shared" si="215"/>
        <v>0</v>
      </c>
      <c r="T940" s="5">
        <f t="shared" si="216"/>
        <v>0</v>
      </c>
      <c r="U940" s="5">
        <f t="shared" si="217"/>
        <v>0</v>
      </c>
      <c r="V940" s="13">
        <f t="shared" si="218"/>
        <v>0</v>
      </c>
      <c r="W940" s="5">
        <f t="shared" si="219"/>
        <v>0</v>
      </c>
      <c r="X940" s="5">
        <f t="shared" si="220"/>
        <v>0</v>
      </c>
      <c r="Y940" s="5">
        <f t="shared" si="221"/>
        <v>0</v>
      </c>
      <c r="AB940" s="5">
        <f t="shared" si="222"/>
        <v>0</v>
      </c>
      <c r="AC940" s="5">
        <f t="shared" si="223"/>
        <v>0</v>
      </c>
      <c r="AD940" s="5" t="str">
        <f t="shared" si="224"/>
        <v>Correct</v>
      </c>
      <c r="AE940" t="s">
        <v>94</v>
      </c>
      <c r="AF940">
        <v>60</v>
      </c>
      <c r="AG940" t="s">
        <v>121</v>
      </c>
      <c r="AH940" t="s">
        <v>122</v>
      </c>
      <c r="AI940" t="s">
        <v>107</v>
      </c>
      <c r="AJ940" t="s">
        <v>98</v>
      </c>
      <c r="AK940" s="1" t="s">
        <v>80</v>
      </c>
      <c r="AM940" t="s">
        <v>110</v>
      </c>
      <c r="AN940" t="s">
        <v>123</v>
      </c>
      <c r="AO940" t="s">
        <v>102</v>
      </c>
      <c r="AP940" s="1" t="s">
        <v>92</v>
      </c>
      <c r="AQ940" t="s">
        <v>102</v>
      </c>
    </row>
    <row r="941" spans="1:43" x14ac:dyDescent="0.25">
      <c r="A941" s="1">
        <v>940</v>
      </c>
      <c r="M941" s="5">
        <f t="shared" si="210"/>
        <v>0</v>
      </c>
      <c r="N941" s="5" t="e">
        <f t="shared" si="211"/>
        <v>#DIV/0!</v>
      </c>
      <c r="P941" s="5">
        <f t="shared" si="212"/>
        <v>0</v>
      </c>
      <c r="Q941" s="5">
        <f t="shared" si="213"/>
        <v>0</v>
      </c>
      <c r="R941" s="5">
        <f t="shared" si="214"/>
        <v>0</v>
      </c>
      <c r="S941" s="5">
        <f t="shared" si="215"/>
        <v>0</v>
      </c>
      <c r="T941" s="5">
        <f t="shared" si="216"/>
        <v>0</v>
      </c>
      <c r="U941" s="5">
        <f t="shared" si="217"/>
        <v>0</v>
      </c>
      <c r="V941" s="13">
        <f t="shared" si="218"/>
        <v>0</v>
      </c>
      <c r="W941" s="5">
        <f t="shared" si="219"/>
        <v>0</v>
      </c>
      <c r="X941" s="5">
        <f t="shared" si="220"/>
        <v>0</v>
      </c>
      <c r="Y941" s="5">
        <f t="shared" si="221"/>
        <v>0</v>
      </c>
      <c r="AB941" s="5">
        <f t="shared" si="222"/>
        <v>0</v>
      </c>
      <c r="AC941" s="5">
        <f t="shared" si="223"/>
        <v>0</v>
      </c>
      <c r="AD941" s="5" t="str">
        <f t="shared" si="224"/>
        <v>Correct</v>
      </c>
      <c r="AE941" t="s">
        <v>105</v>
      </c>
      <c r="AF941">
        <v>76</v>
      </c>
      <c r="AG941" t="s">
        <v>121</v>
      </c>
      <c r="AH941" t="s">
        <v>124</v>
      </c>
      <c r="AI941" t="s">
        <v>107</v>
      </c>
      <c r="AJ941" t="s">
        <v>102</v>
      </c>
      <c r="AK941" s="1" t="s">
        <v>80</v>
      </c>
      <c r="AM941" t="s">
        <v>100</v>
      </c>
      <c r="AN941" t="s">
        <v>101</v>
      </c>
      <c r="AO941" t="s">
        <v>102</v>
      </c>
      <c r="AP941" s="1" t="s">
        <v>373</v>
      </c>
      <c r="AQ941" t="s">
        <v>98</v>
      </c>
    </row>
    <row r="942" spans="1:43" x14ac:dyDescent="0.25">
      <c r="A942" s="1">
        <v>941</v>
      </c>
      <c r="M942" s="5">
        <f t="shared" si="210"/>
        <v>0</v>
      </c>
      <c r="N942" s="5" t="e">
        <f t="shared" si="211"/>
        <v>#DIV/0!</v>
      </c>
      <c r="P942" s="5">
        <f t="shared" si="212"/>
        <v>0</v>
      </c>
      <c r="Q942" s="5">
        <f t="shared" si="213"/>
        <v>0</v>
      </c>
      <c r="R942" s="5">
        <f t="shared" si="214"/>
        <v>0</v>
      </c>
      <c r="S942" s="5">
        <f t="shared" si="215"/>
        <v>0</v>
      </c>
      <c r="T942" s="5">
        <f t="shared" si="216"/>
        <v>0</v>
      </c>
      <c r="U942" s="5">
        <f t="shared" si="217"/>
        <v>0</v>
      </c>
      <c r="V942" s="13">
        <f t="shared" si="218"/>
        <v>0</v>
      </c>
      <c r="W942" s="5">
        <f t="shared" si="219"/>
        <v>0</v>
      </c>
      <c r="X942" s="5">
        <f t="shared" si="220"/>
        <v>0</v>
      </c>
      <c r="Y942" s="5">
        <f t="shared" si="221"/>
        <v>0</v>
      </c>
      <c r="AB942" s="5">
        <f t="shared" si="222"/>
        <v>0</v>
      </c>
      <c r="AC942" s="5">
        <f t="shared" si="223"/>
        <v>0</v>
      </c>
      <c r="AD942" s="5" t="str">
        <f t="shared" si="224"/>
        <v>Correct</v>
      </c>
      <c r="AE942" t="s">
        <v>94</v>
      </c>
      <c r="AF942">
        <v>54</v>
      </c>
      <c r="AG942" t="s">
        <v>121</v>
      </c>
      <c r="AH942" t="s">
        <v>124</v>
      </c>
      <c r="AK942" s="1" t="s">
        <v>80</v>
      </c>
      <c r="AM942" t="s">
        <v>110</v>
      </c>
      <c r="AO942" t="s">
        <v>102</v>
      </c>
      <c r="AP942" s="1"/>
      <c r="AQ942" t="s">
        <v>102</v>
      </c>
    </row>
    <row r="943" spans="1:43" x14ac:dyDescent="0.25">
      <c r="A943" s="1">
        <v>942</v>
      </c>
      <c r="C943" t="s">
        <v>32</v>
      </c>
      <c r="D943" t="s">
        <v>33</v>
      </c>
      <c r="I943" t="s">
        <v>36</v>
      </c>
      <c r="J943" t="s">
        <v>37</v>
      </c>
      <c r="M943" s="5">
        <f t="shared" si="210"/>
        <v>4</v>
      </c>
      <c r="N943" s="5">
        <f t="shared" si="211"/>
        <v>0.75</v>
      </c>
      <c r="P943" s="5">
        <f t="shared" si="212"/>
        <v>0</v>
      </c>
      <c r="Q943" s="5">
        <f t="shared" si="213"/>
        <v>0.75</v>
      </c>
      <c r="R943" s="5">
        <f t="shared" si="214"/>
        <v>0.75</v>
      </c>
      <c r="S943" s="5">
        <f t="shared" si="215"/>
        <v>0</v>
      </c>
      <c r="T943" s="5">
        <f t="shared" si="216"/>
        <v>0</v>
      </c>
      <c r="U943" s="5">
        <f t="shared" si="217"/>
        <v>0</v>
      </c>
      <c r="V943" s="13">
        <f t="shared" si="218"/>
        <v>0</v>
      </c>
      <c r="W943" s="5">
        <f t="shared" si="219"/>
        <v>0.75</v>
      </c>
      <c r="X943" s="5">
        <f t="shared" si="220"/>
        <v>0.75</v>
      </c>
      <c r="Y943" s="5">
        <f t="shared" si="221"/>
        <v>0</v>
      </c>
      <c r="AB943" s="5">
        <f t="shared" si="222"/>
        <v>3</v>
      </c>
      <c r="AC943" s="5">
        <f t="shared" si="223"/>
        <v>4</v>
      </c>
      <c r="AD943" s="5" t="str">
        <f t="shared" si="224"/>
        <v>Correct</v>
      </c>
      <c r="AE943" t="s">
        <v>94</v>
      </c>
      <c r="AF943">
        <v>68</v>
      </c>
      <c r="AG943" t="s">
        <v>121</v>
      </c>
      <c r="AH943" t="s">
        <v>122</v>
      </c>
      <c r="AI943" t="s">
        <v>107</v>
      </c>
      <c r="AK943" s="1" t="s">
        <v>80</v>
      </c>
      <c r="AN943" t="s">
        <v>101</v>
      </c>
      <c r="AO943" t="s">
        <v>102</v>
      </c>
      <c r="AP943" s="1" t="s">
        <v>92</v>
      </c>
      <c r="AQ943" t="s">
        <v>102</v>
      </c>
    </row>
    <row r="944" spans="1:43" x14ac:dyDescent="0.25">
      <c r="A944" s="1">
        <v>943</v>
      </c>
      <c r="D944" t="s">
        <v>33</v>
      </c>
      <c r="I944" t="s">
        <v>36</v>
      </c>
      <c r="K944" t="s">
        <v>38</v>
      </c>
      <c r="M944" s="5">
        <f t="shared" si="210"/>
        <v>3</v>
      </c>
      <c r="N944" s="5">
        <f t="shared" si="211"/>
        <v>1</v>
      </c>
      <c r="P944" s="5">
        <f t="shared" si="212"/>
        <v>0</v>
      </c>
      <c r="Q944" s="5">
        <f t="shared" si="213"/>
        <v>0</v>
      </c>
      <c r="R944" s="5">
        <f t="shared" si="214"/>
        <v>1</v>
      </c>
      <c r="S944" s="5">
        <f t="shared" si="215"/>
        <v>0</v>
      </c>
      <c r="T944" s="5">
        <f t="shared" si="216"/>
        <v>0</v>
      </c>
      <c r="U944" s="5">
        <f t="shared" si="217"/>
        <v>0</v>
      </c>
      <c r="V944" s="13">
        <f t="shared" si="218"/>
        <v>0</v>
      </c>
      <c r="W944" s="5">
        <f t="shared" si="219"/>
        <v>1</v>
      </c>
      <c r="X944" s="5">
        <f t="shared" si="220"/>
        <v>0</v>
      </c>
      <c r="Y944" s="5">
        <f t="shared" si="221"/>
        <v>1</v>
      </c>
      <c r="AB944" s="5">
        <f t="shared" si="222"/>
        <v>3</v>
      </c>
      <c r="AC944" s="5">
        <f t="shared" si="223"/>
        <v>3</v>
      </c>
      <c r="AD944" s="5" t="str">
        <f t="shared" si="224"/>
        <v>Correct</v>
      </c>
      <c r="AE944" t="s">
        <v>94</v>
      </c>
      <c r="AF944">
        <v>64</v>
      </c>
      <c r="AG944" t="s">
        <v>121</v>
      </c>
      <c r="AH944" t="s">
        <v>124</v>
      </c>
      <c r="AI944" t="s">
        <v>107</v>
      </c>
      <c r="AJ944" t="s">
        <v>98</v>
      </c>
      <c r="AK944" s="1" t="s">
        <v>80</v>
      </c>
      <c r="AL944" t="s">
        <v>109</v>
      </c>
      <c r="AM944" t="s">
        <v>110</v>
      </c>
      <c r="AN944" t="s">
        <v>125</v>
      </c>
      <c r="AO944" t="s">
        <v>102</v>
      </c>
      <c r="AP944" s="1" t="s">
        <v>92</v>
      </c>
      <c r="AQ944" t="s">
        <v>98</v>
      </c>
    </row>
    <row r="945" spans="1:43" x14ac:dyDescent="0.25">
      <c r="A945" s="1">
        <v>944</v>
      </c>
      <c r="G945" t="s">
        <v>35</v>
      </c>
      <c r="M945" s="5">
        <f t="shared" si="210"/>
        <v>1</v>
      </c>
      <c r="N945" s="5">
        <f t="shared" si="211"/>
        <v>3</v>
      </c>
      <c r="P945" s="5">
        <f t="shared" si="212"/>
        <v>0</v>
      </c>
      <c r="Q945" s="5">
        <f t="shared" si="213"/>
        <v>0</v>
      </c>
      <c r="R945" s="5">
        <f t="shared" si="214"/>
        <v>0</v>
      </c>
      <c r="S945" s="5">
        <f t="shared" si="215"/>
        <v>0</v>
      </c>
      <c r="T945" s="5">
        <f t="shared" si="216"/>
        <v>0</v>
      </c>
      <c r="U945" s="5">
        <f t="shared" si="217"/>
        <v>1</v>
      </c>
      <c r="V945" s="13">
        <f t="shared" si="218"/>
        <v>0</v>
      </c>
      <c r="W945" s="5">
        <f t="shared" si="219"/>
        <v>0</v>
      </c>
      <c r="X945" s="5">
        <f t="shared" si="220"/>
        <v>0</v>
      </c>
      <c r="Y945" s="5">
        <f t="shared" si="221"/>
        <v>0</v>
      </c>
      <c r="AB945" s="5">
        <f t="shared" si="222"/>
        <v>1</v>
      </c>
      <c r="AC945" s="5">
        <f t="shared" si="223"/>
        <v>1</v>
      </c>
      <c r="AD945" s="5" t="str">
        <f t="shared" si="224"/>
        <v>Correct</v>
      </c>
      <c r="AE945" t="s">
        <v>105</v>
      </c>
      <c r="AF945">
        <v>72</v>
      </c>
      <c r="AG945" t="s">
        <v>121</v>
      </c>
      <c r="AH945" t="s">
        <v>124</v>
      </c>
      <c r="AI945" t="s">
        <v>107</v>
      </c>
      <c r="AJ945" t="s">
        <v>98</v>
      </c>
      <c r="AK945" s="1" t="s">
        <v>80</v>
      </c>
      <c r="AL945" t="s">
        <v>126</v>
      </c>
      <c r="AM945" t="s">
        <v>120</v>
      </c>
      <c r="AN945" t="s">
        <v>104</v>
      </c>
      <c r="AO945" t="s">
        <v>102</v>
      </c>
      <c r="AP945" s="1" t="s">
        <v>373</v>
      </c>
      <c r="AQ945" t="s">
        <v>102</v>
      </c>
    </row>
    <row r="946" spans="1:43" x14ac:dyDescent="0.25">
      <c r="A946" s="1">
        <v>945</v>
      </c>
      <c r="D946" t="s">
        <v>33</v>
      </c>
      <c r="I946" t="s">
        <v>36</v>
      </c>
      <c r="M946" s="5">
        <f t="shared" si="210"/>
        <v>2</v>
      </c>
      <c r="N946" s="5">
        <f t="shared" si="211"/>
        <v>1.5</v>
      </c>
      <c r="P946" s="5">
        <f t="shared" si="212"/>
        <v>0</v>
      </c>
      <c r="Q946" s="5">
        <f t="shared" si="213"/>
        <v>0</v>
      </c>
      <c r="R946" s="5">
        <f t="shared" si="214"/>
        <v>1</v>
      </c>
      <c r="S946" s="5">
        <f t="shared" si="215"/>
        <v>0</v>
      </c>
      <c r="T946" s="5">
        <f t="shared" si="216"/>
        <v>0</v>
      </c>
      <c r="U946" s="5">
        <f t="shared" si="217"/>
        <v>0</v>
      </c>
      <c r="V946" s="13">
        <f t="shared" si="218"/>
        <v>0</v>
      </c>
      <c r="W946" s="5">
        <f t="shared" si="219"/>
        <v>1</v>
      </c>
      <c r="X946" s="5">
        <f t="shared" si="220"/>
        <v>0</v>
      </c>
      <c r="Y946" s="5">
        <f t="shared" si="221"/>
        <v>0</v>
      </c>
      <c r="AB946" s="5">
        <f t="shared" si="222"/>
        <v>2</v>
      </c>
      <c r="AC946" s="5">
        <f t="shared" si="223"/>
        <v>2</v>
      </c>
      <c r="AD946" s="5" t="str">
        <f t="shared" si="224"/>
        <v>Correct</v>
      </c>
      <c r="AE946" t="s">
        <v>105</v>
      </c>
      <c r="AF946">
        <v>36</v>
      </c>
      <c r="AG946" t="s">
        <v>121</v>
      </c>
      <c r="AH946" t="s">
        <v>124</v>
      </c>
      <c r="AI946" t="s">
        <v>107</v>
      </c>
      <c r="AJ946" t="s">
        <v>98</v>
      </c>
      <c r="AK946" s="1" t="s">
        <v>80</v>
      </c>
      <c r="AL946" t="s">
        <v>126</v>
      </c>
      <c r="AM946" t="s">
        <v>110</v>
      </c>
      <c r="AN946" t="s">
        <v>101</v>
      </c>
      <c r="AO946" t="s">
        <v>102</v>
      </c>
      <c r="AP946" s="1" t="s">
        <v>92</v>
      </c>
      <c r="AQ946" t="s">
        <v>102</v>
      </c>
    </row>
    <row r="947" spans="1:43" x14ac:dyDescent="0.25">
      <c r="A947" s="1">
        <v>946</v>
      </c>
      <c r="H947" t="s">
        <v>269</v>
      </c>
      <c r="M947" s="5">
        <f t="shared" si="210"/>
        <v>1</v>
      </c>
      <c r="N947" s="5">
        <f t="shared" si="211"/>
        <v>3</v>
      </c>
      <c r="P947" s="5">
        <f t="shared" si="212"/>
        <v>0</v>
      </c>
      <c r="Q947" s="5">
        <f t="shared" si="213"/>
        <v>0</v>
      </c>
      <c r="R947" s="5">
        <f t="shared" si="214"/>
        <v>0</v>
      </c>
      <c r="S947" s="5">
        <f t="shared" si="215"/>
        <v>0</v>
      </c>
      <c r="T947" s="5">
        <f t="shared" si="216"/>
        <v>0</v>
      </c>
      <c r="U947" s="5">
        <f t="shared" si="217"/>
        <v>0</v>
      </c>
      <c r="V947" s="13">
        <f t="shared" si="218"/>
        <v>1</v>
      </c>
      <c r="W947" s="5">
        <f t="shared" si="219"/>
        <v>0</v>
      </c>
      <c r="X947" s="5">
        <f t="shared" si="220"/>
        <v>0</v>
      </c>
      <c r="Y947" s="5">
        <f t="shared" si="221"/>
        <v>0</v>
      </c>
      <c r="AB947" s="5">
        <f t="shared" si="222"/>
        <v>1</v>
      </c>
      <c r="AC947" s="5">
        <f t="shared" si="223"/>
        <v>1</v>
      </c>
      <c r="AD947" s="5" t="str">
        <f t="shared" si="224"/>
        <v>Correct</v>
      </c>
      <c r="AE947" t="s">
        <v>94</v>
      </c>
      <c r="AF947">
        <v>88</v>
      </c>
      <c r="AG947" t="s">
        <v>121</v>
      </c>
      <c r="AH947" t="s">
        <v>124</v>
      </c>
      <c r="AI947" t="s">
        <v>107</v>
      </c>
      <c r="AJ947" t="s">
        <v>98</v>
      </c>
      <c r="AK947" s="1" t="s">
        <v>80</v>
      </c>
      <c r="AL947" t="s">
        <v>114</v>
      </c>
      <c r="AM947" t="s">
        <v>100</v>
      </c>
      <c r="AN947" t="s">
        <v>104</v>
      </c>
      <c r="AO947" t="s">
        <v>102</v>
      </c>
      <c r="AP947" s="1" t="s">
        <v>373</v>
      </c>
      <c r="AQ947" t="s">
        <v>98</v>
      </c>
    </row>
    <row r="948" spans="1:43" x14ac:dyDescent="0.25">
      <c r="A948" s="1">
        <v>947</v>
      </c>
      <c r="D948" t="s">
        <v>33</v>
      </c>
      <c r="J948" t="s">
        <v>37</v>
      </c>
      <c r="K948" t="s">
        <v>38</v>
      </c>
      <c r="M948" s="5">
        <f t="shared" si="210"/>
        <v>3</v>
      </c>
      <c r="N948" s="5">
        <f t="shared" si="211"/>
        <v>1</v>
      </c>
      <c r="P948" s="5">
        <f t="shared" si="212"/>
        <v>0</v>
      </c>
      <c r="Q948" s="5">
        <f t="shared" si="213"/>
        <v>0</v>
      </c>
      <c r="R948" s="5">
        <f t="shared" si="214"/>
        <v>1</v>
      </c>
      <c r="S948" s="5">
        <f t="shared" si="215"/>
        <v>0</v>
      </c>
      <c r="T948" s="5">
        <f t="shared" si="216"/>
        <v>0</v>
      </c>
      <c r="U948" s="5">
        <f t="shared" si="217"/>
        <v>0</v>
      </c>
      <c r="V948" s="13">
        <f t="shared" si="218"/>
        <v>0</v>
      </c>
      <c r="W948" s="5">
        <f t="shared" si="219"/>
        <v>0</v>
      </c>
      <c r="X948" s="5">
        <f t="shared" si="220"/>
        <v>1</v>
      </c>
      <c r="Y948" s="5">
        <f t="shared" si="221"/>
        <v>1</v>
      </c>
      <c r="AB948" s="5">
        <f t="shared" si="222"/>
        <v>3</v>
      </c>
      <c r="AC948" s="5">
        <f t="shared" si="223"/>
        <v>3</v>
      </c>
      <c r="AD948" s="5" t="str">
        <f t="shared" si="224"/>
        <v>Correct</v>
      </c>
      <c r="AE948" t="s">
        <v>94</v>
      </c>
      <c r="AF948">
        <v>58</v>
      </c>
      <c r="AG948" t="s">
        <v>121</v>
      </c>
      <c r="AH948" t="s">
        <v>124</v>
      </c>
      <c r="AI948" t="s">
        <v>107</v>
      </c>
      <c r="AJ948" t="s">
        <v>98</v>
      </c>
      <c r="AK948" s="1" t="s">
        <v>85</v>
      </c>
      <c r="AL948" t="s">
        <v>114</v>
      </c>
      <c r="AM948" t="s">
        <v>100</v>
      </c>
      <c r="AN948" t="s">
        <v>101</v>
      </c>
      <c r="AO948" t="s">
        <v>102</v>
      </c>
      <c r="AP948" s="1" t="s">
        <v>92</v>
      </c>
      <c r="AQ948" t="s">
        <v>102</v>
      </c>
    </row>
    <row r="949" spans="1:43" x14ac:dyDescent="0.25">
      <c r="A949" s="1">
        <v>948</v>
      </c>
      <c r="G949" t="s">
        <v>35</v>
      </c>
      <c r="M949" s="5">
        <f t="shared" si="210"/>
        <v>1</v>
      </c>
      <c r="N949" s="5">
        <f t="shared" si="211"/>
        <v>3</v>
      </c>
      <c r="P949" s="5">
        <f t="shared" si="212"/>
        <v>0</v>
      </c>
      <c r="Q949" s="5">
        <f t="shared" si="213"/>
        <v>0</v>
      </c>
      <c r="R949" s="5">
        <f t="shared" si="214"/>
        <v>0</v>
      </c>
      <c r="S949" s="5">
        <f t="shared" si="215"/>
        <v>0</v>
      </c>
      <c r="T949" s="5">
        <f t="shared" si="216"/>
        <v>0</v>
      </c>
      <c r="U949" s="5">
        <f t="shared" si="217"/>
        <v>1</v>
      </c>
      <c r="V949" s="13">
        <f t="shared" si="218"/>
        <v>0</v>
      </c>
      <c r="W949" s="5">
        <f t="shared" si="219"/>
        <v>0</v>
      </c>
      <c r="X949" s="5">
        <f t="shared" si="220"/>
        <v>0</v>
      </c>
      <c r="Y949" s="5">
        <f t="shared" si="221"/>
        <v>0</v>
      </c>
      <c r="AB949" s="5">
        <f t="shared" si="222"/>
        <v>1</v>
      </c>
      <c r="AC949" s="5">
        <f t="shared" si="223"/>
        <v>1</v>
      </c>
      <c r="AD949" s="5" t="str">
        <f t="shared" si="224"/>
        <v>Correct</v>
      </c>
      <c r="AE949" t="s">
        <v>94</v>
      </c>
      <c r="AF949">
        <v>70</v>
      </c>
      <c r="AG949" t="s">
        <v>121</v>
      </c>
      <c r="AH949" t="s">
        <v>124</v>
      </c>
      <c r="AI949" t="s">
        <v>107</v>
      </c>
      <c r="AJ949" t="s">
        <v>98</v>
      </c>
      <c r="AK949" s="1" t="s">
        <v>80</v>
      </c>
      <c r="AL949" t="s">
        <v>114</v>
      </c>
      <c r="AM949" t="s">
        <v>110</v>
      </c>
      <c r="AN949" t="s">
        <v>104</v>
      </c>
      <c r="AO949" t="s">
        <v>102</v>
      </c>
      <c r="AP949" s="1" t="s">
        <v>373</v>
      </c>
      <c r="AQ949" t="s">
        <v>102</v>
      </c>
    </row>
    <row r="950" spans="1:43" x14ac:dyDescent="0.25">
      <c r="A950" s="1">
        <v>949</v>
      </c>
      <c r="G950" t="s">
        <v>35</v>
      </c>
      <c r="M950" s="5">
        <f t="shared" si="210"/>
        <v>1</v>
      </c>
      <c r="N950" s="5">
        <f t="shared" si="211"/>
        <v>3</v>
      </c>
      <c r="P950" s="5">
        <f t="shared" si="212"/>
        <v>0</v>
      </c>
      <c r="Q950" s="5">
        <f t="shared" si="213"/>
        <v>0</v>
      </c>
      <c r="R950" s="5">
        <f t="shared" si="214"/>
        <v>0</v>
      </c>
      <c r="S950" s="5">
        <f t="shared" si="215"/>
        <v>0</v>
      </c>
      <c r="T950" s="5">
        <f t="shared" si="216"/>
        <v>0</v>
      </c>
      <c r="U950" s="5">
        <f t="shared" si="217"/>
        <v>1</v>
      </c>
      <c r="V950" s="13">
        <f t="shared" si="218"/>
        <v>0</v>
      </c>
      <c r="W950" s="5">
        <f t="shared" si="219"/>
        <v>0</v>
      </c>
      <c r="X950" s="5">
        <f t="shared" si="220"/>
        <v>0</v>
      </c>
      <c r="Y950" s="5">
        <f t="shared" si="221"/>
        <v>0</v>
      </c>
      <c r="AB950" s="5">
        <f t="shared" si="222"/>
        <v>1</v>
      </c>
      <c r="AC950" s="5">
        <f t="shared" si="223"/>
        <v>1</v>
      </c>
      <c r="AD950" s="5" t="str">
        <f t="shared" si="224"/>
        <v>Correct</v>
      </c>
      <c r="AE950" t="s">
        <v>105</v>
      </c>
      <c r="AF950">
        <v>64</v>
      </c>
      <c r="AG950" t="s">
        <v>95</v>
      </c>
      <c r="AH950" t="s">
        <v>127</v>
      </c>
      <c r="AI950" t="s">
        <v>128</v>
      </c>
      <c r="AJ950" t="s">
        <v>98</v>
      </c>
      <c r="AK950" s="1" t="s">
        <v>363</v>
      </c>
      <c r="AL950" t="s">
        <v>126</v>
      </c>
      <c r="AM950" t="s">
        <v>100</v>
      </c>
      <c r="AN950" t="s">
        <v>104</v>
      </c>
      <c r="AO950" t="s">
        <v>102</v>
      </c>
      <c r="AP950" s="1" t="s">
        <v>92</v>
      </c>
      <c r="AQ950" t="s">
        <v>102</v>
      </c>
    </row>
    <row r="951" spans="1:43" x14ac:dyDescent="0.25">
      <c r="A951" s="1">
        <v>950</v>
      </c>
      <c r="D951" t="s">
        <v>33</v>
      </c>
      <c r="I951" t="s">
        <v>36</v>
      </c>
      <c r="J951" t="s">
        <v>37</v>
      </c>
      <c r="M951" s="5">
        <f t="shared" si="210"/>
        <v>3</v>
      </c>
      <c r="N951" s="5">
        <f t="shared" si="211"/>
        <v>1</v>
      </c>
      <c r="P951" s="5">
        <f t="shared" si="212"/>
        <v>0</v>
      </c>
      <c r="Q951" s="5">
        <f t="shared" si="213"/>
        <v>0</v>
      </c>
      <c r="R951" s="5">
        <f t="shared" si="214"/>
        <v>1</v>
      </c>
      <c r="S951" s="5">
        <f t="shared" si="215"/>
        <v>0</v>
      </c>
      <c r="T951" s="5">
        <f t="shared" si="216"/>
        <v>0</v>
      </c>
      <c r="U951" s="5">
        <f t="shared" si="217"/>
        <v>0</v>
      </c>
      <c r="V951" s="13">
        <f t="shared" si="218"/>
        <v>0</v>
      </c>
      <c r="W951" s="5">
        <f t="shared" si="219"/>
        <v>1</v>
      </c>
      <c r="X951" s="5">
        <f t="shared" si="220"/>
        <v>1</v>
      </c>
      <c r="Y951" s="5">
        <f t="shared" si="221"/>
        <v>0</v>
      </c>
      <c r="AB951" s="5">
        <f t="shared" si="222"/>
        <v>3</v>
      </c>
      <c r="AC951" s="5">
        <f t="shared" si="223"/>
        <v>3</v>
      </c>
      <c r="AD951" s="5" t="str">
        <f t="shared" si="224"/>
        <v>Correct</v>
      </c>
      <c r="AE951" t="s">
        <v>94</v>
      </c>
      <c r="AF951">
        <v>55</v>
      </c>
      <c r="AG951" t="s">
        <v>95</v>
      </c>
      <c r="AH951" t="s">
        <v>129</v>
      </c>
      <c r="AI951" t="s">
        <v>107</v>
      </c>
      <c r="AK951" s="1" t="s">
        <v>80</v>
      </c>
      <c r="AL951" t="s">
        <v>114</v>
      </c>
      <c r="AM951" t="s">
        <v>110</v>
      </c>
      <c r="AN951" t="s">
        <v>101</v>
      </c>
      <c r="AO951" t="s">
        <v>102</v>
      </c>
      <c r="AP951" s="1" t="s">
        <v>92</v>
      </c>
      <c r="AQ951" t="s">
        <v>102</v>
      </c>
    </row>
    <row r="952" spans="1:43" x14ac:dyDescent="0.25">
      <c r="A952" s="1">
        <v>951</v>
      </c>
      <c r="M952" s="5">
        <f t="shared" si="210"/>
        <v>0</v>
      </c>
      <c r="N952" s="5" t="e">
        <f t="shared" si="211"/>
        <v>#DIV/0!</v>
      </c>
      <c r="P952" s="5">
        <f t="shared" si="212"/>
        <v>0</v>
      </c>
      <c r="Q952" s="5">
        <f t="shared" si="213"/>
        <v>0</v>
      </c>
      <c r="R952" s="5">
        <f t="shared" si="214"/>
        <v>0</v>
      </c>
      <c r="S952" s="5">
        <f t="shared" si="215"/>
        <v>0</v>
      </c>
      <c r="T952" s="5">
        <f t="shared" si="216"/>
        <v>0</v>
      </c>
      <c r="U952" s="5">
        <f t="shared" si="217"/>
        <v>0</v>
      </c>
      <c r="V952" s="13">
        <f t="shared" si="218"/>
        <v>0</v>
      </c>
      <c r="W952" s="5">
        <f t="shared" si="219"/>
        <v>0</v>
      </c>
      <c r="X952" s="5">
        <f t="shared" si="220"/>
        <v>0</v>
      </c>
      <c r="Y952" s="5">
        <f t="shared" si="221"/>
        <v>0</v>
      </c>
      <c r="AB952" s="5">
        <f t="shared" si="222"/>
        <v>0</v>
      </c>
      <c r="AC952" s="5">
        <f t="shared" si="223"/>
        <v>0</v>
      </c>
      <c r="AD952" s="5" t="str">
        <f t="shared" si="224"/>
        <v>Correct</v>
      </c>
      <c r="AE952" t="s">
        <v>105</v>
      </c>
      <c r="AF952">
        <v>83</v>
      </c>
      <c r="AG952" t="s">
        <v>95</v>
      </c>
      <c r="AH952" t="s">
        <v>130</v>
      </c>
      <c r="AI952" t="s">
        <v>107</v>
      </c>
      <c r="AJ952" t="s">
        <v>98</v>
      </c>
      <c r="AK952" s="1" t="s">
        <v>80</v>
      </c>
      <c r="AM952" t="s">
        <v>110</v>
      </c>
      <c r="AN952" t="s">
        <v>104</v>
      </c>
      <c r="AO952" t="s">
        <v>102</v>
      </c>
      <c r="AP952" s="1"/>
      <c r="AQ952" t="s">
        <v>102</v>
      </c>
    </row>
    <row r="953" spans="1:43" x14ac:dyDescent="0.25">
      <c r="A953" s="1">
        <v>952</v>
      </c>
      <c r="D953" t="s">
        <v>33</v>
      </c>
      <c r="F953" t="s">
        <v>34</v>
      </c>
      <c r="I953" t="s">
        <v>36</v>
      </c>
      <c r="J953" t="s">
        <v>37</v>
      </c>
      <c r="M953" s="5">
        <f t="shared" si="210"/>
        <v>4</v>
      </c>
      <c r="N953" s="5">
        <f t="shared" si="211"/>
        <v>0.75</v>
      </c>
      <c r="P953" s="5">
        <f t="shared" si="212"/>
        <v>0</v>
      </c>
      <c r="Q953" s="5">
        <f t="shared" si="213"/>
        <v>0</v>
      </c>
      <c r="R953" s="5">
        <f t="shared" si="214"/>
        <v>0.75</v>
      </c>
      <c r="S953" s="5">
        <f t="shared" si="215"/>
        <v>0</v>
      </c>
      <c r="T953" s="5">
        <f t="shared" si="216"/>
        <v>0.75</v>
      </c>
      <c r="U953" s="5">
        <f t="shared" si="217"/>
        <v>0</v>
      </c>
      <c r="V953" s="13">
        <f t="shared" si="218"/>
        <v>0</v>
      </c>
      <c r="W953" s="5">
        <f t="shared" si="219"/>
        <v>0.75</v>
      </c>
      <c r="X953" s="5">
        <f t="shared" si="220"/>
        <v>0.75</v>
      </c>
      <c r="Y953" s="5">
        <f t="shared" si="221"/>
        <v>0</v>
      </c>
      <c r="AB953" s="5">
        <f t="shared" si="222"/>
        <v>3</v>
      </c>
      <c r="AC953" s="5">
        <f t="shared" si="223"/>
        <v>4</v>
      </c>
      <c r="AD953" s="5" t="str">
        <f t="shared" si="224"/>
        <v>Correct</v>
      </c>
      <c r="AE953" t="s">
        <v>105</v>
      </c>
      <c r="AF953">
        <v>78</v>
      </c>
      <c r="AG953" t="s">
        <v>95</v>
      </c>
      <c r="AH953" t="s">
        <v>130</v>
      </c>
      <c r="AI953" t="s">
        <v>107</v>
      </c>
      <c r="AJ953" t="s">
        <v>98</v>
      </c>
      <c r="AK953" s="1" t="s">
        <v>80</v>
      </c>
      <c r="AL953" t="s">
        <v>114</v>
      </c>
      <c r="AM953" t="s">
        <v>110</v>
      </c>
      <c r="AN953" t="s">
        <v>104</v>
      </c>
      <c r="AO953" t="s">
        <v>102</v>
      </c>
      <c r="AP953" s="1"/>
      <c r="AQ953" t="s">
        <v>98</v>
      </c>
    </row>
    <row r="954" spans="1:43" x14ac:dyDescent="0.25">
      <c r="A954" s="1">
        <v>953</v>
      </c>
      <c r="D954" t="s">
        <v>33</v>
      </c>
      <c r="H954" t="s">
        <v>269</v>
      </c>
      <c r="I954" t="s">
        <v>36</v>
      </c>
      <c r="M954" s="5">
        <f t="shared" si="210"/>
        <v>3</v>
      </c>
      <c r="N954" s="5">
        <f t="shared" si="211"/>
        <v>1</v>
      </c>
      <c r="P954" s="5">
        <f t="shared" si="212"/>
        <v>0</v>
      </c>
      <c r="Q954" s="5">
        <f t="shared" si="213"/>
        <v>0</v>
      </c>
      <c r="R954" s="5">
        <f t="shared" si="214"/>
        <v>1</v>
      </c>
      <c r="S954" s="5">
        <f t="shared" si="215"/>
        <v>0</v>
      </c>
      <c r="T954" s="5">
        <f t="shared" si="216"/>
        <v>0</v>
      </c>
      <c r="U954" s="5">
        <f t="shared" si="217"/>
        <v>0</v>
      </c>
      <c r="V954" s="13">
        <f t="shared" si="218"/>
        <v>1</v>
      </c>
      <c r="W954" s="5">
        <f t="shared" si="219"/>
        <v>1</v>
      </c>
      <c r="X954" s="5">
        <f t="shared" si="220"/>
        <v>0</v>
      </c>
      <c r="Y954" s="5">
        <f t="shared" si="221"/>
        <v>0</v>
      </c>
      <c r="AB954" s="5">
        <f t="shared" si="222"/>
        <v>3</v>
      </c>
      <c r="AC954" s="5">
        <f t="shared" si="223"/>
        <v>3</v>
      </c>
      <c r="AD954" s="5" t="str">
        <f t="shared" si="224"/>
        <v>Correct</v>
      </c>
      <c r="AE954" t="s">
        <v>105</v>
      </c>
      <c r="AF954">
        <v>65</v>
      </c>
      <c r="AG954" t="s">
        <v>95</v>
      </c>
      <c r="AH954" t="s">
        <v>130</v>
      </c>
      <c r="AI954" t="s">
        <v>107</v>
      </c>
      <c r="AJ954" t="s">
        <v>98</v>
      </c>
      <c r="AK954" s="1" t="s">
        <v>80</v>
      </c>
      <c r="AL954" t="s">
        <v>114</v>
      </c>
      <c r="AM954" t="s">
        <v>100</v>
      </c>
      <c r="AN954" t="s">
        <v>104</v>
      </c>
      <c r="AO954" t="s">
        <v>102</v>
      </c>
      <c r="AP954" s="1" t="s">
        <v>92</v>
      </c>
      <c r="AQ954" t="s">
        <v>102</v>
      </c>
    </row>
    <row r="955" spans="1:43" x14ac:dyDescent="0.25">
      <c r="A955" s="1">
        <v>954</v>
      </c>
      <c r="G955" t="s">
        <v>35</v>
      </c>
      <c r="M955" s="5">
        <f t="shared" si="210"/>
        <v>1</v>
      </c>
      <c r="N955" s="5">
        <f t="shared" si="211"/>
        <v>3</v>
      </c>
      <c r="P955" s="5">
        <f t="shared" si="212"/>
        <v>0</v>
      </c>
      <c r="Q955" s="5">
        <f t="shared" si="213"/>
        <v>0</v>
      </c>
      <c r="R955" s="5">
        <f t="shared" si="214"/>
        <v>0</v>
      </c>
      <c r="S955" s="5">
        <f t="shared" si="215"/>
        <v>0</v>
      </c>
      <c r="T955" s="5">
        <f t="shared" si="216"/>
        <v>0</v>
      </c>
      <c r="U955" s="5">
        <f t="shared" si="217"/>
        <v>1</v>
      </c>
      <c r="V955" s="13">
        <f t="shared" si="218"/>
        <v>0</v>
      </c>
      <c r="W955" s="5">
        <f t="shared" si="219"/>
        <v>0</v>
      </c>
      <c r="X955" s="5">
        <f t="shared" si="220"/>
        <v>0</v>
      </c>
      <c r="Y955" s="5">
        <f t="shared" si="221"/>
        <v>0</v>
      </c>
      <c r="AB955" s="5">
        <f t="shared" si="222"/>
        <v>1</v>
      </c>
      <c r="AC955" s="5">
        <f t="shared" si="223"/>
        <v>1</v>
      </c>
      <c r="AD955" s="5" t="str">
        <f t="shared" si="224"/>
        <v>Correct</v>
      </c>
      <c r="AE955" t="s">
        <v>105</v>
      </c>
      <c r="AF955">
        <v>72</v>
      </c>
      <c r="AG955" t="s">
        <v>95</v>
      </c>
      <c r="AH955" t="s">
        <v>145</v>
      </c>
      <c r="AI955" t="s">
        <v>107</v>
      </c>
      <c r="AK955" s="1" t="s">
        <v>82</v>
      </c>
      <c r="AL955" t="s">
        <v>108</v>
      </c>
      <c r="AM955" t="s">
        <v>132</v>
      </c>
      <c r="AN955" t="s">
        <v>104</v>
      </c>
      <c r="AP955" s="1" t="s">
        <v>92</v>
      </c>
    </row>
    <row r="956" spans="1:43" x14ac:dyDescent="0.25">
      <c r="A956" s="1">
        <v>955</v>
      </c>
      <c r="G956" t="s">
        <v>35</v>
      </c>
      <c r="M956" s="5">
        <f t="shared" si="210"/>
        <v>1</v>
      </c>
      <c r="N956" s="5">
        <f t="shared" si="211"/>
        <v>3</v>
      </c>
      <c r="P956" s="5">
        <f t="shared" si="212"/>
        <v>0</v>
      </c>
      <c r="Q956" s="5">
        <f t="shared" si="213"/>
        <v>0</v>
      </c>
      <c r="R956" s="5">
        <f t="shared" si="214"/>
        <v>0</v>
      </c>
      <c r="S956" s="5">
        <f t="shared" si="215"/>
        <v>0</v>
      </c>
      <c r="T956" s="5">
        <f t="shared" si="216"/>
        <v>0</v>
      </c>
      <c r="U956" s="5">
        <f t="shared" si="217"/>
        <v>1</v>
      </c>
      <c r="V956" s="13">
        <f t="shared" si="218"/>
        <v>0</v>
      </c>
      <c r="W956" s="5">
        <f t="shared" si="219"/>
        <v>0</v>
      </c>
      <c r="X956" s="5">
        <f t="shared" si="220"/>
        <v>0</v>
      </c>
      <c r="Y956" s="5">
        <f t="shared" si="221"/>
        <v>0</v>
      </c>
      <c r="AB956" s="5">
        <f t="shared" si="222"/>
        <v>1</v>
      </c>
      <c r="AC956" s="5">
        <f t="shared" si="223"/>
        <v>1</v>
      </c>
      <c r="AD956" s="5" t="str">
        <f t="shared" si="224"/>
        <v>Correct</v>
      </c>
      <c r="AE956" t="s">
        <v>94</v>
      </c>
      <c r="AF956">
        <v>68</v>
      </c>
      <c r="AG956" t="s">
        <v>115</v>
      </c>
      <c r="AH956" t="s">
        <v>345</v>
      </c>
      <c r="AI956" t="s">
        <v>107</v>
      </c>
      <c r="AJ956" t="s">
        <v>98</v>
      </c>
      <c r="AK956" s="1" t="s">
        <v>80</v>
      </c>
      <c r="AM956" t="s">
        <v>110</v>
      </c>
      <c r="AN956" t="s">
        <v>104</v>
      </c>
      <c r="AO956" t="s">
        <v>102</v>
      </c>
      <c r="AP956" s="1" t="s">
        <v>373</v>
      </c>
      <c r="AQ956" t="s">
        <v>98</v>
      </c>
    </row>
    <row r="957" spans="1:43" x14ac:dyDescent="0.25">
      <c r="A957" s="1">
        <v>956</v>
      </c>
      <c r="I957" t="s">
        <v>36</v>
      </c>
      <c r="M957" s="5">
        <f t="shared" si="210"/>
        <v>1</v>
      </c>
      <c r="N957" s="5">
        <f t="shared" si="211"/>
        <v>3</v>
      </c>
      <c r="P957" s="5">
        <f t="shared" si="212"/>
        <v>0</v>
      </c>
      <c r="Q957" s="5">
        <f t="shared" si="213"/>
        <v>0</v>
      </c>
      <c r="R957" s="5">
        <f t="shared" si="214"/>
        <v>0</v>
      </c>
      <c r="S957" s="5">
        <f t="shared" si="215"/>
        <v>0</v>
      </c>
      <c r="T957" s="5">
        <f t="shared" si="216"/>
        <v>0</v>
      </c>
      <c r="U957" s="5">
        <f t="shared" si="217"/>
        <v>0</v>
      </c>
      <c r="V957" s="13">
        <f t="shared" si="218"/>
        <v>0</v>
      </c>
      <c r="W957" s="5">
        <f t="shared" si="219"/>
        <v>1</v>
      </c>
      <c r="X957" s="5">
        <f t="shared" si="220"/>
        <v>0</v>
      </c>
      <c r="Y957" s="5">
        <f t="shared" si="221"/>
        <v>0</v>
      </c>
      <c r="AB957" s="5">
        <f t="shared" si="222"/>
        <v>1</v>
      </c>
      <c r="AC957" s="5">
        <f t="shared" si="223"/>
        <v>1</v>
      </c>
      <c r="AD957" s="5" t="str">
        <f t="shared" si="224"/>
        <v>Correct</v>
      </c>
      <c r="AE957" t="s">
        <v>94</v>
      </c>
      <c r="AF957">
        <v>80</v>
      </c>
      <c r="AG957" t="s">
        <v>95</v>
      </c>
      <c r="AH957" t="s">
        <v>142</v>
      </c>
      <c r="AI957" t="s">
        <v>107</v>
      </c>
      <c r="AJ957" t="s">
        <v>98</v>
      </c>
      <c r="AK957" s="1"/>
      <c r="AL957" t="s">
        <v>109</v>
      </c>
      <c r="AM957" t="s">
        <v>103</v>
      </c>
      <c r="AN957" t="s">
        <v>104</v>
      </c>
      <c r="AO957" t="s">
        <v>102</v>
      </c>
      <c r="AP957" s="1" t="s">
        <v>372</v>
      </c>
    </row>
    <row r="958" spans="1:43" x14ac:dyDescent="0.25">
      <c r="A958" s="1">
        <v>957</v>
      </c>
      <c r="H958" t="s">
        <v>269</v>
      </c>
      <c r="J958" t="s">
        <v>37</v>
      </c>
      <c r="K958" t="s">
        <v>38</v>
      </c>
      <c r="M958" s="5">
        <f t="shared" si="210"/>
        <v>3</v>
      </c>
      <c r="N958" s="5">
        <f t="shared" si="211"/>
        <v>1</v>
      </c>
      <c r="P958" s="5">
        <f t="shared" si="212"/>
        <v>0</v>
      </c>
      <c r="Q958" s="5">
        <f t="shared" si="213"/>
        <v>0</v>
      </c>
      <c r="R958" s="5">
        <f t="shared" si="214"/>
        <v>0</v>
      </c>
      <c r="S958" s="5">
        <f t="shared" si="215"/>
        <v>0</v>
      </c>
      <c r="T958" s="5">
        <f t="shared" si="216"/>
        <v>0</v>
      </c>
      <c r="U958" s="5">
        <f t="shared" si="217"/>
        <v>0</v>
      </c>
      <c r="V958" s="13">
        <f t="shared" si="218"/>
        <v>1</v>
      </c>
      <c r="W958" s="5">
        <f t="shared" si="219"/>
        <v>0</v>
      </c>
      <c r="X958" s="5">
        <f t="shared" si="220"/>
        <v>1</v>
      </c>
      <c r="Y958" s="5">
        <f t="shared" si="221"/>
        <v>1</v>
      </c>
      <c r="AB958" s="5">
        <f t="shared" si="222"/>
        <v>3</v>
      </c>
      <c r="AC958" s="5">
        <f t="shared" si="223"/>
        <v>3</v>
      </c>
      <c r="AD958" s="5" t="str">
        <f t="shared" si="224"/>
        <v>Correct</v>
      </c>
      <c r="AE958" t="s">
        <v>105</v>
      </c>
      <c r="AF958">
        <v>75</v>
      </c>
      <c r="AG958" t="s">
        <v>95</v>
      </c>
      <c r="AH958" t="s">
        <v>141</v>
      </c>
      <c r="AI958" t="s">
        <v>107</v>
      </c>
      <c r="AJ958" t="s">
        <v>98</v>
      </c>
      <c r="AK958" s="1" t="s">
        <v>80</v>
      </c>
      <c r="AM958" t="s">
        <v>100</v>
      </c>
      <c r="AN958" t="s">
        <v>104</v>
      </c>
      <c r="AO958" t="s">
        <v>102</v>
      </c>
      <c r="AP958" s="1" t="s">
        <v>373</v>
      </c>
      <c r="AQ958" t="s">
        <v>98</v>
      </c>
    </row>
    <row r="959" spans="1:43" x14ac:dyDescent="0.25">
      <c r="A959" s="1">
        <v>958</v>
      </c>
      <c r="H959" t="s">
        <v>269</v>
      </c>
      <c r="J959" t="s">
        <v>37</v>
      </c>
      <c r="K959" t="s">
        <v>38</v>
      </c>
      <c r="M959" s="5">
        <f t="shared" si="210"/>
        <v>3</v>
      </c>
      <c r="N959" s="5">
        <f t="shared" si="211"/>
        <v>1</v>
      </c>
      <c r="P959" s="5">
        <f t="shared" si="212"/>
        <v>0</v>
      </c>
      <c r="Q959" s="5">
        <f t="shared" si="213"/>
        <v>0</v>
      </c>
      <c r="R959" s="5">
        <f t="shared" si="214"/>
        <v>0</v>
      </c>
      <c r="S959" s="5">
        <f t="shared" si="215"/>
        <v>0</v>
      </c>
      <c r="T959" s="5">
        <f t="shared" si="216"/>
        <v>0</v>
      </c>
      <c r="U959" s="5">
        <f t="shared" si="217"/>
        <v>0</v>
      </c>
      <c r="V959" s="13">
        <f t="shared" si="218"/>
        <v>1</v>
      </c>
      <c r="W959" s="5">
        <f t="shared" si="219"/>
        <v>0</v>
      </c>
      <c r="X959" s="5">
        <f t="shared" si="220"/>
        <v>1</v>
      </c>
      <c r="Y959" s="5">
        <f t="shared" si="221"/>
        <v>1</v>
      </c>
      <c r="AB959" s="5">
        <f t="shared" si="222"/>
        <v>3</v>
      </c>
      <c r="AC959" s="5">
        <f t="shared" si="223"/>
        <v>3</v>
      </c>
      <c r="AD959" s="5" t="str">
        <f t="shared" si="224"/>
        <v>Correct</v>
      </c>
      <c r="AE959" t="s">
        <v>105</v>
      </c>
      <c r="AF959">
        <v>70</v>
      </c>
      <c r="AG959" t="s">
        <v>95</v>
      </c>
      <c r="AH959" t="s">
        <v>146</v>
      </c>
      <c r="AI959" t="s">
        <v>107</v>
      </c>
      <c r="AJ959" t="s">
        <v>98</v>
      </c>
      <c r="AK959" s="1" t="s">
        <v>80</v>
      </c>
      <c r="AL959" t="s">
        <v>114</v>
      </c>
      <c r="AM959" t="s">
        <v>100</v>
      </c>
      <c r="AN959" t="s">
        <v>104</v>
      </c>
      <c r="AO959" t="s">
        <v>102</v>
      </c>
      <c r="AP959" s="1" t="s">
        <v>373</v>
      </c>
      <c r="AQ959" t="s">
        <v>102</v>
      </c>
    </row>
    <row r="960" spans="1:43" x14ac:dyDescent="0.25">
      <c r="A960" s="1">
        <v>959</v>
      </c>
      <c r="I960" t="s">
        <v>36</v>
      </c>
      <c r="K960" t="s">
        <v>38</v>
      </c>
      <c r="M960" s="5">
        <f t="shared" si="210"/>
        <v>2</v>
      </c>
      <c r="N960" s="5">
        <f t="shared" si="211"/>
        <v>1.5</v>
      </c>
      <c r="P960" s="5">
        <f t="shared" si="212"/>
        <v>0</v>
      </c>
      <c r="Q960" s="5">
        <f t="shared" si="213"/>
        <v>0</v>
      </c>
      <c r="R960" s="5">
        <f t="shared" si="214"/>
        <v>0</v>
      </c>
      <c r="S960" s="5">
        <f t="shared" si="215"/>
        <v>0</v>
      </c>
      <c r="T960" s="5">
        <f t="shared" si="216"/>
        <v>0</v>
      </c>
      <c r="U960" s="5">
        <f t="shared" si="217"/>
        <v>0</v>
      </c>
      <c r="V960" s="13">
        <f t="shared" si="218"/>
        <v>0</v>
      </c>
      <c r="W960" s="5">
        <f t="shared" si="219"/>
        <v>1</v>
      </c>
      <c r="X960" s="5">
        <f t="shared" si="220"/>
        <v>0</v>
      </c>
      <c r="Y960" s="5">
        <f t="shared" si="221"/>
        <v>1</v>
      </c>
      <c r="AB960" s="5">
        <f t="shared" si="222"/>
        <v>2</v>
      </c>
      <c r="AC960" s="5">
        <f t="shared" si="223"/>
        <v>2</v>
      </c>
      <c r="AD960" s="5" t="str">
        <f t="shared" si="224"/>
        <v>Correct</v>
      </c>
      <c r="AE960" t="s">
        <v>105</v>
      </c>
      <c r="AF960">
        <v>68</v>
      </c>
      <c r="AG960" t="s">
        <v>95</v>
      </c>
      <c r="AH960" t="s">
        <v>147</v>
      </c>
      <c r="AI960" t="s">
        <v>107</v>
      </c>
      <c r="AJ960" t="s">
        <v>98</v>
      </c>
      <c r="AK960" s="1" t="s">
        <v>80</v>
      </c>
      <c r="AL960" t="s">
        <v>108</v>
      </c>
      <c r="AM960" t="s">
        <v>110</v>
      </c>
      <c r="AN960" t="s">
        <v>101</v>
      </c>
      <c r="AO960" t="s">
        <v>102</v>
      </c>
      <c r="AP960" s="1" t="s">
        <v>92</v>
      </c>
      <c r="AQ960" t="s">
        <v>98</v>
      </c>
    </row>
    <row r="961" spans="1:43" x14ac:dyDescent="0.25">
      <c r="A961" s="1">
        <v>960</v>
      </c>
      <c r="M961" s="5">
        <f t="shared" si="210"/>
        <v>0</v>
      </c>
      <c r="N961" s="5" t="e">
        <f t="shared" si="211"/>
        <v>#DIV/0!</v>
      </c>
      <c r="P961" s="5">
        <f t="shared" si="212"/>
        <v>0</v>
      </c>
      <c r="Q961" s="5">
        <f t="shared" si="213"/>
        <v>0</v>
      </c>
      <c r="R961" s="5">
        <f t="shared" si="214"/>
        <v>0</v>
      </c>
      <c r="S961" s="5">
        <f t="shared" si="215"/>
        <v>0</v>
      </c>
      <c r="T961" s="5">
        <f t="shared" si="216"/>
        <v>0</v>
      </c>
      <c r="U961" s="5">
        <f t="shared" si="217"/>
        <v>0</v>
      </c>
      <c r="V961" s="13">
        <f t="shared" si="218"/>
        <v>0</v>
      </c>
      <c r="W961" s="5">
        <f t="shared" si="219"/>
        <v>0</v>
      </c>
      <c r="X961" s="5">
        <f t="shared" si="220"/>
        <v>0</v>
      </c>
      <c r="Y961" s="5">
        <f t="shared" si="221"/>
        <v>0</v>
      </c>
      <c r="AB961" s="5">
        <f t="shared" si="222"/>
        <v>0</v>
      </c>
      <c r="AC961" s="5">
        <f t="shared" si="223"/>
        <v>0</v>
      </c>
      <c r="AD961" s="5" t="str">
        <f t="shared" si="224"/>
        <v>Correct</v>
      </c>
      <c r="AE961" t="s">
        <v>105</v>
      </c>
      <c r="AF961">
        <v>68</v>
      </c>
      <c r="AG961" t="s">
        <v>95</v>
      </c>
      <c r="AH961" t="s">
        <v>148</v>
      </c>
      <c r="AI961" t="s">
        <v>107</v>
      </c>
      <c r="AJ961" t="s">
        <v>98</v>
      </c>
      <c r="AK961" s="1" t="s">
        <v>80</v>
      </c>
      <c r="AL961" t="s">
        <v>112</v>
      </c>
      <c r="AM961" t="s">
        <v>100</v>
      </c>
      <c r="AN961" t="s">
        <v>104</v>
      </c>
      <c r="AO961" t="s">
        <v>102</v>
      </c>
      <c r="AP961" s="1" t="s">
        <v>91</v>
      </c>
      <c r="AQ961" t="s">
        <v>98</v>
      </c>
    </row>
    <row r="962" spans="1:43" x14ac:dyDescent="0.25">
      <c r="A962" s="1">
        <v>961</v>
      </c>
      <c r="B962" t="s">
        <v>31</v>
      </c>
      <c r="M962" s="5">
        <f t="shared" si="210"/>
        <v>1</v>
      </c>
      <c r="N962" s="5">
        <f t="shared" si="211"/>
        <v>3</v>
      </c>
      <c r="P962" s="5">
        <f t="shared" si="212"/>
        <v>1</v>
      </c>
      <c r="Q962" s="5">
        <f t="shared" si="213"/>
        <v>0</v>
      </c>
      <c r="R962" s="5">
        <f t="shared" si="214"/>
        <v>0</v>
      </c>
      <c r="S962" s="5">
        <f t="shared" si="215"/>
        <v>0</v>
      </c>
      <c r="T962" s="5">
        <f t="shared" si="216"/>
        <v>0</v>
      </c>
      <c r="U962" s="5">
        <f t="shared" si="217"/>
        <v>0</v>
      </c>
      <c r="V962" s="13">
        <f t="shared" si="218"/>
        <v>0</v>
      </c>
      <c r="W962" s="5">
        <f t="shared" si="219"/>
        <v>0</v>
      </c>
      <c r="X962" s="5">
        <f t="shared" si="220"/>
        <v>0</v>
      </c>
      <c r="Y962" s="5">
        <f t="shared" si="221"/>
        <v>0</v>
      </c>
      <c r="AB962" s="5">
        <f t="shared" si="222"/>
        <v>1</v>
      </c>
      <c r="AC962" s="5">
        <f t="shared" si="223"/>
        <v>1</v>
      </c>
      <c r="AD962" s="5" t="str">
        <f t="shared" si="224"/>
        <v>Correct</v>
      </c>
      <c r="AE962" t="s">
        <v>105</v>
      </c>
      <c r="AF962">
        <v>65</v>
      </c>
      <c r="AG962" t="s">
        <v>95</v>
      </c>
      <c r="AH962" t="s">
        <v>149</v>
      </c>
      <c r="AI962" t="s">
        <v>107</v>
      </c>
      <c r="AJ962" t="s">
        <v>98</v>
      </c>
      <c r="AK962" s="1" t="s">
        <v>80</v>
      </c>
      <c r="AL962" t="s">
        <v>114</v>
      </c>
      <c r="AM962" t="s">
        <v>100</v>
      </c>
      <c r="AN962" t="s">
        <v>104</v>
      </c>
      <c r="AO962" t="s">
        <v>102</v>
      </c>
      <c r="AP962" s="1" t="s">
        <v>91</v>
      </c>
      <c r="AQ962" t="s">
        <v>98</v>
      </c>
    </row>
    <row r="963" spans="1:43" x14ac:dyDescent="0.25">
      <c r="A963" s="1">
        <v>962</v>
      </c>
      <c r="E963" t="s">
        <v>266</v>
      </c>
      <c r="H963" t="s">
        <v>269</v>
      </c>
      <c r="K963" t="s">
        <v>38</v>
      </c>
      <c r="M963" s="5">
        <f t="shared" ref="M963:M977" si="225">COUNTA(B963:L963)</f>
        <v>3</v>
      </c>
      <c r="N963" s="5">
        <f t="shared" ref="N963:N977" si="226">3/M963</f>
        <v>1</v>
      </c>
      <c r="P963" s="5">
        <f t="shared" ref="P963:P977" si="227">IF($M963&lt;3,IF($B963=$B$1,1,0),IF($B963=$B$1,$N963,0))</f>
        <v>0</v>
      </c>
      <c r="Q963" s="5">
        <f t="shared" ref="Q963:Q977" si="228">IF($M963&lt;3,IF($C963=$C$1,1,0),IF($C963=$C$1,$N963,0))</f>
        <v>0</v>
      </c>
      <c r="R963" s="5">
        <f t="shared" ref="R963:R977" si="229">IF($M963&lt;3,IF($D963=$D$1,1,0),IF($D963=$D$1,$N963,0))</f>
        <v>0</v>
      </c>
      <c r="S963" s="5">
        <f t="shared" ref="S963:S977" si="230">IF($M963&lt;3,IF($E963=$E$1,1,0),IF($E963=$E$1,$N963,0))</f>
        <v>1</v>
      </c>
      <c r="T963" s="5">
        <f t="shared" ref="T963:T977" si="231">IF($M963&lt;3,IF($F963=$F$1,1,0),IF($F963=$F$1,$N963,0))</f>
        <v>0</v>
      </c>
      <c r="U963" s="5">
        <f t="shared" ref="U963:U977" si="232">IF($M963&lt;3,IF($G963=$G$1,1,0),IF($G963=$G$1,$N963,0))</f>
        <v>0</v>
      </c>
      <c r="V963" s="13">
        <f t="shared" ref="V963:V977" si="233">IF($M963&lt;3,IF($H963=$H$1,1,0),IF($H963=$H$1,$N963,0))</f>
        <v>1</v>
      </c>
      <c r="W963" s="5">
        <f t="shared" ref="W963:W977" si="234">IF($M963&lt;3,IF($I963=$I$1,1,0),IF($I963=$I$1,$N963,0))</f>
        <v>0</v>
      </c>
      <c r="X963" s="5">
        <f t="shared" ref="X963:X977" si="235">IF($M963&lt;3,IF($J963=$J$1,1,0),IF($J963=$J$1,$N963,0))</f>
        <v>0</v>
      </c>
      <c r="Y963" s="5">
        <f t="shared" ref="Y963:Y977" si="236">IF($M963&lt;3,IF($K963=$K$1,1,0),IF($K963=$K$1,$N963,0))</f>
        <v>1</v>
      </c>
      <c r="AB963" s="5">
        <f t="shared" ref="AB963:AB977" si="237">SUM(P963:Z963)</f>
        <v>3</v>
      </c>
      <c r="AC963" s="5">
        <f t="shared" ref="AC963:AC977" si="238">M963</f>
        <v>3</v>
      </c>
      <c r="AD963" s="5" t="str">
        <f t="shared" ref="AD963:AD977" si="239">IF(AB963=AC963,"Correct",IF(AB963=3,"Correct","Wrong"))</f>
        <v>Correct</v>
      </c>
      <c r="AE963" t="s">
        <v>105</v>
      </c>
      <c r="AF963">
        <v>71</v>
      </c>
      <c r="AG963" t="s">
        <v>95</v>
      </c>
      <c r="AH963" t="s">
        <v>149</v>
      </c>
      <c r="AI963" t="s">
        <v>107</v>
      </c>
      <c r="AJ963" t="s">
        <v>98</v>
      </c>
      <c r="AK963" s="1" t="s">
        <v>80</v>
      </c>
      <c r="AL963" t="s">
        <v>126</v>
      </c>
      <c r="AM963" t="s">
        <v>110</v>
      </c>
      <c r="AN963" t="s">
        <v>104</v>
      </c>
      <c r="AO963" t="s">
        <v>102</v>
      </c>
      <c r="AP963" s="1" t="s">
        <v>91</v>
      </c>
      <c r="AQ963" t="s">
        <v>102</v>
      </c>
    </row>
    <row r="964" spans="1:43" x14ac:dyDescent="0.25">
      <c r="A964" s="1">
        <v>963</v>
      </c>
      <c r="H964" t="s">
        <v>269</v>
      </c>
      <c r="I964" t="s">
        <v>36</v>
      </c>
      <c r="J964" t="s">
        <v>37</v>
      </c>
      <c r="M964" s="5">
        <f t="shared" si="225"/>
        <v>3</v>
      </c>
      <c r="N964" s="5">
        <f t="shared" si="226"/>
        <v>1</v>
      </c>
      <c r="P964" s="5">
        <f t="shared" si="227"/>
        <v>0</v>
      </c>
      <c r="Q964" s="5">
        <f t="shared" si="228"/>
        <v>0</v>
      </c>
      <c r="R964" s="5">
        <f t="shared" si="229"/>
        <v>0</v>
      </c>
      <c r="S964" s="5">
        <f t="shared" si="230"/>
        <v>0</v>
      </c>
      <c r="T964" s="5">
        <f t="shared" si="231"/>
        <v>0</v>
      </c>
      <c r="U964" s="5">
        <f t="shared" si="232"/>
        <v>0</v>
      </c>
      <c r="V964" s="13">
        <f t="shared" si="233"/>
        <v>1</v>
      </c>
      <c r="W964" s="5">
        <f t="shared" si="234"/>
        <v>1</v>
      </c>
      <c r="X964" s="5">
        <f t="shared" si="235"/>
        <v>1</v>
      </c>
      <c r="Y964" s="5">
        <f t="shared" si="236"/>
        <v>0</v>
      </c>
      <c r="AB964" s="5">
        <f t="shared" si="237"/>
        <v>3</v>
      </c>
      <c r="AC964" s="5">
        <f t="shared" si="238"/>
        <v>3</v>
      </c>
      <c r="AD964" s="5" t="str">
        <f t="shared" si="239"/>
        <v>Correct</v>
      </c>
      <c r="AE964" t="s">
        <v>94</v>
      </c>
      <c r="AF964">
        <v>79</v>
      </c>
      <c r="AG964" t="s">
        <v>95</v>
      </c>
      <c r="AH964" t="s">
        <v>142</v>
      </c>
      <c r="AI964" t="s">
        <v>107</v>
      </c>
      <c r="AJ964" t="s">
        <v>98</v>
      </c>
      <c r="AK964" s="1" t="s">
        <v>80</v>
      </c>
      <c r="AL964" t="s">
        <v>99</v>
      </c>
      <c r="AM964" t="s">
        <v>103</v>
      </c>
      <c r="AN964" t="s">
        <v>104</v>
      </c>
      <c r="AO964" t="s">
        <v>102</v>
      </c>
      <c r="AP964" s="1"/>
      <c r="AQ964" t="s">
        <v>98</v>
      </c>
    </row>
    <row r="965" spans="1:43" x14ac:dyDescent="0.25">
      <c r="A965" s="1">
        <v>964</v>
      </c>
      <c r="M965" s="5">
        <f t="shared" si="225"/>
        <v>0</v>
      </c>
      <c r="N965" s="5" t="e">
        <f t="shared" si="226"/>
        <v>#DIV/0!</v>
      </c>
      <c r="P965" s="5">
        <f t="shared" si="227"/>
        <v>0</v>
      </c>
      <c r="Q965" s="5">
        <f t="shared" si="228"/>
        <v>0</v>
      </c>
      <c r="R965" s="5">
        <f t="shared" si="229"/>
        <v>0</v>
      </c>
      <c r="S965" s="5">
        <f t="shared" si="230"/>
        <v>0</v>
      </c>
      <c r="T965" s="5">
        <f t="shared" si="231"/>
        <v>0</v>
      </c>
      <c r="U965" s="5">
        <f t="shared" si="232"/>
        <v>0</v>
      </c>
      <c r="V965" s="13">
        <f t="shared" si="233"/>
        <v>0</v>
      </c>
      <c r="W965" s="5">
        <f t="shared" si="234"/>
        <v>0</v>
      </c>
      <c r="X965" s="5">
        <f t="shared" si="235"/>
        <v>0</v>
      </c>
      <c r="Y965" s="5">
        <f t="shared" si="236"/>
        <v>0</v>
      </c>
      <c r="AB965" s="5">
        <f t="shared" si="237"/>
        <v>0</v>
      </c>
      <c r="AC965" s="5">
        <f t="shared" si="238"/>
        <v>0</v>
      </c>
      <c r="AD965" s="5" t="str">
        <f t="shared" si="239"/>
        <v>Correct</v>
      </c>
      <c r="AE965" t="s">
        <v>105</v>
      </c>
      <c r="AF965">
        <v>64</v>
      </c>
      <c r="AG965" t="s">
        <v>95</v>
      </c>
      <c r="AH965" t="s">
        <v>150</v>
      </c>
      <c r="AI965" t="s">
        <v>107</v>
      </c>
      <c r="AJ965" t="s">
        <v>98</v>
      </c>
      <c r="AK965" s="1" t="s">
        <v>80</v>
      </c>
      <c r="AL965" t="s">
        <v>114</v>
      </c>
      <c r="AM965" t="s">
        <v>110</v>
      </c>
      <c r="AN965" t="s">
        <v>104</v>
      </c>
      <c r="AO965" t="s">
        <v>102</v>
      </c>
      <c r="AP965" s="1" t="s">
        <v>92</v>
      </c>
      <c r="AQ965" t="s">
        <v>98</v>
      </c>
    </row>
    <row r="966" spans="1:43" x14ac:dyDescent="0.25">
      <c r="A966" s="1">
        <v>965</v>
      </c>
      <c r="G966" t="s">
        <v>35</v>
      </c>
      <c r="M966" s="5">
        <f t="shared" si="225"/>
        <v>1</v>
      </c>
      <c r="N966" s="5">
        <f t="shared" si="226"/>
        <v>3</v>
      </c>
      <c r="P966" s="5">
        <f t="shared" si="227"/>
        <v>0</v>
      </c>
      <c r="Q966" s="5">
        <f t="shared" si="228"/>
        <v>0</v>
      </c>
      <c r="R966" s="5">
        <f t="shared" si="229"/>
        <v>0</v>
      </c>
      <c r="S966" s="5">
        <f t="shared" si="230"/>
        <v>0</v>
      </c>
      <c r="T966" s="5">
        <f t="shared" si="231"/>
        <v>0</v>
      </c>
      <c r="U966" s="5">
        <f t="shared" si="232"/>
        <v>1</v>
      </c>
      <c r="V966" s="13">
        <f t="shared" si="233"/>
        <v>0</v>
      </c>
      <c r="W966" s="5">
        <f t="shared" si="234"/>
        <v>0</v>
      </c>
      <c r="X966" s="5">
        <f t="shared" si="235"/>
        <v>0</v>
      </c>
      <c r="Y966" s="5">
        <f t="shared" si="236"/>
        <v>0</v>
      </c>
      <c r="AB966" s="5">
        <f t="shared" si="237"/>
        <v>1</v>
      </c>
      <c r="AC966" s="5">
        <f t="shared" si="238"/>
        <v>1</v>
      </c>
      <c r="AD966" s="5" t="str">
        <f t="shared" si="239"/>
        <v>Correct</v>
      </c>
      <c r="AE966" t="s">
        <v>105</v>
      </c>
      <c r="AF966">
        <v>73</v>
      </c>
      <c r="AG966" t="s">
        <v>95</v>
      </c>
      <c r="AH966" t="s">
        <v>151</v>
      </c>
      <c r="AI966" t="s">
        <v>107</v>
      </c>
      <c r="AJ966" t="s">
        <v>98</v>
      </c>
      <c r="AK966" s="1"/>
      <c r="AL966" t="s">
        <v>112</v>
      </c>
      <c r="AM966" t="s">
        <v>110</v>
      </c>
      <c r="AN966" t="s">
        <v>104</v>
      </c>
      <c r="AO966" t="s">
        <v>102</v>
      </c>
      <c r="AP966" s="1" t="s">
        <v>373</v>
      </c>
      <c r="AQ966" t="s">
        <v>98</v>
      </c>
    </row>
    <row r="967" spans="1:43" x14ac:dyDescent="0.25">
      <c r="A967" s="1">
        <v>966</v>
      </c>
      <c r="B967" t="s">
        <v>31</v>
      </c>
      <c r="D967" t="s">
        <v>33</v>
      </c>
      <c r="K967" t="s">
        <v>38</v>
      </c>
      <c r="M967" s="5">
        <f t="shared" si="225"/>
        <v>3</v>
      </c>
      <c r="N967" s="5">
        <f t="shared" si="226"/>
        <v>1</v>
      </c>
      <c r="P967" s="5">
        <f t="shared" si="227"/>
        <v>1</v>
      </c>
      <c r="Q967" s="5">
        <f t="shared" si="228"/>
        <v>0</v>
      </c>
      <c r="R967" s="5">
        <f t="shared" si="229"/>
        <v>1</v>
      </c>
      <c r="S967" s="5">
        <f t="shared" si="230"/>
        <v>0</v>
      </c>
      <c r="T967" s="5">
        <f t="shared" si="231"/>
        <v>0</v>
      </c>
      <c r="U967" s="5">
        <f t="shared" si="232"/>
        <v>0</v>
      </c>
      <c r="V967" s="13">
        <f t="shared" si="233"/>
        <v>0</v>
      </c>
      <c r="W967" s="5">
        <f t="shared" si="234"/>
        <v>0</v>
      </c>
      <c r="X967" s="5">
        <f t="shared" si="235"/>
        <v>0</v>
      </c>
      <c r="Y967" s="5">
        <f t="shared" si="236"/>
        <v>1</v>
      </c>
      <c r="AB967" s="5">
        <f t="shared" si="237"/>
        <v>3</v>
      </c>
      <c r="AC967" s="5">
        <f t="shared" si="238"/>
        <v>3</v>
      </c>
      <c r="AD967" s="5" t="str">
        <f t="shared" si="239"/>
        <v>Correct</v>
      </c>
      <c r="AE967" t="s">
        <v>105</v>
      </c>
      <c r="AF967">
        <v>79</v>
      </c>
      <c r="AG967" t="s">
        <v>95</v>
      </c>
      <c r="AH967" t="s">
        <v>96</v>
      </c>
      <c r="AK967" s="1" t="s">
        <v>80</v>
      </c>
      <c r="AL967" t="s">
        <v>99</v>
      </c>
      <c r="AM967" t="s">
        <v>110</v>
      </c>
      <c r="AN967" t="s">
        <v>104</v>
      </c>
      <c r="AO967" t="s">
        <v>102</v>
      </c>
      <c r="AP967" s="1" t="s">
        <v>487</v>
      </c>
      <c r="AQ967" t="s">
        <v>102</v>
      </c>
    </row>
    <row r="968" spans="1:43" x14ac:dyDescent="0.25">
      <c r="A968" s="1">
        <v>967</v>
      </c>
      <c r="D968" t="s">
        <v>33</v>
      </c>
      <c r="K968" t="s">
        <v>38</v>
      </c>
      <c r="M968" s="5">
        <f t="shared" si="225"/>
        <v>2</v>
      </c>
      <c r="N968" s="5">
        <f t="shared" si="226"/>
        <v>1.5</v>
      </c>
      <c r="P968" s="5">
        <f t="shared" si="227"/>
        <v>0</v>
      </c>
      <c r="Q968" s="5">
        <f t="shared" si="228"/>
        <v>0</v>
      </c>
      <c r="R968" s="5">
        <f t="shared" si="229"/>
        <v>1</v>
      </c>
      <c r="S968" s="5">
        <f t="shared" si="230"/>
        <v>0</v>
      </c>
      <c r="T968" s="5">
        <f t="shared" si="231"/>
        <v>0</v>
      </c>
      <c r="U968" s="5">
        <f t="shared" si="232"/>
        <v>0</v>
      </c>
      <c r="V968" s="13">
        <f t="shared" si="233"/>
        <v>0</v>
      </c>
      <c r="W968" s="5">
        <f t="shared" si="234"/>
        <v>0</v>
      </c>
      <c r="X968" s="5">
        <f t="shared" si="235"/>
        <v>0</v>
      </c>
      <c r="Y968" s="5">
        <f t="shared" si="236"/>
        <v>1</v>
      </c>
      <c r="AB968" s="5">
        <f t="shared" si="237"/>
        <v>2</v>
      </c>
      <c r="AC968" s="5">
        <f t="shared" si="238"/>
        <v>2</v>
      </c>
      <c r="AD968" s="5" t="str">
        <f t="shared" si="239"/>
        <v>Correct</v>
      </c>
      <c r="AE968" t="s">
        <v>94</v>
      </c>
      <c r="AF968">
        <v>65</v>
      </c>
      <c r="AG968" t="s">
        <v>95</v>
      </c>
      <c r="AH968" t="s">
        <v>117</v>
      </c>
      <c r="AI968" t="s">
        <v>97</v>
      </c>
      <c r="AJ968" t="s">
        <v>98</v>
      </c>
      <c r="AK968" s="1" t="s">
        <v>80</v>
      </c>
      <c r="AL968" t="s">
        <v>114</v>
      </c>
      <c r="AM968" t="s">
        <v>100</v>
      </c>
      <c r="AN968" t="s">
        <v>101</v>
      </c>
      <c r="AO968" t="s">
        <v>102</v>
      </c>
      <c r="AP968" s="1" t="s">
        <v>92</v>
      </c>
      <c r="AQ968" t="s">
        <v>102</v>
      </c>
    </row>
    <row r="969" spans="1:43" x14ac:dyDescent="0.25">
      <c r="A969" s="1">
        <v>968</v>
      </c>
      <c r="C969" t="s">
        <v>32</v>
      </c>
      <c r="D969" t="s">
        <v>33</v>
      </c>
      <c r="I969" t="s">
        <v>36</v>
      </c>
      <c r="M969" s="5">
        <f t="shared" si="225"/>
        <v>3</v>
      </c>
      <c r="N969" s="5">
        <f t="shared" si="226"/>
        <v>1</v>
      </c>
      <c r="P969" s="5">
        <f t="shared" si="227"/>
        <v>0</v>
      </c>
      <c r="Q969" s="5">
        <f t="shared" si="228"/>
        <v>1</v>
      </c>
      <c r="R969" s="5">
        <f t="shared" si="229"/>
        <v>1</v>
      </c>
      <c r="S969" s="5">
        <f t="shared" si="230"/>
        <v>0</v>
      </c>
      <c r="T969" s="5">
        <f t="shared" si="231"/>
        <v>0</v>
      </c>
      <c r="U969" s="5">
        <f t="shared" si="232"/>
        <v>0</v>
      </c>
      <c r="V969" s="13">
        <f t="shared" si="233"/>
        <v>0</v>
      </c>
      <c r="W969" s="5">
        <f t="shared" si="234"/>
        <v>1</v>
      </c>
      <c r="X969" s="5">
        <f t="shared" si="235"/>
        <v>0</v>
      </c>
      <c r="Y969" s="5">
        <f t="shared" si="236"/>
        <v>0</v>
      </c>
      <c r="AB969" s="5">
        <f t="shared" si="237"/>
        <v>3</v>
      </c>
      <c r="AC969" s="5">
        <f t="shared" si="238"/>
        <v>3</v>
      </c>
      <c r="AD969" s="5" t="str">
        <f t="shared" si="239"/>
        <v>Correct</v>
      </c>
      <c r="AE969" t="s">
        <v>105</v>
      </c>
      <c r="AF969">
        <v>71</v>
      </c>
      <c r="AG969" t="s">
        <v>95</v>
      </c>
      <c r="AH969" t="s">
        <v>152</v>
      </c>
      <c r="AI969" t="s">
        <v>107</v>
      </c>
      <c r="AJ969" t="s">
        <v>98</v>
      </c>
      <c r="AK969" s="1" t="s">
        <v>80</v>
      </c>
      <c r="AL969" t="s">
        <v>126</v>
      </c>
      <c r="AM969" t="s">
        <v>153</v>
      </c>
      <c r="AN969" t="s">
        <v>104</v>
      </c>
      <c r="AO969" t="s">
        <v>102</v>
      </c>
      <c r="AP969" s="1" t="s">
        <v>373</v>
      </c>
      <c r="AQ969" t="s">
        <v>102</v>
      </c>
    </row>
    <row r="970" spans="1:43" x14ac:dyDescent="0.25">
      <c r="A970" s="1">
        <v>969</v>
      </c>
      <c r="I970" t="s">
        <v>36</v>
      </c>
      <c r="J970" t="s">
        <v>37</v>
      </c>
      <c r="M970" s="5">
        <f t="shared" si="225"/>
        <v>2</v>
      </c>
      <c r="N970" s="5">
        <f t="shared" si="226"/>
        <v>1.5</v>
      </c>
      <c r="P970" s="5">
        <f t="shared" si="227"/>
        <v>0</v>
      </c>
      <c r="Q970" s="5">
        <f t="shared" si="228"/>
        <v>0</v>
      </c>
      <c r="R970" s="5">
        <f t="shared" si="229"/>
        <v>0</v>
      </c>
      <c r="S970" s="5">
        <f t="shared" si="230"/>
        <v>0</v>
      </c>
      <c r="T970" s="5">
        <f t="shared" si="231"/>
        <v>0</v>
      </c>
      <c r="U970" s="5">
        <f t="shared" si="232"/>
        <v>0</v>
      </c>
      <c r="V970" s="13">
        <f t="shared" si="233"/>
        <v>0</v>
      </c>
      <c r="W970" s="5">
        <f t="shared" si="234"/>
        <v>1</v>
      </c>
      <c r="X970" s="5">
        <f t="shared" si="235"/>
        <v>1</v>
      </c>
      <c r="Y970" s="5">
        <f t="shared" si="236"/>
        <v>0</v>
      </c>
      <c r="AB970" s="5">
        <f t="shared" si="237"/>
        <v>2</v>
      </c>
      <c r="AC970" s="5">
        <f t="shared" si="238"/>
        <v>2</v>
      </c>
      <c r="AD970" s="5" t="str">
        <f t="shared" si="239"/>
        <v>Correct</v>
      </c>
      <c r="AE970" t="s">
        <v>94</v>
      </c>
      <c r="AF970">
        <v>78</v>
      </c>
      <c r="AG970" t="s">
        <v>95</v>
      </c>
      <c r="AH970" t="s">
        <v>117</v>
      </c>
      <c r="AI970" t="s">
        <v>128</v>
      </c>
      <c r="AJ970" t="s">
        <v>98</v>
      </c>
      <c r="AK970" s="1" t="s">
        <v>80</v>
      </c>
      <c r="AL970" t="s">
        <v>99</v>
      </c>
      <c r="AM970" t="s">
        <v>110</v>
      </c>
      <c r="AN970" t="s">
        <v>104</v>
      </c>
      <c r="AO970" t="s">
        <v>102</v>
      </c>
      <c r="AP970" s="1" t="s">
        <v>91</v>
      </c>
      <c r="AQ970" t="s">
        <v>98</v>
      </c>
    </row>
    <row r="971" spans="1:43" x14ac:dyDescent="0.25">
      <c r="A971" s="1">
        <v>970</v>
      </c>
      <c r="H971" t="s">
        <v>269</v>
      </c>
      <c r="M971" s="5">
        <f t="shared" si="225"/>
        <v>1</v>
      </c>
      <c r="N971" s="5">
        <f t="shared" si="226"/>
        <v>3</v>
      </c>
      <c r="P971" s="5">
        <f t="shared" si="227"/>
        <v>0</v>
      </c>
      <c r="Q971" s="5">
        <f t="shared" si="228"/>
        <v>0</v>
      </c>
      <c r="R971" s="5">
        <f t="shared" si="229"/>
        <v>0</v>
      </c>
      <c r="S971" s="5">
        <f t="shared" si="230"/>
        <v>0</v>
      </c>
      <c r="T971" s="5">
        <f t="shared" si="231"/>
        <v>0</v>
      </c>
      <c r="U971" s="5">
        <f t="shared" si="232"/>
        <v>0</v>
      </c>
      <c r="V971" s="13">
        <f t="shared" si="233"/>
        <v>1</v>
      </c>
      <c r="W971" s="5">
        <f t="shared" si="234"/>
        <v>0</v>
      </c>
      <c r="X971" s="5">
        <f t="shared" si="235"/>
        <v>0</v>
      </c>
      <c r="Y971" s="5">
        <f t="shared" si="236"/>
        <v>0</v>
      </c>
      <c r="AB971" s="5">
        <f t="shared" si="237"/>
        <v>1</v>
      </c>
      <c r="AC971" s="5">
        <f t="shared" si="238"/>
        <v>1</v>
      </c>
      <c r="AD971" s="5" t="str">
        <f t="shared" si="239"/>
        <v>Correct</v>
      </c>
      <c r="AE971" t="s">
        <v>105</v>
      </c>
      <c r="AF971">
        <v>66</v>
      </c>
      <c r="AG971" t="s">
        <v>95</v>
      </c>
      <c r="AH971" t="s">
        <v>154</v>
      </c>
      <c r="AI971" t="s">
        <v>107</v>
      </c>
      <c r="AK971" s="1" t="s">
        <v>80</v>
      </c>
      <c r="AL971" t="s">
        <v>126</v>
      </c>
      <c r="AM971" t="s">
        <v>100</v>
      </c>
      <c r="AN971" t="s">
        <v>104</v>
      </c>
      <c r="AO971" t="s">
        <v>102</v>
      </c>
      <c r="AP971" s="1" t="s">
        <v>91</v>
      </c>
      <c r="AQ971" t="s">
        <v>98</v>
      </c>
    </row>
    <row r="972" spans="1:43" x14ac:dyDescent="0.25">
      <c r="A972" s="1">
        <v>971</v>
      </c>
      <c r="D972" t="s">
        <v>33</v>
      </c>
      <c r="E972" t="s">
        <v>266</v>
      </c>
      <c r="F972" t="s">
        <v>34</v>
      </c>
      <c r="M972" s="5">
        <f t="shared" si="225"/>
        <v>3</v>
      </c>
      <c r="N972" s="5">
        <f t="shared" si="226"/>
        <v>1</v>
      </c>
      <c r="P972" s="5">
        <f t="shared" si="227"/>
        <v>0</v>
      </c>
      <c r="Q972" s="5">
        <f t="shared" si="228"/>
        <v>0</v>
      </c>
      <c r="R972" s="5">
        <f t="shared" si="229"/>
        <v>1</v>
      </c>
      <c r="S972" s="5">
        <f t="shared" si="230"/>
        <v>1</v>
      </c>
      <c r="T972" s="5">
        <f t="shared" si="231"/>
        <v>1</v>
      </c>
      <c r="U972" s="5">
        <f t="shared" si="232"/>
        <v>0</v>
      </c>
      <c r="V972" s="13">
        <f t="shared" si="233"/>
        <v>0</v>
      </c>
      <c r="W972" s="5">
        <f t="shared" si="234"/>
        <v>0</v>
      </c>
      <c r="X972" s="5">
        <f t="shared" si="235"/>
        <v>0</v>
      </c>
      <c r="Y972" s="5">
        <f t="shared" si="236"/>
        <v>0</v>
      </c>
      <c r="AB972" s="5">
        <f t="shared" si="237"/>
        <v>3</v>
      </c>
      <c r="AC972" s="5">
        <f t="shared" si="238"/>
        <v>3</v>
      </c>
      <c r="AD972" s="5" t="str">
        <f t="shared" si="239"/>
        <v>Correct</v>
      </c>
      <c r="AE972" t="s">
        <v>105</v>
      </c>
      <c r="AF972">
        <v>72</v>
      </c>
      <c r="AG972" t="s">
        <v>95</v>
      </c>
      <c r="AH972" t="s">
        <v>138</v>
      </c>
      <c r="AI972" t="s">
        <v>107</v>
      </c>
      <c r="AJ972" t="s">
        <v>98</v>
      </c>
      <c r="AK972" s="1" t="s">
        <v>80</v>
      </c>
      <c r="AL972" t="s">
        <v>114</v>
      </c>
      <c r="AM972" t="s">
        <v>100</v>
      </c>
      <c r="AN972" t="s">
        <v>104</v>
      </c>
      <c r="AO972" t="s">
        <v>102</v>
      </c>
      <c r="AP972" s="1" t="s">
        <v>373</v>
      </c>
      <c r="AQ972" t="s">
        <v>98</v>
      </c>
    </row>
    <row r="973" spans="1:43" x14ac:dyDescent="0.25">
      <c r="A973" s="1">
        <v>972</v>
      </c>
      <c r="M973" s="5">
        <f t="shared" si="225"/>
        <v>0</v>
      </c>
      <c r="N973" s="5" t="e">
        <f t="shared" si="226"/>
        <v>#DIV/0!</v>
      </c>
      <c r="P973" s="5">
        <f t="shared" si="227"/>
        <v>0</v>
      </c>
      <c r="Q973" s="5">
        <f t="shared" si="228"/>
        <v>0</v>
      </c>
      <c r="R973" s="5">
        <f t="shared" si="229"/>
        <v>0</v>
      </c>
      <c r="S973" s="5">
        <f t="shared" si="230"/>
        <v>0</v>
      </c>
      <c r="T973" s="5">
        <f t="shared" si="231"/>
        <v>0</v>
      </c>
      <c r="U973" s="5">
        <f t="shared" si="232"/>
        <v>0</v>
      </c>
      <c r="V973" s="13">
        <f t="shared" si="233"/>
        <v>0</v>
      </c>
      <c r="W973" s="5">
        <f t="shared" si="234"/>
        <v>0</v>
      </c>
      <c r="X973" s="5">
        <f t="shared" si="235"/>
        <v>0</v>
      </c>
      <c r="Y973" s="5">
        <f t="shared" si="236"/>
        <v>0</v>
      </c>
      <c r="AB973" s="5">
        <f t="shared" si="237"/>
        <v>0</v>
      </c>
      <c r="AC973" s="5">
        <f t="shared" si="238"/>
        <v>0</v>
      </c>
      <c r="AD973" s="5" t="str">
        <f t="shared" si="239"/>
        <v>Correct</v>
      </c>
      <c r="AE973" t="s">
        <v>105</v>
      </c>
      <c r="AF973">
        <v>75</v>
      </c>
      <c r="AG973" t="s">
        <v>95</v>
      </c>
      <c r="AH973" t="s">
        <v>130</v>
      </c>
      <c r="AI973" t="s">
        <v>107</v>
      </c>
      <c r="AK973" s="1" t="s">
        <v>80</v>
      </c>
      <c r="AL973" t="s">
        <v>114</v>
      </c>
      <c r="AM973" t="s">
        <v>110</v>
      </c>
      <c r="AN973" t="s">
        <v>104</v>
      </c>
      <c r="AO973" t="s">
        <v>102</v>
      </c>
      <c r="AP973" s="1" t="s">
        <v>91</v>
      </c>
    </row>
    <row r="974" spans="1:43" x14ac:dyDescent="0.25">
      <c r="A974" s="1">
        <v>973</v>
      </c>
      <c r="M974" s="5">
        <f t="shared" si="225"/>
        <v>0</v>
      </c>
      <c r="N974" s="5" t="e">
        <f t="shared" si="226"/>
        <v>#DIV/0!</v>
      </c>
      <c r="P974" s="5">
        <f t="shared" si="227"/>
        <v>0</v>
      </c>
      <c r="Q974" s="5">
        <f t="shared" si="228"/>
        <v>0</v>
      </c>
      <c r="R974" s="5">
        <f t="shared" si="229"/>
        <v>0</v>
      </c>
      <c r="S974" s="5">
        <f t="shared" si="230"/>
        <v>0</v>
      </c>
      <c r="T974" s="5">
        <f t="shared" si="231"/>
        <v>0</v>
      </c>
      <c r="U974" s="5">
        <f t="shared" si="232"/>
        <v>0</v>
      </c>
      <c r="V974" s="13">
        <f t="shared" si="233"/>
        <v>0</v>
      </c>
      <c r="W974" s="5">
        <f t="shared" si="234"/>
        <v>0</v>
      </c>
      <c r="X974" s="5">
        <f t="shared" si="235"/>
        <v>0</v>
      </c>
      <c r="Y974" s="5">
        <f t="shared" si="236"/>
        <v>0</v>
      </c>
      <c r="AB974" s="5">
        <f t="shared" si="237"/>
        <v>0</v>
      </c>
      <c r="AC974" s="5">
        <f t="shared" si="238"/>
        <v>0</v>
      </c>
      <c r="AD974" s="5" t="str">
        <f t="shared" si="239"/>
        <v>Correct</v>
      </c>
      <c r="AE974" t="s">
        <v>94</v>
      </c>
      <c r="AF974">
        <v>69</v>
      </c>
      <c r="AG974" t="s">
        <v>95</v>
      </c>
      <c r="AH974" t="s">
        <v>155</v>
      </c>
      <c r="AI974" t="s">
        <v>107</v>
      </c>
      <c r="AJ974" t="s">
        <v>102</v>
      </c>
      <c r="AK974" s="1" t="s">
        <v>80</v>
      </c>
      <c r="AM974" t="s">
        <v>110</v>
      </c>
      <c r="AN974" t="s">
        <v>104</v>
      </c>
      <c r="AO974" t="s">
        <v>102</v>
      </c>
      <c r="AP974" s="1" t="s">
        <v>91</v>
      </c>
      <c r="AQ974" t="s">
        <v>98</v>
      </c>
    </row>
    <row r="975" spans="1:43" x14ac:dyDescent="0.25">
      <c r="A975" s="1">
        <v>974</v>
      </c>
      <c r="M975" s="5">
        <f t="shared" si="225"/>
        <v>0</v>
      </c>
      <c r="N975" s="5" t="e">
        <f t="shared" si="226"/>
        <v>#DIV/0!</v>
      </c>
      <c r="P975" s="5">
        <f t="shared" si="227"/>
        <v>0</v>
      </c>
      <c r="Q975" s="5">
        <f t="shared" si="228"/>
        <v>0</v>
      </c>
      <c r="R975" s="5">
        <f t="shared" si="229"/>
        <v>0</v>
      </c>
      <c r="S975" s="5">
        <f t="shared" si="230"/>
        <v>0</v>
      </c>
      <c r="T975" s="5">
        <f t="shared" si="231"/>
        <v>0</v>
      </c>
      <c r="U975" s="5">
        <f t="shared" si="232"/>
        <v>0</v>
      </c>
      <c r="V975" s="13">
        <f t="shared" si="233"/>
        <v>0</v>
      </c>
      <c r="W975" s="5">
        <f t="shared" si="234"/>
        <v>0</v>
      </c>
      <c r="X975" s="5">
        <f t="shared" si="235"/>
        <v>0</v>
      </c>
      <c r="Y975" s="5">
        <f t="shared" si="236"/>
        <v>0</v>
      </c>
      <c r="AB975" s="5">
        <f t="shared" si="237"/>
        <v>0</v>
      </c>
      <c r="AC975" s="5">
        <f t="shared" si="238"/>
        <v>0</v>
      </c>
      <c r="AD975" s="5" t="str">
        <f t="shared" si="239"/>
        <v>Correct</v>
      </c>
      <c r="AE975" t="s">
        <v>94</v>
      </c>
      <c r="AF975">
        <v>74</v>
      </c>
      <c r="AG975" t="s">
        <v>95</v>
      </c>
      <c r="AH975" t="s">
        <v>156</v>
      </c>
      <c r="AI975" t="s">
        <v>107</v>
      </c>
      <c r="AJ975" t="s">
        <v>98</v>
      </c>
      <c r="AK975" s="1" t="s">
        <v>80</v>
      </c>
      <c r="AL975" t="s">
        <v>114</v>
      </c>
      <c r="AM975" t="s">
        <v>153</v>
      </c>
      <c r="AN975" t="s">
        <v>104</v>
      </c>
      <c r="AO975" t="s">
        <v>102</v>
      </c>
      <c r="AP975" s="1" t="s">
        <v>91</v>
      </c>
      <c r="AQ975" t="s">
        <v>102</v>
      </c>
    </row>
    <row r="976" spans="1:43" x14ac:dyDescent="0.25">
      <c r="A976" s="1">
        <v>975</v>
      </c>
      <c r="M976" s="5">
        <f t="shared" si="225"/>
        <v>0</v>
      </c>
      <c r="N976" s="5" t="e">
        <f t="shared" si="226"/>
        <v>#DIV/0!</v>
      </c>
      <c r="P976" s="5">
        <f t="shared" si="227"/>
        <v>0</v>
      </c>
      <c r="Q976" s="5">
        <f t="shared" si="228"/>
        <v>0</v>
      </c>
      <c r="R976" s="5">
        <f t="shared" si="229"/>
        <v>0</v>
      </c>
      <c r="S976" s="5">
        <f t="shared" si="230"/>
        <v>0</v>
      </c>
      <c r="T976" s="5">
        <f t="shared" si="231"/>
        <v>0</v>
      </c>
      <c r="U976" s="5">
        <f t="shared" si="232"/>
        <v>0</v>
      </c>
      <c r="V976" s="13">
        <f t="shared" si="233"/>
        <v>0</v>
      </c>
      <c r="W976" s="5">
        <f t="shared" si="234"/>
        <v>0</v>
      </c>
      <c r="X976" s="5">
        <f t="shared" si="235"/>
        <v>0</v>
      </c>
      <c r="Y976" s="5">
        <f t="shared" si="236"/>
        <v>0</v>
      </c>
      <c r="AB976" s="5">
        <f t="shared" si="237"/>
        <v>0</v>
      </c>
      <c r="AC976" s="5">
        <f t="shared" si="238"/>
        <v>0</v>
      </c>
      <c r="AD976" s="5" t="str">
        <f t="shared" si="239"/>
        <v>Correct</v>
      </c>
      <c r="AE976" t="s">
        <v>94</v>
      </c>
      <c r="AF976">
        <v>84</v>
      </c>
      <c r="AG976" t="s">
        <v>95</v>
      </c>
      <c r="AH976" t="s">
        <v>155</v>
      </c>
      <c r="AI976" t="s">
        <v>107</v>
      </c>
      <c r="AJ976" t="s">
        <v>98</v>
      </c>
      <c r="AK976" s="1" t="s">
        <v>80</v>
      </c>
      <c r="AM976" t="s">
        <v>120</v>
      </c>
      <c r="AN976" t="s">
        <v>104</v>
      </c>
      <c r="AO976" t="s">
        <v>102</v>
      </c>
      <c r="AP976" s="1" t="s">
        <v>91</v>
      </c>
    </row>
    <row r="977" spans="1:43" x14ac:dyDescent="0.25">
      <c r="A977" s="1">
        <v>976</v>
      </c>
      <c r="M977" s="5">
        <f t="shared" si="225"/>
        <v>0</v>
      </c>
      <c r="N977" s="5" t="e">
        <f t="shared" si="226"/>
        <v>#DIV/0!</v>
      </c>
      <c r="P977" s="5">
        <f t="shared" si="227"/>
        <v>0</v>
      </c>
      <c r="Q977" s="5">
        <f t="shared" si="228"/>
        <v>0</v>
      </c>
      <c r="R977" s="5">
        <f t="shared" si="229"/>
        <v>0</v>
      </c>
      <c r="S977" s="5">
        <f t="shared" si="230"/>
        <v>0</v>
      </c>
      <c r="T977" s="5">
        <f t="shared" si="231"/>
        <v>0</v>
      </c>
      <c r="U977" s="5">
        <f t="shared" si="232"/>
        <v>0</v>
      </c>
      <c r="V977" s="13">
        <f t="shared" si="233"/>
        <v>0</v>
      </c>
      <c r="W977" s="5">
        <f t="shared" si="234"/>
        <v>0</v>
      </c>
      <c r="X977" s="5">
        <f t="shared" si="235"/>
        <v>0</v>
      </c>
      <c r="Y977" s="5">
        <f t="shared" si="236"/>
        <v>0</v>
      </c>
      <c r="AB977" s="5">
        <f t="shared" si="237"/>
        <v>0</v>
      </c>
      <c r="AC977" s="5">
        <f t="shared" si="238"/>
        <v>0</v>
      </c>
      <c r="AD977" s="5" t="str">
        <f t="shared" si="239"/>
        <v>Correct</v>
      </c>
      <c r="AE977" t="s">
        <v>94</v>
      </c>
      <c r="AF977">
        <v>71</v>
      </c>
      <c r="AG977" t="s">
        <v>121</v>
      </c>
      <c r="AH977" t="s">
        <v>122</v>
      </c>
      <c r="AI977" t="s">
        <v>107</v>
      </c>
      <c r="AK977" s="1" t="s">
        <v>80</v>
      </c>
      <c r="AM977" t="s">
        <v>120</v>
      </c>
      <c r="AN977" t="s">
        <v>104</v>
      </c>
      <c r="AO977" t="s">
        <v>102</v>
      </c>
      <c r="AP977" s="1" t="s">
        <v>487</v>
      </c>
      <c r="AQ977" t="s">
        <v>102</v>
      </c>
    </row>
  </sheetData>
  <conditionalFormatting sqref="AD2:AD977">
    <cfRule type="containsText" dxfId="11" priority="1" stopIfTrue="1" operator="containsText" text="Wrong">
      <formula>NOT(ISERROR(SEARCH("Wrong",AD2)))</formula>
    </cfRule>
    <cfRule type="containsText" dxfId="10" priority="2" stopIfTrue="1" operator="containsText" text="False">
      <formula>NOT(ISERROR(SEARCH("False",AD2)))</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77"/>
  <sheetViews>
    <sheetView workbookViewId="0"/>
  </sheetViews>
  <sheetFormatPr defaultRowHeight="15" x14ac:dyDescent="0.25"/>
  <cols>
    <col min="1" max="1" width="15.5703125" customWidth="1"/>
    <col min="2" max="2" width="18.42578125" customWidth="1"/>
    <col min="3" max="3" width="22.85546875" customWidth="1"/>
    <col min="4" max="4" width="28.5703125" customWidth="1"/>
    <col min="5" max="5" width="36.7109375" customWidth="1"/>
    <col min="6" max="6" width="20.42578125" customWidth="1"/>
    <col min="7" max="7" width="16.28515625" customWidth="1"/>
    <col min="8" max="8" width="23" customWidth="1"/>
    <col min="9" max="10" width="22.5703125" customWidth="1"/>
    <col min="11" max="11" width="18.85546875" customWidth="1"/>
    <col min="12" max="12" width="24.42578125" customWidth="1"/>
    <col min="13" max="13" width="15.7109375" customWidth="1"/>
    <col min="14" max="14" width="11" customWidth="1"/>
    <col min="15" max="15" width="19.42578125" customWidth="1"/>
    <col min="16" max="16" width="9.5703125" customWidth="1"/>
    <col min="17" max="17" width="11" customWidth="1"/>
    <col min="18" max="18" width="19.42578125" customWidth="1"/>
    <col min="19" max="19" width="23.85546875" customWidth="1"/>
    <col min="20" max="20" width="29.5703125" customWidth="1"/>
    <col min="21" max="21" width="37.7109375" customWidth="1"/>
    <col min="22" max="22" width="21.42578125" customWidth="1"/>
    <col min="23" max="23" width="18.28515625" customWidth="1"/>
    <col min="24" max="24" width="25" customWidth="1"/>
    <col min="25" max="26" width="24.5703125" customWidth="1"/>
    <col min="27" max="27" width="20.85546875" customWidth="1"/>
    <col min="28" max="28" width="26.42578125" customWidth="1"/>
    <col min="29" max="29" width="17.7109375" customWidth="1"/>
    <col min="30" max="31" width="11" customWidth="1"/>
    <col min="32" max="32" width="11.7109375" customWidth="1"/>
    <col min="33" max="33" width="11.28515625" customWidth="1"/>
    <col min="34" max="34" width="11" style="6" customWidth="1"/>
    <col min="35" max="35" width="14" customWidth="1"/>
    <col min="36" max="36" width="21.5703125" bestFit="1" customWidth="1"/>
    <col min="37" max="37" width="23.5703125" customWidth="1"/>
    <col min="38" max="38" width="33.7109375" customWidth="1"/>
    <col min="39" max="39" width="35.28515625" customWidth="1"/>
    <col min="40" max="40" width="27" customWidth="1"/>
    <col min="41" max="41" width="67.5703125" customWidth="1"/>
    <col min="42" max="42" width="53" customWidth="1"/>
    <col min="43" max="43" width="38.7109375" customWidth="1"/>
    <col min="44" max="44" width="39.7109375" customWidth="1"/>
    <col min="45" max="45" width="39.5703125" bestFit="1" customWidth="1"/>
    <col min="46" max="46" width="54.85546875" customWidth="1"/>
    <col min="47" max="47" width="28" customWidth="1"/>
    <col min="48" max="48" width="23.28515625" bestFit="1" customWidth="1"/>
  </cols>
  <sheetData>
    <row r="1" spans="1:48" x14ac:dyDescent="0.25">
      <c r="A1" s="2" t="s">
        <v>307</v>
      </c>
      <c r="B1" s="2" t="s">
        <v>39</v>
      </c>
      <c r="C1" s="2" t="s">
        <v>40</v>
      </c>
      <c r="D1" s="2" t="s">
        <v>41</v>
      </c>
      <c r="E1" s="2" t="s">
        <v>42</v>
      </c>
      <c r="F1" s="2" t="s">
        <v>43</v>
      </c>
      <c r="G1" s="2" t="s">
        <v>37</v>
      </c>
      <c r="H1" s="2" t="s">
        <v>44</v>
      </c>
      <c r="I1" s="2" t="s">
        <v>45</v>
      </c>
      <c r="J1" s="2" t="s">
        <v>46</v>
      </c>
      <c r="K1" s="2" t="s">
        <v>47</v>
      </c>
      <c r="L1" s="2" t="s">
        <v>48</v>
      </c>
      <c r="M1" s="2" t="s">
        <v>49</v>
      </c>
      <c r="N1" t="s">
        <v>468</v>
      </c>
      <c r="O1" s="2" t="s">
        <v>375</v>
      </c>
      <c r="P1" s="2" t="s">
        <v>376</v>
      </c>
      <c r="Q1" s="2" t="s">
        <v>469</v>
      </c>
      <c r="R1" s="14" t="s">
        <v>402</v>
      </c>
      <c r="S1" s="14" t="s">
        <v>403</v>
      </c>
      <c r="T1" s="14" t="s">
        <v>404</v>
      </c>
      <c r="U1" s="14" t="s">
        <v>405</v>
      </c>
      <c r="V1" s="14" t="s">
        <v>406</v>
      </c>
      <c r="W1" s="14" t="s">
        <v>407</v>
      </c>
      <c r="X1" s="14" t="s">
        <v>408</v>
      </c>
      <c r="Y1" s="14" t="s">
        <v>409</v>
      </c>
      <c r="Z1" s="14" t="s">
        <v>410</v>
      </c>
      <c r="AA1" s="14" t="s">
        <v>411</v>
      </c>
      <c r="AB1" s="14" t="s">
        <v>412</v>
      </c>
      <c r="AC1" s="14" t="s">
        <v>413</v>
      </c>
      <c r="AD1" s="15" t="s">
        <v>470</v>
      </c>
      <c r="AE1" s="2" t="s">
        <v>471</v>
      </c>
      <c r="AF1" s="11" t="s">
        <v>390</v>
      </c>
      <c r="AG1" s="11" t="s">
        <v>391</v>
      </c>
      <c r="AH1" s="12" t="s">
        <v>472</v>
      </c>
      <c r="AI1" s="11" t="s">
        <v>6</v>
      </c>
      <c r="AJ1" s="11" t="s">
        <v>7</v>
      </c>
      <c r="AK1" s="11" t="s">
        <v>8</v>
      </c>
      <c r="AL1" s="11" t="s">
        <v>9</v>
      </c>
      <c r="AM1" s="11" t="s">
        <v>10</v>
      </c>
      <c r="AN1" s="11" t="s">
        <v>11</v>
      </c>
      <c r="AO1" s="11" t="s">
        <v>12</v>
      </c>
      <c r="AP1" s="11" t="s">
        <v>13</v>
      </c>
      <c r="AQ1" s="11" t="s">
        <v>14</v>
      </c>
      <c r="AR1" s="11" t="s">
        <v>15</v>
      </c>
      <c r="AS1" s="11" t="s">
        <v>16</v>
      </c>
      <c r="AT1" s="11" t="s">
        <v>17</v>
      </c>
      <c r="AU1" s="11" t="s">
        <v>18</v>
      </c>
      <c r="AV1" s="11" t="s">
        <v>260</v>
      </c>
    </row>
    <row r="2" spans="1:48" x14ac:dyDescent="0.25">
      <c r="A2" s="1">
        <v>1</v>
      </c>
      <c r="B2" s="1"/>
      <c r="C2" s="1"/>
      <c r="D2" s="1"/>
      <c r="E2" s="1"/>
      <c r="F2" s="1"/>
      <c r="G2" s="1" t="s">
        <v>37</v>
      </c>
      <c r="H2" s="1"/>
      <c r="I2" s="1" t="s">
        <v>45</v>
      </c>
      <c r="J2" s="1"/>
      <c r="K2" s="1" t="s">
        <v>47</v>
      </c>
      <c r="L2" s="1"/>
      <c r="M2" s="1"/>
      <c r="O2" s="5">
        <f>COUNTA(B2:N2)</f>
        <v>3</v>
      </c>
      <c r="P2" s="5">
        <f>3/O2</f>
        <v>1</v>
      </c>
      <c r="Q2" s="5"/>
      <c r="R2" s="5">
        <f>IF($O2&lt;3,IF($B2=$B$1,1,0),IF($B2=$B$1,$P2,0))</f>
        <v>0</v>
      </c>
      <c r="S2" s="5">
        <f>IF($O2&lt;3,IF($C2=$C$1,1,0),IF($C2=$C$1,$P2,0))</f>
        <v>0</v>
      </c>
      <c r="T2" s="5">
        <f>IF($O2&lt;3,IF($D2=$D$1,1,0),IF($D2=$D$1,$P2,0))</f>
        <v>0</v>
      </c>
      <c r="U2" s="5">
        <f>IF($O2&lt;3,IF($E2=$E$1,1,0),IF($E2=$E$1,$P2,0))</f>
        <v>0</v>
      </c>
      <c r="V2" s="5">
        <f>IF($O2&lt;3,IF($F2=$F$1,1,0),IF($F2=$F$1,$P2,0))</f>
        <v>0</v>
      </c>
      <c r="W2" s="5">
        <f>IF($O2&lt;3,IF($G2=$G$1,1,0),IF($G2=$G$1,$P2,0))</f>
        <v>1</v>
      </c>
      <c r="X2" s="5">
        <f>IF($O2&lt;3,IF($H2=$H$1,1,0),IF($H2=$H$1,$P2,0))</f>
        <v>0</v>
      </c>
      <c r="Y2" s="5">
        <f>IF($O2&lt;3,IF($I2=$I$1,1,0),IF($I2=$I$1,$P2,0))</f>
        <v>1</v>
      </c>
      <c r="Z2" s="5">
        <f>IF($O2&lt;3,IF($J2=$J$1,1,0),IF($J2=$J$1,$P2,0))</f>
        <v>0</v>
      </c>
      <c r="AA2" s="5">
        <f>IF($O2&lt;3,IF($K2=$K$1,1,0),IF($K2=$K$1,$P2,0))</f>
        <v>1</v>
      </c>
      <c r="AB2" s="5">
        <f>IF($O2&lt;3,IF($L2=$L$1,1,0),IF($L2=$L$1,$P2,0))</f>
        <v>0</v>
      </c>
      <c r="AC2" s="5">
        <f>IF($O2&lt;3,IF($M2=$M$1,1,0),IF($M2=$M$1,$P2,0))</f>
        <v>0</v>
      </c>
      <c r="AD2" s="5"/>
      <c r="AE2" s="5"/>
      <c r="AF2" s="5">
        <f>SUM(R2:AD2)</f>
        <v>3</v>
      </c>
      <c r="AG2" s="5">
        <f>O2</f>
        <v>3</v>
      </c>
      <c r="AH2" s="5" t="str">
        <f>IF(AF2=AG2,"Correct",IF(AF2=3,"Correct","Wrong"))</f>
        <v>Correct</v>
      </c>
      <c r="AI2" s="1" t="s">
        <v>94</v>
      </c>
      <c r="AJ2" s="1">
        <v>28</v>
      </c>
      <c r="AK2" s="1" t="s">
        <v>95</v>
      </c>
      <c r="AL2" s="1" t="s">
        <v>117</v>
      </c>
      <c r="AM2" s="1" t="s">
        <v>97</v>
      </c>
      <c r="AN2" s="1"/>
      <c r="AO2" s="1" t="s">
        <v>350</v>
      </c>
      <c r="AP2" s="1" t="s">
        <v>108</v>
      </c>
      <c r="AQ2" s="1" t="s">
        <v>120</v>
      </c>
      <c r="AR2" s="1" t="s">
        <v>101</v>
      </c>
      <c r="AS2" s="1"/>
      <c r="AT2" s="1" t="s">
        <v>92</v>
      </c>
      <c r="AU2" s="1"/>
      <c r="AV2" s="1" t="s">
        <v>272</v>
      </c>
    </row>
    <row r="3" spans="1:48" x14ac:dyDescent="0.25">
      <c r="A3" s="1">
        <v>2</v>
      </c>
      <c r="B3" s="1"/>
      <c r="C3" s="1"/>
      <c r="D3" s="1"/>
      <c r="E3" s="1"/>
      <c r="F3" s="1"/>
      <c r="G3" s="1"/>
      <c r="H3" s="1" t="s">
        <v>44</v>
      </c>
      <c r="I3" s="1"/>
      <c r="J3" s="1" t="s">
        <v>46</v>
      </c>
      <c r="K3" s="1"/>
      <c r="L3" s="1" t="s">
        <v>48</v>
      </c>
      <c r="M3" s="1"/>
      <c r="O3" s="5">
        <f t="shared" ref="O3:O66" si="0">COUNTA(B3:N3)</f>
        <v>3</v>
      </c>
      <c r="P3" s="5">
        <f t="shared" ref="P3:P66" si="1">3/O3</f>
        <v>1</v>
      </c>
      <c r="R3" s="5">
        <f t="shared" ref="R3:R66" si="2">IF($O3&lt;3,IF($B3=$B$1,1,0),IF($B3=$B$1,$P3,0))</f>
        <v>0</v>
      </c>
      <c r="S3" s="5">
        <f t="shared" ref="S3:S66" si="3">IF($O3&lt;3,IF($C3=$C$1,1,0),IF($C3=$C$1,$P3,0))</f>
        <v>0</v>
      </c>
      <c r="T3" s="5">
        <f t="shared" ref="T3:T66" si="4">IF($O3&lt;3,IF($D3=$D$1,1,0),IF($D3=$D$1,$P3,0))</f>
        <v>0</v>
      </c>
      <c r="U3" s="5">
        <f t="shared" ref="U3:U66" si="5">IF($O3&lt;3,IF($E3=$E$1,1,0),IF($E3=$E$1,$P3,0))</f>
        <v>0</v>
      </c>
      <c r="V3" s="5">
        <f t="shared" ref="V3:V66" si="6">IF($O3&lt;3,IF($F3=$F$1,1,0),IF($F3=$F$1,$P3,0))</f>
        <v>0</v>
      </c>
      <c r="W3" s="5">
        <f t="shared" ref="W3:W66" si="7">IF($O3&lt;3,IF($G3=$G$1,1,0),IF($G3=$G$1,$P3,0))</f>
        <v>0</v>
      </c>
      <c r="X3" s="5">
        <f t="shared" ref="X3:X66" si="8">IF($O3&lt;3,IF($H3=$H$1,1,0),IF($H3=$H$1,$P3,0))</f>
        <v>1</v>
      </c>
      <c r="Y3" s="5">
        <f t="shared" ref="Y3:Y66" si="9">IF($O3&lt;3,IF($I3=$I$1,1,0),IF($I3=$I$1,$P3,0))</f>
        <v>0</v>
      </c>
      <c r="Z3" s="5">
        <f t="shared" ref="Z3:Z66" si="10">IF($O3&lt;3,IF($J3=$J$1,1,0),IF($J3=$J$1,$P3,0))</f>
        <v>1</v>
      </c>
      <c r="AA3" s="5">
        <f t="shared" ref="AA3:AA66" si="11">IF($O3&lt;3,IF($K3=$K$1,1,0),IF($K3=$K$1,$P3,0))</f>
        <v>0</v>
      </c>
      <c r="AB3" s="5">
        <f t="shared" ref="AB3:AB66" si="12">IF($O3&lt;3,IF($L3=$L$1,1,0),IF($L3=$L$1,$P3,0))</f>
        <v>1</v>
      </c>
      <c r="AC3" s="5">
        <f t="shared" ref="AC3:AC66" si="13">IF($O3&lt;3,IF($M3=$M$1,1,0),IF($M3=$M$1,$P3,0))</f>
        <v>0</v>
      </c>
      <c r="AD3" s="16"/>
      <c r="AF3" s="5">
        <f t="shared" ref="AF3:AF66" si="14">SUM(Q3:AC3)</f>
        <v>3</v>
      </c>
      <c r="AG3" s="5">
        <f t="shared" ref="AG3:AG66" si="15">O3</f>
        <v>3</v>
      </c>
      <c r="AH3" s="5" t="str">
        <f t="shared" ref="AH3:AH66" si="16">IF(AF3=AG3,"Correct",IF(AF3=3,"Correct","Wrong"))</f>
        <v>Correct</v>
      </c>
      <c r="AI3" s="1" t="s">
        <v>94</v>
      </c>
      <c r="AJ3" s="1">
        <v>58</v>
      </c>
      <c r="AK3" s="1" t="s">
        <v>95</v>
      </c>
      <c r="AL3" s="1" t="s">
        <v>268</v>
      </c>
      <c r="AM3" s="1" t="s">
        <v>97</v>
      </c>
      <c r="AN3" s="1" t="s">
        <v>98</v>
      </c>
      <c r="AO3" s="1" t="s">
        <v>349</v>
      </c>
      <c r="AP3" s="1" t="s">
        <v>109</v>
      </c>
      <c r="AQ3" s="1" t="s">
        <v>100</v>
      </c>
      <c r="AR3" s="1" t="s">
        <v>125</v>
      </c>
      <c r="AS3" s="1" t="s">
        <v>98</v>
      </c>
      <c r="AT3" s="1" t="s">
        <v>93</v>
      </c>
      <c r="AU3" s="1" t="s">
        <v>102</v>
      </c>
      <c r="AV3" s="1" t="s">
        <v>272</v>
      </c>
    </row>
    <row r="4" spans="1:48" x14ac:dyDescent="0.25">
      <c r="A4" s="1">
        <v>3</v>
      </c>
      <c r="B4" s="1"/>
      <c r="C4" s="1"/>
      <c r="D4" s="1"/>
      <c r="E4" s="1"/>
      <c r="F4" s="1" t="s">
        <v>43</v>
      </c>
      <c r="G4" s="1" t="s">
        <v>37</v>
      </c>
      <c r="H4" s="1"/>
      <c r="I4" s="1"/>
      <c r="J4" s="1" t="s">
        <v>46</v>
      </c>
      <c r="K4" s="1"/>
      <c r="L4" s="1"/>
      <c r="M4" s="1"/>
      <c r="O4" s="5">
        <f t="shared" si="0"/>
        <v>3</v>
      </c>
      <c r="P4" s="5">
        <f t="shared" si="1"/>
        <v>1</v>
      </c>
      <c r="R4" s="5">
        <f t="shared" si="2"/>
        <v>0</v>
      </c>
      <c r="S4" s="5">
        <f t="shared" si="3"/>
        <v>0</v>
      </c>
      <c r="T4" s="5">
        <f t="shared" si="4"/>
        <v>0</v>
      </c>
      <c r="U4" s="5">
        <f t="shared" si="5"/>
        <v>0</v>
      </c>
      <c r="V4" s="5">
        <f t="shared" si="6"/>
        <v>1</v>
      </c>
      <c r="W4" s="5">
        <f t="shared" si="7"/>
        <v>1</v>
      </c>
      <c r="X4" s="5">
        <f t="shared" si="8"/>
        <v>0</v>
      </c>
      <c r="Y4" s="5">
        <f t="shared" si="9"/>
        <v>0</v>
      </c>
      <c r="Z4" s="5">
        <f t="shared" si="10"/>
        <v>1</v>
      </c>
      <c r="AA4" s="5">
        <f t="shared" si="11"/>
        <v>0</v>
      </c>
      <c r="AB4" s="5">
        <f t="shared" si="12"/>
        <v>0</v>
      </c>
      <c r="AC4" s="5">
        <f t="shared" si="13"/>
        <v>0</v>
      </c>
      <c r="AD4" s="16"/>
      <c r="AF4" s="5">
        <f t="shared" si="14"/>
        <v>3</v>
      </c>
      <c r="AG4" s="5">
        <f t="shared" si="15"/>
        <v>3</v>
      </c>
      <c r="AH4" s="5" t="str">
        <f t="shared" si="16"/>
        <v>Correct</v>
      </c>
      <c r="AI4" s="1" t="s">
        <v>94</v>
      </c>
      <c r="AJ4" s="1">
        <v>72</v>
      </c>
      <c r="AK4" s="1" t="s">
        <v>95</v>
      </c>
      <c r="AL4" s="1" t="s">
        <v>131</v>
      </c>
      <c r="AM4" s="1" t="s">
        <v>97</v>
      </c>
      <c r="AN4" s="1"/>
      <c r="AO4" s="1" t="s">
        <v>349</v>
      </c>
      <c r="AP4" s="1" t="s">
        <v>109</v>
      </c>
      <c r="AQ4" s="1"/>
      <c r="AR4" s="1" t="s">
        <v>104</v>
      </c>
      <c r="AS4" s="1" t="s">
        <v>102</v>
      </c>
      <c r="AT4" s="1" t="s">
        <v>372</v>
      </c>
      <c r="AU4" s="1"/>
      <c r="AV4" s="1" t="s">
        <v>272</v>
      </c>
    </row>
    <row r="5" spans="1:48" x14ac:dyDescent="0.25">
      <c r="A5" s="1">
        <v>4</v>
      </c>
      <c r="B5" s="1"/>
      <c r="C5" s="1"/>
      <c r="D5" s="1"/>
      <c r="E5" s="1"/>
      <c r="F5" s="1" t="s">
        <v>43</v>
      </c>
      <c r="G5" s="1" t="s">
        <v>37</v>
      </c>
      <c r="H5" s="1"/>
      <c r="I5" s="1"/>
      <c r="J5" s="1" t="s">
        <v>46</v>
      </c>
      <c r="K5" s="1"/>
      <c r="L5" s="1"/>
      <c r="M5" s="1"/>
      <c r="O5" s="5">
        <f t="shared" si="0"/>
        <v>3</v>
      </c>
      <c r="P5" s="5">
        <f t="shared" si="1"/>
        <v>1</v>
      </c>
      <c r="R5" s="5">
        <f t="shared" si="2"/>
        <v>0</v>
      </c>
      <c r="S5" s="5">
        <f t="shared" si="3"/>
        <v>0</v>
      </c>
      <c r="T5" s="5">
        <f t="shared" si="4"/>
        <v>0</v>
      </c>
      <c r="U5" s="5">
        <f t="shared" si="5"/>
        <v>0</v>
      </c>
      <c r="V5" s="5">
        <f t="shared" si="6"/>
        <v>1</v>
      </c>
      <c r="W5" s="5">
        <f t="shared" si="7"/>
        <v>1</v>
      </c>
      <c r="X5" s="5">
        <f t="shared" si="8"/>
        <v>0</v>
      </c>
      <c r="Y5" s="5">
        <f t="shared" si="9"/>
        <v>0</v>
      </c>
      <c r="Z5" s="5">
        <f t="shared" si="10"/>
        <v>1</v>
      </c>
      <c r="AA5" s="5">
        <f t="shared" si="11"/>
        <v>0</v>
      </c>
      <c r="AB5" s="5">
        <f t="shared" si="12"/>
        <v>0</v>
      </c>
      <c r="AC5" s="5">
        <f t="shared" si="13"/>
        <v>0</v>
      </c>
      <c r="AD5" s="16"/>
      <c r="AF5" s="5">
        <f t="shared" si="14"/>
        <v>3</v>
      </c>
      <c r="AG5" s="5">
        <f t="shared" si="15"/>
        <v>3</v>
      </c>
      <c r="AH5" s="5" t="str">
        <f t="shared" si="16"/>
        <v>Correct</v>
      </c>
      <c r="AI5" s="1" t="s">
        <v>94</v>
      </c>
      <c r="AJ5" s="1">
        <v>53</v>
      </c>
      <c r="AK5" s="1" t="s">
        <v>95</v>
      </c>
      <c r="AL5" s="1" t="s">
        <v>162</v>
      </c>
      <c r="AM5" s="1" t="s">
        <v>97</v>
      </c>
      <c r="AN5" s="1"/>
      <c r="AO5" s="1" t="s">
        <v>349</v>
      </c>
      <c r="AP5" s="1" t="s">
        <v>112</v>
      </c>
      <c r="AQ5" s="1" t="s">
        <v>133</v>
      </c>
      <c r="AR5" s="1" t="s">
        <v>101</v>
      </c>
      <c r="AS5" s="1" t="s">
        <v>102</v>
      </c>
      <c r="AT5" s="1" t="s">
        <v>92</v>
      </c>
      <c r="AU5" s="1"/>
      <c r="AV5" s="1" t="s">
        <v>272</v>
      </c>
    </row>
    <row r="6" spans="1:48" x14ac:dyDescent="0.25">
      <c r="A6" s="1">
        <v>5</v>
      </c>
      <c r="B6" s="1"/>
      <c r="C6" s="1"/>
      <c r="D6" s="1"/>
      <c r="E6" s="1" t="s">
        <v>42</v>
      </c>
      <c r="F6" s="1"/>
      <c r="G6" s="1" t="s">
        <v>37</v>
      </c>
      <c r="H6" s="1"/>
      <c r="I6" s="1"/>
      <c r="J6" s="1" t="s">
        <v>46</v>
      </c>
      <c r="K6" s="1"/>
      <c r="L6" s="1"/>
      <c r="M6" s="1"/>
      <c r="O6" s="5">
        <f t="shared" si="0"/>
        <v>3</v>
      </c>
      <c r="P6" s="5">
        <f t="shared" si="1"/>
        <v>1</v>
      </c>
      <c r="R6" s="5">
        <f t="shared" si="2"/>
        <v>0</v>
      </c>
      <c r="S6" s="5">
        <f t="shared" si="3"/>
        <v>0</v>
      </c>
      <c r="T6" s="5">
        <f t="shared" si="4"/>
        <v>0</v>
      </c>
      <c r="U6" s="5">
        <f t="shared" si="5"/>
        <v>1</v>
      </c>
      <c r="V6" s="5">
        <f t="shared" si="6"/>
        <v>0</v>
      </c>
      <c r="W6" s="5">
        <f t="shared" si="7"/>
        <v>1</v>
      </c>
      <c r="X6" s="5">
        <f t="shared" si="8"/>
        <v>0</v>
      </c>
      <c r="Y6" s="5">
        <f t="shared" si="9"/>
        <v>0</v>
      </c>
      <c r="Z6" s="5">
        <f t="shared" si="10"/>
        <v>1</v>
      </c>
      <c r="AA6" s="5">
        <f t="shared" si="11"/>
        <v>0</v>
      </c>
      <c r="AB6" s="5">
        <f t="shared" si="12"/>
        <v>0</v>
      </c>
      <c r="AC6" s="5">
        <f t="shared" si="13"/>
        <v>0</v>
      </c>
      <c r="AD6" s="16"/>
      <c r="AF6" s="5">
        <f t="shared" si="14"/>
        <v>3</v>
      </c>
      <c r="AG6" s="5">
        <f t="shared" si="15"/>
        <v>3</v>
      </c>
      <c r="AH6" s="5" t="str">
        <f t="shared" si="16"/>
        <v>Correct</v>
      </c>
      <c r="AI6" s="1" t="s">
        <v>94</v>
      </c>
      <c r="AJ6" s="1">
        <v>53</v>
      </c>
      <c r="AK6" s="1" t="s">
        <v>95</v>
      </c>
      <c r="AL6" s="1" t="s">
        <v>162</v>
      </c>
      <c r="AM6" s="1" t="s">
        <v>97</v>
      </c>
      <c r="AN6" s="1"/>
      <c r="AO6" s="1" t="s">
        <v>349</v>
      </c>
      <c r="AP6" s="1" t="s">
        <v>112</v>
      </c>
      <c r="AQ6" s="1" t="s">
        <v>133</v>
      </c>
      <c r="AR6" s="1" t="s">
        <v>101</v>
      </c>
      <c r="AS6" s="1" t="s">
        <v>102</v>
      </c>
      <c r="AT6" s="1" t="s">
        <v>92</v>
      </c>
      <c r="AU6" s="1"/>
      <c r="AV6" s="1" t="s">
        <v>272</v>
      </c>
    </row>
    <row r="7" spans="1:48" x14ac:dyDescent="0.25">
      <c r="A7" s="1">
        <v>6</v>
      </c>
      <c r="B7" s="1"/>
      <c r="C7" s="1"/>
      <c r="D7" s="1" t="s">
        <v>41</v>
      </c>
      <c r="E7" s="1"/>
      <c r="F7" s="1" t="s">
        <v>43</v>
      </c>
      <c r="G7" s="1" t="s">
        <v>37</v>
      </c>
      <c r="H7" s="1"/>
      <c r="I7" s="1"/>
      <c r="J7" s="1"/>
      <c r="K7" s="1"/>
      <c r="L7" s="1"/>
      <c r="M7" s="1"/>
      <c r="O7" s="5">
        <f t="shared" si="0"/>
        <v>3</v>
      </c>
      <c r="P7" s="5">
        <f t="shared" si="1"/>
        <v>1</v>
      </c>
      <c r="R7" s="5">
        <f t="shared" si="2"/>
        <v>0</v>
      </c>
      <c r="S7" s="5">
        <f t="shared" si="3"/>
        <v>0</v>
      </c>
      <c r="T7" s="5">
        <f t="shared" si="4"/>
        <v>1</v>
      </c>
      <c r="U7" s="5">
        <f t="shared" si="5"/>
        <v>0</v>
      </c>
      <c r="V7" s="5">
        <f t="shared" si="6"/>
        <v>1</v>
      </c>
      <c r="W7" s="5">
        <f t="shared" si="7"/>
        <v>1</v>
      </c>
      <c r="X7" s="5">
        <f t="shared" si="8"/>
        <v>0</v>
      </c>
      <c r="Y7" s="5">
        <f t="shared" si="9"/>
        <v>0</v>
      </c>
      <c r="Z7" s="5">
        <f t="shared" si="10"/>
        <v>0</v>
      </c>
      <c r="AA7" s="5">
        <f t="shared" si="11"/>
        <v>0</v>
      </c>
      <c r="AB7" s="5">
        <f t="shared" si="12"/>
        <v>0</v>
      </c>
      <c r="AC7" s="5">
        <f t="shared" si="13"/>
        <v>0</v>
      </c>
      <c r="AD7" s="16"/>
      <c r="AF7" s="5">
        <f t="shared" si="14"/>
        <v>3</v>
      </c>
      <c r="AG7" s="5">
        <f t="shared" si="15"/>
        <v>3</v>
      </c>
      <c r="AH7" s="5" t="str">
        <f t="shared" si="16"/>
        <v>Correct</v>
      </c>
      <c r="AI7" s="1" t="s">
        <v>105</v>
      </c>
      <c r="AJ7" s="1">
        <v>47</v>
      </c>
      <c r="AK7" s="1" t="s">
        <v>95</v>
      </c>
      <c r="AL7" s="1" t="s">
        <v>162</v>
      </c>
      <c r="AM7" s="1" t="s">
        <v>97</v>
      </c>
      <c r="AN7" s="1"/>
      <c r="AO7" s="1" t="s">
        <v>351</v>
      </c>
      <c r="AP7" s="1"/>
      <c r="AQ7" s="1" t="s">
        <v>120</v>
      </c>
      <c r="AR7" s="1" t="s">
        <v>125</v>
      </c>
      <c r="AS7" s="1" t="s">
        <v>98</v>
      </c>
      <c r="AT7" s="1"/>
      <c r="AU7" s="1"/>
      <c r="AV7" s="1" t="s">
        <v>272</v>
      </c>
    </row>
    <row r="8" spans="1:48" x14ac:dyDescent="0.25">
      <c r="A8" s="1">
        <v>7</v>
      </c>
      <c r="B8" s="1"/>
      <c r="C8" s="1"/>
      <c r="D8" s="1"/>
      <c r="E8" s="1" t="s">
        <v>42</v>
      </c>
      <c r="F8" s="1"/>
      <c r="G8" s="1" t="s">
        <v>37</v>
      </c>
      <c r="H8" s="1"/>
      <c r="I8" s="1"/>
      <c r="J8" s="1"/>
      <c r="K8" s="1" t="s">
        <v>47</v>
      </c>
      <c r="L8" s="1"/>
      <c r="M8" s="1"/>
      <c r="O8" s="5">
        <f t="shared" si="0"/>
        <v>3</v>
      </c>
      <c r="P8" s="5">
        <f t="shared" si="1"/>
        <v>1</v>
      </c>
      <c r="R8" s="5">
        <f t="shared" si="2"/>
        <v>0</v>
      </c>
      <c r="S8" s="5">
        <f t="shared" si="3"/>
        <v>0</v>
      </c>
      <c r="T8" s="5">
        <f t="shared" si="4"/>
        <v>0</v>
      </c>
      <c r="U8" s="5">
        <f t="shared" si="5"/>
        <v>1</v>
      </c>
      <c r="V8" s="5">
        <f t="shared" si="6"/>
        <v>0</v>
      </c>
      <c r="W8" s="5">
        <f t="shared" si="7"/>
        <v>1</v>
      </c>
      <c r="X8" s="5">
        <f t="shared" si="8"/>
        <v>0</v>
      </c>
      <c r="Y8" s="5">
        <f t="shared" si="9"/>
        <v>0</v>
      </c>
      <c r="Z8" s="5">
        <f t="shared" si="10"/>
        <v>0</v>
      </c>
      <c r="AA8" s="5">
        <f t="shared" si="11"/>
        <v>1</v>
      </c>
      <c r="AB8" s="5">
        <f t="shared" si="12"/>
        <v>0</v>
      </c>
      <c r="AC8" s="5">
        <f t="shared" si="13"/>
        <v>0</v>
      </c>
      <c r="AD8" s="16"/>
      <c r="AF8" s="5">
        <f t="shared" si="14"/>
        <v>3</v>
      </c>
      <c r="AG8" s="5">
        <f t="shared" si="15"/>
        <v>3</v>
      </c>
      <c r="AH8" s="5" t="str">
        <f t="shared" si="16"/>
        <v>Correct</v>
      </c>
      <c r="AI8" s="1" t="s">
        <v>105</v>
      </c>
      <c r="AJ8" s="1">
        <v>48</v>
      </c>
      <c r="AK8" s="1" t="s">
        <v>95</v>
      </c>
      <c r="AL8" s="1" t="s">
        <v>157</v>
      </c>
      <c r="AM8" s="1" t="s">
        <v>97</v>
      </c>
      <c r="AN8" s="1"/>
      <c r="AO8" s="1" t="s">
        <v>349</v>
      </c>
      <c r="AP8" s="1"/>
      <c r="AQ8" s="1" t="s">
        <v>120</v>
      </c>
      <c r="AR8" s="1" t="s">
        <v>101</v>
      </c>
      <c r="AS8" s="1"/>
      <c r="AT8" s="1" t="s">
        <v>92</v>
      </c>
      <c r="AU8" s="1"/>
      <c r="AV8" s="1" t="s">
        <v>272</v>
      </c>
    </row>
    <row r="9" spans="1:48" x14ac:dyDescent="0.25">
      <c r="A9" s="1">
        <v>8</v>
      </c>
      <c r="B9" s="1"/>
      <c r="C9" s="1" t="s">
        <v>40</v>
      </c>
      <c r="D9" s="1"/>
      <c r="E9" s="1"/>
      <c r="F9" s="1"/>
      <c r="G9" s="1"/>
      <c r="H9" s="1" t="s">
        <v>44</v>
      </c>
      <c r="I9" s="1"/>
      <c r="J9" s="1"/>
      <c r="K9" s="1" t="s">
        <v>47</v>
      </c>
      <c r="L9" s="1"/>
      <c r="M9" s="1"/>
      <c r="O9" s="5">
        <f t="shared" si="0"/>
        <v>3</v>
      </c>
      <c r="P9" s="5">
        <f t="shared" si="1"/>
        <v>1</v>
      </c>
      <c r="R9" s="5">
        <f t="shared" si="2"/>
        <v>0</v>
      </c>
      <c r="S9" s="5">
        <f t="shared" si="3"/>
        <v>1</v>
      </c>
      <c r="T9" s="5">
        <f t="shared" si="4"/>
        <v>0</v>
      </c>
      <c r="U9" s="5">
        <f t="shared" si="5"/>
        <v>0</v>
      </c>
      <c r="V9" s="5">
        <f t="shared" si="6"/>
        <v>0</v>
      </c>
      <c r="W9" s="5">
        <f t="shared" si="7"/>
        <v>0</v>
      </c>
      <c r="X9" s="5">
        <f t="shared" si="8"/>
        <v>1</v>
      </c>
      <c r="Y9" s="5">
        <f t="shared" si="9"/>
        <v>0</v>
      </c>
      <c r="Z9" s="5">
        <f t="shared" si="10"/>
        <v>0</v>
      </c>
      <c r="AA9" s="5">
        <f t="shared" si="11"/>
        <v>1</v>
      </c>
      <c r="AB9" s="5">
        <f t="shared" si="12"/>
        <v>0</v>
      </c>
      <c r="AC9" s="5">
        <f t="shared" si="13"/>
        <v>0</v>
      </c>
      <c r="AD9" s="16"/>
      <c r="AF9" s="5">
        <f t="shared" si="14"/>
        <v>3</v>
      </c>
      <c r="AG9" s="5">
        <f t="shared" si="15"/>
        <v>3</v>
      </c>
      <c r="AH9" s="5" t="str">
        <f t="shared" si="16"/>
        <v>Correct</v>
      </c>
      <c r="AI9" s="1" t="s">
        <v>94</v>
      </c>
      <c r="AJ9" s="1">
        <v>38</v>
      </c>
      <c r="AK9" s="1" t="s">
        <v>95</v>
      </c>
      <c r="AL9" s="1" t="s">
        <v>162</v>
      </c>
      <c r="AM9" s="1" t="s">
        <v>97</v>
      </c>
      <c r="AN9" s="1"/>
      <c r="AO9" s="1" t="s">
        <v>349</v>
      </c>
      <c r="AP9" s="1" t="s">
        <v>99</v>
      </c>
      <c r="AQ9" s="1" t="s">
        <v>103</v>
      </c>
      <c r="AR9" s="1"/>
      <c r="AS9" s="1" t="s">
        <v>102</v>
      </c>
      <c r="AT9" s="1" t="s">
        <v>90</v>
      </c>
      <c r="AU9" s="1"/>
      <c r="AV9" s="1" t="s">
        <v>272</v>
      </c>
    </row>
    <row r="10" spans="1:48" x14ac:dyDescent="0.25">
      <c r="A10" s="1">
        <v>9</v>
      </c>
      <c r="B10" s="1"/>
      <c r="C10" s="1"/>
      <c r="D10" s="1"/>
      <c r="E10" s="1"/>
      <c r="F10" s="1"/>
      <c r="G10" s="1" t="s">
        <v>37</v>
      </c>
      <c r="H10" s="1"/>
      <c r="I10" s="1"/>
      <c r="J10" s="1" t="s">
        <v>46</v>
      </c>
      <c r="K10" s="1" t="s">
        <v>47</v>
      </c>
      <c r="L10" s="1"/>
      <c r="M10" s="1"/>
      <c r="O10" s="5">
        <f t="shared" si="0"/>
        <v>3</v>
      </c>
      <c r="P10" s="5">
        <f t="shared" si="1"/>
        <v>1</v>
      </c>
      <c r="R10" s="5">
        <f t="shared" si="2"/>
        <v>0</v>
      </c>
      <c r="S10" s="5">
        <f t="shared" si="3"/>
        <v>0</v>
      </c>
      <c r="T10" s="5">
        <f t="shared" si="4"/>
        <v>0</v>
      </c>
      <c r="U10" s="5">
        <f t="shared" si="5"/>
        <v>0</v>
      </c>
      <c r="V10" s="5">
        <f t="shared" si="6"/>
        <v>0</v>
      </c>
      <c r="W10" s="5">
        <f t="shared" si="7"/>
        <v>1</v>
      </c>
      <c r="X10" s="5">
        <f t="shared" si="8"/>
        <v>0</v>
      </c>
      <c r="Y10" s="5">
        <f t="shared" si="9"/>
        <v>0</v>
      </c>
      <c r="Z10" s="5">
        <f t="shared" si="10"/>
        <v>1</v>
      </c>
      <c r="AA10" s="5">
        <f t="shared" si="11"/>
        <v>1</v>
      </c>
      <c r="AB10" s="5">
        <f t="shared" si="12"/>
        <v>0</v>
      </c>
      <c r="AC10" s="5">
        <f t="shared" si="13"/>
        <v>0</v>
      </c>
      <c r="AD10" s="16"/>
      <c r="AF10" s="5">
        <f t="shared" si="14"/>
        <v>3</v>
      </c>
      <c r="AG10" s="5">
        <f t="shared" si="15"/>
        <v>3</v>
      </c>
      <c r="AH10" s="5" t="str">
        <f t="shared" si="16"/>
        <v>Correct</v>
      </c>
      <c r="AI10" s="1" t="s">
        <v>94</v>
      </c>
      <c r="AJ10" s="1">
        <v>56</v>
      </c>
      <c r="AK10" s="1" t="s">
        <v>95</v>
      </c>
      <c r="AL10" s="1" t="s">
        <v>117</v>
      </c>
      <c r="AM10" s="1" t="s">
        <v>97</v>
      </c>
      <c r="AN10" s="1"/>
      <c r="AO10" s="1" t="s">
        <v>349</v>
      </c>
      <c r="AP10" s="1"/>
      <c r="AQ10" s="1" t="s">
        <v>120</v>
      </c>
      <c r="AR10" s="1" t="s">
        <v>123</v>
      </c>
      <c r="AS10" s="1" t="s">
        <v>102</v>
      </c>
      <c r="AT10" s="1" t="s">
        <v>90</v>
      </c>
      <c r="AU10" s="1"/>
      <c r="AV10" s="1" t="s">
        <v>272</v>
      </c>
    </row>
    <row r="11" spans="1:48" x14ac:dyDescent="0.25">
      <c r="A11" s="1">
        <v>10</v>
      </c>
      <c r="B11" s="1"/>
      <c r="C11" s="1" t="s">
        <v>40</v>
      </c>
      <c r="D11" s="1"/>
      <c r="E11" s="1"/>
      <c r="F11" s="1" t="s">
        <v>43</v>
      </c>
      <c r="G11" s="1" t="s">
        <v>37</v>
      </c>
      <c r="H11" s="1"/>
      <c r="I11" s="1"/>
      <c r="J11" s="1"/>
      <c r="K11" s="1"/>
      <c r="L11" s="1"/>
      <c r="M11" s="1"/>
      <c r="O11" s="5">
        <f t="shared" si="0"/>
        <v>3</v>
      </c>
      <c r="P11" s="5">
        <f t="shared" si="1"/>
        <v>1</v>
      </c>
      <c r="R11" s="5">
        <f t="shared" si="2"/>
        <v>0</v>
      </c>
      <c r="S11" s="5">
        <f t="shared" si="3"/>
        <v>1</v>
      </c>
      <c r="T11" s="5">
        <f t="shared" si="4"/>
        <v>0</v>
      </c>
      <c r="U11" s="5">
        <f t="shared" si="5"/>
        <v>0</v>
      </c>
      <c r="V11" s="5">
        <f t="shared" si="6"/>
        <v>1</v>
      </c>
      <c r="W11" s="5">
        <f t="shared" si="7"/>
        <v>1</v>
      </c>
      <c r="X11" s="5">
        <f t="shared" si="8"/>
        <v>0</v>
      </c>
      <c r="Y11" s="5">
        <f t="shared" si="9"/>
        <v>0</v>
      </c>
      <c r="Z11" s="5">
        <f t="shared" si="10"/>
        <v>0</v>
      </c>
      <c r="AA11" s="5">
        <f t="shared" si="11"/>
        <v>0</v>
      </c>
      <c r="AB11" s="5">
        <f t="shared" si="12"/>
        <v>0</v>
      </c>
      <c r="AC11" s="5">
        <f t="shared" si="13"/>
        <v>0</v>
      </c>
      <c r="AD11" s="16"/>
      <c r="AF11" s="5">
        <f t="shared" si="14"/>
        <v>3</v>
      </c>
      <c r="AG11" s="5">
        <f t="shared" si="15"/>
        <v>3</v>
      </c>
      <c r="AH11" s="5" t="str">
        <f t="shared" si="16"/>
        <v>Correct</v>
      </c>
      <c r="AI11" s="1" t="s">
        <v>94</v>
      </c>
      <c r="AJ11" s="1">
        <v>92</v>
      </c>
      <c r="AK11" s="1" t="s">
        <v>95</v>
      </c>
      <c r="AL11" s="1" t="s">
        <v>96</v>
      </c>
      <c r="AM11" s="1" t="s">
        <v>97</v>
      </c>
      <c r="AN11" s="1"/>
      <c r="AO11" s="1" t="s">
        <v>351</v>
      </c>
      <c r="AP11" s="1" t="s">
        <v>109</v>
      </c>
      <c r="AQ11" s="1" t="s">
        <v>132</v>
      </c>
      <c r="AR11" s="1" t="s">
        <v>104</v>
      </c>
      <c r="AS11" s="1" t="s">
        <v>102</v>
      </c>
      <c r="AT11" s="1" t="s">
        <v>372</v>
      </c>
      <c r="AU11" s="1"/>
      <c r="AV11" s="1" t="s">
        <v>272</v>
      </c>
    </row>
    <row r="12" spans="1:48" x14ac:dyDescent="0.25">
      <c r="A12" s="1">
        <v>11</v>
      </c>
      <c r="B12" s="1"/>
      <c r="C12" s="1"/>
      <c r="D12" s="1"/>
      <c r="E12" s="1"/>
      <c r="F12" s="1"/>
      <c r="G12" s="1"/>
      <c r="H12" s="1"/>
      <c r="I12" s="1"/>
      <c r="J12" s="1"/>
      <c r="K12" s="1"/>
      <c r="L12" s="1"/>
      <c r="M12" s="1"/>
      <c r="O12" s="5">
        <f t="shared" si="0"/>
        <v>0</v>
      </c>
      <c r="P12" s="5" t="e">
        <f t="shared" si="1"/>
        <v>#DIV/0!</v>
      </c>
      <c r="R12" s="5">
        <f t="shared" si="2"/>
        <v>0</v>
      </c>
      <c r="S12" s="5">
        <f t="shared" si="3"/>
        <v>0</v>
      </c>
      <c r="T12" s="5">
        <f t="shared" si="4"/>
        <v>0</v>
      </c>
      <c r="U12" s="5">
        <f t="shared" si="5"/>
        <v>0</v>
      </c>
      <c r="V12" s="5">
        <f t="shared" si="6"/>
        <v>0</v>
      </c>
      <c r="W12" s="5">
        <f t="shared" si="7"/>
        <v>0</v>
      </c>
      <c r="X12" s="5">
        <f t="shared" si="8"/>
        <v>0</v>
      </c>
      <c r="Y12" s="5">
        <f t="shared" si="9"/>
        <v>0</v>
      </c>
      <c r="Z12" s="5">
        <f t="shared" si="10"/>
        <v>0</v>
      </c>
      <c r="AA12" s="5">
        <f t="shared" si="11"/>
        <v>0</v>
      </c>
      <c r="AB12" s="5">
        <f t="shared" si="12"/>
        <v>0</v>
      </c>
      <c r="AC12" s="5">
        <f t="shared" si="13"/>
        <v>0</v>
      </c>
      <c r="AD12" s="16"/>
      <c r="AF12" s="5">
        <f t="shared" si="14"/>
        <v>0</v>
      </c>
      <c r="AG12" s="5">
        <f t="shared" si="15"/>
        <v>0</v>
      </c>
      <c r="AH12" s="5" t="str">
        <f t="shared" si="16"/>
        <v>Correct</v>
      </c>
      <c r="AI12" s="1"/>
      <c r="AJ12" s="1">
        <v>60</v>
      </c>
      <c r="AK12" s="1" t="s">
        <v>95</v>
      </c>
      <c r="AL12" s="1" t="s">
        <v>117</v>
      </c>
      <c r="AM12" s="1" t="s">
        <v>97</v>
      </c>
      <c r="AN12" s="1"/>
      <c r="AO12" s="1" t="s">
        <v>351</v>
      </c>
      <c r="AP12" s="1" t="s">
        <v>114</v>
      </c>
      <c r="AQ12" s="1" t="s">
        <v>120</v>
      </c>
      <c r="AR12" s="1"/>
      <c r="AS12" s="1" t="s">
        <v>98</v>
      </c>
      <c r="AT12" s="1"/>
      <c r="AU12" s="1"/>
      <c r="AV12" s="1" t="s">
        <v>272</v>
      </c>
    </row>
    <row r="13" spans="1:48" x14ac:dyDescent="0.25">
      <c r="A13" s="1">
        <v>12</v>
      </c>
      <c r="B13" s="1"/>
      <c r="C13" s="1"/>
      <c r="D13" s="1"/>
      <c r="E13" s="1"/>
      <c r="F13" s="1"/>
      <c r="G13" s="1"/>
      <c r="H13" s="1" t="s">
        <v>44</v>
      </c>
      <c r="I13" s="1" t="s">
        <v>45</v>
      </c>
      <c r="J13" s="1"/>
      <c r="K13" s="1" t="s">
        <v>47</v>
      </c>
      <c r="L13" s="1"/>
      <c r="M13" s="1"/>
      <c r="O13" s="5">
        <f t="shared" si="0"/>
        <v>3</v>
      </c>
      <c r="P13" s="5">
        <f t="shared" si="1"/>
        <v>1</v>
      </c>
      <c r="R13" s="5">
        <f t="shared" si="2"/>
        <v>0</v>
      </c>
      <c r="S13" s="5">
        <f t="shared" si="3"/>
        <v>0</v>
      </c>
      <c r="T13" s="5">
        <f t="shared" si="4"/>
        <v>0</v>
      </c>
      <c r="U13" s="5">
        <f t="shared" si="5"/>
        <v>0</v>
      </c>
      <c r="V13" s="5">
        <f t="shared" si="6"/>
        <v>0</v>
      </c>
      <c r="W13" s="5">
        <f t="shared" si="7"/>
        <v>0</v>
      </c>
      <c r="X13" s="5">
        <f t="shared" si="8"/>
        <v>1</v>
      </c>
      <c r="Y13" s="5">
        <f t="shared" si="9"/>
        <v>1</v>
      </c>
      <c r="Z13" s="5">
        <f t="shared" si="10"/>
        <v>0</v>
      </c>
      <c r="AA13" s="5">
        <f t="shared" si="11"/>
        <v>1</v>
      </c>
      <c r="AB13" s="5">
        <f t="shared" si="12"/>
        <v>0</v>
      </c>
      <c r="AC13" s="5">
        <f t="shared" si="13"/>
        <v>0</v>
      </c>
      <c r="AD13" s="16"/>
      <c r="AF13" s="5">
        <f t="shared" si="14"/>
        <v>3</v>
      </c>
      <c r="AG13" s="5">
        <f t="shared" si="15"/>
        <v>3</v>
      </c>
      <c r="AH13" s="5" t="str">
        <f t="shared" si="16"/>
        <v>Correct</v>
      </c>
      <c r="AI13" s="1" t="s">
        <v>94</v>
      </c>
      <c r="AJ13" s="1">
        <v>42</v>
      </c>
      <c r="AK13" s="1" t="s">
        <v>95</v>
      </c>
      <c r="AL13" s="1" t="s">
        <v>162</v>
      </c>
      <c r="AM13" s="1" t="s">
        <v>97</v>
      </c>
      <c r="AN13" s="1"/>
      <c r="AO13" s="1" t="s">
        <v>88</v>
      </c>
      <c r="AP13" s="1" t="s">
        <v>112</v>
      </c>
      <c r="AQ13" s="1" t="s">
        <v>103</v>
      </c>
      <c r="AR13" s="1" t="s">
        <v>101</v>
      </c>
      <c r="AS13" s="1" t="s">
        <v>102</v>
      </c>
      <c r="AT13" s="1" t="s">
        <v>92</v>
      </c>
      <c r="AU13" s="1"/>
      <c r="AV13" s="1" t="s">
        <v>272</v>
      </c>
    </row>
    <row r="14" spans="1:48" x14ac:dyDescent="0.25">
      <c r="A14" s="1">
        <v>13</v>
      </c>
      <c r="B14" s="1"/>
      <c r="C14" s="1"/>
      <c r="D14" s="1" t="s">
        <v>41</v>
      </c>
      <c r="E14" s="1"/>
      <c r="F14" s="1" t="s">
        <v>43</v>
      </c>
      <c r="G14" s="1"/>
      <c r="H14" s="1" t="s">
        <v>44</v>
      </c>
      <c r="I14" s="1"/>
      <c r="J14" s="1"/>
      <c r="K14" s="1"/>
      <c r="L14" s="1"/>
      <c r="M14" s="1"/>
      <c r="O14" s="5">
        <f t="shared" si="0"/>
        <v>3</v>
      </c>
      <c r="P14" s="5">
        <f t="shared" si="1"/>
        <v>1</v>
      </c>
      <c r="R14" s="5">
        <f t="shared" si="2"/>
        <v>0</v>
      </c>
      <c r="S14" s="5">
        <f t="shared" si="3"/>
        <v>0</v>
      </c>
      <c r="T14" s="5">
        <f t="shared" si="4"/>
        <v>1</v>
      </c>
      <c r="U14" s="5">
        <f t="shared" si="5"/>
        <v>0</v>
      </c>
      <c r="V14" s="5">
        <f t="shared" si="6"/>
        <v>1</v>
      </c>
      <c r="W14" s="5">
        <f t="shared" si="7"/>
        <v>0</v>
      </c>
      <c r="X14" s="5">
        <f t="shared" si="8"/>
        <v>1</v>
      </c>
      <c r="Y14" s="5">
        <f t="shared" si="9"/>
        <v>0</v>
      </c>
      <c r="Z14" s="5">
        <f t="shared" si="10"/>
        <v>0</v>
      </c>
      <c r="AA14" s="5">
        <f t="shared" si="11"/>
        <v>0</v>
      </c>
      <c r="AB14" s="5">
        <f t="shared" si="12"/>
        <v>0</v>
      </c>
      <c r="AC14" s="5">
        <f t="shared" si="13"/>
        <v>0</v>
      </c>
      <c r="AD14" s="16"/>
      <c r="AF14" s="5">
        <f t="shared" si="14"/>
        <v>3</v>
      </c>
      <c r="AG14" s="5">
        <f t="shared" si="15"/>
        <v>3</v>
      </c>
      <c r="AH14" s="5" t="str">
        <f t="shared" si="16"/>
        <v>Correct</v>
      </c>
      <c r="AI14" s="1"/>
      <c r="AJ14" s="1">
        <v>70</v>
      </c>
      <c r="AK14" s="1" t="s">
        <v>95</v>
      </c>
      <c r="AL14" s="1" t="s">
        <v>162</v>
      </c>
      <c r="AM14" s="1" t="s">
        <v>97</v>
      </c>
      <c r="AN14" s="1"/>
      <c r="AO14" s="1" t="s">
        <v>351</v>
      </c>
      <c r="AP14" s="1" t="s">
        <v>112</v>
      </c>
      <c r="AQ14" s="1" t="s">
        <v>137</v>
      </c>
      <c r="AR14" s="1" t="s">
        <v>101</v>
      </c>
      <c r="AS14" s="1" t="s">
        <v>102</v>
      </c>
      <c r="AT14" s="1"/>
      <c r="AU14" s="1" t="s">
        <v>98</v>
      </c>
      <c r="AV14" s="1" t="s">
        <v>272</v>
      </c>
    </row>
    <row r="15" spans="1:48" x14ac:dyDescent="0.25">
      <c r="A15" s="1">
        <v>14</v>
      </c>
      <c r="B15" s="1"/>
      <c r="C15" s="1"/>
      <c r="D15" s="1"/>
      <c r="E15" s="1"/>
      <c r="F15" s="1" t="s">
        <v>43</v>
      </c>
      <c r="G15" s="1" t="s">
        <v>37</v>
      </c>
      <c r="H15" s="1"/>
      <c r="I15" s="1"/>
      <c r="J15" s="1"/>
      <c r="K15" s="1"/>
      <c r="L15" s="1"/>
      <c r="M15" s="1"/>
      <c r="O15" s="5">
        <f t="shared" si="0"/>
        <v>2</v>
      </c>
      <c r="P15" s="5">
        <f t="shared" si="1"/>
        <v>1.5</v>
      </c>
      <c r="R15" s="5">
        <f t="shared" si="2"/>
        <v>0</v>
      </c>
      <c r="S15" s="5">
        <f t="shared" si="3"/>
        <v>0</v>
      </c>
      <c r="T15" s="5">
        <f t="shared" si="4"/>
        <v>0</v>
      </c>
      <c r="U15" s="5">
        <f t="shared" si="5"/>
        <v>0</v>
      </c>
      <c r="V15" s="5">
        <f t="shared" si="6"/>
        <v>1</v>
      </c>
      <c r="W15" s="5">
        <f t="shared" si="7"/>
        <v>1</v>
      </c>
      <c r="X15" s="5">
        <f t="shared" si="8"/>
        <v>0</v>
      </c>
      <c r="Y15" s="5">
        <f t="shared" si="9"/>
        <v>0</v>
      </c>
      <c r="Z15" s="5">
        <f t="shared" si="10"/>
        <v>0</v>
      </c>
      <c r="AA15" s="5">
        <f t="shared" si="11"/>
        <v>0</v>
      </c>
      <c r="AB15" s="5">
        <f t="shared" si="12"/>
        <v>0</v>
      </c>
      <c r="AC15" s="5">
        <f t="shared" si="13"/>
        <v>0</v>
      </c>
      <c r="AD15" s="16"/>
      <c r="AF15" s="5">
        <f t="shared" si="14"/>
        <v>2</v>
      </c>
      <c r="AG15" s="5">
        <f t="shared" si="15"/>
        <v>2</v>
      </c>
      <c r="AH15" s="5" t="str">
        <f t="shared" si="16"/>
        <v>Correct</v>
      </c>
      <c r="AI15" s="1" t="s">
        <v>94</v>
      </c>
      <c r="AJ15" s="1">
        <v>49</v>
      </c>
      <c r="AK15" s="1" t="s">
        <v>95</v>
      </c>
      <c r="AL15" s="1" t="s">
        <v>141</v>
      </c>
      <c r="AM15" s="1" t="s">
        <v>97</v>
      </c>
      <c r="AN15" s="1"/>
      <c r="AO15" s="1" t="s">
        <v>351</v>
      </c>
      <c r="AP15" s="1"/>
      <c r="AQ15" s="1" t="s">
        <v>120</v>
      </c>
      <c r="AR15" s="1" t="s">
        <v>101</v>
      </c>
      <c r="AS15" s="1"/>
      <c r="AT15" s="1" t="s">
        <v>90</v>
      </c>
      <c r="AU15" s="1"/>
      <c r="AV15" s="1" t="s">
        <v>272</v>
      </c>
    </row>
    <row r="16" spans="1:48" x14ac:dyDescent="0.25">
      <c r="A16" s="1">
        <v>15</v>
      </c>
      <c r="B16" s="1"/>
      <c r="C16" s="1"/>
      <c r="D16" s="1"/>
      <c r="E16" s="1" t="s">
        <v>42</v>
      </c>
      <c r="F16" s="1" t="s">
        <v>43</v>
      </c>
      <c r="G16" s="1" t="s">
        <v>37</v>
      </c>
      <c r="H16" s="1"/>
      <c r="I16" s="1"/>
      <c r="J16" s="1"/>
      <c r="K16" s="1"/>
      <c r="L16" s="1"/>
      <c r="M16" s="1"/>
      <c r="O16" s="5">
        <f t="shared" si="0"/>
        <v>3</v>
      </c>
      <c r="P16" s="5">
        <f t="shared" si="1"/>
        <v>1</v>
      </c>
      <c r="R16" s="5">
        <f t="shared" si="2"/>
        <v>0</v>
      </c>
      <c r="S16" s="5">
        <f t="shared" si="3"/>
        <v>0</v>
      </c>
      <c r="T16" s="5">
        <f t="shared" si="4"/>
        <v>0</v>
      </c>
      <c r="U16" s="5">
        <f t="shared" si="5"/>
        <v>1</v>
      </c>
      <c r="V16" s="5">
        <f t="shared" si="6"/>
        <v>1</v>
      </c>
      <c r="W16" s="5">
        <f t="shared" si="7"/>
        <v>1</v>
      </c>
      <c r="X16" s="5">
        <f t="shared" si="8"/>
        <v>0</v>
      </c>
      <c r="Y16" s="5">
        <f t="shared" si="9"/>
        <v>0</v>
      </c>
      <c r="Z16" s="5">
        <f t="shared" si="10"/>
        <v>0</v>
      </c>
      <c r="AA16" s="5">
        <f t="shared" si="11"/>
        <v>0</v>
      </c>
      <c r="AB16" s="5">
        <f t="shared" si="12"/>
        <v>0</v>
      </c>
      <c r="AC16" s="5">
        <f t="shared" si="13"/>
        <v>0</v>
      </c>
      <c r="AD16" s="16"/>
      <c r="AF16" s="5">
        <f t="shared" si="14"/>
        <v>3</v>
      </c>
      <c r="AG16" s="5">
        <f t="shared" si="15"/>
        <v>3</v>
      </c>
      <c r="AH16" s="5" t="str">
        <f t="shared" si="16"/>
        <v>Correct</v>
      </c>
      <c r="AI16" s="1" t="s">
        <v>105</v>
      </c>
      <c r="AJ16" s="1">
        <v>62</v>
      </c>
      <c r="AK16" s="1" t="s">
        <v>95</v>
      </c>
      <c r="AL16" s="1" t="s">
        <v>145</v>
      </c>
      <c r="AM16" s="1" t="s">
        <v>97</v>
      </c>
      <c r="AN16" s="1"/>
      <c r="AO16" s="1"/>
      <c r="AP16" s="1" t="s">
        <v>109</v>
      </c>
      <c r="AQ16" s="1" t="s">
        <v>110</v>
      </c>
      <c r="AR16" s="1" t="s">
        <v>123</v>
      </c>
      <c r="AS16" s="1"/>
      <c r="AT16" s="1" t="s">
        <v>90</v>
      </c>
      <c r="AU16" s="1"/>
      <c r="AV16" s="1" t="s">
        <v>272</v>
      </c>
    </row>
    <row r="17" spans="1:48" x14ac:dyDescent="0.25">
      <c r="A17" s="1">
        <v>16</v>
      </c>
      <c r="B17" s="1"/>
      <c r="C17" s="1"/>
      <c r="D17" s="1"/>
      <c r="E17" s="1"/>
      <c r="F17" s="1"/>
      <c r="G17" s="1"/>
      <c r="H17" s="1" t="s">
        <v>44</v>
      </c>
      <c r="I17" s="1" t="s">
        <v>45</v>
      </c>
      <c r="J17" s="1"/>
      <c r="K17" s="1" t="s">
        <v>47</v>
      </c>
      <c r="L17" s="1"/>
      <c r="M17" s="1"/>
      <c r="O17" s="5">
        <f t="shared" si="0"/>
        <v>3</v>
      </c>
      <c r="P17" s="5">
        <f t="shared" si="1"/>
        <v>1</v>
      </c>
      <c r="R17" s="5">
        <f t="shared" si="2"/>
        <v>0</v>
      </c>
      <c r="S17" s="5">
        <f t="shared" si="3"/>
        <v>0</v>
      </c>
      <c r="T17" s="5">
        <f t="shared" si="4"/>
        <v>0</v>
      </c>
      <c r="U17" s="5">
        <f t="shared" si="5"/>
        <v>0</v>
      </c>
      <c r="V17" s="5">
        <f t="shared" si="6"/>
        <v>0</v>
      </c>
      <c r="W17" s="5">
        <f t="shared" si="7"/>
        <v>0</v>
      </c>
      <c r="X17" s="5">
        <f t="shared" si="8"/>
        <v>1</v>
      </c>
      <c r="Y17" s="5">
        <f t="shared" si="9"/>
        <v>1</v>
      </c>
      <c r="Z17" s="5">
        <f t="shared" si="10"/>
        <v>0</v>
      </c>
      <c r="AA17" s="5">
        <f t="shared" si="11"/>
        <v>1</v>
      </c>
      <c r="AB17" s="5">
        <f t="shared" si="12"/>
        <v>0</v>
      </c>
      <c r="AC17" s="5">
        <f t="shared" si="13"/>
        <v>0</v>
      </c>
      <c r="AD17" s="16"/>
      <c r="AF17" s="5">
        <f t="shared" si="14"/>
        <v>3</v>
      </c>
      <c r="AG17" s="5">
        <f t="shared" si="15"/>
        <v>3</v>
      </c>
      <c r="AH17" s="5" t="str">
        <f t="shared" si="16"/>
        <v>Correct</v>
      </c>
      <c r="AI17" s="1" t="s">
        <v>94</v>
      </c>
      <c r="AJ17" s="1">
        <v>35</v>
      </c>
      <c r="AK17" s="1" t="s">
        <v>95</v>
      </c>
      <c r="AL17" s="1" t="s">
        <v>96</v>
      </c>
      <c r="AM17" s="1" t="s">
        <v>97</v>
      </c>
      <c r="AN17" s="1"/>
      <c r="AO17" s="1" t="s">
        <v>349</v>
      </c>
      <c r="AP17" s="1"/>
      <c r="AQ17" s="1" t="s">
        <v>110</v>
      </c>
      <c r="AR17" s="1" t="s">
        <v>101</v>
      </c>
      <c r="AS17" s="1" t="s">
        <v>102</v>
      </c>
      <c r="AT17" s="1" t="s">
        <v>92</v>
      </c>
      <c r="AU17" s="1" t="s">
        <v>102</v>
      </c>
      <c r="AV17" s="1" t="s">
        <v>272</v>
      </c>
    </row>
    <row r="18" spans="1:48" x14ac:dyDescent="0.25">
      <c r="A18" s="1">
        <v>17</v>
      </c>
      <c r="B18" s="1"/>
      <c r="C18" s="1" t="s">
        <v>40</v>
      </c>
      <c r="D18" s="1"/>
      <c r="E18" s="1"/>
      <c r="F18" s="1"/>
      <c r="G18" s="1"/>
      <c r="H18" s="1" t="s">
        <v>44</v>
      </c>
      <c r="I18" s="1"/>
      <c r="J18" s="1"/>
      <c r="K18" s="1" t="s">
        <v>47</v>
      </c>
      <c r="L18" s="1"/>
      <c r="M18" s="1"/>
      <c r="O18" s="5">
        <f t="shared" si="0"/>
        <v>3</v>
      </c>
      <c r="P18" s="5">
        <f t="shared" si="1"/>
        <v>1</v>
      </c>
      <c r="R18" s="5">
        <f t="shared" si="2"/>
        <v>0</v>
      </c>
      <c r="S18" s="5">
        <f t="shared" si="3"/>
        <v>1</v>
      </c>
      <c r="T18" s="5">
        <f t="shared" si="4"/>
        <v>0</v>
      </c>
      <c r="U18" s="5">
        <f t="shared" si="5"/>
        <v>0</v>
      </c>
      <c r="V18" s="5">
        <f t="shared" si="6"/>
        <v>0</v>
      </c>
      <c r="W18" s="5">
        <f t="shared" si="7"/>
        <v>0</v>
      </c>
      <c r="X18" s="5">
        <f t="shared" si="8"/>
        <v>1</v>
      </c>
      <c r="Y18" s="5">
        <f t="shared" si="9"/>
        <v>0</v>
      </c>
      <c r="Z18" s="5">
        <f t="shared" si="10"/>
        <v>0</v>
      </c>
      <c r="AA18" s="5">
        <f t="shared" si="11"/>
        <v>1</v>
      </c>
      <c r="AB18" s="5">
        <f t="shared" si="12"/>
        <v>0</v>
      </c>
      <c r="AC18" s="5">
        <f t="shared" si="13"/>
        <v>0</v>
      </c>
      <c r="AD18" s="16"/>
      <c r="AF18" s="5">
        <f t="shared" si="14"/>
        <v>3</v>
      </c>
      <c r="AG18" s="5">
        <f t="shared" si="15"/>
        <v>3</v>
      </c>
      <c r="AH18" s="5" t="str">
        <f t="shared" si="16"/>
        <v>Correct</v>
      </c>
      <c r="AI18" s="1" t="s">
        <v>94</v>
      </c>
      <c r="AJ18" s="1">
        <v>34</v>
      </c>
      <c r="AK18" s="1" t="s">
        <v>95</v>
      </c>
      <c r="AL18" s="1" t="s">
        <v>162</v>
      </c>
      <c r="AM18" s="1" t="s">
        <v>97</v>
      </c>
      <c r="AN18" s="1"/>
      <c r="AO18" s="1"/>
      <c r="AP18" s="1" t="s">
        <v>126</v>
      </c>
      <c r="AQ18" s="1" t="s">
        <v>153</v>
      </c>
      <c r="AR18" s="1" t="s">
        <v>101</v>
      </c>
      <c r="AS18" s="1"/>
      <c r="AT18" s="1" t="s">
        <v>90</v>
      </c>
      <c r="AU18" s="1"/>
      <c r="AV18" s="1" t="s">
        <v>272</v>
      </c>
    </row>
    <row r="19" spans="1:48" x14ac:dyDescent="0.25">
      <c r="A19" s="1">
        <v>18</v>
      </c>
      <c r="B19" s="1"/>
      <c r="C19" s="1" t="s">
        <v>40</v>
      </c>
      <c r="D19" s="1"/>
      <c r="E19" s="1"/>
      <c r="F19" s="1" t="s">
        <v>43</v>
      </c>
      <c r="G19" s="1"/>
      <c r="H19" s="1"/>
      <c r="I19" s="1" t="s">
        <v>45</v>
      </c>
      <c r="J19" s="1"/>
      <c r="K19" s="1"/>
      <c r="L19" s="1"/>
      <c r="M19" s="1"/>
      <c r="O19" s="5">
        <f t="shared" si="0"/>
        <v>3</v>
      </c>
      <c r="P19" s="5">
        <f t="shared" si="1"/>
        <v>1</v>
      </c>
      <c r="R19" s="5">
        <f t="shared" si="2"/>
        <v>0</v>
      </c>
      <c r="S19" s="5">
        <f t="shared" si="3"/>
        <v>1</v>
      </c>
      <c r="T19" s="5">
        <f t="shared" si="4"/>
        <v>0</v>
      </c>
      <c r="U19" s="5">
        <f t="shared" si="5"/>
        <v>0</v>
      </c>
      <c r="V19" s="5">
        <f t="shared" si="6"/>
        <v>1</v>
      </c>
      <c r="W19" s="5">
        <f t="shared" si="7"/>
        <v>0</v>
      </c>
      <c r="X19" s="5">
        <f t="shared" si="8"/>
        <v>0</v>
      </c>
      <c r="Y19" s="5">
        <f t="shared" si="9"/>
        <v>1</v>
      </c>
      <c r="Z19" s="5">
        <f t="shared" si="10"/>
        <v>0</v>
      </c>
      <c r="AA19" s="5">
        <f t="shared" si="11"/>
        <v>0</v>
      </c>
      <c r="AB19" s="5">
        <f t="shared" si="12"/>
        <v>0</v>
      </c>
      <c r="AC19" s="5">
        <f t="shared" si="13"/>
        <v>0</v>
      </c>
      <c r="AD19" s="16"/>
      <c r="AF19" s="5">
        <f t="shared" si="14"/>
        <v>3</v>
      </c>
      <c r="AG19" s="5">
        <f t="shared" si="15"/>
        <v>3</v>
      </c>
      <c r="AH19" s="5" t="str">
        <f t="shared" si="16"/>
        <v>Correct</v>
      </c>
      <c r="AI19" s="1" t="s">
        <v>105</v>
      </c>
      <c r="AJ19" s="1">
        <v>53</v>
      </c>
      <c r="AK19" s="1" t="s">
        <v>95</v>
      </c>
      <c r="AL19" s="1" t="s">
        <v>162</v>
      </c>
      <c r="AM19" s="1" t="s">
        <v>97</v>
      </c>
      <c r="AN19" s="1"/>
      <c r="AO19" s="1" t="s">
        <v>351</v>
      </c>
      <c r="AP19" s="1" t="s">
        <v>114</v>
      </c>
      <c r="AQ19" s="1" t="s">
        <v>110</v>
      </c>
      <c r="AR19" s="1" t="s">
        <v>101</v>
      </c>
      <c r="AS19" s="1" t="s">
        <v>102</v>
      </c>
      <c r="AT19" s="1" t="s">
        <v>90</v>
      </c>
      <c r="AU19" s="1"/>
      <c r="AV19" s="1" t="s">
        <v>272</v>
      </c>
    </row>
    <row r="20" spans="1:48" x14ac:dyDescent="0.25">
      <c r="A20" s="1">
        <v>19</v>
      </c>
      <c r="B20" s="1"/>
      <c r="C20" s="1"/>
      <c r="D20" s="1" t="s">
        <v>41</v>
      </c>
      <c r="E20" s="1" t="s">
        <v>42</v>
      </c>
      <c r="F20" s="1" t="s">
        <v>43</v>
      </c>
      <c r="G20" s="1"/>
      <c r="H20" s="1"/>
      <c r="I20" s="1"/>
      <c r="J20" s="1"/>
      <c r="K20" s="1"/>
      <c r="L20" s="1"/>
      <c r="M20" s="1"/>
      <c r="O20" s="5">
        <f t="shared" si="0"/>
        <v>3</v>
      </c>
      <c r="P20" s="5">
        <f t="shared" si="1"/>
        <v>1</v>
      </c>
      <c r="R20" s="5">
        <f t="shared" si="2"/>
        <v>0</v>
      </c>
      <c r="S20" s="5">
        <f t="shared" si="3"/>
        <v>0</v>
      </c>
      <c r="T20" s="5">
        <f t="shared" si="4"/>
        <v>1</v>
      </c>
      <c r="U20" s="5">
        <f t="shared" si="5"/>
        <v>1</v>
      </c>
      <c r="V20" s="5">
        <f t="shared" si="6"/>
        <v>1</v>
      </c>
      <c r="W20" s="5">
        <f t="shared" si="7"/>
        <v>0</v>
      </c>
      <c r="X20" s="5">
        <f t="shared" si="8"/>
        <v>0</v>
      </c>
      <c r="Y20" s="5">
        <f t="shared" si="9"/>
        <v>0</v>
      </c>
      <c r="Z20" s="5">
        <f t="shared" si="10"/>
        <v>0</v>
      </c>
      <c r="AA20" s="5">
        <f t="shared" si="11"/>
        <v>0</v>
      </c>
      <c r="AB20" s="5">
        <f t="shared" si="12"/>
        <v>0</v>
      </c>
      <c r="AC20" s="5">
        <f t="shared" si="13"/>
        <v>0</v>
      </c>
      <c r="AD20" s="16"/>
      <c r="AF20" s="5">
        <f t="shared" si="14"/>
        <v>3</v>
      </c>
      <c r="AG20" s="5">
        <f t="shared" si="15"/>
        <v>3</v>
      </c>
      <c r="AH20" s="5" t="str">
        <f t="shared" si="16"/>
        <v>Correct</v>
      </c>
      <c r="AI20" s="1" t="s">
        <v>94</v>
      </c>
      <c r="AJ20" s="1">
        <v>46</v>
      </c>
      <c r="AK20" s="1" t="s">
        <v>115</v>
      </c>
      <c r="AL20" s="1" t="s">
        <v>309</v>
      </c>
      <c r="AM20" s="1" t="s">
        <v>107</v>
      </c>
      <c r="AN20" s="1"/>
      <c r="AO20" s="1" t="s">
        <v>80</v>
      </c>
      <c r="AP20" s="1" t="s">
        <v>99</v>
      </c>
      <c r="AQ20" s="1" t="s">
        <v>133</v>
      </c>
      <c r="AR20" s="1" t="s">
        <v>101</v>
      </c>
      <c r="AS20" s="1"/>
      <c r="AT20" s="1" t="s">
        <v>90</v>
      </c>
      <c r="AU20" s="1" t="s">
        <v>102</v>
      </c>
      <c r="AV20" s="1" t="s">
        <v>272</v>
      </c>
    </row>
    <row r="21" spans="1:48" x14ac:dyDescent="0.25">
      <c r="A21" s="1">
        <v>20</v>
      </c>
      <c r="B21" s="1"/>
      <c r="C21" s="1"/>
      <c r="D21" s="1" t="s">
        <v>41</v>
      </c>
      <c r="E21" s="1"/>
      <c r="F21" s="1" t="s">
        <v>43</v>
      </c>
      <c r="G21" s="1"/>
      <c r="H21" s="1"/>
      <c r="I21" s="1"/>
      <c r="J21" s="1"/>
      <c r="K21" s="1" t="s">
        <v>47</v>
      </c>
      <c r="L21" s="1"/>
      <c r="M21" s="1"/>
      <c r="O21" s="5">
        <f t="shared" si="0"/>
        <v>3</v>
      </c>
      <c r="P21" s="5">
        <f t="shared" si="1"/>
        <v>1</v>
      </c>
      <c r="R21" s="5">
        <f t="shared" si="2"/>
        <v>0</v>
      </c>
      <c r="S21" s="5">
        <f t="shared" si="3"/>
        <v>0</v>
      </c>
      <c r="T21" s="5">
        <f t="shared" si="4"/>
        <v>1</v>
      </c>
      <c r="U21" s="5">
        <f t="shared" si="5"/>
        <v>0</v>
      </c>
      <c r="V21" s="5">
        <f t="shared" si="6"/>
        <v>1</v>
      </c>
      <c r="W21" s="5">
        <f t="shared" si="7"/>
        <v>0</v>
      </c>
      <c r="X21" s="5">
        <f t="shared" si="8"/>
        <v>0</v>
      </c>
      <c r="Y21" s="5">
        <f t="shared" si="9"/>
        <v>0</v>
      </c>
      <c r="Z21" s="5">
        <f t="shared" si="10"/>
        <v>0</v>
      </c>
      <c r="AA21" s="5">
        <f t="shared" si="11"/>
        <v>1</v>
      </c>
      <c r="AB21" s="5">
        <f t="shared" si="12"/>
        <v>0</v>
      </c>
      <c r="AC21" s="5">
        <f t="shared" si="13"/>
        <v>0</v>
      </c>
      <c r="AD21" s="16"/>
      <c r="AF21" s="5">
        <f t="shared" si="14"/>
        <v>3</v>
      </c>
      <c r="AG21" s="5">
        <f t="shared" si="15"/>
        <v>3</v>
      </c>
      <c r="AH21" s="5" t="str">
        <f t="shared" si="16"/>
        <v>Correct</v>
      </c>
      <c r="AI21" s="1" t="s">
        <v>105</v>
      </c>
      <c r="AJ21" s="1">
        <v>23</v>
      </c>
      <c r="AK21" s="1" t="s">
        <v>95</v>
      </c>
      <c r="AL21" s="1" t="s">
        <v>155</v>
      </c>
      <c r="AM21" s="1"/>
      <c r="AN21" s="1" t="s">
        <v>98</v>
      </c>
      <c r="AO21" s="1" t="s">
        <v>80</v>
      </c>
      <c r="AP21" s="1" t="s">
        <v>108</v>
      </c>
      <c r="AQ21" s="1" t="s">
        <v>132</v>
      </c>
      <c r="AR21" s="1" t="s">
        <v>136</v>
      </c>
      <c r="AS21" s="1" t="s">
        <v>102</v>
      </c>
      <c r="AT21" s="1" t="s">
        <v>90</v>
      </c>
      <c r="AU21" s="1" t="s">
        <v>102</v>
      </c>
      <c r="AV21" s="1" t="s">
        <v>272</v>
      </c>
    </row>
    <row r="22" spans="1:48" x14ac:dyDescent="0.25">
      <c r="A22" s="1">
        <v>21</v>
      </c>
      <c r="B22" s="1"/>
      <c r="C22" s="1" t="s">
        <v>40</v>
      </c>
      <c r="D22" s="1"/>
      <c r="E22" s="1"/>
      <c r="F22" s="1"/>
      <c r="G22" s="1"/>
      <c r="H22" s="1"/>
      <c r="I22" s="1"/>
      <c r="J22" s="1" t="s">
        <v>46</v>
      </c>
      <c r="K22" s="1"/>
      <c r="L22" s="1"/>
      <c r="M22" s="1"/>
      <c r="O22" s="5">
        <f t="shared" si="0"/>
        <v>2</v>
      </c>
      <c r="P22" s="5">
        <f t="shared" si="1"/>
        <v>1.5</v>
      </c>
      <c r="R22" s="5">
        <f t="shared" si="2"/>
        <v>0</v>
      </c>
      <c r="S22" s="5">
        <f t="shared" si="3"/>
        <v>1</v>
      </c>
      <c r="T22" s="5">
        <f t="shared" si="4"/>
        <v>0</v>
      </c>
      <c r="U22" s="5">
        <f t="shared" si="5"/>
        <v>0</v>
      </c>
      <c r="V22" s="5">
        <f t="shared" si="6"/>
        <v>0</v>
      </c>
      <c r="W22" s="5">
        <f t="shared" si="7"/>
        <v>0</v>
      </c>
      <c r="X22" s="5">
        <f t="shared" si="8"/>
        <v>0</v>
      </c>
      <c r="Y22" s="5">
        <f t="shared" si="9"/>
        <v>0</v>
      </c>
      <c r="Z22" s="5">
        <f t="shared" si="10"/>
        <v>1</v>
      </c>
      <c r="AA22" s="5">
        <f t="shared" si="11"/>
        <v>0</v>
      </c>
      <c r="AB22" s="5">
        <f t="shared" si="12"/>
        <v>0</v>
      </c>
      <c r="AC22" s="5">
        <f t="shared" si="13"/>
        <v>0</v>
      </c>
      <c r="AD22" s="16"/>
      <c r="AF22" s="5">
        <f t="shared" si="14"/>
        <v>2</v>
      </c>
      <c r="AG22" s="5">
        <f t="shared" si="15"/>
        <v>2</v>
      </c>
      <c r="AH22" s="5" t="str">
        <f t="shared" si="16"/>
        <v>Correct</v>
      </c>
      <c r="AI22" s="1" t="s">
        <v>94</v>
      </c>
      <c r="AJ22" s="1">
        <v>70</v>
      </c>
      <c r="AK22" s="1" t="s">
        <v>95</v>
      </c>
      <c r="AL22" s="1" t="s">
        <v>157</v>
      </c>
      <c r="AM22" s="1" t="s">
        <v>97</v>
      </c>
      <c r="AN22" s="1"/>
      <c r="AO22" s="1" t="s">
        <v>349</v>
      </c>
      <c r="AP22" s="1"/>
      <c r="AQ22" s="1" t="s">
        <v>120</v>
      </c>
      <c r="AR22" s="1" t="s">
        <v>104</v>
      </c>
      <c r="AS22" s="1" t="s">
        <v>102</v>
      </c>
      <c r="AT22" s="1" t="s">
        <v>91</v>
      </c>
      <c r="AU22" s="1" t="s">
        <v>102</v>
      </c>
      <c r="AV22" s="1" t="s">
        <v>272</v>
      </c>
    </row>
    <row r="23" spans="1:48" x14ac:dyDescent="0.25">
      <c r="A23" s="1">
        <v>22</v>
      </c>
      <c r="B23" s="1"/>
      <c r="C23" s="1"/>
      <c r="D23" s="1"/>
      <c r="E23" s="1"/>
      <c r="F23" s="1" t="s">
        <v>43</v>
      </c>
      <c r="G23" s="1" t="s">
        <v>37</v>
      </c>
      <c r="H23" s="1"/>
      <c r="I23" s="1"/>
      <c r="J23" s="1"/>
      <c r="K23" s="1"/>
      <c r="L23" s="1"/>
      <c r="M23" s="1" t="s">
        <v>49</v>
      </c>
      <c r="O23" s="5">
        <f t="shared" si="0"/>
        <v>3</v>
      </c>
      <c r="P23" s="5">
        <f t="shared" si="1"/>
        <v>1</v>
      </c>
      <c r="R23" s="5">
        <f t="shared" si="2"/>
        <v>0</v>
      </c>
      <c r="S23" s="5">
        <f t="shared" si="3"/>
        <v>0</v>
      </c>
      <c r="T23" s="5">
        <f t="shared" si="4"/>
        <v>0</v>
      </c>
      <c r="U23" s="5">
        <f t="shared" si="5"/>
        <v>0</v>
      </c>
      <c r="V23" s="5">
        <f t="shared" si="6"/>
        <v>1</v>
      </c>
      <c r="W23" s="5">
        <f t="shared" si="7"/>
        <v>1</v>
      </c>
      <c r="X23" s="5">
        <f t="shared" si="8"/>
        <v>0</v>
      </c>
      <c r="Y23" s="5">
        <f t="shared" si="9"/>
        <v>0</v>
      </c>
      <c r="Z23" s="5">
        <f t="shared" si="10"/>
        <v>0</v>
      </c>
      <c r="AA23" s="5">
        <f t="shared" si="11"/>
        <v>0</v>
      </c>
      <c r="AB23" s="5">
        <f t="shared" si="12"/>
        <v>0</v>
      </c>
      <c r="AC23" s="5">
        <f t="shared" si="13"/>
        <v>1</v>
      </c>
      <c r="AD23" s="16"/>
      <c r="AF23" s="5">
        <f t="shared" si="14"/>
        <v>3</v>
      </c>
      <c r="AG23" s="5">
        <f t="shared" si="15"/>
        <v>3</v>
      </c>
      <c r="AH23" s="5" t="str">
        <f t="shared" si="16"/>
        <v>Correct</v>
      </c>
      <c r="AI23" s="1" t="s">
        <v>105</v>
      </c>
      <c r="AJ23" s="1">
        <v>72</v>
      </c>
      <c r="AK23" s="1" t="s">
        <v>95</v>
      </c>
      <c r="AL23" s="1" t="s">
        <v>96</v>
      </c>
      <c r="AM23" s="1" t="s">
        <v>134</v>
      </c>
      <c r="AN23" s="1" t="s">
        <v>98</v>
      </c>
      <c r="AO23" s="1" t="s">
        <v>80</v>
      </c>
      <c r="AP23" s="1" t="s">
        <v>99</v>
      </c>
      <c r="AQ23" s="1" t="s">
        <v>132</v>
      </c>
      <c r="AR23" s="1" t="s">
        <v>135</v>
      </c>
      <c r="AS23" s="1"/>
      <c r="AT23" s="1" t="s">
        <v>91</v>
      </c>
      <c r="AU23" s="1" t="s">
        <v>102</v>
      </c>
      <c r="AV23" s="1" t="s">
        <v>272</v>
      </c>
    </row>
    <row r="24" spans="1:48" x14ac:dyDescent="0.25">
      <c r="A24" s="1">
        <v>23</v>
      </c>
      <c r="B24" s="1"/>
      <c r="C24" s="1"/>
      <c r="D24" s="1"/>
      <c r="E24" s="1"/>
      <c r="F24" s="1"/>
      <c r="G24" s="1" t="s">
        <v>37</v>
      </c>
      <c r="H24" s="1"/>
      <c r="I24" s="1"/>
      <c r="J24" s="1" t="s">
        <v>46</v>
      </c>
      <c r="K24" s="1" t="s">
        <v>47</v>
      </c>
      <c r="L24" s="1"/>
      <c r="M24" s="1"/>
      <c r="O24" s="5">
        <f t="shared" si="0"/>
        <v>3</v>
      </c>
      <c r="P24" s="5">
        <f t="shared" si="1"/>
        <v>1</v>
      </c>
      <c r="R24" s="5">
        <f t="shared" si="2"/>
        <v>0</v>
      </c>
      <c r="S24" s="5">
        <f t="shared" si="3"/>
        <v>0</v>
      </c>
      <c r="T24" s="5">
        <f t="shared" si="4"/>
        <v>0</v>
      </c>
      <c r="U24" s="5">
        <f t="shared" si="5"/>
        <v>0</v>
      </c>
      <c r="V24" s="5">
        <f t="shared" si="6"/>
        <v>0</v>
      </c>
      <c r="W24" s="5">
        <f t="shared" si="7"/>
        <v>1</v>
      </c>
      <c r="X24" s="5">
        <f t="shared" si="8"/>
        <v>0</v>
      </c>
      <c r="Y24" s="5">
        <f t="shared" si="9"/>
        <v>0</v>
      </c>
      <c r="Z24" s="5">
        <f t="shared" si="10"/>
        <v>1</v>
      </c>
      <c r="AA24" s="5">
        <f t="shared" si="11"/>
        <v>1</v>
      </c>
      <c r="AB24" s="5">
        <f t="shared" si="12"/>
        <v>0</v>
      </c>
      <c r="AC24" s="5">
        <f t="shared" si="13"/>
        <v>0</v>
      </c>
      <c r="AD24" s="16"/>
      <c r="AF24" s="5">
        <f t="shared" si="14"/>
        <v>3</v>
      </c>
      <c r="AG24" s="5">
        <f t="shared" si="15"/>
        <v>3</v>
      </c>
      <c r="AH24" s="5" t="str">
        <f t="shared" si="16"/>
        <v>Correct</v>
      </c>
      <c r="AI24" s="1" t="s">
        <v>94</v>
      </c>
      <c r="AJ24" s="1">
        <v>63</v>
      </c>
      <c r="AK24" s="1" t="s">
        <v>95</v>
      </c>
      <c r="AL24" s="1" t="s">
        <v>157</v>
      </c>
      <c r="AM24" s="1"/>
      <c r="AN24" s="1" t="s">
        <v>98</v>
      </c>
      <c r="AO24" s="1" t="s">
        <v>349</v>
      </c>
      <c r="AP24" s="1"/>
      <c r="AQ24" s="1"/>
      <c r="AR24" s="1" t="s">
        <v>101</v>
      </c>
      <c r="AS24" s="1" t="s">
        <v>102</v>
      </c>
      <c r="AT24" s="1" t="s">
        <v>92</v>
      </c>
      <c r="AU24" s="1" t="s">
        <v>102</v>
      </c>
      <c r="AV24" s="1" t="s">
        <v>272</v>
      </c>
    </row>
    <row r="25" spans="1:48" x14ac:dyDescent="0.25">
      <c r="A25" s="1">
        <v>24</v>
      </c>
      <c r="B25" s="1"/>
      <c r="C25" s="1" t="s">
        <v>40</v>
      </c>
      <c r="D25" s="1"/>
      <c r="E25" s="1"/>
      <c r="F25" s="1"/>
      <c r="G25" s="1"/>
      <c r="H25" s="1"/>
      <c r="I25" s="1" t="s">
        <v>45</v>
      </c>
      <c r="J25" s="1"/>
      <c r="K25" s="1"/>
      <c r="L25" s="1"/>
      <c r="M25" s="1"/>
      <c r="O25" s="5">
        <f t="shared" si="0"/>
        <v>2</v>
      </c>
      <c r="P25" s="5">
        <f t="shared" si="1"/>
        <v>1.5</v>
      </c>
      <c r="R25" s="5">
        <f t="shared" si="2"/>
        <v>0</v>
      </c>
      <c r="S25" s="5">
        <f t="shared" si="3"/>
        <v>1</v>
      </c>
      <c r="T25" s="5">
        <f t="shared" si="4"/>
        <v>0</v>
      </c>
      <c r="U25" s="5">
        <f t="shared" si="5"/>
        <v>0</v>
      </c>
      <c r="V25" s="5">
        <f t="shared" si="6"/>
        <v>0</v>
      </c>
      <c r="W25" s="5">
        <f t="shared" si="7"/>
        <v>0</v>
      </c>
      <c r="X25" s="5">
        <f t="shared" si="8"/>
        <v>0</v>
      </c>
      <c r="Y25" s="5">
        <f t="shared" si="9"/>
        <v>1</v>
      </c>
      <c r="Z25" s="5">
        <f t="shared" si="10"/>
        <v>0</v>
      </c>
      <c r="AA25" s="5">
        <f t="shared" si="11"/>
        <v>0</v>
      </c>
      <c r="AB25" s="5">
        <f t="shared" si="12"/>
        <v>0</v>
      </c>
      <c r="AC25" s="5">
        <f t="shared" si="13"/>
        <v>0</v>
      </c>
      <c r="AD25" s="16"/>
      <c r="AF25" s="5">
        <f t="shared" si="14"/>
        <v>2</v>
      </c>
      <c r="AG25" s="5">
        <f t="shared" si="15"/>
        <v>2</v>
      </c>
      <c r="AH25" s="5" t="str">
        <f t="shared" si="16"/>
        <v>Correct</v>
      </c>
      <c r="AI25" s="1" t="s">
        <v>94</v>
      </c>
      <c r="AJ25" s="1">
        <v>46</v>
      </c>
      <c r="AK25" s="1" t="s">
        <v>95</v>
      </c>
      <c r="AL25" s="1" t="s">
        <v>162</v>
      </c>
      <c r="AM25" s="1" t="s">
        <v>97</v>
      </c>
      <c r="AN25" s="1"/>
      <c r="AO25" s="1" t="s">
        <v>349</v>
      </c>
      <c r="AP25" s="1"/>
      <c r="AQ25" s="1" t="s">
        <v>133</v>
      </c>
      <c r="AR25" s="1" t="s">
        <v>101</v>
      </c>
      <c r="AS25" s="1" t="s">
        <v>102</v>
      </c>
      <c r="AT25" s="1"/>
      <c r="AU25" s="1"/>
      <c r="AV25" s="1" t="s">
        <v>272</v>
      </c>
    </row>
    <row r="26" spans="1:48" x14ac:dyDescent="0.25">
      <c r="A26" s="1">
        <v>25</v>
      </c>
      <c r="B26" s="1"/>
      <c r="C26" s="1"/>
      <c r="D26" s="1"/>
      <c r="E26" s="1"/>
      <c r="F26" s="1"/>
      <c r="G26" s="1"/>
      <c r="H26" s="1" t="s">
        <v>44</v>
      </c>
      <c r="I26" s="1"/>
      <c r="J26" s="1" t="s">
        <v>46</v>
      </c>
      <c r="K26" s="1" t="s">
        <v>47</v>
      </c>
      <c r="L26" s="1"/>
      <c r="M26" s="1"/>
      <c r="O26" s="5">
        <f t="shared" si="0"/>
        <v>3</v>
      </c>
      <c r="P26" s="5">
        <f t="shared" si="1"/>
        <v>1</v>
      </c>
      <c r="R26" s="5">
        <f t="shared" si="2"/>
        <v>0</v>
      </c>
      <c r="S26" s="5">
        <f t="shared" si="3"/>
        <v>0</v>
      </c>
      <c r="T26" s="5">
        <f t="shared" si="4"/>
        <v>0</v>
      </c>
      <c r="U26" s="5">
        <f t="shared" si="5"/>
        <v>0</v>
      </c>
      <c r="V26" s="5">
        <f t="shared" si="6"/>
        <v>0</v>
      </c>
      <c r="W26" s="5">
        <f t="shared" si="7"/>
        <v>0</v>
      </c>
      <c r="X26" s="5">
        <f t="shared" si="8"/>
        <v>1</v>
      </c>
      <c r="Y26" s="5">
        <f t="shared" si="9"/>
        <v>0</v>
      </c>
      <c r="Z26" s="5">
        <f t="shared" si="10"/>
        <v>1</v>
      </c>
      <c r="AA26" s="5">
        <f t="shared" si="11"/>
        <v>1</v>
      </c>
      <c r="AB26" s="5">
        <f t="shared" si="12"/>
        <v>0</v>
      </c>
      <c r="AC26" s="5">
        <f t="shared" si="13"/>
        <v>0</v>
      </c>
      <c r="AD26" s="16"/>
      <c r="AF26" s="5">
        <f t="shared" si="14"/>
        <v>3</v>
      </c>
      <c r="AG26" s="5">
        <f t="shared" si="15"/>
        <v>3</v>
      </c>
      <c r="AH26" s="5" t="str">
        <f t="shared" si="16"/>
        <v>Correct</v>
      </c>
      <c r="AI26" s="1" t="s">
        <v>105</v>
      </c>
      <c r="AJ26" s="1">
        <v>69</v>
      </c>
      <c r="AK26" s="1" t="s">
        <v>95</v>
      </c>
      <c r="AL26" s="1" t="s">
        <v>157</v>
      </c>
      <c r="AM26" s="1" t="s">
        <v>97</v>
      </c>
      <c r="AN26" s="1" t="s">
        <v>102</v>
      </c>
      <c r="AO26" s="1" t="s">
        <v>349</v>
      </c>
      <c r="AP26" s="1"/>
      <c r="AQ26" s="1" t="s">
        <v>110</v>
      </c>
      <c r="AR26" s="1" t="s">
        <v>101</v>
      </c>
      <c r="AS26" s="1" t="s">
        <v>102</v>
      </c>
      <c r="AT26" s="1" t="s">
        <v>373</v>
      </c>
      <c r="AU26" s="1" t="s">
        <v>98</v>
      </c>
      <c r="AV26" s="1" t="s">
        <v>272</v>
      </c>
    </row>
    <row r="27" spans="1:48" x14ac:dyDescent="0.25">
      <c r="A27" s="1">
        <v>26</v>
      </c>
      <c r="B27" s="1"/>
      <c r="C27" s="1"/>
      <c r="D27" s="1"/>
      <c r="E27" s="1"/>
      <c r="F27" s="1" t="s">
        <v>43</v>
      </c>
      <c r="G27" s="1" t="s">
        <v>37</v>
      </c>
      <c r="H27" s="1"/>
      <c r="I27" s="1"/>
      <c r="J27" s="1" t="s">
        <v>46</v>
      </c>
      <c r="K27" s="1"/>
      <c r="L27" s="1"/>
      <c r="M27" s="1"/>
      <c r="O27" s="5">
        <f t="shared" si="0"/>
        <v>3</v>
      </c>
      <c r="P27" s="5">
        <f t="shared" si="1"/>
        <v>1</v>
      </c>
      <c r="R27" s="5">
        <f t="shared" si="2"/>
        <v>0</v>
      </c>
      <c r="S27" s="5">
        <f t="shared" si="3"/>
        <v>0</v>
      </c>
      <c r="T27" s="5">
        <f t="shared" si="4"/>
        <v>0</v>
      </c>
      <c r="U27" s="5">
        <f t="shared" si="5"/>
        <v>0</v>
      </c>
      <c r="V27" s="5">
        <f t="shared" si="6"/>
        <v>1</v>
      </c>
      <c r="W27" s="5">
        <f t="shared" si="7"/>
        <v>1</v>
      </c>
      <c r="X27" s="5">
        <f t="shared" si="8"/>
        <v>0</v>
      </c>
      <c r="Y27" s="5">
        <f t="shared" si="9"/>
        <v>0</v>
      </c>
      <c r="Z27" s="5">
        <f t="shared" si="10"/>
        <v>1</v>
      </c>
      <c r="AA27" s="5">
        <f t="shared" si="11"/>
        <v>0</v>
      </c>
      <c r="AB27" s="5">
        <f t="shared" si="12"/>
        <v>0</v>
      </c>
      <c r="AC27" s="5">
        <f t="shared" si="13"/>
        <v>0</v>
      </c>
      <c r="AD27" s="16"/>
      <c r="AF27" s="5">
        <f t="shared" si="14"/>
        <v>3</v>
      </c>
      <c r="AG27" s="5">
        <f t="shared" si="15"/>
        <v>3</v>
      </c>
      <c r="AH27" s="5" t="str">
        <f t="shared" si="16"/>
        <v>Correct</v>
      </c>
      <c r="AI27" s="1" t="s">
        <v>94</v>
      </c>
      <c r="AJ27" s="1">
        <v>32</v>
      </c>
      <c r="AK27" s="1" t="s">
        <v>95</v>
      </c>
      <c r="AL27" s="1" t="s">
        <v>158</v>
      </c>
      <c r="AM27" s="1" t="s">
        <v>97</v>
      </c>
      <c r="AN27" s="1"/>
      <c r="AO27" s="1" t="s">
        <v>349</v>
      </c>
      <c r="AP27" s="1" t="s">
        <v>108</v>
      </c>
      <c r="AQ27" s="1" t="s">
        <v>110</v>
      </c>
      <c r="AR27" s="1" t="s">
        <v>123</v>
      </c>
      <c r="AS27" s="1" t="s">
        <v>102</v>
      </c>
      <c r="AT27" s="1"/>
      <c r="AU27" s="1" t="s">
        <v>102</v>
      </c>
      <c r="AV27" s="1" t="s">
        <v>272</v>
      </c>
    </row>
    <row r="28" spans="1:48" x14ac:dyDescent="0.25">
      <c r="A28" s="1">
        <v>27</v>
      </c>
      <c r="B28" s="1"/>
      <c r="C28" s="1"/>
      <c r="D28" s="1"/>
      <c r="E28" s="1"/>
      <c r="F28" s="1" t="s">
        <v>43</v>
      </c>
      <c r="G28" s="1" t="s">
        <v>37</v>
      </c>
      <c r="H28" s="1"/>
      <c r="I28" s="1"/>
      <c r="J28" s="1" t="s">
        <v>46</v>
      </c>
      <c r="K28" s="1"/>
      <c r="L28" s="1"/>
      <c r="M28" s="1"/>
      <c r="O28" s="5">
        <f t="shared" si="0"/>
        <v>3</v>
      </c>
      <c r="P28" s="5">
        <f t="shared" si="1"/>
        <v>1</v>
      </c>
      <c r="R28" s="5">
        <f t="shared" si="2"/>
        <v>0</v>
      </c>
      <c r="S28" s="5">
        <f t="shared" si="3"/>
        <v>0</v>
      </c>
      <c r="T28" s="5">
        <f t="shared" si="4"/>
        <v>0</v>
      </c>
      <c r="U28" s="5">
        <f t="shared" si="5"/>
        <v>0</v>
      </c>
      <c r="V28" s="5">
        <f t="shared" si="6"/>
        <v>1</v>
      </c>
      <c r="W28" s="5">
        <f t="shared" si="7"/>
        <v>1</v>
      </c>
      <c r="X28" s="5">
        <f t="shared" si="8"/>
        <v>0</v>
      </c>
      <c r="Y28" s="5">
        <f t="shared" si="9"/>
        <v>0</v>
      </c>
      <c r="Z28" s="5">
        <f t="shared" si="10"/>
        <v>1</v>
      </c>
      <c r="AA28" s="5">
        <f t="shared" si="11"/>
        <v>0</v>
      </c>
      <c r="AB28" s="5">
        <f t="shared" si="12"/>
        <v>0</v>
      </c>
      <c r="AC28" s="5">
        <f t="shared" si="13"/>
        <v>0</v>
      </c>
      <c r="AD28" s="16"/>
      <c r="AF28" s="5">
        <f t="shared" si="14"/>
        <v>3</v>
      </c>
      <c r="AG28" s="5">
        <f t="shared" si="15"/>
        <v>3</v>
      </c>
      <c r="AH28" s="5" t="str">
        <f t="shared" si="16"/>
        <v>Correct</v>
      </c>
      <c r="AI28" s="1" t="s">
        <v>94</v>
      </c>
      <c r="AJ28" s="1">
        <v>32</v>
      </c>
      <c r="AK28" s="1" t="s">
        <v>95</v>
      </c>
      <c r="AL28" s="1"/>
      <c r="AM28" s="1"/>
      <c r="AN28" s="1"/>
      <c r="AO28" s="1"/>
      <c r="AP28" s="1"/>
      <c r="AQ28" s="1"/>
      <c r="AR28" s="1"/>
      <c r="AS28" s="1"/>
      <c r="AT28" s="1"/>
      <c r="AU28" s="1"/>
      <c r="AV28" s="1" t="s">
        <v>272</v>
      </c>
    </row>
    <row r="29" spans="1:48" x14ac:dyDescent="0.25">
      <c r="A29" s="1">
        <v>28</v>
      </c>
      <c r="B29" s="1"/>
      <c r="C29" s="1"/>
      <c r="D29" s="1"/>
      <c r="E29" s="1"/>
      <c r="F29" s="1"/>
      <c r="G29" s="1" t="s">
        <v>37</v>
      </c>
      <c r="H29" s="1" t="s">
        <v>44</v>
      </c>
      <c r="I29" s="1"/>
      <c r="J29" s="1"/>
      <c r="K29" s="1" t="s">
        <v>47</v>
      </c>
      <c r="L29" s="1"/>
      <c r="M29" s="1"/>
      <c r="O29" s="5">
        <f t="shared" si="0"/>
        <v>3</v>
      </c>
      <c r="P29" s="5">
        <f t="shared" si="1"/>
        <v>1</v>
      </c>
      <c r="R29" s="5">
        <f t="shared" si="2"/>
        <v>0</v>
      </c>
      <c r="S29" s="5">
        <f t="shared" si="3"/>
        <v>0</v>
      </c>
      <c r="T29" s="5">
        <f t="shared" si="4"/>
        <v>0</v>
      </c>
      <c r="U29" s="5">
        <f t="shared" si="5"/>
        <v>0</v>
      </c>
      <c r="V29" s="5">
        <f t="shared" si="6"/>
        <v>0</v>
      </c>
      <c r="W29" s="5">
        <f t="shared" si="7"/>
        <v>1</v>
      </c>
      <c r="X29" s="5">
        <f t="shared" si="8"/>
        <v>1</v>
      </c>
      <c r="Y29" s="5">
        <f t="shared" si="9"/>
        <v>0</v>
      </c>
      <c r="Z29" s="5">
        <f t="shared" si="10"/>
        <v>0</v>
      </c>
      <c r="AA29" s="5">
        <f t="shared" si="11"/>
        <v>1</v>
      </c>
      <c r="AB29" s="5">
        <f t="shared" si="12"/>
        <v>0</v>
      </c>
      <c r="AC29" s="5">
        <f t="shared" si="13"/>
        <v>0</v>
      </c>
      <c r="AD29" s="16"/>
      <c r="AF29" s="5">
        <f t="shared" si="14"/>
        <v>3</v>
      </c>
      <c r="AG29" s="5">
        <f t="shared" si="15"/>
        <v>3</v>
      </c>
      <c r="AH29" s="5" t="str">
        <f t="shared" si="16"/>
        <v>Correct</v>
      </c>
      <c r="AI29" s="1" t="s">
        <v>94</v>
      </c>
      <c r="AJ29" s="1">
        <v>94</v>
      </c>
      <c r="AK29" s="1" t="s">
        <v>95</v>
      </c>
      <c r="AL29" s="1" t="s">
        <v>157</v>
      </c>
      <c r="AM29" s="1" t="s">
        <v>107</v>
      </c>
      <c r="AN29" s="1"/>
      <c r="AO29" s="1" t="s">
        <v>352</v>
      </c>
      <c r="AP29" s="1"/>
      <c r="AQ29" s="1" t="s">
        <v>110</v>
      </c>
      <c r="AR29" s="1" t="s">
        <v>104</v>
      </c>
      <c r="AS29" s="1" t="s">
        <v>102</v>
      </c>
      <c r="AT29" s="1" t="s">
        <v>372</v>
      </c>
      <c r="AU29" s="1" t="s">
        <v>98</v>
      </c>
      <c r="AV29" s="1" t="s">
        <v>272</v>
      </c>
    </row>
    <row r="30" spans="1:48" x14ac:dyDescent="0.25">
      <c r="A30" s="1">
        <v>29</v>
      </c>
      <c r="B30" s="1"/>
      <c r="C30" s="1"/>
      <c r="D30" s="1"/>
      <c r="E30" s="1"/>
      <c r="F30" s="1"/>
      <c r="G30" s="1"/>
      <c r="H30" s="1" t="s">
        <v>44</v>
      </c>
      <c r="I30" s="1"/>
      <c r="J30" s="1" t="s">
        <v>46</v>
      </c>
      <c r="K30" s="1" t="s">
        <v>47</v>
      </c>
      <c r="L30" s="1"/>
      <c r="M30" s="1"/>
      <c r="O30" s="5">
        <f t="shared" si="0"/>
        <v>3</v>
      </c>
      <c r="P30" s="5">
        <f t="shared" si="1"/>
        <v>1</v>
      </c>
      <c r="R30" s="5">
        <f t="shared" si="2"/>
        <v>0</v>
      </c>
      <c r="S30" s="5">
        <f t="shared" si="3"/>
        <v>0</v>
      </c>
      <c r="T30" s="5">
        <f t="shared" si="4"/>
        <v>0</v>
      </c>
      <c r="U30" s="5">
        <f t="shared" si="5"/>
        <v>0</v>
      </c>
      <c r="V30" s="5">
        <f t="shared" si="6"/>
        <v>0</v>
      </c>
      <c r="W30" s="5">
        <f t="shared" si="7"/>
        <v>0</v>
      </c>
      <c r="X30" s="5">
        <f t="shared" si="8"/>
        <v>1</v>
      </c>
      <c r="Y30" s="5">
        <f t="shared" si="9"/>
        <v>0</v>
      </c>
      <c r="Z30" s="5">
        <f t="shared" si="10"/>
        <v>1</v>
      </c>
      <c r="AA30" s="5">
        <f t="shared" si="11"/>
        <v>1</v>
      </c>
      <c r="AB30" s="5">
        <f t="shared" si="12"/>
        <v>0</v>
      </c>
      <c r="AC30" s="5">
        <f t="shared" si="13"/>
        <v>0</v>
      </c>
      <c r="AD30" s="16"/>
      <c r="AF30" s="5">
        <f t="shared" si="14"/>
        <v>3</v>
      </c>
      <c r="AG30" s="5">
        <f t="shared" si="15"/>
        <v>3</v>
      </c>
      <c r="AH30" s="5" t="str">
        <f t="shared" si="16"/>
        <v>Correct</v>
      </c>
      <c r="AI30" s="1" t="s">
        <v>94</v>
      </c>
      <c r="AJ30" s="1"/>
      <c r="AK30" s="1" t="s">
        <v>95</v>
      </c>
      <c r="AL30" s="1" t="s">
        <v>157</v>
      </c>
      <c r="AM30" s="1" t="s">
        <v>97</v>
      </c>
      <c r="AN30" s="1" t="s">
        <v>98</v>
      </c>
      <c r="AO30" s="1" t="s">
        <v>349</v>
      </c>
      <c r="AP30" s="1"/>
      <c r="AQ30" s="1" t="s">
        <v>110</v>
      </c>
      <c r="AR30" s="1" t="s">
        <v>101</v>
      </c>
      <c r="AS30" s="1" t="s">
        <v>102</v>
      </c>
      <c r="AT30" s="1"/>
      <c r="AU30" s="1" t="s">
        <v>102</v>
      </c>
      <c r="AV30" s="1" t="s">
        <v>272</v>
      </c>
    </row>
    <row r="31" spans="1:48" x14ac:dyDescent="0.25">
      <c r="A31" s="1">
        <v>30</v>
      </c>
      <c r="B31" s="1"/>
      <c r="C31" s="1"/>
      <c r="D31" s="1"/>
      <c r="E31" s="1"/>
      <c r="F31" s="1"/>
      <c r="G31" s="1"/>
      <c r="H31" s="1" t="s">
        <v>44</v>
      </c>
      <c r="I31" s="1"/>
      <c r="J31" s="1" t="s">
        <v>46</v>
      </c>
      <c r="K31" s="1"/>
      <c r="L31" s="1"/>
      <c r="M31" s="1"/>
      <c r="O31" s="5">
        <f t="shared" si="0"/>
        <v>2</v>
      </c>
      <c r="P31" s="5">
        <f t="shared" si="1"/>
        <v>1.5</v>
      </c>
      <c r="R31" s="5">
        <f t="shared" si="2"/>
        <v>0</v>
      </c>
      <c r="S31" s="5">
        <f t="shared" si="3"/>
        <v>0</v>
      </c>
      <c r="T31" s="5">
        <f t="shared" si="4"/>
        <v>0</v>
      </c>
      <c r="U31" s="5">
        <f t="shared" si="5"/>
        <v>0</v>
      </c>
      <c r="V31" s="5">
        <f t="shared" si="6"/>
        <v>0</v>
      </c>
      <c r="W31" s="5">
        <f t="shared" si="7"/>
        <v>0</v>
      </c>
      <c r="X31" s="5">
        <f t="shared" si="8"/>
        <v>1</v>
      </c>
      <c r="Y31" s="5">
        <f t="shared" si="9"/>
        <v>0</v>
      </c>
      <c r="Z31" s="5">
        <f t="shared" si="10"/>
        <v>1</v>
      </c>
      <c r="AA31" s="5">
        <f t="shared" si="11"/>
        <v>0</v>
      </c>
      <c r="AB31" s="5">
        <f t="shared" si="12"/>
        <v>0</v>
      </c>
      <c r="AC31" s="5">
        <f t="shared" si="13"/>
        <v>0</v>
      </c>
      <c r="AD31" s="16"/>
      <c r="AF31" s="5">
        <f t="shared" si="14"/>
        <v>2</v>
      </c>
      <c r="AG31" s="5">
        <f t="shared" si="15"/>
        <v>2</v>
      </c>
      <c r="AH31" s="5" t="str">
        <f t="shared" si="16"/>
        <v>Correct</v>
      </c>
      <c r="AI31" s="1" t="s">
        <v>94</v>
      </c>
      <c r="AJ31" s="1">
        <v>59</v>
      </c>
      <c r="AK31" s="1" t="s">
        <v>95</v>
      </c>
      <c r="AL31" s="1" t="s">
        <v>117</v>
      </c>
      <c r="AM31" s="1" t="s">
        <v>97</v>
      </c>
      <c r="AN31" s="1"/>
      <c r="AO31" s="1" t="s">
        <v>349</v>
      </c>
      <c r="AP31" s="1"/>
      <c r="AQ31" s="1" t="s">
        <v>103</v>
      </c>
      <c r="AR31" s="1" t="s">
        <v>104</v>
      </c>
      <c r="AS31" s="1" t="s">
        <v>102</v>
      </c>
      <c r="AT31" s="1" t="s">
        <v>90</v>
      </c>
      <c r="AU31" s="1" t="s">
        <v>102</v>
      </c>
      <c r="AV31" s="1" t="s">
        <v>272</v>
      </c>
    </row>
    <row r="32" spans="1:48" x14ac:dyDescent="0.25">
      <c r="A32" s="1">
        <v>31</v>
      </c>
      <c r="B32" s="1"/>
      <c r="C32" s="1"/>
      <c r="D32" s="1"/>
      <c r="E32" s="1"/>
      <c r="F32" s="1" t="s">
        <v>43</v>
      </c>
      <c r="G32" s="1"/>
      <c r="H32" s="1" t="s">
        <v>44</v>
      </c>
      <c r="I32" s="1"/>
      <c r="J32" s="1" t="s">
        <v>46</v>
      </c>
      <c r="K32" s="1"/>
      <c r="L32" s="1"/>
      <c r="M32" s="1"/>
      <c r="O32" s="5">
        <f t="shared" si="0"/>
        <v>3</v>
      </c>
      <c r="P32" s="5">
        <f t="shared" si="1"/>
        <v>1</v>
      </c>
      <c r="R32" s="5">
        <f t="shared" si="2"/>
        <v>0</v>
      </c>
      <c r="S32" s="5">
        <f t="shared" si="3"/>
        <v>0</v>
      </c>
      <c r="T32" s="5">
        <f t="shared" si="4"/>
        <v>0</v>
      </c>
      <c r="U32" s="5">
        <f t="shared" si="5"/>
        <v>0</v>
      </c>
      <c r="V32" s="5">
        <f t="shared" si="6"/>
        <v>1</v>
      </c>
      <c r="W32" s="5">
        <f t="shared" si="7"/>
        <v>0</v>
      </c>
      <c r="X32" s="5">
        <f t="shared" si="8"/>
        <v>1</v>
      </c>
      <c r="Y32" s="5">
        <f t="shared" si="9"/>
        <v>0</v>
      </c>
      <c r="Z32" s="5">
        <f t="shared" si="10"/>
        <v>1</v>
      </c>
      <c r="AA32" s="5">
        <f t="shared" si="11"/>
        <v>0</v>
      </c>
      <c r="AB32" s="5">
        <f t="shared" si="12"/>
        <v>0</v>
      </c>
      <c r="AC32" s="5">
        <f t="shared" si="13"/>
        <v>0</v>
      </c>
      <c r="AD32" s="16"/>
      <c r="AF32" s="5">
        <f t="shared" si="14"/>
        <v>3</v>
      </c>
      <c r="AG32" s="5">
        <f t="shared" si="15"/>
        <v>3</v>
      </c>
      <c r="AH32" s="5" t="str">
        <f t="shared" si="16"/>
        <v>Correct</v>
      </c>
      <c r="AI32" s="1" t="s">
        <v>94</v>
      </c>
      <c r="AJ32" s="1">
        <v>63</v>
      </c>
      <c r="AK32" s="1" t="s">
        <v>95</v>
      </c>
      <c r="AL32" s="1" t="s">
        <v>131</v>
      </c>
      <c r="AM32" s="1" t="s">
        <v>107</v>
      </c>
      <c r="AN32" s="1" t="s">
        <v>102</v>
      </c>
      <c r="AO32" s="1" t="s">
        <v>81</v>
      </c>
      <c r="AP32" s="1"/>
      <c r="AQ32" s="1" t="s">
        <v>133</v>
      </c>
      <c r="AR32" s="1" t="s">
        <v>104</v>
      </c>
      <c r="AS32" s="1" t="s">
        <v>102</v>
      </c>
      <c r="AT32" s="1" t="s">
        <v>90</v>
      </c>
      <c r="AU32" s="1" t="s">
        <v>102</v>
      </c>
      <c r="AV32" s="1" t="s">
        <v>265</v>
      </c>
    </row>
    <row r="33" spans="1:48" x14ac:dyDescent="0.25">
      <c r="A33" s="1">
        <v>32</v>
      </c>
      <c r="B33" s="1"/>
      <c r="C33" s="1"/>
      <c r="D33" s="1"/>
      <c r="E33" s="1" t="s">
        <v>42</v>
      </c>
      <c r="F33" s="1" t="s">
        <v>43</v>
      </c>
      <c r="G33" s="1"/>
      <c r="H33" s="1" t="s">
        <v>44</v>
      </c>
      <c r="I33" s="1"/>
      <c r="J33" s="1"/>
      <c r="K33" s="1"/>
      <c r="L33" s="1"/>
      <c r="M33" s="1"/>
      <c r="O33" s="5">
        <f t="shared" si="0"/>
        <v>3</v>
      </c>
      <c r="P33" s="5">
        <f t="shared" si="1"/>
        <v>1</v>
      </c>
      <c r="R33" s="5">
        <f t="shared" si="2"/>
        <v>0</v>
      </c>
      <c r="S33" s="5">
        <f t="shared" si="3"/>
        <v>0</v>
      </c>
      <c r="T33" s="5">
        <f t="shared" si="4"/>
        <v>0</v>
      </c>
      <c r="U33" s="5">
        <f t="shared" si="5"/>
        <v>1</v>
      </c>
      <c r="V33" s="5">
        <f t="shared" si="6"/>
        <v>1</v>
      </c>
      <c r="W33" s="5">
        <f t="shared" si="7"/>
        <v>0</v>
      </c>
      <c r="X33" s="5">
        <f t="shared" si="8"/>
        <v>1</v>
      </c>
      <c r="Y33" s="5">
        <f t="shared" si="9"/>
        <v>0</v>
      </c>
      <c r="Z33" s="5">
        <f t="shared" si="10"/>
        <v>0</v>
      </c>
      <c r="AA33" s="5">
        <f t="shared" si="11"/>
        <v>0</v>
      </c>
      <c r="AB33" s="5">
        <f t="shared" si="12"/>
        <v>0</v>
      </c>
      <c r="AC33" s="5">
        <f t="shared" si="13"/>
        <v>0</v>
      </c>
      <c r="AD33" s="16"/>
      <c r="AF33" s="5">
        <f t="shared" si="14"/>
        <v>3</v>
      </c>
      <c r="AG33" s="5">
        <f t="shared" si="15"/>
        <v>3</v>
      </c>
      <c r="AH33" s="5" t="str">
        <f t="shared" si="16"/>
        <v>Correct</v>
      </c>
      <c r="AI33" s="1" t="s">
        <v>105</v>
      </c>
      <c r="AJ33" s="1">
        <v>40</v>
      </c>
      <c r="AK33" s="1" t="s">
        <v>95</v>
      </c>
      <c r="AL33" s="1" t="s">
        <v>131</v>
      </c>
      <c r="AM33" s="1" t="s">
        <v>107</v>
      </c>
      <c r="AN33" s="1" t="s">
        <v>102</v>
      </c>
      <c r="AO33" s="1" t="s">
        <v>81</v>
      </c>
      <c r="AP33" s="1" t="s">
        <v>112</v>
      </c>
      <c r="AQ33" s="1" t="s">
        <v>103</v>
      </c>
      <c r="AR33" s="1" t="s">
        <v>101</v>
      </c>
      <c r="AS33" s="1" t="s">
        <v>98</v>
      </c>
      <c r="AT33" s="1" t="s">
        <v>93</v>
      </c>
      <c r="AU33" s="1" t="s">
        <v>102</v>
      </c>
      <c r="AV33" s="1" t="s">
        <v>265</v>
      </c>
    </row>
    <row r="34" spans="1:48" x14ac:dyDescent="0.25">
      <c r="A34" s="1">
        <v>33</v>
      </c>
      <c r="B34" s="1"/>
      <c r="C34" s="1"/>
      <c r="D34" s="1"/>
      <c r="E34" s="1"/>
      <c r="F34" s="1"/>
      <c r="G34" s="1"/>
      <c r="H34" s="1" t="s">
        <v>44</v>
      </c>
      <c r="I34" s="1"/>
      <c r="J34" s="1" t="s">
        <v>46</v>
      </c>
      <c r="K34" s="1" t="s">
        <v>47</v>
      </c>
      <c r="L34" s="1"/>
      <c r="M34" s="1"/>
      <c r="O34" s="5">
        <f t="shared" si="0"/>
        <v>3</v>
      </c>
      <c r="P34" s="5">
        <f t="shared" si="1"/>
        <v>1</v>
      </c>
      <c r="R34" s="5">
        <f t="shared" si="2"/>
        <v>0</v>
      </c>
      <c r="S34" s="5">
        <f t="shared" si="3"/>
        <v>0</v>
      </c>
      <c r="T34" s="5">
        <f t="shared" si="4"/>
        <v>0</v>
      </c>
      <c r="U34" s="5">
        <f t="shared" si="5"/>
        <v>0</v>
      </c>
      <c r="V34" s="5">
        <f t="shared" si="6"/>
        <v>0</v>
      </c>
      <c r="W34" s="5">
        <f t="shared" si="7"/>
        <v>0</v>
      </c>
      <c r="X34" s="5">
        <f t="shared" si="8"/>
        <v>1</v>
      </c>
      <c r="Y34" s="5">
        <f t="shared" si="9"/>
        <v>0</v>
      </c>
      <c r="Z34" s="5">
        <f t="shared" si="10"/>
        <v>1</v>
      </c>
      <c r="AA34" s="5">
        <f t="shared" si="11"/>
        <v>1</v>
      </c>
      <c r="AB34" s="5">
        <f t="shared" si="12"/>
        <v>0</v>
      </c>
      <c r="AC34" s="5">
        <f t="shared" si="13"/>
        <v>0</v>
      </c>
      <c r="AD34" s="16"/>
      <c r="AF34" s="5">
        <f t="shared" si="14"/>
        <v>3</v>
      </c>
      <c r="AG34" s="5">
        <f t="shared" si="15"/>
        <v>3</v>
      </c>
      <c r="AH34" s="5" t="str">
        <f t="shared" si="16"/>
        <v>Correct</v>
      </c>
      <c r="AI34" s="1" t="s">
        <v>94</v>
      </c>
      <c r="AJ34" s="1">
        <v>45</v>
      </c>
      <c r="AK34" s="1" t="s">
        <v>95</v>
      </c>
      <c r="AL34" s="1" t="s">
        <v>131</v>
      </c>
      <c r="AM34" s="1" t="s">
        <v>107</v>
      </c>
      <c r="AN34" s="1" t="s">
        <v>102</v>
      </c>
      <c r="AO34" s="1" t="s">
        <v>354</v>
      </c>
      <c r="AP34" s="1" t="s">
        <v>109</v>
      </c>
      <c r="AQ34" s="1" t="s">
        <v>137</v>
      </c>
      <c r="AR34" s="1" t="s">
        <v>125</v>
      </c>
      <c r="AS34" s="1" t="s">
        <v>98</v>
      </c>
      <c r="AT34" s="1" t="s">
        <v>93</v>
      </c>
      <c r="AU34" s="1" t="s">
        <v>102</v>
      </c>
      <c r="AV34" s="1" t="s">
        <v>265</v>
      </c>
    </row>
    <row r="35" spans="1:48" x14ac:dyDescent="0.25">
      <c r="A35" s="1">
        <v>34</v>
      </c>
      <c r="B35" s="1"/>
      <c r="C35" s="1"/>
      <c r="D35" s="1"/>
      <c r="E35" s="1" t="s">
        <v>42</v>
      </c>
      <c r="F35" s="1"/>
      <c r="G35" s="1"/>
      <c r="H35" s="1"/>
      <c r="I35" s="1"/>
      <c r="J35" s="1"/>
      <c r="K35" s="1"/>
      <c r="L35" s="1"/>
      <c r="M35" s="1"/>
      <c r="O35" s="5">
        <f t="shared" si="0"/>
        <v>1</v>
      </c>
      <c r="P35" s="5">
        <f t="shared" si="1"/>
        <v>3</v>
      </c>
      <c r="R35" s="5">
        <f t="shared" si="2"/>
        <v>0</v>
      </c>
      <c r="S35" s="5">
        <f t="shared" si="3"/>
        <v>0</v>
      </c>
      <c r="T35" s="5">
        <f t="shared" si="4"/>
        <v>0</v>
      </c>
      <c r="U35" s="5">
        <f t="shared" si="5"/>
        <v>1</v>
      </c>
      <c r="V35" s="5">
        <f t="shared" si="6"/>
        <v>0</v>
      </c>
      <c r="W35" s="5">
        <f t="shared" si="7"/>
        <v>0</v>
      </c>
      <c r="X35" s="5">
        <f t="shared" si="8"/>
        <v>0</v>
      </c>
      <c r="Y35" s="5">
        <f t="shared" si="9"/>
        <v>0</v>
      </c>
      <c r="Z35" s="5">
        <f t="shared" si="10"/>
        <v>0</v>
      </c>
      <c r="AA35" s="5">
        <f t="shared" si="11"/>
        <v>0</v>
      </c>
      <c r="AB35" s="5">
        <f t="shared" si="12"/>
        <v>0</v>
      </c>
      <c r="AC35" s="5">
        <f t="shared" si="13"/>
        <v>0</v>
      </c>
      <c r="AD35" s="16"/>
      <c r="AF35" s="5">
        <f t="shared" si="14"/>
        <v>1</v>
      </c>
      <c r="AG35" s="5">
        <f t="shared" si="15"/>
        <v>1</v>
      </c>
      <c r="AH35" s="5" t="str">
        <f t="shared" si="16"/>
        <v>Correct</v>
      </c>
      <c r="AI35" s="1" t="s">
        <v>94</v>
      </c>
      <c r="AJ35" s="1">
        <v>23</v>
      </c>
      <c r="AK35" s="1" t="s">
        <v>95</v>
      </c>
      <c r="AL35" s="1" t="s">
        <v>131</v>
      </c>
      <c r="AM35" s="1"/>
      <c r="AN35" s="1" t="s">
        <v>102</v>
      </c>
      <c r="AO35" s="1" t="s">
        <v>355</v>
      </c>
      <c r="AP35" s="1" t="s">
        <v>109</v>
      </c>
      <c r="AQ35" s="1" t="s">
        <v>103</v>
      </c>
      <c r="AR35" s="1" t="s">
        <v>101</v>
      </c>
      <c r="AS35" s="1" t="s">
        <v>102</v>
      </c>
      <c r="AT35" s="1" t="s">
        <v>91</v>
      </c>
      <c r="AU35" s="1" t="s">
        <v>102</v>
      </c>
      <c r="AV35" s="1" t="s">
        <v>265</v>
      </c>
    </row>
    <row r="36" spans="1:48" x14ac:dyDescent="0.25">
      <c r="A36" s="1">
        <v>35</v>
      </c>
      <c r="B36" s="1"/>
      <c r="C36" s="1" t="s">
        <v>40</v>
      </c>
      <c r="D36" s="1"/>
      <c r="E36" s="1"/>
      <c r="F36" s="1"/>
      <c r="G36" s="1" t="s">
        <v>37</v>
      </c>
      <c r="H36" s="1"/>
      <c r="I36" s="1"/>
      <c r="J36" s="1"/>
      <c r="K36" s="1"/>
      <c r="L36" s="1"/>
      <c r="M36" s="1" t="s">
        <v>49</v>
      </c>
      <c r="O36" s="5">
        <f t="shared" si="0"/>
        <v>3</v>
      </c>
      <c r="P36" s="5">
        <f t="shared" si="1"/>
        <v>1</v>
      </c>
      <c r="R36" s="5">
        <f t="shared" si="2"/>
        <v>0</v>
      </c>
      <c r="S36" s="5">
        <f t="shared" si="3"/>
        <v>1</v>
      </c>
      <c r="T36" s="5">
        <f t="shared" si="4"/>
        <v>0</v>
      </c>
      <c r="U36" s="5">
        <f t="shared" si="5"/>
        <v>0</v>
      </c>
      <c r="V36" s="5">
        <f t="shared" si="6"/>
        <v>0</v>
      </c>
      <c r="W36" s="5">
        <f t="shared" si="7"/>
        <v>1</v>
      </c>
      <c r="X36" s="5">
        <f t="shared" si="8"/>
        <v>0</v>
      </c>
      <c r="Y36" s="5">
        <f t="shared" si="9"/>
        <v>0</v>
      </c>
      <c r="Z36" s="5">
        <f t="shared" si="10"/>
        <v>0</v>
      </c>
      <c r="AA36" s="5">
        <f t="shared" si="11"/>
        <v>0</v>
      </c>
      <c r="AB36" s="5">
        <f t="shared" si="12"/>
        <v>0</v>
      </c>
      <c r="AC36" s="5">
        <f t="shared" si="13"/>
        <v>1</v>
      </c>
      <c r="AD36" s="16"/>
      <c r="AF36" s="5">
        <f t="shared" si="14"/>
        <v>3</v>
      </c>
      <c r="AG36" s="5">
        <f t="shared" si="15"/>
        <v>3</v>
      </c>
      <c r="AH36" s="5" t="str">
        <f t="shared" si="16"/>
        <v>Correct</v>
      </c>
      <c r="AI36" s="1" t="s">
        <v>105</v>
      </c>
      <c r="AJ36" s="1">
        <v>33</v>
      </c>
      <c r="AK36" s="1" t="s">
        <v>95</v>
      </c>
      <c r="AL36" s="1" t="s">
        <v>131</v>
      </c>
      <c r="AM36" s="1"/>
      <c r="AN36" s="1" t="s">
        <v>102</v>
      </c>
      <c r="AO36" s="1" t="s">
        <v>81</v>
      </c>
      <c r="AP36" s="1" t="s">
        <v>99</v>
      </c>
      <c r="AQ36" s="1" t="s">
        <v>133</v>
      </c>
      <c r="AR36" s="1" t="s">
        <v>135</v>
      </c>
      <c r="AS36" s="1" t="s">
        <v>102</v>
      </c>
      <c r="AT36" s="1" t="s">
        <v>91</v>
      </c>
      <c r="AU36" s="1" t="s">
        <v>102</v>
      </c>
      <c r="AV36" s="1" t="s">
        <v>265</v>
      </c>
    </row>
    <row r="37" spans="1:48" x14ac:dyDescent="0.25">
      <c r="A37" s="1">
        <v>36</v>
      </c>
      <c r="B37" s="1" t="s">
        <v>39</v>
      </c>
      <c r="C37" s="1"/>
      <c r="D37" s="1"/>
      <c r="E37" s="1" t="s">
        <v>42</v>
      </c>
      <c r="F37" s="1"/>
      <c r="G37" s="1"/>
      <c r="H37" s="1"/>
      <c r="I37" s="1"/>
      <c r="J37" s="1" t="s">
        <v>46</v>
      </c>
      <c r="K37" s="1"/>
      <c r="L37" s="1" t="s">
        <v>48</v>
      </c>
      <c r="M37" s="1"/>
      <c r="O37" s="5">
        <f t="shared" si="0"/>
        <v>4</v>
      </c>
      <c r="P37" s="5">
        <f t="shared" si="1"/>
        <v>0.75</v>
      </c>
      <c r="R37" s="5">
        <f t="shared" si="2"/>
        <v>0.75</v>
      </c>
      <c r="S37" s="5">
        <f t="shared" si="3"/>
        <v>0</v>
      </c>
      <c r="T37" s="5">
        <f t="shared" si="4"/>
        <v>0</v>
      </c>
      <c r="U37" s="5">
        <f t="shared" si="5"/>
        <v>0.75</v>
      </c>
      <c r="V37" s="5">
        <f t="shared" si="6"/>
        <v>0</v>
      </c>
      <c r="W37" s="5">
        <f t="shared" si="7"/>
        <v>0</v>
      </c>
      <c r="X37" s="5">
        <f t="shared" si="8"/>
        <v>0</v>
      </c>
      <c r="Y37" s="5">
        <f t="shared" si="9"/>
        <v>0</v>
      </c>
      <c r="Z37" s="5">
        <f t="shared" si="10"/>
        <v>0.75</v>
      </c>
      <c r="AA37" s="5">
        <f t="shared" si="11"/>
        <v>0</v>
      </c>
      <c r="AB37" s="5">
        <f t="shared" si="12"/>
        <v>0.75</v>
      </c>
      <c r="AC37" s="5">
        <f t="shared" si="13"/>
        <v>0</v>
      </c>
      <c r="AD37" s="16"/>
      <c r="AF37" s="5">
        <f t="shared" si="14"/>
        <v>3</v>
      </c>
      <c r="AG37" s="5">
        <f t="shared" si="15"/>
        <v>4</v>
      </c>
      <c r="AH37" s="5" t="str">
        <f t="shared" si="16"/>
        <v>Correct</v>
      </c>
      <c r="AI37" s="1" t="s">
        <v>105</v>
      </c>
      <c r="AJ37" s="1">
        <v>32</v>
      </c>
      <c r="AK37" s="1" t="s">
        <v>95</v>
      </c>
      <c r="AL37" s="1" t="s">
        <v>131</v>
      </c>
      <c r="AM37" s="1"/>
      <c r="AN37" s="1"/>
      <c r="AO37" s="1" t="s">
        <v>81</v>
      </c>
      <c r="AP37" s="1" t="s">
        <v>109</v>
      </c>
      <c r="AQ37" s="1" t="s">
        <v>103</v>
      </c>
      <c r="AR37" s="1"/>
      <c r="AS37" s="1" t="s">
        <v>98</v>
      </c>
      <c r="AT37" s="1" t="s">
        <v>93</v>
      </c>
      <c r="AU37" s="1"/>
      <c r="AV37" s="1" t="s">
        <v>265</v>
      </c>
    </row>
    <row r="38" spans="1:48" x14ac:dyDescent="0.25">
      <c r="A38" s="1">
        <v>37</v>
      </c>
      <c r="B38" s="1"/>
      <c r="C38" s="1"/>
      <c r="D38" s="1"/>
      <c r="E38" s="1" t="s">
        <v>42</v>
      </c>
      <c r="F38" s="1"/>
      <c r="G38" s="1"/>
      <c r="H38" s="1"/>
      <c r="I38" s="1"/>
      <c r="J38" s="1"/>
      <c r="K38" s="1"/>
      <c r="L38" s="1"/>
      <c r="M38" s="1"/>
      <c r="O38" s="5">
        <f t="shared" si="0"/>
        <v>1</v>
      </c>
      <c r="P38" s="5">
        <f t="shared" si="1"/>
        <v>3</v>
      </c>
      <c r="R38" s="5">
        <f t="shared" si="2"/>
        <v>0</v>
      </c>
      <c r="S38" s="5">
        <f t="shared" si="3"/>
        <v>0</v>
      </c>
      <c r="T38" s="5">
        <f t="shared" si="4"/>
        <v>0</v>
      </c>
      <c r="U38" s="5">
        <f t="shared" si="5"/>
        <v>1</v>
      </c>
      <c r="V38" s="5">
        <f t="shared" si="6"/>
        <v>0</v>
      </c>
      <c r="W38" s="5">
        <f t="shared" si="7"/>
        <v>0</v>
      </c>
      <c r="X38" s="5">
        <f t="shared" si="8"/>
        <v>0</v>
      </c>
      <c r="Y38" s="5">
        <f t="shared" si="9"/>
        <v>0</v>
      </c>
      <c r="Z38" s="5">
        <f t="shared" si="10"/>
        <v>0</v>
      </c>
      <c r="AA38" s="5">
        <f t="shared" si="11"/>
        <v>0</v>
      </c>
      <c r="AB38" s="5">
        <f t="shared" si="12"/>
        <v>0</v>
      </c>
      <c r="AC38" s="5">
        <f t="shared" si="13"/>
        <v>0</v>
      </c>
      <c r="AD38" s="16"/>
      <c r="AF38" s="5">
        <f t="shared" si="14"/>
        <v>1</v>
      </c>
      <c r="AG38" s="5">
        <f t="shared" si="15"/>
        <v>1</v>
      </c>
      <c r="AH38" s="5" t="str">
        <f t="shared" si="16"/>
        <v>Correct</v>
      </c>
      <c r="AI38" s="1" t="s">
        <v>94</v>
      </c>
      <c r="AJ38" s="1">
        <v>35</v>
      </c>
      <c r="AK38" s="1" t="s">
        <v>115</v>
      </c>
      <c r="AL38" s="1" t="s">
        <v>310</v>
      </c>
      <c r="AM38" s="1"/>
      <c r="AN38" s="1" t="s">
        <v>102</v>
      </c>
      <c r="AO38" s="1" t="s">
        <v>81</v>
      </c>
      <c r="AP38" s="1" t="s">
        <v>109</v>
      </c>
      <c r="AQ38" s="1" t="s">
        <v>133</v>
      </c>
      <c r="AR38" s="1" t="s">
        <v>101</v>
      </c>
      <c r="AS38" s="1" t="s">
        <v>102</v>
      </c>
      <c r="AT38" s="1" t="s">
        <v>91</v>
      </c>
      <c r="AU38" s="1"/>
      <c r="AV38" s="1" t="s">
        <v>265</v>
      </c>
    </row>
    <row r="39" spans="1:48" x14ac:dyDescent="0.25">
      <c r="A39" s="1">
        <v>38</v>
      </c>
      <c r="B39" s="1"/>
      <c r="C39" s="1"/>
      <c r="D39" s="1"/>
      <c r="E39" s="1" t="s">
        <v>42</v>
      </c>
      <c r="F39" s="1"/>
      <c r="G39" s="1"/>
      <c r="H39" s="1" t="s">
        <v>44</v>
      </c>
      <c r="I39" s="1"/>
      <c r="J39" s="1"/>
      <c r="K39" s="1"/>
      <c r="L39" s="1"/>
      <c r="M39" s="1" t="s">
        <v>49</v>
      </c>
      <c r="O39" s="5">
        <f t="shared" si="0"/>
        <v>3</v>
      </c>
      <c r="P39" s="5">
        <f t="shared" si="1"/>
        <v>1</v>
      </c>
      <c r="R39" s="5">
        <f t="shared" si="2"/>
        <v>0</v>
      </c>
      <c r="S39" s="5">
        <f t="shared" si="3"/>
        <v>0</v>
      </c>
      <c r="T39" s="5">
        <f t="shared" si="4"/>
        <v>0</v>
      </c>
      <c r="U39" s="5">
        <f t="shared" si="5"/>
        <v>1</v>
      </c>
      <c r="V39" s="5">
        <f t="shared" si="6"/>
        <v>0</v>
      </c>
      <c r="W39" s="5">
        <f t="shared" si="7"/>
        <v>0</v>
      </c>
      <c r="X39" s="5">
        <f t="shared" si="8"/>
        <v>1</v>
      </c>
      <c r="Y39" s="5">
        <f t="shared" si="9"/>
        <v>0</v>
      </c>
      <c r="Z39" s="5">
        <f t="shared" si="10"/>
        <v>0</v>
      </c>
      <c r="AA39" s="5">
        <f t="shared" si="11"/>
        <v>0</v>
      </c>
      <c r="AB39" s="5">
        <f t="shared" si="12"/>
        <v>0</v>
      </c>
      <c r="AC39" s="5">
        <f t="shared" si="13"/>
        <v>1</v>
      </c>
      <c r="AD39" s="16"/>
      <c r="AF39" s="5">
        <f t="shared" si="14"/>
        <v>3</v>
      </c>
      <c r="AG39" s="5">
        <f t="shared" si="15"/>
        <v>3</v>
      </c>
      <c r="AH39" s="5" t="str">
        <f t="shared" si="16"/>
        <v>Correct</v>
      </c>
      <c r="AI39" s="1" t="s">
        <v>94</v>
      </c>
      <c r="AJ39" s="1"/>
      <c r="AK39" s="1" t="s">
        <v>95</v>
      </c>
      <c r="AL39" s="1" t="s">
        <v>138</v>
      </c>
      <c r="AM39" s="1" t="s">
        <v>346</v>
      </c>
      <c r="AN39" s="1"/>
      <c r="AO39" s="1" t="s">
        <v>81</v>
      </c>
      <c r="AP39" s="1" t="s">
        <v>109</v>
      </c>
      <c r="AQ39" s="1"/>
      <c r="AR39" s="1" t="s">
        <v>135</v>
      </c>
      <c r="AS39" s="1"/>
      <c r="AT39" s="1" t="s">
        <v>93</v>
      </c>
      <c r="AU39" s="1"/>
      <c r="AV39" s="1" t="s">
        <v>265</v>
      </c>
    </row>
    <row r="40" spans="1:48" x14ac:dyDescent="0.25">
      <c r="A40" s="1">
        <v>39</v>
      </c>
      <c r="B40" s="1"/>
      <c r="C40" s="1"/>
      <c r="D40" s="1"/>
      <c r="E40" s="1"/>
      <c r="F40" s="1"/>
      <c r="G40" s="1"/>
      <c r="H40" s="1" t="s">
        <v>44</v>
      </c>
      <c r="I40" s="1"/>
      <c r="J40" s="1" t="s">
        <v>46</v>
      </c>
      <c r="K40" s="1"/>
      <c r="L40" s="1"/>
      <c r="M40" s="1" t="s">
        <v>49</v>
      </c>
      <c r="O40" s="5">
        <f t="shared" si="0"/>
        <v>3</v>
      </c>
      <c r="P40" s="5">
        <f t="shared" si="1"/>
        <v>1</v>
      </c>
      <c r="R40" s="5">
        <f t="shared" si="2"/>
        <v>0</v>
      </c>
      <c r="S40" s="5">
        <f t="shared" si="3"/>
        <v>0</v>
      </c>
      <c r="T40" s="5">
        <f t="shared" si="4"/>
        <v>0</v>
      </c>
      <c r="U40" s="5">
        <f t="shared" si="5"/>
        <v>0</v>
      </c>
      <c r="V40" s="5">
        <f t="shared" si="6"/>
        <v>0</v>
      </c>
      <c r="W40" s="5">
        <f t="shared" si="7"/>
        <v>0</v>
      </c>
      <c r="X40" s="5">
        <f t="shared" si="8"/>
        <v>1</v>
      </c>
      <c r="Y40" s="5">
        <f t="shared" si="9"/>
        <v>0</v>
      </c>
      <c r="Z40" s="5">
        <f t="shared" si="10"/>
        <v>1</v>
      </c>
      <c r="AA40" s="5">
        <f t="shared" si="11"/>
        <v>0</v>
      </c>
      <c r="AB40" s="5">
        <f t="shared" si="12"/>
        <v>0</v>
      </c>
      <c r="AC40" s="5">
        <f t="shared" si="13"/>
        <v>1</v>
      </c>
      <c r="AD40" s="16"/>
      <c r="AF40" s="5">
        <f t="shared" si="14"/>
        <v>3</v>
      </c>
      <c r="AG40" s="5">
        <f t="shared" si="15"/>
        <v>3</v>
      </c>
      <c r="AH40" s="5" t="str">
        <f t="shared" si="16"/>
        <v>Correct</v>
      </c>
      <c r="AI40" s="1" t="s">
        <v>94</v>
      </c>
      <c r="AJ40" s="1">
        <v>33</v>
      </c>
      <c r="AK40" s="1" t="s">
        <v>95</v>
      </c>
      <c r="AL40" s="1" t="s">
        <v>223</v>
      </c>
      <c r="AM40" s="1" t="s">
        <v>346</v>
      </c>
      <c r="AN40" s="1" t="s">
        <v>102</v>
      </c>
      <c r="AO40" s="1" t="s">
        <v>81</v>
      </c>
      <c r="AP40" s="1" t="s">
        <v>112</v>
      </c>
      <c r="AQ40" s="1" t="s">
        <v>110</v>
      </c>
      <c r="AR40" s="1" t="s">
        <v>101</v>
      </c>
      <c r="AS40" s="1" t="s">
        <v>102</v>
      </c>
      <c r="AT40" s="1" t="s">
        <v>90</v>
      </c>
      <c r="AU40" s="1" t="s">
        <v>102</v>
      </c>
      <c r="AV40" s="1" t="s">
        <v>265</v>
      </c>
    </row>
    <row r="41" spans="1:48" x14ac:dyDescent="0.25">
      <c r="A41" s="1">
        <v>40</v>
      </c>
      <c r="B41" s="1"/>
      <c r="C41" s="1" t="s">
        <v>40</v>
      </c>
      <c r="D41" s="1"/>
      <c r="E41" s="1"/>
      <c r="F41" s="1" t="s">
        <v>43</v>
      </c>
      <c r="G41" s="1"/>
      <c r="H41" s="1"/>
      <c r="I41" s="1"/>
      <c r="J41" s="1"/>
      <c r="K41" s="1"/>
      <c r="L41" s="1" t="s">
        <v>48</v>
      </c>
      <c r="M41" s="1" t="s">
        <v>49</v>
      </c>
      <c r="O41" s="5">
        <f t="shared" si="0"/>
        <v>4</v>
      </c>
      <c r="P41" s="5">
        <f t="shared" si="1"/>
        <v>0.75</v>
      </c>
      <c r="R41" s="5">
        <f t="shared" si="2"/>
        <v>0</v>
      </c>
      <c r="S41" s="5">
        <f t="shared" si="3"/>
        <v>0.75</v>
      </c>
      <c r="T41" s="5">
        <f t="shared" si="4"/>
        <v>0</v>
      </c>
      <c r="U41" s="5">
        <f t="shared" si="5"/>
        <v>0</v>
      </c>
      <c r="V41" s="5">
        <f t="shared" si="6"/>
        <v>0.75</v>
      </c>
      <c r="W41" s="5">
        <f t="shared" si="7"/>
        <v>0</v>
      </c>
      <c r="X41" s="5">
        <f t="shared" si="8"/>
        <v>0</v>
      </c>
      <c r="Y41" s="5">
        <f t="shared" si="9"/>
        <v>0</v>
      </c>
      <c r="Z41" s="5">
        <f t="shared" si="10"/>
        <v>0</v>
      </c>
      <c r="AA41" s="5">
        <f t="shared" si="11"/>
        <v>0</v>
      </c>
      <c r="AB41" s="5">
        <f t="shared" si="12"/>
        <v>0.75</v>
      </c>
      <c r="AC41" s="5">
        <f t="shared" si="13"/>
        <v>0.75</v>
      </c>
      <c r="AD41" s="16"/>
      <c r="AF41" s="5">
        <f t="shared" si="14"/>
        <v>3</v>
      </c>
      <c r="AG41" s="5">
        <f t="shared" si="15"/>
        <v>4</v>
      </c>
      <c r="AH41" s="5" t="str">
        <f t="shared" si="16"/>
        <v>Correct</v>
      </c>
      <c r="AI41" s="1" t="s">
        <v>94</v>
      </c>
      <c r="AJ41" s="1">
        <v>29</v>
      </c>
      <c r="AK41" s="1" t="s">
        <v>115</v>
      </c>
      <c r="AL41" s="1" t="s">
        <v>312</v>
      </c>
      <c r="AM41" s="1" t="s">
        <v>346</v>
      </c>
      <c r="AN41" s="1" t="s">
        <v>102</v>
      </c>
      <c r="AO41" s="1" t="s">
        <v>355</v>
      </c>
      <c r="AP41" s="1" t="s">
        <v>112</v>
      </c>
      <c r="AQ41" s="1" t="s">
        <v>110</v>
      </c>
      <c r="AR41" s="1" t="s">
        <v>101</v>
      </c>
      <c r="AS41" s="1" t="s">
        <v>102</v>
      </c>
      <c r="AT41" s="1" t="s">
        <v>92</v>
      </c>
      <c r="AU41" s="1" t="s">
        <v>102</v>
      </c>
      <c r="AV41" s="1" t="s">
        <v>265</v>
      </c>
    </row>
    <row r="42" spans="1:48" x14ac:dyDescent="0.25">
      <c r="A42" s="1">
        <v>41</v>
      </c>
      <c r="B42" s="1" t="s">
        <v>39</v>
      </c>
      <c r="C42" s="1"/>
      <c r="D42" s="1"/>
      <c r="E42" s="1"/>
      <c r="F42" s="1"/>
      <c r="G42" s="1" t="s">
        <v>37</v>
      </c>
      <c r="H42" s="1"/>
      <c r="I42" s="1"/>
      <c r="J42" s="1"/>
      <c r="K42" s="1"/>
      <c r="L42" s="1"/>
      <c r="M42" s="1"/>
      <c r="O42" s="5">
        <f t="shared" si="0"/>
        <v>2</v>
      </c>
      <c r="P42" s="5">
        <f t="shared" si="1"/>
        <v>1.5</v>
      </c>
      <c r="R42" s="5">
        <f t="shared" si="2"/>
        <v>1</v>
      </c>
      <c r="S42" s="5">
        <f t="shared" si="3"/>
        <v>0</v>
      </c>
      <c r="T42" s="5">
        <f t="shared" si="4"/>
        <v>0</v>
      </c>
      <c r="U42" s="5">
        <f t="shared" si="5"/>
        <v>0</v>
      </c>
      <c r="V42" s="5">
        <f t="shared" si="6"/>
        <v>0</v>
      </c>
      <c r="W42" s="5">
        <f t="shared" si="7"/>
        <v>1</v>
      </c>
      <c r="X42" s="5">
        <f t="shared" si="8"/>
        <v>0</v>
      </c>
      <c r="Y42" s="5">
        <f t="shared" si="9"/>
        <v>0</v>
      </c>
      <c r="Z42" s="5">
        <f t="shared" si="10"/>
        <v>0</v>
      </c>
      <c r="AA42" s="5">
        <f t="shared" si="11"/>
        <v>0</v>
      </c>
      <c r="AB42" s="5">
        <f t="shared" si="12"/>
        <v>0</v>
      </c>
      <c r="AC42" s="5">
        <f t="shared" si="13"/>
        <v>0</v>
      </c>
      <c r="AD42" s="16"/>
      <c r="AF42" s="5">
        <f t="shared" si="14"/>
        <v>2</v>
      </c>
      <c r="AG42" s="5">
        <f t="shared" si="15"/>
        <v>2</v>
      </c>
      <c r="AH42" s="5" t="str">
        <f t="shared" si="16"/>
        <v>Correct</v>
      </c>
      <c r="AI42" s="1"/>
      <c r="AJ42" s="1">
        <v>36</v>
      </c>
      <c r="AK42" s="1" t="s">
        <v>95</v>
      </c>
      <c r="AL42" s="1" t="s">
        <v>223</v>
      </c>
      <c r="AM42" s="1"/>
      <c r="AN42" s="1"/>
      <c r="AO42" s="1" t="s">
        <v>81</v>
      </c>
      <c r="AP42" s="1" t="s">
        <v>99</v>
      </c>
      <c r="AQ42" s="1"/>
      <c r="AR42" s="1"/>
      <c r="AS42" s="1"/>
      <c r="AT42" s="1"/>
      <c r="AU42" s="1"/>
      <c r="AV42" s="1" t="s">
        <v>265</v>
      </c>
    </row>
    <row r="43" spans="1:48" x14ac:dyDescent="0.25">
      <c r="A43" s="1">
        <v>42</v>
      </c>
      <c r="B43" s="1" t="s">
        <v>39</v>
      </c>
      <c r="C43" s="1"/>
      <c r="D43" s="1" t="s">
        <v>41</v>
      </c>
      <c r="E43" s="1"/>
      <c r="F43" s="1"/>
      <c r="G43" s="1"/>
      <c r="H43" s="1"/>
      <c r="I43" s="1"/>
      <c r="J43" s="1"/>
      <c r="K43" s="1"/>
      <c r="L43" s="1"/>
      <c r="M43" s="1" t="s">
        <v>49</v>
      </c>
      <c r="O43" s="5">
        <f t="shared" si="0"/>
        <v>3</v>
      </c>
      <c r="P43" s="5">
        <f t="shared" si="1"/>
        <v>1</v>
      </c>
      <c r="R43" s="5">
        <f t="shared" si="2"/>
        <v>1</v>
      </c>
      <c r="S43" s="5">
        <f t="shared" si="3"/>
        <v>0</v>
      </c>
      <c r="T43" s="5">
        <f t="shared" si="4"/>
        <v>1</v>
      </c>
      <c r="U43" s="5">
        <f t="shared" si="5"/>
        <v>0</v>
      </c>
      <c r="V43" s="5">
        <f t="shared" si="6"/>
        <v>0</v>
      </c>
      <c r="W43" s="5">
        <f t="shared" si="7"/>
        <v>0</v>
      </c>
      <c r="X43" s="5">
        <f t="shared" si="8"/>
        <v>0</v>
      </c>
      <c r="Y43" s="5">
        <f t="shared" si="9"/>
        <v>0</v>
      </c>
      <c r="Z43" s="5">
        <f t="shared" si="10"/>
        <v>0</v>
      </c>
      <c r="AA43" s="5">
        <f t="shared" si="11"/>
        <v>0</v>
      </c>
      <c r="AB43" s="5">
        <f t="shared" si="12"/>
        <v>0</v>
      </c>
      <c r="AC43" s="5">
        <f t="shared" si="13"/>
        <v>1</v>
      </c>
      <c r="AD43" s="16"/>
      <c r="AF43" s="5">
        <f t="shared" si="14"/>
        <v>3</v>
      </c>
      <c r="AG43" s="5">
        <f t="shared" si="15"/>
        <v>3</v>
      </c>
      <c r="AH43" s="5" t="str">
        <f t="shared" si="16"/>
        <v>Correct</v>
      </c>
      <c r="AI43" s="1" t="s">
        <v>105</v>
      </c>
      <c r="AJ43" s="1">
        <v>36</v>
      </c>
      <c r="AK43" s="1" t="s">
        <v>95</v>
      </c>
      <c r="AL43" s="1" t="s">
        <v>270</v>
      </c>
      <c r="AM43" s="1" t="s">
        <v>346</v>
      </c>
      <c r="AN43" s="1" t="s">
        <v>102</v>
      </c>
      <c r="AO43" s="1" t="s">
        <v>81</v>
      </c>
      <c r="AP43" s="1" t="s">
        <v>99</v>
      </c>
      <c r="AQ43" s="1" t="s">
        <v>110</v>
      </c>
      <c r="AR43" s="1"/>
      <c r="AS43" s="1" t="s">
        <v>102</v>
      </c>
      <c r="AT43" s="1"/>
      <c r="AU43" s="1" t="s">
        <v>102</v>
      </c>
      <c r="AV43" s="1" t="s">
        <v>265</v>
      </c>
    </row>
    <row r="44" spans="1:48" x14ac:dyDescent="0.25">
      <c r="A44" s="1">
        <v>43</v>
      </c>
      <c r="B44" s="1" t="s">
        <v>39</v>
      </c>
      <c r="C44" s="1"/>
      <c r="D44" s="1"/>
      <c r="E44" s="1"/>
      <c r="F44" s="1"/>
      <c r="G44" s="1"/>
      <c r="H44" s="1" t="s">
        <v>44</v>
      </c>
      <c r="I44" s="1"/>
      <c r="J44" s="1"/>
      <c r="K44" s="1" t="s">
        <v>47</v>
      </c>
      <c r="L44" s="1"/>
      <c r="M44" s="1"/>
      <c r="O44" s="5">
        <f t="shared" si="0"/>
        <v>3</v>
      </c>
      <c r="P44" s="5">
        <f t="shared" si="1"/>
        <v>1</v>
      </c>
      <c r="R44" s="5">
        <f t="shared" si="2"/>
        <v>1</v>
      </c>
      <c r="S44" s="5">
        <f t="shared" si="3"/>
        <v>0</v>
      </c>
      <c r="T44" s="5">
        <f t="shared" si="4"/>
        <v>0</v>
      </c>
      <c r="U44" s="5">
        <f t="shared" si="5"/>
        <v>0</v>
      </c>
      <c r="V44" s="5">
        <f t="shared" si="6"/>
        <v>0</v>
      </c>
      <c r="W44" s="5">
        <f t="shared" si="7"/>
        <v>0</v>
      </c>
      <c r="X44" s="5">
        <f t="shared" si="8"/>
        <v>1</v>
      </c>
      <c r="Y44" s="5">
        <f t="shared" si="9"/>
        <v>0</v>
      </c>
      <c r="Z44" s="5">
        <f t="shared" si="10"/>
        <v>0</v>
      </c>
      <c r="AA44" s="5">
        <f t="shared" si="11"/>
        <v>1</v>
      </c>
      <c r="AB44" s="5">
        <f t="shared" si="12"/>
        <v>0</v>
      </c>
      <c r="AC44" s="5">
        <f t="shared" si="13"/>
        <v>0</v>
      </c>
      <c r="AD44" s="16"/>
      <c r="AF44" s="5">
        <f t="shared" si="14"/>
        <v>3</v>
      </c>
      <c r="AG44" s="5">
        <f t="shared" si="15"/>
        <v>3</v>
      </c>
      <c r="AH44" s="5" t="str">
        <f t="shared" si="16"/>
        <v>Correct</v>
      </c>
      <c r="AI44" s="1"/>
      <c r="AJ44" s="1">
        <v>61</v>
      </c>
      <c r="AK44" s="1" t="s">
        <v>95</v>
      </c>
      <c r="AL44" s="1" t="s">
        <v>163</v>
      </c>
      <c r="AM44" s="1" t="s">
        <v>346</v>
      </c>
      <c r="AN44" s="1" t="s">
        <v>102</v>
      </c>
      <c r="AO44" s="1" t="s">
        <v>355</v>
      </c>
      <c r="AP44" s="1" t="s">
        <v>109</v>
      </c>
      <c r="AQ44" s="1" t="s">
        <v>133</v>
      </c>
      <c r="AR44" s="1" t="s">
        <v>101</v>
      </c>
      <c r="AS44" s="1" t="s">
        <v>98</v>
      </c>
      <c r="AT44" s="1" t="s">
        <v>93</v>
      </c>
      <c r="AU44" s="1"/>
      <c r="AV44" s="1" t="s">
        <v>265</v>
      </c>
    </row>
    <row r="45" spans="1:48" x14ac:dyDescent="0.25">
      <c r="A45" s="1">
        <v>44</v>
      </c>
      <c r="B45" s="1"/>
      <c r="C45" s="1"/>
      <c r="D45" s="1"/>
      <c r="E45" s="1"/>
      <c r="F45" s="1"/>
      <c r="G45" s="1"/>
      <c r="H45" s="1"/>
      <c r="I45" s="1"/>
      <c r="J45" s="1"/>
      <c r="K45" s="1"/>
      <c r="L45" s="1" t="s">
        <v>48</v>
      </c>
      <c r="M45" s="1"/>
      <c r="O45" s="5">
        <f t="shared" si="0"/>
        <v>1</v>
      </c>
      <c r="P45" s="5">
        <f t="shared" si="1"/>
        <v>3</v>
      </c>
      <c r="R45" s="5">
        <f t="shared" si="2"/>
        <v>0</v>
      </c>
      <c r="S45" s="5">
        <f t="shared" si="3"/>
        <v>0</v>
      </c>
      <c r="T45" s="5">
        <f t="shared" si="4"/>
        <v>0</v>
      </c>
      <c r="U45" s="5">
        <f t="shared" si="5"/>
        <v>0</v>
      </c>
      <c r="V45" s="5">
        <f t="shared" si="6"/>
        <v>0</v>
      </c>
      <c r="W45" s="5">
        <f t="shared" si="7"/>
        <v>0</v>
      </c>
      <c r="X45" s="5">
        <f t="shared" si="8"/>
        <v>0</v>
      </c>
      <c r="Y45" s="5">
        <f t="shared" si="9"/>
        <v>0</v>
      </c>
      <c r="Z45" s="5">
        <f t="shared" si="10"/>
        <v>0</v>
      </c>
      <c r="AA45" s="5">
        <f t="shared" si="11"/>
        <v>0</v>
      </c>
      <c r="AB45" s="5">
        <f t="shared" si="12"/>
        <v>1</v>
      </c>
      <c r="AC45" s="5">
        <f t="shared" si="13"/>
        <v>0</v>
      </c>
      <c r="AD45" s="16"/>
      <c r="AF45" s="5">
        <f t="shared" si="14"/>
        <v>1</v>
      </c>
      <c r="AG45" s="5">
        <f t="shared" si="15"/>
        <v>1</v>
      </c>
      <c r="AH45" s="5" t="str">
        <f t="shared" si="16"/>
        <v>Correct</v>
      </c>
      <c r="AI45" s="1" t="s">
        <v>105</v>
      </c>
      <c r="AJ45" s="1">
        <v>51</v>
      </c>
      <c r="AK45" s="1" t="s">
        <v>95</v>
      </c>
      <c r="AL45" s="1" t="s">
        <v>131</v>
      </c>
      <c r="AM45" s="1"/>
      <c r="AN45" s="1" t="s">
        <v>102</v>
      </c>
      <c r="AO45" s="1" t="s">
        <v>81</v>
      </c>
      <c r="AP45" s="1" t="s">
        <v>99</v>
      </c>
      <c r="AQ45" s="1" t="s">
        <v>103</v>
      </c>
      <c r="AR45" s="1" t="s">
        <v>101</v>
      </c>
      <c r="AS45" s="1" t="s">
        <v>102</v>
      </c>
      <c r="AT45" s="1" t="s">
        <v>92</v>
      </c>
      <c r="AU45" s="1" t="s">
        <v>102</v>
      </c>
      <c r="AV45" s="1" t="s">
        <v>265</v>
      </c>
    </row>
    <row r="46" spans="1:48" x14ac:dyDescent="0.25">
      <c r="A46" s="1">
        <v>45</v>
      </c>
      <c r="B46" s="1"/>
      <c r="C46" s="1" t="s">
        <v>40</v>
      </c>
      <c r="D46" s="1" t="s">
        <v>41</v>
      </c>
      <c r="E46" s="1" t="s">
        <v>42</v>
      </c>
      <c r="F46" s="1"/>
      <c r="G46" s="1"/>
      <c r="H46" s="1"/>
      <c r="I46" s="1"/>
      <c r="J46" s="1"/>
      <c r="K46" s="1"/>
      <c r="L46" s="1"/>
      <c r="M46" s="1"/>
      <c r="O46" s="5">
        <f t="shared" si="0"/>
        <v>3</v>
      </c>
      <c r="P46" s="5">
        <f t="shared" si="1"/>
        <v>1</v>
      </c>
      <c r="R46" s="5">
        <f t="shared" si="2"/>
        <v>0</v>
      </c>
      <c r="S46" s="5">
        <f t="shared" si="3"/>
        <v>1</v>
      </c>
      <c r="T46" s="5">
        <f t="shared" si="4"/>
        <v>1</v>
      </c>
      <c r="U46" s="5">
        <f t="shared" si="5"/>
        <v>1</v>
      </c>
      <c r="V46" s="5">
        <f t="shared" si="6"/>
        <v>0</v>
      </c>
      <c r="W46" s="5">
        <f t="shared" si="7"/>
        <v>0</v>
      </c>
      <c r="X46" s="5">
        <f t="shared" si="8"/>
        <v>0</v>
      </c>
      <c r="Y46" s="5">
        <f t="shared" si="9"/>
        <v>0</v>
      </c>
      <c r="Z46" s="5">
        <f t="shared" si="10"/>
        <v>0</v>
      </c>
      <c r="AA46" s="5">
        <f t="shared" si="11"/>
        <v>0</v>
      </c>
      <c r="AB46" s="5">
        <f t="shared" si="12"/>
        <v>0</v>
      </c>
      <c r="AC46" s="5">
        <f t="shared" si="13"/>
        <v>0</v>
      </c>
      <c r="AD46" s="16"/>
      <c r="AF46" s="5">
        <f t="shared" si="14"/>
        <v>3</v>
      </c>
      <c r="AG46" s="5">
        <f t="shared" si="15"/>
        <v>3</v>
      </c>
      <c r="AH46" s="5" t="str">
        <f t="shared" si="16"/>
        <v>Correct</v>
      </c>
      <c r="AI46" s="1" t="s">
        <v>105</v>
      </c>
      <c r="AJ46" s="1">
        <v>13</v>
      </c>
      <c r="AK46" s="1" t="s">
        <v>95</v>
      </c>
      <c r="AL46" s="1" t="s">
        <v>131</v>
      </c>
      <c r="AM46" s="1" t="s">
        <v>107</v>
      </c>
      <c r="AN46" s="1" t="s">
        <v>98</v>
      </c>
      <c r="AO46" s="1" t="s">
        <v>80</v>
      </c>
      <c r="AP46" s="1" t="s">
        <v>109</v>
      </c>
      <c r="AQ46" s="1" t="s">
        <v>133</v>
      </c>
      <c r="AR46" s="1" t="s">
        <v>136</v>
      </c>
      <c r="AS46" s="1" t="s">
        <v>102</v>
      </c>
      <c r="AT46" s="1" t="s">
        <v>90</v>
      </c>
      <c r="AU46" s="1" t="s">
        <v>102</v>
      </c>
      <c r="AV46" s="1" t="s">
        <v>265</v>
      </c>
    </row>
    <row r="47" spans="1:48" x14ac:dyDescent="0.25">
      <c r="A47" s="1">
        <v>46</v>
      </c>
      <c r="B47" s="1" t="s">
        <v>39</v>
      </c>
      <c r="C47" s="1"/>
      <c r="D47" s="1" t="s">
        <v>41</v>
      </c>
      <c r="E47" s="1" t="s">
        <v>42</v>
      </c>
      <c r="F47" s="1"/>
      <c r="G47" s="1" t="s">
        <v>37</v>
      </c>
      <c r="H47" s="1" t="s">
        <v>44</v>
      </c>
      <c r="I47" s="1"/>
      <c r="J47" s="1" t="s">
        <v>46</v>
      </c>
      <c r="K47" s="1" t="s">
        <v>47</v>
      </c>
      <c r="L47" s="1"/>
      <c r="M47" s="1" t="s">
        <v>49</v>
      </c>
      <c r="O47" s="5">
        <f t="shared" si="0"/>
        <v>8</v>
      </c>
      <c r="P47" s="5">
        <f t="shared" si="1"/>
        <v>0.375</v>
      </c>
      <c r="R47" s="5">
        <f t="shared" si="2"/>
        <v>0.375</v>
      </c>
      <c r="S47" s="5">
        <f t="shared" si="3"/>
        <v>0</v>
      </c>
      <c r="T47" s="5">
        <f t="shared" si="4"/>
        <v>0.375</v>
      </c>
      <c r="U47" s="5">
        <f t="shared" si="5"/>
        <v>0.375</v>
      </c>
      <c r="V47" s="5">
        <f t="shared" si="6"/>
        <v>0</v>
      </c>
      <c r="W47" s="5">
        <f t="shared" si="7"/>
        <v>0.375</v>
      </c>
      <c r="X47" s="5">
        <f t="shared" si="8"/>
        <v>0.375</v>
      </c>
      <c r="Y47" s="5">
        <f t="shared" si="9"/>
        <v>0</v>
      </c>
      <c r="Z47" s="5">
        <f t="shared" si="10"/>
        <v>0.375</v>
      </c>
      <c r="AA47" s="5">
        <f t="shared" si="11"/>
        <v>0.375</v>
      </c>
      <c r="AB47" s="5">
        <f t="shared" si="12"/>
        <v>0</v>
      </c>
      <c r="AC47" s="5">
        <f t="shared" si="13"/>
        <v>0.375</v>
      </c>
      <c r="AD47" s="16"/>
      <c r="AF47" s="5">
        <f t="shared" si="14"/>
        <v>3</v>
      </c>
      <c r="AG47" s="5">
        <f t="shared" si="15"/>
        <v>8</v>
      </c>
      <c r="AH47" s="5" t="str">
        <f t="shared" si="16"/>
        <v>Correct</v>
      </c>
      <c r="AI47" s="1" t="s">
        <v>94</v>
      </c>
      <c r="AJ47" s="1">
        <v>31</v>
      </c>
      <c r="AK47" s="1" t="s">
        <v>95</v>
      </c>
      <c r="AL47" s="1" t="s">
        <v>131</v>
      </c>
      <c r="AM47" s="1"/>
      <c r="AN47" s="1" t="s">
        <v>102</v>
      </c>
      <c r="AO47" s="1" t="s">
        <v>355</v>
      </c>
      <c r="AP47" s="1" t="s">
        <v>112</v>
      </c>
      <c r="AQ47" s="1" t="s">
        <v>133</v>
      </c>
      <c r="AR47" s="1" t="s">
        <v>101</v>
      </c>
      <c r="AS47" s="1" t="s">
        <v>102</v>
      </c>
      <c r="AT47" s="1" t="s">
        <v>90</v>
      </c>
      <c r="AU47" s="1"/>
      <c r="AV47" s="1" t="s">
        <v>265</v>
      </c>
    </row>
    <row r="48" spans="1:48" x14ac:dyDescent="0.25">
      <c r="A48" s="1">
        <v>47</v>
      </c>
      <c r="B48" s="1"/>
      <c r="C48" s="1"/>
      <c r="D48" s="1"/>
      <c r="E48" s="1"/>
      <c r="F48" s="1"/>
      <c r="G48" s="1"/>
      <c r="H48" s="1"/>
      <c r="I48" s="1" t="s">
        <v>45</v>
      </c>
      <c r="J48" s="1" t="s">
        <v>46</v>
      </c>
      <c r="K48" s="1"/>
      <c r="L48" s="1" t="s">
        <v>48</v>
      </c>
      <c r="M48" s="1"/>
      <c r="O48" s="5">
        <f t="shared" si="0"/>
        <v>3</v>
      </c>
      <c r="P48" s="5">
        <f t="shared" si="1"/>
        <v>1</v>
      </c>
      <c r="R48" s="5">
        <f t="shared" si="2"/>
        <v>0</v>
      </c>
      <c r="S48" s="5">
        <f t="shared" si="3"/>
        <v>0</v>
      </c>
      <c r="T48" s="5">
        <f t="shared" si="4"/>
        <v>0</v>
      </c>
      <c r="U48" s="5">
        <f t="shared" si="5"/>
        <v>0</v>
      </c>
      <c r="V48" s="5">
        <f t="shared" si="6"/>
        <v>0</v>
      </c>
      <c r="W48" s="5">
        <f t="shared" si="7"/>
        <v>0</v>
      </c>
      <c r="X48" s="5">
        <f t="shared" si="8"/>
        <v>0</v>
      </c>
      <c r="Y48" s="5">
        <f t="shared" si="9"/>
        <v>1</v>
      </c>
      <c r="Z48" s="5">
        <f t="shared" si="10"/>
        <v>1</v>
      </c>
      <c r="AA48" s="5">
        <f t="shared" si="11"/>
        <v>0</v>
      </c>
      <c r="AB48" s="5">
        <f t="shared" si="12"/>
        <v>1</v>
      </c>
      <c r="AC48" s="5">
        <f t="shared" si="13"/>
        <v>0</v>
      </c>
      <c r="AD48" s="16"/>
      <c r="AF48" s="5">
        <f t="shared" si="14"/>
        <v>3</v>
      </c>
      <c r="AG48" s="5">
        <f t="shared" si="15"/>
        <v>3</v>
      </c>
      <c r="AH48" s="5" t="str">
        <f t="shared" si="16"/>
        <v>Correct</v>
      </c>
      <c r="AI48" s="1" t="s">
        <v>94</v>
      </c>
      <c r="AJ48" s="1">
        <v>27</v>
      </c>
      <c r="AK48" s="1" t="s">
        <v>95</v>
      </c>
      <c r="AL48" s="1" t="s">
        <v>131</v>
      </c>
      <c r="AM48" s="1" t="s">
        <v>346</v>
      </c>
      <c r="AN48" s="1"/>
      <c r="AO48" s="1" t="s">
        <v>355</v>
      </c>
      <c r="AP48" s="1" t="s">
        <v>99</v>
      </c>
      <c r="AQ48" s="1" t="s">
        <v>103</v>
      </c>
      <c r="AR48" s="1" t="s">
        <v>101</v>
      </c>
      <c r="AS48" s="1" t="s">
        <v>102</v>
      </c>
      <c r="AT48" s="1" t="s">
        <v>90</v>
      </c>
      <c r="AU48" s="1" t="s">
        <v>102</v>
      </c>
      <c r="AV48" s="1" t="s">
        <v>265</v>
      </c>
    </row>
    <row r="49" spans="1:48" x14ac:dyDescent="0.25">
      <c r="A49" s="1">
        <v>48</v>
      </c>
      <c r="B49" s="1"/>
      <c r="C49" s="1"/>
      <c r="D49" s="1"/>
      <c r="E49" s="1" t="s">
        <v>42</v>
      </c>
      <c r="F49" s="1"/>
      <c r="G49" s="1"/>
      <c r="H49" s="1"/>
      <c r="I49" s="1"/>
      <c r="J49" s="1"/>
      <c r="K49" s="1" t="s">
        <v>47</v>
      </c>
      <c r="L49" s="1" t="s">
        <v>48</v>
      </c>
      <c r="M49" s="1"/>
      <c r="O49" s="5">
        <f t="shared" si="0"/>
        <v>3</v>
      </c>
      <c r="P49" s="5">
        <f t="shared" si="1"/>
        <v>1</v>
      </c>
      <c r="R49" s="5">
        <f t="shared" si="2"/>
        <v>0</v>
      </c>
      <c r="S49" s="5">
        <f t="shared" si="3"/>
        <v>0</v>
      </c>
      <c r="T49" s="5">
        <f t="shared" si="4"/>
        <v>0</v>
      </c>
      <c r="U49" s="5">
        <f t="shared" si="5"/>
        <v>1</v>
      </c>
      <c r="V49" s="5">
        <f t="shared" si="6"/>
        <v>0</v>
      </c>
      <c r="W49" s="5">
        <f t="shared" si="7"/>
        <v>0</v>
      </c>
      <c r="X49" s="5">
        <f t="shared" si="8"/>
        <v>0</v>
      </c>
      <c r="Y49" s="5">
        <f t="shared" si="9"/>
        <v>0</v>
      </c>
      <c r="Z49" s="5">
        <f t="shared" si="10"/>
        <v>0</v>
      </c>
      <c r="AA49" s="5">
        <f t="shared" si="11"/>
        <v>1</v>
      </c>
      <c r="AB49" s="5">
        <f t="shared" si="12"/>
        <v>1</v>
      </c>
      <c r="AC49" s="5">
        <f t="shared" si="13"/>
        <v>0</v>
      </c>
      <c r="AD49" s="16"/>
      <c r="AF49" s="5">
        <f t="shared" si="14"/>
        <v>3</v>
      </c>
      <c r="AG49" s="5">
        <f t="shared" si="15"/>
        <v>3</v>
      </c>
      <c r="AH49" s="5" t="str">
        <f t="shared" si="16"/>
        <v>Correct</v>
      </c>
      <c r="AI49" s="1" t="s">
        <v>94</v>
      </c>
      <c r="AJ49" s="1">
        <v>17</v>
      </c>
      <c r="AK49" s="1" t="s">
        <v>115</v>
      </c>
      <c r="AL49" s="9" t="s">
        <v>310</v>
      </c>
      <c r="AM49" s="1"/>
      <c r="AN49" s="1" t="s">
        <v>102</v>
      </c>
      <c r="AO49" s="1" t="s">
        <v>355</v>
      </c>
      <c r="AP49" s="1"/>
      <c r="AQ49" s="1" t="s">
        <v>133</v>
      </c>
      <c r="AR49" s="1" t="s">
        <v>136</v>
      </c>
      <c r="AS49" s="1" t="s">
        <v>102</v>
      </c>
      <c r="AT49" s="1" t="s">
        <v>91</v>
      </c>
      <c r="AU49" s="1" t="s">
        <v>102</v>
      </c>
      <c r="AV49" s="1" t="s">
        <v>265</v>
      </c>
    </row>
    <row r="50" spans="1:48" x14ac:dyDescent="0.25">
      <c r="A50" s="1">
        <v>49</v>
      </c>
      <c r="B50" s="1"/>
      <c r="C50" s="1"/>
      <c r="D50" s="1"/>
      <c r="E50" s="1"/>
      <c r="F50" s="1"/>
      <c r="G50" s="1" t="s">
        <v>37</v>
      </c>
      <c r="H50" s="1"/>
      <c r="I50" s="1" t="s">
        <v>45</v>
      </c>
      <c r="J50" s="1"/>
      <c r="K50" s="1" t="s">
        <v>47</v>
      </c>
      <c r="L50" s="1"/>
      <c r="M50" s="1"/>
      <c r="O50" s="5">
        <f t="shared" si="0"/>
        <v>3</v>
      </c>
      <c r="P50" s="5">
        <f t="shared" si="1"/>
        <v>1</v>
      </c>
      <c r="R50" s="5">
        <f t="shared" si="2"/>
        <v>0</v>
      </c>
      <c r="S50" s="5">
        <f t="shared" si="3"/>
        <v>0</v>
      </c>
      <c r="T50" s="5">
        <f t="shared" si="4"/>
        <v>0</v>
      </c>
      <c r="U50" s="5">
        <f t="shared" si="5"/>
        <v>0</v>
      </c>
      <c r="V50" s="5">
        <f t="shared" si="6"/>
        <v>0</v>
      </c>
      <c r="W50" s="5">
        <f t="shared" si="7"/>
        <v>1</v>
      </c>
      <c r="X50" s="5">
        <f t="shared" si="8"/>
        <v>0</v>
      </c>
      <c r="Y50" s="5">
        <f t="shared" si="9"/>
        <v>1</v>
      </c>
      <c r="Z50" s="5">
        <f t="shared" si="10"/>
        <v>0</v>
      </c>
      <c r="AA50" s="5">
        <f t="shared" si="11"/>
        <v>1</v>
      </c>
      <c r="AB50" s="5">
        <f t="shared" si="12"/>
        <v>0</v>
      </c>
      <c r="AC50" s="5">
        <f t="shared" si="13"/>
        <v>0</v>
      </c>
      <c r="AD50" s="16"/>
      <c r="AF50" s="5">
        <f t="shared" si="14"/>
        <v>3</v>
      </c>
      <c r="AG50" s="5">
        <f t="shared" si="15"/>
        <v>3</v>
      </c>
      <c r="AH50" s="5" t="str">
        <f t="shared" si="16"/>
        <v>Correct</v>
      </c>
      <c r="AI50" s="1" t="s">
        <v>94</v>
      </c>
      <c r="AJ50" s="1">
        <v>16</v>
      </c>
      <c r="AK50" s="1" t="s">
        <v>95</v>
      </c>
      <c r="AL50" s="1" t="s">
        <v>131</v>
      </c>
      <c r="AM50" s="1"/>
      <c r="AN50" s="1" t="s">
        <v>102</v>
      </c>
      <c r="AO50" s="1" t="s">
        <v>355</v>
      </c>
      <c r="AP50" s="1" t="s">
        <v>109</v>
      </c>
      <c r="AQ50" s="1" t="s">
        <v>133</v>
      </c>
      <c r="AR50" s="1" t="s">
        <v>101</v>
      </c>
      <c r="AS50" s="1" t="s">
        <v>102</v>
      </c>
      <c r="AT50" s="1" t="s">
        <v>91</v>
      </c>
      <c r="AU50" s="1" t="s">
        <v>102</v>
      </c>
      <c r="AV50" s="1" t="s">
        <v>265</v>
      </c>
    </row>
    <row r="51" spans="1:48" x14ac:dyDescent="0.25">
      <c r="A51" s="1">
        <v>50</v>
      </c>
      <c r="B51" s="1"/>
      <c r="C51" s="1"/>
      <c r="D51" s="1"/>
      <c r="E51" s="1"/>
      <c r="F51" s="1"/>
      <c r="G51" s="1"/>
      <c r="H51" s="1" t="s">
        <v>44</v>
      </c>
      <c r="I51" s="1"/>
      <c r="J51" s="1"/>
      <c r="K51" s="1"/>
      <c r="L51" s="1"/>
      <c r="M51" s="1"/>
      <c r="O51" s="5">
        <f t="shared" si="0"/>
        <v>1</v>
      </c>
      <c r="P51" s="5">
        <f t="shared" si="1"/>
        <v>3</v>
      </c>
      <c r="R51" s="5">
        <f t="shared" si="2"/>
        <v>0</v>
      </c>
      <c r="S51" s="5">
        <f t="shared" si="3"/>
        <v>0</v>
      </c>
      <c r="T51" s="5">
        <f t="shared" si="4"/>
        <v>0</v>
      </c>
      <c r="U51" s="5">
        <f t="shared" si="5"/>
        <v>0</v>
      </c>
      <c r="V51" s="5">
        <f t="shared" si="6"/>
        <v>0</v>
      </c>
      <c r="W51" s="5">
        <f t="shared" si="7"/>
        <v>0</v>
      </c>
      <c r="X51" s="5">
        <f t="shared" si="8"/>
        <v>1</v>
      </c>
      <c r="Y51" s="5">
        <f t="shared" si="9"/>
        <v>0</v>
      </c>
      <c r="Z51" s="5">
        <f t="shared" si="10"/>
        <v>0</v>
      </c>
      <c r="AA51" s="5">
        <f t="shared" si="11"/>
        <v>0</v>
      </c>
      <c r="AB51" s="5">
        <f t="shared" si="12"/>
        <v>0</v>
      </c>
      <c r="AC51" s="5">
        <f t="shared" si="13"/>
        <v>0</v>
      </c>
      <c r="AD51" s="16"/>
      <c r="AF51" s="5">
        <f t="shared" si="14"/>
        <v>1</v>
      </c>
      <c r="AG51" s="5">
        <f t="shared" si="15"/>
        <v>1</v>
      </c>
      <c r="AH51" s="5" t="str">
        <f t="shared" si="16"/>
        <v>Correct</v>
      </c>
      <c r="AI51" s="1" t="s">
        <v>94</v>
      </c>
      <c r="AJ51" s="1">
        <v>47</v>
      </c>
      <c r="AK51" s="1" t="s">
        <v>115</v>
      </c>
      <c r="AL51" s="1" t="s">
        <v>313</v>
      </c>
      <c r="AM51" s="1" t="s">
        <v>128</v>
      </c>
      <c r="AN51" s="1" t="s">
        <v>98</v>
      </c>
      <c r="AO51" s="1" t="s">
        <v>80</v>
      </c>
      <c r="AP51" s="1" t="s">
        <v>99</v>
      </c>
      <c r="AQ51" s="1" t="s">
        <v>133</v>
      </c>
      <c r="AR51" s="1" t="s">
        <v>101</v>
      </c>
      <c r="AS51" s="1"/>
      <c r="AT51" s="1" t="s">
        <v>90</v>
      </c>
      <c r="AU51" s="1"/>
      <c r="AV51" s="1" t="s">
        <v>265</v>
      </c>
    </row>
    <row r="52" spans="1:48" x14ac:dyDescent="0.25">
      <c r="A52" s="1">
        <v>51</v>
      </c>
      <c r="B52" s="1"/>
      <c r="C52" s="1" t="s">
        <v>40</v>
      </c>
      <c r="D52" s="1"/>
      <c r="E52" s="1"/>
      <c r="F52" s="1"/>
      <c r="G52" s="1"/>
      <c r="H52" s="1"/>
      <c r="I52" s="1"/>
      <c r="J52" s="1" t="s">
        <v>46</v>
      </c>
      <c r="K52" s="1" t="s">
        <v>47</v>
      </c>
      <c r="L52" s="1"/>
      <c r="M52" s="1"/>
      <c r="O52" s="5">
        <f t="shared" si="0"/>
        <v>3</v>
      </c>
      <c r="P52" s="5">
        <f t="shared" si="1"/>
        <v>1</v>
      </c>
      <c r="R52" s="5">
        <f t="shared" si="2"/>
        <v>0</v>
      </c>
      <c r="S52" s="5">
        <f t="shared" si="3"/>
        <v>1</v>
      </c>
      <c r="T52" s="5">
        <f t="shared" si="4"/>
        <v>0</v>
      </c>
      <c r="U52" s="5">
        <f t="shared" si="5"/>
        <v>0</v>
      </c>
      <c r="V52" s="5">
        <f t="shared" si="6"/>
        <v>0</v>
      </c>
      <c r="W52" s="5">
        <f t="shared" si="7"/>
        <v>0</v>
      </c>
      <c r="X52" s="5">
        <f t="shared" si="8"/>
        <v>0</v>
      </c>
      <c r="Y52" s="5">
        <f t="shared" si="9"/>
        <v>0</v>
      </c>
      <c r="Z52" s="5">
        <f t="shared" si="10"/>
        <v>1</v>
      </c>
      <c r="AA52" s="5">
        <f t="shared" si="11"/>
        <v>1</v>
      </c>
      <c r="AB52" s="5">
        <f t="shared" si="12"/>
        <v>0</v>
      </c>
      <c r="AC52" s="5">
        <f t="shared" si="13"/>
        <v>0</v>
      </c>
      <c r="AD52" s="16"/>
      <c r="AF52" s="5">
        <f t="shared" si="14"/>
        <v>3</v>
      </c>
      <c r="AG52" s="5">
        <f t="shared" si="15"/>
        <v>3</v>
      </c>
      <c r="AH52" s="5" t="str">
        <f t="shared" si="16"/>
        <v>Correct</v>
      </c>
      <c r="AI52" s="1" t="s">
        <v>94</v>
      </c>
      <c r="AJ52" s="1">
        <v>39</v>
      </c>
      <c r="AK52" s="1" t="s">
        <v>115</v>
      </c>
      <c r="AL52" s="1" t="s">
        <v>314</v>
      </c>
      <c r="AM52" s="1" t="s">
        <v>271</v>
      </c>
      <c r="AN52" s="1" t="s">
        <v>98</v>
      </c>
      <c r="AO52" s="1" t="s">
        <v>80</v>
      </c>
      <c r="AP52" s="1" t="s">
        <v>99</v>
      </c>
      <c r="AQ52" s="1" t="s">
        <v>133</v>
      </c>
      <c r="AR52" s="1" t="s">
        <v>125</v>
      </c>
      <c r="AS52" s="1" t="s">
        <v>102</v>
      </c>
      <c r="AT52" s="1" t="s">
        <v>90</v>
      </c>
      <c r="AU52" s="1" t="s">
        <v>98</v>
      </c>
      <c r="AV52" s="1" t="s">
        <v>265</v>
      </c>
    </row>
    <row r="53" spans="1:48" x14ac:dyDescent="0.25">
      <c r="A53" s="1">
        <v>52</v>
      </c>
      <c r="B53" s="1"/>
      <c r="C53" s="1"/>
      <c r="D53" s="1"/>
      <c r="E53" s="1"/>
      <c r="F53" s="1" t="s">
        <v>43</v>
      </c>
      <c r="G53" s="1"/>
      <c r="H53" s="1" t="s">
        <v>44</v>
      </c>
      <c r="I53" s="1"/>
      <c r="J53" s="1" t="s">
        <v>46</v>
      </c>
      <c r="K53" s="1"/>
      <c r="L53" s="1"/>
      <c r="M53" s="1"/>
      <c r="O53" s="5">
        <f t="shared" si="0"/>
        <v>3</v>
      </c>
      <c r="P53" s="5">
        <f t="shared" si="1"/>
        <v>1</v>
      </c>
      <c r="R53" s="5">
        <f t="shared" si="2"/>
        <v>0</v>
      </c>
      <c r="S53" s="5">
        <f t="shared" si="3"/>
        <v>0</v>
      </c>
      <c r="T53" s="5">
        <f t="shared" si="4"/>
        <v>0</v>
      </c>
      <c r="U53" s="5">
        <f t="shared" si="5"/>
        <v>0</v>
      </c>
      <c r="V53" s="5">
        <f t="shared" si="6"/>
        <v>1</v>
      </c>
      <c r="W53" s="5">
        <f t="shared" si="7"/>
        <v>0</v>
      </c>
      <c r="X53" s="5">
        <f t="shared" si="8"/>
        <v>1</v>
      </c>
      <c r="Y53" s="5">
        <f t="shared" si="9"/>
        <v>0</v>
      </c>
      <c r="Z53" s="5">
        <f t="shared" si="10"/>
        <v>1</v>
      </c>
      <c r="AA53" s="5">
        <f t="shared" si="11"/>
        <v>0</v>
      </c>
      <c r="AB53" s="5">
        <f t="shared" si="12"/>
        <v>0</v>
      </c>
      <c r="AC53" s="5">
        <f t="shared" si="13"/>
        <v>0</v>
      </c>
      <c r="AD53" s="16"/>
      <c r="AF53" s="5">
        <f t="shared" si="14"/>
        <v>3</v>
      </c>
      <c r="AG53" s="5">
        <f t="shared" si="15"/>
        <v>3</v>
      </c>
      <c r="AH53" s="5" t="str">
        <f t="shared" si="16"/>
        <v>Correct</v>
      </c>
      <c r="AI53" s="1" t="s">
        <v>94</v>
      </c>
      <c r="AJ53" s="1">
        <v>39</v>
      </c>
      <c r="AK53" s="1" t="s">
        <v>115</v>
      </c>
      <c r="AL53" s="1" t="s">
        <v>315</v>
      </c>
      <c r="AM53" s="1" t="s">
        <v>271</v>
      </c>
      <c r="AN53" s="1" t="s">
        <v>98</v>
      </c>
      <c r="AO53" s="1" t="s">
        <v>80</v>
      </c>
      <c r="AP53" s="1" t="s">
        <v>99</v>
      </c>
      <c r="AQ53" s="1" t="s">
        <v>133</v>
      </c>
      <c r="AR53" s="1" t="s">
        <v>123</v>
      </c>
      <c r="AS53" s="1" t="s">
        <v>102</v>
      </c>
      <c r="AT53" s="1" t="s">
        <v>90</v>
      </c>
      <c r="AU53" s="1" t="s">
        <v>98</v>
      </c>
      <c r="AV53" s="1" t="s">
        <v>265</v>
      </c>
    </row>
    <row r="54" spans="1:48" x14ac:dyDescent="0.25">
      <c r="A54" s="1">
        <v>53</v>
      </c>
      <c r="B54" s="1"/>
      <c r="C54" s="1"/>
      <c r="D54" s="1"/>
      <c r="E54" s="1"/>
      <c r="F54" s="1"/>
      <c r="G54" s="1"/>
      <c r="H54" s="1"/>
      <c r="I54" s="1"/>
      <c r="J54" s="1"/>
      <c r="K54" s="1" t="s">
        <v>47</v>
      </c>
      <c r="L54" s="1"/>
      <c r="M54" s="1"/>
      <c r="O54" s="5">
        <f t="shared" si="0"/>
        <v>1</v>
      </c>
      <c r="P54" s="5">
        <f t="shared" si="1"/>
        <v>3</v>
      </c>
      <c r="R54" s="5">
        <f t="shared" si="2"/>
        <v>0</v>
      </c>
      <c r="S54" s="5">
        <f t="shared" si="3"/>
        <v>0</v>
      </c>
      <c r="T54" s="5">
        <f t="shared" si="4"/>
        <v>0</v>
      </c>
      <c r="U54" s="5">
        <f t="shared" si="5"/>
        <v>0</v>
      </c>
      <c r="V54" s="5">
        <f t="shared" si="6"/>
        <v>0</v>
      </c>
      <c r="W54" s="5">
        <f t="shared" si="7"/>
        <v>0</v>
      </c>
      <c r="X54" s="5">
        <f t="shared" si="8"/>
        <v>0</v>
      </c>
      <c r="Y54" s="5">
        <f t="shared" si="9"/>
        <v>0</v>
      </c>
      <c r="Z54" s="5">
        <f t="shared" si="10"/>
        <v>0</v>
      </c>
      <c r="AA54" s="5">
        <f t="shared" si="11"/>
        <v>1</v>
      </c>
      <c r="AB54" s="5">
        <f t="shared" si="12"/>
        <v>0</v>
      </c>
      <c r="AC54" s="5">
        <f t="shared" si="13"/>
        <v>0</v>
      </c>
      <c r="AD54" s="16"/>
      <c r="AF54" s="5">
        <f t="shared" si="14"/>
        <v>1</v>
      </c>
      <c r="AG54" s="5">
        <f t="shared" si="15"/>
        <v>1</v>
      </c>
      <c r="AH54" s="5" t="str">
        <f t="shared" si="16"/>
        <v>Correct</v>
      </c>
      <c r="AI54" s="1" t="s">
        <v>105</v>
      </c>
      <c r="AJ54" s="1">
        <v>48</v>
      </c>
      <c r="AK54" s="1" t="s">
        <v>115</v>
      </c>
      <c r="AL54" s="1" t="s">
        <v>316</v>
      </c>
      <c r="AM54" s="1" t="s">
        <v>128</v>
      </c>
      <c r="AN54" s="1" t="s">
        <v>98</v>
      </c>
      <c r="AO54" s="1" t="s">
        <v>80</v>
      </c>
      <c r="AP54" s="1" t="s">
        <v>99</v>
      </c>
      <c r="AQ54" s="1" t="s">
        <v>103</v>
      </c>
      <c r="AR54" s="1" t="s">
        <v>101</v>
      </c>
      <c r="AS54" s="1" t="s">
        <v>102</v>
      </c>
      <c r="AT54" s="1" t="s">
        <v>90</v>
      </c>
      <c r="AU54" s="1" t="s">
        <v>98</v>
      </c>
      <c r="AV54" s="1" t="s">
        <v>265</v>
      </c>
    </row>
    <row r="55" spans="1:48" x14ac:dyDescent="0.25">
      <c r="A55" s="1">
        <v>54</v>
      </c>
      <c r="B55" s="1"/>
      <c r="C55" s="1"/>
      <c r="D55" s="1"/>
      <c r="E55" s="1" t="s">
        <v>42</v>
      </c>
      <c r="F55" s="1"/>
      <c r="G55" s="1"/>
      <c r="H55" s="1" t="s">
        <v>44</v>
      </c>
      <c r="I55" s="1"/>
      <c r="J55" s="1"/>
      <c r="K55" s="1" t="s">
        <v>47</v>
      </c>
      <c r="L55" s="1"/>
      <c r="M55" s="1"/>
      <c r="O55" s="5">
        <f t="shared" si="0"/>
        <v>3</v>
      </c>
      <c r="P55" s="5">
        <f t="shared" si="1"/>
        <v>1</v>
      </c>
      <c r="R55" s="5">
        <f t="shared" si="2"/>
        <v>0</v>
      </c>
      <c r="S55" s="5">
        <f t="shared" si="3"/>
        <v>0</v>
      </c>
      <c r="T55" s="5">
        <f t="shared" si="4"/>
        <v>0</v>
      </c>
      <c r="U55" s="5">
        <f t="shared" si="5"/>
        <v>1</v>
      </c>
      <c r="V55" s="5">
        <f t="shared" si="6"/>
        <v>0</v>
      </c>
      <c r="W55" s="5">
        <f t="shared" si="7"/>
        <v>0</v>
      </c>
      <c r="X55" s="5">
        <f t="shared" si="8"/>
        <v>1</v>
      </c>
      <c r="Y55" s="5">
        <f t="shared" si="9"/>
        <v>0</v>
      </c>
      <c r="Z55" s="5">
        <f t="shared" si="10"/>
        <v>0</v>
      </c>
      <c r="AA55" s="5">
        <f t="shared" si="11"/>
        <v>1</v>
      </c>
      <c r="AB55" s="5">
        <f t="shared" si="12"/>
        <v>0</v>
      </c>
      <c r="AC55" s="5">
        <f t="shared" si="13"/>
        <v>0</v>
      </c>
      <c r="AD55" s="16"/>
      <c r="AF55" s="5">
        <f t="shared" si="14"/>
        <v>3</v>
      </c>
      <c r="AG55" s="5">
        <f t="shared" si="15"/>
        <v>3</v>
      </c>
      <c r="AH55" s="5" t="str">
        <f t="shared" si="16"/>
        <v>Correct</v>
      </c>
      <c r="AI55" s="1" t="s">
        <v>94</v>
      </c>
      <c r="AJ55" s="1">
        <v>25</v>
      </c>
      <c r="AK55" s="1" t="s">
        <v>95</v>
      </c>
      <c r="AL55" s="1" t="s">
        <v>138</v>
      </c>
      <c r="AM55" s="1" t="s">
        <v>134</v>
      </c>
      <c r="AN55" s="1" t="s">
        <v>102</v>
      </c>
      <c r="AO55" s="1" t="s">
        <v>81</v>
      </c>
      <c r="AP55" s="1" t="s">
        <v>99</v>
      </c>
      <c r="AQ55" s="1" t="s">
        <v>100</v>
      </c>
      <c r="AR55" s="1" t="s">
        <v>101</v>
      </c>
      <c r="AS55" s="1" t="s">
        <v>102</v>
      </c>
      <c r="AT55" s="1" t="s">
        <v>90</v>
      </c>
      <c r="AU55" s="1" t="s">
        <v>102</v>
      </c>
      <c r="AV55" s="1" t="s">
        <v>265</v>
      </c>
    </row>
    <row r="56" spans="1:48" x14ac:dyDescent="0.25">
      <c r="A56" s="1">
        <v>55</v>
      </c>
      <c r="B56" s="1"/>
      <c r="C56" s="1"/>
      <c r="D56" s="1" t="s">
        <v>41</v>
      </c>
      <c r="E56" s="1" t="s">
        <v>42</v>
      </c>
      <c r="F56" s="1"/>
      <c r="G56" s="1"/>
      <c r="H56" s="1" t="s">
        <v>44</v>
      </c>
      <c r="I56" s="1" t="s">
        <v>45</v>
      </c>
      <c r="J56" s="1"/>
      <c r="K56" s="1"/>
      <c r="L56" s="1"/>
      <c r="M56" s="1" t="s">
        <v>49</v>
      </c>
      <c r="O56" s="5">
        <f t="shared" si="0"/>
        <v>5</v>
      </c>
      <c r="P56" s="5">
        <f t="shared" si="1"/>
        <v>0.6</v>
      </c>
      <c r="R56" s="5">
        <f t="shared" si="2"/>
        <v>0</v>
      </c>
      <c r="S56" s="5">
        <f t="shared" si="3"/>
        <v>0</v>
      </c>
      <c r="T56" s="5">
        <f t="shared" si="4"/>
        <v>0.6</v>
      </c>
      <c r="U56" s="5">
        <f t="shared" si="5"/>
        <v>0.6</v>
      </c>
      <c r="V56" s="5">
        <f t="shared" si="6"/>
        <v>0</v>
      </c>
      <c r="W56" s="5">
        <f t="shared" si="7"/>
        <v>0</v>
      </c>
      <c r="X56" s="5">
        <f t="shared" si="8"/>
        <v>0.6</v>
      </c>
      <c r="Y56" s="5">
        <f t="shared" si="9"/>
        <v>0.6</v>
      </c>
      <c r="Z56" s="5">
        <f t="shared" si="10"/>
        <v>0</v>
      </c>
      <c r="AA56" s="5">
        <f t="shared" si="11"/>
        <v>0</v>
      </c>
      <c r="AB56" s="5">
        <f t="shared" si="12"/>
        <v>0</v>
      </c>
      <c r="AC56" s="5">
        <f t="shared" si="13"/>
        <v>0.6</v>
      </c>
      <c r="AD56" s="16"/>
      <c r="AF56" s="5">
        <f t="shared" si="14"/>
        <v>3</v>
      </c>
      <c r="AG56" s="5">
        <f t="shared" si="15"/>
        <v>5</v>
      </c>
      <c r="AH56" s="5" t="str">
        <f t="shared" si="16"/>
        <v>Correct</v>
      </c>
      <c r="AI56" s="1" t="s">
        <v>94</v>
      </c>
      <c r="AJ56" s="1">
        <v>13</v>
      </c>
      <c r="AK56" s="1" t="s">
        <v>95</v>
      </c>
      <c r="AL56" s="1" t="s">
        <v>131</v>
      </c>
      <c r="AM56" s="1" t="s">
        <v>346</v>
      </c>
      <c r="AN56" s="1" t="s">
        <v>102</v>
      </c>
      <c r="AO56" s="1" t="s">
        <v>355</v>
      </c>
      <c r="AP56" s="1" t="s">
        <v>99</v>
      </c>
      <c r="AQ56" s="1" t="s">
        <v>132</v>
      </c>
      <c r="AR56" s="1" t="s">
        <v>123</v>
      </c>
      <c r="AS56" s="1" t="s">
        <v>102</v>
      </c>
      <c r="AT56" s="1" t="s">
        <v>90</v>
      </c>
      <c r="AU56" s="1" t="s">
        <v>102</v>
      </c>
      <c r="AV56" s="1" t="s">
        <v>265</v>
      </c>
    </row>
    <row r="57" spans="1:48" x14ac:dyDescent="0.25">
      <c r="A57" s="1">
        <v>56</v>
      </c>
      <c r="B57" s="1" t="s">
        <v>39</v>
      </c>
      <c r="C57" s="1"/>
      <c r="D57" s="1"/>
      <c r="E57" s="1" t="s">
        <v>42</v>
      </c>
      <c r="F57" s="1"/>
      <c r="G57" s="1"/>
      <c r="H57" s="1" t="s">
        <v>44</v>
      </c>
      <c r="I57" s="1"/>
      <c r="J57" s="1"/>
      <c r="K57" s="1"/>
      <c r="L57" s="1"/>
      <c r="M57" s="1"/>
      <c r="O57" s="5">
        <f t="shared" si="0"/>
        <v>3</v>
      </c>
      <c r="P57" s="5">
        <f t="shared" si="1"/>
        <v>1</v>
      </c>
      <c r="R57" s="5">
        <f t="shared" si="2"/>
        <v>1</v>
      </c>
      <c r="S57" s="5">
        <f t="shared" si="3"/>
        <v>0</v>
      </c>
      <c r="T57" s="5">
        <f t="shared" si="4"/>
        <v>0</v>
      </c>
      <c r="U57" s="5">
        <f t="shared" si="5"/>
        <v>1</v>
      </c>
      <c r="V57" s="5">
        <f t="shared" si="6"/>
        <v>0</v>
      </c>
      <c r="W57" s="5">
        <f t="shared" si="7"/>
        <v>0</v>
      </c>
      <c r="X57" s="5">
        <f t="shared" si="8"/>
        <v>1</v>
      </c>
      <c r="Y57" s="5">
        <f t="shared" si="9"/>
        <v>0</v>
      </c>
      <c r="Z57" s="5">
        <f t="shared" si="10"/>
        <v>0</v>
      </c>
      <c r="AA57" s="5">
        <f t="shared" si="11"/>
        <v>0</v>
      </c>
      <c r="AB57" s="5">
        <f t="shared" si="12"/>
        <v>0</v>
      </c>
      <c r="AC57" s="5">
        <f t="shared" si="13"/>
        <v>0</v>
      </c>
      <c r="AD57" s="16"/>
      <c r="AF57" s="5">
        <f t="shared" si="14"/>
        <v>3</v>
      </c>
      <c r="AG57" s="5">
        <f t="shared" si="15"/>
        <v>3</v>
      </c>
      <c r="AH57" s="5" t="str">
        <f t="shared" si="16"/>
        <v>Correct</v>
      </c>
      <c r="AI57" s="1" t="s">
        <v>105</v>
      </c>
      <c r="AJ57" s="1">
        <v>49</v>
      </c>
      <c r="AK57" s="1" t="s">
        <v>95</v>
      </c>
      <c r="AL57" s="1" t="s">
        <v>131</v>
      </c>
      <c r="AM57" s="1" t="s">
        <v>107</v>
      </c>
      <c r="AN57" s="1"/>
      <c r="AO57" s="1" t="s">
        <v>80</v>
      </c>
      <c r="AP57" s="1" t="s">
        <v>99</v>
      </c>
      <c r="AQ57" s="1" t="s">
        <v>132</v>
      </c>
      <c r="AR57" s="1" t="s">
        <v>101</v>
      </c>
      <c r="AS57" s="1" t="s">
        <v>102</v>
      </c>
      <c r="AT57" s="1" t="s">
        <v>90</v>
      </c>
      <c r="AU57" s="1" t="s">
        <v>102</v>
      </c>
      <c r="AV57" s="1" t="s">
        <v>265</v>
      </c>
    </row>
    <row r="58" spans="1:48" x14ac:dyDescent="0.25">
      <c r="A58" s="1">
        <v>57</v>
      </c>
      <c r="B58" s="1" t="s">
        <v>39</v>
      </c>
      <c r="C58" s="1"/>
      <c r="D58" s="1"/>
      <c r="E58" s="1"/>
      <c r="F58" s="1"/>
      <c r="G58" s="1"/>
      <c r="H58" s="1" t="s">
        <v>44</v>
      </c>
      <c r="I58" s="1"/>
      <c r="J58" s="1"/>
      <c r="K58" s="1"/>
      <c r="L58" s="1"/>
      <c r="M58" s="1"/>
      <c r="O58" s="5">
        <f t="shared" si="0"/>
        <v>2</v>
      </c>
      <c r="P58" s="5">
        <f t="shared" si="1"/>
        <v>1.5</v>
      </c>
      <c r="R58" s="5">
        <f t="shared" si="2"/>
        <v>1</v>
      </c>
      <c r="S58" s="5">
        <f t="shared" si="3"/>
        <v>0</v>
      </c>
      <c r="T58" s="5">
        <f t="shared" si="4"/>
        <v>0</v>
      </c>
      <c r="U58" s="5">
        <f t="shared" si="5"/>
        <v>0</v>
      </c>
      <c r="V58" s="5">
        <f t="shared" si="6"/>
        <v>0</v>
      </c>
      <c r="W58" s="5">
        <f t="shared" si="7"/>
        <v>0</v>
      </c>
      <c r="X58" s="5">
        <f t="shared" si="8"/>
        <v>1</v>
      </c>
      <c r="Y58" s="5">
        <f t="shared" si="9"/>
        <v>0</v>
      </c>
      <c r="Z58" s="5">
        <f t="shared" si="10"/>
        <v>0</v>
      </c>
      <c r="AA58" s="5">
        <f t="shared" si="11"/>
        <v>0</v>
      </c>
      <c r="AB58" s="5">
        <f t="shared" si="12"/>
        <v>0</v>
      </c>
      <c r="AC58" s="5">
        <f t="shared" si="13"/>
        <v>0</v>
      </c>
      <c r="AD58" s="16"/>
      <c r="AF58" s="5">
        <f t="shared" si="14"/>
        <v>2</v>
      </c>
      <c r="AG58" s="5">
        <f t="shared" si="15"/>
        <v>2</v>
      </c>
      <c r="AH58" s="5" t="str">
        <f t="shared" si="16"/>
        <v>Correct</v>
      </c>
      <c r="AI58" s="1" t="s">
        <v>94</v>
      </c>
      <c r="AJ58" s="1">
        <v>42</v>
      </c>
      <c r="AK58" s="1" t="s">
        <v>95</v>
      </c>
      <c r="AL58" s="1" t="s">
        <v>131</v>
      </c>
      <c r="AM58" s="1" t="s">
        <v>107</v>
      </c>
      <c r="AN58" s="1" t="s">
        <v>102</v>
      </c>
      <c r="AO58" s="1" t="s">
        <v>355</v>
      </c>
      <c r="AP58" s="1" t="s">
        <v>99</v>
      </c>
      <c r="AQ58" s="1" t="s">
        <v>132</v>
      </c>
      <c r="AR58" s="1" t="s">
        <v>101</v>
      </c>
      <c r="AS58" s="1" t="s">
        <v>102</v>
      </c>
      <c r="AT58" s="1" t="s">
        <v>90</v>
      </c>
      <c r="AU58" s="1" t="s">
        <v>102</v>
      </c>
      <c r="AV58" s="1" t="s">
        <v>265</v>
      </c>
    </row>
    <row r="59" spans="1:48" x14ac:dyDescent="0.25">
      <c r="A59" s="1">
        <v>58</v>
      </c>
      <c r="B59" s="1"/>
      <c r="C59" s="1" t="s">
        <v>40</v>
      </c>
      <c r="D59" s="1"/>
      <c r="E59" s="1" t="s">
        <v>42</v>
      </c>
      <c r="F59" s="1"/>
      <c r="G59" s="1"/>
      <c r="H59" s="1"/>
      <c r="I59" s="1"/>
      <c r="J59" s="1" t="s">
        <v>46</v>
      </c>
      <c r="K59" s="1"/>
      <c r="L59" s="1"/>
      <c r="M59" s="1"/>
      <c r="O59" s="5">
        <f t="shared" si="0"/>
        <v>3</v>
      </c>
      <c r="P59" s="5">
        <f t="shared" si="1"/>
        <v>1</v>
      </c>
      <c r="R59" s="5">
        <f t="shared" si="2"/>
        <v>0</v>
      </c>
      <c r="S59" s="5">
        <f t="shared" si="3"/>
        <v>1</v>
      </c>
      <c r="T59" s="5">
        <f t="shared" si="4"/>
        <v>0</v>
      </c>
      <c r="U59" s="5">
        <f t="shared" si="5"/>
        <v>1</v>
      </c>
      <c r="V59" s="5">
        <f t="shared" si="6"/>
        <v>0</v>
      </c>
      <c r="W59" s="5">
        <f t="shared" si="7"/>
        <v>0</v>
      </c>
      <c r="X59" s="5">
        <f t="shared" si="8"/>
        <v>0</v>
      </c>
      <c r="Y59" s="5">
        <f t="shared" si="9"/>
        <v>0</v>
      </c>
      <c r="Z59" s="5">
        <f t="shared" si="10"/>
        <v>1</v>
      </c>
      <c r="AA59" s="5">
        <f t="shared" si="11"/>
        <v>0</v>
      </c>
      <c r="AB59" s="5">
        <f t="shared" si="12"/>
        <v>0</v>
      </c>
      <c r="AC59" s="5">
        <f t="shared" si="13"/>
        <v>0</v>
      </c>
      <c r="AD59" s="16"/>
      <c r="AF59" s="5">
        <f t="shared" si="14"/>
        <v>3</v>
      </c>
      <c r="AG59" s="5">
        <f t="shared" si="15"/>
        <v>3</v>
      </c>
      <c r="AH59" s="5" t="str">
        <f t="shared" si="16"/>
        <v>Correct</v>
      </c>
      <c r="AI59" s="1" t="s">
        <v>105</v>
      </c>
      <c r="AJ59" s="1">
        <v>65</v>
      </c>
      <c r="AK59" s="1" t="s">
        <v>95</v>
      </c>
      <c r="AL59" s="1" t="s">
        <v>131</v>
      </c>
      <c r="AM59" s="1"/>
      <c r="AN59" s="1" t="s">
        <v>102</v>
      </c>
      <c r="AO59" s="1" t="s">
        <v>81</v>
      </c>
      <c r="AP59" s="1" t="s">
        <v>109</v>
      </c>
      <c r="AQ59" s="1" t="s">
        <v>132</v>
      </c>
      <c r="AR59" s="1" t="s">
        <v>101</v>
      </c>
      <c r="AS59" s="1"/>
      <c r="AT59" s="1" t="s">
        <v>93</v>
      </c>
      <c r="AU59" s="1"/>
      <c r="AV59" s="1" t="s">
        <v>265</v>
      </c>
    </row>
    <row r="60" spans="1:48" x14ac:dyDescent="0.25">
      <c r="A60" s="1">
        <v>59</v>
      </c>
      <c r="B60" s="1"/>
      <c r="C60" s="1"/>
      <c r="D60" s="1"/>
      <c r="E60" s="1" t="s">
        <v>42</v>
      </c>
      <c r="F60" s="1"/>
      <c r="G60" s="1"/>
      <c r="H60" s="1"/>
      <c r="I60" s="1"/>
      <c r="J60" s="1"/>
      <c r="K60" s="1" t="s">
        <v>47</v>
      </c>
      <c r="L60" s="1"/>
      <c r="M60" s="1"/>
      <c r="O60" s="5">
        <f t="shared" si="0"/>
        <v>2</v>
      </c>
      <c r="P60" s="5">
        <f t="shared" si="1"/>
        <v>1.5</v>
      </c>
      <c r="R60" s="5">
        <f t="shared" si="2"/>
        <v>0</v>
      </c>
      <c r="S60" s="5">
        <f t="shared" si="3"/>
        <v>0</v>
      </c>
      <c r="T60" s="5">
        <f t="shared" si="4"/>
        <v>0</v>
      </c>
      <c r="U60" s="5">
        <f t="shared" si="5"/>
        <v>1</v>
      </c>
      <c r="V60" s="5">
        <f t="shared" si="6"/>
        <v>0</v>
      </c>
      <c r="W60" s="5">
        <f t="shared" si="7"/>
        <v>0</v>
      </c>
      <c r="X60" s="5">
        <f t="shared" si="8"/>
        <v>0</v>
      </c>
      <c r="Y60" s="5">
        <f t="shared" si="9"/>
        <v>0</v>
      </c>
      <c r="Z60" s="5">
        <f t="shared" si="10"/>
        <v>0</v>
      </c>
      <c r="AA60" s="5">
        <f t="shared" si="11"/>
        <v>1</v>
      </c>
      <c r="AB60" s="5">
        <f t="shared" si="12"/>
        <v>0</v>
      </c>
      <c r="AC60" s="5">
        <f t="shared" si="13"/>
        <v>0</v>
      </c>
      <c r="AD60" s="16"/>
      <c r="AF60" s="5">
        <f t="shared" si="14"/>
        <v>2</v>
      </c>
      <c r="AG60" s="5">
        <f t="shared" si="15"/>
        <v>2</v>
      </c>
      <c r="AH60" s="5" t="str">
        <f t="shared" si="16"/>
        <v>Correct</v>
      </c>
      <c r="AI60" s="1" t="s">
        <v>105</v>
      </c>
      <c r="AJ60" s="1">
        <v>47</v>
      </c>
      <c r="AK60" s="1" t="s">
        <v>95</v>
      </c>
      <c r="AL60" s="1" t="s">
        <v>131</v>
      </c>
      <c r="AM60" s="1"/>
      <c r="AN60" s="1"/>
      <c r="AO60" s="1" t="s">
        <v>81</v>
      </c>
      <c r="AP60" s="1" t="s">
        <v>99</v>
      </c>
      <c r="AQ60" s="1" t="s">
        <v>133</v>
      </c>
      <c r="AR60" s="1"/>
      <c r="AS60" s="1" t="s">
        <v>98</v>
      </c>
      <c r="AT60" s="1" t="s">
        <v>93</v>
      </c>
      <c r="AU60" s="1"/>
      <c r="AV60" s="1" t="s">
        <v>265</v>
      </c>
    </row>
    <row r="61" spans="1:48" x14ac:dyDescent="0.25">
      <c r="A61" s="1">
        <v>60</v>
      </c>
      <c r="B61" s="1"/>
      <c r="C61" s="1"/>
      <c r="D61" s="1"/>
      <c r="E61" s="1" t="s">
        <v>42</v>
      </c>
      <c r="F61" s="1"/>
      <c r="G61" s="1"/>
      <c r="H61" s="1"/>
      <c r="I61" s="1"/>
      <c r="J61" s="1"/>
      <c r="K61" s="1" t="s">
        <v>47</v>
      </c>
      <c r="L61" s="1"/>
      <c r="M61" s="1"/>
      <c r="O61" s="5">
        <f t="shared" si="0"/>
        <v>2</v>
      </c>
      <c r="P61" s="5">
        <f t="shared" si="1"/>
        <v>1.5</v>
      </c>
      <c r="R61" s="5">
        <f t="shared" si="2"/>
        <v>0</v>
      </c>
      <c r="S61" s="5">
        <f t="shared" si="3"/>
        <v>0</v>
      </c>
      <c r="T61" s="5">
        <f t="shared" si="4"/>
        <v>0</v>
      </c>
      <c r="U61" s="5">
        <f t="shared" si="5"/>
        <v>1</v>
      </c>
      <c r="V61" s="5">
        <f t="shared" si="6"/>
        <v>0</v>
      </c>
      <c r="W61" s="5">
        <f t="shared" si="7"/>
        <v>0</v>
      </c>
      <c r="X61" s="5">
        <f t="shared" si="8"/>
        <v>0</v>
      </c>
      <c r="Y61" s="5">
        <f t="shared" si="9"/>
        <v>0</v>
      </c>
      <c r="Z61" s="5">
        <f t="shared" si="10"/>
        <v>0</v>
      </c>
      <c r="AA61" s="5">
        <f t="shared" si="11"/>
        <v>1</v>
      </c>
      <c r="AB61" s="5">
        <f t="shared" si="12"/>
        <v>0</v>
      </c>
      <c r="AC61" s="5">
        <f t="shared" si="13"/>
        <v>0</v>
      </c>
      <c r="AD61" s="16"/>
      <c r="AF61" s="5">
        <f t="shared" si="14"/>
        <v>2</v>
      </c>
      <c r="AG61" s="5">
        <f t="shared" si="15"/>
        <v>2</v>
      </c>
      <c r="AH61" s="5" t="str">
        <f t="shared" si="16"/>
        <v>Correct</v>
      </c>
      <c r="AI61" s="1" t="s">
        <v>105</v>
      </c>
      <c r="AJ61" s="1">
        <v>26</v>
      </c>
      <c r="AK61" s="1" t="s">
        <v>95</v>
      </c>
      <c r="AL61" s="1" t="s">
        <v>131</v>
      </c>
      <c r="AM61" s="1"/>
      <c r="AN61" s="1"/>
      <c r="AO61" s="1" t="s">
        <v>81</v>
      </c>
      <c r="AP61" s="1" t="s">
        <v>99</v>
      </c>
      <c r="AQ61" s="1" t="s">
        <v>133</v>
      </c>
      <c r="AR61" s="1" t="s">
        <v>101</v>
      </c>
      <c r="AS61" s="1" t="s">
        <v>98</v>
      </c>
      <c r="AT61" s="1" t="s">
        <v>93</v>
      </c>
      <c r="AU61" s="1"/>
      <c r="AV61" s="1" t="s">
        <v>265</v>
      </c>
    </row>
    <row r="62" spans="1:48" x14ac:dyDescent="0.25">
      <c r="A62" s="1">
        <v>61</v>
      </c>
      <c r="B62" s="1"/>
      <c r="C62" s="1"/>
      <c r="D62" s="1"/>
      <c r="E62" s="1"/>
      <c r="F62" s="1"/>
      <c r="G62" s="1"/>
      <c r="H62" s="1"/>
      <c r="I62" s="1"/>
      <c r="J62" s="1"/>
      <c r="K62" s="1" t="s">
        <v>47</v>
      </c>
      <c r="L62" s="1" t="s">
        <v>48</v>
      </c>
      <c r="M62" s="1" t="s">
        <v>49</v>
      </c>
      <c r="O62" s="5">
        <f t="shared" si="0"/>
        <v>3</v>
      </c>
      <c r="P62" s="5">
        <f t="shared" si="1"/>
        <v>1</v>
      </c>
      <c r="R62" s="5">
        <f t="shared" si="2"/>
        <v>0</v>
      </c>
      <c r="S62" s="5">
        <f t="shared" si="3"/>
        <v>0</v>
      </c>
      <c r="T62" s="5">
        <f t="shared" si="4"/>
        <v>0</v>
      </c>
      <c r="U62" s="5">
        <f t="shared" si="5"/>
        <v>0</v>
      </c>
      <c r="V62" s="5">
        <f t="shared" si="6"/>
        <v>0</v>
      </c>
      <c r="W62" s="5">
        <f t="shared" si="7"/>
        <v>0</v>
      </c>
      <c r="X62" s="5">
        <f t="shared" si="8"/>
        <v>0</v>
      </c>
      <c r="Y62" s="5">
        <f t="shared" si="9"/>
        <v>0</v>
      </c>
      <c r="Z62" s="5">
        <f t="shared" si="10"/>
        <v>0</v>
      </c>
      <c r="AA62" s="5">
        <f t="shared" si="11"/>
        <v>1</v>
      </c>
      <c r="AB62" s="5">
        <f t="shared" si="12"/>
        <v>1</v>
      </c>
      <c r="AC62" s="5">
        <f t="shared" si="13"/>
        <v>1</v>
      </c>
      <c r="AD62" s="16"/>
      <c r="AF62" s="5">
        <f t="shared" si="14"/>
        <v>3</v>
      </c>
      <c r="AG62" s="5">
        <f t="shared" si="15"/>
        <v>3</v>
      </c>
      <c r="AH62" s="5" t="str">
        <f t="shared" si="16"/>
        <v>Correct</v>
      </c>
      <c r="AI62" s="1" t="s">
        <v>94</v>
      </c>
      <c r="AJ62" s="1">
        <v>31</v>
      </c>
      <c r="AK62" s="1" t="s">
        <v>95</v>
      </c>
      <c r="AL62" s="1" t="s">
        <v>131</v>
      </c>
      <c r="AM62" s="1" t="s">
        <v>107</v>
      </c>
      <c r="AN62" s="1" t="s">
        <v>102</v>
      </c>
      <c r="AO62" s="1" t="s">
        <v>81</v>
      </c>
      <c r="AP62" s="1"/>
      <c r="AQ62" s="1" t="s">
        <v>133</v>
      </c>
      <c r="AR62" s="1"/>
      <c r="AS62" s="1" t="s">
        <v>102</v>
      </c>
      <c r="AT62" s="1" t="s">
        <v>91</v>
      </c>
      <c r="AU62" s="1" t="s">
        <v>102</v>
      </c>
      <c r="AV62" s="1" t="s">
        <v>265</v>
      </c>
    </row>
    <row r="63" spans="1:48" x14ac:dyDescent="0.25">
      <c r="A63" s="1">
        <v>62</v>
      </c>
      <c r="B63" s="1" t="s">
        <v>39</v>
      </c>
      <c r="C63" s="1"/>
      <c r="D63" s="1" t="s">
        <v>41</v>
      </c>
      <c r="E63" s="1"/>
      <c r="F63" s="1"/>
      <c r="G63" s="1"/>
      <c r="H63" s="1"/>
      <c r="I63" s="1" t="s">
        <v>45</v>
      </c>
      <c r="J63" s="1"/>
      <c r="K63" s="1"/>
      <c r="L63" s="1"/>
      <c r="M63" s="1" t="s">
        <v>49</v>
      </c>
      <c r="O63" s="5">
        <f t="shared" si="0"/>
        <v>4</v>
      </c>
      <c r="P63" s="5">
        <f t="shared" si="1"/>
        <v>0.75</v>
      </c>
      <c r="R63" s="5">
        <f t="shared" si="2"/>
        <v>0.75</v>
      </c>
      <c r="S63" s="5">
        <f t="shared" si="3"/>
        <v>0</v>
      </c>
      <c r="T63" s="5">
        <f t="shared" si="4"/>
        <v>0.75</v>
      </c>
      <c r="U63" s="5">
        <f t="shared" si="5"/>
        <v>0</v>
      </c>
      <c r="V63" s="5">
        <f t="shared" si="6"/>
        <v>0</v>
      </c>
      <c r="W63" s="5">
        <f t="shared" si="7"/>
        <v>0</v>
      </c>
      <c r="X63" s="5">
        <f t="shared" si="8"/>
        <v>0</v>
      </c>
      <c r="Y63" s="5">
        <f t="shared" si="9"/>
        <v>0.75</v>
      </c>
      <c r="Z63" s="5">
        <f t="shared" si="10"/>
        <v>0</v>
      </c>
      <c r="AA63" s="5">
        <f t="shared" si="11"/>
        <v>0</v>
      </c>
      <c r="AB63" s="5">
        <f t="shared" si="12"/>
        <v>0</v>
      </c>
      <c r="AC63" s="5">
        <f t="shared" si="13"/>
        <v>0.75</v>
      </c>
      <c r="AD63" s="16"/>
      <c r="AF63" s="5">
        <f t="shared" si="14"/>
        <v>3</v>
      </c>
      <c r="AG63" s="5">
        <f t="shared" si="15"/>
        <v>4</v>
      </c>
      <c r="AH63" s="5" t="str">
        <f t="shared" si="16"/>
        <v>Correct</v>
      </c>
      <c r="AI63" s="1" t="s">
        <v>94</v>
      </c>
      <c r="AJ63" s="1">
        <v>25</v>
      </c>
      <c r="AK63" s="1" t="s">
        <v>95</v>
      </c>
      <c r="AL63" s="1" t="s">
        <v>131</v>
      </c>
      <c r="AM63" s="1" t="s">
        <v>107</v>
      </c>
      <c r="AN63" s="1" t="s">
        <v>102</v>
      </c>
      <c r="AO63" s="1" t="s">
        <v>81</v>
      </c>
      <c r="AP63" s="1" t="s">
        <v>99</v>
      </c>
      <c r="AQ63" s="1" t="s">
        <v>110</v>
      </c>
      <c r="AR63" s="1" t="s">
        <v>125</v>
      </c>
      <c r="AS63" s="1" t="s">
        <v>98</v>
      </c>
      <c r="AT63" s="1" t="s">
        <v>93</v>
      </c>
      <c r="AU63" s="1" t="s">
        <v>102</v>
      </c>
      <c r="AV63" s="1" t="s">
        <v>265</v>
      </c>
    </row>
    <row r="64" spans="1:48" x14ac:dyDescent="0.25">
      <c r="A64" s="1">
        <v>63</v>
      </c>
      <c r="B64" s="1"/>
      <c r="C64" s="1"/>
      <c r="D64" s="1"/>
      <c r="E64" s="1" t="s">
        <v>42</v>
      </c>
      <c r="F64" s="1"/>
      <c r="G64" s="1" t="s">
        <v>37</v>
      </c>
      <c r="H64" s="1"/>
      <c r="I64" s="1"/>
      <c r="J64" s="1" t="s">
        <v>46</v>
      </c>
      <c r="K64" s="1"/>
      <c r="L64" s="1" t="s">
        <v>48</v>
      </c>
      <c r="M64" s="1"/>
      <c r="O64" s="5">
        <f t="shared" si="0"/>
        <v>4</v>
      </c>
      <c r="P64" s="5">
        <f t="shared" si="1"/>
        <v>0.75</v>
      </c>
      <c r="R64" s="5">
        <f t="shared" si="2"/>
        <v>0</v>
      </c>
      <c r="S64" s="5">
        <f t="shared" si="3"/>
        <v>0</v>
      </c>
      <c r="T64" s="5">
        <f t="shared" si="4"/>
        <v>0</v>
      </c>
      <c r="U64" s="5">
        <f t="shared" si="5"/>
        <v>0.75</v>
      </c>
      <c r="V64" s="5">
        <f t="shared" si="6"/>
        <v>0</v>
      </c>
      <c r="W64" s="5">
        <f t="shared" si="7"/>
        <v>0.75</v>
      </c>
      <c r="X64" s="5">
        <f t="shared" si="8"/>
        <v>0</v>
      </c>
      <c r="Y64" s="5">
        <f t="shared" si="9"/>
        <v>0</v>
      </c>
      <c r="Z64" s="5">
        <f t="shared" si="10"/>
        <v>0.75</v>
      </c>
      <c r="AA64" s="5">
        <f t="shared" si="11"/>
        <v>0</v>
      </c>
      <c r="AB64" s="5">
        <f t="shared" si="12"/>
        <v>0.75</v>
      </c>
      <c r="AC64" s="5">
        <f t="shared" si="13"/>
        <v>0</v>
      </c>
      <c r="AD64" s="16"/>
      <c r="AF64" s="5">
        <f t="shared" si="14"/>
        <v>3</v>
      </c>
      <c r="AG64" s="5">
        <f t="shared" si="15"/>
        <v>4</v>
      </c>
      <c r="AH64" s="5" t="str">
        <f t="shared" si="16"/>
        <v>Correct</v>
      </c>
      <c r="AI64" s="1" t="s">
        <v>94</v>
      </c>
      <c r="AJ64" s="1">
        <v>43</v>
      </c>
      <c r="AK64" s="1" t="s">
        <v>95</v>
      </c>
      <c r="AL64" s="1" t="s">
        <v>131</v>
      </c>
      <c r="AM64" s="1" t="s">
        <v>134</v>
      </c>
      <c r="AN64" s="1" t="s">
        <v>102</v>
      </c>
      <c r="AO64" s="1" t="s">
        <v>355</v>
      </c>
      <c r="AP64" s="1" t="s">
        <v>99</v>
      </c>
      <c r="AQ64" s="1" t="s">
        <v>110</v>
      </c>
      <c r="AR64" s="1" t="s">
        <v>104</v>
      </c>
      <c r="AS64" s="1" t="s">
        <v>102</v>
      </c>
      <c r="AT64" s="1" t="s">
        <v>486</v>
      </c>
      <c r="AU64" s="1" t="s">
        <v>102</v>
      </c>
      <c r="AV64" s="1" t="s">
        <v>265</v>
      </c>
    </row>
    <row r="65" spans="1:48" x14ac:dyDescent="0.25">
      <c r="A65" s="1">
        <v>64</v>
      </c>
      <c r="B65" s="1"/>
      <c r="C65" s="1"/>
      <c r="D65" s="1" t="s">
        <v>41</v>
      </c>
      <c r="E65" s="1"/>
      <c r="F65" s="1"/>
      <c r="G65" s="1" t="s">
        <v>37</v>
      </c>
      <c r="H65" s="1"/>
      <c r="I65" s="1"/>
      <c r="J65" s="1"/>
      <c r="K65" s="1"/>
      <c r="L65" s="1"/>
      <c r="M65" s="1" t="s">
        <v>49</v>
      </c>
      <c r="O65" s="5">
        <f t="shared" si="0"/>
        <v>3</v>
      </c>
      <c r="P65" s="5">
        <f t="shared" si="1"/>
        <v>1</v>
      </c>
      <c r="R65" s="5">
        <f t="shared" si="2"/>
        <v>0</v>
      </c>
      <c r="S65" s="5">
        <f t="shared" si="3"/>
        <v>0</v>
      </c>
      <c r="T65" s="5">
        <f t="shared" si="4"/>
        <v>1</v>
      </c>
      <c r="U65" s="5">
        <f t="shared" si="5"/>
        <v>0</v>
      </c>
      <c r="V65" s="5">
        <f t="shared" si="6"/>
        <v>0</v>
      </c>
      <c r="W65" s="5">
        <f t="shared" si="7"/>
        <v>1</v>
      </c>
      <c r="X65" s="5">
        <f t="shared" si="8"/>
        <v>0</v>
      </c>
      <c r="Y65" s="5">
        <f t="shared" si="9"/>
        <v>0</v>
      </c>
      <c r="Z65" s="5">
        <f t="shared" si="10"/>
        <v>0</v>
      </c>
      <c r="AA65" s="5">
        <f t="shared" si="11"/>
        <v>0</v>
      </c>
      <c r="AB65" s="5">
        <f t="shared" si="12"/>
        <v>0</v>
      </c>
      <c r="AC65" s="5">
        <f t="shared" si="13"/>
        <v>1</v>
      </c>
      <c r="AD65" s="16"/>
      <c r="AF65" s="5">
        <f t="shared" si="14"/>
        <v>3</v>
      </c>
      <c r="AG65" s="5">
        <f t="shared" si="15"/>
        <v>3</v>
      </c>
      <c r="AH65" s="5" t="str">
        <f t="shared" si="16"/>
        <v>Correct</v>
      </c>
      <c r="AI65" s="1" t="s">
        <v>105</v>
      </c>
      <c r="AJ65" s="1">
        <v>36</v>
      </c>
      <c r="AK65" s="1" t="s">
        <v>95</v>
      </c>
      <c r="AL65" s="1" t="s">
        <v>131</v>
      </c>
      <c r="AM65" s="1"/>
      <c r="AN65" s="1" t="s">
        <v>102</v>
      </c>
      <c r="AO65" s="1" t="s">
        <v>81</v>
      </c>
      <c r="AP65" s="1"/>
      <c r="AQ65" s="1" t="s">
        <v>133</v>
      </c>
      <c r="AR65" s="1" t="s">
        <v>135</v>
      </c>
      <c r="AS65" s="1" t="s">
        <v>102</v>
      </c>
      <c r="AT65" s="1" t="s">
        <v>91</v>
      </c>
      <c r="AU65" s="1" t="s">
        <v>102</v>
      </c>
      <c r="AV65" s="1"/>
    </row>
    <row r="66" spans="1:48" x14ac:dyDescent="0.25">
      <c r="A66" s="1">
        <v>65</v>
      </c>
      <c r="B66" s="1"/>
      <c r="C66" s="1"/>
      <c r="D66" s="1"/>
      <c r="E66" s="1"/>
      <c r="F66" s="1" t="s">
        <v>43</v>
      </c>
      <c r="G66" s="1"/>
      <c r="H66" s="1" t="s">
        <v>44</v>
      </c>
      <c r="I66" s="1"/>
      <c r="J66" s="1"/>
      <c r="K66" s="1"/>
      <c r="L66" s="1" t="s">
        <v>48</v>
      </c>
      <c r="M66" s="1"/>
      <c r="O66" s="5">
        <f t="shared" si="0"/>
        <v>3</v>
      </c>
      <c r="P66" s="5">
        <f t="shared" si="1"/>
        <v>1</v>
      </c>
      <c r="R66" s="5">
        <f t="shared" si="2"/>
        <v>0</v>
      </c>
      <c r="S66" s="5">
        <f t="shared" si="3"/>
        <v>0</v>
      </c>
      <c r="T66" s="5">
        <f t="shared" si="4"/>
        <v>0</v>
      </c>
      <c r="U66" s="5">
        <f t="shared" si="5"/>
        <v>0</v>
      </c>
      <c r="V66" s="5">
        <f t="shared" si="6"/>
        <v>1</v>
      </c>
      <c r="W66" s="5">
        <f t="shared" si="7"/>
        <v>0</v>
      </c>
      <c r="X66" s="5">
        <f t="shared" si="8"/>
        <v>1</v>
      </c>
      <c r="Y66" s="5">
        <f t="shared" si="9"/>
        <v>0</v>
      </c>
      <c r="Z66" s="5">
        <f t="shared" si="10"/>
        <v>0</v>
      </c>
      <c r="AA66" s="5">
        <f t="shared" si="11"/>
        <v>0</v>
      </c>
      <c r="AB66" s="5">
        <f t="shared" si="12"/>
        <v>1</v>
      </c>
      <c r="AC66" s="5">
        <f t="shared" si="13"/>
        <v>0</v>
      </c>
      <c r="AD66" s="16"/>
      <c r="AF66" s="5">
        <f t="shared" si="14"/>
        <v>3</v>
      </c>
      <c r="AG66" s="5">
        <f t="shared" si="15"/>
        <v>3</v>
      </c>
      <c r="AH66" s="5" t="str">
        <f t="shared" si="16"/>
        <v>Correct</v>
      </c>
      <c r="AI66" s="1" t="s">
        <v>94</v>
      </c>
      <c r="AJ66" s="1">
        <v>40</v>
      </c>
      <c r="AK66" s="1" t="s">
        <v>95</v>
      </c>
      <c r="AL66" s="1" t="s">
        <v>131</v>
      </c>
      <c r="AM66" s="1" t="s">
        <v>107</v>
      </c>
      <c r="AN66" s="1" t="s">
        <v>102</v>
      </c>
      <c r="AO66" s="1" t="s">
        <v>81</v>
      </c>
      <c r="AP66" s="1" t="s">
        <v>99</v>
      </c>
      <c r="AQ66" s="1" t="s">
        <v>133</v>
      </c>
      <c r="AR66" s="1" t="s">
        <v>101</v>
      </c>
      <c r="AS66" s="1" t="s">
        <v>98</v>
      </c>
      <c r="AT66" s="1"/>
      <c r="AU66" s="1" t="s">
        <v>102</v>
      </c>
      <c r="AV66" s="1"/>
    </row>
    <row r="67" spans="1:48" x14ac:dyDescent="0.25">
      <c r="A67" s="1">
        <v>66</v>
      </c>
      <c r="B67" s="1" t="s">
        <v>39</v>
      </c>
      <c r="C67" s="1"/>
      <c r="D67" s="1"/>
      <c r="E67" s="1"/>
      <c r="F67" s="1"/>
      <c r="G67" s="1"/>
      <c r="H67" s="1"/>
      <c r="I67" s="1"/>
      <c r="J67" s="1"/>
      <c r="K67" s="1" t="s">
        <v>47</v>
      </c>
      <c r="L67" s="1"/>
      <c r="M67" s="1" t="s">
        <v>49</v>
      </c>
      <c r="O67" s="5">
        <f t="shared" ref="O67:O130" si="17">COUNTA(B67:N67)</f>
        <v>3</v>
      </c>
      <c r="P67" s="5">
        <f t="shared" ref="P67:P130" si="18">3/O67</f>
        <v>1</v>
      </c>
      <c r="R67" s="5">
        <f t="shared" ref="R67:R130" si="19">IF($O67&lt;3,IF($B67=$B$1,1,0),IF($B67=$B$1,$P67,0))</f>
        <v>1</v>
      </c>
      <c r="S67" s="5">
        <f t="shared" ref="S67:S130" si="20">IF($O67&lt;3,IF($C67=$C$1,1,0),IF($C67=$C$1,$P67,0))</f>
        <v>0</v>
      </c>
      <c r="T67" s="5">
        <f t="shared" ref="T67:T130" si="21">IF($O67&lt;3,IF($D67=$D$1,1,0),IF($D67=$D$1,$P67,0))</f>
        <v>0</v>
      </c>
      <c r="U67" s="5">
        <f t="shared" ref="U67:U130" si="22">IF($O67&lt;3,IF($E67=$E$1,1,0),IF($E67=$E$1,$P67,0))</f>
        <v>0</v>
      </c>
      <c r="V67" s="5">
        <f t="shared" ref="V67:V130" si="23">IF($O67&lt;3,IF($F67=$F$1,1,0),IF($F67=$F$1,$P67,0))</f>
        <v>0</v>
      </c>
      <c r="W67" s="5">
        <f t="shared" ref="W67:W130" si="24">IF($O67&lt;3,IF($G67=$G$1,1,0),IF($G67=$G$1,$P67,0))</f>
        <v>0</v>
      </c>
      <c r="X67" s="5">
        <f t="shared" ref="X67:X130" si="25">IF($O67&lt;3,IF($H67=$H$1,1,0),IF($H67=$H$1,$P67,0))</f>
        <v>0</v>
      </c>
      <c r="Y67" s="5">
        <f t="shared" ref="Y67:Y130" si="26">IF($O67&lt;3,IF($I67=$I$1,1,0),IF($I67=$I$1,$P67,0))</f>
        <v>0</v>
      </c>
      <c r="Z67" s="5">
        <f t="shared" ref="Z67:Z130" si="27">IF($O67&lt;3,IF($J67=$J$1,1,0),IF($J67=$J$1,$P67,0))</f>
        <v>0</v>
      </c>
      <c r="AA67" s="5">
        <f t="shared" ref="AA67:AA130" si="28">IF($O67&lt;3,IF($K67=$K$1,1,0),IF($K67=$K$1,$P67,0))</f>
        <v>1</v>
      </c>
      <c r="AB67" s="5">
        <f t="shared" ref="AB67:AB130" si="29">IF($O67&lt;3,IF($L67=$L$1,1,0),IF($L67=$L$1,$P67,0))</f>
        <v>0</v>
      </c>
      <c r="AC67" s="5">
        <f t="shared" ref="AC67:AC130" si="30">IF($O67&lt;3,IF($M67=$M$1,1,0),IF($M67=$M$1,$P67,0))</f>
        <v>1</v>
      </c>
      <c r="AD67" s="16"/>
      <c r="AF67" s="5">
        <f t="shared" ref="AF67:AF130" si="31">SUM(Q67:AC67)</f>
        <v>3</v>
      </c>
      <c r="AG67" s="5">
        <f t="shared" ref="AG67:AG130" si="32">O67</f>
        <v>3</v>
      </c>
      <c r="AH67" s="5" t="str">
        <f t="shared" ref="AH67:AH130" si="33">IF(AF67=AG67,"Correct",IF(AF67=3,"Correct","Wrong"))</f>
        <v>Correct</v>
      </c>
      <c r="AI67" s="1" t="s">
        <v>94</v>
      </c>
      <c r="AJ67" s="1">
        <v>18</v>
      </c>
      <c r="AK67" s="1" t="s">
        <v>95</v>
      </c>
      <c r="AL67" s="1" t="s">
        <v>131</v>
      </c>
      <c r="AM67" s="1"/>
      <c r="AN67" s="1" t="s">
        <v>102</v>
      </c>
      <c r="AO67" s="1" t="s">
        <v>355</v>
      </c>
      <c r="AP67" s="1" t="s">
        <v>109</v>
      </c>
      <c r="AQ67" s="1" t="s">
        <v>133</v>
      </c>
      <c r="AR67" s="1" t="s">
        <v>136</v>
      </c>
      <c r="AS67" s="1" t="s">
        <v>102</v>
      </c>
      <c r="AT67" s="1" t="s">
        <v>91</v>
      </c>
      <c r="AU67" s="1" t="s">
        <v>102</v>
      </c>
      <c r="AV67" s="1" t="s">
        <v>265</v>
      </c>
    </row>
    <row r="68" spans="1:48" x14ac:dyDescent="0.25">
      <c r="A68" s="1">
        <v>67</v>
      </c>
      <c r="B68" s="1"/>
      <c r="C68" s="1"/>
      <c r="D68" s="1"/>
      <c r="E68" s="1"/>
      <c r="F68" s="1"/>
      <c r="G68" s="1"/>
      <c r="H68" s="1" t="s">
        <v>44</v>
      </c>
      <c r="I68" s="1"/>
      <c r="J68" s="1" t="s">
        <v>46</v>
      </c>
      <c r="K68" s="1"/>
      <c r="L68" s="1" t="s">
        <v>48</v>
      </c>
      <c r="M68" s="1"/>
      <c r="O68" s="5">
        <f t="shared" si="17"/>
        <v>3</v>
      </c>
      <c r="P68" s="5">
        <f t="shared" si="18"/>
        <v>1</v>
      </c>
      <c r="R68" s="5">
        <f t="shared" si="19"/>
        <v>0</v>
      </c>
      <c r="S68" s="5">
        <f t="shared" si="20"/>
        <v>0</v>
      </c>
      <c r="T68" s="5">
        <f t="shared" si="21"/>
        <v>0</v>
      </c>
      <c r="U68" s="5">
        <f t="shared" si="22"/>
        <v>0</v>
      </c>
      <c r="V68" s="5">
        <f t="shared" si="23"/>
        <v>0</v>
      </c>
      <c r="W68" s="5">
        <f t="shared" si="24"/>
        <v>0</v>
      </c>
      <c r="X68" s="5">
        <f t="shared" si="25"/>
        <v>1</v>
      </c>
      <c r="Y68" s="5">
        <f t="shared" si="26"/>
        <v>0</v>
      </c>
      <c r="Z68" s="5">
        <f t="shared" si="27"/>
        <v>1</v>
      </c>
      <c r="AA68" s="5">
        <f t="shared" si="28"/>
        <v>0</v>
      </c>
      <c r="AB68" s="5">
        <f t="shared" si="29"/>
        <v>1</v>
      </c>
      <c r="AC68" s="5">
        <f t="shared" si="30"/>
        <v>0</v>
      </c>
      <c r="AD68" s="16"/>
      <c r="AF68" s="5">
        <f t="shared" si="31"/>
        <v>3</v>
      </c>
      <c r="AG68" s="5">
        <f t="shared" si="32"/>
        <v>3</v>
      </c>
      <c r="AH68" s="5" t="str">
        <f t="shared" si="33"/>
        <v>Correct</v>
      </c>
      <c r="AI68" s="1" t="s">
        <v>94</v>
      </c>
      <c r="AJ68" s="1">
        <v>29</v>
      </c>
      <c r="AK68" s="1" t="s">
        <v>95</v>
      </c>
      <c r="AL68" s="1" t="s">
        <v>131</v>
      </c>
      <c r="AM68" s="1" t="s">
        <v>107</v>
      </c>
      <c r="AN68" s="1" t="s">
        <v>102</v>
      </c>
      <c r="AO68" s="1" t="s">
        <v>81</v>
      </c>
      <c r="AP68" s="1" t="s">
        <v>109</v>
      </c>
      <c r="AQ68" s="1" t="s">
        <v>137</v>
      </c>
      <c r="AR68" s="1" t="s">
        <v>125</v>
      </c>
      <c r="AS68" s="1" t="s">
        <v>102</v>
      </c>
      <c r="AT68" s="1"/>
      <c r="AU68" s="1" t="s">
        <v>102</v>
      </c>
      <c r="AV68" s="1" t="s">
        <v>265</v>
      </c>
    </row>
    <row r="69" spans="1:48" x14ac:dyDescent="0.25">
      <c r="A69" s="1">
        <v>68</v>
      </c>
      <c r="B69" s="1"/>
      <c r="C69" s="1"/>
      <c r="D69" s="1"/>
      <c r="E69" s="1"/>
      <c r="F69" s="1"/>
      <c r="G69" s="1"/>
      <c r="H69" s="1" t="s">
        <v>44</v>
      </c>
      <c r="I69" s="1"/>
      <c r="J69" s="1" t="s">
        <v>46</v>
      </c>
      <c r="K69" s="1"/>
      <c r="L69" s="1" t="s">
        <v>48</v>
      </c>
      <c r="M69" s="1"/>
      <c r="O69" s="5">
        <f t="shared" si="17"/>
        <v>3</v>
      </c>
      <c r="P69" s="5">
        <f t="shared" si="18"/>
        <v>1</v>
      </c>
      <c r="R69" s="5">
        <f t="shared" si="19"/>
        <v>0</v>
      </c>
      <c r="S69" s="5">
        <f t="shared" si="20"/>
        <v>0</v>
      </c>
      <c r="T69" s="5">
        <f t="shared" si="21"/>
        <v>0</v>
      </c>
      <c r="U69" s="5">
        <f t="shared" si="22"/>
        <v>0</v>
      </c>
      <c r="V69" s="5">
        <f t="shared" si="23"/>
        <v>0</v>
      </c>
      <c r="W69" s="5">
        <f t="shared" si="24"/>
        <v>0</v>
      </c>
      <c r="X69" s="5">
        <f t="shared" si="25"/>
        <v>1</v>
      </c>
      <c r="Y69" s="5">
        <f t="shared" si="26"/>
        <v>0</v>
      </c>
      <c r="Z69" s="5">
        <f t="shared" si="27"/>
        <v>1</v>
      </c>
      <c r="AA69" s="5">
        <f t="shared" si="28"/>
        <v>0</v>
      </c>
      <c r="AB69" s="5">
        <f t="shared" si="29"/>
        <v>1</v>
      </c>
      <c r="AC69" s="5">
        <f t="shared" si="30"/>
        <v>0</v>
      </c>
      <c r="AD69" s="16"/>
      <c r="AF69" s="5">
        <f t="shared" si="31"/>
        <v>3</v>
      </c>
      <c r="AG69" s="5">
        <f t="shared" si="32"/>
        <v>3</v>
      </c>
      <c r="AH69" s="5" t="str">
        <f t="shared" si="33"/>
        <v>Correct</v>
      </c>
      <c r="AI69" s="1" t="s">
        <v>94</v>
      </c>
      <c r="AJ69" s="1">
        <v>52</v>
      </c>
      <c r="AK69" s="1" t="s">
        <v>95</v>
      </c>
      <c r="AL69" s="1" t="s">
        <v>138</v>
      </c>
      <c r="AM69" s="1" t="s">
        <v>134</v>
      </c>
      <c r="AN69" s="1" t="s">
        <v>102</v>
      </c>
      <c r="AO69" s="1" t="s">
        <v>81</v>
      </c>
      <c r="AP69" s="1" t="s">
        <v>112</v>
      </c>
      <c r="AQ69" s="1" t="s">
        <v>110</v>
      </c>
      <c r="AR69" s="1" t="s">
        <v>101</v>
      </c>
      <c r="AS69" s="1" t="s">
        <v>102</v>
      </c>
      <c r="AT69" s="1" t="s">
        <v>90</v>
      </c>
      <c r="AU69" s="1" t="s">
        <v>98</v>
      </c>
      <c r="AV69" s="1" t="s">
        <v>265</v>
      </c>
    </row>
    <row r="70" spans="1:48" x14ac:dyDescent="0.25">
      <c r="A70" s="1">
        <v>69</v>
      </c>
      <c r="B70" s="1" t="s">
        <v>39</v>
      </c>
      <c r="C70" s="1"/>
      <c r="D70" s="1"/>
      <c r="E70" s="1" t="s">
        <v>42</v>
      </c>
      <c r="F70" s="1"/>
      <c r="G70" s="1"/>
      <c r="H70" s="1"/>
      <c r="I70" s="1" t="s">
        <v>45</v>
      </c>
      <c r="J70" s="1"/>
      <c r="K70" s="1"/>
      <c r="L70" s="1" t="s">
        <v>48</v>
      </c>
      <c r="M70" s="1" t="s">
        <v>49</v>
      </c>
      <c r="O70" s="5">
        <f t="shared" si="17"/>
        <v>5</v>
      </c>
      <c r="P70" s="5">
        <f t="shared" si="18"/>
        <v>0.6</v>
      </c>
      <c r="R70" s="5">
        <f t="shared" si="19"/>
        <v>0.6</v>
      </c>
      <c r="S70" s="5">
        <f t="shared" si="20"/>
        <v>0</v>
      </c>
      <c r="T70" s="5">
        <f t="shared" si="21"/>
        <v>0</v>
      </c>
      <c r="U70" s="5">
        <f t="shared" si="22"/>
        <v>0.6</v>
      </c>
      <c r="V70" s="5">
        <f t="shared" si="23"/>
        <v>0</v>
      </c>
      <c r="W70" s="5">
        <f t="shared" si="24"/>
        <v>0</v>
      </c>
      <c r="X70" s="5">
        <f t="shared" si="25"/>
        <v>0</v>
      </c>
      <c r="Y70" s="5">
        <f t="shared" si="26"/>
        <v>0.6</v>
      </c>
      <c r="Z70" s="5">
        <f t="shared" si="27"/>
        <v>0</v>
      </c>
      <c r="AA70" s="5">
        <f t="shared" si="28"/>
        <v>0</v>
      </c>
      <c r="AB70" s="5">
        <f t="shared" si="29"/>
        <v>0.6</v>
      </c>
      <c r="AC70" s="5">
        <f t="shared" si="30"/>
        <v>0.6</v>
      </c>
      <c r="AD70" s="16"/>
      <c r="AF70" s="5">
        <f t="shared" si="31"/>
        <v>3</v>
      </c>
      <c r="AG70" s="5">
        <f t="shared" si="32"/>
        <v>5</v>
      </c>
      <c r="AH70" s="5" t="str">
        <f t="shared" si="33"/>
        <v>Correct</v>
      </c>
      <c r="AI70" s="1" t="s">
        <v>94</v>
      </c>
      <c r="AJ70" s="1">
        <v>35</v>
      </c>
      <c r="AK70" s="1" t="s">
        <v>95</v>
      </c>
      <c r="AL70" s="1" t="s">
        <v>131</v>
      </c>
      <c r="AM70" s="1"/>
      <c r="AN70" s="1" t="s">
        <v>102</v>
      </c>
      <c r="AO70" s="1" t="s">
        <v>81</v>
      </c>
      <c r="AP70" s="1"/>
      <c r="AQ70" s="1"/>
      <c r="AR70" s="1"/>
      <c r="AS70" s="1" t="s">
        <v>102</v>
      </c>
      <c r="AT70" s="1" t="s">
        <v>91</v>
      </c>
      <c r="AU70" s="1" t="s">
        <v>102</v>
      </c>
      <c r="AV70" s="1" t="s">
        <v>265</v>
      </c>
    </row>
    <row r="71" spans="1:48" x14ac:dyDescent="0.25">
      <c r="A71" s="1">
        <v>70</v>
      </c>
      <c r="B71" s="1"/>
      <c r="C71" s="1"/>
      <c r="D71" s="1" t="s">
        <v>41</v>
      </c>
      <c r="E71" s="1"/>
      <c r="F71" s="1"/>
      <c r="G71" s="1" t="s">
        <v>37</v>
      </c>
      <c r="H71" s="1"/>
      <c r="I71" s="1"/>
      <c r="J71" s="1"/>
      <c r="K71" s="1"/>
      <c r="L71" s="1"/>
      <c r="M71" s="1" t="s">
        <v>49</v>
      </c>
      <c r="O71" s="5">
        <f t="shared" si="17"/>
        <v>3</v>
      </c>
      <c r="P71" s="5">
        <f t="shared" si="18"/>
        <v>1</v>
      </c>
      <c r="R71" s="5">
        <f t="shared" si="19"/>
        <v>0</v>
      </c>
      <c r="S71" s="5">
        <f t="shared" si="20"/>
        <v>0</v>
      </c>
      <c r="T71" s="5">
        <f t="shared" si="21"/>
        <v>1</v>
      </c>
      <c r="U71" s="5">
        <f t="shared" si="22"/>
        <v>0</v>
      </c>
      <c r="V71" s="5">
        <f t="shared" si="23"/>
        <v>0</v>
      </c>
      <c r="W71" s="5">
        <f t="shared" si="24"/>
        <v>1</v>
      </c>
      <c r="X71" s="5">
        <f t="shared" si="25"/>
        <v>0</v>
      </c>
      <c r="Y71" s="5">
        <f t="shared" si="26"/>
        <v>0</v>
      </c>
      <c r="Z71" s="5">
        <f t="shared" si="27"/>
        <v>0</v>
      </c>
      <c r="AA71" s="5">
        <f t="shared" si="28"/>
        <v>0</v>
      </c>
      <c r="AB71" s="5">
        <f t="shared" si="29"/>
        <v>0</v>
      </c>
      <c r="AC71" s="5">
        <f t="shared" si="30"/>
        <v>1</v>
      </c>
      <c r="AD71" s="16"/>
      <c r="AF71" s="5">
        <f t="shared" si="31"/>
        <v>3</v>
      </c>
      <c r="AG71" s="5">
        <f t="shared" si="32"/>
        <v>3</v>
      </c>
      <c r="AH71" s="5" t="str">
        <f t="shared" si="33"/>
        <v>Correct</v>
      </c>
      <c r="AI71" s="1" t="s">
        <v>105</v>
      </c>
      <c r="AJ71" s="1">
        <v>36</v>
      </c>
      <c r="AK71" s="1" t="s">
        <v>95</v>
      </c>
      <c r="AL71" s="1" t="s">
        <v>131</v>
      </c>
      <c r="AM71" s="1"/>
      <c r="AN71" s="1" t="s">
        <v>102</v>
      </c>
      <c r="AO71" s="1" t="s">
        <v>81</v>
      </c>
      <c r="AP71" s="1"/>
      <c r="AQ71" s="1" t="s">
        <v>133</v>
      </c>
      <c r="AR71" s="1" t="s">
        <v>135</v>
      </c>
      <c r="AS71" s="1"/>
      <c r="AT71" s="1" t="s">
        <v>91</v>
      </c>
      <c r="AU71" s="1" t="s">
        <v>102</v>
      </c>
      <c r="AV71" s="1" t="s">
        <v>265</v>
      </c>
    </row>
    <row r="72" spans="1:48" x14ac:dyDescent="0.25">
      <c r="A72" s="1">
        <v>71</v>
      </c>
      <c r="B72" s="1"/>
      <c r="C72" s="1"/>
      <c r="D72" s="1"/>
      <c r="E72" s="1"/>
      <c r="F72" s="1" t="s">
        <v>43</v>
      </c>
      <c r="G72" s="1"/>
      <c r="H72" s="1" t="s">
        <v>44</v>
      </c>
      <c r="I72" s="1"/>
      <c r="J72" s="1"/>
      <c r="K72" s="1"/>
      <c r="L72" s="1" t="s">
        <v>48</v>
      </c>
      <c r="M72" s="1"/>
      <c r="O72" s="5">
        <f t="shared" si="17"/>
        <v>3</v>
      </c>
      <c r="P72" s="5">
        <f t="shared" si="18"/>
        <v>1</v>
      </c>
      <c r="R72" s="5">
        <f t="shared" si="19"/>
        <v>0</v>
      </c>
      <c r="S72" s="5">
        <f t="shared" si="20"/>
        <v>0</v>
      </c>
      <c r="T72" s="5">
        <f t="shared" si="21"/>
        <v>0</v>
      </c>
      <c r="U72" s="5">
        <f t="shared" si="22"/>
        <v>0</v>
      </c>
      <c r="V72" s="5">
        <f t="shared" si="23"/>
        <v>1</v>
      </c>
      <c r="W72" s="5">
        <f t="shared" si="24"/>
        <v>0</v>
      </c>
      <c r="X72" s="5">
        <f t="shared" si="25"/>
        <v>1</v>
      </c>
      <c r="Y72" s="5">
        <f t="shared" si="26"/>
        <v>0</v>
      </c>
      <c r="Z72" s="5">
        <f t="shared" si="27"/>
        <v>0</v>
      </c>
      <c r="AA72" s="5">
        <f t="shared" si="28"/>
        <v>0</v>
      </c>
      <c r="AB72" s="5">
        <f t="shared" si="29"/>
        <v>1</v>
      </c>
      <c r="AC72" s="5">
        <f t="shared" si="30"/>
        <v>0</v>
      </c>
      <c r="AD72" s="16"/>
      <c r="AF72" s="5">
        <f t="shared" si="31"/>
        <v>3</v>
      </c>
      <c r="AG72" s="5">
        <f t="shared" si="32"/>
        <v>3</v>
      </c>
      <c r="AH72" s="5" t="str">
        <f t="shared" si="33"/>
        <v>Correct</v>
      </c>
      <c r="AI72" s="1" t="s">
        <v>94</v>
      </c>
      <c r="AJ72" s="1">
        <v>40</v>
      </c>
      <c r="AK72" s="1" t="s">
        <v>95</v>
      </c>
      <c r="AL72" s="1" t="s">
        <v>131</v>
      </c>
      <c r="AM72" s="1" t="s">
        <v>107</v>
      </c>
      <c r="AN72" s="1" t="s">
        <v>102</v>
      </c>
      <c r="AO72" s="1" t="s">
        <v>81</v>
      </c>
      <c r="AP72" s="1" t="s">
        <v>99</v>
      </c>
      <c r="AQ72" s="1" t="s">
        <v>133</v>
      </c>
      <c r="AR72" s="1" t="s">
        <v>101</v>
      </c>
      <c r="AS72" s="1" t="s">
        <v>98</v>
      </c>
      <c r="AT72" s="1"/>
      <c r="AU72" s="1" t="s">
        <v>102</v>
      </c>
      <c r="AV72" s="1" t="s">
        <v>265</v>
      </c>
    </row>
    <row r="73" spans="1:48" x14ac:dyDescent="0.25">
      <c r="A73" s="1">
        <v>72</v>
      </c>
      <c r="B73" s="1" t="s">
        <v>39</v>
      </c>
      <c r="C73" s="1" t="s">
        <v>40</v>
      </c>
      <c r="D73" s="1" t="s">
        <v>41</v>
      </c>
      <c r="E73" s="1"/>
      <c r="F73" s="1" t="s">
        <v>43</v>
      </c>
      <c r="G73" s="1"/>
      <c r="H73" s="1" t="s">
        <v>44</v>
      </c>
      <c r="I73" s="1" t="s">
        <v>45</v>
      </c>
      <c r="J73" s="1" t="s">
        <v>46</v>
      </c>
      <c r="K73" s="1" t="s">
        <v>47</v>
      </c>
      <c r="L73" s="1" t="s">
        <v>48</v>
      </c>
      <c r="M73" s="1"/>
      <c r="O73" s="5">
        <f t="shared" si="17"/>
        <v>9</v>
      </c>
      <c r="P73" s="5">
        <f t="shared" si="18"/>
        <v>0.33333333333333331</v>
      </c>
      <c r="R73" s="5">
        <f t="shared" si="19"/>
        <v>0.33333333333333331</v>
      </c>
      <c r="S73" s="5">
        <f t="shared" si="20"/>
        <v>0.33333333333333331</v>
      </c>
      <c r="T73" s="5">
        <f t="shared" si="21"/>
        <v>0.33333333333333331</v>
      </c>
      <c r="U73" s="5">
        <f t="shared" si="22"/>
        <v>0</v>
      </c>
      <c r="V73" s="5">
        <f t="shared" si="23"/>
        <v>0.33333333333333331</v>
      </c>
      <c r="W73" s="5">
        <f t="shared" si="24"/>
        <v>0</v>
      </c>
      <c r="X73" s="5">
        <f t="shared" si="25"/>
        <v>0.33333333333333331</v>
      </c>
      <c r="Y73" s="5">
        <f t="shared" si="26"/>
        <v>0.33333333333333331</v>
      </c>
      <c r="Z73" s="5">
        <f t="shared" si="27"/>
        <v>0.33333333333333331</v>
      </c>
      <c r="AA73" s="5">
        <f t="shared" si="28"/>
        <v>0.33333333333333331</v>
      </c>
      <c r="AB73" s="5">
        <f t="shared" si="29"/>
        <v>0.33333333333333331</v>
      </c>
      <c r="AC73" s="5">
        <f t="shared" si="30"/>
        <v>0</v>
      </c>
      <c r="AD73" s="16"/>
      <c r="AF73" s="5">
        <f t="shared" si="31"/>
        <v>3</v>
      </c>
      <c r="AG73" s="5">
        <f t="shared" si="32"/>
        <v>9</v>
      </c>
      <c r="AH73" s="5" t="str">
        <f t="shared" si="33"/>
        <v>Correct</v>
      </c>
      <c r="AI73" s="1" t="s">
        <v>94</v>
      </c>
      <c r="AJ73" s="1">
        <v>30</v>
      </c>
      <c r="AK73" s="1" t="s">
        <v>95</v>
      </c>
      <c r="AL73" s="1" t="s">
        <v>96</v>
      </c>
      <c r="AM73" s="1" t="s">
        <v>97</v>
      </c>
      <c r="AN73" s="1" t="s">
        <v>98</v>
      </c>
      <c r="AO73" s="1" t="s">
        <v>80</v>
      </c>
      <c r="AP73" s="1" t="s">
        <v>99</v>
      </c>
      <c r="AQ73" s="1" t="s">
        <v>120</v>
      </c>
      <c r="AR73" s="1" t="s">
        <v>136</v>
      </c>
      <c r="AS73" s="1" t="s">
        <v>102</v>
      </c>
      <c r="AT73" s="1" t="s">
        <v>90</v>
      </c>
      <c r="AU73" s="1" t="s">
        <v>102</v>
      </c>
      <c r="AV73" s="1" t="s">
        <v>264</v>
      </c>
    </row>
    <row r="74" spans="1:48" x14ac:dyDescent="0.25">
      <c r="A74" s="1">
        <v>73</v>
      </c>
      <c r="B74" s="1"/>
      <c r="C74" s="1"/>
      <c r="D74" s="1"/>
      <c r="E74" s="1"/>
      <c r="F74" s="1"/>
      <c r="G74" s="1"/>
      <c r="H74" s="1" t="s">
        <v>44</v>
      </c>
      <c r="I74" s="1"/>
      <c r="J74" s="1"/>
      <c r="K74" s="1"/>
      <c r="L74" s="1"/>
      <c r="M74" s="1"/>
      <c r="O74" s="5">
        <f t="shared" si="17"/>
        <v>1</v>
      </c>
      <c r="P74" s="5">
        <f t="shared" si="18"/>
        <v>3</v>
      </c>
      <c r="R74" s="5">
        <f t="shared" si="19"/>
        <v>0</v>
      </c>
      <c r="S74" s="5">
        <f t="shared" si="20"/>
        <v>0</v>
      </c>
      <c r="T74" s="5">
        <f t="shared" si="21"/>
        <v>0</v>
      </c>
      <c r="U74" s="5">
        <f t="shared" si="22"/>
        <v>0</v>
      </c>
      <c r="V74" s="5">
        <f t="shared" si="23"/>
        <v>0</v>
      </c>
      <c r="W74" s="5">
        <f t="shared" si="24"/>
        <v>0</v>
      </c>
      <c r="X74" s="5">
        <f t="shared" si="25"/>
        <v>1</v>
      </c>
      <c r="Y74" s="5">
        <f t="shared" si="26"/>
        <v>0</v>
      </c>
      <c r="Z74" s="5">
        <f t="shared" si="27"/>
        <v>0</v>
      </c>
      <c r="AA74" s="5">
        <f t="shared" si="28"/>
        <v>0</v>
      </c>
      <c r="AB74" s="5">
        <f t="shared" si="29"/>
        <v>0</v>
      </c>
      <c r="AC74" s="5">
        <f t="shared" si="30"/>
        <v>0</v>
      </c>
      <c r="AD74" s="16"/>
      <c r="AF74" s="5">
        <f t="shared" si="31"/>
        <v>1</v>
      </c>
      <c r="AG74" s="5">
        <f t="shared" si="32"/>
        <v>1</v>
      </c>
      <c r="AH74" s="5" t="str">
        <f t="shared" si="33"/>
        <v>Correct</v>
      </c>
      <c r="AI74" s="1"/>
      <c r="AJ74" s="1">
        <v>70</v>
      </c>
      <c r="AK74" s="1" t="s">
        <v>95</v>
      </c>
      <c r="AL74" s="1" t="s">
        <v>139</v>
      </c>
      <c r="AM74" s="1" t="s">
        <v>97</v>
      </c>
      <c r="AN74" s="1" t="s">
        <v>98</v>
      </c>
      <c r="AO74" s="1" t="s">
        <v>80</v>
      </c>
      <c r="AP74" s="1" t="s">
        <v>99</v>
      </c>
      <c r="AQ74" s="1"/>
      <c r="AR74" s="1"/>
      <c r="AS74" s="1" t="s">
        <v>102</v>
      </c>
      <c r="AT74" s="1" t="s">
        <v>92</v>
      </c>
      <c r="AU74" s="1" t="s">
        <v>98</v>
      </c>
      <c r="AV74" s="1" t="s">
        <v>264</v>
      </c>
    </row>
    <row r="75" spans="1:48" x14ac:dyDescent="0.25">
      <c r="A75" s="1">
        <v>74</v>
      </c>
      <c r="B75" s="1"/>
      <c r="C75" s="1"/>
      <c r="D75" s="1"/>
      <c r="E75" s="1" t="s">
        <v>42</v>
      </c>
      <c r="F75" s="1"/>
      <c r="G75" s="1"/>
      <c r="H75" s="1"/>
      <c r="I75" s="1"/>
      <c r="J75" s="1"/>
      <c r="K75" s="1"/>
      <c r="L75" s="1" t="s">
        <v>48</v>
      </c>
      <c r="M75" s="1"/>
      <c r="O75" s="5">
        <f t="shared" si="17"/>
        <v>2</v>
      </c>
      <c r="P75" s="5">
        <f t="shared" si="18"/>
        <v>1.5</v>
      </c>
      <c r="R75" s="5">
        <f t="shared" si="19"/>
        <v>0</v>
      </c>
      <c r="S75" s="5">
        <f t="shared" si="20"/>
        <v>0</v>
      </c>
      <c r="T75" s="5">
        <f t="shared" si="21"/>
        <v>0</v>
      </c>
      <c r="U75" s="5">
        <f t="shared" si="22"/>
        <v>1</v>
      </c>
      <c r="V75" s="5">
        <f t="shared" si="23"/>
        <v>0</v>
      </c>
      <c r="W75" s="5">
        <f t="shared" si="24"/>
        <v>0</v>
      </c>
      <c r="X75" s="5">
        <f t="shared" si="25"/>
        <v>0</v>
      </c>
      <c r="Y75" s="5">
        <f t="shared" si="26"/>
        <v>0</v>
      </c>
      <c r="Z75" s="5">
        <f t="shared" si="27"/>
        <v>0</v>
      </c>
      <c r="AA75" s="5">
        <f t="shared" si="28"/>
        <v>0</v>
      </c>
      <c r="AB75" s="5">
        <f t="shared" si="29"/>
        <v>1</v>
      </c>
      <c r="AC75" s="5">
        <f t="shared" si="30"/>
        <v>0</v>
      </c>
      <c r="AD75" s="16"/>
      <c r="AF75" s="5">
        <f t="shared" si="31"/>
        <v>2</v>
      </c>
      <c r="AG75" s="5">
        <f t="shared" si="32"/>
        <v>2</v>
      </c>
      <c r="AH75" s="5" t="str">
        <f t="shared" si="33"/>
        <v>Correct</v>
      </c>
      <c r="AI75" s="1" t="s">
        <v>94</v>
      </c>
      <c r="AJ75" s="1">
        <v>32</v>
      </c>
      <c r="AK75" s="1" t="s">
        <v>95</v>
      </c>
      <c r="AL75" s="1" t="s">
        <v>140</v>
      </c>
      <c r="AM75" s="1"/>
      <c r="AN75" s="1" t="s">
        <v>102</v>
      </c>
      <c r="AO75" s="1" t="s">
        <v>81</v>
      </c>
      <c r="AP75" s="1"/>
      <c r="AQ75" s="1"/>
      <c r="AR75" s="1"/>
      <c r="AS75" s="1" t="s">
        <v>98</v>
      </c>
      <c r="AT75" s="1" t="s">
        <v>93</v>
      </c>
      <c r="AU75" s="1" t="s">
        <v>102</v>
      </c>
      <c r="AV75" s="1" t="s">
        <v>264</v>
      </c>
    </row>
    <row r="76" spans="1:48" x14ac:dyDescent="0.25">
      <c r="A76" s="1">
        <v>75</v>
      </c>
      <c r="B76" s="1"/>
      <c r="C76" s="1"/>
      <c r="D76" s="1"/>
      <c r="E76" s="1"/>
      <c r="F76" s="1"/>
      <c r="G76" s="1"/>
      <c r="H76" s="1" t="s">
        <v>44</v>
      </c>
      <c r="I76" s="1" t="s">
        <v>45</v>
      </c>
      <c r="J76" s="1"/>
      <c r="K76" s="1"/>
      <c r="L76" s="1" t="s">
        <v>48</v>
      </c>
      <c r="M76" s="1"/>
      <c r="O76" s="5">
        <f t="shared" si="17"/>
        <v>3</v>
      </c>
      <c r="P76" s="5">
        <f t="shared" si="18"/>
        <v>1</v>
      </c>
      <c r="R76" s="5">
        <f t="shared" si="19"/>
        <v>0</v>
      </c>
      <c r="S76" s="5">
        <f t="shared" si="20"/>
        <v>0</v>
      </c>
      <c r="T76" s="5">
        <f t="shared" si="21"/>
        <v>0</v>
      </c>
      <c r="U76" s="5">
        <f t="shared" si="22"/>
        <v>0</v>
      </c>
      <c r="V76" s="5">
        <f t="shared" si="23"/>
        <v>0</v>
      </c>
      <c r="W76" s="5">
        <f t="shared" si="24"/>
        <v>0</v>
      </c>
      <c r="X76" s="5">
        <f t="shared" si="25"/>
        <v>1</v>
      </c>
      <c r="Y76" s="5">
        <f t="shared" si="26"/>
        <v>1</v>
      </c>
      <c r="Z76" s="5">
        <f t="shared" si="27"/>
        <v>0</v>
      </c>
      <c r="AA76" s="5">
        <f t="shared" si="28"/>
        <v>0</v>
      </c>
      <c r="AB76" s="5">
        <f t="shared" si="29"/>
        <v>1</v>
      </c>
      <c r="AC76" s="5">
        <f t="shared" si="30"/>
        <v>0</v>
      </c>
      <c r="AD76" s="16"/>
      <c r="AF76" s="5">
        <f t="shared" si="31"/>
        <v>3</v>
      </c>
      <c r="AG76" s="5">
        <f t="shared" si="32"/>
        <v>3</v>
      </c>
      <c r="AH76" s="5" t="str">
        <f t="shared" si="33"/>
        <v>Correct</v>
      </c>
      <c r="AI76" s="1" t="s">
        <v>94</v>
      </c>
      <c r="AJ76" s="1">
        <v>27</v>
      </c>
      <c r="AK76" s="1" t="s">
        <v>95</v>
      </c>
      <c r="AL76" s="1" t="s">
        <v>96</v>
      </c>
      <c r="AM76" s="1" t="s">
        <v>97</v>
      </c>
      <c r="AN76" s="1" t="s">
        <v>98</v>
      </c>
      <c r="AO76" s="1" t="s">
        <v>80</v>
      </c>
      <c r="AP76" s="1" t="s">
        <v>112</v>
      </c>
      <c r="AQ76" s="1" t="s">
        <v>137</v>
      </c>
      <c r="AR76" s="1" t="s">
        <v>136</v>
      </c>
      <c r="AS76" s="1" t="s">
        <v>102</v>
      </c>
      <c r="AT76" s="1" t="s">
        <v>90</v>
      </c>
      <c r="AU76" s="1"/>
      <c r="AV76" s="1" t="s">
        <v>264</v>
      </c>
    </row>
    <row r="77" spans="1:48" x14ac:dyDescent="0.25">
      <c r="A77" s="1">
        <v>76</v>
      </c>
      <c r="B77" s="1"/>
      <c r="C77" s="1"/>
      <c r="D77" s="1" t="s">
        <v>41</v>
      </c>
      <c r="E77" s="1" t="s">
        <v>42</v>
      </c>
      <c r="F77" s="1"/>
      <c r="G77" s="1"/>
      <c r="H77" s="1"/>
      <c r="I77" s="1"/>
      <c r="J77" s="1"/>
      <c r="K77" s="1" t="s">
        <v>47</v>
      </c>
      <c r="L77" s="1"/>
      <c r="M77" s="1"/>
      <c r="O77" s="5">
        <f t="shared" si="17"/>
        <v>3</v>
      </c>
      <c r="P77" s="5">
        <f t="shared" si="18"/>
        <v>1</v>
      </c>
      <c r="R77" s="5">
        <f t="shared" si="19"/>
        <v>0</v>
      </c>
      <c r="S77" s="5">
        <f t="shared" si="20"/>
        <v>0</v>
      </c>
      <c r="T77" s="5">
        <f t="shared" si="21"/>
        <v>1</v>
      </c>
      <c r="U77" s="5">
        <f t="shared" si="22"/>
        <v>1</v>
      </c>
      <c r="V77" s="5">
        <f t="shared" si="23"/>
        <v>0</v>
      </c>
      <c r="W77" s="5">
        <f t="shared" si="24"/>
        <v>0</v>
      </c>
      <c r="X77" s="5">
        <f t="shared" si="25"/>
        <v>0</v>
      </c>
      <c r="Y77" s="5">
        <f t="shared" si="26"/>
        <v>0</v>
      </c>
      <c r="Z77" s="5">
        <f t="shared" si="27"/>
        <v>0</v>
      </c>
      <c r="AA77" s="5">
        <f t="shared" si="28"/>
        <v>1</v>
      </c>
      <c r="AB77" s="5">
        <f t="shared" si="29"/>
        <v>0</v>
      </c>
      <c r="AC77" s="5">
        <f t="shared" si="30"/>
        <v>0</v>
      </c>
      <c r="AD77" s="16"/>
      <c r="AF77" s="5">
        <f t="shared" si="31"/>
        <v>3</v>
      </c>
      <c r="AG77" s="5">
        <f t="shared" si="32"/>
        <v>3</v>
      </c>
      <c r="AH77" s="5" t="str">
        <f t="shared" si="33"/>
        <v>Correct</v>
      </c>
      <c r="AI77" s="1" t="s">
        <v>94</v>
      </c>
      <c r="AJ77" s="1">
        <v>67</v>
      </c>
      <c r="AK77" s="1" t="s">
        <v>95</v>
      </c>
      <c r="AL77" s="1" t="s">
        <v>96</v>
      </c>
      <c r="AM77" s="1" t="s">
        <v>97</v>
      </c>
      <c r="AN77" s="1"/>
      <c r="AO77" s="1" t="s">
        <v>80</v>
      </c>
      <c r="AP77" s="1" t="s">
        <v>99</v>
      </c>
      <c r="AQ77" s="1" t="s">
        <v>103</v>
      </c>
      <c r="AR77" s="1" t="s">
        <v>123</v>
      </c>
      <c r="AS77" s="1" t="s">
        <v>102</v>
      </c>
      <c r="AT77" s="1" t="s">
        <v>91</v>
      </c>
      <c r="AU77" s="1"/>
      <c r="AV77" s="1" t="s">
        <v>264</v>
      </c>
    </row>
    <row r="78" spans="1:48" x14ac:dyDescent="0.25">
      <c r="A78" s="1">
        <v>77</v>
      </c>
      <c r="B78" s="1" t="s">
        <v>39</v>
      </c>
      <c r="C78" s="1"/>
      <c r="D78" s="1"/>
      <c r="E78" s="1" t="s">
        <v>42</v>
      </c>
      <c r="F78" s="1" t="s">
        <v>43</v>
      </c>
      <c r="G78" s="1" t="s">
        <v>37</v>
      </c>
      <c r="H78" s="1" t="s">
        <v>44</v>
      </c>
      <c r="I78" s="1" t="s">
        <v>45</v>
      </c>
      <c r="J78" s="1" t="s">
        <v>46</v>
      </c>
      <c r="K78" s="1"/>
      <c r="L78" s="1" t="s">
        <v>48</v>
      </c>
      <c r="M78" s="1"/>
      <c r="O78" s="5">
        <f t="shared" si="17"/>
        <v>8</v>
      </c>
      <c r="P78" s="5">
        <f t="shared" si="18"/>
        <v>0.375</v>
      </c>
      <c r="R78" s="5">
        <f t="shared" si="19"/>
        <v>0.375</v>
      </c>
      <c r="S78" s="5">
        <f t="shared" si="20"/>
        <v>0</v>
      </c>
      <c r="T78" s="5">
        <f t="shared" si="21"/>
        <v>0</v>
      </c>
      <c r="U78" s="5">
        <f t="shared" si="22"/>
        <v>0.375</v>
      </c>
      <c r="V78" s="5">
        <f t="shared" si="23"/>
        <v>0.375</v>
      </c>
      <c r="W78" s="5">
        <f t="shared" si="24"/>
        <v>0.375</v>
      </c>
      <c r="X78" s="5">
        <f t="shared" si="25"/>
        <v>0.375</v>
      </c>
      <c r="Y78" s="5">
        <f t="shared" si="26"/>
        <v>0.375</v>
      </c>
      <c r="Z78" s="5">
        <f t="shared" si="27"/>
        <v>0.375</v>
      </c>
      <c r="AA78" s="5">
        <f t="shared" si="28"/>
        <v>0</v>
      </c>
      <c r="AB78" s="5">
        <f t="shared" si="29"/>
        <v>0.375</v>
      </c>
      <c r="AC78" s="5">
        <f t="shared" si="30"/>
        <v>0</v>
      </c>
      <c r="AD78" s="16"/>
      <c r="AF78" s="5">
        <f t="shared" si="31"/>
        <v>3</v>
      </c>
      <c r="AG78" s="5">
        <f t="shared" si="32"/>
        <v>8</v>
      </c>
      <c r="AH78" s="5" t="str">
        <f t="shared" si="33"/>
        <v>Correct</v>
      </c>
      <c r="AI78" s="1" t="s">
        <v>94</v>
      </c>
      <c r="AJ78" s="1">
        <v>78</v>
      </c>
      <c r="AK78" s="1" t="s">
        <v>95</v>
      </c>
      <c r="AL78" s="1" t="s">
        <v>139</v>
      </c>
      <c r="AM78" s="1"/>
      <c r="AN78" s="1" t="s">
        <v>102</v>
      </c>
      <c r="AO78" s="1" t="s">
        <v>355</v>
      </c>
      <c r="AP78" s="1" t="s">
        <v>109</v>
      </c>
      <c r="AQ78" s="1" t="s">
        <v>110</v>
      </c>
      <c r="AR78" s="1" t="s">
        <v>104</v>
      </c>
      <c r="AS78" s="1"/>
      <c r="AT78" s="1"/>
      <c r="AU78" s="1" t="s">
        <v>102</v>
      </c>
      <c r="AV78" s="1" t="s">
        <v>263</v>
      </c>
    </row>
    <row r="79" spans="1:48" x14ac:dyDescent="0.25">
      <c r="A79" s="1">
        <v>78</v>
      </c>
      <c r="B79" s="1"/>
      <c r="C79" s="1"/>
      <c r="D79" s="1"/>
      <c r="E79" s="1"/>
      <c r="F79" s="1"/>
      <c r="G79" s="1"/>
      <c r="H79" s="1" t="s">
        <v>44</v>
      </c>
      <c r="I79" s="1"/>
      <c r="J79" s="1" t="s">
        <v>46</v>
      </c>
      <c r="K79" s="1"/>
      <c r="L79" s="1" t="s">
        <v>48</v>
      </c>
      <c r="M79" s="1"/>
      <c r="O79" s="5">
        <f t="shared" si="17"/>
        <v>3</v>
      </c>
      <c r="P79" s="5">
        <f t="shared" si="18"/>
        <v>1</v>
      </c>
      <c r="R79" s="5">
        <f t="shared" si="19"/>
        <v>0</v>
      </c>
      <c r="S79" s="5">
        <f t="shared" si="20"/>
        <v>0</v>
      </c>
      <c r="T79" s="5">
        <f t="shared" si="21"/>
        <v>0</v>
      </c>
      <c r="U79" s="5">
        <f t="shared" si="22"/>
        <v>0</v>
      </c>
      <c r="V79" s="5">
        <f t="shared" si="23"/>
        <v>0</v>
      </c>
      <c r="W79" s="5">
        <f t="shared" si="24"/>
        <v>0</v>
      </c>
      <c r="X79" s="5">
        <f t="shared" si="25"/>
        <v>1</v>
      </c>
      <c r="Y79" s="5">
        <f t="shared" si="26"/>
        <v>0</v>
      </c>
      <c r="Z79" s="5">
        <f t="shared" si="27"/>
        <v>1</v>
      </c>
      <c r="AA79" s="5">
        <f t="shared" si="28"/>
        <v>0</v>
      </c>
      <c r="AB79" s="5">
        <f t="shared" si="29"/>
        <v>1</v>
      </c>
      <c r="AC79" s="5">
        <f t="shared" si="30"/>
        <v>0</v>
      </c>
      <c r="AD79" s="16"/>
      <c r="AF79" s="5">
        <f t="shared" si="31"/>
        <v>3</v>
      </c>
      <c r="AG79" s="5">
        <f t="shared" si="32"/>
        <v>3</v>
      </c>
      <c r="AH79" s="5" t="str">
        <f t="shared" si="33"/>
        <v>Correct</v>
      </c>
      <c r="AI79" s="1"/>
      <c r="AJ79" s="1">
        <v>55</v>
      </c>
      <c r="AK79" s="1" t="s">
        <v>95</v>
      </c>
      <c r="AL79" s="1" t="s">
        <v>141</v>
      </c>
      <c r="AM79" s="1"/>
      <c r="AN79" s="1" t="s">
        <v>102</v>
      </c>
      <c r="AO79" s="1" t="s">
        <v>355</v>
      </c>
      <c r="AP79" s="1" t="s">
        <v>99</v>
      </c>
      <c r="AQ79" s="1" t="s">
        <v>110</v>
      </c>
      <c r="AR79" s="1"/>
      <c r="AS79" s="1" t="s">
        <v>98</v>
      </c>
      <c r="AT79" s="1" t="s">
        <v>93</v>
      </c>
      <c r="AU79" s="1"/>
      <c r="AV79" s="1" t="s">
        <v>263</v>
      </c>
    </row>
    <row r="80" spans="1:48" x14ac:dyDescent="0.25">
      <c r="A80" s="1">
        <v>79</v>
      </c>
      <c r="B80" s="1"/>
      <c r="C80" s="1" t="s">
        <v>40</v>
      </c>
      <c r="D80" s="1"/>
      <c r="E80" s="1"/>
      <c r="F80" s="1" t="s">
        <v>43</v>
      </c>
      <c r="G80" s="1"/>
      <c r="H80" s="1" t="s">
        <v>44</v>
      </c>
      <c r="I80" s="1"/>
      <c r="J80" s="1"/>
      <c r="K80" s="1"/>
      <c r="L80" s="1"/>
      <c r="M80" s="1"/>
      <c r="O80" s="5">
        <f t="shared" si="17"/>
        <v>3</v>
      </c>
      <c r="P80" s="5">
        <f t="shared" si="18"/>
        <v>1</v>
      </c>
      <c r="R80" s="5">
        <f t="shared" si="19"/>
        <v>0</v>
      </c>
      <c r="S80" s="5">
        <f t="shared" si="20"/>
        <v>1</v>
      </c>
      <c r="T80" s="5">
        <f t="shared" si="21"/>
        <v>0</v>
      </c>
      <c r="U80" s="5">
        <f t="shared" si="22"/>
        <v>0</v>
      </c>
      <c r="V80" s="5">
        <f t="shared" si="23"/>
        <v>1</v>
      </c>
      <c r="W80" s="5">
        <f t="shared" si="24"/>
        <v>0</v>
      </c>
      <c r="X80" s="5">
        <f t="shared" si="25"/>
        <v>1</v>
      </c>
      <c r="Y80" s="5">
        <f t="shared" si="26"/>
        <v>0</v>
      </c>
      <c r="Z80" s="5">
        <f t="shared" si="27"/>
        <v>0</v>
      </c>
      <c r="AA80" s="5">
        <f t="shared" si="28"/>
        <v>0</v>
      </c>
      <c r="AB80" s="5">
        <f t="shared" si="29"/>
        <v>0</v>
      </c>
      <c r="AC80" s="5">
        <f t="shared" si="30"/>
        <v>0</v>
      </c>
      <c r="AD80" s="16"/>
      <c r="AF80" s="5">
        <f t="shared" si="31"/>
        <v>3</v>
      </c>
      <c r="AG80" s="5">
        <f t="shared" si="32"/>
        <v>3</v>
      </c>
      <c r="AH80" s="5" t="str">
        <f t="shared" si="33"/>
        <v>Correct</v>
      </c>
      <c r="AI80" s="1"/>
      <c r="AJ80" s="1">
        <v>44</v>
      </c>
      <c r="AK80" s="1" t="s">
        <v>95</v>
      </c>
      <c r="AL80" s="1" t="s">
        <v>141</v>
      </c>
      <c r="AM80" s="1"/>
      <c r="AN80" s="1" t="s">
        <v>102</v>
      </c>
      <c r="AO80" s="1" t="s">
        <v>81</v>
      </c>
      <c r="AP80" s="1" t="s">
        <v>109</v>
      </c>
      <c r="AQ80" s="1" t="s">
        <v>132</v>
      </c>
      <c r="AR80" s="1" t="s">
        <v>104</v>
      </c>
      <c r="AS80" s="1"/>
      <c r="AT80" s="1" t="s">
        <v>372</v>
      </c>
      <c r="AU80" s="1" t="s">
        <v>98</v>
      </c>
      <c r="AV80" s="1" t="s">
        <v>263</v>
      </c>
    </row>
    <row r="81" spans="1:48" x14ac:dyDescent="0.25">
      <c r="A81" s="1">
        <v>80</v>
      </c>
      <c r="B81" s="1" t="s">
        <v>39</v>
      </c>
      <c r="C81" s="1"/>
      <c r="D81" s="1"/>
      <c r="E81" s="1" t="s">
        <v>42</v>
      </c>
      <c r="F81" s="1" t="s">
        <v>43</v>
      </c>
      <c r="G81" s="1"/>
      <c r="H81" s="1" t="s">
        <v>44</v>
      </c>
      <c r="I81" s="1"/>
      <c r="J81" s="1" t="s">
        <v>46</v>
      </c>
      <c r="K81" s="1"/>
      <c r="L81" s="1" t="s">
        <v>48</v>
      </c>
      <c r="M81" s="1"/>
      <c r="O81" s="5">
        <f t="shared" si="17"/>
        <v>6</v>
      </c>
      <c r="P81" s="5">
        <f t="shared" si="18"/>
        <v>0.5</v>
      </c>
      <c r="R81" s="5">
        <f t="shared" si="19"/>
        <v>0.5</v>
      </c>
      <c r="S81" s="5">
        <f t="shared" si="20"/>
        <v>0</v>
      </c>
      <c r="T81" s="5">
        <f t="shared" si="21"/>
        <v>0</v>
      </c>
      <c r="U81" s="5">
        <f t="shared" si="22"/>
        <v>0.5</v>
      </c>
      <c r="V81" s="5">
        <f t="shared" si="23"/>
        <v>0.5</v>
      </c>
      <c r="W81" s="5">
        <f t="shared" si="24"/>
        <v>0</v>
      </c>
      <c r="X81" s="5">
        <f t="shared" si="25"/>
        <v>0.5</v>
      </c>
      <c r="Y81" s="5">
        <f t="shared" si="26"/>
        <v>0</v>
      </c>
      <c r="Z81" s="5">
        <f t="shared" si="27"/>
        <v>0.5</v>
      </c>
      <c r="AA81" s="5">
        <f t="shared" si="28"/>
        <v>0</v>
      </c>
      <c r="AB81" s="5">
        <f t="shared" si="29"/>
        <v>0.5</v>
      </c>
      <c r="AC81" s="5">
        <f t="shared" si="30"/>
        <v>0</v>
      </c>
      <c r="AD81" s="16"/>
      <c r="AF81" s="5">
        <f t="shared" si="31"/>
        <v>3</v>
      </c>
      <c r="AG81" s="5">
        <f t="shared" si="32"/>
        <v>6</v>
      </c>
      <c r="AH81" s="5" t="str">
        <f t="shared" si="33"/>
        <v>Correct</v>
      </c>
      <c r="AI81" s="1" t="s">
        <v>94</v>
      </c>
      <c r="AJ81" s="1">
        <v>76</v>
      </c>
      <c r="AK81" s="1" t="s">
        <v>95</v>
      </c>
      <c r="AL81" s="1" t="s">
        <v>142</v>
      </c>
      <c r="AM81" s="1"/>
      <c r="AN81" s="1" t="s">
        <v>102</v>
      </c>
      <c r="AO81" s="1"/>
      <c r="AP81" s="1" t="s">
        <v>109</v>
      </c>
      <c r="AQ81" s="1" t="s">
        <v>110</v>
      </c>
      <c r="AR81" s="1" t="s">
        <v>104</v>
      </c>
      <c r="AS81" s="1" t="s">
        <v>102</v>
      </c>
      <c r="AT81" s="1" t="s">
        <v>373</v>
      </c>
      <c r="AU81" s="1" t="s">
        <v>102</v>
      </c>
      <c r="AV81" s="1" t="s">
        <v>263</v>
      </c>
    </row>
    <row r="82" spans="1:48" x14ac:dyDescent="0.25">
      <c r="A82" s="1">
        <v>81</v>
      </c>
      <c r="B82" s="1" t="s">
        <v>39</v>
      </c>
      <c r="C82" s="1"/>
      <c r="D82" s="1"/>
      <c r="E82" s="1" t="s">
        <v>42</v>
      </c>
      <c r="F82" s="1" t="s">
        <v>43</v>
      </c>
      <c r="G82" s="1"/>
      <c r="H82" s="1"/>
      <c r="I82" s="1"/>
      <c r="J82" s="1"/>
      <c r="K82" s="1"/>
      <c r="L82" s="1" t="s">
        <v>48</v>
      </c>
      <c r="M82" s="1" t="s">
        <v>49</v>
      </c>
      <c r="O82" s="5">
        <f t="shared" si="17"/>
        <v>5</v>
      </c>
      <c r="P82" s="5">
        <f t="shared" si="18"/>
        <v>0.6</v>
      </c>
      <c r="R82" s="5">
        <f t="shared" si="19"/>
        <v>0.6</v>
      </c>
      <c r="S82" s="5">
        <f t="shared" si="20"/>
        <v>0</v>
      </c>
      <c r="T82" s="5">
        <f t="shared" si="21"/>
        <v>0</v>
      </c>
      <c r="U82" s="5">
        <f t="shared" si="22"/>
        <v>0.6</v>
      </c>
      <c r="V82" s="5">
        <f t="shared" si="23"/>
        <v>0.6</v>
      </c>
      <c r="W82" s="5">
        <f t="shared" si="24"/>
        <v>0</v>
      </c>
      <c r="X82" s="5">
        <f t="shared" si="25"/>
        <v>0</v>
      </c>
      <c r="Y82" s="5">
        <f t="shared" si="26"/>
        <v>0</v>
      </c>
      <c r="Z82" s="5">
        <f t="shared" si="27"/>
        <v>0</v>
      </c>
      <c r="AA82" s="5">
        <f t="shared" si="28"/>
        <v>0</v>
      </c>
      <c r="AB82" s="5">
        <f t="shared" si="29"/>
        <v>0.6</v>
      </c>
      <c r="AC82" s="5">
        <f t="shared" si="30"/>
        <v>0.6</v>
      </c>
      <c r="AD82" s="16"/>
      <c r="AF82" s="5">
        <f t="shared" si="31"/>
        <v>3</v>
      </c>
      <c r="AG82" s="5">
        <f t="shared" si="32"/>
        <v>5</v>
      </c>
      <c r="AH82" s="5" t="str">
        <f t="shared" si="33"/>
        <v>Correct</v>
      </c>
      <c r="AI82" s="1" t="s">
        <v>105</v>
      </c>
      <c r="AJ82" s="1">
        <v>83</v>
      </c>
      <c r="AK82" s="1" t="s">
        <v>95</v>
      </c>
      <c r="AL82" s="1" t="s">
        <v>141</v>
      </c>
      <c r="AM82" s="1"/>
      <c r="AN82" s="1"/>
      <c r="AO82" s="1"/>
      <c r="AP82" s="1" t="s">
        <v>99</v>
      </c>
      <c r="AQ82" s="1"/>
      <c r="AR82" s="1"/>
      <c r="AS82" s="1"/>
      <c r="AT82" s="1" t="s">
        <v>91</v>
      </c>
      <c r="AU82" s="1"/>
      <c r="AV82" s="1" t="s">
        <v>263</v>
      </c>
    </row>
    <row r="83" spans="1:48" x14ac:dyDescent="0.25">
      <c r="A83" s="1">
        <v>82</v>
      </c>
      <c r="B83" s="1"/>
      <c r="C83" s="1"/>
      <c r="D83" s="1"/>
      <c r="E83" s="1"/>
      <c r="F83" s="1"/>
      <c r="G83" s="1"/>
      <c r="H83" s="1"/>
      <c r="I83" s="1"/>
      <c r="J83" s="1"/>
      <c r="K83" s="1"/>
      <c r="L83" s="1"/>
      <c r="M83" s="1"/>
      <c r="O83" s="5">
        <f t="shared" si="17"/>
        <v>0</v>
      </c>
      <c r="P83" s="5" t="e">
        <f t="shared" si="18"/>
        <v>#DIV/0!</v>
      </c>
      <c r="R83" s="5">
        <f t="shared" si="19"/>
        <v>0</v>
      </c>
      <c r="S83" s="5">
        <f t="shared" si="20"/>
        <v>0</v>
      </c>
      <c r="T83" s="5">
        <f t="shared" si="21"/>
        <v>0</v>
      </c>
      <c r="U83" s="5">
        <f t="shared" si="22"/>
        <v>0</v>
      </c>
      <c r="V83" s="5">
        <f t="shared" si="23"/>
        <v>0</v>
      </c>
      <c r="W83" s="5">
        <f t="shared" si="24"/>
        <v>0</v>
      </c>
      <c r="X83" s="5">
        <f t="shared" si="25"/>
        <v>0</v>
      </c>
      <c r="Y83" s="5">
        <f t="shared" si="26"/>
        <v>0</v>
      </c>
      <c r="Z83" s="5">
        <f t="shared" si="27"/>
        <v>0</v>
      </c>
      <c r="AA83" s="5">
        <f t="shared" si="28"/>
        <v>0</v>
      </c>
      <c r="AB83" s="5">
        <f t="shared" si="29"/>
        <v>0</v>
      </c>
      <c r="AC83" s="5">
        <f t="shared" si="30"/>
        <v>0</v>
      </c>
      <c r="AD83" s="16"/>
      <c r="AF83" s="5">
        <f t="shared" si="31"/>
        <v>0</v>
      </c>
      <c r="AG83" s="5">
        <f t="shared" si="32"/>
        <v>0</v>
      </c>
      <c r="AH83" s="5" t="str">
        <f t="shared" si="33"/>
        <v>Correct</v>
      </c>
      <c r="AI83" s="1" t="s">
        <v>94</v>
      </c>
      <c r="AJ83" s="1">
        <v>76</v>
      </c>
      <c r="AK83" s="1" t="s">
        <v>95</v>
      </c>
      <c r="AL83" s="1" t="s">
        <v>96</v>
      </c>
      <c r="AM83" s="1" t="s">
        <v>143</v>
      </c>
      <c r="AN83" s="1" t="s">
        <v>102</v>
      </c>
      <c r="AO83" s="1" t="s">
        <v>355</v>
      </c>
      <c r="AP83" s="1"/>
      <c r="AQ83" s="1" t="s">
        <v>103</v>
      </c>
      <c r="AR83" s="1" t="s">
        <v>104</v>
      </c>
      <c r="AS83" s="1" t="s">
        <v>102</v>
      </c>
      <c r="AT83" s="1" t="s">
        <v>91</v>
      </c>
      <c r="AU83" s="1" t="s">
        <v>98</v>
      </c>
      <c r="AV83" s="1" t="s">
        <v>263</v>
      </c>
    </row>
    <row r="84" spans="1:48" x14ac:dyDescent="0.25">
      <c r="A84" s="1">
        <v>83</v>
      </c>
      <c r="B84" s="1"/>
      <c r="C84" s="1" t="s">
        <v>40</v>
      </c>
      <c r="D84" s="1"/>
      <c r="E84" s="1" t="s">
        <v>42</v>
      </c>
      <c r="F84" s="1"/>
      <c r="G84" s="1"/>
      <c r="H84" s="1"/>
      <c r="I84" s="1"/>
      <c r="J84" s="1" t="s">
        <v>46</v>
      </c>
      <c r="K84" s="1"/>
      <c r="L84" s="1"/>
      <c r="M84" s="1"/>
      <c r="O84" s="5">
        <f t="shared" si="17"/>
        <v>3</v>
      </c>
      <c r="P84" s="5">
        <f t="shared" si="18"/>
        <v>1</v>
      </c>
      <c r="R84" s="5">
        <f t="shared" si="19"/>
        <v>0</v>
      </c>
      <c r="S84" s="5">
        <f t="shared" si="20"/>
        <v>1</v>
      </c>
      <c r="T84" s="5">
        <f t="shared" si="21"/>
        <v>0</v>
      </c>
      <c r="U84" s="5">
        <f t="shared" si="22"/>
        <v>1</v>
      </c>
      <c r="V84" s="5">
        <f t="shared" si="23"/>
        <v>0</v>
      </c>
      <c r="W84" s="5">
        <f t="shared" si="24"/>
        <v>0</v>
      </c>
      <c r="X84" s="5">
        <f t="shared" si="25"/>
        <v>0</v>
      </c>
      <c r="Y84" s="5">
        <f t="shared" si="26"/>
        <v>0</v>
      </c>
      <c r="Z84" s="5">
        <f t="shared" si="27"/>
        <v>1</v>
      </c>
      <c r="AA84" s="5">
        <f t="shared" si="28"/>
        <v>0</v>
      </c>
      <c r="AB84" s="5">
        <f t="shared" si="29"/>
        <v>0</v>
      </c>
      <c r="AC84" s="5">
        <f t="shared" si="30"/>
        <v>0</v>
      </c>
      <c r="AD84" s="16"/>
      <c r="AF84" s="5">
        <f t="shared" si="31"/>
        <v>3</v>
      </c>
      <c r="AG84" s="5">
        <f t="shared" si="32"/>
        <v>3</v>
      </c>
      <c r="AH84" s="5" t="str">
        <f t="shared" si="33"/>
        <v>Correct</v>
      </c>
      <c r="AI84" s="1" t="s">
        <v>94</v>
      </c>
      <c r="AJ84" s="1"/>
      <c r="AK84" s="1" t="s">
        <v>95</v>
      </c>
      <c r="AL84" s="1" t="s">
        <v>144</v>
      </c>
      <c r="AM84" s="1" t="s">
        <v>346</v>
      </c>
      <c r="AN84" s="1" t="s">
        <v>102</v>
      </c>
      <c r="AO84" s="1" t="s">
        <v>355</v>
      </c>
      <c r="AP84" s="1" t="s">
        <v>99</v>
      </c>
      <c r="AQ84" s="1" t="s">
        <v>103</v>
      </c>
      <c r="AR84" s="1" t="s">
        <v>104</v>
      </c>
      <c r="AS84" s="1" t="s">
        <v>102</v>
      </c>
      <c r="AT84" s="1" t="s">
        <v>91</v>
      </c>
      <c r="AU84" s="1"/>
      <c r="AV84" s="1" t="s">
        <v>263</v>
      </c>
    </row>
    <row r="85" spans="1:48" x14ac:dyDescent="0.25">
      <c r="A85" s="1">
        <v>84</v>
      </c>
      <c r="B85" s="1" t="s">
        <v>39</v>
      </c>
      <c r="C85" s="1"/>
      <c r="D85" s="1"/>
      <c r="E85" s="1" t="s">
        <v>42</v>
      </c>
      <c r="F85" s="1" t="s">
        <v>43</v>
      </c>
      <c r="G85" s="1" t="s">
        <v>37</v>
      </c>
      <c r="H85" s="1" t="s">
        <v>44</v>
      </c>
      <c r="I85" s="1" t="s">
        <v>45</v>
      </c>
      <c r="J85" s="1" t="s">
        <v>46</v>
      </c>
      <c r="K85" s="1"/>
      <c r="L85" s="1" t="s">
        <v>48</v>
      </c>
      <c r="M85" s="1"/>
      <c r="O85" s="5">
        <f t="shared" si="17"/>
        <v>8</v>
      </c>
      <c r="P85" s="5">
        <f t="shared" si="18"/>
        <v>0.375</v>
      </c>
      <c r="R85" s="5">
        <f t="shared" si="19"/>
        <v>0.375</v>
      </c>
      <c r="S85" s="5">
        <f t="shared" si="20"/>
        <v>0</v>
      </c>
      <c r="T85" s="5">
        <f t="shared" si="21"/>
        <v>0</v>
      </c>
      <c r="U85" s="5">
        <f t="shared" si="22"/>
        <v>0.375</v>
      </c>
      <c r="V85" s="5">
        <f t="shared" si="23"/>
        <v>0.375</v>
      </c>
      <c r="W85" s="5">
        <f t="shared" si="24"/>
        <v>0.375</v>
      </c>
      <c r="X85" s="5">
        <f t="shared" si="25"/>
        <v>0.375</v>
      </c>
      <c r="Y85" s="5">
        <f t="shared" si="26"/>
        <v>0.375</v>
      </c>
      <c r="Z85" s="5">
        <f t="shared" si="27"/>
        <v>0.375</v>
      </c>
      <c r="AA85" s="5">
        <f t="shared" si="28"/>
        <v>0</v>
      </c>
      <c r="AB85" s="5">
        <f t="shared" si="29"/>
        <v>0.375</v>
      </c>
      <c r="AC85" s="5">
        <f t="shared" si="30"/>
        <v>0</v>
      </c>
      <c r="AD85" s="16"/>
      <c r="AF85" s="5">
        <f t="shared" si="31"/>
        <v>3</v>
      </c>
      <c r="AG85" s="5">
        <f t="shared" si="32"/>
        <v>8</v>
      </c>
      <c r="AH85" s="5" t="str">
        <f t="shared" si="33"/>
        <v>Correct</v>
      </c>
      <c r="AI85" s="1" t="s">
        <v>94</v>
      </c>
      <c r="AJ85" s="1">
        <v>73</v>
      </c>
      <c r="AK85" s="1" t="s">
        <v>95</v>
      </c>
      <c r="AL85" s="1" t="s">
        <v>141</v>
      </c>
      <c r="AM85" s="1"/>
      <c r="AN85" s="1"/>
      <c r="AO85" s="1" t="s">
        <v>355</v>
      </c>
      <c r="AP85" s="1"/>
      <c r="AQ85" s="1"/>
      <c r="AR85" s="1" t="s">
        <v>136</v>
      </c>
      <c r="AS85" s="1" t="s">
        <v>102</v>
      </c>
      <c r="AT85" s="1" t="s">
        <v>372</v>
      </c>
      <c r="AU85" s="1"/>
      <c r="AV85" s="1" t="s">
        <v>263</v>
      </c>
    </row>
    <row r="86" spans="1:48" x14ac:dyDescent="0.25">
      <c r="A86" s="1">
        <v>85</v>
      </c>
      <c r="B86" s="1"/>
      <c r="C86" s="1"/>
      <c r="D86" s="1"/>
      <c r="E86" s="1" t="s">
        <v>42</v>
      </c>
      <c r="F86" s="1"/>
      <c r="G86" s="1"/>
      <c r="H86" s="1"/>
      <c r="I86" s="1"/>
      <c r="J86" s="1"/>
      <c r="K86" s="1"/>
      <c r="L86" s="1"/>
      <c r="M86" s="1"/>
      <c r="O86" s="5">
        <f t="shared" si="17"/>
        <v>1</v>
      </c>
      <c r="P86" s="5">
        <f t="shared" si="18"/>
        <v>3</v>
      </c>
      <c r="R86" s="5">
        <f t="shared" si="19"/>
        <v>0</v>
      </c>
      <c r="S86" s="5">
        <f t="shared" si="20"/>
        <v>0</v>
      </c>
      <c r="T86" s="5">
        <f t="shared" si="21"/>
        <v>0</v>
      </c>
      <c r="U86" s="5">
        <f t="shared" si="22"/>
        <v>1</v>
      </c>
      <c r="V86" s="5">
        <f t="shared" si="23"/>
        <v>0</v>
      </c>
      <c r="W86" s="5">
        <f t="shared" si="24"/>
        <v>0</v>
      </c>
      <c r="X86" s="5">
        <f t="shared" si="25"/>
        <v>0</v>
      </c>
      <c r="Y86" s="5">
        <f t="shared" si="26"/>
        <v>0</v>
      </c>
      <c r="Z86" s="5">
        <f t="shared" si="27"/>
        <v>0</v>
      </c>
      <c r="AA86" s="5">
        <f t="shared" si="28"/>
        <v>0</v>
      </c>
      <c r="AB86" s="5">
        <f t="shared" si="29"/>
        <v>0</v>
      </c>
      <c r="AC86" s="5">
        <f t="shared" si="30"/>
        <v>0</v>
      </c>
      <c r="AD86" s="16"/>
      <c r="AF86" s="5">
        <f t="shared" si="31"/>
        <v>1</v>
      </c>
      <c r="AG86" s="5">
        <f t="shared" si="32"/>
        <v>1</v>
      </c>
      <c r="AH86" s="5" t="str">
        <f t="shared" si="33"/>
        <v>Correct</v>
      </c>
      <c r="AI86" s="1" t="s">
        <v>105</v>
      </c>
      <c r="AJ86" s="1">
        <v>46</v>
      </c>
      <c r="AK86" s="1" t="s">
        <v>95</v>
      </c>
      <c r="AL86" s="1" t="s">
        <v>157</v>
      </c>
      <c r="AM86" s="1" t="s">
        <v>97</v>
      </c>
      <c r="AN86" s="1" t="s">
        <v>98</v>
      </c>
      <c r="AO86" s="1" t="s">
        <v>351</v>
      </c>
      <c r="AP86" s="1" t="s">
        <v>99</v>
      </c>
      <c r="AQ86" s="1" t="s">
        <v>110</v>
      </c>
      <c r="AR86" s="1" t="s">
        <v>101</v>
      </c>
      <c r="AS86" s="1" t="s">
        <v>102</v>
      </c>
      <c r="AT86" s="1" t="s">
        <v>92</v>
      </c>
      <c r="AU86" s="1"/>
      <c r="AV86" s="1" t="s">
        <v>262</v>
      </c>
    </row>
    <row r="87" spans="1:48" x14ac:dyDescent="0.25">
      <c r="A87" s="1">
        <v>86</v>
      </c>
      <c r="B87" s="1" t="s">
        <v>39</v>
      </c>
      <c r="C87" s="1"/>
      <c r="D87" s="1"/>
      <c r="E87" s="1"/>
      <c r="F87" s="1"/>
      <c r="G87" s="1"/>
      <c r="H87" s="1" t="s">
        <v>44</v>
      </c>
      <c r="I87" s="1"/>
      <c r="J87" s="1"/>
      <c r="K87" s="1"/>
      <c r="L87" s="1"/>
      <c r="M87" s="1" t="s">
        <v>49</v>
      </c>
      <c r="O87" s="5">
        <f t="shared" si="17"/>
        <v>3</v>
      </c>
      <c r="P87" s="5">
        <f t="shared" si="18"/>
        <v>1</v>
      </c>
      <c r="R87" s="5">
        <f t="shared" si="19"/>
        <v>1</v>
      </c>
      <c r="S87" s="5">
        <f t="shared" si="20"/>
        <v>0</v>
      </c>
      <c r="T87" s="5">
        <f t="shared" si="21"/>
        <v>0</v>
      </c>
      <c r="U87" s="5">
        <f t="shared" si="22"/>
        <v>0</v>
      </c>
      <c r="V87" s="5">
        <f t="shared" si="23"/>
        <v>0</v>
      </c>
      <c r="W87" s="5">
        <f t="shared" si="24"/>
        <v>0</v>
      </c>
      <c r="X87" s="5">
        <f t="shared" si="25"/>
        <v>1</v>
      </c>
      <c r="Y87" s="5">
        <f t="shared" si="26"/>
        <v>0</v>
      </c>
      <c r="Z87" s="5">
        <f t="shared" si="27"/>
        <v>0</v>
      </c>
      <c r="AA87" s="5">
        <f t="shared" si="28"/>
        <v>0</v>
      </c>
      <c r="AB87" s="5">
        <f t="shared" si="29"/>
        <v>0</v>
      </c>
      <c r="AC87" s="5">
        <f t="shared" si="30"/>
        <v>1</v>
      </c>
      <c r="AD87" s="16"/>
      <c r="AF87" s="5">
        <f t="shared" si="31"/>
        <v>3</v>
      </c>
      <c r="AG87" s="5">
        <f t="shared" si="32"/>
        <v>3</v>
      </c>
      <c r="AH87" s="5" t="str">
        <f t="shared" si="33"/>
        <v>Correct</v>
      </c>
      <c r="AI87" s="1" t="s">
        <v>105</v>
      </c>
      <c r="AJ87" s="1">
        <v>48</v>
      </c>
      <c r="AK87" s="1" t="s">
        <v>95</v>
      </c>
      <c r="AL87" s="1" t="s">
        <v>96</v>
      </c>
      <c r="AM87" s="1" t="s">
        <v>97</v>
      </c>
      <c r="AN87" s="1"/>
      <c r="AO87" s="1" t="s">
        <v>351</v>
      </c>
      <c r="AP87" s="1" t="s">
        <v>109</v>
      </c>
      <c r="AQ87" s="1" t="s">
        <v>110</v>
      </c>
      <c r="AR87" s="1" t="s">
        <v>101</v>
      </c>
      <c r="AS87" s="1" t="s">
        <v>102</v>
      </c>
      <c r="AT87" s="1" t="s">
        <v>92</v>
      </c>
      <c r="AU87" s="1" t="s">
        <v>102</v>
      </c>
      <c r="AV87" s="1" t="s">
        <v>262</v>
      </c>
    </row>
    <row r="88" spans="1:48" x14ac:dyDescent="0.25">
      <c r="A88" s="1">
        <v>87</v>
      </c>
      <c r="B88" s="1"/>
      <c r="C88" s="1"/>
      <c r="D88" s="1" t="s">
        <v>41</v>
      </c>
      <c r="E88" s="1" t="s">
        <v>42</v>
      </c>
      <c r="F88" s="1"/>
      <c r="G88" s="1"/>
      <c r="H88" s="1" t="s">
        <v>44</v>
      </c>
      <c r="I88" s="1"/>
      <c r="J88" s="1"/>
      <c r="K88" s="1"/>
      <c r="L88" s="1"/>
      <c r="M88" s="1"/>
      <c r="O88" s="5">
        <f t="shared" si="17"/>
        <v>3</v>
      </c>
      <c r="P88" s="5">
        <f t="shared" si="18"/>
        <v>1</v>
      </c>
      <c r="R88" s="5">
        <f t="shared" si="19"/>
        <v>0</v>
      </c>
      <c r="S88" s="5">
        <f t="shared" si="20"/>
        <v>0</v>
      </c>
      <c r="T88" s="5">
        <f t="shared" si="21"/>
        <v>1</v>
      </c>
      <c r="U88" s="5">
        <f t="shared" si="22"/>
        <v>1</v>
      </c>
      <c r="V88" s="5">
        <f t="shared" si="23"/>
        <v>0</v>
      </c>
      <c r="W88" s="5">
        <f t="shared" si="24"/>
        <v>0</v>
      </c>
      <c r="X88" s="5">
        <f t="shared" si="25"/>
        <v>1</v>
      </c>
      <c r="Y88" s="5">
        <f t="shared" si="26"/>
        <v>0</v>
      </c>
      <c r="Z88" s="5">
        <f t="shared" si="27"/>
        <v>0</v>
      </c>
      <c r="AA88" s="5">
        <f t="shared" si="28"/>
        <v>0</v>
      </c>
      <c r="AB88" s="5">
        <f t="shared" si="29"/>
        <v>0</v>
      </c>
      <c r="AC88" s="5">
        <f t="shared" si="30"/>
        <v>0</v>
      </c>
      <c r="AD88" s="16"/>
      <c r="AF88" s="5">
        <f t="shared" si="31"/>
        <v>3</v>
      </c>
      <c r="AG88" s="5">
        <f t="shared" si="32"/>
        <v>3</v>
      </c>
      <c r="AH88" s="5" t="str">
        <f t="shared" si="33"/>
        <v>Correct</v>
      </c>
      <c r="AI88" s="1" t="s">
        <v>94</v>
      </c>
      <c r="AJ88" s="1">
        <v>52</v>
      </c>
      <c r="AK88" s="1" t="s">
        <v>95</v>
      </c>
      <c r="AL88" s="1" t="s">
        <v>96</v>
      </c>
      <c r="AM88" s="1" t="s">
        <v>97</v>
      </c>
      <c r="AN88" s="1" t="s">
        <v>98</v>
      </c>
      <c r="AO88" s="1" t="s">
        <v>349</v>
      </c>
      <c r="AP88" s="1" t="s">
        <v>109</v>
      </c>
      <c r="AQ88" s="1" t="s">
        <v>103</v>
      </c>
      <c r="AR88" s="1"/>
      <c r="AS88" s="1" t="s">
        <v>102</v>
      </c>
      <c r="AT88" s="1" t="s">
        <v>90</v>
      </c>
      <c r="AU88" s="1" t="s">
        <v>102</v>
      </c>
      <c r="AV88" s="1" t="s">
        <v>262</v>
      </c>
    </row>
    <row r="89" spans="1:48" x14ac:dyDescent="0.25">
      <c r="A89" s="1">
        <v>88</v>
      </c>
      <c r="B89" s="1"/>
      <c r="C89" s="1" t="s">
        <v>40</v>
      </c>
      <c r="D89" s="1"/>
      <c r="E89" s="1"/>
      <c r="F89" s="1" t="s">
        <v>43</v>
      </c>
      <c r="G89" s="1" t="s">
        <v>37</v>
      </c>
      <c r="H89" s="1"/>
      <c r="I89" s="1"/>
      <c r="J89" s="1"/>
      <c r="K89" s="1"/>
      <c r="L89" s="1"/>
      <c r="M89" s="1"/>
      <c r="O89" s="5">
        <f t="shared" si="17"/>
        <v>3</v>
      </c>
      <c r="P89" s="5">
        <f t="shared" si="18"/>
        <v>1</v>
      </c>
      <c r="R89" s="5">
        <f t="shared" si="19"/>
        <v>0</v>
      </c>
      <c r="S89" s="5">
        <f t="shared" si="20"/>
        <v>1</v>
      </c>
      <c r="T89" s="5">
        <f t="shared" si="21"/>
        <v>0</v>
      </c>
      <c r="U89" s="5">
        <f t="shared" si="22"/>
        <v>0</v>
      </c>
      <c r="V89" s="5">
        <f t="shared" si="23"/>
        <v>1</v>
      </c>
      <c r="W89" s="5">
        <f t="shared" si="24"/>
        <v>1</v>
      </c>
      <c r="X89" s="5">
        <f t="shared" si="25"/>
        <v>0</v>
      </c>
      <c r="Y89" s="5">
        <f t="shared" si="26"/>
        <v>0</v>
      </c>
      <c r="Z89" s="5">
        <f t="shared" si="27"/>
        <v>0</v>
      </c>
      <c r="AA89" s="5">
        <f t="shared" si="28"/>
        <v>0</v>
      </c>
      <c r="AB89" s="5">
        <f t="shared" si="29"/>
        <v>0</v>
      </c>
      <c r="AC89" s="5">
        <f t="shared" si="30"/>
        <v>0</v>
      </c>
      <c r="AD89" s="16"/>
      <c r="AF89" s="5">
        <f t="shared" si="31"/>
        <v>3</v>
      </c>
      <c r="AG89" s="5">
        <f t="shared" si="32"/>
        <v>3</v>
      </c>
      <c r="AH89" s="5" t="str">
        <f t="shared" si="33"/>
        <v>Correct</v>
      </c>
      <c r="AI89" s="1" t="s">
        <v>105</v>
      </c>
      <c r="AJ89" s="1">
        <v>86</v>
      </c>
      <c r="AK89" s="1" t="s">
        <v>95</v>
      </c>
      <c r="AL89" s="1" t="s">
        <v>96</v>
      </c>
      <c r="AM89" s="1" t="s">
        <v>97</v>
      </c>
      <c r="AN89" s="1"/>
      <c r="AO89" s="1"/>
      <c r="AP89" s="1" t="s">
        <v>109</v>
      </c>
      <c r="AQ89" s="1" t="s">
        <v>132</v>
      </c>
      <c r="AR89" s="1" t="s">
        <v>104</v>
      </c>
      <c r="AS89" s="1" t="s">
        <v>102</v>
      </c>
      <c r="AT89" s="1" t="s">
        <v>372</v>
      </c>
      <c r="AU89" s="1" t="s">
        <v>98</v>
      </c>
      <c r="AV89" s="1" t="s">
        <v>262</v>
      </c>
    </row>
    <row r="90" spans="1:48" x14ac:dyDescent="0.25">
      <c r="A90" s="1">
        <v>89</v>
      </c>
      <c r="B90" s="1"/>
      <c r="C90" s="1" t="s">
        <v>40</v>
      </c>
      <c r="D90" s="1"/>
      <c r="E90" s="1"/>
      <c r="F90" s="1"/>
      <c r="G90" s="1"/>
      <c r="H90" s="1" t="s">
        <v>44</v>
      </c>
      <c r="I90" s="1"/>
      <c r="J90" s="1"/>
      <c r="K90" s="1"/>
      <c r="L90" s="1"/>
      <c r="M90" s="1"/>
      <c r="O90" s="5">
        <f t="shared" si="17"/>
        <v>2</v>
      </c>
      <c r="P90" s="5">
        <f t="shared" si="18"/>
        <v>1.5</v>
      </c>
      <c r="R90" s="5">
        <f t="shared" si="19"/>
        <v>0</v>
      </c>
      <c r="S90" s="5">
        <f t="shared" si="20"/>
        <v>1</v>
      </c>
      <c r="T90" s="5">
        <f t="shared" si="21"/>
        <v>0</v>
      </c>
      <c r="U90" s="5">
        <f t="shared" si="22"/>
        <v>0</v>
      </c>
      <c r="V90" s="5">
        <f t="shared" si="23"/>
        <v>0</v>
      </c>
      <c r="W90" s="5">
        <f t="shared" si="24"/>
        <v>0</v>
      </c>
      <c r="X90" s="5">
        <f t="shared" si="25"/>
        <v>1</v>
      </c>
      <c r="Y90" s="5">
        <f t="shared" si="26"/>
        <v>0</v>
      </c>
      <c r="Z90" s="5">
        <f t="shared" si="27"/>
        <v>0</v>
      </c>
      <c r="AA90" s="5">
        <f t="shared" si="28"/>
        <v>0</v>
      </c>
      <c r="AB90" s="5">
        <f t="shared" si="29"/>
        <v>0</v>
      </c>
      <c r="AC90" s="5">
        <f t="shared" si="30"/>
        <v>0</v>
      </c>
      <c r="AD90" s="16"/>
      <c r="AF90" s="5">
        <f t="shared" si="31"/>
        <v>2</v>
      </c>
      <c r="AG90" s="5">
        <f t="shared" si="32"/>
        <v>2</v>
      </c>
      <c r="AH90" s="5" t="str">
        <f t="shared" si="33"/>
        <v>Correct</v>
      </c>
      <c r="AI90" s="1" t="s">
        <v>94</v>
      </c>
      <c r="AJ90" s="1">
        <v>56</v>
      </c>
      <c r="AK90" s="1" t="s">
        <v>95</v>
      </c>
      <c r="AL90" s="1" t="s">
        <v>158</v>
      </c>
      <c r="AM90" s="1" t="s">
        <v>97</v>
      </c>
      <c r="AN90" s="1"/>
      <c r="AO90" s="1" t="s">
        <v>353</v>
      </c>
      <c r="AP90" s="1" t="s">
        <v>114</v>
      </c>
      <c r="AQ90" s="1" t="s">
        <v>100</v>
      </c>
      <c r="AR90" s="1" t="s">
        <v>101</v>
      </c>
      <c r="AS90" s="1" t="s">
        <v>102</v>
      </c>
      <c r="AT90" s="1" t="s">
        <v>92</v>
      </c>
      <c r="AU90" s="1" t="s">
        <v>98</v>
      </c>
      <c r="AV90" s="1" t="s">
        <v>262</v>
      </c>
    </row>
    <row r="91" spans="1:48" x14ac:dyDescent="0.25">
      <c r="A91" s="1">
        <v>90</v>
      </c>
      <c r="B91" s="1"/>
      <c r="C91" s="1" t="s">
        <v>40</v>
      </c>
      <c r="D91" s="1"/>
      <c r="E91" s="1"/>
      <c r="F91" s="1"/>
      <c r="G91" s="1"/>
      <c r="H91" s="1" t="s">
        <v>44</v>
      </c>
      <c r="I91" s="1"/>
      <c r="J91" s="1"/>
      <c r="K91" s="1"/>
      <c r="L91" s="1"/>
      <c r="M91" s="1"/>
      <c r="O91" s="5">
        <f t="shared" si="17"/>
        <v>2</v>
      </c>
      <c r="P91" s="5">
        <f t="shared" si="18"/>
        <v>1.5</v>
      </c>
      <c r="R91" s="5">
        <f t="shared" si="19"/>
        <v>0</v>
      </c>
      <c r="S91" s="5">
        <f t="shared" si="20"/>
        <v>1</v>
      </c>
      <c r="T91" s="5">
        <f t="shared" si="21"/>
        <v>0</v>
      </c>
      <c r="U91" s="5">
        <f t="shared" si="22"/>
        <v>0</v>
      </c>
      <c r="V91" s="5">
        <f t="shared" si="23"/>
        <v>0</v>
      </c>
      <c r="W91" s="5">
        <f t="shared" si="24"/>
        <v>0</v>
      </c>
      <c r="X91" s="5">
        <f t="shared" si="25"/>
        <v>1</v>
      </c>
      <c r="Y91" s="5">
        <f t="shared" si="26"/>
        <v>0</v>
      </c>
      <c r="Z91" s="5">
        <f t="shared" si="27"/>
        <v>0</v>
      </c>
      <c r="AA91" s="5">
        <f t="shared" si="28"/>
        <v>0</v>
      </c>
      <c r="AB91" s="5">
        <f t="shared" si="29"/>
        <v>0</v>
      </c>
      <c r="AC91" s="5">
        <f t="shared" si="30"/>
        <v>0</v>
      </c>
      <c r="AD91" s="16"/>
      <c r="AF91" s="5">
        <f t="shared" si="31"/>
        <v>2</v>
      </c>
      <c r="AG91" s="5">
        <f t="shared" si="32"/>
        <v>2</v>
      </c>
      <c r="AH91" s="5" t="str">
        <f t="shared" si="33"/>
        <v>Correct</v>
      </c>
      <c r="AI91" s="1" t="s">
        <v>105</v>
      </c>
      <c r="AJ91" s="1">
        <v>58</v>
      </c>
      <c r="AK91" s="1" t="s">
        <v>95</v>
      </c>
      <c r="AL91" s="1" t="s">
        <v>158</v>
      </c>
      <c r="AM91" s="1" t="s">
        <v>97</v>
      </c>
      <c r="AN91" s="1"/>
      <c r="AO91" s="1" t="s">
        <v>353</v>
      </c>
      <c r="AP91" s="1" t="s">
        <v>114</v>
      </c>
      <c r="AQ91" s="1" t="s">
        <v>100</v>
      </c>
      <c r="AR91" s="1" t="s">
        <v>101</v>
      </c>
      <c r="AS91" s="1" t="s">
        <v>102</v>
      </c>
      <c r="AT91" s="1" t="s">
        <v>92</v>
      </c>
      <c r="AU91" s="1"/>
      <c r="AV91" s="1" t="s">
        <v>262</v>
      </c>
    </row>
    <row r="92" spans="1:48" x14ac:dyDescent="0.25">
      <c r="A92" s="1">
        <v>91</v>
      </c>
      <c r="B92" s="1"/>
      <c r="C92" s="1" t="s">
        <v>40</v>
      </c>
      <c r="D92" s="1"/>
      <c r="E92" s="1" t="s">
        <v>42</v>
      </c>
      <c r="F92" s="1"/>
      <c r="G92" s="1"/>
      <c r="H92" s="1" t="s">
        <v>44</v>
      </c>
      <c r="I92" s="1" t="s">
        <v>45</v>
      </c>
      <c r="J92" s="1"/>
      <c r="K92" s="1" t="s">
        <v>47</v>
      </c>
      <c r="L92" s="1"/>
      <c r="M92" s="1"/>
      <c r="O92" s="5">
        <f t="shared" si="17"/>
        <v>5</v>
      </c>
      <c r="P92" s="5">
        <f t="shared" si="18"/>
        <v>0.6</v>
      </c>
      <c r="R92" s="5">
        <f t="shared" si="19"/>
        <v>0</v>
      </c>
      <c r="S92" s="5">
        <f t="shared" si="20"/>
        <v>0.6</v>
      </c>
      <c r="T92" s="5">
        <f t="shared" si="21"/>
        <v>0</v>
      </c>
      <c r="U92" s="5">
        <f t="shared" si="22"/>
        <v>0.6</v>
      </c>
      <c r="V92" s="5">
        <f t="shared" si="23"/>
        <v>0</v>
      </c>
      <c r="W92" s="5">
        <f t="shared" si="24"/>
        <v>0</v>
      </c>
      <c r="X92" s="5">
        <f t="shared" si="25"/>
        <v>0.6</v>
      </c>
      <c r="Y92" s="5">
        <f t="shared" si="26"/>
        <v>0.6</v>
      </c>
      <c r="Z92" s="5">
        <f t="shared" si="27"/>
        <v>0</v>
      </c>
      <c r="AA92" s="5">
        <f t="shared" si="28"/>
        <v>0.6</v>
      </c>
      <c r="AB92" s="5">
        <f t="shared" si="29"/>
        <v>0</v>
      </c>
      <c r="AC92" s="5">
        <f t="shared" si="30"/>
        <v>0</v>
      </c>
      <c r="AD92" s="16"/>
      <c r="AF92" s="5">
        <f t="shared" si="31"/>
        <v>3</v>
      </c>
      <c r="AG92" s="5">
        <f t="shared" si="32"/>
        <v>5</v>
      </c>
      <c r="AH92" s="5" t="str">
        <f t="shared" si="33"/>
        <v>Correct</v>
      </c>
      <c r="AI92" s="1" t="s">
        <v>94</v>
      </c>
      <c r="AJ92" s="1">
        <v>30</v>
      </c>
      <c r="AK92" s="1" t="s">
        <v>95</v>
      </c>
      <c r="AL92" s="1" t="s">
        <v>131</v>
      </c>
      <c r="AM92" s="1" t="s">
        <v>97</v>
      </c>
      <c r="AN92" s="1" t="s">
        <v>98</v>
      </c>
      <c r="AO92" s="1" t="s">
        <v>80</v>
      </c>
      <c r="AP92" s="1" t="s">
        <v>108</v>
      </c>
      <c r="AQ92" s="1" t="s">
        <v>153</v>
      </c>
      <c r="AR92" s="1" t="s">
        <v>101</v>
      </c>
      <c r="AS92" s="1" t="s">
        <v>102</v>
      </c>
      <c r="AT92" s="1" t="s">
        <v>92</v>
      </c>
      <c r="AU92" s="1" t="s">
        <v>102</v>
      </c>
      <c r="AV92" s="1" t="s">
        <v>262</v>
      </c>
    </row>
    <row r="93" spans="1:48" x14ac:dyDescent="0.25">
      <c r="A93" s="1">
        <v>92</v>
      </c>
      <c r="B93" s="1"/>
      <c r="C93" s="1" t="s">
        <v>40</v>
      </c>
      <c r="D93" s="1"/>
      <c r="E93" s="1" t="s">
        <v>42</v>
      </c>
      <c r="F93" s="1"/>
      <c r="G93" s="1"/>
      <c r="H93" s="1"/>
      <c r="I93" s="1"/>
      <c r="J93" s="1"/>
      <c r="K93" s="1" t="s">
        <v>47</v>
      </c>
      <c r="L93" s="1"/>
      <c r="M93" s="1"/>
      <c r="O93" s="5">
        <f t="shared" si="17"/>
        <v>3</v>
      </c>
      <c r="P93" s="5">
        <f t="shared" si="18"/>
        <v>1</v>
      </c>
      <c r="R93" s="5">
        <f t="shared" si="19"/>
        <v>0</v>
      </c>
      <c r="S93" s="5">
        <f t="shared" si="20"/>
        <v>1</v>
      </c>
      <c r="T93" s="5">
        <f t="shared" si="21"/>
        <v>0</v>
      </c>
      <c r="U93" s="5">
        <f t="shared" si="22"/>
        <v>1</v>
      </c>
      <c r="V93" s="5">
        <f t="shared" si="23"/>
        <v>0</v>
      </c>
      <c r="W93" s="5">
        <f t="shared" si="24"/>
        <v>0</v>
      </c>
      <c r="X93" s="5">
        <f t="shared" si="25"/>
        <v>0</v>
      </c>
      <c r="Y93" s="5">
        <f t="shared" si="26"/>
        <v>0</v>
      </c>
      <c r="Z93" s="5">
        <f t="shared" si="27"/>
        <v>0</v>
      </c>
      <c r="AA93" s="5">
        <f t="shared" si="28"/>
        <v>1</v>
      </c>
      <c r="AB93" s="5">
        <f t="shared" si="29"/>
        <v>0</v>
      </c>
      <c r="AC93" s="5">
        <f t="shared" si="30"/>
        <v>0</v>
      </c>
      <c r="AD93" s="16"/>
      <c r="AF93" s="5">
        <f t="shared" si="31"/>
        <v>3</v>
      </c>
      <c r="AG93" s="5">
        <f t="shared" si="32"/>
        <v>3</v>
      </c>
      <c r="AH93" s="5" t="str">
        <f t="shared" si="33"/>
        <v>Correct</v>
      </c>
      <c r="AI93" s="1" t="s">
        <v>94</v>
      </c>
      <c r="AJ93" s="1">
        <v>20</v>
      </c>
      <c r="AK93" s="1" t="s">
        <v>95</v>
      </c>
      <c r="AL93" s="1" t="s">
        <v>131</v>
      </c>
      <c r="AM93" s="1" t="s">
        <v>97</v>
      </c>
      <c r="AN93" s="1"/>
      <c r="AO93" s="1" t="s">
        <v>353</v>
      </c>
      <c r="AP93" s="1"/>
      <c r="AQ93" s="1" t="s">
        <v>110</v>
      </c>
      <c r="AR93" s="1" t="s">
        <v>136</v>
      </c>
      <c r="AS93" s="1" t="s">
        <v>102</v>
      </c>
      <c r="AT93" s="1" t="s">
        <v>90</v>
      </c>
      <c r="AU93" s="1" t="s">
        <v>102</v>
      </c>
      <c r="AV93" s="1" t="s">
        <v>262</v>
      </c>
    </row>
    <row r="94" spans="1:48" x14ac:dyDescent="0.25">
      <c r="A94" s="1">
        <v>93</v>
      </c>
      <c r="B94" s="1" t="s">
        <v>39</v>
      </c>
      <c r="C94" s="1" t="s">
        <v>40</v>
      </c>
      <c r="D94" s="1" t="s">
        <v>41</v>
      </c>
      <c r="E94" s="1"/>
      <c r="F94" s="1" t="s">
        <v>43</v>
      </c>
      <c r="G94" s="1" t="s">
        <v>37</v>
      </c>
      <c r="H94" s="1" t="s">
        <v>44</v>
      </c>
      <c r="I94" s="1"/>
      <c r="J94" s="1" t="s">
        <v>46</v>
      </c>
      <c r="K94" s="1"/>
      <c r="L94" s="1" t="s">
        <v>48</v>
      </c>
      <c r="M94" s="1"/>
      <c r="O94" s="5">
        <f t="shared" si="17"/>
        <v>8</v>
      </c>
      <c r="P94" s="5">
        <f t="shared" si="18"/>
        <v>0.375</v>
      </c>
      <c r="R94" s="5">
        <f t="shared" si="19"/>
        <v>0.375</v>
      </c>
      <c r="S94" s="5">
        <f t="shared" si="20"/>
        <v>0.375</v>
      </c>
      <c r="T94" s="5">
        <f t="shared" si="21"/>
        <v>0.375</v>
      </c>
      <c r="U94" s="5">
        <f t="shared" si="22"/>
        <v>0</v>
      </c>
      <c r="V94" s="5">
        <f t="shared" si="23"/>
        <v>0.375</v>
      </c>
      <c r="W94" s="5">
        <f t="shared" si="24"/>
        <v>0.375</v>
      </c>
      <c r="X94" s="5">
        <f t="shared" si="25"/>
        <v>0.375</v>
      </c>
      <c r="Y94" s="5">
        <f t="shared" si="26"/>
        <v>0</v>
      </c>
      <c r="Z94" s="5">
        <f t="shared" si="27"/>
        <v>0.375</v>
      </c>
      <c r="AA94" s="5">
        <f t="shared" si="28"/>
        <v>0</v>
      </c>
      <c r="AB94" s="5">
        <f t="shared" si="29"/>
        <v>0.375</v>
      </c>
      <c r="AC94" s="5">
        <f t="shared" si="30"/>
        <v>0</v>
      </c>
      <c r="AD94" s="16"/>
      <c r="AF94" s="5">
        <f t="shared" si="31"/>
        <v>3</v>
      </c>
      <c r="AG94" s="5">
        <f t="shared" si="32"/>
        <v>8</v>
      </c>
      <c r="AH94" s="5" t="str">
        <f t="shared" si="33"/>
        <v>Correct</v>
      </c>
      <c r="AI94" s="1" t="s">
        <v>94</v>
      </c>
      <c r="AJ94" s="1"/>
      <c r="AK94" s="1" t="s">
        <v>95</v>
      </c>
      <c r="AL94" s="1" t="s">
        <v>96</v>
      </c>
      <c r="AM94" s="1"/>
      <c r="AN94" s="1"/>
      <c r="AO94" s="1" t="s">
        <v>351</v>
      </c>
      <c r="AP94" s="1" t="s">
        <v>99</v>
      </c>
      <c r="AQ94" s="1" t="s">
        <v>110</v>
      </c>
      <c r="AR94" s="1" t="s">
        <v>101</v>
      </c>
      <c r="AS94" s="1" t="s">
        <v>102</v>
      </c>
      <c r="AT94" s="1"/>
      <c r="AU94" s="1" t="s">
        <v>102</v>
      </c>
      <c r="AV94" s="1" t="s">
        <v>262</v>
      </c>
    </row>
    <row r="95" spans="1:48" x14ac:dyDescent="0.25">
      <c r="A95" s="1">
        <v>94</v>
      </c>
      <c r="B95" s="1"/>
      <c r="C95" s="1"/>
      <c r="D95" s="1"/>
      <c r="E95" s="1"/>
      <c r="F95" s="1"/>
      <c r="G95" s="1"/>
      <c r="H95" s="1" t="s">
        <v>44</v>
      </c>
      <c r="I95" s="1"/>
      <c r="J95" s="1" t="s">
        <v>46</v>
      </c>
      <c r="K95" s="1" t="s">
        <v>47</v>
      </c>
      <c r="L95" s="1"/>
      <c r="M95" s="1"/>
      <c r="O95" s="5">
        <f t="shared" si="17"/>
        <v>3</v>
      </c>
      <c r="P95" s="5">
        <f t="shared" si="18"/>
        <v>1</v>
      </c>
      <c r="R95" s="5">
        <f t="shared" si="19"/>
        <v>0</v>
      </c>
      <c r="S95" s="5">
        <f t="shared" si="20"/>
        <v>0</v>
      </c>
      <c r="T95" s="5">
        <f t="shared" si="21"/>
        <v>0</v>
      </c>
      <c r="U95" s="5">
        <f t="shared" si="22"/>
        <v>0</v>
      </c>
      <c r="V95" s="5">
        <f t="shared" si="23"/>
        <v>0</v>
      </c>
      <c r="W95" s="5">
        <f t="shared" si="24"/>
        <v>0</v>
      </c>
      <c r="X95" s="5">
        <f t="shared" si="25"/>
        <v>1</v>
      </c>
      <c r="Y95" s="5">
        <f t="shared" si="26"/>
        <v>0</v>
      </c>
      <c r="Z95" s="5">
        <f t="shared" si="27"/>
        <v>1</v>
      </c>
      <c r="AA95" s="5">
        <f t="shared" si="28"/>
        <v>1</v>
      </c>
      <c r="AB95" s="5">
        <f t="shared" si="29"/>
        <v>0</v>
      </c>
      <c r="AC95" s="5">
        <f t="shared" si="30"/>
        <v>0</v>
      </c>
      <c r="AD95" s="16"/>
      <c r="AF95" s="5">
        <f t="shared" si="31"/>
        <v>3</v>
      </c>
      <c r="AG95" s="5">
        <f t="shared" si="32"/>
        <v>3</v>
      </c>
      <c r="AH95" s="5" t="str">
        <f t="shared" si="33"/>
        <v>Correct</v>
      </c>
      <c r="AI95" s="1" t="s">
        <v>94</v>
      </c>
      <c r="AJ95" s="1">
        <v>50</v>
      </c>
      <c r="AK95" s="1" t="s">
        <v>95</v>
      </c>
      <c r="AL95" s="1" t="s">
        <v>158</v>
      </c>
      <c r="AM95" s="1" t="s">
        <v>97</v>
      </c>
      <c r="AN95" s="1"/>
      <c r="AO95" s="1" t="s">
        <v>352</v>
      </c>
      <c r="AP95" s="1" t="s">
        <v>109</v>
      </c>
      <c r="AQ95" s="1" t="s">
        <v>110</v>
      </c>
      <c r="AR95" s="1" t="s">
        <v>125</v>
      </c>
      <c r="AS95" s="1" t="s">
        <v>102</v>
      </c>
      <c r="AT95" s="1" t="s">
        <v>90</v>
      </c>
      <c r="AU95" s="1"/>
      <c r="AV95" s="1" t="s">
        <v>262</v>
      </c>
    </row>
    <row r="96" spans="1:48" x14ac:dyDescent="0.25">
      <c r="A96" s="1">
        <v>95</v>
      </c>
      <c r="B96" s="1"/>
      <c r="C96" s="1"/>
      <c r="D96" s="1"/>
      <c r="E96" s="1"/>
      <c r="F96" s="1"/>
      <c r="G96" s="1"/>
      <c r="H96" s="1" t="s">
        <v>44</v>
      </c>
      <c r="I96" s="1"/>
      <c r="J96" s="1" t="s">
        <v>46</v>
      </c>
      <c r="K96" s="1" t="s">
        <v>47</v>
      </c>
      <c r="L96" s="1"/>
      <c r="M96" s="1"/>
      <c r="O96" s="5">
        <f t="shared" si="17"/>
        <v>3</v>
      </c>
      <c r="P96" s="5">
        <f t="shared" si="18"/>
        <v>1</v>
      </c>
      <c r="R96" s="5">
        <f t="shared" si="19"/>
        <v>0</v>
      </c>
      <c r="S96" s="5">
        <f t="shared" si="20"/>
        <v>0</v>
      </c>
      <c r="T96" s="5">
        <f t="shared" si="21"/>
        <v>0</v>
      </c>
      <c r="U96" s="5">
        <f t="shared" si="22"/>
        <v>0</v>
      </c>
      <c r="V96" s="5">
        <f t="shared" si="23"/>
        <v>0</v>
      </c>
      <c r="W96" s="5">
        <f t="shared" si="24"/>
        <v>0</v>
      </c>
      <c r="X96" s="5">
        <f t="shared" si="25"/>
        <v>1</v>
      </c>
      <c r="Y96" s="5">
        <f t="shared" si="26"/>
        <v>0</v>
      </c>
      <c r="Z96" s="5">
        <f t="shared" si="27"/>
        <v>1</v>
      </c>
      <c r="AA96" s="5">
        <f t="shared" si="28"/>
        <v>1</v>
      </c>
      <c r="AB96" s="5">
        <f t="shared" si="29"/>
        <v>0</v>
      </c>
      <c r="AC96" s="5">
        <f t="shared" si="30"/>
        <v>0</v>
      </c>
      <c r="AD96" s="16"/>
      <c r="AF96" s="5">
        <f t="shared" si="31"/>
        <v>3</v>
      </c>
      <c r="AG96" s="5">
        <f t="shared" si="32"/>
        <v>3</v>
      </c>
      <c r="AH96" s="5" t="str">
        <f t="shared" si="33"/>
        <v>Correct</v>
      </c>
      <c r="AI96" s="1" t="s">
        <v>94</v>
      </c>
      <c r="AJ96" s="1">
        <v>50</v>
      </c>
      <c r="AK96" s="1" t="s">
        <v>95</v>
      </c>
      <c r="AL96" s="1"/>
      <c r="AM96" s="1"/>
      <c r="AN96" s="1"/>
      <c r="AO96" s="1"/>
      <c r="AP96" s="1"/>
      <c r="AQ96" s="1"/>
      <c r="AR96" s="1"/>
      <c r="AS96" s="1"/>
      <c r="AT96" s="1"/>
      <c r="AU96" s="1"/>
      <c r="AV96" s="1" t="s">
        <v>262</v>
      </c>
    </row>
    <row r="97" spans="1:48" x14ac:dyDescent="0.25">
      <c r="A97" s="1">
        <v>96</v>
      </c>
      <c r="B97" s="1"/>
      <c r="C97" s="1"/>
      <c r="D97" s="1" t="s">
        <v>41</v>
      </c>
      <c r="E97" s="1"/>
      <c r="F97" s="1"/>
      <c r="G97" s="1"/>
      <c r="H97" s="1" t="s">
        <v>44</v>
      </c>
      <c r="I97" s="1"/>
      <c r="J97" s="1" t="s">
        <v>46</v>
      </c>
      <c r="K97" s="1"/>
      <c r="L97" s="1"/>
      <c r="M97" s="1"/>
      <c r="O97" s="5">
        <f t="shared" si="17"/>
        <v>3</v>
      </c>
      <c r="P97" s="5">
        <f t="shared" si="18"/>
        <v>1</v>
      </c>
      <c r="R97" s="5">
        <f t="shared" si="19"/>
        <v>0</v>
      </c>
      <c r="S97" s="5">
        <f t="shared" si="20"/>
        <v>0</v>
      </c>
      <c r="T97" s="5">
        <f t="shared" si="21"/>
        <v>1</v>
      </c>
      <c r="U97" s="5">
        <f t="shared" si="22"/>
        <v>0</v>
      </c>
      <c r="V97" s="5">
        <f t="shared" si="23"/>
        <v>0</v>
      </c>
      <c r="W97" s="5">
        <f t="shared" si="24"/>
        <v>0</v>
      </c>
      <c r="X97" s="5">
        <f t="shared" si="25"/>
        <v>1</v>
      </c>
      <c r="Y97" s="5">
        <f t="shared" si="26"/>
        <v>0</v>
      </c>
      <c r="Z97" s="5">
        <f t="shared" si="27"/>
        <v>1</v>
      </c>
      <c r="AA97" s="5">
        <f t="shared" si="28"/>
        <v>0</v>
      </c>
      <c r="AB97" s="5">
        <f t="shared" si="29"/>
        <v>0</v>
      </c>
      <c r="AC97" s="5">
        <f t="shared" si="30"/>
        <v>0</v>
      </c>
      <c r="AD97" s="16"/>
      <c r="AF97" s="5">
        <f t="shared" si="31"/>
        <v>3</v>
      </c>
      <c r="AG97" s="5">
        <f t="shared" si="32"/>
        <v>3</v>
      </c>
      <c r="AH97" s="5" t="str">
        <f t="shared" si="33"/>
        <v>Correct</v>
      </c>
      <c r="AI97" s="1" t="s">
        <v>105</v>
      </c>
      <c r="AJ97" s="1">
        <v>67</v>
      </c>
      <c r="AK97" s="1" t="s">
        <v>95</v>
      </c>
      <c r="AL97" s="1" t="s">
        <v>96</v>
      </c>
      <c r="AM97" s="1" t="s">
        <v>97</v>
      </c>
      <c r="AN97" s="1" t="s">
        <v>98</v>
      </c>
      <c r="AO97" s="1" t="s">
        <v>357</v>
      </c>
      <c r="AP97" s="1" t="s">
        <v>112</v>
      </c>
      <c r="AQ97" s="1" t="s">
        <v>100</v>
      </c>
      <c r="AR97" s="1" t="s">
        <v>104</v>
      </c>
      <c r="AS97" s="1" t="s">
        <v>102</v>
      </c>
      <c r="AT97" s="1" t="s">
        <v>91</v>
      </c>
      <c r="AU97" s="1" t="s">
        <v>102</v>
      </c>
      <c r="AV97" s="1" t="s">
        <v>262</v>
      </c>
    </row>
    <row r="98" spans="1:48" x14ac:dyDescent="0.25">
      <c r="A98" s="1">
        <v>97</v>
      </c>
      <c r="B98" s="1"/>
      <c r="C98" s="1"/>
      <c r="D98" s="1" t="s">
        <v>41</v>
      </c>
      <c r="E98" s="1"/>
      <c r="F98" s="1" t="s">
        <v>43</v>
      </c>
      <c r="G98" s="1"/>
      <c r="H98" s="1"/>
      <c r="I98" s="1"/>
      <c r="J98" s="1"/>
      <c r="K98" s="1"/>
      <c r="L98" s="1"/>
      <c r="M98" s="1"/>
      <c r="O98" s="5">
        <f t="shared" si="17"/>
        <v>2</v>
      </c>
      <c r="P98" s="5">
        <f t="shared" si="18"/>
        <v>1.5</v>
      </c>
      <c r="R98" s="5">
        <f t="shared" si="19"/>
        <v>0</v>
      </c>
      <c r="S98" s="5">
        <f t="shared" si="20"/>
        <v>0</v>
      </c>
      <c r="T98" s="5">
        <f t="shared" si="21"/>
        <v>1</v>
      </c>
      <c r="U98" s="5">
        <f t="shared" si="22"/>
        <v>0</v>
      </c>
      <c r="V98" s="5">
        <f t="shared" si="23"/>
        <v>1</v>
      </c>
      <c r="W98" s="5">
        <f t="shared" si="24"/>
        <v>0</v>
      </c>
      <c r="X98" s="5">
        <f t="shared" si="25"/>
        <v>0</v>
      </c>
      <c r="Y98" s="5">
        <f t="shared" si="26"/>
        <v>0</v>
      </c>
      <c r="Z98" s="5">
        <f t="shared" si="27"/>
        <v>0</v>
      </c>
      <c r="AA98" s="5">
        <f t="shared" si="28"/>
        <v>0</v>
      </c>
      <c r="AB98" s="5">
        <f t="shared" si="29"/>
        <v>0</v>
      </c>
      <c r="AC98" s="5">
        <f t="shared" si="30"/>
        <v>0</v>
      </c>
      <c r="AD98" s="16"/>
      <c r="AF98" s="5">
        <f t="shared" si="31"/>
        <v>2</v>
      </c>
      <c r="AG98" s="5">
        <f t="shared" si="32"/>
        <v>2</v>
      </c>
      <c r="AH98" s="5" t="str">
        <f t="shared" si="33"/>
        <v>Correct</v>
      </c>
      <c r="AI98" s="1" t="s">
        <v>94</v>
      </c>
      <c r="AJ98" s="1">
        <v>40</v>
      </c>
      <c r="AK98" s="1" t="s">
        <v>121</v>
      </c>
      <c r="AL98" s="1" t="s">
        <v>159</v>
      </c>
      <c r="AM98" s="1" t="s">
        <v>97</v>
      </c>
      <c r="AN98" s="1" t="s">
        <v>102</v>
      </c>
      <c r="AO98" s="1" t="s">
        <v>80</v>
      </c>
      <c r="AP98" s="1" t="s">
        <v>114</v>
      </c>
      <c r="AQ98" s="1" t="s">
        <v>120</v>
      </c>
      <c r="AR98" s="1" t="s">
        <v>101</v>
      </c>
      <c r="AS98" s="1" t="s">
        <v>102</v>
      </c>
      <c r="AT98" s="1" t="s">
        <v>92</v>
      </c>
      <c r="AU98" s="1" t="s">
        <v>102</v>
      </c>
      <c r="AV98" s="1" t="s">
        <v>262</v>
      </c>
    </row>
    <row r="99" spans="1:48" x14ac:dyDescent="0.25">
      <c r="A99" s="1">
        <v>98</v>
      </c>
      <c r="B99" s="1"/>
      <c r="C99" s="1"/>
      <c r="D99" s="1" t="s">
        <v>41</v>
      </c>
      <c r="E99" s="1" t="s">
        <v>42</v>
      </c>
      <c r="F99" s="1"/>
      <c r="G99" s="1"/>
      <c r="H99" s="1"/>
      <c r="I99" s="1"/>
      <c r="J99" s="1" t="s">
        <v>46</v>
      </c>
      <c r="K99" s="1"/>
      <c r="L99" s="1"/>
      <c r="M99" s="1"/>
      <c r="O99" s="5">
        <f t="shared" si="17"/>
        <v>3</v>
      </c>
      <c r="P99" s="5">
        <f t="shared" si="18"/>
        <v>1</v>
      </c>
      <c r="R99" s="5">
        <f t="shared" si="19"/>
        <v>0</v>
      </c>
      <c r="S99" s="5">
        <f t="shared" si="20"/>
        <v>0</v>
      </c>
      <c r="T99" s="5">
        <f t="shared" si="21"/>
        <v>1</v>
      </c>
      <c r="U99" s="5">
        <f t="shared" si="22"/>
        <v>1</v>
      </c>
      <c r="V99" s="5">
        <f t="shared" si="23"/>
        <v>0</v>
      </c>
      <c r="W99" s="5">
        <f t="shared" si="24"/>
        <v>0</v>
      </c>
      <c r="X99" s="5">
        <f t="shared" si="25"/>
        <v>0</v>
      </c>
      <c r="Y99" s="5">
        <f t="shared" si="26"/>
        <v>0</v>
      </c>
      <c r="Z99" s="5">
        <f t="shared" si="27"/>
        <v>1</v>
      </c>
      <c r="AA99" s="5">
        <f t="shared" si="28"/>
        <v>0</v>
      </c>
      <c r="AB99" s="5">
        <f t="shared" si="29"/>
        <v>0</v>
      </c>
      <c r="AC99" s="5">
        <f t="shared" si="30"/>
        <v>0</v>
      </c>
      <c r="AD99" s="16"/>
      <c r="AF99" s="5">
        <f t="shared" si="31"/>
        <v>3</v>
      </c>
      <c r="AG99" s="5">
        <f t="shared" si="32"/>
        <v>3</v>
      </c>
      <c r="AH99" s="5" t="str">
        <f t="shared" si="33"/>
        <v>Correct</v>
      </c>
      <c r="AI99" s="1" t="s">
        <v>94</v>
      </c>
      <c r="AJ99" s="1"/>
      <c r="AK99" s="1" t="s">
        <v>95</v>
      </c>
      <c r="AL99" s="1" t="s">
        <v>96</v>
      </c>
      <c r="AM99" s="1" t="s">
        <v>97</v>
      </c>
      <c r="AN99" s="1"/>
      <c r="AO99" s="1" t="s">
        <v>349</v>
      </c>
      <c r="AP99" s="1" t="s">
        <v>99</v>
      </c>
      <c r="AQ99" s="1" t="s">
        <v>103</v>
      </c>
      <c r="AR99" s="1" t="s">
        <v>101</v>
      </c>
      <c r="AS99" s="1" t="s">
        <v>102</v>
      </c>
      <c r="AT99" s="1" t="s">
        <v>90</v>
      </c>
      <c r="AU99" s="1"/>
      <c r="AV99" s="1" t="s">
        <v>262</v>
      </c>
    </row>
    <row r="100" spans="1:48" x14ac:dyDescent="0.25">
      <c r="A100" s="1">
        <v>99</v>
      </c>
      <c r="B100" s="1"/>
      <c r="C100" s="1"/>
      <c r="D100" s="1"/>
      <c r="E100" s="1"/>
      <c r="F100" s="1"/>
      <c r="G100" s="1"/>
      <c r="H100" s="1"/>
      <c r="I100" s="1"/>
      <c r="J100" s="1"/>
      <c r="K100" s="1"/>
      <c r="L100" s="1"/>
      <c r="M100" s="1"/>
      <c r="O100" s="5">
        <f t="shared" si="17"/>
        <v>0</v>
      </c>
      <c r="P100" s="5" t="e">
        <f t="shared" si="18"/>
        <v>#DIV/0!</v>
      </c>
      <c r="R100" s="5">
        <f t="shared" si="19"/>
        <v>0</v>
      </c>
      <c r="S100" s="5">
        <f t="shared" si="20"/>
        <v>0</v>
      </c>
      <c r="T100" s="5">
        <f t="shared" si="21"/>
        <v>0</v>
      </c>
      <c r="U100" s="5">
        <f t="shared" si="22"/>
        <v>0</v>
      </c>
      <c r="V100" s="5">
        <f t="shared" si="23"/>
        <v>0</v>
      </c>
      <c r="W100" s="5">
        <f t="shared" si="24"/>
        <v>0</v>
      </c>
      <c r="X100" s="5">
        <f t="shared" si="25"/>
        <v>0</v>
      </c>
      <c r="Y100" s="5">
        <f t="shared" si="26"/>
        <v>0</v>
      </c>
      <c r="Z100" s="5">
        <f t="shared" si="27"/>
        <v>0</v>
      </c>
      <c r="AA100" s="5">
        <f t="shared" si="28"/>
        <v>0</v>
      </c>
      <c r="AB100" s="5">
        <f t="shared" si="29"/>
        <v>0</v>
      </c>
      <c r="AC100" s="5">
        <f t="shared" si="30"/>
        <v>0</v>
      </c>
      <c r="AD100" s="16"/>
      <c r="AF100" s="5">
        <f t="shared" si="31"/>
        <v>0</v>
      </c>
      <c r="AG100" s="5">
        <f t="shared" si="32"/>
        <v>0</v>
      </c>
      <c r="AH100" s="5" t="str">
        <f t="shared" si="33"/>
        <v>Correct</v>
      </c>
      <c r="AI100" s="1"/>
      <c r="AJ100" s="1">
        <v>6</v>
      </c>
      <c r="AK100" s="1" t="s">
        <v>95</v>
      </c>
      <c r="AL100" s="1" t="s">
        <v>96</v>
      </c>
      <c r="AM100" s="1" t="s">
        <v>134</v>
      </c>
      <c r="AN100" s="1"/>
      <c r="AO100" s="1" t="s">
        <v>351</v>
      </c>
      <c r="AP100" s="1"/>
      <c r="AQ100" s="1" t="s">
        <v>103</v>
      </c>
      <c r="AR100" s="1"/>
      <c r="AS100" s="1" t="s">
        <v>102</v>
      </c>
      <c r="AT100" s="1"/>
      <c r="AU100" s="1"/>
      <c r="AV100" s="1" t="s">
        <v>262</v>
      </c>
    </row>
    <row r="101" spans="1:48" x14ac:dyDescent="0.25">
      <c r="A101" s="1">
        <v>100</v>
      </c>
      <c r="B101" s="1"/>
      <c r="C101" s="1" t="s">
        <v>40</v>
      </c>
      <c r="D101" s="1"/>
      <c r="E101" s="1"/>
      <c r="F101" s="1"/>
      <c r="G101" s="1"/>
      <c r="H101" s="1" t="s">
        <v>44</v>
      </c>
      <c r="I101" s="1"/>
      <c r="J101" s="1"/>
      <c r="K101" s="1"/>
      <c r="L101" s="1"/>
      <c r="M101" s="1"/>
      <c r="O101" s="5">
        <f t="shared" si="17"/>
        <v>2</v>
      </c>
      <c r="P101" s="5">
        <f t="shared" si="18"/>
        <v>1.5</v>
      </c>
      <c r="R101" s="5">
        <f t="shared" si="19"/>
        <v>0</v>
      </c>
      <c r="S101" s="5">
        <f t="shared" si="20"/>
        <v>1</v>
      </c>
      <c r="T101" s="5">
        <f t="shared" si="21"/>
        <v>0</v>
      </c>
      <c r="U101" s="5">
        <f t="shared" si="22"/>
        <v>0</v>
      </c>
      <c r="V101" s="5">
        <f t="shared" si="23"/>
        <v>0</v>
      </c>
      <c r="W101" s="5">
        <f t="shared" si="24"/>
        <v>0</v>
      </c>
      <c r="X101" s="5">
        <f t="shared" si="25"/>
        <v>1</v>
      </c>
      <c r="Y101" s="5">
        <f t="shared" si="26"/>
        <v>0</v>
      </c>
      <c r="Z101" s="5">
        <f t="shared" si="27"/>
        <v>0</v>
      </c>
      <c r="AA101" s="5">
        <f t="shared" si="28"/>
        <v>0</v>
      </c>
      <c r="AB101" s="5">
        <f t="shared" si="29"/>
        <v>0</v>
      </c>
      <c r="AC101" s="5">
        <f t="shared" si="30"/>
        <v>0</v>
      </c>
      <c r="AD101" s="16"/>
      <c r="AF101" s="5">
        <f t="shared" si="31"/>
        <v>2</v>
      </c>
      <c r="AG101" s="5">
        <f t="shared" si="32"/>
        <v>2</v>
      </c>
      <c r="AH101" s="5" t="str">
        <f t="shared" si="33"/>
        <v>Correct</v>
      </c>
      <c r="AI101" s="1" t="s">
        <v>94</v>
      </c>
      <c r="AJ101" s="1"/>
      <c r="AK101" s="1" t="s">
        <v>95</v>
      </c>
      <c r="AL101" s="1" t="s">
        <v>96</v>
      </c>
      <c r="AM101" s="1" t="s">
        <v>160</v>
      </c>
      <c r="AN101" s="1"/>
      <c r="AO101" s="1" t="s">
        <v>349</v>
      </c>
      <c r="AP101" s="1" t="s">
        <v>109</v>
      </c>
      <c r="AQ101" s="1" t="s">
        <v>133</v>
      </c>
      <c r="AR101" s="1"/>
      <c r="AS101" s="1" t="s">
        <v>102</v>
      </c>
      <c r="AT101" s="1" t="s">
        <v>90</v>
      </c>
      <c r="AU101" s="1" t="s">
        <v>102</v>
      </c>
      <c r="AV101" s="1" t="s">
        <v>262</v>
      </c>
    </row>
    <row r="102" spans="1:48" x14ac:dyDescent="0.25">
      <c r="A102" s="1">
        <v>101</v>
      </c>
      <c r="B102" s="1"/>
      <c r="C102" s="1"/>
      <c r="D102" s="1"/>
      <c r="E102" s="1"/>
      <c r="F102" s="1" t="s">
        <v>43</v>
      </c>
      <c r="G102" s="1"/>
      <c r="H102" s="1" t="s">
        <v>44</v>
      </c>
      <c r="I102" s="1"/>
      <c r="J102" s="1"/>
      <c r="K102" s="1"/>
      <c r="L102" s="1"/>
      <c r="M102" s="1" t="s">
        <v>49</v>
      </c>
      <c r="O102" s="5">
        <f t="shared" si="17"/>
        <v>3</v>
      </c>
      <c r="P102" s="5">
        <f t="shared" si="18"/>
        <v>1</v>
      </c>
      <c r="R102" s="5">
        <f t="shared" si="19"/>
        <v>0</v>
      </c>
      <c r="S102" s="5">
        <f t="shared" si="20"/>
        <v>0</v>
      </c>
      <c r="T102" s="5">
        <f t="shared" si="21"/>
        <v>0</v>
      </c>
      <c r="U102" s="5">
        <f t="shared" si="22"/>
        <v>0</v>
      </c>
      <c r="V102" s="5">
        <f t="shared" si="23"/>
        <v>1</v>
      </c>
      <c r="W102" s="5">
        <f t="shared" si="24"/>
        <v>0</v>
      </c>
      <c r="X102" s="5">
        <f t="shared" si="25"/>
        <v>1</v>
      </c>
      <c r="Y102" s="5">
        <f t="shared" si="26"/>
        <v>0</v>
      </c>
      <c r="Z102" s="5">
        <f t="shared" si="27"/>
        <v>0</v>
      </c>
      <c r="AA102" s="5">
        <f t="shared" si="28"/>
        <v>0</v>
      </c>
      <c r="AB102" s="5">
        <f t="shared" si="29"/>
        <v>0</v>
      </c>
      <c r="AC102" s="5">
        <f t="shared" si="30"/>
        <v>1</v>
      </c>
      <c r="AD102" s="16"/>
      <c r="AF102" s="5">
        <f t="shared" si="31"/>
        <v>3</v>
      </c>
      <c r="AG102" s="5">
        <f t="shared" si="32"/>
        <v>3</v>
      </c>
      <c r="AH102" s="5" t="str">
        <f t="shared" si="33"/>
        <v>Correct</v>
      </c>
      <c r="AI102" s="1" t="s">
        <v>105</v>
      </c>
      <c r="AJ102" s="1">
        <v>61</v>
      </c>
      <c r="AK102" s="1" t="s">
        <v>115</v>
      </c>
      <c r="AL102" s="1" t="s">
        <v>317</v>
      </c>
      <c r="AM102" s="1" t="s">
        <v>97</v>
      </c>
      <c r="AN102" s="1" t="s">
        <v>98</v>
      </c>
      <c r="AO102" s="1" t="s">
        <v>351</v>
      </c>
      <c r="AP102" s="1" t="s">
        <v>108</v>
      </c>
      <c r="AQ102" s="1" t="s">
        <v>100</v>
      </c>
      <c r="AR102" s="1" t="s">
        <v>123</v>
      </c>
      <c r="AS102" s="1" t="s">
        <v>98</v>
      </c>
      <c r="AT102" s="1"/>
      <c r="AU102" s="1" t="s">
        <v>102</v>
      </c>
      <c r="AV102" s="1" t="s">
        <v>262</v>
      </c>
    </row>
    <row r="103" spans="1:48" x14ac:dyDescent="0.25">
      <c r="A103" s="1">
        <v>102</v>
      </c>
      <c r="B103" s="1" t="s">
        <v>39</v>
      </c>
      <c r="C103" s="1" t="s">
        <v>40</v>
      </c>
      <c r="D103" s="1"/>
      <c r="E103" s="1"/>
      <c r="F103" s="1"/>
      <c r="G103" s="1"/>
      <c r="H103" s="1" t="s">
        <v>44</v>
      </c>
      <c r="I103" s="1"/>
      <c r="J103" s="1"/>
      <c r="K103" s="1"/>
      <c r="L103" s="1"/>
      <c r="M103" s="1"/>
      <c r="O103" s="5">
        <f t="shared" si="17"/>
        <v>3</v>
      </c>
      <c r="P103" s="5">
        <f t="shared" si="18"/>
        <v>1</v>
      </c>
      <c r="R103" s="5">
        <f t="shared" si="19"/>
        <v>1</v>
      </c>
      <c r="S103" s="5">
        <f t="shared" si="20"/>
        <v>1</v>
      </c>
      <c r="T103" s="5">
        <f t="shared" si="21"/>
        <v>0</v>
      </c>
      <c r="U103" s="5">
        <f t="shared" si="22"/>
        <v>0</v>
      </c>
      <c r="V103" s="5">
        <f t="shared" si="23"/>
        <v>0</v>
      </c>
      <c r="W103" s="5">
        <f t="shared" si="24"/>
        <v>0</v>
      </c>
      <c r="X103" s="5">
        <f t="shared" si="25"/>
        <v>1</v>
      </c>
      <c r="Y103" s="5">
        <f t="shared" si="26"/>
        <v>0</v>
      </c>
      <c r="Z103" s="5">
        <f t="shared" si="27"/>
        <v>0</v>
      </c>
      <c r="AA103" s="5">
        <f t="shared" si="28"/>
        <v>0</v>
      </c>
      <c r="AB103" s="5">
        <f t="shared" si="29"/>
        <v>0</v>
      </c>
      <c r="AC103" s="5">
        <f t="shared" si="30"/>
        <v>0</v>
      </c>
      <c r="AD103" s="16"/>
      <c r="AF103" s="5">
        <f t="shared" si="31"/>
        <v>3</v>
      </c>
      <c r="AG103" s="5">
        <f t="shared" si="32"/>
        <v>3</v>
      </c>
      <c r="AH103" s="5" t="str">
        <f t="shared" si="33"/>
        <v>Correct</v>
      </c>
      <c r="AI103" s="1" t="s">
        <v>105</v>
      </c>
      <c r="AJ103" s="1">
        <v>57</v>
      </c>
      <c r="AK103" s="1" t="s">
        <v>95</v>
      </c>
      <c r="AL103" s="1" t="s">
        <v>117</v>
      </c>
      <c r="AM103" s="1" t="s">
        <v>97</v>
      </c>
      <c r="AN103" s="1"/>
      <c r="AO103" s="1" t="s">
        <v>349</v>
      </c>
      <c r="AP103" s="1" t="s">
        <v>108</v>
      </c>
      <c r="AQ103" s="1" t="s">
        <v>120</v>
      </c>
      <c r="AR103" s="1" t="s">
        <v>101</v>
      </c>
      <c r="AS103" s="1" t="s">
        <v>102</v>
      </c>
      <c r="AT103" s="1" t="s">
        <v>92</v>
      </c>
      <c r="AU103" s="1" t="s">
        <v>102</v>
      </c>
      <c r="AV103" s="1" t="s">
        <v>262</v>
      </c>
    </row>
    <row r="104" spans="1:48" x14ac:dyDescent="0.25">
      <c r="A104" s="1">
        <v>103</v>
      </c>
      <c r="B104" s="1"/>
      <c r="C104" s="1"/>
      <c r="D104" s="1"/>
      <c r="E104" s="1"/>
      <c r="F104" s="1"/>
      <c r="G104" s="1" t="s">
        <v>37</v>
      </c>
      <c r="H104" s="1"/>
      <c r="I104" s="1"/>
      <c r="J104" s="1"/>
      <c r="K104" s="1"/>
      <c r="L104" s="1"/>
      <c r="M104" s="1" t="s">
        <v>49</v>
      </c>
      <c r="O104" s="5">
        <f t="shared" si="17"/>
        <v>2</v>
      </c>
      <c r="P104" s="5">
        <f t="shared" si="18"/>
        <v>1.5</v>
      </c>
      <c r="R104" s="5">
        <f t="shared" si="19"/>
        <v>0</v>
      </c>
      <c r="S104" s="5">
        <f t="shared" si="20"/>
        <v>0</v>
      </c>
      <c r="T104" s="5">
        <f t="shared" si="21"/>
        <v>0</v>
      </c>
      <c r="U104" s="5">
        <f t="shared" si="22"/>
        <v>0</v>
      </c>
      <c r="V104" s="5">
        <f t="shared" si="23"/>
        <v>0</v>
      </c>
      <c r="W104" s="5">
        <f t="shared" si="24"/>
        <v>1</v>
      </c>
      <c r="X104" s="5">
        <f t="shared" si="25"/>
        <v>0</v>
      </c>
      <c r="Y104" s="5">
        <f t="shared" si="26"/>
        <v>0</v>
      </c>
      <c r="Z104" s="5">
        <f t="shared" si="27"/>
        <v>0</v>
      </c>
      <c r="AA104" s="5">
        <f t="shared" si="28"/>
        <v>0</v>
      </c>
      <c r="AB104" s="5">
        <f t="shared" si="29"/>
        <v>0</v>
      </c>
      <c r="AC104" s="5">
        <f t="shared" si="30"/>
        <v>1</v>
      </c>
      <c r="AD104" s="16"/>
      <c r="AF104" s="5">
        <f t="shared" si="31"/>
        <v>2</v>
      </c>
      <c r="AG104" s="5">
        <f t="shared" si="32"/>
        <v>2</v>
      </c>
      <c r="AH104" s="5" t="str">
        <f t="shared" si="33"/>
        <v>Correct</v>
      </c>
      <c r="AI104" s="1" t="s">
        <v>94</v>
      </c>
      <c r="AJ104" s="1">
        <v>52</v>
      </c>
      <c r="AK104" s="1" t="s">
        <v>95</v>
      </c>
      <c r="AL104" s="1" t="s">
        <v>96</v>
      </c>
      <c r="AM104" s="1" t="s">
        <v>97</v>
      </c>
      <c r="AN104" s="1" t="s">
        <v>98</v>
      </c>
      <c r="AO104" s="1" t="s">
        <v>357</v>
      </c>
      <c r="AP104" s="1" t="s">
        <v>114</v>
      </c>
      <c r="AQ104" s="1" t="s">
        <v>100</v>
      </c>
      <c r="AR104" s="1" t="s">
        <v>101</v>
      </c>
      <c r="AS104" s="1" t="s">
        <v>102</v>
      </c>
      <c r="AT104" s="1" t="s">
        <v>92</v>
      </c>
      <c r="AU104" s="1" t="s">
        <v>102</v>
      </c>
      <c r="AV104" s="1" t="s">
        <v>262</v>
      </c>
    </row>
    <row r="105" spans="1:48" x14ac:dyDescent="0.25">
      <c r="A105" s="1">
        <v>104</v>
      </c>
      <c r="B105" s="1"/>
      <c r="C105" s="1"/>
      <c r="D105" s="1"/>
      <c r="E105" s="1"/>
      <c r="F105" s="1"/>
      <c r="G105" s="1" t="s">
        <v>37</v>
      </c>
      <c r="H105" s="1"/>
      <c r="I105" s="1"/>
      <c r="J105" s="1"/>
      <c r="K105" s="1"/>
      <c r="L105" s="1"/>
      <c r="M105" s="1" t="s">
        <v>49</v>
      </c>
      <c r="O105" s="5">
        <f t="shared" si="17"/>
        <v>2</v>
      </c>
      <c r="P105" s="5">
        <f t="shared" si="18"/>
        <v>1.5</v>
      </c>
      <c r="R105" s="5">
        <f t="shared" si="19"/>
        <v>0</v>
      </c>
      <c r="S105" s="5">
        <f t="shared" si="20"/>
        <v>0</v>
      </c>
      <c r="T105" s="5">
        <f t="shared" si="21"/>
        <v>0</v>
      </c>
      <c r="U105" s="5">
        <f t="shared" si="22"/>
        <v>0</v>
      </c>
      <c r="V105" s="5">
        <f t="shared" si="23"/>
        <v>0</v>
      </c>
      <c r="W105" s="5">
        <f t="shared" si="24"/>
        <v>1</v>
      </c>
      <c r="X105" s="5">
        <f t="shared" si="25"/>
        <v>0</v>
      </c>
      <c r="Y105" s="5">
        <f t="shared" si="26"/>
        <v>0</v>
      </c>
      <c r="Z105" s="5">
        <f t="shared" si="27"/>
        <v>0</v>
      </c>
      <c r="AA105" s="5">
        <f t="shared" si="28"/>
        <v>0</v>
      </c>
      <c r="AB105" s="5">
        <f t="shared" si="29"/>
        <v>0</v>
      </c>
      <c r="AC105" s="5">
        <f t="shared" si="30"/>
        <v>1</v>
      </c>
      <c r="AD105" s="16"/>
      <c r="AF105" s="5">
        <f t="shared" si="31"/>
        <v>2</v>
      </c>
      <c r="AG105" s="5">
        <f t="shared" si="32"/>
        <v>2</v>
      </c>
      <c r="AH105" s="5" t="str">
        <f t="shared" si="33"/>
        <v>Correct</v>
      </c>
      <c r="AI105" s="1" t="s">
        <v>105</v>
      </c>
      <c r="AJ105" s="1">
        <v>28</v>
      </c>
      <c r="AK105" s="1" t="s">
        <v>95</v>
      </c>
      <c r="AL105" s="1" t="s">
        <v>96</v>
      </c>
      <c r="AM105" s="1" t="s">
        <v>97</v>
      </c>
      <c r="AN105" s="1" t="s">
        <v>98</v>
      </c>
      <c r="AO105" s="1" t="s">
        <v>80</v>
      </c>
      <c r="AP105" s="1" t="s">
        <v>109</v>
      </c>
      <c r="AQ105" s="1" t="s">
        <v>120</v>
      </c>
      <c r="AR105" s="1" t="s">
        <v>123</v>
      </c>
      <c r="AS105" s="1" t="s">
        <v>102</v>
      </c>
      <c r="AT105" s="1"/>
      <c r="AU105" s="1" t="s">
        <v>98</v>
      </c>
      <c r="AV105" s="1" t="s">
        <v>262</v>
      </c>
    </row>
    <row r="106" spans="1:48" x14ac:dyDescent="0.25">
      <c r="A106" s="1">
        <v>105</v>
      </c>
      <c r="B106" s="1"/>
      <c r="C106" s="1"/>
      <c r="D106" s="1" t="s">
        <v>41</v>
      </c>
      <c r="E106" s="1"/>
      <c r="F106" s="1" t="s">
        <v>43</v>
      </c>
      <c r="G106" s="1"/>
      <c r="H106" s="1" t="s">
        <v>44</v>
      </c>
      <c r="I106" s="1"/>
      <c r="J106" s="1"/>
      <c r="K106" s="1"/>
      <c r="L106" s="1"/>
      <c r="M106" s="1"/>
      <c r="O106" s="5">
        <f t="shared" si="17"/>
        <v>3</v>
      </c>
      <c r="P106" s="5">
        <f t="shared" si="18"/>
        <v>1</v>
      </c>
      <c r="R106" s="5">
        <f t="shared" si="19"/>
        <v>0</v>
      </c>
      <c r="S106" s="5">
        <f t="shared" si="20"/>
        <v>0</v>
      </c>
      <c r="T106" s="5">
        <f t="shared" si="21"/>
        <v>1</v>
      </c>
      <c r="U106" s="5">
        <f t="shared" si="22"/>
        <v>0</v>
      </c>
      <c r="V106" s="5">
        <f t="shared" si="23"/>
        <v>1</v>
      </c>
      <c r="W106" s="5">
        <f t="shared" si="24"/>
        <v>0</v>
      </c>
      <c r="X106" s="5">
        <f t="shared" si="25"/>
        <v>1</v>
      </c>
      <c r="Y106" s="5">
        <f t="shared" si="26"/>
        <v>0</v>
      </c>
      <c r="Z106" s="5">
        <f t="shared" si="27"/>
        <v>0</v>
      </c>
      <c r="AA106" s="5">
        <f t="shared" si="28"/>
        <v>0</v>
      </c>
      <c r="AB106" s="5">
        <f t="shared" si="29"/>
        <v>0</v>
      </c>
      <c r="AC106" s="5">
        <f t="shared" si="30"/>
        <v>0</v>
      </c>
      <c r="AD106" s="16"/>
      <c r="AF106" s="5">
        <f t="shared" si="31"/>
        <v>3</v>
      </c>
      <c r="AG106" s="5">
        <f t="shared" si="32"/>
        <v>3</v>
      </c>
      <c r="AH106" s="5" t="str">
        <f t="shared" si="33"/>
        <v>Correct</v>
      </c>
      <c r="AI106" s="1" t="s">
        <v>105</v>
      </c>
      <c r="AJ106" s="1"/>
      <c r="AK106" s="1" t="s">
        <v>121</v>
      </c>
      <c r="AL106" s="1" t="s">
        <v>161</v>
      </c>
      <c r="AM106" s="1" t="s">
        <v>97</v>
      </c>
      <c r="AN106" s="1" t="s">
        <v>98</v>
      </c>
      <c r="AO106" s="1" t="s">
        <v>349</v>
      </c>
      <c r="AP106" s="1" t="s">
        <v>109</v>
      </c>
      <c r="AQ106" s="1" t="s">
        <v>153</v>
      </c>
      <c r="AR106" s="1" t="s">
        <v>135</v>
      </c>
      <c r="AS106" s="1" t="s">
        <v>102</v>
      </c>
      <c r="AT106" s="1" t="s">
        <v>92</v>
      </c>
      <c r="AU106" s="1" t="s">
        <v>98</v>
      </c>
      <c r="AV106" s="1" t="s">
        <v>262</v>
      </c>
    </row>
    <row r="107" spans="1:48" x14ac:dyDescent="0.25">
      <c r="A107" s="1">
        <v>106</v>
      </c>
      <c r="B107" s="1"/>
      <c r="C107" s="1"/>
      <c r="D107" s="1"/>
      <c r="E107" s="1"/>
      <c r="F107" s="1"/>
      <c r="G107" s="1"/>
      <c r="H107" s="1" t="s">
        <v>44</v>
      </c>
      <c r="I107" s="1" t="s">
        <v>45</v>
      </c>
      <c r="J107" s="1" t="s">
        <v>46</v>
      </c>
      <c r="K107" s="1"/>
      <c r="L107" s="1"/>
      <c r="M107" s="1"/>
      <c r="O107" s="5">
        <f t="shared" si="17"/>
        <v>3</v>
      </c>
      <c r="P107" s="5">
        <f t="shared" si="18"/>
        <v>1</v>
      </c>
      <c r="R107" s="5">
        <f t="shared" si="19"/>
        <v>0</v>
      </c>
      <c r="S107" s="5">
        <f t="shared" si="20"/>
        <v>0</v>
      </c>
      <c r="T107" s="5">
        <f t="shared" si="21"/>
        <v>0</v>
      </c>
      <c r="U107" s="5">
        <f t="shared" si="22"/>
        <v>0</v>
      </c>
      <c r="V107" s="5">
        <f t="shared" si="23"/>
        <v>0</v>
      </c>
      <c r="W107" s="5">
        <f t="shared" si="24"/>
        <v>0</v>
      </c>
      <c r="X107" s="5">
        <f t="shared" si="25"/>
        <v>1</v>
      </c>
      <c r="Y107" s="5">
        <f t="shared" si="26"/>
        <v>1</v>
      </c>
      <c r="Z107" s="5">
        <f t="shared" si="27"/>
        <v>1</v>
      </c>
      <c r="AA107" s="5">
        <f t="shared" si="28"/>
        <v>0</v>
      </c>
      <c r="AB107" s="5">
        <f t="shared" si="29"/>
        <v>0</v>
      </c>
      <c r="AC107" s="5">
        <f t="shared" si="30"/>
        <v>0</v>
      </c>
      <c r="AD107" s="16"/>
      <c r="AF107" s="5">
        <f t="shared" si="31"/>
        <v>3</v>
      </c>
      <c r="AG107" s="5">
        <f t="shared" si="32"/>
        <v>3</v>
      </c>
      <c r="AH107" s="5" t="str">
        <f t="shared" si="33"/>
        <v>Correct</v>
      </c>
      <c r="AI107" s="1" t="s">
        <v>94</v>
      </c>
      <c r="AJ107" s="1">
        <v>13</v>
      </c>
      <c r="AK107" s="1" t="s">
        <v>95</v>
      </c>
      <c r="AL107" s="1" t="s">
        <v>117</v>
      </c>
      <c r="AM107" s="1" t="s">
        <v>97</v>
      </c>
      <c r="AN107" s="1" t="s">
        <v>98</v>
      </c>
      <c r="AO107" s="1" t="s">
        <v>80</v>
      </c>
      <c r="AP107" s="1"/>
      <c r="AQ107" s="1" t="s">
        <v>133</v>
      </c>
      <c r="AR107" s="1" t="s">
        <v>136</v>
      </c>
      <c r="AS107" s="1" t="s">
        <v>102</v>
      </c>
      <c r="AT107" s="1" t="s">
        <v>92</v>
      </c>
      <c r="AU107" s="1" t="s">
        <v>102</v>
      </c>
      <c r="AV107" s="1" t="s">
        <v>262</v>
      </c>
    </row>
    <row r="108" spans="1:48" x14ac:dyDescent="0.25">
      <c r="A108" s="1">
        <v>107</v>
      </c>
      <c r="B108" s="1"/>
      <c r="C108" s="1"/>
      <c r="D108" s="1"/>
      <c r="E108" s="1"/>
      <c r="F108" s="1" t="s">
        <v>43</v>
      </c>
      <c r="G108" s="1"/>
      <c r="H108" s="1"/>
      <c r="I108" s="1"/>
      <c r="J108" s="1" t="s">
        <v>46</v>
      </c>
      <c r="K108" s="1" t="s">
        <v>47</v>
      </c>
      <c r="L108" s="1"/>
      <c r="M108" s="1"/>
      <c r="O108" s="5">
        <f t="shared" si="17"/>
        <v>3</v>
      </c>
      <c r="P108" s="5">
        <f t="shared" si="18"/>
        <v>1</v>
      </c>
      <c r="R108" s="5">
        <f t="shared" si="19"/>
        <v>0</v>
      </c>
      <c r="S108" s="5">
        <f t="shared" si="20"/>
        <v>0</v>
      </c>
      <c r="T108" s="5">
        <f t="shared" si="21"/>
        <v>0</v>
      </c>
      <c r="U108" s="5">
        <f t="shared" si="22"/>
        <v>0</v>
      </c>
      <c r="V108" s="5">
        <f t="shared" si="23"/>
        <v>1</v>
      </c>
      <c r="W108" s="5">
        <f t="shared" si="24"/>
        <v>0</v>
      </c>
      <c r="X108" s="5">
        <f t="shared" si="25"/>
        <v>0</v>
      </c>
      <c r="Y108" s="5">
        <f t="shared" si="26"/>
        <v>0</v>
      </c>
      <c r="Z108" s="5">
        <f t="shared" si="27"/>
        <v>1</v>
      </c>
      <c r="AA108" s="5">
        <f t="shared" si="28"/>
        <v>1</v>
      </c>
      <c r="AB108" s="5">
        <f t="shared" si="29"/>
        <v>0</v>
      </c>
      <c r="AC108" s="5">
        <f t="shared" si="30"/>
        <v>0</v>
      </c>
      <c r="AD108" s="16"/>
      <c r="AF108" s="5">
        <f t="shared" si="31"/>
        <v>3</v>
      </c>
      <c r="AG108" s="5">
        <f t="shared" si="32"/>
        <v>3</v>
      </c>
      <c r="AH108" s="5" t="str">
        <f t="shared" si="33"/>
        <v>Correct</v>
      </c>
      <c r="AI108" s="1" t="s">
        <v>94</v>
      </c>
      <c r="AJ108" s="1">
        <v>63</v>
      </c>
      <c r="AK108" s="1" t="s">
        <v>95</v>
      </c>
      <c r="AL108" s="1" t="s">
        <v>131</v>
      </c>
      <c r="AM108" s="1" t="s">
        <v>160</v>
      </c>
      <c r="AN108" s="1" t="s">
        <v>98</v>
      </c>
      <c r="AO108" s="1" t="s">
        <v>353</v>
      </c>
      <c r="AP108" s="1" t="s">
        <v>114</v>
      </c>
      <c r="AQ108" s="1" t="s">
        <v>110</v>
      </c>
      <c r="AR108" s="1" t="s">
        <v>101</v>
      </c>
      <c r="AS108" s="1" t="s">
        <v>102</v>
      </c>
      <c r="AT108" s="1" t="s">
        <v>91</v>
      </c>
      <c r="AU108" s="1" t="s">
        <v>102</v>
      </c>
      <c r="AV108" s="1" t="s">
        <v>262</v>
      </c>
    </row>
    <row r="109" spans="1:48" x14ac:dyDescent="0.25">
      <c r="A109" s="1">
        <v>108</v>
      </c>
      <c r="B109" s="1" t="s">
        <v>39</v>
      </c>
      <c r="C109" s="1"/>
      <c r="D109" s="1"/>
      <c r="E109" s="1"/>
      <c r="F109" s="1" t="s">
        <v>43</v>
      </c>
      <c r="G109" s="1"/>
      <c r="H109" s="1" t="s">
        <v>44</v>
      </c>
      <c r="I109" s="1"/>
      <c r="J109" s="1"/>
      <c r="K109" s="1"/>
      <c r="L109" s="1"/>
      <c r="M109" s="1"/>
      <c r="O109" s="5">
        <f t="shared" si="17"/>
        <v>3</v>
      </c>
      <c r="P109" s="5">
        <f t="shared" si="18"/>
        <v>1</v>
      </c>
      <c r="R109" s="5">
        <f t="shared" si="19"/>
        <v>1</v>
      </c>
      <c r="S109" s="5">
        <f t="shared" si="20"/>
        <v>0</v>
      </c>
      <c r="T109" s="5">
        <f t="shared" si="21"/>
        <v>0</v>
      </c>
      <c r="U109" s="5">
        <f t="shared" si="22"/>
        <v>0</v>
      </c>
      <c r="V109" s="5">
        <f t="shared" si="23"/>
        <v>1</v>
      </c>
      <c r="W109" s="5">
        <f t="shared" si="24"/>
        <v>0</v>
      </c>
      <c r="X109" s="5">
        <f t="shared" si="25"/>
        <v>1</v>
      </c>
      <c r="Y109" s="5">
        <f t="shared" si="26"/>
        <v>0</v>
      </c>
      <c r="Z109" s="5">
        <f t="shared" si="27"/>
        <v>0</v>
      </c>
      <c r="AA109" s="5">
        <f t="shared" si="28"/>
        <v>0</v>
      </c>
      <c r="AB109" s="5">
        <f t="shared" si="29"/>
        <v>0</v>
      </c>
      <c r="AC109" s="5">
        <f t="shared" si="30"/>
        <v>0</v>
      </c>
      <c r="AD109" s="16"/>
      <c r="AF109" s="5">
        <f t="shared" si="31"/>
        <v>3</v>
      </c>
      <c r="AG109" s="5">
        <f t="shared" si="32"/>
        <v>3</v>
      </c>
      <c r="AH109" s="5" t="str">
        <f t="shared" si="33"/>
        <v>Correct</v>
      </c>
      <c r="AI109" s="1" t="s">
        <v>105</v>
      </c>
      <c r="AJ109" s="1">
        <v>16</v>
      </c>
      <c r="AK109" s="1" t="s">
        <v>95</v>
      </c>
      <c r="AL109" s="1" t="s">
        <v>117</v>
      </c>
      <c r="AM109" s="1" t="s">
        <v>97</v>
      </c>
      <c r="AN109" s="1" t="s">
        <v>98</v>
      </c>
      <c r="AO109" s="1" t="s">
        <v>80</v>
      </c>
      <c r="AP109" s="1"/>
      <c r="AQ109" s="1" t="s">
        <v>133</v>
      </c>
      <c r="AR109" s="1" t="s">
        <v>136</v>
      </c>
      <c r="AS109" s="1" t="s">
        <v>102</v>
      </c>
      <c r="AT109" s="1"/>
      <c r="AU109" s="1" t="s">
        <v>102</v>
      </c>
      <c r="AV109" s="1" t="s">
        <v>262</v>
      </c>
    </row>
    <row r="110" spans="1:48" x14ac:dyDescent="0.25">
      <c r="A110" s="1">
        <v>109</v>
      </c>
      <c r="B110" s="1"/>
      <c r="C110" s="1"/>
      <c r="D110" s="1" t="s">
        <v>41</v>
      </c>
      <c r="E110" s="1"/>
      <c r="F110" s="1"/>
      <c r="G110" s="1"/>
      <c r="H110" s="1"/>
      <c r="I110" s="1"/>
      <c r="J110" s="1" t="s">
        <v>46</v>
      </c>
      <c r="K110" s="1" t="s">
        <v>47</v>
      </c>
      <c r="L110" s="1"/>
      <c r="M110" s="1"/>
      <c r="O110" s="5">
        <f t="shared" si="17"/>
        <v>3</v>
      </c>
      <c r="P110" s="5">
        <f t="shared" si="18"/>
        <v>1</v>
      </c>
      <c r="R110" s="5">
        <f t="shared" si="19"/>
        <v>0</v>
      </c>
      <c r="S110" s="5">
        <f t="shared" si="20"/>
        <v>0</v>
      </c>
      <c r="T110" s="5">
        <f t="shared" si="21"/>
        <v>1</v>
      </c>
      <c r="U110" s="5">
        <f t="shared" si="22"/>
        <v>0</v>
      </c>
      <c r="V110" s="5">
        <f t="shared" si="23"/>
        <v>0</v>
      </c>
      <c r="W110" s="5">
        <f t="shared" si="24"/>
        <v>0</v>
      </c>
      <c r="X110" s="5">
        <f t="shared" si="25"/>
        <v>0</v>
      </c>
      <c r="Y110" s="5">
        <f t="shared" si="26"/>
        <v>0</v>
      </c>
      <c r="Z110" s="5">
        <f t="shared" si="27"/>
        <v>1</v>
      </c>
      <c r="AA110" s="5">
        <f t="shared" si="28"/>
        <v>1</v>
      </c>
      <c r="AB110" s="5">
        <f t="shared" si="29"/>
        <v>0</v>
      </c>
      <c r="AC110" s="5">
        <f t="shared" si="30"/>
        <v>0</v>
      </c>
      <c r="AD110" s="16"/>
      <c r="AF110" s="5">
        <f t="shared" si="31"/>
        <v>3</v>
      </c>
      <c r="AG110" s="5">
        <f t="shared" si="32"/>
        <v>3</v>
      </c>
      <c r="AH110" s="5" t="str">
        <f t="shared" si="33"/>
        <v>Correct</v>
      </c>
      <c r="AI110" s="1" t="s">
        <v>94</v>
      </c>
      <c r="AJ110" s="1">
        <v>55</v>
      </c>
      <c r="AK110" s="1" t="s">
        <v>95</v>
      </c>
      <c r="AL110" s="1" t="s">
        <v>117</v>
      </c>
      <c r="AM110" s="1" t="s">
        <v>97</v>
      </c>
      <c r="AN110" s="1"/>
      <c r="AO110" s="1" t="s">
        <v>88</v>
      </c>
      <c r="AP110" s="1"/>
      <c r="AQ110" s="1" t="s">
        <v>100</v>
      </c>
      <c r="AR110" s="1" t="s">
        <v>101</v>
      </c>
      <c r="AS110" s="1" t="s">
        <v>102</v>
      </c>
      <c r="AT110" s="1"/>
      <c r="AU110" s="1" t="s">
        <v>102</v>
      </c>
      <c r="AV110" s="1" t="s">
        <v>262</v>
      </c>
    </row>
    <row r="111" spans="1:48" x14ac:dyDescent="0.25">
      <c r="A111" s="1">
        <v>110</v>
      </c>
      <c r="B111" s="1"/>
      <c r="C111" s="1"/>
      <c r="D111" s="1"/>
      <c r="E111" s="1" t="s">
        <v>42</v>
      </c>
      <c r="F111" s="1"/>
      <c r="G111" s="1"/>
      <c r="H111" s="1" t="s">
        <v>44</v>
      </c>
      <c r="I111" s="1"/>
      <c r="J111" s="1" t="s">
        <v>46</v>
      </c>
      <c r="K111" s="1"/>
      <c r="L111" s="1"/>
      <c r="M111" s="1"/>
      <c r="O111" s="5">
        <f t="shared" si="17"/>
        <v>3</v>
      </c>
      <c r="P111" s="5">
        <f t="shared" si="18"/>
        <v>1</v>
      </c>
      <c r="R111" s="5">
        <f t="shared" si="19"/>
        <v>0</v>
      </c>
      <c r="S111" s="5">
        <f t="shared" si="20"/>
        <v>0</v>
      </c>
      <c r="T111" s="5">
        <f t="shared" si="21"/>
        <v>0</v>
      </c>
      <c r="U111" s="5">
        <f t="shared" si="22"/>
        <v>1</v>
      </c>
      <c r="V111" s="5">
        <f t="shared" si="23"/>
        <v>0</v>
      </c>
      <c r="W111" s="5">
        <f t="shared" si="24"/>
        <v>0</v>
      </c>
      <c r="X111" s="5">
        <f t="shared" si="25"/>
        <v>1</v>
      </c>
      <c r="Y111" s="5">
        <f t="shared" si="26"/>
        <v>0</v>
      </c>
      <c r="Z111" s="5">
        <f t="shared" si="27"/>
        <v>1</v>
      </c>
      <c r="AA111" s="5">
        <f t="shared" si="28"/>
        <v>0</v>
      </c>
      <c r="AB111" s="5">
        <f t="shared" si="29"/>
        <v>0</v>
      </c>
      <c r="AC111" s="5">
        <f t="shared" si="30"/>
        <v>0</v>
      </c>
      <c r="AD111" s="16"/>
      <c r="AF111" s="5">
        <f t="shared" si="31"/>
        <v>3</v>
      </c>
      <c r="AG111" s="5">
        <f t="shared" si="32"/>
        <v>3</v>
      </c>
      <c r="AH111" s="5" t="str">
        <f t="shared" si="33"/>
        <v>Correct</v>
      </c>
      <c r="AI111" s="1" t="s">
        <v>94</v>
      </c>
      <c r="AJ111" s="1">
        <v>48</v>
      </c>
      <c r="AK111" s="1" t="s">
        <v>95</v>
      </c>
      <c r="AL111" s="1" t="s">
        <v>96</v>
      </c>
      <c r="AM111" s="1" t="s">
        <v>97</v>
      </c>
      <c r="AN111" s="1" t="s">
        <v>98</v>
      </c>
      <c r="AO111" s="1" t="s">
        <v>349</v>
      </c>
      <c r="AP111" s="1" t="s">
        <v>109</v>
      </c>
      <c r="AQ111" s="1" t="s">
        <v>110</v>
      </c>
      <c r="AR111" s="1" t="s">
        <v>123</v>
      </c>
      <c r="AS111" s="1" t="s">
        <v>98</v>
      </c>
      <c r="AT111" s="1" t="s">
        <v>93</v>
      </c>
      <c r="AU111" s="1" t="s">
        <v>98</v>
      </c>
      <c r="AV111" s="1" t="s">
        <v>262</v>
      </c>
    </row>
    <row r="112" spans="1:48" x14ac:dyDescent="0.25">
      <c r="A112" s="1">
        <v>111</v>
      </c>
      <c r="B112" s="1"/>
      <c r="C112" s="1"/>
      <c r="D112" s="1"/>
      <c r="E112" s="1" t="s">
        <v>42</v>
      </c>
      <c r="F112" s="1"/>
      <c r="G112" s="1"/>
      <c r="H112" s="1" t="s">
        <v>44</v>
      </c>
      <c r="I112" s="1"/>
      <c r="J112" s="1" t="s">
        <v>46</v>
      </c>
      <c r="K112" s="1"/>
      <c r="L112" s="1"/>
      <c r="M112" s="1"/>
      <c r="O112" s="5">
        <f t="shared" si="17"/>
        <v>3</v>
      </c>
      <c r="P112" s="5">
        <f t="shared" si="18"/>
        <v>1</v>
      </c>
      <c r="R112" s="5">
        <f t="shared" si="19"/>
        <v>0</v>
      </c>
      <c r="S112" s="5">
        <f t="shared" si="20"/>
        <v>0</v>
      </c>
      <c r="T112" s="5">
        <f t="shared" si="21"/>
        <v>0</v>
      </c>
      <c r="U112" s="5">
        <f t="shared" si="22"/>
        <v>1</v>
      </c>
      <c r="V112" s="5">
        <f t="shared" si="23"/>
        <v>0</v>
      </c>
      <c r="W112" s="5">
        <f t="shared" si="24"/>
        <v>0</v>
      </c>
      <c r="X112" s="5">
        <f t="shared" si="25"/>
        <v>1</v>
      </c>
      <c r="Y112" s="5">
        <f t="shared" si="26"/>
        <v>0</v>
      </c>
      <c r="Z112" s="5">
        <f t="shared" si="27"/>
        <v>1</v>
      </c>
      <c r="AA112" s="5">
        <f t="shared" si="28"/>
        <v>0</v>
      </c>
      <c r="AB112" s="5">
        <f t="shared" si="29"/>
        <v>0</v>
      </c>
      <c r="AC112" s="5">
        <f t="shared" si="30"/>
        <v>0</v>
      </c>
      <c r="AD112" s="16"/>
      <c r="AF112" s="5">
        <f t="shared" si="31"/>
        <v>3</v>
      </c>
      <c r="AG112" s="5">
        <f t="shared" si="32"/>
        <v>3</v>
      </c>
      <c r="AH112" s="5" t="str">
        <f t="shared" si="33"/>
        <v>Correct</v>
      </c>
      <c r="AI112" s="1" t="s">
        <v>94</v>
      </c>
      <c r="AJ112" s="1">
        <v>48</v>
      </c>
      <c r="AK112" s="1" t="s">
        <v>95</v>
      </c>
      <c r="AL112" s="1"/>
      <c r="AM112" s="1"/>
      <c r="AN112" s="1"/>
      <c r="AO112" s="1"/>
      <c r="AP112" s="1"/>
      <c r="AQ112" s="1"/>
      <c r="AR112" s="1"/>
      <c r="AS112" s="1"/>
      <c r="AT112" s="1"/>
      <c r="AU112" s="1"/>
      <c r="AV112" s="1" t="s">
        <v>262</v>
      </c>
    </row>
    <row r="113" spans="1:48" x14ac:dyDescent="0.25">
      <c r="A113" s="1">
        <v>112</v>
      </c>
      <c r="B113" s="1"/>
      <c r="C113" s="1" t="s">
        <v>40</v>
      </c>
      <c r="D113" s="1"/>
      <c r="E113" s="1" t="s">
        <v>42</v>
      </c>
      <c r="F113" s="1"/>
      <c r="G113" s="1" t="s">
        <v>37</v>
      </c>
      <c r="H113" s="1"/>
      <c r="I113" s="1"/>
      <c r="J113" s="1"/>
      <c r="K113" s="1"/>
      <c r="L113" s="1"/>
      <c r="M113" s="1"/>
      <c r="O113" s="5">
        <f t="shared" si="17"/>
        <v>3</v>
      </c>
      <c r="P113" s="5">
        <f t="shared" si="18"/>
        <v>1</v>
      </c>
      <c r="R113" s="5">
        <f t="shared" si="19"/>
        <v>0</v>
      </c>
      <c r="S113" s="5">
        <f t="shared" si="20"/>
        <v>1</v>
      </c>
      <c r="T113" s="5">
        <f t="shared" si="21"/>
        <v>0</v>
      </c>
      <c r="U113" s="5">
        <f t="shared" si="22"/>
        <v>1</v>
      </c>
      <c r="V113" s="5">
        <f t="shared" si="23"/>
        <v>0</v>
      </c>
      <c r="W113" s="5">
        <f t="shared" si="24"/>
        <v>1</v>
      </c>
      <c r="X113" s="5">
        <f t="shared" si="25"/>
        <v>0</v>
      </c>
      <c r="Y113" s="5">
        <f t="shared" si="26"/>
        <v>0</v>
      </c>
      <c r="Z113" s="5">
        <f t="shared" si="27"/>
        <v>0</v>
      </c>
      <c r="AA113" s="5">
        <f t="shared" si="28"/>
        <v>0</v>
      </c>
      <c r="AB113" s="5">
        <f t="shared" si="29"/>
        <v>0</v>
      </c>
      <c r="AC113" s="5">
        <f t="shared" si="30"/>
        <v>0</v>
      </c>
      <c r="AD113" s="16"/>
      <c r="AF113" s="5">
        <f t="shared" si="31"/>
        <v>3</v>
      </c>
      <c r="AG113" s="5">
        <f t="shared" si="32"/>
        <v>3</v>
      </c>
      <c r="AH113" s="5" t="str">
        <f t="shared" si="33"/>
        <v>Correct</v>
      </c>
      <c r="AI113" s="1" t="s">
        <v>94</v>
      </c>
      <c r="AJ113" s="1"/>
      <c r="AK113" s="1" t="s">
        <v>95</v>
      </c>
      <c r="AL113" s="1" t="s">
        <v>117</v>
      </c>
      <c r="AM113" s="1" t="s">
        <v>97</v>
      </c>
      <c r="AN113" s="1" t="s">
        <v>98</v>
      </c>
      <c r="AO113" s="1" t="s">
        <v>349</v>
      </c>
      <c r="AP113" s="1"/>
      <c r="AQ113" s="1" t="s">
        <v>110</v>
      </c>
      <c r="AR113" s="1" t="s">
        <v>101</v>
      </c>
      <c r="AS113" s="1" t="s">
        <v>102</v>
      </c>
      <c r="AT113" s="1" t="s">
        <v>90</v>
      </c>
      <c r="AU113" s="1" t="s">
        <v>98</v>
      </c>
      <c r="AV113" s="1" t="s">
        <v>262</v>
      </c>
    </row>
    <row r="114" spans="1:48" x14ac:dyDescent="0.25">
      <c r="A114" s="1">
        <v>113</v>
      </c>
      <c r="B114" s="1"/>
      <c r="C114" s="1" t="s">
        <v>40</v>
      </c>
      <c r="D114" s="1"/>
      <c r="E114" s="1"/>
      <c r="F114" s="1"/>
      <c r="G114" s="1"/>
      <c r="H114" s="1" t="s">
        <v>44</v>
      </c>
      <c r="I114" s="1"/>
      <c r="J114" s="1" t="s">
        <v>46</v>
      </c>
      <c r="K114" s="1"/>
      <c r="L114" s="1"/>
      <c r="M114" s="1"/>
      <c r="O114" s="5">
        <f t="shared" si="17"/>
        <v>3</v>
      </c>
      <c r="P114" s="5">
        <f t="shared" si="18"/>
        <v>1</v>
      </c>
      <c r="R114" s="5">
        <f t="shared" si="19"/>
        <v>0</v>
      </c>
      <c r="S114" s="5">
        <f t="shared" si="20"/>
        <v>1</v>
      </c>
      <c r="T114" s="5">
        <f t="shared" si="21"/>
        <v>0</v>
      </c>
      <c r="U114" s="5">
        <f t="shared" si="22"/>
        <v>0</v>
      </c>
      <c r="V114" s="5">
        <f t="shared" si="23"/>
        <v>0</v>
      </c>
      <c r="W114" s="5">
        <f t="shared" si="24"/>
        <v>0</v>
      </c>
      <c r="X114" s="5">
        <f t="shared" si="25"/>
        <v>1</v>
      </c>
      <c r="Y114" s="5">
        <f t="shared" si="26"/>
        <v>0</v>
      </c>
      <c r="Z114" s="5">
        <f t="shared" si="27"/>
        <v>1</v>
      </c>
      <c r="AA114" s="5">
        <f t="shared" si="28"/>
        <v>0</v>
      </c>
      <c r="AB114" s="5">
        <f t="shared" si="29"/>
        <v>0</v>
      </c>
      <c r="AC114" s="5">
        <f t="shared" si="30"/>
        <v>0</v>
      </c>
      <c r="AD114" s="16"/>
      <c r="AF114" s="5">
        <f t="shared" si="31"/>
        <v>3</v>
      </c>
      <c r="AG114" s="5">
        <f t="shared" si="32"/>
        <v>3</v>
      </c>
      <c r="AH114" s="5" t="str">
        <f t="shared" si="33"/>
        <v>Correct</v>
      </c>
      <c r="AI114" s="1" t="s">
        <v>94</v>
      </c>
      <c r="AJ114" s="1">
        <v>73</v>
      </c>
      <c r="AK114" s="1" t="s">
        <v>95</v>
      </c>
      <c r="AL114" s="1" t="s">
        <v>96</v>
      </c>
      <c r="AM114" s="1" t="s">
        <v>160</v>
      </c>
      <c r="AN114" s="1"/>
      <c r="AO114" s="1" t="s">
        <v>349</v>
      </c>
      <c r="AP114" s="1" t="s">
        <v>112</v>
      </c>
      <c r="AQ114" s="1" t="s">
        <v>110</v>
      </c>
      <c r="AR114" s="1" t="s">
        <v>104</v>
      </c>
      <c r="AS114" s="1" t="s">
        <v>102</v>
      </c>
      <c r="AT114" s="1" t="s">
        <v>91</v>
      </c>
      <c r="AU114" s="1" t="s">
        <v>98</v>
      </c>
      <c r="AV114" s="1" t="s">
        <v>262</v>
      </c>
    </row>
    <row r="115" spans="1:48" x14ac:dyDescent="0.25">
      <c r="A115" s="1">
        <v>114</v>
      </c>
      <c r="B115" s="1"/>
      <c r="C115" s="1"/>
      <c r="D115" s="1"/>
      <c r="E115" s="1"/>
      <c r="F115" s="1"/>
      <c r="G115" s="1"/>
      <c r="H115" s="1"/>
      <c r="I115" s="1" t="s">
        <v>45</v>
      </c>
      <c r="J115" s="1"/>
      <c r="K115" s="1"/>
      <c r="L115" s="1"/>
      <c r="M115" s="1"/>
      <c r="O115" s="5">
        <f t="shared" si="17"/>
        <v>1</v>
      </c>
      <c r="P115" s="5">
        <f t="shared" si="18"/>
        <v>3</v>
      </c>
      <c r="R115" s="5">
        <f t="shared" si="19"/>
        <v>0</v>
      </c>
      <c r="S115" s="5">
        <f t="shared" si="20"/>
        <v>0</v>
      </c>
      <c r="T115" s="5">
        <f t="shared" si="21"/>
        <v>0</v>
      </c>
      <c r="U115" s="5">
        <f t="shared" si="22"/>
        <v>0</v>
      </c>
      <c r="V115" s="5">
        <f t="shared" si="23"/>
        <v>0</v>
      </c>
      <c r="W115" s="5">
        <f t="shared" si="24"/>
        <v>0</v>
      </c>
      <c r="X115" s="5">
        <f t="shared" si="25"/>
        <v>0</v>
      </c>
      <c r="Y115" s="5">
        <f t="shared" si="26"/>
        <v>1</v>
      </c>
      <c r="Z115" s="5">
        <f t="shared" si="27"/>
        <v>0</v>
      </c>
      <c r="AA115" s="5">
        <f t="shared" si="28"/>
        <v>0</v>
      </c>
      <c r="AB115" s="5">
        <f t="shared" si="29"/>
        <v>0</v>
      </c>
      <c r="AC115" s="5">
        <f t="shared" si="30"/>
        <v>0</v>
      </c>
      <c r="AD115" s="16"/>
      <c r="AF115" s="5">
        <f t="shared" si="31"/>
        <v>1</v>
      </c>
      <c r="AG115" s="5">
        <f t="shared" si="32"/>
        <v>1</v>
      </c>
      <c r="AH115" s="5" t="str">
        <f t="shared" si="33"/>
        <v>Correct</v>
      </c>
      <c r="AI115" s="1" t="s">
        <v>94</v>
      </c>
      <c r="AJ115" s="1">
        <v>31</v>
      </c>
      <c r="AK115" s="1" t="s">
        <v>95</v>
      </c>
      <c r="AL115" s="1" t="s">
        <v>117</v>
      </c>
      <c r="AM115" s="1" t="s">
        <v>97</v>
      </c>
      <c r="AN115" s="1" t="s">
        <v>98</v>
      </c>
      <c r="AO115" s="1" t="s">
        <v>349</v>
      </c>
      <c r="AP115" s="1"/>
      <c r="AQ115" s="1" t="s">
        <v>110</v>
      </c>
      <c r="AR115" s="1" t="s">
        <v>125</v>
      </c>
      <c r="AS115" s="1" t="s">
        <v>98</v>
      </c>
      <c r="AT115" s="1"/>
      <c r="AU115" s="1" t="s">
        <v>102</v>
      </c>
      <c r="AV115" s="1" t="s">
        <v>262</v>
      </c>
    </row>
    <row r="116" spans="1:48" x14ac:dyDescent="0.25">
      <c r="A116" s="1">
        <v>115</v>
      </c>
      <c r="B116" s="1"/>
      <c r="C116" s="1"/>
      <c r="D116" s="1"/>
      <c r="E116" s="1"/>
      <c r="F116" s="1"/>
      <c r="G116" s="1"/>
      <c r="H116" s="1" t="s">
        <v>44</v>
      </c>
      <c r="I116" s="1"/>
      <c r="J116" s="1" t="s">
        <v>46</v>
      </c>
      <c r="K116" s="1" t="s">
        <v>47</v>
      </c>
      <c r="L116" s="1"/>
      <c r="M116" s="1"/>
      <c r="O116" s="5">
        <f t="shared" si="17"/>
        <v>3</v>
      </c>
      <c r="P116" s="5">
        <f t="shared" si="18"/>
        <v>1</v>
      </c>
      <c r="R116" s="5">
        <f t="shared" si="19"/>
        <v>0</v>
      </c>
      <c r="S116" s="5">
        <f t="shared" si="20"/>
        <v>0</v>
      </c>
      <c r="T116" s="5">
        <f t="shared" si="21"/>
        <v>0</v>
      </c>
      <c r="U116" s="5">
        <f t="shared" si="22"/>
        <v>0</v>
      </c>
      <c r="V116" s="5">
        <f t="shared" si="23"/>
        <v>0</v>
      </c>
      <c r="W116" s="5">
        <f t="shared" si="24"/>
        <v>0</v>
      </c>
      <c r="X116" s="5">
        <f t="shared" si="25"/>
        <v>1</v>
      </c>
      <c r="Y116" s="5">
        <f t="shared" si="26"/>
        <v>0</v>
      </c>
      <c r="Z116" s="5">
        <f t="shared" si="27"/>
        <v>1</v>
      </c>
      <c r="AA116" s="5">
        <f t="shared" si="28"/>
        <v>1</v>
      </c>
      <c r="AB116" s="5">
        <f t="shared" si="29"/>
        <v>0</v>
      </c>
      <c r="AC116" s="5">
        <f t="shared" si="30"/>
        <v>0</v>
      </c>
      <c r="AD116" s="16"/>
      <c r="AF116" s="5">
        <f t="shared" si="31"/>
        <v>3</v>
      </c>
      <c r="AG116" s="5">
        <f t="shared" si="32"/>
        <v>3</v>
      </c>
      <c r="AH116" s="5" t="str">
        <f t="shared" si="33"/>
        <v>Correct</v>
      </c>
      <c r="AI116" s="1" t="s">
        <v>94</v>
      </c>
      <c r="AJ116" s="1">
        <v>47</v>
      </c>
      <c r="AK116" s="1" t="s">
        <v>95</v>
      </c>
      <c r="AL116" s="1" t="s">
        <v>96</v>
      </c>
      <c r="AM116" s="1" t="s">
        <v>97</v>
      </c>
      <c r="AN116" s="1"/>
      <c r="AO116" s="1" t="s">
        <v>349</v>
      </c>
      <c r="AP116" s="1" t="s">
        <v>109</v>
      </c>
      <c r="AQ116" s="1" t="s">
        <v>103</v>
      </c>
      <c r="AR116" s="1" t="s">
        <v>125</v>
      </c>
      <c r="AS116" s="1" t="s">
        <v>98</v>
      </c>
      <c r="AT116" s="1"/>
      <c r="AU116" s="1"/>
      <c r="AV116" s="1" t="s">
        <v>262</v>
      </c>
    </row>
    <row r="117" spans="1:48" x14ac:dyDescent="0.25">
      <c r="A117" s="1">
        <v>116</v>
      </c>
      <c r="B117" s="1"/>
      <c r="C117" s="1"/>
      <c r="D117" s="1"/>
      <c r="E117" s="1"/>
      <c r="F117" s="1"/>
      <c r="G117" s="1" t="s">
        <v>37</v>
      </c>
      <c r="H117" s="1" t="s">
        <v>44</v>
      </c>
      <c r="I117" s="1"/>
      <c r="J117" s="1"/>
      <c r="K117" s="1" t="s">
        <v>47</v>
      </c>
      <c r="L117" s="1"/>
      <c r="M117" s="1"/>
      <c r="O117" s="5">
        <f t="shared" si="17"/>
        <v>3</v>
      </c>
      <c r="P117" s="5">
        <f t="shared" si="18"/>
        <v>1</v>
      </c>
      <c r="R117" s="5">
        <f t="shared" si="19"/>
        <v>0</v>
      </c>
      <c r="S117" s="5">
        <f t="shared" si="20"/>
        <v>0</v>
      </c>
      <c r="T117" s="5">
        <f t="shared" si="21"/>
        <v>0</v>
      </c>
      <c r="U117" s="5">
        <f t="shared" si="22"/>
        <v>0</v>
      </c>
      <c r="V117" s="5">
        <f t="shared" si="23"/>
        <v>0</v>
      </c>
      <c r="W117" s="5">
        <f t="shared" si="24"/>
        <v>1</v>
      </c>
      <c r="X117" s="5">
        <f t="shared" si="25"/>
        <v>1</v>
      </c>
      <c r="Y117" s="5">
        <f t="shared" si="26"/>
        <v>0</v>
      </c>
      <c r="Z117" s="5">
        <f t="shared" si="27"/>
        <v>0</v>
      </c>
      <c r="AA117" s="5">
        <f t="shared" si="28"/>
        <v>1</v>
      </c>
      <c r="AB117" s="5">
        <f t="shared" si="29"/>
        <v>0</v>
      </c>
      <c r="AC117" s="5">
        <f t="shared" si="30"/>
        <v>0</v>
      </c>
      <c r="AD117" s="16"/>
      <c r="AF117" s="5">
        <f t="shared" si="31"/>
        <v>3</v>
      </c>
      <c r="AG117" s="5">
        <f t="shared" si="32"/>
        <v>3</v>
      </c>
      <c r="AH117" s="5" t="str">
        <f t="shared" si="33"/>
        <v>Correct</v>
      </c>
      <c r="AI117" s="1" t="s">
        <v>94</v>
      </c>
      <c r="AJ117" s="1">
        <v>60</v>
      </c>
      <c r="AK117" s="1" t="s">
        <v>95</v>
      </c>
      <c r="AL117" s="1" t="s">
        <v>96</v>
      </c>
      <c r="AM117" s="1" t="s">
        <v>97</v>
      </c>
      <c r="AN117" s="1" t="s">
        <v>98</v>
      </c>
      <c r="AO117" s="1" t="s">
        <v>351</v>
      </c>
      <c r="AP117" s="1" t="s">
        <v>109</v>
      </c>
      <c r="AQ117" s="1" t="s">
        <v>110</v>
      </c>
      <c r="AR117" s="1" t="s">
        <v>101</v>
      </c>
      <c r="AS117" s="1" t="s">
        <v>102</v>
      </c>
      <c r="AT117" s="1" t="s">
        <v>92</v>
      </c>
      <c r="AU117" s="1" t="s">
        <v>102</v>
      </c>
      <c r="AV117" s="1" t="s">
        <v>262</v>
      </c>
    </row>
    <row r="118" spans="1:48" x14ac:dyDescent="0.25">
      <c r="A118" s="1">
        <v>117</v>
      </c>
      <c r="B118" s="1"/>
      <c r="C118" s="1" t="s">
        <v>40</v>
      </c>
      <c r="D118" s="1" t="s">
        <v>41</v>
      </c>
      <c r="E118" s="1" t="s">
        <v>42</v>
      </c>
      <c r="F118" s="1" t="s">
        <v>43</v>
      </c>
      <c r="G118" s="1" t="s">
        <v>37</v>
      </c>
      <c r="H118" s="1" t="s">
        <v>44</v>
      </c>
      <c r="I118" s="1"/>
      <c r="J118" s="1" t="s">
        <v>46</v>
      </c>
      <c r="K118" s="1"/>
      <c r="L118" s="1" t="s">
        <v>48</v>
      </c>
      <c r="M118" s="1"/>
      <c r="O118" s="5">
        <f t="shared" si="17"/>
        <v>8</v>
      </c>
      <c r="P118" s="5">
        <f t="shared" si="18"/>
        <v>0.375</v>
      </c>
      <c r="R118" s="5">
        <f t="shared" si="19"/>
        <v>0</v>
      </c>
      <c r="S118" s="5">
        <f t="shared" si="20"/>
        <v>0.375</v>
      </c>
      <c r="T118" s="5">
        <f t="shared" si="21"/>
        <v>0.375</v>
      </c>
      <c r="U118" s="5">
        <f t="shared" si="22"/>
        <v>0.375</v>
      </c>
      <c r="V118" s="5">
        <f t="shared" si="23"/>
        <v>0.375</v>
      </c>
      <c r="W118" s="5">
        <f t="shared" si="24"/>
        <v>0.375</v>
      </c>
      <c r="X118" s="5">
        <f t="shared" si="25"/>
        <v>0.375</v>
      </c>
      <c r="Y118" s="5">
        <f t="shared" si="26"/>
        <v>0</v>
      </c>
      <c r="Z118" s="5">
        <f t="shared" si="27"/>
        <v>0.375</v>
      </c>
      <c r="AA118" s="5">
        <f t="shared" si="28"/>
        <v>0</v>
      </c>
      <c r="AB118" s="5">
        <f t="shared" si="29"/>
        <v>0.375</v>
      </c>
      <c r="AC118" s="5">
        <f t="shared" si="30"/>
        <v>0</v>
      </c>
      <c r="AD118" s="16"/>
      <c r="AF118" s="5">
        <f t="shared" si="31"/>
        <v>3</v>
      </c>
      <c r="AG118" s="5">
        <f t="shared" si="32"/>
        <v>8</v>
      </c>
      <c r="AH118" s="5" t="str">
        <f t="shared" si="33"/>
        <v>Correct</v>
      </c>
      <c r="AI118" s="1" t="s">
        <v>94</v>
      </c>
      <c r="AJ118" s="1">
        <v>55</v>
      </c>
      <c r="AK118" s="1" t="s">
        <v>95</v>
      </c>
      <c r="AL118" s="1" t="s">
        <v>131</v>
      </c>
      <c r="AM118" s="1" t="s">
        <v>97</v>
      </c>
      <c r="AN118" s="1" t="s">
        <v>98</v>
      </c>
      <c r="AO118" s="1" t="s">
        <v>351</v>
      </c>
      <c r="AP118" s="1" t="s">
        <v>108</v>
      </c>
      <c r="AQ118" s="1" t="s">
        <v>110</v>
      </c>
      <c r="AR118" s="1" t="s">
        <v>104</v>
      </c>
      <c r="AS118" s="1" t="s">
        <v>102</v>
      </c>
      <c r="AT118" s="1" t="s">
        <v>372</v>
      </c>
      <c r="AU118" s="1" t="s">
        <v>98</v>
      </c>
      <c r="AV118" s="1" t="s">
        <v>262</v>
      </c>
    </row>
    <row r="119" spans="1:48" x14ac:dyDescent="0.25">
      <c r="A119" s="1">
        <v>118</v>
      </c>
      <c r="B119" s="1"/>
      <c r="C119" s="1"/>
      <c r="D119" s="1"/>
      <c r="E119" s="1"/>
      <c r="F119" s="1"/>
      <c r="G119" s="1"/>
      <c r="H119" s="1" t="s">
        <v>44</v>
      </c>
      <c r="I119" s="1" t="s">
        <v>45</v>
      </c>
      <c r="J119" s="1"/>
      <c r="K119" s="1" t="s">
        <v>47</v>
      </c>
      <c r="L119" s="1"/>
      <c r="M119" s="1"/>
      <c r="O119" s="5">
        <f t="shared" si="17"/>
        <v>3</v>
      </c>
      <c r="P119" s="5">
        <f t="shared" si="18"/>
        <v>1</v>
      </c>
      <c r="R119" s="5">
        <f t="shared" si="19"/>
        <v>0</v>
      </c>
      <c r="S119" s="5">
        <f t="shared" si="20"/>
        <v>0</v>
      </c>
      <c r="T119" s="5">
        <f t="shared" si="21"/>
        <v>0</v>
      </c>
      <c r="U119" s="5">
        <f t="shared" si="22"/>
        <v>0</v>
      </c>
      <c r="V119" s="5">
        <f t="shared" si="23"/>
        <v>0</v>
      </c>
      <c r="W119" s="5">
        <f t="shared" si="24"/>
        <v>0</v>
      </c>
      <c r="X119" s="5">
        <f t="shared" si="25"/>
        <v>1</v>
      </c>
      <c r="Y119" s="5">
        <f t="shared" si="26"/>
        <v>1</v>
      </c>
      <c r="Z119" s="5">
        <f t="shared" si="27"/>
        <v>0</v>
      </c>
      <c r="AA119" s="5">
        <f t="shared" si="28"/>
        <v>1</v>
      </c>
      <c r="AB119" s="5">
        <f t="shared" si="29"/>
        <v>0</v>
      </c>
      <c r="AC119" s="5">
        <f t="shared" si="30"/>
        <v>0</v>
      </c>
      <c r="AD119" s="16"/>
      <c r="AF119" s="5">
        <f t="shared" si="31"/>
        <v>3</v>
      </c>
      <c r="AG119" s="5">
        <f t="shared" si="32"/>
        <v>3</v>
      </c>
      <c r="AH119" s="5" t="str">
        <f t="shared" si="33"/>
        <v>Correct</v>
      </c>
      <c r="AI119" s="1" t="s">
        <v>105</v>
      </c>
      <c r="AJ119" s="1">
        <v>62</v>
      </c>
      <c r="AK119" s="1" t="s">
        <v>95</v>
      </c>
      <c r="AL119" s="1" t="s">
        <v>158</v>
      </c>
      <c r="AM119" s="1" t="s">
        <v>97</v>
      </c>
      <c r="AN119" s="1"/>
      <c r="AO119" s="1" t="s">
        <v>358</v>
      </c>
      <c r="AP119" s="1" t="s">
        <v>114</v>
      </c>
      <c r="AQ119" s="1" t="s">
        <v>110</v>
      </c>
      <c r="AR119" s="1" t="s">
        <v>104</v>
      </c>
      <c r="AS119" s="1" t="s">
        <v>102</v>
      </c>
      <c r="AT119" s="1" t="s">
        <v>92</v>
      </c>
      <c r="AU119" s="1" t="s">
        <v>98</v>
      </c>
      <c r="AV119" s="1" t="s">
        <v>262</v>
      </c>
    </row>
    <row r="120" spans="1:48" x14ac:dyDescent="0.25">
      <c r="A120" s="1">
        <v>119</v>
      </c>
      <c r="B120" s="1"/>
      <c r="C120" s="1"/>
      <c r="D120" s="1"/>
      <c r="E120" s="1"/>
      <c r="F120" s="1"/>
      <c r="G120" s="1"/>
      <c r="H120" s="1" t="s">
        <v>44</v>
      </c>
      <c r="I120" s="1"/>
      <c r="J120" s="1" t="s">
        <v>46</v>
      </c>
      <c r="K120" s="1"/>
      <c r="L120" s="1"/>
      <c r="M120" s="1"/>
      <c r="O120" s="5">
        <f t="shared" si="17"/>
        <v>2</v>
      </c>
      <c r="P120" s="5">
        <f t="shared" si="18"/>
        <v>1.5</v>
      </c>
      <c r="R120" s="5">
        <f t="shared" si="19"/>
        <v>0</v>
      </c>
      <c r="S120" s="5">
        <f t="shared" si="20"/>
        <v>0</v>
      </c>
      <c r="T120" s="5">
        <f t="shared" si="21"/>
        <v>0</v>
      </c>
      <c r="U120" s="5">
        <f t="shared" si="22"/>
        <v>0</v>
      </c>
      <c r="V120" s="5">
        <f t="shared" si="23"/>
        <v>0</v>
      </c>
      <c r="W120" s="5">
        <f t="shared" si="24"/>
        <v>0</v>
      </c>
      <c r="X120" s="5">
        <f t="shared" si="25"/>
        <v>1</v>
      </c>
      <c r="Y120" s="5">
        <f t="shared" si="26"/>
        <v>0</v>
      </c>
      <c r="Z120" s="5">
        <f t="shared" si="27"/>
        <v>1</v>
      </c>
      <c r="AA120" s="5">
        <f t="shared" si="28"/>
        <v>0</v>
      </c>
      <c r="AB120" s="5">
        <f t="shared" si="29"/>
        <v>0</v>
      </c>
      <c r="AC120" s="5">
        <f t="shared" si="30"/>
        <v>0</v>
      </c>
      <c r="AD120" s="16"/>
      <c r="AF120" s="5">
        <f t="shared" si="31"/>
        <v>2</v>
      </c>
      <c r="AG120" s="5">
        <f t="shared" si="32"/>
        <v>2</v>
      </c>
      <c r="AH120" s="5" t="str">
        <f t="shared" si="33"/>
        <v>Correct</v>
      </c>
      <c r="AI120" s="1" t="s">
        <v>94</v>
      </c>
      <c r="AJ120" s="1">
        <v>20</v>
      </c>
      <c r="AK120" s="1" t="s">
        <v>95</v>
      </c>
      <c r="AL120" s="1" t="s">
        <v>131</v>
      </c>
      <c r="AM120" s="1" t="s">
        <v>160</v>
      </c>
      <c r="AN120" s="1" t="s">
        <v>98</v>
      </c>
      <c r="AO120" s="1" t="s">
        <v>349</v>
      </c>
      <c r="AP120" s="1" t="s">
        <v>112</v>
      </c>
      <c r="AQ120" s="1" t="s">
        <v>120</v>
      </c>
      <c r="AR120" s="1" t="s">
        <v>101</v>
      </c>
      <c r="AS120" s="1" t="s">
        <v>102</v>
      </c>
      <c r="AT120" s="1" t="s">
        <v>372</v>
      </c>
      <c r="AU120" s="1" t="s">
        <v>102</v>
      </c>
      <c r="AV120" s="1" t="s">
        <v>262</v>
      </c>
    </row>
    <row r="121" spans="1:48" x14ac:dyDescent="0.25">
      <c r="A121" s="1">
        <v>120</v>
      </c>
      <c r="B121" s="1"/>
      <c r="C121" s="1"/>
      <c r="D121" s="1"/>
      <c r="E121" s="1"/>
      <c r="F121" s="1"/>
      <c r="G121" s="1" t="s">
        <v>37</v>
      </c>
      <c r="H121" s="1" t="s">
        <v>44</v>
      </c>
      <c r="I121" s="1"/>
      <c r="J121" s="1"/>
      <c r="K121" s="1" t="s">
        <v>47</v>
      </c>
      <c r="L121" s="1"/>
      <c r="M121" s="1"/>
      <c r="O121" s="5">
        <f t="shared" si="17"/>
        <v>3</v>
      </c>
      <c r="P121" s="5">
        <f t="shared" si="18"/>
        <v>1</v>
      </c>
      <c r="R121" s="5">
        <f t="shared" si="19"/>
        <v>0</v>
      </c>
      <c r="S121" s="5">
        <f t="shared" si="20"/>
        <v>0</v>
      </c>
      <c r="T121" s="5">
        <f t="shared" si="21"/>
        <v>0</v>
      </c>
      <c r="U121" s="5">
        <f t="shared" si="22"/>
        <v>0</v>
      </c>
      <c r="V121" s="5">
        <f t="shared" si="23"/>
        <v>0</v>
      </c>
      <c r="W121" s="5">
        <f t="shared" si="24"/>
        <v>1</v>
      </c>
      <c r="X121" s="5">
        <f t="shared" si="25"/>
        <v>1</v>
      </c>
      <c r="Y121" s="5">
        <f t="shared" si="26"/>
        <v>0</v>
      </c>
      <c r="Z121" s="5">
        <f t="shared" si="27"/>
        <v>0</v>
      </c>
      <c r="AA121" s="5">
        <f t="shared" si="28"/>
        <v>1</v>
      </c>
      <c r="AB121" s="5">
        <f t="shared" si="29"/>
        <v>0</v>
      </c>
      <c r="AC121" s="5">
        <f t="shared" si="30"/>
        <v>0</v>
      </c>
      <c r="AD121" s="16"/>
      <c r="AF121" s="5">
        <f t="shared" si="31"/>
        <v>3</v>
      </c>
      <c r="AG121" s="5">
        <f t="shared" si="32"/>
        <v>3</v>
      </c>
      <c r="AH121" s="5" t="str">
        <f t="shared" si="33"/>
        <v>Correct</v>
      </c>
      <c r="AI121" s="1" t="s">
        <v>94</v>
      </c>
      <c r="AJ121" s="1">
        <v>15</v>
      </c>
      <c r="AK121" s="1" t="s">
        <v>95</v>
      </c>
      <c r="AL121" s="1" t="s">
        <v>131</v>
      </c>
      <c r="AM121" s="1" t="s">
        <v>97</v>
      </c>
      <c r="AN121" s="1" t="s">
        <v>98</v>
      </c>
      <c r="AO121" s="1" t="s">
        <v>349</v>
      </c>
      <c r="AP121" s="1" t="s">
        <v>112</v>
      </c>
      <c r="AQ121" s="1" t="s">
        <v>133</v>
      </c>
      <c r="AR121" s="1" t="s">
        <v>136</v>
      </c>
      <c r="AS121" s="1" t="s">
        <v>102</v>
      </c>
      <c r="AT121" s="1" t="s">
        <v>90</v>
      </c>
      <c r="AU121" s="1" t="s">
        <v>102</v>
      </c>
      <c r="AV121" s="1" t="s">
        <v>262</v>
      </c>
    </row>
    <row r="122" spans="1:48" x14ac:dyDescent="0.25">
      <c r="A122" s="1">
        <v>121</v>
      </c>
      <c r="B122" s="1"/>
      <c r="C122" s="1"/>
      <c r="D122" s="1"/>
      <c r="E122" s="1"/>
      <c r="F122" s="1"/>
      <c r="G122" s="1" t="s">
        <v>37</v>
      </c>
      <c r="H122" s="1" t="s">
        <v>44</v>
      </c>
      <c r="I122" s="1"/>
      <c r="J122" s="1"/>
      <c r="K122" s="1" t="s">
        <v>47</v>
      </c>
      <c r="L122" s="1"/>
      <c r="M122" s="1"/>
      <c r="O122" s="5">
        <f t="shared" si="17"/>
        <v>3</v>
      </c>
      <c r="P122" s="5">
        <f t="shared" si="18"/>
        <v>1</v>
      </c>
      <c r="R122" s="5">
        <f t="shared" si="19"/>
        <v>0</v>
      </c>
      <c r="S122" s="5">
        <f t="shared" si="20"/>
        <v>0</v>
      </c>
      <c r="T122" s="5">
        <f t="shared" si="21"/>
        <v>0</v>
      </c>
      <c r="U122" s="5">
        <f t="shared" si="22"/>
        <v>0</v>
      </c>
      <c r="V122" s="5">
        <f t="shared" si="23"/>
        <v>0</v>
      </c>
      <c r="W122" s="5">
        <f t="shared" si="24"/>
        <v>1</v>
      </c>
      <c r="X122" s="5">
        <f t="shared" si="25"/>
        <v>1</v>
      </c>
      <c r="Y122" s="5">
        <f t="shared" si="26"/>
        <v>0</v>
      </c>
      <c r="Z122" s="5">
        <f t="shared" si="27"/>
        <v>0</v>
      </c>
      <c r="AA122" s="5">
        <f t="shared" si="28"/>
        <v>1</v>
      </c>
      <c r="AB122" s="5">
        <f t="shared" si="29"/>
        <v>0</v>
      </c>
      <c r="AC122" s="5">
        <f t="shared" si="30"/>
        <v>0</v>
      </c>
      <c r="AD122" s="16"/>
      <c r="AF122" s="5">
        <f t="shared" si="31"/>
        <v>3</v>
      </c>
      <c r="AG122" s="5">
        <f t="shared" si="32"/>
        <v>3</v>
      </c>
      <c r="AH122" s="5" t="str">
        <f t="shared" si="33"/>
        <v>Correct</v>
      </c>
      <c r="AI122" s="1" t="s">
        <v>94</v>
      </c>
      <c r="AJ122" s="1">
        <v>57</v>
      </c>
      <c r="AK122" s="1" t="s">
        <v>95</v>
      </c>
      <c r="AL122" s="1" t="s">
        <v>117</v>
      </c>
      <c r="AM122" s="1" t="s">
        <v>97</v>
      </c>
      <c r="AN122" s="1" t="s">
        <v>98</v>
      </c>
      <c r="AO122" s="1" t="s">
        <v>353</v>
      </c>
      <c r="AP122" s="1" t="s">
        <v>112</v>
      </c>
      <c r="AQ122" s="1" t="s">
        <v>120</v>
      </c>
      <c r="AR122" s="1" t="s">
        <v>101</v>
      </c>
      <c r="AS122" s="1" t="s">
        <v>102</v>
      </c>
      <c r="AT122" s="1" t="s">
        <v>91</v>
      </c>
      <c r="AU122" s="1" t="s">
        <v>98</v>
      </c>
      <c r="AV122" s="1" t="s">
        <v>262</v>
      </c>
    </row>
    <row r="123" spans="1:48" x14ac:dyDescent="0.25">
      <c r="A123" s="1">
        <v>122</v>
      </c>
      <c r="B123" s="1" t="s">
        <v>39</v>
      </c>
      <c r="C123" s="1" t="s">
        <v>40</v>
      </c>
      <c r="D123" s="1"/>
      <c r="E123" s="1"/>
      <c r="F123" s="1"/>
      <c r="G123" s="1"/>
      <c r="H123" s="1"/>
      <c r="I123" s="1"/>
      <c r="J123" s="1"/>
      <c r="K123" s="1"/>
      <c r="L123" s="1"/>
      <c r="M123" s="1"/>
      <c r="O123" s="5">
        <f t="shared" si="17"/>
        <v>2</v>
      </c>
      <c r="P123" s="5">
        <f t="shared" si="18"/>
        <v>1.5</v>
      </c>
      <c r="R123" s="5">
        <f t="shared" si="19"/>
        <v>1</v>
      </c>
      <c r="S123" s="5">
        <f t="shared" si="20"/>
        <v>1</v>
      </c>
      <c r="T123" s="5">
        <f t="shared" si="21"/>
        <v>0</v>
      </c>
      <c r="U123" s="5">
        <f t="shared" si="22"/>
        <v>0</v>
      </c>
      <c r="V123" s="5">
        <f t="shared" si="23"/>
        <v>0</v>
      </c>
      <c r="W123" s="5">
        <f t="shared" si="24"/>
        <v>0</v>
      </c>
      <c r="X123" s="5">
        <f t="shared" si="25"/>
        <v>0</v>
      </c>
      <c r="Y123" s="5">
        <f t="shared" si="26"/>
        <v>0</v>
      </c>
      <c r="Z123" s="5">
        <f t="shared" si="27"/>
        <v>0</v>
      </c>
      <c r="AA123" s="5">
        <f t="shared" si="28"/>
        <v>0</v>
      </c>
      <c r="AB123" s="5">
        <f t="shared" si="29"/>
        <v>0</v>
      </c>
      <c r="AC123" s="5">
        <f t="shared" si="30"/>
        <v>0</v>
      </c>
      <c r="AD123" s="16"/>
      <c r="AF123" s="5">
        <f t="shared" si="31"/>
        <v>2</v>
      </c>
      <c r="AG123" s="5">
        <f t="shared" si="32"/>
        <v>2</v>
      </c>
      <c r="AH123" s="5" t="str">
        <f t="shared" si="33"/>
        <v>Correct</v>
      </c>
      <c r="AI123" s="1" t="s">
        <v>94</v>
      </c>
      <c r="AJ123" s="1">
        <v>73</v>
      </c>
      <c r="AK123" s="1" t="s">
        <v>95</v>
      </c>
      <c r="AL123" s="1" t="s">
        <v>139</v>
      </c>
      <c r="AM123" s="1" t="s">
        <v>97</v>
      </c>
      <c r="AN123" s="1"/>
      <c r="AO123" s="1" t="s">
        <v>351</v>
      </c>
      <c r="AP123" s="1" t="s">
        <v>109</v>
      </c>
      <c r="AQ123" s="1" t="s">
        <v>120</v>
      </c>
      <c r="AR123" s="1" t="s">
        <v>101</v>
      </c>
      <c r="AS123" s="1" t="s">
        <v>102</v>
      </c>
      <c r="AT123" s="1" t="s">
        <v>92</v>
      </c>
      <c r="AU123" s="1" t="s">
        <v>98</v>
      </c>
      <c r="AV123" s="1" t="s">
        <v>262</v>
      </c>
    </row>
    <row r="124" spans="1:48" x14ac:dyDescent="0.25">
      <c r="A124" s="1">
        <v>123</v>
      </c>
      <c r="B124" s="1"/>
      <c r="C124" s="1" t="s">
        <v>40</v>
      </c>
      <c r="D124" s="1"/>
      <c r="E124" s="1"/>
      <c r="F124" s="1"/>
      <c r="G124" s="1"/>
      <c r="H124" s="1" t="s">
        <v>44</v>
      </c>
      <c r="I124" s="1"/>
      <c r="J124" s="1" t="s">
        <v>46</v>
      </c>
      <c r="K124" s="1"/>
      <c r="L124" s="1"/>
      <c r="M124" s="1"/>
      <c r="O124" s="5">
        <f t="shared" si="17"/>
        <v>3</v>
      </c>
      <c r="P124" s="5">
        <f t="shared" si="18"/>
        <v>1</v>
      </c>
      <c r="R124" s="5">
        <f t="shared" si="19"/>
        <v>0</v>
      </c>
      <c r="S124" s="5">
        <f t="shared" si="20"/>
        <v>1</v>
      </c>
      <c r="T124" s="5">
        <f t="shared" si="21"/>
        <v>0</v>
      </c>
      <c r="U124" s="5">
        <f t="shared" si="22"/>
        <v>0</v>
      </c>
      <c r="V124" s="5">
        <f t="shared" si="23"/>
        <v>0</v>
      </c>
      <c r="W124" s="5">
        <f t="shared" si="24"/>
        <v>0</v>
      </c>
      <c r="X124" s="5">
        <f t="shared" si="25"/>
        <v>1</v>
      </c>
      <c r="Y124" s="5">
        <f t="shared" si="26"/>
        <v>0</v>
      </c>
      <c r="Z124" s="5">
        <f t="shared" si="27"/>
        <v>1</v>
      </c>
      <c r="AA124" s="5">
        <f t="shared" si="28"/>
        <v>0</v>
      </c>
      <c r="AB124" s="5">
        <f t="shared" si="29"/>
        <v>0</v>
      </c>
      <c r="AC124" s="5">
        <f t="shared" si="30"/>
        <v>0</v>
      </c>
      <c r="AD124" s="16"/>
      <c r="AF124" s="5">
        <f t="shared" si="31"/>
        <v>3</v>
      </c>
      <c r="AG124" s="5">
        <f t="shared" si="32"/>
        <v>3</v>
      </c>
      <c r="AH124" s="5" t="str">
        <f t="shared" si="33"/>
        <v>Correct</v>
      </c>
      <c r="AI124" s="1" t="s">
        <v>94</v>
      </c>
      <c r="AJ124" s="1">
        <v>36</v>
      </c>
      <c r="AK124" s="1" t="s">
        <v>95</v>
      </c>
      <c r="AL124" s="1" t="s">
        <v>162</v>
      </c>
      <c r="AM124" s="1" t="s">
        <v>160</v>
      </c>
      <c r="AN124" s="1" t="s">
        <v>98</v>
      </c>
      <c r="AO124" s="1" t="s">
        <v>352</v>
      </c>
      <c r="AP124" s="1" t="s">
        <v>114</v>
      </c>
      <c r="AQ124" s="1" t="s">
        <v>100</v>
      </c>
      <c r="AR124" s="1" t="s">
        <v>101</v>
      </c>
      <c r="AS124" s="1" t="s">
        <v>102</v>
      </c>
      <c r="AT124" s="1" t="s">
        <v>92</v>
      </c>
      <c r="AU124" s="1" t="s">
        <v>102</v>
      </c>
      <c r="AV124" s="1" t="s">
        <v>262</v>
      </c>
    </row>
    <row r="125" spans="1:48" x14ac:dyDescent="0.25">
      <c r="A125" s="1">
        <v>124</v>
      </c>
      <c r="B125" s="1"/>
      <c r="C125" s="1"/>
      <c r="D125" s="1"/>
      <c r="E125" s="1" t="s">
        <v>42</v>
      </c>
      <c r="F125" s="1"/>
      <c r="G125" s="1"/>
      <c r="H125" s="1" t="s">
        <v>44</v>
      </c>
      <c r="I125" s="1"/>
      <c r="J125" s="1"/>
      <c r="K125" s="1" t="s">
        <v>47</v>
      </c>
      <c r="L125" s="1"/>
      <c r="M125" s="1"/>
      <c r="O125" s="5">
        <f t="shared" si="17"/>
        <v>3</v>
      </c>
      <c r="P125" s="5">
        <f t="shared" si="18"/>
        <v>1</v>
      </c>
      <c r="R125" s="5">
        <f t="shared" si="19"/>
        <v>0</v>
      </c>
      <c r="S125" s="5">
        <f t="shared" si="20"/>
        <v>0</v>
      </c>
      <c r="T125" s="5">
        <f t="shared" si="21"/>
        <v>0</v>
      </c>
      <c r="U125" s="5">
        <f t="shared" si="22"/>
        <v>1</v>
      </c>
      <c r="V125" s="5">
        <f t="shared" si="23"/>
        <v>0</v>
      </c>
      <c r="W125" s="5">
        <f t="shared" si="24"/>
        <v>0</v>
      </c>
      <c r="X125" s="5">
        <f t="shared" si="25"/>
        <v>1</v>
      </c>
      <c r="Y125" s="5">
        <f t="shared" si="26"/>
        <v>0</v>
      </c>
      <c r="Z125" s="5">
        <f t="shared" si="27"/>
        <v>0</v>
      </c>
      <c r="AA125" s="5">
        <f t="shared" si="28"/>
        <v>1</v>
      </c>
      <c r="AB125" s="5">
        <f t="shared" si="29"/>
        <v>0</v>
      </c>
      <c r="AC125" s="5">
        <f t="shared" si="30"/>
        <v>0</v>
      </c>
      <c r="AD125" s="16"/>
      <c r="AF125" s="5">
        <f t="shared" si="31"/>
        <v>3</v>
      </c>
      <c r="AG125" s="5">
        <f t="shared" si="32"/>
        <v>3</v>
      </c>
      <c r="AH125" s="5" t="str">
        <f t="shared" si="33"/>
        <v>Correct</v>
      </c>
      <c r="AI125" s="1" t="s">
        <v>94</v>
      </c>
      <c r="AJ125" s="1">
        <v>50</v>
      </c>
      <c r="AK125" s="1" t="s">
        <v>115</v>
      </c>
      <c r="AL125" s="9" t="s">
        <v>318</v>
      </c>
      <c r="AM125" s="1" t="s">
        <v>97</v>
      </c>
      <c r="AN125" s="1" t="s">
        <v>98</v>
      </c>
      <c r="AO125" s="1" t="s">
        <v>80</v>
      </c>
      <c r="AP125" s="1" t="s">
        <v>126</v>
      </c>
      <c r="AQ125" s="1" t="s">
        <v>153</v>
      </c>
      <c r="AR125" s="1" t="s">
        <v>101</v>
      </c>
      <c r="AS125" s="1" t="s">
        <v>102</v>
      </c>
      <c r="AT125" s="1" t="s">
        <v>92</v>
      </c>
      <c r="AU125" s="1" t="s">
        <v>102</v>
      </c>
      <c r="AV125" s="1" t="s">
        <v>262</v>
      </c>
    </row>
    <row r="126" spans="1:48" x14ac:dyDescent="0.25">
      <c r="A126" s="1">
        <v>125</v>
      </c>
      <c r="B126" s="1"/>
      <c r="C126" s="1" t="s">
        <v>40</v>
      </c>
      <c r="D126" s="1"/>
      <c r="E126" s="1"/>
      <c r="F126" s="1" t="s">
        <v>43</v>
      </c>
      <c r="G126" s="1"/>
      <c r="H126" s="1"/>
      <c r="I126" s="1" t="s">
        <v>45</v>
      </c>
      <c r="J126" s="1"/>
      <c r="K126" s="1"/>
      <c r="L126" s="1"/>
      <c r="M126" s="1"/>
      <c r="O126" s="5">
        <f t="shared" si="17"/>
        <v>3</v>
      </c>
      <c r="P126" s="5">
        <f t="shared" si="18"/>
        <v>1</v>
      </c>
      <c r="R126" s="5">
        <f t="shared" si="19"/>
        <v>0</v>
      </c>
      <c r="S126" s="5">
        <f t="shared" si="20"/>
        <v>1</v>
      </c>
      <c r="T126" s="5">
        <f t="shared" si="21"/>
        <v>0</v>
      </c>
      <c r="U126" s="5">
        <f t="shared" si="22"/>
        <v>0</v>
      </c>
      <c r="V126" s="5">
        <f t="shared" si="23"/>
        <v>1</v>
      </c>
      <c r="W126" s="5">
        <f t="shared" si="24"/>
        <v>0</v>
      </c>
      <c r="X126" s="5">
        <f t="shared" si="25"/>
        <v>0</v>
      </c>
      <c r="Y126" s="5">
        <f t="shared" si="26"/>
        <v>1</v>
      </c>
      <c r="Z126" s="5">
        <f t="shared" si="27"/>
        <v>0</v>
      </c>
      <c r="AA126" s="5">
        <f t="shared" si="28"/>
        <v>0</v>
      </c>
      <c r="AB126" s="5">
        <f t="shared" si="29"/>
        <v>0</v>
      </c>
      <c r="AC126" s="5">
        <f t="shared" si="30"/>
        <v>0</v>
      </c>
      <c r="AD126" s="16"/>
      <c r="AF126" s="5">
        <f t="shared" si="31"/>
        <v>3</v>
      </c>
      <c r="AG126" s="5">
        <f t="shared" si="32"/>
        <v>3</v>
      </c>
      <c r="AH126" s="5" t="str">
        <f t="shared" si="33"/>
        <v>Correct</v>
      </c>
      <c r="AI126" s="1" t="s">
        <v>94</v>
      </c>
      <c r="AJ126" s="1">
        <v>65</v>
      </c>
      <c r="AK126" s="1" t="s">
        <v>95</v>
      </c>
      <c r="AL126" s="1" t="s">
        <v>158</v>
      </c>
      <c r="AM126" s="1" t="s">
        <v>97</v>
      </c>
      <c r="AN126" s="1"/>
      <c r="AO126" s="1" t="s">
        <v>351</v>
      </c>
      <c r="AP126" s="1" t="s">
        <v>112</v>
      </c>
      <c r="AQ126" s="1" t="s">
        <v>100</v>
      </c>
      <c r="AR126" s="1" t="s">
        <v>104</v>
      </c>
      <c r="AS126" s="1" t="s">
        <v>102</v>
      </c>
      <c r="AT126" s="1" t="s">
        <v>91</v>
      </c>
      <c r="AU126" s="1" t="s">
        <v>98</v>
      </c>
      <c r="AV126" s="1" t="s">
        <v>262</v>
      </c>
    </row>
    <row r="127" spans="1:48" x14ac:dyDescent="0.25">
      <c r="A127" s="1">
        <v>126</v>
      </c>
      <c r="B127" s="1" t="s">
        <v>39</v>
      </c>
      <c r="C127" s="1" t="s">
        <v>40</v>
      </c>
      <c r="D127" s="1" t="s">
        <v>41</v>
      </c>
      <c r="E127" s="1" t="s">
        <v>42</v>
      </c>
      <c r="F127" s="1" t="s">
        <v>43</v>
      </c>
      <c r="G127" s="1" t="s">
        <v>37</v>
      </c>
      <c r="H127" s="1" t="s">
        <v>44</v>
      </c>
      <c r="I127" s="1" t="s">
        <v>45</v>
      </c>
      <c r="J127" s="1" t="s">
        <v>46</v>
      </c>
      <c r="K127" s="1" t="s">
        <v>47</v>
      </c>
      <c r="L127" s="1" t="s">
        <v>48</v>
      </c>
      <c r="M127" s="1" t="s">
        <v>49</v>
      </c>
      <c r="O127" s="5">
        <f t="shared" si="17"/>
        <v>12</v>
      </c>
      <c r="P127" s="5">
        <f t="shared" si="18"/>
        <v>0.25</v>
      </c>
      <c r="R127" s="5">
        <f t="shared" si="19"/>
        <v>0.25</v>
      </c>
      <c r="S127" s="5">
        <f t="shared" si="20"/>
        <v>0.25</v>
      </c>
      <c r="T127" s="5">
        <f t="shared" si="21"/>
        <v>0.25</v>
      </c>
      <c r="U127" s="5">
        <f t="shared" si="22"/>
        <v>0.25</v>
      </c>
      <c r="V127" s="5">
        <f t="shared" si="23"/>
        <v>0.25</v>
      </c>
      <c r="W127" s="5">
        <f t="shared" si="24"/>
        <v>0.25</v>
      </c>
      <c r="X127" s="5">
        <f t="shared" si="25"/>
        <v>0.25</v>
      </c>
      <c r="Y127" s="5">
        <f t="shared" si="26"/>
        <v>0.25</v>
      </c>
      <c r="Z127" s="5">
        <f t="shared" si="27"/>
        <v>0.25</v>
      </c>
      <c r="AA127" s="5">
        <f t="shared" si="28"/>
        <v>0.25</v>
      </c>
      <c r="AB127" s="5">
        <f t="shared" si="29"/>
        <v>0.25</v>
      </c>
      <c r="AC127" s="5">
        <f t="shared" si="30"/>
        <v>0.25</v>
      </c>
      <c r="AD127" s="16"/>
      <c r="AF127" s="5">
        <f t="shared" si="31"/>
        <v>3</v>
      </c>
      <c r="AG127" s="5">
        <f t="shared" si="32"/>
        <v>12</v>
      </c>
      <c r="AH127" s="5" t="str">
        <f t="shared" si="33"/>
        <v>Correct</v>
      </c>
      <c r="AI127" s="1" t="s">
        <v>105</v>
      </c>
      <c r="AJ127" s="1">
        <v>65</v>
      </c>
      <c r="AK127" s="1" t="s">
        <v>95</v>
      </c>
      <c r="AL127" s="1" t="s">
        <v>117</v>
      </c>
      <c r="AM127" s="1"/>
      <c r="AN127" s="1" t="s">
        <v>98</v>
      </c>
      <c r="AO127" s="1" t="s">
        <v>353</v>
      </c>
      <c r="AP127" s="1" t="s">
        <v>114</v>
      </c>
      <c r="AQ127" s="1" t="s">
        <v>110</v>
      </c>
      <c r="AR127" s="1" t="s">
        <v>135</v>
      </c>
      <c r="AS127" s="1" t="s">
        <v>102</v>
      </c>
      <c r="AT127" s="1" t="s">
        <v>373</v>
      </c>
      <c r="AU127" s="1" t="s">
        <v>102</v>
      </c>
      <c r="AV127" s="1" t="s">
        <v>262</v>
      </c>
    </row>
    <row r="128" spans="1:48" x14ac:dyDescent="0.25">
      <c r="A128" s="1">
        <v>127</v>
      </c>
      <c r="B128" s="1"/>
      <c r="C128" s="1"/>
      <c r="D128" s="1"/>
      <c r="E128" s="1"/>
      <c r="F128" s="1"/>
      <c r="G128" s="1"/>
      <c r="H128" s="1" t="s">
        <v>44</v>
      </c>
      <c r="I128" s="1" t="s">
        <v>45</v>
      </c>
      <c r="J128" s="1"/>
      <c r="K128" s="1" t="s">
        <v>47</v>
      </c>
      <c r="L128" s="1"/>
      <c r="M128" s="1"/>
      <c r="O128" s="5">
        <f t="shared" si="17"/>
        <v>3</v>
      </c>
      <c r="P128" s="5">
        <f t="shared" si="18"/>
        <v>1</v>
      </c>
      <c r="R128" s="5">
        <f t="shared" si="19"/>
        <v>0</v>
      </c>
      <c r="S128" s="5">
        <f t="shared" si="20"/>
        <v>0</v>
      </c>
      <c r="T128" s="5">
        <f t="shared" si="21"/>
        <v>0</v>
      </c>
      <c r="U128" s="5">
        <f t="shared" si="22"/>
        <v>0</v>
      </c>
      <c r="V128" s="5">
        <f t="shared" si="23"/>
        <v>0</v>
      </c>
      <c r="W128" s="5">
        <f t="shared" si="24"/>
        <v>0</v>
      </c>
      <c r="X128" s="5">
        <f t="shared" si="25"/>
        <v>1</v>
      </c>
      <c r="Y128" s="5">
        <f t="shared" si="26"/>
        <v>1</v>
      </c>
      <c r="Z128" s="5">
        <f t="shared" si="27"/>
        <v>0</v>
      </c>
      <c r="AA128" s="5">
        <f t="shared" si="28"/>
        <v>1</v>
      </c>
      <c r="AB128" s="5">
        <f t="shared" si="29"/>
        <v>0</v>
      </c>
      <c r="AC128" s="5">
        <f t="shared" si="30"/>
        <v>0</v>
      </c>
      <c r="AD128" s="16"/>
      <c r="AF128" s="5">
        <f t="shared" si="31"/>
        <v>3</v>
      </c>
      <c r="AG128" s="5">
        <f t="shared" si="32"/>
        <v>3</v>
      </c>
      <c r="AH128" s="5" t="str">
        <f t="shared" si="33"/>
        <v>Correct</v>
      </c>
      <c r="AI128" s="1" t="s">
        <v>94</v>
      </c>
      <c r="AJ128" s="1">
        <v>38</v>
      </c>
      <c r="AK128" s="1" t="s">
        <v>95</v>
      </c>
      <c r="AL128" s="1" t="s">
        <v>131</v>
      </c>
      <c r="AM128" s="1" t="s">
        <v>97</v>
      </c>
      <c r="AN128" s="1" t="s">
        <v>98</v>
      </c>
      <c r="AO128" s="1" t="s">
        <v>80</v>
      </c>
      <c r="AP128" s="1" t="s">
        <v>114</v>
      </c>
      <c r="AQ128" s="1" t="s">
        <v>100</v>
      </c>
      <c r="AR128" s="1" t="s">
        <v>101</v>
      </c>
      <c r="AS128" s="1" t="s">
        <v>102</v>
      </c>
      <c r="AT128" s="1" t="s">
        <v>92</v>
      </c>
      <c r="AU128" s="1" t="s">
        <v>102</v>
      </c>
      <c r="AV128" s="1" t="s">
        <v>261</v>
      </c>
    </row>
    <row r="129" spans="1:48" x14ac:dyDescent="0.25">
      <c r="A129" s="1">
        <v>128</v>
      </c>
      <c r="B129" s="1"/>
      <c r="C129" s="1" t="s">
        <v>40</v>
      </c>
      <c r="D129" s="1"/>
      <c r="E129" s="1" t="s">
        <v>42</v>
      </c>
      <c r="F129" s="1" t="s">
        <v>43</v>
      </c>
      <c r="G129" s="1"/>
      <c r="H129" s="1" t="s">
        <v>44</v>
      </c>
      <c r="I129" s="1"/>
      <c r="J129" s="1"/>
      <c r="K129" s="1"/>
      <c r="L129" s="1"/>
      <c r="M129" s="1"/>
      <c r="O129" s="5">
        <f t="shared" si="17"/>
        <v>4</v>
      </c>
      <c r="P129" s="5">
        <f t="shared" si="18"/>
        <v>0.75</v>
      </c>
      <c r="R129" s="5">
        <f t="shared" si="19"/>
        <v>0</v>
      </c>
      <c r="S129" s="5">
        <f t="shared" si="20"/>
        <v>0.75</v>
      </c>
      <c r="T129" s="5">
        <f t="shared" si="21"/>
        <v>0</v>
      </c>
      <c r="U129" s="5">
        <f t="shared" si="22"/>
        <v>0.75</v>
      </c>
      <c r="V129" s="5">
        <f t="shared" si="23"/>
        <v>0.75</v>
      </c>
      <c r="W129" s="5">
        <f t="shared" si="24"/>
        <v>0</v>
      </c>
      <c r="X129" s="5">
        <f t="shared" si="25"/>
        <v>0.75</v>
      </c>
      <c r="Y129" s="5">
        <f t="shared" si="26"/>
        <v>0</v>
      </c>
      <c r="Z129" s="5">
        <f t="shared" si="27"/>
        <v>0</v>
      </c>
      <c r="AA129" s="5">
        <f t="shared" si="28"/>
        <v>0</v>
      </c>
      <c r="AB129" s="5">
        <f t="shared" si="29"/>
        <v>0</v>
      </c>
      <c r="AC129" s="5">
        <f t="shared" si="30"/>
        <v>0</v>
      </c>
      <c r="AD129" s="16"/>
      <c r="AF129" s="5">
        <f t="shared" si="31"/>
        <v>3</v>
      </c>
      <c r="AG129" s="5">
        <f t="shared" si="32"/>
        <v>4</v>
      </c>
      <c r="AH129" s="5" t="str">
        <f t="shared" si="33"/>
        <v>Correct</v>
      </c>
      <c r="AI129" s="1" t="s">
        <v>94</v>
      </c>
      <c r="AJ129" s="1">
        <v>35</v>
      </c>
      <c r="AK129" s="1" t="s">
        <v>95</v>
      </c>
      <c r="AL129" s="1" t="s">
        <v>131</v>
      </c>
      <c r="AM129" s="1" t="s">
        <v>134</v>
      </c>
      <c r="AN129" s="1" t="s">
        <v>98</v>
      </c>
      <c r="AO129" s="1" t="s">
        <v>80</v>
      </c>
      <c r="AP129" s="1" t="s">
        <v>114</v>
      </c>
      <c r="AQ129" s="1" t="s">
        <v>100</v>
      </c>
      <c r="AR129" s="1" t="s">
        <v>101</v>
      </c>
      <c r="AS129" s="1" t="s">
        <v>102</v>
      </c>
      <c r="AT129" s="1" t="s">
        <v>92</v>
      </c>
      <c r="AU129" s="1" t="s">
        <v>102</v>
      </c>
      <c r="AV129" s="1" t="s">
        <v>261</v>
      </c>
    </row>
    <row r="130" spans="1:48" x14ac:dyDescent="0.25">
      <c r="A130" s="1">
        <v>129</v>
      </c>
      <c r="B130" s="1" t="s">
        <v>39</v>
      </c>
      <c r="C130" s="1"/>
      <c r="D130" s="1"/>
      <c r="E130" s="1" t="s">
        <v>42</v>
      </c>
      <c r="F130" s="1"/>
      <c r="G130" s="1"/>
      <c r="H130" s="1"/>
      <c r="I130" s="1"/>
      <c r="J130" s="1"/>
      <c r="K130" s="1"/>
      <c r="L130" s="1" t="s">
        <v>48</v>
      </c>
      <c r="M130" s="1"/>
      <c r="O130" s="5">
        <f t="shared" si="17"/>
        <v>3</v>
      </c>
      <c r="P130" s="5">
        <f t="shared" si="18"/>
        <v>1</v>
      </c>
      <c r="R130" s="5">
        <f t="shared" si="19"/>
        <v>1</v>
      </c>
      <c r="S130" s="5">
        <f t="shared" si="20"/>
        <v>0</v>
      </c>
      <c r="T130" s="5">
        <f t="shared" si="21"/>
        <v>0</v>
      </c>
      <c r="U130" s="5">
        <f t="shared" si="22"/>
        <v>1</v>
      </c>
      <c r="V130" s="5">
        <f t="shared" si="23"/>
        <v>0</v>
      </c>
      <c r="W130" s="5">
        <f t="shared" si="24"/>
        <v>0</v>
      </c>
      <c r="X130" s="5">
        <f t="shared" si="25"/>
        <v>0</v>
      </c>
      <c r="Y130" s="5">
        <f t="shared" si="26"/>
        <v>0</v>
      </c>
      <c r="Z130" s="5">
        <f t="shared" si="27"/>
        <v>0</v>
      </c>
      <c r="AA130" s="5">
        <f t="shared" si="28"/>
        <v>0</v>
      </c>
      <c r="AB130" s="5">
        <f t="shared" si="29"/>
        <v>1</v>
      </c>
      <c r="AC130" s="5">
        <f t="shared" si="30"/>
        <v>0</v>
      </c>
      <c r="AD130" s="16"/>
      <c r="AF130" s="5">
        <f t="shared" si="31"/>
        <v>3</v>
      </c>
      <c r="AG130" s="5">
        <f t="shared" si="32"/>
        <v>3</v>
      </c>
      <c r="AH130" s="5" t="str">
        <f t="shared" si="33"/>
        <v>Correct</v>
      </c>
      <c r="AI130" s="1" t="s">
        <v>94</v>
      </c>
      <c r="AJ130" s="1">
        <v>36</v>
      </c>
      <c r="AK130" s="1" t="s">
        <v>95</v>
      </c>
      <c r="AL130" s="1" t="s">
        <v>131</v>
      </c>
      <c r="AM130" s="1"/>
      <c r="AN130" s="1" t="s">
        <v>102</v>
      </c>
      <c r="AO130" s="1" t="s">
        <v>355</v>
      </c>
      <c r="AP130" s="1" t="s">
        <v>108</v>
      </c>
      <c r="AQ130" s="1" t="s">
        <v>110</v>
      </c>
      <c r="AR130" s="1" t="s">
        <v>101</v>
      </c>
      <c r="AS130" s="1" t="s">
        <v>102</v>
      </c>
      <c r="AT130" s="1" t="s">
        <v>92</v>
      </c>
      <c r="AU130" s="1" t="s">
        <v>102</v>
      </c>
      <c r="AV130" s="1" t="s">
        <v>261</v>
      </c>
    </row>
    <row r="131" spans="1:48" x14ac:dyDescent="0.25">
      <c r="A131" s="1">
        <v>130</v>
      </c>
      <c r="B131" s="1"/>
      <c r="C131" s="1"/>
      <c r="D131" s="1"/>
      <c r="E131" s="1"/>
      <c r="F131" s="1" t="s">
        <v>43</v>
      </c>
      <c r="G131" s="1"/>
      <c r="H131" s="1"/>
      <c r="I131" s="1"/>
      <c r="J131" s="1"/>
      <c r="K131" s="1" t="s">
        <v>47</v>
      </c>
      <c r="L131" s="1"/>
      <c r="M131" s="1"/>
      <c r="O131" s="5">
        <f t="shared" ref="O131:O194" si="34">COUNTA(B131:N131)</f>
        <v>2</v>
      </c>
      <c r="P131" s="5">
        <f t="shared" ref="P131:P194" si="35">3/O131</f>
        <v>1.5</v>
      </c>
      <c r="R131" s="5">
        <f t="shared" ref="R131:R194" si="36">IF($O131&lt;3,IF($B131=$B$1,1,0),IF($B131=$B$1,$P131,0))</f>
        <v>0</v>
      </c>
      <c r="S131" s="5">
        <f t="shared" ref="S131:S194" si="37">IF($O131&lt;3,IF($C131=$C$1,1,0),IF($C131=$C$1,$P131,0))</f>
        <v>0</v>
      </c>
      <c r="T131" s="5">
        <f t="shared" ref="T131:T194" si="38">IF($O131&lt;3,IF($D131=$D$1,1,0),IF($D131=$D$1,$P131,0))</f>
        <v>0</v>
      </c>
      <c r="U131" s="5">
        <f t="shared" ref="U131:U194" si="39">IF($O131&lt;3,IF($E131=$E$1,1,0),IF($E131=$E$1,$P131,0))</f>
        <v>0</v>
      </c>
      <c r="V131" s="5">
        <f t="shared" ref="V131:V194" si="40">IF($O131&lt;3,IF($F131=$F$1,1,0),IF($F131=$F$1,$P131,0))</f>
        <v>1</v>
      </c>
      <c r="W131" s="5">
        <f t="shared" ref="W131:W194" si="41">IF($O131&lt;3,IF($G131=$G$1,1,0),IF($G131=$G$1,$P131,0))</f>
        <v>0</v>
      </c>
      <c r="X131" s="5">
        <f t="shared" ref="X131:X194" si="42">IF($O131&lt;3,IF($H131=$H$1,1,0),IF($H131=$H$1,$P131,0))</f>
        <v>0</v>
      </c>
      <c r="Y131" s="5">
        <f t="shared" ref="Y131:Y194" si="43">IF($O131&lt;3,IF($I131=$I$1,1,0),IF($I131=$I$1,$P131,0))</f>
        <v>0</v>
      </c>
      <c r="Z131" s="5">
        <f t="shared" ref="Z131:Z194" si="44">IF($O131&lt;3,IF($J131=$J$1,1,0),IF($J131=$J$1,$P131,0))</f>
        <v>0</v>
      </c>
      <c r="AA131" s="5">
        <f t="shared" ref="AA131:AA194" si="45">IF($O131&lt;3,IF($K131=$K$1,1,0),IF($K131=$K$1,$P131,0))</f>
        <v>1</v>
      </c>
      <c r="AB131" s="5">
        <f t="shared" ref="AB131:AB194" si="46">IF($O131&lt;3,IF($L131=$L$1,1,0),IF($L131=$L$1,$P131,0))</f>
        <v>0</v>
      </c>
      <c r="AC131" s="5">
        <f t="shared" ref="AC131:AC194" si="47">IF($O131&lt;3,IF($M131=$M$1,1,0),IF($M131=$M$1,$P131,0))</f>
        <v>0</v>
      </c>
      <c r="AD131" s="16"/>
      <c r="AF131" s="5">
        <f t="shared" ref="AF131:AF194" si="48">SUM(Q131:AC131)</f>
        <v>2</v>
      </c>
      <c r="AG131" s="5">
        <f t="shared" ref="AG131:AG194" si="49">O131</f>
        <v>2</v>
      </c>
      <c r="AH131" s="5" t="str">
        <f t="shared" ref="AH131:AH194" si="50">IF(AF131=AG131,"Correct",IF(AF131=3,"Correct","Wrong"))</f>
        <v>Correct</v>
      </c>
      <c r="AI131" s="1" t="s">
        <v>94</v>
      </c>
      <c r="AJ131" s="1">
        <v>43</v>
      </c>
      <c r="AK131" s="1" t="s">
        <v>95</v>
      </c>
      <c r="AL131" s="1" t="s">
        <v>131</v>
      </c>
      <c r="AM131" s="1" t="s">
        <v>97</v>
      </c>
      <c r="AN131" s="1" t="s">
        <v>98</v>
      </c>
      <c r="AO131" s="1" t="s">
        <v>88</v>
      </c>
      <c r="AP131" s="1" t="s">
        <v>99</v>
      </c>
      <c r="AQ131" s="1" t="s">
        <v>110</v>
      </c>
      <c r="AR131" s="1" t="s">
        <v>125</v>
      </c>
      <c r="AS131" s="1" t="s">
        <v>102</v>
      </c>
      <c r="AT131" s="1"/>
      <c r="AU131" s="1" t="s">
        <v>102</v>
      </c>
      <c r="AV131" s="1" t="s">
        <v>261</v>
      </c>
    </row>
    <row r="132" spans="1:48" x14ac:dyDescent="0.25">
      <c r="A132" s="1">
        <v>131</v>
      </c>
      <c r="B132" s="1" t="s">
        <v>39</v>
      </c>
      <c r="C132" s="1" t="s">
        <v>40</v>
      </c>
      <c r="D132" s="1"/>
      <c r="E132" s="1"/>
      <c r="F132" s="1"/>
      <c r="G132" s="1"/>
      <c r="H132" s="1" t="s">
        <v>44</v>
      </c>
      <c r="I132" s="1" t="s">
        <v>45</v>
      </c>
      <c r="J132" s="1" t="s">
        <v>46</v>
      </c>
      <c r="K132" s="1" t="s">
        <v>47</v>
      </c>
      <c r="L132" s="1"/>
      <c r="M132" s="1"/>
      <c r="O132" s="5">
        <f t="shared" si="34"/>
        <v>6</v>
      </c>
      <c r="P132" s="5">
        <f t="shared" si="35"/>
        <v>0.5</v>
      </c>
      <c r="R132" s="5">
        <f t="shared" si="36"/>
        <v>0.5</v>
      </c>
      <c r="S132" s="5">
        <f t="shared" si="37"/>
        <v>0.5</v>
      </c>
      <c r="T132" s="5">
        <f t="shared" si="38"/>
        <v>0</v>
      </c>
      <c r="U132" s="5">
        <f t="shared" si="39"/>
        <v>0</v>
      </c>
      <c r="V132" s="5">
        <f t="shared" si="40"/>
        <v>0</v>
      </c>
      <c r="W132" s="5">
        <f t="shared" si="41"/>
        <v>0</v>
      </c>
      <c r="X132" s="5">
        <f t="shared" si="42"/>
        <v>0.5</v>
      </c>
      <c r="Y132" s="5">
        <f t="shared" si="43"/>
        <v>0.5</v>
      </c>
      <c r="Z132" s="5">
        <f t="shared" si="44"/>
        <v>0.5</v>
      </c>
      <c r="AA132" s="5">
        <f t="shared" si="45"/>
        <v>0.5</v>
      </c>
      <c r="AB132" s="5">
        <f t="shared" si="46"/>
        <v>0</v>
      </c>
      <c r="AC132" s="5">
        <f t="shared" si="47"/>
        <v>0</v>
      </c>
      <c r="AD132" s="16"/>
      <c r="AF132" s="5">
        <f t="shared" si="48"/>
        <v>3</v>
      </c>
      <c r="AG132" s="5">
        <f t="shared" si="49"/>
        <v>6</v>
      </c>
      <c r="AH132" s="5" t="str">
        <f t="shared" si="50"/>
        <v>Correct</v>
      </c>
      <c r="AI132" s="1" t="s">
        <v>94</v>
      </c>
      <c r="AJ132" s="1">
        <v>32</v>
      </c>
      <c r="AK132" s="1" t="s">
        <v>95</v>
      </c>
      <c r="AL132" s="1" t="s">
        <v>131</v>
      </c>
      <c r="AM132" s="1" t="s">
        <v>97</v>
      </c>
      <c r="AN132" s="1" t="s">
        <v>98</v>
      </c>
      <c r="AO132" s="1" t="s">
        <v>80</v>
      </c>
      <c r="AP132" s="1" t="s">
        <v>114</v>
      </c>
      <c r="AQ132" s="1" t="s">
        <v>110</v>
      </c>
      <c r="AR132" s="1" t="s">
        <v>101</v>
      </c>
      <c r="AS132" s="1" t="s">
        <v>102</v>
      </c>
      <c r="AT132" s="1" t="s">
        <v>92</v>
      </c>
      <c r="AU132" s="1" t="s">
        <v>102</v>
      </c>
      <c r="AV132" s="1" t="s">
        <v>261</v>
      </c>
    </row>
    <row r="133" spans="1:48" x14ac:dyDescent="0.25">
      <c r="A133" s="1">
        <v>132</v>
      </c>
      <c r="B133" s="1" t="s">
        <v>39</v>
      </c>
      <c r="C133" s="1"/>
      <c r="D133" s="1"/>
      <c r="E133" s="1"/>
      <c r="F133" s="1"/>
      <c r="G133" s="1"/>
      <c r="H133" s="1" t="s">
        <v>44</v>
      </c>
      <c r="I133" s="1"/>
      <c r="J133" s="1" t="s">
        <v>46</v>
      </c>
      <c r="K133" s="1"/>
      <c r="L133" s="1"/>
      <c r="M133" s="1"/>
      <c r="O133" s="5">
        <f t="shared" si="34"/>
        <v>3</v>
      </c>
      <c r="P133" s="5">
        <f t="shared" si="35"/>
        <v>1</v>
      </c>
      <c r="R133" s="5">
        <f t="shared" si="36"/>
        <v>1</v>
      </c>
      <c r="S133" s="5">
        <f t="shared" si="37"/>
        <v>0</v>
      </c>
      <c r="T133" s="5">
        <f t="shared" si="38"/>
        <v>0</v>
      </c>
      <c r="U133" s="5">
        <f t="shared" si="39"/>
        <v>0</v>
      </c>
      <c r="V133" s="5">
        <f t="shared" si="40"/>
        <v>0</v>
      </c>
      <c r="W133" s="5">
        <f t="shared" si="41"/>
        <v>0</v>
      </c>
      <c r="X133" s="5">
        <f t="shared" si="42"/>
        <v>1</v>
      </c>
      <c r="Y133" s="5">
        <f t="shared" si="43"/>
        <v>0</v>
      </c>
      <c r="Z133" s="5">
        <f t="shared" si="44"/>
        <v>1</v>
      </c>
      <c r="AA133" s="5">
        <f t="shared" si="45"/>
        <v>0</v>
      </c>
      <c r="AB133" s="5">
        <f t="shared" si="46"/>
        <v>0</v>
      </c>
      <c r="AC133" s="5">
        <f t="shared" si="47"/>
        <v>0</v>
      </c>
      <c r="AD133" s="16"/>
      <c r="AF133" s="5">
        <f t="shared" si="48"/>
        <v>3</v>
      </c>
      <c r="AG133" s="5">
        <f t="shared" si="49"/>
        <v>3</v>
      </c>
      <c r="AH133" s="5" t="str">
        <f t="shared" si="50"/>
        <v>Correct</v>
      </c>
      <c r="AI133" s="1" t="s">
        <v>94</v>
      </c>
      <c r="AJ133" s="1">
        <v>30</v>
      </c>
      <c r="AK133" s="1" t="s">
        <v>95</v>
      </c>
      <c r="AL133" s="1" t="s">
        <v>131</v>
      </c>
      <c r="AM133" s="1" t="s">
        <v>97</v>
      </c>
      <c r="AN133" s="1" t="s">
        <v>98</v>
      </c>
      <c r="AO133" s="1" t="s">
        <v>80</v>
      </c>
      <c r="AP133" s="1" t="s">
        <v>99</v>
      </c>
      <c r="AQ133" s="1" t="s">
        <v>103</v>
      </c>
      <c r="AR133" s="1" t="s">
        <v>101</v>
      </c>
      <c r="AS133" s="1" t="s">
        <v>102</v>
      </c>
      <c r="AT133" s="1" t="s">
        <v>92</v>
      </c>
      <c r="AU133" s="1" t="s">
        <v>102</v>
      </c>
      <c r="AV133" s="1" t="s">
        <v>261</v>
      </c>
    </row>
    <row r="134" spans="1:48" x14ac:dyDescent="0.25">
      <c r="A134" s="1">
        <v>133</v>
      </c>
      <c r="B134" s="1"/>
      <c r="C134" s="1"/>
      <c r="D134" s="1"/>
      <c r="E134" s="1"/>
      <c r="F134" s="1"/>
      <c r="G134" s="1"/>
      <c r="H134" s="1" t="s">
        <v>44</v>
      </c>
      <c r="I134" s="1"/>
      <c r="J134" s="1" t="s">
        <v>46</v>
      </c>
      <c r="K134" s="1"/>
      <c r="L134" s="1"/>
      <c r="M134" s="1"/>
      <c r="O134" s="5">
        <f t="shared" si="34"/>
        <v>2</v>
      </c>
      <c r="P134" s="5">
        <f t="shared" si="35"/>
        <v>1.5</v>
      </c>
      <c r="R134" s="5">
        <f t="shared" si="36"/>
        <v>0</v>
      </c>
      <c r="S134" s="5">
        <f t="shared" si="37"/>
        <v>0</v>
      </c>
      <c r="T134" s="5">
        <f t="shared" si="38"/>
        <v>0</v>
      </c>
      <c r="U134" s="5">
        <f t="shared" si="39"/>
        <v>0</v>
      </c>
      <c r="V134" s="5">
        <f t="shared" si="40"/>
        <v>0</v>
      </c>
      <c r="W134" s="5">
        <f t="shared" si="41"/>
        <v>0</v>
      </c>
      <c r="X134" s="5">
        <f t="shared" si="42"/>
        <v>1</v>
      </c>
      <c r="Y134" s="5">
        <f t="shared" si="43"/>
        <v>0</v>
      </c>
      <c r="Z134" s="5">
        <f t="shared" si="44"/>
        <v>1</v>
      </c>
      <c r="AA134" s="5">
        <f t="shared" si="45"/>
        <v>0</v>
      </c>
      <c r="AB134" s="5">
        <f t="shared" si="46"/>
        <v>0</v>
      </c>
      <c r="AC134" s="5">
        <f t="shared" si="47"/>
        <v>0</v>
      </c>
      <c r="AD134" s="16"/>
      <c r="AF134" s="5">
        <f t="shared" si="48"/>
        <v>2</v>
      </c>
      <c r="AG134" s="5">
        <f t="shared" si="49"/>
        <v>2</v>
      </c>
      <c r="AH134" s="5" t="str">
        <f t="shared" si="50"/>
        <v>Correct</v>
      </c>
      <c r="AI134" s="1" t="s">
        <v>105</v>
      </c>
      <c r="AJ134" s="1">
        <v>40</v>
      </c>
      <c r="AK134" s="1" t="s">
        <v>95</v>
      </c>
      <c r="AL134" s="1" t="s">
        <v>131</v>
      </c>
      <c r="AM134" s="1" t="s">
        <v>97</v>
      </c>
      <c r="AN134" s="1" t="s">
        <v>98</v>
      </c>
      <c r="AO134" s="1" t="s">
        <v>80</v>
      </c>
      <c r="AP134" s="1" t="s">
        <v>114</v>
      </c>
      <c r="AQ134" s="1" t="s">
        <v>120</v>
      </c>
      <c r="AR134" s="1" t="s">
        <v>101</v>
      </c>
      <c r="AS134" s="1" t="s">
        <v>102</v>
      </c>
      <c r="AT134" s="1" t="s">
        <v>92</v>
      </c>
      <c r="AU134" s="1"/>
      <c r="AV134" s="1" t="s">
        <v>261</v>
      </c>
    </row>
    <row r="135" spans="1:48" x14ac:dyDescent="0.25">
      <c r="A135" s="1">
        <v>134</v>
      </c>
      <c r="B135" s="1"/>
      <c r="C135" s="1"/>
      <c r="D135" s="1"/>
      <c r="E135" s="1" t="s">
        <v>42</v>
      </c>
      <c r="F135" s="1"/>
      <c r="G135" s="1" t="s">
        <v>37</v>
      </c>
      <c r="H135" s="1"/>
      <c r="I135" s="1"/>
      <c r="J135" s="1"/>
      <c r="K135" s="1"/>
      <c r="L135" s="1"/>
      <c r="M135" s="1"/>
      <c r="O135" s="5">
        <f t="shared" si="34"/>
        <v>2</v>
      </c>
      <c r="P135" s="5">
        <f t="shared" si="35"/>
        <v>1.5</v>
      </c>
      <c r="R135" s="5">
        <f t="shared" si="36"/>
        <v>0</v>
      </c>
      <c r="S135" s="5">
        <f t="shared" si="37"/>
        <v>0</v>
      </c>
      <c r="T135" s="5">
        <f t="shared" si="38"/>
        <v>0</v>
      </c>
      <c r="U135" s="5">
        <f t="shared" si="39"/>
        <v>1</v>
      </c>
      <c r="V135" s="5">
        <f t="shared" si="40"/>
        <v>0</v>
      </c>
      <c r="W135" s="5">
        <f t="shared" si="41"/>
        <v>1</v>
      </c>
      <c r="X135" s="5">
        <f t="shared" si="42"/>
        <v>0</v>
      </c>
      <c r="Y135" s="5">
        <f t="shared" si="43"/>
        <v>0</v>
      </c>
      <c r="Z135" s="5">
        <f t="shared" si="44"/>
        <v>0</v>
      </c>
      <c r="AA135" s="5">
        <f t="shared" si="45"/>
        <v>0</v>
      </c>
      <c r="AB135" s="5">
        <f t="shared" si="46"/>
        <v>0</v>
      </c>
      <c r="AC135" s="5">
        <f t="shared" si="47"/>
        <v>0</v>
      </c>
      <c r="AD135" s="16"/>
      <c r="AF135" s="5">
        <f t="shared" si="48"/>
        <v>2</v>
      </c>
      <c r="AG135" s="5">
        <f t="shared" si="49"/>
        <v>2</v>
      </c>
      <c r="AH135" s="5" t="str">
        <f t="shared" si="50"/>
        <v>Correct</v>
      </c>
      <c r="AI135" s="1" t="s">
        <v>105</v>
      </c>
      <c r="AJ135" s="1">
        <v>50</v>
      </c>
      <c r="AK135" s="1" t="s">
        <v>95</v>
      </c>
      <c r="AL135" s="1" t="s">
        <v>131</v>
      </c>
      <c r="AM135" s="1" t="s">
        <v>97</v>
      </c>
      <c r="AN135" s="1" t="s">
        <v>98</v>
      </c>
      <c r="AO135" s="1" t="s">
        <v>80</v>
      </c>
      <c r="AP135" s="1" t="s">
        <v>112</v>
      </c>
      <c r="AQ135" s="1" t="s">
        <v>120</v>
      </c>
      <c r="AR135" s="1" t="s">
        <v>135</v>
      </c>
      <c r="AS135" s="1" t="s">
        <v>102</v>
      </c>
      <c r="AT135" s="1" t="s">
        <v>92</v>
      </c>
      <c r="AU135" s="1" t="s">
        <v>102</v>
      </c>
      <c r="AV135" s="1" t="s">
        <v>261</v>
      </c>
    </row>
    <row r="136" spans="1:48" x14ac:dyDescent="0.25">
      <c r="A136" s="1">
        <v>135</v>
      </c>
      <c r="B136" s="1" t="s">
        <v>39</v>
      </c>
      <c r="C136" s="1"/>
      <c r="D136" s="1"/>
      <c r="E136" s="1"/>
      <c r="F136" s="1"/>
      <c r="G136" s="1" t="s">
        <v>37</v>
      </c>
      <c r="H136" s="1"/>
      <c r="I136" s="1" t="s">
        <v>45</v>
      </c>
      <c r="J136" s="1"/>
      <c r="K136" s="1" t="s">
        <v>47</v>
      </c>
      <c r="L136" s="1" t="s">
        <v>48</v>
      </c>
      <c r="M136" s="1"/>
      <c r="O136" s="5">
        <f t="shared" si="34"/>
        <v>5</v>
      </c>
      <c r="P136" s="5">
        <f t="shared" si="35"/>
        <v>0.6</v>
      </c>
      <c r="R136" s="5">
        <f t="shared" si="36"/>
        <v>0.6</v>
      </c>
      <c r="S136" s="5">
        <f t="shared" si="37"/>
        <v>0</v>
      </c>
      <c r="T136" s="5">
        <f t="shared" si="38"/>
        <v>0</v>
      </c>
      <c r="U136" s="5">
        <f t="shared" si="39"/>
        <v>0</v>
      </c>
      <c r="V136" s="5">
        <f t="shared" si="40"/>
        <v>0</v>
      </c>
      <c r="W136" s="5">
        <f t="shared" si="41"/>
        <v>0.6</v>
      </c>
      <c r="X136" s="5">
        <f t="shared" si="42"/>
        <v>0</v>
      </c>
      <c r="Y136" s="5">
        <f t="shared" si="43"/>
        <v>0.6</v>
      </c>
      <c r="Z136" s="5">
        <f t="shared" si="44"/>
        <v>0</v>
      </c>
      <c r="AA136" s="5">
        <f t="shared" si="45"/>
        <v>0.6</v>
      </c>
      <c r="AB136" s="5">
        <f t="shared" si="46"/>
        <v>0.6</v>
      </c>
      <c r="AC136" s="5">
        <f t="shared" si="47"/>
        <v>0</v>
      </c>
      <c r="AD136" s="16"/>
      <c r="AF136" s="5">
        <f t="shared" si="48"/>
        <v>3</v>
      </c>
      <c r="AG136" s="5">
        <f t="shared" si="49"/>
        <v>5</v>
      </c>
      <c r="AH136" s="5" t="str">
        <f t="shared" si="50"/>
        <v>Correct</v>
      </c>
      <c r="AI136" s="1" t="s">
        <v>94</v>
      </c>
      <c r="AJ136" s="1">
        <v>62</v>
      </c>
      <c r="AK136" s="1" t="s">
        <v>95</v>
      </c>
      <c r="AL136" s="1" t="s">
        <v>131</v>
      </c>
      <c r="AM136" s="1" t="s">
        <v>97</v>
      </c>
      <c r="AN136" s="1" t="s">
        <v>98</v>
      </c>
      <c r="AO136" s="1" t="s">
        <v>353</v>
      </c>
      <c r="AP136" s="1" t="s">
        <v>108</v>
      </c>
      <c r="AQ136" s="1" t="s">
        <v>110</v>
      </c>
      <c r="AR136" s="1" t="s">
        <v>135</v>
      </c>
      <c r="AS136" s="1" t="s">
        <v>102</v>
      </c>
      <c r="AT136" s="1" t="s">
        <v>92</v>
      </c>
      <c r="AU136" s="1" t="s">
        <v>102</v>
      </c>
      <c r="AV136" s="1" t="s">
        <v>261</v>
      </c>
    </row>
    <row r="137" spans="1:48" x14ac:dyDescent="0.25">
      <c r="A137" s="1">
        <v>136</v>
      </c>
      <c r="B137" s="1"/>
      <c r="C137" s="1"/>
      <c r="D137" s="1"/>
      <c r="E137" s="1"/>
      <c r="F137" s="1"/>
      <c r="G137" s="1"/>
      <c r="H137" s="1"/>
      <c r="I137" s="1"/>
      <c r="J137" s="1"/>
      <c r="K137" s="1"/>
      <c r="L137" s="1"/>
      <c r="M137" s="1"/>
      <c r="O137" s="5">
        <f t="shared" si="34"/>
        <v>0</v>
      </c>
      <c r="P137" s="5" t="e">
        <f t="shared" si="35"/>
        <v>#DIV/0!</v>
      </c>
      <c r="R137" s="5">
        <f t="shared" si="36"/>
        <v>0</v>
      </c>
      <c r="S137" s="5">
        <f t="shared" si="37"/>
        <v>0</v>
      </c>
      <c r="T137" s="5">
        <f t="shared" si="38"/>
        <v>0</v>
      </c>
      <c r="U137" s="5">
        <f t="shared" si="39"/>
        <v>0</v>
      </c>
      <c r="V137" s="5">
        <f t="shared" si="40"/>
        <v>0</v>
      </c>
      <c r="W137" s="5">
        <f t="shared" si="41"/>
        <v>0</v>
      </c>
      <c r="X137" s="5">
        <f t="shared" si="42"/>
        <v>0</v>
      </c>
      <c r="Y137" s="5">
        <f t="shared" si="43"/>
        <v>0</v>
      </c>
      <c r="Z137" s="5">
        <f t="shared" si="44"/>
        <v>0</v>
      </c>
      <c r="AA137" s="5">
        <f t="shared" si="45"/>
        <v>0</v>
      </c>
      <c r="AB137" s="5">
        <f t="shared" si="46"/>
        <v>0</v>
      </c>
      <c r="AC137" s="5">
        <f t="shared" si="47"/>
        <v>0</v>
      </c>
      <c r="AD137" s="16"/>
      <c r="AF137" s="5">
        <f t="shared" si="48"/>
        <v>0</v>
      </c>
      <c r="AG137" s="5">
        <f t="shared" si="49"/>
        <v>0</v>
      </c>
      <c r="AH137" s="5" t="str">
        <f t="shared" si="50"/>
        <v>Correct</v>
      </c>
      <c r="AI137" s="1" t="s">
        <v>105</v>
      </c>
      <c r="AJ137" s="1">
        <v>37</v>
      </c>
      <c r="AK137" s="1" t="s">
        <v>115</v>
      </c>
      <c r="AL137" s="1" t="s">
        <v>319</v>
      </c>
      <c r="AM137" s="1" t="s">
        <v>97</v>
      </c>
      <c r="AN137" s="1" t="s">
        <v>98</v>
      </c>
      <c r="AO137" s="1" t="s">
        <v>350</v>
      </c>
      <c r="AP137" s="1" t="s">
        <v>108</v>
      </c>
      <c r="AQ137" s="1" t="s">
        <v>120</v>
      </c>
      <c r="AR137" s="1" t="s">
        <v>101</v>
      </c>
      <c r="AS137" s="1" t="s">
        <v>102</v>
      </c>
      <c r="AT137" s="1" t="s">
        <v>92</v>
      </c>
      <c r="AU137" s="1" t="s">
        <v>102</v>
      </c>
      <c r="AV137" s="1" t="s">
        <v>261</v>
      </c>
    </row>
    <row r="138" spans="1:48" x14ac:dyDescent="0.25">
      <c r="A138" s="1">
        <v>137</v>
      </c>
      <c r="B138" s="1"/>
      <c r="C138" s="1"/>
      <c r="D138" s="1"/>
      <c r="E138" s="1"/>
      <c r="F138" s="1" t="s">
        <v>43</v>
      </c>
      <c r="G138" s="1"/>
      <c r="H138" s="1"/>
      <c r="I138" s="1"/>
      <c r="J138" s="1"/>
      <c r="K138" s="1" t="s">
        <v>47</v>
      </c>
      <c r="L138" s="1" t="s">
        <v>48</v>
      </c>
      <c r="M138" s="1"/>
      <c r="O138" s="5">
        <f t="shared" si="34"/>
        <v>3</v>
      </c>
      <c r="P138" s="5">
        <f t="shared" si="35"/>
        <v>1</v>
      </c>
      <c r="R138" s="5">
        <f t="shared" si="36"/>
        <v>0</v>
      </c>
      <c r="S138" s="5">
        <f t="shared" si="37"/>
        <v>0</v>
      </c>
      <c r="T138" s="5">
        <f t="shared" si="38"/>
        <v>0</v>
      </c>
      <c r="U138" s="5">
        <f t="shared" si="39"/>
        <v>0</v>
      </c>
      <c r="V138" s="5">
        <f t="shared" si="40"/>
        <v>1</v>
      </c>
      <c r="W138" s="5">
        <f t="shared" si="41"/>
        <v>0</v>
      </c>
      <c r="X138" s="5">
        <f t="shared" si="42"/>
        <v>0</v>
      </c>
      <c r="Y138" s="5">
        <f t="shared" si="43"/>
        <v>0</v>
      </c>
      <c r="Z138" s="5">
        <f t="shared" si="44"/>
        <v>0</v>
      </c>
      <c r="AA138" s="5">
        <f t="shared" si="45"/>
        <v>1</v>
      </c>
      <c r="AB138" s="5">
        <f t="shared" si="46"/>
        <v>1</v>
      </c>
      <c r="AC138" s="5">
        <f t="shared" si="47"/>
        <v>0</v>
      </c>
      <c r="AD138" s="16"/>
      <c r="AF138" s="5">
        <f t="shared" si="48"/>
        <v>3</v>
      </c>
      <c r="AG138" s="5">
        <f t="shared" si="49"/>
        <v>3</v>
      </c>
      <c r="AH138" s="5" t="str">
        <f t="shared" si="50"/>
        <v>Correct</v>
      </c>
      <c r="AI138" s="1" t="s">
        <v>94</v>
      </c>
      <c r="AJ138" s="1">
        <v>38</v>
      </c>
      <c r="AK138" s="1" t="s">
        <v>115</v>
      </c>
      <c r="AL138" s="1" t="s">
        <v>317</v>
      </c>
      <c r="AM138" s="1" t="s">
        <v>97</v>
      </c>
      <c r="AN138" s="1" t="s">
        <v>98</v>
      </c>
      <c r="AO138" s="1" t="s">
        <v>80</v>
      </c>
      <c r="AP138" s="1" t="s">
        <v>112</v>
      </c>
      <c r="AQ138" s="1" t="s">
        <v>110</v>
      </c>
      <c r="AR138" s="1" t="s">
        <v>101</v>
      </c>
      <c r="AS138" s="1" t="s">
        <v>102</v>
      </c>
      <c r="AT138" s="1" t="s">
        <v>92</v>
      </c>
      <c r="AU138" s="1" t="s">
        <v>102</v>
      </c>
      <c r="AV138" s="1" t="s">
        <v>258</v>
      </c>
    </row>
    <row r="139" spans="1:48" x14ac:dyDescent="0.25">
      <c r="A139" s="1">
        <v>138</v>
      </c>
      <c r="B139" s="1" t="s">
        <v>39</v>
      </c>
      <c r="C139" s="1" t="s">
        <v>40</v>
      </c>
      <c r="D139" s="1"/>
      <c r="E139" s="1"/>
      <c r="F139" s="1"/>
      <c r="G139" s="1"/>
      <c r="H139" s="1"/>
      <c r="I139" s="1" t="s">
        <v>45</v>
      </c>
      <c r="J139" s="1"/>
      <c r="K139" s="1"/>
      <c r="L139" s="1"/>
      <c r="M139" s="1"/>
      <c r="O139" s="5">
        <f t="shared" si="34"/>
        <v>3</v>
      </c>
      <c r="P139" s="5">
        <f t="shared" si="35"/>
        <v>1</v>
      </c>
      <c r="R139" s="5">
        <f t="shared" si="36"/>
        <v>1</v>
      </c>
      <c r="S139" s="5">
        <f t="shared" si="37"/>
        <v>1</v>
      </c>
      <c r="T139" s="5">
        <f t="shared" si="38"/>
        <v>0</v>
      </c>
      <c r="U139" s="5">
        <f t="shared" si="39"/>
        <v>0</v>
      </c>
      <c r="V139" s="5">
        <f t="shared" si="40"/>
        <v>0</v>
      </c>
      <c r="W139" s="5">
        <f t="shared" si="41"/>
        <v>0</v>
      </c>
      <c r="X139" s="5">
        <f t="shared" si="42"/>
        <v>0</v>
      </c>
      <c r="Y139" s="5">
        <f t="shared" si="43"/>
        <v>1</v>
      </c>
      <c r="Z139" s="5">
        <f t="shared" si="44"/>
        <v>0</v>
      </c>
      <c r="AA139" s="5">
        <f t="shared" si="45"/>
        <v>0</v>
      </c>
      <c r="AB139" s="5">
        <f t="shared" si="46"/>
        <v>0</v>
      </c>
      <c r="AC139" s="5">
        <f t="shared" si="47"/>
        <v>0</v>
      </c>
      <c r="AD139" s="16"/>
      <c r="AF139" s="5">
        <f t="shared" si="48"/>
        <v>3</v>
      </c>
      <c r="AG139" s="5">
        <f t="shared" si="49"/>
        <v>3</v>
      </c>
      <c r="AH139" s="5" t="str">
        <f t="shared" si="50"/>
        <v>Correct</v>
      </c>
      <c r="AI139" s="1" t="s">
        <v>105</v>
      </c>
      <c r="AJ139" s="1">
        <v>68</v>
      </c>
      <c r="AK139" s="1" t="s">
        <v>115</v>
      </c>
      <c r="AL139" s="1"/>
      <c r="AM139" s="1"/>
      <c r="AN139" s="1"/>
      <c r="AO139" s="1"/>
      <c r="AP139" s="1"/>
      <c r="AQ139" s="1"/>
      <c r="AR139" s="1"/>
      <c r="AS139" s="1"/>
      <c r="AT139" s="1"/>
      <c r="AU139" s="1"/>
      <c r="AV139" s="1" t="s">
        <v>258</v>
      </c>
    </row>
    <row r="140" spans="1:48" x14ac:dyDescent="0.25">
      <c r="A140" s="1">
        <v>139</v>
      </c>
      <c r="B140" s="1" t="s">
        <v>39</v>
      </c>
      <c r="C140" s="1" t="s">
        <v>40</v>
      </c>
      <c r="D140" s="1"/>
      <c r="E140" s="1" t="s">
        <v>42</v>
      </c>
      <c r="F140" s="1"/>
      <c r="G140" s="1"/>
      <c r="H140" s="1" t="s">
        <v>44</v>
      </c>
      <c r="I140" s="1" t="s">
        <v>45</v>
      </c>
      <c r="J140" s="1" t="s">
        <v>46</v>
      </c>
      <c r="K140" s="1"/>
      <c r="L140" s="1"/>
      <c r="M140" s="1"/>
      <c r="O140" s="5">
        <f t="shared" si="34"/>
        <v>6</v>
      </c>
      <c r="P140" s="5">
        <f t="shared" si="35"/>
        <v>0.5</v>
      </c>
      <c r="R140" s="5">
        <f t="shared" si="36"/>
        <v>0.5</v>
      </c>
      <c r="S140" s="5">
        <f t="shared" si="37"/>
        <v>0.5</v>
      </c>
      <c r="T140" s="5">
        <f t="shared" si="38"/>
        <v>0</v>
      </c>
      <c r="U140" s="5">
        <f t="shared" si="39"/>
        <v>0.5</v>
      </c>
      <c r="V140" s="5">
        <f t="shared" si="40"/>
        <v>0</v>
      </c>
      <c r="W140" s="5">
        <f t="shared" si="41"/>
        <v>0</v>
      </c>
      <c r="X140" s="5">
        <f t="shared" si="42"/>
        <v>0.5</v>
      </c>
      <c r="Y140" s="5">
        <f t="shared" si="43"/>
        <v>0.5</v>
      </c>
      <c r="Z140" s="5">
        <f t="shared" si="44"/>
        <v>0.5</v>
      </c>
      <c r="AA140" s="5">
        <f t="shared" si="45"/>
        <v>0</v>
      </c>
      <c r="AB140" s="5">
        <f t="shared" si="46"/>
        <v>0</v>
      </c>
      <c r="AC140" s="5">
        <f t="shared" si="47"/>
        <v>0</v>
      </c>
      <c r="AD140" s="16"/>
      <c r="AF140" s="5">
        <f t="shared" si="48"/>
        <v>3</v>
      </c>
      <c r="AG140" s="5">
        <f t="shared" si="49"/>
        <v>6</v>
      </c>
      <c r="AH140" s="5" t="str">
        <f t="shared" si="50"/>
        <v>Correct</v>
      </c>
      <c r="AI140" s="1" t="s">
        <v>94</v>
      </c>
      <c r="AJ140" s="1">
        <v>24</v>
      </c>
      <c r="AK140" s="1" t="s">
        <v>115</v>
      </c>
      <c r="AL140" s="1" t="s">
        <v>320</v>
      </c>
      <c r="AM140" s="1" t="s">
        <v>97</v>
      </c>
      <c r="AN140" s="1" t="s">
        <v>98</v>
      </c>
      <c r="AO140" s="1" t="s">
        <v>80</v>
      </c>
      <c r="AP140" s="1" t="s">
        <v>108</v>
      </c>
      <c r="AQ140" s="1" t="s">
        <v>110</v>
      </c>
      <c r="AR140" s="1" t="s">
        <v>101</v>
      </c>
      <c r="AS140" s="1" t="s">
        <v>102</v>
      </c>
      <c r="AT140" s="1" t="s">
        <v>90</v>
      </c>
      <c r="AU140" s="1" t="s">
        <v>102</v>
      </c>
      <c r="AV140" s="1" t="s">
        <v>258</v>
      </c>
    </row>
    <row r="141" spans="1:48" x14ac:dyDescent="0.25">
      <c r="A141" s="1">
        <v>140</v>
      </c>
      <c r="B141" s="1"/>
      <c r="C141" s="1" t="s">
        <v>40</v>
      </c>
      <c r="D141" s="1"/>
      <c r="E141" s="1"/>
      <c r="F141" s="1"/>
      <c r="G141" s="1"/>
      <c r="H141" s="1" t="s">
        <v>44</v>
      </c>
      <c r="I141" s="1"/>
      <c r="J141" s="1" t="s">
        <v>46</v>
      </c>
      <c r="K141" s="1"/>
      <c r="L141" s="1"/>
      <c r="M141" s="1"/>
      <c r="O141" s="5">
        <f t="shared" si="34"/>
        <v>3</v>
      </c>
      <c r="P141" s="5">
        <f t="shared" si="35"/>
        <v>1</v>
      </c>
      <c r="R141" s="5">
        <f t="shared" si="36"/>
        <v>0</v>
      </c>
      <c r="S141" s="5">
        <f t="shared" si="37"/>
        <v>1</v>
      </c>
      <c r="T141" s="5">
        <f t="shared" si="38"/>
        <v>0</v>
      </c>
      <c r="U141" s="5">
        <f t="shared" si="39"/>
        <v>0</v>
      </c>
      <c r="V141" s="5">
        <f t="shared" si="40"/>
        <v>0</v>
      </c>
      <c r="W141" s="5">
        <f t="shared" si="41"/>
        <v>0</v>
      </c>
      <c r="X141" s="5">
        <f t="shared" si="42"/>
        <v>1</v>
      </c>
      <c r="Y141" s="5">
        <f t="shared" si="43"/>
        <v>0</v>
      </c>
      <c r="Z141" s="5">
        <f t="shared" si="44"/>
        <v>1</v>
      </c>
      <c r="AA141" s="5">
        <f t="shared" si="45"/>
        <v>0</v>
      </c>
      <c r="AB141" s="5">
        <f t="shared" si="46"/>
        <v>0</v>
      </c>
      <c r="AC141" s="5">
        <f t="shared" si="47"/>
        <v>0</v>
      </c>
      <c r="AD141" s="16"/>
      <c r="AF141" s="5">
        <f t="shared" si="48"/>
        <v>3</v>
      </c>
      <c r="AG141" s="5">
        <f t="shared" si="49"/>
        <v>3</v>
      </c>
      <c r="AH141" s="5" t="str">
        <f t="shared" si="50"/>
        <v>Correct</v>
      </c>
      <c r="AI141" s="1" t="s">
        <v>94</v>
      </c>
      <c r="AJ141" s="1">
        <v>50</v>
      </c>
      <c r="AK141" s="1" t="s">
        <v>115</v>
      </c>
      <c r="AL141" s="1" t="s">
        <v>321</v>
      </c>
      <c r="AM141" s="1" t="s">
        <v>97</v>
      </c>
      <c r="AN141" s="1" t="s">
        <v>98</v>
      </c>
      <c r="AO141" s="1" t="s">
        <v>80</v>
      </c>
      <c r="AP141" s="1" t="s">
        <v>112</v>
      </c>
      <c r="AQ141" s="1" t="s">
        <v>103</v>
      </c>
      <c r="AR141" s="1" t="s">
        <v>135</v>
      </c>
      <c r="AS141" s="1" t="s">
        <v>102</v>
      </c>
      <c r="AT141" s="1" t="s">
        <v>91</v>
      </c>
      <c r="AU141" s="1" t="s">
        <v>102</v>
      </c>
      <c r="AV141" s="1" t="s">
        <v>258</v>
      </c>
    </row>
    <row r="142" spans="1:48" x14ac:dyDescent="0.25">
      <c r="A142" s="1">
        <v>141</v>
      </c>
      <c r="B142" s="1" t="s">
        <v>39</v>
      </c>
      <c r="C142" s="1"/>
      <c r="D142" s="1"/>
      <c r="E142" s="1"/>
      <c r="F142" s="1"/>
      <c r="G142" s="1"/>
      <c r="H142" s="1" t="s">
        <v>44</v>
      </c>
      <c r="I142" s="1"/>
      <c r="J142" s="1"/>
      <c r="K142" s="1"/>
      <c r="L142" s="1" t="s">
        <v>48</v>
      </c>
      <c r="M142" s="1"/>
      <c r="O142" s="5">
        <f t="shared" si="34"/>
        <v>3</v>
      </c>
      <c r="P142" s="5">
        <f t="shared" si="35"/>
        <v>1</v>
      </c>
      <c r="R142" s="5">
        <f t="shared" si="36"/>
        <v>1</v>
      </c>
      <c r="S142" s="5">
        <f t="shared" si="37"/>
        <v>0</v>
      </c>
      <c r="T142" s="5">
        <f t="shared" si="38"/>
        <v>0</v>
      </c>
      <c r="U142" s="5">
        <f t="shared" si="39"/>
        <v>0</v>
      </c>
      <c r="V142" s="5">
        <f t="shared" si="40"/>
        <v>0</v>
      </c>
      <c r="W142" s="5">
        <f t="shared" si="41"/>
        <v>0</v>
      </c>
      <c r="X142" s="5">
        <f t="shared" si="42"/>
        <v>1</v>
      </c>
      <c r="Y142" s="5">
        <f t="shared" si="43"/>
        <v>0</v>
      </c>
      <c r="Z142" s="5">
        <f t="shared" si="44"/>
        <v>0</v>
      </c>
      <c r="AA142" s="5">
        <f t="shared" si="45"/>
        <v>0</v>
      </c>
      <c r="AB142" s="5">
        <f t="shared" si="46"/>
        <v>1</v>
      </c>
      <c r="AC142" s="5">
        <f t="shared" si="47"/>
        <v>0</v>
      </c>
      <c r="AD142" s="16"/>
      <c r="AF142" s="5">
        <f t="shared" si="48"/>
        <v>3</v>
      </c>
      <c r="AG142" s="5">
        <f t="shared" si="49"/>
        <v>3</v>
      </c>
      <c r="AH142" s="5" t="str">
        <f t="shared" si="50"/>
        <v>Correct</v>
      </c>
      <c r="AI142" s="1" t="s">
        <v>105</v>
      </c>
      <c r="AJ142" s="1">
        <v>36</v>
      </c>
      <c r="AK142" s="1" t="s">
        <v>115</v>
      </c>
      <c r="AL142" s="1" t="s">
        <v>317</v>
      </c>
      <c r="AM142" s="1" t="s">
        <v>97</v>
      </c>
      <c r="AN142" s="1" t="s">
        <v>98</v>
      </c>
      <c r="AO142" s="1" t="s">
        <v>80</v>
      </c>
      <c r="AP142" s="1" t="s">
        <v>109</v>
      </c>
      <c r="AQ142" s="1" t="s">
        <v>133</v>
      </c>
      <c r="AR142" s="1" t="s">
        <v>123</v>
      </c>
      <c r="AS142" s="1"/>
      <c r="AT142" s="1" t="s">
        <v>372</v>
      </c>
      <c r="AU142" s="1" t="s">
        <v>102</v>
      </c>
      <c r="AV142" s="1" t="s">
        <v>258</v>
      </c>
    </row>
    <row r="143" spans="1:48" x14ac:dyDescent="0.25">
      <c r="A143" s="1">
        <v>142</v>
      </c>
      <c r="B143" s="1"/>
      <c r="C143" s="1"/>
      <c r="D143" s="1"/>
      <c r="E143" s="1"/>
      <c r="F143" s="1"/>
      <c r="G143" s="1" t="s">
        <v>37</v>
      </c>
      <c r="H143" s="1" t="s">
        <v>44</v>
      </c>
      <c r="I143" s="1"/>
      <c r="J143" s="1" t="s">
        <v>46</v>
      </c>
      <c r="K143" s="1" t="s">
        <v>47</v>
      </c>
      <c r="L143" s="1" t="s">
        <v>48</v>
      </c>
      <c r="M143" s="1"/>
      <c r="O143" s="5">
        <f t="shared" si="34"/>
        <v>5</v>
      </c>
      <c r="P143" s="5">
        <f t="shared" si="35"/>
        <v>0.6</v>
      </c>
      <c r="R143" s="5">
        <f t="shared" si="36"/>
        <v>0</v>
      </c>
      <c r="S143" s="5">
        <f t="shared" si="37"/>
        <v>0</v>
      </c>
      <c r="T143" s="5">
        <f t="shared" si="38"/>
        <v>0</v>
      </c>
      <c r="U143" s="5">
        <f t="shared" si="39"/>
        <v>0</v>
      </c>
      <c r="V143" s="5">
        <f t="shared" si="40"/>
        <v>0</v>
      </c>
      <c r="W143" s="5">
        <f t="shared" si="41"/>
        <v>0.6</v>
      </c>
      <c r="X143" s="5">
        <f t="shared" si="42"/>
        <v>0.6</v>
      </c>
      <c r="Y143" s="5">
        <f t="shared" si="43"/>
        <v>0</v>
      </c>
      <c r="Z143" s="5">
        <f t="shared" si="44"/>
        <v>0.6</v>
      </c>
      <c r="AA143" s="5">
        <f t="shared" si="45"/>
        <v>0.6</v>
      </c>
      <c r="AB143" s="5">
        <f t="shared" si="46"/>
        <v>0.6</v>
      </c>
      <c r="AC143" s="5">
        <f t="shared" si="47"/>
        <v>0</v>
      </c>
      <c r="AD143" s="16"/>
      <c r="AF143" s="5">
        <f t="shared" si="48"/>
        <v>3</v>
      </c>
      <c r="AG143" s="5">
        <f t="shared" si="49"/>
        <v>5</v>
      </c>
      <c r="AH143" s="5" t="str">
        <f t="shared" si="50"/>
        <v>Correct</v>
      </c>
      <c r="AI143" s="1" t="s">
        <v>105</v>
      </c>
      <c r="AJ143" s="1">
        <v>56</v>
      </c>
      <c r="AK143" s="1" t="s">
        <v>115</v>
      </c>
      <c r="AL143" s="1" t="s">
        <v>322</v>
      </c>
      <c r="AM143" s="1" t="s">
        <v>97</v>
      </c>
      <c r="AN143" s="1"/>
      <c r="AO143" s="1" t="s">
        <v>355</v>
      </c>
      <c r="AP143" s="1" t="s">
        <v>99</v>
      </c>
      <c r="AQ143" s="1" t="s">
        <v>103</v>
      </c>
      <c r="AR143" s="1" t="s">
        <v>135</v>
      </c>
      <c r="AS143" s="1" t="s">
        <v>98</v>
      </c>
      <c r="AT143" s="1"/>
      <c r="AU143" s="1" t="s">
        <v>102</v>
      </c>
      <c r="AV143" s="1" t="s">
        <v>258</v>
      </c>
    </row>
    <row r="144" spans="1:48" x14ac:dyDescent="0.25">
      <c r="A144" s="1">
        <v>143</v>
      </c>
      <c r="B144" s="1" t="s">
        <v>39</v>
      </c>
      <c r="C144" s="1" t="s">
        <v>40</v>
      </c>
      <c r="D144" s="1"/>
      <c r="E144" s="1"/>
      <c r="F144" s="1"/>
      <c r="G144" s="1"/>
      <c r="H144" s="1" t="s">
        <v>44</v>
      </c>
      <c r="I144" s="1"/>
      <c r="J144" s="1"/>
      <c r="K144" s="1"/>
      <c r="L144" s="1"/>
      <c r="M144" s="1"/>
      <c r="O144" s="5">
        <f t="shared" si="34"/>
        <v>3</v>
      </c>
      <c r="P144" s="5">
        <f t="shared" si="35"/>
        <v>1</v>
      </c>
      <c r="R144" s="5">
        <f t="shared" si="36"/>
        <v>1</v>
      </c>
      <c r="S144" s="5">
        <f t="shared" si="37"/>
        <v>1</v>
      </c>
      <c r="T144" s="5">
        <f t="shared" si="38"/>
        <v>0</v>
      </c>
      <c r="U144" s="5">
        <f t="shared" si="39"/>
        <v>0</v>
      </c>
      <c r="V144" s="5">
        <f t="shared" si="40"/>
        <v>0</v>
      </c>
      <c r="W144" s="5">
        <f t="shared" si="41"/>
        <v>0</v>
      </c>
      <c r="X144" s="5">
        <f t="shared" si="42"/>
        <v>1</v>
      </c>
      <c r="Y144" s="5">
        <f t="shared" si="43"/>
        <v>0</v>
      </c>
      <c r="Z144" s="5">
        <f t="shared" si="44"/>
        <v>0</v>
      </c>
      <c r="AA144" s="5">
        <f t="shared" si="45"/>
        <v>0</v>
      </c>
      <c r="AB144" s="5">
        <f t="shared" si="46"/>
        <v>0</v>
      </c>
      <c r="AC144" s="5">
        <f t="shared" si="47"/>
        <v>0</v>
      </c>
      <c r="AD144" s="16"/>
      <c r="AF144" s="5">
        <f t="shared" si="48"/>
        <v>3</v>
      </c>
      <c r="AG144" s="5">
        <f t="shared" si="49"/>
        <v>3</v>
      </c>
      <c r="AH144" s="5" t="str">
        <f t="shared" si="50"/>
        <v>Correct</v>
      </c>
      <c r="AI144" s="1" t="s">
        <v>105</v>
      </c>
      <c r="AJ144" s="1">
        <v>73</v>
      </c>
      <c r="AK144" s="1" t="s">
        <v>115</v>
      </c>
      <c r="AL144" s="1" t="s">
        <v>316</v>
      </c>
      <c r="AM144" s="1" t="s">
        <v>128</v>
      </c>
      <c r="AN144" s="1"/>
      <c r="AO144" s="1" t="s">
        <v>80</v>
      </c>
      <c r="AP144" s="1"/>
      <c r="AQ144" s="1" t="s">
        <v>110</v>
      </c>
      <c r="AR144" s="1" t="s">
        <v>104</v>
      </c>
      <c r="AS144" s="1" t="s">
        <v>102</v>
      </c>
      <c r="AT144" s="1"/>
      <c r="AU144" s="1" t="s">
        <v>102</v>
      </c>
      <c r="AV144" s="1" t="s">
        <v>258</v>
      </c>
    </row>
    <row r="145" spans="1:48" x14ac:dyDescent="0.25">
      <c r="A145" s="1">
        <v>144</v>
      </c>
      <c r="B145" s="1"/>
      <c r="C145" s="1"/>
      <c r="D145" s="1"/>
      <c r="E145" s="1" t="s">
        <v>42</v>
      </c>
      <c r="F145" s="1"/>
      <c r="G145" s="1" t="s">
        <v>37</v>
      </c>
      <c r="H145" s="1"/>
      <c r="I145" s="1"/>
      <c r="J145" s="1"/>
      <c r="K145" s="1" t="s">
        <v>47</v>
      </c>
      <c r="L145" s="1"/>
      <c r="M145" s="1"/>
      <c r="O145" s="5">
        <f t="shared" si="34"/>
        <v>3</v>
      </c>
      <c r="P145" s="5">
        <f t="shared" si="35"/>
        <v>1</v>
      </c>
      <c r="R145" s="5">
        <f t="shared" si="36"/>
        <v>0</v>
      </c>
      <c r="S145" s="5">
        <f t="shared" si="37"/>
        <v>0</v>
      </c>
      <c r="T145" s="5">
        <f t="shared" si="38"/>
        <v>0</v>
      </c>
      <c r="U145" s="5">
        <f t="shared" si="39"/>
        <v>1</v>
      </c>
      <c r="V145" s="5">
        <f t="shared" si="40"/>
        <v>0</v>
      </c>
      <c r="W145" s="5">
        <f t="shared" si="41"/>
        <v>1</v>
      </c>
      <c r="X145" s="5">
        <f t="shared" si="42"/>
        <v>0</v>
      </c>
      <c r="Y145" s="5">
        <f t="shared" si="43"/>
        <v>0</v>
      </c>
      <c r="Z145" s="5">
        <f t="shared" si="44"/>
        <v>0</v>
      </c>
      <c r="AA145" s="5">
        <f t="shared" si="45"/>
        <v>1</v>
      </c>
      <c r="AB145" s="5">
        <f t="shared" si="46"/>
        <v>0</v>
      </c>
      <c r="AC145" s="5">
        <f t="shared" si="47"/>
        <v>0</v>
      </c>
      <c r="AD145" s="16"/>
      <c r="AF145" s="5">
        <f t="shared" si="48"/>
        <v>3</v>
      </c>
      <c r="AG145" s="5">
        <f t="shared" si="49"/>
        <v>3</v>
      </c>
      <c r="AH145" s="5" t="str">
        <f t="shared" si="50"/>
        <v>Correct</v>
      </c>
      <c r="AI145" s="1" t="s">
        <v>105</v>
      </c>
      <c r="AJ145" s="1">
        <v>57</v>
      </c>
      <c r="AK145" s="1" t="s">
        <v>115</v>
      </c>
      <c r="AL145" s="1" t="s">
        <v>323</v>
      </c>
      <c r="AM145" s="1" t="s">
        <v>128</v>
      </c>
      <c r="AN145" s="1" t="s">
        <v>98</v>
      </c>
      <c r="AO145" s="1" t="s">
        <v>89</v>
      </c>
      <c r="AP145" s="1" t="s">
        <v>109</v>
      </c>
      <c r="AQ145" s="1" t="s">
        <v>100</v>
      </c>
      <c r="AR145" s="1" t="s">
        <v>125</v>
      </c>
      <c r="AS145" s="1" t="s">
        <v>102</v>
      </c>
      <c r="AT145" s="1" t="s">
        <v>90</v>
      </c>
      <c r="AU145" s="1" t="s">
        <v>98</v>
      </c>
      <c r="AV145" s="1" t="s">
        <v>258</v>
      </c>
    </row>
    <row r="146" spans="1:48" x14ac:dyDescent="0.25">
      <c r="A146" s="1">
        <v>145</v>
      </c>
      <c r="B146" s="1"/>
      <c r="C146" s="1"/>
      <c r="D146" s="1"/>
      <c r="E146" s="1"/>
      <c r="F146" s="1"/>
      <c r="G146" s="1"/>
      <c r="H146" s="1"/>
      <c r="I146" s="1"/>
      <c r="J146" s="1"/>
      <c r="K146" s="1"/>
      <c r="L146" s="1"/>
      <c r="M146" s="1"/>
      <c r="O146" s="5">
        <f t="shared" si="34"/>
        <v>0</v>
      </c>
      <c r="P146" s="5" t="e">
        <f t="shared" si="35"/>
        <v>#DIV/0!</v>
      </c>
      <c r="R146" s="5">
        <f t="shared" si="36"/>
        <v>0</v>
      </c>
      <c r="S146" s="5">
        <f t="shared" si="37"/>
        <v>0</v>
      </c>
      <c r="T146" s="5">
        <f t="shared" si="38"/>
        <v>0</v>
      </c>
      <c r="U146" s="5">
        <f t="shared" si="39"/>
        <v>0</v>
      </c>
      <c r="V146" s="5">
        <f t="shared" si="40"/>
        <v>0</v>
      </c>
      <c r="W146" s="5">
        <f t="shared" si="41"/>
        <v>0</v>
      </c>
      <c r="X146" s="5">
        <f t="shared" si="42"/>
        <v>0</v>
      </c>
      <c r="Y146" s="5">
        <f t="shared" si="43"/>
        <v>0</v>
      </c>
      <c r="Z146" s="5">
        <f t="shared" si="44"/>
        <v>0</v>
      </c>
      <c r="AA146" s="5">
        <f t="shared" si="45"/>
        <v>0</v>
      </c>
      <c r="AB146" s="5">
        <f t="shared" si="46"/>
        <v>0</v>
      </c>
      <c r="AC146" s="5">
        <f t="shared" si="47"/>
        <v>0</v>
      </c>
      <c r="AD146" s="16"/>
      <c r="AF146" s="5">
        <f t="shared" si="48"/>
        <v>0</v>
      </c>
      <c r="AG146" s="5">
        <f t="shared" si="49"/>
        <v>0</v>
      </c>
      <c r="AH146" s="5" t="str">
        <f t="shared" si="50"/>
        <v>Correct</v>
      </c>
      <c r="AI146" s="1" t="s">
        <v>105</v>
      </c>
      <c r="AJ146" s="1">
        <v>74</v>
      </c>
      <c r="AK146" s="1" t="s">
        <v>115</v>
      </c>
      <c r="AL146" s="1" t="s">
        <v>324</v>
      </c>
      <c r="AM146" s="1" t="s">
        <v>107</v>
      </c>
      <c r="AN146" s="1"/>
      <c r="AO146" s="1" t="s">
        <v>80</v>
      </c>
      <c r="AP146" s="1"/>
      <c r="AQ146" s="1" t="s">
        <v>110</v>
      </c>
      <c r="AR146" s="1" t="s">
        <v>104</v>
      </c>
      <c r="AS146" s="1"/>
      <c r="AT146" s="1"/>
      <c r="AU146" s="1"/>
      <c r="AV146" s="1" t="s">
        <v>258</v>
      </c>
    </row>
    <row r="147" spans="1:48" x14ac:dyDescent="0.25">
      <c r="A147" s="1">
        <v>146</v>
      </c>
      <c r="B147" s="1" t="s">
        <v>39</v>
      </c>
      <c r="C147" s="1"/>
      <c r="D147" s="1"/>
      <c r="E147" s="1"/>
      <c r="F147" s="1"/>
      <c r="G147" s="1"/>
      <c r="H147" s="1"/>
      <c r="I147" s="1"/>
      <c r="J147" s="1"/>
      <c r="K147" s="1"/>
      <c r="L147" s="1"/>
      <c r="M147" s="1"/>
      <c r="O147" s="5">
        <f t="shared" si="34"/>
        <v>1</v>
      </c>
      <c r="P147" s="5">
        <f t="shared" si="35"/>
        <v>3</v>
      </c>
      <c r="R147" s="5">
        <f t="shared" si="36"/>
        <v>1</v>
      </c>
      <c r="S147" s="5">
        <f t="shared" si="37"/>
        <v>0</v>
      </c>
      <c r="T147" s="5">
        <f t="shared" si="38"/>
        <v>0</v>
      </c>
      <c r="U147" s="5">
        <f t="shared" si="39"/>
        <v>0</v>
      </c>
      <c r="V147" s="5">
        <f t="shared" si="40"/>
        <v>0</v>
      </c>
      <c r="W147" s="5">
        <f t="shared" si="41"/>
        <v>0</v>
      </c>
      <c r="X147" s="5">
        <f t="shared" si="42"/>
        <v>0</v>
      </c>
      <c r="Y147" s="5">
        <f t="shared" si="43"/>
        <v>0</v>
      </c>
      <c r="Z147" s="5">
        <f t="shared" si="44"/>
        <v>0</v>
      </c>
      <c r="AA147" s="5">
        <f t="shared" si="45"/>
        <v>0</v>
      </c>
      <c r="AB147" s="5">
        <f t="shared" si="46"/>
        <v>0</v>
      </c>
      <c r="AC147" s="5">
        <f t="shared" si="47"/>
        <v>0</v>
      </c>
      <c r="AD147" s="16"/>
      <c r="AF147" s="5">
        <f t="shared" si="48"/>
        <v>1</v>
      </c>
      <c r="AG147" s="5">
        <f t="shared" si="49"/>
        <v>1</v>
      </c>
      <c r="AH147" s="5" t="str">
        <f t="shared" si="50"/>
        <v>Correct</v>
      </c>
      <c r="AI147" s="1" t="s">
        <v>105</v>
      </c>
      <c r="AJ147" s="1">
        <v>68</v>
      </c>
      <c r="AK147" s="1" t="s">
        <v>115</v>
      </c>
      <c r="AL147" s="1" t="s">
        <v>325</v>
      </c>
      <c r="AM147" s="1" t="s">
        <v>128</v>
      </c>
      <c r="AN147" s="1" t="s">
        <v>98</v>
      </c>
      <c r="AO147" s="1" t="s">
        <v>85</v>
      </c>
      <c r="AP147" s="1" t="s">
        <v>108</v>
      </c>
      <c r="AQ147" s="1" t="s">
        <v>110</v>
      </c>
      <c r="AR147" s="1" t="s">
        <v>135</v>
      </c>
      <c r="AS147" s="1" t="s">
        <v>102</v>
      </c>
      <c r="AT147" s="1" t="s">
        <v>91</v>
      </c>
      <c r="AU147" s="1" t="s">
        <v>102</v>
      </c>
      <c r="AV147" s="1" t="s">
        <v>258</v>
      </c>
    </row>
    <row r="148" spans="1:48" x14ac:dyDescent="0.25">
      <c r="A148" s="1">
        <v>147</v>
      </c>
      <c r="B148" s="1"/>
      <c r="C148" s="1"/>
      <c r="D148" s="1"/>
      <c r="E148" s="1" t="s">
        <v>42</v>
      </c>
      <c r="F148" s="1"/>
      <c r="G148" s="1"/>
      <c r="H148" s="1"/>
      <c r="I148" s="1"/>
      <c r="J148" s="1"/>
      <c r="K148" s="1"/>
      <c r="L148" s="1"/>
      <c r="M148" s="1"/>
      <c r="O148" s="5">
        <f t="shared" si="34"/>
        <v>1</v>
      </c>
      <c r="P148" s="5">
        <f t="shared" si="35"/>
        <v>3</v>
      </c>
      <c r="R148" s="5">
        <f t="shared" si="36"/>
        <v>0</v>
      </c>
      <c r="S148" s="5">
        <f t="shared" si="37"/>
        <v>0</v>
      </c>
      <c r="T148" s="5">
        <f t="shared" si="38"/>
        <v>0</v>
      </c>
      <c r="U148" s="5">
        <f t="shared" si="39"/>
        <v>1</v>
      </c>
      <c r="V148" s="5">
        <f t="shared" si="40"/>
        <v>0</v>
      </c>
      <c r="W148" s="5">
        <f t="shared" si="41"/>
        <v>0</v>
      </c>
      <c r="X148" s="5">
        <f t="shared" si="42"/>
        <v>0</v>
      </c>
      <c r="Y148" s="5">
        <f t="shared" si="43"/>
        <v>0</v>
      </c>
      <c r="Z148" s="5">
        <f t="shared" si="44"/>
        <v>0</v>
      </c>
      <c r="AA148" s="5">
        <f t="shared" si="45"/>
        <v>0</v>
      </c>
      <c r="AB148" s="5">
        <f t="shared" si="46"/>
        <v>0</v>
      </c>
      <c r="AC148" s="5">
        <f t="shared" si="47"/>
        <v>0</v>
      </c>
      <c r="AD148" s="16"/>
      <c r="AF148" s="5">
        <f t="shared" si="48"/>
        <v>1</v>
      </c>
      <c r="AG148" s="5">
        <f t="shared" si="49"/>
        <v>1</v>
      </c>
      <c r="AH148" s="5" t="str">
        <f t="shared" si="50"/>
        <v>Correct</v>
      </c>
      <c r="AI148" s="1" t="s">
        <v>105</v>
      </c>
      <c r="AJ148" s="1">
        <v>41</v>
      </c>
      <c r="AK148" s="1" t="s">
        <v>115</v>
      </c>
      <c r="AL148" s="1" t="s">
        <v>316</v>
      </c>
      <c r="AM148" s="1" t="s">
        <v>97</v>
      </c>
      <c r="AN148" s="1" t="s">
        <v>98</v>
      </c>
      <c r="AO148" s="1" t="s">
        <v>80</v>
      </c>
      <c r="AP148" s="1" t="s">
        <v>112</v>
      </c>
      <c r="AQ148" s="1" t="s">
        <v>110</v>
      </c>
      <c r="AR148" s="1" t="s">
        <v>135</v>
      </c>
      <c r="AS148" s="1" t="s">
        <v>98</v>
      </c>
      <c r="AT148" s="1" t="s">
        <v>93</v>
      </c>
      <c r="AU148" s="1" t="s">
        <v>102</v>
      </c>
      <c r="AV148" s="1" t="s">
        <v>258</v>
      </c>
    </row>
    <row r="149" spans="1:48" x14ac:dyDescent="0.25">
      <c r="A149" s="1">
        <v>148</v>
      </c>
      <c r="B149" s="1"/>
      <c r="C149" s="1"/>
      <c r="D149" s="1"/>
      <c r="E149" s="1"/>
      <c r="F149" s="1"/>
      <c r="G149" s="1" t="s">
        <v>37</v>
      </c>
      <c r="H149" s="1"/>
      <c r="I149" s="1"/>
      <c r="J149" s="1"/>
      <c r="K149" s="1" t="s">
        <v>47</v>
      </c>
      <c r="L149" s="1"/>
      <c r="M149" s="1"/>
      <c r="O149" s="5">
        <f t="shared" si="34"/>
        <v>2</v>
      </c>
      <c r="P149" s="5">
        <f t="shared" si="35"/>
        <v>1.5</v>
      </c>
      <c r="R149" s="5">
        <f t="shared" si="36"/>
        <v>0</v>
      </c>
      <c r="S149" s="5">
        <f t="shared" si="37"/>
        <v>0</v>
      </c>
      <c r="T149" s="5">
        <f t="shared" si="38"/>
        <v>0</v>
      </c>
      <c r="U149" s="5">
        <f t="shared" si="39"/>
        <v>0</v>
      </c>
      <c r="V149" s="5">
        <f t="shared" si="40"/>
        <v>0</v>
      </c>
      <c r="W149" s="5">
        <f t="shared" si="41"/>
        <v>1</v>
      </c>
      <c r="X149" s="5">
        <f t="shared" si="42"/>
        <v>0</v>
      </c>
      <c r="Y149" s="5">
        <f t="shared" si="43"/>
        <v>0</v>
      </c>
      <c r="Z149" s="5">
        <f t="shared" si="44"/>
        <v>0</v>
      </c>
      <c r="AA149" s="5">
        <f t="shared" si="45"/>
        <v>1</v>
      </c>
      <c r="AB149" s="5">
        <f t="shared" si="46"/>
        <v>0</v>
      </c>
      <c r="AC149" s="5">
        <f t="shared" si="47"/>
        <v>0</v>
      </c>
      <c r="AD149" s="16"/>
      <c r="AF149" s="5">
        <f t="shared" si="48"/>
        <v>2</v>
      </c>
      <c r="AG149" s="5">
        <f t="shared" si="49"/>
        <v>2</v>
      </c>
      <c r="AH149" s="5" t="str">
        <f t="shared" si="50"/>
        <v>Correct</v>
      </c>
      <c r="AI149" s="1" t="s">
        <v>105</v>
      </c>
      <c r="AJ149" s="1">
        <v>42</v>
      </c>
      <c r="AK149" s="1" t="s">
        <v>115</v>
      </c>
      <c r="AL149" s="1" t="s">
        <v>326</v>
      </c>
      <c r="AM149" s="1" t="s">
        <v>97</v>
      </c>
      <c r="AN149" s="1" t="s">
        <v>98</v>
      </c>
      <c r="AO149" s="1" t="s">
        <v>80</v>
      </c>
      <c r="AP149" s="1" t="s">
        <v>109</v>
      </c>
      <c r="AQ149" s="1" t="s">
        <v>103</v>
      </c>
      <c r="AR149" s="1" t="s">
        <v>125</v>
      </c>
      <c r="AS149" s="1" t="s">
        <v>102</v>
      </c>
      <c r="AT149" s="1" t="s">
        <v>90</v>
      </c>
      <c r="AU149" s="1" t="s">
        <v>102</v>
      </c>
      <c r="AV149" s="1" t="s">
        <v>258</v>
      </c>
    </row>
    <row r="150" spans="1:48" x14ac:dyDescent="0.25">
      <c r="A150" s="1">
        <v>149</v>
      </c>
      <c r="B150" s="1" t="s">
        <v>39</v>
      </c>
      <c r="C150" s="1"/>
      <c r="D150" s="1"/>
      <c r="E150" s="1"/>
      <c r="F150" s="1" t="s">
        <v>43</v>
      </c>
      <c r="G150" s="1"/>
      <c r="H150" s="1" t="s">
        <v>44</v>
      </c>
      <c r="I150" s="1"/>
      <c r="J150" s="1"/>
      <c r="K150" s="1" t="s">
        <v>47</v>
      </c>
      <c r="L150" s="1"/>
      <c r="M150" s="1"/>
      <c r="O150" s="5">
        <f t="shared" si="34"/>
        <v>4</v>
      </c>
      <c r="P150" s="5">
        <f t="shared" si="35"/>
        <v>0.75</v>
      </c>
      <c r="R150" s="5">
        <f t="shared" si="36"/>
        <v>0.75</v>
      </c>
      <c r="S150" s="5">
        <f t="shared" si="37"/>
        <v>0</v>
      </c>
      <c r="T150" s="5">
        <f t="shared" si="38"/>
        <v>0</v>
      </c>
      <c r="U150" s="5">
        <f t="shared" si="39"/>
        <v>0</v>
      </c>
      <c r="V150" s="5">
        <f t="shared" si="40"/>
        <v>0.75</v>
      </c>
      <c r="W150" s="5">
        <f t="shared" si="41"/>
        <v>0</v>
      </c>
      <c r="X150" s="5">
        <f t="shared" si="42"/>
        <v>0.75</v>
      </c>
      <c r="Y150" s="5">
        <f t="shared" si="43"/>
        <v>0</v>
      </c>
      <c r="Z150" s="5">
        <f t="shared" si="44"/>
        <v>0</v>
      </c>
      <c r="AA150" s="5">
        <f t="shared" si="45"/>
        <v>0.75</v>
      </c>
      <c r="AB150" s="5">
        <f t="shared" si="46"/>
        <v>0</v>
      </c>
      <c r="AC150" s="5">
        <f t="shared" si="47"/>
        <v>0</v>
      </c>
      <c r="AD150" s="16"/>
      <c r="AF150" s="5">
        <f t="shared" si="48"/>
        <v>3</v>
      </c>
      <c r="AG150" s="5">
        <f t="shared" si="49"/>
        <v>4</v>
      </c>
      <c r="AH150" s="5" t="str">
        <f t="shared" si="50"/>
        <v>Correct</v>
      </c>
      <c r="AI150" s="1" t="s">
        <v>105</v>
      </c>
      <c r="AJ150" s="1">
        <v>30</v>
      </c>
      <c r="AK150" s="1" t="s">
        <v>115</v>
      </c>
      <c r="AL150" s="1" t="s">
        <v>323</v>
      </c>
      <c r="AM150" s="1" t="s">
        <v>97</v>
      </c>
      <c r="AN150" s="1" t="s">
        <v>98</v>
      </c>
      <c r="AO150" s="1" t="s">
        <v>80</v>
      </c>
      <c r="AP150" s="1" t="s">
        <v>114</v>
      </c>
      <c r="AQ150" s="1" t="s">
        <v>110</v>
      </c>
      <c r="AR150" s="1" t="s">
        <v>101</v>
      </c>
      <c r="AS150" s="1" t="s">
        <v>102</v>
      </c>
      <c r="AT150" s="1" t="s">
        <v>92</v>
      </c>
      <c r="AU150" s="1" t="s">
        <v>102</v>
      </c>
      <c r="AV150" s="1" t="s">
        <v>258</v>
      </c>
    </row>
    <row r="151" spans="1:48" x14ac:dyDescent="0.25">
      <c r="A151" s="1">
        <v>150</v>
      </c>
      <c r="B151" s="1"/>
      <c r="C151" s="1"/>
      <c r="D151" s="1"/>
      <c r="E151" s="1" t="s">
        <v>42</v>
      </c>
      <c r="F151" s="1"/>
      <c r="G151" s="1"/>
      <c r="H151" s="1"/>
      <c r="I151" s="1"/>
      <c r="J151" s="1"/>
      <c r="K151" s="1"/>
      <c r="L151" s="1"/>
      <c r="M151" s="1"/>
      <c r="O151" s="5">
        <f t="shared" si="34"/>
        <v>1</v>
      </c>
      <c r="P151" s="5">
        <f t="shared" si="35"/>
        <v>3</v>
      </c>
      <c r="R151" s="5">
        <f t="shared" si="36"/>
        <v>0</v>
      </c>
      <c r="S151" s="5">
        <f t="shared" si="37"/>
        <v>0</v>
      </c>
      <c r="T151" s="5">
        <f t="shared" si="38"/>
        <v>0</v>
      </c>
      <c r="U151" s="5">
        <f t="shared" si="39"/>
        <v>1</v>
      </c>
      <c r="V151" s="5">
        <f t="shared" si="40"/>
        <v>0</v>
      </c>
      <c r="W151" s="5">
        <f t="shared" si="41"/>
        <v>0</v>
      </c>
      <c r="X151" s="5">
        <f t="shared" si="42"/>
        <v>0</v>
      </c>
      <c r="Y151" s="5">
        <f t="shared" si="43"/>
        <v>0</v>
      </c>
      <c r="Z151" s="5">
        <f t="shared" si="44"/>
        <v>0</v>
      </c>
      <c r="AA151" s="5">
        <f t="shared" si="45"/>
        <v>0</v>
      </c>
      <c r="AB151" s="5">
        <f t="shared" si="46"/>
        <v>0</v>
      </c>
      <c r="AC151" s="5">
        <f t="shared" si="47"/>
        <v>0</v>
      </c>
      <c r="AD151" s="16"/>
      <c r="AF151" s="5">
        <f t="shared" si="48"/>
        <v>1</v>
      </c>
      <c r="AG151" s="5">
        <f t="shared" si="49"/>
        <v>1</v>
      </c>
      <c r="AH151" s="5" t="str">
        <f t="shared" si="50"/>
        <v>Correct</v>
      </c>
      <c r="AI151" s="1" t="s">
        <v>105</v>
      </c>
      <c r="AJ151" s="1">
        <v>72</v>
      </c>
      <c r="AK151" s="1" t="s">
        <v>115</v>
      </c>
      <c r="AL151" s="1" t="s">
        <v>311</v>
      </c>
      <c r="AM151" s="1" t="s">
        <v>128</v>
      </c>
      <c r="AN151" s="1" t="s">
        <v>98</v>
      </c>
      <c r="AO151" s="1" t="s">
        <v>80</v>
      </c>
      <c r="AP151" s="1" t="s">
        <v>109</v>
      </c>
      <c r="AQ151" s="1" t="s">
        <v>132</v>
      </c>
      <c r="AR151" s="1" t="s">
        <v>104</v>
      </c>
      <c r="AS151" s="1" t="s">
        <v>102</v>
      </c>
      <c r="AT151" s="1" t="s">
        <v>91</v>
      </c>
      <c r="AU151" s="1"/>
      <c r="AV151" s="1" t="s">
        <v>258</v>
      </c>
    </row>
    <row r="152" spans="1:48" x14ac:dyDescent="0.25">
      <c r="A152" s="1">
        <v>151</v>
      </c>
      <c r="B152" s="1"/>
      <c r="C152" s="1" t="s">
        <v>40</v>
      </c>
      <c r="D152" s="1"/>
      <c r="E152" s="1"/>
      <c r="F152" s="1"/>
      <c r="G152" s="1"/>
      <c r="H152" s="1"/>
      <c r="I152" s="1"/>
      <c r="J152" s="1"/>
      <c r="K152" s="1" t="s">
        <v>47</v>
      </c>
      <c r="L152" s="1" t="s">
        <v>48</v>
      </c>
      <c r="M152" s="1"/>
      <c r="O152" s="5">
        <f t="shared" si="34"/>
        <v>3</v>
      </c>
      <c r="P152" s="5">
        <f t="shared" si="35"/>
        <v>1</v>
      </c>
      <c r="R152" s="5">
        <f t="shared" si="36"/>
        <v>0</v>
      </c>
      <c r="S152" s="5">
        <f t="shared" si="37"/>
        <v>1</v>
      </c>
      <c r="T152" s="5">
        <f t="shared" si="38"/>
        <v>0</v>
      </c>
      <c r="U152" s="5">
        <f t="shared" si="39"/>
        <v>0</v>
      </c>
      <c r="V152" s="5">
        <f t="shared" si="40"/>
        <v>0</v>
      </c>
      <c r="W152" s="5">
        <f t="shared" si="41"/>
        <v>0</v>
      </c>
      <c r="X152" s="5">
        <f t="shared" si="42"/>
        <v>0</v>
      </c>
      <c r="Y152" s="5">
        <f t="shared" si="43"/>
        <v>0</v>
      </c>
      <c r="Z152" s="5">
        <f t="shared" si="44"/>
        <v>0</v>
      </c>
      <c r="AA152" s="5">
        <f t="shared" si="45"/>
        <v>1</v>
      </c>
      <c r="AB152" s="5">
        <f t="shared" si="46"/>
        <v>1</v>
      </c>
      <c r="AC152" s="5">
        <f t="shared" si="47"/>
        <v>0</v>
      </c>
      <c r="AD152" s="16"/>
      <c r="AF152" s="5">
        <f t="shared" si="48"/>
        <v>3</v>
      </c>
      <c r="AG152" s="5">
        <f t="shared" si="49"/>
        <v>3</v>
      </c>
      <c r="AH152" s="5" t="str">
        <f t="shared" si="50"/>
        <v>Correct</v>
      </c>
      <c r="AI152" s="1" t="s">
        <v>105</v>
      </c>
      <c r="AJ152" s="1">
        <v>45</v>
      </c>
      <c r="AK152" s="1" t="s">
        <v>115</v>
      </c>
      <c r="AL152" s="1" t="s">
        <v>326</v>
      </c>
      <c r="AM152" s="1" t="s">
        <v>97</v>
      </c>
      <c r="AN152" s="1" t="s">
        <v>102</v>
      </c>
      <c r="AO152" s="1" t="s">
        <v>80</v>
      </c>
      <c r="AP152" s="1" t="s">
        <v>108</v>
      </c>
      <c r="AQ152" s="1" t="s">
        <v>110</v>
      </c>
      <c r="AR152" s="1" t="s">
        <v>101</v>
      </c>
      <c r="AS152" s="1" t="s">
        <v>102</v>
      </c>
      <c r="AT152" s="1" t="s">
        <v>92</v>
      </c>
      <c r="AU152" s="1" t="s">
        <v>102</v>
      </c>
      <c r="AV152" s="1" t="s">
        <v>258</v>
      </c>
    </row>
    <row r="153" spans="1:48" x14ac:dyDescent="0.25">
      <c r="A153" s="1">
        <v>152</v>
      </c>
      <c r="B153" s="1"/>
      <c r="C153" s="1"/>
      <c r="D153" s="1"/>
      <c r="E153" s="1"/>
      <c r="F153" s="1" t="s">
        <v>43</v>
      </c>
      <c r="G153" s="1"/>
      <c r="H153" s="1" t="s">
        <v>44</v>
      </c>
      <c r="I153" s="1"/>
      <c r="J153" s="1"/>
      <c r="K153" s="1" t="s">
        <v>47</v>
      </c>
      <c r="L153" s="1"/>
      <c r="M153" s="1"/>
      <c r="O153" s="5">
        <f t="shared" si="34"/>
        <v>3</v>
      </c>
      <c r="P153" s="5">
        <f t="shared" si="35"/>
        <v>1</v>
      </c>
      <c r="R153" s="5">
        <f t="shared" si="36"/>
        <v>0</v>
      </c>
      <c r="S153" s="5">
        <f t="shared" si="37"/>
        <v>0</v>
      </c>
      <c r="T153" s="5">
        <f t="shared" si="38"/>
        <v>0</v>
      </c>
      <c r="U153" s="5">
        <f t="shared" si="39"/>
        <v>0</v>
      </c>
      <c r="V153" s="5">
        <f t="shared" si="40"/>
        <v>1</v>
      </c>
      <c r="W153" s="5">
        <f t="shared" si="41"/>
        <v>0</v>
      </c>
      <c r="X153" s="5">
        <f t="shared" si="42"/>
        <v>1</v>
      </c>
      <c r="Y153" s="5">
        <f t="shared" si="43"/>
        <v>0</v>
      </c>
      <c r="Z153" s="5">
        <f t="shared" si="44"/>
        <v>0</v>
      </c>
      <c r="AA153" s="5">
        <f t="shared" si="45"/>
        <v>1</v>
      </c>
      <c r="AB153" s="5">
        <f t="shared" si="46"/>
        <v>0</v>
      </c>
      <c r="AC153" s="5">
        <f t="shared" si="47"/>
        <v>0</v>
      </c>
      <c r="AD153" s="16"/>
      <c r="AF153" s="5">
        <f t="shared" si="48"/>
        <v>3</v>
      </c>
      <c r="AG153" s="5">
        <f t="shared" si="49"/>
        <v>3</v>
      </c>
      <c r="AH153" s="5" t="str">
        <f t="shared" si="50"/>
        <v>Correct</v>
      </c>
      <c r="AI153" s="1" t="s">
        <v>105</v>
      </c>
      <c r="AJ153" s="1">
        <v>68</v>
      </c>
      <c r="AK153" s="1" t="s">
        <v>115</v>
      </c>
      <c r="AL153" s="1" t="s">
        <v>327</v>
      </c>
      <c r="AM153" s="1" t="s">
        <v>97</v>
      </c>
      <c r="AN153" s="1" t="s">
        <v>98</v>
      </c>
      <c r="AO153" s="1" t="s">
        <v>80</v>
      </c>
      <c r="AP153" s="1" t="s">
        <v>108</v>
      </c>
      <c r="AQ153" s="1" t="s">
        <v>120</v>
      </c>
      <c r="AR153" s="1" t="s">
        <v>104</v>
      </c>
      <c r="AS153" s="1" t="s">
        <v>102</v>
      </c>
      <c r="AT153" s="1" t="s">
        <v>91</v>
      </c>
      <c r="AU153" s="1" t="s">
        <v>102</v>
      </c>
      <c r="AV153" s="1" t="s">
        <v>258</v>
      </c>
    </row>
    <row r="154" spans="1:48" x14ac:dyDescent="0.25">
      <c r="A154" s="1">
        <v>153</v>
      </c>
      <c r="B154" s="1"/>
      <c r="C154" s="1" t="s">
        <v>40</v>
      </c>
      <c r="D154" s="1"/>
      <c r="E154" s="1"/>
      <c r="F154" s="1"/>
      <c r="G154" s="1"/>
      <c r="H154" s="1" t="s">
        <v>44</v>
      </c>
      <c r="I154" s="1"/>
      <c r="J154" s="1"/>
      <c r="K154" s="1"/>
      <c r="L154" s="1"/>
      <c r="M154" s="1"/>
      <c r="O154" s="5">
        <f t="shared" si="34"/>
        <v>2</v>
      </c>
      <c r="P154" s="5">
        <f t="shared" si="35"/>
        <v>1.5</v>
      </c>
      <c r="R154" s="5">
        <f t="shared" si="36"/>
        <v>0</v>
      </c>
      <c r="S154" s="5">
        <f t="shared" si="37"/>
        <v>1</v>
      </c>
      <c r="T154" s="5">
        <f t="shared" si="38"/>
        <v>0</v>
      </c>
      <c r="U154" s="5">
        <f t="shared" si="39"/>
        <v>0</v>
      </c>
      <c r="V154" s="5">
        <f t="shared" si="40"/>
        <v>0</v>
      </c>
      <c r="W154" s="5">
        <f t="shared" si="41"/>
        <v>0</v>
      </c>
      <c r="X154" s="5">
        <f t="shared" si="42"/>
        <v>1</v>
      </c>
      <c r="Y154" s="5">
        <f t="shared" si="43"/>
        <v>0</v>
      </c>
      <c r="Z154" s="5">
        <f t="shared" si="44"/>
        <v>0</v>
      </c>
      <c r="AA154" s="5">
        <f t="shared" si="45"/>
        <v>0</v>
      </c>
      <c r="AB154" s="5">
        <f t="shared" si="46"/>
        <v>0</v>
      </c>
      <c r="AC154" s="5">
        <f t="shared" si="47"/>
        <v>0</v>
      </c>
      <c r="AD154" s="16"/>
      <c r="AF154" s="5">
        <f t="shared" si="48"/>
        <v>2</v>
      </c>
      <c r="AG154" s="5">
        <f t="shared" si="49"/>
        <v>2</v>
      </c>
      <c r="AH154" s="5" t="str">
        <f t="shared" si="50"/>
        <v>Correct</v>
      </c>
      <c r="AI154" s="1" t="s">
        <v>105</v>
      </c>
      <c r="AJ154" s="1">
        <v>53</v>
      </c>
      <c r="AK154" s="1" t="s">
        <v>115</v>
      </c>
      <c r="AL154" s="1" t="s">
        <v>321</v>
      </c>
      <c r="AM154" s="1" t="s">
        <v>97</v>
      </c>
      <c r="AN154" s="1" t="s">
        <v>98</v>
      </c>
      <c r="AO154" s="1" t="s">
        <v>80</v>
      </c>
      <c r="AP154" s="1" t="s">
        <v>108</v>
      </c>
      <c r="AQ154" s="1" t="s">
        <v>120</v>
      </c>
      <c r="AR154" s="1" t="s">
        <v>101</v>
      </c>
      <c r="AS154" s="1" t="s">
        <v>102</v>
      </c>
      <c r="AT154" s="1" t="s">
        <v>92</v>
      </c>
      <c r="AU154" s="1" t="s">
        <v>102</v>
      </c>
      <c r="AV154" s="1" t="s">
        <v>258</v>
      </c>
    </row>
    <row r="155" spans="1:48" x14ac:dyDescent="0.25">
      <c r="A155" s="1">
        <v>154</v>
      </c>
      <c r="B155" s="1" t="s">
        <v>39</v>
      </c>
      <c r="C155" s="1"/>
      <c r="D155" s="1" t="s">
        <v>41</v>
      </c>
      <c r="E155" s="1"/>
      <c r="F155" s="1"/>
      <c r="G155" s="1"/>
      <c r="H155" s="1"/>
      <c r="I155" s="1"/>
      <c r="J155" s="1"/>
      <c r="K155" s="1"/>
      <c r="L155" s="1"/>
      <c r="M155" s="1"/>
      <c r="O155" s="5">
        <f t="shared" si="34"/>
        <v>2</v>
      </c>
      <c r="P155" s="5">
        <f t="shared" si="35"/>
        <v>1.5</v>
      </c>
      <c r="R155" s="5">
        <f t="shared" si="36"/>
        <v>1</v>
      </c>
      <c r="S155" s="5">
        <f t="shared" si="37"/>
        <v>0</v>
      </c>
      <c r="T155" s="5">
        <f t="shared" si="38"/>
        <v>1</v>
      </c>
      <c r="U155" s="5">
        <f t="shared" si="39"/>
        <v>0</v>
      </c>
      <c r="V155" s="5">
        <f t="shared" si="40"/>
        <v>0</v>
      </c>
      <c r="W155" s="5">
        <f t="shared" si="41"/>
        <v>0</v>
      </c>
      <c r="X155" s="5">
        <f t="shared" si="42"/>
        <v>0</v>
      </c>
      <c r="Y155" s="5">
        <f t="shared" si="43"/>
        <v>0</v>
      </c>
      <c r="Z155" s="5">
        <f t="shared" si="44"/>
        <v>0</v>
      </c>
      <c r="AA155" s="5">
        <f t="shared" si="45"/>
        <v>0</v>
      </c>
      <c r="AB155" s="5">
        <f t="shared" si="46"/>
        <v>0</v>
      </c>
      <c r="AC155" s="5">
        <f t="shared" si="47"/>
        <v>0</v>
      </c>
      <c r="AD155" s="16"/>
      <c r="AF155" s="5">
        <f t="shared" si="48"/>
        <v>2</v>
      </c>
      <c r="AG155" s="5">
        <f t="shared" si="49"/>
        <v>2</v>
      </c>
      <c r="AH155" s="5" t="str">
        <f t="shared" si="50"/>
        <v>Correct</v>
      </c>
      <c r="AI155" s="1" t="s">
        <v>94</v>
      </c>
      <c r="AJ155" s="1">
        <v>45</v>
      </c>
      <c r="AK155" s="1" t="s">
        <v>95</v>
      </c>
      <c r="AL155" s="1" t="s">
        <v>138</v>
      </c>
      <c r="AM155" s="1" t="s">
        <v>97</v>
      </c>
      <c r="AN155" s="1" t="s">
        <v>102</v>
      </c>
      <c r="AO155" s="1" t="s">
        <v>80</v>
      </c>
      <c r="AP155" s="1" t="s">
        <v>114</v>
      </c>
      <c r="AQ155" s="1" t="s">
        <v>120</v>
      </c>
      <c r="AR155" s="1" t="s">
        <v>101</v>
      </c>
      <c r="AS155" s="1" t="s">
        <v>102</v>
      </c>
      <c r="AT155" s="1" t="s">
        <v>92</v>
      </c>
      <c r="AU155" s="1" t="s">
        <v>102</v>
      </c>
      <c r="AV155" s="1" t="s">
        <v>259</v>
      </c>
    </row>
    <row r="156" spans="1:48" x14ac:dyDescent="0.25">
      <c r="A156" s="1">
        <v>155</v>
      </c>
      <c r="B156" s="1"/>
      <c r="C156" s="1"/>
      <c r="D156" s="1"/>
      <c r="E156" s="1" t="s">
        <v>42</v>
      </c>
      <c r="F156" s="1"/>
      <c r="G156" s="1"/>
      <c r="H156" s="1"/>
      <c r="I156" s="1"/>
      <c r="J156" s="1"/>
      <c r="K156" s="1" t="s">
        <v>47</v>
      </c>
      <c r="L156" s="1"/>
      <c r="M156" s="1"/>
      <c r="O156" s="5">
        <f t="shared" si="34"/>
        <v>2</v>
      </c>
      <c r="P156" s="5">
        <f t="shared" si="35"/>
        <v>1.5</v>
      </c>
      <c r="R156" s="5">
        <f t="shared" si="36"/>
        <v>0</v>
      </c>
      <c r="S156" s="5">
        <f t="shared" si="37"/>
        <v>0</v>
      </c>
      <c r="T156" s="5">
        <f t="shared" si="38"/>
        <v>0</v>
      </c>
      <c r="U156" s="5">
        <f t="shared" si="39"/>
        <v>1</v>
      </c>
      <c r="V156" s="5">
        <f t="shared" si="40"/>
        <v>0</v>
      </c>
      <c r="W156" s="5">
        <f t="shared" si="41"/>
        <v>0</v>
      </c>
      <c r="X156" s="5">
        <f t="shared" si="42"/>
        <v>0</v>
      </c>
      <c r="Y156" s="5">
        <f t="shared" si="43"/>
        <v>0</v>
      </c>
      <c r="Z156" s="5">
        <f t="shared" si="44"/>
        <v>0</v>
      </c>
      <c r="AA156" s="5">
        <f t="shared" si="45"/>
        <v>1</v>
      </c>
      <c r="AB156" s="5">
        <f t="shared" si="46"/>
        <v>0</v>
      </c>
      <c r="AC156" s="5">
        <f t="shared" si="47"/>
        <v>0</v>
      </c>
      <c r="AD156" s="16"/>
      <c r="AF156" s="5">
        <f t="shared" si="48"/>
        <v>2</v>
      </c>
      <c r="AG156" s="5">
        <f t="shared" si="49"/>
        <v>2</v>
      </c>
      <c r="AH156" s="5" t="str">
        <f t="shared" si="50"/>
        <v>Correct</v>
      </c>
      <c r="AI156" s="1" t="s">
        <v>105</v>
      </c>
      <c r="AJ156" s="1">
        <v>27</v>
      </c>
      <c r="AK156" s="1" t="s">
        <v>95</v>
      </c>
      <c r="AL156" s="1" t="s">
        <v>131</v>
      </c>
      <c r="AM156" s="1"/>
      <c r="AN156" s="1" t="s">
        <v>102</v>
      </c>
      <c r="AO156" s="1" t="s">
        <v>81</v>
      </c>
      <c r="AP156" s="1" t="s">
        <v>109</v>
      </c>
      <c r="AQ156" s="1" t="s">
        <v>103</v>
      </c>
      <c r="AR156" s="1" t="s">
        <v>125</v>
      </c>
      <c r="AS156" s="1" t="s">
        <v>98</v>
      </c>
      <c r="AT156" s="1" t="s">
        <v>93</v>
      </c>
      <c r="AU156" s="1" t="s">
        <v>98</v>
      </c>
      <c r="AV156" s="1" t="s">
        <v>259</v>
      </c>
    </row>
    <row r="157" spans="1:48" x14ac:dyDescent="0.25">
      <c r="A157" s="1">
        <v>156</v>
      </c>
      <c r="B157" s="1" t="s">
        <v>39</v>
      </c>
      <c r="C157" s="1"/>
      <c r="D157" s="1"/>
      <c r="E157" s="1"/>
      <c r="F157" s="1"/>
      <c r="G157" s="1"/>
      <c r="H157" s="1" t="s">
        <v>44</v>
      </c>
      <c r="I157" s="1"/>
      <c r="J157" s="1"/>
      <c r="K157" s="1"/>
      <c r="L157" s="1"/>
      <c r="M157" s="1"/>
      <c r="O157" s="5">
        <f t="shared" si="34"/>
        <v>2</v>
      </c>
      <c r="P157" s="5">
        <f t="shared" si="35"/>
        <v>1.5</v>
      </c>
      <c r="R157" s="5">
        <f t="shared" si="36"/>
        <v>1</v>
      </c>
      <c r="S157" s="5">
        <f t="shared" si="37"/>
        <v>0</v>
      </c>
      <c r="T157" s="5">
        <f t="shared" si="38"/>
        <v>0</v>
      </c>
      <c r="U157" s="5">
        <f t="shared" si="39"/>
        <v>0</v>
      </c>
      <c r="V157" s="5">
        <f t="shared" si="40"/>
        <v>0</v>
      </c>
      <c r="W157" s="5">
        <f t="shared" si="41"/>
        <v>0</v>
      </c>
      <c r="X157" s="5">
        <f t="shared" si="42"/>
        <v>1</v>
      </c>
      <c r="Y157" s="5">
        <f t="shared" si="43"/>
        <v>0</v>
      </c>
      <c r="Z157" s="5">
        <f t="shared" si="44"/>
        <v>0</v>
      </c>
      <c r="AA157" s="5">
        <f t="shared" si="45"/>
        <v>0</v>
      </c>
      <c r="AB157" s="5">
        <f t="shared" si="46"/>
        <v>0</v>
      </c>
      <c r="AC157" s="5">
        <f t="shared" si="47"/>
        <v>0</v>
      </c>
      <c r="AD157" s="16"/>
      <c r="AF157" s="5">
        <f t="shared" si="48"/>
        <v>2</v>
      </c>
      <c r="AG157" s="5">
        <f t="shared" si="49"/>
        <v>2</v>
      </c>
      <c r="AH157" s="5" t="str">
        <f t="shared" si="50"/>
        <v>Correct</v>
      </c>
      <c r="AI157" s="1" t="s">
        <v>94</v>
      </c>
      <c r="AJ157" s="1">
        <v>66</v>
      </c>
      <c r="AK157" s="1" t="s">
        <v>95</v>
      </c>
      <c r="AL157" s="1" t="s">
        <v>158</v>
      </c>
      <c r="AM157" s="1" t="s">
        <v>97</v>
      </c>
      <c r="AN157" s="1"/>
      <c r="AO157" s="1" t="s">
        <v>80</v>
      </c>
      <c r="AP157" s="1" t="s">
        <v>99</v>
      </c>
      <c r="AQ157" s="1" t="s">
        <v>120</v>
      </c>
      <c r="AR157" s="1" t="s">
        <v>104</v>
      </c>
      <c r="AS157" s="1" t="s">
        <v>98</v>
      </c>
      <c r="AT157" s="1"/>
      <c r="AU157" s="1" t="s">
        <v>98</v>
      </c>
      <c r="AV157" s="1" t="s">
        <v>259</v>
      </c>
    </row>
    <row r="158" spans="1:48" x14ac:dyDescent="0.25">
      <c r="A158" s="1">
        <v>157</v>
      </c>
      <c r="B158" s="1" t="s">
        <v>39</v>
      </c>
      <c r="C158" s="1"/>
      <c r="D158" s="1" t="s">
        <v>41</v>
      </c>
      <c r="E158" s="1"/>
      <c r="F158" s="1"/>
      <c r="G158" s="1"/>
      <c r="H158" s="1" t="s">
        <v>44</v>
      </c>
      <c r="I158" s="1"/>
      <c r="J158" s="1"/>
      <c r="K158" s="1"/>
      <c r="L158" s="1"/>
      <c r="M158" s="1"/>
      <c r="O158" s="5">
        <f t="shared" si="34"/>
        <v>3</v>
      </c>
      <c r="P158" s="5">
        <f t="shared" si="35"/>
        <v>1</v>
      </c>
      <c r="R158" s="5">
        <f t="shared" si="36"/>
        <v>1</v>
      </c>
      <c r="S158" s="5">
        <f t="shared" si="37"/>
        <v>0</v>
      </c>
      <c r="T158" s="5">
        <f t="shared" si="38"/>
        <v>1</v>
      </c>
      <c r="U158" s="5">
        <f t="shared" si="39"/>
        <v>0</v>
      </c>
      <c r="V158" s="5">
        <f t="shared" si="40"/>
        <v>0</v>
      </c>
      <c r="W158" s="5">
        <f t="shared" si="41"/>
        <v>0</v>
      </c>
      <c r="X158" s="5">
        <f t="shared" si="42"/>
        <v>1</v>
      </c>
      <c r="Y158" s="5">
        <f t="shared" si="43"/>
        <v>0</v>
      </c>
      <c r="Z158" s="5">
        <f t="shared" si="44"/>
        <v>0</v>
      </c>
      <c r="AA158" s="5">
        <f t="shared" si="45"/>
        <v>0</v>
      </c>
      <c r="AB158" s="5">
        <f t="shared" si="46"/>
        <v>0</v>
      </c>
      <c r="AC158" s="5">
        <f t="shared" si="47"/>
        <v>0</v>
      </c>
      <c r="AD158" s="16"/>
      <c r="AF158" s="5">
        <f t="shared" si="48"/>
        <v>3</v>
      </c>
      <c r="AG158" s="5">
        <f t="shared" si="49"/>
        <v>3</v>
      </c>
      <c r="AH158" s="5" t="str">
        <f t="shared" si="50"/>
        <v>Correct</v>
      </c>
      <c r="AI158" s="1" t="s">
        <v>94</v>
      </c>
      <c r="AJ158" s="1">
        <v>72</v>
      </c>
      <c r="AK158" s="1" t="s">
        <v>95</v>
      </c>
      <c r="AL158" s="1" t="s">
        <v>131</v>
      </c>
      <c r="AM158" s="1" t="s">
        <v>160</v>
      </c>
      <c r="AN158" s="1"/>
      <c r="AO158" s="1" t="s">
        <v>352</v>
      </c>
      <c r="AP158" s="1" t="s">
        <v>109</v>
      </c>
      <c r="AQ158" s="1" t="s">
        <v>133</v>
      </c>
      <c r="AR158" s="1" t="s">
        <v>104</v>
      </c>
      <c r="AS158" s="1" t="s">
        <v>102</v>
      </c>
      <c r="AT158" s="1" t="s">
        <v>91</v>
      </c>
      <c r="AU158" s="1" t="s">
        <v>98</v>
      </c>
      <c r="AV158" s="1" t="s">
        <v>259</v>
      </c>
    </row>
    <row r="159" spans="1:48" x14ac:dyDescent="0.25">
      <c r="A159" s="1">
        <v>158</v>
      </c>
      <c r="B159" s="1"/>
      <c r="C159" s="1" t="s">
        <v>40</v>
      </c>
      <c r="D159" s="1"/>
      <c r="E159" s="1" t="s">
        <v>42</v>
      </c>
      <c r="F159" s="1"/>
      <c r="G159" s="1"/>
      <c r="H159" s="1"/>
      <c r="I159" s="1"/>
      <c r="J159" s="1"/>
      <c r="K159" s="1"/>
      <c r="L159" s="1"/>
      <c r="M159" s="1"/>
      <c r="O159" s="5">
        <f t="shared" si="34"/>
        <v>2</v>
      </c>
      <c r="P159" s="5">
        <f t="shared" si="35"/>
        <v>1.5</v>
      </c>
      <c r="R159" s="5">
        <f t="shared" si="36"/>
        <v>0</v>
      </c>
      <c r="S159" s="5">
        <f t="shared" si="37"/>
        <v>1</v>
      </c>
      <c r="T159" s="5">
        <f t="shared" si="38"/>
        <v>0</v>
      </c>
      <c r="U159" s="5">
        <f t="shared" si="39"/>
        <v>1</v>
      </c>
      <c r="V159" s="5">
        <f t="shared" si="40"/>
        <v>0</v>
      </c>
      <c r="W159" s="5">
        <f t="shared" si="41"/>
        <v>0</v>
      </c>
      <c r="X159" s="5">
        <f t="shared" si="42"/>
        <v>0</v>
      </c>
      <c r="Y159" s="5">
        <f t="shared" si="43"/>
        <v>0</v>
      </c>
      <c r="Z159" s="5">
        <f t="shared" si="44"/>
        <v>0</v>
      </c>
      <c r="AA159" s="5">
        <f t="shared" si="45"/>
        <v>0</v>
      </c>
      <c r="AB159" s="5">
        <f t="shared" si="46"/>
        <v>0</v>
      </c>
      <c r="AC159" s="5">
        <f t="shared" si="47"/>
        <v>0</v>
      </c>
      <c r="AD159" s="16"/>
      <c r="AF159" s="5">
        <f t="shared" si="48"/>
        <v>2</v>
      </c>
      <c r="AG159" s="5">
        <f t="shared" si="49"/>
        <v>2</v>
      </c>
      <c r="AH159" s="5" t="str">
        <f t="shared" si="50"/>
        <v>Correct</v>
      </c>
      <c r="AI159" s="1" t="s">
        <v>105</v>
      </c>
      <c r="AJ159" s="1">
        <v>26</v>
      </c>
      <c r="AK159" s="1" t="s">
        <v>115</v>
      </c>
      <c r="AL159" s="1" t="s">
        <v>322</v>
      </c>
      <c r="AM159" s="1" t="s">
        <v>97</v>
      </c>
      <c r="AN159" s="1" t="s">
        <v>98</v>
      </c>
      <c r="AO159" s="1" t="s">
        <v>80</v>
      </c>
      <c r="AP159" s="1" t="s">
        <v>109</v>
      </c>
      <c r="AQ159" s="1" t="s">
        <v>133</v>
      </c>
      <c r="AR159" s="1" t="s">
        <v>123</v>
      </c>
      <c r="AS159" s="1" t="s">
        <v>102</v>
      </c>
      <c r="AT159" s="1" t="s">
        <v>90</v>
      </c>
      <c r="AU159" s="1" t="s">
        <v>98</v>
      </c>
      <c r="AV159" s="1" t="s">
        <v>259</v>
      </c>
    </row>
    <row r="160" spans="1:48" x14ac:dyDescent="0.25">
      <c r="A160" s="1">
        <v>159</v>
      </c>
      <c r="B160" s="1"/>
      <c r="C160" s="1"/>
      <c r="D160" s="1"/>
      <c r="E160" s="1"/>
      <c r="F160" s="1"/>
      <c r="G160" s="1"/>
      <c r="H160" s="1" t="s">
        <v>44</v>
      </c>
      <c r="I160" s="1"/>
      <c r="J160" s="1"/>
      <c r="K160" s="1"/>
      <c r="L160" s="1"/>
      <c r="M160" s="1"/>
      <c r="O160" s="5">
        <f t="shared" si="34"/>
        <v>1</v>
      </c>
      <c r="P160" s="5">
        <f t="shared" si="35"/>
        <v>3</v>
      </c>
      <c r="R160" s="5">
        <f t="shared" si="36"/>
        <v>0</v>
      </c>
      <c r="S160" s="5">
        <f t="shared" si="37"/>
        <v>0</v>
      </c>
      <c r="T160" s="5">
        <f t="shared" si="38"/>
        <v>0</v>
      </c>
      <c r="U160" s="5">
        <f t="shared" si="39"/>
        <v>0</v>
      </c>
      <c r="V160" s="5">
        <f t="shared" si="40"/>
        <v>0</v>
      </c>
      <c r="W160" s="5">
        <f t="shared" si="41"/>
        <v>0</v>
      </c>
      <c r="X160" s="5">
        <f t="shared" si="42"/>
        <v>1</v>
      </c>
      <c r="Y160" s="5">
        <f t="shared" si="43"/>
        <v>0</v>
      </c>
      <c r="Z160" s="5">
        <f t="shared" si="44"/>
        <v>0</v>
      </c>
      <c r="AA160" s="5">
        <f t="shared" si="45"/>
        <v>0</v>
      </c>
      <c r="AB160" s="5">
        <f t="shared" si="46"/>
        <v>0</v>
      </c>
      <c r="AC160" s="5">
        <f t="shared" si="47"/>
        <v>0</v>
      </c>
      <c r="AD160" s="16"/>
      <c r="AF160" s="5">
        <f t="shared" si="48"/>
        <v>1</v>
      </c>
      <c r="AG160" s="5">
        <f t="shared" si="49"/>
        <v>1</v>
      </c>
      <c r="AH160" s="5" t="str">
        <f t="shared" si="50"/>
        <v>Correct</v>
      </c>
      <c r="AI160" s="1" t="s">
        <v>94</v>
      </c>
      <c r="AJ160" s="1">
        <v>52</v>
      </c>
      <c r="AK160" s="1" t="s">
        <v>95</v>
      </c>
      <c r="AL160" s="1" t="s">
        <v>163</v>
      </c>
      <c r="AM160" s="1" t="s">
        <v>97</v>
      </c>
      <c r="AN160" s="1" t="s">
        <v>98</v>
      </c>
      <c r="AO160" s="1" t="s">
        <v>88</v>
      </c>
      <c r="AP160" s="1" t="s">
        <v>99</v>
      </c>
      <c r="AQ160" s="1" t="s">
        <v>120</v>
      </c>
      <c r="AR160" s="1" t="s">
        <v>125</v>
      </c>
      <c r="AS160" s="1" t="s">
        <v>102</v>
      </c>
      <c r="AT160" s="1" t="s">
        <v>90</v>
      </c>
      <c r="AU160" s="1" t="s">
        <v>98</v>
      </c>
      <c r="AV160" s="1" t="s">
        <v>259</v>
      </c>
    </row>
    <row r="161" spans="1:48" x14ac:dyDescent="0.25">
      <c r="A161" s="1">
        <v>160</v>
      </c>
      <c r="B161" s="1"/>
      <c r="C161" s="1" t="s">
        <v>40</v>
      </c>
      <c r="D161" s="1"/>
      <c r="E161" s="1" t="s">
        <v>42</v>
      </c>
      <c r="F161" s="1"/>
      <c r="G161" s="1"/>
      <c r="H161" s="1"/>
      <c r="I161" s="1"/>
      <c r="J161" s="1"/>
      <c r="K161" s="1" t="s">
        <v>47</v>
      </c>
      <c r="L161" s="1"/>
      <c r="M161" s="1"/>
      <c r="O161" s="5">
        <f t="shared" si="34"/>
        <v>3</v>
      </c>
      <c r="P161" s="5">
        <f t="shared" si="35"/>
        <v>1</v>
      </c>
      <c r="R161" s="5">
        <f t="shared" si="36"/>
        <v>0</v>
      </c>
      <c r="S161" s="5">
        <f t="shared" si="37"/>
        <v>1</v>
      </c>
      <c r="T161" s="5">
        <f t="shared" si="38"/>
        <v>0</v>
      </c>
      <c r="U161" s="5">
        <f t="shared" si="39"/>
        <v>1</v>
      </c>
      <c r="V161" s="5">
        <f t="shared" si="40"/>
        <v>0</v>
      </c>
      <c r="W161" s="5">
        <f t="shared" si="41"/>
        <v>0</v>
      </c>
      <c r="X161" s="5">
        <f t="shared" si="42"/>
        <v>0</v>
      </c>
      <c r="Y161" s="5">
        <f t="shared" si="43"/>
        <v>0</v>
      </c>
      <c r="Z161" s="5">
        <f t="shared" si="44"/>
        <v>0</v>
      </c>
      <c r="AA161" s="5">
        <f t="shared" si="45"/>
        <v>1</v>
      </c>
      <c r="AB161" s="5">
        <f t="shared" si="46"/>
        <v>0</v>
      </c>
      <c r="AC161" s="5">
        <f t="shared" si="47"/>
        <v>0</v>
      </c>
      <c r="AD161" s="16"/>
      <c r="AF161" s="5">
        <f t="shared" si="48"/>
        <v>3</v>
      </c>
      <c r="AG161" s="5">
        <f t="shared" si="49"/>
        <v>3</v>
      </c>
      <c r="AH161" s="5" t="str">
        <f t="shared" si="50"/>
        <v>Correct</v>
      </c>
      <c r="AI161" s="1" t="s">
        <v>94</v>
      </c>
      <c r="AJ161" s="1">
        <v>46</v>
      </c>
      <c r="AK161" s="1" t="s">
        <v>95</v>
      </c>
      <c r="AL161" s="1" t="s">
        <v>164</v>
      </c>
      <c r="AM161" s="1" t="s">
        <v>107</v>
      </c>
      <c r="AN161" s="1" t="s">
        <v>98</v>
      </c>
      <c r="AO161" s="1" t="s">
        <v>80</v>
      </c>
      <c r="AP161" s="1" t="s">
        <v>108</v>
      </c>
      <c r="AQ161" s="1" t="s">
        <v>120</v>
      </c>
      <c r="AR161" s="1" t="s">
        <v>135</v>
      </c>
      <c r="AS161" s="1" t="s">
        <v>102</v>
      </c>
      <c r="AT161" s="1" t="s">
        <v>90</v>
      </c>
      <c r="AU161" s="1" t="s">
        <v>102</v>
      </c>
      <c r="AV161" s="1" t="s">
        <v>259</v>
      </c>
    </row>
    <row r="162" spans="1:48" x14ac:dyDescent="0.25">
      <c r="A162" s="1">
        <v>161</v>
      </c>
      <c r="B162" s="1"/>
      <c r="C162" s="1" t="s">
        <v>40</v>
      </c>
      <c r="D162" s="1"/>
      <c r="E162" s="1"/>
      <c r="F162" s="1"/>
      <c r="G162" s="1"/>
      <c r="H162" s="1" t="s">
        <v>44</v>
      </c>
      <c r="I162" s="1"/>
      <c r="J162" s="1" t="s">
        <v>46</v>
      </c>
      <c r="K162" s="1"/>
      <c r="L162" s="1"/>
      <c r="M162" s="1"/>
      <c r="O162" s="5">
        <f t="shared" si="34"/>
        <v>3</v>
      </c>
      <c r="P162" s="5">
        <f t="shared" si="35"/>
        <v>1</v>
      </c>
      <c r="R162" s="5">
        <f t="shared" si="36"/>
        <v>0</v>
      </c>
      <c r="S162" s="5">
        <f t="shared" si="37"/>
        <v>1</v>
      </c>
      <c r="T162" s="5">
        <f t="shared" si="38"/>
        <v>0</v>
      </c>
      <c r="U162" s="5">
        <f t="shared" si="39"/>
        <v>0</v>
      </c>
      <c r="V162" s="5">
        <f t="shared" si="40"/>
        <v>0</v>
      </c>
      <c r="W162" s="5">
        <f t="shared" si="41"/>
        <v>0</v>
      </c>
      <c r="X162" s="5">
        <f t="shared" si="42"/>
        <v>1</v>
      </c>
      <c r="Y162" s="5">
        <f t="shared" si="43"/>
        <v>0</v>
      </c>
      <c r="Z162" s="5">
        <f t="shared" si="44"/>
        <v>1</v>
      </c>
      <c r="AA162" s="5">
        <f t="shared" si="45"/>
        <v>0</v>
      </c>
      <c r="AB162" s="5">
        <f t="shared" si="46"/>
        <v>0</v>
      </c>
      <c r="AC162" s="5">
        <f t="shared" si="47"/>
        <v>0</v>
      </c>
      <c r="AD162" s="16"/>
      <c r="AF162" s="5">
        <f t="shared" si="48"/>
        <v>3</v>
      </c>
      <c r="AG162" s="5">
        <f t="shared" si="49"/>
        <v>3</v>
      </c>
      <c r="AH162" s="5" t="str">
        <f t="shared" si="50"/>
        <v>Correct</v>
      </c>
      <c r="AI162" s="1" t="s">
        <v>94</v>
      </c>
      <c r="AJ162" s="1">
        <v>19</v>
      </c>
      <c r="AK162" s="1" t="s">
        <v>115</v>
      </c>
      <c r="AL162" s="1" t="s">
        <v>311</v>
      </c>
      <c r="AM162" s="1" t="s">
        <v>97</v>
      </c>
      <c r="AN162" s="1" t="s">
        <v>98</v>
      </c>
      <c r="AO162" s="1" t="s">
        <v>349</v>
      </c>
      <c r="AP162" s="1" t="s">
        <v>108</v>
      </c>
      <c r="AQ162" s="1" t="s">
        <v>120</v>
      </c>
      <c r="AR162" s="1" t="s">
        <v>135</v>
      </c>
      <c r="AS162" s="1" t="s">
        <v>102</v>
      </c>
      <c r="AT162" s="1" t="s">
        <v>90</v>
      </c>
      <c r="AU162" s="1" t="s">
        <v>102</v>
      </c>
      <c r="AV162" s="1" t="s">
        <v>259</v>
      </c>
    </row>
    <row r="163" spans="1:48" x14ac:dyDescent="0.25">
      <c r="A163" s="1">
        <v>162</v>
      </c>
      <c r="B163" s="1"/>
      <c r="C163" s="1"/>
      <c r="D163" s="1"/>
      <c r="E163" s="1"/>
      <c r="F163" s="1"/>
      <c r="G163" s="1"/>
      <c r="H163" s="1" t="s">
        <v>44</v>
      </c>
      <c r="I163" s="1"/>
      <c r="J163" s="1"/>
      <c r="K163" s="1" t="s">
        <v>47</v>
      </c>
      <c r="L163" s="1" t="s">
        <v>48</v>
      </c>
      <c r="M163" s="1"/>
      <c r="O163" s="5">
        <f t="shared" si="34"/>
        <v>3</v>
      </c>
      <c r="P163" s="5">
        <f t="shared" si="35"/>
        <v>1</v>
      </c>
      <c r="R163" s="5">
        <f t="shared" si="36"/>
        <v>0</v>
      </c>
      <c r="S163" s="5">
        <f t="shared" si="37"/>
        <v>0</v>
      </c>
      <c r="T163" s="5">
        <f t="shared" si="38"/>
        <v>0</v>
      </c>
      <c r="U163" s="5">
        <f t="shared" si="39"/>
        <v>0</v>
      </c>
      <c r="V163" s="5">
        <f t="shared" si="40"/>
        <v>0</v>
      </c>
      <c r="W163" s="5">
        <f t="shared" si="41"/>
        <v>0</v>
      </c>
      <c r="X163" s="5">
        <f t="shared" si="42"/>
        <v>1</v>
      </c>
      <c r="Y163" s="5">
        <f t="shared" si="43"/>
        <v>0</v>
      </c>
      <c r="Z163" s="5">
        <f t="shared" si="44"/>
        <v>0</v>
      </c>
      <c r="AA163" s="5">
        <f t="shared" si="45"/>
        <v>1</v>
      </c>
      <c r="AB163" s="5">
        <f t="shared" si="46"/>
        <v>1</v>
      </c>
      <c r="AC163" s="5">
        <f t="shared" si="47"/>
        <v>0</v>
      </c>
      <c r="AD163" s="16"/>
      <c r="AF163" s="5">
        <f t="shared" si="48"/>
        <v>3</v>
      </c>
      <c r="AG163" s="5">
        <f t="shared" si="49"/>
        <v>3</v>
      </c>
      <c r="AH163" s="5" t="str">
        <f t="shared" si="50"/>
        <v>Correct</v>
      </c>
      <c r="AI163" s="1" t="s">
        <v>94</v>
      </c>
      <c r="AJ163" s="1">
        <v>34</v>
      </c>
      <c r="AK163" s="1" t="s">
        <v>95</v>
      </c>
      <c r="AL163" s="1" t="s">
        <v>158</v>
      </c>
      <c r="AM163" s="1" t="s">
        <v>97</v>
      </c>
      <c r="AN163" s="1" t="s">
        <v>98</v>
      </c>
      <c r="AO163" s="1" t="s">
        <v>80</v>
      </c>
      <c r="AP163" s="1" t="s">
        <v>108</v>
      </c>
      <c r="AQ163" s="1" t="s">
        <v>100</v>
      </c>
      <c r="AR163" s="1" t="s">
        <v>101</v>
      </c>
      <c r="AS163" s="1" t="s">
        <v>102</v>
      </c>
      <c r="AT163" s="1" t="s">
        <v>92</v>
      </c>
      <c r="AU163" s="1" t="s">
        <v>102</v>
      </c>
      <c r="AV163" s="1" t="s">
        <v>259</v>
      </c>
    </row>
    <row r="164" spans="1:48" x14ac:dyDescent="0.25">
      <c r="A164" s="1">
        <v>163</v>
      </c>
      <c r="B164" s="1"/>
      <c r="C164" s="1" t="s">
        <v>40</v>
      </c>
      <c r="D164" s="1"/>
      <c r="E164" s="1"/>
      <c r="F164" s="1"/>
      <c r="G164" s="1"/>
      <c r="H164" s="1" t="s">
        <v>44</v>
      </c>
      <c r="I164" s="1"/>
      <c r="J164" s="1" t="s">
        <v>46</v>
      </c>
      <c r="K164" s="1"/>
      <c r="L164" s="1"/>
      <c r="M164" s="1"/>
      <c r="O164" s="5">
        <f t="shared" si="34"/>
        <v>3</v>
      </c>
      <c r="P164" s="5">
        <f t="shared" si="35"/>
        <v>1</v>
      </c>
      <c r="R164" s="5">
        <f t="shared" si="36"/>
        <v>0</v>
      </c>
      <c r="S164" s="5">
        <f t="shared" si="37"/>
        <v>1</v>
      </c>
      <c r="T164" s="5">
        <f t="shared" si="38"/>
        <v>0</v>
      </c>
      <c r="U164" s="5">
        <f t="shared" si="39"/>
        <v>0</v>
      </c>
      <c r="V164" s="5">
        <f t="shared" si="40"/>
        <v>0</v>
      </c>
      <c r="W164" s="5">
        <f t="shared" si="41"/>
        <v>0</v>
      </c>
      <c r="X164" s="5">
        <f t="shared" si="42"/>
        <v>1</v>
      </c>
      <c r="Y164" s="5">
        <f t="shared" si="43"/>
        <v>0</v>
      </c>
      <c r="Z164" s="5">
        <f t="shared" si="44"/>
        <v>1</v>
      </c>
      <c r="AA164" s="5">
        <f t="shared" si="45"/>
        <v>0</v>
      </c>
      <c r="AB164" s="5">
        <f t="shared" si="46"/>
        <v>0</v>
      </c>
      <c r="AC164" s="5">
        <f t="shared" si="47"/>
        <v>0</v>
      </c>
      <c r="AD164" s="16"/>
      <c r="AF164" s="5">
        <f t="shared" si="48"/>
        <v>3</v>
      </c>
      <c r="AG164" s="5">
        <f t="shared" si="49"/>
        <v>3</v>
      </c>
      <c r="AH164" s="5" t="str">
        <f t="shared" si="50"/>
        <v>Correct</v>
      </c>
      <c r="AI164" s="1" t="s">
        <v>94</v>
      </c>
      <c r="AJ164" s="1">
        <v>46</v>
      </c>
      <c r="AK164" s="1" t="s">
        <v>95</v>
      </c>
      <c r="AL164" s="1" t="s">
        <v>144</v>
      </c>
      <c r="AM164" s="1" t="s">
        <v>165</v>
      </c>
      <c r="AN164" s="1" t="s">
        <v>98</v>
      </c>
      <c r="AO164" s="1" t="s">
        <v>80</v>
      </c>
      <c r="AP164" s="1" t="s">
        <v>108</v>
      </c>
      <c r="AQ164" s="1" t="s">
        <v>110</v>
      </c>
      <c r="AR164" s="1" t="s">
        <v>101</v>
      </c>
      <c r="AS164" s="1" t="s">
        <v>102</v>
      </c>
      <c r="AT164" s="1" t="s">
        <v>92</v>
      </c>
      <c r="AU164" s="1" t="s">
        <v>102</v>
      </c>
      <c r="AV164" s="1" t="s">
        <v>259</v>
      </c>
    </row>
    <row r="165" spans="1:48" x14ac:dyDescent="0.25">
      <c r="A165" s="1">
        <v>164</v>
      </c>
      <c r="B165" s="1"/>
      <c r="C165" s="1" t="s">
        <v>40</v>
      </c>
      <c r="D165" s="1"/>
      <c r="E165" s="1" t="s">
        <v>42</v>
      </c>
      <c r="F165" s="1"/>
      <c r="G165" s="1"/>
      <c r="H165" s="1"/>
      <c r="I165" s="1"/>
      <c r="J165" s="1" t="s">
        <v>46</v>
      </c>
      <c r="K165" s="1" t="s">
        <v>47</v>
      </c>
      <c r="L165" s="1"/>
      <c r="M165" s="1"/>
      <c r="O165" s="5">
        <f t="shared" si="34"/>
        <v>4</v>
      </c>
      <c r="P165" s="5">
        <f t="shared" si="35"/>
        <v>0.75</v>
      </c>
      <c r="R165" s="5">
        <f t="shared" si="36"/>
        <v>0</v>
      </c>
      <c r="S165" s="5">
        <f t="shared" si="37"/>
        <v>0.75</v>
      </c>
      <c r="T165" s="5">
        <f t="shared" si="38"/>
        <v>0</v>
      </c>
      <c r="U165" s="5">
        <f t="shared" si="39"/>
        <v>0.75</v>
      </c>
      <c r="V165" s="5">
        <f t="shared" si="40"/>
        <v>0</v>
      </c>
      <c r="W165" s="5">
        <f t="shared" si="41"/>
        <v>0</v>
      </c>
      <c r="X165" s="5">
        <f t="shared" si="42"/>
        <v>0</v>
      </c>
      <c r="Y165" s="5">
        <f t="shared" si="43"/>
        <v>0</v>
      </c>
      <c r="Z165" s="5">
        <f t="shared" si="44"/>
        <v>0.75</v>
      </c>
      <c r="AA165" s="5">
        <f t="shared" si="45"/>
        <v>0.75</v>
      </c>
      <c r="AB165" s="5">
        <f t="shared" si="46"/>
        <v>0</v>
      </c>
      <c r="AC165" s="5">
        <f t="shared" si="47"/>
        <v>0</v>
      </c>
      <c r="AD165" s="16"/>
      <c r="AF165" s="5">
        <f t="shared" si="48"/>
        <v>3</v>
      </c>
      <c r="AG165" s="5">
        <f t="shared" si="49"/>
        <v>4</v>
      </c>
      <c r="AH165" s="5" t="str">
        <f t="shared" si="50"/>
        <v>Correct</v>
      </c>
      <c r="AI165" s="1" t="s">
        <v>105</v>
      </c>
      <c r="AJ165" s="1">
        <v>34</v>
      </c>
      <c r="AK165" s="1" t="s">
        <v>95</v>
      </c>
      <c r="AL165" s="1" t="s">
        <v>131</v>
      </c>
      <c r="AM165" s="1" t="s">
        <v>107</v>
      </c>
      <c r="AN165" s="1" t="s">
        <v>98</v>
      </c>
      <c r="AO165" s="1" t="s">
        <v>80</v>
      </c>
      <c r="AP165" s="1" t="s">
        <v>108</v>
      </c>
      <c r="AQ165" s="1" t="s">
        <v>120</v>
      </c>
      <c r="AR165" s="1" t="s">
        <v>101</v>
      </c>
      <c r="AS165" s="1" t="s">
        <v>102</v>
      </c>
      <c r="AT165" s="1" t="s">
        <v>92</v>
      </c>
      <c r="AU165" s="1" t="s">
        <v>102</v>
      </c>
      <c r="AV165" s="1" t="s">
        <v>259</v>
      </c>
    </row>
    <row r="166" spans="1:48" x14ac:dyDescent="0.25">
      <c r="A166" s="1">
        <v>165</v>
      </c>
      <c r="B166" s="1"/>
      <c r="C166" s="1" t="s">
        <v>40</v>
      </c>
      <c r="D166" s="1"/>
      <c r="E166" s="1"/>
      <c r="F166" s="1"/>
      <c r="G166" s="1"/>
      <c r="H166" s="1"/>
      <c r="I166" s="1"/>
      <c r="J166" s="1" t="s">
        <v>46</v>
      </c>
      <c r="K166" s="1" t="s">
        <v>47</v>
      </c>
      <c r="L166" s="1"/>
      <c r="M166" s="1"/>
      <c r="O166" s="5">
        <f t="shared" si="34"/>
        <v>3</v>
      </c>
      <c r="P166" s="5">
        <f t="shared" si="35"/>
        <v>1</v>
      </c>
      <c r="R166" s="5">
        <f t="shared" si="36"/>
        <v>0</v>
      </c>
      <c r="S166" s="5">
        <f t="shared" si="37"/>
        <v>1</v>
      </c>
      <c r="T166" s="5">
        <f t="shared" si="38"/>
        <v>0</v>
      </c>
      <c r="U166" s="5">
        <f t="shared" si="39"/>
        <v>0</v>
      </c>
      <c r="V166" s="5">
        <f t="shared" si="40"/>
        <v>0</v>
      </c>
      <c r="W166" s="5">
        <f t="shared" si="41"/>
        <v>0</v>
      </c>
      <c r="X166" s="5">
        <f t="shared" si="42"/>
        <v>0</v>
      </c>
      <c r="Y166" s="5">
        <f t="shared" si="43"/>
        <v>0</v>
      </c>
      <c r="Z166" s="5">
        <f t="shared" si="44"/>
        <v>1</v>
      </c>
      <c r="AA166" s="5">
        <f t="shared" si="45"/>
        <v>1</v>
      </c>
      <c r="AB166" s="5">
        <f t="shared" si="46"/>
        <v>0</v>
      </c>
      <c r="AC166" s="5">
        <f t="shared" si="47"/>
        <v>0</v>
      </c>
      <c r="AD166" s="16"/>
      <c r="AF166" s="5">
        <f t="shared" si="48"/>
        <v>3</v>
      </c>
      <c r="AG166" s="5">
        <f t="shared" si="49"/>
        <v>3</v>
      </c>
      <c r="AH166" s="5" t="str">
        <f t="shared" si="50"/>
        <v>Correct</v>
      </c>
      <c r="AI166" s="1" t="s">
        <v>105</v>
      </c>
      <c r="AJ166" s="1">
        <v>31</v>
      </c>
      <c r="AK166" s="1" t="s">
        <v>95</v>
      </c>
      <c r="AL166" s="1" t="s">
        <v>131</v>
      </c>
      <c r="AM166" s="1" t="s">
        <v>107</v>
      </c>
      <c r="AN166" s="1" t="s">
        <v>98</v>
      </c>
      <c r="AO166" s="1" t="s">
        <v>80</v>
      </c>
      <c r="AP166" s="1" t="s">
        <v>108</v>
      </c>
      <c r="AQ166" s="1" t="s">
        <v>103</v>
      </c>
      <c r="AR166" s="1" t="s">
        <v>101</v>
      </c>
      <c r="AS166" s="1" t="s">
        <v>102</v>
      </c>
      <c r="AT166" s="1" t="s">
        <v>92</v>
      </c>
      <c r="AU166" s="1" t="s">
        <v>102</v>
      </c>
      <c r="AV166" s="1" t="s">
        <v>259</v>
      </c>
    </row>
    <row r="167" spans="1:48" x14ac:dyDescent="0.25">
      <c r="A167" s="1">
        <v>166</v>
      </c>
      <c r="B167" s="1"/>
      <c r="C167" s="1"/>
      <c r="D167" s="1"/>
      <c r="E167" s="1"/>
      <c r="F167" s="1"/>
      <c r="G167" s="1"/>
      <c r="H167" s="1" t="s">
        <v>44</v>
      </c>
      <c r="I167" s="1"/>
      <c r="J167" s="1" t="s">
        <v>46</v>
      </c>
      <c r="K167" s="1"/>
      <c r="L167" s="1" t="s">
        <v>48</v>
      </c>
      <c r="M167" s="1"/>
      <c r="O167" s="5">
        <f t="shared" si="34"/>
        <v>3</v>
      </c>
      <c r="P167" s="5">
        <f t="shared" si="35"/>
        <v>1</v>
      </c>
      <c r="R167" s="5">
        <f t="shared" si="36"/>
        <v>0</v>
      </c>
      <c r="S167" s="5">
        <f t="shared" si="37"/>
        <v>0</v>
      </c>
      <c r="T167" s="5">
        <f t="shared" si="38"/>
        <v>0</v>
      </c>
      <c r="U167" s="5">
        <f t="shared" si="39"/>
        <v>0</v>
      </c>
      <c r="V167" s="5">
        <f t="shared" si="40"/>
        <v>0</v>
      </c>
      <c r="W167" s="5">
        <f t="shared" si="41"/>
        <v>0</v>
      </c>
      <c r="X167" s="5">
        <f t="shared" si="42"/>
        <v>1</v>
      </c>
      <c r="Y167" s="5">
        <f t="shared" si="43"/>
        <v>0</v>
      </c>
      <c r="Z167" s="5">
        <f t="shared" si="44"/>
        <v>1</v>
      </c>
      <c r="AA167" s="5">
        <f t="shared" si="45"/>
        <v>0</v>
      </c>
      <c r="AB167" s="5">
        <f t="shared" si="46"/>
        <v>1</v>
      </c>
      <c r="AC167" s="5">
        <f t="shared" si="47"/>
        <v>0</v>
      </c>
      <c r="AD167" s="16"/>
      <c r="AF167" s="5">
        <f t="shared" si="48"/>
        <v>3</v>
      </c>
      <c r="AG167" s="5">
        <f t="shared" si="49"/>
        <v>3</v>
      </c>
      <c r="AH167" s="5" t="str">
        <f t="shared" si="50"/>
        <v>Correct</v>
      </c>
      <c r="AI167" s="1" t="s">
        <v>105</v>
      </c>
      <c r="AJ167" s="1">
        <v>32</v>
      </c>
      <c r="AK167" s="1" t="s">
        <v>95</v>
      </c>
      <c r="AL167" s="1" t="s">
        <v>131</v>
      </c>
      <c r="AM167" s="1" t="s">
        <v>97</v>
      </c>
      <c r="AN167" s="1" t="s">
        <v>98</v>
      </c>
      <c r="AO167" s="1" t="s">
        <v>351</v>
      </c>
      <c r="AP167" s="1" t="s">
        <v>99</v>
      </c>
      <c r="AQ167" s="1" t="s">
        <v>103</v>
      </c>
      <c r="AR167" s="1" t="s">
        <v>101</v>
      </c>
      <c r="AS167" s="1" t="s">
        <v>102</v>
      </c>
      <c r="AT167" s="1" t="s">
        <v>92</v>
      </c>
      <c r="AU167" s="1" t="s">
        <v>102</v>
      </c>
      <c r="AV167" s="1" t="s">
        <v>259</v>
      </c>
    </row>
    <row r="168" spans="1:48" x14ac:dyDescent="0.25">
      <c r="A168" s="1">
        <v>167</v>
      </c>
      <c r="B168" s="1"/>
      <c r="C168" s="1"/>
      <c r="D168" s="1"/>
      <c r="E168" s="1"/>
      <c r="F168" s="1"/>
      <c r="G168" s="1"/>
      <c r="H168" s="1" t="s">
        <v>44</v>
      </c>
      <c r="I168" s="1"/>
      <c r="J168" s="1"/>
      <c r="K168" s="1" t="s">
        <v>47</v>
      </c>
      <c r="L168" s="1" t="s">
        <v>48</v>
      </c>
      <c r="M168" s="1"/>
      <c r="O168" s="5">
        <f t="shared" si="34"/>
        <v>3</v>
      </c>
      <c r="P168" s="5">
        <f t="shared" si="35"/>
        <v>1</v>
      </c>
      <c r="R168" s="5">
        <f t="shared" si="36"/>
        <v>0</v>
      </c>
      <c r="S168" s="5">
        <f t="shared" si="37"/>
        <v>0</v>
      </c>
      <c r="T168" s="5">
        <f t="shared" si="38"/>
        <v>0</v>
      </c>
      <c r="U168" s="5">
        <f t="shared" si="39"/>
        <v>0</v>
      </c>
      <c r="V168" s="5">
        <f t="shared" si="40"/>
        <v>0</v>
      </c>
      <c r="W168" s="5">
        <f t="shared" si="41"/>
        <v>0</v>
      </c>
      <c r="X168" s="5">
        <f t="shared" si="42"/>
        <v>1</v>
      </c>
      <c r="Y168" s="5">
        <f t="shared" si="43"/>
        <v>0</v>
      </c>
      <c r="Z168" s="5">
        <f t="shared" si="44"/>
        <v>0</v>
      </c>
      <c r="AA168" s="5">
        <f t="shared" si="45"/>
        <v>1</v>
      </c>
      <c r="AB168" s="5">
        <f t="shared" si="46"/>
        <v>1</v>
      </c>
      <c r="AC168" s="5">
        <f t="shared" si="47"/>
        <v>0</v>
      </c>
      <c r="AD168" s="16"/>
      <c r="AF168" s="5">
        <f t="shared" si="48"/>
        <v>3</v>
      </c>
      <c r="AG168" s="5">
        <f t="shared" si="49"/>
        <v>3</v>
      </c>
      <c r="AH168" s="5" t="str">
        <f t="shared" si="50"/>
        <v>Correct</v>
      </c>
      <c r="AI168" s="1" t="s">
        <v>94</v>
      </c>
      <c r="AJ168" s="1">
        <v>47</v>
      </c>
      <c r="AK168" s="1" t="s">
        <v>95</v>
      </c>
      <c r="AL168" s="1" t="s">
        <v>131</v>
      </c>
      <c r="AM168" s="1" t="s">
        <v>97</v>
      </c>
      <c r="AN168" s="1" t="s">
        <v>98</v>
      </c>
      <c r="AO168" s="1" t="s">
        <v>350</v>
      </c>
      <c r="AP168" s="1" t="s">
        <v>112</v>
      </c>
      <c r="AQ168" s="1" t="s">
        <v>120</v>
      </c>
      <c r="AR168" s="1" t="s">
        <v>101</v>
      </c>
      <c r="AS168" s="1" t="s">
        <v>102</v>
      </c>
      <c r="AT168" s="1" t="s">
        <v>92</v>
      </c>
      <c r="AU168" s="1" t="s">
        <v>102</v>
      </c>
      <c r="AV168" s="1" t="s">
        <v>259</v>
      </c>
    </row>
    <row r="169" spans="1:48" x14ac:dyDescent="0.25">
      <c r="A169" s="1">
        <v>168</v>
      </c>
      <c r="B169" s="1"/>
      <c r="C169" s="1" t="s">
        <v>40</v>
      </c>
      <c r="D169" s="1" t="s">
        <v>41</v>
      </c>
      <c r="E169" s="1" t="s">
        <v>42</v>
      </c>
      <c r="F169" s="1"/>
      <c r="G169" s="1"/>
      <c r="H169" s="1"/>
      <c r="I169" s="1"/>
      <c r="J169" s="1"/>
      <c r="K169" s="1"/>
      <c r="L169" s="1"/>
      <c r="M169" s="1"/>
      <c r="O169" s="5">
        <f t="shared" si="34"/>
        <v>3</v>
      </c>
      <c r="P169" s="5">
        <f t="shared" si="35"/>
        <v>1</v>
      </c>
      <c r="R169" s="5">
        <f t="shared" si="36"/>
        <v>0</v>
      </c>
      <c r="S169" s="5">
        <f t="shared" si="37"/>
        <v>1</v>
      </c>
      <c r="T169" s="5">
        <f t="shared" si="38"/>
        <v>1</v>
      </c>
      <c r="U169" s="5">
        <f t="shared" si="39"/>
        <v>1</v>
      </c>
      <c r="V169" s="5">
        <f t="shared" si="40"/>
        <v>0</v>
      </c>
      <c r="W169" s="5">
        <f t="shared" si="41"/>
        <v>0</v>
      </c>
      <c r="X169" s="5">
        <f t="shared" si="42"/>
        <v>0</v>
      </c>
      <c r="Y169" s="5">
        <f t="shared" si="43"/>
        <v>0</v>
      </c>
      <c r="Z169" s="5">
        <f t="shared" si="44"/>
        <v>0</v>
      </c>
      <c r="AA169" s="5">
        <f t="shared" si="45"/>
        <v>0</v>
      </c>
      <c r="AB169" s="5">
        <f t="shared" si="46"/>
        <v>0</v>
      </c>
      <c r="AC169" s="5">
        <f t="shared" si="47"/>
        <v>0</v>
      </c>
      <c r="AD169" s="16"/>
      <c r="AF169" s="5">
        <f t="shared" si="48"/>
        <v>3</v>
      </c>
      <c r="AG169" s="5">
        <f t="shared" si="49"/>
        <v>3</v>
      </c>
      <c r="AH169" s="5" t="str">
        <f t="shared" si="50"/>
        <v>Correct</v>
      </c>
      <c r="AI169" s="1" t="s">
        <v>105</v>
      </c>
      <c r="AJ169" s="1">
        <v>22</v>
      </c>
      <c r="AK169" s="1" t="s">
        <v>95</v>
      </c>
      <c r="AL169" s="1" t="s">
        <v>164</v>
      </c>
      <c r="AM169" s="1" t="s">
        <v>134</v>
      </c>
      <c r="AN169" s="1" t="s">
        <v>102</v>
      </c>
      <c r="AO169" s="1" t="s">
        <v>359</v>
      </c>
      <c r="AP169" s="1" t="s">
        <v>114</v>
      </c>
      <c r="AQ169" s="1" t="s">
        <v>137</v>
      </c>
      <c r="AR169" s="1" t="s">
        <v>101</v>
      </c>
      <c r="AS169" s="1" t="s">
        <v>102</v>
      </c>
      <c r="AT169" s="1" t="s">
        <v>92</v>
      </c>
      <c r="AU169" s="1" t="s">
        <v>102</v>
      </c>
      <c r="AV169" s="1" t="s">
        <v>259</v>
      </c>
    </row>
    <row r="170" spans="1:48" x14ac:dyDescent="0.25">
      <c r="A170" s="1">
        <v>169</v>
      </c>
      <c r="B170" s="1"/>
      <c r="C170" s="1"/>
      <c r="D170" s="1"/>
      <c r="E170" s="1"/>
      <c r="F170" s="1"/>
      <c r="G170" s="1" t="s">
        <v>37</v>
      </c>
      <c r="H170" s="1"/>
      <c r="I170" s="1" t="s">
        <v>45</v>
      </c>
      <c r="J170" s="1"/>
      <c r="K170" s="1"/>
      <c r="L170" s="1"/>
      <c r="M170" s="1" t="s">
        <v>49</v>
      </c>
      <c r="O170" s="5">
        <f t="shared" si="34"/>
        <v>3</v>
      </c>
      <c r="P170" s="5">
        <f t="shared" si="35"/>
        <v>1</v>
      </c>
      <c r="R170" s="5">
        <f t="shared" si="36"/>
        <v>0</v>
      </c>
      <c r="S170" s="5">
        <f t="shared" si="37"/>
        <v>0</v>
      </c>
      <c r="T170" s="5">
        <f t="shared" si="38"/>
        <v>0</v>
      </c>
      <c r="U170" s="5">
        <f t="shared" si="39"/>
        <v>0</v>
      </c>
      <c r="V170" s="5">
        <f t="shared" si="40"/>
        <v>0</v>
      </c>
      <c r="W170" s="5">
        <f t="shared" si="41"/>
        <v>1</v>
      </c>
      <c r="X170" s="5">
        <f t="shared" si="42"/>
        <v>0</v>
      </c>
      <c r="Y170" s="5">
        <f t="shared" si="43"/>
        <v>1</v>
      </c>
      <c r="Z170" s="5">
        <f t="shared" si="44"/>
        <v>0</v>
      </c>
      <c r="AA170" s="5">
        <f t="shared" si="45"/>
        <v>0</v>
      </c>
      <c r="AB170" s="5">
        <f t="shared" si="46"/>
        <v>0</v>
      </c>
      <c r="AC170" s="5">
        <f t="shared" si="47"/>
        <v>1</v>
      </c>
      <c r="AD170" s="16"/>
      <c r="AF170" s="5">
        <f t="shared" si="48"/>
        <v>3</v>
      </c>
      <c r="AG170" s="5">
        <f t="shared" si="49"/>
        <v>3</v>
      </c>
      <c r="AH170" s="5" t="str">
        <f t="shared" si="50"/>
        <v>Correct</v>
      </c>
      <c r="AI170" s="1" t="s">
        <v>94</v>
      </c>
      <c r="AJ170" s="1">
        <v>39</v>
      </c>
      <c r="AK170" s="1" t="s">
        <v>95</v>
      </c>
      <c r="AL170" s="1" t="s">
        <v>131</v>
      </c>
      <c r="AM170" s="1" t="s">
        <v>231</v>
      </c>
      <c r="AN170" s="1"/>
      <c r="AO170" s="1" t="s">
        <v>360</v>
      </c>
      <c r="AP170" s="1" t="s">
        <v>112</v>
      </c>
      <c r="AQ170" s="1" t="s">
        <v>110</v>
      </c>
      <c r="AR170" s="1" t="s">
        <v>101</v>
      </c>
      <c r="AS170" s="1" t="s">
        <v>102</v>
      </c>
      <c r="AT170" s="1" t="s">
        <v>92</v>
      </c>
      <c r="AU170" s="1" t="s">
        <v>98</v>
      </c>
      <c r="AV170" s="1" t="s">
        <v>259</v>
      </c>
    </row>
    <row r="171" spans="1:48" x14ac:dyDescent="0.25">
      <c r="A171" s="1">
        <v>170</v>
      </c>
      <c r="B171" s="1" t="s">
        <v>39</v>
      </c>
      <c r="C171" s="1"/>
      <c r="D171" s="1"/>
      <c r="E171" s="1"/>
      <c r="F171" s="1"/>
      <c r="G171" s="1" t="s">
        <v>37</v>
      </c>
      <c r="H171" s="1" t="s">
        <v>44</v>
      </c>
      <c r="I171" s="1"/>
      <c r="J171" s="1"/>
      <c r="K171" s="1"/>
      <c r="L171" s="1"/>
      <c r="M171" s="1"/>
      <c r="O171" s="5">
        <f t="shared" si="34"/>
        <v>3</v>
      </c>
      <c r="P171" s="5">
        <f t="shared" si="35"/>
        <v>1</v>
      </c>
      <c r="R171" s="5">
        <f t="shared" si="36"/>
        <v>1</v>
      </c>
      <c r="S171" s="5">
        <f t="shared" si="37"/>
        <v>0</v>
      </c>
      <c r="T171" s="5">
        <f t="shared" si="38"/>
        <v>0</v>
      </c>
      <c r="U171" s="5">
        <f t="shared" si="39"/>
        <v>0</v>
      </c>
      <c r="V171" s="5">
        <f t="shared" si="40"/>
        <v>0</v>
      </c>
      <c r="W171" s="5">
        <f t="shared" si="41"/>
        <v>1</v>
      </c>
      <c r="X171" s="5">
        <f t="shared" si="42"/>
        <v>1</v>
      </c>
      <c r="Y171" s="5">
        <f t="shared" si="43"/>
        <v>0</v>
      </c>
      <c r="Z171" s="5">
        <f t="shared" si="44"/>
        <v>0</v>
      </c>
      <c r="AA171" s="5">
        <f t="shared" si="45"/>
        <v>0</v>
      </c>
      <c r="AB171" s="5">
        <f t="shared" si="46"/>
        <v>0</v>
      </c>
      <c r="AC171" s="5">
        <f t="shared" si="47"/>
        <v>0</v>
      </c>
      <c r="AD171" s="16"/>
      <c r="AF171" s="5">
        <f t="shared" si="48"/>
        <v>3</v>
      </c>
      <c r="AG171" s="5">
        <f t="shared" si="49"/>
        <v>3</v>
      </c>
      <c r="AH171" s="5" t="str">
        <f t="shared" si="50"/>
        <v>Correct</v>
      </c>
      <c r="AI171" s="1" t="s">
        <v>94</v>
      </c>
      <c r="AJ171" s="1">
        <v>36</v>
      </c>
      <c r="AK171" s="1" t="s">
        <v>95</v>
      </c>
      <c r="AL171" s="1" t="s">
        <v>166</v>
      </c>
      <c r="AM171" s="1" t="s">
        <v>97</v>
      </c>
      <c r="AN171" s="1" t="s">
        <v>98</v>
      </c>
      <c r="AO171" s="1" t="s">
        <v>80</v>
      </c>
      <c r="AP171" s="1" t="s">
        <v>99</v>
      </c>
      <c r="AQ171" s="1" t="s">
        <v>110</v>
      </c>
      <c r="AR171" s="1" t="s">
        <v>101</v>
      </c>
      <c r="AS171" s="1" t="s">
        <v>102</v>
      </c>
      <c r="AT171" s="1"/>
      <c r="AU171" s="1" t="s">
        <v>102</v>
      </c>
      <c r="AV171" s="1" t="s">
        <v>259</v>
      </c>
    </row>
    <row r="172" spans="1:48" x14ac:dyDescent="0.25">
      <c r="A172" s="1">
        <v>171</v>
      </c>
      <c r="B172" s="1"/>
      <c r="C172" s="1"/>
      <c r="D172" s="1"/>
      <c r="E172" s="1"/>
      <c r="F172" s="1"/>
      <c r="G172" s="1"/>
      <c r="H172" s="1" t="s">
        <v>44</v>
      </c>
      <c r="I172" s="1"/>
      <c r="J172" s="1"/>
      <c r="K172" s="1" t="s">
        <v>47</v>
      </c>
      <c r="L172" s="1"/>
      <c r="M172" s="1"/>
      <c r="O172" s="5">
        <f t="shared" si="34"/>
        <v>2</v>
      </c>
      <c r="P172" s="5">
        <f t="shared" si="35"/>
        <v>1.5</v>
      </c>
      <c r="R172" s="5">
        <f t="shared" si="36"/>
        <v>0</v>
      </c>
      <c r="S172" s="5">
        <f t="shared" si="37"/>
        <v>0</v>
      </c>
      <c r="T172" s="5">
        <f t="shared" si="38"/>
        <v>0</v>
      </c>
      <c r="U172" s="5">
        <f t="shared" si="39"/>
        <v>0</v>
      </c>
      <c r="V172" s="5">
        <f t="shared" si="40"/>
        <v>0</v>
      </c>
      <c r="W172" s="5">
        <f t="shared" si="41"/>
        <v>0</v>
      </c>
      <c r="X172" s="5">
        <f t="shared" si="42"/>
        <v>1</v>
      </c>
      <c r="Y172" s="5">
        <f t="shared" si="43"/>
        <v>0</v>
      </c>
      <c r="Z172" s="5">
        <f t="shared" si="44"/>
        <v>0</v>
      </c>
      <c r="AA172" s="5">
        <f t="shared" si="45"/>
        <v>1</v>
      </c>
      <c r="AB172" s="5">
        <f t="shared" si="46"/>
        <v>0</v>
      </c>
      <c r="AC172" s="5">
        <f t="shared" si="47"/>
        <v>0</v>
      </c>
      <c r="AD172" s="16"/>
      <c r="AF172" s="5">
        <f t="shared" si="48"/>
        <v>2</v>
      </c>
      <c r="AG172" s="5">
        <f t="shared" si="49"/>
        <v>2</v>
      </c>
      <c r="AH172" s="5" t="str">
        <f t="shared" si="50"/>
        <v>Correct</v>
      </c>
      <c r="AI172" s="1" t="s">
        <v>105</v>
      </c>
      <c r="AJ172" s="1">
        <v>22</v>
      </c>
      <c r="AK172" s="1" t="s">
        <v>121</v>
      </c>
      <c r="AL172" s="1" t="s">
        <v>167</v>
      </c>
      <c r="AM172" s="1" t="s">
        <v>107</v>
      </c>
      <c r="AN172" s="1" t="s">
        <v>98</v>
      </c>
      <c r="AO172" s="1" t="s">
        <v>80</v>
      </c>
      <c r="AP172" s="1" t="s">
        <v>108</v>
      </c>
      <c r="AQ172" s="1" t="s">
        <v>103</v>
      </c>
      <c r="AR172" s="1" t="s">
        <v>101</v>
      </c>
      <c r="AS172" s="1" t="s">
        <v>102</v>
      </c>
      <c r="AT172" s="1"/>
      <c r="AU172" s="1" t="s">
        <v>102</v>
      </c>
      <c r="AV172" s="1"/>
    </row>
    <row r="173" spans="1:48" x14ac:dyDescent="0.25">
      <c r="A173" s="1">
        <v>172</v>
      </c>
      <c r="B173" s="1"/>
      <c r="C173" s="1"/>
      <c r="D173" s="1"/>
      <c r="E173" s="1" t="s">
        <v>42</v>
      </c>
      <c r="F173" s="1"/>
      <c r="G173" s="1"/>
      <c r="H173" s="1"/>
      <c r="I173" s="1"/>
      <c r="J173" s="1"/>
      <c r="K173" s="1"/>
      <c r="L173" s="1" t="s">
        <v>48</v>
      </c>
      <c r="M173" s="1"/>
      <c r="O173" s="5">
        <f t="shared" si="34"/>
        <v>2</v>
      </c>
      <c r="P173" s="5">
        <f t="shared" si="35"/>
        <v>1.5</v>
      </c>
      <c r="R173" s="5">
        <f t="shared" si="36"/>
        <v>0</v>
      </c>
      <c r="S173" s="5">
        <f t="shared" si="37"/>
        <v>0</v>
      </c>
      <c r="T173" s="5">
        <f t="shared" si="38"/>
        <v>0</v>
      </c>
      <c r="U173" s="5">
        <f t="shared" si="39"/>
        <v>1</v>
      </c>
      <c r="V173" s="5">
        <f t="shared" si="40"/>
        <v>0</v>
      </c>
      <c r="W173" s="5">
        <f t="shared" si="41"/>
        <v>0</v>
      </c>
      <c r="X173" s="5">
        <f t="shared" si="42"/>
        <v>0</v>
      </c>
      <c r="Y173" s="5">
        <f t="shared" si="43"/>
        <v>0</v>
      </c>
      <c r="Z173" s="5">
        <f t="shared" si="44"/>
        <v>0</v>
      </c>
      <c r="AA173" s="5">
        <f t="shared" si="45"/>
        <v>0</v>
      </c>
      <c r="AB173" s="5">
        <f t="shared" si="46"/>
        <v>1</v>
      </c>
      <c r="AC173" s="5">
        <f t="shared" si="47"/>
        <v>0</v>
      </c>
      <c r="AD173" s="16"/>
      <c r="AF173" s="5">
        <f t="shared" si="48"/>
        <v>2</v>
      </c>
      <c r="AG173" s="5">
        <f t="shared" si="49"/>
        <v>2</v>
      </c>
      <c r="AH173" s="5" t="str">
        <f t="shared" si="50"/>
        <v>Correct</v>
      </c>
      <c r="AI173" s="1" t="s">
        <v>94</v>
      </c>
      <c r="AJ173" s="1">
        <v>21</v>
      </c>
      <c r="AK173" s="1" t="s">
        <v>121</v>
      </c>
      <c r="AL173" s="1" t="s">
        <v>168</v>
      </c>
      <c r="AM173" s="1" t="s">
        <v>107</v>
      </c>
      <c r="AN173" s="1"/>
      <c r="AO173" s="1" t="s">
        <v>80</v>
      </c>
      <c r="AP173" s="1" t="s">
        <v>99</v>
      </c>
      <c r="AQ173" s="1" t="s">
        <v>120</v>
      </c>
      <c r="AR173" s="1" t="s">
        <v>136</v>
      </c>
      <c r="AS173" s="1" t="s">
        <v>102</v>
      </c>
      <c r="AT173" s="1"/>
      <c r="AU173" s="1" t="s">
        <v>102</v>
      </c>
      <c r="AV173" s="1"/>
    </row>
    <row r="174" spans="1:48" x14ac:dyDescent="0.25">
      <c r="A174" s="1">
        <v>173</v>
      </c>
      <c r="B174" s="1"/>
      <c r="C174" s="1"/>
      <c r="D174" s="1"/>
      <c r="E174" s="1"/>
      <c r="F174" s="1"/>
      <c r="G174" s="1"/>
      <c r="H174" s="1"/>
      <c r="I174" s="1"/>
      <c r="J174" s="1" t="s">
        <v>46</v>
      </c>
      <c r="K174" s="1"/>
      <c r="L174" s="1"/>
      <c r="M174" s="1"/>
      <c r="O174" s="5">
        <f t="shared" si="34"/>
        <v>1</v>
      </c>
      <c r="P174" s="5">
        <f t="shared" si="35"/>
        <v>3</v>
      </c>
      <c r="R174" s="5">
        <f t="shared" si="36"/>
        <v>0</v>
      </c>
      <c r="S174" s="5">
        <f t="shared" si="37"/>
        <v>0</v>
      </c>
      <c r="T174" s="5">
        <f t="shared" si="38"/>
        <v>0</v>
      </c>
      <c r="U174" s="5">
        <f t="shared" si="39"/>
        <v>0</v>
      </c>
      <c r="V174" s="5">
        <f t="shared" si="40"/>
        <v>0</v>
      </c>
      <c r="W174" s="5">
        <f t="shared" si="41"/>
        <v>0</v>
      </c>
      <c r="X174" s="5">
        <f t="shared" si="42"/>
        <v>0</v>
      </c>
      <c r="Y174" s="5">
        <f t="shared" si="43"/>
        <v>0</v>
      </c>
      <c r="Z174" s="5">
        <f t="shared" si="44"/>
        <v>1</v>
      </c>
      <c r="AA174" s="5">
        <f t="shared" si="45"/>
        <v>0</v>
      </c>
      <c r="AB174" s="5">
        <f t="shared" si="46"/>
        <v>0</v>
      </c>
      <c r="AC174" s="5">
        <f t="shared" si="47"/>
        <v>0</v>
      </c>
      <c r="AD174" s="16"/>
      <c r="AF174" s="5">
        <f t="shared" si="48"/>
        <v>1</v>
      </c>
      <c r="AG174" s="5">
        <f t="shared" si="49"/>
        <v>1</v>
      </c>
      <c r="AH174" s="5" t="str">
        <f t="shared" si="50"/>
        <v>Correct</v>
      </c>
      <c r="AI174" s="1" t="s">
        <v>105</v>
      </c>
      <c r="AJ174" s="1">
        <v>52</v>
      </c>
      <c r="AK174" s="1" t="s">
        <v>121</v>
      </c>
      <c r="AL174" s="1" t="s">
        <v>169</v>
      </c>
      <c r="AM174" s="1" t="s">
        <v>107</v>
      </c>
      <c r="AN174" s="1" t="s">
        <v>98</v>
      </c>
      <c r="AO174" s="1" t="s">
        <v>80</v>
      </c>
      <c r="AP174" s="1" t="s">
        <v>114</v>
      </c>
      <c r="AQ174" s="1" t="s">
        <v>110</v>
      </c>
      <c r="AR174" s="1" t="s">
        <v>101</v>
      </c>
      <c r="AS174" s="1" t="s">
        <v>102</v>
      </c>
      <c r="AT174" s="1"/>
      <c r="AU174" s="1" t="s">
        <v>102</v>
      </c>
      <c r="AV174" s="1"/>
    </row>
    <row r="175" spans="1:48" x14ac:dyDescent="0.25">
      <c r="A175" s="1">
        <v>174</v>
      </c>
      <c r="B175" s="1"/>
      <c r="C175" s="1"/>
      <c r="D175" s="1"/>
      <c r="E175" s="1"/>
      <c r="F175" s="1"/>
      <c r="G175" s="1"/>
      <c r="H175" s="1" t="s">
        <v>44</v>
      </c>
      <c r="I175" s="1"/>
      <c r="J175" s="1" t="s">
        <v>46</v>
      </c>
      <c r="K175" s="1"/>
      <c r="L175" s="1"/>
      <c r="M175" s="1"/>
      <c r="O175" s="5">
        <f t="shared" si="34"/>
        <v>2</v>
      </c>
      <c r="P175" s="5">
        <f t="shared" si="35"/>
        <v>1.5</v>
      </c>
      <c r="R175" s="5">
        <f t="shared" si="36"/>
        <v>0</v>
      </c>
      <c r="S175" s="5">
        <f t="shared" si="37"/>
        <v>0</v>
      </c>
      <c r="T175" s="5">
        <f t="shared" si="38"/>
        <v>0</v>
      </c>
      <c r="U175" s="5">
        <f t="shared" si="39"/>
        <v>0</v>
      </c>
      <c r="V175" s="5">
        <f t="shared" si="40"/>
        <v>0</v>
      </c>
      <c r="W175" s="5">
        <f t="shared" si="41"/>
        <v>0</v>
      </c>
      <c r="X175" s="5">
        <f t="shared" si="42"/>
        <v>1</v>
      </c>
      <c r="Y175" s="5">
        <f t="shared" si="43"/>
        <v>0</v>
      </c>
      <c r="Z175" s="5">
        <f t="shared" si="44"/>
        <v>1</v>
      </c>
      <c r="AA175" s="5">
        <f t="shared" si="45"/>
        <v>0</v>
      </c>
      <c r="AB175" s="5">
        <f t="shared" si="46"/>
        <v>0</v>
      </c>
      <c r="AC175" s="5">
        <f t="shared" si="47"/>
        <v>0</v>
      </c>
      <c r="AD175" s="16"/>
      <c r="AF175" s="5">
        <f t="shared" si="48"/>
        <v>2</v>
      </c>
      <c r="AG175" s="5">
        <f t="shared" si="49"/>
        <v>2</v>
      </c>
      <c r="AH175" s="5" t="str">
        <f t="shared" si="50"/>
        <v>Correct</v>
      </c>
      <c r="AI175" s="1" t="s">
        <v>94</v>
      </c>
      <c r="AJ175" s="1">
        <v>24</v>
      </c>
      <c r="AK175" s="1" t="s">
        <v>121</v>
      </c>
      <c r="AL175" s="1" t="s">
        <v>170</v>
      </c>
      <c r="AM175" s="1"/>
      <c r="AN175" s="1" t="s">
        <v>102</v>
      </c>
      <c r="AO175" s="1" t="s">
        <v>355</v>
      </c>
      <c r="AP175" s="1" t="s">
        <v>108</v>
      </c>
      <c r="AQ175" s="1" t="s">
        <v>133</v>
      </c>
      <c r="AR175" s="1" t="s">
        <v>101</v>
      </c>
      <c r="AS175" s="1" t="s">
        <v>102</v>
      </c>
      <c r="AT175" s="1"/>
      <c r="AU175" s="1" t="s">
        <v>102</v>
      </c>
      <c r="AV175" s="1"/>
    </row>
    <row r="176" spans="1:48" x14ac:dyDescent="0.25">
      <c r="A176" s="1">
        <v>175</v>
      </c>
      <c r="B176" s="1"/>
      <c r="C176" s="1"/>
      <c r="D176" s="1"/>
      <c r="E176" s="1" t="s">
        <v>42</v>
      </c>
      <c r="F176" s="1"/>
      <c r="G176" s="1"/>
      <c r="H176" s="1"/>
      <c r="I176" s="1"/>
      <c r="J176" s="1"/>
      <c r="K176" s="1"/>
      <c r="L176" s="1"/>
      <c r="M176" s="1"/>
      <c r="O176" s="5">
        <f t="shared" si="34"/>
        <v>1</v>
      </c>
      <c r="P176" s="5">
        <f t="shared" si="35"/>
        <v>3</v>
      </c>
      <c r="R176" s="5">
        <f t="shared" si="36"/>
        <v>0</v>
      </c>
      <c r="S176" s="5">
        <f t="shared" si="37"/>
        <v>0</v>
      </c>
      <c r="T176" s="5">
        <f t="shared" si="38"/>
        <v>0</v>
      </c>
      <c r="U176" s="5">
        <f t="shared" si="39"/>
        <v>1</v>
      </c>
      <c r="V176" s="5">
        <f t="shared" si="40"/>
        <v>0</v>
      </c>
      <c r="W176" s="5">
        <f t="shared" si="41"/>
        <v>0</v>
      </c>
      <c r="X176" s="5">
        <f t="shared" si="42"/>
        <v>0</v>
      </c>
      <c r="Y176" s="5">
        <f t="shared" si="43"/>
        <v>0</v>
      </c>
      <c r="Z176" s="5">
        <f t="shared" si="44"/>
        <v>0</v>
      </c>
      <c r="AA176" s="5">
        <f t="shared" si="45"/>
        <v>0</v>
      </c>
      <c r="AB176" s="5">
        <f t="shared" si="46"/>
        <v>0</v>
      </c>
      <c r="AC176" s="5">
        <f t="shared" si="47"/>
        <v>0</v>
      </c>
      <c r="AD176" s="16"/>
      <c r="AF176" s="5">
        <f t="shared" si="48"/>
        <v>1</v>
      </c>
      <c r="AG176" s="5">
        <f t="shared" si="49"/>
        <v>1</v>
      </c>
      <c r="AH176" s="5" t="str">
        <f t="shared" si="50"/>
        <v>Correct</v>
      </c>
      <c r="AI176" s="1" t="s">
        <v>105</v>
      </c>
      <c r="AJ176" s="1">
        <v>49</v>
      </c>
      <c r="AK176" s="1" t="s">
        <v>121</v>
      </c>
      <c r="AL176" s="1" t="s">
        <v>171</v>
      </c>
      <c r="AM176" s="1" t="s">
        <v>107</v>
      </c>
      <c r="AN176" s="1" t="s">
        <v>98</v>
      </c>
      <c r="AO176" s="1" t="s">
        <v>80</v>
      </c>
      <c r="AP176" s="1" t="s">
        <v>126</v>
      </c>
      <c r="AQ176" s="1" t="s">
        <v>153</v>
      </c>
      <c r="AR176" s="1" t="s">
        <v>135</v>
      </c>
      <c r="AS176" s="1" t="s">
        <v>102</v>
      </c>
      <c r="AT176" s="1"/>
      <c r="AU176" s="1" t="s">
        <v>102</v>
      </c>
      <c r="AV176" s="1"/>
    </row>
    <row r="177" spans="1:48" x14ac:dyDescent="0.25">
      <c r="A177" s="1">
        <v>176</v>
      </c>
      <c r="B177" s="1"/>
      <c r="C177" s="1"/>
      <c r="D177" s="1"/>
      <c r="E177" s="1"/>
      <c r="F177" s="1"/>
      <c r="G177" s="1" t="s">
        <v>37</v>
      </c>
      <c r="H177" s="1"/>
      <c r="I177" s="1"/>
      <c r="J177" s="1" t="s">
        <v>46</v>
      </c>
      <c r="K177" s="1"/>
      <c r="L177" s="1"/>
      <c r="M177" s="1"/>
      <c r="O177" s="5">
        <f t="shared" si="34"/>
        <v>2</v>
      </c>
      <c r="P177" s="5">
        <f t="shared" si="35"/>
        <v>1.5</v>
      </c>
      <c r="R177" s="5">
        <f t="shared" si="36"/>
        <v>0</v>
      </c>
      <c r="S177" s="5">
        <f t="shared" si="37"/>
        <v>0</v>
      </c>
      <c r="T177" s="5">
        <f t="shared" si="38"/>
        <v>0</v>
      </c>
      <c r="U177" s="5">
        <f t="shared" si="39"/>
        <v>0</v>
      </c>
      <c r="V177" s="5">
        <f t="shared" si="40"/>
        <v>0</v>
      </c>
      <c r="W177" s="5">
        <f t="shared" si="41"/>
        <v>1</v>
      </c>
      <c r="X177" s="5">
        <f t="shared" si="42"/>
        <v>0</v>
      </c>
      <c r="Y177" s="5">
        <f t="shared" si="43"/>
        <v>0</v>
      </c>
      <c r="Z177" s="5">
        <f t="shared" si="44"/>
        <v>1</v>
      </c>
      <c r="AA177" s="5">
        <f t="shared" si="45"/>
        <v>0</v>
      </c>
      <c r="AB177" s="5">
        <f t="shared" si="46"/>
        <v>0</v>
      </c>
      <c r="AC177" s="5">
        <f t="shared" si="47"/>
        <v>0</v>
      </c>
      <c r="AD177" s="16"/>
      <c r="AF177" s="5">
        <f t="shared" si="48"/>
        <v>2</v>
      </c>
      <c r="AG177" s="5">
        <f t="shared" si="49"/>
        <v>2</v>
      </c>
      <c r="AH177" s="5" t="str">
        <f t="shared" si="50"/>
        <v>Correct</v>
      </c>
      <c r="AI177" s="1" t="s">
        <v>94</v>
      </c>
      <c r="AJ177" s="1">
        <v>37</v>
      </c>
      <c r="AK177" s="1" t="s">
        <v>121</v>
      </c>
      <c r="AL177" s="1" t="s">
        <v>172</v>
      </c>
      <c r="AM177" s="1" t="s">
        <v>134</v>
      </c>
      <c r="AN177" s="1" t="s">
        <v>102</v>
      </c>
      <c r="AO177" s="1" t="s">
        <v>355</v>
      </c>
      <c r="AP177" s="1" t="s">
        <v>126</v>
      </c>
      <c r="AQ177" s="1" t="s">
        <v>110</v>
      </c>
      <c r="AR177" s="1" t="s">
        <v>135</v>
      </c>
      <c r="AS177" s="1" t="s">
        <v>102</v>
      </c>
      <c r="AT177" s="1"/>
      <c r="AU177" s="1" t="s">
        <v>102</v>
      </c>
      <c r="AV177" s="1"/>
    </row>
    <row r="178" spans="1:48" x14ac:dyDescent="0.25">
      <c r="A178" s="1">
        <v>177</v>
      </c>
      <c r="B178" s="1"/>
      <c r="C178" s="1"/>
      <c r="D178" s="1" t="s">
        <v>41</v>
      </c>
      <c r="E178" s="1"/>
      <c r="F178" s="1" t="s">
        <v>43</v>
      </c>
      <c r="G178" s="1"/>
      <c r="H178" s="1"/>
      <c r="I178" s="1" t="s">
        <v>45</v>
      </c>
      <c r="J178" s="1"/>
      <c r="K178" s="1"/>
      <c r="L178" s="1"/>
      <c r="M178" s="1"/>
      <c r="O178" s="5">
        <f t="shared" si="34"/>
        <v>3</v>
      </c>
      <c r="P178" s="5">
        <f t="shared" si="35"/>
        <v>1</v>
      </c>
      <c r="R178" s="5">
        <f t="shared" si="36"/>
        <v>0</v>
      </c>
      <c r="S178" s="5">
        <f t="shared" si="37"/>
        <v>0</v>
      </c>
      <c r="T178" s="5">
        <f t="shared" si="38"/>
        <v>1</v>
      </c>
      <c r="U178" s="5">
        <f t="shared" si="39"/>
        <v>0</v>
      </c>
      <c r="V178" s="5">
        <f t="shared" si="40"/>
        <v>1</v>
      </c>
      <c r="W178" s="5">
        <f t="shared" si="41"/>
        <v>0</v>
      </c>
      <c r="X178" s="5">
        <f t="shared" si="42"/>
        <v>0</v>
      </c>
      <c r="Y178" s="5">
        <f t="shared" si="43"/>
        <v>1</v>
      </c>
      <c r="Z178" s="5">
        <f t="shared" si="44"/>
        <v>0</v>
      </c>
      <c r="AA178" s="5">
        <f t="shared" si="45"/>
        <v>0</v>
      </c>
      <c r="AB178" s="5">
        <f t="shared" si="46"/>
        <v>0</v>
      </c>
      <c r="AC178" s="5">
        <f t="shared" si="47"/>
        <v>0</v>
      </c>
      <c r="AD178" s="16"/>
      <c r="AF178" s="5">
        <f t="shared" si="48"/>
        <v>3</v>
      </c>
      <c r="AG178" s="5">
        <f t="shared" si="49"/>
        <v>3</v>
      </c>
      <c r="AH178" s="5" t="str">
        <f t="shared" si="50"/>
        <v>Correct</v>
      </c>
      <c r="AI178" s="1" t="s">
        <v>105</v>
      </c>
      <c r="AJ178" s="1">
        <v>42</v>
      </c>
      <c r="AK178" s="1" t="s">
        <v>121</v>
      </c>
      <c r="AL178" s="1" t="s">
        <v>173</v>
      </c>
      <c r="AM178" s="1" t="s">
        <v>107</v>
      </c>
      <c r="AN178" s="1" t="s">
        <v>98</v>
      </c>
      <c r="AO178" s="1" t="s">
        <v>80</v>
      </c>
      <c r="AP178" s="1" t="s">
        <v>126</v>
      </c>
      <c r="AQ178" s="1" t="s">
        <v>110</v>
      </c>
      <c r="AR178" s="1" t="s">
        <v>101</v>
      </c>
      <c r="AS178" s="1" t="s">
        <v>102</v>
      </c>
      <c r="AT178" s="1"/>
      <c r="AU178" s="1" t="s">
        <v>102</v>
      </c>
      <c r="AV178" s="1"/>
    </row>
    <row r="179" spans="1:48" x14ac:dyDescent="0.25">
      <c r="A179" s="1">
        <v>178</v>
      </c>
      <c r="B179" s="1" t="s">
        <v>39</v>
      </c>
      <c r="C179" s="1" t="s">
        <v>40</v>
      </c>
      <c r="D179" s="1"/>
      <c r="E179" s="1" t="s">
        <v>42</v>
      </c>
      <c r="F179" s="1" t="s">
        <v>43</v>
      </c>
      <c r="G179" s="1"/>
      <c r="H179" s="1"/>
      <c r="I179" s="1" t="s">
        <v>45</v>
      </c>
      <c r="J179" s="1"/>
      <c r="K179" s="1"/>
      <c r="L179" s="1" t="s">
        <v>48</v>
      </c>
      <c r="M179" s="1"/>
      <c r="O179" s="5">
        <f t="shared" si="34"/>
        <v>6</v>
      </c>
      <c r="P179" s="5">
        <f t="shared" si="35"/>
        <v>0.5</v>
      </c>
      <c r="R179" s="5">
        <f t="shared" si="36"/>
        <v>0.5</v>
      </c>
      <c r="S179" s="5">
        <f t="shared" si="37"/>
        <v>0.5</v>
      </c>
      <c r="T179" s="5">
        <f t="shared" si="38"/>
        <v>0</v>
      </c>
      <c r="U179" s="5">
        <f t="shared" si="39"/>
        <v>0.5</v>
      </c>
      <c r="V179" s="5">
        <f t="shared" si="40"/>
        <v>0.5</v>
      </c>
      <c r="W179" s="5">
        <f t="shared" si="41"/>
        <v>0</v>
      </c>
      <c r="X179" s="5">
        <f t="shared" si="42"/>
        <v>0</v>
      </c>
      <c r="Y179" s="5">
        <f t="shared" si="43"/>
        <v>0.5</v>
      </c>
      <c r="Z179" s="5">
        <f t="shared" si="44"/>
        <v>0</v>
      </c>
      <c r="AA179" s="5">
        <f t="shared" si="45"/>
        <v>0</v>
      </c>
      <c r="AB179" s="5">
        <f t="shared" si="46"/>
        <v>0.5</v>
      </c>
      <c r="AC179" s="5">
        <f t="shared" si="47"/>
        <v>0</v>
      </c>
      <c r="AD179" s="16"/>
      <c r="AF179" s="5">
        <f t="shared" si="48"/>
        <v>3</v>
      </c>
      <c r="AG179" s="5">
        <f t="shared" si="49"/>
        <v>6</v>
      </c>
      <c r="AH179" s="5" t="str">
        <f t="shared" si="50"/>
        <v>Correct</v>
      </c>
      <c r="AI179" s="1" t="s">
        <v>94</v>
      </c>
      <c r="AJ179" s="1">
        <v>30</v>
      </c>
      <c r="AK179" s="1" t="s">
        <v>121</v>
      </c>
      <c r="AL179" s="1" t="s">
        <v>174</v>
      </c>
      <c r="AM179" s="1" t="s">
        <v>107</v>
      </c>
      <c r="AN179" s="1" t="s">
        <v>98</v>
      </c>
      <c r="AO179" s="1" t="s">
        <v>80</v>
      </c>
      <c r="AP179" s="1" t="s">
        <v>114</v>
      </c>
      <c r="AQ179" s="1" t="s">
        <v>120</v>
      </c>
      <c r="AR179" s="1" t="s">
        <v>101</v>
      </c>
      <c r="AS179" s="1" t="s">
        <v>102</v>
      </c>
      <c r="AT179" s="1"/>
      <c r="AU179" s="1" t="s">
        <v>102</v>
      </c>
      <c r="AV179" s="1"/>
    </row>
    <row r="180" spans="1:48" x14ac:dyDescent="0.25">
      <c r="A180" s="1">
        <v>179</v>
      </c>
      <c r="B180" s="1"/>
      <c r="C180" s="1"/>
      <c r="D180" s="1"/>
      <c r="E180" s="1"/>
      <c r="F180" s="1" t="s">
        <v>43</v>
      </c>
      <c r="G180" s="1"/>
      <c r="H180" s="1" t="s">
        <v>44</v>
      </c>
      <c r="I180" s="1"/>
      <c r="J180" s="1"/>
      <c r="K180" s="1"/>
      <c r="L180" s="1" t="s">
        <v>48</v>
      </c>
      <c r="M180" s="1"/>
      <c r="O180" s="5">
        <f t="shared" si="34"/>
        <v>3</v>
      </c>
      <c r="P180" s="5">
        <f t="shared" si="35"/>
        <v>1</v>
      </c>
      <c r="R180" s="5">
        <f t="shared" si="36"/>
        <v>0</v>
      </c>
      <c r="S180" s="5">
        <f t="shared" si="37"/>
        <v>0</v>
      </c>
      <c r="T180" s="5">
        <f t="shared" si="38"/>
        <v>0</v>
      </c>
      <c r="U180" s="5">
        <f t="shared" si="39"/>
        <v>0</v>
      </c>
      <c r="V180" s="5">
        <f t="shared" si="40"/>
        <v>1</v>
      </c>
      <c r="W180" s="5">
        <f t="shared" si="41"/>
        <v>0</v>
      </c>
      <c r="X180" s="5">
        <f t="shared" si="42"/>
        <v>1</v>
      </c>
      <c r="Y180" s="5">
        <f t="shared" si="43"/>
        <v>0</v>
      </c>
      <c r="Z180" s="5">
        <f t="shared" si="44"/>
        <v>0</v>
      </c>
      <c r="AA180" s="5">
        <f t="shared" si="45"/>
        <v>0</v>
      </c>
      <c r="AB180" s="5">
        <f t="shared" si="46"/>
        <v>1</v>
      </c>
      <c r="AC180" s="5">
        <f t="shared" si="47"/>
        <v>0</v>
      </c>
      <c r="AD180" s="16"/>
      <c r="AF180" s="5">
        <f t="shared" si="48"/>
        <v>3</v>
      </c>
      <c r="AG180" s="5">
        <f t="shared" si="49"/>
        <v>3</v>
      </c>
      <c r="AH180" s="5" t="str">
        <f t="shared" si="50"/>
        <v>Correct</v>
      </c>
      <c r="AI180" s="1" t="s">
        <v>94</v>
      </c>
      <c r="AJ180" s="1">
        <v>56</v>
      </c>
      <c r="AK180" s="1" t="s">
        <v>121</v>
      </c>
      <c r="AL180" s="1" t="s">
        <v>175</v>
      </c>
      <c r="AM180" s="1" t="s">
        <v>107</v>
      </c>
      <c r="AN180" s="1" t="s">
        <v>98</v>
      </c>
      <c r="AO180" s="1" t="s">
        <v>80</v>
      </c>
      <c r="AP180" s="1" t="s">
        <v>108</v>
      </c>
      <c r="AQ180" s="1" t="s">
        <v>110</v>
      </c>
      <c r="AR180" s="1" t="s">
        <v>101</v>
      </c>
      <c r="AS180" s="1" t="s">
        <v>102</v>
      </c>
      <c r="AT180" s="1"/>
      <c r="AU180" s="1" t="s">
        <v>102</v>
      </c>
      <c r="AV180" s="1"/>
    </row>
    <row r="181" spans="1:48" x14ac:dyDescent="0.25">
      <c r="A181" s="1">
        <v>180</v>
      </c>
      <c r="B181" s="1" t="s">
        <v>39</v>
      </c>
      <c r="C181" s="1" t="s">
        <v>40</v>
      </c>
      <c r="D181" s="1" t="s">
        <v>41</v>
      </c>
      <c r="E181" s="1"/>
      <c r="F181" s="1"/>
      <c r="G181" s="1"/>
      <c r="H181" s="1" t="s">
        <v>44</v>
      </c>
      <c r="I181" s="1" t="s">
        <v>45</v>
      </c>
      <c r="J181" s="1" t="s">
        <v>46</v>
      </c>
      <c r="K181" s="1"/>
      <c r="L181" s="1"/>
      <c r="M181" s="1"/>
      <c r="O181" s="5">
        <f t="shared" si="34"/>
        <v>6</v>
      </c>
      <c r="P181" s="5">
        <f t="shared" si="35"/>
        <v>0.5</v>
      </c>
      <c r="R181" s="5">
        <f t="shared" si="36"/>
        <v>0.5</v>
      </c>
      <c r="S181" s="5">
        <f t="shared" si="37"/>
        <v>0.5</v>
      </c>
      <c r="T181" s="5">
        <f t="shared" si="38"/>
        <v>0.5</v>
      </c>
      <c r="U181" s="5">
        <f t="shared" si="39"/>
        <v>0</v>
      </c>
      <c r="V181" s="5">
        <f t="shared" si="40"/>
        <v>0</v>
      </c>
      <c r="W181" s="5">
        <f t="shared" si="41"/>
        <v>0</v>
      </c>
      <c r="X181" s="5">
        <f t="shared" si="42"/>
        <v>0.5</v>
      </c>
      <c r="Y181" s="5">
        <f t="shared" si="43"/>
        <v>0.5</v>
      </c>
      <c r="Z181" s="5">
        <f t="shared" si="44"/>
        <v>0.5</v>
      </c>
      <c r="AA181" s="5">
        <f t="shared" si="45"/>
        <v>0</v>
      </c>
      <c r="AB181" s="5">
        <f t="shared" si="46"/>
        <v>0</v>
      </c>
      <c r="AC181" s="5">
        <f t="shared" si="47"/>
        <v>0</v>
      </c>
      <c r="AD181" s="16"/>
      <c r="AF181" s="5">
        <f t="shared" si="48"/>
        <v>3</v>
      </c>
      <c r="AG181" s="5">
        <f t="shared" si="49"/>
        <v>6</v>
      </c>
      <c r="AH181" s="5" t="str">
        <f t="shared" si="50"/>
        <v>Correct</v>
      </c>
      <c r="AI181" s="1" t="s">
        <v>94</v>
      </c>
      <c r="AJ181" s="1">
        <v>50</v>
      </c>
      <c r="AK181" s="1" t="s">
        <v>121</v>
      </c>
      <c r="AL181" s="1" t="s">
        <v>168</v>
      </c>
      <c r="AM181" s="1" t="s">
        <v>107</v>
      </c>
      <c r="AN181" s="1" t="s">
        <v>98</v>
      </c>
      <c r="AO181" s="1" t="s">
        <v>80</v>
      </c>
      <c r="AP181" s="1" t="s">
        <v>114</v>
      </c>
      <c r="AQ181" s="1" t="s">
        <v>110</v>
      </c>
      <c r="AR181" s="1" t="s">
        <v>101</v>
      </c>
      <c r="AS181" s="1" t="s">
        <v>102</v>
      </c>
      <c r="AT181" s="1"/>
      <c r="AU181" s="1" t="s">
        <v>98</v>
      </c>
      <c r="AV181" s="1"/>
    </row>
    <row r="182" spans="1:48" x14ac:dyDescent="0.25">
      <c r="A182" s="1">
        <v>181</v>
      </c>
      <c r="B182" s="1"/>
      <c r="C182" s="1"/>
      <c r="D182" s="1"/>
      <c r="E182" s="1"/>
      <c r="F182" s="1" t="s">
        <v>43</v>
      </c>
      <c r="G182" s="1"/>
      <c r="H182" s="1"/>
      <c r="I182" s="1"/>
      <c r="J182" s="1"/>
      <c r="K182" s="1" t="s">
        <v>47</v>
      </c>
      <c r="L182" s="1" t="s">
        <v>48</v>
      </c>
      <c r="M182" s="1"/>
      <c r="O182" s="5">
        <f t="shared" si="34"/>
        <v>3</v>
      </c>
      <c r="P182" s="5">
        <f t="shared" si="35"/>
        <v>1</v>
      </c>
      <c r="R182" s="5">
        <f t="shared" si="36"/>
        <v>0</v>
      </c>
      <c r="S182" s="5">
        <f t="shared" si="37"/>
        <v>0</v>
      </c>
      <c r="T182" s="5">
        <f t="shared" si="38"/>
        <v>0</v>
      </c>
      <c r="U182" s="5">
        <f t="shared" si="39"/>
        <v>0</v>
      </c>
      <c r="V182" s="5">
        <f t="shared" si="40"/>
        <v>1</v>
      </c>
      <c r="W182" s="5">
        <f t="shared" si="41"/>
        <v>0</v>
      </c>
      <c r="X182" s="5">
        <f t="shared" si="42"/>
        <v>0</v>
      </c>
      <c r="Y182" s="5">
        <f t="shared" si="43"/>
        <v>0</v>
      </c>
      <c r="Z182" s="5">
        <f t="shared" si="44"/>
        <v>0</v>
      </c>
      <c r="AA182" s="5">
        <f t="shared" si="45"/>
        <v>1</v>
      </c>
      <c r="AB182" s="5">
        <f t="shared" si="46"/>
        <v>1</v>
      </c>
      <c r="AC182" s="5">
        <f t="shared" si="47"/>
        <v>0</v>
      </c>
      <c r="AD182" s="16"/>
      <c r="AF182" s="5">
        <f t="shared" si="48"/>
        <v>3</v>
      </c>
      <c r="AG182" s="5">
        <f t="shared" si="49"/>
        <v>3</v>
      </c>
      <c r="AH182" s="5" t="str">
        <f t="shared" si="50"/>
        <v>Correct</v>
      </c>
      <c r="AI182" s="1" t="s">
        <v>94</v>
      </c>
      <c r="AJ182" s="1">
        <v>50</v>
      </c>
      <c r="AK182" s="1" t="s">
        <v>121</v>
      </c>
      <c r="AL182" s="1" t="s">
        <v>124</v>
      </c>
      <c r="AM182" s="1" t="s">
        <v>107</v>
      </c>
      <c r="AN182" s="1" t="s">
        <v>98</v>
      </c>
      <c r="AO182" s="1" t="s">
        <v>80</v>
      </c>
      <c r="AP182" s="1" t="s">
        <v>114</v>
      </c>
      <c r="AQ182" s="1"/>
      <c r="AR182" s="1" t="s">
        <v>101</v>
      </c>
      <c r="AS182" s="1" t="s">
        <v>102</v>
      </c>
      <c r="AT182" s="1"/>
      <c r="AU182" s="1" t="s">
        <v>102</v>
      </c>
      <c r="AV182" s="1"/>
    </row>
    <row r="183" spans="1:48" x14ac:dyDescent="0.25">
      <c r="A183" s="1">
        <v>182</v>
      </c>
      <c r="B183" s="1"/>
      <c r="C183" s="1" t="s">
        <v>40</v>
      </c>
      <c r="D183" s="1"/>
      <c r="E183" s="1" t="s">
        <v>42</v>
      </c>
      <c r="F183" s="1"/>
      <c r="G183" s="1"/>
      <c r="H183" s="1"/>
      <c r="I183" s="1" t="s">
        <v>45</v>
      </c>
      <c r="J183" s="1"/>
      <c r="K183" s="1"/>
      <c r="L183" s="1"/>
      <c r="M183" s="1"/>
      <c r="O183" s="5">
        <f t="shared" si="34"/>
        <v>3</v>
      </c>
      <c r="P183" s="5">
        <f t="shared" si="35"/>
        <v>1</v>
      </c>
      <c r="R183" s="5">
        <f t="shared" si="36"/>
        <v>0</v>
      </c>
      <c r="S183" s="5">
        <f t="shared" si="37"/>
        <v>1</v>
      </c>
      <c r="T183" s="5">
        <f t="shared" si="38"/>
        <v>0</v>
      </c>
      <c r="U183" s="5">
        <f t="shared" si="39"/>
        <v>1</v>
      </c>
      <c r="V183" s="5">
        <f t="shared" si="40"/>
        <v>0</v>
      </c>
      <c r="W183" s="5">
        <f t="shared" si="41"/>
        <v>0</v>
      </c>
      <c r="X183" s="5">
        <f t="shared" si="42"/>
        <v>0</v>
      </c>
      <c r="Y183" s="5">
        <f t="shared" si="43"/>
        <v>1</v>
      </c>
      <c r="Z183" s="5">
        <f t="shared" si="44"/>
        <v>0</v>
      </c>
      <c r="AA183" s="5">
        <f t="shared" si="45"/>
        <v>0</v>
      </c>
      <c r="AB183" s="5">
        <f t="shared" si="46"/>
        <v>0</v>
      </c>
      <c r="AC183" s="5">
        <f t="shared" si="47"/>
        <v>0</v>
      </c>
      <c r="AD183" s="16"/>
      <c r="AF183" s="5">
        <f t="shared" si="48"/>
        <v>3</v>
      </c>
      <c r="AG183" s="5">
        <f t="shared" si="49"/>
        <v>3</v>
      </c>
      <c r="AH183" s="5" t="str">
        <f t="shared" si="50"/>
        <v>Correct</v>
      </c>
      <c r="AI183" s="1" t="s">
        <v>94</v>
      </c>
      <c r="AJ183" s="1">
        <v>21</v>
      </c>
      <c r="AK183" s="1" t="s">
        <v>95</v>
      </c>
      <c r="AL183" s="1" t="s">
        <v>139</v>
      </c>
      <c r="AM183" s="1" t="s">
        <v>107</v>
      </c>
      <c r="AN183" s="1" t="s">
        <v>98</v>
      </c>
      <c r="AO183" s="1" t="s">
        <v>80</v>
      </c>
      <c r="AP183" s="1" t="s">
        <v>114</v>
      </c>
      <c r="AQ183" s="1" t="s">
        <v>120</v>
      </c>
      <c r="AR183" s="1" t="s">
        <v>101</v>
      </c>
      <c r="AS183" s="1"/>
      <c r="AT183" s="1"/>
      <c r="AU183" s="1"/>
      <c r="AV183" s="1"/>
    </row>
    <row r="184" spans="1:48" x14ac:dyDescent="0.25">
      <c r="A184" s="1">
        <v>183</v>
      </c>
      <c r="B184" s="1"/>
      <c r="C184" s="1"/>
      <c r="D184" s="1"/>
      <c r="E184" s="1"/>
      <c r="F184" s="1"/>
      <c r="G184" s="1"/>
      <c r="H184" s="1"/>
      <c r="I184" s="1" t="s">
        <v>45</v>
      </c>
      <c r="J184" s="1"/>
      <c r="K184" s="1" t="s">
        <v>47</v>
      </c>
      <c r="L184" s="1" t="s">
        <v>48</v>
      </c>
      <c r="M184" s="1"/>
      <c r="O184" s="5">
        <f t="shared" si="34"/>
        <v>3</v>
      </c>
      <c r="P184" s="5">
        <f t="shared" si="35"/>
        <v>1</v>
      </c>
      <c r="R184" s="5">
        <f t="shared" si="36"/>
        <v>0</v>
      </c>
      <c r="S184" s="5">
        <f t="shared" si="37"/>
        <v>0</v>
      </c>
      <c r="T184" s="5">
        <f t="shared" si="38"/>
        <v>0</v>
      </c>
      <c r="U184" s="5">
        <f t="shared" si="39"/>
        <v>0</v>
      </c>
      <c r="V184" s="5">
        <f t="shared" si="40"/>
        <v>0</v>
      </c>
      <c r="W184" s="5">
        <f t="shared" si="41"/>
        <v>0</v>
      </c>
      <c r="X184" s="5">
        <f t="shared" si="42"/>
        <v>0</v>
      </c>
      <c r="Y184" s="5">
        <f t="shared" si="43"/>
        <v>1</v>
      </c>
      <c r="Z184" s="5">
        <f t="shared" si="44"/>
        <v>0</v>
      </c>
      <c r="AA184" s="5">
        <f t="shared" si="45"/>
        <v>1</v>
      </c>
      <c r="AB184" s="5">
        <f t="shared" si="46"/>
        <v>1</v>
      </c>
      <c r="AC184" s="5">
        <f t="shared" si="47"/>
        <v>0</v>
      </c>
      <c r="AD184" s="16"/>
      <c r="AF184" s="5">
        <f t="shared" si="48"/>
        <v>3</v>
      </c>
      <c r="AG184" s="5">
        <f t="shared" si="49"/>
        <v>3</v>
      </c>
      <c r="AH184" s="5" t="str">
        <f t="shared" si="50"/>
        <v>Correct</v>
      </c>
      <c r="AI184" s="1" t="s">
        <v>94</v>
      </c>
      <c r="AJ184" s="1">
        <v>29</v>
      </c>
      <c r="AK184" s="1" t="s">
        <v>121</v>
      </c>
      <c r="AL184" s="1" t="s">
        <v>176</v>
      </c>
      <c r="AM184" s="1" t="s">
        <v>107</v>
      </c>
      <c r="AN184" s="1"/>
      <c r="AO184" s="1" t="s">
        <v>80</v>
      </c>
      <c r="AP184" s="1" t="s">
        <v>114</v>
      </c>
      <c r="AQ184" s="1"/>
      <c r="AR184" s="1" t="s">
        <v>101</v>
      </c>
      <c r="AS184" s="1" t="s">
        <v>102</v>
      </c>
      <c r="AT184" s="1"/>
      <c r="AU184" s="1" t="s">
        <v>102</v>
      </c>
      <c r="AV184" s="1"/>
    </row>
    <row r="185" spans="1:48" x14ac:dyDescent="0.25">
      <c r="A185" s="1">
        <v>184</v>
      </c>
      <c r="B185" s="1" t="s">
        <v>39</v>
      </c>
      <c r="C185" s="1"/>
      <c r="D185" s="1"/>
      <c r="E185" s="1" t="s">
        <v>42</v>
      </c>
      <c r="F185" s="1"/>
      <c r="G185" s="1"/>
      <c r="H185" s="1"/>
      <c r="I185" s="1"/>
      <c r="J185" s="1"/>
      <c r="K185" s="1"/>
      <c r="L185" s="1" t="s">
        <v>48</v>
      </c>
      <c r="M185" s="1"/>
      <c r="O185" s="5">
        <f t="shared" si="34"/>
        <v>3</v>
      </c>
      <c r="P185" s="5">
        <f t="shared" si="35"/>
        <v>1</v>
      </c>
      <c r="R185" s="5">
        <f t="shared" si="36"/>
        <v>1</v>
      </c>
      <c r="S185" s="5">
        <f t="shared" si="37"/>
        <v>0</v>
      </c>
      <c r="T185" s="5">
        <f t="shared" si="38"/>
        <v>0</v>
      </c>
      <c r="U185" s="5">
        <f t="shared" si="39"/>
        <v>1</v>
      </c>
      <c r="V185" s="5">
        <f t="shared" si="40"/>
        <v>0</v>
      </c>
      <c r="W185" s="5">
        <f t="shared" si="41"/>
        <v>0</v>
      </c>
      <c r="X185" s="5">
        <f t="shared" si="42"/>
        <v>0</v>
      </c>
      <c r="Y185" s="5">
        <f t="shared" si="43"/>
        <v>0</v>
      </c>
      <c r="Z185" s="5">
        <f t="shared" si="44"/>
        <v>0</v>
      </c>
      <c r="AA185" s="5">
        <f t="shared" si="45"/>
        <v>0</v>
      </c>
      <c r="AB185" s="5">
        <f t="shared" si="46"/>
        <v>1</v>
      </c>
      <c r="AC185" s="5">
        <f t="shared" si="47"/>
        <v>0</v>
      </c>
      <c r="AD185" s="16"/>
      <c r="AF185" s="5">
        <f t="shared" si="48"/>
        <v>3</v>
      </c>
      <c r="AG185" s="5">
        <f t="shared" si="49"/>
        <v>3</v>
      </c>
      <c r="AH185" s="5" t="str">
        <f t="shared" si="50"/>
        <v>Correct</v>
      </c>
      <c r="AI185" s="1" t="s">
        <v>94</v>
      </c>
      <c r="AJ185" s="1">
        <v>55</v>
      </c>
      <c r="AK185" s="1" t="s">
        <v>121</v>
      </c>
      <c r="AL185" s="1" t="s">
        <v>177</v>
      </c>
      <c r="AM185" s="1" t="s">
        <v>107</v>
      </c>
      <c r="AN185" s="1"/>
      <c r="AO185" s="1" t="s">
        <v>80</v>
      </c>
      <c r="AP185" s="1" t="s">
        <v>114</v>
      </c>
      <c r="AQ185" s="1" t="s">
        <v>110</v>
      </c>
      <c r="AR185" s="1" t="s">
        <v>101</v>
      </c>
      <c r="AS185" s="1" t="s">
        <v>102</v>
      </c>
      <c r="AT185" s="1"/>
      <c r="AU185" s="1" t="s">
        <v>102</v>
      </c>
      <c r="AV185" s="1"/>
    </row>
    <row r="186" spans="1:48" x14ac:dyDescent="0.25">
      <c r="A186" s="1">
        <v>185</v>
      </c>
      <c r="B186" s="1"/>
      <c r="C186" s="1"/>
      <c r="D186" s="1" t="s">
        <v>41</v>
      </c>
      <c r="E186" s="1"/>
      <c r="F186" s="1"/>
      <c r="G186" s="1"/>
      <c r="H186" s="1"/>
      <c r="I186" s="1"/>
      <c r="J186" s="1"/>
      <c r="K186" s="1"/>
      <c r="L186" s="1"/>
      <c r="M186" s="1"/>
      <c r="O186" s="5">
        <f t="shared" si="34"/>
        <v>1</v>
      </c>
      <c r="P186" s="5">
        <f t="shared" si="35"/>
        <v>3</v>
      </c>
      <c r="R186" s="5">
        <f t="shared" si="36"/>
        <v>0</v>
      </c>
      <c r="S186" s="5">
        <f t="shared" si="37"/>
        <v>0</v>
      </c>
      <c r="T186" s="5">
        <f t="shared" si="38"/>
        <v>1</v>
      </c>
      <c r="U186" s="5">
        <f t="shared" si="39"/>
        <v>0</v>
      </c>
      <c r="V186" s="5">
        <f t="shared" si="40"/>
        <v>0</v>
      </c>
      <c r="W186" s="5">
        <f t="shared" si="41"/>
        <v>0</v>
      </c>
      <c r="X186" s="5">
        <f t="shared" si="42"/>
        <v>0</v>
      </c>
      <c r="Y186" s="5">
        <f t="shared" si="43"/>
        <v>0</v>
      </c>
      <c r="Z186" s="5">
        <f t="shared" si="44"/>
        <v>0</v>
      </c>
      <c r="AA186" s="5">
        <f t="shared" si="45"/>
        <v>0</v>
      </c>
      <c r="AB186" s="5">
        <f t="shared" si="46"/>
        <v>0</v>
      </c>
      <c r="AC186" s="5">
        <f t="shared" si="47"/>
        <v>0</v>
      </c>
      <c r="AD186" s="16"/>
      <c r="AF186" s="5">
        <f t="shared" si="48"/>
        <v>1</v>
      </c>
      <c r="AG186" s="5">
        <f t="shared" si="49"/>
        <v>1</v>
      </c>
      <c r="AH186" s="5" t="str">
        <f t="shared" si="50"/>
        <v>Correct</v>
      </c>
      <c r="AI186" s="1" t="s">
        <v>105</v>
      </c>
      <c r="AJ186" s="1">
        <v>30</v>
      </c>
      <c r="AK186" s="1" t="s">
        <v>121</v>
      </c>
      <c r="AL186" s="1" t="s">
        <v>172</v>
      </c>
      <c r="AM186" s="1" t="s">
        <v>107</v>
      </c>
      <c r="AN186" s="1"/>
      <c r="AO186" s="1" t="s">
        <v>80</v>
      </c>
      <c r="AP186" s="1" t="s">
        <v>114</v>
      </c>
      <c r="AQ186" s="1" t="s">
        <v>110</v>
      </c>
      <c r="AR186" s="1" t="s">
        <v>101</v>
      </c>
      <c r="AS186" s="1" t="s">
        <v>98</v>
      </c>
      <c r="AT186" s="1"/>
      <c r="AU186" s="1" t="s">
        <v>102</v>
      </c>
      <c r="AV186" s="1"/>
    </row>
    <row r="187" spans="1:48" x14ac:dyDescent="0.25">
      <c r="A187" s="1">
        <v>186</v>
      </c>
      <c r="B187" s="1" t="s">
        <v>39</v>
      </c>
      <c r="C187" s="1"/>
      <c r="D187" s="1"/>
      <c r="E187" s="1"/>
      <c r="F187" s="1"/>
      <c r="G187" s="1"/>
      <c r="H187" s="1" t="s">
        <v>44</v>
      </c>
      <c r="I187" s="1"/>
      <c r="J187" s="1"/>
      <c r="K187" s="1"/>
      <c r="L187" s="1"/>
      <c r="M187" s="1"/>
      <c r="O187" s="5">
        <f t="shared" si="34"/>
        <v>2</v>
      </c>
      <c r="P187" s="5">
        <f t="shared" si="35"/>
        <v>1.5</v>
      </c>
      <c r="R187" s="5">
        <f t="shared" si="36"/>
        <v>1</v>
      </c>
      <c r="S187" s="5">
        <f t="shared" si="37"/>
        <v>0</v>
      </c>
      <c r="T187" s="5">
        <f t="shared" si="38"/>
        <v>0</v>
      </c>
      <c r="U187" s="5">
        <f t="shared" si="39"/>
        <v>0</v>
      </c>
      <c r="V187" s="5">
        <f t="shared" si="40"/>
        <v>0</v>
      </c>
      <c r="W187" s="5">
        <f t="shared" si="41"/>
        <v>0</v>
      </c>
      <c r="X187" s="5">
        <f t="shared" si="42"/>
        <v>1</v>
      </c>
      <c r="Y187" s="5">
        <f t="shared" si="43"/>
        <v>0</v>
      </c>
      <c r="Z187" s="5">
        <f t="shared" si="44"/>
        <v>0</v>
      </c>
      <c r="AA187" s="5">
        <f t="shared" si="45"/>
        <v>0</v>
      </c>
      <c r="AB187" s="5">
        <f t="shared" si="46"/>
        <v>0</v>
      </c>
      <c r="AC187" s="5">
        <f t="shared" si="47"/>
        <v>0</v>
      </c>
      <c r="AD187" s="16"/>
      <c r="AF187" s="5">
        <f t="shared" si="48"/>
        <v>2</v>
      </c>
      <c r="AG187" s="5">
        <f t="shared" si="49"/>
        <v>2</v>
      </c>
      <c r="AH187" s="5" t="str">
        <f t="shared" si="50"/>
        <v>Correct</v>
      </c>
      <c r="AI187" s="1" t="s">
        <v>94</v>
      </c>
      <c r="AJ187" s="1">
        <v>29</v>
      </c>
      <c r="AK187" s="1" t="s">
        <v>121</v>
      </c>
      <c r="AL187" s="1" t="s">
        <v>168</v>
      </c>
      <c r="AM187" s="1" t="s">
        <v>107</v>
      </c>
      <c r="AN187" s="1" t="s">
        <v>98</v>
      </c>
      <c r="AO187" s="1" t="s">
        <v>355</v>
      </c>
      <c r="AP187" s="1" t="s">
        <v>114</v>
      </c>
      <c r="AQ187" s="1" t="s">
        <v>110</v>
      </c>
      <c r="AR187" s="1" t="s">
        <v>101</v>
      </c>
      <c r="AS187" s="1" t="s">
        <v>102</v>
      </c>
      <c r="AT187" s="1"/>
      <c r="AU187" s="1" t="s">
        <v>102</v>
      </c>
      <c r="AV187" s="1"/>
    </row>
    <row r="188" spans="1:48" x14ac:dyDescent="0.25">
      <c r="A188" s="1">
        <v>187</v>
      </c>
      <c r="B188" s="1"/>
      <c r="C188" s="1"/>
      <c r="D188" s="1"/>
      <c r="E188" s="1" t="s">
        <v>42</v>
      </c>
      <c r="F188" s="1"/>
      <c r="G188" s="1"/>
      <c r="H188" s="1" t="s">
        <v>44</v>
      </c>
      <c r="I188" s="1"/>
      <c r="J188" s="1"/>
      <c r="K188" s="1" t="s">
        <v>47</v>
      </c>
      <c r="L188" s="1"/>
      <c r="M188" s="1"/>
      <c r="O188" s="5">
        <f t="shared" si="34"/>
        <v>3</v>
      </c>
      <c r="P188" s="5">
        <f t="shared" si="35"/>
        <v>1</v>
      </c>
      <c r="R188" s="5">
        <f t="shared" si="36"/>
        <v>0</v>
      </c>
      <c r="S188" s="5">
        <f t="shared" si="37"/>
        <v>0</v>
      </c>
      <c r="T188" s="5">
        <f t="shared" si="38"/>
        <v>0</v>
      </c>
      <c r="U188" s="5">
        <f t="shared" si="39"/>
        <v>1</v>
      </c>
      <c r="V188" s="5">
        <f t="shared" si="40"/>
        <v>0</v>
      </c>
      <c r="W188" s="5">
        <f t="shared" si="41"/>
        <v>0</v>
      </c>
      <c r="X188" s="5">
        <f t="shared" si="42"/>
        <v>1</v>
      </c>
      <c r="Y188" s="5">
        <f t="shared" si="43"/>
        <v>0</v>
      </c>
      <c r="Z188" s="5">
        <f t="shared" si="44"/>
        <v>0</v>
      </c>
      <c r="AA188" s="5">
        <f t="shared" si="45"/>
        <v>1</v>
      </c>
      <c r="AB188" s="5">
        <f t="shared" si="46"/>
        <v>0</v>
      </c>
      <c r="AC188" s="5">
        <f t="shared" si="47"/>
        <v>0</v>
      </c>
      <c r="AD188" s="16"/>
      <c r="AF188" s="5">
        <f t="shared" si="48"/>
        <v>3</v>
      </c>
      <c r="AG188" s="5">
        <f t="shared" si="49"/>
        <v>3</v>
      </c>
      <c r="AH188" s="5" t="str">
        <f t="shared" si="50"/>
        <v>Correct</v>
      </c>
      <c r="AI188" s="1" t="s">
        <v>105</v>
      </c>
      <c r="AJ188" s="1">
        <v>40</v>
      </c>
      <c r="AK188" s="1" t="s">
        <v>121</v>
      </c>
      <c r="AL188" s="1" t="s">
        <v>178</v>
      </c>
      <c r="AM188" s="1" t="s">
        <v>107</v>
      </c>
      <c r="AN188" s="1" t="s">
        <v>98</v>
      </c>
      <c r="AO188" s="1" t="s">
        <v>80</v>
      </c>
      <c r="AP188" s="1" t="s">
        <v>126</v>
      </c>
      <c r="AQ188" s="1" t="s">
        <v>110</v>
      </c>
      <c r="AR188" s="1" t="s">
        <v>101</v>
      </c>
      <c r="AS188" s="1" t="s">
        <v>102</v>
      </c>
      <c r="AT188" s="1"/>
      <c r="AU188" s="1" t="s">
        <v>102</v>
      </c>
      <c r="AV188" s="1"/>
    </row>
    <row r="189" spans="1:48" x14ac:dyDescent="0.25">
      <c r="A189" s="1">
        <v>188</v>
      </c>
      <c r="B189" s="1"/>
      <c r="C189" s="1"/>
      <c r="D189" s="1"/>
      <c r="E189" s="1" t="s">
        <v>42</v>
      </c>
      <c r="F189" s="1" t="s">
        <v>43</v>
      </c>
      <c r="G189" s="1"/>
      <c r="H189" s="1"/>
      <c r="I189" s="1"/>
      <c r="J189" s="1"/>
      <c r="K189" s="1"/>
      <c r="L189" s="1" t="s">
        <v>48</v>
      </c>
      <c r="M189" s="1"/>
      <c r="O189" s="5">
        <f t="shared" si="34"/>
        <v>3</v>
      </c>
      <c r="P189" s="5">
        <f t="shared" si="35"/>
        <v>1</v>
      </c>
      <c r="R189" s="5">
        <f t="shared" si="36"/>
        <v>0</v>
      </c>
      <c r="S189" s="5">
        <f t="shared" si="37"/>
        <v>0</v>
      </c>
      <c r="T189" s="5">
        <f t="shared" si="38"/>
        <v>0</v>
      </c>
      <c r="U189" s="5">
        <f t="shared" si="39"/>
        <v>1</v>
      </c>
      <c r="V189" s="5">
        <f t="shared" si="40"/>
        <v>1</v>
      </c>
      <c r="W189" s="5">
        <f t="shared" si="41"/>
        <v>0</v>
      </c>
      <c r="X189" s="5">
        <f t="shared" si="42"/>
        <v>0</v>
      </c>
      <c r="Y189" s="5">
        <f t="shared" si="43"/>
        <v>0</v>
      </c>
      <c r="Z189" s="5">
        <f t="shared" si="44"/>
        <v>0</v>
      </c>
      <c r="AA189" s="5">
        <f t="shared" si="45"/>
        <v>0</v>
      </c>
      <c r="AB189" s="5">
        <f t="shared" si="46"/>
        <v>1</v>
      </c>
      <c r="AC189" s="5">
        <f t="shared" si="47"/>
        <v>0</v>
      </c>
      <c r="AD189" s="16"/>
      <c r="AF189" s="5">
        <f t="shared" si="48"/>
        <v>3</v>
      </c>
      <c r="AG189" s="5">
        <f t="shared" si="49"/>
        <v>3</v>
      </c>
      <c r="AH189" s="5" t="str">
        <f t="shared" si="50"/>
        <v>Correct</v>
      </c>
      <c r="AI189" s="1" t="s">
        <v>94</v>
      </c>
      <c r="AJ189" s="1">
        <v>43</v>
      </c>
      <c r="AK189" s="1" t="s">
        <v>121</v>
      </c>
      <c r="AL189" s="1" t="s">
        <v>168</v>
      </c>
      <c r="AM189" s="1" t="s">
        <v>107</v>
      </c>
      <c r="AN189" s="1" t="s">
        <v>98</v>
      </c>
      <c r="AO189" s="1" t="s">
        <v>80</v>
      </c>
      <c r="AP189" s="1" t="s">
        <v>126</v>
      </c>
      <c r="AQ189" s="1" t="s">
        <v>120</v>
      </c>
      <c r="AR189" s="1" t="s">
        <v>101</v>
      </c>
      <c r="AS189" s="1" t="s">
        <v>102</v>
      </c>
      <c r="AT189" s="1"/>
      <c r="AU189" s="1" t="s">
        <v>102</v>
      </c>
      <c r="AV189" s="1"/>
    </row>
    <row r="190" spans="1:48" x14ac:dyDescent="0.25">
      <c r="A190" s="1">
        <v>189</v>
      </c>
      <c r="B190" s="1"/>
      <c r="C190" s="1" t="s">
        <v>40</v>
      </c>
      <c r="D190" s="1"/>
      <c r="E190" s="1"/>
      <c r="F190" s="1"/>
      <c r="G190" s="1"/>
      <c r="H190" s="1" t="s">
        <v>44</v>
      </c>
      <c r="I190" s="1"/>
      <c r="J190" s="1"/>
      <c r="K190" s="1"/>
      <c r="L190" s="1"/>
      <c r="M190" s="1"/>
      <c r="O190" s="5">
        <f t="shared" si="34"/>
        <v>2</v>
      </c>
      <c r="P190" s="5">
        <f t="shared" si="35"/>
        <v>1.5</v>
      </c>
      <c r="R190" s="5">
        <f t="shared" si="36"/>
        <v>0</v>
      </c>
      <c r="S190" s="5">
        <f t="shared" si="37"/>
        <v>1</v>
      </c>
      <c r="T190" s="5">
        <f t="shared" si="38"/>
        <v>0</v>
      </c>
      <c r="U190" s="5">
        <f t="shared" si="39"/>
        <v>0</v>
      </c>
      <c r="V190" s="5">
        <f t="shared" si="40"/>
        <v>0</v>
      </c>
      <c r="W190" s="5">
        <f t="shared" si="41"/>
        <v>0</v>
      </c>
      <c r="X190" s="5">
        <f t="shared" si="42"/>
        <v>1</v>
      </c>
      <c r="Y190" s="5">
        <f t="shared" si="43"/>
        <v>0</v>
      </c>
      <c r="Z190" s="5">
        <f t="shared" si="44"/>
        <v>0</v>
      </c>
      <c r="AA190" s="5">
        <f t="shared" si="45"/>
        <v>0</v>
      </c>
      <c r="AB190" s="5">
        <f t="shared" si="46"/>
        <v>0</v>
      </c>
      <c r="AC190" s="5">
        <f t="shared" si="47"/>
        <v>0</v>
      </c>
      <c r="AD190" s="16"/>
      <c r="AF190" s="5">
        <f t="shared" si="48"/>
        <v>2</v>
      </c>
      <c r="AG190" s="5">
        <f t="shared" si="49"/>
        <v>2</v>
      </c>
      <c r="AH190" s="5" t="str">
        <f t="shared" si="50"/>
        <v>Correct</v>
      </c>
      <c r="AI190" s="1" t="s">
        <v>94</v>
      </c>
      <c r="AJ190" s="1">
        <v>30</v>
      </c>
      <c r="AK190" s="1" t="s">
        <v>95</v>
      </c>
      <c r="AL190" s="1" t="s">
        <v>106</v>
      </c>
      <c r="AM190" s="1"/>
      <c r="AN190" s="1" t="s">
        <v>102</v>
      </c>
      <c r="AO190" s="1" t="s">
        <v>81</v>
      </c>
      <c r="AP190" s="1" t="s">
        <v>109</v>
      </c>
      <c r="AQ190" s="1" t="s">
        <v>133</v>
      </c>
      <c r="AR190" s="1" t="s">
        <v>135</v>
      </c>
      <c r="AS190" s="1" t="s">
        <v>111</v>
      </c>
      <c r="AT190" s="1"/>
      <c r="AU190" s="1" t="s">
        <v>102</v>
      </c>
      <c r="AV190" s="1"/>
    </row>
    <row r="191" spans="1:48" x14ac:dyDescent="0.25">
      <c r="A191" s="1">
        <v>190</v>
      </c>
      <c r="B191" s="1"/>
      <c r="C191" s="1"/>
      <c r="D191" s="1" t="s">
        <v>41</v>
      </c>
      <c r="E191" s="1"/>
      <c r="F191" s="1"/>
      <c r="G191" s="1"/>
      <c r="H191" s="1" t="s">
        <v>44</v>
      </c>
      <c r="I191" s="1"/>
      <c r="J191" s="1"/>
      <c r="K191" s="1" t="s">
        <v>47</v>
      </c>
      <c r="L191" s="1"/>
      <c r="M191" s="1"/>
      <c r="O191" s="5">
        <f t="shared" si="34"/>
        <v>3</v>
      </c>
      <c r="P191" s="5">
        <f t="shared" si="35"/>
        <v>1</v>
      </c>
      <c r="R191" s="5">
        <f t="shared" si="36"/>
        <v>0</v>
      </c>
      <c r="S191" s="5">
        <f t="shared" si="37"/>
        <v>0</v>
      </c>
      <c r="T191" s="5">
        <f t="shared" si="38"/>
        <v>1</v>
      </c>
      <c r="U191" s="5">
        <f t="shared" si="39"/>
        <v>0</v>
      </c>
      <c r="V191" s="5">
        <f t="shared" si="40"/>
        <v>0</v>
      </c>
      <c r="W191" s="5">
        <f t="shared" si="41"/>
        <v>0</v>
      </c>
      <c r="X191" s="5">
        <f t="shared" si="42"/>
        <v>1</v>
      </c>
      <c r="Y191" s="5">
        <f t="shared" si="43"/>
        <v>0</v>
      </c>
      <c r="Z191" s="5">
        <f t="shared" si="44"/>
        <v>0</v>
      </c>
      <c r="AA191" s="5">
        <f t="shared" si="45"/>
        <v>1</v>
      </c>
      <c r="AB191" s="5">
        <f t="shared" si="46"/>
        <v>0</v>
      </c>
      <c r="AC191" s="5">
        <f t="shared" si="47"/>
        <v>0</v>
      </c>
      <c r="AD191" s="16"/>
      <c r="AF191" s="5">
        <f t="shared" si="48"/>
        <v>3</v>
      </c>
      <c r="AG191" s="5">
        <f t="shared" si="49"/>
        <v>3</v>
      </c>
      <c r="AH191" s="5" t="str">
        <f t="shared" si="50"/>
        <v>Correct</v>
      </c>
      <c r="AI191" s="1" t="s">
        <v>94</v>
      </c>
      <c r="AJ191" s="1">
        <v>53</v>
      </c>
      <c r="AK191" s="1" t="s">
        <v>95</v>
      </c>
      <c r="AL191" s="1" t="s">
        <v>179</v>
      </c>
      <c r="AM191" s="1"/>
      <c r="AN191" s="1" t="s">
        <v>102</v>
      </c>
      <c r="AO191" s="1" t="s">
        <v>355</v>
      </c>
      <c r="AP191" s="1" t="s">
        <v>99</v>
      </c>
      <c r="AQ191" s="1" t="s">
        <v>103</v>
      </c>
      <c r="AR191" s="1" t="s">
        <v>135</v>
      </c>
      <c r="AS191" s="1" t="s">
        <v>102</v>
      </c>
      <c r="AT191" s="1"/>
      <c r="AU191" s="1" t="s">
        <v>102</v>
      </c>
      <c r="AV191" s="1"/>
    </row>
    <row r="192" spans="1:48" x14ac:dyDescent="0.25">
      <c r="A192" s="1">
        <v>191</v>
      </c>
      <c r="B192" s="1" t="s">
        <v>39</v>
      </c>
      <c r="C192" s="1" t="s">
        <v>40</v>
      </c>
      <c r="D192" s="1"/>
      <c r="E192" s="1" t="s">
        <v>42</v>
      </c>
      <c r="F192" s="1"/>
      <c r="G192" s="1"/>
      <c r="H192" s="1"/>
      <c r="I192" s="1"/>
      <c r="J192" s="1"/>
      <c r="K192" s="1"/>
      <c r="L192" s="1"/>
      <c r="M192" s="1"/>
      <c r="O192" s="5">
        <f t="shared" si="34"/>
        <v>3</v>
      </c>
      <c r="P192" s="5">
        <f t="shared" si="35"/>
        <v>1</v>
      </c>
      <c r="R192" s="5">
        <f t="shared" si="36"/>
        <v>1</v>
      </c>
      <c r="S192" s="5">
        <f t="shared" si="37"/>
        <v>1</v>
      </c>
      <c r="T192" s="5">
        <f t="shared" si="38"/>
        <v>0</v>
      </c>
      <c r="U192" s="5">
        <f t="shared" si="39"/>
        <v>1</v>
      </c>
      <c r="V192" s="5">
        <f t="shared" si="40"/>
        <v>0</v>
      </c>
      <c r="W192" s="5">
        <f t="shared" si="41"/>
        <v>0</v>
      </c>
      <c r="X192" s="5">
        <f t="shared" si="42"/>
        <v>0</v>
      </c>
      <c r="Y192" s="5">
        <f t="shared" si="43"/>
        <v>0</v>
      </c>
      <c r="Z192" s="5">
        <f t="shared" si="44"/>
        <v>0</v>
      </c>
      <c r="AA192" s="5">
        <f t="shared" si="45"/>
        <v>0</v>
      </c>
      <c r="AB192" s="5">
        <f t="shared" si="46"/>
        <v>0</v>
      </c>
      <c r="AC192" s="5">
        <f t="shared" si="47"/>
        <v>0</v>
      </c>
      <c r="AD192" s="16"/>
      <c r="AF192" s="5">
        <f t="shared" si="48"/>
        <v>3</v>
      </c>
      <c r="AG192" s="5">
        <f t="shared" si="49"/>
        <v>3</v>
      </c>
      <c r="AH192" s="5" t="str">
        <f t="shared" si="50"/>
        <v>Correct</v>
      </c>
      <c r="AI192" s="1" t="s">
        <v>105</v>
      </c>
      <c r="AJ192" s="1">
        <v>45</v>
      </c>
      <c r="AK192" s="1" t="s">
        <v>121</v>
      </c>
      <c r="AL192" s="1" t="s">
        <v>168</v>
      </c>
      <c r="AM192" s="1" t="s">
        <v>107</v>
      </c>
      <c r="AN192" s="1" t="s">
        <v>102</v>
      </c>
      <c r="AO192" s="1" t="s">
        <v>361</v>
      </c>
      <c r="AP192" s="1" t="s">
        <v>112</v>
      </c>
      <c r="AQ192" s="1" t="s">
        <v>103</v>
      </c>
      <c r="AR192" s="1" t="s">
        <v>135</v>
      </c>
      <c r="AS192" s="1" t="s">
        <v>102</v>
      </c>
      <c r="AT192" s="1"/>
      <c r="AU192" s="1" t="s">
        <v>102</v>
      </c>
      <c r="AV192" s="1"/>
    </row>
    <row r="193" spans="1:48" x14ac:dyDescent="0.25">
      <c r="A193" s="1">
        <v>192</v>
      </c>
      <c r="B193" s="1"/>
      <c r="C193" s="1"/>
      <c r="D193" s="1"/>
      <c r="E193" s="1"/>
      <c r="F193" s="1"/>
      <c r="G193" s="1"/>
      <c r="H193" s="1" t="s">
        <v>44</v>
      </c>
      <c r="I193" s="1"/>
      <c r="J193" s="1" t="s">
        <v>46</v>
      </c>
      <c r="K193" s="1"/>
      <c r="L193" s="1"/>
      <c r="M193" s="1"/>
      <c r="O193" s="5">
        <f t="shared" si="34"/>
        <v>2</v>
      </c>
      <c r="P193" s="5">
        <f t="shared" si="35"/>
        <v>1.5</v>
      </c>
      <c r="R193" s="5">
        <f t="shared" si="36"/>
        <v>0</v>
      </c>
      <c r="S193" s="5">
        <f t="shared" si="37"/>
        <v>0</v>
      </c>
      <c r="T193" s="5">
        <f t="shared" si="38"/>
        <v>0</v>
      </c>
      <c r="U193" s="5">
        <f t="shared" si="39"/>
        <v>0</v>
      </c>
      <c r="V193" s="5">
        <f t="shared" si="40"/>
        <v>0</v>
      </c>
      <c r="W193" s="5">
        <f t="shared" si="41"/>
        <v>0</v>
      </c>
      <c r="X193" s="5">
        <f t="shared" si="42"/>
        <v>1</v>
      </c>
      <c r="Y193" s="5">
        <f t="shared" si="43"/>
        <v>0</v>
      </c>
      <c r="Z193" s="5">
        <f t="shared" si="44"/>
        <v>1</v>
      </c>
      <c r="AA193" s="5">
        <f t="shared" si="45"/>
        <v>0</v>
      </c>
      <c r="AB193" s="5">
        <f t="shared" si="46"/>
        <v>0</v>
      </c>
      <c r="AC193" s="5">
        <f t="shared" si="47"/>
        <v>0</v>
      </c>
      <c r="AD193" s="16"/>
      <c r="AF193" s="5">
        <f t="shared" si="48"/>
        <v>2</v>
      </c>
      <c r="AG193" s="5">
        <f t="shared" si="49"/>
        <v>2</v>
      </c>
      <c r="AH193" s="5" t="str">
        <f t="shared" si="50"/>
        <v>Correct</v>
      </c>
      <c r="AI193" s="1" t="s">
        <v>94</v>
      </c>
      <c r="AJ193" s="1">
        <v>62</v>
      </c>
      <c r="AK193" s="1" t="s">
        <v>121</v>
      </c>
      <c r="AL193" s="1" t="s">
        <v>122</v>
      </c>
      <c r="AM193" s="1" t="s">
        <v>107</v>
      </c>
      <c r="AN193" s="1" t="s">
        <v>102</v>
      </c>
      <c r="AO193" s="1" t="s">
        <v>355</v>
      </c>
      <c r="AP193" s="1" t="s">
        <v>109</v>
      </c>
      <c r="AQ193" s="1" t="s">
        <v>133</v>
      </c>
      <c r="AR193" s="1" t="s">
        <v>135</v>
      </c>
      <c r="AS193" s="1" t="s">
        <v>102</v>
      </c>
      <c r="AT193" s="1"/>
      <c r="AU193" s="1" t="s">
        <v>102</v>
      </c>
      <c r="AV193" s="1"/>
    </row>
    <row r="194" spans="1:48" x14ac:dyDescent="0.25">
      <c r="A194" s="1">
        <v>193</v>
      </c>
      <c r="B194" s="1"/>
      <c r="C194" s="1"/>
      <c r="D194" s="1"/>
      <c r="E194" s="1"/>
      <c r="F194" s="1" t="s">
        <v>43</v>
      </c>
      <c r="G194" s="1"/>
      <c r="H194" s="1"/>
      <c r="I194" s="1"/>
      <c r="J194" s="1"/>
      <c r="K194" s="1"/>
      <c r="L194" s="1" t="s">
        <v>48</v>
      </c>
      <c r="M194" s="1"/>
      <c r="O194" s="5">
        <f t="shared" si="34"/>
        <v>2</v>
      </c>
      <c r="P194" s="5">
        <f t="shared" si="35"/>
        <v>1.5</v>
      </c>
      <c r="R194" s="5">
        <f t="shared" si="36"/>
        <v>0</v>
      </c>
      <c r="S194" s="5">
        <f t="shared" si="37"/>
        <v>0</v>
      </c>
      <c r="T194" s="5">
        <f t="shared" si="38"/>
        <v>0</v>
      </c>
      <c r="U194" s="5">
        <f t="shared" si="39"/>
        <v>0</v>
      </c>
      <c r="V194" s="5">
        <f t="shared" si="40"/>
        <v>1</v>
      </c>
      <c r="W194" s="5">
        <f t="shared" si="41"/>
        <v>0</v>
      </c>
      <c r="X194" s="5">
        <f t="shared" si="42"/>
        <v>0</v>
      </c>
      <c r="Y194" s="5">
        <f t="shared" si="43"/>
        <v>0</v>
      </c>
      <c r="Z194" s="5">
        <f t="shared" si="44"/>
        <v>0</v>
      </c>
      <c r="AA194" s="5">
        <f t="shared" si="45"/>
        <v>0</v>
      </c>
      <c r="AB194" s="5">
        <f t="shared" si="46"/>
        <v>1</v>
      </c>
      <c r="AC194" s="5">
        <f t="shared" si="47"/>
        <v>0</v>
      </c>
      <c r="AD194" s="16"/>
      <c r="AF194" s="5">
        <f t="shared" si="48"/>
        <v>2</v>
      </c>
      <c r="AG194" s="5">
        <f t="shared" si="49"/>
        <v>2</v>
      </c>
      <c r="AH194" s="5" t="str">
        <f t="shared" si="50"/>
        <v>Correct</v>
      </c>
      <c r="AI194" s="1" t="s">
        <v>105</v>
      </c>
      <c r="AJ194" s="1">
        <v>33</v>
      </c>
      <c r="AK194" s="1" t="s">
        <v>121</v>
      </c>
      <c r="AL194" s="1" t="s">
        <v>168</v>
      </c>
      <c r="AM194" s="1" t="s">
        <v>107</v>
      </c>
      <c r="AN194" s="1" t="s">
        <v>98</v>
      </c>
      <c r="AO194" s="1" t="s">
        <v>80</v>
      </c>
      <c r="AP194" s="1" t="s">
        <v>126</v>
      </c>
      <c r="AQ194" s="1" t="s">
        <v>103</v>
      </c>
      <c r="AR194" s="1" t="s">
        <v>101</v>
      </c>
      <c r="AS194" s="1" t="s">
        <v>102</v>
      </c>
      <c r="AT194" s="1"/>
      <c r="AU194" s="1" t="s">
        <v>102</v>
      </c>
      <c r="AV194" s="1"/>
    </row>
    <row r="195" spans="1:48" x14ac:dyDescent="0.25">
      <c r="A195" s="1">
        <v>194</v>
      </c>
      <c r="B195" s="1"/>
      <c r="C195" s="1"/>
      <c r="D195" s="1"/>
      <c r="E195" s="1" t="s">
        <v>42</v>
      </c>
      <c r="F195" s="1"/>
      <c r="G195" s="1"/>
      <c r="H195" s="1" t="s">
        <v>44</v>
      </c>
      <c r="I195" s="1"/>
      <c r="J195" s="1"/>
      <c r="K195" s="1"/>
      <c r="L195" s="1"/>
      <c r="M195" s="1"/>
      <c r="O195" s="5">
        <f t="shared" ref="O195:O258" si="51">COUNTA(B195:N195)</f>
        <v>2</v>
      </c>
      <c r="P195" s="5">
        <f t="shared" ref="P195:P258" si="52">3/O195</f>
        <v>1.5</v>
      </c>
      <c r="R195" s="5">
        <f t="shared" ref="R195:R258" si="53">IF($O195&lt;3,IF($B195=$B$1,1,0),IF($B195=$B$1,$P195,0))</f>
        <v>0</v>
      </c>
      <c r="S195" s="5">
        <f t="shared" ref="S195:S258" si="54">IF($O195&lt;3,IF($C195=$C$1,1,0),IF($C195=$C$1,$P195,0))</f>
        <v>0</v>
      </c>
      <c r="T195" s="5">
        <f t="shared" ref="T195:T258" si="55">IF($O195&lt;3,IF($D195=$D$1,1,0),IF($D195=$D$1,$P195,0))</f>
        <v>0</v>
      </c>
      <c r="U195" s="5">
        <f t="shared" ref="U195:U258" si="56">IF($O195&lt;3,IF($E195=$E$1,1,0),IF($E195=$E$1,$P195,0))</f>
        <v>1</v>
      </c>
      <c r="V195" s="5">
        <f t="shared" ref="V195:V258" si="57">IF($O195&lt;3,IF($F195=$F$1,1,0),IF($F195=$F$1,$P195,0))</f>
        <v>0</v>
      </c>
      <c r="W195" s="5">
        <f t="shared" ref="W195:W258" si="58">IF($O195&lt;3,IF($G195=$G$1,1,0),IF($G195=$G$1,$P195,0))</f>
        <v>0</v>
      </c>
      <c r="X195" s="5">
        <f t="shared" ref="X195:X258" si="59">IF($O195&lt;3,IF($H195=$H$1,1,0),IF($H195=$H$1,$P195,0))</f>
        <v>1</v>
      </c>
      <c r="Y195" s="5">
        <f t="shared" ref="Y195:Y258" si="60">IF($O195&lt;3,IF($I195=$I$1,1,0),IF($I195=$I$1,$P195,0))</f>
        <v>0</v>
      </c>
      <c r="Z195" s="5">
        <f t="shared" ref="Z195:Z258" si="61">IF($O195&lt;3,IF($J195=$J$1,1,0),IF($J195=$J$1,$P195,0))</f>
        <v>0</v>
      </c>
      <c r="AA195" s="5">
        <f t="shared" ref="AA195:AA258" si="62">IF($O195&lt;3,IF($K195=$K$1,1,0),IF($K195=$K$1,$P195,0))</f>
        <v>0</v>
      </c>
      <c r="AB195" s="5">
        <f t="shared" ref="AB195:AB258" si="63">IF($O195&lt;3,IF($L195=$L$1,1,0),IF($L195=$L$1,$P195,0))</f>
        <v>0</v>
      </c>
      <c r="AC195" s="5">
        <f t="shared" ref="AC195:AC258" si="64">IF($O195&lt;3,IF($M195=$M$1,1,0),IF($M195=$M$1,$P195,0))</f>
        <v>0</v>
      </c>
      <c r="AD195" s="16"/>
      <c r="AF195" s="5">
        <f t="shared" ref="AF195:AF258" si="65">SUM(Q195:AC195)</f>
        <v>2</v>
      </c>
      <c r="AG195" s="5">
        <f t="shared" ref="AG195:AG258" si="66">O195</f>
        <v>2</v>
      </c>
      <c r="AH195" s="5" t="str">
        <f t="shared" ref="AH195:AH258" si="67">IF(AF195=AG195,"Correct",IF(AF195=3,"Correct","Wrong"))</f>
        <v>Correct</v>
      </c>
      <c r="AI195" s="1" t="s">
        <v>94</v>
      </c>
      <c r="AJ195" s="1">
        <v>18</v>
      </c>
      <c r="AK195" s="1" t="s">
        <v>121</v>
      </c>
      <c r="AL195" s="1" t="s">
        <v>180</v>
      </c>
      <c r="AM195" s="1" t="s">
        <v>107</v>
      </c>
      <c r="AN195" s="1" t="s">
        <v>98</v>
      </c>
      <c r="AO195" s="1" t="s">
        <v>80</v>
      </c>
      <c r="AP195" s="1" t="s">
        <v>108</v>
      </c>
      <c r="AQ195" s="1" t="s">
        <v>133</v>
      </c>
      <c r="AR195" s="1" t="s">
        <v>136</v>
      </c>
      <c r="AS195" s="1" t="s">
        <v>102</v>
      </c>
      <c r="AT195" s="1"/>
      <c r="AU195" s="1" t="s">
        <v>102</v>
      </c>
      <c r="AV195" s="1"/>
    </row>
    <row r="196" spans="1:48" x14ac:dyDescent="0.25">
      <c r="A196" s="1">
        <v>195</v>
      </c>
      <c r="B196" s="1"/>
      <c r="C196" s="1" t="s">
        <v>40</v>
      </c>
      <c r="D196" s="1"/>
      <c r="E196" s="1" t="s">
        <v>42</v>
      </c>
      <c r="F196" s="1"/>
      <c r="G196" s="1"/>
      <c r="H196" s="1" t="s">
        <v>44</v>
      </c>
      <c r="I196" s="1"/>
      <c r="J196" s="1"/>
      <c r="K196" s="1"/>
      <c r="L196" s="1"/>
      <c r="M196" s="1"/>
      <c r="O196" s="5">
        <f t="shared" si="51"/>
        <v>3</v>
      </c>
      <c r="P196" s="5">
        <f t="shared" si="52"/>
        <v>1</v>
      </c>
      <c r="R196" s="5">
        <f t="shared" si="53"/>
        <v>0</v>
      </c>
      <c r="S196" s="5">
        <f t="shared" si="54"/>
        <v>1</v>
      </c>
      <c r="T196" s="5">
        <f t="shared" si="55"/>
        <v>0</v>
      </c>
      <c r="U196" s="5">
        <f t="shared" si="56"/>
        <v>1</v>
      </c>
      <c r="V196" s="5">
        <f t="shared" si="57"/>
        <v>0</v>
      </c>
      <c r="W196" s="5">
        <f t="shared" si="58"/>
        <v>0</v>
      </c>
      <c r="X196" s="5">
        <f t="shared" si="59"/>
        <v>1</v>
      </c>
      <c r="Y196" s="5">
        <f t="shared" si="60"/>
        <v>0</v>
      </c>
      <c r="Z196" s="5">
        <f t="shared" si="61"/>
        <v>0</v>
      </c>
      <c r="AA196" s="5">
        <f t="shared" si="62"/>
        <v>0</v>
      </c>
      <c r="AB196" s="5">
        <f t="shared" si="63"/>
        <v>0</v>
      </c>
      <c r="AC196" s="5">
        <f t="shared" si="64"/>
        <v>0</v>
      </c>
      <c r="AD196" s="16"/>
      <c r="AF196" s="5">
        <f t="shared" si="65"/>
        <v>3</v>
      </c>
      <c r="AG196" s="5">
        <f t="shared" si="66"/>
        <v>3</v>
      </c>
      <c r="AH196" s="5" t="str">
        <f t="shared" si="67"/>
        <v>Correct</v>
      </c>
      <c r="AI196" s="1" t="s">
        <v>94</v>
      </c>
      <c r="AJ196" s="1">
        <v>50</v>
      </c>
      <c r="AK196" s="1" t="s">
        <v>121</v>
      </c>
      <c r="AL196" s="1" t="s">
        <v>180</v>
      </c>
      <c r="AM196" s="1" t="s">
        <v>107</v>
      </c>
      <c r="AN196" s="1" t="s">
        <v>98</v>
      </c>
      <c r="AO196" s="1" t="s">
        <v>80</v>
      </c>
      <c r="AP196" s="1" t="s">
        <v>114</v>
      </c>
      <c r="AQ196" s="1" t="s">
        <v>100</v>
      </c>
      <c r="AR196" s="1" t="s">
        <v>123</v>
      </c>
      <c r="AS196" s="1" t="s">
        <v>102</v>
      </c>
      <c r="AT196" s="1"/>
      <c r="AU196" s="1" t="s">
        <v>102</v>
      </c>
      <c r="AV196" s="1"/>
    </row>
    <row r="197" spans="1:48" x14ac:dyDescent="0.25">
      <c r="A197" s="1">
        <v>196</v>
      </c>
      <c r="B197" s="1"/>
      <c r="C197" s="1" t="s">
        <v>40</v>
      </c>
      <c r="D197" s="1"/>
      <c r="E197" s="1" t="s">
        <v>42</v>
      </c>
      <c r="F197" s="1"/>
      <c r="G197" s="1"/>
      <c r="H197" s="1" t="s">
        <v>44</v>
      </c>
      <c r="I197" s="1"/>
      <c r="J197" s="1"/>
      <c r="K197" s="1"/>
      <c r="L197" s="1"/>
      <c r="M197" s="1"/>
      <c r="O197" s="5">
        <f t="shared" si="51"/>
        <v>3</v>
      </c>
      <c r="P197" s="5">
        <f t="shared" si="52"/>
        <v>1</v>
      </c>
      <c r="R197" s="5">
        <f t="shared" si="53"/>
        <v>0</v>
      </c>
      <c r="S197" s="5">
        <f t="shared" si="54"/>
        <v>1</v>
      </c>
      <c r="T197" s="5">
        <f t="shared" si="55"/>
        <v>0</v>
      </c>
      <c r="U197" s="5">
        <f t="shared" si="56"/>
        <v>1</v>
      </c>
      <c r="V197" s="5">
        <f t="shared" si="57"/>
        <v>0</v>
      </c>
      <c r="W197" s="5">
        <f t="shared" si="58"/>
        <v>0</v>
      </c>
      <c r="X197" s="5">
        <f t="shared" si="59"/>
        <v>1</v>
      </c>
      <c r="Y197" s="5">
        <f t="shared" si="60"/>
        <v>0</v>
      </c>
      <c r="Z197" s="5">
        <f t="shared" si="61"/>
        <v>0</v>
      </c>
      <c r="AA197" s="5">
        <f t="shared" si="62"/>
        <v>0</v>
      </c>
      <c r="AB197" s="5">
        <f t="shared" si="63"/>
        <v>0</v>
      </c>
      <c r="AC197" s="5">
        <f t="shared" si="64"/>
        <v>0</v>
      </c>
      <c r="AD197" s="16"/>
      <c r="AF197" s="5">
        <f t="shared" si="65"/>
        <v>3</v>
      </c>
      <c r="AG197" s="5">
        <f t="shared" si="66"/>
        <v>3</v>
      </c>
      <c r="AH197" s="5" t="str">
        <f t="shared" si="67"/>
        <v>Correct</v>
      </c>
      <c r="AI197" s="1" t="s">
        <v>105</v>
      </c>
      <c r="AJ197" s="1">
        <v>53</v>
      </c>
      <c r="AK197" s="1" t="s">
        <v>121</v>
      </c>
      <c r="AL197" s="1" t="s">
        <v>180</v>
      </c>
      <c r="AM197" s="1" t="s">
        <v>107</v>
      </c>
      <c r="AN197" s="1" t="s">
        <v>98</v>
      </c>
      <c r="AO197" s="1" t="s">
        <v>80</v>
      </c>
      <c r="AP197" s="1" t="s">
        <v>114</v>
      </c>
      <c r="AQ197" s="1" t="s">
        <v>110</v>
      </c>
      <c r="AR197" s="1" t="s">
        <v>104</v>
      </c>
      <c r="AS197" s="1" t="s">
        <v>102</v>
      </c>
      <c r="AT197" s="1"/>
      <c r="AU197" s="1" t="s">
        <v>102</v>
      </c>
      <c r="AV197" s="1"/>
    </row>
    <row r="198" spans="1:48" x14ac:dyDescent="0.25">
      <c r="A198" s="1">
        <v>197</v>
      </c>
      <c r="B198" s="1"/>
      <c r="C198" s="1" t="s">
        <v>40</v>
      </c>
      <c r="D198" s="1"/>
      <c r="E198" s="1" t="s">
        <v>42</v>
      </c>
      <c r="F198" s="1"/>
      <c r="G198" s="1"/>
      <c r="H198" s="1"/>
      <c r="I198" s="1"/>
      <c r="J198" s="1"/>
      <c r="K198" s="1"/>
      <c r="L198" s="1"/>
      <c r="M198" s="1"/>
      <c r="O198" s="5">
        <f t="shared" si="51"/>
        <v>2</v>
      </c>
      <c r="P198" s="5">
        <f t="shared" si="52"/>
        <v>1.5</v>
      </c>
      <c r="R198" s="5">
        <f t="shared" si="53"/>
        <v>0</v>
      </c>
      <c r="S198" s="5">
        <f t="shared" si="54"/>
        <v>1</v>
      </c>
      <c r="T198" s="5">
        <f t="shared" si="55"/>
        <v>0</v>
      </c>
      <c r="U198" s="5">
        <f t="shared" si="56"/>
        <v>1</v>
      </c>
      <c r="V198" s="5">
        <f t="shared" si="57"/>
        <v>0</v>
      </c>
      <c r="W198" s="5">
        <f t="shared" si="58"/>
        <v>0</v>
      </c>
      <c r="X198" s="5">
        <f t="shared" si="59"/>
        <v>0</v>
      </c>
      <c r="Y198" s="5">
        <f t="shared" si="60"/>
        <v>0</v>
      </c>
      <c r="Z198" s="5">
        <f t="shared" si="61"/>
        <v>0</v>
      </c>
      <c r="AA198" s="5">
        <f t="shared" si="62"/>
        <v>0</v>
      </c>
      <c r="AB198" s="5">
        <f t="shared" si="63"/>
        <v>0</v>
      </c>
      <c r="AC198" s="5">
        <f t="shared" si="64"/>
        <v>0</v>
      </c>
      <c r="AD198" s="16"/>
      <c r="AF198" s="5">
        <f t="shared" si="65"/>
        <v>2</v>
      </c>
      <c r="AG198" s="5">
        <f t="shared" si="66"/>
        <v>2</v>
      </c>
      <c r="AH198" s="5" t="str">
        <f t="shared" si="67"/>
        <v>Correct</v>
      </c>
      <c r="AI198" s="1" t="s">
        <v>105</v>
      </c>
      <c r="AJ198" s="1">
        <v>30</v>
      </c>
      <c r="AK198" s="1" t="s">
        <v>121</v>
      </c>
      <c r="AL198" s="1" t="s">
        <v>180</v>
      </c>
      <c r="AM198" s="1" t="s">
        <v>107</v>
      </c>
      <c r="AN198" s="1" t="s">
        <v>98</v>
      </c>
      <c r="AO198" s="1" t="s">
        <v>80</v>
      </c>
      <c r="AP198" s="1" t="s">
        <v>108</v>
      </c>
      <c r="AQ198" s="1" t="s">
        <v>100</v>
      </c>
      <c r="AR198" s="1" t="s">
        <v>101</v>
      </c>
      <c r="AS198" s="1" t="s">
        <v>102</v>
      </c>
      <c r="AT198" s="1"/>
      <c r="AU198" s="1" t="s">
        <v>102</v>
      </c>
      <c r="AV198" s="1"/>
    </row>
    <row r="199" spans="1:48" x14ac:dyDescent="0.25">
      <c r="A199" s="1">
        <v>198</v>
      </c>
      <c r="B199" s="1"/>
      <c r="C199" s="1"/>
      <c r="D199" s="1"/>
      <c r="E199" s="1"/>
      <c r="F199" s="1"/>
      <c r="G199" s="1"/>
      <c r="H199" s="1"/>
      <c r="I199" s="1"/>
      <c r="J199" s="1"/>
      <c r="K199" s="1"/>
      <c r="L199" s="1" t="s">
        <v>48</v>
      </c>
      <c r="M199" s="1"/>
      <c r="O199" s="5">
        <f t="shared" si="51"/>
        <v>1</v>
      </c>
      <c r="P199" s="5">
        <f t="shared" si="52"/>
        <v>3</v>
      </c>
      <c r="R199" s="5">
        <f t="shared" si="53"/>
        <v>0</v>
      </c>
      <c r="S199" s="5">
        <f t="shared" si="54"/>
        <v>0</v>
      </c>
      <c r="T199" s="5">
        <f t="shared" si="55"/>
        <v>0</v>
      </c>
      <c r="U199" s="5">
        <f t="shared" si="56"/>
        <v>0</v>
      </c>
      <c r="V199" s="5">
        <f t="shared" si="57"/>
        <v>0</v>
      </c>
      <c r="W199" s="5">
        <f t="shared" si="58"/>
        <v>0</v>
      </c>
      <c r="X199" s="5">
        <f t="shared" si="59"/>
        <v>0</v>
      </c>
      <c r="Y199" s="5">
        <f t="shared" si="60"/>
        <v>0</v>
      </c>
      <c r="Z199" s="5">
        <f t="shared" si="61"/>
        <v>0</v>
      </c>
      <c r="AA199" s="5">
        <f t="shared" si="62"/>
        <v>0</v>
      </c>
      <c r="AB199" s="5">
        <f t="shared" si="63"/>
        <v>1</v>
      </c>
      <c r="AC199" s="5">
        <f t="shared" si="64"/>
        <v>0</v>
      </c>
      <c r="AD199" s="16"/>
      <c r="AF199" s="5">
        <f t="shared" si="65"/>
        <v>1</v>
      </c>
      <c r="AG199" s="5">
        <f t="shared" si="66"/>
        <v>1</v>
      </c>
      <c r="AH199" s="5" t="str">
        <f t="shared" si="67"/>
        <v>Correct</v>
      </c>
      <c r="AI199" s="1" t="s">
        <v>94</v>
      </c>
      <c r="AJ199" s="1">
        <v>32</v>
      </c>
      <c r="AK199" s="1" t="s">
        <v>121</v>
      </c>
      <c r="AL199" s="1" t="s">
        <v>181</v>
      </c>
      <c r="AM199" s="1" t="s">
        <v>107</v>
      </c>
      <c r="AN199" s="1" t="s">
        <v>98</v>
      </c>
      <c r="AO199" s="1" t="s">
        <v>80</v>
      </c>
      <c r="AP199" s="1" t="s">
        <v>108</v>
      </c>
      <c r="AQ199" s="1" t="s">
        <v>110</v>
      </c>
      <c r="AR199" s="1" t="s">
        <v>101</v>
      </c>
      <c r="AS199" s="1" t="s">
        <v>102</v>
      </c>
      <c r="AT199" s="1"/>
      <c r="AU199" s="1" t="s">
        <v>102</v>
      </c>
      <c r="AV199" s="1"/>
    </row>
    <row r="200" spans="1:48" x14ac:dyDescent="0.25">
      <c r="A200" s="1">
        <v>199</v>
      </c>
      <c r="B200" s="1"/>
      <c r="C200" s="1"/>
      <c r="D200" s="1"/>
      <c r="E200" s="1"/>
      <c r="F200" s="1"/>
      <c r="G200" s="1"/>
      <c r="H200" s="1" t="s">
        <v>44</v>
      </c>
      <c r="I200" s="1"/>
      <c r="J200" s="1" t="s">
        <v>46</v>
      </c>
      <c r="K200" s="1"/>
      <c r="L200" s="1"/>
      <c r="M200" s="1"/>
      <c r="O200" s="5">
        <f t="shared" si="51"/>
        <v>2</v>
      </c>
      <c r="P200" s="5">
        <f t="shared" si="52"/>
        <v>1.5</v>
      </c>
      <c r="R200" s="5">
        <f t="shared" si="53"/>
        <v>0</v>
      </c>
      <c r="S200" s="5">
        <f t="shared" si="54"/>
        <v>0</v>
      </c>
      <c r="T200" s="5">
        <f t="shared" si="55"/>
        <v>0</v>
      </c>
      <c r="U200" s="5">
        <f t="shared" si="56"/>
        <v>0</v>
      </c>
      <c r="V200" s="5">
        <f t="shared" si="57"/>
        <v>0</v>
      </c>
      <c r="W200" s="5">
        <f t="shared" si="58"/>
        <v>0</v>
      </c>
      <c r="X200" s="5">
        <f t="shared" si="59"/>
        <v>1</v>
      </c>
      <c r="Y200" s="5">
        <f t="shared" si="60"/>
        <v>0</v>
      </c>
      <c r="Z200" s="5">
        <f t="shared" si="61"/>
        <v>1</v>
      </c>
      <c r="AA200" s="5">
        <f t="shared" si="62"/>
        <v>0</v>
      </c>
      <c r="AB200" s="5">
        <f t="shared" si="63"/>
        <v>0</v>
      </c>
      <c r="AC200" s="5">
        <f t="shared" si="64"/>
        <v>0</v>
      </c>
      <c r="AD200" s="16"/>
      <c r="AF200" s="5">
        <f t="shared" si="65"/>
        <v>2</v>
      </c>
      <c r="AG200" s="5">
        <f t="shared" si="66"/>
        <v>2</v>
      </c>
      <c r="AH200" s="5" t="str">
        <f t="shared" si="67"/>
        <v>Correct</v>
      </c>
      <c r="AI200" s="1" t="s">
        <v>105</v>
      </c>
      <c r="AJ200" s="1">
        <v>33</v>
      </c>
      <c r="AK200" s="1" t="s">
        <v>95</v>
      </c>
      <c r="AL200" s="1" t="s">
        <v>182</v>
      </c>
      <c r="AM200" s="1" t="s">
        <v>107</v>
      </c>
      <c r="AN200" s="1" t="s">
        <v>98</v>
      </c>
      <c r="AO200" s="1" t="s">
        <v>80</v>
      </c>
      <c r="AP200" s="1" t="s">
        <v>114</v>
      </c>
      <c r="AQ200" s="1" t="s">
        <v>100</v>
      </c>
      <c r="AR200" s="1" t="s">
        <v>101</v>
      </c>
      <c r="AS200" s="1"/>
      <c r="AT200" s="1"/>
      <c r="AU200" s="1"/>
      <c r="AV200" s="1"/>
    </row>
    <row r="201" spans="1:48" x14ac:dyDescent="0.25">
      <c r="A201" s="1">
        <v>200</v>
      </c>
      <c r="B201" s="1"/>
      <c r="C201" s="1"/>
      <c r="D201" s="1"/>
      <c r="E201" s="1"/>
      <c r="F201" s="1"/>
      <c r="G201" s="1"/>
      <c r="H201" s="1" t="s">
        <v>44</v>
      </c>
      <c r="I201" s="1"/>
      <c r="J201" s="1" t="s">
        <v>46</v>
      </c>
      <c r="K201" s="1"/>
      <c r="L201" s="1"/>
      <c r="M201" s="1"/>
      <c r="O201" s="5">
        <f t="shared" si="51"/>
        <v>2</v>
      </c>
      <c r="P201" s="5">
        <f t="shared" si="52"/>
        <v>1.5</v>
      </c>
      <c r="R201" s="5">
        <f t="shared" si="53"/>
        <v>0</v>
      </c>
      <c r="S201" s="5">
        <f t="shared" si="54"/>
        <v>0</v>
      </c>
      <c r="T201" s="5">
        <f t="shared" si="55"/>
        <v>0</v>
      </c>
      <c r="U201" s="5">
        <f t="shared" si="56"/>
        <v>0</v>
      </c>
      <c r="V201" s="5">
        <f t="shared" si="57"/>
        <v>0</v>
      </c>
      <c r="W201" s="5">
        <f t="shared" si="58"/>
        <v>0</v>
      </c>
      <c r="X201" s="5">
        <f t="shared" si="59"/>
        <v>1</v>
      </c>
      <c r="Y201" s="5">
        <f t="shared" si="60"/>
        <v>0</v>
      </c>
      <c r="Z201" s="5">
        <f t="shared" si="61"/>
        <v>1</v>
      </c>
      <c r="AA201" s="5">
        <f t="shared" si="62"/>
        <v>0</v>
      </c>
      <c r="AB201" s="5">
        <f t="shared" si="63"/>
        <v>0</v>
      </c>
      <c r="AC201" s="5">
        <f t="shared" si="64"/>
        <v>0</v>
      </c>
      <c r="AD201" s="16"/>
      <c r="AF201" s="5">
        <f t="shared" si="65"/>
        <v>2</v>
      </c>
      <c r="AG201" s="5">
        <f t="shared" si="66"/>
        <v>2</v>
      </c>
      <c r="AH201" s="5" t="str">
        <f t="shared" si="67"/>
        <v>Correct</v>
      </c>
      <c r="AI201" s="1" t="s">
        <v>94</v>
      </c>
      <c r="AJ201" s="1">
        <v>34</v>
      </c>
      <c r="AK201" s="1" t="s">
        <v>95</v>
      </c>
      <c r="AL201" s="1" t="s">
        <v>182</v>
      </c>
      <c r="AM201" s="1" t="s">
        <v>107</v>
      </c>
      <c r="AN201" s="1" t="s">
        <v>98</v>
      </c>
      <c r="AO201" s="1" t="s">
        <v>80</v>
      </c>
      <c r="AP201" s="1" t="s">
        <v>114</v>
      </c>
      <c r="AQ201" s="1" t="s">
        <v>100</v>
      </c>
      <c r="AR201" s="1" t="s">
        <v>101</v>
      </c>
      <c r="AS201" s="1" t="s">
        <v>102</v>
      </c>
      <c r="AT201" s="1"/>
      <c r="AU201" s="1" t="s">
        <v>102</v>
      </c>
      <c r="AV201" s="1"/>
    </row>
    <row r="202" spans="1:48" x14ac:dyDescent="0.25">
      <c r="A202" s="1">
        <v>201</v>
      </c>
      <c r="B202" s="1"/>
      <c r="C202" s="1" t="s">
        <v>40</v>
      </c>
      <c r="D202" s="1"/>
      <c r="E202" s="1" t="s">
        <v>42</v>
      </c>
      <c r="F202" s="1"/>
      <c r="G202" s="1"/>
      <c r="H202" s="1"/>
      <c r="I202" s="1" t="s">
        <v>45</v>
      </c>
      <c r="J202" s="1"/>
      <c r="K202" s="1"/>
      <c r="L202" s="1"/>
      <c r="M202" s="1"/>
      <c r="O202" s="5">
        <f t="shared" si="51"/>
        <v>3</v>
      </c>
      <c r="P202" s="5">
        <f t="shared" si="52"/>
        <v>1</v>
      </c>
      <c r="R202" s="5">
        <f t="shared" si="53"/>
        <v>0</v>
      </c>
      <c r="S202" s="5">
        <f t="shared" si="54"/>
        <v>1</v>
      </c>
      <c r="T202" s="5">
        <f t="shared" si="55"/>
        <v>0</v>
      </c>
      <c r="U202" s="5">
        <f t="shared" si="56"/>
        <v>1</v>
      </c>
      <c r="V202" s="5">
        <f t="shared" si="57"/>
        <v>0</v>
      </c>
      <c r="W202" s="5">
        <f t="shared" si="58"/>
        <v>0</v>
      </c>
      <c r="X202" s="5">
        <f t="shared" si="59"/>
        <v>0</v>
      </c>
      <c r="Y202" s="5">
        <f t="shared" si="60"/>
        <v>1</v>
      </c>
      <c r="Z202" s="5">
        <f t="shared" si="61"/>
        <v>0</v>
      </c>
      <c r="AA202" s="5">
        <f t="shared" si="62"/>
        <v>0</v>
      </c>
      <c r="AB202" s="5">
        <f t="shared" si="63"/>
        <v>0</v>
      </c>
      <c r="AC202" s="5">
        <f t="shared" si="64"/>
        <v>0</v>
      </c>
      <c r="AD202" s="16"/>
      <c r="AF202" s="5">
        <f t="shared" si="65"/>
        <v>3</v>
      </c>
      <c r="AG202" s="5">
        <f t="shared" si="66"/>
        <v>3</v>
      </c>
      <c r="AH202" s="5" t="str">
        <f t="shared" si="67"/>
        <v>Correct</v>
      </c>
      <c r="AI202" s="1" t="s">
        <v>105</v>
      </c>
      <c r="AJ202" s="1">
        <v>29</v>
      </c>
      <c r="AK202" s="1"/>
      <c r="AL202" s="1"/>
      <c r="AM202" s="1"/>
      <c r="AN202" s="1"/>
      <c r="AO202" s="1"/>
      <c r="AP202" s="1"/>
      <c r="AQ202" s="1"/>
      <c r="AR202" s="1"/>
      <c r="AS202" s="1"/>
      <c r="AT202" s="1"/>
      <c r="AU202" s="1"/>
      <c r="AV202" s="1"/>
    </row>
    <row r="203" spans="1:48" x14ac:dyDescent="0.25">
      <c r="A203" s="1">
        <v>202</v>
      </c>
      <c r="B203" s="1"/>
      <c r="C203" s="1" t="s">
        <v>40</v>
      </c>
      <c r="D203" s="1"/>
      <c r="E203" s="1" t="s">
        <v>42</v>
      </c>
      <c r="F203" s="1"/>
      <c r="G203" s="1"/>
      <c r="H203" s="1" t="s">
        <v>44</v>
      </c>
      <c r="I203" s="1"/>
      <c r="J203" s="1"/>
      <c r="K203" s="1"/>
      <c r="L203" s="1"/>
      <c r="M203" s="1"/>
      <c r="O203" s="5">
        <f t="shared" si="51"/>
        <v>3</v>
      </c>
      <c r="P203" s="5">
        <f t="shared" si="52"/>
        <v>1</v>
      </c>
      <c r="R203" s="5">
        <f t="shared" si="53"/>
        <v>0</v>
      </c>
      <c r="S203" s="5">
        <f t="shared" si="54"/>
        <v>1</v>
      </c>
      <c r="T203" s="5">
        <f t="shared" si="55"/>
        <v>0</v>
      </c>
      <c r="U203" s="5">
        <f t="shared" si="56"/>
        <v>1</v>
      </c>
      <c r="V203" s="5">
        <f t="shared" si="57"/>
        <v>0</v>
      </c>
      <c r="W203" s="5">
        <f t="shared" si="58"/>
        <v>0</v>
      </c>
      <c r="X203" s="5">
        <f t="shared" si="59"/>
        <v>1</v>
      </c>
      <c r="Y203" s="5">
        <f t="shared" si="60"/>
        <v>0</v>
      </c>
      <c r="Z203" s="5">
        <f t="shared" si="61"/>
        <v>0</v>
      </c>
      <c r="AA203" s="5">
        <f t="shared" si="62"/>
        <v>0</v>
      </c>
      <c r="AB203" s="5">
        <f t="shared" si="63"/>
        <v>0</v>
      </c>
      <c r="AC203" s="5">
        <f t="shared" si="64"/>
        <v>0</v>
      </c>
      <c r="AD203" s="16"/>
      <c r="AF203" s="5">
        <f t="shared" si="65"/>
        <v>3</v>
      </c>
      <c r="AG203" s="5">
        <f t="shared" si="66"/>
        <v>3</v>
      </c>
      <c r="AH203" s="5" t="str">
        <f t="shared" si="67"/>
        <v>Correct</v>
      </c>
      <c r="AI203" s="1" t="s">
        <v>94</v>
      </c>
      <c r="AJ203" s="1">
        <v>59</v>
      </c>
      <c r="AK203" s="1" t="s">
        <v>121</v>
      </c>
      <c r="AL203" s="1" t="s">
        <v>180</v>
      </c>
      <c r="AM203" s="1" t="s">
        <v>107</v>
      </c>
      <c r="AN203" s="1" t="s">
        <v>98</v>
      </c>
      <c r="AO203" s="1" t="s">
        <v>80</v>
      </c>
      <c r="AP203" s="1" t="s">
        <v>108</v>
      </c>
      <c r="AQ203" s="1" t="s">
        <v>110</v>
      </c>
      <c r="AR203" s="1" t="s">
        <v>104</v>
      </c>
      <c r="AS203" s="1" t="s">
        <v>102</v>
      </c>
      <c r="AT203" s="1"/>
      <c r="AU203" s="1" t="s">
        <v>102</v>
      </c>
      <c r="AV203" s="1"/>
    </row>
    <row r="204" spans="1:48" x14ac:dyDescent="0.25">
      <c r="A204" s="1">
        <v>203</v>
      </c>
      <c r="B204" s="1"/>
      <c r="C204" s="1"/>
      <c r="D204" s="1"/>
      <c r="E204" s="1" t="s">
        <v>42</v>
      </c>
      <c r="F204" s="1" t="s">
        <v>43</v>
      </c>
      <c r="G204" s="1"/>
      <c r="H204" s="1" t="s">
        <v>44</v>
      </c>
      <c r="I204" s="1"/>
      <c r="J204" s="1"/>
      <c r="K204" s="1" t="s">
        <v>47</v>
      </c>
      <c r="L204" s="1"/>
      <c r="M204" s="1"/>
      <c r="O204" s="5">
        <f t="shared" si="51"/>
        <v>4</v>
      </c>
      <c r="P204" s="5">
        <f t="shared" si="52"/>
        <v>0.75</v>
      </c>
      <c r="R204" s="5">
        <f t="shared" si="53"/>
        <v>0</v>
      </c>
      <c r="S204" s="5">
        <f t="shared" si="54"/>
        <v>0</v>
      </c>
      <c r="T204" s="5">
        <f t="shared" si="55"/>
        <v>0</v>
      </c>
      <c r="U204" s="5">
        <f t="shared" si="56"/>
        <v>0.75</v>
      </c>
      <c r="V204" s="5">
        <f t="shared" si="57"/>
        <v>0.75</v>
      </c>
      <c r="W204" s="5">
        <f t="shared" si="58"/>
        <v>0</v>
      </c>
      <c r="X204" s="5">
        <f t="shared" si="59"/>
        <v>0.75</v>
      </c>
      <c r="Y204" s="5">
        <f t="shared" si="60"/>
        <v>0</v>
      </c>
      <c r="Z204" s="5">
        <f t="shared" si="61"/>
        <v>0</v>
      </c>
      <c r="AA204" s="5">
        <f t="shared" si="62"/>
        <v>0.75</v>
      </c>
      <c r="AB204" s="5">
        <f t="shared" si="63"/>
        <v>0</v>
      </c>
      <c r="AC204" s="5">
        <f t="shared" si="64"/>
        <v>0</v>
      </c>
      <c r="AD204" s="16"/>
      <c r="AF204" s="5">
        <f t="shared" si="65"/>
        <v>3</v>
      </c>
      <c r="AG204" s="5">
        <f t="shared" si="66"/>
        <v>4</v>
      </c>
      <c r="AH204" s="5" t="str">
        <f t="shared" si="67"/>
        <v>Correct</v>
      </c>
      <c r="AI204" s="1" t="s">
        <v>94</v>
      </c>
      <c r="AJ204" s="1">
        <v>18</v>
      </c>
      <c r="AK204" s="1" t="s">
        <v>121</v>
      </c>
      <c r="AL204" s="1" t="s">
        <v>180</v>
      </c>
      <c r="AM204" s="1" t="s">
        <v>107</v>
      </c>
      <c r="AN204" s="1" t="s">
        <v>102</v>
      </c>
      <c r="AO204" s="1" t="s">
        <v>355</v>
      </c>
      <c r="AP204" s="1" t="s">
        <v>126</v>
      </c>
      <c r="AQ204" s="1" t="s">
        <v>103</v>
      </c>
      <c r="AR204" s="1" t="s">
        <v>136</v>
      </c>
      <c r="AS204" s="1" t="s">
        <v>102</v>
      </c>
      <c r="AT204" s="1"/>
      <c r="AU204" s="1" t="s">
        <v>102</v>
      </c>
      <c r="AV204" s="1"/>
    </row>
    <row r="205" spans="1:48" x14ac:dyDescent="0.25">
      <c r="A205" s="1">
        <v>204</v>
      </c>
      <c r="B205" s="1"/>
      <c r="C205" s="1" t="s">
        <v>40</v>
      </c>
      <c r="D205" s="1"/>
      <c r="E205" s="1"/>
      <c r="F205" s="1"/>
      <c r="G205" s="1"/>
      <c r="H205" s="1"/>
      <c r="I205" s="1"/>
      <c r="J205" s="1" t="s">
        <v>46</v>
      </c>
      <c r="K205" s="1"/>
      <c r="L205" s="1"/>
      <c r="M205" s="1"/>
      <c r="O205" s="5">
        <f t="shared" si="51"/>
        <v>2</v>
      </c>
      <c r="P205" s="5">
        <f t="shared" si="52"/>
        <v>1.5</v>
      </c>
      <c r="R205" s="5">
        <f t="shared" si="53"/>
        <v>0</v>
      </c>
      <c r="S205" s="5">
        <f t="shared" si="54"/>
        <v>1</v>
      </c>
      <c r="T205" s="5">
        <f t="shared" si="55"/>
        <v>0</v>
      </c>
      <c r="U205" s="5">
        <f t="shared" si="56"/>
        <v>0</v>
      </c>
      <c r="V205" s="5">
        <f t="shared" si="57"/>
        <v>0</v>
      </c>
      <c r="W205" s="5">
        <f t="shared" si="58"/>
        <v>0</v>
      </c>
      <c r="X205" s="5">
        <f t="shared" si="59"/>
        <v>0</v>
      </c>
      <c r="Y205" s="5">
        <f t="shared" si="60"/>
        <v>0</v>
      </c>
      <c r="Z205" s="5">
        <f t="shared" si="61"/>
        <v>1</v>
      </c>
      <c r="AA205" s="5">
        <f t="shared" si="62"/>
        <v>0</v>
      </c>
      <c r="AB205" s="5">
        <f t="shared" si="63"/>
        <v>0</v>
      </c>
      <c r="AC205" s="5">
        <f t="shared" si="64"/>
        <v>0</v>
      </c>
      <c r="AD205" s="16"/>
      <c r="AF205" s="5">
        <f t="shared" si="65"/>
        <v>2</v>
      </c>
      <c r="AG205" s="5">
        <f t="shared" si="66"/>
        <v>2</v>
      </c>
      <c r="AH205" s="5" t="str">
        <f t="shared" si="67"/>
        <v>Correct</v>
      </c>
      <c r="AI205" s="1" t="s">
        <v>94</v>
      </c>
      <c r="AJ205" s="1">
        <v>34</v>
      </c>
      <c r="AK205" s="1" t="s">
        <v>121</v>
      </c>
      <c r="AL205" s="1" t="s">
        <v>172</v>
      </c>
      <c r="AM205" s="1" t="s">
        <v>97</v>
      </c>
      <c r="AN205" s="1" t="s">
        <v>98</v>
      </c>
      <c r="AO205" s="1" t="s">
        <v>80</v>
      </c>
      <c r="AP205" s="1" t="s">
        <v>126</v>
      </c>
      <c r="AQ205" s="1" t="s">
        <v>103</v>
      </c>
      <c r="AR205" s="1" t="s">
        <v>135</v>
      </c>
      <c r="AS205" s="1" t="s">
        <v>102</v>
      </c>
      <c r="AT205" s="1"/>
      <c r="AU205" s="1" t="s">
        <v>102</v>
      </c>
      <c r="AV205" s="1"/>
    </row>
    <row r="206" spans="1:48" x14ac:dyDescent="0.25">
      <c r="A206" s="1">
        <v>205</v>
      </c>
      <c r="B206" s="1"/>
      <c r="C206" s="1"/>
      <c r="D206" s="1"/>
      <c r="E206" s="1"/>
      <c r="F206" s="1"/>
      <c r="G206" s="1"/>
      <c r="H206" s="1"/>
      <c r="I206" s="1"/>
      <c r="J206" s="1"/>
      <c r="K206" s="1" t="s">
        <v>47</v>
      </c>
      <c r="L206" s="1" t="s">
        <v>48</v>
      </c>
      <c r="M206" s="1"/>
      <c r="O206" s="5">
        <f t="shared" si="51"/>
        <v>2</v>
      </c>
      <c r="P206" s="5">
        <f t="shared" si="52"/>
        <v>1.5</v>
      </c>
      <c r="R206" s="5">
        <f t="shared" si="53"/>
        <v>0</v>
      </c>
      <c r="S206" s="5">
        <f t="shared" si="54"/>
        <v>0</v>
      </c>
      <c r="T206" s="5">
        <f t="shared" si="55"/>
        <v>0</v>
      </c>
      <c r="U206" s="5">
        <f t="shared" si="56"/>
        <v>0</v>
      </c>
      <c r="V206" s="5">
        <f t="shared" si="57"/>
        <v>0</v>
      </c>
      <c r="W206" s="5">
        <f t="shared" si="58"/>
        <v>0</v>
      </c>
      <c r="X206" s="5">
        <f t="shared" si="59"/>
        <v>0</v>
      </c>
      <c r="Y206" s="5">
        <f t="shared" si="60"/>
        <v>0</v>
      </c>
      <c r="Z206" s="5">
        <f t="shared" si="61"/>
        <v>0</v>
      </c>
      <c r="AA206" s="5">
        <f t="shared" si="62"/>
        <v>1</v>
      </c>
      <c r="AB206" s="5">
        <f t="shared" si="63"/>
        <v>1</v>
      </c>
      <c r="AC206" s="5">
        <f t="shared" si="64"/>
        <v>0</v>
      </c>
      <c r="AD206" s="16"/>
      <c r="AF206" s="5">
        <f t="shared" si="65"/>
        <v>2</v>
      </c>
      <c r="AG206" s="5">
        <f t="shared" si="66"/>
        <v>2</v>
      </c>
      <c r="AH206" s="5" t="str">
        <f t="shared" si="67"/>
        <v>Correct</v>
      </c>
      <c r="AI206" s="1" t="s">
        <v>94</v>
      </c>
      <c r="AJ206" s="1">
        <v>67</v>
      </c>
      <c r="AK206" s="1" t="s">
        <v>121</v>
      </c>
      <c r="AL206" s="1" t="s">
        <v>172</v>
      </c>
      <c r="AM206" s="1" t="s">
        <v>107</v>
      </c>
      <c r="AN206" s="1" t="s">
        <v>98</v>
      </c>
      <c r="AO206" s="1" t="s">
        <v>80</v>
      </c>
      <c r="AP206" s="1" t="s">
        <v>109</v>
      </c>
      <c r="AQ206" s="1" t="s">
        <v>103</v>
      </c>
      <c r="AR206" s="1" t="s">
        <v>104</v>
      </c>
      <c r="AS206" s="1" t="s">
        <v>102</v>
      </c>
      <c r="AT206" s="1"/>
      <c r="AU206" s="1" t="s">
        <v>102</v>
      </c>
      <c r="AV206" s="1"/>
    </row>
    <row r="207" spans="1:48" x14ac:dyDescent="0.25">
      <c r="A207" s="1">
        <v>206</v>
      </c>
      <c r="B207" s="1" t="s">
        <v>39</v>
      </c>
      <c r="C207" s="1" t="s">
        <v>40</v>
      </c>
      <c r="D207" s="1"/>
      <c r="E207" s="1" t="s">
        <v>42</v>
      </c>
      <c r="F207" s="1"/>
      <c r="G207" s="1"/>
      <c r="H207" s="1"/>
      <c r="I207" s="1"/>
      <c r="J207" s="1"/>
      <c r="K207" s="1"/>
      <c r="L207" s="1"/>
      <c r="M207" s="1"/>
      <c r="O207" s="5">
        <f t="shared" si="51"/>
        <v>3</v>
      </c>
      <c r="P207" s="5">
        <f t="shared" si="52"/>
        <v>1</v>
      </c>
      <c r="R207" s="5">
        <f t="shared" si="53"/>
        <v>1</v>
      </c>
      <c r="S207" s="5">
        <f t="shared" si="54"/>
        <v>1</v>
      </c>
      <c r="T207" s="5">
        <f t="shared" si="55"/>
        <v>0</v>
      </c>
      <c r="U207" s="5">
        <f t="shared" si="56"/>
        <v>1</v>
      </c>
      <c r="V207" s="5">
        <f t="shared" si="57"/>
        <v>0</v>
      </c>
      <c r="W207" s="5">
        <f t="shared" si="58"/>
        <v>0</v>
      </c>
      <c r="X207" s="5">
        <f t="shared" si="59"/>
        <v>0</v>
      </c>
      <c r="Y207" s="5">
        <f t="shared" si="60"/>
        <v>0</v>
      </c>
      <c r="Z207" s="5">
        <f t="shared" si="61"/>
        <v>0</v>
      </c>
      <c r="AA207" s="5">
        <f t="shared" si="62"/>
        <v>0</v>
      </c>
      <c r="AB207" s="5">
        <f t="shared" si="63"/>
        <v>0</v>
      </c>
      <c r="AC207" s="5">
        <f t="shared" si="64"/>
        <v>0</v>
      </c>
      <c r="AD207" s="16"/>
      <c r="AF207" s="5">
        <f t="shared" si="65"/>
        <v>3</v>
      </c>
      <c r="AG207" s="5">
        <f t="shared" si="66"/>
        <v>3</v>
      </c>
      <c r="AH207" s="5" t="str">
        <f t="shared" si="67"/>
        <v>Correct</v>
      </c>
      <c r="AI207" s="1" t="s">
        <v>94</v>
      </c>
      <c r="AJ207" s="1">
        <v>52</v>
      </c>
      <c r="AK207" s="1" t="s">
        <v>121</v>
      </c>
      <c r="AL207" s="1" t="s">
        <v>183</v>
      </c>
      <c r="AM207" s="1" t="s">
        <v>107</v>
      </c>
      <c r="AN207" s="1" t="s">
        <v>102</v>
      </c>
      <c r="AO207" s="1" t="s">
        <v>80</v>
      </c>
      <c r="AP207" s="1" t="s">
        <v>108</v>
      </c>
      <c r="AQ207" s="1" t="s">
        <v>103</v>
      </c>
      <c r="AR207" s="1" t="s">
        <v>101</v>
      </c>
      <c r="AS207" s="1" t="s">
        <v>102</v>
      </c>
      <c r="AT207" s="1"/>
      <c r="AU207" s="1" t="s">
        <v>102</v>
      </c>
      <c r="AV207" s="1"/>
    </row>
    <row r="208" spans="1:48" x14ac:dyDescent="0.25">
      <c r="A208" s="1">
        <v>207</v>
      </c>
      <c r="B208" s="1"/>
      <c r="C208" s="1"/>
      <c r="D208" s="1"/>
      <c r="E208" s="1" t="s">
        <v>42</v>
      </c>
      <c r="F208" s="1"/>
      <c r="G208" s="1"/>
      <c r="H208" s="1"/>
      <c r="I208" s="1"/>
      <c r="J208" s="1"/>
      <c r="K208" s="1"/>
      <c r="L208" s="1"/>
      <c r="M208" s="1"/>
      <c r="O208" s="5">
        <f t="shared" si="51"/>
        <v>1</v>
      </c>
      <c r="P208" s="5">
        <f t="shared" si="52"/>
        <v>3</v>
      </c>
      <c r="R208" s="5">
        <f t="shared" si="53"/>
        <v>0</v>
      </c>
      <c r="S208" s="5">
        <f t="shared" si="54"/>
        <v>0</v>
      </c>
      <c r="T208" s="5">
        <f t="shared" si="55"/>
        <v>0</v>
      </c>
      <c r="U208" s="5">
        <f t="shared" si="56"/>
        <v>1</v>
      </c>
      <c r="V208" s="5">
        <f t="shared" si="57"/>
        <v>0</v>
      </c>
      <c r="W208" s="5">
        <f t="shared" si="58"/>
        <v>0</v>
      </c>
      <c r="X208" s="5">
        <f t="shared" si="59"/>
        <v>0</v>
      </c>
      <c r="Y208" s="5">
        <f t="shared" si="60"/>
        <v>0</v>
      </c>
      <c r="Z208" s="5">
        <f t="shared" si="61"/>
        <v>0</v>
      </c>
      <c r="AA208" s="5">
        <f t="shared" si="62"/>
        <v>0</v>
      </c>
      <c r="AB208" s="5">
        <f t="shared" si="63"/>
        <v>0</v>
      </c>
      <c r="AC208" s="5">
        <f t="shared" si="64"/>
        <v>0</v>
      </c>
      <c r="AD208" s="16"/>
      <c r="AF208" s="5">
        <f t="shared" si="65"/>
        <v>1</v>
      </c>
      <c r="AG208" s="5">
        <f t="shared" si="66"/>
        <v>1</v>
      </c>
      <c r="AH208" s="5" t="str">
        <f t="shared" si="67"/>
        <v>Correct</v>
      </c>
      <c r="AI208" s="1" t="s">
        <v>94</v>
      </c>
      <c r="AJ208" s="1">
        <v>18</v>
      </c>
      <c r="AK208" s="1" t="s">
        <v>121</v>
      </c>
      <c r="AL208" s="1" t="s">
        <v>184</v>
      </c>
      <c r="AM208" s="1" t="s">
        <v>107</v>
      </c>
      <c r="AN208" s="1"/>
      <c r="AO208" s="1" t="s">
        <v>80</v>
      </c>
      <c r="AP208" s="1" t="s">
        <v>126</v>
      </c>
      <c r="AQ208" s="1" t="s">
        <v>103</v>
      </c>
      <c r="AR208" s="1" t="s">
        <v>101</v>
      </c>
      <c r="AS208" s="1" t="s">
        <v>102</v>
      </c>
      <c r="AT208" s="1"/>
      <c r="AU208" s="1" t="s">
        <v>102</v>
      </c>
      <c r="AV208" s="1"/>
    </row>
    <row r="209" spans="1:48" x14ac:dyDescent="0.25">
      <c r="A209" s="1">
        <v>208</v>
      </c>
      <c r="B209" s="1"/>
      <c r="C209" s="1"/>
      <c r="D209" s="1"/>
      <c r="E209" s="1" t="s">
        <v>42</v>
      </c>
      <c r="F209" s="1"/>
      <c r="G209" s="1"/>
      <c r="H209" s="1"/>
      <c r="I209" s="1"/>
      <c r="J209" s="1"/>
      <c r="K209" s="1"/>
      <c r="L209" s="1"/>
      <c r="M209" s="1"/>
      <c r="O209" s="5">
        <f t="shared" si="51"/>
        <v>1</v>
      </c>
      <c r="P209" s="5">
        <f t="shared" si="52"/>
        <v>3</v>
      </c>
      <c r="R209" s="5">
        <f t="shared" si="53"/>
        <v>0</v>
      </c>
      <c r="S209" s="5">
        <f t="shared" si="54"/>
        <v>0</v>
      </c>
      <c r="T209" s="5">
        <f t="shared" si="55"/>
        <v>0</v>
      </c>
      <c r="U209" s="5">
        <f t="shared" si="56"/>
        <v>1</v>
      </c>
      <c r="V209" s="5">
        <f t="shared" si="57"/>
        <v>0</v>
      </c>
      <c r="W209" s="5">
        <f t="shared" si="58"/>
        <v>0</v>
      </c>
      <c r="X209" s="5">
        <f t="shared" si="59"/>
        <v>0</v>
      </c>
      <c r="Y209" s="5">
        <f t="shared" si="60"/>
        <v>0</v>
      </c>
      <c r="Z209" s="5">
        <f t="shared" si="61"/>
        <v>0</v>
      </c>
      <c r="AA209" s="5">
        <f t="shared" si="62"/>
        <v>0</v>
      </c>
      <c r="AB209" s="5">
        <f t="shared" si="63"/>
        <v>0</v>
      </c>
      <c r="AC209" s="5">
        <f t="shared" si="64"/>
        <v>0</v>
      </c>
      <c r="AD209" s="16"/>
      <c r="AF209" s="5">
        <f t="shared" si="65"/>
        <v>1</v>
      </c>
      <c r="AG209" s="5">
        <f t="shared" si="66"/>
        <v>1</v>
      </c>
      <c r="AH209" s="5" t="str">
        <f t="shared" si="67"/>
        <v>Correct</v>
      </c>
      <c r="AI209" s="1" t="s">
        <v>94</v>
      </c>
      <c r="AJ209" s="1">
        <v>18</v>
      </c>
      <c r="AK209" s="1" t="s">
        <v>121</v>
      </c>
      <c r="AL209" s="1" t="s">
        <v>184</v>
      </c>
      <c r="AM209" s="1" t="s">
        <v>107</v>
      </c>
      <c r="AN209" s="1" t="s">
        <v>98</v>
      </c>
      <c r="AO209" s="1" t="s">
        <v>80</v>
      </c>
      <c r="AP209" s="1" t="s">
        <v>126</v>
      </c>
      <c r="AQ209" s="1" t="s">
        <v>103</v>
      </c>
      <c r="AR209" s="1" t="s">
        <v>101</v>
      </c>
      <c r="AS209" s="1" t="s">
        <v>102</v>
      </c>
      <c r="AT209" s="1"/>
      <c r="AU209" s="1" t="s">
        <v>102</v>
      </c>
      <c r="AV209" s="1"/>
    </row>
    <row r="210" spans="1:48" x14ac:dyDescent="0.25">
      <c r="A210" s="1">
        <v>209</v>
      </c>
      <c r="B210" s="1" t="s">
        <v>39</v>
      </c>
      <c r="C210" s="1"/>
      <c r="D210" s="1"/>
      <c r="E210" s="1"/>
      <c r="F210" s="1"/>
      <c r="G210" s="1"/>
      <c r="H210" s="1"/>
      <c r="I210" s="1"/>
      <c r="J210" s="1"/>
      <c r="K210" s="1"/>
      <c r="L210" s="1"/>
      <c r="M210" s="1"/>
      <c r="O210" s="5">
        <f t="shared" si="51"/>
        <v>1</v>
      </c>
      <c r="P210" s="5">
        <f t="shared" si="52"/>
        <v>3</v>
      </c>
      <c r="R210" s="5">
        <f t="shared" si="53"/>
        <v>1</v>
      </c>
      <c r="S210" s="5">
        <f t="shared" si="54"/>
        <v>0</v>
      </c>
      <c r="T210" s="5">
        <f t="shared" si="55"/>
        <v>0</v>
      </c>
      <c r="U210" s="5">
        <f t="shared" si="56"/>
        <v>0</v>
      </c>
      <c r="V210" s="5">
        <f t="shared" si="57"/>
        <v>0</v>
      </c>
      <c r="W210" s="5">
        <f t="shared" si="58"/>
        <v>0</v>
      </c>
      <c r="X210" s="5">
        <f t="shared" si="59"/>
        <v>0</v>
      </c>
      <c r="Y210" s="5">
        <f t="shared" si="60"/>
        <v>0</v>
      </c>
      <c r="Z210" s="5">
        <f t="shared" si="61"/>
        <v>0</v>
      </c>
      <c r="AA210" s="5">
        <f t="shared" si="62"/>
        <v>0</v>
      </c>
      <c r="AB210" s="5">
        <f t="shared" si="63"/>
        <v>0</v>
      </c>
      <c r="AC210" s="5">
        <f t="shared" si="64"/>
        <v>0</v>
      </c>
      <c r="AD210" s="16"/>
      <c r="AF210" s="5">
        <f t="shared" si="65"/>
        <v>1</v>
      </c>
      <c r="AG210" s="5">
        <f t="shared" si="66"/>
        <v>1</v>
      </c>
      <c r="AH210" s="5" t="str">
        <f t="shared" si="67"/>
        <v>Correct</v>
      </c>
      <c r="AI210" s="1" t="s">
        <v>94</v>
      </c>
      <c r="AJ210" s="1">
        <v>51</v>
      </c>
      <c r="AK210" s="1" t="s">
        <v>121</v>
      </c>
      <c r="AL210" s="1" t="s">
        <v>185</v>
      </c>
      <c r="AM210" s="1" t="s">
        <v>107</v>
      </c>
      <c r="AN210" s="1" t="s">
        <v>98</v>
      </c>
      <c r="AO210" s="1" t="s">
        <v>80</v>
      </c>
      <c r="AP210" s="1" t="s">
        <v>126</v>
      </c>
      <c r="AQ210" s="1" t="s">
        <v>100</v>
      </c>
      <c r="AR210" s="1" t="s">
        <v>101</v>
      </c>
      <c r="AS210" s="1" t="s">
        <v>102</v>
      </c>
      <c r="AT210" s="1"/>
      <c r="AU210" s="1" t="s">
        <v>102</v>
      </c>
      <c r="AV210" s="1"/>
    </row>
    <row r="211" spans="1:48" x14ac:dyDescent="0.25">
      <c r="A211" s="1">
        <v>210</v>
      </c>
      <c r="B211" s="1"/>
      <c r="C211" s="1"/>
      <c r="D211" s="1"/>
      <c r="E211" s="1"/>
      <c r="F211" s="1" t="s">
        <v>43</v>
      </c>
      <c r="G211" s="1"/>
      <c r="H211" s="1" t="s">
        <v>44</v>
      </c>
      <c r="I211" s="1"/>
      <c r="J211" s="1"/>
      <c r="K211" s="1"/>
      <c r="L211" s="1"/>
      <c r="M211" s="1"/>
      <c r="O211" s="5">
        <f t="shared" si="51"/>
        <v>2</v>
      </c>
      <c r="P211" s="5">
        <f t="shared" si="52"/>
        <v>1.5</v>
      </c>
      <c r="R211" s="5">
        <f t="shared" si="53"/>
        <v>0</v>
      </c>
      <c r="S211" s="5">
        <f t="shared" si="54"/>
        <v>0</v>
      </c>
      <c r="T211" s="5">
        <f t="shared" si="55"/>
        <v>0</v>
      </c>
      <c r="U211" s="5">
        <f t="shared" si="56"/>
        <v>0</v>
      </c>
      <c r="V211" s="5">
        <f t="shared" si="57"/>
        <v>1</v>
      </c>
      <c r="W211" s="5">
        <f t="shared" si="58"/>
        <v>0</v>
      </c>
      <c r="X211" s="5">
        <f t="shared" si="59"/>
        <v>1</v>
      </c>
      <c r="Y211" s="5">
        <f t="shared" si="60"/>
        <v>0</v>
      </c>
      <c r="Z211" s="5">
        <f t="shared" si="61"/>
        <v>0</v>
      </c>
      <c r="AA211" s="5">
        <f t="shared" si="62"/>
        <v>0</v>
      </c>
      <c r="AB211" s="5">
        <f t="shared" si="63"/>
        <v>0</v>
      </c>
      <c r="AC211" s="5">
        <f t="shared" si="64"/>
        <v>0</v>
      </c>
      <c r="AD211" s="16"/>
      <c r="AF211" s="5">
        <f t="shared" si="65"/>
        <v>2</v>
      </c>
      <c r="AG211" s="5">
        <f t="shared" si="66"/>
        <v>2</v>
      </c>
      <c r="AH211" s="5" t="str">
        <f t="shared" si="67"/>
        <v>Correct</v>
      </c>
      <c r="AI211" s="1" t="s">
        <v>105</v>
      </c>
      <c r="AJ211" s="1">
        <v>46</v>
      </c>
      <c r="AK211" s="1" t="s">
        <v>121</v>
      </c>
      <c r="AL211" s="1" t="s">
        <v>180</v>
      </c>
      <c r="AM211" s="1" t="s">
        <v>107</v>
      </c>
      <c r="AN211" s="1" t="s">
        <v>98</v>
      </c>
      <c r="AO211" s="1" t="s">
        <v>80</v>
      </c>
      <c r="AP211" s="1" t="s">
        <v>126</v>
      </c>
      <c r="AQ211" s="1" t="s">
        <v>100</v>
      </c>
      <c r="AR211" s="1" t="s">
        <v>101</v>
      </c>
      <c r="AS211" s="1" t="s">
        <v>102</v>
      </c>
      <c r="AT211" s="1"/>
      <c r="AU211" s="1" t="s">
        <v>102</v>
      </c>
      <c r="AV211" s="1"/>
    </row>
    <row r="212" spans="1:48" x14ac:dyDescent="0.25">
      <c r="A212" s="1">
        <v>211</v>
      </c>
      <c r="B212" s="1"/>
      <c r="C212" s="1"/>
      <c r="D212" s="1"/>
      <c r="E212" s="1"/>
      <c r="F212" s="1"/>
      <c r="G212" s="1"/>
      <c r="H212" s="1"/>
      <c r="I212" s="1"/>
      <c r="J212" s="1"/>
      <c r="K212" s="1"/>
      <c r="L212" s="1"/>
      <c r="M212" s="1"/>
      <c r="O212" s="5">
        <f t="shared" si="51"/>
        <v>0</v>
      </c>
      <c r="P212" s="5" t="e">
        <f t="shared" si="52"/>
        <v>#DIV/0!</v>
      </c>
      <c r="R212" s="5">
        <f t="shared" si="53"/>
        <v>0</v>
      </c>
      <c r="S212" s="5">
        <f t="shared" si="54"/>
        <v>0</v>
      </c>
      <c r="T212" s="5">
        <f t="shared" si="55"/>
        <v>0</v>
      </c>
      <c r="U212" s="5">
        <f t="shared" si="56"/>
        <v>0</v>
      </c>
      <c r="V212" s="5">
        <f t="shared" si="57"/>
        <v>0</v>
      </c>
      <c r="W212" s="5">
        <f t="shared" si="58"/>
        <v>0</v>
      </c>
      <c r="X212" s="5">
        <f t="shared" si="59"/>
        <v>0</v>
      </c>
      <c r="Y212" s="5">
        <f t="shared" si="60"/>
        <v>0</v>
      </c>
      <c r="Z212" s="5">
        <f t="shared" si="61"/>
        <v>0</v>
      </c>
      <c r="AA212" s="5">
        <f t="shared" si="62"/>
        <v>0</v>
      </c>
      <c r="AB212" s="5">
        <f t="shared" si="63"/>
        <v>0</v>
      </c>
      <c r="AC212" s="5">
        <f t="shared" si="64"/>
        <v>0</v>
      </c>
      <c r="AD212" s="16"/>
      <c r="AF212" s="5">
        <f t="shared" si="65"/>
        <v>0</v>
      </c>
      <c r="AG212" s="5">
        <f t="shared" si="66"/>
        <v>0</v>
      </c>
      <c r="AH212" s="5" t="str">
        <f t="shared" si="67"/>
        <v>Correct</v>
      </c>
      <c r="AI212" s="1" t="s">
        <v>105</v>
      </c>
      <c r="AJ212" s="1">
        <v>44</v>
      </c>
      <c r="AK212" s="1" t="s">
        <v>95</v>
      </c>
      <c r="AL212" s="1" t="s">
        <v>186</v>
      </c>
      <c r="AM212" s="1" t="s">
        <v>107</v>
      </c>
      <c r="AN212" s="1"/>
      <c r="AO212" s="1" t="s">
        <v>80</v>
      </c>
      <c r="AP212" s="1" t="s">
        <v>126</v>
      </c>
      <c r="AQ212" s="1" t="s">
        <v>100</v>
      </c>
      <c r="AR212" s="1" t="s">
        <v>101</v>
      </c>
      <c r="AS212" s="1" t="s">
        <v>102</v>
      </c>
      <c r="AT212" s="1"/>
      <c r="AU212" s="1" t="s">
        <v>102</v>
      </c>
      <c r="AV212" s="1"/>
    </row>
    <row r="213" spans="1:48" x14ac:dyDescent="0.25">
      <c r="A213" s="1">
        <v>212</v>
      </c>
      <c r="B213" s="1"/>
      <c r="C213" s="1"/>
      <c r="D213" s="1"/>
      <c r="E213" s="1"/>
      <c r="F213" s="1"/>
      <c r="G213" s="1"/>
      <c r="H213" s="1" t="s">
        <v>44</v>
      </c>
      <c r="I213" s="1"/>
      <c r="J213" s="1"/>
      <c r="K213" s="1"/>
      <c r="L213" s="1"/>
      <c r="M213" s="1"/>
      <c r="O213" s="5">
        <f t="shared" si="51"/>
        <v>1</v>
      </c>
      <c r="P213" s="5">
        <f t="shared" si="52"/>
        <v>3</v>
      </c>
      <c r="R213" s="5">
        <f t="shared" si="53"/>
        <v>0</v>
      </c>
      <c r="S213" s="5">
        <f t="shared" si="54"/>
        <v>0</v>
      </c>
      <c r="T213" s="5">
        <f t="shared" si="55"/>
        <v>0</v>
      </c>
      <c r="U213" s="5">
        <f t="shared" si="56"/>
        <v>0</v>
      </c>
      <c r="V213" s="5">
        <f t="shared" si="57"/>
        <v>0</v>
      </c>
      <c r="W213" s="5">
        <f t="shared" si="58"/>
        <v>0</v>
      </c>
      <c r="X213" s="5">
        <f t="shared" si="59"/>
        <v>1</v>
      </c>
      <c r="Y213" s="5">
        <f t="shared" si="60"/>
        <v>0</v>
      </c>
      <c r="Z213" s="5">
        <f t="shared" si="61"/>
        <v>0</v>
      </c>
      <c r="AA213" s="5">
        <f t="shared" si="62"/>
        <v>0</v>
      </c>
      <c r="AB213" s="5">
        <f t="shared" si="63"/>
        <v>0</v>
      </c>
      <c r="AC213" s="5">
        <f t="shared" si="64"/>
        <v>0</v>
      </c>
      <c r="AD213" s="16"/>
      <c r="AF213" s="5">
        <f t="shared" si="65"/>
        <v>1</v>
      </c>
      <c r="AG213" s="5">
        <f t="shared" si="66"/>
        <v>1</v>
      </c>
      <c r="AH213" s="5" t="str">
        <f t="shared" si="67"/>
        <v>Correct</v>
      </c>
      <c r="AI213" s="1" t="s">
        <v>94</v>
      </c>
      <c r="AJ213" s="1">
        <v>32</v>
      </c>
      <c r="AK213" s="1" t="s">
        <v>121</v>
      </c>
      <c r="AL213" s="1" t="s">
        <v>178</v>
      </c>
      <c r="AM213" s="1" t="s">
        <v>107</v>
      </c>
      <c r="AN213" s="1" t="s">
        <v>98</v>
      </c>
      <c r="AO213" s="1" t="s">
        <v>80</v>
      </c>
      <c r="AP213" s="1" t="s">
        <v>99</v>
      </c>
      <c r="AQ213" s="1" t="s">
        <v>110</v>
      </c>
      <c r="AR213" s="1" t="s">
        <v>101</v>
      </c>
      <c r="AS213" s="1" t="s">
        <v>102</v>
      </c>
      <c r="AT213" s="1"/>
      <c r="AU213" s="1" t="s">
        <v>102</v>
      </c>
      <c r="AV213" s="1"/>
    </row>
    <row r="214" spans="1:48" x14ac:dyDescent="0.25">
      <c r="A214" s="1">
        <v>213</v>
      </c>
      <c r="B214" s="1"/>
      <c r="C214" s="1"/>
      <c r="D214" s="1" t="s">
        <v>41</v>
      </c>
      <c r="E214" s="1"/>
      <c r="F214" s="1"/>
      <c r="G214" s="1"/>
      <c r="H214" s="1"/>
      <c r="I214" s="1"/>
      <c r="J214" s="1"/>
      <c r="K214" s="1"/>
      <c r="L214" s="1"/>
      <c r="M214" s="1"/>
      <c r="O214" s="5">
        <f t="shared" si="51"/>
        <v>1</v>
      </c>
      <c r="P214" s="5">
        <f t="shared" si="52"/>
        <v>3</v>
      </c>
      <c r="R214" s="5">
        <f t="shared" si="53"/>
        <v>0</v>
      </c>
      <c r="S214" s="5">
        <f t="shared" si="54"/>
        <v>0</v>
      </c>
      <c r="T214" s="5">
        <f t="shared" si="55"/>
        <v>1</v>
      </c>
      <c r="U214" s="5">
        <f t="shared" si="56"/>
        <v>0</v>
      </c>
      <c r="V214" s="5">
        <f t="shared" si="57"/>
        <v>0</v>
      </c>
      <c r="W214" s="5">
        <f t="shared" si="58"/>
        <v>0</v>
      </c>
      <c r="X214" s="5">
        <f t="shared" si="59"/>
        <v>0</v>
      </c>
      <c r="Y214" s="5">
        <f t="shared" si="60"/>
        <v>0</v>
      </c>
      <c r="Z214" s="5">
        <f t="shared" si="61"/>
        <v>0</v>
      </c>
      <c r="AA214" s="5">
        <f t="shared" si="62"/>
        <v>0</v>
      </c>
      <c r="AB214" s="5">
        <f t="shared" si="63"/>
        <v>0</v>
      </c>
      <c r="AC214" s="5">
        <f t="shared" si="64"/>
        <v>0</v>
      </c>
      <c r="AD214" s="16"/>
      <c r="AF214" s="5">
        <f t="shared" si="65"/>
        <v>1</v>
      </c>
      <c r="AG214" s="5">
        <f t="shared" si="66"/>
        <v>1</v>
      </c>
      <c r="AH214" s="5" t="str">
        <f t="shared" si="67"/>
        <v>Correct</v>
      </c>
      <c r="AI214" s="1" t="s">
        <v>105</v>
      </c>
      <c r="AJ214" s="1">
        <v>40</v>
      </c>
      <c r="AK214" s="1" t="s">
        <v>121</v>
      </c>
      <c r="AL214" s="1" t="s">
        <v>178</v>
      </c>
      <c r="AM214" s="1" t="s">
        <v>107</v>
      </c>
      <c r="AN214" s="1"/>
      <c r="AO214" s="1" t="s">
        <v>80</v>
      </c>
      <c r="AP214" s="1" t="s">
        <v>99</v>
      </c>
      <c r="AQ214" s="1" t="s">
        <v>100</v>
      </c>
      <c r="AR214" s="1" t="s">
        <v>101</v>
      </c>
      <c r="AS214" s="1" t="s">
        <v>102</v>
      </c>
      <c r="AT214" s="1"/>
      <c r="AU214" s="1" t="s">
        <v>102</v>
      </c>
      <c r="AV214" s="1"/>
    </row>
    <row r="215" spans="1:48" x14ac:dyDescent="0.25">
      <c r="A215" s="1">
        <v>214</v>
      </c>
      <c r="B215" s="1"/>
      <c r="C215" s="1"/>
      <c r="D215" s="1"/>
      <c r="E215" s="1"/>
      <c r="F215" s="1"/>
      <c r="G215" s="1"/>
      <c r="H215" s="1"/>
      <c r="I215" s="1"/>
      <c r="J215" s="1"/>
      <c r="K215" s="1"/>
      <c r="L215" s="1"/>
      <c r="M215" s="1"/>
      <c r="O215" s="5">
        <f t="shared" si="51"/>
        <v>0</v>
      </c>
      <c r="P215" s="5" t="e">
        <f t="shared" si="52"/>
        <v>#DIV/0!</v>
      </c>
      <c r="R215" s="5">
        <f t="shared" si="53"/>
        <v>0</v>
      </c>
      <c r="S215" s="5">
        <f t="shared" si="54"/>
        <v>0</v>
      </c>
      <c r="T215" s="5">
        <f t="shared" si="55"/>
        <v>0</v>
      </c>
      <c r="U215" s="5">
        <f t="shared" si="56"/>
        <v>0</v>
      </c>
      <c r="V215" s="5">
        <f t="shared" si="57"/>
        <v>0</v>
      </c>
      <c r="W215" s="5">
        <f t="shared" si="58"/>
        <v>0</v>
      </c>
      <c r="X215" s="5">
        <f t="shared" si="59"/>
        <v>0</v>
      </c>
      <c r="Y215" s="5">
        <f t="shared" si="60"/>
        <v>0</v>
      </c>
      <c r="Z215" s="5">
        <f t="shared" si="61"/>
        <v>0</v>
      </c>
      <c r="AA215" s="5">
        <f t="shared" si="62"/>
        <v>0</v>
      </c>
      <c r="AB215" s="5">
        <f t="shared" si="63"/>
        <v>0</v>
      </c>
      <c r="AC215" s="5">
        <f t="shared" si="64"/>
        <v>0</v>
      </c>
      <c r="AD215" s="16"/>
      <c r="AF215" s="5">
        <f t="shared" si="65"/>
        <v>0</v>
      </c>
      <c r="AG215" s="5">
        <f t="shared" si="66"/>
        <v>0</v>
      </c>
      <c r="AH215" s="5" t="str">
        <f t="shared" si="67"/>
        <v>Correct</v>
      </c>
      <c r="AI215" s="1" t="s">
        <v>94</v>
      </c>
      <c r="AJ215" s="1">
        <v>37</v>
      </c>
      <c r="AK215" s="1" t="s">
        <v>121</v>
      </c>
      <c r="AL215" s="1" t="s">
        <v>178</v>
      </c>
      <c r="AM215" s="1" t="s">
        <v>107</v>
      </c>
      <c r="AN215" s="1" t="s">
        <v>98</v>
      </c>
      <c r="AO215" s="1"/>
      <c r="AP215" s="1" t="s">
        <v>99</v>
      </c>
      <c r="AQ215" s="1" t="s">
        <v>120</v>
      </c>
      <c r="AR215" s="1" t="s">
        <v>101</v>
      </c>
      <c r="AS215" s="1" t="s">
        <v>102</v>
      </c>
      <c r="AT215" s="1"/>
      <c r="AU215" s="1" t="s">
        <v>102</v>
      </c>
      <c r="AV215" s="1"/>
    </row>
    <row r="216" spans="1:48" x14ac:dyDescent="0.25">
      <c r="A216" s="1">
        <v>215</v>
      </c>
      <c r="B216" s="1"/>
      <c r="C216" s="1" t="s">
        <v>40</v>
      </c>
      <c r="D216" s="1" t="s">
        <v>41</v>
      </c>
      <c r="E216" s="1"/>
      <c r="F216" s="1"/>
      <c r="G216" s="1"/>
      <c r="H216" s="1"/>
      <c r="I216" s="1"/>
      <c r="J216" s="1"/>
      <c r="K216" s="1"/>
      <c r="L216" s="1"/>
      <c r="M216" s="1"/>
      <c r="O216" s="5">
        <f t="shared" si="51"/>
        <v>2</v>
      </c>
      <c r="P216" s="5">
        <f t="shared" si="52"/>
        <v>1.5</v>
      </c>
      <c r="R216" s="5">
        <f t="shared" si="53"/>
        <v>0</v>
      </c>
      <c r="S216" s="5">
        <f t="shared" si="54"/>
        <v>1</v>
      </c>
      <c r="T216" s="5">
        <f t="shared" si="55"/>
        <v>1</v>
      </c>
      <c r="U216" s="5">
        <f t="shared" si="56"/>
        <v>0</v>
      </c>
      <c r="V216" s="5">
        <f t="shared" si="57"/>
        <v>0</v>
      </c>
      <c r="W216" s="5">
        <f t="shared" si="58"/>
        <v>0</v>
      </c>
      <c r="X216" s="5">
        <f t="shared" si="59"/>
        <v>0</v>
      </c>
      <c r="Y216" s="5">
        <f t="shared" si="60"/>
        <v>0</v>
      </c>
      <c r="Z216" s="5">
        <f t="shared" si="61"/>
        <v>0</v>
      </c>
      <c r="AA216" s="5">
        <f t="shared" si="62"/>
        <v>0</v>
      </c>
      <c r="AB216" s="5">
        <f t="shared" si="63"/>
        <v>0</v>
      </c>
      <c r="AC216" s="5">
        <f t="shared" si="64"/>
        <v>0</v>
      </c>
      <c r="AD216" s="16"/>
      <c r="AF216" s="5">
        <f t="shared" si="65"/>
        <v>2</v>
      </c>
      <c r="AG216" s="5">
        <f t="shared" si="66"/>
        <v>2</v>
      </c>
      <c r="AH216" s="5" t="str">
        <f t="shared" si="67"/>
        <v>Correct</v>
      </c>
      <c r="AI216" s="1" t="s">
        <v>105</v>
      </c>
      <c r="AJ216" s="1">
        <v>40</v>
      </c>
      <c r="AK216" s="1" t="s">
        <v>121</v>
      </c>
      <c r="AL216" s="1" t="s">
        <v>178</v>
      </c>
      <c r="AM216" s="1" t="s">
        <v>107</v>
      </c>
      <c r="AN216" s="1" t="s">
        <v>98</v>
      </c>
      <c r="AO216" s="1" t="s">
        <v>80</v>
      </c>
      <c r="AP216" s="1" t="s">
        <v>99</v>
      </c>
      <c r="AQ216" s="1" t="s">
        <v>100</v>
      </c>
      <c r="AR216" s="1" t="s">
        <v>101</v>
      </c>
      <c r="AS216" s="1" t="s">
        <v>102</v>
      </c>
      <c r="AT216" s="1"/>
      <c r="AU216" s="1" t="s">
        <v>102</v>
      </c>
      <c r="AV216" s="1"/>
    </row>
    <row r="217" spans="1:48" x14ac:dyDescent="0.25">
      <c r="A217" s="1">
        <v>216</v>
      </c>
      <c r="B217" s="1"/>
      <c r="C217" s="1"/>
      <c r="D217" s="1"/>
      <c r="E217" s="1"/>
      <c r="F217" s="1"/>
      <c r="G217" s="1"/>
      <c r="H217" s="1" t="s">
        <v>44</v>
      </c>
      <c r="I217" s="1"/>
      <c r="J217" s="1"/>
      <c r="K217" s="1"/>
      <c r="L217" s="1"/>
      <c r="M217" s="1"/>
      <c r="O217" s="5">
        <f t="shared" si="51"/>
        <v>1</v>
      </c>
      <c r="P217" s="5">
        <f t="shared" si="52"/>
        <v>3</v>
      </c>
      <c r="R217" s="5">
        <f t="shared" si="53"/>
        <v>0</v>
      </c>
      <c r="S217" s="5">
        <f t="shared" si="54"/>
        <v>0</v>
      </c>
      <c r="T217" s="5">
        <f t="shared" si="55"/>
        <v>0</v>
      </c>
      <c r="U217" s="5">
        <f t="shared" si="56"/>
        <v>0</v>
      </c>
      <c r="V217" s="5">
        <f t="shared" si="57"/>
        <v>0</v>
      </c>
      <c r="W217" s="5">
        <f t="shared" si="58"/>
        <v>0</v>
      </c>
      <c r="X217" s="5">
        <f t="shared" si="59"/>
        <v>1</v>
      </c>
      <c r="Y217" s="5">
        <f t="shared" si="60"/>
        <v>0</v>
      </c>
      <c r="Z217" s="5">
        <f t="shared" si="61"/>
        <v>0</v>
      </c>
      <c r="AA217" s="5">
        <f t="shared" si="62"/>
        <v>0</v>
      </c>
      <c r="AB217" s="5">
        <f t="shared" si="63"/>
        <v>0</v>
      </c>
      <c r="AC217" s="5">
        <f t="shared" si="64"/>
        <v>0</v>
      </c>
      <c r="AD217" s="16"/>
      <c r="AF217" s="5">
        <f t="shared" si="65"/>
        <v>1</v>
      </c>
      <c r="AG217" s="5">
        <f t="shared" si="66"/>
        <v>1</v>
      </c>
      <c r="AH217" s="5" t="str">
        <f t="shared" si="67"/>
        <v>Correct</v>
      </c>
      <c r="AI217" s="1" t="s">
        <v>94</v>
      </c>
      <c r="AJ217" s="1">
        <v>39</v>
      </c>
      <c r="AK217" s="1" t="s">
        <v>121</v>
      </c>
      <c r="AL217" s="1" t="s">
        <v>178</v>
      </c>
      <c r="AM217" s="1" t="s">
        <v>97</v>
      </c>
      <c r="AN217" s="1"/>
      <c r="AO217" s="1" t="s">
        <v>80</v>
      </c>
      <c r="AP217" s="1" t="s">
        <v>99</v>
      </c>
      <c r="AQ217" s="1" t="s">
        <v>120</v>
      </c>
      <c r="AR217" s="1" t="s">
        <v>135</v>
      </c>
      <c r="AS217" s="1"/>
      <c r="AT217" s="1"/>
      <c r="AU217" s="1"/>
      <c r="AV217" s="1"/>
    </row>
    <row r="218" spans="1:48" x14ac:dyDescent="0.25">
      <c r="A218" s="1">
        <v>217</v>
      </c>
      <c r="B218" s="1"/>
      <c r="C218" s="1"/>
      <c r="D218" s="1"/>
      <c r="E218" s="1"/>
      <c r="F218" s="1"/>
      <c r="G218" s="1"/>
      <c r="H218" s="1"/>
      <c r="I218" s="1"/>
      <c r="J218" s="1"/>
      <c r="K218" s="1"/>
      <c r="L218" s="1" t="s">
        <v>48</v>
      </c>
      <c r="M218" s="1" t="s">
        <v>49</v>
      </c>
      <c r="O218" s="5">
        <f t="shared" si="51"/>
        <v>2</v>
      </c>
      <c r="P218" s="5">
        <f t="shared" si="52"/>
        <v>1.5</v>
      </c>
      <c r="R218" s="5">
        <f t="shared" si="53"/>
        <v>0</v>
      </c>
      <c r="S218" s="5">
        <f t="shared" si="54"/>
        <v>0</v>
      </c>
      <c r="T218" s="5">
        <f t="shared" si="55"/>
        <v>0</v>
      </c>
      <c r="U218" s="5">
        <f t="shared" si="56"/>
        <v>0</v>
      </c>
      <c r="V218" s="5">
        <f t="shared" si="57"/>
        <v>0</v>
      </c>
      <c r="W218" s="5">
        <f t="shared" si="58"/>
        <v>0</v>
      </c>
      <c r="X218" s="5">
        <f t="shared" si="59"/>
        <v>0</v>
      </c>
      <c r="Y218" s="5">
        <f t="shared" si="60"/>
        <v>0</v>
      </c>
      <c r="Z218" s="5">
        <f t="shared" si="61"/>
        <v>0</v>
      </c>
      <c r="AA218" s="5">
        <f t="shared" si="62"/>
        <v>0</v>
      </c>
      <c r="AB218" s="5">
        <f t="shared" si="63"/>
        <v>1</v>
      </c>
      <c r="AC218" s="5">
        <f t="shared" si="64"/>
        <v>1</v>
      </c>
      <c r="AD218" s="16"/>
      <c r="AF218" s="5">
        <f t="shared" si="65"/>
        <v>2</v>
      </c>
      <c r="AG218" s="5">
        <f t="shared" si="66"/>
        <v>2</v>
      </c>
      <c r="AH218" s="5" t="str">
        <f t="shared" si="67"/>
        <v>Correct</v>
      </c>
      <c r="AI218" s="1" t="s">
        <v>105</v>
      </c>
      <c r="AJ218" s="1">
        <v>52</v>
      </c>
      <c r="AK218" s="1" t="s">
        <v>121</v>
      </c>
      <c r="AL218" s="1" t="s">
        <v>180</v>
      </c>
      <c r="AM218" s="1" t="s">
        <v>107</v>
      </c>
      <c r="AN218" s="1" t="s">
        <v>98</v>
      </c>
      <c r="AO218" s="1" t="s">
        <v>80</v>
      </c>
      <c r="AP218" s="1" t="s">
        <v>126</v>
      </c>
      <c r="AQ218" s="1" t="s">
        <v>100</v>
      </c>
      <c r="AR218" s="1" t="s">
        <v>101</v>
      </c>
      <c r="AS218" s="1" t="s">
        <v>102</v>
      </c>
      <c r="AT218" s="1"/>
      <c r="AU218" s="1" t="s">
        <v>102</v>
      </c>
      <c r="AV218" s="1"/>
    </row>
    <row r="219" spans="1:48" x14ac:dyDescent="0.25">
      <c r="A219" s="1">
        <v>218</v>
      </c>
      <c r="B219" s="1"/>
      <c r="C219" s="1" t="s">
        <v>40</v>
      </c>
      <c r="D219" s="1" t="s">
        <v>41</v>
      </c>
      <c r="E219" s="1" t="s">
        <v>42</v>
      </c>
      <c r="F219" s="1"/>
      <c r="G219" s="1"/>
      <c r="H219" s="1"/>
      <c r="I219" s="1"/>
      <c r="J219" s="1"/>
      <c r="K219" s="1"/>
      <c r="L219" s="1"/>
      <c r="M219" s="1"/>
      <c r="O219" s="5">
        <f t="shared" si="51"/>
        <v>3</v>
      </c>
      <c r="P219" s="5">
        <f t="shared" si="52"/>
        <v>1</v>
      </c>
      <c r="R219" s="5">
        <f t="shared" si="53"/>
        <v>0</v>
      </c>
      <c r="S219" s="5">
        <f t="shared" si="54"/>
        <v>1</v>
      </c>
      <c r="T219" s="5">
        <f t="shared" si="55"/>
        <v>1</v>
      </c>
      <c r="U219" s="5">
        <f t="shared" si="56"/>
        <v>1</v>
      </c>
      <c r="V219" s="5">
        <f t="shared" si="57"/>
        <v>0</v>
      </c>
      <c r="W219" s="5">
        <f t="shared" si="58"/>
        <v>0</v>
      </c>
      <c r="X219" s="5">
        <f t="shared" si="59"/>
        <v>0</v>
      </c>
      <c r="Y219" s="5">
        <f t="shared" si="60"/>
        <v>0</v>
      </c>
      <c r="Z219" s="5">
        <f t="shared" si="61"/>
        <v>0</v>
      </c>
      <c r="AA219" s="5">
        <f t="shared" si="62"/>
        <v>0</v>
      </c>
      <c r="AB219" s="5">
        <f t="shared" si="63"/>
        <v>0</v>
      </c>
      <c r="AC219" s="5">
        <f t="shared" si="64"/>
        <v>0</v>
      </c>
      <c r="AD219" s="16"/>
      <c r="AF219" s="5">
        <f t="shared" si="65"/>
        <v>3</v>
      </c>
      <c r="AG219" s="5">
        <f t="shared" si="66"/>
        <v>3</v>
      </c>
      <c r="AH219" s="5" t="str">
        <f t="shared" si="67"/>
        <v>Correct</v>
      </c>
      <c r="AI219" s="1" t="s">
        <v>94</v>
      </c>
      <c r="AJ219" s="1">
        <v>39</v>
      </c>
      <c r="AK219" s="1" t="s">
        <v>121</v>
      </c>
      <c r="AL219" s="1" t="s">
        <v>187</v>
      </c>
      <c r="AM219" s="1" t="s">
        <v>107</v>
      </c>
      <c r="AN219" s="1" t="s">
        <v>98</v>
      </c>
      <c r="AO219" s="1" t="s">
        <v>80</v>
      </c>
      <c r="AP219" s="1" t="s">
        <v>114</v>
      </c>
      <c r="AQ219" s="1" t="s">
        <v>100</v>
      </c>
      <c r="AR219" s="1" t="s">
        <v>101</v>
      </c>
      <c r="AS219" s="1" t="s">
        <v>102</v>
      </c>
      <c r="AT219" s="1"/>
      <c r="AU219" s="1" t="s">
        <v>102</v>
      </c>
      <c r="AV219" s="1"/>
    </row>
    <row r="220" spans="1:48" x14ac:dyDescent="0.25">
      <c r="A220" s="1">
        <v>219</v>
      </c>
      <c r="B220" s="1"/>
      <c r="C220" s="1"/>
      <c r="D220" s="1"/>
      <c r="E220" s="1"/>
      <c r="F220" s="1"/>
      <c r="G220" s="1"/>
      <c r="H220" s="1" t="s">
        <v>44</v>
      </c>
      <c r="I220" s="1" t="s">
        <v>45</v>
      </c>
      <c r="J220" s="1"/>
      <c r="K220" s="1" t="s">
        <v>47</v>
      </c>
      <c r="L220" s="1"/>
      <c r="M220" s="1"/>
      <c r="O220" s="5">
        <f t="shared" si="51"/>
        <v>3</v>
      </c>
      <c r="P220" s="5">
        <f t="shared" si="52"/>
        <v>1</v>
      </c>
      <c r="R220" s="5">
        <f t="shared" si="53"/>
        <v>0</v>
      </c>
      <c r="S220" s="5">
        <f t="shared" si="54"/>
        <v>0</v>
      </c>
      <c r="T220" s="5">
        <f t="shared" si="55"/>
        <v>0</v>
      </c>
      <c r="U220" s="5">
        <f t="shared" si="56"/>
        <v>0</v>
      </c>
      <c r="V220" s="5">
        <f t="shared" si="57"/>
        <v>0</v>
      </c>
      <c r="W220" s="5">
        <f t="shared" si="58"/>
        <v>0</v>
      </c>
      <c r="X220" s="5">
        <f t="shared" si="59"/>
        <v>1</v>
      </c>
      <c r="Y220" s="5">
        <f t="shared" si="60"/>
        <v>1</v>
      </c>
      <c r="Z220" s="5">
        <f t="shared" si="61"/>
        <v>0</v>
      </c>
      <c r="AA220" s="5">
        <f t="shared" si="62"/>
        <v>1</v>
      </c>
      <c r="AB220" s="5">
        <f t="shared" si="63"/>
        <v>0</v>
      </c>
      <c r="AC220" s="5">
        <f t="shared" si="64"/>
        <v>0</v>
      </c>
      <c r="AD220" s="16"/>
      <c r="AF220" s="5">
        <f t="shared" si="65"/>
        <v>3</v>
      </c>
      <c r="AG220" s="5">
        <f t="shared" si="66"/>
        <v>3</v>
      </c>
      <c r="AH220" s="5" t="str">
        <f t="shared" si="67"/>
        <v>Correct</v>
      </c>
      <c r="AI220" s="1" t="s">
        <v>94</v>
      </c>
      <c r="AJ220" s="1">
        <v>18</v>
      </c>
      <c r="AK220" s="1" t="s">
        <v>121</v>
      </c>
      <c r="AL220" s="1" t="s">
        <v>184</v>
      </c>
      <c r="AM220" s="1" t="s">
        <v>107</v>
      </c>
      <c r="AN220" s="1" t="s">
        <v>98</v>
      </c>
      <c r="AO220" s="1"/>
      <c r="AP220" s="1" t="s">
        <v>99</v>
      </c>
      <c r="AQ220" s="1" t="s">
        <v>103</v>
      </c>
      <c r="AR220" s="1" t="s">
        <v>135</v>
      </c>
      <c r="AS220" s="1" t="s">
        <v>102</v>
      </c>
      <c r="AT220" s="1"/>
      <c r="AU220" s="1" t="s">
        <v>102</v>
      </c>
      <c r="AV220" s="1"/>
    </row>
    <row r="221" spans="1:48" x14ac:dyDescent="0.25">
      <c r="A221" s="1">
        <v>220</v>
      </c>
      <c r="B221" s="1"/>
      <c r="C221" s="1"/>
      <c r="D221" s="1" t="s">
        <v>41</v>
      </c>
      <c r="E221" s="1" t="s">
        <v>42</v>
      </c>
      <c r="F221" s="1"/>
      <c r="G221" s="1"/>
      <c r="H221" s="1"/>
      <c r="I221" s="1"/>
      <c r="J221" s="1"/>
      <c r="K221" s="1"/>
      <c r="L221" s="1"/>
      <c r="M221" s="1"/>
      <c r="O221" s="5">
        <f t="shared" si="51"/>
        <v>2</v>
      </c>
      <c r="P221" s="5">
        <f t="shared" si="52"/>
        <v>1.5</v>
      </c>
      <c r="R221" s="5">
        <f t="shared" si="53"/>
        <v>0</v>
      </c>
      <c r="S221" s="5">
        <f t="shared" si="54"/>
        <v>0</v>
      </c>
      <c r="T221" s="5">
        <f t="shared" si="55"/>
        <v>1</v>
      </c>
      <c r="U221" s="5">
        <f t="shared" si="56"/>
        <v>1</v>
      </c>
      <c r="V221" s="5">
        <f t="shared" si="57"/>
        <v>0</v>
      </c>
      <c r="W221" s="5">
        <f t="shared" si="58"/>
        <v>0</v>
      </c>
      <c r="X221" s="5">
        <f t="shared" si="59"/>
        <v>0</v>
      </c>
      <c r="Y221" s="5">
        <f t="shared" si="60"/>
        <v>0</v>
      </c>
      <c r="Z221" s="5">
        <f t="shared" si="61"/>
        <v>0</v>
      </c>
      <c r="AA221" s="5">
        <f t="shared" si="62"/>
        <v>0</v>
      </c>
      <c r="AB221" s="5">
        <f t="shared" si="63"/>
        <v>0</v>
      </c>
      <c r="AC221" s="5">
        <f t="shared" si="64"/>
        <v>0</v>
      </c>
      <c r="AD221" s="16"/>
      <c r="AF221" s="5">
        <f t="shared" si="65"/>
        <v>2</v>
      </c>
      <c r="AG221" s="5">
        <f t="shared" si="66"/>
        <v>2</v>
      </c>
      <c r="AH221" s="5" t="str">
        <f t="shared" si="67"/>
        <v>Correct</v>
      </c>
      <c r="AI221" s="1" t="s">
        <v>94</v>
      </c>
      <c r="AJ221" s="1">
        <v>47</v>
      </c>
      <c r="AK221" s="1" t="s">
        <v>121</v>
      </c>
      <c r="AL221" s="1" t="s">
        <v>184</v>
      </c>
      <c r="AM221" s="1" t="s">
        <v>107</v>
      </c>
      <c r="AN221" s="1" t="s">
        <v>98</v>
      </c>
      <c r="AO221" s="1" t="s">
        <v>80</v>
      </c>
      <c r="AP221" s="1" t="s">
        <v>126</v>
      </c>
      <c r="AQ221" s="1" t="s">
        <v>110</v>
      </c>
      <c r="AR221" s="1" t="s">
        <v>101</v>
      </c>
      <c r="AS221" s="1" t="s">
        <v>102</v>
      </c>
      <c r="AT221" s="1"/>
      <c r="AU221" s="1" t="s">
        <v>102</v>
      </c>
      <c r="AV221" s="1"/>
    </row>
    <row r="222" spans="1:48" x14ac:dyDescent="0.25">
      <c r="A222" s="1">
        <v>221</v>
      </c>
      <c r="B222" s="1"/>
      <c r="C222" s="1"/>
      <c r="D222" s="1"/>
      <c r="E222" s="1"/>
      <c r="F222" s="1" t="s">
        <v>43</v>
      </c>
      <c r="G222" s="1"/>
      <c r="H222" s="1" t="s">
        <v>44</v>
      </c>
      <c r="I222" s="1" t="s">
        <v>45</v>
      </c>
      <c r="J222" s="1"/>
      <c r="K222" s="1"/>
      <c r="L222" s="1"/>
      <c r="M222" s="1"/>
      <c r="O222" s="5">
        <f t="shared" si="51"/>
        <v>3</v>
      </c>
      <c r="P222" s="5">
        <f t="shared" si="52"/>
        <v>1</v>
      </c>
      <c r="R222" s="5">
        <f t="shared" si="53"/>
        <v>0</v>
      </c>
      <c r="S222" s="5">
        <f t="shared" si="54"/>
        <v>0</v>
      </c>
      <c r="T222" s="5">
        <f t="shared" si="55"/>
        <v>0</v>
      </c>
      <c r="U222" s="5">
        <f t="shared" si="56"/>
        <v>0</v>
      </c>
      <c r="V222" s="5">
        <f t="shared" si="57"/>
        <v>1</v>
      </c>
      <c r="W222" s="5">
        <f t="shared" si="58"/>
        <v>0</v>
      </c>
      <c r="X222" s="5">
        <f t="shared" si="59"/>
        <v>1</v>
      </c>
      <c r="Y222" s="5">
        <f t="shared" si="60"/>
        <v>1</v>
      </c>
      <c r="Z222" s="5">
        <f t="shared" si="61"/>
        <v>0</v>
      </c>
      <c r="AA222" s="5">
        <f t="shared" si="62"/>
        <v>0</v>
      </c>
      <c r="AB222" s="5">
        <f t="shared" si="63"/>
        <v>0</v>
      </c>
      <c r="AC222" s="5">
        <f t="shared" si="64"/>
        <v>0</v>
      </c>
      <c r="AD222" s="16"/>
      <c r="AF222" s="5">
        <f t="shared" si="65"/>
        <v>3</v>
      </c>
      <c r="AG222" s="5">
        <f t="shared" si="66"/>
        <v>3</v>
      </c>
      <c r="AH222" s="5" t="str">
        <f t="shared" si="67"/>
        <v>Correct</v>
      </c>
      <c r="AI222" s="1" t="s">
        <v>105</v>
      </c>
      <c r="AJ222" s="1">
        <v>47</v>
      </c>
      <c r="AK222" s="1" t="s">
        <v>121</v>
      </c>
      <c r="AL222" s="1" t="s">
        <v>188</v>
      </c>
      <c r="AM222" s="1" t="s">
        <v>107</v>
      </c>
      <c r="AN222" s="1" t="s">
        <v>98</v>
      </c>
      <c r="AO222" s="1" t="s">
        <v>80</v>
      </c>
      <c r="AP222" s="1" t="s">
        <v>126</v>
      </c>
      <c r="AQ222" s="1" t="s">
        <v>100</v>
      </c>
      <c r="AR222" s="1" t="s">
        <v>101</v>
      </c>
      <c r="AS222" s="1" t="s">
        <v>102</v>
      </c>
      <c r="AT222" s="1"/>
      <c r="AU222" s="1" t="s">
        <v>102</v>
      </c>
      <c r="AV222" s="1"/>
    </row>
    <row r="223" spans="1:48" x14ac:dyDescent="0.25">
      <c r="A223" s="1">
        <v>222</v>
      </c>
      <c r="B223" s="1"/>
      <c r="C223" s="1"/>
      <c r="D223" s="1"/>
      <c r="E223" s="1" t="s">
        <v>42</v>
      </c>
      <c r="F223" s="1" t="s">
        <v>43</v>
      </c>
      <c r="G223" s="1"/>
      <c r="H223" s="1"/>
      <c r="I223" s="1"/>
      <c r="J223" s="1"/>
      <c r="K223" s="1"/>
      <c r="L223" s="1"/>
      <c r="M223" s="1"/>
      <c r="O223" s="5">
        <f t="shared" si="51"/>
        <v>2</v>
      </c>
      <c r="P223" s="5">
        <f t="shared" si="52"/>
        <v>1.5</v>
      </c>
      <c r="R223" s="5">
        <f t="shared" si="53"/>
        <v>0</v>
      </c>
      <c r="S223" s="5">
        <f t="shared" si="54"/>
        <v>0</v>
      </c>
      <c r="T223" s="5">
        <f t="shared" si="55"/>
        <v>0</v>
      </c>
      <c r="U223" s="5">
        <f t="shared" si="56"/>
        <v>1</v>
      </c>
      <c r="V223" s="5">
        <f t="shared" si="57"/>
        <v>1</v>
      </c>
      <c r="W223" s="5">
        <f t="shared" si="58"/>
        <v>0</v>
      </c>
      <c r="X223" s="5">
        <f t="shared" si="59"/>
        <v>0</v>
      </c>
      <c r="Y223" s="5">
        <f t="shared" si="60"/>
        <v>0</v>
      </c>
      <c r="Z223" s="5">
        <f t="shared" si="61"/>
        <v>0</v>
      </c>
      <c r="AA223" s="5">
        <f t="shared" si="62"/>
        <v>0</v>
      </c>
      <c r="AB223" s="5">
        <f t="shared" si="63"/>
        <v>0</v>
      </c>
      <c r="AC223" s="5">
        <f t="shared" si="64"/>
        <v>0</v>
      </c>
      <c r="AD223" s="16"/>
      <c r="AF223" s="5">
        <f t="shared" si="65"/>
        <v>2</v>
      </c>
      <c r="AG223" s="5">
        <f t="shared" si="66"/>
        <v>2</v>
      </c>
      <c r="AH223" s="5" t="str">
        <f t="shared" si="67"/>
        <v>Correct</v>
      </c>
      <c r="AI223" s="1" t="s">
        <v>105</v>
      </c>
      <c r="AJ223" s="1">
        <v>47</v>
      </c>
      <c r="AK223" s="1" t="s">
        <v>121</v>
      </c>
      <c r="AL223" s="1" t="s">
        <v>184</v>
      </c>
      <c r="AM223" s="1" t="s">
        <v>107</v>
      </c>
      <c r="AN223" s="1" t="s">
        <v>98</v>
      </c>
      <c r="AO223" s="1" t="s">
        <v>80</v>
      </c>
      <c r="AP223" s="1" t="s">
        <v>126</v>
      </c>
      <c r="AQ223" s="1" t="s">
        <v>100</v>
      </c>
      <c r="AR223" s="1" t="s">
        <v>101</v>
      </c>
      <c r="AS223" s="1" t="s">
        <v>102</v>
      </c>
      <c r="AT223" s="1"/>
      <c r="AU223" s="1" t="s">
        <v>102</v>
      </c>
      <c r="AV223" s="1"/>
    </row>
    <row r="224" spans="1:48" x14ac:dyDescent="0.25">
      <c r="A224" s="1">
        <v>223</v>
      </c>
      <c r="B224" s="1"/>
      <c r="C224" s="1" t="s">
        <v>40</v>
      </c>
      <c r="D224" s="1"/>
      <c r="E224" s="1" t="s">
        <v>42</v>
      </c>
      <c r="F224" s="1"/>
      <c r="G224" s="1"/>
      <c r="H224" s="1"/>
      <c r="I224" s="1" t="s">
        <v>45</v>
      </c>
      <c r="J224" s="1"/>
      <c r="K224" s="1"/>
      <c r="L224" s="1"/>
      <c r="M224" s="1"/>
      <c r="O224" s="5">
        <f t="shared" si="51"/>
        <v>3</v>
      </c>
      <c r="P224" s="5">
        <f t="shared" si="52"/>
        <v>1</v>
      </c>
      <c r="R224" s="5">
        <f t="shared" si="53"/>
        <v>0</v>
      </c>
      <c r="S224" s="5">
        <f t="shared" si="54"/>
        <v>1</v>
      </c>
      <c r="T224" s="5">
        <f t="shared" si="55"/>
        <v>0</v>
      </c>
      <c r="U224" s="5">
        <f t="shared" si="56"/>
        <v>1</v>
      </c>
      <c r="V224" s="5">
        <f t="shared" si="57"/>
        <v>0</v>
      </c>
      <c r="W224" s="5">
        <f t="shared" si="58"/>
        <v>0</v>
      </c>
      <c r="X224" s="5">
        <f t="shared" si="59"/>
        <v>0</v>
      </c>
      <c r="Y224" s="5">
        <f t="shared" si="60"/>
        <v>1</v>
      </c>
      <c r="Z224" s="5">
        <f t="shared" si="61"/>
        <v>0</v>
      </c>
      <c r="AA224" s="5">
        <f t="shared" si="62"/>
        <v>0</v>
      </c>
      <c r="AB224" s="5">
        <f t="shared" si="63"/>
        <v>0</v>
      </c>
      <c r="AC224" s="5">
        <f t="shared" si="64"/>
        <v>0</v>
      </c>
      <c r="AD224" s="16"/>
      <c r="AF224" s="5">
        <f t="shared" si="65"/>
        <v>3</v>
      </c>
      <c r="AG224" s="5">
        <f t="shared" si="66"/>
        <v>3</v>
      </c>
      <c r="AH224" s="5" t="str">
        <f t="shared" si="67"/>
        <v>Correct</v>
      </c>
      <c r="AI224" s="1" t="s">
        <v>94</v>
      </c>
      <c r="AJ224" s="1">
        <v>35</v>
      </c>
      <c r="AK224" s="1" t="s">
        <v>121</v>
      </c>
      <c r="AL224" s="1" t="s">
        <v>184</v>
      </c>
      <c r="AM224" s="1" t="s">
        <v>107</v>
      </c>
      <c r="AN224" s="1" t="s">
        <v>98</v>
      </c>
      <c r="AO224" s="1" t="s">
        <v>80</v>
      </c>
      <c r="AP224" s="1" t="s">
        <v>126</v>
      </c>
      <c r="AQ224" s="1" t="s">
        <v>100</v>
      </c>
      <c r="AR224" s="1" t="s">
        <v>101</v>
      </c>
      <c r="AS224" s="1" t="s">
        <v>102</v>
      </c>
      <c r="AT224" s="1"/>
      <c r="AU224" s="1" t="s">
        <v>102</v>
      </c>
      <c r="AV224" s="1"/>
    </row>
    <row r="225" spans="1:48" x14ac:dyDescent="0.25">
      <c r="A225" s="1">
        <v>224</v>
      </c>
      <c r="B225" s="1"/>
      <c r="C225" s="1" t="s">
        <v>40</v>
      </c>
      <c r="D225" s="1" t="s">
        <v>41</v>
      </c>
      <c r="E225" s="1" t="s">
        <v>42</v>
      </c>
      <c r="F225" s="1"/>
      <c r="G225" s="1"/>
      <c r="H225" s="1"/>
      <c r="I225" s="1"/>
      <c r="J225" s="1"/>
      <c r="K225" s="1"/>
      <c r="L225" s="1"/>
      <c r="M225" s="1"/>
      <c r="O225" s="5">
        <f t="shared" si="51"/>
        <v>3</v>
      </c>
      <c r="P225" s="5">
        <f t="shared" si="52"/>
        <v>1</v>
      </c>
      <c r="R225" s="5">
        <f t="shared" si="53"/>
        <v>0</v>
      </c>
      <c r="S225" s="5">
        <f t="shared" si="54"/>
        <v>1</v>
      </c>
      <c r="T225" s="5">
        <f t="shared" si="55"/>
        <v>1</v>
      </c>
      <c r="U225" s="5">
        <f t="shared" si="56"/>
        <v>1</v>
      </c>
      <c r="V225" s="5">
        <f t="shared" si="57"/>
        <v>0</v>
      </c>
      <c r="W225" s="5">
        <f t="shared" si="58"/>
        <v>0</v>
      </c>
      <c r="X225" s="5">
        <f t="shared" si="59"/>
        <v>0</v>
      </c>
      <c r="Y225" s="5">
        <f t="shared" si="60"/>
        <v>0</v>
      </c>
      <c r="Z225" s="5">
        <f t="shared" si="61"/>
        <v>0</v>
      </c>
      <c r="AA225" s="5">
        <f t="shared" si="62"/>
        <v>0</v>
      </c>
      <c r="AB225" s="5">
        <f t="shared" si="63"/>
        <v>0</v>
      </c>
      <c r="AC225" s="5">
        <f t="shared" si="64"/>
        <v>0</v>
      </c>
      <c r="AD225" s="16"/>
      <c r="AF225" s="5">
        <f t="shared" si="65"/>
        <v>3</v>
      </c>
      <c r="AG225" s="5">
        <f t="shared" si="66"/>
        <v>3</v>
      </c>
      <c r="AH225" s="5" t="str">
        <f t="shared" si="67"/>
        <v>Correct</v>
      </c>
      <c r="AI225" s="1" t="s">
        <v>94</v>
      </c>
      <c r="AJ225" s="1">
        <v>18</v>
      </c>
      <c r="AK225" s="1" t="s">
        <v>121</v>
      </c>
      <c r="AL225" s="1" t="s">
        <v>178</v>
      </c>
      <c r="AM225" s="1" t="s">
        <v>107</v>
      </c>
      <c r="AN225" s="1" t="s">
        <v>98</v>
      </c>
      <c r="AO225" s="1" t="s">
        <v>80</v>
      </c>
      <c r="AP225" s="1" t="s">
        <v>126</v>
      </c>
      <c r="AQ225" s="1" t="s">
        <v>133</v>
      </c>
      <c r="AR225" s="1" t="s">
        <v>136</v>
      </c>
      <c r="AS225" s="1" t="s">
        <v>102</v>
      </c>
      <c r="AT225" s="1"/>
      <c r="AU225" s="1" t="s">
        <v>102</v>
      </c>
      <c r="AV225" s="1"/>
    </row>
    <row r="226" spans="1:48" x14ac:dyDescent="0.25">
      <c r="A226" s="1">
        <v>225</v>
      </c>
      <c r="B226" s="1"/>
      <c r="C226" s="1" t="s">
        <v>40</v>
      </c>
      <c r="D226" s="1" t="s">
        <v>41</v>
      </c>
      <c r="E226" s="1" t="s">
        <v>42</v>
      </c>
      <c r="F226" s="1"/>
      <c r="G226" s="1"/>
      <c r="H226" s="1"/>
      <c r="I226" s="1"/>
      <c r="J226" s="1"/>
      <c r="K226" s="1"/>
      <c r="L226" s="1"/>
      <c r="M226" s="1"/>
      <c r="O226" s="5">
        <f t="shared" si="51"/>
        <v>3</v>
      </c>
      <c r="P226" s="5">
        <f t="shared" si="52"/>
        <v>1</v>
      </c>
      <c r="R226" s="5">
        <f t="shared" si="53"/>
        <v>0</v>
      </c>
      <c r="S226" s="5">
        <f t="shared" si="54"/>
        <v>1</v>
      </c>
      <c r="T226" s="5">
        <f t="shared" si="55"/>
        <v>1</v>
      </c>
      <c r="U226" s="5">
        <f t="shared" si="56"/>
        <v>1</v>
      </c>
      <c r="V226" s="5">
        <f t="shared" si="57"/>
        <v>0</v>
      </c>
      <c r="W226" s="5">
        <f t="shared" si="58"/>
        <v>0</v>
      </c>
      <c r="X226" s="5">
        <f t="shared" si="59"/>
        <v>0</v>
      </c>
      <c r="Y226" s="5">
        <f t="shared" si="60"/>
        <v>0</v>
      </c>
      <c r="Z226" s="5">
        <f t="shared" si="61"/>
        <v>0</v>
      </c>
      <c r="AA226" s="5">
        <f t="shared" si="62"/>
        <v>0</v>
      </c>
      <c r="AB226" s="5">
        <f t="shared" si="63"/>
        <v>0</v>
      </c>
      <c r="AC226" s="5">
        <f t="shared" si="64"/>
        <v>0</v>
      </c>
      <c r="AD226" s="16"/>
      <c r="AF226" s="5">
        <f t="shared" si="65"/>
        <v>3</v>
      </c>
      <c r="AG226" s="5">
        <f t="shared" si="66"/>
        <v>3</v>
      </c>
      <c r="AH226" s="5" t="str">
        <f t="shared" si="67"/>
        <v>Correct</v>
      </c>
      <c r="AI226" s="1" t="s">
        <v>94</v>
      </c>
      <c r="AJ226" s="1">
        <v>47</v>
      </c>
      <c r="AK226" s="1" t="s">
        <v>121</v>
      </c>
      <c r="AL226" s="1" t="s">
        <v>185</v>
      </c>
      <c r="AM226" s="1" t="s">
        <v>107</v>
      </c>
      <c r="AN226" s="1" t="s">
        <v>98</v>
      </c>
      <c r="AO226" s="1" t="s">
        <v>80</v>
      </c>
      <c r="AP226" s="1" t="s">
        <v>112</v>
      </c>
      <c r="AQ226" s="1" t="s">
        <v>120</v>
      </c>
      <c r="AR226" s="1" t="s">
        <v>101</v>
      </c>
      <c r="AS226" s="1" t="s">
        <v>102</v>
      </c>
      <c r="AT226" s="1"/>
      <c r="AU226" s="1" t="s">
        <v>102</v>
      </c>
      <c r="AV226" s="1"/>
    </row>
    <row r="227" spans="1:48" x14ac:dyDescent="0.25">
      <c r="A227" s="1">
        <v>226</v>
      </c>
      <c r="B227" s="1"/>
      <c r="C227" s="1"/>
      <c r="D227" s="1"/>
      <c r="E227" s="1"/>
      <c r="F227" s="1"/>
      <c r="G227" s="1"/>
      <c r="H227" s="1" t="s">
        <v>44</v>
      </c>
      <c r="I227" s="1"/>
      <c r="J227" s="1"/>
      <c r="K227" s="1" t="s">
        <v>47</v>
      </c>
      <c r="L227" s="1"/>
      <c r="M227" s="1" t="s">
        <v>49</v>
      </c>
      <c r="O227" s="5">
        <f t="shared" si="51"/>
        <v>3</v>
      </c>
      <c r="P227" s="5">
        <f t="shared" si="52"/>
        <v>1</v>
      </c>
      <c r="R227" s="5">
        <f t="shared" si="53"/>
        <v>0</v>
      </c>
      <c r="S227" s="5">
        <f t="shared" si="54"/>
        <v>0</v>
      </c>
      <c r="T227" s="5">
        <f t="shared" si="55"/>
        <v>0</v>
      </c>
      <c r="U227" s="5">
        <f t="shared" si="56"/>
        <v>0</v>
      </c>
      <c r="V227" s="5">
        <f t="shared" si="57"/>
        <v>0</v>
      </c>
      <c r="W227" s="5">
        <f t="shared" si="58"/>
        <v>0</v>
      </c>
      <c r="X227" s="5">
        <f t="shared" si="59"/>
        <v>1</v>
      </c>
      <c r="Y227" s="5">
        <f t="shared" si="60"/>
        <v>0</v>
      </c>
      <c r="Z227" s="5">
        <f t="shared" si="61"/>
        <v>0</v>
      </c>
      <c r="AA227" s="5">
        <f t="shared" si="62"/>
        <v>1</v>
      </c>
      <c r="AB227" s="5">
        <f t="shared" si="63"/>
        <v>0</v>
      </c>
      <c r="AC227" s="5">
        <f t="shared" si="64"/>
        <v>1</v>
      </c>
      <c r="AD227" s="16"/>
      <c r="AF227" s="5">
        <f t="shared" si="65"/>
        <v>3</v>
      </c>
      <c r="AG227" s="5">
        <f t="shared" si="66"/>
        <v>3</v>
      </c>
      <c r="AH227" s="5" t="str">
        <f t="shared" si="67"/>
        <v>Correct</v>
      </c>
      <c r="AI227" s="1" t="s">
        <v>94</v>
      </c>
      <c r="AJ227" s="1">
        <v>37</v>
      </c>
      <c r="AK227" s="1" t="s">
        <v>121</v>
      </c>
      <c r="AL227" s="1" t="s">
        <v>178</v>
      </c>
      <c r="AM227" s="1" t="s">
        <v>107</v>
      </c>
      <c r="AN227" s="1" t="s">
        <v>98</v>
      </c>
      <c r="AO227" s="1" t="s">
        <v>80</v>
      </c>
      <c r="AP227" s="1" t="s">
        <v>114</v>
      </c>
      <c r="AQ227" s="1" t="s">
        <v>100</v>
      </c>
      <c r="AR227" s="1" t="s">
        <v>101</v>
      </c>
      <c r="AS227" s="1" t="s">
        <v>102</v>
      </c>
      <c r="AT227" s="1"/>
      <c r="AU227" s="1" t="s">
        <v>102</v>
      </c>
      <c r="AV227" s="1"/>
    </row>
    <row r="228" spans="1:48" x14ac:dyDescent="0.25">
      <c r="A228" s="1">
        <v>227</v>
      </c>
      <c r="B228" s="1"/>
      <c r="C228" s="1"/>
      <c r="D228" s="1"/>
      <c r="E228" s="1" t="s">
        <v>42</v>
      </c>
      <c r="F228" s="1"/>
      <c r="G228" s="1"/>
      <c r="H228" s="1" t="s">
        <v>44</v>
      </c>
      <c r="I228" s="1"/>
      <c r="J228" s="1"/>
      <c r="K228" s="1"/>
      <c r="L228" s="1" t="s">
        <v>48</v>
      </c>
      <c r="M228" s="1"/>
      <c r="O228" s="5">
        <f t="shared" si="51"/>
        <v>3</v>
      </c>
      <c r="P228" s="5">
        <f t="shared" si="52"/>
        <v>1</v>
      </c>
      <c r="R228" s="5">
        <f t="shared" si="53"/>
        <v>0</v>
      </c>
      <c r="S228" s="5">
        <f t="shared" si="54"/>
        <v>0</v>
      </c>
      <c r="T228" s="5">
        <f t="shared" si="55"/>
        <v>0</v>
      </c>
      <c r="U228" s="5">
        <f t="shared" si="56"/>
        <v>1</v>
      </c>
      <c r="V228" s="5">
        <f t="shared" si="57"/>
        <v>0</v>
      </c>
      <c r="W228" s="5">
        <f t="shared" si="58"/>
        <v>0</v>
      </c>
      <c r="X228" s="5">
        <f t="shared" si="59"/>
        <v>1</v>
      </c>
      <c r="Y228" s="5">
        <f t="shared" si="60"/>
        <v>0</v>
      </c>
      <c r="Z228" s="5">
        <f t="shared" si="61"/>
        <v>0</v>
      </c>
      <c r="AA228" s="5">
        <f t="shared" si="62"/>
        <v>0</v>
      </c>
      <c r="AB228" s="5">
        <f t="shared" si="63"/>
        <v>1</v>
      </c>
      <c r="AC228" s="5">
        <f t="shared" si="64"/>
        <v>0</v>
      </c>
      <c r="AD228" s="16"/>
      <c r="AF228" s="5">
        <f t="shared" si="65"/>
        <v>3</v>
      </c>
      <c r="AG228" s="5">
        <f t="shared" si="66"/>
        <v>3</v>
      </c>
      <c r="AH228" s="5" t="str">
        <f t="shared" si="67"/>
        <v>Correct</v>
      </c>
      <c r="AI228" s="1" t="s">
        <v>105</v>
      </c>
      <c r="AJ228" s="1">
        <v>23</v>
      </c>
      <c r="AK228" s="1" t="s">
        <v>121</v>
      </c>
      <c r="AL228" s="1" t="s">
        <v>185</v>
      </c>
      <c r="AM228" s="1" t="s">
        <v>107</v>
      </c>
      <c r="AN228" s="1" t="s">
        <v>98</v>
      </c>
      <c r="AO228" s="1" t="s">
        <v>80</v>
      </c>
      <c r="AP228" s="1" t="s">
        <v>112</v>
      </c>
      <c r="AQ228" s="1" t="s">
        <v>110</v>
      </c>
      <c r="AR228" s="1" t="s">
        <v>136</v>
      </c>
      <c r="AS228" s="1" t="s">
        <v>102</v>
      </c>
      <c r="AT228" s="1"/>
      <c r="AU228" s="1" t="s">
        <v>102</v>
      </c>
      <c r="AV228" s="1"/>
    </row>
    <row r="229" spans="1:48" x14ac:dyDescent="0.25">
      <c r="A229" s="1">
        <v>228</v>
      </c>
      <c r="B229" s="1"/>
      <c r="C229" s="1"/>
      <c r="D229" s="1"/>
      <c r="E229" s="1" t="s">
        <v>42</v>
      </c>
      <c r="F229" s="1"/>
      <c r="G229" s="1"/>
      <c r="H229" s="1"/>
      <c r="I229" s="1"/>
      <c r="J229" s="1"/>
      <c r="K229" s="1" t="s">
        <v>47</v>
      </c>
      <c r="L229" s="1"/>
      <c r="M229" s="1" t="s">
        <v>49</v>
      </c>
      <c r="O229" s="5">
        <f t="shared" si="51"/>
        <v>3</v>
      </c>
      <c r="P229" s="5">
        <f t="shared" si="52"/>
        <v>1</v>
      </c>
      <c r="R229" s="5">
        <f t="shared" si="53"/>
        <v>0</v>
      </c>
      <c r="S229" s="5">
        <f t="shared" si="54"/>
        <v>0</v>
      </c>
      <c r="T229" s="5">
        <f t="shared" si="55"/>
        <v>0</v>
      </c>
      <c r="U229" s="5">
        <f t="shared" si="56"/>
        <v>1</v>
      </c>
      <c r="V229" s="5">
        <f t="shared" si="57"/>
        <v>0</v>
      </c>
      <c r="W229" s="5">
        <f t="shared" si="58"/>
        <v>0</v>
      </c>
      <c r="X229" s="5">
        <f t="shared" si="59"/>
        <v>0</v>
      </c>
      <c r="Y229" s="5">
        <f t="shared" si="60"/>
        <v>0</v>
      </c>
      <c r="Z229" s="5">
        <f t="shared" si="61"/>
        <v>0</v>
      </c>
      <c r="AA229" s="5">
        <f t="shared" si="62"/>
        <v>1</v>
      </c>
      <c r="AB229" s="5">
        <f t="shared" si="63"/>
        <v>0</v>
      </c>
      <c r="AC229" s="5">
        <f t="shared" si="64"/>
        <v>1</v>
      </c>
      <c r="AD229" s="16"/>
      <c r="AF229" s="5">
        <f t="shared" si="65"/>
        <v>3</v>
      </c>
      <c r="AG229" s="5">
        <f t="shared" si="66"/>
        <v>3</v>
      </c>
      <c r="AH229" s="5" t="str">
        <f t="shared" si="67"/>
        <v>Correct</v>
      </c>
      <c r="AI229" s="1" t="s">
        <v>94</v>
      </c>
      <c r="AJ229" s="1"/>
      <c r="AK229" s="1" t="s">
        <v>121</v>
      </c>
      <c r="AL229" s="1" t="s">
        <v>178</v>
      </c>
      <c r="AM229" s="1"/>
      <c r="AN229" s="1"/>
      <c r="AO229" s="1" t="s">
        <v>80</v>
      </c>
      <c r="AP229" s="1"/>
      <c r="AQ229" s="1" t="s">
        <v>137</v>
      </c>
      <c r="AR229" s="1" t="s">
        <v>101</v>
      </c>
      <c r="AS229" s="1" t="s">
        <v>102</v>
      </c>
      <c r="AT229" s="1"/>
      <c r="AU229" s="1" t="s">
        <v>102</v>
      </c>
      <c r="AV229" s="1"/>
    </row>
    <row r="230" spans="1:48" x14ac:dyDescent="0.25">
      <c r="A230" s="1">
        <v>229</v>
      </c>
      <c r="B230" s="1"/>
      <c r="C230" s="1"/>
      <c r="D230" s="1"/>
      <c r="E230" s="1"/>
      <c r="F230" s="1"/>
      <c r="G230" s="1"/>
      <c r="H230" s="1"/>
      <c r="I230" s="1"/>
      <c r="J230" s="1"/>
      <c r="K230" s="1" t="s">
        <v>47</v>
      </c>
      <c r="L230" s="1" t="s">
        <v>48</v>
      </c>
      <c r="M230" s="1" t="s">
        <v>49</v>
      </c>
      <c r="O230" s="5">
        <f t="shared" si="51"/>
        <v>3</v>
      </c>
      <c r="P230" s="5">
        <f t="shared" si="52"/>
        <v>1</v>
      </c>
      <c r="R230" s="5">
        <f t="shared" si="53"/>
        <v>0</v>
      </c>
      <c r="S230" s="5">
        <f t="shared" si="54"/>
        <v>0</v>
      </c>
      <c r="T230" s="5">
        <f t="shared" si="55"/>
        <v>0</v>
      </c>
      <c r="U230" s="5">
        <f t="shared" si="56"/>
        <v>0</v>
      </c>
      <c r="V230" s="5">
        <f t="shared" si="57"/>
        <v>0</v>
      </c>
      <c r="W230" s="5">
        <f t="shared" si="58"/>
        <v>0</v>
      </c>
      <c r="X230" s="5">
        <f t="shared" si="59"/>
        <v>0</v>
      </c>
      <c r="Y230" s="5">
        <f t="shared" si="60"/>
        <v>0</v>
      </c>
      <c r="Z230" s="5">
        <f t="shared" si="61"/>
        <v>0</v>
      </c>
      <c r="AA230" s="5">
        <f t="shared" si="62"/>
        <v>1</v>
      </c>
      <c r="AB230" s="5">
        <f t="shared" si="63"/>
        <v>1</v>
      </c>
      <c r="AC230" s="5">
        <f t="shared" si="64"/>
        <v>1</v>
      </c>
      <c r="AD230" s="16"/>
      <c r="AF230" s="5">
        <f t="shared" si="65"/>
        <v>3</v>
      </c>
      <c r="AG230" s="5">
        <f t="shared" si="66"/>
        <v>3</v>
      </c>
      <c r="AH230" s="5" t="str">
        <f t="shared" si="67"/>
        <v>Correct</v>
      </c>
      <c r="AI230" s="1" t="s">
        <v>94</v>
      </c>
      <c r="AJ230" s="1"/>
      <c r="AK230" s="1" t="s">
        <v>121</v>
      </c>
      <c r="AL230" s="1" t="s">
        <v>178</v>
      </c>
      <c r="AM230" s="1" t="s">
        <v>107</v>
      </c>
      <c r="AN230" s="1" t="s">
        <v>98</v>
      </c>
      <c r="AO230" s="1" t="s">
        <v>80</v>
      </c>
      <c r="AP230" s="1"/>
      <c r="AQ230" s="1" t="s">
        <v>137</v>
      </c>
      <c r="AR230" s="1" t="s">
        <v>101</v>
      </c>
      <c r="AS230" s="1" t="s">
        <v>102</v>
      </c>
      <c r="AT230" s="1"/>
      <c r="AU230" s="1" t="s">
        <v>102</v>
      </c>
      <c r="AV230" s="1"/>
    </row>
    <row r="231" spans="1:48" x14ac:dyDescent="0.25">
      <c r="A231" s="1">
        <v>230</v>
      </c>
      <c r="B231" s="1"/>
      <c r="C231" s="1"/>
      <c r="D231" s="1"/>
      <c r="E231" s="1"/>
      <c r="F231" s="1"/>
      <c r="G231" s="1"/>
      <c r="H231" s="1" t="s">
        <v>44</v>
      </c>
      <c r="I231" s="1" t="s">
        <v>45</v>
      </c>
      <c r="J231" s="1" t="s">
        <v>46</v>
      </c>
      <c r="K231" s="1"/>
      <c r="L231" s="1" t="s">
        <v>48</v>
      </c>
      <c r="M231" s="1"/>
      <c r="O231" s="5">
        <f t="shared" si="51"/>
        <v>4</v>
      </c>
      <c r="P231" s="5">
        <f t="shared" si="52"/>
        <v>0.75</v>
      </c>
      <c r="R231" s="5">
        <f t="shared" si="53"/>
        <v>0</v>
      </c>
      <c r="S231" s="5">
        <f t="shared" si="54"/>
        <v>0</v>
      </c>
      <c r="T231" s="5">
        <f t="shared" si="55"/>
        <v>0</v>
      </c>
      <c r="U231" s="5">
        <f t="shared" si="56"/>
        <v>0</v>
      </c>
      <c r="V231" s="5">
        <f t="shared" si="57"/>
        <v>0</v>
      </c>
      <c r="W231" s="5">
        <f t="shared" si="58"/>
        <v>0</v>
      </c>
      <c r="X231" s="5">
        <f t="shared" si="59"/>
        <v>0.75</v>
      </c>
      <c r="Y231" s="5">
        <f t="shared" si="60"/>
        <v>0.75</v>
      </c>
      <c r="Z231" s="5">
        <f t="shared" si="61"/>
        <v>0.75</v>
      </c>
      <c r="AA231" s="5">
        <f t="shared" si="62"/>
        <v>0</v>
      </c>
      <c r="AB231" s="5">
        <f t="shared" si="63"/>
        <v>0.75</v>
      </c>
      <c r="AC231" s="5">
        <f t="shared" si="64"/>
        <v>0</v>
      </c>
      <c r="AD231" s="16"/>
      <c r="AF231" s="5">
        <f t="shared" si="65"/>
        <v>3</v>
      </c>
      <c r="AG231" s="5">
        <f t="shared" si="66"/>
        <v>4</v>
      </c>
      <c r="AH231" s="5" t="str">
        <f t="shared" si="67"/>
        <v>Correct</v>
      </c>
      <c r="AI231" s="1" t="s">
        <v>94</v>
      </c>
      <c r="AJ231" s="1">
        <v>38</v>
      </c>
      <c r="AK231" s="1" t="s">
        <v>95</v>
      </c>
      <c r="AL231" s="1" t="s">
        <v>155</v>
      </c>
      <c r="AM231" s="1" t="s">
        <v>107</v>
      </c>
      <c r="AN231" s="1" t="s">
        <v>98</v>
      </c>
      <c r="AO231" s="1" t="s">
        <v>80</v>
      </c>
      <c r="AP231" s="1" t="s">
        <v>126</v>
      </c>
      <c r="AQ231" s="1" t="s">
        <v>100</v>
      </c>
      <c r="AR231" s="1" t="s">
        <v>101</v>
      </c>
      <c r="AS231" s="1" t="s">
        <v>102</v>
      </c>
      <c r="AT231" s="1"/>
      <c r="AU231" s="1" t="s">
        <v>102</v>
      </c>
      <c r="AV231" s="1"/>
    </row>
    <row r="232" spans="1:48" x14ac:dyDescent="0.25">
      <c r="A232" s="1">
        <v>231</v>
      </c>
      <c r="B232" s="1"/>
      <c r="C232" s="1" t="s">
        <v>40</v>
      </c>
      <c r="D232" s="1" t="s">
        <v>41</v>
      </c>
      <c r="E232" s="1" t="s">
        <v>42</v>
      </c>
      <c r="F232" s="1"/>
      <c r="G232" s="1"/>
      <c r="H232" s="1"/>
      <c r="I232" s="1"/>
      <c r="J232" s="1"/>
      <c r="K232" s="1"/>
      <c r="L232" s="1"/>
      <c r="M232" s="1"/>
      <c r="O232" s="5">
        <f t="shared" si="51"/>
        <v>3</v>
      </c>
      <c r="P232" s="5">
        <f t="shared" si="52"/>
        <v>1</v>
      </c>
      <c r="R232" s="5">
        <f t="shared" si="53"/>
        <v>0</v>
      </c>
      <c r="S232" s="5">
        <f t="shared" si="54"/>
        <v>1</v>
      </c>
      <c r="T232" s="5">
        <f t="shared" si="55"/>
        <v>1</v>
      </c>
      <c r="U232" s="5">
        <f t="shared" si="56"/>
        <v>1</v>
      </c>
      <c r="V232" s="5">
        <f t="shared" si="57"/>
        <v>0</v>
      </c>
      <c r="W232" s="5">
        <f t="shared" si="58"/>
        <v>0</v>
      </c>
      <c r="X232" s="5">
        <f t="shared" si="59"/>
        <v>0</v>
      </c>
      <c r="Y232" s="5">
        <f t="shared" si="60"/>
        <v>0</v>
      </c>
      <c r="Z232" s="5">
        <f t="shared" si="61"/>
        <v>0</v>
      </c>
      <c r="AA232" s="5">
        <f t="shared" si="62"/>
        <v>0</v>
      </c>
      <c r="AB232" s="5">
        <f t="shared" si="63"/>
        <v>0</v>
      </c>
      <c r="AC232" s="5">
        <f t="shared" si="64"/>
        <v>0</v>
      </c>
      <c r="AD232" s="16"/>
      <c r="AF232" s="5">
        <f t="shared" si="65"/>
        <v>3</v>
      </c>
      <c r="AG232" s="5">
        <f t="shared" si="66"/>
        <v>3</v>
      </c>
      <c r="AH232" s="5" t="str">
        <f t="shared" si="67"/>
        <v>Correct</v>
      </c>
      <c r="AI232" s="1" t="s">
        <v>94</v>
      </c>
      <c r="AJ232" s="1">
        <v>48</v>
      </c>
      <c r="AK232" s="1" t="s">
        <v>121</v>
      </c>
      <c r="AL232" s="1" t="s">
        <v>180</v>
      </c>
      <c r="AM232" s="1" t="s">
        <v>107</v>
      </c>
      <c r="AN232" s="1" t="s">
        <v>98</v>
      </c>
      <c r="AO232" s="1" t="s">
        <v>80</v>
      </c>
      <c r="AP232" s="1" t="s">
        <v>126</v>
      </c>
      <c r="AQ232" s="1" t="s">
        <v>100</v>
      </c>
      <c r="AR232" s="1" t="s">
        <v>101</v>
      </c>
      <c r="AS232" s="1" t="s">
        <v>102</v>
      </c>
      <c r="AT232" s="1"/>
      <c r="AU232" s="1" t="s">
        <v>102</v>
      </c>
      <c r="AV232" s="1"/>
    </row>
    <row r="233" spans="1:48" x14ac:dyDescent="0.25">
      <c r="A233" s="1">
        <v>232</v>
      </c>
      <c r="B233" s="1" t="s">
        <v>39</v>
      </c>
      <c r="C233" s="1"/>
      <c r="D233" s="1" t="s">
        <v>41</v>
      </c>
      <c r="E233" s="1" t="s">
        <v>42</v>
      </c>
      <c r="F233" s="1"/>
      <c r="G233" s="1"/>
      <c r="H233" s="1"/>
      <c r="I233" s="1"/>
      <c r="J233" s="1"/>
      <c r="K233" s="1"/>
      <c r="L233" s="1"/>
      <c r="M233" s="1"/>
      <c r="O233" s="5">
        <f t="shared" si="51"/>
        <v>3</v>
      </c>
      <c r="P233" s="5">
        <f t="shared" si="52"/>
        <v>1</v>
      </c>
      <c r="R233" s="5">
        <f t="shared" si="53"/>
        <v>1</v>
      </c>
      <c r="S233" s="5">
        <f t="shared" si="54"/>
        <v>0</v>
      </c>
      <c r="T233" s="5">
        <f t="shared" si="55"/>
        <v>1</v>
      </c>
      <c r="U233" s="5">
        <f t="shared" si="56"/>
        <v>1</v>
      </c>
      <c r="V233" s="5">
        <f t="shared" si="57"/>
        <v>0</v>
      </c>
      <c r="W233" s="5">
        <f t="shared" si="58"/>
        <v>0</v>
      </c>
      <c r="X233" s="5">
        <f t="shared" si="59"/>
        <v>0</v>
      </c>
      <c r="Y233" s="5">
        <f t="shared" si="60"/>
        <v>0</v>
      </c>
      <c r="Z233" s="5">
        <f t="shared" si="61"/>
        <v>0</v>
      </c>
      <c r="AA233" s="5">
        <f t="shared" si="62"/>
        <v>0</v>
      </c>
      <c r="AB233" s="5">
        <f t="shared" si="63"/>
        <v>0</v>
      </c>
      <c r="AC233" s="5">
        <f t="shared" si="64"/>
        <v>0</v>
      </c>
      <c r="AD233" s="16"/>
      <c r="AF233" s="5">
        <f t="shared" si="65"/>
        <v>3</v>
      </c>
      <c r="AG233" s="5">
        <f t="shared" si="66"/>
        <v>3</v>
      </c>
      <c r="AH233" s="5" t="str">
        <f t="shared" si="67"/>
        <v>Correct</v>
      </c>
      <c r="AI233" s="1" t="s">
        <v>94</v>
      </c>
      <c r="AJ233" s="1">
        <v>35</v>
      </c>
      <c r="AK233" s="1" t="s">
        <v>121</v>
      </c>
      <c r="AL233" s="1" t="s">
        <v>172</v>
      </c>
      <c r="AM233" s="1" t="s">
        <v>128</v>
      </c>
      <c r="AN233" s="1" t="s">
        <v>98</v>
      </c>
      <c r="AO233" s="1" t="s">
        <v>80</v>
      </c>
      <c r="AP233" s="1" t="s">
        <v>99</v>
      </c>
      <c r="AQ233" s="1" t="s">
        <v>110</v>
      </c>
      <c r="AR233" s="1" t="s">
        <v>125</v>
      </c>
      <c r="AS233" s="1" t="s">
        <v>102</v>
      </c>
      <c r="AT233" s="1"/>
      <c r="AU233" s="1" t="s">
        <v>102</v>
      </c>
      <c r="AV233" s="1"/>
    </row>
    <row r="234" spans="1:48" x14ac:dyDescent="0.25">
      <c r="A234" s="1">
        <v>233</v>
      </c>
      <c r="B234" s="1"/>
      <c r="C234" s="1"/>
      <c r="D234" s="1"/>
      <c r="E234" s="1"/>
      <c r="F234" s="1" t="s">
        <v>43</v>
      </c>
      <c r="G234" s="1"/>
      <c r="H234" s="1" t="s">
        <v>44</v>
      </c>
      <c r="I234" s="1"/>
      <c r="J234" s="1"/>
      <c r="K234" s="1"/>
      <c r="L234" s="1"/>
      <c r="M234" s="1"/>
      <c r="O234" s="5">
        <f t="shared" si="51"/>
        <v>2</v>
      </c>
      <c r="P234" s="5">
        <f t="shared" si="52"/>
        <v>1.5</v>
      </c>
      <c r="R234" s="5">
        <f t="shared" si="53"/>
        <v>0</v>
      </c>
      <c r="S234" s="5">
        <f t="shared" si="54"/>
        <v>0</v>
      </c>
      <c r="T234" s="5">
        <f t="shared" si="55"/>
        <v>0</v>
      </c>
      <c r="U234" s="5">
        <f t="shared" si="56"/>
        <v>0</v>
      </c>
      <c r="V234" s="5">
        <f t="shared" si="57"/>
        <v>1</v>
      </c>
      <c r="W234" s="5">
        <f t="shared" si="58"/>
        <v>0</v>
      </c>
      <c r="X234" s="5">
        <f t="shared" si="59"/>
        <v>1</v>
      </c>
      <c r="Y234" s="5">
        <f t="shared" si="60"/>
        <v>0</v>
      </c>
      <c r="Z234" s="5">
        <f t="shared" si="61"/>
        <v>0</v>
      </c>
      <c r="AA234" s="5">
        <f t="shared" si="62"/>
        <v>0</v>
      </c>
      <c r="AB234" s="5">
        <f t="shared" si="63"/>
        <v>0</v>
      </c>
      <c r="AC234" s="5">
        <f t="shared" si="64"/>
        <v>0</v>
      </c>
      <c r="AD234" s="16"/>
      <c r="AF234" s="5">
        <f t="shared" si="65"/>
        <v>2</v>
      </c>
      <c r="AG234" s="5">
        <f t="shared" si="66"/>
        <v>2</v>
      </c>
      <c r="AH234" s="5" t="str">
        <f t="shared" si="67"/>
        <v>Correct</v>
      </c>
      <c r="AI234" s="1" t="s">
        <v>105</v>
      </c>
      <c r="AJ234" s="1">
        <v>40</v>
      </c>
      <c r="AK234" s="1" t="s">
        <v>121</v>
      </c>
      <c r="AL234" s="1" t="s">
        <v>172</v>
      </c>
      <c r="AM234" s="1" t="s">
        <v>128</v>
      </c>
      <c r="AN234" s="1" t="s">
        <v>98</v>
      </c>
      <c r="AO234" s="1" t="s">
        <v>362</v>
      </c>
      <c r="AP234" s="1" t="s">
        <v>108</v>
      </c>
      <c r="AQ234" s="1" t="s">
        <v>110</v>
      </c>
      <c r="AR234" s="1" t="s">
        <v>101</v>
      </c>
      <c r="AS234" s="1" t="s">
        <v>102</v>
      </c>
      <c r="AT234" s="1"/>
      <c r="AU234" s="1" t="s">
        <v>102</v>
      </c>
      <c r="AV234" s="1"/>
    </row>
    <row r="235" spans="1:48" x14ac:dyDescent="0.25">
      <c r="A235" s="1">
        <v>234</v>
      </c>
      <c r="B235" s="1"/>
      <c r="C235" s="1"/>
      <c r="D235" s="1"/>
      <c r="E235" s="1"/>
      <c r="F235" s="1" t="s">
        <v>43</v>
      </c>
      <c r="G235" s="1"/>
      <c r="H235" s="1"/>
      <c r="I235" s="1"/>
      <c r="J235" s="1"/>
      <c r="K235" s="1"/>
      <c r="L235" s="1"/>
      <c r="M235" s="1"/>
      <c r="O235" s="5">
        <f t="shared" si="51"/>
        <v>1</v>
      </c>
      <c r="P235" s="5">
        <f t="shared" si="52"/>
        <v>3</v>
      </c>
      <c r="R235" s="5">
        <f t="shared" si="53"/>
        <v>0</v>
      </c>
      <c r="S235" s="5">
        <f t="shared" si="54"/>
        <v>0</v>
      </c>
      <c r="T235" s="5">
        <f t="shared" si="55"/>
        <v>0</v>
      </c>
      <c r="U235" s="5">
        <f t="shared" si="56"/>
        <v>0</v>
      </c>
      <c r="V235" s="5">
        <f t="shared" si="57"/>
        <v>1</v>
      </c>
      <c r="W235" s="5">
        <f t="shared" si="58"/>
        <v>0</v>
      </c>
      <c r="X235" s="5">
        <f t="shared" si="59"/>
        <v>0</v>
      </c>
      <c r="Y235" s="5">
        <f t="shared" si="60"/>
        <v>0</v>
      </c>
      <c r="Z235" s="5">
        <f t="shared" si="61"/>
        <v>0</v>
      </c>
      <c r="AA235" s="5">
        <f t="shared" si="62"/>
        <v>0</v>
      </c>
      <c r="AB235" s="5">
        <f t="shared" si="63"/>
        <v>0</v>
      </c>
      <c r="AC235" s="5">
        <f t="shared" si="64"/>
        <v>0</v>
      </c>
      <c r="AD235" s="16"/>
      <c r="AF235" s="5">
        <f t="shared" si="65"/>
        <v>1</v>
      </c>
      <c r="AG235" s="5">
        <f t="shared" si="66"/>
        <v>1</v>
      </c>
      <c r="AH235" s="5" t="str">
        <f t="shared" si="67"/>
        <v>Correct</v>
      </c>
      <c r="AI235" s="1" t="s">
        <v>105</v>
      </c>
      <c r="AJ235" s="1">
        <v>57</v>
      </c>
      <c r="AK235" s="1" t="s">
        <v>121</v>
      </c>
      <c r="AL235" s="1" t="s">
        <v>161</v>
      </c>
      <c r="AM235" s="1" t="s">
        <v>107</v>
      </c>
      <c r="AN235" s="1" t="s">
        <v>98</v>
      </c>
      <c r="AO235" s="1" t="s">
        <v>80</v>
      </c>
      <c r="AP235" s="1" t="s">
        <v>126</v>
      </c>
      <c r="AQ235" s="1" t="s">
        <v>110</v>
      </c>
      <c r="AR235" s="1" t="s">
        <v>101</v>
      </c>
      <c r="AS235" s="1" t="s">
        <v>102</v>
      </c>
      <c r="AT235" s="1"/>
      <c r="AU235" s="1" t="s">
        <v>102</v>
      </c>
      <c r="AV235" s="1"/>
    </row>
    <row r="236" spans="1:48" x14ac:dyDescent="0.25">
      <c r="A236" s="1">
        <v>235</v>
      </c>
      <c r="B236" s="1"/>
      <c r="C236" s="1" t="s">
        <v>40</v>
      </c>
      <c r="D236" s="1"/>
      <c r="E236" s="1" t="s">
        <v>42</v>
      </c>
      <c r="F236" s="1"/>
      <c r="G236" s="1"/>
      <c r="H236" s="1"/>
      <c r="I236" s="1"/>
      <c r="J236" s="1"/>
      <c r="K236" s="1" t="s">
        <v>47</v>
      </c>
      <c r="L236" s="1"/>
      <c r="M236" s="1"/>
      <c r="O236" s="5">
        <f t="shared" si="51"/>
        <v>3</v>
      </c>
      <c r="P236" s="5">
        <f t="shared" si="52"/>
        <v>1</v>
      </c>
      <c r="R236" s="5">
        <f t="shared" si="53"/>
        <v>0</v>
      </c>
      <c r="S236" s="5">
        <f t="shared" si="54"/>
        <v>1</v>
      </c>
      <c r="T236" s="5">
        <f t="shared" si="55"/>
        <v>0</v>
      </c>
      <c r="U236" s="5">
        <f t="shared" si="56"/>
        <v>1</v>
      </c>
      <c r="V236" s="5">
        <f t="shared" si="57"/>
        <v>0</v>
      </c>
      <c r="W236" s="5">
        <f t="shared" si="58"/>
        <v>0</v>
      </c>
      <c r="X236" s="5">
        <f t="shared" si="59"/>
        <v>0</v>
      </c>
      <c r="Y236" s="5">
        <f t="shared" si="60"/>
        <v>0</v>
      </c>
      <c r="Z236" s="5">
        <f t="shared" si="61"/>
        <v>0</v>
      </c>
      <c r="AA236" s="5">
        <f t="shared" si="62"/>
        <v>1</v>
      </c>
      <c r="AB236" s="5">
        <f t="shared" si="63"/>
        <v>0</v>
      </c>
      <c r="AC236" s="5">
        <f t="shared" si="64"/>
        <v>0</v>
      </c>
      <c r="AD236" s="16"/>
      <c r="AF236" s="5">
        <f t="shared" si="65"/>
        <v>3</v>
      </c>
      <c r="AG236" s="5">
        <f t="shared" si="66"/>
        <v>3</v>
      </c>
      <c r="AH236" s="5" t="str">
        <f t="shared" si="67"/>
        <v>Correct</v>
      </c>
      <c r="AI236" s="1" t="s">
        <v>105</v>
      </c>
      <c r="AJ236" s="1">
        <v>55</v>
      </c>
      <c r="AK236" s="1" t="s">
        <v>121</v>
      </c>
      <c r="AL236" s="1" t="s">
        <v>189</v>
      </c>
      <c r="AM236" s="1"/>
      <c r="AN236" s="1"/>
      <c r="AO236" s="1"/>
      <c r="AP236" s="1"/>
      <c r="AQ236" s="1"/>
      <c r="AR236" s="1"/>
      <c r="AS236" s="1"/>
      <c r="AT236" s="1"/>
      <c r="AU236" s="1"/>
      <c r="AV236" s="1"/>
    </row>
    <row r="237" spans="1:48" x14ac:dyDescent="0.25">
      <c r="A237" s="1">
        <v>236</v>
      </c>
      <c r="B237" s="1" t="s">
        <v>39</v>
      </c>
      <c r="C237" s="1"/>
      <c r="D237" s="1"/>
      <c r="E237" s="1"/>
      <c r="F237" s="1"/>
      <c r="G237" s="1"/>
      <c r="H237" s="1"/>
      <c r="I237" s="1"/>
      <c r="J237" s="1"/>
      <c r="K237" s="1"/>
      <c r="L237" s="1"/>
      <c r="M237" s="1"/>
      <c r="O237" s="5">
        <f t="shared" si="51"/>
        <v>1</v>
      </c>
      <c r="P237" s="5">
        <f t="shared" si="52"/>
        <v>3</v>
      </c>
      <c r="R237" s="5">
        <f t="shared" si="53"/>
        <v>1</v>
      </c>
      <c r="S237" s="5">
        <f t="shared" si="54"/>
        <v>0</v>
      </c>
      <c r="T237" s="5">
        <f t="shared" si="55"/>
        <v>0</v>
      </c>
      <c r="U237" s="5">
        <f t="shared" si="56"/>
        <v>0</v>
      </c>
      <c r="V237" s="5">
        <f t="shared" si="57"/>
        <v>0</v>
      </c>
      <c r="W237" s="5">
        <f t="shared" si="58"/>
        <v>0</v>
      </c>
      <c r="X237" s="5">
        <f t="shared" si="59"/>
        <v>0</v>
      </c>
      <c r="Y237" s="5">
        <f t="shared" si="60"/>
        <v>0</v>
      </c>
      <c r="Z237" s="5">
        <f t="shared" si="61"/>
        <v>0</v>
      </c>
      <c r="AA237" s="5">
        <f t="shared" si="62"/>
        <v>0</v>
      </c>
      <c r="AB237" s="5">
        <f t="shared" si="63"/>
        <v>0</v>
      </c>
      <c r="AC237" s="5">
        <f t="shared" si="64"/>
        <v>0</v>
      </c>
      <c r="AD237" s="16"/>
      <c r="AF237" s="5">
        <f t="shared" si="65"/>
        <v>1</v>
      </c>
      <c r="AG237" s="5">
        <f t="shared" si="66"/>
        <v>1</v>
      </c>
      <c r="AH237" s="5" t="str">
        <f t="shared" si="67"/>
        <v>Correct</v>
      </c>
      <c r="AI237" s="1" t="s">
        <v>105</v>
      </c>
      <c r="AJ237" s="1">
        <v>52</v>
      </c>
      <c r="AK237" s="1" t="s">
        <v>121</v>
      </c>
      <c r="AL237" s="1" t="s">
        <v>190</v>
      </c>
      <c r="AM237" s="1" t="s">
        <v>128</v>
      </c>
      <c r="AN237" s="1" t="s">
        <v>98</v>
      </c>
      <c r="AO237" s="1" t="s">
        <v>363</v>
      </c>
      <c r="AP237" s="1" t="s">
        <v>108</v>
      </c>
      <c r="AQ237" s="1" t="s">
        <v>153</v>
      </c>
      <c r="AR237" s="1" t="s">
        <v>101</v>
      </c>
      <c r="AS237" s="1" t="s">
        <v>102</v>
      </c>
      <c r="AT237" s="1"/>
      <c r="AU237" s="1" t="s">
        <v>102</v>
      </c>
      <c r="AV237" s="1"/>
    </row>
    <row r="238" spans="1:48" x14ac:dyDescent="0.25">
      <c r="A238" s="1">
        <v>237</v>
      </c>
      <c r="B238" s="1"/>
      <c r="C238" s="1"/>
      <c r="D238" s="1"/>
      <c r="E238" s="1"/>
      <c r="F238" s="1" t="s">
        <v>43</v>
      </c>
      <c r="G238" s="1"/>
      <c r="H238" s="1" t="s">
        <v>44</v>
      </c>
      <c r="I238" s="1"/>
      <c r="J238" s="1"/>
      <c r="K238" s="1"/>
      <c r="L238" s="1" t="s">
        <v>48</v>
      </c>
      <c r="M238" s="1"/>
      <c r="O238" s="5">
        <f t="shared" si="51"/>
        <v>3</v>
      </c>
      <c r="P238" s="5">
        <f t="shared" si="52"/>
        <v>1</v>
      </c>
      <c r="R238" s="5">
        <f t="shared" si="53"/>
        <v>0</v>
      </c>
      <c r="S238" s="5">
        <f t="shared" si="54"/>
        <v>0</v>
      </c>
      <c r="T238" s="5">
        <f t="shared" si="55"/>
        <v>0</v>
      </c>
      <c r="U238" s="5">
        <f t="shared" si="56"/>
        <v>0</v>
      </c>
      <c r="V238" s="5">
        <f t="shared" si="57"/>
        <v>1</v>
      </c>
      <c r="W238" s="5">
        <f t="shared" si="58"/>
        <v>0</v>
      </c>
      <c r="X238" s="5">
        <f t="shared" si="59"/>
        <v>1</v>
      </c>
      <c r="Y238" s="5">
        <f t="shared" si="60"/>
        <v>0</v>
      </c>
      <c r="Z238" s="5">
        <f t="shared" si="61"/>
        <v>0</v>
      </c>
      <c r="AA238" s="5">
        <f t="shared" si="62"/>
        <v>0</v>
      </c>
      <c r="AB238" s="5">
        <f t="shared" si="63"/>
        <v>1</v>
      </c>
      <c r="AC238" s="5">
        <f t="shared" si="64"/>
        <v>0</v>
      </c>
      <c r="AD238" s="16"/>
      <c r="AF238" s="5">
        <f t="shared" si="65"/>
        <v>3</v>
      </c>
      <c r="AG238" s="5">
        <f t="shared" si="66"/>
        <v>3</v>
      </c>
      <c r="AH238" s="5" t="str">
        <f t="shared" si="67"/>
        <v>Correct</v>
      </c>
      <c r="AI238" s="1" t="s">
        <v>94</v>
      </c>
      <c r="AJ238" s="1">
        <v>37</v>
      </c>
      <c r="AK238" s="1" t="s">
        <v>95</v>
      </c>
      <c r="AL238" s="1" t="s">
        <v>162</v>
      </c>
      <c r="AM238" s="1"/>
      <c r="AN238" s="1" t="s">
        <v>102</v>
      </c>
      <c r="AO238" s="1" t="s">
        <v>80</v>
      </c>
      <c r="AP238" s="1" t="s">
        <v>114</v>
      </c>
      <c r="AQ238" s="1" t="s">
        <v>110</v>
      </c>
      <c r="AR238" s="1" t="s">
        <v>101</v>
      </c>
      <c r="AS238" s="1" t="s">
        <v>102</v>
      </c>
      <c r="AT238" s="1"/>
      <c r="AU238" s="1" t="s">
        <v>102</v>
      </c>
      <c r="AV238" s="1"/>
    </row>
    <row r="239" spans="1:48" x14ac:dyDescent="0.25">
      <c r="A239" s="1">
        <v>238</v>
      </c>
      <c r="B239" s="1"/>
      <c r="C239" s="1"/>
      <c r="D239" s="1"/>
      <c r="E239" s="1" t="s">
        <v>42</v>
      </c>
      <c r="F239" s="1"/>
      <c r="G239" s="1"/>
      <c r="H239" s="1" t="s">
        <v>44</v>
      </c>
      <c r="I239" s="1"/>
      <c r="J239" s="1"/>
      <c r="K239" s="1"/>
      <c r="L239" s="1"/>
      <c r="M239" s="1"/>
      <c r="O239" s="5">
        <f t="shared" si="51"/>
        <v>2</v>
      </c>
      <c r="P239" s="5">
        <f t="shared" si="52"/>
        <v>1.5</v>
      </c>
      <c r="R239" s="5">
        <f t="shared" si="53"/>
        <v>0</v>
      </c>
      <c r="S239" s="5">
        <f t="shared" si="54"/>
        <v>0</v>
      </c>
      <c r="T239" s="5">
        <f t="shared" si="55"/>
        <v>0</v>
      </c>
      <c r="U239" s="5">
        <f t="shared" si="56"/>
        <v>1</v>
      </c>
      <c r="V239" s="5">
        <f t="shared" si="57"/>
        <v>0</v>
      </c>
      <c r="W239" s="5">
        <f t="shared" si="58"/>
        <v>0</v>
      </c>
      <c r="X239" s="5">
        <f t="shared" si="59"/>
        <v>1</v>
      </c>
      <c r="Y239" s="5">
        <f t="shared" si="60"/>
        <v>0</v>
      </c>
      <c r="Z239" s="5">
        <f t="shared" si="61"/>
        <v>0</v>
      </c>
      <c r="AA239" s="5">
        <f t="shared" si="62"/>
        <v>0</v>
      </c>
      <c r="AB239" s="5">
        <f t="shared" si="63"/>
        <v>0</v>
      </c>
      <c r="AC239" s="5">
        <f t="shared" si="64"/>
        <v>0</v>
      </c>
      <c r="AD239" s="16"/>
      <c r="AF239" s="5">
        <f t="shared" si="65"/>
        <v>2</v>
      </c>
      <c r="AG239" s="5">
        <f t="shared" si="66"/>
        <v>2</v>
      </c>
      <c r="AH239" s="5" t="str">
        <f t="shared" si="67"/>
        <v>Correct</v>
      </c>
      <c r="AI239" s="1" t="s">
        <v>105</v>
      </c>
      <c r="AJ239" s="1">
        <v>26</v>
      </c>
      <c r="AK239" s="1" t="s">
        <v>121</v>
      </c>
      <c r="AL239" s="1" t="s">
        <v>177</v>
      </c>
      <c r="AM239" s="1" t="s">
        <v>107</v>
      </c>
      <c r="AN239" s="1" t="s">
        <v>98</v>
      </c>
      <c r="AO239" s="1" t="s">
        <v>80</v>
      </c>
      <c r="AP239" s="1" t="s">
        <v>114</v>
      </c>
      <c r="AQ239" s="1" t="s">
        <v>110</v>
      </c>
      <c r="AR239" s="1" t="s">
        <v>101</v>
      </c>
      <c r="AS239" s="1" t="s">
        <v>102</v>
      </c>
      <c r="AT239" s="1"/>
      <c r="AU239" s="1" t="s">
        <v>102</v>
      </c>
      <c r="AV239" s="1"/>
    </row>
    <row r="240" spans="1:48" x14ac:dyDescent="0.25">
      <c r="A240" s="1">
        <v>239</v>
      </c>
      <c r="B240" s="1"/>
      <c r="C240" s="1"/>
      <c r="D240" s="1"/>
      <c r="E240" s="1"/>
      <c r="F240" s="1" t="s">
        <v>43</v>
      </c>
      <c r="G240" s="1"/>
      <c r="H240" s="1" t="s">
        <v>44</v>
      </c>
      <c r="I240" s="1"/>
      <c r="J240" s="1"/>
      <c r="K240" s="1"/>
      <c r="L240" s="1"/>
      <c r="M240" s="1"/>
      <c r="O240" s="5">
        <f t="shared" si="51"/>
        <v>2</v>
      </c>
      <c r="P240" s="5">
        <f t="shared" si="52"/>
        <v>1.5</v>
      </c>
      <c r="R240" s="5">
        <f t="shared" si="53"/>
        <v>0</v>
      </c>
      <c r="S240" s="5">
        <f t="shared" si="54"/>
        <v>0</v>
      </c>
      <c r="T240" s="5">
        <f t="shared" si="55"/>
        <v>0</v>
      </c>
      <c r="U240" s="5">
        <f t="shared" si="56"/>
        <v>0</v>
      </c>
      <c r="V240" s="5">
        <f t="shared" si="57"/>
        <v>1</v>
      </c>
      <c r="W240" s="5">
        <f t="shared" si="58"/>
        <v>0</v>
      </c>
      <c r="X240" s="5">
        <f t="shared" si="59"/>
        <v>1</v>
      </c>
      <c r="Y240" s="5">
        <f t="shared" si="60"/>
        <v>0</v>
      </c>
      <c r="Z240" s="5">
        <f t="shared" si="61"/>
        <v>0</v>
      </c>
      <c r="AA240" s="5">
        <f t="shared" si="62"/>
        <v>0</v>
      </c>
      <c r="AB240" s="5">
        <f t="shared" si="63"/>
        <v>0</v>
      </c>
      <c r="AC240" s="5">
        <f t="shared" si="64"/>
        <v>0</v>
      </c>
      <c r="AD240" s="16"/>
      <c r="AF240" s="5">
        <f t="shared" si="65"/>
        <v>2</v>
      </c>
      <c r="AG240" s="5">
        <f t="shared" si="66"/>
        <v>2</v>
      </c>
      <c r="AH240" s="5" t="str">
        <f t="shared" si="67"/>
        <v>Correct</v>
      </c>
      <c r="AI240" s="1" t="s">
        <v>94</v>
      </c>
      <c r="AJ240" s="1">
        <v>27</v>
      </c>
      <c r="AK240" s="1" t="s">
        <v>121</v>
      </c>
      <c r="AL240" s="1" t="s">
        <v>168</v>
      </c>
      <c r="AM240" s="1"/>
      <c r="AN240" s="1" t="s">
        <v>98</v>
      </c>
      <c r="AO240" s="1" t="s">
        <v>80</v>
      </c>
      <c r="AP240" s="1" t="s">
        <v>114</v>
      </c>
      <c r="AQ240" s="1" t="s">
        <v>110</v>
      </c>
      <c r="AR240" s="1" t="s">
        <v>101</v>
      </c>
      <c r="AS240" s="1" t="s">
        <v>102</v>
      </c>
      <c r="AT240" s="1"/>
      <c r="AU240" s="1" t="s">
        <v>102</v>
      </c>
      <c r="AV240" s="1"/>
    </row>
    <row r="241" spans="1:48" x14ac:dyDescent="0.25">
      <c r="A241" s="1">
        <v>240</v>
      </c>
      <c r="B241" s="1"/>
      <c r="C241" s="1" t="s">
        <v>40</v>
      </c>
      <c r="D241" s="1"/>
      <c r="E241" s="1" t="s">
        <v>42</v>
      </c>
      <c r="F241" s="1"/>
      <c r="G241" s="1"/>
      <c r="H241" s="1"/>
      <c r="I241" s="1"/>
      <c r="J241" s="1"/>
      <c r="K241" s="1"/>
      <c r="L241" s="1"/>
      <c r="M241" s="1"/>
      <c r="O241" s="5">
        <f t="shared" si="51"/>
        <v>2</v>
      </c>
      <c r="P241" s="5">
        <f t="shared" si="52"/>
        <v>1.5</v>
      </c>
      <c r="R241" s="5">
        <f t="shared" si="53"/>
        <v>0</v>
      </c>
      <c r="S241" s="5">
        <f t="shared" si="54"/>
        <v>1</v>
      </c>
      <c r="T241" s="5">
        <f t="shared" si="55"/>
        <v>0</v>
      </c>
      <c r="U241" s="5">
        <f t="shared" si="56"/>
        <v>1</v>
      </c>
      <c r="V241" s="5">
        <f t="shared" si="57"/>
        <v>0</v>
      </c>
      <c r="W241" s="5">
        <f t="shared" si="58"/>
        <v>0</v>
      </c>
      <c r="X241" s="5">
        <f t="shared" si="59"/>
        <v>0</v>
      </c>
      <c r="Y241" s="5">
        <f t="shared" si="60"/>
        <v>0</v>
      </c>
      <c r="Z241" s="5">
        <f t="shared" si="61"/>
        <v>0</v>
      </c>
      <c r="AA241" s="5">
        <f t="shared" si="62"/>
        <v>0</v>
      </c>
      <c r="AB241" s="5">
        <f t="shared" si="63"/>
        <v>0</v>
      </c>
      <c r="AC241" s="5">
        <f t="shared" si="64"/>
        <v>0</v>
      </c>
      <c r="AD241" s="16"/>
      <c r="AF241" s="5">
        <f t="shared" si="65"/>
        <v>2</v>
      </c>
      <c r="AG241" s="5">
        <f t="shared" si="66"/>
        <v>2</v>
      </c>
      <c r="AH241" s="5" t="str">
        <f t="shared" si="67"/>
        <v>Correct</v>
      </c>
      <c r="AI241" s="1" t="s">
        <v>105</v>
      </c>
      <c r="AJ241" s="1"/>
      <c r="AK241" s="1" t="s">
        <v>121</v>
      </c>
      <c r="AL241" s="1" t="s">
        <v>191</v>
      </c>
      <c r="AM241" s="1" t="s">
        <v>107</v>
      </c>
      <c r="AN241" s="1" t="s">
        <v>98</v>
      </c>
      <c r="AO241" s="1" t="s">
        <v>80</v>
      </c>
      <c r="AP241" s="1"/>
      <c r="AQ241" s="1" t="s">
        <v>100</v>
      </c>
      <c r="AR241" s="1" t="s">
        <v>101</v>
      </c>
      <c r="AS241" s="1" t="s">
        <v>102</v>
      </c>
      <c r="AT241" s="1"/>
      <c r="AU241" s="1" t="s">
        <v>102</v>
      </c>
      <c r="AV241" s="1"/>
    </row>
    <row r="242" spans="1:48" x14ac:dyDescent="0.25">
      <c r="A242" s="1">
        <v>241</v>
      </c>
      <c r="B242" s="1"/>
      <c r="C242" s="1"/>
      <c r="D242" s="1" t="s">
        <v>41</v>
      </c>
      <c r="E242" s="1"/>
      <c r="F242" s="1"/>
      <c r="G242" s="1"/>
      <c r="H242" s="1" t="s">
        <v>44</v>
      </c>
      <c r="I242" s="1"/>
      <c r="J242" s="1"/>
      <c r="K242" s="1"/>
      <c r="L242" s="1"/>
      <c r="M242" s="1"/>
      <c r="O242" s="5">
        <f t="shared" si="51"/>
        <v>2</v>
      </c>
      <c r="P242" s="5">
        <f t="shared" si="52"/>
        <v>1.5</v>
      </c>
      <c r="R242" s="5">
        <f t="shared" si="53"/>
        <v>0</v>
      </c>
      <c r="S242" s="5">
        <f t="shared" si="54"/>
        <v>0</v>
      </c>
      <c r="T242" s="5">
        <f t="shared" si="55"/>
        <v>1</v>
      </c>
      <c r="U242" s="5">
        <f t="shared" si="56"/>
        <v>0</v>
      </c>
      <c r="V242" s="5">
        <f t="shared" si="57"/>
        <v>0</v>
      </c>
      <c r="W242" s="5">
        <f t="shared" si="58"/>
        <v>0</v>
      </c>
      <c r="X242" s="5">
        <f t="shared" si="59"/>
        <v>1</v>
      </c>
      <c r="Y242" s="5">
        <f t="shared" si="60"/>
        <v>0</v>
      </c>
      <c r="Z242" s="5">
        <f t="shared" si="61"/>
        <v>0</v>
      </c>
      <c r="AA242" s="5">
        <f t="shared" si="62"/>
        <v>0</v>
      </c>
      <c r="AB242" s="5">
        <f t="shared" si="63"/>
        <v>0</v>
      </c>
      <c r="AC242" s="5">
        <f t="shared" si="64"/>
        <v>0</v>
      </c>
      <c r="AD242" s="16"/>
      <c r="AF242" s="5">
        <f t="shared" si="65"/>
        <v>2</v>
      </c>
      <c r="AG242" s="5">
        <f t="shared" si="66"/>
        <v>2</v>
      </c>
      <c r="AH242" s="5" t="str">
        <f t="shared" si="67"/>
        <v>Correct</v>
      </c>
      <c r="AI242" s="1" t="s">
        <v>94</v>
      </c>
      <c r="AJ242" s="1">
        <v>26</v>
      </c>
      <c r="AK242" s="1" t="s">
        <v>121</v>
      </c>
      <c r="AL242" s="1" t="s">
        <v>175</v>
      </c>
      <c r="AM242" s="1" t="s">
        <v>107</v>
      </c>
      <c r="AN242" s="1" t="s">
        <v>98</v>
      </c>
      <c r="AO242" s="1" t="s">
        <v>80</v>
      </c>
      <c r="AP242" s="1" t="s">
        <v>108</v>
      </c>
      <c r="AQ242" s="1" t="s">
        <v>110</v>
      </c>
      <c r="AR242" s="1" t="s">
        <v>101</v>
      </c>
      <c r="AS242" s="1" t="s">
        <v>102</v>
      </c>
      <c r="AT242" s="1"/>
      <c r="AU242" s="1" t="s">
        <v>102</v>
      </c>
      <c r="AV242" s="1"/>
    </row>
    <row r="243" spans="1:48" x14ac:dyDescent="0.25">
      <c r="A243" s="1">
        <v>242</v>
      </c>
      <c r="B243" s="1" t="s">
        <v>39</v>
      </c>
      <c r="C243" s="1" t="s">
        <v>40</v>
      </c>
      <c r="D243" s="1"/>
      <c r="E243" s="1"/>
      <c r="F243" s="1"/>
      <c r="G243" s="1"/>
      <c r="H243" s="1" t="s">
        <v>44</v>
      </c>
      <c r="I243" s="1"/>
      <c r="J243" s="1"/>
      <c r="K243" s="1"/>
      <c r="L243" s="1"/>
      <c r="M243" s="1"/>
      <c r="O243" s="5">
        <f t="shared" si="51"/>
        <v>3</v>
      </c>
      <c r="P243" s="5">
        <f t="shared" si="52"/>
        <v>1</v>
      </c>
      <c r="R243" s="5">
        <f t="shared" si="53"/>
        <v>1</v>
      </c>
      <c r="S243" s="5">
        <f t="shared" si="54"/>
        <v>1</v>
      </c>
      <c r="T243" s="5">
        <f t="shared" si="55"/>
        <v>0</v>
      </c>
      <c r="U243" s="5">
        <f t="shared" si="56"/>
        <v>0</v>
      </c>
      <c r="V243" s="5">
        <f t="shared" si="57"/>
        <v>0</v>
      </c>
      <c r="W243" s="5">
        <f t="shared" si="58"/>
        <v>0</v>
      </c>
      <c r="X243" s="5">
        <f t="shared" si="59"/>
        <v>1</v>
      </c>
      <c r="Y243" s="5">
        <f t="shared" si="60"/>
        <v>0</v>
      </c>
      <c r="Z243" s="5">
        <f t="shared" si="61"/>
        <v>0</v>
      </c>
      <c r="AA243" s="5">
        <f t="shared" si="62"/>
        <v>0</v>
      </c>
      <c r="AB243" s="5">
        <f t="shared" si="63"/>
        <v>0</v>
      </c>
      <c r="AC243" s="5">
        <f t="shared" si="64"/>
        <v>0</v>
      </c>
      <c r="AD243" s="16"/>
      <c r="AF243" s="5">
        <f t="shared" si="65"/>
        <v>3</v>
      </c>
      <c r="AG243" s="5">
        <f t="shared" si="66"/>
        <v>3</v>
      </c>
      <c r="AH243" s="5" t="str">
        <f t="shared" si="67"/>
        <v>Correct</v>
      </c>
      <c r="AI243" s="1" t="s">
        <v>94</v>
      </c>
      <c r="AJ243" s="1">
        <v>43</v>
      </c>
      <c r="AK243" s="1" t="s">
        <v>121</v>
      </c>
      <c r="AL243" s="1" t="s">
        <v>192</v>
      </c>
      <c r="AM243" s="1" t="s">
        <v>107</v>
      </c>
      <c r="AN243" s="1" t="s">
        <v>98</v>
      </c>
      <c r="AO243" s="1" t="s">
        <v>80</v>
      </c>
      <c r="AP243" s="1" t="s">
        <v>126</v>
      </c>
      <c r="AQ243" s="1" t="s">
        <v>100</v>
      </c>
      <c r="AR243" s="1" t="s">
        <v>101</v>
      </c>
      <c r="AS243" s="1" t="s">
        <v>102</v>
      </c>
      <c r="AT243" s="1"/>
      <c r="AU243" s="1" t="s">
        <v>102</v>
      </c>
      <c r="AV243" s="1"/>
    </row>
    <row r="244" spans="1:48" x14ac:dyDescent="0.25">
      <c r="A244" s="1">
        <v>243</v>
      </c>
      <c r="B244" s="1"/>
      <c r="C244" s="1"/>
      <c r="D244" s="1"/>
      <c r="E244" s="1"/>
      <c r="F244" s="1" t="s">
        <v>43</v>
      </c>
      <c r="G244" s="1"/>
      <c r="H244" s="1"/>
      <c r="I244" s="1" t="s">
        <v>45</v>
      </c>
      <c r="J244" s="1"/>
      <c r="K244" s="1"/>
      <c r="L244" s="1" t="s">
        <v>48</v>
      </c>
      <c r="M244" s="1"/>
      <c r="O244" s="5">
        <f t="shared" si="51"/>
        <v>3</v>
      </c>
      <c r="P244" s="5">
        <f t="shared" si="52"/>
        <v>1</v>
      </c>
      <c r="R244" s="5">
        <f t="shared" si="53"/>
        <v>0</v>
      </c>
      <c r="S244" s="5">
        <f t="shared" si="54"/>
        <v>0</v>
      </c>
      <c r="T244" s="5">
        <f t="shared" si="55"/>
        <v>0</v>
      </c>
      <c r="U244" s="5">
        <f t="shared" si="56"/>
        <v>0</v>
      </c>
      <c r="V244" s="5">
        <f t="shared" si="57"/>
        <v>1</v>
      </c>
      <c r="W244" s="5">
        <f t="shared" si="58"/>
        <v>0</v>
      </c>
      <c r="X244" s="5">
        <f t="shared" si="59"/>
        <v>0</v>
      </c>
      <c r="Y244" s="5">
        <f t="shared" si="60"/>
        <v>1</v>
      </c>
      <c r="Z244" s="5">
        <f t="shared" si="61"/>
        <v>0</v>
      </c>
      <c r="AA244" s="5">
        <f t="shared" si="62"/>
        <v>0</v>
      </c>
      <c r="AB244" s="5">
        <f t="shared" si="63"/>
        <v>1</v>
      </c>
      <c r="AC244" s="5">
        <f t="shared" si="64"/>
        <v>0</v>
      </c>
      <c r="AD244" s="16"/>
      <c r="AF244" s="5">
        <f t="shared" si="65"/>
        <v>3</v>
      </c>
      <c r="AG244" s="5">
        <f t="shared" si="66"/>
        <v>3</v>
      </c>
      <c r="AH244" s="5" t="str">
        <f t="shared" si="67"/>
        <v>Correct</v>
      </c>
      <c r="AI244" s="1" t="s">
        <v>94</v>
      </c>
      <c r="AJ244" s="1">
        <v>37</v>
      </c>
      <c r="AK244" s="1" t="s">
        <v>121</v>
      </c>
      <c r="AL244" s="1" t="s">
        <v>193</v>
      </c>
      <c r="AM244" s="1" t="s">
        <v>107</v>
      </c>
      <c r="AN244" s="1" t="s">
        <v>98</v>
      </c>
      <c r="AO244" s="1" t="s">
        <v>80</v>
      </c>
      <c r="AP244" s="1" t="s">
        <v>126</v>
      </c>
      <c r="AQ244" s="1" t="s">
        <v>100</v>
      </c>
      <c r="AR244" s="1" t="s">
        <v>101</v>
      </c>
      <c r="AS244" s="1" t="s">
        <v>102</v>
      </c>
      <c r="AT244" s="1"/>
      <c r="AU244" s="1" t="s">
        <v>102</v>
      </c>
      <c r="AV244" s="1"/>
    </row>
    <row r="245" spans="1:48" x14ac:dyDescent="0.25">
      <c r="A245" s="1">
        <v>244</v>
      </c>
      <c r="B245" s="1" t="s">
        <v>39</v>
      </c>
      <c r="C245" s="1"/>
      <c r="D245" s="1"/>
      <c r="E245" s="1"/>
      <c r="F245" s="1" t="s">
        <v>43</v>
      </c>
      <c r="G245" s="1"/>
      <c r="H245" s="1" t="s">
        <v>44</v>
      </c>
      <c r="I245" s="1"/>
      <c r="J245" s="1"/>
      <c r="K245" s="1"/>
      <c r="L245" s="1"/>
      <c r="M245" s="1"/>
      <c r="O245" s="5">
        <f t="shared" si="51"/>
        <v>3</v>
      </c>
      <c r="P245" s="5">
        <f t="shared" si="52"/>
        <v>1</v>
      </c>
      <c r="R245" s="5">
        <f t="shared" si="53"/>
        <v>1</v>
      </c>
      <c r="S245" s="5">
        <f t="shared" si="54"/>
        <v>0</v>
      </c>
      <c r="T245" s="5">
        <f t="shared" si="55"/>
        <v>0</v>
      </c>
      <c r="U245" s="5">
        <f t="shared" si="56"/>
        <v>0</v>
      </c>
      <c r="V245" s="5">
        <f t="shared" si="57"/>
        <v>1</v>
      </c>
      <c r="W245" s="5">
        <f t="shared" si="58"/>
        <v>0</v>
      </c>
      <c r="X245" s="5">
        <f t="shared" si="59"/>
        <v>1</v>
      </c>
      <c r="Y245" s="5">
        <f t="shared" si="60"/>
        <v>0</v>
      </c>
      <c r="Z245" s="5">
        <f t="shared" si="61"/>
        <v>0</v>
      </c>
      <c r="AA245" s="5">
        <f t="shared" si="62"/>
        <v>0</v>
      </c>
      <c r="AB245" s="5">
        <f t="shared" si="63"/>
        <v>0</v>
      </c>
      <c r="AC245" s="5">
        <f t="shared" si="64"/>
        <v>0</v>
      </c>
      <c r="AD245" s="16"/>
      <c r="AF245" s="5">
        <f t="shared" si="65"/>
        <v>3</v>
      </c>
      <c r="AG245" s="5">
        <f t="shared" si="66"/>
        <v>3</v>
      </c>
      <c r="AH245" s="5" t="str">
        <f t="shared" si="67"/>
        <v>Correct</v>
      </c>
      <c r="AI245" s="1" t="s">
        <v>105</v>
      </c>
      <c r="AJ245" s="1">
        <v>48</v>
      </c>
      <c r="AK245" s="1" t="s">
        <v>121</v>
      </c>
      <c r="AL245" s="1" t="s">
        <v>194</v>
      </c>
      <c r="AM245" s="1" t="s">
        <v>107</v>
      </c>
      <c r="AN245" s="1" t="s">
        <v>98</v>
      </c>
      <c r="AO245" s="1" t="s">
        <v>80</v>
      </c>
      <c r="AP245" s="1" t="s">
        <v>114</v>
      </c>
      <c r="AQ245" s="1" t="s">
        <v>153</v>
      </c>
      <c r="AR245" s="1" t="s">
        <v>135</v>
      </c>
      <c r="AS245" s="1" t="s">
        <v>102</v>
      </c>
      <c r="AT245" s="1"/>
      <c r="AU245" s="1" t="s">
        <v>102</v>
      </c>
      <c r="AV245" s="1"/>
    </row>
    <row r="246" spans="1:48" x14ac:dyDescent="0.25">
      <c r="A246" s="1">
        <v>245</v>
      </c>
      <c r="B246" s="1"/>
      <c r="C246" s="1" t="s">
        <v>40</v>
      </c>
      <c r="D246" s="1"/>
      <c r="E246" s="1"/>
      <c r="F246" s="1"/>
      <c r="G246" s="1" t="s">
        <v>37</v>
      </c>
      <c r="H246" s="1"/>
      <c r="I246" s="1"/>
      <c r="J246" s="1" t="s">
        <v>46</v>
      </c>
      <c r="K246" s="1"/>
      <c r="L246" s="1"/>
      <c r="M246" s="1"/>
      <c r="O246" s="5">
        <f t="shared" si="51"/>
        <v>3</v>
      </c>
      <c r="P246" s="5">
        <f t="shared" si="52"/>
        <v>1</v>
      </c>
      <c r="R246" s="5">
        <f t="shared" si="53"/>
        <v>0</v>
      </c>
      <c r="S246" s="5">
        <f t="shared" si="54"/>
        <v>1</v>
      </c>
      <c r="T246" s="5">
        <f t="shared" si="55"/>
        <v>0</v>
      </c>
      <c r="U246" s="5">
        <f t="shared" si="56"/>
        <v>0</v>
      </c>
      <c r="V246" s="5">
        <f t="shared" si="57"/>
        <v>0</v>
      </c>
      <c r="W246" s="5">
        <f t="shared" si="58"/>
        <v>1</v>
      </c>
      <c r="X246" s="5">
        <f t="shared" si="59"/>
        <v>0</v>
      </c>
      <c r="Y246" s="5">
        <f t="shared" si="60"/>
        <v>0</v>
      </c>
      <c r="Z246" s="5">
        <f t="shared" si="61"/>
        <v>1</v>
      </c>
      <c r="AA246" s="5">
        <f t="shared" si="62"/>
        <v>0</v>
      </c>
      <c r="AB246" s="5">
        <f t="shared" si="63"/>
        <v>0</v>
      </c>
      <c r="AC246" s="5">
        <f t="shared" si="64"/>
        <v>0</v>
      </c>
      <c r="AD246" s="16"/>
      <c r="AF246" s="5">
        <f t="shared" si="65"/>
        <v>3</v>
      </c>
      <c r="AG246" s="5">
        <f t="shared" si="66"/>
        <v>3</v>
      </c>
      <c r="AH246" s="5" t="str">
        <f t="shared" si="67"/>
        <v>Correct</v>
      </c>
      <c r="AI246" s="1" t="s">
        <v>94</v>
      </c>
      <c r="AJ246" s="1">
        <v>38</v>
      </c>
      <c r="AK246" s="1" t="s">
        <v>121</v>
      </c>
      <c r="AL246" s="1" t="s">
        <v>178</v>
      </c>
      <c r="AM246" s="1" t="s">
        <v>107</v>
      </c>
      <c r="AN246" s="1" t="s">
        <v>98</v>
      </c>
      <c r="AO246" s="1" t="s">
        <v>80</v>
      </c>
      <c r="AP246" s="1" t="s">
        <v>126</v>
      </c>
      <c r="AQ246" s="1" t="s">
        <v>100</v>
      </c>
      <c r="AR246" s="1" t="s">
        <v>135</v>
      </c>
      <c r="AS246" s="1" t="s">
        <v>102</v>
      </c>
      <c r="AT246" s="1"/>
      <c r="AU246" s="1" t="s">
        <v>102</v>
      </c>
      <c r="AV246" s="1"/>
    </row>
    <row r="247" spans="1:48" x14ac:dyDescent="0.25">
      <c r="A247" s="1">
        <v>246</v>
      </c>
      <c r="B247" s="1"/>
      <c r="C247" s="1"/>
      <c r="D247" s="1"/>
      <c r="E247" s="1"/>
      <c r="F247" s="1"/>
      <c r="G247" s="1"/>
      <c r="H247" s="1" t="s">
        <v>44</v>
      </c>
      <c r="I247" s="1"/>
      <c r="J247" s="1" t="s">
        <v>46</v>
      </c>
      <c r="K247" s="1"/>
      <c r="L247" s="1"/>
      <c r="M247" s="1"/>
      <c r="O247" s="5">
        <f t="shared" si="51"/>
        <v>2</v>
      </c>
      <c r="P247" s="5">
        <f t="shared" si="52"/>
        <v>1.5</v>
      </c>
      <c r="R247" s="5">
        <f t="shared" si="53"/>
        <v>0</v>
      </c>
      <c r="S247" s="5">
        <f t="shared" si="54"/>
        <v>0</v>
      </c>
      <c r="T247" s="5">
        <f t="shared" si="55"/>
        <v>0</v>
      </c>
      <c r="U247" s="5">
        <f t="shared" si="56"/>
        <v>0</v>
      </c>
      <c r="V247" s="5">
        <f t="shared" si="57"/>
        <v>0</v>
      </c>
      <c r="W247" s="5">
        <f t="shared" si="58"/>
        <v>0</v>
      </c>
      <c r="X247" s="5">
        <f t="shared" si="59"/>
        <v>1</v>
      </c>
      <c r="Y247" s="5">
        <f t="shared" si="60"/>
        <v>0</v>
      </c>
      <c r="Z247" s="5">
        <f t="shared" si="61"/>
        <v>1</v>
      </c>
      <c r="AA247" s="5">
        <f t="shared" si="62"/>
        <v>0</v>
      </c>
      <c r="AB247" s="5">
        <f t="shared" si="63"/>
        <v>0</v>
      </c>
      <c r="AC247" s="5">
        <f t="shared" si="64"/>
        <v>0</v>
      </c>
      <c r="AD247" s="16"/>
      <c r="AF247" s="5">
        <f t="shared" si="65"/>
        <v>2</v>
      </c>
      <c r="AG247" s="5">
        <f t="shared" si="66"/>
        <v>2</v>
      </c>
      <c r="AH247" s="5" t="str">
        <f t="shared" si="67"/>
        <v>Correct</v>
      </c>
      <c r="AI247" s="1" t="s">
        <v>94</v>
      </c>
      <c r="AJ247" s="1">
        <v>18</v>
      </c>
      <c r="AK247" s="1" t="s">
        <v>121</v>
      </c>
      <c r="AL247" s="1" t="s">
        <v>190</v>
      </c>
      <c r="AM247" s="1" t="s">
        <v>107</v>
      </c>
      <c r="AN247" s="1" t="s">
        <v>98</v>
      </c>
      <c r="AO247" s="1" t="s">
        <v>80</v>
      </c>
      <c r="AP247" s="1"/>
      <c r="AQ247" s="1" t="s">
        <v>103</v>
      </c>
      <c r="AR247" s="1" t="s">
        <v>136</v>
      </c>
      <c r="AS247" s="1" t="s">
        <v>102</v>
      </c>
      <c r="AT247" s="1"/>
      <c r="AU247" s="1" t="s">
        <v>102</v>
      </c>
      <c r="AV247" s="1"/>
    </row>
    <row r="248" spans="1:48" x14ac:dyDescent="0.25">
      <c r="A248" s="1">
        <v>247</v>
      </c>
      <c r="B248" s="1" t="s">
        <v>39</v>
      </c>
      <c r="C248" s="1"/>
      <c r="D248" s="1"/>
      <c r="E248" s="1"/>
      <c r="F248" s="1"/>
      <c r="G248" s="1"/>
      <c r="H248" s="1"/>
      <c r="I248" s="1"/>
      <c r="J248" s="1"/>
      <c r="K248" s="1"/>
      <c r="L248" s="1"/>
      <c r="M248" s="1"/>
      <c r="O248" s="5">
        <f t="shared" si="51"/>
        <v>1</v>
      </c>
      <c r="P248" s="5">
        <f t="shared" si="52"/>
        <v>3</v>
      </c>
      <c r="R248" s="5">
        <f t="shared" si="53"/>
        <v>1</v>
      </c>
      <c r="S248" s="5">
        <f t="shared" si="54"/>
        <v>0</v>
      </c>
      <c r="T248" s="5">
        <f t="shared" si="55"/>
        <v>0</v>
      </c>
      <c r="U248" s="5">
        <f t="shared" si="56"/>
        <v>0</v>
      </c>
      <c r="V248" s="5">
        <f t="shared" si="57"/>
        <v>0</v>
      </c>
      <c r="W248" s="5">
        <f t="shared" si="58"/>
        <v>0</v>
      </c>
      <c r="X248" s="5">
        <f t="shared" si="59"/>
        <v>0</v>
      </c>
      <c r="Y248" s="5">
        <f t="shared" si="60"/>
        <v>0</v>
      </c>
      <c r="Z248" s="5">
        <f t="shared" si="61"/>
        <v>0</v>
      </c>
      <c r="AA248" s="5">
        <f t="shared" si="62"/>
        <v>0</v>
      </c>
      <c r="AB248" s="5">
        <f t="shared" si="63"/>
        <v>0</v>
      </c>
      <c r="AC248" s="5">
        <f t="shared" si="64"/>
        <v>0</v>
      </c>
      <c r="AD248" s="16"/>
      <c r="AF248" s="5">
        <f t="shared" si="65"/>
        <v>1</v>
      </c>
      <c r="AG248" s="5">
        <f t="shared" si="66"/>
        <v>1</v>
      </c>
      <c r="AH248" s="5" t="str">
        <f t="shared" si="67"/>
        <v>Correct</v>
      </c>
      <c r="AI248" s="1" t="s">
        <v>94</v>
      </c>
      <c r="AJ248" s="1">
        <v>55</v>
      </c>
      <c r="AK248" s="1" t="s">
        <v>121</v>
      </c>
      <c r="AL248" s="1" t="s">
        <v>180</v>
      </c>
      <c r="AM248" s="1" t="s">
        <v>107</v>
      </c>
      <c r="AN248" s="1" t="s">
        <v>98</v>
      </c>
      <c r="AO248" s="1" t="s">
        <v>80</v>
      </c>
      <c r="AP248" s="1" t="s">
        <v>126</v>
      </c>
      <c r="AQ248" s="1" t="s">
        <v>110</v>
      </c>
      <c r="AR248" s="1" t="s">
        <v>101</v>
      </c>
      <c r="AS248" s="1" t="s">
        <v>102</v>
      </c>
      <c r="AT248" s="1"/>
      <c r="AU248" s="1" t="s">
        <v>102</v>
      </c>
      <c r="AV248" s="1"/>
    </row>
    <row r="249" spans="1:48" x14ac:dyDescent="0.25">
      <c r="A249" s="1">
        <v>248</v>
      </c>
      <c r="B249" s="1"/>
      <c r="C249" s="1" t="s">
        <v>40</v>
      </c>
      <c r="D249" s="1"/>
      <c r="E249" s="1"/>
      <c r="F249" s="1"/>
      <c r="G249" s="1"/>
      <c r="H249" s="1"/>
      <c r="I249" s="1"/>
      <c r="J249" s="1"/>
      <c r="K249" s="1"/>
      <c r="L249" s="1"/>
      <c r="M249" s="1"/>
      <c r="O249" s="5">
        <f t="shared" si="51"/>
        <v>1</v>
      </c>
      <c r="P249" s="5">
        <f t="shared" si="52"/>
        <v>3</v>
      </c>
      <c r="R249" s="5">
        <f t="shared" si="53"/>
        <v>0</v>
      </c>
      <c r="S249" s="5">
        <f t="shared" si="54"/>
        <v>1</v>
      </c>
      <c r="T249" s="5">
        <f t="shared" si="55"/>
        <v>0</v>
      </c>
      <c r="U249" s="5">
        <f t="shared" si="56"/>
        <v>0</v>
      </c>
      <c r="V249" s="5">
        <f t="shared" si="57"/>
        <v>0</v>
      </c>
      <c r="W249" s="5">
        <f t="shared" si="58"/>
        <v>0</v>
      </c>
      <c r="X249" s="5">
        <f t="shared" si="59"/>
        <v>0</v>
      </c>
      <c r="Y249" s="5">
        <f t="shared" si="60"/>
        <v>0</v>
      </c>
      <c r="Z249" s="5">
        <f t="shared" si="61"/>
        <v>0</v>
      </c>
      <c r="AA249" s="5">
        <f t="shared" si="62"/>
        <v>0</v>
      </c>
      <c r="AB249" s="5">
        <f t="shared" si="63"/>
        <v>0</v>
      </c>
      <c r="AC249" s="5">
        <f t="shared" si="64"/>
        <v>0</v>
      </c>
      <c r="AD249" s="16"/>
      <c r="AF249" s="5">
        <f t="shared" si="65"/>
        <v>1</v>
      </c>
      <c r="AG249" s="5">
        <f t="shared" si="66"/>
        <v>1</v>
      </c>
      <c r="AH249" s="5" t="str">
        <f t="shared" si="67"/>
        <v>Correct</v>
      </c>
      <c r="AI249" s="1" t="s">
        <v>94</v>
      </c>
      <c r="AJ249" s="1">
        <v>59</v>
      </c>
      <c r="AK249" s="1" t="s">
        <v>121</v>
      </c>
      <c r="AL249" s="1" t="s">
        <v>190</v>
      </c>
      <c r="AM249" s="1" t="s">
        <v>107</v>
      </c>
      <c r="AN249" s="1" t="s">
        <v>98</v>
      </c>
      <c r="AO249" s="1" t="s">
        <v>80</v>
      </c>
      <c r="AP249" s="1" t="s">
        <v>126</v>
      </c>
      <c r="AQ249" s="1" t="s">
        <v>110</v>
      </c>
      <c r="AR249" s="1" t="s">
        <v>101</v>
      </c>
      <c r="AS249" s="1" t="s">
        <v>102</v>
      </c>
      <c r="AT249" s="1"/>
      <c r="AU249" s="1" t="s">
        <v>102</v>
      </c>
      <c r="AV249" s="1"/>
    </row>
    <row r="250" spans="1:48" x14ac:dyDescent="0.25">
      <c r="A250" s="1">
        <v>249</v>
      </c>
      <c r="B250" s="1"/>
      <c r="C250" s="1"/>
      <c r="D250" s="1"/>
      <c r="E250" s="1" t="s">
        <v>42</v>
      </c>
      <c r="F250" s="1"/>
      <c r="G250" s="1"/>
      <c r="H250" s="1" t="s">
        <v>44</v>
      </c>
      <c r="I250" s="1"/>
      <c r="J250" s="1"/>
      <c r="K250" s="1"/>
      <c r="L250" s="1" t="s">
        <v>48</v>
      </c>
      <c r="M250" s="1"/>
      <c r="O250" s="5">
        <f t="shared" si="51"/>
        <v>3</v>
      </c>
      <c r="P250" s="5">
        <f t="shared" si="52"/>
        <v>1</v>
      </c>
      <c r="R250" s="5">
        <f t="shared" si="53"/>
        <v>0</v>
      </c>
      <c r="S250" s="5">
        <f t="shared" si="54"/>
        <v>0</v>
      </c>
      <c r="T250" s="5">
        <f t="shared" si="55"/>
        <v>0</v>
      </c>
      <c r="U250" s="5">
        <f t="shared" si="56"/>
        <v>1</v>
      </c>
      <c r="V250" s="5">
        <f t="shared" si="57"/>
        <v>0</v>
      </c>
      <c r="W250" s="5">
        <f t="shared" si="58"/>
        <v>0</v>
      </c>
      <c r="X250" s="5">
        <f t="shared" si="59"/>
        <v>1</v>
      </c>
      <c r="Y250" s="5">
        <f t="shared" si="60"/>
        <v>0</v>
      </c>
      <c r="Z250" s="5">
        <f t="shared" si="61"/>
        <v>0</v>
      </c>
      <c r="AA250" s="5">
        <f t="shared" si="62"/>
        <v>0</v>
      </c>
      <c r="AB250" s="5">
        <f t="shared" si="63"/>
        <v>1</v>
      </c>
      <c r="AC250" s="5">
        <f t="shared" si="64"/>
        <v>0</v>
      </c>
      <c r="AD250" s="16"/>
      <c r="AF250" s="5">
        <f t="shared" si="65"/>
        <v>3</v>
      </c>
      <c r="AG250" s="5">
        <f t="shared" si="66"/>
        <v>3</v>
      </c>
      <c r="AH250" s="5" t="str">
        <f t="shared" si="67"/>
        <v>Correct</v>
      </c>
      <c r="AI250" s="1" t="s">
        <v>94</v>
      </c>
      <c r="AJ250" s="1">
        <v>18</v>
      </c>
      <c r="AK250" s="1" t="s">
        <v>121</v>
      </c>
      <c r="AL250" s="1" t="s">
        <v>190</v>
      </c>
      <c r="AM250" s="1" t="s">
        <v>107</v>
      </c>
      <c r="AN250" s="1" t="s">
        <v>98</v>
      </c>
      <c r="AO250" s="1" t="s">
        <v>80</v>
      </c>
      <c r="AP250" s="1"/>
      <c r="AQ250" s="1" t="s">
        <v>103</v>
      </c>
      <c r="AR250" s="1" t="s">
        <v>136</v>
      </c>
      <c r="AS250" s="1" t="s">
        <v>102</v>
      </c>
      <c r="AT250" s="1"/>
      <c r="AU250" s="1" t="s">
        <v>102</v>
      </c>
      <c r="AV250" s="1"/>
    </row>
    <row r="251" spans="1:48" x14ac:dyDescent="0.25">
      <c r="A251" s="1">
        <v>250</v>
      </c>
      <c r="B251" s="1" t="s">
        <v>39</v>
      </c>
      <c r="C251" s="1" t="s">
        <v>40</v>
      </c>
      <c r="D251" s="1"/>
      <c r="E251" s="1"/>
      <c r="F251" s="1"/>
      <c r="G251" s="1" t="s">
        <v>37</v>
      </c>
      <c r="H251" s="1"/>
      <c r="I251" s="1"/>
      <c r="J251" s="1"/>
      <c r="K251" s="1"/>
      <c r="L251" s="1"/>
      <c r="M251" s="1"/>
      <c r="O251" s="5">
        <f t="shared" si="51"/>
        <v>3</v>
      </c>
      <c r="P251" s="5">
        <f t="shared" si="52"/>
        <v>1</v>
      </c>
      <c r="R251" s="5">
        <f t="shared" si="53"/>
        <v>1</v>
      </c>
      <c r="S251" s="5">
        <f t="shared" si="54"/>
        <v>1</v>
      </c>
      <c r="T251" s="5">
        <f t="shared" si="55"/>
        <v>0</v>
      </c>
      <c r="U251" s="5">
        <f t="shared" si="56"/>
        <v>0</v>
      </c>
      <c r="V251" s="5">
        <f t="shared" si="57"/>
        <v>0</v>
      </c>
      <c r="W251" s="5">
        <f t="shared" si="58"/>
        <v>1</v>
      </c>
      <c r="X251" s="5">
        <f t="shared" si="59"/>
        <v>0</v>
      </c>
      <c r="Y251" s="5">
        <f t="shared" si="60"/>
        <v>0</v>
      </c>
      <c r="Z251" s="5">
        <f t="shared" si="61"/>
        <v>0</v>
      </c>
      <c r="AA251" s="5">
        <f t="shared" si="62"/>
        <v>0</v>
      </c>
      <c r="AB251" s="5">
        <f t="shared" si="63"/>
        <v>0</v>
      </c>
      <c r="AC251" s="5">
        <f t="shared" si="64"/>
        <v>0</v>
      </c>
      <c r="AD251" s="16"/>
      <c r="AF251" s="5">
        <f t="shared" si="65"/>
        <v>3</v>
      </c>
      <c r="AG251" s="5">
        <f t="shared" si="66"/>
        <v>3</v>
      </c>
      <c r="AH251" s="5" t="str">
        <f t="shared" si="67"/>
        <v>Correct</v>
      </c>
      <c r="AI251" s="1" t="s">
        <v>94</v>
      </c>
      <c r="AJ251" s="1">
        <v>25</v>
      </c>
      <c r="AK251" s="1" t="s">
        <v>121</v>
      </c>
      <c r="AL251" s="1" t="s">
        <v>178</v>
      </c>
      <c r="AM251" s="1" t="s">
        <v>107</v>
      </c>
      <c r="AN251" s="1" t="s">
        <v>98</v>
      </c>
      <c r="AO251" s="1" t="s">
        <v>80</v>
      </c>
      <c r="AP251" s="1" t="s">
        <v>126</v>
      </c>
      <c r="AQ251" s="1" t="s">
        <v>110</v>
      </c>
      <c r="AR251" s="1" t="s">
        <v>101</v>
      </c>
      <c r="AS251" s="1" t="s">
        <v>102</v>
      </c>
      <c r="AT251" s="1"/>
      <c r="AU251" s="1" t="s">
        <v>102</v>
      </c>
      <c r="AV251" s="1"/>
    </row>
    <row r="252" spans="1:48" x14ac:dyDescent="0.25">
      <c r="A252" s="1">
        <v>251</v>
      </c>
      <c r="B252" s="1"/>
      <c r="C252" s="1" t="s">
        <v>40</v>
      </c>
      <c r="D252" s="1"/>
      <c r="E252" s="1"/>
      <c r="F252" s="1"/>
      <c r="G252" s="1"/>
      <c r="H252" s="1"/>
      <c r="I252" s="1"/>
      <c r="J252" s="1"/>
      <c r="K252" s="1"/>
      <c r="L252" s="1"/>
      <c r="M252" s="1"/>
      <c r="O252" s="5">
        <f t="shared" si="51"/>
        <v>1</v>
      </c>
      <c r="P252" s="5">
        <f t="shared" si="52"/>
        <v>3</v>
      </c>
      <c r="R252" s="5">
        <f t="shared" si="53"/>
        <v>0</v>
      </c>
      <c r="S252" s="5">
        <f t="shared" si="54"/>
        <v>1</v>
      </c>
      <c r="T252" s="5">
        <f t="shared" si="55"/>
        <v>0</v>
      </c>
      <c r="U252" s="5">
        <f t="shared" si="56"/>
        <v>0</v>
      </c>
      <c r="V252" s="5">
        <f t="shared" si="57"/>
        <v>0</v>
      </c>
      <c r="W252" s="5">
        <f t="shared" si="58"/>
        <v>0</v>
      </c>
      <c r="X252" s="5">
        <f t="shared" si="59"/>
        <v>0</v>
      </c>
      <c r="Y252" s="5">
        <f t="shared" si="60"/>
        <v>0</v>
      </c>
      <c r="Z252" s="5">
        <f t="shared" si="61"/>
        <v>0</v>
      </c>
      <c r="AA252" s="5">
        <f t="shared" si="62"/>
        <v>0</v>
      </c>
      <c r="AB252" s="5">
        <f t="shared" si="63"/>
        <v>0</v>
      </c>
      <c r="AC252" s="5">
        <f t="shared" si="64"/>
        <v>0</v>
      </c>
      <c r="AD252" s="16"/>
      <c r="AF252" s="5">
        <f t="shared" si="65"/>
        <v>1</v>
      </c>
      <c r="AG252" s="5">
        <f t="shared" si="66"/>
        <v>1</v>
      </c>
      <c r="AH252" s="5" t="str">
        <f t="shared" si="67"/>
        <v>Correct</v>
      </c>
      <c r="AI252" s="1" t="s">
        <v>105</v>
      </c>
      <c r="AJ252" s="1">
        <v>49</v>
      </c>
      <c r="AK252" s="1" t="s">
        <v>121</v>
      </c>
      <c r="AL252" s="1" t="s">
        <v>193</v>
      </c>
      <c r="AM252" s="1" t="s">
        <v>107</v>
      </c>
      <c r="AN252" s="1" t="s">
        <v>98</v>
      </c>
      <c r="AO252" s="1" t="s">
        <v>80</v>
      </c>
      <c r="AP252" s="1" t="s">
        <v>126</v>
      </c>
      <c r="AQ252" s="1" t="s">
        <v>153</v>
      </c>
      <c r="AR252" s="1" t="s">
        <v>135</v>
      </c>
      <c r="AS252" s="1" t="s">
        <v>102</v>
      </c>
      <c r="AT252" s="1"/>
      <c r="AU252" s="1" t="s">
        <v>102</v>
      </c>
      <c r="AV252" s="1"/>
    </row>
    <row r="253" spans="1:48" x14ac:dyDescent="0.25">
      <c r="A253" s="1">
        <v>252</v>
      </c>
      <c r="B253" s="1"/>
      <c r="C253" s="1"/>
      <c r="D253" s="1"/>
      <c r="E253" s="1"/>
      <c r="F253" s="1"/>
      <c r="G253" s="1"/>
      <c r="H253" s="1" t="s">
        <v>44</v>
      </c>
      <c r="I253" s="1"/>
      <c r="J253" s="1"/>
      <c r="K253" s="1"/>
      <c r="L253" s="1"/>
      <c r="M253" s="1"/>
      <c r="O253" s="5">
        <f t="shared" si="51"/>
        <v>1</v>
      </c>
      <c r="P253" s="5">
        <f t="shared" si="52"/>
        <v>3</v>
      </c>
      <c r="R253" s="5">
        <f t="shared" si="53"/>
        <v>0</v>
      </c>
      <c r="S253" s="5">
        <f t="shared" si="54"/>
        <v>0</v>
      </c>
      <c r="T253" s="5">
        <f t="shared" si="55"/>
        <v>0</v>
      </c>
      <c r="U253" s="5">
        <f t="shared" si="56"/>
        <v>0</v>
      </c>
      <c r="V253" s="5">
        <f t="shared" si="57"/>
        <v>0</v>
      </c>
      <c r="W253" s="5">
        <f t="shared" si="58"/>
        <v>0</v>
      </c>
      <c r="X253" s="5">
        <f t="shared" si="59"/>
        <v>1</v>
      </c>
      <c r="Y253" s="5">
        <f t="shared" si="60"/>
        <v>0</v>
      </c>
      <c r="Z253" s="5">
        <f t="shared" si="61"/>
        <v>0</v>
      </c>
      <c r="AA253" s="5">
        <f t="shared" si="62"/>
        <v>0</v>
      </c>
      <c r="AB253" s="5">
        <f t="shared" si="63"/>
        <v>0</v>
      </c>
      <c r="AC253" s="5">
        <f t="shared" si="64"/>
        <v>0</v>
      </c>
      <c r="AD253" s="16"/>
      <c r="AF253" s="5">
        <f t="shared" si="65"/>
        <v>1</v>
      </c>
      <c r="AG253" s="5">
        <f t="shared" si="66"/>
        <v>1</v>
      </c>
      <c r="AH253" s="5" t="str">
        <f t="shared" si="67"/>
        <v>Correct</v>
      </c>
      <c r="AI253" s="1" t="s">
        <v>105</v>
      </c>
      <c r="AJ253" s="1">
        <v>41</v>
      </c>
      <c r="AK253" s="1" t="s">
        <v>95</v>
      </c>
      <c r="AL253" s="1" t="s">
        <v>195</v>
      </c>
      <c r="AM253" s="1"/>
      <c r="AN253" s="1" t="s">
        <v>102</v>
      </c>
      <c r="AO253" s="1" t="s">
        <v>80</v>
      </c>
      <c r="AP253" s="1" t="s">
        <v>126</v>
      </c>
      <c r="AQ253" s="1" t="s">
        <v>153</v>
      </c>
      <c r="AR253" s="1" t="s">
        <v>101</v>
      </c>
      <c r="AS253" s="1" t="s">
        <v>102</v>
      </c>
      <c r="AT253" s="1"/>
      <c r="AU253" s="1" t="s">
        <v>102</v>
      </c>
      <c r="AV253" s="1"/>
    </row>
    <row r="254" spans="1:48" x14ac:dyDescent="0.25">
      <c r="A254" s="1">
        <v>253</v>
      </c>
      <c r="B254" s="1"/>
      <c r="C254" s="1"/>
      <c r="D254" s="1"/>
      <c r="E254" s="1" t="s">
        <v>42</v>
      </c>
      <c r="F254" s="1"/>
      <c r="G254" s="1"/>
      <c r="H254" s="1" t="s">
        <v>44</v>
      </c>
      <c r="I254" s="1"/>
      <c r="J254" s="1" t="s">
        <v>46</v>
      </c>
      <c r="K254" s="1"/>
      <c r="L254" s="1"/>
      <c r="M254" s="1"/>
      <c r="O254" s="5">
        <f t="shared" si="51"/>
        <v>3</v>
      </c>
      <c r="P254" s="5">
        <f t="shared" si="52"/>
        <v>1</v>
      </c>
      <c r="R254" s="5">
        <f t="shared" si="53"/>
        <v>0</v>
      </c>
      <c r="S254" s="5">
        <f t="shared" si="54"/>
        <v>0</v>
      </c>
      <c r="T254" s="5">
        <f t="shared" si="55"/>
        <v>0</v>
      </c>
      <c r="U254" s="5">
        <f t="shared" si="56"/>
        <v>1</v>
      </c>
      <c r="V254" s="5">
        <f t="shared" si="57"/>
        <v>0</v>
      </c>
      <c r="W254" s="5">
        <f t="shared" si="58"/>
        <v>0</v>
      </c>
      <c r="X254" s="5">
        <f t="shared" si="59"/>
        <v>1</v>
      </c>
      <c r="Y254" s="5">
        <f t="shared" si="60"/>
        <v>0</v>
      </c>
      <c r="Z254" s="5">
        <f t="shared" si="61"/>
        <v>1</v>
      </c>
      <c r="AA254" s="5">
        <f t="shared" si="62"/>
        <v>0</v>
      </c>
      <c r="AB254" s="5">
        <f t="shared" si="63"/>
        <v>0</v>
      </c>
      <c r="AC254" s="5">
        <f t="shared" si="64"/>
        <v>0</v>
      </c>
      <c r="AD254" s="16"/>
      <c r="AF254" s="5">
        <f t="shared" si="65"/>
        <v>3</v>
      </c>
      <c r="AG254" s="5">
        <f t="shared" si="66"/>
        <v>3</v>
      </c>
      <c r="AH254" s="5" t="str">
        <f t="shared" si="67"/>
        <v>Correct</v>
      </c>
      <c r="AI254" s="1" t="s">
        <v>94</v>
      </c>
      <c r="AJ254" s="1">
        <v>34</v>
      </c>
      <c r="AK254" s="1" t="s">
        <v>121</v>
      </c>
      <c r="AL254" s="1" t="s">
        <v>196</v>
      </c>
      <c r="AM254" s="1" t="s">
        <v>107</v>
      </c>
      <c r="AN254" s="1"/>
      <c r="AO254" s="1" t="s">
        <v>80</v>
      </c>
      <c r="AP254" s="1" t="s">
        <v>114</v>
      </c>
      <c r="AQ254" s="1" t="s">
        <v>137</v>
      </c>
      <c r="AR254" s="1" t="s">
        <v>101</v>
      </c>
      <c r="AS254" s="1" t="s">
        <v>102</v>
      </c>
      <c r="AT254" s="1"/>
      <c r="AU254" s="1" t="s">
        <v>102</v>
      </c>
      <c r="AV254" s="1"/>
    </row>
    <row r="255" spans="1:48" x14ac:dyDescent="0.25">
      <c r="A255" s="1">
        <v>254</v>
      </c>
      <c r="B255" s="1" t="s">
        <v>39</v>
      </c>
      <c r="C255" s="1"/>
      <c r="D255" s="1"/>
      <c r="E255" s="1" t="s">
        <v>42</v>
      </c>
      <c r="F255" s="1"/>
      <c r="G255" s="1"/>
      <c r="H255" s="1"/>
      <c r="I255" s="1" t="s">
        <v>45</v>
      </c>
      <c r="J255" s="1"/>
      <c r="K255" s="1"/>
      <c r="L255" s="1"/>
      <c r="M255" s="1"/>
      <c r="O255" s="5">
        <f t="shared" si="51"/>
        <v>3</v>
      </c>
      <c r="P255" s="5">
        <f t="shared" si="52"/>
        <v>1</v>
      </c>
      <c r="R255" s="5">
        <f t="shared" si="53"/>
        <v>1</v>
      </c>
      <c r="S255" s="5">
        <f t="shared" si="54"/>
        <v>0</v>
      </c>
      <c r="T255" s="5">
        <f t="shared" si="55"/>
        <v>0</v>
      </c>
      <c r="U255" s="5">
        <f t="shared" si="56"/>
        <v>1</v>
      </c>
      <c r="V255" s="5">
        <f t="shared" si="57"/>
        <v>0</v>
      </c>
      <c r="W255" s="5">
        <f t="shared" si="58"/>
        <v>0</v>
      </c>
      <c r="X255" s="5">
        <f t="shared" si="59"/>
        <v>0</v>
      </c>
      <c r="Y255" s="5">
        <f t="shared" si="60"/>
        <v>1</v>
      </c>
      <c r="Z255" s="5">
        <f t="shared" si="61"/>
        <v>0</v>
      </c>
      <c r="AA255" s="5">
        <f t="shared" si="62"/>
        <v>0</v>
      </c>
      <c r="AB255" s="5">
        <f t="shared" si="63"/>
        <v>0</v>
      </c>
      <c r="AC255" s="5">
        <f t="shared" si="64"/>
        <v>0</v>
      </c>
      <c r="AD255" s="16"/>
      <c r="AF255" s="5">
        <f t="shared" si="65"/>
        <v>3</v>
      </c>
      <c r="AG255" s="5">
        <f t="shared" si="66"/>
        <v>3</v>
      </c>
      <c r="AH255" s="5" t="str">
        <f t="shared" si="67"/>
        <v>Correct</v>
      </c>
      <c r="AI255" s="1" t="s">
        <v>94</v>
      </c>
      <c r="AJ255" s="1">
        <v>70</v>
      </c>
      <c r="AK255" s="1" t="s">
        <v>121</v>
      </c>
      <c r="AL255" s="1" t="s">
        <v>197</v>
      </c>
      <c r="AM255" s="1" t="s">
        <v>107</v>
      </c>
      <c r="AN255" s="1" t="s">
        <v>98</v>
      </c>
      <c r="AO255" s="1" t="s">
        <v>80</v>
      </c>
      <c r="AP255" s="1"/>
      <c r="AQ255" s="1" t="s">
        <v>120</v>
      </c>
      <c r="AR255" s="1" t="s">
        <v>101</v>
      </c>
      <c r="AS255" s="1"/>
      <c r="AT255" s="1"/>
      <c r="AU255" s="1"/>
      <c r="AV255" s="1"/>
    </row>
    <row r="256" spans="1:48" x14ac:dyDescent="0.25">
      <c r="A256" s="1">
        <v>255</v>
      </c>
      <c r="B256" s="1"/>
      <c r="C256" s="1"/>
      <c r="D256" s="1"/>
      <c r="E256" s="1"/>
      <c r="F256" s="1"/>
      <c r="G256" s="1"/>
      <c r="H256" s="1"/>
      <c r="I256" s="1"/>
      <c r="J256" s="1"/>
      <c r="K256" s="1"/>
      <c r="L256" s="1"/>
      <c r="M256" s="1"/>
      <c r="O256" s="5">
        <f t="shared" si="51"/>
        <v>0</v>
      </c>
      <c r="P256" s="5" t="e">
        <f t="shared" si="52"/>
        <v>#DIV/0!</v>
      </c>
      <c r="R256" s="5">
        <f t="shared" si="53"/>
        <v>0</v>
      </c>
      <c r="S256" s="5">
        <f t="shared" si="54"/>
        <v>0</v>
      </c>
      <c r="T256" s="5">
        <f t="shared" si="55"/>
        <v>0</v>
      </c>
      <c r="U256" s="5">
        <f t="shared" si="56"/>
        <v>0</v>
      </c>
      <c r="V256" s="5">
        <f t="shared" si="57"/>
        <v>0</v>
      </c>
      <c r="W256" s="5">
        <f t="shared" si="58"/>
        <v>0</v>
      </c>
      <c r="X256" s="5">
        <f t="shared" si="59"/>
        <v>0</v>
      </c>
      <c r="Y256" s="5">
        <f t="shared" si="60"/>
        <v>0</v>
      </c>
      <c r="Z256" s="5">
        <f t="shared" si="61"/>
        <v>0</v>
      </c>
      <c r="AA256" s="5">
        <f t="shared" si="62"/>
        <v>0</v>
      </c>
      <c r="AB256" s="5">
        <f t="shared" si="63"/>
        <v>0</v>
      </c>
      <c r="AC256" s="5">
        <f t="shared" si="64"/>
        <v>0</v>
      </c>
      <c r="AD256" s="16"/>
      <c r="AF256" s="5">
        <f t="shared" si="65"/>
        <v>0</v>
      </c>
      <c r="AG256" s="5">
        <f t="shared" si="66"/>
        <v>0</v>
      </c>
      <c r="AH256" s="5" t="str">
        <f t="shared" si="67"/>
        <v>Correct</v>
      </c>
      <c r="AI256" s="1" t="s">
        <v>105</v>
      </c>
      <c r="AJ256" s="1">
        <v>47</v>
      </c>
      <c r="AK256" s="1" t="s">
        <v>121</v>
      </c>
      <c r="AL256" s="1" t="s">
        <v>178</v>
      </c>
      <c r="AM256" s="1" t="s">
        <v>107</v>
      </c>
      <c r="AN256" s="1" t="s">
        <v>98</v>
      </c>
      <c r="AO256" s="1" t="s">
        <v>80</v>
      </c>
      <c r="AP256" s="1"/>
      <c r="AQ256" s="1" t="s">
        <v>110</v>
      </c>
      <c r="AR256" s="1" t="s">
        <v>101</v>
      </c>
      <c r="AS256" s="1" t="s">
        <v>102</v>
      </c>
      <c r="AT256" s="1"/>
      <c r="AU256" s="1" t="s">
        <v>102</v>
      </c>
      <c r="AV256" s="1"/>
    </row>
    <row r="257" spans="1:48" x14ac:dyDescent="0.25">
      <c r="A257" s="1">
        <v>256</v>
      </c>
      <c r="B257" s="1"/>
      <c r="C257" s="1"/>
      <c r="D257" s="1"/>
      <c r="E257" s="1"/>
      <c r="F257" s="1"/>
      <c r="G257" s="1"/>
      <c r="H257" s="1"/>
      <c r="I257" s="1"/>
      <c r="J257" s="1"/>
      <c r="K257" s="1"/>
      <c r="L257" s="1" t="s">
        <v>48</v>
      </c>
      <c r="M257" s="1"/>
      <c r="O257" s="5">
        <f t="shared" si="51"/>
        <v>1</v>
      </c>
      <c r="P257" s="5">
        <f t="shared" si="52"/>
        <v>3</v>
      </c>
      <c r="R257" s="5">
        <f t="shared" si="53"/>
        <v>0</v>
      </c>
      <c r="S257" s="5">
        <f t="shared" si="54"/>
        <v>0</v>
      </c>
      <c r="T257" s="5">
        <f t="shared" si="55"/>
        <v>0</v>
      </c>
      <c r="U257" s="5">
        <f t="shared" si="56"/>
        <v>0</v>
      </c>
      <c r="V257" s="5">
        <f t="shared" si="57"/>
        <v>0</v>
      </c>
      <c r="W257" s="5">
        <f t="shared" si="58"/>
        <v>0</v>
      </c>
      <c r="X257" s="5">
        <f t="shared" si="59"/>
        <v>0</v>
      </c>
      <c r="Y257" s="5">
        <f t="shared" si="60"/>
        <v>0</v>
      </c>
      <c r="Z257" s="5">
        <f t="shared" si="61"/>
        <v>0</v>
      </c>
      <c r="AA257" s="5">
        <f t="shared" si="62"/>
        <v>0</v>
      </c>
      <c r="AB257" s="5">
        <f t="shared" si="63"/>
        <v>1</v>
      </c>
      <c r="AC257" s="5">
        <f t="shared" si="64"/>
        <v>0</v>
      </c>
      <c r="AD257" s="16"/>
      <c r="AF257" s="5">
        <f t="shared" si="65"/>
        <v>1</v>
      </c>
      <c r="AG257" s="5">
        <f t="shared" si="66"/>
        <v>1</v>
      </c>
      <c r="AH257" s="5" t="str">
        <f t="shared" si="67"/>
        <v>Correct</v>
      </c>
      <c r="AI257" s="1" t="s">
        <v>105</v>
      </c>
      <c r="AJ257" s="1">
        <v>43</v>
      </c>
      <c r="AK257" s="1" t="s">
        <v>121</v>
      </c>
      <c r="AL257" s="1" t="s">
        <v>161</v>
      </c>
      <c r="AM257" s="1" t="s">
        <v>107</v>
      </c>
      <c r="AN257" s="1" t="s">
        <v>98</v>
      </c>
      <c r="AO257" s="1" t="s">
        <v>82</v>
      </c>
      <c r="AP257" s="1" t="s">
        <v>108</v>
      </c>
      <c r="AQ257" s="1" t="s">
        <v>137</v>
      </c>
      <c r="AR257" s="1" t="s">
        <v>101</v>
      </c>
      <c r="AS257" s="1" t="s">
        <v>102</v>
      </c>
      <c r="AT257" s="1"/>
      <c r="AU257" s="1" t="s">
        <v>102</v>
      </c>
      <c r="AV257" s="1"/>
    </row>
    <row r="258" spans="1:48" x14ac:dyDescent="0.25">
      <c r="A258" s="1">
        <v>257</v>
      </c>
      <c r="B258" s="1"/>
      <c r="C258" s="1"/>
      <c r="D258" s="1"/>
      <c r="E258" s="1" t="s">
        <v>42</v>
      </c>
      <c r="F258" s="1" t="s">
        <v>43</v>
      </c>
      <c r="G258" s="1"/>
      <c r="H258" s="1"/>
      <c r="I258" s="1"/>
      <c r="J258" s="1"/>
      <c r="K258" s="1"/>
      <c r="L258" s="1"/>
      <c r="M258" s="1"/>
      <c r="O258" s="5">
        <f t="shared" si="51"/>
        <v>2</v>
      </c>
      <c r="P258" s="5">
        <f t="shared" si="52"/>
        <v>1.5</v>
      </c>
      <c r="R258" s="5">
        <f t="shared" si="53"/>
        <v>0</v>
      </c>
      <c r="S258" s="5">
        <f t="shared" si="54"/>
        <v>0</v>
      </c>
      <c r="T258" s="5">
        <f t="shared" si="55"/>
        <v>0</v>
      </c>
      <c r="U258" s="5">
        <f t="shared" si="56"/>
        <v>1</v>
      </c>
      <c r="V258" s="5">
        <f t="shared" si="57"/>
        <v>1</v>
      </c>
      <c r="W258" s="5">
        <f t="shared" si="58"/>
        <v>0</v>
      </c>
      <c r="X258" s="5">
        <f t="shared" si="59"/>
        <v>0</v>
      </c>
      <c r="Y258" s="5">
        <f t="shared" si="60"/>
        <v>0</v>
      </c>
      <c r="Z258" s="5">
        <f t="shared" si="61"/>
        <v>0</v>
      </c>
      <c r="AA258" s="5">
        <f t="shared" si="62"/>
        <v>0</v>
      </c>
      <c r="AB258" s="5">
        <f t="shared" si="63"/>
        <v>0</v>
      </c>
      <c r="AC258" s="5">
        <f t="shared" si="64"/>
        <v>0</v>
      </c>
      <c r="AD258" s="16"/>
      <c r="AF258" s="5">
        <f t="shared" si="65"/>
        <v>2</v>
      </c>
      <c r="AG258" s="5">
        <f t="shared" si="66"/>
        <v>2</v>
      </c>
      <c r="AH258" s="5" t="str">
        <f t="shared" si="67"/>
        <v>Correct</v>
      </c>
      <c r="AI258" s="1" t="s">
        <v>94</v>
      </c>
      <c r="AJ258" s="1">
        <v>53</v>
      </c>
      <c r="AK258" s="1" t="s">
        <v>121</v>
      </c>
      <c r="AL258" s="1" t="s">
        <v>180</v>
      </c>
      <c r="AM258" s="1" t="s">
        <v>107</v>
      </c>
      <c r="AN258" s="1" t="s">
        <v>102</v>
      </c>
      <c r="AO258" s="1" t="s">
        <v>355</v>
      </c>
      <c r="AP258" s="1" t="s">
        <v>126</v>
      </c>
      <c r="AQ258" s="1" t="s">
        <v>120</v>
      </c>
      <c r="AR258" s="1" t="s">
        <v>101</v>
      </c>
      <c r="AS258" s="1" t="s">
        <v>102</v>
      </c>
      <c r="AT258" s="1"/>
      <c r="AU258" s="1" t="s">
        <v>102</v>
      </c>
      <c r="AV258" s="1"/>
    </row>
    <row r="259" spans="1:48" x14ac:dyDescent="0.25">
      <c r="A259" s="1">
        <v>258</v>
      </c>
      <c r="B259" s="1"/>
      <c r="C259" s="1"/>
      <c r="D259" s="1"/>
      <c r="E259" s="1"/>
      <c r="F259" s="1"/>
      <c r="G259" s="1"/>
      <c r="H259" s="1"/>
      <c r="I259" s="1"/>
      <c r="J259" s="1"/>
      <c r="K259" s="1"/>
      <c r="L259" s="1"/>
      <c r="M259" s="1"/>
      <c r="O259" s="5">
        <f t="shared" ref="O259:O322" si="68">COUNTA(B259:N259)</f>
        <v>0</v>
      </c>
      <c r="P259" s="5" t="e">
        <f t="shared" ref="P259:P322" si="69">3/O259</f>
        <v>#DIV/0!</v>
      </c>
      <c r="R259" s="5">
        <f t="shared" ref="R259:R322" si="70">IF($O259&lt;3,IF($B259=$B$1,1,0),IF($B259=$B$1,$P259,0))</f>
        <v>0</v>
      </c>
      <c r="S259" s="5">
        <f t="shared" ref="S259:S322" si="71">IF($O259&lt;3,IF($C259=$C$1,1,0),IF($C259=$C$1,$P259,0))</f>
        <v>0</v>
      </c>
      <c r="T259" s="5">
        <f t="shared" ref="T259:T322" si="72">IF($O259&lt;3,IF($D259=$D$1,1,0),IF($D259=$D$1,$P259,0))</f>
        <v>0</v>
      </c>
      <c r="U259" s="5">
        <f t="shared" ref="U259:U322" si="73">IF($O259&lt;3,IF($E259=$E$1,1,0),IF($E259=$E$1,$P259,0))</f>
        <v>0</v>
      </c>
      <c r="V259" s="5">
        <f t="shared" ref="V259:V322" si="74">IF($O259&lt;3,IF($F259=$F$1,1,0),IF($F259=$F$1,$P259,0))</f>
        <v>0</v>
      </c>
      <c r="W259" s="5">
        <f t="shared" ref="W259:W322" si="75">IF($O259&lt;3,IF($G259=$G$1,1,0),IF($G259=$G$1,$P259,0))</f>
        <v>0</v>
      </c>
      <c r="X259" s="5">
        <f t="shared" ref="X259:X322" si="76">IF($O259&lt;3,IF($H259=$H$1,1,0),IF($H259=$H$1,$P259,0))</f>
        <v>0</v>
      </c>
      <c r="Y259" s="5">
        <f t="shared" ref="Y259:Y322" si="77">IF($O259&lt;3,IF($I259=$I$1,1,0),IF($I259=$I$1,$P259,0))</f>
        <v>0</v>
      </c>
      <c r="Z259" s="5">
        <f t="shared" ref="Z259:Z322" si="78">IF($O259&lt;3,IF($J259=$J$1,1,0),IF($J259=$J$1,$P259,0))</f>
        <v>0</v>
      </c>
      <c r="AA259" s="5">
        <f t="shared" ref="AA259:AA322" si="79">IF($O259&lt;3,IF($K259=$K$1,1,0),IF($K259=$K$1,$P259,0))</f>
        <v>0</v>
      </c>
      <c r="AB259" s="5">
        <f t="shared" ref="AB259:AB322" si="80">IF($O259&lt;3,IF($L259=$L$1,1,0),IF($L259=$L$1,$P259,0))</f>
        <v>0</v>
      </c>
      <c r="AC259" s="5">
        <f t="shared" ref="AC259:AC322" si="81">IF($O259&lt;3,IF($M259=$M$1,1,0),IF($M259=$M$1,$P259,0))</f>
        <v>0</v>
      </c>
      <c r="AD259" s="16"/>
      <c r="AF259" s="5">
        <f t="shared" ref="AF259:AF322" si="82">SUM(Q259:AC259)</f>
        <v>0</v>
      </c>
      <c r="AG259" s="5">
        <f t="shared" ref="AG259:AG322" si="83">O259</f>
        <v>0</v>
      </c>
      <c r="AH259" s="5" t="str">
        <f t="shared" ref="AH259:AH322" si="84">IF(AF259=AG259,"Correct",IF(AF259=3,"Correct","Wrong"))</f>
        <v>Correct</v>
      </c>
      <c r="AI259" s="1" t="s">
        <v>105</v>
      </c>
      <c r="AJ259" s="1">
        <v>58</v>
      </c>
      <c r="AK259" s="1" t="s">
        <v>121</v>
      </c>
      <c r="AL259" s="1" t="s">
        <v>190</v>
      </c>
      <c r="AM259" s="1" t="s">
        <v>107</v>
      </c>
      <c r="AN259" s="1" t="s">
        <v>98</v>
      </c>
      <c r="AO259" s="1" t="s">
        <v>80</v>
      </c>
      <c r="AP259" s="1"/>
      <c r="AQ259" s="1" t="s">
        <v>120</v>
      </c>
      <c r="AR259" s="1" t="s">
        <v>101</v>
      </c>
      <c r="AS259" s="1" t="s">
        <v>102</v>
      </c>
      <c r="AT259" s="1"/>
      <c r="AU259" s="1" t="s">
        <v>102</v>
      </c>
      <c r="AV259" s="1"/>
    </row>
    <row r="260" spans="1:48" x14ac:dyDescent="0.25">
      <c r="A260" s="1">
        <v>259</v>
      </c>
      <c r="B260" s="1"/>
      <c r="C260" s="1"/>
      <c r="D260" s="1"/>
      <c r="E260" s="1" t="s">
        <v>42</v>
      </c>
      <c r="F260" s="1"/>
      <c r="G260" s="1"/>
      <c r="H260" s="1" t="s">
        <v>44</v>
      </c>
      <c r="I260" s="1"/>
      <c r="J260" s="1"/>
      <c r="K260" s="1"/>
      <c r="L260" s="1"/>
      <c r="M260" s="1"/>
      <c r="O260" s="5">
        <f t="shared" si="68"/>
        <v>2</v>
      </c>
      <c r="P260" s="5">
        <f t="shared" si="69"/>
        <v>1.5</v>
      </c>
      <c r="R260" s="5">
        <f t="shared" si="70"/>
        <v>0</v>
      </c>
      <c r="S260" s="5">
        <f t="shared" si="71"/>
        <v>0</v>
      </c>
      <c r="T260" s="5">
        <f t="shared" si="72"/>
        <v>0</v>
      </c>
      <c r="U260" s="5">
        <f t="shared" si="73"/>
        <v>1</v>
      </c>
      <c r="V260" s="5">
        <f t="shared" si="74"/>
        <v>0</v>
      </c>
      <c r="W260" s="5">
        <f t="shared" si="75"/>
        <v>0</v>
      </c>
      <c r="X260" s="5">
        <f t="shared" si="76"/>
        <v>1</v>
      </c>
      <c r="Y260" s="5">
        <f t="shared" si="77"/>
        <v>0</v>
      </c>
      <c r="Z260" s="5">
        <f t="shared" si="78"/>
        <v>0</v>
      </c>
      <c r="AA260" s="5">
        <f t="shared" si="79"/>
        <v>0</v>
      </c>
      <c r="AB260" s="5">
        <f t="shared" si="80"/>
        <v>0</v>
      </c>
      <c r="AC260" s="5">
        <f t="shared" si="81"/>
        <v>0</v>
      </c>
      <c r="AD260" s="16"/>
      <c r="AF260" s="5">
        <f t="shared" si="82"/>
        <v>2</v>
      </c>
      <c r="AG260" s="5">
        <f t="shared" si="83"/>
        <v>2</v>
      </c>
      <c r="AH260" s="5" t="str">
        <f t="shared" si="84"/>
        <v>Correct</v>
      </c>
      <c r="AI260" s="1" t="s">
        <v>94</v>
      </c>
      <c r="AJ260" s="1">
        <v>36</v>
      </c>
      <c r="AK260" s="1" t="s">
        <v>121</v>
      </c>
      <c r="AL260" s="1" t="s">
        <v>171</v>
      </c>
      <c r="AM260" s="1" t="s">
        <v>107</v>
      </c>
      <c r="AN260" s="1" t="s">
        <v>98</v>
      </c>
      <c r="AO260" s="1" t="s">
        <v>355</v>
      </c>
      <c r="AP260" s="1" t="s">
        <v>114</v>
      </c>
      <c r="AQ260" s="1" t="s">
        <v>110</v>
      </c>
      <c r="AR260" s="1" t="s">
        <v>101</v>
      </c>
      <c r="AS260" s="1" t="s">
        <v>102</v>
      </c>
      <c r="AT260" s="1"/>
      <c r="AU260" s="1" t="s">
        <v>102</v>
      </c>
      <c r="AV260" s="1"/>
    </row>
    <row r="261" spans="1:48" x14ac:dyDescent="0.25">
      <c r="A261" s="1">
        <v>260</v>
      </c>
      <c r="B261" s="1"/>
      <c r="C261" s="1"/>
      <c r="D261" s="1"/>
      <c r="E261" s="1"/>
      <c r="F261" s="1"/>
      <c r="G261" s="1"/>
      <c r="H261" s="1" t="s">
        <v>44</v>
      </c>
      <c r="I261" s="1"/>
      <c r="J261" s="1"/>
      <c r="K261" s="1" t="s">
        <v>47</v>
      </c>
      <c r="L261" s="1"/>
      <c r="M261" s="1"/>
      <c r="O261" s="5">
        <f t="shared" si="68"/>
        <v>2</v>
      </c>
      <c r="P261" s="5">
        <f t="shared" si="69"/>
        <v>1.5</v>
      </c>
      <c r="R261" s="5">
        <f t="shared" si="70"/>
        <v>0</v>
      </c>
      <c r="S261" s="5">
        <f t="shared" si="71"/>
        <v>0</v>
      </c>
      <c r="T261" s="5">
        <f t="shared" si="72"/>
        <v>0</v>
      </c>
      <c r="U261" s="5">
        <f t="shared" si="73"/>
        <v>0</v>
      </c>
      <c r="V261" s="5">
        <f t="shared" si="74"/>
        <v>0</v>
      </c>
      <c r="W261" s="5">
        <f t="shared" si="75"/>
        <v>0</v>
      </c>
      <c r="X261" s="5">
        <f t="shared" si="76"/>
        <v>1</v>
      </c>
      <c r="Y261" s="5">
        <f t="shared" si="77"/>
        <v>0</v>
      </c>
      <c r="Z261" s="5">
        <f t="shared" si="78"/>
        <v>0</v>
      </c>
      <c r="AA261" s="5">
        <f t="shared" si="79"/>
        <v>1</v>
      </c>
      <c r="AB261" s="5">
        <f t="shared" si="80"/>
        <v>0</v>
      </c>
      <c r="AC261" s="5">
        <f t="shared" si="81"/>
        <v>0</v>
      </c>
      <c r="AD261" s="16"/>
      <c r="AF261" s="5">
        <f t="shared" si="82"/>
        <v>2</v>
      </c>
      <c r="AG261" s="5">
        <f t="shared" si="83"/>
        <v>2</v>
      </c>
      <c r="AH261" s="5" t="str">
        <f t="shared" si="84"/>
        <v>Correct</v>
      </c>
      <c r="AI261" s="1" t="s">
        <v>94</v>
      </c>
      <c r="AJ261" s="1">
        <v>74</v>
      </c>
      <c r="AK261" s="1" t="s">
        <v>121</v>
      </c>
      <c r="AL261" s="1" t="s">
        <v>198</v>
      </c>
      <c r="AM261" s="1" t="s">
        <v>107</v>
      </c>
      <c r="AN261" s="1" t="s">
        <v>98</v>
      </c>
      <c r="AO261" s="1" t="s">
        <v>80</v>
      </c>
      <c r="AP261" s="1" t="s">
        <v>126</v>
      </c>
      <c r="AQ261" s="1" t="s">
        <v>110</v>
      </c>
      <c r="AR261" s="1" t="s">
        <v>104</v>
      </c>
      <c r="AS261" s="1" t="s">
        <v>102</v>
      </c>
      <c r="AT261" s="1"/>
      <c r="AU261" s="1" t="s">
        <v>102</v>
      </c>
      <c r="AV261" s="1"/>
    </row>
    <row r="262" spans="1:48" x14ac:dyDescent="0.25">
      <c r="A262" s="1">
        <v>261</v>
      </c>
      <c r="B262" s="1"/>
      <c r="C262" s="1"/>
      <c r="D262" s="1"/>
      <c r="E262" s="1" t="s">
        <v>42</v>
      </c>
      <c r="F262" s="1"/>
      <c r="G262" s="1"/>
      <c r="H262" s="1"/>
      <c r="I262" s="1"/>
      <c r="J262" s="1"/>
      <c r="K262" s="1"/>
      <c r="L262" s="1"/>
      <c r="M262" s="1"/>
      <c r="O262" s="5">
        <f t="shared" si="68"/>
        <v>1</v>
      </c>
      <c r="P262" s="5">
        <f t="shared" si="69"/>
        <v>3</v>
      </c>
      <c r="R262" s="5">
        <f t="shared" si="70"/>
        <v>0</v>
      </c>
      <c r="S262" s="5">
        <f t="shared" si="71"/>
        <v>0</v>
      </c>
      <c r="T262" s="5">
        <f t="shared" si="72"/>
        <v>0</v>
      </c>
      <c r="U262" s="5">
        <f t="shared" si="73"/>
        <v>1</v>
      </c>
      <c r="V262" s="5">
        <f t="shared" si="74"/>
        <v>0</v>
      </c>
      <c r="W262" s="5">
        <f t="shared" si="75"/>
        <v>0</v>
      </c>
      <c r="X262" s="5">
        <f t="shared" si="76"/>
        <v>0</v>
      </c>
      <c r="Y262" s="5">
        <f t="shared" si="77"/>
        <v>0</v>
      </c>
      <c r="Z262" s="5">
        <f t="shared" si="78"/>
        <v>0</v>
      </c>
      <c r="AA262" s="5">
        <f t="shared" si="79"/>
        <v>0</v>
      </c>
      <c r="AB262" s="5">
        <f t="shared" si="80"/>
        <v>0</v>
      </c>
      <c r="AC262" s="5">
        <f t="shared" si="81"/>
        <v>0</v>
      </c>
      <c r="AD262" s="16"/>
      <c r="AF262" s="5">
        <f t="shared" si="82"/>
        <v>1</v>
      </c>
      <c r="AG262" s="5">
        <f t="shared" si="83"/>
        <v>1</v>
      </c>
      <c r="AH262" s="5" t="str">
        <f t="shared" si="84"/>
        <v>Correct</v>
      </c>
      <c r="AI262" s="1" t="s">
        <v>105</v>
      </c>
      <c r="AJ262" s="1">
        <v>29</v>
      </c>
      <c r="AK262" s="1" t="s">
        <v>121</v>
      </c>
      <c r="AL262" s="1" t="s">
        <v>168</v>
      </c>
      <c r="AM262" s="1" t="s">
        <v>107</v>
      </c>
      <c r="AN262" s="1" t="s">
        <v>98</v>
      </c>
      <c r="AO262" s="1" t="s">
        <v>80</v>
      </c>
      <c r="AP262" s="1" t="s">
        <v>126</v>
      </c>
      <c r="AQ262" s="1" t="s">
        <v>100</v>
      </c>
      <c r="AR262" s="1" t="s">
        <v>101</v>
      </c>
      <c r="AS262" s="1" t="s">
        <v>102</v>
      </c>
      <c r="AT262" s="1"/>
      <c r="AU262" s="1" t="s">
        <v>102</v>
      </c>
      <c r="AV262" s="1"/>
    </row>
    <row r="263" spans="1:48" x14ac:dyDescent="0.25">
      <c r="A263" s="1">
        <v>262</v>
      </c>
      <c r="B263" s="1"/>
      <c r="C263" s="1"/>
      <c r="D263" s="1"/>
      <c r="E263" s="1"/>
      <c r="F263" s="1" t="s">
        <v>43</v>
      </c>
      <c r="G263" s="1"/>
      <c r="H263" s="1"/>
      <c r="I263" s="1"/>
      <c r="J263" s="1"/>
      <c r="K263" s="1"/>
      <c r="L263" s="1"/>
      <c r="M263" s="1"/>
      <c r="O263" s="5">
        <f t="shared" si="68"/>
        <v>1</v>
      </c>
      <c r="P263" s="5">
        <f t="shared" si="69"/>
        <v>3</v>
      </c>
      <c r="R263" s="5">
        <f t="shared" si="70"/>
        <v>0</v>
      </c>
      <c r="S263" s="5">
        <f t="shared" si="71"/>
        <v>0</v>
      </c>
      <c r="T263" s="5">
        <f t="shared" si="72"/>
        <v>0</v>
      </c>
      <c r="U263" s="5">
        <f t="shared" si="73"/>
        <v>0</v>
      </c>
      <c r="V263" s="5">
        <f t="shared" si="74"/>
        <v>1</v>
      </c>
      <c r="W263" s="5">
        <f t="shared" si="75"/>
        <v>0</v>
      </c>
      <c r="X263" s="5">
        <f t="shared" si="76"/>
        <v>0</v>
      </c>
      <c r="Y263" s="5">
        <f t="shared" si="77"/>
        <v>0</v>
      </c>
      <c r="Z263" s="5">
        <f t="shared" si="78"/>
        <v>0</v>
      </c>
      <c r="AA263" s="5">
        <f t="shared" si="79"/>
        <v>0</v>
      </c>
      <c r="AB263" s="5">
        <f t="shared" si="80"/>
        <v>0</v>
      </c>
      <c r="AC263" s="5">
        <f t="shared" si="81"/>
        <v>0</v>
      </c>
      <c r="AD263" s="16"/>
      <c r="AF263" s="5">
        <f t="shared" si="82"/>
        <v>1</v>
      </c>
      <c r="AG263" s="5">
        <f t="shared" si="83"/>
        <v>1</v>
      </c>
      <c r="AH263" s="5" t="str">
        <f t="shared" si="84"/>
        <v>Correct</v>
      </c>
      <c r="AI263" s="1" t="s">
        <v>105</v>
      </c>
      <c r="AJ263" s="1">
        <v>28</v>
      </c>
      <c r="AK263" s="1" t="s">
        <v>95</v>
      </c>
      <c r="AL263" s="1" t="s">
        <v>145</v>
      </c>
      <c r="AM263" s="1" t="s">
        <v>107</v>
      </c>
      <c r="AN263" s="1" t="s">
        <v>98</v>
      </c>
      <c r="AO263" s="1" t="s">
        <v>80</v>
      </c>
      <c r="AP263" s="1" t="s">
        <v>126</v>
      </c>
      <c r="AQ263" s="1" t="s">
        <v>100</v>
      </c>
      <c r="AR263" s="1" t="s">
        <v>101</v>
      </c>
      <c r="AS263" s="1" t="s">
        <v>102</v>
      </c>
      <c r="AT263" s="1"/>
      <c r="AU263" s="1" t="s">
        <v>102</v>
      </c>
      <c r="AV263" s="1"/>
    </row>
    <row r="264" spans="1:48" x14ac:dyDescent="0.25">
      <c r="A264" s="1">
        <v>263</v>
      </c>
      <c r="B264" t="s">
        <v>39</v>
      </c>
      <c r="H264" t="s">
        <v>44</v>
      </c>
      <c r="O264" s="5">
        <f t="shared" si="68"/>
        <v>2</v>
      </c>
      <c r="P264" s="5">
        <f t="shared" si="69"/>
        <v>1.5</v>
      </c>
      <c r="R264" s="5">
        <f t="shared" si="70"/>
        <v>1</v>
      </c>
      <c r="S264" s="5">
        <f t="shared" si="71"/>
        <v>0</v>
      </c>
      <c r="T264" s="5">
        <f t="shared" si="72"/>
        <v>0</v>
      </c>
      <c r="U264" s="5">
        <f t="shared" si="73"/>
        <v>0</v>
      </c>
      <c r="V264" s="5">
        <f t="shared" si="74"/>
        <v>0</v>
      </c>
      <c r="W264" s="5">
        <f t="shared" si="75"/>
        <v>0</v>
      </c>
      <c r="X264" s="5">
        <f t="shared" si="76"/>
        <v>1</v>
      </c>
      <c r="Y264" s="5">
        <f t="shared" si="77"/>
        <v>0</v>
      </c>
      <c r="Z264" s="5">
        <f t="shared" si="78"/>
        <v>0</v>
      </c>
      <c r="AA264" s="5">
        <f t="shared" si="79"/>
        <v>0</v>
      </c>
      <c r="AB264" s="5">
        <f t="shared" si="80"/>
        <v>0</v>
      </c>
      <c r="AC264" s="5">
        <f t="shared" si="81"/>
        <v>0</v>
      </c>
      <c r="AD264" s="16"/>
      <c r="AF264" s="5">
        <f t="shared" si="82"/>
        <v>2</v>
      </c>
      <c r="AG264" s="5">
        <f t="shared" si="83"/>
        <v>2</v>
      </c>
      <c r="AH264" s="5" t="str">
        <f t="shared" si="84"/>
        <v>Correct</v>
      </c>
      <c r="AI264" t="s">
        <v>94</v>
      </c>
      <c r="AJ264">
        <v>29</v>
      </c>
      <c r="AK264" t="s">
        <v>115</v>
      </c>
      <c r="AL264" s="1" t="s">
        <v>328</v>
      </c>
      <c r="AM264" t="s">
        <v>128</v>
      </c>
      <c r="AN264" t="s">
        <v>98</v>
      </c>
      <c r="AO264" s="1" t="s">
        <v>364</v>
      </c>
      <c r="AP264" t="s">
        <v>114</v>
      </c>
      <c r="AQ264" t="s">
        <v>110</v>
      </c>
      <c r="AR264" t="s">
        <v>101</v>
      </c>
      <c r="AS264" t="s">
        <v>102</v>
      </c>
      <c r="AT264" s="1"/>
      <c r="AU264" t="s">
        <v>102</v>
      </c>
    </row>
    <row r="265" spans="1:48" x14ac:dyDescent="0.25">
      <c r="A265" s="1">
        <v>264</v>
      </c>
      <c r="C265" t="s">
        <v>40</v>
      </c>
      <c r="E265" t="s">
        <v>42</v>
      </c>
      <c r="K265" t="s">
        <v>47</v>
      </c>
      <c r="O265" s="5">
        <f t="shared" si="68"/>
        <v>3</v>
      </c>
      <c r="P265" s="5">
        <f t="shared" si="69"/>
        <v>1</v>
      </c>
      <c r="R265" s="5">
        <f t="shared" si="70"/>
        <v>0</v>
      </c>
      <c r="S265" s="5">
        <f t="shared" si="71"/>
        <v>1</v>
      </c>
      <c r="T265" s="5">
        <f t="shared" si="72"/>
        <v>0</v>
      </c>
      <c r="U265" s="5">
        <f t="shared" si="73"/>
        <v>1</v>
      </c>
      <c r="V265" s="5">
        <f t="shared" si="74"/>
        <v>0</v>
      </c>
      <c r="W265" s="5">
        <f t="shared" si="75"/>
        <v>0</v>
      </c>
      <c r="X265" s="5">
        <f t="shared" si="76"/>
        <v>0</v>
      </c>
      <c r="Y265" s="5">
        <f t="shared" si="77"/>
        <v>0</v>
      </c>
      <c r="Z265" s="5">
        <f t="shared" si="78"/>
        <v>0</v>
      </c>
      <c r="AA265" s="5">
        <f t="shared" si="79"/>
        <v>1</v>
      </c>
      <c r="AB265" s="5">
        <f t="shared" si="80"/>
        <v>0</v>
      </c>
      <c r="AC265" s="5">
        <f t="shared" si="81"/>
        <v>0</v>
      </c>
      <c r="AD265" s="16"/>
      <c r="AF265" s="5">
        <f t="shared" si="82"/>
        <v>3</v>
      </c>
      <c r="AG265" s="5">
        <f t="shared" si="83"/>
        <v>3</v>
      </c>
      <c r="AH265" s="5" t="str">
        <f t="shared" si="84"/>
        <v>Correct</v>
      </c>
      <c r="AI265" t="s">
        <v>94</v>
      </c>
      <c r="AJ265">
        <v>29</v>
      </c>
      <c r="AK265" t="s">
        <v>121</v>
      </c>
      <c r="AL265" t="s">
        <v>199</v>
      </c>
      <c r="AM265" t="s">
        <v>107</v>
      </c>
      <c r="AN265" t="s">
        <v>98</v>
      </c>
      <c r="AO265" s="1" t="s">
        <v>80</v>
      </c>
      <c r="AP265" t="s">
        <v>114</v>
      </c>
      <c r="AQ265" t="s">
        <v>100</v>
      </c>
      <c r="AR265" t="s">
        <v>101</v>
      </c>
      <c r="AS265" t="s">
        <v>102</v>
      </c>
      <c r="AT265" s="1"/>
      <c r="AU265" t="s">
        <v>102</v>
      </c>
    </row>
    <row r="266" spans="1:48" x14ac:dyDescent="0.25">
      <c r="A266" s="1">
        <v>265</v>
      </c>
      <c r="B266" t="s">
        <v>39</v>
      </c>
      <c r="F266" t="s">
        <v>43</v>
      </c>
      <c r="L266" t="s">
        <v>48</v>
      </c>
      <c r="O266" s="5">
        <f t="shared" si="68"/>
        <v>3</v>
      </c>
      <c r="P266" s="5">
        <f t="shared" si="69"/>
        <v>1</v>
      </c>
      <c r="R266" s="5">
        <f t="shared" si="70"/>
        <v>1</v>
      </c>
      <c r="S266" s="5">
        <f t="shared" si="71"/>
        <v>0</v>
      </c>
      <c r="T266" s="5">
        <f t="shared" si="72"/>
        <v>0</v>
      </c>
      <c r="U266" s="5">
        <f t="shared" si="73"/>
        <v>0</v>
      </c>
      <c r="V266" s="5">
        <f t="shared" si="74"/>
        <v>1</v>
      </c>
      <c r="W266" s="5">
        <f t="shared" si="75"/>
        <v>0</v>
      </c>
      <c r="X266" s="5">
        <f t="shared" si="76"/>
        <v>0</v>
      </c>
      <c r="Y266" s="5">
        <f t="shared" si="77"/>
        <v>0</v>
      </c>
      <c r="Z266" s="5">
        <f t="shared" si="78"/>
        <v>0</v>
      </c>
      <c r="AA266" s="5">
        <f t="shared" si="79"/>
        <v>0</v>
      </c>
      <c r="AB266" s="5">
        <f t="shared" si="80"/>
        <v>1</v>
      </c>
      <c r="AC266" s="5">
        <f t="shared" si="81"/>
        <v>0</v>
      </c>
      <c r="AD266" s="16"/>
      <c r="AF266" s="5">
        <f t="shared" si="82"/>
        <v>3</v>
      </c>
      <c r="AG266" s="5">
        <f t="shared" si="83"/>
        <v>3</v>
      </c>
      <c r="AH266" s="5" t="str">
        <f t="shared" si="84"/>
        <v>Correct</v>
      </c>
      <c r="AI266" t="s">
        <v>94</v>
      </c>
      <c r="AJ266">
        <v>35</v>
      </c>
      <c r="AK266" t="s">
        <v>121</v>
      </c>
      <c r="AL266" t="s">
        <v>200</v>
      </c>
      <c r="AM266" t="s">
        <v>107</v>
      </c>
      <c r="AN266" t="s">
        <v>98</v>
      </c>
      <c r="AO266" s="1" t="s">
        <v>80</v>
      </c>
      <c r="AP266" t="s">
        <v>126</v>
      </c>
      <c r="AQ266" t="s">
        <v>110</v>
      </c>
      <c r="AR266" t="s">
        <v>101</v>
      </c>
      <c r="AS266" t="s">
        <v>102</v>
      </c>
      <c r="AT266" s="1"/>
      <c r="AU266" t="s">
        <v>102</v>
      </c>
    </row>
    <row r="267" spans="1:48" x14ac:dyDescent="0.25">
      <c r="A267" s="1">
        <v>266</v>
      </c>
      <c r="J267" t="s">
        <v>46</v>
      </c>
      <c r="L267" t="s">
        <v>48</v>
      </c>
      <c r="O267" s="5">
        <f t="shared" si="68"/>
        <v>2</v>
      </c>
      <c r="P267" s="5">
        <f t="shared" si="69"/>
        <v>1.5</v>
      </c>
      <c r="R267" s="5">
        <f t="shared" si="70"/>
        <v>0</v>
      </c>
      <c r="S267" s="5">
        <f t="shared" si="71"/>
        <v>0</v>
      </c>
      <c r="T267" s="5">
        <f t="shared" si="72"/>
        <v>0</v>
      </c>
      <c r="U267" s="5">
        <f t="shared" si="73"/>
        <v>0</v>
      </c>
      <c r="V267" s="5">
        <f t="shared" si="74"/>
        <v>0</v>
      </c>
      <c r="W267" s="5">
        <f t="shared" si="75"/>
        <v>0</v>
      </c>
      <c r="X267" s="5">
        <f t="shared" si="76"/>
        <v>0</v>
      </c>
      <c r="Y267" s="5">
        <f t="shared" si="77"/>
        <v>0</v>
      </c>
      <c r="Z267" s="5">
        <f t="shared" si="78"/>
        <v>1</v>
      </c>
      <c r="AA267" s="5">
        <f t="shared" si="79"/>
        <v>0</v>
      </c>
      <c r="AB267" s="5">
        <f t="shared" si="80"/>
        <v>1</v>
      </c>
      <c r="AC267" s="5">
        <f t="shared" si="81"/>
        <v>0</v>
      </c>
      <c r="AD267" s="16"/>
      <c r="AF267" s="5">
        <f t="shared" si="82"/>
        <v>2</v>
      </c>
      <c r="AG267" s="5">
        <f t="shared" si="83"/>
        <v>2</v>
      </c>
      <c r="AH267" s="5" t="str">
        <f t="shared" si="84"/>
        <v>Correct</v>
      </c>
      <c r="AI267" t="s">
        <v>105</v>
      </c>
      <c r="AJ267">
        <v>29</v>
      </c>
      <c r="AK267" t="s">
        <v>95</v>
      </c>
      <c r="AL267" t="s">
        <v>201</v>
      </c>
      <c r="AM267" t="s">
        <v>107</v>
      </c>
      <c r="AN267" t="s">
        <v>98</v>
      </c>
      <c r="AO267" s="1" t="s">
        <v>80</v>
      </c>
      <c r="AP267" t="s">
        <v>108</v>
      </c>
      <c r="AQ267" t="s">
        <v>100</v>
      </c>
      <c r="AR267" t="s">
        <v>101</v>
      </c>
      <c r="AS267" t="s">
        <v>102</v>
      </c>
      <c r="AT267" s="1"/>
      <c r="AU267" t="s">
        <v>102</v>
      </c>
    </row>
    <row r="268" spans="1:48" x14ac:dyDescent="0.25">
      <c r="A268" s="1">
        <v>267</v>
      </c>
      <c r="F268" t="s">
        <v>43</v>
      </c>
      <c r="G268" t="s">
        <v>37</v>
      </c>
      <c r="L268" t="s">
        <v>48</v>
      </c>
      <c r="O268" s="5">
        <f t="shared" si="68"/>
        <v>3</v>
      </c>
      <c r="P268" s="5">
        <f t="shared" si="69"/>
        <v>1</v>
      </c>
      <c r="R268" s="5">
        <f t="shared" si="70"/>
        <v>0</v>
      </c>
      <c r="S268" s="5">
        <f t="shared" si="71"/>
        <v>0</v>
      </c>
      <c r="T268" s="5">
        <f t="shared" si="72"/>
        <v>0</v>
      </c>
      <c r="U268" s="5">
        <f t="shared" si="73"/>
        <v>0</v>
      </c>
      <c r="V268" s="5">
        <f t="shared" si="74"/>
        <v>1</v>
      </c>
      <c r="W268" s="5">
        <f t="shared" si="75"/>
        <v>1</v>
      </c>
      <c r="X268" s="5">
        <f t="shared" si="76"/>
        <v>0</v>
      </c>
      <c r="Y268" s="5">
        <f t="shared" si="77"/>
        <v>0</v>
      </c>
      <c r="Z268" s="5">
        <f t="shared" si="78"/>
        <v>0</v>
      </c>
      <c r="AA268" s="5">
        <f t="shared" si="79"/>
        <v>0</v>
      </c>
      <c r="AB268" s="5">
        <f t="shared" si="80"/>
        <v>1</v>
      </c>
      <c r="AC268" s="5">
        <f t="shared" si="81"/>
        <v>0</v>
      </c>
      <c r="AD268" s="16"/>
      <c r="AF268" s="5">
        <f t="shared" si="82"/>
        <v>3</v>
      </c>
      <c r="AG268" s="5">
        <f t="shared" si="83"/>
        <v>3</v>
      </c>
      <c r="AH268" s="5" t="str">
        <f t="shared" si="84"/>
        <v>Correct</v>
      </c>
      <c r="AI268" t="s">
        <v>94</v>
      </c>
      <c r="AJ268">
        <v>53</v>
      </c>
      <c r="AK268" t="s">
        <v>115</v>
      </c>
      <c r="AL268" t="s">
        <v>329</v>
      </c>
      <c r="AN268" t="s">
        <v>102</v>
      </c>
      <c r="AO268" s="1" t="s">
        <v>355</v>
      </c>
      <c r="AP268" t="s">
        <v>114</v>
      </c>
      <c r="AQ268" t="s">
        <v>100</v>
      </c>
      <c r="AR268" t="s">
        <v>101</v>
      </c>
      <c r="AS268" t="s">
        <v>102</v>
      </c>
      <c r="AT268" s="1"/>
      <c r="AU268" t="s">
        <v>102</v>
      </c>
    </row>
    <row r="269" spans="1:48" x14ac:dyDescent="0.25">
      <c r="A269" s="1">
        <v>268</v>
      </c>
      <c r="E269" t="s">
        <v>42</v>
      </c>
      <c r="J269" t="s">
        <v>46</v>
      </c>
      <c r="K269" t="s">
        <v>47</v>
      </c>
      <c r="O269" s="5">
        <f t="shared" si="68"/>
        <v>3</v>
      </c>
      <c r="P269" s="5">
        <f t="shared" si="69"/>
        <v>1</v>
      </c>
      <c r="R269" s="5">
        <f t="shared" si="70"/>
        <v>0</v>
      </c>
      <c r="S269" s="5">
        <f t="shared" si="71"/>
        <v>0</v>
      </c>
      <c r="T269" s="5">
        <f t="shared" si="72"/>
        <v>0</v>
      </c>
      <c r="U269" s="5">
        <f t="shared" si="73"/>
        <v>1</v>
      </c>
      <c r="V269" s="5">
        <f t="shared" si="74"/>
        <v>0</v>
      </c>
      <c r="W269" s="5">
        <f t="shared" si="75"/>
        <v>0</v>
      </c>
      <c r="X269" s="5">
        <f t="shared" si="76"/>
        <v>0</v>
      </c>
      <c r="Y269" s="5">
        <f t="shared" si="77"/>
        <v>0</v>
      </c>
      <c r="Z269" s="5">
        <f t="shared" si="78"/>
        <v>1</v>
      </c>
      <c r="AA269" s="5">
        <f t="shared" si="79"/>
        <v>1</v>
      </c>
      <c r="AB269" s="5">
        <f t="shared" si="80"/>
        <v>0</v>
      </c>
      <c r="AC269" s="5">
        <f t="shared" si="81"/>
        <v>0</v>
      </c>
      <c r="AD269" s="16"/>
      <c r="AF269" s="5">
        <f t="shared" si="82"/>
        <v>3</v>
      </c>
      <c r="AG269" s="5">
        <f t="shared" si="83"/>
        <v>3</v>
      </c>
      <c r="AH269" s="5" t="str">
        <f t="shared" si="84"/>
        <v>Correct</v>
      </c>
      <c r="AI269" t="s">
        <v>94</v>
      </c>
      <c r="AJ269">
        <v>37</v>
      </c>
      <c r="AK269" t="s">
        <v>121</v>
      </c>
      <c r="AL269" t="s">
        <v>202</v>
      </c>
      <c r="AM269" t="s">
        <v>107</v>
      </c>
      <c r="AN269" t="s">
        <v>102</v>
      </c>
      <c r="AO269" s="1" t="s">
        <v>80</v>
      </c>
      <c r="AP269" t="s">
        <v>112</v>
      </c>
      <c r="AQ269" t="s">
        <v>110</v>
      </c>
      <c r="AR269" t="s">
        <v>101</v>
      </c>
      <c r="AS269" t="s">
        <v>102</v>
      </c>
      <c r="AT269" s="1"/>
      <c r="AU269" t="s">
        <v>102</v>
      </c>
    </row>
    <row r="270" spans="1:48" x14ac:dyDescent="0.25">
      <c r="A270" s="1">
        <v>269</v>
      </c>
      <c r="H270" t="s">
        <v>44</v>
      </c>
      <c r="K270" t="s">
        <v>47</v>
      </c>
      <c r="L270" t="s">
        <v>48</v>
      </c>
      <c r="O270" s="5">
        <f t="shared" si="68"/>
        <v>3</v>
      </c>
      <c r="P270" s="5">
        <f t="shared" si="69"/>
        <v>1</v>
      </c>
      <c r="R270" s="5">
        <f t="shared" si="70"/>
        <v>0</v>
      </c>
      <c r="S270" s="5">
        <f t="shared" si="71"/>
        <v>0</v>
      </c>
      <c r="T270" s="5">
        <f t="shared" si="72"/>
        <v>0</v>
      </c>
      <c r="U270" s="5">
        <f t="shared" si="73"/>
        <v>0</v>
      </c>
      <c r="V270" s="5">
        <f t="shared" si="74"/>
        <v>0</v>
      </c>
      <c r="W270" s="5">
        <f t="shared" si="75"/>
        <v>0</v>
      </c>
      <c r="X270" s="5">
        <f t="shared" si="76"/>
        <v>1</v>
      </c>
      <c r="Y270" s="5">
        <f t="shared" si="77"/>
        <v>0</v>
      </c>
      <c r="Z270" s="5">
        <f t="shared" si="78"/>
        <v>0</v>
      </c>
      <c r="AA270" s="5">
        <f t="shared" si="79"/>
        <v>1</v>
      </c>
      <c r="AB270" s="5">
        <f t="shared" si="80"/>
        <v>1</v>
      </c>
      <c r="AC270" s="5">
        <f t="shared" si="81"/>
        <v>0</v>
      </c>
      <c r="AD270" s="16"/>
      <c r="AF270" s="5">
        <f t="shared" si="82"/>
        <v>3</v>
      </c>
      <c r="AG270" s="5">
        <f t="shared" si="83"/>
        <v>3</v>
      </c>
      <c r="AH270" s="5" t="str">
        <f t="shared" si="84"/>
        <v>Correct</v>
      </c>
      <c r="AI270" t="s">
        <v>94</v>
      </c>
      <c r="AJ270">
        <v>44</v>
      </c>
      <c r="AK270" t="s">
        <v>121</v>
      </c>
      <c r="AL270" t="s">
        <v>180</v>
      </c>
      <c r="AM270" t="s">
        <v>128</v>
      </c>
      <c r="AN270" t="s">
        <v>98</v>
      </c>
      <c r="AO270" s="1" t="s">
        <v>80</v>
      </c>
      <c r="AP270" t="s">
        <v>126</v>
      </c>
      <c r="AQ270" t="s">
        <v>100</v>
      </c>
      <c r="AR270" t="s">
        <v>101</v>
      </c>
      <c r="AS270" t="s">
        <v>102</v>
      </c>
      <c r="AT270" s="1"/>
      <c r="AU270" t="s">
        <v>102</v>
      </c>
    </row>
    <row r="271" spans="1:48" x14ac:dyDescent="0.25">
      <c r="A271" s="1">
        <v>270</v>
      </c>
      <c r="B271" t="s">
        <v>39</v>
      </c>
      <c r="E271" t="s">
        <v>42</v>
      </c>
      <c r="F271" t="s">
        <v>43</v>
      </c>
      <c r="O271" s="5">
        <f t="shared" si="68"/>
        <v>3</v>
      </c>
      <c r="P271" s="5">
        <f t="shared" si="69"/>
        <v>1</v>
      </c>
      <c r="R271" s="5">
        <f t="shared" si="70"/>
        <v>1</v>
      </c>
      <c r="S271" s="5">
        <f t="shared" si="71"/>
        <v>0</v>
      </c>
      <c r="T271" s="5">
        <f t="shared" si="72"/>
        <v>0</v>
      </c>
      <c r="U271" s="5">
        <f t="shared" si="73"/>
        <v>1</v>
      </c>
      <c r="V271" s="5">
        <f t="shared" si="74"/>
        <v>1</v>
      </c>
      <c r="W271" s="5">
        <f t="shared" si="75"/>
        <v>0</v>
      </c>
      <c r="X271" s="5">
        <f t="shared" si="76"/>
        <v>0</v>
      </c>
      <c r="Y271" s="5">
        <f t="shared" si="77"/>
        <v>0</v>
      </c>
      <c r="Z271" s="5">
        <f t="shared" si="78"/>
        <v>0</v>
      </c>
      <c r="AA271" s="5">
        <f t="shared" si="79"/>
        <v>0</v>
      </c>
      <c r="AB271" s="5">
        <f t="shared" si="80"/>
        <v>0</v>
      </c>
      <c r="AC271" s="5">
        <f t="shared" si="81"/>
        <v>0</v>
      </c>
      <c r="AD271" s="16"/>
      <c r="AF271" s="5">
        <f t="shared" si="82"/>
        <v>3</v>
      </c>
      <c r="AG271" s="5">
        <f t="shared" si="83"/>
        <v>3</v>
      </c>
      <c r="AH271" s="5" t="str">
        <f t="shared" si="84"/>
        <v>Correct</v>
      </c>
      <c r="AI271" t="s">
        <v>94</v>
      </c>
      <c r="AJ271">
        <v>18</v>
      </c>
      <c r="AK271" t="s">
        <v>121</v>
      </c>
      <c r="AL271" t="s">
        <v>180</v>
      </c>
      <c r="AM271" t="s">
        <v>107</v>
      </c>
      <c r="AN271" t="s">
        <v>98</v>
      </c>
      <c r="AO271" s="1" t="s">
        <v>80</v>
      </c>
      <c r="AP271" t="s">
        <v>108</v>
      </c>
      <c r="AQ271" t="s">
        <v>133</v>
      </c>
      <c r="AR271" t="s">
        <v>136</v>
      </c>
      <c r="AS271" t="s">
        <v>102</v>
      </c>
      <c r="AT271" s="1"/>
      <c r="AU271" t="s">
        <v>102</v>
      </c>
    </row>
    <row r="272" spans="1:48" x14ac:dyDescent="0.25">
      <c r="A272" s="1">
        <v>271</v>
      </c>
      <c r="O272" s="5">
        <f t="shared" si="68"/>
        <v>0</v>
      </c>
      <c r="P272" s="5" t="e">
        <f t="shared" si="69"/>
        <v>#DIV/0!</v>
      </c>
      <c r="R272" s="5">
        <f t="shared" si="70"/>
        <v>0</v>
      </c>
      <c r="S272" s="5">
        <f t="shared" si="71"/>
        <v>0</v>
      </c>
      <c r="T272" s="5">
        <f t="shared" si="72"/>
        <v>0</v>
      </c>
      <c r="U272" s="5">
        <f t="shared" si="73"/>
        <v>0</v>
      </c>
      <c r="V272" s="5">
        <f t="shared" si="74"/>
        <v>0</v>
      </c>
      <c r="W272" s="5">
        <f t="shared" si="75"/>
        <v>0</v>
      </c>
      <c r="X272" s="5">
        <f t="shared" si="76"/>
        <v>0</v>
      </c>
      <c r="Y272" s="5">
        <f t="shared" si="77"/>
        <v>0</v>
      </c>
      <c r="Z272" s="5">
        <f t="shared" si="78"/>
        <v>0</v>
      </c>
      <c r="AA272" s="5">
        <f t="shared" si="79"/>
        <v>0</v>
      </c>
      <c r="AB272" s="5">
        <f t="shared" si="80"/>
        <v>0</v>
      </c>
      <c r="AC272" s="5">
        <f t="shared" si="81"/>
        <v>0</v>
      </c>
      <c r="AD272" s="16"/>
      <c r="AF272" s="5">
        <f t="shared" si="82"/>
        <v>0</v>
      </c>
      <c r="AG272" s="5">
        <f t="shared" si="83"/>
        <v>0</v>
      </c>
      <c r="AH272" s="5" t="str">
        <f t="shared" si="84"/>
        <v>Correct</v>
      </c>
      <c r="AI272" t="s">
        <v>105</v>
      </c>
      <c r="AJ272">
        <v>48</v>
      </c>
      <c r="AK272" t="s">
        <v>121</v>
      </c>
      <c r="AL272" t="s">
        <v>178</v>
      </c>
      <c r="AM272" t="s">
        <v>107</v>
      </c>
      <c r="AN272" t="s">
        <v>98</v>
      </c>
      <c r="AO272" s="1" t="s">
        <v>80</v>
      </c>
      <c r="AP272" t="s">
        <v>112</v>
      </c>
      <c r="AQ272" t="s">
        <v>120</v>
      </c>
      <c r="AR272" t="s">
        <v>125</v>
      </c>
      <c r="AS272" t="s">
        <v>102</v>
      </c>
      <c r="AT272" s="1" t="s">
        <v>90</v>
      </c>
      <c r="AU272" t="s">
        <v>102</v>
      </c>
    </row>
    <row r="273" spans="1:47" x14ac:dyDescent="0.25">
      <c r="A273" s="1">
        <v>272</v>
      </c>
      <c r="E273" t="s">
        <v>42</v>
      </c>
      <c r="G273" t="s">
        <v>37</v>
      </c>
      <c r="O273" s="5">
        <f t="shared" si="68"/>
        <v>2</v>
      </c>
      <c r="P273" s="5">
        <f t="shared" si="69"/>
        <v>1.5</v>
      </c>
      <c r="R273" s="5">
        <f t="shared" si="70"/>
        <v>0</v>
      </c>
      <c r="S273" s="5">
        <f t="shared" si="71"/>
        <v>0</v>
      </c>
      <c r="T273" s="5">
        <f t="shared" si="72"/>
        <v>0</v>
      </c>
      <c r="U273" s="5">
        <f t="shared" si="73"/>
        <v>1</v>
      </c>
      <c r="V273" s="5">
        <f t="shared" si="74"/>
        <v>0</v>
      </c>
      <c r="W273" s="5">
        <f t="shared" si="75"/>
        <v>1</v>
      </c>
      <c r="X273" s="5">
        <f t="shared" si="76"/>
        <v>0</v>
      </c>
      <c r="Y273" s="5">
        <f t="shared" si="77"/>
        <v>0</v>
      </c>
      <c r="Z273" s="5">
        <f t="shared" si="78"/>
        <v>0</v>
      </c>
      <c r="AA273" s="5">
        <f t="shared" si="79"/>
        <v>0</v>
      </c>
      <c r="AB273" s="5">
        <f t="shared" si="80"/>
        <v>0</v>
      </c>
      <c r="AC273" s="5">
        <f t="shared" si="81"/>
        <v>0</v>
      </c>
      <c r="AD273" s="16"/>
      <c r="AF273" s="5">
        <f t="shared" si="82"/>
        <v>2</v>
      </c>
      <c r="AG273" s="5">
        <f t="shared" si="83"/>
        <v>2</v>
      </c>
      <c r="AH273" s="5" t="str">
        <f t="shared" si="84"/>
        <v>Correct</v>
      </c>
      <c r="AI273" t="s">
        <v>105</v>
      </c>
      <c r="AJ273">
        <v>24</v>
      </c>
      <c r="AK273" t="s">
        <v>121</v>
      </c>
      <c r="AL273" t="s">
        <v>187</v>
      </c>
      <c r="AM273" t="s">
        <v>107</v>
      </c>
      <c r="AN273" t="s">
        <v>98</v>
      </c>
      <c r="AO273" s="1" t="s">
        <v>80</v>
      </c>
      <c r="AQ273" t="s">
        <v>103</v>
      </c>
      <c r="AR273" t="s">
        <v>101</v>
      </c>
      <c r="AS273" t="s">
        <v>102</v>
      </c>
      <c r="AT273" s="1" t="s">
        <v>92</v>
      </c>
      <c r="AU273" t="s">
        <v>102</v>
      </c>
    </row>
    <row r="274" spans="1:47" x14ac:dyDescent="0.25">
      <c r="A274" s="1">
        <v>273</v>
      </c>
      <c r="E274" t="s">
        <v>42</v>
      </c>
      <c r="F274" t="s">
        <v>43</v>
      </c>
      <c r="O274" s="5">
        <f t="shared" si="68"/>
        <v>2</v>
      </c>
      <c r="P274" s="5">
        <f t="shared" si="69"/>
        <v>1.5</v>
      </c>
      <c r="R274" s="5">
        <f t="shared" si="70"/>
        <v>0</v>
      </c>
      <c r="S274" s="5">
        <f t="shared" si="71"/>
        <v>0</v>
      </c>
      <c r="T274" s="5">
        <f t="shared" si="72"/>
        <v>0</v>
      </c>
      <c r="U274" s="5">
        <f t="shared" si="73"/>
        <v>1</v>
      </c>
      <c r="V274" s="5">
        <f t="shared" si="74"/>
        <v>1</v>
      </c>
      <c r="W274" s="5">
        <f t="shared" si="75"/>
        <v>0</v>
      </c>
      <c r="X274" s="5">
        <f t="shared" si="76"/>
        <v>0</v>
      </c>
      <c r="Y274" s="5">
        <f t="shared" si="77"/>
        <v>0</v>
      </c>
      <c r="Z274" s="5">
        <f t="shared" si="78"/>
        <v>0</v>
      </c>
      <c r="AA274" s="5">
        <f t="shared" si="79"/>
        <v>0</v>
      </c>
      <c r="AB274" s="5">
        <f t="shared" si="80"/>
        <v>0</v>
      </c>
      <c r="AC274" s="5">
        <f t="shared" si="81"/>
        <v>0</v>
      </c>
      <c r="AD274" s="16"/>
      <c r="AF274" s="5">
        <f t="shared" si="82"/>
        <v>2</v>
      </c>
      <c r="AG274" s="5">
        <f t="shared" si="83"/>
        <v>2</v>
      </c>
      <c r="AH274" s="5" t="str">
        <f t="shared" si="84"/>
        <v>Correct</v>
      </c>
      <c r="AI274" t="s">
        <v>94</v>
      </c>
      <c r="AJ274">
        <v>42</v>
      </c>
      <c r="AK274" t="s">
        <v>121</v>
      </c>
      <c r="AL274" t="s">
        <v>194</v>
      </c>
      <c r="AM274" t="s">
        <v>107</v>
      </c>
      <c r="AN274" t="s">
        <v>98</v>
      </c>
      <c r="AO274" s="1" t="s">
        <v>80</v>
      </c>
      <c r="AQ274" t="s">
        <v>120</v>
      </c>
      <c r="AR274" t="s">
        <v>125</v>
      </c>
      <c r="AS274" t="s">
        <v>102</v>
      </c>
      <c r="AT274" s="1" t="s">
        <v>90</v>
      </c>
      <c r="AU274" t="s">
        <v>102</v>
      </c>
    </row>
    <row r="275" spans="1:47" x14ac:dyDescent="0.25">
      <c r="A275" s="1">
        <v>274</v>
      </c>
      <c r="B275" t="s">
        <v>39</v>
      </c>
      <c r="E275" t="s">
        <v>42</v>
      </c>
      <c r="K275" t="s">
        <v>47</v>
      </c>
      <c r="O275" s="5">
        <f t="shared" si="68"/>
        <v>3</v>
      </c>
      <c r="P275" s="5">
        <f t="shared" si="69"/>
        <v>1</v>
      </c>
      <c r="R275" s="5">
        <f t="shared" si="70"/>
        <v>1</v>
      </c>
      <c r="S275" s="5">
        <f t="shared" si="71"/>
        <v>0</v>
      </c>
      <c r="T275" s="5">
        <f t="shared" si="72"/>
        <v>0</v>
      </c>
      <c r="U275" s="5">
        <f t="shared" si="73"/>
        <v>1</v>
      </c>
      <c r="V275" s="5">
        <f t="shared" si="74"/>
        <v>0</v>
      </c>
      <c r="W275" s="5">
        <f t="shared" si="75"/>
        <v>0</v>
      </c>
      <c r="X275" s="5">
        <f t="shared" si="76"/>
        <v>0</v>
      </c>
      <c r="Y275" s="5">
        <f t="shared" si="77"/>
        <v>0</v>
      </c>
      <c r="Z275" s="5">
        <f t="shared" si="78"/>
        <v>0</v>
      </c>
      <c r="AA275" s="5">
        <f t="shared" si="79"/>
        <v>1</v>
      </c>
      <c r="AB275" s="5">
        <f t="shared" si="80"/>
        <v>0</v>
      </c>
      <c r="AC275" s="5">
        <f t="shared" si="81"/>
        <v>0</v>
      </c>
      <c r="AD275" s="16"/>
      <c r="AF275" s="5">
        <f t="shared" si="82"/>
        <v>3</v>
      </c>
      <c r="AG275" s="5">
        <f t="shared" si="83"/>
        <v>3</v>
      </c>
      <c r="AH275" s="5" t="str">
        <f t="shared" si="84"/>
        <v>Correct</v>
      </c>
      <c r="AI275" t="s">
        <v>94</v>
      </c>
      <c r="AJ275">
        <v>48</v>
      </c>
      <c r="AK275" t="s">
        <v>121</v>
      </c>
      <c r="AL275" t="s">
        <v>178</v>
      </c>
      <c r="AM275" t="s">
        <v>107</v>
      </c>
      <c r="AN275" t="s">
        <v>98</v>
      </c>
      <c r="AO275" s="1" t="s">
        <v>80</v>
      </c>
      <c r="AP275" t="s">
        <v>114</v>
      </c>
      <c r="AQ275" t="s">
        <v>110</v>
      </c>
      <c r="AR275" t="s">
        <v>101</v>
      </c>
      <c r="AS275" t="s">
        <v>102</v>
      </c>
      <c r="AT275" s="1" t="s">
        <v>92</v>
      </c>
      <c r="AU275" t="s">
        <v>102</v>
      </c>
    </row>
    <row r="276" spans="1:47" x14ac:dyDescent="0.25">
      <c r="A276" s="1">
        <v>275</v>
      </c>
      <c r="L276" t="s">
        <v>48</v>
      </c>
      <c r="O276" s="5">
        <f t="shared" si="68"/>
        <v>1</v>
      </c>
      <c r="P276" s="5">
        <f t="shared" si="69"/>
        <v>3</v>
      </c>
      <c r="R276" s="5">
        <f t="shared" si="70"/>
        <v>0</v>
      </c>
      <c r="S276" s="5">
        <f t="shared" si="71"/>
        <v>0</v>
      </c>
      <c r="T276" s="5">
        <f t="shared" si="72"/>
        <v>0</v>
      </c>
      <c r="U276" s="5">
        <f t="shared" si="73"/>
        <v>0</v>
      </c>
      <c r="V276" s="5">
        <f t="shared" si="74"/>
        <v>0</v>
      </c>
      <c r="W276" s="5">
        <f t="shared" si="75"/>
        <v>0</v>
      </c>
      <c r="X276" s="5">
        <f t="shared" si="76"/>
        <v>0</v>
      </c>
      <c r="Y276" s="5">
        <f t="shared" si="77"/>
        <v>0</v>
      </c>
      <c r="Z276" s="5">
        <f t="shared" si="78"/>
        <v>0</v>
      </c>
      <c r="AA276" s="5">
        <f t="shared" si="79"/>
        <v>0</v>
      </c>
      <c r="AB276" s="5">
        <f t="shared" si="80"/>
        <v>1</v>
      </c>
      <c r="AC276" s="5">
        <f t="shared" si="81"/>
        <v>0</v>
      </c>
      <c r="AD276" s="16"/>
      <c r="AF276" s="5">
        <f t="shared" si="82"/>
        <v>1</v>
      </c>
      <c r="AG276" s="5">
        <f t="shared" si="83"/>
        <v>1</v>
      </c>
      <c r="AH276" s="5" t="str">
        <f t="shared" si="84"/>
        <v>Correct</v>
      </c>
      <c r="AI276" t="s">
        <v>105</v>
      </c>
      <c r="AJ276">
        <v>57</v>
      </c>
      <c r="AK276" t="s">
        <v>121</v>
      </c>
      <c r="AL276" t="s">
        <v>180</v>
      </c>
      <c r="AM276" t="s">
        <v>107</v>
      </c>
      <c r="AN276" t="s">
        <v>98</v>
      </c>
      <c r="AO276" s="1" t="s">
        <v>80</v>
      </c>
      <c r="AP276" t="s">
        <v>126</v>
      </c>
      <c r="AQ276" t="s">
        <v>110</v>
      </c>
      <c r="AR276" t="s">
        <v>101</v>
      </c>
      <c r="AS276" t="s">
        <v>102</v>
      </c>
      <c r="AT276" s="1" t="s">
        <v>92</v>
      </c>
      <c r="AU276" t="s">
        <v>102</v>
      </c>
    </row>
    <row r="277" spans="1:47" x14ac:dyDescent="0.25">
      <c r="A277" s="1">
        <v>276</v>
      </c>
      <c r="B277" t="s">
        <v>39</v>
      </c>
      <c r="C277" t="s">
        <v>40</v>
      </c>
      <c r="D277" t="s">
        <v>41</v>
      </c>
      <c r="E277" t="s">
        <v>42</v>
      </c>
      <c r="F277" t="s">
        <v>43</v>
      </c>
      <c r="G277" t="s">
        <v>37</v>
      </c>
      <c r="H277" t="s">
        <v>44</v>
      </c>
      <c r="I277" t="s">
        <v>45</v>
      </c>
      <c r="J277" t="s">
        <v>46</v>
      </c>
      <c r="K277" t="s">
        <v>47</v>
      </c>
      <c r="L277" t="s">
        <v>48</v>
      </c>
      <c r="M277" t="s">
        <v>49</v>
      </c>
      <c r="O277" s="5">
        <f t="shared" si="68"/>
        <v>12</v>
      </c>
      <c r="P277" s="5">
        <f t="shared" si="69"/>
        <v>0.25</v>
      </c>
      <c r="R277" s="5">
        <f t="shared" si="70"/>
        <v>0.25</v>
      </c>
      <c r="S277" s="5">
        <f t="shared" si="71"/>
        <v>0.25</v>
      </c>
      <c r="T277" s="5">
        <f t="shared" si="72"/>
        <v>0.25</v>
      </c>
      <c r="U277" s="5">
        <f t="shared" si="73"/>
        <v>0.25</v>
      </c>
      <c r="V277" s="5">
        <f t="shared" si="74"/>
        <v>0.25</v>
      </c>
      <c r="W277" s="5">
        <f t="shared" si="75"/>
        <v>0.25</v>
      </c>
      <c r="X277" s="5">
        <f t="shared" si="76"/>
        <v>0.25</v>
      </c>
      <c r="Y277" s="5">
        <f t="shared" si="77"/>
        <v>0.25</v>
      </c>
      <c r="Z277" s="5">
        <f t="shared" si="78"/>
        <v>0.25</v>
      </c>
      <c r="AA277" s="5">
        <f t="shared" si="79"/>
        <v>0.25</v>
      </c>
      <c r="AB277" s="5">
        <f t="shared" si="80"/>
        <v>0.25</v>
      </c>
      <c r="AC277" s="5">
        <f t="shared" si="81"/>
        <v>0.25</v>
      </c>
      <c r="AD277" s="16"/>
      <c r="AF277" s="5">
        <f t="shared" si="82"/>
        <v>3</v>
      </c>
      <c r="AG277" s="5">
        <f t="shared" si="83"/>
        <v>12</v>
      </c>
      <c r="AH277" s="5" t="str">
        <f t="shared" si="84"/>
        <v>Correct</v>
      </c>
      <c r="AI277" t="s">
        <v>105</v>
      </c>
      <c r="AJ277">
        <v>58</v>
      </c>
      <c r="AK277" t="s">
        <v>121</v>
      </c>
      <c r="AL277" t="s">
        <v>180</v>
      </c>
      <c r="AM277" t="s">
        <v>107</v>
      </c>
      <c r="AO277" s="1" t="s">
        <v>80</v>
      </c>
      <c r="AQ277" t="s">
        <v>120</v>
      </c>
      <c r="AS277" t="s">
        <v>102</v>
      </c>
      <c r="AT277" s="1" t="s">
        <v>90</v>
      </c>
      <c r="AU277" t="s">
        <v>98</v>
      </c>
    </row>
    <row r="278" spans="1:47" x14ac:dyDescent="0.25">
      <c r="A278" s="1">
        <v>277</v>
      </c>
      <c r="C278" t="s">
        <v>40</v>
      </c>
      <c r="I278" t="s">
        <v>45</v>
      </c>
      <c r="K278" t="s">
        <v>47</v>
      </c>
      <c r="O278" s="5">
        <f t="shared" si="68"/>
        <v>3</v>
      </c>
      <c r="P278" s="5">
        <f t="shared" si="69"/>
        <v>1</v>
      </c>
      <c r="R278" s="5">
        <f t="shared" si="70"/>
        <v>0</v>
      </c>
      <c r="S278" s="5">
        <f t="shared" si="71"/>
        <v>1</v>
      </c>
      <c r="T278" s="5">
        <f t="shared" si="72"/>
        <v>0</v>
      </c>
      <c r="U278" s="5">
        <f t="shared" si="73"/>
        <v>0</v>
      </c>
      <c r="V278" s="5">
        <f t="shared" si="74"/>
        <v>0</v>
      </c>
      <c r="W278" s="5">
        <f t="shared" si="75"/>
        <v>0</v>
      </c>
      <c r="X278" s="5">
        <f t="shared" si="76"/>
        <v>0</v>
      </c>
      <c r="Y278" s="5">
        <f t="shared" si="77"/>
        <v>1</v>
      </c>
      <c r="Z278" s="5">
        <f t="shared" si="78"/>
        <v>0</v>
      </c>
      <c r="AA278" s="5">
        <f t="shared" si="79"/>
        <v>1</v>
      </c>
      <c r="AB278" s="5">
        <f t="shared" si="80"/>
        <v>0</v>
      </c>
      <c r="AC278" s="5">
        <f t="shared" si="81"/>
        <v>0</v>
      </c>
      <c r="AD278" s="16"/>
      <c r="AF278" s="5">
        <f t="shared" si="82"/>
        <v>3</v>
      </c>
      <c r="AG278" s="5">
        <f t="shared" si="83"/>
        <v>3</v>
      </c>
      <c r="AH278" s="5" t="str">
        <f t="shared" si="84"/>
        <v>Correct</v>
      </c>
      <c r="AI278" t="s">
        <v>94</v>
      </c>
      <c r="AJ278">
        <v>44</v>
      </c>
      <c r="AK278" t="s">
        <v>121</v>
      </c>
      <c r="AL278" t="s">
        <v>185</v>
      </c>
      <c r="AM278" t="s">
        <v>107</v>
      </c>
      <c r="AN278" t="s">
        <v>98</v>
      </c>
      <c r="AO278" s="1" t="s">
        <v>80</v>
      </c>
      <c r="AP278" t="s">
        <v>108</v>
      </c>
      <c r="AQ278" t="s">
        <v>203</v>
      </c>
      <c r="AR278" t="s">
        <v>101</v>
      </c>
      <c r="AS278" t="s">
        <v>102</v>
      </c>
      <c r="AT278" s="1" t="s">
        <v>92</v>
      </c>
      <c r="AU278" t="s">
        <v>102</v>
      </c>
    </row>
    <row r="279" spans="1:47" x14ac:dyDescent="0.25">
      <c r="A279" s="1">
        <v>278</v>
      </c>
      <c r="B279" t="s">
        <v>39</v>
      </c>
      <c r="F279" t="s">
        <v>43</v>
      </c>
      <c r="H279" t="s">
        <v>44</v>
      </c>
      <c r="O279" s="5">
        <f t="shared" si="68"/>
        <v>3</v>
      </c>
      <c r="P279" s="5">
        <f t="shared" si="69"/>
        <v>1</v>
      </c>
      <c r="R279" s="5">
        <f t="shared" si="70"/>
        <v>1</v>
      </c>
      <c r="S279" s="5">
        <f t="shared" si="71"/>
        <v>0</v>
      </c>
      <c r="T279" s="5">
        <f t="shared" si="72"/>
        <v>0</v>
      </c>
      <c r="U279" s="5">
        <f t="shared" si="73"/>
        <v>0</v>
      </c>
      <c r="V279" s="5">
        <f t="shared" si="74"/>
        <v>1</v>
      </c>
      <c r="W279" s="5">
        <f t="shared" si="75"/>
        <v>0</v>
      </c>
      <c r="X279" s="5">
        <f t="shared" si="76"/>
        <v>1</v>
      </c>
      <c r="Y279" s="5">
        <f t="shared" si="77"/>
        <v>0</v>
      </c>
      <c r="Z279" s="5">
        <f t="shared" si="78"/>
        <v>0</v>
      </c>
      <c r="AA279" s="5">
        <f t="shared" si="79"/>
        <v>0</v>
      </c>
      <c r="AB279" s="5">
        <f t="shared" si="80"/>
        <v>0</v>
      </c>
      <c r="AC279" s="5">
        <f t="shared" si="81"/>
        <v>0</v>
      </c>
      <c r="AD279" s="16"/>
      <c r="AF279" s="5">
        <f t="shared" si="82"/>
        <v>3</v>
      </c>
      <c r="AG279" s="5">
        <f t="shared" si="83"/>
        <v>3</v>
      </c>
      <c r="AH279" s="5" t="str">
        <f t="shared" si="84"/>
        <v>Correct</v>
      </c>
      <c r="AI279" t="s">
        <v>105</v>
      </c>
      <c r="AJ279">
        <v>70</v>
      </c>
      <c r="AK279" t="s">
        <v>95</v>
      </c>
      <c r="AL279" t="s">
        <v>204</v>
      </c>
      <c r="AM279" t="s">
        <v>128</v>
      </c>
      <c r="AO279" s="1" t="s">
        <v>80</v>
      </c>
      <c r="AQ279" t="s">
        <v>110</v>
      </c>
      <c r="AR279" t="s">
        <v>104</v>
      </c>
      <c r="AS279" t="s">
        <v>102</v>
      </c>
      <c r="AT279" s="1" t="s">
        <v>91</v>
      </c>
      <c r="AU279" t="s">
        <v>102</v>
      </c>
    </row>
    <row r="280" spans="1:47" x14ac:dyDescent="0.25">
      <c r="A280" s="1">
        <v>279</v>
      </c>
      <c r="C280" t="s">
        <v>40</v>
      </c>
      <c r="H280" t="s">
        <v>44</v>
      </c>
      <c r="O280" s="5">
        <f t="shared" si="68"/>
        <v>2</v>
      </c>
      <c r="P280" s="5">
        <f t="shared" si="69"/>
        <v>1.5</v>
      </c>
      <c r="R280" s="5">
        <f t="shared" si="70"/>
        <v>0</v>
      </c>
      <c r="S280" s="5">
        <f t="shared" si="71"/>
        <v>1</v>
      </c>
      <c r="T280" s="5">
        <f t="shared" si="72"/>
        <v>0</v>
      </c>
      <c r="U280" s="5">
        <f t="shared" si="73"/>
        <v>0</v>
      </c>
      <c r="V280" s="5">
        <f t="shared" si="74"/>
        <v>0</v>
      </c>
      <c r="W280" s="5">
        <f t="shared" si="75"/>
        <v>0</v>
      </c>
      <c r="X280" s="5">
        <f t="shared" si="76"/>
        <v>1</v>
      </c>
      <c r="Y280" s="5">
        <f t="shared" si="77"/>
        <v>0</v>
      </c>
      <c r="Z280" s="5">
        <f t="shared" si="78"/>
        <v>0</v>
      </c>
      <c r="AA280" s="5">
        <f t="shared" si="79"/>
        <v>0</v>
      </c>
      <c r="AB280" s="5">
        <f t="shared" si="80"/>
        <v>0</v>
      </c>
      <c r="AC280" s="5">
        <f t="shared" si="81"/>
        <v>0</v>
      </c>
      <c r="AD280" s="16"/>
      <c r="AF280" s="5">
        <f t="shared" si="82"/>
        <v>2</v>
      </c>
      <c r="AG280" s="5">
        <f t="shared" si="83"/>
        <v>2</v>
      </c>
      <c r="AH280" s="5" t="str">
        <f t="shared" si="84"/>
        <v>Correct</v>
      </c>
      <c r="AI280" t="s">
        <v>105</v>
      </c>
      <c r="AJ280">
        <v>73</v>
      </c>
      <c r="AK280" t="s">
        <v>95</v>
      </c>
      <c r="AL280" t="s">
        <v>204</v>
      </c>
      <c r="AM280" t="s">
        <v>107</v>
      </c>
      <c r="AN280" t="s">
        <v>102</v>
      </c>
      <c r="AO280" s="1" t="s">
        <v>80</v>
      </c>
      <c r="AP280" t="s">
        <v>114</v>
      </c>
      <c r="AQ280" t="s">
        <v>100</v>
      </c>
      <c r="AR280" t="s">
        <v>104</v>
      </c>
      <c r="AS280" t="s">
        <v>102</v>
      </c>
      <c r="AT280" s="1" t="s">
        <v>373</v>
      </c>
      <c r="AU280" t="s">
        <v>98</v>
      </c>
    </row>
    <row r="281" spans="1:47" x14ac:dyDescent="0.25">
      <c r="A281" s="1">
        <v>280</v>
      </c>
      <c r="O281" s="5">
        <f t="shared" si="68"/>
        <v>0</v>
      </c>
      <c r="P281" s="5" t="e">
        <f t="shared" si="69"/>
        <v>#DIV/0!</v>
      </c>
      <c r="R281" s="5">
        <f t="shared" si="70"/>
        <v>0</v>
      </c>
      <c r="S281" s="5">
        <f t="shared" si="71"/>
        <v>0</v>
      </c>
      <c r="T281" s="5">
        <f t="shared" si="72"/>
        <v>0</v>
      </c>
      <c r="U281" s="5">
        <f t="shared" si="73"/>
        <v>0</v>
      </c>
      <c r="V281" s="5">
        <f t="shared" si="74"/>
        <v>0</v>
      </c>
      <c r="W281" s="5">
        <f t="shared" si="75"/>
        <v>0</v>
      </c>
      <c r="X281" s="5">
        <f t="shared" si="76"/>
        <v>0</v>
      </c>
      <c r="Y281" s="5">
        <f t="shared" si="77"/>
        <v>0</v>
      </c>
      <c r="Z281" s="5">
        <f t="shared" si="78"/>
        <v>0</v>
      </c>
      <c r="AA281" s="5">
        <f t="shared" si="79"/>
        <v>0</v>
      </c>
      <c r="AB281" s="5">
        <f t="shared" si="80"/>
        <v>0</v>
      </c>
      <c r="AC281" s="5">
        <f t="shared" si="81"/>
        <v>0</v>
      </c>
      <c r="AD281" s="16"/>
      <c r="AF281" s="5">
        <f t="shared" si="82"/>
        <v>0</v>
      </c>
      <c r="AG281" s="5">
        <f t="shared" si="83"/>
        <v>0</v>
      </c>
      <c r="AH281" s="5" t="str">
        <f t="shared" si="84"/>
        <v>Correct</v>
      </c>
      <c r="AI281" t="s">
        <v>94</v>
      </c>
      <c r="AJ281">
        <v>76</v>
      </c>
      <c r="AK281" t="s">
        <v>95</v>
      </c>
      <c r="AL281" t="s">
        <v>204</v>
      </c>
      <c r="AM281" t="s">
        <v>107</v>
      </c>
      <c r="AN281" t="s">
        <v>98</v>
      </c>
      <c r="AO281" s="1" t="s">
        <v>80</v>
      </c>
      <c r="AP281" t="s">
        <v>108</v>
      </c>
      <c r="AQ281" t="s">
        <v>120</v>
      </c>
      <c r="AR281" t="s">
        <v>101</v>
      </c>
      <c r="AS281" t="s">
        <v>102</v>
      </c>
      <c r="AT281" s="1" t="s">
        <v>91</v>
      </c>
      <c r="AU281" t="s">
        <v>102</v>
      </c>
    </row>
    <row r="282" spans="1:47" x14ac:dyDescent="0.25">
      <c r="A282" s="1">
        <v>281</v>
      </c>
      <c r="B282" t="s">
        <v>39</v>
      </c>
      <c r="H282" t="s">
        <v>44</v>
      </c>
      <c r="O282" s="5">
        <f t="shared" si="68"/>
        <v>2</v>
      </c>
      <c r="P282" s="5">
        <f t="shared" si="69"/>
        <v>1.5</v>
      </c>
      <c r="R282" s="5">
        <f t="shared" si="70"/>
        <v>1</v>
      </c>
      <c r="S282" s="5">
        <f t="shared" si="71"/>
        <v>0</v>
      </c>
      <c r="T282" s="5">
        <f t="shared" si="72"/>
        <v>0</v>
      </c>
      <c r="U282" s="5">
        <f t="shared" si="73"/>
        <v>0</v>
      </c>
      <c r="V282" s="5">
        <f t="shared" si="74"/>
        <v>0</v>
      </c>
      <c r="W282" s="5">
        <f t="shared" si="75"/>
        <v>0</v>
      </c>
      <c r="X282" s="5">
        <f t="shared" si="76"/>
        <v>1</v>
      </c>
      <c r="Y282" s="5">
        <f t="shared" si="77"/>
        <v>0</v>
      </c>
      <c r="Z282" s="5">
        <f t="shared" si="78"/>
        <v>0</v>
      </c>
      <c r="AA282" s="5">
        <f t="shared" si="79"/>
        <v>0</v>
      </c>
      <c r="AB282" s="5">
        <f t="shared" si="80"/>
        <v>0</v>
      </c>
      <c r="AC282" s="5">
        <f t="shared" si="81"/>
        <v>0</v>
      </c>
      <c r="AD282" s="16"/>
      <c r="AF282" s="5">
        <f t="shared" si="82"/>
        <v>2</v>
      </c>
      <c r="AG282" s="5">
        <f t="shared" si="83"/>
        <v>2</v>
      </c>
      <c r="AH282" s="5" t="str">
        <f t="shared" si="84"/>
        <v>Correct</v>
      </c>
      <c r="AI282" t="s">
        <v>94</v>
      </c>
      <c r="AJ282">
        <v>71</v>
      </c>
      <c r="AK282" t="s">
        <v>95</v>
      </c>
      <c r="AL282" t="s">
        <v>138</v>
      </c>
      <c r="AM282" t="s">
        <v>107</v>
      </c>
      <c r="AO282" s="1" t="s">
        <v>80</v>
      </c>
      <c r="AP282" t="s">
        <v>99</v>
      </c>
      <c r="AQ282" t="s">
        <v>103</v>
      </c>
      <c r="AR282" t="s">
        <v>104</v>
      </c>
      <c r="AS282" t="s">
        <v>102</v>
      </c>
      <c r="AT282" s="1" t="s">
        <v>91</v>
      </c>
      <c r="AU282" t="s">
        <v>98</v>
      </c>
    </row>
    <row r="283" spans="1:47" x14ac:dyDescent="0.25">
      <c r="A283" s="1">
        <v>282</v>
      </c>
      <c r="B283" t="s">
        <v>39</v>
      </c>
      <c r="F283" t="s">
        <v>43</v>
      </c>
      <c r="G283" t="s">
        <v>37</v>
      </c>
      <c r="O283" s="5">
        <f t="shared" si="68"/>
        <v>3</v>
      </c>
      <c r="P283" s="5">
        <f t="shared" si="69"/>
        <v>1</v>
      </c>
      <c r="R283" s="5">
        <f t="shared" si="70"/>
        <v>1</v>
      </c>
      <c r="S283" s="5">
        <f t="shared" si="71"/>
        <v>0</v>
      </c>
      <c r="T283" s="5">
        <f t="shared" si="72"/>
        <v>0</v>
      </c>
      <c r="U283" s="5">
        <f t="shared" si="73"/>
        <v>0</v>
      </c>
      <c r="V283" s="5">
        <f t="shared" si="74"/>
        <v>1</v>
      </c>
      <c r="W283" s="5">
        <f t="shared" si="75"/>
        <v>1</v>
      </c>
      <c r="X283" s="5">
        <f t="shared" si="76"/>
        <v>0</v>
      </c>
      <c r="Y283" s="5">
        <f t="shared" si="77"/>
        <v>0</v>
      </c>
      <c r="Z283" s="5">
        <f t="shared" si="78"/>
        <v>0</v>
      </c>
      <c r="AA283" s="5">
        <f t="shared" si="79"/>
        <v>0</v>
      </c>
      <c r="AB283" s="5">
        <f t="shared" si="80"/>
        <v>0</v>
      </c>
      <c r="AC283" s="5">
        <f t="shared" si="81"/>
        <v>0</v>
      </c>
      <c r="AD283" s="16"/>
      <c r="AF283" s="5">
        <f t="shared" si="82"/>
        <v>3</v>
      </c>
      <c r="AG283" s="5">
        <f t="shared" si="83"/>
        <v>3</v>
      </c>
      <c r="AH283" s="5" t="str">
        <f t="shared" si="84"/>
        <v>Correct</v>
      </c>
      <c r="AI283" t="s">
        <v>94</v>
      </c>
      <c r="AJ283">
        <v>87</v>
      </c>
      <c r="AK283" t="s">
        <v>95</v>
      </c>
      <c r="AL283" t="s">
        <v>106</v>
      </c>
      <c r="AM283" t="s">
        <v>107</v>
      </c>
      <c r="AN283" t="s">
        <v>98</v>
      </c>
      <c r="AO283" s="1" t="s">
        <v>80</v>
      </c>
      <c r="AP283" t="s">
        <v>99</v>
      </c>
      <c r="AQ283" t="s">
        <v>103</v>
      </c>
      <c r="AR283" t="s">
        <v>104</v>
      </c>
      <c r="AS283" t="s">
        <v>102</v>
      </c>
      <c r="AT283" s="1" t="s">
        <v>91</v>
      </c>
      <c r="AU283" t="s">
        <v>98</v>
      </c>
    </row>
    <row r="284" spans="1:47" x14ac:dyDescent="0.25">
      <c r="A284" s="1">
        <v>283</v>
      </c>
      <c r="B284" t="s">
        <v>39</v>
      </c>
      <c r="O284" s="5">
        <f t="shared" si="68"/>
        <v>1</v>
      </c>
      <c r="P284" s="5">
        <f t="shared" si="69"/>
        <v>3</v>
      </c>
      <c r="R284" s="5">
        <f t="shared" si="70"/>
        <v>1</v>
      </c>
      <c r="S284" s="5">
        <f t="shared" si="71"/>
        <v>0</v>
      </c>
      <c r="T284" s="5">
        <f t="shared" si="72"/>
        <v>0</v>
      </c>
      <c r="U284" s="5">
        <f t="shared" si="73"/>
        <v>0</v>
      </c>
      <c r="V284" s="5">
        <f t="shared" si="74"/>
        <v>0</v>
      </c>
      <c r="W284" s="5">
        <f t="shared" si="75"/>
        <v>0</v>
      </c>
      <c r="X284" s="5">
        <f t="shared" si="76"/>
        <v>0</v>
      </c>
      <c r="Y284" s="5">
        <f t="shared" si="77"/>
        <v>0</v>
      </c>
      <c r="Z284" s="5">
        <f t="shared" si="78"/>
        <v>0</v>
      </c>
      <c r="AA284" s="5">
        <f t="shared" si="79"/>
        <v>0</v>
      </c>
      <c r="AB284" s="5">
        <f t="shared" si="80"/>
        <v>0</v>
      </c>
      <c r="AC284" s="5">
        <f t="shared" si="81"/>
        <v>0</v>
      </c>
      <c r="AD284" s="16"/>
      <c r="AF284" s="5">
        <f t="shared" si="82"/>
        <v>1</v>
      </c>
      <c r="AG284" s="5">
        <f t="shared" si="83"/>
        <v>1</v>
      </c>
      <c r="AH284" s="5" t="str">
        <f t="shared" si="84"/>
        <v>Correct</v>
      </c>
      <c r="AI284" t="s">
        <v>105</v>
      </c>
      <c r="AJ284">
        <v>74</v>
      </c>
      <c r="AK284" t="s">
        <v>95</v>
      </c>
      <c r="AL284" t="s">
        <v>146</v>
      </c>
      <c r="AM284" t="s">
        <v>107</v>
      </c>
      <c r="AN284" t="s">
        <v>98</v>
      </c>
      <c r="AO284" s="1" t="s">
        <v>80</v>
      </c>
      <c r="AP284" t="s">
        <v>108</v>
      </c>
      <c r="AQ284" t="s">
        <v>137</v>
      </c>
      <c r="AR284" t="s">
        <v>104</v>
      </c>
      <c r="AS284" t="s">
        <v>102</v>
      </c>
      <c r="AT284" s="1" t="s">
        <v>487</v>
      </c>
      <c r="AU284" t="s">
        <v>102</v>
      </c>
    </row>
    <row r="285" spans="1:47" x14ac:dyDescent="0.25">
      <c r="A285" s="1">
        <v>284</v>
      </c>
      <c r="J285" t="s">
        <v>46</v>
      </c>
      <c r="O285" s="5">
        <f t="shared" si="68"/>
        <v>1</v>
      </c>
      <c r="P285" s="5">
        <f t="shared" si="69"/>
        <v>3</v>
      </c>
      <c r="R285" s="5">
        <f t="shared" si="70"/>
        <v>0</v>
      </c>
      <c r="S285" s="5">
        <f t="shared" si="71"/>
        <v>0</v>
      </c>
      <c r="T285" s="5">
        <f t="shared" si="72"/>
        <v>0</v>
      </c>
      <c r="U285" s="5">
        <f t="shared" si="73"/>
        <v>0</v>
      </c>
      <c r="V285" s="5">
        <f t="shared" si="74"/>
        <v>0</v>
      </c>
      <c r="W285" s="5">
        <f t="shared" si="75"/>
        <v>0</v>
      </c>
      <c r="X285" s="5">
        <f t="shared" si="76"/>
        <v>0</v>
      </c>
      <c r="Y285" s="5">
        <f t="shared" si="77"/>
        <v>0</v>
      </c>
      <c r="Z285" s="5">
        <f t="shared" si="78"/>
        <v>1</v>
      </c>
      <c r="AA285" s="5">
        <f t="shared" si="79"/>
        <v>0</v>
      </c>
      <c r="AB285" s="5">
        <f t="shared" si="80"/>
        <v>0</v>
      </c>
      <c r="AC285" s="5">
        <f t="shared" si="81"/>
        <v>0</v>
      </c>
      <c r="AD285" s="16"/>
      <c r="AF285" s="5">
        <f t="shared" si="82"/>
        <v>1</v>
      </c>
      <c r="AG285" s="5">
        <f t="shared" si="83"/>
        <v>1</v>
      </c>
      <c r="AH285" s="5" t="str">
        <f t="shared" si="84"/>
        <v>Correct</v>
      </c>
      <c r="AI285" t="s">
        <v>94</v>
      </c>
      <c r="AJ285">
        <v>85</v>
      </c>
      <c r="AK285" t="s">
        <v>95</v>
      </c>
      <c r="AL285" t="s">
        <v>162</v>
      </c>
      <c r="AM285" t="s">
        <v>97</v>
      </c>
      <c r="AO285" s="1" t="s">
        <v>80</v>
      </c>
      <c r="AQ285" t="s">
        <v>137</v>
      </c>
      <c r="AR285" t="s">
        <v>104</v>
      </c>
      <c r="AS285" t="s">
        <v>102</v>
      </c>
      <c r="AT285" s="1" t="s">
        <v>91</v>
      </c>
      <c r="AU285" t="s">
        <v>98</v>
      </c>
    </row>
    <row r="286" spans="1:47" x14ac:dyDescent="0.25">
      <c r="A286" s="1">
        <v>285</v>
      </c>
      <c r="H286" t="s">
        <v>44</v>
      </c>
      <c r="J286" t="s">
        <v>46</v>
      </c>
      <c r="O286" s="5">
        <f t="shared" si="68"/>
        <v>2</v>
      </c>
      <c r="P286" s="5">
        <f t="shared" si="69"/>
        <v>1.5</v>
      </c>
      <c r="R286" s="5">
        <f t="shared" si="70"/>
        <v>0</v>
      </c>
      <c r="S286" s="5">
        <f t="shared" si="71"/>
        <v>0</v>
      </c>
      <c r="T286" s="5">
        <f t="shared" si="72"/>
        <v>0</v>
      </c>
      <c r="U286" s="5">
        <f t="shared" si="73"/>
        <v>0</v>
      </c>
      <c r="V286" s="5">
        <f t="shared" si="74"/>
        <v>0</v>
      </c>
      <c r="W286" s="5">
        <f t="shared" si="75"/>
        <v>0</v>
      </c>
      <c r="X286" s="5">
        <f t="shared" si="76"/>
        <v>1</v>
      </c>
      <c r="Y286" s="5">
        <f t="shared" si="77"/>
        <v>0</v>
      </c>
      <c r="Z286" s="5">
        <f t="shared" si="78"/>
        <v>1</v>
      </c>
      <c r="AA286" s="5">
        <f t="shared" si="79"/>
        <v>0</v>
      </c>
      <c r="AB286" s="5">
        <f t="shared" si="80"/>
        <v>0</v>
      </c>
      <c r="AC286" s="5">
        <f t="shared" si="81"/>
        <v>0</v>
      </c>
      <c r="AD286" s="16"/>
      <c r="AF286" s="5">
        <f t="shared" si="82"/>
        <v>2</v>
      </c>
      <c r="AG286" s="5">
        <f t="shared" si="83"/>
        <v>2</v>
      </c>
      <c r="AH286" s="5" t="str">
        <f t="shared" si="84"/>
        <v>Correct</v>
      </c>
      <c r="AI286" t="s">
        <v>94</v>
      </c>
      <c r="AJ286">
        <v>68</v>
      </c>
      <c r="AL286" t="s">
        <v>162</v>
      </c>
      <c r="AM286" t="s">
        <v>97</v>
      </c>
      <c r="AN286" t="s">
        <v>98</v>
      </c>
      <c r="AO286" s="1" t="s">
        <v>80</v>
      </c>
      <c r="AP286" t="s">
        <v>109</v>
      </c>
      <c r="AQ286" t="s">
        <v>133</v>
      </c>
      <c r="AR286" t="s">
        <v>104</v>
      </c>
      <c r="AS286" t="s">
        <v>102</v>
      </c>
      <c r="AT286" s="1" t="s">
        <v>91</v>
      </c>
      <c r="AU286" t="s">
        <v>98</v>
      </c>
    </row>
    <row r="287" spans="1:47" x14ac:dyDescent="0.25">
      <c r="A287" s="1">
        <v>286</v>
      </c>
      <c r="F287" t="s">
        <v>43</v>
      </c>
      <c r="L287" t="s">
        <v>48</v>
      </c>
      <c r="O287" s="5">
        <f t="shared" si="68"/>
        <v>2</v>
      </c>
      <c r="P287" s="5">
        <f t="shared" si="69"/>
        <v>1.5</v>
      </c>
      <c r="R287" s="5">
        <f t="shared" si="70"/>
        <v>0</v>
      </c>
      <c r="S287" s="5">
        <f t="shared" si="71"/>
        <v>0</v>
      </c>
      <c r="T287" s="5">
        <f t="shared" si="72"/>
        <v>0</v>
      </c>
      <c r="U287" s="5">
        <f t="shared" si="73"/>
        <v>0</v>
      </c>
      <c r="V287" s="5">
        <f t="shared" si="74"/>
        <v>1</v>
      </c>
      <c r="W287" s="5">
        <f t="shared" si="75"/>
        <v>0</v>
      </c>
      <c r="X287" s="5">
        <f t="shared" si="76"/>
        <v>0</v>
      </c>
      <c r="Y287" s="5">
        <f t="shared" si="77"/>
        <v>0</v>
      </c>
      <c r="Z287" s="5">
        <f t="shared" si="78"/>
        <v>0</v>
      </c>
      <c r="AA287" s="5">
        <f t="shared" si="79"/>
        <v>0</v>
      </c>
      <c r="AB287" s="5">
        <f t="shared" si="80"/>
        <v>1</v>
      </c>
      <c r="AC287" s="5">
        <f t="shared" si="81"/>
        <v>0</v>
      </c>
      <c r="AD287" s="16"/>
      <c r="AF287" s="5">
        <f t="shared" si="82"/>
        <v>2</v>
      </c>
      <c r="AG287" s="5">
        <f t="shared" si="83"/>
        <v>2</v>
      </c>
      <c r="AH287" s="5" t="str">
        <f t="shared" si="84"/>
        <v>Correct</v>
      </c>
      <c r="AI287" t="s">
        <v>94</v>
      </c>
      <c r="AJ287">
        <v>57</v>
      </c>
      <c r="AK287" t="s">
        <v>95</v>
      </c>
      <c r="AL287" t="s">
        <v>127</v>
      </c>
      <c r="AM287" t="s">
        <v>107</v>
      </c>
      <c r="AN287" t="s">
        <v>98</v>
      </c>
      <c r="AO287" s="1" t="s">
        <v>80</v>
      </c>
      <c r="AQ287" t="s">
        <v>110</v>
      </c>
      <c r="AR287" t="s">
        <v>135</v>
      </c>
      <c r="AS287" t="s">
        <v>102</v>
      </c>
      <c r="AT287" s="1" t="s">
        <v>92</v>
      </c>
      <c r="AU287" t="s">
        <v>98</v>
      </c>
    </row>
    <row r="288" spans="1:47" x14ac:dyDescent="0.25">
      <c r="A288" s="1">
        <v>287</v>
      </c>
      <c r="B288" t="s">
        <v>39</v>
      </c>
      <c r="H288" t="s">
        <v>44</v>
      </c>
      <c r="J288" t="s">
        <v>46</v>
      </c>
      <c r="O288" s="5">
        <f t="shared" si="68"/>
        <v>3</v>
      </c>
      <c r="P288" s="5">
        <f t="shared" si="69"/>
        <v>1</v>
      </c>
      <c r="R288" s="5">
        <f t="shared" si="70"/>
        <v>1</v>
      </c>
      <c r="S288" s="5">
        <f t="shared" si="71"/>
        <v>0</v>
      </c>
      <c r="T288" s="5">
        <f t="shared" si="72"/>
        <v>0</v>
      </c>
      <c r="U288" s="5">
        <f t="shared" si="73"/>
        <v>0</v>
      </c>
      <c r="V288" s="5">
        <f t="shared" si="74"/>
        <v>0</v>
      </c>
      <c r="W288" s="5">
        <f t="shared" si="75"/>
        <v>0</v>
      </c>
      <c r="X288" s="5">
        <f t="shared" si="76"/>
        <v>1</v>
      </c>
      <c r="Y288" s="5">
        <f t="shared" si="77"/>
        <v>0</v>
      </c>
      <c r="Z288" s="5">
        <f t="shared" si="78"/>
        <v>1</v>
      </c>
      <c r="AA288" s="5">
        <f t="shared" si="79"/>
        <v>0</v>
      </c>
      <c r="AB288" s="5">
        <f t="shared" si="80"/>
        <v>0</v>
      </c>
      <c r="AC288" s="5">
        <f t="shared" si="81"/>
        <v>0</v>
      </c>
      <c r="AD288" s="16"/>
      <c r="AF288" s="5">
        <f t="shared" si="82"/>
        <v>3</v>
      </c>
      <c r="AG288" s="5">
        <f t="shared" si="83"/>
        <v>3</v>
      </c>
      <c r="AH288" s="5" t="str">
        <f t="shared" si="84"/>
        <v>Correct</v>
      </c>
      <c r="AI288" t="s">
        <v>94</v>
      </c>
      <c r="AJ288">
        <v>62</v>
      </c>
      <c r="AK288" t="s">
        <v>95</v>
      </c>
      <c r="AL288" t="s">
        <v>127</v>
      </c>
      <c r="AM288" t="s">
        <v>107</v>
      </c>
      <c r="AO288" s="1" t="s">
        <v>80</v>
      </c>
      <c r="AP288" t="s">
        <v>126</v>
      </c>
      <c r="AQ288" t="s">
        <v>120</v>
      </c>
      <c r="AR288" t="s">
        <v>101</v>
      </c>
      <c r="AS288" t="s">
        <v>102</v>
      </c>
      <c r="AT288" s="1" t="s">
        <v>92</v>
      </c>
      <c r="AU288" t="s">
        <v>102</v>
      </c>
    </row>
    <row r="289" spans="1:47" x14ac:dyDescent="0.25">
      <c r="A289" s="1">
        <v>288</v>
      </c>
      <c r="O289" s="5">
        <f t="shared" si="68"/>
        <v>0</v>
      </c>
      <c r="P289" s="5" t="e">
        <f t="shared" si="69"/>
        <v>#DIV/0!</v>
      </c>
      <c r="R289" s="5">
        <f t="shared" si="70"/>
        <v>0</v>
      </c>
      <c r="S289" s="5">
        <f t="shared" si="71"/>
        <v>0</v>
      </c>
      <c r="T289" s="5">
        <f t="shared" si="72"/>
        <v>0</v>
      </c>
      <c r="U289" s="5">
        <f t="shared" si="73"/>
        <v>0</v>
      </c>
      <c r="V289" s="5">
        <f t="shared" si="74"/>
        <v>0</v>
      </c>
      <c r="W289" s="5">
        <f t="shared" si="75"/>
        <v>0</v>
      </c>
      <c r="X289" s="5">
        <f t="shared" si="76"/>
        <v>0</v>
      </c>
      <c r="Y289" s="5">
        <f t="shared" si="77"/>
        <v>0</v>
      </c>
      <c r="Z289" s="5">
        <f t="shared" si="78"/>
        <v>0</v>
      </c>
      <c r="AA289" s="5">
        <f t="shared" si="79"/>
        <v>0</v>
      </c>
      <c r="AB289" s="5">
        <f t="shared" si="80"/>
        <v>0</v>
      </c>
      <c r="AC289" s="5">
        <f t="shared" si="81"/>
        <v>0</v>
      </c>
      <c r="AD289" s="16"/>
      <c r="AF289" s="5">
        <f t="shared" si="82"/>
        <v>0</v>
      </c>
      <c r="AG289" s="5">
        <f t="shared" si="83"/>
        <v>0</v>
      </c>
      <c r="AH289" s="5" t="str">
        <f t="shared" si="84"/>
        <v>Correct</v>
      </c>
      <c r="AI289" t="s">
        <v>94</v>
      </c>
      <c r="AJ289">
        <v>60</v>
      </c>
      <c r="AK289" t="s">
        <v>95</v>
      </c>
      <c r="AL289" t="s">
        <v>201</v>
      </c>
      <c r="AM289" t="s">
        <v>107</v>
      </c>
      <c r="AN289" t="s">
        <v>98</v>
      </c>
      <c r="AO289" s="1" t="s">
        <v>80</v>
      </c>
      <c r="AP289" t="s">
        <v>108</v>
      </c>
      <c r="AQ289" t="s">
        <v>103</v>
      </c>
      <c r="AR289" t="s">
        <v>101</v>
      </c>
      <c r="AS289" t="s">
        <v>102</v>
      </c>
      <c r="AT289" s="1" t="s">
        <v>92</v>
      </c>
      <c r="AU289" t="s">
        <v>98</v>
      </c>
    </row>
    <row r="290" spans="1:47" x14ac:dyDescent="0.25">
      <c r="A290" s="1">
        <v>289</v>
      </c>
      <c r="E290" t="s">
        <v>42</v>
      </c>
      <c r="O290" s="5">
        <f t="shared" si="68"/>
        <v>1</v>
      </c>
      <c r="P290" s="5">
        <f t="shared" si="69"/>
        <v>3</v>
      </c>
      <c r="R290" s="5">
        <f t="shared" si="70"/>
        <v>0</v>
      </c>
      <c r="S290" s="5">
        <f t="shared" si="71"/>
        <v>0</v>
      </c>
      <c r="T290" s="5">
        <f t="shared" si="72"/>
        <v>0</v>
      </c>
      <c r="U290" s="5">
        <f t="shared" si="73"/>
        <v>1</v>
      </c>
      <c r="V290" s="5">
        <f t="shared" si="74"/>
        <v>0</v>
      </c>
      <c r="W290" s="5">
        <f t="shared" si="75"/>
        <v>0</v>
      </c>
      <c r="X290" s="5">
        <f t="shared" si="76"/>
        <v>0</v>
      </c>
      <c r="Y290" s="5">
        <f t="shared" si="77"/>
        <v>0</v>
      </c>
      <c r="Z290" s="5">
        <f t="shared" si="78"/>
        <v>0</v>
      </c>
      <c r="AA290" s="5">
        <f t="shared" si="79"/>
        <v>0</v>
      </c>
      <c r="AB290" s="5">
        <f t="shared" si="80"/>
        <v>0</v>
      </c>
      <c r="AC290" s="5">
        <f t="shared" si="81"/>
        <v>0</v>
      </c>
      <c r="AD290" s="16"/>
      <c r="AF290" s="5">
        <f t="shared" si="82"/>
        <v>1</v>
      </c>
      <c r="AG290" s="5">
        <f t="shared" si="83"/>
        <v>1</v>
      </c>
      <c r="AH290" s="5" t="str">
        <f t="shared" si="84"/>
        <v>Correct</v>
      </c>
      <c r="AI290" t="s">
        <v>94</v>
      </c>
      <c r="AJ290">
        <v>52</v>
      </c>
      <c r="AK290" t="s">
        <v>95</v>
      </c>
      <c r="AL290" t="s">
        <v>127</v>
      </c>
      <c r="AM290" t="s">
        <v>128</v>
      </c>
      <c r="AN290" t="s">
        <v>98</v>
      </c>
      <c r="AO290" s="1" t="s">
        <v>85</v>
      </c>
      <c r="AT290" s="1"/>
    </row>
    <row r="291" spans="1:47" x14ac:dyDescent="0.25">
      <c r="A291" s="1">
        <v>290</v>
      </c>
      <c r="B291" t="s">
        <v>39</v>
      </c>
      <c r="C291" t="s">
        <v>40</v>
      </c>
      <c r="E291" t="s">
        <v>42</v>
      </c>
      <c r="H291" t="s">
        <v>44</v>
      </c>
      <c r="J291" t="s">
        <v>46</v>
      </c>
      <c r="O291" s="5">
        <f t="shared" si="68"/>
        <v>5</v>
      </c>
      <c r="P291" s="5">
        <f t="shared" si="69"/>
        <v>0.6</v>
      </c>
      <c r="R291" s="5">
        <f t="shared" si="70"/>
        <v>0.6</v>
      </c>
      <c r="S291" s="5">
        <f t="shared" si="71"/>
        <v>0.6</v>
      </c>
      <c r="T291" s="5">
        <f t="shared" si="72"/>
        <v>0</v>
      </c>
      <c r="U291" s="5">
        <f t="shared" si="73"/>
        <v>0.6</v>
      </c>
      <c r="V291" s="5">
        <f t="shared" si="74"/>
        <v>0</v>
      </c>
      <c r="W291" s="5">
        <f t="shared" si="75"/>
        <v>0</v>
      </c>
      <c r="X291" s="5">
        <f t="shared" si="76"/>
        <v>0.6</v>
      </c>
      <c r="Y291" s="5">
        <f t="shared" si="77"/>
        <v>0</v>
      </c>
      <c r="Z291" s="5">
        <f t="shared" si="78"/>
        <v>0.6</v>
      </c>
      <c r="AA291" s="5">
        <f t="shared" si="79"/>
        <v>0</v>
      </c>
      <c r="AB291" s="5">
        <f t="shared" si="80"/>
        <v>0</v>
      </c>
      <c r="AC291" s="5">
        <f t="shared" si="81"/>
        <v>0</v>
      </c>
      <c r="AD291" s="16"/>
      <c r="AF291" s="5">
        <f t="shared" si="82"/>
        <v>3</v>
      </c>
      <c r="AG291" s="5">
        <f t="shared" si="83"/>
        <v>5</v>
      </c>
      <c r="AH291" s="5" t="str">
        <f t="shared" si="84"/>
        <v>Correct</v>
      </c>
      <c r="AI291" t="s">
        <v>105</v>
      </c>
      <c r="AJ291">
        <v>86</v>
      </c>
      <c r="AK291" t="s">
        <v>95</v>
      </c>
      <c r="AL291" t="s">
        <v>205</v>
      </c>
      <c r="AM291" t="s">
        <v>128</v>
      </c>
      <c r="AN291" t="s">
        <v>98</v>
      </c>
      <c r="AO291" s="1" t="s">
        <v>80</v>
      </c>
      <c r="AP291" t="s">
        <v>126</v>
      </c>
      <c r="AQ291" t="s">
        <v>153</v>
      </c>
      <c r="AR291" t="s">
        <v>104</v>
      </c>
      <c r="AS291" t="s">
        <v>102</v>
      </c>
      <c r="AT291" s="1" t="s">
        <v>91</v>
      </c>
      <c r="AU291" t="s">
        <v>102</v>
      </c>
    </row>
    <row r="292" spans="1:47" x14ac:dyDescent="0.25">
      <c r="A292" s="1">
        <v>291</v>
      </c>
      <c r="B292" t="s">
        <v>39</v>
      </c>
      <c r="G292" t="s">
        <v>37</v>
      </c>
      <c r="L292" t="s">
        <v>48</v>
      </c>
      <c r="O292" s="5">
        <f t="shared" si="68"/>
        <v>3</v>
      </c>
      <c r="P292" s="5">
        <f t="shared" si="69"/>
        <v>1</v>
      </c>
      <c r="R292" s="5">
        <f t="shared" si="70"/>
        <v>1</v>
      </c>
      <c r="S292" s="5">
        <f t="shared" si="71"/>
        <v>0</v>
      </c>
      <c r="T292" s="5">
        <f t="shared" si="72"/>
        <v>0</v>
      </c>
      <c r="U292" s="5">
        <f t="shared" si="73"/>
        <v>0</v>
      </c>
      <c r="V292" s="5">
        <f t="shared" si="74"/>
        <v>0</v>
      </c>
      <c r="W292" s="5">
        <f t="shared" si="75"/>
        <v>1</v>
      </c>
      <c r="X292" s="5">
        <f t="shared" si="76"/>
        <v>0</v>
      </c>
      <c r="Y292" s="5">
        <f t="shared" si="77"/>
        <v>0</v>
      </c>
      <c r="Z292" s="5">
        <f t="shared" si="78"/>
        <v>0</v>
      </c>
      <c r="AA292" s="5">
        <f t="shared" si="79"/>
        <v>0</v>
      </c>
      <c r="AB292" s="5">
        <f t="shared" si="80"/>
        <v>1</v>
      </c>
      <c r="AC292" s="5">
        <f t="shared" si="81"/>
        <v>0</v>
      </c>
      <c r="AD292" s="16"/>
      <c r="AF292" s="5">
        <f t="shared" si="82"/>
        <v>3</v>
      </c>
      <c r="AG292" s="5">
        <f t="shared" si="83"/>
        <v>3</v>
      </c>
      <c r="AH292" s="5" t="str">
        <f t="shared" si="84"/>
        <v>Correct</v>
      </c>
      <c r="AI292" t="s">
        <v>94</v>
      </c>
      <c r="AK292" t="s">
        <v>121</v>
      </c>
      <c r="AL292" t="s">
        <v>175</v>
      </c>
      <c r="AN292" t="s">
        <v>98</v>
      </c>
      <c r="AO292" s="1" t="s">
        <v>80</v>
      </c>
      <c r="AP292" t="s">
        <v>99</v>
      </c>
      <c r="AQ292" t="s">
        <v>120</v>
      </c>
      <c r="AR292" t="s">
        <v>104</v>
      </c>
      <c r="AS292" t="s">
        <v>102</v>
      </c>
      <c r="AT292" s="1"/>
    </row>
    <row r="293" spans="1:47" x14ac:dyDescent="0.25">
      <c r="A293" s="1">
        <v>292</v>
      </c>
      <c r="B293" t="s">
        <v>39</v>
      </c>
      <c r="L293" t="s">
        <v>48</v>
      </c>
      <c r="O293" s="5">
        <f t="shared" si="68"/>
        <v>2</v>
      </c>
      <c r="P293" s="5">
        <f t="shared" si="69"/>
        <v>1.5</v>
      </c>
      <c r="R293" s="5">
        <f t="shared" si="70"/>
        <v>1</v>
      </c>
      <c r="S293" s="5">
        <f t="shared" si="71"/>
        <v>0</v>
      </c>
      <c r="T293" s="5">
        <f t="shared" si="72"/>
        <v>0</v>
      </c>
      <c r="U293" s="5">
        <f t="shared" si="73"/>
        <v>0</v>
      </c>
      <c r="V293" s="5">
        <f t="shared" si="74"/>
        <v>0</v>
      </c>
      <c r="W293" s="5">
        <f t="shared" si="75"/>
        <v>0</v>
      </c>
      <c r="X293" s="5">
        <f t="shared" si="76"/>
        <v>0</v>
      </c>
      <c r="Y293" s="5">
        <f t="shared" si="77"/>
        <v>0</v>
      </c>
      <c r="Z293" s="5">
        <f t="shared" si="78"/>
        <v>0</v>
      </c>
      <c r="AA293" s="5">
        <f t="shared" si="79"/>
        <v>0</v>
      </c>
      <c r="AB293" s="5">
        <f t="shared" si="80"/>
        <v>1</v>
      </c>
      <c r="AC293" s="5">
        <f t="shared" si="81"/>
        <v>0</v>
      </c>
      <c r="AD293" s="16"/>
      <c r="AF293" s="5">
        <f t="shared" si="82"/>
        <v>2</v>
      </c>
      <c r="AG293" s="5">
        <f t="shared" si="83"/>
        <v>2</v>
      </c>
      <c r="AH293" s="5" t="str">
        <f t="shared" si="84"/>
        <v>Correct</v>
      </c>
      <c r="AI293" t="s">
        <v>94</v>
      </c>
      <c r="AJ293">
        <v>83</v>
      </c>
      <c r="AK293" t="s">
        <v>95</v>
      </c>
      <c r="AL293" t="s">
        <v>156</v>
      </c>
      <c r="AM293" t="s">
        <v>107</v>
      </c>
      <c r="AN293" t="s">
        <v>98</v>
      </c>
      <c r="AO293" s="1" t="s">
        <v>80</v>
      </c>
      <c r="AQ293" t="s">
        <v>103</v>
      </c>
      <c r="AR293" t="s">
        <v>104</v>
      </c>
      <c r="AS293" t="s">
        <v>102</v>
      </c>
      <c r="AT293" s="1" t="s">
        <v>91</v>
      </c>
      <c r="AU293" t="s">
        <v>102</v>
      </c>
    </row>
    <row r="294" spans="1:47" x14ac:dyDescent="0.25">
      <c r="A294" s="1">
        <v>293</v>
      </c>
      <c r="B294" t="s">
        <v>39</v>
      </c>
      <c r="O294" s="5">
        <f t="shared" si="68"/>
        <v>1</v>
      </c>
      <c r="P294" s="5">
        <f t="shared" si="69"/>
        <v>3</v>
      </c>
      <c r="R294" s="5">
        <f t="shared" si="70"/>
        <v>1</v>
      </c>
      <c r="S294" s="5">
        <f t="shared" si="71"/>
        <v>0</v>
      </c>
      <c r="T294" s="5">
        <f t="shared" si="72"/>
        <v>0</v>
      </c>
      <c r="U294" s="5">
        <f t="shared" si="73"/>
        <v>0</v>
      </c>
      <c r="V294" s="5">
        <f t="shared" si="74"/>
        <v>0</v>
      </c>
      <c r="W294" s="5">
        <f t="shared" si="75"/>
        <v>0</v>
      </c>
      <c r="X294" s="5">
        <f t="shared" si="76"/>
        <v>0</v>
      </c>
      <c r="Y294" s="5">
        <f t="shared" si="77"/>
        <v>0</v>
      </c>
      <c r="Z294" s="5">
        <f t="shared" si="78"/>
        <v>0</v>
      </c>
      <c r="AA294" s="5">
        <f t="shared" si="79"/>
        <v>0</v>
      </c>
      <c r="AB294" s="5">
        <f t="shared" si="80"/>
        <v>0</v>
      </c>
      <c r="AC294" s="5">
        <f t="shared" si="81"/>
        <v>0</v>
      </c>
      <c r="AD294" s="16"/>
      <c r="AF294" s="5">
        <f t="shared" si="82"/>
        <v>1</v>
      </c>
      <c r="AG294" s="5">
        <f t="shared" si="83"/>
        <v>1</v>
      </c>
      <c r="AH294" s="5" t="str">
        <f t="shared" si="84"/>
        <v>Correct</v>
      </c>
      <c r="AI294" t="s">
        <v>94</v>
      </c>
      <c r="AJ294">
        <v>75</v>
      </c>
      <c r="AK294" t="s">
        <v>95</v>
      </c>
      <c r="AL294" t="s">
        <v>201</v>
      </c>
      <c r="AM294" t="s">
        <v>107</v>
      </c>
      <c r="AN294" t="s">
        <v>98</v>
      </c>
      <c r="AO294" s="1" t="s">
        <v>80</v>
      </c>
      <c r="AP294" t="s">
        <v>108</v>
      </c>
      <c r="AQ294" t="s">
        <v>110</v>
      </c>
      <c r="AR294" t="s">
        <v>101</v>
      </c>
      <c r="AS294" t="s">
        <v>102</v>
      </c>
      <c r="AT294" s="1" t="s">
        <v>91</v>
      </c>
      <c r="AU294" t="s">
        <v>102</v>
      </c>
    </row>
    <row r="295" spans="1:47" x14ac:dyDescent="0.25">
      <c r="A295" s="1">
        <v>294</v>
      </c>
      <c r="C295" t="s">
        <v>40</v>
      </c>
      <c r="D295" t="s">
        <v>41</v>
      </c>
      <c r="E295" t="s">
        <v>42</v>
      </c>
      <c r="O295" s="5">
        <f t="shared" si="68"/>
        <v>3</v>
      </c>
      <c r="P295" s="5">
        <f t="shared" si="69"/>
        <v>1</v>
      </c>
      <c r="R295" s="5">
        <f t="shared" si="70"/>
        <v>0</v>
      </c>
      <c r="S295" s="5">
        <f t="shared" si="71"/>
        <v>1</v>
      </c>
      <c r="T295" s="5">
        <f t="shared" si="72"/>
        <v>1</v>
      </c>
      <c r="U295" s="5">
        <f t="shared" si="73"/>
        <v>1</v>
      </c>
      <c r="V295" s="5">
        <f t="shared" si="74"/>
        <v>0</v>
      </c>
      <c r="W295" s="5">
        <f t="shared" si="75"/>
        <v>0</v>
      </c>
      <c r="X295" s="5">
        <f t="shared" si="76"/>
        <v>0</v>
      </c>
      <c r="Y295" s="5">
        <f t="shared" si="77"/>
        <v>0</v>
      </c>
      <c r="Z295" s="5">
        <f t="shared" si="78"/>
        <v>0</v>
      </c>
      <c r="AA295" s="5">
        <f t="shared" si="79"/>
        <v>0</v>
      </c>
      <c r="AB295" s="5">
        <f t="shared" si="80"/>
        <v>0</v>
      </c>
      <c r="AC295" s="5">
        <f t="shared" si="81"/>
        <v>0</v>
      </c>
      <c r="AD295" s="16"/>
      <c r="AF295" s="5">
        <f t="shared" si="82"/>
        <v>3</v>
      </c>
      <c r="AG295" s="5">
        <f t="shared" si="83"/>
        <v>3</v>
      </c>
      <c r="AH295" s="5" t="str">
        <f t="shared" si="84"/>
        <v>Correct</v>
      </c>
      <c r="AI295" t="s">
        <v>94</v>
      </c>
      <c r="AJ295">
        <v>79</v>
      </c>
      <c r="AK295" t="s">
        <v>95</v>
      </c>
      <c r="AL295" t="s">
        <v>154</v>
      </c>
      <c r="AM295" t="s">
        <v>107</v>
      </c>
      <c r="AN295" t="s">
        <v>98</v>
      </c>
      <c r="AO295" s="1" t="s">
        <v>80</v>
      </c>
      <c r="AQ295" t="s">
        <v>120</v>
      </c>
      <c r="AR295" t="s">
        <v>104</v>
      </c>
      <c r="AS295" t="s">
        <v>102</v>
      </c>
      <c r="AT295" s="1" t="s">
        <v>90</v>
      </c>
      <c r="AU295" t="s">
        <v>102</v>
      </c>
    </row>
    <row r="296" spans="1:47" x14ac:dyDescent="0.25">
      <c r="A296" s="1">
        <v>295</v>
      </c>
      <c r="O296" s="5">
        <f t="shared" si="68"/>
        <v>0</v>
      </c>
      <c r="P296" s="5" t="e">
        <f t="shared" si="69"/>
        <v>#DIV/0!</v>
      </c>
      <c r="R296" s="5">
        <f t="shared" si="70"/>
        <v>0</v>
      </c>
      <c r="S296" s="5">
        <f t="shared" si="71"/>
        <v>0</v>
      </c>
      <c r="T296" s="5">
        <f t="shared" si="72"/>
        <v>0</v>
      </c>
      <c r="U296" s="5">
        <f t="shared" si="73"/>
        <v>0</v>
      </c>
      <c r="V296" s="5">
        <f t="shared" si="74"/>
        <v>0</v>
      </c>
      <c r="W296" s="5">
        <f t="shared" si="75"/>
        <v>0</v>
      </c>
      <c r="X296" s="5">
        <f t="shared" si="76"/>
        <v>0</v>
      </c>
      <c r="Y296" s="5">
        <f t="shared" si="77"/>
        <v>0</v>
      </c>
      <c r="Z296" s="5">
        <f t="shared" si="78"/>
        <v>0</v>
      </c>
      <c r="AA296" s="5">
        <f t="shared" si="79"/>
        <v>0</v>
      </c>
      <c r="AB296" s="5">
        <f t="shared" si="80"/>
        <v>0</v>
      </c>
      <c r="AC296" s="5">
        <f t="shared" si="81"/>
        <v>0</v>
      </c>
      <c r="AD296" s="16"/>
      <c r="AF296" s="5">
        <f t="shared" si="82"/>
        <v>0</v>
      </c>
      <c r="AG296" s="5">
        <f t="shared" si="83"/>
        <v>0</v>
      </c>
      <c r="AH296" s="5" t="str">
        <f t="shared" si="84"/>
        <v>Correct</v>
      </c>
      <c r="AI296" t="s">
        <v>94</v>
      </c>
      <c r="AJ296">
        <v>74</v>
      </c>
      <c r="AK296" t="s">
        <v>95</v>
      </c>
      <c r="AL296" t="s">
        <v>201</v>
      </c>
      <c r="AM296" t="s">
        <v>107</v>
      </c>
      <c r="AN296" t="s">
        <v>98</v>
      </c>
      <c r="AO296" s="1" t="s">
        <v>80</v>
      </c>
      <c r="AP296" t="s">
        <v>114</v>
      </c>
      <c r="AQ296" t="s">
        <v>120</v>
      </c>
      <c r="AR296" t="s">
        <v>104</v>
      </c>
      <c r="AS296" t="s">
        <v>102</v>
      </c>
      <c r="AT296" s="1" t="s">
        <v>91</v>
      </c>
      <c r="AU296" t="s">
        <v>102</v>
      </c>
    </row>
    <row r="297" spans="1:47" x14ac:dyDescent="0.25">
      <c r="A297" s="1">
        <v>296</v>
      </c>
      <c r="K297" t="s">
        <v>47</v>
      </c>
      <c r="O297" s="5">
        <f t="shared" si="68"/>
        <v>1</v>
      </c>
      <c r="P297" s="5">
        <f t="shared" si="69"/>
        <v>3</v>
      </c>
      <c r="R297" s="5">
        <f t="shared" si="70"/>
        <v>0</v>
      </c>
      <c r="S297" s="5">
        <f t="shared" si="71"/>
        <v>0</v>
      </c>
      <c r="T297" s="5">
        <f t="shared" si="72"/>
        <v>0</v>
      </c>
      <c r="U297" s="5">
        <f t="shared" si="73"/>
        <v>0</v>
      </c>
      <c r="V297" s="5">
        <f t="shared" si="74"/>
        <v>0</v>
      </c>
      <c r="W297" s="5">
        <f t="shared" si="75"/>
        <v>0</v>
      </c>
      <c r="X297" s="5">
        <f t="shared" si="76"/>
        <v>0</v>
      </c>
      <c r="Y297" s="5">
        <f t="shared" si="77"/>
        <v>0</v>
      </c>
      <c r="Z297" s="5">
        <f t="shared" si="78"/>
        <v>0</v>
      </c>
      <c r="AA297" s="5">
        <f t="shared" si="79"/>
        <v>1</v>
      </c>
      <c r="AB297" s="5">
        <f t="shared" si="80"/>
        <v>0</v>
      </c>
      <c r="AC297" s="5">
        <f t="shared" si="81"/>
        <v>0</v>
      </c>
      <c r="AD297" s="16"/>
      <c r="AF297" s="5">
        <f t="shared" si="82"/>
        <v>1</v>
      </c>
      <c r="AG297" s="5">
        <f t="shared" si="83"/>
        <v>1</v>
      </c>
      <c r="AH297" s="5" t="str">
        <f t="shared" si="84"/>
        <v>Correct</v>
      </c>
      <c r="AI297" t="s">
        <v>94</v>
      </c>
      <c r="AJ297">
        <v>50</v>
      </c>
      <c r="AK297" t="s">
        <v>121</v>
      </c>
      <c r="AL297" t="s">
        <v>172</v>
      </c>
      <c r="AM297" t="s">
        <v>107</v>
      </c>
      <c r="AN297" t="s">
        <v>98</v>
      </c>
      <c r="AO297" s="1" t="s">
        <v>80</v>
      </c>
      <c r="AP297" t="s">
        <v>126</v>
      </c>
      <c r="AQ297" t="s">
        <v>110</v>
      </c>
      <c r="AR297" t="s">
        <v>101</v>
      </c>
      <c r="AS297" t="s">
        <v>102</v>
      </c>
      <c r="AT297" s="1" t="s">
        <v>92</v>
      </c>
      <c r="AU297" t="s">
        <v>102</v>
      </c>
    </row>
    <row r="298" spans="1:47" x14ac:dyDescent="0.25">
      <c r="A298" s="1">
        <v>297</v>
      </c>
      <c r="B298" t="s">
        <v>39</v>
      </c>
      <c r="G298" t="s">
        <v>37</v>
      </c>
      <c r="J298" t="s">
        <v>46</v>
      </c>
      <c r="O298" s="5">
        <f t="shared" si="68"/>
        <v>3</v>
      </c>
      <c r="P298" s="5">
        <f t="shared" si="69"/>
        <v>1</v>
      </c>
      <c r="R298" s="5">
        <f t="shared" si="70"/>
        <v>1</v>
      </c>
      <c r="S298" s="5">
        <f t="shared" si="71"/>
        <v>0</v>
      </c>
      <c r="T298" s="5">
        <f t="shared" si="72"/>
        <v>0</v>
      </c>
      <c r="U298" s="5">
        <f t="shared" si="73"/>
        <v>0</v>
      </c>
      <c r="V298" s="5">
        <f t="shared" si="74"/>
        <v>0</v>
      </c>
      <c r="W298" s="5">
        <f t="shared" si="75"/>
        <v>1</v>
      </c>
      <c r="X298" s="5">
        <f t="shared" si="76"/>
        <v>0</v>
      </c>
      <c r="Y298" s="5">
        <f t="shared" si="77"/>
        <v>0</v>
      </c>
      <c r="Z298" s="5">
        <f t="shared" si="78"/>
        <v>1</v>
      </c>
      <c r="AA298" s="5">
        <f t="shared" si="79"/>
        <v>0</v>
      </c>
      <c r="AB298" s="5">
        <f t="shared" si="80"/>
        <v>0</v>
      </c>
      <c r="AC298" s="5">
        <f t="shared" si="81"/>
        <v>0</v>
      </c>
      <c r="AD298" s="16"/>
      <c r="AF298" s="5">
        <f t="shared" si="82"/>
        <v>3</v>
      </c>
      <c r="AG298" s="5">
        <f t="shared" si="83"/>
        <v>3</v>
      </c>
      <c r="AH298" s="5" t="str">
        <f t="shared" si="84"/>
        <v>Correct</v>
      </c>
      <c r="AI298" t="s">
        <v>94</v>
      </c>
      <c r="AJ298">
        <v>73</v>
      </c>
      <c r="AK298" t="s">
        <v>95</v>
      </c>
      <c r="AL298" t="s">
        <v>156</v>
      </c>
      <c r="AM298" t="s">
        <v>107</v>
      </c>
      <c r="AN298" t="s">
        <v>98</v>
      </c>
      <c r="AO298" s="1" t="s">
        <v>80</v>
      </c>
      <c r="AP298" t="s">
        <v>99</v>
      </c>
      <c r="AQ298" t="s">
        <v>120</v>
      </c>
      <c r="AR298" t="s">
        <v>125</v>
      </c>
      <c r="AS298" t="s">
        <v>102</v>
      </c>
      <c r="AT298" s="1" t="s">
        <v>373</v>
      </c>
      <c r="AU298" t="s">
        <v>98</v>
      </c>
    </row>
    <row r="299" spans="1:47" x14ac:dyDescent="0.25">
      <c r="A299" s="1">
        <v>298</v>
      </c>
      <c r="G299" t="s">
        <v>37</v>
      </c>
      <c r="O299" s="5">
        <f t="shared" si="68"/>
        <v>1</v>
      </c>
      <c r="P299" s="5">
        <f t="shared" si="69"/>
        <v>3</v>
      </c>
      <c r="R299" s="5">
        <f t="shared" si="70"/>
        <v>0</v>
      </c>
      <c r="S299" s="5">
        <f t="shared" si="71"/>
        <v>0</v>
      </c>
      <c r="T299" s="5">
        <f t="shared" si="72"/>
        <v>0</v>
      </c>
      <c r="U299" s="5">
        <f t="shared" si="73"/>
        <v>0</v>
      </c>
      <c r="V299" s="5">
        <f t="shared" si="74"/>
        <v>0</v>
      </c>
      <c r="W299" s="5">
        <f t="shared" si="75"/>
        <v>1</v>
      </c>
      <c r="X299" s="5">
        <f t="shared" si="76"/>
        <v>0</v>
      </c>
      <c r="Y299" s="5">
        <f t="shared" si="77"/>
        <v>0</v>
      </c>
      <c r="Z299" s="5">
        <f t="shared" si="78"/>
        <v>0</v>
      </c>
      <c r="AA299" s="5">
        <f t="shared" si="79"/>
        <v>0</v>
      </c>
      <c r="AB299" s="5">
        <f t="shared" si="80"/>
        <v>0</v>
      </c>
      <c r="AC299" s="5">
        <f t="shared" si="81"/>
        <v>0</v>
      </c>
      <c r="AD299" s="16"/>
      <c r="AF299" s="5">
        <f t="shared" si="82"/>
        <v>1</v>
      </c>
      <c r="AG299" s="5">
        <f t="shared" si="83"/>
        <v>1</v>
      </c>
      <c r="AH299" s="5" t="str">
        <f t="shared" si="84"/>
        <v>Correct</v>
      </c>
      <c r="AI299" t="s">
        <v>94</v>
      </c>
      <c r="AJ299">
        <v>68</v>
      </c>
      <c r="AK299" t="s">
        <v>95</v>
      </c>
      <c r="AL299" t="s">
        <v>118</v>
      </c>
      <c r="AM299" t="s">
        <v>107</v>
      </c>
      <c r="AN299" t="s">
        <v>98</v>
      </c>
      <c r="AO299" s="1" t="s">
        <v>80</v>
      </c>
      <c r="AP299" t="s">
        <v>126</v>
      </c>
      <c r="AQ299" t="s">
        <v>110</v>
      </c>
      <c r="AR299" t="s">
        <v>104</v>
      </c>
      <c r="AS299" t="s">
        <v>102</v>
      </c>
      <c r="AT299" s="1" t="s">
        <v>91</v>
      </c>
      <c r="AU299" t="s">
        <v>102</v>
      </c>
    </row>
    <row r="300" spans="1:47" x14ac:dyDescent="0.25">
      <c r="A300" s="1">
        <v>299</v>
      </c>
      <c r="C300" t="s">
        <v>40</v>
      </c>
      <c r="D300" t="s">
        <v>41</v>
      </c>
      <c r="K300" t="s">
        <v>47</v>
      </c>
      <c r="O300" s="5">
        <f t="shared" si="68"/>
        <v>3</v>
      </c>
      <c r="P300" s="5">
        <f t="shared" si="69"/>
        <v>1</v>
      </c>
      <c r="R300" s="5">
        <f t="shared" si="70"/>
        <v>0</v>
      </c>
      <c r="S300" s="5">
        <f t="shared" si="71"/>
        <v>1</v>
      </c>
      <c r="T300" s="5">
        <f t="shared" si="72"/>
        <v>1</v>
      </c>
      <c r="U300" s="5">
        <f t="shared" si="73"/>
        <v>0</v>
      </c>
      <c r="V300" s="5">
        <f t="shared" si="74"/>
        <v>0</v>
      </c>
      <c r="W300" s="5">
        <f t="shared" si="75"/>
        <v>0</v>
      </c>
      <c r="X300" s="5">
        <f t="shared" si="76"/>
        <v>0</v>
      </c>
      <c r="Y300" s="5">
        <f t="shared" si="77"/>
        <v>0</v>
      </c>
      <c r="Z300" s="5">
        <f t="shared" si="78"/>
        <v>0</v>
      </c>
      <c r="AA300" s="5">
        <f t="shared" si="79"/>
        <v>1</v>
      </c>
      <c r="AB300" s="5">
        <f t="shared" si="80"/>
        <v>0</v>
      </c>
      <c r="AC300" s="5">
        <f t="shared" si="81"/>
        <v>0</v>
      </c>
      <c r="AD300" s="16"/>
      <c r="AF300" s="5">
        <f t="shared" si="82"/>
        <v>3</v>
      </c>
      <c r="AG300" s="5">
        <f t="shared" si="83"/>
        <v>3</v>
      </c>
      <c r="AH300" s="5" t="str">
        <f t="shared" si="84"/>
        <v>Correct</v>
      </c>
      <c r="AI300" t="s">
        <v>94</v>
      </c>
      <c r="AJ300">
        <v>66</v>
      </c>
      <c r="AK300" t="s">
        <v>95</v>
      </c>
      <c r="AL300" t="s">
        <v>206</v>
      </c>
      <c r="AM300" t="s">
        <v>107</v>
      </c>
      <c r="AN300" t="s">
        <v>98</v>
      </c>
      <c r="AO300" s="1" t="s">
        <v>80</v>
      </c>
      <c r="AP300" t="s">
        <v>109</v>
      </c>
      <c r="AQ300" t="s">
        <v>120</v>
      </c>
      <c r="AR300" t="s">
        <v>104</v>
      </c>
      <c r="AS300" t="s">
        <v>102</v>
      </c>
      <c r="AT300" s="1" t="s">
        <v>91</v>
      </c>
      <c r="AU300" t="s">
        <v>98</v>
      </c>
    </row>
    <row r="301" spans="1:47" x14ac:dyDescent="0.25">
      <c r="A301" s="1">
        <v>300</v>
      </c>
      <c r="B301" t="s">
        <v>39</v>
      </c>
      <c r="O301" s="5">
        <f t="shared" si="68"/>
        <v>1</v>
      </c>
      <c r="P301" s="5">
        <f t="shared" si="69"/>
        <v>3</v>
      </c>
      <c r="R301" s="5">
        <f t="shared" si="70"/>
        <v>1</v>
      </c>
      <c r="S301" s="5">
        <f t="shared" si="71"/>
        <v>0</v>
      </c>
      <c r="T301" s="5">
        <f t="shared" si="72"/>
        <v>0</v>
      </c>
      <c r="U301" s="5">
        <f t="shared" si="73"/>
        <v>0</v>
      </c>
      <c r="V301" s="5">
        <f t="shared" si="74"/>
        <v>0</v>
      </c>
      <c r="W301" s="5">
        <f t="shared" si="75"/>
        <v>0</v>
      </c>
      <c r="X301" s="5">
        <f t="shared" si="76"/>
        <v>0</v>
      </c>
      <c r="Y301" s="5">
        <f t="shared" si="77"/>
        <v>0</v>
      </c>
      <c r="Z301" s="5">
        <f t="shared" si="78"/>
        <v>0</v>
      </c>
      <c r="AA301" s="5">
        <f t="shared" si="79"/>
        <v>0</v>
      </c>
      <c r="AB301" s="5">
        <f t="shared" si="80"/>
        <v>0</v>
      </c>
      <c r="AC301" s="5">
        <f t="shared" si="81"/>
        <v>0</v>
      </c>
      <c r="AD301" s="16"/>
      <c r="AF301" s="5">
        <f t="shared" si="82"/>
        <v>1</v>
      </c>
      <c r="AG301" s="5">
        <f t="shared" si="83"/>
        <v>1</v>
      </c>
      <c r="AH301" s="5" t="str">
        <f t="shared" si="84"/>
        <v>Correct</v>
      </c>
      <c r="AI301" t="s">
        <v>94</v>
      </c>
      <c r="AJ301">
        <v>79</v>
      </c>
      <c r="AK301" t="s">
        <v>121</v>
      </c>
      <c r="AL301" t="s">
        <v>207</v>
      </c>
      <c r="AM301" t="s">
        <v>107</v>
      </c>
      <c r="AN301" t="s">
        <v>98</v>
      </c>
      <c r="AO301" s="1" t="s">
        <v>80</v>
      </c>
      <c r="AR301" t="s">
        <v>104</v>
      </c>
      <c r="AS301" t="s">
        <v>102</v>
      </c>
      <c r="AT301" s="1" t="s">
        <v>91</v>
      </c>
      <c r="AU301" t="s">
        <v>98</v>
      </c>
    </row>
    <row r="302" spans="1:47" x14ac:dyDescent="0.25">
      <c r="A302" s="1">
        <v>301</v>
      </c>
      <c r="I302" t="s">
        <v>45</v>
      </c>
      <c r="O302" s="5">
        <f t="shared" si="68"/>
        <v>1</v>
      </c>
      <c r="P302" s="5">
        <f t="shared" si="69"/>
        <v>3</v>
      </c>
      <c r="R302" s="5">
        <f t="shared" si="70"/>
        <v>0</v>
      </c>
      <c r="S302" s="5">
        <f t="shared" si="71"/>
        <v>0</v>
      </c>
      <c r="T302" s="5">
        <f t="shared" si="72"/>
        <v>0</v>
      </c>
      <c r="U302" s="5">
        <f t="shared" si="73"/>
        <v>0</v>
      </c>
      <c r="V302" s="5">
        <f t="shared" si="74"/>
        <v>0</v>
      </c>
      <c r="W302" s="5">
        <f t="shared" si="75"/>
        <v>0</v>
      </c>
      <c r="X302" s="5">
        <f t="shared" si="76"/>
        <v>0</v>
      </c>
      <c r="Y302" s="5">
        <f t="shared" si="77"/>
        <v>1</v>
      </c>
      <c r="Z302" s="5">
        <f t="shared" si="78"/>
        <v>0</v>
      </c>
      <c r="AA302" s="5">
        <f t="shared" si="79"/>
        <v>0</v>
      </c>
      <c r="AB302" s="5">
        <f t="shared" si="80"/>
        <v>0</v>
      </c>
      <c r="AC302" s="5">
        <f t="shared" si="81"/>
        <v>0</v>
      </c>
      <c r="AD302" s="16"/>
      <c r="AF302" s="5">
        <f t="shared" si="82"/>
        <v>1</v>
      </c>
      <c r="AG302" s="5">
        <f t="shared" si="83"/>
        <v>1</v>
      </c>
      <c r="AH302" s="5" t="str">
        <f t="shared" si="84"/>
        <v>Correct</v>
      </c>
      <c r="AI302" t="s">
        <v>94</v>
      </c>
      <c r="AJ302">
        <v>72</v>
      </c>
      <c r="AK302" t="s">
        <v>121</v>
      </c>
      <c r="AL302" t="s">
        <v>207</v>
      </c>
      <c r="AM302" t="s">
        <v>107</v>
      </c>
      <c r="AN302" t="s">
        <v>98</v>
      </c>
      <c r="AO302" s="1" t="s">
        <v>80</v>
      </c>
      <c r="AQ302" t="s">
        <v>110</v>
      </c>
      <c r="AR302" t="s">
        <v>104</v>
      </c>
      <c r="AS302" t="s">
        <v>102</v>
      </c>
      <c r="AT302" s="1" t="s">
        <v>91</v>
      </c>
      <c r="AU302" t="s">
        <v>102</v>
      </c>
    </row>
    <row r="303" spans="1:47" x14ac:dyDescent="0.25">
      <c r="A303" s="1">
        <v>302</v>
      </c>
      <c r="B303" t="s">
        <v>39</v>
      </c>
      <c r="G303" t="s">
        <v>37</v>
      </c>
      <c r="K303" t="s">
        <v>47</v>
      </c>
      <c r="O303" s="5">
        <f t="shared" si="68"/>
        <v>3</v>
      </c>
      <c r="P303" s="5">
        <f t="shared" si="69"/>
        <v>1</v>
      </c>
      <c r="R303" s="5">
        <f t="shared" si="70"/>
        <v>1</v>
      </c>
      <c r="S303" s="5">
        <f t="shared" si="71"/>
        <v>0</v>
      </c>
      <c r="T303" s="5">
        <f t="shared" si="72"/>
        <v>0</v>
      </c>
      <c r="U303" s="5">
        <f t="shared" si="73"/>
        <v>0</v>
      </c>
      <c r="V303" s="5">
        <f t="shared" si="74"/>
        <v>0</v>
      </c>
      <c r="W303" s="5">
        <f t="shared" si="75"/>
        <v>1</v>
      </c>
      <c r="X303" s="5">
        <f t="shared" si="76"/>
        <v>0</v>
      </c>
      <c r="Y303" s="5">
        <f t="shared" si="77"/>
        <v>0</v>
      </c>
      <c r="Z303" s="5">
        <f t="shared" si="78"/>
        <v>0</v>
      </c>
      <c r="AA303" s="5">
        <f t="shared" si="79"/>
        <v>1</v>
      </c>
      <c r="AB303" s="5">
        <f t="shared" si="80"/>
        <v>0</v>
      </c>
      <c r="AC303" s="5">
        <f t="shared" si="81"/>
        <v>0</v>
      </c>
      <c r="AD303" s="16"/>
      <c r="AF303" s="5">
        <f t="shared" si="82"/>
        <v>3</v>
      </c>
      <c r="AG303" s="5">
        <f t="shared" si="83"/>
        <v>3</v>
      </c>
      <c r="AH303" s="5" t="str">
        <f t="shared" si="84"/>
        <v>Correct</v>
      </c>
      <c r="AI303" t="s">
        <v>105</v>
      </c>
      <c r="AJ303">
        <v>82</v>
      </c>
      <c r="AK303" t="s">
        <v>121</v>
      </c>
      <c r="AL303" t="s">
        <v>207</v>
      </c>
      <c r="AM303" t="s">
        <v>107</v>
      </c>
      <c r="AN303" t="s">
        <v>98</v>
      </c>
      <c r="AO303" s="1" t="s">
        <v>80</v>
      </c>
      <c r="AP303" t="s">
        <v>109</v>
      </c>
      <c r="AQ303" t="s">
        <v>103</v>
      </c>
      <c r="AR303" t="s">
        <v>104</v>
      </c>
      <c r="AS303" t="s">
        <v>102</v>
      </c>
      <c r="AT303" s="1" t="s">
        <v>91</v>
      </c>
      <c r="AU303" t="s">
        <v>98</v>
      </c>
    </row>
    <row r="304" spans="1:47" x14ac:dyDescent="0.25">
      <c r="A304" s="1">
        <v>303</v>
      </c>
      <c r="B304" t="s">
        <v>39</v>
      </c>
      <c r="J304" t="s">
        <v>46</v>
      </c>
      <c r="O304" s="5">
        <f t="shared" si="68"/>
        <v>2</v>
      </c>
      <c r="P304" s="5">
        <f t="shared" si="69"/>
        <v>1.5</v>
      </c>
      <c r="R304" s="5">
        <f t="shared" si="70"/>
        <v>1</v>
      </c>
      <c r="S304" s="5">
        <f t="shared" si="71"/>
        <v>0</v>
      </c>
      <c r="T304" s="5">
        <f t="shared" si="72"/>
        <v>0</v>
      </c>
      <c r="U304" s="5">
        <f t="shared" si="73"/>
        <v>0</v>
      </c>
      <c r="V304" s="5">
        <f t="shared" si="74"/>
        <v>0</v>
      </c>
      <c r="W304" s="5">
        <f t="shared" si="75"/>
        <v>0</v>
      </c>
      <c r="X304" s="5">
        <f t="shared" si="76"/>
        <v>0</v>
      </c>
      <c r="Y304" s="5">
        <f t="shared" si="77"/>
        <v>0</v>
      </c>
      <c r="Z304" s="5">
        <f t="shared" si="78"/>
        <v>1</v>
      </c>
      <c r="AA304" s="5">
        <f t="shared" si="79"/>
        <v>0</v>
      </c>
      <c r="AB304" s="5">
        <f t="shared" si="80"/>
        <v>0</v>
      </c>
      <c r="AC304" s="5">
        <f t="shared" si="81"/>
        <v>0</v>
      </c>
      <c r="AD304" s="16"/>
      <c r="AF304" s="5">
        <f t="shared" si="82"/>
        <v>2</v>
      </c>
      <c r="AG304" s="5">
        <f t="shared" si="83"/>
        <v>2</v>
      </c>
      <c r="AH304" s="5" t="str">
        <f t="shared" si="84"/>
        <v>Correct</v>
      </c>
      <c r="AI304" t="s">
        <v>94</v>
      </c>
      <c r="AJ304">
        <v>68</v>
      </c>
      <c r="AK304" t="s">
        <v>95</v>
      </c>
      <c r="AL304" t="s">
        <v>142</v>
      </c>
      <c r="AM304" t="s">
        <v>107</v>
      </c>
      <c r="AN304" t="s">
        <v>98</v>
      </c>
      <c r="AO304" s="1" t="s">
        <v>80</v>
      </c>
      <c r="AP304" t="s">
        <v>126</v>
      </c>
      <c r="AQ304" t="s">
        <v>120</v>
      </c>
      <c r="AR304" t="s">
        <v>104</v>
      </c>
      <c r="AS304" t="s">
        <v>102</v>
      </c>
      <c r="AT304" s="1" t="s">
        <v>90</v>
      </c>
      <c r="AU304" t="s">
        <v>102</v>
      </c>
    </row>
    <row r="305" spans="1:47" x14ac:dyDescent="0.25">
      <c r="A305" s="1">
        <v>304</v>
      </c>
      <c r="C305" t="s">
        <v>40</v>
      </c>
      <c r="O305" s="5">
        <f t="shared" si="68"/>
        <v>1</v>
      </c>
      <c r="P305" s="5">
        <f t="shared" si="69"/>
        <v>3</v>
      </c>
      <c r="R305" s="5">
        <f t="shared" si="70"/>
        <v>0</v>
      </c>
      <c r="S305" s="5">
        <f t="shared" si="71"/>
        <v>1</v>
      </c>
      <c r="T305" s="5">
        <f t="shared" si="72"/>
        <v>0</v>
      </c>
      <c r="U305" s="5">
        <f t="shared" si="73"/>
        <v>0</v>
      </c>
      <c r="V305" s="5">
        <f t="shared" si="74"/>
        <v>0</v>
      </c>
      <c r="W305" s="5">
        <f t="shared" si="75"/>
        <v>0</v>
      </c>
      <c r="X305" s="5">
        <f t="shared" si="76"/>
        <v>0</v>
      </c>
      <c r="Y305" s="5">
        <f t="shared" si="77"/>
        <v>0</v>
      </c>
      <c r="Z305" s="5">
        <f t="shared" si="78"/>
        <v>0</v>
      </c>
      <c r="AA305" s="5">
        <f t="shared" si="79"/>
        <v>0</v>
      </c>
      <c r="AB305" s="5">
        <f t="shared" si="80"/>
        <v>0</v>
      </c>
      <c r="AC305" s="5">
        <f t="shared" si="81"/>
        <v>0</v>
      </c>
      <c r="AD305" s="16"/>
      <c r="AF305" s="5">
        <f t="shared" si="82"/>
        <v>1</v>
      </c>
      <c r="AG305" s="5">
        <f t="shared" si="83"/>
        <v>1</v>
      </c>
      <c r="AH305" s="5" t="str">
        <f t="shared" si="84"/>
        <v>Correct</v>
      </c>
      <c r="AI305" t="s">
        <v>94</v>
      </c>
      <c r="AJ305">
        <v>70</v>
      </c>
      <c r="AK305" t="s">
        <v>95</v>
      </c>
      <c r="AL305" t="s">
        <v>117</v>
      </c>
      <c r="AM305" t="s">
        <v>97</v>
      </c>
      <c r="AN305" t="s">
        <v>98</v>
      </c>
      <c r="AO305" s="1" t="s">
        <v>80</v>
      </c>
      <c r="AP305" t="s">
        <v>108</v>
      </c>
      <c r="AQ305" t="s">
        <v>100</v>
      </c>
      <c r="AR305" t="s">
        <v>104</v>
      </c>
      <c r="AS305" t="s">
        <v>102</v>
      </c>
      <c r="AT305" s="1" t="s">
        <v>373</v>
      </c>
      <c r="AU305" t="s">
        <v>102</v>
      </c>
    </row>
    <row r="306" spans="1:47" x14ac:dyDescent="0.25">
      <c r="A306" s="1">
        <v>305</v>
      </c>
      <c r="B306" t="s">
        <v>39</v>
      </c>
      <c r="G306" t="s">
        <v>37</v>
      </c>
      <c r="H306" t="s">
        <v>44</v>
      </c>
      <c r="O306" s="5">
        <f t="shared" si="68"/>
        <v>3</v>
      </c>
      <c r="P306" s="5">
        <f t="shared" si="69"/>
        <v>1</v>
      </c>
      <c r="R306" s="5">
        <f t="shared" si="70"/>
        <v>1</v>
      </c>
      <c r="S306" s="5">
        <f t="shared" si="71"/>
        <v>0</v>
      </c>
      <c r="T306" s="5">
        <f t="shared" si="72"/>
        <v>0</v>
      </c>
      <c r="U306" s="5">
        <f t="shared" si="73"/>
        <v>0</v>
      </c>
      <c r="V306" s="5">
        <f t="shared" si="74"/>
        <v>0</v>
      </c>
      <c r="W306" s="5">
        <f t="shared" si="75"/>
        <v>1</v>
      </c>
      <c r="X306" s="5">
        <f t="shared" si="76"/>
        <v>1</v>
      </c>
      <c r="Y306" s="5">
        <f t="shared" si="77"/>
        <v>0</v>
      </c>
      <c r="Z306" s="5">
        <f t="shared" si="78"/>
        <v>0</v>
      </c>
      <c r="AA306" s="5">
        <f t="shared" si="79"/>
        <v>0</v>
      </c>
      <c r="AB306" s="5">
        <f t="shared" si="80"/>
        <v>0</v>
      </c>
      <c r="AC306" s="5">
        <f t="shared" si="81"/>
        <v>0</v>
      </c>
      <c r="AD306" s="16"/>
      <c r="AF306" s="5">
        <f t="shared" si="82"/>
        <v>3</v>
      </c>
      <c r="AG306" s="5">
        <f t="shared" si="83"/>
        <v>3</v>
      </c>
      <c r="AH306" s="5" t="str">
        <f t="shared" si="84"/>
        <v>Correct</v>
      </c>
      <c r="AI306" t="s">
        <v>105</v>
      </c>
      <c r="AJ306">
        <v>77</v>
      </c>
      <c r="AK306" t="s">
        <v>95</v>
      </c>
      <c r="AL306" t="s">
        <v>142</v>
      </c>
      <c r="AM306" t="s">
        <v>107</v>
      </c>
      <c r="AN306" t="s">
        <v>98</v>
      </c>
      <c r="AO306" s="1" t="s">
        <v>80</v>
      </c>
      <c r="AP306" t="s">
        <v>114</v>
      </c>
      <c r="AQ306" t="s">
        <v>120</v>
      </c>
      <c r="AR306" t="s">
        <v>104</v>
      </c>
      <c r="AS306" t="s">
        <v>102</v>
      </c>
      <c r="AT306" s="1" t="s">
        <v>373</v>
      </c>
      <c r="AU306" t="s">
        <v>98</v>
      </c>
    </row>
    <row r="307" spans="1:47" x14ac:dyDescent="0.25">
      <c r="A307" s="1">
        <v>306</v>
      </c>
      <c r="B307" t="s">
        <v>39</v>
      </c>
      <c r="F307" t="s">
        <v>43</v>
      </c>
      <c r="O307" s="5">
        <f t="shared" si="68"/>
        <v>2</v>
      </c>
      <c r="P307" s="5">
        <f t="shared" si="69"/>
        <v>1.5</v>
      </c>
      <c r="R307" s="5">
        <f t="shared" si="70"/>
        <v>1</v>
      </c>
      <c r="S307" s="5">
        <f t="shared" si="71"/>
        <v>0</v>
      </c>
      <c r="T307" s="5">
        <f t="shared" si="72"/>
        <v>0</v>
      </c>
      <c r="U307" s="5">
        <f t="shared" si="73"/>
        <v>0</v>
      </c>
      <c r="V307" s="5">
        <f t="shared" si="74"/>
        <v>1</v>
      </c>
      <c r="W307" s="5">
        <f t="shared" si="75"/>
        <v>0</v>
      </c>
      <c r="X307" s="5">
        <f t="shared" si="76"/>
        <v>0</v>
      </c>
      <c r="Y307" s="5">
        <f t="shared" si="77"/>
        <v>0</v>
      </c>
      <c r="Z307" s="5">
        <f t="shared" si="78"/>
        <v>0</v>
      </c>
      <c r="AA307" s="5">
        <f t="shared" si="79"/>
        <v>0</v>
      </c>
      <c r="AB307" s="5">
        <f t="shared" si="80"/>
        <v>0</v>
      </c>
      <c r="AC307" s="5">
        <f t="shared" si="81"/>
        <v>0</v>
      </c>
      <c r="AD307" s="16"/>
      <c r="AF307" s="5">
        <f t="shared" si="82"/>
        <v>2</v>
      </c>
      <c r="AG307" s="5">
        <f t="shared" si="83"/>
        <v>2</v>
      </c>
      <c r="AH307" s="5" t="str">
        <f t="shared" si="84"/>
        <v>Correct</v>
      </c>
      <c r="AI307" t="s">
        <v>94</v>
      </c>
      <c r="AJ307">
        <v>59</v>
      </c>
      <c r="AK307" t="s">
        <v>95</v>
      </c>
      <c r="AL307" t="s">
        <v>142</v>
      </c>
      <c r="AM307" t="s">
        <v>107</v>
      </c>
      <c r="AN307" t="s">
        <v>98</v>
      </c>
      <c r="AO307" s="1" t="s">
        <v>80</v>
      </c>
      <c r="AP307" t="s">
        <v>126</v>
      </c>
      <c r="AQ307" t="s">
        <v>120</v>
      </c>
      <c r="AR307" t="s">
        <v>104</v>
      </c>
      <c r="AS307" t="s">
        <v>102</v>
      </c>
      <c r="AT307" s="1" t="s">
        <v>92</v>
      </c>
      <c r="AU307" t="s">
        <v>102</v>
      </c>
    </row>
    <row r="308" spans="1:47" x14ac:dyDescent="0.25">
      <c r="A308" s="1">
        <v>307</v>
      </c>
      <c r="O308" s="5">
        <f t="shared" si="68"/>
        <v>0</v>
      </c>
      <c r="P308" s="5" t="e">
        <f t="shared" si="69"/>
        <v>#DIV/0!</v>
      </c>
      <c r="R308" s="5">
        <f t="shared" si="70"/>
        <v>0</v>
      </c>
      <c r="S308" s="5">
        <f t="shared" si="71"/>
        <v>0</v>
      </c>
      <c r="T308" s="5">
        <f t="shared" si="72"/>
        <v>0</v>
      </c>
      <c r="U308" s="5">
        <f t="shared" si="73"/>
        <v>0</v>
      </c>
      <c r="V308" s="5">
        <f t="shared" si="74"/>
        <v>0</v>
      </c>
      <c r="W308" s="5">
        <f t="shared" si="75"/>
        <v>0</v>
      </c>
      <c r="X308" s="5">
        <f t="shared" si="76"/>
        <v>0</v>
      </c>
      <c r="Y308" s="5">
        <f t="shared" si="77"/>
        <v>0</v>
      </c>
      <c r="Z308" s="5">
        <f t="shared" si="78"/>
        <v>0</v>
      </c>
      <c r="AA308" s="5">
        <f t="shared" si="79"/>
        <v>0</v>
      </c>
      <c r="AB308" s="5">
        <f t="shared" si="80"/>
        <v>0</v>
      </c>
      <c r="AC308" s="5">
        <f t="shared" si="81"/>
        <v>0</v>
      </c>
      <c r="AD308" s="16"/>
      <c r="AF308" s="5">
        <f t="shared" si="82"/>
        <v>0</v>
      </c>
      <c r="AG308" s="5">
        <f t="shared" si="83"/>
        <v>0</v>
      </c>
      <c r="AH308" s="5" t="str">
        <f t="shared" si="84"/>
        <v>Correct</v>
      </c>
      <c r="AI308" t="s">
        <v>94</v>
      </c>
      <c r="AJ308">
        <v>57</v>
      </c>
      <c r="AK308" t="s">
        <v>95</v>
      </c>
      <c r="AL308" t="s">
        <v>204</v>
      </c>
      <c r="AM308" t="s">
        <v>107</v>
      </c>
      <c r="AN308" t="s">
        <v>98</v>
      </c>
      <c r="AO308" s="1" t="s">
        <v>80</v>
      </c>
      <c r="AQ308" t="s">
        <v>103</v>
      </c>
      <c r="AR308" t="s">
        <v>101</v>
      </c>
      <c r="AS308" t="s">
        <v>102</v>
      </c>
      <c r="AT308" s="1" t="s">
        <v>92</v>
      </c>
      <c r="AU308" t="s">
        <v>102</v>
      </c>
    </row>
    <row r="309" spans="1:47" x14ac:dyDescent="0.25">
      <c r="A309" s="1">
        <v>308</v>
      </c>
      <c r="H309" t="s">
        <v>44</v>
      </c>
      <c r="O309" s="5">
        <f t="shared" si="68"/>
        <v>1</v>
      </c>
      <c r="P309" s="5">
        <f t="shared" si="69"/>
        <v>3</v>
      </c>
      <c r="R309" s="5">
        <f t="shared" si="70"/>
        <v>0</v>
      </c>
      <c r="S309" s="5">
        <f t="shared" si="71"/>
        <v>0</v>
      </c>
      <c r="T309" s="5">
        <f t="shared" si="72"/>
        <v>0</v>
      </c>
      <c r="U309" s="5">
        <f t="shared" si="73"/>
        <v>0</v>
      </c>
      <c r="V309" s="5">
        <f t="shared" si="74"/>
        <v>0</v>
      </c>
      <c r="W309" s="5">
        <f t="shared" si="75"/>
        <v>0</v>
      </c>
      <c r="X309" s="5">
        <f t="shared" si="76"/>
        <v>1</v>
      </c>
      <c r="Y309" s="5">
        <f t="shared" si="77"/>
        <v>0</v>
      </c>
      <c r="Z309" s="5">
        <f t="shared" si="78"/>
        <v>0</v>
      </c>
      <c r="AA309" s="5">
        <f t="shared" si="79"/>
        <v>0</v>
      </c>
      <c r="AB309" s="5">
        <f t="shared" si="80"/>
        <v>0</v>
      </c>
      <c r="AC309" s="5">
        <f t="shared" si="81"/>
        <v>0</v>
      </c>
      <c r="AD309" s="16"/>
      <c r="AF309" s="5">
        <f t="shared" si="82"/>
        <v>1</v>
      </c>
      <c r="AG309" s="5">
        <f t="shared" si="83"/>
        <v>1</v>
      </c>
      <c r="AH309" s="5" t="str">
        <f t="shared" si="84"/>
        <v>Correct</v>
      </c>
      <c r="AI309" t="s">
        <v>94</v>
      </c>
      <c r="AJ309">
        <v>76</v>
      </c>
      <c r="AK309" t="s">
        <v>95</v>
      </c>
      <c r="AL309" t="s">
        <v>208</v>
      </c>
      <c r="AM309" t="s">
        <v>107</v>
      </c>
      <c r="AN309" t="s">
        <v>98</v>
      </c>
      <c r="AO309" s="1" t="s">
        <v>80</v>
      </c>
      <c r="AP309" t="s">
        <v>112</v>
      </c>
      <c r="AQ309" t="s">
        <v>110</v>
      </c>
      <c r="AR309" t="s">
        <v>101</v>
      </c>
      <c r="AS309" t="s">
        <v>102</v>
      </c>
      <c r="AT309" s="1" t="s">
        <v>91</v>
      </c>
      <c r="AU309" t="s">
        <v>102</v>
      </c>
    </row>
    <row r="310" spans="1:47" x14ac:dyDescent="0.25">
      <c r="A310" s="1">
        <v>309</v>
      </c>
      <c r="B310" t="s">
        <v>39</v>
      </c>
      <c r="C310" t="s">
        <v>40</v>
      </c>
      <c r="F310" t="s">
        <v>43</v>
      </c>
      <c r="H310" t="s">
        <v>44</v>
      </c>
      <c r="L310" t="s">
        <v>48</v>
      </c>
      <c r="O310" s="5">
        <f t="shared" si="68"/>
        <v>5</v>
      </c>
      <c r="P310" s="5">
        <f t="shared" si="69"/>
        <v>0.6</v>
      </c>
      <c r="R310" s="5">
        <f t="shared" si="70"/>
        <v>0.6</v>
      </c>
      <c r="S310" s="5">
        <f t="shared" si="71"/>
        <v>0.6</v>
      </c>
      <c r="T310" s="5">
        <f t="shared" si="72"/>
        <v>0</v>
      </c>
      <c r="U310" s="5">
        <f t="shared" si="73"/>
        <v>0</v>
      </c>
      <c r="V310" s="5">
        <f t="shared" si="74"/>
        <v>0.6</v>
      </c>
      <c r="W310" s="5">
        <f t="shared" si="75"/>
        <v>0</v>
      </c>
      <c r="X310" s="5">
        <f t="shared" si="76"/>
        <v>0.6</v>
      </c>
      <c r="Y310" s="5">
        <f t="shared" si="77"/>
        <v>0</v>
      </c>
      <c r="Z310" s="5">
        <f t="shared" si="78"/>
        <v>0</v>
      </c>
      <c r="AA310" s="5">
        <f t="shared" si="79"/>
        <v>0</v>
      </c>
      <c r="AB310" s="5">
        <f t="shared" si="80"/>
        <v>0.6</v>
      </c>
      <c r="AC310" s="5">
        <f t="shared" si="81"/>
        <v>0</v>
      </c>
      <c r="AD310" s="16"/>
      <c r="AF310" s="5">
        <f t="shared" si="82"/>
        <v>3</v>
      </c>
      <c r="AG310" s="5">
        <f t="shared" si="83"/>
        <v>5</v>
      </c>
      <c r="AH310" s="5" t="str">
        <f t="shared" si="84"/>
        <v>Correct</v>
      </c>
      <c r="AI310" t="s">
        <v>94</v>
      </c>
      <c r="AJ310">
        <v>51</v>
      </c>
      <c r="AK310" t="s">
        <v>95</v>
      </c>
      <c r="AL310" t="s">
        <v>204</v>
      </c>
      <c r="AM310" t="s">
        <v>128</v>
      </c>
      <c r="AN310" t="s">
        <v>98</v>
      </c>
      <c r="AO310" s="1" t="s">
        <v>80</v>
      </c>
      <c r="AQ310" t="s">
        <v>110</v>
      </c>
      <c r="AR310" t="s">
        <v>135</v>
      </c>
      <c r="AS310" t="s">
        <v>98</v>
      </c>
      <c r="AT310" s="1" t="s">
        <v>93</v>
      </c>
      <c r="AU310" t="s">
        <v>98</v>
      </c>
    </row>
    <row r="311" spans="1:47" x14ac:dyDescent="0.25">
      <c r="A311" s="1">
        <v>310</v>
      </c>
      <c r="B311" t="s">
        <v>39</v>
      </c>
      <c r="F311" t="s">
        <v>43</v>
      </c>
      <c r="H311" t="s">
        <v>44</v>
      </c>
      <c r="O311" s="5">
        <f t="shared" si="68"/>
        <v>3</v>
      </c>
      <c r="P311" s="5">
        <f t="shared" si="69"/>
        <v>1</v>
      </c>
      <c r="R311" s="5">
        <f t="shared" si="70"/>
        <v>1</v>
      </c>
      <c r="S311" s="5">
        <f t="shared" si="71"/>
        <v>0</v>
      </c>
      <c r="T311" s="5">
        <f t="shared" si="72"/>
        <v>0</v>
      </c>
      <c r="U311" s="5">
        <f t="shared" si="73"/>
        <v>0</v>
      </c>
      <c r="V311" s="5">
        <f t="shared" si="74"/>
        <v>1</v>
      </c>
      <c r="W311" s="5">
        <f t="shared" si="75"/>
        <v>0</v>
      </c>
      <c r="X311" s="5">
        <f t="shared" si="76"/>
        <v>1</v>
      </c>
      <c r="Y311" s="5">
        <f t="shared" si="77"/>
        <v>0</v>
      </c>
      <c r="Z311" s="5">
        <f t="shared" si="78"/>
        <v>0</v>
      </c>
      <c r="AA311" s="5">
        <f t="shared" si="79"/>
        <v>0</v>
      </c>
      <c r="AB311" s="5">
        <f t="shared" si="80"/>
        <v>0</v>
      </c>
      <c r="AC311" s="5">
        <f t="shared" si="81"/>
        <v>0</v>
      </c>
      <c r="AD311" s="16"/>
      <c r="AF311" s="5">
        <f t="shared" si="82"/>
        <v>3</v>
      </c>
      <c r="AG311" s="5">
        <f t="shared" si="83"/>
        <v>3</v>
      </c>
      <c r="AH311" s="5" t="str">
        <f t="shared" si="84"/>
        <v>Correct</v>
      </c>
      <c r="AI311" t="s">
        <v>94</v>
      </c>
      <c r="AJ311">
        <v>47</v>
      </c>
      <c r="AK311" t="s">
        <v>95</v>
      </c>
      <c r="AL311" t="s">
        <v>204</v>
      </c>
      <c r="AM311" t="s">
        <v>107</v>
      </c>
      <c r="AN311" t="s">
        <v>98</v>
      </c>
      <c r="AO311" s="1" t="s">
        <v>80</v>
      </c>
      <c r="AQ311" t="s">
        <v>110</v>
      </c>
      <c r="AR311" t="s">
        <v>135</v>
      </c>
      <c r="AS311" t="s">
        <v>98</v>
      </c>
      <c r="AT311" s="1" t="s">
        <v>93</v>
      </c>
    </row>
    <row r="312" spans="1:47" x14ac:dyDescent="0.25">
      <c r="A312" s="1">
        <v>311</v>
      </c>
      <c r="L312" t="s">
        <v>48</v>
      </c>
      <c r="O312" s="5">
        <f t="shared" si="68"/>
        <v>1</v>
      </c>
      <c r="P312" s="5">
        <f t="shared" si="69"/>
        <v>3</v>
      </c>
      <c r="R312" s="5">
        <f t="shared" si="70"/>
        <v>0</v>
      </c>
      <c r="S312" s="5">
        <f t="shared" si="71"/>
        <v>0</v>
      </c>
      <c r="T312" s="5">
        <f t="shared" si="72"/>
        <v>0</v>
      </c>
      <c r="U312" s="5">
        <f t="shared" si="73"/>
        <v>0</v>
      </c>
      <c r="V312" s="5">
        <f t="shared" si="74"/>
        <v>0</v>
      </c>
      <c r="W312" s="5">
        <f t="shared" si="75"/>
        <v>0</v>
      </c>
      <c r="X312" s="5">
        <f t="shared" si="76"/>
        <v>0</v>
      </c>
      <c r="Y312" s="5">
        <f t="shared" si="77"/>
        <v>0</v>
      </c>
      <c r="Z312" s="5">
        <f t="shared" si="78"/>
        <v>0</v>
      </c>
      <c r="AA312" s="5">
        <f t="shared" si="79"/>
        <v>0</v>
      </c>
      <c r="AB312" s="5">
        <f t="shared" si="80"/>
        <v>1</v>
      </c>
      <c r="AC312" s="5">
        <f t="shared" si="81"/>
        <v>0</v>
      </c>
      <c r="AD312" s="16"/>
      <c r="AF312" s="5">
        <f t="shared" si="82"/>
        <v>1</v>
      </c>
      <c r="AG312" s="5">
        <f t="shared" si="83"/>
        <v>1</v>
      </c>
      <c r="AH312" s="5" t="str">
        <f t="shared" si="84"/>
        <v>Correct</v>
      </c>
      <c r="AI312" t="s">
        <v>94</v>
      </c>
      <c r="AJ312">
        <v>68</v>
      </c>
      <c r="AK312" t="s">
        <v>95</v>
      </c>
      <c r="AL312" t="s">
        <v>158</v>
      </c>
      <c r="AM312" t="s">
        <v>107</v>
      </c>
      <c r="AN312" t="s">
        <v>98</v>
      </c>
      <c r="AO312" s="1" t="s">
        <v>365</v>
      </c>
      <c r="AP312" t="s">
        <v>108</v>
      </c>
      <c r="AQ312" t="s">
        <v>103</v>
      </c>
      <c r="AR312" t="s">
        <v>104</v>
      </c>
      <c r="AS312" t="s">
        <v>102</v>
      </c>
      <c r="AT312" s="1" t="s">
        <v>91</v>
      </c>
      <c r="AU312" t="s">
        <v>102</v>
      </c>
    </row>
    <row r="313" spans="1:47" x14ac:dyDescent="0.25">
      <c r="A313" s="1">
        <v>312</v>
      </c>
      <c r="E313" t="s">
        <v>42</v>
      </c>
      <c r="O313" s="5">
        <f t="shared" si="68"/>
        <v>1</v>
      </c>
      <c r="P313" s="5">
        <f t="shared" si="69"/>
        <v>3</v>
      </c>
      <c r="R313" s="5">
        <f t="shared" si="70"/>
        <v>0</v>
      </c>
      <c r="S313" s="5">
        <f t="shared" si="71"/>
        <v>0</v>
      </c>
      <c r="T313" s="5">
        <f t="shared" si="72"/>
        <v>0</v>
      </c>
      <c r="U313" s="5">
        <f t="shared" si="73"/>
        <v>1</v>
      </c>
      <c r="V313" s="5">
        <f t="shared" si="74"/>
        <v>0</v>
      </c>
      <c r="W313" s="5">
        <f t="shared" si="75"/>
        <v>0</v>
      </c>
      <c r="X313" s="5">
        <f t="shared" si="76"/>
        <v>0</v>
      </c>
      <c r="Y313" s="5">
        <f t="shared" si="77"/>
        <v>0</v>
      </c>
      <c r="Z313" s="5">
        <f t="shared" si="78"/>
        <v>0</v>
      </c>
      <c r="AA313" s="5">
        <f t="shared" si="79"/>
        <v>0</v>
      </c>
      <c r="AB313" s="5">
        <f t="shared" si="80"/>
        <v>0</v>
      </c>
      <c r="AC313" s="5">
        <f t="shared" si="81"/>
        <v>0</v>
      </c>
      <c r="AD313" s="16"/>
      <c r="AF313" s="5">
        <f t="shared" si="82"/>
        <v>1</v>
      </c>
      <c r="AG313" s="5">
        <f t="shared" si="83"/>
        <v>1</v>
      </c>
      <c r="AH313" s="5" t="str">
        <f t="shared" si="84"/>
        <v>Correct</v>
      </c>
      <c r="AI313" t="s">
        <v>94</v>
      </c>
      <c r="AJ313">
        <v>56</v>
      </c>
      <c r="AK313" t="s">
        <v>95</v>
      </c>
      <c r="AL313" t="s">
        <v>204</v>
      </c>
      <c r="AM313" t="s">
        <v>107</v>
      </c>
      <c r="AN313" t="s">
        <v>98</v>
      </c>
      <c r="AO313" s="1" t="s">
        <v>80</v>
      </c>
      <c r="AP313" t="s">
        <v>109</v>
      </c>
      <c r="AR313" t="s">
        <v>101</v>
      </c>
      <c r="AS313" t="s">
        <v>102</v>
      </c>
      <c r="AT313" s="1" t="s">
        <v>90</v>
      </c>
      <c r="AU313" t="s">
        <v>98</v>
      </c>
    </row>
    <row r="314" spans="1:47" x14ac:dyDescent="0.25">
      <c r="A314" s="1">
        <v>313</v>
      </c>
      <c r="O314" s="5">
        <f t="shared" si="68"/>
        <v>0</v>
      </c>
      <c r="P314" s="5" t="e">
        <f t="shared" si="69"/>
        <v>#DIV/0!</v>
      </c>
      <c r="R314" s="5">
        <f t="shared" si="70"/>
        <v>0</v>
      </c>
      <c r="S314" s="5">
        <f t="shared" si="71"/>
        <v>0</v>
      </c>
      <c r="T314" s="5">
        <f t="shared" si="72"/>
        <v>0</v>
      </c>
      <c r="U314" s="5">
        <f t="shared" si="73"/>
        <v>0</v>
      </c>
      <c r="V314" s="5">
        <f t="shared" si="74"/>
        <v>0</v>
      </c>
      <c r="W314" s="5">
        <f t="shared" si="75"/>
        <v>0</v>
      </c>
      <c r="X314" s="5">
        <f t="shared" si="76"/>
        <v>0</v>
      </c>
      <c r="Y314" s="5">
        <f t="shared" si="77"/>
        <v>0</v>
      </c>
      <c r="Z314" s="5">
        <f t="shared" si="78"/>
        <v>0</v>
      </c>
      <c r="AA314" s="5">
        <f t="shared" si="79"/>
        <v>0</v>
      </c>
      <c r="AB314" s="5">
        <f t="shared" si="80"/>
        <v>0</v>
      </c>
      <c r="AC314" s="5">
        <f t="shared" si="81"/>
        <v>0</v>
      </c>
      <c r="AD314" s="16"/>
      <c r="AF314" s="5">
        <f t="shared" si="82"/>
        <v>0</v>
      </c>
      <c r="AG314" s="5">
        <f t="shared" si="83"/>
        <v>0</v>
      </c>
      <c r="AH314" s="5" t="str">
        <f t="shared" si="84"/>
        <v>Correct</v>
      </c>
      <c r="AI314" t="s">
        <v>94</v>
      </c>
      <c r="AJ314">
        <v>64</v>
      </c>
      <c r="AK314" t="s">
        <v>95</v>
      </c>
      <c r="AL314" t="s">
        <v>209</v>
      </c>
      <c r="AM314" t="s">
        <v>107</v>
      </c>
      <c r="AO314" s="1" t="s">
        <v>80</v>
      </c>
      <c r="AP314" t="s">
        <v>126</v>
      </c>
      <c r="AQ314" t="s">
        <v>100</v>
      </c>
      <c r="AR314" t="s">
        <v>101</v>
      </c>
      <c r="AS314" t="s">
        <v>102</v>
      </c>
      <c r="AT314" s="1" t="s">
        <v>92</v>
      </c>
      <c r="AU314" t="s">
        <v>102</v>
      </c>
    </row>
    <row r="315" spans="1:47" x14ac:dyDescent="0.25">
      <c r="A315" s="1">
        <v>314</v>
      </c>
      <c r="L315" t="s">
        <v>48</v>
      </c>
      <c r="O315" s="5">
        <f t="shared" si="68"/>
        <v>1</v>
      </c>
      <c r="P315" s="5">
        <f t="shared" si="69"/>
        <v>3</v>
      </c>
      <c r="R315" s="5">
        <f t="shared" si="70"/>
        <v>0</v>
      </c>
      <c r="S315" s="5">
        <f t="shared" si="71"/>
        <v>0</v>
      </c>
      <c r="T315" s="5">
        <f t="shared" si="72"/>
        <v>0</v>
      </c>
      <c r="U315" s="5">
        <f t="shared" si="73"/>
        <v>0</v>
      </c>
      <c r="V315" s="5">
        <f t="shared" si="74"/>
        <v>0</v>
      </c>
      <c r="W315" s="5">
        <f t="shared" si="75"/>
        <v>0</v>
      </c>
      <c r="X315" s="5">
        <f t="shared" si="76"/>
        <v>0</v>
      </c>
      <c r="Y315" s="5">
        <f t="shared" si="77"/>
        <v>0</v>
      </c>
      <c r="Z315" s="5">
        <f t="shared" si="78"/>
        <v>0</v>
      </c>
      <c r="AA315" s="5">
        <f t="shared" si="79"/>
        <v>0</v>
      </c>
      <c r="AB315" s="5">
        <f t="shared" si="80"/>
        <v>1</v>
      </c>
      <c r="AC315" s="5">
        <f t="shared" si="81"/>
        <v>0</v>
      </c>
      <c r="AD315" s="16"/>
      <c r="AF315" s="5">
        <f t="shared" si="82"/>
        <v>1</v>
      </c>
      <c r="AG315" s="5">
        <f t="shared" si="83"/>
        <v>1</v>
      </c>
      <c r="AH315" s="5" t="str">
        <f t="shared" si="84"/>
        <v>Correct</v>
      </c>
      <c r="AI315" t="s">
        <v>94</v>
      </c>
      <c r="AJ315">
        <v>79</v>
      </c>
      <c r="AK315" t="s">
        <v>95</v>
      </c>
      <c r="AL315" t="s">
        <v>204</v>
      </c>
      <c r="AM315" t="s">
        <v>107</v>
      </c>
      <c r="AN315" t="s">
        <v>98</v>
      </c>
      <c r="AO315" s="1" t="s">
        <v>80</v>
      </c>
      <c r="AQ315" t="s">
        <v>103</v>
      </c>
      <c r="AR315" t="s">
        <v>104</v>
      </c>
      <c r="AS315" t="s">
        <v>102</v>
      </c>
      <c r="AT315" s="1" t="s">
        <v>91</v>
      </c>
      <c r="AU315" t="s">
        <v>102</v>
      </c>
    </row>
    <row r="316" spans="1:47" x14ac:dyDescent="0.25">
      <c r="A316" s="1">
        <v>315</v>
      </c>
      <c r="O316" s="5">
        <f t="shared" si="68"/>
        <v>0</v>
      </c>
      <c r="P316" s="5" t="e">
        <f t="shared" si="69"/>
        <v>#DIV/0!</v>
      </c>
      <c r="R316" s="5">
        <f t="shared" si="70"/>
        <v>0</v>
      </c>
      <c r="S316" s="5">
        <f t="shared" si="71"/>
        <v>0</v>
      </c>
      <c r="T316" s="5">
        <f t="shared" si="72"/>
        <v>0</v>
      </c>
      <c r="U316" s="5">
        <f t="shared" si="73"/>
        <v>0</v>
      </c>
      <c r="V316" s="5">
        <f t="shared" si="74"/>
        <v>0</v>
      </c>
      <c r="W316" s="5">
        <f t="shared" si="75"/>
        <v>0</v>
      </c>
      <c r="X316" s="5">
        <f t="shared" si="76"/>
        <v>0</v>
      </c>
      <c r="Y316" s="5">
        <f t="shared" si="77"/>
        <v>0</v>
      </c>
      <c r="Z316" s="5">
        <f t="shared" si="78"/>
        <v>0</v>
      </c>
      <c r="AA316" s="5">
        <f t="shared" si="79"/>
        <v>0</v>
      </c>
      <c r="AB316" s="5">
        <f t="shared" si="80"/>
        <v>0</v>
      </c>
      <c r="AC316" s="5">
        <f t="shared" si="81"/>
        <v>0</v>
      </c>
      <c r="AD316" s="16"/>
      <c r="AF316" s="5">
        <f t="shared" si="82"/>
        <v>0</v>
      </c>
      <c r="AG316" s="5">
        <f t="shared" si="83"/>
        <v>0</v>
      </c>
      <c r="AH316" s="5" t="str">
        <f t="shared" si="84"/>
        <v>Correct</v>
      </c>
      <c r="AI316" t="s">
        <v>105</v>
      </c>
      <c r="AJ316">
        <v>91</v>
      </c>
      <c r="AK316" t="s">
        <v>95</v>
      </c>
      <c r="AL316" t="s">
        <v>141</v>
      </c>
      <c r="AM316" t="s">
        <v>107</v>
      </c>
      <c r="AN316" t="s">
        <v>98</v>
      </c>
      <c r="AO316" s="1" t="s">
        <v>80</v>
      </c>
      <c r="AP316" t="s">
        <v>112</v>
      </c>
      <c r="AQ316" t="s">
        <v>110</v>
      </c>
      <c r="AR316" t="s">
        <v>104</v>
      </c>
      <c r="AS316" t="s">
        <v>102</v>
      </c>
      <c r="AT316" s="1"/>
      <c r="AU316" t="s">
        <v>102</v>
      </c>
    </row>
    <row r="317" spans="1:47" x14ac:dyDescent="0.25">
      <c r="A317" s="1">
        <v>316</v>
      </c>
      <c r="C317" t="s">
        <v>40</v>
      </c>
      <c r="E317" t="s">
        <v>42</v>
      </c>
      <c r="H317" t="s">
        <v>44</v>
      </c>
      <c r="O317" s="5">
        <f t="shared" si="68"/>
        <v>3</v>
      </c>
      <c r="P317" s="5">
        <f t="shared" si="69"/>
        <v>1</v>
      </c>
      <c r="R317" s="5">
        <f t="shared" si="70"/>
        <v>0</v>
      </c>
      <c r="S317" s="5">
        <f t="shared" si="71"/>
        <v>1</v>
      </c>
      <c r="T317" s="5">
        <f t="shared" si="72"/>
        <v>0</v>
      </c>
      <c r="U317" s="5">
        <f t="shared" si="73"/>
        <v>1</v>
      </c>
      <c r="V317" s="5">
        <f t="shared" si="74"/>
        <v>0</v>
      </c>
      <c r="W317" s="5">
        <f t="shared" si="75"/>
        <v>0</v>
      </c>
      <c r="X317" s="5">
        <f t="shared" si="76"/>
        <v>1</v>
      </c>
      <c r="Y317" s="5">
        <f t="shared" si="77"/>
        <v>0</v>
      </c>
      <c r="Z317" s="5">
        <f t="shared" si="78"/>
        <v>0</v>
      </c>
      <c r="AA317" s="5">
        <f t="shared" si="79"/>
        <v>0</v>
      </c>
      <c r="AB317" s="5">
        <f t="shared" si="80"/>
        <v>0</v>
      </c>
      <c r="AC317" s="5">
        <f t="shared" si="81"/>
        <v>0</v>
      </c>
      <c r="AD317" s="16"/>
      <c r="AF317" s="5">
        <f t="shared" si="82"/>
        <v>3</v>
      </c>
      <c r="AG317" s="5">
        <f t="shared" si="83"/>
        <v>3</v>
      </c>
      <c r="AH317" s="5" t="str">
        <f t="shared" si="84"/>
        <v>Correct</v>
      </c>
      <c r="AI317" t="s">
        <v>105</v>
      </c>
      <c r="AJ317">
        <v>63</v>
      </c>
      <c r="AK317" t="s">
        <v>95</v>
      </c>
      <c r="AL317" t="s">
        <v>141</v>
      </c>
      <c r="AM317" t="s">
        <v>107</v>
      </c>
      <c r="AN317" t="s">
        <v>98</v>
      </c>
      <c r="AO317" s="1" t="s">
        <v>80</v>
      </c>
      <c r="AP317" t="s">
        <v>109</v>
      </c>
      <c r="AR317" t="s">
        <v>104</v>
      </c>
      <c r="AS317" t="s">
        <v>102</v>
      </c>
      <c r="AT317" s="1"/>
    </row>
    <row r="318" spans="1:47" x14ac:dyDescent="0.25">
      <c r="A318" s="1">
        <v>317</v>
      </c>
      <c r="H318" t="s">
        <v>44</v>
      </c>
      <c r="K318" t="s">
        <v>47</v>
      </c>
      <c r="O318" s="5">
        <f t="shared" si="68"/>
        <v>2</v>
      </c>
      <c r="P318" s="5">
        <f t="shared" si="69"/>
        <v>1.5</v>
      </c>
      <c r="R318" s="5">
        <f t="shared" si="70"/>
        <v>0</v>
      </c>
      <c r="S318" s="5">
        <f t="shared" si="71"/>
        <v>0</v>
      </c>
      <c r="T318" s="5">
        <f t="shared" si="72"/>
        <v>0</v>
      </c>
      <c r="U318" s="5">
        <f t="shared" si="73"/>
        <v>0</v>
      </c>
      <c r="V318" s="5">
        <f t="shared" si="74"/>
        <v>0</v>
      </c>
      <c r="W318" s="5">
        <f t="shared" si="75"/>
        <v>0</v>
      </c>
      <c r="X318" s="5">
        <f t="shared" si="76"/>
        <v>1</v>
      </c>
      <c r="Y318" s="5">
        <f t="shared" si="77"/>
        <v>0</v>
      </c>
      <c r="Z318" s="5">
        <f t="shared" si="78"/>
        <v>0</v>
      </c>
      <c r="AA318" s="5">
        <f t="shared" si="79"/>
        <v>1</v>
      </c>
      <c r="AB318" s="5">
        <f t="shared" si="80"/>
        <v>0</v>
      </c>
      <c r="AC318" s="5">
        <f t="shared" si="81"/>
        <v>0</v>
      </c>
      <c r="AD318" s="16"/>
      <c r="AF318" s="5">
        <f t="shared" si="82"/>
        <v>2</v>
      </c>
      <c r="AG318" s="5">
        <f t="shared" si="83"/>
        <v>2</v>
      </c>
      <c r="AH318" s="5" t="str">
        <f t="shared" si="84"/>
        <v>Correct</v>
      </c>
      <c r="AI318" t="s">
        <v>94</v>
      </c>
      <c r="AJ318">
        <v>44</v>
      </c>
      <c r="AK318" t="s">
        <v>95</v>
      </c>
      <c r="AL318" t="s">
        <v>201</v>
      </c>
      <c r="AM318" t="s">
        <v>210</v>
      </c>
      <c r="AN318" t="s">
        <v>98</v>
      </c>
      <c r="AO318" s="1" t="s">
        <v>80</v>
      </c>
      <c r="AP318" t="s">
        <v>109</v>
      </c>
      <c r="AQ318" t="s">
        <v>103</v>
      </c>
      <c r="AR318" t="s">
        <v>101</v>
      </c>
      <c r="AS318" t="s">
        <v>102</v>
      </c>
      <c r="AT318" s="1" t="s">
        <v>90</v>
      </c>
      <c r="AU318" t="s">
        <v>102</v>
      </c>
    </row>
    <row r="319" spans="1:47" x14ac:dyDescent="0.25">
      <c r="A319" s="1">
        <v>318</v>
      </c>
      <c r="E319" t="s">
        <v>42</v>
      </c>
      <c r="K319" t="s">
        <v>47</v>
      </c>
      <c r="L319" t="s">
        <v>48</v>
      </c>
      <c r="O319" s="5">
        <f t="shared" si="68"/>
        <v>3</v>
      </c>
      <c r="P319" s="5">
        <f t="shared" si="69"/>
        <v>1</v>
      </c>
      <c r="R319" s="5">
        <f t="shared" si="70"/>
        <v>0</v>
      </c>
      <c r="S319" s="5">
        <f t="shared" si="71"/>
        <v>0</v>
      </c>
      <c r="T319" s="5">
        <f t="shared" si="72"/>
        <v>0</v>
      </c>
      <c r="U319" s="5">
        <f t="shared" si="73"/>
        <v>1</v>
      </c>
      <c r="V319" s="5">
        <f t="shared" si="74"/>
        <v>0</v>
      </c>
      <c r="W319" s="5">
        <f t="shared" si="75"/>
        <v>0</v>
      </c>
      <c r="X319" s="5">
        <f t="shared" si="76"/>
        <v>0</v>
      </c>
      <c r="Y319" s="5">
        <f t="shared" si="77"/>
        <v>0</v>
      </c>
      <c r="Z319" s="5">
        <f t="shared" si="78"/>
        <v>0</v>
      </c>
      <c r="AA319" s="5">
        <f t="shared" si="79"/>
        <v>1</v>
      </c>
      <c r="AB319" s="5">
        <f t="shared" si="80"/>
        <v>1</v>
      </c>
      <c r="AC319" s="5">
        <f t="shared" si="81"/>
        <v>0</v>
      </c>
      <c r="AD319" s="16"/>
      <c r="AF319" s="5">
        <f t="shared" si="82"/>
        <v>3</v>
      </c>
      <c r="AG319" s="5">
        <f t="shared" si="83"/>
        <v>3</v>
      </c>
      <c r="AH319" s="5" t="str">
        <f t="shared" si="84"/>
        <v>Correct</v>
      </c>
      <c r="AI319" t="s">
        <v>89</v>
      </c>
      <c r="AJ319">
        <v>71</v>
      </c>
      <c r="AK319" t="s">
        <v>95</v>
      </c>
      <c r="AL319" t="s">
        <v>139</v>
      </c>
      <c r="AM319" t="s">
        <v>134</v>
      </c>
      <c r="AO319" s="1" t="s">
        <v>80</v>
      </c>
      <c r="AP319" t="s">
        <v>112</v>
      </c>
      <c r="AQ319" t="s">
        <v>110</v>
      </c>
      <c r="AR319" t="s">
        <v>104</v>
      </c>
      <c r="AS319" t="s">
        <v>102</v>
      </c>
      <c r="AT319" s="1" t="s">
        <v>373</v>
      </c>
      <c r="AU319" t="s">
        <v>102</v>
      </c>
    </row>
    <row r="320" spans="1:47" x14ac:dyDescent="0.25">
      <c r="A320" s="1">
        <v>319</v>
      </c>
      <c r="B320" t="s">
        <v>39</v>
      </c>
      <c r="E320" t="s">
        <v>42</v>
      </c>
      <c r="G320" t="s">
        <v>37</v>
      </c>
      <c r="L320" t="s">
        <v>48</v>
      </c>
      <c r="O320" s="5">
        <f t="shared" si="68"/>
        <v>4</v>
      </c>
      <c r="P320" s="5">
        <f t="shared" si="69"/>
        <v>0.75</v>
      </c>
      <c r="R320" s="5">
        <f t="shared" si="70"/>
        <v>0.75</v>
      </c>
      <c r="S320" s="5">
        <f t="shared" si="71"/>
        <v>0</v>
      </c>
      <c r="T320" s="5">
        <f t="shared" si="72"/>
        <v>0</v>
      </c>
      <c r="U320" s="5">
        <f t="shared" si="73"/>
        <v>0.75</v>
      </c>
      <c r="V320" s="5">
        <f t="shared" si="74"/>
        <v>0</v>
      </c>
      <c r="W320" s="5">
        <f t="shared" si="75"/>
        <v>0.75</v>
      </c>
      <c r="X320" s="5">
        <f t="shared" si="76"/>
        <v>0</v>
      </c>
      <c r="Y320" s="5">
        <f t="shared" si="77"/>
        <v>0</v>
      </c>
      <c r="Z320" s="5">
        <f t="shared" si="78"/>
        <v>0</v>
      </c>
      <c r="AA320" s="5">
        <f t="shared" si="79"/>
        <v>0</v>
      </c>
      <c r="AB320" s="5">
        <f t="shared" si="80"/>
        <v>0.75</v>
      </c>
      <c r="AC320" s="5">
        <f t="shared" si="81"/>
        <v>0</v>
      </c>
      <c r="AD320" s="16"/>
      <c r="AF320" s="5">
        <f t="shared" si="82"/>
        <v>3</v>
      </c>
      <c r="AG320" s="5">
        <f t="shared" si="83"/>
        <v>4</v>
      </c>
      <c r="AH320" s="5" t="str">
        <f t="shared" si="84"/>
        <v>Correct</v>
      </c>
      <c r="AI320" t="s">
        <v>94</v>
      </c>
      <c r="AJ320">
        <v>58</v>
      </c>
      <c r="AK320" t="s">
        <v>95</v>
      </c>
      <c r="AL320" t="s">
        <v>195</v>
      </c>
      <c r="AM320" t="s">
        <v>107</v>
      </c>
      <c r="AN320" t="s">
        <v>98</v>
      </c>
      <c r="AO320" s="1"/>
      <c r="AP320" t="s">
        <v>109</v>
      </c>
      <c r="AQ320" t="s">
        <v>110</v>
      </c>
      <c r="AS320" t="s">
        <v>98</v>
      </c>
      <c r="AT320" s="1" t="s">
        <v>93</v>
      </c>
      <c r="AU320" t="s">
        <v>98</v>
      </c>
    </row>
    <row r="321" spans="1:47" x14ac:dyDescent="0.25">
      <c r="A321" s="1">
        <v>320</v>
      </c>
      <c r="C321" t="s">
        <v>40</v>
      </c>
      <c r="F321" t="s">
        <v>43</v>
      </c>
      <c r="H321" t="s">
        <v>44</v>
      </c>
      <c r="O321" s="5">
        <f t="shared" si="68"/>
        <v>3</v>
      </c>
      <c r="P321" s="5">
        <f t="shared" si="69"/>
        <v>1</v>
      </c>
      <c r="R321" s="5">
        <f t="shared" si="70"/>
        <v>0</v>
      </c>
      <c r="S321" s="5">
        <f t="shared" si="71"/>
        <v>1</v>
      </c>
      <c r="T321" s="5">
        <f t="shared" si="72"/>
        <v>0</v>
      </c>
      <c r="U321" s="5">
        <f t="shared" si="73"/>
        <v>0</v>
      </c>
      <c r="V321" s="5">
        <f t="shared" si="74"/>
        <v>1</v>
      </c>
      <c r="W321" s="5">
        <f t="shared" si="75"/>
        <v>0</v>
      </c>
      <c r="X321" s="5">
        <f t="shared" si="76"/>
        <v>1</v>
      </c>
      <c r="Y321" s="5">
        <f t="shared" si="77"/>
        <v>0</v>
      </c>
      <c r="Z321" s="5">
        <f t="shared" si="78"/>
        <v>0</v>
      </c>
      <c r="AA321" s="5">
        <f t="shared" si="79"/>
        <v>0</v>
      </c>
      <c r="AB321" s="5">
        <f t="shared" si="80"/>
        <v>0</v>
      </c>
      <c r="AC321" s="5">
        <f t="shared" si="81"/>
        <v>0</v>
      </c>
      <c r="AD321" s="16"/>
      <c r="AF321" s="5">
        <f t="shared" si="82"/>
        <v>3</v>
      </c>
      <c r="AG321" s="5">
        <f t="shared" si="83"/>
        <v>3</v>
      </c>
      <c r="AH321" s="5" t="str">
        <f t="shared" si="84"/>
        <v>Correct</v>
      </c>
      <c r="AI321" t="s">
        <v>105</v>
      </c>
      <c r="AJ321">
        <v>81</v>
      </c>
      <c r="AK321" t="s">
        <v>95</v>
      </c>
      <c r="AL321" t="s">
        <v>163</v>
      </c>
      <c r="AM321" t="s">
        <v>107</v>
      </c>
      <c r="AO321" s="1" t="s">
        <v>80</v>
      </c>
      <c r="AQ321" t="s">
        <v>120</v>
      </c>
      <c r="AR321" t="s">
        <v>104</v>
      </c>
      <c r="AS321" t="s">
        <v>102</v>
      </c>
      <c r="AT321" s="1" t="s">
        <v>373</v>
      </c>
      <c r="AU321" t="s">
        <v>98</v>
      </c>
    </row>
    <row r="322" spans="1:47" x14ac:dyDescent="0.25">
      <c r="A322" s="1">
        <v>321</v>
      </c>
      <c r="O322" s="5">
        <f t="shared" si="68"/>
        <v>0</v>
      </c>
      <c r="P322" s="5" t="e">
        <f t="shared" si="69"/>
        <v>#DIV/0!</v>
      </c>
      <c r="R322" s="5">
        <f t="shared" si="70"/>
        <v>0</v>
      </c>
      <c r="S322" s="5">
        <f t="shared" si="71"/>
        <v>0</v>
      </c>
      <c r="T322" s="5">
        <f t="shared" si="72"/>
        <v>0</v>
      </c>
      <c r="U322" s="5">
        <f t="shared" si="73"/>
        <v>0</v>
      </c>
      <c r="V322" s="5">
        <f t="shared" si="74"/>
        <v>0</v>
      </c>
      <c r="W322" s="5">
        <f t="shared" si="75"/>
        <v>0</v>
      </c>
      <c r="X322" s="5">
        <f t="shared" si="76"/>
        <v>0</v>
      </c>
      <c r="Y322" s="5">
        <f t="shared" si="77"/>
        <v>0</v>
      </c>
      <c r="Z322" s="5">
        <f t="shared" si="78"/>
        <v>0</v>
      </c>
      <c r="AA322" s="5">
        <f t="shared" si="79"/>
        <v>0</v>
      </c>
      <c r="AB322" s="5">
        <f t="shared" si="80"/>
        <v>0</v>
      </c>
      <c r="AC322" s="5">
        <f t="shared" si="81"/>
        <v>0</v>
      </c>
      <c r="AD322" s="16"/>
      <c r="AF322" s="5">
        <f t="shared" si="82"/>
        <v>0</v>
      </c>
      <c r="AG322" s="5">
        <f t="shared" si="83"/>
        <v>0</v>
      </c>
      <c r="AH322" s="5" t="str">
        <f t="shared" si="84"/>
        <v>Correct</v>
      </c>
      <c r="AI322" t="s">
        <v>94</v>
      </c>
      <c r="AJ322">
        <v>83</v>
      </c>
      <c r="AK322" t="s">
        <v>95</v>
      </c>
      <c r="AL322" t="s">
        <v>163</v>
      </c>
      <c r="AM322" t="s">
        <v>107</v>
      </c>
      <c r="AO322" s="1" t="s">
        <v>80</v>
      </c>
      <c r="AQ322" t="s">
        <v>103</v>
      </c>
      <c r="AR322" t="s">
        <v>104</v>
      </c>
      <c r="AS322" t="s">
        <v>102</v>
      </c>
      <c r="AT322" s="1" t="s">
        <v>91</v>
      </c>
      <c r="AU322" t="s">
        <v>98</v>
      </c>
    </row>
    <row r="323" spans="1:47" x14ac:dyDescent="0.25">
      <c r="A323" s="1">
        <v>322</v>
      </c>
      <c r="B323" t="s">
        <v>39</v>
      </c>
      <c r="O323" s="5">
        <f t="shared" ref="O323:O386" si="85">COUNTA(B323:N323)</f>
        <v>1</v>
      </c>
      <c r="P323" s="5">
        <f t="shared" ref="P323:P386" si="86">3/O323</f>
        <v>3</v>
      </c>
      <c r="R323" s="5">
        <f t="shared" ref="R323:R386" si="87">IF($O323&lt;3,IF($B323=$B$1,1,0),IF($B323=$B$1,$P323,0))</f>
        <v>1</v>
      </c>
      <c r="S323" s="5">
        <f t="shared" ref="S323:S386" si="88">IF($O323&lt;3,IF($C323=$C$1,1,0),IF($C323=$C$1,$P323,0))</f>
        <v>0</v>
      </c>
      <c r="T323" s="5">
        <f t="shared" ref="T323:T386" si="89">IF($O323&lt;3,IF($D323=$D$1,1,0),IF($D323=$D$1,$P323,0))</f>
        <v>0</v>
      </c>
      <c r="U323" s="5">
        <f t="shared" ref="U323:U386" si="90">IF($O323&lt;3,IF($E323=$E$1,1,0),IF($E323=$E$1,$P323,0))</f>
        <v>0</v>
      </c>
      <c r="V323" s="5">
        <f t="shared" ref="V323:V386" si="91">IF($O323&lt;3,IF($F323=$F$1,1,0),IF($F323=$F$1,$P323,0))</f>
        <v>0</v>
      </c>
      <c r="W323" s="5">
        <f t="shared" ref="W323:W386" si="92">IF($O323&lt;3,IF($G323=$G$1,1,0),IF($G323=$G$1,$P323,0))</f>
        <v>0</v>
      </c>
      <c r="X323" s="5">
        <f t="shared" ref="X323:X386" si="93">IF($O323&lt;3,IF($H323=$H$1,1,0),IF($H323=$H$1,$P323,0))</f>
        <v>0</v>
      </c>
      <c r="Y323" s="5">
        <f t="shared" ref="Y323:Y386" si="94">IF($O323&lt;3,IF($I323=$I$1,1,0),IF($I323=$I$1,$P323,0))</f>
        <v>0</v>
      </c>
      <c r="Z323" s="5">
        <f t="shared" ref="Z323:Z386" si="95">IF($O323&lt;3,IF($J323=$J$1,1,0),IF($J323=$J$1,$P323,0))</f>
        <v>0</v>
      </c>
      <c r="AA323" s="5">
        <f t="shared" ref="AA323:AA386" si="96">IF($O323&lt;3,IF($K323=$K$1,1,0),IF($K323=$K$1,$P323,0))</f>
        <v>0</v>
      </c>
      <c r="AB323" s="5">
        <f t="shared" ref="AB323:AB386" si="97">IF($O323&lt;3,IF($L323=$L$1,1,0),IF($L323=$L$1,$P323,0))</f>
        <v>0</v>
      </c>
      <c r="AC323" s="5">
        <f t="shared" ref="AC323:AC386" si="98">IF($O323&lt;3,IF($M323=$M$1,1,0),IF($M323=$M$1,$P323,0))</f>
        <v>0</v>
      </c>
      <c r="AD323" s="16"/>
      <c r="AF323" s="5">
        <f t="shared" ref="AF323:AF386" si="99">SUM(Q323:AC323)</f>
        <v>1</v>
      </c>
      <c r="AG323" s="5">
        <f t="shared" ref="AG323:AG386" si="100">O323</f>
        <v>1</v>
      </c>
      <c r="AH323" s="5" t="str">
        <f t="shared" ref="AH323:AH386" si="101">IF(AF323=AG323,"Correct",IF(AF323=3,"Correct","Wrong"))</f>
        <v>Correct</v>
      </c>
      <c r="AI323" t="s">
        <v>105</v>
      </c>
      <c r="AJ323">
        <v>83</v>
      </c>
      <c r="AK323" t="s">
        <v>95</v>
      </c>
      <c r="AL323" t="s">
        <v>163</v>
      </c>
      <c r="AM323" t="s">
        <v>107</v>
      </c>
      <c r="AN323" t="s">
        <v>98</v>
      </c>
      <c r="AO323" s="1" t="s">
        <v>80</v>
      </c>
      <c r="AP323" t="s">
        <v>99</v>
      </c>
      <c r="AQ323" t="s">
        <v>103</v>
      </c>
      <c r="AR323" t="s">
        <v>104</v>
      </c>
      <c r="AS323" t="s">
        <v>102</v>
      </c>
      <c r="AT323" s="1"/>
      <c r="AU323" t="s">
        <v>98</v>
      </c>
    </row>
    <row r="324" spans="1:47" x14ac:dyDescent="0.25">
      <c r="A324" s="1">
        <v>323</v>
      </c>
      <c r="B324" t="s">
        <v>39</v>
      </c>
      <c r="F324" t="s">
        <v>43</v>
      </c>
      <c r="H324" t="s">
        <v>44</v>
      </c>
      <c r="O324" s="5">
        <f t="shared" si="85"/>
        <v>3</v>
      </c>
      <c r="P324" s="5">
        <f t="shared" si="86"/>
        <v>1</v>
      </c>
      <c r="R324" s="5">
        <f t="shared" si="87"/>
        <v>1</v>
      </c>
      <c r="S324" s="5">
        <f t="shared" si="88"/>
        <v>0</v>
      </c>
      <c r="T324" s="5">
        <f t="shared" si="89"/>
        <v>0</v>
      </c>
      <c r="U324" s="5">
        <f t="shared" si="90"/>
        <v>0</v>
      </c>
      <c r="V324" s="5">
        <f t="shared" si="91"/>
        <v>1</v>
      </c>
      <c r="W324" s="5">
        <f t="shared" si="92"/>
        <v>0</v>
      </c>
      <c r="X324" s="5">
        <f t="shared" si="93"/>
        <v>1</v>
      </c>
      <c r="Y324" s="5">
        <f t="shared" si="94"/>
        <v>0</v>
      </c>
      <c r="Z324" s="5">
        <f t="shared" si="95"/>
        <v>0</v>
      </c>
      <c r="AA324" s="5">
        <f t="shared" si="96"/>
        <v>0</v>
      </c>
      <c r="AB324" s="5">
        <f t="shared" si="97"/>
        <v>0</v>
      </c>
      <c r="AC324" s="5">
        <f t="shared" si="98"/>
        <v>0</v>
      </c>
      <c r="AD324" s="16"/>
      <c r="AF324" s="5">
        <f t="shared" si="99"/>
        <v>3</v>
      </c>
      <c r="AG324" s="5">
        <f t="shared" si="100"/>
        <v>3</v>
      </c>
      <c r="AH324" s="5" t="str">
        <f t="shared" si="101"/>
        <v>Correct</v>
      </c>
      <c r="AI324" t="s">
        <v>94</v>
      </c>
      <c r="AJ324">
        <v>66</v>
      </c>
      <c r="AK324" t="s">
        <v>115</v>
      </c>
      <c r="AL324" t="s">
        <v>330</v>
      </c>
      <c r="AM324" t="s">
        <v>128</v>
      </c>
      <c r="AN324" t="s">
        <v>98</v>
      </c>
      <c r="AO324" s="1" t="s">
        <v>80</v>
      </c>
      <c r="AP324" t="s">
        <v>126</v>
      </c>
      <c r="AR324" t="s">
        <v>135</v>
      </c>
      <c r="AS324" t="s">
        <v>102</v>
      </c>
      <c r="AT324" s="1" t="s">
        <v>91</v>
      </c>
      <c r="AU324" t="s">
        <v>102</v>
      </c>
    </row>
    <row r="325" spans="1:47" x14ac:dyDescent="0.25">
      <c r="A325" s="1">
        <v>324</v>
      </c>
      <c r="O325" s="5">
        <f t="shared" si="85"/>
        <v>0</v>
      </c>
      <c r="P325" s="5" t="e">
        <f t="shared" si="86"/>
        <v>#DIV/0!</v>
      </c>
      <c r="R325" s="5">
        <f t="shared" si="87"/>
        <v>0</v>
      </c>
      <c r="S325" s="5">
        <f t="shared" si="88"/>
        <v>0</v>
      </c>
      <c r="T325" s="5">
        <f t="shared" si="89"/>
        <v>0</v>
      </c>
      <c r="U325" s="5">
        <f t="shared" si="90"/>
        <v>0</v>
      </c>
      <c r="V325" s="5">
        <f t="shared" si="91"/>
        <v>0</v>
      </c>
      <c r="W325" s="5">
        <f t="shared" si="92"/>
        <v>0</v>
      </c>
      <c r="X325" s="5">
        <f t="shared" si="93"/>
        <v>0</v>
      </c>
      <c r="Y325" s="5">
        <f t="shared" si="94"/>
        <v>0</v>
      </c>
      <c r="Z325" s="5">
        <f t="shared" si="95"/>
        <v>0</v>
      </c>
      <c r="AA325" s="5">
        <f t="shared" si="96"/>
        <v>0</v>
      </c>
      <c r="AB325" s="5">
        <f t="shared" si="97"/>
        <v>0</v>
      </c>
      <c r="AC325" s="5">
        <f t="shared" si="98"/>
        <v>0</v>
      </c>
      <c r="AD325" s="16"/>
      <c r="AF325" s="5">
        <f t="shared" si="99"/>
        <v>0</v>
      </c>
      <c r="AG325" s="5">
        <f t="shared" si="100"/>
        <v>0</v>
      </c>
      <c r="AH325" s="5" t="str">
        <f t="shared" si="101"/>
        <v>Correct</v>
      </c>
      <c r="AI325" t="s">
        <v>94</v>
      </c>
      <c r="AJ325">
        <v>58</v>
      </c>
      <c r="AK325" t="s">
        <v>95</v>
      </c>
      <c r="AL325" t="s">
        <v>163</v>
      </c>
      <c r="AM325" t="s">
        <v>107</v>
      </c>
      <c r="AN325" t="s">
        <v>98</v>
      </c>
      <c r="AO325" s="1" t="s">
        <v>80</v>
      </c>
      <c r="AP325" t="s">
        <v>114</v>
      </c>
      <c r="AQ325" t="s">
        <v>110</v>
      </c>
      <c r="AR325" t="s">
        <v>101</v>
      </c>
      <c r="AS325" t="s">
        <v>102</v>
      </c>
      <c r="AT325" s="1" t="s">
        <v>92</v>
      </c>
      <c r="AU325" t="s">
        <v>102</v>
      </c>
    </row>
    <row r="326" spans="1:47" x14ac:dyDescent="0.25">
      <c r="A326" s="1">
        <v>325</v>
      </c>
      <c r="G326" t="s">
        <v>37</v>
      </c>
      <c r="O326" s="5">
        <f t="shared" si="85"/>
        <v>1</v>
      </c>
      <c r="P326" s="5">
        <f t="shared" si="86"/>
        <v>3</v>
      </c>
      <c r="R326" s="5">
        <f t="shared" si="87"/>
        <v>0</v>
      </c>
      <c r="S326" s="5">
        <f t="shared" si="88"/>
        <v>0</v>
      </c>
      <c r="T326" s="5">
        <f t="shared" si="89"/>
        <v>0</v>
      </c>
      <c r="U326" s="5">
        <f t="shared" si="90"/>
        <v>0</v>
      </c>
      <c r="V326" s="5">
        <f t="shared" si="91"/>
        <v>0</v>
      </c>
      <c r="W326" s="5">
        <f t="shared" si="92"/>
        <v>1</v>
      </c>
      <c r="X326" s="5">
        <f t="shared" si="93"/>
        <v>0</v>
      </c>
      <c r="Y326" s="5">
        <f t="shared" si="94"/>
        <v>0</v>
      </c>
      <c r="Z326" s="5">
        <f t="shared" si="95"/>
        <v>0</v>
      </c>
      <c r="AA326" s="5">
        <f t="shared" si="96"/>
        <v>0</v>
      </c>
      <c r="AB326" s="5">
        <f t="shared" si="97"/>
        <v>0</v>
      </c>
      <c r="AC326" s="5">
        <f t="shared" si="98"/>
        <v>0</v>
      </c>
      <c r="AD326" s="16"/>
      <c r="AF326" s="5">
        <f t="shared" si="99"/>
        <v>1</v>
      </c>
      <c r="AG326" s="5">
        <f t="shared" si="100"/>
        <v>1</v>
      </c>
      <c r="AH326" s="5" t="str">
        <f t="shared" si="101"/>
        <v>Correct</v>
      </c>
      <c r="AI326" t="s">
        <v>94</v>
      </c>
      <c r="AJ326">
        <v>69</v>
      </c>
      <c r="AK326" t="s">
        <v>95</v>
      </c>
      <c r="AL326" t="s">
        <v>163</v>
      </c>
      <c r="AM326" t="s">
        <v>128</v>
      </c>
      <c r="AN326" t="s">
        <v>98</v>
      </c>
      <c r="AO326" s="1" t="s">
        <v>80</v>
      </c>
      <c r="AQ326" t="s">
        <v>110</v>
      </c>
      <c r="AR326" t="s">
        <v>104</v>
      </c>
      <c r="AS326" t="s">
        <v>102</v>
      </c>
      <c r="AT326" s="1" t="s">
        <v>91</v>
      </c>
      <c r="AU326" t="s">
        <v>102</v>
      </c>
    </row>
    <row r="327" spans="1:47" x14ac:dyDescent="0.25">
      <c r="A327" s="1">
        <v>326</v>
      </c>
      <c r="C327" t="s">
        <v>40</v>
      </c>
      <c r="O327" s="5">
        <f t="shared" si="85"/>
        <v>1</v>
      </c>
      <c r="P327" s="5">
        <f t="shared" si="86"/>
        <v>3</v>
      </c>
      <c r="R327" s="5">
        <f t="shared" si="87"/>
        <v>0</v>
      </c>
      <c r="S327" s="5">
        <f t="shared" si="88"/>
        <v>1</v>
      </c>
      <c r="T327" s="5">
        <f t="shared" si="89"/>
        <v>0</v>
      </c>
      <c r="U327" s="5">
        <f t="shared" si="90"/>
        <v>0</v>
      </c>
      <c r="V327" s="5">
        <f t="shared" si="91"/>
        <v>0</v>
      </c>
      <c r="W327" s="5">
        <f t="shared" si="92"/>
        <v>0</v>
      </c>
      <c r="X327" s="5">
        <f t="shared" si="93"/>
        <v>0</v>
      </c>
      <c r="Y327" s="5">
        <f t="shared" si="94"/>
        <v>0</v>
      </c>
      <c r="Z327" s="5">
        <f t="shared" si="95"/>
        <v>0</v>
      </c>
      <c r="AA327" s="5">
        <f t="shared" si="96"/>
        <v>0</v>
      </c>
      <c r="AB327" s="5">
        <f t="shared" si="97"/>
        <v>0</v>
      </c>
      <c r="AC327" s="5">
        <f t="shared" si="98"/>
        <v>0</v>
      </c>
      <c r="AD327" s="16"/>
      <c r="AF327" s="5">
        <f t="shared" si="99"/>
        <v>1</v>
      </c>
      <c r="AG327" s="5">
        <f t="shared" si="100"/>
        <v>1</v>
      </c>
      <c r="AH327" s="5" t="str">
        <f t="shared" si="101"/>
        <v>Correct</v>
      </c>
      <c r="AI327" t="s">
        <v>105</v>
      </c>
      <c r="AJ327">
        <v>68</v>
      </c>
      <c r="AK327" t="s">
        <v>115</v>
      </c>
      <c r="AL327" t="s">
        <v>331</v>
      </c>
      <c r="AM327" t="s">
        <v>107</v>
      </c>
      <c r="AO327" s="1" t="s">
        <v>80</v>
      </c>
      <c r="AP327" t="s">
        <v>126</v>
      </c>
      <c r="AQ327" t="s">
        <v>110</v>
      </c>
      <c r="AR327" t="s">
        <v>104</v>
      </c>
      <c r="AS327" t="s">
        <v>102</v>
      </c>
      <c r="AT327" s="1"/>
      <c r="AU327" t="s">
        <v>102</v>
      </c>
    </row>
    <row r="328" spans="1:47" x14ac:dyDescent="0.25">
      <c r="A328" s="1">
        <v>327</v>
      </c>
      <c r="O328" s="5">
        <f t="shared" si="85"/>
        <v>0</v>
      </c>
      <c r="P328" s="5" t="e">
        <f t="shared" si="86"/>
        <v>#DIV/0!</v>
      </c>
      <c r="R328" s="5">
        <f t="shared" si="87"/>
        <v>0</v>
      </c>
      <c r="S328" s="5">
        <f t="shared" si="88"/>
        <v>0</v>
      </c>
      <c r="T328" s="5">
        <f t="shared" si="89"/>
        <v>0</v>
      </c>
      <c r="U328" s="5">
        <f t="shared" si="90"/>
        <v>0</v>
      </c>
      <c r="V328" s="5">
        <f t="shared" si="91"/>
        <v>0</v>
      </c>
      <c r="W328" s="5">
        <f t="shared" si="92"/>
        <v>0</v>
      </c>
      <c r="X328" s="5">
        <f t="shared" si="93"/>
        <v>0</v>
      </c>
      <c r="Y328" s="5">
        <f t="shared" si="94"/>
        <v>0</v>
      </c>
      <c r="Z328" s="5">
        <f t="shared" si="95"/>
        <v>0</v>
      </c>
      <c r="AA328" s="5">
        <f t="shared" si="96"/>
        <v>0</v>
      </c>
      <c r="AB328" s="5">
        <f t="shared" si="97"/>
        <v>0</v>
      </c>
      <c r="AC328" s="5">
        <f t="shared" si="98"/>
        <v>0</v>
      </c>
      <c r="AD328" s="16"/>
      <c r="AF328" s="5">
        <f t="shared" si="99"/>
        <v>0</v>
      </c>
      <c r="AG328" s="5">
        <f t="shared" si="100"/>
        <v>0</v>
      </c>
      <c r="AH328" s="5" t="str">
        <f t="shared" si="101"/>
        <v>Correct</v>
      </c>
      <c r="AI328" t="s">
        <v>94</v>
      </c>
      <c r="AJ328">
        <v>51</v>
      </c>
      <c r="AK328" t="s">
        <v>95</v>
      </c>
      <c r="AL328" t="s">
        <v>117</v>
      </c>
      <c r="AM328" t="s">
        <v>160</v>
      </c>
      <c r="AN328" t="s">
        <v>98</v>
      </c>
      <c r="AO328" s="1" t="s">
        <v>349</v>
      </c>
      <c r="AP328" t="s">
        <v>99</v>
      </c>
      <c r="AQ328" t="s">
        <v>110</v>
      </c>
      <c r="AR328" t="s">
        <v>101</v>
      </c>
      <c r="AS328" t="s">
        <v>111</v>
      </c>
      <c r="AT328" s="1" t="s">
        <v>93</v>
      </c>
      <c r="AU328" t="s">
        <v>102</v>
      </c>
    </row>
    <row r="329" spans="1:47" x14ac:dyDescent="0.25">
      <c r="A329" s="1">
        <v>328</v>
      </c>
      <c r="B329" t="s">
        <v>39</v>
      </c>
      <c r="G329" t="s">
        <v>37</v>
      </c>
      <c r="K329" t="s">
        <v>47</v>
      </c>
      <c r="O329" s="5">
        <f t="shared" si="85"/>
        <v>3</v>
      </c>
      <c r="P329" s="5">
        <f t="shared" si="86"/>
        <v>1</v>
      </c>
      <c r="R329" s="5">
        <f t="shared" si="87"/>
        <v>1</v>
      </c>
      <c r="S329" s="5">
        <f t="shared" si="88"/>
        <v>0</v>
      </c>
      <c r="T329" s="5">
        <f t="shared" si="89"/>
        <v>0</v>
      </c>
      <c r="U329" s="5">
        <f t="shared" si="90"/>
        <v>0</v>
      </c>
      <c r="V329" s="5">
        <f t="shared" si="91"/>
        <v>0</v>
      </c>
      <c r="W329" s="5">
        <f t="shared" si="92"/>
        <v>1</v>
      </c>
      <c r="X329" s="5">
        <f t="shared" si="93"/>
        <v>0</v>
      </c>
      <c r="Y329" s="5">
        <f t="shared" si="94"/>
        <v>0</v>
      </c>
      <c r="Z329" s="5">
        <f t="shared" si="95"/>
        <v>0</v>
      </c>
      <c r="AA329" s="5">
        <f t="shared" si="96"/>
        <v>1</v>
      </c>
      <c r="AB329" s="5">
        <f t="shared" si="97"/>
        <v>0</v>
      </c>
      <c r="AC329" s="5">
        <f t="shared" si="98"/>
        <v>0</v>
      </c>
      <c r="AD329" s="16"/>
      <c r="AF329" s="5">
        <f t="shared" si="99"/>
        <v>3</v>
      </c>
      <c r="AG329" s="5">
        <f t="shared" si="100"/>
        <v>3</v>
      </c>
      <c r="AH329" s="5" t="str">
        <f t="shared" si="101"/>
        <v>Correct</v>
      </c>
      <c r="AI329" t="s">
        <v>94</v>
      </c>
      <c r="AJ329">
        <v>70</v>
      </c>
      <c r="AK329" t="s">
        <v>95</v>
      </c>
      <c r="AL329" t="s">
        <v>96</v>
      </c>
      <c r="AM329" t="s">
        <v>97</v>
      </c>
      <c r="AO329" s="1"/>
      <c r="AQ329" t="s">
        <v>103</v>
      </c>
      <c r="AR329" t="s">
        <v>104</v>
      </c>
      <c r="AS329" t="s">
        <v>102</v>
      </c>
      <c r="AT329" s="1" t="s">
        <v>90</v>
      </c>
      <c r="AU329" t="s">
        <v>98</v>
      </c>
    </row>
    <row r="330" spans="1:47" x14ac:dyDescent="0.25">
      <c r="A330" s="1">
        <v>329</v>
      </c>
      <c r="H330" t="s">
        <v>44</v>
      </c>
      <c r="J330" t="s">
        <v>46</v>
      </c>
      <c r="K330" t="s">
        <v>47</v>
      </c>
      <c r="O330" s="5">
        <f t="shared" si="85"/>
        <v>3</v>
      </c>
      <c r="P330" s="5">
        <f t="shared" si="86"/>
        <v>1</v>
      </c>
      <c r="R330" s="5">
        <f t="shared" si="87"/>
        <v>0</v>
      </c>
      <c r="S330" s="5">
        <f t="shared" si="88"/>
        <v>0</v>
      </c>
      <c r="T330" s="5">
        <f t="shared" si="89"/>
        <v>0</v>
      </c>
      <c r="U330" s="5">
        <f t="shared" si="90"/>
        <v>0</v>
      </c>
      <c r="V330" s="5">
        <f t="shared" si="91"/>
        <v>0</v>
      </c>
      <c r="W330" s="5">
        <f t="shared" si="92"/>
        <v>0</v>
      </c>
      <c r="X330" s="5">
        <f t="shared" si="93"/>
        <v>1</v>
      </c>
      <c r="Y330" s="5">
        <f t="shared" si="94"/>
        <v>0</v>
      </c>
      <c r="Z330" s="5">
        <f t="shared" si="95"/>
        <v>1</v>
      </c>
      <c r="AA330" s="5">
        <f t="shared" si="96"/>
        <v>1</v>
      </c>
      <c r="AB330" s="5">
        <f t="shared" si="97"/>
        <v>0</v>
      </c>
      <c r="AC330" s="5">
        <f t="shared" si="98"/>
        <v>0</v>
      </c>
      <c r="AD330" s="16"/>
      <c r="AF330" s="5">
        <f t="shared" si="99"/>
        <v>3</v>
      </c>
      <c r="AG330" s="5">
        <f t="shared" si="100"/>
        <v>3</v>
      </c>
      <c r="AH330" s="5" t="str">
        <f t="shared" si="101"/>
        <v>Correct</v>
      </c>
      <c r="AI330" t="s">
        <v>94</v>
      </c>
      <c r="AJ330">
        <v>53</v>
      </c>
      <c r="AK330" t="s">
        <v>95</v>
      </c>
      <c r="AL330" t="s">
        <v>96</v>
      </c>
      <c r="AM330" t="s">
        <v>97</v>
      </c>
      <c r="AN330" t="s">
        <v>98</v>
      </c>
      <c r="AO330" s="1" t="s">
        <v>80</v>
      </c>
      <c r="AP330" t="s">
        <v>109</v>
      </c>
      <c r="AQ330" t="s">
        <v>137</v>
      </c>
      <c r="AR330" t="s">
        <v>125</v>
      </c>
      <c r="AS330" t="s">
        <v>98</v>
      </c>
      <c r="AT330" s="1" t="s">
        <v>93</v>
      </c>
      <c r="AU330" t="s">
        <v>102</v>
      </c>
    </row>
    <row r="331" spans="1:47" x14ac:dyDescent="0.25">
      <c r="A331" s="1">
        <v>330</v>
      </c>
      <c r="H331" t="s">
        <v>44</v>
      </c>
      <c r="K331" t="s">
        <v>47</v>
      </c>
      <c r="O331" s="5">
        <f t="shared" si="85"/>
        <v>2</v>
      </c>
      <c r="P331" s="5">
        <f t="shared" si="86"/>
        <v>1.5</v>
      </c>
      <c r="R331" s="5">
        <f t="shared" si="87"/>
        <v>0</v>
      </c>
      <c r="S331" s="5">
        <f t="shared" si="88"/>
        <v>0</v>
      </c>
      <c r="T331" s="5">
        <f t="shared" si="89"/>
        <v>0</v>
      </c>
      <c r="U331" s="5">
        <f t="shared" si="90"/>
        <v>0</v>
      </c>
      <c r="V331" s="5">
        <f t="shared" si="91"/>
        <v>0</v>
      </c>
      <c r="W331" s="5">
        <f t="shared" si="92"/>
        <v>0</v>
      </c>
      <c r="X331" s="5">
        <f t="shared" si="93"/>
        <v>1</v>
      </c>
      <c r="Y331" s="5">
        <f t="shared" si="94"/>
        <v>0</v>
      </c>
      <c r="Z331" s="5">
        <f t="shared" si="95"/>
        <v>0</v>
      </c>
      <c r="AA331" s="5">
        <f t="shared" si="96"/>
        <v>1</v>
      </c>
      <c r="AB331" s="5">
        <f t="shared" si="97"/>
        <v>0</v>
      </c>
      <c r="AC331" s="5">
        <f t="shared" si="98"/>
        <v>0</v>
      </c>
      <c r="AD331" s="16"/>
      <c r="AF331" s="5">
        <f t="shared" si="99"/>
        <v>2</v>
      </c>
      <c r="AG331" s="5">
        <f t="shared" si="100"/>
        <v>2</v>
      </c>
      <c r="AH331" s="5" t="str">
        <f t="shared" si="101"/>
        <v>Correct</v>
      </c>
      <c r="AI331" t="s">
        <v>94</v>
      </c>
      <c r="AJ331">
        <v>69</v>
      </c>
      <c r="AK331" t="s">
        <v>95</v>
      </c>
      <c r="AL331" t="s">
        <v>157</v>
      </c>
      <c r="AM331" t="s">
        <v>97</v>
      </c>
      <c r="AN331" t="s">
        <v>98</v>
      </c>
      <c r="AO331" s="1" t="s">
        <v>80</v>
      </c>
      <c r="AQ331" t="s">
        <v>120</v>
      </c>
      <c r="AR331" t="s">
        <v>104</v>
      </c>
      <c r="AS331" t="s">
        <v>102</v>
      </c>
      <c r="AT331" s="1" t="s">
        <v>91</v>
      </c>
    </row>
    <row r="332" spans="1:47" x14ac:dyDescent="0.25">
      <c r="A332" s="1">
        <v>331</v>
      </c>
      <c r="F332" t="s">
        <v>43</v>
      </c>
      <c r="J332" t="s">
        <v>46</v>
      </c>
      <c r="O332" s="5">
        <f t="shared" si="85"/>
        <v>2</v>
      </c>
      <c r="P332" s="5">
        <f t="shared" si="86"/>
        <v>1.5</v>
      </c>
      <c r="R332" s="5">
        <f t="shared" si="87"/>
        <v>0</v>
      </c>
      <c r="S332" s="5">
        <f t="shared" si="88"/>
        <v>0</v>
      </c>
      <c r="T332" s="5">
        <f t="shared" si="89"/>
        <v>0</v>
      </c>
      <c r="U332" s="5">
        <f t="shared" si="90"/>
        <v>0</v>
      </c>
      <c r="V332" s="5">
        <f t="shared" si="91"/>
        <v>1</v>
      </c>
      <c r="W332" s="5">
        <f t="shared" si="92"/>
        <v>0</v>
      </c>
      <c r="X332" s="5">
        <f t="shared" si="93"/>
        <v>0</v>
      </c>
      <c r="Y332" s="5">
        <f t="shared" si="94"/>
        <v>0</v>
      </c>
      <c r="Z332" s="5">
        <f t="shared" si="95"/>
        <v>1</v>
      </c>
      <c r="AA332" s="5">
        <f t="shared" si="96"/>
        <v>0</v>
      </c>
      <c r="AB332" s="5">
        <f t="shared" si="97"/>
        <v>0</v>
      </c>
      <c r="AC332" s="5">
        <f t="shared" si="98"/>
        <v>0</v>
      </c>
      <c r="AD332" s="16"/>
      <c r="AF332" s="5">
        <f t="shared" si="99"/>
        <v>2</v>
      </c>
      <c r="AG332" s="5">
        <f t="shared" si="100"/>
        <v>2</v>
      </c>
      <c r="AH332" s="5" t="str">
        <f t="shared" si="101"/>
        <v>Correct</v>
      </c>
      <c r="AI332" t="s">
        <v>94</v>
      </c>
      <c r="AJ332">
        <v>33</v>
      </c>
      <c r="AK332" t="s">
        <v>95</v>
      </c>
      <c r="AL332" t="s">
        <v>96</v>
      </c>
      <c r="AM332" t="s">
        <v>97</v>
      </c>
      <c r="AN332" t="s">
        <v>98</v>
      </c>
      <c r="AO332" s="1" t="s">
        <v>80</v>
      </c>
      <c r="AP332" t="s">
        <v>126</v>
      </c>
      <c r="AQ332" t="s">
        <v>100</v>
      </c>
      <c r="AR332" t="s">
        <v>135</v>
      </c>
      <c r="AS332" t="s">
        <v>102</v>
      </c>
      <c r="AT332" s="1" t="s">
        <v>92</v>
      </c>
      <c r="AU332" t="s">
        <v>102</v>
      </c>
    </row>
    <row r="333" spans="1:47" x14ac:dyDescent="0.25">
      <c r="A333" s="1">
        <v>332</v>
      </c>
      <c r="G333" t="s">
        <v>37</v>
      </c>
      <c r="I333" t="s">
        <v>45</v>
      </c>
      <c r="K333" t="s">
        <v>47</v>
      </c>
      <c r="O333" s="5">
        <f t="shared" si="85"/>
        <v>3</v>
      </c>
      <c r="P333" s="5">
        <f t="shared" si="86"/>
        <v>1</v>
      </c>
      <c r="R333" s="5">
        <f t="shared" si="87"/>
        <v>0</v>
      </c>
      <c r="S333" s="5">
        <f t="shared" si="88"/>
        <v>0</v>
      </c>
      <c r="T333" s="5">
        <f t="shared" si="89"/>
        <v>0</v>
      </c>
      <c r="U333" s="5">
        <f t="shared" si="90"/>
        <v>0</v>
      </c>
      <c r="V333" s="5">
        <f t="shared" si="91"/>
        <v>0</v>
      </c>
      <c r="W333" s="5">
        <f t="shared" si="92"/>
        <v>1</v>
      </c>
      <c r="X333" s="5">
        <f t="shared" si="93"/>
        <v>0</v>
      </c>
      <c r="Y333" s="5">
        <f t="shared" si="94"/>
        <v>1</v>
      </c>
      <c r="Z333" s="5">
        <f t="shared" si="95"/>
        <v>0</v>
      </c>
      <c r="AA333" s="5">
        <f t="shared" si="96"/>
        <v>1</v>
      </c>
      <c r="AB333" s="5">
        <f t="shared" si="97"/>
        <v>0</v>
      </c>
      <c r="AC333" s="5">
        <f t="shared" si="98"/>
        <v>0</v>
      </c>
      <c r="AD333" s="16"/>
      <c r="AF333" s="5">
        <f t="shared" si="99"/>
        <v>3</v>
      </c>
      <c r="AG333" s="5">
        <f t="shared" si="100"/>
        <v>3</v>
      </c>
      <c r="AH333" s="5" t="str">
        <f t="shared" si="101"/>
        <v>Correct</v>
      </c>
      <c r="AI333" t="s">
        <v>105</v>
      </c>
      <c r="AJ333">
        <v>59</v>
      </c>
      <c r="AK333" t="s">
        <v>121</v>
      </c>
      <c r="AL333" t="s">
        <v>211</v>
      </c>
      <c r="AM333" t="s">
        <v>97</v>
      </c>
      <c r="AN333" t="s">
        <v>98</v>
      </c>
      <c r="AO333" s="1" t="s">
        <v>80</v>
      </c>
      <c r="AP333" t="s">
        <v>108</v>
      </c>
      <c r="AQ333" t="s">
        <v>120</v>
      </c>
      <c r="AR333" t="s">
        <v>101</v>
      </c>
      <c r="AS333" t="s">
        <v>102</v>
      </c>
      <c r="AT333" s="1" t="s">
        <v>92</v>
      </c>
      <c r="AU333" t="s">
        <v>102</v>
      </c>
    </row>
    <row r="334" spans="1:47" x14ac:dyDescent="0.25">
      <c r="A334" s="1">
        <v>333</v>
      </c>
      <c r="C334" t="s">
        <v>40</v>
      </c>
      <c r="O334" s="5">
        <f t="shared" si="85"/>
        <v>1</v>
      </c>
      <c r="P334" s="5">
        <f t="shared" si="86"/>
        <v>3</v>
      </c>
      <c r="R334" s="5">
        <f t="shared" si="87"/>
        <v>0</v>
      </c>
      <c r="S334" s="5">
        <f t="shared" si="88"/>
        <v>1</v>
      </c>
      <c r="T334" s="5">
        <f t="shared" si="89"/>
        <v>0</v>
      </c>
      <c r="U334" s="5">
        <f t="shared" si="90"/>
        <v>0</v>
      </c>
      <c r="V334" s="5">
        <f t="shared" si="91"/>
        <v>0</v>
      </c>
      <c r="W334" s="5">
        <f t="shared" si="92"/>
        <v>0</v>
      </c>
      <c r="X334" s="5">
        <f t="shared" si="93"/>
        <v>0</v>
      </c>
      <c r="Y334" s="5">
        <f t="shared" si="94"/>
        <v>0</v>
      </c>
      <c r="Z334" s="5">
        <f t="shared" si="95"/>
        <v>0</v>
      </c>
      <c r="AA334" s="5">
        <f t="shared" si="96"/>
        <v>0</v>
      </c>
      <c r="AB334" s="5">
        <f t="shared" si="97"/>
        <v>0</v>
      </c>
      <c r="AC334" s="5">
        <f t="shared" si="98"/>
        <v>0</v>
      </c>
      <c r="AD334" s="16"/>
      <c r="AF334" s="5">
        <f t="shared" si="99"/>
        <v>1</v>
      </c>
      <c r="AG334" s="5">
        <f t="shared" si="100"/>
        <v>1</v>
      </c>
      <c r="AH334" s="5" t="str">
        <f t="shared" si="101"/>
        <v>Correct</v>
      </c>
      <c r="AI334" t="s">
        <v>94</v>
      </c>
      <c r="AJ334">
        <v>49</v>
      </c>
      <c r="AK334" t="s">
        <v>121</v>
      </c>
      <c r="AL334" t="s">
        <v>212</v>
      </c>
      <c r="AM334" t="s">
        <v>107</v>
      </c>
      <c r="AN334" t="s">
        <v>98</v>
      </c>
      <c r="AO334" s="1" t="s">
        <v>80</v>
      </c>
      <c r="AQ334" t="s">
        <v>100</v>
      </c>
      <c r="AR334" t="s">
        <v>101</v>
      </c>
      <c r="AS334" t="s">
        <v>102</v>
      </c>
      <c r="AT334" s="1" t="s">
        <v>92</v>
      </c>
      <c r="AU334" t="s">
        <v>102</v>
      </c>
    </row>
    <row r="335" spans="1:47" x14ac:dyDescent="0.25">
      <c r="A335" s="1">
        <v>334</v>
      </c>
      <c r="H335" t="s">
        <v>44</v>
      </c>
      <c r="O335" s="5">
        <f t="shared" si="85"/>
        <v>1</v>
      </c>
      <c r="P335" s="5">
        <f t="shared" si="86"/>
        <v>3</v>
      </c>
      <c r="R335" s="5">
        <f t="shared" si="87"/>
        <v>0</v>
      </c>
      <c r="S335" s="5">
        <f t="shared" si="88"/>
        <v>0</v>
      </c>
      <c r="T335" s="5">
        <f t="shared" si="89"/>
        <v>0</v>
      </c>
      <c r="U335" s="5">
        <f t="shared" si="90"/>
        <v>0</v>
      </c>
      <c r="V335" s="5">
        <f t="shared" si="91"/>
        <v>0</v>
      </c>
      <c r="W335" s="5">
        <f t="shared" si="92"/>
        <v>0</v>
      </c>
      <c r="X335" s="5">
        <f t="shared" si="93"/>
        <v>1</v>
      </c>
      <c r="Y335" s="5">
        <f t="shared" si="94"/>
        <v>0</v>
      </c>
      <c r="Z335" s="5">
        <f t="shared" si="95"/>
        <v>0</v>
      </c>
      <c r="AA335" s="5">
        <f t="shared" si="96"/>
        <v>0</v>
      </c>
      <c r="AB335" s="5">
        <f t="shared" si="97"/>
        <v>0</v>
      </c>
      <c r="AC335" s="5">
        <f t="shared" si="98"/>
        <v>0</v>
      </c>
      <c r="AD335" s="16"/>
      <c r="AF335" s="5">
        <f t="shared" si="99"/>
        <v>1</v>
      </c>
      <c r="AG335" s="5">
        <f t="shared" si="100"/>
        <v>1</v>
      </c>
      <c r="AH335" s="5" t="str">
        <f t="shared" si="101"/>
        <v>Correct</v>
      </c>
      <c r="AI335" t="s">
        <v>105</v>
      </c>
      <c r="AJ335">
        <v>67</v>
      </c>
      <c r="AK335" t="s">
        <v>121</v>
      </c>
      <c r="AL335" t="s">
        <v>213</v>
      </c>
      <c r="AM335" t="s">
        <v>97</v>
      </c>
      <c r="AO335" s="1" t="s">
        <v>80</v>
      </c>
      <c r="AP335" t="s">
        <v>99</v>
      </c>
      <c r="AQ335" t="s">
        <v>103</v>
      </c>
      <c r="AR335" t="s">
        <v>104</v>
      </c>
      <c r="AS335" t="s">
        <v>102</v>
      </c>
      <c r="AT335" s="1" t="s">
        <v>91</v>
      </c>
    </row>
    <row r="336" spans="1:47" x14ac:dyDescent="0.25">
      <c r="A336" s="1">
        <v>335</v>
      </c>
      <c r="C336" t="s">
        <v>40</v>
      </c>
      <c r="G336" t="s">
        <v>37</v>
      </c>
      <c r="K336" t="s">
        <v>47</v>
      </c>
      <c r="O336" s="5">
        <f t="shared" si="85"/>
        <v>3</v>
      </c>
      <c r="P336" s="5">
        <f t="shared" si="86"/>
        <v>1</v>
      </c>
      <c r="R336" s="5">
        <f t="shared" si="87"/>
        <v>0</v>
      </c>
      <c r="S336" s="5">
        <f t="shared" si="88"/>
        <v>1</v>
      </c>
      <c r="T336" s="5">
        <f t="shared" si="89"/>
        <v>0</v>
      </c>
      <c r="U336" s="5">
        <f t="shared" si="90"/>
        <v>0</v>
      </c>
      <c r="V336" s="5">
        <f t="shared" si="91"/>
        <v>0</v>
      </c>
      <c r="W336" s="5">
        <f t="shared" si="92"/>
        <v>1</v>
      </c>
      <c r="X336" s="5">
        <f t="shared" si="93"/>
        <v>0</v>
      </c>
      <c r="Y336" s="5">
        <f t="shared" si="94"/>
        <v>0</v>
      </c>
      <c r="Z336" s="5">
        <f t="shared" si="95"/>
        <v>0</v>
      </c>
      <c r="AA336" s="5">
        <f t="shared" si="96"/>
        <v>1</v>
      </c>
      <c r="AB336" s="5">
        <f t="shared" si="97"/>
        <v>0</v>
      </c>
      <c r="AC336" s="5">
        <f t="shared" si="98"/>
        <v>0</v>
      </c>
      <c r="AD336" s="16"/>
      <c r="AF336" s="5">
        <f t="shared" si="99"/>
        <v>3</v>
      </c>
      <c r="AG336" s="5">
        <f t="shared" si="100"/>
        <v>3</v>
      </c>
      <c r="AH336" s="5" t="str">
        <f t="shared" si="101"/>
        <v>Correct</v>
      </c>
      <c r="AI336" t="s">
        <v>105</v>
      </c>
      <c r="AJ336">
        <v>36</v>
      </c>
      <c r="AK336" t="s">
        <v>121</v>
      </c>
      <c r="AL336" t="s">
        <v>214</v>
      </c>
      <c r="AO336" s="1"/>
      <c r="AT336" s="1"/>
    </row>
    <row r="337" spans="1:47" x14ac:dyDescent="0.25">
      <c r="A337" s="1">
        <v>336</v>
      </c>
      <c r="C337" t="s">
        <v>40</v>
      </c>
      <c r="F337" t="s">
        <v>43</v>
      </c>
      <c r="O337" s="5">
        <f t="shared" si="85"/>
        <v>2</v>
      </c>
      <c r="P337" s="5">
        <f t="shared" si="86"/>
        <v>1.5</v>
      </c>
      <c r="R337" s="5">
        <f t="shared" si="87"/>
        <v>0</v>
      </c>
      <c r="S337" s="5">
        <f t="shared" si="88"/>
        <v>1</v>
      </c>
      <c r="T337" s="5">
        <f t="shared" si="89"/>
        <v>0</v>
      </c>
      <c r="U337" s="5">
        <f t="shared" si="90"/>
        <v>0</v>
      </c>
      <c r="V337" s="5">
        <f t="shared" si="91"/>
        <v>1</v>
      </c>
      <c r="W337" s="5">
        <f t="shared" si="92"/>
        <v>0</v>
      </c>
      <c r="X337" s="5">
        <f t="shared" si="93"/>
        <v>0</v>
      </c>
      <c r="Y337" s="5">
        <f t="shared" si="94"/>
        <v>0</v>
      </c>
      <c r="Z337" s="5">
        <f t="shared" si="95"/>
        <v>0</v>
      </c>
      <c r="AA337" s="5">
        <f t="shared" si="96"/>
        <v>0</v>
      </c>
      <c r="AB337" s="5">
        <f t="shared" si="97"/>
        <v>0</v>
      </c>
      <c r="AC337" s="5">
        <f t="shared" si="98"/>
        <v>0</v>
      </c>
      <c r="AD337" s="16"/>
      <c r="AF337" s="5">
        <f t="shared" si="99"/>
        <v>2</v>
      </c>
      <c r="AG337" s="5">
        <f t="shared" si="100"/>
        <v>2</v>
      </c>
      <c r="AH337" s="5" t="str">
        <f t="shared" si="101"/>
        <v>Correct</v>
      </c>
      <c r="AI337" t="s">
        <v>94</v>
      </c>
      <c r="AJ337">
        <v>60</v>
      </c>
      <c r="AK337" t="s">
        <v>121</v>
      </c>
      <c r="AL337" t="s">
        <v>193</v>
      </c>
      <c r="AM337" t="s">
        <v>97</v>
      </c>
      <c r="AO337" s="1" t="s">
        <v>80</v>
      </c>
      <c r="AP337" t="s">
        <v>126</v>
      </c>
      <c r="AQ337" t="s">
        <v>100</v>
      </c>
      <c r="AR337" t="s">
        <v>135</v>
      </c>
      <c r="AS337" t="s">
        <v>102</v>
      </c>
      <c r="AT337" s="1" t="s">
        <v>92</v>
      </c>
      <c r="AU337" t="s">
        <v>102</v>
      </c>
    </row>
    <row r="338" spans="1:47" x14ac:dyDescent="0.25">
      <c r="A338" s="1">
        <v>337</v>
      </c>
      <c r="C338" t="s">
        <v>40</v>
      </c>
      <c r="F338" t="s">
        <v>43</v>
      </c>
      <c r="O338" s="5">
        <f t="shared" si="85"/>
        <v>2</v>
      </c>
      <c r="P338" s="5">
        <f t="shared" si="86"/>
        <v>1.5</v>
      </c>
      <c r="R338" s="5">
        <f t="shared" si="87"/>
        <v>0</v>
      </c>
      <c r="S338" s="5">
        <f t="shared" si="88"/>
        <v>1</v>
      </c>
      <c r="T338" s="5">
        <f t="shared" si="89"/>
        <v>0</v>
      </c>
      <c r="U338" s="5">
        <f t="shared" si="90"/>
        <v>0</v>
      </c>
      <c r="V338" s="5">
        <f t="shared" si="91"/>
        <v>1</v>
      </c>
      <c r="W338" s="5">
        <f t="shared" si="92"/>
        <v>0</v>
      </c>
      <c r="X338" s="5">
        <f t="shared" si="93"/>
        <v>0</v>
      </c>
      <c r="Y338" s="5">
        <f t="shared" si="94"/>
        <v>0</v>
      </c>
      <c r="Z338" s="5">
        <f t="shared" si="95"/>
        <v>0</v>
      </c>
      <c r="AA338" s="5">
        <f t="shared" si="96"/>
        <v>0</v>
      </c>
      <c r="AB338" s="5">
        <f t="shared" si="97"/>
        <v>0</v>
      </c>
      <c r="AC338" s="5">
        <f t="shared" si="98"/>
        <v>0</v>
      </c>
      <c r="AD338" s="16"/>
      <c r="AF338" s="5">
        <f t="shared" si="99"/>
        <v>2</v>
      </c>
      <c r="AG338" s="5">
        <f t="shared" si="100"/>
        <v>2</v>
      </c>
      <c r="AH338" s="5" t="str">
        <f t="shared" si="101"/>
        <v>Correct</v>
      </c>
      <c r="AI338" t="s">
        <v>94</v>
      </c>
      <c r="AJ338">
        <v>60</v>
      </c>
      <c r="AK338" t="s">
        <v>121</v>
      </c>
      <c r="AO338" s="1"/>
      <c r="AT338" s="1"/>
    </row>
    <row r="339" spans="1:47" x14ac:dyDescent="0.25">
      <c r="A339" s="1">
        <v>338</v>
      </c>
      <c r="C339" t="s">
        <v>40</v>
      </c>
      <c r="E339" t="s">
        <v>42</v>
      </c>
      <c r="O339" s="5">
        <f t="shared" si="85"/>
        <v>2</v>
      </c>
      <c r="P339" s="5">
        <f t="shared" si="86"/>
        <v>1.5</v>
      </c>
      <c r="R339" s="5">
        <f t="shared" si="87"/>
        <v>0</v>
      </c>
      <c r="S339" s="5">
        <f t="shared" si="88"/>
        <v>1</v>
      </c>
      <c r="T339" s="5">
        <f t="shared" si="89"/>
        <v>0</v>
      </c>
      <c r="U339" s="5">
        <f t="shared" si="90"/>
        <v>1</v>
      </c>
      <c r="V339" s="5">
        <f t="shared" si="91"/>
        <v>0</v>
      </c>
      <c r="W339" s="5">
        <f t="shared" si="92"/>
        <v>0</v>
      </c>
      <c r="X339" s="5">
        <f t="shared" si="93"/>
        <v>0</v>
      </c>
      <c r="Y339" s="5">
        <f t="shared" si="94"/>
        <v>0</v>
      </c>
      <c r="Z339" s="5">
        <f t="shared" si="95"/>
        <v>0</v>
      </c>
      <c r="AA339" s="5">
        <f t="shared" si="96"/>
        <v>0</v>
      </c>
      <c r="AB339" s="5">
        <f t="shared" si="97"/>
        <v>0</v>
      </c>
      <c r="AC339" s="5">
        <f t="shared" si="98"/>
        <v>0</v>
      </c>
      <c r="AD339" s="16"/>
      <c r="AF339" s="5">
        <f t="shared" si="99"/>
        <v>2</v>
      </c>
      <c r="AG339" s="5">
        <f t="shared" si="100"/>
        <v>2</v>
      </c>
      <c r="AH339" s="5" t="str">
        <f t="shared" si="101"/>
        <v>Correct</v>
      </c>
      <c r="AI339" t="s">
        <v>105</v>
      </c>
      <c r="AJ339">
        <v>38</v>
      </c>
      <c r="AK339" t="s">
        <v>121</v>
      </c>
      <c r="AL339" t="s">
        <v>178</v>
      </c>
      <c r="AM339" t="s">
        <v>107</v>
      </c>
      <c r="AO339" s="1"/>
      <c r="AT339" s="1"/>
    </row>
    <row r="340" spans="1:47" x14ac:dyDescent="0.25">
      <c r="A340" s="1">
        <v>339</v>
      </c>
      <c r="C340" t="s">
        <v>40</v>
      </c>
      <c r="D340" t="s">
        <v>41</v>
      </c>
      <c r="G340" t="s">
        <v>37</v>
      </c>
      <c r="H340" t="s">
        <v>44</v>
      </c>
      <c r="K340" t="s">
        <v>47</v>
      </c>
      <c r="O340" s="5">
        <f t="shared" si="85"/>
        <v>5</v>
      </c>
      <c r="P340" s="5">
        <f t="shared" si="86"/>
        <v>0.6</v>
      </c>
      <c r="R340" s="5">
        <f t="shared" si="87"/>
        <v>0</v>
      </c>
      <c r="S340" s="5">
        <f t="shared" si="88"/>
        <v>0.6</v>
      </c>
      <c r="T340" s="5">
        <f t="shared" si="89"/>
        <v>0.6</v>
      </c>
      <c r="U340" s="5">
        <f t="shared" si="90"/>
        <v>0</v>
      </c>
      <c r="V340" s="5">
        <f t="shared" si="91"/>
        <v>0</v>
      </c>
      <c r="W340" s="5">
        <f t="shared" si="92"/>
        <v>0.6</v>
      </c>
      <c r="X340" s="5">
        <f t="shared" si="93"/>
        <v>0.6</v>
      </c>
      <c r="Y340" s="5">
        <f t="shared" si="94"/>
        <v>0</v>
      </c>
      <c r="Z340" s="5">
        <f t="shared" si="95"/>
        <v>0</v>
      </c>
      <c r="AA340" s="5">
        <f t="shared" si="96"/>
        <v>0.6</v>
      </c>
      <c r="AB340" s="5">
        <f t="shared" si="97"/>
        <v>0</v>
      </c>
      <c r="AC340" s="5">
        <f t="shared" si="98"/>
        <v>0</v>
      </c>
      <c r="AD340" s="16"/>
      <c r="AF340" s="5">
        <f t="shared" si="99"/>
        <v>3</v>
      </c>
      <c r="AG340" s="5">
        <f t="shared" si="100"/>
        <v>5</v>
      </c>
      <c r="AH340" s="5" t="str">
        <f t="shared" si="101"/>
        <v>Correct</v>
      </c>
      <c r="AI340" t="s">
        <v>105</v>
      </c>
      <c r="AJ340">
        <v>52</v>
      </c>
      <c r="AK340" t="s">
        <v>121</v>
      </c>
      <c r="AL340" t="s">
        <v>215</v>
      </c>
      <c r="AM340" t="s">
        <v>97</v>
      </c>
      <c r="AN340" t="s">
        <v>98</v>
      </c>
      <c r="AO340" s="1"/>
      <c r="AP340" t="s">
        <v>108</v>
      </c>
      <c r="AQ340" t="s">
        <v>120</v>
      </c>
      <c r="AR340" t="s">
        <v>104</v>
      </c>
      <c r="AS340" t="s">
        <v>102</v>
      </c>
      <c r="AT340" s="1" t="s">
        <v>373</v>
      </c>
      <c r="AU340" t="s">
        <v>102</v>
      </c>
    </row>
    <row r="341" spans="1:47" x14ac:dyDescent="0.25">
      <c r="A341" s="1">
        <v>340</v>
      </c>
      <c r="C341" t="s">
        <v>40</v>
      </c>
      <c r="H341" t="s">
        <v>44</v>
      </c>
      <c r="O341" s="5">
        <f t="shared" si="85"/>
        <v>2</v>
      </c>
      <c r="P341" s="5">
        <f t="shared" si="86"/>
        <v>1.5</v>
      </c>
      <c r="R341" s="5">
        <f t="shared" si="87"/>
        <v>0</v>
      </c>
      <c r="S341" s="5">
        <f t="shared" si="88"/>
        <v>1</v>
      </c>
      <c r="T341" s="5">
        <f t="shared" si="89"/>
        <v>0</v>
      </c>
      <c r="U341" s="5">
        <f t="shared" si="90"/>
        <v>0</v>
      </c>
      <c r="V341" s="5">
        <f t="shared" si="91"/>
        <v>0</v>
      </c>
      <c r="W341" s="5">
        <f t="shared" si="92"/>
        <v>0</v>
      </c>
      <c r="X341" s="5">
        <f t="shared" si="93"/>
        <v>1</v>
      </c>
      <c r="Y341" s="5">
        <f t="shared" si="94"/>
        <v>0</v>
      </c>
      <c r="Z341" s="5">
        <f t="shared" si="95"/>
        <v>0</v>
      </c>
      <c r="AA341" s="5">
        <f t="shared" si="96"/>
        <v>0</v>
      </c>
      <c r="AB341" s="5">
        <f t="shared" si="97"/>
        <v>0</v>
      </c>
      <c r="AC341" s="5">
        <f t="shared" si="98"/>
        <v>0</v>
      </c>
      <c r="AD341" s="16"/>
      <c r="AF341" s="5">
        <f t="shared" si="99"/>
        <v>2</v>
      </c>
      <c r="AG341" s="5">
        <f t="shared" si="100"/>
        <v>2</v>
      </c>
      <c r="AH341" s="5" t="str">
        <f t="shared" si="101"/>
        <v>Correct</v>
      </c>
      <c r="AI341" t="s">
        <v>94</v>
      </c>
      <c r="AJ341">
        <v>72</v>
      </c>
      <c r="AK341" t="s">
        <v>121</v>
      </c>
      <c r="AL341" t="s">
        <v>216</v>
      </c>
      <c r="AM341" t="s">
        <v>97</v>
      </c>
      <c r="AN341" t="s">
        <v>98</v>
      </c>
      <c r="AO341" s="1" t="s">
        <v>80</v>
      </c>
      <c r="AP341" t="s">
        <v>114</v>
      </c>
      <c r="AQ341" t="s">
        <v>100</v>
      </c>
      <c r="AR341" t="s">
        <v>135</v>
      </c>
      <c r="AS341" t="s">
        <v>102</v>
      </c>
      <c r="AT341" s="1"/>
      <c r="AU341" t="s">
        <v>102</v>
      </c>
    </row>
    <row r="342" spans="1:47" x14ac:dyDescent="0.25">
      <c r="A342" s="1">
        <v>341</v>
      </c>
      <c r="E342" t="s">
        <v>42</v>
      </c>
      <c r="F342" t="s">
        <v>43</v>
      </c>
      <c r="H342" t="s">
        <v>44</v>
      </c>
      <c r="I342" t="s">
        <v>45</v>
      </c>
      <c r="K342" t="s">
        <v>47</v>
      </c>
      <c r="O342" s="5">
        <f t="shared" si="85"/>
        <v>5</v>
      </c>
      <c r="P342" s="5">
        <f t="shared" si="86"/>
        <v>0.6</v>
      </c>
      <c r="R342" s="5">
        <f t="shared" si="87"/>
        <v>0</v>
      </c>
      <c r="S342" s="5">
        <f t="shared" si="88"/>
        <v>0</v>
      </c>
      <c r="T342" s="5">
        <f t="shared" si="89"/>
        <v>0</v>
      </c>
      <c r="U342" s="5">
        <f t="shared" si="90"/>
        <v>0.6</v>
      </c>
      <c r="V342" s="5">
        <f t="shared" si="91"/>
        <v>0.6</v>
      </c>
      <c r="W342" s="5">
        <f t="shared" si="92"/>
        <v>0</v>
      </c>
      <c r="X342" s="5">
        <f t="shared" si="93"/>
        <v>0.6</v>
      </c>
      <c r="Y342" s="5">
        <f t="shared" si="94"/>
        <v>0.6</v>
      </c>
      <c r="Z342" s="5">
        <f t="shared" si="95"/>
        <v>0</v>
      </c>
      <c r="AA342" s="5">
        <f t="shared" si="96"/>
        <v>0.6</v>
      </c>
      <c r="AB342" s="5">
        <f t="shared" si="97"/>
        <v>0</v>
      </c>
      <c r="AC342" s="5">
        <f t="shared" si="98"/>
        <v>0</v>
      </c>
      <c r="AD342" s="16"/>
      <c r="AF342" s="5">
        <f t="shared" si="99"/>
        <v>3</v>
      </c>
      <c r="AG342" s="5">
        <f t="shared" si="100"/>
        <v>5</v>
      </c>
      <c r="AH342" s="5" t="str">
        <f t="shared" si="101"/>
        <v>Correct</v>
      </c>
      <c r="AI342" t="s">
        <v>105</v>
      </c>
      <c r="AJ342">
        <v>52</v>
      </c>
      <c r="AK342" t="s">
        <v>121</v>
      </c>
      <c r="AL342" t="s">
        <v>122</v>
      </c>
      <c r="AM342" t="s">
        <v>97</v>
      </c>
      <c r="AN342" t="s">
        <v>98</v>
      </c>
      <c r="AO342" s="1"/>
      <c r="AP342" t="s">
        <v>114</v>
      </c>
      <c r="AQ342" t="s">
        <v>100</v>
      </c>
      <c r="AR342" t="s">
        <v>101</v>
      </c>
      <c r="AS342" t="s">
        <v>102</v>
      </c>
      <c r="AT342" s="1" t="s">
        <v>92</v>
      </c>
      <c r="AU342" t="s">
        <v>102</v>
      </c>
    </row>
    <row r="343" spans="1:47" x14ac:dyDescent="0.25">
      <c r="A343" s="1">
        <v>342</v>
      </c>
      <c r="H343" t="s">
        <v>44</v>
      </c>
      <c r="I343" t="s">
        <v>45</v>
      </c>
      <c r="J343" t="s">
        <v>46</v>
      </c>
      <c r="O343" s="5">
        <f t="shared" si="85"/>
        <v>3</v>
      </c>
      <c r="P343" s="5">
        <f t="shared" si="86"/>
        <v>1</v>
      </c>
      <c r="R343" s="5">
        <f t="shared" si="87"/>
        <v>0</v>
      </c>
      <c r="S343" s="5">
        <f t="shared" si="88"/>
        <v>0</v>
      </c>
      <c r="T343" s="5">
        <f t="shared" si="89"/>
        <v>0</v>
      </c>
      <c r="U343" s="5">
        <f t="shared" si="90"/>
        <v>0</v>
      </c>
      <c r="V343" s="5">
        <f t="shared" si="91"/>
        <v>0</v>
      </c>
      <c r="W343" s="5">
        <f t="shared" si="92"/>
        <v>0</v>
      </c>
      <c r="X343" s="5">
        <f t="shared" si="93"/>
        <v>1</v>
      </c>
      <c r="Y343" s="5">
        <f t="shared" si="94"/>
        <v>1</v>
      </c>
      <c r="Z343" s="5">
        <f t="shared" si="95"/>
        <v>1</v>
      </c>
      <c r="AA343" s="5">
        <f t="shared" si="96"/>
        <v>0</v>
      </c>
      <c r="AB343" s="5">
        <f t="shared" si="97"/>
        <v>0</v>
      </c>
      <c r="AC343" s="5">
        <f t="shared" si="98"/>
        <v>0</v>
      </c>
      <c r="AD343" s="16"/>
      <c r="AF343" s="5">
        <f t="shared" si="99"/>
        <v>3</v>
      </c>
      <c r="AG343" s="5">
        <f t="shared" si="100"/>
        <v>3</v>
      </c>
      <c r="AH343" s="5" t="str">
        <f t="shared" si="101"/>
        <v>Correct</v>
      </c>
      <c r="AI343" t="s">
        <v>94</v>
      </c>
      <c r="AJ343">
        <v>89</v>
      </c>
      <c r="AK343" t="s">
        <v>121</v>
      </c>
      <c r="AL343" t="s">
        <v>217</v>
      </c>
      <c r="AM343" t="s">
        <v>107</v>
      </c>
      <c r="AO343" s="1" t="s">
        <v>80</v>
      </c>
      <c r="AQ343" t="s">
        <v>110</v>
      </c>
      <c r="AR343" t="s">
        <v>104</v>
      </c>
      <c r="AS343" t="s">
        <v>102</v>
      </c>
      <c r="AT343" s="1"/>
      <c r="AU343" t="s">
        <v>98</v>
      </c>
    </row>
    <row r="344" spans="1:47" x14ac:dyDescent="0.25">
      <c r="A344" s="1">
        <v>343</v>
      </c>
      <c r="G344" t="s">
        <v>37</v>
      </c>
      <c r="H344" t="s">
        <v>44</v>
      </c>
      <c r="O344" s="5">
        <f t="shared" si="85"/>
        <v>2</v>
      </c>
      <c r="P344" s="5">
        <f t="shared" si="86"/>
        <v>1.5</v>
      </c>
      <c r="R344" s="5">
        <f t="shared" si="87"/>
        <v>0</v>
      </c>
      <c r="S344" s="5">
        <f t="shared" si="88"/>
        <v>0</v>
      </c>
      <c r="T344" s="5">
        <f t="shared" si="89"/>
        <v>0</v>
      </c>
      <c r="U344" s="5">
        <f t="shared" si="90"/>
        <v>0</v>
      </c>
      <c r="V344" s="5">
        <f t="shared" si="91"/>
        <v>0</v>
      </c>
      <c r="W344" s="5">
        <f t="shared" si="92"/>
        <v>1</v>
      </c>
      <c r="X344" s="5">
        <f t="shared" si="93"/>
        <v>1</v>
      </c>
      <c r="Y344" s="5">
        <f t="shared" si="94"/>
        <v>0</v>
      </c>
      <c r="Z344" s="5">
        <f t="shared" si="95"/>
        <v>0</v>
      </c>
      <c r="AA344" s="5">
        <f t="shared" si="96"/>
        <v>0</v>
      </c>
      <c r="AB344" s="5">
        <f t="shared" si="97"/>
        <v>0</v>
      </c>
      <c r="AC344" s="5">
        <f t="shared" si="98"/>
        <v>0</v>
      </c>
      <c r="AD344" s="16"/>
      <c r="AF344" s="5">
        <f t="shared" si="99"/>
        <v>2</v>
      </c>
      <c r="AG344" s="5">
        <f t="shared" si="100"/>
        <v>2</v>
      </c>
      <c r="AH344" s="5" t="str">
        <f t="shared" si="101"/>
        <v>Correct</v>
      </c>
      <c r="AI344" t="s">
        <v>94</v>
      </c>
      <c r="AJ344">
        <v>70</v>
      </c>
      <c r="AK344" t="s">
        <v>115</v>
      </c>
      <c r="AL344" t="s">
        <v>332</v>
      </c>
      <c r="AM344" t="s">
        <v>128</v>
      </c>
      <c r="AN344" t="s">
        <v>98</v>
      </c>
      <c r="AO344" s="1" t="s">
        <v>80</v>
      </c>
      <c r="AP344" t="s">
        <v>114</v>
      </c>
      <c r="AQ344" t="s">
        <v>110</v>
      </c>
      <c r="AR344" t="s">
        <v>104</v>
      </c>
      <c r="AS344" t="s">
        <v>102</v>
      </c>
      <c r="AT344" s="1"/>
      <c r="AU344" t="s">
        <v>102</v>
      </c>
    </row>
    <row r="345" spans="1:47" x14ac:dyDescent="0.25">
      <c r="A345" s="1">
        <v>344</v>
      </c>
      <c r="B345" t="s">
        <v>39</v>
      </c>
      <c r="C345" t="s">
        <v>40</v>
      </c>
      <c r="H345" t="s">
        <v>44</v>
      </c>
      <c r="O345" s="5">
        <f t="shared" si="85"/>
        <v>3</v>
      </c>
      <c r="P345" s="5">
        <f t="shared" si="86"/>
        <v>1</v>
      </c>
      <c r="R345" s="5">
        <f t="shared" si="87"/>
        <v>1</v>
      </c>
      <c r="S345" s="5">
        <f t="shared" si="88"/>
        <v>1</v>
      </c>
      <c r="T345" s="5">
        <f t="shared" si="89"/>
        <v>0</v>
      </c>
      <c r="U345" s="5">
        <f t="shared" si="90"/>
        <v>0</v>
      </c>
      <c r="V345" s="5">
        <f t="shared" si="91"/>
        <v>0</v>
      </c>
      <c r="W345" s="5">
        <f t="shared" si="92"/>
        <v>0</v>
      </c>
      <c r="X345" s="5">
        <f t="shared" si="93"/>
        <v>1</v>
      </c>
      <c r="Y345" s="5">
        <f t="shared" si="94"/>
        <v>0</v>
      </c>
      <c r="Z345" s="5">
        <f t="shared" si="95"/>
        <v>0</v>
      </c>
      <c r="AA345" s="5">
        <f t="shared" si="96"/>
        <v>0</v>
      </c>
      <c r="AB345" s="5">
        <f t="shared" si="97"/>
        <v>0</v>
      </c>
      <c r="AC345" s="5">
        <f t="shared" si="98"/>
        <v>0</v>
      </c>
      <c r="AD345" s="16"/>
      <c r="AF345" s="5">
        <f t="shared" si="99"/>
        <v>3</v>
      </c>
      <c r="AG345" s="5">
        <f t="shared" si="100"/>
        <v>3</v>
      </c>
      <c r="AH345" s="5" t="str">
        <f t="shared" si="101"/>
        <v>Correct</v>
      </c>
      <c r="AI345" t="s">
        <v>94</v>
      </c>
      <c r="AJ345">
        <v>71</v>
      </c>
      <c r="AK345" t="s">
        <v>95</v>
      </c>
      <c r="AL345" t="s">
        <v>138</v>
      </c>
      <c r="AM345" t="s">
        <v>107</v>
      </c>
      <c r="AO345" s="1" t="s">
        <v>80</v>
      </c>
      <c r="AP345" t="s">
        <v>99</v>
      </c>
      <c r="AQ345" t="s">
        <v>103</v>
      </c>
      <c r="AR345" t="s">
        <v>104</v>
      </c>
      <c r="AS345" t="s">
        <v>102</v>
      </c>
      <c r="AT345" s="1"/>
      <c r="AU345" t="s">
        <v>98</v>
      </c>
    </row>
    <row r="346" spans="1:47" x14ac:dyDescent="0.25">
      <c r="A346" s="1">
        <v>345</v>
      </c>
      <c r="K346" t="s">
        <v>47</v>
      </c>
      <c r="O346" s="5">
        <f t="shared" si="85"/>
        <v>1</v>
      </c>
      <c r="P346" s="5">
        <f t="shared" si="86"/>
        <v>3</v>
      </c>
      <c r="R346" s="5">
        <f t="shared" si="87"/>
        <v>0</v>
      </c>
      <c r="S346" s="5">
        <f t="shared" si="88"/>
        <v>0</v>
      </c>
      <c r="T346" s="5">
        <f t="shared" si="89"/>
        <v>0</v>
      </c>
      <c r="U346" s="5">
        <f t="shared" si="90"/>
        <v>0</v>
      </c>
      <c r="V346" s="5">
        <f t="shared" si="91"/>
        <v>0</v>
      </c>
      <c r="W346" s="5">
        <f t="shared" si="92"/>
        <v>0</v>
      </c>
      <c r="X346" s="5">
        <f t="shared" si="93"/>
        <v>0</v>
      </c>
      <c r="Y346" s="5">
        <f t="shared" si="94"/>
        <v>0</v>
      </c>
      <c r="Z346" s="5">
        <f t="shared" si="95"/>
        <v>0</v>
      </c>
      <c r="AA346" s="5">
        <f t="shared" si="96"/>
        <v>1</v>
      </c>
      <c r="AB346" s="5">
        <f t="shared" si="97"/>
        <v>0</v>
      </c>
      <c r="AC346" s="5">
        <f t="shared" si="98"/>
        <v>0</v>
      </c>
      <c r="AD346" s="16"/>
      <c r="AF346" s="5">
        <f t="shared" si="99"/>
        <v>1</v>
      </c>
      <c r="AG346" s="5">
        <f t="shared" si="100"/>
        <v>1</v>
      </c>
      <c r="AH346" s="5" t="str">
        <f t="shared" si="101"/>
        <v>Correct</v>
      </c>
      <c r="AI346" t="s">
        <v>105</v>
      </c>
      <c r="AJ346">
        <v>68</v>
      </c>
      <c r="AK346" t="s">
        <v>95</v>
      </c>
      <c r="AL346" t="s">
        <v>209</v>
      </c>
      <c r="AM346" t="s">
        <v>107</v>
      </c>
      <c r="AN346" t="s">
        <v>98</v>
      </c>
      <c r="AO346" s="1" t="s">
        <v>80</v>
      </c>
      <c r="AP346" t="s">
        <v>114</v>
      </c>
      <c r="AQ346" t="s">
        <v>110</v>
      </c>
      <c r="AR346" t="s">
        <v>104</v>
      </c>
      <c r="AS346" t="s">
        <v>102</v>
      </c>
      <c r="AT346" s="1" t="s">
        <v>91</v>
      </c>
      <c r="AU346" t="s">
        <v>102</v>
      </c>
    </row>
    <row r="347" spans="1:47" x14ac:dyDescent="0.25">
      <c r="A347" s="1">
        <v>346</v>
      </c>
      <c r="D347" t="s">
        <v>41</v>
      </c>
      <c r="F347" t="s">
        <v>43</v>
      </c>
      <c r="H347" t="s">
        <v>44</v>
      </c>
      <c r="I347" t="s">
        <v>45</v>
      </c>
      <c r="L347" t="s">
        <v>48</v>
      </c>
      <c r="O347" s="5">
        <f t="shared" si="85"/>
        <v>5</v>
      </c>
      <c r="P347" s="5">
        <f t="shared" si="86"/>
        <v>0.6</v>
      </c>
      <c r="R347" s="5">
        <f t="shared" si="87"/>
        <v>0</v>
      </c>
      <c r="S347" s="5">
        <f t="shared" si="88"/>
        <v>0</v>
      </c>
      <c r="T347" s="5">
        <f t="shared" si="89"/>
        <v>0.6</v>
      </c>
      <c r="U347" s="5">
        <f t="shared" si="90"/>
        <v>0</v>
      </c>
      <c r="V347" s="5">
        <f t="shared" si="91"/>
        <v>0.6</v>
      </c>
      <c r="W347" s="5">
        <f t="shared" si="92"/>
        <v>0</v>
      </c>
      <c r="X347" s="5">
        <f t="shared" si="93"/>
        <v>0.6</v>
      </c>
      <c r="Y347" s="5">
        <f t="shared" si="94"/>
        <v>0.6</v>
      </c>
      <c r="Z347" s="5">
        <f t="shared" si="95"/>
        <v>0</v>
      </c>
      <c r="AA347" s="5">
        <f t="shared" si="96"/>
        <v>0</v>
      </c>
      <c r="AB347" s="5">
        <f t="shared" si="97"/>
        <v>0.6</v>
      </c>
      <c r="AC347" s="5">
        <f t="shared" si="98"/>
        <v>0</v>
      </c>
      <c r="AD347" s="16"/>
      <c r="AF347" s="5">
        <f t="shared" si="99"/>
        <v>3</v>
      </c>
      <c r="AG347" s="5">
        <f t="shared" si="100"/>
        <v>5</v>
      </c>
      <c r="AH347" s="5" t="str">
        <f t="shared" si="101"/>
        <v>Correct</v>
      </c>
      <c r="AJ347">
        <v>44</v>
      </c>
      <c r="AK347" t="s">
        <v>121</v>
      </c>
      <c r="AL347" t="s">
        <v>218</v>
      </c>
      <c r="AM347" t="s">
        <v>128</v>
      </c>
      <c r="AO347" s="1" t="s">
        <v>89</v>
      </c>
      <c r="AP347" t="s">
        <v>114</v>
      </c>
      <c r="AQ347" t="s">
        <v>120</v>
      </c>
      <c r="AR347" t="s">
        <v>101</v>
      </c>
      <c r="AT347" s="1"/>
      <c r="AU347" t="s">
        <v>102</v>
      </c>
    </row>
    <row r="348" spans="1:47" x14ac:dyDescent="0.25">
      <c r="A348" s="1">
        <v>347</v>
      </c>
      <c r="H348" t="s">
        <v>44</v>
      </c>
      <c r="K348" t="s">
        <v>47</v>
      </c>
      <c r="O348" s="5">
        <f t="shared" si="85"/>
        <v>2</v>
      </c>
      <c r="P348" s="5">
        <f t="shared" si="86"/>
        <v>1.5</v>
      </c>
      <c r="R348" s="5">
        <f t="shared" si="87"/>
        <v>0</v>
      </c>
      <c r="S348" s="5">
        <f t="shared" si="88"/>
        <v>0</v>
      </c>
      <c r="T348" s="5">
        <f t="shared" si="89"/>
        <v>0</v>
      </c>
      <c r="U348" s="5">
        <f t="shared" si="90"/>
        <v>0</v>
      </c>
      <c r="V348" s="5">
        <f t="shared" si="91"/>
        <v>0</v>
      </c>
      <c r="W348" s="5">
        <f t="shared" si="92"/>
        <v>0</v>
      </c>
      <c r="X348" s="5">
        <f t="shared" si="93"/>
        <v>1</v>
      </c>
      <c r="Y348" s="5">
        <f t="shared" si="94"/>
        <v>0</v>
      </c>
      <c r="Z348" s="5">
        <f t="shared" si="95"/>
        <v>0</v>
      </c>
      <c r="AA348" s="5">
        <f t="shared" si="96"/>
        <v>1</v>
      </c>
      <c r="AB348" s="5">
        <f t="shared" si="97"/>
        <v>0</v>
      </c>
      <c r="AC348" s="5">
        <f t="shared" si="98"/>
        <v>0</v>
      </c>
      <c r="AD348" s="16"/>
      <c r="AF348" s="5">
        <f t="shared" si="99"/>
        <v>2</v>
      </c>
      <c r="AG348" s="5">
        <f t="shared" si="100"/>
        <v>2</v>
      </c>
      <c r="AH348" s="5" t="str">
        <f t="shared" si="101"/>
        <v>Correct</v>
      </c>
      <c r="AI348" t="s">
        <v>94</v>
      </c>
      <c r="AJ348">
        <v>62</v>
      </c>
      <c r="AK348" t="s">
        <v>121</v>
      </c>
      <c r="AL348" t="s">
        <v>219</v>
      </c>
      <c r="AM348" t="s">
        <v>107</v>
      </c>
      <c r="AN348" t="s">
        <v>98</v>
      </c>
      <c r="AO348" s="1" t="s">
        <v>80</v>
      </c>
      <c r="AP348" t="s">
        <v>99</v>
      </c>
      <c r="AQ348" t="s">
        <v>103</v>
      </c>
      <c r="AR348" t="s">
        <v>101</v>
      </c>
      <c r="AS348" t="s">
        <v>98</v>
      </c>
      <c r="AT348" s="1"/>
      <c r="AU348" t="s">
        <v>98</v>
      </c>
    </row>
    <row r="349" spans="1:47" x14ac:dyDescent="0.25">
      <c r="A349" s="1">
        <v>348</v>
      </c>
      <c r="H349" t="s">
        <v>44</v>
      </c>
      <c r="O349" s="5">
        <f t="shared" si="85"/>
        <v>1</v>
      </c>
      <c r="P349" s="5">
        <f t="shared" si="86"/>
        <v>3</v>
      </c>
      <c r="R349" s="5">
        <f t="shared" si="87"/>
        <v>0</v>
      </c>
      <c r="S349" s="5">
        <f t="shared" si="88"/>
        <v>0</v>
      </c>
      <c r="T349" s="5">
        <f t="shared" si="89"/>
        <v>0</v>
      </c>
      <c r="U349" s="5">
        <f t="shared" si="90"/>
        <v>0</v>
      </c>
      <c r="V349" s="5">
        <f t="shared" si="91"/>
        <v>0</v>
      </c>
      <c r="W349" s="5">
        <f t="shared" si="92"/>
        <v>0</v>
      </c>
      <c r="X349" s="5">
        <f t="shared" si="93"/>
        <v>1</v>
      </c>
      <c r="Y349" s="5">
        <f t="shared" si="94"/>
        <v>0</v>
      </c>
      <c r="Z349" s="5">
        <f t="shared" si="95"/>
        <v>0</v>
      </c>
      <c r="AA349" s="5">
        <f t="shared" si="96"/>
        <v>0</v>
      </c>
      <c r="AB349" s="5">
        <f t="shared" si="97"/>
        <v>0</v>
      </c>
      <c r="AC349" s="5">
        <f t="shared" si="98"/>
        <v>0</v>
      </c>
      <c r="AD349" s="16"/>
      <c r="AF349" s="5">
        <f t="shared" si="99"/>
        <v>1</v>
      </c>
      <c r="AG349" s="5">
        <f t="shared" si="100"/>
        <v>1</v>
      </c>
      <c r="AH349" s="5" t="str">
        <f t="shared" si="101"/>
        <v>Correct</v>
      </c>
      <c r="AI349" t="s">
        <v>94</v>
      </c>
      <c r="AJ349">
        <v>49</v>
      </c>
      <c r="AK349" t="s">
        <v>115</v>
      </c>
      <c r="AL349" t="s">
        <v>331</v>
      </c>
      <c r="AM349" t="s">
        <v>107</v>
      </c>
      <c r="AN349" t="s">
        <v>102</v>
      </c>
      <c r="AO349" s="1" t="s">
        <v>80</v>
      </c>
      <c r="AP349" t="s">
        <v>126</v>
      </c>
      <c r="AQ349" t="s">
        <v>110</v>
      </c>
      <c r="AR349" t="s">
        <v>101</v>
      </c>
      <c r="AS349" t="s">
        <v>102</v>
      </c>
      <c r="AT349" s="1"/>
      <c r="AU349" t="s">
        <v>102</v>
      </c>
    </row>
    <row r="350" spans="1:47" x14ac:dyDescent="0.25">
      <c r="A350" s="1">
        <v>349</v>
      </c>
      <c r="G350" t="s">
        <v>37</v>
      </c>
      <c r="K350" t="s">
        <v>47</v>
      </c>
      <c r="M350" t="s">
        <v>49</v>
      </c>
      <c r="O350" s="5">
        <f t="shared" si="85"/>
        <v>3</v>
      </c>
      <c r="P350" s="5">
        <f t="shared" si="86"/>
        <v>1</v>
      </c>
      <c r="R350" s="5">
        <f t="shared" si="87"/>
        <v>0</v>
      </c>
      <c r="S350" s="5">
        <f t="shared" si="88"/>
        <v>0</v>
      </c>
      <c r="T350" s="5">
        <f t="shared" si="89"/>
        <v>0</v>
      </c>
      <c r="U350" s="5">
        <f t="shared" si="90"/>
        <v>0</v>
      </c>
      <c r="V350" s="5">
        <f t="shared" si="91"/>
        <v>0</v>
      </c>
      <c r="W350" s="5">
        <f t="shared" si="92"/>
        <v>1</v>
      </c>
      <c r="X350" s="5">
        <f t="shared" si="93"/>
        <v>0</v>
      </c>
      <c r="Y350" s="5">
        <f t="shared" si="94"/>
        <v>0</v>
      </c>
      <c r="Z350" s="5">
        <f t="shared" si="95"/>
        <v>0</v>
      </c>
      <c r="AA350" s="5">
        <f t="shared" si="96"/>
        <v>1</v>
      </c>
      <c r="AB350" s="5">
        <f t="shared" si="97"/>
        <v>0</v>
      </c>
      <c r="AC350" s="5">
        <f t="shared" si="98"/>
        <v>1</v>
      </c>
      <c r="AD350" s="16"/>
      <c r="AF350" s="5">
        <f t="shared" si="99"/>
        <v>3</v>
      </c>
      <c r="AG350" s="5">
        <f t="shared" si="100"/>
        <v>3</v>
      </c>
      <c r="AH350" s="5" t="str">
        <f t="shared" si="101"/>
        <v>Correct</v>
      </c>
      <c r="AI350" t="s">
        <v>94</v>
      </c>
      <c r="AJ350">
        <v>48</v>
      </c>
      <c r="AK350" t="s">
        <v>115</v>
      </c>
      <c r="AL350" t="s">
        <v>333</v>
      </c>
      <c r="AM350" t="s">
        <v>107</v>
      </c>
      <c r="AN350" t="s">
        <v>98</v>
      </c>
      <c r="AO350" s="1" t="s">
        <v>84</v>
      </c>
      <c r="AP350" t="s">
        <v>114</v>
      </c>
      <c r="AQ350" t="s">
        <v>103</v>
      </c>
      <c r="AR350" t="s">
        <v>101</v>
      </c>
      <c r="AS350" t="s">
        <v>102</v>
      </c>
      <c r="AT350" s="1"/>
      <c r="AU350" t="s">
        <v>102</v>
      </c>
    </row>
    <row r="351" spans="1:47" x14ac:dyDescent="0.25">
      <c r="A351" s="1">
        <v>350</v>
      </c>
      <c r="C351" t="s">
        <v>40</v>
      </c>
      <c r="E351" t="s">
        <v>42</v>
      </c>
      <c r="H351" t="s">
        <v>44</v>
      </c>
      <c r="O351" s="5">
        <f t="shared" si="85"/>
        <v>3</v>
      </c>
      <c r="P351" s="5">
        <f t="shared" si="86"/>
        <v>1</v>
      </c>
      <c r="R351" s="5">
        <f t="shared" si="87"/>
        <v>0</v>
      </c>
      <c r="S351" s="5">
        <f t="shared" si="88"/>
        <v>1</v>
      </c>
      <c r="T351" s="5">
        <f t="shared" si="89"/>
        <v>0</v>
      </c>
      <c r="U351" s="5">
        <f t="shared" si="90"/>
        <v>1</v>
      </c>
      <c r="V351" s="5">
        <f t="shared" si="91"/>
        <v>0</v>
      </c>
      <c r="W351" s="5">
        <f t="shared" si="92"/>
        <v>0</v>
      </c>
      <c r="X351" s="5">
        <f t="shared" si="93"/>
        <v>1</v>
      </c>
      <c r="Y351" s="5">
        <f t="shared" si="94"/>
        <v>0</v>
      </c>
      <c r="Z351" s="5">
        <f t="shared" si="95"/>
        <v>0</v>
      </c>
      <c r="AA351" s="5">
        <f t="shared" si="96"/>
        <v>0</v>
      </c>
      <c r="AB351" s="5">
        <f t="shared" si="97"/>
        <v>0</v>
      </c>
      <c r="AC351" s="5">
        <f t="shared" si="98"/>
        <v>0</v>
      </c>
      <c r="AD351" s="16"/>
      <c r="AF351" s="5">
        <f t="shared" si="99"/>
        <v>3</v>
      </c>
      <c r="AG351" s="5">
        <f t="shared" si="100"/>
        <v>3</v>
      </c>
      <c r="AH351" s="5" t="str">
        <f t="shared" si="101"/>
        <v>Correct</v>
      </c>
      <c r="AI351" t="s">
        <v>94</v>
      </c>
      <c r="AJ351">
        <v>52</v>
      </c>
      <c r="AK351" t="s">
        <v>121</v>
      </c>
      <c r="AL351" t="s">
        <v>200</v>
      </c>
      <c r="AM351" t="s">
        <v>128</v>
      </c>
      <c r="AN351" t="s">
        <v>98</v>
      </c>
      <c r="AO351" s="1" t="s">
        <v>80</v>
      </c>
      <c r="AP351" t="s">
        <v>126</v>
      </c>
      <c r="AQ351" t="s">
        <v>100</v>
      </c>
      <c r="AR351" t="s">
        <v>101</v>
      </c>
      <c r="AS351" t="s">
        <v>102</v>
      </c>
      <c r="AT351" s="1"/>
      <c r="AU351" t="s">
        <v>102</v>
      </c>
    </row>
    <row r="352" spans="1:47" x14ac:dyDescent="0.25">
      <c r="A352" s="1">
        <v>351</v>
      </c>
      <c r="H352" t="s">
        <v>44</v>
      </c>
      <c r="O352" s="5">
        <f t="shared" si="85"/>
        <v>1</v>
      </c>
      <c r="P352" s="5">
        <f t="shared" si="86"/>
        <v>3</v>
      </c>
      <c r="R352" s="5">
        <f t="shared" si="87"/>
        <v>0</v>
      </c>
      <c r="S352" s="5">
        <f t="shared" si="88"/>
        <v>0</v>
      </c>
      <c r="T352" s="5">
        <f t="shared" si="89"/>
        <v>0</v>
      </c>
      <c r="U352" s="5">
        <f t="shared" si="90"/>
        <v>0</v>
      </c>
      <c r="V352" s="5">
        <f t="shared" si="91"/>
        <v>0</v>
      </c>
      <c r="W352" s="5">
        <f t="shared" si="92"/>
        <v>0</v>
      </c>
      <c r="X352" s="5">
        <f t="shared" si="93"/>
        <v>1</v>
      </c>
      <c r="Y352" s="5">
        <f t="shared" si="94"/>
        <v>0</v>
      </c>
      <c r="Z352" s="5">
        <f t="shared" si="95"/>
        <v>0</v>
      </c>
      <c r="AA352" s="5">
        <f t="shared" si="96"/>
        <v>0</v>
      </c>
      <c r="AB352" s="5">
        <f t="shared" si="97"/>
        <v>0</v>
      </c>
      <c r="AC352" s="5">
        <f t="shared" si="98"/>
        <v>0</v>
      </c>
      <c r="AD352" s="16"/>
      <c r="AF352" s="5">
        <f t="shared" si="99"/>
        <v>1</v>
      </c>
      <c r="AG352" s="5">
        <f t="shared" si="100"/>
        <v>1</v>
      </c>
      <c r="AH352" s="5" t="str">
        <f t="shared" si="101"/>
        <v>Correct</v>
      </c>
      <c r="AI352" t="s">
        <v>105</v>
      </c>
      <c r="AJ352">
        <v>64</v>
      </c>
      <c r="AK352" t="s">
        <v>95</v>
      </c>
      <c r="AL352" t="s">
        <v>127</v>
      </c>
      <c r="AM352" t="s">
        <v>107</v>
      </c>
      <c r="AN352" t="s">
        <v>102</v>
      </c>
      <c r="AO352" s="1" t="s">
        <v>80</v>
      </c>
      <c r="AP352" t="s">
        <v>126</v>
      </c>
      <c r="AQ352" t="s">
        <v>153</v>
      </c>
      <c r="AR352" t="s">
        <v>101</v>
      </c>
      <c r="AS352" t="s">
        <v>102</v>
      </c>
      <c r="AT352" s="1"/>
      <c r="AU352" t="s">
        <v>102</v>
      </c>
    </row>
    <row r="353" spans="1:47" x14ac:dyDescent="0.25">
      <c r="A353" s="1">
        <v>352</v>
      </c>
      <c r="C353" t="s">
        <v>40</v>
      </c>
      <c r="F353" t="s">
        <v>43</v>
      </c>
      <c r="K353" t="s">
        <v>47</v>
      </c>
      <c r="O353" s="5">
        <f t="shared" si="85"/>
        <v>3</v>
      </c>
      <c r="P353" s="5">
        <f t="shared" si="86"/>
        <v>1</v>
      </c>
      <c r="R353" s="5">
        <f t="shared" si="87"/>
        <v>0</v>
      </c>
      <c r="S353" s="5">
        <f t="shared" si="88"/>
        <v>1</v>
      </c>
      <c r="T353" s="5">
        <f t="shared" si="89"/>
        <v>0</v>
      </c>
      <c r="U353" s="5">
        <f t="shared" si="90"/>
        <v>0</v>
      </c>
      <c r="V353" s="5">
        <f t="shared" si="91"/>
        <v>1</v>
      </c>
      <c r="W353" s="5">
        <f t="shared" si="92"/>
        <v>0</v>
      </c>
      <c r="X353" s="5">
        <f t="shared" si="93"/>
        <v>0</v>
      </c>
      <c r="Y353" s="5">
        <f t="shared" si="94"/>
        <v>0</v>
      </c>
      <c r="Z353" s="5">
        <f t="shared" si="95"/>
        <v>0</v>
      </c>
      <c r="AA353" s="5">
        <f t="shared" si="96"/>
        <v>1</v>
      </c>
      <c r="AB353" s="5">
        <f t="shared" si="97"/>
        <v>0</v>
      </c>
      <c r="AC353" s="5">
        <f t="shared" si="98"/>
        <v>0</v>
      </c>
      <c r="AD353" s="16"/>
      <c r="AF353" s="5">
        <f t="shared" si="99"/>
        <v>3</v>
      </c>
      <c r="AG353" s="5">
        <f t="shared" si="100"/>
        <v>3</v>
      </c>
      <c r="AH353" s="5" t="str">
        <f t="shared" si="101"/>
        <v>Correct</v>
      </c>
      <c r="AI353" t="s">
        <v>105</v>
      </c>
      <c r="AJ353">
        <v>47</v>
      </c>
      <c r="AK353" t="s">
        <v>95</v>
      </c>
      <c r="AL353" t="s">
        <v>131</v>
      </c>
      <c r="AM353" t="s">
        <v>97</v>
      </c>
      <c r="AN353" t="s">
        <v>98</v>
      </c>
      <c r="AO353" s="1" t="s">
        <v>80</v>
      </c>
      <c r="AP353" t="s">
        <v>126</v>
      </c>
      <c r="AQ353" t="s">
        <v>153</v>
      </c>
      <c r="AR353" t="s">
        <v>101</v>
      </c>
      <c r="AS353" t="s">
        <v>102</v>
      </c>
      <c r="AT353" s="1"/>
      <c r="AU353" t="s">
        <v>102</v>
      </c>
    </row>
    <row r="354" spans="1:47" x14ac:dyDescent="0.25">
      <c r="A354" s="1">
        <v>353</v>
      </c>
      <c r="F354" t="s">
        <v>43</v>
      </c>
      <c r="L354" t="s">
        <v>48</v>
      </c>
      <c r="O354" s="5">
        <f t="shared" si="85"/>
        <v>2</v>
      </c>
      <c r="P354" s="5">
        <f t="shared" si="86"/>
        <v>1.5</v>
      </c>
      <c r="R354" s="5">
        <f t="shared" si="87"/>
        <v>0</v>
      </c>
      <c r="S354" s="5">
        <f t="shared" si="88"/>
        <v>0</v>
      </c>
      <c r="T354" s="5">
        <f t="shared" si="89"/>
        <v>0</v>
      </c>
      <c r="U354" s="5">
        <f t="shared" si="90"/>
        <v>0</v>
      </c>
      <c r="V354" s="5">
        <f t="shared" si="91"/>
        <v>1</v>
      </c>
      <c r="W354" s="5">
        <f t="shared" si="92"/>
        <v>0</v>
      </c>
      <c r="X354" s="5">
        <f t="shared" si="93"/>
        <v>0</v>
      </c>
      <c r="Y354" s="5">
        <f t="shared" si="94"/>
        <v>0</v>
      </c>
      <c r="Z354" s="5">
        <f t="shared" si="95"/>
        <v>0</v>
      </c>
      <c r="AA354" s="5">
        <f t="shared" si="96"/>
        <v>0</v>
      </c>
      <c r="AB354" s="5">
        <f t="shared" si="97"/>
        <v>1</v>
      </c>
      <c r="AC354" s="5">
        <f t="shared" si="98"/>
        <v>0</v>
      </c>
      <c r="AD354" s="16"/>
      <c r="AF354" s="5">
        <f t="shared" si="99"/>
        <v>2</v>
      </c>
      <c r="AG354" s="5">
        <f t="shared" si="100"/>
        <v>2</v>
      </c>
      <c r="AH354" s="5" t="str">
        <f t="shared" si="101"/>
        <v>Correct</v>
      </c>
      <c r="AI354" t="s">
        <v>94</v>
      </c>
      <c r="AJ354">
        <v>52</v>
      </c>
      <c r="AK354" t="s">
        <v>115</v>
      </c>
      <c r="AL354" t="s">
        <v>334</v>
      </c>
      <c r="AM354" t="s">
        <v>107</v>
      </c>
      <c r="AN354" t="s">
        <v>98</v>
      </c>
      <c r="AO354" s="1" t="s">
        <v>80</v>
      </c>
      <c r="AP354" t="s">
        <v>114</v>
      </c>
      <c r="AQ354" t="s">
        <v>120</v>
      </c>
      <c r="AR354" t="s">
        <v>135</v>
      </c>
      <c r="AS354" t="s">
        <v>102</v>
      </c>
      <c r="AT354" s="1"/>
      <c r="AU354" t="s">
        <v>102</v>
      </c>
    </row>
    <row r="355" spans="1:47" x14ac:dyDescent="0.25">
      <c r="A355" s="1">
        <v>354</v>
      </c>
      <c r="F355" t="s">
        <v>43</v>
      </c>
      <c r="O355" s="5">
        <f t="shared" si="85"/>
        <v>1</v>
      </c>
      <c r="P355" s="5">
        <f t="shared" si="86"/>
        <v>3</v>
      </c>
      <c r="R355" s="5">
        <f t="shared" si="87"/>
        <v>0</v>
      </c>
      <c r="S355" s="5">
        <f t="shared" si="88"/>
        <v>0</v>
      </c>
      <c r="T355" s="5">
        <f t="shared" si="89"/>
        <v>0</v>
      </c>
      <c r="U355" s="5">
        <f t="shared" si="90"/>
        <v>0</v>
      </c>
      <c r="V355" s="5">
        <f t="shared" si="91"/>
        <v>1</v>
      </c>
      <c r="W355" s="5">
        <f t="shared" si="92"/>
        <v>0</v>
      </c>
      <c r="X355" s="5">
        <f t="shared" si="93"/>
        <v>0</v>
      </c>
      <c r="Y355" s="5">
        <f t="shared" si="94"/>
        <v>0</v>
      </c>
      <c r="Z355" s="5">
        <f t="shared" si="95"/>
        <v>0</v>
      </c>
      <c r="AA355" s="5">
        <f t="shared" si="96"/>
        <v>0</v>
      </c>
      <c r="AB355" s="5">
        <f t="shared" si="97"/>
        <v>0</v>
      </c>
      <c r="AC355" s="5">
        <f t="shared" si="98"/>
        <v>0</v>
      </c>
      <c r="AD355" s="16"/>
      <c r="AF355" s="5">
        <f t="shared" si="99"/>
        <v>1</v>
      </c>
      <c r="AG355" s="5">
        <f t="shared" si="100"/>
        <v>1</v>
      </c>
      <c r="AH355" s="5" t="str">
        <f t="shared" si="101"/>
        <v>Correct</v>
      </c>
      <c r="AI355" t="s">
        <v>94</v>
      </c>
      <c r="AJ355">
        <v>54</v>
      </c>
      <c r="AK355" t="s">
        <v>121</v>
      </c>
      <c r="AL355" t="s">
        <v>180</v>
      </c>
      <c r="AM355" t="s">
        <v>107</v>
      </c>
      <c r="AN355" t="s">
        <v>98</v>
      </c>
      <c r="AO355" s="1" t="s">
        <v>80</v>
      </c>
      <c r="AQ355" t="s">
        <v>120</v>
      </c>
      <c r="AR355" t="s">
        <v>104</v>
      </c>
      <c r="AS355" t="s">
        <v>102</v>
      </c>
      <c r="AT355" s="1"/>
      <c r="AU355" t="s">
        <v>102</v>
      </c>
    </row>
    <row r="356" spans="1:47" x14ac:dyDescent="0.25">
      <c r="A356" s="1">
        <v>355</v>
      </c>
      <c r="J356" t="s">
        <v>46</v>
      </c>
      <c r="O356" s="5">
        <f t="shared" si="85"/>
        <v>1</v>
      </c>
      <c r="P356" s="5">
        <f t="shared" si="86"/>
        <v>3</v>
      </c>
      <c r="R356" s="5">
        <f t="shared" si="87"/>
        <v>0</v>
      </c>
      <c r="S356" s="5">
        <f t="shared" si="88"/>
        <v>0</v>
      </c>
      <c r="T356" s="5">
        <f t="shared" si="89"/>
        <v>0</v>
      </c>
      <c r="U356" s="5">
        <f t="shared" si="90"/>
        <v>0</v>
      </c>
      <c r="V356" s="5">
        <f t="shared" si="91"/>
        <v>0</v>
      </c>
      <c r="W356" s="5">
        <f t="shared" si="92"/>
        <v>0</v>
      </c>
      <c r="X356" s="5">
        <f t="shared" si="93"/>
        <v>0</v>
      </c>
      <c r="Y356" s="5">
        <f t="shared" si="94"/>
        <v>0</v>
      </c>
      <c r="Z356" s="5">
        <f t="shared" si="95"/>
        <v>1</v>
      </c>
      <c r="AA356" s="5">
        <f t="shared" si="96"/>
        <v>0</v>
      </c>
      <c r="AB356" s="5">
        <f t="shared" si="97"/>
        <v>0</v>
      </c>
      <c r="AC356" s="5">
        <f t="shared" si="98"/>
        <v>0</v>
      </c>
      <c r="AD356" s="16"/>
      <c r="AF356" s="5">
        <f t="shared" si="99"/>
        <v>1</v>
      </c>
      <c r="AG356" s="5">
        <f t="shared" si="100"/>
        <v>1</v>
      </c>
      <c r="AH356" s="5" t="str">
        <f t="shared" si="101"/>
        <v>Correct</v>
      </c>
      <c r="AI356" t="s">
        <v>105</v>
      </c>
      <c r="AJ356">
        <v>57</v>
      </c>
      <c r="AK356" t="s">
        <v>95</v>
      </c>
      <c r="AL356" t="s">
        <v>145</v>
      </c>
      <c r="AM356" t="s">
        <v>107</v>
      </c>
      <c r="AN356" t="s">
        <v>98</v>
      </c>
      <c r="AO356" s="1" t="s">
        <v>80</v>
      </c>
      <c r="AP356" t="s">
        <v>126</v>
      </c>
      <c r="AQ356" t="s">
        <v>100</v>
      </c>
      <c r="AR356" t="s">
        <v>104</v>
      </c>
      <c r="AS356" t="s">
        <v>102</v>
      </c>
      <c r="AT356" s="1"/>
      <c r="AU356" t="s">
        <v>102</v>
      </c>
    </row>
    <row r="357" spans="1:47" x14ac:dyDescent="0.25">
      <c r="A357" s="1">
        <v>356</v>
      </c>
      <c r="H357" t="s">
        <v>44</v>
      </c>
      <c r="O357" s="5">
        <f t="shared" si="85"/>
        <v>1</v>
      </c>
      <c r="P357" s="5">
        <f t="shared" si="86"/>
        <v>3</v>
      </c>
      <c r="R357" s="5">
        <f t="shared" si="87"/>
        <v>0</v>
      </c>
      <c r="S357" s="5">
        <f t="shared" si="88"/>
        <v>0</v>
      </c>
      <c r="T357" s="5">
        <f t="shared" si="89"/>
        <v>0</v>
      </c>
      <c r="U357" s="5">
        <f t="shared" si="90"/>
        <v>0</v>
      </c>
      <c r="V357" s="5">
        <f t="shared" si="91"/>
        <v>0</v>
      </c>
      <c r="W357" s="5">
        <f t="shared" si="92"/>
        <v>0</v>
      </c>
      <c r="X357" s="5">
        <f t="shared" si="93"/>
        <v>1</v>
      </c>
      <c r="Y357" s="5">
        <f t="shared" si="94"/>
        <v>0</v>
      </c>
      <c r="Z357" s="5">
        <f t="shared" si="95"/>
        <v>0</v>
      </c>
      <c r="AA357" s="5">
        <f t="shared" si="96"/>
        <v>0</v>
      </c>
      <c r="AB357" s="5">
        <f t="shared" si="97"/>
        <v>0</v>
      </c>
      <c r="AC357" s="5">
        <f t="shared" si="98"/>
        <v>0</v>
      </c>
      <c r="AD357" s="16"/>
      <c r="AF357" s="5">
        <f t="shared" si="99"/>
        <v>1</v>
      </c>
      <c r="AG357" s="5">
        <f t="shared" si="100"/>
        <v>1</v>
      </c>
      <c r="AH357" s="5" t="str">
        <f t="shared" si="101"/>
        <v>Correct</v>
      </c>
      <c r="AI357" t="s">
        <v>94</v>
      </c>
      <c r="AJ357">
        <v>52</v>
      </c>
      <c r="AK357" t="s">
        <v>121</v>
      </c>
      <c r="AL357" t="s">
        <v>200</v>
      </c>
      <c r="AM357" t="s">
        <v>107</v>
      </c>
      <c r="AN357" t="s">
        <v>98</v>
      </c>
      <c r="AO357" s="1" t="s">
        <v>80</v>
      </c>
      <c r="AP357" t="s">
        <v>126</v>
      </c>
      <c r="AQ357" t="s">
        <v>110</v>
      </c>
      <c r="AR357" t="s">
        <v>101</v>
      </c>
      <c r="AS357" t="s">
        <v>102</v>
      </c>
      <c r="AT357" s="1"/>
      <c r="AU357" t="s">
        <v>102</v>
      </c>
    </row>
    <row r="358" spans="1:47" x14ac:dyDescent="0.25">
      <c r="A358" s="1">
        <v>357</v>
      </c>
      <c r="C358" t="s">
        <v>40</v>
      </c>
      <c r="E358" t="s">
        <v>42</v>
      </c>
      <c r="O358" s="5">
        <f t="shared" si="85"/>
        <v>2</v>
      </c>
      <c r="P358" s="5">
        <f t="shared" si="86"/>
        <v>1.5</v>
      </c>
      <c r="R358" s="5">
        <f t="shared" si="87"/>
        <v>0</v>
      </c>
      <c r="S358" s="5">
        <f t="shared" si="88"/>
        <v>1</v>
      </c>
      <c r="T358" s="5">
        <f t="shared" si="89"/>
        <v>0</v>
      </c>
      <c r="U358" s="5">
        <f t="shared" si="90"/>
        <v>1</v>
      </c>
      <c r="V358" s="5">
        <f t="shared" si="91"/>
        <v>0</v>
      </c>
      <c r="W358" s="5">
        <f t="shared" si="92"/>
        <v>0</v>
      </c>
      <c r="X358" s="5">
        <f t="shared" si="93"/>
        <v>0</v>
      </c>
      <c r="Y358" s="5">
        <f t="shared" si="94"/>
        <v>0</v>
      </c>
      <c r="Z358" s="5">
        <f t="shared" si="95"/>
        <v>0</v>
      </c>
      <c r="AA358" s="5">
        <f t="shared" si="96"/>
        <v>0</v>
      </c>
      <c r="AB358" s="5">
        <f t="shared" si="97"/>
        <v>0</v>
      </c>
      <c r="AC358" s="5">
        <f t="shared" si="98"/>
        <v>0</v>
      </c>
      <c r="AD358" s="16"/>
      <c r="AF358" s="5">
        <f t="shared" si="99"/>
        <v>2</v>
      </c>
      <c r="AG358" s="5">
        <f t="shared" si="100"/>
        <v>2</v>
      </c>
      <c r="AH358" s="5" t="str">
        <f t="shared" si="101"/>
        <v>Correct</v>
      </c>
      <c r="AI358" t="s">
        <v>94</v>
      </c>
      <c r="AJ358">
        <v>42</v>
      </c>
      <c r="AK358" t="s">
        <v>95</v>
      </c>
      <c r="AL358" t="s">
        <v>127</v>
      </c>
      <c r="AM358" t="s">
        <v>97</v>
      </c>
      <c r="AN358" t="s">
        <v>98</v>
      </c>
      <c r="AO358" s="1" t="s">
        <v>80</v>
      </c>
      <c r="AP358" t="s">
        <v>126</v>
      </c>
      <c r="AQ358" t="s">
        <v>153</v>
      </c>
      <c r="AR358" t="s">
        <v>101</v>
      </c>
      <c r="AS358" t="s">
        <v>102</v>
      </c>
      <c r="AT358" s="1"/>
      <c r="AU358" t="s">
        <v>102</v>
      </c>
    </row>
    <row r="359" spans="1:47" x14ac:dyDescent="0.25">
      <c r="A359" s="1">
        <v>358</v>
      </c>
      <c r="C359" t="s">
        <v>40</v>
      </c>
      <c r="D359" t="s">
        <v>41</v>
      </c>
      <c r="J359" t="s">
        <v>46</v>
      </c>
      <c r="O359" s="5">
        <f t="shared" si="85"/>
        <v>3</v>
      </c>
      <c r="P359" s="5">
        <f t="shared" si="86"/>
        <v>1</v>
      </c>
      <c r="R359" s="5">
        <f t="shared" si="87"/>
        <v>0</v>
      </c>
      <c r="S359" s="5">
        <f t="shared" si="88"/>
        <v>1</v>
      </c>
      <c r="T359" s="5">
        <f t="shared" si="89"/>
        <v>1</v>
      </c>
      <c r="U359" s="5">
        <f t="shared" si="90"/>
        <v>0</v>
      </c>
      <c r="V359" s="5">
        <f t="shared" si="91"/>
        <v>0</v>
      </c>
      <c r="W359" s="5">
        <f t="shared" si="92"/>
        <v>0</v>
      </c>
      <c r="X359" s="5">
        <f t="shared" si="93"/>
        <v>0</v>
      </c>
      <c r="Y359" s="5">
        <f t="shared" si="94"/>
        <v>0</v>
      </c>
      <c r="Z359" s="5">
        <f t="shared" si="95"/>
        <v>1</v>
      </c>
      <c r="AA359" s="5">
        <f t="shared" si="96"/>
        <v>0</v>
      </c>
      <c r="AB359" s="5">
        <f t="shared" si="97"/>
        <v>0</v>
      </c>
      <c r="AC359" s="5">
        <f t="shared" si="98"/>
        <v>0</v>
      </c>
      <c r="AD359" s="16"/>
      <c r="AF359" s="5">
        <f t="shared" si="99"/>
        <v>3</v>
      </c>
      <c r="AG359" s="5">
        <f t="shared" si="100"/>
        <v>3</v>
      </c>
      <c r="AH359" s="5" t="str">
        <f t="shared" si="101"/>
        <v>Correct</v>
      </c>
      <c r="AI359" t="s">
        <v>105</v>
      </c>
      <c r="AJ359">
        <v>63</v>
      </c>
      <c r="AK359" t="s">
        <v>95</v>
      </c>
      <c r="AL359" t="s">
        <v>220</v>
      </c>
      <c r="AM359" t="s">
        <v>107</v>
      </c>
      <c r="AN359" t="s">
        <v>98</v>
      </c>
      <c r="AO359" s="1" t="s">
        <v>80</v>
      </c>
      <c r="AP359" t="s">
        <v>126</v>
      </c>
      <c r="AQ359" t="s">
        <v>100</v>
      </c>
      <c r="AR359" t="s">
        <v>101</v>
      </c>
      <c r="AS359" t="s">
        <v>102</v>
      </c>
      <c r="AT359" s="1"/>
      <c r="AU359" t="s">
        <v>102</v>
      </c>
    </row>
    <row r="360" spans="1:47" x14ac:dyDescent="0.25">
      <c r="A360" s="1">
        <v>359</v>
      </c>
      <c r="F360" t="s">
        <v>43</v>
      </c>
      <c r="H360" t="s">
        <v>44</v>
      </c>
      <c r="K360" t="s">
        <v>47</v>
      </c>
      <c r="O360" s="5">
        <f t="shared" si="85"/>
        <v>3</v>
      </c>
      <c r="P360" s="5">
        <f t="shared" si="86"/>
        <v>1</v>
      </c>
      <c r="R360" s="5">
        <f t="shared" si="87"/>
        <v>0</v>
      </c>
      <c r="S360" s="5">
        <f t="shared" si="88"/>
        <v>0</v>
      </c>
      <c r="T360" s="5">
        <f t="shared" si="89"/>
        <v>0</v>
      </c>
      <c r="U360" s="5">
        <f t="shared" si="90"/>
        <v>0</v>
      </c>
      <c r="V360" s="5">
        <f t="shared" si="91"/>
        <v>1</v>
      </c>
      <c r="W360" s="5">
        <f t="shared" si="92"/>
        <v>0</v>
      </c>
      <c r="X360" s="5">
        <f t="shared" si="93"/>
        <v>1</v>
      </c>
      <c r="Y360" s="5">
        <f t="shared" si="94"/>
        <v>0</v>
      </c>
      <c r="Z360" s="5">
        <f t="shared" si="95"/>
        <v>0</v>
      </c>
      <c r="AA360" s="5">
        <f t="shared" si="96"/>
        <v>1</v>
      </c>
      <c r="AB360" s="5">
        <f t="shared" si="97"/>
        <v>0</v>
      </c>
      <c r="AC360" s="5">
        <f t="shared" si="98"/>
        <v>0</v>
      </c>
      <c r="AD360" s="16"/>
      <c r="AF360" s="5">
        <f t="shared" si="99"/>
        <v>3</v>
      </c>
      <c r="AG360" s="5">
        <f t="shared" si="100"/>
        <v>3</v>
      </c>
      <c r="AH360" s="5" t="str">
        <f t="shared" si="101"/>
        <v>Correct</v>
      </c>
      <c r="AI360" t="s">
        <v>94</v>
      </c>
      <c r="AJ360">
        <v>32</v>
      </c>
      <c r="AK360" t="s">
        <v>95</v>
      </c>
      <c r="AL360" t="s">
        <v>117</v>
      </c>
      <c r="AM360" s="1" t="s">
        <v>346</v>
      </c>
      <c r="AN360" t="s">
        <v>102</v>
      </c>
      <c r="AO360" s="1" t="s">
        <v>80</v>
      </c>
      <c r="AP360" t="s">
        <v>126</v>
      </c>
      <c r="AQ360" t="s">
        <v>110</v>
      </c>
      <c r="AR360" t="s">
        <v>136</v>
      </c>
      <c r="AS360" t="s">
        <v>102</v>
      </c>
      <c r="AT360" s="1" t="s">
        <v>90</v>
      </c>
      <c r="AU360" t="s">
        <v>102</v>
      </c>
    </row>
    <row r="361" spans="1:47" x14ac:dyDescent="0.25">
      <c r="A361" s="1">
        <v>360</v>
      </c>
      <c r="B361" t="s">
        <v>39</v>
      </c>
      <c r="H361" t="s">
        <v>44</v>
      </c>
      <c r="O361" s="5">
        <f t="shared" si="85"/>
        <v>2</v>
      </c>
      <c r="P361" s="5">
        <f t="shared" si="86"/>
        <v>1.5</v>
      </c>
      <c r="R361" s="5">
        <f t="shared" si="87"/>
        <v>1</v>
      </c>
      <c r="S361" s="5">
        <f t="shared" si="88"/>
        <v>0</v>
      </c>
      <c r="T361" s="5">
        <f t="shared" si="89"/>
        <v>0</v>
      </c>
      <c r="U361" s="5">
        <f t="shared" si="90"/>
        <v>0</v>
      </c>
      <c r="V361" s="5">
        <f t="shared" si="91"/>
        <v>0</v>
      </c>
      <c r="W361" s="5">
        <f t="shared" si="92"/>
        <v>0</v>
      </c>
      <c r="X361" s="5">
        <f t="shared" si="93"/>
        <v>1</v>
      </c>
      <c r="Y361" s="5">
        <f t="shared" si="94"/>
        <v>0</v>
      </c>
      <c r="Z361" s="5">
        <f t="shared" si="95"/>
        <v>0</v>
      </c>
      <c r="AA361" s="5">
        <f t="shared" si="96"/>
        <v>0</v>
      </c>
      <c r="AB361" s="5">
        <f t="shared" si="97"/>
        <v>0</v>
      </c>
      <c r="AC361" s="5">
        <f t="shared" si="98"/>
        <v>0</v>
      </c>
      <c r="AD361" s="16"/>
      <c r="AF361" s="5">
        <f t="shared" si="99"/>
        <v>2</v>
      </c>
      <c r="AG361" s="5">
        <f t="shared" si="100"/>
        <v>2</v>
      </c>
      <c r="AH361" s="5" t="str">
        <f t="shared" si="101"/>
        <v>Correct</v>
      </c>
      <c r="AI361" t="s">
        <v>105</v>
      </c>
      <c r="AJ361">
        <v>64</v>
      </c>
      <c r="AK361" t="s">
        <v>121</v>
      </c>
      <c r="AL361" t="s">
        <v>181</v>
      </c>
      <c r="AM361" t="s">
        <v>107</v>
      </c>
      <c r="AN361" t="s">
        <v>98</v>
      </c>
      <c r="AO361" s="1" t="s">
        <v>80</v>
      </c>
      <c r="AP361" t="s">
        <v>126</v>
      </c>
      <c r="AQ361" t="s">
        <v>120</v>
      </c>
      <c r="AR361" t="s">
        <v>101</v>
      </c>
      <c r="AS361" t="s">
        <v>102</v>
      </c>
      <c r="AT361" s="1" t="s">
        <v>92</v>
      </c>
      <c r="AU361" t="s">
        <v>102</v>
      </c>
    </row>
    <row r="362" spans="1:47" x14ac:dyDescent="0.25">
      <c r="A362" s="1">
        <v>361</v>
      </c>
      <c r="C362" t="s">
        <v>40</v>
      </c>
      <c r="D362" t="s">
        <v>41</v>
      </c>
      <c r="E362" t="s">
        <v>42</v>
      </c>
      <c r="G362" t="s">
        <v>37</v>
      </c>
      <c r="I362" t="s">
        <v>45</v>
      </c>
      <c r="O362" s="5">
        <f t="shared" si="85"/>
        <v>5</v>
      </c>
      <c r="P362" s="5">
        <f t="shared" si="86"/>
        <v>0.6</v>
      </c>
      <c r="R362" s="5">
        <f t="shared" si="87"/>
        <v>0</v>
      </c>
      <c r="S362" s="5">
        <f t="shared" si="88"/>
        <v>0.6</v>
      </c>
      <c r="T362" s="5">
        <f t="shared" si="89"/>
        <v>0.6</v>
      </c>
      <c r="U362" s="5">
        <f t="shared" si="90"/>
        <v>0.6</v>
      </c>
      <c r="V362" s="5">
        <f t="shared" si="91"/>
        <v>0</v>
      </c>
      <c r="W362" s="5">
        <f t="shared" si="92"/>
        <v>0.6</v>
      </c>
      <c r="X362" s="5">
        <f t="shared" si="93"/>
        <v>0</v>
      </c>
      <c r="Y362" s="5">
        <f t="shared" si="94"/>
        <v>0.6</v>
      </c>
      <c r="Z362" s="5">
        <f t="shared" si="95"/>
        <v>0</v>
      </c>
      <c r="AA362" s="5">
        <f t="shared" si="96"/>
        <v>0</v>
      </c>
      <c r="AB362" s="5">
        <f t="shared" si="97"/>
        <v>0</v>
      </c>
      <c r="AC362" s="5">
        <f t="shared" si="98"/>
        <v>0</v>
      </c>
      <c r="AD362" s="16"/>
      <c r="AF362" s="5">
        <f t="shared" si="99"/>
        <v>3</v>
      </c>
      <c r="AG362" s="5">
        <f t="shared" si="100"/>
        <v>5</v>
      </c>
      <c r="AH362" s="5" t="str">
        <f t="shared" si="101"/>
        <v>Correct</v>
      </c>
      <c r="AI362" t="s">
        <v>94</v>
      </c>
      <c r="AJ362">
        <v>29</v>
      </c>
      <c r="AK362" t="s">
        <v>95</v>
      </c>
      <c r="AL362" t="s">
        <v>138</v>
      </c>
      <c r="AM362" t="s">
        <v>107</v>
      </c>
      <c r="AN362" t="s">
        <v>98</v>
      </c>
      <c r="AO362" s="1" t="s">
        <v>80</v>
      </c>
      <c r="AP362" t="s">
        <v>109</v>
      </c>
      <c r="AQ362" t="s">
        <v>110</v>
      </c>
      <c r="AR362" t="s">
        <v>101</v>
      </c>
      <c r="AS362" t="s">
        <v>102</v>
      </c>
      <c r="AT362" s="1" t="s">
        <v>90</v>
      </c>
      <c r="AU362" t="s">
        <v>102</v>
      </c>
    </row>
    <row r="363" spans="1:47" x14ac:dyDescent="0.25">
      <c r="A363" s="1">
        <v>362</v>
      </c>
      <c r="B363" t="s">
        <v>39</v>
      </c>
      <c r="H363" t="s">
        <v>44</v>
      </c>
      <c r="O363" s="5">
        <f t="shared" si="85"/>
        <v>2</v>
      </c>
      <c r="P363" s="5">
        <f t="shared" si="86"/>
        <v>1.5</v>
      </c>
      <c r="R363" s="5">
        <f t="shared" si="87"/>
        <v>1</v>
      </c>
      <c r="S363" s="5">
        <f t="shared" si="88"/>
        <v>0</v>
      </c>
      <c r="T363" s="5">
        <f t="shared" si="89"/>
        <v>0</v>
      </c>
      <c r="U363" s="5">
        <f t="shared" si="90"/>
        <v>0</v>
      </c>
      <c r="V363" s="5">
        <f t="shared" si="91"/>
        <v>0</v>
      </c>
      <c r="W363" s="5">
        <f t="shared" si="92"/>
        <v>0</v>
      </c>
      <c r="X363" s="5">
        <f t="shared" si="93"/>
        <v>1</v>
      </c>
      <c r="Y363" s="5">
        <f t="shared" si="94"/>
        <v>0</v>
      </c>
      <c r="Z363" s="5">
        <f t="shared" si="95"/>
        <v>0</v>
      </c>
      <c r="AA363" s="5">
        <f t="shared" si="96"/>
        <v>0</v>
      </c>
      <c r="AB363" s="5">
        <f t="shared" si="97"/>
        <v>0</v>
      </c>
      <c r="AC363" s="5">
        <f t="shared" si="98"/>
        <v>0</v>
      </c>
      <c r="AD363" s="16"/>
      <c r="AF363" s="5">
        <f t="shared" si="99"/>
        <v>2</v>
      </c>
      <c r="AG363" s="5">
        <f t="shared" si="100"/>
        <v>2</v>
      </c>
      <c r="AH363" s="5" t="str">
        <f t="shared" si="101"/>
        <v>Correct</v>
      </c>
      <c r="AI363" t="s">
        <v>94</v>
      </c>
      <c r="AJ363">
        <v>64</v>
      </c>
      <c r="AK363" t="s">
        <v>121</v>
      </c>
      <c r="AL363" t="s">
        <v>181</v>
      </c>
      <c r="AM363" t="s">
        <v>107</v>
      </c>
      <c r="AN363" t="s">
        <v>98</v>
      </c>
      <c r="AO363" s="1" t="s">
        <v>80</v>
      </c>
      <c r="AP363" t="s">
        <v>99</v>
      </c>
      <c r="AQ363" t="s">
        <v>103</v>
      </c>
      <c r="AS363" t="s">
        <v>102</v>
      </c>
      <c r="AT363" s="1" t="s">
        <v>92</v>
      </c>
      <c r="AU363" t="s">
        <v>98</v>
      </c>
    </row>
    <row r="364" spans="1:47" x14ac:dyDescent="0.25">
      <c r="A364" s="1">
        <v>363</v>
      </c>
      <c r="D364" t="s">
        <v>41</v>
      </c>
      <c r="E364" t="s">
        <v>42</v>
      </c>
      <c r="L364" t="s">
        <v>48</v>
      </c>
      <c r="O364" s="5">
        <f t="shared" si="85"/>
        <v>3</v>
      </c>
      <c r="P364" s="5">
        <f t="shared" si="86"/>
        <v>1</v>
      </c>
      <c r="R364" s="5">
        <f t="shared" si="87"/>
        <v>0</v>
      </c>
      <c r="S364" s="5">
        <f t="shared" si="88"/>
        <v>0</v>
      </c>
      <c r="T364" s="5">
        <f t="shared" si="89"/>
        <v>1</v>
      </c>
      <c r="U364" s="5">
        <f t="shared" si="90"/>
        <v>1</v>
      </c>
      <c r="V364" s="5">
        <f t="shared" si="91"/>
        <v>0</v>
      </c>
      <c r="W364" s="5">
        <f t="shared" si="92"/>
        <v>0</v>
      </c>
      <c r="X364" s="5">
        <f t="shared" si="93"/>
        <v>0</v>
      </c>
      <c r="Y364" s="5">
        <f t="shared" si="94"/>
        <v>0</v>
      </c>
      <c r="Z364" s="5">
        <f t="shared" si="95"/>
        <v>0</v>
      </c>
      <c r="AA364" s="5">
        <f t="shared" si="96"/>
        <v>0</v>
      </c>
      <c r="AB364" s="5">
        <f t="shared" si="97"/>
        <v>1</v>
      </c>
      <c r="AC364" s="5">
        <f t="shared" si="98"/>
        <v>0</v>
      </c>
      <c r="AD364" s="16"/>
      <c r="AF364" s="5">
        <f t="shared" si="99"/>
        <v>3</v>
      </c>
      <c r="AG364" s="5">
        <f t="shared" si="100"/>
        <v>3</v>
      </c>
      <c r="AH364" s="5" t="str">
        <f t="shared" si="101"/>
        <v>Correct</v>
      </c>
      <c r="AI364" t="s">
        <v>94</v>
      </c>
      <c r="AJ364">
        <v>24</v>
      </c>
      <c r="AK364" t="s">
        <v>95</v>
      </c>
      <c r="AL364" t="s">
        <v>130</v>
      </c>
      <c r="AM364" t="s">
        <v>107</v>
      </c>
      <c r="AO364" s="1" t="s">
        <v>365</v>
      </c>
      <c r="AQ364" t="s">
        <v>110</v>
      </c>
      <c r="AR364" t="s">
        <v>136</v>
      </c>
      <c r="AS364" t="s">
        <v>102</v>
      </c>
      <c r="AT364" s="1"/>
      <c r="AU364" t="s">
        <v>102</v>
      </c>
    </row>
    <row r="365" spans="1:47" x14ac:dyDescent="0.25">
      <c r="A365" s="1">
        <v>364</v>
      </c>
      <c r="B365" t="s">
        <v>39</v>
      </c>
      <c r="D365" t="s">
        <v>41</v>
      </c>
      <c r="H365" t="s">
        <v>44</v>
      </c>
      <c r="O365" s="5">
        <f t="shared" si="85"/>
        <v>3</v>
      </c>
      <c r="P365" s="5">
        <f t="shared" si="86"/>
        <v>1</v>
      </c>
      <c r="R365" s="5">
        <f t="shared" si="87"/>
        <v>1</v>
      </c>
      <c r="S365" s="5">
        <f t="shared" si="88"/>
        <v>0</v>
      </c>
      <c r="T365" s="5">
        <f t="shared" si="89"/>
        <v>1</v>
      </c>
      <c r="U365" s="5">
        <f t="shared" si="90"/>
        <v>0</v>
      </c>
      <c r="V365" s="5">
        <f t="shared" si="91"/>
        <v>0</v>
      </c>
      <c r="W365" s="5">
        <f t="shared" si="92"/>
        <v>0</v>
      </c>
      <c r="X365" s="5">
        <f t="shared" si="93"/>
        <v>1</v>
      </c>
      <c r="Y365" s="5">
        <f t="shared" si="94"/>
        <v>0</v>
      </c>
      <c r="Z365" s="5">
        <f t="shared" si="95"/>
        <v>0</v>
      </c>
      <c r="AA365" s="5">
        <f t="shared" si="96"/>
        <v>0</v>
      </c>
      <c r="AB365" s="5">
        <f t="shared" si="97"/>
        <v>0</v>
      </c>
      <c r="AC365" s="5">
        <f t="shared" si="98"/>
        <v>0</v>
      </c>
      <c r="AD365" s="16"/>
      <c r="AF365" s="5">
        <f t="shared" si="99"/>
        <v>3</v>
      </c>
      <c r="AG365" s="5">
        <f t="shared" si="100"/>
        <v>3</v>
      </c>
      <c r="AH365" s="5" t="str">
        <f t="shared" si="101"/>
        <v>Correct</v>
      </c>
      <c r="AI365" t="s">
        <v>94</v>
      </c>
      <c r="AJ365">
        <v>63</v>
      </c>
      <c r="AK365" t="s">
        <v>121</v>
      </c>
      <c r="AL365" t="s">
        <v>181</v>
      </c>
      <c r="AM365" t="s">
        <v>107</v>
      </c>
      <c r="AN365" t="s">
        <v>98</v>
      </c>
      <c r="AO365" s="1" t="s">
        <v>80</v>
      </c>
      <c r="AP365" t="s">
        <v>108</v>
      </c>
      <c r="AQ365" t="s">
        <v>120</v>
      </c>
      <c r="AR365" t="s">
        <v>101</v>
      </c>
      <c r="AS365" t="s">
        <v>102</v>
      </c>
      <c r="AT365" s="1" t="s">
        <v>92</v>
      </c>
      <c r="AU365" t="s">
        <v>102</v>
      </c>
    </row>
    <row r="366" spans="1:47" x14ac:dyDescent="0.25">
      <c r="A366" s="1">
        <v>365</v>
      </c>
      <c r="H366" t="s">
        <v>44</v>
      </c>
      <c r="O366" s="5">
        <f t="shared" si="85"/>
        <v>1</v>
      </c>
      <c r="P366" s="5">
        <f t="shared" si="86"/>
        <v>3</v>
      </c>
      <c r="R366" s="5">
        <f t="shared" si="87"/>
        <v>0</v>
      </c>
      <c r="S366" s="5">
        <f t="shared" si="88"/>
        <v>0</v>
      </c>
      <c r="T366" s="5">
        <f t="shared" si="89"/>
        <v>0</v>
      </c>
      <c r="U366" s="5">
        <f t="shared" si="90"/>
        <v>0</v>
      </c>
      <c r="V366" s="5">
        <f t="shared" si="91"/>
        <v>0</v>
      </c>
      <c r="W366" s="5">
        <f t="shared" si="92"/>
        <v>0</v>
      </c>
      <c r="X366" s="5">
        <f t="shared" si="93"/>
        <v>1</v>
      </c>
      <c r="Y366" s="5">
        <f t="shared" si="94"/>
        <v>0</v>
      </c>
      <c r="Z366" s="5">
        <f t="shared" si="95"/>
        <v>0</v>
      </c>
      <c r="AA366" s="5">
        <f t="shared" si="96"/>
        <v>0</v>
      </c>
      <c r="AB366" s="5">
        <f t="shared" si="97"/>
        <v>0</v>
      </c>
      <c r="AC366" s="5">
        <f t="shared" si="98"/>
        <v>0</v>
      </c>
      <c r="AD366" s="16"/>
      <c r="AF366" s="5">
        <f t="shared" si="99"/>
        <v>1</v>
      </c>
      <c r="AG366" s="5">
        <f t="shared" si="100"/>
        <v>1</v>
      </c>
      <c r="AH366" s="5" t="str">
        <f t="shared" si="101"/>
        <v>Correct</v>
      </c>
      <c r="AI366" t="s">
        <v>105</v>
      </c>
      <c r="AJ366">
        <v>64</v>
      </c>
      <c r="AK366" t="s">
        <v>95</v>
      </c>
      <c r="AL366" t="s">
        <v>221</v>
      </c>
      <c r="AN366" t="s">
        <v>98</v>
      </c>
      <c r="AO366" s="1" t="s">
        <v>365</v>
      </c>
      <c r="AP366" t="s">
        <v>126</v>
      </c>
      <c r="AQ366" t="s">
        <v>100</v>
      </c>
      <c r="AR366" t="s">
        <v>104</v>
      </c>
      <c r="AS366" t="s">
        <v>102</v>
      </c>
      <c r="AT366" s="1"/>
      <c r="AU366" t="s">
        <v>102</v>
      </c>
    </row>
    <row r="367" spans="1:47" x14ac:dyDescent="0.25">
      <c r="A367" s="1">
        <v>366</v>
      </c>
      <c r="O367" s="5">
        <f t="shared" si="85"/>
        <v>0</v>
      </c>
      <c r="P367" s="5" t="e">
        <f t="shared" si="86"/>
        <v>#DIV/0!</v>
      </c>
      <c r="R367" s="5">
        <f t="shared" si="87"/>
        <v>0</v>
      </c>
      <c r="S367" s="5">
        <f t="shared" si="88"/>
        <v>0</v>
      </c>
      <c r="T367" s="5">
        <f t="shared" si="89"/>
        <v>0</v>
      </c>
      <c r="U367" s="5">
        <f t="shared" si="90"/>
        <v>0</v>
      </c>
      <c r="V367" s="5">
        <f t="shared" si="91"/>
        <v>0</v>
      </c>
      <c r="W367" s="5">
        <f t="shared" si="92"/>
        <v>0</v>
      </c>
      <c r="X367" s="5">
        <f t="shared" si="93"/>
        <v>0</v>
      </c>
      <c r="Y367" s="5">
        <f t="shared" si="94"/>
        <v>0</v>
      </c>
      <c r="Z367" s="5">
        <f t="shared" si="95"/>
        <v>0</v>
      </c>
      <c r="AA367" s="5">
        <f t="shared" si="96"/>
        <v>0</v>
      </c>
      <c r="AB367" s="5">
        <f t="shared" si="97"/>
        <v>0</v>
      </c>
      <c r="AC367" s="5">
        <f t="shared" si="98"/>
        <v>0</v>
      </c>
      <c r="AD367" s="16"/>
      <c r="AF367" s="5">
        <f t="shared" si="99"/>
        <v>0</v>
      </c>
      <c r="AG367" s="5">
        <f t="shared" si="100"/>
        <v>0</v>
      </c>
      <c r="AH367" s="5" t="str">
        <f t="shared" si="101"/>
        <v>Correct</v>
      </c>
      <c r="AI367" t="s">
        <v>105</v>
      </c>
      <c r="AJ367">
        <v>70</v>
      </c>
      <c r="AK367" t="s">
        <v>95</v>
      </c>
      <c r="AL367" t="s">
        <v>222</v>
      </c>
      <c r="AM367" t="s">
        <v>107</v>
      </c>
      <c r="AO367" s="1" t="s">
        <v>80</v>
      </c>
      <c r="AP367" t="s">
        <v>126</v>
      </c>
      <c r="AQ367" t="s">
        <v>100</v>
      </c>
      <c r="AR367" t="s">
        <v>104</v>
      </c>
      <c r="AS367" t="s">
        <v>102</v>
      </c>
      <c r="AT367" s="1"/>
      <c r="AU367" t="s">
        <v>102</v>
      </c>
    </row>
    <row r="368" spans="1:47" x14ac:dyDescent="0.25">
      <c r="A368" s="1">
        <v>367</v>
      </c>
      <c r="O368" s="5">
        <f t="shared" si="85"/>
        <v>0</v>
      </c>
      <c r="P368" s="5" t="e">
        <f t="shared" si="86"/>
        <v>#DIV/0!</v>
      </c>
      <c r="R368" s="5">
        <f t="shared" si="87"/>
        <v>0</v>
      </c>
      <c r="S368" s="5">
        <f t="shared" si="88"/>
        <v>0</v>
      </c>
      <c r="T368" s="5">
        <f t="shared" si="89"/>
        <v>0</v>
      </c>
      <c r="U368" s="5">
        <f t="shared" si="90"/>
        <v>0</v>
      </c>
      <c r="V368" s="5">
        <f t="shared" si="91"/>
        <v>0</v>
      </c>
      <c r="W368" s="5">
        <f t="shared" si="92"/>
        <v>0</v>
      </c>
      <c r="X368" s="5">
        <f t="shared" si="93"/>
        <v>0</v>
      </c>
      <c r="Y368" s="5">
        <f t="shared" si="94"/>
        <v>0</v>
      </c>
      <c r="Z368" s="5">
        <f t="shared" si="95"/>
        <v>0</v>
      </c>
      <c r="AA368" s="5">
        <f t="shared" si="96"/>
        <v>0</v>
      </c>
      <c r="AB368" s="5">
        <f t="shared" si="97"/>
        <v>0</v>
      </c>
      <c r="AC368" s="5">
        <f t="shared" si="98"/>
        <v>0</v>
      </c>
      <c r="AD368" s="16"/>
      <c r="AF368" s="5">
        <f t="shared" si="99"/>
        <v>0</v>
      </c>
      <c r="AG368" s="5">
        <f t="shared" si="100"/>
        <v>0</v>
      </c>
      <c r="AH368" s="5" t="str">
        <f t="shared" si="101"/>
        <v>Correct</v>
      </c>
      <c r="AI368" t="s">
        <v>94</v>
      </c>
      <c r="AJ368">
        <v>72</v>
      </c>
      <c r="AK368" t="s">
        <v>95</v>
      </c>
      <c r="AL368" t="s">
        <v>186</v>
      </c>
      <c r="AM368" t="s">
        <v>97</v>
      </c>
      <c r="AN368" t="s">
        <v>98</v>
      </c>
      <c r="AO368" s="1" t="s">
        <v>80</v>
      </c>
      <c r="AR368" t="s">
        <v>104</v>
      </c>
      <c r="AS368" t="s">
        <v>102</v>
      </c>
      <c r="AT368" s="1" t="s">
        <v>91</v>
      </c>
      <c r="AU368" t="s">
        <v>102</v>
      </c>
    </row>
    <row r="369" spans="1:47" x14ac:dyDescent="0.25">
      <c r="A369" s="1">
        <v>368</v>
      </c>
      <c r="B369" t="s">
        <v>39</v>
      </c>
      <c r="J369" t="s">
        <v>46</v>
      </c>
      <c r="O369" s="5">
        <f t="shared" si="85"/>
        <v>2</v>
      </c>
      <c r="P369" s="5">
        <f t="shared" si="86"/>
        <v>1.5</v>
      </c>
      <c r="R369" s="5">
        <f t="shared" si="87"/>
        <v>1</v>
      </c>
      <c r="S369" s="5">
        <f t="shared" si="88"/>
        <v>0</v>
      </c>
      <c r="T369" s="5">
        <f t="shared" si="89"/>
        <v>0</v>
      </c>
      <c r="U369" s="5">
        <f t="shared" si="90"/>
        <v>0</v>
      </c>
      <c r="V369" s="5">
        <f t="shared" si="91"/>
        <v>0</v>
      </c>
      <c r="W369" s="5">
        <f t="shared" si="92"/>
        <v>0</v>
      </c>
      <c r="X369" s="5">
        <f t="shared" si="93"/>
        <v>0</v>
      </c>
      <c r="Y369" s="5">
        <f t="shared" si="94"/>
        <v>0</v>
      </c>
      <c r="Z369" s="5">
        <f t="shared" si="95"/>
        <v>1</v>
      </c>
      <c r="AA369" s="5">
        <f t="shared" si="96"/>
        <v>0</v>
      </c>
      <c r="AB369" s="5">
        <f t="shared" si="97"/>
        <v>0</v>
      </c>
      <c r="AC369" s="5">
        <f t="shared" si="98"/>
        <v>0</v>
      </c>
      <c r="AD369" s="16"/>
      <c r="AF369" s="5">
        <f t="shared" si="99"/>
        <v>2</v>
      </c>
      <c r="AG369" s="5">
        <f t="shared" si="100"/>
        <v>2</v>
      </c>
      <c r="AH369" s="5" t="str">
        <f t="shared" si="101"/>
        <v>Correct</v>
      </c>
      <c r="AI369" t="s">
        <v>105</v>
      </c>
      <c r="AJ369">
        <v>76</v>
      </c>
      <c r="AK369" t="s">
        <v>95</v>
      </c>
      <c r="AL369" t="s">
        <v>118</v>
      </c>
      <c r="AM369" t="s">
        <v>107</v>
      </c>
      <c r="AN369" t="s">
        <v>98</v>
      </c>
      <c r="AO369" s="1" t="s">
        <v>80</v>
      </c>
      <c r="AQ369" t="s">
        <v>153</v>
      </c>
      <c r="AR369" t="s">
        <v>104</v>
      </c>
      <c r="AS369" t="s">
        <v>102</v>
      </c>
      <c r="AT369" s="1"/>
      <c r="AU369" t="s">
        <v>102</v>
      </c>
    </row>
    <row r="370" spans="1:47" x14ac:dyDescent="0.25">
      <c r="A370" s="1">
        <v>369</v>
      </c>
      <c r="B370" t="s">
        <v>39</v>
      </c>
      <c r="F370" t="s">
        <v>43</v>
      </c>
      <c r="G370" t="s">
        <v>37</v>
      </c>
      <c r="O370" s="5">
        <f t="shared" si="85"/>
        <v>3</v>
      </c>
      <c r="P370" s="5">
        <f t="shared" si="86"/>
        <v>1</v>
      </c>
      <c r="R370" s="5">
        <f t="shared" si="87"/>
        <v>1</v>
      </c>
      <c r="S370" s="5">
        <f t="shared" si="88"/>
        <v>0</v>
      </c>
      <c r="T370" s="5">
        <f t="shared" si="89"/>
        <v>0</v>
      </c>
      <c r="U370" s="5">
        <f t="shared" si="90"/>
        <v>0</v>
      </c>
      <c r="V370" s="5">
        <f t="shared" si="91"/>
        <v>1</v>
      </c>
      <c r="W370" s="5">
        <f t="shared" si="92"/>
        <v>1</v>
      </c>
      <c r="X370" s="5">
        <f t="shared" si="93"/>
        <v>0</v>
      </c>
      <c r="Y370" s="5">
        <f t="shared" si="94"/>
        <v>0</v>
      </c>
      <c r="Z370" s="5">
        <f t="shared" si="95"/>
        <v>0</v>
      </c>
      <c r="AA370" s="5">
        <f t="shared" si="96"/>
        <v>0</v>
      </c>
      <c r="AB370" s="5">
        <f t="shared" si="97"/>
        <v>0</v>
      </c>
      <c r="AC370" s="5">
        <f t="shared" si="98"/>
        <v>0</v>
      </c>
      <c r="AD370" s="16"/>
      <c r="AF370" s="5">
        <f t="shared" si="99"/>
        <v>3</v>
      </c>
      <c r="AG370" s="5">
        <f t="shared" si="100"/>
        <v>3</v>
      </c>
      <c r="AH370" s="5" t="str">
        <f t="shared" si="101"/>
        <v>Correct</v>
      </c>
      <c r="AI370" t="s">
        <v>105</v>
      </c>
      <c r="AJ370">
        <v>74</v>
      </c>
      <c r="AK370" t="s">
        <v>115</v>
      </c>
      <c r="AL370" t="s">
        <v>329</v>
      </c>
      <c r="AM370" t="s">
        <v>107</v>
      </c>
      <c r="AN370" t="s">
        <v>98</v>
      </c>
      <c r="AO370" s="1" t="s">
        <v>80</v>
      </c>
      <c r="AS370" t="s">
        <v>102</v>
      </c>
      <c r="AT370" s="1"/>
      <c r="AU370" t="s">
        <v>102</v>
      </c>
    </row>
    <row r="371" spans="1:47" x14ac:dyDescent="0.25">
      <c r="A371" s="1">
        <v>370</v>
      </c>
      <c r="H371" t="s">
        <v>44</v>
      </c>
      <c r="O371" s="5">
        <f t="shared" si="85"/>
        <v>1</v>
      </c>
      <c r="P371" s="5">
        <f t="shared" si="86"/>
        <v>3</v>
      </c>
      <c r="R371" s="5">
        <f t="shared" si="87"/>
        <v>0</v>
      </c>
      <c r="S371" s="5">
        <f t="shared" si="88"/>
        <v>0</v>
      </c>
      <c r="T371" s="5">
        <f t="shared" si="89"/>
        <v>0</v>
      </c>
      <c r="U371" s="5">
        <f t="shared" si="90"/>
        <v>0</v>
      </c>
      <c r="V371" s="5">
        <f t="shared" si="91"/>
        <v>0</v>
      </c>
      <c r="W371" s="5">
        <f t="shared" si="92"/>
        <v>0</v>
      </c>
      <c r="X371" s="5">
        <f t="shared" si="93"/>
        <v>1</v>
      </c>
      <c r="Y371" s="5">
        <f t="shared" si="94"/>
        <v>0</v>
      </c>
      <c r="Z371" s="5">
        <f t="shared" si="95"/>
        <v>0</v>
      </c>
      <c r="AA371" s="5">
        <f t="shared" si="96"/>
        <v>0</v>
      </c>
      <c r="AB371" s="5">
        <f t="shared" si="97"/>
        <v>0</v>
      </c>
      <c r="AC371" s="5">
        <f t="shared" si="98"/>
        <v>0</v>
      </c>
      <c r="AD371" s="16"/>
      <c r="AF371" s="5">
        <f t="shared" si="99"/>
        <v>1</v>
      </c>
      <c r="AG371" s="5">
        <f t="shared" si="100"/>
        <v>1</v>
      </c>
      <c r="AH371" s="5" t="str">
        <f t="shared" si="101"/>
        <v>Correct</v>
      </c>
      <c r="AI371" t="s">
        <v>94</v>
      </c>
      <c r="AJ371">
        <v>77</v>
      </c>
      <c r="AK371" t="s">
        <v>95</v>
      </c>
      <c r="AL371" t="s">
        <v>223</v>
      </c>
      <c r="AM371" t="s">
        <v>107</v>
      </c>
      <c r="AO371" s="1" t="s">
        <v>80</v>
      </c>
      <c r="AQ371" t="s">
        <v>120</v>
      </c>
      <c r="AR371" t="s">
        <v>104</v>
      </c>
      <c r="AS371" t="s">
        <v>102</v>
      </c>
      <c r="AT371" s="1"/>
    </row>
    <row r="372" spans="1:47" x14ac:dyDescent="0.25">
      <c r="A372" s="1">
        <v>371</v>
      </c>
      <c r="D372" t="s">
        <v>41</v>
      </c>
      <c r="F372" t="s">
        <v>43</v>
      </c>
      <c r="G372" t="s">
        <v>37</v>
      </c>
      <c r="O372" s="5">
        <f t="shared" si="85"/>
        <v>3</v>
      </c>
      <c r="P372" s="5">
        <f t="shared" si="86"/>
        <v>1</v>
      </c>
      <c r="R372" s="5">
        <f t="shared" si="87"/>
        <v>0</v>
      </c>
      <c r="S372" s="5">
        <f t="shared" si="88"/>
        <v>0</v>
      </c>
      <c r="T372" s="5">
        <f t="shared" si="89"/>
        <v>1</v>
      </c>
      <c r="U372" s="5">
        <f t="shared" si="90"/>
        <v>0</v>
      </c>
      <c r="V372" s="5">
        <f t="shared" si="91"/>
        <v>1</v>
      </c>
      <c r="W372" s="5">
        <f t="shared" si="92"/>
        <v>1</v>
      </c>
      <c r="X372" s="5">
        <f t="shared" si="93"/>
        <v>0</v>
      </c>
      <c r="Y372" s="5">
        <f t="shared" si="94"/>
        <v>0</v>
      </c>
      <c r="Z372" s="5">
        <f t="shared" si="95"/>
        <v>0</v>
      </c>
      <c r="AA372" s="5">
        <f t="shared" si="96"/>
        <v>0</v>
      </c>
      <c r="AB372" s="5">
        <f t="shared" si="97"/>
        <v>0</v>
      </c>
      <c r="AC372" s="5">
        <f t="shared" si="98"/>
        <v>0</v>
      </c>
      <c r="AD372" s="16"/>
      <c r="AF372" s="5">
        <f t="shared" si="99"/>
        <v>3</v>
      </c>
      <c r="AG372" s="5">
        <f t="shared" si="100"/>
        <v>3</v>
      </c>
      <c r="AH372" s="5" t="str">
        <f t="shared" si="101"/>
        <v>Correct</v>
      </c>
      <c r="AI372" t="s">
        <v>105</v>
      </c>
      <c r="AJ372">
        <v>80</v>
      </c>
      <c r="AK372" t="s">
        <v>95</v>
      </c>
      <c r="AL372" t="s">
        <v>204</v>
      </c>
      <c r="AM372" t="s">
        <v>107</v>
      </c>
      <c r="AN372" t="s">
        <v>98</v>
      </c>
      <c r="AO372" s="1" t="s">
        <v>80</v>
      </c>
      <c r="AP372" t="s">
        <v>114</v>
      </c>
      <c r="AQ372" t="s">
        <v>110</v>
      </c>
      <c r="AR372" t="s">
        <v>104</v>
      </c>
      <c r="AS372" t="s">
        <v>102</v>
      </c>
      <c r="AT372" s="1"/>
      <c r="AU372" t="s">
        <v>98</v>
      </c>
    </row>
    <row r="373" spans="1:47" x14ac:dyDescent="0.25">
      <c r="A373" s="1">
        <v>372</v>
      </c>
      <c r="E373" t="s">
        <v>42</v>
      </c>
      <c r="H373" t="s">
        <v>44</v>
      </c>
      <c r="O373" s="5">
        <f t="shared" si="85"/>
        <v>2</v>
      </c>
      <c r="P373" s="5">
        <f t="shared" si="86"/>
        <v>1.5</v>
      </c>
      <c r="R373" s="5">
        <f t="shared" si="87"/>
        <v>0</v>
      </c>
      <c r="S373" s="5">
        <f t="shared" si="88"/>
        <v>0</v>
      </c>
      <c r="T373" s="5">
        <f t="shared" si="89"/>
        <v>0</v>
      </c>
      <c r="U373" s="5">
        <f t="shared" si="90"/>
        <v>1</v>
      </c>
      <c r="V373" s="5">
        <f t="shared" si="91"/>
        <v>0</v>
      </c>
      <c r="W373" s="5">
        <f t="shared" si="92"/>
        <v>0</v>
      </c>
      <c r="X373" s="5">
        <f t="shared" si="93"/>
        <v>1</v>
      </c>
      <c r="Y373" s="5">
        <f t="shared" si="94"/>
        <v>0</v>
      </c>
      <c r="Z373" s="5">
        <f t="shared" si="95"/>
        <v>0</v>
      </c>
      <c r="AA373" s="5">
        <f t="shared" si="96"/>
        <v>0</v>
      </c>
      <c r="AB373" s="5">
        <f t="shared" si="97"/>
        <v>0</v>
      </c>
      <c r="AC373" s="5">
        <f t="shared" si="98"/>
        <v>0</v>
      </c>
      <c r="AD373" s="16"/>
      <c r="AF373" s="5">
        <f t="shared" si="99"/>
        <v>2</v>
      </c>
      <c r="AG373" s="5">
        <f t="shared" si="100"/>
        <v>2</v>
      </c>
      <c r="AH373" s="5" t="str">
        <f t="shared" si="101"/>
        <v>Correct</v>
      </c>
      <c r="AI373" t="s">
        <v>94</v>
      </c>
      <c r="AJ373">
        <v>77</v>
      </c>
      <c r="AK373" t="s">
        <v>95</v>
      </c>
      <c r="AL373" t="s">
        <v>204</v>
      </c>
      <c r="AM373" t="s">
        <v>107</v>
      </c>
      <c r="AN373" t="s">
        <v>98</v>
      </c>
      <c r="AO373" s="1" t="s">
        <v>80</v>
      </c>
      <c r="AQ373" t="s">
        <v>120</v>
      </c>
      <c r="AR373" t="s">
        <v>104</v>
      </c>
      <c r="AS373" t="s">
        <v>102</v>
      </c>
      <c r="AT373" s="1"/>
      <c r="AU373" t="s">
        <v>98</v>
      </c>
    </row>
    <row r="374" spans="1:47" x14ac:dyDescent="0.25">
      <c r="A374" s="1">
        <v>373</v>
      </c>
      <c r="B374" t="s">
        <v>39</v>
      </c>
      <c r="O374" s="5">
        <f t="shared" si="85"/>
        <v>1</v>
      </c>
      <c r="P374" s="5">
        <f t="shared" si="86"/>
        <v>3</v>
      </c>
      <c r="R374" s="5">
        <f t="shared" si="87"/>
        <v>1</v>
      </c>
      <c r="S374" s="5">
        <f t="shared" si="88"/>
        <v>0</v>
      </c>
      <c r="T374" s="5">
        <f t="shared" si="89"/>
        <v>0</v>
      </c>
      <c r="U374" s="5">
        <f t="shared" si="90"/>
        <v>0</v>
      </c>
      <c r="V374" s="5">
        <f t="shared" si="91"/>
        <v>0</v>
      </c>
      <c r="W374" s="5">
        <f t="shared" si="92"/>
        <v>0</v>
      </c>
      <c r="X374" s="5">
        <f t="shared" si="93"/>
        <v>0</v>
      </c>
      <c r="Y374" s="5">
        <f t="shared" si="94"/>
        <v>0</v>
      </c>
      <c r="Z374" s="5">
        <f t="shared" si="95"/>
        <v>0</v>
      </c>
      <c r="AA374" s="5">
        <f t="shared" si="96"/>
        <v>0</v>
      </c>
      <c r="AB374" s="5">
        <f t="shared" si="97"/>
        <v>0</v>
      </c>
      <c r="AC374" s="5">
        <f t="shared" si="98"/>
        <v>0</v>
      </c>
      <c r="AD374" s="16"/>
      <c r="AF374" s="5">
        <f t="shared" si="99"/>
        <v>1</v>
      </c>
      <c r="AG374" s="5">
        <f t="shared" si="100"/>
        <v>1</v>
      </c>
      <c r="AH374" s="5" t="str">
        <f t="shared" si="101"/>
        <v>Correct</v>
      </c>
      <c r="AI374" t="s">
        <v>105</v>
      </c>
      <c r="AJ374">
        <v>32</v>
      </c>
      <c r="AK374" t="s">
        <v>121</v>
      </c>
      <c r="AL374" t="s">
        <v>213</v>
      </c>
      <c r="AM374" t="s">
        <v>107</v>
      </c>
      <c r="AN374" t="s">
        <v>98</v>
      </c>
      <c r="AO374" s="1" t="s">
        <v>80</v>
      </c>
      <c r="AP374" t="s">
        <v>108</v>
      </c>
      <c r="AQ374" t="s">
        <v>110</v>
      </c>
      <c r="AR374" t="s">
        <v>135</v>
      </c>
      <c r="AS374" t="s">
        <v>102</v>
      </c>
      <c r="AT374" s="1"/>
      <c r="AU374" t="s">
        <v>102</v>
      </c>
    </row>
    <row r="375" spans="1:47" x14ac:dyDescent="0.25">
      <c r="A375" s="1">
        <v>374</v>
      </c>
      <c r="B375" t="s">
        <v>39</v>
      </c>
      <c r="H375" t="s">
        <v>44</v>
      </c>
      <c r="O375" s="5">
        <f t="shared" si="85"/>
        <v>2</v>
      </c>
      <c r="P375" s="5">
        <f t="shared" si="86"/>
        <v>1.5</v>
      </c>
      <c r="R375" s="5">
        <f t="shared" si="87"/>
        <v>1</v>
      </c>
      <c r="S375" s="5">
        <f t="shared" si="88"/>
        <v>0</v>
      </c>
      <c r="T375" s="5">
        <f t="shared" si="89"/>
        <v>0</v>
      </c>
      <c r="U375" s="5">
        <f t="shared" si="90"/>
        <v>0</v>
      </c>
      <c r="V375" s="5">
        <f t="shared" si="91"/>
        <v>0</v>
      </c>
      <c r="W375" s="5">
        <f t="shared" si="92"/>
        <v>0</v>
      </c>
      <c r="X375" s="5">
        <f t="shared" si="93"/>
        <v>1</v>
      </c>
      <c r="Y375" s="5">
        <f t="shared" si="94"/>
        <v>0</v>
      </c>
      <c r="Z375" s="5">
        <f t="shared" si="95"/>
        <v>0</v>
      </c>
      <c r="AA375" s="5">
        <f t="shared" si="96"/>
        <v>0</v>
      </c>
      <c r="AB375" s="5">
        <f t="shared" si="97"/>
        <v>0</v>
      </c>
      <c r="AC375" s="5">
        <f t="shared" si="98"/>
        <v>0</v>
      </c>
      <c r="AD375" s="16"/>
      <c r="AF375" s="5">
        <f t="shared" si="99"/>
        <v>2</v>
      </c>
      <c r="AG375" s="5">
        <f t="shared" si="100"/>
        <v>2</v>
      </c>
      <c r="AH375" s="5" t="str">
        <f t="shared" si="101"/>
        <v>Correct</v>
      </c>
      <c r="AI375" t="s">
        <v>105</v>
      </c>
      <c r="AJ375">
        <v>67</v>
      </c>
      <c r="AK375" t="s">
        <v>95</v>
      </c>
      <c r="AL375" t="s">
        <v>113</v>
      </c>
      <c r="AM375" t="s">
        <v>107</v>
      </c>
      <c r="AN375" t="s">
        <v>98</v>
      </c>
      <c r="AO375" s="1" t="s">
        <v>80</v>
      </c>
      <c r="AP375" t="s">
        <v>114</v>
      </c>
      <c r="AQ375" t="s">
        <v>110</v>
      </c>
      <c r="AR375" t="s">
        <v>135</v>
      </c>
      <c r="AS375" t="s">
        <v>102</v>
      </c>
      <c r="AT375" s="1"/>
      <c r="AU375" t="s">
        <v>102</v>
      </c>
    </row>
    <row r="376" spans="1:47" x14ac:dyDescent="0.25">
      <c r="A376" s="1">
        <v>375</v>
      </c>
      <c r="B376" t="s">
        <v>39</v>
      </c>
      <c r="H376" t="s">
        <v>44</v>
      </c>
      <c r="O376" s="5">
        <f t="shared" si="85"/>
        <v>2</v>
      </c>
      <c r="P376" s="5">
        <f t="shared" si="86"/>
        <v>1.5</v>
      </c>
      <c r="R376" s="5">
        <f t="shared" si="87"/>
        <v>1</v>
      </c>
      <c r="S376" s="5">
        <f t="shared" si="88"/>
        <v>0</v>
      </c>
      <c r="T376" s="5">
        <f t="shared" si="89"/>
        <v>0</v>
      </c>
      <c r="U376" s="5">
        <f t="shared" si="90"/>
        <v>0</v>
      </c>
      <c r="V376" s="5">
        <f t="shared" si="91"/>
        <v>0</v>
      </c>
      <c r="W376" s="5">
        <f t="shared" si="92"/>
        <v>0</v>
      </c>
      <c r="X376" s="5">
        <f t="shared" si="93"/>
        <v>1</v>
      </c>
      <c r="Y376" s="5">
        <f t="shared" si="94"/>
        <v>0</v>
      </c>
      <c r="Z376" s="5">
        <f t="shared" si="95"/>
        <v>0</v>
      </c>
      <c r="AA376" s="5">
        <f t="shared" si="96"/>
        <v>0</v>
      </c>
      <c r="AB376" s="5">
        <f t="shared" si="97"/>
        <v>0</v>
      </c>
      <c r="AC376" s="5">
        <f t="shared" si="98"/>
        <v>0</v>
      </c>
      <c r="AD376" s="16"/>
      <c r="AF376" s="5">
        <f t="shared" si="99"/>
        <v>2</v>
      </c>
      <c r="AG376" s="5">
        <f t="shared" si="100"/>
        <v>2</v>
      </c>
      <c r="AH376" s="5" t="str">
        <f t="shared" si="101"/>
        <v>Correct</v>
      </c>
      <c r="AI376" t="s">
        <v>94</v>
      </c>
      <c r="AJ376">
        <v>66</v>
      </c>
      <c r="AK376" t="s">
        <v>95</v>
      </c>
      <c r="AL376" t="s">
        <v>204</v>
      </c>
      <c r="AM376" t="s">
        <v>107</v>
      </c>
      <c r="AN376" t="s">
        <v>98</v>
      </c>
      <c r="AO376" s="1" t="s">
        <v>83</v>
      </c>
      <c r="AQ376" t="s">
        <v>103</v>
      </c>
      <c r="AS376" t="s">
        <v>102</v>
      </c>
      <c r="AT376" s="1"/>
      <c r="AU376" t="s">
        <v>102</v>
      </c>
    </row>
    <row r="377" spans="1:47" x14ac:dyDescent="0.25">
      <c r="A377" s="1">
        <v>376</v>
      </c>
      <c r="D377" t="s">
        <v>41</v>
      </c>
      <c r="H377" t="s">
        <v>44</v>
      </c>
      <c r="J377" t="s">
        <v>46</v>
      </c>
      <c r="O377" s="5">
        <f t="shared" si="85"/>
        <v>3</v>
      </c>
      <c r="P377" s="5">
        <f t="shared" si="86"/>
        <v>1</v>
      </c>
      <c r="R377" s="5">
        <f t="shared" si="87"/>
        <v>0</v>
      </c>
      <c r="S377" s="5">
        <f t="shared" si="88"/>
        <v>0</v>
      </c>
      <c r="T377" s="5">
        <f t="shared" si="89"/>
        <v>1</v>
      </c>
      <c r="U377" s="5">
        <f t="shared" si="90"/>
        <v>0</v>
      </c>
      <c r="V377" s="5">
        <f t="shared" si="91"/>
        <v>0</v>
      </c>
      <c r="W377" s="5">
        <f t="shared" si="92"/>
        <v>0</v>
      </c>
      <c r="X377" s="5">
        <f t="shared" si="93"/>
        <v>1</v>
      </c>
      <c r="Y377" s="5">
        <f t="shared" si="94"/>
        <v>0</v>
      </c>
      <c r="Z377" s="5">
        <f t="shared" si="95"/>
        <v>1</v>
      </c>
      <c r="AA377" s="5">
        <f t="shared" si="96"/>
        <v>0</v>
      </c>
      <c r="AB377" s="5">
        <f t="shared" si="97"/>
        <v>0</v>
      </c>
      <c r="AC377" s="5">
        <f t="shared" si="98"/>
        <v>0</v>
      </c>
      <c r="AD377" s="16"/>
      <c r="AF377" s="5">
        <f t="shared" si="99"/>
        <v>3</v>
      </c>
      <c r="AG377" s="5">
        <f t="shared" si="100"/>
        <v>3</v>
      </c>
      <c r="AH377" s="5" t="str">
        <f t="shared" si="101"/>
        <v>Correct</v>
      </c>
      <c r="AI377" t="s">
        <v>94</v>
      </c>
      <c r="AJ377">
        <v>54</v>
      </c>
      <c r="AK377" t="s">
        <v>95</v>
      </c>
      <c r="AL377" t="s">
        <v>145</v>
      </c>
      <c r="AM377" t="s">
        <v>97</v>
      </c>
      <c r="AN377" t="s">
        <v>98</v>
      </c>
      <c r="AO377" s="1" t="s">
        <v>80</v>
      </c>
      <c r="AQ377" t="s">
        <v>103</v>
      </c>
      <c r="AR377" t="s">
        <v>101</v>
      </c>
      <c r="AS377" t="s">
        <v>98</v>
      </c>
      <c r="AT377" s="1"/>
      <c r="AU377" t="s">
        <v>98</v>
      </c>
    </row>
    <row r="378" spans="1:47" x14ac:dyDescent="0.25">
      <c r="A378" s="1">
        <v>377</v>
      </c>
      <c r="B378" t="s">
        <v>39</v>
      </c>
      <c r="E378" t="s">
        <v>42</v>
      </c>
      <c r="O378" s="5">
        <f t="shared" si="85"/>
        <v>2</v>
      </c>
      <c r="P378" s="5">
        <f t="shared" si="86"/>
        <v>1.5</v>
      </c>
      <c r="R378" s="5">
        <f t="shared" si="87"/>
        <v>1</v>
      </c>
      <c r="S378" s="5">
        <f t="shared" si="88"/>
        <v>0</v>
      </c>
      <c r="T378" s="5">
        <f t="shared" si="89"/>
        <v>0</v>
      </c>
      <c r="U378" s="5">
        <f t="shared" si="90"/>
        <v>1</v>
      </c>
      <c r="V378" s="5">
        <f t="shared" si="91"/>
        <v>0</v>
      </c>
      <c r="W378" s="5">
        <f t="shared" si="92"/>
        <v>0</v>
      </c>
      <c r="X378" s="5">
        <f t="shared" si="93"/>
        <v>0</v>
      </c>
      <c r="Y378" s="5">
        <f t="shared" si="94"/>
        <v>0</v>
      </c>
      <c r="Z378" s="5">
        <f t="shared" si="95"/>
        <v>0</v>
      </c>
      <c r="AA378" s="5">
        <f t="shared" si="96"/>
        <v>0</v>
      </c>
      <c r="AB378" s="5">
        <f t="shared" si="97"/>
        <v>0</v>
      </c>
      <c r="AC378" s="5">
        <f t="shared" si="98"/>
        <v>0</v>
      </c>
      <c r="AD378" s="16"/>
      <c r="AF378" s="5">
        <f t="shared" si="99"/>
        <v>2</v>
      </c>
      <c r="AG378" s="5">
        <f t="shared" si="100"/>
        <v>2</v>
      </c>
      <c r="AH378" s="5" t="str">
        <f t="shared" si="101"/>
        <v>Correct</v>
      </c>
      <c r="AI378" t="s">
        <v>105</v>
      </c>
      <c r="AJ378">
        <v>86</v>
      </c>
      <c r="AK378" t="s">
        <v>95</v>
      </c>
      <c r="AL378" t="s">
        <v>224</v>
      </c>
      <c r="AM378" t="s">
        <v>107</v>
      </c>
      <c r="AN378" t="s">
        <v>98</v>
      </c>
      <c r="AO378" s="1" t="s">
        <v>80</v>
      </c>
      <c r="AP378" t="s">
        <v>114</v>
      </c>
      <c r="AQ378" t="s">
        <v>120</v>
      </c>
      <c r="AR378" t="s">
        <v>104</v>
      </c>
      <c r="AS378" t="s">
        <v>102</v>
      </c>
      <c r="AT378" s="1"/>
      <c r="AU378" t="s">
        <v>102</v>
      </c>
    </row>
    <row r="379" spans="1:47" x14ac:dyDescent="0.25">
      <c r="A379" s="1">
        <v>378</v>
      </c>
      <c r="B379" t="s">
        <v>39</v>
      </c>
      <c r="C379" t="s">
        <v>40</v>
      </c>
      <c r="D379" t="s">
        <v>41</v>
      </c>
      <c r="F379" t="s">
        <v>43</v>
      </c>
      <c r="H379" t="s">
        <v>44</v>
      </c>
      <c r="J379" t="s">
        <v>46</v>
      </c>
      <c r="K379" t="s">
        <v>47</v>
      </c>
      <c r="O379" s="5">
        <f t="shared" si="85"/>
        <v>7</v>
      </c>
      <c r="P379" s="5">
        <f t="shared" si="86"/>
        <v>0.42857142857142855</v>
      </c>
      <c r="R379" s="5">
        <f t="shared" si="87"/>
        <v>0.42857142857142855</v>
      </c>
      <c r="S379" s="5">
        <f t="shared" si="88"/>
        <v>0.42857142857142855</v>
      </c>
      <c r="T379" s="5">
        <f t="shared" si="89"/>
        <v>0.42857142857142855</v>
      </c>
      <c r="U379" s="5">
        <f t="shared" si="90"/>
        <v>0</v>
      </c>
      <c r="V379" s="5">
        <f t="shared" si="91"/>
        <v>0.42857142857142855</v>
      </c>
      <c r="W379" s="5">
        <f t="shared" si="92"/>
        <v>0</v>
      </c>
      <c r="X379" s="5">
        <f t="shared" si="93"/>
        <v>0.42857142857142855</v>
      </c>
      <c r="Y379" s="5">
        <f t="shared" si="94"/>
        <v>0</v>
      </c>
      <c r="Z379" s="5">
        <f t="shared" si="95"/>
        <v>0.42857142857142855</v>
      </c>
      <c r="AA379" s="5">
        <f t="shared" si="96"/>
        <v>0.42857142857142855</v>
      </c>
      <c r="AB379" s="5">
        <f t="shared" si="97"/>
        <v>0</v>
      </c>
      <c r="AC379" s="5">
        <f t="shared" si="98"/>
        <v>0</v>
      </c>
      <c r="AD379" s="16"/>
      <c r="AF379" s="5">
        <f t="shared" si="99"/>
        <v>2.9999999999999996</v>
      </c>
      <c r="AG379" s="5">
        <f t="shared" si="100"/>
        <v>7</v>
      </c>
      <c r="AH379" s="5" t="str">
        <f t="shared" si="101"/>
        <v>Correct</v>
      </c>
      <c r="AI379" t="s">
        <v>94</v>
      </c>
      <c r="AJ379">
        <v>25</v>
      </c>
      <c r="AK379" t="s">
        <v>115</v>
      </c>
      <c r="AL379" t="s">
        <v>329</v>
      </c>
      <c r="AM379" t="s">
        <v>107</v>
      </c>
      <c r="AN379" t="s">
        <v>98</v>
      </c>
      <c r="AO379" s="1" t="s">
        <v>80</v>
      </c>
      <c r="AP379" t="s">
        <v>99</v>
      </c>
      <c r="AQ379" t="s">
        <v>110</v>
      </c>
      <c r="AR379" t="s">
        <v>101</v>
      </c>
      <c r="AT379" s="1"/>
    </row>
    <row r="380" spans="1:47" x14ac:dyDescent="0.25">
      <c r="A380" s="1">
        <v>379</v>
      </c>
      <c r="O380" s="5">
        <f t="shared" si="85"/>
        <v>0</v>
      </c>
      <c r="P380" s="5" t="e">
        <f t="shared" si="86"/>
        <v>#DIV/0!</v>
      </c>
      <c r="R380" s="5">
        <f t="shared" si="87"/>
        <v>0</v>
      </c>
      <c r="S380" s="5">
        <f t="shared" si="88"/>
        <v>0</v>
      </c>
      <c r="T380" s="5">
        <f t="shared" si="89"/>
        <v>0</v>
      </c>
      <c r="U380" s="5">
        <f t="shared" si="90"/>
        <v>0</v>
      </c>
      <c r="V380" s="5">
        <f t="shared" si="91"/>
        <v>0</v>
      </c>
      <c r="W380" s="5">
        <f t="shared" si="92"/>
        <v>0</v>
      </c>
      <c r="X380" s="5">
        <f t="shared" si="93"/>
        <v>0</v>
      </c>
      <c r="Y380" s="5">
        <f t="shared" si="94"/>
        <v>0</v>
      </c>
      <c r="Z380" s="5">
        <f t="shared" si="95"/>
        <v>0</v>
      </c>
      <c r="AA380" s="5">
        <f t="shared" si="96"/>
        <v>0</v>
      </c>
      <c r="AB380" s="5">
        <f t="shared" si="97"/>
        <v>0</v>
      </c>
      <c r="AC380" s="5">
        <f t="shared" si="98"/>
        <v>0</v>
      </c>
      <c r="AD380" s="16"/>
      <c r="AF380" s="5">
        <f t="shared" si="99"/>
        <v>0</v>
      </c>
      <c r="AG380" s="5">
        <f t="shared" si="100"/>
        <v>0</v>
      </c>
      <c r="AH380" s="5" t="str">
        <f t="shared" si="101"/>
        <v>Correct</v>
      </c>
      <c r="AI380" t="s">
        <v>105</v>
      </c>
      <c r="AJ380">
        <v>89</v>
      </c>
      <c r="AK380" t="s">
        <v>115</v>
      </c>
      <c r="AL380" t="s">
        <v>335</v>
      </c>
      <c r="AM380" t="s">
        <v>107</v>
      </c>
      <c r="AN380" t="s">
        <v>98</v>
      </c>
      <c r="AO380" s="1" t="s">
        <v>80</v>
      </c>
      <c r="AP380" t="s">
        <v>108</v>
      </c>
      <c r="AQ380" t="s">
        <v>120</v>
      </c>
      <c r="AR380" t="s">
        <v>104</v>
      </c>
      <c r="AS380" t="s">
        <v>102</v>
      </c>
      <c r="AT380" s="1"/>
      <c r="AU380" t="s">
        <v>98</v>
      </c>
    </row>
    <row r="381" spans="1:47" x14ac:dyDescent="0.25">
      <c r="A381" s="1">
        <v>380</v>
      </c>
      <c r="H381" t="s">
        <v>44</v>
      </c>
      <c r="O381" s="5">
        <f t="shared" si="85"/>
        <v>1</v>
      </c>
      <c r="P381" s="5">
        <f t="shared" si="86"/>
        <v>3</v>
      </c>
      <c r="R381" s="5">
        <f t="shared" si="87"/>
        <v>0</v>
      </c>
      <c r="S381" s="5">
        <f t="shared" si="88"/>
        <v>0</v>
      </c>
      <c r="T381" s="5">
        <f t="shared" si="89"/>
        <v>0</v>
      </c>
      <c r="U381" s="5">
        <f t="shared" si="90"/>
        <v>0</v>
      </c>
      <c r="V381" s="5">
        <f t="shared" si="91"/>
        <v>0</v>
      </c>
      <c r="W381" s="5">
        <f t="shared" si="92"/>
        <v>0</v>
      </c>
      <c r="X381" s="5">
        <f t="shared" si="93"/>
        <v>1</v>
      </c>
      <c r="Y381" s="5">
        <f t="shared" si="94"/>
        <v>0</v>
      </c>
      <c r="Z381" s="5">
        <f t="shared" si="95"/>
        <v>0</v>
      </c>
      <c r="AA381" s="5">
        <f t="shared" si="96"/>
        <v>0</v>
      </c>
      <c r="AB381" s="5">
        <f t="shared" si="97"/>
        <v>0</v>
      </c>
      <c r="AC381" s="5">
        <f t="shared" si="98"/>
        <v>0</v>
      </c>
      <c r="AD381" s="16"/>
      <c r="AF381" s="5">
        <f t="shared" si="99"/>
        <v>1</v>
      </c>
      <c r="AG381" s="5">
        <f t="shared" si="100"/>
        <v>1</v>
      </c>
      <c r="AH381" s="5" t="str">
        <f t="shared" si="101"/>
        <v>Correct</v>
      </c>
      <c r="AI381" t="s">
        <v>94</v>
      </c>
      <c r="AJ381">
        <v>63</v>
      </c>
      <c r="AK381" t="s">
        <v>95</v>
      </c>
      <c r="AL381" t="s">
        <v>113</v>
      </c>
      <c r="AM381" t="s">
        <v>107</v>
      </c>
      <c r="AN381" t="s">
        <v>98</v>
      </c>
      <c r="AO381" s="1" t="s">
        <v>80</v>
      </c>
      <c r="AQ381" t="s">
        <v>110</v>
      </c>
      <c r="AR381" t="s">
        <v>104</v>
      </c>
      <c r="AS381" t="s">
        <v>102</v>
      </c>
      <c r="AT381" s="1"/>
      <c r="AU381" t="s">
        <v>102</v>
      </c>
    </row>
    <row r="382" spans="1:47" x14ac:dyDescent="0.25">
      <c r="A382" s="1">
        <v>381</v>
      </c>
      <c r="I382" t="s">
        <v>45</v>
      </c>
      <c r="J382" t="s">
        <v>46</v>
      </c>
      <c r="L382" t="s">
        <v>48</v>
      </c>
      <c r="O382" s="5">
        <f t="shared" si="85"/>
        <v>3</v>
      </c>
      <c r="P382" s="5">
        <f t="shared" si="86"/>
        <v>1</v>
      </c>
      <c r="R382" s="5">
        <f t="shared" si="87"/>
        <v>0</v>
      </c>
      <c r="S382" s="5">
        <f t="shared" si="88"/>
        <v>0</v>
      </c>
      <c r="T382" s="5">
        <f t="shared" si="89"/>
        <v>0</v>
      </c>
      <c r="U382" s="5">
        <f t="shared" si="90"/>
        <v>0</v>
      </c>
      <c r="V382" s="5">
        <f t="shared" si="91"/>
        <v>0</v>
      </c>
      <c r="W382" s="5">
        <f t="shared" si="92"/>
        <v>0</v>
      </c>
      <c r="X382" s="5">
        <f t="shared" si="93"/>
        <v>0</v>
      </c>
      <c r="Y382" s="5">
        <f t="shared" si="94"/>
        <v>1</v>
      </c>
      <c r="Z382" s="5">
        <f t="shared" si="95"/>
        <v>1</v>
      </c>
      <c r="AA382" s="5">
        <f t="shared" si="96"/>
        <v>0</v>
      </c>
      <c r="AB382" s="5">
        <f t="shared" si="97"/>
        <v>1</v>
      </c>
      <c r="AC382" s="5">
        <f t="shared" si="98"/>
        <v>0</v>
      </c>
      <c r="AD382" s="16"/>
      <c r="AF382" s="5">
        <f t="shared" si="99"/>
        <v>3</v>
      </c>
      <c r="AG382" s="5">
        <f t="shared" si="100"/>
        <v>3</v>
      </c>
      <c r="AH382" s="5" t="str">
        <f t="shared" si="101"/>
        <v>Correct</v>
      </c>
      <c r="AI382" t="s">
        <v>94</v>
      </c>
      <c r="AJ382">
        <v>59</v>
      </c>
      <c r="AK382" t="s">
        <v>95</v>
      </c>
      <c r="AL382" t="s">
        <v>140</v>
      </c>
      <c r="AM382" t="s">
        <v>134</v>
      </c>
      <c r="AN382" t="s">
        <v>98</v>
      </c>
      <c r="AO382" s="1" t="s">
        <v>80</v>
      </c>
      <c r="AQ382" t="s">
        <v>110</v>
      </c>
      <c r="AR382" t="s">
        <v>104</v>
      </c>
      <c r="AS382" t="s">
        <v>102</v>
      </c>
      <c r="AT382" s="1"/>
      <c r="AU382" t="s">
        <v>102</v>
      </c>
    </row>
    <row r="383" spans="1:47" x14ac:dyDescent="0.25">
      <c r="A383" s="1">
        <v>382</v>
      </c>
      <c r="O383" s="5">
        <f t="shared" si="85"/>
        <v>0</v>
      </c>
      <c r="P383" s="5" t="e">
        <f t="shared" si="86"/>
        <v>#DIV/0!</v>
      </c>
      <c r="R383" s="5">
        <f t="shared" si="87"/>
        <v>0</v>
      </c>
      <c r="S383" s="5">
        <f t="shared" si="88"/>
        <v>0</v>
      </c>
      <c r="T383" s="5">
        <f t="shared" si="89"/>
        <v>0</v>
      </c>
      <c r="U383" s="5">
        <f t="shared" si="90"/>
        <v>0</v>
      </c>
      <c r="V383" s="5">
        <f t="shared" si="91"/>
        <v>0</v>
      </c>
      <c r="W383" s="5">
        <f t="shared" si="92"/>
        <v>0</v>
      </c>
      <c r="X383" s="5">
        <f t="shared" si="93"/>
        <v>0</v>
      </c>
      <c r="Y383" s="5">
        <f t="shared" si="94"/>
        <v>0</v>
      </c>
      <c r="Z383" s="5">
        <f t="shared" si="95"/>
        <v>0</v>
      </c>
      <c r="AA383" s="5">
        <f t="shared" si="96"/>
        <v>0</v>
      </c>
      <c r="AB383" s="5">
        <f t="shared" si="97"/>
        <v>0</v>
      </c>
      <c r="AC383" s="5">
        <f t="shared" si="98"/>
        <v>0</v>
      </c>
      <c r="AD383" s="16"/>
      <c r="AF383" s="5">
        <f t="shared" si="99"/>
        <v>0</v>
      </c>
      <c r="AG383" s="5">
        <f t="shared" si="100"/>
        <v>0</v>
      </c>
      <c r="AH383" s="5" t="str">
        <f t="shared" si="101"/>
        <v>Correct</v>
      </c>
      <c r="AI383" t="s">
        <v>94</v>
      </c>
      <c r="AJ383">
        <v>79</v>
      </c>
      <c r="AK383" t="s">
        <v>95</v>
      </c>
      <c r="AL383" t="s">
        <v>204</v>
      </c>
      <c r="AM383" t="s">
        <v>107</v>
      </c>
      <c r="AO383" s="1" t="s">
        <v>80</v>
      </c>
      <c r="AQ383" t="s">
        <v>100</v>
      </c>
      <c r="AR383" t="s">
        <v>104</v>
      </c>
      <c r="AS383" t="s">
        <v>102</v>
      </c>
      <c r="AT383" s="1"/>
      <c r="AU383" t="s">
        <v>102</v>
      </c>
    </row>
    <row r="384" spans="1:47" x14ac:dyDescent="0.25">
      <c r="A384" s="1">
        <v>383</v>
      </c>
      <c r="E384" t="s">
        <v>42</v>
      </c>
      <c r="O384" s="5">
        <f t="shared" si="85"/>
        <v>1</v>
      </c>
      <c r="P384" s="5">
        <f t="shared" si="86"/>
        <v>3</v>
      </c>
      <c r="R384" s="5">
        <f t="shared" si="87"/>
        <v>0</v>
      </c>
      <c r="S384" s="5">
        <f t="shared" si="88"/>
        <v>0</v>
      </c>
      <c r="T384" s="5">
        <f t="shared" si="89"/>
        <v>0</v>
      </c>
      <c r="U384" s="5">
        <f t="shared" si="90"/>
        <v>1</v>
      </c>
      <c r="V384" s="5">
        <f t="shared" si="91"/>
        <v>0</v>
      </c>
      <c r="W384" s="5">
        <f t="shared" si="92"/>
        <v>0</v>
      </c>
      <c r="X384" s="5">
        <f t="shared" si="93"/>
        <v>0</v>
      </c>
      <c r="Y384" s="5">
        <f t="shared" si="94"/>
        <v>0</v>
      </c>
      <c r="Z384" s="5">
        <f t="shared" si="95"/>
        <v>0</v>
      </c>
      <c r="AA384" s="5">
        <f t="shared" si="96"/>
        <v>0</v>
      </c>
      <c r="AB384" s="5">
        <f t="shared" si="97"/>
        <v>0</v>
      </c>
      <c r="AC384" s="5">
        <f t="shared" si="98"/>
        <v>0</v>
      </c>
      <c r="AD384" s="16"/>
      <c r="AF384" s="5">
        <f t="shared" si="99"/>
        <v>1</v>
      </c>
      <c r="AG384" s="5">
        <f t="shared" si="100"/>
        <v>1</v>
      </c>
      <c r="AH384" s="5" t="str">
        <f t="shared" si="101"/>
        <v>Correct</v>
      </c>
      <c r="AI384" t="s">
        <v>94</v>
      </c>
      <c r="AJ384">
        <v>57</v>
      </c>
      <c r="AK384" t="s">
        <v>115</v>
      </c>
      <c r="AL384" t="s">
        <v>336</v>
      </c>
      <c r="AM384" t="s">
        <v>107</v>
      </c>
      <c r="AN384" t="s">
        <v>98</v>
      </c>
      <c r="AO384" s="1" t="s">
        <v>80</v>
      </c>
      <c r="AP384" t="s">
        <v>126</v>
      </c>
      <c r="AQ384" t="s">
        <v>100</v>
      </c>
      <c r="AR384" t="s">
        <v>104</v>
      </c>
      <c r="AS384" t="s">
        <v>102</v>
      </c>
      <c r="AT384" s="1"/>
      <c r="AU384" t="s">
        <v>102</v>
      </c>
    </row>
    <row r="385" spans="1:47" x14ac:dyDescent="0.25">
      <c r="A385" s="1">
        <v>384</v>
      </c>
      <c r="H385" t="s">
        <v>44</v>
      </c>
      <c r="O385" s="5">
        <f t="shared" si="85"/>
        <v>1</v>
      </c>
      <c r="P385" s="5">
        <f t="shared" si="86"/>
        <v>3</v>
      </c>
      <c r="R385" s="5">
        <f t="shared" si="87"/>
        <v>0</v>
      </c>
      <c r="S385" s="5">
        <f t="shared" si="88"/>
        <v>0</v>
      </c>
      <c r="T385" s="5">
        <f t="shared" si="89"/>
        <v>0</v>
      </c>
      <c r="U385" s="5">
        <f t="shared" si="90"/>
        <v>0</v>
      </c>
      <c r="V385" s="5">
        <f t="shared" si="91"/>
        <v>0</v>
      </c>
      <c r="W385" s="5">
        <f t="shared" si="92"/>
        <v>0</v>
      </c>
      <c r="X385" s="5">
        <f t="shared" si="93"/>
        <v>1</v>
      </c>
      <c r="Y385" s="5">
        <f t="shared" si="94"/>
        <v>0</v>
      </c>
      <c r="Z385" s="5">
        <f t="shared" si="95"/>
        <v>0</v>
      </c>
      <c r="AA385" s="5">
        <f t="shared" si="96"/>
        <v>0</v>
      </c>
      <c r="AB385" s="5">
        <f t="shared" si="97"/>
        <v>0</v>
      </c>
      <c r="AC385" s="5">
        <f t="shared" si="98"/>
        <v>0</v>
      </c>
      <c r="AD385" s="16"/>
      <c r="AF385" s="5">
        <f t="shared" si="99"/>
        <v>1</v>
      </c>
      <c r="AG385" s="5">
        <f t="shared" si="100"/>
        <v>1</v>
      </c>
      <c r="AH385" s="5" t="str">
        <f t="shared" si="101"/>
        <v>Correct</v>
      </c>
      <c r="AI385" t="s">
        <v>105</v>
      </c>
      <c r="AJ385">
        <v>69</v>
      </c>
      <c r="AK385" t="s">
        <v>95</v>
      </c>
      <c r="AL385" t="s">
        <v>225</v>
      </c>
      <c r="AM385" t="s">
        <v>107</v>
      </c>
      <c r="AN385" t="s">
        <v>98</v>
      </c>
      <c r="AO385" s="1" t="s">
        <v>80</v>
      </c>
      <c r="AQ385" t="s">
        <v>110</v>
      </c>
      <c r="AR385" t="s">
        <v>104</v>
      </c>
      <c r="AS385" t="s">
        <v>102</v>
      </c>
      <c r="AT385" s="1"/>
      <c r="AU385" t="s">
        <v>102</v>
      </c>
    </row>
    <row r="386" spans="1:47" x14ac:dyDescent="0.25">
      <c r="A386" s="1">
        <v>385</v>
      </c>
      <c r="B386" t="s">
        <v>39</v>
      </c>
      <c r="G386" t="s">
        <v>37</v>
      </c>
      <c r="O386" s="5">
        <f t="shared" si="85"/>
        <v>2</v>
      </c>
      <c r="P386" s="5">
        <f t="shared" si="86"/>
        <v>1.5</v>
      </c>
      <c r="R386" s="5">
        <f t="shared" si="87"/>
        <v>1</v>
      </c>
      <c r="S386" s="5">
        <f t="shared" si="88"/>
        <v>0</v>
      </c>
      <c r="T386" s="5">
        <f t="shared" si="89"/>
        <v>0</v>
      </c>
      <c r="U386" s="5">
        <f t="shared" si="90"/>
        <v>0</v>
      </c>
      <c r="V386" s="5">
        <f t="shared" si="91"/>
        <v>0</v>
      </c>
      <c r="W386" s="5">
        <f t="shared" si="92"/>
        <v>1</v>
      </c>
      <c r="X386" s="5">
        <f t="shared" si="93"/>
        <v>0</v>
      </c>
      <c r="Y386" s="5">
        <f t="shared" si="94"/>
        <v>0</v>
      </c>
      <c r="Z386" s="5">
        <f t="shared" si="95"/>
        <v>0</v>
      </c>
      <c r="AA386" s="5">
        <f t="shared" si="96"/>
        <v>0</v>
      </c>
      <c r="AB386" s="5">
        <f t="shared" si="97"/>
        <v>0</v>
      </c>
      <c r="AC386" s="5">
        <f t="shared" si="98"/>
        <v>0</v>
      </c>
      <c r="AD386" s="16"/>
      <c r="AF386" s="5">
        <f t="shared" si="99"/>
        <v>2</v>
      </c>
      <c r="AG386" s="5">
        <f t="shared" si="100"/>
        <v>2</v>
      </c>
      <c r="AH386" s="5" t="str">
        <f t="shared" si="101"/>
        <v>Correct</v>
      </c>
      <c r="AI386" t="s">
        <v>94</v>
      </c>
      <c r="AJ386">
        <v>72</v>
      </c>
      <c r="AK386" t="s">
        <v>95</v>
      </c>
      <c r="AL386" t="s">
        <v>116</v>
      </c>
      <c r="AM386" t="s">
        <v>107</v>
      </c>
      <c r="AN386" t="s">
        <v>98</v>
      </c>
      <c r="AO386" s="1" t="s">
        <v>80</v>
      </c>
      <c r="AQ386" t="s">
        <v>103</v>
      </c>
      <c r="AR386" t="s">
        <v>104</v>
      </c>
      <c r="AS386" t="s">
        <v>102</v>
      </c>
      <c r="AT386" s="1"/>
      <c r="AU386" t="s">
        <v>98</v>
      </c>
    </row>
    <row r="387" spans="1:47" x14ac:dyDescent="0.25">
      <c r="A387" s="1">
        <v>386</v>
      </c>
      <c r="B387" t="s">
        <v>39</v>
      </c>
      <c r="C387" t="s">
        <v>40</v>
      </c>
      <c r="F387" t="s">
        <v>43</v>
      </c>
      <c r="G387" t="s">
        <v>37</v>
      </c>
      <c r="H387" t="s">
        <v>44</v>
      </c>
      <c r="J387" t="s">
        <v>46</v>
      </c>
      <c r="K387" t="s">
        <v>47</v>
      </c>
      <c r="O387" s="5">
        <f t="shared" ref="O387:O450" si="102">COUNTA(B387:N387)</f>
        <v>7</v>
      </c>
      <c r="P387" s="5">
        <f t="shared" ref="P387:P450" si="103">3/O387</f>
        <v>0.42857142857142855</v>
      </c>
      <c r="R387" s="5">
        <f t="shared" ref="R387:R450" si="104">IF($O387&lt;3,IF($B387=$B$1,1,0),IF($B387=$B$1,$P387,0))</f>
        <v>0.42857142857142855</v>
      </c>
      <c r="S387" s="5">
        <f t="shared" ref="S387:S450" si="105">IF($O387&lt;3,IF($C387=$C$1,1,0),IF($C387=$C$1,$P387,0))</f>
        <v>0.42857142857142855</v>
      </c>
      <c r="T387" s="5">
        <f t="shared" ref="T387:T450" si="106">IF($O387&lt;3,IF($D387=$D$1,1,0),IF($D387=$D$1,$P387,0))</f>
        <v>0</v>
      </c>
      <c r="U387" s="5">
        <f t="shared" ref="U387:U450" si="107">IF($O387&lt;3,IF($E387=$E$1,1,0),IF($E387=$E$1,$P387,0))</f>
        <v>0</v>
      </c>
      <c r="V387" s="5">
        <f t="shared" ref="V387:V450" si="108">IF($O387&lt;3,IF($F387=$F$1,1,0),IF($F387=$F$1,$P387,0))</f>
        <v>0.42857142857142855</v>
      </c>
      <c r="W387" s="5">
        <f t="shared" ref="W387:W450" si="109">IF($O387&lt;3,IF($G387=$G$1,1,0),IF($G387=$G$1,$P387,0))</f>
        <v>0.42857142857142855</v>
      </c>
      <c r="X387" s="5">
        <f t="shared" ref="X387:X450" si="110">IF($O387&lt;3,IF($H387=$H$1,1,0),IF($H387=$H$1,$P387,0))</f>
        <v>0.42857142857142855</v>
      </c>
      <c r="Y387" s="5">
        <f t="shared" ref="Y387:Y450" si="111">IF($O387&lt;3,IF($I387=$I$1,1,0),IF($I387=$I$1,$P387,0))</f>
        <v>0</v>
      </c>
      <c r="Z387" s="5">
        <f t="shared" ref="Z387:Z450" si="112">IF($O387&lt;3,IF($J387=$J$1,1,0),IF($J387=$J$1,$P387,0))</f>
        <v>0.42857142857142855</v>
      </c>
      <c r="AA387" s="5">
        <f t="shared" ref="AA387:AA450" si="113">IF($O387&lt;3,IF($K387=$K$1,1,0),IF($K387=$K$1,$P387,0))</f>
        <v>0.42857142857142855</v>
      </c>
      <c r="AB387" s="5">
        <f t="shared" ref="AB387:AB450" si="114">IF($O387&lt;3,IF($L387=$L$1,1,0),IF($L387=$L$1,$P387,0))</f>
        <v>0</v>
      </c>
      <c r="AC387" s="5">
        <f t="shared" ref="AC387:AC450" si="115">IF($O387&lt;3,IF($M387=$M$1,1,0),IF($M387=$M$1,$P387,0))</f>
        <v>0</v>
      </c>
      <c r="AD387" s="16"/>
      <c r="AF387" s="5">
        <f t="shared" ref="AF387:AF450" si="116">SUM(Q387:AC387)</f>
        <v>2.9999999999999996</v>
      </c>
      <c r="AG387" s="5">
        <f t="shared" ref="AG387:AG450" si="117">O387</f>
        <v>7</v>
      </c>
      <c r="AH387" s="5" t="str">
        <f t="shared" ref="AH387:AH450" si="118">IF(AF387=AG387,"Correct",IF(AF387=3,"Correct","Wrong"))</f>
        <v>Correct</v>
      </c>
      <c r="AI387" t="s">
        <v>94</v>
      </c>
      <c r="AJ387">
        <v>43</v>
      </c>
      <c r="AK387" t="s">
        <v>95</v>
      </c>
      <c r="AL387" t="s">
        <v>113</v>
      </c>
      <c r="AM387" t="s">
        <v>107</v>
      </c>
      <c r="AN387" t="s">
        <v>98</v>
      </c>
      <c r="AO387" s="1" t="s">
        <v>80</v>
      </c>
      <c r="AP387" t="s">
        <v>108</v>
      </c>
      <c r="AQ387" t="s">
        <v>103</v>
      </c>
      <c r="AR387" t="s">
        <v>101</v>
      </c>
      <c r="AS387" t="s">
        <v>102</v>
      </c>
      <c r="AT387" s="1"/>
      <c r="AU387" t="s">
        <v>102</v>
      </c>
    </row>
    <row r="388" spans="1:47" x14ac:dyDescent="0.25">
      <c r="A388" s="1">
        <v>387</v>
      </c>
      <c r="E388" t="s">
        <v>42</v>
      </c>
      <c r="H388" t="s">
        <v>44</v>
      </c>
      <c r="K388" t="s">
        <v>47</v>
      </c>
      <c r="M388" t="s">
        <v>49</v>
      </c>
      <c r="O388" s="5">
        <f t="shared" si="102"/>
        <v>4</v>
      </c>
      <c r="P388" s="5">
        <f t="shared" si="103"/>
        <v>0.75</v>
      </c>
      <c r="R388" s="5">
        <f t="shared" si="104"/>
        <v>0</v>
      </c>
      <c r="S388" s="5">
        <f t="shared" si="105"/>
        <v>0</v>
      </c>
      <c r="T388" s="5">
        <f t="shared" si="106"/>
        <v>0</v>
      </c>
      <c r="U388" s="5">
        <f t="shared" si="107"/>
        <v>0.75</v>
      </c>
      <c r="V388" s="5">
        <f t="shared" si="108"/>
        <v>0</v>
      </c>
      <c r="W388" s="5">
        <f t="shared" si="109"/>
        <v>0</v>
      </c>
      <c r="X388" s="5">
        <f t="shared" si="110"/>
        <v>0.75</v>
      </c>
      <c r="Y388" s="5">
        <f t="shared" si="111"/>
        <v>0</v>
      </c>
      <c r="Z388" s="5">
        <f t="shared" si="112"/>
        <v>0</v>
      </c>
      <c r="AA388" s="5">
        <f t="shared" si="113"/>
        <v>0.75</v>
      </c>
      <c r="AB388" s="5">
        <f t="shared" si="114"/>
        <v>0</v>
      </c>
      <c r="AC388" s="5">
        <f t="shared" si="115"/>
        <v>0.75</v>
      </c>
      <c r="AD388" s="16"/>
      <c r="AF388" s="5">
        <f t="shared" si="116"/>
        <v>3</v>
      </c>
      <c r="AG388" s="5">
        <f t="shared" si="117"/>
        <v>4</v>
      </c>
      <c r="AH388" s="5" t="str">
        <f t="shared" si="118"/>
        <v>Correct</v>
      </c>
      <c r="AI388" t="s">
        <v>94</v>
      </c>
      <c r="AJ388">
        <v>26</v>
      </c>
      <c r="AK388" t="s">
        <v>115</v>
      </c>
      <c r="AL388" t="s">
        <v>334</v>
      </c>
      <c r="AM388" s="1" t="s">
        <v>346</v>
      </c>
      <c r="AN388" t="s">
        <v>102</v>
      </c>
      <c r="AO388" s="1" t="s">
        <v>80</v>
      </c>
      <c r="AP388" t="s">
        <v>108</v>
      </c>
      <c r="AQ388" t="s">
        <v>100</v>
      </c>
      <c r="AR388" t="s">
        <v>136</v>
      </c>
      <c r="AS388" t="s">
        <v>102</v>
      </c>
      <c r="AT388" s="1"/>
      <c r="AU388" t="s">
        <v>102</v>
      </c>
    </row>
    <row r="389" spans="1:47" x14ac:dyDescent="0.25">
      <c r="A389" s="1">
        <v>388</v>
      </c>
      <c r="E389" t="s">
        <v>42</v>
      </c>
      <c r="J389" t="s">
        <v>46</v>
      </c>
      <c r="O389" s="5">
        <f t="shared" si="102"/>
        <v>2</v>
      </c>
      <c r="P389" s="5">
        <f t="shared" si="103"/>
        <v>1.5</v>
      </c>
      <c r="R389" s="5">
        <f t="shared" si="104"/>
        <v>0</v>
      </c>
      <c r="S389" s="5">
        <f t="shared" si="105"/>
        <v>0</v>
      </c>
      <c r="T389" s="5">
        <f t="shared" si="106"/>
        <v>0</v>
      </c>
      <c r="U389" s="5">
        <f t="shared" si="107"/>
        <v>1</v>
      </c>
      <c r="V389" s="5">
        <f t="shared" si="108"/>
        <v>0</v>
      </c>
      <c r="W389" s="5">
        <f t="shared" si="109"/>
        <v>0</v>
      </c>
      <c r="X389" s="5">
        <f t="shared" si="110"/>
        <v>0</v>
      </c>
      <c r="Y389" s="5">
        <f t="shared" si="111"/>
        <v>0</v>
      </c>
      <c r="Z389" s="5">
        <f t="shared" si="112"/>
        <v>1</v>
      </c>
      <c r="AA389" s="5">
        <f t="shared" si="113"/>
        <v>0</v>
      </c>
      <c r="AB389" s="5">
        <f t="shared" si="114"/>
        <v>0</v>
      </c>
      <c r="AC389" s="5">
        <f t="shared" si="115"/>
        <v>0</v>
      </c>
      <c r="AD389" s="16"/>
      <c r="AF389" s="5">
        <f t="shared" si="116"/>
        <v>2</v>
      </c>
      <c r="AG389" s="5">
        <f t="shared" si="117"/>
        <v>2</v>
      </c>
      <c r="AH389" s="5" t="str">
        <f t="shared" si="118"/>
        <v>Correct</v>
      </c>
      <c r="AI389" t="s">
        <v>105</v>
      </c>
      <c r="AJ389">
        <v>73</v>
      </c>
      <c r="AK389" t="s">
        <v>95</v>
      </c>
      <c r="AL389" t="s">
        <v>116</v>
      </c>
      <c r="AM389" t="s">
        <v>107</v>
      </c>
      <c r="AN389" t="s">
        <v>98</v>
      </c>
      <c r="AO389" s="1" t="s">
        <v>80</v>
      </c>
      <c r="AP389" t="s">
        <v>108</v>
      </c>
      <c r="AQ389" t="s">
        <v>137</v>
      </c>
      <c r="AR389" t="s">
        <v>104</v>
      </c>
      <c r="AS389" t="s">
        <v>102</v>
      </c>
      <c r="AT389" s="1"/>
      <c r="AU389" t="s">
        <v>98</v>
      </c>
    </row>
    <row r="390" spans="1:47" x14ac:dyDescent="0.25">
      <c r="A390" s="1">
        <v>389</v>
      </c>
      <c r="H390" t="s">
        <v>44</v>
      </c>
      <c r="O390" s="5">
        <f t="shared" si="102"/>
        <v>1</v>
      </c>
      <c r="P390" s="5">
        <f t="shared" si="103"/>
        <v>3</v>
      </c>
      <c r="R390" s="5">
        <f t="shared" si="104"/>
        <v>0</v>
      </c>
      <c r="S390" s="5">
        <f t="shared" si="105"/>
        <v>0</v>
      </c>
      <c r="T390" s="5">
        <f t="shared" si="106"/>
        <v>0</v>
      </c>
      <c r="U390" s="5">
        <f t="shared" si="107"/>
        <v>0</v>
      </c>
      <c r="V390" s="5">
        <f t="shared" si="108"/>
        <v>0</v>
      </c>
      <c r="W390" s="5">
        <f t="shared" si="109"/>
        <v>0</v>
      </c>
      <c r="X390" s="5">
        <f t="shared" si="110"/>
        <v>1</v>
      </c>
      <c r="Y390" s="5">
        <f t="shared" si="111"/>
        <v>0</v>
      </c>
      <c r="Z390" s="5">
        <f t="shared" si="112"/>
        <v>0</v>
      </c>
      <c r="AA390" s="5">
        <f t="shared" si="113"/>
        <v>0</v>
      </c>
      <c r="AB390" s="5">
        <f t="shared" si="114"/>
        <v>0</v>
      </c>
      <c r="AC390" s="5">
        <f t="shared" si="115"/>
        <v>0</v>
      </c>
      <c r="AD390" s="16"/>
      <c r="AF390" s="5">
        <f t="shared" si="116"/>
        <v>1</v>
      </c>
      <c r="AG390" s="5">
        <f t="shared" si="117"/>
        <v>1</v>
      </c>
      <c r="AH390" s="5" t="str">
        <f t="shared" si="118"/>
        <v>Correct</v>
      </c>
      <c r="AI390" t="s">
        <v>94</v>
      </c>
      <c r="AJ390">
        <v>83</v>
      </c>
      <c r="AK390" t="s">
        <v>115</v>
      </c>
      <c r="AL390" t="s">
        <v>337</v>
      </c>
      <c r="AM390" t="s">
        <v>107</v>
      </c>
      <c r="AN390" t="s">
        <v>98</v>
      </c>
      <c r="AO390" s="1" t="s">
        <v>80</v>
      </c>
      <c r="AP390" t="s">
        <v>108</v>
      </c>
      <c r="AQ390" t="s">
        <v>120</v>
      </c>
      <c r="AR390" t="s">
        <v>104</v>
      </c>
      <c r="AS390" t="s">
        <v>102</v>
      </c>
      <c r="AT390" s="1"/>
      <c r="AU390" t="s">
        <v>102</v>
      </c>
    </row>
    <row r="391" spans="1:47" x14ac:dyDescent="0.25">
      <c r="A391" s="1">
        <v>390</v>
      </c>
      <c r="B391" t="s">
        <v>39</v>
      </c>
      <c r="C391" t="s">
        <v>40</v>
      </c>
      <c r="E391" t="s">
        <v>42</v>
      </c>
      <c r="F391" t="s">
        <v>43</v>
      </c>
      <c r="G391" t="s">
        <v>37</v>
      </c>
      <c r="I391" t="s">
        <v>45</v>
      </c>
      <c r="L391" t="s">
        <v>48</v>
      </c>
      <c r="O391" s="5">
        <f t="shared" si="102"/>
        <v>7</v>
      </c>
      <c r="P391" s="5">
        <f t="shared" si="103"/>
        <v>0.42857142857142855</v>
      </c>
      <c r="R391" s="5">
        <f t="shared" si="104"/>
        <v>0.42857142857142855</v>
      </c>
      <c r="S391" s="5">
        <f t="shared" si="105"/>
        <v>0.42857142857142855</v>
      </c>
      <c r="T391" s="5">
        <f t="shared" si="106"/>
        <v>0</v>
      </c>
      <c r="U391" s="5">
        <f t="shared" si="107"/>
        <v>0.42857142857142855</v>
      </c>
      <c r="V391" s="5">
        <f t="shared" si="108"/>
        <v>0.42857142857142855</v>
      </c>
      <c r="W391" s="5">
        <f t="shared" si="109"/>
        <v>0.42857142857142855</v>
      </c>
      <c r="X391" s="5">
        <f t="shared" si="110"/>
        <v>0</v>
      </c>
      <c r="Y391" s="5">
        <f t="shared" si="111"/>
        <v>0.42857142857142855</v>
      </c>
      <c r="Z391" s="5">
        <f t="shared" si="112"/>
        <v>0</v>
      </c>
      <c r="AA391" s="5">
        <f t="shared" si="113"/>
        <v>0</v>
      </c>
      <c r="AB391" s="5">
        <f t="shared" si="114"/>
        <v>0.42857142857142855</v>
      </c>
      <c r="AC391" s="5">
        <f t="shared" si="115"/>
        <v>0</v>
      </c>
      <c r="AD391" s="16"/>
      <c r="AF391" s="5">
        <f t="shared" si="116"/>
        <v>2.9999999999999996</v>
      </c>
      <c r="AG391" s="5">
        <f t="shared" si="117"/>
        <v>7</v>
      </c>
      <c r="AH391" s="5" t="str">
        <f t="shared" si="118"/>
        <v>Correct</v>
      </c>
      <c r="AI391" t="s">
        <v>94</v>
      </c>
      <c r="AJ391">
        <v>78</v>
      </c>
      <c r="AK391" t="s">
        <v>95</v>
      </c>
      <c r="AL391" t="s">
        <v>205</v>
      </c>
      <c r="AM391" t="s">
        <v>107</v>
      </c>
      <c r="AO391" s="1" t="s">
        <v>80</v>
      </c>
      <c r="AP391" t="s">
        <v>108</v>
      </c>
      <c r="AQ391" t="s">
        <v>103</v>
      </c>
      <c r="AR391" t="s">
        <v>104</v>
      </c>
      <c r="AS391" t="s">
        <v>102</v>
      </c>
      <c r="AT391" s="1"/>
      <c r="AU391" t="s">
        <v>102</v>
      </c>
    </row>
    <row r="392" spans="1:47" x14ac:dyDescent="0.25">
      <c r="A392" s="1">
        <v>391</v>
      </c>
      <c r="G392" t="s">
        <v>37</v>
      </c>
      <c r="J392" t="s">
        <v>46</v>
      </c>
      <c r="O392" s="5">
        <f t="shared" si="102"/>
        <v>2</v>
      </c>
      <c r="P392" s="5">
        <f t="shared" si="103"/>
        <v>1.5</v>
      </c>
      <c r="R392" s="5">
        <f t="shared" si="104"/>
        <v>0</v>
      </c>
      <c r="S392" s="5">
        <f t="shared" si="105"/>
        <v>0</v>
      </c>
      <c r="T392" s="5">
        <f t="shared" si="106"/>
        <v>0</v>
      </c>
      <c r="U392" s="5">
        <f t="shared" si="107"/>
        <v>0</v>
      </c>
      <c r="V392" s="5">
        <f t="shared" si="108"/>
        <v>0</v>
      </c>
      <c r="W392" s="5">
        <f t="shared" si="109"/>
        <v>1</v>
      </c>
      <c r="X392" s="5">
        <f t="shared" si="110"/>
        <v>0</v>
      </c>
      <c r="Y392" s="5">
        <f t="shared" si="111"/>
        <v>0</v>
      </c>
      <c r="Z392" s="5">
        <f t="shared" si="112"/>
        <v>1</v>
      </c>
      <c r="AA392" s="5">
        <f t="shared" si="113"/>
        <v>0</v>
      </c>
      <c r="AB392" s="5">
        <f t="shared" si="114"/>
        <v>0</v>
      </c>
      <c r="AC392" s="5">
        <f t="shared" si="115"/>
        <v>0</v>
      </c>
      <c r="AD392" s="16"/>
      <c r="AF392" s="5">
        <f t="shared" si="116"/>
        <v>2</v>
      </c>
      <c r="AG392" s="5">
        <f t="shared" si="117"/>
        <v>2</v>
      </c>
      <c r="AH392" s="5" t="str">
        <f t="shared" si="118"/>
        <v>Correct</v>
      </c>
      <c r="AI392" t="s">
        <v>105</v>
      </c>
      <c r="AJ392">
        <v>71</v>
      </c>
      <c r="AK392" t="s">
        <v>95</v>
      </c>
      <c r="AL392" t="s">
        <v>223</v>
      </c>
      <c r="AM392" t="s">
        <v>107</v>
      </c>
      <c r="AN392" t="s">
        <v>98</v>
      </c>
      <c r="AO392" s="1" t="s">
        <v>80</v>
      </c>
      <c r="AP392" t="s">
        <v>114</v>
      </c>
      <c r="AQ392" t="s">
        <v>153</v>
      </c>
      <c r="AR392" t="s">
        <v>101</v>
      </c>
      <c r="AS392" t="s">
        <v>102</v>
      </c>
      <c r="AT392" s="1"/>
      <c r="AU392" t="s">
        <v>102</v>
      </c>
    </row>
    <row r="393" spans="1:47" x14ac:dyDescent="0.25">
      <c r="A393" s="1">
        <v>392</v>
      </c>
      <c r="B393" t="s">
        <v>39</v>
      </c>
      <c r="O393" s="5">
        <f t="shared" si="102"/>
        <v>1</v>
      </c>
      <c r="P393" s="5">
        <f t="shared" si="103"/>
        <v>3</v>
      </c>
      <c r="R393" s="5">
        <f t="shared" si="104"/>
        <v>1</v>
      </c>
      <c r="S393" s="5">
        <f t="shared" si="105"/>
        <v>0</v>
      </c>
      <c r="T393" s="5">
        <f t="shared" si="106"/>
        <v>0</v>
      </c>
      <c r="U393" s="5">
        <f t="shared" si="107"/>
        <v>0</v>
      </c>
      <c r="V393" s="5">
        <f t="shared" si="108"/>
        <v>0</v>
      </c>
      <c r="W393" s="5">
        <f t="shared" si="109"/>
        <v>0</v>
      </c>
      <c r="X393" s="5">
        <f t="shared" si="110"/>
        <v>0</v>
      </c>
      <c r="Y393" s="5">
        <f t="shared" si="111"/>
        <v>0</v>
      </c>
      <c r="Z393" s="5">
        <f t="shared" si="112"/>
        <v>0</v>
      </c>
      <c r="AA393" s="5">
        <f t="shared" si="113"/>
        <v>0</v>
      </c>
      <c r="AB393" s="5">
        <f t="shared" si="114"/>
        <v>0</v>
      </c>
      <c r="AC393" s="5">
        <f t="shared" si="115"/>
        <v>0</v>
      </c>
      <c r="AD393" s="16"/>
      <c r="AF393" s="5">
        <f t="shared" si="116"/>
        <v>1</v>
      </c>
      <c r="AG393" s="5">
        <f t="shared" si="117"/>
        <v>1</v>
      </c>
      <c r="AH393" s="5" t="str">
        <f t="shared" si="118"/>
        <v>Correct</v>
      </c>
      <c r="AI393" t="s">
        <v>105</v>
      </c>
      <c r="AJ393">
        <v>72</v>
      </c>
      <c r="AK393" t="s">
        <v>95</v>
      </c>
      <c r="AL393" t="s">
        <v>162</v>
      </c>
      <c r="AM393" t="s">
        <v>107</v>
      </c>
      <c r="AN393" t="s">
        <v>98</v>
      </c>
      <c r="AO393" s="1" t="s">
        <v>80</v>
      </c>
      <c r="AP393" t="s">
        <v>108</v>
      </c>
      <c r="AQ393" t="s">
        <v>100</v>
      </c>
      <c r="AR393" t="s">
        <v>104</v>
      </c>
      <c r="AS393" t="s">
        <v>102</v>
      </c>
      <c r="AT393" s="1"/>
      <c r="AU393" t="s">
        <v>102</v>
      </c>
    </row>
    <row r="394" spans="1:47" x14ac:dyDescent="0.25">
      <c r="A394" s="1">
        <v>393</v>
      </c>
      <c r="H394" t="s">
        <v>44</v>
      </c>
      <c r="J394" t="s">
        <v>46</v>
      </c>
      <c r="O394" s="5">
        <f t="shared" si="102"/>
        <v>2</v>
      </c>
      <c r="P394" s="5">
        <f t="shared" si="103"/>
        <v>1.5</v>
      </c>
      <c r="R394" s="5">
        <f t="shared" si="104"/>
        <v>0</v>
      </c>
      <c r="S394" s="5">
        <f t="shared" si="105"/>
        <v>0</v>
      </c>
      <c r="T394" s="5">
        <f t="shared" si="106"/>
        <v>0</v>
      </c>
      <c r="U394" s="5">
        <f t="shared" si="107"/>
        <v>0</v>
      </c>
      <c r="V394" s="5">
        <f t="shared" si="108"/>
        <v>0</v>
      </c>
      <c r="W394" s="5">
        <f t="shared" si="109"/>
        <v>0</v>
      </c>
      <c r="X394" s="5">
        <f t="shared" si="110"/>
        <v>1</v>
      </c>
      <c r="Y394" s="5">
        <f t="shared" si="111"/>
        <v>0</v>
      </c>
      <c r="Z394" s="5">
        <f t="shared" si="112"/>
        <v>1</v>
      </c>
      <c r="AA394" s="5">
        <f t="shared" si="113"/>
        <v>0</v>
      </c>
      <c r="AB394" s="5">
        <f t="shared" si="114"/>
        <v>0</v>
      </c>
      <c r="AC394" s="5">
        <f t="shared" si="115"/>
        <v>0</v>
      </c>
      <c r="AD394" s="16"/>
      <c r="AF394" s="5">
        <f t="shared" si="116"/>
        <v>2</v>
      </c>
      <c r="AG394" s="5">
        <f t="shared" si="117"/>
        <v>2</v>
      </c>
      <c r="AH394" s="5" t="str">
        <f t="shared" si="118"/>
        <v>Correct</v>
      </c>
      <c r="AI394" t="s">
        <v>105</v>
      </c>
      <c r="AJ394">
        <v>66</v>
      </c>
      <c r="AK394" t="s">
        <v>95</v>
      </c>
      <c r="AL394" t="s">
        <v>205</v>
      </c>
      <c r="AM394" t="s">
        <v>107</v>
      </c>
      <c r="AN394" t="s">
        <v>98</v>
      </c>
      <c r="AO394" s="1" t="s">
        <v>80</v>
      </c>
      <c r="AP394" t="s">
        <v>126</v>
      </c>
      <c r="AQ394" t="s">
        <v>120</v>
      </c>
      <c r="AR394" t="s">
        <v>104</v>
      </c>
      <c r="AS394" t="s">
        <v>102</v>
      </c>
      <c r="AT394" s="1" t="s">
        <v>373</v>
      </c>
      <c r="AU394" t="s">
        <v>102</v>
      </c>
    </row>
    <row r="395" spans="1:47" x14ac:dyDescent="0.25">
      <c r="A395" s="1">
        <v>394</v>
      </c>
      <c r="G395" t="s">
        <v>37</v>
      </c>
      <c r="H395" t="s">
        <v>44</v>
      </c>
      <c r="O395" s="5">
        <f t="shared" si="102"/>
        <v>2</v>
      </c>
      <c r="P395" s="5">
        <f t="shared" si="103"/>
        <v>1.5</v>
      </c>
      <c r="R395" s="5">
        <f t="shared" si="104"/>
        <v>0</v>
      </c>
      <c r="S395" s="5">
        <f t="shared" si="105"/>
        <v>0</v>
      </c>
      <c r="T395" s="5">
        <f t="shared" si="106"/>
        <v>0</v>
      </c>
      <c r="U395" s="5">
        <f t="shared" si="107"/>
        <v>0</v>
      </c>
      <c r="V395" s="5">
        <f t="shared" si="108"/>
        <v>0</v>
      </c>
      <c r="W395" s="5">
        <f t="shared" si="109"/>
        <v>1</v>
      </c>
      <c r="X395" s="5">
        <f t="shared" si="110"/>
        <v>1</v>
      </c>
      <c r="Y395" s="5">
        <f t="shared" si="111"/>
        <v>0</v>
      </c>
      <c r="Z395" s="5">
        <f t="shared" si="112"/>
        <v>0</v>
      </c>
      <c r="AA395" s="5">
        <f t="shared" si="113"/>
        <v>0</v>
      </c>
      <c r="AB395" s="5">
        <f t="shared" si="114"/>
        <v>0</v>
      </c>
      <c r="AC395" s="5">
        <f t="shared" si="115"/>
        <v>0</v>
      </c>
      <c r="AD395" s="16"/>
      <c r="AF395" s="5">
        <f t="shared" si="116"/>
        <v>2</v>
      </c>
      <c r="AG395" s="5">
        <f t="shared" si="117"/>
        <v>2</v>
      </c>
      <c r="AH395" s="5" t="str">
        <f t="shared" si="118"/>
        <v>Correct</v>
      </c>
      <c r="AI395" t="s">
        <v>105</v>
      </c>
      <c r="AJ395">
        <v>80</v>
      </c>
      <c r="AK395" t="s">
        <v>95</v>
      </c>
      <c r="AL395" t="s">
        <v>205</v>
      </c>
      <c r="AM395" t="s">
        <v>107</v>
      </c>
      <c r="AN395" t="s">
        <v>98</v>
      </c>
      <c r="AO395" s="1" t="s">
        <v>80</v>
      </c>
      <c r="AP395" t="s">
        <v>108</v>
      </c>
      <c r="AQ395" t="s">
        <v>103</v>
      </c>
      <c r="AR395" t="s">
        <v>104</v>
      </c>
      <c r="AS395" t="s">
        <v>102</v>
      </c>
      <c r="AT395" s="1"/>
      <c r="AU395" t="s">
        <v>102</v>
      </c>
    </row>
    <row r="396" spans="1:47" x14ac:dyDescent="0.25">
      <c r="A396" s="1">
        <v>395</v>
      </c>
      <c r="G396" t="s">
        <v>37</v>
      </c>
      <c r="H396" t="s">
        <v>44</v>
      </c>
      <c r="L396" t="s">
        <v>48</v>
      </c>
      <c r="O396" s="5">
        <f t="shared" si="102"/>
        <v>3</v>
      </c>
      <c r="P396" s="5">
        <f t="shared" si="103"/>
        <v>1</v>
      </c>
      <c r="R396" s="5">
        <f t="shared" si="104"/>
        <v>0</v>
      </c>
      <c r="S396" s="5">
        <f t="shared" si="105"/>
        <v>0</v>
      </c>
      <c r="T396" s="5">
        <f t="shared" si="106"/>
        <v>0</v>
      </c>
      <c r="U396" s="5">
        <f t="shared" si="107"/>
        <v>0</v>
      </c>
      <c r="V396" s="5">
        <f t="shared" si="108"/>
        <v>0</v>
      </c>
      <c r="W396" s="5">
        <f t="shared" si="109"/>
        <v>1</v>
      </c>
      <c r="X396" s="5">
        <f t="shared" si="110"/>
        <v>1</v>
      </c>
      <c r="Y396" s="5">
        <f t="shared" si="111"/>
        <v>0</v>
      </c>
      <c r="Z396" s="5">
        <f t="shared" si="112"/>
        <v>0</v>
      </c>
      <c r="AA396" s="5">
        <f t="shared" si="113"/>
        <v>0</v>
      </c>
      <c r="AB396" s="5">
        <f t="shared" si="114"/>
        <v>1</v>
      </c>
      <c r="AC396" s="5">
        <f t="shared" si="115"/>
        <v>0</v>
      </c>
      <c r="AD396" s="16"/>
      <c r="AF396" s="5">
        <f t="shared" si="116"/>
        <v>3</v>
      </c>
      <c r="AG396" s="5">
        <f t="shared" si="117"/>
        <v>3</v>
      </c>
      <c r="AH396" s="5" t="str">
        <f t="shared" si="118"/>
        <v>Correct</v>
      </c>
      <c r="AI396" t="s">
        <v>94</v>
      </c>
      <c r="AJ396">
        <v>82</v>
      </c>
      <c r="AK396" t="s">
        <v>95</v>
      </c>
      <c r="AL396" t="s">
        <v>162</v>
      </c>
      <c r="AM396" t="s">
        <v>107</v>
      </c>
      <c r="AN396" t="s">
        <v>98</v>
      </c>
      <c r="AO396" s="1" t="s">
        <v>89</v>
      </c>
      <c r="AP396" t="s">
        <v>99</v>
      </c>
      <c r="AQ396" t="s">
        <v>103</v>
      </c>
      <c r="AR396" t="s">
        <v>104</v>
      </c>
      <c r="AS396" t="s">
        <v>102</v>
      </c>
      <c r="AT396" s="1"/>
      <c r="AU396" t="s">
        <v>98</v>
      </c>
    </row>
    <row r="397" spans="1:47" x14ac:dyDescent="0.25">
      <c r="A397" s="1">
        <v>396</v>
      </c>
      <c r="C397" t="s">
        <v>40</v>
      </c>
      <c r="H397" t="s">
        <v>44</v>
      </c>
      <c r="J397" t="s">
        <v>46</v>
      </c>
      <c r="O397" s="5">
        <f t="shared" si="102"/>
        <v>3</v>
      </c>
      <c r="P397" s="5">
        <f t="shared" si="103"/>
        <v>1</v>
      </c>
      <c r="R397" s="5">
        <f t="shared" si="104"/>
        <v>0</v>
      </c>
      <c r="S397" s="5">
        <f t="shared" si="105"/>
        <v>1</v>
      </c>
      <c r="T397" s="5">
        <f t="shared" si="106"/>
        <v>0</v>
      </c>
      <c r="U397" s="5">
        <f t="shared" si="107"/>
        <v>0</v>
      </c>
      <c r="V397" s="5">
        <f t="shared" si="108"/>
        <v>0</v>
      </c>
      <c r="W397" s="5">
        <f t="shared" si="109"/>
        <v>0</v>
      </c>
      <c r="X397" s="5">
        <f t="shared" si="110"/>
        <v>1</v>
      </c>
      <c r="Y397" s="5">
        <f t="shared" si="111"/>
        <v>0</v>
      </c>
      <c r="Z397" s="5">
        <f t="shared" si="112"/>
        <v>1</v>
      </c>
      <c r="AA397" s="5">
        <f t="shared" si="113"/>
        <v>0</v>
      </c>
      <c r="AB397" s="5">
        <f t="shared" si="114"/>
        <v>0</v>
      </c>
      <c r="AC397" s="5">
        <f t="shared" si="115"/>
        <v>0</v>
      </c>
      <c r="AD397" s="16"/>
      <c r="AF397" s="5">
        <f t="shared" si="116"/>
        <v>3</v>
      </c>
      <c r="AG397" s="5">
        <f t="shared" si="117"/>
        <v>3</v>
      </c>
      <c r="AH397" s="5" t="str">
        <f t="shared" si="118"/>
        <v>Correct</v>
      </c>
      <c r="AI397" t="s">
        <v>105</v>
      </c>
      <c r="AJ397">
        <v>68</v>
      </c>
      <c r="AK397" t="s">
        <v>95</v>
      </c>
      <c r="AL397" t="s">
        <v>163</v>
      </c>
      <c r="AM397" t="s">
        <v>107</v>
      </c>
      <c r="AN397" t="s">
        <v>98</v>
      </c>
      <c r="AO397" s="1" t="s">
        <v>80</v>
      </c>
      <c r="AP397" t="s">
        <v>108</v>
      </c>
      <c r="AQ397" t="s">
        <v>110</v>
      </c>
      <c r="AR397" t="s">
        <v>104</v>
      </c>
      <c r="AS397" t="s">
        <v>102</v>
      </c>
      <c r="AT397" s="1"/>
      <c r="AU397" t="s">
        <v>102</v>
      </c>
    </row>
    <row r="398" spans="1:47" x14ac:dyDescent="0.25">
      <c r="A398" s="1">
        <v>397</v>
      </c>
      <c r="O398" s="5">
        <f t="shared" si="102"/>
        <v>0</v>
      </c>
      <c r="P398" s="5" t="e">
        <f t="shared" si="103"/>
        <v>#DIV/0!</v>
      </c>
      <c r="R398" s="5">
        <f t="shared" si="104"/>
        <v>0</v>
      </c>
      <c r="S398" s="5">
        <f t="shared" si="105"/>
        <v>0</v>
      </c>
      <c r="T398" s="5">
        <f t="shared" si="106"/>
        <v>0</v>
      </c>
      <c r="U398" s="5">
        <f t="shared" si="107"/>
        <v>0</v>
      </c>
      <c r="V398" s="5">
        <f t="shared" si="108"/>
        <v>0</v>
      </c>
      <c r="W398" s="5">
        <f t="shared" si="109"/>
        <v>0</v>
      </c>
      <c r="X398" s="5">
        <f t="shared" si="110"/>
        <v>0</v>
      </c>
      <c r="Y398" s="5">
        <f t="shared" si="111"/>
        <v>0</v>
      </c>
      <c r="Z398" s="5">
        <f t="shared" si="112"/>
        <v>0</v>
      </c>
      <c r="AA398" s="5">
        <f t="shared" si="113"/>
        <v>0</v>
      </c>
      <c r="AB398" s="5">
        <f t="shared" si="114"/>
        <v>0</v>
      </c>
      <c r="AC398" s="5">
        <f t="shared" si="115"/>
        <v>0</v>
      </c>
      <c r="AD398" s="16"/>
      <c r="AF398" s="5">
        <f t="shared" si="116"/>
        <v>0</v>
      </c>
      <c r="AG398" s="5">
        <f t="shared" si="117"/>
        <v>0</v>
      </c>
      <c r="AH398" s="5" t="str">
        <f t="shared" si="118"/>
        <v>Correct</v>
      </c>
      <c r="AI398" t="s">
        <v>94</v>
      </c>
      <c r="AJ398">
        <v>46</v>
      </c>
      <c r="AK398" t="s">
        <v>95</v>
      </c>
      <c r="AL398" t="s">
        <v>158</v>
      </c>
      <c r="AM398" t="s">
        <v>134</v>
      </c>
      <c r="AN398" t="s">
        <v>98</v>
      </c>
      <c r="AO398" s="1" t="s">
        <v>80</v>
      </c>
      <c r="AP398" t="s">
        <v>126</v>
      </c>
      <c r="AQ398" t="s">
        <v>100</v>
      </c>
      <c r="AR398" t="s">
        <v>101</v>
      </c>
      <c r="AS398" t="s">
        <v>102</v>
      </c>
      <c r="AT398" s="1" t="s">
        <v>92</v>
      </c>
      <c r="AU398" t="s">
        <v>102</v>
      </c>
    </row>
    <row r="399" spans="1:47" x14ac:dyDescent="0.25">
      <c r="A399" s="1">
        <v>398</v>
      </c>
      <c r="B399" t="s">
        <v>39</v>
      </c>
      <c r="F399" t="s">
        <v>43</v>
      </c>
      <c r="G399" t="s">
        <v>37</v>
      </c>
      <c r="H399" t="s">
        <v>44</v>
      </c>
      <c r="O399" s="5">
        <f t="shared" si="102"/>
        <v>4</v>
      </c>
      <c r="P399" s="5">
        <f t="shared" si="103"/>
        <v>0.75</v>
      </c>
      <c r="R399" s="5">
        <f t="shared" si="104"/>
        <v>0.75</v>
      </c>
      <c r="S399" s="5">
        <f t="shared" si="105"/>
        <v>0</v>
      </c>
      <c r="T399" s="5">
        <f t="shared" si="106"/>
        <v>0</v>
      </c>
      <c r="U399" s="5">
        <f t="shared" si="107"/>
        <v>0</v>
      </c>
      <c r="V399" s="5">
        <f t="shared" si="108"/>
        <v>0.75</v>
      </c>
      <c r="W399" s="5">
        <f t="shared" si="109"/>
        <v>0.75</v>
      </c>
      <c r="X399" s="5">
        <f t="shared" si="110"/>
        <v>0.75</v>
      </c>
      <c r="Y399" s="5">
        <f t="shared" si="111"/>
        <v>0</v>
      </c>
      <c r="Z399" s="5">
        <f t="shared" si="112"/>
        <v>0</v>
      </c>
      <c r="AA399" s="5">
        <f t="shared" si="113"/>
        <v>0</v>
      </c>
      <c r="AB399" s="5">
        <f t="shared" si="114"/>
        <v>0</v>
      </c>
      <c r="AC399" s="5">
        <f t="shared" si="115"/>
        <v>0</v>
      </c>
      <c r="AD399" s="16"/>
      <c r="AF399" s="5">
        <f t="shared" si="116"/>
        <v>3</v>
      </c>
      <c r="AG399" s="5">
        <f t="shared" si="117"/>
        <v>4</v>
      </c>
      <c r="AH399" s="5" t="str">
        <f t="shared" si="118"/>
        <v>Correct</v>
      </c>
      <c r="AI399" t="s">
        <v>94</v>
      </c>
      <c r="AJ399">
        <v>80</v>
      </c>
      <c r="AK399" t="s">
        <v>95</v>
      </c>
      <c r="AL399" t="s">
        <v>127</v>
      </c>
      <c r="AM399" t="s">
        <v>107</v>
      </c>
      <c r="AO399" s="1" t="s">
        <v>80</v>
      </c>
      <c r="AP399" t="s">
        <v>126</v>
      </c>
      <c r="AQ399" t="s">
        <v>103</v>
      </c>
      <c r="AR399" t="s">
        <v>104</v>
      </c>
      <c r="AS399" t="s">
        <v>102</v>
      </c>
      <c r="AT399" s="1"/>
      <c r="AU399" t="s">
        <v>102</v>
      </c>
    </row>
    <row r="400" spans="1:47" x14ac:dyDescent="0.25">
      <c r="A400" s="1">
        <v>399</v>
      </c>
      <c r="B400" t="s">
        <v>39</v>
      </c>
      <c r="C400" t="s">
        <v>40</v>
      </c>
      <c r="H400" t="s">
        <v>44</v>
      </c>
      <c r="O400" s="5">
        <f t="shared" si="102"/>
        <v>3</v>
      </c>
      <c r="P400" s="5">
        <f t="shared" si="103"/>
        <v>1</v>
      </c>
      <c r="R400" s="5">
        <f t="shared" si="104"/>
        <v>1</v>
      </c>
      <c r="S400" s="5">
        <f t="shared" si="105"/>
        <v>1</v>
      </c>
      <c r="T400" s="5">
        <f t="shared" si="106"/>
        <v>0</v>
      </c>
      <c r="U400" s="5">
        <f t="shared" si="107"/>
        <v>0</v>
      </c>
      <c r="V400" s="5">
        <f t="shared" si="108"/>
        <v>0</v>
      </c>
      <c r="W400" s="5">
        <f t="shared" si="109"/>
        <v>0</v>
      </c>
      <c r="X400" s="5">
        <f t="shared" si="110"/>
        <v>1</v>
      </c>
      <c r="Y400" s="5">
        <f t="shared" si="111"/>
        <v>0</v>
      </c>
      <c r="Z400" s="5">
        <f t="shared" si="112"/>
        <v>0</v>
      </c>
      <c r="AA400" s="5">
        <f t="shared" si="113"/>
        <v>0</v>
      </c>
      <c r="AB400" s="5">
        <f t="shared" si="114"/>
        <v>0</v>
      </c>
      <c r="AC400" s="5">
        <f t="shared" si="115"/>
        <v>0</v>
      </c>
      <c r="AD400" s="16"/>
      <c r="AF400" s="5">
        <f t="shared" si="116"/>
        <v>3</v>
      </c>
      <c r="AG400" s="5">
        <f t="shared" si="117"/>
        <v>3</v>
      </c>
      <c r="AH400" s="5" t="str">
        <f t="shared" si="118"/>
        <v>Correct</v>
      </c>
      <c r="AI400" t="s">
        <v>94</v>
      </c>
      <c r="AJ400">
        <v>54</v>
      </c>
      <c r="AK400" t="s">
        <v>121</v>
      </c>
      <c r="AL400" t="s">
        <v>168</v>
      </c>
      <c r="AM400" t="s">
        <v>97</v>
      </c>
      <c r="AN400" t="s">
        <v>98</v>
      </c>
      <c r="AO400" s="1" t="s">
        <v>80</v>
      </c>
      <c r="AP400" t="s">
        <v>126</v>
      </c>
      <c r="AQ400" t="s">
        <v>153</v>
      </c>
      <c r="AR400" t="s">
        <v>101</v>
      </c>
      <c r="AS400" t="s">
        <v>102</v>
      </c>
      <c r="AT400" s="1" t="s">
        <v>92</v>
      </c>
      <c r="AU400" t="s">
        <v>102</v>
      </c>
    </row>
    <row r="401" spans="1:47" x14ac:dyDescent="0.25">
      <c r="A401" s="1">
        <v>400</v>
      </c>
      <c r="D401" t="s">
        <v>41</v>
      </c>
      <c r="K401" t="s">
        <v>47</v>
      </c>
      <c r="L401" t="s">
        <v>48</v>
      </c>
      <c r="O401" s="5">
        <f t="shared" si="102"/>
        <v>3</v>
      </c>
      <c r="P401" s="5">
        <f t="shared" si="103"/>
        <v>1</v>
      </c>
      <c r="R401" s="5">
        <f t="shared" si="104"/>
        <v>0</v>
      </c>
      <c r="S401" s="5">
        <f t="shared" si="105"/>
        <v>0</v>
      </c>
      <c r="T401" s="5">
        <f t="shared" si="106"/>
        <v>1</v>
      </c>
      <c r="U401" s="5">
        <f t="shared" si="107"/>
        <v>0</v>
      </c>
      <c r="V401" s="5">
        <f t="shared" si="108"/>
        <v>0</v>
      </c>
      <c r="W401" s="5">
        <f t="shared" si="109"/>
        <v>0</v>
      </c>
      <c r="X401" s="5">
        <f t="shared" si="110"/>
        <v>0</v>
      </c>
      <c r="Y401" s="5">
        <f t="shared" si="111"/>
        <v>0</v>
      </c>
      <c r="Z401" s="5">
        <f t="shared" si="112"/>
        <v>0</v>
      </c>
      <c r="AA401" s="5">
        <f t="shared" si="113"/>
        <v>1</v>
      </c>
      <c r="AB401" s="5">
        <f t="shared" si="114"/>
        <v>1</v>
      </c>
      <c r="AC401" s="5">
        <f t="shared" si="115"/>
        <v>0</v>
      </c>
      <c r="AD401" s="16"/>
      <c r="AF401" s="5">
        <f t="shared" si="116"/>
        <v>3</v>
      </c>
      <c r="AG401" s="5">
        <f t="shared" si="117"/>
        <v>3</v>
      </c>
      <c r="AH401" s="5" t="str">
        <f t="shared" si="118"/>
        <v>Correct</v>
      </c>
      <c r="AI401" t="s">
        <v>105</v>
      </c>
      <c r="AJ401">
        <v>22</v>
      </c>
      <c r="AK401" t="s">
        <v>115</v>
      </c>
      <c r="AL401" t="s">
        <v>338</v>
      </c>
      <c r="AM401" t="s">
        <v>134</v>
      </c>
      <c r="AN401" t="s">
        <v>102</v>
      </c>
      <c r="AO401" s="1" t="s">
        <v>80</v>
      </c>
      <c r="AP401" t="s">
        <v>114</v>
      </c>
      <c r="AQ401" t="s">
        <v>120</v>
      </c>
      <c r="AR401" t="s">
        <v>101</v>
      </c>
      <c r="AS401" t="s">
        <v>102</v>
      </c>
      <c r="AT401" s="1" t="s">
        <v>92</v>
      </c>
      <c r="AU401" t="s">
        <v>102</v>
      </c>
    </row>
    <row r="402" spans="1:47" x14ac:dyDescent="0.25">
      <c r="A402" s="1">
        <v>401</v>
      </c>
      <c r="C402" t="s">
        <v>40</v>
      </c>
      <c r="I402" t="s">
        <v>45</v>
      </c>
      <c r="O402" s="5">
        <f t="shared" si="102"/>
        <v>2</v>
      </c>
      <c r="P402" s="5">
        <f t="shared" si="103"/>
        <v>1.5</v>
      </c>
      <c r="R402" s="5">
        <f t="shared" si="104"/>
        <v>0</v>
      </c>
      <c r="S402" s="5">
        <f t="shared" si="105"/>
        <v>1</v>
      </c>
      <c r="T402" s="5">
        <f t="shared" si="106"/>
        <v>0</v>
      </c>
      <c r="U402" s="5">
        <f t="shared" si="107"/>
        <v>0</v>
      </c>
      <c r="V402" s="5">
        <f t="shared" si="108"/>
        <v>0</v>
      </c>
      <c r="W402" s="5">
        <f t="shared" si="109"/>
        <v>0</v>
      </c>
      <c r="X402" s="5">
        <f t="shared" si="110"/>
        <v>0</v>
      </c>
      <c r="Y402" s="5">
        <f t="shared" si="111"/>
        <v>1</v>
      </c>
      <c r="Z402" s="5">
        <f t="shared" si="112"/>
        <v>0</v>
      </c>
      <c r="AA402" s="5">
        <f t="shared" si="113"/>
        <v>0</v>
      </c>
      <c r="AB402" s="5">
        <f t="shared" si="114"/>
        <v>0</v>
      </c>
      <c r="AC402" s="5">
        <f t="shared" si="115"/>
        <v>0</v>
      </c>
      <c r="AD402" s="16"/>
      <c r="AF402" s="5">
        <f t="shared" si="116"/>
        <v>2</v>
      </c>
      <c r="AG402" s="5">
        <f t="shared" si="117"/>
        <v>2</v>
      </c>
      <c r="AH402" s="5" t="str">
        <f t="shared" si="118"/>
        <v>Correct</v>
      </c>
      <c r="AI402" t="s">
        <v>105</v>
      </c>
      <c r="AJ402">
        <v>70</v>
      </c>
      <c r="AK402" t="s">
        <v>95</v>
      </c>
      <c r="AL402" t="s">
        <v>186</v>
      </c>
      <c r="AM402" t="s">
        <v>107</v>
      </c>
      <c r="AN402" t="s">
        <v>98</v>
      </c>
      <c r="AO402" s="1" t="s">
        <v>80</v>
      </c>
      <c r="AP402" t="s">
        <v>126</v>
      </c>
      <c r="AQ402" t="s">
        <v>153</v>
      </c>
      <c r="AR402" t="s">
        <v>104</v>
      </c>
      <c r="AS402" t="s">
        <v>102</v>
      </c>
      <c r="AT402" s="1" t="s">
        <v>373</v>
      </c>
      <c r="AU402" t="s">
        <v>102</v>
      </c>
    </row>
    <row r="403" spans="1:47" x14ac:dyDescent="0.25">
      <c r="A403" s="1">
        <v>402</v>
      </c>
      <c r="B403" t="s">
        <v>39</v>
      </c>
      <c r="G403" t="s">
        <v>37</v>
      </c>
      <c r="H403" t="s">
        <v>44</v>
      </c>
      <c r="L403" t="s">
        <v>48</v>
      </c>
      <c r="O403" s="5">
        <f t="shared" si="102"/>
        <v>4</v>
      </c>
      <c r="P403" s="5">
        <f t="shared" si="103"/>
        <v>0.75</v>
      </c>
      <c r="R403" s="5">
        <f t="shared" si="104"/>
        <v>0.75</v>
      </c>
      <c r="S403" s="5">
        <f t="shared" si="105"/>
        <v>0</v>
      </c>
      <c r="T403" s="5">
        <f t="shared" si="106"/>
        <v>0</v>
      </c>
      <c r="U403" s="5">
        <f t="shared" si="107"/>
        <v>0</v>
      </c>
      <c r="V403" s="5">
        <f t="shared" si="108"/>
        <v>0</v>
      </c>
      <c r="W403" s="5">
        <f t="shared" si="109"/>
        <v>0.75</v>
      </c>
      <c r="X403" s="5">
        <f t="shared" si="110"/>
        <v>0.75</v>
      </c>
      <c r="Y403" s="5">
        <f t="shared" si="111"/>
        <v>0</v>
      </c>
      <c r="Z403" s="5">
        <f t="shared" si="112"/>
        <v>0</v>
      </c>
      <c r="AA403" s="5">
        <f t="shared" si="113"/>
        <v>0</v>
      </c>
      <c r="AB403" s="5">
        <f t="shared" si="114"/>
        <v>0.75</v>
      </c>
      <c r="AC403" s="5">
        <f t="shared" si="115"/>
        <v>0</v>
      </c>
      <c r="AD403" s="16"/>
      <c r="AF403" s="5">
        <f t="shared" si="116"/>
        <v>3</v>
      </c>
      <c r="AG403" s="5">
        <f t="shared" si="117"/>
        <v>4</v>
      </c>
      <c r="AH403" s="5" t="str">
        <f t="shared" si="118"/>
        <v>Correct</v>
      </c>
      <c r="AI403" t="s">
        <v>94</v>
      </c>
      <c r="AJ403">
        <v>88</v>
      </c>
      <c r="AK403" t="s">
        <v>95</v>
      </c>
      <c r="AL403" t="s">
        <v>204</v>
      </c>
      <c r="AM403" t="s">
        <v>107</v>
      </c>
      <c r="AO403" s="1" t="s">
        <v>80</v>
      </c>
      <c r="AP403" t="s">
        <v>114</v>
      </c>
      <c r="AQ403" t="s">
        <v>100</v>
      </c>
      <c r="AR403" t="s">
        <v>104</v>
      </c>
      <c r="AS403" t="s">
        <v>102</v>
      </c>
      <c r="AT403" s="1"/>
      <c r="AU403" t="s">
        <v>102</v>
      </c>
    </row>
    <row r="404" spans="1:47" x14ac:dyDescent="0.25">
      <c r="A404" s="1">
        <v>403</v>
      </c>
      <c r="C404" t="s">
        <v>40</v>
      </c>
      <c r="H404" t="s">
        <v>44</v>
      </c>
      <c r="M404" t="s">
        <v>49</v>
      </c>
      <c r="O404" s="5">
        <f t="shared" si="102"/>
        <v>3</v>
      </c>
      <c r="P404" s="5">
        <f t="shared" si="103"/>
        <v>1</v>
      </c>
      <c r="R404" s="5">
        <f t="shared" si="104"/>
        <v>0</v>
      </c>
      <c r="S404" s="5">
        <f t="shared" si="105"/>
        <v>1</v>
      </c>
      <c r="T404" s="5">
        <f t="shared" si="106"/>
        <v>0</v>
      </c>
      <c r="U404" s="5">
        <f t="shared" si="107"/>
        <v>0</v>
      </c>
      <c r="V404" s="5">
        <f t="shared" si="108"/>
        <v>0</v>
      </c>
      <c r="W404" s="5">
        <f t="shared" si="109"/>
        <v>0</v>
      </c>
      <c r="X404" s="5">
        <f t="shared" si="110"/>
        <v>1</v>
      </c>
      <c r="Y404" s="5">
        <f t="shared" si="111"/>
        <v>0</v>
      </c>
      <c r="Z404" s="5">
        <f t="shared" si="112"/>
        <v>0</v>
      </c>
      <c r="AA404" s="5">
        <f t="shared" si="113"/>
        <v>0</v>
      </c>
      <c r="AB404" s="5">
        <f t="shared" si="114"/>
        <v>0</v>
      </c>
      <c r="AC404" s="5">
        <f t="shared" si="115"/>
        <v>1</v>
      </c>
      <c r="AD404" s="16"/>
      <c r="AF404" s="5">
        <f t="shared" si="116"/>
        <v>3</v>
      </c>
      <c r="AG404" s="5">
        <f t="shared" si="117"/>
        <v>3</v>
      </c>
      <c r="AH404" s="5" t="str">
        <f t="shared" si="118"/>
        <v>Correct</v>
      </c>
      <c r="AI404" t="s">
        <v>105</v>
      </c>
      <c r="AJ404">
        <v>29</v>
      </c>
      <c r="AK404" t="s">
        <v>121</v>
      </c>
      <c r="AL404" t="s">
        <v>122</v>
      </c>
      <c r="AM404" t="s">
        <v>107</v>
      </c>
      <c r="AN404" t="s">
        <v>98</v>
      </c>
      <c r="AO404" s="1" t="s">
        <v>80</v>
      </c>
      <c r="AP404" t="s">
        <v>108</v>
      </c>
      <c r="AQ404" t="s">
        <v>120</v>
      </c>
      <c r="AR404" t="s">
        <v>101</v>
      </c>
      <c r="AS404" t="s">
        <v>102</v>
      </c>
      <c r="AT404" s="1" t="s">
        <v>92</v>
      </c>
      <c r="AU404" t="s">
        <v>102</v>
      </c>
    </row>
    <row r="405" spans="1:47" x14ac:dyDescent="0.25">
      <c r="A405" s="1">
        <v>404</v>
      </c>
      <c r="B405" t="s">
        <v>39</v>
      </c>
      <c r="G405" t="s">
        <v>37</v>
      </c>
      <c r="H405" t="s">
        <v>44</v>
      </c>
      <c r="O405" s="5">
        <f t="shared" si="102"/>
        <v>3</v>
      </c>
      <c r="P405" s="5">
        <f t="shared" si="103"/>
        <v>1</v>
      </c>
      <c r="R405" s="5">
        <f t="shared" si="104"/>
        <v>1</v>
      </c>
      <c r="S405" s="5">
        <f t="shared" si="105"/>
        <v>0</v>
      </c>
      <c r="T405" s="5">
        <f t="shared" si="106"/>
        <v>0</v>
      </c>
      <c r="U405" s="5">
        <f t="shared" si="107"/>
        <v>0</v>
      </c>
      <c r="V405" s="5">
        <f t="shared" si="108"/>
        <v>0</v>
      </c>
      <c r="W405" s="5">
        <f t="shared" si="109"/>
        <v>1</v>
      </c>
      <c r="X405" s="5">
        <f t="shared" si="110"/>
        <v>1</v>
      </c>
      <c r="Y405" s="5">
        <f t="shared" si="111"/>
        <v>0</v>
      </c>
      <c r="Z405" s="5">
        <f t="shared" si="112"/>
        <v>0</v>
      </c>
      <c r="AA405" s="5">
        <f t="shared" si="113"/>
        <v>0</v>
      </c>
      <c r="AB405" s="5">
        <f t="shared" si="114"/>
        <v>0</v>
      </c>
      <c r="AC405" s="5">
        <f t="shared" si="115"/>
        <v>0</v>
      </c>
      <c r="AD405" s="16"/>
      <c r="AF405" s="5">
        <f t="shared" si="116"/>
        <v>3</v>
      </c>
      <c r="AG405" s="5">
        <f t="shared" si="117"/>
        <v>3</v>
      </c>
      <c r="AH405" s="5" t="str">
        <f t="shared" si="118"/>
        <v>Correct</v>
      </c>
      <c r="AI405" t="s">
        <v>94</v>
      </c>
      <c r="AJ405">
        <v>75</v>
      </c>
      <c r="AK405" t="s">
        <v>95</v>
      </c>
      <c r="AL405" t="s">
        <v>118</v>
      </c>
      <c r="AM405" t="s">
        <v>107</v>
      </c>
      <c r="AN405" t="s">
        <v>98</v>
      </c>
      <c r="AO405" s="1" t="s">
        <v>80</v>
      </c>
      <c r="AP405" t="s">
        <v>114</v>
      </c>
      <c r="AQ405" t="s">
        <v>100</v>
      </c>
      <c r="AR405" t="s">
        <v>104</v>
      </c>
      <c r="AS405" t="s">
        <v>102</v>
      </c>
      <c r="AT405" s="1"/>
      <c r="AU405" t="s">
        <v>98</v>
      </c>
    </row>
    <row r="406" spans="1:47" x14ac:dyDescent="0.25">
      <c r="A406" s="1">
        <v>405</v>
      </c>
      <c r="C406" t="s">
        <v>40</v>
      </c>
      <c r="J406" t="s">
        <v>46</v>
      </c>
      <c r="K406" t="s">
        <v>47</v>
      </c>
      <c r="O406" s="5">
        <f t="shared" si="102"/>
        <v>3</v>
      </c>
      <c r="P406" s="5">
        <f t="shared" si="103"/>
        <v>1</v>
      </c>
      <c r="R406" s="5">
        <f t="shared" si="104"/>
        <v>0</v>
      </c>
      <c r="S406" s="5">
        <f t="shared" si="105"/>
        <v>1</v>
      </c>
      <c r="T406" s="5">
        <f t="shared" si="106"/>
        <v>0</v>
      </c>
      <c r="U406" s="5">
        <f t="shared" si="107"/>
        <v>0</v>
      </c>
      <c r="V406" s="5">
        <f t="shared" si="108"/>
        <v>0</v>
      </c>
      <c r="W406" s="5">
        <f t="shared" si="109"/>
        <v>0</v>
      </c>
      <c r="X406" s="5">
        <f t="shared" si="110"/>
        <v>0</v>
      </c>
      <c r="Y406" s="5">
        <f t="shared" si="111"/>
        <v>0</v>
      </c>
      <c r="Z406" s="5">
        <f t="shared" si="112"/>
        <v>1</v>
      </c>
      <c r="AA406" s="5">
        <f t="shared" si="113"/>
        <v>1</v>
      </c>
      <c r="AB406" s="5">
        <f t="shared" si="114"/>
        <v>0</v>
      </c>
      <c r="AC406" s="5">
        <f t="shared" si="115"/>
        <v>0</v>
      </c>
      <c r="AD406" s="16"/>
      <c r="AF406" s="5">
        <f t="shared" si="116"/>
        <v>3</v>
      </c>
      <c r="AG406" s="5">
        <f t="shared" si="117"/>
        <v>3</v>
      </c>
      <c r="AH406" s="5" t="str">
        <f t="shared" si="118"/>
        <v>Correct</v>
      </c>
      <c r="AI406" t="s">
        <v>94</v>
      </c>
      <c r="AJ406">
        <v>55</v>
      </c>
      <c r="AK406" t="s">
        <v>95</v>
      </c>
      <c r="AL406" t="s">
        <v>226</v>
      </c>
      <c r="AM406" t="s">
        <v>97</v>
      </c>
      <c r="AN406" t="s">
        <v>98</v>
      </c>
      <c r="AO406" s="1" t="s">
        <v>80</v>
      </c>
      <c r="AP406" t="s">
        <v>114</v>
      </c>
      <c r="AQ406" t="s">
        <v>100</v>
      </c>
      <c r="AR406" t="s">
        <v>101</v>
      </c>
      <c r="AS406" t="s">
        <v>102</v>
      </c>
      <c r="AT406" s="1" t="s">
        <v>92</v>
      </c>
      <c r="AU406" t="s">
        <v>102</v>
      </c>
    </row>
    <row r="407" spans="1:47" x14ac:dyDescent="0.25">
      <c r="A407" s="1">
        <v>406</v>
      </c>
      <c r="H407" t="s">
        <v>44</v>
      </c>
      <c r="I407" t="s">
        <v>45</v>
      </c>
      <c r="K407" t="s">
        <v>47</v>
      </c>
      <c r="O407" s="5">
        <f t="shared" si="102"/>
        <v>3</v>
      </c>
      <c r="P407" s="5">
        <f t="shared" si="103"/>
        <v>1</v>
      </c>
      <c r="R407" s="5">
        <f t="shared" si="104"/>
        <v>0</v>
      </c>
      <c r="S407" s="5">
        <f t="shared" si="105"/>
        <v>0</v>
      </c>
      <c r="T407" s="5">
        <f t="shared" si="106"/>
        <v>0</v>
      </c>
      <c r="U407" s="5">
        <f t="shared" si="107"/>
        <v>0</v>
      </c>
      <c r="V407" s="5">
        <f t="shared" si="108"/>
        <v>0</v>
      </c>
      <c r="W407" s="5">
        <f t="shared" si="109"/>
        <v>0</v>
      </c>
      <c r="X407" s="5">
        <f t="shared" si="110"/>
        <v>1</v>
      </c>
      <c r="Y407" s="5">
        <f t="shared" si="111"/>
        <v>1</v>
      </c>
      <c r="Z407" s="5">
        <f t="shared" si="112"/>
        <v>0</v>
      </c>
      <c r="AA407" s="5">
        <f t="shared" si="113"/>
        <v>1</v>
      </c>
      <c r="AB407" s="5">
        <f t="shared" si="114"/>
        <v>0</v>
      </c>
      <c r="AC407" s="5">
        <f t="shared" si="115"/>
        <v>0</v>
      </c>
      <c r="AD407" s="16"/>
      <c r="AF407" s="5">
        <f t="shared" si="116"/>
        <v>3</v>
      </c>
      <c r="AG407" s="5">
        <f t="shared" si="117"/>
        <v>3</v>
      </c>
      <c r="AH407" s="5" t="str">
        <f t="shared" si="118"/>
        <v>Correct</v>
      </c>
      <c r="AI407" t="s">
        <v>94</v>
      </c>
      <c r="AJ407">
        <v>20</v>
      </c>
      <c r="AK407" t="s">
        <v>115</v>
      </c>
      <c r="AL407" t="s">
        <v>319</v>
      </c>
      <c r="AM407" t="s">
        <v>128</v>
      </c>
      <c r="AN407" t="s">
        <v>98</v>
      </c>
      <c r="AO407" s="1" t="s">
        <v>80</v>
      </c>
      <c r="AP407" t="s">
        <v>112</v>
      </c>
      <c r="AQ407" t="s">
        <v>120</v>
      </c>
      <c r="AR407" t="s">
        <v>136</v>
      </c>
      <c r="AS407" t="s">
        <v>98</v>
      </c>
      <c r="AT407" s="1" t="s">
        <v>93</v>
      </c>
      <c r="AU407" t="s">
        <v>102</v>
      </c>
    </row>
    <row r="408" spans="1:47" x14ac:dyDescent="0.25">
      <c r="A408" s="1">
        <v>407</v>
      </c>
      <c r="G408" t="s">
        <v>37</v>
      </c>
      <c r="O408" s="5">
        <f t="shared" si="102"/>
        <v>1</v>
      </c>
      <c r="P408" s="5">
        <f t="shared" si="103"/>
        <v>3</v>
      </c>
      <c r="R408" s="5">
        <f t="shared" si="104"/>
        <v>0</v>
      </c>
      <c r="S408" s="5">
        <f t="shared" si="105"/>
        <v>0</v>
      </c>
      <c r="T408" s="5">
        <f t="shared" si="106"/>
        <v>0</v>
      </c>
      <c r="U408" s="5">
        <f t="shared" si="107"/>
        <v>0</v>
      </c>
      <c r="V408" s="5">
        <f t="shared" si="108"/>
        <v>0</v>
      </c>
      <c r="W408" s="5">
        <f t="shared" si="109"/>
        <v>1</v>
      </c>
      <c r="X408" s="5">
        <f t="shared" si="110"/>
        <v>0</v>
      </c>
      <c r="Y408" s="5">
        <f t="shared" si="111"/>
        <v>0</v>
      </c>
      <c r="Z408" s="5">
        <f t="shared" si="112"/>
        <v>0</v>
      </c>
      <c r="AA408" s="5">
        <f t="shared" si="113"/>
        <v>0</v>
      </c>
      <c r="AB408" s="5">
        <f t="shared" si="114"/>
        <v>0</v>
      </c>
      <c r="AC408" s="5">
        <f t="shared" si="115"/>
        <v>0</v>
      </c>
      <c r="AD408" s="16"/>
      <c r="AF408" s="5">
        <f t="shared" si="116"/>
        <v>1</v>
      </c>
      <c r="AG408" s="5">
        <f t="shared" si="117"/>
        <v>1</v>
      </c>
      <c r="AH408" s="5" t="str">
        <f t="shared" si="118"/>
        <v>Correct</v>
      </c>
      <c r="AI408" t="s">
        <v>94</v>
      </c>
      <c r="AJ408">
        <v>77</v>
      </c>
      <c r="AK408" t="s">
        <v>95</v>
      </c>
      <c r="AL408" t="s">
        <v>206</v>
      </c>
      <c r="AM408" t="s">
        <v>107</v>
      </c>
      <c r="AN408" t="s">
        <v>98</v>
      </c>
      <c r="AO408" s="1" t="s">
        <v>80</v>
      </c>
      <c r="AP408" t="s">
        <v>126</v>
      </c>
      <c r="AQ408" t="s">
        <v>100</v>
      </c>
      <c r="AR408" t="s">
        <v>104</v>
      </c>
      <c r="AS408" t="s">
        <v>102</v>
      </c>
      <c r="AT408" s="1"/>
      <c r="AU408" t="s">
        <v>98</v>
      </c>
    </row>
    <row r="409" spans="1:47" x14ac:dyDescent="0.25">
      <c r="A409" s="1">
        <v>408</v>
      </c>
      <c r="B409" t="s">
        <v>39</v>
      </c>
      <c r="E409" t="s">
        <v>42</v>
      </c>
      <c r="H409" t="s">
        <v>44</v>
      </c>
      <c r="K409" t="s">
        <v>47</v>
      </c>
      <c r="O409" s="5">
        <f t="shared" si="102"/>
        <v>4</v>
      </c>
      <c r="P409" s="5">
        <f t="shared" si="103"/>
        <v>0.75</v>
      </c>
      <c r="R409" s="5">
        <f t="shared" si="104"/>
        <v>0.75</v>
      </c>
      <c r="S409" s="5">
        <f t="shared" si="105"/>
        <v>0</v>
      </c>
      <c r="T409" s="5">
        <f t="shared" si="106"/>
        <v>0</v>
      </c>
      <c r="U409" s="5">
        <f t="shared" si="107"/>
        <v>0.75</v>
      </c>
      <c r="V409" s="5">
        <f t="shared" si="108"/>
        <v>0</v>
      </c>
      <c r="W409" s="5">
        <f t="shared" si="109"/>
        <v>0</v>
      </c>
      <c r="X409" s="5">
        <f t="shared" si="110"/>
        <v>0.75</v>
      </c>
      <c r="Y409" s="5">
        <f t="shared" si="111"/>
        <v>0</v>
      </c>
      <c r="Z409" s="5">
        <f t="shared" si="112"/>
        <v>0</v>
      </c>
      <c r="AA409" s="5">
        <f t="shared" si="113"/>
        <v>0.75</v>
      </c>
      <c r="AB409" s="5">
        <f t="shared" si="114"/>
        <v>0</v>
      </c>
      <c r="AC409" s="5">
        <f t="shared" si="115"/>
        <v>0</v>
      </c>
      <c r="AD409" s="16"/>
      <c r="AF409" s="5">
        <f t="shared" si="116"/>
        <v>3</v>
      </c>
      <c r="AG409" s="5">
        <f t="shared" si="117"/>
        <v>4</v>
      </c>
      <c r="AH409" s="5" t="str">
        <f t="shared" si="118"/>
        <v>Correct</v>
      </c>
      <c r="AI409" t="s">
        <v>105</v>
      </c>
      <c r="AJ409">
        <v>74</v>
      </c>
      <c r="AK409" t="s">
        <v>121</v>
      </c>
      <c r="AL409" t="s">
        <v>161</v>
      </c>
      <c r="AM409" t="s">
        <v>107</v>
      </c>
      <c r="AN409" t="s">
        <v>98</v>
      </c>
      <c r="AO409" s="1" t="s">
        <v>80</v>
      </c>
      <c r="AQ409" t="s">
        <v>120</v>
      </c>
      <c r="AR409" t="s">
        <v>104</v>
      </c>
      <c r="AS409" t="s">
        <v>102</v>
      </c>
      <c r="AT409" s="1"/>
      <c r="AU409" t="s">
        <v>102</v>
      </c>
    </row>
    <row r="410" spans="1:47" x14ac:dyDescent="0.25">
      <c r="A410" s="1">
        <v>409</v>
      </c>
      <c r="B410" t="s">
        <v>39</v>
      </c>
      <c r="E410" t="s">
        <v>42</v>
      </c>
      <c r="H410" t="s">
        <v>44</v>
      </c>
      <c r="O410" s="5">
        <f t="shared" si="102"/>
        <v>3</v>
      </c>
      <c r="P410" s="5">
        <f t="shared" si="103"/>
        <v>1</v>
      </c>
      <c r="R410" s="5">
        <f t="shared" si="104"/>
        <v>1</v>
      </c>
      <c r="S410" s="5">
        <f t="shared" si="105"/>
        <v>0</v>
      </c>
      <c r="T410" s="5">
        <f t="shared" si="106"/>
        <v>0</v>
      </c>
      <c r="U410" s="5">
        <f t="shared" si="107"/>
        <v>1</v>
      </c>
      <c r="V410" s="5">
        <f t="shared" si="108"/>
        <v>0</v>
      </c>
      <c r="W410" s="5">
        <f t="shared" si="109"/>
        <v>0</v>
      </c>
      <c r="X410" s="5">
        <f t="shared" si="110"/>
        <v>1</v>
      </c>
      <c r="Y410" s="5">
        <f t="shared" si="111"/>
        <v>0</v>
      </c>
      <c r="Z410" s="5">
        <f t="shared" si="112"/>
        <v>0</v>
      </c>
      <c r="AA410" s="5">
        <f t="shared" si="113"/>
        <v>0</v>
      </c>
      <c r="AB410" s="5">
        <f t="shared" si="114"/>
        <v>0</v>
      </c>
      <c r="AC410" s="5">
        <f t="shared" si="115"/>
        <v>0</v>
      </c>
      <c r="AD410" s="16"/>
      <c r="AF410" s="5">
        <f t="shared" si="116"/>
        <v>3</v>
      </c>
      <c r="AG410" s="5">
        <f t="shared" si="117"/>
        <v>3</v>
      </c>
      <c r="AH410" s="5" t="str">
        <f t="shared" si="118"/>
        <v>Correct</v>
      </c>
      <c r="AI410" t="s">
        <v>94</v>
      </c>
      <c r="AJ410">
        <v>25</v>
      </c>
      <c r="AK410" t="s">
        <v>95</v>
      </c>
      <c r="AL410" t="s">
        <v>117</v>
      </c>
      <c r="AM410" s="1" t="s">
        <v>346</v>
      </c>
      <c r="AN410" t="s">
        <v>102</v>
      </c>
      <c r="AO410" s="1" t="s">
        <v>355</v>
      </c>
      <c r="AQ410" t="s">
        <v>120</v>
      </c>
      <c r="AR410" t="s">
        <v>101</v>
      </c>
      <c r="AS410" t="s">
        <v>102</v>
      </c>
      <c r="AT410" s="1" t="s">
        <v>90</v>
      </c>
      <c r="AU410" t="s">
        <v>102</v>
      </c>
    </row>
    <row r="411" spans="1:47" x14ac:dyDescent="0.25">
      <c r="A411" s="1">
        <v>410</v>
      </c>
      <c r="E411" t="s">
        <v>42</v>
      </c>
      <c r="H411" t="s">
        <v>44</v>
      </c>
      <c r="K411" t="s">
        <v>47</v>
      </c>
      <c r="O411" s="5">
        <f t="shared" si="102"/>
        <v>3</v>
      </c>
      <c r="P411" s="5">
        <f t="shared" si="103"/>
        <v>1</v>
      </c>
      <c r="R411" s="5">
        <f t="shared" si="104"/>
        <v>0</v>
      </c>
      <c r="S411" s="5">
        <f t="shared" si="105"/>
        <v>0</v>
      </c>
      <c r="T411" s="5">
        <f t="shared" si="106"/>
        <v>0</v>
      </c>
      <c r="U411" s="5">
        <f t="shared" si="107"/>
        <v>1</v>
      </c>
      <c r="V411" s="5">
        <f t="shared" si="108"/>
        <v>0</v>
      </c>
      <c r="W411" s="5">
        <f t="shared" si="109"/>
        <v>0</v>
      </c>
      <c r="X411" s="5">
        <f t="shared" si="110"/>
        <v>1</v>
      </c>
      <c r="Y411" s="5">
        <f t="shared" si="111"/>
        <v>0</v>
      </c>
      <c r="Z411" s="5">
        <f t="shared" si="112"/>
        <v>0</v>
      </c>
      <c r="AA411" s="5">
        <f t="shared" si="113"/>
        <v>1</v>
      </c>
      <c r="AB411" s="5">
        <f t="shared" si="114"/>
        <v>0</v>
      </c>
      <c r="AC411" s="5">
        <f t="shared" si="115"/>
        <v>0</v>
      </c>
      <c r="AD411" s="16"/>
      <c r="AF411" s="5">
        <f t="shared" si="116"/>
        <v>3</v>
      </c>
      <c r="AG411" s="5">
        <f t="shared" si="117"/>
        <v>3</v>
      </c>
      <c r="AH411" s="5" t="str">
        <f t="shared" si="118"/>
        <v>Correct</v>
      </c>
      <c r="AI411" t="s">
        <v>94</v>
      </c>
      <c r="AJ411">
        <v>19</v>
      </c>
      <c r="AK411" t="s">
        <v>95</v>
      </c>
      <c r="AL411" t="s">
        <v>96</v>
      </c>
      <c r="AM411" t="s">
        <v>97</v>
      </c>
      <c r="AN411" t="s">
        <v>98</v>
      </c>
      <c r="AO411" s="1" t="s">
        <v>80</v>
      </c>
      <c r="AP411" t="s">
        <v>109</v>
      </c>
      <c r="AQ411" t="s">
        <v>120</v>
      </c>
      <c r="AR411" t="s">
        <v>136</v>
      </c>
      <c r="AS411" t="s">
        <v>102</v>
      </c>
      <c r="AT411" s="1" t="s">
        <v>90</v>
      </c>
      <c r="AU411" t="s">
        <v>102</v>
      </c>
    </row>
    <row r="412" spans="1:47" x14ac:dyDescent="0.25">
      <c r="A412" s="1">
        <v>411</v>
      </c>
      <c r="O412" s="5">
        <f t="shared" si="102"/>
        <v>0</v>
      </c>
      <c r="P412" s="5" t="e">
        <f t="shared" si="103"/>
        <v>#DIV/0!</v>
      </c>
      <c r="R412" s="5">
        <f t="shared" si="104"/>
        <v>0</v>
      </c>
      <c r="S412" s="5">
        <f t="shared" si="105"/>
        <v>0</v>
      </c>
      <c r="T412" s="5">
        <f t="shared" si="106"/>
        <v>0</v>
      </c>
      <c r="U412" s="5">
        <f t="shared" si="107"/>
        <v>0</v>
      </c>
      <c r="V412" s="5">
        <f t="shared" si="108"/>
        <v>0</v>
      </c>
      <c r="W412" s="5">
        <f t="shared" si="109"/>
        <v>0</v>
      </c>
      <c r="X412" s="5">
        <f t="shared" si="110"/>
        <v>0</v>
      </c>
      <c r="Y412" s="5">
        <f t="shared" si="111"/>
        <v>0</v>
      </c>
      <c r="Z412" s="5">
        <f t="shared" si="112"/>
        <v>0</v>
      </c>
      <c r="AA412" s="5">
        <f t="shared" si="113"/>
        <v>0</v>
      </c>
      <c r="AB412" s="5">
        <f t="shared" si="114"/>
        <v>0</v>
      </c>
      <c r="AC412" s="5">
        <f t="shared" si="115"/>
        <v>0</v>
      </c>
      <c r="AD412" s="16"/>
      <c r="AF412" s="5">
        <f t="shared" si="116"/>
        <v>0</v>
      </c>
      <c r="AG412" s="5">
        <f t="shared" si="117"/>
        <v>0</v>
      </c>
      <c r="AH412" s="5" t="str">
        <f t="shared" si="118"/>
        <v>Correct</v>
      </c>
      <c r="AI412" t="s">
        <v>94</v>
      </c>
      <c r="AJ412">
        <v>83</v>
      </c>
      <c r="AK412" t="s">
        <v>121</v>
      </c>
      <c r="AL412" t="s">
        <v>161</v>
      </c>
      <c r="AM412" t="s">
        <v>107</v>
      </c>
      <c r="AN412" t="s">
        <v>98</v>
      </c>
      <c r="AO412" s="1" t="s">
        <v>80</v>
      </c>
      <c r="AQ412" t="s">
        <v>103</v>
      </c>
      <c r="AR412" t="s">
        <v>104</v>
      </c>
      <c r="AT412" s="1"/>
    </row>
    <row r="413" spans="1:47" x14ac:dyDescent="0.25">
      <c r="A413" s="1">
        <v>412</v>
      </c>
      <c r="O413" s="5">
        <f t="shared" si="102"/>
        <v>0</v>
      </c>
      <c r="P413" s="5" t="e">
        <f t="shared" si="103"/>
        <v>#DIV/0!</v>
      </c>
      <c r="R413" s="5">
        <f t="shared" si="104"/>
        <v>0</v>
      </c>
      <c r="S413" s="5">
        <f t="shared" si="105"/>
        <v>0</v>
      </c>
      <c r="T413" s="5">
        <f t="shared" si="106"/>
        <v>0</v>
      </c>
      <c r="U413" s="5">
        <f t="shared" si="107"/>
        <v>0</v>
      </c>
      <c r="V413" s="5">
        <f t="shared" si="108"/>
        <v>0</v>
      </c>
      <c r="W413" s="5">
        <f t="shared" si="109"/>
        <v>0</v>
      </c>
      <c r="X413" s="5">
        <f t="shared" si="110"/>
        <v>0</v>
      </c>
      <c r="Y413" s="5">
        <f t="shared" si="111"/>
        <v>0</v>
      </c>
      <c r="Z413" s="5">
        <f t="shared" si="112"/>
        <v>0</v>
      </c>
      <c r="AA413" s="5">
        <f t="shared" si="113"/>
        <v>0</v>
      </c>
      <c r="AB413" s="5">
        <f t="shared" si="114"/>
        <v>0</v>
      </c>
      <c r="AC413" s="5">
        <f t="shared" si="115"/>
        <v>0</v>
      </c>
      <c r="AD413" s="16"/>
      <c r="AF413" s="5">
        <f t="shared" si="116"/>
        <v>0</v>
      </c>
      <c r="AG413" s="5">
        <f t="shared" si="117"/>
        <v>0</v>
      </c>
      <c r="AH413" s="5" t="str">
        <f t="shared" si="118"/>
        <v>Correct</v>
      </c>
      <c r="AI413" t="s">
        <v>94</v>
      </c>
      <c r="AJ413">
        <v>78</v>
      </c>
      <c r="AK413" t="s">
        <v>95</v>
      </c>
      <c r="AL413" t="s">
        <v>225</v>
      </c>
      <c r="AM413" t="s">
        <v>107</v>
      </c>
      <c r="AN413" t="s">
        <v>98</v>
      </c>
      <c r="AO413" s="1" t="s">
        <v>80</v>
      </c>
      <c r="AQ413" t="s">
        <v>120</v>
      </c>
      <c r="AR413" t="s">
        <v>104</v>
      </c>
      <c r="AS413" t="s">
        <v>102</v>
      </c>
      <c r="AT413" s="1"/>
      <c r="AU413" t="s">
        <v>98</v>
      </c>
    </row>
    <row r="414" spans="1:47" x14ac:dyDescent="0.25">
      <c r="A414" s="1">
        <v>413</v>
      </c>
      <c r="I414" t="s">
        <v>45</v>
      </c>
      <c r="K414" t="s">
        <v>47</v>
      </c>
      <c r="L414" t="s">
        <v>48</v>
      </c>
      <c r="O414" s="5">
        <f t="shared" si="102"/>
        <v>3</v>
      </c>
      <c r="P414" s="5">
        <f t="shared" si="103"/>
        <v>1</v>
      </c>
      <c r="R414" s="5">
        <f t="shared" si="104"/>
        <v>0</v>
      </c>
      <c r="S414" s="5">
        <f t="shared" si="105"/>
        <v>0</v>
      </c>
      <c r="T414" s="5">
        <f t="shared" si="106"/>
        <v>0</v>
      </c>
      <c r="U414" s="5">
        <f t="shared" si="107"/>
        <v>0</v>
      </c>
      <c r="V414" s="5">
        <f t="shared" si="108"/>
        <v>0</v>
      </c>
      <c r="W414" s="5">
        <f t="shared" si="109"/>
        <v>0</v>
      </c>
      <c r="X414" s="5">
        <f t="shared" si="110"/>
        <v>0</v>
      </c>
      <c r="Y414" s="5">
        <f t="shared" si="111"/>
        <v>1</v>
      </c>
      <c r="Z414" s="5">
        <f t="shared" si="112"/>
        <v>0</v>
      </c>
      <c r="AA414" s="5">
        <f t="shared" si="113"/>
        <v>1</v>
      </c>
      <c r="AB414" s="5">
        <f t="shared" si="114"/>
        <v>1</v>
      </c>
      <c r="AC414" s="5">
        <f t="shared" si="115"/>
        <v>0</v>
      </c>
      <c r="AD414" s="16"/>
      <c r="AF414" s="5">
        <f t="shared" si="116"/>
        <v>3</v>
      </c>
      <c r="AG414" s="5">
        <f t="shared" si="117"/>
        <v>3</v>
      </c>
      <c r="AH414" s="5" t="str">
        <f t="shared" si="118"/>
        <v>Correct</v>
      </c>
      <c r="AI414" t="s">
        <v>94</v>
      </c>
      <c r="AJ414">
        <v>82</v>
      </c>
      <c r="AK414" t="s">
        <v>95</v>
      </c>
      <c r="AL414" t="s">
        <v>162</v>
      </c>
      <c r="AM414" t="s">
        <v>107</v>
      </c>
      <c r="AO414" s="1" t="s">
        <v>80</v>
      </c>
      <c r="AP414" t="s">
        <v>109</v>
      </c>
      <c r="AQ414" t="s">
        <v>100</v>
      </c>
      <c r="AR414" t="s">
        <v>104</v>
      </c>
      <c r="AS414" t="s">
        <v>98</v>
      </c>
      <c r="AT414" s="1"/>
      <c r="AU414" t="s">
        <v>102</v>
      </c>
    </row>
    <row r="415" spans="1:47" x14ac:dyDescent="0.25">
      <c r="A415" s="1">
        <v>414</v>
      </c>
      <c r="G415" t="s">
        <v>37</v>
      </c>
      <c r="L415" t="s">
        <v>48</v>
      </c>
      <c r="O415" s="5">
        <f t="shared" si="102"/>
        <v>2</v>
      </c>
      <c r="P415" s="5">
        <f t="shared" si="103"/>
        <v>1.5</v>
      </c>
      <c r="R415" s="5">
        <f t="shared" si="104"/>
        <v>0</v>
      </c>
      <c r="S415" s="5">
        <f t="shared" si="105"/>
        <v>0</v>
      </c>
      <c r="T415" s="5">
        <f t="shared" si="106"/>
        <v>0</v>
      </c>
      <c r="U415" s="5">
        <f t="shared" si="107"/>
        <v>0</v>
      </c>
      <c r="V415" s="5">
        <f t="shared" si="108"/>
        <v>0</v>
      </c>
      <c r="W415" s="5">
        <f t="shared" si="109"/>
        <v>1</v>
      </c>
      <c r="X415" s="5">
        <f t="shared" si="110"/>
        <v>0</v>
      </c>
      <c r="Y415" s="5">
        <f t="shared" si="111"/>
        <v>0</v>
      </c>
      <c r="Z415" s="5">
        <f t="shared" si="112"/>
        <v>0</v>
      </c>
      <c r="AA415" s="5">
        <f t="shared" si="113"/>
        <v>0</v>
      </c>
      <c r="AB415" s="5">
        <f t="shared" si="114"/>
        <v>1</v>
      </c>
      <c r="AC415" s="5">
        <f t="shared" si="115"/>
        <v>0</v>
      </c>
      <c r="AD415" s="16"/>
      <c r="AF415" s="5">
        <f t="shared" si="116"/>
        <v>2</v>
      </c>
      <c r="AG415" s="5">
        <f t="shared" si="117"/>
        <v>2</v>
      </c>
      <c r="AH415" s="5" t="str">
        <f t="shared" si="118"/>
        <v>Correct</v>
      </c>
      <c r="AI415" t="s">
        <v>94</v>
      </c>
      <c r="AJ415">
        <v>80</v>
      </c>
      <c r="AK415" t="s">
        <v>95</v>
      </c>
      <c r="AL415" t="s">
        <v>116</v>
      </c>
      <c r="AM415" t="s">
        <v>107</v>
      </c>
      <c r="AN415" t="s">
        <v>98</v>
      </c>
      <c r="AO415" s="1" t="s">
        <v>80</v>
      </c>
      <c r="AP415" t="s">
        <v>99</v>
      </c>
      <c r="AQ415" t="s">
        <v>110</v>
      </c>
      <c r="AR415" t="s">
        <v>104</v>
      </c>
      <c r="AS415" t="s">
        <v>102</v>
      </c>
      <c r="AT415" s="1"/>
      <c r="AU415" t="s">
        <v>98</v>
      </c>
    </row>
    <row r="416" spans="1:47" x14ac:dyDescent="0.25">
      <c r="A416" s="1">
        <v>415</v>
      </c>
      <c r="C416" t="s">
        <v>40</v>
      </c>
      <c r="E416" t="s">
        <v>42</v>
      </c>
      <c r="H416" t="s">
        <v>44</v>
      </c>
      <c r="O416" s="5">
        <f t="shared" si="102"/>
        <v>3</v>
      </c>
      <c r="P416" s="5">
        <f t="shared" si="103"/>
        <v>1</v>
      </c>
      <c r="R416" s="5">
        <f t="shared" si="104"/>
        <v>0</v>
      </c>
      <c r="S416" s="5">
        <f t="shared" si="105"/>
        <v>1</v>
      </c>
      <c r="T416" s="5">
        <f t="shared" si="106"/>
        <v>0</v>
      </c>
      <c r="U416" s="5">
        <f t="shared" si="107"/>
        <v>1</v>
      </c>
      <c r="V416" s="5">
        <f t="shared" si="108"/>
        <v>0</v>
      </c>
      <c r="W416" s="5">
        <f t="shared" si="109"/>
        <v>0</v>
      </c>
      <c r="X416" s="5">
        <f t="shared" si="110"/>
        <v>1</v>
      </c>
      <c r="Y416" s="5">
        <f t="shared" si="111"/>
        <v>0</v>
      </c>
      <c r="Z416" s="5">
        <f t="shared" si="112"/>
        <v>0</v>
      </c>
      <c r="AA416" s="5">
        <f t="shared" si="113"/>
        <v>0</v>
      </c>
      <c r="AB416" s="5">
        <f t="shared" si="114"/>
        <v>0</v>
      </c>
      <c r="AC416" s="5">
        <f t="shared" si="115"/>
        <v>0</v>
      </c>
      <c r="AD416" s="16"/>
      <c r="AF416" s="5">
        <f t="shared" si="116"/>
        <v>3</v>
      </c>
      <c r="AG416" s="5">
        <f t="shared" si="117"/>
        <v>3</v>
      </c>
      <c r="AH416" s="5" t="str">
        <f t="shared" si="118"/>
        <v>Correct</v>
      </c>
      <c r="AI416" t="s">
        <v>94</v>
      </c>
      <c r="AJ416">
        <v>26</v>
      </c>
      <c r="AK416" t="s">
        <v>95</v>
      </c>
      <c r="AL416" t="s">
        <v>186</v>
      </c>
      <c r="AM416" t="s">
        <v>107</v>
      </c>
      <c r="AN416" t="s">
        <v>98</v>
      </c>
      <c r="AO416" s="1" t="s">
        <v>80</v>
      </c>
      <c r="AP416" t="s">
        <v>126</v>
      </c>
      <c r="AQ416" t="s">
        <v>100</v>
      </c>
      <c r="AR416" t="s">
        <v>101</v>
      </c>
      <c r="AS416" t="s">
        <v>102</v>
      </c>
      <c r="AT416" s="1" t="s">
        <v>92</v>
      </c>
      <c r="AU416" t="s">
        <v>102</v>
      </c>
    </row>
    <row r="417" spans="1:47" x14ac:dyDescent="0.25">
      <c r="A417" s="1">
        <v>416</v>
      </c>
      <c r="F417" t="s">
        <v>43</v>
      </c>
      <c r="H417" t="s">
        <v>44</v>
      </c>
      <c r="O417" s="5">
        <f t="shared" si="102"/>
        <v>2</v>
      </c>
      <c r="P417" s="5">
        <f t="shared" si="103"/>
        <v>1.5</v>
      </c>
      <c r="R417" s="5">
        <f t="shared" si="104"/>
        <v>0</v>
      </c>
      <c r="S417" s="5">
        <f t="shared" si="105"/>
        <v>0</v>
      </c>
      <c r="T417" s="5">
        <f t="shared" si="106"/>
        <v>0</v>
      </c>
      <c r="U417" s="5">
        <f t="shared" si="107"/>
        <v>0</v>
      </c>
      <c r="V417" s="5">
        <f t="shared" si="108"/>
        <v>1</v>
      </c>
      <c r="W417" s="5">
        <f t="shared" si="109"/>
        <v>0</v>
      </c>
      <c r="X417" s="5">
        <f t="shared" si="110"/>
        <v>1</v>
      </c>
      <c r="Y417" s="5">
        <f t="shared" si="111"/>
        <v>0</v>
      </c>
      <c r="Z417" s="5">
        <f t="shared" si="112"/>
        <v>0</v>
      </c>
      <c r="AA417" s="5">
        <f t="shared" si="113"/>
        <v>0</v>
      </c>
      <c r="AB417" s="5">
        <f t="shared" si="114"/>
        <v>0</v>
      </c>
      <c r="AC417" s="5">
        <f t="shared" si="115"/>
        <v>0</v>
      </c>
      <c r="AD417" s="16"/>
      <c r="AF417" s="5">
        <f t="shared" si="116"/>
        <v>2</v>
      </c>
      <c r="AG417" s="5">
        <f t="shared" si="117"/>
        <v>2</v>
      </c>
      <c r="AH417" s="5" t="str">
        <f t="shared" si="118"/>
        <v>Correct</v>
      </c>
      <c r="AI417" t="s">
        <v>105</v>
      </c>
      <c r="AJ417">
        <v>71</v>
      </c>
      <c r="AK417" t="s">
        <v>95</v>
      </c>
      <c r="AL417" t="s">
        <v>204</v>
      </c>
      <c r="AM417" t="s">
        <v>97</v>
      </c>
      <c r="AO417" s="1" t="s">
        <v>80</v>
      </c>
      <c r="AP417" t="s">
        <v>114</v>
      </c>
      <c r="AQ417" t="s">
        <v>103</v>
      </c>
      <c r="AR417" t="s">
        <v>104</v>
      </c>
      <c r="AS417" t="s">
        <v>98</v>
      </c>
      <c r="AT417" s="1"/>
      <c r="AU417" t="s">
        <v>102</v>
      </c>
    </row>
    <row r="418" spans="1:47" x14ac:dyDescent="0.25">
      <c r="A418" s="1">
        <v>417</v>
      </c>
      <c r="B418" t="s">
        <v>39</v>
      </c>
      <c r="C418" t="s">
        <v>40</v>
      </c>
      <c r="E418" t="s">
        <v>42</v>
      </c>
      <c r="O418" s="5">
        <f t="shared" si="102"/>
        <v>3</v>
      </c>
      <c r="P418" s="5">
        <f t="shared" si="103"/>
        <v>1</v>
      </c>
      <c r="R418" s="5">
        <f t="shared" si="104"/>
        <v>1</v>
      </c>
      <c r="S418" s="5">
        <f t="shared" si="105"/>
        <v>1</v>
      </c>
      <c r="T418" s="5">
        <f t="shared" si="106"/>
        <v>0</v>
      </c>
      <c r="U418" s="5">
        <f t="shared" si="107"/>
        <v>1</v>
      </c>
      <c r="V418" s="5">
        <f t="shared" si="108"/>
        <v>0</v>
      </c>
      <c r="W418" s="5">
        <f t="shared" si="109"/>
        <v>0</v>
      </c>
      <c r="X418" s="5">
        <f t="shared" si="110"/>
        <v>0</v>
      </c>
      <c r="Y418" s="5">
        <f t="shared" si="111"/>
        <v>0</v>
      </c>
      <c r="Z418" s="5">
        <f t="shared" si="112"/>
        <v>0</v>
      </c>
      <c r="AA418" s="5">
        <f t="shared" si="113"/>
        <v>0</v>
      </c>
      <c r="AB418" s="5">
        <f t="shared" si="114"/>
        <v>0</v>
      </c>
      <c r="AC418" s="5">
        <f t="shared" si="115"/>
        <v>0</v>
      </c>
      <c r="AD418" s="16"/>
      <c r="AF418" s="5">
        <f t="shared" si="116"/>
        <v>3</v>
      </c>
      <c r="AG418" s="5">
        <f t="shared" si="117"/>
        <v>3</v>
      </c>
      <c r="AH418" s="5" t="str">
        <f t="shared" si="118"/>
        <v>Correct</v>
      </c>
      <c r="AI418" t="s">
        <v>94</v>
      </c>
      <c r="AJ418">
        <v>24</v>
      </c>
      <c r="AK418" t="s">
        <v>115</v>
      </c>
      <c r="AL418" t="s">
        <v>313</v>
      </c>
      <c r="AM418" s="1" t="s">
        <v>346</v>
      </c>
      <c r="AN418" t="s">
        <v>102</v>
      </c>
      <c r="AO418" s="1" t="s">
        <v>80</v>
      </c>
      <c r="AP418" t="s">
        <v>114</v>
      </c>
      <c r="AQ418" t="s">
        <v>120</v>
      </c>
      <c r="AR418" t="s">
        <v>136</v>
      </c>
      <c r="AS418" t="s">
        <v>102</v>
      </c>
      <c r="AT418" s="1" t="s">
        <v>92</v>
      </c>
      <c r="AU418" t="s">
        <v>102</v>
      </c>
    </row>
    <row r="419" spans="1:47" x14ac:dyDescent="0.25">
      <c r="A419" s="1">
        <v>418</v>
      </c>
      <c r="D419" t="s">
        <v>41</v>
      </c>
      <c r="E419" t="s">
        <v>42</v>
      </c>
      <c r="L419" t="s">
        <v>48</v>
      </c>
      <c r="O419" s="5">
        <f t="shared" si="102"/>
        <v>3</v>
      </c>
      <c r="P419" s="5">
        <f t="shared" si="103"/>
        <v>1</v>
      </c>
      <c r="R419" s="5">
        <f t="shared" si="104"/>
        <v>0</v>
      </c>
      <c r="S419" s="5">
        <f t="shared" si="105"/>
        <v>0</v>
      </c>
      <c r="T419" s="5">
        <f t="shared" si="106"/>
        <v>1</v>
      </c>
      <c r="U419" s="5">
        <f t="shared" si="107"/>
        <v>1</v>
      </c>
      <c r="V419" s="5">
        <f t="shared" si="108"/>
        <v>0</v>
      </c>
      <c r="W419" s="5">
        <f t="shared" si="109"/>
        <v>0</v>
      </c>
      <c r="X419" s="5">
        <f t="shared" si="110"/>
        <v>0</v>
      </c>
      <c r="Y419" s="5">
        <f t="shared" si="111"/>
        <v>0</v>
      </c>
      <c r="Z419" s="5">
        <f t="shared" si="112"/>
        <v>0</v>
      </c>
      <c r="AA419" s="5">
        <f t="shared" si="113"/>
        <v>0</v>
      </c>
      <c r="AB419" s="5">
        <f t="shared" si="114"/>
        <v>1</v>
      </c>
      <c r="AC419" s="5">
        <f t="shared" si="115"/>
        <v>0</v>
      </c>
      <c r="AD419" s="16"/>
      <c r="AF419" s="5">
        <f t="shared" si="116"/>
        <v>3</v>
      </c>
      <c r="AG419" s="5">
        <f t="shared" si="117"/>
        <v>3</v>
      </c>
      <c r="AH419" s="5" t="str">
        <f t="shared" si="118"/>
        <v>Correct</v>
      </c>
      <c r="AI419" t="s">
        <v>94</v>
      </c>
      <c r="AJ419">
        <v>86</v>
      </c>
      <c r="AK419" t="s">
        <v>95</v>
      </c>
      <c r="AL419" t="s">
        <v>116</v>
      </c>
      <c r="AM419" t="s">
        <v>107</v>
      </c>
      <c r="AN419" t="s">
        <v>98</v>
      </c>
      <c r="AO419" s="1" t="s">
        <v>80</v>
      </c>
      <c r="AQ419" t="s">
        <v>110</v>
      </c>
      <c r="AR419" t="s">
        <v>104</v>
      </c>
      <c r="AS419" t="s">
        <v>102</v>
      </c>
      <c r="AT419" s="1"/>
      <c r="AU419" t="s">
        <v>102</v>
      </c>
    </row>
    <row r="420" spans="1:47" x14ac:dyDescent="0.25">
      <c r="A420" s="1">
        <v>419</v>
      </c>
      <c r="H420" t="s">
        <v>44</v>
      </c>
      <c r="K420" t="s">
        <v>47</v>
      </c>
      <c r="L420" t="s">
        <v>48</v>
      </c>
      <c r="O420" s="5">
        <f t="shared" si="102"/>
        <v>3</v>
      </c>
      <c r="P420" s="5">
        <f t="shared" si="103"/>
        <v>1</v>
      </c>
      <c r="R420" s="5">
        <f t="shared" si="104"/>
        <v>0</v>
      </c>
      <c r="S420" s="5">
        <f t="shared" si="105"/>
        <v>0</v>
      </c>
      <c r="T420" s="5">
        <f t="shared" si="106"/>
        <v>0</v>
      </c>
      <c r="U420" s="5">
        <f t="shared" si="107"/>
        <v>0</v>
      </c>
      <c r="V420" s="5">
        <f t="shared" si="108"/>
        <v>0</v>
      </c>
      <c r="W420" s="5">
        <f t="shared" si="109"/>
        <v>0</v>
      </c>
      <c r="X420" s="5">
        <f t="shared" si="110"/>
        <v>1</v>
      </c>
      <c r="Y420" s="5">
        <f t="shared" si="111"/>
        <v>0</v>
      </c>
      <c r="Z420" s="5">
        <f t="shared" si="112"/>
        <v>0</v>
      </c>
      <c r="AA420" s="5">
        <f t="shared" si="113"/>
        <v>1</v>
      </c>
      <c r="AB420" s="5">
        <f t="shared" si="114"/>
        <v>1</v>
      </c>
      <c r="AC420" s="5">
        <f t="shared" si="115"/>
        <v>0</v>
      </c>
      <c r="AD420" s="16"/>
      <c r="AF420" s="5">
        <f t="shared" si="116"/>
        <v>3</v>
      </c>
      <c r="AG420" s="5">
        <f t="shared" si="117"/>
        <v>3</v>
      </c>
      <c r="AH420" s="5" t="str">
        <f t="shared" si="118"/>
        <v>Correct</v>
      </c>
      <c r="AI420" t="s">
        <v>94</v>
      </c>
      <c r="AJ420">
        <v>30</v>
      </c>
      <c r="AK420" t="s">
        <v>95</v>
      </c>
      <c r="AL420" t="s">
        <v>157</v>
      </c>
      <c r="AM420" t="s">
        <v>97</v>
      </c>
      <c r="AN420" t="s">
        <v>98</v>
      </c>
      <c r="AO420" s="1" t="s">
        <v>80</v>
      </c>
      <c r="AP420" t="s">
        <v>109</v>
      </c>
      <c r="AQ420" t="s">
        <v>120</v>
      </c>
      <c r="AR420" t="s">
        <v>101</v>
      </c>
      <c r="AS420" t="s">
        <v>102</v>
      </c>
      <c r="AT420" s="1" t="s">
        <v>372</v>
      </c>
      <c r="AU420" t="s">
        <v>102</v>
      </c>
    </row>
    <row r="421" spans="1:47" x14ac:dyDescent="0.25">
      <c r="A421" s="1">
        <v>420</v>
      </c>
      <c r="H421" t="s">
        <v>44</v>
      </c>
      <c r="O421" s="5">
        <f t="shared" si="102"/>
        <v>1</v>
      </c>
      <c r="P421" s="5">
        <f t="shared" si="103"/>
        <v>3</v>
      </c>
      <c r="R421" s="5">
        <f t="shared" si="104"/>
        <v>0</v>
      </c>
      <c r="S421" s="5">
        <f t="shared" si="105"/>
        <v>0</v>
      </c>
      <c r="T421" s="5">
        <f t="shared" si="106"/>
        <v>0</v>
      </c>
      <c r="U421" s="5">
        <f t="shared" si="107"/>
        <v>0</v>
      </c>
      <c r="V421" s="5">
        <f t="shared" si="108"/>
        <v>0</v>
      </c>
      <c r="W421" s="5">
        <f t="shared" si="109"/>
        <v>0</v>
      </c>
      <c r="X421" s="5">
        <f t="shared" si="110"/>
        <v>1</v>
      </c>
      <c r="Y421" s="5">
        <f t="shared" si="111"/>
        <v>0</v>
      </c>
      <c r="Z421" s="5">
        <f t="shared" si="112"/>
        <v>0</v>
      </c>
      <c r="AA421" s="5">
        <f t="shared" si="113"/>
        <v>0</v>
      </c>
      <c r="AB421" s="5">
        <f t="shared" si="114"/>
        <v>0</v>
      </c>
      <c r="AC421" s="5">
        <f t="shared" si="115"/>
        <v>0</v>
      </c>
      <c r="AD421" s="16"/>
      <c r="AF421" s="5">
        <f t="shared" si="116"/>
        <v>1</v>
      </c>
      <c r="AG421" s="5">
        <f t="shared" si="117"/>
        <v>1</v>
      </c>
      <c r="AH421" s="5" t="str">
        <f t="shared" si="118"/>
        <v>Correct</v>
      </c>
      <c r="AI421" t="s">
        <v>94</v>
      </c>
      <c r="AJ421">
        <v>22</v>
      </c>
      <c r="AK421" t="s">
        <v>95</v>
      </c>
      <c r="AL421" t="s">
        <v>118</v>
      </c>
      <c r="AM421" t="s">
        <v>128</v>
      </c>
      <c r="AN421" t="s">
        <v>98</v>
      </c>
      <c r="AO421" s="1" t="s">
        <v>89</v>
      </c>
      <c r="AP421" t="s">
        <v>114</v>
      </c>
      <c r="AQ421" t="s">
        <v>120</v>
      </c>
      <c r="AR421" t="s">
        <v>136</v>
      </c>
      <c r="AS421" t="s">
        <v>102</v>
      </c>
      <c r="AT421" s="1" t="s">
        <v>92</v>
      </c>
      <c r="AU421" t="s">
        <v>102</v>
      </c>
    </row>
    <row r="422" spans="1:47" x14ac:dyDescent="0.25">
      <c r="A422" s="1">
        <v>421</v>
      </c>
      <c r="E422" t="s">
        <v>42</v>
      </c>
      <c r="O422" s="5">
        <f t="shared" si="102"/>
        <v>1</v>
      </c>
      <c r="P422" s="5">
        <f t="shared" si="103"/>
        <v>3</v>
      </c>
      <c r="R422" s="5">
        <f t="shared" si="104"/>
        <v>0</v>
      </c>
      <c r="S422" s="5">
        <f t="shared" si="105"/>
        <v>0</v>
      </c>
      <c r="T422" s="5">
        <f t="shared" si="106"/>
        <v>0</v>
      </c>
      <c r="U422" s="5">
        <f t="shared" si="107"/>
        <v>1</v>
      </c>
      <c r="V422" s="5">
        <f t="shared" si="108"/>
        <v>0</v>
      </c>
      <c r="W422" s="5">
        <f t="shared" si="109"/>
        <v>0</v>
      </c>
      <c r="X422" s="5">
        <f t="shared" si="110"/>
        <v>0</v>
      </c>
      <c r="Y422" s="5">
        <f t="shared" si="111"/>
        <v>0</v>
      </c>
      <c r="Z422" s="5">
        <f t="shared" si="112"/>
        <v>0</v>
      </c>
      <c r="AA422" s="5">
        <f t="shared" si="113"/>
        <v>0</v>
      </c>
      <c r="AB422" s="5">
        <f t="shared" si="114"/>
        <v>0</v>
      </c>
      <c r="AC422" s="5">
        <f t="shared" si="115"/>
        <v>0</v>
      </c>
      <c r="AD422" s="16"/>
      <c r="AF422" s="5">
        <f t="shared" si="116"/>
        <v>1</v>
      </c>
      <c r="AG422" s="5">
        <f t="shared" si="117"/>
        <v>1</v>
      </c>
      <c r="AH422" s="5" t="str">
        <f t="shared" si="118"/>
        <v>Correct</v>
      </c>
      <c r="AI422" t="s">
        <v>94</v>
      </c>
      <c r="AJ422">
        <v>60</v>
      </c>
      <c r="AK422" t="s">
        <v>95</v>
      </c>
      <c r="AL422" t="s">
        <v>130</v>
      </c>
      <c r="AM422" t="s">
        <v>107</v>
      </c>
      <c r="AN422" t="s">
        <v>98</v>
      </c>
      <c r="AO422" s="1" t="s">
        <v>80</v>
      </c>
      <c r="AP422" t="s">
        <v>114</v>
      </c>
      <c r="AQ422" t="s">
        <v>103</v>
      </c>
      <c r="AR422" t="s">
        <v>101</v>
      </c>
      <c r="AS422" t="s">
        <v>102</v>
      </c>
      <c r="AT422" s="1" t="s">
        <v>92</v>
      </c>
      <c r="AU422" t="s">
        <v>102</v>
      </c>
    </row>
    <row r="423" spans="1:47" x14ac:dyDescent="0.25">
      <c r="A423" s="1">
        <v>422</v>
      </c>
      <c r="H423" t="s">
        <v>44</v>
      </c>
      <c r="O423" s="5">
        <f t="shared" si="102"/>
        <v>1</v>
      </c>
      <c r="P423" s="5">
        <f t="shared" si="103"/>
        <v>3</v>
      </c>
      <c r="R423" s="5">
        <f t="shared" si="104"/>
        <v>0</v>
      </c>
      <c r="S423" s="5">
        <f t="shared" si="105"/>
        <v>0</v>
      </c>
      <c r="T423" s="5">
        <f t="shared" si="106"/>
        <v>0</v>
      </c>
      <c r="U423" s="5">
        <f t="shared" si="107"/>
        <v>0</v>
      </c>
      <c r="V423" s="5">
        <f t="shared" si="108"/>
        <v>0</v>
      </c>
      <c r="W423" s="5">
        <f t="shared" si="109"/>
        <v>0</v>
      </c>
      <c r="X423" s="5">
        <f t="shared" si="110"/>
        <v>1</v>
      </c>
      <c r="Y423" s="5">
        <f t="shared" si="111"/>
        <v>0</v>
      </c>
      <c r="Z423" s="5">
        <f t="shared" si="112"/>
        <v>0</v>
      </c>
      <c r="AA423" s="5">
        <f t="shared" si="113"/>
        <v>0</v>
      </c>
      <c r="AB423" s="5">
        <f t="shared" si="114"/>
        <v>0</v>
      </c>
      <c r="AC423" s="5">
        <f t="shared" si="115"/>
        <v>0</v>
      </c>
      <c r="AD423" s="16"/>
      <c r="AF423" s="5">
        <f t="shared" si="116"/>
        <v>1</v>
      </c>
      <c r="AG423" s="5">
        <f t="shared" si="117"/>
        <v>1</v>
      </c>
      <c r="AH423" s="5" t="str">
        <f t="shared" si="118"/>
        <v>Correct</v>
      </c>
      <c r="AI423" t="s">
        <v>94</v>
      </c>
      <c r="AJ423">
        <v>34</v>
      </c>
      <c r="AK423" t="s">
        <v>95</v>
      </c>
      <c r="AL423" t="s">
        <v>162</v>
      </c>
      <c r="AM423" t="s">
        <v>97</v>
      </c>
      <c r="AN423" t="s">
        <v>98</v>
      </c>
      <c r="AO423" s="1" t="s">
        <v>80</v>
      </c>
      <c r="AP423" t="s">
        <v>126</v>
      </c>
      <c r="AQ423" t="s">
        <v>153</v>
      </c>
      <c r="AR423" t="s">
        <v>135</v>
      </c>
      <c r="AS423" t="s">
        <v>102</v>
      </c>
      <c r="AT423" s="1" t="s">
        <v>92</v>
      </c>
      <c r="AU423" t="s">
        <v>102</v>
      </c>
    </row>
    <row r="424" spans="1:47" x14ac:dyDescent="0.25">
      <c r="A424" s="1">
        <v>423</v>
      </c>
      <c r="C424" t="s">
        <v>40</v>
      </c>
      <c r="E424" t="s">
        <v>42</v>
      </c>
      <c r="O424" s="5">
        <f t="shared" si="102"/>
        <v>2</v>
      </c>
      <c r="P424" s="5">
        <f t="shared" si="103"/>
        <v>1.5</v>
      </c>
      <c r="R424" s="5">
        <f t="shared" si="104"/>
        <v>0</v>
      </c>
      <c r="S424" s="5">
        <f t="shared" si="105"/>
        <v>1</v>
      </c>
      <c r="T424" s="5">
        <f t="shared" si="106"/>
        <v>0</v>
      </c>
      <c r="U424" s="5">
        <f t="shared" si="107"/>
        <v>1</v>
      </c>
      <c r="V424" s="5">
        <f t="shared" si="108"/>
        <v>0</v>
      </c>
      <c r="W424" s="5">
        <f t="shared" si="109"/>
        <v>0</v>
      </c>
      <c r="X424" s="5">
        <f t="shared" si="110"/>
        <v>0</v>
      </c>
      <c r="Y424" s="5">
        <f t="shared" si="111"/>
        <v>0</v>
      </c>
      <c r="Z424" s="5">
        <f t="shared" si="112"/>
        <v>0</v>
      </c>
      <c r="AA424" s="5">
        <f t="shared" si="113"/>
        <v>0</v>
      </c>
      <c r="AB424" s="5">
        <f t="shared" si="114"/>
        <v>0</v>
      </c>
      <c r="AC424" s="5">
        <f t="shared" si="115"/>
        <v>0</v>
      </c>
      <c r="AD424" s="16"/>
      <c r="AF424" s="5">
        <f t="shared" si="116"/>
        <v>2</v>
      </c>
      <c r="AG424" s="5">
        <f t="shared" si="117"/>
        <v>2</v>
      </c>
      <c r="AH424" s="5" t="str">
        <f t="shared" si="118"/>
        <v>Correct</v>
      </c>
      <c r="AI424" t="s">
        <v>94</v>
      </c>
      <c r="AJ424">
        <v>69</v>
      </c>
      <c r="AK424" t="s">
        <v>95</v>
      </c>
      <c r="AL424" t="s">
        <v>152</v>
      </c>
      <c r="AM424" t="s">
        <v>107</v>
      </c>
      <c r="AN424" t="s">
        <v>102</v>
      </c>
      <c r="AO424" s="1" t="s">
        <v>355</v>
      </c>
      <c r="AP424" t="s">
        <v>112</v>
      </c>
      <c r="AQ424" t="s">
        <v>110</v>
      </c>
      <c r="AR424" t="s">
        <v>104</v>
      </c>
      <c r="AS424" t="s">
        <v>102</v>
      </c>
      <c r="AT424" s="1" t="s">
        <v>91</v>
      </c>
    </row>
    <row r="425" spans="1:47" x14ac:dyDescent="0.25">
      <c r="A425" s="1">
        <v>424</v>
      </c>
      <c r="O425" s="5">
        <f t="shared" si="102"/>
        <v>0</v>
      </c>
      <c r="P425" s="5" t="e">
        <f t="shared" si="103"/>
        <v>#DIV/0!</v>
      </c>
      <c r="R425" s="5">
        <f t="shared" si="104"/>
        <v>0</v>
      </c>
      <c r="S425" s="5">
        <f t="shared" si="105"/>
        <v>0</v>
      </c>
      <c r="T425" s="5">
        <f t="shared" si="106"/>
        <v>0</v>
      </c>
      <c r="U425" s="5">
        <f t="shared" si="107"/>
        <v>0</v>
      </c>
      <c r="V425" s="5">
        <f t="shared" si="108"/>
        <v>0</v>
      </c>
      <c r="W425" s="5">
        <f t="shared" si="109"/>
        <v>0</v>
      </c>
      <c r="X425" s="5">
        <f t="shared" si="110"/>
        <v>0</v>
      </c>
      <c r="Y425" s="5">
        <f t="shared" si="111"/>
        <v>0</v>
      </c>
      <c r="Z425" s="5">
        <f t="shared" si="112"/>
        <v>0</v>
      </c>
      <c r="AA425" s="5">
        <f t="shared" si="113"/>
        <v>0</v>
      </c>
      <c r="AB425" s="5">
        <f t="shared" si="114"/>
        <v>0</v>
      </c>
      <c r="AC425" s="5">
        <f t="shared" si="115"/>
        <v>0</v>
      </c>
      <c r="AD425" s="16"/>
      <c r="AF425" s="5">
        <f t="shared" si="116"/>
        <v>0</v>
      </c>
      <c r="AG425" s="5">
        <f t="shared" si="117"/>
        <v>0</v>
      </c>
      <c r="AH425" s="5" t="str">
        <f t="shared" si="118"/>
        <v>Correct</v>
      </c>
      <c r="AI425" t="s">
        <v>94</v>
      </c>
      <c r="AJ425">
        <v>65</v>
      </c>
      <c r="AK425" t="s">
        <v>95</v>
      </c>
      <c r="AL425" t="s">
        <v>227</v>
      </c>
      <c r="AM425" t="s">
        <v>97</v>
      </c>
      <c r="AN425" t="s">
        <v>98</v>
      </c>
      <c r="AO425" s="1" t="s">
        <v>80</v>
      </c>
      <c r="AP425" t="s">
        <v>126</v>
      </c>
      <c r="AQ425" t="s">
        <v>153</v>
      </c>
      <c r="AR425" t="s">
        <v>101</v>
      </c>
      <c r="AS425" t="s">
        <v>102</v>
      </c>
      <c r="AT425" s="1" t="s">
        <v>92</v>
      </c>
      <c r="AU425" t="s">
        <v>102</v>
      </c>
    </row>
    <row r="426" spans="1:47" x14ac:dyDescent="0.25">
      <c r="A426" s="1">
        <v>425</v>
      </c>
      <c r="C426" t="s">
        <v>40</v>
      </c>
      <c r="D426" t="s">
        <v>41</v>
      </c>
      <c r="O426" s="5">
        <f t="shared" si="102"/>
        <v>2</v>
      </c>
      <c r="P426" s="5">
        <f t="shared" si="103"/>
        <v>1.5</v>
      </c>
      <c r="R426" s="5">
        <f t="shared" si="104"/>
        <v>0</v>
      </c>
      <c r="S426" s="5">
        <f t="shared" si="105"/>
        <v>1</v>
      </c>
      <c r="T426" s="5">
        <f t="shared" si="106"/>
        <v>1</v>
      </c>
      <c r="U426" s="5">
        <f t="shared" si="107"/>
        <v>0</v>
      </c>
      <c r="V426" s="5">
        <f t="shared" si="108"/>
        <v>0</v>
      </c>
      <c r="W426" s="5">
        <f t="shared" si="109"/>
        <v>0</v>
      </c>
      <c r="X426" s="5">
        <f t="shared" si="110"/>
        <v>0</v>
      </c>
      <c r="Y426" s="5">
        <f t="shared" si="111"/>
        <v>0</v>
      </c>
      <c r="Z426" s="5">
        <f t="shared" si="112"/>
        <v>0</v>
      </c>
      <c r="AA426" s="5">
        <f t="shared" si="113"/>
        <v>0</v>
      </c>
      <c r="AB426" s="5">
        <f t="shared" si="114"/>
        <v>0</v>
      </c>
      <c r="AC426" s="5">
        <f t="shared" si="115"/>
        <v>0</v>
      </c>
      <c r="AD426" s="16"/>
      <c r="AF426" s="5">
        <f t="shared" si="116"/>
        <v>2</v>
      </c>
      <c r="AG426" s="5">
        <f t="shared" si="117"/>
        <v>2</v>
      </c>
      <c r="AH426" s="5" t="str">
        <f t="shared" si="118"/>
        <v>Correct</v>
      </c>
      <c r="AI426" t="s">
        <v>94</v>
      </c>
      <c r="AJ426">
        <v>70</v>
      </c>
      <c r="AK426" t="s">
        <v>95</v>
      </c>
      <c r="AL426" t="s">
        <v>131</v>
      </c>
      <c r="AM426" t="s">
        <v>107</v>
      </c>
      <c r="AN426" t="s">
        <v>98</v>
      </c>
      <c r="AO426" s="1" t="s">
        <v>80</v>
      </c>
      <c r="AP426" t="s">
        <v>108</v>
      </c>
      <c r="AQ426" t="s">
        <v>110</v>
      </c>
      <c r="AR426" t="s">
        <v>104</v>
      </c>
      <c r="AS426" t="s">
        <v>102</v>
      </c>
      <c r="AT426" s="1" t="s">
        <v>91</v>
      </c>
      <c r="AU426" t="s">
        <v>98</v>
      </c>
    </row>
    <row r="427" spans="1:47" x14ac:dyDescent="0.25">
      <c r="A427" s="1">
        <v>426</v>
      </c>
      <c r="B427" t="s">
        <v>39</v>
      </c>
      <c r="C427" t="s">
        <v>40</v>
      </c>
      <c r="G427" t="s">
        <v>37</v>
      </c>
      <c r="O427" s="5">
        <f t="shared" si="102"/>
        <v>3</v>
      </c>
      <c r="P427" s="5">
        <f t="shared" si="103"/>
        <v>1</v>
      </c>
      <c r="R427" s="5">
        <f t="shared" si="104"/>
        <v>1</v>
      </c>
      <c r="S427" s="5">
        <f t="shared" si="105"/>
        <v>1</v>
      </c>
      <c r="T427" s="5">
        <f t="shared" si="106"/>
        <v>0</v>
      </c>
      <c r="U427" s="5">
        <f t="shared" si="107"/>
        <v>0</v>
      </c>
      <c r="V427" s="5">
        <f t="shared" si="108"/>
        <v>0</v>
      </c>
      <c r="W427" s="5">
        <f t="shared" si="109"/>
        <v>1</v>
      </c>
      <c r="X427" s="5">
        <f t="shared" si="110"/>
        <v>0</v>
      </c>
      <c r="Y427" s="5">
        <f t="shared" si="111"/>
        <v>0</v>
      </c>
      <c r="Z427" s="5">
        <f t="shared" si="112"/>
        <v>0</v>
      </c>
      <c r="AA427" s="5">
        <f t="shared" si="113"/>
        <v>0</v>
      </c>
      <c r="AB427" s="5">
        <f t="shared" si="114"/>
        <v>0</v>
      </c>
      <c r="AC427" s="5">
        <f t="shared" si="115"/>
        <v>0</v>
      </c>
      <c r="AD427" s="16"/>
      <c r="AF427" s="5">
        <f t="shared" si="116"/>
        <v>3</v>
      </c>
      <c r="AG427" s="5">
        <f t="shared" si="117"/>
        <v>3</v>
      </c>
      <c r="AH427" s="5" t="str">
        <f t="shared" si="118"/>
        <v>Correct</v>
      </c>
      <c r="AI427" t="s">
        <v>94</v>
      </c>
      <c r="AJ427">
        <v>24</v>
      </c>
      <c r="AK427" t="s">
        <v>115</v>
      </c>
      <c r="AL427" t="s">
        <v>334</v>
      </c>
      <c r="AM427" t="s">
        <v>128</v>
      </c>
      <c r="AN427" t="s">
        <v>98</v>
      </c>
      <c r="AO427" s="1" t="s">
        <v>364</v>
      </c>
      <c r="AP427" t="s">
        <v>99</v>
      </c>
      <c r="AQ427" t="s">
        <v>120</v>
      </c>
      <c r="AR427" t="s">
        <v>125</v>
      </c>
      <c r="AS427" t="s">
        <v>102</v>
      </c>
      <c r="AT427" s="1" t="s">
        <v>90</v>
      </c>
      <c r="AU427" t="s">
        <v>102</v>
      </c>
    </row>
    <row r="428" spans="1:47" x14ac:dyDescent="0.25">
      <c r="A428" s="1">
        <v>427</v>
      </c>
      <c r="B428" t="s">
        <v>39</v>
      </c>
      <c r="G428" t="s">
        <v>37</v>
      </c>
      <c r="K428" t="s">
        <v>47</v>
      </c>
      <c r="O428" s="5">
        <f t="shared" si="102"/>
        <v>3</v>
      </c>
      <c r="P428" s="5">
        <f t="shared" si="103"/>
        <v>1</v>
      </c>
      <c r="R428" s="5">
        <f t="shared" si="104"/>
        <v>1</v>
      </c>
      <c r="S428" s="5">
        <f t="shared" si="105"/>
        <v>0</v>
      </c>
      <c r="T428" s="5">
        <f t="shared" si="106"/>
        <v>0</v>
      </c>
      <c r="U428" s="5">
        <f t="shared" si="107"/>
        <v>0</v>
      </c>
      <c r="V428" s="5">
        <f t="shared" si="108"/>
        <v>0</v>
      </c>
      <c r="W428" s="5">
        <f t="shared" si="109"/>
        <v>1</v>
      </c>
      <c r="X428" s="5">
        <f t="shared" si="110"/>
        <v>0</v>
      </c>
      <c r="Y428" s="5">
        <f t="shared" si="111"/>
        <v>0</v>
      </c>
      <c r="Z428" s="5">
        <f t="shared" si="112"/>
        <v>0</v>
      </c>
      <c r="AA428" s="5">
        <f t="shared" si="113"/>
        <v>1</v>
      </c>
      <c r="AB428" s="5">
        <f t="shared" si="114"/>
        <v>0</v>
      </c>
      <c r="AC428" s="5">
        <f t="shared" si="115"/>
        <v>0</v>
      </c>
      <c r="AD428" s="16"/>
      <c r="AF428" s="5">
        <f t="shared" si="116"/>
        <v>3</v>
      </c>
      <c r="AG428" s="5">
        <f t="shared" si="117"/>
        <v>3</v>
      </c>
      <c r="AH428" s="5" t="str">
        <f t="shared" si="118"/>
        <v>Correct</v>
      </c>
      <c r="AI428" t="s">
        <v>94</v>
      </c>
      <c r="AJ428">
        <v>75</v>
      </c>
      <c r="AK428" t="s">
        <v>121</v>
      </c>
      <c r="AL428" t="s">
        <v>198</v>
      </c>
      <c r="AM428" t="s">
        <v>107</v>
      </c>
      <c r="AN428" t="s">
        <v>98</v>
      </c>
      <c r="AO428" s="1"/>
      <c r="AP428" t="s">
        <v>112</v>
      </c>
      <c r="AQ428" t="s">
        <v>120</v>
      </c>
      <c r="AR428" t="s">
        <v>104</v>
      </c>
      <c r="AS428" t="s">
        <v>102</v>
      </c>
      <c r="AT428" s="1" t="s">
        <v>91</v>
      </c>
      <c r="AU428" t="s">
        <v>98</v>
      </c>
    </row>
    <row r="429" spans="1:47" x14ac:dyDescent="0.25">
      <c r="A429" s="1">
        <v>428</v>
      </c>
      <c r="B429" t="s">
        <v>39</v>
      </c>
      <c r="L429" t="s">
        <v>48</v>
      </c>
      <c r="O429" s="5">
        <f t="shared" si="102"/>
        <v>2</v>
      </c>
      <c r="P429" s="5">
        <f t="shared" si="103"/>
        <v>1.5</v>
      </c>
      <c r="R429" s="5">
        <f t="shared" si="104"/>
        <v>1</v>
      </c>
      <c r="S429" s="5">
        <f t="shared" si="105"/>
        <v>0</v>
      </c>
      <c r="T429" s="5">
        <f t="shared" si="106"/>
        <v>0</v>
      </c>
      <c r="U429" s="5">
        <f t="shared" si="107"/>
        <v>0</v>
      </c>
      <c r="V429" s="5">
        <f t="shared" si="108"/>
        <v>0</v>
      </c>
      <c r="W429" s="5">
        <f t="shared" si="109"/>
        <v>0</v>
      </c>
      <c r="X429" s="5">
        <f t="shared" si="110"/>
        <v>0</v>
      </c>
      <c r="Y429" s="5">
        <f t="shared" si="111"/>
        <v>0</v>
      </c>
      <c r="Z429" s="5">
        <f t="shared" si="112"/>
        <v>0</v>
      </c>
      <c r="AA429" s="5">
        <f t="shared" si="113"/>
        <v>0</v>
      </c>
      <c r="AB429" s="5">
        <f t="shared" si="114"/>
        <v>1</v>
      </c>
      <c r="AC429" s="5">
        <f t="shared" si="115"/>
        <v>0</v>
      </c>
      <c r="AD429" s="16"/>
      <c r="AF429" s="5">
        <f t="shared" si="116"/>
        <v>2</v>
      </c>
      <c r="AG429" s="5">
        <f t="shared" si="117"/>
        <v>2</v>
      </c>
      <c r="AH429" s="5" t="str">
        <f t="shared" si="118"/>
        <v>Correct</v>
      </c>
      <c r="AI429" t="s">
        <v>105</v>
      </c>
      <c r="AJ429">
        <v>62</v>
      </c>
      <c r="AK429" t="s">
        <v>95</v>
      </c>
      <c r="AL429" t="s">
        <v>158</v>
      </c>
      <c r="AM429" t="s">
        <v>97</v>
      </c>
      <c r="AN429" t="s">
        <v>98</v>
      </c>
      <c r="AO429" s="1" t="s">
        <v>80</v>
      </c>
      <c r="AP429" t="s">
        <v>108</v>
      </c>
      <c r="AQ429" t="s">
        <v>110</v>
      </c>
      <c r="AR429" t="s">
        <v>135</v>
      </c>
      <c r="AS429" t="s">
        <v>102</v>
      </c>
      <c r="AT429" s="1" t="s">
        <v>92</v>
      </c>
      <c r="AU429" t="s">
        <v>102</v>
      </c>
    </row>
    <row r="430" spans="1:47" x14ac:dyDescent="0.25">
      <c r="A430" s="1">
        <v>429</v>
      </c>
      <c r="O430" s="5">
        <f t="shared" si="102"/>
        <v>0</v>
      </c>
      <c r="P430" s="5" t="e">
        <f t="shared" si="103"/>
        <v>#DIV/0!</v>
      </c>
      <c r="R430" s="5">
        <f t="shared" si="104"/>
        <v>0</v>
      </c>
      <c r="S430" s="5">
        <f t="shared" si="105"/>
        <v>0</v>
      </c>
      <c r="T430" s="5">
        <f t="shared" si="106"/>
        <v>0</v>
      </c>
      <c r="U430" s="5">
        <f t="shared" si="107"/>
        <v>0</v>
      </c>
      <c r="V430" s="5">
        <f t="shared" si="108"/>
        <v>0</v>
      </c>
      <c r="W430" s="5">
        <f t="shared" si="109"/>
        <v>0</v>
      </c>
      <c r="X430" s="5">
        <f t="shared" si="110"/>
        <v>0</v>
      </c>
      <c r="Y430" s="5">
        <f t="shared" si="111"/>
        <v>0</v>
      </c>
      <c r="Z430" s="5">
        <f t="shared" si="112"/>
        <v>0</v>
      </c>
      <c r="AA430" s="5">
        <f t="shared" si="113"/>
        <v>0</v>
      </c>
      <c r="AB430" s="5">
        <f t="shared" si="114"/>
        <v>0</v>
      </c>
      <c r="AC430" s="5">
        <f t="shared" si="115"/>
        <v>0</v>
      </c>
      <c r="AD430" s="16"/>
      <c r="AF430" s="5">
        <f t="shared" si="116"/>
        <v>0</v>
      </c>
      <c r="AG430" s="5">
        <f t="shared" si="117"/>
        <v>0</v>
      </c>
      <c r="AH430" s="5" t="str">
        <f t="shared" si="118"/>
        <v>Correct</v>
      </c>
      <c r="AI430" t="s">
        <v>94</v>
      </c>
      <c r="AJ430">
        <v>78</v>
      </c>
      <c r="AK430" t="s">
        <v>121</v>
      </c>
      <c r="AL430" t="s">
        <v>198</v>
      </c>
      <c r="AM430" t="s">
        <v>107</v>
      </c>
      <c r="AN430" t="s">
        <v>98</v>
      </c>
      <c r="AO430" s="1" t="s">
        <v>80</v>
      </c>
      <c r="AQ430" t="s">
        <v>100</v>
      </c>
      <c r="AR430" t="s">
        <v>104</v>
      </c>
      <c r="AS430" t="s">
        <v>102</v>
      </c>
      <c r="AT430" s="1" t="s">
        <v>91</v>
      </c>
      <c r="AU430" t="s">
        <v>98</v>
      </c>
    </row>
    <row r="431" spans="1:47" x14ac:dyDescent="0.25">
      <c r="A431" s="1">
        <v>430</v>
      </c>
      <c r="C431" t="s">
        <v>40</v>
      </c>
      <c r="D431" t="s">
        <v>41</v>
      </c>
      <c r="E431" t="s">
        <v>42</v>
      </c>
      <c r="O431" s="5">
        <f t="shared" si="102"/>
        <v>3</v>
      </c>
      <c r="P431" s="5">
        <f t="shared" si="103"/>
        <v>1</v>
      </c>
      <c r="R431" s="5">
        <f t="shared" si="104"/>
        <v>0</v>
      </c>
      <c r="S431" s="5">
        <f t="shared" si="105"/>
        <v>1</v>
      </c>
      <c r="T431" s="5">
        <f t="shared" si="106"/>
        <v>1</v>
      </c>
      <c r="U431" s="5">
        <f t="shared" si="107"/>
        <v>1</v>
      </c>
      <c r="V431" s="5">
        <f t="shared" si="108"/>
        <v>0</v>
      </c>
      <c r="W431" s="5">
        <f t="shared" si="109"/>
        <v>0</v>
      </c>
      <c r="X431" s="5">
        <f t="shared" si="110"/>
        <v>0</v>
      </c>
      <c r="Y431" s="5">
        <f t="shared" si="111"/>
        <v>0</v>
      </c>
      <c r="Z431" s="5">
        <f t="shared" si="112"/>
        <v>0</v>
      </c>
      <c r="AA431" s="5">
        <f t="shared" si="113"/>
        <v>0</v>
      </c>
      <c r="AB431" s="5">
        <f t="shared" si="114"/>
        <v>0</v>
      </c>
      <c r="AC431" s="5">
        <f t="shared" si="115"/>
        <v>0</v>
      </c>
      <c r="AD431" s="16"/>
      <c r="AF431" s="5">
        <f t="shared" si="116"/>
        <v>3</v>
      </c>
      <c r="AG431" s="5">
        <f t="shared" si="117"/>
        <v>3</v>
      </c>
      <c r="AH431" s="5" t="str">
        <f t="shared" si="118"/>
        <v>Correct</v>
      </c>
      <c r="AI431" t="s">
        <v>105</v>
      </c>
      <c r="AJ431">
        <v>37</v>
      </c>
      <c r="AK431" t="s">
        <v>95</v>
      </c>
      <c r="AL431" t="s">
        <v>157</v>
      </c>
      <c r="AM431" t="s">
        <v>107</v>
      </c>
      <c r="AN431" t="s">
        <v>98</v>
      </c>
      <c r="AO431" s="1" t="s">
        <v>349</v>
      </c>
      <c r="AP431" t="s">
        <v>109</v>
      </c>
      <c r="AQ431" t="s">
        <v>103</v>
      </c>
      <c r="AR431" t="s">
        <v>135</v>
      </c>
      <c r="AS431" t="s">
        <v>102</v>
      </c>
      <c r="AT431" s="1" t="s">
        <v>91</v>
      </c>
      <c r="AU431" t="s">
        <v>102</v>
      </c>
    </row>
    <row r="432" spans="1:47" x14ac:dyDescent="0.25">
      <c r="A432" s="1">
        <v>431</v>
      </c>
      <c r="C432" t="s">
        <v>40</v>
      </c>
      <c r="H432" t="s">
        <v>44</v>
      </c>
      <c r="J432" t="s">
        <v>46</v>
      </c>
      <c r="O432" s="5">
        <f t="shared" si="102"/>
        <v>3</v>
      </c>
      <c r="P432" s="5">
        <f t="shared" si="103"/>
        <v>1</v>
      </c>
      <c r="R432" s="5">
        <f t="shared" si="104"/>
        <v>0</v>
      </c>
      <c r="S432" s="5">
        <f t="shared" si="105"/>
        <v>1</v>
      </c>
      <c r="T432" s="5">
        <f t="shared" si="106"/>
        <v>0</v>
      </c>
      <c r="U432" s="5">
        <f t="shared" si="107"/>
        <v>0</v>
      </c>
      <c r="V432" s="5">
        <f t="shared" si="108"/>
        <v>0</v>
      </c>
      <c r="W432" s="5">
        <f t="shared" si="109"/>
        <v>0</v>
      </c>
      <c r="X432" s="5">
        <f t="shared" si="110"/>
        <v>1</v>
      </c>
      <c r="Y432" s="5">
        <f t="shared" si="111"/>
        <v>0</v>
      </c>
      <c r="Z432" s="5">
        <f t="shared" si="112"/>
        <v>1</v>
      </c>
      <c r="AA432" s="5">
        <f t="shared" si="113"/>
        <v>0</v>
      </c>
      <c r="AB432" s="5">
        <f t="shared" si="114"/>
        <v>0</v>
      </c>
      <c r="AC432" s="5">
        <f t="shared" si="115"/>
        <v>0</v>
      </c>
      <c r="AD432" s="16"/>
      <c r="AF432" s="5">
        <f t="shared" si="116"/>
        <v>3</v>
      </c>
      <c r="AG432" s="5">
        <f t="shared" si="117"/>
        <v>3</v>
      </c>
      <c r="AH432" s="5" t="str">
        <f t="shared" si="118"/>
        <v>Correct</v>
      </c>
      <c r="AI432" t="s">
        <v>105</v>
      </c>
      <c r="AJ432">
        <v>81</v>
      </c>
      <c r="AK432" t="s">
        <v>121</v>
      </c>
      <c r="AL432" t="s">
        <v>207</v>
      </c>
      <c r="AM432" t="s">
        <v>107</v>
      </c>
      <c r="AN432" t="s">
        <v>98</v>
      </c>
      <c r="AO432" s="1"/>
      <c r="AQ432" t="s">
        <v>110</v>
      </c>
      <c r="AR432" t="s">
        <v>104</v>
      </c>
      <c r="AS432" t="s">
        <v>111</v>
      </c>
      <c r="AT432" s="1"/>
    </row>
    <row r="433" spans="1:47" x14ac:dyDescent="0.25">
      <c r="A433" s="1">
        <v>432</v>
      </c>
      <c r="C433" t="s">
        <v>40</v>
      </c>
      <c r="D433" t="s">
        <v>41</v>
      </c>
      <c r="H433" t="s">
        <v>44</v>
      </c>
      <c r="O433" s="5">
        <f t="shared" si="102"/>
        <v>3</v>
      </c>
      <c r="P433" s="5">
        <f t="shared" si="103"/>
        <v>1</v>
      </c>
      <c r="R433" s="5">
        <f t="shared" si="104"/>
        <v>0</v>
      </c>
      <c r="S433" s="5">
        <f t="shared" si="105"/>
        <v>1</v>
      </c>
      <c r="T433" s="5">
        <f t="shared" si="106"/>
        <v>1</v>
      </c>
      <c r="U433" s="5">
        <f t="shared" si="107"/>
        <v>0</v>
      </c>
      <c r="V433" s="5">
        <f t="shared" si="108"/>
        <v>0</v>
      </c>
      <c r="W433" s="5">
        <f t="shared" si="109"/>
        <v>0</v>
      </c>
      <c r="X433" s="5">
        <f t="shared" si="110"/>
        <v>1</v>
      </c>
      <c r="Y433" s="5">
        <f t="shared" si="111"/>
        <v>0</v>
      </c>
      <c r="Z433" s="5">
        <f t="shared" si="112"/>
        <v>0</v>
      </c>
      <c r="AA433" s="5">
        <f t="shared" si="113"/>
        <v>0</v>
      </c>
      <c r="AB433" s="5">
        <f t="shared" si="114"/>
        <v>0</v>
      </c>
      <c r="AC433" s="5">
        <f t="shared" si="115"/>
        <v>0</v>
      </c>
      <c r="AD433" s="16"/>
      <c r="AF433" s="5">
        <f t="shared" si="116"/>
        <v>3</v>
      </c>
      <c r="AG433" s="5">
        <f t="shared" si="117"/>
        <v>3</v>
      </c>
      <c r="AH433" s="5" t="str">
        <f t="shared" si="118"/>
        <v>Correct</v>
      </c>
      <c r="AI433" t="s">
        <v>94</v>
      </c>
      <c r="AJ433">
        <v>21</v>
      </c>
      <c r="AK433" t="s">
        <v>95</v>
      </c>
      <c r="AL433" t="s">
        <v>201</v>
      </c>
      <c r="AM433" s="1" t="s">
        <v>346</v>
      </c>
      <c r="AN433" t="s">
        <v>102</v>
      </c>
      <c r="AO433" s="1" t="s">
        <v>355</v>
      </c>
      <c r="AP433" t="s">
        <v>108</v>
      </c>
      <c r="AQ433" t="s">
        <v>110</v>
      </c>
      <c r="AR433" t="s">
        <v>136</v>
      </c>
      <c r="AS433" t="s">
        <v>98</v>
      </c>
      <c r="AT433" s="1" t="s">
        <v>93</v>
      </c>
      <c r="AU433" t="s">
        <v>102</v>
      </c>
    </row>
    <row r="434" spans="1:47" x14ac:dyDescent="0.25">
      <c r="A434" s="1">
        <v>433</v>
      </c>
      <c r="B434" t="s">
        <v>39</v>
      </c>
      <c r="O434" s="5">
        <f t="shared" si="102"/>
        <v>1</v>
      </c>
      <c r="P434" s="5">
        <f t="shared" si="103"/>
        <v>3</v>
      </c>
      <c r="R434" s="5">
        <f t="shared" si="104"/>
        <v>1</v>
      </c>
      <c r="S434" s="5">
        <f t="shared" si="105"/>
        <v>0</v>
      </c>
      <c r="T434" s="5">
        <f t="shared" si="106"/>
        <v>0</v>
      </c>
      <c r="U434" s="5">
        <f t="shared" si="107"/>
        <v>0</v>
      </c>
      <c r="V434" s="5">
        <f t="shared" si="108"/>
        <v>0</v>
      </c>
      <c r="W434" s="5">
        <f t="shared" si="109"/>
        <v>0</v>
      </c>
      <c r="X434" s="5">
        <f t="shared" si="110"/>
        <v>0</v>
      </c>
      <c r="Y434" s="5">
        <f t="shared" si="111"/>
        <v>0</v>
      </c>
      <c r="Z434" s="5">
        <f t="shared" si="112"/>
        <v>0</v>
      </c>
      <c r="AA434" s="5">
        <f t="shared" si="113"/>
        <v>0</v>
      </c>
      <c r="AB434" s="5">
        <f t="shared" si="114"/>
        <v>0</v>
      </c>
      <c r="AC434" s="5">
        <f t="shared" si="115"/>
        <v>0</v>
      </c>
      <c r="AD434" s="16"/>
      <c r="AF434" s="5">
        <f t="shared" si="116"/>
        <v>1</v>
      </c>
      <c r="AG434" s="5">
        <f t="shared" si="117"/>
        <v>1</v>
      </c>
      <c r="AH434" s="5" t="str">
        <f t="shared" si="118"/>
        <v>Correct</v>
      </c>
      <c r="AI434" t="s">
        <v>94</v>
      </c>
      <c r="AJ434">
        <v>57</v>
      </c>
      <c r="AK434" t="s">
        <v>121</v>
      </c>
      <c r="AL434" t="s">
        <v>207</v>
      </c>
      <c r="AM434" t="s">
        <v>128</v>
      </c>
      <c r="AN434" t="s">
        <v>98</v>
      </c>
      <c r="AO434" s="1" t="s">
        <v>363</v>
      </c>
      <c r="AP434" t="s">
        <v>114</v>
      </c>
      <c r="AQ434" t="s">
        <v>110</v>
      </c>
      <c r="AR434" t="s">
        <v>104</v>
      </c>
      <c r="AS434" t="s">
        <v>102</v>
      </c>
      <c r="AT434" s="1" t="s">
        <v>92</v>
      </c>
      <c r="AU434" t="s">
        <v>102</v>
      </c>
    </row>
    <row r="435" spans="1:47" x14ac:dyDescent="0.25">
      <c r="A435" s="1">
        <v>434</v>
      </c>
      <c r="C435" t="s">
        <v>40</v>
      </c>
      <c r="H435" t="s">
        <v>44</v>
      </c>
      <c r="J435" t="s">
        <v>46</v>
      </c>
      <c r="O435" s="5">
        <f t="shared" si="102"/>
        <v>3</v>
      </c>
      <c r="P435" s="5">
        <f t="shared" si="103"/>
        <v>1</v>
      </c>
      <c r="R435" s="5">
        <f t="shared" si="104"/>
        <v>0</v>
      </c>
      <c r="S435" s="5">
        <f t="shared" si="105"/>
        <v>1</v>
      </c>
      <c r="T435" s="5">
        <f t="shared" si="106"/>
        <v>0</v>
      </c>
      <c r="U435" s="5">
        <f t="shared" si="107"/>
        <v>0</v>
      </c>
      <c r="V435" s="5">
        <f t="shared" si="108"/>
        <v>0</v>
      </c>
      <c r="W435" s="5">
        <f t="shared" si="109"/>
        <v>0</v>
      </c>
      <c r="X435" s="5">
        <f t="shared" si="110"/>
        <v>1</v>
      </c>
      <c r="Y435" s="5">
        <f t="shared" si="111"/>
        <v>0</v>
      </c>
      <c r="Z435" s="5">
        <f t="shared" si="112"/>
        <v>1</v>
      </c>
      <c r="AA435" s="5">
        <f t="shared" si="113"/>
        <v>0</v>
      </c>
      <c r="AB435" s="5">
        <f t="shared" si="114"/>
        <v>0</v>
      </c>
      <c r="AC435" s="5">
        <f t="shared" si="115"/>
        <v>0</v>
      </c>
      <c r="AD435" s="16"/>
      <c r="AF435" s="5">
        <f t="shared" si="116"/>
        <v>3</v>
      </c>
      <c r="AG435" s="5">
        <f t="shared" si="117"/>
        <v>3</v>
      </c>
      <c r="AH435" s="5" t="str">
        <f t="shared" si="118"/>
        <v>Correct</v>
      </c>
      <c r="AI435" t="s">
        <v>94</v>
      </c>
      <c r="AJ435">
        <v>62</v>
      </c>
      <c r="AK435" t="s">
        <v>121</v>
      </c>
      <c r="AL435" t="s">
        <v>228</v>
      </c>
      <c r="AM435" t="s">
        <v>107</v>
      </c>
      <c r="AN435" t="s">
        <v>98</v>
      </c>
      <c r="AO435" s="1" t="s">
        <v>80</v>
      </c>
      <c r="AP435" t="s">
        <v>114</v>
      </c>
      <c r="AQ435" t="s">
        <v>100</v>
      </c>
      <c r="AR435" t="s">
        <v>101</v>
      </c>
      <c r="AS435" t="s">
        <v>102</v>
      </c>
      <c r="AT435" s="1" t="s">
        <v>92</v>
      </c>
      <c r="AU435" t="s">
        <v>102</v>
      </c>
    </row>
    <row r="436" spans="1:47" x14ac:dyDescent="0.25">
      <c r="A436" s="1">
        <v>435</v>
      </c>
      <c r="C436" t="s">
        <v>40</v>
      </c>
      <c r="O436" s="5">
        <f t="shared" si="102"/>
        <v>1</v>
      </c>
      <c r="P436" s="5">
        <f t="shared" si="103"/>
        <v>3</v>
      </c>
      <c r="R436" s="5">
        <f t="shared" si="104"/>
        <v>0</v>
      </c>
      <c r="S436" s="5">
        <f t="shared" si="105"/>
        <v>1</v>
      </c>
      <c r="T436" s="5">
        <f t="shared" si="106"/>
        <v>0</v>
      </c>
      <c r="U436" s="5">
        <f t="shared" si="107"/>
        <v>0</v>
      </c>
      <c r="V436" s="5">
        <f t="shared" si="108"/>
        <v>0</v>
      </c>
      <c r="W436" s="5">
        <f t="shared" si="109"/>
        <v>0</v>
      </c>
      <c r="X436" s="5">
        <f t="shared" si="110"/>
        <v>0</v>
      </c>
      <c r="Y436" s="5">
        <f t="shared" si="111"/>
        <v>0</v>
      </c>
      <c r="Z436" s="5">
        <f t="shared" si="112"/>
        <v>0</v>
      </c>
      <c r="AA436" s="5">
        <f t="shared" si="113"/>
        <v>0</v>
      </c>
      <c r="AB436" s="5">
        <f t="shared" si="114"/>
        <v>0</v>
      </c>
      <c r="AC436" s="5">
        <f t="shared" si="115"/>
        <v>0</v>
      </c>
      <c r="AD436" s="16"/>
      <c r="AF436" s="5">
        <f t="shared" si="116"/>
        <v>1</v>
      </c>
      <c r="AG436" s="5">
        <f t="shared" si="117"/>
        <v>1</v>
      </c>
      <c r="AH436" s="5" t="str">
        <f t="shared" si="118"/>
        <v>Correct</v>
      </c>
      <c r="AI436" t="s">
        <v>94</v>
      </c>
      <c r="AJ436">
        <v>63</v>
      </c>
      <c r="AK436" t="s">
        <v>121</v>
      </c>
      <c r="AL436" t="s">
        <v>229</v>
      </c>
      <c r="AM436" t="s">
        <v>107</v>
      </c>
      <c r="AN436" t="s">
        <v>98</v>
      </c>
      <c r="AO436" s="1" t="s">
        <v>80</v>
      </c>
      <c r="AP436" t="s">
        <v>114</v>
      </c>
      <c r="AQ436" t="s">
        <v>110</v>
      </c>
      <c r="AR436" t="s">
        <v>104</v>
      </c>
      <c r="AS436" t="s">
        <v>102</v>
      </c>
      <c r="AT436" s="1" t="s">
        <v>92</v>
      </c>
      <c r="AU436" t="s">
        <v>102</v>
      </c>
    </row>
    <row r="437" spans="1:47" x14ac:dyDescent="0.25">
      <c r="A437" s="1">
        <v>436</v>
      </c>
      <c r="C437" t="s">
        <v>40</v>
      </c>
      <c r="E437" t="s">
        <v>42</v>
      </c>
      <c r="K437" t="s">
        <v>47</v>
      </c>
      <c r="O437" s="5">
        <f t="shared" si="102"/>
        <v>3</v>
      </c>
      <c r="P437" s="5">
        <f t="shared" si="103"/>
        <v>1</v>
      </c>
      <c r="R437" s="5">
        <f t="shared" si="104"/>
        <v>0</v>
      </c>
      <c r="S437" s="5">
        <f t="shared" si="105"/>
        <v>1</v>
      </c>
      <c r="T437" s="5">
        <f t="shared" si="106"/>
        <v>0</v>
      </c>
      <c r="U437" s="5">
        <f t="shared" si="107"/>
        <v>1</v>
      </c>
      <c r="V437" s="5">
        <f t="shared" si="108"/>
        <v>0</v>
      </c>
      <c r="W437" s="5">
        <f t="shared" si="109"/>
        <v>0</v>
      </c>
      <c r="X437" s="5">
        <f t="shared" si="110"/>
        <v>0</v>
      </c>
      <c r="Y437" s="5">
        <f t="shared" si="111"/>
        <v>0</v>
      </c>
      <c r="Z437" s="5">
        <f t="shared" si="112"/>
        <v>0</v>
      </c>
      <c r="AA437" s="5">
        <f t="shared" si="113"/>
        <v>1</v>
      </c>
      <c r="AB437" s="5">
        <f t="shared" si="114"/>
        <v>0</v>
      </c>
      <c r="AC437" s="5">
        <f t="shared" si="115"/>
        <v>0</v>
      </c>
      <c r="AD437" s="16"/>
      <c r="AF437" s="5">
        <f t="shared" si="116"/>
        <v>3</v>
      </c>
      <c r="AG437" s="5">
        <f t="shared" si="117"/>
        <v>3</v>
      </c>
      <c r="AH437" s="5" t="str">
        <f t="shared" si="118"/>
        <v>Correct</v>
      </c>
      <c r="AI437" t="s">
        <v>105</v>
      </c>
      <c r="AJ437">
        <v>85</v>
      </c>
      <c r="AK437" t="s">
        <v>121</v>
      </c>
      <c r="AL437" t="s">
        <v>168</v>
      </c>
      <c r="AM437" t="s">
        <v>107</v>
      </c>
      <c r="AN437" t="s">
        <v>98</v>
      </c>
      <c r="AO437" s="1" t="s">
        <v>80</v>
      </c>
      <c r="AP437" t="s">
        <v>99</v>
      </c>
      <c r="AQ437" t="s">
        <v>120</v>
      </c>
      <c r="AR437" t="s">
        <v>104</v>
      </c>
      <c r="AS437" t="s">
        <v>102</v>
      </c>
      <c r="AT437" s="1" t="s">
        <v>373</v>
      </c>
      <c r="AU437" t="s">
        <v>98</v>
      </c>
    </row>
    <row r="438" spans="1:47" x14ac:dyDescent="0.25">
      <c r="A438" s="1">
        <v>437</v>
      </c>
      <c r="F438" t="s">
        <v>43</v>
      </c>
      <c r="J438" t="s">
        <v>46</v>
      </c>
      <c r="M438" t="s">
        <v>49</v>
      </c>
      <c r="O438" s="5">
        <f t="shared" si="102"/>
        <v>3</v>
      </c>
      <c r="P438" s="5">
        <f t="shared" si="103"/>
        <v>1</v>
      </c>
      <c r="R438" s="5">
        <f t="shared" si="104"/>
        <v>0</v>
      </c>
      <c r="S438" s="5">
        <f t="shared" si="105"/>
        <v>0</v>
      </c>
      <c r="T438" s="5">
        <f t="shared" si="106"/>
        <v>0</v>
      </c>
      <c r="U438" s="5">
        <f t="shared" si="107"/>
        <v>0</v>
      </c>
      <c r="V438" s="5">
        <f t="shared" si="108"/>
        <v>1</v>
      </c>
      <c r="W438" s="5">
        <f t="shared" si="109"/>
        <v>0</v>
      </c>
      <c r="X438" s="5">
        <f t="shared" si="110"/>
        <v>0</v>
      </c>
      <c r="Y438" s="5">
        <f t="shared" si="111"/>
        <v>0</v>
      </c>
      <c r="Z438" s="5">
        <f t="shared" si="112"/>
        <v>1</v>
      </c>
      <c r="AA438" s="5">
        <f t="shared" si="113"/>
        <v>0</v>
      </c>
      <c r="AB438" s="5">
        <f t="shared" si="114"/>
        <v>0</v>
      </c>
      <c r="AC438" s="5">
        <f t="shared" si="115"/>
        <v>1</v>
      </c>
      <c r="AD438" s="16"/>
      <c r="AF438" s="5">
        <f t="shared" si="116"/>
        <v>3</v>
      </c>
      <c r="AG438" s="5">
        <f t="shared" si="117"/>
        <v>3</v>
      </c>
      <c r="AH438" s="5" t="str">
        <f t="shared" si="118"/>
        <v>Correct</v>
      </c>
      <c r="AI438" t="s">
        <v>105</v>
      </c>
      <c r="AJ438">
        <v>44</v>
      </c>
      <c r="AK438" t="s">
        <v>115</v>
      </c>
      <c r="AL438" t="s">
        <v>339</v>
      </c>
      <c r="AM438" s="1" t="s">
        <v>346</v>
      </c>
      <c r="AN438" t="s">
        <v>102</v>
      </c>
      <c r="AO438" s="1" t="s">
        <v>355</v>
      </c>
      <c r="AP438" t="s">
        <v>108</v>
      </c>
      <c r="AQ438" t="s">
        <v>110</v>
      </c>
      <c r="AR438" t="s">
        <v>101</v>
      </c>
      <c r="AS438" t="s">
        <v>102</v>
      </c>
      <c r="AT438" s="1" t="s">
        <v>92</v>
      </c>
      <c r="AU438" t="s">
        <v>102</v>
      </c>
    </row>
    <row r="439" spans="1:47" x14ac:dyDescent="0.25">
      <c r="A439" s="1">
        <v>438</v>
      </c>
      <c r="B439" t="s">
        <v>39</v>
      </c>
      <c r="C439" t="s">
        <v>40</v>
      </c>
      <c r="E439" t="s">
        <v>42</v>
      </c>
      <c r="F439" t="s">
        <v>43</v>
      </c>
      <c r="L439" t="s">
        <v>48</v>
      </c>
      <c r="O439" s="5">
        <f t="shared" si="102"/>
        <v>5</v>
      </c>
      <c r="P439" s="5">
        <f t="shared" si="103"/>
        <v>0.6</v>
      </c>
      <c r="R439" s="5">
        <f t="shared" si="104"/>
        <v>0.6</v>
      </c>
      <c r="S439" s="5">
        <f t="shared" si="105"/>
        <v>0.6</v>
      </c>
      <c r="T439" s="5">
        <f t="shared" si="106"/>
        <v>0</v>
      </c>
      <c r="U439" s="5">
        <f t="shared" si="107"/>
        <v>0.6</v>
      </c>
      <c r="V439" s="5">
        <f t="shared" si="108"/>
        <v>0.6</v>
      </c>
      <c r="W439" s="5">
        <f t="shared" si="109"/>
        <v>0</v>
      </c>
      <c r="X439" s="5">
        <f t="shared" si="110"/>
        <v>0</v>
      </c>
      <c r="Y439" s="5">
        <f t="shared" si="111"/>
        <v>0</v>
      </c>
      <c r="Z439" s="5">
        <f t="shared" si="112"/>
        <v>0</v>
      </c>
      <c r="AA439" s="5">
        <f t="shared" si="113"/>
        <v>0</v>
      </c>
      <c r="AB439" s="5">
        <f t="shared" si="114"/>
        <v>0.6</v>
      </c>
      <c r="AC439" s="5">
        <f t="shared" si="115"/>
        <v>0</v>
      </c>
      <c r="AD439" s="16"/>
      <c r="AF439" s="5">
        <f t="shared" si="116"/>
        <v>3</v>
      </c>
      <c r="AG439" s="5">
        <f t="shared" si="117"/>
        <v>5</v>
      </c>
      <c r="AH439" s="5" t="str">
        <f t="shared" si="118"/>
        <v>Correct</v>
      </c>
      <c r="AI439" t="s">
        <v>94</v>
      </c>
      <c r="AJ439">
        <v>54</v>
      </c>
      <c r="AK439" t="s">
        <v>121</v>
      </c>
      <c r="AL439" t="s">
        <v>168</v>
      </c>
      <c r="AM439" t="s">
        <v>107</v>
      </c>
      <c r="AN439" t="s">
        <v>98</v>
      </c>
      <c r="AO439" s="1" t="s">
        <v>80</v>
      </c>
      <c r="AP439" t="s">
        <v>114</v>
      </c>
      <c r="AQ439" t="s">
        <v>110</v>
      </c>
      <c r="AR439" t="s">
        <v>101</v>
      </c>
      <c r="AS439" t="s">
        <v>102</v>
      </c>
      <c r="AT439" s="1" t="s">
        <v>92</v>
      </c>
      <c r="AU439" t="s">
        <v>102</v>
      </c>
    </row>
    <row r="440" spans="1:47" x14ac:dyDescent="0.25">
      <c r="A440" s="1">
        <v>439</v>
      </c>
      <c r="D440" t="s">
        <v>41</v>
      </c>
      <c r="J440" t="s">
        <v>46</v>
      </c>
      <c r="O440" s="5">
        <f t="shared" si="102"/>
        <v>2</v>
      </c>
      <c r="P440" s="5">
        <f t="shared" si="103"/>
        <v>1.5</v>
      </c>
      <c r="R440" s="5">
        <f t="shared" si="104"/>
        <v>0</v>
      </c>
      <c r="S440" s="5">
        <f t="shared" si="105"/>
        <v>0</v>
      </c>
      <c r="T440" s="5">
        <f t="shared" si="106"/>
        <v>1</v>
      </c>
      <c r="U440" s="5">
        <f t="shared" si="107"/>
        <v>0</v>
      </c>
      <c r="V440" s="5">
        <f t="shared" si="108"/>
        <v>0</v>
      </c>
      <c r="W440" s="5">
        <f t="shared" si="109"/>
        <v>0</v>
      </c>
      <c r="X440" s="5">
        <f t="shared" si="110"/>
        <v>0</v>
      </c>
      <c r="Y440" s="5">
        <f t="shared" si="111"/>
        <v>0</v>
      </c>
      <c r="Z440" s="5">
        <f t="shared" si="112"/>
        <v>1</v>
      </c>
      <c r="AA440" s="5">
        <f t="shared" si="113"/>
        <v>0</v>
      </c>
      <c r="AB440" s="5">
        <f t="shared" si="114"/>
        <v>0</v>
      </c>
      <c r="AC440" s="5">
        <f t="shared" si="115"/>
        <v>0</v>
      </c>
      <c r="AD440" s="16"/>
      <c r="AF440" s="5">
        <f t="shared" si="116"/>
        <v>2</v>
      </c>
      <c r="AG440" s="5">
        <f t="shared" si="117"/>
        <v>2</v>
      </c>
      <c r="AH440" s="5" t="str">
        <f t="shared" si="118"/>
        <v>Correct</v>
      </c>
      <c r="AI440" t="s">
        <v>105</v>
      </c>
      <c r="AJ440">
        <v>75</v>
      </c>
      <c r="AK440" t="s">
        <v>121</v>
      </c>
      <c r="AL440" t="s">
        <v>198</v>
      </c>
      <c r="AM440" t="s">
        <v>107</v>
      </c>
      <c r="AN440" t="s">
        <v>98</v>
      </c>
      <c r="AO440" s="1" t="s">
        <v>80</v>
      </c>
      <c r="AQ440" t="s">
        <v>120</v>
      </c>
      <c r="AR440" t="s">
        <v>104</v>
      </c>
      <c r="AS440" t="s">
        <v>98</v>
      </c>
      <c r="AT440" s="1" t="s">
        <v>373</v>
      </c>
      <c r="AU440" t="s">
        <v>102</v>
      </c>
    </row>
    <row r="441" spans="1:47" x14ac:dyDescent="0.25">
      <c r="A441" s="1">
        <v>440</v>
      </c>
      <c r="D441" t="s">
        <v>41</v>
      </c>
      <c r="I441" t="s">
        <v>45</v>
      </c>
      <c r="L441" t="s">
        <v>48</v>
      </c>
      <c r="O441" s="5">
        <f t="shared" si="102"/>
        <v>3</v>
      </c>
      <c r="P441" s="5">
        <f t="shared" si="103"/>
        <v>1</v>
      </c>
      <c r="R441" s="5">
        <f t="shared" si="104"/>
        <v>0</v>
      </c>
      <c r="S441" s="5">
        <f t="shared" si="105"/>
        <v>0</v>
      </c>
      <c r="T441" s="5">
        <f t="shared" si="106"/>
        <v>1</v>
      </c>
      <c r="U441" s="5">
        <f t="shared" si="107"/>
        <v>0</v>
      </c>
      <c r="V441" s="5">
        <f t="shared" si="108"/>
        <v>0</v>
      </c>
      <c r="W441" s="5">
        <f t="shared" si="109"/>
        <v>0</v>
      </c>
      <c r="X441" s="5">
        <f t="shared" si="110"/>
        <v>0</v>
      </c>
      <c r="Y441" s="5">
        <f t="shared" si="111"/>
        <v>1</v>
      </c>
      <c r="Z441" s="5">
        <f t="shared" si="112"/>
        <v>0</v>
      </c>
      <c r="AA441" s="5">
        <f t="shared" si="113"/>
        <v>0</v>
      </c>
      <c r="AB441" s="5">
        <f t="shared" si="114"/>
        <v>1</v>
      </c>
      <c r="AC441" s="5">
        <f t="shared" si="115"/>
        <v>0</v>
      </c>
      <c r="AD441" s="16"/>
      <c r="AF441" s="5">
        <f t="shared" si="116"/>
        <v>3</v>
      </c>
      <c r="AG441" s="5">
        <f t="shared" si="117"/>
        <v>3</v>
      </c>
      <c r="AH441" s="5" t="str">
        <f t="shared" si="118"/>
        <v>Correct</v>
      </c>
      <c r="AI441" t="s">
        <v>94</v>
      </c>
      <c r="AJ441">
        <v>26</v>
      </c>
      <c r="AK441" t="s">
        <v>95</v>
      </c>
      <c r="AL441" t="s">
        <v>106</v>
      </c>
      <c r="AM441" t="s">
        <v>107</v>
      </c>
      <c r="AO441" s="1" t="s">
        <v>80</v>
      </c>
      <c r="AP441" t="s">
        <v>114</v>
      </c>
      <c r="AQ441" t="s">
        <v>120</v>
      </c>
      <c r="AR441" t="s">
        <v>101</v>
      </c>
      <c r="AS441" t="s">
        <v>102</v>
      </c>
      <c r="AT441" s="1" t="s">
        <v>92</v>
      </c>
      <c r="AU441" t="s">
        <v>102</v>
      </c>
    </row>
    <row r="442" spans="1:47" x14ac:dyDescent="0.25">
      <c r="A442" s="1">
        <v>441</v>
      </c>
      <c r="D442" t="s">
        <v>41</v>
      </c>
      <c r="K442" t="s">
        <v>47</v>
      </c>
      <c r="L442" t="s">
        <v>48</v>
      </c>
      <c r="O442" s="5">
        <f t="shared" si="102"/>
        <v>3</v>
      </c>
      <c r="P442" s="5">
        <f t="shared" si="103"/>
        <v>1</v>
      </c>
      <c r="R442" s="5">
        <f t="shared" si="104"/>
        <v>0</v>
      </c>
      <c r="S442" s="5">
        <f t="shared" si="105"/>
        <v>0</v>
      </c>
      <c r="T442" s="5">
        <f t="shared" si="106"/>
        <v>1</v>
      </c>
      <c r="U442" s="5">
        <f t="shared" si="107"/>
        <v>0</v>
      </c>
      <c r="V442" s="5">
        <f t="shared" si="108"/>
        <v>0</v>
      </c>
      <c r="W442" s="5">
        <f t="shared" si="109"/>
        <v>0</v>
      </c>
      <c r="X442" s="5">
        <f t="shared" si="110"/>
        <v>0</v>
      </c>
      <c r="Y442" s="5">
        <f t="shared" si="111"/>
        <v>0</v>
      </c>
      <c r="Z442" s="5">
        <f t="shared" si="112"/>
        <v>0</v>
      </c>
      <c r="AA442" s="5">
        <f t="shared" si="113"/>
        <v>1</v>
      </c>
      <c r="AB442" s="5">
        <f t="shared" si="114"/>
        <v>1</v>
      </c>
      <c r="AC442" s="5">
        <f t="shared" si="115"/>
        <v>0</v>
      </c>
      <c r="AD442" s="16"/>
      <c r="AF442" s="5">
        <f t="shared" si="116"/>
        <v>3</v>
      </c>
      <c r="AG442" s="5">
        <f t="shared" si="117"/>
        <v>3</v>
      </c>
      <c r="AH442" s="5" t="str">
        <f t="shared" si="118"/>
        <v>Correct</v>
      </c>
      <c r="AI442" t="s">
        <v>105</v>
      </c>
      <c r="AJ442">
        <v>54</v>
      </c>
      <c r="AK442" t="s">
        <v>121</v>
      </c>
      <c r="AL442" t="s">
        <v>218</v>
      </c>
      <c r="AM442" t="s">
        <v>231</v>
      </c>
      <c r="AN442" t="s">
        <v>98</v>
      </c>
      <c r="AO442" s="1" t="s">
        <v>80</v>
      </c>
      <c r="AP442" t="s">
        <v>126</v>
      </c>
      <c r="AQ442" t="s">
        <v>110</v>
      </c>
      <c r="AR442" t="s">
        <v>101</v>
      </c>
      <c r="AS442" t="s">
        <v>102</v>
      </c>
      <c r="AT442" s="1" t="s">
        <v>92</v>
      </c>
      <c r="AU442" t="s">
        <v>102</v>
      </c>
    </row>
    <row r="443" spans="1:47" x14ac:dyDescent="0.25">
      <c r="A443" s="1">
        <v>442</v>
      </c>
      <c r="D443" t="s">
        <v>41</v>
      </c>
      <c r="E443" t="s">
        <v>42</v>
      </c>
      <c r="O443" s="5">
        <f t="shared" si="102"/>
        <v>2</v>
      </c>
      <c r="P443" s="5">
        <f t="shared" si="103"/>
        <v>1.5</v>
      </c>
      <c r="R443" s="5">
        <f t="shared" si="104"/>
        <v>0</v>
      </c>
      <c r="S443" s="5">
        <f t="shared" si="105"/>
        <v>0</v>
      </c>
      <c r="T443" s="5">
        <f t="shared" si="106"/>
        <v>1</v>
      </c>
      <c r="U443" s="5">
        <f t="shared" si="107"/>
        <v>1</v>
      </c>
      <c r="V443" s="5">
        <f t="shared" si="108"/>
        <v>0</v>
      </c>
      <c r="W443" s="5">
        <f t="shared" si="109"/>
        <v>0</v>
      </c>
      <c r="X443" s="5">
        <f t="shared" si="110"/>
        <v>0</v>
      </c>
      <c r="Y443" s="5">
        <f t="shared" si="111"/>
        <v>0</v>
      </c>
      <c r="Z443" s="5">
        <f t="shared" si="112"/>
        <v>0</v>
      </c>
      <c r="AA443" s="5">
        <f t="shared" si="113"/>
        <v>0</v>
      </c>
      <c r="AB443" s="5">
        <f t="shared" si="114"/>
        <v>0</v>
      </c>
      <c r="AC443" s="5">
        <f t="shared" si="115"/>
        <v>0</v>
      </c>
      <c r="AD443" s="16"/>
      <c r="AF443" s="5">
        <f t="shared" si="116"/>
        <v>2</v>
      </c>
      <c r="AG443" s="5">
        <f t="shared" si="117"/>
        <v>2</v>
      </c>
      <c r="AH443" s="5" t="str">
        <f t="shared" si="118"/>
        <v>Correct</v>
      </c>
      <c r="AI443" t="s">
        <v>94</v>
      </c>
      <c r="AJ443">
        <v>53</v>
      </c>
      <c r="AK443" t="s">
        <v>95</v>
      </c>
      <c r="AL443" t="s">
        <v>113</v>
      </c>
      <c r="AM443" t="s">
        <v>107</v>
      </c>
      <c r="AN443" t="s">
        <v>98</v>
      </c>
      <c r="AO443" s="1" t="s">
        <v>80</v>
      </c>
      <c r="AP443" t="s">
        <v>126</v>
      </c>
      <c r="AQ443" t="s">
        <v>110</v>
      </c>
      <c r="AR443" t="s">
        <v>135</v>
      </c>
      <c r="AS443" t="s">
        <v>102</v>
      </c>
      <c r="AT443" s="1" t="s">
        <v>92</v>
      </c>
      <c r="AU443" t="s">
        <v>102</v>
      </c>
    </row>
    <row r="444" spans="1:47" x14ac:dyDescent="0.25">
      <c r="A444" s="1">
        <v>443</v>
      </c>
      <c r="C444" t="s">
        <v>40</v>
      </c>
      <c r="O444" s="5">
        <f t="shared" si="102"/>
        <v>1</v>
      </c>
      <c r="P444" s="5">
        <f t="shared" si="103"/>
        <v>3</v>
      </c>
      <c r="R444" s="5">
        <f t="shared" si="104"/>
        <v>0</v>
      </c>
      <c r="S444" s="5">
        <f t="shared" si="105"/>
        <v>1</v>
      </c>
      <c r="T444" s="5">
        <f t="shared" si="106"/>
        <v>0</v>
      </c>
      <c r="U444" s="5">
        <f t="shared" si="107"/>
        <v>0</v>
      </c>
      <c r="V444" s="5">
        <f t="shared" si="108"/>
        <v>0</v>
      </c>
      <c r="W444" s="5">
        <f t="shared" si="109"/>
        <v>0</v>
      </c>
      <c r="X444" s="5">
        <f t="shared" si="110"/>
        <v>0</v>
      </c>
      <c r="Y444" s="5">
        <f t="shared" si="111"/>
        <v>0</v>
      </c>
      <c r="Z444" s="5">
        <f t="shared" si="112"/>
        <v>0</v>
      </c>
      <c r="AA444" s="5">
        <f t="shared" si="113"/>
        <v>0</v>
      </c>
      <c r="AB444" s="5">
        <f t="shared" si="114"/>
        <v>0</v>
      </c>
      <c r="AC444" s="5">
        <f t="shared" si="115"/>
        <v>0</v>
      </c>
      <c r="AD444" s="16"/>
      <c r="AF444" s="5">
        <f t="shared" si="116"/>
        <v>1</v>
      </c>
      <c r="AG444" s="5">
        <f t="shared" si="117"/>
        <v>1</v>
      </c>
      <c r="AH444" s="5" t="str">
        <f t="shared" si="118"/>
        <v>Correct</v>
      </c>
      <c r="AI444" t="s">
        <v>105</v>
      </c>
      <c r="AJ444">
        <v>65</v>
      </c>
      <c r="AK444" t="s">
        <v>95</v>
      </c>
      <c r="AL444" t="s">
        <v>140</v>
      </c>
      <c r="AO444" s="1"/>
      <c r="AP444" t="s">
        <v>126</v>
      </c>
      <c r="AQ444" t="s">
        <v>120</v>
      </c>
      <c r="AR444" t="s">
        <v>135</v>
      </c>
      <c r="AS444" t="s">
        <v>102</v>
      </c>
      <c r="AT444" s="1" t="s">
        <v>91</v>
      </c>
      <c r="AU444" t="s">
        <v>102</v>
      </c>
    </row>
    <row r="445" spans="1:47" x14ac:dyDescent="0.25">
      <c r="A445" s="1">
        <v>444</v>
      </c>
      <c r="C445" t="s">
        <v>40</v>
      </c>
      <c r="E445" t="s">
        <v>42</v>
      </c>
      <c r="F445" t="s">
        <v>43</v>
      </c>
      <c r="H445" t="s">
        <v>44</v>
      </c>
      <c r="K445" t="s">
        <v>47</v>
      </c>
      <c r="O445" s="5">
        <f t="shared" si="102"/>
        <v>5</v>
      </c>
      <c r="P445" s="5">
        <f t="shared" si="103"/>
        <v>0.6</v>
      </c>
      <c r="R445" s="5">
        <f t="shared" si="104"/>
        <v>0</v>
      </c>
      <c r="S445" s="5">
        <f t="shared" si="105"/>
        <v>0.6</v>
      </c>
      <c r="T445" s="5">
        <f t="shared" si="106"/>
        <v>0</v>
      </c>
      <c r="U445" s="5">
        <f t="shared" si="107"/>
        <v>0.6</v>
      </c>
      <c r="V445" s="5">
        <f t="shared" si="108"/>
        <v>0.6</v>
      </c>
      <c r="W445" s="5">
        <f t="shared" si="109"/>
        <v>0</v>
      </c>
      <c r="X445" s="5">
        <f t="shared" si="110"/>
        <v>0.6</v>
      </c>
      <c r="Y445" s="5">
        <f t="shared" si="111"/>
        <v>0</v>
      </c>
      <c r="Z445" s="5">
        <f t="shared" si="112"/>
        <v>0</v>
      </c>
      <c r="AA445" s="5">
        <f t="shared" si="113"/>
        <v>0.6</v>
      </c>
      <c r="AB445" s="5">
        <f t="shared" si="114"/>
        <v>0</v>
      </c>
      <c r="AC445" s="5">
        <f t="shared" si="115"/>
        <v>0</v>
      </c>
      <c r="AD445" s="16"/>
      <c r="AF445" s="5">
        <f t="shared" si="116"/>
        <v>3</v>
      </c>
      <c r="AG445" s="5">
        <f t="shared" si="117"/>
        <v>5</v>
      </c>
      <c r="AH445" s="5" t="str">
        <f t="shared" si="118"/>
        <v>Correct</v>
      </c>
      <c r="AI445" t="s">
        <v>105</v>
      </c>
      <c r="AJ445">
        <v>39</v>
      </c>
      <c r="AK445" t="s">
        <v>95</v>
      </c>
      <c r="AL445" t="s">
        <v>138</v>
      </c>
      <c r="AM445" t="s">
        <v>107</v>
      </c>
      <c r="AN445" t="s">
        <v>98</v>
      </c>
      <c r="AO445" s="1" t="s">
        <v>80</v>
      </c>
      <c r="AP445" t="s">
        <v>126</v>
      </c>
      <c r="AQ445" t="s">
        <v>110</v>
      </c>
      <c r="AR445" t="s">
        <v>101</v>
      </c>
      <c r="AS445" t="s">
        <v>102</v>
      </c>
      <c r="AT445" s="1" t="s">
        <v>92</v>
      </c>
      <c r="AU445" t="s">
        <v>102</v>
      </c>
    </row>
    <row r="446" spans="1:47" x14ac:dyDescent="0.25">
      <c r="A446" s="1">
        <v>445</v>
      </c>
      <c r="C446" t="s">
        <v>40</v>
      </c>
      <c r="F446" t="s">
        <v>43</v>
      </c>
      <c r="H446" t="s">
        <v>44</v>
      </c>
      <c r="O446" s="5">
        <f t="shared" si="102"/>
        <v>3</v>
      </c>
      <c r="P446" s="5">
        <f t="shared" si="103"/>
        <v>1</v>
      </c>
      <c r="R446" s="5">
        <f t="shared" si="104"/>
        <v>0</v>
      </c>
      <c r="S446" s="5">
        <f t="shared" si="105"/>
        <v>1</v>
      </c>
      <c r="T446" s="5">
        <f t="shared" si="106"/>
        <v>0</v>
      </c>
      <c r="U446" s="5">
        <f t="shared" si="107"/>
        <v>0</v>
      </c>
      <c r="V446" s="5">
        <f t="shared" si="108"/>
        <v>1</v>
      </c>
      <c r="W446" s="5">
        <f t="shared" si="109"/>
        <v>0</v>
      </c>
      <c r="X446" s="5">
        <f t="shared" si="110"/>
        <v>1</v>
      </c>
      <c r="Y446" s="5">
        <f t="shared" si="111"/>
        <v>0</v>
      </c>
      <c r="Z446" s="5">
        <f t="shared" si="112"/>
        <v>0</v>
      </c>
      <c r="AA446" s="5">
        <f t="shared" si="113"/>
        <v>0</v>
      </c>
      <c r="AB446" s="5">
        <f t="shared" si="114"/>
        <v>0</v>
      </c>
      <c r="AC446" s="5">
        <f t="shared" si="115"/>
        <v>0</v>
      </c>
      <c r="AD446" s="16"/>
      <c r="AF446" s="5">
        <f t="shared" si="116"/>
        <v>3</v>
      </c>
      <c r="AG446" s="5">
        <f t="shared" si="117"/>
        <v>3</v>
      </c>
      <c r="AH446" s="5" t="str">
        <f t="shared" si="118"/>
        <v>Correct</v>
      </c>
      <c r="AI446" t="s">
        <v>105</v>
      </c>
      <c r="AJ446">
        <v>25</v>
      </c>
      <c r="AK446" t="s">
        <v>95</v>
      </c>
      <c r="AL446" t="s">
        <v>232</v>
      </c>
      <c r="AM446" t="s">
        <v>128</v>
      </c>
      <c r="AN446" t="s">
        <v>98</v>
      </c>
      <c r="AO446" s="1" t="s">
        <v>364</v>
      </c>
      <c r="AQ446" t="s">
        <v>110</v>
      </c>
      <c r="AR446" t="s">
        <v>101</v>
      </c>
      <c r="AS446" t="s">
        <v>102</v>
      </c>
      <c r="AT446" s="1" t="s">
        <v>92</v>
      </c>
      <c r="AU446" t="s">
        <v>102</v>
      </c>
    </row>
    <row r="447" spans="1:47" x14ac:dyDescent="0.25">
      <c r="A447" s="1">
        <v>446</v>
      </c>
      <c r="B447" t="s">
        <v>39</v>
      </c>
      <c r="H447" t="s">
        <v>44</v>
      </c>
      <c r="I447" t="s">
        <v>45</v>
      </c>
      <c r="O447" s="5">
        <f t="shared" si="102"/>
        <v>3</v>
      </c>
      <c r="P447" s="5">
        <f t="shared" si="103"/>
        <v>1</v>
      </c>
      <c r="R447" s="5">
        <f t="shared" si="104"/>
        <v>1</v>
      </c>
      <c r="S447" s="5">
        <f t="shared" si="105"/>
        <v>0</v>
      </c>
      <c r="T447" s="5">
        <f t="shared" si="106"/>
        <v>0</v>
      </c>
      <c r="U447" s="5">
        <f t="shared" si="107"/>
        <v>0</v>
      </c>
      <c r="V447" s="5">
        <f t="shared" si="108"/>
        <v>0</v>
      </c>
      <c r="W447" s="5">
        <f t="shared" si="109"/>
        <v>0</v>
      </c>
      <c r="X447" s="5">
        <f t="shared" si="110"/>
        <v>1</v>
      </c>
      <c r="Y447" s="5">
        <f t="shared" si="111"/>
        <v>1</v>
      </c>
      <c r="Z447" s="5">
        <f t="shared" si="112"/>
        <v>0</v>
      </c>
      <c r="AA447" s="5">
        <f t="shared" si="113"/>
        <v>0</v>
      </c>
      <c r="AB447" s="5">
        <f t="shared" si="114"/>
        <v>0</v>
      </c>
      <c r="AC447" s="5">
        <f t="shared" si="115"/>
        <v>0</v>
      </c>
      <c r="AD447" s="16"/>
      <c r="AF447" s="5">
        <f t="shared" si="116"/>
        <v>3</v>
      </c>
      <c r="AG447" s="5">
        <f t="shared" si="117"/>
        <v>3</v>
      </c>
      <c r="AH447" s="5" t="str">
        <f t="shared" si="118"/>
        <v>Correct</v>
      </c>
      <c r="AI447" t="s">
        <v>105</v>
      </c>
      <c r="AJ447">
        <v>41</v>
      </c>
      <c r="AK447" t="s">
        <v>95</v>
      </c>
      <c r="AL447" t="s">
        <v>139</v>
      </c>
      <c r="AM447" t="s">
        <v>107</v>
      </c>
      <c r="AN447" t="s">
        <v>102</v>
      </c>
      <c r="AO447" s="1" t="s">
        <v>355</v>
      </c>
      <c r="AP447" t="s">
        <v>108</v>
      </c>
      <c r="AQ447" t="s">
        <v>103</v>
      </c>
      <c r="AR447" t="s">
        <v>135</v>
      </c>
      <c r="AS447" t="s">
        <v>98</v>
      </c>
      <c r="AT447" s="1" t="s">
        <v>93</v>
      </c>
      <c r="AU447" t="s">
        <v>102</v>
      </c>
    </row>
    <row r="448" spans="1:47" x14ac:dyDescent="0.25">
      <c r="A448" s="1">
        <v>447</v>
      </c>
      <c r="B448" t="s">
        <v>39</v>
      </c>
      <c r="D448" t="s">
        <v>41</v>
      </c>
      <c r="H448" t="s">
        <v>44</v>
      </c>
      <c r="O448" s="5">
        <f t="shared" si="102"/>
        <v>3</v>
      </c>
      <c r="P448" s="5">
        <f t="shared" si="103"/>
        <v>1</v>
      </c>
      <c r="R448" s="5">
        <f t="shared" si="104"/>
        <v>1</v>
      </c>
      <c r="S448" s="5">
        <f t="shared" si="105"/>
        <v>0</v>
      </c>
      <c r="T448" s="5">
        <f t="shared" si="106"/>
        <v>1</v>
      </c>
      <c r="U448" s="5">
        <f t="shared" si="107"/>
        <v>0</v>
      </c>
      <c r="V448" s="5">
        <f t="shared" si="108"/>
        <v>0</v>
      </c>
      <c r="W448" s="5">
        <f t="shared" si="109"/>
        <v>0</v>
      </c>
      <c r="X448" s="5">
        <f t="shared" si="110"/>
        <v>1</v>
      </c>
      <c r="Y448" s="5">
        <f t="shared" si="111"/>
        <v>0</v>
      </c>
      <c r="Z448" s="5">
        <f t="shared" si="112"/>
        <v>0</v>
      </c>
      <c r="AA448" s="5">
        <f t="shared" si="113"/>
        <v>0</v>
      </c>
      <c r="AB448" s="5">
        <f t="shared" si="114"/>
        <v>0</v>
      </c>
      <c r="AC448" s="5">
        <f t="shared" si="115"/>
        <v>0</v>
      </c>
      <c r="AD448" s="16"/>
      <c r="AF448" s="5">
        <f t="shared" si="116"/>
        <v>3</v>
      </c>
      <c r="AG448" s="5">
        <f t="shared" si="117"/>
        <v>3</v>
      </c>
      <c r="AH448" s="5" t="str">
        <f t="shared" si="118"/>
        <v>Correct</v>
      </c>
      <c r="AI448" t="s">
        <v>105</v>
      </c>
      <c r="AJ448">
        <v>33</v>
      </c>
      <c r="AK448" t="s">
        <v>95</v>
      </c>
      <c r="AL448" t="s">
        <v>233</v>
      </c>
      <c r="AM448" t="s">
        <v>107</v>
      </c>
      <c r="AN448" t="s">
        <v>98</v>
      </c>
      <c r="AO448" s="1" t="s">
        <v>80</v>
      </c>
      <c r="AP448" t="s">
        <v>114</v>
      </c>
      <c r="AQ448" t="s">
        <v>120</v>
      </c>
      <c r="AR448" t="s">
        <v>101</v>
      </c>
      <c r="AS448" t="s">
        <v>102</v>
      </c>
      <c r="AT448" s="1" t="s">
        <v>91</v>
      </c>
      <c r="AU448" t="s">
        <v>102</v>
      </c>
    </row>
    <row r="449" spans="1:47" x14ac:dyDescent="0.25">
      <c r="A449" s="1">
        <v>448</v>
      </c>
      <c r="B449" t="s">
        <v>39</v>
      </c>
      <c r="O449" s="5">
        <f t="shared" si="102"/>
        <v>1</v>
      </c>
      <c r="P449" s="5">
        <f t="shared" si="103"/>
        <v>3</v>
      </c>
      <c r="R449" s="5">
        <f t="shared" si="104"/>
        <v>1</v>
      </c>
      <c r="S449" s="5">
        <f t="shared" si="105"/>
        <v>0</v>
      </c>
      <c r="T449" s="5">
        <f t="shared" si="106"/>
        <v>0</v>
      </c>
      <c r="U449" s="5">
        <f t="shared" si="107"/>
        <v>0</v>
      </c>
      <c r="V449" s="5">
        <f t="shared" si="108"/>
        <v>0</v>
      </c>
      <c r="W449" s="5">
        <f t="shared" si="109"/>
        <v>0</v>
      </c>
      <c r="X449" s="5">
        <f t="shared" si="110"/>
        <v>0</v>
      </c>
      <c r="Y449" s="5">
        <f t="shared" si="111"/>
        <v>0</v>
      </c>
      <c r="Z449" s="5">
        <f t="shared" si="112"/>
        <v>0</v>
      </c>
      <c r="AA449" s="5">
        <f t="shared" si="113"/>
        <v>0</v>
      </c>
      <c r="AB449" s="5">
        <f t="shared" si="114"/>
        <v>0</v>
      </c>
      <c r="AC449" s="5">
        <f t="shared" si="115"/>
        <v>0</v>
      </c>
      <c r="AD449" s="16"/>
      <c r="AF449" s="5">
        <f t="shared" si="116"/>
        <v>1</v>
      </c>
      <c r="AG449" s="5">
        <f t="shared" si="117"/>
        <v>1</v>
      </c>
      <c r="AH449" s="5" t="str">
        <f t="shared" si="118"/>
        <v>Correct</v>
      </c>
      <c r="AI449" t="s">
        <v>94</v>
      </c>
      <c r="AJ449">
        <v>42</v>
      </c>
      <c r="AK449" t="s">
        <v>95</v>
      </c>
      <c r="AL449" t="s">
        <v>106</v>
      </c>
      <c r="AM449" t="s">
        <v>128</v>
      </c>
      <c r="AN449" t="s">
        <v>98</v>
      </c>
      <c r="AO449" s="1" t="s">
        <v>89</v>
      </c>
      <c r="AP449" t="s">
        <v>114</v>
      </c>
      <c r="AQ449" t="s">
        <v>110</v>
      </c>
      <c r="AR449" t="s">
        <v>101</v>
      </c>
      <c r="AS449" t="s">
        <v>102</v>
      </c>
      <c r="AT449" s="1" t="s">
        <v>92</v>
      </c>
      <c r="AU449" t="s">
        <v>102</v>
      </c>
    </row>
    <row r="450" spans="1:47" x14ac:dyDescent="0.25">
      <c r="A450" s="1">
        <v>449</v>
      </c>
      <c r="E450" t="s">
        <v>42</v>
      </c>
      <c r="H450" t="s">
        <v>44</v>
      </c>
      <c r="J450" t="s">
        <v>46</v>
      </c>
      <c r="O450" s="5">
        <f t="shared" si="102"/>
        <v>3</v>
      </c>
      <c r="P450" s="5">
        <f t="shared" si="103"/>
        <v>1</v>
      </c>
      <c r="R450" s="5">
        <f t="shared" si="104"/>
        <v>0</v>
      </c>
      <c r="S450" s="5">
        <f t="shared" si="105"/>
        <v>0</v>
      </c>
      <c r="T450" s="5">
        <f t="shared" si="106"/>
        <v>0</v>
      </c>
      <c r="U450" s="5">
        <f t="shared" si="107"/>
        <v>1</v>
      </c>
      <c r="V450" s="5">
        <f t="shared" si="108"/>
        <v>0</v>
      </c>
      <c r="W450" s="5">
        <f t="shared" si="109"/>
        <v>0</v>
      </c>
      <c r="X450" s="5">
        <f t="shared" si="110"/>
        <v>1</v>
      </c>
      <c r="Y450" s="5">
        <f t="shared" si="111"/>
        <v>0</v>
      </c>
      <c r="Z450" s="5">
        <f t="shared" si="112"/>
        <v>1</v>
      </c>
      <c r="AA450" s="5">
        <f t="shared" si="113"/>
        <v>0</v>
      </c>
      <c r="AB450" s="5">
        <f t="shared" si="114"/>
        <v>0</v>
      </c>
      <c r="AC450" s="5">
        <f t="shared" si="115"/>
        <v>0</v>
      </c>
      <c r="AD450" s="16"/>
      <c r="AF450" s="5">
        <f t="shared" si="116"/>
        <v>3</v>
      </c>
      <c r="AG450" s="5">
        <f t="shared" si="117"/>
        <v>3</v>
      </c>
      <c r="AH450" s="5" t="str">
        <f t="shared" si="118"/>
        <v>Correct</v>
      </c>
      <c r="AI450" t="s">
        <v>105</v>
      </c>
      <c r="AJ450">
        <v>25</v>
      </c>
      <c r="AK450" t="s">
        <v>95</v>
      </c>
      <c r="AL450" t="s">
        <v>186</v>
      </c>
      <c r="AM450" s="1" t="s">
        <v>346</v>
      </c>
      <c r="AN450" t="s">
        <v>102</v>
      </c>
      <c r="AO450" s="1" t="s">
        <v>367</v>
      </c>
      <c r="AP450" t="s">
        <v>99</v>
      </c>
      <c r="AQ450" t="s">
        <v>110</v>
      </c>
      <c r="AR450" t="s">
        <v>135</v>
      </c>
      <c r="AS450" t="s">
        <v>98</v>
      </c>
      <c r="AT450" s="1" t="s">
        <v>93</v>
      </c>
      <c r="AU450" t="s">
        <v>102</v>
      </c>
    </row>
    <row r="451" spans="1:47" x14ac:dyDescent="0.25">
      <c r="A451" s="1">
        <v>450</v>
      </c>
      <c r="B451" t="s">
        <v>39</v>
      </c>
      <c r="I451" t="s">
        <v>45</v>
      </c>
      <c r="O451" s="5">
        <f t="shared" ref="O451:O514" si="119">COUNTA(B451:N451)</f>
        <v>2</v>
      </c>
      <c r="P451" s="5">
        <f t="shared" ref="P451:P514" si="120">3/O451</f>
        <v>1.5</v>
      </c>
      <c r="R451" s="5">
        <f t="shared" ref="R451:R514" si="121">IF($O451&lt;3,IF($B451=$B$1,1,0),IF($B451=$B$1,$P451,0))</f>
        <v>1</v>
      </c>
      <c r="S451" s="5">
        <f t="shared" ref="S451:S514" si="122">IF($O451&lt;3,IF($C451=$C$1,1,0),IF($C451=$C$1,$P451,0))</f>
        <v>0</v>
      </c>
      <c r="T451" s="5">
        <f t="shared" ref="T451:T514" si="123">IF($O451&lt;3,IF($D451=$D$1,1,0),IF($D451=$D$1,$P451,0))</f>
        <v>0</v>
      </c>
      <c r="U451" s="5">
        <f t="shared" ref="U451:U514" si="124">IF($O451&lt;3,IF($E451=$E$1,1,0),IF($E451=$E$1,$P451,0))</f>
        <v>0</v>
      </c>
      <c r="V451" s="5">
        <f t="shared" ref="V451:V514" si="125">IF($O451&lt;3,IF($F451=$F$1,1,0),IF($F451=$F$1,$P451,0))</f>
        <v>0</v>
      </c>
      <c r="W451" s="5">
        <f t="shared" ref="W451:W514" si="126">IF($O451&lt;3,IF($G451=$G$1,1,0),IF($G451=$G$1,$P451,0))</f>
        <v>0</v>
      </c>
      <c r="X451" s="5">
        <f t="shared" ref="X451:X514" si="127">IF($O451&lt;3,IF($H451=$H$1,1,0),IF($H451=$H$1,$P451,0))</f>
        <v>0</v>
      </c>
      <c r="Y451" s="5">
        <f t="shared" ref="Y451:Y514" si="128">IF($O451&lt;3,IF($I451=$I$1,1,0),IF($I451=$I$1,$P451,0))</f>
        <v>1</v>
      </c>
      <c r="Z451" s="5">
        <f t="shared" ref="Z451:Z514" si="129">IF($O451&lt;3,IF($J451=$J$1,1,0),IF($J451=$J$1,$P451,0))</f>
        <v>0</v>
      </c>
      <c r="AA451" s="5">
        <f t="shared" ref="AA451:AA514" si="130">IF($O451&lt;3,IF($K451=$K$1,1,0),IF($K451=$K$1,$P451,0))</f>
        <v>0</v>
      </c>
      <c r="AB451" s="5">
        <f t="shared" ref="AB451:AB514" si="131">IF($O451&lt;3,IF($L451=$L$1,1,0),IF($L451=$L$1,$P451,0))</f>
        <v>0</v>
      </c>
      <c r="AC451" s="5">
        <f t="shared" ref="AC451:AC514" si="132">IF($O451&lt;3,IF($M451=$M$1,1,0),IF($M451=$M$1,$P451,0))</f>
        <v>0</v>
      </c>
      <c r="AD451" s="16"/>
      <c r="AF451" s="5">
        <f t="shared" ref="AF451:AF514" si="133">SUM(Q451:AC451)</f>
        <v>2</v>
      </c>
      <c r="AG451" s="5">
        <f t="shared" ref="AG451:AG514" si="134">O451</f>
        <v>2</v>
      </c>
      <c r="AH451" s="5" t="str">
        <f t="shared" ref="AH451:AH514" si="135">IF(AF451=AG451,"Correct",IF(AF451=3,"Correct","Wrong"))</f>
        <v>Correct</v>
      </c>
      <c r="AI451" t="s">
        <v>105</v>
      </c>
      <c r="AJ451">
        <v>30</v>
      </c>
      <c r="AK451" t="s">
        <v>95</v>
      </c>
      <c r="AL451" t="s">
        <v>106</v>
      </c>
      <c r="AM451" t="s">
        <v>107</v>
      </c>
      <c r="AN451" t="s">
        <v>98</v>
      </c>
      <c r="AO451" s="1" t="s">
        <v>80</v>
      </c>
      <c r="AP451" t="s">
        <v>114</v>
      </c>
      <c r="AQ451" t="s">
        <v>120</v>
      </c>
      <c r="AR451" t="s">
        <v>101</v>
      </c>
      <c r="AS451" t="s">
        <v>102</v>
      </c>
      <c r="AT451" s="1" t="s">
        <v>92</v>
      </c>
      <c r="AU451" t="s">
        <v>102</v>
      </c>
    </row>
    <row r="452" spans="1:47" x14ac:dyDescent="0.25">
      <c r="A452" s="1">
        <v>451</v>
      </c>
      <c r="F452" t="s">
        <v>43</v>
      </c>
      <c r="I452" t="s">
        <v>45</v>
      </c>
      <c r="K452" t="s">
        <v>47</v>
      </c>
      <c r="O452" s="5">
        <f t="shared" si="119"/>
        <v>3</v>
      </c>
      <c r="P452" s="5">
        <f t="shared" si="120"/>
        <v>1</v>
      </c>
      <c r="R452" s="5">
        <f t="shared" si="121"/>
        <v>0</v>
      </c>
      <c r="S452" s="5">
        <f t="shared" si="122"/>
        <v>0</v>
      </c>
      <c r="T452" s="5">
        <f t="shared" si="123"/>
        <v>0</v>
      </c>
      <c r="U452" s="5">
        <f t="shared" si="124"/>
        <v>0</v>
      </c>
      <c r="V452" s="5">
        <f t="shared" si="125"/>
        <v>1</v>
      </c>
      <c r="W452" s="5">
        <f t="shared" si="126"/>
        <v>0</v>
      </c>
      <c r="X452" s="5">
        <f t="shared" si="127"/>
        <v>0</v>
      </c>
      <c r="Y452" s="5">
        <f t="shared" si="128"/>
        <v>1</v>
      </c>
      <c r="Z452" s="5">
        <f t="shared" si="129"/>
        <v>0</v>
      </c>
      <c r="AA452" s="5">
        <f t="shared" si="130"/>
        <v>1</v>
      </c>
      <c r="AB452" s="5">
        <f t="shared" si="131"/>
        <v>0</v>
      </c>
      <c r="AC452" s="5">
        <f t="shared" si="132"/>
        <v>0</v>
      </c>
      <c r="AD452" s="16"/>
      <c r="AF452" s="5">
        <f t="shared" si="133"/>
        <v>3</v>
      </c>
      <c r="AG452" s="5">
        <f t="shared" si="134"/>
        <v>3</v>
      </c>
      <c r="AH452" s="5" t="str">
        <f t="shared" si="135"/>
        <v>Correct</v>
      </c>
      <c r="AI452" t="s">
        <v>105</v>
      </c>
      <c r="AK452" t="s">
        <v>115</v>
      </c>
      <c r="AL452" t="s">
        <v>318</v>
      </c>
      <c r="AM452" t="s">
        <v>97</v>
      </c>
      <c r="AN452" t="s">
        <v>98</v>
      </c>
      <c r="AO452" s="1" t="s">
        <v>80</v>
      </c>
      <c r="AP452" t="s">
        <v>109</v>
      </c>
      <c r="AQ452" t="s">
        <v>132</v>
      </c>
      <c r="AR452" t="s">
        <v>123</v>
      </c>
      <c r="AS452" t="s">
        <v>102</v>
      </c>
      <c r="AT452" s="1" t="s">
        <v>90</v>
      </c>
      <c r="AU452" t="s">
        <v>102</v>
      </c>
    </row>
    <row r="453" spans="1:47" x14ac:dyDescent="0.25">
      <c r="A453" s="1">
        <v>452</v>
      </c>
      <c r="E453" t="s">
        <v>42</v>
      </c>
      <c r="K453" t="s">
        <v>47</v>
      </c>
      <c r="O453" s="5">
        <f t="shared" si="119"/>
        <v>2</v>
      </c>
      <c r="P453" s="5">
        <f t="shared" si="120"/>
        <v>1.5</v>
      </c>
      <c r="R453" s="5">
        <f t="shared" si="121"/>
        <v>0</v>
      </c>
      <c r="S453" s="5">
        <f t="shared" si="122"/>
        <v>0</v>
      </c>
      <c r="T453" s="5">
        <f t="shared" si="123"/>
        <v>0</v>
      </c>
      <c r="U453" s="5">
        <f t="shared" si="124"/>
        <v>1</v>
      </c>
      <c r="V453" s="5">
        <f t="shared" si="125"/>
        <v>0</v>
      </c>
      <c r="W453" s="5">
        <f t="shared" si="126"/>
        <v>0</v>
      </c>
      <c r="X453" s="5">
        <f t="shared" si="127"/>
        <v>0</v>
      </c>
      <c r="Y453" s="5">
        <f t="shared" si="128"/>
        <v>0</v>
      </c>
      <c r="Z453" s="5">
        <f t="shared" si="129"/>
        <v>0</v>
      </c>
      <c r="AA453" s="5">
        <f t="shared" si="130"/>
        <v>1</v>
      </c>
      <c r="AB453" s="5">
        <f t="shared" si="131"/>
        <v>0</v>
      </c>
      <c r="AC453" s="5">
        <f t="shared" si="132"/>
        <v>0</v>
      </c>
      <c r="AD453" s="16"/>
      <c r="AF453" s="5">
        <f t="shared" si="133"/>
        <v>2</v>
      </c>
      <c r="AG453" s="5">
        <f t="shared" si="134"/>
        <v>2</v>
      </c>
      <c r="AH453" s="5" t="str">
        <f t="shared" si="135"/>
        <v>Correct</v>
      </c>
      <c r="AI453" t="s">
        <v>94</v>
      </c>
      <c r="AJ453">
        <v>51</v>
      </c>
      <c r="AK453" t="s">
        <v>121</v>
      </c>
      <c r="AL453" t="s">
        <v>215</v>
      </c>
      <c r="AM453" t="s">
        <v>107</v>
      </c>
      <c r="AN453" t="s">
        <v>98</v>
      </c>
      <c r="AO453" s="1" t="s">
        <v>80</v>
      </c>
      <c r="AP453" t="s">
        <v>126</v>
      </c>
      <c r="AQ453" t="s">
        <v>100</v>
      </c>
      <c r="AR453" t="s">
        <v>101</v>
      </c>
      <c r="AS453" t="s">
        <v>102</v>
      </c>
      <c r="AT453" s="1" t="s">
        <v>92</v>
      </c>
      <c r="AU453" t="s">
        <v>102</v>
      </c>
    </row>
    <row r="454" spans="1:47" x14ac:dyDescent="0.25">
      <c r="A454" s="1">
        <v>453</v>
      </c>
      <c r="B454" t="s">
        <v>39</v>
      </c>
      <c r="F454" t="s">
        <v>43</v>
      </c>
      <c r="H454" t="s">
        <v>44</v>
      </c>
      <c r="O454" s="5">
        <f t="shared" si="119"/>
        <v>3</v>
      </c>
      <c r="P454" s="5">
        <f t="shared" si="120"/>
        <v>1</v>
      </c>
      <c r="R454" s="5">
        <f t="shared" si="121"/>
        <v>1</v>
      </c>
      <c r="S454" s="5">
        <f t="shared" si="122"/>
        <v>0</v>
      </c>
      <c r="T454" s="5">
        <f t="shared" si="123"/>
        <v>0</v>
      </c>
      <c r="U454" s="5">
        <f t="shared" si="124"/>
        <v>0</v>
      </c>
      <c r="V454" s="5">
        <f t="shared" si="125"/>
        <v>1</v>
      </c>
      <c r="W454" s="5">
        <f t="shared" si="126"/>
        <v>0</v>
      </c>
      <c r="X454" s="5">
        <f t="shared" si="127"/>
        <v>1</v>
      </c>
      <c r="Y454" s="5">
        <f t="shared" si="128"/>
        <v>0</v>
      </c>
      <c r="Z454" s="5">
        <f t="shared" si="129"/>
        <v>0</v>
      </c>
      <c r="AA454" s="5">
        <f t="shared" si="130"/>
        <v>0</v>
      </c>
      <c r="AB454" s="5">
        <f t="shared" si="131"/>
        <v>0</v>
      </c>
      <c r="AC454" s="5">
        <f t="shared" si="132"/>
        <v>0</v>
      </c>
      <c r="AD454" s="16"/>
      <c r="AF454" s="5">
        <f t="shared" si="133"/>
        <v>3</v>
      </c>
      <c r="AG454" s="5">
        <f t="shared" si="134"/>
        <v>3</v>
      </c>
      <c r="AH454" s="5" t="str">
        <f t="shared" si="135"/>
        <v>Correct</v>
      </c>
      <c r="AI454" t="s">
        <v>94</v>
      </c>
      <c r="AJ454">
        <v>42</v>
      </c>
      <c r="AK454" t="s">
        <v>95</v>
      </c>
      <c r="AL454" t="s">
        <v>234</v>
      </c>
      <c r="AM454" t="s">
        <v>128</v>
      </c>
      <c r="AN454" t="s">
        <v>98</v>
      </c>
      <c r="AO454" s="1" t="s">
        <v>368</v>
      </c>
      <c r="AP454" t="s">
        <v>114</v>
      </c>
      <c r="AQ454" t="s">
        <v>137</v>
      </c>
      <c r="AR454" t="s">
        <v>101</v>
      </c>
      <c r="AS454" t="s">
        <v>102</v>
      </c>
      <c r="AT454" s="1" t="s">
        <v>92</v>
      </c>
      <c r="AU454" t="s">
        <v>102</v>
      </c>
    </row>
    <row r="455" spans="1:47" x14ac:dyDescent="0.25">
      <c r="A455" s="1">
        <v>454</v>
      </c>
      <c r="B455" t="s">
        <v>39</v>
      </c>
      <c r="O455" s="5">
        <f t="shared" si="119"/>
        <v>1</v>
      </c>
      <c r="P455" s="5">
        <f t="shared" si="120"/>
        <v>3</v>
      </c>
      <c r="R455" s="5">
        <f t="shared" si="121"/>
        <v>1</v>
      </c>
      <c r="S455" s="5">
        <f t="shared" si="122"/>
        <v>0</v>
      </c>
      <c r="T455" s="5">
        <f t="shared" si="123"/>
        <v>0</v>
      </c>
      <c r="U455" s="5">
        <f t="shared" si="124"/>
        <v>0</v>
      </c>
      <c r="V455" s="5">
        <f t="shared" si="125"/>
        <v>0</v>
      </c>
      <c r="W455" s="5">
        <f t="shared" si="126"/>
        <v>0</v>
      </c>
      <c r="X455" s="5">
        <f t="shared" si="127"/>
        <v>0</v>
      </c>
      <c r="Y455" s="5">
        <f t="shared" si="128"/>
        <v>0</v>
      </c>
      <c r="Z455" s="5">
        <f t="shared" si="129"/>
        <v>0</v>
      </c>
      <c r="AA455" s="5">
        <f t="shared" si="130"/>
        <v>0</v>
      </c>
      <c r="AB455" s="5">
        <f t="shared" si="131"/>
        <v>0</v>
      </c>
      <c r="AC455" s="5">
        <f t="shared" si="132"/>
        <v>0</v>
      </c>
      <c r="AD455" s="16"/>
      <c r="AF455" s="5">
        <f t="shared" si="133"/>
        <v>1</v>
      </c>
      <c r="AG455" s="5">
        <f t="shared" si="134"/>
        <v>1</v>
      </c>
      <c r="AH455" s="5" t="str">
        <f t="shared" si="135"/>
        <v>Correct</v>
      </c>
      <c r="AI455" t="s">
        <v>94</v>
      </c>
      <c r="AJ455">
        <v>35</v>
      </c>
      <c r="AK455" t="s">
        <v>95</v>
      </c>
      <c r="AL455" t="s">
        <v>235</v>
      </c>
      <c r="AM455" t="s">
        <v>128</v>
      </c>
      <c r="AN455" t="s">
        <v>98</v>
      </c>
      <c r="AO455" s="1" t="s">
        <v>85</v>
      </c>
      <c r="AP455" t="s">
        <v>109</v>
      </c>
      <c r="AR455" t="s">
        <v>135</v>
      </c>
      <c r="AS455" t="s">
        <v>102</v>
      </c>
      <c r="AT455" s="1"/>
    </row>
    <row r="456" spans="1:47" x14ac:dyDescent="0.25">
      <c r="A456" s="1">
        <v>455</v>
      </c>
      <c r="B456" t="s">
        <v>39</v>
      </c>
      <c r="O456" s="5">
        <f t="shared" si="119"/>
        <v>1</v>
      </c>
      <c r="P456" s="5">
        <f t="shared" si="120"/>
        <v>3</v>
      </c>
      <c r="R456" s="5">
        <f t="shared" si="121"/>
        <v>1</v>
      </c>
      <c r="S456" s="5">
        <f t="shared" si="122"/>
        <v>0</v>
      </c>
      <c r="T456" s="5">
        <f t="shared" si="123"/>
        <v>0</v>
      </c>
      <c r="U456" s="5">
        <f t="shared" si="124"/>
        <v>0</v>
      </c>
      <c r="V456" s="5">
        <f t="shared" si="125"/>
        <v>0</v>
      </c>
      <c r="W456" s="5">
        <f t="shared" si="126"/>
        <v>0</v>
      </c>
      <c r="X456" s="5">
        <f t="shared" si="127"/>
        <v>0</v>
      </c>
      <c r="Y456" s="5">
        <f t="shared" si="128"/>
        <v>0</v>
      </c>
      <c r="Z456" s="5">
        <f t="shared" si="129"/>
        <v>0</v>
      </c>
      <c r="AA456" s="5">
        <f t="shared" si="130"/>
        <v>0</v>
      </c>
      <c r="AB456" s="5">
        <f t="shared" si="131"/>
        <v>0</v>
      </c>
      <c r="AC456" s="5">
        <f t="shared" si="132"/>
        <v>0</v>
      </c>
      <c r="AD456" s="16"/>
      <c r="AF456" s="5">
        <f t="shared" si="133"/>
        <v>1</v>
      </c>
      <c r="AG456" s="5">
        <f t="shared" si="134"/>
        <v>1</v>
      </c>
      <c r="AH456" s="5" t="str">
        <f t="shared" si="135"/>
        <v>Correct</v>
      </c>
      <c r="AI456" t="s">
        <v>94</v>
      </c>
      <c r="AJ456">
        <v>40</v>
      </c>
      <c r="AK456" t="s">
        <v>95</v>
      </c>
      <c r="AL456" t="s">
        <v>236</v>
      </c>
      <c r="AM456" t="s">
        <v>128</v>
      </c>
      <c r="AN456" t="s">
        <v>98</v>
      </c>
      <c r="AO456" s="1" t="s">
        <v>85</v>
      </c>
      <c r="AP456" t="s">
        <v>112</v>
      </c>
      <c r="AQ456" t="s">
        <v>103</v>
      </c>
      <c r="AR456" t="s">
        <v>101</v>
      </c>
      <c r="AS456" t="s">
        <v>102</v>
      </c>
      <c r="AT456" s="1"/>
    </row>
    <row r="457" spans="1:47" x14ac:dyDescent="0.25">
      <c r="A457" s="1">
        <v>456</v>
      </c>
      <c r="E457" t="s">
        <v>42</v>
      </c>
      <c r="H457" t="s">
        <v>44</v>
      </c>
      <c r="K457" t="s">
        <v>47</v>
      </c>
      <c r="O457" s="5">
        <f t="shared" si="119"/>
        <v>3</v>
      </c>
      <c r="P457" s="5">
        <f t="shared" si="120"/>
        <v>1</v>
      </c>
      <c r="R457" s="5">
        <f t="shared" si="121"/>
        <v>0</v>
      </c>
      <c r="S457" s="5">
        <f t="shared" si="122"/>
        <v>0</v>
      </c>
      <c r="T457" s="5">
        <f t="shared" si="123"/>
        <v>0</v>
      </c>
      <c r="U457" s="5">
        <f t="shared" si="124"/>
        <v>1</v>
      </c>
      <c r="V457" s="5">
        <f t="shared" si="125"/>
        <v>0</v>
      </c>
      <c r="W457" s="5">
        <f t="shared" si="126"/>
        <v>0</v>
      </c>
      <c r="X457" s="5">
        <f t="shared" si="127"/>
        <v>1</v>
      </c>
      <c r="Y457" s="5">
        <f t="shared" si="128"/>
        <v>0</v>
      </c>
      <c r="Z457" s="5">
        <f t="shared" si="129"/>
        <v>0</v>
      </c>
      <c r="AA457" s="5">
        <f t="shared" si="130"/>
        <v>1</v>
      </c>
      <c r="AB457" s="5">
        <f t="shared" si="131"/>
        <v>0</v>
      </c>
      <c r="AC457" s="5">
        <f t="shared" si="132"/>
        <v>0</v>
      </c>
      <c r="AD457" s="16"/>
      <c r="AF457" s="5">
        <f t="shared" si="133"/>
        <v>3</v>
      </c>
      <c r="AG457" s="5">
        <f t="shared" si="134"/>
        <v>3</v>
      </c>
      <c r="AH457" s="5" t="str">
        <f t="shared" si="135"/>
        <v>Correct</v>
      </c>
      <c r="AI457" t="s">
        <v>105</v>
      </c>
      <c r="AJ457">
        <v>32</v>
      </c>
      <c r="AK457" t="s">
        <v>95</v>
      </c>
      <c r="AL457" t="s">
        <v>209</v>
      </c>
      <c r="AM457" t="s">
        <v>107</v>
      </c>
      <c r="AN457" t="s">
        <v>102</v>
      </c>
      <c r="AO457" s="1" t="s">
        <v>80</v>
      </c>
      <c r="AP457" t="s">
        <v>108</v>
      </c>
      <c r="AQ457" t="s">
        <v>103</v>
      </c>
      <c r="AR457" t="s">
        <v>101</v>
      </c>
      <c r="AS457" t="s">
        <v>102</v>
      </c>
      <c r="AT457" s="1" t="s">
        <v>92</v>
      </c>
      <c r="AU457" t="s">
        <v>102</v>
      </c>
    </row>
    <row r="458" spans="1:47" x14ac:dyDescent="0.25">
      <c r="A458" s="1">
        <v>457</v>
      </c>
      <c r="D458" t="s">
        <v>41</v>
      </c>
      <c r="F458" t="s">
        <v>43</v>
      </c>
      <c r="J458" t="s">
        <v>46</v>
      </c>
      <c r="O458" s="5">
        <f t="shared" si="119"/>
        <v>3</v>
      </c>
      <c r="P458" s="5">
        <f t="shared" si="120"/>
        <v>1</v>
      </c>
      <c r="R458" s="5">
        <f t="shared" si="121"/>
        <v>0</v>
      </c>
      <c r="S458" s="5">
        <f t="shared" si="122"/>
        <v>0</v>
      </c>
      <c r="T458" s="5">
        <f t="shared" si="123"/>
        <v>1</v>
      </c>
      <c r="U458" s="5">
        <f t="shared" si="124"/>
        <v>0</v>
      </c>
      <c r="V458" s="5">
        <f t="shared" si="125"/>
        <v>1</v>
      </c>
      <c r="W458" s="5">
        <f t="shared" si="126"/>
        <v>0</v>
      </c>
      <c r="X458" s="5">
        <f t="shared" si="127"/>
        <v>0</v>
      </c>
      <c r="Y458" s="5">
        <f t="shared" si="128"/>
        <v>0</v>
      </c>
      <c r="Z458" s="5">
        <f t="shared" si="129"/>
        <v>1</v>
      </c>
      <c r="AA458" s="5">
        <f t="shared" si="130"/>
        <v>0</v>
      </c>
      <c r="AB458" s="5">
        <f t="shared" si="131"/>
        <v>0</v>
      </c>
      <c r="AC458" s="5">
        <f t="shared" si="132"/>
        <v>0</v>
      </c>
      <c r="AD458" s="16"/>
      <c r="AF458" s="5">
        <f t="shared" si="133"/>
        <v>3</v>
      </c>
      <c r="AG458" s="5">
        <f t="shared" si="134"/>
        <v>3</v>
      </c>
      <c r="AH458" s="5" t="str">
        <f t="shared" si="135"/>
        <v>Correct</v>
      </c>
      <c r="AI458" t="s">
        <v>105</v>
      </c>
      <c r="AJ458">
        <v>44</v>
      </c>
      <c r="AK458" t="s">
        <v>95</v>
      </c>
      <c r="AL458" t="s">
        <v>141</v>
      </c>
      <c r="AM458" t="s">
        <v>107</v>
      </c>
      <c r="AN458" t="s">
        <v>98</v>
      </c>
      <c r="AO458" s="1" t="s">
        <v>80</v>
      </c>
      <c r="AP458" t="s">
        <v>114</v>
      </c>
      <c r="AQ458" t="s">
        <v>137</v>
      </c>
      <c r="AR458" t="s">
        <v>101</v>
      </c>
      <c r="AS458" t="s">
        <v>102</v>
      </c>
      <c r="AT458" s="1" t="s">
        <v>92</v>
      </c>
      <c r="AU458" t="s">
        <v>102</v>
      </c>
    </row>
    <row r="459" spans="1:47" x14ac:dyDescent="0.25">
      <c r="A459" s="1">
        <v>458</v>
      </c>
      <c r="B459" t="s">
        <v>39</v>
      </c>
      <c r="D459" t="s">
        <v>41</v>
      </c>
      <c r="H459" t="s">
        <v>44</v>
      </c>
      <c r="O459" s="5">
        <f t="shared" si="119"/>
        <v>3</v>
      </c>
      <c r="P459" s="5">
        <f t="shared" si="120"/>
        <v>1</v>
      </c>
      <c r="R459" s="5">
        <f t="shared" si="121"/>
        <v>1</v>
      </c>
      <c r="S459" s="5">
        <f t="shared" si="122"/>
        <v>0</v>
      </c>
      <c r="T459" s="5">
        <f t="shared" si="123"/>
        <v>1</v>
      </c>
      <c r="U459" s="5">
        <f t="shared" si="124"/>
        <v>0</v>
      </c>
      <c r="V459" s="5">
        <f t="shared" si="125"/>
        <v>0</v>
      </c>
      <c r="W459" s="5">
        <f t="shared" si="126"/>
        <v>0</v>
      </c>
      <c r="X459" s="5">
        <f t="shared" si="127"/>
        <v>1</v>
      </c>
      <c r="Y459" s="5">
        <f t="shared" si="128"/>
        <v>0</v>
      </c>
      <c r="Z459" s="5">
        <f t="shared" si="129"/>
        <v>0</v>
      </c>
      <c r="AA459" s="5">
        <f t="shared" si="130"/>
        <v>0</v>
      </c>
      <c r="AB459" s="5">
        <f t="shared" si="131"/>
        <v>0</v>
      </c>
      <c r="AC459" s="5">
        <f t="shared" si="132"/>
        <v>0</v>
      </c>
      <c r="AD459" s="16"/>
      <c r="AF459" s="5">
        <f t="shared" si="133"/>
        <v>3</v>
      </c>
      <c r="AG459" s="5">
        <f t="shared" si="134"/>
        <v>3</v>
      </c>
      <c r="AH459" s="5" t="str">
        <f t="shared" si="135"/>
        <v>Correct</v>
      </c>
      <c r="AI459" t="s">
        <v>105</v>
      </c>
      <c r="AJ459">
        <v>22</v>
      </c>
      <c r="AK459" t="s">
        <v>95</v>
      </c>
      <c r="AL459" t="s">
        <v>163</v>
      </c>
      <c r="AM459" t="s">
        <v>128</v>
      </c>
      <c r="AN459" t="s">
        <v>98</v>
      </c>
      <c r="AO459" s="1" t="s">
        <v>89</v>
      </c>
      <c r="AP459" t="s">
        <v>109</v>
      </c>
      <c r="AQ459" t="s">
        <v>110</v>
      </c>
      <c r="AR459" t="s">
        <v>101</v>
      </c>
      <c r="AS459" t="s">
        <v>102</v>
      </c>
      <c r="AT459" s="1" t="s">
        <v>92</v>
      </c>
      <c r="AU459" t="s">
        <v>102</v>
      </c>
    </row>
    <row r="460" spans="1:47" x14ac:dyDescent="0.25">
      <c r="A460" s="1">
        <v>459</v>
      </c>
      <c r="B460" t="s">
        <v>39</v>
      </c>
      <c r="H460" t="s">
        <v>44</v>
      </c>
      <c r="L460" t="s">
        <v>48</v>
      </c>
      <c r="O460" s="5">
        <f t="shared" si="119"/>
        <v>3</v>
      </c>
      <c r="P460" s="5">
        <f t="shared" si="120"/>
        <v>1</v>
      </c>
      <c r="R460" s="5">
        <f t="shared" si="121"/>
        <v>1</v>
      </c>
      <c r="S460" s="5">
        <f t="shared" si="122"/>
        <v>0</v>
      </c>
      <c r="T460" s="5">
        <f t="shared" si="123"/>
        <v>0</v>
      </c>
      <c r="U460" s="5">
        <f t="shared" si="124"/>
        <v>0</v>
      </c>
      <c r="V460" s="5">
        <f t="shared" si="125"/>
        <v>0</v>
      </c>
      <c r="W460" s="5">
        <f t="shared" si="126"/>
        <v>0</v>
      </c>
      <c r="X460" s="5">
        <f t="shared" si="127"/>
        <v>1</v>
      </c>
      <c r="Y460" s="5">
        <f t="shared" si="128"/>
        <v>0</v>
      </c>
      <c r="Z460" s="5">
        <f t="shared" si="129"/>
        <v>0</v>
      </c>
      <c r="AA460" s="5">
        <f t="shared" si="130"/>
        <v>0</v>
      </c>
      <c r="AB460" s="5">
        <f t="shared" si="131"/>
        <v>1</v>
      </c>
      <c r="AC460" s="5">
        <f t="shared" si="132"/>
        <v>0</v>
      </c>
      <c r="AD460" s="16"/>
      <c r="AF460" s="5">
        <f t="shared" si="133"/>
        <v>3</v>
      </c>
      <c r="AG460" s="5">
        <f t="shared" si="134"/>
        <v>3</v>
      </c>
      <c r="AH460" s="5" t="str">
        <f t="shared" si="135"/>
        <v>Correct</v>
      </c>
      <c r="AI460" t="s">
        <v>94</v>
      </c>
      <c r="AJ460">
        <v>29</v>
      </c>
      <c r="AK460" t="s">
        <v>115</v>
      </c>
      <c r="AL460" t="s">
        <v>321</v>
      </c>
      <c r="AM460" t="s">
        <v>97</v>
      </c>
      <c r="AN460" t="s">
        <v>98</v>
      </c>
      <c r="AO460" s="1" t="s">
        <v>80</v>
      </c>
      <c r="AP460" t="s">
        <v>108</v>
      </c>
      <c r="AQ460" t="s">
        <v>110</v>
      </c>
      <c r="AR460" t="s">
        <v>101</v>
      </c>
      <c r="AS460" t="s">
        <v>102</v>
      </c>
      <c r="AT460" s="1" t="s">
        <v>92</v>
      </c>
      <c r="AU460" t="s">
        <v>102</v>
      </c>
    </row>
    <row r="461" spans="1:47" x14ac:dyDescent="0.25">
      <c r="A461" s="1">
        <v>460</v>
      </c>
      <c r="H461" t="s">
        <v>44</v>
      </c>
      <c r="K461" t="s">
        <v>47</v>
      </c>
      <c r="O461" s="5">
        <f t="shared" si="119"/>
        <v>2</v>
      </c>
      <c r="P461" s="5">
        <f t="shared" si="120"/>
        <v>1.5</v>
      </c>
      <c r="R461" s="5">
        <f t="shared" si="121"/>
        <v>0</v>
      </c>
      <c r="S461" s="5">
        <f t="shared" si="122"/>
        <v>0</v>
      </c>
      <c r="T461" s="5">
        <f t="shared" si="123"/>
        <v>0</v>
      </c>
      <c r="U461" s="5">
        <f t="shared" si="124"/>
        <v>0</v>
      </c>
      <c r="V461" s="5">
        <f t="shared" si="125"/>
        <v>0</v>
      </c>
      <c r="W461" s="5">
        <f t="shared" si="126"/>
        <v>0</v>
      </c>
      <c r="X461" s="5">
        <f t="shared" si="127"/>
        <v>1</v>
      </c>
      <c r="Y461" s="5">
        <f t="shared" si="128"/>
        <v>0</v>
      </c>
      <c r="Z461" s="5">
        <f t="shared" si="129"/>
        <v>0</v>
      </c>
      <c r="AA461" s="5">
        <f t="shared" si="130"/>
        <v>1</v>
      </c>
      <c r="AB461" s="5">
        <f t="shared" si="131"/>
        <v>0</v>
      </c>
      <c r="AC461" s="5">
        <f t="shared" si="132"/>
        <v>0</v>
      </c>
      <c r="AD461" s="16"/>
      <c r="AF461" s="5">
        <f t="shared" si="133"/>
        <v>2</v>
      </c>
      <c r="AG461" s="5">
        <f t="shared" si="134"/>
        <v>2</v>
      </c>
      <c r="AH461" s="5" t="str">
        <f t="shared" si="135"/>
        <v>Correct</v>
      </c>
      <c r="AI461" t="s">
        <v>105</v>
      </c>
      <c r="AJ461">
        <v>52</v>
      </c>
      <c r="AK461" t="s">
        <v>115</v>
      </c>
      <c r="AL461" t="s">
        <v>340</v>
      </c>
      <c r="AM461" t="s">
        <v>107</v>
      </c>
      <c r="AN461" t="s">
        <v>98</v>
      </c>
      <c r="AO461" s="1" t="s">
        <v>80</v>
      </c>
      <c r="AP461" t="s">
        <v>112</v>
      </c>
      <c r="AQ461" t="s">
        <v>137</v>
      </c>
      <c r="AR461" t="s">
        <v>101</v>
      </c>
      <c r="AS461" t="s">
        <v>102</v>
      </c>
      <c r="AT461" s="1" t="s">
        <v>92</v>
      </c>
      <c r="AU461" t="s">
        <v>102</v>
      </c>
    </row>
    <row r="462" spans="1:47" x14ac:dyDescent="0.25">
      <c r="A462" s="1">
        <v>461</v>
      </c>
      <c r="B462" t="s">
        <v>39</v>
      </c>
      <c r="G462" t="s">
        <v>37</v>
      </c>
      <c r="L462" t="s">
        <v>48</v>
      </c>
      <c r="O462" s="5">
        <f t="shared" si="119"/>
        <v>3</v>
      </c>
      <c r="P462" s="5">
        <f t="shared" si="120"/>
        <v>1</v>
      </c>
      <c r="R462" s="5">
        <f t="shared" si="121"/>
        <v>1</v>
      </c>
      <c r="S462" s="5">
        <f t="shared" si="122"/>
        <v>0</v>
      </c>
      <c r="T462" s="5">
        <f t="shared" si="123"/>
        <v>0</v>
      </c>
      <c r="U462" s="5">
        <f t="shared" si="124"/>
        <v>0</v>
      </c>
      <c r="V462" s="5">
        <f t="shared" si="125"/>
        <v>0</v>
      </c>
      <c r="W462" s="5">
        <f t="shared" si="126"/>
        <v>1</v>
      </c>
      <c r="X462" s="5">
        <f t="shared" si="127"/>
        <v>0</v>
      </c>
      <c r="Y462" s="5">
        <f t="shared" si="128"/>
        <v>0</v>
      </c>
      <c r="Z462" s="5">
        <f t="shared" si="129"/>
        <v>0</v>
      </c>
      <c r="AA462" s="5">
        <f t="shared" si="130"/>
        <v>0</v>
      </c>
      <c r="AB462" s="5">
        <f t="shared" si="131"/>
        <v>1</v>
      </c>
      <c r="AC462" s="5">
        <f t="shared" si="132"/>
        <v>0</v>
      </c>
      <c r="AD462" s="16"/>
      <c r="AF462" s="5">
        <f t="shared" si="133"/>
        <v>3</v>
      </c>
      <c r="AG462" s="5">
        <f t="shared" si="134"/>
        <v>3</v>
      </c>
      <c r="AH462" s="5" t="str">
        <f t="shared" si="135"/>
        <v>Correct</v>
      </c>
      <c r="AI462" t="s">
        <v>105</v>
      </c>
      <c r="AJ462">
        <v>62</v>
      </c>
      <c r="AK462" t="s">
        <v>95</v>
      </c>
      <c r="AL462" t="s">
        <v>237</v>
      </c>
      <c r="AM462" t="s">
        <v>107</v>
      </c>
      <c r="AN462" t="s">
        <v>98</v>
      </c>
      <c r="AO462" s="1" t="s">
        <v>80</v>
      </c>
      <c r="AP462" t="s">
        <v>126</v>
      </c>
      <c r="AQ462" t="s">
        <v>100</v>
      </c>
      <c r="AR462" t="s">
        <v>104</v>
      </c>
      <c r="AS462" t="s">
        <v>102</v>
      </c>
      <c r="AT462" s="1" t="s">
        <v>90</v>
      </c>
      <c r="AU462" t="s">
        <v>98</v>
      </c>
    </row>
    <row r="463" spans="1:47" x14ac:dyDescent="0.25">
      <c r="A463" s="1">
        <v>462</v>
      </c>
      <c r="D463" t="s">
        <v>41</v>
      </c>
      <c r="O463" s="5">
        <f t="shared" si="119"/>
        <v>1</v>
      </c>
      <c r="P463" s="5">
        <f t="shared" si="120"/>
        <v>3</v>
      </c>
      <c r="R463" s="5">
        <f t="shared" si="121"/>
        <v>0</v>
      </c>
      <c r="S463" s="5">
        <f t="shared" si="122"/>
        <v>0</v>
      </c>
      <c r="T463" s="5">
        <f t="shared" si="123"/>
        <v>1</v>
      </c>
      <c r="U463" s="5">
        <f t="shared" si="124"/>
        <v>0</v>
      </c>
      <c r="V463" s="5">
        <f t="shared" si="125"/>
        <v>0</v>
      </c>
      <c r="W463" s="5">
        <f t="shared" si="126"/>
        <v>0</v>
      </c>
      <c r="X463" s="5">
        <f t="shared" si="127"/>
        <v>0</v>
      </c>
      <c r="Y463" s="5">
        <f t="shared" si="128"/>
        <v>0</v>
      </c>
      <c r="Z463" s="5">
        <f t="shared" si="129"/>
        <v>0</v>
      </c>
      <c r="AA463" s="5">
        <f t="shared" si="130"/>
        <v>0</v>
      </c>
      <c r="AB463" s="5">
        <f t="shared" si="131"/>
        <v>0</v>
      </c>
      <c r="AC463" s="5">
        <f t="shared" si="132"/>
        <v>0</v>
      </c>
      <c r="AD463" s="16"/>
      <c r="AF463" s="5">
        <f t="shared" si="133"/>
        <v>1</v>
      </c>
      <c r="AG463" s="5">
        <f t="shared" si="134"/>
        <v>1</v>
      </c>
      <c r="AH463" s="5" t="str">
        <f t="shared" si="135"/>
        <v>Correct</v>
      </c>
      <c r="AI463" t="s">
        <v>105</v>
      </c>
      <c r="AJ463">
        <v>64</v>
      </c>
      <c r="AK463" t="s">
        <v>95</v>
      </c>
      <c r="AL463" t="s">
        <v>224</v>
      </c>
      <c r="AM463" t="s">
        <v>107</v>
      </c>
      <c r="AN463" t="s">
        <v>98</v>
      </c>
      <c r="AO463" s="1" t="s">
        <v>80</v>
      </c>
      <c r="AP463" t="s">
        <v>114</v>
      </c>
      <c r="AQ463" t="s">
        <v>110</v>
      </c>
      <c r="AR463" t="s">
        <v>101</v>
      </c>
      <c r="AS463" t="s">
        <v>102</v>
      </c>
      <c r="AT463" s="1" t="s">
        <v>92</v>
      </c>
      <c r="AU463" t="s">
        <v>102</v>
      </c>
    </row>
    <row r="464" spans="1:47" x14ac:dyDescent="0.25">
      <c r="A464" s="1">
        <v>463</v>
      </c>
      <c r="C464" t="s">
        <v>40</v>
      </c>
      <c r="F464" t="s">
        <v>43</v>
      </c>
      <c r="H464" t="s">
        <v>44</v>
      </c>
      <c r="O464" s="5">
        <f t="shared" si="119"/>
        <v>3</v>
      </c>
      <c r="P464" s="5">
        <f t="shared" si="120"/>
        <v>1</v>
      </c>
      <c r="R464" s="5">
        <f t="shared" si="121"/>
        <v>0</v>
      </c>
      <c r="S464" s="5">
        <f t="shared" si="122"/>
        <v>1</v>
      </c>
      <c r="T464" s="5">
        <f t="shared" si="123"/>
        <v>0</v>
      </c>
      <c r="U464" s="5">
        <f t="shared" si="124"/>
        <v>0</v>
      </c>
      <c r="V464" s="5">
        <f t="shared" si="125"/>
        <v>1</v>
      </c>
      <c r="W464" s="5">
        <f t="shared" si="126"/>
        <v>0</v>
      </c>
      <c r="X464" s="5">
        <f t="shared" si="127"/>
        <v>1</v>
      </c>
      <c r="Y464" s="5">
        <f t="shared" si="128"/>
        <v>0</v>
      </c>
      <c r="Z464" s="5">
        <f t="shared" si="129"/>
        <v>0</v>
      </c>
      <c r="AA464" s="5">
        <f t="shared" si="130"/>
        <v>0</v>
      </c>
      <c r="AB464" s="5">
        <f t="shared" si="131"/>
        <v>0</v>
      </c>
      <c r="AC464" s="5">
        <f t="shared" si="132"/>
        <v>0</v>
      </c>
      <c r="AD464" s="16"/>
      <c r="AF464" s="5">
        <f t="shared" si="133"/>
        <v>3</v>
      </c>
      <c r="AG464" s="5">
        <f t="shared" si="134"/>
        <v>3</v>
      </c>
      <c r="AH464" s="5" t="str">
        <f t="shared" si="135"/>
        <v>Correct</v>
      </c>
      <c r="AI464" t="s">
        <v>94</v>
      </c>
      <c r="AJ464">
        <v>71</v>
      </c>
      <c r="AK464" t="s">
        <v>95</v>
      </c>
      <c r="AL464" t="s">
        <v>117</v>
      </c>
      <c r="AM464" t="s">
        <v>97</v>
      </c>
      <c r="AN464" t="s">
        <v>98</v>
      </c>
      <c r="AO464" s="1" t="s">
        <v>80</v>
      </c>
      <c r="AP464" t="s">
        <v>114</v>
      </c>
      <c r="AQ464" t="s">
        <v>100</v>
      </c>
      <c r="AR464" t="s">
        <v>104</v>
      </c>
      <c r="AS464" t="s">
        <v>102</v>
      </c>
      <c r="AT464" s="1" t="s">
        <v>91</v>
      </c>
      <c r="AU464" t="s">
        <v>102</v>
      </c>
    </row>
    <row r="465" spans="1:47" x14ac:dyDescent="0.25">
      <c r="A465" s="1">
        <v>464</v>
      </c>
      <c r="H465" t="s">
        <v>44</v>
      </c>
      <c r="K465" t="s">
        <v>47</v>
      </c>
      <c r="L465" t="s">
        <v>48</v>
      </c>
      <c r="O465" s="5">
        <f t="shared" si="119"/>
        <v>3</v>
      </c>
      <c r="P465" s="5">
        <f t="shared" si="120"/>
        <v>1</v>
      </c>
      <c r="R465" s="5">
        <f t="shared" si="121"/>
        <v>0</v>
      </c>
      <c r="S465" s="5">
        <f t="shared" si="122"/>
        <v>0</v>
      </c>
      <c r="T465" s="5">
        <f t="shared" si="123"/>
        <v>0</v>
      </c>
      <c r="U465" s="5">
        <f t="shared" si="124"/>
        <v>0</v>
      </c>
      <c r="V465" s="5">
        <f t="shared" si="125"/>
        <v>0</v>
      </c>
      <c r="W465" s="5">
        <f t="shared" si="126"/>
        <v>0</v>
      </c>
      <c r="X465" s="5">
        <f t="shared" si="127"/>
        <v>1</v>
      </c>
      <c r="Y465" s="5">
        <f t="shared" si="128"/>
        <v>0</v>
      </c>
      <c r="Z465" s="5">
        <f t="shared" si="129"/>
        <v>0</v>
      </c>
      <c r="AA465" s="5">
        <f t="shared" si="130"/>
        <v>1</v>
      </c>
      <c r="AB465" s="5">
        <f t="shared" si="131"/>
        <v>1</v>
      </c>
      <c r="AC465" s="5">
        <f t="shared" si="132"/>
        <v>0</v>
      </c>
      <c r="AD465" s="16"/>
      <c r="AF465" s="5">
        <f t="shared" si="133"/>
        <v>3</v>
      </c>
      <c r="AG465" s="5">
        <f t="shared" si="134"/>
        <v>3</v>
      </c>
      <c r="AH465" s="5" t="str">
        <f t="shared" si="135"/>
        <v>Correct</v>
      </c>
      <c r="AI465" t="s">
        <v>105</v>
      </c>
      <c r="AJ465">
        <v>62</v>
      </c>
      <c r="AK465" t="s">
        <v>95</v>
      </c>
      <c r="AL465" t="s">
        <v>237</v>
      </c>
      <c r="AM465" t="s">
        <v>107</v>
      </c>
      <c r="AN465" t="s">
        <v>98</v>
      </c>
      <c r="AO465" s="1" t="s">
        <v>80</v>
      </c>
      <c r="AP465" t="s">
        <v>114</v>
      </c>
      <c r="AQ465" t="s">
        <v>110</v>
      </c>
      <c r="AR465" t="s">
        <v>104</v>
      </c>
      <c r="AS465" t="s">
        <v>102</v>
      </c>
      <c r="AT465" s="1" t="s">
        <v>92</v>
      </c>
      <c r="AU465" t="s">
        <v>102</v>
      </c>
    </row>
    <row r="466" spans="1:47" x14ac:dyDescent="0.25">
      <c r="A466" s="1">
        <v>465</v>
      </c>
      <c r="B466" t="s">
        <v>39</v>
      </c>
      <c r="C466" t="s">
        <v>40</v>
      </c>
      <c r="H466" t="s">
        <v>44</v>
      </c>
      <c r="O466" s="5">
        <f t="shared" si="119"/>
        <v>3</v>
      </c>
      <c r="P466" s="5">
        <f t="shared" si="120"/>
        <v>1</v>
      </c>
      <c r="R466" s="5">
        <f t="shared" si="121"/>
        <v>1</v>
      </c>
      <c r="S466" s="5">
        <f t="shared" si="122"/>
        <v>1</v>
      </c>
      <c r="T466" s="5">
        <f t="shared" si="123"/>
        <v>0</v>
      </c>
      <c r="U466" s="5">
        <f t="shared" si="124"/>
        <v>0</v>
      </c>
      <c r="V466" s="5">
        <f t="shared" si="125"/>
        <v>0</v>
      </c>
      <c r="W466" s="5">
        <f t="shared" si="126"/>
        <v>0</v>
      </c>
      <c r="X466" s="5">
        <f t="shared" si="127"/>
        <v>1</v>
      </c>
      <c r="Y466" s="5">
        <f t="shared" si="128"/>
        <v>0</v>
      </c>
      <c r="Z466" s="5">
        <f t="shared" si="129"/>
        <v>0</v>
      </c>
      <c r="AA466" s="5">
        <f t="shared" si="130"/>
        <v>0</v>
      </c>
      <c r="AB466" s="5">
        <f t="shared" si="131"/>
        <v>0</v>
      </c>
      <c r="AC466" s="5">
        <f t="shared" si="132"/>
        <v>0</v>
      </c>
      <c r="AD466" s="16"/>
      <c r="AF466" s="5">
        <f t="shared" si="133"/>
        <v>3</v>
      </c>
      <c r="AG466" s="5">
        <f t="shared" si="134"/>
        <v>3</v>
      </c>
      <c r="AH466" s="5" t="str">
        <f t="shared" si="135"/>
        <v>Correct</v>
      </c>
      <c r="AI466" t="s">
        <v>94</v>
      </c>
      <c r="AJ466">
        <v>71</v>
      </c>
      <c r="AK466" t="s">
        <v>115</v>
      </c>
      <c r="AL466" t="s">
        <v>336</v>
      </c>
      <c r="AM466" t="s">
        <v>107</v>
      </c>
      <c r="AN466" t="s">
        <v>98</v>
      </c>
      <c r="AO466" s="1" t="s">
        <v>80</v>
      </c>
      <c r="AP466" t="s">
        <v>99</v>
      </c>
      <c r="AQ466" t="s">
        <v>103</v>
      </c>
      <c r="AR466" t="s">
        <v>104</v>
      </c>
      <c r="AS466" t="s">
        <v>102</v>
      </c>
      <c r="AT466" s="1" t="s">
        <v>91</v>
      </c>
      <c r="AU466" t="s">
        <v>98</v>
      </c>
    </row>
    <row r="467" spans="1:47" x14ac:dyDescent="0.25">
      <c r="A467" s="1">
        <v>466</v>
      </c>
      <c r="H467" t="s">
        <v>44</v>
      </c>
      <c r="J467" t="s">
        <v>46</v>
      </c>
      <c r="L467" t="s">
        <v>48</v>
      </c>
      <c r="O467" s="5">
        <f t="shared" si="119"/>
        <v>3</v>
      </c>
      <c r="P467" s="5">
        <f t="shared" si="120"/>
        <v>1</v>
      </c>
      <c r="R467" s="5">
        <f t="shared" si="121"/>
        <v>0</v>
      </c>
      <c r="S467" s="5">
        <f t="shared" si="122"/>
        <v>0</v>
      </c>
      <c r="T467" s="5">
        <f t="shared" si="123"/>
        <v>0</v>
      </c>
      <c r="U467" s="5">
        <f t="shared" si="124"/>
        <v>0</v>
      </c>
      <c r="V467" s="5">
        <f t="shared" si="125"/>
        <v>0</v>
      </c>
      <c r="W467" s="5">
        <f t="shared" si="126"/>
        <v>0</v>
      </c>
      <c r="X467" s="5">
        <f t="shared" si="127"/>
        <v>1</v>
      </c>
      <c r="Y467" s="5">
        <f t="shared" si="128"/>
        <v>0</v>
      </c>
      <c r="Z467" s="5">
        <f t="shared" si="129"/>
        <v>1</v>
      </c>
      <c r="AA467" s="5">
        <f t="shared" si="130"/>
        <v>0</v>
      </c>
      <c r="AB467" s="5">
        <f t="shared" si="131"/>
        <v>1</v>
      </c>
      <c r="AC467" s="5">
        <f t="shared" si="132"/>
        <v>0</v>
      </c>
      <c r="AD467" s="16"/>
      <c r="AF467" s="5">
        <f t="shared" si="133"/>
        <v>3</v>
      </c>
      <c r="AG467" s="5">
        <f t="shared" si="134"/>
        <v>3</v>
      </c>
      <c r="AH467" s="5" t="str">
        <f t="shared" si="135"/>
        <v>Correct</v>
      </c>
      <c r="AI467" t="s">
        <v>94</v>
      </c>
      <c r="AJ467">
        <v>53</v>
      </c>
      <c r="AK467" t="s">
        <v>121</v>
      </c>
      <c r="AL467" t="s">
        <v>168</v>
      </c>
      <c r="AM467" t="s">
        <v>81</v>
      </c>
      <c r="AN467" t="s">
        <v>102</v>
      </c>
      <c r="AO467" s="1" t="s">
        <v>355</v>
      </c>
      <c r="AP467" t="s">
        <v>109</v>
      </c>
      <c r="AQ467" t="s">
        <v>120</v>
      </c>
      <c r="AR467" t="s">
        <v>101</v>
      </c>
      <c r="AS467" t="s">
        <v>98</v>
      </c>
      <c r="AT467" s="1" t="s">
        <v>93</v>
      </c>
      <c r="AU467" t="s">
        <v>102</v>
      </c>
    </row>
    <row r="468" spans="1:47" x14ac:dyDescent="0.25">
      <c r="A468" s="1">
        <v>467</v>
      </c>
      <c r="B468" t="s">
        <v>39</v>
      </c>
      <c r="O468" s="5">
        <f t="shared" si="119"/>
        <v>1</v>
      </c>
      <c r="P468" s="5">
        <f t="shared" si="120"/>
        <v>3</v>
      </c>
      <c r="R468" s="5">
        <f t="shared" si="121"/>
        <v>1</v>
      </c>
      <c r="S468" s="5">
        <f t="shared" si="122"/>
        <v>0</v>
      </c>
      <c r="T468" s="5">
        <f t="shared" si="123"/>
        <v>0</v>
      </c>
      <c r="U468" s="5">
        <f t="shared" si="124"/>
        <v>0</v>
      </c>
      <c r="V468" s="5">
        <f t="shared" si="125"/>
        <v>0</v>
      </c>
      <c r="W468" s="5">
        <f t="shared" si="126"/>
        <v>0</v>
      </c>
      <c r="X468" s="5">
        <f t="shared" si="127"/>
        <v>0</v>
      </c>
      <c r="Y468" s="5">
        <f t="shared" si="128"/>
        <v>0</v>
      </c>
      <c r="Z468" s="5">
        <f t="shared" si="129"/>
        <v>0</v>
      </c>
      <c r="AA468" s="5">
        <f t="shared" si="130"/>
        <v>0</v>
      </c>
      <c r="AB468" s="5">
        <f t="shared" si="131"/>
        <v>0</v>
      </c>
      <c r="AC468" s="5">
        <f t="shared" si="132"/>
        <v>0</v>
      </c>
      <c r="AD468" s="16"/>
      <c r="AF468" s="5">
        <f t="shared" si="133"/>
        <v>1</v>
      </c>
      <c r="AG468" s="5">
        <f t="shared" si="134"/>
        <v>1</v>
      </c>
      <c r="AH468" s="5" t="str">
        <f t="shared" si="135"/>
        <v>Correct</v>
      </c>
      <c r="AI468" t="s">
        <v>94</v>
      </c>
      <c r="AJ468">
        <v>47</v>
      </c>
      <c r="AK468" t="s">
        <v>95</v>
      </c>
      <c r="AL468" t="s">
        <v>223</v>
      </c>
      <c r="AM468" t="s">
        <v>107</v>
      </c>
      <c r="AN468" t="s">
        <v>98</v>
      </c>
      <c r="AO468" s="1" t="s">
        <v>80</v>
      </c>
      <c r="AP468" t="s">
        <v>126</v>
      </c>
      <c r="AQ468" t="s">
        <v>100</v>
      </c>
      <c r="AR468" t="s">
        <v>101</v>
      </c>
      <c r="AS468" t="s">
        <v>102</v>
      </c>
      <c r="AT468" s="1"/>
      <c r="AU468" t="s">
        <v>102</v>
      </c>
    </row>
    <row r="469" spans="1:47" x14ac:dyDescent="0.25">
      <c r="A469" s="1">
        <v>468</v>
      </c>
      <c r="C469" t="s">
        <v>40</v>
      </c>
      <c r="E469" t="s">
        <v>42</v>
      </c>
      <c r="O469" s="5">
        <f t="shared" si="119"/>
        <v>2</v>
      </c>
      <c r="P469" s="5">
        <f t="shared" si="120"/>
        <v>1.5</v>
      </c>
      <c r="R469" s="5">
        <f t="shared" si="121"/>
        <v>0</v>
      </c>
      <c r="S469" s="5">
        <f t="shared" si="122"/>
        <v>1</v>
      </c>
      <c r="T469" s="5">
        <f t="shared" si="123"/>
        <v>0</v>
      </c>
      <c r="U469" s="5">
        <f t="shared" si="124"/>
        <v>1</v>
      </c>
      <c r="V469" s="5">
        <f t="shared" si="125"/>
        <v>0</v>
      </c>
      <c r="W469" s="5">
        <f t="shared" si="126"/>
        <v>0</v>
      </c>
      <c r="X469" s="5">
        <f t="shared" si="127"/>
        <v>0</v>
      </c>
      <c r="Y469" s="5">
        <f t="shared" si="128"/>
        <v>0</v>
      </c>
      <c r="Z469" s="5">
        <f t="shared" si="129"/>
        <v>0</v>
      </c>
      <c r="AA469" s="5">
        <f t="shared" si="130"/>
        <v>0</v>
      </c>
      <c r="AB469" s="5">
        <f t="shared" si="131"/>
        <v>0</v>
      </c>
      <c r="AC469" s="5">
        <f t="shared" si="132"/>
        <v>0</v>
      </c>
      <c r="AD469" s="16"/>
      <c r="AF469" s="5">
        <f t="shared" si="133"/>
        <v>2</v>
      </c>
      <c r="AG469" s="5">
        <f t="shared" si="134"/>
        <v>2</v>
      </c>
      <c r="AH469" s="5" t="str">
        <f t="shared" si="135"/>
        <v>Correct</v>
      </c>
      <c r="AI469" t="s">
        <v>94</v>
      </c>
      <c r="AJ469">
        <v>67</v>
      </c>
      <c r="AK469" t="s">
        <v>121</v>
      </c>
      <c r="AL469" t="s">
        <v>168</v>
      </c>
      <c r="AM469" t="s">
        <v>107</v>
      </c>
      <c r="AN469" t="s">
        <v>98</v>
      </c>
      <c r="AO469" s="1" t="s">
        <v>80</v>
      </c>
      <c r="AP469" t="s">
        <v>114</v>
      </c>
      <c r="AQ469" t="s">
        <v>103</v>
      </c>
      <c r="AR469" t="s">
        <v>101</v>
      </c>
      <c r="AS469" t="s">
        <v>102</v>
      </c>
      <c r="AT469" s="1" t="s">
        <v>91</v>
      </c>
      <c r="AU469" t="s">
        <v>102</v>
      </c>
    </row>
    <row r="470" spans="1:47" x14ac:dyDescent="0.25">
      <c r="A470" s="1">
        <v>469</v>
      </c>
      <c r="B470" t="s">
        <v>39</v>
      </c>
      <c r="H470" t="s">
        <v>44</v>
      </c>
      <c r="L470" t="s">
        <v>48</v>
      </c>
      <c r="O470" s="5">
        <f t="shared" si="119"/>
        <v>3</v>
      </c>
      <c r="P470" s="5">
        <f t="shared" si="120"/>
        <v>1</v>
      </c>
      <c r="R470" s="5">
        <f t="shared" si="121"/>
        <v>1</v>
      </c>
      <c r="S470" s="5">
        <f t="shared" si="122"/>
        <v>0</v>
      </c>
      <c r="T470" s="5">
        <f t="shared" si="123"/>
        <v>0</v>
      </c>
      <c r="U470" s="5">
        <f t="shared" si="124"/>
        <v>0</v>
      </c>
      <c r="V470" s="5">
        <f t="shared" si="125"/>
        <v>0</v>
      </c>
      <c r="W470" s="5">
        <f t="shared" si="126"/>
        <v>0</v>
      </c>
      <c r="X470" s="5">
        <f t="shared" si="127"/>
        <v>1</v>
      </c>
      <c r="Y470" s="5">
        <f t="shared" si="128"/>
        <v>0</v>
      </c>
      <c r="Z470" s="5">
        <f t="shared" si="129"/>
        <v>0</v>
      </c>
      <c r="AA470" s="5">
        <f t="shared" si="130"/>
        <v>0</v>
      </c>
      <c r="AB470" s="5">
        <f t="shared" si="131"/>
        <v>1</v>
      </c>
      <c r="AC470" s="5">
        <f t="shared" si="132"/>
        <v>0</v>
      </c>
      <c r="AD470" s="16"/>
      <c r="AF470" s="5">
        <f t="shared" si="133"/>
        <v>3</v>
      </c>
      <c r="AG470" s="5">
        <f t="shared" si="134"/>
        <v>3</v>
      </c>
      <c r="AH470" s="5" t="str">
        <f t="shared" si="135"/>
        <v>Correct</v>
      </c>
      <c r="AI470" t="s">
        <v>105</v>
      </c>
      <c r="AJ470">
        <v>44</v>
      </c>
      <c r="AK470" t="s">
        <v>95</v>
      </c>
      <c r="AL470" t="s">
        <v>201</v>
      </c>
      <c r="AM470" t="s">
        <v>128</v>
      </c>
      <c r="AN470" t="s">
        <v>98</v>
      </c>
      <c r="AO470" s="1" t="s">
        <v>80</v>
      </c>
      <c r="AP470" t="s">
        <v>126</v>
      </c>
      <c r="AQ470" t="s">
        <v>110</v>
      </c>
      <c r="AR470" t="s">
        <v>101</v>
      </c>
      <c r="AS470" t="s">
        <v>102</v>
      </c>
      <c r="AT470" s="1" t="s">
        <v>92</v>
      </c>
      <c r="AU470" t="s">
        <v>102</v>
      </c>
    </row>
    <row r="471" spans="1:47" x14ac:dyDescent="0.25">
      <c r="A471" s="1">
        <v>470</v>
      </c>
      <c r="E471" t="s">
        <v>42</v>
      </c>
      <c r="O471" s="5">
        <f t="shared" si="119"/>
        <v>1</v>
      </c>
      <c r="P471" s="5">
        <f t="shared" si="120"/>
        <v>3</v>
      </c>
      <c r="R471" s="5">
        <f t="shared" si="121"/>
        <v>0</v>
      </c>
      <c r="S471" s="5">
        <f t="shared" si="122"/>
        <v>0</v>
      </c>
      <c r="T471" s="5">
        <f t="shared" si="123"/>
        <v>0</v>
      </c>
      <c r="U471" s="5">
        <f t="shared" si="124"/>
        <v>1</v>
      </c>
      <c r="V471" s="5">
        <f t="shared" si="125"/>
        <v>0</v>
      </c>
      <c r="W471" s="5">
        <f t="shared" si="126"/>
        <v>0</v>
      </c>
      <c r="X471" s="5">
        <f t="shared" si="127"/>
        <v>0</v>
      </c>
      <c r="Y471" s="5">
        <f t="shared" si="128"/>
        <v>0</v>
      </c>
      <c r="Z471" s="5">
        <f t="shared" si="129"/>
        <v>0</v>
      </c>
      <c r="AA471" s="5">
        <f t="shared" si="130"/>
        <v>0</v>
      </c>
      <c r="AB471" s="5">
        <f t="shared" si="131"/>
        <v>0</v>
      </c>
      <c r="AC471" s="5">
        <f t="shared" si="132"/>
        <v>0</v>
      </c>
      <c r="AD471" s="16"/>
      <c r="AF471" s="5">
        <f t="shared" si="133"/>
        <v>1</v>
      </c>
      <c r="AG471" s="5">
        <f t="shared" si="134"/>
        <v>1</v>
      </c>
      <c r="AH471" s="5" t="str">
        <f t="shared" si="135"/>
        <v>Correct</v>
      </c>
      <c r="AI471" t="s">
        <v>105</v>
      </c>
      <c r="AJ471">
        <v>57</v>
      </c>
      <c r="AK471" t="s">
        <v>115</v>
      </c>
      <c r="AL471" t="s">
        <v>321</v>
      </c>
      <c r="AM471" t="s">
        <v>107</v>
      </c>
      <c r="AN471" t="s">
        <v>98</v>
      </c>
      <c r="AO471" s="1" t="s">
        <v>80</v>
      </c>
      <c r="AP471" t="s">
        <v>114</v>
      </c>
      <c r="AQ471" t="s">
        <v>103</v>
      </c>
      <c r="AR471" t="s">
        <v>101</v>
      </c>
      <c r="AS471" t="s">
        <v>102</v>
      </c>
      <c r="AT471" s="1" t="s">
        <v>92</v>
      </c>
      <c r="AU471" t="s">
        <v>102</v>
      </c>
    </row>
    <row r="472" spans="1:47" x14ac:dyDescent="0.25">
      <c r="A472" s="1">
        <v>471</v>
      </c>
      <c r="B472" t="s">
        <v>39</v>
      </c>
      <c r="E472" t="s">
        <v>42</v>
      </c>
      <c r="F472" t="s">
        <v>43</v>
      </c>
      <c r="O472" s="5">
        <f t="shared" si="119"/>
        <v>3</v>
      </c>
      <c r="P472" s="5">
        <f t="shared" si="120"/>
        <v>1</v>
      </c>
      <c r="R472" s="5">
        <f t="shared" si="121"/>
        <v>1</v>
      </c>
      <c r="S472" s="5">
        <f t="shared" si="122"/>
        <v>0</v>
      </c>
      <c r="T472" s="5">
        <f t="shared" si="123"/>
        <v>0</v>
      </c>
      <c r="U472" s="5">
        <f t="shared" si="124"/>
        <v>1</v>
      </c>
      <c r="V472" s="5">
        <f t="shared" si="125"/>
        <v>1</v>
      </c>
      <c r="W472" s="5">
        <f t="shared" si="126"/>
        <v>0</v>
      </c>
      <c r="X472" s="5">
        <f t="shared" si="127"/>
        <v>0</v>
      </c>
      <c r="Y472" s="5">
        <f t="shared" si="128"/>
        <v>0</v>
      </c>
      <c r="Z472" s="5">
        <f t="shared" si="129"/>
        <v>0</v>
      </c>
      <c r="AA472" s="5">
        <f t="shared" si="130"/>
        <v>0</v>
      </c>
      <c r="AB472" s="5">
        <f t="shared" si="131"/>
        <v>0</v>
      </c>
      <c r="AC472" s="5">
        <f t="shared" si="132"/>
        <v>0</v>
      </c>
      <c r="AD472" s="16"/>
      <c r="AF472" s="5">
        <f t="shared" si="133"/>
        <v>3</v>
      </c>
      <c r="AG472" s="5">
        <f t="shared" si="134"/>
        <v>3</v>
      </c>
      <c r="AH472" s="5" t="str">
        <f t="shared" si="135"/>
        <v>Correct</v>
      </c>
      <c r="AI472" t="s">
        <v>94</v>
      </c>
      <c r="AJ472">
        <v>71</v>
      </c>
      <c r="AK472" t="s">
        <v>121</v>
      </c>
      <c r="AL472" t="s">
        <v>207</v>
      </c>
      <c r="AM472" t="s">
        <v>107</v>
      </c>
      <c r="AN472" t="s">
        <v>98</v>
      </c>
      <c r="AO472" s="1" t="s">
        <v>80</v>
      </c>
      <c r="AP472" t="s">
        <v>108</v>
      </c>
      <c r="AQ472" t="s">
        <v>103</v>
      </c>
      <c r="AR472" t="s">
        <v>101</v>
      </c>
      <c r="AS472" t="s">
        <v>102</v>
      </c>
      <c r="AT472" s="1" t="s">
        <v>91</v>
      </c>
      <c r="AU472" t="s">
        <v>102</v>
      </c>
    </row>
    <row r="473" spans="1:47" x14ac:dyDescent="0.25">
      <c r="A473" s="1">
        <v>472</v>
      </c>
      <c r="B473" t="s">
        <v>39</v>
      </c>
      <c r="C473" t="s">
        <v>40</v>
      </c>
      <c r="F473" t="s">
        <v>43</v>
      </c>
      <c r="O473" s="5">
        <f t="shared" si="119"/>
        <v>3</v>
      </c>
      <c r="P473" s="5">
        <f t="shared" si="120"/>
        <v>1</v>
      </c>
      <c r="R473" s="5">
        <f t="shared" si="121"/>
        <v>1</v>
      </c>
      <c r="S473" s="5">
        <f t="shared" si="122"/>
        <v>1</v>
      </c>
      <c r="T473" s="5">
        <f t="shared" si="123"/>
        <v>0</v>
      </c>
      <c r="U473" s="5">
        <f t="shared" si="124"/>
        <v>0</v>
      </c>
      <c r="V473" s="5">
        <f t="shared" si="125"/>
        <v>1</v>
      </c>
      <c r="W473" s="5">
        <f t="shared" si="126"/>
        <v>0</v>
      </c>
      <c r="X473" s="5">
        <f t="shared" si="127"/>
        <v>0</v>
      </c>
      <c r="Y473" s="5">
        <f t="shared" si="128"/>
        <v>0</v>
      </c>
      <c r="Z473" s="5">
        <f t="shared" si="129"/>
        <v>0</v>
      </c>
      <c r="AA473" s="5">
        <f t="shared" si="130"/>
        <v>0</v>
      </c>
      <c r="AB473" s="5">
        <f t="shared" si="131"/>
        <v>0</v>
      </c>
      <c r="AC473" s="5">
        <f t="shared" si="132"/>
        <v>0</v>
      </c>
      <c r="AD473" s="16"/>
      <c r="AF473" s="5">
        <f t="shared" si="133"/>
        <v>3</v>
      </c>
      <c r="AG473" s="5">
        <f t="shared" si="134"/>
        <v>3</v>
      </c>
      <c r="AH473" s="5" t="str">
        <f t="shared" si="135"/>
        <v>Correct</v>
      </c>
      <c r="AI473" t="s">
        <v>94</v>
      </c>
      <c r="AJ473">
        <v>74</v>
      </c>
      <c r="AK473" t="s">
        <v>95</v>
      </c>
      <c r="AL473" t="s">
        <v>163</v>
      </c>
      <c r="AM473" t="s">
        <v>107</v>
      </c>
      <c r="AN473" t="s">
        <v>98</v>
      </c>
      <c r="AO473" s="1" t="s">
        <v>80</v>
      </c>
      <c r="AP473" t="s">
        <v>99</v>
      </c>
      <c r="AQ473" t="s">
        <v>110</v>
      </c>
      <c r="AR473" t="s">
        <v>104</v>
      </c>
      <c r="AS473" t="s">
        <v>102</v>
      </c>
      <c r="AT473" s="1" t="s">
        <v>373</v>
      </c>
      <c r="AU473" t="s">
        <v>98</v>
      </c>
    </row>
    <row r="474" spans="1:47" x14ac:dyDescent="0.25">
      <c r="A474" s="1">
        <v>473</v>
      </c>
      <c r="D474" t="s">
        <v>41</v>
      </c>
      <c r="G474" t="s">
        <v>37</v>
      </c>
      <c r="H474" t="s">
        <v>44</v>
      </c>
      <c r="O474" s="5">
        <f t="shared" si="119"/>
        <v>3</v>
      </c>
      <c r="P474" s="5">
        <f t="shared" si="120"/>
        <v>1</v>
      </c>
      <c r="R474" s="5">
        <f t="shared" si="121"/>
        <v>0</v>
      </c>
      <c r="S474" s="5">
        <f t="shared" si="122"/>
        <v>0</v>
      </c>
      <c r="T474" s="5">
        <f t="shared" si="123"/>
        <v>1</v>
      </c>
      <c r="U474" s="5">
        <f t="shared" si="124"/>
        <v>0</v>
      </c>
      <c r="V474" s="5">
        <f t="shared" si="125"/>
        <v>0</v>
      </c>
      <c r="W474" s="5">
        <f t="shared" si="126"/>
        <v>1</v>
      </c>
      <c r="X474" s="5">
        <f t="shared" si="127"/>
        <v>1</v>
      </c>
      <c r="Y474" s="5">
        <f t="shared" si="128"/>
        <v>0</v>
      </c>
      <c r="Z474" s="5">
        <f t="shared" si="129"/>
        <v>0</v>
      </c>
      <c r="AA474" s="5">
        <f t="shared" si="130"/>
        <v>0</v>
      </c>
      <c r="AB474" s="5">
        <f t="shared" si="131"/>
        <v>0</v>
      </c>
      <c r="AC474" s="5">
        <f t="shared" si="132"/>
        <v>0</v>
      </c>
      <c r="AD474" s="16"/>
      <c r="AF474" s="5">
        <f t="shared" si="133"/>
        <v>3</v>
      </c>
      <c r="AG474" s="5">
        <f t="shared" si="134"/>
        <v>3</v>
      </c>
      <c r="AH474" s="5" t="str">
        <f t="shared" si="135"/>
        <v>Correct</v>
      </c>
      <c r="AI474" t="s">
        <v>105</v>
      </c>
      <c r="AJ474">
        <v>66</v>
      </c>
      <c r="AK474" t="s">
        <v>95</v>
      </c>
      <c r="AL474" t="s">
        <v>163</v>
      </c>
      <c r="AM474" t="s">
        <v>107</v>
      </c>
      <c r="AN474" t="s">
        <v>98</v>
      </c>
      <c r="AO474" s="1" t="s">
        <v>80</v>
      </c>
      <c r="AQ474" t="s">
        <v>153</v>
      </c>
      <c r="AR474" t="s">
        <v>104</v>
      </c>
      <c r="AS474" t="s">
        <v>102</v>
      </c>
      <c r="AT474" s="1" t="s">
        <v>91</v>
      </c>
      <c r="AU474" t="s">
        <v>98</v>
      </c>
    </row>
    <row r="475" spans="1:47" x14ac:dyDescent="0.25">
      <c r="A475" s="1">
        <v>474</v>
      </c>
      <c r="O475" s="5">
        <f t="shared" si="119"/>
        <v>0</v>
      </c>
      <c r="P475" s="5" t="e">
        <f t="shared" si="120"/>
        <v>#DIV/0!</v>
      </c>
      <c r="R475" s="5">
        <f t="shared" si="121"/>
        <v>0</v>
      </c>
      <c r="S475" s="5">
        <f t="shared" si="122"/>
        <v>0</v>
      </c>
      <c r="T475" s="5">
        <f t="shared" si="123"/>
        <v>0</v>
      </c>
      <c r="U475" s="5">
        <f t="shared" si="124"/>
        <v>0</v>
      </c>
      <c r="V475" s="5">
        <f t="shared" si="125"/>
        <v>0</v>
      </c>
      <c r="W475" s="5">
        <f t="shared" si="126"/>
        <v>0</v>
      </c>
      <c r="X475" s="5">
        <f t="shared" si="127"/>
        <v>0</v>
      </c>
      <c r="Y475" s="5">
        <f t="shared" si="128"/>
        <v>0</v>
      </c>
      <c r="Z475" s="5">
        <f t="shared" si="129"/>
        <v>0</v>
      </c>
      <c r="AA475" s="5">
        <f t="shared" si="130"/>
        <v>0</v>
      </c>
      <c r="AB475" s="5">
        <f t="shared" si="131"/>
        <v>0</v>
      </c>
      <c r="AC475" s="5">
        <f t="shared" si="132"/>
        <v>0</v>
      </c>
      <c r="AD475" s="16"/>
      <c r="AF475" s="5">
        <f t="shared" si="133"/>
        <v>0</v>
      </c>
      <c r="AG475" s="5">
        <f t="shared" si="134"/>
        <v>0</v>
      </c>
      <c r="AH475" s="5" t="str">
        <f t="shared" si="135"/>
        <v>Correct</v>
      </c>
      <c r="AI475" t="s">
        <v>105</v>
      </c>
      <c r="AJ475">
        <v>75</v>
      </c>
      <c r="AK475" t="s">
        <v>95</v>
      </c>
      <c r="AL475" t="s">
        <v>163</v>
      </c>
      <c r="AM475" t="s">
        <v>128</v>
      </c>
      <c r="AN475" t="s">
        <v>98</v>
      </c>
      <c r="AO475" s="1" t="s">
        <v>80</v>
      </c>
      <c r="AP475" t="s">
        <v>114</v>
      </c>
      <c r="AQ475" t="s">
        <v>110</v>
      </c>
      <c r="AR475" t="s">
        <v>104</v>
      </c>
      <c r="AS475" t="s">
        <v>102</v>
      </c>
      <c r="AT475" s="1" t="s">
        <v>373</v>
      </c>
      <c r="AU475" t="s">
        <v>102</v>
      </c>
    </row>
    <row r="476" spans="1:47" x14ac:dyDescent="0.25">
      <c r="A476" s="1">
        <v>475</v>
      </c>
      <c r="G476" t="s">
        <v>37</v>
      </c>
      <c r="O476" s="5">
        <f t="shared" si="119"/>
        <v>1</v>
      </c>
      <c r="P476" s="5">
        <f t="shared" si="120"/>
        <v>3</v>
      </c>
      <c r="R476" s="5">
        <f t="shared" si="121"/>
        <v>0</v>
      </c>
      <c r="S476" s="5">
        <f t="shared" si="122"/>
        <v>0</v>
      </c>
      <c r="T476" s="5">
        <f t="shared" si="123"/>
        <v>0</v>
      </c>
      <c r="U476" s="5">
        <f t="shared" si="124"/>
        <v>0</v>
      </c>
      <c r="V476" s="5">
        <f t="shared" si="125"/>
        <v>0</v>
      </c>
      <c r="W476" s="5">
        <f t="shared" si="126"/>
        <v>1</v>
      </c>
      <c r="X476" s="5">
        <f t="shared" si="127"/>
        <v>0</v>
      </c>
      <c r="Y476" s="5">
        <f t="shared" si="128"/>
        <v>0</v>
      </c>
      <c r="Z476" s="5">
        <f t="shared" si="129"/>
        <v>0</v>
      </c>
      <c r="AA476" s="5">
        <f t="shared" si="130"/>
        <v>0</v>
      </c>
      <c r="AB476" s="5">
        <f t="shared" si="131"/>
        <v>0</v>
      </c>
      <c r="AC476" s="5">
        <f t="shared" si="132"/>
        <v>0</v>
      </c>
      <c r="AD476" s="16"/>
      <c r="AF476" s="5">
        <f t="shared" si="133"/>
        <v>1</v>
      </c>
      <c r="AG476" s="5">
        <f t="shared" si="134"/>
        <v>1</v>
      </c>
      <c r="AH476" s="5" t="str">
        <f t="shared" si="135"/>
        <v>Correct</v>
      </c>
      <c r="AI476" t="s">
        <v>105</v>
      </c>
      <c r="AJ476">
        <v>64</v>
      </c>
      <c r="AK476" t="s">
        <v>95</v>
      </c>
      <c r="AL476" t="s">
        <v>163</v>
      </c>
      <c r="AM476" t="s">
        <v>128</v>
      </c>
      <c r="AN476" t="s">
        <v>98</v>
      </c>
      <c r="AO476" s="1" t="s">
        <v>80</v>
      </c>
      <c r="AP476" t="s">
        <v>109</v>
      </c>
      <c r="AQ476" t="s">
        <v>110</v>
      </c>
      <c r="AR476" t="s">
        <v>104</v>
      </c>
      <c r="AS476" t="s">
        <v>102</v>
      </c>
      <c r="AT476" s="1" t="s">
        <v>92</v>
      </c>
      <c r="AU476" t="s">
        <v>102</v>
      </c>
    </row>
    <row r="477" spans="1:47" x14ac:dyDescent="0.25">
      <c r="A477" s="1">
        <v>476</v>
      </c>
      <c r="B477" t="s">
        <v>39</v>
      </c>
      <c r="J477" t="s">
        <v>46</v>
      </c>
      <c r="K477" t="s">
        <v>47</v>
      </c>
      <c r="O477" s="5">
        <f t="shared" si="119"/>
        <v>3</v>
      </c>
      <c r="P477" s="5">
        <f t="shared" si="120"/>
        <v>1</v>
      </c>
      <c r="R477" s="5">
        <f t="shared" si="121"/>
        <v>1</v>
      </c>
      <c r="S477" s="5">
        <f t="shared" si="122"/>
        <v>0</v>
      </c>
      <c r="T477" s="5">
        <f t="shared" si="123"/>
        <v>0</v>
      </c>
      <c r="U477" s="5">
        <f t="shared" si="124"/>
        <v>0</v>
      </c>
      <c r="V477" s="5">
        <f t="shared" si="125"/>
        <v>0</v>
      </c>
      <c r="W477" s="5">
        <f t="shared" si="126"/>
        <v>0</v>
      </c>
      <c r="X477" s="5">
        <f t="shared" si="127"/>
        <v>0</v>
      </c>
      <c r="Y477" s="5">
        <f t="shared" si="128"/>
        <v>0</v>
      </c>
      <c r="Z477" s="5">
        <f t="shared" si="129"/>
        <v>1</v>
      </c>
      <c r="AA477" s="5">
        <f t="shared" si="130"/>
        <v>1</v>
      </c>
      <c r="AB477" s="5">
        <f t="shared" si="131"/>
        <v>0</v>
      </c>
      <c r="AC477" s="5">
        <f t="shared" si="132"/>
        <v>0</v>
      </c>
      <c r="AD477" s="16"/>
      <c r="AF477" s="5">
        <f t="shared" si="133"/>
        <v>3</v>
      </c>
      <c r="AG477" s="5">
        <f t="shared" si="134"/>
        <v>3</v>
      </c>
      <c r="AH477" s="5" t="str">
        <f t="shared" si="135"/>
        <v>Correct</v>
      </c>
      <c r="AI477" t="s">
        <v>94</v>
      </c>
      <c r="AJ477">
        <v>42</v>
      </c>
      <c r="AK477" t="s">
        <v>95</v>
      </c>
      <c r="AL477" t="s">
        <v>204</v>
      </c>
      <c r="AM477" t="s">
        <v>128</v>
      </c>
      <c r="AN477" t="s">
        <v>98</v>
      </c>
      <c r="AO477" s="1" t="s">
        <v>80</v>
      </c>
      <c r="AP477" t="s">
        <v>108</v>
      </c>
      <c r="AQ477" t="s">
        <v>153</v>
      </c>
      <c r="AR477" t="s">
        <v>101</v>
      </c>
      <c r="AS477" t="s">
        <v>102</v>
      </c>
      <c r="AT477" s="1"/>
      <c r="AU477" t="s">
        <v>102</v>
      </c>
    </row>
    <row r="478" spans="1:47" x14ac:dyDescent="0.25">
      <c r="A478" s="1">
        <v>477</v>
      </c>
      <c r="C478" t="s">
        <v>40</v>
      </c>
      <c r="H478" t="s">
        <v>44</v>
      </c>
      <c r="O478" s="5">
        <f t="shared" si="119"/>
        <v>2</v>
      </c>
      <c r="P478" s="5">
        <f t="shared" si="120"/>
        <v>1.5</v>
      </c>
      <c r="R478" s="5">
        <f t="shared" si="121"/>
        <v>0</v>
      </c>
      <c r="S478" s="5">
        <f t="shared" si="122"/>
        <v>1</v>
      </c>
      <c r="T478" s="5">
        <f t="shared" si="123"/>
        <v>0</v>
      </c>
      <c r="U478" s="5">
        <f t="shared" si="124"/>
        <v>0</v>
      </c>
      <c r="V478" s="5">
        <f t="shared" si="125"/>
        <v>0</v>
      </c>
      <c r="W478" s="5">
        <f t="shared" si="126"/>
        <v>0</v>
      </c>
      <c r="X478" s="5">
        <f t="shared" si="127"/>
        <v>1</v>
      </c>
      <c r="Y478" s="5">
        <f t="shared" si="128"/>
        <v>0</v>
      </c>
      <c r="Z478" s="5">
        <f t="shared" si="129"/>
        <v>0</v>
      </c>
      <c r="AA478" s="5">
        <f t="shared" si="130"/>
        <v>0</v>
      </c>
      <c r="AB478" s="5">
        <f t="shared" si="131"/>
        <v>0</v>
      </c>
      <c r="AC478" s="5">
        <f t="shared" si="132"/>
        <v>0</v>
      </c>
      <c r="AD478" s="16"/>
      <c r="AF478" s="5">
        <f t="shared" si="133"/>
        <v>2</v>
      </c>
      <c r="AG478" s="5">
        <f t="shared" si="134"/>
        <v>2</v>
      </c>
      <c r="AH478" s="5" t="str">
        <f t="shared" si="135"/>
        <v>Correct</v>
      </c>
      <c r="AI478" t="s">
        <v>94</v>
      </c>
      <c r="AJ478">
        <v>72</v>
      </c>
      <c r="AK478" t="s">
        <v>95</v>
      </c>
      <c r="AL478" t="s">
        <v>138</v>
      </c>
      <c r="AM478" t="s">
        <v>107</v>
      </c>
      <c r="AN478" t="s">
        <v>98</v>
      </c>
      <c r="AO478" s="1" t="s">
        <v>80</v>
      </c>
      <c r="AP478" t="s">
        <v>99</v>
      </c>
      <c r="AQ478" t="s">
        <v>103</v>
      </c>
      <c r="AR478" t="s">
        <v>104</v>
      </c>
      <c r="AS478" t="s">
        <v>102</v>
      </c>
      <c r="AT478" s="1" t="s">
        <v>91</v>
      </c>
    </row>
    <row r="479" spans="1:47" x14ac:dyDescent="0.25">
      <c r="A479" s="1">
        <v>478</v>
      </c>
      <c r="H479" t="s">
        <v>44</v>
      </c>
      <c r="J479" t="s">
        <v>46</v>
      </c>
      <c r="K479" t="s">
        <v>47</v>
      </c>
      <c r="O479" s="5">
        <f t="shared" si="119"/>
        <v>3</v>
      </c>
      <c r="P479" s="5">
        <f t="shared" si="120"/>
        <v>1</v>
      </c>
      <c r="R479" s="5">
        <f t="shared" si="121"/>
        <v>0</v>
      </c>
      <c r="S479" s="5">
        <f t="shared" si="122"/>
        <v>0</v>
      </c>
      <c r="T479" s="5">
        <f t="shared" si="123"/>
        <v>0</v>
      </c>
      <c r="U479" s="5">
        <f t="shared" si="124"/>
        <v>0</v>
      </c>
      <c r="V479" s="5">
        <f t="shared" si="125"/>
        <v>0</v>
      </c>
      <c r="W479" s="5">
        <f t="shared" si="126"/>
        <v>0</v>
      </c>
      <c r="X479" s="5">
        <f t="shared" si="127"/>
        <v>1</v>
      </c>
      <c r="Y479" s="5">
        <f t="shared" si="128"/>
        <v>0</v>
      </c>
      <c r="Z479" s="5">
        <f t="shared" si="129"/>
        <v>1</v>
      </c>
      <c r="AA479" s="5">
        <f t="shared" si="130"/>
        <v>1</v>
      </c>
      <c r="AB479" s="5">
        <f t="shared" si="131"/>
        <v>0</v>
      </c>
      <c r="AC479" s="5">
        <f t="shared" si="132"/>
        <v>0</v>
      </c>
      <c r="AD479" s="16"/>
      <c r="AF479" s="5">
        <f t="shared" si="133"/>
        <v>3</v>
      </c>
      <c r="AG479" s="5">
        <f t="shared" si="134"/>
        <v>3</v>
      </c>
      <c r="AH479" s="5" t="str">
        <f t="shared" si="135"/>
        <v>Correct</v>
      </c>
      <c r="AI479" t="s">
        <v>94</v>
      </c>
      <c r="AJ479">
        <v>49</v>
      </c>
      <c r="AK479" t="s">
        <v>95</v>
      </c>
      <c r="AL479" t="s">
        <v>163</v>
      </c>
      <c r="AM479" t="s">
        <v>107</v>
      </c>
      <c r="AN479" t="s">
        <v>98</v>
      </c>
      <c r="AO479" s="1" t="s">
        <v>80</v>
      </c>
      <c r="AQ479" t="s">
        <v>137</v>
      </c>
      <c r="AR479" t="s">
        <v>101</v>
      </c>
      <c r="AS479" t="s">
        <v>102</v>
      </c>
      <c r="AT479" s="1" t="s">
        <v>90</v>
      </c>
    </row>
    <row r="480" spans="1:47" x14ac:dyDescent="0.25">
      <c r="A480" s="1">
        <v>479</v>
      </c>
      <c r="B480" t="s">
        <v>39</v>
      </c>
      <c r="G480" t="s">
        <v>37</v>
      </c>
      <c r="L480" t="s">
        <v>48</v>
      </c>
      <c r="O480" s="5">
        <f t="shared" si="119"/>
        <v>3</v>
      </c>
      <c r="P480" s="5">
        <f t="shared" si="120"/>
        <v>1</v>
      </c>
      <c r="R480" s="5">
        <f t="shared" si="121"/>
        <v>1</v>
      </c>
      <c r="S480" s="5">
        <f t="shared" si="122"/>
        <v>0</v>
      </c>
      <c r="T480" s="5">
        <f t="shared" si="123"/>
        <v>0</v>
      </c>
      <c r="U480" s="5">
        <f t="shared" si="124"/>
        <v>0</v>
      </c>
      <c r="V480" s="5">
        <f t="shared" si="125"/>
        <v>0</v>
      </c>
      <c r="W480" s="5">
        <f t="shared" si="126"/>
        <v>1</v>
      </c>
      <c r="X480" s="5">
        <f t="shared" si="127"/>
        <v>0</v>
      </c>
      <c r="Y480" s="5">
        <f t="shared" si="128"/>
        <v>0</v>
      </c>
      <c r="Z480" s="5">
        <f t="shared" si="129"/>
        <v>0</v>
      </c>
      <c r="AA480" s="5">
        <f t="shared" si="130"/>
        <v>0</v>
      </c>
      <c r="AB480" s="5">
        <f t="shared" si="131"/>
        <v>1</v>
      </c>
      <c r="AC480" s="5">
        <f t="shared" si="132"/>
        <v>0</v>
      </c>
      <c r="AD480" s="16"/>
      <c r="AF480" s="5">
        <f t="shared" si="133"/>
        <v>3</v>
      </c>
      <c r="AG480" s="5">
        <f t="shared" si="134"/>
        <v>3</v>
      </c>
      <c r="AH480" s="5" t="str">
        <f t="shared" si="135"/>
        <v>Correct</v>
      </c>
      <c r="AI480" t="s">
        <v>94</v>
      </c>
      <c r="AJ480">
        <v>71</v>
      </c>
      <c r="AK480" t="s">
        <v>95</v>
      </c>
      <c r="AL480" t="s">
        <v>163</v>
      </c>
      <c r="AM480" t="s">
        <v>107</v>
      </c>
      <c r="AN480" t="s">
        <v>98</v>
      </c>
      <c r="AO480" s="1"/>
      <c r="AQ480" t="s">
        <v>110</v>
      </c>
      <c r="AR480" t="s">
        <v>125</v>
      </c>
      <c r="AT480" s="1"/>
      <c r="AU480" t="s">
        <v>98</v>
      </c>
    </row>
    <row r="481" spans="1:47" x14ac:dyDescent="0.25">
      <c r="A481" s="1">
        <v>480</v>
      </c>
      <c r="L481" t="s">
        <v>48</v>
      </c>
      <c r="O481" s="5">
        <f t="shared" si="119"/>
        <v>1</v>
      </c>
      <c r="P481" s="5">
        <f t="shared" si="120"/>
        <v>3</v>
      </c>
      <c r="R481" s="5">
        <f t="shared" si="121"/>
        <v>0</v>
      </c>
      <c r="S481" s="5">
        <f t="shared" si="122"/>
        <v>0</v>
      </c>
      <c r="T481" s="5">
        <f t="shared" si="123"/>
        <v>0</v>
      </c>
      <c r="U481" s="5">
        <f t="shared" si="124"/>
        <v>0</v>
      </c>
      <c r="V481" s="5">
        <f t="shared" si="125"/>
        <v>0</v>
      </c>
      <c r="W481" s="5">
        <f t="shared" si="126"/>
        <v>0</v>
      </c>
      <c r="X481" s="5">
        <f t="shared" si="127"/>
        <v>0</v>
      </c>
      <c r="Y481" s="5">
        <f t="shared" si="128"/>
        <v>0</v>
      </c>
      <c r="Z481" s="5">
        <f t="shared" si="129"/>
        <v>0</v>
      </c>
      <c r="AA481" s="5">
        <f t="shared" si="130"/>
        <v>0</v>
      </c>
      <c r="AB481" s="5">
        <f t="shared" si="131"/>
        <v>1</v>
      </c>
      <c r="AC481" s="5">
        <f t="shared" si="132"/>
        <v>0</v>
      </c>
      <c r="AD481" s="16"/>
      <c r="AF481" s="5">
        <f t="shared" si="133"/>
        <v>1</v>
      </c>
      <c r="AG481" s="5">
        <f t="shared" si="134"/>
        <v>1</v>
      </c>
      <c r="AH481" s="5" t="str">
        <f t="shared" si="135"/>
        <v>Correct</v>
      </c>
      <c r="AI481" t="s">
        <v>94</v>
      </c>
      <c r="AJ481">
        <v>44</v>
      </c>
      <c r="AK481" t="s">
        <v>95</v>
      </c>
      <c r="AL481" t="s">
        <v>149</v>
      </c>
      <c r="AM481" t="s">
        <v>107</v>
      </c>
      <c r="AN481" t="s">
        <v>98</v>
      </c>
      <c r="AO481" s="1" t="s">
        <v>80</v>
      </c>
      <c r="AP481" t="s">
        <v>126</v>
      </c>
      <c r="AQ481" t="s">
        <v>100</v>
      </c>
      <c r="AR481" t="s">
        <v>101</v>
      </c>
      <c r="AS481" t="s">
        <v>102</v>
      </c>
      <c r="AT481" s="1"/>
      <c r="AU481" t="s">
        <v>102</v>
      </c>
    </row>
    <row r="482" spans="1:47" x14ac:dyDescent="0.25">
      <c r="A482" s="1">
        <v>481</v>
      </c>
      <c r="B482" t="s">
        <v>39</v>
      </c>
      <c r="E482" t="s">
        <v>42</v>
      </c>
      <c r="O482" s="5">
        <f t="shared" si="119"/>
        <v>2</v>
      </c>
      <c r="P482" s="5">
        <f t="shared" si="120"/>
        <v>1.5</v>
      </c>
      <c r="R482" s="5">
        <f t="shared" si="121"/>
        <v>1</v>
      </c>
      <c r="S482" s="5">
        <f t="shared" si="122"/>
        <v>0</v>
      </c>
      <c r="T482" s="5">
        <f t="shared" si="123"/>
        <v>0</v>
      </c>
      <c r="U482" s="5">
        <f t="shared" si="124"/>
        <v>1</v>
      </c>
      <c r="V482" s="5">
        <f t="shared" si="125"/>
        <v>0</v>
      </c>
      <c r="W482" s="5">
        <f t="shared" si="126"/>
        <v>0</v>
      </c>
      <c r="X482" s="5">
        <f t="shared" si="127"/>
        <v>0</v>
      </c>
      <c r="Y482" s="5">
        <f t="shared" si="128"/>
        <v>0</v>
      </c>
      <c r="Z482" s="5">
        <f t="shared" si="129"/>
        <v>0</v>
      </c>
      <c r="AA482" s="5">
        <f t="shared" si="130"/>
        <v>0</v>
      </c>
      <c r="AB482" s="5">
        <f t="shared" si="131"/>
        <v>0</v>
      </c>
      <c r="AC482" s="5">
        <f t="shared" si="132"/>
        <v>0</v>
      </c>
      <c r="AD482" s="16"/>
      <c r="AF482" s="5">
        <f t="shared" si="133"/>
        <v>2</v>
      </c>
      <c r="AG482" s="5">
        <f t="shared" si="134"/>
        <v>2</v>
      </c>
      <c r="AH482" s="5" t="str">
        <f t="shared" si="135"/>
        <v>Correct</v>
      </c>
      <c r="AI482" t="s">
        <v>105</v>
      </c>
      <c r="AJ482">
        <v>73</v>
      </c>
      <c r="AK482" t="s">
        <v>95</v>
      </c>
      <c r="AL482" t="s">
        <v>163</v>
      </c>
      <c r="AM482" t="s">
        <v>107</v>
      </c>
      <c r="AO482" s="1" t="s">
        <v>82</v>
      </c>
      <c r="AP482" t="s">
        <v>126</v>
      </c>
      <c r="AQ482" t="s">
        <v>110</v>
      </c>
      <c r="AR482" t="s">
        <v>104</v>
      </c>
      <c r="AS482" t="s">
        <v>102</v>
      </c>
      <c r="AT482" s="1" t="s">
        <v>90</v>
      </c>
      <c r="AU482" t="s">
        <v>102</v>
      </c>
    </row>
    <row r="483" spans="1:47" x14ac:dyDescent="0.25">
      <c r="A483" s="1">
        <v>482</v>
      </c>
      <c r="H483" t="s">
        <v>44</v>
      </c>
      <c r="O483" s="5">
        <f t="shared" si="119"/>
        <v>1</v>
      </c>
      <c r="P483" s="5">
        <f t="shared" si="120"/>
        <v>3</v>
      </c>
      <c r="R483" s="5">
        <f t="shared" si="121"/>
        <v>0</v>
      </c>
      <c r="S483" s="5">
        <f t="shared" si="122"/>
        <v>0</v>
      </c>
      <c r="T483" s="5">
        <f t="shared" si="123"/>
        <v>0</v>
      </c>
      <c r="U483" s="5">
        <f t="shared" si="124"/>
        <v>0</v>
      </c>
      <c r="V483" s="5">
        <f t="shared" si="125"/>
        <v>0</v>
      </c>
      <c r="W483" s="5">
        <f t="shared" si="126"/>
        <v>0</v>
      </c>
      <c r="X483" s="5">
        <f t="shared" si="127"/>
        <v>1</v>
      </c>
      <c r="Y483" s="5">
        <f t="shared" si="128"/>
        <v>0</v>
      </c>
      <c r="Z483" s="5">
        <f t="shared" si="129"/>
        <v>0</v>
      </c>
      <c r="AA483" s="5">
        <f t="shared" si="130"/>
        <v>0</v>
      </c>
      <c r="AB483" s="5">
        <f t="shared" si="131"/>
        <v>0</v>
      </c>
      <c r="AC483" s="5">
        <f t="shared" si="132"/>
        <v>0</v>
      </c>
      <c r="AD483" s="16"/>
      <c r="AF483" s="5">
        <f t="shared" si="133"/>
        <v>1</v>
      </c>
      <c r="AG483" s="5">
        <f t="shared" si="134"/>
        <v>1</v>
      </c>
      <c r="AH483" s="5" t="str">
        <f t="shared" si="135"/>
        <v>Correct</v>
      </c>
      <c r="AI483" t="s">
        <v>105</v>
      </c>
      <c r="AJ483">
        <v>62</v>
      </c>
      <c r="AK483" t="s">
        <v>95</v>
      </c>
      <c r="AL483" t="s">
        <v>113</v>
      </c>
      <c r="AM483" t="s">
        <v>107</v>
      </c>
      <c r="AN483" t="s">
        <v>98</v>
      </c>
      <c r="AO483" s="1" t="s">
        <v>80</v>
      </c>
      <c r="AP483" t="s">
        <v>126</v>
      </c>
      <c r="AQ483" t="s">
        <v>100</v>
      </c>
      <c r="AR483" t="s">
        <v>104</v>
      </c>
      <c r="AS483" t="s">
        <v>102</v>
      </c>
      <c r="AT483" s="1"/>
      <c r="AU483" t="s">
        <v>98</v>
      </c>
    </row>
    <row r="484" spans="1:47" x14ac:dyDescent="0.25">
      <c r="A484" s="1">
        <v>483</v>
      </c>
      <c r="F484" t="s">
        <v>43</v>
      </c>
      <c r="I484" t="s">
        <v>45</v>
      </c>
      <c r="O484" s="5">
        <f t="shared" si="119"/>
        <v>2</v>
      </c>
      <c r="P484" s="5">
        <f t="shared" si="120"/>
        <v>1.5</v>
      </c>
      <c r="R484" s="5">
        <f t="shared" si="121"/>
        <v>0</v>
      </c>
      <c r="S484" s="5">
        <f t="shared" si="122"/>
        <v>0</v>
      </c>
      <c r="T484" s="5">
        <f t="shared" si="123"/>
        <v>0</v>
      </c>
      <c r="U484" s="5">
        <f t="shared" si="124"/>
        <v>0</v>
      </c>
      <c r="V484" s="5">
        <f t="shared" si="125"/>
        <v>1</v>
      </c>
      <c r="W484" s="5">
        <f t="shared" si="126"/>
        <v>0</v>
      </c>
      <c r="X484" s="5">
        <f t="shared" si="127"/>
        <v>0</v>
      </c>
      <c r="Y484" s="5">
        <f t="shared" si="128"/>
        <v>1</v>
      </c>
      <c r="Z484" s="5">
        <f t="shared" si="129"/>
        <v>0</v>
      </c>
      <c r="AA484" s="5">
        <f t="shared" si="130"/>
        <v>0</v>
      </c>
      <c r="AB484" s="5">
        <f t="shared" si="131"/>
        <v>0</v>
      </c>
      <c r="AC484" s="5">
        <f t="shared" si="132"/>
        <v>0</v>
      </c>
      <c r="AD484" s="16"/>
      <c r="AF484" s="5">
        <f t="shared" si="133"/>
        <v>2</v>
      </c>
      <c r="AG484" s="5">
        <f t="shared" si="134"/>
        <v>2</v>
      </c>
      <c r="AH484" s="5" t="str">
        <f t="shared" si="135"/>
        <v>Correct</v>
      </c>
      <c r="AI484" t="s">
        <v>94</v>
      </c>
      <c r="AJ484">
        <v>50</v>
      </c>
      <c r="AK484" t="s">
        <v>95</v>
      </c>
      <c r="AL484" t="s">
        <v>233</v>
      </c>
      <c r="AM484" t="s">
        <v>107</v>
      </c>
      <c r="AN484" t="s">
        <v>98</v>
      </c>
      <c r="AO484" s="1" t="s">
        <v>80</v>
      </c>
      <c r="AP484" t="s">
        <v>126</v>
      </c>
      <c r="AQ484" t="s">
        <v>110</v>
      </c>
      <c r="AR484" t="s">
        <v>101</v>
      </c>
      <c r="AS484" t="s">
        <v>102</v>
      </c>
      <c r="AT484" s="1"/>
      <c r="AU484" t="s">
        <v>102</v>
      </c>
    </row>
    <row r="485" spans="1:47" x14ac:dyDescent="0.25">
      <c r="A485" s="1">
        <v>484</v>
      </c>
      <c r="F485" t="s">
        <v>43</v>
      </c>
      <c r="J485" t="s">
        <v>46</v>
      </c>
      <c r="O485" s="5">
        <f t="shared" si="119"/>
        <v>2</v>
      </c>
      <c r="P485" s="5">
        <f t="shared" si="120"/>
        <v>1.5</v>
      </c>
      <c r="R485" s="5">
        <f t="shared" si="121"/>
        <v>0</v>
      </c>
      <c r="S485" s="5">
        <f t="shared" si="122"/>
        <v>0</v>
      </c>
      <c r="T485" s="5">
        <f t="shared" si="123"/>
        <v>0</v>
      </c>
      <c r="U485" s="5">
        <f t="shared" si="124"/>
        <v>0</v>
      </c>
      <c r="V485" s="5">
        <f t="shared" si="125"/>
        <v>1</v>
      </c>
      <c r="W485" s="5">
        <f t="shared" si="126"/>
        <v>0</v>
      </c>
      <c r="X485" s="5">
        <f t="shared" si="127"/>
        <v>0</v>
      </c>
      <c r="Y485" s="5">
        <f t="shared" si="128"/>
        <v>0</v>
      </c>
      <c r="Z485" s="5">
        <f t="shared" si="129"/>
        <v>1</v>
      </c>
      <c r="AA485" s="5">
        <f t="shared" si="130"/>
        <v>0</v>
      </c>
      <c r="AB485" s="5">
        <f t="shared" si="131"/>
        <v>0</v>
      </c>
      <c r="AC485" s="5">
        <f t="shared" si="132"/>
        <v>0</v>
      </c>
      <c r="AD485" s="16"/>
      <c r="AF485" s="5">
        <f t="shared" si="133"/>
        <v>2</v>
      </c>
      <c r="AG485" s="5">
        <f t="shared" si="134"/>
        <v>2</v>
      </c>
      <c r="AH485" s="5" t="str">
        <f t="shared" si="135"/>
        <v>Correct</v>
      </c>
      <c r="AI485" t="s">
        <v>94</v>
      </c>
      <c r="AJ485">
        <v>67</v>
      </c>
      <c r="AK485" t="s">
        <v>95</v>
      </c>
      <c r="AL485" t="s">
        <v>163</v>
      </c>
      <c r="AM485" t="s">
        <v>128</v>
      </c>
      <c r="AN485" t="s">
        <v>98</v>
      </c>
      <c r="AO485" s="1" t="s">
        <v>80</v>
      </c>
      <c r="AQ485" t="s">
        <v>100</v>
      </c>
      <c r="AR485" t="s">
        <v>104</v>
      </c>
      <c r="AS485" t="s">
        <v>102</v>
      </c>
      <c r="AT485" s="1"/>
      <c r="AU485" t="s">
        <v>102</v>
      </c>
    </row>
    <row r="486" spans="1:47" x14ac:dyDescent="0.25">
      <c r="A486" s="1">
        <v>485</v>
      </c>
      <c r="B486" t="s">
        <v>39</v>
      </c>
      <c r="C486" t="s">
        <v>40</v>
      </c>
      <c r="K486" t="s">
        <v>47</v>
      </c>
      <c r="O486" s="5">
        <f t="shared" si="119"/>
        <v>3</v>
      </c>
      <c r="P486" s="5">
        <f t="shared" si="120"/>
        <v>1</v>
      </c>
      <c r="R486" s="5">
        <f t="shared" si="121"/>
        <v>1</v>
      </c>
      <c r="S486" s="5">
        <f t="shared" si="122"/>
        <v>1</v>
      </c>
      <c r="T486" s="5">
        <f t="shared" si="123"/>
        <v>0</v>
      </c>
      <c r="U486" s="5">
        <f t="shared" si="124"/>
        <v>0</v>
      </c>
      <c r="V486" s="5">
        <f t="shared" si="125"/>
        <v>0</v>
      </c>
      <c r="W486" s="5">
        <f t="shared" si="126"/>
        <v>0</v>
      </c>
      <c r="X486" s="5">
        <f t="shared" si="127"/>
        <v>0</v>
      </c>
      <c r="Y486" s="5">
        <f t="shared" si="128"/>
        <v>0</v>
      </c>
      <c r="Z486" s="5">
        <f t="shared" si="129"/>
        <v>0</v>
      </c>
      <c r="AA486" s="5">
        <f t="shared" si="130"/>
        <v>1</v>
      </c>
      <c r="AB486" s="5">
        <f t="shared" si="131"/>
        <v>0</v>
      </c>
      <c r="AC486" s="5">
        <f t="shared" si="132"/>
        <v>0</v>
      </c>
      <c r="AD486" s="16"/>
      <c r="AF486" s="5">
        <f t="shared" si="133"/>
        <v>3</v>
      </c>
      <c r="AG486" s="5">
        <f t="shared" si="134"/>
        <v>3</v>
      </c>
      <c r="AH486" s="5" t="str">
        <f t="shared" si="135"/>
        <v>Correct</v>
      </c>
      <c r="AI486" t="s">
        <v>105</v>
      </c>
      <c r="AJ486">
        <v>80</v>
      </c>
      <c r="AK486" t="s">
        <v>95</v>
      </c>
      <c r="AL486" t="s">
        <v>163</v>
      </c>
      <c r="AM486" t="s">
        <v>128</v>
      </c>
      <c r="AN486" t="s">
        <v>98</v>
      </c>
      <c r="AO486" s="1" t="s">
        <v>85</v>
      </c>
      <c r="AP486" t="s">
        <v>108</v>
      </c>
      <c r="AQ486" t="s">
        <v>110</v>
      </c>
      <c r="AR486" t="s">
        <v>104</v>
      </c>
      <c r="AS486" t="s">
        <v>102</v>
      </c>
      <c r="AT486" s="1"/>
      <c r="AU486" t="s">
        <v>98</v>
      </c>
    </row>
    <row r="487" spans="1:47" x14ac:dyDescent="0.25">
      <c r="A487" s="1">
        <v>486</v>
      </c>
      <c r="O487" s="5">
        <f t="shared" si="119"/>
        <v>0</v>
      </c>
      <c r="P487" s="5" t="e">
        <f t="shared" si="120"/>
        <v>#DIV/0!</v>
      </c>
      <c r="R487" s="5">
        <f t="shared" si="121"/>
        <v>0</v>
      </c>
      <c r="S487" s="5">
        <f t="shared" si="122"/>
        <v>0</v>
      </c>
      <c r="T487" s="5">
        <f t="shared" si="123"/>
        <v>0</v>
      </c>
      <c r="U487" s="5">
        <f t="shared" si="124"/>
        <v>0</v>
      </c>
      <c r="V487" s="5">
        <f t="shared" si="125"/>
        <v>0</v>
      </c>
      <c r="W487" s="5">
        <f t="shared" si="126"/>
        <v>0</v>
      </c>
      <c r="X487" s="5">
        <f t="shared" si="127"/>
        <v>0</v>
      </c>
      <c r="Y487" s="5">
        <f t="shared" si="128"/>
        <v>0</v>
      </c>
      <c r="Z487" s="5">
        <f t="shared" si="129"/>
        <v>0</v>
      </c>
      <c r="AA487" s="5">
        <f t="shared" si="130"/>
        <v>0</v>
      </c>
      <c r="AB487" s="5">
        <f t="shared" si="131"/>
        <v>0</v>
      </c>
      <c r="AC487" s="5">
        <f t="shared" si="132"/>
        <v>0</v>
      </c>
      <c r="AD487" s="16"/>
      <c r="AF487" s="5">
        <f t="shared" si="133"/>
        <v>0</v>
      </c>
      <c r="AG487" s="5">
        <f t="shared" si="134"/>
        <v>0</v>
      </c>
      <c r="AH487" s="5" t="str">
        <f t="shared" si="135"/>
        <v>Correct</v>
      </c>
      <c r="AI487" t="s">
        <v>94</v>
      </c>
      <c r="AJ487">
        <v>59</v>
      </c>
      <c r="AK487" t="s">
        <v>95</v>
      </c>
      <c r="AL487" t="s">
        <v>238</v>
      </c>
      <c r="AM487" t="s">
        <v>107</v>
      </c>
      <c r="AN487" t="s">
        <v>98</v>
      </c>
      <c r="AO487" s="1" t="s">
        <v>80</v>
      </c>
      <c r="AP487" t="s">
        <v>126</v>
      </c>
      <c r="AQ487" t="s">
        <v>103</v>
      </c>
      <c r="AR487" t="s">
        <v>101</v>
      </c>
      <c r="AS487" t="s">
        <v>102</v>
      </c>
      <c r="AT487" s="1" t="s">
        <v>92</v>
      </c>
      <c r="AU487" t="s">
        <v>102</v>
      </c>
    </row>
    <row r="488" spans="1:47" x14ac:dyDescent="0.25">
      <c r="A488" s="1">
        <v>487</v>
      </c>
      <c r="C488" t="s">
        <v>40</v>
      </c>
      <c r="F488" t="s">
        <v>43</v>
      </c>
      <c r="G488" t="s">
        <v>37</v>
      </c>
      <c r="O488" s="5">
        <f t="shared" si="119"/>
        <v>3</v>
      </c>
      <c r="P488" s="5">
        <f t="shared" si="120"/>
        <v>1</v>
      </c>
      <c r="R488" s="5">
        <f t="shared" si="121"/>
        <v>0</v>
      </c>
      <c r="S488" s="5">
        <f t="shared" si="122"/>
        <v>1</v>
      </c>
      <c r="T488" s="5">
        <f t="shared" si="123"/>
        <v>0</v>
      </c>
      <c r="U488" s="5">
        <f t="shared" si="124"/>
        <v>0</v>
      </c>
      <c r="V488" s="5">
        <f t="shared" si="125"/>
        <v>1</v>
      </c>
      <c r="W488" s="5">
        <f t="shared" si="126"/>
        <v>1</v>
      </c>
      <c r="X488" s="5">
        <f t="shared" si="127"/>
        <v>0</v>
      </c>
      <c r="Y488" s="5">
        <f t="shared" si="128"/>
        <v>0</v>
      </c>
      <c r="Z488" s="5">
        <f t="shared" si="129"/>
        <v>0</v>
      </c>
      <c r="AA488" s="5">
        <f t="shared" si="130"/>
        <v>0</v>
      </c>
      <c r="AB488" s="5">
        <f t="shared" si="131"/>
        <v>0</v>
      </c>
      <c r="AC488" s="5">
        <f t="shared" si="132"/>
        <v>0</v>
      </c>
      <c r="AD488" s="16"/>
      <c r="AF488" s="5">
        <f t="shared" si="133"/>
        <v>3</v>
      </c>
      <c r="AG488" s="5">
        <f t="shared" si="134"/>
        <v>3</v>
      </c>
      <c r="AH488" s="5" t="str">
        <f t="shared" si="135"/>
        <v>Correct</v>
      </c>
      <c r="AI488" t="s">
        <v>94</v>
      </c>
      <c r="AJ488">
        <v>74</v>
      </c>
      <c r="AK488" t="s">
        <v>95</v>
      </c>
      <c r="AL488" t="s">
        <v>163</v>
      </c>
      <c r="AM488" t="s">
        <v>128</v>
      </c>
      <c r="AN488" t="s">
        <v>98</v>
      </c>
      <c r="AO488" s="1" t="s">
        <v>363</v>
      </c>
      <c r="AP488" t="s">
        <v>99</v>
      </c>
      <c r="AQ488" t="s">
        <v>110</v>
      </c>
      <c r="AR488" t="s">
        <v>104</v>
      </c>
      <c r="AS488" t="s">
        <v>102</v>
      </c>
      <c r="AT488" s="1"/>
      <c r="AU488" t="s">
        <v>102</v>
      </c>
    </row>
    <row r="489" spans="1:47" x14ac:dyDescent="0.25">
      <c r="A489" s="1">
        <v>488</v>
      </c>
      <c r="E489" t="s">
        <v>42</v>
      </c>
      <c r="L489" t="s">
        <v>48</v>
      </c>
      <c r="O489" s="5">
        <f t="shared" si="119"/>
        <v>2</v>
      </c>
      <c r="P489" s="5">
        <f t="shared" si="120"/>
        <v>1.5</v>
      </c>
      <c r="R489" s="5">
        <f t="shared" si="121"/>
        <v>0</v>
      </c>
      <c r="S489" s="5">
        <f t="shared" si="122"/>
        <v>0</v>
      </c>
      <c r="T489" s="5">
        <f t="shared" si="123"/>
        <v>0</v>
      </c>
      <c r="U489" s="5">
        <f t="shared" si="124"/>
        <v>1</v>
      </c>
      <c r="V489" s="5">
        <f t="shared" si="125"/>
        <v>0</v>
      </c>
      <c r="W489" s="5">
        <f t="shared" si="126"/>
        <v>0</v>
      </c>
      <c r="X489" s="5">
        <f t="shared" si="127"/>
        <v>0</v>
      </c>
      <c r="Y489" s="5">
        <f t="shared" si="128"/>
        <v>0</v>
      </c>
      <c r="Z489" s="5">
        <f t="shared" si="129"/>
        <v>0</v>
      </c>
      <c r="AA489" s="5">
        <f t="shared" si="130"/>
        <v>0</v>
      </c>
      <c r="AB489" s="5">
        <f t="shared" si="131"/>
        <v>1</v>
      </c>
      <c r="AC489" s="5">
        <f t="shared" si="132"/>
        <v>0</v>
      </c>
      <c r="AD489" s="16"/>
      <c r="AF489" s="5">
        <f t="shared" si="133"/>
        <v>2</v>
      </c>
      <c r="AG489" s="5">
        <f t="shared" si="134"/>
        <v>2</v>
      </c>
      <c r="AH489" s="5" t="str">
        <f t="shared" si="135"/>
        <v>Correct</v>
      </c>
      <c r="AI489" t="s">
        <v>94</v>
      </c>
      <c r="AJ489">
        <v>60</v>
      </c>
      <c r="AK489" t="s">
        <v>121</v>
      </c>
      <c r="AL489" t="s">
        <v>239</v>
      </c>
      <c r="AM489" t="s">
        <v>107</v>
      </c>
      <c r="AN489" t="s">
        <v>98</v>
      </c>
      <c r="AO489" s="1" t="s">
        <v>80</v>
      </c>
      <c r="AP489" t="s">
        <v>126</v>
      </c>
      <c r="AQ489" t="s">
        <v>110</v>
      </c>
      <c r="AR489" t="s">
        <v>101</v>
      </c>
      <c r="AS489" t="s">
        <v>102</v>
      </c>
      <c r="AT489" s="1" t="s">
        <v>92</v>
      </c>
      <c r="AU489" t="s">
        <v>102</v>
      </c>
    </row>
    <row r="490" spans="1:47" x14ac:dyDescent="0.25">
      <c r="A490" s="1">
        <v>489</v>
      </c>
      <c r="B490" t="s">
        <v>39</v>
      </c>
      <c r="O490" s="5">
        <f t="shared" si="119"/>
        <v>1</v>
      </c>
      <c r="P490" s="5">
        <f t="shared" si="120"/>
        <v>3</v>
      </c>
      <c r="R490" s="5">
        <f t="shared" si="121"/>
        <v>1</v>
      </c>
      <c r="S490" s="5">
        <f t="shared" si="122"/>
        <v>0</v>
      </c>
      <c r="T490" s="5">
        <f t="shared" si="123"/>
        <v>0</v>
      </c>
      <c r="U490" s="5">
        <f t="shared" si="124"/>
        <v>0</v>
      </c>
      <c r="V490" s="5">
        <f t="shared" si="125"/>
        <v>0</v>
      </c>
      <c r="W490" s="5">
        <f t="shared" si="126"/>
        <v>0</v>
      </c>
      <c r="X490" s="5">
        <f t="shared" si="127"/>
        <v>0</v>
      </c>
      <c r="Y490" s="5">
        <f t="shared" si="128"/>
        <v>0</v>
      </c>
      <c r="Z490" s="5">
        <f t="shared" si="129"/>
        <v>0</v>
      </c>
      <c r="AA490" s="5">
        <f t="shared" si="130"/>
        <v>0</v>
      </c>
      <c r="AB490" s="5">
        <f t="shared" si="131"/>
        <v>0</v>
      </c>
      <c r="AC490" s="5">
        <f t="shared" si="132"/>
        <v>0</v>
      </c>
      <c r="AD490" s="16"/>
      <c r="AF490" s="5">
        <f t="shared" si="133"/>
        <v>1</v>
      </c>
      <c r="AG490" s="5">
        <f t="shared" si="134"/>
        <v>1</v>
      </c>
      <c r="AH490" s="5" t="str">
        <f t="shared" si="135"/>
        <v>Correct</v>
      </c>
      <c r="AI490" t="s">
        <v>105</v>
      </c>
      <c r="AJ490">
        <v>70</v>
      </c>
      <c r="AK490" t="s">
        <v>95</v>
      </c>
      <c r="AL490" t="s">
        <v>151</v>
      </c>
      <c r="AM490" t="s">
        <v>107</v>
      </c>
      <c r="AO490" s="1" t="s">
        <v>80</v>
      </c>
      <c r="AR490" t="s">
        <v>104</v>
      </c>
      <c r="AS490" t="s">
        <v>102</v>
      </c>
      <c r="AT490" s="1"/>
    </row>
    <row r="491" spans="1:47" x14ac:dyDescent="0.25">
      <c r="A491" s="1">
        <v>490</v>
      </c>
      <c r="B491" t="s">
        <v>39</v>
      </c>
      <c r="D491" t="s">
        <v>41</v>
      </c>
      <c r="H491" t="s">
        <v>44</v>
      </c>
      <c r="O491" s="5">
        <f t="shared" si="119"/>
        <v>3</v>
      </c>
      <c r="P491" s="5">
        <f t="shared" si="120"/>
        <v>1</v>
      </c>
      <c r="R491" s="5">
        <f t="shared" si="121"/>
        <v>1</v>
      </c>
      <c r="S491" s="5">
        <f t="shared" si="122"/>
        <v>0</v>
      </c>
      <c r="T491" s="5">
        <f t="shared" si="123"/>
        <v>1</v>
      </c>
      <c r="U491" s="5">
        <f t="shared" si="124"/>
        <v>0</v>
      </c>
      <c r="V491" s="5">
        <f t="shared" si="125"/>
        <v>0</v>
      </c>
      <c r="W491" s="5">
        <f t="shared" si="126"/>
        <v>0</v>
      </c>
      <c r="X491" s="5">
        <f t="shared" si="127"/>
        <v>1</v>
      </c>
      <c r="Y491" s="5">
        <f t="shared" si="128"/>
        <v>0</v>
      </c>
      <c r="Z491" s="5">
        <f t="shared" si="129"/>
        <v>0</v>
      </c>
      <c r="AA491" s="5">
        <f t="shared" si="130"/>
        <v>0</v>
      </c>
      <c r="AB491" s="5">
        <f t="shared" si="131"/>
        <v>0</v>
      </c>
      <c r="AC491" s="5">
        <f t="shared" si="132"/>
        <v>0</v>
      </c>
      <c r="AD491" s="16"/>
      <c r="AF491" s="5">
        <f t="shared" si="133"/>
        <v>3</v>
      </c>
      <c r="AG491" s="5">
        <f t="shared" si="134"/>
        <v>3</v>
      </c>
      <c r="AH491" s="5" t="str">
        <f t="shared" si="135"/>
        <v>Correct</v>
      </c>
      <c r="AI491" t="s">
        <v>94</v>
      </c>
      <c r="AJ491">
        <v>62</v>
      </c>
      <c r="AK491" t="s">
        <v>121</v>
      </c>
      <c r="AL491" t="s">
        <v>207</v>
      </c>
      <c r="AM491" t="s">
        <v>107</v>
      </c>
      <c r="AN491" t="s">
        <v>98</v>
      </c>
      <c r="AO491" s="1" t="s">
        <v>80</v>
      </c>
      <c r="AP491" t="s">
        <v>99</v>
      </c>
      <c r="AQ491" t="s">
        <v>110</v>
      </c>
      <c r="AR491" t="s">
        <v>104</v>
      </c>
      <c r="AS491" t="s">
        <v>102</v>
      </c>
      <c r="AT491" s="1" t="s">
        <v>92</v>
      </c>
      <c r="AU491" t="s">
        <v>98</v>
      </c>
    </row>
    <row r="492" spans="1:47" x14ac:dyDescent="0.25">
      <c r="A492" s="1">
        <v>491</v>
      </c>
      <c r="I492" t="s">
        <v>45</v>
      </c>
      <c r="O492" s="5">
        <f t="shared" si="119"/>
        <v>1</v>
      </c>
      <c r="P492" s="5">
        <f t="shared" si="120"/>
        <v>3</v>
      </c>
      <c r="R492" s="5">
        <f t="shared" si="121"/>
        <v>0</v>
      </c>
      <c r="S492" s="5">
        <f t="shared" si="122"/>
        <v>0</v>
      </c>
      <c r="T492" s="5">
        <f t="shared" si="123"/>
        <v>0</v>
      </c>
      <c r="U492" s="5">
        <f t="shared" si="124"/>
        <v>0</v>
      </c>
      <c r="V492" s="5">
        <f t="shared" si="125"/>
        <v>0</v>
      </c>
      <c r="W492" s="5">
        <f t="shared" si="126"/>
        <v>0</v>
      </c>
      <c r="X492" s="5">
        <f t="shared" si="127"/>
        <v>0</v>
      </c>
      <c r="Y492" s="5">
        <f t="shared" si="128"/>
        <v>1</v>
      </c>
      <c r="Z492" s="5">
        <f t="shared" si="129"/>
        <v>0</v>
      </c>
      <c r="AA492" s="5">
        <f t="shared" si="130"/>
        <v>0</v>
      </c>
      <c r="AB492" s="5">
        <f t="shared" si="131"/>
        <v>0</v>
      </c>
      <c r="AC492" s="5">
        <f t="shared" si="132"/>
        <v>0</v>
      </c>
      <c r="AD492" s="16"/>
      <c r="AF492" s="5">
        <f t="shared" si="133"/>
        <v>1</v>
      </c>
      <c r="AG492" s="5">
        <f t="shared" si="134"/>
        <v>1</v>
      </c>
      <c r="AH492" s="5" t="str">
        <f t="shared" si="135"/>
        <v>Correct</v>
      </c>
      <c r="AI492" t="s">
        <v>94</v>
      </c>
      <c r="AJ492">
        <v>60</v>
      </c>
      <c r="AK492" t="s">
        <v>95</v>
      </c>
      <c r="AL492" t="s">
        <v>151</v>
      </c>
      <c r="AM492" t="s">
        <v>107</v>
      </c>
      <c r="AN492" t="s">
        <v>98</v>
      </c>
      <c r="AO492" s="1" t="s">
        <v>80</v>
      </c>
      <c r="AR492" t="s">
        <v>104</v>
      </c>
      <c r="AS492" t="s">
        <v>102</v>
      </c>
      <c r="AT492" s="1"/>
    </row>
    <row r="493" spans="1:47" x14ac:dyDescent="0.25">
      <c r="A493" s="1">
        <v>492</v>
      </c>
      <c r="C493" t="s">
        <v>40</v>
      </c>
      <c r="E493" t="s">
        <v>42</v>
      </c>
      <c r="J493" t="s">
        <v>46</v>
      </c>
      <c r="O493" s="5">
        <f t="shared" si="119"/>
        <v>3</v>
      </c>
      <c r="P493" s="5">
        <f t="shared" si="120"/>
        <v>1</v>
      </c>
      <c r="R493" s="5">
        <f t="shared" si="121"/>
        <v>0</v>
      </c>
      <c r="S493" s="5">
        <f t="shared" si="122"/>
        <v>1</v>
      </c>
      <c r="T493" s="5">
        <f t="shared" si="123"/>
        <v>0</v>
      </c>
      <c r="U493" s="5">
        <f t="shared" si="124"/>
        <v>1</v>
      </c>
      <c r="V493" s="5">
        <f t="shared" si="125"/>
        <v>0</v>
      </c>
      <c r="W493" s="5">
        <f t="shared" si="126"/>
        <v>0</v>
      </c>
      <c r="X493" s="5">
        <f t="shared" si="127"/>
        <v>0</v>
      </c>
      <c r="Y493" s="5">
        <f t="shared" si="128"/>
        <v>0</v>
      </c>
      <c r="Z493" s="5">
        <f t="shared" si="129"/>
        <v>1</v>
      </c>
      <c r="AA493" s="5">
        <f t="shared" si="130"/>
        <v>0</v>
      </c>
      <c r="AB493" s="5">
        <f t="shared" si="131"/>
        <v>0</v>
      </c>
      <c r="AC493" s="5">
        <f t="shared" si="132"/>
        <v>0</v>
      </c>
      <c r="AD493" s="16"/>
      <c r="AF493" s="5">
        <f t="shared" si="133"/>
        <v>3</v>
      </c>
      <c r="AG493" s="5">
        <f t="shared" si="134"/>
        <v>3</v>
      </c>
      <c r="AH493" s="5" t="str">
        <f t="shared" si="135"/>
        <v>Correct</v>
      </c>
      <c r="AI493" t="s">
        <v>94</v>
      </c>
      <c r="AJ493">
        <v>83</v>
      </c>
      <c r="AK493" t="s">
        <v>95</v>
      </c>
      <c r="AL493" t="s">
        <v>204</v>
      </c>
      <c r="AM493" t="s">
        <v>128</v>
      </c>
      <c r="AN493" t="s">
        <v>98</v>
      </c>
      <c r="AO493" s="1" t="s">
        <v>85</v>
      </c>
      <c r="AP493" t="s">
        <v>108</v>
      </c>
      <c r="AQ493" t="s">
        <v>110</v>
      </c>
      <c r="AR493" t="s">
        <v>104</v>
      </c>
      <c r="AS493" t="s">
        <v>111</v>
      </c>
      <c r="AT493" s="1"/>
      <c r="AU493" t="s">
        <v>98</v>
      </c>
    </row>
    <row r="494" spans="1:47" x14ac:dyDescent="0.25">
      <c r="A494" s="1">
        <v>493</v>
      </c>
      <c r="H494" t="s">
        <v>44</v>
      </c>
      <c r="I494" t="s">
        <v>45</v>
      </c>
      <c r="O494" s="5">
        <f t="shared" si="119"/>
        <v>2</v>
      </c>
      <c r="P494" s="5">
        <f t="shared" si="120"/>
        <v>1.5</v>
      </c>
      <c r="R494" s="5">
        <f t="shared" si="121"/>
        <v>0</v>
      </c>
      <c r="S494" s="5">
        <f t="shared" si="122"/>
        <v>0</v>
      </c>
      <c r="T494" s="5">
        <f t="shared" si="123"/>
        <v>0</v>
      </c>
      <c r="U494" s="5">
        <f t="shared" si="124"/>
        <v>0</v>
      </c>
      <c r="V494" s="5">
        <f t="shared" si="125"/>
        <v>0</v>
      </c>
      <c r="W494" s="5">
        <f t="shared" si="126"/>
        <v>0</v>
      </c>
      <c r="X494" s="5">
        <f t="shared" si="127"/>
        <v>1</v>
      </c>
      <c r="Y494" s="5">
        <f t="shared" si="128"/>
        <v>1</v>
      </c>
      <c r="Z494" s="5">
        <f t="shared" si="129"/>
        <v>0</v>
      </c>
      <c r="AA494" s="5">
        <f t="shared" si="130"/>
        <v>0</v>
      </c>
      <c r="AB494" s="5">
        <f t="shared" si="131"/>
        <v>0</v>
      </c>
      <c r="AC494" s="5">
        <f t="shared" si="132"/>
        <v>0</v>
      </c>
      <c r="AD494" s="16"/>
      <c r="AF494" s="5">
        <f t="shared" si="133"/>
        <v>2</v>
      </c>
      <c r="AG494" s="5">
        <f t="shared" si="134"/>
        <v>2</v>
      </c>
      <c r="AH494" s="5" t="str">
        <f t="shared" si="135"/>
        <v>Correct</v>
      </c>
      <c r="AI494" t="s">
        <v>94</v>
      </c>
      <c r="AJ494">
        <v>65</v>
      </c>
      <c r="AK494" t="s">
        <v>121</v>
      </c>
      <c r="AL494" t="s">
        <v>161</v>
      </c>
      <c r="AM494" t="s">
        <v>107</v>
      </c>
      <c r="AN494" t="s">
        <v>98</v>
      </c>
      <c r="AO494" s="1" t="s">
        <v>80</v>
      </c>
      <c r="AP494" t="s">
        <v>114</v>
      </c>
      <c r="AQ494" t="s">
        <v>100</v>
      </c>
      <c r="AR494" t="s">
        <v>101</v>
      </c>
      <c r="AS494" t="s">
        <v>102</v>
      </c>
      <c r="AT494" s="1" t="s">
        <v>92</v>
      </c>
      <c r="AU494" t="s">
        <v>102</v>
      </c>
    </row>
    <row r="495" spans="1:47" x14ac:dyDescent="0.25">
      <c r="A495" s="1">
        <v>494</v>
      </c>
      <c r="B495" t="s">
        <v>39</v>
      </c>
      <c r="O495" s="5">
        <f t="shared" si="119"/>
        <v>1</v>
      </c>
      <c r="P495" s="5">
        <f t="shared" si="120"/>
        <v>3</v>
      </c>
      <c r="R495" s="5">
        <f t="shared" si="121"/>
        <v>1</v>
      </c>
      <c r="S495" s="5">
        <f t="shared" si="122"/>
        <v>0</v>
      </c>
      <c r="T495" s="5">
        <f t="shared" si="123"/>
        <v>0</v>
      </c>
      <c r="U495" s="5">
        <f t="shared" si="124"/>
        <v>0</v>
      </c>
      <c r="V495" s="5">
        <f t="shared" si="125"/>
        <v>0</v>
      </c>
      <c r="W495" s="5">
        <f t="shared" si="126"/>
        <v>0</v>
      </c>
      <c r="X495" s="5">
        <f t="shared" si="127"/>
        <v>0</v>
      </c>
      <c r="Y495" s="5">
        <f t="shared" si="128"/>
        <v>0</v>
      </c>
      <c r="Z495" s="5">
        <f t="shared" si="129"/>
        <v>0</v>
      </c>
      <c r="AA495" s="5">
        <f t="shared" si="130"/>
        <v>0</v>
      </c>
      <c r="AB495" s="5">
        <f t="shared" si="131"/>
        <v>0</v>
      </c>
      <c r="AC495" s="5">
        <f t="shared" si="132"/>
        <v>0</v>
      </c>
      <c r="AD495" s="16"/>
      <c r="AF495" s="5">
        <f t="shared" si="133"/>
        <v>1</v>
      </c>
      <c r="AG495" s="5">
        <f t="shared" si="134"/>
        <v>1</v>
      </c>
      <c r="AH495" s="5" t="str">
        <f t="shared" si="135"/>
        <v>Correct</v>
      </c>
      <c r="AI495" t="s">
        <v>94</v>
      </c>
      <c r="AJ495">
        <v>91</v>
      </c>
      <c r="AK495" t="s">
        <v>95</v>
      </c>
      <c r="AL495" t="s">
        <v>204</v>
      </c>
      <c r="AM495" t="s">
        <v>107</v>
      </c>
      <c r="AN495" t="s">
        <v>98</v>
      </c>
      <c r="AO495" s="1" t="s">
        <v>80</v>
      </c>
      <c r="AQ495" t="s">
        <v>100</v>
      </c>
      <c r="AR495" t="s">
        <v>104</v>
      </c>
      <c r="AS495" t="s">
        <v>102</v>
      </c>
      <c r="AT495" s="1" t="s">
        <v>91</v>
      </c>
      <c r="AU495" t="s">
        <v>98</v>
      </c>
    </row>
    <row r="496" spans="1:47" x14ac:dyDescent="0.25">
      <c r="A496" s="1">
        <v>495</v>
      </c>
      <c r="C496" t="s">
        <v>40</v>
      </c>
      <c r="G496" t="s">
        <v>37</v>
      </c>
      <c r="O496" s="5">
        <f t="shared" si="119"/>
        <v>2</v>
      </c>
      <c r="P496" s="5">
        <f t="shared" si="120"/>
        <v>1.5</v>
      </c>
      <c r="R496" s="5">
        <f t="shared" si="121"/>
        <v>0</v>
      </c>
      <c r="S496" s="5">
        <f t="shared" si="122"/>
        <v>1</v>
      </c>
      <c r="T496" s="5">
        <f t="shared" si="123"/>
        <v>0</v>
      </c>
      <c r="U496" s="5">
        <f t="shared" si="124"/>
        <v>0</v>
      </c>
      <c r="V496" s="5">
        <f t="shared" si="125"/>
        <v>0</v>
      </c>
      <c r="W496" s="5">
        <f t="shared" si="126"/>
        <v>1</v>
      </c>
      <c r="X496" s="5">
        <f t="shared" si="127"/>
        <v>0</v>
      </c>
      <c r="Y496" s="5">
        <f t="shared" si="128"/>
        <v>0</v>
      </c>
      <c r="Z496" s="5">
        <f t="shared" si="129"/>
        <v>0</v>
      </c>
      <c r="AA496" s="5">
        <f t="shared" si="130"/>
        <v>0</v>
      </c>
      <c r="AB496" s="5">
        <f t="shared" si="131"/>
        <v>0</v>
      </c>
      <c r="AC496" s="5">
        <f t="shared" si="132"/>
        <v>0</v>
      </c>
      <c r="AD496" s="16"/>
      <c r="AF496" s="5">
        <f t="shared" si="133"/>
        <v>2</v>
      </c>
      <c r="AG496" s="5">
        <f t="shared" si="134"/>
        <v>2</v>
      </c>
      <c r="AH496" s="5" t="str">
        <f t="shared" si="135"/>
        <v>Correct</v>
      </c>
      <c r="AI496" t="s">
        <v>94</v>
      </c>
      <c r="AJ496">
        <v>82</v>
      </c>
      <c r="AK496" t="s">
        <v>95</v>
      </c>
      <c r="AL496" t="s">
        <v>240</v>
      </c>
      <c r="AM496" t="s">
        <v>107</v>
      </c>
      <c r="AN496" t="s">
        <v>98</v>
      </c>
      <c r="AO496" s="1" t="s">
        <v>80</v>
      </c>
      <c r="AQ496" t="s">
        <v>110</v>
      </c>
      <c r="AR496" t="s">
        <v>104</v>
      </c>
      <c r="AS496" t="s">
        <v>102</v>
      </c>
      <c r="AT496" s="1" t="s">
        <v>91</v>
      </c>
      <c r="AU496" t="s">
        <v>98</v>
      </c>
    </row>
    <row r="497" spans="1:47" x14ac:dyDescent="0.25">
      <c r="A497" s="1">
        <v>496</v>
      </c>
      <c r="B497" t="s">
        <v>39</v>
      </c>
      <c r="E497" t="s">
        <v>42</v>
      </c>
      <c r="H497" t="s">
        <v>44</v>
      </c>
      <c r="O497" s="5">
        <f t="shared" si="119"/>
        <v>3</v>
      </c>
      <c r="P497" s="5">
        <f t="shared" si="120"/>
        <v>1</v>
      </c>
      <c r="R497" s="5">
        <f t="shared" si="121"/>
        <v>1</v>
      </c>
      <c r="S497" s="5">
        <f t="shared" si="122"/>
        <v>0</v>
      </c>
      <c r="T497" s="5">
        <f t="shared" si="123"/>
        <v>0</v>
      </c>
      <c r="U497" s="5">
        <f t="shared" si="124"/>
        <v>1</v>
      </c>
      <c r="V497" s="5">
        <f t="shared" si="125"/>
        <v>0</v>
      </c>
      <c r="W497" s="5">
        <f t="shared" si="126"/>
        <v>0</v>
      </c>
      <c r="X497" s="5">
        <f t="shared" si="127"/>
        <v>1</v>
      </c>
      <c r="Y497" s="5">
        <f t="shared" si="128"/>
        <v>0</v>
      </c>
      <c r="Z497" s="5">
        <f t="shared" si="129"/>
        <v>0</v>
      </c>
      <c r="AA497" s="5">
        <f t="shared" si="130"/>
        <v>0</v>
      </c>
      <c r="AB497" s="5">
        <f t="shared" si="131"/>
        <v>0</v>
      </c>
      <c r="AC497" s="5">
        <f t="shared" si="132"/>
        <v>0</v>
      </c>
      <c r="AD497" s="16"/>
      <c r="AF497" s="5">
        <f t="shared" si="133"/>
        <v>3</v>
      </c>
      <c r="AG497" s="5">
        <f t="shared" si="134"/>
        <v>3</v>
      </c>
      <c r="AH497" s="5" t="str">
        <f t="shared" si="135"/>
        <v>Correct</v>
      </c>
      <c r="AI497" t="s">
        <v>94</v>
      </c>
      <c r="AJ497">
        <v>54</v>
      </c>
      <c r="AK497" t="s">
        <v>95</v>
      </c>
      <c r="AL497" t="s">
        <v>241</v>
      </c>
      <c r="AM497" t="s">
        <v>128</v>
      </c>
      <c r="AN497" t="s">
        <v>98</v>
      </c>
      <c r="AO497" s="1" t="s">
        <v>80</v>
      </c>
      <c r="AP497" t="s">
        <v>114</v>
      </c>
      <c r="AQ497" t="s">
        <v>110</v>
      </c>
      <c r="AR497" t="s">
        <v>101</v>
      </c>
      <c r="AS497" t="s">
        <v>102</v>
      </c>
      <c r="AT497" s="1" t="s">
        <v>92</v>
      </c>
      <c r="AU497" t="s">
        <v>102</v>
      </c>
    </row>
    <row r="498" spans="1:47" x14ac:dyDescent="0.25">
      <c r="A498" s="1">
        <v>497</v>
      </c>
      <c r="B498" t="s">
        <v>39</v>
      </c>
      <c r="D498" t="s">
        <v>41</v>
      </c>
      <c r="E498" t="s">
        <v>42</v>
      </c>
      <c r="O498" s="5">
        <f t="shared" si="119"/>
        <v>3</v>
      </c>
      <c r="P498" s="5">
        <f t="shared" si="120"/>
        <v>1</v>
      </c>
      <c r="R498" s="5">
        <f t="shared" si="121"/>
        <v>1</v>
      </c>
      <c r="S498" s="5">
        <f t="shared" si="122"/>
        <v>0</v>
      </c>
      <c r="T498" s="5">
        <f t="shared" si="123"/>
        <v>1</v>
      </c>
      <c r="U498" s="5">
        <f t="shared" si="124"/>
        <v>1</v>
      </c>
      <c r="V498" s="5">
        <f t="shared" si="125"/>
        <v>0</v>
      </c>
      <c r="W498" s="5">
        <f t="shared" si="126"/>
        <v>0</v>
      </c>
      <c r="X498" s="5">
        <f t="shared" si="127"/>
        <v>0</v>
      </c>
      <c r="Y498" s="5">
        <f t="shared" si="128"/>
        <v>0</v>
      </c>
      <c r="Z498" s="5">
        <f t="shared" si="129"/>
        <v>0</v>
      </c>
      <c r="AA498" s="5">
        <f t="shared" si="130"/>
        <v>0</v>
      </c>
      <c r="AB498" s="5">
        <f t="shared" si="131"/>
        <v>0</v>
      </c>
      <c r="AC498" s="5">
        <f t="shared" si="132"/>
        <v>0</v>
      </c>
      <c r="AD498" s="16"/>
      <c r="AF498" s="5">
        <f t="shared" si="133"/>
        <v>3</v>
      </c>
      <c r="AG498" s="5">
        <f t="shared" si="134"/>
        <v>3</v>
      </c>
      <c r="AH498" s="5" t="str">
        <f t="shared" si="135"/>
        <v>Correct</v>
      </c>
      <c r="AI498" t="s">
        <v>94</v>
      </c>
      <c r="AJ498">
        <v>57</v>
      </c>
      <c r="AK498" t="s">
        <v>95</v>
      </c>
      <c r="AL498" t="s">
        <v>236</v>
      </c>
      <c r="AM498" t="s">
        <v>347</v>
      </c>
      <c r="AN498" t="s">
        <v>102</v>
      </c>
      <c r="AO498" s="1" t="s">
        <v>355</v>
      </c>
      <c r="AP498" t="s">
        <v>114</v>
      </c>
      <c r="AQ498" t="s">
        <v>110</v>
      </c>
      <c r="AR498" t="s">
        <v>101</v>
      </c>
      <c r="AS498" t="s">
        <v>102</v>
      </c>
      <c r="AT498" s="1" t="s">
        <v>92</v>
      </c>
      <c r="AU498" t="s">
        <v>102</v>
      </c>
    </row>
    <row r="499" spans="1:47" x14ac:dyDescent="0.25">
      <c r="A499" s="1">
        <v>498</v>
      </c>
      <c r="O499" s="5">
        <f t="shared" si="119"/>
        <v>0</v>
      </c>
      <c r="P499" s="5" t="e">
        <f t="shared" si="120"/>
        <v>#DIV/0!</v>
      </c>
      <c r="R499" s="5">
        <f t="shared" si="121"/>
        <v>0</v>
      </c>
      <c r="S499" s="5">
        <f t="shared" si="122"/>
        <v>0</v>
      </c>
      <c r="T499" s="5">
        <f t="shared" si="123"/>
        <v>0</v>
      </c>
      <c r="U499" s="5">
        <f t="shared" si="124"/>
        <v>0</v>
      </c>
      <c r="V499" s="5">
        <f t="shared" si="125"/>
        <v>0</v>
      </c>
      <c r="W499" s="5">
        <f t="shared" si="126"/>
        <v>0</v>
      </c>
      <c r="X499" s="5">
        <f t="shared" si="127"/>
        <v>0</v>
      </c>
      <c r="Y499" s="5">
        <f t="shared" si="128"/>
        <v>0</v>
      </c>
      <c r="Z499" s="5">
        <f t="shared" si="129"/>
        <v>0</v>
      </c>
      <c r="AA499" s="5">
        <f t="shared" si="130"/>
        <v>0</v>
      </c>
      <c r="AB499" s="5">
        <f t="shared" si="131"/>
        <v>0</v>
      </c>
      <c r="AC499" s="5">
        <f t="shared" si="132"/>
        <v>0</v>
      </c>
      <c r="AD499" s="16"/>
      <c r="AF499" s="5">
        <f t="shared" si="133"/>
        <v>0</v>
      </c>
      <c r="AG499" s="5">
        <f t="shared" si="134"/>
        <v>0</v>
      </c>
      <c r="AH499" s="5" t="str">
        <f t="shared" si="135"/>
        <v>Correct</v>
      </c>
      <c r="AI499" t="s">
        <v>105</v>
      </c>
      <c r="AJ499">
        <v>70</v>
      </c>
      <c r="AK499" t="s">
        <v>95</v>
      </c>
      <c r="AL499" t="s">
        <v>186</v>
      </c>
      <c r="AM499" t="s">
        <v>107</v>
      </c>
      <c r="AN499" t="s">
        <v>98</v>
      </c>
      <c r="AO499" s="1" t="s">
        <v>80</v>
      </c>
      <c r="AQ499" t="s">
        <v>110</v>
      </c>
      <c r="AR499" t="s">
        <v>104</v>
      </c>
      <c r="AS499" t="s">
        <v>102</v>
      </c>
      <c r="AT499" s="1" t="s">
        <v>91</v>
      </c>
      <c r="AU499" t="s">
        <v>98</v>
      </c>
    </row>
    <row r="500" spans="1:47" x14ac:dyDescent="0.25">
      <c r="A500" s="1">
        <v>499</v>
      </c>
      <c r="B500" t="s">
        <v>39</v>
      </c>
      <c r="G500" t="s">
        <v>37</v>
      </c>
      <c r="O500" s="5">
        <f t="shared" si="119"/>
        <v>2</v>
      </c>
      <c r="P500" s="5">
        <f t="shared" si="120"/>
        <v>1.5</v>
      </c>
      <c r="R500" s="5">
        <f t="shared" si="121"/>
        <v>1</v>
      </c>
      <c r="S500" s="5">
        <f t="shared" si="122"/>
        <v>0</v>
      </c>
      <c r="T500" s="5">
        <f t="shared" si="123"/>
        <v>0</v>
      </c>
      <c r="U500" s="5">
        <f t="shared" si="124"/>
        <v>0</v>
      </c>
      <c r="V500" s="5">
        <f t="shared" si="125"/>
        <v>0</v>
      </c>
      <c r="W500" s="5">
        <f t="shared" si="126"/>
        <v>1</v>
      </c>
      <c r="X500" s="5">
        <f t="shared" si="127"/>
        <v>0</v>
      </c>
      <c r="Y500" s="5">
        <f t="shared" si="128"/>
        <v>0</v>
      </c>
      <c r="Z500" s="5">
        <f t="shared" si="129"/>
        <v>0</v>
      </c>
      <c r="AA500" s="5">
        <f t="shared" si="130"/>
        <v>0</v>
      </c>
      <c r="AB500" s="5">
        <f t="shared" si="131"/>
        <v>0</v>
      </c>
      <c r="AC500" s="5">
        <f t="shared" si="132"/>
        <v>0</v>
      </c>
      <c r="AD500" s="16"/>
      <c r="AF500" s="5">
        <f t="shared" si="133"/>
        <v>2</v>
      </c>
      <c r="AG500" s="5">
        <f t="shared" si="134"/>
        <v>2</v>
      </c>
      <c r="AH500" s="5" t="str">
        <f t="shared" si="135"/>
        <v>Correct</v>
      </c>
      <c r="AI500" t="s">
        <v>94</v>
      </c>
      <c r="AJ500">
        <v>73</v>
      </c>
      <c r="AK500" t="s">
        <v>95</v>
      </c>
      <c r="AL500" t="s">
        <v>156</v>
      </c>
      <c r="AM500" t="s">
        <v>107</v>
      </c>
      <c r="AN500" t="s">
        <v>98</v>
      </c>
      <c r="AO500" s="1" t="s">
        <v>80</v>
      </c>
      <c r="AP500" t="s">
        <v>99</v>
      </c>
      <c r="AQ500" t="s">
        <v>120</v>
      </c>
      <c r="AR500" t="s">
        <v>101</v>
      </c>
      <c r="AS500" t="s">
        <v>102</v>
      </c>
      <c r="AT500" s="1" t="s">
        <v>91</v>
      </c>
      <c r="AU500" t="s">
        <v>98</v>
      </c>
    </row>
    <row r="501" spans="1:47" x14ac:dyDescent="0.25">
      <c r="A501" s="1">
        <v>500</v>
      </c>
      <c r="B501" t="s">
        <v>39</v>
      </c>
      <c r="F501" t="s">
        <v>43</v>
      </c>
      <c r="H501" t="s">
        <v>44</v>
      </c>
      <c r="O501" s="5">
        <f t="shared" si="119"/>
        <v>3</v>
      </c>
      <c r="P501" s="5">
        <f t="shared" si="120"/>
        <v>1</v>
      </c>
      <c r="R501" s="5">
        <f t="shared" si="121"/>
        <v>1</v>
      </c>
      <c r="S501" s="5">
        <f t="shared" si="122"/>
        <v>0</v>
      </c>
      <c r="T501" s="5">
        <f t="shared" si="123"/>
        <v>0</v>
      </c>
      <c r="U501" s="5">
        <f t="shared" si="124"/>
        <v>0</v>
      </c>
      <c r="V501" s="5">
        <f t="shared" si="125"/>
        <v>1</v>
      </c>
      <c r="W501" s="5">
        <f t="shared" si="126"/>
        <v>0</v>
      </c>
      <c r="X501" s="5">
        <f t="shared" si="127"/>
        <v>1</v>
      </c>
      <c r="Y501" s="5">
        <f t="shared" si="128"/>
        <v>0</v>
      </c>
      <c r="Z501" s="5">
        <f t="shared" si="129"/>
        <v>0</v>
      </c>
      <c r="AA501" s="5">
        <f t="shared" si="130"/>
        <v>0</v>
      </c>
      <c r="AB501" s="5">
        <f t="shared" si="131"/>
        <v>0</v>
      </c>
      <c r="AC501" s="5">
        <f t="shared" si="132"/>
        <v>0</v>
      </c>
      <c r="AD501" s="16"/>
      <c r="AF501" s="5">
        <f t="shared" si="133"/>
        <v>3</v>
      </c>
      <c r="AG501" s="5">
        <f t="shared" si="134"/>
        <v>3</v>
      </c>
      <c r="AH501" s="5" t="str">
        <f t="shared" si="135"/>
        <v>Correct</v>
      </c>
      <c r="AI501" t="s">
        <v>94</v>
      </c>
      <c r="AJ501">
        <v>77</v>
      </c>
      <c r="AK501" t="s">
        <v>95</v>
      </c>
      <c r="AL501" t="s">
        <v>186</v>
      </c>
      <c r="AM501" t="s">
        <v>107</v>
      </c>
      <c r="AN501" t="s">
        <v>98</v>
      </c>
      <c r="AO501" s="1" t="s">
        <v>80</v>
      </c>
      <c r="AQ501" t="s">
        <v>110</v>
      </c>
      <c r="AR501" t="s">
        <v>104</v>
      </c>
      <c r="AS501" t="s">
        <v>102</v>
      </c>
      <c r="AT501" s="1" t="s">
        <v>91</v>
      </c>
      <c r="AU501" t="s">
        <v>102</v>
      </c>
    </row>
    <row r="502" spans="1:47" x14ac:dyDescent="0.25">
      <c r="A502" s="1">
        <v>501</v>
      </c>
      <c r="B502" t="s">
        <v>39</v>
      </c>
      <c r="G502" t="s">
        <v>37</v>
      </c>
      <c r="O502" s="5">
        <f t="shared" si="119"/>
        <v>2</v>
      </c>
      <c r="P502" s="5">
        <f t="shared" si="120"/>
        <v>1.5</v>
      </c>
      <c r="R502" s="5">
        <f t="shared" si="121"/>
        <v>1</v>
      </c>
      <c r="S502" s="5">
        <f t="shared" si="122"/>
        <v>0</v>
      </c>
      <c r="T502" s="5">
        <f t="shared" si="123"/>
        <v>0</v>
      </c>
      <c r="U502" s="5">
        <f t="shared" si="124"/>
        <v>0</v>
      </c>
      <c r="V502" s="5">
        <f t="shared" si="125"/>
        <v>0</v>
      </c>
      <c r="W502" s="5">
        <f t="shared" si="126"/>
        <v>1</v>
      </c>
      <c r="X502" s="5">
        <f t="shared" si="127"/>
        <v>0</v>
      </c>
      <c r="Y502" s="5">
        <f t="shared" si="128"/>
        <v>0</v>
      </c>
      <c r="Z502" s="5">
        <f t="shared" si="129"/>
        <v>0</v>
      </c>
      <c r="AA502" s="5">
        <f t="shared" si="130"/>
        <v>0</v>
      </c>
      <c r="AB502" s="5">
        <f t="shared" si="131"/>
        <v>0</v>
      </c>
      <c r="AC502" s="5">
        <f t="shared" si="132"/>
        <v>0</v>
      </c>
      <c r="AD502" s="16"/>
      <c r="AF502" s="5">
        <f t="shared" si="133"/>
        <v>2</v>
      </c>
      <c r="AG502" s="5">
        <f t="shared" si="134"/>
        <v>2</v>
      </c>
      <c r="AH502" s="5" t="str">
        <f t="shared" si="135"/>
        <v>Correct</v>
      </c>
      <c r="AI502" t="s">
        <v>105</v>
      </c>
      <c r="AJ502">
        <v>72</v>
      </c>
      <c r="AK502" t="s">
        <v>95</v>
      </c>
      <c r="AL502" t="s">
        <v>238</v>
      </c>
      <c r="AM502" t="s">
        <v>128</v>
      </c>
      <c r="AN502" t="s">
        <v>98</v>
      </c>
      <c r="AO502" s="1" t="s">
        <v>80</v>
      </c>
      <c r="AP502" t="s">
        <v>108</v>
      </c>
      <c r="AQ502" t="s">
        <v>110</v>
      </c>
      <c r="AR502" t="s">
        <v>104</v>
      </c>
      <c r="AS502" t="s">
        <v>102</v>
      </c>
      <c r="AT502" s="1" t="s">
        <v>91</v>
      </c>
      <c r="AU502" t="s">
        <v>102</v>
      </c>
    </row>
    <row r="503" spans="1:47" x14ac:dyDescent="0.25">
      <c r="A503" s="1">
        <v>502</v>
      </c>
      <c r="E503" t="s">
        <v>42</v>
      </c>
      <c r="F503" t="s">
        <v>43</v>
      </c>
      <c r="J503" t="s">
        <v>46</v>
      </c>
      <c r="O503" s="5">
        <f t="shared" si="119"/>
        <v>3</v>
      </c>
      <c r="P503" s="5">
        <f t="shared" si="120"/>
        <v>1</v>
      </c>
      <c r="R503" s="5">
        <f t="shared" si="121"/>
        <v>0</v>
      </c>
      <c r="S503" s="5">
        <f t="shared" si="122"/>
        <v>0</v>
      </c>
      <c r="T503" s="5">
        <f t="shared" si="123"/>
        <v>0</v>
      </c>
      <c r="U503" s="5">
        <f t="shared" si="124"/>
        <v>1</v>
      </c>
      <c r="V503" s="5">
        <f t="shared" si="125"/>
        <v>1</v>
      </c>
      <c r="W503" s="5">
        <f t="shared" si="126"/>
        <v>0</v>
      </c>
      <c r="X503" s="5">
        <f t="shared" si="127"/>
        <v>0</v>
      </c>
      <c r="Y503" s="5">
        <f t="shared" si="128"/>
        <v>0</v>
      </c>
      <c r="Z503" s="5">
        <f t="shared" si="129"/>
        <v>1</v>
      </c>
      <c r="AA503" s="5">
        <f t="shared" si="130"/>
        <v>0</v>
      </c>
      <c r="AB503" s="5">
        <f t="shared" si="131"/>
        <v>0</v>
      </c>
      <c r="AC503" s="5">
        <f t="shared" si="132"/>
        <v>0</v>
      </c>
      <c r="AD503" s="16"/>
      <c r="AF503" s="5">
        <f t="shared" si="133"/>
        <v>3</v>
      </c>
      <c r="AG503" s="5">
        <f t="shared" si="134"/>
        <v>3</v>
      </c>
      <c r="AH503" s="5" t="str">
        <f t="shared" si="135"/>
        <v>Correct</v>
      </c>
      <c r="AI503" t="s">
        <v>105</v>
      </c>
      <c r="AJ503">
        <v>56</v>
      </c>
      <c r="AK503" t="s">
        <v>95</v>
      </c>
      <c r="AL503" t="s">
        <v>186</v>
      </c>
      <c r="AM503" t="s">
        <v>97</v>
      </c>
      <c r="AN503" t="s">
        <v>102</v>
      </c>
      <c r="AO503" s="1" t="s">
        <v>355</v>
      </c>
      <c r="AP503" t="s">
        <v>109</v>
      </c>
      <c r="AQ503" t="s">
        <v>110</v>
      </c>
      <c r="AR503" t="s">
        <v>104</v>
      </c>
      <c r="AT503" s="1" t="s">
        <v>372</v>
      </c>
      <c r="AU503" t="s">
        <v>98</v>
      </c>
    </row>
    <row r="504" spans="1:47" x14ac:dyDescent="0.25">
      <c r="A504" s="1">
        <v>503</v>
      </c>
      <c r="O504" s="5">
        <f t="shared" si="119"/>
        <v>0</v>
      </c>
      <c r="P504" s="5" t="e">
        <f t="shared" si="120"/>
        <v>#DIV/0!</v>
      </c>
      <c r="R504" s="5">
        <f t="shared" si="121"/>
        <v>0</v>
      </c>
      <c r="S504" s="5">
        <f t="shared" si="122"/>
        <v>0</v>
      </c>
      <c r="T504" s="5">
        <f t="shared" si="123"/>
        <v>0</v>
      </c>
      <c r="U504" s="5">
        <f t="shared" si="124"/>
        <v>0</v>
      </c>
      <c r="V504" s="5">
        <f t="shared" si="125"/>
        <v>0</v>
      </c>
      <c r="W504" s="5">
        <f t="shared" si="126"/>
        <v>0</v>
      </c>
      <c r="X504" s="5">
        <f t="shared" si="127"/>
        <v>0</v>
      </c>
      <c r="Y504" s="5">
        <f t="shared" si="128"/>
        <v>0</v>
      </c>
      <c r="Z504" s="5">
        <f t="shared" si="129"/>
        <v>0</v>
      </c>
      <c r="AA504" s="5">
        <f t="shared" si="130"/>
        <v>0</v>
      </c>
      <c r="AB504" s="5">
        <f t="shared" si="131"/>
        <v>0</v>
      </c>
      <c r="AC504" s="5">
        <f t="shared" si="132"/>
        <v>0</v>
      </c>
      <c r="AD504" s="16"/>
      <c r="AF504" s="5">
        <f t="shared" si="133"/>
        <v>0</v>
      </c>
      <c r="AG504" s="5">
        <f t="shared" si="134"/>
        <v>0</v>
      </c>
      <c r="AH504" s="5" t="str">
        <f t="shared" si="135"/>
        <v>Correct</v>
      </c>
      <c r="AI504" t="s">
        <v>105</v>
      </c>
      <c r="AJ504">
        <v>69</v>
      </c>
      <c r="AK504" t="s">
        <v>95</v>
      </c>
      <c r="AL504" t="s">
        <v>156</v>
      </c>
      <c r="AM504" t="s">
        <v>107</v>
      </c>
      <c r="AN504" t="s">
        <v>98</v>
      </c>
      <c r="AO504" s="1" t="s">
        <v>80</v>
      </c>
      <c r="AP504" t="s">
        <v>114</v>
      </c>
      <c r="AQ504" t="s">
        <v>120</v>
      </c>
      <c r="AR504" t="s">
        <v>104</v>
      </c>
      <c r="AS504" t="s">
        <v>102</v>
      </c>
      <c r="AT504" s="1" t="s">
        <v>91</v>
      </c>
      <c r="AU504" t="s">
        <v>102</v>
      </c>
    </row>
    <row r="505" spans="1:47" x14ac:dyDescent="0.25">
      <c r="A505" s="1">
        <v>504</v>
      </c>
      <c r="O505" s="5">
        <f t="shared" si="119"/>
        <v>0</v>
      </c>
      <c r="P505" s="5" t="e">
        <f t="shared" si="120"/>
        <v>#DIV/0!</v>
      </c>
      <c r="R505" s="5">
        <f t="shared" si="121"/>
        <v>0</v>
      </c>
      <c r="S505" s="5">
        <f t="shared" si="122"/>
        <v>0</v>
      </c>
      <c r="T505" s="5">
        <f t="shared" si="123"/>
        <v>0</v>
      </c>
      <c r="U505" s="5">
        <f t="shared" si="124"/>
        <v>0</v>
      </c>
      <c r="V505" s="5">
        <f t="shared" si="125"/>
        <v>0</v>
      </c>
      <c r="W505" s="5">
        <f t="shared" si="126"/>
        <v>0</v>
      </c>
      <c r="X505" s="5">
        <f t="shared" si="127"/>
        <v>0</v>
      </c>
      <c r="Y505" s="5">
        <f t="shared" si="128"/>
        <v>0</v>
      </c>
      <c r="Z505" s="5">
        <f t="shared" si="129"/>
        <v>0</v>
      </c>
      <c r="AA505" s="5">
        <f t="shared" si="130"/>
        <v>0</v>
      </c>
      <c r="AB505" s="5">
        <f t="shared" si="131"/>
        <v>0</v>
      </c>
      <c r="AC505" s="5">
        <f t="shared" si="132"/>
        <v>0</v>
      </c>
      <c r="AD505" s="16"/>
      <c r="AF505" s="5">
        <f t="shared" si="133"/>
        <v>0</v>
      </c>
      <c r="AG505" s="5">
        <f t="shared" si="134"/>
        <v>0</v>
      </c>
      <c r="AH505" s="5" t="str">
        <f t="shared" si="135"/>
        <v>Correct</v>
      </c>
      <c r="AI505" t="s">
        <v>94</v>
      </c>
      <c r="AJ505">
        <v>35</v>
      </c>
      <c r="AK505" t="s">
        <v>95</v>
      </c>
      <c r="AL505" t="s">
        <v>235</v>
      </c>
      <c r="AM505" t="s">
        <v>107</v>
      </c>
      <c r="AN505" t="s">
        <v>98</v>
      </c>
      <c r="AO505" s="1" t="s">
        <v>80</v>
      </c>
      <c r="AP505" t="s">
        <v>108</v>
      </c>
      <c r="AQ505" t="s">
        <v>110</v>
      </c>
      <c r="AR505" t="s">
        <v>101</v>
      </c>
      <c r="AS505" t="s">
        <v>102</v>
      </c>
      <c r="AT505" s="1" t="s">
        <v>92</v>
      </c>
      <c r="AU505" t="s">
        <v>102</v>
      </c>
    </row>
    <row r="506" spans="1:47" x14ac:dyDescent="0.25">
      <c r="A506" s="1">
        <v>505</v>
      </c>
      <c r="B506" t="s">
        <v>39</v>
      </c>
      <c r="H506" t="s">
        <v>44</v>
      </c>
      <c r="L506" t="s">
        <v>48</v>
      </c>
      <c r="O506" s="5">
        <f t="shared" si="119"/>
        <v>3</v>
      </c>
      <c r="P506" s="5">
        <f t="shared" si="120"/>
        <v>1</v>
      </c>
      <c r="R506" s="5">
        <f t="shared" si="121"/>
        <v>1</v>
      </c>
      <c r="S506" s="5">
        <f t="shared" si="122"/>
        <v>0</v>
      </c>
      <c r="T506" s="5">
        <f t="shared" si="123"/>
        <v>0</v>
      </c>
      <c r="U506" s="5">
        <f t="shared" si="124"/>
        <v>0</v>
      </c>
      <c r="V506" s="5">
        <f t="shared" si="125"/>
        <v>0</v>
      </c>
      <c r="W506" s="5">
        <f t="shared" si="126"/>
        <v>0</v>
      </c>
      <c r="X506" s="5">
        <f t="shared" si="127"/>
        <v>1</v>
      </c>
      <c r="Y506" s="5">
        <f t="shared" si="128"/>
        <v>0</v>
      </c>
      <c r="Z506" s="5">
        <f t="shared" si="129"/>
        <v>0</v>
      </c>
      <c r="AA506" s="5">
        <f t="shared" si="130"/>
        <v>0</v>
      </c>
      <c r="AB506" s="5">
        <f t="shared" si="131"/>
        <v>1</v>
      </c>
      <c r="AC506" s="5">
        <f t="shared" si="132"/>
        <v>0</v>
      </c>
      <c r="AD506" s="16"/>
      <c r="AF506" s="5">
        <f t="shared" si="133"/>
        <v>3</v>
      </c>
      <c r="AG506" s="5">
        <f t="shared" si="134"/>
        <v>3</v>
      </c>
      <c r="AH506" s="5" t="str">
        <f t="shared" si="135"/>
        <v>Correct</v>
      </c>
      <c r="AI506" t="s">
        <v>105</v>
      </c>
      <c r="AJ506">
        <v>73</v>
      </c>
      <c r="AK506" t="s">
        <v>121</v>
      </c>
      <c r="AL506" t="s">
        <v>242</v>
      </c>
      <c r="AM506" t="s">
        <v>107</v>
      </c>
      <c r="AN506" t="s">
        <v>98</v>
      </c>
      <c r="AO506" s="1" t="s">
        <v>80</v>
      </c>
      <c r="AP506" t="s">
        <v>108</v>
      </c>
      <c r="AQ506" t="s">
        <v>110</v>
      </c>
      <c r="AR506" t="s">
        <v>104</v>
      </c>
      <c r="AS506" t="s">
        <v>102</v>
      </c>
      <c r="AT506" s="1" t="s">
        <v>91</v>
      </c>
      <c r="AU506" t="s">
        <v>102</v>
      </c>
    </row>
    <row r="507" spans="1:47" x14ac:dyDescent="0.25">
      <c r="A507" s="1">
        <v>506</v>
      </c>
      <c r="C507" t="s">
        <v>40</v>
      </c>
      <c r="E507" t="s">
        <v>42</v>
      </c>
      <c r="J507" t="s">
        <v>46</v>
      </c>
      <c r="O507" s="5">
        <f t="shared" si="119"/>
        <v>3</v>
      </c>
      <c r="P507" s="5">
        <f t="shared" si="120"/>
        <v>1</v>
      </c>
      <c r="R507" s="5">
        <f t="shared" si="121"/>
        <v>0</v>
      </c>
      <c r="S507" s="5">
        <f t="shared" si="122"/>
        <v>1</v>
      </c>
      <c r="T507" s="5">
        <f t="shared" si="123"/>
        <v>0</v>
      </c>
      <c r="U507" s="5">
        <f t="shared" si="124"/>
        <v>1</v>
      </c>
      <c r="V507" s="5">
        <f t="shared" si="125"/>
        <v>0</v>
      </c>
      <c r="W507" s="5">
        <f t="shared" si="126"/>
        <v>0</v>
      </c>
      <c r="X507" s="5">
        <f t="shared" si="127"/>
        <v>0</v>
      </c>
      <c r="Y507" s="5">
        <f t="shared" si="128"/>
        <v>0</v>
      </c>
      <c r="Z507" s="5">
        <f t="shared" si="129"/>
        <v>1</v>
      </c>
      <c r="AA507" s="5">
        <f t="shared" si="130"/>
        <v>0</v>
      </c>
      <c r="AB507" s="5">
        <f t="shared" si="131"/>
        <v>0</v>
      </c>
      <c r="AC507" s="5">
        <f t="shared" si="132"/>
        <v>0</v>
      </c>
      <c r="AD507" s="16"/>
      <c r="AF507" s="5">
        <f t="shared" si="133"/>
        <v>3</v>
      </c>
      <c r="AG507" s="5">
        <f t="shared" si="134"/>
        <v>3</v>
      </c>
      <c r="AH507" s="5" t="str">
        <f t="shared" si="135"/>
        <v>Correct</v>
      </c>
      <c r="AI507" t="s">
        <v>94</v>
      </c>
      <c r="AJ507">
        <v>80</v>
      </c>
      <c r="AK507" t="s">
        <v>121</v>
      </c>
      <c r="AL507" t="s">
        <v>242</v>
      </c>
      <c r="AM507" t="s">
        <v>107</v>
      </c>
      <c r="AN507" t="s">
        <v>98</v>
      </c>
      <c r="AO507" s="1" t="s">
        <v>80</v>
      </c>
      <c r="AP507" t="s">
        <v>112</v>
      </c>
      <c r="AQ507" t="s">
        <v>100</v>
      </c>
      <c r="AR507" t="s">
        <v>104</v>
      </c>
      <c r="AS507" t="s">
        <v>102</v>
      </c>
      <c r="AT507" s="1" t="s">
        <v>91</v>
      </c>
      <c r="AU507" t="s">
        <v>98</v>
      </c>
    </row>
    <row r="508" spans="1:47" x14ac:dyDescent="0.25">
      <c r="A508" s="1">
        <v>507</v>
      </c>
      <c r="B508" t="s">
        <v>39</v>
      </c>
      <c r="D508" t="s">
        <v>41</v>
      </c>
      <c r="I508" t="s">
        <v>45</v>
      </c>
      <c r="O508" s="5">
        <f t="shared" si="119"/>
        <v>3</v>
      </c>
      <c r="P508" s="5">
        <f t="shared" si="120"/>
        <v>1</v>
      </c>
      <c r="R508" s="5">
        <f t="shared" si="121"/>
        <v>1</v>
      </c>
      <c r="S508" s="5">
        <f t="shared" si="122"/>
        <v>0</v>
      </c>
      <c r="T508" s="5">
        <f t="shared" si="123"/>
        <v>1</v>
      </c>
      <c r="U508" s="5">
        <f t="shared" si="124"/>
        <v>0</v>
      </c>
      <c r="V508" s="5">
        <f t="shared" si="125"/>
        <v>0</v>
      </c>
      <c r="W508" s="5">
        <f t="shared" si="126"/>
        <v>0</v>
      </c>
      <c r="X508" s="5">
        <f t="shared" si="127"/>
        <v>0</v>
      </c>
      <c r="Y508" s="5">
        <f t="shared" si="128"/>
        <v>1</v>
      </c>
      <c r="Z508" s="5">
        <f t="shared" si="129"/>
        <v>0</v>
      </c>
      <c r="AA508" s="5">
        <f t="shared" si="130"/>
        <v>0</v>
      </c>
      <c r="AB508" s="5">
        <f t="shared" si="131"/>
        <v>0</v>
      </c>
      <c r="AC508" s="5">
        <f t="shared" si="132"/>
        <v>0</v>
      </c>
      <c r="AD508" s="16"/>
      <c r="AF508" s="5">
        <f t="shared" si="133"/>
        <v>3</v>
      </c>
      <c r="AG508" s="5">
        <f t="shared" si="134"/>
        <v>3</v>
      </c>
      <c r="AH508" s="5" t="str">
        <f t="shared" si="135"/>
        <v>Correct</v>
      </c>
      <c r="AI508" t="s">
        <v>94</v>
      </c>
      <c r="AJ508">
        <v>62</v>
      </c>
      <c r="AK508" t="s">
        <v>121</v>
      </c>
      <c r="AL508" t="s">
        <v>161</v>
      </c>
      <c r="AM508" t="s">
        <v>107</v>
      </c>
      <c r="AN508" t="s">
        <v>98</v>
      </c>
      <c r="AO508" s="1" t="s">
        <v>80</v>
      </c>
      <c r="AP508" t="s">
        <v>114</v>
      </c>
      <c r="AQ508" t="s">
        <v>120</v>
      </c>
      <c r="AR508" t="s">
        <v>101</v>
      </c>
      <c r="AS508" t="s">
        <v>102</v>
      </c>
      <c r="AT508" s="1" t="s">
        <v>92</v>
      </c>
      <c r="AU508" t="s">
        <v>102</v>
      </c>
    </row>
    <row r="509" spans="1:47" x14ac:dyDescent="0.25">
      <c r="A509" s="1">
        <v>508</v>
      </c>
      <c r="C509" t="s">
        <v>40</v>
      </c>
      <c r="O509" s="5">
        <f t="shared" si="119"/>
        <v>1</v>
      </c>
      <c r="P509" s="5">
        <f t="shared" si="120"/>
        <v>3</v>
      </c>
      <c r="R509" s="5">
        <f t="shared" si="121"/>
        <v>0</v>
      </c>
      <c r="S509" s="5">
        <f t="shared" si="122"/>
        <v>1</v>
      </c>
      <c r="T509" s="5">
        <f t="shared" si="123"/>
        <v>0</v>
      </c>
      <c r="U509" s="5">
        <f t="shared" si="124"/>
        <v>0</v>
      </c>
      <c r="V509" s="5">
        <f t="shared" si="125"/>
        <v>0</v>
      </c>
      <c r="W509" s="5">
        <f t="shared" si="126"/>
        <v>0</v>
      </c>
      <c r="X509" s="5">
        <f t="shared" si="127"/>
        <v>0</v>
      </c>
      <c r="Y509" s="5">
        <f t="shared" si="128"/>
        <v>0</v>
      </c>
      <c r="Z509" s="5">
        <f t="shared" si="129"/>
        <v>0</v>
      </c>
      <c r="AA509" s="5">
        <f t="shared" si="130"/>
        <v>0</v>
      </c>
      <c r="AB509" s="5">
        <f t="shared" si="131"/>
        <v>0</v>
      </c>
      <c r="AC509" s="5">
        <f t="shared" si="132"/>
        <v>0</v>
      </c>
      <c r="AD509" s="16"/>
      <c r="AF509" s="5">
        <f t="shared" si="133"/>
        <v>1</v>
      </c>
      <c r="AG509" s="5">
        <f t="shared" si="134"/>
        <v>1</v>
      </c>
      <c r="AH509" s="5" t="str">
        <f t="shared" si="135"/>
        <v>Correct</v>
      </c>
      <c r="AI509" t="s">
        <v>105</v>
      </c>
      <c r="AJ509">
        <v>53</v>
      </c>
      <c r="AK509" t="s">
        <v>95</v>
      </c>
      <c r="AL509" t="s">
        <v>186</v>
      </c>
      <c r="AM509" t="s">
        <v>107</v>
      </c>
      <c r="AN509" t="s">
        <v>98</v>
      </c>
      <c r="AO509" s="1" t="s">
        <v>80</v>
      </c>
      <c r="AP509" t="s">
        <v>99</v>
      </c>
      <c r="AQ509" t="s">
        <v>100</v>
      </c>
      <c r="AR509" t="s">
        <v>135</v>
      </c>
      <c r="AS509" t="s">
        <v>102</v>
      </c>
      <c r="AT509" s="1" t="s">
        <v>92</v>
      </c>
      <c r="AU509" t="s">
        <v>102</v>
      </c>
    </row>
    <row r="510" spans="1:47" x14ac:dyDescent="0.25">
      <c r="A510" s="1">
        <v>509</v>
      </c>
      <c r="J510" t="s">
        <v>46</v>
      </c>
      <c r="O510" s="5">
        <f t="shared" si="119"/>
        <v>1</v>
      </c>
      <c r="P510" s="5">
        <f t="shared" si="120"/>
        <v>3</v>
      </c>
      <c r="R510" s="5">
        <f t="shared" si="121"/>
        <v>0</v>
      </c>
      <c r="S510" s="5">
        <f t="shared" si="122"/>
        <v>0</v>
      </c>
      <c r="T510" s="5">
        <f t="shared" si="123"/>
        <v>0</v>
      </c>
      <c r="U510" s="5">
        <f t="shared" si="124"/>
        <v>0</v>
      </c>
      <c r="V510" s="5">
        <f t="shared" si="125"/>
        <v>0</v>
      </c>
      <c r="W510" s="5">
        <f t="shared" si="126"/>
        <v>0</v>
      </c>
      <c r="X510" s="5">
        <f t="shared" si="127"/>
        <v>0</v>
      </c>
      <c r="Y510" s="5">
        <f t="shared" si="128"/>
        <v>0</v>
      </c>
      <c r="Z510" s="5">
        <f t="shared" si="129"/>
        <v>1</v>
      </c>
      <c r="AA510" s="5">
        <f t="shared" si="130"/>
        <v>0</v>
      </c>
      <c r="AB510" s="5">
        <f t="shared" si="131"/>
        <v>0</v>
      </c>
      <c r="AC510" s="5">
        <f t="shared" si="132"/>
        <v>0</v>
      </c>
      <c r="AD510" s="16"/>
      <c r="AF510" s="5">
        <f t="shared" si="133"/>
        <v>1</v>
      </c>
      <c r="AG510" s="5">
        <f t="shared" si="134"/>
        <v>1</v>
      </c>
      <c r="AH510" s="5" t="str">
        <f t="shared" si="135"/>
        <v>Correct</v>
      </c>
      <c r="AI510" t="s">
        <v>105</v>
      </c>
      <c r="AJ510">
        <v>58</v>
      </c>
      <c r="AK510" t="s">
        <v>121</v>
      </c>
      <c r="AL510" t="s">
        <v>242</v>
      </c>
      <c r="AM510" t="s">
        <v>107</v>
      </c>
      <c r="AN510" t="s">
        <v>98</v>
      </c>
      <c r="AO510" s="1" t="s">
        <v>80</v>
      </c>
      <c r="AP510" t="s">
        <v>108</v>
      </c>
      <c r="AQ510" t="s">
        <v>120</v>
      </c>
      <c r="AR510" t="s">
        <v>104</v>
      </c>
      <c r="AS510" t="s">
        <v>98</v>
      </c>
      <c r="AT510" s="1" t="s">
        <v>93</v>
      </c>
      <c r="AU510" t="s">
        <v>98</v>
      </c>
    </row>
    <row r="511" spans="1:47" x14ac:dyDescent="0.25">
      <c r="A511" s="1">
        <v>510</v>
      </c>
      <c r="B511" t="s">
        <v>39</v>
      </c>
      <c r="F511" t="s">
        <v>43</v>
      </c>
      <c r="H511" t="s">
        <v>44</v>
      </c>
      <c r="O511" s="5">
        <f t="shared" si="119"/>
        <v>3</v>
      </c>
      <c r="P511" s="5">
        <f t="shared" si="120"/>
        <v>1</v>
      </c>
      <c r="R511" s="5">
        <f t="shared" si="121"/>
        <v>1</v>
      </c>
      <c r="S511" s="5">
        <f t="shared" si="122"/>
        <v>0</v>
      </c>
      <c r="T511" s="5">
        <f t="shared" si="123"/>
        <v>0</v>
      </c>
      <c r="U511" s="5">
        <f t="shared" si="124"/>
        <v>0</v>
      </c>
      <c r="V511" s="5">
        <f t="shared" si="125"/>
        <v>1</v>
      </c>
      <c r="W511" s="5">
        <f t="shared" si="126"/>
        <v>0</v>
      </c>
      <c r="X511" s="5">
        <f t="shared" si="127"/>
        <v>1</v>
      </c>
      <c r="Y511" s="5">
        <f t="shared" si="128"/>
        <v>0</v>
      </c>
      <c r="Z511" s="5">
        <f t="shared" si="129"/>
        <v>0</v>
      </c>
      <c r="AA511" s="5">
        <f t="shared" si="130"/>
        <v>0</v>
      </c>
      <c r="AB511" s="5">
        <f t="shared" si="131"/>
        <v>0</v>
      </c>
      <c r="AC511" s="5">
        <f t="shared" si="132"/>
        <v>0</v>
      </c>
      <c r="AD511" s="16"/>
      <c r="AF511" s="5">
        <f t="shared" si="133"/>
        <v>3</v>
      </c>
      <c r="AG511" s="5">
        <f t="shared" si="134"/>
        <v>3</v>
      </c>
      <c r="AH511" s="5" t="str">
        <f t="shared" si="135"/>
        <v>Correct</v>
      </c>
      <c r="AI511" t="s">
        <v>94</v>
      </c>
      <c r="AJ511">
        <v>61</v>
      </c>
      <c r="AK511" t="s">
        <v>95</v>
      </c>
      <c r="AL511" t="s">
        <v>223</v>
      </c>
      <c r="AM511" t="s">
        <v>128</v>
      </c>
      <c r="AN511" t="s">
        <v>98</v>
      </c>
      <c r="AO511" s="1" t="s">
        <v>80</v>
      </c>
      <c r="AP511" t="s">
        <v>112</v>
      </c>
      <c r="AQ511" t="s">
        <v>110</v>
      </c>
      <c r="AR511" t="s">
        <v>104</v>
      </c>
      <c r="AS511" t="s">
        <v>102</v>
      </c>
      <c r="AT511" s="1" t="s">
        <v>92</v>
      </c>
      <c r="AU511" t="s">
        <v>102</v>
      </c>
    </row>
    <row r="512" spans="1:47" x14ac:dyDescent="0.25">
      <c r="A512" s="1">
        <v>511</v>
      </c>
      <c r="B512" t="s">
        <v>39</v>
      </c>
      <c r="H512" t="s">
        <v>44</v>
      </c>
      <c r="J512" t="s">
        <v>46</v>
      </c>
      <c r="O512" s="5">
        <f t="shared" si="119"/>
        <v>3</v>
      </c>
      <c r="P512" s="5">
        <f t="shared" si="120"/>
        <v>1</v>
      </c>
      <c r="R512" s="5">
        <f t="shared" si="121"/>
        <v>1</v>
      </c>
      <c r="S512" s="5">
        <f t="shared" si="122"/>
        <v>0</v>
      </c>
      <c r="T512" s="5">
        <f t="shared" si="123"/>
        <v>0</v>
      </c>
      <c r="U512" s="5">
        <f t="shared" si="124"/>
        <v>0</v>
      </c>
      <c r="V512" s="5">
        <f t="shared" si="125"/>
        <v>0</v>
      </c>
      <c r="W512" s="5">
        <f t="shared" si="126"/>
        <v>0</v>
      </c>
      <c r="X512" s="5">
        <f t="shared" si="127"/>
        <v>1</v>
      </c>
      <c r="Y512" s="5">
        <f t="shared" si="128"/>
        <v>0</v>
      </c>
      <c r="Z512" s="5">
        <f t="shared" si="129"/>
        <v>1</v>
      </c>
      <c r="AA512" s="5">
        <f t="shared" si="130"/>
        <v>0</v>
      </c>
      <c r="AB512" s="5">
        <f t="shared" si="131"/>
        <v>0</v>
      </c>
      <c r="AC512" s="5">
        <f t="shared" si="132"/>
        <v>0</v>
      </c>
      <c r="AD512" s="16"/>
      <c r="AF512" s="5">
        <f t="shared" si="133"/>
        <v>3</v>
      </c>
      <c r="AG512" s="5">
        <f t="shared" si="134"/>
        <v>3</v>
      </c>
      <c r="AH512" s="5" t="str">
        <f t="shared" si="135"/>
        <v>Correct</v>
      </c>
      <c r="AI512" t="s">
        <v>105</v>
      </c>
      <c r="AJ512">
        <v>66</v>
      </c>
      <c r="AK512" t="s">
        <v>95</v>
      </c>
      <c r="AL512" t="s">
        <v>223</v>
      </c>
      <c r="AM512" t="s">
        <v>128</v>
      </c>
      <c r="AN512" t="s">
        <v>98</v>
      </c>
      <c r="AO512" s="1" t="s">
        <v>363</v>
      </c>
      <c r="AP512" t="s">
        <v>108</v>
      </c>
      <c r="AQ512" t="s">
        <v>110</v>
      </c>
      <c r="AR512" t="s">
        <v>104</v>
      </c>
      <c r="AS512" t="s">
        <v>102</v>
      </c>
      <c r="AT512" s="1" t="s">
        <v>91</v>
      </c>
      <c r="AU512" t="s">
        <v>102</v>
      </c>
    </row>
    <row r="513" spans="1:47" x14ac:dyDescent="0.25">
      <c r="A513" s="1">
        <v>512</v>
      </c>
      <c r="B513" t="s">
        <v>39</v>
      </c>
      <c r="J513" t="s">
        <v>46</v>
      </c>
      <c r="K513" t="s">
        <v>47</v>
      </c>
      <c r="O513" s="5">
        <f t="shared" si="119"/>
        <v>3</v>
      </c>
      <c r="P513" s="5">
        <f t="shared" si="120"/>
        <v>1</v>
      </c>
      <c r="R513" s="5">
        <f t="shared" si="121"/>
        <v>1</v>
      </c>
      <c r="S513" s="5">
        <f t="shared" si="122"/>
        <v>0</v>
      </c>
      <c r="T513" s="5">
        <f t="shared" si="123"/>
        <v>0</v>
      </c>
      <c r="U513" s="5">
        <f t="shared" si="124"/>
        <v>0</v>
      </c>
      <c r="V513" s="5">
        <f t="shared" si="125"/>
        <v>0</v>
      </c>
      <c r="W513" s="5">
        <f t="shared" si="126"/>
        <v>0</v>
      </c>
      <c r="X513" s="5">
        <f t="shared" si="127"/>
        <v>0</v>
      </c>
      <c r="Y513" s="5">
        <f t="shared" si="128"/>
        <v>0</v>
      </c>
      <c r="Z513" s="5">
        <f t="shared" si="129"/>
        <v>1</v>
      </c>
      <c r="AA513" s="5">
        <f t="shared" si="130"/>
        <v>1</v>
      </c>
      <c r="AB513" s="5">
        <f t="shared" si="131"/>
        <v>0</v>
      </c>
      <c r="AC513" s="5">
        <f t="shared" si="132"/>
        <v>0</v>
      </c>
      <c r="AD513" s="16"/>
      <c r="AF513" s="5">
        <f t="shared" si="133"/>
        <v>3</v>
      </c>
      <c r="AG513" s="5">
        <f t="shared" si="134"/>
        <v>3</v>
      </c>
      <c r="AH513" s="5" t="str">
        <f t="shared" si="135"/>
        <v>Correct</v>
      </c>
      <c r="AI513" t="s">
        <v>94</v>
      </c>
      <c r="AJ513">
        <v>61</v>
      </c>
      <c r="AK513" t="s">
        <v>95</v>
      </c>
      <c r="AL513" t="s">
        <v>186</v>
      </c>
      <c r="AM513" t="s">
        <v>107</v>
      </c>
      <c r="AN513" t="s">
        <v>98</v>
      </c>
      <c r="AO513" s="1" t="s">
        <v>80</v>
      </c>
      <c r="AP513" t="s">
        <v>109</v>
      </c>
      <c r="AQ513" t="s">
        <v>100</v>
      </c>
      <c r="AR513" t="s">
        <v>125</v>
      </c>
      <c r="AS513" t="s">
        <v>102</v>
      </c>
      <c r="AT513" s="1" t="s">
        <v>90</v>
      </c>
      <c r="AU513" t="s">
        <v>102</v>
      </c>
    </row>
    <row r="514" spans="1:47" x14ac:dyDescent="0.25">
      <c r="A514" s="1">
        <v>513</v>
      </c>
      <c r="D514" t="s">
        <v>41</v>
      </c>
      <c r="O514" s="5">
        <f t="shared" si="119"/>
        <v>1</v>
      </c>
      <c r="P514" s="5">
        <f t="shared" si="120"/>
        <v>3</v>
      </c>
      <c r="R514" s="5">
        <f t="shared" si="121"/>
        <v>0</v>
      </c>
      <c r="S514" s="5">
        <f t="shared" si="122"/>
        <v>0</v>
      </c>
      <c r="T514" s="5">
        <f t="shared" si="123"/>
        <v>1</v>
      </c>
      <c r="U514" s="5">
        <f t="shared" si="124"/>
        <v>0</v>
      </c>
      <c r="V514" s="5">
        <f t="shared" si="125"/>
        <v>0</v>
      </c>
      <c r="W514" s="5">
        <f t="shared" si="126"/>
        <v>0</v>
      </c>
      <c r="X514" s="5">
        <f t="shared" si="127"/>
        <v>0</v>
      </c>
      <c r="Y514" s="5">
        <f t="shared" si="128"/>
        <v>0</v>
      </c>
      <c r="Z514" s="5">
        <f t="shared" si="129"/>
        <v>0</v>
      </c>
      <c r="AA514" s="5">
        <f t="shared" si="130"/>
        <v>0</v>
      </c>
      <c r="AB514" s="5">
        <f t="shared" si="131"/>
        <v>0</v>
      </c>
      <c r="AC514" s="5">
        <f t="shared" si="132"/>
        <v>0</v>
      </c>
      <c r="AD514" s="16"/>
      <c r="AF514" s="5">
        <f t="shared" si="133"/>
        <v>1</v>
      </c>
      <c r="AG514" s="5">
        <f t="shared" si="134"/>
        <v>1</v>
      </c>
      <c r="AH514" s="5" t="str">
        <f t="shared" si="135"/>
        <v>Correct</v>
      </c>
      <c r="AI514" t="s">
        <v>105</v>
      </c>
      <c r="AK514" t="s">
        <v>95</v>
      </c>
      <c r="AL514" t="s">
        <v>186</v>
      </c>
      <c r="AM514" t="s">
        <v>97</v>
      </c>
      <c r="AO514" s="1"/>
      <c r="AP514" t="s">
        <v>108</v>
      </c>
      <c r="AQ514" t="s">
        <v>110</v>
      </c>
      <c r="AR514" t="s">
        <v>104</v>
      </c>
      <c r="AS514" t="s">
        <v>102</v>
      </c>
      <c r="AT514" s="1" t="s">
        <v>372</v>
      </c>
    </row>
    <row r="515" spans="1:47" x14ac:dyDescent="0.25">
      <c r="A515" s="1">
        <v>514</v>
      </c>
      <c r="O515" s="5">
        <f t="shared" ref="O515:O578" si="136">COUNTA(B515:N515)</f>
        <v>0</v>
      </c>
      <c r="P515" s="5" t="e">
        <f t="shared" ref="P515:P578" si="137">3/O515</f>
        <v>#DIV/0!</v>
      </c>
      <c r="R515" s="5">
        <f t="shared" ref="R515:R578" si="138">IF($O515&lt;3,IF($B515=$B$1,1,0),IF($B515=$B$1,$P515,0))</f>
        <v>0</v>
      </c>
      <c r="S515" s="5">
        <f t="shared" ref="S515:S578" si="139">IF($O515&lt;3,IF($C515=$C$1,1,0),IF($C515=$C$1,$P515,0))</f>
        <v>0</v>
      </c>
      <c r="T515" s="5">
        <f t="shared" ref="T515:T578" si="140">IF($O515&lt;3,IF($D515=$D$1,1,0),IF($D515=$D$1,$P515,0))</f>
        <v>0</v>
      </c>
      <c r="U515" s="5">
        <f t="shared" ref="U515:U578" si="141">IF($O515&lt;3,IF($E515=$E$1,1,0),IF($E515=$E$1,$P515,0))</f>
        <v>0</v>
      </c>
      <c r="V515" s="5">
        <f t="shared" ref="V515:V578" si="142">IF($O515&lt;3,IF($F515=$F$1,1,0),IF($F515=$F$1,$P515,0))</f>
        <v>0</v>
      </c>
      <c r="W515" s="5">
        <f t="shared" ref="W515:W578" si="143">IF($O515&lt;3,IF($G515=$G$1,1,0),IF($G515=$G$1,$P515,0))</f>
        <v>0</v>
      </c>
      <c r="X515" s="5">
        <f t="shared" ref="X515:X578" si="144">IF($O515&lt;3,IF($H515=$H$1,1,0),IF($H515=$H$1,$P515,0))</f>
        <v>0</v>
      </c>
      <c r="Y515" s="5">
        <f t="shared" ref="Y515:Y578" si="145">IF($O515&lt;3,IF($I515=$I$1,1,0),IF($I515=$I$1,$P515,0))</f>
        <v>0</v>
      </c>
      <c r="Z515" s="5">
        <f t="shared" ref="Z515:Z578" si="146">IF($O515&lt;3,IF($J515=$J$1,1,0),IF($J515=$J$1,$P515,0))</f>
        <v>0</v>
      </c>
      <c r="AA515" s="5">
        <f t="shared" ref="AA515:AA578" si="147">IF($O515&lt;3,IF($K515=$K$1,1,0),IF($K515=$K$1,$P515,0))</f>
        <v>0</v>
      </c>
      <c r="AB515" s="5">
        <f t="shared" ref="AB515:AB578" si="148">IF($O515&lt;3,IF($L515=$L$1,1,0),IF($L515=$L$1,$P515,0))</f>
        <v>0</v>
      </c>
      <c r="AC515" s="5">
        <f t="shared" ref="AC515:AC578" si="149">IF($O515&lt;3,IF($M515=$M$1,1,0),IF($M515=$M$1,$P515,0))</f>
        <v>0</v>
      </c>
      <c r="AD515" s="16"/>
      <c r="AF515" s="5">
        <f t="shared" ref="AF515:AF578" si="150">SUM(Q515:AC515)</f>
        <v>0</v>
      </c>
      <c r="AG515" s="5">
        <f t="shared" ref="AG515:AG578" si="151">O515</f>
        <v>0</v>
      </c>
      <c r="AH515" s="5" t="str">
        <f t="shared" ref="AH515:AH578" si="152">IF(AF515=AG515,"Correct",IF(AF515=3,"Correct","Wrong"))</f>
        <v>Correct</v>
      </c>
      <c r="AI515" t="s">
        <v>94</v>
      </c>
      <c r="AJ515">
        <v>57</v>
      </c>
      <c r="AK515" t="s">
        <v>121</v>
      </c>
      <c r="AL515" t="s">
        <v>172</v>
      </c>
      <c r="AM515" t="s">
        <v>107</v>
      </c>
      <c r="AN515" t="s">
        <v>98</v>
      </c>
      <c r="AO515" s="1" t="s">
        <v>80</v>
      </c>
      <c r="AP515" t="s">
        <v>126</v>
      </c>
      <c r="AQ515" t="s">
        <v>110</v>
      </c>
      <c r="AR515" t="s">
        <v>101</v>
      </c>
      <c r="AS515" t="s">
        <v>102</v>
      </c>
      <c r="AT515" s="1"/>
      <c r="AU515" t="s">
        <v>102</v>
      </c>
    </row>
    <row r="516" spans="1:47" x14ac:dyDescent="0.25">
      <c r="A516" s="1">
        <v>515</v>
      </c>
      <c r="B516" t="s">
        <v>39</v>
      </c>
      <c r="D516" t="s">
        <v>41</v>
      </c>
      <c r="J516" t="s">
        <v>46</v>
      </c>
      <c r="O516" s="5">
        <f t="shared" si="136"/>
        <v>3</v>
      </c>
      <c r="P516" s="5">
        <f t="shared" si="137"/>
        <v>1</v>
      </c>
      <c r="R516" s="5">
        <f t="shared" si="138"/>
        <v>1</v>
      </c>
      <c r="S516" s="5">
        <f t="shared" si="139"/>
        <v>0</v>
      </c>
      <c r="T516" s="5">
        <f t="shared" si="140"/>
        <v>1</v>
      </c>
      <c r="U516" s="5">
        <f t="shared" si="141"/>
        <v>0</v>
      </c>
      <c r="V516" s="5">
        <f t="shared" si="142"/>
        <v>0</v>
      </c>
      <c r="W516" s="5">
        <f t="shared" si="143"/>
        <v>0</v>
      </c>
      <c r="X516" s="5">
        <f t="shared" si="144"/>
        <v>0</v>
      </c>
      <c r="Y516" s="5">
        <f t="shared" si="145"/>
        <v>0</v>
      </c>
      <c r="Z516" s="5">
        <f t="shared" si="146"/>
        <v>1</v>
      </c>
      <c r="AA516" s="5">
        <f t="shared" si="147"/>
        <v>0</v>
      </c>
      <c r="AB516" s="5">
        <f t="shared" si="148"/>
        <v>0</v>
      </c>
      <c r="AC516" s="5">
        <f t="shared" si="149"/>
        <v>0</v>
      </c>
      <c r="AD516" s="16"/>
      <c r="AF516" s="5">
        <f t="shared" si="150"/>
        <v>3</v>
      </c>
      <c r="AG516" s="5">
        <f t="shared" si="151"/>
        <v>3</v>
      </c>
      <c r="AH516" s="5" t="str">
        <f t="shared" si="152"/>
        <v>Correct</v>
      </c>
      <c r="AI516" t="s">
        <v>105</v>
      </c>
      <c r="AJ516">
        <v>64</v>
      </c>
      <c r="AK516" t="s">
        <v>95</v>
      </c>
      <c r="AL516" t="s">
        <v>186</v>
      </c>
      <c r="AM516" t="s">
        <v>107</v>
      </c>
      <c r="AO516" s="1" t="s">
        <v>80</v>
      </c>
      <c r="AP516" t="s">
        <v>109</v>
      </c>
      <c r="AQ516" t="s">
        <v>103</v>
      </c>
      <c r="AR516" t="s">
        <v>123</v>
      </c>
      <c r="AS516" t="s">
        <v>102</v>
      </c>
      <c r="AT516" s="1" t="s">
        <v>486</v>
      </c>
      <c r="AU516" t="s">
        <v>98</v>
      </c>
    </row>
    <row r="517" spans="1:47" x14ac:dyDescent="0.25">
      <c r="A517" s="1">
        <v>516</v>
      </c>
      <c r="O517" s="5">
        <f t="shared" si="136"/>
        <v>0</v>
      </c>
      <c r="P517" s="5" t="e">
        <f t="shared" si="137"/>
        <v>#DIV/0!</v>
      </c>
      <c r="R517" s="5">
        <f t="shared" si="138"/>
        <v>0</v>
      </c>
      <c r="S517" s="5">
        <f t="shared" si="139"/>
        <v>0</v>
      </c>
      <c r="T517" s="5">
        <f t="shared" si="140"/>
        <v>0</v>
      </c>
      <c r="U517" s="5">
        <f t="shared" si="141"/>
        <v>0</v>
      </c>
      <c r="V517" s="5">
        <f t="shared" si="142"/>
        <v>0</v>
      </c>
      <c r="W517" s="5">
        <f t="shared" si="143"/>
        <v>0</v>
      </c>
      <c r="X517" s="5">
        <f t="shared" si="144"/>
        <v>0</v>
      </c>
      <c r="Y517" s="5">
        <f t="shared" si="145"/>
        <v>0</v>
      </c>
      <c r="Z517" s="5">
        <f t="shared" si="146"/>
        <v>0</v>
      </c>
      <c r="AA517" s="5">
        <f t="shared" si="147"/>
        <v>0</v>
      </c>
      <c r="AB517" s="5">
        <f t="shared" si="148"/>
        <v>0</v>
      </c>
      <c r="AC517" s="5">
        <f t="shared" si="149"/>
        <v>0</v>
      </c>
      <c r="AD517" s="16"/>
      <c r="AF517" s="5">
        <f t="shared" si="150"/>
        <v>0</v>
      </c>
      <c r="AG517" s="5">
        <f t="shared" si="151"/>
        <v>0</v>
      </c>
      <c r="AH517" s="5" t="str">
        <f t="shared" si="152"/>
        <v>Correct</v>
      </c>
      <c r="AI517" t="s">
        <v>105</v>
      </c>
      <c r="AJ517">
        <v>66</v>
      </c>
      <c r="AK517" t="s">
        <v>95</v>
      </c>
      <c r="AL517" t="s">
        <v>208</v>
      </c>
      <c r="AM517" t="s">
        <v>107</v>
      </c>
      <c r="AN517" t="s">
        <v>98</v>
      </c>
      <c r="AO517" s="1" t="s">
        <v>80</v>
      </c>
      <c r="AP517" t="s">
        <v>108</v>
      </c>
      <c r="AQ517" t="s">
        <v>110</v>
      </c>
      <c r="AR517" t="s">
        <v>101</v>
      </c>
      <c r="AS517" t="s">
        <v>102</v>
      </c>
      <c r="AT517" s="1" t="s">
        <v>91</v>
      </c>
      <c r="AU517" t="s">
        <v>98</v>
      </c>
    </row>
    <row r="518" spans="1:47" x14ac:dyDescent="0.25">
      <c r="A518" s="1">
        <v>517</v>
      </c>
      <c r="B518" t="s">
        <v>39</v>
      </c>
      <c r="O518" s="5">
        <f t="shared" si="136"/>
        <v>1</v>
      </c>
      <c r="P518" s="5">
        <f t="shared" si="137"/>
        <v>3</v>
      </c>
      <c r="R518" s="5">
        <f t="shared" si="138"/>
        <v>1</v>
      </c>
      <c r="S518" s="5">
        <f t="shared" si="139"/>
        <v>0</v>
      </c>
      <c r="T518" s="5">
        <f t="shared" si="140"/>
        <v>0</v>
      </c>
      <c r="U518" s="5">
        <f t="shared" si="141"/>
        <v>0</v>
      </c>
      <c r="V518" s="5">
        <f t="shared" si="142"/>
        <v>0</v>
      </c>
      <c r="W518" s="5">
        <f t="shared" si="143"/>
        <v>0</v>
      </c>
      <c r="X518" s="5">
        <f t="shared" si="144"/>
        <v>0</v>
      </c>
      <c r="Y518" s="5">
        <f t="shared" si="145"/>
        <v>0</v>
      </c>
      <c r="Z518" s="5">
        <f t="shared" si="146"/>
        <v>0</v>
      </c>
      <c r="AA518" s="5">
        <f t="shared" si="147"/>
        <v>0</v>
      </c>
      <c r="AB518" s="5">
        <f t="shared" si="148"/>
        <v>0</v>
      </c>
      <c r="AC518" s="5">
        <f t="shared" si="149"/>
        <v>0</v>
      </c>
      <c r="AD518" s="16"/>
      <c r="AF518" s="5">
        <f t="shared" si="150"/>
        <v>1</v>
      </c>
      <c r="AG518" s="5">
        <f t="shared" si="151"/>
        <v>1</v>
      </c>
      <c r="AH518" s="5" t="str">
        <f t="shared" si="152"/>
        <v>Correct</v>
      </c>
      <c r="AI518" t="s">
        <v>94</v>
      </c>
      <c r="AJ518">
        <v>71</v>
      </c>
      <c r="AK518" t="s">
        <v>121</v>
      </c>
      <c r="AL518" t="s">
        <v>172</v>
      </c>
      <c r="AM518" t="s">
        <v>107</v>
      </c>
      <c r="AN518" t="s">
        <v>98</v>
      </c>
      <c r="AO518" s="1" t="s">
        <v>80</v>
      </c>
      <c r="AP518" t="s">
        <v>114</v>
      </c>
      <c r="AQ518" t="s">
        <v>100</v>
      </c>
      <c r="AR518" t="s">
        <v>101</v>
      </c>
      <c r="AS518" t="s">
        <v>102</v>
      </c>
      <c r="AT518" s="1" t="s">
        <v>92</v>
      </c>
      <c r="AU518" t="s">
        <v>102</v>
      </c>
    </row>
    <row r="519" spans="1:47" x14ac:dyDescent="0.25">
      <c r="A519" s="1">
        <v>518</v>
      </c>
      <c r="H519" t="s">
        <v>44</v>
      </c>
      <c r="O519" s="5">
        <f t="shared" si="136"/>
        <v>1</v>
      </c>
      <c r="P519" s="5">
        <f t="shared" si="137"/>
        <v>3</v>
      </c>
      <c r="R519" s="5">
        <f t="shared" si="138"/>
        <v>0</v>
      </c>
      <c r="S519" s="5">
        <f t="shared" si="139"/>
        <v>0</v>
      </c>
      <c r="T519" s="5">
        <f t="shared" si="140"/>
        <v>0</v>
      </c>
      <c r="U519" s="5">
        <f t="shared" si="141"/>
        <v>0</v>
      </c>
      <c r="V519" s="5">
        <f t="shared" si="142"/>
        <v>0</v>
      </c>
      <c r="W519" s="5">
        <f t="shared" si="143"/>
        <v>0</v>
      </c>
      <c r="X519" s="5">
        <f t="shared" si="144"/>
        <v>1</v>
      </c>
      <c r="Y519" s="5">
        <f t="shared" si="145"/>
        <v>0</v>
      </c>
      <c r="Z519" s="5">
        <f t="shared" si="146"/>
        <v>0</v>
      </c>
      <c r="AA519" s="5">
        <f t="shared" si="147"/>
        <v>0</v>
      </c>
      <c r="AB519" s="5">
        <f t="shared" si="148"/>
        <v>0</v>
      </c>
      <c r="AC519" s="5">
        <f t="shared" si="149"/>
        <v>0</v>
      </c>
      <c r="AD519" s="16"/>
      <c r="AF519" s="5">
        <f t="shared" si="150"/>
        <v>1</v>
      </c>
      <c r="AG519" s="5">
        <f t="shared" si="151"/>
        <v>1</v>
      </c>
      <c r="AH519" s="5" t="str">
        <f t="shared" si="152"/>
        <v>Correct</v>
      </c>
      <c r="AI519" t="s">
        <v>94</v>
      </c>
      <c r="AJ519">
        <v>65</v>
      </c>
      <c r="AK519" t="s">
        <v>121</v>
      </c>
      <c r="AL519" t="s">
        <v>178</v>
      </c>
      <c r="AM519" t="s">
        <v>107</v>
      </c>
      <c r="AN519" t="s">
        <v>98</v>
      </c>
      <c r="AO519" s="1" t="s">
        <v>80</v>
      </c>
      <c r="AP519" t="s">
        <v>112</v>
      </c>
      <c r="AQ519" t="s">
        <v>110</v>
      </c>
      <c r="AR519" t="s">
        <v>101</v>
      </c>
      <c r="AS519" t="s">
        <v>102</v>
      </c>
      <c r="AT519" s="1" t="s">
        <v>91</v>
      </c>
      <c r="AU519" t="s">
        <v>98</v>
      </c>
    </row>
    <row r="520" spans="1:47" x14ac:dyDescent="0.25">
      <c r="A520" s="1">
        <v>519</v>
      </c>
      <c r="D520" t="s">
        <v>41</v>
      </c>
      <c r="H520" t="s">
        <v>44</v>
      </c>
      <c r="J520" t="s">
        <v>46</v>
      </c>
      <c r="O520" s="5">
        <f t="shared" si="136"/>
        <v>3</v>
      </c>
      <c r="P520" s="5">
        <f t="shared" si="137"/>
        <v>1</v>
      </c>
      <c r="R520" s="5">
        <f t="shared" si="138"/>
        <v>0</v>
      </c>
      <c r="S520" s="5">
        <f t="shared" si="139"/>
        <v>0</v>
      </c>
      <c r="T520" s="5">
        <f t="shared" si="140"/>
        <v>1</v>
      </c>
      <c r="U520" s="5">
        <f t="shared" si="141"/>
        <v>0</v>
      </c>
      <c r="V520" s="5">
        <f t="shared" si="142"/>
        <v>0</v>
      </c>
      <c r="W520" s="5">
        <f t="shared" si="143"/>
        <v>0</v>
      </c>
      <c r="X520" s="5">
        <f t="shared" si="144"/>
        <v>1</v>
      </c>
      <c r="Y520" s="5">
        <f t="shared" si="145"/>
        <v>0</v>
      </c>
      <c r="Z520" s="5">
        <f t="shared" si="146"/>
        <v>1</v>
      </c>
      <c r="AA520" s="5">
        <f t="shared" si="147"/>
        <v>0</v>
      </c>
      <c r="AB520" s="5">
        <f t="shared" si="148"/>
        <v>0</v>
      </c>
      <c r="AC520" s="5">
        <f t="shared" si="149"/>
        <v>0</v>
      </c>
      <c r="AD520" s="16"/>
      <c r="AF520" s="5">
        <f t="shared" si="150"/>
        <v>3</v>
      </c>
      <c r="AG520" s="5">
        <f t="shared" si="151"/>
        <v>3</v>
      </c>
      <c r="AH520" s="5" t="str">
        <f t="shared" si="152"/>
        <v>Correct</v>
      </c>
      <c r="AI520" t="s">
        <v>94</v>
      </c>
      <c r="AJ520">
        <v>65</v>
      </c>
      <c r="AK520" t="s">
        <v>95</v>
      </c>
      <c r="AL520" t="s">
        <v>201</v>
      </c>
      <c r="AM520" t="s">
        <v>128</v>
      </c>
      <c r="AN520" t="s">
        <v>98</v>
      </c>
      <c r="AO520" s="1" t="s">
        <v>80</v>
      </c>
      <c r="AP520" t="s">
        <v>126</v>
      </c>
      <c r="AQ520" t="s">
        <v>100</v>
      </c>
      <c r="AR520" t="s">
        <v>101</v>
      </c>
      <c r="AS520" t="s">
        <v>102</v>
      </c>
      <c r="AT520" s="1" t="s">
        <v>373</v>
      </c>
      <c r="AU520" t="s">
        <v>102</v>
      </c>
    </row>
    <row r="521" spans="1:47" x14ac:dyDescent="0.25">
      <c r="A521" s="1">
        <v>520</v>
      </c>
      <c r="F521" t="s">
        <v>43</v>
      </c>
      <c r="G521" t="s">
        <v>37</v>
      </c>
      <c r="H521" t="s">
        <v>44</v>
      </c>
      <c r="J521" t="s">
        <v>46</v>
      </c>
      <c r="O521" s="5">
        <f t="shared" si="136"/>
        <v>4</v>
      </c>
      <c r="P521" s="5">
        <f t="shared" si="137"/>
        <v>0.75</v>
      </c>
      <c r="R521" s="5">
        <f t="shared" si="138"/>
        <v>0</v>
      </c>
      <c r="S521" s="5">
        <f t="shared" si="139"/>
        <v>0</v>
      </c>
      <c r="T521" s="5">
        <f t="shared" si="140"/>
        <v>0</v>
      </c>
      <c r="U521" s="5">
        <f t="shared" si="141"/>
        <v>0</v>
      </c>
      <c r="V521" s="5">
        <f t="shared" si="142"/>
        <v>0.75</v>
      </c>
      <c r="W521" s="5">
        <f t="shared" si="143"/>
        <v>0.75</v>
      </c>
      <c r="X521" s="5">
        <f t="shared" si="144"/>
        <v>0.75</v>
      </c>
      <c r="Y521" s="5">
        <f t="shared" si="145"/>
        <v>0</v>
      </c>
      <c r="Z521" s="5">
        <f t="shared" si="146"/>
        <v>0.75</v>
      </c>
      <c r="AA521" s="5">
        <f t="shared" si="147"/>
        <v>0</v>
      </c>
      <c r="AB521" s="5">
        <f t="shared" si="148"/>
        <v>0</v>
      </c>
      <c r="AC521" s="5">
        <f t="shared" si="149"/>
        <v>0</v>
      </c>
      <c r="AD521" s="16"/>
      <c r="AF521" s="5">
        <f t="shared" si="150"/>
        <v>3</v>
      </c>
      <c r="AG521" s="5">
        <f t="shared" si="151"/>
        <v>4</v>
      </c>
      <c r="AH521" s="5" t="str">
        <f t="shared" si="152"/>
        <v>Correct</v>
      </c>
      <c r="AI521" t="s">
        <v>94</v>
      </c>
      <c r="AJ521">
        <v>74</v>
      </c>
      <c r="AK521" t="s">
        <v>121</v>
      </c>
      <c r="AL521" t="s">
        <v>161</v>
      </c>
      <c r="AM521" t="s">
        <v>107</v>
      </c>
      <c r="AN521" t="s">
        <v>98</v>
      </c>
      <c r="AO521" s="1" t="s">
        <v>80</v>
      </c>
      <c r="AP521" t="s">
        <v>108</v>
      </c>
      <c r="AQ521" t="s">
        <v>120</v>
      </c>
      <c r="AR521" t="s">
        <v>104</v>
      </c>
      <c r="AS521" t="s">
        <v>102</v>
      </c>
      <c r="AT521" s="1" t="s">
        <v>91</v>
      </c>
      <c r="AU521" t="s">
        <v>98</v>
      </c>
    </row>
    <row r="522" spans="1:47" x14ac:dyDescent="0.25">
      <c r="A522" s="1">
        <v>521</v>
      </c>
      <c r="E522" t="s">
        <v>42</v>
      </c>
      <c r="H522" t="s">
        <v>44</v>
      </c>
      <c r="K522" t="s">
        <v>47</v>
      </c>
      <c r="O522" s="5">
        <f t="shared" si="136"/>
        <v>3</v>
      </c>
      <c r="P522" s="5">
        <f t="shared" si="137"/>
        <v>1</v>
      </c>
      <c r="R522" s="5">
        <f t="shared" si="138"/>
        <v>0</v>
      </c>
      <c r="S522" s="5">
        <f t="shared" si="139"/>
        <v>0</v>
      </c>
      <c r="T522" s="5">
        <f t="shared" si="140"/>
        <v>0</v>
      </c>
      <c r="U522" s="5">
        <f t="shared" si="141"/>
        <v>1</v>
      </c>
      <c r="V522" s="5">
        <f t="shared" si="142"/>
        <v>0</v>
      </c>
      <c r="W522" s="5">
        <f t="shared" si="143"/>
        <v>0</v>
      </c>
      <c r="X522" s="5">
        <f t="shared" si="144"/>
        <v>1</v>
      </c>
      <c r="Y522" s="5">
        <f t="shared" si="145"/>
        <v>0</v>
      </c>
      <c r="Z522" s="5">
        <f t="shared" si="146"/>
        <v>0</v>
      </c>
      <c r="AA522" s="5">
        <f t="shared" si="147"/>
        <v>1</v>
      </c>
      <c r="AB522" s="5">
        <f t="shared" si="148"/>
        <v>0</v>
      </c>
      <c r="AC522" s="5">
        <f t="shared" si="149"/>
        <v>0</v>
      </c>
      <c r="AD522" s="16"/>
      <c r="AF522" s="5">
        <f t="shared" si="150"/>
        <v>3</v>
      </c>
      <c r="AG522" s="5">
        <f t="shared" si="151"/>
        <v>3</v>
      </c>
      <c r="AH522" s="5" t="str">
        <f t="shared" si="152"/>
        <v>Correct</v>
      </c>
      <c r="AI522" t="s">
        <v>94</v>
      </c>
      <c r="AJ522">
        <v>58</v>
      </c>
      <c r="AK522" t="s">
        <v>95</v>
      </c>
      <c r="AL522" t="s">
        <v>223</v>
      </c>
      <c r="AM522" t="s">
        <v>107</v>
      </c>
      <c r="AN522" t="s">
        <v>98</v>
      </c>
      <c r="AO522" s="1" t="s">
        <v>80</v>
      </c>
      <c r="AP522" t="s">
        <v>126</v>
      </c>
      <c r="AQ522" t="s">
        <v>110</v>
      </c>
      <c r="AR522" t="s">
        <v>135</v>
      </c>
      <c r="AS522" t="s">
        <v>102</v>
      </c>
      <c r="AT522" s="1" t="s">
        <v>92</v>
      </c>
      <c r="AU522" t="s">
        <v>102</v>
      </c>
    </row>
    <row r="523" spans="1:47" x14ac:dyDescent="0.25">
      <c r="A523" s="1">
        <v>522</v>
      </c>
      <c r="D523" t="s">
        <v>41</v>
      </c>
      <c r="J523" t="s">
        <v>46</v>
      </c>
      <c r="O523" s="5">
        <f t="shared" si="136"/>
        <v>2</v>
      </c>
      <c r="P523" s="5">
        <f t="shared" si="137"/>
        <v>1.5</v>
      </c>
      <c r="R523" s="5">
        <f t="shared" si="138"/>
        <v>0</v>
      </c>
      <c r="S523" s="5">
        <f t="shared" si="139"/>
        <v>0</v>
      </c>
      <c r="T523" s="5">
        <f t="shared" si="140"/>
        <v>1</v>
      </c>
      <c r="U523" s="5">
        <f t="shared" si="141"/>
        <v>0</v>
      </c>
      <c r="V523" s="5">
        <f t="shared" si="142"/>
        <v>0</v>
      </c>
      <c r="W523" s="5">
        <f t="shared" si="143"/>
        <v>0</v>
      </c>
      <c r="X523" s="5">
        <f t="shared" si="144"/>
        <v>0</v>
      </c>
      <c r="Y523" s="5">
        <f t="shared" si="145"/>
        <v>0</v>
      </c>
      <c r="Z523" s="5">
        <f t="shared" si="146"/>
        <v>1</v>
      </c>
      <c r="AA523" s="5">
        <f t="shared" si="147"/>
        <v>0</v>
      </c>
      <c r="AB523" s="5">
        <f t="shared" si="148"/>
        <v>0</v>
      </c>
      <c r="AC523" s="5">
        <f t="shared" si="149"/>
        <v>0</v>
      </c>
      <c r="AD523" s="16"/>
      <c r="AF523" s="5">
        <f t="shared" si="150"/>
        <v>2</v>
      </c>
      <c r="AG523" s="5">
        <f t="shared" si="151"/>
        <v>2</v>
      </c>
      <c r="AH523" s="5" t="str">
        <f t="shared" si="152"/>
        <v>Correct</v>
      </c>
      <c r="AI523" t="s">
        <v>105</v>
      </c>
      <c r="AJ523">
        <v>62</v>
      </c>
      <c r="AK523" t="s">
        <v>121</v>
      </c>
      <c r="AL523" t="s">
        <v>161</v>
      </c>
      <c r="AM523" t="s">
        <v>107</v>
      </c>
      <c r="AN523" t="s">
        <v>98</v>
      </c>
      <c r="AO523" s="1" t="s">
        <v>80</v>
      </c>
      <c r="AP523" t="s">
        <v>109</v>
      </c>
      <c r="AQ523" t="s">
        <v>153</v>
      </c>
      <c r="AR523" t="s">
        <v>104</v>
      </c>
      <c r="AS523" t="s">
        <v>102</v>
      </c>
      <c r="AT523" s="1" t="s">
        <v>92</v>
      </c>
      <c r="AU523" t="s">
        <v>98</v>
      </c>
    </row>
    <row r="524" spans="1:47" x14ac:dyDescent="0.25">
      <c r="A524" s="1">
        <v>523</v>
      </c>
      <c r="B524" t="s">
        <v>39</v>
      </c>
      <c r="H524" t="s">
        <v>44</v>
      </c>
      <c r="O524" s="5">
        <f t="shared" si="136"/>
        <v>2</v>
      </c>
      <c r="P524" s="5">
        <f t="shared" si="137"/>
        <v>1.5</v>
      </c>
      <c r="R524" s="5">
        <f t="shared" si="138"/>
        <v>1</v>
      </c>
      <c r="S524" s="5">
        <f t="shared" si="139"/>
        <v>0</v>
      </c>
      <c r="T524" s="5">
        <f t="shared" si="140"/>
        <v>0</v>
      </c>
      <c r="U524" s="5">
        <f t="shared" si="141"/>
        <v>0</v>
      </c>
      <c r="V524" s="5">
        <f t="shared" si="142"/>
        <v>0</v>
      </c>
      <c r="W524" s="5">
        <f t="shared" si="143"/>
        <v>0</v>
      </c>
      <c r="X524" s="5">
        <f t="shared" si="144"/>
        <v>1</v>
      </c>
      <c r="Y524" s="5">
        <f t="shared" si="145"/>
        <v>0</v>
      </c>
      <c r="Z524" s="5">
        <f t="shared" si="146"/>
        <v>0</v>
      </c>
      <c r="AA524" s="5">
        <f t="shared" si="147"/>
        <v>0</v>
      </c>
      <c r="AB524" s="5">
        <f t="shared" si="148"/>
        <v>0</v>
      </c>
      <c r="AC524" s="5">
        <f t="shared" si="149"/>
        <v>0</v>
      </c>
      <c r="AD524" s="16"/>
      <c r="AF524" s="5">
        <f t="shared" si="150"/>
        <v>2</v>
      </c>
      <c r="AG524" s="5">
        <f t="shared" si="151"/>
        <v>2</v>
      </c>
      <c r="AH524" s="5" t="str">
        <f t="shared" si="152"/>
        <v>Correct</v>
      </c>
      <c r="AI524" t="s">
        <v>94</v>
      </c>
      <c r="AJ524">
        <v>40</v>
      </c>
      <c r="AK524" t="s">
        <v>121</v>
      </c>
      <c r="AL524" t="s">
        <v>161</v>
      </c>
      <c r="AM524" t="s">
        <v>97</v>
      </c>
      <c r="AN524" t="s">
        <v>98</v>
      </c>
      <c r="AO524" s="1" t="s">
        <v>349</v>
      </c>
      <c r="AP524" t="s">
        <v>114</v>
      </c>
      <c r="AQ524" t="s">
        <v>110</v>
      </c>
      <c r="AR524" t="s">
        <v>135</v>
      </c>
      <c r="AS524" t="s">
        <v>102</v>
      </c>
      <c r="AT524" s="1" t="s">
        <v>92</v>
      </c>
      <c r="AU524" t="s">
        <v>102</v>
      </c>
    </row>
    <row r="525" spans="1:47" x14ac:dyDescent="0.25">
      <c r="A525" s="1">
        <v>524</v>
      </c>
      <c r="B525" t="s">
        <v>39</v>
      </c>
      <c r="H525" t="s">
        <v>44</v>
      </c>
      <c r="O525" s="5">
        <f t="shared" si="136"/>
        <v>2</v>
      </c>
      <c r="P525" s="5">
        <f t="shared" si="137"/>
        <v>1.5</v>
      </c>
      <c r="R525" s="5">
        <f t="shared" si="138"/>
        <v>1</v>
      </c>
      <c r="S525" s="5">
        <f t="shared" si="139"/>
        <v>0</v>
      </c>
      <c r="T525" s="5">
        <f t="shared" si="140"/>
        <v>0</v>
      </c>
      <c r="U525" s="5">
        <f t="shared" si="141"/>
        <v>0</v>
      </c>
      <c r="V525" s="5">
        <f t="shared" si="142"/>
        <v>0</v>
      </c>
      <c r="W525" s="5">
        <f t="shared" si="143"/>
        <v>0</v>
      </c>
      <c r="X525" s="5">
        <f t="shared" si="144"/>
        <v>1</v>
      </c>
      <c r="Y525" s="5">
        <f t="shared" si="145"/>
        <v>0</v>
      </c>
      <c r="Z525" s="5">
        <f t="shared" si="146"/>
        <v>0</v>
      </c>
      <c r="AA525" s="5">
        <f t="shared" si="147"/>
        <v>0</v>
      </c>
      <c r="AB525" s="5">
        <f t="shared" si="148"/>
        <v>0</v>
      </c>
      <c r="AC525" s="5">
        <f t="shared" si="149"/>
        <v>0</v>
      </c>
      <c r="AD525" s="16"/>
      <c r="AF525" s="5">
        <f t="shared" si="150"/>
        <v>2</v>
      </c>
      <c r="AG525" s="5">
        <f t="shared" si="151"/>
        <v>2</v>
      </c>
      <c r="AH525" s="5" t="str">
        <f t="shared" si="152"/>
        <v>Correct</v>
      </c>
      <c r="AI525" t="s">
        <v>94</v>
      </c>
      <c r="AJ525">
        <v>81</v>
      </c>
      <c r="AK525" t="s">
        <v>95</v>
      </c>
      <c r="AL525" t="s">
        <v>127</v>
      </c>
      <c r="AM525" t="s">
        <v>107</v>
      </c>
      <c r="AN525" t="s">
        <v>98</v>
      </c>
      <c r="AO525" s="1" t="s">
        <v>80</v>
      </c>
      <c r="AP525" t="s">
        <v>114</v>
      </c>
      <c r="AQ525" t="s">
        <v>120</v>
      </c>
      <c r="AR525" t="s">
        <v>104</v>
      </c>
      <c r="AS525" t="s">
        <v>102</v>
      </c>
      <c r="AT525" s="1" t="s">
        <v>91</v>
      </c>
      <c r="AU525" t="s">
        <v>98</v>
      </c>
    </row>
    <row r="526" spans="1:47" x14ac:dyDescent="0.25">
      <c r="A526" s="1">
        <v>525</v>
      </c>
      <c r="C526" t="s">
        <v>40</v>
      </c>
      <c r="G526" t="s">
        <v>37</v>
      </c>
      <c r="H526" t="s">
        <v>44</v>
      </c>
      <c r="I526" t="s">
        <v>45</v>
      </c>
      <c r="O526" s="5">
        <f t="shared" si="136"/>
        <v>4</v>
      </c>
      <c r="P526" s="5">
        <f t="shared" si="137"/>
        <v>0.75</v>
      </c>
      <c r="R526" s="5">
        <f t="shared" si="138"/>
        <v>0</v>
      </c>
      <c r="S526" s="5">
        <f t="shared" si="139"/>
        <v>0.75</v>
      </c>
      <c r="T526" s="5">
        <f t="shared" si="140"/>
        <v>0</v>
      </c>
      <c r="U526" s="5">
        <f t="shared" si="141"/>
        <v>0</v>
      </c>
      <c r="V526" s="5">
        <f t="shared" si="142"/>
        <v>0</v>
      </c>
      <c r="W526" s="5">
        <f t="shared" si="143"/>
        <v>0.75</v>
      </c>
      <c r="X526" s="5">
        <f t="shared" si="144"/>
        <v>0.75</v>
      </c>
      <c r="Y526" s="5">
        <f t="shared" si="145"/>
        <v>0.75</v>
      </c>
      <c r="Z526" s="5">
        <f t="shared" si="146"/>
        <v>0</v>
      </c>
      <c r="AA526" s="5">
        <f t="shared" si="147"/>
        <v>0</v>
      </c>
      <c r="AB526" s="5">
        <f t="shared" si="148"/>
        <v>0</v>
      </c>
      <c r="AC526" s="5">
        <f t="shared" si="149"/>
        <v>0</v>
      </c>
      <c r="AD526" s="16"/>
      <c r="AF526" s="5">
        <f t="shared" si="150"/>
        <v>3</v>
      </c>
      <c r="AG526" s="5">
        <f t="shared" si="151"/>
        <v>4</v>
      </c>
      <c r="AH526" s="5" t="str">
        <f t="shared" si="152"/>
        <v>Correct</v>
      </c>
      <c r="AI526" t="s">
        <v>94</v>
      </c>
      <c r="AJ526">
        <v>33</v>
      </c>
      <c r="AK526" t="s">
        <v>95</v>
      </c>
      <c r="AL526" t="s">
        <v>243</v>
      </c>
      <c r="AM526" t="s">
        <v>107</v>
      </c>
      <c r="AN526" t="s">
        <v>98</v>
      </c>
      <c r="AO526" s="1" t="s">
        <v>80</v>
      </c>
      <c r="AP526" t="s">
        <v>114</v>
      </c>
      <c r="AQ526" t="s">
        <v>110</v>
      </c>
      <c r="AR526" t="s">
        <v>136</v>
      </c>
      <c r="AS526" t="s">
        <v>102</v>
      </c>
      <c r="AT526" s="1" t="s">
        <v>90</v>
      </c>
      <c r="AU526" t="s">
        <v>102</v>
      </c>
    </row>
    <row r="527" spans="1:47" x14ac:dyDescent="0.25">
      <c r="A527" s="1">
        <v>526</v>
      </c>
      <c r="H527" t="s">
        <v>44</v>
      </c>
      <c r="O527" s="5">
        <f t="shared" si="136"/>
        <v>1</v>
      </c>
      <c r="P527" s="5">
        <f t="shared" si="137"/>
        <v>3</v>
      </c>
      <c r="R527" s="5">
        <f t="shared" si="138"/>
        <v>0</v>
      </c>
      <c r="S527" s="5">
        <f t="shared" si="139"/>
        <v>0</v>
      </c>
      <c r="T527" s="5">
        <f t="shared" si="140"/>
        <v>0</v>
      </c>
      <c r="U527" s="5">
        <f t="shared" si="141"/>
        <v>0</v>
      </c>
      <c r="V527" s="5">
        <f t="shared" si="142"/>
        <v>0</v>
      </c>
      <c r="W527" s="5">
        <f t="shared" si="143"/>
        <v>0</v>
      </c>
      <c r="X527" s="5">
        <f t="shared" si="144"/>
        <v>1</v>
      </c>
      <c r="Y527" s="5">
        <f t="shared" si="145"/>
        <v>0</v>
      </c>
      <c r="Z527" s="5">
        <f t="shared" si="146"/>
        <v>0</v>
      </c>
      <c r="AA527" s="5">
        <f t="shared" si="147"/>
        <v>0</v>
      </c>
      <c r="AB527" s="5">
        <f t="shared" si="148"/>
        <v>0</v>
      </c>
      <c r="AC527" s="5">
        <f t="shared" si="149"/>
        <v>0</v>
      </c>
      <c r="AD527" s="16"/>
      <c r="AF527" s="5">
        <f t="shared" si="150"/>
        <v>1</v>
      </c>
      <c r="AG527" s="5">
        <f t="shared" si="151"/>
        <v>1</v>
      </c>
      <c r="AH527" s="5" t="str">
        <f t="shared" si="152"/>
        <v>Correct</v>
      </c>
      <c r="AI527" t="s">
        <v>94</v>
      </c>
      <c r="AJ527">
        <v>87</v>
      </c>
      <c r="AK527" t="s">
        <v>95</v>
      </c>
      <c r="AL527" t="s">
        <v>238</v>
      </c>
      <c r="AM527" t="s">
        <v>107</v>
      </c>
      <c r="AN527" t="s">
        <v>98</v>
      </c>
      <c r="AO527" s="1" t="s">
        <v>80</v>
      </c>
      <c r="AP527" t="s">
        <v>112</v>
      </c>
      <c r="AQ527" t="s">
        <v>110</v>
      </c>
      <c r="AR527" t="s">
        <v>104</v>
      </c>
      <c r="AS527" t="s">
        <v>102</v>
      </c>
      <c r="AT527" s="1" t="s">
        <v>92</v>
      </c>
      <c r="AU527" t="s">
        <v>98</v>
      </c>
    </row>
    <row r="528" spans="1:47" x14ac:dyDescent="0.25">
      <c r="A528" s="1">
        <v>527</v>
      </c>
      <c r="H528" t="s">
        <v>44</v>
      </c>
      <c r="L528" t="s">
        <v>48</v>
      </c>
      <c r="O528" s="5">
        <f t="shared" si="136"/>
        <v>2</v>
      </c>
      <c r="P528" s="5">
        <f t="shared" si="137"/>
        <v>1.5</v>
      </c>
      <c r="R528" s="5">
        <f t="shared" si="138"/>
        <v>0</v>
      </c>
      <c r="S528" s="5">
        <f t="shared" si="139"/>
        <v>0</v>
      </c>
      <c r="T528" s="5">
        <f t="shared" si="140"/>
        <v>0</v>
      </c>
      <c r="U528" s="5">
        <f t="shared" si="141"/>
        <v>0</v>
      </c>
      <c r="V528" s="5">
        <f t="shared" si="142"/>
        <v>0</v>
      </c>
      <c r="W528" s="5">
        <f t="shared" si="143"/>
        <v>0</v>
      </c>
      <c r="X528" s="5">
        <f t="shared" si="144"/>
        <v>1</v>
      </c>
      <c r="Y528" s="5">
        <f t="shared" si="145"/>
        <v>0</v>
      </c>
      <c r="Z528" s="5">
        <f t="shared" si="146"/>
        <v>0</v>
      </c>
      <c r="AA528" s="5">
        <f t="shared" si="147"/>
        <v>0</v>
      </c>
      <c r="AB528" s="5">
        <f t="shared" si="148"/>
        <v>1</v>
      </c>
      <c r="AC528" s="5">
        <f t="shared" si="149"/>
        <v>0</v>
      </c>
      <c r="AD528" s="16"/>
      <c r="AF528" s="5">
        <f t="shared" si="150"/>
        <v>2</v>
      </c>
      <c r="AG528" s="5">
        <f t="shared" si="151"/>
        <v>2</v>
      </c>
      <c r="AH528" s="5" t="str">
        <f t="shared" si="152"/>
        <v>Correct</v>
      </c>
      <c r="AI528" t="s">
        <v>94</v>
      </c>
      <c r="AJ528">
        <v>68</v>
      </c>
      <c r="AK528" t="s">
        <v>95</v>
      </c>
      <c r="AL528" t="s">
        <v>158</v>
      </c>
      <c r="AM528" t="s">
        <v>107</v>
      </c>
      <c r="AN528" t="s">
        <v>98</v>
      </c>
      <c r="AO528" s="1" t="s">
        <v>365</v>
      </c>
      <c r="AP528" t="s">
        <v>99</v>
      </c>
      <c r="AQ528" t="s">
        <v>103</v>
      </c>
      <c r="AR528" t="s">
        <v>104</v>
      </c>
      <c r="AS528" t="s">
        <v>102</v>
      </c>
      <c r="AT528" s="1" t="s">
        <v>91</v>
      </c>
      <c r="AU528" t="s">
        <v>102</v>
      </c>
    </row>
    <row r="529" spans="1:47" x14ac:dyDescent="0.25">
      <c r="A529" s="1">
        <v>528</v>
      </c>
      <c r="O529" s="5">
        <f t="shared" si="136"/>
        <v>0</v>
      </c>
      <c r="P529" s="5" t="e">
        <f t="shared" si="137"/>
        <v>#DIV/0!</v>
      </c>
      <c r="R529" s="5">
        <f t="shared" si="138"/>
        <v>0</v>
      </c>
      <c r="S529" s="5">
        <f t="shared" si="139"/>
        <v>0</v>
      </c>
      <c r="T529" s="5">
        <f t="shared" si="140"/>
        <v>0</v>
      </c>
      <c r="U529" s="5">
        <f t="shared" si="141"/>
        <v>0</v>
      </c>
      <c r="V529" s="5">
        <f t="shared" si="142"/>
        <v>0</v>
      </c>
      <c r="W529" s="5">
        <f t="shared" si="143"/>
        <v>0</v>
      </c>
      <c r="X529" s="5">
        <f t="shared" si="144"/>
        <v>0</v>
      </c>
      <c r="Y529" s="5">
        <f t="shared" si="145"/>
        <v>0</v>
      </c>
      <c r="Z529" s="5">
        <f t="shared" si="146"/>
        <v>0</v>
      </c>
      <c r="AA529" s="5">
        <f t="shared" si="147"/>
        <v>0</v>
      </c>
      <c r="AB529" s="5">
        <f t="shared" si="148"/>
        <v>0</v>
      </c>
      <c r="AC529" s="5">
        <f t="shared" si="149"/>
        <v>0</v>
      </c>
      <c r="AD529" s="16"/>
      <c r="AF529" s="5">
        <f t="shared" si="150"/>
        <v>0</v>
      </c>
      <c r="AG529" s="5">
        <f t="shared" si="151"/>
        <v>0</v>
      </c>
      <c r="AH529" s="5" t="str">
        <f t="shared" si="152"/>
        <v>Correct</v>
      </c>
      <c r="AI529" t="s">
        <v>105</v>
      </c>
      <c r="AJ529">
        <v>69</v>
      </c>
      <c r="AK529" t="s">
        <v>95</v>
      </c>
      <c r="AL529" t="s">
        <v>241</v>
      </c>
      <c r="AM529" t="s">
        <v>107</v>
      </c>
      <c r="AN529" t="s">
        <v>98</v>
      </c>
      <c r="AO529" s="1" t="s">
        <v>80</v>
      </c>
      <c r="AQ529" t="s">
        <v>110</v>
      </c>
      <c r="AR529" t="s">
        <v>104</v>
      </c>
      <c r="AS529" t="s">
        <v>102</v>
      </c>
      <c r="AT529" s="1" t="s">
        <v>373</v>
      </c>
      <c r="AU529" t="s">
        <v>98</v>
      </c>
    </row>
    <row r="530" spans="1:47" x14ac:dyDescent="0.25">
      <c r="A530" s="1">
        <v>529</v>
      </c>
      <c r="C530" t="s">
        <v>40</v>
      </c>
      <c r="E530" t="s">
        <v>42</v>
      </c>
      <c r="O530" s="5">
        <f t="shared" si="136"/>
        <v>2</v>
      </c>
      <c r="P530" s="5">
        <f t="shared" si="137"/>
        <v>1.5</v>
      </c>
      <c r="R530" s="5">
        <f t="shared" si="138"/>
        <v>0</v>
      </c>
      <c r="S530" s="5">
        <f t="shared" si="139"/>
        <v>1</v>
      </c>
      <c r="T530" s="5">
        <f t="shared" si="140"/>
        <v>0</v>
      </c>
      <c r="U530" s="5">
        <f t="shared" si="141"/>
        <v>1</v>
      </c>
      <c r="V530" s="5">
        <f t="shared" si="142"/>
        <v>0</v>
      </c>
      <c r="W530" s="5">
        <f t="shared" si="143"/>
        <v>0</v>
      </c>
      <c r="X530" s="5">
        <f t="shared" si="144"/>
        <v>0</v>
      </c>
      <c r="Y530" s="5">
        <f t="shared" si="145"/>
        <v>0</v>
      </c>
      <c r="Z530" s="5">
        <f t="shared" si="146"/>
        <v>0</v>
      </c>
      <c r="AA530" s="5">
        <f t="shared" si="147"/>
        <v>0</v>
      </c>
      <c r="AB530" s="5">
        <f t="shared" si="148"/>
        <v>0</v>
      </c>
      <c r="AC530" s="5">
        <f t="shared" si="149"/>
        <v>0</v>
      </c>
      <c r="AD530" s="16"/>
      <c r="AF530" s="5">
        <f t="shared" si="150"/>
        <v>2</v>
      </c>
      <c r="AG530" s="5">
        <f t="shared" si="151"/>
        <v>2</v>
      </c>
      <c r="AH530" s="5" t="str">
        <f t="shared" si="152"/>
        <v>Correct</v>
      </c>
      <c r="AI530" t="s">
        <v>94</v>
      </c>
      <c r="AJ530">
        <v>24</v>
      </c>
      <c r="AK530" t="s">
        <v>95</v>
      </c>
      <c r="AL530" t="s">
        <v>158</v>
      </c>
      <c r="AM530" t="s">
        <v>107</v>
      </c>
      <c r="AO530" s="1" t="s">
        <v>80</v>
      </c>
      <c r="AP530" t="s">
        <v>99</v>
      </c>
      <c r="AQ530" t="s">
        <v>120</v>
      </c>
      <c r="AR530" t="s">
        <v>125</v>
      </c>
      <c r="AS530" t="s">
        <v>102</v>
      </c>
      <c r="AT530" s="1" t="s">
        <v>92</v>
      </c>
    </row>
    <row r="531" spans="1:47" x14ac:dyDescent="0.25">
      <c r="A531" s="1">
        <v>530</v>
      </c>
      <c r="B531" t="s">
        <v>39</v>
      </c>
      <c r="D531" t="s">
        <v>41</v>
      </c>
      <c r="I531" t="s">
        <v>45</v>
      </c>
      <c r="O531" s="5">
        <f t="shared" si="136"/>
        <v>3</v>
      </c>
      <c r="P531" s="5">
        <f t="shared" si="137"/>
        <v>1</v>
      </c>
      <c r="R531" s="5">
        <f t="shared" si="138"/>
        <v>1</v>
      </c>
      <c r="S531" s="5">
        <f t="shared" si="139"/>
        <v>0</v>
      </c>
      <c r="T531" s="5">
        <f t="shared" si="140"/>
        <v>1</v>
      </c>
      <c r="U531" s="5">
        <f t="shared" si="141"/>
        <v>0</v>
      </c>
      <c r="V531" s="5">
        <f t="shared" si="142"/>
        <v>0</v>
      </c>
      <c r="W531" s="5">
        <f t="shared" si="143"/>
        <v>0</v>
      </c>
      <c r="X531" s="5">
        <f t="shared" si="144"/>
        <v>0</v>
      </c>
      <c r="Y531" s="5">
        <f t="shared" si="145"/>
        <v>1</v>
      </c>
      <c r="Z531" s="5">
        <f t="shared" si="146"/>
        <v>0</v>
      </c>
      <c r="AA531" s="5">
        <f t="shared" si="147"/>
        <v>0</v>
      </c>
      <c r="AB531" s="5">
        <f t="shared" si="148"/>
        <v>0</v>
      </c>
      <c r="AC531" s="5">
        <f t="shared" si="149"/>
        <v>0</v>
      </c>
      <c r="AD531" s="16"/>
      <c r="AF531" s="5">
        <f t="shared" si="150"/>
        <v>3</v>
      </c>
      <c r="AG531" s="5">
        <f t="shared" si="151"/>
        <v>3</v>
      </c>
      <c r="AH531" s="5" t="str">
        <f t="shared" si="152"/>
        <v>Correct</v>
      </c>
      <c r="AI531" t="s">
        <v>94</v>
      </c>
      <c r="AJ531">
        <v>65</v>
      </c>
      <c r="AK531" t="s">
        <v>95</v>
      </c>
      <c r="AL531" t="s">
        <v>156</v>
      </c>
      <c r="AM531" t="s">
        <v>107</v>
      </c>
      <c r="AN531" t="s">
        <v>98</v>
      </c>
      <c r="AO531" s="1" t="s">
        <v>80</v>
      </c>
      <c r="AP531" t="s">
        <v>114</v>
      </c>
      <c r="AQ531" t="s">
        <v>120</v>
      </c>
      <c r="AR531" t="s">
        <v>101</v>
      </c>
      <c r="AS531" t="s">
        <v>102</v>
      </c>
      <c r="AT531" s="1" t="s">
        <v>92</v>
      </c>
      <c r="AU531" t="s">
        <v>102</v>
      </c>
    </row>
    <row r="532" spans="1:47" x14ac:dyDescent="0.25">
      <c r="A532" s="1">
        <v>531</v>
      </c>
      <c r="B532" t="s">
        <v>39</v>
      </c>
      <c r="C532" t="s">
        <v>40</v>
      </c>
      <c r="H532" t="s">
        <v>44</v>
      </c>
      <c r="O532" s="5">
        <f t="shared" si="136"/>
        <v>3</v>
      </c>
      <c r="P532" s="5">
        <f t="shared" si="137"/>
        <v>1</v>
      </c>
      <c r="R532" s="5">
        <f t="shared" si="138"/>
        <v>1</v>
      </c>
      <c r="S532" s="5">
        <f t="shared" si="139"/>
        <v>1</v>
      </c>
      <c r="T532" s="5">
        <f t="shared" si="140"/>
        <v>0</v>
      </c>
      <c r="U532" s="5">
        <f t="shared" si="141"/>
        <v>0</v>
      </c>
      <c r="V532" s="5">
        <f t="shared" si="142"/>
        <v>0</v>
      </c>
      <c r="W532" s="5">
        <f t="shared" si="143"/>
        <v>0</v>
      </c>
      <c r="X532" s="5">
        <f t="shared" si="144"/>
        <v>1</v>
      </c>
      <c r="Y532" s="5">
        <f t="shared" si="145"/>
        <v>0</v>
      </c>
      <c r="Z532" s="5">
        <f t="shared" si="146"/>
        <v>0</v>
      </c>
      <c r="AA532" s="5">
        <f t="shared" si="147"/>
        <v>0</v>
      </c>
      <c r="AB532" s="5">
        <f t="shared" si="148"/>
        <v>0</v>
      </c>
      <c r="AC532" s="5">
        <f t="shared" si="149"/>
        <v>0</v>
      </c>
      <c r="AD532" s="16"/>
      <c r="AF532" s="5">
        <f t="shared" si="150"/>
        <v>3</v>
      </c>
      <c r="AG532" s="5">
        <f t="shared" si="151"/>
        <v>3</v>
      </c>
      <c r="AH532" s="5" t="str">
        <f t="shared" si="152"/>
        <v>Correct</v>
      </c>
      <c r="AI532" t="s">
        <v>105</v>
      </c>
      <c r="AJ532">
        <v>91</v>
      </c>
      <c r="AK532" t="s">
        <v>95</v>
      </c>
      <c r="AL532" t="s">
        <v>156</v>
      </c>
      <c r="AM532" t="s">
        <v>107</v>
      </c>
      <c r="AN532" t="s">
        <v>98</v>
      </c>
      <c r="AO532" s="1" t="s">
        <v>80</v>
      </c>
      <c r="AP532" t="s">
        <v>99</v>
      </c>
      <c r="AQ532" t="s">
        <v>110</v>
      </c>
      <c r="AR532" t="s">
        <v>104</v>
      </c>
      <c r="AS532" t="s">
        <v>102</v>
      </c>
      <c r="AT532" s="1" t="s">
        <v>91</v>
      </c>
      <c r="AU532" t="s">
        <v>98</v>
      </c>
    </row>
    <row r="533" spans="1:47" x14ac:dyDescent="0.25">
      <c r="A533" s="1">
        <v>532</v>
      </c>
      <c r="F533" t="s">
        <v>43</v>
      </c>
      <c r="H533" t="s">
        <v>44</v>
      </c>
      <c r="O533" s="5">
        <f t="shared" si="136"/>
        <v>2</v>
      </c>
      <c r="P533" s="5">
        <f t="shared" si="137"/>
        <v>1.5</v>
      </c>
      <c r="R533" s="5">
        <f t="shared" si="138"/>
        <v>0</v>
      </c>
      <c r="S533" s="5">
        <f t="shared" si="139"/>
        <v>0</v>
      </c>
      <c r="T533" s="5">
        <f t="shared" si="140"/>
        <v>0</v>
      </c>
      <c r="U533" s="5">
        <f t="shared" si="141"/>
        <v>0</v>
      </c>
      <c r="V533" s="5">
        <f t="shared" si="142"/>
        <v>1</v>
      </c>
      <c r="W533" s="5">
        <f t="shared" si="143"/>
        <v>0</v>
      </c>
      <c r="X533" s="5">
        <f t="shared" si="144"/>
        <v>1</v>
      </c>
      <c r="Y533" s="5">
        <f t="shared" si="145"/>
        <v>0</v>
      </c>
      <c r="Z533" s="5">
        <f t="shared" si="146"/>
        <v>0</v>
      </c>
      <c r="AA533" s="5">
        <f t="shared" si="147"/>
        <v>0</v>
      </c>
      <c r="AB533" s="5">
        <f t="shared" si="148"/>
        <v>0</v>
      </c>
      <c r="AC533" s="5">
        <f t="shared" si="149"/>
        <v>0</v>
      </c>
      <c r="AD533" s="16"/>
      <c r="AF533" s="5">
        <f t="shared" si="150"/>
        <v>2</v>
      </c>
      <c r="AG533" s="5">
        <f t="shared" si="151"/>
        <v>2</v>
      </c>
      <c r="AH533" s="5" t="str">
        <f t="shared" si="152"/>
        <v>Correct</v>
      </c>
      <c r="AI533" t="s">
        <v>94</v>
      </c>
      <c r="AJ533">
        <v>71</v>
      </c>
      <c r="AK533" t="s">
        <v>115</v>
      </c>
      <c r="AL533" t="s">
        <v>327</v>
      </c>
      <c r="AM533" t="s">
        <v>89</v>
      </c>
      <c r="AN533" t="s">
        <v>98</v>
      </c>
      <c r="AO533" s="1" t="s">
        <v>89</v>
      </c>
      <c r="AQ533" t="s">
        <v>110</v>
      </c>
      <c r="AR533" t="s">
        <v>104</v>
      </c>
      <c r="AS533" t="s">
        <v>102</v>
      </c>
      <c r="AT533" s="1" t="s">
        <v>91</v>
      </c>
    </row>
    <row r="534" spans="1:47" x14ac:dyDescent="0.25">
      <c r="A534" s="1">
        <v>533</v>
      </c>
      <c r="C534" t="s">
        <v>40</v>
      </c>
      <c r="H534" t="s">
        <v>44</v>
      </c>
      <c r="O534" s="5">
        <f t="shared" si="136"/>
        <v>2</v>
      </c>
      <c r="P534" s="5">
        <f t="shared" si="137"/>
        <v>1.5</v>
      </c>
      <c r="R534" s="5">
        <f t="shared" si="138"/>
        <v>0</v>
      </c>
      <c r="S534" s="5">
        <f t="shared" si="139"/>
        <v>1</v>
      </c>
      <c r="T534" s="5">
        <f t="shared" si="140"/>
        <v>0</v>
      </c>
      <c r="U534" s="5">
        <f t="shared" si="141"/>
        <v>0</v>
      </c>
      <c r="V534" s="5">
        <f t="shared" si="142"/>
        <v>0</v>
      </c>
      <c r="W534" s="5">
        <f t="shared" si="143"/>
        <v>0</v>
      </c>
      <c r="X534" s="5">
        <f t="shared" si="144"/>
        <v>1</v>
      </c>
      <c r="Y534" s="5">
        <f t="shared" si="145"/>
        <v>0</v>
      </c>
      <c r="Z534" s="5">
        <f t="shared" si="146"/>
        <v>0</v>
      </c>
      <c r="AA534" s="5">
        <f t="shared" si="147"/>
        <v>0</v>
      </c>
      <c r="AB534" s="5">
        <f t="shared" si="148"/>
        <v>0</v>
      </c>
      <c r="AC534" s="5">
        <f t="shared" si="149"/>
        <v>0</v>
      </c>
      <c r="AD534" s="16"/>
      <c r="AF534" s="5">
        <f t="shared" si="150"/>
        <v>2</v>
      </c>
      <c r="AG534" s="5">
        <f t="shared" si="151"/>
        <v>2</v>
      </c>
      <c r="AH534" s="5" t="str">
        <f t="shared" si="152"/>
        <v>Correct</v>
      </c>
      <c r="AI534" t="s">
        <v>94</v>
      </c>
      <c r="AJ534">
        <v>20</v>
      </c>
      <c r="AK534" t="s">
        <v>95</v>
      </c>
      <c r="AL534" t="s">
        <v>142</v>
      </c>
      <c r="AM534" t="s">
        <v>107</v>
      </c>
      <c r="AN534" t="s">
        <v>98</v>
      </c>
      <c r="AO534" s="1" t="s">
        <v>80</v>
      </c>
      <c r="AP534" t="s">
        <v>108</v>
      </c>
      <c r="AQ534" t="s">
        <v>120</v>
      </c>
      <c r="AR534" t="s">
        <v>101</v>
      </c>
      <c r="AS534" t="s">
        <v>102</v>
      </c>
      <c r="AT534" s="1" t="s">
        <v>92</v>
      </c>
      <c r="AU534" t="s">
        <v>102</v>
      </c>
    </row>
    <row r="535" spans="1:47" x14ac:dyDescent="0.25">
      <c r="A535" s="1">
        <v>534</v>
      </c>
      <c r="H535" t="s">
        <v>44</v>
      </c>
      <c r="O535" s="5">
        <f t="shared" si="136"/>
        <v>1</v>
      </c>
      <c r="P535" s="5">
        <f t="shared" si="137"/>
        <v>3</v>
      </c>
      <c r="R535" s="5">
        <f t="shared" si="138"/>
        <v>0</v>
      </c>
      <c r="S535" s="5">
        <f t="shared" si="139"/>
        <v>0</v>
      </c>
      <c r="T535" s="5">
        <f t="shared" si="140"/>
        <v>0</v>
      </c>
      <c r="U535" s="5">
        <f t="shared" si="141"/>
        <v>0</v>
      </c>
      <c r="V535" s="5">
        <f t="shared" si="142"/>
        <v>0</v>
      </c>
      <c r="W535" s="5">
        <f t="shared" si="143"/>
        <v>0</v>
      </c>
      <c r="X535" s="5">
        <f t="shared" si="144"/>
        <v>1</v>
      </c>
      <c r="Y535" s="5">
        <f t="shared" si="145"/>
        <v>0</v>
      </c>
      <c r="Z535" s="5">
        <f t="shared" si="146"/>
        <v>0</v>
      </c>
      <c r="AA535" s="5">
        <f t="shared" si="147"/>
        <v>0</v>
      </c>
      <c r="AB535" s="5">
        <f t="shared" si="148"/>
        <v>0</v>
      </c>
      <c r="AC535" s="5">
        <f t="shared" si="149"/>
        <v>0</v>
      </c>
      <c r="AD535" s="16"/>
      <c r="AF535" s="5">
        <f t="shared" si="150"/>
        <v>1</v>
      </c>
      <c r="AG535" s="5">
        <f t="shared" si="151"/>
        <v>1</v>
      </c>
      <c r="AH535" s="5" t="str">
        <f t="shared" si="152"/>
        <v>Correct</v>
      </c>
      <c r="AI535" t="s">
        <v>94</v>
      </c>
      <c r="AJ535">
        <v>61</v>
      </c>
      <c r="AK535" t="s">
        <v>95</v>
      </c>
      <c r="AL535" t="s">
        <v>201</v>
      </c>
      <c r="AM535" t="s">
        <v>107</v>
      </c>
      <c r="AN535" t="s">
        <v>98</v>
      </c>
      <c r="AO535" s="1" t="s">
        <v>80</v>
      </c>
      <c r="AP535" t="s">
        <v>109</v>
      </c>
      <c r="AQ535" t="s">
        <v>103</v>
      </c>
      <c r="AR535" t="s">
        <v>101</v>
      </c>
      <c r="AS535" t="s">
        <v>102</v>
      </c>
      <c r="AT535" s="1" t="s">
        <v>90</v>
      </c>
      <c r="AU535" t="s">
        <v>102</v>
      </c>
    </row>
    <row r="536" spans="1:47" x14ac:dyDescent="0.25">
      <c r="A536" s="1">
        <v>535</v>
      </c>
      <c r="H536" t="s">
        <v>44</v>
      </c>
      <c r="O536" s="5">
        <f t="shared" si="136"/>
        <v>1</v>
      </c>
      <c r="P536" s="5">
        <f t="shared" si="137"/>
        <v>3</v>
      </c>
      <c r="R536" s="5">
        <f t="shared" si="138"/>
        <v>0</v>
      </c>
      <c r="S536" s="5">
        <f t="shared" si="139"/>
        <v>0</v>
      </c>
      <c r="T536" s="5">
        <f t="shared" si="140"/>
        <v>0</v>
      </c>
      <c r="U536" s="5">
        <f t="shared" si="141"/>
        <v>0</v>
      </c>
      <c r="V536" s="5">
        <f t="shared" si="142"/>
        <v>0</v>
      </c>
      <c r="W536" s="5">
        <f t="shared" si="143"/>
        <v>0</v>
      </c>
      <c r="X536" s="5">
        <f t="shared" si="144"/>
        <v>1</v>
      </c>
      <c r="Y536" s="5">
        <f t="shared" si="145"/>
        <v>0</v>
      </c>
      <c r="Z536" s="5">
        <f t="shared" si="146"/>
        <v>0</v>
      </c>
      <c r="AA536" s="5">
        <f t="shared" si="147"/>
        <v>0</v>
      </c>
      <c r="AB536" s="5">
        <f t="shared" si="148"/>
        <v>0</v>
      </c>
      <c r="AC536" s="5">
        <f t="shared" si="149"/>
        <v>0</v>
      </c>
      <c r="AD536" s="16"/>
      <c r="AF536" s="5">
        <f t="shared" si="150"/>
        <v>1</v>
      </c>
      <c r="AG536" s="5">
        <f t="shared" si="151"/>
        <v>1</v>
      </c>
      <c r="AH536" s="5" t="str">
        <f t="shared" si="152"/>
        <v>Correct</v>
      </c>
      <c r="AI536" t="s">
        <v>94</v>
      </c>
      <c r="AJ536">
        <v>20</v>
      </c>
      <c r="AK536" t="s">
        <v>115</v>
      </c>
      <c r="AL536" t="s">
        <v>322</v>
      </c>
      <c r="AM536" t="s">
        <v>97</v>
      </c>
      <c r="AO536" s="1" t="s">
        <v>80</v>
      </c>
      <c r="AP536" t="s">
        <v>99</v>
      </c>
      <c r="AQ536" t="s">
        <v>120</v>
      </c>
      <c r="AR536" t="s">
        <v>136</v>
      </c>
      <c r="AS536" t="s">
        <v>102</v>
      </c>
      <c r="AT536" s="1"/>
      <c r="AU536" t="s">
        <v>102</v>
      </c>
    </row>
    <row r="537" spans="1:47" x14ac:dyDescent="0.25">
      <c r="A537" s="1">
        <v>536</v>
      </c>
      <c r="B537" t="s">
        <v>39</v>
      </c>
      <c r="H537" t="s">
        <v>44</v>
      </c>
      <c r="L537" t="s">
        <v>48</v>
      </c>
      <c r="O537" s="5">
        <f t="shared" si="136"/>
        <v>3</v>
      </c>
      <c r="P537" s="5">
        <f t="shared" si="137"/>
        <v>1</v>
      </c>
      <c r="R537" s="5">
        <f t="shared" si="138"/>
        <v>1</v>
      </c>
      <c r="S537" s="5">
        <f t="shared" si="139"/>
        <v>0</v>
      </c>
      <c r="T537" s="5">
        <f t="shared" si="140"/>
        <v>0</v>
      </c>
      <c r="U537" s="5">
        <f t="shared" si="141"/>
        <v>0</v>
      </c>
      <c r="V537" s="5">
        <f t="shared" si="142"/>
        <v>0</v>
      </c>
      <c r="W537" s="5">
        <f t="shared" si="143"/>
        <v>0</v>
      </c>
      <c r="X537" s="5">
        <f t="shared" si="144"/>
        <v>1</v>
      </c>
      <c r="Y537" s="5">
        <f t="shared" si="145"/>
        <v>0</v>
      </c>
      <c r="Z537" s="5">
        <f t="shared" si="146"/>
        <v>0</v>
      </c>
      <c r="AA537" s="5">
        <f t="shared" si="147"/>
        <v>0</v>
      </c>
      <c r="AB537" s="5">
        <f t="shared" si="148"/>
        <v>1</v>
      </c>
      <c r="AC537" s="5">
        <f t="shared" si="149"/>
        <v>0</v>
      </c>
      <c r="AD537" s="16"/>
      <c r="AF537" s="5">
        <f t="shared" si="150"/>
        <v>3</v>
      </c>
      <c r="AG537" s="5">
        <f t="shared" si="151"/>
        <v>3</v>
      </c>
      <c r="AH537" s="5" t="str">
        <f t="shared" si="152"/>
        <v>Correct</v>
      </c>
      <c r="AI537" t="s">
        <v>105</v>
      </c>
      <c r="AJ537">
        <v>67</v>
      </c>
      <c r="AK537" t="s">
        <v>95</v>
      </c>
      <c r="AL537" t="s">
        <v>156</v>
      </c>
      <c r="AM537" t="s">
        <v>128</v>
      </c>
      <c r="AN537" t="s">
        <v>98</v>
      </c>
      <c r="AO537" s="1" t="s">
        <v>363</v>
      </c>
      <c r="AP537" t="s">
        <v>99</v>
      </c>
      <c r="AQ537" t="s">
        <v>100</v>
      </c>
      <c r="AR537" t="s">
        <v>104</v>
      </c>
      <c r="AS537" t="s">
        <v>102</v>
      </c>
      <c r="AT537" s="1" t="s">
        <v>91</v>
      </c>
      <c r="AU537" t="s">
        <v>102</v>
      </c>
    </row>
    <row r="538" spans="1:47" x14ac:dyDescent="0.25">
      <c r="A538" s="1">
        <v>537</v>
      </c>
      <c r="H538" t="s">
        <v>44</v>
      </c>
      <c r="J538" t="s">
        <v>46</v>
      </c>
      <c r="O538" s="5">
        <f t="shared" si="136"/>
        <v>2</v>
      </c>
      <c r="P538" s="5">
        <f t="shared" si="137"/>
        <v>1.5</v>
      </c>
      <c r="R538" s="5">
        <f t="shared" si="138"/>
        <v>0</v>
      </c>
      <c r="S538" s="5">
        <f t="shared" si="139"/>
        <v>0</v>
      </c>
      <c r="T538" s="5">
        <f t="shared" si="140"/>
        <v>0</v>
      </c>
      <c r="U538" s="5">
        <f t="shared" si="141"/>
        <v>0</v>
      </c>
      <c r="V538" s="5">
        <f t="shared" si="142"/>
        <v>0</v>
      </c>
      <c r="W538" s="5">
        <f t="shared" si="143"/>
        <v>0</v>
      </c>
      <c r="X538" s="5">
        <f t="shared" si="144"/>
        <v>1</v>
      </c>
      <c r="Y538" s="5">
        <f t="shared" si="145"/>
        <v>0</v>
      </c>
      <c r="Z538" s="5">
        <f t="shared" si="146"/>
        <v>1</v>
      </c>
      <c r="AA538" s="5">
        <f t="shared" si="147"/>
        <v>0</v>
      </c>
      <c r="AB538" s="5">
        <f t="shared" si="148"/>
        <v>0</v>
      </c>
      <c r="AC538" s="5">
        <f t="shared" si="149"/>
        <v>0</v>
      </c>
      <c r="AD538" s="16"/>
      <c r="AF538" s="5">
        <f t="shared" si="150"/>
        <v>2</v>
      </c>
      <c r="AG538" s="5">
        <f t="shared" si="151"/>
        <v>2</v>
      </c>
      <c r="AH538" s="5" t="str">
        <f t="shared" si="152"/>
        <v>Correct</v>
      </c>
      <c r="AI538" t="s">
        <v>94</v>
      </c>
      <c r="AJ538">
        <v>65</v>
      </c>
      <c r="AK538" t="s">
        <v>95</v>
      </c>
      <c r="AL538" t="s">
        <v>158</v>
      </c>
      <c r="AM538" t="s">
        <v>128</v>
      </c>
      <c r="AN538" t="s">
        <v>98</v>
      </c>
      <c r="AO538" s="1" t="s">
        <v>80</v>
      </c>
      <c r="AP538" t="s">
        <v>114</v>
      </c>
      <c r="AQ538" t="s">
        <v>100</v>
      </c>
      <c r="AR538" t="s">
        <v>104</v>
      </c>
      <c r="AS538" t="s">
        <v>102</v>
      </c>
      <c r="AT538" s="1" t="s">
        <v>91</v>
      </c>
      <c r="AU538" t="s">
        <v>102</v>
      </c>
    </row>
    <row r="539" spans="1:47" x14ac:dyDescent="0.25">
      <c r="A539" s="1">
        <v>538</v>
      </c>
      <c r="O539" s="5">
        <f t="shared" si="136"/>
        <v>0</v>
      </c>
      <c r="P539" s="5" t="e">
        <f t="shared" si="137"/>
        <v>#DIV/0!</v>
      </c>
      <c r="R539" s="5">
        <f t="shared" si="138"/>
        <v>0</v>
      </c>
      <c r="S539" s="5">
        <f t="shared" si="139"/>
        <v>0</v>
      </c>
      <c r="T539" s="5">
        <f t="shared" si="140"/>
        <v>0</v>
      </c>
      <c r="U539" s="5">
        <f t="shared" si="141"/>
        <v>0</v>
      </c>
      <c r="V539" s="5">
        <f t="shared" si="142"/>
        <v>0</v>
      </c>
      <c r="W539" s="5">
        <f t="shared" si="143"/>
        <v>0</v>
      </c>
      <c r="X539" s="5">
        <f t="shared" si="144"/>
        <v>0</v>
      </c>
      <c r="Y539" s="5">
        <f t="shared" si="145"/>
        <v>0</v>
      </c>
      <c r="Z539" s="5">
        <f t="shared" si="146"/>
        <v>0</v>
      </c>
      <c r="AA539" s="5">
        <f t="shared" si="147"/>
        <v>0</v>
      </c>
      <c r="AB539" s="5">
        <f t="shared" si="148"/>
        <v>0</v>
      </c>
      <c r="AC539" s="5">
        <f t="shared" si="149"/>
        <v>0</v>
      </c>
      <c r="AD539" s="16"/>
      <c r="AF539" s="5">
        <f t="shared" si="150"/>
        <v>0</v>
      </c>
      <c r="AG539" s="5">
        <f t="shared" si="151"/>
        <v>0</v>
      </c>
      <c r="AH539" s="5" t="str">
        <f t="shared" si="152"/>
        <v>Correct</v>
      </c>
      <c r="AI539" t="s">
        <v>94</v>
      </c>
      <c r="AJ539">
        <v>91</v>
      </c>
      <c r="AK539" t="s">
        <v>121</v>
      </c>
      <c r="AL539" t="s">
        <v>217</v>
      </c>
      <c r="AM539" t="s">
        <v>107</v>
      </c>
      <c r="AN539" t="s">
        <v>98</v>
      </c>
      <c r="AO539" s="1" t="s">
        <v>80</v>
      </c>
      <c r="AP539" t="s">
        <v>108</v>
      </c>
      <c r="AQ539" t="s">
        <v>100</v>
      </c>
      <c r="AR539" t="s">
        <v>104</v>
      </c>
      <c r="AS539" t="s">
        <v>102</v>
      </c>
      <c r="AT539" s="1" t="s">
        <v>91</v>
      </c>
      <c r="AU539" t="s">
        <v>98</v>
      </c>
    </row>
    <row r="540" spans="1:47" x14ac:dyDescent="0.25">
      <c r="A540" s="1">
        <v>539</v>
      </c>
      <c r="C540" t="s">
        <v>40</v>
      </c>
      <c r="G540" t="s">
        <v>37</v>
      </c>
      <c r="L540" t="s">
        <v>48</v>
      </c>
      <c r="O540" s="5">
        <f t="shared" si="136"/>
        <v>3</v>
      </c>
      <c r="P540" s="5">
        <f t="shared" si="137"/>
        <v>1</v>
      </c>
      <c r="R540" s="5">
        <f t="shared" si="138"/>
        <v>0</v>
      </c>
      <c r="S540" s="5">
        <f t="shared" si="139"/>
        <v>1</v>
      </c>
      <c r="T540" s="5">
        <f t="shared" si="140"/>
        <v>0</v>
      </c>
      <c r="U540" s="5">
        <f t="shared" si="141"/>
        <v>0</v>
      </c>
      <c r="V540" s="5">
        <f t="shared" si="142"/>
        <v>0</v>
      </c>
      <c r="W540" s="5">
        <f t="shared" si="143"/>
        <v>1</v>
      </c>
      <c r="X540" s="5">
        <f t="shared" si="144"/>
        <v>0</v>
      </c>
      <c r="Y540" s="5">
        <f t="shared" si="145"/>
        <v>0</v>
      </c>
      <c r="Z540" s="5">
        <f t="shared" si="146"/>
        <v>0</v>
      </c>
      <c r="AA540" s="5">
        <f t="shared" si="147"/>
        <v>0</v>
      </c>
      <c r="AB540" s="5">
        <f t="shared" si="148"/>
        <v>1</v>
      </c>
      <c r="AC540" s="5">
        <f t="shared" si="149"/>
        <v>0</v>
      </c>
      <c r="AD540" s="16"/>
      <c r="AF540" s="5">
        <f t="shared" si="150"/>
        <v>3</v>
      </c>
      <c r="AG540" s="5">
        <f t="shared" si="151"/>
        <v>3</v>
      </c>
      <c r="AH540" s="5" t="str">
        <f t="shared" si="152"/>
        <v>Correct</v>
      </c>
      <c r="AI540" t="s">
        <v>94</v>
      </c>
      <c r="AJ540">
        <v>76</v>
      </c>
      <c r="AK540" t="s">
        <v>95</v>
      </c>
      <c r="AL540" t="s">
        <v>201</v>
      </c>
      <c r="AM540" t="s">
        <v>107</v>
      </c>
      <c r="AN540" t="s">
        <v>98</v>
      </c>
      <c r="AO540" s="1" t="s">
        <v>80</v>
      </c>
      <c r="AP540" t="s">
        <v>109</v>
      </c>
      <c r="AQ540" t="s">
        <v>103</v>
      </c>
      <c r="AR540" t="s">
        <v>104</v>
      </c>
      <c r="AS540" t="s">
        <v>98</v>
      </c>
      <c r="AT540" s="1"/>
      <c r="AU540" t="s">
        <v>98</v>
      </c>
    </row>
    <row r="541" spans="1:47" x14ac:dyDescent="0.25">
      <c r="A541" s="1">
        <v>540</v>
      </c>
      <c r="H541" t="s">
        <v>44</v>
      </c>
      <c r="O541" s="5">
        <f t="shared" si="136"/>
        <v>1</v>
      </c>
      <c r="P541" s="5">
        <f t="shared" si="137"/>
        <v>3</v>
      </c>
      <c r="R541" s="5">
        <f t="shared" si="138"/>
        <v>0</v>
      </c>
      <c r="S541" s="5">
        <f t="shared" si="139"/>
        <v>0</v>
      </c>
      <c r="T541" s="5">
        <f t="shared" si="140"/>
        <v>0</v>
      </c>
      <c r="U541" s="5">
        <f t="shared" si="141"/>
        <v>0</v>
      </c>
      <c r="V541" s="5">
        <f t="shared" si="142"/>
        <v>0</v>
      </c>
      <c r="W541" s="5">
        <f t="shared" si="143"/>
        <v>0</v>
      </c>
      <c r="X541" s="5">
        <f t="shared" si="144"/>
        <v>1</v>
      </c>
      <c r="Y541" s="5">
        <f t="shared" si="145"/>
        <v>0</v>
      </c>
      <c r="Z541" s="5">
        <f t="shared" si="146"/>
        <v>0</v>
      </c>
      <c r="AA541" s="5">
        <f t="shared" si="147"/>
        <v>0</v>
      </c>
      <c r="AB541" s="5">
        <f t="shared" si="148"/>
        <v>0</v>
      </c>
      <c r="AC541" s="5">
        <f t="shared" si="149"/>
        <v>0</v>
      </c>
      <c r="AD541" s="16"/>
      <c r="AF541" s="5">
        <f t="shared" si="150"/>
        <v>1</v>
      </c>
      <c r="AG541" s="5">
        <f t="shared" si="151"/>
        <v>1</v>
      </c>
      <c r="AH541" s="5" t="str">
        <f t="shared" si="152"/>
        <v>Correct</v>
      </c>
      <c r="AI541" t="s">
        <v>105</v>
      </c>
      <c r="AJ541">
        <v>58</v>
      </c>
      <c r="AK541" t="s">
        <v>95</v>
      </c>
      <c r="AL541" t="s">
        <v>158</v>
      </c>
      <c r="AM541" t="s">
        <v>128</v>
      </c>
      <c r="AN541" t="s">
        <v>98</v>
      </c>
      <c r="AO541" s="1" t="s">
        <v>362</v>
      </c>
      <c r="AP541" t="s">
        <v>99</v>
      </c>
      <c r="AQ541" t="s">
        <v>100</v>
      </c>
      <c r="AR541" t="s">
        <v>135</v>
      </c>
      <c r="AS541" t="s">
        <v>102</v>
      </c>
      <c r="AT541" s="1" t="s">
        <v>92</v>
      </c>
      <c r="AU541" t="s">
        <v>102</v>
      </c>
    </row>
    <row r="542" spans="1:47" x14ac:dyDescent="0.25">
      <c r="A542" s="1">
        <v>541</v>
      </c>
      <c r="D542" t="s">
        <v>41</v>
      </c>
      <c r="J542" t="s">
        <v>46</v>
      </c>
      <c r="O542" s="5">
        <f t="shared" si="136"/>
        <v>2</v>
      </c>
      <c r="P542" s="5">
        <f t="shared" si="137"/>
        <v>1.5</v>
      </c>
      <c r="R542" s="5">
        <f t="shared" si="138"/>
        <v>0</v>
      </c>
      <c r="S542" s="5">
        <f t="shared" si="139"/>
        <v>0</v>
      </c>
      <c r="T542" s="5">
        <f t="shared" si="140"/>
        <v>1</v>
      </c>
      <c r="U542" s="5">
        <f t="shared" si="141"/>
        <v>0</v>
      </c>
      <c r="V542" s="5">
        <f t="shared" si="142"/>
        <v>0</v>
      </c>
      <c r="W542" s="5">
        <f t="shared" si="143"/>
        <v>0</v>
      </c>
      <c r="X542" s="5">
        <f t="shared" si="144"/>
        <v>0</v>
      </c>
      <c r="Y542" s="5">
        <f t="shared" si="145"/>
        <v>0</v>
      </c>
      <c r="Z542" s="5">
        <f t="shared" si="146"/>
        <v>1</v>
      </c>
      <c r="AA542" s="5">
        <f t="shared" si="147"/>
        <v>0</v>
      </c>
      <c r="AB542" s="5">
        <f t="shared" si="148"/>
        <v>0</v>
      </c>
      <c r="AC542" s="5">
        <f t="shared" si="149"/>
        <v>0</v>
      </c>
      <c r="AD542" s="16"/>
      <c r="AF542" s="5">
        <f t="shared" si="150"/>
        <v>2</v>
      </c>
      <c r="AG542" s="5">
        <f t="shared" si="151"/>
        <v>2</v>
      </c>
      <c r="AH542" s="5" t="str">
        <f t="shared" si="152"/>
        <v>Correct</v>
      </c>
      <c r="AI542" t="s">
        <v>105</v>
      </c>
      <c r="AJ542">
        <v>90</v>
      </c>
      <c r="AK542" t="s">
        <v>95</v>
      </c>
      <c r="AL542" t="s">
        <v>201</v>
      </c>
      <c r="AM542" t="s">
        <v>107</v>
      </c>
      <c r="AN542" t="s">
        <v>98</v>
      </c>
      <c r="AO542" s="1" t="s">
        <v>80</v>
      </c>
      <c r="AP542" t="s">
        <v>99</v>
      </c>
      <c r="AQ542" t="s">
        <v>103</v>
      </c>
      <c r="AR542" t="s">
        <v>104</v>
      </c>
      <c r="AS542" t="s">
        <v>98</v>
      </c>
      <c r="AT542" s="1"/>
      <c r="AU542" t="s">
        <v>98</v>
      </c>
    </row>
    <row r="543" spans="1:47" x14ac:dyDescent="0.25">
      <c r="A543" s="1">
        <v>542</v>
      </c>
      <c r="D543" t="s">
        <v>41</v>
      </c>
      <c r="F543" t="s">
        <v>43</v>
      </c>
      <c r="M543" t="s">
        <v>49</v>
      </c>
      <c r="O543" s="5">
        <f t="shared" si="136"/>
        <v>3</v>
      </c>
      <c r="P543" s="5">
        <f t="shared" si="137"/>
        <v>1</v>
      </c>
      <c r="R543" s="5">
        <f t="shared" si="138"/>
        <v>0</v>
      </c>
      <c r="S543" s="5">
        <f t="shared" si="139"/>
        <v>0</v>
      </c>
      <c r="T543" s="5">
        <f t="shared" si="140"/>
        <v>1</v>
      </c>
      <c r="U543" s="5">
        <f t="shared" si="141"/>
        <v>0</v>
      </c>
      <c r="V543" s="5">
        <f t="shared" si="142"/>
        <v>1</v>
      </c>
      <c r="W543" s="5">
        <f t="shared" si="143"/>
        <v>0</v>
      </c>
      <c r="X543" s="5">
        <f t="shared" si="144"/>
        <v>0</v>
      </c>
      <c r="Y543" s="5">
        <f t="shared" si="145"/>
        <v>0</v>
      </c>
      <c r="Z543" s="5">
        <f t="shared" si="146"/>
        <v>0</v>
      </c>
      <c r="AA543" s="5">
        <f t="shared" si="147"/>
        <v>0</v>
      </c>
      <c r="AB543" s="5">
        <f t="shared" si="148"/>
        <v>0</v>
      </c>
      <c r="AC543" s="5">
        <f t="shared" si="149"/>
        <v>1</v>
      </c>
      <c r="AD543" s="16"/>
      <c r="AF543" s="5">
        <f t="shared" si="150"/>
        <v>3</v>
      </c>
      <c r="AG543" s="5">
        <f t="shared" si="151"/>
        <v>3</v>
      </c>
      <c r="AH543" s="5" t="str">
        <f t="shared" si="152"/>
        <v>Correct</v>
      </c>
      <c r="AI543" t="s">
        <v>105</v>
      </c>
      <c r="AJ543">
        <v>75</v>
      </c>
      <c r="AK543" t="s">
        <v>121</v>
      </c>
      <c r="AL543" t="s">
        <v>217</v>
      </c>
      <c r="AM543" t="s">
        <v>107</v>
      </c>
      <c r="AN543" t="s">
        <v>98</v>
      </c>
      <c r="AO543" s="1" t="s">
        <v>80</v>
      </c>
      <c r="AP543" t="s">
        <v>108</v>
      </c>
      <c r="AQ543" t="s">
        <v>100</v>
      </c>
      <c r="AR543" t="s">
        <v>104</v>
      </c>
      <c r="AS543" t="s">
        <v>102</v>
      </c>
      <c r="AT543" s="1" t="s">
        <v>91</v>
      </c>
      <c r="AU543" t="s">
        <v>98</v>
      </c>
    </row>
    <row r="544" spans="1:47" x14ac:dyDescent="0.25">
      <c r="A544" s="1">
        <v>543</v>
      </c>
      <c r="C544" t="s">
        <v>40</v>
      </c>
      <c r="H544" t="s">
        <v>44</v>
      </c>
      <c r="J544" t="s">
        <v>46</v>
      </c>
      <c r="O544" s="5">
        <f t="shared" si="136"/>
        <v>3</v>
      </c>
      <c r="P544" s="5">
        <f t="shared" si="137"/>
        <v>1</v>
      </c>
      <c r="R544" s="5">
        <f t="shared" si="138"/>
        <v>0</v>
      </c>
      <c r="S544" s="5">
        <f t="shared" si="139"/>
        <v>1</v>
      </c>
      <c r="T544" s="5">
        <f t="shared" si="140"/>
        <v>0</v>
      </c>
      <c r="U544" s="5">
        <f t="shared" si="141"/>
        <v>0</v>
      </c>
      <c r="V544" s="5">
        <f t="shared" si="142"/>
        <v>0</v>
      </c>
      <c r="W544" s="5">
        <f t="shared" si="143"/>
        <v>0</v>
      </c>
      <c r="X544" s="5">
        <f t="shared" si="144"/>
        <v>1</v>
      </c>
      <c r="Y544" s="5">
        <f t="shared" si="145"/>
        <v>0</v>
      </c>
      <c r="Z544" s="5">
        <f t="shared" si="146"/>
        <v>1</v>
      </c>
      <c r="AA544" s="5">
        <f t="shared" si="147"/>
        <v>0</v>
      </c>
      <c r="AB544" s="5">
        <f t="shared" si="148"/>
        <v>0</v>
      </c>
      <c r="AC544" s="5">
        <f t="shared" si="149"/>
        <v>0</v>
      </c>
      <c r="AD544" s="16"/>
      <c r="AF544" s="5">
        <f t="shared" si="150"/>
        <v>3</v>
      </c>
      <c r="AG544" s="5">
        <f t="shared" si="151"/>
        <v>3</v>
      </c>
      <c r="AH544" s="5" t="str">
        <f t="shared" si="152"/>
        <v>Correct</v>
      </c>
      <c r="AI544" t="s">
        <v>105</v>
      </c>
      <c r="AJ544">
        <v>41</v>
      </c>
      <c r="AK544" t="s">
        <v>95</v>
      </c>
      <c r="AL544" t="s">
        <v>158</v>
      </c>
      <c r="AM544" t="s">
        <v>107</v>
      </c>
      <c r="AN544" t="s">
        <v>98</v>
      </c>
      <c r="AO544" s="1" t="s">
        <v>80</v>
      </c>
      <c r="AP544" t="s">
        <v>109</v>
      </c>
      <c r="AQ544" t="s">
        <v>103</v>
      </c>
      <c r="AR544" t="s">
        <v>101</v>
      </c>
      <c r="AS544" t="s">
        <v>102</v>
      </c>
      <c r="AT544" s="1" t="s">
        <v>90</v>
      </c>
      <c r="AU544" t="s">
        <v>102</v>
      </c>
    </row>
    <row r="545" spans="1:47" x14ac:dyDescent="0.25">
      <c r="A545" s="1">
        <v>544</v>
      </c>
      <c r="O545" s="5">
        <f t="shared" si="136"/>
        <v>0</v>
      </c>
      <c r="P545" s="5" t="e">
        <f t="shared" si="137"/>
        <v>#DIV/0!</v>
      </c>
      <c r="R545" s="5">
        <f t="shared" si="138"/>
        <v>0</v>
      </c>
      <c r="S545" s="5">
        <f t="shared" si="139"/>
        <v>0</v>
      </c>
      <c r="T545" s="5">
        <f t="shared" si="140"/>
        <v>0</v>
      </c>
      <c r="U545" s="5">
        <f t="shared" si="141"/>
        <v>0</v>
      </c>
      <c r="V545" s="5">
        <f t="shared" si="142"/>
        <v>0</v>
      </c>
      <c r="W545" s="5">
        <f t="shared" si="143"/>
        <v>0</v>
      </c>
      <c r="X545" s="5">
        <f t="shared" si="144"/>
        <v>0</v>
      </c>
      <c r="Y545" s="5">
        <f t="shared" si="145"/>
        <v>0</v>
      </c>
      <c r="Z545" s="5">
        <f t="shared" si="146"/>
        <v>0</v>
      </c>
      <c r="AA545" s="5">
        <f t="shared" si="147"/>
        <v>0</v>
      </c>
      <c r="AB545" s="5">
        <f t="shared" si="148"/>
        <v>0</v>
      </c>
      <c r="AC545" s="5">
        <f t="shared" si="149"/>
        <v>0</v>
      </c>
      <c r="AD545" s="16"/>
      <c r="AF545" s="5">
        <f t="shared" si="150"/>
        <v>0</v>
      </c>
      <c r="AG545" s="5">
        <f t="shared" si="151"/>
        <v>0</v>
      </c>
      <c r="AH545" s="5" t="str">
        <f t="shared" si="152"/>
        <v>Correct</v>
      </c>
      <c r="AI545" t="s">
        <v>94</v>
      </c>
      <c r="AJ545">
        <v>68</v>
      </c>
      <c r="AK545" t="s">
        <v>95</v>
      </c>
      <c r="AL545" t="s">
        <v>158</v>
      </c>
      <c r="AN545" t="s">
        <v>98</v>
      </c>
      <c r="AO545" s="1" t="s">
        <v>80</v>
      </c>
      <c r="AQ545" t="s">
        <v>120</v>
      </c>
      <c r="AR545" t="s">
        <v>104</v>
      </c>
      <c r="AS545" t="s">
        <v>102</v>
      </c>
      <c r="AT545" s="1" t="s">
        <v>91</v>
      </c>
      <c r="AU545" t="s">
        <v>102</v>
      </c>
    </row>
    <row r="546" spans="1:47" x14ac:dyDescent="0.25">
      <c r="A546" s="1">
        <v>545</v>
      </c>
      <c r="H546" t="s">
        <v>44</v>
      </c>
      <c r="O546" s="5">
        <f t="shared" si="136"/>
        <v>1</v>
      </c>
      <c r="P546" s="5">
        <f t="shared" si="137"/>
        <v>3</v>
      </c>
      <c r="R546" s="5">
        <f t="shared" si="138"/>
        <v>0</v>
      </c>
      <c r="S546" s="5">
        <f t="shared" si="139"/>
        <v>0</v>
      </c>
      <c r="T546" s="5">
        <f t="shared" si="140"/>
        <v>0</v>
      </c>
      <c r="U546" s="5">
        <f t="shared" si="141"/>
        <v>0</v>
      </c>
      <c r="V546" s="5">
        <f t="shared" si="142"/>
        <v>0</v>
      </c>
      <c r="W546" s="5">
        <f t="shared" si="143"/>
        <v>0</v>
      </c>
      <c r="X546" s="5">
        <f t="shared" si="144"/>
        <v>1</v>
      </c>
      <c r="Y546" s="5">
        <f t="shared" si="145"/>
        <v>0</v>
      </c>
      <c r="Z546" s="5">
        <f t="shared" si="146"/>
        <v>0</v>
      </c>
      <c r="AA546" s="5">
        <f t="shared" si="147"/>
        <v>0</v>
      </c>
      <c r="AB546" s="5">
        <f t="shared" si="148"/>
        <v>0</v>
      </c>
      <c r="AC546" s="5">
        <f t="shared" si="149"/>
        <v>0</v>
      </c>
      <c r="AD546" s="16"/>
      <c r="AF546" s="5">
        <f t="shared" si="150"/>
        <v>1</v>
      </c>
      <c r="AG546" s="5">
        <f t="shared" si="151"/>
        <v>1</v>
      </c>
      <c r="AH546" s="5" t="str">
        <f t="shared" si="152"/>
        <v>Correct</v>
      </c>
      <c r="AI546" t="s">
        <v>94</v>
      </c>
      <c r="AJ546">
        <v>59</v>
      </c>
      <c r="AK546" t="s">
        <v>95</v>
      </c>
      <c r="AL546" t="s">
        <v>158</v>
      </c>
      <c r="AM546" t="s">
        <v>128</v>
      </c>
      <c r="AN546" t="s">
        <v>98</v>
      </c>
      <c r="AO546" s="1" t="s">
        <v>362</v>
      </c>
      <c r="AP546" t="s">
        <v>108</v>
      </c>
      <c r="AQ546" t="s">
        <v>110</v>
      </c>
      <c r="AR546" t="s">
        <v>104</v>
      </c>
      <c r="AS546" t="s">
        <v>102</v>
      </c>
      <c r="AT546" s="1" t="s">
        <v>92</v>
      </c>
      <c r="AU546" t="s">
        <v>102</v>
      </c>
    </row>
    <row r="547" spans="1:47" x14ac:dyDescent="0.25">
      <c r="A547" s="1">
        <v>546</v>
      </c>
      <c r="B547" t="s">
        <v>39</v>
      </c>
      <c r="O547" s="5">
        <f t="shared" si="136"/>
        <v>1</v>
      </c>
      <c r="P547" s="5">
        <f t="shared" si="137"/>
        <v>3</v>
      </c>
      <c r="R547" s="5">
        <f t="shared" si="138"/>
        <v>1</v>
      </c>
      <c r="S547" s="5">
        <f t="shared" si="139"/>
        <v>0</v>
      </c>
      <c r="T547" s="5">
        <f t="shared" si="140"/>
        <v>0</v>
      </c>
      <c r="U547" s="5">
        <f t="shared" si="141"/>
        <v>0</v>
      </c>
      <c r="V547" s="5">
        <f t="shared" si="142"/>
        <v>0</v>
      </c>
      <c r="W547" s="5">
        <f t="shared" si="143"/>
        <v>0</v>
      </c>
      <c r="X547" s="5">
        <f t="shared" si="144"/>
        <v>0</v>
      </c>
      <c r="Y547" s="5">
        <f t="shared" si="145"/>
        <v>0</v>
      </c>
      <c r="Z547" s="5">
        <f t="shared" si="146"/>
        <v>0</v>
      </c>
      <c r="AA547" s="5">
        <f t="shared" si="147"/>
        <v>0</v>
      </c>
      <c r="AB547" s="5">
        <f t="shared" si="148"/>
        <v>0</v>
      </c>
      <c r="AC547" s="5">
        <f t="shared" si="149"/>
        <v>0</v>
      </c>
      <c r="AD547" s="16"/>
      <c r="AF547" s="5">
        <f t="shared" si="150"/>
        <v>1</v>
      </c>
      <c r="AG547" s="5">
        <f t="shared" si="151"/>
        <v>1</v>
      </c>
      <c r="AH547" s="5" t="str">
        <f t="shared" si="152"/>
        <v>Correct</v>
      </c>
      <c r="AI547" t="s">
        <v>94</v>
      </c>
      <c r="AJ547">
        <v>67</v>
      </c>
      <c r="AK547" t="s">
        <v>95</v>
      </c>
      <c r="AL547" t="s">
        <v>158</v>
      </c>
      <c r="AM547" t="s">
        <v>107</v>
      </c>
      <c r="AN547" t="s">
        <v>98</v>
      </c>
      <c r="AO547" s="1"/>
      <c r="AP547" t="s">
        <v>114</v>
      </c>
      <c r="AQ547" t="s">
        <v>110</v>
      </c>
      <c r="AR547" t="s">
        <v>104</v>
      </c>
      <c r="AS547" t="s">
        <v>102</v>
      </c>
      <c r="AT547" s="1" t="s">
        <v>92</v>
      </c>
      <c r="AU547" t="s">
        <v>102</v>
      </c>
    </row>
    <row r="548" spans="1:47" x14ac:dyDescent="0.25">
      <c r="A548" s="1">
        <v>547</v>
      </c>
      <c r="O548" s="5">
        <f t="shared" si="136"/>
        <v>0</v>
      </c>
      <c r="P548" s="5" t="e">
        <f t="shared" si="137"/>
        <v>#DIV/0!</v>
      </c>
      <c r="R548" s="5">
        <f t="shared" si="138"/>
        <v>0</v>
      </c>
      <c r="S548" s="5">
        <f t="shared" si="139"/>
        <v>0</v>
      </c>
      <c r="T548" s="5">
        <f t="shared" si="140"/>
        <v>0</v>
      </c>
      <c r="U548" s="5">
        <f t="shared" si="141"/>
        <v>0</v>
      </c>
      <c r="V548" s="5">
        <f t="shared" si="142"/>
        <v>0</v>
      </c>
      <c r="W548" s="5">
        <f t="shared" si="143"/>
        <v>0</v>
      </c>
      <c r="X548" s="5">
        <f t="shared" si="144"/>
        <v>0</v>
      </c>
      <c r="Y548" s="5">
        <f t="shared" si="145"/>
        <v>0</v>
      </c>
      <c r="Z548" s="5">
        <f t="shared" si="146"/>
        <v>0</v>
      </c>
      <c r="AA548" s="5">
        <f t="shared" si="147"/>
        <v>0</v>
      </c>
      <c r="AB548" s="5">
        <f t="shared" si="148"/>
        <v>0</v>
      </c>
      <c r="AC548" s="5">
        <f t="shared" si="149"/>
        <v>0</v>
      </c>
      <c r="AD548" s="16"/>
      <c r="AF548" s="5">
        <f t="shared" si="150"/>
        <v>0</v>
      </c>
      <c r="AG548" s="5">
        <f t="shared" si="151"/>
        <v>0</v>
      </c>
      <c r="AH548" s="5" t="str">
        <f t="shared" si="152"/>
        <v>Correct</v>
      </c>
      <c r="AI548" t="s">
        <v>105</v>
      </c>
      <c r="AJ548">
        <v>60</v>
      </c>
      <c r="AK548" t="s">
        <v>121</v>
      </c>
      <c r="AL548" t="s">
        <v>244</v>
      </c>
      <c r="AM548" t="s">
        <v>107</v>
      </c>
      <c r="AN548" t="s">
        <v>98</v>
      </c>
      <c r="AO548" s="1" t="s">
        <v>80</v>
      </c>
      <c r="AP548" t="s">
        <v>114</v>
      </c>
      <c r="AQ548" t="s">
        <v>100</v>
      </c>
      <c r="AR548" t="s">
        <v>101</v>
      </c>
      <c r="AS548" t="s">
        <v>102</v>
      </c>
      <c r="AT548" s="1" t="s">
        <v>92</v>
      </c>
      <c r="AU548" t="s">
        <v>98</v>
      </c>
    </row>
    <row r="549" spans="1:47" x14ac:dyDescent="0.25">
      <c r="A549" s="1">
        <v>548</v>
      </c>
      <c r="C549" t="s">
        <v>40</v>
      </c>
      <c r="E549" t="s">
        <v>42</v>
      </c>
      <c r="O549" s="5">
        <f t="shared" si="136"/>
        <v>2</v>
      </c>
      <c r="P549" s="5">
        <f t="shared" si="137"/>
        <v>1.5</v>
      </c>
      <c r="R549" s="5">
        <f t="shared" si="138"/>
        <v>0</v>
      </c>
      <c r="S549" s="5">
        <f t="shared" si="139"/>
        <v>1</v>
      </c>
      <c r="T549" s="5">
        <f t="shared" si="140"/>
        <v>0</v>
      </c>
      <c r="U549" s="5">
        <f t="shared" si="141"/>
        <v>1</v>
      </c>
      <c r="V549" s="5">
        <f t="shared" si="142"/>
        <v>0</v>
      </c>
      <c r="W549" s="5">
        <f t="shared" si="143"/>
        <v>0</v>
      </c>
      <c r="X549" s="5">
        <f t="shared" si="144"/>
        <v>0</v>
      </c>
      <c r="Y549" s="5">
        <f t="shared" si="145"/>
        <v>0</v>
      </c>
      <c r="Z549" s="5">
        <f t="shared" si="146"/>
        <v>0</v>
      </c>
      <c r="AA549" s="5">
        <f t="shared" si="147"/>
        <v>0</v>
      </c>
      <c r="AB549" s="5">
        <f t="shared" si="148"/>
        <v>0</v>
      </c>
      <c r="AC549" s="5">
        <f t="shared" si="149"/>
        <v>0</v>
      </c>
      <c r="AD549" s="16"/>
      <c r="AF549" s="5">
        <f t="shared" si="150"/>
        <v>2</v>
      </c>
      <c r="AG549" s="5">
        <f t="shared" si="151"/>
        <v>2</v>
      </c>
      <c r="AH549" s="5" t="str">
        <f t="shared" si="152"/>
        <v>Correct</v>
      </c>
      <c r="AI549" t="s">
        <v>94</v>
      </c>
      <c r="AJ549">
        <v>41</v>
      </c>
      <c r="AK549" t="s">
        <v>121</v>
      </c>
      <c r="AL549" t="s">
        <v>180</v>
      </c>
      <c r="AM549" t="s">
        <v>134</v>
      </c>
      <c r="AN549" t="s">
        <v>102</v>
      </c>
      <c r="AO549" s="1" t="s">
        <v>80</v>
      </c>
      <c r="AP549" t="s">
        <v>126</v>
      </c>
      <c r="AQ549" t="s">
        <v>100</v>
      </c>
      <c r="AR549" t="s">
        <v>101</v>
      </c>
      <c r="AS549" t="s">
        <v>102</v>
      </c>
      <c r="AT549" s="1"/>
      <c r="AU549" t="s">
        <v>102</v>
      </c>
    </row>
    <row r="550" spans="1:47" x14ac:dyDescent="0.25">
      <c r="A550" s="1">
        <v>549</v>
      </c>
      <c r="B550" t="s">
        <v>39</v>
      </c>
      <c r="E550" t="s">
        <v>42</v>
      </c>
      <c r="H550" t="s">
        <v>44</v>
      </c>
      <c r="O550" s="5">
        <f t="shared" si="136"/>
        <v>3</v>
      </c>
      <c r="P550" s="5">
        <f t="shared" si="137"/>
        <v>1</v>
      </c>
      <c r="R550" s="5">
        <f t="shared" si="138"/>
        <v>1</v>
      </c>
      <c r="S550" s="5">
        <f t="shared" si="139"/>
        <v>0</v>
      </c>
      <c r="T550" s="5">
        <f t="shared" si="140"/>
        <v>0</v>
      </c>
      <c r="U550" s="5">
        <f t="shared" si="141"/>
        <v>1</v>
      </c>
      <c r="V550" s="5">
        <f t="shared" si="142"/>
        <v>0</v>
      </c>
      <c r="W550" s="5">
        <f t="shared" si="143"/>
        <v>0</v>
      </c>
      <c r="X550" s="5">
        <f t="shared" si="144"/>
        <v>1</v>
      </c>
      <c r="Y550" s="5">
        <f t="shared" si="145"/>
        <v>0</v>
      </c>
      <c r="Z550" s="5">
        <f t="shared" si="146"/>
        <v>0</v>
      </c>
      <c r="AA550" s="5">
        <f t="shared" si="147"/>
        <v>0</v>
      </c>
      <c r="AB550" s="5">
        <f t="shared" si="148"/>
        <v>0</v>
      </c>
      <c r="AC550" s="5">
        <f t="shared" si="149"/>
        <v>0</v>
      </c>
      <c r="AD550" s="16"/>
      <c r="AF550" s="5">
        <f t="shared" si="150"/>
        <v>3</v>
      </c>
      <c r="AG550" s="5">
        <f t="shared" si="151"/>
        <v>3</v>
      </c>
      <c r="AH550" s="5" t="str">
        <f t="shared" si="152"/>
        <v>Correct</v>
      </c>
      <c r="AI550" t="s">
        <v>94</v>
      </c>
      <c r="AJ550">
        <v>46</v>
      </c>
      <c r="AK550" t="s">
        <v>121</v>
      </c>
      <c r="AL550" t="s">
        <v>178</v>
      </c>
      <c r="AM550" t="s">
        <v>107</v>
      </c>
      <c r="AN550" t="s">
        <v>98</v>
      </c>
      <c r="AO550" s="1" t="s">
        <v>80</v>
      </c>
      <c r="AP550" t="s">
        <v>126</v>
      </c>
      <c r="AQ550" t="s">
        <v>110</v>
      </c>
      <c r="AR550" t="s">
        <v>135</v>
      </c>
      <c r="AS550" t="s">
        <v>102</v>
      </c>
      <c r="AT550" s="1"/>
      <c r="AU550" t="s">
        <v>102</v>
      </c>
    </row>
    <row r="551" spans="1:47" x14ac:dyDescent="0.25">
      <c r="A551" s="1">
        <v>550</v>
      </c>
      <c r="B551" t="s">
        <v>39</v>
      </c>
      <c r="C551" t="s">
        <v>40</v>
      </c>
      <c r="H551" t="s">
        <v>44</v>
      </c>
      <c r="O551" s="5">
        <f t="shared" si="136"/>
        <v>3</v>
      </c>
      <c r="P551" s="5">
        <f t="shared" si="137"/>
        <v>1</v>
      </c>
      <c r="R551" s="5">
        <f t="shared" si="138"/>
        <v>1</v>
      </c>
      <c r="S551" s="5">
        <f t="shared" si="139"/>
        <v>1</v>
      </c>
      <c r="T551" s="5">
        <f t="shared" si="140"/>
        <v>0</v>
      </c>
      <c r="U551" s="5">
        <f t="shared" si="141"/>
        <v>0</v>
      </c>
      <c r="V551" s="5">
        <f t="shared" si="142"/>
        <v>0</v>
      </c>
      <c r="W551" s="5">
        <f t="shared" si="143"/>
        <v>0</v>
      </c>
      <c r="X551" s="5">
        <f t="shared" si="144"/>
        <v>1</v>
      </c>
      <c r="Y551" s="5">
        <f t="shared" si="145"/>
        <v>0</v>
      </c>
      <c r="Z551" s="5">
        <f t="shared" si="146"/>
        <v>0</v>
      </c>
      <c r="AA551" s="5">
        <f t="shared" si="147"/>
        <v>0</v>
      </c>
      <c r="AB551" s="5">
        <f t="shared" si="148"/>
        <v>0</v>
      </c>
      <c r="AC551" s="5">
        <f t="shared" si="149"/>
        <v>0</v>
      </c>
      <c r="AD551" s="16"/>
      <c r="AF551" s="5">
        <f t="shared" si="150"/>
        <v>3</v>
      </c>
      <c r="AG551" s="5">
        <f t="shared" si="151"/>
        <v>3</v>
      </c>
      <c r="AH551" s="5" t="str">
        <f t="shared" si="152"/>
        <v>Correct</v>
      </c>
      <c r="AI551" t="s">
        <v>105</v>
      </c>
      <c r="AJ551">
        <v>27</v>
      </c>
      <c r="AK551" t="s">
        <v>121</v>
      </c>
      <c r="AL551" t="s">
        <v>214</v>
      </c>
      <c r="AM551" t="s">
        <v>107</v>
      </c>
      <c r="AN551" t="s">
        <v>98</v>
      </c>
      <c r="AO551" s="1" t="s">
        <v>80</v>
      </c>
      <c r="AP551" t="s">
        <v>99</v>
      </c>
      <c r="AQ551" t="s">
        <v>100</v>
      </c>
      <c r="AR551" t="s">
        <v>101</v>
      </c>
      <c r="AS551" t="s">
        <v>102</v>
      </c>
      <c r="AT551" s="1" t="s">
        <v>90</v>
      </c>
      <c r="AU551" t="s">
        <v>102</v>
      </c>
    </row>
    <row r="552" spans="1:47" x14ac:dyDescent="0.25">
      <c r="A552" s="1">
        <v>551</v>
      </c>
      <c r="O552" s="5">
        <f t="shared" si="136"/>
        <v>0</v>
      </c>
      <c r="P552" s="5" t="e">
        <f t="shared" si="137"/>
        <v>#DIV/0!</v>
      </c>
      <c r="R552" s="5">
        <f t="shared" si="138"/>
        <v>0</v>
      </c>
      <c r="S552" s="5">
        <f t="shared" si="139"/>
        <v>0</v>
      </c>
      <c r="T552" s="5">
        <f t="shared" si="140"/>
        <v>0</v>
      </c>
      <c r="U552" s="5">
        <f t="shared" si="141"/>
        <v>0</v>
      </c>
      <c r="V552" s="5">
        <f t="shared" si="142"/>
        <v>0</v>
      </c>
      <c r="W552" s="5">
        <f t="shared" si="143"/>
        <v>0</v>
      </c>
      <c r="X552" s="5">
        <f t="shared" si="144"/>
        <v>0</v>
      </c>
      <c r="Y552" s="5">
        <f t="shared" si="145"/>
        <v>0</v>
      </c>
      <c r="Z552" s="5">
        <f t="shared" si="146"/>
        <v>0</v>
      </c>
      <c r="AA552" s="5">
        <f t="shared" si="147"/>
        <v>0</v>
      </c>
      <c r="AB552" s="5">
        <f t="shared" si="148"/>
        <v>0</v>
      </c>
      <c r="AC552" s="5">
        <f t="shared" si="149"/>
        <v>0</v>
      </c>
      <c r="AD552" s="16"/>
      <c r="AF552" s="5">
        <f t="shared" si="150"/>
        <v>0</v>
      </c>
      <c r="AG552" s="5">
        <f t="shared" si="151"/>
        <v>0</v>
      </c>
      <c r="AH552" s="5" t="str">
        <f t="shared" si="152"/>
        <v>Correct</v>
      </c>
      <c r="AI552" t="s">
        <v>105</v>
      </c>
      <c r="AJ552">
        <v>21</v>
      </c>
      <c r="AK552" t="s">
        <v>121</v>
      </c>
      <c r="AL552" t="s">
        <v>190</v>
      </c>
      <c r="AM552" t="s">
        <v>97</v>
      </c>
      <c r="AN552" t="s">
        <v>98</v>
      </c>
      <c r="AO552" s="1" t="s">
        <v>80</v>
      </c>
      <c r="AP552" t="s">
        <v>108</v>
      </c>
      <c r="AQ552" t="s">
        <v>110</v>
      </c>
      <c r="AR552" t="s">
        <v>135</v>
      </c>
      <c r="AS552" t="s">
        <v>102</v>
      </c>
      <c r="AT552" s="1" t="s">
        <v>90</v>
      </c>
      <c r="AU552" t="s">
        <v>102</v>
      </c>
    </row>
    <row r="553" spans="1:47" x14ac:dyDescent="0.25">
      <c r="A553" s="1">
        <v>552</v>
      </c>
      <c r="B553" t="s">
        <v>39</v>
      </c>
      <c r="O553" s="5">
        <f t="shared" si="136"/>
        <v>1</v>
      </c>
      <c r="P553" s="5">
        <f t="shared" si="137"/>
        <v>3</v>
      </c>
      <c r="R553" s="5">
        <f t="shared" si="138"/>
        <v>1</v>
      </c>
      <c r="S553" s="5">
        <f t="shared" si="139"/>
        <v>0</v>
      </c>
      <c r="T553" s="5">
        <f t="shared" si="140"/>
        <v>0</v>
      </c>
      <c r="U553" s="5">
        <f t="shared" si="141"/>
        <v>0</v>
      </c>
      <c r="V553" s="5">
        <f t="shared" si="142"/>
        <v>0</v>
      </c>
      <c r="W553" s="5">
        <f t="shared" si="143"/>
        <v>0</v>
      </c>
      <c r="X553" s="5">
        <f t="shared" si="144"/>
        <v>0</v>
      </c>
      <c r="Y553" s="5">
        <f t="shared" si="145"/>
        <v>0</v>
      </c>
      <c r="Z553" s="5">
        <f t="shared" si="146"/>
        <v>0</v>
      </c>
      <c r="AA553" s="5">
        <f t="shared" si="147"/>
        <v>0</v>
      </c>
      <c r="AB553" s="5">
        <f t="shared" si="148"/>
        <v>0</v>
      </c>
      <c r="AC553" s="5">
        <f t="shared" si="149"/>
        <v>0</v>
      </c>
      <c r="AD553" s="16"/>
      <c r="AF553" s="5">
        <f t="shared" si="150"/>
        <v>1</v>
      </c>
      <c r="AG553" s="5">
        <f t="shared" si="151"/>
        <v>1</v>
      </c>
      <c r="AH553" s="5" t="str">
        <f t="shared" si="152"/>
        <v>Correct</v>
      </c>
      <c r="AI553" t="s">
        <v>94</v>
      </c>
      <c r="AJ553">
        <v>36</v>
      </c>
      <c r="AK553" t="s">
        <v>121</v>
      </c>
      <c r="AL553" t="s">
        <v>185</v>
      </c>
      <c r="AM553" t="s">
        <v>107</v>
      </c>
      <c r="AN553" t="s">
        <v>98</v>
      </c>
      <c r="AO553" s="1" t="s">
        <v>80</v>
      </c>
      <c r="AP553" t="s">
        <v>108</v>
      </c>
      <c r="AQ553" t="s">
        <v>120</v>
      </c>
      <c r="AR553" t="s">
        <v>125</v>
      </c>
      <c r="AS553" t="s">
        <v>98</v>
      </c>
      <c r="AT553" s="1" t="s">
        <v>93</v>
      </c>
      <c r="AU553" t="s">
        <v>102</v>
      </c>
    </row>
    <row r="554" spans="1:47" x14ac:dyDescent="0.25">
      <c r="A554" s="1">
        <v>553</v>
      </c>
      <c r="E554" t="s">
        <v>42</v>
      </c>
      <c r="O554" s="5">
        <f t="shared" si="136"/>
        <v>1</v>
      </c>
      <c r="P554" s="5">
        <f t="shared" si="137"/>
        <v>3</v>
      </c>
      <c r="R554" s="5">
        <f t="shared" si="138"/>
        <v>0</v>
      </c>
      <c r="S554" s="5">
        <f t="shared" si="139"/>
        <v>0</v>
      </c>
      <c r="T554" s="5">
        <f t="shared" si="140"/>
        <v>0</v>
      </c>
      <c r="U554" s="5">
        <f t="shared" si="141"/>
        <v>1</v>
      </c>
      <c r="V554" s="5">
        <f t="shared" si="142"/>
        <v>0</v>
      </c>
      <c r="W554" s="5">
        <f t="shared" si="143"/>
        <v>0</v>
      </c>
      <c r="X554" s="5">
        <f t="shared" si="144"/>
        <v>0</v>
      </c>
      <c r="Y554" s="5">
        <f t="shared" si="145"/>
        <v>0</v>
      </c>
      <c r="Z554" s="5">
        <f t="shared" si="146"/>
        <v>0</v>
      </c>
      <c r="AA554" s="5">
        <f t="shared" si="147"/>
        <v>0</v>
      </c>
      <c r="AB554" s="5">
        <f t="shared" si="148"/>
        <v>0</v>
      </c>
      <c r="AC554" s="5">
        <f t="shared" si="149"/>
        <v>0</v>
      </c>
      <c r="AD554" s="16"/>
      <c r="AF554" s="5">
        <f t="shared" si="150"/>
        <v>1</v>
      </c>
      <c r="AG554" s="5">
        <f t="shared" si="151"/>
        <v>1</v>
      </c>
      <c r="AH554" s="5" t="str">
        <f t="shared" si="152"/>
        <v>Correct</v>
      </c>
      <c r="AI554" t="s">
        <v>94</v>
      </c>
      <c r="AJ554">
        <v>52</v>
      </c>
      <c r="AK554" t="s">
        <v>121</v>
      </c>
      <c r="AL554" t="s">
        <v>185</v>
      </c>
      <c r="AM554" t="s">
        <v>107</v>
      </c>
      <c r="AO554" s="1" t="s">
        <v>80</v>
      </c>
      <c r="AP554" t="s">
        <v>109</v>
      </c>
      <c r="AQ554" t="s">
        <v>103</v>
      </c>
      <c r="AR554" t="s">
        <v>101</v>
      </c>
      <c r="AS554" t="s">
        <v>102</v>
      </c>
      <c r="AT554" s="1" t="s">
        <v>90</v>
      </c>
      <c r="AU554" t="s">
        <v>102</v>
      </c>
    </row>
    <row r="555" spans="1:47" x14ac:dyDescent="0.25">
      <c r="A555" s="1">
        <v>554</v>
      </c>
      <c r="K555" t="s">
        <v>47</v>
      </c>
      <c r="O555" s="5">
        <f t="shared" si="136"/>
        <v>1</v>
      </c>
      <c r="P555" s="5">
        <f t="shared" si="137"/>
        <v>3</v>
      </c>
      <c r="R555" s="5">
        <f t="shared" si="138"/>
        <v>0</v>
      </c>
      <c r="S555" s="5">
        <f t="shared" si="139"/>
        <v>0</v>
      </c>
      <c r="T555" s="5">
        <f t="shared" si="140"/>
        <v>0</v>
      </c>
      <c r="U555" s="5">
        <f t="shared" si="141"/>
        <v>0</v>
      </c>
      <c r="V555" s="5">
        <f t="shared" si="142"/>
        <v>0</v>
      </c>
      <c r="W555" s="5">
        <f t="shared" si="143"/>
        <v>0</v>
      </c>
      <c r="X555" s="5">
        <f t="shared" si="144"/>
        <v>0</v>
      </c>
      <c r="Y555" s="5">
        <f t="shared" si="145"/>
        <v>0</v>
      </c>
      <c r="Z555" s="5">
        <f t="shared" si="146"/>
        <v>0</v>
      </c>
      <c r="AA555" s="5">
        <f t="shared" si="147"/>
        <v>1</v>
      </c>
      <c r="AB555" s="5">
        <f t="shared" si="148"/>
        <v>0</v>
      </c>
      <c r="AC555" s="5">
        <f t="shared" si="149"/>
        <v>0</v>
      </c>
      <c r="AD555" s="16"/>
      <c r="AF555" s="5">
        <f t="shared" si="150"/>
        <v>1</v>
      </c>
      <c r="AG555" s="5">
        <f t="shared" si="151"/>
        <v>1</v>
      </c>
      <c r="AH555" s="5" t="str">
        <f t="shared" si="152"/>
        <v>Correct</v>
      </c>
      <c r="AI555" t="s">
        <v>94</v>
      </c>
      <c r="AJ555">
        <v>26</v>
      </c>
      <c r="AK555" t="s">
        <v>121</v>
      </c>
      <c r="AL555" t="s">
        <v>180</v>
      </c>
      <c r="AM555" t="s">
        <v>107</v>
      </c>
      <c r="AN555" t="s">
        <v>98</v>
      </c>
      <c r="AO555" s="1" t="s">
        <v>80</v>
      </c>
      <c r="AP555" t="s">
        <v>109</v>
      </c>
      <c r="AQ555" t="s">
        <v>133</v>
      </c>
      <c r="AR555" t="s">
        <v>123</v>
      </c>
      <c r="AS555" t="s">
        <v>102</v>
      </c>
      <c r="AT555" s="1" t="s">
        <v>90</v>
      </c>
      <c r="AU555" t="s">
        <v>102</v>
      </c>
    </row>
    <row r="556" spans="1:47" x14ac:dyDescent="0.25">
      <c r="A556" s="1">
        <v>555</v>
      </c>
      <c r="C556" t="s">
        <v>40</v>
      </c>
      <c r="E556" t="s">
        <v>42</v>
      </c>
      <c r="K556" t="s">
        <v>47</v>
      </c>
      <c r="O556" s="5">
        <f t="shared" si="136"/>
        <v>3</v>
      </c>
      <c r="P556" s="5">
        <f t="shared" si="137"/>
        <v>1</v>
      </c>
      <c r="R556" s="5">
        <f t="shared" si="138"/>
        <v>0</v>
      </c>
      <c r="S556" s="5">
        <f t="shared" si="139"/>
        <v>1</v>
      </c>
      <c r="T556" s="5">
        <f t="shared" si="140"/>
        <v>0</v>
      </c>
      <c r="U556" s="5">
        <f t="shared" si="141"/>
        <v>1</v>
      </c>
      <c r="V556" s="5">
        <f t="shared" si="142"/>
        <v>0</v>
      </c>
      <c r="W556" s="5">
        <f t="shared" si="143"/>
        <v>0</v>
      </c>
      <c r="X556" s="5">
        <f t="shared" si="144"/>
        <v>0</v>
      </c>
      <c r="Y556" s="5">
        <f t="shared" si="145"/>
        <v>0</v>
      </c>
      <c r="Z556" s="5">
        <f t="shared" si="146"/>
        <v>0</v>
      </c>
      <c r="AA556" s="5">
        <f t="shared" si="147"/>
        <v>1</v>
      </c>
      <c r="AB556" s="5">
        <f t="shared" si="148"/>
        <v>0</v>
      </c>
      <c r="AC556" s="5">
        <f t="shared" si="149"/>
        <v>0</v>
      </c>
      <c r="AD556" s="16"/>
      <c r="AF556" s="5">
        <f t="shared" si="150"/>
        <v>3</v>
      </c>
      <c r="AG556" s="5">
        <f t="shared" si="151"/>
        <v>3</v>
      </c>
      <c r="AH556" s="5" t="str">
        <f t="shared" si="152"/>
        <v>Correct</v>
      </c>
      <c r="AI556" t="s">
        <v>105</v>
      </c>
      <c r="AJ556">
        <v>27</v>
      </c>
      <c r="AK556" t="s">
        <v>121</v>
      </c>
      <c r="AL556" t="s">
        <v>185</v>
      </c>
      <c r="AM556" s="1" t="s">
        <v>346</v>
      </c>
      <c r="AN556" t="s">
        <v>102</v>
      </c>
      <c r="AO556" s="1" t="s">
        <v>81</v>
      </c>
      <c r="AP556" t="s">
        <v>99</v>
      </c>
      <c r="AQ556" t="s">
        <v>120</v>
      </c>
      <c r="AR556" t="s">
        <v>101</v>
      </c>
      <c r="AS556" t="s">
        <v>102</v>
      </c>
      <c r="AT556" s="1" t="s">
        <v>90</v>
      </c>
      <c r="AU556" t="s">
        <v>102</v>
      </c>
    </row>
    <row r="557" spans="1:47" x14ac:dyDescent="0.25">
      <c r="A557" s="1">
        <v>556</v>
      </c>
      <c r="O557" s="5">
        <f t="shared" si="136"/>
        <v>0</v>
      </c>
      <c r="P557" s="5" t="e">
        <f t="shared" si="137"/>
        <v>#DIV/0!</v>
      </c>
      <c r="R557" s="5">
        <f t="shared" si="138"/>
        <v>0</v>
      </c>
      <c r="S557" s="5">
        <f t="shared" si="139"/>
        <v>0</v>
      </c>
      <c r="T557" s="5">
        <f t="shared" si="140"/>
        <v>0</v>
      </c>
      <c r="U557" s="5">
        <f t="shared" si="141"/>
        <v>0</v>
      </c>
      <c r="V557" s="5">
        <f t="shared" si="142"/>
        <v>0</v>
      </c>
      <c r="W557" s="5">
        <f t="shared" si="143"/>
        <v>0</v>
      </c>
      <c r="X557" s="5">
        <f t="shared" si="144"/>
        <v>0</v>
      </c>
      <c r="Y557" s="5">
        <f t="shared" si="145"/>
        <v>0</v>
      </c>
      <c r="Z557" s="5">
        <f t="shared" si="146"/>
        <v>0</v>
      </c>
      <c r="AA557" s="5">
        <f t="shared" si="147"/>
        <v>0</v>
      </c>
      <c r="AB557" s="5">
        <f t="shared" si="148"/>
        <v>0</v>
      </c>
      <c r="AC557" s="5">
        <f t="shared" si="149"/>
        <v>0</v>
      </c>
      <c r="AD557" s="16"/>
      <c r="AF557" s="5">
        <f t="shared" si="150"/>
        <v>0</v>
      </c>
      <c r="AG557" s="5">
        <f t="shared" si="151"/>
        <v>0</v>
      </c>
      <c r="AH557" s="5" t="str">
        <f t="shared" si="152"/>
        <v>Correct</v>
      </c>
      <c r="AI557" t="s">
        <v>105</v>
      </c>
      <c r="AJ557">
        <v>19</v>
      </c>
      <c r="AK557" t="s">
        <v>121</v>
      </c>
      <c r="AL557" t="s">
        <v>167</v>
      </c>
      <c r="AM557" t="s">
        <v>134</v>
      </c>
      <c r="AN557" t="s">
        <v>102</v>
      </c>
      <c r="AO557" s="1" t="s">
        <v>80</v>
      </c>
      <c r="AP557" t="s">
        <v>109</v>
      </c>
      <c r="AQ557" t="s">
        <v>120</v>
      </c>
      <c r="AR557" t="s">
        <v>101</v>
      </c>
      <c r="AS557" t="s">
        <v>102</v>
      </c>
      <c r="AT557" s="1" t="s">
        <v>90</v>
      </c>
      <c r="AU557" t="s">
        <v>102</v>
      </c>
    </row>
    <row r="558" spans="1:47" x14ac:dyDescent="0.25">
      <c r="A558" s="1">
        <v>557</v>
      </c>
      <c r="C558" t="s">
        <v>40</v>
      </c>
      <c r="H558" t="s">
        <v>44</v>
      </c>
      <c r="K558" t="s">
        <v>47</v>
      </c>
      <c r="O558" s="5">
        <f t="shared" si="136"/>
        <v>3</v>
      </c>
      <c r="P558" s="5">
        <f t="shared" si="137"/>
        <v>1</v>
      </c>
      <c r="R558" s="5">
        <f t="shared" si="138"/>
        <v>0</v>
      </c>
      <c r="S558" s="5">
        <f t="shared" si="139"/>
        <v>1</v>
      </c>
      <c r="T558" s="5">
        <f t="shared" si="140"/>
        <v>0</v>
      </c>
      <c r="U558" s="5">
        <f t="shared" si="141"/>
        <v>0</v>
      </c>
      <c r="V558" s="5">
        <f t="shared" si="142"/>
        <v>0</v>
      </c>
      <c r="W558" s="5">
        <f t="shared" si="143"/>
        <v>0</v>
      </c>
      <c r="X558" s="5">
        <f t="shared" si="144"/>
        <v>1</v>
      </c>
      <c r="Y558" s="5">
        <f t="shared" si="145"/>
        <v>0</v>
      </c>
      <c r="Z558" s="5">
        <f t="shared" si="146"/>
        <v>0</v>
      </c>
      <c r="AA558" s="5">
        <f t="shared" si="147"/>
        <v>1</v>
      </c>
      <c r="AB558" s="5">
        <f t="shared" si="148"/>
        <v>0</v>
      </c>
      <c r="AC558" s="5">
        <f t="shared" si="149"/>
        <v>0</v>
      </c>
      <c r="AD558" s="16"/>
      <c r="AF558" s="5">
        <f t="shared" si="150"/>
        <v>3</v>
      </c>
      <c r="AG558" s="5">
        <f t="shared" si="151"/>
        <v>3</v>
      </c>
      <c r="AH558" s="5" t="str">
        <f t="shared" si="152"/>
        <v>Correct</v>
      </c>
      <c r="AI558" t="s">
        <v>94</v>
      </c>
      <c r="AJ558">
        <v>41</v>
      </c>
      <c r="AK558" t="s">
        <v>121</v>
      </c>
      <c r="AL558" t="s">
        <v>185</v>
      </c>
      <c r="AM558" t="s">
        <v>107</v>
      </c>
      <c r="AN558" t="s">
        <v>98</v>
      </c>
      <c r="AO558" s="1" t="s">
        <v>80</v>
      </c>
      <c r="AP558" t="s">
        <v>114</v>
      </c>
      <c r="AQ558" t="s">
        <v>153</v>
      </c>
      <c r="AR558" t="s">
        <v>101</v>
      </c>
      <c r="AS558" t="s">
        <v>102</v>
      </c>
      <c r="AT558" s="1" t="s">
        <v>92</v>
      </c>
      <c r="AU558" t="s">
        <v>102</v>
      </c>
    </row>
    <row r="559" spans="1:47" x14ac:dyDescent="0.25">
      <c r="A559" s="1">
        <v>558</v>
      </c>
      <c r="K559" t="s">
        <v>47</v>
      </c>
      <c r="O559" s="5">
        <f t="shared" si="136"/>
        <v>1</v>
      </c>
      <c r="P559" s="5">
        <f t="shared" si="137"/>
        <v>3</v>
      </c>
      <c r="R559" s="5">
        <f t="shared" si="138"/>
        <v>0</v>
      </c>
      <c r="S559" s="5">
        <f t="shared" si="139"/>
        <v>0</v>
      </c>
      <c r="T559" s="5">
        <f t="shared" si="140"/>
        <v>0</v>
      </c>
      <c r="U559" s="5">
        <f t="shared" si="141"/>
        <v>0</v>
      </c>
      <c r="V559" s="5">
        <f t="shared" si="142"/>
        <v>0</v>
      </c>
      <c r="W559" s="5">
        <f t="shared" si="143"/>
        <v>0</v>
      </c>
      <c r="X559" s="5">
        <f t="shared" si="144"/>
        <v>0</v>
      </c>
      <c r="Y559" s="5">
        <f t="shared" si="145"/>
        <v>0</v>
      </c>
      <c r="Z559" s="5">
        <f t="shared" si="146"/>
        <v>0</v>
      </c>
      <c r="AA559" s="5">
        <f t="shared" si="147"/>
        <v>1</v>
      </c>
      <c r="AB559" s="5">
        <f t="shared" si="148"/>
        <v>0</v>
      </c>
      <c r="AC559" s="5">
        <f t="shared" si="149"/>
        <v>0</v>
      </c>
      <c r="AD559" s="16"/>
      <c r="AF559" s="5">
        <f t="shared" si="150"/>
        <v>1</v>
      </c>
      <c r="AG559" s="5">
        <f t="shared" si="151"/>
        <v>1</v>
      </c>
      <c r="AH559" s="5" t="str">
        <f t="shared" si="152"/>
        <v>Correct</v>
      </c>
      <c r="AI559" t="s">
        <v>105</v>
      </c>
      <c r="AJ559">
        <v>51</v>
      </c>
      <c r="AK559" t="s">
        <v>121</v>
      </c>
      <c r="AL559" t="s">
        <v>180</v>
      </c>
      <c r="AM559" t="s">
        <v>107</v>
      </c>
      <c r="AN559" t="s">
        <v>98</v>
      </c>
      <c r="AO559" s="1" t="s">
        <v>80</v>
      </c>
      <c r="AP559" t="s">
        <v>112</v>
      </c>
      <c r="AQ559" t="s">
        <v>120</v>
      </c>
      <c r="AR559" t="s">
        <v>135</v>
      </c>
      <c r="AS559" t="s">
        <v>102</v>
      </c>
      <c r="AT559" s="1" t="s">
        <v>92</v>
      </c>
      <c r="AU559" t="s">
        <v>102</v>
      </c>
    </row>
    <row r="560" spans="1:47" x14ac:dyDescent="0.25">
      <c r="A560" s="1">
        <v>559</v>
      </c>
      <c r="D560" t="s">
        <v>41</v>
      </c>
      <c r="E560" t="s">
        <v>42</v>
      </c>
      <c r="O560" s="5">
        <f t="shared" si="136"/>
        <v>2</v>
      </c>
      <c r="P560" s="5">
        <f t="shared" si="137"/>
        <v>1.5</v>
      </c>
      <c r="R560" s="5">
        <f t="shared" si="138"/>
        <v>0</v>
      </c>
      <c r="S560" s="5">
        <f t="shared" si="139"/>
        <v>0</v>
      </c>
      <c r="T560" s="5">
        <f t="shared" si="140"/>
        <v>1</v>
      </c>
      <c r="U560" s="5">
        <f t="shared" si="141"/>
        <v>1</v>
      </c>
      <c r="V560" s="5">
        <f t="shared" si="142"/>
        <v>0</v>
      </c>
      <c r="W560" s="5">
        <f t="shared" si="143"/>
        <v>0</v>
      </c>
      <c r="X560" s="5">
        <f t="shared" si="144"/>
        <v>0</v>
      </c>
      <c r="Y560" s="5">
        <f t="shared" si="145"/>
        <v>0</v>
      </c>
      <c r="Z560" s="5">
        <f t="shared" si="146"/>
        <v>0</v>
      </c>
      <c r="AA560" s="5">
        <f t="shared" si="147"/>
        <v>0</v>
      </c>
      <c r="AB560" s="5">
        <f t="shared" si="148"/>
        <v>0</v>
      </c>
      <c r="AC560" s="5">
        <f t="shared" si="149"/>
        <v>0</v>
      </c>
      <c r="AD560" s="16"/>
      <c r="AF560" s="5">
        <f t="shared" si="150"/>
        <v>2</v>
      </c>
      <c r="AG560" s="5">
        <f t="shared" si="151"/>
        <v>2</v>
      </c>
      <c r="AH560" s="5" t="str">
        <f t="shared" si="152"/>
        <v>Correct</v>
      </c>
      <c r="AI560" t="s">
        <v>105</v>
      </c>
      <c r="AJ560">
        <v>27</v>
      </c>
      <c r="AK560" t="s">
        <v>121</v>
      </c>
      <c r="AL560" t="s">
        <v>245</v>
      </c>
      <c r="AM560" t="s">
        <v>107</v>
      </c>
      <c r="AN560" t="s">
        <v>98</v>
      </c>
      <c r="AO560" s="1" t="s">
        <v>80</v>
      </c>
      <c r="AP560" t="s">
        <v>126</v>
      </c>
      <c r="AQ560" t="s">
        <v>110</v>
      </c>
      <c r="AR560" t="s">
        <v>135</v>
      </c>
      <c r="AS560" t="s">
        <v>102</v>
      </c>
      <c r="AT560" s="1" t="s">
        <v>90</v>
      </c>
      <c r="AU560" t="s">
        <v>102</v>
      </c>
    </row>
    <row r="561" spans="1:47" x14ac:dyDescent="0.25">
      <c r="A561" s="1">
        <v>560</v>
      </c>
      <c r="J561" t="s">
        <v>46</v>
      </c>
      <c r="K561" t="s">
        <v>47</v>
      </c>
      <c r="M561" t="s">
        <v>49</v>
      </c>
      <c r="O561" s="5">
        <f t="shared" si="136"/>
        <v>3</v>
      </c>
      <c r="P561" s="5">
        <f t="shared" si="137"/>
        <v>1</v>
      </c>
      <c r="R561" s="5">
        <f t="shared" si="138"/>
        <v>0</v>
      </c>
      <c r="S561" s="5">
        <f t="shared" si="139"/>
        <v>0</v>
      </c>
      <c r="T561" s="5">
        <f t="shared" si="140"/>
        <v>0</v>
      </c>
      <c r="U561" s="5">
        <f t="shared" si="141"/>
        <v>0</v>
      </c>
      <c r="V561" s="5">
        <f t="shared" si="142"/>
        <v>0</v>
      </c>
      <c r="W561" s="5">
        <f t="shared" si="143"/>
        <v>0</v>
      </c>
      <c r="X561" s="5">
        <f t="shared" si="144"/>
        <v>0</v>
      </c>
      <c r="Y561" s="5">
        <f t="shared" si="145"/>
        <v>0</v>
      </c>
      <c r="Z561" s="5">
        <f t="shared" si="146"/>
        <v>1</v>
      </c>
      <c r="AA561" s="5">
        <f t="shared" si="147"/>
        <v>1</v>
      </c>
      <c r="AB561" s="5">
        <f t="shared" si="148"/>
        <v>0</v>
      </c>
      <c r="AC561" s="5">
        <f t="shared" si="149"/>
        <v>1</v>
      </c>
      <c r="AD561" s="16"/>
      <c r="AF561" s="5">
        <f t="shared" si="150"/>
        <v>3</v>
      </c>
      <c r="AG561" s="5">
        <f t="shared" si="151"/>
        <v>3</v>
      </c>
      <c r="AH561" s="5" t="str">
        <f t="shared" si="152"/>
        <v>Correct</v>
      </c>
      <c r="AI561" t="s">
        <v>105</v>
      </c>
      <c r="AJ561">
        <v>22</v>
      </c>
      <c r="AK561" t="s">
        <v>121</v>
      </c>
      <c r="AL561" t="s">
        <v>167</v>
      </c>
      <c r="AM561" t="s">
        <v>107</v>
      </c>
      <c r="AN561" t="s">
        <v>98</v>
      </c>
      <c r="AO561" s="1" t="s">
        <v>80</v>
      </c>
      <c r="AP561" t="s">
        <v>99</v>
      </c>
      <c r="AQ561" t="s">
        <v>103</v>
      </c>
      <c r="AR561" t="s">
        <v>101</v>
      </c>
      <c r="AS561" t="s">
        <v>102</v>
      </c>
      <c r="AT561" s="1" t="s">
        <v>92</v>
      </c>
      <c r="AU561" t="s">
        <v>102</v>
      </c>
    </row>
    <row r="562" spans="1:47" x14ac:dyDescent="0.25">
      <c r="A562" s="1">
        <v>561</v>
      </c>
      <c r="H562" t="s">
        <v>44</v>
      </c>
      <c r="K562" t="s">
        <v>47</v>
      </c>
      <c r="O562" s="5">
        <f t="shared" si="136"/>
        <v>2</v>
      </c>
      <c r="P562" s="5">
        <f t="shared" si="137"/>
        <v>1.5</v>
      </c>
      <c r="R562" s="5">
        <f t="shared" si="138"/>
        <v>0</v>
      </c>
      <c r="S562" s="5">
        <f t="shared" si="139"/>
        <v>0</v>
      </c>
      <c r="T562" s="5">
        <f t="shared" si="140"/>
        <v>0</v>
      </c>
      <c r="U562" s="5">
        <f t="shared" si="141"/>
        <v>0</v>
      </c>
      <c r="V562" s="5">
        <f t="shared" si="142"/>
        <v>0</v>
      </c>
      <c r="W562" s="5">
        <f t="shared" si="143"/>
        <v>0</v>
      </c>
      <c r="X562" s="5">
        <f t="shared" si="144"/>
        <v>1</v>
      </c>
      <c r="Y562" s="5">
        <f t="shared" si="145"/>
        <v>0</v>
      </c>
      <c r="Z562" s="5">
        <f t="shared" si="146"/>
        <v>0</v>
      </c>
      <c r="AA562" s="5">
        <f t="shared" si="147"/>
        <v>1</v>
      </c>
      <c r="AB562" s="5">
        <f t="shared" si="148"/>
        <v>0</v>
      </c>
      <c r="AC562" s="5">
        <f t="shared" si="149"/>
        <v>0</v>
      </c>
      <c r="AD562" s="16"/>
      <c r="AF562" s="5">
        <f t="shared" si="150"/>
        <v>2</v>
      </c>
      <c r="AG562" s="5">
        <f t="shared" si="151"/>
        <v>2</v>
      </c>
      <c r="AH562" s="5" t="str">
        <f t="shared" si="152"/>
        <v>Correct</v>
      </c>
      <c r="AI562" t="s">
        <v>94</v>
      </c>
      <c r="AJ562">
        <v>53</v>
      </c>
      <c r="AK562" t="s">
        <v>121</v>
      </c>
      <c r="AL562" t="s">
        <v>246</v>
      </c>
      <c r="AM562" t="s">
        <v>107</v>
      </c>
      <c r="AN562" t="s">
        <v>98</v>
      </c>
      <c r="AO562" s="1" t="s">
        <v>80</v>
      </c>
      <c r="AP562" t="s">
        <v>109</v>
      </c>
      <c r="AQ562" t="s">
        <v>103</v>
      </c>
      <c r="AR562" t="s">
        <v>123</v>
      </c>
      <c r="AS562" t="s">
        <v>98</v>
      </c>
      <c r="AT562" s="1"/>
      <c r="AU562" t="s">
        <v>98</v>
      </c>
    </row>
    <row r="563" spans="1:47" x14ac:dyDescent="0.25">
      <c r="A563" s="1">
        <v>562</v>
      </c>
      <c r="B563" t="s">
        <v>39</v>
      </c>
      <c r="F563" t="s">
        <v>43</v>
      </c>
      <c r="K563" t="s">
        <v>47</v>
      </c>
      <c r="O563" s="5">
        <f t="shared" si="136"/>
        <v>3</v>
      </c>
      <c r="P563" s="5">
        <f t="shared" si="137"/>
        <v>1</v>
      </c>
      <c r="R563" s="5">
        <f t="shared" si="138"/>
        <v>1</v>
      </c>
      <c r="S563" s="5">
        <f t="shared" si="139"/>
        <v>0</v>
      </c>
      <c r="T563" s="5">
        <f t="shared" si="140"/>
        <v>0</v>
      </c>
      <c r="U563" s="5">
        <f t="shared" si="141"/>
        <v>0</v>
      </c>
      <c r="V563" s="5">
        <f t="shared" si="142"/>
        <v>1</v>
      </c>
      <c r="W563" s="5">
        <f t="shared" si="143"/>
        <v>0</v>
      </c>
      <c r="X563" s="5">
        <f t="shared" si="144"/>
        <v>0</v>
      </c>
      <c r="Y563" s="5">
        <f t="shared" si="145"/>
        <v>0</v>
      </c>
      <c r="Z563" s="5">
        <f t="shared" si="146"/>
        <v>0</v>
      </c>
      <c r="AA563" s="5">
        <f t="shared" si="147"/>
        <v>1</v>
      </c>
      <c r="AB563" s="5">
        <f t="shared" si="148"/>
        <v>0</v>
      </c>
      <c r="AC563" s="5">
        <f t="shared" si="149"/>
        <v>0</v>
      </c>
      <c r="AD563" s="16"/>
      <c r="AF563" s="5">
        <f t="shared" si="150"/>
        <v>3</v>
      </c>
      <c r="AG563" s="5">
        <f t="shared" si="151"/>
        <v>3</v>
      </c>
      <c r="AH563" s="5" t="str">
        <f t="shared" si="152"/>
        <v>Correct</v>
      </c>
      <c r="AI563" t="s">
        <v>105</v>
      </c>
      <c r="AJ563">
        <v>25</v>
      </c>
      <c r="AK563" t="s">
        <v>121</v>
      </c>
      <c r="AL563" t="s">
        <v>184</v>
      </c>
      <c r="AM563" t="s">
        <v>107</v>
      </c>
      <c r="AN563" t="s">
        <v>98</v>
      </c>
      <c r="AO563" s="1" t="s">
        <v>80</v>
      </c>
      <c r="AP563" t="s">
        <v>99</v>
      </c>
      <c r="AQ563" t="s">
        <v>103</v>
      </c>
      <c r="AR563" t="s">
        <v>135</v>
      </c>
      <c r="AS563" t="s">
        <v>102</v>
      </c>
      <c r="AT563" s="1"/>
      <c r="AU563" t="s">
        <v>102</v>
      </c>
    </row>
    <row r="564" spans="1:47" x14ac:dyDescent="0.25">
      <c r="A564" s="1">
        <v>563</v>
      </c>
      <c r="K564" t="s">
        <v>47</v>
      </c>
      <c r="O564" s="5">
        <f t="shared" si="136"/>
        <v>1</v>
      </c>
      <c r="P564" s="5">
        <f t="shared" si="137"/>
        <v>3</v>
      </c>
      <c r="R564" s="5">
        <f t="shared" si="138"/>
        <v>0</v>
      </c>
      <c r="S564" s="5">
        <f t="shared" si="139"/>
        <v>0</v>
      </c>
      <c r="T564" s="5">
        <f t="shared" si="140"/>
        <v>0</v>
      </c>
      <c r="U564" s="5">
        <f t="shared" si="141"/>
        <v>0</v>
      </c>
      <c r="V564" s="5">
        <f t="shared" si="142"/>
        <v>0</v>
      </c>
      <c r="W564" s="5">
        <f t="shared" si="143"/>
        <v>0</v>
      </c>
      <c r="X564" s="5">
        <f t="shared" si="144"/>
        <v>0</v>
      </c>
      <c r="Y564" s="5">
        <f t="shared" si="145"/>
        <v>0</v>
      </c>
      <c r="Z564" s="5">
        <f t="shared" si="146"/>
        <v>0</v>
      </c>
      <c r="AA564" s="5">
        <f t="shared" si="147"/>
        <v>1</v>
      </c>
      <c r="AB564" s="5">
        <f t="shared" si="148"/>
        <v>0</v>
      </c>
      <c r="AC564" s="5">
        <f t="shared" si="149"/>
        <v>0</v>
      </c>
      <c r="AD564" s="16"/>
      <c r="AF564" s="5">
        <f t="shared" si="150"/>
        <v>1</v>
      </c>
      <c r="AG564" s="5">
        <f t="shared" si="151"/>
        <v>1</v>
      </c>
      <c r="AH564" s="5" t="str">
        <f t="shared" si="152"/>
        <v>Correct</v>
      </c>
      <c r="AI564" t="s">
        <v>105</v>
      </c>
      <c r="AJ564">
        <v>21</v>
      </c>
      <c r="AK564" t="s">
        <v>121</v>
      </c>
      <c r="AL564" t="s">
        <v>178</v>
      </c>
      <c r="AM564" t="s">
        <v>128</v>
      </c>
      <c r="AN564" t="s">
        <v>98</v>
      </c>
      <c r="AO564" s="1" t="s">
        <v>80</v>
      </c>
      <c r="AP564" t="s">
        <v>108</v>
      </c>
      <c r="AQ564" t="s">
        <v>110</v>
      </c>
      <c r="AR564" t="s">
        <v>136</v>
      </c>
      <c r="AS564" t="s">
        <v>102</v>
      </c>
      <c r="AT564" s="1" t="s">
        <v>92</v>
      </c>
      <c r="AU564" t="s">
        <v>102</v>
      </c>
    </row>
    <row r="565" spans="1:47" x14ac:dyDescent="0.25">
      <c r="A565" s="1">
        <v>564</v>
      </c>
      <c r="C565" t="s">
        <v>40</v>
      </c>
      <c r="E565" t="s">
        <v>42</v>
      </c>
      <c r="O565" s="5">
        <f t="shared" si="136"/>
        <v>2</v>
      </c>
      <c r="P565" s="5">
        <f t="shared" si="137"/>
        <v>1.5</v>
      </c>
      <c r="R565" s="5">
        <f t="shared" si="138"/>
        <v>0</v>
      </c>
      <c r="S565" s="5">
        <f t="shared" si="139"/>
        <v>1</v>
      </c>
      <c r="T565" s="5">
        <f t="shared" si="140"/>
        <v>0</v>
      </c>
      <c r="U565" s="5">
        <f t="shared" si="141"/>
        <v>1</v>
      </c>
      <c r="V565" s="5">
        <f t="shared" si="142"/>
        <v>0</v>
      </c>
      <c r="W565" s="5">
        <f t="shared" si="143"/>
        <v>0</v>
      </c>
      <c r="X565" s="5">
        <f t="shared" si="144"/>
        <v>0</v>
      </c>
      <c r="Y565" s="5">
        <f t="shared" si="145"/>
        <v>0</v>
      </c>
      <c r="Z565" s="5">
        <f t="shared" si="146"/>
        <v>0</v>
      </c>
      <c r="AA565" s="5">
        <f t="shared" si="147"/>
        <v>0</v>
      </c>
      <c r="AB565" s="5">
        <f t="shared" si="148"/>
        <v>0</v>
      </c>
      <c r="AC565" s="5">
        <f t="shared" si="149"/>
        <v>0</v>
      </c>
      <c r="AD565" s="16"/>
      <c r="AF565" s="5">
        <f t="shared" si="150"/>
        <v>2</v>
      </c>
      <c r="AG565" s="5">
        <f t="shared" si="151"/>
        <v>2</v>
      </c>
      <c r="AH565" s="5" t="str">
        <f t="shared" si="152"/>
        <v>Correct</v>
      </c>
      <c r="AI565" t="s">
        <v>94</v>
      </c>
      <c r="AJ565">
        <v>28</v>
      </c>
      <c r="AK565" t="s">
        <v>121</v>
      </c>
      <c r="AL565" t="s">
        <v>184</v>
      </c>
      <c r="AM565" t="s">
        <v>107</v>
      </c>
      <c r="AN565" t="s">
        <v>98</v>
      </c>
      <c r="AO565" s="1" t="s">
        <v>80</v>
      </c>
      <c r="AP565" t="s">
        <v>108</v>
      </c>
      <c r="AQ565" t="s">
        <v>103</v>
      </c>
      <c r="AR565" t="s">
        <v>125</v>
      </c>
      <c r="AS565" t="s">
        <v>102</v>
      </c>
      <c r="AT565" s="1" t="s">
        <v>90</v>
      </c>
      <c r="AU565" t="s">
        <v>102</v>
      </c>
    </row>
    <row r="566" spans="1:47" x14ac:dyDescent="0.25">
      <c r="A566" s="1">
        <v>565</v>
      </c>
      <c r="F566" t="s">
        <v>43</v>
      </c>
      <c r="L566" t="s">
        <v>48</v>
      </c>
      <c r="O566" s="5">
        <f t="shared" si="136"/>
        <v>2</v>
      </c>
      <c r="P566" s="5">
        <f t="shared" si="137"/>
        <v>1.5</v>
      </c>
      <c r="R566" s="5">
        <f t="shared" si="138"/>
        <v>0</v>
      </c>
      <c r="S566" s="5">
        <f t="shared" si="139"/>
        <v>0</v>
      </c>
      <c r="T566" s="5">
        <f t="shared" si="140"/>
        <v>0</v>
      </c>
      <c r="U566" s="5">
        <f t="shared" si="141"/>
        <v>0</v>
      </c>
      <c r="V566" s="5">
        <f t="shared" si="142"/>
        <v>1</v>
      </c>
      <c r="W566" s="5">
        <f t="shared" si="143"/>
        <v>0</v>
      </c>
      <c r="X566" s="5">
        <f t="shared" si="144"/>
        <v>0</v>
      </c>
      <c r="Y566" s="5">
        <f t="shared" si="145"/>
        <v>0</v>
      </c>
      <c r="Z566" s="5">
        <f t="shared" si="146"/>
        <v>0</v>
      </c>
      <c r="AA566" s="5">
        <f t="shared" si="147"/>
        <v>0</v>
      </c>
      <c r="AB566" s="5">
        <f t="shared" si="148"/>
        <v>1</v>
      </c>
      <c r="AC566" s="5">
        <f t="shared" si="149"/>
        <v>0</v>
      </c>
      <c r="AD566" s="16"/>
      <c r="AF566" s="5">
        <f t="shared" si="150"/>
        <v>2</v>
      </c>
      <c r="AG566" s="5">
        <f t="shared" si="151"/>
        <v>2</v>
      </c>
      <c r="AH566" s="5" t="str">
        <f t="shared" si="152"/>
        <v>Correct</v>
      </c>
      <c r="AI566" t="s">
        <v>94</v>
      </c>
      <c r="AJ566">
        <v>49</v>
      </c>
      <c r="AK566" t="s">
        <v>121</v>
      </c>
      <c r="AL566" t="s">
        <v>170</v>
      </c>
      <c r="AM566" t="s">
        <v>107</v>
      </c>
      <c r="AN566" t="s">
        <v>98</v>
      </c>
      <c r="AO566" s="1" t="s">
        <v>80</v>
      </c>
      <c r="AP566" t="s">
        <v>126</v>
      </c>
      <c r="AQ566" t="s">
        <v>110</v>
      </c>
      <c r="AR566" t="s">
        <v>123</v>
      </c>
      <c r="AS566" t="s">
        <v>102</v>
      </c>
      <c r="AT566" s="1"/>
      <c r="AU566" t="s">
        <v>102</v>
      </c>
    </row>
    <row r="567" spans="1:47" x14ac:dyDescent="0.25">
      <c r="A567" s="1">
        <v>566</v>
      </c>
      <c r="H567" t="s">
        <v>44</v>
      </c>
      <c r="O567" s="5">
        <f t="shared" si="136"/>
        <v>1</v>
      </c>
      <c r="P567" s="5">
        <f t="shared" si="137"/>
        <v>3</v>
      </c>
      <c r="R567" s="5">
        <f t="shared" si="138"/>
        <v>0</v>
      </c>
      <c r="S567" s="5">
        <f t="shared" si="139"/>
        <v>0</v>
      </c>
      <c r="T567" s="5">
        <f t="shared" si="140"/>
        <v>0</v>
      </c>
      <c r="U567" s="5">
        <f t="shared" si="141"/>
        <v>0</v>
      </c>
      <c r="V567" s="5">
        <f t="shared" si="142"/>
        <v>0</v>
      </c>
      <c r="W567" s="5">
        <f t="shared" si="143"/>
        <v>0</v>
      </c>
      <c r="X567" s="5">
        <f t="shared" si="144"/>
        <v>1</v>
      </c>
      <c r="Y567" s="5">
        <f t="shared" si="145"/>
        <v>0</v>
      </c>
      <c r="Z567" s="5">
        <f t="shared" si="146"/>
        <v>0</v>
      </c>
      <c r="AA567" s="5">
        <f t="shared" si="147"/>
        <v>0</v>
      </c>
      <c r="AB567" s="5">
        <f t="shared" si="148"/>
        <v>0</v>
      </c>
      <c r="AC567" s="5">
        <f t="shared" si="149"/>
        <v>0</v>
      </c>
      <c r="AD567" s="16"/>
      <c r="AF567" s="5">
        <f t="shared" si="150"/>
        <v>1</v>
      </c>
      <c r="AG567" s="5">
        <f t="shared" si="151"/>
        <v>1</v>
      </c>
      <c r="AH567" s="5" t="str">
        <f t="shared" si="152"/>
        <v>Correct</v>
      </c>
      <c r="AI567" t="s">
        <v>94</v>
      </c>
      <c r="AJ567">
        <v>47</v>
      </c>
      <c r="AK567" t="s">
        <v>115</v>
      </c>
      <c r="AL567" t="s">
        <v>333</v>
      </c>
      <c r="AM567" s="1" t="s">
        <v>346</v>
      </c>
      <c r="AN567" t="s">
        <v>102</v>
      </c>
      <c r="AO567" s="1" t="s">
        <v>80</v>
      </c>
      <c r="AP567" t="s">
        <v>126</v>
      </c>
      <c r="AQ567" t="s">
        <v>110</v>
      </c>
      <c r="AR567" t="s">
        <v>135</v>
      </c>
      <c r="AS567" t="s">
        <v>102</v>
      </c>
      <c r="AT567" s="1"/>
      <c r="AU567" t="s">
        <v>102</v>
      </c>
    </row>
    <row r="568" spans="1:47" x14ac:dyDescent="0.25">
      <c r="A568" s="1">
        <v>567</v>
      </c>
      <c r="C568" t="s">
        <v>40</v>
      </c>
      <c r="K568" t="s">
        <v>47</v>
      </c>
      <c r="O568" s="5">
        <f t="shared" si="136"/>
        <v>2</v>
      </c>
      <c r="P568" s="5">
        <f t="shared" si="137"/>
        <v>1.5</v>
      </c>
      <c r="R568" s="5">
        <f t="shared" si="138"/>
        <v>0</v>
      </c>
      <c r="S568" s="5">
        <f t="shared" si="139"/>
        <v>1</v>
      </c>
      <c r="T568" s="5">
        <f t="shared" si="140"/>
        <v>0</v>
      </c>
      <c r="U568" s="5">
        <f t="shared" si="141"/>
        <v>0</v>
      </c>
      <c r="V568" s="5">
        <f t="shared" si="142"/>
        <v>0</v>
      </c>
      <c r="W568" s="5">
        <f t="shared" si="143"/>
        <v>0</v>
      </c>
      <c r="X568" s="5">
        <f t="shared" si="144"/>
        <v>0</v>
      </c>
      <c r="Y568" s="5">
        <f t="shared" si="145"/>
        <v>0</v>
      </c>
      <c r="Z568" s="5">
        <f t="shared" si="146"/>
        <v>0</v>
      </c>
      <c r="AA568" s="5">
        <f t="shared" si="147"/>
        <v>1</v>
      </c>
      <c r="AB568" s="5">
        <f t="shared" si="148"/>
        <v>0</v>
      </c>
      <c r="AC568" s="5">
        <f t="shared" si="149"/>
        <v>0</v>
      </c>
      <c r="AD568" s="16"/>
      <c r="AF568" s="5">
        <f t="shared" si="150"/>
        <v>2</v>
      </c>
      <c r="AG568" s="5">
        <f t="shared" si="151"/>
        <v>2</v>
      </c>
      <c r="AH568" s="5" t="str">
        <f t="shared" si="152"/>
        <v>Correct</v>
      </c>
      <c r="AI568" t="s">
        <v>105</v>
      </c>
      <c r="AJ568">
        <v>49</v>
      </c>
      <c r="AK568" t="s">
        <v>121</v>
      </c>
      <c r="AL568" t="s">
        <v>170</v>
      </c>
      <c r="AM568" t="s">
        <v>97</v>
      </c>
      <c r="AN568" t="s">
        <v>98</v>
      </c>
      <c r="AO568" s="1" t="s">
        <v>80</v>
      </c>
      <c r="AQ568" t="s">
        <v>100</v>
      </c>
      <c r="AR568" t="s">
        <v>101</v>
      </c>
      <c r="AS568" t="s">
        <v>102</v>
      </c>
      <c r="AT568" s="1" t="s">
        <v>92</v>
      </c>
      <c r="AU568" t="s">
        <v>102</v>
      </c>
    </row>
    <row r="569" spans="1:47" x14ac:dyDescent="0.25">
      <c r="A569" s="1">
        <v>568</v>
      </c>
      <c r="C569" t="s">
        <v>40</v>
      </c>
      <c r="E569" t="s">
        <v>42</v>
      </c>
      <c r="H569" t="s">
        <v>44</v>
      </c>
      <c r="O569" s="5">
        <f t="shared" si="136"/>
        <v>3</v>
      </c>
      <c r="P569" s="5">
        <f t="shared" si="137"/>
        <v>1</v>
      </c>
      <c r="R569" s="5">
        <f t="shared" si="138"/>
        <v>0</v>
      </c>
      <c r="S569" s="5">
        <f t="shared" si="139"/>
        <v>1</v>
      </c>
      <c r="T569" s="5">
        <f t="shared" si="140"/>
        <v>0</v>
      </c>
      <c r="U569" s="5">
        <f t="shared" si="141"/>
        <v>1</v>
      </c>
      <c r="V569" s="5">
        <f t="shared" si="142"/>
        <v>0</v>
      </c>
      <c r="W569" s="5">
        <f t="shared" si="143"/>
        <v>0</v>
      </c>
      <c r="X569" s="5">
        <f t="shared" si="144"/>
        <v>1</v>
      </c>
      <c r="Y569" s="5">
        <f t="shared" si="145"/>
        <v>0</v>
      </c>
      <c r="Z569" s="5">
        <f t="shared" si="146"/>
        <v>0</v>
      </c>
      <c r="AA569" s="5">
        <f t="shared" si="147"/>
        <v>0</v>
      </c>
      <c r="AB569" s="5">
        <f t="shared" si="148"/>
        <v>0</v>
      </c>
      <c r="AC569" s="5">
        <f t="shared" si="149"/>
        <v>0</v>
      </c>
      <c r="AD569" s="16"/>
      <c r="AF569" s="5">
        <f t="shared" si="150"/>
        <v>3</v>
      </c>
      <c r="AG569" s="5">
        <f t="shared" si="151"/>
        <v>3</v>
      </c>
      <c r="AH569" s="5" t="str">
        <f t="shared" si="152"/>
        <v>Correct</v>
      </c>
      <c r="AI569" t="s">
        <v>105</v>
      </c>
      <c r="AJ569">
        <v>59</v>
      </c>
      <c r="AK569" t="s">
        <v>121</v>
      </c>
      <c r="AL569" t="s">
        <v>175</v>
      </c>
      <c r="AM569" t="s">
        <v>107</v>
      </c>
      <c r="AN569" t="s">
        <v>98</v>
      </c>
      <c r="AO569" s="1" t="s">
        <v>80</v>
      </c>
      <c r="AP569" t="s">
        <v>114</v>
      </c>
      <c r="AQ569" t="s">
        <v>110</v>
      </c>
      <c r="AR569" t="s">
        <v>135</v>
      </c>
      <c r="AS569" t="s">
        <v>102</v>
      </c>
      <c r="AT569" s="1" t="s">
        <v>92</v>
      </c>
      <c r="AU569" t="s">
        <v>102</v>
      </c>
    </row>
    <row r="570" spans="1:47" x14ac:dyDescent="0.25">
      <c r="A570" s="1">
        <v>569</v>
      </c>
      <c r="F570" t="s">
        <v>43</v>
      </c>
      <c r="O570" s="5">
        <f t="shared" si="136"/>
        <v>1</v>
      </c>
      <c r="P570" s="5">
        <f t="shared" si="137"/>
        <v>3</v>
      </c>
      <c r="R570" s="5">
        <f t="shared" si="138"/>
        <v>0</v>
      </c>
      <c r="S570" s="5">
        <f t="shared" si="139"/>
        <v>0</v>
      </c>
      <c r="T570" s="5">
        <f t="shared" si="140"/>
        <v>0</v>
      </c>
      <c r="U570" s="5">
        <f t="shared" si="141"/>
        <v>0</v>
      </c>
      <c r="V570" s="5">
        <f t="shared" si="142"/>
        <v>1</v>
      </c>
      <c r="W570" s="5">
        <f t="shared" si="143"/>
        <v>0</v>
      </c>
      <c r="X570" s="5">
        <f t="shared" si="144"/>
        <v>0</v>
      </c>
      <c r="Y570" s="5">
        <f t="shared" si="145"/>
        <v>0</v>
      </c>
      <c r="Z570" s="5">
        <f t="shared" si="146"/>
        <v>0</v>
      </c>
      <c r="AA570" s="5">
        <f t="shared" si="147"/>
        <v>0</v>
      </c>
      <c r="AB570" s="5">
        <f t="shared" si="148"/>
        <v>0</v>
      </c>
      <c r="AC570" s="5">
        <f t="shared" si="149"/>
        <v>0</v>
      </c>
      <c r="AD570" s="16"/>
      <c r="AF570" s="5">
        <f t="shared" si="150"/>
        <v>1</v>
      </c>
      <c r="AG570" s="5">
        <f t="shared" si="151"/>
        <v>1</v>
      </c>
      <c r="AH570" s="5" t="str">
        <f t="shared" si="152"/>
        <v>Correct</v>
      </c>
      <c r="AI570" t="s">
        <v>94</v>
      </c>
      <c r="AJ570">
        <v>44</v>
      </c>
      <c r="AK570" t="s">
        <v>95</v>
      </c>
      <c r="AL570" t="s">
        <v>130</v>
      </c>
      <c r="AM570" t="s">
        <v>107</v>
      </c>
      <c r="AN570" t="s">
        <v>98</v>
      </c>
      <c r="AO570" s="1" t="s">
        <v>80</v>
      </c>
      <c r="AP570" t="s">
        <v>126</v>
      </c>
      <c r="AQ570" t="s">
        <v>100</v>
      </c>
      <c r="AR570" t="s">
        <v>101</v>
      </c>
      <c r="AS570" t="s">
        <v>102</v>
      </c>
      <c r="AT570" s="1"/>
      <c r="AU570" t="s">
        <v>102</v>
      </c>
    </row>
    <row r="571" spans="1:47" x14ac:dyDescent="0.25">
      <c r="A571" s="1">
        <v>570</v>
      </c>
      <c r="C571" t="s">
        <v>40</v>
      </c>
      <c r="G571" t="s">
        <v>37</v>
      </c>
      <c r="I571" t="s">
        <v>45</v>
      </c>
      <c r="K571" t="s">
        <v>47</v>
      </c>
      <c r="O571" s="5">
        <f t="shared" si="136"/>
        <v>4</v>
      </c>
      <c r="P571" s="5">
        <f t="shared" si="137"/>
        <v>0.75</v>
      </c>
      <c r="R571" s="5">
        <f t="shared" si="138"/>
        <v>0</v>
      </c>
      <c r="S571" s="5">
        <f t="shared" si="139"/>
        <v>0.75</v>
      </c>
      <c r="T571" s="5">
        <f t="shared" si="140"/>
        <v>0</v>
      </c>
      <c r="U571" s="5">
        <f t="shared" si="141"/>
        <v>0</v>
      </c>
      <c r="V571" s="5">
        <f t="shared" si="142"/>
        <v>0</v>
      </c>
      <c r="W571" s="5">
        <f t="shared" si="143"/>
        <v>0.75</v>
      </c>
      <c r="X571" s="5">
        <f t="shared" si="144"/>
        <v>0</v>
      </c>
      <c r="Y571" s="5">
        <f t="shared" si="145"/>
        <v>0.75</v>
      </c>
      <c r="Z571" s="5">
        <f t="shared" si="146"/>
        <v>0</v>
      </c>
      <c r="AA571" s="5">
        <f t="shared" si="147"/>
        <v>0.75</v>
      </c>
      <c r="AB571" s="5">
        <f t="shared" si="148"/>
        <v>0</v>
      </c>
      <c r="AC571" s="5">
        <f t="shared" si="149"/>
        <v>0</v>
      </c>
      <c r="AD571" s="16"/>
      <c r="AF571" s="5">
        <f t="shared" si="150"/>
        <v>3</v>
      </c>
      <c r="AG571" s="5">
        <f t="shared" si="151"/>
        <v>4</v>
      </c>
      <c r="AH571" s="5" t="str">
        <f t="shared" si="152"/>
        <v>Correct</v>
      </c>
      <c r="AK571" t="s">
        <v>121</v>
      </c>
      <c r="AL571" t="s">
        <v>247</v>
      </c>
      <c r="AO571" s="1"/>
      <c r="AT571" s="1"/>
    </row>
    <row r="572" spans="1:47" x14ac:dyDescent="0.25">
      <c r="A572" s="1">
        <v>571</v>
      </c>
      <c r="B572" t="s">
        <v>39</v>
      </c>
      <c r="E572" t="s">
        <v>42</v>
      </c>
      <c r="H572" t="s">
        <v>44</v>
      </c>
      <c r="O572" s="5">
        <f t="shared" si="136"/>
        <v>3</v>
      </c>
      <c r="P572" s="5">
        <f t="shared" si="137"/>
        <v>1</v>
      </c>
      <c r="R572" s="5">
        <f t="shared" si="138"/>
        <v>1</v>
      </c>
      <c r="S572" s="5">
        <f t="shared" si="139"/>
        <v>0</v>
      </c>
      <c r="T572" s="5">
        <f t="shared" si="140"/>
        <v>0</v>
      </c>
      <c r="U572" s="5">
        <f t="shared" si="141"/>
        <v>1</v>
      </c>
      <c r="V572" s="5">
        <f t="shared" si="142"/>
        <v>0</v>
      </c>
      <c r="W572" s="5">
        <f t="shared" si="143"/>
        <v>0</v>
      </c>
      <c r="X572" s="5">
        <f t="shared" si="144"/>
        <v>1</v>
      </c>
      <c r="Y572" s="5">
        <f t="shared" si="145"/>
        <v>0</v>
      </c>
      <c r="Z572" s="5">
        <f t="shared" si="146"/>
        <v>0</v>
      </c>
      <c r="AA572" s="5">
        <f t="shared" si="147"/>
        <v>0</v>
      </c>
      <c r="AB572" s="5">
        <f t="shared" si="148"/>
        <v>0</v>
      </c>
      <c r="AC572" s="5">
        <f t="shared" si="149"/>
        <v>0</v>
      </c>
      <c r="AD572" s="16"/>
      <c r="AF572" s="5">
        <f t="shared" si="150"/>
        <v>3</v>
      </c>
      <c r="AG572" s="5">
        <f t="shared" si="151"/>
        <v>3</v>
      </c>
      <c r="AH572" s="5" t="str">
        <f t="shared" si="152"/>
        <v>Correct</v>
      </c>
      <c r="AI572" t="s">
        <v>94</v>
      </c>
      <c r="AJ572">
        <v>51</v>
      </c>
      <c r="AK572" t="s">
        <v>121</v>
      </c>
      <c r="AL572" t="s">
        <v>248</v>
      </c>
      <c r="AM572" t="s">
        <v>107</v>
      </c>
      <c r="AN572" t="s">
        <v>98</v>
      </c>
      <c r="AO572" s="1" t="s">
        <v>80</v>
      </c>
      <c r="AP572" t="s">
        <v>126</v>
      </c>
      <c r="AQ572" t="s">
        <v>100</v>
      </c>
      <c r="AR572" t="s">
        <v>101</v>
      </c>
      <c r="AS572" t="s">
        <v>102</v>
      </c>
      <c r="AT572" s="1"/>
      <c r="AU572" t="s">
        <v>102</v>
      </c>
    </row>
    <row r="573" spans="1:47" x14ac:dyDescent="0.25">
      <c r="A573" s="1">
        <v>572</v>
      </c>
      <c r="C573" t="s">
        <v>40</v>
      </c>
      <c r="E573" t="s">
        <v>42</v>
      </c>
      <c r="G573" t="s">
        <v>37</v>
      </c>
      <c r="O573" s="5">
        <f t="shared" si="136"/>
        <v>3</v>
      </c>
      <c r="P573" s="5">
        <f t="shared" si="137"/>
        <v>1</v>
      </c>
      <c r="R573" s="5">
        <f t="shared" si="138"/>
        <v>0</v>
      </c>
      <c r="S573" s="5">
        <f t="shared" si="139"/>
        <v>1</v>
      </c>
      <c r="T573" s="5">
        <f t="shared" si="140"/>
        <v>0</v>
      </c>
      <c r="U573" s="5">
        <f t="shared" si="141"/>
        <v>1</v>
      </c>
      <c r="V573" s="5">
        <f t="shared" si="142"/>
        <v>0</v>
      </c>
      <c r="W573" s="5">
        <f t="shared" si="143"/>
        <v>1</v>
      </c>
      <c r="X573" s="5">
        <f t="shared" si="144"/>
        <v>0</v>
      </c>
      <c r="Y573" s="5">
        <f t="shared" si="145"/>
        <v>0</v>
      </c>
      <c r="Z573" s="5">
        <f t="shared" si="146"/>
        <v>0</v>
      </c>
      <c r="AA573" s="5">
        <f t="shared" si="147"/>
        <v>0</v>
      </c>
      <c r="AB573" s="5">
        <f t="shared" si="148"/>
        <v>0</v>
      </c>
      <c r="AC573" s="5">
        <f t="shared" si="149"/>
        <v>0</v>
      </c>
      <c r="AD573" s="16"/>
      <c r="AF573" s="5">
        <f t="shared" si="150"/>
        <v>3</v>
      </c>
      <c r="AG573" s="5">
        <f t="shared" si="151"/>
        <v>3</v>
      </c>
      <c r="AH573" s="5" t="str">
        <f t="shared" si="152"/>
        <v>Correct</v>
      </c>
      <c r="AI573" t="s">
        <v>94</v>
      </c>
      <c r="AJ573">
        <v>40</v>
      </c>
      <c r="AK573" t="s">
        <v>121</v>
      </c>
      <c r="AL573" t="s">
        <v>176</v>
      </c>
      <c r="AM573" t="s">
        <v>97</v>
      </c>
      <c r="AN573" t="s">
        <v>98</v>
      </c>
      <c r="AO573" s="1" t="s">
        <v>80</v>
      </c>
      <c r="AP573" t="s">
        <v>114</v>
      </c>
      <c r="AQ573" t="s">
        <v>110</v>
      </c>
      <c r="AR573" t="s">
        <v>135</v>
      </c>
      <c r="AS573" t="s">
        <v>102</v>
      </c>
      <c r="AT573" s="1" t="s">
        <v>90</v>
      </c>
      <c r="AU573" t="s">
        <v>102</v>
      </c>
    </row>
    <row r="574" spans="1:47" x14ac:dyDescent="0.25">
      <c r="A574" s="1">
        <v>573</v>
      </c>
      <c r="F574" t="s">
        <v>43</v>
      </c>
      <c r="H574" t="s">
        <v>44</v>
      </c>
      <c r="J574" t="s">
        <v>46</v>
      </c>
      <c r="O574" s="5">
        <f t="shared" si="136"/>
        <v>3</v>
      </c>
      <c r="P574" s="5">
        <f t="shared" si="137"/>
        <v>1</v>
      </c>
      <c r="R574" s="5">
        <f t="shared" si="138"/>
        <v>0</v>
      </c>
      <c r="S574" s="5">
        <f t="shared" si="139"/>
        <v>0</v>
      </c>
      <c r="T574" s="5">
        <f t="shared" si="140"/>
        <v>0</v>
      </c>
      <c r="U574" s="5">
        <f t="shared" si="141"/>
        <v>0</v>
      </c>
      <c r="V574" s="5">
        <f t="shared" si="142"/>
        <v>1</v>
      </c>
      <c r="W574" s="5">
        <f t="shared" si="143"/>
        <v>0</v>
      </c>
      <c r="X574" s="5">
        <f t="shared" si="144"/>
        <v>1</v>
      </c>
      <c r="Y574" s="5">
        <f t="shared" si="145"/>
        <v>0</v>
      </c>
      <c r="Z574" s="5">
        <f t="shared" si="146"/>
        <v>1</v>
      </c>
      <c r="AA574" s="5">
        <f t="shared" si="147"/>
        <v>0</v>
      </c>
      <c r="AB574" s="5">
        <f t="shared" si="148"/>
        <v>0</v>
      </c>
      <c r="AC574" s="5">
        <f t="shared" si="149"/>
        <v>0</v>
      </c>
      <c r="AD574" s="16"/>
      <c r="AF574" s="5">
        <f t="shared" si="150"/>
        <v>3</v>
      </c>
      <c r="AG574" s="5">
        <f t="shared" si="151"/>
        <v>3</v>
      </c>
      <c r="AH574" s="5" t="str">
        <f t="shared" si="152"/>
        <v>Correct</v>
      </c>
      <c r="AI574" t="s">
        <v>105</v>
      </c>
      <c r="AJ574">
        <v>39</v>
      </c>
      <c r="AK574" t="s">
        <v>121</v>
      </c>
      <c r="AL574" t="s">
        <v>176</v>
      </c>
      <c r="AM574" t="s">
        <v>97</v>
      </c>
      <c r="AN574" t="s">
        <v>98</v>
      </c>
      <c r="AO574" s="1" t="s">
        <v>80</v>
      </c>
      <c r="AP574" t="s">
        <v>114</v>
      </c>
      <c r="AQ574" t="s">
        <v>153</v>
      </c>
      <c r="AR574" t="s">
        <v>135</v>
      </c>
      <c r="AS574" t="s">
        <v>102</v>
      </c>
      <c r="AT574" s="1" t="s">
        <v>92</v>
      </c>
      <c r="AU574" t="s">
        <v>102</v>
      </c>
    </row>
    <row r="575" spans="1:47" x14ac:dyDescent="0.25">
      <c r="A575" s="1">
        <v>574</v>
      </c>
      <c r="B575" t="s">
        <v>39</v>
      </c>
      <c r="C575" t="s">
        <v>40</v>
      </c>
      <c r="D575" t="s">
        <v>41</v>
      </c>
      <c r="H575" t="s">
        <v>44</v>
      </c>
      <c r="O575" s="5">
        <f t="shared" si="136"/>
        <v>4</v>
      </c>
      <c r="P575" s="5">
        <f t="shared" si="137"/>
        <v>0.75</v>
      </c>
      <c r="R575" s="5">
        <f t="shared" si="138"/>
        <v>0.75</v>
      </c>
      <c r="S575" s="5">
        <f t="shared" si="139"/>
        <v>0.75</v>
      </c>
      <c r="T575" s="5">
        <f t="shared" si="140"/>
        <v>0.75</v>
      </c>
      <c r="U575" s="5">
        <f t="shared" si="141"/>
        <v>0</v>
      </c>
      <c r="V575" s="5">
        <f t="shared" si="142"/>
        <v>0</v>
      </c>
      <c r="W575" s="5">
        <f t="shared" si="143"/>
        <v>0</v>
      </c>
      <c r="X575" s="5">
        <f t="shared" si="144"/>
        <v>0.75</v>
      </c>
      <c r="Y575" s="5">
        <f t="shared" si="145"/>
        <v>0</v>
      </c>
      <c r="Z575" s="5">
        <f t="shared" si="146"/>
        <v>0</v>
      </c>
      <c r="AA575" s="5">
        <f t="shared" si="147"/>
        <v>0</v>
      </c>
      <c r="AB575" s="5">
        <f t="shared" si="148"/>
        <v>0</v>
      </c>
      <c r="AC575" s="5">
        <f t="shared" si="149"/>
        <v>0</v>
      </c>
      <c r="AD575" s="16"/>
      <c r="AF575" s="5">
        <f t="shared" si="150"/>
        <v>3</v>
      </c>
      <c r="AG575" s="5">
        <f t="shared" si="151"/>
        <v>4</v>
      </c>
      <c r="AH575" s="5" t="str">
        <f t="shared" si="152"/>
        <v>Correct</v>
      </c>
      <c r="AI575" t="s">
        <v>94</v>
      </c>
      <c r="AJ575">
        <v>48</v>
      </c>
      <c r="AK575" t="s">
        <v>115</v>
      </c>
      <c r="AL575" t="s">
        <v>335</v>
      </c>
      <c r="AM575" t="s">
        <v>107</v>
      </c>
      <c r="AN575" t="s">
        <v>98</v>
      </c>
      <c r="AO575" s="1" t="s">
        <v>366</v>
      </c>
      <c r="AP575" t="s">
        <v>114</v>
      </c>
      <c r="AQ575" t="s">
        <v>110</v>
      </c>
      <c r="AR575" t="s">
        <v>101</v>
      </c>
      <c r="AS575" t="s">
        <v>102</v>
      </c>
      <c r="AT575" s="1"/>
      <c r="AU575" t="s">
        <v>102</v>
      </c>
    </row>
    <row r="576" spans="1:47" x14ac:dyDescent="0.25">
      <c r="A576" s="1">
        <v>575</v>
      </c>
      <c r="E576" t="s">
        <v>42</v>
      </c>
      <c r="G576" t="s">
        <v>37</v>
      </c>
      <c r="H576" t="s">
        <v>44</v>
      </c>
      <c r="O576" s="5">
        <f t="shared" si="136"/>
        <v>3</v>
      </c>
      <c r="P576" s="5">
        <f t="shared" si="137"/>
        <v>1</v>
      </c>
      <c r="R576" s="5">
        <f t="shared" si="138"/>
        <v>0</v>
      </c>
      <c r="S576" s="5">
        <f t="shared" si="139"/>
        <v>0</v>
      </c>
      <c r="T576" s="5">
        <f t="shared" si="140"/>
        <v>0</v>
      </c>
      <c r="U576" s="5">
        <f t="shared" si="141"/>
        <v>1</v>
      </c>
      <c r="V576" s="5">
        <f t="shared" si="142"/>
        <v>0</v>
      </c>
      <c r="W576" s="5">
        <f t="shared" si="143"/>
        <v>1</v>
      </c>
      <c r="X576" s="5">
        <f t="shared" si="144"/>
        <v>1</v>
      </c>
      <c r="Y576" s="5">
        <f t="shared" si="145"/>
        <v>0</v>
      </c>
      <c r="Z576" s="5">
        <f t="shared" si="146"/>
        <v>0</v>
      </c>
      <c r="AA576" s="5">
        <f t="shared" si="147"/>
        <v>0</v>
      </c>
      <c r="AB576" s="5">
        <f t="shared" si="148"/>
        <v>0</v>
      </c>
      <c r="AC576" s="5">
        <f t="shared" si="149"/>
        <v>0</v>
      </c>
      <c r="AD576" s="16"/>
      <c r="AF576" s="5">
        <f t="shared" si="150"/>
        <v>3</v>
      </c>
      <c r="AG576" s="5">
        <f t="shared" si="151"/>
        <v>3</v>
      </c>
      <c r="AH576" s="5" t="str">
        <f t="shared" si="152"/>
        <v>Correct</v>
      </c>
      <c r="AI576" t="s">
        <v>105</v>
      </c>
      <c r="AJ576">
        <v>79</v>
      </c>
      <c r="AK576" t="s">
        <v>121</v>
      </c>
      <c r="AL576" t="s">
        <v>250</v>
      </c>
      <c r="AM576" t="s">
        <v>97</v>
      </c>
      <c r="AN576" t="s">
        <v>98</v>
      </c>
      <c r="AO576" s="1" t="s">
        <v>80</v>
      </c>
      <c r="AP576" t="s">
        <v>108</v>
      </c>
      <c r="AQ576" t="s">
        <v>103</v>
      </c>
      <c r="AR576" t="s">
        <v>104</v>
      </c>
      <c r="AS576" t="s">
        <v>102</v>
      </c>
      <c r="AT576" s="1" t="s">
        <v>90</v>
      </c>
      <c r="AU576" t="s">
        <v>102</v>
      </c>
    </row>
    <row r="577" spans="1:47" x14ac:dyDescent="0.25">
      <c r="A577" s="1">
        <v>576</v>
      </c>
      <c r="F577" t="s">
        <v>43</v>
      </c>
      <c r="H577" t="s">
        <v>44</v>
      </c>
      <c r="K577" t="s">
        <v>47</v>
      </c>
      <c r="O577" s="5">
        <f t="shared" si="136"/>
        <v>3</v>
      </c>
      <c r="P577" s="5">
        <f t="shared" si="137"/>
        <v>1</v>
      </c>
      <c r="R577" s="5">
        <f t="shared" si="138"/>
        <v>0</v>
      </c>
      <c r="S577" s="5">
        <f t="shared" si="139"/>
        <v>0</v>
      </c>
      <c r="T577" s="5">
        <f t="shared" si="140"/>
        <v>0</v>
      </c>
      <c r="U577" s="5">
        <f t="shared" si="141"/>
        <v>0</v>
      </c>
      <c r="V577" s="5">
        <f t="shared" si="142"/>
        <v>1</v>
      </c>
      <c r="W577" s="5">
        <f t="shared" si="143"/>
        <v>0</v>
      </c>
      <c r="X577" s="5">
        <f t="shared" si="144"/>
        <v>1</v>
      </c>
      <c r="Y577" s="5">
        <f t="shared" si="145"/>
        <v>0</v>
      </c>
      <c r="Z577" s="5">
        <f t="shared" si="146"/>
        <v>0</v>
      </c>
      <c r="AA577" s="5">
        <f t="shared" si="147"/>
        <v>1</v>
      </c>
      <c r="AB577" s="5">
        <f t="shared" si="148"/>
        <v>0</v>
      </c>
      <c r="AC577" s="5">
        <f t="shared" si="149"/>
        <v>0</v>
      </c>
      <c r="AD577" s="16"/>
      <c r="AF577" s="5">
        <f t="shared" si="150"/>
        <v>3</v>
      </c>
      <c r="AG577" s="5">
        <f t="shared" si="151"/>
        <v>3</v>
      </c>
      <c r="AH577" s="5" t="str">
        <f t="shared" si="152"/>
        <v>Correct</v>
      </c>
      <c r="AI577" t="s">
        <v>105</v>
      </c>
      <c r="AJ577">
        <v>60</v>
      </c>
      <c r="AK577" t="s">
        <v>121</v>
      </c>
      <c r="AL577" t="s">
        <v>122</v>
      </c>
      <c r="AM577" t="s">
        <v>97</v>
      </c>
      <c r="AN577" t="s">
        <v>98</v>
      </c>
      <c r="AO577" s="1" t="s">
        <v>80</v>
      </c>
      <c r="AP577" t="s">
        <v>114</v>
      </c>
      <c r="AQ577" t="s">
        <v>110</v>
      </c>
      <c r="AR577" t="s">
        <v>101</v>
      </c>
      <c r="AS577" t="s">
        <v>102</v>
      </c>
      <c r="AT577" s="1" t="s">
        <v>92</v>
      </c>
      <c r="AU577" t="s">
        <v>102</v>
      </c>
    </row>
    <row r="578" spans="1:47" x14ac:dyDescent="0.25">
      <c r="A578" s="1">
        <v>577</v>
      </c>
      <c r="E578" t="s">
        <v>42</v>
      </c>
      <c r="O578" s="5">
        <f t="shared" si="136"/>
        <v>1</v>
      </c>
      <c r="P578" s="5">
        <f t="shared" si="137"/>
        <v>3</v>
      </c>
      <c r="R578" s="5">
        <f t="shared" si="138"/>
        <v>0</v>
      </c>
      <c r="S578" s="5">
        <f t="shared" si="139"/>
        <v>0</v>
      </c>
      <c r="T578" s="5">
        <f t="shared" si="140"/>
        <v>0</v>
      </c>
      <c r="U578" s="5">
        <f t="shared" si="141"/>
        <v>1</v>
      </c>
      <c r="V578" s="5">
        <f t="shared" si="142"/>
        <v>0</v>
      </c>
      <c r="W578" s="5">
        <f t="shared" si="143"/>
        <v>0</v>
      </c>
      <c r="X578" s="5">
        <f t="shared" si="144"/>
        <v>0</v>
      </c>
      <c r="Y578" s="5">
        <f t="shared" si="145"/>
        <v>0</v>
      </c>
      <c r="Z578" s="5">
        <f t="shared" si="146"/>
        <v>0</v>
      </c>
      <c r="AA578" s="5">
        <f t="shared" si="147"/>
        <v>0</v>
      </c>
      <c r="AB578" s="5">
        <f t="shared" si="148"/>
        <v>0</v>
      </c>
      <c r="AC578" s="5">
        <f t="shared" si="149"/>
        <v>0</v>
      </c>
      <c r="AD578" s="16"/>
      <c r="AF578" s="5">
        <f t="shared" si="150"/>
        <v>1</v>
      </c>
      <c r="AG578" s="5">
        <f t="shared" si="151"/>
        <v>1</v>
      </c>
      <c r="AH578" s="5" t="str">
        <f t="shared" si="152"/>
        <v>Correct</v>
      </c>
      <c r="AI578" t="s">
        <v>94</v>
      </c>
      <c r="AJ578">
        <v>55</v>
      </c>
      <c r="AK578" t="s">
        <v>95</v>
      </c>
      <c r="AL578" t="s">
        <v>225</v>
      </c>
      <c r="AM578" t="s">
        <v>107</v>
      </c>
      <c r="AN578" t="s">
        <v>98</v>
      </c>
      <c r="AO578" s="1" t="s">
        <v>80</v>
      </c>
      <c r="AP578" t="s">
        <v>126</v>
      </c>
      <c r="AQ578" t="s">
        <v>100</v>
      </c>
      <c r="AR578" t="s">
        <v>101</v>
      </c>
      <c r="AS578" t="s">
        <v>102</v>
      </c>
      <c r="AT578" s="1"/>
      <c r="AU578" t="s">
        <v>102</v>
      </c>
    </row>
    <row r="579" spans="1:47" x14ac:dyDescent="0.25">
      <c r="A579" s="1">
        <v>578</v>
      </c>
      <c r="F579" t="s">
        <v>43</v>
      </c>
      <c r="I579" t="s">
        <v>45</v>
      </c>
      <c r="K579" t="s">
        <v>47</v>
      </c>
      <c r="O579" s="5">
        <f t="shared" ref="O579:O642" si="153">COUNTA(B579:N579)</f>
        <v>3</v>
      </c>
      <c r="P579" s="5">
        <f t="shared" ref="P579:P642" si="154">3/O579</f>
        <v>1</v>
      </c>
      <c r="R579" s="5">
        <f t="shared" ref="R579:R642" si="155">IF($O579&lt;3,IF($B579=$B$1,1,0),IF($B579=$B$1,$P579,0))</f>
        <v>0</v>
      </c>
      <c r="S579" s="5">
        <f t="shared" ref="S579:S642" si="156">IF($O579&lt;3,IF($C579=$C$1,1,0),IF($C579=$C$1,$P579,0))</f>
        <v>0</v>
      </c>
      <c r="T579" s="5">
        <f t="shared" ref="T579:T642" si="157">IF($O579&lt;3,IF($D579=$D$1,1,0),IF($D579=$D$1,$P579,0))</f>
        <v>0</v>
      </c>
      <c r="U579" s="5">
        <f t="shared" ref="U579:U642" si="158">IF($O579&lt;3,IF($E579=$E$1,1,0),IF($E579=$E$1,$P579,0))</f>
        <v>0</v>
      </c>
      <c r="V579" s="5">
        <f t="shared" ref="V579:V642" si="159">IF($O579&lt;3,IF($F579=$F$1,1,0),IF($F579=$F$1,$P579,0))</f>
        <v>1</v>
      </c>
      <c r="W579" s="5">
        <f t="shared" ref="W579:W642" si="160">IF($O579&lt;3,IF($G579=$G$1,1,0),IF($G579=$G$1,$P579,0))</f>
        <v>0</v>
      </c>
      <c r="X579" s="5">
        <f t="shared" ref="X579:X642" si="161">IF($O579&lt;3,IF($H579=$H$1,1,0),IF($H579=$H$1,$P579,0))</f>
        <v>0</v>
      </c>
      <c r="Y579" s="5">
        <f t="shared" ref="Y579:Y642" si="162">IF($O579&lt;3,IF($I579=$I$1,1,0),IF($I579=$I$1,$P579,0))</f>
        <v>1</v>
      </c>
      <c r="Z579" s="5">
        <f t="shared" ref="Z579:Z642" si="163">IF($O579&lt;3,IF($J579=$J$1,1,0),IF($J579=$J$1,$P579,0))</f>
        <v>0</v>
      </c>
      <c r="AA579" s="5">
        <f t="shared" ref="AA579:AA642" si="164">IF($O579&lt;3,IF($K579=$K$1,1,0),IF($K579=$K$1,$P579,0))</f>
        <v>1</v>
      </c>
      <c r="AB579" s="5">
        <f t="shared" ref="AB579:AB642" si="165">IF($O579&lt;3,IF($L579=$L$1,1,0),IF($L579=$L$1,$P579,0))</f>
        <v>0</v>
      </c>
      <c r="AC579" s="5">
        <f t="shared" ref="AC579:AC642" si="166">IF($O579&lt;3,IF($M579=$M$1,1,0),IF($M579=$M$1,$P579,0))</f>
        <v>0</v>
      </c>
      <c r="AD579" s="16"/>
      <c r="AF579" s="5">
        <f t="shared" ref="AF579:AF642" si="167">SUM(Q579:AC579)</f>
        <v>3</v>
      </c>
      <c r="AG579" s="5">
        <f t="shared" ref="AG579:AG642" si="168">O579</f>
        <v>3</v>
      </c>
      <c r="AH579" s="5" t="str">
        <f t="shared" ref="AH579:AH642" si="169">IF(AF579=AG579,"Correct",IF(AF579=3,"Correct","Wrong"))</f>
        <v>Correct</v>
      </c>
      <c r="AI579" t="s">
        <v>105</v>
      </c>
      <c r="AJ579">
        <v>35</v>
      </c>
      <c r="AK579" t="s">
        <v>95</v>
      </c>
      <c r="AL579" t="s">
        <v>195</v>
      </c>
      <c r="AM579" s="1" t="s">
        <v>346</v>
      </c>
      <c r="AN579" t="s">
        <v>102</v>
      </c>
      <c r="AO579" s="1" t="s">
        <v>85</v>
      </c>
      <c r="AP579" t="s">
        <v>108</v>
      </c>
      <c r="AQ579" t="s">
        <v>110</v>
      </c>
      <c r="AR579" t="s">
        <v>101</v>
      </c>
      <c r="AS579" t="s">
        <v>102</v>
      </c>
      <c r="AT579" s="1"/>
      <c r="AU579" t="s">
        <v>102</v>
      </c>
    </row>
    <row r="580" spans="1:47" x14ac:dyDescent="0.25">
      <c r="A580" s="1">
        <v>579</v>
      </c>
      <c r="F580" t="s">
        <v>43</v>
      </c>
      <c r="I580" t="s">
        <v>45</v>
      </c>
      <c r="O580" s="5">
        <f t="shared" si="153"/>
        <v>2</v>
      </c>
      <c r="P580" s="5">
        <f t="shared" si="154"/>
        <v>1.5</v>
      </c>
      <c r="R580" s="5">
        <f t="shared" si="155"/>
        <v>0</v>
      </c>
      <c r="S580" s="5">
        <f t="shared" si="156"/>
        <v>0</v>
      </c>
      <c r="T580" s="5">
        <f t="shared" si="157"/>
        <v>0</v>
      </c>
      <c r="U580" s="5">
        <f t="shared" si="158"/>
        <v>0</v>
      </c>
      <c r="V580" s="5">
        <f t="shared" si="159"/>
        <v>1</v>
      </c>
      <c r="W580" s="5">
        <f t="shared" si="160"/>
        <v>0</v>
      </c>
      <c r="X580" s="5">
        <f t="shared" si="161"/>
        <v>0</v>
      </c>
      <c r="Y580" s="5">
        <f t="shared" si="162"/>
        <v>1</v>
      </c>
      <c r="Z580" s="5">
        <f t="shared" si="163"/>
        <v>0</v>
      </c>
      <c r="AA580" s="5">
        <f t="shared" si="164"/>
        <v>0</v>
      </c>
      <c r="AB580" s="5">
        <f t="shared" si="165"/>
        <v>0</v>
      </c>
      <c r="AC580" s="5">
        <f t="shared" si="166"/>
        <v>0</v>
      </c>
      <c r="AD580" s="16"/>
      <c r="AF580" s="5">
        <f t="shared" si="167"/>
        <v>2</v>
      </c>
      <c r="AG580" s="5">
        <f t="shared" si="168"/>
        <v>2</v>
      </c>
      <c r="AH580" s="5" t="str">
        <f t="shared" si="169"/>
        <v>Correct</v>
      </c>
      <c r="AI580" t="s">
        <v>94</v>
      </c>
      <c r="AJ580">
        <v>55</v>
      </c>
      <c r="AK580" t="s">
        <v>95</v>
      </c>
      <c r="AL580" t="s">
        <v>251</v>
      </c>
      <c r="AM580" t="s">
        <v>107</v>
      </c>
      <c r="AN580" t="s">
        <v>98</v>
      </c>
      <c r="AO580" s="1" t="s">
        <v>80</v>
      </c>
      <c r="AP580" t="s">
        <v>114</v>
      </c>
      <c r="AQ580" t="s">
        <v>103</v>
      </c>
      <c r="AR580" t="s">
        <v>123</v>
      </c>
      <c r="AS580" t="s">
        <v>102</v>
      </c>
      <c r="AT580" s="1"/>
      <c r="AU580" t="s">
        <v>102</v>
      </c>
    </row>
    <row r="581" spans="1:47" x14ac:dyDescent="0.25">
      <c r="A581" s="1">
        <v>580</v>
      </c>
      <c r="C581" t="s">
        <v>40</v>
      </c>
      <c r="F581" t="s">
        <v>43</v>
      </c>
      <c r="G581" t="s">
        <v>37</v>
      </c>
      <c r="H581" t="s">
        <v>44</v>
      </c>
      <c r="J581" t="s">
        <v>46</v>
      </c>
      <c r="O581" s="5">
        <f t="shared" si="153"/>
        <v>5</v>
      </c>
      <c r="P581" s="5">
        <f t="shared" si="154"/>
        <v>0.6</v>
      </c>
      <c r="R581" s="5">
        <f t="shared" si="155"/>
        <v>0</v>
      </c>
      <c r="S581" s="5">
        <f t="shared" si="156"/>
        <v>0.6</v>
      </c>
      <c r="T581" s="5">
        <f t="shared" si="157"/>
        <v>0</v>
      </c>
      <c r="U581" s="5">
        <f t="shared" si="158"/>
        <v>0</v>
      </c>
      <c r="V581" s="5">
        <f t="shared" si="159"/>
        <v>0.6</v>
      </c>
      <c r="W581" s="5">
        <f t="shared" si="160"/>
        <v>0.6</v>
      </c>
      <c r="X581" s="5">
        <f t="shared" si="161"/>
        <v>0.6</v>
      </c>
      <c r="Y581" s="5">
        <f t="shared" si="162"/>
        <v>0</v>
      </c>
      <c r="Z581" s="5">
        <f t="shared" si="163"/>
        <v>0.6</v>
      </c>
      <c r="AA581" s="5">
        <f t="shared" si="164"/>
        <v>0</v>
      </c>
      <c r="AB581" s="5">
        <f t="shared" si="165"/>
        <v>0</v>
      </c>
      <c r="AC581" s="5">
        <f t="shared" si="166"/>
        <v>0</v>
      </c>
      <c r="AD581" s="16"/>
      <c r="AF581" s="5">
        <f t="shared" si="167"/>
        <v>3</v>
      </c>
      <c r="AG581" s="5">
        <f t="shared" si="168"/>
        <v>5</v>
      </c>
      <c r="AH581" s="5" t="str">
        <f t="shared" si="169"/>
        <v>Correct</v>
      </c>
      <c r="AI581" t="s">
        <v>105</v>
      </c>
      <c r="AJ581">
        <v>67</v>
      </c>
      <c r="AK581" t="s">
        <v>121</v>
      </c>
      <c r="AL581" t="s">
        <v>252</v>
      </c>
      <c r="AM581" t="s">
        <v>134</v>
      </c>
      <c r="AN581" t="s">
        <v>98</v>
      </c>
      <c r="AO581" s="1" t="s">
        <v>80</v>
      </c>
      <c r="AP581" t="s">
        <v>99</v>
      </c>
      <c r="AQ581" t="s">
        <v>110</v>
      </c>
      <c r="AR581" t="s">
        <v>104</v>
      </c>
      <c r="AS581" t="s">
        <v>102</v>
      </c>
      <c r="AT581" s="1" t="s">
        <v>92</v>
      </c>
      <c r="AU581" t="s">
        <v>102</v>
      </c>
    </row>
    <row r="582" spans="1:47" x14ac:dyDescent="0.25">
      <c r="A582" s="1">
        <v>581</v>
      </c>
      <c r="C582" t="s">
        <v>40</v>
      </c>
      <c r="H582" t="s">
        <v>44</v>
      </c>
      <c r="K582" t="s">
        <v>47</v>
      </c>
      <c r="O582" s="5">
        <f t="shared" si="153"/>
        <v>3</v>
      </c>
      <c r="P582" s="5">
        <f t="shared" si="154"/>
        <v>1</v>
      </c>
      <c r="R582" s="5">
        <f t="shared" si="155"/>
        <v>0</v>
      </c>
      <c r="S582" s="5">
        <f t="shared" si="156"/>
        <v>1</v>
      </c>
      <c r="T582" s="5">
        <f t="shared" si="157"/>
        <v>0</v>
      </c>
      <c r="U582" s="5">
        <f t="shared" si="158"/>
        <v>0</v>
      </c>
      <c r="V582" s="5">
        <f t="shared" si="159"/>
        <v>0</v>
      </c>
      <c r="W582" s="5">
        <f t="shared" si="160"/>
        <v>0</v>
      </c>
      <c r="X582" s="5">
        <f t="shared" si="161"/>
        <v>1</v>
      </c>
      <c r="Y582" s="5">
        <f t="shared" si="162"/>
        <v>0</v>
      </c>
      <c r="Z582" s="5">
        <f t="shared" si="163"/>
        <v>0</v>
      </c>
      <c r="AA582" s="5">
        <f t="shared" si="164"/>
        <v>1</v>
      </c>
      <c r="AB582" s="5">
        <f t="shared" si="165"/>
        <v>0</v>
      </c>
      <c r="AC582" s="5">
        <f t="shared" si="166"/>
        <v>0</v>
      </c>
      <c r="AD582" s="16"/>
      <c r="AF582" s="5">
        <f t="shared" si="167"/>
        <v>3</v>
      </c>
      <c r="AG582" s="5">
        <f t="shared" si="168"/>
        <v>3</v>
      </c>
      <c r="AH582" s="5" t="str">
        <f t="shared" si="169"/>
        <v>Correct</v>
      </c>
      <c r="AI582" t="s">
        <v>105</v>
      </c>
      <c r="AJ582">
        <v>60</v>
      </c>
      <c r="AK582" t="s">
        <v>121</v>
      </c>
      <c r="AL582" t="s">
        <v>250</v>
      </c>
      <c r="AM582" t="s">
        <v>128</v>
      </c>
      <c r="AN582" t="s">
        <v>98</v>
      </c>
      <c r="AO582" s="1" t="s">
        <v>87</v>
      </c>
      <c r="AP582" t="s">
        <v>126</v>
      </c>
      <c r="AQ582" t="s">
        <v>153</v>
      </c>
      <c r="AR582" t="s">
        <v>101</v>
      </c>
      <c r="AS582" t="s">
        <v>102</v>
      </c>
      <c r="AT582" s="1"/>
      <c r="AU582" t="s">
        <v>102</v>
      </c>
    </row>
    <row r="583" spans="1:47" x14ac:dyDescent="0.25">
      <c r="A583" s="1">
        <v>582</v>
      </c>
      <c r="C583" t="s">
        <v>40</v>
      </c>
      <c r="O583" s="5">
        <f t="shared" si="153"/>
        <v>1</v>
      </c>
      <c r="P583" s="5">
        <f t="shared" si="154"/>
        <v>3</v>
      </c>
      <c r="R583" s="5">
        <f t="shared" si="155"/>
        <v>0</v>
      </c>
      <c r="S583" s="5">
        <f t="shared" si="156"/>
        <v>1</v>
      </c>
      <c r="T583" s="5">
        <f t="shared" si="157"/>
        <v>0</v>
      </c>
      <c r="U583" s="5">
        <f t="shared" si="158"/>
        <v>0</v>
      </c>
      <c r="V583" s="5">
        <f t="shared" si="159"/>
        <v>0</v>
      </c>
      <c r="W583" s="5">
        <f t="shared" si="160"/>
        <v>0</v>
      </c>
      <c r="X583" s="5">
        <f t="shared" si="161"/>
        <v>0</v>
      </c>
      <c r="Y583" s="5">
        <f t="shared" si="162"/>
        <v>0</v>
      </c>
      <c r="Z583" s="5">
        <f t="shared" si="163"/>
        <v>0</v>
      </c>
      <c r="AA583" s="5">
        <f t="shared" si="164"/>
        <v>0</v>
      </c>
      <c r="AB583" s="5">
        <f t="shared" si="165"/>
        <v>0</v>
      </c>
      <c r="AC583" s="5">
        <f t="shared" si="166"/>
        <v>0</v>
      </c>
      <c r="AD583" s="16"/>
      <c r="AF583" s="5">
        <f t="shared" si="167"/>
        <v>1</v>
      </c>
      <c r="AG583" s="5">
        <f t="shared" si="168"/>
        <v>1</v>
      </c>
      <c r="AH583" s="5" t="str">
        <f t="shared" si="169"/>
        <v>Correct</v>
      </c>
      <c r="AO583" s="1"/>
      <c r="AT583" s="1"/>
    </row>
    <row r="584" spans="1:47" x14ac:dyDescent="0.25">
      <c r="A584" s="1">
        <v>583</v>
      </c>
      <c r="F584" t="s">
        <v>43</v>
      </c>
      <c r="O584" s="5">
        <f t="shared" si="153"/>
        <v>1</v>
      </c>
      <c r="P584" s="5">
        <f t="shared" si="154"/>
        <v>3</v>
      </c>
      <c r="R584" s="5">
        <f t="shared" si="155"/>
        <v>0</v>
      </c>
      <c r="S584" s="5">
        <f t="shared" si="156"/>
        <v>0</v>
      </c>
      <c r="T584" s="5">
        <f t="shared" si="157"/>
        <v>0</v>
      </c>
      <c r="U584" s="5">
        <f t="shared" si="158"/>
        <v>0</v>
      </c>
      <c r="V584" s="5">
        <f t="shared" si="159"/>
        <v>1</v>
      </c>
      <c r="W584" s="5">
        <f t="shared" si="160"/>
        <v>0</v>
      </c>
      <c r="X584" s="5">
        <f t="shared" si="161"/>
        <v>0</v>
      </c>
      <c r="Y584" s="5">
        <f t="shared" si="162"/>
        <v>0</v>
      </c>
      <c r="Z584" s="5">
        <f t="shared" si="163"/>
        <v>0</v>
      </c>
      <c r="AA584" s="5">
        <f t="shared" si="164"/>
        <v>0</v>
      </c>
      <c r="AB584" s="5">
        <f t="shared" si="165"/>
        <v>0</v>
      </c>
      <c r="AC584" s="5">
        <f t="shared" si="166"/>
        <v>0</v>
      </c>
      <c r="AD584" s="16"/>
      <c r="AF584" s="5">
        <f t="shared" si="167"/>
        <v>1</v>
      </c>
      <c r="AG584" s="5">
        <f t="shared" si="168"/>
        <v>1</v>
      </c>
      <c r="AH584" s="5" t="str">
        <f t="shared" si="169"/>
        <v>Correct</v>
      </c>
      <c r="AI584" t="s">
        <v>94</v>
      </c>
      <c r="AJ584">
        <v>52</v>
      </c>
      <c r="AK584" t="s">
        <v>95</v>
      </c>
      <c r="AL584" t="s">
        <v>225</v>
      </c>
      <c r="AM584" t="s">
        <v>107</v>
      </c>
      <c r="AN584" t="s">
        <v>98</v>
      </c>
      <c r="AO584" s="1" t="s">
        <v>80</v>
      </c>
      <c r="AP584" t="s">
        <v>126</v>
      </c>
      <c r="AQ584" t="s">
        <v>100</v>
      </c>
      <c r="AR584" t="s">
        <v>101</v>
      </c>
      <c r="AS584" t="s">
        <v>102</v>
      </c>
      <c r="AT584" s="1"/>
      <c r="AU584" t="s">
        <v>102</v>
      </c>
    </row>
    <row r="585" spans="1:47" x14ac:dyDescent="0.25">
      <c r="A585" s="1">
        <v>584</v>
      </c>
      <c r="K585" t="s">
        <v>47</v>
      </c>
      <c r="O585" s="5">
        <f t="shared" si="153"/>
        <v>1</v>
      </c>
      <c r="P585" s="5">
        <f t="shared" si="154"/>
        <v>3</v>
      </c>
      <c r="R585" s="5">
        <f t="shared" si="155"/>
        <v>0</v>
      </c>
      <c r="S585" s="5">
        <f t="shared" si="156"/>
        <v>0</v>
      </c>
      <c r="T585" s="5">
        <f t="shared" si="157"/>
        <v>0</v>
      </c>
      <c r="U585" s="5">
        <f t="shared" si="158"/>
        <v>0</v>
      </c>
      <c r="V585" s="5">
        <f t="shared" si="159"/>
        <v>0</v>
      </c>
      <c r="W585" s="5">
        <f t="shared" si="160"/>
        <v>0</v>
      </c>
      <c r="X585" s="5">
        <f t="shared" si="161"/>
        <v>0</v>
      </c>
      <c r="Y585" s="5">
        <f t="shared" si="162"/>
        <v>0</v>
      </c>
      <c r="Z585" s="5">
        <f t="shared" si="163"/>
        <v>0</v>
      </c>
      <c r="AA585" s="5">
        <f t="shared" si="164"/>
        <v>1</v>
      </c>
      <c r="AB585" s="5">
        <f t="shared" si="165"/>
        <v>0</v>
      </c>
      <c r="AC585" s="5">
        <f t="shared" si="166"/>
        <v>0</v>
      </c>
      <c r="AD585" s="16"/>
      <c r="AF585" s="5">
        <f t="shared" si="167"/>
        <v>1</v>
      </c>
      <c r="AG585" s="5">
        <f t="shared" si="168"/>
        <v>1</v>
      </c>
      <c r="AH585" s="5" t="str">
        <f t="shared" si="169"/>
        <v>Correct</v>
      </c>
      <c r="AI585" t="s">
        <v>105</v>
      </c>
      <c r="AJ585">
        <v>48</v>
      </c>
      <c r="AK585" t="s">
        <v>121</v>
      </c>
      <c r="AL585" t="s">
        <v>246</v>
      </c>
      <c r="AM585" t="s">
        <v>97</v>
      </c>
      <c r="AN585" t="s">
        <v>98</v>
      </c>
      <c r="AO585" s="1" t="s">
        <v>80</v>
      </c>
      <c r="AP585" t="s">
        <v>108</v>
      </c>
      <c r="AQ585" t="s">
        <v>100</v>
      </c>
      <c r="AR585" t="s">
        <v>125</v>
      </c>
      <c r="AS585" t="s">
        <v>102</v>
      </c>
      <c r="AT585" s="1"/>
      <c r="AU585" t="s">
        <v>102</v>
      </c>
    </row>
    <row r="586" spans="1:47" x14ac:dyDescent="0.25">
      <c r="A586" s="1">
        <v>585</v>
      </c>
      <c r="E586" t="s">
        <v>42</v>
      </c>
      <c r="G586" t="s">
        <v>37</v>
      </c>
      <c r="O586" s="5">
        <f t="shared" si="153"/>
        <v>2</v>
      </c>
      <c r="P586" s="5">
        <f t="shared" si="154"/>
        <v>1.5</v>
      </c>
      <c r="R586" s="5">
        <f t="shared" si="155"/>
        <v>0</v>
      </c>
      <c r="S586" s="5">
        <f t="shared" si="156"/>
        <v>0</v>
      </c>
      <c r="T586" s="5">
        <f t="shared" si="157"/>
        <v>0</v>
      </c>
      <c r="U586" s="5">
        <f t="shared" si="158"/>
        <v>1</v>
      </c>
      <c r="V586" s="5">
        <f t="shared" si="159"/>
        <v>0</v>
      </c>
      <c r="W586" s="5">
        <f t="shared" si="160"/>
        <v>1</v>
      </c>
      <c r="X586" s="5">
        <f t="shared" si="161"/>
        <v>0</v>
      </c>
      <c r="Y586" s="5">
        <f t="shared" si="162"/>
        <v>0</v>
      </c>
      <c r="Z586" s="5">
        <f t="shared" si="163"/>
        <v>0</v>
      </c>
      <c r="AA586" s="5">
        <f t="shared" si="164"/>
        <v>0</v>
      </c>
      <c r="AB586" s="5">
        <f t="shared" si="165"/>
        <v>0</v>
      </c>
      <c r="AC586" s="5">
        <f t="shared" si="166"/>
        <v>0</v>
      </c>
      <c r="AD586" s="16"/>
      <c r="AF586" s="5">
        <f t="shared" si="167"/>
        <v>2</v>
      </c>
      <c r="AG586" s="5">
        <f t="shared" si="168"/>
        <v>2</v>
      </c>
      <c r="AH586" s="5" t="str">
        <f t="shared" si="169"/>
        <v>Correct</v>
      </c>
      <c r="AI586" t="s">
        <v>94</v>
      </c>
      <c r="AJ586">
        <v>79</v>
      </c>
      <c r="AK586" t="s">
        <v>121</v>
      </c>
      <c r="AL586" t="s">
        <v>217</v>
      </c>
      <c r="AM586" t="s">
        <v>107</v>
      </c>
      <c r="AN586" t="s">
        <v>98</v>
      </c>
      <c r="AO586" s="1" t="s">
        <v>80</v>
      </c>
      <c r="AP586" t="s">
        <v>126</v>
      </c>
      <c r="AQ586" t="s">
        <v>100</v>
      </c>
      <c r="AR586" t="s">
        <v>104</v>
      </c>
      <c r="AS586" t="s">
        <v>102</v>
      </c>
      <c r="AT586" s="1" t="s">
        <v>373</v>
      </c>
      <c r="AU586" t="s">
        <v>102</v>
      </c>
    </row>
    <row r="587" spans="1:47" x14ac:dyDescent="0.25">
      <c r="A587" s="1">
        <v>586</v>
      </c>
      <c r="E587" t="s">
        <v>42</v>
      </c>
      <c r="F587" t="s">
        <v>43</v>
      </c>
      <c r="I587" t="s">
        <v>45</v>
      </c>
      <c r="O587" s="5">
        <f t="shared" si="153"/>
        <v>3</v>
      </c>
      <c r="P587" s="5">
        <f t="shared" si="154"/>
        <v>1</v>
      </c>
      <c r="R587" s="5">
        <f t="shared" si="155"/>
        <v>0</v>
      </c>
      <c r="S587" s="5">
        <f t="shared" si="156"/>
        <v>0</v>
      </c>
      <c r="T587" s="5">
        <f t="shared" si="157"/>
        <v>0</v>
      </c>
      <c r="U587" s="5">
        <f t="shared" si="158"/>
        <v>1</v>
      </c>
      <c r="V587" s="5">
        <f t="shared" si="159"/>
        <v>1</v>
      </c>
      <c r="W587" s="5">
        <f t="shared" si="160"/>
        <v>0</v>
      </c>
      <c r="X587" s="5">
        <f t="shared" si="161"/>
        <v>0</v>
      </c>
      <c r="Y587" s="5">
        <f t="shared" si="162"/>
        <v>1</v>
      </c>
      <c r="Z587" s="5">
        <f t="shared" si="163"/>
        <v>0</v>
      </c>
      <c r="AA587" s="5">
        <f t="shared" si="164"/>
        <v>0</v>
      </c>
      <c r="AB587" s="5">
        <f t="shared" si="165"/>
        <v>0</v>
      </c>
      <c r="AC587" s="5">
        <f t="shared" si="166"/>
        <v>0</v>
      </c>
      <c r="AD587" s="16"/>
      <c r="AF587" s="5">
        <f t="shared" si="167"/>
        <v>3</v>
      </c>
      <c r="AG587" s="5">
        <f t="shared" si="168"/>
        <v>3</v>
      </c>
      <c r="AH587" s="5" t="str">
        <f t="shared" si="169"/>
        <v>Correct</v>
      </c>
      <c r="AI587" t="s">
        <v>105</v>
      </c>
      <c r="AJ587">
        <v>23</v>
      </c>
      <c r="AK587" t="s">
        <v>121</v>
      </c>
      <c r="AL587" t="s">
        <v>211</v>
      </c>
      <c r="AN587" t="s">
        <v>102</v>
      </c>
      <c r="AO587" s="1" t="s">
        <v>80</v>
      </c>
      <c r="AP587" t="s">
        <v>108</v>
      </c>
      <c r="AQ587" t="s">
        <v>120</v>
      </c>
      <c r="AR587" t="s">
        <v>101</v>
      </c>
      <c r="AS587" t="s">
        <v>102</v>
      </c>
      <c r="AT587" s="1"/>
      <c r="AU587" t="s">
        <v>102</v>
      </c>
    </row>
    <row r="588" spans="1:47" x14ac:dyDescent="0.25">
      <c r="A588" s="1">
        <v>587</v>
      </c>
      <c r="G588" t="s">
        <v>37</v>
      </c>
      <c r="H588" t="s">
        <v>44</v>
      </c>
      <c r="J588" t="s">
        <v>46</v>
      </c>
      <c r="O588" s="5">
        <f t="shared" si="153"/>
        <v>3</v>
      </c>
      <c r="P588" s="5">
        <f t="shared" si="154"/>
        <v>1</v>
      </c>
      <c r="R588" s="5">
        <f t="shared" si="155"/>
        <v>0</v>
      </c>
      <c r="S588" s="5">
        <f t="shared" si="156"/>
        <v>0</v>
      </c>
      <c r="T588" s="5">
        <f t="shared" si="157"/>
        <v>0</v>
      </c>
      <c r="U588" s="5">
        <f t="shared" si="158"/>
        <v>0</v>
      </c>
      <c r="V588" s="5">
        <f t="shared" si="159"/>
        <v>0</v>
      </c>
      <c r="W588" s="5">
        <f t="shared" si="160"/>
        <v>1</v>
      </c>
      <c r="X588" s="5">
        <f t="shared" si="161"/>
        <v>1</v>
      </c>
      <c r="Y588" s="5">
        <f t="shared" si="162"/>
        <v>0</v>
      </c>
      <c r="Z588" s="5">
        <f t="shared" si="163"/>
        <v>1</v>
      </c>
      <c r="AA588" s="5">
        <f t="shared" si="164"/>
        <v>0</v>
      </c>
      <c r="AB588" s="5">
        <f t="shared" si="165"/>
        <v>0</v>
      </c>
      <c r="AC588" s="5">
        <f t="shared" si="166"/>
        <v>0</v>
      </c>
      <c r="AD588" s="16"/>
      <c r="AF588" s="5">
        <f t="shared" si="167"/>
        <v>3</v>
      </c>
      <c r="AG588" s="5">
        <f t="shared" si="168"/>
        <v>3</v>
      </c>
      <c r="AH588" s="5" t="str">
        <f t="shared" si="169"/>
        <v>Correct</v>
      </c>
      <c r="AI588" t="s">
        <v>105</v>
      </c>
      <c r="AJ588">
        <v>54</v>
      </c>
      <c r="AK588" t="s">
        <v>121</v>
      </c>
      <c r="AL588" t="s">
        <v>253</v>
      </c>
      <c r="AM588" t="s">
        <v>107</v>
      </c>
      <c r="AN588" t="s">
        <v>98</v>
      </c>
      <c r="AO588" s="1" t="s">
        <v>80</v>
      </c>
      <c r="AP588" t="s">
        <v>108</v>
      </c>
      <c r="AQ588" t="s">
        <v>100</v>
      </c>
      <c r="AR588" t="s">
        <v>101</v>
      </c>
      <c r="AS588" t="s">
        <v>102</v>
      </c>
      <c r="AT588" s="1"/>
      <c r="AU588" t="s">
        <v>102</v>
      </c>
    </row>
    <row r="589" spans="1:47" x14ac:dyDescent="0.25">
      <c r="A589" s="1">
        <v>588</v>
      </c>
      <c r="E589" t="s">
        <v>42</v>
      </c>
      <c r="H589" t="s">
        <v>44</v>
      </c>
      <c r="K589" t="s">
        <v>47</v>
      </c>
      <c r="O589" s="5">
        <f t="shared" si="153"/>
        <v>3</v>
      </c>
      <c r="P589" s="5">
        <f t="shared" si="154"/>
        <v>1</v>
      </c>
      <c r="R589" s="5">
        <f t="shared" si="155"/>
        <v>0</v>
      </c>
      <c r="S589" s="5">
        <f t="shared" si="156"/>
        <v>0</v>
      </c>
      <c r="T589" s="5">
        <f t="shared" si="157"/>
        <v>0</v>
      </c>
      <c r="U589" s="5">
        <f t="shared" si="158"/>
        <v>1</v>
      </c>
      <c r="V589" s="5">
        <f t="shared" si="159"/>
        <v>0</v>
      </c>
      <c r="W589" s="5">
        <f t="shared" si="160"/>
        <v>0</v>
      </c>
      <c r="X589" s="5">
        <f t="shared" si="161"/>
        <v>1</v>
      </c>
      <c r="Y589" s="5">
        <f t="shared" si="162"/>
        <v>0</v>
      </c>
      <c r="Z589" s="5">
        <f t="shared" si="163"/>
        <v>0</v>
      </c>
      <c r="AA589" s="5">
        <f t="shared" si="164"/>
        <v>1</v>
      </c>
      <c r="AB589" s="5">
        <f t="shared" si="165"/>
        <v>0</v>
      </c>
      <c r="AC589" s="5">
        <f t="shared" si="166"/>
        <v>0</v>
      </c>
      <c r="AD589" s="16"/>
      <c r="AF589" s="5">
        <f t="shared" si="167"/>
        <v>3</v>
      </c>
      <c r="AG589" s="5">
        <f t="shared" si="168"/>
        <v>3</v>
      </c>
      <c r="AH589" s="5" t="str">
        <f t="shared" si="169"/>
        <v>Correct</v>
      </c>
      <c r="AI589" t="s">
        <v>105</v>
      </c>
      <c r="AJ589">
        <v>56</v>
      </c>
      <c r="AK589" t="s">
        <v>121</v>
      </c>
      <c r="AL589" t="s">
        <v>174</v>
      </c>
      <c r="AM589" t="s">
        <v>107</v>
      </c>
      <c r="AO589" s="1" t="s">
        <v>80</v>
      </c>
      <c r="AP589" t="s">
        <v>112</v>
      </c>
      <c r="AR589" t="s">
        <v>135</v>
      </c>
      <c r="AS589" t="s">
        <v>98</v>
      </c>
      <c r="AT589" s="1"/>
      <c r="AU589" t="s">
        <v>102</v>
      </c>
    </row>
    <row r="590" spans="1:47" x14ac:dyDescent="0.25">
      <c r="A590" s="1">
        <v>589</v>
      </c>
      <c r="E590" t="s">
        <v>42</v>
      </c>
      <c r="O590" s="5">
        <f t="shared" si="153"/>
        <v>1</v>
      </c>
      <c r="P590" s="5">
        <f t="shared" si="154"/>
        <v>3</v>
      </c>
      <c r="R590" s="5">
        <f t="shared" si="155"/>
        <v>0</v>
      </c>
      <c r="S590" s="5">
        <f t="shared" si="156"/>
        <v>0</v>
      </c>
      <c r="T590" s="5">
        <f t="shared" si="157"/>
        <v>0</v>
      </c>
      <c r="U590" s="5">
        <f t="shared" si="158"/>
        <v>1</v>
      </c>
      <c r="V590" s="5">
        <f t="shared" si="159"/>
        <v>0</v>
      </c>
      <c r="W590" s="5">
        <f t="shared" si="160"/>
        <v>0</v>
      </c>
      <c r="X590" s="5">
        <f t="shared" si="161"/>
        <v>0</v>
      </c>
      <c r="Y590" s="5">
        <f t="shared" si="162"/>
        <v>0</v>
      </c>
      <c r="Z590" s="5">
        <f t="shared" si="163"/>
        <v>0</v>
      </c>
      <c r="AA590" s="5">
        <f t="shared" si="164"/>
        <v>0</v>
      </c>
      <c r="AB590" s="5">
        <f t="shared" si="165"/>
        <v>0</v>
      </c>
      <c r="AC590" s="5">
        <f t="shared" si="166"/>
        <v>0</v>
      </c>
      <c r="AD590" s="16"/>
      <c r="AF590" s="5">
        <f t="shared" si="167"/>
        <v>1</v>
      </c>
      <c r="AG590" s="5">
        <f t="shared" si="168"/>
        <v>1</v>
      </c>
      <c r="AH590" s="5" t="str">
        <f t="shared" si="169"/>
        <v>Correct</v>
      </c>
      <c r="AI590" t="s">
        <v>105</v>
      </c>
      <c r="AJ590">
        <v>54</v>
      </c>
      <c r="AK590" t="s">
        <v>121</v>
      </c>
      <c r="AL590" t="s">
        <v>247</v>
      </c>
      <c r="AM590" t="s">
        <v>107</v>
      </c>
      <c r="AO590" s="1" t="s">
        <v>80</v>
      </c>
      <c r="AP590" t="s">
        <v>114</v>
      </c>
      <c r="AQ590" t="s">
        <v>120</v>
      </c>
      <c r="AR590" t="s">
        <v>135</v>
      </c>
      <c r="AS590" t="s">
        <v>102</v>
      </c>
      <c r="AT590" s="1" t="s">
        <v>92</v>
      </c>
      <c r="AU590" t="s">
        <v>102</v>
      </c>
    </row>
    <row r="591" spans="1:47" x14ac:dyDescent="0.25">
      <c r="A591" s="1">
        <v>590</v>
      </c>
      <c r="E591" t="s">
        <v>42</v>
      </c>
      <c r="I591" t="s">
        <v>45</v>
      </c>
      <c r="J591" t="s">
        <v>46</v>
      </c>
      <c r="O591" s="5">
        <f t="shared" si="153"/>
        <v>3</v>
      </c>
      <c r="P591" s="5">
        <f t="shared" si="154"/>
        <v>1</v>
      </c>
      <c r="R591" s="5">
        <f t="shared" si="155"/>
        <v>0</v>
      </c>
      <c r="S591" s="5">
        <f t="shared" si="156"/>
        <v>0</v>
      </c>
      <c r="T591" s="5">
        <f t="shared" si="157"/>
        <v>0</v>
      </c>
      <c r="U591" s="5">
        <f t="shared" si="158"/>
        <v>1</v>
      </c>
      <c r="V591" s="5">
        <f t="shared" si="159"/>
        <v>0</v>
      </c>
      <c r="W591" s="5">
        <f t="shared" si="160"/>
        <v>0</v>
      </c>
      <c r="X591" s="5">
        <f t="shared" si="161"/>
        <v>0</v>
      </c>
      <c r="Y591" s="5">
        <f t="shared" si="162"/>
        <v>1</v>
      </c>
      <c r="Z591" s="5">
        <f t="shared" si="163"/>
        <v>1</v>
      </c>
      <c r="AA591" s="5">
        <f t="shared" si="164"/>
        <v>0</v>
      </c>
      <c r="AB591" s="5">
        <f t="shared" si="165"/>
        <v>0</v>
      </c>
      <c r="AC591" s="5">
        <f t="shared" si="166"/>
        <v>0</v>
      </c>
      <c r="AD591" s="16"/>
      <c r="AF591" s="5">
        <f t="shared" si="167"/>
        <v>3</v>
      </c>
      <c r="AG591" s="5">
        <f t="shared" si="168"/>
        <v>3</v>
      </c>
      <c r="AH591" s="5" t="str">
        <f t="shared" si="169"/>
        <v>Correct</v>
      </c>
      <c r="AI591" t="s">
        <v>105</v>
      </c>
      <c r="AJ591">
        <v>67</v>
      </c>
      <c r="AK591" t="s">
        <v>95</v>
      </c>
      <c r="AL591" t="s">
        <v>157</v>
      </c>
      <c r="AM591" t="s">
        <v>107</v>
      </c>
      <c r="AN591" t="s">
        <v>98</v>
      </c>
      <c r="AO591" s="1" t="s">
        <v>80</v>
      </c>
      <c r="AP591" t="s">
        <v>109</v>
      </c>
      <c r="AQ591" t="s">
        <v>103</v>
      </c>
      <c r="AR591" t="s">
        <v>104</v>
      </c>
      <c r="AS591" t="s">
        <v>102</v>
      </c>
      <c r="AT591" s="1"/>
      <c r="AU591" t="s">
        <v>102</v>
      </c>
    </row>
    <row r="592" spans="1:47" x14ac:dyDescent="0.25">
      <c r="A592" s="1">
        <v>591</v>
      </c>
      <c r="C592" t="s">
        <v>40</v>
      </c>
      <c r="H592" t="s">
        <v>44</v>
      </c>
      <c r="O592" s="5">
        <f t="shared" si="153"/>
        <v>2</v>
      </c>
      <c r="P592" s="5">
        <f t="shared" si="154"/>
        <v>1.5</v>
      </c>
      <c r="R592" s="5">
        <f t="shared" si="155"/>
        <v>0</v>
      </c>
      <c r="S592" s="5">
        <f t="shared" si="156"/>
        <v>1</v>
      </c>
      <c r="T592" s="5">
        <f t="shared" si="157"/>
        <v>0</v>
      </c>
      <c r="U592" s="5">
        <f t="shared" si="158"/>
        <v>0</v>
      </c>
      <c r="V592" s="5">
        <f t="shared" si="159"/>
        <v>0</v>
      </c>
      <c r="W592" s="5">
        <f t="shared" si="160"/>
        <v>0</v>
      </c>
      <c r="X592" s="5">
        <f t="shared" si="161"/>
        <v>1</v>
      </c>
      <c r="Y592" s="5">
        <f t="shared" si="162"/>
        <v>0</v>
      </c>
      <c r="Z592" s="5">
        <f t="shared" si="163"/>
        <v>0</v>
      </c>
      <c r="AA592" s="5">
        <f t="shared" si="164"/>
        <v>0</v>
      </c>
      <c r="AB592" s="5">
        <f t="shared" si="165"/>
        <v>0</v>
      </c>
      <c r="AC592" s="5">
        <f t="shared" si="166"/>
        <v>0</v>
      </c>
      <c r="AD592" s="16"/>
      <c r="AF592" s="5">
        <f t="shared" si="167"/>
        <v>2</v>
      </c>
      <c r="AG592" s="5">
        <f t="shared" si="168"/>
        <v>2</v>
      </c>
      <c r="AH592" s="5" t="str">
        <f t="shared" si="169"/>
        <v>Correct</v>
      </c>
      <c r="AI592" t="s">
        <v>105</v>
      </c>
      <c r="AJ592">
        <v>50</v>
      </c>
      <c r="AK592" t="s">
        <v>95</v>
      </c>
      <c r="AL592" t="s">
        <v>186</v>
      </c>
      <c r="AM592" t="s">
        <v>107</v>
      </c>
      <c r="AN592" t="s">
        <v>98</v>
      </c>
      <c r="AO592" s="1" t="s">
        <v>80</v>
      </c>
      <c r="AP592" t="s">
        <v>108</v>
      </c>
      <c r="AQ592" t="s">
        <v>110</v>
      </c>
      <c r="AR592" t="s">
        <v>135</v>
      </c>
      <c r="AS592" t="s">
        <v>102</v>
      </c>
      <c r="AT592" s="1"/>
      <c r="AU592" t="s">
        <v>102</v>
      </c>
    </row>
    <row r="593" spans="1:47" x14ac:dyDescent="0.25">
      <c r="A593" s="1">
        <v>592</v>
      </c>
      <c r="B593" t="s">
        <v>39</v>
      </c>
      <c r="J593" t="s">
        <v>46</v>
      </c>
      <c r="K593" t="s">
        <v>47</v>
      </c>
      <c r="O593" s="5">
        <f t="shared" si="153"/>
        <v>3</v>
      </c>
      <c r="P593" s="5">
        <f t="shared" si="154"/>
        <v>1</v>
      </c>
      <c r="R593" s="5">
        <f t="shared" si="155"/>
        <v>1</v>
      </c>
      <c r="S593" s="5">
        <f t="shared" si="156"/>
        <v>0</v>
      </c>
      <c r="T593" s="5">
        <f t="shared" si="157"/>
        <v>0</v>
      </c>
      <c r="U593" s="5">
        <f t="shared" si="158"/>
        <v>0</v>
      </c>
      <c r="V593" s="5">
        <f t="shared" si="159"/>
        <v>0</v>
      </c>
      <c r="W593" s="5">
        <f t="shared" si="160"/>
        <v>0</v>
      </c>
      <c r="X593" s="5">
        <f t="shared" si="161"/>
        <v>0</v>
      </c>
      <c r="Y593" s="5">
        <f t="shared" si="162"/>
        <v>0</v>
      </c>
      <c r="Z593" s="5">
        <f t="shared" si="163"/>
        <v>1</v>
      </c>
      <c r="AA593" s="5">
        <f t="shared" si="164"/>
        <v>1</v>
      </c>
      <c r="AB593" s="5">
        <f t="shared" si="165"/>
        <v>0</v>
      </c>
      <c r="AC593" s="5">
        <f t="shared" si="166"/>
        <v>0</v>
      </c>
      <c r="AD593" s="16"/>
      <c r="AF593" s="5">
        <f t="shared" si="167"/>
        <v>3</v>
      </c>
      <c r="AG593" s="5">
        <f t="shared" si="168"/>
        <v>3</v>
      </c>
      <c r="AH593" s="5" t="str">
        <f t="shared" si="169"/>
        <v>Correct</v>
      </c>
      <c r="AI593" t="s">
        <v>105</v>
      </c>
      <c r="AJ593">
        <v>55</v>
      </c>
      <c r="AK593" t="s">
        <v>121</v>
      </c>
      <c r="AL593" t="s">
        <v>172</v>
      </c>
      <c r="AM593" t="s">
        <v>107</v>
      </c>
      <c r="AN593" t="s">
        <v>98</v>
      </c>
      <c r="AO593" s="1" t="s">
        <v>80</v>
      </c>
      <c r="AP593" t="s">
        <v>112</v>
      </c>
      <c r="AQ593" t="s">
        <v>120</v>
      </c>
      <c r="AR593" t="s">
        <v>135</v>
      </c>
      <c r="AS593" t="s">
        <v>98</v>
      </c>
      <c r="AT593" s="1"/>
    </row>
    <row r="594" spans="1:47" x14ac:dyDescent="0.25">
      <c r="A594" s="1">
        <v>593</v>
      </c>
      <c r="G594" t="s">
        <v>37</v>
      </c>
      <c r="K594" t="s">
        <v>47</v>
      </c>
      <c r="O594" s="5">
        <f t="shared" si="153"/>
        <v>2</v>
      </c>
      <c r="P594" s="5">
        <f t="shared" si="154"/>
        <v>1.5</v>
      </c>
      <c r="R594" s="5">
        <f t="shared" si="155"/>
        <v>0</v>
      </c>
      <c r="S594" s="5">
        <f t="shared" si="156"/>
        <v>0</v>
      </c>
      <c r="T594" s="5">
        <f t="shared" si="157"/>
        <v>0</v>
      </c>
      <c r="U594" s="5">
        <f t="shared" si="158"/>
        <v>0</v>
      </c>
      <c r="V594" s="5">
        <f t="shared" si="159"/>
        <v>0</v>
      </c>
      <c r="W594" s="5">
        <f t="shared" si="160"/>
        <v>1</v>
      </c>
      <c r="X594" s="5">
        <f t="shared" si="161"/>
        <v>0</v>
      </c>
      <c r="Y594" s="5">
        <f t="shared" si="162"/>
        <v>0</v>
      </c>
      <c r="Z594" s="5">
        <f t="shared" si="163"/>
        <v>0</v>
      </c>
      <c r="AA594" s="5">
        <f t="shared" si="164"/>
        <v>1</v>
      </c>
      <c r="AB594" s="5">
        <f t="shared" si="165"/>
        <v>0</v>
      </c>
      <c r="AC594" s="5">
        <f t="shared" si="166"/>
        <v>0</v>
      </c>
      <c r="AD594" s="16"/>
      <c r="AF594" s="5">
        <f t="shared" si="167"/>
        <v>2</v>
      </c>
      <c r="AG594" s="5">
        <f t="shared" si="168"/>
        <v>2</v>
      </c>
      <c r="AH594" s="5" t="str">
        <f t="shared" si="169"/>
        <v>Correct</v>
      </c>
      <c r="AI594" t="s">
        <v>105</v>
      </c>
      <c r="AJ594">
        <v>55</v>
      </c>
      <c r="AK594" t="s">
        <v>121</v>
      </c>
      <c r="AL594" t="s">
        <v>254</v>
      </c>
      <c r="AM594" t="s">
        <v>97</v>
      </c>
      <c r="AN594" t="s">
        <v>98</v>
      </c>
      <c r="AO594" s="1" t="s">
        <v>80</v>
      </c>
      <c r="AP594" t="s">
        <v>126</v>
      </c>
      <c r="AQ594" t="s">
        <v>100</v>
      </c>
      <c r="AR594" t="s">
        <v>104</v>
      </c>
      <c r="AS594" t="s">
        <v>102</v>
      </c>
      <c r="AT594" s="1" t="s">
        <v>92</v>
      </c>
      <c r="AU594" t="s">
        <v>102</v>
      </c>
    </row>
    <row r="595" spans="1:47" x14ac:dyDescent="0.25">
      <c r="A595" s="1">
        <v>594</v>
      </c>
      <c r="B595" t="s">
        <v>39</v>
      </c>
      <c r="I595" t="s">
        <v>45</v>
      </c>
      <c r="K595" t="s">
        <v>47</v>
      </c>
      <c r="O595" s="5">
        <f t="shared" si="153"/>
        <v>3</v>
      </c>
      <c r="P595" s="5">
        <f t="shared" si="154"/>
        <v>1</v>
      </c>
      <c r="R595" s="5">
        <f t="shared" si="155"/>
        <v>1</v>
      </c>
      <c r="S595" s="5">
        <f t="shared" si="156"/>
        <v>0</v>
      </c>
      <c r="T595" s="5">
        <f t="shared" si="157"/>
        <v>0</v>
      </c>
      <c r="U595" s="5">
        <f t="shared" si="158"/>
        <v>0</v>
      </c>
      <c r="V595" s="5">
        <f t="shared" si="159"/>
        <v>0</v>
      </c>
      <c r="W595" s="5">
        <f t="shared" si="160"/>
        <v>0</v>
      </c>
      <c r="X595" s="5">
        <f t="shared" si="161"/>
        <v>0</v>
      </c>
      <c r="Y595" s="5">
        <f t="shared" si="162"/>
        <v>1</v>
      </c>
      <c r="Z595" s="5">
        <f t="shared" si="163"/>
        <v>0</v>
      </c>
      <c r="AA595" s="5">
        <f t="shared" si="164"/>
        <v>1</v>
      </c>
      <c r="AB595" s="5">
        <f t="shared" si="165"/>
        <v>0</v>
      </c>
      <c r="AC595" s="5">
        <f t="shared" si="166"/>
        <v>0</v>
      </c>
      <c r="AD595" s="16"/>
      <c r="AF595" s="5">
        <f t="shared" si="167"/>
        <v>3</v>
      </c>
      <c r="AG595" s="5">
        <f t="shared" si="168"/>
        <v>3</v>
      </c>
      <c r="AH595" s="5" t="str">
        <f t="shared" si="169"/>
        <v>Correct</v>
      </c>
      <c r="AI595" t="s">
        <v>105</v>
      </c>
      <c r="AJ595">
        <v>64</v>
      </c>
      <c r="AK595" t="s">
        <v>115</v>
      </c>
      <c r="AL595" t="s">
        <v>341</v>
      </c>
      <c r="AM595" t="s">
        <v>107</v>
      </c>
      <c r="AN595" t="s">
        <v>98</v>
      </c>
      <c r="AO595" s="1" t="s">
        <v>80</v>
      </c>
      <c r="AP595" t="s">
        <v>109</v>
      </c>
      <c r="AQ595" t="s">
        <v>132</v>
      </c>
      <c r="AR595" t="s">
        <v>101</v>
      </c>
      <c r="AS595" t="s">
        <v>98</v>
      </c>
      <c r="AT595" s="1"/>
      <c r="AU595" t="s">
        <v>102</v>
      </c>
    </row>
    <row r="596" spans="1:47" x14ac:dyDescent="0.25">
      <c r="A596" s="1">
        <v>595</v>
      </c>
      <c r="F596" t="s">
        <v>43</v>
      </c>
      <c r="H596" t="s">
        <v>44</v>
      </c>
      <c r="J596" t="s">
        <v>46</v>
      </c>
      <c r="O596" s="5">
        <f t="shared" si="153"/>
        <v>3</v>
      </c>
      <c r="P596" s="5">
        <f t="shared" si="154"/>
        <v>1</v>
      </c>
      <c r="R596" s="5">
        <f t="shared" si="155"/>
        <v>0</v>
      </c>
      <c r="S596" s="5">
        <f t="shared" si="156"/>
        <v>0</v>
      </c>
      <c r="T596" s="5">
        <f t="shared" si="157"/>
        <v>0</v>
      </c>
      <c r="U596" s="5">
        <f t="shared" si="158"/>
        <v>0</v>
      </c>
      <c r="V596" s="5">
        <f t="shared" si="159"/>
        <v>1</v>
      </c>
      <c r="W596" s="5">
        <f t="shared" si="160"/>
        <v>0</v>
      </c>
      <c r="X596" s="5">
        <f t="shared" si="161"/>
        <v>1</v>
      </c>
      <c r="Y596" s="5">
        <f t="shared" si="162"/>
        <v>0</v>
      </c>
      <c r="Z596" s="5">
        <f t="shared" si="163"/>
        <v>1</v>
      </c>
      <c r="AA596" s="5">
        <f t="shared" si="164"/>
        <v>0</v>
      </c>
      <c r="AB596" s="5">
        <f t="shared" si="165"/>
        <v>0</v>
      </c>
      <c r="AC596" s="5">
        <f t="shared" si="166"/>
        <v>0</v>
      </c>
      <c r="AD596" s="16"/>
      <c r="AF596" s="5">
        <f t="shared" si="167"/>
        <v>3</v>
      </c>
      <c r="AG596" s="5">
        <f t="shared" si="168"/>
        <v>3</v>
      </c>
      <c r="AH596" s="5" t="str">
        <f t="shared" si="169"/>
        <v>Correct</v>
      </c>
      <c r="AI596" t="s">
        <v>105</v>
      </c>
      <c r="AJ596">
        <v>72</v>
      </c>
      <c r="AK596" t="s">
        <v>95</v>
      </c>
      <c r="AL596" t="s">
        <v>139</v>
      </c>
      <c r="AM596" t="s">
        <v>97</v>
      </c>
      <c r="AN596" t="s">
        <v>98</v>
      </c>
      <c r="AO596" s="1" t="s">
        <v>80</v>
      </c>
      <c r="AP596" t="s">
        <v>112</v>
      </c>
      <c r="AQ596" t="s">
        <v>120</v>
      </c>
      <c r="AR596" t="s">
        <v>101</v>
      </c>
      <c r="AS596" t="s">
        <v>102</v>
      </c>
      <c r="AT596" s="1" t="s">
        <v>91</v>
      </c>
    </row>
    <row r="597" spans="1:47" x14ac:dyDescent="0.25">
      <c r="A597" s="1">
        <v>596</v>
      </c>
      <c r="O597" s="5">
        <f t="shared" si="153"/>
        <v>0</v>
      </c>
      <c r="P597" s="5" t="e">
        <f t="shared" si="154"/>
        <v>#DIV/0!</v>
      </c>
      <c r="R597" s="5">
        <f t="shared" si="155"/>
        <v>0</v>
      </c>
      <c r="S597" s="5">
        <f t="shared" si="156"/>
        <v>0</v>
      </c>
      <c r="T597" s="5">
        <f t="shared" si="157"/>
        <v>0</v>
      </c>
      <c r="U597" s="5">
        <f t="shared" si="158"/>
        <v>0</v>
      </c>
      <c r="V597" s="5">
        <f t="shared" si="159"/>
        <v>0</v>
      </c>
      <c r="W597" s="5">
        <f t="shared" si="160"/>
        <v>0</v>
      </c>
      <c r="X597" s="5">
        <f t="shared" si="161"/>
        <v>0</v>
      </c>
      <c r="Y597" s="5">
        <f t="shared" si="162"/>
        <v>0</v>
      </c>
      <c r="Z597" s="5">
        <f t="shared" si="163"/>
        <v>0</v>
      </c>
      <c r="AA597" s="5">
        <f t="shared" si="164"/>
        <v>0</v>
      </c>
      <c r="AB597" s="5">
        <f t="shared" si="165"/>
        <v>0</v>
      </c>
      <c r="AC597" s="5">
        <f t="shared" si="166"/>
        <v>0</v>
      </c>
      <c r="AD597" s="16"/>
      <c r="AF597" s="5">
        <f t="shared" si="167"/>
        <v>0</v>
      </c>
      <c r="AG597" s="5">
        <f t="shared" si="168"/>
        <v>0</v>
      </c>
      <c r="AH597" s="5" t="str">
        <f t="shared" si="169"/>
        <v>Correct</v>
      </c>
      <c r="AI597" t="s">
        <v>94</v>
      </c>
      <c r="AJ597">
        <v>55</v>
      </c>
      <c r="AK597" t="s">
        <v>121</v>
      </c>
      <c r="AL597" t="s">
        <v>180</v>
      </c>
      <c r="AM597" t="s">
        <v>107</v>
      </c>
      <c r="AN597" t="s">
        <v>98</v>
      </c>
      <c r="AO597" s="1" t="s">
        <v>80</v>
      </c>
      <c r="AP597" t="s">
        <v>126</v>
      </c>
      <c r="AQ597" t="s">
        <v>110</v>
      </c>
      <c r="AR597" t="s">
        <v>104</v>
      </c>
      <c r="AS597" t="s">
        <v>102</v>
      </c>
      <c r="AT597" s="1" t="s">
        <v>92</v>
      </c>
      <c r="AU597" t="s">
        <v>102</v>
      </c>
    </row>
    <row r="598" spans="1:47" x14ac:dyDescent="0.25">
      <c r="A598" s="1">
        <v>597</v>
      </c>
      <c r="H598" t="s">
        <v>44</v>
      </c>
      <c r="O598" s="5">
        <f t="shared" si="153"/>
        <v>1</v>
      </c>
      <c r="P598" s="5">
        <f t="shared" si="154"/>
        <v>3</v>
      </c>
      <c r="R598" s="5">
        <f t="shared" si="155"/>
        <v>0</v>
      </c>
      <c r="S598" s="5">
        <f t="shared" si="156"/>
        <v>0</v>
      </c>
      <c r="T598" s="5">
        <f t="shared" si="157"/>
        <v>0</v>
      </c>
      <c r="U598" s="5">
        <f t="shared" si="158"/>
        <v>0</v>
      </c>
      <c r="V598" s="5">
        <f t="shared" si="159"/>
        <v>0</v>
      </c>
      <c r="W598" s="5">
        <f t="shared" si="160"/>
        <v>0</v>
      </c>
      <c r="X598" s="5">
        <f t="shared" si="161"/>
        <v>1</v>
      </c>
      <c r="Y598" s="5">
        <f t="shared" si="162"/>
        <v>0</v>
      </c>
      <c r="Z598" s="5">
        <f t="shared" si="163"/>
        <v>0</v>
      </c>
      <c r="AA598" s="5">
        <f t="shared" si="164"/>
        <v>0</v>
      </c>
      <c r="AB598" s="5">
        <f t="shared" si="165"/>
        <v>0</v>
      </c>
      <c r="AC598" s="5">
        <f t="shared" si="166"/>
        <v>0</v>
      </c>
      <c r="AD598" s="16"/>
      <c r="AF598" s="5">
        <f t="shared" si="167"/>
        <v>1</v>
      </c>
      <c r="AG598" s="5">
        <f t="shared" si="168"/>
        <v>1</v>
      </c>
      <c r="AH598" s="5" t="str">
        <f t="shared" si="169"/>
        <v>Correct</v>
      </c>
      <c r="AI598" t="s">
        <v>94</v>
      </c>
      <c r="AJ598">
        <v>59</v>
      </c>
      <c r="AK598" t="s">
        <v>115</v>
      </c>
      <c r="AL598" t="s">
        <v>336</v>
      </c>
      <c r="AM598" t="s">
        <v>107</v>
      </c>
      <c r="AN598" t="s">
        <v>98</v>
      </c>
      <c r="AO598" s="1" t="s">
        <v>80</v>
      </c>
      <c r="AP598" t="s">
        <v>108</v>
      </c>
      <c r="AQ598" t="s">
        <v>103</v>
      </c>
      <c r="AR598" t="s">
        <v>101</v>
      </c>
      <c r="AS598" t="s">
        <v>102</v>
      </c>
      <c r="AT598" s="1"/>
      <c r="AU598" t="s">
        <v>98</v>
      </c>
    </row>
    <row r="599" spans="1:47" x14ac:dyDescent="0.25">
      <c r="A599" s="1">
        <v>598</v>
      </c>
      <c r="E599" t="s">
        <v>42</v>
      </c>
      <c r="O599" s="5">
        <f t="shared" si="153"/>
        <v>1</v>
      </c>
      <c r="P599" s="5">
        <f t="shared" si="154"/>
        <v>3</v>
      </c>
      <c r="R599" s="5">
        <f t="shared" si="155"/>
        <v>0</v>
      </c>
      <c r="S599" s="5">
        <f t="shared" si="156"/>
        <v>0</v>
      </c>
      <c r="T599" s="5">
        <f t="shared" si="157"/>
        <v>0</v>
      </c>
      <c r="U599" s="5">
        <f t="shared" si="158"/>
        <v>1</v>
      </c>
      <c r="V599" s="5">
        <f t="shared" si="159"/>
        <v>0</v>
      </c>
      <c r="W599" s="5">
        <f t="shared" si="160"/>
        <v>0</v>
      </c>
      <c r="X599" s="5">
        <f t="shared" si="161"/>
        <v>0</v>
      </c>
      <c r="Y599" s="5">
        <f t="shared" si="162"/>
        <v>0</v>
      </c>
      <c r="Z599" s="5">
        <f t="shared" si="163"/>
        <v>0</v>
      </c>
      <c r="AA599" s="5">
        <f t="shared" si="164"/>
        <v>0</v>
      </c>
      <c r="AB599" s="5">
        <f t="shared" si="165"/>
        <v>0</v>
      </c>
      <c r="AC599" s="5">
        <f t="shared" si="166"/>
        <v>0</v>
      </c>
      <c r="AD599" s="16"/>
      <c r="AF599" s="5">
        <f t="shared" si="167"/>
        <v>1</v>
      </c>
      <c r="AG599" s="5">
        <f t="shared" si="168"/>
        <v>1</v>
      </c>
      <c r="AH599" s="5" t="str">
        <f t="shared" si="169"/>
        <v>Correct</v>
      </c>
      <c r="AI599" t="s">
        <v>94</v>
      </c>
      <c r="AJ599">
        <v>19</v>
      </c>
      <c r="AK599" t="s">
        <v>121</v>
      </c>
      <c r="AL599" t="s">
        <v>216</v>
      </c>
      <c r="AM599" t="s">
        <v>107</v>
      </c>
      <c r="AN599" t="s">
        <v>98</v>
      </c>
      <c r="AO599" s="1" t="s">
        <v>80</v>
      </c>
      <c r="AP599" t="s">
        <v>109</v>
      </c>
      <c r="AQ599" t="s">
        <v>103</v>
      </c>
      <c r="AR599" t="s">
        <v>135</v>
      </c>
      <c r="AS599" t="s">
        <v>102</v>
      </c>
      <c r="AT599" s="1" t="s">
        <v>90</v>
      </c>
      <c r="AU599" t="s">
        <v>102</v>
      </c>
    </row>
    <row r="600" spans="1:47" x14ac:dyDescent="0.25">
      <c r="A600" s="1">
        <v>599</v>
      </c>
      <c r="C600" t="s">
        <v>40</v>
      </c>
      <c r="O600" s="5">
        <f t="shared" si="153"/>
        <v>1</v>
      </c>
      <c r="P600" s="5">
        <f t="shared" si="154"/>
        <v>3</v>
      </c>
      <c r="R600" s="5">
        <f t="shared" si="155"/>
        <v>0</v>
      </c>
      <c r="S600" s="5">
        <f t="shared" si="156"/>
        <v>1</v>
      </c>
      <c r="T600" s="5">
        <f t="shared" si="157"/>
        <v>0</v>
      </c>
      <c r="U600" s="5">
        <f t="shared" si="158"/>
        <v>0</v>
      </c>
      <c r="V600" s="5">
        <f t="shared" si="159"/>
        <v>0</v>
      </c>
      <c r="W600" s="5">
        <f t="shared" si="160"/>
        <v>0</v>
      </c>
      <c r="X600" s="5">
        <f t="shared" si="161"/>
        <v>0</v>
      </c>
      <c r="Y600" s="5">
        <f t="shared" si="162"/>
        <v>0</v>
      </c>
      <c r="Z600" s="5">
        <f t="shared" si="163"/>
        <v>0</v>
      </c>
      <c r="AA600" s="5">
        <f t="shared" si="164"/>
        <v>0</v>
      </c>
      <c r="AB600" s="5">
        <f t="shared" si="165"/>
        <v>0</v>
      </c>
      <c r="AC600" s="5">
        <f t="shared" si="166"/>
        <v>0</v>
      </c>
      <c r="AD600" s="16"/>
      <c r="AF600" s="5">
        <f t="shared" si="167"/>
        <v>1</v>
      </c>
      <c r="AG600" s="5">
        <f t="shared" si="168"/>
        <v>1</v>
      </c>
      <c r="AH600" s="5" t="str">
        <f t="shared" si="169"/>
        <v>Correct</v>
      </c>
      <c r="AI600" t="s">
        <v>105</v>
      </c>
      <c r="AJ600">
        <v>30</v>
      </c>
      <c r="AK600" t="s">
        <v>115</v>
      </c>
      <c r="AL600" t="s">
        <v>342</v>
      </c>
      <c r="AM600" t="s">
        <v>107</v>
      </c>
      <c r="AO600" s="1" t="s">
        <v>89</v>
      </c>
      <c r="AP600" t="s">
        <v>112</v>
      </c>
      <c r="AQ600" t="s">
        <v>110</v>
      </c>
      <c r="AR600" t="s">
        <v>101</v>
      </c>
      <c r="AS600" t="s">
        <v>111</v>
      </c>
      <c r="AT600" s="1"/>
      <c r="AU600" t="s">
        <v>102</v>
      </c>
    </row>
    <row r="601" spans="1:47" x14ac:dyDescent="0.25">
      <c r="A601" s="1">
        <v>600</v>
      </c>
      <c r="E601" t="s">
        <v>42</v>
      </c>
      <c r="F601" t="s">
        <v>43</v>
      </c>
      <c r="K601" t="s">
        <v>47</v>
      </c>
      <c r="O601" s="5">
        <f t="shared" si="153"/>
        <v>3</v>
      </c>
      <c r="P601" s="5">
        <f t="shared" si="154"/>
        <v>1</v>
      </c>
      <c r="R601" s="5">
        <f t="shared" si="155"/>
        <v>0</v>
      </c>
      <c r="S601" s="5">
        <f t="shared" si="156"/>
        <v>0</v>
      </c>
      <c r="T601" s="5">
        <f t="shared" si="157"/>
        <v>0</v>
      </c>
      <c r="U601" s="5">
        <f t="shared" si="158"/>
        <v>1</v>
      </c>
      <c r="V601" s="5">
        <f t="shared" si="159"/>
        <v>1</v>
      </c>
      <c r="W601" s="5">
        <f t="shared" si="160"/>
        <v>0</v>
      </c>
      <c r="X601" s="5">
        <f t="shared" si="161"/>
        <v>0</v>
      </c>
      <c r="Y601" s="5">
        <f t="shared" si="162"/>
        <v>0</v>
      </c>
      <c r="Z601" s="5">
        <f t="shared" si="163"/>
        <v>0</v>
      </c>
      <c r="AA601" s="5">
        <f t="shared" si="164"/>
        <v>1</v>
      </c>
      <c r="AB601" s="5">
        <f t="shared" si="165"/>
        <v>0</v>
      </c>
      <c r="AC601" s="5">
        <f t="shared" si="166"/>
        <v>0</v>
      </c>
      <c r="AD601" s="16"/>
      <c r="AF601" s="5">
        <f t="shared" si="167"/>
        <v>3</v>
      </c>
      <c r="AG601" s="5">
        <f t="shared" si="168"/>
        <v>3</v>
      </c>
      <c r="AH601" s="5" t="str">
        <f t="shared" si="169"/>
        <v>Correct</v>
      </c>
      <c r="AI601" t="s">
        <v>94</v>
      </c>
      <c r="AJ601">
        <v>47</v>
      </c>
      <c r="AK601" t="s">
        <v>95</v>
      </c>
      <c r="AL601" t="s">
        <v>163</v>
      </c>
      <c r="AM601" t="s">
        <v>107</v>
      </c>
      <c r="AN601" t="s">
        <v>98</v>
      </c>
      <c r="AO601" s="1" t="s">
        <v>80</v>
      </c>
      <c r="AP601" t="s">
        <v>114</v>
      </c>
      <c r="AQ601" t="s">
        <v>103</v>
      </c>
      <c r="AR601" t="s">
        <v>101</v>
      </c>
      <c r="AS601" t="s">
        <v>102</v>
      </c>
      <c r="AT601" s="1"/>
      <c r="AU601" t="s">
        <v>102</v>
      </c>
    </row>
    <row r="602" spans="1:47" x14ac:dyDescent="0.25">
      <c r="A602" s="1">
        <v>601</v>
      </c>
      <c r="B602" t="s">
        <v>39</v>
      </c>
      <c r="H602" t="s">
        <v>44</v>
      </c>
      <c r="L602" t="s">
        <v>48</v>
      </c>
      <c r="O602" s="5">
        <f t="shared" si="153"/>
        <v>3</v>
      </c>
      <c r="P602" s="5">
        <f t="shared" si="154"/>
        <v>1</v>
      </c>
      <c r="R602" s="5">
        <f t="shared" si="155"/>
        <v>1</v>
      </c>
      <c r="S602" s="5">
        <f t="shared" si="156"/>
        <v>0</v>
      </c>
      <c r="T602" s="5">
        <f t="shared" si="157"/>
        <v>0</v>
      </c>
      <c r="U602" s="5">
        <f t="shared" si="158"/>
        <v>0</v>
      </c>
      <c r="V602" s="5">
        <f t="shared" si="159"/>
        <v>0</v>
      </c>
      <c r="W602" s="5">
        <f t="shared" si="160"/>
        <v>0</v>
      </c>
      <c r="X602" s="5">
        <f t="shared" si="161"/>
        <v>1</v>
      </c>
      <c r="Y602" s="5">
        <f t="shared" si="162"/>
        <v>0</v>
      </c>
      <c r="Z602" s="5">
        <f t="shared" si="163"/>
        <v>0</v>
      </c>
      <c r="AA602" s="5">
        <f t="shared" si="164"/>
        <v>0</v>
      </c>
      <c r="AB602" s="5">
        <f t="shared" si="165"/>
        <v>1</v>
      </c>
      <c r="AC602" s="5">
        <f t="shared" si="166"/>
        <v>0</v>
      </c>
      <c r="AD602" s="16"/>
      <c r="AF602" s="5">
        <f t="shared" si="167"/>
        <v>3</v>
      </c>
      <c r="AG602" s="5">
        <f t="shared" si="168"/>
        <v>3</v>
      </c>
      <c r="AH602" s="5" t="str">
        <f t="shared" si="169"/>
        <v>Correct</v>
      </c>
      <c r="AI602" t="s">
        <v>105</v>
      </c>
      <c r="AJ602">
        <v>40</v>
      </c>
      <c r="AK602" t="s">
        <v>121</v>
      </c>
      <c r="AL602" t="s">
        <v>185</v>
      </c>
      <c r="AN602" t="s">
        <v>98</v>
      </c>
      <c r="AO602" s="1" t="s">
        <v>356</v>
      </c>
      <c r="AP602" t="s">
        <v>126</v>
      </c>
      <c r="AQ602" t="s">
        <v>110</v>
      </c>
      <c r="AR602" t="s">
        <v>135</v>
      </c>
      <c r="AS602" t="s">
        <v>102</v>
      </c>
      <c r="AT602" s="1"/>
      <c r="AU602" t="s">
        <v>102</v>
      </c>
    </row>
    <row r="603" spans="1:47" x14ac:dyDescent="0.25">
      <c r="A603" s="1">
        <v>602</v>
      </c>
      <c r="O603" s="5">
        <f t="shared" si="153"/>
        <v>0</v>
      </c>
      <c r="P603" s="5" t="e">
        <f t="shared" si="154"/>
        <v>#DIV/0!</v>
      </c>
      <c r="R603" s="5">
        <f t="shared" si="155"/>
        <v>0</v>
      </c>
      <c r="S603" s="5">
        <f t="shared" si="156"/>
        <v>0</v>
      </c>
      <c r="T603" s="5">
        <f t="shared" si="157"/>
        <v>0</v>
      </c>
      <c r="U603" s="5">
        <f t="shared" si="158"/>
        <v>0</v>
      </c>
      <c r="V603" s="5">
        <f t="shared" si="159"/>
        <v>0</v>
      </c>
      <c r="W603" s="5">
        <f t="shared" si="160"/>
        <v>0</v>
      </c>
      <c r="X603" s="5">
        <f t="shared" si="161"/>
        <v>0</v>
      </c>
      <c r="Y603" s="5">
        <f t="shared" si="162"/>
        <v>0</v>
      </c>
      <c r="Z603" s="5">
        <f t="shared" si="163"/>
        <v>0</v>
      </c>
      <c r="AA603" s="5">
        <f t="shared" si="164"/>
        <v>0</v>
      </c>
      <c r="AB603" s="5">
        <f t="shared" si="165"/>
        <v>0</v>
      </c>
      <c r="AC603" s="5">
        <f t="shared" si="166"/>
        <v>0</v>
      </c>
      <c r="AD603" s="16"/>
      <c r="AF603" s="5">
        <f t="shared" si="167"/>
        <v>0</v>
      </c>
      <c r="AG603" s="5">
        <f t="shared" si="168"/>
        <v>0</v>
      </c>
      <c r="AH603" s="5" t="str">
        <f t="shared" si="169"/>
        <v>Correct</v>
      </c>
      <c r="AI603" t="s">
        <v>94</v>
      </c>
      <c r="AJ603">
        <v>52</v>
      </c>
      <c r="AK603" t="s">
        <v>115</v>
      </c>
      <c r="AL603" t="s">
        <v>336</v>
      </c>
      <c r="AM603" t="s">
        <v>107</v>
      </c>
      <c r="AN603" t="s">
        <v>98</v>
      </c>
      <c r="AO603" s="1" t="s">
        <v>80</v>
      </c>
      <c r="AP603" t="s">
        <v>109</v>
      </c>
      <c r="AQ603" t="s">
        <v>103</v>
      </c>
      <c r="AR603" t="s">
        <v>101</v>
      </c>
      <c r="AS603" t="s">
        <v>102</v>
      </c>
      <c r="AT603" s="1"/>
      <c r="AU603" t="s">
        <v>98</v>
      </c>
    </row>
    <row r="604" spans="1:47" x14ac:dyDescent="0.25">
      <c r="A604" s="1">
        <v>603</v>
      </c>
      <c r="E604" t="s">
        <v>42</v>
      </c>
      <c r="I604" t="s">
        <v>45</v>
      </c>
      <c r="K604" t="s">
        <v>47</v>
      </c>
      <c r="O604" s="5">
        <f t="shared" si="153"/>
        <v>3</v>
      </c>
      <c r="P604" s="5">
        <f t="shared" si="154"/>
        <v>1</v>
      </c>
      <c r="R604" s="5">
        <f t="shared" si="155"/>
        <v>0</v>
      </c>
      <c r="S604" s="5">
        <f t="shared" si="156"/>
        <v>0</v>
      </c>
      <c r="T604" s="5">
        <f t="shared" si="157"/>
        <v>0</v>
      </c>
      <c r="U604" s="5">
        <f t="shared" si="158"/>
        <v>1</v>
      </c>
      <c r="V604" s="5">
        <f t="shared" si="159"/>
        <v>0</v>
      </c>
      <c r="W604" s="5">
        <f t="shared" si="160"/>
        <v>0</v>
      </c>
      <c r="X604" s="5">
        <f t="shared" si="161"/>
        <v>0</v>
      </c>
      <c r="Y604" s="5">
        <f t="shared" si="162"/>
        <v>1</v>
      </c>
      <c r="Z604" s="5">
        <f t="shared" si="163"/>
        <v>0</v>
      </c>
      <c r="AA604" s="5">
        <f t="shared" si="164"/>
        <v>1</v>
      </c>
      <c r="AB604" s="5">
        <f t="shared" si="165"/>
        <v>0</v>
      </c>
      <c r="AC604" s="5">
        <f t="shared" si="166"/>
        <v>0</v>
      </c>
      <c r="AD604" s="16"/>
      <c r="AF604" s="5">
        <f t="shared" si="167"/>
        <v>3</v>
      </c>
      <c r="AG604" s="5">
        <f t="shared" si="168"/>
        <v>3</v>
      </c>
      <c r="AH604" s="5" t="str">
        <f t="shared" si="169"/>
        <v>Correct</v>
      </c>
      <c r="AI604" t="s">
        <v>94</v>
      </c>
      <c r="AJ604">
        <v>65</v>
      </c>
      <c r="AK604" t="s">
        <v>95</v>
      </c>
      <c r="AL604" t="s">
        <v>140</v>
      </c>
      <c r="AM604" t="s">
        <v>97</v>
      </c>
      <c r="AN604" t="s">
        <v>98</v>
      </c>
      <c r="AO604" s="1" t="s">
        <v>80</v>
      </c>
      <c r="AP604" t="s">
        <v>112</v>
      </c>
      <c r="AQ604" t="s">
        <v>133</v>
      </c>
      <c r="AR604" t="s">
        <v>101</v>
      </c>
      <c r="AS604" t="s">
        <v>102</v>
      </c>
      <c r="AT604" s="1"/>
      <c r="AU604" t="s">
        <v>98</v>
      </c>
    </row>
    <row r="605" spans="1:47" x14ac:dyDescent="0.25">
      <c r="A605" s="1">
        <v>604</v>
      </c>
      <c r="B605" t="s">
        <v>39</v>
      </c>
      <c r="C605" t="s">
        <v>40</v>
      </c>
      <c r="H605" t="s">
        <v>44</v>
      </c>
      <c r="O605" s="5">
        <f t="shared" si="153"/>
        <v>3</v>
      </c>
      <c r="P605" s="5">
        <f t="shared" si="154"/>
        <v>1</v>
      </c>
      <c r="R605" s="5">
        <f t="shared" si="155"/>
        <v>1</v>
      </c>
      <c r="S605" s="5">
        <f t="shared" si="156"/>
        <v>1</v>
      </c>
      <c r="T605" s="5">
        <f t="shared" si="157"/>
        <v>0</v>
      </c>
      <c r="U605" s="5">
        <f t="shared" si="158"/>
        <v>0</v>
      </c>
      <c r="V605" s="5">
        <f t="shared" si="159"/>
        <v>0</v>
      </c>
      <c r="W605" s="5">
        <f t="shared" si="160"/>
        <v>0</v>
      </c>
      <c r="X605" s="5">
        <f t="shared" si="161"/>
        <v>1</v>
      </c>
      <c r="Y605" s="5">
        <f t="shared" si="162"/>
        <v>0</v>
      </c>
      <c r="Z605" s="5">
        <f t="shared" si="163"/>
        <v>0</v>
      </c>
      <c r="AA605" s="5">
        <f t="shared" si="164"/>
        <v>0</v>
      </c>
      <c r="AB605" s="5">
        <f t="shared" si="165"/>
        <v>0</v>
      </c>
      <c r="AC605" s="5">
        <f t="shared" si="166"/>
        <v>0</v>
      </c>
      <c r="AD605" s="16"/>
      <c r="AF605" s="5">
        <f t="shared" si="167"/>
        <v>3</v>
      </c>
      <c r="AG605" s="5">
        <f t="shared" si="168"/>
        <v>3</v>
      </c>
      <c r="AH605" s="5" t="str">
        <f t="shared" si="169"/>
        <v>Correct</v>
      </c>
      <c r="AI605" t="s">
        <v>94</v>
      </c>
      <c r="AJ605">
        <v>45</v>
      </c>
      <c r="AK605" t="s">
        <v>115</v>
      </c>
      <c r="AL605" t="s">
        <v>343</v>
      </c>
      <c r="AM605" t="s">
        <v>81</v>
      </c>
      <c r="AN605" t="s">
        <v>102</v>
      </c>
      <c r="AO605" s="1" t="s">
        <v>80</v>
      </c>
      <c r="AP605" t="s">
        <v>114</v>
      </c>
      <c r="AQ605" t="s">
        <v>120</v>
      </c>
      <c r="AR605" t="s">
        <v>101</v>
      </c>
      <c r="AS605" t="s">
        <v>102</v>
      </c>
      <c r="AT605" s="1"/>
      <c r="AU605" t="s">
        <v>102</v>
      </c>
    </row>
    <row r="606" spans="1:47" x14ac:dyDescent="0.25">
      <c r="A606" s="1">
        <v>605</v>
      </c>
      <c r="O606" s="5">
        <f t="shared" si="153"/>
        <v>0</v>
      </c>
      <c r="P606" s="5" t="e">
        <f t="shared" si="154"/>
        <v>#DIV/0!</v>
      </c>
      <c r="R606" s="5">
        <f t="shared" si="155"/>
        <v>0</v>
      </c>
      <c r="S606" s="5">
        <f t="shared" si="156"/>
        <v>0</v>
      </c>
      <c r="T606" s="5">
        <f t="shared" si="157"/>
        <v>0</v>
      </c>
      <c r="U606" s="5">
        <f t="shared" si="158"/>
        <v>0</v>
      </c>
      <c r="V606" s="5">
        <f t="shared" si="159"/>
        <v>0</v>
      </c>
      <c r="W606" s="5">
        <f t="shared" si="160"/>
        <v>0</v>
      </c>
      <c r="X606" s="5">
        <f t="shared" si="161"/>
        <v>0</v>
      </c>
      <c r="Y606" s="5">
        <f t="shared" si="162"/>
        <v>0</v>
      </c>
      <c r="Z606" s="5">
        <f t="shared" si="163"/>
        <v>0</v>
      </c>
      <c r="AA606" s="5">
        <f t="shared" si="164"/>
        <v>0</v>
      </c>
      <c r="AB606" s="5">
        <f t="shared" si="165"/>
        <v>0</v>
      </c>
      <c r="AC606" s="5">
        <f t="shared" si="166"/>
        <v>0</v>
      </c>
      <c r="AD606" s="16"/>
      <c r="AF606" s="5">
        <f t="shared" si="167"/>
        <v>0</v>
      </c>
      <c r="AG606" s="5">
        <f t="shared" si="168"/>
        <v>0</v>
      </c>
      <c r="AH606" s="5" t="str">
        <f t="shared" si="169"/>
        <v>Correct</v>
      </c>
      <c r="AI606" t="s">
        <v>105</v>
      </c>
      <c r="AJ606">
        <v>38</v>
      </c>
      <c r="AK606" t="s">
        <v>121</v>
      </c>
      <c r="AL606" t="s">
        <v>180</v>
      </c>
      <c r="AM606" t="s">
        <v>107</v>
      </c>
      <c r="AN606" t="s">
        <v>98</v>
      </c>
      <c r="AO606" s="1" t="s">
        <v>80</v>
      </c>
      <c r="AP606" t="s">
        <v>108</v>
      </c>
      <c r="AQ606" t="s">
        <v>110</v>
      </c>
      <c r="AR606" t="s">
        <v>101</v>
      </c>
      <c r="AS606" t="s">
        <v>102</v>
      </c>
      <c r="AT606" s="1" t="s">
        <v>92</v>
      </c>
      <c r="AU606" t="s">
        <v>102</v>
      </c>
    </row>
    <row r="607" spans="1:47" x14ac:dyDescent="0.25">
      <c r="A607" s="1">
        <v>606</v>
      </c>
      <c r="D607" t="s">
        <v>41</v>
      </c>
      <c r="O607" s="5">
        <f t="shared" si="153"/>
        <v>1</v>
      </c>
      <c r="P607" s="5">
        <f t="shared" si="154"/>
        <v>3</v>
      </c>
      <c r="R607" s="5">
        <f t="shared" si="155"/>
        <v>0</v>
      </c>
      <c r="S607" s="5">
        <f t="shared" si="156"/>
        <v>0</v>
      </c>
      <c r="T607" s="5">
        <f t="shared" si="157"/>
        <v>1</v>
      </c>
      <c r="U607" s="5">
        <f t="shared" si="158"/>
        <v>0</v>
      </c>
      <c r="V607" s="5">
        <f t="shared" si="159"/>
        <v>0</v>
      </c>
      <c r="W607" s="5">
        <f t="shared" si="160"/>
        <v>0</v>
      </c>
      <c r="X607" s="5">
        <f t="shared" si="161"/>
        <v>0</v>
      </c>
      <c r="Y607" s="5">
        <f t="shared" si="162"/>
        <v>0</v>
      </c>
      <c r="Z607" s="5">
        <f t="shared" si="163"/>
        <v>0</v>
      </c>
      <c r="AA607" s="5">
        <f t="shared" si="164"/>
        <v>0</v>
      </c>
      <c r="AB607" s="5">
        <f t="shared" si="165"/>
        <v>0</v>
      </c>
      <c r="AC607" s="5">
        <f t="shared" si="166"/>
        <v>0</v>
      </c>
      <c r="AD607" s="16"/>
      <c r="AF607" s="5">
        <f t="shared" si="167"/>
        <v>1</v>
      </c>
      <c r="AG607" s="5">
        <f t="shared" si="168"/>
        <v>1</v>
      </c>
      <c r="AH607" s="5" t="str">
        <f t="shared" si="169"/>
        <v>Correct</v>
      </c>
      <c r="AI607" t="s">
        <v>105</v>
      </c>
      <c r="AJ607">
        <v>53</v>
      </c>
      <c r="AK607" t="s">
        <v>115</v>
      </c>
      <c r="AL607" t="s">
        <v>343</v>
      </c>
      <c r="AM607" t="s">
        <v>128</v>
      </c>
      <c r="AN607" t="s">
        <v>98</v>
      </c>
      <c r="AO607" s="1" t="s">
        <v>86</v>
      </c>
      <c r="AP607" t="s">
        <v>99</v>
      </c>
      <c r="AQ607" t="s">
        <v>120</v>
      </c>
      <c r="AR607" t="s">
        <v>135</v>
      </c>
      <c r="AS607" t="s">
        <v>102</v>
      </c>
      <c r="AT607" s="1"/>
      <c r="AU607" t="s">
        <v>102</v>
      </c>
    </row>
    <row r="608" spans="1:47" x14ac:dyDescent="0.25">
      <c r="A608" s="1">
        <v>607</v>
      </c>
      <c r="B608" t="s">
        <v>39</v>
      </c>
      <c r="E608" t="s">
        <v>42</v>
      </c>
      <c r="J608" t="s">
        <v>46</v>
      </c>
      <c r="O608" s="5">
        <f t="shared" si="153"/>
        <v>3</v>
      </c>
      <c r="P608" s="5">
        <f t="shared" si="154"/>
        <v>1</v>
      </c>
      <c r="R608" s="5">
        <f t="shared" si="155"/>
        <v>1</v>
      </c>
      <c r="S608" s="5">
        <f t="shared" si="156"/>
        <v>0</v>
      </c>
      <c r="T608" s="5">
        <f t="shared" si="157"/>
        <v>0</v>
      </c>
      <c r="U608" s="5">
        <f t="shared" si="158"/>
        <v>1</v>
      </c>
      <c r="V608" s="5">
        <f t="shared" si="159"/>
        <v>0</v>
      </c>
      <c r="W608" s="5">
        <f t="shared" si="160"/>
        <v>0</v>
      </c>
      <c r="X608" s="5">
        <f t="shared" si="161"/>
        <v>0</v>
      </c>
      <c r="Y608" s="5">
        <f t="shared" si="162"/>
        <v>0</v>
      </c>
      <c r="Z608" s="5">
        <f t="shared" si="163"/>
        <v>1</v>
      </c>
      <c r="AA608" s="5">
        <f t="shared" si="164"/>
        <v>0</v>
      </c>
      <c r="AB608" s="5">
        <f t="shared" si="165"/>
        <v>0</v>
      </c>
      <c r="AC608" s="5">
        <f t="shared" si="166"/>
        <v>0</v>
      </c>
      <c r="AD608" s="16"/>
      <c r="AF608" s="5">
        <f t="shared" si="167"/>
        <v>3</v>
      </c>
      <c r="AG608" s="5">
        <f t="shared" si="168"/>
        <v>3</v>
      </c>
      <c r="AH608" s="5" t="str">
        <f t="shared" si="169"/>
        <v>Correct</v>
      </c>
      <c r="AI608" t="s">
        <v>105</v>
      </c>
      <c r="AJ608">
        <v>31</v>
      </c>
      <c r="AK608" t="s">
        <v>95</v>
      </c>
      <c r="AL608" t="s">
        <v>157</v>
      </c>
      <c r="AM608" t="s">
        <v>107</v>
      </c>
      <c r="AN608" t="s">
        <v>98</v>
      </c>
      <c r="AO608" s="1" t="s">
        <v>80</v>
      </c>
      <c r="AP608" t="s">
        <v>126</v>
      </c>
      <c r="AQ608" t="s">
        <v>110</v>
      </c>
      <c r="AR608" t="s">
        <v>101</v>
      </c>
      <c r="AS608" t="s">
        <v>102</v>
      </c>
      <c r="AT608" s="1"/>
      <c r="AU608" t="s">
        <v>102</v>
      </c>
    </row>
    <row r="609" spans="1:47" x14ac:dyDescent="0.25">
      <c r="A609" s="1">
        <v>608</v>
      </c>
      <c r="K609" t="s">
        <v>47</v>
      </c>
      <c r="O609" s="5">
        <f t="shared" si="153"/>
        <v>1</v>
      </c>
      <c r="P609" s="5">
        <f t="shared" si="154"/>
        <v>3</v>
      </c>
      <c r="R609" s="5">
        <f t="shared" si="155"/>
        <v>0</v>
      </c>
      <c r="S609" s="5">
        <f t="shared" si="156"/>
        <v>0</v>
      </c>
      <c r="T609" s="5">
        <f t="shared" si="157"/>
        <v>0</v>
      </c>
      <c r="U609" s="5">
        <f t="shared" si="158"/>
        <v>0</v>
      </c>
      <c r="V609" s="5">
        <f t="shared" si="159"/>
        <v>0</v>
      </c>
      <c r="W609" s="5">
        <f t="shared" si="160"/>
        <v>0</v>
      </c>
      <c r="X609" s="5">
        <f t="shared" si="161"/>
        <v>0</v>
      </c>
      <c r="Y609" s="5">
        <f t="shared" si="162"/>
        <v>0</v>
      </c>
      <c r="Z609" s="5">
        <f t="shared" si="163"/>
        <v>0</v>
      </c>
      <c r="AA609" s="5">
        <f t="shared" si="164"/>
        <v>1</v>
      </c>
      <c r="AB609" s="5">
        <f t="shared" si="165"/>
        <v>0</v>
      </c>
      <c r="AC609" s="5">
        <f t="shared" si="166"/>
        <v>0</v>
      </c>
      <c r="AD609" s="16"/>
      <c r="AF609" s="5">
        <f t="shared" si="167"/>
        <v>1</v>
      </c>
      <c r="AG609" s="5">
        <f t="shared" si="168"/>
        <v>1</v>
      </c>
      <c r="AH609" s="5" t="str">
        <f t="shared" si="169"/>
        <v>Correct</v>
      </c>
      <c r="AI609" t="s">
        <v>105</v>
      </c>
      <c r="AJ609">
        <v>54</v>
      </c>
      <c r="AK609" t="s">
        <v>121</v>
      </c>
      <c r="AL609" t="s">
        <v>185</v>
      </c>
      <c r="AM609" t="s">
        <v>107</v>
      </c>
      <c r="AN609" t="s">
        <v>98</v>
      </c>
      <c r="AO609" s="1" t="s">
        <v>80</v>
      </c>
      <c r="AP609" t="s">
        <v>109</v>
      </c>
      <c r="AQ609" t="s">
        <v>100</v>
      </c>
      <c r="AR609" t="s">
        <v>125</v>
      </c>
      <c r="AS609" t="s">
        <v>102</v>
      </c>
      <c r="AT609" s="1" t="s">
        <v>90</v>
      </c>
    </row>
    <row r="610" spans="1:47" x14ac:dyDescent="0.25">
      <c r="A610" s="1">
        <v>609</v>
      </c>
      <c r="C610" t="s">
        <v>40</v>
      </c>
      <c r="E610" t="s">
        <v>42</v>
      </c>
      <c r="O610" s="5">
        <f t="shared" si="153"/>
        <v>2</v>
      </c>
      <c r="P610" s="5">
        <f t="shared" si="154"/>
        <v>1.5</v>
      </c>
      <c r="R610" s="5">
        <f t="shared" si="155"/>
        <v>0</v>
      </c>
      <c r="S610" s="5">
        <f t="shared" si="156"/>
        <v>1</v>
      </c>
      <c r="T610" s="5">
        <f t="shared" si="157"/>
        <v>0</v>
      </c>
      <c r="U610" s="5">
        <f t="shared" si="158"/>
        <v>1</v>
      </c>
      <c r="V610" s="5">
        <f t="shared" si="159"/>
        <v>0</v>
      </c>
      <c r="W610" s="5">
        <f t="shared" si="160"/>
        <v>0</v>
      </c>
      <c r="X610" s="5">
        <f t="shared" si="161"/>
        <v>0</v>
      </c>
      <c r="Y610" s="5">
        <f t="shared" si="162"/>
        <v>0</v>
      </c>
      <c r="Z610" s="5">
        <f t="shared" si="163"/>
        <v>0</v>
      </c>
      <c r="AA610" s="5">
        <f t="shared" si="164"/>
        <v>0</v>
      </c>
      <c r="AB610" s="5">
        <f t="shared" si="165"/>
        <v>0</v>
      </c>
      <c r="AC610" s="5">
        <f t="shared" si="166"/>
        <v>0</v>
      </c>
      <c r="AD610" s="16"/>
      <c r="AF610" s="5">
        <f t="shared" si="167"/>
        <v>2</v>
      </c>
      <c r="AG610" s="5">
        <f t="shared" si="168"/>
        <v>2</v>
      </c>
      <c r="AH610" s="5" t="str">
        <f t="shared" si="169"/>
        <v>Correct</v>
      </c>
      <c r="AI610" t="s">
        <v>105</v>
      </c>
      <c r="AJ610">
        <v>53</v>
      </c>
      <c r="AK610" t="s">
        <v>95</v>
      </c>
      <c r="AL610" t="s">
        <v>255</v>
      </c>
      <c r="AM610" t="s">
        <v>107</v>
      </c>
      <c r="AN610" t="s">
        <v>98</v>
      </c>
      <c r="AO610" s="1" t="s">
        <v>80</v>
      </c>
      <c r="AP610" t="s">
        <v>114</v>
      </c>
      <c r="AQ610" t="s">
        <v>100</v>
      </c>
      <c r="AR610" t="s">
        <v>135</v>
      </c>
      <c r="AS610" t="s">
        <v>102</v>
      </c>
      <c r="AT610" s="1"/>
      <c r="AU610" t="s">
        <v>102</v>
      </c>
    </row>
    <row r="611" spans="1:47" x14ac:dyDescent="0.25">
      <c r="A611" s="1">
        <v>610</v>
      </c>
      <c r="D611" t="s">
        <v>41</v>
      </c>
      <c r="O611" s="5">
        <f t="shared" si="153"/>
        <v>1</v>
      </c>
      <c r="P611" s="5">
        <f t="shared" si="154"/>
        <v>3</v>
      </c>
      <c r="R611" s="5">
        <f t="shared" si="155"/>
        <v>0</v>
      </c>
      <c r="S611" s="5">
        <f t="shared" si="156"/>
        <v>0</v>
      </c>
      <c r="T611" s="5">
        <f t="shared" si="157"/>
        <v>1</v>
      </c>
      <c r="U611" s="5">
        <f t="shared" si="158"/>
        <v>0</v>
      </c>
      <c r="V611" s="5">
        <f t="shared" si="159"/>
        <v>0</v>
      </c>
      <c r="W611" s="5">
        <f t="shared" si="160"/>
        <v>0</v>
      </c>
      <c r="X611" s="5">
        <f t="shared" si="161"/>
        <v>0</v>
      </c>
      <c r="Y611" s="5">
        <f t="shared" si="162"/>
        <v>0</v>
      </c>
      <c r="Z611" s="5">
        <f t="shared" si="163"/>
        <v>0</v>
      </c>
      <c r="AA611" s="5">
        <f t="shared" si="164"/>
        <v>0</v>
      </c>
      <c r="AB611" s="5">
        <f t="shared" si="165"/>
        <v>0</v>
      </c>
      <c r="AC611" s="5">
        <f t="shared" si="166"/>
        <v>0</v>
      </c>
      <c r="AD611" s="16"/>
      <c r="AF611" s="5">
        <f t="shared" si="167"/>
        <v>1</v>
      </c>
      <c r="AG611" s="5">
        <f t="shared" si="168"/>
        <v>1</v>
      </c>
      <c r="AH611" s="5" t="str">
        <f t="shared" si="169"/>
        <v>Correct</v>
      </c>
      <c r="AI611" t="s">
        <v>94</v>
      </c>
      <c r="AJ611">
        <v>43</v>
      </c>
      <c r="AK611" t="s">
        <v>95</v>
      </c>
      <c r="AL611" t="s">
        <v>148</v>
      </c>
      <c r="AM611" t="s">
        <v>107</v>
      </c>
      <c r="AN611" t="s">
        <v>98</v>
      </c>
      <c r="AO611" s="1" t="s">
        <v>80</v>
      </c>
      <c r="AP611" t="s">
        <v>108</v>
      </c>
      <c r="AQ611" t="s">
        <v>103</v>
      </c>
      <c r="AR611" t="s">
        <v>101</v>
      </c>
      <c r="AS611" t="s">
        <v>102</v>
      </c>
      <c r="AT611" s="1"/>
      <c r="AU611" t="s">
        <v>102</v>
      </c>
    </row>
    <row r="612" spans="1:47" x14ac:dyDescent="0.25">
      <c r="A612" s="1">
        <v>611</v>
      </c>
      <c r="D612" t="s">
        <v>41</v>
      </c>
      <c r="G612" t="s">
        <v>37</v>
      </c>
      <c r="O612" s="5">
        <f t="shared" si="153"/>
        <v>2</v>
      </c>
      <c r="P612" s="5">
        <f t="shared" si="154"/>
        <v>1.5</v>
      </c>
      <c r="R612" s="5">
        <f t="shared" si="155"/>
        <v>0</v>
      </c>
      <c r="S612" s="5">
        <f t="shared" si="156"/>
        <v>0</v>
      </c>
      <c r="T612" s="5">
        <f t="shared" si="157"/>
        <v>1</v>
      </c>
      <c r="U612" s="5">
        <f t="shared" si="158"/>
        <v>0</v>
      </c>
      <c r="V612" s="5">
        <f t="shared" si="159"/>
        <v>0</v>
      </c>
      <c r="W612" s="5">
        <f t="shared" si="160"/>
        <v>1</v>
      </c>
      <c r="X612" s="5">
        <f t="shared" si="161"/>
        <v>0</v>
      </c>
      <c r="Y612" s="5">
        <f t="shared" si="162"/>
        <v>0</v>
      </c>
      <c r="Z612" s="5">
        <f t="shared" si="163"/>
        <v>0</v>
      </c>
      <c r="AA612" s="5">
        <f t="shared" si="164"/>
        <v>0</v>
      </c>
      <c r="AB612" s="5">
        <f t="shared" si="165"/>
        <v>0</v>
      </c>
      <c r="AC612" s="5">
        <f t="shared" si="166"/>
        <v>0</v>
      </c>
      <c r="AD612" s="16"/>
      <c r="AF612" s="5">
        <f t="shared" si="167"/>
        <v>2</v>
      </c>
      <c r="AG612" s="5">
        <f t="shared" si="168"/>
        <v>2</v>
      </c>
      <c r="AH612" s="5" t="str">
        <f t="shared" si="169"/>
        <v>Correct</v>
      </c>
      <c r="AI612" t="s">
        <v>94</v>
      </c>
      <c r="AJ612">
        <v>42</v>
      </c>
      <c r="AK612" t="s">
        <v>115</v>
      </c>
      <c r="AL612" t="s">
        <v>319</v>
      </c>
      <c r="AN612" t="s">
        <v>102</v>
      </c>
      <c r="AO612" s="1" t="s">
        <v>81</v>
      </c>
      <c r="AQ612" t="s">
        <v>133</v>
      </c>
      <c r="AS612" t="s">
        <v>102</v>
      </c>
      <c r="AT612" s="1"/>
      <c r="AU612" t="s">
        <v>102</v>
      </c>
    </row>
    <row r="613" spans="1:47" x14ac:dyDescent="0.25">
      <c r="A613" s="1">
        <v>612</v>
      </c>
      <c r="O613" s="5">
        <f t="shared" si="153"/>
        <v>0</v>
      </c>
      <c r="P613" s="5" t="e">
        <f t="shared" si="154"/>
        <v>#DIV/0!</v>
      </c>
      <c r="R613" s="5">
        <f t="shared" si="155"/>
        <v>0</v>
      </c>
      <c r="S613" s="5">
        <f t="shared" si="156"/>
        <v>0</v>
      </c>
      <c r="T613" s="5">
        <f t="shared" si="157"/>
        <v>0</v>
      </c>
      <c r="U613" s="5">
        <f t="shared" si="158"/>
        <v>0</v>
      </c>
      <c r="V613" s="5">
        <f t="shared" si="159"/>
        <v>0</v>
      </c>
      <c r="W613" s="5">
        <f t="shared" si="160"/>
        <v>0</v>
      </c>
      <c r="X613" s="5">
        <f t="shared" si="161"/>
        <v>0</v>
      </c>
      <c r="Y613" s="5">
        <f t="shared" si="162"/>
        <v>0</v>
      </c>
      <c r="Z613" s="5">
        <f t="shared" si="163"/>
        <v>0</v>
      </c>
      <c r="AA613" s="5">
        <f t="shared" si="164"/>
        <v>0</v>
      </c>
      <c r="AB613" s="5">
        <f t="shared" si="165"/>
        <v>0</v>
      </c>
      <c r="AC613" s="5">
        <f t="shared" si="166"/>
        <v>0</v>
      </c>
      <c r="AD613" s="16"/>
      <c r="AF613" s="5">
        <f t="shared" si="167"/>
        <v>0</v>
      </c>
      <c r="AG613" s="5">
        <f t="shared" si="168"/>
        <v>0</v>
      </c>
      <c r="AH613" s="5" t="str">
        <f t="shared" si="169"/>
        <v>Correct</v>
      </c>
      <c r="AI613" t="s">
        <v>94</v>
      </c>
      <c r="AJ613">
        <v>47</v>
      </c>
      <c r="AK613" t="s">
        <v>121</v>
      </c>
      <c r="AL613" t="s">
        <v>184</v>
      </c>
      <c r="AM613" t="s">
        <v>107</v>
      </c>
      <c r="AN613" t="s">
        <v>98</v>
      </c>
      <c r="AO613" s="1" t="s">
        <v>80</v>
      </c>
      <c r="AP613" t="s">
        <v>126</v>
      </c>
      <c r="AQ613" t="s">
        <v>120</v>
      </c>
      <c r="AR613" t="s">
        <v>101</v>
      </c>
      <c r="AS613" t="s">
        <v>102</v>
      </c>
      <c r="AT613" s="1" t="s">
        <v>92</v>
      </c>
      <c r="AU613" t="s">
        <v>102</v>
      </c>
    </row>
    <row r="614" spans="1:47" x14ac:dyDescent="0.25">
      <c r="A614" s="1">
        <v>613</v>
      </c>
      <c r="K614" t="s">
        <v>47</v>
      </c>
      <c r="O614" s="5">
        <f t="shared" si="153"/>
        <v>1</v>
      </c>
      <c r="P614" s="5">
        <f t="shared" si="154"/>
        <v>3</v>
      </c>
      <c r="R614" s="5">
        <f t="shared" si="155"/>
        <v>0</v>
      </c>
      <c r="S614" s="5">
        <f t="shared" si="156"/>
        <v>0</v>
      </c>
      <c r="T614" s="5">
        <f t="shared" si="157"/>
        <v>0</v>
      </c>
      <c r="U614" s="5">
        <f t="shared" si="158"/>
        <v>0</v>
      </c>
      <c r="V614" s="5">
        <f t="shared" si="159"/>
        <v>0</v>
      </c>
      <c r="W614" s="5">
        <f t="shared" si="160"/>
        <v>0</v>
      </c>
      <c r="X614" s="5">
        <f t="shared" si="161"/>
        <v>0</v>
      </c>
      <c r="Y614" s="5">
        <f t="shared" si="162"/>
        <v>0</v>
      </c>
      <c r="Z614" s="5">
        <f t="shared" si="163"/>
        <v>0</v>
      </c>
      <c r="AA614" s="5">
        <f t="shared" si="164"/>
        <v>1</v>
      </c>
      <c r="AB614" s="5">
        <f t="shared" si="165"/>
        <v>0</v>
      </c>
      <c r="AC614" s="5">
        <f t="shared" si="166"/>
        <v>0</v>
      </c>
      <c r="AD614" s="16"/>
      <c r="AF614" s="5">
        <f t="shared" si="167"/>
        <v>1</v>
      </c>
      <c r="AG614" s="5">
        <f t="shared" si="168"/>
        <v>1</v>
      </c>
      <c r="AH614" s="5" t="str">
        <f t="shared" si="169"/>
        <v>Correct</v>
      </c>
      <c r="AI614" t="s">
        <v>105</v>
      </c>
      <c r="AJ614">
        <v>59</v>
      </c>
      <c r="AK614" t="s">
        <v>95</v>
      </c>
      <c r="AL614" t="s">
        <v>163</v>
      </c>
      <c r="AN614" t="s">
        <v>102</v>
      </c>
      <c r="AO614" s="1" t="s">
        <v>81</v>
      </c>
      <c r="AP614" t="s">
        <v>108</v>
      </c>
      <c r="AQ614" t="s">
        <v>110</v>
      </c>
      <c r="AR614" t="s">
        <v>101</v>
      </c>
      <c r="AS614" t="s">
        <v>102</v>
      </c>
      <c r="AT614" s="1"/>
      <c r="AU614" t="s">
        <v>102</v>
      </c>
    </row>
    <row r="615" spans="1:47" x14ac:dyDescent="0.25">
      <c r="A615" s="1">
        <v>614</v>
      </c>
      <c r="H615" t="s">
        <v>44</v>
      </c>
      <c r="O615" s="5">
        <f t="shared" si="153"/>
        <v>1</v>
      </c>
      <c r="P615" s="5">
        <f t="shared" si="154"/>
        <v>3</v>
      </c>
      <c r="R615" s="5">
        <f t="shared" si="155"/>
        <v>0</v>
      </c>
      <c r="S615" s="5">
        <f t="shared" si="156"/>
        <v>0</v>
      </c>
      <c r="T615" s="5">
        <f t="shared" si="157"/>
        <v>0</v>
      </c>
      <c r="U615" s="5">
        <f t="shared" si="158"/>
        <v>0</v>
      </c>
      <c r="V615" s="5">
        <f t="shared" si="159"/>
        <v>0</v>
      </c>
      <c r="W615" s="5">
        <f t="shared" si="160"/>
        <v>0</v>
      </c>
      <c r="X615" s="5">
        <f t="shared" si="161"/>
        <v>1</v>
      </c>
      <c r="Y615" s="5">
        <f t="shared" si="162"/>
        <v>0</v>
      </c>
      <c r="Z615" s="5">
        <f t="shared" si="163"/>
        <v>0</v>
      </c>
      <c r="AA615" s="5">
        <f t="shared" si="164"/>
        <v>0</v>
      </c>
      <c r="AB615" s="5">
        <f t="shared" si="165"/>
        <v>0</v>
      </c>
      <c r="AC615" s="5">
        <f t="shared" si="166"/>
        <v>0</v>
      </c>
      <c r="AD615" s="16"/>
      <c r="AF615" s="5">
        <f t="shared" si="167"/>
        <v>1</v>
      </c>
      <c r="AG615" s="5">
        <f t="shared" si="168"/>
        <v>1</v>
      </c>
      <c r="AH615" s="5" t="str">
        <f t="shared" si="169"/>
        <v>Correct</v>
      </c>
      <c r="AI615" t="s">
        <v>94</v>
      </c>
      <c r="AJ615">
        <v>59</v>
      </c>
      <c r="AK615" t="s">
        <v>121</v>
      </c>
      <c r="AL615" t="s">
        <v>161</v>
      </c>
      <c r="AM615" t="s">
        <v>97</v>
      </c>
      <c r="AN615" t="s">
        <v>98</v>
      </c>
      <c r="AO615" s="1" t="s">
        <v>80</v>
      </c>
      <c r="AP615" t="s">
        <v>99</v>
      </c>
      <c r="AQ615" t="s">
        <v>103</v>
      </c>
      <c r="AR615" t="s">
        <v>101</v>
      </c>
      <c r="AS615" t="s">
        <v>102</v>
      </c>
      <c r="AT615" s="1" t="s">
        <v>90</v>
      </c>
      <c r="AU615" t="s">
        <v>98</v>
      </c>
    </row>
    <row r="616" spans="1:47" x14ac:dyDescent="0.25">
      <c r="A616" s="1">
        <v>615</v>
      </c>
      <c r="C616" t="s">
        <v>40</v>
      </c>
      <c r="F616" t="s">
        <v>43</v>
      </c>
      <c r="O616" s="5">
        <f t="shared" si="153"/>
        <v>2</v>
      </c>
      <c r="P616" s="5">
        <f t="shared" si="154"/>
        <v>1.5</v>
      </c>
      <c r="R616" s="5">
        <f t="shared" si="155"/>
        <v>0</v>
      </c>
      <c r="S616" s="5">
        <f t="shared" si="156"/>
        <v>1</v>
      </c>
      <c r="T616" s="5">
        <f t="shared" si="157"/>
        <v>0</v>
      </c>
      <c r="U616" s="5">
        <f t="shared" si="158"/>
        <v>0</v>
      </c>
      <c r="V616" s="5">
        <f t="shared" si="159"/>
        <v>1</v>
      </c>
      <c r="W616" s="5">
        <f t="shared" si="160"/>
        <v>0</v>
      </c>
      <c r="X616" s="5">
        <f t="shared" si="161"/>
        <v>0</v>
      </c>
      <c r="Y616" s="5">
        <f t="shared" si="162"/>
        <v>0</v>
      </c>
      <c r="Z616" s="5">
        <f t="shared" si="163"/>
        <v>0</v>
      </c>
      <c r="AA616" s="5">
        <f t="shared" si="164"/>
        <v>0</v>
      </c>
      <c r="AB616" s="5">
        <f t="shared" si="165"/>
        <v>0</v>
      </c>
      <c r="AC616" s="5">
        <f t="shared" si="166"/>
        <v>0</v>
      </c>
      <c r="AD616" s="16"/>
      <c r="AF616" s="5">
        <f t="shared" si="167"/>
        <v>2</v>
      </c>
      <c r="AG616" s="5">
        <f t="shared" si="168"/>
        <v>2</v>
      </c>
      <c r="AH616" s="5" t="str">
        <f t="shared" si="169"/>
        <v>Correct</v>
      </c>
      <c r="AI616" t="s">
        <v>105</v>
      </c>
      <c r="AJ616">
        <v>20</v>
      </c>
      <c r="AK616" t="s">
        <v>121</v>
      </c>
      <c r="AL616" t="s">
        <v>178</v>
      </c>
      <c r="AM616" t="s">
        <v>107</v>
      </c>
      <c r="AN616" t="s">
        <v>98</v>
      </c>
      <c r="AO616" s="1" t="s">
        <v>80</v>
      </c>
      <c r="AP616" t="s">
        <v>126</v>
      </c>
      <c r="AQ616" t="s">
        <v>120</v>
      </c>
      <c r="AR616" t="s">
        <v>136</v>
      </c>
      <c r="AS616" t="s">
        <v>102</v>
      </c>
      <c r="AT616" s="1" t="s">
        <v>92</v>
      </c>
      <c r="AU616" t="s">
        <v>102</v>
      </c>
    </row>
    <row r="617" spans="1:47" x14ac:dyDescent="0.25">
      <c r="A617" s="1">
        <v>616</v>
      </c>
      <c r="B617" t="s">
        <v>39</v>
      </c>
      <c r="E617" t="s">
        <v>42</v>
      </c>
      <c r="L617" t="s">
        <v>48</v>
      </c>
      <c r="O617" s="5">
        <f t="shared" si="153"/>
        <v>3</v>
      </c>
      <c r="P617" s="5">
        <f t="shared" si="154"/>
        <v>1</v>
      </c>
      <c r="R617" s="5">
        <f t="shared" si="155"/>
        <v>1</v>
      </c>
      <c r="S617" s="5">
        <f t="shared" si="156"/>
        <v>0</v>
      </c>
      <c r="T617" s="5">
        <f t="shared" si="157"/>
        <v>0</v>
      </c>
      <c r="U617" s="5">
        <f t="shared" si="158"/>
        <v>1</v>
      </c>
      <c r="V617" s="5">
        <f t="shared" si="159"/>
        <v>0</v>
      </c>
      <c r="W617" s="5">
        <f t="shared" si="160"/>
        <v>0</v>
      </c>
      <c r="X617" s="5">
        <f t="shared" si="161"/>
        <v>0</v>
      </c>
      <c r="Y617" s="5">
        <f t="shared" si="162"/>
        <v>0</v>
      </c>
      <c r="Z617" s="5">
        <f t="shared" si="163"/>
        <v>0</v>
      </c>
      <c r="AA617" s="5">
        <f t="shared" si="164"/>
        <v>0</v>
      </c>
      <c r="AB617" s="5">
        <f t="shared" si="165"/>
        <v>1</v>
      </c>
      <c r="AC617" s="5">
        <f t="shared" si="166"/>
        <v>0</v>
      </c>
      <c r="AD617" s="16"/>
      <c r="AF617" s="5">
        <f t="shared" si="167"/>
        <v>3</v>
      </c>
      <c r="AG617" s="5">
        <f t="shared" si="168"/>
        <v>3</v>
      </c>
      <c r="AH617" s="5" t="str">
        <f t="shared" si="169"/>
        <v>Correct</v>
      </c>
      <c r="AI617" t="s">
        <v>94</v>
      </c>
      <c r="AJ617">
        <v>48</v>
      </c>
      <c r="AK617" t="s">
        <v>115</v>
      </c>
      <c r="AL617" t="s">
        <v>319</v>
      </c>
      <c r="AM617" t="s">
        <v>107</v>
      </c>
      <c r="AN617" t="s">
        <v>98</v>
      </c>
      <c r="AO617" s="1" t="s">
        <v>80</v>
      </c>
      <c r="AP617" t="s">
        <v>126</v>
      </c>
      <c r="AQ617" t="s">
        <v>137</v>
      </c>
      <c r="AR617" t="s">
        <v>101</v>
      </c>
      <c r="AS617" t="s">
        <v>102</v>
      </c>
      <c r="AT617" s="1"/>
      <c r="AU617" t="s">
        <v>102</v>
      </c>
    </row>
    <row r="618" spans="1:47" x14ac:dyDescent="0.25">
      <c r="A618" s="1">
        <v>617</v>
      </c>
      <c r="B618" t="s">
        <v>39</v>
      </c>
      <c r="I618" t="s">
        <v>45</v>
      </c>
      <c r="O618" s="5">
        <f t="shared" si="153"/>
        <v>2</v>
      </c>
      <c r="P618" s="5">
        <f t="shared" si="154"/>
        <v>1.5</v>
      </c>
      <c r="R618" s="5">
        <f t="shared" si="155"/>
        <v>1</v>
      </c>
      <c r="S618" s="5">
        <f t="shared" si="156"/>
        <v>0</v>
      </c>
      <c r="T618" s="5">
        <f t="shared" si="157"/>
        <v>0</v>
      </c>
      <c r="U618" s="5">
        <f t="shared" si="158"/>
        <v>0</v>
      </c>
      <c r="V618" s="5">
        <f t="shared" si="159"/>
        <v>0</v>
      </c>
      <c r="W618" s="5">
        <f t="shared" si="160"/>
        <v>0</v>
      </c>
      <c r="X618" s="5">
        <f t="shared" si="161"/>
        <v>0</v>
      </c>
      <c r="Y618" s="5">
        <f t="shared" si="162"/>
        <v>1</v>
      </c>
      <c r="Z618" s="5">
        <f t="shared" si="163"/>
        <v>0</v>
      </c>
      <c r="AA618" s="5">
        <f t="shared" si="164"/>
        <v>0</v>
      </c>
      <c r="AB618" s="5">
        <f t="shared" si="165"/>
        <v>0</v>
      </c>
      <c r="AC618" s="5">
        <f t="shared" si="166"/>
        <v>0</v>
      </c>
      <c r="AD618" s="16"/>
      <c r="AF618" s="5">
        <f t="shared" si="167"/>
        <v>2</v>
      </c>
      <c r="AG618" s="5">
        <f t="shared" si="168"/>
        <v>2</v>
      </c>
      <c r="AH618" s="5" t="str">
        <f t="shared" si="169"/>
        <v>Correct</v>
      </c>
      <c r="AI618" t="s">
        <v>94</v>
      </c>
      <c r="AJ618">
        <v>70</v>
      </c>
      <c r="AK618" t="s">
        <v>121</v>
      </c>
      <c r="AL618" t="s">
        <v>122</v>
      </c>
      <c r="AM618" t="s">
        <v>128</v>
      </c>
      <c r="AN618" t="s">
        <v>98</v>
      </c>
      <c r="AO618" s="1" t="s">
        <v>363</v>
      </c>
      <c r="AP618" t="s">
        <v>99</v>
      </c>
      <c r="AQ618" t="s">
        <v>103</v>
      </c>
      <c r="AR618" t="s">
        <v>104</v>
      </c>
      <c r="AS618" t="s">
        <v>102</v>
      </c>
      <c r="AT618" s="1" t="s">
        <v>90</v>
      </c>
      <c r="AU618" t="s">
        <v>102</v>
      </c>
    </row>
    <row r="619" spans="1:47" x14ac:dyDescent="0.25">
      <c r="A619" s="1">
        <v>618</v>
      </c>
      <c r="C619" t="s">
        <v>40</v>
      </c>
      <c r="E619" t="s">
        <v>42</v>
      </c>
      <c r="O619" s="5">
        <f t="shared" si="153"/>
        <v>2</v>
      </c>
      <c r="P619" s="5">
        <f t="shared" si="154"/>
        <v>1.5</v>
      </c>
      <c r="R619" s="5">
        <f t="shared" si="155"/>
        <v>0</v>
      </c>
      <c r="S619" s="5">
        <f t="shared" si="156"/>
        <v>1</v>
      </c>
      <c r="T619" s="5">
        <f t="shared" si="157"/>
        <v>0</v>
      </c>
      <c r="U619" s="5">
        <f t="shared" si="158"/>
        <v>1</v>
      </c>
      <c r="V619" s="5">
        <f t="shared" si="159"/>
        <v>0</v>
      </c>
      <c r="W619" s="5">
        <f t="shared" si="160"/>
        <v>0</v>
      </c>
      <c r="X619" s="5">
        <f t="shared" si="161"/>
        <v>0</v>
      </c>
      <c r="Y619" s="5">
        <f t="shared" si="162"/>
        <v>0</v>
      </c>
      <c r="Z619" s="5">
        <f t="shared" si="163"/>
        <v>0</v>
      </c>
      <c r="AA619" s="5">
        <f t="shared" si="164"/>
        <v>0</v>
      </c>
      <c r="AB619" s="5">
        <f t="shared" si="165"/>
        <v>0</v>
      </c>
      <c r="AC619" s="5">
        <f t="shared" si="166"/>
        <v>0</v>
      </c>
      <c r="AD619" s="16"/>
      <c r="AF619" s="5">
        <f t="shared" si="167"/>
        <v>2</v>
      </c>
      <c r="AG619" s="5">
        <f t="shared" si="168"/>
        <v>2</v>
      </c>
      <c r="AH619" s="5" t="str">
        <f t="shared" si="169"/>
        <v>Correct</v>
      </c>
      <c r="AI619" t="s">
        <v>105</v>
      </c>
      <c r="AJ619">
        <v>44</v>
      </c>
      <c r="AK619" t="s">
        <v>121</v>
      </c>
      <c r="AL619" t="s">
        <v>180</v>
      </c>
      <c r="AM619" t="s">
        <v>107</v>
      </c>
      <c r="AN619" t="s">
        <v>98</v>
      </c>
      <c r="AO619" s="1" t="s">
        <v>80</v>
      </c>
      <c r="AP619" t="s">
        <v>114</v>
      </c>
      <c r="AQ619" t="s">
        <v>110</v>
      </c>
      <c r="AR619" t="s">
        <v>101</v>
      </c>
      <c r="AS619" t="s">
        <v>102</v>
      </c>
      <c r="AT619" s="1" t="s">
        <v>92</v>
      </c>
      <c r="AU619" t="s">
        <v>102</v>
      </c>
    </row>
    <row r="620" spans="1:47" x14ac:dyDescent="0.25">
      <c r="A620" s="1">
        <v>619</v>
      </c>
      <c r="C620" t="s">
        <v>40</v>
      </c>
      <c r="F620" t="s">
        <v>43</v>
      </c>
      <c r="I620" t="s">
        <v>45</v>
      </c>
      <c r="O620" s="5">
        <f t="shared" si="153"/>
        <v>3</v>
      </c>
      <c r="P620" s="5">
        <f t="shared" si="154"/>
        <v>1</v>
      </c>
      <c r="R620" s="5">
        <f t="shared" si="155"/>
        <v>0</v>
      </c>
      <c r="S620" s="5">
        <f t="shared" si="156"/>
        <v>1</v>
      </c>
      <c r="T620" s="5">
        <f t="shared" si="157"/>
        <v>0</v>
      </c>
      <c r="U620" s="5">
        <f t="shared" si="158"/>
        <v>0</v>
      </c>
      <c r="V620" s="5">
        <f t="shared" si="159"/>
        <v>1</v>
      </c>
      <c r="W620" s="5">
        <f t="shared" si="160"/>
        <v>0</v>
      </c>
      <c r="X620" s="5">
        <f t="shared" si="161"/>
        <v>0</v>
      </c>
      <c r="Y620" s="5">
        <f t="shared" si="162"/>
        <v>1</v>
      </c>
      <c r="Z620" s="5">
        <f t="shared" si="163"/>
        <v>0</v>
      </c>
      <c r="AA620" s="5">
        <f t="shared" si="164"/>
        <v>0</v>
      </c>
      <c r="AB620" s="5">
        <f t="shared" si="165"/>
        <v>0</v>
      </c>
      <c r="AC620" s="5">
        <f t="shared" si="166"/>
        <v>0</v>
      </c>
      <c r="AD620" s="16"/>
      <c r="AF620" s="5">
        <f t="shared" si="167"/>
        <v>3</v>
      </c>
      <c r="AG620" s="5">
        <f t="shared" si="168"/>
        <v>3</v>
      </c>
      <c r="AH620" s="5" t="str">
        <f t="shared" si="169"/>
        <v>Correct</v>
      </c>
      <c r="AI620" t="s">
        <v>94</v>
      </c>
      <c r="AK620" t="s">
        <v>95</v>
      </c>
      <c r="AL620" t="s">
        <v>237</v>
      </c>
      <c r="AM620" t="s">
        <v>107</v>
      </c>
      <c r="AN620" t="s">
        <v>98</v>
      </c>
      <c r="AO620" s="1" t="s">
        <v>370</v>
      </c>
      <c r="AP620" t="s">
        <v>108</v>
      </c>
      <c r="AQ620" t="s">
        <v>133</v>
      </c>
      <c r="AR620" t="s">
        <v>101</v>
      </c>
      <c r="AS620" t="s">
        <v>102</v>
      </c>
      <c r="AT620" s="1"/>
      <c r="AU620" t="s">
        <v>102</v>
      </c>
    </row>
    <row r="621" spans="1:47" x14ac:dyDescent="0.25">
      <c r="A621" s="1">
        <v>620</v>
      </c>
      <c r="I621" t="s">
        <v>45</v>
      </c>
      <c r="O621" s="5">
        <f t="shared" si="153"/>
        <v>1</v>
      </c>
      <c r="P621" s="5">
        <f t="shared" si="154"/>
        <v>3</v>
      </c>
      <c r="R621" s="5">
        <f t="shared" si="155"/>
        <v>0</v>
      </c>
      <c r="S621" s="5">
        <f t="shared" si="156"/>
        <v>0</v>
      </c>
      <c r="T621" s="5">
        <f t="shared" si="157"/>
        <v>0</v>
      </c>
      <c r="U621" s="5">
        <f t="shared" si="158"/>
        <v>0</v>
      </c>
      <c r="V621" s="5">
        <f t="shared" si="159"/>
        <v>0</v>
      </c>
      <c r="W621" s="5">
        <f t="shared" si="160"/>
        <v>0</v>
      </c>
      <c r="X621" s="5">
        <f t="shared" si="161"/>
        <v>0</v>
      </c>
      <c r="Y621" s="5">
        <f t="shared" si="162"/>
        <v>1</v>
      </c>
      <c r="Z621" s="5">
        <f t="shared" si="163"/>
        <v>0</v>
      </c>
      <c r="AA621" s="5">
        <f t="shared" si="164"/>
        <v>0</v>
      </c>
      <c r="AB621" s="5">
        <f t="shared" si="165"/>
        <v>0</v>
      </c>
      <c r="AC621" s="5">
        <f t="shared" si="166"/>
        <v>0</v>
      </c>
      <c r="AD621" s="16"/>
      <c r="AF621" s="5">
        <f t="shared" si="167"/>
        <v>1</v>
      </c>
      <c r="AG621" s="5">
        <f t="shared" si="168"/>
        <v>1</v>
      </c>
      <c r="AH621" s="5" t="str">
        <f t="shared" si="169"/>
        <v>Correct</v>
      </c>
      <c r="AI621" t="s">
        <v>94</v>
      </c>
      <c r="AJ621">
        <v>45</v>
      </c>
      <c r="AK621" t="s">
        <v>121</v>
      </c>
      <c r="AL621" t="s">
        <v>211</v>
      </c>
      <c r="AM621" s="1" t="s">
        <v>346</v>
      </c>
      <c r="AN621" t="s">
        <v>102</v>
      </c>
      <c r="AO621" s="1" t="s">
        <v>80</v>
      </c>
      <c r="AP621" t="s">
        <v>99</v>
      </c>
      <c r="AQ621" t="s">
        <v>103</v>
      </c>
      <c r="AR621" t="s">
        <v>135</v>
      </c>
      <c r="AS621" t="s">
        <v>102</v>
      </c>
      <c r="AT621" s="1" t="s">
        <v>90</v>
      </c>
      <c r="AU621" t="s">
        <v>102</v>
      </c>
    </row>
    <row r="622" spans="1:47" x14ac:dyDescent="0.25">
      <c r="A622" s="1">
        <v>621</v>
      </c>
      <c r="E622" t="s">
        <v>42</v>
      </c>
      <c r="F622" t="s">
        <v>43</v>
      </c>
      <c r="G622" t="s">
        <v>37</v>
      </c>
      <c r="J622" t="s">
        <v>46</v>
      </c>
      <c r="K622" t="s">
        <v>47</v>
      </c>
      <c r="O622" s="5">
        <f t="shared" si="153"/>
        <v>5</v>
      </c>
      <c r="P622" s="5">
        <f t="shared" si="154"/>
        <v>0.6</v>
      </c>
      <c r="R622" s="5">
        <f t="shared" si="155"/>
        <v>0</v>
      </c>
      <c r="S622" s="5">
        <f t="shared" si="156"/>
        <v>0</v>
      </c>
      <c r="T622" s="5">
        <f t="shared" si="157"/>
        <v>0</v>
      </c>
      <c r="U622" s="5">
        <f t="shared" si="158"/>
        <v>0.6</v>
      </c>
      <c r="V622" s="5">
        <f t="shared" si="159"/>
        <v>0.6</v>
      </c>
      <c r="W622" s="5">
        <f t="shared" si="160"/>
        <v>0.6</v>
      </c>
      <c r="X622" s="5">
        <f t="shared" si="161"/>
        <v>0</v>
      </c>
      <c r="Y622" s="5">
        <f t="shared" si="162"/>
        <v>0</v>
      </c>
      <c r="Z622" s="5">
        <f t="shared" si="163"/>
        <v>0.6</v>
      </c>
      <c r="AA622" s="5">
        <f t="shared" si="164"/>
        <v>0.6</v>
      </c>
      <c r="AB622" s="5">
        <f t="shared" si="165"/>
        <v>0</v>
      </c>
      <c r="AC622" s="5">
        <f t="shared" si="166"/>
        <v>0</v>
      </c>
      <c r="AD622" s="16"/>
      <c r="AF622" s="5">
        <f t="shared" si="167"/>
        <v>3</v>
      </c>
      <c r="AG622" s="5">
        <f t="shared" si="168"/>
        <v>5</v>
      </c>
      <c r="AH622" s="5" t="str">
        <f t="shared" si="169"/>
        <v>Correct</v>
      </c>
      <c r="AI622" t="s">
        <v>94</v>
      </c>
      <c r="AK622" t="s">
        <v>115</v>
      </c>
      <c r="AL622" t="s">
        <v>322</v>
      </c>
      <c r="AM622" t="s">
        <v>97</v>
      </c>
      <c r="AO622" s="1"/>
      <c r="AQ622" t="s">
        <v>120</v>
      </c>
      <c r="AR622" t="s">
        <v>101</v>
      </c>
      <c r="AS622" t="s">
        <v>102</v>
      </c>
      <c r="AT622" s="1"/>
      <c r="AU622" t="s">
        <v>102</v>
      </c>
    </row>
    <row r="623" spans="1:47" x14ac:dyDescent="0.25">
      <c r="A623" s="1">
        <v>622</v>
      </c>
      <c r="E623" t="s">
        <v>42</v>
      </c>
      <c r="O623" s="5">
        <f t="shared" si="153"/>
        <v>1</v>
      </c>
      <c r="P623" s="5">
        <f t="shared" si="154"/>
        <v>3</v>
      </c>
      <c r="R623" s="5">
        <f t="shared" si="155"/>
        <v>0</v>
      </c>
      <c r="S623" s="5">
        <f t="shared" si="156"/>
        <v>0</v>
      </c>
      <c r="T623" s="5">
        <f t="shared" si="157"/>
        <v>0</v>
      </c>
      <c r="U623" s="5">
        <f t="shared" si="158"/>
        <v>1</v>
      </c>
      <c r="V623" s="5">
        <f t="shared" si="159"/>
        <v>0</v>
      </c>
      <c r="W623" s="5">
        <f t="shared" si="160"/>
        <v>0</v>
      </c>
      <c r="X623" s="5">
        <f t="shared" si="161"/>
        <v>0</v>
      </c>
      <c r="Y623" s="5">
        <f t="shared" si="162"/>
        <v>0</v>
      </c>
      <c r="Z623" s="5">
        <f t="shared" si="163"/>
        <v>0</v>
      </c>
      <c r="AA623" s="5">
        <f t="shared" si="164"/>
        <v>0</v>
      </c>
      <c r="AB623" s="5">
        <f t="shared" si="165"/>
        <v>0</v>
      </c>
      <c r="AC623" s="5">
        <f t="shared" si="166"/>
        <v>0</v>
      </c>
      <c r="AD623" s="16"/>
      <c r="AF623" s="5">
        <f t="shared" si="167"/>
        <v>1</v>
      </c>
      <c r="AG623" s="5">
        <f t="shared" si="168"/>
        <v>1</v>
      </c>
      <c r="AH623" s="5" t="str">
        <f t="shared" si="169"/>
        <v>Correct</v>
      </c>
      <c r="AI623" t="s">
        <v>105</v>
      </c>
      <c r="AJ623">
        <v>36</v>
      </c>
      <c r="AK623" t="s">
        <v>121</v>
      </c>
      <c r="AL623" t="s">
        <v>215</v>
      </c>
      <c r="AN623" t="s">
        <v>102</v>
      </c>
      <c r="AO623" s="1" t="s">
        <v>355</v>
      </c>
      <c r="AQ623" t="s">
        <v>203</v>
      </c>
      <c r="AR623" t="s">
        <v>125</v>
      </c>
      <c r="AS623" t="s">
        <v>102</v>
      </c>
      <c r="AT623" s="1" t="s">
        <v>90</v>
      </c>
      <c r="AU623" t="s">
        <v>102</v>
      </c>
    </row>
    <row r="624" spans="1:47" x14ac:dyDescent="0.25">
      <c r="A624" s="1">
        <v>623</v>
      </c>
      <c r="B624" t="s">
        <v>39</v>
      </c>
      <c r="C624" t="s">
        <v>40</v>
      </c>
      <c r="D624" t="s">
        <v>41</v>
      </c>
      <c r="O624" s="5">
        <f t="shared" si="153"/>
        <v>3</v>
      </c>
      <c r="P624" s="5">
        <f t="shared" si="154"/>
        <v>1</v>
      </c>
      <c r="R624" s="5">
        <f t="shared" si="155"/>
        <v>1</v>
      </c>
      <c r="S624" s="5">
        <f t="shared" si="156"/>
        <v>1</v>
      </c>
      <c r="T624" s="5">
        <f t="shared" si="157"/>
        <v>1</v>
      </c>
      <c r="U624" s="5">
        <f t="shared" si="158"/>
        <v>0</v>
      </c>
      <c r="V624" s="5">
        <f t="shared" si="159"/>
        <v>0</v>
      </c>
      <c r="W624" s="5">
        <f t="shared" si="160"/>
        <v>0</v>
      </c>
      <c r="X624" s="5">
        <f t="shared" si="161"/>
        <v>0</v>
      </c>
      <c r="Y624" s="5">
        <f t="shared" si="162"/>
        <v>0</v>
      </c>
      <c r="Z624" s="5">
        <f t="shared" si="163"/>
        <v>0</v>
      </c>
      <c r="AA624" s="5">
        <f t="shared" si="164"/>
        <v>0</v>
      </c>
      <c r="AB624" s="5">
        <f t="shared" si="165"/>
        <v>0</v>
      </c>
      <c r="AC624" s="5">
        <f t="shared" si="166"/>
        <v>0</v>
      </c>
      <c r="AD624" s="16"/>
      <c r="AF624" s="5">
        <f t="shared" si="167"/>
        <v>3</v>
      </c>
      <c r="AG624" s="5">
        <f t="shared" si="168"/>
        <v>3</v>
      </c>
      <c r="AH624" s="5" t="str">
        <f t="shared" si="169"/>
        <v>Correct</v>
      </c>
      <c r="AI624" t="s">
        <v>105</v>
      </c>
      <c r="AJ624">
        <v>62</v>
      </c>
      <c r="AK624" t="s">
        <v>95</v>
      </c>
      <c r="AL624" t="s">
        <v>237</v>
      </c>
      <c r="AM624" t="s">
        <v>107</v>
      </c>
      <c r="AO624" s="1" t="s">
        <v>80</v>
      </c>
      <c r="AQ624" t="s">
        <v>100</v>
      </c>
      <c r="AR624" t="s">
        <v>104</v>
      </c>
      <c r="AS624" t="s">
        <v>102</v>
      </c>
      <c r="AT624" s="1"/>
      <c r="AU624" t="s">
        <v>98</v>
      </c>
    </row>
    <row r="625" spans="1:47" x14ac:dyDescent="0.25">
      <c r="A625" s="1">
        <v>624</v>
      </c>
      <c r="B625" t="s">
        <v>39</v>
      </c>
      <c r="D625" t="s">
        <v>41</v>
      </c>
      <c r="J625" t="s">
        <v>46</v>
      </c>
      <c r="O625" s="5">
        <f t="shared" si="153"/>
        <v>3</v>
      </c>
      <c r="P625" s="5">
        <f t="shared" si="154"/>
        <v>1</v>
      </c>
      <c r="R625" s="5">
        <f t="shared" si="155"/>
        <v>1</v>
      </c>
      <c r="S625" s="5">
        <f t="shared" si="156"/>
        <v>0</v>
      </c>
      <c r="T625" s="5">
        <f t="shared" si="157"/>
        <v>1</v>
      </c>
      <c r="U625" s="5">
        <f t="shared" si="158"/>
        <v>0</v>
      </c>
      <c r="V625" s="5">
        <f t="shared" si="159"/>
        <v>0</v>
      </c>
      <c r="W625" s="5">
        <f t="shared" si="160"/>
        <v>0</v>
      </c>
      <c r="X625" s="5">
        <f t="shared" si="161"/>
        <v>0</v>
      </c>
      <c r="Y625" s="5">
        <f t="shared" si="162"/>
        <v>0</v>
      </c>
      <c r="Z625" s="5">
        <f t="shared" si="163"/>
        <v>1</v>
      </c>
      <c r="AA625" s="5">
        <f t="shared" si="164"/>
        <v>0</v>
      </c>
      <c r="AB625" s="5">
        <f t="shared" si="165"/>
        <v>0</v>
      </c>
      <c r="AC625" s="5">
        <f t="shared" si="166"/>
        <v>0</v>
      </c>
      <c r="AD625" s="16"/>
      <c r="AF625" s="5">
        <f t="shared" si="167"/>
        <v>3</v>
      </c>
      <c r="AG625" s="5">
        <f t="shared" si="168"/>
        <v>3</v>
      </c>
      <c r="AH625" s="5" t="str">
        <f t="shared" si="169"/>
        <v>Correct</v>
      </c>
      <c r="AI625" t="s">
        <v>94</v>
      </c>
      <c r="AJ625">
        <v>60</v>
      </c>
      <c r="AK625" t="s">
        <v>121</v>
      </c>
      <c r="AL625" t="s">
        <v>161</v>
      </c>
      <c r="AO625" s="1"/>
      <c r="AT625" s="1"/>
    </row>
    <row r="626" spans="1:47" x14ac:dyDescent="0.25">
      <c r="A626" s="1">
        <v>625</v>
      </c>
      <c r="C626" t="s">
        <v>40</v>
      </c>
      <c r="D626" t="s">
        <v>41</v>
      </c>
      <c r="E626" t="s">
        <v>42</v>
      </c>
      <c r="J626" t="s">
        <v>46</v>
      </c>
      <c r="O626" s="5">
        <f t="shared" si="153"/>
        <v>4</v>
      </c>
      <c r="P626" s="5">
        <f t="shared" si="154"/>
        <v>0.75</v>
      </c>
      <c r="R626" s="5">
        <f t="shared" si="155"/>
        <v>0</v>
      </c>
      <c r="S626" s="5">
        <f t="shared" si="156"/>
        <v>0.75</v>
      </c>
      <c r="T626" s="5">
        <f t="shared" si="157"/>
        <v>0.75</v>
      </c>
      <c r="U626" s="5">
        <f t="shared" si="158"/>
        <v>0.75</v>
      </c>
      <c r="V626" s="5">
        <f t="shared" si="159"/>
        <v>0</v>
      </c>
      <c r="W626" s="5">
        <f t="shared" si="160"/>
        <v>0</v>
      </c>
      <c r="X626" s="5">
        <f t="shared" si="161"/>
        <v>0</v>
      </c>
      <c r="Y626" s="5">
        <f t="shared" si="162"/>
        <v>0</v>
      </c>
      <c r="Z626" s="5">
        <f t="shared" si="163"/>
        <v>0.75</v>
      </c>
      <c r="AA626" s="5">
        <f t="shared" si="164"/>
        <v>0</v>
      </c>
      <c r="AB626" s="5">
        <f t="shared" si="165"/>
        <v>0</v>
      </c>
      <c r="AC626" s="5">
        <f t="shared" si="166"/>
        <v>0</v>
      </c>
      <c r="AD626" s="16"/>
      <c r="AF626" s="5">
        <f t="shared" si="167"/>
        <v>3</v>
      </c>
      <c r="AG626" s="5">
        <f t="shared" si="168"/>
        <v>4</v>
      </c>
      <c r="AH626" s="5" t="str">
        <f t="shared" si="169"/>
        <v>Correct</v>
      </c>
      <c r="AI626" t="s">
        <v>105</v>
      </c>
      <c r="AJ626">
        <v>58</v>
      </c>
      <c r="AK626" t="s">
        <v>95</v>
      </c>
      <c r="AL626" t="s">
        <v>113</v>
      </c>
      <c r="AM626" t="s">
        <v>107</v>
      </c>
      <c r="AN626" t="s">
        <v>98</v>
      </c>
      <c r="AO626" s="1" t="s">
        <v>80</v>
      </c>
      <c r="AP626" t="s">
        <v>114</v>
      </c>
      <c r="AR626" t="s">
        <v>101</v>
      </c>
      <c r="AS626" t="s">
        <v>102</v>
      </c>
      <c r="AT626" s="1"/>
      <c r="AU626" t="s">
        <v>102</v>
      </c>
    </row>
    <row r="627" spans="1:47" x14ac:dyDescent="0.25">
      <c r="A627" s="1">
        <v>626</v>
      </c>
      <c r="O627" s="5">
        <f t="shared" si="153"/>
        <v>0</v>
      </c>
      <c r="P627" s="5" t="e">
        <f t="shared" si="154"/>
        <v>#DIV/0!</v>
      </c>
      <c r="R627" s="5">
        <f t="shared" si="155"/>
        <v>0</v>
      </c>
      <c r="S627" s="5">
        <f t="shared" si="156"/>
        <v>0</v>
      </c>
      <c r="T627" s="5">
        <f t="shared" si="157"/>
        <v>0</v>
      </c>
      <c r="U627" s="5">
        <f t="shared" si="158"/>
        <v>0</v>
      </c>
      <c r="V627" s="5">
        <f t="shared" si="159"/>
        <v>0</v>
      </c>
      <c r="W627" s="5">
        <f t="shared" si="160"/>
        <v>0</v>
      </c>
      <c r="X627" s="5">
        <f t="shared" si="161"/>
        <v>0</v>
      </c>
      <c r="Y627" s="5">
        <f t="shared" si="162"/>
        <v>0</v>
      </c>
      <c r="Z627" s="5">
        <f t="shared" si="163"/>
        <v>0</v>
      </c>
      <c r="AA627" s="5">
        <f t="shared" si="164"/>
        <v>0</v>
      </c>
      <c r="AB627" s="5">
        <f t="shared" si="165"/>
        <v>0</v>
      </c>
      <c r="AC627" s="5">
        <f t="shared" si="166"/>
        <v>0</v>
      </c>
      <c r="AD627" s="16"/>
      <c r="AF627" s="5">
        <f t="shared" si="167"/>
        <v>0</v>
      </c>
      <c r="AG627" s="5">
        <f t="shared" si="168"/>
        <v>0</v>
      </c>
      <c r="AH627" s="5" t="str">
        <f t="shared" si="169"/>
        <v>Correct</v>
      </c>
      <c r="AI627" t="s">
        <v>94</v>
      </c>
      <c r="AJ627">
        <v>77</v>
      </c>
      <c r="AK627" t="s">
        <v>95</v>
      </c>
      <c r="AL627" t="s">
        <v>236</v>
      </c>
      <c r="AM627" t="s">
        <v>107</v>
      </c>
      <c r="AN627" t="s">
        <v>98</v>
      </c>
      <c r="AO627" s="1" t="s">
        <v>80</v>
      </c>
      <c r="AQ627" t="s">
        <v>103</v>
      </c>
      <c r="AR627" t="s">
        <v>101</v>
      </c>
      <c r="AS627" t="s">
        <v>102</v>
      </c>
      <c r="AT627" s="1"/>
      <c r="AU627" t="s">
        <v>98</v>
      </c>
    </row>
    <row r="628" spans="1:47" x14ac:dyDescent="0.25">
      <c r="A628" s="1">
        <v>627</v>
      </c>
      <c r="C628" t="s">
        <v>40</v>
      </c>
      <c r="H628" t="s">
        <v>44</v>
      </c>
      <c r="O628" s="5">
        <f t="shared" si="153"/>
        <v>2</v>
      </c>
      <c r="P628" s="5">
        <f t="shared" si="154"/>
        <v>1.5</v>
      </c>
      <c r="R628" s="5">
        <f t="shared" si="155"/>
        <v>0</v>
      </c>
      <c r="S628" s="5">
        <f t="shared" si="156"/>
        <v>1</v>
      </c>
      <c r="T628" s="5">
        <f t="shared" si="157"/>
        <v>0</v>
      </c>
      <c r="U628" s="5">
        <f t="shared" si="158"/>
        <v>0</v>
      </c>
      <c r="V628" s="5">
        <f t="shared" si="159"/>
        <v>0</v>
      </c>
      <c r="W628" s="5">
        <f t="shared" si="160"/>
        <v>0</v>
      </c>
      <c r="X628" s="5">
        <f t="shared" si="161"/>
        <v>1</v>
      </c>
      <c r="Y628" s="5">
        <f t="shared" si="162"/>
        <v>0</v>
      </c>
      <c r="Z628" s="5">
        <f t="shared" si="163"/>
        <v>0</v>
      </c>
      <c r="AA628" s="5">
        <f t="shared" si="164"/>
        <v>0</v>
      </c>
      <c r="AB628" s="5">
        <f t="shared" si="165"/>
        <v>0</v>
      </c>
      <c r="AC628" s="5">
        <f t="shared" si="166"/>
        <v>0</v>
      </c>
      <c r="AD628" s="16"/>
      <c r="AF628" s="5">
        <f t="shared" si="167"/>
        <v>2</v>
      </c>
      <c r="AG628" s="5">
        <f t="shared" si="168"/>
        <v>2</v>
      </c>
      <c r="AH628" s="5" t="str">
        <f t="shared" si="169"/>
        <v>Correct</v>
      </c>
      <c r="AI628" t="s">
        <v>105</v>
      </c>
      <c r="AJ628">
        <v>82</v>
      </c>
      <c r="AK628" t="s">
        <v>95</v>
      </c>
      <c r="AL628" t="s">
        <v>256</v>
      </c>
      <c r="AM628" t="s">
        <v>107</v>
      </c>
      <c r="AO628" s="1" t="s">
        <v>80</v>
      </c>
      <c r="AQ628" t="s">
        <v>110</v>
      </c>
      <c r="AR628" t="s">
        <v>104</v>
      </c>
      <c r="AS628" t="s">
        <v>102</v>
      </c>
      <c r="AT628" s="1"/>
      <c r="AU628" t="s">
        <v>98</v>
      </c>
    </row>
    <row r="629" spans="1:47" x14ac:dyDescent="0.25">
      <c r="A629" s="1">
        <v>628</v>
      </c>
      <c r="B629" t="s">
        <v>39</v>
      </c>
      <c r="O629" s="5">
        <f t="shared" si="153"/>
        <v>1</v>
      </c>
      <c r="P629" s="5">
        <f t="shared" si="154"/>
        <v>3</v>
      </c>
      <c r="R629" s="5">
        <f t="shared" si="155"/>
        <v>1</v>
      </c>
      <c r="S629" s="5">
        <f t="shared" si="156"/>
        <v>0</v>
      </c>
      <c r="T629" s="5">
        <f t="shared" si="157"/>
        <v>0</v>
      </c>
      <c r="U629" s="5">
        <f t="shared" si="158"/>
        <v>0</v>
      </c>
      <c r="V629" s="5">
        <f t="shared" si="159"/>
        <v>0</v>
      </c>
      <c r="W629" s="5">
        <f t="shared" si="160"/>
        <v>0</v>
      </c>
      <c r="X629" s="5">
        <f t="shared" si="161"/>
        <v>0</v>
      </c>
      <c r="Y629" s="5">
        <f t="shared" si="162"/>
        <v>0</v>
      </c>
      <c r="Z629" s="5">
        <f t="shared" si="163"/>
        <v>0</v>
      </c>
      <c r="AA629" s="5">
        <f t="shared" si="164"/>
        <v>0</v>
      </c>
      <c r="AB629" s="5">
        <f t="shared" si="165"/>
        <v>0</v>
      </c>
      <c r="AC629" s="5">
        <f t="shared" si="166"/>
        <v>0</v>
      </c>
      <c r="AD629" s="16"/>
      <c r="AF629" s="5">
        <f t="shared" si="167"/>
        <v>1</v>
      </c>
      <c r="AG629" s="5">
        <f t="shared" si="168"/>
        <v>1</v>
      </c>
      <c r="AH629" s="5" t="str">
        <f t="shared" si="169"/>
        <v>Correct</v>
      </c>
      <c r="AI629" t="s">
        <v>94</v>
      </c>
      <c r="AJ629">
        <v>83</v>
      </c>
      <c r="AK629" t="s">
        <v>95</v>
      </c>
      <c r="AL629" t="s">
        <v>222</v>
      </c>
      <c r="AM629" t="s">
        <v>107</v>
      </c>
      <c r="AO629" s="1" t="s">
        <v>80</v>
      </c>
      <c r="AP629" t="s">
        <v>114</v>
      </c>
      <c r="AQ629" t="s">
        <v>100</v>
      </c>
      <c r="AR629" t="s">
        <v>104</v>
      </c>
      <c r="AS629" t="s">
        <v>102</v>
      </c>
      <c r="AT629" s="1"/>
      <c r="AU629" t="s">
        <v>102</v>
      </c>
    </row>
    <row r="630" spans="1:47" x14ac:dyDescent="0.25">
      <c r="A630" s="1">
        <v>629</v>
      </c>
      <c r="F630" t="s">
        <v>43</v>
      </c>
      <c r="I630" t="s">
        <v>45</v>
      </c>
      <c r="J630" t="s">
        <v>46</v>
      </c>
      <c r="L630" t="s">
        <v>48</v>
      </c>
      <c r="O630" s="5">
        <f t="shared" si="153"/>
        <v>4</v>
      </c>
      <c r="P630" s="5">
        <f t="shared" si="154"/>
        <v>0.75</v>
      </c>
      <c r="R630" s="5">
        <f t="shared" si="155"/>
        <v>0</v>
      </c>
      <c r="S630" s="5">
        <f t="shared" si="156"/>
        <v>0</v>
      </c>
      <c r="T630" s="5">
        <f t="shared" si="157"/>
        <v>0</v>
      </c>
      <c r="U630" s="5">
        <f t="shared" si="158"/>
        <v>0</v>
      </c>
      <c r="V630" s="5">
        <f t="shared" si="159"/>
        <v>0.75</v>
      </c>
      <c r="W630" s="5">
        <f t="shared" si="160"/>
        <v>0</v>
      </c>
      <c r="X630" s="5">
        <f t="shared" si="161"/>
        <v>0</v>
      </c>
      <c r="Y630" s="5">
        <f t="shared" si="162"/>
        <v>0.75</v>
      </c>
      <c r="Z630" s="5">
        <f t="shared" si="163"/>
        <v>0.75</v>
      </c>
      <c r="AA630" s="5">
        <f t="shared" si="164"/>
        <v>0</v>
      </c>
      <c r="AB630" s="5">
        <f t="shared" si="165"/>
        <v>0.75</v>
      </c>
      <c r="AC630" s="5">
        <f t="shared" si="166"/>
        <v>0</v>
      </c>
      <c r="AD630" s="16"/>
      <c r="AF630" s="5">
        <f t="shared" si="167"/>
        <v>3</v>
      </c>
      <c r="AG630" s="5">
        <f t="shared" si="168"/>
        <v>4</v>
      </c>
      <c r="AH630" s="5" t="str">
        <f t="shared" si="169"/>
        <v>Correct</v>
      </c>
      <c r="AI630" t="s">
        <v>94</v>
      </c>
      <c r="AJ630">
        <v>39</v>
      </c>
      <c r="AK630" t="s">
        <v>95</v>
      </c>
      <c r="AL630" t="s">
        <v>236</v>
      </c>
      <c r="AM630" t="s">
        <v>128</v>
      </c>
      <c r="AN630" t="s">
        <v>98</v>
      </c>
      <c r="AO630" s="1" t="s">
        <v>364</v>
      </c>
      <c r="AP630" t="s">
        <v>112</v>
      </c>
      <c r="AQ630" t="s">
        <v>120</v>
      </c>
      <c r="AR630" t="s">
        <v>101</v>
      </c>
      <c r="AS630" t="s">
        <v>111</v>
      </c>
      <c r="AT630" s="1"/>
      <c r="AU630" t="s">
        <v>102</v>
      </c>
    </row>
    <row r="631" spans="1:47" x14ac:dyDescent="0.25">
      <c r="A631" s="1">
        <v>630</v>
      </c>
      <c r="K631" t="s">
        <v>47</v>
      </c>
      <c r="O631" s="5">
        <f t="shared" si="153"/>
        <v>1</v>
      </c>
      <c r="P631" s="5">
        <f t="shared" si="154"/>
        <v>3</v>
      </c>
      <c r="R631" s="5">
        <f t="shared" si="155"/>
        <v>0</v>
      </c>
      <c r="S631" s="5">
        <f t="shared" si="156"/>
        <v>0</v>
      </c>
      <c r="T631" s="5">
        <f t="shared" si="157"/>
        <v>0</v>
      </c>
      <c r="U631" s="5">
        <f t="shared" si="158"/>
        <v>0</v>
      </c>
      <c r="V631" s="5">
        <f t="shared" si="159"/>
        <v>0</v>
      </c>
      <c r="W631" s="5">
        <f t="shared" si="160"/>
        <v>0</v>
      </c>
      <c r="X631" s="5">
        <f t="shared" si="161"/>
        <v>0</v>
      </c>
      <c r="Y631" s="5">
        <f t="shared" si="162"/>
        <v>0</v>
      </c>
      <c r="Z631" s="5">
        <f t="shared" si="163"/>
        <v>0</v>
      </c>
      <c r="AA631" s="5">
        <f t="shared" si="164"/>
        <v>1</v>
      </c>
      <c r="AB631" s="5">
        <f t="shared" si="165"/>
        <v>0</v>
      </c>
      <c r="AC631" s="5">
        <f t="shared" si="166"/>
        <v>0</v>
      </c>
      <c r="AD631" s="16"/>
      <c r="AF631" s="5">
        <f t="shared" si="167"/>
        <v>1</v>
      </c>
      <c r="AG631" s="5">
        <f t="shared" si="168"/>
        <v>1</v>
      </c>
      <c r="AH631" s="5" t="str">
        <f t="shared" si="169"/>
        <v>Correct</v>
      </c>
      <c r="AI631" t="s">
        <v>105</v>
      </c>
      <c r="AJ631">
        <v>27</v>
      </c>
      <c r="AK631" t="s">
        <v>95</v>
      </c>
      <c r="AL631" t="s">
        <v>113</v>
      </c>
      <c r="AM631" t="s">
        <v>128</v>
      </c>
      <c r="AN631" t="s">
        <v>98</v>
      </c>
      <c r="AO631" s="1" t="s">
        <v>364</v>
      </c>
      <c r="AP631" t="s">
        <v>114</v>
      </c>
      <c r="AQ631" t="s">
        <v>120</v>
      </c>
      <c r="AR631" t="s">
        <v>101</v>
      </c>
      <c r="AS631" t="s">
        <v>102</v>
      </c>
      <c r="AT631" s="1"/>
      <c r="AU631" t="s">
        <v>102</v>
      </c>
    </row>
    <row r="632" spans="1:47" x14ac:dyDescent="0.25">
      <c r="A632" s="1">
        <v>631</v>
      </c>
      <c r="B632" t="s">
        <v>39</v>
      </c>
      <c r="L632" t="s">
        <v>48</v>
      </c>
      <c r="O632" s="5">
        <f t="shared" si="153"/>
        <v>2</v>
      </c>
      <c r="P632" s="5">
        <f t="shared" si="154"/>
        <v>1.5</v>
      </c>
      <c r="R632" s="5">
        <f t="shared" si="155"/>
        <v>1</v>
      </c>
      <c r="S632" s="5">
        <f t="shared" si="156"/>
        <v>0</v>
      </c>
      <c r="T632" s="5">
        <f t="shared" si="157"/>
        <v>0</v>
      </c>
      <c r="U632" s="5">
        <f t="shared" si="158"/>
        <v>0</v>
      </c>
      <c r="V632" s="5">
        <f t="shared" si="159"/>
        <v>0</v>
      </c>
      <c r="W632" s="5">
        <f t="shared" si="160"/>
        <v>0</v>
      </c>
      <c r="X632" s="5">
        <f t="shared" si="161"/>
        <v>0</v>
      </c>
      <c r="Y632" s="5">
        <f t="shared" si="162"/>
        <v>0</v>
      </c>
      <c r="Z632" s="5">
        <f t="shared" si="163"/>
        <v>0</v>
      </c>
      <c r="AA632" s="5">
        <f t="shared" si="164"/>
        <v>0</v>
      </c>
      <c r="AB632" s="5">
        <f t="shared" si="165"/>
        <v>1</v>
      </c>
      <c r="AC632" s="5">
        <f t="shared" si="166"/>
        <v>0</v>
      </c>
      <c r="AD632" s="16"/>
      <c r="AF632" s="5">
        <f t="shared" si="167"/>
        <v>2</v>
      </c>
      <c r="AG632" s="5">
        <f t="shared" si="168"/>
        <v>2</v>
      </c>
      <c r="AH632" s="5" t="str">
        <f t="shared" si="169"/>
        <v>Correct</v>
      </c>
      <c r="AI632" t="s">
        <v>94</v>
      </c>
      <c r="AJ632">
        <v>77</v>
      </c>
      <c r="AK632" t="s">
        <v>95</v>
      </c>
      <c r="AL632" t="s">
        <v>230</v>
      </c>
      <c r="AM632" t="s">
        <v>107</v>
      </c>
      <c r="AN632" t="s">
        <v>98</v>
      </c>
      <c r="AO632" s="1" t="s">
        <v>80</v>
      </c>
      <c r="AP632" t="s">
        <v>99</v>
      </c>
      <c r="AQ632" t="s">
        <v>132</v>
      </c>
      <c r="AR632" t="s">
        <v>104</v>
      </c>
      <c r="AS632" t="s">
        <v>102</v>
      </c>
      <c r="AT632" s="1"/>
      <c r="AU632" t="s">
        <v>98</v>
      </c>
    </row>
    <row r="633" spans="1:47" x14ac:dyDescent="0.25">
      <c r="A633" s="1">
        <v>632</v>
      </c>
      <c r="B633" t="s">
        <v>39</v>
      </c>
      <c r="E633" t="s">
        <v>42</v>
      </c>
      <c r="O633" s="5">
        <f t="shared" si="153"/>
        <v>2</v>
      </c>
      <c r="P633" s="5">
        <f t="shared" si="154"/>
        <v>1.5</v>
      </c>
      <c r="R633" s="5">
        <f t="shared" si="155"/>
        <v>1</v>
      </c>
      <c r="S633" s="5">
        <f t="shared" si="156"/>
        <v>0</v>
      </c>
      <c r="T633" s="5">
        <f t="shared" si="157"/>
        <v>0</v>
      </c>
      <c r="U633" s="5">
        <f t="shared" si="158"/>
        <v>1</v>
      </c>
      <c r="V633" s="5">
        <f t="shared" si="159"/>
        <v>0</v>
      </c>
      <c r="W633" s="5">
        <f t="shared" si="160"/>
        <v>0</v>
      </c>
      <c r="X633" s="5">
        <f t="shared" si="161"/>
        <v>0</v>
      </c>
      <c r="Y633" s="5">
        <f t="shared" si="162"/>
        <v>0</v>
      </c>
      <c r="Z633" s="5">
        <f t="shared" si="163"/>
        <v>0</v>
      </c>
      <c r="AA633" s="5">
        <f t="shared" si="164"/>
        <v>0</v>
      </c>
      <c r="AB633" s="5">
        <f t="shared" si="165"/>
        <v>0</v>
      </c>
      <c r="AC633" s="5">
        <f t="shared" si="166"/>
        <v>0</v>
      </c>
      <c r="AD633" s="16"/>
      <c r="AF633" s="5">
        <f t="shared" si="167"/>
        <v>2</v>
      </c>
      <c r="AG633" s="5">
        <f t="shared" si="168"/>
        <v>2</v>
      </c>
      <c r="AH633" s="5" t="str">
        <f t="shared" si="169"/>
        <v>Correct</v>
      </c>
      <c r="AI633" t="s">
        <v>94</v>
      </c>
      <c r="AJ633">
        <v>53</v>
      </c>
      <c r="AK633" t="s">
        <v>95</v>
      </c>
      <c r="AL633" t="s">
        <v>257</v>
      </c>
      <c r="AN633" t="s">
        <v>102</v>
      </c>
      <c r="AO633" s="1" t="s">
        <v>355</v>
      </c>
      <c r="AP633" t="s">
        <v>99</v>
      </c>
      <c r="AQ633" t="s">
        <v>103</v>
      </c>
      <c r="AR633" t="s">
        <v>101</v>
      </c>
      <c r="AS633" t="s">
        <v>102</v>
      </c>
      <c r="AT633" s="1"/>
      <c r="AU633" t="s">
        <v>98</v>
      </c>
    </row>
    <row r="634" spans="1:47" x14ac:dyDescent="0.25">
      <c r="A634" s="1">
        <v>633</v>
      </c>
      <c r="D634" t="s">
        <v>41</v>
      </c>
      <c r="E634" t="s">
        <v>42</v>
      </c>
      <c r="H634" t="s">
        <v>44</v>
      </c>
      <c r="O634" s="5">
        <f t="shared" si="153"/>
        <v>3</v>
      </c>
      <c r="P634" s="5">
        <f t="shared" si="154"/>
        <v>1</v>
      </c>
      <c r="R634" s="5">
        <f t="shared" si="155"/>
        <v>0</v>
      </c>
      <c r="S634" s="5">
        <f t="shared" si="156"/>
        <v>0</v>
      </c>
      <c r="T634" s="5">
        <f t="shared" si="157"/>
        <v>1</v>
      </c>
      <c r="U634" s="5">
        <f t="shared" si="158"/>
        <v>1</v>
      </c>
      <c r="V634" s="5">
        <f t="shared" si="159"/>
        <v>0</v>
      </c>
      <c r="W634" s="5">
        <f t="shared" si="160"/>
        <v>0</v>
      </c>
      <c r="X634" s="5">
        <f t="shared" si="161"/>
        <v>1</v>
      </c>
      <c r="Y634" s="5">
        <f t="shared" si="162"/>
        <v>0</v>
      </c>
      <c r="Z634" s="5">
        <f t="shared" si="163"/>
        <v>0</v>
      </c>
      <c r="AA634" s="5">
        <f t="shared" si="164"/>
        <v>0</v>
      </c>
      <c r="AB634" s="5">
        <f t="shared" si="165"/>
        <v>0</v>
      </c>
      <c r="AC634" s="5">
        <f t="shared" si="166"/>
        <v>0</v>
      </c>
      <c r="AD634" s="16"/>
      <c r="AF634" s="5">
        <f t="shared" si="167"/>
        <v>3</v>
      </c>
      <c r="AG634" s="5">
        <f t="shared" si="168"/>
        <v>3</v>
      </c>
      <c r="AH634" s="5" t="str">
        <f t="shared" si="169"/>
        <v>Correct</v>
      </c>
      <c r="AI634" t="s">
        <v>94</v>
      </c>
      <c r="AJ634">
        <v>28</v>
      </c>
      <c r="AK634" t="s">
        <v>115</v>
      </c>
      <c r="AL634" t="s">
        <v>310</v>
      </c>
      <c r="AM634" t="s">
        <v>97</v>
      </c>
      <c r="AN634" t="s">
        <v>98</v>
      </c>
      <c r="AO634" s="1" t="s">
        <v>80</v>
      </c>
      <c r="AP634" t="s">
        <v>126</v>
      </c>
      <c r="AQ634" t="s">
        <v>100</v>
      </c>
      <c r="AR634" t="s">
        <v>101</v>
      </c>
      <c r="AS634" t="s">
        <v>102</v>
      </c>
      <c r="AT634" s="1"/>
      <c r="AU634" t="s">
        <v>102</v>
      </c>
    </row>
    <row r="635" spans="1:47" x14ac:dyDescent="0.25">
      <c r="A635" s="1">
        <v>634</v>
      </c>
      <c r="F635" t="s">
        <v>43</v>
      </c>
      <c r="I635" t="s">
        <v>45</v>
      </c>
      <c r="J635" t="s">
        <v>46</v>
      </c>
      <c r="O635" s="5">
        <f t="shared" si="153"/>
        <v>3</v>
      </c>
      <c r="P635" s="5">
        <f t="shared" si="154"/>
        <v>1</v>
      </c>
      <c r="R635" s="5">
        <f t="shared" si="155"/>
        <v>0</v>
      </c>
      <c r="S635" s="5">
        <f t="shared" si="156"/>
        <v>0</v>
      </c>
      <c r="T635" s="5">
        <f t="shared" si="157"/>
        <v>0</v>
      </c>
      <c r="U635" s="5">
        <f t="shared" si="158"/>
        <v>0</v>
      </c>
      <c r="V635" s="5">
        <f t="shared" si="159"/>
        <v>1</v>
      </c>
      <c r="W635" s="5">
        <f t="shared" si="160"/>
        <v>0</v>
      </c>
      <c r="X635" s="5">
        <f t="shared" si="161"/>
        <v>0</v>
      </c>
      <c r="Y635" s="5">
        <f t="shared" si="162"/>
        <v>1</v>
      </c>
      <c r="Z635" s="5">
        <f t="shared" si="163"/>
        <v>1</v>
      </c>
      <c r="AA635" s="5">
        <f t="shared" si="164"/>
        <v>0</v>
      </c>
      <c r="AB635" s="5">
        <f t="shared" si="165"/>
        <v>0</v>
      </c>
      <c r="AC635" s="5">
        <f t="shared" si="166"/>
        <v>0</v>
      </c>
      <c r="AD635" s="16"/>
      <c r="AF635" s="5">
        <f t="shared" si="167"/>
        <v>3</v>
      </c>
      <c r="AG635" s="5">
        <f t="shared" si="168"/>
        <v>3</v>
      </c>
      <c r="AH635" s="5" t="str">
        <f t="shared" si="169"/>
        <v>Correct</v>
      </c>
      <c r="AI635" t="s">
        <v>94</v>
      </c>
      <c r="AJ635">
        <v>60</v>
      </c>
      <c r="AK635" t="s">
        <v>95</v>
      </c>
      <c r="AL635" t="s">
        <v>201</v>
      </c>
      <c r="AM635" t="s">
        <v>89</v>
      </c>
      <c r="AN635" t="s">
        <v>102</v>
      </c>
      <c r="AO635" s="1" t="s">
        <v>81</v>
      </c>
      <c r="AP635" t="s">
        <v>99</v>
      </c>
      <c r="AQ635" t="s">
        <v>120</v>
      </c>
      <c r="AR635" t="s">
        <v>101</v>
      </c>
      <c r="AS635" t="s">
        <v>102</v>
      </c>
      <c r="AT635" s="1"/>
      <c r="AU635" t="s">
        <v>102</v>
      </c>
    </row>
    <row r="636" spans="1:47" x14ac:dyDescent="0.25">
      <c r="A636" s="1">
        <v>635</v>
      </c>
      <c r="B636" t="s">
        <v>39</v>
      </c>
      <c r="H636" t="s">
        <v>44</v>
      </c>
      <c r="M636" t="s">
        <v>49</v>
      </c>
      <c r="O636" s="5">
        <f t="shared" si="153"/>
        <v>3</v>
      </c>
      <c r="P636" s="5">
        <f t="shared" si="154"/>
        <v>1</v>
      </c>
      <c r="R636" s="5">
        <f t="shared" si="155"/>
        <v>1</v>
      </c>
      <c r="S636" s="5">
        <f t="shared" si="156"/>
        <v>0</v>
      </c>
      <c r="T636" s="5">
        <f t="shared" si="157"/>
        <v>0</v>
      </c>
      <c r="U636" s="5">
        <f t="shared" si="158"/>
        <v>0</v>
      </c>
      <c r="V636" s="5">
        <f t="shared" si="159"/>
        <v>0</v>
      </c>
      <c r="W636" s="5">
        <f t="shared" si="160"/>
        <v>0</v>
      </c>
      <c r="X636" s="5">
        <f t="shared" si="161"/>
        <v>1</v>
      </c>
      <c r="Y636" s="5">
        <f t="shared" si="162"/>
        <v>0</v>
      </c>
      <c r="Z636" s="5">
        <f t="shared" si="163"/>
        <v>0</v>
      </c>
      <c r="AA636" s="5">
        <f t="shared" si="164"/>
        <v>0</v>
      </c>
      <c r="AB636" s="5">
        <f t="shared" si="165"/>
        <v>0</v>
      </c>
      <c r="AC636" s="5">
        <f t="shared" si="166"/>
        <v>1</v>
      </c>
      <c r="AD636" s="16"/>
      <c r="AF636" s="5">
        <f t="shared" si="167"/>
        <v>3</v>
      </c>
      <c r="AG636" s="5">
        <f t="shared" si="168"/>
        <v>3</v>
      </c>
      <c r="AH636" s="5" t="str">
        <f t="shared" si="169"/>
        <v>Correct</v>
      </c>
      <c r="AI636" t="s">
        <v>94</v>
      </c>
      <c r="AJ636">
        <v>25</v>
      </c>
      <c r="AK636" t="s">
        <v>95</v>
      </c>
      <c r="AL636" t="s">
        <v>118</v>
      </c>
      <c r="AM636" t="s">
        <v>134</v>
      </c>
      <c r="AN636" t="s">
        <v>98</v>
      </c>
      <c r="AO636" s="1" t="s">
        <v>362</v>
      </c>
      <c r="AP636" t="s">
        <v>112</v>
      </c>
      <c r="AQ636" t="s">
        <v>110</v>
      </c>
      <c r="AR636" t="s">
        <v>101</v>
      </c>
      <c r="AS636" t="s">
        <v>102</v>
      </c>
      <c r="AT636" s="1"/>
    </row>
    <row r="637" spans="1:47" x14ac:dyDescent="0.25">
      <c r="A637" s="1">
        <v>636</v>
      </c>
      <c r="B637" t="s">
        <v>39</v>
      </c>
      <c r="F637" t="s">
        <v>43</v>
      </c>
      <c r="K637" t="s">
        <v>47</v>
      </c>
      <c r="O637" s="5">
        <f t="shared" si="153"/>
        <v>3</v>
      </c>
      <c r="P637" s="5">
        <f t="shared" si="154"/>
        <v>1</v>
      </c>
      <c r="R637" s="5">
        <f t="shared" si="155"/>
        <v>1</v>
      </c>
      <c r="S637" s="5">
        <f t="shared" si="156"/>
        <v>0</v>
      </c>
      <c r="T637" s="5">
        <f t="shared" si="157"/>
        <v>0</v>
      </c>
      <c r="U637" s="5">
        <f t="shared" si="158"/>
        <v>0</v>
      </c>
      <c r="V637" s="5">
        <f t="shared" si="159"/>
        <v>1</v>
      </c>
      <c r="W637" s="5">
        <f t="shared" si="160"/>
        <v>0</v>
      </c>
      <c r="X637" s="5">
        <f t="shared" si="161"/>
        <v>0</v>
      </c>
      <c r="Y637" s="5">
        <f t="shared" si="162"/>
        <v>0</v>
      </c>
      <c r="Z637" s="5">
        <f t="shared" si="163"/>
        <v>0</v>
      </c>
      <c r="AA637" s="5">
        <f t="shared" si="164"/>
        <v>1</v>
      </c>
      <c r="AB637" s="5">
        <f t="shared" si="165"/>
        <v>0</v>
      </c>
      <c r="AC637" s="5">
        <f t="shared" si="166"/>
        <v>0</v>
      </c>
      <c r="AD637" s="16"/>
      <c r="AF637" s="5">
        <f t="shared" si="167"/>
        <v>3</v>
      </c>
      <c r="AG637" s="5">
        <f t="shared" si="168"/>
        <v>3</v>
      </c>
      <c r="AH637" s="5" t="str">
        <f t="shared" si="169"/>
        <v>Correct</v>
      </c>
      <c r="AI637" t="s">
        <v>94</v>
      </c>
      <c r="AJ637">
        <v>68</v>
      </c>
      <c r="AK637" t="s">
        <v>115</v>
      </c>
      <c r="AL637" t="s">
        <v>321</v>
      </c>
      <c r="AM637" t="s">
        <v>97</v>
      </c>
      <c r="AO637" s="1" t="s">
        <v>80</v>
      </c>
      <c r="AP637" t="s">
        <v>108</v>
      </c>
      <c r="AQ637" t="s">
        <v>103</v>
      </c>
      <c r="AR637" t="s">
        <v>101</v>
      </c>
      <c r="AS637" t="s">
        <v>102</v>
      </c>
      <c r="AT637" s="1"/>
    </row>
    <row r="638" spans="1:47" x14ac:dyDescent="0.25">
      <c r="A638" s="1">
        <v>637</v>
      </c>
      <c r="O638" s="5">
        <f t="shared" si="153"/>
        <v>0</v>
      </c>
      <c r="P638" s="5" t="e">
        <f t="shared" si="154"/>
        <v>#DIV/0!</v>
      </c>
      <c r="R638" s="5">
        <f t="shared" si="155"/>
        <v>0</v>
      </c>
      <c r="S638" s="5">
        <f t="shared" si="156"/>
        <v>0</v>
      </c>
      <c r="T638" s="5">
        <f t="shared" si="157"/>
        <v>0</v>
      </c>
      <c r="U638" s="5">
        <f t="shared" si="158"/>
        <v>0</v>
      </c>
      <c r="V638" s="5">
        <f t="shared" si="159"/>
        <v>0</v>
      </c>
      <c r="W638" s="5">
        <f t="shared" si="160"/>
        <v>0</v>
      </c>
      <c r="X638" s="5">
        <f t="shared" si="161"/>
        <v>0</v>
      </c>
      <c r="Y638" s="5">
        <f t="shared" si="162"/>
        <v>0</v>
      </c>
      <c r="Z638" s="5">
        <f t="shared" si="163"/>
        <v>0</v>
      </c>
      <c r="AA638" s="5">
        <f t="shared" si="164"/>
        <v>0</v>
      </c>
      <c r="AB638" s="5">
        <f t="shared" si="165"/>
        <v>0</v>
      </c>
      <c r="AC638" s="5">
        <f t="shared" si="166"/>
        <v>0</v>
      </c>
      <c r="AD638" s="16"/>
      <c r="AF638" s="5">
        <f t="shared" si="167"/>
        <v>0</v>
      </c>
      <c r="AG638" s="5">
        <f t="shared" si="168"/>
        <v>0</v>
      </c>
      <c r="AH638" s="5" t="str">
        <f t="shared" si="169"/>
        <v>Correct</v>
      </c>
      <c r="AI638" t="s">
        <v>105</v>
      </c>
      <c r="AJ638">
        <v>47</v>
      </c>
      <c r="AK638" t="s">
        <v>95</v>
      </c>
      <c r="AL638" t="s">
        <v>96</v>
      </c>
      <c r="AM638" t="s">
        <v>97</v>
      </c>
      <c r="AO638" s="1" t="s">
        <v>80</v>
      </c>
      <c r="AP638" t="s">
        <v>112</v>
      </c>
      <c r="AQ638" t="s">
        <v>103</v>
      </c>
      <c r="AR638" t="s">
        <v>101</v>
      </c>
      <c r="AS638" t="s">
        <v>102</v>
      </c>
      <c r="AT638" s="1"/>
      <c r="AU638" t="s">
        <v>102</v>
      </c>
    </row>
    <row r="639" spans="1:47" x14ac:dyDescent="0.25">
      <c r="A639" s="1">
        <v>638</v>
      </c>
      <c r="B639" t="s">
        <v>39</v>
      </c>
      <c r="H639" t="s">
        <v>44</v>
      </c>
      <c r="J639" t="s">
        <v>46</v>
      </c>
      <c r="M639" t="s">
        <v>49</v>
      </c>
      <c r="O639" s="5">
        <f t="shared" si="153"/>
        <v>4</v>
      </c>
      <c r="P639" s="5">
        <f t="shared" si="154"/>
        <v>0.75</v>
      </c>
      <c r="R639" s="5">
        <f t="shared" si="155"/>
        <v>0.75</v>
      </c>
      <c r="S639" s="5">
        <f t="shared" si="156"/>
        <v>0</v>
      </c>
      <c r="T639" s="5">
        <f t="shared" si="157"/>
        <v>0</v>
      </c>
      <c r="U639" s="5">
        <f t="shared" si="158"/>
        <v>0</v>
      </c>
      <c r="V639" s="5">
        <f t="shared" si="159"/>
        <v>0</v>
      </c>
      <c r="W639" s="5">
        <f t="shared" si="160"/>
        <v>0</v>
      </c>
      <c r="X639" s="5">
        <f t="shared" si="161"/>
        <v>0.75</v>
      </c>
      <c r="Y639" s="5">
        <f t="shared" si="162"/>
        <v>0</v>
      </c>
      <c r="Z639" s="5">
        <f t="shared" si="163"/>
        <v>0.75</v>
      </c>
      <c r="AA639" s="5">
        <f t="shared" si="164"/>
        <v>0</v>
      </c>
      <c r="AB639" s="5">
        <f t="shared" si="165"/>
        <v>0</v>
      </c>
      <c r="AC639" s="5">
        <f t="shared" si="166"/>
        <v>0.75</v>
      </c>
      <c r="AD639" s="16"/>
      <c r="AF639" s="5">
        <f t="shared" si="167"/>
        <v>3</v>
      </c>
      <c r="AG639" s="5">
        <f t="shared" si="168"/>
        <v>4</v>
      </c>
      <c r="AH639" s="5" t="str">
        <f t="shared" si="169"/>
        <v>Correct</v>
      </c>
      <c r="AI639" t="s">
        <v>94</v>
      </c>
      <c r="AJ639">
        <v>53</v>
      </c>
      <c r="AK639" t="s">
        <v>121</v>
      </c>
      <c r="AL639" t="s">
        <v>168</v>
      </c>
      <c r="AM639" t="s">
        <v>97</v>
      </c>
      <c r="AO639" s="1" t="s">
        <v>80</v>
      </c>
      <c r="AP639" t="s">
        <v>112</v>
      </c>
      <c r="AQ639" t="s">
        <v>120</v>
      </c>
      <c r="AR639" t="s">
        <v>101</v>
      </c>
      <c r="AS639" t="s">
        <v>102</v>
      </c>
      <c r="AT639" s="1"/>
      <c r="AU639" t="s">
        <v>102</v>
      </c>
    </row>
    <row r="640" spans="1:47" x14ac:dyDescent="0.25">
      <c r="A640" s="1">
        <v>639</v>
      </c>
      <c r="B640" t="s">
        <v>39</v>
      </c>
      <c r="C640" t="s">
        <v>40</v>
      </c>
      <c r="K640" t="s">
        <v>47</v>
      </c>
      <c r="O640" s="5">
        <f t="shared" si="153"/>
        <v>3</v>
      </c>
      <c r="P640" s="5">
        <f t="shared" si="154"/>
        <v>1</v>
      </c>
      <c r="R640" s="5">
        <f t="shared" si="155"/>
        <v>1</v>
      </c>
      <c r="S640" s="5">
        <f t="shared" si="156"/>
        <v>1</v>
      </c>
      <c r="T640" s="5">
        <f t="shared" si="157"/>
        <v>0</v>
      </c>
      <c r="U640" s="5">
        <f t="shared" si="158"/>
        <v>0</v>
      </c>
      <c r="V640" s="5">
        <f t="shared" si="159"/>
        <v>0</v>
      </c>
      <c r="W640" s="5">
        <f t="shared" si="160"/>
        <v>0</v>
      </c>
      <c r="X640" s="5">
        <f t="shared" si="161"/>
        <v>0</v>
      </c>
      <c r="Y640" s="5">
        <f t="shared" si="162"/>
        <v>0</v>
      </c>
      <c r="Z640" s="5">
        <f t="shared" si="163"/>
        <v>0</v>
      </c>
      <c r="AA640" s="5">
        <f t="shared" si="164"/>
        <v>1</v>
      </c>
      <c r="AB640" s="5">
        <f t="shared" si="165"/>
        <v>0</v>
      </c>
      <c r="AC640" s="5">
        <f t="shared" si="166"/>
        <v>0</v>
      </c>
      <c r="AD640" s="16"/>
      <c r="AF640" s="5">
        <f t="shared" si="167"/>
        <v>3</v>
      </c>
      <c r="AG640" s="5">
        <f t="shared" si="168"/>
        <v>3</v>
      </c>
      <c r="AH640" s="5" t="str">
        <f t="shared" si="169"/>
        <v>Correct</v>
      </c>
      <c r="AI640" t="s">
        <v>94</v>
      </c>
      <c r="AJ640">
        <v>39</v>
      </c>
      <c r="AK640" t="s">
        <v>121</v>
      </c>
      <c r="AL640" t="s">
        <v>254</v>
      </c>
      <c r="AM640" t="s">
        <v>97</v>
      </c>
      <c r="AN640" t="s">
        <v>98</v>
      </c>
      <c r="AO640" s="1" t="s">
        <v>80</v>
      </c>
      <c r="AP640" t="s">
        <v>99</v>
      </c>
      <c r="AQ640" t="s">
        <v>103</v>
      </c>
      <c r="AR640" t="s">
        <v>101</v>
      </c>
      <c r="AS640" t="s">
        <v>102</v>
      </c>
      <c r="AT640" s="1"/>
      <c r="AU640" t="s">
        <v>102</v>
      </c>
    </row>
    <row r="641" spans="1:47" x14ac:dyDescent="0.25">
      <c r="A641" s="1">
        <v>640</v>
      </c>
      <c r="E641" t="s">
        <v>42</v>
      </c>
      <c r="F641" t="s">
        <v>43</v>
      </c>
      <c r="K641" t="s">
        <v>47</v>
      </c>
      <c r="O641" s="5">
        <f t="shared" si="153"/>
        <v>3</v>
      </c>
      <c r="P641" s="5">
        <f t="shared" si="154"/>
        <v>1</v>
      </c>
      <c r="R641" s="5">
        <f t="shared" si="155"/>
        <v>0</v>
      </c>
      <c r="S641" s="5">
        <f t="shared" si="156"/>
        <v>0</v>
      </c>
      <c r="T641" s="5">
        <f t="shared" si="157"/>
        <v>0</v>
      </c>
      <c r="U641" s="5">
        <f t="shared" si="158"/>
        <v>1</v>
      </c>
      <c r="V641" s="5">
        <f t="shared" si="159"/>
        <v>1</v>
      </c>
      <c r="W641" s="5">
        <f t="shared" si="160"/>
        <v>0</v>
      </c>
      <c r="X641" s="5">
        <f t="shared" si="161"/>
        <v>0</v>
      </c>
      <c r="Y641" s="5">
        <f t="shared" si="162"/>
        <v>0</v>
      </c>
      <c r="Z641" s="5">
        <f t="shared" si="163"/>
        <v>0</v>
      </c>
      <c r="AA641" s="5">
        <f t="shared" si="164"/>
        <v>1</v>
      </c>
      <c r="AB641" s="5">
        <f t="shared" si="165"/>
        <v>0</v>
      </c>
      <c r="AC641" s="5">
        <f t="shared" si="166"/>
        <v>0</v>
      </c>
      <c r="AD641" s="16"/>
      <c r="AF641" s="5">
        <f t="shared" si="167"/>
        <v>3</v>
      </c>
      <c r="AG641" s="5">
        <f t="shared" si="168"/>
        <v>3</v>
      </c>
      <c r="AH641" s="5" t="str">
        <f t="shared" si="169"/>
        <v>Correct</v>
      </c>
      <c r="AI641" t="s">
        <v>94</v>
      </c>
      <c r="AJ641">
        <v>35</v>
      </c>
      <c r="AK641" t="s">
        <v>95</v>
      </c>
      <c r="AL641" t="s">
        <v>157</v>
      </c>
      <c r="AM641" t="s">
        <v>97</v>
      </c>
      <c r="AN641" t="s">
        <v>98</v>
      </c>
      <c r="AO641" s="1" t="s">
        <v>80</v>
      </c>
      <c r="AP641" t="s">
        <v>99</v>
      </c>
      <c r="AQ641" t="s">
        <v>137</v>
      </c>
      <c r="AR641" t="s">
        <v>101</v>
      </c>
      <c r="AS641" t="s">
        <v>98</v>
      </c>
      <c r="AT641" s="1"/>
      <c r="AU641" t="s">
        <v>102</v>
      </c>
    </row>
    <row r="642" spans="1:47" x14ac:dyDescent="0.25">
      <c r="A642" s="1">
        <v>641</v>
      </c>
      <c r="K642" t="s">
        <v>47</v>
      </c>
      <c r="O642" s="5">
        <f t="shared" si="153"/>
        <v>1</v>
      </c>
      <c r="P642" s="5">
        <f t="shared" si="154"/>
        <v>3</v>
      </c>
      <c r="R642" s="5">
        <f t="shared" si="155"/>
        <v>0</v>
      </c>
      <c r="S642" s="5">
        <f t="shared" si="156"/>
        <v>0</v>
      </c>
      <c r="T642" s="5">
        <f t="shared" si="157"/>
        <v>0</v>
      </c>
      <c r="U642" s="5">
        <f t="shared" si="158"/>
        <v>0</v>
      </c>
      <c r="V642" s="5">
        <f t="shared" si="159"/>
        <v>0</v>
      </c>
      <c r="W642" s="5">
        <f t="shared" si="160"/>
        <v>0</v>
      </c>
      <c r="X642" s="5">
        <f t="shared" si="161"/>
        <v>0</v>
      </c>
      <c r="Y642" s="5">
        <f t="shared" si="162"/>
        <v>0</v>
      </c>
      <c r="Z642" s="5">
        <f t="shared" si="163"/>
        <v>0</v>
      </c>
      <c r="AA642" s="5">
        <f t="shared" si="164"/>
        <v>1</v>
      </c>
      <c r="AB642" s="5">
        <f t="shared" si="165"/>
        <v>0</v>
      </c>
      <c r="AC642" s="5">
        <f t="shared" si="166"/>
        <v>0</v>
      </c>
      <c r="AD642" s="16"/>
      <c r="AF642" s="5">
        <f t="shared" si="167"/>
        <v>1</v>
      </c>
      <c r="AG642" s="5">
        <f t="shared" si="168"/>
        <v>1</v>
      </c>
      <c r="AH642" s="5" t="str">
        <f t="shared" si="169"/>
        <v>Correct</v>
      </c>
      <c r="AI642" t="s">
        <v>94</v>
      </c>
      <c r="AJ642">
        <v>55</v>
      </c>
      <c r="AK642" t="s">
        <v>95</v>
      </c>
      <c r="AL642" t="s">
        <v>195</v>
      </c>
      <c r="AO642" s="1" t="s">
        <v>80</v>
      </c>
      <c r="AP642" t="s">
        <v>99</v>
      </c>
      <c r="AQ642" t="s">
        <v>120</v>
      </c>
      <c r="AR642" t="s">
        <v>101</v>
      </c>
      <c r="AS642" t="s">
        <v>102</v>
      </c>
      <c r="AT642" s="1"/>
      <c r="AU642" t="s">
        <v>98</v>
      </c>
    </row>
    <row r="643" spans="1:47" x14ac:dyDescent="0.25">
      <c r="A643" s="1">
        <v>642</v>
      </c>
      <c r="C643" t="s">
        <v>40</v>
      </c>
      <c r="E643" t="s">
        <v>42</v>
      </c>
      <c r="G643" t="s">
        <v>37</v>
      </c>
      <c r="O643" s="5">
        <f t="shared" ref="O643:O706" si="170">COUNTA(B643:N643)</f>
        <v>3</v>
      </c>
      <c r="P643" s="5">
        <f t="shared" ref="P643:P706" si="171">3/O643</f>
        <v>1</v>
      </c>
      <c r="R643" s="5">
        <f t="shared" ref="R643:R706" si="172">IF($O643&lt;3,IF($B643=$B$1,1,0),IF($B643=$B$1,$P643,0))</f>
        <v>0</v>
      </c>
      <c r="S643" s="5">
        <f t="shared" ref="S643:S706" si="173">IF($O643&lt;3,IF($C643=$C$1,1,0),IF($C643=$C$1,$P643,0))</f>
        <v>1</v>
      </c>
      <c r="T643" s="5">
        <f t="shared" ref="T643:T706" si="174">IF($O643&lt;3,IF($D643=$D$1,1,0),IF($D643=$D$1,$P643,0))</f>
        <v>0</v>
      </c>
      <c r="U643" s="5">
        <f t="shared" ref="U643:U706" si="175">IF($O643&lt;3,IF($E643=$E$1,1,0),IF($E643=$E$1,$P643,0))</f>
        <v>1</v>
      </c>
      <c r="V643" s="5">
        <f t="shared" ref="V643:V706" si="176">IF($O643&lt;3,IF($F643=$F$1,1,0),IF($F643=$F$1,$P643,0))</f>
        <v>0</v>
      </c>
      <c r="W643" s="5">
        <f t="shared" ref="W643:W706" si="177">IF($O643&lt;3,IF($G643=$G$1,1,0),IF($G643=$G$1,$P643,0))</f>
        <v>1</v>
      </c>
      <c r="X643" s="5">
        <f t="shared" ref="X643:X706" si="178">IF($O643&lt;3,IF($H643=$H$1,1,0),IF($H643=$H$1,$P643,0))</f>
        <v>0</v>
      </c>
      <c r="Y643" s="5">
        <f t="shared" ref="Y643:Y706" si="179">IF($O643&lt;3,IF($I643=$I$1,1,0),IF($I643=$I$1,$P643,0))</f>
        <v>0</v>
      </c>
      <c r="Z643" s="5">
        <f t="shared" ref="Z643:Z706" si="180">IF($O643&lt;3,IF($J643=$J$1,1,0),IF($J643=$J$1,$P643,0))</f>
        <v>0</v>
      </c>
      <c r="AA643" s="5">
        <f t="shared" ref="AA643:AA706" si="181">IF($O643&lt;3,IF($K643=$K$1,1,0),IF($K643=$K$1,$P643,0))</f>
        <v>0</v>
      </c>
      <c r="AB643" s="5">
        <f t="shared" ref="AB643:AB706" si="182">IF($O643&lt;3,IF($L643=$L$1,1,0),IF($L643=$L$1,$P643,0))</f>
        <v>0</v>
      </c>
      <c r="AC643" s="5">
        <f t="shared" ref="AC643:AC706" si="183">IF($O643&lt;3,IF($M643=$M$1,1,0),IF($M643=$M$1,$P643,0))</f>
        <v>0</v>
      </c>
      <c r="AD643" s="16"/>
      <c r="AF643" s="5">
        <f t="shared" ref="AF643:AF706" si="184">SUM(Q643:AC643)</f>
        <v>3</v>
      </c>
      <c r="AG643" s="5">
        <f t="shared" ref="AG643:AG706" si="185">O643</f>
        <v>3</v>
      </c>
      <c r="AH643" s="5" t="str">
        <f t="shared" ref="AH643:AH706" si="186">IF(AF643=AG643,"Correct",IF(AF643=3,"Correct","Wrong"))</f>
        <v>Correct</v>
      </c>
      <c r="AI643" t="s">
        <v>94</v>
      </c>
      <c r="AK643" t="s">
        <v>121</v>
      </c>
      <c r="AL643" t="s">
        <v>172</v>
      </c>
      <c r="AM643" t="s">
        <v>107</v>
      </c>
      <c r="AN643" t="s">
        <v>98</v>
      </c>
      <c r="AO643" s="1" t="s">
        <v>80</v>
      </c>
      <c r="AQ643" t="s">
        <v>120</v>
      </c>
      <c r="AR643" t="s">
        <v>101</v>
      </c>
      <c r="AS643" t="s">
        <v>102</v>
      </c>
      <c r="AT643" s="1"/>
      <c r="AU643" t="s">
        <v>102</v>
      </c>
    </row>
    <row r="644" spans="1:47" x14ac:dyDescent="0.25">
      <c r="A644" s="1">
        <v>643</v>
      </c>
      <c r="E644" t="s">
        <v>42</v>
      </c>
      <c r="O644" s="5">
        <f t="shared" si="170"/>
        <v>1</v>
      </c>
      <c r="P644" s="5">
        <f t="shared" si="171"/>
        <v>3</v>
      </c>
      <c r="R644" s="5">
        <f t="shared" si="172"/>
        <v>0</v>
      </c>
      <c r="S644" s="5">
        <f t="shared" si="173"/>
        <v>0</v>
      </c>
      <c r="T644" s="5">
        <f t="shared" si="174"/>
        <v>0</v>
      </c>
      <c r="U644" s="5">
        <f t="shared" si="175"/>
        <v>1</v>
      </c>
      <c r="V644" s="5">
        <f t="shared" si="176"/>
        <v>0</v>
      </c>
      <c r="W644" s="5">
        <f t="shared" si="177"/>
        <v>0</v>
      </c>
      <c r="X644" s="5">
        <f t="shared" si="178"/>
        <v>0</v>
      </c>
      <c r="Y644" s="5">
        <f t="shared" si="179"/>
        <v>0</v>
      </c>
      <c r="Z644" s="5">
        <f t="shared" si="180"/>
        <v>0</v>
      </c>
      <c r="AA644" s="5">
        <f t="shared" si="181"/>
        <v>0</v>
      </c>
      <c r="AB644" s="5">
        <f t="shared" si="182"/>
        <v>0</v>
      </c>
      <c r="AC644" s="5">
        <f t="shared" si="183"/>
        <v>0</v>
      </c>
      <c r="AD644" s="16"/>
      <c r="AF644" s="5">
        <f t="shared" si="184"/>
        <v>1</v>
      </c>
      <c r="AG644" s="5">
        <f t="shared" si="185"/>
        <v>1</v>
      </c>
      <c r="AH644" s="5" t="str">
        <f t="shared" si="186"/>
        <v>Correct</v>
      </c>
      <c r="AI644" t="s">
        <v>94</v>
      </c>
      <c r="AJ644">
        <v>50</v>
      </c>
      <c r="AK644" t="s">
        <v>121</v>
      </c>
      <c r="AL644" t="s">
        <v>174</v>
      </c>
      <c r="AM644" t="s">
        <v>97</v>
      </c>
      <c r="AN644" t="s">
        <v>98</v>
      </c>
      <c r="AO644" s="1" t="s">
        <v>80</v>
      </c>
      <c r="AP644" t="s">
        <v>99</v>
      </c>
      <c r="AQ644" t="s">
        <v>110</v>
      </c>
      <c r="AR644" t="s">
        <v>101</v>
      </c>
      <c r="AS644" t="s">
        <v>102</v>
      </c>
      <c r="AT644" s="1"/>
      <c r="AU644" t="s">
        <v>98</v>
      </c>
    </row>
    <row r="645" spans="1:47" x14ac:dyDescent="0.25">
      <c r="A645" s="1">
        <v>644</v>
      </c>
      <c r="B645" t="s">
        <v>39</v>
      </c>
      <c r="C645" t="s">
        <v>40</v>
      </c>
      <c r="F645" t="s">
        <v>43</v>
      </c>
      <c r="H645" t="s">
        <v>44</v>
      </c>
      <c r="L645" t="s">
        <v>48</v>
      </c>
      <c r="O645" s="5">
        <f t="shared" si="170"/>
        <v>5</v>
      </c>
      <c r="P645" s="5">
        <f t="shared" si="171"/>
        <v>0.6</v>
      </c>
      <c r="R645" s="5">
        <f t="shared" si="172"/>
        <v>0.6</v>
      </c>
      <c r="S645" s="5">
        <f t="shared" si="173"/>
        <v>0.6</v>
      </c>
      <c r="T645" s="5">
        <f t="shared" si="174"/>
        <v>0</v>
      </c>
      <c r="U645" s="5">
        <f t="shared" si="175"/>
        <v>0</v>
      </c>
      <c r="V645" s="5">
        <f t="shared" si="176"/>
        <v>0.6</v>
      </c>
      <c r="W645" s="5">
        <f t="shared" si="177"/>
        <v>0</v>
      </c>
      <c r="X645" s="5">
        <f t="shared" si="178"/>
        <v>0.6</v>
      </c>
      <c r="Y645" s="5">
        <f t="shared" si="179"/>
        <v>0</v>
      </c>
      <c r="Z645" s="5">
        <f t="shared" si="180"/>
        <v>0</v>
      </c>
      <c r="AA645" s="5">
        <f t="shared" si="181"/>
        <v>0</v>
      </c>
      <c r="AB645" s="5">
        <f t="shared" si="182"/>
        <v>0.6</v>
      </c>
      <c r="AC645" s="5">
        <f t="shared" si="183"/>
        <v>0</v>
      </c>
      <c r="AD645" s="16"/>
      <c r="AF645" s="5">
        <f t="shared" si="184"/>
        <v>3</v>
      </c>
      <c r="AG645" s="5">
        <f t="shared" si="185"/>
        <v>5</v>
      </c>
      <c r="AH645" s="5" t="str">
        <f t="shared" si="186"/>
        <v>Correct</v>
      </c>
      <c r="AI645" t="s">
        <v>105</v>
      </c>
      <c r="AJ645">
        <v>53</v>
      </c>
      <c r="AK645" t="s">
        <v>121</v>
      </c>
      <c r="AL645" t="s">
        <v>172</v>
      </c>
      <c r="AM645" t="s">
        <v>107</v>
      </c>
      <c r="AN645" t="s">
        <v>98</v>
      </c>
      <c r="AO645" s="1" t="s">
        <v>80</v>
      </c>
      <c r="AP645" t="s">
        <v>99</v>
      </c>
      <c r="AQ645" t="s">
        <v>110</v>
      </c>
      <c r="AR645" t="s">
        <v>125</v>
      </c>
      <c r="AS645" t="s">
        <v>102</v>
      </c>
      <c r="AT645" s="1"/>
      <c r="AU645" t="s">
        <v>102</v>
      </c>
    </row>
    <row r="646" spans="1:47" x14ac:dyDescent="0.25">
      <c r="A646" s="1">
        <v>645</v>
      </c>
      <c r="B646" t="s">
        <v>39</v>
      </c>
      <c r="C646" t="s">
        <v>40</v>
      </c>
      <c r="E646" t="s">
        <v>42</v>
      </c>
      <c r="O646" s="5">
        <f t="shared" si="170"/>
        <v>3</v>
      </c>
      <c r="P646" s="5">
        <f t="shared" si="171"/>
        <v>1</v>
      </c>
      <c r="R646" s="5">
        <f t="shared" si="172"/>
        <v>1</v>
      </c>
      <c r="S646" s="5">
        <f t="shared" si="173"/>
        <v>1</v>
      </c>
      <c r="T646" s="5">
        <f t="shared" si="174"/>
        <v>0</v>
      </c>
      <c r="U646" s="5">
        <f t="shared" si="175"/>
        <v>1</v>
      </c>
      <c r="V646" s="5">
        <f t="shared" si="176"/>
        <v>0</v>
      </c>
      <c r="W646" s="5">
        <f t="shared" si="177"/>
        <v>0</v>
      </c>
      <c r="X646" s="5">
        <f t="shared" si="178"/>
        <v>0</v>
      </c>
      <c r="Y646" s="5">
        <f t="shared" si="179"/>
        <v>0</v>
      </c>
      <c r="Z646" s="5">
        <f t="shared" si="180"/>
        <v>0</v>
      </c>
      <c r="AA646" s="5">
        <f t="shared" si="181"/>
        <v>0</v>
      </c>
      <c r="AB646" s="5">
        <f t="shared" si="182"/>
        <v>0</v>
      </c>
      <c r="AC646" s="5">
        <f t="shared" si="183"/>
        <v>0</v>
      </c>
      <c r="AD646" s="16"/>
      <c r="AF646" s="5">
        <f t="shared" si="184"/>
        <v>3</v>
      </c>
      <c r="AG646" s="5">
        <f t="shared" si="185"/>
        <v>3</v>
      </c>
      <c r="AH646" s="5" t="str">
        <f t="shared" si="186"/>
        <v>Correct</v>
      </c>
      <c r="AI646" t="s">
        <v>94</v>
      </c>
      <c r="AJ646">
        <v>62</v>
      </c>
      <c r="AK646" t="s">
        <v>121</v>
      </c>
      <c r="AL646" t="s">
        <v>172</v>
      </c>
      <c r="AM646" t="s">
        <v>107</v>
      </c>
      <c r="AN646" t="s">
        <v>98</v>
      </c>
      <c r="AO646" s="1" t="s">
        <v>80</v>
      </c>
      <c r="AP646" t="s">
        <v>109</v>
      </c>
      <c r="AQ646" t="s">
        <v>120</v>
      </c>
      <c r="AR646" t="s">
        <v>101</v>
      </c>
      <c r="AS646" t="s">
        <v>102</v>
      </c>
      <c r="AT646" s="1"/>
      <c r="AU646" t="s">
        <v>98</v>
      </c>
    </row>
    <row r="647" spans="1:47" x14ac:dyDescent="0.25">
      <c r="A647" s="1">
        <v>646</v>
      </c>
      <c r="B647" t="s">
        <v>39</v>
      </c>
      <c r="H647" t="s">
        <v>44</v>
      </c>
      <c r="O647" s="5">
        <f t="shared" si="170"/>
        <v>2</v>
      </c>
      <c r="P647" s="5">
        <f t="shared" si="171"/>
        <v>1.5</v>
      </c>
      <c r="R647" s="5">
        <f t="shared" si="172"/>
        <v>1</v>
      </c>
      <c r="S647" s="5">
        <f t="shared" si="173"/>
        <v>0</v>
      </c>
      <c r="T647" s="5">
        <f t="shared" si="174"/>
        <v>0</v>
      </c>
      <c r="U647" s="5">
        <f t="shared" si="175"/>
        <v>0</v>
      </c>
      <c r="V647" s="5">
        <f t="shared" si="176"/>
        <v>0</v>
      </c>
      <c r="W647" s="5">
        <f t="shared" si="177"/>
        <v>0</v>
      </c>
      <c r="X647" s="5">
        <f t="shared" si="178"/>
        <v>1</v>
      </c>
      <c r="Y647" s="5">
        <f t="shared" si="179"/>
        <v>0</v>
      </c>
      <c r="Z647" s="5">
        <f t="shared" si="180"/>
        <v>0</v>
      </c>
      <c r="AA647" s="5">
        <f t="shared" si="181"/>
        <v>0</v>
      </c>
      <c r="AB647" s="5">
        <f t="shared" si="182"/>
        <v>0</v>
      </c>
      <c r="AC647" s="5">
        <f t="shared" si="183"/>
        <v>0</v>
      </c>
      <c r="AD647" s="16"/>
      <c r="AF647" s="5">
        <f t="shared" si="184"/>
        <v>2</v>
      </c>
      <c r="AG647" s="5">
        <f t="shared" si="185"/>
        <v>2</v>
      </c>
      <c r="AH647" s="5" t="str">
        <f t="shared" si="186"/>
        <v>Correct</v>
      </c>
      <c r="AO647" s="1"/>
      <c r="AT647" s="1"/>
    </row>
    <row r="648" spans="1:47" x14ac:dyDescent="0.25">
      <c r="A648" s="1">
        <v>647</v>
      </c>
      <c r="I648" t="s">
        <v>45</v>
      </c>
      <c r="O648" s="5">
        <f t="shared" si="170"/>
        <v>1</v>
      </c>
      <c r="P648" s="5">
        <f t="shared" si="171"/>
        <v>3</v>
      </c>
      <c r="R648" s="5">
        <f t="shared" si="172"/>
        <v>0</v>
      </c>
      <c r="S648" s="5">
        <f t="shared" si="173"/>
        <v>0</v>
      </c>
      <c r="T648" s="5">
        <f t="shared" si="174"/>
        <v>0</v>
      </c>
      <c r="U648" s="5">
        <f t="shared" si="175"/>
        <v>0</v>
      </c>
      <c r="V648" s="5">
        <f t="shared" si="176"/>
        <v>0</v>
      </c>
      <c r="W648" s="5">
        <f t="shared" si="177"/>
        <v>0</v>
      </c>
      <c r="X648" s="5">
        <f t="shared" si="178"/>
        <v>0</v>
      </c>
      <c r="Y648" s="5">
        <f t="shared" si="179"/>
        <v>1</v>
      </c>
      <c r="Z648" s="5">
        <f t="shared" si="180"/>
        <v>0</v>
      </c>
      <c r="AA648" s="5">
        <f t="shared" si="181"/>
        <v>0</v>
      </c>
      <c r="AB648" s="5">
        <f t="shared" si="182"/>
        <v>0</v>
      </c>
      <c r="AC648" s="5">
        <f t="shared" si="183"/>
        <v>0</v>
      </c>
      <c r="AD648" s="16"/>
      <c r="AF648" s="5">
        <f t="shared" si="184"/>
        <v>1</v>
      </c>
      <c r="AG648" s="5">
        <f t="shared" si="185"/>
        <v>1</v>
      </c>
      <c r="AH648" s="5" t="str">
        <f t="shared" si="186"/>
        <v>Correct</v>
      </c>
      <c r="AI648" t="s">
        <v>105</v>
      </c>
      <c r="AJ648">
        <v>36</v>
      </c>
      <c r="AK648" t="s">
        <v>95</v>
      </c>
      <c r="AL648" t="s">
        <v>195</v>
      </c>
      <c r="AM648" t="s">
        <v>128</v>
      </c>
      <c r="AN648" t="s">
        <v>98</v>
      </c>
      <c r="AO648" s="1" t="s">
        <v>80</v>
      </c>
      <c r="AP648" t="s">
        <v>114</v>
      </c>
      <c r="AQ648" t="s">
        <v>120</v>
      </c>
      <c r="AR648" t="s">
        <v>101</v>
      </c>
      <c r="AS648" t="s">
        <v>102</v>
      </c>
      <c r="AT648" s="1" t="s">
        <v>92</v>
      </c>
      <c r="AU648" t="s">
        <v>98</v>
      </c>
    </row>
    <row r="649" spans="1:47" x14ac:dyDescent="0.25">
      <c r="A649" s="1">
        <v>648</v>
      </c>
      <c r="D649" t="s">
        <v>41</v>
      </c>
      <c r="G649" t="s">
        <v>37</v>
      </c>
      <c r="K649" t="s">
        <v>47</v>
      </c>
      <c r="O649" s="5">
        <f t="shared" si="170"/>
        <v>3</v>
      </c>
      <c r="P649" s="5">
        <f t="shared" si="171"/>
        <v>1</v>
      </c>
      <c r="R649" s="5">
        <f t="shared" si="172"/>
        <v>0</v>
      </c>
      <c r="S649" s="5">
        <f t="shared" si="173"/>
        <v>0</v>
      </c>
      <c r="T649" s="5">
        <f t="shared" si="174"/>
        <v>1</v>
      </c>
      <c r="U649" s="5">
        <f t="shared" si="175"/>
        <v>0</v>
      </c>
      <c r="V649" s="5">
        <f t="shared" si="176"/>
        <v>0</v>
      </c>
      <c r="W649" s="5">
        <f t="shared" si="177"/>
        <v>1</v>
      </c>
      <c r="X649" s="5">
        <f t="shared" si="178"/>
        <v>0</v>
      </c>
      <c r="Y649" s="5">
        <f t="shared" si="179"/>
        <v>0</v>
      </c>
      <c r="Z649" s="5">
        <f t="shared" si="180"/>
        <v>0</v>
      </c>
      <c r="AA649" s="5">
        <f t="shared" si="181"/>
        <v>1</v>
      </c>
      <c r="AB649" s="5">
        <f t="shared" si="182"/>
        <v>0</v>
      </c>
      <c r="AC649" s="5">
        <f t="shared" si="183"/>
        <v>0</v>
      </c>
      <c r="AD649" s="16"/>
      <c r="AF649" s="5">
        <f t="shared" si="184"/>
        <v>3</v>
      </c>
      <c r="AG649" s="5">
        <f t="shared" si="185"/>
        <v>3</v>
      </c>
      <c r="AH649" s="5" t="str">
        <f t="shared" si="186"/>
        <v>Correct</v>
      </c>
      <c r="AI649" t="s">
        <v>105</v>
      </c>
      <c r="AJ649">
        <v>34</v>
      </c>
      <c r="AK649" t="s">
        <v>95</v>
      </c>
      <c r="AL649" t="s">
        <v>206</v>
      </c>
      <c r="AN649" t="s">
        <v>102</v>
      </c>
      <c r="AO649" s="1" t="s">
        <v>355</v>
      </c>
      <c r="AP649" t="s">
        <v>112</v>
      </c>
      <c r="AQ649" t="s">
        <v>103</v>
      </c>
      <c r="AR649" t="s">
        <v>101</v>
      </c>
      <c r="AS649" t="s">
        <v>98</v>
      </c>
      <c r="AT649" s="1" t="s">
        <v>93</v>
      </c>
      <c r="AU649" t="s">
        <v>102</v>
      </c>
    </row>
    <row r="650" spans="1:47" x14ac:dyDescent="0.25">
      <c r="A650" s="1">
        <v>649</v>
      </c>
      <c r="O650" s="5">
        <f t="shared" si="170"/>
        <v>0</v>
      </c>
      <c r="P650" s="5" t="e">
        <f t="shared" si="171"/>
        <v>#DIV/0!</v>
      </c>
      <c r="R650" s="5">
        <f t="shared" si="172"/>
        <v>0</v>
      </c>
      <c r="S650" s="5">
        <f t="shared" si="173"/>
        <v>0</v>
      </c>
      <c r="T650" s="5">
        <f t="shared" si="174"/>
        <v>0</v>
      </c>
      <c r="U650" s="5">
        <f t="shared" si="175"/>
        <v>0</v>
      </c>
      <c r="V650" s="5">
        <f t="shared" si="176"/>
        <v>0</v>
      </c>
      <c r="W650" s="5">
        <f t="shared" si="177"/>
        <v>0</v>
      </c>
      <c r="X650" s="5">
        <f t="shared" si="178"/>
        <v>0</v>
      </c>
      <c r="Y650" s="5">
        <f t="shared" si="179"/>
        <v>0</v>
      </c>
      <c r="Z650" s="5">
        <f t="shared" si="180"/>
        <v>0</v>
      </c>
      <c r="AA650" s="5">
        <f t="shared" si="181"/>
        <v>0</v>
      </c>
      <c r="AB650" s="5">
        <f t="shared" si="182"/>
        <v>0</v>
      </c>
      <c r="AC650" s="5">
        <f t="shared" si="183"/>
        <v>0</v>
      </c>
      <c r="AD650" s="16"/>
      <c r="AF650" s="5">
        <f t="shared" si="184"/>
        <v>0</v>
      </c>
      <c r="AG650" s="5">
        <f t="shared" si="185"/>
        <v>0</v>
      </c>
      <c r="AH650" s="5" t="str">
        <f t="shared" si="186"/>
        <v>Correct</v>
      </c>
      <c r="AI650" t="s">
        <v>105</v>
      </c>
      <c r="AJ650">
        <v>25</v>
      </c>
      <c r="AK650" t="s">
        <v>121</v>
      </c>
      <c r="AL650" t="s">
        <v>183</v>
      </c>
      <c r="AM650" s="1" t="s">
        <v>346</v>
      </c>
      <c r="AN650" t="s">
        <v>102</v>
      </c>
      <c r="AO650" s="1" t="s">
        <v>81</v>
      </c>
      <c r="AP650" t="s">
        <v>109</v>
      </c>
      <c r="AQ650" t="s">
        <v>103</v>
      </c>
      <c r="AR650" t="s">
        <v>135</v>
      </c>
      <c r="AS650" t="s">
        <v>102</v>
      </c>
      <c r="AT650" s="1" t="s">
        <v>90</v>
      </c>
      <c r="AU650" t="s">
        <v>102</v>
      </c>
    </row>
    <row r="651" spans="1:47" x14ac:dyDescent="0.25">
      <c r="A651" s="1">
        <v>650</v>
      </c>
      <c r="C651" t="s">
        <v>40</v>
      </c>
      <c r="E651" t="s">
        <v>42</v>
      </c>
      <c r="K651" t="s">
        <v>47</v>
      </c>
      <c r="O651" s="5">
        <f t="shared" si="170"/>
        <v>3</v>
      </c>
      <c r="P651" s="5">
        <f t="shared" si="171"/>
        <v>1</v>
      </c>
      <c r="R651" s="5">
        <f t="shared" si="172"/>
        <v>0</v>
      </c>
      <c r="S651" s="5">
        <f t="shared" si="173"/>
        <v>1</v>
      </c>
      <c r="T651" s="5">
        <f t="shared" si="174"/>
        <v>0</v>
      </c>
      <c r="U651" s="5">
        <f t="shared" si="175"/>
        <v>1</v>
      </c>
      <c r="V651" s="5">
        <f t="shared" si="176"/>
        <v>0</v>
      </c>
      <c r="W651" s="5">
        <f t="shared" si="177"/>
        <v>0</v>
      </c>
      <c r="X651" s="5">
        <f t="shared" si="178"/>
        <v>0</v>
      </c>
      <c r="Y651" s="5">
        <f t="shared" si="179"/>
        <v>0</v>
      </c>
      <c r="Z651" s="5">
        <f t="shared" si="180"/>
        <v>0</v>
      </c>
      <c r="AA651" s="5">
        <f t="shared" si="181"/>
        <v>1</v>
      </c>
      <c r="AB651" s="5">
        <f t="shared" si="182"/>
        <v>0</v>
      </c>
      <c r="AC651" s="5">
        <f t="shared" si="183"/>
        <v>0</v>
      </c>
      <c r="AD651" s="16"/>
      <c r="AF651" s="5">
        <f t="shared" si="184"/>
        <v>3</v>
      </c>
      <c r="AG651" s="5">
        <f t="shared" si="185"/>
        <v>3</v>
      </c>
      <c r="AH651" s="5" t="str">
        <f t="shared" si="186"/>
        <v>Correct</v>
      </c>
      <c r="AI651" t="s">
        <v>94</v>
      </c>
      <c r="AJ651">
        <v>56</v>
      </c>
      <c r="AK651" t="s">
        <v>95</v>
      </c>
      <c r="AL651" t="s">
        <v>186</v>
      </c>
      <c r="AM651" t="s">
        <v>107</v>
      </c>
      <c r="AN651" t="s">
        <v>98</v>
      </c>
      <c r="AO651" s="1" t="s">
        <v>80</v>
      </c>
      <c r="AP651" t="s">
        <v>126</v>
      </c>
      <c r="AQ651" t="s">
        <v>110</v>
      </c>
      <c r="AR651" t="s">
        <v>101</v>
      </c>
      <c r="AS651" t="s">
        <v>102</v>
      </c>
      <c r="AT651" s="1" t="s">
        <v>92</v>
      </c>
      <c r="AU651" t="s">
        <v>102</v>
      </c>
    </row>
    <row r="652" spans="1:47" x14ac:dyDescent="0.25">
      <c r="A652" s="1">
        <v>651</v>
      </c>
      <c r="H652" t="s">
        <v>44</v>
      </c>
      <c r="O652" s="5">
        <f t="shared" si="170"/>
        <v>1</v>
      </c>
      <c r="P652" s="5">
        <f t="shared" si="171"/>
        <v>3</v>
      </c>
      <c r="R652" s="5">
        <f t="shared" si="172"/>
        <v>0</v>
      </c>
      <c r="S652" s="5">
        <f t="shared" si="173"/>
        <v>0</v>
      </c>
      <c r="T652" s="5">
        <f t="shared" si="174"/>
        <v>0</v>
      </c>
      <c r="U652" s="5">
        <f t="shared" si="175"/>
        <v>0</v>
      </c>
      <c r="V652" s="5">
        <f t="shared" si="176"/>
        <v>0</v>
      </c>
      <c r="W652" s="5">
        <f t="shared" si="177"/>
        <v>0</v>
      </c>
      <c r="X652" s="5">
        <f t="shared" si="178"/>
        <v>1</v>
      </c>
      <c r="Y652" s="5">
        <f t="shared" si="179"/>
        <v>0</v>
      </c>
      <c r="Z652" s="5">
        <f t="shared" si="180"/>
        <v>0</v>
      </c>
      <c r="AA652" s="5">
        <f t="shared" si="181"/>
        <v>0</v>
      </c>
      <c r="AB652" s="5">
        <f t="shared" si="182"/>
        <v>0</v>
      </c>
      <c r="AC652" s="5">
        <f t="shared" si="183"/>
        <v>0</v>
      </c>
      <c r="AD652" s="16"/>
      <c r="AF652" s="5">
        <f t="shared" si="184"/>
        <v>1</v>
      </c>
      <c r="AG652" s="5">
        <f t="shared" si="185"/>
        <v>1</v>
      </c>
      <c r="AH652" s="5" t="str">
        <f t="shared" si="186"/>
        <v>Correct</v>
      </c>
      <c r="AI652" t="s">
        <v>94</v>
      </c>
      <c r="AJ652">
        <v>21</v>
      </c>
      <c r="AK652" t="s">
        <v>95</v>
      </c>
      <c r="AL652" t="s">
        <v>238</v>
      </c>
      <c r="AM652" t="s">
        <v>107</v>
      </c>
      <c r="AO652" s="1" t="s">
        <v>80</v>
      </c>
      <c r="AQ652" t="s">
        <v>120</v>
      </c>
      <c r="AR652" t="s">
        <v>101</v>
      </c>
      <c r="AT652" s="1"/>
    </row>
    <row r="653" spans="1:47" x14ac:dyDescent="0.25">
      <c r="A653" s="1">
        <v>652</v>
      </c>
      <c r="B653" t="s">
        <v>39</v>
      </c>
      <c r="F653" t="s">
        <v>43</v>
      </c>
      <c r="H653" t="s">
        <v>44</v>
      </c>
      <c r="O653" s="5">
        <f t="shared" si="170"/>
        <v>3</v>
      </c>
      <c r="P653" s="5">
        <f t="shared" si="171"/>
        <v>1</v>
      </c>
      <c r="R653" s="5">
        <f t="shared" si="172"/>
        <v>1</v>
      </c>
      <c r="S653" s="5">
        <f t="shared" si="173"/>
        <v>0</v>
      </c>
      <c r="T653" s="5">
        <f t="shared" si="174"/>
        <v>0</v>
      </c>
      <c r="U653" s="5">
        <f t="shared" si="175"/>
        <v>0</v>
      </c>
      <c r="V653" s="5">
        <f t="shared" si="176"/>
        <v>1</v>
      </c>
      <c r="W653" s="5">
        <f t="shared" si="177"/>
        <v>0</v>
      </c>
      <c r="X653" s="5">
        <f t="shared" si="178"/>
        <v>1</v>
      </c>
      <c r="Y653" s="5">
        <f t="shared" si="179"/>
        <v>0</v>
      </c>
      <c r="Z653" s="5">
        <f t="shared" si="180"/>
        <v>0</v>
      </c>
      <c r="AA653" s="5">
        <f t="shared" si="181"/>
        <v>0</v>
      </c>
      <c r="AB653" s="5">
        <f t="shared" si="182"/>
        <v>0</v>
      </c>
      <c r="AC653" s="5">
        <f t="shared" si="183"/>
        <v>0</v>
      </c>
      <c r="AD653" s="16"/>
      <c r="AF653" s="5">
        <f t="shared" si="184"/>
        <v>3</v>
      </c>
      <c r="AG653" s="5">
        <f t="shared" si="185"/>
        <v>3</v>
      </c>
      <c r="AH653" s="5" t="str">
        <f t="shared" si="186"/>
        <v>Correct</v>
      </c>
      <c r="AI653" t="s">
        <v>105</v>
      </c>
      <c r="AJ653">
        <v>19</v>
      </c>
      <c r="AK653" t="s">
        <v>95</v>
      </c>
      <c r="AL653" t="s">
        <v>145</v>
      </c>
      <c r="AM653" t="s">
        <v>107</v>
      </c>
      <c r="AN653" t="s">
        <v>98</v>
      </c>
      <c r="AO653" s="1"/>
      <c r="AR653" t="s">
        <v>101</v>
      </c>
      <c r="AS653" t="s">
        <v>102</v>
      </c>
      <c r="AT653" s="1"/>
    </row>
    <row r="654" spans="1:47" x14ac:dyDescent="0.25">
      <c r="A654" s="1">
        <v>653</v>
      </c>
      <c r="C654" t="s">
        <v>40</v>
      </c>
      <c r="O654" s="5">
        <f t="shared" si="170"/>
        <v>1</v>
      </c>
      <c r="P654" s="5">
        <f t="shared" si="171"/>
        <v>3</v>
      </c>
      <c r="R654" s="5">
        <f t="shared" si="172"/>
        <v>0</v>
      </c>
      <c r="S654" s="5">
        <f t="shared" si="173"/>
        <v>1</v>
      </c>
      <c r="T654" s="5">
        <f t="shared" si="174"/>
        <v>0</v>
      </c>
      <c r="U654" s="5">
        <f t="shared" si="175"/>
        <v>0</v>
      </c>
      <c r="V654" s="5">
        <f t="shared" si="176"/>
        <v>0</v>
      </c>
      <c r="W654" s="5">
        <f t="shared" si="177"/>
        <v>0</v>
      </c>
      <c r="X654" s="5">
        <f t="shared" si="178"/>
        <v>0</v>
      </c>
      <c r="Y654" s="5">
        <f t="shared" si="179"/>
        <v>0</v>
      </c>
      <c r="Z654" s="5">
        <f t="shared" si="180"/>
        <v>0</v>
      </c>
      <c r="AA654" s="5">
        <f t="shared" si="181"/>
        <v>0</v>
      </c>
      <c r="AB654" s="5">
        <f t="shared" si="182"/>
        <v>0</v>
      </c>
      <c r="AC654" s="5">
        <f t="shared" si="183"/>
        <v>0</v>
      </c>
      <c r="AD654" s="16"/>
      <c r="AF654" s="5">
        <f t="shared" si="184"/>
        <v>1</v>
      </c>
      <c r="AG654" s="5">
        <f t="shared" si="185"/>
        <v>1</v>
      </c>
      <c r="AH654" s="5" t="str">
        <f t="shared" si="186"/>
        <v>Correct</v>
      </c>
      <c r="AI654" t="s">
        <v>94</v>
      </c>
      <c r="AJ654">
        <v>28</v>
      </c>
      <c r="AK654" t="s">
        <v>95</v>
      </c>
      <c r="AL654" t="s">
        <v>273</v>
      </c>
      <c r="AO654" s="1" t="s">
        <v>80</v>
      </c>
      <c r="AP654" t="s">
        <v>112</v>
      </c>
      <c r="AQ654" t="s">
        <v>120</v>
      </c>
      <c r="AR654" t="s">
        <v>101</v>
      </c>
      <c r="AS654" t="s">
        <v>102</v>
      </c>
      <c r="AT654" s="1" t="s">
        <v>92</v>
      </c>
      <c r="AU654" t="s">
        <v>102</v>
      </c>
    </row>
    <row r="655" spans="1:47" x14ac:dyDescent="0.25">
      <c r="A655" s="1">
        <v>654</v>
      </c>
      <c r="C655" t="s">
        <v>40</v>
      </c>
      <c r="E655" t="s">
        <v>42</v>
      </c>
      <c r="K655" t="s">
        <v>47</v>
      </c>
      <c r="O655" s="5">
        <f t="shared" si="170"/>
        <v>3</v>
      </c>
      <c r="P655" s="5">
        <f t="shared" si="171"/>
        <v>1</v>
      </c>
      <c r="R655" s="5">
        <f t="shared" si="172"/>
        <v>0</v>
      </c>
      <c r="S655" s="5">
        <f t="shared" si="173"/>
        <v>1</v>
      </c>
      <c r="T655" s="5">
        <f t="shared" si="174"/>
        <v>0</v>
      </c>
      <c r="U655" s="5">
        <f t="shared" si="175"/>
        <v>1</v>
      </c>
      <c r="V655" s="5">
        <f t="shared" si="176"/>
        <v>0</v>
      </c>
      <c r="W655" s="5">
        <f t="shared" si="177"/>
        <v>0</v>
      </c>
      <c r="X655" s="5">
        <f t="shared" si="178"/>
        <v>0</v>
      </c>
      <c r="Y655" s="5">
        <f t="shared" si="179"/>
        <v>0</v>
      </c>
      <c r="Z655" s="5">
        <f t="shared" si="180"/>
        <v>0</v>
      </c>
      <c r="AA655" s="5">
        <f t="shared" si="181"/>
        <v>1</v>
      </c>
      <c r="AB655" s="5">
        <f t="shared" si="182"/>
        <v>0</v>
      </c>
      <c r="AC655" s="5">
        <f t="shared" si="183"/>
        <v>0</v>
      </c>
      <c r="AD655" s="16"/>
      <c r="AF655" s="5">
        <f t="shared" si="184"/>
        <v>3</v>
      </c>
      <c r="AG655" s="5">
        <f t="shared" si="185"/>
        <v>3</v>
      </c>
      <c r="AH655" s="5" t="str">
        <f t="shared" si="186"/>
        <v>Correct</v>
      </c>
      <c r="AI655" t="s">
        <v>94</v>
      </c>
      <c r="AJ655">
        <v>24</v>
      </c>
      <c r="AK655" t="s">
        <v>95</v>
      </c>
      <c r="AL655" t="s">
        <v>206</v>
      </c>
      <c r="AM655" t="s">
        <v>107</v>
      </c>
      <c r="AN655" t="s">
        <v>98</v>
      </c>
      <c r="AO655" s="1" t="s">
        <v>80</v>
      </c>
      <c r="AP655" t="s">
        <v>114</v>
      </c>
      <c r="AQ655" t="s">
        <v>110</v>
      </c>
      <c r="AR655" t="s">
        <v>136</v>
      </c>
      <c r="AS655" t="s">
        <v>102</v>
      </c>
      <c r="AT655" s="1" t="s">
        <v>92</v>
      </c>
      <c r="AU655" t="s">
        <v>102</v>
      </c>
    </row>
    <row r="656" spans="1:47" x14ac:dyDescent="0.25">
      <c r="A656" s="1">
        <v>655</v>
      </c>
      <c r="D656" t="s">
        <v>41</v>
      </c>
      <c r="I656" t="s">
        <v>45</v>
      </c>
      <c r="K656" t="s">
        <v>47</v>
      </c>
      <c r="O656" s="5">
        <f t="shared" si="170"/>
        <v>3</v>
      </c>
      <c r="P656" s="5">
        <f t="shared" si="171"/>
        <v>1</v>
      </c>
      <c r="R656" s="5">
        <f t="shared" si="172"/>
        <v>0</v>
      </c>
      <c r="S656" s="5">
        <f t="shared" si="173"/>
        <v>0</v>
      </c>
      <c r="T656" s="5">
        <f t="shared" si="174"/>
        <v>1</v>
      </c>
      <c r="U656" s="5">
        <f t="shared" si="175"/>
        <v>0</v>
      </c>
      <c r="V656" s="5">
        <f t="shared" si="176"/>
        <v>0</v>
      </c>
      <c r="W656" s="5">
        <f t="shared" si="177"/>
        <v>0</v>
      </c>
      <c r="X656" s="5">
        <f t="shared" si="178"/>
        <v>0</v>
      </c>
      <c r="Y656" s="5">
        <f t="shared" si="179"/>
        <v>1</v>
      </c>
      <c r="Z656" s="5">
        <f t="shared" si="180"/>
        <v>0</v>
      </c>
      <c r="AA656" s="5">
        <f t="shared" si="181"/>
        <v>1</v>
      </c>
      <c r="AB656" s="5">
        <f t="shared" si="182"/>
        <v>0</v>
      </c>
      <c r="AC656" s="5">
        <f t="shared" si="183"/>
        <v>0</v>
      </c>
      <c r="AD656" s="16"/>
      <c r="AF656" s="5">
        <f t="shared" si="184"/>
        <v>3</v>
      </c>
      <c r="AG656" s="5">
        <f t="shared" si="185"/>
        <v>3</v>
      </c>
      <c r="AH656" s="5" t="str">
        <f t="shared" si="186"/>
        <v>Correct</v>
      </c>
      <c r="AI656" t="s">
        <v>94</v>
      </c>
      <c r="AJ656">
        <v>54</v>
      </c>
      <c r="AL656" t="s">
        <v>157</v>
      </c>
      <c r="AN656" t="s">
        <v>102</v>
      </c>
      <c r="AO656" s="1" t="s">
        <v>355</v>
      </c>
      <c r="AP656" t="s">
        <v>109</v>
      </c>
      <c r="AQ656" t="s">
        <v>110</v>
      </c>
      <c r="AR656" t="s">
        <v>101</v>
      </c>
      <c r="AS656" t="s">
        <v>102</v>
      </c>
      <c r="AT656" s="1"/>
      <c r="AU656" t="s">
        <v>98</v>
      </c>
    </row>
    <row r="657" spans="1:47" x14ac:dyDescent="0.25">
      <c r="A657" s="1">
        <v>656</v>
      </c>
      <c r="B657" t="s">
        <v>39</v>
      </c>
      <c r="D657" t="s">
        <v>41</v>
      </c>
      <c r="E657" t="s">
        <v>42</v>
      </c>
      <c r="O657" s="5">
        <f t="shared" si="170"/>
        <v>3</v>
      </c>
      <c r="P657" s="5">
        <f t="shared" si="171"/>
        <v>1</v>
      </c>
      <c r="R657" s="5">
        <f t="shared" si="172"/>
        <v>1</v>
      </c>
      <c r="S657" s="5">
        <f t="shared" si="173"/>
        <v>0</v>
      </c>
      <c r="T657" s="5">
        <f t="shared" si="174"/>
        <v>1</v>
      </c>
      <c r="U657" s="5">
        <f t="shared" si="175"/>
        <v>1</v>
      </c>
      <c r="V657" s="5">
        <f t="shared" si="176"/>
        <v>0</v>
      </c>
      <c r="W657" s="5">
        <f t="shared" si="177"/>
        <v>0</v>
      </c>
      <c r="X657" s="5">
        <f t="shared" si="178"/>
        <v>0</v>
      </c>
      <c r="Y657" s="5">
        <f t="shared" si="179"/>
        <v>0</v>
      </c>
      <c r="Z657" s="5">
        <f t="shared" si="180"/>
        <v>0</v>
      </c>
      <c r="AA657" s="5">
        <f t="shared" si="181"/>
        <v>0</v>
      </c>
      <c r="AB657" s="5">
        <f t="shared" si="182"/>
        <v>0</v>
      </c>
      <c r="AC657" s="5">
        <f t="shared" si="183"/>
        <v>0</v>
      </c>
      <c r="AD657" s="16"/>
      <c r="AF657" s="5">
        <f t="shared" si="184"/>
        <v>3</v>
      </c>
      <c r="AG657" s="5">
        <f t="shared" si="185"/>
        <v>3</v>
      </c>
      <c r="AH657" s="5" t="str">
        <f t="shared" si="186"/>
        <v>Correct</v>
      </c>
      <c r="AI657" t="s">
        <v>105</v>
      </c>
      <c r="AJ657">
        <v>52</v>
      </c>
      <c r="AK657" t="s">
        <v>95</v>
      </c>
      <c r="AL657" t="s">
        <v>162</v>
      </c>
      <c r="AM657" t="s">
        <v>107</v>
      </c>
      <c r="AN657" t="s">
        <v>98</v>
      </c>
      <c r="AO657" s="1" t="s">
        <v>370</v>
      </c>
      <c r="AP657" t="s">
        <v>114</v>
      </c>
      <c r="AQ657" t="s">
        <v>133</v>
      </c>
      <c r="AR657" t="s">
        <v>101</v>
      </c>
      <c r="AS657" t="s">
        <v>102</v>
      </c>
      <c r="AT657" s="1" t="s">
        <v>92</v>
      </c>
      <c r="AU657" t="s">
        <v>98</v>
      </c>
    </row>
    <row r="658" spans="1:47" x14ac:dyDescent="0.25">
      <c r="A658" s="1">
        <v>657</v>
      </c>
      <c r="C658" t="s">
        <v>40</v>
      </c>
      <c r="J658" t="s">
        <v>46</v>
      </c>
      <c r="K658" t="s">
        <v>47</v>
      </c>
      <c r="O658" s="5">
        <f t="shared" si="170"/>
        <v>3</v>
      </c>
      <c r="P658" s="5">
        <f t="shared" si="171"/>
        <v>1</v>
      </c>
      <c r="R658" s="5">
        <f t="shared" si="172"/>
        <v>0</v>
      </c>
      <c r="S658" s="5">
        <f t="shared" si="173"/>
        <v>1</v>
      </c>
      <c r="T658" s="5">
        <f t="shared" si="174"/>
        <v>0</v>
      </c>
      <c r="U658" s="5">
        <f t="shared" si="175"/>
        <v>0</v>
      </c>
      <c r="V658" s="5">
        <f t="shared" si="176"/>
        <v>0</v>
      </c>
      <c r="W658" s="5">
        <f t="shared" si="177"/>
        <v>0</v>
      </c>
      <c r="X658" s="5">
        <f t="shared" si="178"/>
        <v>0</v>
      </c>
      <c r="Y658" s="5">
        <f t="shared" si="179"/>
        <v>0</v>
      </c>
      <c r="Z658" s="5">
        <f t="shared" si="180"/>
        <v>1</v>
      </c>
      <c r="AA658" s="5">
        <f t="shared" si="181"/>
        <v>1</v>
      </c>
      <c r="AB658" s="5">
        <f t="shared" si="182"/>
        <v>0</v>
      </c>
      <c r="AC658" s="5">
        <f t="shared" si="183"/>
        <v>0</v>
      </c>
      <c r="AD658" s="16"/>
      <c r="AF658" s="5">
        <f t="shared" si="184"/>
        <v>3</v>
      </c>
      <c r="AG658" s="5">
        <f t="shared" si="185"/>
        <v>3</v>
      </c>
      <c r="AH658" s="5" t="str">
        <f t="shared" si="186"/>
        <v>Correct</v>
      </c>
      <c r="AI658" t="s">
        <v>94</v>
      </c>
      <c r="AJ658">
        <v>56</v>
      </c>
      <c r="AK658" t="s">
        <v>95</v>
      </c>
      <c r="AL658" t="s">
        <v>186</v>
      </c>
      <c r="AM658" t="s">
        <v>97</v>
      </c>
      <c r="AO658" s="1" t="s">
        <v>80</v>
      </c>
      <c r="AP658" t="s">
        <v>99</v>
      </c>
      <c r="AQ658" t="s">
        <v>103</v>
      </c>
      <c r="AR658" t="s">
        <v>101</v>
      </c>
      <c r="AS658" t="s">
        <v>102</v>
      </c>
      <c r="AT658" s="1" t="s">
        <v>92</v>
      </c>
      <c r="AU658" t="s">
        <v>102</v>
      </c>
    </row>
    <row r="659" spans="1:47" x14ac:dyDescent="0.25">
      <c r="A659" s="1">
        <v>658</v>
      </c>
      <c r="B659" t="s">
        <v>39</v>
      </c>
      <c r="O659" s="5">
        <f t="shared" si="170"/>
        <v>1</v>
      </c>
      <c r="P659" s="5">
        <f t="shared" si="171"/>
        <v>3</v>
      </c>
      <c r="R659" s="5">
        <f t="shared" si="172"/>
        <v>1</v>
      </c>
      <c r="S659" s="5">
        <f t="shared" si="173"/>
        <v>0</v>
      </c>
      <c r="T659" s="5">
        <f t="shared" si="174"/>
        <v>0</v>
      </c>
      <c r="U659" s="5">
        <f t="shared" si="175"/>
        <v>0</v>
      </c>
      <c r="V659" s="5">
        <f t="shared" si="176"/>
        <v>0</v>
      </c>
      <c r="W659" s="5">
        <f t="shared" si="177"/>
        <v>0</v>
      </c>
      <c r="X659" s="5">
        <f t="shared" si="178"/>
        <v>0</v>
      </c>
      <c r="Y659" s="5">
        <f t="shared" si="179"/>
        <v>0</v>
      </c>
      <c r="Z659" s="5">
        <f t="shared" si="180"/>
        <v>0</v>
      </c>
      <c r="AA659" s="5">
        <f t="shared" si="181"/>
        <v>0</v>
      </c>
      <c r="AB659" s="5">
        <f t="shared" si="182"/>
        <v>0</v>
      </c>
      <c r="AC659" s="5">
        <f t="shared" si="183"/>
        <v>0</v>
      </c>
      <c r="AD659" s="16"/>
      <c r="AF659" s="5">
        <f t="shared" si="184"/>
        <v>1</v>
      </c>
      <c r="AG659" s="5">
        <f t="shared" si="185"/>
        <v>1</v>
      </c>
      <c r="AH659" s="5" t="str">
        <f t="shared" si="186"/>
        <v>Correct</v>
      </c>
      <c r="AI659" t="s">
        <v>94</v>
      </c>
      <c r="AJ659">
        <v>88</v>
      </c>
      <c r="AK659" t="s">
        <v>95</v>
      </c>
      <c r="AL659" t="s">
        <v>113</v>
      </c>
      <c r="AM659" t="s">
        <v>107</v>
      </c>
      <c r="AO659" s="1" t="s">
        <v>80</v>
      </c>
      <c r="AQ659" t="s">
        <v>110</v>
      </c>
      <c r="AR659" t="s">
        <v>104</v>
      </c>
      <c r="AS659" t="s">
        <v>102</v>
      </c>
      <c r="AT659" s="1"/>
      <c r="AU659" t="s">
        <v>98</v>
      </c>
    </row>
    <row r="660" spans="1:47" x14ac:dyDescent="0.25">
      <c r="A660" s="1">
        <v>659</v>
      </c>
      <c r="H660" t="s">
        <v>44</v>
      </c>
      <c r="O660" s="5">
        <f t="shared" si="170"/>
        <v>1</v>
      </c>
      <c r="P660" s="5">
        <f t="shared" si="171"/>
        <v>3</v>
      </c>
      <c r="R660" s="5">
        <f t="shared" si="172"/>
        <v>0</v>
      </c>
      <c r="S660" s="5">
        <f t="shared" si="173"/>
        <v>0</v>
      </c>
      <c r="T660" s="5">
        <f t="shared" si="174"/>
        <v>0</v>
      </c>
      <c r="U660" s="5">
        <f t="shared" si="175"/>
        <v>0</v>
      </c>
      <c r="V660" s="5">
        <f t="shared" si="176"/>
        <v>0</v>
      </c>
      <c r="W660" s="5">
        <f t="shared" si="177"/>
        <v>0</v>
      </c>
      <c r="X660" s="5">
        <f t="shared" si="178"/>
        <v>1</v>
      </c>
      <c r="Y660" s="5">
        <f t="shared" si="179"/>
        <v>0</v>
      </c>
      <c r="Z660" s="5">
        <f t="shared" si="180"/>
        <v>0</v>
      </c>
      <c r="AA660" s="5">
        <f t="shared" si="181"/>
        <v>0</v>
      </c>
      <c r="AB660" s="5">
        <f t="shared" si="182"/>
        <v>0</v>
      </c>
      <c r="AC660" s="5">
        <f t="shared" si="183"/>
        <v>0</v>
      </c>
      <c r="AD660" s="16"/>
      <c r="AF660" s="5">
        <f t="shared" si="184"/>
        <v>1</v>
      </c>
      <c r="AG660" s="5">
        <f t="shared" si="185"/>
        <v>1</v>
      </c>
      <c r="AH660" s="5" t="str">
        <f t="shared" si="186"/>
        <v>Correct</v>
      </c>
      <c r="AI660" t="s">
        <v>94</v>
      </c>
      <c r="AJ660">
        <v>66</v>
      </c>
      <c r="AK660" t="s">
        <v>95</v>
      </c>
      <c r="AL660" t="s">
        <v>113</v>
      </c>
      <c r="AM660" t="s">
        <v>107</v>
      </c>
      <c r="AO660" s="1" t="s">
        <v>80</v>
      </c>
      <c r="AQ660" t="s">
        <v>110</v>
      </c>
      <c r="AR660" t="s">
        <v>104</v>
      </c>
      <c r="AS660" t="s">
        <v>102</v>
      </c>
      <c r="AT660" s="1" t="s">
        <v>91</v>
      </c>
      <c r="AU660" t="s">
        <v>98</v>
      </c>
    </row>
    <row r="661" spans="1:47" x14ac:dyDescent="0.25">
      <c r="A661" s="1">
        <v>660</v>
      </c>
      <c r="H661" t="s">
        <v>44</v>
      </c>
      <c r="O661" s="5">
        <f t="shared" si="170"/>
        <v>1</v>
      </c>
      <c r="P661" s="5">
        <f t="shared" si="171"/>
        <v>3</v>
      </c>
      <c r="R661" s="5">
        <f t="shared" si="172"/>
        <v>0</v>
      </c>
      <c r="S661" s="5">
        <f t="shared" si="173"/>
        <v>0</v>
      </c>
      <c r="T661" s="5">
        <f t="shared" si="174"/>
        <v>0</v>
      </c>
      <c r="U661" s="5">
        <f t="shared" si="175"/>
        <v>0</v>
      </c>
      <c r="V661" s="5">
        <f t="shared" si="176"/>
        <v>0</v>
      </c>
      <c r="W661" s="5">
        <f t="shared" si="177"/>
        <v>0</v>
      </c>
      <c r="X661" s="5">
        <f t="shared" si="178"/>
        <v>1</v>
      </c>
      <c r="Y661" s="5">
        <f t="shared" si="179"/>
        <v>0</v>
      </c>
      <c r="Z661" s="5">
        <f t="shared" si="180"/>
        <v>0</v>
      </c>
      <c r="AA661" s="5">
        <f t="shared" si="181"/>
        <v>0</v>
      </c>
      <c r="AB661" s="5">
        <f t="shared" si="182"/>
        <v>0</v>
      </c>
      <c r="AC661" s="5">
        <f t="shared" si="183"/>
        <v>0</v>
      </c>
      <c r="AD661" s="16"/>
      <c r="AF661" s="5">
        <f t="shared" si="184"/>
        <v>1</v>
      </c>
      <c r="AG661" s="5">
        <f t="shared" si="185"/>
        <v>1</v>
      </c>
      <c r="AH661" s="5" t="str">
        <f t="shared" si="186"/>
        <v>Correct</v>
      </c>
      <c r="AI661" t="s">
        <v>94</v>
      </c>
      <c r="AJ661">
        <v>81</v>
      </c>
      <c r="AK661" t="s">
        <v>95</v>
      </c>
      <c r="AL661" t="s">
        <v>113</v>
      </c>
      <c r="AM661" t="s">
        <v>107</v>
      </c>
      <c r="AO661" s="1" t="s">
        <v>80</v>
      </c>
      <c r="AP661" t="s">
        <v>99</v>
      </c>
      <c r="AQ661" t="s">
        <v>110</v>
      </c>
      <c r="AR661" t="s">
        <v>104</v>
      </c>
      <c r="AS661" t="s">
        <v>102</v>
      </c>
      <c r="AT661" s="1" t="s">
        <v>373</v>
      </c>
      <c r="AU661" t="s">
        <v>98</v>
      </c>
    </row>
    <row r="662" spans="1:47" x14ac:dyDescent="0.25">
      <c r="A662" s="1">
        <v>661</v>
      </c>
      <c r="O662" s="5">
        <f t="shared" si="170"/>
        <v>0</v>
      </c>
      <c r="P662" s="5" t="e">
        <f t="shared" si="171"/>
        <v>#DIV/0!</v>
      </c>
      <c r="R662" s="5">
        <f t="shared" si="172"/>
        <v>0</v>
      </c>
      <c r="S662" s="5">
        <f t="shared" si="173"/>
        <v>0</v>
      </c>
      <c r="T662" s="5">
        <f t="shared" si="174"/>
        <v>0</v>
      </c>
      <c r="U662" s="5">
        <f t="shared" si="175"/>
        <v>0</v>
      </c>
      <c r="V662" s="5">
        <f t="shared" si="176"/>
        <v>0</v>
      </c>
      <c r="W662" s="5">
        <f t="shared" si="177"/>
        <v>0</v>
      </c>
      <c r="X662" s="5">
        <f t="shared" si="178"/>
        <v>0</v>
      </c>
      <c r="Y662" s="5">
        <f t="shared" si="179"/>
        <v>0</v>
      </c>
      <c r="Z662" s="5">
        <f t="shared" si="180"/>
        <v>0</v>
      </c>
      <c r="AA662" s="5">
        <f t="shared" si="181"/>
        <v>0</v>
      </c>
      <c r="AB662" s="5">
        <f t="shared" si="182"/>
        <v>0</v>
      </c>
      <c r="AC662" s="5">
        <f t="shared" si="183"/>
        <v>0</v>
      </c>
      <c r="AD662" s="16"/>
      <c r="AF662" s="5">
        <f t="shared" si="184"/>
        <v>0</v>
      </c>
      <c r="AG662" s="5">
        <f t="shared" si="185"/>
        <v>0</v>
      </c>
      <c r="AH662" s="5" t="str">
        <f t="shared" si="186"/>
        <v>Correct</v>
      </c>
      <c r="AI662" t="s">
        <v>94</v>
      </c>
      <c r="AJ662">
        <v>95</v>
      </c>
      <c r="AK662" t="s">
        <v>95</v>
      </c>
      <c r="AL662" t="s">
        <v>113</v>
      </c>
      <c r="AM662" t="s">
        <v>107</v>
      </c>
      <c r="AN662" t="s">
        <v>98</v>
      </c>
      <c r="AO662" s="1" t="s">
        <v>80</v>
      </c>
      <c r="AQ662" t="s">
        <v>110</v>
      </c>
      <c r="AR662" t="s">
        <v>104</v>
      </c>
      <c r="AS662" t="s">
        <v>102</v>
      </c>
      <c r="AT662" s="1"/>
      <c r="AU662" t="s">
        <v>98</v>
      </c>
    </row>
    <row r="663" spans="1:47" x14ac:dyDescent="0.25">
      <c r="A663" s="1">
        <v>662</v>
      </c>
      <c r="B663" t="s">
        <v>39</v>
      </c>
      <c r="C663" t="s">
        <v>40</v>
      </c>
      <c r="J663" t="s">
        <v>46</v>
      </c>
      <c r="O663" s="5">
        <f t="shared" si="170"/>
        <v>3</v>
      </c>
      <c r="P663" s="5">
        <f t="shared" si="171"/>
        <v>1</v>
      </c>
      <c r="R663" s="5">
        <f t="shared" si="172"/>
        <v>1</v>
      </c>
      <c r="S663" s="5">
        <f t="shared" si="173"/>
        <v>1</v>
      </c>
      <c r="T663" s="5">
        <f t="shared" si="174"/>
        <v>0</v>
      </c>
      <c r="U663" s="5">
        <f t="shared" si="175"/>
        <v>0</v>
      </c>
      <c r="V663" s="5">
        <f t="shared" si="176"/>
        <v>0</v>
      </c>
      <c r="W663" s="5">
        <f t="shared" si="177"/>
        <v>0</v>
      </c>
      <c r="X663" s="5">
        <f t="shared" si="178"/>
        <v>0</v>
      </c>
      <c r="Y663" s="5">
        <f t="shared" si="179"/>
        <v>0</v>
      </c>
      <c r="Z663" s="5">
        <f t="shared" si="180"/>
        <v>1</v>
      </c>
      <c r="AA663" s="5">
        <f t="shared" si="181"/>
        <v>0</v>
      </c>
      <c r="AB663" s="5">
        <f t="shared" si="182"/>
        <v>0</v>
      </c>
      <c r="AC663" s="5">
        <f t="shared" si="183"/>
        <v>0</v>
      </c>
      <c r="AD663" s="16"/>
      <c r="AF663" s="5">
        <f t="shared" si="184"/>
        <v>3</v>
      </c>
      <c r="AG663" s="5">
        <f t="shared" si="185"/>
        <v>3</v>
      </c>
      <c r="AH663" s="5" t="str">
        <f t="shared" si="186"/>
        <v>Correct</v>
      </c>
      <c r="AI663" t="s">
        <v>94</v>
      </c>
      <c r="AJ663">
        <v>68</v>
      </c>
      <c r="AK663" t="s">
        <v>95</v>
      </c>
      <c r="AL663" t="s">
        <v>116</v>
      </c>
      <c r="AM663" t="s">
        <v>107</v>
      </c>
      <c r="AO663" s="1" t="s">
        <v>80</v>
      </c>
      <c r="AQ663" t="s">
        <v>100</v>
      </c>
      <c r="AR663" t="s">
        <v>104</v>
      </c>
      <c r="AS663" t="s">
        <v>102</v>
      </c>
      <c r="AT663" s="1" t="s">
        <v>91</v>
      </c>
      <c r="AU663" t="s">
        <v>102</v>
      </c>
    </row>
    <row r="664" spans="1:47" x14ac:dyDescent="0.25">
      <c r="A664" s="1">
        <v>663</v>
      </c>
      <c r="B664" t="s">
        <v>39</v>
      </c>
      <c r="O664" s="5">
        <f t="shared" si="170"/>
        <v>1</v>
      </c>
      <c r="P664" s="5">
        <f t="shared" si="171"/>
        <v>3</v>
      </c>
      <c r="R664" s="5">
        <f t="shared" si="172"/>
        <v>1</v>
      </c>
      <c r="S664" s="5">
        <f t="shared" si="173"/>
        <v>0</v>
      </c>
      <c r="T664" s="5">
        <f t="shared" si="174"/>
        <v>0</v>
      </c>
      <c r="U664" s="5">
        <f t="shared" si="175"/>
        <v>0</v>
      </c>
      <c r="V664" s="5">
        <f t="shared" si="176"/>
        <v>0</v>
      </c>
      <c r="W664" s="5">
        <f t="shared" si="177"/>
        <v>0</v>
      </c>
      <c r="X664" s="5">
        <f t="shared" si="178"/>
        <v>0</v>
      </c>
      <c r="Y664" s="5">
        <f t="shared" si="179"/>
        <v>0</v>
      </c>
      <c r="Z664" s="5">
        <f t="shared" si="180"/>
        <v>0</v>
      </c>
      <c r="AA664" s="5">
        <f t="shared" si="181"/>
        <v>0</v>
      </c>
      <c r="AB664" s="5">
        <f t="shared" si="182"/>
        <v>0</v>
      </c>
      <c r="AC664" s="5">
        <f t="shared" si="183"/>
        <v>0</v>
      </c>
      <c r="AD664" s="16"/>
      <c r="AF664" s="5">
        <f t="shared" si="184"/>
        <v>1</v>
      </c>
      <c r="AG664" s="5">
        <f t="shared" si="185"/>
        <v>1</v>
      </c>
      <c r="AH664" s="5" t="str">
        <f t="shared" si="186"/>
        <v>Correct</v>
      </c>
      <c r="AI664" t="s">
        <v>105</v>
      </c>
      <c r="AJ664">
        <v>70</v>
      </c>
      <c r="AK664" t="s">
        <v>95</v>
      </c>
      <c r="AL664" t="s">
        <v>113</v>
      </c>
      <c r="AM664" t="s">
        <v>107</v>
      </c>
      <c r="AN664" t="s">
        <v>98</v>
      </c>
      <c r="AO664" s="1" t="s">
        <v>80</v>
      </c>
      <c r="AP664" t="s">
        <v>112</v>
      </c>
      <c r="AQ664" t="s">
        <v>110</v>
      </c>
      <c r="AR664" t="s">
        <v>104</v>
      </c>
      <c r="AS664" t="s">
        <v>102</v>
      </c>
      <c r="AT664" s="1"/>
      <c r="AU664" t="s">
        <v>98</v>
      </c>
    </row>
    <row r="665" spans="1:47" x14ac:dyDescent="0.25">
      <c r="A665" s="1">
        <v>664</v>
      </c>
      <c r="C665" t="s">
        <v>40</v>
      </c>
      <c r="D665" t="s">
        <v>41</v>
      </c>
      <c r="K665" t="s">
        <v>47</v>
      </c>
      <c r="O665" s="5">
        <f t="shared" si="170"/>
        <v>3</v>
      </c>
      <c r="P665" s="5">
        <f t="shared" si="171"/>
        <v>1</v>
      </c>
      <c r="R665" s="5">
        <f t="shared" si="172"/>
        <v>0</v>
      </c>
      <c r="S665" s="5">
        <f t="shared" si="173"/>
        <v>1</v>
      </c>
      <c r="T665" s="5">
        <f t="shared" si="174"/>
        <v>1</v>
      </c>
      <c r="U665" s="5">
        <f t="shared" si="175"/>
        <v>0</v>
      </c>
      <c r="V665" s="5">
        <f t="shared" si="176"/>
        <v>0</v>
      </c>
      <c r="W665" s="5">
        <f t="shared" si="177"/>
        <v>0</v>
      </c>
      <c r="X665" s="5">
        <f t="shared" si="178"/>
        <v>0</v>
      </c>
      <c r="Y665" s="5">
        <f t="shared" si="179"/>
        <v>0</v>
      </c>
      <c r="Z665" s="5">
        <f t="shared" si="180"/>
        <v>0</v>
      </c>
      <c r="AA665" s="5">
        <f t="shared" si="181"/>
        <v>1</v>
      </c>
      <c r="AB665" s="5">
        <f t="shared" si="182"/>
        <v>0</v>
      </c>
      <c r="AC665" s="5">
        <f t="shared" si="183"/>
        <v>0</v>
      </c>
      <c r="AD665" s="16"/>
      <c r="AF665" s="5">
        <f t="shared" si="184"/>
        <v>3</v>
      </c>
      <c r="AG665" s="5">
        <f t="shared" si="185"/>
        <v>3</v>
      </c>
      <c r="AH665" s="5" t="str">
        <f t="shared" si="186"/>
        <v>Correct</v>
      </c>
      <c r="AI665" t="s">
        <v>105</v>
      </c>
      <c r="AJ665">
        <v>18</v>
      </c>
      <c r="AK665" t="s">
        <v>121</v>
      </c>
      <c r="AL665" t="s">
        <v>180</v>
      </c>
      <c r="AM665" t="s">
        <v>143</v>
      </c>
      <c r="AN665" t="s">
        <v>98</v>
      </c>
      <c r="AO665" s="1" t="s">
        <v>80</v>
      </c>
      <c r="AQ665" t="s">
        <v>133</v>
      </c>
      <c r="AR665" t="s">
        <v>136</v>
      </c>
      <c r="AS665" t="s">
        <v>102</v>
      </c>
      <c r="AT665" s="1" t="s">
        <v>90</v>
      </c>
      <c r="AU665" t="s">
        <v>98</v>
      </c>
    </row>
    <row r="666" spans="1:47" x14ac:dyDescent="0.25">
      <c r="A666" s="1">
        <v>665</v>
      </c>
      <c r="C666" t="s">
        <v>40</v>
      </c>
      <c r="G666" t="s">
        <v>37</v>
      </c>
      <c r="H666" t="s">
        <v>44</v>
      </c>
      <c r="O666" s="5">
        <f t="shared" si="170"/>
        <v>3</v>
      </c>
      <c r="P666" s="5">
        <f t="shared" si="171"/>
        <v>1</v>
      </c>
      <c r="R666" s="5">
        <f t="shared" si="172"/>
        <v>0</v>
      </c>
      <c r="S666" s="5">
        <f t="shared" si="173"/>
        <v>1</v>
      </c>
      <c r="T666" s="5">
        <f t="shared" si="174"/>
        <v>0</v>
      </c>
      <c r="U666" s="5">
        <f t="shared" si="175"/>
        <v>0</v>
      </c>
      <c r="V666" s="5">
        <f t="shared" si="176"/>
        <v>0</v>
      </c>
      <c r="W666" s="5">
        <f t="shared" si="177"/>
        <v>1</v>
      </c>
      <c r="X666" s="5">
        <f t="shared" si="178"/>
        <v>1</v>
      </c>
      <c r="Y666" s="5">
        <f t="shared" si="179"/>
        <v>0</v>
      </c>
      <c r="Z666" s="5">
        <f t="shared" si="180"/>
        <v>0</v>
      </c>
      <c r="AA666" s="5">
        <f t="shared" si="181"/>
        <v>0</v>
      </c>
      <c r="AB666" s="5">
        <f t="shared" si="182"/>
        <v>0</v>
      </c>
      <c r="AC666" s="5">
        <f t="shared" si="183"/>
        <v>0</v>
      </c>
      <c r="AD666" s="16"/>
      <c r="AF666" s="5">
        <f t="shared" si="184"/>
        <v>3</v>
      </c>
      <c r="AG666" s="5">
        <f t="shared" si="185"/>
        <v>3</v>
      </c>
      <c r="AH666" s="5" t="str">
        <f t="shared" si="186"/>
        <v>Correct</v>
      </c>
      <c r="AI666" t="s">
        <v>105</v>
      </c>
      <c r="AJ666">
        <v>31</v>
      </c>
      <c r="AK666" t="s">
        <v>121</v>
      </c>
      <c r="AL666" t="s">
        <v>274</v>
      </c>
      <c r="AM666" t="s">
        <v>107</v>
      </c>
      <c r="AN666" t="s">
        <v>98</v>
      </c>
      <c r="AO666" s="1" t="s">
        <v>80</v>
      </c>
      <c r="AP666" t="s">
        <v>114</v>
      </c>
      <c r="AQ666" t="s">
        <v>110</v>
      </c>
      <c r="AR666" t="s">
        <v>123</v>
      </c>
      <c r="AS666" t="s">
        <v>102</v>
      </c>
      <c r="AT666" s="1" t="s">
        <v>90</v>
      </c>
      <c r="AU666" t="s">
        <v>102</v>
      </c>
    </row>
    <row r="667" spans="1:47" x14ac:dyDescent="0.25">
      <c r="A667" s="1">
        <v>666</v>
      </c>
      <c r="B667" t="s">
        <v>39</v>
      </c>
      <c r="C667" t="s">
        <v>40</v>
      </c>
      <c r="E667" t="s">
        <v>42</v>
      </c>
      <c r="G667" t="s">
        <v>37</v>
      </c>
      <c r="O667" s="5">
        <f t="shared" si="170"/>
        <v>4</v>
      </c>
      <c r="P667" s="5">
        <f t="shared" si="171"/>
        <v>0.75</v>
      </c>
      <c r="R667" s="5">
        <f t="shared" si="172"/>
        <v>0.75</v>
      </c>
      <c r="S667" s="5">
        <f t="shared" si="173"/>
        <v>0.75</v>
      </c>
      <c r="T667" s="5">
        <f t="shared" si="174"/>
        <v>0</v>
      </c>
      <c r="U667" s="5">
        <f t="shared" si="175"/>
        <v>0.75</v>
      </c>
      <c r="V667" s="5">
        <f t="shared" si="176"/>
        <v>0</v>
      </c>
      <c r="W667" s="5">
        <f t="shared" si="177"/>
        <v>0.75</v>
      </c>
      <c r="X667" s="5">
        <f t="shared" si="178"/>
        <v>0</v>
      </c>
      <c r="Y667" s="5">
        <f t="shared" si="179"/>
        <v>0</v>
      </c>
      <c r="Z667" s="5">
        <f t="shared" si="180"/>
        <v>0</v>
      </c>
      <c r="AA667" s="5">
        <f t="shared" si="181"/>
        <v>0</v>
      </c>
      <c r="AB667" s="5">
        <f t="shared" si="182"/>
        <v>0</v>
      </c>
      <c r="AC667" s="5">
        <f t="shared" si="183"/>
        <v>0</v>
      </c>
      <c r="AD667" s="16"/>
      <c r="AF667" s="5">
        <f t="shared" si="184"/>
        <v>3</v>
      </c>
      <c r="AG667" s="5">
        <f t="shared" si="185"/>
        <v>4</v>
      </c>
      <c r="AH667" s="5" t="str">
        <f t="shared" si="186"/>
        <v>Correct</v>
      </c>
      <c r="AI667" t="s">
        <v>94</v>
      </c>
      <c r="AJ667">
        <v>40</v>
      </c>
      <c r="AK667" t="s">
        <v>121</v>
      </c>
      <c r="AL667" t="s">
        <v>190</v>
      </c>
      <c r="AM667" t="s">
        <v>107</v>
      </c>
      <c r="AN667" t="s">
        <v>98</v>
      </c>
      <c r="AO667" s="1" t="s">
        <v>80</v>
      </c>
      <c r="AP667" t="s">
        <v>108</v>
      </c>
      <c r="AQ667" t="s">
        <v>100</v>
      </c>
      <c r="AR667" t="s">
        <v>101</v>
      </c>
      <c r="AS667" t="s">
        <v>102</v>
      </c>
      <c r="AT667" s="1" t="s">
        <v>92</v>
      </c>
      <c r="AU667" t="s">
        <v>102</v>
      </c>
    </row>
    <row r="668" spans="1:47" x14ac:dyDescent="0.25">
      <c r="A668" s="1">
        <v>667</v>
      </c>
      <c r="K668" t="s">
        <v>47</v>
      </c>
      <c r="O668" s="5">
        <f t="shared" si="170"/>
        <v>1</v>
      </c>
      <c r="P668" s="5">
        <f t="shared" si="171"/>
        <v>3</v>
      </c>
      <c r="R668" s="5">
        <f t="shared" si="172"/>
        <v>0</v>
      </c>
      <c r="S668" s="5">
        <f t="shared" si="173"/>
        <v>0</v>
      </c>
      <c r="T668" s="5">
        <f t="shared" si="174"/>
        <v>0</v>
      </c>
      <c r="U668" s="5">
        <f t="shared" si="175"/>
        <v>0</v>
      </c>
      <c r="V668" s="5">
        <f t="shared" si="176"/>
        <v>0</v>
      </c>
      <c r="W668" s="5">
        <f t="shared" si="177"/>
        <v>0</v>
      </c>
      <c r="X668" s="5">
        <f t="shared" si="178"/>
        <v>0</v>
      </c>
      <c r="Y668" s="5">
        <f t="shared" si="179"/>
        <v>0</v>
      </c>
      <c r="Z668" s="5">
        <f t="shared" si="180"/>
        <v>0</v>
      </c>
      <c r="AA668" s="5">
        <f t="shared" si="181"/>
        <v>1</v>
      </c>
      <c r="AB668" s="5">
        <f t="shared" si="182"/>
        <v>0</v>
      </c>
      <c r="AC668" s="5">
        <f t="shared" si="183"/>
        <v>0</v>
      </c>
      <c r="AD668" s="16"/>
      <c r="AF668" s="5">
        <f t="shared" si="184"/>
        <v>1</v>
      </c>
      <c r="AG668" s="5">
        <f t="shared" si="185"/>
        <v>1</v>
      </c>
      <c r="AH668" s="5" t="str">
        <f t="shared" si="186"/>
        <v>Correct</v>
      </c>
      <c r="AI668" t="s">
        <v>105</v>
      </c>
      <c r="AJ668">
        <v>19</v>
      </c>
      <c r="AK668" t="s">
        <v>121</v>
      </c>
      <c r="AL668" t="s">
        <v>180</v>
      </c>
      <c r="AM668" t="s">
        <v>107</v>
      </c>
      <c r="AN668" t="s">
        <v>98</v>
      </c>
      <c r="AO668" s="1" t="s">
        <v>80</v>
      </c>
      <c r="AP668" t="s">
        <v>99</v>
      </c>
      <c r="AQ668" t="s">
        <v>120</v>
      </c>
      <c r="AR668" t="s">
        <v>101</v>
      </c>
      <c r="AS668" t="s">
        <v>102</v>
      </c>
      <c r="AT668" s="1" t="s">
        <v>92</v>
      </c>
      <c r="AU668" t="s">
        <v>102</v>
      </c>
    </row>
    <row r="669" spans="1:47" x14ac:dyDescent="0.25">
      <c r="A669" s="1">
        <v>668</v>
      </c>
      <c r="C669" t="s">
        <v>40</v>
      </c>
      <c r="E669" t="s">
        <v>42</v>
      </c>
      <c r="G669" t="s">
        <v>37</v>
      </c>
      <c r="K669" t="s">
        <v>47</v>
      </c>
      <c r="O669" s="5">
        <f t="shared" si="170"/>
        <v>4</v>
      </c>
      <c r="P669" s="5">
        <f t="shared" si="171"/>
        <v>0.75</v>
      </c>
      <c r="R669" s="5">
        <f t="shared" si="172"/>
        <v>0</v>
      </c>
      <c r="S669" s="5">
        <f t="shared" si="173"/>
        <v>0.75</v>
      </c>
      <c r="T669" s="5">
        <f t="shared" si="174"/>
        <v>0</v>
      </c>
      <c r="U669" s="5">
        <f t="shared" si="175"/>
        <v>0.75</v>
      </c>
      <c r="V669" s="5">
        <f t="shared" si="176"/>
        <v>0</v>
      </c>
      <c r="W669" s="5">
        <f t="shared" si="177"/>
        <v>0.75</v>
      </c>
      <c r="X669" s="5">
        <f t="shared" si="178"/>
        <v>0</v>
      </c>
      <c r="Y669" s="5">
        <f t="shared" si="179"/>
        <v>0</v>
      </c>
      <c r="Z669" s="5">
        <f t="shared" si="180"/>
        <v>0</v>
      </c>
      <c r="AA669" s="5">
        <f t="shared" si="181"/>
        <v>0.75</v>
      </c>
      <c r="AB669" s="5">
        <f t="shared" si="182"/>
        <v>0</v>
      </c>
      <c r="AC669" s="5">
        <f t="shared" si="183"/>
        <v>0</v>
      </c>
      <c r="AD669" s="16"/>
      <c r="AF669" s="5">
        <f t="shared" si="184"/>
        <v>3</v>
      </c>
      <c r="AG669" s="5">
        <f t="shared" si="185"/>
        <v>4</v>
      </c>
      <c r="AH669" s="5" t="str">
        <f t="shared" si="186"/>
        <v>Correct</v>
      </c>
      <c r="AI669" t="s">
        <v>105</v>
      </c>
      <c r="AJ669">
        <v>33</v>
      </c>
      <c r="AK669" t="s">
        <v>121</v>
      </c>
      <c r="AL669" t="s">
        <v>180</v>
      </c>
      <c r="AM669" t="s">
        <v>107</v>
      </c>
      <c r="AN669" t="s">
        <v>98</v>
      </c>
      <c r="AO669" s="1" t="s">
        <v>80</v>
      </c>
      <c r="AP669" t="s">
        <v>108</v>
      </c>
      <c r="AQ669" t="s">
        <v>133</v>
      </c>
      <c r="AR669" t="s">
        <v>135</v>
      </c>
      <c r="AS669" t="s">
        <v>102</v>
      </c>
      <c r="AT669" s="1" t="s">
        <v>90</v>
      </c>
    </row>
    <row r="670" spans="1:47" x14ac:dyDescent="0.25">
      <c r="A670" s="1">
        <v>669</v>
      </c>
      <c r="E670" t="s">
        <v>42</v>
      </c>
      <c r="G670" t="s">
        <v>37</v>
      </c>
      <c r="K670" t="s">
        <v>47</v>
      </c>
      <c r="O670" s="5">
        <f t="shared" si="170"/>
        <v>3</v>
      </c>
      <c r="P670" s="5">
        <f t="shared" si="171"/>
        <v>1</v>
      </c>
      <c r="R670" s="5">
        <f t="shared" si="172"/>
        <v>0</v>
      </c>
      <c r="S670" s="5">
        <f t="shared" si="173"/>
        <v>0</v>
      </c>
      <c r="T670" s="5">
        <f t="shared" si="174"/>
        <v>0</v>
      </c>
      <c r="U670" s="5">
        <f t="shared" si="175"/>
        <v>1</v>
      </c>
      <c r="V670" s="5">
        <f t="shared" si="176"/>
        <v>0</v>
      </c>
      <c r="W670" s="5">
        <f t="shared" si="177"/>
        <v>1</v>
      </c>
      <c r="X670" s="5">
        <f t="shared" si="178"/>
        <v>0</v>
      </c>
      <c r="Y670" s="5">
        <f t="shared" si="179"/>
        <v>0</v>
      </c>
      <c r="Z670" s="5">
        <f t="shared" si="180"/>
        <v>0</v>
      </c>
      <c r="AA670" s="5">
        <f t="shared" si="181"/>
        <v>1</v>
      </c>
      <c r="AB670" s="5">
        <f t="shared" si="182"/>
        <v>0</v>
      </c>
      <c r="AC670" s="5">
        <f t="shared" si="183"/>
        <v>0</v>
      </c>
      <c r="AD670" s="16"/>
      <c r="AF670" s="5">
        <f t="shared" si="184"/>
        <v>3</v>
      </c>
      <c r="AG670" s="5">
        <f t="shared" si="185"/>
        <v>3</v>
      </c>
      <c r="AH670" s="5" t="str">
        <f t="shared" si="186"/>
        <v>Correct</v>
      </c>
      <c r="AI670" t="s">
        <v>105</v>
      </c>
      <c r="AJ670">
        <v>36</v>
      </c>
      <c r="AK670" t="s">
        <v>121</v>
      </c>
      <c r="AL670" t="s">
        <v>275</v>
      </c>
      <c r="AM670" t="s">
        <v>107</v>
      </c>
      <c r="AN670" t="s">
        <v>98</v>
      </c>
      <c r="AO670" s="1" t="s">
        <v>80</v>
      </c>
      <c r="AQ670" t="s">
        <v>120</v>
      </c>
      <c r="AR670" t="s">
        <v>125</v>
      </c>
      <c r="AS670" t="s">
        <v>102</v>
      </c>
      <c r="AT670" s="1" t="s">
        <v>90</v>
      </c>
      <c r="AU670" t="s">
        <v>102</v>
      </c>
    </row>
    <row r="671" spans="1:47" x14ac:dyDescent="0.25">
      <c r="A671" s="1">
        <v>670</v>
      </c>
      <c r="B671" t="s">
        <v>39</v>
      </c>
      <c r="C671" t="s">
        <v>40</v>
      </c>
      <c r="D671" t="s">
        <v>41</v>
      </c>
      <c r="H671" t="s">
        <v>44</v>
      </c>
      <c r="K671" t="s">
        <v>47</v>
      </c>
      <c r="L671" t="s">
        <v>48</v>
      </c>
      <c r="O671" s="5">
        <f t="shared" si="170"/>
        <v>6</v>
      </c>
      <c r="P671" s="5">
        <f t="shared" si="171"/>
        <v>0.5</v>
      </c>
      <c r="R671" s="5">
        <f t="shared" si="172"/>
        <v>0.5</v>
      </c>
      <c r="S671" s="5">
        <f t="shared" si="173"/>
        <v>0.5</v>
      </c>
      <c r="T671" s="5">
        <f t="shared" si="174"/>
        <v>0.5</v>
      </c>
      <c r="U671" s="5">
        <f t="shared" si="175"/>
        <v>0</v>
      </c>
      <c r="V671" s="5">
        <f t="shared" si="176"/>
        <v>0</v>
      </c>
      <c r="W671" s="5">
        <f t="shared" si="177"/>
        <v>0</v>
      </c>
      <c r="X671" s="5">
        <f t="shared" si="178"/>
        <v>0.5</v>
      </c>
      <c r="Y671" s="5">
        <f t="shared" si="179"/>
        <v>0</v>
      </c>
      <c r="Z671" s="5">
        <f t="shared" si="180"/>
        <v>0</v>
      </c>
      <c r="AA671" s="5">
        <f t="shared" si="181"/>
        <v>0.5</v>
      </c>
      <c r="AB671" s="5">
        <f t="shared" si="182"/>
        <v>0.5</v>
      </c>
      <c r="AC671" s="5">
        <f t="shared" si="183"/>
        <v>0</v>
      </c>
      <c r="AD671" s="16"/>
      <c r="AF671" s="5">
        <f t="shared" si="184"/>
        <v>3</v>
      </c>
      <c r="AG671" s="5">
        <f t="shared" si="185"/>
        <v>6</v>
      </c>
      <c r="AH671" s="5" t="str">
        <f t="shared" si="186"/>
        <v>Correct</v>
      </c>
      <c r="AI671" t="s">
        <v>94</v>
      </c>
      <c r="AJ671">
        <v>21</v>
      </c>
      <c r="AK671" t="s">
        <v>121</v>
      </c>
      <c r="AL671" t="s">
        <v>190</v>
      </c>
      <c r="AM671" t="s">
        <v>107</v>
      </c>
      <c r="AN671" t="s">
        <v>98</v>
      </c>
      <c r="AO671" s="1" t="s">
        <v>80</v>
      </c>
      <c r="AP671" t="s">
        <v>99</v>
      </c>
      <c r="AQ671" t="s">
        <v>120</v>
      </c>
      <c r="AR671" t="s">
        <v>125</v>
      </c>
      <c r="AS671" t="s">
        <v>102</v>
      </c>
      <c r="AT671" s="1" t="s">
        <v>90</v>
      </c>
      <c r="AU671" t="s">
        <v>102</v>
      </c>
    </row>
    <row r="672" spans="1:47" x14ac:dyDescent="0.25">
      <c r="A672" s="1">
        <v>671</v>
      </c>
      <c r="L672" t="s">
        <v>48</v>
      </c>
      <c r="O672" s="5">
        <f t="shared" si="170"/>
        <v>1</v>
      </c>
      <c r="P672" s="5">
        <f t="shared" si="171"/>
        <v>3</v>
      </c>
      <c r="R672" s="5">
        <f t="shared" si="172"/>
        <v>0</v>
      </c>
      <c r="S672" s="5">
        <f t="shared" si="173"/>
        <v>0</v>
      </c>
      <c r="T672" s="5">
        <f t="shared" si="174"/>
        <v>0</v>
      </c>
      <c r="U672" s="5">
        <f t="shared" si="175"/>
        <v>0</v>
      </c>
      <c r="V672" s="5">
        <f t="shared" si="176"/>
        <v>0</v>
      </c>
      <c r="W672" s="5">
        <f t="shared" si="177"/>
        <v>0</v>
      </c>
      <c r="X672" s="5">
        <f t="shared" si="178"/>
        <v>0</v>
      </c>
      <c r="Y672" s="5">
        <f t="shared" si="179"/>
        <v>0</v>
      </c>
      <c r="Z672" s="5">
        <f t="shared" si="180"/>
        <v>0</v>
      </c>
      <c r="AA672" s="5">
        <f t="shared" si="181"/>
        <v>0</v>
      </c>
      <c r="AB672" s="5">
        <f t="shared" si="182"/>
        <v>1</v>
      </c>
      <c r="AC672" s="5">
        <f t="shared" si="183"/>
        <v>0</v>
      </c>
      <c r="AD672" s="16"/>
      <c r="AF672" s="5">
        <f t="shared" si="184"/>
        <v>1</v>
      </c>
      <c r="AG672" s="5">
        <f t="shared" si="185"/>
        <v>1</v>
      </c>
      <c r="AH672" s="5" t="str">
        <f t="shared" si="186"/>
        <v>Correct</v>
      </c>
      <c r="AI672" t="s">
        <v>94</v>
      </c>
      <c r="AJ672">
        <v>52</v>
      </c>
      <c r="AK672" t="s">
        <v>121</v>
      </c>
      <c r="AL672" t="s">
        <v>246</v>
      </c>
      <c r="AM672" t="s">
        <v>107</v>
      </c>
      <c r="AN672" t="s">
        <v>98</v>
      </c>
      <c r="AO672" s="1" t="s">
        <v>80</v>
      </c>
      <c r="AP672" t="s">
        <v>108</v>
      </c>
      <c r="AQ672" t="s">
        <v>110</v>
      </c>
      <c r="AR672" t="s">
        <v>104</v>
      </c>
      <c r="AS672" t="s">
        <v>102</v>
      </c>
      <c r="AT672" s="1" t="s">
        <v>92</v>
      </c>
      <c r="AU672" t="s">
        <v>98</v>
      </c>
    </row>
    <row r="673" spans="1:47" x14ac:dyDescent="0.25">
      <c r="A673" s="1">
        <v>672</v>
      </c>
      <c r="F673" t="s">
        <v>43</v>
      </c>
      <c r="H673" t="s">
        <v>44</v>
      </c>
      <c r="O673" s="5">
        <f t="shared" si="170"/>
        <v>2</v>
      </c>
      <c r="P673" s="5">
        <f t="shared" si="171"/>
        <v>1.5</v>
      </c>
      <c r="R673" s="5">
        <f t="shared" si="172"/>
        <v>0</v>
      </c>
      <c r="S673" s="5">
        <f t="shared" si="173"/>
        <v>0</v>
      </c>
      <c r="T673" s="5">
        <f t="shared" si="174"/>
        <v>0</v>
      </c>
      <c r="U673" s="5">
        <f t="shared" si="175"/>
        <v>0</v>
      </c>
      <c r="V673" s="5">
        <f t="shared" si="176"/>
        <v>1</v>
      </c>
      <c r="W673" s="5">
        <f t="shared" si="177"/>
        <v>0</v>
      </c>
      <c r="X673" s="5">
        <f t="shared" si="178"/>
        <v>1</v>
      </c>
      <c r="Y673" s="5">
        <f t="shared" si="179"/>
        <v>0</v>
      </c>
      <c r="Z673" s="5">
        <f t="shared" si="180"/>
        <v>0</v>
      </c>
      <c r="AA673" s="5">
        <f t="shared" si="181"/>
        <v>0</v>
      </c>
      <c r="AB673" s="5">
        <f t="shared" si="182"/>
        <v>0</v>
      </c>
      <c r="AC673" s="5">
        <f t="shared" si="183"/>
        <v>0</v>
      </c>
      <c r="AD673" s="16"/>
      <c r="AF673" s="5">
        <f t="shared" si="184"/>
        <v>2</v>
      </c>
      <c r="AG673" s="5">
        <f t="shared" si="185"/>
        <v>2</v>
      </c>
      <c r="AH673" s="5" t="str">
        <f t="shared" si="186"/>
        <v>Correct</v>
      </c>
      <c r="AI673" t="s">
        <v>94</v>
      </c>
      <c r="AJ673">
        <v>28</v>
      </c>
      <c r="AK673" t="s">
        <v>121</v>
      </c>
      <c r="AL673" t="s">
        <v>185</v>
      </c>
      <c r="AM673" t="s">
        <v>107</v>
      </c>
      <c r="AN673" t="s">
        <v>98</v>
      </c>
      <c r="AO673" s="1" t="s">
        <v>80</v>
      </c>
      <c r="AP673" t="s">
        <v>126</v>
      </c>
      <c r="AQ673" t="s">
        <v>120</v>
      </c>
      <c r="AR673" t="s">
        <v>101</v>
      </c>
      <c r="AS673" t="s">
        <v>102</v>
      </c>
      <c r="AT673" s="1" t="s">
        <v>92</v>
      </c>
      <c r="AU673" t="s">
        <v>102</v>
      </c>
    </row>
    <row r="674" spans="1:47" x14ac:dyDescent="0.25">
      <c r="A674" s="1">
        <v>673</v>
      </c>
      <c r="B674" t="s">
        <v>39</v>
      </c>
      <c r="F674" t="s">
        <v>43</v>
      </c>
      <c r="H674" t="s">
        <v>44</v>
      </c>
      <c r="O674" s="5">
        <f t="shared" si="170"/>
        <v>3</v>
      </c>
      <c r="P674" s="5">
        <f t="shared" si="171"/>
        <v>1</v>
      </c>
      <c r="R674" s="5">
        <f t="shared" si="172"/>
        <v>1</v>
      </c>
      <c r="S674" s="5">
        <f t="shared" si="173"/>
        <v>0</v>
      </c>
      <c r="T674" s="5">
        <f t="shared" si="174"/>
        <v>0</v>
      </c>
      <c r="U674" s="5">
        <f t="shared" si="175"/>
        <v>0</v>
      </c>
      <c r="V674" s="5">
        <f t="shared" si="176"/>
        <v>1</v>
      </c>
      <c r="W674" s="5">
        <f t="shared" si="177"/>
        <v>0</v>
      </c>
      <c r="X674" s="5">
        <f t="shared" si="178"/>
        <v>1</v>
      </c>
      <c r="Y674" s="5">
        <f t="shared" si="179"/>
        <v>0</v>
      </c>
      <c r="Z674" s="5">
        <f t="shared" si="180"/>
        <v>0</v>
      </c>
      <c r="AA674" s="5">
        <f t="shared" si="181"/>
        <v>0</v>
      </c>
      <c r="AB674" s="5">
        <f t="shared" si="182"/>
        <v>0</v>
      </c>
      <c r="AC674" s="5">
        <f t="shared" si="183"/>
        <v>0</v>
      </c>
      <c r="AD674" s="16"/>
      <c r="AF674" s="5">
        <f t="shared" si="184"/>
        <v>3</v>
      </c>
      <c r="AG674" s="5">
        <f t="shared" si="185"/>
        <v>3</v>
      </c>
      <c r="AH674" s="5" t="str">
        <f t="shared" si="186"/>
        <v>Correct</v>
      </c>
      <c r="AI674" t="s">
        <v>105</v>
      </c>
      <c r="AJ674">
        <v>18</v>
      </c>
      <c r="AK674" t="s">
        <v>121</v>
      </c>
      <c r="AL674" t="s">
        <v>161</v>
      </c>
      <c r="AM674" t="s">
        <v>107</v>
      </c>
      <c r="AN674" t="s">
        <v>98</v>
      </c>
      <c r="AO674" s="1" t="s">
        <v>80</v>
      </c>
      <c r="AP674" t="s">
        <v>114</v>
      </c>
      <c r="AQ674" t="s">
        <v>103</v>
      </c>
      <c r="AR674" t="s">
        <v>101</v>
      </c>
      <c r="AS674" t="s">
        <v>102</v>
      </c>
      <c r="AT674" s="1" t="s">
        <v>92</v>
      </c>
      <c r="AU674" t="s">
        <v>102</v>
      </c>
    </row>
    <row r="675" spans="1:47" x14ac:dyDescent="0.25">
      <c r="A675" s="1">
        <v>674</v>
      </c>
      <c r="E675" t="s">
        <v>42</v>
      </c>
      <c r="F675" t="s">
        <v>43</v>
      </c>
      <c r="G675" t="s">
        <v>37</v>
      </c>
      <c r="J675" t="s">
        <v>46</v>
      </c>
      <c r="K675" t="s">
        <v>47</v>
      </c>
      <c r="O675" s="5">
        <f t="shared" si="170"/>
        <v>5</v>
      </c>
      <c r="P675" s="5">
        <f t="shared" si="171"/>
        <v>0.6</v>
      </c>
      <c r="R675" s="5">
        <f t="shared" si="172"/>
        <v>0</v>
      </c>
      <c r="S675" s="5">
        <f t="shared" si="173"/>
        <v>0</v>
      </c>
      <c r="T675" s="5">
        <f t="shared" si="174"/>
        <v>0</v>
      </c>
      <c r="U675" s="5">
        <f t="shared" si="175"/>
        <v>0.6</v>
      </c>
      <c r="V675" s="5">
        <f t="shared" si="176"/>
        <v>0.6</v>
      </c>
      <c r="W675" s="5">
        <f t="shared" si="177"/>
        <v>0.6</v>
      </c>
      <c r="X675" s="5">
        <f t="shared" si="178"/>
        <v>0</v>
      </c>
      <c r="Y675" s="5">
        <f t="shared" si="179"/>
        <v>0</v>
      </c>
      <c r="Z675" s="5">
        <f t="shared" si="180"/>
        <v>0.6</v>
      </c>
      <c r="AA675" s="5">
        <f t="shared" si="181"/>
        <v>0.6</v>
      </c>
      <c r="AB675" s="5">
        <f t="shared" si="182"/>
        <v>0</v>
      </c>
      <c r="AC675" s="5">
        <f t="shared" si="183"/>
        <v>0</v>
      </c>
      <c r="AD675" s="16"/>
      <c r="AF675" s="5">
        <f t="shared" si="184"/>
        <v>3</v>
      </c>
      <c r="AG675" s="5">
        <f t="shared" si="185"/>
        <v>5</v>
      </c>
      <c r="AH675" s="5" t="str">
        <f t="shared" si="186"/>
        <v>Correct</v>
      </c>
      <c r="AO675" s="1"/>
      <c r="AT675" s="1"/>
    </row>
    <row r="676" spans="1:47" x14ac:dyDescent="0.25">
      <c r="A676" s="1">
        <v>675</v>
      </c>
      <c r="E676" t="s">
        <v>42</v>
      </c>
      <c r="O676" s="5">
        <f t="shared" si="170"/>
        <v>1</v>
      </c>
      <c r="P676" s="5">
        <f t="shared" si="171"/>
        <v>3</v>
      </c>
      <c r="R676" s="5">
        <f t="shared" si="172"/>
        <v>0</v>
      </c>
      <c r="S676" s="5">
        <f t="shared" si="173"/>
        <v>0</v>
      </c>
      <c r="T676" s="5">
        <f t="shared" si="174"/>
        <v>0</v>
      </c>
      <c r="U676" s="5">
        <f t="shared" si="175"/>
        <v>1</v>
      </c>
      <c r="V676" s="5">
        <f t="shared" si="176"/>
        <v>0</v>
      </c>
      <c r="W676" s="5">
        <f t="shared" si="177"/>
        <v>0</v>
      </c>
      <c r="X676" s="5">
        <f t="shared" si="178"/>
        <v>0</v>
      </c>
      <c r="Y676" s="5">
        <f t="shared" si="179"/>
        <v>0</v>
      </c>
      <c r="Z676" s="5">
        <f t="shared" si="180"/>
        <v>0</v>
      </c>
      <c r="AA676" s="5">
        <f t="shared" si="181"/>
        <v>0</v>
      </c>
      <c r="AB676" s="5">
        <f t="shared" si="182"/>
        <v>0</v>
      </c>
      <c r="AC676" s="5">
        <f t="shared" si="183"/>
        <v>0</v>
      </c>
      <c r="AD676" s="16"/>
      <c r="AF676" s="5">
        <f t="shared" si="184"/>
        <v>1</v>
      </c>
      <c r="AG676" s="5">
        <f t="shared" si="185"/>
        <v>1</v>
      </c>
      <c r="AH676" s="5" t="str">
        <f t="shared" si="186"/>
        <v>Correct</v>
      </c>
      <c r="AI676" t="s">
        <v>94</v>
      </c>
      <c r="AJ676">
        <v>52</v>
      </c>
      <c r="AK676" t="s">
        <v>121</v>
      </c>
      <c r="AL676" t="s">
        <v>183</v>
      </c>
      <c r="AM676" t="s">
        <v>107</v>
      </c>
      <c r="AN676" t="s">
        <v>98</v>
      </c>
      <c r="AO676" s="1" t="s">
        <v>80</v>
      </c>
      <c r="AP676" t="s">
        <v>126</v>
      </c>
      <c r="AQ676" t="s">
        <v>120</v>
      </c>
      <c r="AR676" t="s">
        <v>123</v>
      </c>
      <c r="AS676" t="s">
        <v>102</v>
      </c>
      <c r="AT676" s="1" t="s">
        <v>92</v>
      </c>
      <c r="AU676" t="s">
        <v>102</v>
      </c>
    </row>
    <row r="677" spans="1:47" x14ac:dyDescent="0.25">
      <c r="A677" s="1">
        <v>676</v>
      </c>
      <c r="B677" t="s">
        <v>39</v>
      </c>
      <c r="D677" t="s">
        <v>41</v>
      </c>
      <c r="L677" t="s">
        <v>48</v>
      </c>
      <c r="O677" s="5">
        <f t="shared" si="170"/>
        <v>3</v>
      </c>
      <c r="P677" s="5">
        <f t="shared" si="171"/>
        <v>1</v>
      </c>
      <c r="R677" s="5">
        <f t="shared" si="172"/>
        <v>1</v>
      </c>
      <c r="S677" s="5">
        <f t="shared" si="173"/>
        <v>0</v>
      </c>
      <c r="T677" s="5">
        <f t="shared" si="174"/>
        <v>1</v>
      </c>
      <c r="U677" s="5">
        <f t="shared" si="175"/>
        <v>0</v>
      </c>
      <c r="V677" s="5">
        <f t="shared" si="176"/>
        <v>0</v>
      </c>
      <c r="W677" s="5">
        <f t="shared" si="177"/>
        <v>0</v>
      </c>
      <c r="X677" s="5">
        <f t="shared" si="178"/>
        <v>0</v>
      </c>
      <c r="Y677" s="5">
        <f t="shared" si="179"/>
        <v>0</v>
      </c>
      <c r="Z677" s="5">
        <f t="shared" si="180"/>
        <v>0</v>
      </c>
      <c r="AA677" s="5">
        <f t="shared" si="181"/>
        <v>0</v>
      </c>
      <c r="AB677" s="5">
        <f t="shared" si="182"/>
        <v>1</v>
      </c>
      <c r="AC677" s="5">
        <f t="shared" si="183"/>
        <v>0</v>
      </c>
      <c r="AD677" s="16"/>
      <c r="AF677" s="5">
        <f t="shared" si="184"/>
        <v>3</v>
      </c>
      <c r="AG677" s="5">
        <f t="shared" si="185"/>
        <v>3</v>
      </c>
      <c r="AH677" s="5" t="str">
        <f t="shared" si="186"/>
        <v>Correct</v>
      </c>
      <c r="AI677" t="s">
        <v>94</v>
      </c>
      <c r="AJ677">
        <v>64</v>
      </c>
      <c r="AK677" t="s">
        <v>121</v>
      </c>
      <c r="AL677" t="s">
        <v>122</v>
      </c>
      <c r="AM677" t="s">
        <v>107</v>
      </c>
      <c r="AN677" t="s">
        <v>98</v>
      </c>
      <c r="AO677" s="1" t="s">
        <v>355</v>
      </c>
      <c r="AP677" t="s">
        <v>109</v>
      </c>
      <c r="AQ677" t="s">
        <v>120</v>
      </c>
      <c r="AS677" t="s">
        <v>102</v>
      </c>
      <c r="AT677" s="1" t="s">
        <v>90</v>
      </c>
      <c r="AU677" t="s">
        <v>98</v>
      </c>
    </row>
    <row r="678" spans="1:47" x14ac:dyDescent="0.25">
      <c r="A678" s="1">
        <v>677</v>
      </c>
      <c r="D678" t="s">
        <v>41</v>
      </c>
      <c r="E678" t="s">
        <v>42</v>
      </c>
      <c r="O678" s="5">
        <f t="shared" si="170"/>
        <v>2</v>
      </c>
      <c r="P678" s="5">
        <f t="shared" si="171"/>
        <v>1.5</v>
      </c>
      <c r="R678" s="5">
        <f t="shared" si="172"/>
        <v>0</v>
      </c>
      <c r="S678" s="5">
        <f t="shared" si="173"/>
        <v>0</v>
      </c>
      <c r="T678" s="5">
        <f t="shared" si="174"/>
        <v>1</v>
      </c>
      <c r="U678" s="5">
        <f t="shared" si="175"/>
        <v>1</v>
      </c>
      <c r="V678" s="5">
        <f t="shared" si="176"/>
        <v>0</v>
      </c>
      <c r="W678" s="5">
        <f t="shared" si="177"/>
        <v>0</v>
      </c>
      <c r="X678" s="5">
        <f t="shared" si="178"/>
        <v>0</v>
      </c>
      <c r="Y678" s="5">
        <f t="shared" si="179"/>
        <v>0</v>
      </c>
      <c r="Z678" s="5">
        <f t="shared" si="180"/>
        <v>0</v>
      </c>
      <c r="AA678" s="5">
        <f t="shared" si="181"/>
        <v>0</v>
      </c>
      <c r="AB678" s="5">
        <f t="shared" si="182"/>
        <v>0</v>
      </c>
      <c r="AC678" s="5">
        <f t="shared" si="183"/>
        <v>0</v>
      </c>
      <c r="AD678" s="16"/>
      <c r="AF678" s="5">
        <f t="shared" si="184"/>
        <v>2</v>
      </c>
      <c r="AG678" s="5">
        <f t="shared" si="185"/>
        <v>2</v>
      </c>
      <c r="AH678" s="5" t="str">
        <f t="shared" si="186"/>
        <v>Correct</v>
      </c>
      <c r="AI678" t="s">
        <v>105</v>
      </c>
      <c r="AJ678">
        <v>48</v>
      </c>
      <c r="AK678" t="s">
        <v>95</v>
      </c>
      <c r="AL678" t="s">
        <v>157</v>
      </c>
      <c r="AN678" t="s">
        <v>102</v>
      </c>
      <c r="AO678" s="1" t="s">
        <v>81</v>
      </c>
      <c r="AP678" t="s">
        <v>112</v>
      </c>
      <c r="AQ678" t="s">
        <v>110</v>
      </c>
      <c r="AR678" t="s">
        <v>101</v>
      </c>
      <c r="AS678" t="s">
        <v>102</v>
      </c>
      <c r="AT678" s="1"/>
      <c r="AU678" t="s">
        <v>102</v>
      </c>
    </row>
    <row r="679" spans="1:47" x14ac:dyDescent="0.25">
      <c r="A679" s="1">
        <v>678</v>
      </c>
      <c r="C679" t="s">
        <v>40</v>
      </c>
      <c r="K679" t="s">
        <v>47</v>
      </c>
      <c r="L679" t="s">
        <v>48</v>
      </c>
      <c r="O679" s="5">
        <f t="shared" si="170"/>
        <v>3</v>
      </c>
      <c r="P679" s="5">
        <f t="shared" si="171"/>
        <v>1</v>
      </c>
      <c r="R679" s="5">
        <f t="shared" si="172"/>
        <v>0</v>
      </c>
      <c r="S679" s="5">
        <f t="shared" si="173"/>
        <v>1</v>
      </c>
      <c r="T679" s="5">
        <f t="shared" si="174"/>
        <v>0</v>
      </c>
      <c r="U679" s="5">
        <f t="shared" si="175"/>
        <v>0</v>
      </c>
      <c r="V679" s="5">
        <f t="shared" si="176"/>
        <v>0</v>
      </c>
      <c r="W679" s="5">
        <f t="shared" si="177"/>
        <v>0</v>
      </c>
      <c r="X679" s="5">
        <f t="shared" si="178"/>
        <v>0</v>
      </c>
      <c r="Y679" s="5">
        <f t="shared" si="179"/>
        <v>0</v>
      </c>
      <c r="Z679" s="5">
        <f t="shared" si="180"/>
        <v>0</v>
      </c>
      <c r="AA679" s="5">
        <f t="shared" si="181"/>
        <v>1</v>
      </c>
      <c r="AB679" s="5">
        <f t="shared" si="182"/>
        <v>1</v>
      </c>
      <c r="AC679" s="5">
        <f t="shared" si="183"/>
        <v>0</v>
      </c>
      <c r="AD679" s="16"/>
      <c r="AF679" s="5">
        <f t="shared" si="184"/>
        <v>3</v>
      </c>
      <c r="AG679" s="5">
        <f t="shared" si="185"/>
        <v>3</v>
      </c>
      <c r="AH679" s="5" t="str">
        <f t="shared" si="186"/>
        <v>Correct</v>
      </c>
      <c r="AI679" t="s">
        <v>94</v>
      </c>
      <c r="AJ679">
        <v>33</v>
      </c>
      <c r="AK679" t="s">
        <v>121</v>
      </c>
      <c r="AL679" t="s">
        <v>161</v>
      </c>
      <c r="AM679" t="s">
        <v>107</v>
      </c>
      <c r="AN679" t="s">
        <v>98</v>
      </c>
      <c r="AO679" s="1" t="s">
        <v>362</v>
      </c>
      <c r="AP679" t="s">
        <v>112</v>
      </c>
      <c r="AQ679" t="s">
        <v>137</v>
      </c>
      <c r="AR679" t="s">
        <v>101</v>
      </c>
      <c r="AS679" t="s">
        <v>102</v>
      </c>
      <c r="AT679" s="1" t="s">
        <v>92</v>
      </c>
      <c r="AU679" t="s">
        <v>102</v>
      </c>
    </row>
    <row r="680" spans="1:47" x14ac:dyDescent="0.25">
      <c r="A680" s="1">
        <v>679</v>
      </c>
      <c r="F680" t="s">
        <v>43</v>
      </c>
      <c r="H680" t="s">
        <v>44</v>
      </c>
      <c r="O680" s="5">
        <f t="shared" si="170"/>
        <v>2</v>
      </c>
      <c r="P680" s="5">
        <f t="shared" si="171"/>
        <v>1.5</v>
      </c>
      <c r="R680" s="5">
        <f t="shared" si="172"/>
        <v>0</v>
      </c>
      <c r="S680" s="5">
        <f t="shared" si="173"/>
        <v>0</v>
      </c>
      <c r="T680" s="5">
        <f t="shared" si="174"/>
        <v>0</v>
      </c>
      <c r="U680" s="5">
        <f t="shared" si="175"/>
        <v>0</v>
      </c>
      <c r="V680" s="5">
        <f t="shared" si="176"/>
        <v>1</v>
      </c>
      <c r="W680" s="5">
        <f t="shared" si="177"/>
        <v>0</v>
      </c>
      <c r="X680" s="5">
        <f t="shared" si="178"/>
        <v>1</v>
      </c>
      <c r="Y680" s="5">
        <f t="shared" si="179"/>
        <v>0</v>
      </c>
      <c r="Z680" s="5">
        <f t="shared" si="180"/>
        <v>0</v>
      </c>
      <c r="AA680" s="5">
        <f t="shared" si="181"/>
        <v>0</v>
      </c>
      <c r="AB680" s="5">
        <f t="shared" si="182"/>
        <v>0</v>
      </c>
      <c r="AC680" s="5">
        <f t="shared" si="183"/>
        <v>0</v>
      </c>
      <c r="AD680" s="16"/>
      <c r="AF680" s="5">
        <f t="shared" si="184"/>
        <v>2</v>
      </c>
      <c r="AG680" s="5">
        <f t="shared" si="185"/>
        <v>2</v>
      </c>
      <c r="AH680" s="5" t="str">
        <f t="shared" si="186"/>
        <v>Correct</v>
      </c>
      <c r="AI680" t="s">
        <v>94</v>
      </c>
      <c r="AJ680">
        <v>28</v>
      </c>
      <c r="AK680" t="s">
        <v>121</v>
      </c>
      <c r="AL680" t="s">
        <v>185</v>
      </c>
      <c r="AO680" s="1"/>
      <c r="AQ680" t="s">
        <v>120</v>
      </c>
      <c r="AT680" s="1"/>
    </row>
    <row r="681" spans="1:47" x14ac:dyDescent="0.25">
      <c r="A681" s="1">
        <v>680</v>
      </c>
      <c r="C681" t="s">
        <v>40</v>
      </c>
      <c r="I681" t="s">
        <v>45</v>
      </c>
      <c r="K681" t="s">
        <v>47</v>
      </c>
      <c r="O681" s="5">
        <f t="shared" si="170"/>
        <v>3</v>
      </c>
      <c r="P681" s="5">
        <f t="shared" si="171"/>
        <v>1</v>
      </c>
      <c r="R681" s="5">
        <f t="shared" si="172"/>
        <v>0</v>
      </c>
      <c r="S681" s="5">
        <f t="shared" si="173"/>
        <v>1</v>
      </c>
      <c r="T681" s="5">
        <f t="shared" si="174"/>
        <v>0</v>
      </c>
      <c r="U681" s="5">
        <f t="shared" si="175"/>
        <v>0</v>
      </c>
      <c r="V681" s="5">
        <f t="shared" si="176"/>
        <v>0</v>
      </c>
      <c r="W681" s="5">
        <f t="shared" si="177"/>
        <v>0</v>
      </c>
      <c r="X681" s="5">
        <f t="shared" si="178"/>
        <v>0</v>
      </c>
      <c r="Y681" s="5">
        <f t="shared" si="179"/>
        <v>1</v>
      </c>
      <c r="Z681" s="5">
        <f t="shared" si="180"/>
        <v>0</v>
      </c>
      <c r="AA681" s="5">
        <f t="shared" si="181"/>
        <v>1</v>
      </c>
      <c r="AB681" s="5">
        <f t="shared" si="182"/>
        <v>0</v>
      </c>
      <c r="AC681" s="5">
        <f t="shared" si="183"/>
        <v>0</v>
      </c>
      <c r="AD681" s="16"/>
      <c r="AF681" s="5">
        <f t="shared" si="184"/>
        <v>3</v>
      </c>
      <c r="AG681" s="5">
        <f t="shared" si="185"/>
        <v>3</v>
      </c>
      <c r="AH681" s="5" t="str">
        <f t="shared" si="186"/>
        <v>Correct</v>
      </c>
      <c r="AI681" t="s">
        <v>94</v>
      </c>
      <c r="AJ681">
        <v>75</v>
      </c>
      <c r="AK681" t="s">
        <v>121</v>
      </c>
      <c r="AL681" t="s">
        <v>217</v>
      </c>
      <c r="AM681" t="s">
        <v>107</v>
      </c>
      <c r="AN681" t="s">
        <v>98</v>
      </c>
      <c r="AO681" s="1" t="s">
        <v>80</v>
      </c>
      <c r="AP681" t="s">
        <v>126</v>
      </c>
      <c r="AQ681" t="s">
        <v>103</v>
      </c>
      <c r="AR681" t="s">
        <v>104</v>
      </c>
      <c r="AS681" t="s">
        <v>102</v>
      </c>
      <c r="AT681" s="1" t="s">
        <v>91</v>
      </c>
      <c r="AU681" t="s">
        <v>102</v>
      </c>
    </row>
    <row r="682" spans="1:47" x14ac:dyDescent="0.25">
      <c r="A682" s="1">
        <v>681</v>
      </c>
      <c r="O682" s="5">
        <f t="shared" si="170"/>
        <v>0</v>
      </c>
      <c r="P682" s="5" t="e">
        <f t="shared" si="171"/>
        <v>#DIV/0!</v>
      </c>
      <c r="R682" s="5">
        <f t="shared" si="172"/>
        <v>0</v>
      </c>
      <c r="S682" s="5">
        <f t="shared" si="173"/>
        <v>0</v>
      </c>
      <c r="T682" s="5">
        <f t="shared" si="174"/>
        <v>0</v>
      </c>
      <c r="U682" s="5">
        <f t="shared" si="175"/>
        <v>0</v>
      </c>
      <c r="V682" s="5">
        <f t="shared" si="176"/>
        <v>0</v>
      </c>
      <c r="W682" s="5">
        <f t="shared" si="177"/>
        <v>0</v>
      </c>
      <c r="X682" s="5">
        <f t="shared" si="178"/>
        <v>0</v>
      </c>
      <c r="Y682" s="5">
        <f t="shared" si="179"/>
        <v>0</v>
      </c>
      <c r="Z682" s="5">
        <f t="shared" si="180"/>
        <v>0</v>
      </c>
      <c r="AA682" s="5">
        <f t="shared" si="181"/>
        <v>0</v>
      </c>
      <c r="AB682" s="5">
        <f t="shared" si="182"/>
        <v>0</v>
      </c>
      <c r="AC682" s="5">
        <f t="shared" si="183"/>
        <v>0</v>
      </c>
      <c r="AD682" s="16"/>
      <c r="AF682" s="5">
        <f t="shared" si="184"/>
        <v>0</v>
      </c>
      <c r="AG682" s="5">
        <f t="shared" si="185"/>
        <v>0</v>
      </c>
      <c r="AH682" s="5" t="str">
        <f t="shared" si="186"/>
        <v>Correct</v>
      </c>
      <c r="AI682" t="s">
        <v>105</v>
      </c>
      <c r="AJ682">
        <v>31</v>
      </c>
      <c r="AK682" t="s">
        <v>121</v>
      </c>
      <c r="AL682" t="s">
        <v>167</v>
      </c>
      <c r="AM682" t="s">
        <v>107</v>
      </c>
      <c r="AN682" t="s">
        <v>98</v>
      </c>
      <c r="AO682" s="1" t="s">
        <v>80</v>
      </c>
      <c r="AP682" t="s">
        <v>112</v>
      </c>
      <c r="AQ682" t="s">
        <v>137</v>
      </c>
      <c r="AR682" t="s">
        <v>101</v>
      </c>
      <c r="AS682" t="s">
        <v>102</v>
      </c>
      <c r="AT682" s="1" t="s">
        <v>90</v>
      </c>
      <c r="AU682" t="s">
        <v>102</v>
      </c>
    </row>
    <row r="683" spans="1:47" x14ac:dyDescent="0.25">
      <c r="A683" s="1">
        <v>682</v>
      </c>
      <c r="B683" t="s">
        <v>39</v>
      </c>
      <c r="C683" t="s">
        <v>40</v>
      </c>
      <c r="D683" t="s">
        <v>41</v>
      </c>
      <c r="E683" t="s">
        <v>42</v>
      </c>
      <c r="F683" t="s">
        <v>43</v>
      </c>
      <c r="G683" t="s">
        <v>37</v>
      </c>
      <c r="H683" t="s">
        <v>44</v>
      </c>
      <c r="I683" t="s">
        <v>45</v>
      </c>
      <c r="J683" t="s">
        <v>46</v>
      </c>
      <c r="K683" t="s">
        <v>47</v>
      </c>
      <c r="L683" t="s">
        <v>48</v>
      </c>
      <c r="M683" t="s">
        <v>49</v>
      </c>
      <c r="O683" s="5">
        <f t="shared" si="170"/>
        <v>12</v>
      </c>
      <c r="P683" s="5">
        <f t="shared" si="171"/>
        <v>0.25</v>
      </c>
      <c r="R683" s="5">
        <f t="shared" si="172"/>
        <v>0.25</v>
      </c>
      <c r="S683" s="5">
        <f t="shared" si="173"/>
        <v>0.25</v>
      </c>
      <c r="T683" s="5">
        <f t="shared" si="174"/>
        <v>0.25</v>
      </c>
      <c r="U683" s="5">
        <f t="shared" si="175"/>
        <v>0.25</v>
      </c>
      <c r="V683" s="5">
        <f t="shared" si="176"/>
        <v>0.25</v>
      </c>
      <c r="W683" s="5">
        <f t="shared" si="177"/>
        <v>0.25</v>
      </c>
      <c r="X683" s="5">
        <f t="shared" si="178"/>
        <v>0.25</v>
      </c>
      <c r="Y683" s="5">
        <f t="shared" si="179"/>
        <v>0.25</v>
      </c>
      <c r="Z683" s="5">
        <f t="shared" si="180"/>
        <v>0.25</v>
      </c>
      <c r="AA683" s="5">
        <f t="shared" si="181"/>
        <v>0.25</v>
      </c>
      <c r="AB683" s="5">
        <f t="shared" si="182"/>
        <v>0.25</v>
      </c>
      <c r="AC683" s="5">
        <f t="shared" si="183"/>
        <v>0.25</v>
      </c>
      <c r="AD683" s="16"/>
      <c r="AF683" s="5">
        <f t="shared" si="184"/>
        <v>3</v>
      </c>
      <c r="AG683" s="5">
        <f t="shared" si="185"/>
        <v>12</v>
      </c>
      <c r="AH683" s="5" t="str">
        <f t="shared" si="186"/>
        <v>Correct</v>
      </c>
      <c r="AI683" t="s">
        <v>94</v>
      </c>
      <c r="AJ683">
        <v>95</v>
      </c>
      <c r="AK683" t="s">
        <v>121</v>
      </c>
      <c r="AL683" t="s">
        <v>217</v>
      </c>
      <c r="AM683" t="s">
        <v>107</v>
      </c>
      <c r="AN683" t="s">
        <v>98</v>
      </c>
      <c r="AO683" s="1" t="s">
        <v>80</v>
      </c>
      <c r="AQ683" t="s">
        <v>120</v>
      </c>
      <c r="AR683" t="s">
        <v>104</v>
      </c>
      <c r="AS683" t="s">
        <v>102</v>
      </c>
      <c r="AT683" s="1" t="s">
        <v>373</v>
      </c>
      <c r="AU683" t="s">
        <v>98</v>
      </c>
    </row>
    <row r="684" spans="1:47" x14ac:dyDescent="0.25">
      <c r="A684" s="1">
        <v>683</v>
      </c>
      <c r="O684" s="5">
        <f t="shared" si="170"/>
        <v>0</v>
      </c>
      <c r="P684" s="5" t="e">
        <f t="shared" si="171"/>
        <v>#DIV/0!</v>
      </c>
      <c r="R684" s="5">
        <f t="shared" si="172"/>
        <v>0</v>
      </c>
      <c r="S684" s="5">
        <f t="shared" si="173"/>
        <v>0</v>
      </c>
      <c r="T684" s="5">
        <f t="shared" si="174"/>
        <v>0</v>
      </c>
      <c r="U684" s="5">
        <f t="shared" si="175"/>
        <v>0</v>
      </c>
      <c r="V684" s="5">
        <f t="shared" si="176"/>
        <v>0</v>
      </c>
      <c r="W684" s="5">
        <f t="shared" si="177"/>
        <v>0</v>
      </c>
      <c r="X684" s="5">
        <f t="shared" si="178"/>
        <v>0</v>
      </c>
      <c r="Y684" s="5">
        <f t="shared" si="179"/>
        <v>0</v>
      </c>
      <c r="Z684" s="5">
        <f t="shared" si="180"/>
        <v>0</v>
      </c>
      <c r="AA684" s="5">
        <f t="shared" si="181"/>
        <v>0</v>
      </c>
      <c r="AB684" s="5">
        <f t="shared" si="182"/>
        <v>0</v>
      </c>
      <c r="AC684" s="5">
        <f t="shared" si="183"/>
        <v>0</v>
      </c>
      <c r="AD684" s="16"/>
      <c r="AF684" s="5">
        <f t="shared" si="184"/>
        <v>0</v>
      </c>
      <c r="AG684" s="5">
        <f t="shared" si="185"/>
        <v>0</v>
      </c>
      <c r="AH684" s="5" t="str">
        <f t="shared" si="186"/>
        <v>Correct</v>
      </c>
      <c r="AI684" t="s">
        <v>105</v>
      </c>
      <c r="AJ684">
        <v>25</v>
      </c>
      <c r="AK684" t="s">
        <v>121</v>
      </c>
      <c r="AL684" t="s">
        <v>178</v>
      </c>
      <c r="AM684" t="s">
        <v>107</v>
      </c>
      <c r="AN684" t="s">
        <v>98</v>
      </c>
      <c r="AO684" s="1" t="s">
        <v>80</v>
      </c>
      <c r="AQ684" t="s">
        <v>103</v>
      </c>
      <c r="AR684" t="s">
        <v>136</v>
      </c>
      <c r="AS684" t="s">
        <v>102</v>
      </c>
      <c r="AT684" s="1"/>
      <c r="AU684" t="s">
        <v>102</v>
      </c>
    </row>
    <row r="685" spans="1:47" x14ac:dyDescent="0.25">
      <c r="A685" s="1">
        <v>684</v>
      </c>
      <c r="E685" t="s">
        <v>42</v>
      </c>
      <c r="H685" t="s">
        <v>44</v>
      </c>
      <c r="O685" s="5">
        <f t="shared" si="170"/>
        <v>2</v>
      </c>
      <c r="P685" s="5">
        <f t="shared" si="171"/>
        <v>1.5</v>
      </c>
      <c r="R685" s="5">
        <f t="shared" si="172"/>
        <v>0</v>
      </c>
      <c r="S685" s="5">
        <f t="shared" si="173"/>
        <v>0</v>
      </c>
      <c r="T685" s="5">
        <f t="shared" si="174"/>
        <v>0</v>
      </c>
      <c r="U685" s="5">
        <f t="shared" si="175"/>
        <v>1</v>
      </c>
      <c r="V685" s="5">
        <f t="shared" si="176"/>
        <v>0</v>
      </c>
      <c r="W685" s="5">
        <f t="shared" si="177"/>
        <v>0</v>
      </c>
      <c r="X685" s="5">
        <f t="shared" si="178"/>
        <v>1</v>
      </c>
      <c r="Y685" s="5">
        <f t="shared" si="179"/>
        <v>0</v>
      </c>
      <c r="Z685" s="5">
        <f t="shared" si="180"/>
        <v>0</v>
      </c>
      <c r="AA685" s="5">
        <f t="shared" si="181"/>
        <v>0</v>
      </c>
      <c r="AB685" s="5">
        <f t="shared" si="182"/>
        <v>0</v>
      </c>
      <c r="AC685" s="5">
        <f t="shared" si="183"/>
        <v>0</v>
      </c>
      <c r="AD685" s="16"/>
      <c r="AF685" s="5">
        <f t="shared" si="184"/>
        <v>2</v>
      </c>
      <c r="AG685" s="5">
        <f t="shared" si="185"/>
        <v>2</v>
      </c>
      <c r="AH685" s="5" t="str">
        <f t="shared" si="186"/>
        <v>Correct</v>
      </c>
      <c r="AI685" t="s">
        <v>94</v>
      </c>
      <c r="AJ685">
        <v>24</v>
      </c>
      <c r="AK685" t="s">
        <v>121</v>
      </c>
      <c r="AL685" t="s">
        <v>185</v>
      </c>
      <c r="AM685" t="s">
        <v>107</v>
      </c>
      <c r="AN685" t="s">
        <v>98</v>
      </c>
      <c r="AO685" s="1" t="s">
        <v>80</v>
      </c>
      <c r="AP685" t="s">
        <v>112</v>
      </c>
      <c r="AQ685" t="s">
        <v>103</v>
      </c>
      <c r="AR685" t="s">
        <v>101</v>
      </c>
      <c r="AS685" t="s">
        <v>98</v>
      </c>
      <c r="AT685" s="1" t="s">
        <v>93</v>
      </c>
      <c r="AU685" t="s">
        <v>102</v>
      </c>
    </row>
    <row r="686" spans="1:47" x14ac:dyDescent="0.25">
      <c r="A686" s="1">
        <v>685</v>
      </c>
      <c r="E686" t="s">
        <v>42</v>
      </c>
      <c r="H686" t="s">
        <v>44</v>
      </c>
      <c r="I686" t="s">
        <v>45</v>
      </c>
      <c r="O686" s="5">
        <f t="shared" si="170"/>
        <v>3</v>
      </c>
      <c r="P686" s="5">
        <f t="shared" si="171"/>
        <v>1</v>
      </c>
      <c r="R686" s="5">
        <f t="shared" si="172"/>
        <v>0</v>
      </c>
      <c r="S686" s="5">
        <f t="shared" si="173"/>
        <v>0</v>
      </c>
      <c r="T686" s="5">
        <f t="shared" si="174"/>
        <v>0</v>
      </c>
      <c r="U686" s="5">
        <f t="shared" si="175"/>
        <v>1</v>
      </c>
      <c r="V686" s="5">
        <f t="shared" si="176"/>
        <v>0</v>
      </c>
      <c r="W686" s="5">
        <f t="shared" si="177"/>
        <v>0</v>
      </c>
      <c r="X686" s="5">
        <f t="shared" si="178"/>
        <v>1</v>
      </c>
      <c r="Y686" s="5">
        <f t="shared" si="179"/>
        <v>1</v>
      </c>
      <c r="Z686" s="5">
        <f t="shared" si="180"/>
        <v>0</v>
      </c>
      <c r="AA686" s="5">
        <f t="shared" si="181"/>
        <v>0</v>
      </c>
      <c r="AB686" s="5">
        <f t="shared" si="182"/>
        <v>0</v>
      </c>
      <c r="AC686" s="5">
        <f t="shared" si="183"/>
        <v>0</v>
      </c>
      <c r="AD686" s="16"/>
      <c r="AF686" s="5">
        <f t="shared" si="184"/>
        <v>3</v>
      </c>
      <c r="AG686" s="5">
        <f t="shared" si="185"/>
        <v>3</v>
      </c>
      <c r="AH686" s="5" t="str">
        <f t="shared" si="186"/>
        <v>Correct</v>
      </c>
      <c r="AI686" t="s">
        <v>94</v>
      </c>
      <c r="AJ686">
        <v>40</v>
      </c>
      <c r="AK686" t="s">
        <v>121</v>
      </c>
      <c r="AL686" t="s">
        <v>122</v>
      </c>
      <c r="AM686" t="s">
        <v>107</v>
      </c>
      <c r="AN686" t="s">
        <v>98</v>
      </c>
      <c r="AO686" s="1" t="s">
        <v>80</v>
      </c>
      <c r="AP686" t="s">
        <v>114</v>
      </c>
      <c r="AQ686" t="s">
        <v>110</v>
      </c>
      <c r="AR686" t="s">
        <v>101</v>
      </c>
      <c r="AS686" t="s">
        <v>102</v>
      </c>
      <c r="AT686" s="1" t="s">
        <v>92</v>
      </c>
      <c r="AU686" t="s">
        <v>102</v>
      </c>
    </row>
    <row r="687" spans="1:47" x14ac:dyDescent="0.25">
      <c r="A687" s="1">
        <v>686</v>
      </c>
      <c r="O687" s="5">
        <f t="shared" si="170"/>
        <v>0</v>
      </c>
      <c r="P687" s="5" t="e">
        <f t="shared" si="171"/>
        <v>#DIV/0!</v>
      </c>
      <c r="R687" s="5">
        <f t="shared" si="172"/>
        <v>0</v>
      </c>
      <c r="S687" s="5">
        <f t="shared" si="173"/>
        <v>0</v>
      </c>
      <c r="T687" s="5">
        <f t="shared" si="174"/>
        <v>0</v>
      </c>
      <c r="U687" s="5">
        <f t="shared" si="175"/>
        <v>0</v>
      </c>
      <c r="V687" s="5">
        <f t="shared" si="176"/>
        <v>0</v>
      </c>
      <c r="W687" s="5">
        <f t="shared" si="177"/>
        <v>0</v>
      </c>
      <c r="X687" s="5">
        <f t="shared" si="178"/>
        <v>0</v>
      </c>
      <c r="Y687" s="5">
        <f t="shared" si="179"/>
        <v>0</v>
      </c>
      <c r="Z687" s="5">
        <f t="shared" si="180"/>
        <v>0</v>
      </c>
      <c r="AA687" s="5">
        <f t="shared" si="181"/>
        <v>0</v>
      </c>
      <c r="AB687" s="5">
        <f t="shared" si="182"/>
        <v>0</v>
      </c>
      <c r="AC687" s="5">
        <f t="shared" si="183"/>
        <v>0</v>
      </c>
      <c r="AD687" s="16"/>
      <c r="AF687" s="5">
        <f t="shared" si="184"/>
        <v>0</v>
      </c>
      <c r="AG687" s="5">
        <f t="shared" si="185"/>
        <v>0</v>
      </c>
      <c r="AH687" s="5" t="str">
        <f t="shared" si="186"/>
        <v>Correct</v>
      </c>
      <c r="AI687" t="s">
        <v>105</v>
      </c>
      <c r="AJ687">
        <v>91</v>
      </c>
      <c r="AK687" t="s">
        <v>121</v>
      </c>
      <c r="AL687" t="s">
        <v>217</v>
      </c>
      <c r="AM687" t="s">
        <v>107</v>
      </c>
      <c r="AN687" t="s">
        <v>98</v>
      </c>
      <c r="AO687" s="1" t="s">
        <v>80</v>
      </c>
      <c r="AP687" t="s">
        <v>126</v>
      </c>
      <c r="AQ687" t="s">
        <v>120</v>
      </c>
      <c r="AR687" t="s">
        <v>104</v>
      </c>
      <c r="AS687" t="s">
        <v>102</v>
      </c>
      <c r="AT687" s="1" t="s">
        <v>91</v>
      </c>
      <c r="AU687" t="s">
        <v>98</v>
      </c>
    </row>
    <row r="688" spans="1:47" x14ac:dyDescent="0.25">
      <c r="A688" s="1">
        <v>687</v>
      </c>
      <c r="D688" t="s">
        <v>41</v>
      </c>
      <c r="F688" t="s">
        <v>43</v>
      </c>
      <c r="H688" t="s">
        <v>44</v>
      </c>
      <c r="J688" t="s">
        <v>46</v>
      </c>
      <c r="O688" s="5">
        <f t="shared" si="170"/>
        <v>4</v>
      </c>
      <c r="P688" s="5">
        <f t="shared" si="171"/>
        <v>0.75</v>
      </c>
      <c r="R688" s="5">
        <f t="shared" si="172"/>
        <v>0</v>
      </c>
      <c r="S688" s="5">
        <f t="shared" si="173"/>
        <v>0</v>
      </c>
      <c r="T688" s="5">
        <f t="shared" si="174"/>
        <v>0.75</v>
      </c>
      <c r="U688" s="5">
        <f t="shared" si="175"/>
        <v>0</v>
      </c>
      <c r="V688" s="5">
        <f t="shared" si="176"/>
        <v>0.75</v>
      </c>
      <c r="W688" s="5">
        <f t="shared" si="177"/>
        <v>0</v>
      </c>
      <c r="X688" s="5">
        <f t="shared" si="178"/>
        <v>0.75</v>
      </c>
      <c r="Y688" s="5">
        <f t="shared" si="179"/>
        <v>0</v>
      </c>
      <c r="Z688" s="5">
        <f t="shared" si="180"/>
        <v>0.75</v>
      </c>
      <c r="AA688" s="5">
        <f t="shared" si="181"/>
        <v>0</v>
      </c>
      <c r="AB688" s="5">
        <f t="shared" si="182"/>
        <v>0</v>
      </c>
      <c r="AC688" s="5">
        <f t="shared" si="183"/>
        <v>0</v>
      </c>
      <c r="AD688" s="16"/>
      <c r="AF688" s="5">
        <f t="shared" si="184"/>
        <v>3</v>
      </c>
      <c r="AG688" s="5">
        <f t="shared" si="185"/>
        <v>4</v>
      </c>
      <c r="AH688" s="5" t="str">
        <f t="shared" si="186"/>
        <v>Correct</v>
      </c>
      <c r="AI688" t="s">
        <v>105</v>
      </c>
      <c r="AJ688">
        <v>38</v>
      </c>
      <c r="AK688" t="s">
        <v>121</v>
      </c>
      <c r="AL688" t="s">
        <v>177</v>
      </c>
      <c r="AM688" t="s">
        <v>107</v>
      </c>
      <c r="AN688" t="s">
        <v>98</v>
      </c>
      <c r="AO688" s="1" t="s">
        <v>80</v>
      </c>
      <c r="AP688" t="s">
        <v>112</v>
      </c>
      <c r="AR688" t="s">
        <v>135</v>
      </c>
      <c r="AS688" t="s">
        <v>102</v>
      </c>
      <c r="AT688" s="1"/>
      <c r="AU688" t="s">
        <v>102</v>
      </c>
    </row>
    <row r="689" spans="1:47" x14ac:dyDescent="0.25">
      <c r="A689" s="1">
        <v>688</v>
      </c>
      <c r="E689" t="s">
        <v>42</v>
      </c>
      <c r="F689" t="s">
        <v>43</v>
      </c>
      <c r="J689" t="s">
        <v>46</v>
      </c>
      <c r="O689" s="5">
        <f t="shared" si="170"/>
        <v>3</v>
      </c>
      <c r="P689" s="5">
        <f t="shared" si="171"/>
        <v>1</v>
      </c>
      <c r="R689" s="5">
        <f t="shared" si="172"/>
        <v>0</v>
      </c>
      <c r="S689" s="5">
        <f t="shared" si="173"/>
        <v>0</v>
      </c>
      <c r="T689" s="5">
        <f t="shared" si="174"/>
        <v>0</v>
      </c>
      <c r="U689" s="5">
        <f t="shared" si="175"/>
        <v>1</v>
      </c>
      <c r="V689" s="5">
        <f t="shared" si="176"/>
        <v>1</v>
      </c>
      <c r="W689" s="5">
        <f t="shared" si="177"/>
        <v>0</v>
      </c>
      <c r="X689" s="5">
        <f t="shared" si="178"/>
        <v>0</v>
      </c>
      <c r="Y689" s="5">
        <f t="shared" si="179"/>
        <v>0</v>
      </c>
      <c r="Z689" s="5">
        <f t="shared" si="180"/>
        <v>1</v>
      </c>
      <c r="AA689" s="5">
        <f t="shared" si="181"/>
        <v>0</v>
      </c>
      <c r="AB689" s="5">
        <f t="shared" si="182"/>
        <v>0</v>
      </c>
      <c r="AC689" s="5">
        <f t="shared" si="183"/>
        <v>0</v>
      </c>
      <c r="AD689" s="16"/>
      <c r="AF689" s="5">
        <f t="shared" si="184"/>
        <v>3</v>
      </c>
      <c r="AG689" s="5">
        <f t="shared" si="185"/>
        <v>3</v>
      </c>
      <c r="AH689" s="5" t="str">
        <f t="shared" si="186"/>
        <v>Correct</v>
      </c>
      <c r="AI689" t="s">
        <v>105</v>
      </c>
      <c r="AJ689">
        <v>43</v>
      </c>
      <c r="AK689" t="s">
        <v>121</v>
      </c>
      <c r="AL689" t="s">
        <v>122</v>
      </c>
      <c r="AM689" s="1" t="s">
        <v>346</v>
      </c>
      <c r="AN689" t="s">
        <v>102</v>
      </c>
      <c r="AO689" s="1" t="s">
        <v>81</v>
      </c>
      <c r="AP689" t="s">
        <v>99</v>
      </c>
      <c r="AQ689" t="s">
        <v>120</v>
      </c>
      <c r="AR689" t="s">
        <v>135</v>
      </c>
      <c r="AS689" t="s">
        <v>102</v>
      </c>
      <c r="AT689" s="1"/>
      <c r="AU689" t="s">
        <v>102</v>
      </c>
    </row>
    <row r="690" spans="1:47" x14ac:dyDescent="0.25">
      <c r="A690" s="1">
        <v>689</v>
      </c>
      <c r="H690" t="s">
        <v>44</v>
      </c>
      <c r="O690" s="5">
        <f t="shared" si="170"/>
        <v>1</v>
      </c>
      <c r="P690" s="5">
        <f t="shared" si="171"/>
        <v>3</v>
      </c>
      <c r="R690" s="5">
        <f t="shared" si="172"/>
        <v>0</v>
      </c>
      <c r="S690" s="5">
        <f t="shared" si="173"/>
        <v>0</v>
      </c>
      <c r="T690" s="5">
        <f t="shared" si="174"/>
        <v>0</v>
      </c>
      <c r="U690" s="5">
        <f t="shared" si="175"/>
        <v>0</v>
      </c>
      <c r="V690" s="5">
        <f t="shared" si="176"/>
        <v>0</v>
      </c>
      <c r="W690" s="5">
        <f t="shared" si="177"/>
        <v>0</v>
      </c>
      <c r="X690" s="5">
        <f t="shared" si="178"/>
        <v>1</v>
      </c>
      <c r="Y690" s="5">
        <f t="shared" si="179"/>
        <v>0</v>
      </c>
      <c r="Z690" s="5">
        <f t="shared" si="180"/>
        <v>0</v>
      </c>
      <c r="AA690" s="5">
        <f t="shared" si="181"/>
        <v>0</v>
      </c>
      <c r="AB690" s="5">
        <f t="shared" si="182"/>
        <v>0</v>
      </c>
      <c r="AC690" s="5">
        <f t="shared" si="183"/>
        <v>0</v>
      </c>
      <c r="AD690" s="16"/>
      <c r="AF690" s="5">
        <f t="shared" si="184"/>
        <v>1</v>
      </c>
      <c r="AG690" s="5">
        <f t="shared" si="185"/>
        <v>1</v>
      </c>
      <c r="AH690" s="5" t="str">
        <f t="shared" si="186"/>
        <v>Correct</v>
      </c>
      <c r="AI690" t="s">
        <v>94</v>
      </c>
      <c r="AJ690">
        <v>64</v>
      </c>
      <c r="AK690" t="s">
        <v>121</v>
      </c>
      <c r="AL690" t="s">
        <v>217</v>
      </c>
      <c r="AM690" t="s">
        <v>107</v>
      </c>
      <c r="AN690" t="s">
        <v>98</v>
      </c>
      <c r="AO690" s="1" t="s">
        <v>80</v>
      </c>
      <c r="AQ690" t="s">
        <v>110</v>
      </c>
      <c r="AR690" t="s">
        <v>104</v>
      </c>
      <c r="AS690" t="s">
        <v>102</v>
      </c>
      <c r="AT690" s="1"/>
      <c r="AU690" t="s">
        <v>102</v>
      </c>
    </row>
    <row r="691" spans="1:47" x14ac:dyDescent="0.25">
      <c r="A691" s="1">
        <v>690</v>
      </c>
      <c r="G691" t="s">
        <v>37</v>
      </c>
      <c r="O691" s="5">
        <f t="shared" si="170"/>
        <v>1</v>
      </c>
      <c r="P691" s="5">
        <f t="shared" si="171"/>
        <v>3</v>
      </c>
      <c r="R691" s="5">
        <f t="shared" si="172"/>
        <v>0</v>
      </c>
      <c r="S691" s="5">
        <f t="shared" si="173"/>
        <v>0</v>
      </c>
      <c r="T691" s="5">
        <f t="shared" si="174"/>
        <v>0</v>
      </c>
      <c r="U691" s="5">
        <f t="shared" si="175"/>
        <v>0</v>
      </c>
      <c r="V691" s="5">
        <f t="shared" si="176"/>
        <v>0</v>
      </c>
      <c r="W691" s="5">
        <f t="shared" si="177"/>
        <v>1</v>
      </c>
      <c r="X691" s="5">
        <f t="shared" si="178"/>
        <v>0</v>
      </c>
      <c r="Y691" s="5">
        <f t="shared" si="179"/>
        <v>0</v>
      </c>
      <c r="Z691" s="5">
        <f t="shared" si="180"/>
        <v>0</v>
      </c>
      <c r="AA691" s="5">
        <f t="shared" si="181"/>
        <v>0</v>
      </c>
      <c r="AB691" s="5">
        <f t="shared" si="182"/>
        <v>0</v>
      </c>
      <c r="AC691" s="5">
        <f t="shared" si="183"/>
        <v>0</v>
      </c>
      <c r="AD691" s="16"/>
      <c r="AF691" s="5">
        <f t="shared" si="184"/>
        <v>1</v>
      </c>
      <c r="AG691" s="5">
        <f t="shared" si="185"/>
        <v>1</v>
      </c>
      <c r="AH691" s="5" t="str">
        <f t="shared" si="186"/>
        <v>Correct</v>
      </c>
      <c r="AI691" t="s">
        <v>94</v>
      </c>
      <c r="AJ691">
        <v>89</v>
      </c>
      <c r="AK691" t="s">
        <v>121</v>
      </c>
      <c r="AL691" t="s">
        <v>217</v>
      </c>
      <c r="AM691" t="s">
        <v>107</v>
      </c>
      <c r="AN691" t="s">
        <v>98</v>
      </c>
      <c r="AO691" s="1" t="s">
        <v>80</v>
      </c>
      <c r="AQ691" t="s">
        <v>110</v>
      </c>
      <c r="AR691" t="s">
        <v>104</v>
      </c>
      <c r="AS691" t="s">
        <v>102</v>
      </c>
      <c r="AT691" s="1"/>
      <c r="AU691" t="s">
        <v>98</v>
      </c>
    </row>
    <row r="692" spans="1:47" x14ac:dyDescent="0.25">
      <c r="A692" s="1">
        <v>691</v>
      </c>
      <c r="C692" t="s">
        <v>40</v>
      </c>
      <c r="F692" t="s">
        <v>43</v>
      </c>
      <c r="G692" t="s">
        <v>37</v>
      </c>
      <c r="O692" s="5">
        <f t="shared" si="170"/>
        <v>3</v>
      </c>
      <c r="P692" s="5">
        <f t="shared" si="171"/>
        <v>1</v>
      </c>
      <c r="R692" s="5">
        <f t="shared" si="172"/>
        <v>0</v>
      </c>
      <c r="S692" s="5">
        <f t="shared" si="173"/>
        <v>1</v>
      </c>
      <c r="T692" s="5">
        <f t="shared" si="174"/>
        <v>0</v>
      </c>
      <c r="U692" s="5">
        <f t="shared" si="175"/>
        <v>0</v>
      </c>
      <c r="V692" s="5">
        <f t="shared" si="176"/>
        <v>1</v>
      </c>
      <c r="W692" s="5">
        <f t="shared" si="177"/>
        <v>1</v>
      </c>
      <c r="X692" s="5">
        <f t="shared" si="178"/>
        <v>0</v>
      </c>
      <c r="Y692" s="5">
        <f t="shared" si="179"/>
        <v>0</v>
      </c>
      <c r="Z692" s="5">
        <f t="shared" si="180"/>
        <v>0</v>
      </c>
      <c r="AA692" s="5">
        <f t="shared" si="181"/>
        <v>0</v>
      </c>
      <c r="AB692" s="5">
        <f t="shared" si="182"/>
        <v>0</v>
      </c>
      <c r="AC692" s="5">
        <f t="shared" si="183"/>
        <v>0</v>
      </c>
      <c r="AD692" s="16"/>
      <c r="AF692" s="5">
        <f t="shared" si="184"/>
        <v>3</v>
      </c>
      <c r="AG692" s="5">
        <f t="shared" si="185"/>
        <v>3</v>
      </c>
      <c r="AH692" s="5" t="str">
        <f t="shared" si="186"/>
        <v>Correct</v>
      </c>
      <c r="AI692" t="s">
        <v>105</v>
      </c>
      <c r="AJ692">
        <v>39</v>
      </c>
      <c r="AK692" t="s">
        <v>121</v>
      </c>
      <c r="AL692" t="s">
        <v>180</v>
      </c>
      <c r="AM692" t="s">
        <v>107</v>
      </c>
      <c r="AN692" t="s">
        <v>98</v>
      </c>
      <c r="AO692" s="1" t="s">
        <v>80</v>
      </c>
      <c r="AP692" t="s">
        <v>109</v>
      </c>
      <c r="AQ692" t="s">
        <v>137</v>
      </c>
      <c r="AR692" t="s">
        <v>125</v>
      </c>
      <c r="AS692" t="s">
        <v>102</v>
      </c>
      <c r="AT692" s="1"/>
      <c r="AU692" t="s">
        <v>102</v>
      </c>
    </row>
    <row r="693" spans="1:47" x14ac:dyDescent="0.25">
      <c r="A693" s="1">
        <v>692</v>
      </c>
      <c r="B693" t="s">
        <v>39</v>
      </c>
      <c r="H693" t="s">
        <v>44</v>
      </c>
      <c r="K693" t="s">
        <v>47</v>
      </c>
      <c r="O693" s="5">
        <f t="shared" si="170"/>
        <v>3</v>
      </c>
      <c r="P693" s="5">
        <f t="shared" si="171"/>
        <v>1</v>
      </c>
      <c r="R693" s="5">
        <f t="shared" si="172"/>
        <v>1</v>
      </c>
      <c r="S693" s="5">
        <f t="shared" si="173"/>
        <v>0</v>
      </c>
      <c r="T693" s="5">
        <f t="shared" si="174"/>
        <v>0</v>
      </c>
      <c r="U693" s="5">
        <f t="shared" si="175"/>
        <v>0</v>
      </c>
      <c r="V693" s="5">
        <f t="shared" si="176"/>
        <v>0</v>
      </c>
      <c r="W693" s="5">
        <f t="shared" si="177"/>
        <v>0</v>
      </c>
      <c r="X693" s="5">
        <f t="shared" si="178"/>
        <v>1</v>
      </c>
      <c r="Y693" s="5">
        <f t="shared" si="179"/>
        <v>0</v>
      </c>
      <c r="Z693" s="5">
        <f t="shared" si="180"/>
        <v>0</v>
      </c>
      <c r="AA693" s="5">
        <f t="shared" si="181"/>
        <v>1</v>
      </c>
      <c r="AB693" s="5">
        <f t="shared" si="182"/>
        <v>0</v>
      </c>
      <c r="AC693" s="5">
        <f t="shared" si="183"/>
        <v>0</v>
      </c>
      <c r="AD693" s="16"/>
      <c r="AF693" s="5">
        <f t="shared" si="184"/>
        <v>3</v>
      </c>
      <c r="AG693" s="5">
        <f t="shared" si="185"/>
        <v>3</v>
      </c>
      <c r="AH693" s="5" t="str">
        <f t="shared" si="186"/>
        <v>Correct</v>
      </c>
      <c r="AI693" t="s">
        <v>94</v>
      </c>
      <c r="AJ693">
        <v>87</v>
      </c>
      <c r="AK693" t="s">
        <v>121</v>
      </c>
      <c r="AL693" t="s">
        <v>217</v>
      </c>
      <c r="AM693" t="s">
        <v>107</v>
      </c>
      <c r="AN693" t="s">
        <v>98</v>
      </c>
      <c r="AO693" s="1" t="s">
        <v>80</v>
      </c>
      <c r="AP693" t="s">
        <v>108</v>
      </c>
      <c r="AQ693" t="s">
        <v>120</v>
      </c>
      <c r="AR693" t="s">
        <v>104</v>
      </c>
      <c r="AS693" t="s">
        <v>102</v>
      </c>
      <c r="AT693" s="1"/>
      <c r="AU693" t="s">
        <v>102</v>
      </c>
    </row>
    <row r="694" spans="1:47" x14ac:dyDescent="0.25">
      <c r="A694" s="1">
        <v>693</v>
      </c>
      <c r="B694" t="s">
        <v>39</v>
      </c>
      <c r="O694" s="5">
        <f t="shared" si="170"/>
        <v>1</v>
      </c>
      <c r="P694" s="5">
        <f t="shared" si="171"/>
        <v>3</v>
      </c>
      <c r="R694" s="5">
        <f t="shared" si="172"/>
        <v>1</v>
      </c>
      <c r="S694" s="5">
        <f t="shared" si="173"/>
        <v>0</v>
      </c>
      <c r="T694" s="5">
        <f t="shared" si="174"/>
        <v>0</v>
      </c>
      <c r="U694" s="5">
        <f t="shared" si="175"/>
        <v>0</v>
      </c>
      <c r="V694" s="5">
        <f t="shared" si="176"/>
        <v>0</v>
      </c>
      <c r="W694" s="5">
        <f t="shared" si="177"/>
        <v>0</v>
      </c>
      <c r="X694" s="5">
        <f t="shared" si="178"/>
        <v>0</v>
      </c>
      <c r="Y694" s="5">
        <f t="shared" si="179"/>
        <v>0</v>
      </c>
      <c r="Z694" s="5">
        <f t="shared" si="180"/>
        <v>0</v>
      </c>
      <c r="AA694" s="5">
        <f t="shared" si="181"/>
        <v>0</v>
      </c>
      <c r="AB694" s="5">
        <f t="shared" si="182"/>
        <v>0</v>
      </c>
      <c r="AC694" s="5">
        <f t="shared" si="183"/>
        <v>0</v>
      </c>
      <c r="AD694" s="16"/>
      <c r="AF694" s="5">
        <f t="shared" si="184"/>
        <v>1</v>
      </c>
      <c r="AG694" s="5">
        <f t="shared" si="185"/>
        <v>1</v>
      </c>
      <c r="AH694" s="5" t="str">
        <f t="shared" si="186"/>
        <v>Correct</v>
      </c>
      <c r="AO694" s="1"/>
      <c r="AQ694" t="s">
        <v>103</v>
      </c>
      <c r="AT694" s="1"/>
    </row>
    <row r="695" spans="1:47" x14ac:dyDescent="0.25">
      <c r="A695" s="1">
        <v>694</v>
      </c>
      <c r="O695" s="5">
        <f t="shared" si="170"/>
        <v>0</v>
      </c>
      <c r="P695" s="5" t="e">
        <f t="shared" si="171"/>
        <v>#DIV/0!</v>
      </c>
      <c r="R695" s="5">
        <f t="shared" si="172"/>
        <v>0</v>
      </c>
      <c r="S695" s="5">
        <f t="shared" si="173"/>
        <v>0</v>
      </c>
      <c r="T695" s="5">
        <f t="shared" si="174"/>
        <v>0</v>
      </c>
      <c r="U695" s="5">
        <f t="shared" si="175"/>
        <v>0</v>
      </c>
      <c r="V695" s="5">
        <f t="shared" si="176"/>
        <v>0</v>
      </c>
      <c r="W695" s="5">
        <f t="shared" si="177"/>
        <v>0</v>
      </c>
      <c r="X695" s="5">
        <f t="shared" si="178"/>
        <v>0</v>
      </c>
      <c r="Y695" s="5">
        <f t="shared" si="179"/>
        <v>0</v>
      </c>
      <c r="Z695" s="5">
        <f t="shared" si="180"/>
        <v>0</v>
      </c>
      <c r="AA695" s="5">
        <f t="shared" si="181"/>
        <v>0</v>
      </c>
      <c r="AB695" s="5">
        <f t="shared" si="182"/>
        <v>0</v>
      </c>
      <c r="AC695" s="5">
        <f t="shared" si="183"/>
        <v>0</v>
      </c>
      <c r="AD695" s="16"/>
      <c r="AF695" s="5">
        <f t="shared" si="184"/>
        <v>0</v>
      </c>
      <c r="AG695" s="5">
        <f t="shared" si="185"/>
        <v>0</v>
      </c>
      <c r="AH695" s="5" t="str">
        <f t="shared" si="186"/>
        <v>Correct</v>
      </c>
      <c r="AI695" t="s">
        <v>94</v>
      </c>
      <c r="AJ695">
        <v>97</v>
      </c>
      <c r="AK695" t="s">
        <v>121</v>
      </c>
      <c r="AL695" t="s">
        <v>217</v>
      </c>
      <c r="AM695" t="s">
        <v>107</v>
      </c>
      <c r="AN695" t="s">
        <v>98</v>
      </c>
      <c r="AO695" s="1" t="s">
        <v>80</v>
      </c>
      <c r="AP695" t="s">
        <v>99</v>
      </c>
      <c r="AQ695" t="s">
        <v>103</v>
      </c>
      <c r="AR695" t="s">
        <v>104</v>
      </c>
      <c r="AS695" t="s">
        <v>102</v>
      </c>
      <c r="AT695" s="1"/>
      <c r="AU695" t="s">
        <v>98</v>
      </c>
    </row>
    <row r="696" spans="1:47" x14ac:dyDescent="0.25">
      <c r="A696" s="1">
        <v>695</v>
      </c>
      <c r="J696" t="s">
        <v>46</v>
      </c>
      <c r="O696" s="5">
        <f t="shared" si="170"/>
        <v>1</v>
      </c>
      <c r="P696" s="5">
        <f t="shared" si="171"/>
        <v>3</v>
      </c>
      <c r="R696" s="5">
        <f t="shared" si="172"/>
        <v>0</v>
      </c>
      <c r="S696" s="5">
        <f t="shared" si="173"/>
        <v>0</v>
      </c>
      <c r="T696" s="5">
        <f t="shared" si="174"/>
        <v>0</v>
      </c>
      <c r="U696" s="5">
        <f t="shared" si="175"/>
        <v>0</v>
      </c>
      <c r="V696" s="5">
        <f t="shared" si="176"/>
        <v>0</v>
      </c>
      <c r="W696" s="5">
        <f t="shared" si="177"/>
        <v>0</v>
      </c>
      <c r="X696" s="5">
        <f t="shared" si="178"/>
        <v>0</v>
      </c>
      <c r="Y696" s="5">
        <f t="shared" si="179"/>
        <v>0</v>
      </c>
      <c r="Z696" s="5">
        <f t="shared" si="180"/>
        <v>1</v>
      </c>
      <c r="AA696" s="5">
        <f t="shared" si="181"/>
        <v>0</v>
      </c>
      <c r="AB696" s="5">
        <f t="shared" si="182"/>
        <v>0</v>
      </c>
      <c r="AC696" s="5">
        <f t="shared" si="183"/>
        <v>0</v>
      </c>
      <c r="AD696" s="16"/>
      <c r="AF696" s="5">
        <f t="shared" si="184"/>
        <v>1</v>
      </c>
      <c r="AG696" s="5">
        <f t="shared" si="185"/>
        <v>1</v>
      </c>
      <c r="AH696" s="5" t="str">
        <f t="shared" si="186"/>
        <v>Correct</v>
      </c>
      <c r="AI696" t="s">
        <v>94</v>
      </c>
      <c r="AJ696">
        <v>60</v>
      </c>
      <c r="AK696" t="s">
        <v>121</v>
      </c>
      <c r="AO696" s="1"/>
      <c r="AQ696" t="s">
        <v>110</v>
      </c>
      <c r="AT696" s="1"/>
    </row>
    <row r="697" spans="1:47" x14ac:dyDescent="0.25">
      <c r="A697" s="1">
        <v>696</v>
      </c>
      <c r="O697" s="5">
        <f t="shared" si="170"/>
        <v>0</v>
      </c>
      <c r="P697" s="5" t="e">
        <f t="shared" si="171"/>
        <v>#DIV/0!</v>
      </c>
      <c r="R697" s="5">
        <f t="shared" si="172"/>
        <v>0</v>
      </c>
      <c r="S697" s="5">
        <f t="shared" si="173"/>
        <v>0</v>
      </c>
      <c r="T697" s="5">
        <f t="shared" si="174"/>
        <v>0</v>
      </c>
      <c r="U697" s="5">
        <f t="shared" si="175"/>
        <v>0</v>
      </c>
      <c r="V697" s="5">
        <f t="shared" si="176"/>
        <v>0</v>
      </c>
      <c r="W697" s="5">
        <f t="shared" si="177"/>
        <v>0</v>
      </c>
      <c r="X697" s="5">
        <f t="shared" si="178"/>
        <v>0</v>
      </c>
      <c r="Y697" s="5">
        <f t="shared" si="179"/>
        <v>0</v>
      </c>
      <c r="Z697" s="5">
        <f t="shared" si="180"/>
        <v>0</v>
      </c>
      <c r="AA697" s="5">
        <f t="shared" si="181"/>
        <v>0</v>
      </c>
      <c r="AB697" s="5">
        <f t="shared" si="182"/>
        <v>0</v>
      </c>
      <c r="AC697" s="5">
        <f t="shared" si="183"/>
        <v>0</v>
      </c>
      <c r="AD697" s="16"/>
      <c r="AF697" s="5">
        <f t="shared" si="184"/>
        <v>0</v>
      </c>
      <c r="AG697" s="5">
        <f t="shared" si="185"/>
        <v>0</v>
      </c>
      <c r="AH697" s="5" t="str">
        <f t="shared" si="186"/>
        <v>Correct</v>
      </c>
      <c r="AI697" t="s">
        <v>94</v>
      </c>
      <c r="AJ697">
        <v>67</v>
      </c>
      <c r="AK697" t="s">
        <v>121</v>
      </c>
      <c r="AL697" t="s">
        <v>276</v>
      </c>
      <c r="AM697" t="s">
        <v>128</v>
      </c>
      <c r="AN697" t="s">
        <v>98</v>
      </c>
      <c r="AO697" s="1" t="s">
        <v>80</v>
      </c>
      <c r="AP697" t="s">
        <v>99</v>
      </c>
      <c r="AQ697" t="s">
        <v>120</v>
      </c>
      <c r="AR697" t="s">
        <v>104</v>
      </c>
      <c r="AS697" t="s">
        <v>102</v>
      </c>
      <c r="AT697" s="1"/>
      <c r="AU697" t="s">
        <v>102</v>
      </c>
    </row>
    <row r="698" spans="1:47" x14ac:dyDescent="0.25">
      <c r="A698" s="1">
        <v>697</v>
      </c>
      <c r="B698" t="s">
        <v>39</v>
      </c>
      <c r="J698" t="s">
        <v>46</v>
      </c>
      <c r="O698" s="5">
        <f t="shared" si="170"/>
        <v>2</v>
      </c>
      <c r="P698" s="5">
        <f t="shared" si="171"/>
        <v>1.5</v>
      </c>
      <c r="R698" s="5">
        <f t="shared" si="172"/>
        <v>1</v>
      </c>
      <c r="S698" s="5">
        <f t="shared" si="173"/>
        <v>0</v>
      </c>
      <c r="T698" s="5">
        <f t="shared" si="174"/>
        <v>0</v>
      </c>
      <c r="U698" s="5">
        <f t="shared" si="175"/>
        <v>0</v>
      </c>
      <c r="V698" s="5">
        <f t="shared" si="176"/>
        <v>0</v>
      </c>
      <c r="W698" s="5">
        <f t="shared" si="177"/>
        <v>0</v>
      </c>
      <c r="X698" s="5">
        <f t="shared" si="178"/>
        <v>0</v>
      </c>
      <c r="Y698" s="5">
        <f t="shared" si="179"/>
        <v>0</v>
      </c>
      <c r="Z698" s="5">
        <f t="shared" si="180"/>
        <v>1</v>
      </c>
      <c r="AA698" s="5">
        <f t="shared" si="181"/>
        <v>0</v>
      </c>
      <c r="AB698" s="5">
        <f t="shared" si="182"/>
        <v>0</v>
      </c>
      <c r="AC698" s="5">
        <f t="shared" si="183"/>
        <v>0</v>
      </c>
      <c r="AD698" s="16"/>
      <c r="AF698" s="5">
        <f t="shared" si="184"/>
        <v>2</v>
      </c>
      <c r="AG698" s="5">
        <f t="shared" si="185"/>
        <v>2</v>
      </c>
      <c r="AH698" s="5" t="str">
        <f t="shared" si="186"/>
        <v>Correct</v>
      </c>
      <c r="AI698" t="s">
        <v>105</v>
      </c>
      <c r="AJ698">
        <v>71</v>
      </c>
      <c r="AK698" t="s">
        <v>95</v>
      </c>
      <c r="AL698" t="s">
        <v>149</v>
      </c>
      <c r="AM698" t="s">
        <v>107</v>
      </c>
      <c r="AN698" t="s">
        <v>98</v>
      </c>
      <c r="AO698" s="1" t="s">
        <v>80</v>
      </c>
      <c r="AR698" t="s">
        <v>104</v>
      </c>
      <c r="AS698" t="s">
        <v>102</v>
      </c>
      <c r="AT698" s="1"/>
      <c r="AU698" t="s">
        <v>98</v>
      </c>
    </row>
    <row r="699" spans="1:47" x14ac:dyDescent="0.25">
      <c r="A699" s="1">
        <v>698</v>
      </c>
      <c r="B699" t="s">
        <v>39</v>
      </c>
      <c r="C699" t="s">
        <v>40</v>
      </c>
      <c r="E699" t="s">
        <v>42</v>
      </c>
      <c r="O699" s="5">
        <f t="shared" si="170"/>
        <v>3</v>
      </c>
      <c r="P699" s="5">
        <f t="shared" si="171"/>
        <v>1</v>
      </c>
      <c r="R699" s="5">
        <f t="shared" si="172"/>
        <v>1</v>
      </c>
      <c r="S699" s="5">
        <f t="shared" si="173"/>
        <v>1</v>
      </c>
      <c r="T699" s="5">
        <f t="shared" si="174"/>
        <v>0</v>
      </c>
      <c r="U699" s="5">
        <f t="shared" si="175"/>
        <v>1</v>
      </c>
      <c r="V699" s="5">
        <f t="shared" si="176"/>
        <v>0</v>
      </c>
      <c r="W699" s="5">
        <f t="shared" si="177"/>
        <v>0</v>
      </c>
      <c r="X699" s="5">
        <f t="shared" si="178"/>
        <v>0</v>
      </c>
      <c r="Y699" s="5">
        <f t="shared" si="179"/>
        <v>0</v>
      </c>
      <c r="Z699" s="5">
        <f t="shared" si="180"/>
        <v>0</v>
      </c>
      <c r="AA699" s="5">
        <f t="shared" si="181"/>
        <v>0</v>
      </c>
      <c r="AB699" s="5">
        <f t="shared" si="182"/>
        <v>0</v>
      </c>
      <c r="AC699" s="5">
        <f t="shared" si="183"/>
        <v>0</v>
      </c>
      <c r="AD699" s="16"/>
      <c r="AF699" s="5">
        <f t="shared" si="184"/>
        <v>3</v>
      </c>
      <c r="AG699" s="5">
        <f t="shared" si="185"/>
        <v>3</v>
      </c>
      <c r="AH699" s="5" t="str">
        <f t="shared" si="186"/>
        <v>Correct</v>
      </c>
      <c r="AI699" t="s">
        <v>105</v>
      </c>
      <c r="AJ699">
        <v>65</v>
      </c>
      <c r="AL699" t="s">
        <v>138</v>
      </c>
      <c r="AM699" t="s">
        <v>107</v>
      </c>
      <c r="AO699" s="1" t="s">
        <v>80</v>
      </c>
      <c r="AP699" t="s">
        <v>126</v>
      </c>
      <c r="AQ699" t="s">
        <v>120</v>
      </c>
      <c r="AR699" t="s">
        <v>104</v>
      </c>
      <c r="AS699" t="s">
        <v>102</v>
      </c>
      <c r="AT699" s="1"/>
      <c r="AU699" t="s">
        <v>98</v>
      </c>
    </row>
    <row r="700" spans="1:47" x14ac:dyDescent="0.25">
      <c r="A700" s="1">
        <v>699</v>
      </c>
      <c r="O700" s="5">
        <f t="shared" si="170"/>
        <v>0</v>
      </c>
      <c r="P700" s="5" t="e">
        <f t="shared" si="171"/>
        <v>#DIV/0!</v>
      </c>
      <c r="R700" s="5">
        <f t="shared" si="172"/>
        <v>0</v>
      </c>
      <c r="S700" s="5">
        <f t="shared" si="173"/>
        <v>0</v>
      </c>
      <c r="T700" s="5">
        <f t="shared" si="174"/>
        <v>0</v>
      </c>
      <c r="U700" s="5">
        <f t="shared" si="175"/>
        <v>0</v>
      </c>
      <c r="V700" s="5">
        <f t="shared" si="176"/>
        <v>0</v>
      </c>
      <c r="W700" s="5">
        <f t="shared" si="177"/>
        <v>0</v>
      </c>
      <c r="X700" s="5">
        <f t="shared" si="178"/>
        <v>0</v>
      </c>
      <c r="Y700" s="5">
        <f t="shared" si="179"/>
        <v>0</v>
      </c>
      <c r="Z700" s="5">
        <f t="shared" si="180"/>
        <v>0</v>
      </c>
      <c r="AA700" s="5">
        <f t="shared" si="181"/>
        <v>0</v>
      </c>
      <c r="AB700" s="5">
        <f t="shared" si="182"/>
        <v>0</v>
      </c>
      <c r="AC700" s="5">
        <f t="shared" si="183"/>
        <v>0</v>
      </c>
      <c r="AD700" s="16"/>
      <c r="AF700" s="5">
        <f t="shared" si="184"/>
        <v>0</v>
      </c>
      <c r="AG700" s="5">
        <f t="shared" si="185"/>
        <v>0</v>
      </c>
      <c r="AH700" s="5" t="str">
        <f t="shared" si="186"/>
        <v>Correct</v>
      </c>
      <c r="AI700" t="s">
        <v>94</v>
      </c>
      <c r="AJ700">
        <v>82</v>
      </c>
      <c r="AK700" t="s">
        <v>95</v>
      </c>
      <c r="AL700" t="s">
        <v>127</v>
      </c>
      <c r="AM700" t="s">
        <v>107</v>
      </c>
      <c r="AN700" t="s">
        <v>98</v>
      </c>
      <c r="AO700" s="1" t="s">
        <v>80</v>
      </c>
      <c r="AQ700" t="s">
        <v>110</v>
      </c>
      <c r="AR700" t="s">
        <v>104</v>
      </c>
      <c r="AS700" t="s">
        <v>102</v>
      </c>
      <c r="AT700" s="1"/>
      <c r="AU700" t="s">
        <v>98</v>
      </c>
    </row>
    <row r="701" spans="1:47" x14ac:dyDescent="0.25">
      <c r="A701" s="1">
        <v>700</v>
      </c>
      <c r="B701" t="s">
        <v>39</v>
      </c>
      <c r="G701" t="s">
        <v>37</v>
      </c>
      <c r="H701" t="s">
        <v>44</v>
      </c>
      <c r="O701" s="5">
        <f t="shared" si="170"/>
        <v>3</v>
      </c>
      <c r="P701" s="5">
        <f t="shared" si="171"/>
        <v>1</v>
      </c>
      <c r="R701" s="5">
        <f t="shared" si="172"/>
        <v>1</v>
      </c>
      <c r="S701" s="5">
        <f t="shared" si="173"/>
        <v>0</v>
      </c>
      <c r="T701" s="5">
        <f t="shared" si="174"/>
        <v>0</v>
      </c>
      <c r="U701" s="5">
        <f t="shared" si="175"/>
        <v>0</v>
      </c>
      <c r="V701" s="5">
        <f t="shared" si="176"/>
        <v>0</v>
      </c>
      <c r="W701" s="5">
        <f t="shared" si="177"/>
        <v>1</v>
      </c>
      <c r="X701" s="5">
        <f t="shared" si="178"/>
        <v>1</v>
      </c>
      <c r="Y701" s="5">
        <f t="shared" si="179"/>
        <v>0</v>
      </c>
      <c r="Z701" s="5">
        <f t="shared" si="180"/>
        <v>0</v>
      </c>
      <c r="AA701" s="5">
        <f t="shared" si="181"/>
        <v>0</v>
      </c>
      <c r="AB701" s="5">
        <f t="shared" si="182"/>
        <v>0</v>
      </c>
      <c r="AC701" s="5">
        <f t="shared" si="183"/>
        <v>0</v>
      </c>
      <c r="AD701" s="16"/>
      <c r="AF701" s="5">
        <f t="shared" si="184"/>
        <v>3</v>
      </c>
      <c r="AG701" s="5">
        <f t="shared" si="185"/>
        <v>3</v>
      </c>
      <c r="AH701" s="5" t="str">
        <f t="shared" si="186"/>
        <v>Correct</v>
      </c>
      <c r="AJ701">
        <v>87</v>
      </c>
      <c r="AK701" t="s">
        <v>95</v>
      </c>
      <c r="AL701" t="s">
        <v>127</v>
      </c>
      <c r="AM701" t="s">
        <v>107</v>
      </c>
      <c r="AN701" t="s">
        <v>98</v>
      </c>
      <c r="AO701" s="1" t="s">
        <v>80</v>
      </c>
      <c r="AP701" t="s">
        <v>109</v>
      </c>
      <c r="AQ701" t="s">
        <v>110</v>
      </c>
      <c r="AR701" t="s">
        <v>104</v>
      </c>
      <c r="AS701" t="s">
        <v>102</v>
      </c>
      <c r="AT701" s="1"/>
      <c r="AU701" t="s">
        <v>102</v>
      </c>
    </row>
    <row r="702" spans="1:47" x14ac:dyDescent="0.25">
      <c r="A702" s="1">
        <v>701</v>
      </c>
      <c r="B702" t="s">
        <v>39</v>
      </c>
      <c r="H702" t="s">
        <v>44</v>
      </c>
      <c r="K702" t="s">
        <v>47</v>
      </c>
      <c r="O702" s="5">
        <f t="shared" si="170"/>
        <v>3</v>
      </c>
      <c r="P702" s="5">
        <f t="shared" si="171"/>
        <v>1</v>
      </c>
      <c r="R702" s="5">
        <f t="shared" si="172"/>
        <v>1</v>
      </c>
      <c r="S702" s="5">
        <f t="shared" si="173"/>
        <v>0</v>
      </c>
      <c r="T702" s="5">
        <f t="shared" si="174"/>
        <v>0</v>
      </c>
      <c r="U702" s="5">
        <f t="shared" si="175"/>
        <v>0</v>
      </c>
      <c r="V702" s="5">
        <f t="shared" si="176"/>
        <v>0</v>
      </c>
      <c r="W702" s="5">
        <f t="shared" si="177"/>
        <v>0</v>
      </c>
      <c r="X702" s="5">
        <f t="shared" si="178"/>
        <v>1</v>
      </c>
      <c r="Y702" s="5">
        <f t="shared" si="179"/>
        <v>0</v>
      </c>
      <c r="Z702" s="5">
        <f t="shared" si="180"/>
        <v>0</v>
      </c>
      <c r="AA702" s="5">
        <f t="shared" si="181"/>
        <v>1</v>
      </c>
      <c r="AB702" s="5">
        <f t="shared" si="182"/>
        <v>0</v>
      </c>
      <c r="AC702" s="5">
        <f t="shared" si="183"/>
        <v>0</v>
      </c>
      <c r="AD702" s="16"/>
      <c r="AF702" s="5">
        <f t="shared" si="184"/>
        <v>3</v>
      </c>
      <c r="AG702" s="5">
        <f t="shared" si="185"/>
        <v>3</v>
      </c>
      <c r="AH702" s="5" t="str">
        <f t="shared" si="186"/>
        <v>Correct</v>
      </c>
      <c r="AI702" t="s">
        <v>105</v>
      </c>
      <c r="AJ702">
        <v>68</v>
      </c>
      <c r="AK702" t="s">
        <v>95</v>
      </c>
      <c r="AL702" t="s">
        <v>234</v>
      </c>
      <c r="AM702" t="s">
        <v>128</v>
      </c>
      <c r="AN702" t="s">
        <v>98</v>
      </c>
      <c r="AO702" s="1" t="s">
        <v>80</v>
      </c>
      <c r="AP702" t="s">
        <v>126</v>
      </c>
      <c r="AQ702" t="s">
        <v>133</v>
      </c>
      <c r="AR702" t="s">
        <v>101</v>
      </c>
      <c r="AS702" t="s">
        <v>102</v>
      </c>
      <c r="AT702" s="1"/>
      <c r="AU702" t="s">
        <v>102</v>
      </c>
    </row>
    <row r="703" spans="1:47" x14ac:dyDescent="0.25">
      <c r="A703" s="1">
        <v>702</v>
      </c>
      <c r="E703" t="s">
        <v>42</v>
      </c>
      <c r="H703" t="s">
        <v>44</v>
      </c>
      <c r="I703" t="s">
        <v>45</v>
      </c>
      <c r="O703" s="5">
        <f t="shared" si="170"/>
        <v>3</v>
      </c>
      <c r="P703" s="5">
        <f t="shared" si="171"/>
        <v>1</v>
      </c>
      <c r="R703" s="5">
        <f t="shared" si="172"/>
        <v>0</v>
      </c>
      <c r="S703" s="5">
        <f t="shared" si="173"/>
        <v>0</v>
      </c>
      <c r="T703" s="5">
        <f t="shared" si="174"/>
        <v>0</v>
      </c>
      <c r="U703" s="5">
        <f t="shared" si="175"/>
        <v>1</v>
      </c>
      <c r="V703" s="5">
        <f t="shared" si="176"/>
        <v>0</v>
      </c>
      <c r="W703" s="5">
        <f t="shared" si="177"/>
        <v>0</v>
      </c>
      <c r="X703" s="5">
        <f t="shared" si="178"/>
        <v>1</v>
      </c>
      <c r="Y703" s="5">
        <f t="shared" si="179"/>
        <v>1</v>
      </c>
      <c r="Z703" s="5">
        <f t="shared" si="180"/>
        <v>0</v>
      </c>
      <c r="AA703" s="5">
        <f t="shared" si="181"/>
        <v>0</v>
      </c>
      <c r="AB703" s="5">
        <f t="shared" si="182"/>
        <v>0</v>
      </c>
      <c r="AC703" s="5">
        <f t="shared" si="183"/>
        <v>0</v>
      </c>
      <c r="AD703" s="16"/>
      <c r="AF703" s="5">
        <f t="shared" si="184"/>
        <v>3</v>
      </c>
      <c r="AG703" s="5">
        <f t="shared" si="185"/>
        <v>3</v>
      </c>
      <c r="AH703" s="5" t="str">
        <f t="shared" si="186"/>
        <v>Correct</v>
      </c>
      <c r="AI703" t="s">
        <v>94</v>
      </c>
      <c r="AJ703">
        <v>40</v>
      </c>
      <c r="AK703" t="s">
        <v>121</v>
      </c>
      <c r="AL703" t="s">
        <v>122</v>
      </c>
      <c r="AM703" t="s">
        <v>107</v>
      </c>
      <c r="AN703" t="s">
        <v>98</v>
      </c>
      <c r="AO703" s="1" t="s">
        <v>80</v>
      </c>
      <c r="AP703" t="s">
        <v>114</v>
      </c>
      <c r="AQ703" t="s">
        <v>103</v>
      </c>
      <c r="AR703" t="s">
        <v>101</v>
      </c>
      <c r="AS703" t="s">
        <v>102</v>
      </c>
      <c r="AT703" s="1"/>
      <c r="AU703" t="s">
        <v>102</v>
      </c>
    </row>
    <row r="704" spans="1:47" x14ac:dyDescent="0.25">
      <c r="A704" s="1">
        <v>703</v>
      </c>
      <c r="E704" t="s">
        <v>42</v>
      </c>
      <c r="F704" t="s">
        <v>43</v>
      </c>
      <c r="J704" t="s">
        <v>46</v>
      </c>
      <c r="O704" s="5">
        <f t="shared" si="170"/>
        <v>3</v>
      </c>
      <c r="P704" s="5">
        <f t="shared" si="171"/>
        <v>1</v>
      </c>
      <c r="R704" s="5">
        <f t="shared" si="172"/>
        <v>0</v>
      </c>
      <c r="S704" s="5">
        <f t="shared" si="173"/>
        <v>0</v>
      </c>
      <c r="T704" s="5">
        <f t="shared" si="174"/>
        <v>0</v>
      </c>
      <c r="U704" s="5">
        <f t="shared" si="175"/>
        <v>1</v>
      </c>
      <c r="V704" s="5">
        <f t="shared" si="176"/>
        <v>1</v>
      </c>
      <c r="W704" s="5">
        <f t="shared" si="177"/>
        <v>0</v>
      </c>
      <c r="X704" s="5">
        <f t="shared" si="178"/>
        <v>0</v>
      </c>
      <c r="Y704" s="5">
        <f t="shared" si="179"/>
        <v>0</v>
      </c>
      <c r="Z704" s="5">
        <f t="shared" si="180"/>
        <v>1</v>
      </c>
      <c r="AA704" s="5">
        <f t="shared" si="181"/>
        <v>0</v>
      </c>
      <c r="AB704" s="5">
        <f t="shared" si="182"/>
        <v>0</v>
      </c>
      <c r="AC704" s="5">
        <f t="shared" si="183"/>
        <v>0</v>
      </c>
      <c r="AD704" s="16"/>
      <c r="AF704" s="5">
        <f t="shared" si="184"/>
        <v>3</v>
      </c>
      <c r="AG704" s="5">
        <f t="shared" si="185"/>
        <v>3</v>
      </c>
      <c r="AH704" s="5" t="str">
        <f t="shared" si="186"/>
        <v>Correct</v>
      </c>
      <c r="AI704" t="s">
        <v>105</v>
      </c>
      <c r="AJ704">
        <v>43</v>
      </c>
      <c r="AK704" t="s">
        <v>121</v>
      </c>
      <c r="AL704" t="s">
        <v>122</v>
      </c>
      <c r="AM704" s="1" t="s">
        <v>346</v>
      </c>
      <c r="AN704" t="s">
        <v>98</v>
      </c>
      <c r="AO704" s="1" t="s">
        <v>81</v>
      </c>
      <c r="AP704" t="s">
        <v>99</v>
      </c>
      <c r="AQ704" t="s">
        <v>110</v>
      </c>
      <c r="AR704" t="s">
        <v>135</v>
      </c>
      <c r="AS704" t="s">
        <v>102</v>
      </c>
      <c r="AT704" s="1"/>
      <c r="AU704" t="s">
        <v>102</v>
      </c>
    </row>
    <row r="705" spans="1:47" x14ac:dyDescent="0.25">
      <c r="A705" s="1">
        <v>704</v>
      </c>
      <c r="B705" t="s">
        <v>39</v>
      </c>
      <c r="L705" t="s">
        <v>48</v>
      </c>
      <c r="O705" s="5">
        <f t="shared" si="170"/>
        <v>2</v>
      </c>
      <c r="P705" s="5">
        <f t="shared" si="171"/>
        <v>1.5</v>
      </c>
      <c r="R705" s="5">
        <f t="shared" si="172"/>
        <v>1</v>
      </c>
      <c r="S705" s="5">
        <f t="shared" si="173"/>
        <v>0</v>
      </c>
      <c r="T705" s="5">
        <f t="shared" si="174"/>
        <v>0</v>
      </c>
      <c r="U705" s="5">
        <f t="shared" si="175"/>
        <v>0</v>
      </c>
      <c r="V705" s="5">
        <f t="shared" si="176"/>
        <v>0</v>
      </c>
      <c r="W705" s="5">
        <f t="shared" si="177"/>
        <v>0</v>
      </c>
      <c r="X705" s="5">
        <f t="shared" si="178"/>
        <v>0</v>
      </c>
      <c r="Y705" s="5">
        <f t="shared" si="179"/>
        <v>0</v>
      </c>
      <c r="Z705" s="5">
        <f t="shared" si="180"/>
        <v>0</v>
      </c>
      <c r="AA705" s="5">
        <f t="shared" si="181"/>
        <v>0</v>
      </c>
      <c r="AB705" s="5">
        <f t="shared" si="182"/>
        <v>1</v>
      </c>
      <c r="AC705" s="5">
        <f t="shared" si="183"/>
        <v>0</v>
      </c>
      <c r="AD705" s="16"/>
      <c r="AF705" s="5">
        <f t="shared" si="184"/>
        <v>2</v>
      </c>
      <c r="AG705" s="5">
        <f t="shared" si="185"/>
        <v>2</v>
      </c>
      <c r="AH705" s="5" t="str">
        <f t="shared" si="186"/>
        <v>Correct</v>
      </c>
      <c r="AI705" t="s">
        <v>105</v>
      </c>
      <c r="AJ705">
        <v>64</v>
      </c>
      <c r="AK705" t="s">
        <v>95</v>
      </c>
      <c r="AL705" t="s">
        <v>277</v>
      </c>
      <c r="AM705" t="s">
        <v>107</v>
      </c>
      <c r="AO705" s="1" t="s">
        <v>80</v>
      </c>
      <c r="AP705" t="s">
        <v>114</v>
      </c>
      <c r="AQ705" t="s">
        <v>110</v>
      </c>
      <c r="AR705" t="s">
        <v>104</v>
      </c>
      <c r="AS705" t="s">
        <v>102</v>
      </c>
      <c r="AT705" s="1"/>
      <c r="AU705" t="s">
        <v>102</v>
      </c>
    </row>
    <row r="706" spans="1:47" x14ac:dyDescent="0.25">
      <c r="A706" s="1">
        <v>705</v>
      </c>
      <c r="B706" t="s">
        <v>39</v>
      </c>
      <c r="D706" t="s">
        <v>41</v>
      </c>
      <c r="H706" t="s">
        <v>44</v>
      </c>
      <c r="O706" s="5">
        <f t="shared" si="170"/>
        <v>3</v>
      </c>
      <c r="P706" s="5">
        <f t="shared" si="171"/>
        <v>1</v>
      </c>
      <c r="R706" s="5">
        <f t="shared" si="172"/>
        <v>1</v>
      </c>
      <c r="S706" s="5">
        <f t="shared" si="173"/>
        <v>0</v>
      </c>
      <c r="T706" s="5">
        <f t="shared" si="174"/>
        <v>1</v>
      </c>
      <c r="U706" s="5">
        <f t="shared" si="175"/>
        <v>0</v>
      </c>
      <c r="V706" s="5">
        <f t="shared" si="176"/>
        <v>0</v>
      </c>
      <c r="W706" s="5">
        <f t="shared" si="177"/>
        <v>0</v>
      </c>
      <c r="X706" s="5">
        <f t="shared" si="178"/>
        <v>1</v>
      </c>
      <c r="Y706" s="5">
        <f t="shared" si="179"/>
        <v>0</v>
      </c>
      <c r="Z706" s="5">
        <f t="shared" si="180"/>
        <v>0</v>
      </c>
      <c r="AA706" s="5">
        <f t="shared" si="181"/>
        <v>0</v>
      </c>
      <c r="AB706" s="5">
        <f t="shared" si="182"/>
        <v>0</v>
      </c>
      <c r="AC706" s="5">
        <f t="shared" si="183"/>
        <v>0</v>
      </c>
      <c r="AD706" s="16"/>
      <c r="AF706" s="5">
        <f t="shared" si="184"/>
        <v>3</v>
      </c>
      <c r="AG706" s="5">
        <f t="shared" si="185"/>
        <v>3</v>
      </c>
      <c r="AH706" s="5" t="str">
        <f t="shared" si="186"/>
        <v>Correct</v>
      </c>
      <c r="AI706" t="s">
        <v>105</v>
      </c>
      <c r="AJ706">
        <v>66</v>
      </c>
      <c r="AK706" t="s">
        <v>95</v>
      </c>
      <c r="AL706" t="s">
        <v>278</v>
      </c>
      <c r="AM706" t="s">
        <v>128</v>
      </c>
      <c r="AN706" t="s">
        <v>98</v>
      </c>
      <c r="AO706" s="1" t="s">
        <v>363</v>
      </c>
      <c r="AP706" t="s">
        <v>112</v>
      </c>
      <c r="AQ706" t="s">
        <v>110</v>
      </c>
      <c r="AR706" t="s">
        <v>104</v>
      </c>
      <c r="AS706" t="s">
        <v>102</v>
      </c>
      <c r="AT706" s="1"/>
      <c r="AU706" t="s">
        <v>102</v>
      </c>
    </row>
    <row r="707" spans="1:47" x14ac:dyDescent="0.25">
      <c r="A707" s="1">
        <v>706</v>
      </c>
      <c r="H707" t="s">
        <v>44</v>
      </c>
      <c r="O707" s="5">
        <f t="shared" ref="O707:O770" si="187">COUNTA(B707:N707)</f>
        <v>1</v>
      </c>
      <c r="P707" s="5">
        <f t="shared" ref="P707:P770" si="188">3/O707</f>
        <v>3</v>
      </c>
      <c r="R707" s="5">
        <f t="shared" ref="R707:R770" si="189">IF($O707&lt;3,IF($B707=$B$1,1,0),IF($B707=$B$1,$P707,0))</f>
        <v>0</v>
      </c>
      <c r="S707" s="5">
        <f t="shared" ref="S707:S770" si="190">IF($O707&lt;3,IF($C707=$C$1,1,0),IF($C707=$C$1,$P707,0))</f>
        <v>0</v>
      </c>
      <c r="T707" s="5">
        <f t="shared" ref="T707:T770" si="191">IF($O707&lt;3,IF($D707=$D$1,1,0),IF($D707=$D$1,$P707,0))</f>
        <v>0</v>
      </c>
      <c r="U707" s="5">
        <f t="shared" ref="U707:U770" si="192">IF($O707&lt;3,IF($E707=$E$1,1,0),IF($E707=$E$1,$P707,0))</f>
        <v>0</v>
      </c>
      <c r="V707" s="5">
        <f t="shared" ref="V707:V770" si="193">IF($O707&lt;3,IF($F707=$F$1,1,0),IF($F707=$F$1,$P707,0))</f>
        <v>0</v>
      </c>
      <c r="W707" s="5">
        <f t="shared" ref="W707:W770" si="194">IF($O707&lt;3,IF($G707=$G$1,1,0),IF($G707=$G$1,$P707,0))</f>
        <v>0</v>
      </c>
      <c r="X707" s="5">
        <f t="shared" ref="X707:X770" si="195">IF($O707&lt;3,IF($H707=$H$1,1,0),IF($H707=$H$1,$P707,0))</f>
        <v>1</v>
      </c>
      <c r="Y707" s="5">
        <f t="shared" ref="Y707:Y770" si="196">IF($O707&lt;3,IF($I707=$I$1,1,0),IF($I707=$I$1,$P707,0))</f>
        <v>0</v>
      </c>
      <c r="Z707" s="5">
        <f t="shared" ref="Z707:Z770" si="197">IF($O707&lt;3,IF($J707=$J$1,1,0),IF($J707=$J$1,$P707,0))</f>
        <v>0</v>
      </c>
      <c r="AA707" s="5">
        <f t="shared" ref="AA707:AA770" si="198">IF($O707&lt;3,IF($K707=$K$1,1,0),IF($K707=$K$1,$P707,0))</f>
        <v>0</v>
      </c>
      <c r="AB707" s="5">
        <f t="shared" ref="AB707:AB770" si="199">IF($O707&lt;3,IF($L707=$L$1,1,0),IF($L707=$L$1,$P707,0))</f>
        <v>0</v>
      </c>
      <c r="AC707" s="5">
        <f t="shared" ref="AC707:AC770" si="200">IF($O707&lt;3,IF($M707=$M$1,1,0),IF($M707=$M$1,$P707,0))</f>
        <v>0</v>
      </c>
      <c r="AD707" s="16"/>
      <c r="AF707" s="5">
        <f t="shared" ref="AF707:AF770" si="201">SUM(Q707:AC707)</f>
        <v>1</v>
      </c>
      <c r="AG707" s="5">
        <f t="shared" ref="AG707:AG770" si="202">O707</f>
        <v>1</v>
      </c>
      <c r="AH707" s="5" t="str">
        <f t="shared" ref="AH707:AH770" si="203">IF(AF707=AG707,"Correct",IF(AF707=3,"Correct","Wrong"))</f>
        <v>Correct</v>
      </c>
      <c r="AI707" t="s">
        <v>105</v>
      </c>
      <c r="AJ707">
        <v>72</v>
      </c>
      <c r="AK707" t="s">
        <v>95</v>
      </c>
      <c r="AL707" t="s">
        <v>147</v>
      </c>
      <c r="AM707" t="s">
        <v>107</v>
      </c>
      <c r="AN707" t="s">
        <v>98</v>
      </c>
      <c r="AO707" s="1" t="s">
        <v>80</v>
      </c>
      <c r="AP707" t="s">
        <v>114</v>
      </c>
      <c r="AQ707" t="s">
        <v>110</v>
      </c>
      <c r="AR707" t="s">
        <v>104</v>
      </c>
      <c r="AS707" t="s">
        <v>102</v>
      </c>
      <c r="AT707" s="1"/>
      <c r="AU707" t="s">
        <v>98</v>
      </c>
    </row>
    <row r="708" spans="1:47" x14ac:dyDescent="0.25">
      <c r="A708" s="1">
        <v>707</v>
      </c>
      <c r="B708" t="s">
        <v>39</v>
      </c>
      <c r="D708" t="s">
        <v>41</v>
      </c>
      <c r="H708" t="s">
        <v>44</v>
      </c>
      <c r="J708" t="s">
        <v>46</v>
      </c>
      <c r="O708" s="5">
        <f t="shared" si="187"/>
        <v>4</v>
      </c>
      <c r="P708" s="5">
        <f t="shared" si="188"/>
        <v>0.75</v>
      </c>
      <c r="R708" s="5">
        <f t="shared" si="189"/>
        <v>0.75</v>
      </c>
      <c r="S708" s="5">
        <f t="shared" si="190"/>
        <v>0</v>
      </c>
      <c r="T708" s="5">
        <f t="shared" si="191"/>
        <v>0.75</v>
      </c>
      <c r="U708" s="5">
        <f t="shared" si="192"/>
        <v>0</v>
      </c>
      <c r="V708" s="5">
        <f t="shared" si="193"/>
        <v>0</v>
      </c>
      <c r="W708" s="5">
        <f t="shared" si="194"/>
        <v>0</v>
      </c>
      <c r="X708" s="5">
        <f t="shared" si="195"/>
        <v>0.75</v>
      </c>
      <c r="Y708" s="5">
        <f t="shared" si="196"/>
        <v>0</v>
      </c>
      <c r="Z708" s="5">
        <f t="shared" si="197"/>
        <v>0.75</v>
      </c>
      <c r="AA708" s="5">
        <f t="shared" si="198"/>
        <v>0</v>
      </c>
      <c r="AB708" s="5">
        <f t="shared" si="199"/>
        <v>0</v>
      </c>
      <c r="AC708" s="5">
        <f t="shared" si="200"/>
        <v>0</v>
      </c>
      <c r="AD708" s="16"/>
      <c r="AF708" s="5">
        <f t="shared" si="201"/>
        <v>3</v>
      </c>
      <c r="AG708" s="5">
        <f t="shared" si="202"/>
        <v>4</v>
      </c>
      <c r="AH708" s="5" t="str">
        <f t="shared" si="203"/>
        <v>Correct</v>
      </c>
      <c r="AI708" t="s">
        <v>94</v>
      </c>
      <c r="AJ708">
        <v>58</v>
      </c>
      <c r="AK708" t="s">
        <v>95</v>
      </c>
      <c r="AL708" t="s">
        <v>249</v>
      </c>
      <c r="AM708" t="s">
        <v>107</v>
      </c>
      <c r="AN708" t="s">
        <v>98</v>
      </c>
      <c r="AO708" s="1" t="s">
        <v>80</v>
      </c>
      <c r="AP708" t="s">
        <v>99</v>
      </c>
      <c r="AQ708" t="s">
        <v>100</v>
      </c>
      <c r="AR708" t="s">
        <v>101</v>
      </c>
      <c r="AS708" t="s">
        <v>102</v>
      </c>
      <c r="AT708" s="1"/>
      <c r="AU708" t="s">
        <v>102</v>
      </c>
    </row>
    <row r="709" spans="1:47" x14ac:dyDescent="0.25">
      <c r="A709" s="1">
        <v>708</v>
      </c>
      <c r="C709" t="s">
        <v>40</v>
      </c>
      <c r="K709" t="s">
        <v>47</v>
      </c>
      <c r="O709" s="5">
        <f t="shared" si="187"/>
        <v>2</v>
      </c>
      <c r="P709" s="5">
        <f t="shared" si="188"/>
        <v>1.5</v>
      </c>
      <c r="R709" s="5">
        <f t="shared" si="189"/>
        <v>0</v>
      </c>
      <c r="S709" s="5">
        <f t="shared" si="190"/>
        <v>1</v>
      </c>
      <c r="T709" s="5">
        <f t="shared" si="191"/>
        <v>0</v>
      </c>
      <c r="U709" s="5">
        <f t="shared" si="192"/>
        <v>0</v>
      </c>
      <c r="V709" s="5">
        <f t="shared" si="193"/>
        <v>0</v>
      </c>
      <c r="W709" s="5">
        <f t="shared" si="194"/>
        <v>0</v>
      </c>
      <c r="X709" s="5">
        <f t="shared" si="195"/>
        <v>0</v>
      </c>
      <c r="Y709" s="5">
        <f t="shared" si="196"/>
        <v>0</v>
      </c>
      <c r="Z709" s="5">
        <f t="shared" si="197"/>
        <v>0</v>
      </c>
      <c r="AA709" s="5">
        <f t="shared" si="198"/>
        <v>1</v>
      </c>
      <c r="AB709" s="5">
        <f t="shared" si="199"/>
        <v>0</v>
      </c>
      <c r="AC709" s="5">
        <f t="shared" si="200"/>
        <v>0</v>
      </c>
      <c r="AD709" s="16"/>
      <c r="AF709" s="5">
        <f t="shared" si="201"/>
        <v>2</v>
      </c>
      <c r="AG709" s="5">
        <f t="shared" si="202"/>
        <v>2</v>
      </c>
      <c r="AH709" s="5" t="str">
        <f t="shared" si="203"/>
        <v>Correct</v>
      </c>
      <c r="AI709" t="s">
        <v>94</v>
      </c>
      <c r="AJ709">
        <v>62</v>
      </c>
      <c r="AK709" t="s">
        <v>95</v>
      </c>
      <c r="AL709" t="s">
        <v>277</v>
      </c>
      <c r="AM709" t="s">
        <v>107</v>
      </c>
      <c r="AN709" t="s">
        <v>98</v>
      </c>
      <c r="AO709" s="1" t="s">
        <v>80</v>
      </c>
      <c r="AP709" t="s">
        <v>126</v>
      </c>
      <c r="AQ709" t="s">
        <v>110</v>
      </c>
      <c r="AR709" t="s">
        <v>101</v>
      </c>
      <c r="AS709" t="s">
        <v>102</v>
      </c>
      <c r="AT709" s="1"/>
      <c r="AU709" t="s">
        <v>102</v>
      </c>
    </row>
    <row r="710" spans="1:47" x14ac:dyDescent="0.25">
      <c r="A710" s="1">
        <v>709</v>
      </c>
      <c r="G710" t="s">
        <v>37</v>
      </c>
      <c r="K710" t="s">
        <v>47</v>
      </c>
      <c r="L710" t="s">
        <v>48</v>
      </c>
      <c r="O710" s="5">
        <f t="shared" si="187"/>
        <v>3</v>
      </c>
      <c r="P710" s="5">
        <f t="shared" si="188"/>
        <v>1</v>
      </c>
      <c r="R710" s="5">
        <f t="shared" si="189"/>
        <v>0</v>
      </c>
      <c r="S710" s="5">
        <f t="shared" si="190"/>
        <v>0</v>
      </c>
      <c r="T710" s="5">
        <f t="shared" si="191"/>
        <v>0</v>
      </c>
      <c r="U710" s="5">
        <f t="shared" si="192"/>
        <v>0</v>
      </c>
      <c r="V710" s="5">
        <f t="shared" si="193"/>
        <v>0</v>
      </c>
      <c r="W710" s="5">
        <f t="shared" si="194"/>
        <v>1</v>
      </c>
      <c r="X710" s="5">
        <f t="shared" si="195"/>
        <v>0</v>
      </c>
      <c r="Y710" s="5">
        <f t="shared" si="196"/>
        <v>0</v>
      </c>
      <c r="Z710" s="5">
        <f t="shared" si="197"/>
        <v>0</v>
      </c>
      <c r="AA710" s="5">
        <f t="shared" si="198"/>
        <v>1</v>
      </c>
      <c r="AB710" s="5">
        <f t="shared" si="199"/>
        <v>1</v>
      </c>
      <c r="AC710" s="5">
        <f t="shared" si="200"/>
        <v>0</v>
      </c>
      <c r="AD710" s="16"/>
      <c r="AF710" s="5">
        <f t="shared" si="201"/>
        <v>3</v>
      </c>
      <c r="AG710" s="5">
        <f t="shared" si="202"/>
        <v>3</v>
      </c>
      <c r="AH710" s="5" t="str">
        <f t="shared" si="203"/>
        <v>Correct</v>
      </c>
      <c r="AI710" t="s">
        <v>105</v>
      </c>
      <c r="AJ710">
        <v>38</v>
      </c>
      <c r="AK710" t="s">
        <v>95</v>
      </c>
      <c r="AL710" t="s">
        <v>96</v>
      </c>
      <c r="AM710" t="s">
        <v>107</v>
      </c>
      <c r="AN710" t="s">
        <v>98</v>
      </c>
      <c r="AO710" s="1" t="s">
        <v>80</v>
      </c>
      <c r="AP710" t="s">
        <v>99</v>
      </c>
      <c r="AQ710" t="s">
        <v>133</v>
      </c>
      <c r="AR710" t="s">
        <v>101</v>
      </c>
      <c r="AS710" t="s">
        <v>102</v>
      </c>
      <c r="AT710" s="1"/>
      <c r="AU710" t="s">
        <v>102</v>
      </c>
    </row>
    <row r="711" spans="1:47" x14ac:dyDescent="0.25">
      <c r="A711" s="1">
        <v>710</v>
      </c>
      <c r="O711" s="5">
        <f t="shared" si="187"/>
        <v>0</v>
      </c>
      <c r="P711" s="5" t="e">
        <f t="shared" si="188"/>
        <v>#DIV/0!</v>
      </c>
      <c r="R711" s="5">
        <f t="shared" si="189"/>
        <v>0</v>
      </c>
      <c r="S711" s="5">
        <f t="shared" si="190"/>
        <v>0</v>
      </c>
      <c r="T711" s="5">
        <f t="shared" si="191"/>
        <v>0</v>
      </c>
      <c r="U711" s="5">
        <f t="shared" si="192"/>
        <v>0</v>
      </c>
      <c r="V711" s="5">
        <f t="shared" si="193"/>
        <v>0</v>
      </c>
      <c r="W711" s="5">
        <f t="shared" si="194"/>
        <v>0</v>
      </c>
      <c r="X711" s="5">
        <f t="shared" si="195"/>
        <v>0</v>
      </c>
      <c r="Y711" s="5">
        <f t="shared" si="196"/>
        <v>0</v>
      </c>
      <c r="Z711" s="5">
        <f t="shared" si="197"/>
        <v>0</v>
      </c>
      <c r="AA711" s="5">
        <f t="shared" si="198"/>
        <v>0</v>
      </c>
      <c r="AB711" s="5">
        <f t="shared" si="199"/>
        <v>0</v>
      </c>
      <c r="AC711" s="5">
        <f t="shared" si="200"/>
        <v>0</v>
      </c>
      <c r="AD711" s="16"/>
      <c r="AF711" s="5">
        <f t="shared" si="201"/>
        <v>0</v>
      </c>
      <c r="AG711" s="5">
        <f t="shared" si="202"/>
        <v>0</v>
      </c>
      <c r="AH711" s="5" t="str">
        <f t="shared" si="203"/>
        <v>Correct</v>
      </c>
      <c r="AI711" t="s">
        <v>94</v>
      </c>
      <c r="AJ711">
        <v>78</v>
      </c>
      <c r="AK711" t="s">
        <v>95</v>
      </c>
      <c r="AL711" t="s">
        <v>157</v>
      </c>
      <c r="AM711" t="s">
        <v>97</v>
      </c>
      <c r="AN711" t="s">
        <v>98</v>
      </c>
      <c r="AO711" s="1" t="s">
        <v>80</v>
      </c>
      <c r="AP711" t="s">
        <v>112</v>
      </c>
      <c r="AQ711" t="s">
        <v>110</v>
      </c>
      <c r="AR711" t="s">
        <v>104</v>
      </c>
      <c r="AS711" t="s">
        <v>102</v>
      </c>
      <c r="AT711" s="1"/>
      <c r="AU711" t="s">
        <v>102</v>
      </c>
    </row>
    <row r="712" spans="1:47" x14ac:dyDescent="0.25">
      <c r="A712" s="1">
        <v>711</v>
      </c>
      <c r="C712" t="s">
        <v>40</v>
      </c>
      <c r="O712" s="5">
        <f t="shared" si="187"/>
        <v>1</v>
      </c>
      <c r="P712" s="5">
        <f t="shared" si="188"/>
        <v>3</v>
      </c>
      <c r="R712" s="5">
        <f t="shared" si="189"/>
        <v>0</v>
      </c>
      <c r="S712" s="5">
        <f t="shared" si="190"/>
        <v>1</v>
      </c>
      <c r="T712" s="5">
        <f t="shared" si="191"/>
        <v>0</v>
      </c>
      <c r="U712" s="5">
        <f t="shared" si="192"/>
        <v>0</v>
      </c>
      <c r="V712" s="5">
        <f t="shared" si="193"/>
        <v>0</v>
      </c>
      <c r="W712" s="5">
        <f t="shared" si="194"/>
        <v>0</v>
      </c>
      <c r="X712" s="5">
        <f t="shared" si="195"/>
        <v>0</v>
      </c>
      <c r="Y712" s="5">
        <f t="shared" si="196"/>
        <v>0</v>
      </c>
      <c r="Z712" s="5">
        <f t="shared" si="197"/>
        <v>0</v>
      </c>
      <c r="AA712" s="5">
        <f t="shared" si="198"/>
        <v>0</v>
      </c>
      <c r="AB712" s="5">
        <f t="shared" si="199"/>
        <v>0</v>
      </c>
      <c r="AC712" s="5">
        <f t="shared" si="200"/>
        <v>0</v>
      </c>
      <c r="AD712" s="16"/>
      <c r="AF712" s="5">
        <f t="shared" si="201"/>
        <v>1</v>
      </c>
      <c r="AG712" s="5">
        <f t="shared" si="202"/>
        <v>1</v>
      </c>
      <c r="AH712" s="5" t="str">
        <f t="shared" si="203"/>
        <v>Correct</v>
      </c>
      <c r="AI712" t="s">
        <v>94</v>
      </c>
      <c r="AJ712">
        <v>74</v>
      </c>
      <c r="AK712" t="s">
        <v>95</v>
      </c>
      <c r="AL712" t="s">
        <v>96</v>
      </c>
      <c r="AM712" t="s">
        <v>107</v>
      </c>
      <c r="AO712" s="1" t="s">
        <v>80</v>
      </c>
      <c r="AQ712" t="s">
        <v>100</v>
      </c>
      <c r="AR712" t="s">
        <v>104</v>
      </c>
      <c r="AS712" t="s">
        <v>102</v>
      </c>
      <c r="AT712" s="1"/>
      <c r="AU712" t="s">
        <v>98</v>
      </c>
    </row>
    <row r="713" spans="1:47" x14ac:dyDescent="0.25">
      <c r="A713" s="1">
        <v>712</v>
      </c>
      <c r="H713" t="s">
        <v>44</v>
      </c>
      <c r="L713" t="s">
        <v>48</v>
      </c>
      <c r="O713" s="5">
        <f t="shared" si="187"/>
        <v>2</v>
      </c>
      <c r="P713" s="5">
        <f t="shared" si="188"/>
        <v>1.5</v>
      </c>
      <c r="R713" s="5">
        <f t="shared" si="189"/>
        <v>0</v>
      </c>
      <c r="S713" s="5">
        <f t="shared" si="190"/>
        <v>0</v>
      </c>
      <c r="T713" s="5">
        <f t="shared" si="191"/>
        <v>0</v>
      </c>
      <c r="U713" s="5">
        <f t="shared" si="192"/>
        <v>0</v>
      </c>
      <c r="V713" s="5">
        <f t="shared" si="193"/>
        <v>0</v>
      </c>
      <c r="W713" s="5">
        <f t="shared" si="194"/>
        <v>0</v>
      </c>
      <c r="X713" s="5">
        <f t="shared" si="195"/>
        <v>1</v>
      </c>
      <c r="Y713" s="5">
        <f t="shared" si="196"/>
        <v>0</v>
      </c>
      <c r="Z713" s="5">
        <f t="shared" si="197"/>
        <v>0</v>
      </c>
      <c r="AA713" s="5">
        <f t="shared" si="198"/>
        <v>0</v>
      </c>
      <c r="AB713" s="5">
        <f t="shared" si="199"/>
        <v>1</v>
      </c>
      <c r="AC713" s="5">
        <f t="shared" si="200"/>
        <v>0</v>
      </c>
      <c r="AD713" s="16"/>
      <c r="AF713" s="5">
        <f t="shared" si="201"/>
        <v>2</v>
      </c>
      <c r="AG713" s="5">
        <f t="shared" si="202"/>
        <v>2</v>
      </c>
      <c r="AH713" s="5" t="str">
        <f t="shared" si="203"/>
        <v>Correct</v>
      </c>
      <c r="AI713" t="s">
        <v>94</v>
      </c>
      <c r="AJ713">
        <v>56</v>
      </c>
      <c r="AK713" t="s">
        <v>95</v>
      </c>
      <c r="AL713" t="s">
        <v>96</v>
      </c>
      <c r="AM713" t="s">
        <v>97</v>
      </c>
      <c r="AO713" s="1" t="s">
        <v>80</v>
      </c>
      <c r="AP713" t="s">
        <v>112</v>
      </c>
      <c r="AQ713" t="s">
        <v>120</v>
      </c>
      <c r="AR713" t="s">
        <v>101</v>
      </c>
      <c r="AS713" t="s">
        <v>102</v>
      </c>
      <c r="AT713" s="1"/>
      <c r="AU713" t="s">
        <v>102</v>
      </c>
    </row>
    <row r="714" spans="1:47" x14ac:dyDescent="0.25">
      <c r="A714" s="1">
        <v>713</v>
      </c>
      <c r="H714" t="s">
        <v>44</v>
      </c>
      <c r="I714" t="s">
        <v>45</v>
      </c>
      <c r="J714" t="s">
        <v>46</v>
      </c>
      <c r="O714" s="5">
        <f t="shared" si="187"/>
        <v>3</v>
      </c>
      <c r="P714" s="5">
        <f t="shared" si="188"/>
        <v>1</v>
      </c>
      <c r="R714" s="5">
        <f t="shared" si="189"/>
        <v>0</v>
      </c>
      <c r="S714" s="5">
        <f t="shared" si="190"/>
        <v>0</v>
      </c>
      <c r="T714" s="5">
        <f t="shared" si="191"/>
        <v>0</v>
      </c>
      <c r="U714" s="5">
        <f t="shared" si="192"/>
        <v>0</v>
      </c>
      <c r="V714" s="5">
        <f t="shared" si="193"/>
        <v>0</v>
      </c>
      <c r="W714" s="5">
        <f t="shared" si="194"/>
        <v>0</v>
      </c>
      <c r="X714" s="5">
        <f t="shared" si="195"/>
        <v>1</v>
      </c>
      <c r="Y714" s="5">
        <f t="shared" si="196"/>
        <v>1</v>
      </c>
      <c r="Z714" s="5">
        <f t="shared" si="197"/>
        <v>1</v>
      </c>
      <c r="AA714" s="5">
        <f t="shared" si="198"/>
        <v>0</v>
      </c>
      <c r="AB714" s="5">
        <f t="shared" si="199"/>
        <v>0</v>
      </c>
      <c r="AC714" s="5">
        <f t="shared" si="200"/>
        <v>0</v>
      </c>
      <c r="AD714" s="16"/>
      <c r="AF714" s="5">
        <f t="shared" si="201"/>
        <v>3</v>
      </c>
      <c r="AG714" s="5">
        <f t="shared" si="202"/>
        <v>3</v>
      </c>
      <c r="AH714" s="5" t="str">
        <f t="shared" si="203"/>
        <v>Correct</v>
      </c>
      <c r="AI714" t="s">
        <v>94</v>
      </c>
      <c r="AJ714">
        <v>72</v>
      </c>
      <c r="AK714" t="s">
        <v>95</v>
      </c>
      <c r="AL714" t="s">
        <v>195</v>
      </c>
      <c r="AM714" t="s">
        <v>97</v>
      </c>
      <c r="AN714" t="s">
        <v>98</v>
      </c>
      <c r="AO714" s="1" t="s">
        <v>80</v>
      </c>
      <c r="AQ714" t="s">
        <v>133</v>
      </c>
      <c r="AR714" t="s">
        <v>104</v>
      </c>
      <c r="AS714" t="s">
        <v>102</v>
      </c>
      <c r="AT714" s="1"/>
      <c r="AU714" t="s">
        <v>102</v>
      </c>
    </row>
    <row r="715" spans="1:47" x14ac:dyDescent="0.25">
      <c r="A715" s="1">
        <v>714</v>
      </c>
      <c r="B715" t="s">
        <v>39</v>
      </c>
      <c r="F715" t="s">
        <v>43</v>
      </c>
      <c r="H715" t="s">
        <v>44</v>
      </c>
      <c r="O715" s="5">
        <f t="shared" si="187"/>
        <v>3</v>
      </c>
      <c r="P715" s="5">
        <f t="shared" si="188"/>
        <v>1</v>
      </c>
      <c r="R715" s="5">
        <f t="shared" si="189"/>
        <v>1</v>
      </c>
      <c r="S715" s="5">
        <f t="shared" si="190"/>
        <v>0</v>
      </c>
      <c r="T715" s="5">
        <f t="shared" si="191"/>
        <v>0</v>
      </c>
      <c r="U715" s="5">
        <f t="shared" si="192"/>
        <v>0</v>
      </c>
      <c r="V715" s="5">
        <f t="shared" si="193"/>
        <v>1</v>
      </c>
      <c r="W715" s="5">
        <f t="shared" si="194"/>
        <v>0</v>
      </c>
      <c r="X715" s="5">
        <f t="shared" si="195"/>
        <v>1</v>
      </c>
      <c r="Y715" s="5">
        <f t="shared" si="196"/>
        <v>0</v>
      </c>
      <c r="Z715" s="5">
        <f t="shared" si="197"/>
        <v>0</v>
      </c>
      <c r="AA715" s="5">
        <f t="shared" si="198"/>
        <v>0</v>
      </c>
      <c r="AB715" s="5">
        <f t="shared" si="199"/>
        <v>0</v>
      </c>
      <c r="AC715" s="5">
        <f t="shared" si="200"/>
        <v>0</v>
      </c>
      <c r="AD715" s="16"/>
      <c r="AF715" s="5">
        <f t="shared" si="201"/>
        <v>3</v>
      </c>
      <c r="AG715" s="5">
        <f t="shared" si="202"/>
        <v>3</v>
      </c>
      <c r="AH715" s="5" t="str">
        <f t="shared" si="203"/>
        <v>Correct</v>
      </c>
      <c r="AI715" t="s">
        <v>105</v>
      </c>
      <c r="AJ715">
        <v>68</v>
      </c>
      <c r="AK715" t="s">
        <v>95</v>
      </c>
      <c r="AL715" t="s">
        <v>130</v>
      </c>
      <c r="AM715" t="s">
        <v>107</v>
      </c>
      <c r="AO715" s="1" t="s">
        <v>80</v>
      </c>
      <c r="AP715" t="s">
        <v>109</v>
      </c>
      <c r="AQ715" t="s">
        <v>120</v>
      </c>
      <c r="AR715" t="s">
        <v>104</v>
      </c>
      <c r="AS715" t="s">
        <v>102</v>
      </c>
      <c r="AT715" s="1"/>
      <c r="AU715" t="s">
        <v>102</v>
      </c>
    </row>
    <row r="716" spans="1:47" x14ac:dyDescent="0.25">
      <c r="A716" s="1">
        <v>715</v>
      </c>
      <c r="C716" t="s">
        <v>40</v>
      </c>
      <c r="F716" t="s">
        <v>43</v>
      </c>
      <c r="K716" t="s">
        <v>47</v>
      </c>
      <c r="O716" s="5">
        <f t="shared" si="187"/>
        <v>3</v>
      </c>
      <c r="P716" s="5">
        <f t="shared" si="188"/>
        <v>1</v>
      </c>
      <c r="R716" s="5">
        <f t="shared" si="189"/>
        <v>0</v>
      </c>
      <c r="S716" s="5">
        <f t="shared" si="190"/>
        <v>1</v>
      </c>
      <c r="T716" s="5">
        <f t="shared" si="191"/>
        <v>0</v>
      </c>
      <c r="U716" s="5">
        <f t="shared" si="192"/>
        <v>0</v>
      </c>
      <c r="V716" s="5">
        <f t="shared" si="193"/>
        <v>1</v>
      </c>
      <c r="W716" s="5">
        <f t="shared" si="194"/>
        <v>0</v>
      </c>
      <c r="X716" s="5">
        <f t="shared" si="195"/>
        <v>0</v>
      </c>
      <c r="Y716" s="5">
        <f t="shared" si="196"/>
        <v>0</v>
      </c>
      <c r="Z716" s="5">
        <f t="shared" si="197"/>
        <v>0</v>
      </c>
      <c r="AA716" s="5">
        <f t="shared" si="198"/>
        <v>1</v>
      </c>
      <c r="AB716" s="5">
        <f t="shared" si="199"/>
        <v>0</v>
      </c>
      <c r="AC716" s="5">
        <f t="shared" si="200"/>
        <v>0</v>
      </c>
      <c r="AD716" s="16"/>
      <c r="AF716" s="5">
        <f t="shared" si="201"/>
        <v>3</v>
      </c>
      <c r="AG716" s="5">
        <f t="shared" si="202"/>
        <v>3</v>
      </c>
      <c r="AH716" s="5" t="str">
        <f t="shared" si="203"/>
        <v>Correct</v>
      </c>
      <c r="AI716" t="s">
        <v>94</v>
      </c>
      <c r="AJ716">
        <v>49</v>
      </c>
      <c r="AK716" t="s">
        <v>95</v>
      </c>
      <c r="AL716" t="s">
        <v>140</v>
      </c>
      <c r="AM716" t="s">
        <v>97</v>
      </c>
      <c r="AN716" t="s">
        <v>98</v>
      </c>
      <c r="AO716" s="1" t="s">
        <v>80</v>
      </c>
      <c r="AP716" t="s">
        <v>112</v>
      </c>
      <c r="AQ716" t="s">
        <v>120</v>
      </c>
      <c r="AR716" t="s">
        <v>101</v>
      </c>
      <c r="AS716" t="s">
        <v>102</v>
      </c>
      <c r="AT716" s="1"/>
      <c r="AU716" t="s">
        <v>102</v>
      </c>
    </row>
    <row r="717" spans="1:47" x14ac:dyDescent="0.25">
      <c r="A717" s="1">
        <v>716</v>
      </c>
      <c r="B717" t="s">
        <v>39</v>
      </c>
      <c r="C717" t="s">
        <v>40</v>
      </c>
      <c r="L717" t="s">
        <v>48</v>
      </c>
      <c r="O717" s="5">
        <f t="shared" si="187"/>
        <v>3</v>
      </c>
      <c r="P717" s="5">
        <f t="shared" si="188"/>
        <v>1</v>
      </c>
      <c r="R717" s="5">
        <f t="shared" si="189"/>
        <v>1</v>
      </c>
      <c r="S717" s="5">
        <f t="shared" si="190"/>
        <v>1</v>
      </c>
      <c r="T717" s="5">
        <f t="shared" si="191"/>
        <v>0</v>
      </c>
      <c r="U717" s="5">
        <f t="shared" si="192"/>
        <v>0</v>
      </c>
      <c r="V717" s="5">
        <f t="shared" si="193"/>
        <v>0</v>
      </c>
      <c r="W717" s="5">
        <f t="shared" si="194"/>
        <v>0</v>
      </c>
      <c r="X717" s="5">
        <f t="shared" si="195"/>
        <v>0</v>
      </c>
      <c r="Y717" s="5">
        <f t="shared" si="196"/>
        <v>0</v>
      </c>
      <c r="Z717" s="5">
        <f t="shared" si="197"/>
        <v>0</v>
      </c>
      <c r="AA717" s="5">
        <f t="shared" si="198"/>
        <v>0</v>
      </c>
      <c r="AB717" s="5">
        <f t="shared" si="199"/>
        <v>1</v>
      </c>
      <c r="AC717" s="5">
        <f t="shared" si="200"/>
        <v>0</v>
      </c>
      <c r="AD717" s="16"/>
      <c r="AF717" s="5">
        <f t="shared" si="201"/>
        <v>3</v>
      </c>
      <c r="AG717" s="5">
        <f t="shared" si="202"/>
        <v>3</v>
      </c>
      <c r="AH717" s="5" t="str">
        <f t="shared" si="203"/>
        <v>Correct</v>
      </c>
      <c r="AI717" t="s">
        <v>105</v>
      </c>
      <c r="AJ717">
        <v>63</v>
      </c>
      <c r="AK717" t="s">
        <v>95</v>
      </c>
      <c r="AL717" t="s">
        <v>237</v>
      </c>
      <c r="AM717" t="s">
        <v>107</v>
      </c>
      <c r="AN717" t="s">
        <v>98</v>
      </c>
      <c r="AO717" s="1" t="s">
        <v>80</v>
      </c>
      <c r="AQ717" t="s">
        <v>110</v>
      </c>
      <c r="AR717" t="s">
        <v>104</v>
      </c>
      <c r="AS717" t="s">
        <v>102</v>
      </c>
      <c r="AT717" s="1"/>
      <c r="AU717" t="s">
        <v>98</v>
      </c>
    </row>
    <row r="718" spans="1:47" x14ac:dyDescent="0.25">
      <c r="A718" s="1">
        <v>717</v>
      </c>
      <c r="H718" t="s">
        <v>44</v>
      </c>
      <c r="O718" s="5">
        <f t="shared" si="187"/>
        <v>1</v>
      </c>
      <c r="P718" s="5">
        <f t="shared" si="188"/>
        <v>3</v>
      </c>
      <c r="R718" s="5">
        <f t="shared" si="189"/>
        <v>0</v>
      </c>
      <c r="S718" s="5">
        <f t="shared" si="190"/>
        <v>0</v>
      </c>
      <c r="T718" s="5">
        <f t="shared" si="191"/>
        <v>0</v>
      </c>
      <c r="U718" s="5">
        <f t="shared" si="192"/>
        <v>0</v>
      </c>
      <c r="V718" s="5">
        <f t="shared" si="193"/>
        <v>0</v>
      </c>
      <c r="W718" s="5">
        <f t="shared" si="194"/>
        <v>0</v>
      </c>
      <c r="X718" s="5">
        <f t="shared" si="195"/>
        <v>1</v>
      </c>
      <c r="Y718" s="5">
        <f t="shared" si="196"/>
        <v>0</v>
      </c>
      <c r="Z718" s="5">
        <f t="shared" si="197"/>
        <v>0</v>
      </c>
      <c r="AA718" s="5">
        <f t="shared" si="198"/>
        <v>0</v>
      </c>
      <c r="AB718" s="5">
        <f t="shared" si="199"/>
        <v>0</v>
      </c>
      <c r="AC718" s="5">
        <f t="shared" si="200"/>
        <v>0</v>
      </c>
      <c r="AD718" s="16"/>
      <c r="AF718" s="5">
        <f t="shared" si="201"/>
        <v>1</v>
      </c>
      <c r="AG718" s="5">
        <f t="shared" si="202"/>
        <v>1</v>
      </c>
      <c r="AH718" s="5" t="str">
        <f t="shared" si="203"/>
        <v>Correct</v>
      </c>
      <c r="AI718" t="s">
        <v>94</v>
      </c>
      <c r="AJ718">
        <v>84</v>
      </c>
      <c r="AK718" t="s">
        <v>95</v>
      </c>
      <c r="AL718" t="s">
        <v>237</v>
      </c>
      <c r="AM718" t="s">
        <v>107</v>
      </c>
      <c r="AN718" t="s">
        <v>98</v>
      </c>
      <c r="AO718" s="1" t="s">
        <v>80</v>
      </c>
      <c r="AP718" t="s">
        <v>112</v>
      </c>
      <c r="AQ718" t="s">
        <v>120</v>
      </c>
      <c r="AR718" t="s">
        <v>104</v>
      </c>
      <c r="AS718" t="s">
        <v>102</v>
      </c>
      <c r="AT718" s="1"/>
      <c r="AU718" t="s">
        <v>98</v>
      </c>
    </row>
    <row r="719" spans="1:47" x14ac:dyDescent="0.25">
      <c r="A719" s="1">
        <v>718</v>
      </c>
      <c r="B719" t="s">
        <v>39</v>
      </c>
      <c r="G719" t="s">
        <v>37</v>
      </c>
      <c r="H719" t="s">
        <v>44</v>
      </c>
      <c r="O719" s="5">
        <f t="shared" si="187"/>
        <v>3</v>
      </c>
      <c r="P719" s="5">
        <f t="shared" si="188"/>
        <v>1</v>
      </c>
      <c r="R719" s="5">
        <f t="shared" si="189"/>
        <v>1</v>
      </c>
      <c r="S719" s="5">
        <f t="shared" si="190"/>
        <v>0</v>
      </c>
      <c r="T719" s="5">
        <f t="shared" si="191"/>
        <v>0</v>
      </c>
      <c r="U719" s="5">
        <f t="shared" si="192"/>
        <v>0</v>
      </c>
      <c r="V719" s="5">
        <f t="shared" si="193"/>
        <v>0</v>
      </c>
      <c r="W719" s="5">
        <f t="shared" si="194"/>
        <v>1</v>
      </c>
      <c r="X719" s="5">
        <f t="shared" si="195"/>
        <v>1</v>
      </c>
      <c r="Y719" s="5">
        <f t="shared" si="196"/>
        <v>0</v>
      </c>
      <c r="Z719" s="5">
        <f t="shared" si="197"/>
        <v>0</v>
      </c>
      <c r="AA719" s="5">
        <f t="shared" si="198"/>
        <v>0</v>
      </c>
      <c r="AB719" s="5">
        <f t="shared" si="199"/>
        <v>0</v>
      </c>
      <c r="AC719" s="5">
        <f t="shared" si="200"/>
        <v>0</v>
      </c>
      <c r="AD719" s="16"/>
      <c r="AF719" s="5">
        <f t="shared" si="201"/>
        <v>3</v>
      </c>
      <c r="AG719" s="5">
        <f t="shared" si="202"/>
        <v>3</v>
      </c>
      <c r="AH719" s="5" t="str">
        <f t="shared" si="203"/>
        <v>Correct</v>
      </c>
      <c r="AI719" t="s">
        <v>94</v>
      </c>
      <c r="AJ719">
        <v>92</v>
      </c>
      <c r="AK719" t="s">
        <v>95</v>
      </c>
      <c r="AL719" t="s">
        <v>237</v>
      </c>
      <c r="AM719" t="s">
        <v>107</v>
      </c>
      <c r="AN719" t="s">
        <v>98</v>
      </c>
      <c r="AO719" s="1" t="s">
        <v>80</v>
      </c>
      <c r="AP719" t="s">
        <v>99</v>
      </c>
      <c r="AQ719" t="s">
        <v>103</v>
      </c>
      <c r="AR719" t="s">
        <v>104</v>
      </c>
      <c r="AS719" t="s">
        <v>102</v>
      </c>
      <c r="AT719" s="1"/>
      <c r="AU719" t="s">
        <v>98</v>
      </c>
    </row>
    <row r="720" spans="1:47" x14ac:dyDescent="0.25">
      <c r="A720" s="1">
        <v>719</v>
      </c>
      <c r="B720" t="s">
        <v>39</v>
      </c>
      <c r="D720" t="s">
        <v>41</v>
      </c>
      <c r="L720" t="s">
        <v>48</v>
      </c>
      <c r="O720" s="5">
        <f t="shared" si="187"/>
        <v>3</v>
      </c>
      <c r="P720" s="5">
        <f t="shared" si="188"/>
        <v>1</v>
      </c>
      <c r="R720" s="5">
        <f t="shared" si="189"/>
        <v>1</v>
      </c>
      <c r="S720" s="5">
        <f t="shared" si="190"/>
        <v>0</v>
      </c>
      <c r="T720" s="5">
        <f t="shared" si="191"/>
        <v>1</v>
      </c>
      <c r="U720" s="5">
        <f t="shared" si="192"/>
        <v>0</v>
      </c>
      <c r="V720" s="5">
        <f t="shared" si="193"/>
        <v>0</v>
      </c>
      <c r="W720" s="5">
        <f t="shared" si="194"/>
        <v>0</v>
      </c>
      <c r="X720" s="5">
        <f t="shared" si="195"/>
        <v>0</v>
      </c>
      <c r="Y720" s="5">
        <f t="shared" si="196"/>
        <v>0</v>
      </c>
      <c r="Z720" s="5">
        <f t="shared" si="197"/>
        <v>0</v>
      </c>
      <c r="AA720" s="5">
        <f t="shared" si="198"/>
        <v>0</v>
      </c>
      <c r="AB720" s="5">
        <f t="shared" si="199"/>
        <v>1</v>
      </c>
      <c r="AC720" s="5">
        <f t="shared" si="200"/>
        <v>0</v>
      </c>
      <c r="AD720" s="16"/>
      <c r="AF720" s="5">
        <f t="shared" si="201"/>
        <v>3</v>
      </c>
      <c r="AG720" s="5">
        <f t="shared" si="202"/>
        <v>3</v>
      </c>
      <c r="AH720" s="5" t="str">
        <f t="shared" si="203"/>
        <v>Correct</v>
      </c>
      <c r="AI720" t="s">
        <v>94</v>
      </c>
      <c r="AJ720">
        <v>64</v>
      </c>
      <c r="AK720" t="s">
        <v>121</v>
      </c>
      <c r="AL720" t="s">
        <v>279</v>
      </c>
      <c r="AM720" t="s">
        <v>107</v>
      </c>
      <c r="AO720" s="1" t="s">
        <v>356</v>
      </c>
      <c r="AP720" t="s">
        <v>109</v>
      </c>
      <c r="AQ720" t="s">
        <v>137</v>
      </c>
      <c r="AS720" t="s">
        <v>102</v>
      </c>
      <c r="AT720" s="1"/>
      <c r="AU720" t="s">
        <v>98</v>
      </c>
    </row>
    <row r="721" spans="1:47" x14ac:dyDescent="0.25">
      <c r="A721" s="1">
        <v>720</v>
      </c>
      <c r="B721" t="s">
        <v>39</v>
      </c>
      <c r="F721" t="s">
        <v>43</v>
      </c>
      <c r="H721" t="s">
        <v>44</v>
      </c>
      <c r="O721" s="5">
        <f t="shared" si="187"/>
        <v>3</v>
      </c>
      <c r="P721" s="5">
        <f t="shared" si="188"/>
        <v>1</v>
      </c>
      <c r="R721" s="5">
        <f t="shared" si="189"/>
        <v>1</v>
      </c>
      <c r="S721" s="5">
        <f t="shared" si="190"/>
        <v>0</v>
      </c>
      <c r="T721" s="5">
        <f t="shared" si="191"/>
        <v>0</v>
      </c>
      <c r="U721" s="5">
        <f t="shared" si="192"/>
        <v>0</v>
      </c>
      <c r="V721" s="5">
        <f t="shared" si="193"/>
        <v>1</v>
      </c>
      <c r="W721" s="5">
        <f t="shared" si="194"/>
        <v>0</v>
      </c>
      <c r="X721" s="5">
        <f t="shared" si="195"/>
        <v>1</v>
      </c>
      <c r="Y721" s="5">
        <f t="shared" si="196"/>
        <v>0</v>
      </c>
      <c r="Z721" s="5">
        <f t="shared" si="197"/>
        <v>0</v>
      </c>
      <c r="AA721" s="5">
        <f t="shared" si="198"/>
        <v>0</v>
      </c>
      <c r="AB721" s="5">
        <f t="shared" si="199"/>
        <v>0</v>
      </c>
      <c r="AC721" s="5">
        <f t="shared" si="200"/>
        <v>0</v>
      </c>
      <c r="AD721" s="16"/>
      <c r="AF721" s="5">
        <f t="shared" si="201"/>
        <v>3</v>
      </c>
      <c r="AG721" s="5">
        <f t="shared" si="202"/>
        <v>3</v>
      </c>
      <c r="AH721" s="5" t="str">
        <f t="shared" si="203"/>
        <v>Correct</v>
      </c>
      <c r="AI721" t="s">
        <v>105</v>
      </c>
      <c r="AJ721">
        <v>17</v>
      </c>
      <c r="AK721" t="s">
        <v>121</v>
      </c>
      <c r="AL721" t="s">
        <v>161</v>
      </c>
      <c r="AM721" t="s">
        <v>107</v>
      </c>
      <c r="AN721" t="s">
        <v>98</v>
      </c>
      <c r="AO721" s="1" t="s">
        <v>80</v>
      </c>
      <c r="AP721" t="s">
        <v>114</v>
      </c>
      <c r="AQ721" t="s">
        <v>120</v>
      </c>
      <c r="AR721" t="s">
        <v>101</v>
      </c>
      <c r="AS721" t="s">
        <v>102</v>
      </c>
      <c r="AT721" s="1"/>
      <c r="AU721" t="s">
        <v>102</v>
      </c>
    </row>
    <row r="722" spans="1:47" x14ac:dyDescent="0.25">
      <c r="A722" s="1">
        <v>721</v>
      </c>
      <c r="L722" t="s">
        <v>48</v>
      </c>
      <c r="O722" s="5">
        <f t="shared" si="187"/>
        <v>1</v>
      </c>
      <c r="P722" s="5">
        <f t="shared" si="188"/>
        <v>3</v>
      </c>
      <c r="R722" s="5">
        <f t="shared" si="189"/>
        <v>0</v>
      </c>
      <c r="S722" s="5">
        <f t="shared" si="190"/>
        <v>0</v>
      </c>
      <c r="T722" s="5">
        <f t="shared" si="191"/>
        <v>0</v>
      </c>
      <c r="U722" s="5">
        <f t="shared" si="192"/>
        <v>0</v>
      </c>
      <c r="V722" s="5">
        <f t="shared" si="193"/>
        <v>0</v>
      </c>
      <c r="W722" s="5">
        <f t="shared" si="194"/>
        <v>0</v>
      </c>
      <c r="X722" s="5">
        <f t="shared" si="195"/>
        <v>0</v>
      </c>
      <c r="Y722" s="5">
        <f t="shared" si="196"/>
        <v>0</v>
      </c>
      <c r="Z722" s="5">
        <f t="shared" si="197"/>
        <v>0</v>
      </c>
      <c r="AA722" s="5">
        <f t="shared" si="198"/>
        <v>0</v>
      </c>
      <c r="AB722" s="5">
        <f t="shared" si="199"/>
        <v>1</v>
      </c>
      <c r="AC722" s="5">
        <f t="shared" si="200"/>
        <v>0</v>
      </c>
      <c r="AD722" s="16"/>
      <c r="AF722" s="5">
        <f t="shared" si="201"/>
        <v>1</v>
      </c>
      <c r="AG722" s="5">
        <f t="shared" si="202"/>
        <v>1</v>
      </c>
      <c r="AH722" s="5" t="str">
        <f t="shared" si="203"/>
        <v>Correct</v>
      </c>
      <c r="AI722" t="s">
        <v>94</v>
      </c>
      <c r="AJ722">
        <v>52</v>
      </c>
      <c r="AK722" t="s">
        <v>121</v>
      </c>
      <c r="AL722" t="s">
        <v>248</v>
      </c>
      <c r="AM722" t="s">
        <v>107</v>
      </c>
      <c r="AN722" t="s">
        <v>98</v>
      </c>
      <c r="AO722" s="1" t="s">
        <v>80</v>
      </c>
      <c r="AP722" t="s">
        <v>108</v>
      </c>
      <c r="AQ722" t="s">
        <v>103</v>
      </c>
      <c r="AR722" t="s">
        <v>104</v>
      </c>
      <c r="AS722" t="s">
        <v>102</v>
      </c>
      <c r="AT722" s="1"/>
      <c r="AU722" t="s">
        <v>98</v>
      </c>
    </row>
    <row r="723" spans="1:47" x14ac:dyDescent="0.25">
      <c r="A723" s="1">
        <v>722</v>
      </c>
      <c r="I723" t="s">
        <v>45</v>
      </c>
      <c r="O723" s="5">
        <f t="shared" si="187"/>
        <v>1</v>
      </c>
      <c r="P723" s="5">
        <f t="shared" si="188"/>
        <v>3</v>
      </c>
      <c r="R723" s="5">
        <f t="shared" si="189"/>
        <v>0</v>
      </c>
      <c r="S723" s="5">
        <f t="shared" si="190"/>
        <v>0</v>
      </c>
      <c r="T723" s="5">
        <f t="shared" si="191"/>
        <v>0</v>
      </c>
      <c r="U723" s="5">
        <f t="shared" si="192"/>
        <v>0</v>
      </c>
      <c r="V723" s="5">
        <f t="shared" si="193"/>
        <v>0</v>
      </c>
      <c r="W723" s="5">
        <f t="shared" si="194"/>
        <v>0</v>
      </c>
      <c r="X723" s="5">
        <f t="shared" si="195"/>
        <v>0</v>
      </c>
      <c r="Y723" s="5">
        <f t="shared" si="196"/>
        <v>1</v>
      </c>
      <c r="Z723" s="5">
        <f t="shared" si="197"/>
        <v>0</v>
      </c>
      <c r="AA723" s="5">
        <f t="shared" si="198"/>
        <v>0</v>
      </c>
      <c r="AB723" s="5">
        <f t="shared" si="199"/>
        <v>0</v>
      </c>
      <c r="AC723" s="5">
        <f t="shared" si="200"/>
        <v>0</v>
      </c>
      <c r="AD723" s="16"/>
      <c r="AF723" s="5">
        <f t="shared" si="201"/>
        <v>1</v>
      </c>
      <c r="AG723" s="5">
        <f t="shared" si="202"/>
        <v>1</v>
      </c>
      <c r="AH723" s="5" t="str">
        <f t="shared" si="203"/>
        <v>Correct</v>
      </c>
      <c r="AI723" t="s">
        <v>94</v>
      </c>
      <c r="AJ723">
        <v>45</v>
      </c>
      <c r="AK723" t="s">
        <v>121</v>
      </c>
      <c r="AL723" t="s">
        <v>211</v>
      </c>
      <c r="AN723" t="s">
        <v>102</v>
      </c>
      <c r="AO723" s="1" t="s">
        <v>80</v>
      </c>
      <c r="AP723" t="s">
        <v>99</v>
      </c>
      <c r="AQ723" t="s">
        <v>103</v>
      </c>
      <c r="AR723" t="s">
        <v>135</v>
      </c>
      <c r="AS723" t="s">
        <v>102</v>
      </c>
      <c r="AT723" s="1"/>
      <c r="AU723" t="s">
        <v>102</v>
      </c>
    </row>
    <row r="724" spans="1:47" x14ac:dyDescent="0.25">
      <c r="A724" s="1">
        <v>723</v>
      </c>
      <c r="B724" t="s">
        <v>39</v>
      </c>
      <c r="I724" t="s">
        <v>45</v>
      </c>
      <c r="O724" s="5">
        <f t="shared" si="187"/>
        <v>2</v>
      </c>
      <c r="P724" s="5">
        <f t="shared" si="188"/>
        <v>1.5</v>
      </c>
      <c r="R724" s="5">
        <f t="shared" si="189"/>
        <v>1</v>
      </c>
      <c r="S724" s="5">
        <f t="shared" si="190"/>
        <v>0</v>
      </c>
      <c r="T724" s="5">
        <f t="shared" si="191"/>
        <v>0</v>
      </c>
      <c r="U724" s="5">
        <f t="shared" si="192"/>
        <v>0</v>
      </c>
      <c r="V724" s="5">
        <f t="shared" si="193"/>
        <v>0</v>
      </c>
      <c r="W724" s="5">
        <f t="shared" si="194"/>
        <v>0</v>
      </c>
      <c r="X724" s="5">
        <f t="shared" si="195"/>
        <v>0</v>
      </c>
      <c r="Y724" s="5">
        <f t="shared" si="196"/>
        <v>1</v>
      </c>
      <c r="Z724" s="5">
        <f t="shared" si="197"/>
        <v>0</v>
      </c>
      <c r="AA724" s="5">
        <f t="shared" si="198"/>
        <v>0</v>
      </c>
      <c r="AB724" s="5">
        <f t="shared" si="199"/>
        <v>0</v>
      </c>
      <c r="AC724" s="5">
        <f t="shared" si="200"/>
        <v>0</v>
      </c>
      <c r="AD724" s="16"/>
      <c r="AF724" s="5">
        <f t="shared" si="201"/>
        <v>2</v>
      </c>
      <c r="AG724" s="5">
        <f t="shared" si="202"/>
        <v>2</v>
      </c>
      <c r="AH724" s="5" t="str">
        <f t="shared" si="203"/>
        <v>Correct</v>
      </c>
      <c r="AI724" t="s">
        <v>94</v>
      </c>
      <c r="AJ724">
        <v>70</v>
      </c>
      <c r="AK724" t="s">
        <v>121</v>
      </c>
      <c r="AL724" t="s">
        <v>122</v>
      </c>
      <c r="AM724" t="s">
        <v>128</v>
      </c>
      <c r="AN724" t="s">
        <v>98</v>
      </c>
      <c r="AO724" s="1" t="s">
        <v>363</v>
      </c>
      <c r="AP724" t="s">
        <v>99</v>
      </c>
      <c r="AQ724" t="s">
        <v>110</v>
      </c>
      <c r="AR724" t="s">
        <v>104</v>
      </c>
      <c r="AS724" t="s">
        <v>102</v>
      </c>
      <c r="AT724" s="1"/>
    </row>
    <row r="725" spans="1:47" x14ac:dyDescent="0.25">
      <c r="A725" s="1">
        <v>724</v>
      </c>
      <c r="C725" t="s">
        <v>40</v>
      </c>
      <c r="E725" t="s">
        <v>42</v>
      </c>
      <c r="H725" t="s">
        <v>44</v>
      </c>
      <c r="I725" t="s">
        <v>45</v>
      </c>
      <c r="J725" t="s">
        <v>46</v>
      </c>
      <c r="K725" t="s">
        <v>47</v>
      </c>
      <c r="L725" t="s">
        <v>48</v>
      </c>
      <c r="O725" s="5">
        <f t="shared" si="187"/>
        <v>7</v>
      </c>
      <c r="P725" s="5">
        <f t="shared" si="188"/>
        <v>0.42857142857142855</v>
      </c>
      <c r="R725" s="5">
        <f t="shared" si="189"/>
        <v>0</v>
      </c>
      <c r="S725" s="5">
        <f t="shared" si="190"/>
        <v>0.42857142857142855</v>
      </c>
      <c r="T725" s="5">
        <f t="shared" si="191"/>
        <v>0</v>
      </c>
      <c r="U725" s="5">
        <f t="shared" si="192"/>
        <v>0.42857142857142855</v>
      </c>
      <c r="V725" s="5">
        <f t="shared" si="193"/>
        <v>0</v>
      </c>
      <c r="W725" s="5">
        <f t="shared" si="194"/>
        <v>0</v>
      </c>
      <c r="X725" s="5">
        <f t="shared" si="195"/>
        <v>0.42857142857142855</v>
      </c>
      <c r="Y725" s="5">
        <f t="shared" si="196"/>
        <v>0.42857142857142855</v>
      </c>
      <c r="Z725" s="5">
        <f t="shared" si="197"/>
        <v>0.42857142857142855</v>
      </c>
      <c r="AA725" s="5">
        <f t="shared" si="198"/>
        <v>0.42857142857142855</v>
      </c>
      <c r="AB725" s="5">
        <f t="shared" si="199"/>
        <v>0.42857142857142855</v>
      </c>
      <c r="AC725" s="5">
        <f t="shared" si="200"/>
        <v>0</v>
      </c>
      <c r="AD725" s="16"/>
      <c r="AF725" s="5">
        <f t="shared" si="201"/>
        <v>2.9999999999999996</v>
      </c>
      <c r="AG725" s="5">
        <f t="shared" si="202"/>
        <v>7</v>
      </c>
      <c r="AH725" s="5" t="str">
        <f t="shared" si="203"/>
        <v>Correct</v>
      </c>
      <c r="AI725" t="s">
        <v>94</v>
      </c>
      <c r="AJ725">
        <v>16</v>
      </c>
      <c r="AK725" t="s">
        <v>121</v>
      </c>
      <c r="AL725" t="s">
        <v>280</v>
      </c>
      <c r="AM725" t="s">
        <v>128</v>
      </c>
      <c r="AN725" t="s">
        <v>98</v>
      </c>
      <c r="AO725" s="1" t="s">
        <v>369</v>
      </c>
      <c r="AP725" t="s">
        <v>109</v>
      </c>
      <c r="AQ725" t="s">
        <v>120</v>
      </c>
      <c r="AR725" t="s">
        <v>136</v>
      </c>
      <c r="AS725" t="s">
        <v>102</v>
      </c>
      <c r="AT725" s="1"/>
      <c r="AU725" t="s">
        <v>102</v>
      </c>
    </row>
    <row r="726" spans="1:47" x14ac:dyDescent="0.25">
      <c r="A726" s="1">
        <v>725</v>
      </c>
      <c r="B726" t="s">
        <v>39</v>
      </c>
      <c r="C726" t="s">
        <v>40</v>
      </c>
      <c r="E726" t="s">
        <v>42</v>
      </c>
      <c r="H726" t="s">
        <v>44</v>
      </c>
      <c r="K726" t="s">
        <v>47</v>
      </c>
      <c r="O726" s="5">
        <f t="shared" si="187"/>
        <v>5</v>
      </c>
      <c r="P726" s="5">
        <f t="shared" si="188"/>
        <v>0.6</v>
      </c>
      <c r="R726" s="5">
        <f t="shared" si="189"/>
        <v>0.6</v>
      </c>
      <c r="S726" s="5">
        <f t="shared" si="190"/>
        <v>0.6</v>
      </c>
      <c r="T726" s="5">
        <f t="shared" si="191"/>
        <v>0</v>
      </c>
      <c r="U726" s="5">
        <f t="shared" si="192"/>
        <v>0.6</v>
      </c>
      <c r="V726" s="5">
        <f t="shared" si="193"/>
        <v>0</v>
      </c>
      <c r="W726" s="5">
        <f t="shared" si="194"/>
        <v>0</v>
      </c>
      <c r="X726" s="5">
        <f t="shared" si="195"/>
        <v>0.6</v>
      </c>
      <c r="Y726" s="5">
        <f t="shared" si="196"/>
        <v>0</v>
      </c>
      <c r="Z726" s="5">
        <f t="shared" si="197"/>
        <v>0</v>
      </c>
      <c r="AA726" s="5">
        <f t="shared" si="198"/>
        <v>0.6</v>
      </c>
      <c r="AB726" s="5">
        <f t="shared" si="199"/>
        <v>0</v>
      </c>
      <c r="AC726" s="5">
        <f t="shared" si="200"/>
        <v>0</v>
      </c>
      <c r="AD726" s="16"/>
      <c r="AF726" s="5">
        <f t="shared" si="201"/>
        <v>3</v>
      </c>
      <c r="AG726" s="5">
        <f t="shared" si="202"/>
        <v>5</v>
      </c>
      <c r="AH726" s="5" t="str">
        <f t="shared" si="203"/>
        <v>Correct</v>
      </c>
      <c r="AI726" t="s">
        <v>94</v>
      </c>
      <c r="AJ726">
        <v>17</v>
      </c>
      <c r="AK726" t="s">
        <v>121</v>
      </c>
      <c r="AL726" t="s">
        <v>280</v>
      </c>
      <c r="AM726" t="s">
        <v>128</v>
      </c>
      <c r="AN726" t="s">
        <v>98</v>
      </c>
      <c r="AO726" s="1" t="s">
        <v>80</v>
      </c>
      <c r="AP726" t="s">
        <v>99</v>
      </c>
      <c r="AR726" t="s">
        <v>136</v>
      </c>
      <c r="AS726" t="s">
        <v>102</v>
      </c>
      <c r="AT726" s="1"/>
      <c r="AU726" t="s">
        <v>102</v>
      </c>
    </row>
    <row r="727" spans="1:47" x14ac:dyDescent="0.25">
      <c r="A727" s="1">
        <v>726</v>
      </c>
      <c r="H727" t="s">
        <v>44</v>
      </c>
      <c r="O727" s="5">
        <f t="shared" si="187"/>
        <v>1</v>
      </c>
      <c r="P727" s="5">
        <f t="shared" si="188"/>
        <v>3</v>
      </c>
      <c r="R727" s="5">
        <f t="shared" si="189"/>
        <v>0</v>
      </c>
      <c r="S727" s="5">
        <f t="shared" si="190"/>
        <v>0</v>
      </c>
      <c r="T727" s="5">
        <f t="shared" si="191"/>
        <v>0</v>
      </c>
      <c r="U727" s="5">
        <f t="shared" si="192"/>
        <v>0</v>
      </c>
      <c r="V727" s="5">
        <f t="shared" si="193"/>
        <v>0</v>
      </c>
      <c r="W727" s="5">
        <f t="shared" si="194"/>
        <v>0</v>
      </c>
      <c r="X727" s="5">
        <f t="shared" si="195"/>
        <v>1</v>
      </c>
      <c r="Y727" s="5">
        <f t="shared" si="196"/>
        <v>0</v>
      </c>
      <c r="Z727" s="5">
        <f t="shared" si="197"/>
        <v>0</v>
      </c>
      <c r="AA727" s="5">
        <f t="shared" si="198"/>
        <v>0</v>
      </c>
      <c r="AB727" s="5">
        <f t="shared" si="199"/>
        <v>0</v>
      </c>
      <c r="AC727" s="5">
        <f t="shared" si="200"/>
        <v>0</v>
      </c>
      <c r="AD727" s="16"/>
      <c r="AF727" s="5">
        <f t="shared" si="201"/>
        <v>1</v>
      </c>
      <c r="AG727" s="5">
        <f t="shared" si="202"/>
        <v>1</v>
      </c>
      <c r="AH727" s="5" t="str">
        <f t="shared" si="203"/>
        <v>Correct</v>
      </c>
      <c r="AI727" t="s">
        <v>94</v>
      </c>
      <c r="AJ727">
        <v>59</v>
      </c>
      <c r="AK727" t="s">
        <v>121</v>
      </c>
      <c r="AL727" t="s">
        <v>161</v>
      </c>
      <c r="AM727" t="s">
        <v>97</v>
      </c>
      <c r="AN727" t="s">
        <v>98</v>
      </c>
      <c r="AO727" s="1" t="s">
        <v>80</v>
      </c>
      <c r="AP727" t="s">
        <v>99</v>
      </c>
      <c r="AQ727" t="s">
        <v>120</v>
      </c>
      <c r="AR727" t="s">
        <v>101</v>
      </c>
      <c r="AS727" t="s">
        <v>102</v>
      </c>
      <c r="AT727" s="1"/>
      <c r="AU727" t="s">
        <v>98</v>
      </c>
    </row>
    <row r="728" spans="1:47" x14ac:dyDescent="0.25">
      <c r="A728" s="1">
        <v>727</v>
      </c>
      <c r="B728" t="s">
        <v>39</v>
      </c>
      <c r="D728" t="s">
        <v>41</v>
      </c>
      <c r="E728" t="s">
        <v>42</v>
      </c>
      <c r="G728" t="s">
        <v>37</v>
      </c>
      <c r="H728" t="s">
        <v>44</v>
      </c>
      <c r="O728" s="5">
        <f t="shared" si="187"/>
        <v>5</v>
      </c>
      <c r="P728" s="5">
        <f t="shared" si="188"/>
        <v>0.6</v>
      </c>
      <c r="R728" s="5">
        <f t="shared" si="189"/>
        <v>0.6</v>
      </c>
      <c r="S728" s="5">
        <f t="shared" si="190"/>
        <v>0</v>
      </c>
      <c r="T728" s="5">
        <f t="shared" si="191"/>
        <v>0.6</v>
      </c>
      <c r="U728" s="5">
        <f t="shared" si="192"/>
        <v>0.6</v>
      </c>
      <c r="V728" s="5">
        <f t="shared" si="193"/>
        <v>0</v>
      </c>
      <c r="W728" s="5">
        <f t="shared" si="194"/>
        <v>0.6</v>
      </c>
      <c r="X728" s="5">
        <f t="shared" si="195"/>
        <v>0.6</v>
      </c>
      <c r="Y728" s="5">
        <f t="shared" si="196"/>
        <v>0</v>
      </c>
      <c r="Z728" s="5">
        <f t="shared" si="197"/>
        <v>0</v>
      </c>
      <c r="AA728" s="5">
        <f t="shared" si="198"/>
        <v>0</v>
      </c>
      <c r="AB728" s="5">
        <f t="shared" si="199"/>
        <v>0</v>
      </c>
      <c r="AC728" s="5">
        <f t="shared" si="200"/>
        <v>0</v>
      </c>
      <c r="AD728" s="16"/>
      <c r="AF728" s="5">
        <f t="shared" si="201"/>
        <v>3</v>
      </c>
      <c r="AG728" s="5">
        <f t="shared" si="202"/>
        <v>5</v>
      </c>
      <c r="AH728" s="5" t="str">
        <f t="shared" si="203"/>
        <v>Correct</v>
      </c>
      <c r="AI728" t="s">
        <v>105</v>
      </c>
      <c r="AJ728">
        <v>17</v>
      </c>
      <c r="AK728" t="s">
        <v>121</v>
      </c>
      <c r="AL728" t="s">
        <v>161</v>
      </c>
      <c r="AM728" t="s">
        <v>107</v>
      </c>
      <c r="AO728" s="1" t="s">
        <v>355</v>
      </c>
      <c r="AP728" t="s">
        <v>114</v>
      </c>
      <c r="AQ728" t="s">
        <v>110</v>
      </c>
      <c r="AR728" t="s">
        <v>101</v>
      </c>
      <c r="AS728" t="s">
        <v>102</v>
      </c>
      <c r="AT728" s="1"/>
      <c r="AU728" t="s">
        <v>102</v>
      </c>
    </row>
    <row r="729" spans="1:47" x14ac:dyDescent="0.25">
      <c r="A729" s="1">
        <v>728</v>
      </c>
      <c r="G729" t="s">
        <v>37</v>
      </c>
      <c r="J729" t="s">
        <v>46</v>
      </c>
      <c r="K729" t="s">
        <v>47</v>
      </c>
      <c r="O729" s="5">
        <f t="shared" si="187"/>
        <v>3</v>
      </c>
      <c r="P729" s="5">
        <f t="shared" si="188"/>
        <v>1</v>
      </c>
      <c r="R729" s="5">
        <f t="shared" si="189"/>
        <v>0</v>
      </c>
      <c r="S729" s="5">
        <f t="shared" si="190"/>
        <v>0</v>
      </c>
      <c r="T729" s="5">
        <f t="shared" si="191"/>
        <v>0</v>
      </c>
      <c r="U729" s="5">
        <f t="shared" si="192"/>
        <v>0</v>
      </c>
      <c r="V729" s="5">
        <f t="shared" si="193"/>
        <v>0</v>
      </c>
      <c r="W729" s="5">
        <f t="shared" si="194"/>
        <v>1</v>
      </c>
      <c r="X729" s="5">
        <f t="shared" si="195"/>
        <v>0</v>
      </c>
      <c r="Y729" s="5">
        <f t="shared" si="196"/>
        <v>0</v>
      </c>
      <c r="Z729" s="5">
        <f t="shared" si="197"/>
        <v>1</v>
      </c>
      <c r="AA729" s="5">
        <f t="shared" si="198"/>
        <v>1</v>
      </c>
      <c r="AB729" s="5">
        <f t="shared" si="199"/>
        <v>0</v>
      </c>
      <c r="AC729" s="5">
        <f t="shared" si="200"/>
        <v>0</v>
      </c>
      <c r="AD729" s="16"/>
      <c r="AF729" s="5">
        <f t="shared" si="201"/>
        <v>3</v>
      </c>
      <c r="AG729" s="5">
        <f t="shared" si="202"/>
        <v>3</v>
      </c>
      <c r="AH729" s="5" t="str">
        <f t="shared" si="203"/>
        <v>Correct</v>
      </c>
      <c r="AI729" t="s">
        <v>94</v>
      </c>
      <c r="AJ729">
        <v>60</v>
      </c>
      <c r="AK729" t="s">
        <v>95</v>
      </c>
      <c r="AL729" t="s">
        <v>273</v>
      </c>
      <c r="AM729" t="s">
        <v>107</v>
      </c>
      <c r="AN729" t="s">
        <v>98</v>
      </c>
      <c r="AO729" s="1" t="s">
        <v>80</v>
      </c>
      <c r="AP729" t="s">
        <v>114</v>
      </c>
      <c r="AQ729" t="s">
        <v>110</v>
      </c>
      <c r="AR729" t="s">
        <v>104</v>
      </c>
      <c r="AS729" t="s">
        <v>102</v>
      </c>
      <c r="AT729" s="1"/>
      <c r="AU729" t="s">
        <v>98</v>
      </c>
    </row>
    <row r="730" spans="1:47" x14ac:dyDescent="0.25">
      <c r="A730" s="1">
        <v>729</v>
      </c>
      <c r="C730" t="s">
        <v>40</v>
      </c>
      <c r="F730" t="s">
        <v>43</v>
      </c>
      <c r="J730" t="s">
        <v>46</v>
      </c>
      <c r="O730" s="5">
        <f t="shared" si="187"/>
        <v>3</v>
      </c>
      <c r="P730" s="5">
        <f t="shared" si="188"/>
        <v>1</v>
      </c>
      <c r="R730" s="5">
        <f t="shared" si="189"/>
        <v>0</v>
      </c>
      <c r="S730" s="5">
        <f t="shared" si="190"/>
        <v>1</v>
      </c>
      <c r="T730" s="5">
        <f t="shared" si="191"/>
        <v>0</v>
      </c>
      <c r="U730" s="5">
        <f t="shared" si="192"/>
        <v>0</v>
      </c>
      <c r="V730" s="5">
        <f t="shared" si="193"/>
        <v>1</v>
      </c>
      <c r="W730" s="5">
        <f t="shared" si="194"/>
        <v>0</v>
      </c>
      <c r="X730" s="5">
        <f t="shared" si="195"/>
        <v>0</v>
      </c>
      <c r="Y730" s="5">
        <f t="shared" si="196"/>
        <v>0</v>
      </c>
      <c r="Z730" s="5">
        <f t="shared" si="197"/>
        <v>1</v>
      </c>
      <c r="AA730" s="5">
        <f t="shared" si="198"/>
        <v>0</v>
      </c>
      <c r="AB730" s="5">
        <f t="shared" si="199"/>
        <v>0</v>
      </c>
      <c r="AC730" s="5">
        <f t="shared" si="200"/>
        <v>0</v>
      </c>
      <c r="AD730" s="16"/>
      <c r="AF730" s="5">
        <f t="shared" si="201"/>
        <v>3</v>
      </c>
      <c r="AG730" s="5">
        <f t="shared" si="202"/>
        <v>3</v>
      </c>
      <c r="AH730" s="5" t="str">
        <f t="shared" si="203"/>
        <v>Correct</v>
      </c>
      <c r="AI730" t="s">
        <v>94</v>
      </c>
      <c r="AJ730">
        <v>53</v>
      </c>
      <c r="AK730" t="s">
        <v>95</v>
      </c>
      <c r="AL730" t="s">
        <v>106</v>
      </c>
      <c r="AO730" s="1" t="s">
        <v>80</v>
      </c>
      <c r="AP730" t="s">
        <v>99</v>
      </c>
      <c r="AQ730" t="s">
        <v>133</v>
      </c>
      <c r="AR730" t="s">
        <v>123</v>
      </c>
      <c r="AS730" t="s">
        <v>98</v>
      </c>
      <c r="AT730" s="1"/>
    </row>
    <row r="731" spans="1:47" x14ac:dyDescent="0.25">
      <c r="A731" s="1">
        <v>730</v>
      </c>
      <c r="D731" t="s">
        <v>41</v>
      </c>
      <c r="H731" t="s">
        <v>44</v>
      </c>
      <c r="J731" t="s">
        <v>46</v>
      </c>
      <c r="O731" s="5">
        <f t="shared" si="187"/>
        <v>3</v>
      </c>
      <c r="P731" s="5">
        <f t="shared" si="188"/>
        <v>1</v>
      </c>
      <c r="R731" s="5">
        <f t="shared" si="189"/>
        <v>0</v>
      </c>
      <c r="S731" s="5">
        <f t="shared" si="190"/>
        <v>0</v>
      </c>
      <c r="T731" s="5">
        <f t="shared" si="191"/>
        <v>1</v>
      </c>
      <c r="U731" s="5">
        <f t="shared" si="192"/>
        <v>0</v>
      </c>
      <c r="V731" s="5">
        <f t="shared" si="193"/>
        <v>0</v>
      </c>
      <c r="W731" s="5">
        <f t="shared" si="194"/>
        <v>0</v>
      </c>
      <c r="X731" s="5">
        <f t="shared" si="195"/>
        <v>1</v>
      </c>
      <c r="Y731" s="5">
        <f t="shared" si="196"/>
        <v>0</v>
      </c>
      <c r="Z731" s="5">
        <f t="shared" si="197"/>
        <v>1</v>
      </c>
      <c r="AA731" s="5">
        <f t="shared" si="198"/>
        <v>0</v>
      </c>
      <c r="AB731" s="5">
        <f t="shared" si="199"/>
        <v>0</v>
      </c>
      <c r="AC731" s="5">
        <f t="shared" si="200"/>
        <v>0</v>
      </c>
      <c r="AD731" s="16"/>
      <c r="AF731" s="5">
        <f t="shared" si="201"/>
        <v>3</v>
      </c>
      <c r="AG731" s="5">
        <f t="shared" si="202"/>
        <v>3</v>
      </c>
      <c r="AH731" s="5" t="str">
        <f t="shared" si="203"/>
        <v>Correct</v>
      </c>
      <c r="AI731" t="s">
        <v>94</v>
      </c>
      <c r="AJ731">
        <v>64</v>
      </c>
      <c r="AK731" t="s">
        <v>95</v>
      </c>
      <c r="AL731" t="s">
        <v>201</v>
      </c>
      <c r="AM731" t="s">
        <v>107</v>
      </c>
      <c r="AO731" s="1" t="s">
        <v>80</v>
      </c>
      <c r="AP731" t="s">
        <v>112</v>
      </c>
      <c r="AQ731" t="s">
        <v>103</v>
      </c>
      <c r="AR731" t="s">
        <v>104</v>
      </c>
      <c r="AS731" t="s">
        <v>98</v>
      </c>
      <c r="AT731" s="1"/>
      <c r="AU731" t="s">
        <v>98</v>
      </c>
    </row>
    <row r="732" spans="1:47" x14ac:dyDescent="0.25">
      <c r="A732" s="1">
        <v>731</v>
      </c>
      <c r="C732" t="s">
        <v>40</v>
      </c>
      <c r="D732" t="s">
        <v>41</v>
      </c>
      <c r="H732" t="s">
        <v>44</v>
      </c>
      <c r="I732" t="s">
        <v>45</v>
      </c>
      <c r="K732" t="s">
        <v>47</v>
      </c>
      <c r="L732" t="s">
        <v>48</v>
      </c>
      <c r="O732" s="5">
        <f t="shared" si="187"/>
        <v>6</v>
      </c>
      <c r="P732" s="5">
        <f t="shared" si="188"/>
        <v>0.5</v>
      </c>
      <c r="R732" s="5">
        <f t="shared" si="189"/>
        <v>0</v>
      </c>
      <c r="S732" s="5">
        <f t="shared" si="190"/>
        <v>0.5</v>
      </c>
      <c r="T732" s="5">
        <f t="shared" si="191"/>
        <v>0.5</v>
      </c>
      <c r="U732" s="5">
        <f t="shared" si="192"/>
        <v>0</v>
      </c>
      <c r="V732" s="5">
        <f t="shared" si="193"/>
        <v>0</v>
      </c>
      <c r="W732" s="5">
        <f t="shared" si="194"/>
        <v>0</v>
      </c>
      <c r="X732" s="5">
        <f t="shared" si="195"/>
        <v>0.5</v>
      </c>
      <c r="Y732" s="5">
        <f t="shared" si="196"/>
        <v>0.5</v>
      </c>
      <c r="Z732" s="5">
        <f t="shared" si="197"/>
        <v>0</v>
      </c>
      <c r="AA732" s="5">
        <f t="shared" si="198"/>
        <v>0.5</v>
      </c>
      <c r="AB732" s="5">
        <f t="shared" si="199"/>
        <v>0.5</v>
      </c>
      <c r="AC732" s="5">
        <f t="shared" si="200"/>
        <v>0</v>
      </c>
      <c r="AD732" s="16"/>
      <c r="AF732" s="5">
        <f t="shared" si="201"/>
        <v>3</v>
      </c>
      <c r="AG732" s="5">
        <f t="shared" si="202"/>
        <v>6</v>
      </c>
      <c r="AH732" s="5" t="str">
        <f t="shared" si="203"/>
        <v>Correct</v>
      </c>
      <c r="AI732" t="s">
        <v>94</v>
      </c>
      <c r="AJ732">
        <v>20</v>
      </c>
      <c r="AK732" t="s">
        <v>121</v>
      </c>
      <c r="AL732" t="s">
        <v>198</v>
      </c>
      <c r="AM732" t="s">
        <v>107</v>
      </c>
      <c r="AN732" t="s">
        <v>98</v>
      </c>
      <c r="AO732" s="1" t="s">
        <v>80</v>
      </c>
      <c r="AP732" t="s">
        <v>99</v>
      </c>
      <c r="AQ732" t="s">
        <v>110</v>
      </c>
      <c r="AR732" t="s">
        <v>136</v>
      </c>
      <c r="AS732" t="s">
        <v>102</v>
      </c>
      <c r="AT732" s="1"/>
      <c r="AU732" t="s">
        <v>102</v>
      </c>
    </row>
    <row r="733" spans="1:47" x14ac:dyDescent="0.25">
      <c r="A733" s="1">
        <v>732</v>
      </c>
      <c r="K733" t="s">
        <v>47</v>
      </c>
      <c r="O733" s="5">
        <f t="shared" si="187"/>
        <v>1</v>
      </c>
      <c r="P733" s="5">
        <f t="shared" si="188"/>
        <v>3</v>
      </c>
      <c r="R733" s="5">
        <f t="shared" si="189"/>
        <v>0</v>
      </c>
      <c r="S733" s="5">
        <f t="shared" si="190"/>
        <v>0</v>
      </c>
      <c r="T733" s="5">
        <f t="shared" si="191"/>
        <v>0</v>
      </c>
      <c r="U733" s="5">
        <f t="shared" si="192"/>
        <v>0</v>
      </c>
      <c r="V733" s="5">
        <f t="shared" si="193"/>
        <v>0</v>
      </c>
      <c r="W733" s="5">
        <f t="shared" si="194"/>
        <v>0</v>
      </c>
      <c r="X733" s="5">
        <f t="shared" si="195"/>
        <v>0</v>
      </c>
      <c r="Y733" s="5">
        <f t="shared" si="196"/>
        <v>0</v>
      </c>
      <c r="Z733" s="5">
        <f t="shared" si="197"/>
        <v>0</v>
      </c>
      <c r="AA733" s="5">
        <f t="shared" si="198"/>
        <v>1</v>
      </c>
      <c r="AB733" s="5">
        <f t="shared" si="199"/>
        <v>0</v>
      </c>
      <c r="AC733" s="5">
        <f t="shared" si="200"/>
        <v>0</v>
      </c>
      <c r="AD733" s="16"/>
      <c r="AF733" s="5">
        <f t="shared" si="201"/>
        <v>1</v>
      </c>
      <c r="AG733" s="5">
        <f t="shared" si="202"/>
        <v>1</v>
      </c>
      <c r="AH733" s="5" t="str">
        <f t="shared" si="203"/>
        <v>Correct</v>
      </c>
      <c r="AI733" t="s">
        <v>94</v>
      </c>
      <c r="AJ733">
        <v>39</v>
      </c>
      <c r="AK733" t="s">
        <v>121</v>
      </c>
      <c r="AL733" t="s">
        <v>161</v>
      </c>
      <c r="AN733" t="s">
        <v>98</v>
      </c>
      <c r="AO733" s="1" t="s">
        <v>80</v>
      </c>
      <c r="AP733" t="s">
        <v>114</v>
      </c>
      <c r="AQ733" t="s">
        <v>110</v>
      </c>
      <c r="AR733" t="s">
        <v>125</v>
      </c>
      <c r="AS733" t="s">
        <v>102</v>
      </c>
      <c r="AT733" s="1"/>
    </row>
    <row r="734" spans="1:47" x14ac:dyDescent="0.25">
      <c r="A734" s="1">
        <v>733</v>
      </c>
      <c r="C734" t="s">
        <v>40</v>
      </c>
      <c r="E734" t="s">
        <v>42</v>
      </c>
      <c r="K734" t="s">
        <v>47</v>
      </c>
      <c r="L734" t="s">
        <v>48</v>
      </c>
      <c r="M734" t="s">
        <v>49</v>
      </c>
      <c r="O734" s="5">
        <f t="shared" si="187"/>
        <v>5</v>
      </c>
      <c r="P734" s="5">
        <f t="shared" si="188"/>
        <v>0.6</v>
      </c>
      <c r="R734" s="5">
        <f t="shared" si="189"/>
        <v>0</v>
      </c>
      <c r="S734" s="5">
        <f t="shared" si="190"/>
        <v>0.6</v>
      </c>
      <c r="T734" s="5">
        <f t="shared" si="191"/>
        <v>0</v>
      </c>
      <c r="U734" s="5">
        <f t="shared" si="192"/>
        <v>0.6</v>
      </c>
      <c r="V734" s="5">
        <f t="shared" si="193"/>
        <v>0</v>
      </c>
      <c r="W734" s="5">
        <f t="shared" si="194"/>
        <v>0</v>
      </c>
      <c r="X734" s="5">
        <f t="shared" si="195"/>
        <v>0</v>
      </c>
      <c r="Y734" s="5">
        <f t="shared" si="196"/>
        <v>0</v>
      </c>
      <c r="Z734" s="5">
        <f t="shared" si="197"/>
        <v>0</v>
      </c>
      <c r="AA734" s="5">
        <f t="shared" si="198"/>
        <v>0.6</v>
      </c>
      <c r="AB734" s="5">
        <f t="shared" si="199"/>
        <v>0.6</v>
      </c>
      <c r="AC734" s="5">
        <f t="shared" si="200"/>
        <v>0.6</v>
      </c>
      <c r="AD734" s="16"/>
      <c r="AF734" s="5">
        <f t="shared" si="201"/>
        <v>3</v>
      </c>
      <c r="AG734" s="5">
        <f t="shared" si="202"/>
        <v>5</v>
      </c>
      <c r="AH734" s="5" t="str">
        <f t="shared" si="203"/>
        <v>Correct</v>
      </c>
      <c r="AI734" t="s">
        <v>94</v>
      </c>
      <c r="AJ734">
        <v>47</v>
      </c>
      <c r="AK734" t="s">
        <v>121</v>
      </c>
      <c r="AL734" t="s">
        <v>122</v>
      </c>
      <c r="AM734" t="s">
        <v>107</v>
      </c>
      <c r="AN734" t="s">
        <v>102</v>
      </c>
      <c r="AO734" s="1" t="s">
        <v>355</v>
      </c>
      <c r="AP734" t="s">
        <v>99</v>
      </c>
      <c r="AQ734" t="s">
        <v>110</v>
      </c>
      <c r="AR734" t="s">
        <v>135</v>
      </c>
      <c r="AS734" t="s">
        <v>102</v>
      </c>
      <c r="AT734" s="1"/>
      <c r="AU734" t="s">
        <v>102</v>
      </c>
    </row>
    <row r="735" spans="1:47" x14ac:dyDescent="0.25">
      <c r="A735" s="1">
        <v>734</v>
      </c>
      <c r="C735" t="s">
        <v>40</v>
      </c>
      <c r="E735" t="s">
        <v>42</v>
      </c>
      <c r="O735" s="5">
        <f t="shared" si="187"/>
        <v>2</v>
      </c>
      <c r="P735" s="5">
        <f t="shared" si="188"/>
        <v>1.5</v>
      </c>
      <c r="R735" s="5">
        <f t="shared" si="189"/>
        <v>0</v>
      </c>
      <c r="S735" s="5">
        <f t="shared" si="190"/>
        <v>1</v>
      </c>
      <c r="T735" s="5">
        <f t="shared" si="191"/>
        <v>0</v>
      </c>
      <c r="U735" s="5">
        <f t="shared" si="192"/>
        <v>1</v>
      </c>
      <c r="V735" s="5">
        <f t="shared" si="193"/>
        <v>0</v>
      </c>
      <c r="W735" s="5">
        <f t="shared" si="194"/>
        <v>0</v>
      </c>
      <c r="X735" s="5">
        <f t="shared" si="195"/>
        <v>0</v>
      </c>
      <c r="Y735" s="5">
        <f t="shared" si="196"/>
        <v>0</v>
      </c>
      <c r="Z735" s="5">
        <f t="shared" si="197"/>
        <v>0</v>
      </c>
      <c r="AA735" s="5">
        <f t="shared" si="198"/>
        <v>0</v>
      </c>
      <c r="AB735" s="5">
        <f t="shared" si="199"/>
        <v>0</v>
      </c>
      <c r="AC735" s="5">
        <f t="shared" si="200"/>
        <v>0</v>
      </c>
      <c r="AD735" s="16"/>
      <c r="AF735" s="5">
        <f t="shared" si="201"/>
        <v>2</v>
      </c>
      <c r="AG735" s="5">
        <f t="shared" si="202"/>
        <v>2</v>
      </c>
      <c r="AH735" s="5" t="str">
        <f t="shared" si="203"/>
        <v>Correct</v>
      </c>
      <c r="AI735" t="s">
        <v>94</v>
      </c>
      <c r="AJ735">
        <v>66</v>
      </c>
      <c r="AK735" t="s">
        <v>95</v>
      </c>
      <c r="AL735" t="s">
        <v>144</v>
      </c>
      <c r="AM735" t="s">
        <v>107</v>
      </c>
      <c r="AN735" t="s">
        <v>98</v>
      </c>
      <c r="AO735" s="1" t="s">
        <v>80</v>
      </c>
      <c r="AP735" t="s">
        <v>126</v>
      </c>
      <c r="AQ735" t="s">
        <v>110</v>
      </c>
      <c r="AR735" t="s">
        <v>104</v>
      </c>
      <c r="AS735" t="s">
        <v>102</v>
      </c>
      <c r="AT735" s="1"/>
      <c r="AU735" t="s">
        <v>102</v>
      </c>
    </row>
    <row r="736" spans="1:47" x14ac:dyDescent="0.25">
      <c r="A736" s="1">
        <v>735</v>
      </c>
      <c r="B736" t="s">
        <v>39</v>
      </c>
      <c r="O736" s="5">
        <f t="shared" si="187"/>
        <v>1</v>
      </c>
      <c r="P736" s="5">
        <f t="shared" si="188"/>
        <v>3</v>
      </c>
      <c r="R736" s="5">
        <f t="shared" si="189"/>
        <v>1</v>
      </c>
      <c r="S736" s="5">
        <f t="shared" si="190"/>
        <v>0</v>
      </c>
      <c r="T736" s="5">
        <f t="shared" si="191"/>
        <v>0</v>
      </c>
      <c r="U736" s="5">
        <f t="shared" si="192"/>
        <v>0</v>
      </c>
      <c r="V736" s="5">
        <f t="shared" si="193"/>
        <v>0</v>
      </c>
      <c r="W736" s="5">
        <f t="shared" si="194"/>
        <v>0</v>
      </c>
      <c r="X736" s="5">
        <f t="shared" si="195"/>
        <v>0</v>
      </c>
      <c r="Y736" s="5">
        <f t="shared" si="196"/>
        <v>0</v>
      </c>
      <c r="Z736" s="5">
        <f t="shared" si="197"/>
        <v>0</v>
      </c>
      <c r="AA736" s="5">
        <f t="shared" si="198"/>
        <v>0</v>
      </c>
      <c r="AB736" s="5">
        <f t="shared" si="199"/>
        <v>0</v>
      </c>
      <c r="AC736" s="5">
        <f t="shared" si="200"/>
        <v>0</v>
      </c>
      <c r="AD736" s="16"/>
      <c r="AF736" s="5">
        <f t="shared" si="201"/>
        <v>1</v>
      </c>
      <c r="AG736" s="5">
        <f t="shared" si="202"/>
        <v>1</v>
      </c>
      <c r="AH736" s="5" t="str">
        <f t="shared" si="203"/>
        <v>Correct</v>
      </c>
      <c r="AI736" t="s">
        <v>105</v>
      </c>
      <c r="AJ736">
        <v>31</v>
      </c>
      <c r="AK736" t="s">
        <v>95</v>
      </c>
      <c r="AL736" t="s">
        <v>106</v>
      </c>
      <c r="AM736" t="s">
        <v>128</v>
      </c>
      <c r="AN736" t="s">
        <v>98</v>
      </c>
      <c r="AO736" s="1" t="s">
        <v>85</v>
      </c>
      <c r="AP736" t="s">
        <v>99</v>
      </c>
      <c r="AQ736" t="s">
        <v>100</v>
      </c>
      <c r="AR736" t="s">
        <v>101</v>
      </c>
      <c r="AS736" t="s">
        <v>98</v>
      </c>
      <c r="AT736" s="1"/>
      <c r="AU736" t="s">
        <v>102</v>
      </c>
    </row>
    <row r="737" spans="1:47" x14ac:dyDescent="0.25">
      <c r="A737" s="1">
        <v>736</v>
      </c>
      <c r="E737" t="s">
        <v>42</v>
      </c>
      <c r="K737" t="s">
        <v>47</v>
      </c>
      <c r="O737" s="5">
        <f t="shared" si="187"/>
        <v>2</v>
      </c>
      <c r="P737" s="5">
        <f t="shared" si="188"/>
        <v>1.5</v>
      </c>
      <c r="R737" s="5">
        <f t="shared" si="189"/>
        <v>0</v>
      </c>
      <c r="S737" s="5">
        <f t="shared" si="190"/>
        <v>0</v>
      </c>
      <c r="T737" s="5">
        <f t="shared" si="191"/>
        <v>0</v>
      </c>
      <c r="U737" s="5">
        <f t="shared" si="192"/>
        <v>1</v>
      </c>
      <c r="V737" s="5">
        <f t="shared" si="193"/>
        <v>0</v>
      </c>
      <c r="W737" s="5">
        <f t="shared" si="194"/>
        <v>0</v>
      </c>
      <c r="X737" s="5">
        <f t="shared" si="195"/>
        <v>0</v>
      </c>
      <c r="Y737" s="5">
        <f t="shared" si="196"/>
        <v>0</v>
      </c>
      <c r="Z737" s="5">
        <f t="shared" si="197"/>
        <v>0</v>
      </c>
      <c r="AA737" s="5">
        <f t="shared" si="198"/>
        <v>1</v>
      </c>
      <c r="AB737" s="5">
        <f t="shared" si="199"/>
        <v>0</v>
      </c>
      <c r="AC737" s="5">
        <f t="shared" si="200"/>
        <v>0</v>
      </c>
      <c r="AD737" s="16"/>
      <c r="AF737" s="5">
        <f t="shared" si="201"/>
        <v>2</v>
      </c>
      <c r="AG737" s="5">
        <f t="shared" si="202"/>
        <v>2</v>
      </c>
      <c r="AH737" s="5" t="str">
        <f t="shared" si="203"/>
        <v>Correct</v>
      </c>
      <c r="AI737" t="s">
        <v>105</v>
      </c>
      <c r="AJ737">
        <v>42</v>
      </c>
      <c r="AK737" t="s">
        <v>95</v>
      </c>
      <c r="AL737" t="s">
        <v>204</v>
      </c>
      <c r="AM737" t="s">
        <v>107</v>
      </c>
      <c r="AN737" t="s">
        <v>98</v>
      </c>
      <c r="AO737" s="1" t="s">
        <v>80</v>
      </c>
      <c r="AP737" t="s">
        <v>108</v>
      </c>
      <c r="AQ737" t="s">
        <v>110</v>
      </c>
      <c r="AR737" t="s">
        <v>101</v>
      </c>
      <c r="AS737" t="s">
        <v>102</v>
      </c>
      <c r="AT737" s="1"/>
      <c r="AU737" t="s">
        <v>102</v>
      </c>
    </row>
    <row r="738" spans="1:47" x14ac:dyDescent="0.25">
      <c r="A738" s="1">
        <v>737</v>
      </c>
      <c r="B738" t="s">
        <v>39</v>
      </c>
      <c r="H738" t="s">
        <v>44</v>
      </c>
      <c r="I738" t="s">
        <v>45</v>
      </c>
      <c r="O738" s="5">
        <f t="shared" si="187"/>
        <v>3</v>
      </c>
      <c r="P738" s="5">
        <f t="shared" si="188"/>
        <v>1</v>
      </c>
      <c r="R738" s="5">
        <f t="shared" si="189"/>
        <v>1</v>
      </c>
      <c r="S738" s="5">
        <f t="shared" si="190"/>
        <v>0</v>
      </c>
      <c r="T738" s="5">
        <f t="shared" si="191"/>
        <v>0</v>
      </c>
      <c r="U738" s="5">
        <f t="shared" si="192"/>
        <v>0</v>
      </c>
      <c r="V738" s="5">
        <f t="shared" si="193"/>
        <v>0</v>
      </c>
      <c r="W738" s="5">
        <f t="shared" si="194"/>
        <v>0</v>
      </c>
      <c r="X738" s="5">
        <f t="shared" si="195"/>
        <v>1</v>
      </c>
      <c r="Y738" s="5">
        <f t="shared" si="196"/>
        <v>1</v>
      </c>
      <c r="Z738" s="5">
        <f t="shared" si="197"/>
        <v>0</v>
      </c>
      <c r="AA738" s="5">
        <f t="shared" si="198"/>
        <v>0</v>
      </c>
      <c r="AB738" s="5">
        <f t="shared" si="199"/>
        <v>0</v>
      </c>
      <c r="AC738" s="5">
        <f t="shared" si="200"/>
        <v>0</v>
      </c>
      <c r="AD738" s="16"/>
      <c r="AF738" s="5">
        <f t="shared" si="201"/>
        <v>3</v>
      </c>
      <c r="AG738" s="5">
        <f t="shared" si="202"/>
        <v>3</v>
      </c>
      <c r="AH738" s="5" t="str">
        <f t="shared" si="203"/>
        <v>Correct</v>
      </c>
      <c r="AI738" t="s">
        <v>105</v>
      </c>
      <c r="AJ738">
        <v>28</v>
      </c>
      <c r="AK738" t="s">
        <v>95</v>
      </c>
      <c r="AL738" t="s">
        <v>201</v>
      </c>
      <c r="AM738" t="s">
        <v>107</v>
      </c>
      <c r="AN738" t="s">
        <v>98</v>
      </c>
      <c r="AO738" s="1" t="s">
        <v>80</v>
      </c>
      <c r="AP738" t="s">
        <v>126</v>
      </c>
      <c r="AQ738" t="s">
        <v>133</v>
      </c>
      <c r="AR738" t="s">
        <v>135</v>
      </c>
      <c r="AS738" t="s">
        <v>102</v>
      </c>
      <c r="AT738" s="1"/>
      <c r="AU738" t="s">
        <v>102</v>
      </c>
    </row>
    <row r="739" spans="1:47" x14ac:dyDescent="0.25">
      <c r="A739" s="1">
        <v>738</v>
      </c>
      <c r="B739" t="s">
        <v>39</v>
      </c>
      <c r="O739" s="5">
        <f t="shared" si="187"/>
        <v>1</v>
      </c>
      <c r="P739" s="5">
        <f t="shared" si="188"/>
        <v>3</v>
      </c>
      <c r="R739" s="5">
        <f t="shared" si="189"/>
        <v>1</v>
      </c>
      <c r="S739" s="5">
        <f t="shared" si="190"/>
        <v>0</v>
      </c>
      <c r="T739" s="5">
        <f t="shared" si="191"/>
        <v>0</v>
      </c>
      <c r="U739" s="5">
        <f t="shared" si="192"/>
        <v>0</v>
      </c>
      <c r="V739" s="5">
        <f t="shared" si="193"/>
        <v>0</v>
      </c>
      <c r="W739" s="5">
        <f t="shared" si="194"/>
        <v>0</v>
      </c>
      <c r="X739" s="5">
        <f t="shared" si="195"/>
        <v>0</v>
      </c>
      <c r="Y739" s="5">
        <f t="shared" si="196"/>
        <v>0</v>
      </c>
      <c r="Z739" s="5">
        <f t="shared" si="197"/>
        <v>0</v>
      </c>
      <c r="AA739" s="5">
        <f t="shared" si="198"/>
        <v>0</v>
      </c>
      <c r="AB739" s="5">
        <f t="shared" si="199"/>
        <v>0</v>
      </c>
      <c r="AC739" s="5">
        <f t="shared" si="200"/>
        <v>0</v>
      </c>
      <c r="AD739" s="16"/>
      <c r="AF739" s="5">
        <f t="shared" si="201"/>
        <v>1</v>
      </c>
      <c r="AG739" s="5">
        <f t="shared" si="202"/>
        <v>1</v>
      </c>
      <c r="AH739" s="5" t="str">
        <f t="shared" si="203"/>
        <v>Correct</v>
      </c>
      <c r="AI739" t="s">
        <v>94</v>
      </c>
      <c r="AJ739">
        <v>57</v>
      </c>
      <c r="AK739" t="s">
        <v>95</v>
      </c>
      <c r="AL739" t="s">
        <v>243</v>
      </c>
      <c r="AM739" t="s">
        <v>107</v>
      </c>
      <c r="AN739" t="s">
        <v>98</v>
      </c>
      <c r="AO739" s="1" t="s">
        <v>80</v>
      </c>
      <c r="AP739" t="s">
        <v>126</v>
      </c>
      <c r="AQ739" t="s">
        <v>110</v>
      </c>
      <c r="AR739" t="s">
        <v>101</v>
      </c>
      <c r="AS739" t="s">
        <v>102</v>
      </c>
      <c r="AT739" s="1"/>
      <c r="AU739" t="s">
        <v>102</v>
      </c>
    </row>
    <row r="740" spans="1:47" x14ac:dyDescent="0.25">
      <c r="A740" s="1">
        <v>739</v>
      </c>
      <c r="H740" t="s">
        <v>44</v>
      </c>
      <c r="O740" s="5">
        <f t="shared" si="187"/>
        <v>1</v>
      </c>
      <c r="P740" s="5">
        <f t="shared" si="188"/>
        <v>3</v>
      </c>
      <c r="R740" s="5">
        <f t="shared" si="189"/>
        <v>0</v>
      </c>
      <c r="S740" s="5">
        <f t="shared" si="190"/>
        <v>0</v>
      </c>
      <c r="T740" s="5">
        <f t="shared" si="191"/>
        <v>0</v>
      </c>
      <c r="U740" s="5">
        <f t="shared" si="192"/>
        <v>0</v>
      </c>
      <c r="V740" s="5">
        <f t="shared" si="193"/>
        <v>0</v>
      </c>
      <c r="W740" s="5">
        <f t="shared" si="194"/>
        <v>0</v>
      </c>
      <c r="X740" s="5">
        <f t="shared" si="195"/>
        <v>1</v>
      </c>
      <c r="Y740" s="5">
        <f t="shared" si="196"/>
        <v>0</v>
      </c>
      <c r="Z740" s="5">
        <f t="shared" si="197"/>
        <v>0</v>
      </c>
      <c r="AA740" s="5">
        <f t="shared" si="198"/>
        <v>0</v>
      </c>
      <c r="AB740" s="5">
        <f t="shared" si="199"/>
        <v>0</v>
      </c>
      <c r="AC740" s="5">
        <f t="shared" si="200"/>
        <v>0</v>
      </c>
      <c r="AD740" s="16"/>
      <c r="AF740" s="5">
        <f t="shared" si="201"/>
        <v>1</v>
      </c>
      <c r="AG740" s="5">
        <f t="shared" si="202"/>
        <v>1</v>
      </c>
      <c r="AH740" s="5" t="str">
        <f t="shared" si="203"/>
        <v>Correct</v>
      </c>
      <c r="AI740" t="s">
        <v>105</v>
      </c>
      <c r="AJ740">
        <v>57</v>
      </c>
      <c r="AK740" t="s">
        <v>95</v>
      </c>
      <c r="AL740" t="s">
        <v>158</v>
      </c>
      <c r="AM740" t="s">
        <v>107</v>
      </c>
      <c r="AN740" t="s">
        <v>98</v>
      </c>
      <c r="AO740" s="1" t="s">
        <v>80</v>
      </c>
      <c r="AP740" t="s">
        <v>112</v>
      </c>
      <c r="AQ740" t="s">
        <v>137</v>
      </c>
      <c r="AR740" t="s">
        <v>101</v>
      </c>
      <c r="AS740" t="s">
        <v>102</v>
      </c>
      <c r="AT740" s="1"/>
    </row>
    <row r="741" spans="1:47" x14ac:dyDescent="0.25">
      <c r="A741" s="1">
        <v>740</v>
      </c>
      <c r="B741" t="s">
        <v>39</v>
      </c>
      <c r="G741" t="s">
        <v>37</v>
      </c>
      <c r="K741" t="s">
        <v>47</v>
      </c>
      <c r="O741" s="5">
        <f t="shared" si="187"/>
        <v>3</v>
      </c>
      <c r="P741" s="5">
        <f t="shared" si="188"/>
        <v>1</v>
      </c>
      <c r="R741" s="5">
        <f t="shared" si="189"/>
        <v>1</v>
      </c>
      <c r="S741" s="5">
        <f t="shared" si="190"/>
        <v>0</v>
      </c>
      <c r="T741" s="5">
        <f t="shared" si="191"/>
        <v>0</v>
      </c>
      <c r="U741" s="5">
        <f t="shared" si="192"/>
        <v>0</v>
      </c>
      <c r="V741" s="5">
        <f t="shared" si="193"/>
        <v>0</v>
      </c>
      <c r="W741" s="5">
        <f t="shared" si="194"/>
        <v>1</v>
      </c>
      <c r="X741" s="5">
        <f t="shared" si="195"/>
        <v>0</v>
      </c>
      <c r="Y741" s="5">
        <f t="shared" si="196"/>
        <v>0</v>
      </c>
      <c r="Z741" s="5">
        <f t="shared" si="197"/>
        <v>0</v>
      </c>
      <c r="AA741" s="5">
        <f t="shared" si="198"/>
        <v>1</v>
      </c>
      <c r="AB741" s="5">
        <f t="shared" si="199"/>
        <v>0</v>
      </c>
      <c r="AC741" s="5">
        <f t="shared" si="200"/>
        <v>0</v>
      </c>
      <c r="AD741" s="16"/>
      <c r="AF741" s="5">
        <f t="shared" si="201"/>
        <v>3</v>
      </c>
      <c r="AG741" s="5">
        <f t="shared" si="202"/>
        <v>3</v>
      </c>
      <c r="AH741" s="5" t="str">
        <f t="shared" si="203"/>
        <v>Correct</v>
      </c>
      <c r="AI741" t="s">
        <v>94</v>
      </c>
      <c r="AJ741">
        <v>30</v>
      </c>
      <c r="AK741" t="s">
        <v>95</v>
      </c>
      <c r="AL741" t="s">
        <v>96</v>
      </c>
      <c r="AN741" t="s">
        <v>102</v>
      </c>
      <c r="AO741" s="1" t="s">
        <v>355</v>
      </c>
      <c r="AP741" t="s">
        <v>109</v>
      </c>
      <c r="AQ741" t="s">
        <v>120</v>
      </c>
      <c r="AR741" t="s">
        <v>101</v>
      </c>
      <c r="AS741" t="s">
        <v>102</v>
      </c>
      <c r="AT741" s="1"/>
      <c r="AU741" t="s">
        <v>102</v>
      </c>
    </row>
    <row r="742" spans="1:47" x14ac:dyDescent="0.25">
      <c r="A742" s="1">
        <v>741</v>
      </c>
      <c r="E742" t="s">
        <v>42</v>
      </c>
      <c r="H742" t="s">
        <v>44</v>
      </c>
      <c r="K742" t="s">
        <v>47</v>
      </c>
      <c r="O742" s="5">
        <f t="shared" si="187"/>
        <v>3</v>
      </c>
      <c r="P742" s="5">
        <f t="shared" si="188"/>
        <v>1</v>
      </c>
      <c r="R742" s="5">
        <f t="shared" si="189"/>
        <v>0</v>
      </c>
      <c r="S742" s="5">
        <f t="shared" si="190"/>
        <v>0</v>
      </c>
      <c r="T742" s="5">
        <f t="shared" si="191"/>
        <v>0</v>
      </c>
      <c r="U742" s="5">
        <f t="shared" si="192"/>
        <v>1</v>
      </c>
      <c r="V742" s="5">
        <f t="shared" si="193"/>
        <v>0</v>
      </c>
      <c r="W742" s="5">
        <f t="shared" si="194"/>
        <v>0</v>
      </c>
      <c r="X742" s="5">
        <f t="shared" si="195"/>
        <v>1</v>
      </c>
      <c r="Y742" s="5">
        <f t="shared" si="196"/>
        <v>0</v>
      </c>
      <c r="Z742" s="5">
        <f t="shared" si="197"/>
        <v>0</v>
      </c>
      <c r="AA742" s="5">
        <f t="shared" si="198"/>
        <v>1</v>
      </c>
      <c r="AB742" s="5">
        <f t="shared" si="199"/>
        <v>0</v>
      </c>
      <c r="AC742" s="5">
        <f t="shared" si="200"/>
        <v>0</v>
      </c>
      <c r="AD742" s="16"/>
      <c r="AF742" s="5">
        <f t="shared" si="201"/>
        <v>3</v>
      </c>
      <c r="AG742" s="5">
        <f t="shared" si="202"/>
        <v>3</v>
      </c>
      <c r="AH742" s="5" t="str">
        <f t="shared" si="203"/>
        <v>Correct</v>
      </c>
      <c r="AI742" t="s">
        <v>94</v>
      </c>
      <c r="AJ742">
        <v>21</v>
      </c>
      <c r="AK742" t="s">
        <v>95</v>
      </c>
      <c r="AL742" t="s">
        <v>157</v>
      </c>
      <c r="AM742" t="s">
        <v>134</v>
      </c>
      <c r="AO742" s="1" t="s">
        <v>355</v>
      </c>
      <c r="AP742" t="s">
        <v>99</v>
      </c>
      <c r="AQ742" t="s">
        <v>103</v>
      </c>
      <c r="AR742" t="s">
        <v>101</v>
      </c>
      <c r="AS742" t="s">
        <v>102</v>
      </c>
      <c r="AT742" s="1"/>
      <c r="AU742" t="s">
        <v>102</v>
      </c>
    </row>
    <row r="743" spans="1:47" x14ac:dyDescent="0.25">
      <c r="A743" s="1">
        <v>742</v>
      </c>
      <c r="O743" s="5">
        <f t="shared" si="187"/>
        <v>0</v>
      </c>
      <c r="P743" s="5" t="e">
        <f t="shared" si="188"/>
        <v>#DIV/0!</v>
      </c>
      <c r="R743" s="5">
        <f t="shared" si="189"/>
        <v>0</v>
      </c>
      <c r="S743" s="5">
        <f t="shared" si="190"/>
        <v>0</v>
      </c>
      <c r="T743" s="5">
        <f t="shared" si="191"/>
        <v>0</v>
      </c>
      <c r="U743" s="5">
        <f t="shared" si="192"/>
        <v>0</v>
      </c>
      <c r="V743" s="5">
        <f t="shared" si="193"/>
        <v>0</v>
      </c>
      <c r="W743" s="5">
        <f t="shared" si="194"/>
        <v>0</v>
      </c>
      <c r="X743" s="5">
        <f t="shared" si="195"/>
        <v>0</v>
      </c>
      <c r="Y743" s="5">
        <f t="shared" si="196"/>
        <v>0</v>
      </c>
      <c r="Z743" s="5">
        <f t="shared" si="197"/>
        <v>0</v>
      </c>
      <c r="AA743" s="5">
        <f t="shared" si="198"/>
        <v>0</v>
      </c>
      <c r="AB743" s="5">
        <f t="shared" si="199"/>
        <v>0</v>
      </c>
      <c r="AC743" s="5">
        <f t="shared" si="200"/>
        <v>0</v>
      </c>
      <c r="AD743" s="16"/>
      <c r="AF743" s="5">
        <f t="shared" si="201"/>
        <v>0</v>
      </c>
      <c r="AG743" s="5">
        <f t="shared" si="202"/>
        <v>0</v>
      </c>
      <c r="AH743" s="5" t="str">
        <f t="shared" si="203"/>
        <v>Correct</v>
      </c>
      <c r="AI743" t="s">
        <v>105</v>
      </c>
      <c r="AJ743">
        <v>61</v>
      </c>
      <c r="AK743" t="s">
        <v>95</v>
      </c>
      <c r="AL743" t="s">
        <v>147</v>
      </c>
      <c r="AM743" t="s">
        <v>107</v>
      </c>
      <c r="AN743" t="s">
        <v>98</v>
      </c>
      <c r="AO743" s="1" t="s">
        <v>80</v>
      </c>
      <c r="AP743" t="s">
        <v>114</v>
      </c>
      <c r="AQ743" t="s">
        <v>103</v>
      </c>
      <c r="AR743" t="s">
        <v>101</v>
      </c>
      <c r="AS743" t="s">
        <v>102</v>
      </c>
      <c r="AT743" s="1"/>
      <c r="AU743" t="s">
        <v>102</v>
      </c>
    </row>
    <row r="744" spans="1:47" x14ac:dyDescent="0.25">
      <c r="A744" s="1">
        <v>743</v>
      </c>
      <c r="C744" t="s">
        <v>40</v>
      </c>
      <c r="H744" t="s">
        <v>44</v>
      </c>
      <c r="K744" t="s">
        <v>47</v>
      </c>
      <c r="O744" s="5">
        <f t="shared" si="187"/>
        <v>3</v>
      </c>
      <c r="P744" s="5">
        <f t="shared" si="188"/>
        <v>1</v>
      </c>
      <c r="R744" s="5">
        <f t="shared" si="189"/>
        <v>0</v>
      </c>
      <c r="S744" s="5">
        <f t="shared" si="190"/>
        <v>1</v>
      </c>
      <c r="T744" s="5">
        <f t="shared" si="191"/>
        <v>0</v>
      </c>
      <c r="U744" s="5">
        <f t="shared" si="192"/>
        <v>0</v>
      </c>
      <c r="V744" s="5">
        <f t="shared" si="193"/>
        <v>0</v>
      </c>
      <c r="W744" s="5">
        <f t="shared" si="194"/>
        <v>0</v>
      </c>
      <c r="X744" s="5">
        <f t="shared" si="195"/>
        <v>1</v>
      </c>
      <c r="Y744" s="5">
        <f t="shared" si="196"/>
        <v>0</v>
      </c>
      <c r="Z744" s="5">
        <f t="shared" si="197"/>
        <v>0</v>
      </c>
      <c r="AA744" s="5">
        <f t="shared" si="198"/>
        <v>1</v>
      </c>
      <c r="AB744" s="5">
        <f t="shared" si="199"/>
        <v>0</v>
      </c>
      <c r="AC744" s="5">
        <f t="shared" si="200"/>
        <v>0</v>
      </c>
      <c r="AD744" s="16"/>
      <c r="AF744" s="5">
        <f t="shared" si="201"/>
        <v>3</v>
      </c>
      <c r="AG744" s="5">
        <f t="shared" si="202"/>
        <v>3</v>
      </c>
      <c r="AH744" s="5" t="str">
        <f t="shared" si="203"/>
        <v>Correct</v>
      </c>
      <c r="AI744" t="s">
        <v>94</v>
      </c>
      <c r="AJ744">
        <v>50</v>
      </c>
      <c r="AK744" t="s">
        <v>95</v>
      </c>
      <c r="AL744" t="s">
        <v>140</v>
      </c>
      <c r="AM744" t="s">
        <v>97</v>
      </c>
      <c r="AO744" s="1" t="s">
        <v>80</v>
      </c>
      <c r="AP744" t="s">
        <v>114</v>
      </c>
      <c r="AQ744" t="s">
        <v>110</v>
      </c>
      <c r="AR744" t="s">
        <v>135</v>
      </c>
      <c r="AS744" t="s">
        <v>102</v>
      </c>
      <c r="AT744" s="1"/>
      <c r="AU744" t="s">
        <v>102</v>
      </c>
    </row>
    <row r="745" spans="1:47" x14ac:dyDescent="0.25">
      <c r="A745" s="1">
        <v>744</v>
      </c>
      <c r="B745" t="s">
        <v>39</v>
      </c>
      <c r="C745" t="s">
        <v>40</v>
      </c>
      <c r="E745" t="s">
        <v>42</v>
      </c>
      <c r="O745" s="5">
        <f t="shared" si="187"/>
        <v>3</v>
      </c>
      <c r="P745" s="5">
        <f t="shared" si="188"/>
        <v>1</v>
      </c>
      <c r="R745" s="5">
        <f t="shared" si="189"/>
        <v>1</v>
      </c>
      <c r="S745" s="5">
        <f t="shared" si="190"/>
        <v>1</v>
      </c>
      <c r="T745" s="5">
        <f t="shared" si="191"/>
        <v>0</v>
      </c>
      <c r="U745" s="5">
        <f t="shared" si="192"/>
        <v>1</v>
      </c>
      <c r="V745" s="5">
        <f t="shared" si="193"/>
        <v>0</v>
      </c>
      <c r="W745" s="5">
        <f t="shared" si="194"/>
        <v>0</v>
      </c>
      <c r="X745" s="5">
        <f t="shared" si="195"/>
        <v>0</v>
      </c>
      <c r="Y745" s="5">
        <f t="shared" si="196"/>
        <v>0</v>
      </c>
      <c r="Z745" s="5">
        <f t="shared" si="197"/>
        <v>0</v>
      </c>
      <c r="AA745" s="5">
        <f t="shared" si="198"/>
        <v>0</v>
      </c>
      <c r="AB745" s="5">
        <f t="shared" si="199"/>
        <v>0</v>
      </c>
      <c r="AC745" s="5">
        <f t="shared" si="200"/>
        <v>0</v>
      </c>
      <c r="AD745" s="16"/>
      <c r="AF745" s="5">
        <f t="shared" si="201"/>
        <v>3</v>
      </c>
      <c r="AG745" s="5">
        <f t="shared" si="202"/>
        <v>3</v>
      </c>
      <c r="AH745" s="5" t="str">
        <f t="shared" si="203"/>
        <v>Correct</v>
      </c>
      <c r="AI745" t="s">
        <v>94</v>
      </c>
      <c r="AJ745">
        <v>66</v>
      </c>
      <c r="AK745" t="s">
        <v>95</v>
      </c>
      <c r="AL745" t="s">
        <v>96</v>
      </c>
      <c r="AM745" t="s">
        <v>97</v>
      </c>
      <c r="AO745" s="1" t="s">
        <v>80</v>
      </c>
      <c r="AP745" t="s">
        <v>108</v>
      </c>
      <c r="AQ745" t="s">
        <v>120</v>
      </c>
      <c r="AR745" t="s">
        <v>104</v>
      </c>
      <c r="AS745" t="s">
        <v>102</v>
      </c>
      <c r="AT745" s="1"/>
      <c r="AU745" t="s">
        <v>102</v>
      </c>
    </row>
    <row r="746" spans="1:47" x14ac:dyDescent="0.25">
      <c r="A746" s="1">
        <v>745</v>
      </c>
      <c r="E746" t="s">
        <v>42</v>
      </c>
      <c r="H746" t="s">
        <v>44</v>
      </c>
      <c r="K746" t="s">
        <v>47</v>
      </c>
      <c r="O746" s="5">
        <f t="shared" si="187"/>
        <v>3</v>
      </c>
      <c r="P746" s="5">
        <f t="shared" si="188"/>
        <v>1</v>
      </c>
      <c r="R746" s="5">
        <f t="shared" si="189"/>
        <v>0</v>
      </c>
      <c r="S746" s="5">
        <f t="shared" si="190"/>
        <v>0</v>
      </c>
      <c r="T746" s="5">
        <f t="shared" si="191"/>
        <v>0</v>
      </c>
      <c r="U746" s="5">
        <f t="shared" si="192"/>
        <v>1</v>
      </c>
      <c r="V746" s="5">
        <f t="shared" si="193"/>
        <v>0</v>
      </c>
      <c r="W746" s="5">
        <f t="shared" si="194"/>
        <v>0</v>
      </c>
      <c r="X746" s="5">
        <f t="shared" si="195"/>
        <v>1</v>
      </c>
      <c r="Y746" s="5">
        <f t="shared" si="196"/>
        <v>0</v>
      </c>
      <c r="Z746" s="5">
        <f t="shared" si="197"/>
        <v>0</v>
      </c>
      <c r="AA746" s="5">
        <f t="shared" si="198"/>
        <v>1</v>
      </c>
      <c r="AB746" s="5">
        <f t="shared" si="199"/>
        <v>0</v>
      </c>
      <c r="AC746" s="5">
        <f t="shared" si="200"/>
        <v>0</v>
      </c>
      <c r="AD746" s="16"/>
      <c r="AF746" s="5">
        <f t="shared" si="201"/>
        <v>3</v>
      </c>
      <c r="AG746" s="5">
        <f t="shared" si="202"/>
        <v>3</v>
      </c>
      <c r="AH746" s="5" t="str">
        <f t="shared" si="203"/>
        <v>Correct</v>
      </c>
      <c r="AI746" t="s">
        <v>94</v>
      </c>
      <c r="AK746" t="s">
        <v>95</v>
      </c>
      <c r="AL746" t="s">
        <v>162</v>
      </c>
      <c r="AM746" t="s">
        <v>97</v>
      </c>
      <c r="AN746" t="s">
        <v>98</v>
      </c>
      <c r="AO746" s="1" t="s">
        <v>80</v>
      </c>
      <c r="AR746" t="s">
        <v>104</v>
      </c>
      <c r="AS746" t="s">
        <v>102</v>
      </c>
      <c r="AT746" s="1"/>
      <c r="AU746" t="s">
        <v>102</v>
      </c>
    </row>
    <row r="747" spans="1:47" x14ac:dyDescent="0.25">
      <c r="A747" s="1">
        <v>746</v>
      </c>
      <c r="B747" t="s">
        <v>39</v>
      </c>
      <c r="H747" t="s">
        <v>44</v>
      </c>
      <c r="I747" t="s">
        <v>45</v>
      </c>
      <c r="J747" t="s">
        <v>46</v>
      </c>
      <c r="O747" s="5">
        <f t="shared" si="187"/>
        <v>4</v>
      </c>
      <c r="P747" s="5">
        <f t="shared" si="188"/>
        <v>0.75</v>
      </c>
      <c r="R747" s="5">
        <f t="shared" si="189"/>
        <v>0.75</v>
      </c>
      <c r="S747" s="5">
        <f t="shared" si="190"/>
        <v>0</v>
      </c>
      <c r="T747" s="5">
        <f t="shared" si="191"/>
        <v>0</v>
      </c>
      <c r="U747" s="5">
        <f t="shared" si="192"/>
        <v>0</v>
      </c>
      <c r="V747" s="5">
        <f t="shared" si="193"/>
        <v>0</v>
      </c>
      <c r="W747" s="5">
        <f t="shared" si="194"/>
        <v>0</v>
      </c>
      <c r="X747" s="5">
        <f t="shared" si="195"/>
        <v>0.75</v>
      </c>
      <c r="Y747" s="5">
        <f t="shared" si="196"/>
        <v>0.75</v>
      </c>
      <c r="Z747" s="5">
        <f t="shared" si="197"/>
        <v>0.75</v>
      </c>
      <c r="AA747" s="5">
        <f t="shared" si="198"/>
        <v>0</v>
      </c>
      <c r="AB747" s="5">
        <f t="shared" si="199"/>
        <v>0</v>
      </c>
      <c r="AC747" s="5">
        <f t="shared" si="200"/>
        <v>0</v>
      </c>
      <c r="AD747" s="16"/>
      <c r="AF747" s="5">
        <f t="shared" si="201"/>
        <v>3</v>
      </c>
      <c r="AG747" s="5">
        <f t="shared" si="202"/>
        <v>4</v>
      </c>
      <c r="AH747" s="5" t="str">
        <f t="shared" si="203"/>
        <v>Correct</v>
      </c>
      <c r="AI747" t="s">
        <v>94</v>
      </c>
      <c r="AJ747">
        <v>29</v>
      </c>
      <c r="AK747" t="s">
        <v>95</v>
      </c>
      <c r="AL747" t="s">
        <v>138</v>
      </c>
      <c r="AM747" t="s">
        <v>128</v>
      </c>
      <c r="AN747" t="s">
        <v>98</v>
      </c>
      <c r="AO747" s="1" t="s">
        <v>369</v>
      </c>
      <c r="AP747" t="s">
        <v>112</v>
      </c>
      <c r="AQ747" t="s">
        <v>120</v>
      </c>
      <c r="AR747" t="s">
        <v>135</v>
      </c>
      <c r="AS747" t="s">
        <v>102</v>
      </c>
      <c r="AT747" s="1"/>
      <c r="AU747" t="s">
        <v>102</v>
      </c>
    </row>
    <row r="748" spans="1:47" x14ac:dyDescent="0.25">
      <c r="A748" s="1">
        <v>747</v>
      </c>
      <c r="B748" t="s">
        <v>39</v>
      </c>
      <c r="E748" t="s">
        <v>42</v>
      </c>
      <c r="J748" t="s">
        <v>46</v>
      </c>
      <c r="O748" s="5">
        <f t="shared" si="187"/>
        <v>3</v>
      </c>
      <c r="P748" s="5">
        <f t="shared" si="188"/>
        <v>1</v>
      </c>
      <c r="R748" s="5">
        <f t="shared" si="189"/>
        <v>1</v>
      </c>
      <c r="S748" s="5">
        <f t="shared" si="190"/>
        <v>0</v>
      </c>
      <c r="T748" s="5">
        <f t="shared" si="191"/>
        <v>0</v>
      </c>
      <c r="U748" s="5">
        <f t="shared" si="192"/>
        <v>1</v>
      </c>
      <c r="V748" s="5">
        <f t="shared" si="193"/>
        <v>0</v>
      </c>
      <c r="W748" s="5">
        <f t="shared" si="194"/>
        <v>0</v>
      </c>
      <c r="X748" s="5">
        <f t="shared" si="195"/>
        <v>0</v>
      </c>
      <c r="Y748" s="5">
        <f t="shared" si="196"/>
        <v>0</v>
      </c>
      <c r="Z748" s="5">
        <f t="shared" si="197"/>
        <v>1</v>
      </c>
      <c r="AA748" s="5">
        <f t="shared" si="198"/>
        <v>0</v>
      </c>
      <c r="AB748" s="5">
        <f t="shared" si="199"/>
        <v>0</v>
      </c>
      <c r="AC748" s="5">
        <f t="shared" si="200"/>
        <v>0</v>
      </c>
      <c r="AD748" s="16"/>
      <c r="AF748" s="5">
        <f t="shared" si="201"/>
        <v>3</v>
      </c>
      <c r="AG748" s="5">
        <f t="shared" si="202"/>
        <v>3</v>
      </c>
      <c r="AH748" s="5" t="str">
        <f t="shared" si="203"/>
        <v>Correct</v>
      </c>
      <c r="AI748" t="s">
        <v>105</v>
      </c>
      <c r="AJ748">
        <v>36</v>
      </c>
      <c r="AK748" t="s">
        <v>95</v>
      </c>
      <c r="AL748" t="s">
        <v>234</v>
      </c>
      <c r="AM748" t="s">
        <v>107</v>
      </c>
      <c r="AO748" s="1" t="s">
        <v>83</v>
      </c>
      <c r="AP748" t="s">
        <v>108</v>
      </c>
      <c r="AQ748" t="s">
        <v>110</v>
      </c>
      <c r="AR748" t="s">
        <v>101</v>
      </c>
      <c r="AS748" t="s">
        <v>98</v>
      </c>
      <c r="AT748" s="1"/>
      <c r="AU748" t="s">
        <v>102</v>
      </c>
    </row>
    <row r="749" spans="1:47" x14ac:dyDescent="0.25">
      <c r="A749" s="1">
        <v>748</v>
      </c>
      <c r="F749" t="s">
        <v>43</v>
      </c>
      <c r="H749" t="s">
        <v>44</v>
      </c>
      <c r="K749" t="s">
        <v>47</v>
      </c>
      <c r="O749" s="5">
        <f t="shared" si="187"/>
        <v>3</v>
      </c>
      <c r="P749" s="5">
        <f t="shared" si="188"/>
        <v>1</v>
      </c>
      <c r="R749" s="5">
        <f t="shared" si="189"/>
        <v>0</v>
      </c>
      <c r="S749" s="5">
        <f t="shared" si="190"/>
        <v>0</v>
      </c>
      <c r="T749" s="5">
        <f t="shared" si="191"/>
        <v>0</v>
      </c>
      <c r="U749" s="5">
        <f t="shared" si="192"/>
        <v>0</v>
      </c>
      <c r="V749" s="5">
        <f t="shared" si="193"/>
        <v>1</v>
      </c>
      <c r="W749" s="5">
        <f t="shared" si="194"/>
        <v>0</v>
      </c>
      <c r="X749" s="5">
        <f t="shared" si="195"/>
        <v>1</v>
      </c>
      <c r="Y749" s="5">
        <f t="shared" si="196"/>
        <v>0</v>
      </c>
      <c r="Z749" s="5">
        <f t="shared" si="197"/>
        <v>0</v>
      </c>
      <c r="AA749" s="5">
        <f t="shared" si="198"/>
        <v>1</v>
      </c>
      <c r="AB749" s="5">
        <f t="shared" si="199"/>
        <v>0</v>
      </c>
      <c r="AC749" s="5">
        <f t="shared" si="200"/>
        <v>0</v>
      </c>
      <c r="AD749" s="16"/>
      <c r="AF749" s="5">
        <f t="shared" si="201"/>
        <v>3</v>
      </c>
      <c r="AG749" s="5">
        <f t="shared" si="202"/>
        <v>3</v>
      </c>
      <c r="AH749" s="5" t="str">
        <f t="shared" si="203"/>
        <v>Correct</v>
      </c>
      <c r="AI749" t="s">
        <v>105</v>
      </c>
      <c r="AJ749">
        <v>64</v>
      </c>
      <c r="AK749" t="s">
        <v>95</v>
      </c>
      <c r="AL749" t="s">
        <v>113</v>
      </c>
      <c r="AM749" t="s">
        <v>128</v>
      </c>
      <c r="AN749" t="s">
        <v>98</v>
      </c>
      <c r="AO749" s="1" t="s">
        <v>86</v>
      </c>
      <c r="AP749" t="s">
        <v>112</v>
      </c>
      <c r="AQ749" t="s">
        <v>110</v>
      </c>
      <c r="AR749" t="s">
        <v>135</v>
      </c>
      <c r="AS749" t="s">
        <v>102</v>
      </c>
      <c r="AT749" s="1"/>
      <c r="AU749" t="s">
        <v>102</v>
      </c>
    </row>
    <row r="750" spans="1:47" x14ac:dyDescent="0.25">
      <c r="A750" s="1">
        <v>749</v>
      </c>
      <c r="B750" t="s">
        <v>39</v>
      </c>
      <c r="C750" t="s">
        <v>40</v>
      </c>
      <c r="L750" t="s">
        <v>48</v>
      </c>
      <c r="O750" s="5">
        <f t="shared" si="187"/>
        <v>3</v>
      </c>
      <c r="P750" s="5">
        <f t="shared" si="188"/>
        <v>1</v>
      </c>
      <c r="R750" s="5">
        <f t="shared" si="189"/>
        <v>1</v>
      </c>
      <c r="S750" s="5">
        <f t="shared" si="190"/>
        <v>1</v>
      </c>
      <c r="T750" s="5">
        <f t="shared" si="191"/>
        <v>0</v>
      </c>
      <c r="U750" s="5">
        <f t="shared" si="192"/>
        <v>0</v>
      </c>
      <c r="V750" s="5">
        <f t="shared" si="193"/>
        <v>0</v>
      </c>
      <c r="W750" s="5">
        <f t="shared" si="194"/>
        <v>0</v>
      </c>
      <c r="X750" s="5">
        <f t="shared" si="195"/>
        <v>0</v>
      </c>
      <c r="Y750" s="5">
        <f t="shared" si="196"/>
        <v>0</v>
      </c>
      <c r="Z750" s="5">
        <f t="shared" si="197"/>
        <v>0</v>
      </c>
      <c r="AA750" s="5">
        <f t="shared" si="198"/>
        <v>0</v>
      </c>
      <c r="AB750" s="5">
        <f t="shared" si="199"/>
        <v>1</v>
      </c>
      <c r="AC750" s="5">
        <f t="shared" si="200"/>
        <v>0</v>
      </c>
      <c r="AD750" s="16"/>
      <c r="AF750" s="5">
        <f t="shared" si="201"/>
        <v>3</v>
      </c>
      <c r="AG750" s="5">
        <f t="shared" si="202"/>
        <v>3</v>
      </c>
      <c r="AH750" s="5" t="str">
        <f t="shared" si="203"/>
        <v>Correct</v>
      </c>
      <c r="AI750" t="s">
        <v>94</v>
      </c>
      <c r="AJ750">
        <v>63</v>
      </c>
      <c r="AK750" t="s">
        <v>95</v>
      </c>
      <c r="AL750" t="s">
        <v>113</v>
      </c>
      <c r="AM750" t="s">
        <v>128</v>
      </c>
      <c r="AN750" t="s">
        <v>98</v>
      </c>
      <c r="AO750" s="1" t="s">
        <v>86</v>
      </c>
      <c r="AQ750" t="s">
        <v>133</v>
      </c>
      <c r="AR750" t="s">
        <v>135</v>
      </c>
      <c r="AS750" t="s">
        <v>102</v>
      </c>
      <c r="AT750" s="1"/>
      <c r="AU750" t="s">
        <v>102</v>
      </c>
    </row>
    <row r="751" spans="1:47" x14ac:dyDescent="0.25">
      <c r="A751" s="1">
        <v>750</v>
      </c>
      <c r="J751" t="s">
        <v>46</v>
      </c>
      <c r="K751" t="s">
        <v>47</v>
      </c>
      <c r="O751" s="5">
        <f t="shared" si="187"/>
        <v>2</v>
      </c>
      <c r="P751" s="5">
        <f t="shared" si="188"/>
        <v>1.5</v>
      </c>
      <c r="R751" s="5">
        <f t="shared" si="189"/>
        <v>0</v>
      </c>
      <c r="S751" s="5">
        <f t="shared" si="190"/>
        <v>0</v>
      </c>
      <c r="T751" s="5">
        <f t="shared" si="191"/>
        <v>0</v>
      </c>
      <c r="U751" s="5">
        <f t="shared" si="192"/>
        <v>0</v>
      </c>
      <c r="V751" s="5">
        <f t="shared" si="193"/>
        <v>0</v>
      </c>
      <c r="W751" s="5">
        <f t="shared" si="194"/>
        <v>0</v>
      </c>
      <c r="X751" s="5">
        <f t="shared" si="195"/>
        <v>0</v>
      </c>
      <c r="Y751" s="5">
        <f t="shared" si="196"/>
        <v>0</v>
      </c>
      <c r="Z751" s="5">
        <f t="shared" si="197"/>
        <v>1</v>
      </c>
      <c r="AA751" s="5">
        <f t="shared" si="198"/>
        <v>1</v>
      </c>
      <c r="AB751" s="5">
        <f t="shared" si="199"/>
        <v>0</v>
      </c>
      <c r="AC751" s="5">
        <f t="shared" si="200"/>
        <v>0</v>
      </c>
      <c r="AD751" s="16"/>
      <c r="AF751" s="5">
        <f t="shared" si="201"/>
        <v>2</v>
      </c>
      <c r="AG751" s="5">
        <f t="shared" si="202"/>
        <v>2</v>
      </c>
      <c r="AH751" s="5" t="str">
        <f t="shared" si="203"/>
        <v>Correct</v>
      </c>
      <c r="AI751" t="s">
        <v>94</v>
      </c>
      <c r="AJ751">
        <v>60</v>
      </c>
      <c r="AK751" t="s">
        <v>95</v>
      </c>
      <c r="AL751" t="s">
        <v>204</v>
      </c>
      <c r="AM751" t="s">
        <v>107</v>
      </c>
      <c r="AN751" t="s">
        <v>102</v>
      </c>
      <c r="AO751" s="1" t="s">
        <v>81</v>
      </c>
      <c r="AP751" t="s">
        <v>99</v>
      </c>
      <c r="AQ751" t="s">
        <v>103</v>
      </c>
      <c r="AR751" t="s">
        <v>135</v>
      </c>
      <c r="AS751" t="s">
        <v>102</v>
      </c>
      <c r="AT751" s="1"/>
    </row>
    <row r="752" spans="1:47" x14ac:dyDescent="0.25">
      <c r="A752" s="1">
        <v>751</v>
      </c>
      <c r="C752" t="s">
        <v>40</v>
      </c>
      <c r="D752" t="s">
        <v>41</v>
      </c>
      <c r="H752" t="s">
        <v>44</v>
      </c>
      <c r="O752" s="5">
        <f t="shared" si="187"/>
        <v>3</v>
      </c>
      <c r="P752" s="5">
        <f t="shared" si="188"/>
        <v>1</v>
      </c>
      <c r="R752" s="5">
        <f t="shared" si="189"/>
        <v>0</v>
      </c>
      <c r="S752" s="5">
        <f t="shared" si="190"/>
        <v>1</v>
      </c>
      <c r="T752" s="5">
        <f t="shared" si="191"/>
        <v>1</v>
      </c>
      <c r="U752" s="5">
        <f t="shared" si="192"/>
        <v>0</v>
      </c>
      <c r="V752" s="5">
        <f t="shared" si="193"/>
        <v>0</v>
      </c>
      <c r="W752" s="5">
        <f t="shared" si="194"/>
        <v>0</v>
      </c>
      <c r="X752" s="5">
        <f t="shared" si="195"/>
        <v>1</v>
      </c>
      <c r="Y752" s="5">
        <f t="shared" si="196"/>
        <v>0</v>
      </c>
      <c r="Z752" s="5">
        <f t="shared" si="197"/>
        <v>0</v>
      </c>
      <c r="AA752" s="5">
        <f t="shared" si="198"/>
        <v>0</v>
      </c>
      <c r="AB752" s="5">
        <f t="shared" si="199"/>
        <v>0</v>
      </c>
      <c r="AC752" s="5">
        <f t="shared" si="200"/>
        <v>0</v>
      </c>
      <c r="AD752" s="16"/>
      <c r="AF752" s="5">
        <f t="shared" si="201"/>
        <v>3</v>
      </c>
      <c r="AG752" s="5">
        <f t="shared" si="202"/>
        <v>3</v>
      </c>
      <c r="AH752" s="5" t="str">
        <f t="shared" si="203"/>
        <v>Correct</v>
      </c>
      <c r="AI752" t="s">
        <v>105</v>
      </c>
      <c r="AJ752">
        <v>24</v>
      </c>
      <c r="AK752" t="s">
        <v>95</v>
      </c>
      <c r="AL752" t="s">
        <v>158</v>
      </c>
      <c r="AN752" t="s">
        <v>102</v>
      </c>
      <c r="AO752" s="1" t="s">
        <v>355</v>
      </c>
      <c r="AP752" t="s">
        <v>108</v>
      </c>
      <c r="AQ752" t="s">
        <v>110</v>
      </c>
      <c r="AR752" t="s">
        <v>101</v>
      </c>
      <c r="AS752" t="s">
        <v>102</v>
      </c>
      <c r="AT752" s="1"/>
      <c r="AU752" t="s">
        <v>102</v>
      </c>
    </row>
    <row r="753" spans="1:47" x14ac:dyDescent="0.25">
      <c r="A753" s="1">
        <v>752</v>
      </c>
      <c r="B753" t="s">
        <v>39</v>
      </c>
      <c r="E753" t="s">
        <v>42</v>
      </c>
      <c r="I753" t="s">
        <v>45</v>
      </c>
      <c r="M753" t="s">
        <v>49</v>
      </c>
      <c r="O753" s="5">
        <f t="shared" si="187"/>
        <v>4</v>
      </c>
      <c r="P753" s="5">
        <f t="shared" si="188"/>
        <v>0.75</v>
      </c>
      <c r="R753" s="5">
        <f t="shared" si="189"/>
        <v>0.75</v>
      </c>
      <c r="S753" s="5">
        <f t="shared" si="190"/>
        <v>0</v>
      </c>
      <c r="T753" s="5">
        <f t="shared" si="191"/>
        <v>0</v>
      </c>
      <c r="U753" s="5">
        <f t="shared" si="192"/>
        <v>0.75</v>
      </c>
      <c r="V753" s="5">
        <f t="shared" si="193"/>
        <v>0</v>
      </c>
      <c r="W753" s="5">
        <f t="shared" si="194"/>
        <v>0</v>
      </c>
      <c r="X753" s="5">
        <f t="shared" si="195"/>
        <v>0</v>
      </c>
      <c r="Y753" s="5">
        <f t="shared" si="196"/>
        <v>0.75</v>
      </c>
      <c r="Z753" s="5">
        <f t="shared" si="197"/>
        <v>0</v>
      </c>
      <c r="AA753" s="5">
        <f t="shared" si="198"/>
        <v>0</v>
      </c>
      <c r="AB753" s="5">
        <f t="shared" si="199"/>
        <v>0</v>
      </c>
      <c r="AC753" s="5">
        <f t="shared" si="200"/>
        <v>0.75</v>
      </c>
      <c r="AD753" s="16"/>
      <c r="AF753" s="5">
        <f t="shared" si="201"/>
        <v>3</v>
      </c>
      <c r="AG753" s="5">
        <f t="shared" si="202"/>
        <v>4</v>
      </c>
      <c r="AH753" s="5" t="str">
        <f t="shared" si="203"/>
        <v>Correct</v>
      </c>
      <c r="AI753" t="s">
        <v>105</v>
      </c>
      <c r="AJ753">
        <v>53</v>
      </c>
      <c r="AK753" t="s">
        <v>95</v>
      </c>
      <c r="AL753" t="s">
        <v>145</v>
      </c>
      <c r="AM753" t="s">
        <v>107</v>
      </c>
      <c r="AN753" t="s">
        <v>98</v>
      </c>
      <c r="AO753" s="1" t="s">
        <v>80</v>
      </c>
      <c r="AP753" t="s">
        <v>108</v>
      </c>
      <c r="AQ753" t="s">
        <v>137</v>
      </c>
      <c r="AR753" t="s">
        <v>101</v>
      </c>
      <c r="AS753" t="s">
        <v>102</v>
      </c>
      <c r="AT753" s="1"/>
      <c r="AU753" t="s">
        <v>102</v>
      </c>
    </row>
    <row r="754" spans="1:47" x14ac:dyDescent="0.25">
      <c r="A754" s="1">
        <v>753</v>
      </c>
      <c r="O754" s="5">
        <f t="shared" si="187"/>
        <v>0</v>
      </c>
      <c r="P754" s="5" t="e">
        <f t="shared" si="188"/>
        <v>#DIV/0!</v>
      </c>
      <c r="R754" s="5">
        <f t="shared" si="189"/>
        <v>0</v>
      </c>
      <c r="S754" s="5">
        <f t="shared" si="190"/>
        <v>0</v>
      </c>
      <c r="T754" s="5">
        <f t="shared" si="191"/>
        <v>0</v>
      </c>
      <c r="U754" s="5">
        <f t="shared" si="192"/>
        <v>0</v>
      </c>
      <c r="V754" s="5">
        <f t="shared" si="193"/>
        <v>0</v>
      </c>
      <c r="W754" s="5">
        <f t="shared" si="194"/>
        <v>0</v>
      </c>
      <c r="X754" s="5">
        <f t="shared" si="195"/>
        <v>0</v>
      </c>
      <c r="Y754" s="5">
        <f t="shared" si="196"/>
        <v>0</v>
      </c>
      <c r="Z754" s="5">
        <f t="shared" si="197"/>
        <v>0</v>
      </c>
      <c r="AA754" s="5">
        <f t="shared" si="198"/>
        <v>0</v>
      </c>
      <c r="AB754" s="5">
        <f t="shared" si="199"/>
        <v>0</v>
      </c>
      <c r="AC754" s="5">
        <f t="shared" si="200"/>
        <v>0</v>
      </c>
      <c r="AD754" s="16"/>
      <c r="AF754" s="5">
        <f t="shared" si="201"/>
        <v>0</v>
      </c>
      <c r="AG754" s="5">
        <f t="shared" si="202"/>
        <v>0</v>
      </c>
      <c r="AH754" s="5" t="str">
        <f t="shared" si="203"/>
        <v>Correct</v>
      </c>
      <c r="AI754" t="s">
        <v>105</v>
      </c>
      <c r="AJ754">
        <v>19</v>
      </c>
      <c r="AK754" t="s">
        <v>95</v>
      </c>
      <c r="AL754" t="s">
        <v>273</v>
      </c>
      <c r="AM754" t="s">
        <v>107</v>
      </c>
      <c r="AN754" t="s">
        <v>98</v>
      </c>
      <c r="AO754" s="1" t="s">
        <v>80</v>
      </c>
      <c r="AP754" t="s">
        <v>126</v>
      </c>
      <c r="AQ754" t="s">
        <v>120</v>
      </c>
      <c r="AR754" t="s">
        <v>101</v>
      </c>
      <c r="AS754" t="s">
        <v>102</v>
      </c>
      <c r="AT754" s="1"/>
      <c r="AU754" t="s">
        <v>102</v>
      </c>
    </row>
    <row r="755" spans="1:47" x14ac:dyDescent="0.25">
      <c r="A755" s="1">
        <v>754</v>
      </c>
      <c r="B755" t="s">
        <v>39</v>
      </c>
      <c r="E755" t="s">
        <v>42</v>
      </c>
      <c r="K755" t="s">
        <v>47</v>
      </c>
      <c r="O755" s="5">
        <f t="shared" si="187"/>
        <v>3</v>
      </c>
      <c r="P755" s="5">
        <f t="shared" si="188"/>
        <v>1</v>
      </c>
      <c r="R755" s="5">
        <f t="shared" si="189"/>
        <v>1</v>
      </c>
      <c r="S755" s="5">
        <f t="shared" si="190"/>
        <v>0</v>
      </c>
      <c r="T755" s="5">
        <f t="shared" si="191"/>
        <v>0</v>
      </c>
      <c r="U755" s="5">
        <f t="shared" si="192"/>
        <v>1</v>
      </c>
      <c r="V755" s="5">
        <f t="shared" si="193"/>
        <v>0</v>
      </c>
      <c r="W755" s="5">
        <f t="shared" si="194"/>
        <v>0</v>
      </c>
      <c r="X755" s="5">
        <f t="shared" si="195"/>
        <v>0</v>
      </c>
      <c r="Y755" s="5">
        <f t="shared" si="196"/>
        <v>0</v>
      </c>
      <c r="Z755" s="5">
        <f t="shared" si="197"/>
        <v>0</v>
      </c>
      <c r="AA755" s="5">
        <f t="shared" si="198"/>
        <v>1</v>
      </c>
      <c r="AB755" s="5">
        <f t="shared" si="199"/>
        <v>0</v>
      </c>
      <c r="AC755" s="5">
        <f t="shared" si="200"/>
        <v>0</v>
      </c>
      <c r="AD755" s="16"/>
      <c r="AF755" s="5">
        <f t="shared" si="201"/>
        <v>3</v>
      </c>
      <c r="AG755" s="5">
        <f t="shared" si="202"/>
        <v>3</v>
      </c>
      <c r="AH755" s="5" t="str">
        <f t="shared" si="203"/>
        <v>Correct</v>
      </c>
      <c r="AI755" t="s">
        <v>94</v>
      </c>
      <c r="AJ755">
        <v>24</v>
      </c>
      <c r="AK755" t="s">
        <v>95</v>
      </c>
      <c r="AL755" t="s">
        <v>145</v>
      </c>
      <c r="AM755" t="s">
        <v>107</v>
      </c>
      <c r="AN755" t="s">
        <v>98</v>
      </c>
      <c r="AO755" s="1" t="s">
        <v>80</v>
      </c>
      <c r="AP755" t="s">
        <v>114</v>
      </c>
      <c r="AQ755" t="s">
        <v>103</v>
      </c>
      <c r="AR755" t="s">
        <v>101</v>
      </c>
      <c r="AS755" t="s">
        <v>102</v>
      </c>
      <c r="AT755" s="1"/>
      <c r="AU755" t="s">
        <v>102</v>
      </c>
    </row>
    <row r="756" spans="1:47" x14ac:dyDescent="0.25">
      <c r="A756" s="1">
        <v>755</v>
      </c>
      <c r="C756" t="s">
        <v>40</v>
      </c>
      <c r="E756" t="s">
        <v>42</v>
      </c>
      <c r="H756" t="s">
        <v>44</v>
      </c>
      <c r="O756" s="5">
        <f t="shared" si="187"/>
        <v>3</v>
      </c>
      <c r="P756" s="5">
        <f t="shared" si="188"/>
        <v>1</v>
      </c>
      <c r="R756" s="5">
        <f t="shared" si="189"/>
        <v>0</v>
      </c>
      <c r="S756" s="5">
        <f t="shared" si="190"/>
        <v>1</v>
      </c>
      <c r="T756" s="5">
        <f t="shared" si="191"/>
        <v>0</v>
      </c>
      <c r="U756" s="5">
        <f t="shared" si="192"/>
        <v>1</v>
      </c>
      <c r="V756" s="5">
        <f t="shared" si="193"/>
        <v>0</v>
      </c>
      <c r="W756" s="5">
        <f t="shared" si="194"/>
        <v>0</v>
      </c>
      <c r="X756" s="5">
        <f t="shared" si="195"/>
        <v>1</v>
      </c>
      <c r="Y756" s="5">
        <f t="shared" si="196"/>
        <v>0</v>
      </c>
      <c r="Z756" s="5">
        <f t="shared" si="197"/>
        <v>0</v>
      </c>
      <c r="AA756" s="5">
        <f t="shared" si="198"/>
        <v>0</v>
      </c>
      <c r="AB756" s="5">
        <f t="shared" si="199"/>
        <v>0</v>
      </c>
      <c r="AC756" s="5">
        <f t="shared" si="200"/>
        <v>0</v>
      </c>
      <c r="AD756" s="16"/>
      <c r="AF756" s="5">
        <f t="shared" si="201"/>
        <v>3</v>
      </c>
      <c r="AG756" s="5">
        <f t="shared" si="202"/>
        <v>3</v>
      </c>
      <c r="AH756" s="5" t="str">
        <f t="shared" si="203"/>
        <v>Correct</v>
      </c>
      <c r="AI756" t="s">
        <v>105</v>
      </c>
      <c r="AJ756">
        <v>30</v>
      </c>
      <c r="AK756" t="s">
        <v>95</v>
      </c>
      <c r="AL756" t="s">
        <v>237</v>
      </c>
      <c r="AM756" t="s">
        <v>107</v>
      </c>
      <c r="AO756" s="1" t="s">
        <v>80</v>
      </c>
      <c r="AP756" t="s">
        <v>126</v>
      </c>
      <c r="AQ756" t="s">
        <v>103</v>
      </c>
      <c r="AR756" t="s">
        <v>135</v>
      </c>
      <c r="AS756" t="s">
        <v>102</v>
      </c>
      <c r="AT756" s="1"/>
      <c r="AU756" t="s">
        <v>102</v>
      </c>
    </row>
    <row r="757" spans="1:47" x14ac:dyDescent="0.25">
      <c r="A757" s="1">
        <v>756</v>
      </c>
      <c r="E757" t="s">
        <v>42</v>
      </c>
      <c r="I757" t="s">
        <v>45</v>
      </c>
      <c r="K757" t="s">
        <v>47</v>
      </c>
      <c r="O757" s="5">
        <f t="shared" si="187"/>
        <v>3</v>
      </c>
      <c r="P757" s="5">
        <f t="shared" si="188"/>
        <v>1</v>
      </c>
      <c r="R757" s="5">
        <f t="shared" si="189"/>
        <v>0</v>
      </c>
      <c r="S757" s="5">
        <f t="shared" si="190"/>
        <v>0</v>
      </c>
      <c r="T757" s="5">
        <f t="shared" si="191"/>
        <v>0</v>
      </c>
      <c r="U757" s="5">
        <f t="shared" si="192"/>
        <v>1</v>
      </c>
      <c r="V757" s="5">
        <f t="shared" si="193"/>
        <v>0</v>
      </c>
      <c r="W757" s="5">
        <f t="shared" si="194"/>
        <v>0</v>
      </c>
      <c r="X757" s="5">
        <f t="shared" si="195"/>
        <v>0</v>
      </c>
      <c r="Y757" s="5">
        <f t="shared" si="196"/>
        <v>1</v>
      </c>
      <c r="Z757" s="5">
        <f t="shared" si="197"/>
        <v>0</v>
      </c>
      <c r="AA757" s="5">
        <f t="shared" si="198"/>
        <v>1</v>
      </c>
      <c r="AB757" s="5">
        <f t="shared" si="199"/>
        <v>0</v>
      </c>
      <c r="AC757" s="5">
        <f t="shared" si="200"/>
        <v>0</v>
      </c>
      <c r="AD757" s="16"/>
      <c r="AF757" s="5">
        <f t="shared" si="201"/>
        <v>3</v>
      </c>
      <c r="AG757" s="5">
        <f t="shared" si="202"/>
        <v>3</v>
      </c>
      <c r="AH757" s="5" t="str">
        <f t="shared" si="203"/>
        <v>Correct</v>
      </c>
      <c r="AI757" t="s">
        <v>94</v>
      </c>
      <c r="AJ757">
        <v>32</v>
      </c>
      <c r="AK757" t="s">
        <v>95</v>
      </c>
      <c r="AL757" t="s">
        <v>139</v>
      </c>
      <c r="AN757" t="s">
        <v>102</v>
      </c>
      <c r="AO757" s="1" t="s">
        <v>355</v>
      </c>
      <c r="AP757" t="s">
        <v>99</v>
      </c>
      <c r="AQ757" t="s">
        <v>110</v>
      </c>
      <c r="AR757" t="s">
        <v>101</v>
      </c>
      <c r="AS757" t="s">
        <v>102</v>
      </c>
      <c r="AT757" s="1"/>
      <c r="AU757" t="s">
        <v>102</v>
      </c>
    </row>
    <row r="758" spans="1:47" x14ac:dyDescent="0.25">
      <c r="A758" s="1">
        <v>757</v>
      </c>
      <c r="H758" t="s">
        <v>44</v>
      </c>
      <c r="J758" t="s">
        <v>46</v>
      </c>
      <c r="M758" t="s">
        <v>49</v>
      </c>
      <c r="O758" s="5">
        <f t="shared" si="187"/>
        <v>3</v>
      </c>
      <c r="P758" s="5">
        <f t="shared" si="188"/>
        <v>1</v>
      </c>
      <c r="R758" s="5">
        <f t="shared" si="189"/>
        <v>0</v>
      </c>
      <c r="S758" s="5">
        <f t="shared" si="190"/>
        <v>0</v>
      </c>
      <c r="T758" s="5">
        <f t="shared" si="191"/>
        <v>0</v>
      </c>
      <c r="U758" s="5">
        <f t="shared" si="192"/>
        <v>0</v>
      </c>
      <c r="V758" s="5">
        <f t="shared" si="193"/>
        <v>0</v>
      </c>
      <c r="W758" s="5">
        <f t="shared" si="194"/>
        <v>0</v>
      </c>
      <c r="X758" s="5">
        <f t="shared" si="195"/>
        <v>1</v>
      </c>
      <c r="Y758" s="5">
        <f t="shared" si="196"/>
        <v>0</v>
      </c>
      <c r="Z758" s="5">
        <f t="shared" si="197"/>
        <v>1</v>
      </c>
      <c r="AA758" s="5">
        <f t="shared" si="198"/>
        <v>0</v>
      </c>
      <c r="AB758" s="5">
        <f t="shared" si="199"/>
        <v>0</v>
      </c>
      <c r="AC758" s="5">
        <f t="shared" si="200"/>
        <v>1</v>
      </c>
      <c r="AD758" s="16"/>
      <c r="AF758" s="5">
        <f t="shared" si="201"/>
        <v>3</v>
      </c>
      <c r="AG758" s="5">
        <f t="shared" si="202"/>
        <v>3</v>
      </c>
      <c r="AH758" s="5" t="str">
        <f t="shared" si="203"/>
        <v>Correct</v>
      </c>
      <c r="AI758" t="s">
        <v>94</v>
      </c>
      <c r="AJ758">
        <v>28</v>
      </c>
      <c r="AK758" t="s">
        <v>95</v>
      </c>
      <c r="AL758" t="s">
        <v>117</v>
      </c>
      <c r="AM758" t="s">
        <v>107</v>
      </c>
      <c r="AN758" t="s">
        <v>98</v>
      </c>
      <c r="AO758" s="1" t="s">
        <v>80</v>
      </c>
      <c r="AP758" t="s">
        <v>114</v>
      </c>
      <c r="AQ758" t="s">
        <v>120</v>
      </c>
      <c r="AR758" t="s">
        <v>101</v>
      </c>
      <c r="AS758" t="s">
        <v>102</v>
      </c>
      <c r="AT758" s="1"/>
      <c r="AU758" t="s">
        <v>102</v>
      </c>
    </row>
    <row r="759" spans="1:47" x14ac:dyDescent="0.25">
      <c r="A759" s="1">
        <v>758</v>
      </c>
      <c r="B759" t="s">
        <v>39</v>
      </c>
      <c r="H759" t="s">
        <v>44</v>
      </c>
      <c r="O759" s="5">
        <f t="shared" si="187"/>
        <v>2</v>
      </c>
      <c r="P759" s="5">
        <f t="shared" si="188"/>
        <v>1.5</v>
      </c>
      <c r="R759" s="5">
        <f t="shared" si="189"/>
        <v>1</v>
      </c>
      <c r="S759" s="5">
        <f t="shared" si="190"/>
        <v>0</v>
      </c>
      <c r="T759" s="5">
        <f t="shared" si="191"/>
        <v>0</v>
      </c>
      <c r="U759" s="5">
        <f t="shared" si="192"/>
        <v>0</v>
      </c>
      <c r="V759" s="5">
        <f t="shared" si="193"/>
        <v>0</v>
      </c>
      <c r="W759" s="5">
        <f t="shared" si="194"/>
        <v>0</v>
      </c>
      <c r="X759" s="5">
        <f t="shared" si="195"/>
        <v>1</v>
      </c>
      <c r="Y759" s="5">
        <f t="shared" si="196"/>
        <v>0</v>
      </c>
      <c r="Z759" s="5">
        <f t="shared" si="197"/>
        <v>0</v>
      </c>
      <c r="AA759" s="5">
        <f t="shared" si="198"/>
        <v>0</v>
      </c>
      <c r="AB759" s="5">
        <f t="shared" si="199"/>
        <v>0</v>
      </c>
      <c r="AC759" s="5">
        <f t="shared" si="200"/>
        <v>0</v>
      </c>
      <c r="AD759" s="16"/>
      <c r="AF759" s="5">
        <f t="shared" si="201"/>
        <v>2</v>
      </c>
      <c r="AG759" s="5">
        <f t="shared" si="202"/>
        <v>2</v>
      </c>
      <c r="AH759" s="5" t="str">
        <f t="shared" si="203"/>
        <v>Correct</v>
      </c>
      <c r="AI759" t="s">
        <v>94</v>
      </c>
      <c r="AJ759">
        <v>47</v>
      </c>
      <c r="AK759" t="s">
        <v>95</v>
      </c>
      <c r="AL759" t="s">
        <v>118</v>
      </c>
      <c r="AM759" t="s">
        <v>107</v>
      </c>
      <c r="AN759" t="s">
        <v>98</v>
      </c>
      <c r="AO759" s="1" t="s">
        <v>85</v>
      </c>
      <c r="AP759" t="s">
        <v>126</v>
      </c>
      <c r="AR759" t="s">
        <v>135</v>
      </c>
      <c r="AS759" t="s">
        <v>102</v>
      </c>
      <c r="AT759" s="1"/>
      <c r="AU759" t="s">
        <v>102</v>
      </c>
    </row>
    <row r="760" spans="1:47" x14ac:dyDescent="0.25">
      <c r="A760" s="1">
        <v>759</v>
      </c>
      <c r="H760" t="s">
        <v>44</v>
      </c>
      <c r="O760" s="5">
        <f t="shared" si="187"/>
        <v>1</v>
      </c>
      <c r="P760" s="5">
        <f t="shared" si="188"/>
        <v>3</v>
      </c>
      <c r="R760" s="5">
        <f t="shared" si="189"/>
        <v>0</v>
      </c>
      <c r="S760" s="5">
        <f t="shared" si="190"/>
        <v>0</v>
      </c>
      <c r="T760" s="5">
        <f t="shared" si="191"/>
        <v>0</v>
      </c>
      <c r="U760" s="5">
        <f t="shared" si="192"/>
        <v>0</v>
      </c>
      <c r="V760" s="5">
        <f t="shared" si="193"/>
        <v>0</v>
      </c>
      <c r="W760" s="5">
        <f t="shared" si="194"/>
        <v>0</v>
      </c>
      <c r="X760" s="5">
        <f t="shared" si="195"/>
        <v>1</v>
      </c>
      <c r="Y760" s="5">
        <f t="shared" si="196"/>
        <v>0</v>
      </c>
      <c r="Z760" s="5">
        <f t="shared" si="197"/>
        <v>0</v>
      </c>
      <c r="AA760" s="5">
        <f t="shared" si="198"/>
        <v>0</v>
      </c>
      <c r="AB760" s="5">
        <f t="shared" si="199"/>
        <v>0</v>
      </c>
      <c r="AC760" s="5">
        <f t="shared" si="200"/>
        <v>0</v>
      </c>
      <c r="AD760" s="16"/>
      <c r="AF760" s="5">
        <f t="shared" si="201"/>
        <v>1</v>
      </c>
      <c r="AG760" s="5">
        <f t="shared" si="202"/>
        <v>1</v>
      </c>
      <c r="AH760" s="5" t="str">
        <f t="shared" si="203"/>
        <v>Correct</v>
      </c>
      <c r="AI760" t="s">
        <v>94</v>
      </c>
      <c r="AJ760">
        <v>54</v>
      </c>
      <c r="AK760" t="s">
        <v>95</v>
      </c>
      <c r="AL760" t="s">
        <v>154</v>
      </c>
      <c r="AM760" t="s">
        <v>107</v>
      </c>
      <c r="AN760" t="s">
        <v>98</v>
      </c>
      <c r="AO760" s="1" t="s">
        <v>80</v>
      </c>
      <c r="AP760" t="s">
        <v>126</v>
      </c>
      <c r="AQ760" t="s">
        <v>120</v>
      </c>
      <c r="AR760" t="s">
        <v>123</v>
      </c>
      <c r="AS760" t="s">
        <v>102</v>
      </c>
      <c r="AT760" s="1"/>
      <c r="AU760" t="s">
        <v>102</v>
      </c>
    </row>
    <row r="761" spans="1:47" x14ac:dyDescent="0.25">
      <c r="A761" s="1">
        <v>760</v>
      </c>
      <c r="C761" t="s">
        <v>40</v>
      </c>
      <c r="H761" t="s">
        <v>44</v>
      </c>
      <c r="O761" s="5">
        <f t="shared" si="187"/>
        <v>2</v>
      </c>
      <c r="P761" s="5">
        <f t="shared" si="188"/>
        <v>1.5</v>
      </c>
      <c r="R761" s="5">
        <f t="shared" si="189"/>
        <v>0</v>
      </c>
      <c r="S761" s="5">
        <f t="shared" si="190"/>
        <v>1</v>
      </c>
      <c r="T761" s="5">
        <f t="shared" si="191"/>
        <v>0</v>
      </c>
      <c r="U761" s="5">
        <f t="shared" si="192"/>
        <v>0</v>
      </c>
      <c r="V761" s="5">
        <f t="shared" si="193"/>
        <v>0</v>
      </c>
      <c r="W761" s="5">
        <f t="shared" si="194"/>
        <v>0</v>
      </c>
      <c r="X761" s="5">
        <f t="shared" si="195"/>
        <v>1</v>
      </c>
      <c r="Y761" s="5">
        <f t="shared" si="196"/>
        <v>0</v>
      </c>
      <c r="Z761" s="5">
        <f t="shared" si="197"/>
        <v>0</v>
      </c>
      <c r="AA761" s="5">
        <f t="shared" si="198"/>
        <v>0</v>
      </c>
      <c r="AB761" s="5">
        <f t="shared" si="199"/>
        <v>0</v>
      </c>
      <c r="AC761" s="5">
        <f t="shared" si="200"/>
        <v>0</v>
      </c>
      <c r="AD761" s="16"/>
      <c r="AF761" s="5">
        <f t="shared" si="201"/>
        <v>2</v>
      </c>
      <c r="AG761" s="5">
        <f t="shared" si="202"/>
        <v>2</v>
      </c>
      <c r="AH761" s="5" t="str">
        <f t="shared" si="203"/>
        <v>Correct</v>
      </c>
      <c r="AI761" t="s">
        <v>94</v>
      </c>
      <c r="AJ761">
        <v>52</v>
      </c>
      <c r="AK761" t="s">
        <v>95</v>
      </c>
      <c r="AL761" t="s">
        <v>141</v>
      </c>
      <c r="AM761" t="s">
        <v>107</v>
      </c>
      <c r="AN761" t="s">
        <v>98</v>
      </c>
      <c r="AO761" s="1" t="s">
        <v>80</v>
      </c>
      <c r="AP761" t="s">
        <v>126</v>
      </c>
      <c r="AQ761" t="s">
        <v>110</v>
      </c>
      <c r="AR761" t="s">
        <v>101</v>
      </c>
      <c r="AS761" t="s">
        <v>102</v>
      </c>
      <c r="AT761" s="1"/>
      <c r="AU761" t="s">
        <v>102</v>
      </c>
    </row>
    <row r="762" spans="1:47" x14ac:dyDescent="0.25">
      <c r="A762" s="1">
        <v>761</v>
      </c>
      <c r="B762" t="s">
        <v>39</v>
      </c>
      <c r="F762" t="s">
        <v>43</v>
      </c>
      <c r="L762" t="s">
        <v>48</v>
      </c>
      <c r="O762" s="5">
        <f t="shared" si="187"/>
        <v>3</v>
      </c>
      <c r="P762" s="5">
        <f t="shared" si="188"/>
        <v>1</v>
      </c>
      <c r="R762" s="5">
        <f t="shared" si="189"/>
        <v>1</v>
      </c>
      <c r="S762" s="5">
        <f t="shared" si="190"/>
        <v>0</v>
      </c>
      <c r="T762" s="5">
        <f t="shared" si="191"/>
        <v>0</v>
      </c>
      <c r="U762" s="5">
        <f t="shared" si="192"/>
        <v>0</v>
      </c>
      <c r="V762" s="5">
        <f t="shared" si="193"/>
        <v>1</v>
      </c>
      <c r="W762" s="5">
        <f t="shared" si="194"/>
        <v>0</v>
      </c>
      <c r="X762" s="5">
        <f t="shared" si="195"/>
        <v>0</v>
      </c>
      <c r="Y762" s="5">
        <f t="shared" si="196"/>
        <v>0</v>
      </c>
      <c r="Z762" s="5">
        <f t="shared" si="197"/>
        <v>0</v>
      </c>
      <c r="AA762" s="5">
        <f t="shared" si="198"/>
        <v>0</v>
      </c>
      <c r="AB762" s="5">
        <f t="shared" si="199"/>
        <v>1</v>
      </c>
      <c r="AC762" s="5">
        <f t="shared" si="200"/>
        <v>0</v>
      </c>
      <c r="AD762" s="16"/>
      <c r="AF762" s="5">
        <f t="shared" si="201"/>
        <v>3</v>
      </c>
      <c r="AG762" s="5">
        <f t="shared" si="202"/>
        <v>3</v>
      </c>
      <c r="AH762" s="5" t="str">
        <f t="shared" si="203"/>
        <v>Correct</v>
      </c>
      <c r="AI762" t="s">
        <v>105</v>
      </c>
      <c r="AJ762">
        <v>54</v>
      </c>
      <c r="AK762" t="s">
        <v>95</v>
      </c>
      <c r="AL762" t="s">
        <v>116</v>
      </c>
      <c r="AM762" t="s">
        <v>107</v>
      </c>
      <c r="AN762" t="s">
        <v>98</v>
      </c>
      <c r="AO762" s="1" t="s">
        <v>80</v>
      </c>
      <c r="AP762" t="s">
        <v>126</v>
      </c>
      <c r="AQ762" t="s">
        <v>110</v>
      </c>
      <c r="AR762" t="s">
        <v>135</v>
      </c>
      <c r="AS762" t="s">
        <v>102</v>
      </c>
      <c r="AT762" s="1"/>
      <c r="AU762" t="s">
        <v>102</v>
      </c>
    </row>
    <row r="763" spans="1:47" x14ac:dyDescent="0.25">
      <c r="A763" s="1">
        <v>762</v>
      </c>
      <c r="O763" s="5">
        <f t="shared" si="187"/>
        <v>0</v>
      </c>
      <c r="P763" s="5" t="e">
        <f t="shared" si="188"/>
        <v>#DIV/0!</v>
      </c>
      <c r="R763" s="5">
        <f t="shared" si="189"/>
        <v>0</v>
      </c>
      <c r="S763" s="5">
        <f t="shared" si="190"/>
        <v>0</v>
      </c>
      <c r="T763" s="5">
        <f t="shared" si="191"/>
        <v>0</v>
      </c>
      <c r="U763" s="5">
        <f t="shared" si="192"/>
        <v>0</v>
      </c>
      <c r="V763" s="5">
        <f t="shared" si="193"/>
        <v>0</v>
      </c>
      <c r="W763" s="5">
        <f t="shared" si="194"/>
        <v>0</v>
      </c>
      <c r="X763" s="5">
        <f t="shared" si="195"/>
        <v>0</v>
      </c>
      <c r="Y763" s="5">
        <f t="shared" si="196"/>
        <v>0</v>
      </c>
      <c r="Z763" s="5">
        <f t="shared" si="197"/>
        <v>0</v>
      </c>
      <c r="AA763" s="5">
        <f t="shared" si="198"/>
        <v>0</v>
      </c>
      <c r="AB763" s="5">
        <f t="shared" si="199"/>
        <v>0</v>
      </c>
      <c r="AC763" s="5">
        <f t="shared" si="200"/>
        <v>0</v>
      </c>
      <c r="AD763" s="16"/>
      <c r="AF763" s="5">
        <f t="shared" si="201"/>
        <v>0</v>
      </c>
      <c r="AG763" s="5">
        <f t="shared" si="202"/>
        <v>0</v>
      </c>
      <c r="AH763" s="5" t="str">
        <f t="shared" si="203"/>
        <v>Correct</v>
      </c>
      <c r="AI763" t="s">
        <v>94</v>
      </c>
      <c r="AJ763">
        <v>48</v>
      </c>
      <c r="AK763" t="s">
        <v>95</v>
      </c>
      <c r="AL763" t="s">
        <v>116</v>
      </c>
      <c r="AM763" t="s">
        <v>107</v>
      </c>
      <c r="AN763" t="s">
        <v>98</v>
      </c>
      <c r="AO763" s="1" t="s">
        <v>80</v>
      </c>
      <c r="AP763" t="s">
        <v>114</v>
      </c>
      <c r="AQ763" t="s">
        <v>133</v>
      </c>
      <c r="AR763" t="s">
        <v>135</v>
      </c>
      <c r="AS763" t="s">
        <v>102</v>
      </c>
      <c r="AT763" s="1"/>
      <c r="AU763" t="s">
        <v>102</v>
      </c>
    </row>
    <row r="764" spans="1:47" x14ac:dyDescent="0.25">
      <c r="A764" s="1">
        <v>763</v>
      </c>
      <c r="E764" t="s">
        <v>42</v>
      </c>
      <c r="O764" s="5">
        <f t="shared" si="187"/>
        <v>1</v>
      </c>
      <c r="P764" s="5">
        <f t="shared" si="188"/>
        <v>3</v>
      </c>
      <c r="R764" s="5">
        <f t="shared" si="189"/>
        <v>0</v>
      </c>
      <c r="S764" s="5">
        <f t="shared" si="190"/>
        <v>0</v>
      </c>
      <c r="T764" s="5">
        <f t="shared" si="191"/>
        <v>0</v>
      </c>
      <c r="U764" s="5">
        <f t="shared" si="192"/>
        <v>1</v>
      </c>
      <c r="V764" s="5">
        <f t="shared" si="193"/>
        <v>0</v>
      </c>
      <c r="W764" s="5">
        <f t="shared" si="194"/>
        <v>0</v>
      </c>
      <c r="X764" s="5">
        <f t="shared" si="195"/>
        <v>0</v>
      </c>
      <c r="Y764" s="5">
        <f t="shared" si="196"/>
        <v>0</v>
      </c>
      <c r="Z764" s="5">
        <f t="shared" si="197"/>
        <v>0</v>
      </c>
      <c r="AA764" s="5">
        <f t="shared" si="198"/>
        <v>0</v>
      </c>
      <c r="AB764" s="5">
        <f t="shared" si="199"/>
        <v>0</v>
      </c>
      <c r="AC764" s="5">
        <f t="shared" si="200"/>
        <v>0</v>
      </c>
      <c r="AD764" s="16"/>
      <c r="AF764" s="5">
        <f t="shared" si="201"/>
        <v>1</v>
      </c>
      <c r="AG764" s="5">
        <f t="shared" si="202"/>
        <v>1</v>
      </c>
      <c r="AH764" s="5" t="str">
        <f t="shared" si="203"/>
        <v>Correct</v>
      </c>
      <c r="AI764" t="s">
        <v>94</v>
      </c>
      <c r="AJ764">
        <v>52</v>
      </c>
      <c r="AK764" t="s">
        <v>95</v>
      </c>
      <c r="AL764" t="s">
        <v>225</v>
      </c>
      <c r="AM764" t="s">
        <v>107</v>
      </c>
      <c r="AN764" t="s">
        <v>98</v>
      </c>
      <c r="AO764" s="1" t="s">
        <v>80</v>
      </c>
      <c r="AP764" t="s">
        <v>126</v>
      </c>
      <c r="AQ764" t="s">
        <v>103</v>
      </c>
      <c r="AR764" t="s">
        <v>101</v>
      </c>
      <c r="AS764" t="s">
        <v>102</v>
      </c>
      <c r="AT764" s="1"/>
      <c r="AU764" t="s">
        <v>102</v>
      </c>
    </row>
    <row r="765" spans="1:47" x14ac:dyDescent="0.25">
      <c r="A765" s="1">
        <v>764</v>
      </c>
      <c r="B765" t="s">
        <v>39</v>
      </c>
      <c r="H765" t="s">
        <v>44</v>
      </c>
      <c r="O765" s="5">
        <f t="shared" si="187"/>
        <v>2</v>
      </c>
      <c r="P765" s="5">
        <f t="shared" si="188"/>
        <v>1.5</v>
      </c>
      <c r="R765" s="5">
        <f t="shared" si="189"/>
        <v>1</v>
      </c>
      <c r="S765" s="5">
        <f t="shared" si="190"/>
        <v>0</v>
      </c>
      <c r="T765" s="5">
        <f t="shared" si="191"/>
        <v>0</v>
      </c>
      <c r="U765" s="5">
        <f t="shared" si="192"/>
        <v>0</v>
      </c>
      <c r="V765" s="5">
        <f t="shared" si="193"/>
        <v>0</v>
      </c>
      <c r="W765" s="5">
        <f t="shared" si="194"/>
        <v>0</v>
      </c>
      <c r="X765" s="5">
        <f t="shared" si="195"/>
        <v>1</v>
      </c>
      <c r="Y765" s="5">
        <f t="shared" si="196"/>
        <v>0</v>
      </c>
      <c r="Z765" s="5">
        <f t="shared" si="197"/>
        <v>0</v>
      </c>
      <c r="AA765" s="5">
        <f t="shared" si="198"/>
        <v>0</v>
      </c>
      <c r="AB765" s="5">
        <f t="shared" si="199"/>
        <v>0</v>
      </c>
      <c r="AC765" s="5">
        <f t="shared" si="200"/>
        <v>0</v>
      </c>
      <c r="AD765" s="16"/>
      <c r="AF765" s="5">
        <f t="shared" si="201"/>
        <v>2</v>
      </c>
      <c r="AG765" s="5">
        <f t="shared" si="202"/>
        <v>2</v>
      </c>
      <c r="AH765" s="5" t="str">
        <f t="shared" si="203"/>
        <v>Correct</v>
      </c>
      <c r="AI765" t="s">
        <v>94</v>
      </c>
      <c r="AJ765">
        <v>51</v>
      </c>
      <c r="AK765" t="s">
        <v>121</v>
      </c>
      <c r="AL765" t="s">
        <v>175</v>
      </c>
      <c r="AM765" t="s">
        <v>107</v>
      </c>
      <c r="AN765" t="s">
        <v>98</v>
      </c>
      <c r="AO765" s="1" t="s">
        <v>80</v>
      </c>
      <c r="AP765" t="s">
        <v>126</v>
      </c>
      <c r="AQ765" t="s">
        <v>110</v>
      </c>
      <c r="AR765" t="s">
        <v>135</v>
      </c>
      <c r="AS765" t="s">
        <v>102</v>
      </c>
      <c r="AT765" s="1"/>
      <c r="AU765" t="s">
        <v>102</v>
      </c>
    </row>
    <row r="766" spans="1:47" x14ac:dyDescent="0.25">
      <c r="A766" s="1">
        <v>765</v>
      </c>
      <c r="D766" t="s">
        <v>41</v>
      </c>
      <c r="E766" t="s">
        <v>42</v>
      </c>
      <c r="J766" t="s">
        <v>46</v>
      </c>
      <c r="O766" s="5">
        <f t="shared" si="187"/>
        <v>3</v>
      </c>
      <c r="P766" s="5">
        <f t="shared" si="188"/>
        <v>1</v>
      </c>
      <c r="R766" s="5">
        <f t="shared" si="189"/>
        <v>0</v>
      </c>
      <c r="S766" s="5">
        <f t="shared" si="190"/>
        <v>0</v>
      </c>
      <c r="T766" s="5">
        <f t="shared" si="191"/>
        <v>1</v>
      </c>
      <c r="U766" s="5">
        <f t="shared" si="192"/>
        <v>1</v>
      </c>
      <c r="V766" s="5">
        <f t="shared" si="193"/>
        <v>0</v>
      </c>
      <c r="W766" s="5">
        <f t="shared" si="194"/>
        <v>0</v>
      </c>
      <c r="X766" s="5">
        <f t="shared" si="195"/>
        <v>0</v>
      </c>
      <c r="Y766" s="5">
        <f t="shared" si="196"/>
        <v>0</v>
      </c>
      <c r="Z766" s="5">
        <f t="shared" si="197"/>
        <v>1</v>
      </c>
      <c r="AA766" s="5">
        <f t="shared" si="198"/>
        <v>0</v>
      </c>
      <c r="AB766" s="5">
        <f t="shared" si="199"/>
        <v>0</v>
      </c>
      <c r="AC766" s="5">
        <f t="shared" si="200"/>
        <v>0</v>
      </c>
      <c r="AD766" s="16"/>
      <c r="AF766" s="5">
        <f t="shared" si="201"/>
        <v>3</v>
      </c>
      <c r="AG766" s="5">
        <f t="shared" si="202"/>
        <v>3</v>
      </c>
      <c r="AH766" s="5" t="str">
        <f t="shared" si="203"/>
        <v>Correct</v>
      </c>
      <c r="AI766" t="s">
        <v>94</v>
      </c>
      <c r="AJ766">
        <v>52</v>
      </c>
      <c r="AK766" t="s">
        <v>95</v>
      </c>
      <c r="AL766" t="s">
        <v>209</v>
      </c>
      <c r="AM766" t="s">
        <v>107</v>
      </c>
      <c r="AN766" t="s">
        <v>98</v>
      </c>
      <c r="AO766" s="1" t="s">
        <v>80</v>
      </c>
      <c r="AP766" t="s">
        <v>126</v>
      </c>
      <c r="AQ766" t="s">
        <v>110</v>
      </c>
      <c r="AR766" t="s">
        <v>135</v>
      </c>
      <c r="AS766" t="s">
        <v>102</v>
      </c>
      <c r="AT766" s="1"/>
      <c r="AU766" t="s">
        <v>102</v>
      </c>
    </row>
    <row r="767" spans="1:47" x14ac:dyDescent="0.25">
      <c r="A767" s="1">
        <v>766</v>
      </c>
      <c r="O767" s="5">
        <f t="shared" si="187"/>
        <v>0</v>
      </c>
      <c r="P767" s="5" t="e">
        <f t="shared" si="188"/>
        <v>#DIV/0!</v>
      </c>
      <c r="R767" s="5">
        <f t="shared" si="189"/>
        <v>0</v>
      </c>
      <c r="S767" s="5">
        <f t="shared" si="190"/>
        <v>0</v>
      </c>
      <c r="T767" s="5">
        <f t="shared" si="191"/>
        <v>0</v>
      </c>
      <c r="U767" s="5">
        <f t="shared" si="192"/>
        <v>0</v>
      </c>
      <c r="V767" s="5">
        <f t="shared" si="193"/>
        <v>0</v>
      </c>
      <c r="W767" s="5">
        <f t="shared" si="194"/>
        <v>0</v>
      </c>
      <c r="X767" s="5">
        <f t="shared" si="195"/>
        <v>0</v>
      </c>
      <c r="Y767" s="5">
        <f t="shared" si="196"/>
        <v>0</v>
      </c>
      <c r="Z767" s="5">
        <f t="shared" si="197"/>
        <v>0</v>
      </c>
      <c r="AA767" s="5">
        <f t="shared" si="198"/>
        <v>0</v>
      </c>
      <c r="AB767" s="5">
        <f t="shared" si="199"/>
        <v>0</v>
      </c>
      <c r="AC767" s="5">
        <f t="shared" si="200"/>
        <v>0</v>
      </c>
      <c r="AD767" s="16"/>
      <c r="AF767" s="5">
        <f t="shared" si="201"/>
        <v>0</v>
      </c>
      <c r="AG767" s="5">
        <f t="shared" si="202"/>
        <v>0</v>
      </c>
      <c r="AH767" s="5" t="str">
        <f t="shared" si="203"/>
        <v>Correct</v>
      </c>
      <c r="AI767" t="s">
        <v>105</v>
      </c>
      <c r="AJ767">
        <v>49</v>
      </c>
      <c r="AK767" t="s">
        <v>95</v>
      </c>
      <c r="AL767" t="s">
        <v>225</v>
      </c>
      <c r="AM767" t="s">
        <v>107</v>
      </c>
      <c r="AO767" s="1" t="s">
        <v>80</v>
      </c>
      <c r="AP767" t="s">
        <v>114</v>
      </c>
      <c r="AQ767" t="s">
        <v>110</v>
      </c>
      <c r="AR767" t="s">
        <v>135</v>
      </c>
      <c r="AS767" t="s">
        <v>102</v>
      </c>
      <c r="AT767" s="1"/>
      <c r="AU767" t="s">
        <v>102</v>
      </c>
    </row>
    <row r="768" spans="1:47" x14ac:dyDescent="0.25">
      <c r="A768" s="1">
        <v>767</v>
      </c>
      <c r="G768" t="s">
        <v>37</v>
      </c>
      <c r="H768" t="s">
        <v>44</v>
      </c>
      <c r="J768" t="s">
        <v>46</v>
      </c>
      <c r="O768" s="5">
        <f t="shared" si="187"/>
        <v>3</v>
      </c>
      <c r="P768" s="5">
        <f t="shared" si="188"/>
        <v>1</v>
      </c>
      <c r="R768" s="5">
        <f t="shared" si="189"/>
        <v>0</v>
      </c>
      <c r="S768" s="5">
        <f t="shared" si="190"/>
        <v>0</v>
      </c>
      <c r="T768" s="5">
        <f t="shared" si="191"/>
        <v>0</v>
      </c>
      <c r="U768" s="5">
        <f t="shared" si="192"/>
        <v>0</v>
      </c>
      <c r="V768" s="5">
        <f t="shared" si="193"/>
        <v>0</v>
      </c>
      <c r="W768" s="5">
        <f t="shared" si="194"/>
        <v>1</v>
      </c>
      <c r="X768" s="5">
        <f t="shared" si="195"/>
        <v>1</v>
      </c>
      <c r="Y768" s="5">
        <f t="shared" si="196"/>
        <v>0</v>
      </c>
      <c r="Z768" s="5">
        <f t="shared" si="197"/>
        <v>1</v>
      </c>
      <c r="AA768" s="5">
        <f t="shared" si="198"/>
        <v>0</v>
      </c>
      <c r="AB768" s="5">
        <f t="shared" si="199"/>
        <v>0</v>
      </c>
      <c r="AC768" s="5">
        <f t="shared" si="200"/>
        <v>0</v>
      </c>
      <c r="AD768" s="16"/>
      <c r="AF768" s="5">
        <f t="shared" si="201"/>
        <v>3</v>
      </c>
      <c r="AG768" s="5">
        <f t="shared" si="202"/>
        <v>3</v>
      </c>
      <c r="AH768" s="5" t="str">
        <f t="shared" si="203"/>
        <v>Correct</v>
      </c>
      <c r="AI768" t="s">
        <v>94</v>
      </c>
      <c r="AJ768">
        <v>47</v>
      </c>
      <c r="AK768" t="s">
        <v>95</v>
      </c>
      <c r="AL768" t="s">
        <v>223</v>
      </c>
      <c r="AM768" t="s">
        <v>107</v>
      </c>
      <c r="AN768" t="s">
        <v>98</v>
      </c>
      <c r="AO768" s="1" t="s">
        <v>80</v>
      </c>
      <c r="AP768" t="s">
        <v>126</v>
      </c>
      <c r="AQ768" t="s">
        <v>110</v>
      </c>
      <c r="AR768" t="s">
        <v>136</v>
      </c>
      <c r="AS768" t="s">
        <v>102</v>
      </c>
      <c r="AT768" s="1"/>
      <c r="AU768" t="s">
        <v>102</v>
      </c>
    </row>
    <row r="769" spans="1:47" x14ac:dyDescent="0.25">
      <c r="A769" s="1">
        <v>768</v>
      </c>
      <c r="C769" t="s">
        <v>40</v>
      </c>
      <c r="O769" s="5">
        <f t="shared" si="187"/>
        <v>1</v>
      </c>
      <c r="P769" s="5">
        <f t="shared" si="188"/>
        <v>3</v>
      </c>
      <c r="R769" s="5">
        <f t="shared" si="189"/>
        <v>0</v>
      </c>
      <c r="S769" s="5">
        <f t="shared" si="190"/>
        <v>1</v>
      </c>
      <c r="T769" s="5">
        <f t="shared" si="191"/>
        <v>0</v>
      </c>
      <c r="U769" s="5">
        <f t="shared" si="192"/>
        <v>0</v>
      </c>
      <c r="V769" s="5">
        <f t="shared" si="193"/>
        <v>0</v>
      </c>
      <c r="W769" s="5">
        <f t="shared" si="194"/>
        <v>0</v>
      </c>
      <c r="X769" s="5">
        <f t="shared" si="195"/>
        <v>0</v>
      </c>
      <c r="Y769" s="5">
        <f t="shared" si="196"/>
        <v>0</v>
      </c>
      <c r="Z769" s="5">
        <f t="shared" si="197"/>
        <v>0</v>
      </c>
      <c r="AA769" s="5">
        <f t="shared" si="198"/>
        <v>0</v>
      </c>
      <c r="AB769" s="5">
        <f t="shared" si="199"/>
        <v>0</v>
      </c>
      <c r="AC769" s="5">
        <f t="shared" si="200"/>
        <v>0</v>
      </c>
      <c r="AD769" s="16"/>
      <c r="AF769" s="5">
        <f t="shared" si="201"/>
        <v>1</v>
      </c>
      <c r="AG769" s="5">
        <f t="shared" si="202"/>
        <v>1</v>
      </c>
      <c r="AH769" s="5" t="str">
        <f t="shared" si="203"/>
        <v>Correct</v>
      </c>
      <c r="AI769" t="s">
        <v>105</v>
      </c>
      <c r="AJ769">
        <v>64</v>
      </c>
      <c r="AK769" t="s">
        <v>121</v>
      </c>
      <c r="AL769" t="s">
        <v>180</v>
      </c>
      <c r="AM769" t="s">
        <v>107</v>
      </c>
      <c r="AO769" s="1" t="s">
        <v>80</v>
      </c>
      <c r="AP769" t="s">
        <v>126</v>
      </c>
      <c r="AQ769" t="s">
        <v>100</v>
      </c>
      <c r="AR769" t="s">
        <v>104</v>
      </c>
      <c r="AS769" t="s">
        <v>102</v>
      </c>
      <c r="AT769" s="1"/>
      <c r="AU769" t="s">
        <v>102</v>
      </c>
    </row>
    <row r="770" spans="1:47" x14ac:dyDescent="0.25">
      <c r="A770" s="1">
        <v>769</v>
      </c>
      <c r="D770" t="s">
        <v>41</v>
      </c>
      <c r="E770" t="s">
        <v>42</v>
      </c>
      <c r="J770" t="s">
        <v>46</v>
      </c>
      <c r="K770" t="s">
        <v>47</v>
      </c>
      <c r="O770" s="5">
        <f t="shared" si="187"/>
        <v>4</v>
      </c>
      <c r="P770" s="5">
        <f t="shared" si="188"/>
        <v>0.75</v>
      </c>
      <c r="R770" s="5">
        <f t="shared" si="189"/>
        <v>0</v>
      </c>
      <c r="S770" s="5">
        <f t="shared" si="190"/>
        <v>0</v>
      </c>
      <c r="T770" s="5">
        <f t="shared" si="191"/>
        <v>0.75</v>
      </c>
      <c r="U770" s="5">
        <f t="shared" si="192"/>
        <v>0.75</v>
      </c>
      <c r="V770" s="5">
        <f t="shared" si="193"/>
        <v>0</v>
      </c>
      <c r="W770" s="5">
        <f t="shared" si="194"/>
        <v>0</v>
      </c>
      <c r="X770" s="5">
        <f t="shared" si="195"/>
        <v>0</v>
      </c>
      <c r="Y770" s="5">
        <f t="shared" si="196"/>
        <v>0</v>
      </c>
      <c r="Z770" s="5">
        <f t="shared" si="197"/>
        <v>0.75</v>
      </c>
      <c r="AA770" s="5">
        <f t="shared" si="198"/>
        <v>0.75</v>
      </c>
      <c r="AB770" s="5">
        <f t="shared" si="199"/>
        <v>0</v>
      </c>
      <c r="AC770" s="5">
        <f t="shared" si="200"/>
        <v>0</v>
      </c>
      <c r="AD770" s="16"/>
      <c r="AF770" s="5">
        <f t="shared" si="201"/>
        <v>3</v>
      </c>
      <c r="AG770" s="5">
        <f t="shared" si="202"/>
        <v>4</v>
      </c>
      <c r="AH770" s="5" t="str">
        <f t="shared" si="203"/>
        <v>Correct</v>
      </c>
      <c r="AI770" t="s">
        <v>105</v>
      </c>
      <c r="AJ770">
        <v>74</v>
      </c>
      <c r="AK770" t="s">
        <v>95</v>
      </c>
      <c r="AL770" t="s">
        <v>131</v>
      </c>
      <c r="AM770" t="s">
        <v>107</v>
      </c>
      <c r="AO770" s="1" t="s">
        <v>80</v>
      </c>
      <c r="AP770" t="s">
        <v>114</v>
      </c>
      <c r="AQ770" t="s">
        <v>110</v>
      </c>
      <c r="AR770" t="s">
        <v>104</v>
      </c>
      <c r="AS770" t="s">
        <v>102</v>
      </c>
      <c r="AT770" s="1"/>
      <c r="AU770" t="s">
        <v>98</v>
      </c>
    </row>
    <row r="771" spans="1:47" x14ac:dyDescent="0.25">
      <c r="A771" s="1">
        <v>770</v>
      </c>
      <c r="B771" t="s">
        <v>39</v>
      </c>
      <c r="C771" t="s">
        <v>40</v>
      </c>
      <c r="D771" t="s">
        <v>41</v>
      </c>
      <c r="F771" t="s">
        <v>43</v>
      </c>
      <c r="H771" t="s">
        <v>44</v>
      </c>
      <c r="J771" t="s">
        <v>46</v>
      </c>
      <c r="O771" s="5">
        <f t="shared" ref="O771:O834" si="204">COUNTA(B771:N771)</f>
        <v>6</v>
      </c>
      <c r="P771" s="5">
        <f t="shared" ref="P771:P834" si="205">3/O771</f>
        <v>0.5</v>
      </c>
      <c r="R771" s="5">
        <f t="shared" ref="R771:R834" si="206">IF($O771&lt;3,IF($B771=$B$1,1,0),IF($B771=$B$1,$P771,0))</f>
        <v>0.5</v>
      </c>
      <c r="S771" s="5">
        <f t="shared" ref="S771:S834" si="207">IF($O771&lt;3,IF($C771=$C$1,1,0),IF($C771=$C$1,$P771,0))</f>
        <v>0.5</v>
      </c>
      <c r="T771" s="5">
        <f t="shared" ref="T771:T834" si="208">IF($O771&lt;3,IF($D771=$D$1,1,0),IF($D771=$D$1,$P771,0))</f>
        <v>0.5</v>
      </c>
      <c r="U771" s="5">
        <f t="shared" ref="U771:U834" si="209">IF($O771&lt;3,IF($E771=$E$1,1,0),IF($E771=$E$1,$P771,0))</f>
        <v>0</v>
      </c>
      <c r="V771" s="5">
        <f t="shared" ref="V771:V834" si="210">IF($O771&lt;3,IF($F771=$F$1,1,0),IF($F771=$F$1,$P771,0))</f>
        <v>0.5</v>
      </c>
      <c r="W771" s="5">
        <f t="shared" ref="W771:W834" si="211">IF($O771&lt;3,IF($G771=$G$1,1,0),IF($G771=$G$1,$P771,0))</f>
        <v>0</v>
      </c>
      <c r="X771" s="5">
        <f t="shared" ref="X771:X834" si="212">IF($O771&lt;3,IF($H771=$H$1,1,0),IF($H771=$H$1,$P771,0))</f>
        <v>0.5</v>
      </c>
      <c r="Y771" s="5">
        <f t="shared" ref="Y771:Y834" si="213">IF($O771&lt;3,IF($I771=$I$1,1,0),IF($I771=$I$1,$P771,0))</f>
        <v>0</v>
      </c>
      <c r="Z771" s="5">
        <f t="shared" ref="Z771:Z834" si="214">IF($O771&lt;3,IF($J771=$J$1,1,0),IF($J771=$J$1,$P771,0))</f>
        <v>0.5</v>
      </c>
      <c r="AA771" s="5">
        <f t="shared" ref="AA771:AA834" si="215">IF($O771&lt;3,IF($K771=$K$1,1,0),IF($K771=$K$1,$P771,0))</f>
        <v>0</v>
      </c>
      <c r="AB771" s="5">
        <f t="shared" ref="AB771:AB834" si="216">IF($O771&lt;3,IF($L771=$L$1,1,0),IF($L771=$L$1,$P771,0))</f>
        <v>0</v>
      </c>
      <c r="AC771" s="5">
        <f t="shared" ref="AC771:AC834" si="217">IF($O771&lt;3,IF($M771=$M$1,1,0),IF($M771=$M$1,$P771,0))</f>
        <v>0</v>
      </c>
      <c r="AD771" s="16"/>
      <c r="AF771" s="5">
        <f t="shared" ref="AF771:AF834" si="218">SUM(Q771:AC771)</f>
        <v>3</v>
      </c>
      <c r="AG771" s="5">
        <f t="shared" ref="AG771:AG834" si="219">O771</f>
        <v>6</v>
      </c>
      <c r="AH771" s="5" t="str">
        <f t="shared" ref="AH771:AH834" si="220">IF(AF771=AG771,"Correct",IF(AF771=3,"Correct","Wrong"))</f>
        <v>Correct</v>
      </c>
      <c r="AI771" t="s">
        <v>105</v>
      </c>
      <c r="AJ771">
        <v>80</v>
      </c>
      <c r="AK771" t="s">
        <v>95</v>
      </c>
      <c r="AL771" t="s">
        <v>163</v>
      </c>
      <c r="AM771" t="s">
        <v>107</v>
      </c>
      <c r="AN771" t="s">
        <v>98</v>
      </c>
      <c r="AO771" s="1" t="s">
        <v>80</v>
      </c>
      <c r="AP771" t="s">
        <v>108</v>
      </c>
      <c r="AQ771" t="s">
        <v>133</v>
      </c>
      <c r="AR771" t="s">
        <v>135</v>
      </c>
      <c r="AS771" t="s">
        <v>102</v>
      </c>
      <c r="AT771" s="1"/>
      <c r="AU771" t="s">
        <v>102</v>
      </c>
    </row>
    <row r="772" spans="1:47" x14ac:dyDescent="0.25">
      <c r="A772" s="1">
        <v>771</v>
      </c>
      <c r="F772" t="s">
        <v>43</v>
      </c>
      <c r="O772" s="5">
        <f t="shared" si="204"/>
        <v>1</v>
      </c>
      <c r="P772" s="5">
        <f t="shared" si="205"/>
        <v>3</v>
      </c>
      <c r="R772" s="5">
        <f t="shared" si="206"/>
        <v>0</v>
      </c>
      <c r="S772" s="5">
        <f t="shared" si="207"/>
        <v>0</v>
      </c>
      <c r="T772" s="5">
        <f t="shared" si="208"/>
        <v>0</v>
      </c>
      <c r="U772" s="5">
        <f t="shared" si="209"/>
        <v>0</v>
      </c>
      <c r="V772" s="5">
        <f t="shared" si="210"/>
        <v>1</v>
      </c>
      <c r="W772" s="5">
        <f t="shared" si="211"/>
        <v>0</v>
      </c>
      <c r="X772" s="5">
        <f t="shared" si="212"/>
        <v>0</v>
      </c>
      <c r="Y772" s="5">
        <f t="shared" si="213"/>
        <v>0</v>
      </c>
      <c r="Z772" s="5">
        <f t="shared" si="214"/>
        <v>0</v>
      </c>
      <c r="AA772" s="5">
        <f t="shared" si="215"/>
        <v>0</v>
      </c>
      <c r="AB772" s="5">
        <f t="shared" si="216"/>
        <v>0</v>
      </c>
      <c r="AC772" s="5">
        <f t="shared" si="217"/>
        <v>0</v>
      </c>
      <c r="AD772" s="16"/>
      <c r="AF772" s="5">
        <f t="shared" si="218"/>
        <v>1</v>
      </c>
      <c r="AG772" s="5">
        <f t="shared" si="219"/>
        <v>1</v>
      </c>
      <c r="AH772" s="5" t="str">
        <f t="shared" si="220"/>
        <v>Correct</v>
      </c>
      <c r="AI772" t="s">
        <v>105</v>
      </c>
      <c r="AJ772">
        <v>89</v>
      </c>
      <c r="AK772" t="s">
        <v>95</v>
      </c>
      <c r="AL772" t="s">
        <v>158</v>
      </c>
      <c r="AM772" t="s">
        <v>107</v>
      </c>
      <c r="AN772" t="s">
        <v>98</v>
      </c>
      <c r="AO772" s="1" t="s">
        <v>80</v>
      </c>
      <c r="AQ772" t="s">
        <v>110</v>
      </c>
      <c r="AR772" t="s">
        <v>104</v>
      </c>
      <c r="AT772" s="1"/>
      <c r="AU772" t="s">
        <v>98</v>
      </c>
    </row>
    <row r="773" spans="1:47" x14ac:dyDescent="0.25">
      <c r="A773" s="1">
        <v>772</v>
      </c>
      <c r="B773" t="s">
        <v>39</v>
      </c>
      <c r="F773" t="s">
        <v>43</v>
      </c>
      <c r="L773" t="s">
        <v>48</v>
      </c>
      <c r="O773" s="5">
        <f t="shared" si="204"/>
        <v>3</v>
      </c>
      <c r="P773" s="5">
        <f t="shared" si="205"/>
        <v>1</v>
      </c>
      <c r="R773" s="5">
        <f t="shared" si="206"/>
        <v>1</v>
      </c>
      <c r="S773" s="5">
        <f t="shared" si="207"/>
        <v>0</v>
      </c>
      <c r="T773" s="5">
        <f t="shared" si="208"/>
        <v>0</v>
      </c>
      <c r="U773" s="5">
        <f t="shared" si="209"/>
        <v>0</v>
      </c>
      <c r="V773" s="5">
        <f t="shared" si="210"/>
        <v>1</v>
      </c>
      <c r="W773" s="5">
        <f t="shared" si="211"/>
        <v>0</v>
      </c>
      <c r="X773" s="5">
        <f t="shared" si="212"/>
        <v>0</v>
      </c>
      <c r="Y773" s="5">
        <f t="shared" si="213"/>
        <v>0</v>
      </c>
      <c r="Z773" s="5">
        <f t="shared" si="214"/>
        <v>0</v>
      </c>
      <c r="AA773" s="5">
        <f t="shared" si="215"/>
        <v>0</v>
      </c>
      <c r="AB773" s="5">
        <f t="shared" si="216"/>
        <v>1</v>
      </c>
      <c r="AC773" s="5">
        <f t="shared" si="217"/>
        <v>0</v>
      </c>
      <c r="AD773" s="16"/>
      <c r="AF773" s="5">
        <f t="shared" si="218"/>
        <v>3</v>
      </c>
      <c r="AG773" s="5">
        <f t="shared" si="219"/>
        <v>3</v>
      </c>
      <c r="AH773" s="5" t="str">
        <f t="shared" si="220"/>
        <v>Correct</v>
      </c>
      <c r="AI773" t="s">
        <v>94</v>
      </c>
      <c r="AK773" t="s">
        <v>95</v>
      </c>
      <c r="AL773" t="s">
        <v>240</v>
      </c>
      <c r="AM773" t="s">
        <v>107</v>
      </c>
      <c r="AN773" t="s">
        <v>98</v>
      </c>
      <c r="AO773" s="1" t="s">
        <v>80</v>
      </c>
      <c r="AP773" t="s">
        <v>126</v>
      </c>
      <c r="AQ773" t="s">
        <v>100</v>
      </c>
      <c r="AR773" t="s">
        <v>101</v>
      </c>
      <c r="AS773" t="s">
        <v>102</v>
      </c>
      <c r="AT773" s="1"/>
      <c r="AU773" t="s">
        <v>102</v>
      </c>
    </row>
    <row r="774" spans="1:47" x14ac:dyDescent="0.25">
      <c r="A774" s="1">
        <v>773</v>
      </c>
      <c r="C774" t="s">
        <v>40</v>
      </c>
      <c r="H774" t="s">
        <v>44</v>
      </c>
      <c r="J774" t="s">
        <v>46</v>
      </c>
      <c r="O774" s="5">
        <f t="shared" si="204"/>
        <v>3</v>
      </c>
      <c r="P774" s="5">
        <f t="shared" si="205"/>
        <v>1</v>
      </c>
      <c r="R774" s="5">
        <f t="shared" si="206"/>
        <v>0</v>
      </c>
      <c r="S774" s="5">
        <f t="shared" si="207"/>
        <v>1</v>
      </c>
      <c r="T774" s="5">
        <f t="shared" si="208"/>
        <v>0</v>
      </c>
      <c r="U774" s="5">
        <f t="shared" si="209"/>
        <v>0</v>
      </c>
      <c r="V774" s="5">
        <f t="shared" si="210"/>
        <v>0</v>
      </c>
      <c r="W774" s="5">
        <f t="shared" si="211"/>
        <v>0</v>
      </c>
      <c r="X774" s="5">
        <f t="shared" si="212"/>
        <v>1</v>
      </c>
      <c r="Y774" s="5">
        <f t="shared" si="213"/>
        <v>0</v>
      </c>
      <c r="Z774" s="5">
        <f t="shared" si="214"/>
        <v>1</v>
      </c>
      <c r="AA774" s="5">
        <f t="shared" si="215"/>
        <v>0</v>
      </c>
      <c r="AB774" s="5">
        <f t="shared" si="216"/>
        <v>0</v>
      </c>
      <c r="AC774" s="5">
        <f t="shared" si="217"/>
        <v>0</v>
      </c>
      <c r="AD774" s="16"/>
      <c r="AF774" s="5">
        <f t="shared" si="218"/>
        <v>3</v>
      </c>
      <c r="AG774" s="5">
        <f t="shared" si="219"/>
        <v>3</v>
      </c>
      <c r="AH774" s="5" t="str">
        <f t="shared" si="220"/>
        <v>Correct</v>
      </c>
      <c r="AI774" t="s">
        <v>105</v>
      </c>
      <c r="AJ774">
        <v>76</v>
      </c>
      <c r="AK774" t="s">
        <v>95</v>
      </c>
      <c r="AL774" t="s">
        <v>163</v>
      </c>
      <c r="AM774" t="s">
        <v>107</v>
      </c>
      <c r="AN774" t="s">
        <v>98</v>
      </c>
      <c r="AO774" s="1" t="s">
        <v>80</v>
      </c>
      <c r="AP774" t="s">
        <v>126</v>
      </c>
      <c r="AQ774" t="s">
        <v>120</v>
      </c>
      <c r="AR774" t="s">
        <v>104</v>
      </c>
      <c r="AS774" t="s">
        <v>102</v>
      </c>
      <c r="AT774" s="1"/>
      <c r="AU774" t="s">
        <v>102</v>
      </c>
    </row>
    <row r="775" spans="1:47" x14ac:dyDescent="0.25">
      <c r="A775" s="1">
        <v>774</v>
      </c>
      <c r="O775" s="5">
        <f t="shared" si="204"/>
        <v>0</v>
      </c>
      <c r="P775" s="5" t="e">
        <f t="shared" si="205"/>
        <v>#DIV/0!</v>
      </c>
      <c r="R775" s="5">
        <f t="shared" si="206"/>
        <v>0</v>
      </c>
      <c r="S775" s="5">
        <f t="shared" si="207"/>
        <v>0</v>
      </c>
      <c r="T775" s="5">
        <f t="shared" si="208"/>
        <v>0</v>
      </c>
      <c r="U775" s="5">
        <f t="shared" si="209"/>
        <v>0</v>
      </c>
      <c r="V775" s="5">
        <f t="shared" si="210"/>
        <v>0</v>
      </c>
      <c r="W775" s="5">
        <f t="shared" si="211"/>
        <v>0</v>
      </c>
      <c r="X775" s="5">
        <f t="shared" si="212"/>
        <v>0</v>
      </c>
      <c r="Y775" s="5">
        <f t="shared" si="213"/>
        <v>0</v>
      </c>
      <c r="Z775" s="5">
        <f t="shared" si="214"/>
        <v>0</v>
      </c>
      <c r="AA775" s="5">
        <f t="shared" si="215"/>
        <v>0</v>
      </c>
      <c r="AB775" s="5">
        <f t="shared" si="216"/>
        <v>0</v>
      </c>
      <c r="AC775" s="5">
        <f t="shared" si="217"/>
        <v>0</v>
      </c>
      <c r="AD775" s="16"/>
      <c r="AF775" s="5">
        <f t="shared" si="218"/>
        <v>0</v>
      </c>
      <c r="AG775" s="5">
        <f t="shared" si="219"/>
        <v>0</v>
      </c>
      <c r="AH775" s="5" t="str">
        <f t="shared" si="220"/>
        <v>Correct</v>
      </c>
      <c r="AI775" t="s">
        <v>94</v>
      </c>
      <c r="AJ775">
        <v>75</v>
      </c>
      <c r="AK775" t="s">
        <v>95</v>
      </c>
      <c r="AL775" t="s">
        <v>131</v>
      </c>
      <c r="AM775" t="s">
        <v>81</v>
      </c>
      <c r="AN775" t="s">
        <v>102</v>
      </c>
      <c r="AO775" s="1" t="s">
        <v>355</v>
      </c>
      <c r="AP775" t="s">
        <v>99</v>
      </c>
      <c r="AQ775" t="s">
        <v>133</v>
      </c>
      <c r="AR775" t="s">
        <v>104</v>
      </c>
      <c r="AS775" t="s">
        <v>102</v>
      </c>
      <c r="AT775" s="1"/>
      <c r="AU775" t="s">
        <v>98</v>
      </c>
    </row>
    <row r="776" spans="1:47" x14ac:dyDescent="0.25">
      <c r="A776" s="1">
        <v>775</v>
      </c>
      <c r="O776" s="5">
        <f t="shared" si="204"/>
        <v>0</v>
      </c>
      <c r="P776" s="5" t="e">
        <f t="shared" si="205"/>
        <v>#DIV/0!</v>
      </c>
      <c r="R776" s="5">
        <f t="shared" si="206"/>
        <v>0</v>
      </c>
      <c r="S776" s="5">
        <f t="shared" si="207"/>
        <v>0</v>
      </c>
      <c r="T776" s="5">
        <f t="shared" si="208"/>
        <v>0</v>
      </c>
      <c r="U776" s="5">
        <f t="shared" si="209"/>
        <v>0</v>
      </c>
      <c r="V776" s="5">
        <f t="shared" si="210"/>
        <v>0</v>
      </c>
      <c r="W776" s="5">
        <f t="shared" si="211"/>
        <v>0</v>
      </c>
      <c r="X776" s="5">
        <f t="shared" si="212"/>
        <v>0</v>
      </c>
      <c r="Y776" s="5">
        <f t="shared" si="213"/>
        <v>0</v>
      </c>
      <c r="Z776" s="5">
        <f t="shared" si="214"/>
        <v>0</v>
      </c>
      <c r="AA776" s="5">
        <f t="shared" si="215"/>
        <v>0</v>
      </c>
      <c r="AB776" s="5">
        <f t="shared" si="216"/>
        <v>0</v>
      </c>
      <c r="AC776" s="5">
        <f t="shared" si="217"/>
        <v>0</v>
      </c>
      <c r="AD776" s="16"/>
      <c r="AF776" s="5">
        <f t="shared" si="218"/>
        <v>0</v>
      </c>
      <c r="AG776" s="5">
        <f t="shared" si="219"/>
        <v>0</v>
      </c>
      <c r="AH776" s="5" t="str">
        <f t="shared" si="220"/>
        <v>Correct</v>
      </c>
      <c r="AI776" t="s">
        <v>105</v>
      </c>
      <c r="AJ776">
        <v>76</v>
      </c>
      <c r="AK776" t="s">
        <v>95</v>
      </c>
      <c r="AL776" t="s">
        <v>163</v>
      </c>
      <c r="AM776" t="s">
        <v>128</v>
      </c>
      <c r="AO776" s="1" t="s">
        <v>369</v>
      </c>
      <c r="AP776" t="s">
        <v>109</v>
      </c>
      <c r="AQ776" t="s">
        <v>137</v>
      </c>
      <c r="AR776" t="s">
        <v>104</v>
      </c>
      <c r="AS776" t="s">
        <v>102</v>
      </c>
      <c r="AT776" s="1"/>
    </row>
    <row r="777" spans="1:47" x14ac:dyDescent="0.25">
      <c r="A777" s="1">
        <v>776</v>
      </c>
      <c r="C777" t="s">
        <v>40</v>
      </c>
      <c r="J777" t="s">
        <v>46</v>
      </c>
      <c r="O777" s="5">
        <f t="shared" si="204"/>
        <v>2</v>
      </c>
      <c r="P777" s="5">
        <f t="shared" si="205"/>
        <v>1.5</v>
      </c>
      <c r="R777" s="5">
        <f t="shared" si="206"/>
        <v>0</v>
      </c>
      <c r="S777" s="5">
        <f t="shared" si="207"/>
        <v>1</v>
      </c>
      <c r="T777" s="5">
        <f t="shared" si="208"/>
        <v>0</v>
      </c>
      <c r="U777" s="5">
        <f t="shared" si="209"/>
        <v>0</v>
      </c>
      <c r="V777" s="5">
        <f t="shared" si="210"/>
        <v>0</v>
      </c>
      <c r="W777" s="5">
        <f t="shared" si="211"/>
        <v>0</v>
      </c>
      <c r="X777" s="5">
        <f t="shared" si="212"/>
        <v>0</v>
      </c>
      <c r="Y777" s="5">
        <f t="shared" si="213"/>
        <v>0</v>
      </c>
      <c r="Z777" s="5">
        <f t="shared" si="214"/>
        <v>1</v>
      </c>
      <c r="AA777" s="5">
        <f t="shared" si="215"/>
        <v>0</v>
      </c>
      <c r="AB777" s="5">
        <f t="shared" si="216"/>
        <v>0</v>
      </c>
      <c r="AC777" s="5">
        <f t="shared" si="217"/>
        <v>0</v>
      </c>
      <c r="AD777" s="16"/>
      <c r="AF777" s="5">
        <f t="shared" si="218"/>
        <v>2</v>
      </c>
      <c r="AG777" s="5">
        <f t="shared" si="219"/>
        <v>2</v>
      </c>
      <c r="AH777" s="5" t="str">
        <f t="shared" si="220"/>
        <v>Correct</v>
      </c>
      <c r="AI777" t="s">
        <v>94</v>
      </c>
      <c r="AJ777">
        <v>74</v>
      </c>
      <c r="AK777" t="s">
        <v>121</v>
      </c>
      <c r="AL777" t="s">
        <v>172</v>
      </c>
      <c r="AM777" t="s">
        <v>107</v>
      </c>
      <c r="AN777" t="s">
        <v>98</v>
      </c>
      <c r="AO777" s="1" t="s">
        <v>80</v>
      </c>
      <c r="AP777" t="s">
        <v>114</v>
      </c>
      <c r="AQ777" t="s">
        <v>120</v>
      </c>
      <c r="AR777" t="s">
        <v>104</v>
      </c>
      <c r="AS777" t="s">
        <v>102</v>
      </c>
      <c r="AT777" s="1"/>
      <c r="AU777" t="s">
        <v>102</v>
      </c>
    </row>
    <row r="778" spans="1:47" x14ac:dyDescent="0.25">
      <c r="A778" s="1">
        <v>777</v>
      </c>
      <c r="H778" t="s">
        <v>44</v>
      </c>
      <c r="O778" s="5">
        <f t="shared" si="204"/>
        <v>1</v>
      </c>
      <c r="P778" s="5">
        <f t="shared" si="205"/>
        <v>3</v>
      </c>
      <c r="R778" s="5">
        <f t="shared" si="206"/>
        <v>0</v>
      </c>
      <c r="S778" s="5">
        <f t="shared" si="207"/>
        <v>0</v>
      </c>
      <c r="T778" s="5">
        <f t="shared" si="208"/>
        <v>0</v>
      </c>
      <c r="U778" s="5">
        <f t="shared" si="209"/>
        <v>0</v>
      </c>
      <c r="V778" s="5">
        <f t="shared" si="210"/>
        <v>0</v>
      </c>
      <c r="W778" s="5">
        <f t="shared" si="211"/>
        <v>0</v>
      </c>
      <c r="X778" s="5">
        <f t="shared" si="212"/>
        <v>1</v>
      </c>
      <c r="Y778" s="5">
        <f t="shared" si="213"/>
        <v>0</v>
      </c>
      <c r="Z778" s="5">
        <f t="shared" si="214"/>
        <v>0</v>
      </c>
      <c r="AA778" s="5">
        <f t="shared" si="215"/>
        <v>0</v>
      </c>
      <c r="AB778" s="5">
        <f t="shared" si="216"/>
        <v>0</v>
      </c>
      <c r="AC778" s="5">
        <f t="shared" si="217"/>
        <v>0</v>
      </c>
      <c r="AD778" s="16"/>
      <c r="AF778" s="5">
        <f t="shared" si="218"/>
        <v>1</v>
      </c>
      <c r="AG778" s="5">
        <f t="shared" si="219"/>
        <v>1</v>
      </c>
      <c r="AH778" s="5" t="str">
        <f t="shared" si="220"/>
        <v>Correct</v>
      </c>
      <c r="AI778" t="s">
        <v>105</v>
      </c>
      <c r="AJ778">
        <v>53</v>
      </c>
      <c r="AK778" t="s">
        <v>95</v>
      </c>
      <c r="AL778" t="s">
        <v>116</v>
      </c>
      <c r="AM778" t="s">
        <v>107</v>
      </c>
      <c r="AN778" t="s">
        <v>98</v>
      </c>
      <c r="AO778" s="1" t="s">
        <v>80</v>
      </c>
      <c r="AP778" t="s">
        <v>126</v>
      </c>
      <c r="AQ778" t="s">
        <v>103</v>
      </c>
      <c r="AR778" t="s">
        <v>101</v>
      </c>
      <c r="AS778" t="s">
        <v>102</v>
      </c>
      <c r="AT778" s="1"/>
      <c r="AU778" t="s">
        <v>102</v>
      </c>
    </row>
    <row r="779" spans="1:47" x14ac:dyDescent="0.25">
      <c r="A779" s="1">
        <v>778</v>
      </c>
      <c r="L779" t="s">
        <v>48</v>
      </c>
      <c r="O779" s="5">
        <f t="shared" si="204"/>
        <v>1</v>
      </c>
      <c r="P779" s="5">
        <f t="shared" si="205"/>
        <v>3</v>
      </c>
      <c r="R779" s="5">
        <f t="shared" si="206"/>
        <v>0</v>
      </c>
      <c r="S779" s="5">
        <f t="shared" si="207"/>
        <v>0</v>
      </c>
      <c r="T779" s="5">
        <f t="shared" si="208"/>
        <v>0</v>
      </c>
      <c r="U779" s="5">
        <f t="shared" si="209"/>
        <v>0</v>
      </c>
      <c r="V779" s="5">
        <f t="shared" si="210"/>
        <v>0</v>
      </c>
      <c r="W779" s="5">
        <f t="shared" si="211"/>
        <v>0</v>
      </c>
      <c r="X779" s="5">
        <f t="shared" si="212"/>
        <v>0</v>
      </c>
      <c r="Y779" s="5">
        <f t="shared" si="213"/>
        <v>0</v>
      </c>
      <c r="Z779" s="5">
        <f t="shared" si="214"/>
        <v>0</v>
      </c>
      <c r="AA779" s="5">
        <f t="shared" si="215"/>
        <v>0</v>
      </c>
      <c r="AB779" s="5">
        <f t="shared" si="216"/>
        <v>1</v>
      </c>
      <c r="AC779" s="5">
        <f t="shared" si="217"/>
        <v>0</v>
      </c>
      <c r="AD779" s="16"/>
      <c r="AF779" s="5">
        <f t="shared" si="218"/>
        <v>1</v>
      </c>
      <c r="AG779" s="5">
        <f t="shared" si="219"/>
        <v>1</v>
      </c>
      <c r="AH779" s="5" t="str">
        <f t="shared" si="220"/>
        <v>Correct</v>
      </c>
      <c r="AI779" t="s">
        <v>94</v>
      </c>
      <c r="AJ779">
        <v>45</v>
      </c>
      <c r="AK779" t="s">
        <v>95</v>
      </c>
      <c r="AL779" t="s">
        <v>251</v>
      </c>
      <c r="AM779" t="s">
        <v>107</v>
      </c>
      <c r="AN779" t="s">
        <v>98</v>
      </c>
      <c r="AO779" s="1" t="s">
        <v>80</v>
      </c>
      <c r="AQ779" t="s">
        <v>103</v>
      </c>
      <c r="AR779" t="s">
        <v>101</v>
      </c>
      <c r="AS779" t="s">
        <v>102</v>
      </c>
      <c r="AT779" s="1"/>
      <c r="AU779" t="s">
        <v>102</v>
      </c>
    </row>
    <row r="780" spans="1:47" x14ac:dyDescent="0.25">
      <c r="A780" s="1">
        <v>779</v>
      </c>
      <c r="C780" t="s">
        <v>40</v>
      </c>
      <c r="H780" t="s">
        <v>44</v>
      </c>
      <c r="O780" s="5">
        <f t="shared" si="204"/>
        <v>2</v>
      </c>
      <c r="P780" s="5">
        <f t="shared" si="205"/>
        <v>1.5</v>
      </c>
      <c r="R780" s="5">
        <f t="shared" si="206"/>
        <v>0</v>
      </c>
      <c r="S780" s="5">
        <f t="shared" si="207"/>
        <v>1</v>
      </c>
      <c r="T780" s="5">
        <f t="shared" si="208"/>
        <v>0</v>
      </c>
      <c r="U780" s="5">
        <f t="shared" si="209"/>
        <v>0</v>
      </c>
      <c r="V780" s="5">
        <f t="shared" si="210"/>
        <v>0</v>
      </c>
      <c r="W780" s="5">
        <f t="shared" si="211"/>
        <v>0</v>
      </c>
      <c r="X780" s="5">
        <f t="shared" si="212"/>
        <v>1</v>
      </c>
      <c r="Y780" s="5">
        <f t="shared" si="213"/>
        <v>0</v>
      </c>
      <c r="Z780" s="5">
        <f t="shared" si="214"/>
        <v>0</v>
      </c>
      <c r="AA780" s="5">
        <f t="shared" si="215"/>
        <v>0</v>
      </c>
      <c r="AB780" s="5">
        <f t="shared" si="216"/>
        <v>0</v>
      </c>
      <c r="AC780" s="5">
        <f t="shared" si="217"/>
        <v>0</v>
      </c>
      <c r="AD780" s="16"/>
      <c r="AF780" s="5">
        <f t="shared" si="218"/>
        <v>2</v>
      </c>
      <c r="AG780" s="5">
        <f t="shared" si="219"/>
        <v>2</v>
      </c>
      <c r="AH780" s="5" t="str">
        <f t="shared" si="220"/>
        <v>Correct</v>
      </c>
      <c r="AI780" t="s">
        <v>94</v>
      </c>
      <c r="AK780" t="s">
        <v>95</v>
      </c>
      <c r="AL780" t="s">
        <v>145</v>
      </c>
      <c r="AM780" t="s">
        <v>107</v>
      </c>
      <c r="AO780" s="1" t="s">
        <v>80</v>
      </c>
      <c r="AP780" t="s">
        <v>112</v>
      </c>
      <c r="AQ780" t="s">
        <v>110</v>
      </c>
      <c r="AR780" t="s">
        <v>104</v>
      </c>
      <c r="AS780" t="s">
        <v>102</v>
      </c>
      <c r="AT780" s="1"/>
    </row>
    <row r="781" spans="1:47" x14ac:dyDescent="0.25">
      <c r="A781" s="1">
        <v>780</v>
      </c>
      <c r="B781" t="s">
        <v>39</v>
      </c>
      <c r="E781" t="s">
        <v>42</v>
      </c>
      <c r="F781" t="s">
        <v>43</v>
      </c>
      <c r="J781" t="s">
        <v>46</v>
      </c>
      <c r="O781" s="5">
        <f t="shared" si="204"/>
        <v>4</v>
      </c>
      <c r="P781" s="5">
        <f t="shared" si="205"/>
        <v>0.75</v>
      </c>
      <c r="R781" s="5">
        <f t="shared" si="206"/>
        <v>0.75</v>
      </c>
      <c r="S781" s="5">
        <f t="shared" si="207"/>
        <v>0</v>
      </c>
      <c r="T781" s="5">
        <f t="shared" si="208"/>
        <v>0</v>
      </c>
      <c r="U781" s="5">
        <f t="shared" si="209"/>
        <v>0.75</v>
      </c>
      <c r="V781" s="5">
        <f t="shared" si="210"/>
        <v>0.75</v>
      </c>
      <c r="W781" s="5">
        <f t="shared" si="211"/>
        <v>0</v>
      </c>
      <c r="X781" s="5">
        <f t="shared" si="212"/>
        <v>0</v>
      </c>
      <c r="Y781" s="5">
        <f t="shared" si="213"/>
        <v>0</v>
      </c>
      <c r="Z781" s="5">
        <f t="shared" si="214"/>
        <v>0.75</v>
      </c>
      <c r="AA781" s="5">
        <f t="shared" si="215"/>
        <v>0</v>
      </c>
      <c r="AB781" s="5">
        <f t="shared" si="216"/>
        <v>0</v>
      </c>
      <c r="AC781" s="5">
        <f t="shared" si="217"/>
        <v>0</v>
      </c>
      <c r="AD781" s="16"/>
      <c r="AF781" s="5">
        <f t="shared" si="218"/>
        <v>3</v>
      </c>
      <c r="AG781" s="5">
        <f t="shared" si="219"/>
        <v>4</v>
      </c>
      <c r="AH781" s="5" t="str">
        <f t="shared" si="220"/>
        <v>Correct</v>
      </c>
      <c r="AI781" t="s">
        <v>105</v>
      </c>
      <c r="AJ781">
        <v>54</v>
      </c>
      <c r="AK781" t="s">
        <v>121</v>
      </c>
      <c r="AL781" t="s">
        <v>213</v>
      </c>
      <c r="AM781" t="s">
        <v>107</v>
      </c>
      <c r="AN781" t="s">
        <v>98</v>
      </c>
      <c r="AO781" s="1" t="s">
        <v>80</v>
      </c>
      <c r="AP781" t="s">
        <v>112</v>
      </c>
      <c r="AQ781" t="s">
        <v>120</v>
      </c>
      <c r="AR781" t="s">
        <v>123</v>
      </c>
      <c r="AS781" t="s">
        <v>102</v>
      </c>
      <c r="AT781" s="1"/>
      <c r="AU781" t="s">
        <v>102</v>
      </c>
    </row>
    <row r="782" spans="1:47" x14ac:dyDescent="0.25">
      <c r="A782" s="1">
        <v>781</v>
      </c>
      <c r="B782" t="s">
        <v>39</v>
      </c>
      <c r="F782" t="s">
        <v>43</v>
      </c>
      <c r="J782" t="s">
        <v>46</v>
      </c>
      <c r="O782" s="5">
        <f t="shared" si="204"/>
        <v>3</v>
      </c>
      <c r="P782" s="5">
        <f t="shared" si="205"/>
        <v>1</v>
      </c>
      <c r="R782" s="5">
        <f t="shared" si="206"/>
        <v>1</v>
      </c>
      <c r="S782" s="5">
        <f t="shared" si="207"/>
        <v>0</v>
      </c>
      <c r="T782" s="5">
        <f t="shared" si="208"/>
        <v>0</v>
      </c>
      <c r="U782" s="5">
        <f t="shared" si="209"/>
        <v>0</v>
      </c>
      <c r="V782" s="5">
        <f t="shared" si="210"/>
        <v>1</v>
      </c>
      <c r="W782" s="5">
        <f t="shared" si="211"/>
        <v>0</v>
      </c>
      <c r="X782" s="5">
        <f t="shared" si="212"/>
        <v>0</v>
      </c>
      <c r="Y782" s="5">
        <f t="shared" si="213"/>
        <v>0</v>
      </c>
      <c r="Z782" s="5">
        <f t="shared" si="214"/>
        <v>1</v>
      </c>
      <c r="AA782" s="5">
        <f t="shared" si="215"/>
        <v>0</v>
      </c>
      <c r="AB782" s="5">
        <f t="shared" si="216"/>
        <v>0</v>
      </c>
      <c r="AC782" s="5">
        <f t="shared" si="217"/>
        <v>0</v>
      </c>
      <c r="AD782" s="16"/>
      <c r="AF782" s="5">
        <f t="shared" si="218"/>
        <v>3</v>
      </c>
      <c r="AG782" s="5">
        <f t="shared" si="219"/>
        <v>3</v>
      </c>
      <c r="AH782" s="5" t="str">
        <f t="shared" si="220"/>
        <v>Correct</v>
      </c>
      <c r="AI782" t="s">
        <v>94</v>
      </c>
      <c r="AJ782">
        <v>82</v>
      </c>
      <c r="AK782" t="s">
        <v>121</v>
      </c>
      <c r="AL782" t="s">
        <v>281</v>
      </c>
      <c r="AM782" t="s">
        <v>107</v>
      </c>
      <c r="AN782" t="s">
        <v>98</v>
      </c>
      <c r="AO782" s="1" t="s">
        <v>80</v>
      </c>
      <c r="AP782" t="s">
        <v>114</v>
      </c>
      <c r="AR782" t="s">
        <v>104</v>
      </c>
      <c r="AS782" t="s">
        <v>102</v>
      </c>
      <c r="AT782" s="1"/>
      <c r="AU782" t="s">
        <v>102</v>
      </c>
    </row>
    <row r="783" spans="1:47" x14ac:dyDescent="0.25">
      <c r="A783" s="1">
        <v>782</v>
      </c>
      <c r="O783" s="5">
        <f t="shared" si="204"/>
        <v>0</v>
      </c>
      <c r="P783" s="5" t="e">
        <f t="shared" si="205"/>
        <v>#DIV/0!</v>
      </c>
      <c r="R783" s="5">
        <f t="shared" si="206"/>
        <v>0</v>
      </c>
      <c r="S783" s="5">
        <f t="shared" si="207"/>
        <v>0</v>
      </c>
      <c r="T783" s="5">
        <f t="shared" si="208"/>
        <v>0</v>
      </c>
      <c r="U783" s="5">
        <f t="shared" si="209"/>
        <v>0</v>
      </c>
      <c r="V783" s="5">
        <f t="shared" si="210"/>
        <v>0</v>
      </c>
      <c r="W783" s="5">
        <f t="shared" si="211"/>
        <v>0</v>
      </c>
      <c r="X783" s="5">
        <f t="shared" si="212"/>
        <v>0</v>
      </c>
      <c r="Y783" s="5">
        <f t="shared" si="213"/>
        <v>0</v>
      </c>
      <c r="Z783" s="5">
        <f t="shared" si="214"/>
        <v>0</v>
      </c>
      <c r="AA783" s="5">
        <f t="shared" si="215"/>
        <v>0</v>
      </c>
      <c r="AB783" s="5">
        <f t="shared" si="216"/>
        <v>0</v>
      </c>
      <c r="AC783" s="5">
        <f t="shared" si="217"/>
        <v>0</v>
      </c>
      <c r="AD783" s="16"/>
      <c r="AF783" s="5">
        <f t="shared" si="218"/>
        <v>0</v>
      </c>
      <c r="AG783" s="5">
        <f t="shared" si="219"/>
        <v>0</v>
      </c>
      <c r="AH783" s="5" t="str">
        <f t="shared" si="220"/>
        <v>Correct</v>
      </c>
      <c r="AI783" t="s">
        <v>105</v>
      </c>
      <c r="AJ783">
        <v>77</v>
      </c>
      <c r="AK783" t="s">
        <v>121</v>
      </c>
      <c r="AL783" t="s">
        <v>281</v>
      </c>
      <c r="AN783" t="s">
        <v>98</v>
      </c>
      <c r="AO783" s="1" t="s">
        <v>80</v>
      </c>
      <c r="AP783" t="s">
        <v>114</v>
      </c>
      <c r="AQ783" t="s">
        <v>120</v>
      </c>
      <c r="AR783" t="s">
        <v>104</v>
      </c>
      <c r="AS783" t="s">
        <v>102</v>
      </c>
      <c r="AT783" s="1"/>
      <c r="AU783" t="s">
        <v>102</v>
      </c>
    </row>
    <row r="784" spans="1:47" x14ac:dyDescent="0.25">
      <c r="A784" s="1">
        <v>783</v>
      </c>
      <c r="H784" t="s">
        <v>44</v>
      </c>
      <c r="J784" t="s">
        <v>46</v>
      </c>
      <c r="O784" s="5">
        <f t="shared" si="204"/>
        <v>2</v>
      </c>
      <c r="P784" s="5">
        <f t="shared" si="205"/>
        <v>1.5</v>
      </c>
      <c r="R784" s="5">
        <f t="shared" si="206"/>
        <v>0</v>
      </c>
      <c r="S784" s="5">
        <f t="shared" si="207"/>
        <v>0</v>
      </c>
      <c r="T784" s="5">
        <f t="shared" si="208"/>
        <v>0</v>
      </c>
      <c r="U784" s="5">
        <f t="shared" si="209"/>
        <v>0</v>
      </c>
      <c r="V784" s="5">
        <f t="shared" si="210"/>
        <v>0</v>
      </c>
      <c r="W784" s="5">
        <f t="shared" si="211"/>
        <v>0</v>
      </c>
      <c r="X784" s="5">
        <f t="shared" si="212"/>
        <v>1</v>
      </c>
      <c r="Y784" s="5">
        <f t="shared" si="213"/>
        <v>0</v>
      </c>
      <c r="Z784" s="5">
        <f t="shared" si="214"/>
        <v>1</v>
      </c>
      <c r="AA784" s="5">
        <f t="shared" si="215"/>
        <v>0</v>
      </c>
      <c r="AB784" s="5">
        <f t="shared" si="216"/>
        <v>0</v>
      </c>
      <c r="AC784" s="5">
        <f t="shared" si="217"/>
        <v>0</v>
      </c>
      <c r="AD784" s="16"/>
      <c r="AF784" s="5">
        <f t="shared" si="218"/>
        <v>2</v>
      </c>
      <c r="AG784" s="5">
        <f t="shared" si="219"/>
        <v>2</v>
      </c>
      <c r="AH784" s="5" t="str">
        <f t="shared" si="220"/>
        <v>Correct</v>
      </c>
      <c r="AI784" t="s">
        <v>94</v>
      </c>
      <c r="AJ784">
        <v>56</v>
      </c>
      <c r="AK784" t="s">
        <v>121</v>
      </c>
      <c r="AL784" t="s">
        <v>282</v>
      </c>
      <c r="AM784" t="s">
        <v>107</v>
      </c>
      <c r="AN784" t="s">
        <v>98</v>
      </c>
      <c r="AO784" s="1" t="s">
        <v>80</v>
      </c>
      <c r="AP784" t="s">
        <v>108</v>
      </c>
      <c r="AQ784" t="s">
        <v>110</v>
      </c>
      <c r="AR784" t="s">
        <v>135</v>
      </c>
      <c r="AS784" t="s">
        <v>98</v>
      </c>
      <c r="AT784" s="1"/>
    </row>
    <row r="785" spans="1:47" x14ac:dyDescent="0.25">
      <c r="A785" s="1">
        <v>784</v>
      </c>
      <c r="O785" s="5">
        <f t="shared" si="204"/>
        <v>0</v>
      </c>
      <c r="P785" s="5" t="e">
        <f t="shared" si="205"/>
        <v>#DIV/0!</v>
      </c>
      <c r="R785" s="5">
        <f t="shared" si="206"/>
        <v>0</v>
      </c>
      <c r="S785" s="5">
        <f t="shared" si="207"/>
        <v>0</v>
      </c>
      <c r="T785" s="5">
        <f t="shared" si="208"/>
        <v>0</v>
      </c>
      <c r="U785" s="5">
        <f t="shared" si="209"/>
        <v>0</v>
      </c>
      <c r="V785" s="5">
        <f t="shared" si="210"/>
        <v>0</v>
      </c>
      <c r="W785" s="5">
        <f t="shared" si="211"/>
        <v>0</v>
      </c>
      <c r="X785" s="5">
        <f t="shared" si="212"/>
        <v>0</v>
      </c>
      <c r="Y785" s="5">
        <f t="shared" si="213"/>
        <v>0</v>
      </c>
      <c r="Z785" s="5">
        <f t="shared" si="214"/>
        <v>0</v>
      </c>
      <c r="AA785" s="5">
        <f t="shared" si="215"/>
        <v>0</v>
      </c>
      <c r="AB785" s="5">
        <f t="shared" si="216"/>
        <v>0</v>
      </c>
      <c r="AC785" s="5">
        <f t="shared" si="217"/>
        <v>0</v>
      </c>
      <c r="AD785" s="16"/>
      <c r="AF785" s="5">
        <f t="shared" si="218"/>
        <v>0</v>
      </c>
      <c r="AG785" s="5">
        <f t="shared" si="219"/>
        <v>0</v>
      </c>
      <c r="AH785" s="5" t="str">
        <f t="shared" si="220"/>
        <v>Correct</v>
      </c>
      <c r="AI785" t="s">
        <v>94</v>
      </c>
      <c r="AJ785">
        <v>67</v>
      </c>
      <c r="AK785" t="s">
        <v>121</v>
      </c>
      <c r="AL785" t="s">
        <v>281</v>
      </c>
      <c r="AM785" t="s">
        <v>107</v>
      </c>
      <c r="AN785" t="s">
        <v>98</v>
      </c>
      <c r="AO785" s="1" t="s">
        <v>80</v>
      </c>
      <c r="AQ785" t="s">
        <v>110</v>
      </c>
      <c r="AR785" t="s">
        <v>104</v>
      </c>
      <c r="AS785" t="s">
        <v>102</v>
      </c>
      <c r="AT785" s="1"/>
      <c r="AU785" t="s">
        <v>102</v>
      </c>
    </row>
    <row r="786" spans="1:47" x14ac:dyDescent="0.25">
      <c r="A786" s="1">
        <v>785</v>
      </c>
      <c r="F786" t="s">
        <v>43</v>
      </c>
      <c r="O786" s="5">
        <f t="shared" si="204"/>
        <v>1</v>
      </c>
      <c r="P786" s="5">
        <f t="shared" si="205"/>
        <v>3</v>
      </c>
      <c r="R786" s="5">
        <f t="shared" si="206"/>
        <v>0</v>
      </c>
      <c r="S786" s="5">
        <f t="shared" si="207"/>
        <v>0</v>
      </c>
      <c r="T786" s="5">
        <f t="shared" si="208"/>
        <v>0</v>
      </c>
      <c r="U786" s="5">
        <f t="shared" si="209"/>
        <v>0</v>
      </c>
      <c r="V786" s="5">
        <f t="shared" si="210"/>
        <v>1</v>
      </c>
      <c r="W786" s="5">
        <f t="shared" si="211"/>
        <v>0</v>
      </c>
      <c r="X786" s="5">
        <f t="shared" si="212"/>
        <v>0</v>
      </c>
      <c r="Y786" s="5">
        <f t="shared" si="213"/>
        <v>0</v>
      </c>
      <c r="Z786" s="5">
        <f t="shared" si="214"/>
        <v>0</v>
      </c>
      <c r="AA786" s="5">
        <f t="shared" si="215"/>
        <v>0</v>
      </c>
      <c r="AB786" s="5">
        <f t="shared" si="216"/>
        <v>0</v>
      </c>
      <c r="AC786" s="5">
        <f t="shared" si="217"/>
        <v>0</v>
      </c>
      <c r="AD786" s="16"/>
      <c r="AF786" s="5">
        <f t="shared" si="218"/>
        <v>1</v>
      </c>
      <c r="AG786" s="5">
        <f t="shared" si="219"/>
        <v>1</v>
      </c>
      <c r="AH786" s="5" t="str">
        <f t="shared" si="220"/>
        <v>Correct</v>
      </c>
      <c r="AI786" t="s">
        <v>105</v>
      </c>
      <c r="AJ786">
        <v>65</v>
      </c>
      <c r="AK786" t="s">
        <v>121</v>
      </c>
      <c r="AL786" t="s">
        <v>283</v>
      </c>
      <c r="AM786" t="s">
        <v>107</v>
      </c>
      <c r="AN786" t="s">
        <v>98</v>
      </c>
      <c r="AO786" s="1" t="s">
        <v>80</v>
      </c>
      <c r="AQ786" t="s">
        <v>133</v>
      </c>
      <c r="AR786" t="s">
        <v>104</v>
      </c>
      <c r="AS786" t="s">
        <v>102</v>
      </c>
      <c r="AT786" s="1"/>
      <c r="AU786" t="s">
        <v>102</v>
      </c>
    </row>
    <row r="787" spans="1:47" x14ac:dyDescent="0.25">
      <c r="A787" s="1">
        <v>786</v>
      </c>
      <c r="G787" t="s">
        <v>37</v>
      </c>
      <c r="O787" s="5">
        <f t="shared" si="204"/>
        <v>1</v>
      </c>
      <c r="P787" s="5">
        <f t="shared" si="205"/>
        <v>3</v>
      </c>
      <c r="R787" s="5">
        <f t="shared" si="206"/>
        <v>0</v>
      </c>
      <c r="S787" s="5">
        <f t="shared" si="207"/>
        <v>0</v>
      </c>
      <c r="T787" s="5">
        <f t="shared" si="208"/>
        <v>0</v>
      </c>
      <c r="U787" s="5">
        <f t="shared" si="209"/>
        <v>0</v>
      </c>
      <c r="V787" s="5">
        <f t="shared" si="210"/>
        <v>0</v>
      </c>
      <c r="W787" s="5">
        <f t="shared" si="211"/>
        <v>1</v>
      </c>
      <c r="X787" s="5">
        <f t="shared" si="212"/>
        <v>0</v>
      </c>
      <c r="Y787" s="5">
        <f t="shared" si="213"/>
        <v>0</v>
      </c>
      <c r="Z787" s="5">
        <f t="shared" si="214"/>
        <v>0</v>
      </c>
      <c r="AA787" s="5">
        <f t="shared" si="215"/>
        <v>0</v>
      </c>
      <c r="AB787" s="5">
        <f t="shared" si="216"/>
        <v>0</v>
      </c>
      <c r="AC787" s="5">
        <f t="shared" si="217"/>
        <v>0</v>
      </c>
      <c r="AD787" s="16"/>
      <c r="AF787" s="5">
        <f t="shared" si="218"/>
        <v>1</v>
      </c>
      <c r="AG787" s="5">
        <f t="shared" si="219"/>
        <v>1</v>
      </c>
      <c r="AH787" s="5" t="str">
        <f t="shared" si="220"/>
        <v>Correct</v>
      </c>
      <c r="AI787" t="s">
        <v>94</v>
      </c>
      <c r="AJ787">
        <v>60</v>
      </c>
      <c r="AK787" t="s">
        <v>121</v>
      </c>
      <c r="AL787" t="s">
        <v>282</v>
      </c>
      <c r="AM787" t="s">
        <v>107</v>
      </c>
      <c r="AN787" t="s">
        <v>98</v>
      </c>
      <c r="AO787" s="1" t="s">
        <v>80</v>
      </c>
      <c r="AP787" t="s">
        <v>126</v>
      </c>
      <c r="AQ787" t="s">
        <v>103</v>
      </c>
      <c r="AR787" t="s">
        <v>104</v>
      </c>
      <c r="AS787" t="s">
        <v>102</v>
      </c>
      <c r="AT787" s="1"/>
      <c r="AU787" t="s">
        <v>102</v>
      </c>
    </row>
    <row r="788" spans="1:47" x14ac:dyDescent="0.25">
      <c r="A788" s="1">
        <v>787</v>
      </c>
      <c r="C788" t="s">
        <v>40</v>
      </c>
      <c r="D788" t="s">
        <v>41</v>
      </c>
      <c r="E788" t="s">
        <v>42</v>
      </c>
      <c r="H788" t="s">
        <v>44</v>
      </c>
      <c r="J788" t="s">
        <v>46</v>
      </c>
      <c r="O788" s="5">
        <f t="shared" si="204"/>
        <v>5</v>
      </c>
      <c r="P788" s="5">
        <f t="shared" si="205"/>
        <v>0.6</v>
      </c>
      <c r="R788" s="5">
        <f t="shared" si="206"/>
        <v>0</v>
      </c>
      <c r="S788" s="5">
        <f t="shared" si="207"/>
        <v>0.6</v>
      </c>
      <c r="T788" s="5">
        <f t="shared" si="208"/>
        <v>0.6</v>
      </c>
      <c r="U788" s="5">
        <f t="shared" si="209"/>
        <v>0.6</v>
      </c>
      <c r="V788" s="5">
        <f t="shared" si="210"/>
        <v>0</v>
      </c>
      <c r="W788" s="5">
        <f t="shared" si="211"/>
        <v>0</v>
      </c>
      <c r="X788" s="5">
        <f t="shared" si="212"/>
        <v>0.6</v>
      </c>
      <c r="Y788" s="5">
        <f t="shared" si="213"/>
        <v>0</v>
      </c>
      <c r="Z788" s="5">
        <f t="shared" si="214"/>
        <v>0.6</v>
      </c>
      <c r="AA788" s="5">
        <f t="shared" si="215"/>
        <v>0</v>
      </c>
      <c r="AB788" s="5">
        <f t="shared" si="216"/>
        <v>0</v>
      </c>
      <c r="AC788" s="5">
        <f t="shared" si="217"/>
        <v>0</v>
      </c>
      <c r="AD788" s="16"/>
      <c r="AF788" s="5">
        <f t="shared" si="218"/>
        <v>3</v>
      </c>
      <c r="AG788" s="5">
        <f t="shared" si="219"/>
        <v>5</v>
      </c>
      <c r="AH788" s="5" t="str">
        <f t="shared" si="220"/>
        <v>Correct</v>
      </c>
      <c r="AI788" t="s">
        <v>105</v>
      </c>
      <c r="AJ788">
        <v>27</v>
      </c>
      <c r="AK788" t="s">
        <v>121</v>
      </c>
      <c r="AL788" t="s">
        <v>282</v>
      </c>
      <c r="AM788" t="s">
        <v>107</v>
      </c>
      <c r="AN788" t="s">
        <v>98</v>
      </c>
      <c r="AO788" s="1" t="s">
        <v>80</v>
      </c>
      <c r="AP788" t="s">
        <v>108</v>
      </c>
      <c r="AQ788" t="s">
        <v>110</v>
      </c>
      <c r="AR788" t="s">
        <v>101</v>
      </c>
      <c r="AS788" t="s">
        <v>102</v>
      </c>
      <c r="AT788" s="1"/>
      <c r="AU788" t="s">
        <v>102</v>
      </c>
    </row>
    <row r="789" spans="1:47" x14ac:dyDescent="0.25">
      <c r="A789" s="1">
        <v>788</v>
      </c>
      <c r="E789" t="s">
        <v>42</v>
      </c>
      <c r="K789" t="s">
        <v>47</v>
      </c>
      <c r="O789" s="5">
        <f t="shared" si="204"/>
        <v>2</v>
      </c>
      <c r="P789" s="5">
        <f t="shared" si="205"/>
        <v>1.5</v>
      </c>
      <c r="R789" s="5">
        <f t="shared" si="206"/>
        <v>0</v>
      </c>
      <c r="S789" s="5">
        <f t="shared" si="207"/>
        <v>0</v>
      </c>
      <c r="T789" s="5">
        <f t="shared" si="208"/>
        <v>0</v>
      </c>
      <c r="U789" s="5">
        <f t="shared" si="209"/>
        <v>1</v>
      </c>
      <c r="V789" s="5">
        <f t="shared" si="210"/>
        <v>0</v>
      </c>
      <c r="W789" s="5">
        <f t="shared" si="211"/>
        <v>0</v>
      </c>
      <c r="X789" s="5">
        <f t="shared" si="212"/>
        <v>0</v>
      </c>
      <c r="Y789" s="5">
        <f t="shared" si="213"/>
        <v>0</v>
      </c>
      <c r="Z789" s="5">
        <f t="shared" si="214"/>
        <v>0</v>
      </c>
      <c r="AA789" s="5">
        <f t="shared" si="215"/>
        <v>1</v>
      </c>
      <c r="AB789" s="5">
        <f t="shared" si="216"/>
        <v>0</v>
      </c>
      <c r="AC789" s="5">
        <f t="shared" si="217"/>
        <v>0</v>
      </c>
      <c r="AD789" s="16"/>
      <c r="AF789" s="5">
        <f t="shared" si="218"/>
        <v>2</v>
      </c>
      <c r="AG789" s="5">
        <f t="shared" si="219"/>
        <v>2</v>
      </c>
      <c r="AH789" s="5" t="str">
        <f t="shared" si="220"/>
        <v>Correct</v>
      </c>
      <c r="AI789" t="s">
        <v>94</v>
      </c>
      <c r="AJ789">
        <v>75</v>
      </c>
      <c r="AK789" t="s">
        <v>121</v>
      </c>
      <c r="AL789" t="s">
        <v>284</v>
      </c>
      <c r="AM789" t="s">
        <v>107</v>
      </c>
      <c r="AN789" t="s">
        <v>98</v>
      </c>
      <c r="AO789" s="1" t="s">
        <v>80</v>
      </c>
      <c r="AP789" t="s">
        <v>114</v>
      </c>
      <c r="AQ789" t="s">
        <v>110</v>
      </c>
      <c r="AR789" t="s">
        <v>104</v>
      </c>
      <c r="AS789" t="s">
        <v>102</v>
      </c>
      <c r="AT789" s="1"/>
      <c r="AU789" t="s">
        <v>98</v>
      </c>
    </row>
    <row r="790" spans="1:47" x14ac:dyDescent="0.25">
      <c r="A790" s="1">
        <v>789</v>
      </c>
      <c r="B790" t="s">
        <v>39</v>
      </c>
      <c r="C790" t="s">
        <v>40</v>
      </c>
      <c r="D790" t="s">
        <v>41</v>
      </c>
      <c r="E790" t="s">
        <v>42</v>
      </c>
      <c r="F790" t="s">
        <v>43</v>
      </c>
      <c r="G790" t="s">
        <v>37</v>
      </c>
      <c r="I790" t="s">
        <v>45</v>
      </c>
      <c r="J790" t="s">
        <v>46</v>
      </c>
      <c r="L790" t="s">
        <v>48</v>
      </c>
      <c r="O790" s="5">
        <f t="shared" si="204"/>
        <v>9</v>
      </c>
      <c r="P790" s="5">
        <f t="shared" si="205"/>
        <v>0.33333333333333331</v>
      </c>
      <c r="R790" s="5">
        <f t="shared" si="206"/>
        <v>0.33333333333333331</v>
      </c>
      <c r="S790" s="5">
        <f t="shared" si="207"/>
        <v>0.33333333333333331</v>
      </c>
      <c r="T790" s="5">
        <f t="shared" si="208"/>
        <v>0.33333333333333331</v>
      </c>
      <c r="U790" s="5">
        <f t="shared" si="209"/>
        <v>0.33333333333333331</v>
      </c>
      <c r="V790" s="5">
        <f t="shared" si="210"/>
        <v>0.33333333333333331</v>
      </c>
      <c r="W790" s="5">
        <f t="shared" si="211"/>
        <v>0.33333333333333331</v>
      </c>
      <c r="X790" s="5">
        <f t="shared" si="212"/>
        <v>0</v>
      </c>
      <c r="Y790" s="5">
        <f t="shared" si="213"/>
        <v>0.33333333333333331</v>
      </c>
      <c r="Z790" s="5">
        <f t="shared" si="214"/>
        <v>0.33333333333333331</v>
      </c>
      <c r="AA790" s="5">
        <f t="shared" si="215"/>
        <v>0</v>
      </c>
      <c r="AB790" s="5">
        <f t="shared" si="216"/>
        <v>0.33333333333333331</v>
      </c>
      <c r="AC790" s="5">
        <f t="shared" si="217"/>
        <v>0</v>
      </c>
      <c r="AD790" s="16"/>
      <c r="AF790" s="5">
        <f t="shared" si="218"/>
        <v>3</v>
      </c>
      <c r="AG790" s="5">
        <f t="shared" si="219"/>
        <v>9</v>
      </c>
      <c r="AH790" s="5" t="str">
        <f t="shared" si="220"/>
        <v>Correct</v>
      </c>
      <c r="AI790" t="s">
        <v>105</v>
      </c>
      <c r="AJ790">
        <v>61</v>
      </c>
      <c r="AK790" t="s">
        <v>121</v>
      </c>
      <c r="AL790" t="s">
        <v>285</v>
      </c>
      <c r="AM790" t="s">
        <v>107</v>
      </c>
      <c r="AN790" t="s">
        <v>98</v>
      </c>
      <c r="AO790" s="1" t="s">
        <v>80</v>
      </c>
      <c r="AP790" t="s">
        <v>126</v>
      </c>
      <c r="AQ790" t="s">
        <v>110</v>
      </c>
      <c r="AR790" t="s">
        <v>101</v>
      </c>
      <c r="AS790" t="s">
        <v>102</v>
      </c>
      <c r="AT790" s="1"/>
      <c r="AU790" t="s">
        <v>102</v>
      </c>
    </row>
    <row r="791" spans="1:47" x14ac:dyDescent="0.25">
      <c r="A791" s="1">
        <v>790</v>
      </c>
      <c r="O791" s="5">
        <f t="shared" si="204"/>
        <v>0</v>
      </c>
      <c r="P791" s="5" t="e">
        <f t="shared" si="205"/>
        <v>#DIV/0!</v>
      </c>
      <c r="R791" s="5">
        <f t="shared" si="206"/>
        <v>0</v>
      </c>
      <c r="S791" s="5">
        <f t="shared" si="207"/>
        <v>0</v>
      </c>
      <c r="T791" s="5">
        <f t="shared" si="208"/>
        <v>0</v>
      </c>
      <c r="U791" s="5">
        <f t="shared" si="209"/>
        <v>0</v>
      </c>
      <c r="V791" s="5">
        <f t="shared" si="210"/>
        <v>0</v>
      </c>
      <c r="W791" s="5">
        <f t="shared" si="211"/>
        <v>0</v>
      </c>
      <c r="X791" s="5">
        <f t="shared" si="212"/>
        <v>0</v>
      </c>
      <c r="Y791" s="5">
        <f t="shared" si="213"/>
        <v>0</v>
      </c>
      <c r="Z791" s="5">
        <f t="shared" si="214"/>
        <v>0</v>
      </c>
      <c r="AA791" s="5">
        <f t="shared" si="215"/>
        <v>0</v>
      </c>
      <c r="AB791" s="5">
        <f t="shared" si="216"/>
        <v>0</v>
      </c>
      <c r="AC791" s="5">
        <f t="shared" si="217"/>
        <v>0</v>
      </c>
      <c r="AD791" s="16"/>
      <c r="AF791" s="5">
        <f t="shared" si="218"/>
        <v>0</v>
      </c>
      <c r="AG791" s="5">
        <f t="shared" si="219"/>
        <v>0</v>
      </c>
      <c r="AH791" s="5" t="str">
        <f t="shared" si="220"/>
        <v>Correct</v>
      </c>
      <c r="AI791" t="s">
        <v>105</v>
      </c>
      <c r="AJ791">
        <v>79</v>
      </c>
      <c r="AK791" t="s">
        <v>121</v>
      </c>
      <c r="AL791" t="s">
        <v>286</v>
      </c>
      <c r="AM791" t="s">
        <v>107</v>
      </c>
      <c r="AN791" t="s">
        <v>98</v>
      </c>
      <c r="AO791" s="1" t="s">
        <v>80</v>
      </c>
      <c r="AP791" t="s">
        <v>99</v>
      </c>
      <c r="AQ791" t="s">
        <v>110</v>
      </c>
      <c r="AR791" t="s">
        <v>104</v>
      </c>
      <c r="AS791" t="s">
        <v>102</v>
      </c>
      <c r="AT791" s="1"/>
      <c r="AU791" t="s">
        <v>102</v>
      </c>
    </row>
    <row r="792" spans="1:47" x14ac:dyDescent="0.25">
      <c r="A792" s="1">
        <v>791</v>
      </c>
      <c r="C792" t="s">
        <v>40</v>
      </c>
      <c r="G792" t="s">
        <v>37</v>
      </c>
      <c r="K792" t="s">
        <v>47</v>
      </c>
      <c r="O792" s="5">
        <f t="shared" si="204"/>
        <v>3</v>
      </c>
      <c r="P792" s="5">
        <f t="shared" si="205"/>
        <v>1</v>
      </c>
      <c r="R792" s="5">
        <f t="shared" si="206"/>
        <v>0</v>
      </c>
      <c r="S792" s="5">
        <f t="shared" si="207"/>
        <v>1</v>
      </c>
      <c r="T792" s="5">
        <f t="shared" si="208"/>
        <v>0</v>
      </c>
      <c r="U792" s="5">
        <f t="shared" si="209"/>
        <v>0</v>
      </c>
      <c r="V792" s="5">
        <f t="shared" si="210"/>
        <v>0</v>
      </c>
      <c r="W792" s="5">
        <f t="shared" si="211"/>
        <v>1</v>
      </c>
      <c r="X792" s="5">
        <f t="shared" si="212"/>
        <v>0</v>
      </c>
      <c r="Y792" s="5">
        <f t="shared" si="213"/>
        <v>0</v>
      </c>
      <c r="Z792" s="5">
        <f t="shared" si="214"/>
        <v>0</v>
      </c>
      <c r="AA792" s="5">
        <f t="shared" si="215"/>
        <v>1</v>
      </c>
      <c r="AB792" s="5">
        <f t="shared" si="216"/>
        <v>0</v>
      </c>
      <c r="AC792" s="5">
        <f t="shared" si="217"/>
        <v>0</v>
      </c>
      <c r="AD792" s="16"/>
      <c r="AF792" s="5">
        <f t="shared" si="218"/>
        <v>3</v>
      </c>
      <c r="AG792" s="5">
        <f t="shared" si="219"/>
        <v>3</v>
      </c>
      <c r="AH792" s="5" t="str">
        <f t="shared" si="220"/>
        <v>Correct</v>
      </c>
      <c r="AI792" t="s">
        <v>94</v>
      </c>
      <c r="AJ792">
        <v>64</v>
      </c>
      <c r="AK792" t="s">
        <v>121</v>
      </c>
      <c r="AL792" t="s">
        <v>282</v>
      </c>
      <c r="AM792" t="s">
        <v>107</v>
      </c>
      <c r="AN792" t="s">
        <v>98</v>
      </c>
      <c r="AO792" s="1"/>
      <c r="AP792" t="s">
        <v>108</v>
      </c>
      <c r="AQ792" t="s">
        <v>100</v>
      </c>
      <c r="AR792" t="s">
        <v>101</v>
      </c>
      <c r="AS792" t="s">
        <v>102</v>
      </c>
      <c r="AT792" s="1"/>
      <c r="AU792" t="s">
        <v>102</v>
      </c>
    </row>
    <row r="793" spans="1:47" x14ac:dyDescent="0.25">
      <c r="A793" s="1">
        <v>792</v>
      </c>
      <c r="D793" t="s">
        <v>41</v>
      </c>
      <c r="F793" t="s">
        <v>43</v>
      </c>
      <c r="L793" t="s">
        <v>48</v>
      </c>
      <c r="O793" s="5">
        <f t="shared" si="204"/>
        <v>3</v>
      </c>
      <c r="P793" s="5">
        <f t="shared" si="205"/>
        <v>1</v>
      </c>
      <c r="R793" s="5">
        <f t="shared" si="206"/>
        <v>0</v>
      </c>
      <c r="S793" s="5">
        <f t="shared" si="207"/>
        <v>0</v>
      </c>
      <c r="T793" s="5">
        <f t="shared" si="208"/>
        <v>1</v>
      </c>
      <c r="U793" s="5">
        <f t="shared" si="209"/>
        <v>0</v>
      </c>
      <c r="V793" s="5">
        <f t="shared" si="210"/>
        <v>1</v>
      </c>
      <c r="W793" s="5">
        <f t="shared" si="211"/>
        <v>0</v>
      </c>
      <c r="X793" s="5">
        <f t="shared" si="212"/>
        <v>0</v>
      </c>
      <c r="Y793" s="5">
        <f t="shared" si="213"/>
        <v>0</v>
      </c>
      <c r="Z793" s="5">
        <f t="shared" si="214"/>
        <v>0</v>
      </c>
      <c r="AA793" s="5">
        <f t="shared" si="215"/>
        <v>0</v>
      </c>
      <c r="AB793" s="5">
        <f t="shared" si="216"/>
        <v>1</v>
      </c>
      <c r="AC793" s="5">
        <f t="shared" si="217"/>
        <v>0</v>
      </c>
      <c r="AD793" s="16"/>
      <c r="AF793" s="5">
        <f t="shared" si="218"/>
        <v>3</v>
      </c>
      <c r="AG793" s="5">
        <f t="shared" si="219"/>
        <v>3</v>
      </c>
      <c r="AH793" s="5" t="str">
        <f t="shared" si="220"/>
        <v>Correct</v>
      </c>
      <c r="AI793" t="s">
        <v>94</v>
      </c>
      <c r="AJ793">
        <v>62</v>
      </c>
      <c r="AK793" t="s">
        <v>121</v>
      </c>
      <c r="AL793" t="s">
        <v>282</v>
      </c>
      <c r="AM793" t="s">
        <v>107</v>
      </c>
      <c r="AN793" t="s">
        <v>98</v>
      </c>
      <c r="AO793" s="1" t="s">
        <v>80</v>
      </c>
      <c r="AP793" t="s">
        <v>114</v>
      </c>
      <c r="AQ793" t="s">
        <v>110</v>
      </c>
      <c r="AR793" t="s">
        <v>101</v>
      </c>
      <c r="AS793" t="s">
        <v>102</v>
      </c>
      <c r="AT793" s="1"/>
      <c r="AU793" t="s">
        <v>102</v>
      </c>
    </row>
    <row r="794" spans="1:47" x14ac:dyDescent="0.25">
      <c r="A794" s="1">
        <v>793</v>
      </c>
      <c r="O794" s="5">
        <f t="shared" si="204"/>
        <v>0</v>
      </c>
      <c r="P794" s="5" t="e">
        <f t="shared" si="205"/>
        <v>#DIV/0!</v>
      </c>
      <c r="R794" s="5">
        <f t="shared" si="206"/>
        <v>0</v>
      </c>
      <c r="S794" s="5">
        <f t="shared" si="207"/>
        <v>0</v>
      </c>
      <c r="T794" s="5">
        <f t="shared" si="208"/>
        <v>0</v>
      </c>
      <c r="U794" s="5">
        <f t="shared" si="209"/>
        <v>0</v>
      </c>
      <c r="V794" s="5">
        <f t="shared" si="210"/>
        <v>0</v>
      </c>
      <c r="W794" s="5">
        <f t="shared" si="211"/>
        <v>0</v>
      </c>
      <c r="X794" s="5">
        <f t="shared" si="212"/>
        <v>0</v>
      </c>
      <c r="Y794" s="5">
        <f t="shared" si="213"/>
        <v>0</v>
      </c>
      <c r="Z794" s="5">
        <f t="shared" si="214"/>
        <v>0</v>
      </c>
      <c r="AA794" s="5">
        <f t="shared" si="215"/>
        <v>0</v>
      </c>
      <c r="AB794" s="5">
        <f t="shared" si="216"/>
        <v>0</v>
      </c>
      <c r="AC794" s="5">
        <f t="shared" si="217"/>
        <v>0</v>
      </c>
      <c r="AD794" s="16"/>
      <c r="AF794" s="5">
        <f t="shared" si="218"/>
        <v>0</v>
      </c>
      <c r="AG794" s="5">
        <f t="shared" si="219"/>
        <v>0</v>
      </c>
      <c r="AH794" s="5" t="str">
        <f t="shared" si="220"/>
        <v>Correct</v>
      </c>
      <c r="AI794" t="s">
        <v>94</v>
      </c>
      <c r="AJ794">
        <v>69</v>
      </c>
      <c r="AK794" t="s">
        <v>121</v>
      </c>
      <c r="AL794" t="s">
        <v>217</v>
      </c>
      <c r="AM794" t="s">
        <v>107</v>
      </c>
      <c r="AO794" s="1" t="s">
        <v>80</v>
      </c>
      <c r="AQ794" t="s">
        <v>133</v>
      </c>
      <c r="AR794" t="s">
        <v>104</v>
      </c>
      <c r="AS794" t="s">
        <v>102</v>
      </c>
      <c r="AT794" s="1"/>
      <c r="AU794" t="s">
        <v>102</v>
      </c>
    </row>
    <row r="795" spans="1:47" x14ac:dyDescent="0.25">
      <c r="A795" s="1">
        <v>794</v>
      </c>
      <c r="B795" t="s">
        <v>39</v>
      </c>
      <c r="G795" t="s">
        <v>37</v>
      </c>
      <c r="O795" s="5">
        <f t="shared" si="204"/>
        <v>2</v>
      </c>
      <c r="P795" s="5">
        <f t="shared" si="205"/>
        <v>1.5</v>
      </c>
      <c r="R795" s="5">
        <f t="shared" si="206"/>
        <v>1</v>
      </c>
      <c r="S795" s="5">
        <f t="shared" si="207"/>
        <v>0</v>
      </c>
      <c r="T795" s="5">
        <f t="shared" si="208"/>
        <v>0</v>
      </c>
      <c r="U795" s="5">
        <f t="shared" si="209"/>
        <v>0</v>
      </c>
      <c r="V795" s="5">
        <f t="shared" si="210"/>
        <v>0</v>
      </c>
      <c r="W795" s="5">
        <f t="shared" si="211"/>
        <v>1</v>
      </c>
      <c r="X795" s="5">
        <f t="shared" si="212"/>
        <v>0</v>
      </c>
      <c r="Y795" s="5">
        <f t="shared" si="213"/>
        <v>0</v>
      </c>
      <c r="Z795" s="5">
        <f t="shared" si="214"/>
        <v>0</v>
      </c>
      <c r="AA795" s="5">
        <f t="shared" si="215"/>
        <v>0</v>
      </c>
      <c r="AB795" s="5">
        <f t="shared" si="216"/>
        <v>0</v>
      </c>
      <c r="AC795" s="5">
        <f t="shared" si="217"/>
        <v>0</v>
      </c>
      <c r="AD795" s="16"/>
      <c r="AF795" s="5">
        <f t="shared" si="218"/>
        <v>2</v>
      </c>
      <c r="AG795" s="5">
        <f t="shared" si="219"/>
        <v>2</v>
      </c>
      <c r="AH795" s="5" t="str">
        <f t="shared" si="220"/>
        <v>Correct</v>
      </c>
      <c r="AI795" t="s">
        <v>94</v>
      </c>
      <c r="AJ795">
        <v>74</v>
      </c>
      <c r="AK795" t="s">
        <v>121</v>
      </c>
      <c r="AL795" t="s">
        <v>282</v>
      </c>
      <c r="AM795" t="s">
        <v>107</v>
      </c>
      <c r="AN795" t="s">
        <v>98</v>
      </c>
      <c r="AO795" s="1" t="s">
        <v>80</v>
      </c>
      <c r="AQ795" t="s">
        <v>137</v>
      </c>
      <c r="AR795" t="s">
        <v>104</v>
      </c>
      <c r="AS795" t="s">
        <v>102</v>
      </c>
      <c r="AT795" s="1"/>
      <c r="AU795" t="s">
        <v>102</v>
      </c>
    </row>
    <row r="796" spans="1:47" x14ac:dyDescent="0.25">
      <c r="A796" s="1">
        <v>795</v>
      </c>
      <c r="C796" t="s">
        <v>40</v>
      </c>
      <c r="E796" t="s">
        <v>42</v>
      </c>
      <c r="K796" t="s">
        <v>47</v>
      </c>
      <c r="O796" s="5">
        <f t="shared" si="204"/>
        <v>3</v>
      </c>
      <c r="P796" s="5">
        <f t="shared" si="205"/>
        <v>1</v>
      </c>
      <c r="R796" s="5">
        <f t="shared" si="206"/>
        <v>0</v>
      </c>
      <c r="S796" s="5">
        <f t="shared" si="207"/>
        <v>1</v>
      </c>
      <c r="T796" s="5">
        <f t="shared" si="208"/>
        <v>0</v>
      </c>
      <c r="U796" s="5">
        <f t="shared" si="209"/>
        <v>1</v>
      </c>
      <c r="V796" s="5">
        <f t="shared" si="210"/>
        <v>0</v>
      </c>
      <c r="W796" s="5">
        <f t="shared" si="211"/>
        <v>0</v>
      </c>
      <c r="X796" s="5">
        <f t="shared" si="212"/>
        <v>0</v>
      </c>
      <c r="Y796" s="5">
        <f t="shared" si="213"/>
        <v>0</v>
      </c>
      <c r="Z796" s="5">
        <f t="shared" si="214"/>
        <v>0</v>
      </c>
      <c r="AA796" s="5">
        <f t="shared" si="215"/>
        <v>1</v>
      </c>
      <c r="AB796" s="5">
        <f t="shared" si="216"/>
        <v>0</v>
      </c>
      <c r="AC796" s="5">
        <f t="shared" si="217"/>
        <v>0</v>
      </c>
      <c r="AD796" s="16"/>
      <c r="AF796" s="5">
        <f t="shared" si="218"/>
        <v>3</v>
      </c>
      <c r="AG796" s="5">
        <f t="shared" si="219"/>
        <v>3</v>
      </c>
      <c r="AH796" s="5" t="str">
        <f t="shared" si="220"/>
        <v>Correct</v>
      </c>
      <c r="AI796" t="s">
        <v>94</v>
      </c>
      <c r="AJ796">
        <v>74</v>
      </c>
      <c r="AK796" t="s">
        <v>121</v>
      </c>
      <c r="AL796" t="s">
        <v>285</v>
      </c>
      <c r="AM796" t="s">
        <v>107</v>
      </c>
      <c r="AO796" s="1" t="s">
        <v>80</v>
      </c>
      <c r="AQ796" t="s">
        <v>120</v>
      </c>
      <c r="AR796" t="s">
        <v>104</v>
      </c>
      <c r="AS796" t="s">
        <v>102</v>
      </c>
      <c r="AT796" s="1"/>
      <c r="AU796" t="s">
        <v>102</v>
      </c>
    </row>
    <row r="797" spans="1:47" x14ac:dyDescent="0.25">
      <c r="A797" s="1">
        <v>796</v>
      </c>
      <c r="H797" t="s">
        <v>44</v>
      </c>
      <c r="J797" t="s">
        <v>46</v>
      </c>
      <c r="O797" s="5">
        <f t="shared" si="204"/>
        <v>2</v>
      </c>
      <c r="P797" s="5">
        <f t="shared" si="205"/>
        <v>1.5</v>
      </c>
      <c r="R797" s="5">
        <f t="shared" si="206"/>
        <v>0</v>
      </c>
      <c r="S797" s="5">
        <f t="shared" si="207"/>
        <v>0</v>
      </c>
      <c r="T797" s="5">
        <f t="shared" si="208"/>
        <v>0</v>
      </c>
      <c r="U797" s="5">
        <f t="shared" si="209"/>
        <v>0</v>
      </c>
      <c r="V797" s="5">
        <f t="shared" si="210"/>
        <v>0</v>
      </c>
      <c r="W797" s="5">
        <f t="shared" si="211"/>
        <v>0</v>
      </c>
      <c r="X797" s="5">
        <f t="shared" si="212"/>
        <v>1</v>
      </c>
      <c r="Y797" s="5">
        <f t="shared" si="213"/>
        <v>0</v>
      </c>
      <c r="Z797" s="5">
        <f t="shared" si="214"/>
        <v>1</v>
      </c>
      <c r="AA797" s="5">
        <f t="shared" si="215"/>
        <v>0</v>
      </c>
      <c r="AB797" s="5">
        <f t="shared" si="216"/>
        <v>0</v>
      </c>
      <c r="AC797" s="5">
        <f t="shared" si="217"/>
        <v>0</v>
      </c>
      <c r="AD797" s="16"/>
      <c r="AF797" s="5">
        <f t="shared" si="218"/>
        <v>2</v>
      </c>
      <c r="AG797" s="5">
        <f t="shared" si="219"/>
        <v>2</v>
      </c>
      <c r="AH797" s="5" t="str">
        <f t="shared" si="220"/>
        <v>Correct</v>
      </c>
      <c r="AI797" t="s">
        <v>94</v>
      </c>
      <c r="AJ797">
        <v>84</v>
      </c>
      <c r="AK797" t="s">
        <v>121</v>
      </c>
      <c r="AL797" t="s">
        <v>217</v>
      </c>
      <c r="AM797" t="s">
        <v>107</v>
      </c>
      <c r="AN797" t="s">
        <v>98</v>
      </c>
      <c r="AO797" s="1" t="s">
        <v>80</v>
      </c>
      <c r="AP797" t="s">
        <v>114</v>
      </c>
      <c r="AQ797" t="s">
        <v>103</v>
      </c>
      <c r="AR797" t="s">
        <v>104</v>
      </c>
      <c r="AS797" t="s">
        <v>102</v>
      </c>
      <c r="AT797" s="1"/>
      <c r="AU797" t="s">
        <v>102</v>
      </c>
    </row>
    <row r="798" spans="1:47" x14ac:dyDescent="0.25">
      <c r="A798" s="1">
        <v>797</v>
      </c>
      <c r="O798" s="5">
        <f t="shared" si="204"/>
        <v>0</v>
      </c>
      <c r="P798" s="5" t="e">
        <f t="shared" si="205"/>
        <v>#DIV/0!</v>
      </c>
      <c r="R798" s="5">
        <f t="shared" si="206"/>
        <v>0</v>
      </c>
      <c r="S798" s="5">
        <f t="shared" si="207"/>
        <v>0</v>
      </c>
      <c r="T798" s="5">
        <f t="shared" si="208"/>
        <v>0</v>
      </c>
      <c r="U798" s="5">
        <f t="shared" si="209"/>
        <v>0</v>
      </c>
      <c r="V798" s="5">
        <f t="shared" si="210"/>
        <v>0</v>
      </c>
      <c r="W798" s="5">
        <f t="shared" si="211"/>
        <v>0</v>
      </c>
      <c r="X798" s="5">
        <f t="shared" si="212"/>
        <v>0</v>
      </c>
      <c r="Y798" s="5">
        <f t="shared" si="213"/>
        <v>0</v>
      </c>
      <c r="Z798" s="5">
        <f t="shared" si="214"/>
        <v>0</v>
      </c>
      <c r="AA798" s="5">
        <f t="shared" si="215"/>
        <v>0</v>
      </c>
      <c r="AB798" s="5">
        <f t="shared" si="216"/>
        <v>0</v>
      </c>
      <c r="AC798" s="5">
        <f t="shared" si="217"/>
        <v>0</v>
      </c>
      <c r="AD798" s="16"/>
      <c r="AF798" s="5">
        <f t="shared" si="218"/>
        <v>0</v>
      </c>
      <c r="AG798" s="5">
        <f t="shared" si="219"/>
        <v>0</v>
      </c>
      <c r="AH798" s="5" t="str">
        <f t="shared" si="220"/>
        <v>Correct</v>
      </c>
      <c r="AI798" t="s">
        <v>105</v>
      </c>
      <c r="AJ798">
        <v>64</v>
      </c>
      <c r="AK798" t="s">
        <v>121</v>
      </c>
      <c r="AL798" t="s">
        <v>282</v>
      </c>
      <c r="AM798" t="s">
        <v>107</v>
      </c>
      <c r="AO798" s="1" t="s">
        <v>80</v>
      </c>
      <c r="AQ798" t="s">
        <v>103</v>
      </c>
      <c r="AR798" t="s">
        <v>104</v>
      </c>
      <c r="AS798" t="s">
        <v>102</v>
      </c>
      <c r="AT798" s="1"/>
      <c r="AU798" t="s">
        <v>98</v>
      </c>
    </row>
    <row r="799" spans="1:47" x14ac:dyDescent="0.25">
      <c r="A799" s="1">
        <v>798</v>
      </c>
      <c r="E799" t="s">
        <v>42</v>
      </c>
      <c r="G799" t="s">
        <v>37</v>
      </c>
      <c r="O799" s="5">
        <f t="shared" si="204"/>
        <v>2</v>
      </c>
      <c r="P799" s="5">
        <f t="shared" si="205"/>
        <v>1.5</v>
      </c>
      <c r="R799" s="5">
        <f t="shared" si="206"/>
        <v>0</v>
      </c>
      <c r="S799" s="5">
        <f t="shared" si="207"/>
        <v>0</v>
      </c>
      <c r="T799" s="5">
        <f t="shared" si="208"/>
        <v>0</v>
      </c>
      <c r="U799" s="5">
        <f t="shared" si="209"/>
        <v>1</v>
      </c>
      <c r="V799" s="5">
        <f t="shared" si="210"/>
        <v>0</v>
      </c>
      <c r="W799" s="5">
        <f t="shared" si="211"/>
        <v>1</v>
      </c>
      <c r="X799" s="5">
        <f t="shared" si="212"/>
        <v>0</v>
      </c>
      <c r="Y799" s="5">
        <f t="shared" si="213"/>
        <v>0</v>
      </c>
      <c r="Z799" s="5">
        <f t="shared" si="214"/>
        <v>0</v>
      </c>
      <c r="AA799" s="5">
        <f t="shared" si="215"/>
        <v>0</v>
      </c>
      <c r="AB799" s="5">
        <f t="shared" si="216"/>
        <v>0</v>
      </c>
      <c r="AC799" s="5">
        <f t="shared" si="217"/>
        <v>0</v>
      </c>
      <c r="AD799" s="16"/>
      <c r="AF799" s="5">
        <f t="shared" si="218"/>
        <v>2</v>
      </c>
      <c r="AG799" s="5">
        <f t="shared" si="219"/>
        <v>2</v>
      </c>
      <c r="AH799" s="5" t="str">
        <f t="shared" si="220"/>
        <v>Correct</v>
      </c>
      <c r="AI799" t="s">
        <v>105</v>
      </c>
      <c r="AJ799">
        <v>98</v>
      </c>
      <c r="AK799" t="s">
        <v>121</v>
      </c>
      <c r="AL799" t="s">
        <v>283</v>
      </c>
      <c r="AM799" t="s">
        <v>107</v>
      </c>
      <c r="AN799" t="s">
        <v>98</v>
      </c>
      <c r="AO799" s="1" t="s">
        <v>80</v>
      </c>
      <c r="AP799" t="s">
        <v>112</v>
      </c>
      <c r="AQ799" t="s">
        <v>110</v>
      </c>
      <c r="AR799" t="s">
        <v>104</v>
      </c>
      <c r="AS799" t="s">
        <v>102</v>
      </c>
      <c r="AT799" s="1"/>
      <c r="AU799" t="s">
        <v>98</v>
      </c>
    </row>
    <row r="800" spans="1:47" x14ac:dyDescent="0.25">
      <c r="A800" s="1">
        <v>799</v>
      </c>
      <c r="B800" t="s">
        <v>39</v>
      </c>
      <c r="C800" t="s">
        <v>40</v>
      </c>
      <c r="F800" t="s">
        <v>43</v>
      </c>
      <c r="O800" s="5">
        <f t="shared" si="204"/>
        <v>3</v>
      </c>
      <c r="P800" s="5">
        <f t="shared" si="205"/>
        <v>1</v>
      </c>
      <c r="R800" s="5">
        <f t="shared" si="206"/>
        <v>1</v>
      </c>
      <c r="S800" s="5">
        <f t="shared" si="207"/>
        <v>1</v>
      </c>
      <c r="T800" s="5">
        <f t="shared" si="208"/>
        <v>0</v>
      </c>
      <c r="U800" s="5">
        <f t="shared" si="209"/>
        <v>0</v>
      </c>
      <c r="V800" s="5">
        <f t="shared" si="210"/>
        <v>1</v>
      </c>
      <c r="W800" s="5">
        <f t="shared" si="211"/>
        <v>0</v>
      </c>
      <c r="X800" s="5">
        <f t="shared" si="212"/>
        <v>0</v>
      </c>
      <c r="Y800" s="5">
        <f t="shared" si="213"/>
        <v>0</v>
      </c>
      <c r="Z800" s="5">
        <f t="shared" si="214"/>
        <v>0</v>
      </c>
      <c r="AA800" s="5">
        <f t="shared" si="215"/>
        <v>0</v>
      </c>
      <c r="AB800" s="5">
        <f t="shared" si="216"/>
        <v>0</v>
      </c>
      <c r="AC800" s="5">
        <f t="shared" si="217"/>
        <v>0</v>
      </c>
      <c r="AD800" s="16"/>
      <c r="AF800" s="5">
        <f t="shared" si="218"/>
        <v>3</v>
      </c>
      <c r="AG800" s="5">
        <f t="shared" si="219"/>
        <v>3</v>
      </c>
      <c r="AH800" s="5" t="str">
        <f t="shared" si="220"/>
        <v>Correct</v>
      </c>
      <c r="AI800" t="s">
        <v>105</v>
      </c>
      <c r="AJ800">
        <v>72</v>
      </c>
      <c r="AK800" t="s">
        <v>121</v>
      </c>
      <c r="AL800" t="s">
        <v>283</v>
      </c>
      <c r="AM800" t="s">
        <v>107</v>
      </c>
      <c r="AN800" t="s">
        <v>98</v>
      </c>
      <c r="AO800" s="1" t="s">
        <v>80</v>
      </c>
      <c r="AP800" t="s">
        <v>114</v>
      </c>
      <c r="AQ800" t="s">
        <v>120</v>
      </c>
      <c r="AR800" t="s">
        <v>104</v>
      </c>
      <c r="AS800" t="s">
        <v>102</v>
      </c>
      <c r="AT800" s="1"/>
      <c r="AU800" t="s">
        <v>102</v>
      </c>
    </row>
    <row r="801" spans="1:47" x14ac:dyDescent="0.25">
      <c r="A801" s="1">
        <v>800</v>
      </c>
      <c r="B801" t="s">
        <v>39</v>
      </c>
      <c r="F801" t="s">
        <v>43</v>
      </c>
      <c r="O801" s="5">
        <f t="shared" si="204"/>
        <v>2</v>
      </c>
      <c r="P801" s="5">
        <f t="shared" si="205"/>
        <v>1.5</v>
      </c>
      <c r="R801" s="5">
        <f t="shared" si="206"/>
        <v>1</v>
      </c>
      <c r="S801" s="5">
        <f t="shared" si="207"/>
        <v>0</v>
      </c>
      <c r="T801" s="5">
        <f t="shared" si="208"/>
        <v>0</v>
      </c>
      <c r="U801" s="5">
        <f t="shared" si="209"/>
        <v>0</v>
      </c>
      <c r="V801" s="5">
        <f t="shared" si="210"/>
        <v>1</v>
      </c>
      <c r="W801" s="5">
        <f t="shared" si="211"/>
        <v>0</v>
      </c>
      <c r="X801" s="5">
        <f t="shared" si="212"/>
        <v>0</v>
      </c>
      <c r="Y801" s="5">
        <f t="shared" si="213"/>
        <v>0</v>
      </c>
      <c r="Z801" s="5">
        <f t="shared" si="214"/>
        <v>0</v>
      </c>
      <c r="AA801" s="5">
        <f t="shared" si="215"/>
        <v>0</v>
      </c>
      <c r="AB801" s="5">
        <f t="shared" si="216"/>
        <v>0</v>
      </c>
      <c r="AC801" s="5">
        <f t="shared" si="217"/>
        <v>0</v>
      </c>
      <c r="AD801" s="16"/>
      <c r="AF801" s="5">
        <f t="shared" si="218"/>
        <v>2</v>
      </c>
      <c r="AG801" s="5">
        <f t="shared" si="219"/>
        <v>2</v>
      </c>
      <c r="AH801" s="5" t="str">
        <f t="shared" si="220"/>
        <v>Correct</v>
      </c>
      <c r="AI801" t="s">
        <v>105</v>
      </c>
      <c r="AJ801">
        <v>63</v>
      </c>
      <c r="AK801" t="s">
        <v>121</v>
      </c>
      <c r="AL801" t="s">
        <v>283</v>
      </c>
      <c r="AM801" t="s">
        <v>107</v>
      </c>
      <c r="AN801" t="s">
        <v>98</v>
      </c>
      <c r="AO801" s="1" t="s">
        <v>80</v>
      </c>
      <c r="AP801" t="s">
        <v>99</v>
      </c>
      <c r="AR801" t="s">
        <v>104</v>
      </c>
      <c r="AS801" t="s">
        <v>102</v>
      </c>
      <c r="AT801" s="1"/>
      <c r="AU801" t="s">
        <v>102</v>
      </c>
    </row>
    <row r="802" spans="1:47" x14ac:dyDescent="0.25">
      <c r="A802" s="1">
        <v>801</v>
      </c>
      <c r="B802" t="s">
        <v>39</v>
      </c>
      <c r="F802" t="s">
        <v>43</v>
      </c>
      <c r="J802" t="s">
        <v>46</v>
      </c>
      <c r="L802" t="s">
        <v>48</v>
      </c>
      <c r="O802" s="5">
        <f t="shared" si="204"/>
        <v>4</v>
      </c>
      <c r="P802" s="5">
        <f t="shared" si="205"/>
        <v>0.75</v>
      </c>
      <c r="R802" s="5">
        <f t="shared" si="206"/>
        <v>0.75</v>
      </c>
      <c r="S802" s="5">
        <f t="shared" si="207"/>
        <v>0</v>
      </c>
      <c r="T802" s="5">
        <f t="shared" si="208"/>
        <v>0</v>
      </c>
      <c r="U802" s="5">
        <f t="shared" si="209"/>
        <v>0</v>
      </c>
      <c r="V802" s="5">
        <f t="shared" si="210"/>
        <v>0.75</v>
      </c>
      <c r="W802" s="5">
        <f t="shared" si="211"/>
        <v>0</v>
      </c>
      <c r="X802" s="5">
        <f t="shared" si="212"/>
        <v>0</v>
      </c>
      <c r="Y802" s="5">
        <f t="shared" si="213"/>
        <v>0</v>
      </c>
      <c r="Z802" s="5">
        <f t="shared" si="214"/>
        <v>0.75</v>
      </c>
      <c r="AA802" s="5">
        <f t="shared" si="215"/>
        <v>0</v>
      </c>
      <c r="AB802" s="5">
        <f t="shared" si="216"/>
        <v>0.75</v>
      </c>
      <c r="AC802" s="5">
        <f t="shared" si="217"/>
        <v>0</v>
      </c>
      <c r="AD802" s="16"/>
      <c r="AF802" s="5">
        <f t="shared" si="218"/>
        <v>3</v>
      </c>
      <c r="AG802" s="5">
        <f t="shared" si="219"/>
        <v>4</v>
      </c>
      <c r="AH802" s="5" t="str">
        <f t="shared" si="220"/>
        <v>Correct</v>
      </c>
      <c r="AI802" t="s">
        <v>94</v>
      </c>
      <c r="AJ802">
        <v>78</v>
      </c>
      <c r="AK802" t="s">
        <v>121</v>
      </c>
      <c r="AL802" t="s">
        <v>282</v>
      </c>
      <c r="AM802" t="s">
        <v>107</v>
      </c>
      <c r="AN802" t="s">
        <v>98</v>
      </c>
      <c r="AO802" s="1" t="s">
        <v>80</v>
      </c>
      <c r="AP802" t="s">
        <v>114</v>
      </c>
      <c r="AQ802" t="s">
        <v>120</v>
      </c>
      <c r="AR802" t="s">
        <v>104</v>
      </c>
      <c r="AS802" t="s">
        <v>98</v>
      </c>
      <c r="AT802" s="1"/>
      <c r="AU802" t="s">
        <v>102</v>
      </c>
    </row>
    <row r="803" spans="1:47" x14ac:dyDescent="0.25">
      <c r="A803" s="1">
        <v>802</v>
      </c>
      <c r="D803" t="s">
        <v>41</v>
      </c>
      <c r="G803" t="s">
        <v>37</v>
      </c>
      <c r="L803" t="s">
        <v>48</v>
      </c>
      <c r="O803" s="5">
        <f t="shared" si="204"/>
        <v>3</v>
      </c>
      <c r="P803" s="5">
        <f t="shared" si="205"/>
        <v>1</v>
      </c>
      <c r="R803" s="5">
        <f t="shared" si="206"/>
        <v>0</v>
      </c>
      <c r="S803" s="5">
        <f t="shared" si="207"/>
        <v>0</v>
      </c>
      <c r="T803" s="5">
        <f t="shared" si="208"/>
        <v>1</v>
      </c>
      <c r="U803" s="5">
        <f t="shared" si="209"/>
        <v>0</v>
      </c>
      <c r="V803" s="5">
        <f t="shared" si="210"/>
        <v>0</v>
      </c>
      <c r="W803" s="5">
        <f t="shared" si="211"/>
        <v>1</v>
      </c>
      <c r="X803" s="5">
        <f t="shared" si="212"/>
        <v>0</v>
      </c>
      <c r="Y803" s="5">
        <f t="shared" si="213"/>
        <v>0</v>
      </c>
      <c r="Z803" s="5">
        <f t="shared" si="214"/>
        <v>0</v>
      </c>
      <c r="AA803" s="5">
        <f t="shared" si="215"/>
        <v>0</v>
      </c>
      <c r="AB803" s="5">
        <f t="shared" si="216"/>
        <v>1</v>
      </c>
      <c r="AC803" s="5">
        <f t="shared" si="217"/>
        <v>0</v>
      </c>
      <c r="AD803" s="16"/>
      <c r="AF803" s="5">
        <f t="shared" si="218"/>
        <v>3</v>
      </c>
      <c r="AG803" s="5">
        <f t="shared" si="219"/>
        <v>3</v>
      </c>
      <c r="AH803" s="5" t="str">
        <f t="shared" si="220"/>
        <v>Correct</v>
      </c>
      <c r="AI803" t="s">
        <v>94</v>
      </c>
      <c r="AJ803">
        <v>81</v>
      </c>
      <c r="AK803" t="s">
        <v>121</v>
      </c>
      <c r="AL803" t="s">
        <v>281</v>
      </c>
      <c r="AM803" t="s">
        <v>143</v>
      </c>
      <c r="AN803" t="s">
        <v>98</v>
      </c>
      <c r="AO803" s="1" t="s">
        <v>80</v>
      </c>
      <c r="AP803" t="s">
        <v>99</v>
      </c>
      <c r="AQ803" t="s">
        <v>110</v>
      </c>
      <c r="AR803" t="s">
        <v>104</v>
      </c>
      <c r="AS803" t="s">
        <v>102</v>
      </c>
      <c r="AT803" s="1"/>
    </row>
    <row r="804" spans="1:47" x14ac:dyDescent="0.25">
      <c r="A804" s="1">
        <v>803</v>
      </c>
      <c r="F804" t="s">
        <v>43</v>
      </c>
      <c r="G804" t="s">
        <v>37</v>
      </c>
      <c r="H804" t="s">
        <v>44</v>
      </c>
      <c r="O804" s="5">
        <f t="shared" si="204"/>
        <v>3</v>
      </c>
      <c r="P804" s="5">
        <f t="shared" si="205"/>
        <v>1</v>
      </c>
      <c r="R804" s="5">
        <f t="shared" si="206"/>
        <v>0</v>
      </c>
      <c r="S804" s="5">
        <f t="shared" si="207"/>
        <v>0</v>
      </c>
      <c r="T804" s="5">
        <f t="shared" si="208"/>
        <v>0</v>
      </c>
      <c r="U804" s="5">
        <f t="shared" si="209"/>
        <v>0</v>
      </c>
      <c r="V804" s="5">
        <f t="shared" si="210"/>
        <v>1</v>
      </c>
      <c r="W804" s="5">
        <f t="shared" si="211"/>
        <v>1</v>
      </c>
      <c r="X804" s="5">
        <f t="shared" si="212"/>
        <v>1</v>
      </c>
      <c r="Y804" s="5">
        <f t="shared" si="213"/>
        <v>0</v>
      </c>
      <c r="Z804" s="5">
        <f t="shared" si="214"/>
        <v>0</v>
      </c>
      <c r="AA804" s="5">
        <f t="shared" si="215"/>
        <v>0</v>
      </c>
      <c r="AB804" s="5">
        <f t="shared" si="216"/>
        <v>0</v>
      </c>
      <c r="AC804" s="5">
        <f t="shared" si="217"/>
        <v>0</v>
      </c>
      <c r="AD804" s="16"/>
      <c r="AF804" s="5">
        <f t="shared" si="218"/>
        <v>3</v>
      </c>
      <c r="AG804" s="5">
        <f t="shared" si="219"/>
        <v>3</v>
      </c>
      <c r="AH804" s="5" t="str">
        <f t="shared" si="220"/>
        <v>Correct</v>
      </c>
      <c r="AI804" t="s">
        <v>94</v>
      </c>
      <c r="AJ804">
        <v>83</v>
      </c>
      <c r="AK804" t="s">
        <v>121</v>
      </c>
      <c r="AL804" t="s">
        <v>282</v>
      </c>
      <c r="AM804" t="s">
        <v>107</v>
      </c>
      <c r="AO804" s="1" t="s">
        <v>80</v>
      </c>
      <c r="AP804" t="s">
        <v>109</v>
      </c>
      <c r="AQ804" t="s">
        <v>110</v>
      </c>
      <c r="AR804" t="s">
        <v>104</v>
      </c>
      <c r="AS804" t="s">
        <v>102</v>
      </c>
      <c r="AT804" s="1"/>
      <c r="AU804" t="s">
        <v>102</v>
      </c>
    </row>
    <row r="805" spans="1:47" x14ac:dyDescent="0.25">
      <c r="A805" s="1">
        <v>804</v>
      </c>
      <c r="F805" t="s">
        <v>43</v>
      </c>
      <c r="H805" t="s">
        <v>44</v>
      </c>
      <c r="O805" s="5">
        <f t="shared" si="204"/>
        <v>2</v>
      </c>
      <c r="P805" s="5">
        <f t="shared" si="205"/>
        <v>1.5</v>
      </c>
      <c r="R805" s="5">
        <f t="shared" si="206"/>
        <v>0</v>
      </c>
      <c r="S805" s="5">
        <f t="shared" si="207"/>
        <v>0</v>
      </c>
      <c r="T805" s="5">
        <f t="shared" si="208"/>
        <v>0</v>
      </c>
      <c r="U805" s="5">
        <f t="shared" si="209"/>
        <v>0</v>
      </c>
      <c r="V805" s="5">
        <f t="shared" si="210"/>
        <v>1</v>
      </c>
      <c r="W805" s="5">
        <f t="shared" si="211"/>
        <v>0</v>
      </c>
      <c r="X805" s="5">
        <f t="shared" si="212"/>
        <v>1</v>
      </c>
      <c r="Y805" s="5">
        <f t="shared" si="213"/>
        <v>0</v>
      </c>
      <c r="Z805" s="5">
        <f t="shared" si="214"/>
        <v>0</v>
      </c>
      <c r="AA805" s="5">
        <f t="shared" si="215"/>
        <v>0</v>
      </c>
      <c r="AB805" s="5">
        <f t="shared" si="216"/>
        <v>0</v>
      </c>
      <c r="AC805" s="5">
        <f t="shared" si="217"/>
        <v>0</v>
      </c>
      <c r="AD805" s="16"/>
      <c r="AF805" s="5">
        <f t="shared" si="218"/>
        <v>2</v>
      </c>
      <c r="AG805" s="5">
        <f t="shared" si="219"/>
        <v>2</v>
      </c>
      <c r="AH805" s="5" t="str">
        <f t="shared" si="220"/>
        <v>Correct</v>
      </c>
      <c r="AI805" t="s">
        <v>94</v>
      </c>
      <c r="AJ805">
        <v>72</v>
      </c>
      <c r="AK805" t="s">
        <v>121</v>
      </c>
      <c r="AL805" t="s">
        <v>287</v>
      </c>
      <c r="AM805" t="s">
        <v>107</v>
      </c>
      <c r="AN805" t="s">
        <v>98</v>
      </c>
      <c r="AO805" s="1" t="s">
        <v>80</v>
      </c>
      <c r="AP805" t="s">
        <v>99</v>
      </c>
      <c r="AQ805" t="s">
        <v>137</v>
      </c>
      <c r="AR805" t="s">
        <v>104</v>
      </c>
      <c r="AS805" t="s">
        <v>102</v>
      </c>
      <c r="AT805" s="1"/>
      <c r="AU805" t="s">
        <v>102</v>
      </c>
    </row>
    <row r="806" spans="1:47" x14ac:dyDescent="0.25">
      <c r="A806" s="1">
        <v>805</v>
      </c>
      <c r="B806" t="s">
        <v>39</v>
      </c>
      <c r="C806" t="s">
        <v>40</v>
      </c>
      <c r="E806" t="s">
        <v>42</v>
      </c>
      <c r="O806" s="5">
        <f t="shared" si="204"/>
        <v>3</v>
      </c>
      <c r="P806" s="5">
        <f t="shared" si="205"/>
        <v>1</v>
      </c>
      <c r="R806" s="5">
        <f t="shared" si="206"/>
        <v>1</v>
      </c>
      <c r="S806" s="5">
        <f t="shared" si="207"/>
        <v>1</v>
      </c>
      <c r="T806" s="5">
        <f t="shared" si="208"/>
        <v>0</v>
      </c>
      <c r="U806" s="5">
        <f t="shared" si="209"/>
        <v>1</v>
      </c>
      <c r="V806" s="5">
        <f t="shared" si="210"/>
        <v>0</v>
      </c>
      <c r="W806" s="5">
        <f t="shared" si="211"/>
        <v>0</v>
      </c>
      <c r="X806" s="5">
        <f t="shared" si="212"/>
        <v>0</v>
      </c>
      <c r="Y806" s="5">
        <f t="shared" si="213"/>
        <v>0</v>
      </c>
      <c r="Z806" s="5">
        <f t="shared" si="214"/>
        <v>0</v>
      </c>
      <c r="AA806" s="5">
        <f t="shared" si="215"/>
        <v>0</v>
      </c>
      <c r="AB806" s="5">
        <f t="shared" si="216"/>
        <v>0</v>
      </c>
      <c r="AC806" s="5">
        <f t="shared" si="217"/>
        <v>0</v>
      </c>
      <c r="AD806" s="16"/>
      <c r="AF806" s="5">
        <f t="shared" si="218"/>
        <v>3</v>
      </c>
      <c r="AG806" s="5">
        <f t="shared" si="219"/>
        <v>3</v>
      </c>
      <c r="AH806" s="5" t="str">
        <f t="shared" si="220"/>
        <v>Correct</v>
      </c>
      <c r="AI806" t="s">
        <v>94</v>
      </c>
      <c r="AJ806">
        <v>86</v>
      </c>
      <c r="AK806" t="s">
        <v>121</v>
      </c>
      <c r="AL806" t="s">
        <v>286</v>
      </c>
      <c r="AM806" t="s">
        <v>107</v>
      </c>
      <c r="AN806" t="s">
        <v>98</v>
      </c>
      <c r="AO806" s="1" t="s">
        <v>80</v>
      </c>
      <c r="AP806" t="s">
        <v>99</v>
      </c>
      <c r="AQ806" t="s">
        <v>137</v>
      </c>
      <c r="AR806" t="s">
        <v>104</v>
      </c>
      <c r="AS806" t="s">
        <v>102</v>
      </c>
      <c r="AT806" s="1"/>
      <c r="AU806" t="s">
        <v>98</v>
      </c>
    </row>
    <row r="807" spans="1:47" x14ac:dyDescent="0.25">
      <c r="A807" s="1">
        <v>806</v>
      </c>
      <c r="B807" t="s">
        <v>39</v>
      </c>
      <c r="C807" t="s">
        <v>40</v>
      </c>
      <c r="D807" t="s">
        <v>41</v>
      </c>
      <c r="O807" s="5">
        <f t="shared" si="204"/>
        <v>3</v>
      </c>
      <c r="P807" s="5">
        <f t="shared" si="205"/>
        <v>1</v>
      </c>
      <c r="R807" s="5">
        <f t="shared" si="206"/>
        <v>1</v>
      </c>
      <c r="S807" s="5">
        <f t="shared" si="207"/>
        <v>1</v>
      </c>
      <c r="T807" s="5">
        <f t="shared" si="208"/>
        <v>1</v>
      </c>
      <c r="U807" s="5">
        <f t="shared" si="209"/>
        <v>0</v>
      </c>
      <c r="V807" s="5">
        <f t="shared" si="210"/>
        <v>0</v>
      </c>
      <c r="W807" s="5">
        <f t="shared" si="211"/>
        <v>0</v>
      </c>
      <c r="X807" s="5">
        <f t="shared" si="212"/>
        <v>0</v>
      </c>
      <c r="Y807" s="5">
        <f t="shared" si="213"/>
        <v>0</v>
      </c>
      <c r="Z807" s="5">
        <f t="shared" si="214"/>
        <v>0</v>
      </c>
      <c r="AA807" s="5">
        <f t="shared" si="215"/>
        <v>0</v>
      </c>
      <c r="AB807" s="5">
        <f t="shared" si="216"/>
        <v>0</v>
      </c>
      <c r="AC807" s="5">
        <f t="shared" si="217"/>
        <v>0</v>
      </c>
      <c r="AD807" s="16"/>
      <c r="AF807" s="5">
        <f t="shared" si="218"/>
        <v>3</v>
      </c>
      <c r="AG807" s="5">
        <f t="shared" si="219"/>
        <v>3</v>
      </c>
      <c r="AH807" s="5" t="str">
        <f t="shared" si="220"/>
        <v>Correct</v>
      </c>
      <c r="AI807" t="s">
        <v>94</v>
      </c>
      <c r="AJ807">
        <v>78</v>
      </c>
      <c r="AK807" t="s">
        <v>121</v>
      </c>
      <c r="AL807" t="s">
        <v>287</v>
      </c>
      <c r="AM807" t="s">
        <v>107</v>
      </c>
      <c r="AN807" t="s">
        <v>98</v>
      </c>
      <c r="AO807" s="1" t="s">
        <v>80</v>
      </c>
      <c r="AP807" t="s">
        <v>112</v>
      </c>
      <c r="AQ807" t="s">
        <v>120</v>
      </c>
      <c r="AR807" t="s">
        <v>104</v>
      </c>
      <c r="AS807" t="s">
        <v>102</v>
      </c>
      <c r="AT807" s="1"/>
      <c r="AU807" t="s">
        <v>98</v>
      </c>
    </row>
    <row r="808" spans="1:47" x14ac:dyDescent="0.25">
      <c r="A808" s="1">
        <v>807</v>
      </c>
      <c r="C808" t="s">
        <v>40</v>
      </c>
      <c r="O808" s="5">
        <f t="shared" si="204"/>
        <v>1</v>
      </c>
      <c r="P808" s="5">
        <f t="shared" si="205"/>
        <v>3</v>
      </c>
      <c r="R808" s="5">
        <f t="shared" si="206"/>
        <v>0</v>
      </c>
      <c r="S808" s="5">
        <f t="shared" si="207"/>
        <v>1</v>
      </c>
      <c r="T808" s="5">
        <f t="shared" si="208"/>
        <v>0</v>
      </c>
      <c r="U808" s="5">
        <f t="shared" si="209"/>
        <v>0</v>
      </c>
      <c r="V808" s="5">
        <f t="shared" si="210"/>
        <v>0</v>
      </c>
      <c r="W808" s="5">
        <f t="shared" si="211"/>
        <v>0</v>
      </c>
      <c r="X808" s="5">
        <f t="shared" si="212"/>
        <v>0</v>
      </c>
      <c r="Y808" s="5">
        <f t="shared" si="213"/>
        <v>0</v>
      </c>
      <c r="Z808" s="5">
        <f t="shared" si="214"/>
        <v>0</v>
      </c>
      <c r="AA808" s="5">
        <f t="shared" si="215"/>
        <v>0</v>
      </c>
      <c r="AB808" s="5">
        <f t="shared" si="216"/>
        <v>0</v>
      </c>
      <c r="AC808" s="5">
        <f t="shared" si="217"/>
        <v>0</v>
      </c>
      <c r="AD808" s="16"/>
      <c r="AF808" s="5">
        <f t="shared" si="218"/>
        <v>1</v>
      </c>
      <c r="AG808" s="5">
        <f t="shared" si="219"/>
        <v>1</v>
      </c>
      <c r="AH808" s="5" t="str">
        <f t="shared" si="220"/>
        <v>Correct</v>
      </c>
      <c r="AI808" t="s">
        <v>94</v>
      </c>
      <c r="AJ808">
        <v>83</v>
      </c>
      <c r="AK808" t="s">
        <v>121</v>
      </c>
      <c r="AL808" t="s">
        <v>217</v>
      </c>
      <c r="AM808" t="s">
        <v>107</v>
      </c>
      <c r="AO808" s="1" t="s">
        <v>80</v>
      </c>
      <c r="AP808" t="s">
        <v>126</v>
      </c>
      <c r="AQ808" t="s">
        <v>103</v>
      </c>
      <c r="AR808" t="s">
        <v>104</v>
      </c>
      <c r="AS808" t="s">
        <v>102</v>
      </c>
      <c r="AT808" s="1"/>
    </row>
    <row r="809" spans="1:47" x14ac:dyDescent="0.25">
      <c r="A809" s="1">
        <v>808</v>
      </c>
      <c r="O809" s="5">
        <f t="shared" si="204"/>
        <v>0</v>
      </c>
      <c r="P809" s="5" t="e">
        <f t="shared" si="205"/>
        <v>#DIV/0!</v>
      </c>
      <c r="R809" s="5">
        <f t="shared" si="206"/>
        <v>0</v>
      </c>
      <c r="S809" s="5">
        <f t="shared" si="207"/>
        <v>0</v>
      </c>
      <c r="T809" s="5">
        <f t="shared" si="208"/>
        <v>0</v>
      </c>
      <c r="U809" s="5">
        <f t="shared" si="209"/>
        <v>0</v>
      </c>
      <c r="V809" s="5">
        <f t="shared" si="210"/>
        <v>0</v>
      </c>
      <c r="W809" s="5">
        <f t="shared" si="211"/>
        <v>0</v>
      </c>
      <c r="X809" s="5">
        <f t="shared" si="212"/>
        <v>0</v>
      </c>
      <c r="Y809" s="5">
        <f t="shared" si="213"/>
        <v>0</v>
      </c>
      <c r="Z809" s="5">
        <f t="shared" si="214"/>
        <v>0</v>
      </c>
      <c r="AA809" s="5">
        <f t="shared" si="215"/>
        <v>0</v>
      </c>
      <c r="AB809" s="5">
        <f t="shared" si="216"/>
        <v>0</v>
      </c>
      <c r="AC809" s="5">
        <f t="shared" si="217"/>
        <v>0</v>
      </c>
      <c r="AD809" s="16"/>
      <c r="AF809" s="5">
        <f t="shared" si="218"/>
        <v>0</v>
      </c>
      <c r="AG809" s="5">
        <f t="shared" si="219"/>
        <v>0</v>
      </c>
      <c r="AH809" s="5" t="str">
        <f t="shared" si="220"/>
        <v>Correct</v>
      </c>
      <c r="AI809" t="s">
        <v>105</v>
      </c>
      <c r="AJ809">
        <v>85</v>
      </c>
      <c r="AK809" t="s">
        <v>121</v>
      </c>
      <c r="AL809" t="s">
        <v>217</v>
      </c>
      <c r="AM809" t="s">
        <v>107</v>
      </c>
      <c r="AN809" t="s">
        <v>98</v>
      </c>
      <c r="AO809" s="1" t="s">
        <v>80</v>
      </c>
      <c r="AP809" t="s">
        <v>126</v>
      </c>
      <c r="AQ809" t="s">
        <v>103</v>
      </c>
      <c r="AR809" t="s">
        <v>104</v>
      </c>
      <c r="AS809" t="s">
        <v>102</v>
      </c>
      <c r="AT809" s="1"/>
      <c r="AU809" t="s">
        <v>98</v>
      </c>
    </row>
    <row r="810" spans="1:47" x14ac:dyDescent="0.25">
      <c r="A810" s="1">
        <v>809</v>
      </c>
      <c r="B810" t="s">
        <v>39</v>
      </c>
      <c r="C810" t="s">
        <v>40</v>
      </c>
      <c r="J810" t="s">
        <v>46</v>
      </c>
      <c r="O810" s="5">
        <f t="shared" si="204"/>
        <v>3</v>
      </c>
      <c r="P810" s="5">
        <f t="shared" si="205"/>
        <v>1</v>
      </c>
      <c r="R810" s="5">
        <f t="shared" si="206"/>
        <v>1</v>
      </c>
      <c r="S810" s="5">
        <f t="shared" si="207"/>
        <v>1</v>
      </c>
      <c r="T810" s="5">
        <f t="shared" si="208"/>
        <v>0</v>
      </c>
      <c r="U810" s="5">
        <f t="shared" si="209"/>
        <v>0</v>
      </c>
      <c r="V810" s="5">
        <f t="shared" si="210"/>
        <v>0</v>
      </c>
      <c r="W810" s="5">
        <f t="shared" si="211"/>
        <v>0</v>
      </c>
      <c r="X810" s="5">
        <f t="shared" si="212"/>
        <v>0</v>
      </c>
      <c r="Y810" s="5">
        <f t="shared" si="213"/>
        <v>0</v>
      </c>
      <c r="Z810" s="5">
        <f t="shared" si="214"/>
        <v>1</v>
      </c>
      <c r="AA810" s="5">
        <f t="shared" si="215"/>
        <v>0</v>
      </c>
      <c r="AB810" s="5">
        <f t="shared" si="216"/>
        <v>0</v>
      </c>
      <c r="AC810" s="5">
        <f t="shared" si="217"/>
        <v>0</v>
      </c>
      <c r="AD810" s="16"/>
      <c r="AF810" s="5">
        <f t="shared" si="218"/>
        <v>3</v>
      </c>
      <c r="AG810" s="5">
        <f t="shared" si="219"/>
        <v>3</v>
      </c>
      <c r="AH810" s="5" t="str">
        <f t="shared" si="220"/>
        <v>Correct</v>
      </c>
      <c r="AI810" t="s">
        <v>105</v>
      </c>
      <c r="AJ810">
        <v>91</v>
      </c>
      <c r="AK810" t="s">
        <v>121</v>
      </c>
      <c r="AL810" t="s">
        <v>217</v>
      </c>
      <c r="AM810" t="s">
        <v>107</v>
      </c>
      <c r="AN810" t="s">
        <v>98</v>
      </c>
      <c r="AO810" s="1" t="s">
        <v>80</v>
      </c>
      <c r="AP810" t="s">
        <v>126</v>
      </c>
      <c r="AQ810" t="s">
        <v>110</v>
      </c>
      <c r="AR810" t="s">
        <v>104</v>
      </c>
      <c r="AS810" t="s">
        <v>102</v>
      </c>
      <c r="AT810" s="1"/>
      <c r="AU810" t="s">
        <v>98</v>
      </c>
    </row>
    <row r="811" spans="1:47" x14ac:dyDescent="0.25">
      <c r="A811" s="1">
        <v>810</v>
      </c>
      <c r="B811" t="s">
        <v>39</v>
      </c>
      <c r="C811" t="s">
        <v>40</v>
      </c>
      <c r="H811" t="s">
        <v>44</v>
      </c>
      <c r="O811" s="5">
        <f t="shared" si="204"/>
        <v>3</v>
      </c>
      <c r="P811" s="5">
        <f t="shared" si="205"/>
        <v>1</v>
      </c>
      <c r="R811" s="5">
        <f t="shared" si="206"/>
        <v>1</v>
      </c>
      <c r="S811" s="5">
        <f t="shared" si="207"/>
        <v>1</v>
      </c>
      <c r="T811" s="5">
        <f t="shared" si="208"/>
        <v>0</v>
      </c>
      <c r="U811" s="5">
        <f t="shared" si="209"/>
        <v>0</v>
      </c>
      <c r="V811" s="5">
        <f t="shared" si="210"/>
        <v>0</v>
      </c>
      <c r="W811" s="5">
        <f t="shared" si="211"/>
        <v>0</v>
      </c>
      <c r="X811" s="5">
        <f t="shared" si="212"/>
        <v>1</v>
      </c>
      <c r="Y811" s="5">
        <f t="shared" si="213"/>
        <v>0</v>
      </c>
      <c r="Z811" s="5">
        <f t="shared" si="214"/>
        <v>0</v>
      </c>
      <c r="AA811" s="5">
        <f t="shared" si="215"/>
        <v>0</v>
      </c>
      <c r="AB811" s="5">
        <f t="shared" si="216"/>
        <v>0</v>
      </c>
      <c r="AC811" s="5">
        <f t="shared" si="217"/>
        <v>0</v>
      </c>
      <c r="AD811" s="16"/>
      <c r="AF811" s="5">
        <f t="shared" si="218"/>
        <v>3</v>
      </c>
      <c r="AG811" s="5">
        <f t="shared" si="219"/>
        <v>3</v>
      </c>
      <c r="AH811" s="5" t="str">
        <f t="shared" si="220"/>
        <v>Correct</v>
      </c>
      <c r="AI811" t="s">
        <v>94</v>
      </c>
      <c r="AJ811">
        <v>94</v>
      </c>
      <c r="AK811" t="s">
        <v>121</v>
      </c>
      <c r="AL811" t="s">
        <v>217</v>
      </c>
      <c r="AM811" t="s">
        <v>107</v>
      </c>
      <c r="AN811" t="s">
        <v>98</v>
      </c>
      <c r="AO811" s="1" t="s">
        <v>80</v>
      </c>
      <c r="AP811" t="s">
        <v>112</v>
      </c>
      <c r="AQ811" t="s">
        <v>120</v>
      </c>
      <c r="AR811" t="s">
        <v>104</v>
      </c>
      <c r="AS811" t="s">
        <v>102</v>
      </c>
      <c r="AT811" s="1"/>
      <c r="AU811" t="s">
        <v>102</v>
      </c>
    </row>
    <row r="812" spans="1:47" x14ac:dyDescent="0.25">
      <c r="A812" s="1">
        <v>811</v>
      </c>
      <c r="C812" t="s">
        <v>40</v>
      </c>
      <c r="D812" t="s">
        <v>41</v>
      </c>
      <c r="I812" t="s">
        <v>45</v>
      </c>
      <c r="O812" s="5">
        <f t="shared" si="204"/>
        <v>3</v>
      </c>
      <c r="P812" s="5">
        <f t="shared" si="205"/>
        <v>1</v>
      </c>
      <c r="R812" s="5">
        <f t="shared" si="206"/>
        <v>0</v>
      </c>
      <c r="S812" s="5">
        <f t="shared" si="207"/>
        <v>1</v>
      </c>
      <c r="T812" s="5">
        <f t="shared" si="208"/>
        <v>1</v>
      </c>
      <c r="U812" s="5">
        <f t="shared" si="209"/>
        <v>0</v>
      </c>
      <c r="V812" s="5">
        <f t="shared" si="210"/>
        <v>0</v>
      </c>
      <c r="W812" s="5">
        <f t="shared" si="211"/>
        <v>0</v>
      </c>
      <c r="X812" s="5">
        <f t="shared" si="212"/>
        <v>0</v>
      </c>
      <c r="Y812" s="5">
        <f t="shared" si="213"/>
        <v>1</v>
      </c>
      <c r="Z812" s="5">
        <f t="shared" si="214"/>
        <v>0</v>
      </c>
      <c r="AA812" s="5">
        <f t="shared" si="215"/>
        <v>0</v>
      </c>
      <c r="AB812" s="5">
        <f t="shared" si="216"/>
        <v>0</v>
      </c>
      <c r="AC812" s="5">
        <f t="shared" si="217"/>
        <v>0</v>
      </c>
      <c r="AD812" s="16"/>
      <c r="AF812" s="5">
        <f t="shared" si="218"/>
        <v>3</v>
      </c>
      <c r="AG812" s="5">
        <f t="shared" si="219"/>
        <v>3</v>
      </c>
      <c r="AH812" s="5" t="str">
        <f t="shared" si="220"/>
        <v>Correct</v>
      </c>
      <c r="AI812" t="s">
        <v>94</v>
      </c>
      <c r="AJ812">
        <v>85</v>
      </c>
      <c r="AK812" t="s">
        <v>121</v>
      </c>
      <c r="AL812" t="s">
        <v>217</v>
      </c>
      <c r="AM812" t="s">
        <v>107</v>
      </c>
      <c r="AN812" t="s">
        <v>98</v>
      </c>
      <c r="AO812" s="1" t="s">
        <v>80</v>
      </c>
      <c r="AP812" t="s">
        <v>99</v>
      </c>
      <c r="AR812" t="s">
        <v>104</v>
      </c>
      <c r="AS812" t="s">
        <v>102</v>
      </c>
      <c r="AT812" s="1"/>
      <c r="AU812" t="s">
        <v>98</v>
      </c>
    </row>
    <row r="813" spans="1:47" x14ac:dyDescent="0.25">
      <c r="A813" s="1">
        <v>812</v>
      </c>
      <c r="O813" s="5">
        <f t="shared" si="204"/>
        <v>0</v>
      </c>
      <c r="P813" s="5" t="e">
        <f t="shared" si="205"/>
        <v>#DIV/0!</v>
      </c>
      <c r="R813" s="5">
        <f t="shared" si="206"/>
        <v>0</v>
      </c>
      <c r="S813" s="5">
        <f t="shared" si="207"/>
        <v>0</v>
      </c>
      <c r="T813" s="5">
        <f t="shared" si="208"/>
        <v>0</v>
      </c>
      <c r="U813" s="5">
        <f t="shared" si="209"/>
        <v>0</v>
      </c>
      <c r="V813" s="5">
        <f t="shared" si="210"/>
        <v>0</v>
      </c>
      <c r="W813" s="5">
        <f t="shared" si="211"/>
        <v>0</v>
      </c>
      <c r="X813" s="5">
        <f t="shared" si="212"/>
        <v>0</v>
      </c>
      <c r="Y813" s="5">
        <f t="shared" si="213"/>
        <v>0</v>
      </c>
      <c r="Z813" s="5">
        <f t="shared" si="214"/>
        <v>0</v>
      </c>
      <c r="AA813" s="5">
        <f t="shared" si="215"/>
        <v>0</v>
      </c>
      <c r="AB813" s="5">
        <f t="shared" si="216"/>
        <v>0</v>
      </c>
      <c r="AC813" s="5">
        <f t="shared" si="217"/>
        <v>0</v>
      </c>
      <c r="AD813" s="16"/>
      <c r="AF813" s="5">
        <f t="shared" si="218"/>
        <v>0</v>
      </c>
      <c r="AG813" s="5">
        <f t="shared" si="219"/>
        <v>0</v>
      </c>
      <c r="AH813" s="5" t="str">
        <f t="shared" si="220"/>
        <v>Correct</v>
      </c>
      <c r="AI813" t="s">
        <v>105</v>
      </c>
      <c r="AJ813">
        <v>85</v>
      </c>
      <c r="AK813" t="s">
        <v>121</v>
      </c>
      <c r="AL813" t="s">
        <v>217</v>
      </c>
      <c r="AM813" t="s">
        <v>107</v>
      </c>
      <c r="AN813" t="s">
        <v>98</v>
      </c>
      <c r="AO813" s="1" t="s">
        <v>80</v>
      </c>
      <c r="AP813" t="s">
        <v>126</v>
      </c>
      <c r="AQ813" t="s">
        <v>120</v>
      </c>
      <c r="AR813" t="s">
        <v>104</v>
      </c>
      <c r="AS813" t="s">
        <v>102</v>
      </c>
      <c r="AT813" s="1"/>
      <c r="AU813" t="s">
        <v>98</v>
      </c>
    </row>
    <row r="814" spans="1:47" x14ac:dyDescent="0.25">
      <c r="A814" s="1">
        <v>813</v>
      </c>
      <c r="C814" t="s">
        <v>40</v>
      </c>
      <c r="H814" t="s">
        <v>44</v>
      </c>
      <c r="O814" s="5">
        <f t="shared" si="204"/>
        <v>2</v>
      </c>
      <c r="P814" s="5">
        <f t="shared" si="205"/>
        <v>1.5</v>
      </c>
      <c r="R814" s="5">
        <f t="shared" si="206"/>
        <v>0</v>
      </c>
      <c r="S814" s="5">
        <f t="shared" si="207"/>
        <v>1</v>
      </c>
      <c r="T814" s="5">
        <f t="shared" si="208"/>
        <v>0</v>
      </c>
      <c r="U814" s="5">
        <f t="shared" si="209"/>
        <v>0</v>
      </c>
      <c r="V814" s="5">
        <f t="shared" si="210"/>
        <v>0</v>
      </c>
      <c r="W814" s="5">
        <f t="shared" si="211"/>
        <v>0</v>
      </c>
      <c r="X814" s="5">
        <f t="shared" si="212"/>
        <v>1</v>
      </c>
      <c r="Y814" s="5">
        <f t="shared" si="213"/>
        <v>0</v>
      </c>
      <c r="Z814" s="5">
        <f t="shared" si="214"/>
        <v>0</v>
      </c>
      <c r="AA814" s="5">
        <f t="shared" si="215"/>
        <v>0</v>
      </c>
      <c r="AB814" s="5">
        <f t="shared" si="216"/>
        <v>0</v>
      </c>
      <c r="AC814" s="5">
        <f t="shared" si="217"/>
        <v>0</v>
      </c>
      <c r="AD814" s="16"/>
      <c r="AF814" s="5">
        <f t="shared" si="218"/>
        <v>2</v>
      </c>
      <c r="AG814" s="5">
        <f t="shared" si="219"/>
        <v>2</v>
      </c>
      <c r="AH814" s="5" t="str">
        <f t="shared" si="220"/>
        <v>Correct</v>
      </c>
      <c r="AI814" t="s">
        <v>94</v>
      </c>
      <c r="AJ814">
        <v>88</v>
      </c>
      <c r="AK814" t="s">
        <v>121</v>
      </c>
      <c r="AL814" t="s">
        <v>217</v>
      </c>
      <c r="AM814" t="s">
        <v>107</v>
      </c>
      <c r="AN814" t="s">
        <v>98</v>
      </c>
      <c r="AO814" s="1" t="s">
        <v>80</v>
      </c>
      <c r="AP814" t="s">
        <v>114</v>
      </c>
      <c r="AQ814" t="s">
        <v>110</v>
      </c>
      <c r="AR814" t="s">
        <v>104</v>
      </c>
      <c r="AS814" t="s">
        <v>102</v>
      </c>
      <c r="AT814" s="1"/>
      <c r="AU814" t="s">
        <v>98</v>
      </c>
    </row>
    <row r="815" spans="1:47" x14ac:dyDescent="0.25">
      <c r="A815" s="1">
        <v>814</v>
      </c>
      <c r="C815" t="s">
        <v>40</v>
      </c>
      <c r="G815" t="s">
        <v>37</v>
      </c>
      <c r="O815" s="5">
        <f t="shared" si="204"/>
        <v>2</v>
      </c>
      <c r="P815" s="5">
        <f t="shared" si="205"/>
        <v>1.5</v>
      </c>
      <c r="R815" s="5">
        <f t="shared" si="206"/>
        <v>0</v>
      </c>
      <c r="S815" s="5">
        <f t="shared" si="207"/>
        <v>1</v>
      </c>
      <c r="T815" s="5">
        <f t="shared" si="208"/>
        <v>0</v>
      </c>
      <c r="U815" s="5">
        <f t="shared" si="209"/>
        <v>0</v>
      </c>
      <c r="V815" s="5">
        <f t="shared" si="210"/>
        <v>0</v>
      </c>
      <c r="W815" s="5">
        <f t="shared" si="211"/>
        <v>1</v>
      </c>
      <c r="X815" s="5">
        <f t="shared" si="212"/>
        <v>0</v>
      </c>
      <c r="Y815" s="5">
        <f t="shared" si="213"/>
        <v>0</v>
      </c>
      <c r="Z815" s="5">
        <f t="shared" si="214"/>
        <v>0</v>
      </c>
      <c r="AA815" s="5">
        <f t="shared" si="215"/>
        <v>0</v>
      </c>
      <c r="AB815" s="5">
        <f t="shared" si="216"/>
        <v>0</v>
      </c>
      <c r="AC815" s="5">
        <f t="shared" si="217"/>
        <v>0</v>
      </c>
      <c r="AD815" s="16"/>
      <c r="AF815" s="5">
        <f t="shared" si="218"/>
        <v>2</v>
      </c>
      <c r="AG815" s="5">
        <f t="shared" si="219"/>
        <v>2</v>
      </c>
      <c r="AH815" s="5" t="str">
        <f t="shared" si="220"/>
        <v>Correct</v>
      </c>
      <c r="AI815" t="s">
        <v>105</v>
      </c>
      <c r="AJ815">
        <v>86</v>
      </c>
      <c r="AK815" t="s">
        <v>121</v>
      </c>
      <c r="AL815" t="s">
        <v>217</v>
      </c>
      <c r="AM815" t="s">
        <v>107</v>
      </c>
      <c r="AN815" t="s">
        <v>98</v>
      </c>
      <c r="AO815" s="1" t="s">
        <v>80</v>
      </c>
      <c r="AP815" t="s">
        <v>108</v>
      </c>
      <c r="AQ815" t="s">
        <v>110</v>
      </c>
      <c r="AR815" t="s">
        <v>104</v>
      </c>
      <c r="AS815" t="s">
        <v>102</v>
      </c>
      <c r="AT815" s="1"/>
      <c r="AU815" t="s">
        <v>98</v>
      </c>
    </row>
    <row r="816" spans="1:47" x14ac:dyDescent="0.25">
      <c r="A816" s="1">
        <v>815</v>
      </c>
      <c r="B816" t="s">
        <v>39</v>
      </c>
      <c r="C816" t="s">
        <v>40</v>
      </c>
      <c r="O816" s="5">
        <f t="shared" si="204"/>
        <v>2</v>
      </c>
      <c r="P816" s="5">
        <f t="shared" si="205"/>
        <v>1.5</v>
      </c>
      <c r="R816" s="5">
        <f t="shared" si="206"/>
        <v>1</v>
      </c>
      <c r="S816" s="5">
        <f t="shared" si="207"/>
        <v>1</v>
      </c>
      <c r="T816" s="5">
        <f t="shared" si="208"/>
        <v>0</v>
      </c>
      <c r="U816" s="5">
        <f t="shared" si="209"/>
        <v>0</v>
      </c>
      <c r="V816" s="5">
        <f t="shared" si="210"/>
        <v>0</v>
      </c>
      <c r="W816" s="5">
        <f t="shared" si="211"/>
        <v>0</v>
      </c>
      <c r="X816" s="5">
        <f t="shared" si="212"/>
        <v>0</v>
      </c>
      <c r="Y816" s="5">
        <f t="shared" si="213"/>
        <v>0</v>
      </c>
      <c r="Z816" s="5">
        <f t="shared" si="214"/>
        <v>0</v>
      </c>
      <c r="AA816" s="5">
        <f t="shared" si="215"/>
        <v>0</v>
      </c>
      <c r="AB816" s="5">
        <f t="shared" si="216"/>
        <v>0</v>
      </c>
      <c r="AC816" s="5">
        <f t="shared" si="217"/>
        <v>0</v>
      </c>
      <c r="AD816" s="16"/>
      <c r="AF816" s="5">
        <f t="shared" si="218"/>
        <v>2</v>
      </c>
      <c r="AG816" s="5">
        <f t="shared" si="219"/>
        <v>2</v>
      </c>
      <c r="AH816" s="5" t="str">
        <f t="shared" si="220"/>
        <v>Correct</v>
      </c>
      <c r="AI816" t="s">
        <v>94</v>
      </c>
      <c r="AJ816">
        <v>85</v>
      </c>
      <c r="AK816" t="s">
        <v>121</v>
      </c>
      <c r="AL816" t="s">
        <v>217</v>
      </c>
      <c r="AM816" t="s">
        <v>107</v>
      </c>
      <c r="AN816" t="s">
        <v>98</v>
      </c>
      <c r="AO816" s="1" t="s">
        <v>80</v>
      </c>
      <c r="AP816" t="s">
        <v>114</v>
      </c>
      <c r="AQ816" t="s">
        <v>133</v>
      </c>
      <c r="AR816" t="s">
        <v>104</v>
      </c>
      <c r="AS816" t="s">
        <v>102</v>
      </c>
      <c r="AT816" s="1"/>
      <c r="AU816" t="s">
        <v>98</v>
      </c>
    </row>
    <row r="817" spans="1:47" x14ac:dyDescent="0.25">
      <c r="A817" s="1">
        <v>816</v>
      </c>
      <c r="B817" t="s">
        <v>39</v>
      </c>
      <c r="C817" t="s">
        <v>40</v>
      </c>
      <c r="G817" t="s">
        <v>37</v>
      </c>
      <c r="O817" s="5">
        <f t="shared" si="204"/>
        <v>3</v>
      </c>
      <c r="P817" s="5">
        <f t="shared" si="205"/>
        <v>1</v>
      </c>
      <c r="R817" s="5">
        <f t="shared" si="206"/>
        <v>1</v>
      </c>
      <c r="S817" s="5">
        <f t="shared" si="207"/>
        <v>1</v>
      </c>
      <c r="T817" s="5">
        <f t="shared" si="208"/>
        <v>0</v>
      </c>
      <c r="U817" s="5">
        <f t="shared" si="209"/>
        <v>0</v>
      </c>
      <c r="V817" s="5">
        <f t="shared" si="210"/>
        <v>0</v>
      </c>
      <c r="W817" s="5">
        <f t="shared" si="211"/>
        <v>1</v>
      </c>
      <c r="X817" s="5">
        <f t="shared" si="212"/>
        <v>0</v>
      </c>
      <c r="Y817" s="5">
        <f t="shared" si="213"/>
        <v>0</v>
      </c>
      <c r="Z817" s="5">
        <f t="shared" si="214"/>
        <v>0</v>
      </c>
      <c r="AA817" s="5">
        <f t="shared" si="215"/>
        <v>0</v>
      </c>
      <c r="AB817" s="5">
        <f t="shared" si="216"/>
        <v>0</v>
      </c>
      <c r="AC817" s="5">
        <f t="shared" si="217"/>
        <v>0</v>
      </c>
      <c r="AD817" s="16"/>
      <c r="AF817" s="5">
        <f t="shared" si="218"/>
        <v>3</v>
      </c>
      <c r="AG817" s="5">
        <f t="shared" si="219"/>
        <v>3</v>
      </c>
      <c r="AH817" s="5" t="str">
        <f t="shared" si="220"/>
        <v>Correct</v>
      </c>
      <c r="AI817" t="s">
        <v>94</v>
      </c>
      <c r="AJ817">
        <v>82</v>
      </c>
      <c r="AK817" t="s">
        <v>121</v>
      </c>
      <c r="AL817" t="s">
        <v>217</v>
      </c>
      <c r="AM817" t="s">
        <v>107</v>
      </c>
      <c r="AN817" t="s">
        <v>98</v>
      </c>
      <c r="AO817" s="1" t="s">
        <v>80</v>
      </c>
      <c r="AP817" t="s">
        <v>99</v>
      </c>
      <c r="AQ817" t="s">
        <v>103</v>
      </c>
      <c r="AR817" t="s">
        <v>104</v>
      </c>
      <c r="AS817" t="s">
        <v>102</v>
      </c>
      <c r="AT817" s="1"/>
      <c r="AU817" t="s">
        <v>98</v>
      </c>
    </row>
    <row r="818" spans="1:47" x14ac:dyDescent="0.25">
      <c r="A818" s="1">
        <v>817</v>
      </c>
      <c r="G818" t="s">
        <v>37</v>
      </c>
      <c r="O818" s="5">
        <f t="shared" si="204"/>
        <v>1</v>
      </c>
      <c r="P818" s="5">
        <f t="shared" si="205"/>
        <v>3</v>
      </c>
      <c r="R818" s="5">
        <f t="shared" si="206"/>
        <v>0</v>
      </c>
      <c r="S818" s="5">
        <f t="shared" si="207"/>
        <v>0</v>
      </c>
      <c r="T818" s="5">
        <f t="shared" si="208"/>
        <v>0</v>
      </c>
      <c r="U818" s="5">
        <f t="shared" si="209"/>
        <v>0</v>
      </c>
      <c r="V818" s="5">
        <f t="shared" si="210"/>
        <v>0</v>
      </c>
      <c r="W818" s="5">
        <f t="shared" si="211"/>
        <v>1</v>
      </c>
      <c r="X818" s="5">
        <f t="shared" si="212"/>
        <v>0</v>
      </c>
      <c r="Y818" s="5">
        <f t="shared" si="213"/>
        <v>0</v>
      </c>
      <c r="Z818" s="5">
        <f t="shared" si="214"/>
        <v>0</v>
      </c>
      <c r="AA818" s="5">
        <f t="shared" si="215"/>
        <v>0</v>
      </c>
      <c r="AB818" s="5">
        <f t="shared" si="216"/>
        <v>0</v>
      </c>
      <c r="AC818" s="5">
        <f t="shared" si="217"/>
        <v>0</v>
      </c>
      <c r="AD818" s="16"/>
      <c r="AF818" s="5">
        <f t="shared" si="218"/>
        <v>1</v>
      </c>
      <c r="AG818" s="5">
        <f t="shared" si="219"/>
        <v>1</v>
      </c>
      <c r="AH818" s="5" t="str">
        <f t="shared" si="220"/>
        <v>Correct</v>
      </c>
      <c r="AI818" t="s">
        <v>94</v>
      </c>
      <c r="AJ818">
        <v>82</v>
      </c>
      <c r="AK818" t="s">
        <v>121</v>
      </c>
      <c r="AL818" t="s">
        <v>217</v>
      </c>
      <c r="AM818" t="s">
        <v>107</v>
      </c>
      <c r="AO818" s="1" t="s">
        <v>80</v>
      </c>
      <c r="AP818" t="s">
        <v>114</v>
      </c>
      <c r="AQ818" t="s">
        <v>110</v>
      </c>
      <c r="AR818" t="s">
        <v>104</v>
      </c>
      <c r="AS818" t="s">
        <v>102</v>
      </c>
      <c r="AT818" s="1"/>
      <c r="AU818" t="s">
        <v>98</v>
      </c>
    </row>
    <row r="819" spans="1:47" x14ac:dyDescent="0.25">
      <c r="A819" s="1">
        <v>818</v>
      </c>
      <c r="O819" s="5">
        <f t="shared" si="204"/>
        <v>0</v>
      </c>
      <c r="P819" s="5" t="e">
        <f t="shared" si="205"/>
        <v>#DIV/0!</v>
      </c>
      <c r="R819" s="5">
        <f t="shared" si="206"/>
        <v>0</v>
      </c>
      <c r="S819" s="5">
        <f t="shared" si="207"/>
        <v>0</v>
      </c>
      <c r="T819" s="5">
        <f t="shared" si="208"/>
        <v>0</v>
      </c>
      <c r="U819" s="5">
        <f t="shared" si="209"/>
        <v>0</v>
      </c>
      <c r="V819" s="5">
        <f t="shared" si="210"/>
        <v>0</v>
      </c>
      <c r="W819" s="5">
        <f t="shared" si="211"/>
        <v>0</v>
      </c>
      <c r="X819" s="5">
        <f t="shared" si="212"/>
        <v>0</v>
      </c>
      <c r="Y819" s="5">
        <f t="shared" si="213"/>
        <v>0</v>
      </c>
      <c r="Z819" s="5">
        <f t="shared" si="214"/>
        <v>0</v>
      </c>
      <c r="AA819" s="5">
        <f t="shared" si="215"/>
        <v>0</v>
      </c>
      <c r="AB819" s="5">
        <f t="shared" si="216"/>
        <v>0</v>
      </c>
      <c r="AC819" s="5">
        <f t="shared" si="217"/>
        <v>0</v>
      </c>
      <c r="AD819" s="16"/>
      <c r="AF819" s="5">
        <f t="shared" si="218"/>
        <v>0</v>
      </c>
      <c r="AG819" s="5">
        <f t="shared" si="219"/>
        <v>0</v>
      </c>
      <c r="AH819" s="5" t="str">
        <f t="shared" si="220"/>
        <v>Correct</v>
      </c>
      <c r="AI819" t="s">
        <v>105</v>
      </c>
      <c r="AJ819">
        <v>82</v>
      </c>
      <c r="AK819" t="s">
        <v>121</v>
      </c>
      <c r="AL819" t="s">
        <v>217</v>
      </c>
      <c r="AM819" t="s">
        <v>107</v>
      </c>
      <c r="AN819" t="s">
        <v>98</v>
      </c>
      <c r="AO819" s="1" t="s">
        <v>80</v>
      </c>
      <c r="AP819" t="s">
        <v>126</v>
      </c>
      <c r="AQ819" t="s">
        <v>110</v>
      </c>
      <c r="AR819" t="s">
        <v>104</v>
      </c>
      <c r="AS819" t="s">
        <v>102</v>
      </c>
      <c r="AT819" s="1"/>
      <c r="AU819" t="s">
        <v>98</v>
      </c>
    </row>
    <row r="820" spans="1:47" x14ac:dyDescent="0.25">
      <c r="A820" s="1">
        <v>819</v>
      </c>
      <c r="D820" t="s">
        <v>41</v>
      </c>
      <c r="J820" t="s">
        <v>46</v>
      </c>
      <c r="L820" t="s">
        <v>48</v>
      </c>
      <c r="O820" s="5">
        <f t="shared" si="204"/>
        <v>3</v>
      </c>
      <c r="P820" s="5">
        <f t="shared" si="205"/>
        <v>1</v>
      </c>
      <c r="R820" s="5">
        <f t="shared" si="206"/>
        <v>0</v>
      </c>
      <c r="S820" s="5">
        <f t="shared" si="207"/>
        <v>0</v>
      </c>
      <c r="T820" s="5">
        <f t="shared" si="208"/>
        <v>1</v>
      </c>
      <c r="U820" s="5">
        <f t="shared" si="209"/>
        <v>0</v>
      </c>
      <c r="V820" s="5">
        <f t="shared" si="210"/>
        <v>0</v>
      </c>
      <c r="W820" s="5">
        <f t="shared" si="211"/>
        <v>0</v>
      </c>
      <c r="X820" s="5">
        <f t="shared" si="212"/>
        <v>0</v>
      </c>
      <c r="Y820" s="5">
        <f t="shared" si="213"/>
        <v>0</v>
      </c>
      <c r="Z820" s="5">
        <f t="shared" si="214"/>
        <v>1</v>
      </c>
      <c r="AA820" s="5">
        <f t="shared" si="215"/>
        <v>0</v>
      </c>
      <c r="AB820" s="5">
        <f t="shared" si="216"/>
        <v>1</v>
      </c>
      <c r="AC820" s="5">
        <f t="shared" si="217"/>
        <v>0</v>
      </c>
      <c r="AD820" s="16"/>
      <c r="AF820" s="5">
        <f t="shared" si="218"/>
        <v>3</v>
      </c>
      <c r="AG820" s="5">
        <f t="shared" si="219"/>
        <v>3</v>
      </c>
      <c r="AH820" s="5" t="str">
        <f t="shared" si="220"/>
        <v>Correct</v>
      </c>
      <c r="AI820" t="s">
        <v>94</v>
      </c>
      <c r="AJ820">
        <v>87</v>
      </c>
      <c r="AK820" t="s">
        <v>121</v>
      </c>
      <c r="AL820" t="s">
        <v>217</v>
      </c>
      <c r="AM820" t="s">
        <v>107</v>
      </c>
      <c r="AN820" t="s">
        <v>98</v>
      </c>
      <c r="AO820" s="1" t="s">
        <v>80</v>
      </c>
      <c r="AP820" t="s">
        <v>108</v>
      </c>
      <c r="AQ820" t="s">
        <v>110</v>
      </c>
      <c r="AR820" t="s">
        <v>104</v>
      </c>
      <c r="AS820" t="s">
        <v>102</v>
      </c>
      <c r="AT820" s="1"/>
      <c r="AU820" t="s">
        <v>98</v>
      </c>
    </row>
    <row r="821" spans="1:47" x14ac:dyDescent="0.25">
      <c r="A821" s="1">
        <v>820</v>
      </c>
      <c r="C821" t="s">
        <v>40</v>
      </c>
      <c r="E821" t="s">
        <v>42</v>
      </c>
      <c r="J821" t="s">
        <v>46</v>
      </c>
      <c r="O821" s="5">
        <f t="shared" si="204"/>
        <v>3</v>
      </c>
      <c r="P821" s="5">
        <f t="shared" si="205"/>
        <v>1</v>
      </c>
      <c r="R821" s="5">
        <f t="shared" si="206"/>
        <v>0</v>
      </c>
      <c r="S821" s="5">
        <f t="shared" si="207"/>
        <v>1</v>
      </c>
      <c r="T821" s="5">
        <f t="shared" si="208"/>
        <v>0</v>
      </c>
      <c r="U821" s="5">
        <f t="shared" si="209"/>
        <v>1</v>
      </c>
      <c r="V821" s="5">
        <f t="shared" si="210"/>
        <v>0</v>
      </c>
      <c r="W821" s="5">
        <f t="shared" si="211"/>
        <v>0</v>
      </c>
      <c r="X821" s="5">
        <f t="shared" si="212"/>
        <v>0</v>
      </c>
      <c r="Y821" s="5">
        <f t="shared" si="213"/>
        <v>0</v>
      </c>
      <c r="Z821" s="5">
        <f t="shared" si="214"/>
        <v>1</v>
      </c>
      <c r="AA821" s="5">
        <f t="shared" si="215"/>
        <v>0</v>
      </c>
      <c r="AB821" s="5">
        <f t="shared" si="216"/>
        <v>0</v>
      </c>
      <c r="AC821" s="5">
        <f t="shared" si="217"/>
        <v>0</v>
      </c>
      <c r="AD821" s="16"/>
      <c r="AF821" s="5">
        <f t="shared" si="218"/>
        <v>3</v>
      </c>
      <c r="AG821" s="5">
        <f t="shared" si="219"/>
        <v>3</v>
      </c>
      <c r="AH821" s="5" t="str">
        <f t="shared" si="220"/>
        <v>Correct</v>
      </c>
      <c r="AI821" t="s">
        <v>105</v>
      </c>
      <c r="AJ821">
        <v>86</v>
      </c>
      <c r="AK821" t="s">
        <v>121</v>
      </c>
      <c r="AL821" t="s">
        <v>217</v>
      </c>
      <c r="AM821" t="s">
        <v>107</v>
      </c>
      <c r="AN821" t="s">
        <v>98</v>
      </c>
      <c r="AO821" s="1" t="s">
        <v>80</v>
      </c>
      <c r="AP821" t="s">
        <v>108</v>
      </c>
      <c r="AQ821" t="s">
        <v>110</v>
      </c>
      <c r="AR821" t="s">
        <v>104</v>
      </c>
      <c r="AS821" t="s">
        <v>102</v>
      </c>
      <c r="AT821" s="1"/>
      <c r="AU821" t="s">
        <v>98</v>
      </c>
    </row>
    <row r="822" spans="1:47" x14ac:dyDescent="0.25">
      <c r="A822" s="1">
        <v>821</v>
      </c>
      <c r="B822" t="s">
        <v>39</v>
      </c>
      <c r="H822" t="s">
        <v>44</v>
      </c>
      <c r="O822" s="5">
        <f t="shared" si="204"/>
        <v>2</v>
      </c>
      <c r="P822" s="5">
        <f t="shared" si="205"/>
        <v>1.5</v>
      </c>
      <c r="R822" s="5">
        <f t="shared" si="206"/>
        <v>1</v>
      </c>
      <c r="S822" s="5">
        <f t="shared" si="207"/>
        <v>0</v>
      </c>
      <c r="T822" s="5">
        <f t="shared" si="208"/>
        <v>0</v>
      </c>
      <c r="U822" s="5">
        <f t="shared" si="209"/>
        <v>0</v>
      </c>
      <c r="V822" s="5">
        <f t="shared" si="210"/>
        <v>0</v>
      </c>
      <c r="W822" s="5">
        <f t="shared" si="211"/>
        <v>0</v>
      </c>
      <c r="X822" s="5">
        <f t="shared" si="212"/>
        <v>1</v>
      </c>
      <c r="Y822" s="5">
        <f t="shared" si="213"/>
        <v>0</v>
      </c>
      <c r="Z822" s="5">
        <f t="shared" si="214"/>
        <v>0</v>
      </c>
      <c r="AA822" s="5">
        <f t="shared" si="215"/>
        <v>0</v>
      </c>
      <c r="AB822" s="5">
        <f t="shared" si="216"/>
        <v>0</v>
      </c>
      <c r="AC822" s="5">
        <f t="shared" si="217"/>
        <v>0</v>
      </c>
      <c r="AD822" s="16"/>
      <c r="AF822" s="5">
        <f t="shared" si="218"/>
        <v>2</v>
      </c>
      <c r="AG822" s="5">
        <f t="shared" si="219"/>
        <v>2</v>
      </c>
      <c r="AH822" s="5" t="str">
        <f t="shared" si="220"/>
        <v>Correct</v>
      </c>
      <c r="AI822" t="s">
        <v>94</v>
      </c>
      <c r="AJ822">
        <v>78</v>
      </c>
      <c r="AK822" t="s">
        <v>121</v>
      </c>
      <c r="AL822" t="s">
        <v>217</v>
      </c>
      <c r="AM822" t="s">
        <v>107</v>
      </c>
      <c r="AN822" t="s">
        <v>98</v>
      </c>
      <c r="AO822" s="1" t="s">
        <v>80</v>
      </c>
      <c r="AP822" t="s">
        <v>114</v>
      </c>
      <c r="AQ822" t="s">
        <v>137</v>
      </c>
      <c r="AR822" t="s">
        <v>104</v>
      </c>
      <c r="AS822" t="s">
        <v>102</v>
      </c>
      <c r="AT822" s="1"/>
      <c r="AU822" t="s">
        <v>98</v>
      </c>
    </row>
    <row r="823" spans="1:47" x14ac:dyDescent="0.25">
      <c r="A823" s="1">
        <v>822</v>
      </c>
      <c r="H823" t="s">
        <v>44</v>
      </c>
      <c r="L823" t="s">
        <v>48</v>
      </c>
      <c r="O823" s="5">
        <f t="shared" si="204"/>
        <v>2</v>
      </c>
      <c r="P823" s="5">
        <f t="shared" si="205"/>
        <v>1.5</v>
      </c>
      <c r="R823" s="5">
        <f t="shared" si="206"/>
        <v>0</v>
      </c>
      <c r="S823" s="5">
        <f t="shared" si="207"/>
        <v>0</v>
      </c>
      <c r="T823" s="5">
        <f t="shared" si="208"/>
        <v>0</v>
      </c>
      <c r="U823" s="5">
        <f t="shared" si="209"/>
        <v>0</v>
      </c>
      <c r="V823" s="5">
        <f t="shared" si="210"/>
        <v>0</v>
      </c>
      <c r="W823" s="5">
        <f t="shared" si="211"/>
        <v>0</v>
      </c>
      <c r="X823" s="5">
        <f t="shared" si="212"/>
        <v>1</v>
      </c>
      <c r="Y823" s="5">
        <f t="shared" si="213"/>
        <v>0</v>
      </c>
      <c r="Z823" s="5">
        <f t="shared" si="214"/>
        <v>0</v>
      </c>
      <c r="AA823" s="5">
        <f t="shared" si="215"/>
        <v>0</v>
      </c>
      <c r="AB823" s="5">
        <f t="shared" si="216"/>
        <v>1</v>
      </c>
      <c r="AC823" s="5">
        <f t="shared" si="217"/>
        <v>0</v>
      </c>
      <c r="AD823" s="16"/>
      <c r="AF823" s="5">
        <f t="shared" si="218"/>
        <v>2</v>
      </c>
      <c r="AG823" s="5">
        <f t="shared" si="219"/>
        <v>2</v>
      </c>
      <c r="AH823" s="5" t="str">
        <f t="shared" si="220"/>
        <v>Correct</v>
      </c>
      <c r="AJ823">
        <v>77</v>
      </c>
      <c r="AK823" t="s">
        <v>121</v>
      </c>
      <c r="AL823" t="s">
        <v>217</v>
      </c>
      <c r="AM823" t="s">
        <v>107</v>
      </c>
      <c r="AN823" t="s">
        <v>98</v>
      </c>
      <c r="AO823" s="1" t="s">
        <v>80</v>
      </c>
      <c r="AP823" t="s">
        <v>126</v>
      </c>
      <c r="AQ823" t="s">
        <v>120</v>
      </c>
      <c r="AR823" t="s">
        <v>104</v>
      </c>
      <c r="AS823" t="s">
        <v>102</v>
      </c>
      <c r="AT823" s="1"/>
      <c r="AU823" t="s">
        <v>98</v>
      </c>
    </row>
    <row r="824" spans="1:47" x14ac:dyDescent="0.25">
      <c r="A824" s="1">
        <v>823</v>
      </c>
      <c r="H824" t="s">
        <v>44</v>
      </c>
      <c r="L824" t="s">
        <v>48</v>
      </c>
      <c r="O824" s="5">
        <f t="shared" si="204"/>
        <v>2</v>
      </c>
      <c r="P824" s="5">
        <f t="shared" si="205"/>
        <v>1.5</v>
      </c>
      <c r="R824" s="5">
        <f t="shared" si="206"/>
        <v>0</v>
      </c>
      <c r="S824" s="5">
        <f t="shared" si="207"/>
        <v>0</v>
      </c>
      <c r="T824" s="5">
        <f t="shared" si="208"/>
        <v>0</v>
      </c>
      <c r="U824" s="5">
        <f t="shared" si="209"/>
        <v>0</v>
      </c>
      <c r="V824" s="5">
        <f t="shared" si="210"/>
        <v>0</v>
      </c>
      <c r="W824" s="5">
        <f t="shared" si="211"/>
        <v>0</v>
      </c>
      <c r="X824" s="5">
        <f t="shared" si="212"/>
        <v>1</v>
      </c>
      <c r="Y824" s="5">
        <f t="shared" si="213"/>
        <v>0</v>
      </c>
      <c r="Z824" s="5">
        <f t="shared" si="214"/>
        <v>0</v>
      </c>
      <c r="AA824" s="5">
        <f t="shared" si="215"/>
        <v>0</v>
      </c>
      <c r="AB824" s="5">
        <f t="shared" si="216"/>
        <v>1</v>
      </c>
      <c r="AC824" s="5">
        <f t="shared" si="217"/>
        <v>0</v>
      </c>
      <c r="AD824" s="16"/>
      <c r="AF824" s="5">
        <f t="shared" si="218"/>
        <v>2</v>
      </c>
      <c r="AG824" s="5">
        <f t="shared" si="219"/>
        <v>2</v>
      </c>
      <c r="AH824" s="5" t="str">
        <f t="shared" si="220"/>
        <v>Correct</v>
      </c>
      <c r="AI824" t="s">
        <v>105</v>
      </c>
      <c r="AJ824">
        <v>77</v>
      </c>
      <c r="AK824" t="s">
        <v>121</v>
      </c>
      <c r="AO824" s="1"/>
      <c r="AQ824" t="s">
        <v>103</v>
      </c>
      <c r="AT824" s="1"/>
    </row>
    <row r="825" spans="1:47" x14ac:dyDescent="0.25">
      <c r="A825" s="1">
        <v>824</v>
      </c>
      <c r="B825" t="s">
        <v>39</v>
      </c>
      <c r="G825" t="s">
        <v>37</v>
      </c>
      <c r="H825" t="s">
        <v>44</v>
      </c>
      <c r="O825" s="5">
        <f t="shared" si="204"/>
        <v>3</v>
      </c>
      <c r="P825" s="5">
        <f t="shared" si="205"/>
        <v>1</v>
      </c>
      <c r="R825" s="5">
        <f t="shared" si="206"/>
        <v>1</v>
      </c>
      <c r="S825" s="5">
        <f t="shared" si="207"/>
        <v>0</v>
      </c>
      <c r="T825" s="5">
        <f t="shared" si="208"/>
        <v>0</v>
      </c>
      <c r="U825" s="5">
        <f t="shared" si="209"/>
        <v>0</v>
      </c>
      <c r="V825" s="5">
        <f t="shared" si="210"/>
        <v>0</v>
      </c>
      <c r="W825" s="5">
        <f t="shared" si="211"/>
        <v>1</v>
      </c>
      <c r="X825" s="5">
        <f t="shared" si="212"/>
        <v>1</v>
      </c>
      <c r="Y825" s="5">
        <f t="shared" si="213"/>
        <v>0</v>
      </c>
      <c r="Z825" s="5">
        <f t="shared" si="214"/>
        <v>0</v>
      </c>
      <c r="AA825" s="5">
        <f t="shared" si="215"/>
        <v>0</v>
      </c>
      <c r="AB825" s="5">
        <f t="shared" si="216"/>
        <v>0</v>
      </c>
      <c r="AC825" s="5">
        <f t="shared" si="217"/>
        <v>0</v>
      </c>
      <c r="AD825" s="16"/>
      <c r="AF825" s="5">
        <f t="shared" si="218"/>
        <v>3</v>
      </c>
      <c r="AG825" s="5">
        <f t="shared" si="219"/>
        <v>3</v>
      </c>
      <c r="AH825" s="5" t="str">
        <f t="shared" si="220"/>
        <v>Correct</v>
      </c>
      <c r="AI825" t="s">
        <v>94</v>
      </c>
      <c r="AJ825">
        <v>85</v>
      </c>
      <c r="AK825" t="s">
        <v>121</v>
      </c>
      <c r="AL825" t="s">
        <v>217</v>
      </c>
      <c r="AM825" t="s">
        <v>107</v>
      </c>
      <c r="AN825" t="s">
        <v>98</v>
      </c>
      <c r="AO825" s="1" t="s">
        <v>80</v>
      </c>
      <c r="AP825" t="s">
        <v>114</v>
      </c>
      <c r="AQ825" t="s">
        <v>103</v>
      </c>
      <c r="AR825" t="s">
        <v>104</v>
      </c>
      <c r="AS825" t="s">
        <v>102</v>
      </c>
      <c r="AT825" s="1"/>
      <c r="AU825" t="s">
        <v>98</v>
      </c>
    </row>
    <row r="826" spans="1:47" x14ac:dyDescent="0.25">
      <c r="A826" s="1">
        <v>825</v>
      </c>
      <c r="C826" t="s">
        <v>40</v>
      </c>
      <c r="E826" t="s">
        <v>42</v>
      </c>
      <c r="G826" t="s">
        <v>37</v>
      </c>
      <c r="O826" s="5">
        <f t="shared" si="204"/>
        <v>3</v>
      </c>
      <c r="P826" s="5">
        <f t="shared" si="205"/>
        <v>1</v>
      </c>
      <c r="R826" s="5">
        <f t="shared" si="206"/>
        <v>0</v>
      </c>
      <c r="S826" s="5">
        <f t="shared" si="207"/>
        <v>1</v>
      </c>
      <c r="T826" s="5">
        <f t="shared" si="208"/>
        <v>0</v>
      </c>
      <c r="U826" s="5">
        <f t="shared" si="209"/>
        <v>1</v>
      </c>
      <c r="V826" s="5">
        <f t="shared" si="210"/>
        <v>0</v>
      </c>
      <c r="W826" s="5">
        <f t="shared" si="211"/>
        <v>1</v>
      </c>
      <c r="X826" s="5">
        <f t="shared" si="212"/>
        <v>0</v>
      </c>
      <c r="Y826" s="5">
        <f t="shared" si="213"/>
        <v>0</v>
      </c>
      <c r="Z826" s="5">
        <f t="shared" si="214"/>
        <v>0</v>
      </c>
      <c r="AA826" s="5">
        <f t="shared" si="215"/>
        <v>0</v>
      </c>
      <c r="AB826" s="5">
        <f t="shared" si="216"/>
        <v>0</v>
      </c>
      <c r="AC826" s="5">
        <f t="shared" si="217"/>
        <v>0</v>
      </c>
      <c r="AD826" s="16"/>
      <c r="AF826" s="5">
        <f t="shared" si="218"/>
        <v>3</v>
      </c>
      <c r="AG826" s="5">
        <f t="shared" si="219"/>
        <v>3</v>
      </c>
      <c r="AH826" s="5" t="str">
        <f t="shared" si="220"/>
        <v>Correct</v>
      </c>
      <c r="AI826" t="s">
        <v>105</v>
      </c>
      <c r="AJ826">
        <v>73</v>
      </c>
      <c r="AK826" t="s">
        <v>121</v>
      </c>
      <c r="AL826" t="s">
        <v>285</v>
      </c>
      <c r="AM826" t="s">
        <v>107</v>
      </c>
      <c r="AO826" s="1" t="s">
        <v>80</v>
      </c>
      <c r="AQ826" t="s">
        <v>110</v>
      </c>
      <c r="AR826" t="s">
        <v>104</v>
      </c>
      <c r="AT826" s="1"/>
      <c r="AU826" t="s">
        <v>98</v>
      </c>
    </row>
    <row r="827" spans="1:47" x14ac:dyDescent="0.25">
      <c r="A827" s="1">
        <v>826</v>
      </c>
      <c r="B827" t="s">
        <v>39</v>
      </c>
      <c r="F827" t="s">
        <v>43</v>
      </c>
      <c r="G827" t="s">
        <v>37</v>
      </c>
      <c r="H827" t="s">
        <v>44</v>
      </c>
      <c r="O827" s="5">
        <f t="shared" si="204"/>
        <v>4</v>
      </c>
      <c r="P827" s="5">
        <f t="shared" si="205"/>
        <v>0.75</v>
      </c>
      <c r="R827" s="5">
        <f t="shared" si="206"/>
        <v>0.75</v>
      </c>
      <c r="S827" s="5">
        <f t="shared" si="207"/>
        <v>0</v>
      </c>
      <c r="T827" s="5">
        <f t="shared" si="208"/>
        <v>0</v>
      </c>
      <c r="U827" s="5">
        <f t="shared" si="209"/>
        <v>0</v>
      </c>
      <c r="V827" s="5">
        <f t="shared" si="210"/>
        <v>0.75</v>
      </c>
      <c r="W827" s="5">
        <f t="shared" si="211"/>
        <v>0.75</v>
      </c>
      <c r="X827" s="5">
        <f t="shared" si="212"/>
        <v>0.75</v>
      </c>
      <c r="Y827" s="5">
        <f t="shared" si="213"/>
        <v>0</v>
      </c>
      <c r="Z827" s="5">
        <f t="shared" si="214"/>
        <v>0</v>
      </c>
      <c r="AA827" s="5">
        <f t="shared" si="215"/>
        <v>0</v>
      </c>
      <c r="AB827" s="5">
        <f t="shared" si="216"/>
        <v>0</v>
      </c>
      <c r="AC827" s="5">
        <f t="shared" si="217"/>
        <v>0</v>
      </c>
      <c r="AD827" s="16"/>
      <c r="AF827" s="5">
        <f t="shared" si="218"/>
        <v>3</v>
      </c>
      <c r="AG827" s="5">
        <f t="shared" si="219"/>
        <v>4</v>
      </c>
      <c r="AH827" s="5" t="str">
        <f t="shared" si="220"/>
        <v>Correct</v>
      </c>
      <c r="AI827" t="s">
        <v>94</v>
      </c>
      <c r="AJ827">
        <v>84</v>
      </c>
      <c r="AK827" t="s">
        <v>121</v>
      </c>
      <c r="AL827" t="s">
        <v>285</v>
      </c>
      <c r="AM827" t="s">
        <v>107</v>
      </c>
      <c r="AN827" t="s">
        <v>98</v>
      </c>
      <c r="AO827" s="1" t="s">
        <v>80</v>
      </c>
      <c r="AP827" t="s">
        <v>108</v>
      </c>
      <c r="AQ827" t="s">
        <v>120</v>
      </c>
      <c r="AR827" t="s">
        <v>104</v>
      </c>
      <c r="AS827" t="s">
        <v>102</v>
      </c>
      <c r="AT827" s="1"/>
    </row>
    <row r="828" spans="1:47" x14ac:dyDescent="0.25">
      <c r="A828" s="1">
        <v>827</v>
      </c>
      <c r="C828" t="s">
        <v>40</v>
      </c>
      <c r="E828" t="s">
        <v>42</v>
      </c>
      <c r="H828" t="s">
        <v>44</v>
      </c>
      <c r="K828" t="s">
        <v>47</v>
      </c>
      <c r="O828" s="5">
        <f t="shared" si="204"/>
        <v>4</v>
      </c>
      <c r="P828" s="5">
        <f t="shared" si="205"/>
        <v>0.75</v>
      </c>
      <c r="R828" s="5">
        <f t="shared" si="206"/>
        <v>0</v>
      </c>
      <c r="S828" s="5">
        <f t="shared" si="207"/>
        <v>0.75</v>
      </c>
      <c r="T828" s="5">
        <f t="shared" si="208"/>
        <v>0</v>
      </c>
      <c r="U828" s="5">
        <f t="shared" si="209"/>
        <v>0.75</v>
      </c>
      <c r="V828" s="5">
        <f t="shared" si="210"/>
        <v>0</v>
      </c>
      <c r="W828" s="5">
        <f t="shared" si="211"/>
        <v>0</v>
      </c>
      <c r="X828" s="5">
        <f t="shared" si="212"/>
        <v>0.75</v>
      </c>
      <c r="Y828" s="5">
        <f t="shared" si="213"/>
        <v>0</v>
      </c>
      <c r="Z828" s="5">
        <f t="shared" si="214"/>
        <v>0</v>
      </c>
      <c r="AA828" s="5">
        <f t="shared" si="215"/>
        <v>0.75</v>
      </c>
      <c r="AB828" s="5">
        <f t="shared" si="216"/>
        <v>0</v>
      </c>
      <c r="AC828" s="5">
        <f t="shared" si="217"/>
        <v>0</v>
      </c>
      <c r="AD828" s="16"/>
      <c r="AF828" s="5">
        <f t="shared" si="218"/>
        <v>3</v>
      </c>
      <c r="AG828" s="5">
        <f t="shared" si="219"/>
        <v>4</v>
      </c>
      <c r="AH828" s="5" t="str">
        <f t="shared" si="220"/>
        <v>Correct</v>
      </c>
      <c r="AI828" t="s">
        <v>94</v>
      </c>
      <c r="AJ828">
        <v>55</v>
      </c>
      <c r="AK828" t="s">
        <v>95</v>
      </c>
      <c r="AL828" t="s">
        <v>204</v>
      </c>
      <c r="AM828" t="s">
        <v>107</v>
      </c>
      <c r="AN828" t="s">
        <v>98</v>
      </c>
      <c r="AO828" s="1" t="s">
        <v>80</v>
      </c>
      <c r="AP828" t="s">
        <v>99</v>
      </c>
      <c r="AR828" t="s">
        <v>101</v>
      </c>
      <c r="AS828" t="s">
        <v>102</v>
      </c>
      <c r="AT828" s="1"/>
      <c r="AU828" t="s">
        <v>98</v>
      </c>
    </row>
    <row r="829" spans="1:47" x14ac:dyDescent="0.25">
      <c r="A829" s="1">
        <v>828</v>
      </c>
      <c r="B829" t="s">
        <v>39</v>
      </c>
      <c r="O829" s="5">
        <f t="shared" si="204"/>
        <v>1</v>
      </c>
      <c r="P829" s="5">
        <f t="shared" si="205"/>
        <v>3</v>
      </c>
      <c r="R829" s="5">
        <f t="shared" si="206"/>
        <v>1</v>
      </c>
      <c r="S829" s="5">
        <f t="shared" si="207"/>
        <v>0</v>
      </c>
      <c r="T829" s="5">
        <f t="shared" si="208"/>
        <v>0</v>
      </c>
      <c r="U829" s="5">
        <f t="shared" si="209"/>
        <v>0</v>
      </c>
      <c r="V829" s="5">
        <f t="shared" si="210"/>
        <v>0</v>
      </c>
      <c r="W829" s="5">
        <f t="shared" si="211"/>
        <v>0</v>
      </c>
      <c r="X829" s="5">
        <f t="shared" si="212"/>
        <v>0</v>
      </c>
      <c r="Y829" s="5">
        <f t="shared" si="213"/>
        <v>0</v>
      </c>
      <c r="Z829" s="5">
        <f t="shared" si="214"/>
        <v>0</v>
      </c>
      <c r="AA829" s="5">
        <f t="shared" si="215"/>
        <v>0</v>
      </c>
      <c r="AB829" s="5">
        <f t="shared" si="216"/>
        <v>0</v>
      </c>
      <c r="AC829" s="5">
        <f t="shared" si="217"/>
        <v>0</v>
      </c>
      <c r="AD829" s="16"/>
      <c r="AF829" s="5">
        <f t="shared" si="218"/>
        <v>1</v>
      </c>
      <c r="AG829" s="5">
        <f t="shared" si="219"/>
        <v>1</v>
      </c>
      <c r="AH829" s="5" t="str">
        <f t="shared" si="220"/>
        <v>Correct</v>
      </c>
      <c r="AI829" t="s">
        <v>105</v>
      </c>
      <c r="AJ829">
        <v>74</v>
      </c>
      <c r="AK829" t="s">
        <v>95</v>
      </c>
      <c r="AL829" t="s">
        <v>204</v>
      </c>
      <c r="AM829" t="s">
        <v>107</v>
      </c>
      <c r="AN829" t="s">
        <v>102</v>
      </c>
      <c r="AO829" s="1" t="s">
        <v>80</v>
      </c>
      <c r="AP829" t="s">
        <v>126</v>
      </c>
      <c r="AQ829" t="s">
        <v>120</v>
      </c>
      <c r="AR829" t="s">
        <v>104</v>
      </c>
      <c r="AS829" t="s">
        <v>102</v>
      </c>
      <c r="AT829" s="1"/>
      <c r="AU829" t="s">
        <v>98</v>
      </c>
    </row>
    <row r="830" spans="1:47" x14ac:dyDescent="0.25">
      <c r="A830" s="1">
        <v>829</v>
      </c>
      <c r="B830" t="s">
        <v>39</v>
      </c>
      <c r="L830" t="s">
        <v>48</v>
      </c>
      <c r="O830" s="5">
        <f t="shared" si="204"/>
        <v>2</v>
      </c>
      <c r="P830" s="5">
        <f t="shared" si="205"/>
        <v>1.5</v>
      </c>
      <c r="R830" s="5">
        <f t="shared" si="206"/>
        <v>1</v>
      </c>
      <c r="S830" s="5">
        <f t="shared" si="207"/>
        <v>0</v>
      </c>
      <c r="T830" s="5">
        <f t="shared" si="208"/>
        <v>0</v>
      </c>
      <c r="U830" s="5">
        <f t="shared" si="209"/>
        <v>0</v>
      </c>
      <c r="V830" s="5">
        <f t="shared" si="210"/>
        <v>0</v>
      </c>
      <c r="W830" s="5">
        <f t="shared" si="211"/>
        <v>0</v>
      </c>
      <c r="X830" s="5">
        <f t="shared" si="212"/>
        <v>0</v>
      </c>
      <c r="Y830" s="5">
        <f t="shared" si="213"/>
        <v>0</v>
      </c>
      <c r="Z830" s="5">
        <f t="shared" si="214"/>
        <v>0</v>
      </c>
      <c r="AA830" s="5">
        <f t="shared" si="215"/>
        <v>0</v>
      </c>
      <c r="AB830" s="5">
        <f t="shared" si="216"/>
        <v>1</v>
      </c>
      <c r="AC830" s="5">
        <f t="shared" si="217"/>
        <v>0</v>
      </c>
      <c r="AD830" s="16"/>
      <c r="AF830" s="5">
        <f t="shared" si="218"/>
        <v>2</v>
      </c>
      <c r="AG830" s="5">
        <f t="shared" si="219"/>
        <v>2</v>
      </c>
      <c r="AH830" s="5" t="str">
        <f t="shared" si="220"/>
        <v>Correct</v>
      </c>
      <c r="AI830" t="s">
        <v>94</v>
      </c>
      <c r="AJ830">
        <v>79</v>
      </c>
      <c r="AK830" t="s">
        <v>95</v>
      </c>
      <c r="AL830" t="s">
        <v>251</v>
      </c>
      <c r="AM830" t="s">
        <v>107</v>
      </c>
      <c r="AN830" t="s">
        <v>98</v>
      </c>
      <c r="AO830" s="1" t="s">
        <v>80</v>
      </c>
      <c r="AQ830" t="s">
        <v>110</v>
      </c>
      <c r="AR830" t="s">
        <v>104</v>
      </c>
      <c r="AS830" t="s">
        <v>102</v>
      </c>
      <c r="AT830" s="1"/>
      <c r="AU830" t="s">
        <v>102</v>
      </c>
    </row>
    <row r="831" spans="1:47" x14ac:dyDescent="0.25">
      <c r="A831" s="1">
        <v>830</v>
      </c>
      <c r="C831" t="s">
        <v>40</v>
      </c>
      <c r="J831" t="s">
        <v>46</v>
      </c>
      <c r="O831" s="5">
        <f t="shared" si="204"/>
        <v>2</v>
      </c>
      <c r="P831" s="5">
        <f t="shared" si="205"/>
        <v>1.5</v>
      </c>
      <c r="R831" s="5">
        <f t="shared" si="206"/>
        <v>0</v>
      </c>
      <c r="S831" s="5">
        <f t="shared" si="207"/>
        <v>1</v>
      </c>
      <c r="T831" s="5">
        <f t="shared" si="208"/>
        <v>0</v>
      </c>
      <c r="U831" s="5">
        <f t="shared" si="209"/>
        <v>0</v>
      </c>
      <c r="V831" s="5">
        <f t="shared" si="210"/>
        <v>0</v>
      </c>
      <c r="W831" s="5">
        <f t="shared" si="211"/>
        <v>0</v>
      </c>
      <c r="X831" s="5">
        <f t="shared" si="212"/>
        <v>0</v>
      </c>
      <c r="Y831" s="5">
        <f t="shared" si="213"/>
        <v>0</v>
      </c>
      <c r="Z831" s="5">
        <f t="shared" si="214"/>
        <v>1</v>
      </c>
      <c r="AA831" s="5">
        <f t="shared" si="215"/>
        <v>0</v>
      </c>
      <c r="AB831" s="5">
        <f t="shared" si="216"/>
        <v>0</v>
      </c>
      <c r="AC831" s="5">
        <f t="shared" si="217"/>
        <v>0</v>
      </c>
      <c r="AD831" s="16"/>
      <c r="AF831" s="5">
        <f t="shared" si="218"/>
        <v>2</v>
      </c>
      <c r="AG831" s="5">
        <f t="shared" si="219"/>
        <v>2</v>
      </c>
      <c r="AH831" s="5" t="str">
        <f t="shared" si="220"/>
        <v>Correct</v>
      </c>
      <c r="AI831" t="s">
        <v>94</v>
      </c>
      <c r="AJ831">
        <v>35</v>
      </c>
      <c r="AK831" t="s">
        <v>95</v>
      </c>
      <c r="AL831" t="s">
        <v>146</v>
      </c>
      <c r="AM831" t="s">
        <v>107</v>
      </c>
      <c r="AO831" s="1" t="s">
        <v>80</v>
      </c>
      <c r="AP831" t="s">
        <v>108</v>
      </c>
      <c r="AQ831" t="s">
        <v>110</v>
      </c>
      <c r="AR831" t="s">
        <v>101</v>
      </c>
      <c r="AS831" t="s">
        <v>102</v>
      </c>
      <c r="AT831" s="1"/>
      <c r="AU831" t="s">
        <v>102</v>
      </c>
    </row>
    <row r="832" spans="1:47" x14ac:dyDescent="0.25">
      <c r="A832" s="1">
        <v>831</v>
      </c>
      <c r="D832" t="s">
        <v>41</v>
      </c>
      <c r="O832" s="5">
        <f t="shared" si="204"/>
        <v>1</v>
      </c>
      <c r="P832" s="5">
        <f t="shared" si="205"/>
        <v>3</v>
      </c>
      <c r="R832" s="5">
        <f t="shared" si="206"/>
        <v>0</v>
      </c>
      <c r="S832" s="5">
        <f t="shared" si="207"/>
        <v>0</v>
      </c>
      <c r="T832" s="5">
        <f t="shared" si="208"/>
        <v>1</v>
      </c>
      <c r="U832" s="5">
        <f t="shared" si="209"/>
        <v>0</v>
      </c>
      <c r="V832" s="5">
        <f t="shared" si="210"/>
        <v>0</v>
      </c>
      <c r="W832" s="5">
        <f t="shared" si="211"/>
        <v>0</v>
      </c>
      <c r="X832" s="5">
        <f t="shared" si="212"/>
        <v>0</v>
      </c>
      <c r="Y832" s="5">
        <f t="shared" si="213"/>
        <v>0</v>
      </c>
      <c r="Z832" s="5">
        <f t="shared" si="214"/>
        <v>0</v>
      </c>
      <c r="AA832" s="5">
        <f t="shared" si="215"/>
        <v>0</v>
      </c>
      <c r="AB832" s="5">
        <f t="shared" si="216"/>
        <v>0</v>
      </c>
      <c r="AC832" s="5">
        <f t="shared" si="217"/>
        <v>0</v>
      </c>
      <c r="AD832" s="16"/>
      <c r="AF832" s="5">
        <f t="shared" si="218"/>
        <v>1</v>
      </c>
      <c r="AG832" s="5">
        <f t="shared" si="219"/>
        <v>1</v>
      </c>
      <c r="AH832" s="5" t="str">
        <f t="shared" si="220"/>
        <v>Correct</v>
      </c>
      <c r="AI832" t="s">
        <v>105</v>
      </c>
      <c r="AJ832">
        <v>59</v>
      </c>
      <c r="AK832" t="s">
        <v>95</v>
      </c>
      <c r="AL832" t="s">
        <v>139</v>
      </c>
      <c r="AM832" t="s">
        <v>107</v>
      </c>
      <c r="AN832" t="s">
        <v>98</v>
      </c>
      <c r="AO832" s="1" t="s">
        <v>80</v>
      </c>
      <c r="AP832" t="s">
        <v>114</v>
      </c>
      <c r="AQ832" t="s">
        <v>133</v>
      </c>
      <c r="AR832" t="s">
        <v>101</v>
      </c>
      <c r="AS832" t="s">
        <v>102</v>
      </c>
      <c r="AT832" s="1"/>
      <c r="AU832" t="s">
        <v>102</v>
      </c>
    </row>
    <row r="833" spans="1:47" x14ac:dyDescent="0.25">
      <c r="A833" s="1">
        <v>832</v>
      </c>
      <c r="B833" t="s">
        <v>39</v>
      </c>
      <c r="F833" t="s">
        <v>43</v>
      </c>
      <c r="G833" t="s">
        <v>37</v>
      </c>
      <c r="O833" s="5">
        <f t="shared" si="204"/>
        <v>3</v>
      </c>
      <c r="P833" s="5">
        <f t="shared" si="205"/>
        <v>1</v>
      </c>
      <c r="R833" s="5">
        <f t="shared" si="206"/>
        <v>1</v>
      </c>
      <c r="S833" s="5">
        <f t="shared" si="207"/>
        <v>0</v>
      </c>
      <c r="T833" s="5">
        <f t="shared" si="208"/>
        <v>0</v>
      </c>
      <c r="U833" s="5">
        <f t="shared" si="209"/>
        <v>0</v>
      </c>
      <c r="V833" s="5">
        <f t="shared" si="210"/>
        <v>1</v>
      </c>
      <c r="W833" s="5">
        <f t="shared" si="211"/>
        <v>1</v>
      </c>
      <c r="X833" s="5">
        <f t="shared" si="212"/>
        <v>0</v>
      </c>
      <c r="Y833" s="5">
        <f t="shared" si="213"/>
        <v>0</v>
      </c>
      <c r="Z833" s="5">
        <f t="shared" si="214"/>
        <v>0</v>
      </c>
      <c r="AA833" s="5">
        <f t="shared" si="215"/>
        <v>0</v>
      </c>
      <c r="AB833" s="5">
        <f t="shared" si="216"/>
        <v>0</v>
      </c>
      <c r="AC833" s="5">
        <f t="shared" si="217"/>
        <v>0</v>
      </c>
      <c r="AD833" s="16"/>
      <c r="AF833" s="5">
        <f t="shared" si="218"/>
        <v>3</v>
      </c>
      <c r="AG833" s="5">
        <f t="shared" si="219"/>
        <v>3</v>
      </c>
      <c r="AH833" s="5" t="str">
        <f t="shared" si="220"/>
        <v>Correct</v>
      </c>
      <c r="AI833" t="s">
        <v>105</v>
      </c>
      <c r="AJ833">
        <v>64</v>
      </c>
      <c r="AK833" t="s">
        <v>95</v>
      </c>
      <c r="AL833" t="s">
        <v>139</v>
      </c>
      <c r="AM833" t="s">
        <v>107</v>
      </c>
      <c r="AN833" t="s">
        <v>98</v>
      </c>
      <c r="AO833" s="1" t="s">
        <v>80</v>
      </c>
      <c r="AP833" t="s">
        <v>109</v>
      </c>
      <c r="AQ833" t="s">
        <v>103</v>
      </c>
      <c r="AR833" t="s">
        <v>104</v>
      </c>
      <c r="AS833" t="s">
        <v>102</v>
      </c>
      <c r="AT833" s="1"/>
      <c r="AU833" t="s">
        <v>102</v>
      </c>
    </row>
    <row r="834" spans="1:47" x14ac:dyDescent="0.25">
      <c r="A834" s="1">
        <v>833</v>
      </c>
      <c r="B834" t="s">
        <v>39</v>
      </c>
      <c r="G834" t="s">
        <v>37</v>
      </c>
      <c r="H834" t="s">
        <v>44</v>
      </c>
      <c r="O834" s="5">
        <f t="shared" si="204"/>
        <v>3</v>
      </c>
      <c r="P834" s="5">
        <f t="shared" si="205"/>
        <v>1</v>
      </c>
      <c r="R834" s="5">
        <f t="shared" si="206"/>
        <v>1</v>
      </c>
      <c r="S834" s="5">
        <f t="shared" si="207"/>
        <v>0</v>
      </c>
      <c r="T834" s="5">
        <f t="shared" si="208"/>
        <v>0</v>
      </c>
      <c r="U834" s="5">
        <f t="shared" si="209"/>
        <v>0</v>
      </c>
      <c r="V834" s="5">
        <f t="shared" si="210"/>
        <v>0</v>
      </c>
      <c r="W834" s="5">
        <f t="shared" si="211"/>
        <v>1</v>
      </c>
      <c r="X834" s="5">
        <f t="shared" si="212"/>
        <v>1</v>
      </c>
      <c r="Y834" s="5">
        <f t="shared" si="213"/>
        <v>0</v>
      </c>
      <c r="Z834" s="5">
        <f t="shared" si="214"/>
        <v>0</v>
      </c>
      <c r="AA834" s="5">
        <f t="shared" si="215"/>
        <v>0</v>
      </c>
      <c r="AB834" s="5">
        <f t="shared" si="216"/>
        <v>0</v>
      </c>
      <c r="AC834" s="5">
        <f t="shared" si="217"/>
        <v>0</v>
      </c>
      <c r="AD834" s="16"/>
      <c r="AF834" s="5">
        <f t="shared" si="218"/>
        <v>3</v>
      </c>
      <c r="AG834" s="5">
        <f t="shared" si="219"/>
        <v>3</v>
      </c>
      <c r="AH834" s="5" t="str">
        <f t="shared" si="220"/>
        <v>Correct</v>
      </c>
      <c r="AI834" t="s">
        <v>94</v>
      </c>
      <c r="AJ834">
        <v>76</v>
      </c>
      <c r="AK834" t="s">
        <v>95</v>
      </c>
      <c r="AL834" t="s">
        <v>139</v>
      </c>
      <c r="AM834" t="s">
        <v>107</v>
      </c>
      <c r="AO834" s="1" t="s">
        <v>355</v>
      </c>
      <c r="AP834" t="s">
        <v>99</v>
      </c>
      <c r="AQ834" t="s">
        <v>110</v>
      </c>
      <c r="AR834" t="s">
        <v>104</v>
      </c>
      <c r="AS834" t="s">
        <v>102</v>
      </c>
      <c r="AT834" s="1"/>
      <c r="AU834" t="s">
        <v>98</v>
      </c>
    </row>
    <row r="835" spans="1:47" x14ac:dyDescent="0.25">
      <c r="A835" s="1">
        <v>834</v>
      </c>
      <c r="B835" t="s">
        <v>39</v>
      </c>
      <c r="H835" t="s">
        <v>44</v>
      </c>
      <c r="I835" t="s">
        <v>45</v>
      </c>
      <c r="J835" t="s">
        <v>46</v>
      </c>
      <c r="K835" t="s">
        <v>47</v>
      </c>
      <c r="O835" s="5">
        <f t="shared" ref="O835:O898" si="221">COUNTA(B835:N835)</f>
        <v>5</v>
      </c>
      <c r="P835" s="5">
        <f t="shared" ref="P835:P898" si="222">3/O835</f>
        <v>0.6</v>
      </c>
      <c r="R835" s="5">
        <f t="shared" ref="R835:R898" si="223">IF($O835&lt;3,IF($B835=$B$1,1,0),IF($B835=$B$1,$P835,0))</f>
        <v>0.6</v>
      </c>
      <c r="S835" s="5">
        <f t="shared" ref="S835:S898" si="224">IF($O835&lt;3,IF($C835=$C$1,1,0),IF($C835=$C$1,$P835,0))</f>
        <v>0</v>
      </c>
      <c r="T835" s="5">
        <f t="shared" ref="T835:T898" si="225">IF($O835&lt;3,IF($D835=$D$1,1,0),IF($D835=$D$1,$P835,0))</f>
        <v>0</v>
      </c>
      <c r="U835" s="5">
        <f t="shared" ref="U835:U898" si="226">IF($O835&lt;3,IF($E835=$E$1,1,0),IF($E835=$E$1,$P835,0))</f>
        <v>0</v>
      </c>
      <c r="V835" s="5">
        <f t="shared" ref="V835:V898" si="227">IF($O835&lt;3,IF($F835=$F$1,1,0),IF($F835=$F$1,$P835,0))</f>
        <v>0</v>
      </c>
      <c r="W835" s="5">
        <f t="shared" ref="W835:W898" si="228">IF($O835&lt;3,IF($G835=$G$1,1,0),IF($G835=$G$1,$P835,0))</f>
        <v>0</v>
      </c>
      <c r="X835" s="5">
        <f t="shared" ref="X835:X898" si="229">IF($O835&lt;3,IF($H835=$H$1,1,0),IF($H835=$H$1,$P835,0))</f>
        <v>0.6</v>
      </c>
      <c r="Y835" s="5">
        <f t="shared" ref="Y835:Y898" si="230">IF($O835&lt;3,IF($I835=$I$1,1,0),IF($I835=$I$1,$P835,0))</f>
        <v>0.6</v>
      </c>
      <c r="Z835" s="5">
        <f t="shared" ref="Z835:Z898" si="231">IF($O835&lt;3,IF($J835=$J$1,1,0),IF($J835=$J$1,$P835,0))</f>
        <v>0.6</v>
      </c>
      <c r="AA835" s="5">
        <f t="shared" ref="AA835:AA898" si="232">IF($O835&lt;3,IF($K835=$K$1,1,0),IF($K835=$K$1,$P835,0))</f>
        <v>0.6</v>
      </c>
      <c r="AB835" s="5">
        <f t="shared" ref="AB835:AB898" si="233">IF($O835&lt;3,IF($L835=$L$1,1,0),IF($L835=$L$1,$P835,0))</f>
        <v>0</v>
      </c>
      <c r="AC835" s="5">
        <f t="shared" ref="AC835:AC898" si="234">IF($O835&lt;3,IF($M835=$M$1,1,0),IF($M835=$M$1,$P835,0))</f>
        <v>0</v>
      </c>
      <c r="AD835" s="16"/>
      <c r="AF835" s="5">
        <f t="shared" ref="AF835:AF898" si="235">SUM(Q835:AC835)</f>
        <v>3</v>
      </c>
      <c r="AG835" s="5">
        <f t="shared" ref="AG835:AG898" si="236">O835</f>
        <v>5</v>
      </c>
      <c r="AH835" s="5" t="str">
        <f t="shared" ref="AH835:AH898" si="237">IF(AF835=AG835,"Correct",IF(AF835=3,"Correct","Wrong"))</f>
        <v>Correct</v>
      </c>
      <c r="AI835" t="s">
        <v>94</v>
      </c>
      <c r="AJ835">
        <v>43</v>
      </c>
      <c r="AK835" t="s">
        <v>95</v>
      </c>
      <c r="AL835" t="s">
        <v>158</v>
      </c>
      <c r="AN835" t="s">
        <v>102</v>
      </c>
      <c r="AO835" s="1" t="s">
        <v>80</v>
      </c>
      <c r="AP835" t="s">
        <v>108</v>
      </c>
      <c r="AQ835" t="s">
        <v>110</v>
      </c>
      <c r="AT835" s="1"/>
    </row>
    <row r="836" spans="1:47" x14ac:dyDescent="0.25">
      <c r="A836" s="1">
        <v>835</v>
      </c>
      <c r="F836" t="s">
        <v>43</v>
      </c>
      <c r="G836" t="s">
        <v>37</v>
      </c>
      <c r="O836" s="5">
        <f t="shared" si="221"/>
        <v>2</v>
      </c>
      <c r="P836" s="5">
        <f t="shared" si="222"/>
        <v>1.5</v>
      </c>
      <c r="R836" s="5">
        <f t="shared" si="223"/>
        <v>0</v>
      </c>
      <c r="S836" s="5">
        <f t="shared" si="224"/>
        <v>0</v>
      </c>
      <c r="T836" s="5">
        <f t="shared" si="225"/>
        <v>0</v>
      </c>
      <c r="U836" s="5">
        <f t="shared" si="226"/>
        <v>0</v>
      </c>
      <c r="V836" s="5">
        <f t="shared" si="227"/>
        <v>1</v>
      </c>
      <c r="W836" s="5">
        <f t="shared" si="228"/>
        <v>1</v>
      </c>
      <c r="X836" s="5">
        <f t="shared" si="229"/>
        <v>0</v>
      </c>
      <c r="Y836" s="5">
        <f t="shared" si="230"/>
        <v>0</v>
      </c>
      <c r="Z836" s="5">
        <f t="shared" si="231"/>
        <v>0</v>
      </c>
      <c r="AA836" s="5">
        <f t="shared" si="232"/>
        <v>0</v>
      </c>
      <c r="AB836" s="5">
        <f t="shared" si="233"/>
        <v>0</v>
      </c>
      <c r="AC836" s="5">
        <f t="shared" si="234"/>
        <v>0</v>
      </c>
      <c r="AD836" s="16"/>
      <c r="AF836" s="5">
        <f t="shared" si="235"/>
        <v>2</v>
      </c>
      <c r="AG836" s="5">
        <f t="shared" si="236"/>
        <v>2</v>
      </c>
      <c r="AH836" s="5" t="str">
        <f t="shared" si="237"/>
        <v>Correct</v>
      </c>
      <c r="AI836" t="s">
        <v>94</v>
      </c>
      <c r="AJ836">
        <v>57</v>
      </c>
      <c r="AK836" t="s">
        <v>95</v>
      </c>
      <c r="AL836" t="s">
        <v>158</v>
      </c>
      <c r="AM836" t="s">
        <v>107</v>
      </c>
      <c r="AN836" t="s">
        <v>98</v>
      </c>
      <c r="AO836" s="1" t="s">
        <v>85</v>
      </c>
      <c r="AP836" t="s">
        <v>114</v>
      </c>
      <c r="AQ836" t="s">
        <v>137</v>
      </c>
      <c r="AR836" t="s">
        <v>101</v>
      </c>
      <c r="AS836" t="s">
        <v>102</v>
      </c>
      <c r="AT836" s="1"/>
      <c r="AU836" t="s">
        <v>102</v>
      </c>
    </row>
    <row r="837" spans="1:47" x14ac:dyDescent="0.25">
      <c r="A837" s="1">
        <v>836</v>
      </c>
      <c r="D837" t="s">
        <v>41</v>
      </c>
      <c r="E837" t="s">
        <v>42</v>
      </c>
      <c r="H837" t="s">
        <v>44</v>
      </c>
      <c r="J837" t="s">
        <v>46</v>
      </c>
      <c r="K837" t="s">
        <v>47</v>
      </c>
      <c r="L837" t="s">
        <v>48</v>
      </c>
      <c r="O837" s="5">
        <f t="shared" si="221"/>
        <v>6</v>
      </c>
      <c r="P837" s="5">
        <f t="shared" si="222"/>
        <v>0.5</v>
      </c>
      <c r="R837" s="5">
        <f t="shared" si="223"/>
        <v>0</v>
      </c>
      <c r="S837" s="5">
        <f t="shared" si="224"/>
        <v>0</v>
      </c>
      <c r="T837" s="5">
        <f t="shared" si="225"/>
        <v>0.5</v>
      </c>
      <c r="U837" s="5">
        <f t="shared" si="226"/>
        <v>0.5</v>
      </c>
      <c r="V837" s="5">
        <f t="shared" si="227"/>
        <v>0</v>
      </c>
      <c r="W837" s="5">
        <f t="shared" si="228"/>
        <v>0</v>
      </c>
      <c r="X837" s="5">
        <f t="shared" si="229"/>
        <v>0.5</v>
      </c>
      <c r="Y837" s="5">
        <f t="shared" si="230"/>
        <v>0</v>
      </c>
      <c r="Z837" s="5">
        <f t="shared" si="231"/>
        <v>0.5</v>
      </c>
      <c r="AA837" s="5">
        <f t="shared" si="232"/>
        <v>0.5</v>
      </c>
      <c r="AB837" s="5">
        <f t="shared" si="233"/>
        <v>0.5</v>
      </c>
      <c r="AC837" s="5">
        <f t="shared" si="234"/>
        <v>0</v>
      </c>
      <c r="AD837" s="16"/>
      <c r="AF837" s="5">
        <f t="shared" si="235"/>
        <v>3</v>
      </c>
      <c r="AG837" s="5">
        <f t="shared" si="236"/>
        <v>6</v>
      </c>
      <c r="AH837" s="5" t="str">
        <f t="shared" si="237"/>
        <v>Correct</v>
      </c>
      <c r="AI837" t="s">
        <v>94</v>
      </c>
      <c r="AJ837">
        <v>51</v>
      </c>
      <c r="AK837" t="s">
        <v>95</v>
      </c>
      <c r="AL837" t="s">
        <v>158</v>
      </c>
      <c r="AM837" t="s">
        <v>97</v>
      </c>
      <c r="AN837" t="s">
        <v>98</v>
      </c>
      <c r="AO837" s="1" t="s">
        <v>80</v>
      </c>
      <c r="AP837" t="s">
        <v>99</v>
      </c>
      <c r="AQ837" t="s">
        <v>120</v>
      </c>
      <c r="AR837" t="s">
        <v>123</v>
      </c>
      <c r="AS837" t="s">
        <v>98</v>
      </c>
      <c r="AT837" s="1"/>
      <c r="AU837" t="s">
        <v>102</v>
      </c>
    </row>
    <row r="838" spans="1:47" x14ac:dyDescent="0.25">
      <c r="A838" s="1">
        <v>837</v>
      </c>
      <c r="C838" t="s">
        <v>40</v>
      </c>
      <c r="E838" t="s">
        <v>42</v>
      </c>
      <c r="I838" t="s">
        <v>45</v>
      </c>
      <c r="O838" s="5">
        <f t="shared" si="221"/>
        <v>3</v>
      </c>
      <c r="P838" s="5">
        <f t="shared" si="222"/>
        <v>1</v>
      </c>
      <c r="R838" s="5">
        <f t="shared" si="223"/>
        <v>0</v>
      </c>
      <c r="S838" s="5">
        <f t="shared" si="224"/>
        <v>1</v>
      </c>
      <c r="T838" s="5">
        <f t="shared" si="225"/>
        <v>0</v>
      </c>
      <c r="U838" s="5">
        <f t="shared" si="226"/>
        <v>1</v>
      </c>
      <c r="V838" s="5">
        <f t="shared" si="227"/>
        <v>0</v>
      </c>
      <c r="W838" s="5">
        <f t="shared" si="228"/>
        <v>0</v>
      </c>
      <c r="X838" s="5">
        <f t="shared" si="229"/>
        <v>0</v>
      </c>
      <c r="Y838" s="5">
        <f t="shared" si="230"/>
        <v>1</v>
      </c>
      <c r="Z838" s="5">
        <f t="shared" si="231"/>
        <v>0</v>
      </c>
      <c r="AA838" s="5">
        <f t="shared" si="232"/>
        <v>0</v>
      </c>
      <c r="AB838" s="5">
        <f t="shared" si="233"/>
        <v>0</v>
      </c>
      <c r="AC838" s="5">
        <f t="shared" si="234"/>
        <v>0</v>
      </c>
      <c r="AD838" s="16"/>
      <c r="AF838" s="5">
        <f t="shared" si="235"/>
        <v>3</v>
      </c>
      <c r="AG838" s="5">
        <f t="shared" si="236"/>
        <v>3</v>
      </c>
      <c r="AH838" s="5" t="str">
        <f t="shared" si="237"/>
        <v>Correct</v>
      </c>
      <c r="AI838" t="s">
        <v>94</v>
      </c>
      <c r="AJ838">
        <v>63</v>
      </c>
      <c r="AK838" t="s">
        <v>95</v>
      </c>
      <c r="AL838" t="s">
        <v>158</v>
      </c>
      <c r="AM838" t="s">
        <v>128</v>
      </c>
      <c r="AN838" t="s">
        <v>98</v>
      </c>
      <c r="AO838" s="1" t="s">
        <v>80</v>
      </c>
      <c r="AP838" t="s">
        <v>114</v>
      </c>
      <c r="AQ838" t="s">
        <v>103</v>
      </c>
      <c r="AR838" t="s">
        <v>101</v>
      </c>
      <c r="AS838" t="s">
        <v>102</v>
      </c>
      <c r="AT838" s="1"/>
      <c r="AU838" t="s">
        <v>102</v>
      </c>
    </row>
    <row r="839" spans="1:47" x14ac:dyDescent="0.25">
      <c r="A839" s="1">
        <v>838</v>
      </c>
      <c r="F839" t="s">
        <v>43</v>
      </c>
      <c r="O839" s="5">
        <f t="shared" si="221"/>
        <v>1</v>
      </c>
      <c r="P839" s="5">
        <f t="shared" si="222"/>
        <v>3</v>
      </c>
      <c r="R839" s="5">
        <f t="shared" si="223"/>
        <v>0</v>
      </c>
      <c r="S839" s="5">
        <f t="shared" si="224"/>
        <v>0</v>
      </c>
      <c r="T839" s="5">
        <f t="shared" si="225"/>
        <v>0</v>
      </c>
      <c r="U839" s="5">
        <f t="shared" si="226"/>
        <v>0</v>
      </c>
      <c r="V839" s="5">
        <f t="shared" si="227"/>
        <v>1</v>
      </c>
      <c r="W839" s="5">
        <f t="shared" si="228"/>
        <v>0</v>
      </c>
      <c r="X839" s="5">
        <f t="shared" si="229"/>
        <v>0</v>
      </c>
      <c r="Y839" s="5">
        <f t="shared" si="230"/>
        <v>0</v>
      </c>
      <c r="Z839" s="5">
        <f t="shared" si="231"/>
        <v>0</v>
      </c>
      <c r="AA839" s="5">
        <f t="shared" si="232"/>
        <v>0</v>
      </c>
      <c r="AB839" s="5">
        <f t="shared" si="233"/>
        <v>0</v>
      </c>
      <c r="AC839" s="5">
        <f t="shared" si="234"/>
        <v>0</v>
      </c>
      <c r="AD839" s="16"/>
      <c r="AF839" s="5">
        <f t="shared" si="235"/>
        <v>1</v>
      </c>
      <c r="AG839" s="5">
        <f t="shared" si="236"/>
        <v>1</v>
      </c>
      <c r="AH839" s="5" t="str">
        <f t="shared" si="237"/>
        <v>Correct</v>
      </c>
      <c r="AI839" t="s">
        <v>94</v>
      </c>
      <c r="AJ839">
        <v>58</v>
      </c>
      <c r="AK839" t="s">
        <v>95</v>
      </c>
      <c r="AL839" t="s">
        <v>243</v>
      </c>
      <c r="AM839" t="s">
        <v>107</v>
      </c>
      <c r="AN839" t="s">
        <v>98</v>
      </c>
      <c r="AO839" s="1" t="s">
        <v>80</v>
      </c>
      <c r="AQ839" t="s">
        <v>103</v>
      </c>
      <c r="AR839" t="s">
        <v>104</v>
      </c>
      <c r="AS839" t="s">
        <v>102</v>
      </c>
      <c r="AT839" s="1"/>
      <c r="AU839" t="s">
        <v>98</v>
      </c>
    </row>
    <row r="840" spans="1:47" x14ac:dyDescent="0.25">
      <c r="A840" s="1">
        <v>839</v>
      </c>
      <c r="C840" t="s">
        <v>40</v>
      </c>
      <c r="F840" t="s">
        <v>43</v>
      </c>
      <c r="H840" t="s">
        <v>44</v>
      </c>
      <c r="O840" s="5">
        <f t="shared" si="221"/>
        <v>3</v>
      </c>
      <c r="P840" s="5">
        <f t="shared" si="222"/>
        <v>1</v>
      </c>
      <c r="R840" s="5">
        <f t="shared" si="223"/>
        <v>0</v>
      </c>
      <c r="S840" s="5">
        <f t="shared" si="224"/>
        <v>1</v>
      </c>
      <c r="T840" s="5">
        <f t="shared" si="225"/>
        <v>0</v>
      </c>
      <c r="U840" s="5">
        <f t="shared" si="226"/>
        <v>0</v>
      </c>
      <c r="V840" s="5">
        <f t="shared" si="227"/>
        <v>1</v>
      </c>
      <c r="W840" s="5">
        <f t="shared" si="228"/>
        <v>0</v>
      </c>
      <c r="X840" s="5">
        <f t="shared" si="229"/>
        <v>1</v>
      </c>
      <c r="Y840" s="5">
        <f t="shared" si="230"/>
        <v>0</v>
      </c>
      <c r="Z840" s="5">
        <f t="shared" si="231"/>
        <v>0</v>
      </c>
      <c r="AA840" s="5">
        <f t="shared" si="232"/>
        <v>0</v>
      </c>
      <c r="AB840" s="5">
        <f t="shared" si="233"/>
        <v>0</v>
      </c>
      <c r="AC840" s="5">
        <f t="shared" si="234"/>
        <v>0</v>
      </c>
      <c r="AD840" s="16"/>
      <c r="AF840" s="5">
        <f t="shared" si="235"/>
        <v>3</v>
      </c>
      <c r="AG840" s="5">
        <f t="shared" si="236"/>
        <v>3</v>
      </c>
      <c r="AH840" s="5" t="str">
        <f t="shared" si="237"/>
        <v>Correct</v>
      </c>
      <c r="AI840" t="s">
        <v>94</v>
      </c>
      <c r="AJ840">
        <v>71</v>
      </c>
      <c r="AK840" t="s">
        <v>95</v>
      </c>
      <c r="AL840" t="s">
        <v>117</v>
      </c>
      <c r="AM840" t="s">
        <v>97</v>
      </c>
      <c r="AN840" t="s">
        <v>98</v>
      </c>
      <c r="AO840" s="1" t="s">
        <v>80</v>
      </c>
      <c r="AP840" t="s">
        <v>108</v>
      </c>
      <c r="AQ840" t="s">
        <v>100</v>
      </c>
      <c r="AR840" t="s">
        <v>104</v>
      </c>
      <c r="AS840" t="s">
        <v>102</v>
      </c>
      <c r="AT840" s="1"/>
      <c r="AU840" t="s">
        <v>102</v>
      </c>
    </row>
    <row r="841" spans="1:47" x14ac:dyDescent="0.25">
      <c r="A841" s="1">
        <v>840</v>
      </c>
      <c r="H841" t="s">
        <v>44</v>
      </c>
      <c r="O841" s="5">
        <f t="shared" si="221"/>
        <v>1</v>
      </c>
      <c r="P841" s="5">
        <f t="shared" si="222"/>
        <v>3</v>
      </c>
      <c r="R841" s="5">
        <f t="shared" si="223"/>
        <v>0</v>
      </c>
      <c r="S841" s="5">
        <f t="shared" si="224"/>
        <v>0</v>
      </c>
      <c r="T841" s="5">
        <f t="shared" si="225"/>
        <v>0</v>
      </c>
      <c r="U841" s="5">
        <f t="shared" si="226"/>
        <v>0</v>
      </c>
      <c r="V841" s="5">
        <f t="shared" si="227"/>
        <v>0</v>
      </c>
      <c r="W841" s="5">
        <f t="shared" si="228"/>
        <v>0</v>
      </c>
      <c r="X841" s="5">
        <f t="shared" si="229"/>
        <v>1</v>
      </c>
      <c r="Y841" s="5">
        <f t="shared" si="230"/>
        <v>0</v>
      </c>
      <c r="Z841" s="5">
        <f t="shared" si="231"/>
        <v>0</v>
      </c>
      <c r="AA841" s="5">
        <f t="shared" si="232"/>
        <v>0</v>
      </c>
      <c r="AB841" s="5">
        <f t="shared" si="233"/>
        <v>0</v>
      </c>
      <c r="AC841" s="5">
        <f t="shared" si="234"/>
        <v>0</v>
      </c>
      <c r="AD841" s="16"/>
      <c r="AF841" s="5">
        <f t="shared" si="235"/>
        <v>1</v>
      </c>
      <c r="AG841" s="5">
        <f t="shared" si="236"/>
        <v>1</v>
      </c>
      <c r="AH841" s="5" t="str">
        <f t="shared" si="237"/>
        <v>Correct</v>
      </c>
      <c r="AI841" t="s">
        <v>94</v>
      </c>
      <c r="AJ841">
        <v>38</v>
      </c>
      <c r="AK841" t="s">
        <v>95</v>
      </c>
      <c r="AL841" t="s">
        <v>235</v>
      </c>
      <c r="AM841" t="s">
        <v>107</v>
      </c>
      <c r="AN841" t="s">
        <v>102</v>
      </c>
      <c r="AO841" s="1" t="s">
        <v>80</v>
      </c>
      <c r="AQ841" t="s">
        <v>120</v>
      </c>
      <c r="AR841" t="s">
        <v>101</v>
      </c>
      <c r="AS841" t="s">
        <v>102</v>
      </c>
      <c r="AT841" s="1"/>
      <c r="AU841" t="s">
        <v>102</v>
      </c>
    </row>
    <row r="842" spans="1:47" x14ac:dyDescent="0.25">
      <c r="A842" s="1">
        <v>841</v>
      </c>
      <c r="C842" t="s">
        <v>40</v>
      </c>
      <c r="D842" t="s">
        <v>41</v>
      </c>
      <c r="F842" t="s">
        <v>43</v>
      </c>
      <c r="G842" t="s">
        <v>37</v>
      </c>
      <c r="H842" t="s">
        <v>44</v>
      </c>
      <c r="O842" s="5">
        <f t="shared" si="221"/>
        <v>5</v>
      </c>
      <c r="P842" s="5">
        <f t="shared" si="222"/>
        <v>0.6</v>
      </c>
      <c r="R842" s="5">
        <f t="shared" si="223"/>
        <v>0</v>
      </c>
      <c r="S842" s="5">
        <f t="shared" si="224"/>
        <v>0.6</v>
      </c>
      <c r="T842" s="5">
        <f t="shared" si="225"/>
        <v>0.6</v>
      </c>
      <c r="U842" s="5">
        <f t="shared" si="226"/>
        <v>0</v>
      </c>
      <c r="V842" s="5">
        <f t="shared" si="227"/>
        <v>0.6</v>
      </c>
      <c r="W842" s="5">
        <f t="shared" si="228"/>
        <v>0.6</v>
      </c>
      <c r="X842" s="5">
        <f t="shared" si="229"/>
        <v>0.6</v>
      </c>
      <c r="Y842" s="5">
        <f t="shared" si="230"/>
        <v>0</v>
      </c>
      <c r="Z842" s="5">
        <f t="shared" si="231"/>
        <v>0</v>
      </c>
      <c r="AA842" s="5">
        <f t="shared" si="232"/>
        <v>0</v>
      </c>
      <c r="AB842" s="5">
        <f t="shared" si="233"/>
        <v>0</v>
      </c>
      <c r="AC842" s="5">
        <f t="shared" si="234"/>
        <v>0</v>
      </c>
      <c r="AD842" s="16"/>
      <c r="AF842" s="5">
        <f t="shared" si="235"/>
        <v>3</v>
      </c>
      <c r="AG842" s="5">
        <f t="shared" si="236"/>
        <v>5</v>
      </c>
      <c r="AH842" s="5" t="str">
        <f t="shared" si="237"/>
        <v>Correct</v>
      </c>
      <c r="AI842" t="s">
        <v>94</v>
      </c>
      <c r="AJ842">
        <v>81</v>
      </c>
      <c r="AK842" t="s">
        <v>121</v>
      </c>
      <c r="AL842" t="s">
        <v>170</v>
      </c>
      <c r="AM842" t="s">
        <v>107</v>
      </c>
      <c r="AO842" s="1" t="s">
        <v>80</v>
      </c>
      <c r="AP842" t="s">
        <v>109</v>
      </c>
      <c r="AQ842" t="s">
        <v>137</v>
      </c>
      <c r="AR842" t="s">
        <v>104</v>
      </c>
      <c r="AS842" t="s">
        <v>102</v>
      </c>
      <c r="AT842" s="1"/>
      <c r="AU842" t="s">
        <v>102</v>
      </c>
    </row>
    <row r="843" spans="1:47" x14ac:dyDescent="0.25">
      <c r="A843" s="1">
        <v>842</v>
      </c>
      <c r="G843" t="s">
        <v>37</v>
      </c>
      <c r="O843" s="5">
        <f t="shared" si="221"/>
        <v>1</v>
      </c>
      <c r="P843" s="5">
        <f t="shared" si="222"/>
        <v>3</v>
      </c>
      <c r="R843" s="5">
        <f t="shared" si="223"/>
        <v>0</v>
      </c>
      <c r="S843" s="5">
        <f t="shared" si="224"/>
        <v>0</v>
      </c>
      <c r="T843" s="5">
        <f t="shared" si="225"/>
        <v>0</v>
      </c>
      <c r="U843" s="5">
        <f t="shared" si="226"/>
        <v>0</v>
      </c>
      <c r="V843" s="5">
        <f t="shared" si="227"/>
        <v>0</v>
      </c>
      <c r="W843" s="5">
        <f t="shared" si="228"/>
        <v>1</v>
      </c>
      <c r="X843" s="5">
        <f t="shared" si="229"/>
        <v>0</v>
      </c>
      <c r="Y843" s="5">
        <f t="shared" si="230"/>
        <v>0</v>
      </c>
      <c r="Z843" s="5">
        <f t="shared" si="231"/>
        <v>0</v>
      </c>
      <c r="AA843" s="5">
        <f t="shared" si="232"/>
        <v>0</v>
      </c>
      <c r="AB843" s="5">
        <f t="shared" si="233"/>
        <v>0</v>
      </c>
      <c r="AC843" s="5">
        <f t="shared" si="234"/>
        <v>0</v>
      </c>
      <c r="AD843" s="16"/>
      <c r="AF843" s="5">
        <f t="shared" si="235"/>
        <v>1</v>
      </c>
      <c r="AG843" s="5">
        <f t="shared" si="236"/>
        <v>1</v>
      </c>
      <c r="AH843" s="5" t="str">
        <f t="shared" si="237"/>
        <v>Correct</v>
      </c>
      <c r="AI843" t="s">
        <v>94</v>
      </c>
      <c r="AJ843">
        <v>68</v>
      </c>
      <c r="AK843" t="s">
        <v>121</v>
      </c>
      <c r="AL843" t="s">
        <v>170</v>
      </c>
      <c r="AM843" t="s">
        <v>107</v>
      </c>
      <c r="AN843" t="s">
        <v>98</v>
      </c>
      <c r="AO843" s="1" t="s">
        <v>80</v>
      </c>
      <c r="AP843" t="s">
        <v>109</v>
      </c>
      <c r="AQ843" t="s">
        <v>120</v>
      </c>
      <c r="AR843" t="s">
        <v>104</v>
      </c>
      <c r="AS843" t="s">
        <v>102</v>
      </c>
      <c r="AT843" s="1"/>
      <c r="AU843" t="s">
        <v>102</v>
      </c>
    </row>
    <row r="844" spans="1:47" x14ac:dyDescent="0.25">
      <c r="A844" s="1">
        <v>843</v>
      </c>
      <c r="H844" t="s">
        <v>44</v>
      </c>
      <c r="K844" t="s">
        <v>47</v>
      </c>
      <c r="O844" s="5">
        <f t="shared" si="221"/>
        <v>2</v>
      </c>
      <c r="P844" s="5">
        <f t="shared" si="222"/>
        <v>1.5</v>
      </c>
      <c r="R844" s="5">
        <f t="shared" si="223"/>
        <v>0</v>
      </c>
      <c r="S844" s="5">
        <f t="shared" si="224"/>
        <v>0</v>
      </c>
      <c r="T844" s="5">
        <f t="shared" si="225"/>
        <v>0</v>
      </c>
      <c r="U844" s="5">
        <f t="shared" si="226"/>
        <v>0</v>
      </c>
      <c r="V844" s="5">
        <f t="shared" si="227"/>
        <v>0</v>
      </c>
      <c r="W844" s="5">
        <f t="shared" si="228"/>
        <v>0</v>
      </c>
      <c r="X844" s="5">
        <f t="shared" si="229"/>
        <v>1</v>
      </c>
      <c r="Y844" s="5">
        <f t="shared" si="230"/>
        <v>0</v>
      </c>
      <c r="Z844" s="5">
        <f t="shared" si="231"/>
        <v>0</v>
      </c>
      <c r="AA844" s="5">
        <f t="shared" si="232"/>
        <v>1</v>
      </c>
      <c r="AB844" s="5">
        <f t="shared" si="233"/>
        <v>0</v>
      </c>
      <c r="AC844" s="5">
        <f t="shared" si="234"/>
        <v>0</v>
      </c>
      <c r="AD844" s="16"/>
      <c r="AF844" s="5">
        <f t="shared" si="235"/>
        <v>2</v>
      </c>
      <c r="AG844" s="5">
        <f t="shared" si="236"/>
        <v>2</v>
      </c>
      <c r="AH844" s="5" t="str">
        <f t="shared" si="237"/>
        <v>Correct</v>
      </c>
      <c r="AI844" t="s">
        <v>94</v>
      </c>
      <c r="AJ844">
        <v>44</v>
      </c>
      <c r="AK844" t="s">
        <v>121</v>
      </c>
      <c r="AL844" t="s">
        <v>168</v>
      </c>
      <c r="AM844" t="s">
        <v>97</v>
      </c>
      <c r="AO844" s="1" t="s">
        <v>80</v>
      </c>
      <c r="AQ844" t="s">
        <v>103</v>
      </c>
      <c r="AR844" t="s">
        <v>101</v>
      </c>
      <c r="AS844" t="s">
        <v>98</v>
      </c>
      <c r="AT844" s="1"/>
      <c r="AU844" t="s">
        <v>102</v>
      </c>
    </row>
    <row r="845" spans="1:47" x14ac:dyDescent="0.25">
      <c r="A845" s="1">
        <v>844</v>
      </c>
      <c r="D845" t="s">
        <v>41</v>
      </c>
      <c r="G845" t="s">
        <v>37</v>
      </c>
      <c r="H845" t="s">
        <v>44</v>
      </c>
      <c r="O845" s="5">
        <f t="shared" si="221"/>
        <v>3</v>
      </c>
      <c r="P845" s="5">
        <f t="shared" si="222"/>
        <v>1</v>
      </c>
      <c r="R845" s="5">
        <f t="shared" si="223"/>
        <v>0</v>
      </c>
      <c r="S845" s="5">
        <f t="shared" si="224"/>
        <v>0</v>
      </c>
      <c r="T845" s="5">
        <f t="shared" si="225"/>
        <v>1</v>
      </c>
      <c r="U845" s="5">
        <f t="shared" si="226"/>
        <v>0</v>
      </c>
      <c r="V845" s="5">
        <f t="shared" si="227"/>
        <v>0</v>
      </c>
      <c r="W845" s="5">
        <f t="shared" si="228"/>
        <v>1</v>
      </c>
      <c r="X845" s="5">
        <f t="shared" si="229"/>
        <v>1</v>
      </c>
      <c r="Y845" s="5">
        <f t="shared" si="230"/>
        <v>0</v>
      </c>
      <c r="Z845" s="5">
        <f t="shared" si="231"/>
        <v>0</v>
      </c>
      <c r="AA845" s="5">
        <f t="shared" si="232"/>
        <v>0</v>
      </c>
      <c r="AB845" s="5">
        <f t="shared" si="233"/>
        <v>0</v>
      </c>
      <c r="AC845" s="5">
        <f t="shared" si="234"/>
        <v>0</v>
      </c>
      <c r="AD845" s="16"/>
      <c r="AF845" s="5">
        <f t="shared" si="235"/>
        <v>3</v>
      </c>
      <c r="AG845" s="5">
        <f t="shared" si="236"/>
        <v>3</v>
      </c>
      <c r="AH845" s="5" t="str">
        <f t="shared" si="237"/>
        <v>Correct</v>
      </c>
      <c r="AI845" t="s">
        <v>94</v>
      </c>
      <c r="AJ845">
        <v>82</v>
      </c>
      <c r="AK845" t="s">
        <v>121</v>
      </c>
      <c r="AL845" t="s">
        <v>170</v>
      </c>
      <c r="AM845" t="s">
        <v>107</v>
      </c>
      <c r="AN845" t="s">
        <v>98</v>
      </c>
      <c r="AO845" s="1" t="s">
        <v>80</v>
      </c>
      <c r="AP845" t="s">
        <v>99</v>
      </c>
      <c r="AQ845" t="s">
        <v>103</v>
      </c>
      <c r="AR845" t="s">
        <v>104</v>
      </c>
      <c r="AS845" t="s">
        <v>102</v>
      </c>
      <c r="AT845" s="1"/>
      <c r="AU845" t="s">
        <v>98</v>
      </c>
    </row>
    <row r="846" spans="1:47" x14ac:dyDescent="0.25">
      <c r="A846" s="1">
        <v>845</v>
      </c>
      <c r="F846" t="s">
        <v>43</v>
      </c>
      <c r="H846" t="s">
        <v>44</v>
      </c>
      <c r="J846" t="s">
        <v>46</v>
      </c>
      <c r="O846" s="5">
        <f t="shared" si="221"/>
        <v>3</v>
      </c>
      <c r="P846" s="5">
        <f t="shared" si="222"/>
        <v>1</v>
      </c>
      <c r="R846" s="5">
        <f t="shared" si="223"/>
        <v>0</v>
      </c>
      <c r="S846" s="5">
        <f t="shared" si="224"/>
        <v>0</v>
      </c>
      <c r="T846" s="5">
        <f t="shared" si="225"/>
        <v>0</v>
      </c>
      <c r="U846" s="5">
        <f t="shared" si="226"/>
        <v>0</v>
      </c>
      <c r="V846" s="5">
        <f t="shared" si="227"/>
        <v>1</v>
      </c>
      <c r="W846" s="5">
        <f t="shared" si="228"/>
        <v>0</v>
      </c>
      <c r="X846" s="5">
        <f t="shared" si="229"/>
        <v>1</v>
      </c>
      <c r="Y846" s="5">
        <f t="shared" si="230"/>
        <v>0</v>
      </c>
      <c r="Z846" s="5">
        <f t="shared" si="231"/>
        <v>1</v>
      </c>
      <c r="AA846" s="5">
        <f t="shared" si="232"/>
        <v>0</v>
      </c>
      <c r="AB846" s="5">
        <f t="shared" si="233"/>
        <v>0</v>
      </c>
      <c r="AC846" s="5">
        <f t="shared" si="234"/>
        <v>0</v>
      </c>
      <c r="AD846" s="16"/>
      <c r="AF846" s="5">
        <f t="shared" si="235"/>
        <v>3</v>
      </c>
      <c r="AG846" s="5">
        <f t="shared" si="236"/>
        <v>3</v>
      </c>
      <c r="AH846" s="5" t="str">
        <f t="shared" si="237"/>
        <v>Correct</v>
      </c>
      <c r="AI846" t="s">
        <v>94</v>
      </c>
      <c r="AJ846">
        <v>42</v>
      </c>
      <c r="AK846" t="s">
        <v>121</v>
      </c>
      <c r="AL846" t="s">
        <v>170</v>
      </c>
      <c r="AM846" t="s">
        <v>107</v>
      </c>
      <c r="AN846" t="s">
        <v>98</v>
      </c>
      <c r="AO846" s="1"/>
      <c r="AP846" t="s">
        <v>109</v>
      </c>
      <c r="AQ846" t="s">
        <v>110</v>
      </c>
      <c r="AR846" t="s">
        <v>104</v>
      </c>
      <c r="AS846" t="s">
        <v>102</v>
      </c>
      <c r="AT846" s="1"/>
      <c r="AU846" t="s">
        <v>98</v>
      </c>
    </row>
    <row r="847" spans="1:47" x14ac:dyDescent="0.25">
      <c r="A847" s="1">
        <v>846</v>
      </c>
      <c r="B847" t="s">
        <v>39</v>
      </c>
      <c r="E847" t="s">
        <v>42</v>
      </c>
      <c r="H847" t="s">
        <v>44</v>
      </c>
      <c r="O847" s="5">
        <f t="shared" si="221"/>
        <v>3</v>
      </c>
      <c r="P847" s="5">
        <f t="shared" si="222"/>
        <v>1</v>
      </c>
      <c r="R847" s="5">
        <f t="shared" si="223"/>
        <v>1</v>
      </c>
      <c r="S847" s="5">
        <f t="shared" si="224"/>
        <v>0</v>
      </c>
      <c r="T847" s="5">
        <f t="shared" si="225"/>
        <v>0</v>
      </c>
      <c r="U847" s="5">
        <f t="shared" si="226"/>
        <v>1</v>
      </c>
      <c r="V847" s="5">
        <f t="shared" si="227"/>
        <v>0</v>
      </c>
      <c r="W847" s="5">
        <f t="shared" si="228"/>
        <v>0</v>
      </c>
      <c r="X847" s="5">
        <f t="shared" si="229"/>
        <v>1</v>
      </c>
      <c r="Y847" s="5">
        <f t="shared" si="230"/>
        <v>0</v>
      </c>
      <c r="Z847" s="5">
        <f t="shared" si="231"/>
        <v>0</v>
      </c>
      <c r="AA847" s="5">
        <f t="shared" si="232"/>
        <v>0</v>
      </c>
      <c r="AB847" s="5">
        <f t="shared" si="233"/>
        <v>0</v>
      </c>
      <c r="AC847" s="5">
        <f t="shared" si="234"/>
        <v>0</v>
      </c>
      <c r="AD847" s="16"/>
      <c r="AF847" s="5">
        <f t="shared" si="235"/>
        <v>3</v>
      </c>
      <c r="AG847" s="5">
        <f t="shared" si="236"/>
        <v>3</v>
      </c>
      <c r="AH847" s="5" t="str">
        <f t="shared" si="237"/>
        <v>Correct</v>
      </c>
      <c r="AI847" t="s">
        <v>105</v>
      </c>
      <c r="AJ847">
        <v>24</v>
      </c>
      <c r="AK847" t="s">
        <v>95</v>
      </c>
      <c r="AL847" t="s">
        <v>96</v>
      </c>
      <c r="AM847" t="s">
        <v>97</v>
      </c>
      <c r="AN847" t="s">
        <v>98</v>
      </c>
      <c r="AO847" s="1" t="s">
        <v>80</v>
      </c>
      <c r="AP847" t="s">
        <v>109</v>
      </c>
      <c r="AQ847" t="s">
        <v>133</v>
      </c>
      <c r="AR847" t="s">
        <v>136</v>
      </c>
      <c r="AS847" t="s">
        <v>102</v>
      </c>
      <c r="AT847" s="1" t="s">
        <v>90</v>
      </c>
      <c r="AU847" t="s">
        <v>102</v>
      </c>
    </row>
    <row r="848" spans="1:47" x14ac:dyDescent="0.25">
      <c r="A848" s="1">
        <v>847</v>
      </c>
      <c r="C848" t="s">
        <v>40</v>
      </c>
      <c r="G848" t="s">
        <v>37</v>
      </c>
      <c r="J848" t="s">
        <v>46</v>
      </c>
      <c r="O848" s="5">
        <f t="shared" si="221"/>
        <v>3</v>
      </c>
      <c r="P848" s="5">
        <f t="shared" si="222"/>
        <v>1</v>
      </c>
      <c r="R848" s="5">
        <f t="shared" si="223"/>
        <v>0</v>
      </c>
      <c r="S848" s="5">
        <f t="shared" si="224"/>
        <v>1</v>
      </c>
      <c r="T848" s="5">
        <f t="shared" si="225"/>
        <v>0</v>
      </c>
      <c r="U848" s="5">
        <f t="shared" si="226"/>
        <v>0</v>
      </c>
      <c r="V848" s="5">
        <f t="shared" si="227"/>
        <v>0</v>
      </c>
      <c r="W848" s="5">
        <f t="shared" si="228"/>
        <v>1</v>
      </c>
      <c r="X848" s="5">
        <f t="shared" si="229"/>
        <v>0</v>
      </c>
      <c r="Y848" s="5">
        <f t="shared" si="230"/>
        <v>0</v>
      </c>
      <c r="Z848" s="5">
        <f t="shared" si="231"/>
        <v>1</v>
      </c>
      <c r="AA848" s="5">
        <f t="shared" si="232"/>
        <v>0</v>
      </c>
      <c r="AB848" s="5">
        <f t="shared" si="233"/>
        <v>0</v>
      </c>
      <c r="AC848" s="5">
        <f t="shared" si="234"/>
        <v>0</v>
      </c>
      <c r="AD848" s="16"/>
      <c r="AF848" s="5">
        <f t="shared" si="235"/>
        <v>3</v>
      </c>
      <c r="AG848" s="5">
        <f t="shared" si="236"/>
        <v>3</v>
      </c>
      <c r="AH848" s="5" t="str">
        <f t="shared" si="237"/>
        <v>Correct</v>
      </c>
      <c r="AO848" s="1"/>
      <c r="AT848" s="1"/>
    </row>
    <row r="849" spans="1:47" x14ac:dyDescent="0.25">
      <c r="A849" s="1">
        <v>848</v>
      </c>
      <c r="O849" s="5">
        <f t="shared" si="221"/>
        <v>0</v>
      </c>
      <c r="P849" s="5" t="e">
        <f t="shared" si="222"/>
        <v>#DIV/0!</v>
      </c>
      <c r="R849" s="5">
        <f t="shared" si="223"/>
        <v>0</v>
      </c>
      <c r="S849" s="5">
        <f t="shared" si="224"/>
        <v>0</v>
      </c>
      <c r="T849" s="5">
        <f t="shared" si="225"/>
        <v>0</v>
      </c>
      <c r="U849" s="5">
        <f t="shared" si="226"/>
        <v>0</v>
      </c>
      <c r="V849" s="5">
        <f t="shared" si="227"/>
        <v>0</v>
      </c>
      <c r="W849" s="5">
        <f t="shared" si="228"/>
        <v>0</v>
      </c>
      <c r="X849" s="5">
        <f t="shared" si="229"/>
        <v>0</v>
      </c>
      <c r="Y849" s="5">
        <f t="shared" si="230"/>
        <v>0</v>
      </c>
      <c r="Z849" s="5">
        <f t="shared" si="231"/>
        <v>0</v>
      </c>
      <c r="AA849" s="5">
        <f t="shared" si="232"/>
        <v>0</v>
      </c>
      <c r="AB849" s="5">
        <f t="shared" si="233"/>
        <v>0</v>
      </c>
      <c r="AC849" s="5">
        <f t="shared" si="234"/>
        <v>0</v>
      </c>
      <c r="AD849" s="16"/>
      <c r="AF849" s="5">
        <f t="shared" si="235"/>
        <v>0</v>
      </c>
      <c r="AG849" s="5">
        <f t="shared" si="236"/>
        <v>0</v>
      </c>
      <c r="AH849" s="5" t="str">
        <f t="shared" si="237"/>
        <v>Correct</v>
      </c>
      <c r="AI849" t="s">
        <v>89</v>
      </c>
      <c r="AJ849">
        <v>83</v>
      </c>
      <c r="AK849" t="s">
        <v>121</v>
      </c>
      <c r="AL849" t="s">
        <v>288</v>
      </c>
      <c r="AM849" t="s">
        <v>107</v>
      </c>
      <c r="AN849" t="s">
        <v>98</v>
      </c>
      <c r="AO849" s="1" t="s">
        <v>80</v>
      </c>
      <c r="AP849" t="s">
        <v>99</v>
      </c>
      <c r="AQ849" t="s">
        <v>103</v>
      </c>
      <c r="AR849" t="s">
        <v>104</v>
      </c>
      <c r="AS849" t="s">
        <v>102</v>
      </c>
      <c r="AT849" s="1" t="s">
        <v>91</v>
      </c>
      <c r="AU849" t="s">
        <v>98</v>
      </c>
    </row>
    <row r="850" spans="1:47" x14ac:dyDescent="0.25">
      <c r="A850" s="1">
        <v>849</v>
      </c>
      <c r="E850" t="s">
        <v>42</v>
      </c>
      <c r="H850" t="s">
        <v>44</v>
      </c>
      <c r="J850" t="s">
        <v>46</v>
      </c>
      <c r="O850" s="5">
        <f t="shared" si="221"/>
        <v>3</v>
      </c>
      <c r="P850" s="5">
        <f t="shared" si="222"/>
        <v>1</v>
      </c>
      <c r="R850" s="5">
        <f t="shared" si="223"/>
        <v>0</v>
      </c>
      <c r="S850" s="5">
        <f t="shared" si="224"/>
        <v>0</v>
      </c>
      <c r="T850" s="5">
        <f t="shared" si="225"/>
        <v>0</v>
      </c>
      <c r="U850" s="5">
        <f t="shared" si="226"/>
        <v>1</v>
      </c>
      <c r="V850" s="5">
        <f t="shared" si="227"/>
        <v>0</v>
      </c>
      <c r="W850" s="5">
        <f t="shared" si="228"/>
        <v>0</v>
      </c>
      <c r="X850" s="5">
        <f t="shared" si="229"/>
        <v>1</v>
      </c>
      <c r="Y850" s="5">
        <f t="shared" si="230"/>
        <v>0</v>
      </c>
      <c r="Z850" s="5">
        <f t="shared" si="231"/>
        <v>1</v>
      </c>
      <c r="AA850" s="5">
        <f t="shared" si="232"/>
        <v>0</v>
      </c>
      <c r="AB850" s="5">
        <f t="shared" si="233"/>
        <v>0</v>
      </c>
      <c r="AC850" s="5">
        <f t="shared" si="234"/>
        <v>0</v>
      </c>
      <c r="AD850" s="16"/>
      <c r="AF850" s="5">
        <f t="shared" si="235"/>
        <v>3</v>
      </c>
      <c r="AG850" s="5">
        <f t="shared" si="236"/>
        <v>3</v>
      </c>
      <c r="AH850" s="5" t="str">
        <f t="shared" si="237"/>
        <v>Correct</v>
      </c>
      <c r="AI850" t="s">
        <v>94</v>
      </c>
      <c r="AJ850">
        <v>45</v>
      </c>
      <c r="AK850" t="s">
        <v>121</v>
      </c>
      <c r="AL850" t="s">
        <v>276</v>
      </c>
      <c r="AM850" t="s">
        <v>107</v>
      </c>
      <c r="AN850" t="s">
        <v>98</v>
      </c>
      <c r="AO850" s="1" t="s">
        <v>80</v>
      </c>
      <c r="AP850" t="s">
        <v>114</v>
      </c>
      <c r="AQ850" t="s">
        <v>110</v>
      </c>
      <c r="AR850" t="s">
        <v>101</v>
      </c>
      <c r="AS850" t="s">
        <v>102</v>
      </c>
      <c r="AT850" s="1" t="s">
        <v>92</v>
      </c>
      <c r="AU850" t="s">
        <v>102</v>
      </c>
    </row>
    <row r="851" spans="1:47" x14ac:dyDescent="0.25">
      <c r="A851" s="1">
        <v>850</v>
      </c>
      <c r="B851" t="s">
        <v>39</v>
      </c>
      <c r="C851" t="s">
        <v>40</v>
      </c>
      <c r="H851" t="s">
        <v>44</v>
      </c>
      <c r="O851" s="5">
        <f t="shared" si="221"/>
        <v>3</v>
      </c>
      <c r="P851" s="5">
        <f t="shared" si="222"/>
        <v>1</v>
      </c>
      <c r="R851" s="5">
        <f t="shared" si="223"/>
        <v>1</v>
      </c>
      <c r="S851" s="5">
        <f t="shared" si="224"/>
        <v>1</v>
      </c>
      <c r="T851" s="5">
        <f t="shared" si="225"/>
        <v>0</v>
      </c>
      <c r="U851" s="5">
        <f t="shared" si="226"/>
        <v>0</v>
      </c>
      <c r="V851" s="5">
        <f t="shared" si="227"/>
        <v>0</v>
      </c>
      <c r="W851" s="5">
        <f t="shared" si="228"/>
        <v>0</v>
      </c>
      <c r="X851" s="5">
        <f t="shared" si="229"/>
        <v>1</v>
      </c>
      <c r="Y851" s="5">
        <f t="shared" si="230"/>
        <v>0</v>
      </c>
      <c r="Z851" s="5">
        <f t="shared" si="231"/>
        <v>0</v>
      </c>
      <c r="AA851" s="5">
        <f t="shared" si="232"/>
        <v>0</v>
      </c>
      <c r="AB851" s="5">
        <f t="shared" si="233"/>
        <v>0</v>
      </c>
      <c r="AC851" s="5">
        <f t="shared" si="234"/>
        <v>0</v>
      </c>
      <c r="AD851" s="16"/>
      <c r="AF851" s="5">
        <f t="shared" si="235"/>
        <v>3</v>
      </c>
      <c r="AG851" s="5">
        <f t="shared" si="236"/>
        <v>3</v>
      </c>
      <c r="AH851" s="5" t="str">
        <f t="shared" si="237"/>
        <v>Correct</v>
      </c>
      <c r="AI851" t="s">
        <v>94</v>
      </c>
      <c r="AJ851">
        <v>46</v>
      </c>
      <c r="AK851" t="s">
        <v>121</v>
      </c>
      <c r="AL851" t="s">
        <v>167</v>
      </c>
      <c r="AM851" t="s">
        <v>107</v>
      </c>
      <c r="AN851" t="s">
        <v>98</v>
      </c>
      <c r="AO851" s="1" t="s">
        <v>80</v>
      </c>
      <c r="AP851" t="s">
        <v>126</v>
      </c>
      <c r="AQ851" t="s">
        <v>110</v>
      </c>
      <c r="AR851" t="s">
        <v>123</v>
      </c>
      <c r="AS851" t="s">
        <v>102</v>
      </c>
      <c r="AT851" s="1" t="s">
        <v>92</v>
      </c>
      <c r="AU851" t="s">
        <v>102</v>
      </c>
    </row>
    <row r="852" spans="1:47" x14ac:dyDescent="0.25">
      <c r="A852" s="1">
        <v>851</v>
      </c>
      <c r="L852" t="s">
        <v>48</v>
      </c>
      <c r="O852" s="5">
        <f t="shared" si="221"/>
        <v>1</v>
      </c>
      <c r="P852" s="5">
        <f t="shared" si="222"/>
        <v>3</v>
      </c>
      <c r="R852" s="5">
        <f t="shared" si="223"/>
        <v>0</v>
      </c>
      <c r="S852" s="5">
        <f t="shared" si="224"/>
        <v>0</v>
      </c>
      <c r="T852" s="5">
        <f t="shared" si="225"/>
        <v>0</v>
      </c>
      <c r="U852" s="5">
        <f t="shared" si="226"/>
        <v>0</v>
      </c>
      <c r="V852" s="5">
        <f t="shared" si="227"/>
        <v>0</v>
      </c>
      <c r="W852" s="5">
        <f t="shared" si="228"/>
        <v>0</v>
      </c>
      <c r="X852" s="5">
        <f t="shared" si="229"/>
        <v>0</v>
      </c>
      <c r="Y852" s="5">
        <f t="shared" si="230"/>
        <v>0</v>
      </c>
      <c r="Z852" s="5">
        <f t="shared" si="231"/>
        <v>0</v>
      </c>
      <c r="AA852" s="5">
        <f t="shared" si="232"/>
        <v>0</v>
      </c>
      <c r="AB852" s="5">
        <f t="shared" si="233"/>
        <v>1</v>
      </c>
      <c r="AC852" s="5">
        <f t="shared" si="234"/>
        <v>0</v>
      </c>
      <c r="AD852" s="16"/>
      <c r="AF852" s="5">
        <f t="shared" si="235"/>
        <v>1</v>
      </c>
      <c r="AG852" s="5">
        <f t="shared" si="236"/>
        <v>1</v>
      </c>
      <c r="AH852" s="5" t="str">
        <f t="shared" si="237"/>
        <v>Correct</v>
      </c>
      <c r="AI852" t="s">
        <v>94</v>
      </c>
      <c r="AJ852">
        <v>29</v>
      </c>
      <c r="AK852" t="s">
        <v>95</v>
      </c>
      <c r="AL852" t="s">
        <v>251</v>
      </c>
      <c r="AM852" t="s">
        <v>107</v>
      </c>
      <c r="AN852" t="s">
        <v>98</v>
      </c>
      <c r="AO852" s="1" t="s">
        <v>80</v>
      </c>
      <c r="AP852" t="s">
        <v>126</v>
      </c>
      <c r="AQ852" t="s">
        <v>110</v>
      </c>
      <c r="AR852" t="s">
        <v>101</v>
      </c>
      <c r="AS852" t="s">
        <v>102</v>
      </c>
      <c r="AT852" s="1" t="s">
        <v>92</v>
      </c>
      <c r="AU852" t="s">
        <v>102</v>
      </c>
    </row>
    <row r="853" spans="1:47" x14ac:dyDescent="0.25">
      <c r="A853" s="1">
        <v>852</v>
      </c>
      <c r="B853" t="s">
        <v>39</v>
      </c>
      <c r="C853" t="s">
        <v>40</v>
      </c>
      <c r="K853" t="s">
        <v>47</v>
      </c>
      <c r="O853" s="5">
        <f t="shared" si="221"/>
        <v>3</v>
      </c>
      <c r="P853" s="5">
        <f t="shared" si="222"/>
        <v>1</v>
      </c>
      <c r="R853" s="5">
        <f t="shared" si="223"/>
        <v>1</v>
      </c>
      <c r="S853" s="5">
        <f t="shared" si="224"/>
        <v>1</v>
      </c>
      <c r="T853" s="5">
        <f t="shared" si="225"/>
        <v>0</v>
      </c>
      <c r="U853" s="5">
        <f t="shared" si="226"/>
        <v>0</v>
      </c>
      <c r="V853" s="5">
        <f t="shared" si="227"/>
        <v>0</v>
      </c>
      <c r="W853" s="5">
        <f t="shared" si="228"/>
        <v>0</v>
      </c>
      <c r="X853" s="5">
        <f t="shared" si="229"/>
        <v>0</v>
      </c>
      <c r="Y853" s="5">
        <f t="shared" si="230"/>
        <v>0</v>
      </c>
      <c r="Z853" s="5">
        <f t="shared" si="231"/>
        <v>0</v>
      </c>
      <c r="AA853" s="5">
        <f t="shared" si="232"/>
        <v>1</v>
      </c>
      <c r="AB853" s="5">
        <f t="shared" si="233"/>
        <v>0</v>
      </c>
      <c r="AC853" s="5">
        <f t="shared" si="234"/>
        <v>0</v>
      </c>
      <c r="AD853" s="16"/>
      <c r="AF853" s="5">
        <f t="shared" si="235"/>
        <v>3</v>
      </c>
      <c r="AG853" s="5">
        <f t="shared" si="236"/>
        <v>3</v>
      </c>
      <c r="AH853" s="5" t="str">
        <f t="shared" si="237"/>
        <v>Correct</v>
      </c>
      <c r="AI853" t="s">
        <v>94</v>
      </c>
      <c r="AJ853">
        <v>21</v>
      </c>
      <c r="AK853" t="s">
        <v>95</v>
      </c>
      <c r="AL853" t="s">
        <v>235</v>
      </c>
      <c r="AM853" t="s">
        <v>107</v>
      </c>
      <c r="AN853" t="s">
        <v>98</v>
      </c>
      <c r="AO853" s="1" t="s">
        <v>80</v>
      </c>
      <c r="AP853" t="s">
        <v>108</v>
      </c>
      <c r="AQ853" t="s">
        <v>110</v>
      </c>
      <c r="AR853" t="s">
        <v>101</v>
      </c>
      <c r="AS853" t="s">
        <v>102</v>
      </c>
      <c r="AT853" s="1" t="s">
        <v>92</v>
      </c>
      <c r="AU853" t="s">
        <v>102</v>
      </c>
    </row>
    <row r="854" spans="1:47" x14ac:dyDescent="0.25">
      <c r="A854" s="1">
        <v>853</v>
      </c>
      <c r="C854" t="s">
        <v>40</v>
      </c>
      <c r="E854" t="s">
        <v>42</v>
      </c>
      <c r="H854" t="s">
        <v>44</v>
      </c>
      <c r="O854" s="5">
        <f t="shared" si="221"/>
        <v>3</v>
      </c>
      <c r="P854" s="5">
        <f t="shared" si="222"/>
        <v>1</v>
      </c>
      <c r="R854" s="5">
        <f t="shared" si="223"/>
        <v>0</v>
      </c>
      <c r="S854" s="5">
        <f t="shared" si="224"/>
        <v>1</v>
      </c>
      <c r="T854" s="5">
        <f t="shared" si="225"/>
        <v>0</v>
      </c>
      <c r="U854" s="5">
        <f t="shared" si="226"/>
        <v>1</v>
      </c>
      <c r="V854" s="5">
        <f t="shared" si="227"/>
        <v>0</v>
      </c>
      <c r="W854" s="5">
        <f t="shared" si="228"/>
        <v>0</v>
      </c>
      <c r="X854" s="5">
        <f t="shared" si="229"/>
        <v>1</v>
      </c>
      <c r="Y854" s="5">
        <f t="shared" si="230"/>
        <v>0</v>
      </c>
      <c r="Z854" s="5">
        <f t="shared" si="231"/>
        <v>0</v>
      </c>
      <c r="AA854" s="5">
        <f t="shared" si="232"/>
        <v>0</v>
      </c>
      <c r="AB854" s="5">
        <f t="shared" si="233"/>
        <v>0</v>
      </c>
      <c r="AC854" s="5">
        <f t="shared" si="234"/>
        <v>0</v>
      </c>
      <c r="AD854" s="16"/>
      <c r="AF854" s="5">
        <f t="shared" si="235"/>
        <v>3</v>
      </c>
      <c r="AG854" s="5">
        <f t="shared" si="236"/>
        <v>3</v>
      </c>
      <c r="AH854" s="5" t="str">
        <f t="shared" si="237"/>
        <v>Correct</v>
      </c>
      <c r="AI854" t="s">
        <v>94</v>
      </c>
      <c r="AJ854">
        <v>47</v>
      </c>
      <c r="AK854" t="s">
        <v>121</v>
      </c>
      <c r="AL854" t="s">
        <v>253</v>
      </c>
      <c r="AM854" t="s">
        <v>107</v>
      </c>
      <c r="AN854" t="s">
        <v>98</v>
      </c>
      <c r="AO854" s="1" t="s">
        <v>80</v>
      </c>
      <c r="AP854" t="s">
        <v>114</v>
      </c>
      <c r="AQ854" t="s">
        <v>110</v>
      </c>
      <c r="AR854" t="s">
        <v>101</v>
      </c>
      <c r="AS854" t="s">
        <v>102</v>
      </c>
      <c r="AT854" s="1" t="s">
        <v>92</v>
      </c>
      <c r="AU854" t="s">
        <v>102</v>
      </c>
    </row>
    <row r="855" spans="1:47" x14ac:dyDescent="0.25">
      <c r="A855" s="1">
        <v>854</v>
      </c>
      <c r="G855" t="s">
        <v>37</v>
      </c>
      <c r="I855" t="s">
        <v>45</v>
      </c>
      <c r="K855" t="s">
        <v>47</v>
      </c>
      <c r="O855" s="5">
        <f t="shared" si="221"/>
        <v>3</v>
      </c>
      <c r="P855" s="5">
        <f t="shared" si="222"/>
        <v>1</v>
      </c>
      <c r="R855" s="5">
        <f t="shared" si="223"/>
        <v>0</v>
      </c>
      <c r="S855" s="5">
        <f t="shared" si="224"/>
        <v>0</v>
      </c>
      <c r="T855" s="5">
        <f t="shared" si="225"/>
        <v>0</v>
      </c>
      <c r="U855" s="5">
        <f t="shared" si="226"/>
        <v>0</v>
      </c>
      <c r="V855" s="5">
        <f t="shared" si="227"/>
        <v>0</v>
      </c>
      <c r="W855" s="5">
        <f t="shared" si="228"/>
        <v>1</v>
      </c>
      <c r="X855" s="5">
        <f t="shared" si="229"/>
        <v>0</v>
      </c>
      <c r="Y855" s="5">
        <f t="shared" si="230"/>
        <v>1</v>
      </c>
      <c r="Z855" s="5">
        <f t="shared" si="231"/>
        <v>0</v>
      </c>
      <c r="AA855" s="5">
        <f t="shared" si="232"/>
        <v>1</v>
      </c>
      <c r="AB855" s="5">
        <f t="shared" si="233"/>
        <v>0</v>
      </c>
      <c r="AC855" s="5">
        <f t="shared" si="234"/>
        <v>0</v>
      </c>
      <c r="AD855" s="16"/>
      <c r="AF855" s="5">
        <f t="shared" si="235"/>
        <v>3</v>
      </c>
      <c r="AG855" s="5">
        <f t="shared" si="236"/>
        <v>3</v>
      </c>
      <c r="AH855" s="5" t="str">
        <f t="shared" si="237"/>
        <v>Correct</v>
      </c>
      <c r="AI855" t="s">
        <v>94</v>
      </c>
      <c r="AJ855">
        <v>60</v>
      </c>
      <c r="AK855" t="s">
        <v>121</v>
      </c>
      <c r="AL855" t="s">
        <v>214</v>
      </c>
      <c r="AM855" t="s">
        <v>107</v>
      </c>
      <c r="AN855" t="s">
        <v>98</v>
      </c>
      <c r="AO855" s="1" t="s">
        <v>80</v>
      </c>
      <c r="AP855" t="s">
        <v>126</v>
      </c>
      <c r="AQ855" t="s">
        <v>110</v>
      </c>
      <c r="AR855" t="s">
        <v>101</v>
      </c>
      <c r="AS855" t="s">
        <v>102</v>
      </c>
      <c r="AT855" s="1" t="s">
        <v>92</v>
      </c>
      <c r="AU855" t="s">
        <v>102</v>
      </c>
    </row>
    <row r="856" spans="1:47" x14ac:dyDescent="0.25">
      <c r="A856" s="1">
        <v>855</v>
      </c>
      <c r="C856" t="s">
        <v>40</v>
      </c>
      <c r="E856" t="s">
        <v>42</v>
      </c>
      <c r="O856" s="5">
        <f t="shared" si="221"/>
        <v>2</v>
      </c>
      <c r="P856" s="5">
        <f t="shared" si="222"/>
        <v>1.5</v>
      </c>
      <c r="R856" s="5">
        <f t="shared" si="223"/>
        <v>0</v>
      </c>
      <c r="S856" s="5">
        <f t="shared" si="224"/>
        <v>1</v>
      </c>
      <c r="T856" s="5">
        <f t="shared" si="225"/>
        <v>0</v>
      </c>
      <c r="U856" s="5">
        <f t="shared" si="226"/>
        <v>1</v>
      </c>
      <c r="V856" s="5">
        <f t="shared" si="227"/>
        <v>0</v>
      </c>
      <c r="W856" s="5">
        <f t="shared" si="228"/>
        <v>0</v>
      </c>
      <c r="X856" s="5">
        <f t="shared" si="229"/>
        <v>0</v>
      </c>
      <c r="Y856" s="5">
        <f t="shared" si="230"/>
        <v>0</v>
      </c>
      <c r="Z856" s="5">
        <f t="shared" si="231"/>
        <v>0</v>
      </c>
      <c r="AA856" s="5">
        <f t="shared" si="232"/>
        <v>0</v>
      </c>
      <c r="AB856" s="5">
        <f t="shared" si="233"/>
        <v>0</v>
      </c>
      <c r="AC856" s="5">
        <f t="shared" si="234"/>
        <v>0</v>
      </c>
      <c r="AD856" s="16"/>
      <c r="AF856" s="5">
        <f t="shared" si="235"/>
        <v>2</v>
      </c>
      <c r="AG856" s="5">
        <f t="shared" si="236"/>
        <v>2</v>
      </c>
      <c r="AH856" s="5" t="str">
        <f t="shared" si="237"/>
        <v>Correct</v>
      </c>
      <c r="AI856" t="s">
        <v>94</v>
      </c>
      <c r="AJ856">
        <v>60</v>
      </c>
      <c r="AK856" t="s">
        <v>121</v>
      </c>
      <c r="AL856" t="s">
        <v>167</v>
      </c>
      <c r="AM856" t="s">
        <v>107</v>
      </c>
      <c r="AN856" t="s">
        <v>98</v>
      </c>
      <c r="AO856" s="1" t="s">
        <v>80</v>
      </c>
      <c r="AP856" t="s">
        <v>114</v>
      </c>
      <c r="AQ856" t="s">
        <v>110</v>
      </c>
      <c r="AR856" t="s">
        <v>101</v>
      </c>
      <c r="AS856" t="s">
        <v>102</v>
      </c>
      <c r="AT856" s="1" t="s">
        <v>92</v>
      </c>
      <c r="AU856" t="s">
        <v>102</v>
      </c>
    </row>
    <row r="857" spans="1:47" x14ac:dyDescent="0.25">
      <c r="A857" s="1">
        <v>856</v>
      </c>
      <c r="C857" t="s">
        <v>40</v>
      </c>
      <c r="H857" t="s">
        <v>44</v>
      </c>
      <c r="O857" s="5">
        <f t="shared" si="221"/>
        <v>2</v>
      </c>
      <c r="P857" s="5">
        <f t="shared" si="222"/>
        <v>1.5</v>
      </c>
      <c r="R857" s="5">
        <f t="shared" si="223"/>
        <v>0</v>
      </c>
      <c r="S857" s="5">
        <f t="shared" si="224"/>
        <v>1</v>
      </c>
      <c r="T857" s="5">
        <f t="shared" si="225"/>
        <v>0</v>
      </c>
      <c r="U857" s="5">
        <f t="shared" si="226"/>
        <v>0</v>
      </c>
      <c r="V857" s="5">
        <f t="shared" si="227"/>
        <v>0</v>
      </c>
      <c r="W857" s="5">
        <f t="shared" si="228"/>
        <v>0</v>
      </c>
      <c r="X857" s="5">
        <f t="shared" si="229"/>
        <v>1</v>
      </c>
      <c r="Y857" s="5">
        <f t="shared" si="230"/>
        <v>0</v>
      </c>
      <c r="Z857" s="5">
        <f t="shared" si="231"/>
        <v>0</v>
      </c>
      <c r="AA857" s="5">
        <f t="shared" si="232"/>
        <v>0</v>
      </c>
      <c r="AB857" s="5">
        <f t="shared" si="233"/>
        <v>0</v>
      </c>
      <c r="AC857" s="5">
        <f t="shared" si="234"/>
        <v>0</v>
      </c>
      <c r="AD857" s="16"/>
      <c r="AF857" s="5">
        <f t="shared" si="235"/>
        <v>2</v>
      </c>
      <c r="AG857" s="5">
        <f t="shared" si="236"/>
        <v>2</v>
      </c>
      <c r="AH857" s="5" t="str">
        <f t="shared" si="237"/>
        <v>Correct</v>
      </c>
      <c r="AI857" t="s">
        <v>94</v>
      </c>
      <c r="AJ857">
        <v>30</v>
      </c>
      <c r="AK857" t="s">
        <v>121</v>
      </c>
      <c r="AL857" t="s">
        <v>289</v>
      </c>
      <c r="AM857" t="s">
        <v>107</v>
      </c>
      <c r="AN857" t="s">
        <v>98</v>
      </c>
      <c r="AO857" s="1" t="s">
        <v>80</v>
      </c>
      <c r="AP857" t="s">
        <v>108</v>
      </c>
      <c r="AQ857" t="s">
        <v>110</v>
      </c>
      <c r="AR857" t="s">
        <v>101</v>
      </c>
      <c r="AS857" t="s">
        <v>102</v>
      </c>
      <c r="AT857" s="1" t="s">
        <v>92</v>
      </c>
      <c r="AU857" t="s">
        <v>102</v>
      </c>
    </row>
    <row r="858" spans="1:47" x14ac:dyDescent="0.25">
      <c r="A858" s="1">
        <v>857</v>
      </c>
      <c r="K858" t="s">
        <v>47</v>
      </c>
      <c r="L858" t="s">
        <v>48</v>
      </c>
      <c r="M858" t="s">
        <v>49</v>
      </c>
      <c r="O858" s="5">
        <f t="shared" si="221"/>
        <v>3</v>
      </c>
      <c r="P858" s="5">
        <f t="shared" si="222"/>
        <v>1</v>
      </c>
      <c r="R858" s="5">
        <f t="shared" si="223"/>
        <v>0</v>
      </c>
      <c r="S858" s="5">
        <f t="shared" si="224"/>
        <v>0</v>
      </c>
      <c r="T858" s="5">
        <f t="shared" si="225"/>
        <v>0</v>
      </c>
      <c r="U858" s="5">
        <f t="shared" si="226"/>
        <v>0</v>
      </c>
      <c r="V858" s="5">
        <f t="shared" si="227"/>
        <v>0</v>
      </c>
      <c r="W858" s="5">
        <f t="shared" si="228"/>
        <v>0</v>
      </c>
      <c r="X858" s="5">
        <f t="shared" si="229"/>
        <v>0</v>
      </c>
      <c r="Y858" s="5">
        <f t="shared" si="230"/>
        <v>0</v>
      </c>
      <c r="Z858" s="5">
        <f t="shared" si="231"/>
        <v>0</v>
      </c>
      <c r="AA858" s="5">
        <f t="shared" si="232"/>
        <v>1</v>
      </c>
      <c r="AB858" s="5">
        <f t="shared" si="233"/>
        <v>1</v>
      </c>
      <c r="AC858" s="5">
        <f t="shared" si="234"/>
        <v>1</v>
      </c>
      <c r="AD858" s="16"/>
      <c r="AF858" s="5">
        <f t="shared" si="235"/>
        <v>3</v>
      </c>
      <c r="AG858" s="5">
        <f t="shared" si="236"/>
        <v>3</v>
      </c>
      <c r="AH858" s="5" t="str">
        <f t="shared" si="237"/>
        <v>Correct</v>
      </c>
      <c r="AI858" t="s">
        <v>94</v>
      </c>
      <c r="AJ858">
        <v>57</v>
      </c>
      <c r="AK858" t="s">
        <v>121</v>
      </c>
      <c r="AL858" t="s">
        <v>219</v>
      </c>
      <c r="AM858" t="s">
        <v>107</v>
      </c>
      <c r="AN858" t="s">
        <v>98</v>
      </c>
      <c r="AO858" s="1" t="s">
        <v>80</v>
      </c>
      <c r="AP858" t="s">
        <v>109</v>
      </c>
      <c r="AQ858" t="s">
        <v>133</v>
      </c>
      <c r="AR858" t="s">
        <v>125</v>
      </c>
      <c r="AS858" t="s">
        <v>102</v>
      </c>
      <c r="AT858" s="1" t="s">
        <v>90</v>
      </c>
      <c r="AU858" t="s">
        <v>98</v>
      </c>
    </row>
    <row r="859" spans="1:47" x14ac:dyDescent="0.25">
      <c r="A859" s="1">
        <v>858</v>
      </c>
      <c r="C859" t="s">
        <v>40</v>
      </c>
      <c r="F859" t="s">
        <v>43</v>
      </c>
      <c r="K859" t="s">
        <v>47</v>
      </c>
      <c r="O859" s="5">
        <f t="shared" si="221"/>
        <v>3</v>
      </c>
      <c r="P859" s="5">
        <f t="shared" si="222"/>
        <v>1</v>
      </c>
      <c r="R859" s="5">
        <f t="shared" si="223"/>
        <v>0</v>
      </c>
      <c r="S859" s="5">
        <f t="shared" si="224"/>
        <v>1</v>
      </c>
      <c r="T859" s="5">
        <f t="shared" si="225"/>
        <v>0</v>
      </c>
      <c r="U859" s="5">
        <f t="shared" si="226"/>
        <v>0</v>
      </c>
      <c r="V859" s="5">
        <f t="shared" si="227"/>
        <v>1</v>
      </c>
      <c r="W859" s="5">
        <f t="shared" si="228"/>
        <v>0</v>
      </c>
      <c r="X859" s="5">
        <f t="shared" si="229"/>
        <v>0</v>
      </c>
      <c r="Y859" s="5">
        <f t="shared" si="230"/>
        <v>0</v>
      </c>
      <c r="Z859" s="5">
        <f t="shared" si="231"/>
        <v>0</v>
      </c>
      <c r="AA859" s="5">
        <f t="shared" si="232"/>
        <v>1</v>
      </c>
      <c r="AB859" s="5">
        <f t="shared" si="233"/>
        <v>0</v>
      </c>
      <c r="AC859" s="5">
        <f t="shared" si="234"/>
        <v>0</v>
      </c>
      <c r="AD859" s="16"/>
      <c r="AF859" s="5">
        <f t="shared" si="235"/>
        <v>3</v>
      </c>
      <c r="AG859" s="5">
        <f t="shared" si="236"/>
        <v>3</v>
      </c>
      <c r="AH859" s="5" t="str">
        <f t="shared" si="237"/>
        <v>Correct</v>
      </c>
      <c r="AI859" t="s">
        <v>94</v>
      </c>
      <c r="AJ859">
        <v>57</v>
      </c>
      <c r="AK859" t="s">
        <v>95</v>
      </c>
      <c r="AL859" t="s">
        <v>204</v>
      </c>
      <c r="AO859" s="1"/>
      <c r="AT859" s="1"/>
    </row>
    <row r="860" spans="1:47" x14ac:dyDescent="0.25">
      <c r="A860" s="1">
        <v>859</v>
      </c>
      <c r="C860" t="s">
        <v>40</v>
      </c>
      <c r="E860" t="s">
        <v>42</v>
      </c>
      <c r="G860" t="s">
        <v>37</v>
      </c>
      <c r="O860" s="5">
        <f t="shared" si="221"/>
        <v>3</v>
      </c>
      <c r="P860" s="5">
        <f t="shared" si="222"/>
        <v>1</v>
      </c>
      <c r="R860" s="5">
        <f t="shared" si="223"/>
        <v>0</v>
      </c>
      <c r="S860" s="5">
        <f t="shared" si="224"/>
        <v>1</v>
      </c>
      <c r="T860" s="5">
        <f t="shared" si="225"/>
        <v>0</v>
      </c>
      <c r="U860" s="5">
        <f t="shared" si="226"/>
        <v>1</v>
      </c>
      <c r="V860" s="5">
        <f t="shared" si="227"/>
        <v>0</v>
      </c>
      <c r="W860" s="5">
        <f t="shared" si="228"/>
        <v>1</v>
      </c>
      <c r="X860" s="5">
        <f t="shared" si="229"/>
        <v>0</v>
      </c>
      <c r="Y860" s="5">
        <f t="shared" si="230"/>
        <v>0</v>
      </c>
      <c r="Z860" s="5">
        <f t="shared" si="231"/>
        <v>0</v>
      </c>
      <c r="AA860" s="5">
        <f t="shared" si="232"/>
        <v>0</v>
      </c>
      <c r="AB860" s="5">
        <f t="shared" si="233"/>
        <v>0</v>
      </c>
      <c r="AC860" s="5">
        <f t="shared" si="234"/>
        <v>0</v>
      </c>
      <c r="AD860" s="16"/>
      <c r="AF860" s="5">
        <f t="shared" si="235"/>
        <v>3</v>
      </c>
      <c r="AG860" s="5">
        <f t="shared" si="236"/>
        <v>3</v>
      </c>
      <c r="AH860" s="5" t="str">
        <f t="shared" si="237"/>
        <v>Correct</v>
      </c>
      <c r="AI860" t="s">
        <v>94</v>
      </c>
      <c r="AJ860">
        <v>47</v>
      </c>
      <c r="AK860" t="s">
        <v>121</v>
      </c>
      <c r="AL860" t="s">
        <v>217</v>
      </c>
      <c r="AM860" s="1" t="s">
        <v>346</v>
      </c>
      <c r="AN860" t="s">
        <v>102</v>
      </c>
      <c r="AO860" s="1" t="s">
        <v>81</v>
      </c>
      <c r="AP860" t="s">
        <v>109</v>
      </c>
      <c r="AQ860" t="s">
        <v>132</v>
      </c>
      <c r="AR860" t="s">
        <v>123</v>
      </c>
      <c r="AS860" t="s">
        <v>102</v>
      </c>
      <c r="AT860" s="1" t="s">
        <v>372</v>
      </c>
      <c r="AU860" t="s">
        <v>98</v>
      </c>
    </row>
    <row r="861" spans="1:47" x14ac:dyDescent="0.25">
      <c r="A861" s="1">
        <v>860</v>
      </c>
      <c r="B861" t="s">
        <v>39</v>
      </c>
      <c r="J861" t="s">
        <v>46</v>
      </c>
      <c r="O861" s="5">
        <f t="shared" si="221"/>
        <v>2</v>
      </c>
      <c r="P861" s="5">
        <f t="shared" si="222"/>
        <v>1.5</v>
      </c>
      <c r="R861" s="5">
        <f t="shared" si="223"/>
        <v>1</v>
      </c>
      <c r="S861" s="5">
        <f t="shared" si="224"/>
        <v>0</v>
      </c>
      <c r="T861" s="5">
        <f t="shared" si="225"/>
        <v>0</v>
      </c>
      <c r="U861" s="5">
        <f t="shared" si="226"/>
        <v>0</v>
      </c>
      <c r="V861" s="5">
        <f t="shared" si="227"/>
        <v>0</v>
      </c>
      <c r="W861" s="5">
        <f t="shared" si="228"/>
        <v>0</v>
      </c>
      <c r="X861" s="5">
        <f t="shared" si="229"/>
        <v>0</v>
      </c>
      <c r="Y861" s="5">
        <f t="shared" si="230"/>
        <v>0</v>
      </c>
      <c r="Z861" s="5">
        <f t="shared" si="231"/>
        <v>1</v>
      </c>
      <c r="AA861" s="5">
        <f t="shared" si="232"/>
        <v>0</v>
      </c>
      <c r="AB861" s="5">
        <f t="shared" si="233"/>
        <v>0</v>
      </c>
      <c r="AC861" s="5">
        <f t="shared" si="234"/>
        <v>0</v>
      </c>
      <c r="AD861" s="16"/>
      <c r="AF861" s="5">
        <f t="shared" si="235"/>
        <v>2</v>
      </c>
      <c r="AG861" s="5">
        <f t="shared" si="236"/>
        <v>2</v>
      </c>
      <c r="AH861" s="5" t="str">
        <f t="shared" si="237"/>
        <v>Correct</v>
      </c>
      <c r="AI861" t="s">
        <v>94</v>
      </c>
      <c r="AJ861">
        <v>63</v>
      </c>
      <c r="AK861" t="s">
        <v>121</v>
      </c>
      <c r="AL861" t="s">
        <v>198</v>
      </c>
      <c r="AM861" t="s">
        <v>107</v>
      </c>
      <c r="AN861" t="s">
        <v>98</v>
      </c>
      <c r="AO861" s="1" t="s">
        <v>80</v>
      </c>
      <c r="AP861" t="s">
        <v>114</v>
      </c>
      <c r="AQ861" t="s">
        <v>110</v>
      </c>
      <c r="AR861" t="s">
        <v>101</v>
      </c>
      <c r="AS861" t="s">
        <v>102</v>
      </c>
      <c r="AT861" s="1" t="s">
        <v>92</v>
      </c>
      <c r="AU861" t="s">
        <v>102</v>
      </c>
    </row>
    <row r="862" spans="1:47" x14ac:dyDescent="0.25">
      <c r="A862" s="1">
        <v>861</v>
      </c>
      <c r="B862" t="s">
        <v>39</v>
      </c>
      <c r="K862" t="s">
        <v>47</v>
      </c>
      <c r="L862" t="s">
        <v>48</v>
      </c>
      <c r="O862" s="5">
        <f t="shared" si="221"/>
        <v>3</v>
      </c>
      <c r="P862" s="5">
        <f t="shared" si="222"/>
        <v>1</v>
      </c>
      <c r="R862" s="5">
        <f t="shared" si="223"/>
        <v>1</v>
      </c>
      <c r="S862" s="5">
        <f t="shared" si="224"/>
        <v>0</v>
      </c>
      <c r="T862" s="5">
        <f t="shared" si="225"/>
        <v>0</v>
      </c>
      <c r="U862" s="5">
        <f t="shared" si="226"/>
        <v>0</v>
      </c>
      <c r="V862" s="5">
        <f t="shared" si="227"/>
        <v>0</v>
      </c>
      <c r="W862" s="5">
        <f t="shared" si="228"/>
        <v>0</v>
      </c>
      <c r="X862" s="5">
        <f t="shared" si="229"/>
        <v>0</v>
      </c>
      <c r="Y862" s="5">
        <f t="shared" si="230"/>
        <v>0</v>
      </c>
      <c r="Z862" s="5">
        <f t="shared" si="231"/>
        <v>0</v>
      </c>
      <c r="AA862" s="5">
        <f t="shared" si="232"/>
        <v>1</v>
      </c>
      <c r="AB862" s="5">
        <f t="shared" si="233"/>
        <v>1</v>
      </c>
      <c r="AC862" s="5">
        <f t="shared" si="234"/>
        <v>0</v>
      </c>
      <c r="AD862" s="16"/>
      <c r="AF862" s="5">
        <f t="shared" si="235"/>
        <v>3</v>
      </c>
      <c r="AG862" s="5">
        <f t="shared" si="236"/>
        <v>3</v>
      </c>
      <c r="AH862" s="5" t="str">
        <f t="shared" si="237"/>
        <v>Correct</v>
      </c>
      <c r="AI862" t="s">
        <v>94</v>
      </c>
      <c r="AJ862">
        <v>41</v>
      </c>
      <c r="AK862" t="s">
        <v>121</v>
      </c>
      <c r="AL862" t="s">
        <v>170</v>
      </c>
      <c r="AM862" t="s">
        <v>89</v>
      </c>
      <c r="AN862" t="s">
        <v>102</v>
      </c>
      <c r="AO862" s="1" t="s">
        <v>355</v>
      </c>
      <c r="AP862" t="s">
        <v>126</v>
      </c>
      <c r="AQ862" t="s">
        <v>100</v>
      </c>
      <c r="AR862" t="s">
        <v>123</v>
      </c>
      <c r="AS862" t="s">
        <v>102</v>
      </c>
      <c r="AT862" s="1" t="s">
        <v>92</v>
      </c>
      <c r="AU862" t="s">
        <v>102</v>
      </c>
    </row>
    <row r="863" spans="1:47" x14ac:dyDescent="0.25">
      <c r="A863" s="1">
        <v>862</v>
      </c>
      <c r="E863" t="s">
        <v>42</v>
      </c>
      <c r="H863" t="s">
        <v>44</v>
      </c>
      <c r="K863" t="s">
        <v>47</v>
      </c>
      <c r="O863" s="5">
        <f t="shared" si="221"/>
        <v>3</v>
      </c>
      <c r="P863" s="5">
        <f t="shared" si="222"/>
        <v>1</v>
      </c>
      <c r="R863" s="5">
        <f t="shared" si="223"/>
        <v>0</v>
      </c>
      <c r="S863" s="5">
        <f t="shared" si="224"/>
        <v>0</v>
      </c>
      <c r="T863" s="5">
        <f t="shared" si="225"/>
        <v>0</v>
      </c>
      <c r="U863" s="5">
        <f t="shared" si="226"/>
        <v>1</v>
      </c>
      <c r="V863" s="5">
        <f t="shared" si="227"/>
        <v>0</v>
      </c>
      <c r="W863" s="5">
        <f t="shared" si="228"/>
        <v>0</v>
      </c>
      <c r="X863" s="5">
        <f t="shared" si="229"/>
        <v>1</v>
      </c>
      <c r="Y863" s="5">
        <f t="shared" si="230"/>
        <v>0</v>
      </c>
      <c r="Z863" s="5">
        <f t="shared" si="231"/>
        <v>0</v>
      </c>
      <c r="AA863" s="5">
        <f t="shared" si="232"/>
        <v>1</v>
      </c>
      <c r="AB863" s="5">
        <f t="shared" si="233"/>
        <v>0</v>
      </c>
      <c r="AC863" s="5">
        <f t="shared" si="234"/>
        <v>0</v>
      </c>
      <c r="AD863" s="16"/>
      <c r="AF863" s="5">
        <f t="shared" si="235"/>
        <v>3</v>
      </c>
      <c r="AG863" s="5">
        <f t="shared" si="236"/>
        <v>3</v>
      </c>
      <c r="AH863" s="5" t="str">
        <f t="shared" si="237"/>
        <v>Correct</v>
      </c>
      <c r="AI863" t="s">
        <v>105</v>
      </c>
      <c r="AJ863">
        <v>60</v>
      </c>
      <c r="AK863" t="s">
        <v>95</v>
      </c>
      <c r="AL863" t="s">
        <v>149</v>
      </c>
      <c r="AM863" t="s">
        <v>107</v>
      </c>
      <c r="AN863" t="s">
        <v>98</v>
      </c>
      <c r="AO863" s="1" t="s">
        <v>80</v>
      </c>
      <c r="AP863" t="s">
        <v>114</v>
      </c>
      <c r="AQ863" t="s">
        <v>110</v>
      </c>
      <c r="AR863" t="s">
        <v>101</v>
      </c>
      <c r="AS863" t="s">
        <v>102</v>
      </c>
      <c r="AT863" s="1" t="s">
        <v>92</v>
      </c>
      <c r="AU863" t="s">
        <v>102</v>
      </c>
    </row>
    <row r="864" spans="1:47" x14ac:dyDescent="0.25">
      <c r="A864" s="1">
        <v>863</v>
      </c>
      <c r="C864" t="s">
        <v>40</v>
      </c>
      <c r="G864" t="s">
        <v>37</v>
      </c>
      <c r="K864" t="s">
        <v>47</v>
      </c>
      <c r="O864" s="5">
        <f t="shared" si="221"/>
        <v>3</v>
      </c>
      <c r="P864" s="5">
        <f t="shared" si="222"/>
        <v>1</v>
      </c>
      <c r="R864" s="5">
        <f t="shared" si="223"/>
        <v>0</v>
      </c>
      <c r="S864" s="5">
        <f t="shared" si="224"/>
        <v>1</v>
      </c>
      <c r="T864" s="5">
        <f t="shared" si="225"/>
        <v>0</v>
      </c>
      <c r="U864" s="5">
        <f t="shared" si="226"/>
        <v>0</v>
      </c>
      <c r="V864" s="5">
        <f t="shared" si="227"/>
        <v>0</v>
      </c>
      <c r="W864" s="5">
        <f t="shared" si="228"/>
        <v>1</v>
      </c>
      <c r="X864" s="5">
        <f t="shared" si="229"/>
        <v>0</v>
      </c>
      <c r="Y864" s="5">
        <f t="shared" si="230"/>
        <v>0</v>
      </c>
      <c r="Z864" s="5">
        <f t="shared" si="231"/>
        <v>0</v>
      </c>
      <c r="AA864" s="5">
        <f t="shared" si="232"/>
        <v>1</v>
      </c>
      <c r="AB864" s="5">
        <f t="shared" si="233"/>
        <v>0</v>
      </c>
      <c r="AC864" s="5">
        <f t="shared" si="234"/>
        <v>0</v>
      </c>
      <c r="AD864" s="16"/>
      <c r="AF864" s="5">
        <f t="shared" si="235"/>
        <v>3</v>
      </c>
      <c r="AG864" s="5">
        <f t="shared" si="236"/>
        <v>3</v>
      </c>
      <c r="AH864" s="5" t="str">
        <f t="shared" si="237"/>
        <v>Correct</v>
      </c>
      <c r="AI864" t="s">
        <v>105</v>
      </c>
      <c r="AJ864">
        <v>42</v>
      </c>
      <c r="AK864" t="s">
        <v>121</v>
      </c>
      <c r="AL864" t="s">
        <v>215</v>
      </c>
      <c r="AM864" t="s">
        <v>107</v>
      </c>
      <c r="AN864" t="s">
        <v>98</v>
      </c>
      <c r="AO864" s="1" t="s">
        <v>80</v>
      </c>
      <c r="AP864" t="s">
        <v>114</v>
      </c>
      <c r="AQ864" t="s">
        <v>110</v>
      </c>
      <c r="AR864" t="s">
        <v>101</v>
      </c>
      <c r="AS864" t="s">
        <v>102</v>
      </c>
      <c r="AT864" s="1" t="s">
        <v>92</v>
      </c>
      <c r="AU864" t="s">
        <v>102</v>
      </c>
    </row>
    <row r="865" spans="1:47" x14ac:dyDescent="0.25">
      <c r="A865" s="1">
        <v>864</v>
      </c>
      <c r="B865" t="s">
        <v>39</v>
      </c>
      <c r="C865" t="s">
        <v>40</v>
      </c>
      <c r="H865" t="s">
        <v>44</v>
      </c>
      <c r="O865" s="5">
        <f t="shared" si="221"/>
        <v>3</v>
      </c>
      <c r="P865" s="5">
        <f t="shared" si="222"/>
        <v>1</v>
      </c>
      <c r="R865" s="5">
        <f t="shared" si="223"/>
        <v>1</v>
      </c>
      <c r="S865" s="5">
        <f t="shared" si="224"/>
        <v>1</v>
      </c>
      <c r="T865" s="5">
        <f t="shared" si="225"/>
        <v>0</v>
      </c>
      <c r="U865" s="5">
        <f t="shared" si="226"/>
        <v>0</v>
      </c>
      <c r="V865" s="5">
        <f t="shared" si="227"/>
        <v>0</v>
      </c>
      <c r="W865" s="5">
        <f t="shared" si="228"/>
        <v>0</v>
      </c>
      <c r="X865" s="5">
        <f t="shared" si="229"/>
        <v>1</v>
      </c>
      <c r="Y865" s="5">
        <f t="shared" si="230"/>
        <v>0</v>
      </c>
      <c r="Z865" s="5">
        <f t="shared" si="231"/>
        <v>0</v>
      </c>
      <c r="AA865" s="5">
        <f t="shared" si="232"/>
        <v>0</v>
      </c>
      <c r="AB865" s="5">
        <f t="shared" si="233"/>
        <v>0</v>
      </c>
      <c r="AC865" s="5">
        <f t="shared" si="234"/>
        <v>0</v>
      </c>
      <c r="AD865" s="16"/>
      <c r="AF865" s="5">
        <f t="shared" si="235"/>
        <v>3</v>
      </c>
      <c r="AG865" s="5">
        <f t="shared" si="236"/>
        <v>3</v>
      </c>
      <c r="AH865" s="5" t="str">
        <f t="shared" si="237"/>
        <v>Correct</v>
      </c>
      <c r="AI865" t="s">
        <v>105</v>
      </c>
      <c r="AJ865">
        <v>77</v>
      </c>
      <c r="AK865" t="s">
        <v>95</v>
      </c>
      <c r="AL865" t="s">
        <v>290</v>
      </c>
      <c r="AM865" t="s">
        <v>107</v>
      </c>
      <c r="AN865" t="s">
        <v>98</v>
      </c>
      <c r="AO865" s="1" t="s">
        <v>80</v>
      </c>
      <c r="AP865" t="s">
        <v>126</v>
      </c>
      <c r="AQ865" t="s">
        <v>153</v>
      </c>
      <c r="AR865" t="s">
        <v>104</v>
      </c>
      <c r="AS865" t="s">
        <v>102</v>
      </c>
      <c r="AT865" s="1" t="s">
        <v>373</v>
      </c>
      <c r="AU865" t="s">
        <v>102</v>
      </c>
    </row>
    <row r="866" spans="1:47" x14ac:dyDescent="0.25">
      <c r="A866" s="1">
        <v>865</v>
      </c>
      <c r="H866" t="s">
        <v>44</v>
      </c>
      <c r="K866" t="s">
        <v>47</v>
      </c>
      <c r="O866" s="5">
        <f t="shared" si="221"/>
        <v>2</v>
      </c>
      <c r="P866" s="5">
        <f t="shared" si="222"/>
        <v>1.5</v>
      </c>
      <c r="R866" s="5">
        <f t="shared" si="223"/>
        <v>0</v>
      </c>
      <c r="S866" s="5">
        <f t="shared" si="224"/>
        <v>0</v>
      </c>
      <c r="T866" s="5">
        <f t="shared" si="225"/>
        <v>0</v>
      </c>
      <c r="U866" s="5">
        <f t="shared" si="226"/>
        <v>0</v>
      </c>
      <c r="V866" s="5">
        <f t="shared" si="227"/>
        <v>0</v>
      </c>
      <c r="W866" s="5">
        <f t="shared" si="228"/>
        <v>0</v>
      </c>
      <c r="X866" s="5">
        <f t="shared" si="229"/>
        <v>1</v>
      </c>
      <c r="Y866" s="5">
        <f t="shared" si="230"/>
        <v>0</v>
      </c>
      <c r="Z866" s="5">
        <f t="shared" si="231"/>
        <v>0</v>
      </c>
      <c r="AA866" s="5">
        <f t="shared" si="232"/>
        <v>1</v>
      </c>
      <c r="AB866" s="5">
        <f t="shared" si="233"/>
        <v>0</v>
      </c>
      <c r="AC866" s="5">
        <f t="shared" si="234"/>
        <v>0</v>
      </c>
      <c r="AD866" s="16"/>
      <c r="AF866" s="5">
        <f t="shared" si="235"/>
        <v>2</v>
      </c>
      <c r="AG866" s="5">
        <f t="shared" si="236"/>
        <v>2</v>
      </c>
      <c r="AH866" s="5" t="str">
        <f t="shared" si="237"/>
        <v>Correct</v>
      </c>
      <c r="AI866" t="s">
        <v>105</v>
      </c>
      <c r="AJ866">
        <v>59</v>
      </c>
      <c r="AK866" t="s">
        <v>95</v>
      </c>
      <c r="AL866" t="s">
        <v>139</v>
      </c>
      <c r="AM866" t="s">
        <v>291</v>
      </c>
      <c r="AN866" t="s">
        <v>102</v>
      </c>
      <c r="AO866" s="1" t="s">
        <v>81</v>
      </c>
      <c r="AP866" t="s">
        <v>109</v>
      </c>
      <c r="AQ866" t="s">
        <v>103</v>
      </c>
      <c r="AR866" t="s">
        <v>125</v>
      </c>
      <c r="AS866" t="s">
        <v>102</v>
      </c>
      <c r="AT866" s="1" t="s">
        <v>91</v>
      </c>
      <c r="AU866" t="s">
        <v>102</v>
      </c>
    </row>
    <row r="867" spans="1:47" x14ac:dyDescent="0.25">
      <c r="A867" s="1">
        <v>866</v>
      </c>
      <c r="B867" t="s">
        <v>39</v>
      </c>
      <c r="C867" t="s">
        <v>40</v>
      </c>
      <c r="H867" t="s">
        <v>44</v>
      </c>
      <c r="O867" s="5">
        <f t="shared" si="221"/>
        <v>3</v>
      </c>
      <c r="P867" s="5">
        <f t="shared" si="222"/>
        <v>1</v>
      </c>
      <c r="R867" s="5">
        <f t="shared" si="223"/>
        <v>1</v>
      </c>
      <c r="S867" s="5">
        <f t="shared" si="224"/>
        <v>1</v>
      </c>
      <c r="T867" s="5">
        <f t="shared" si="225"/>
        <v>0</v>
      </c>
      <c r="U867" s="5">
        <f t="shared" si="226"/>
        <v>0</v>
      </c>
      <c r="V867" s="5">
        <f t="shared" si="227"/>
        <v>0</v>
      </c>
      <c r="W867" s="5">
        <f t="shared" si="228"/>
        <v>0</v>
      </c>
      <c r="X867" s="5">
        <f t="shared" si="229"/>
        <v>1</v>
      </c>
      <c r="Y867" s="5">
        <f t="shared" si="230"/>
        <v>0</v>
      </c>
      <c r="Z867" s="5">
        <f t="shared" si="231"/>
        <v>0</v>
      </c>
      <c r="AA867" s="5">
        <f t="shared" si="232"/>
        <v>0</v>
      </c>
      <c r="AB867" s="5">
        <f t="shared" si="233"/>
        <v>0</v>
      </c>
      <c r="AC867" s="5">
        <f t="shared" si="234"/>
        <v>0</v>
      </c>
      <c r="AD867" s="16"/>
      <c r="AF867" s="5">
        <f t="shared" si="235"/>
        <v>3</v>
      </c>
      <c r="AG867" s="5">
        <f t="shared" si="236"/>
        <v>3</v>
      </c>
      <c r="AH867" s="5" t="str">
        <f t="shared" si="237"/>
        <v>Correct</v>
      </c>
      <c r="AI867" t="s">
        <v>94</v>
      </c>
      <c r="AJ867">
        <v>60</v>
      </c>
      <c r="AK867" t="s">
        <v>121</v>
      </c>
      <c r="AL867" t="s">
        <v>228</v>
      </c>
      <c r="AM867" t="s">
        <v>107</v>
      </c>
      <c r="AN867" t="s">
        <v>98</v>
      </c>
      <c r="AO867" s="1" t="s">
        <v>80</v>
      </c>
      <c r="AP867" t="s">
        <v>108</v>
      </c>
      <c r="AQ867" t="s">
        <v>100</v>
      </c>
      <c r="AR867" t="s">
        <v>101</v>
      </c>
      <c r="AS867" t="s">
        <v>102</v>
      </c>
      <c r="AT867" s="1" t="s">
        <v>91</v>
      </c>
      <c r="AU867" t="s">
        <v>102</v>
      </c>
    </row>
    <row r="868" spans="1:47" x14ac:dyDescent="0.25">
      <c r="A868" s="1">
        <v>867</v>
      </c>
      <c r="B868" t="s">
        <v>39</v>
      </c>
      <c r="H868" t="s">
        <v>44</v>
      </c>
      <c r="L868" t="s">
        <v>48</v>
      </c>
      <c r="O868" s="5">
        <f t="shared" si="221"/>
        <v>3</v>
      </c>
      <c r="P868" s="5">
        <f t="shared" si="222"/>
        <v>1</v>
      </c>
      <c r="R868" s="5">
        <f t="shared" si="223"/>
        <v>1</v>
      </c>
      <c r="S868" s="5">
        <f t="shared" si="224"/>
        <v>0</v>
      </c>
      <c r="T868" s="5">
        <f t="shared" si="225"/>
        <v>0</v>
      </c>
      <c r="U868" s="5">
        <f t="shared" si="226"/>
        <v>0</v>
      </c>
      <c r="V868" s="5">
        <f t="shared" si="227"/>
        <v>0</v>
      </c>
      <c r="W868" s="5">
        <f t="shared" si="228"/>
        <v>0</v>
      </c>
      <c r="X868" s="5">
        <f t="shared" si="229"/>
        <v>1</v>
      </c>
      <c r="Y868" s="5">
        <f t="shared" si="230"/>
        <v>0</v>
      </c>
      <c r="Z868" s="5">
        <f t="shared" si="231"/>
        <v>0</v>
      </c>
      <c r="AA868" s="5">
        <f t="shared" si="232"/>
        <v>0</v>
      </c>
      <c r="AB868" s="5">
        <f t="shared" si="233"/>
        <v>1</v>
      </c>
      <c r="AC868" s="5">
        <f t="shared" si="234"/>
        <v>0</v>
      </c>
      <c r="AD868" s="16"/>
      <c r="AF868" s="5">
        <f t="shared" si="235"/>
        <v>3</v>
      </c>
      <c r="AG868" s="5">
        <f t="shared" si="236"/>
        <v>3</v>
      </c>
      <c r="AH868" s="5" t="str">
        <f t="shared" si="237"/>
        <v>Correct</v>
      </c>
      <c r="AI868" t="s">
        <v>94</v>
      </c>
      <c r="AJ868">
        <v>44</v>
      </c>
      <c r="AK868" t="s">
        <v>121</v>
      </c>
      <c r="AL868" t="s">
        <v>187</v>
      </c>
      <c r="AM868" t="s">
        <v>107</v>
      </c>
      <c r="AN868" t="s">
        <v>98</v>
      </c>
      <c r="AO868" s="1" t="s">
        <v>80</v>
      </c>
      <c r="AP868" t="s">
        <v>114</v>
      </c>
      <c r="AQ868" t="s">
        <v>100</v>
      </c>
      <c r="AR868" t="s">
        <v>101</v>
      </c>
      <c r="AS868" t="s">
        <v>102</v>
      </c>
      <c r="AT868" s="1" t="s">
        <v>92</v>
      </c>
      <c r="AU868" t="s">
        <v>102</v>
      </c>
    </row>
    <row r="869" spans="1:47" x14ac:dyDescent="0.25">
      <c r="A869" s="1">
        <v>868</v>
      </c>
      <c r="C869" t="s">
        <v>40</v>
      </c>
      <c r="O869" s="5">
        <f t="shared" si="221"/>
        <v>1</v>
      </c>
      <c r="P869" s="5">
        <f t="shared" si="222"/>
        <v>3</v>
      </c>
      <c r="R869" s="5">
        <f t="shared" si="223"/>
        <v>0</v>
      </c>
      <c r="S869" s="5">
        <f t="shared" si="224"/>
        <v>1</v>
      </c>
      <c r="T869" s="5">
        <f t="shared" si="225"/>
        <v>0</v>
      </c>
      <c r="U869" s="5">
        <f t="shared" si="226"/>
        <v>0</v>
      </c>
      <c r="V869" s="5">
        <f t="shared" si="227"/>
        <v>0</v>
      </c>
      <c r="W869" s="5">
        <f t="shared" si="228"/>
        <v>0</v>
      </c>
      <c r="X869" s="5">
        <f t="shared" si="229"/>
        <v>0</v>
      </c>
      <c r="Y869" s="5">
        <f t="shared" si="230"/>
        <v>0</v>
      </c>
      <c r="Z869" s="5">
        <f t="shared" si="231"/>
        <v>0</v>
      </c>
      <c r="AA869" s="5">
        <f t="shared" si="232"/>
        <v>0</v>
      </c>
      <c r="AB869" s="5">
        <f t="shared" si="233"/>
        <v>0</v>
      </c>
      <c r="AC869" s="5">
        <f t="shared" si="234"/>
        <v>0</v>
      </c>
      <c r="AD869" s="16"/>
      <c r="AF869" s="5">
        <f t="shared" si="235"/>
        <v>1</v>
      </c>
      <c r="AG869" s="5">
        <f t="shared" si="236"/>
        <v>1</v>
      </c>
      <c r="AH869" s="5" t="str">
        <f t="shared" si="237"/>
        <v>Correct</v>
      </c>
      <c r="AI869" t="s">
        <v>105</v>
      </c>
      <c r="AJ869">
        <v>22</v>
      </c>
      <c r="AK869" t="s">
        <v>95</v>
      </c>
      <c r="AL869" t="s">
        <v>146</v>
      </c>
      <c r="AM869" t="s">
        <v>107</v>
      </c>
      <c r="AN869" t="s">
        <v>98</v>
      </c>
      <c r="AO869" s="1" t="s">
        <v>80</v>
      </c>
      <c r="AP869" t="s">
        <v>109</v>
      </c>
      <c r="AQ869" t="s">
        <v>292</v>
      </c>
      <c r="AR869" t="s">
        <v>125</v>
      </c>
      <c r="AS869" t="s">
        <v>102</v>
      </c>
      <c r="AT869" s="1" t="s">
        <v>487</v>
      </c>
      <c r="AU869" t="s">
        <v>102</v>
      </c>
    </row>
    <row r="870" spans="1:47" x14ac:dyDescent="0.25">
      <c r="A870" s="1">
        <v>869</v>
      </c>
      <c r="C870" t="s">
        <v>40</v>
      </c>
      <c r="J870" t="s">
        <v>46</v>
      </c>
      <c r="K870" t="s">
        <v>47</v>
      </c>
      <c r="O870" s="5">
        <f t="shared" si="221"/>
        <v>3</v>
      </c>
      <c r="P870" s="5">
        <f t="shared" si="222"/>
        <v>1</v>
      </c>
      <c r="R870" s="5">
        <f t="shared" si="223"/>
        <v>0</v>
      </c>
      <c r="S870" s="5">
        <f t="shared" si="224"/>
        <v>1</v>
      </c>
      <c r="T870" s="5">
        <f t="shared" si="225"/>
        <v>0</v>
      </c>
      <c r="U870" s="5">
        <f t="shared" si="226"/>
        <v>0</v>
      </c>
      <c r="V870" s="5">
        <f t="shared" si="227"/>
        <v>0</v>
      </c>
      <c r="W870" s="5">
        <f t="shared" si="228"/>
        <v>0</v>
      </c>
      <c r="X870" s="5">
        <f t="shared" si="229"/>
        <v>0</v>
      </c>
      <c r="Y870" s="5">
        <f t="shared" si="230"/>
        <v>0</v>
      </c>
      <c r="Z870" s="5">
        <f t="shared" si="231"/>
        <v>1</v>
      </c>
      <c r="AA870" s="5">
        <f t="shared" si="232"/>
        <v>1</v>
      </c>
      <c r="AB870" s="5">
        <f t="shared" si="233"/>
        <v>0</v>
      </c>
      <c r="AC870" s="5">
        <f t="shared" si="234"/>
        <v>0</v>
      </c>
      <c r="AD870" s="16"/>
      <c r="AF870" s="5">
        <f t="shared" si="235"/>
        <v>3</v>
      </c>
      <c r="AG870" s="5">
        <f t="shared" si="236"/>
        <v>3</v>
      </c>
      <c r="AH870" s="5" t="str">
        <f t="shared" si="237"/>
        <v>Correct</v>
      </c>
      <c r="AI870" t="s">
        <v>94</v>
      </c>
      <c r="AJ870">
        <v>57</v>
      </c>
      <c r="AK870" t="s">
        <v>95</v>
      </c>
      <c r="AL870" t="s">
        <v>240</v>
      </c>
      <c r="AM870" t="s">
        <v>107</v>
      </c>
      <c r="AN870" t="s">
        <v>98</v>
      </c>
      <c r="AO870" s="1" t="s">
        <v>80</v>
      </c>
      <c r="AP870" t="s">
        <v>126</v>
      </c>
      <c r="AQ870" t="s">
        <v>153</v>
      </c>
      <c r="AR870" t="s">
        <v>101</v>
      </c>
      <c r="AS870" t="s">
        <v>102</v>
      </c>
      <c r="AT870" s="1" t="s">
        <v>92</v>
      </c>
      <c r="AU870" t="s">
        <v>102</v>
      </c>
    </row>
    <row r="871" spans="1:47" x14ac:dyDescent="0.25">
      <c r="A871" s="1">
        <v>870</v>
      </c>
      <c r="F871" t="s">
        <v>43</v>
      </c>
      <c r="G871" t="s">
        <v>37</v>
      </c>
      <c r="K871" t="s">
        <v>47</v>
      </c>
      <c r="O871" s="5">
        <f t="shared" si="221"/>
        <v>3</v>
      </c>
      <c r="P871" s="5">
        <f t="shared" si="222"/>
        <v>1</v>
      </c>
      <c r="R871" s="5">
        <f t="shared" si="223"/>
        <v>0</v>
      </c>
      <c r="S871" s="5">
        <f t="shared" si="224"/>
        <v>0</v>
      </c>
      <c r="T871" s="5">
        <f t="shared" si="225"/>
        <v>0</v>
      </c>
      <c r="U871" s="5">
        <f t="shared" si="226"/>
        <v>0</v>
      </c>
      <c r="V871" s="5">
        <f t="shared" si="227"/>
        <v>1</v>
      </c>
      <c r="W871" s="5">
        <f t="shared" si="228"/>
        <v>1</v>
      </c>
      <c r="X871" s="5">
        <f t="shared" si="229"/>
        <v>0</v>
      </c>
      <c r="Y871" s="5">
        <f t="shared" si="230"/>
        <v>0</v>
      </c>
      <c r="Z871" s="5">
        <f t="shared" si="231"/>
        <v>0</v>
      </c>
      <c r="AA871" s="5">
        <f t="shared" si="232"/>
        <v>1</v>
      </c>
      <c r="AB871" s="5">
        <f t="shared" si="233"/>
        <v>0</v>
      </c>
      <c r="AC871" s="5">
        <f t="shared" si="234"/>
        <v>0</v>
      </c>
      <c r="AD871" s="16"/>
      <c r="AF871" s="5">
        <f t="shared" si="235"/>
        <v>3</v>
      </c>
      <c r="AG871" s="5">
        <f t="shared" si="236"/>
        <v>3</v>
      </c>
      <c r="AH871" s="5" t="str">
        <f t="shared" si="237"/>
        <v>Correct</v>
      </c>
      <c r="AI871" t="s">
        <v>94</v>
      </c>
      <c r="AJ871">
        <v>62</v>
      </c>
      <c r="AK871" t="s">
        <v>95</v>
      </c>
      <c r="AL871" t="s">
        <v>237</v>
      </c>
      <c r="AM871" t="s">
        <v>107</v>
      </c>
      <c r="AN871" t="s">
        <v>98</v>
      </c>
      <c r="AO871" s="1" t="s">
        <v>80</v>
      </c>
      <c r="AP871" t="s">
        <v>114</v>
      </c>
      <c r="AQ871" t="s">
        <v>100</v>
      </c>
      <c r="AR871" t="s">
        <v>101</v>
      </c>
      <c r="AS871" t="s">
        <v>102</v>
      </c>
      <c r="AT871" s="1" t="s">
        <v>92</v>
      </c>
      <c r="AU871" t="s">
        <v>102</v>
      </c>
    </row>
    <row r="872" spans="1:47" x14ac:dyDescent="0.25">
      <c r="A872" s="1">
        <v>871</v>
      </c>
      <c r="C872" t="s">
        <v>40</v>
      </c>
      <c r="E872" t="s">
        <v>42</v>
      </c>
      <c r="H872" t="s">
        <v>44</v>
      </c>
      <c r="O872" s="5">
        <f t="shared" si="221"/>
        <v>3</v>
      </c>
      <c r="P872" s="5">
        <f t="shared" si="222"/>
        <v>1</v>
      </c>
      <c r="R872" s="5">
        <f t="shared" si="223"/>
        <v>0</v>
      </c>
      <c r="S872" s="5">
        <f t="shared" si="224"/>
        <v>1</v>
      </c>
      <c r="T872" s="5">
        <f t="shared" si="225"/>
        <v>0</v>
      </c>
      <c r="U872" s="5">
        <f t="shared" si="226"/>
        <v>1</v>
      </c>
      <c r="V872" s="5">
        <f t="shared" si="227"/>
        <v>0</v>
      </c>
      <c r="W872" s="5">
        <f t="shared" si="228"/>
        <v>0</v>
      </c>
      <c r="X872" s="5">
        <f t="shared" si="229"/>
        <v>1</v>
      </c>
      <c r="Y872" s="5">
        <f t="shared" si="230"/>
        <v>0</v>
      </c>
      <c r="Z872" s="5">
        <f t="shared" si="231"/>
        <v>0</v>
      </c>
      <c r="AA872" s="5">
        <f t="shared" si="232"/>
        <v>0</v>
      </c>
      <c r="AB872" s="5">
        <f t="shared" si="233"/>
        <v>0</v>
      </c>
      <c r="AC872" s="5">
        <f t="shared" si="234"/>
        <v>0</v>
      </c>
      <c r="AD872" s="16"/>
      <c r="AF872" s="5">
        <f t="shared" si="235"/>
        <v>3</v>
      </c>
      <c r="AG872" s="5">
        <f t="shared" si="236"/>
        <v>3</v>
      </c>
      <c r="AH872" s="5" t="str">
        <f t="shared" si="237"/>
        <v>Correct</v>
      </c>
      <c r="AI872" t="s">
        <v>105</v>
      </c>
      <c r="AJ872">
        <v>54</v>
      </c>
      <c r="AK872" t="s">
        <v>121</v>
      </c>
      <c r="AL872" t="s">
        <v>293</v>
      </c>
      <c r="AO872" s="1"/>
      <c r="AT872" s="1"/>
    </row>
    <row r="873" spans="1:47" x14ac:dyDescent="0.25">
      <c r="A873" s="1">
        <v>872</v>
      </c>
      <c r="H873" t="s">
        <v>44</v>
      </c>
      <c r="J873" t="s">
        <v>46</v>
      </c>
      <c r="L873" t="s">
        <v>48</v>
      </c>
      <c r="O873" s="5">
        <f t="shared" si="221"/>
        <v>3</v>
      </c>
      <c r="P873" s="5">
        <f t="shared" si="222"/>
        <v>1</v>
      </c>
      <c r="R873" s="5">
        <f t="shared" si="223"/>
        <v>0</v>
      </c>
      <c r="S873" s="5">
        <f t="shared" si="224"/>
        <v>0</v>
      </c>
      <c r="T873" s="5">
        <f t="shared" si="225"/>
        <v>0</v>
      </c>
      <c r="U873" s="5">
        <f t="shared" si="226"/>
        <v>0</v>
      </c>
      <c r="V873" s="5">
        <f t="shared" si="227"/>
        <v>0</v>
      </c>
      <c r="W873" s="5">
        <f t="shared" si="228"/>
        <v>0</v>
      </c>
      <c r="X873" s="5">
        <f t="shared" si="229"/>
        <v>1</v>
      </c>
      <c r="Y873" s="5">
        <f t="shared" si="230"/>
        <v>0</v>
      </c>
      <c r="Z873" s="5">
        <f t="shared" si="231"/>
        <v>1</v>
      </c>
      <c r="AA873" s="5">
        <f t="shared" si="232"/>
        <v>0</v>
      </c>
      <c r="AB873" s="5">
        <f t="shared" si="233"/>
        <v>1</v>
      </c>
      <c r="AC873" s="5">
        <f t="shared" si="234"/>
        <v>0</v>
      </c>
      <c r="AD873" s="16"/>
      <c r="AF873" s="5">
        <f t="shared" si="235"/>
        <v>3</v>
      </c>
      <c r="AG873" s="5">
        <f t="shared" si="236"/>
        <v>3</v>
      </c>
      <c r="AH873" s="5" t="str">
        <f t="shared" si="237"/>
        <v>Correct</v>
      </c>
      <c r="AI873" t="s">
        <v>94</v>
      </c>
      <c r="AJ873">
        <v>59</v>
      </c>
      <c r="AK873" t="s">
        <v>121</v>
      </c>
      <c r="AL873" t="s">
        <v>294</v>
      </c>
      <c r="AM873" t="s">
        <v>107</v>
      </c>
      <c r="AN873" t="s">
        <v>98</v>
      </c>
      <c r="AO873" s="1" t="s">
        <v>80</v>
      </c>
      <c r="AP873" t="s">
        <v>126</v>
      </c>
      <c r="AQ873" t="s">
        <v>100</v>
      </c>
      <c r="AR873" t="s">
        <v>101</v>
      </c>
      <c r="AS873" t="s">
        <v>102</v>
      </c>
      <c r="AT873" s="1" t="s">
        <v>92</v>
      </c>
      <c r="AU873" t="s">
        <v>102</v>
      </c>
    </row>
    <row r="874" spans="1:47" x14ac:dyDescent="0.25">
      <c r="A874" s="1">
        <v>873</v>
      </c>
      <c r="K874" t="s">
        <v>47</v>
      </c>
      <c r="O874" s="5">
        <f t="shared" si="221"/>
        <v>1</v>
      </c>
      <c r="P874" s="5">
        <f t="shared" si="222"/>
        <v>3</v>
      </c>
      <c r="R874" s="5">
        <f t="shared" si="223"/>
        <v>0</v>
      </c>
      <c r="S874" s="5">
        <f t="shared" si="224"/>
        <v>0</v>
      </c>
      <c r="T874" s="5">
        <f t="shared" si="225"/>
        <v>0</v>
      </c>
      <c r="U874" s="5">
        <f t="shared" si="226"/>
        <v>0</v>
      </c>
      <c r="V874" s="5">
        <f t="shared" si="227"/>
        <v>0</v>
      </c>
      <c r="W874" s="5">
        <f t="shared" si="228"/>
        <v>0</v>
      </c>
      <c r="X874" s="5">
        <f t="shared" si="229"/>
        <v>0</v>
      </c>
      <c r="Y874" s="5">
        <f t="shared" si="230"/>
        <v>0</v>
      </c>
      <c r="Z874" s="5">
        <f t="shared" si="231"/>
        <v>0</v>
      </c>
      <c r="AA874" s="5">
        <f t="shared" si="232"/>
        <v>1</v>
      </c>
      <c r="AB874" s="5">
        <f t="shared" si="233"/>
        <v>0</v>
      </c>
      <c r="AC874" s="5">
        <f t="shared" si="234"/>
        <v>0</v>
      </c>
      <c r="AD874" s="16"/>
      <c r="AF874" s="5">
        <f t="shared" si="235"/>
        <v>1</v>
      </c>
      <c r="AG874" s="5">
        <f t="shared" si="236"/>
        <v>1</v>
      </c>
      <c r="AH874" s="5" t="str">
        <f t="shared" si="237"/>
        <v>Correct</v>
      </c>
      <c r="AI874" t="s">
        <v>105</v>
      </c>
      <c r="AJ874">
        <v>40</v>
      </c>
      <c r="AK874" t="s">
        <v>121</v>
      </c>
      <c r="AL874" t="s">
        <v>218</v>
      </c>
      <c r="AM874" t="s">
        <v>107</v>
      </c>
      <c r="AN874" t="s">
        <v>102</v>
      </c>
      <c r="AO874" s="1" t="s">
        <v>80</v>
      </c>
      <c r="AP874" t="s">
        <v>126</v>
      </c>
      <c r="AQ874" t="s">
        <v>120</v>
      </c>
      <c r="AR874" t="s">
        <v>101</v>
      </c>
      <c r="AS874" t="s">
        <v>102</v>
      </c>
      <c r="AT874" s="1" t="s">
        <v>92</v>
      </c>
      <c r="AU874" t="s">
        <v>102</v>
      </c>
    </row>
    <row r="875" spans="1:47" x14ac:dyDescent="0.25">
      <c r="A875" s="1">
        <v>874</v>
      </c>
      <c r="G875" t="s">
        <v>37</v>
      </c>
      <c r="H875" t="s">
        <v>44</v>
      </c>
      <c r="L875" t="s">
        <v>48</v>
      </c>
      <c r="O875" s="5">
        <f t="shared" si="221"/>
        <v>3</v>
      </c>
      <c r="P875" s="5">
        <f t="shared" si="222"/>
        <v>1</v>
      </c>
      <c r="R875" s="5">
        <f t="shared" si="223"/>
        <v>0</v>
      </c>
      <c r="S875" s="5">
        <f t="shared" si="224"/>
        <v>0</v>
      </c>
      <c r="T875" s="5">
        <f t="shared" si="225"/>
        <v>0</v>
      </c>
      <c r="U875" s="5">
        <f t="shared" si="226"/>
        <v>0</v>
      </c>
      <c r="V875" s="5">
        <f t="shared" si="227"/>
        <v>0</v>
      </c>
      <c r="W875" s="5">
        <f t="shared" si="228"/>
        <v>1</v>
      </c>
      <c r="X875" s="5">
        <f t="shared" si="229"/>
        <v>1</v>
      </c>
      <c r="Y875" s="5">
        <f t="shared" si="230"/>
        <v>0</v>
      </c>
      <c r="Z875" s="5">
        <f t="shared" si="231"/>
        <v>0</v>
      </c>
      <c r="AA875" s="5">
        <f t="shared" si="232"/>
        <v>0</v>
      </c>
      <c r="AB875" s="5">
        <f t="shared" si="233"/>
        <v>1</v>
      </c>
      <c r="AC875" s="5">
        <f t="shared" si="234"/>
        <v>0</v>
      </c>
      <c r="AD875" s="16"/>
      <c r="AF875" s="5">
        <f t="shared" si="235"/>
        <v>3</v>
      </c>
      <c r="AG875" s="5">
        <f t="shared" si="236"/>
        <v>3</v>
      </c>
      <c r="AH875" s="5" t="str">
        <f t="shared" si="237"/>
        <v>Correct</v>
      </c>
      <c r="AI875" t="s">
        <v>94</v>
      </c>
      <c r="AJ875">
        <v>51</v>
      </c>
      <c r="AK875" t="s">
        <v>95</v>
      </c>
      <c r="AL875" t="s">
        <v>295</v>
      </c>
      <c r="AM875" t="s">
        <v>107</v>
      </c>
      <c r="AN875" t="s">
        <v>98</v>
      </c>
      <c r="AO875" s="1" t="s">
        <v>80</v>
      </c>
      <c r="AP875" t="s">
        <v>108</v>
      </c>
      <c r="AQ875" t="s">
        <v>103</v>
      </c>
      <c r="AR875" t="s">
        <v>101</v>
      </c>
      <c r="AS875" t="s">
        <v>102</v>
      </c>
      <c r="AT875" s="1" t="s">
        <v>92</v>
      </c>
      <c r="AU875" t="s">
        <v>102</v>
      </c>
    </row>
    <row r="876" spans="1:47" x14ac:dyDescent="0.25">
      <c r="A876" s="1">
        <v>875</v>
      </c>
      <c r="D876" t="s">
        <v>41</v>
      </c>
      <c r="O876" s="5">
        <f t="shared" si="221"/>
        <v>1</v>
      </c>
      <c r="P876" s="5">
        <f t="shared" si="222"/>
        <v>3</v>
      </c>
      <c r="R876" s="5">
        <f t="shared" si="223"/>
        <v>0</v>
      </c>
      <c r="S876" s="5">
        <f t="shared" si="224"/>
        <v>0</v>
      </c>
      <c r="T876" s="5">
        <f t="shared" si="225"/>
        <v>1</v>
      </c>
      <c r="U876" s="5">
        <f t="shared" si="226"/>
        <v>0</v>
      </c>
      <c r="V876" s="5">
        <f t="shared" si="227"/>
        <v>0</v>
      </c>
      <c r="W876" s="5">
        <f t="shared" si="228"/>
        <v>0</v>
      </c>
      <c r="X876" s="5">
        <f t="shared" si="229"/>
        <v>0</v>
      </c>
      <c r="Y876" s="5">
        <f t="shared" si="230"/>
        <v>0</v>
      </c>
      <c r="Z876" s="5">
        <f t="shared" si="231"/>
        <v>0</v>
      </c>
      <c r="AA876" s="5">
        <f t="shared" si="232"/>
        <v>0</v>
      </c>
      <c r="AB876" s="5">
        <f t="shared" si="233"/>
        <v>0</v>
      </c>
      <c r="AC876" s="5">
        <f t="shared" si="234"/>
        <v>0</v>
      </c>
      <c r="AD876" s="16"/>
      <c r="AF876" s="5">
        <f t="shared" si="235"/>
        <v>1</v>
      </c>
      <c r="AG876" s="5">
        <f t="shared" si="236"/>
        <v>1</v>
      </c>
      <c r="AH876" s="5" t="str">
        <f t="shared" si="237"/>
        <v>Correct</v>
      </c>
      <c r="AI876" t="s">
        <v>105</v>
      </c>
      <c r="AJ876">
        <v>70</v>
      </c>
      <c r="AK876" t="s">
        <v>95</v>
      </c>
      <c r="AL876" t="s">
        <v>144</v>
      </c>
      <c r="AM876" t="s">
        <v>107</v>
      </c>
      <c r="AN876" t="s">
        <v>102</v>
      </c>
      <c r="AO876" s="1" t="s">
        <v>355</v>
      </c>
      <c r="AP876" t="s">
        <v>109</v>
      </c>
      <c r="AQ876" t="s">
        <v>110</v>
      </c>
      <c r="AR876" t="s">
        <v>104</v>
      </c>
      <c r="AS876" t="s">
        <v>102</v>
      </c>
      <c r="AT876" s="1" t="s">
        <v>91</v>
      </c>
      <c r="AU876" t="s">
        <v>102</v>
      </c>
    </row>
    <row r="877" spans="1:47" x14ac:dyDescent="0.25">
      <c r="A877" s="1">
        <v>876</v>
      </c>
      <c r="B877" t="s">
        <v>39</v>
      </c>
      <c r="C877" t="s">
        <v>40</v>
      </c>
      <c r="E877" t="s">
        <v>42</v>
      </c>
      <c r="O877" s="5">
        <f t="shared" si="221"/>
        <v>3</v>
      </c>
      <c r="P877" s="5">
        <f t="shared" si="222"/>
        <v>1</v>
      </c>
      <c r="R877" s="5">
        <f t="shared" si="223"/>
        <v>1</v>
      </c>
      <c r="S877" s="5">
        <f t="shared" si="224"/>
        <v>1</v>
      </c>
      <c r="T877" s="5">
        <f t="shared" si="225"/>
        <v>0</v>
      </c>
      <c r="U877" s="5">
        <f t="shared" si="226"/>
        <v>1</v>
      </c>
      <c r="V877" s="5">
        <f t="shared" si="227"/>
        <v>0</v>
      </c>
      <c r="W877" s="5">
        <f t="shared" si="228"/>
        <v>0</v>
      </c>
      <c r="X877" s="5">
        <f t="shared" si="229"/>
        <v>0</v>
      </c>
      <c r="Y877" s="5">
        <f t="shared" si="230"/>
        <v>0</v>
      </c>
      <c r="Z877" s="5">
        <f t="shared" si="231"/>
        <v>0</v>
      </c>
      <c r="AA877" s="5">
        <f t="shared" si="232"/>
        <v>0</v>
      </c>
      <c r="AB877" s="5">
        <f t="shared" si="233"/>
        <v>0</v>
      </c>
      <c r="AC877" s="5">
        <f t="shared" si="234"/>
        <v>0</v>
      </c>
      <c r="AD877" s="16"/>
      <c r="AF877" s="5">
        <f t="shared" si="235"/>
        <v>3</v>
      </c>
      <c r="AG877" s="5">
        <f t="shared" si="236"/>
        <v>3</v>
      </c>
      <c r="AH877" s="5" t="str">
        <f t="shared" si="237"/>
        <v>Correct</v>
      </c>
      <c r="AI877" t="s">
        <v>89</v>
      </c>
      <c r="AJ877">
        <v>49</v>
      </c>
      <c r="AK877" t="s">
        <v>121</v>
      </c>
      <c r="AL877" t="s">
        <v>177</v>
      </c>
      <c r="AM877" t="s">
        <v>89</v>
      </c>
      <c r="AN877" t="s">
        <v>98</v>
      </c>
      <c r="AO877" s="1" t="s">
        <v>80</v>
      </c>
      <c r="AP877" t="s">
        <v>109</v>
      </c>
      <c r="AQ877" t="s">
        <v>103</v>
      </c>
      <c r="AR877" t="s">
        <v>104</v>
      </c>
      <c r="AS877" t="s">
        <v>111</v>
      </c>
      <c r="AT877" s="1" t="s">
        <v>93</v>
      </c>
      <c r="AU877" t="s">
        <v>98</v>
      </c>
    </row>
    <row r="878" spans="1:47" x14ac:dyDescent="0.25">
      <c r="A878" s="1">
        <v>877</v>
      </c>
      <c r="H878" t="s">
        <v>44</v>
      </c>
      <c r="I878" t="s">
        <v>45</v>
      </c>
      <c r="J878" t="s">
        <v>46</v>
      </c>
      <c r="O878" s="5">
        <f t="shared" si="221"/>
        <v>3</v>
      </c>
      <c r="P878" s="5">
        <f t="shared" si="222"/>
        <v>1</v>
      </c>
      <c r="R878" s="5">
        <f t="shared" si="223"/>
        <v>0</v>
      </c>
      <c r="S878" s="5">
        <f t="shared" si="224"/>
        <v>0</v>
      </c>
      <c r="T878" s="5">
        <f t="shared" si="225"/>
        <v>0</v>
      </c>
      <c r="U878" s="5">
        <f t="shared" si="226"/>
        <v>0</v>
      </c>
      <c r="V878" s="5">
        <f t="shared" si="227"/>
        <v>0</v>
      </c>
      <c r="W878" s="5">
        <f t="shared" si="228"/>
        <v>0</v>
      </c>
      <c r="X878" s="5">
        <f t="shared" si="229"/>
        <v>1</v>
      </c>
      <c r="Y878" s="5">
        <f t="shared" si="230"/>
        <v>1</v>
      </c>
      <c r="Z878" s="5">
        <f t="shared" si="231"/>
        <v>1</v>
      </c>
      <c r="AA878" s="5">
        <f t="shared" si="232"/>
        <v>0</v>
      </c>
      <c r="AB878" s="5">
        <f t="shared" si="233"/>
        <v>0</v>
      </c>
      <c r="AC878" s="5">
        <f t="shared" si="234"/>
        <v>0</v>
      </c>
      <c r="AD878" s="16"/>
      <c r="AF878" s="5">
        <f t="shared" si="235"/>
        <v>3</v>
      </c>
      <c r="AG878" s="5">
        <f t="shared" si="236"/>
        <v>3</v>
      </c>
      <c r="AH878" s="5" t="str">
        <f t="shared" si="237"/>
        <v>Correct</v>
      </c>
      <c r="AI878" t="s">
        <v>94</v>
      </c>
      <c r="AJ878">
        <v>57</v>
      </c>
      <c r="AK878" t="s">
        <v>121</v>
      </c>
      <c r="AL878" t="s">
        <v>161</v>
      </c>
      <c r="AM878" t="s">
        <v>107</v>
      </c>
      <c r="AN878" t="s">
        <v>98</v>
      </c>
      <c r="AO878" s="1" t="s">
        <v>80</v>
      </c>
      <c r="AP878" t="s">
        <v>114</v>
      </c>
      <c r="AQ878" t="s">
        <v>110</v>
      </c>
      <c r="AR878" t="s">
        <v>123</v>
      </c>
      <c r="AS878" t="s">
        <v>102</v>
      </c>
      <c r="AT878" s="1" t="s">
        <v>92</v>
      </c>
      <c r="AU878" t="s">
        <v>98</v>
      </c>
    </row>
    <row r="879" spans="1:47" x14ac:dyDescent="0.25">
      <c r="A879" s="1">
        <v>878</v>
      </c>
      <c r="O879" s="5">
        <f t="shared" si="221"/>
        <v>0</v>
      </c>
      <c r="P879" s="5" t="e">
        <f t="shared" si="222"/>
        <v>#DIV/0!</v>
      </c>
      <c r="R879" s="5">
        <f t="shared" si="223"/>
        <v>0</v>
      </c>
      <c r="S879" s="5">
        <f t="shared" si="224"/>
        <v>0</v>
      </c>
      <c r="T879" s="5">
        <f t="shared" si="225"/>
        <v>0</v>
      </c>
      <c r="U879" s="5">
        <f t="shared" si="226"/>
        <v>0</v>
      </c>
      <c r="V879" s="5">
        <f t="shared" si="227"/>
        <v>0</v>
      </c>
      <c r="W879" s="5">
        <f t="shared" si="228"/>
        <v>0</v>
      </c>
      <c r="X879" s="5">
        <f t="shared" si="229"/>
        <v>0</v>
      </c>
      <c r="Y879" s="5">
        <f t="shared" si="230"/>
        <v>0</v>
      </c>
      <c r="Z879" s="5">
        <f t="shared" si="231"/>
        <v>0</v>
      </c>
      <c r="AA879" s="5">
        <f t="shared" si="232"/>
        <v>0</v>
      </c>
      <c r="AB879" s="5">
        <f t="shared" si="233"/>
        <v>0</v>
      </c>
      <c r="AC879" s="5">
        <f t="shared" si="234"/>
        <v>0</v>
      </c>
      <c r="AD879" s="16"/>
      <c r="AF879" s="5">
        <f t="shared" si="235"/>
        <v>0</v>
      </c>
      <c r="AG879" s="5">
        <f t="shared" si="236"/>
        <v>0</v>
      </c>
      <c r="AH879" s="5" t="str">
        <f t="shared" si="237"/>
        <v>Correct</v>
      </c>
      <c r="AI879" t="s">
        <v>105</v>
      </c>
      <c r="AJ879">
        <v>71</v>
      </c>
      <c r="AK879" t="s">
        <v>121</v>
      </c>
      <c r="AL879" t="s">
        <v>214</v>
      </c>
      <c r="AM879" t="s">
        <v>107</v>
      </c>
      <c r="AN879" t="s">
        <v>98</v>
      </c>
      <c r="AO879" s="1" t="s">
        <v>80</v>
      </c>
      <c r="AP879" t="s">
        <v>108</v>
      </c>
      <c r="AQ879" t="s">
        <v>153</v>
      </c>
      <c r="AR879" t="s">
        <v>104</v>
      </c>
      <c r="AS879" t="s">
        <v>102</v>
      </c>
      <c r="AT879" s="1" t="s">
        <v>373</v>
      </c>
      <c r="AU879" t="s">
        <v>98</v>
      </c>
    </row>
    <row r="880" spans="1:47" x14ac:dyDescent="0.25">
      <c r="A880" s="1">
        <v>879</v>
      </c>
      <c r="F880" t="s">
        <v>43</v>
      </c>
      <c r="J880" t="s">
        <v>46</v>
      </c>
      <c r="K880" t="s">
        <v>47</v>
      </c>
      <c r="O880" s="5">
        <f t="shared" si="221"/>
        <v>3</v>
      </c>
      <c r="P880" s="5">
        <f t="shared" si="222"/>
        <v>1</v>
      </c>
      <c r="R880" s="5">
        <f t="shared" si="223"/>
        <v>0</v>
      </c>
      <c r="S880" s="5">
        <f t="shared" si="224"/>
        <v>0</v>
      </c>
      <c r="T880" s="5">
        <f t="shared" si="225"/>
        <v>0</v>
      </c>
      <c r="U880" s="5">
        <f t="shared" si="226"/>
        <v>0</v>
      </c>
      <c r="V880" s="5">
        <f t="shared" si="227"/>
        <v>1</v>
      </c>
      <c r="W880" s="5">
        <f t="shared" si="228"/>
        <v>0</v>
      </c>
      <c r="X880" s="5">
        <f t="shared" si="229"/>
        <v>0</v>
      </c>
      <c r="Y880" s="5">
        <f t="shared" si="230"/>
        <v>0</v>
      </c>
      <c r="Z880" s="5">
        <f t="shared" si="231"/>
        <v>1</v>
      </c>
      <c r="AA880" s="5">
        <f t="shared" si="232"/>
        <v>1</v>
      </c>
      <c r="AB880" s="5">
        <f t="shared" si="233"/>
        <v>0</v>
      </c>
      <c r="AC880" s="5">
        <f t="shared" si="234"/>
        <v>0</v>
      </c>
      <c r="AD880" s="16"/>
      <c r="AF880" s="5">
        <f t="shared" si="235"/>
        <v>3</v>
      </c>
      <c r="AG880" s="5">
        <f t="shared" si="236"/>
        <v>3</v>
      </c>
      <c r="AH880" s="5" t="str">
        <f t="shared" si="237"/>
        <v>Correct</v>
      </c>
      <c r="AI880" t="s">
        <v>94</v>
      </c>
      <c r="AJ880">
        <v>30</v>
      </c>
      <c r="AK880" t="s">
        <v>121</v>
      </c>
      <c r="AL880" t="s">
        <v>296</v>
      </c>
      <c r="AM880" t="s">
        <v>107</v>
      </c>
      <c r="AN880" t="s">
        <v>98</v>
      </c>
      <c r="AO880" s="1" t="s">
        <v>80</v>
      </c>
      <c r="AP880" t="s">
        <v>126</v>
      </c>
      <c r="AQ880" t="s">
        <v>153</v>
      </c>
      <c r="AR880" t="s">
        <v>136</v>
      </c>
      <c r="AS880" t="s">
        <v>102</v>
      </c>
      <c r="AT880" s="1" t="s">
        <v>90</v>
      </c>
      <c r="AU880" t="s">
        <v>102</v>
      </c>
    </row>
    <row r="881" spans="1:47" x14ac:dyDescent="0.25">
      <c r="A881" s="1">
        <v>880</v>
      </c>
      <c r="B881" t="s">
        <v>39</v>
      </c>
      <c r="D881" t="s">
        <v>41</v>
      </c>
      <c r="O881" s="5">
        <f t="shared" si="221"/>
        <v>2</v>
      </c>
      <c r="P881" s="5">
        <f t="shared" si="222"/>
        <v>1.5</v>
      </c>
      <c r="R881" s="5">
        <f t="shared" si="223"/>
        <v>1</v>
      </c>
      <c r="S881" s="5">
        <f t="shared" si="224"/>
        <v>0</v>
      </c>
      <c r="T881" s="5">
        <f t="shared" si="225"/>
        <v>1</v>
      </c>
      <c r="U881" s="5">
        <f t="shared" si="226"/>
        <v>0</v>
      </c>
      <c r="V881" s="5">
        <f t="shared" si="227"/>
        <v>0</v>
      </c>
      <c r="W881" s="5">
        <f t="shared" si="228"/>
        <v>0</v>
      </c>
      <c r="X881" s="5">
        <f t="shared" si="229"/>
        <v>0</v>
      </c>
      <c r="Y881" s="5">
        <f t="shared" si="230"/>
        <v>0</v>
      </c>
      <c r="Z881" s="5">
        <f t="shared" si="231"/>
        <v>0</v>
      </c>
      <c r="AA881" s="5">
        <f t="shared" si="232"/>
        <v>0</v>
      </c>
      <c r="AB881" s="5">
        <f t="shared" si="233"/>
        <v>0</v>
      </c>
      <c r="AC881" s="5">
        <f t="shared" si="234"/>
        <v>0</v>
      </c>
      <c r="AD881" s="16"/>
      <c r="AF881" s="5">
        <f t="shared" si="235"/>
        <v>2</v>
      </c>
      <c r="AG881" s="5">
        <f t="shared" si="236"/>
        <v>2</v>
      </c>
      <c r="AH881" s="5" t="str">
        <f t="shared" si="237"/>
        <v>Correct</v>
      </c>
      <c r="AI881" t="s">
        <v>94</v>
      </c>
      <c r="AJ881">
        <v>49</v>
      </c>
      <c r="AK881" t="s">
        <v>95</v>
      </c>
      <c r="AL881" t="s">
        <v>186</v>
      </c>
      <c r="AM881" t="s">
        <v>107</v>
      </c>
      <c r="AN881" t="s">
        <v>98</v>
      </c>
      <c r="AO881" s="1" t="s">
        <v>80</v>
      </c>
      <c r="AP881" t="s">
        <v>126</v>
      </c>
      <c r="AQ881" t="s">
        <v>100</v>
      </c>
      <c r="AR881" t="s">
        <v>101</v>
      </c>
      <c r="AS881" t="s">
        <v>102</v>
      </c>
      <c r="AT881" s="1" t="s">
        <v>92</v>
      </c>
      <c r="AU881" t="s">
        <v>102</v>
      </c>
    </row>
    <row r="882" spans="1:47" x14ac:dyDescent="0.25">
      <c r="A882" s="1">
        <v>881</v>
      </c>
      <c r="B882" t="s">
        <v>39</v>
      </c>
      <c r="F882" t="s">
        <v>43</v>
      </c>
      <c r="L882" t="s">
        <v>48</v>
      </c>
      <c r="O882" s="5">
        <f t="shared" si="221"/>
        <v>3</v>
      </c>
      <c r="P882" s="5">
        <f t="shared" si="222"/>
        <v>1</v>
      </c>
      <c r="R882" s="5">
        <f t="shared" si="223"/>
        <v>1</v>
      </c>
      <c r="S882" s="5">
        <f t="shared" si="224"/>
        <v>0</v>
      </c>
      <c r="T882" s="5">
        <f t="shared" si="225"/>
        <v>0</v>
      </c>
      <c r="U882" s="5">
        <f t="shared" si="226"/>
        <v>0</v>
      </c>
      <c r="V882" s="5">
        <f t="shared" si="227"/>
        <v>1</v>
      </c>
      <c r="W882" s="5">
        <f t="shared" si="228"/>
        <v>0</v>
      </c>
      <c r="X882" s="5">
        <f t="shared" si="229"/>
        <v>0</v>
      </c>
      <c r="Y882" s="5">
        <f t="shared" si="230"/>
        <v>0</v>
      </c>
      <c r="Z882" s="5">
        <f t="shared" si="231"/>
        <v>0</v>
      </c>
      <c r="AA882" s="5">
        <f t="shared" si="232"/>
        <v>0</v>
      </c>
      <c r="AB882" s="5">
        <f t="shared" si="233"/>
        <v>1</v>
      </c>
      <c r="AC882" s="5">
        <f t="shared" si="234"/>
        <v>0</v>
      </c>
      <c r="AD882" s="16"/>
      <c r="AF882" s="5">
        <f t="shared" si="235"/>
        <v>3</v>
      </c>
      <c r="AG882" s="5">
        <f t="shared" si="236"/>
        <v>3</v>
      </c>
      <c r="AH882" s="5" t="str">
        <f t="shared" si="237"/>
        <v>Correct</v>
      </c>
      <c r="AI882" t="s">
        <v>94</v>
      </c>
      <c r="AJ882">
        <v>58</v>
      </c>
      <c r="AK882" t="s">
        <v>121</v>
      </c>
      <c r="AO882" s="1"/>
      <c r="AT882" s="1"/>
    </row>
    <row r="883" spans="1:47" x14ac:dyDescent="0.25">
      <c r="A883" s="1">
        <v>882</v>
      </c>
      <c r="F883" t="s">
        <v>43</v>
      </c>
      <c r="O883" s="5">
        <f t="shared" si="221"/>
        <v>1</v>
      </c>
      <c r="P883" s="5">
        <f t="shared" si="222"/>
        <v>3</v>
      </c>
      <c r="R883" s="5">
        <f t="shared" si="223"/>
        <v>0</v>
      </c>
      <c r="S883" s="5">
        <f t="shared" si="224"/>
        <v>0</v>
      </c>
      <c r="T883" s="5">
        <f t="shared" si="225"/>
        <v>0</v>
      </c>
      <c r="U883" s="5">
        <f t="shared" si="226"/>
        <v>0</v>
      </c>
      <c r="V883" s="5">
        <f t="shared" si="227"/>
        <v>1</v>
      </c>
      <c r="W883" s="5">
        <f t="shared" si="228"/>
        <v>0</v>
      </c>
      <c r="X883" s="5">
        <f t="shared" si="229"/>
        <v>0</v>
      </c>
      <c r="Y883" s="5">
        <f t="shared" si="230"/>
        <v>0</v>
      </c>
      <c r="Z883" s="5">
        <f t="shared" si="231"/>
        <v>0</v>
      </c>
      <c r="AA883" s="5">
        <f t="shared" si="232"/>
        <v>0</v>
      </c>
      <c r="AB883" s="5">
        <f t="shared" si="233"/>
        <v>0</v>
      </c>
      <c r="AC883" s="5">
        <f t="shared" si="234"/>
        <v>0</v>
      </c>
      <c r="AD883" s="16"/>
      <c r="AF883" s="5">
        <f t="shared" si="235"/>
        <v>1</v>
      </c>
      <c r="AG883" s="5">
        <f t="shared" si="236"/>
        <v>1</v>
      </c>
      <c r="AH883" s="5" t="str">
        <f t="shared" si="237"/>
        <v>Correct</v>
      </c>
      <c r="AI883" t="s">
        <v>94</v>
      </c>
      <c r="AJ883">
        <v>48</v>
      </c>
      <c r="AK883" t="s">
        <v>95</v>
      </c>
      <c r="AL883" t="s">
        <v>201</v>
      </c>
      <c r="AM883" t="s">
        <v>107</v>
      </c>
      <c r="AN883" t="s">
        <v>98</v>
      </c>
      <c r="AO883" s="1" t="s">
        <v>80</v>
      </c>
      <c r="AP883" t="s">
        <v>108</v>
      </c>
      <c r="AQ883" t="s">
        <v>100</v>
      </c>
      <c r="AR883" t="s">
        <v>101</v>
      </c>
      <c r="AS883" t="s">
        <v>102</v>
      </c>
      <c r="AT883" s="1" t="s">
        <v>92</v>
      </c>
      <c r="AU883" t="s">
        <v>102</v>
      </c>
    </row>
    <row r="884" spans="1:47" x14ac:dyDescent="0.25">
      <c r="A884" s="1">
        <v>883</v>
      </c>
      <c r="G884" t="s">
        <v>37</v>
      </c>
      <c r="O884" s="5">
        <f t="shared" si="221"/>
        <v>1</v>
      </c>
      <c r="P884" s="5">
        <f t="shared" si="222"/>
        <v>3</v>
      </c>
      <c r="R884" s="5">
        <f t="shared" si="223"/>
        <v>0</v>
      </c>
      <c r="S884" s="5">
        <f t="shared" si="224"/>
        <v>0</v>
      </c>
      <c r="T884" s="5">
        <f t="shared" si="225"/>
        <v>0</v>
      </c>
      <c r="U884" s="5">
        <f t="shared" si="226"/>
        <v>0</v>
      </c>
      <c r="V884" s="5">
        <f t="shared" si="227"/>
        <v>0</v>
      </c>
      <c r="W884" s="5">
        <f t="shared" si="228"/>
        <v>1</v>
      </c>
      <c r="X884" s="5">
        <f t="shared" si="229"/>
        <v>0</v>
      </c>
      <c r="Y884" s="5">
        <f t="shared" si="230"/>
        <v>0</v>
      </c>
      <c r="Z884" s="5">
        <f t="shared" si="231"/>
        <v>0</v>
      </c>
      <c r="AA884" s="5">
        <f t="shared" si="232"/>
        <v>0</v>
      </c>
      <c r="AB884" s="5">
        <f t="shared" si="233"/>
        <v>0</v>
      </c>
      <c r="AC884" s="5">
        <f t="shared" si="234"/>
        <v>0</v>
      </c>
      <c r="AD884" s="16"/>
      <c r="AF884" s="5">
        <f t="shared" si="235"/>
        <v>1</v>
      </c>
      <c r="AG884" s="5">
        <f t="shared" si="236"/>
        <v>1</v>
      </c>
      <c r="AH884" s="5" t="str">
        <f t="shared" si="237"/>
        <v>Correct</v>
      </c>
      <c r="AI884" t="s">
        <v>94</v>
      </c>
      <c r="AJ884">
        <v>22</v>
      </c>
      <c r="AK884" t="s">
        <v>95</v>
      </c>
      <c r="AL884" t="s">
        <v>195</v>
      </c>
      <c r="AO884" s="1"/>
      <c r="AT884" s="1"/>
    </row>
    <row r="885" spans="1:47" x14ac:dyDescent="0.25">
      <c r="A885" s="1">
        <v>884</v>
      </c>
      <c r="H885" t="s">
        <v>44</v>
      </c>
      <c r="I885" t="s">
        <v>45</v>
      </c>
      <c r="L885" t="s">
        <v>48</v>
      </c>
      <c r="O885" s="5">
        <f t="shared" si="221"/>
        <v>3</v>
      </c>
      <c r="P885" s="5">
        <f t="shared" si="222"/>
        <v>1</v>
      </c>
      <c r="R885" s="5">
        <f t="shared" si="223"/>
        <v>0</v>
      </c>
      <c r="S885" s="5">
        <f t="shared" si="224"/>
        <v>0</v>
      </c>
      <c r="T885" s="5">
        <f t="shared" si="225"/>
        <v>0</v>
      </c>
      <c r="U885" s="5">
        <f t="shared" si="226"/>
        <v>0</v>
      </c>
      <c r="V885" s="5">
        <f t="shared" si="227"/>
        <v>0</v>
      </c>
      <c r="W885" s="5">
        <f t="shared" si="228"/>
        <v>0</v>
      </c>
      <c r="X885" s="5">
        <f t="shared" si="229"/>
        <v>1</v>
      </c>
      <c r="Y885" s="5">
        <f t="shared" si="230"/>
        <v>1</v>
      </c>
      <c r="Z885" s="5">
        <f t="shared" si="231"/>
        <v>0</v>
      </c>
      <c r="AA885" s="5">
        <f t="shared" si="232"/>
        <v>0</v>
      </c>
      <c r="AB885" s="5">
        <f t="shared" si="233"/>
        <v>1</v>
      </c>
      <c r="AC885" s="5">
        <f t="shared" si="234"/>
        <v>0</v>
      </c>
      <c r="AD885" s="16"/>
      <c r="AF885" s="5">
        <f t="shared" si="235"/>
        <v>3</v>
      </c>
      <c r="AG885" s="5">
        <f t="shared" si="236"/>
        <v>3</v>
      </c>
      <c r="AH885" s="5" t="str">
        <f t="shared" si="237"/>
        <v>Correct</v>
      </c>
      <c r="AI885" t="s">
        <v>94</v>
      </c>
      <c r="AJ885">
        <v>22</v>
      </c>
      <c r="AK885" t="s">
        <v>95</v>
      </c>
      <c r="AL885" t="s">
        <v>96</v>
      </c>
      <c r="AM885" t="s">
        <v>97</v>
      </c>
      <c r="AN885" t="s">
        <v>98</v>
      </c>
      <c r="AO885" s="1" t="s">
        <v>80</v>
      </c>
      <c r="AP885" t="s">
        <v>126</v>
      </c>
      <c r="AQ885" t="s">
        <v>120</v>
      </c>
      <c r="AR885" t="s">
        <v>136</v>
      </c>
      <c r="AS885" t="s">
        <v>102</v>
      </c>
      <c r="AT885" s="1" t="s">
        <v>92</v>
      </c>
      <c r="AU885" t="s">
        <v>102</v>
      </c>
    </row>
    <row r="886" spans="1:47" x14ac:dyDescent="0.25">
      <c r="A886" s="1">
        <v>885</v>
      </c>
      <c r="B886" t="s">
        <v>39</v>
      </c>
      <c r="H886" t="s">
        <v>44</v>
      </c>
      <c r="L886" t="s">
        <v>48</v>
      </c>
      <c r="O886" s="5">
        <f t="shared" si="221"/>
        <v>3</v>
      </c>
      <c r="P886" s="5">
        <f t="shared" si="222"/>
        <v>1</v>
      </c>
      <c r="R886" s="5">
        <f t="shared" si="223"/>
        <v>1</v>
      </c>
      <c r="S886" s="5">
        <f t="shared" si="224"/>
        <v>0</v>
      </c>
      <c r="T886" s="5">
        <f t="shared" si="225"/>
        <v>0</v>
      </c>
      <c r="U886" s="5">
        <f t="shared" si="226"/>
        <v>0</v>
      </c>
      <c r="V886" s="5">
        <f t="shared" si="227"/>
        <v>0</v>
      </c>
      <c r="W886" s="5">
        <f t="shared" si="228"/>
        <v>0</v>
      </c>
      <c r="X886" s="5">
        <f t="shared" si="229"/>
        <v>1</v>
      </c>
      <c r="Y886" s="5">
        <f t="shared" si="230"/>
        <v>0</v>
      </c>
      <c r="Z886" s="5">
        <f t="shared" si="231"/>
        <v>0</v>
      </c>
      <c r="AA886" s="5">
        <f t="shared" si="232"/>
        <v>0</v>
      </c>
      <c r="AB886" s="5">
        <f t="shared" si="233"/>
        <v>1</v>
      </c>
      <c r="AC886" s="5">
        <f t="shared" si="234"/>
        <v>0</v>
      </c>
      <c r="AD886" s="16"/>
      <c r="AF886" s="5">
        <f t="shared" si="235"/>
        <v>3</v>
      </c>
      <c r="AG886" s="5">
        <f t="shared" si="236"/>
        <v>3</v>
      </c>
      <c r="AH886" s="5" t="str">
        <f t="shared" si="237"/>
        <v>Correct</v>
      </c>
      <c r="AI886" t="s">
        <v>94</v>
      </c>
      <c r="AJ886">
        <v>58</v>
      </c>
      <c r="AK886" t="s">
        <v>121</v>
      </c>
      <c r="AL886" t="s">
        <v>159</v>
      </c>
      <c r="AM886" t="s">
        <v>107</v>
      </c>
      <c r="AN886" t="s">
        <v>98</v>
      </c>
      <c r="AO886" s="1" t="s">
        <v>80</v>
      </c>
      <c r="AP886" t="s">
        <v>108</v>
      </c>
      <c r="AQ886" t="s">
        <v>110</v>
      </c>
      <c r="AR886" t="s">
        <v>101</v>
      </c>
      <c r="AS886" t="s">
        <v>102</v>
      </c>
      <c r="AT886" s="1" t="s">
        <v>92</v>
      </c>
      <c r="AU886" t="s">
        <v>102</v>
      </c>
    </row>
    <row r="887" spans="1:47" x14ac:dyDescent="0.25">
      <c r="A887" s="1">
        <v>886</v>
      </c>
      <c r="C887" t="s">
        <v>40</v>
      </c>
      <c r="D887" t="s">
        <v>41</v>
      </c>
      <c r="E887" t="s">
        <v>42</v>
      </c>
      <c r="O887" s="5">
        <f t="shared" si="221"/>
        <v>3</v>
      </c>
      <c r="P887" s="5">
        <f t="shared" si="222"/>
        <v>1</v>
      </c>
      <c r="R887" s="5">
        <f t="shared" si="223"/>
        <v>0</v>
      </c>
      <c r="S887" s="5">
        <f t="shared" si="224"/>
        <v>1</v>
      </c>
      <c r="T887" s="5">
        <f t="shared" si="225"/>
        <v>1</v>
      </c>
      <c r="U887" s="5">
        <f t="shared" si="226"/>
        <v>1</v>
      </c>
      <c r="V887" s="5">
        <f t="shared" si="227"/>
        <v>0</v>
      </c>
      <c r="W887" s="5">
        <f t="shared" si="228"/>
        <v>0</v>
      </c>
      <c r="X887" s="5">
        <f t="shared" si="229"/>
        <v>0</v>
      </c>
      <c r="Y887" s="5">
        <f t="shared" si="230"/>
        <v>0</v>
      </c>
      <c r="Z887" s="5">
        <f t="shared" si="231"/>
        <v>0</v>
      </c>
      <c r="AA887" s="5">
        <f t="shared" si="232"/>
        <v>0</v>
      </c>
      <c r="AB887" s="5">
        <f t="shared" si="233"/>
        <v>0</v>
      </c>
      <c r="AC887" s="5">
        <f t="shared" si="234"/>
        <v>0</v>
      </c>
      <c r="AD887" s="16"/>
      <c r="AF887" s="5">
        <f t="shared" si="235"/>
        <v>3</v>
      </c>
      <c r="AG887" s="5">
        <f t="shared" si="236"/>
        <v>3</v>
      </c>
      <c r="AH887" s="5" t="str">
        <f t="shared" si="237"/>
        <v>Correct</v>
      </c>
      <c r="AI887" t="s">
        <v>94</v>
      </c>
      <c r="AJ887">
        <v>43</v>
      </c>
      <c r="AK887" t="s">
        <v>121</v>
      </c>
      <c r="AL887" t="s">
        <v>297</v>
      </c>
      <c r="AM887" t="s">
        <v>143</v>
      </c>
      <c r="AN887" t="s">
        <v>98</v>
      </c>
      <c r="AO887" s="1" t="s">
        <v>80</v>
      </c>
      <c r="AP887" t="s">
        <v>114</v>
      </c>
      <c r="AQ887" t="s">
        <v>100</v>
      </c>
      <c r="AR887" t="s">
        <v>101</v>
      </c>
      <c r="AS887" t="s">
        <v>102</v>
      </c>
      <c r="AT887" s="1" t="s">
        <v>92</v>
      </c>
      <c r="AU887" t="s">
        <v>102</v>
      </c>
    </row>
    <row r="888" spans="1:47" x14ac:dyDescent="0.25">
      <c r="A888" s="1">
        <v>887</v>
      </c>
      <c r="C888" t="s">
        <v>40</v>
      </c>
      <c r="F888" t="s">
        <v>43</v>
      </c>
      <c r="J888" t="s">
        <v>46</v>
      </c>
      <c r="O888" s="5">
        <f t="shared" si="221"/>
        <v>3</v>
      </c>
      <c r="P888" s="5">
        <f t="shared" si="222"/>
        <v>1</v>
      </c>
      <c r="R888" s="5">
        <f t="shared" si="223"/>
        <v>0</v>
      </c>
      <c r="S888" s="5">
        <f t="shared" si="224"/>
        <v>1</v>
      </c>
      <c r="T888" s="5">
        <f t="shared" si="225"/>
        <v>0</v>
      </c>
      <c r="U888" s="5">
        <f t="shared" si="226"/>
        <v>0</v>
      </c>
      <c r="V888" s="5">
        <f t="shared" si="227"/>
        <v>1</v>
      </c>
      <c r="W888" s="5">
        <f t="shared" si="228"/>
        <v>0</v>
      </c>
      <c r="X888" s="5">
        <f t="shared" si="229"/>
        <v>0</v>
      </c>
      <c r="Y888" s="5">
        <f t="shared" si="230"/>
        <v>0</v>
      </c>
      <c r="Z888" s="5">
        <f t="shared" si="231"/>
        <v>1</v>
      </c>
      <c r="AA888" s="5">
        <f t="shared" si="232"/>
        <v>0</v>
      </c>
      <c r="AB888" s="5">
        <f t="shared" si="233"/>
        <v>0</v>
      </c>
      <c r="AC888" s="5">
        <f t="shared" si="234"/>
        <v>0</v>
      </c>
      <c r="AD888" s="16"/>
      <c r="AF888" s="5">
        <f t="shared" si="235"/>
        <v>3</v>
      </c>
      <c r="AG888" s="5">
        <f t="shared" si="236"/>
        <v>3</v>
      </c>
      <c r="AH888" s="5" t="str">
        <f t="shared" si="237"/>
        <v>Correct</v>
      </c>
      <c r="AI888" t="s">
        <v>94</v>
      </c>
      <c r="AJ888">
        <v>39</v>
      </c>
      <c r="AK888" t="s">
        <v>121</v>
      </c>
      <c r="AL888" t="s">
        <v>177</v>
      </c>
      <c r="AM888" t="s">
        <v>107</v>
      </c>
      <c r="AN888" t="s">
        <v>98</v>
      </c>
      <c r="AO888" s="1" t="s">
        <v>80</v>
      </c>
      <c r="AP888" t="s">
        <v>114</v>
      </c>
      <c r="AQ888" t="s">
        <v>110</v>
      </c>
      <c r="AR888" t="s">
        <v>101</v>
      </c>
      <c r="AS888" t="s">
        <v>102</v>
      </c>
      <c r="AT888" s="1" t="s">
        <v>92</v>
      </c>
      <c r="AU888" t="s">
        <v>102</v>
      </c>
    </row>
    <row r="889" spans="1:47" x14ac:dyDescent="0.25">
      <c r="A889" s="1">
        <v>888</v>
      </c>
      <c r="B889" t="s">
        <v>39</v>
      </c>
      <c r="K889" t="s">
        <v>47</v>
      </c>
      <c r="L889" t="s">
        <v>48</v>
      </c>
      <c r="O889" s="5">
        <f t="shared" si="221"/>
        <v>3</v>
      </c>
      <c r="P889" s="5">
        <f t="shared" si="222"/>
        <v>1</v>
      </c>
      <c r="R889" s="5">
        <f t="shared" si="223"/>
        <v>1</v>
      </c>
      <c r="S889" s="5">
        <f t="shared" si="224"/>
        <v>0</v>
      </c>
      <c r="T889" s="5">
        <f t="shared" si="225"/>
        <v>0</v>
      </c>
      <c r="U889" s="5">
        <f t="shared" si="226"/>
        <v>0</v>
      </c>
      <c r="V889" s="5">
        <f t="shared" si="227"/>
        <v>0</v>
      </c>
      <c r="W889" s="5">
        <f t="shared" si="228"/>
        <v>0</v>
      </c>
      <c r="X889" s="5">
        <f t="shared" si="229"/>
        <v>0</v>
      </c>
      <c r="Y889" s="5">
        <f t="shared" si="230"/>
        <v>0</v>
      </c>
      <c r="Z889" s="5">
        <f t="shared" si="231"/>
        <v>0</v>
      </c>
      <c r="AA889" s="5">
        <f t="shared" si="232"/>
        <v>1</v>
      </c>
      <c r="AB889" s="5">
        <f t="shared" si="233"/>
        <v>1</v>
      </c>
      <c r="AC889" s="5">
        <f t="shared" si="234"/>
        <v>0</v>
      </c>
      <c r="AD889" s="16"/>
      <c r="AF889" s="5">
        <f t="shared" si="235"/>
        <v>3</v>
      </c>
      <c r="AG889" s="5">
        <f t="shared" si="236"/>
        <v>3</v>
      </c>
      <c r="AH889" s="5" t="str">
        <f t="shared" si="237"/>
        <v>Correct</v>
      </c>
      <c r="AI889" t="s">
        <v>105</v>
      </c>
      <c r="AJ889">
        <v>56</v>
      </c>
      <c r="AK889" t="s">
        <v>121</v>
      </c>
      <c r="AL889" t="s">
        <v>247</v>
      </c>
      <c r="AM889" t="s">
        <v>107</v>
      </c>
      <c r="AN889" t="s">
        <v>98</v>
      </c>
      <c r="AO889" s="1" t="s">
        <v>80</v>
      </c>
      <c r="AP889" t="s">
        <v>112</v>
      </c>
      <c r="AQ889" t="s">
        <v>103</v>
      </c>
      <c r="AR889" t="s">
        <v>101</v>
      </c>
      <c r="AS889" t="s">
        <v>102</v>
      </c>
      <c r="AT889" s="1" t="s">
        <v>92</v>
      </c>
      <c r="AU889" t="s">
        <v>102</v>
      </c>
    </row>
    <row r="890" spans="1:47" x14ac:dyDescent="0.25">
      <c r="A890" s="1">
        <v>889</v>
      </c>
      <c r="C890" t="s">
        <v>40</v>
      </c>
      <c r="E890" t="s">
        <v>42</v>
      </c>
      <c r="K890" t="s">
        <v>47</v>
      </c>
      <c r="O890" s="5">
        <f t="shared" si="221"/>
        <v>3</v>
      </c>
      <c r="P890" s="5">
        <f t="shared" si="222"/>
        <v>1</v>
      </c>
      <c r="R890" s="5">
        <f t="shared" si="223"/>
        <v>0</v>
      </c>
      <c r="S890" s="5">
        <f t="shared" si="224"/>
        <v>1</v>
      </c>
      <c r="T890" s="5">
        <f t="shared" si="225"/>
        <v>0</v>
      </c>
      <c r="U890" s="5">
        <f t="shared" si="226"/>
        <v>1</v>
      </c>
      <c r="V890" s="5">
        <f t="shared" si="227"/>
        <v>0</v>
      </c>
      <c r="W890" s="5">
        <f t="shared" si="228"/>
        <v>0</v>
      </c>
      <c r="X890" s="5">
        <f t="shared" si="229"/>
        <v>0</v>
      </c>
      <c r="Y890" s="5">
        <f t="shared" si="230"/>
        <v>0</v>
      </c>
      <c r="Z890" s="5">
        <f t="shared" si="231"/>
        <v>0</v>
      </c>
      <c r="AA890" s="5">
        <f t="shared" si="232"/>
        <v>1</v>
      </c>
      <c r="AB890" s="5">
        <f t="shared" si="233"/>
        <v>0</v>
      </c>
      <c r="AC890" s="5">
        <f t="shared" si="234"/>
        <v>0</v>
      </c>
      <c r="AD890" s="16"/>
      <c r="AF890" s="5">
        <f t="shared" si="235"/>
        <v>3</v>
      </c>
      <c r="AG890" s="5">
        <f t="shared" si="236"/>
        <v>3</v>
      </c>
      <c r="AH890" s="5" t="str">
        <f t="shared" si="237"/>
        <v>Correct</v>
      </c>
      <c r="AI890" t="s">
        <v>94</v>
      </c>
      <c r="AJ890">
        <v>24</v>
      </c>
      <c r="AK890" t="s">
        <v>121</v>
      </c>
      <c r="AL890" t="s">
        <v>219</v>
      </c>
      <c r="AM890" t="s">
        <v>107</v>
      </c>
      <c r="AN890" t="s">
        <v>98</v>
      </c>
      <c r="AO890" s="1" t="s">
        <v>80</v>
      </c>
      <c r="AP890" t="s">
        <v>126</v>
      </c>
      <c r="AQ890" t="s">
        <v>110</v>
      </c>
      <c r="AR890" t="s">
        <v>136</v>
      </c>
      <c r="AS890" t="s">
        <v>102</v>
      </c>
      <c r="AT890" s="1" t="s">
        <v>92</v>
      </c>
      <c r="AU890" t="s">
        <v>102</v>
      </c>
    </row>
    <row r="891" spans="1:47" x14ac:dyDescent="0.25">
      <c r="A891" s="1">
        <v>890</v>
      </c>
      <c r="C891" t="s">
        <v>40</v>
      </c>
      <c r="L891" t="s">
        <v>48</v>
      </c>
      <c r="O891" s="5">
        <f t="shared" si="221"/>
        <v>2</v>
      </c>
      <c r="P891" s="5">
        <f t="shared" si="222"/>
        <v>1.5</v>
      </c>
      <c r="R891" s="5">
        <f t="shared" si="223"/>
        <v>0</v>
      </c>
      <c r="S891" s="5">
        <f t="shared" si="224"/>
        <v>1</v>
      </c>
      <c r="T891" s="5">
        <f t="shared" si="225"/>
        <v>0</v>
      </c>
      <c r="U891" s="5">
        <f t="shared" si="226"/>
        <v>0</v>
      </c>
      <c r="V891" s="5">
        <f t="shared" si="227"/>
        <v>0</v>
      </c>
      <c r="W891" s="5">
        <f t="shared" si="228"/>
        <v>0</v>
      </c>
      <c r="X891" s="5">
        <f t="shared" si="229"/>
        <v>0</v>
      </c>
      <c r="Y891" s="5">
        <f t="shared" si="230"/>
        <v>0</v>
      </c>
      <c r="Z891" s="5">
        <f t="shared" si="231"/>
        <v>0</v>
      </c>
      <c r="AA891" s="5">
        <f t="shared" si="232"/>
        <v>0</v>
      </c>
      <c r="AB891" s="5">
        <f t="shared" si="233"/>
        <v>1</v>
      </c>
      <c r="AC891" s="5">
        <f t="shared" si="234"/>
        <v>0</v>
      </c>
      <c r="AD891" s="16"/>
      <c r="AF891" s="5">
        <f t="shared" si="235"/>
        <v>2</v>
      </c>
      <c r="AG891" s="5">
        <f t="shared" si="236"/>
        <v>2</v>
      </c>
      <c r="AH891" s="5" t="str">
        <f t="shared" si="237"/>
        <v>Correct</v>
      </c>
      <c r="AI891" t="s">
        <v>94</v>
      </c>
      <c r="AJ891">
        <v>23</v>
      </c>
      <c r="AK891" t="s">
        <v>121</v>
      </c>
      <c r="AL891" t="s">
        <v>298</v>
      </c>
      <c r="AM891" t="s">
        <v>128</v>
      </c>
      <c r="AN891" t="s">
        <v>98</v>
      </c>
      <c r="AO891" s="1" t="s">
        <v>363</v>
      </c>
      <c r="AP891" t="s">
        <v>126</v>
      </c>
      <c r="AQ891" t="s">
        <v>110</v>
      </c>
      <c r="AR891" t="s">
        <v>101</v>
      </c>
      <c r="AS891" t="s">
        <v>102</v>
      </c>
      <c r="AT891" s="1" t="s">
        <v>92</v>
      </c>
      <c r="AU891" t="s">
        <v>102</v>
      </c>
    </row>
    <row r="892" spans="1:47" x14ac:dyDescent="0.25">
      <c r="A892" s="1">
        <v>891</v>
      </c>
      <c r="B892" t="s">
        <v>39</v>
      </c>
      <c r="G892" t="s">
        <v>37</v>
      </c>
      <c r="J892" t="s">
        <v>46</v>
      </c>
      <c r="O892" s="5">
        <f t="shared" si="221"/>
        <v>3</v>
      </c>
      <c r="P892" s="5">
        <f t="shared" si="222"/>
        <v>1</v>
      </c>
      <c r="R892" s="5">
        <f t="shared" si="223"/>
        <v>1</v>
      </c>
      <c r="S892" s="5">
        <f t="shared" si="224"/>
        <v>0</v>
      </c>
      <c r="T892" s="5">
        <f t="shared" si="225"/>
        <v>0</v>
      </c>
      <c r="U892" s="5">
        <f t="shared" si="226"/>
        <v>0</v>
      </c>
      <c r="V892" s="5">
        <f t="shared" si="227"/>
        <v>0</v>
      </c>
      <c r="W892" s="5">
        <f t="shared" si="228"/>
        <v>1</v>
      </c>
      <c r="X892" s="5">
        <f t="shared" si="229"/>
        <v>0</v>
      </c>
      <c r="Y892" s="5">
        <f t="shared" si="230"/>
        <v>0</v>
      </c>
      <c r="Z892" s="5">
        <f t="shared" si="231"/>
        <v>1</v>
      </c>
      <c r="AA892" s="5">
        <f t="shared" si="232"/>
        <v>0</v>
      </c>
      <c r="AB892" s="5">
        <f t="shared" si="233"/>
        <v>0</v>
      </c>
      <c r="AC892" s="5">
        <f t="shared" si="234"/>
        <v>0</v>
      </c>
      <c r="AD892" s="16"/>
      <c r="AF892" s="5">
        <f t="shared" si="235"/>
        <v>3</v>
      </c>
      <c r="AG892" s="5">
        <f t="shared" si="236"/>
        <v>3</v>
      </c>
      <c r="AH892" s="5" t="str">
        <f t="shared" si="237"/>
        <v>Correct</v>
      </c>
      <c r="AI892" t="s">
        <v>94</v>
      </c>
      <c r="AJ892">
        <v>59</v>
      </c>
      <c r="AK892" t="s">
        <v>95</v>
      </c>
      <c r="AL892" t="s">
        <v>130</v>
      </c>
      <c r="AM892" t="s">
        <v>107</v>
      </c>
      <c r="AN892" t="s">
        <v>98</v>
      </c>
      <c r="AO892" s="1" t="s">
        <v>80</v>
      </c>
      <c r="AP892" t="s">
        <v>99</v>
      </c>
      <c r="AQ892" t="s">
        <v>103</v>
      </c>
      <c r="AR892" t="s">
        <v>125</v>
      </c>
      <c r="AS892" t="s">
        <v>102</v>
      </c>
      <c r="AT892" s="1" t="s">
        <v>90</v>
      </c>
      <c r="AU892" t="s">
        <v>98</v>
      </c>
    </row>
    <row r="893" spans="1:47" x14ac:dyDescent="0.25">
      <c r="A893" s="1">
        <v>892</v>
      </c>
      <c r="C893" t="s">
        <v>40</v>
      </c>
      <c r="E893" t="s">
        <v>42</v>
      </c>
      <c r="G893" t="s">
        <v>37</v>
      </c>
      <c r="O893" s="5">
        <f t="shared" si="221"/>
        <v>3</v>
      </c>
      <c r="P893" s="5">
        <f t="shared" si="222"/>
        <v>1</v>
      </c>
      <c r="R893" s="5">
        <f t="shared" si="223"/>
        <v>0</v>
      </c>
      <c r="S893" s="5">
        <f t="shared" si="224"/>
        <v>1</v>
      </c>
      <c r="T893" s="5">
        <f t="shared" si="225"/>
        <v>0</v>
      </c>
      <c r="U893" s="5">
        <f t="shared" si="226"/>
        <v>1</v>
      </c>
      <c r="V893" s="5">
        <f t="shared" si="227"/>
        <v>0</v>
      </c>
      <c r="W893" s="5">
        <f t="shared" si="228"/>
        <v>1</v>
      </c>
      <c r="X893" s="5">
        <f t="shared" si="229"/>
        <v>0</v>
      </c>
      <c r="Y893" s="5">
        <f t="shared" si="230"/>
        <v>0</v>
      </c>
      <c r="Z893" s="5">
        <f t="shared" si="231"/>
        <v>0</v>
      </c>
      <c r="AA893" s="5">
        <f t="shared" si="232"/>
        <v>0</v>
      </c>
      <c r="AB893" s="5">
        <f t="shared" si="233"/>
        <v>0</v>
      </c>
      <c r="AC893" s="5">
        <f t="shared" si="234"/>
        <v>0</v>
      </c>
      <c r="AD893" s="16"/>
      <c r="AF893" s="5">
        <f t="shared" si="235"/>
        <v>3</v>
      </c>
      <c r="AG893" s="5">
        <f t="shared" si="236"/>
        <v>3</v>
      </c>
      <c r="AH893" s="5" t="str">
        <f t="shared" si="237"/>
        <v>Correct</v>
      </c>
      <c r="AI893" t="s">
        <v>94</v>
      </c>
      <c r="AJ893">
        <v>55</v>
      </c>
      <c r="AK893" t="s">
        <v>121</v>
      </c>
      <c r="AL893" t="s">
        <v>177</v>
      </c>
      <c r="AM893" t="s">
        <v>107</v>
      </c>
      <c r="AN893" t="s">
        <v>98</v>
      </c>
      <c r="AO893" s="1" t="s">
        <v>80</v>
      </c>
      <c r="AP893" t="s">
        <v>108</v>
      </c>
      <c r="AQ893" t="s">
        <v>120</v>
      </c>
      <c r="AR893" t="s">
        <v>101</v>
      </c>
      <c r="AS893" t="s">
        <v>102</v>
      </c>
      <c r="AT893" s="1" t="s">
        <v>92</v>
      </c>
      <c r="AU893" t="s">
        <v>102</v>
      </c>
    </row>
    <row r="894" spans="1:47" x14ac:dyDescent="0.25">
      <c r="A894" s="1">
        <v>893</v>
      </c>
      <c r="H894" t="s">
        <v>44</v>
      </c>
      <c r="I894" t="s">
        <v>45</v>
      </c>
      <c r="M894" t="s">
        <v>49</v>
      </c>
      <c r="O894" s="5">
        <f t="shared" si="221"/>
        <v>3</v>
      </c>
      <c r="P894" s="5">
        <f t="shared" si="222"/>
        <v>1</v>
      </c>
      <c r="R894" s="5">
        <f t="shared" si="223"/>
        <v>0</v>
      </c>
      <c r="S894" s="5">
        <f t="shared" si="224"/>
        <v>0</v>
      </c>
      <c r="T894" s="5">
        <f t="shared" si="225"/>
        <v>0</v>
      </c>
      <c r="U894" s="5">
        <f t="shared" si="226"/>
        <v>0</v>
      </c>
      <c r="V894" s="5">
        <f t="shared" si="227"/>
        <v>0</v>
      </c>
      <c r="W894" s="5">
        <f t="shared" si="228"/>
        <v>0</v>
      </c>
      <c r="X894" s="5">
        <f t="shared" si="229"/>
        <v>1</v>
      </c>
      <c r="Y894" s="5">
        <f t="shared" si="230"/>
        <v>1</v>
      </c>
      <c r="Z894" s="5">
        <f t="shared" si="231"/>
        <v>0</v>
      </c>
      <c r="AA894" s="5">
        <f t="shared" si="232"/>
        <v>0</v>
      </c>
      <c r="AB894" s="5">
        <f t="shared" si="233"/>
        <v>0</v>
      </c>
      <c r="AC894" s="5">
        <f t="shared" si="234"/>
        <v>1</v>
      </c>
      <c r="AD894" s="16"/>
      <c r="AF894" s="5">
        <f t="shared" si="235"/>
        <v>3</v>
      </c>
      <c r="AG894" s="5">
        <f t="shared" si="236"/>
        <v>3</v>
      </c>
      <c r="AH894" s="5" t="str">
        <f t="shared" si="237"/>
        <v>Correct</v>
      </c>
      <c r="AI894" t="s">
        <v>94</v>
      </c>
      <c r="AJ894">
        <v>67</v>
      </c>
      <c r="AK894" t="s">
        <v>95</v>
      </c>
      <c r="AL894" t="s">
        <v>141</v>
      </c>
      <c r="AM894" t="s">
        <v>107</v>
      </c>
      <c r="AN894" t="s">
        <v>98</v>
      </c>
      <c r="AO894" s="1" t="s">
        <v>80</v>
      </c>
      <c r="AP894" t="s">
        <v>109</v>
      </c>
      <c r="AQ894" t="s">
        <v>100</v>
      </c>
      <c r="AR894" t="s">
        <v>104</v>
      </c>
      <c r="AS894" t="s">
        <v>102</v>
      </c>
      <c r="AT894" s="1" t="s">
        <v>373</v>
      </c>
      <c r="AU894" t="s">
        <v>98</v>
      </c>
    </row>
    <row r="895" spans="1:47" x14ac:dyDescent="0.25">
      <c r="A895" s="1">
        <v>894</v>
      </c>
      <c r="E895" t="s">
        <v>42</v>
      </c>
      <c r="K895" t="s">
        <v>47</v>
      </c>
      <c r="L895" t="s">
        <v>48</v>
      </c>
      <c r="O895" s="5">
        <f t="shared" si="221"/>
        <v>3</v>
      </c>
      <c r="P895" s="5">
        <f t="shared" si="222"/>
        <v>1</v>
      </c>
      <c r="R895" s="5">
        <f t="shared" si="223"/>
        <v>0</v>
      </c>
      <c r="S895" s="5">
        <f t="shared" si="224"/>
        <v>0</v>
      </c>
      <c r="T895" s="5">
        <f t="shared" si="225"/>
        <v>0</v>
      </c>
      <c r="U895" s="5">
        <f t="shared" si="226"/>
        <v>1</v>
      </c>
      <c r="V895" s="5">
        <f t="shared" si="227"/>
        <v>0</v>
      </c>
      <c r="W895" s="5">
        <f t="shared" si="228"/>
        <v>0</v>
      </c>
      <c r="X895" s="5">
        <f t="shared" si="229"/>
        <v>0</v>
      </c>
      <c r="Y895" s="5">
        <f t="shared" si="230"/>
        <v>0</v>
      </c>
      <c r="Z895" s="5">
        <f t="shared" si="231"/>
        <v>0</v>
      </c>
      <c r="AA895" s="5">
        <f t="shared" si="232"/>
        <v>1</v>
      </c>
      <c r="AB895" s="5">
        <f t="shared" si="233"/>
        <v>1</v>
      </c>
      <c r="AC895" s="5">
        <f t="shared" si="234"/>
        <v>0</v>
      </c>
      <c r="AD895" s="16"/>
      <c r="AF895" s="5">
        <f t="shared" si="235"/>
        <v>3</v>
      </c>
      <c r="AG895" s="5">
        <f t="shared" si="236"/>
        <v>3</v>
      </c>
      <c r="AH895" s="5" t="str">
        <f t="shared" si="237"/>
        <v>Correct</v>
      </c>
      <c r="AI895" t="s">
        <v>94</v>
      </c>
      <c r="AJ895">
        <v>54</v>
      </c>
      <c r="AK895" t="s">
        <v>121</v>
      </c>
      <c r="AL895" t="s">
        <v>211</v>
      </c>
      <c r="AM895" t="s">
        <v>128</v>
      </c>
      <c r="AN895" t="s">
        <v>98</v>
      </c>
      <c r="AO895" s="1" t="s">
        <v>80</v>
      </c>
      <c r="AP895" t="s">
        <v>114</v>
      </c>
      <c r="AQ895" t="s">
        <v>110</v>
      </c>
      <c r="AR895" t="s">
        <v>101</v>
      </c>
      <c r="AS895" t="s">
        <v>102</v>
      </c>
      <c r="AT895" s="1" t="s">
        <v>92</v>
      </c>
      <c r="AU895" t="s">
        <v>102</v>
      </c>
    </row>
    <row r="896" spans="1:47" x14ac:dyDescent="0.25">
      <c r="A896" s="1">
        <v>895</v>
      </c>
      <c r="C896" t="s">
        <v>40</v>
      </c>
      <c r="E896" t="s">
        <v>42</v>
      </c>
      <c r="H896" t="s">
        <v>44</v>
      </c>
      <c r="O896" s="5">
        <f t="shared" si="221"/>
        <v>3</v>
      </c>
      <c r="P896" s="5">
        <f t="shared" si="222"/>
        <v>1</v>
      </c>
      <c r="R896" s="5">
        <f t="shared" si="223"/>
        <v>0</v>
      </c>
      <c r="S896" s="5">
        <f t="shared" si="224"/>
        <v>1</v>
      </c>
      <c r="T896" s="5">
        <f t="shared" si="225"/>
        <v>0</v>
      </c>
      <c r="U896" s="5">
        <f t="shared" si="226"/>
        <v>1</v>
      </c>
      <c r="V896" s="5">
        <f t="shared" si="227"/>
        <v>0</v>
      </c>
      <c r="W896" s="5">
        <f t="shared" si="228"/>
        <v>0</v>
      </c>
      <c r="X896" s="5">
        <f t="shared" si="229"/>
        <v>1</v>
      </c>
      <c r="Y896" s="5">
        <f t="shared" si="230"/>
        <v>0</v>
      </c>
      <c r="Z896" s="5">
        <f t="shared" si="231"/>
        <v>0</v>
      </c>
      <c r="AA896" s="5">
        <f t="shared" si="232"/>
        <v>0</v>
      </c>
      <c r="AB896" s="5">
        <f t="shared" si="233"/>
        <v>0</v>
      </c>
      <c r="AC896" s="5">
        <f t="shared" si="234"/>
        <v>0</v>
      </c>
      <c r="AD896" s="16"/>
      <c r="AF896" s="5">
        <f t="shared" si="235"/>
        <v>3</v>
      </c>
      <c r="AG896" s="5">
        <f t="shared" si="236"/>
        <v>3</v>
      </c>
      <c r="AH896" s="5" t="str">
        <f t="shared" si="237"/>
        <v>Correct</v>
      </c>
      <c r="AI896" t="s">
        <v>94</v>
      </c>
      <c r="AJ896">
        <v>23</v>
      </c>
      <c r="AK896" t="s">
        <v>95</v>
      </c>
      <c r="AL896" t="s">
        <v>243</v>
      </c>
      <c r="AM896" t="s">
        <v>107</v>
      </c>
      <c r="AN896" t="s">
        <v>102</v>
      </c>
      <c r="AO896" s="1" t="s">
        <v>80</v>
      </c>
      <c r="AP896" t="s">
        <v>112</v>
      </c>
      <c r="AQ896" t="s">
        <v>110</v>
      </c>
      <c r="AR896" t="s">
        <v>136</v>
      </c>
      <c r="AS896" t="s">
        <v>102</v>
      </c>
      <c r="AT896" s="1" t="s">
        <v>92</v>
      </c>
      <c r="AU896" t="s">
        <v>102</v>
      </c>
    </row>
    <row r="897" spans="1:47" x14ac:dyDescent="0.25">
      <c r="A897" s="1">
        <v>896</v>
      </c>
      <c r="B897" t="s">
        <v>39</v>
      </c>
      <c r="H897" t="s">
        <v>44</v>
      </c>
      <c r="K897" t="s">
        <v>47</v>
      </c>
      <c r="O897" s="5">
        <f t="shared" si="221"/>
        <v>3</v>
      </c>
      <c r="P897" s="5">
        <f t="shared" si="222"/>
        <v>1</v>
      </c>
      <c r="R897" s="5">
        <f t="shared" si="223"/>
        <v>1</v>
      </c>
      <c r="S897" s="5">
        <f t="shared" si="224"/>
        <v>0</v>
      </c>
      <c r="T897" s="5">
        <f t="shared" si="225"/>
        <v>0</v>
      </c>
      <c r="U897" s="5">
        <f t="shared" si="226"/>
        <v>0</v>
      </c>
      <c r="V897" s="5">
        <f t="shared" si="227"/>
        <v>0</v>
      </c>
      <c r="W897" s="5">
        <f t="shared" si="228"/>
        <v>0</v>
      </c>
      <c r="X897" s="5">
        <f t="shared" si="229"/>
        <v>1</v>
      </c>
      <c r="Y897" s="5">
        <f t="shared" si="230"/>
        <v>0</v>
      </c>
      <c r="Z897" s="5">
        <f t="shared" si="231"/>
        <v>0</v>
      </c>
      <c r="AA897" s="5">
        <f t="shared" si="232"/>
        <v>1</v>
      </c>
      <c r="AB897" s="5">
        <f t="shared" si="233"/>
        <v>0</v>
      </c>
      <c r="AC897" s="5">
        <f t="shared" si="234"/>
        <v>0</v>
      </c>
      <c r="AD897" s="16"/>
      <c r="AF897" s="5">
        <f t="shared" si="235"/>
        <v>3</v>
      </c>
      <c r="AG897" s="5">
        <f t="shared" si="236"/>
        <v>3</v>
      </c>
      <c r="AH897" s="5" t="str">
        <f t="shared" si="237"/>
        <v>Correct</v>
      </c>
      <c r="AI897" t="s">
        <v>94</v>
      </c>
      <c r="AJ897">
        <v>54</v>
      </c>
      <c r="AK897" t="s">
        <v>121</v>
      </c>
      <c r="AL897" t="s">
        <v>161</v>
      </c>
      <c r="AM897" t="s">
        <v>107</v>
      </c>
      <c r="AN897" t="s">
        <v>98</v>
      </c>
      <c r="AO897" s="1" t="s">
        <v>80</v>
      </c>
      <c r="AP897" t="s">
        <v>126</v>
      </c>
      <c r="AQ897" t="s">
        <v>100</v>
      </c>
      <c r="AR897" t="s">
        <v>101</v>
      </c>
      <c r="AS897" t="s">
        <v>102</v>
      </c>
      <c r="AT897" s="1" t="s">
        <v>92</v>
      </c>
      <c r="AU897" t="s">
        <v>102</v>
      </c>
    </row>
    <row r="898" spans="1:47" x14ac:dyDescent="0.25">
      <c r="A898" s="1">
        <v>897</v>
      </c>
      <c r="F898" t="s">
        <v>43</v>
      </c>
      <c r="G898" t="s">
        <v>37</v>
      </c>
      <c r="H898" t="s">
        <v>44</v>
      </c>
      <c r="O898" s="5">
        <f t="shared" si="221"/>
        <v>3</v>
      </c>
      <c r="P898" s="5">
        <f t="shared" si="222"/>
        <v>1</v>
      </c>
      <c r="R898" s="5">
        <f t="shared" si="223"/>
        <v>0</v>
      </c>
      <c r="S898" s="5">
        <f t="shared" si="224"/>
        <v>0</v>
      </c>
      <c r="T898" s="5">
        <f t="shared" si="225"/>
        <v>0</v>
      </c>
      <c r="U898" s="5">
        <f t="shared" si="226"/>
        <v>0</v>
      </c>
      <c r="V898" s="5">
        <f t="shared" si="227"/>
        <v>1</v>
      </c>
      <c r="W898" s="5">
        <f t="shared" si="228"/>
        <v>1</v>
      </c>
      <c r="X898" s="5">
        <f t="shared" si="229"/>
        <v>1</v>
      </c>
      <c r="Y898" s="5">
        <f t="shared" si="230"/>
        <v>0</v>
      </c>
      <c r="Z898" s="5">
        <f t="shared" si="231"/>
        <v>0</v>
      </c>
      <c r="AA898" s="5">
        <f t="shared" si="232"/>
        <v>0</v>
      </c>
      <c r="AB898" s="5">
        <f t="shared" si="233"/>
        <v>0</v>
      </c>
      <c r="AC898" s="5">
        <f t="shared" si="234"/>
        <v>0</v>
      </c>
      <c r="AD898" s="16"/>
      <c r="AF898" s="5">
        <f t="shared" si="235"/>
        <v>3</v>
      </c>
      <c r="AG898" s="5">
        <f t="shared" si="236"/>
        <v>3</v>
      </c>
      <c r="AH898" s="5" t="str">
        <f t="shared" si="237"/>
        <v>Correct</v>
      </c>
      <c r="AI898" t="s">
        <v>94</v>
      </c>
      <c r="AJ898">
        <v>48</v>
      </c>
      <c r="AK898" t="s">
        <v>121</v>
      </c>
      <c r="AL898" t="s">
        <v>245</v>
      </c>
      <c r="AM898" t="s">
        <v>107</v>
      </c>
      <c r="AN898" t="s">
        <v>98</v>
      </c>
      <c r="AO898" s="1" t="s">
        <v>80</v>
      </c>
      <c r="AP898" t="s">
        <v>126</v>
      </c>
      <c r="AQ898" t="s">
        <v>100</v>
      </c>
      <c r="AR898" t="s">
        <v>101</v>
      </c>
      <c r="AS898" t="s">
        <v>102</v>
      </c>
      <c r="AT898" s="1" t="s">
        <v>92</v>
      </c>
      <c r="AU898" t="s">
        <v>102</v>
      </c>
    </row>
    <row r="899" spans="1:47" x14ac:dyDescent="0.25">
      <c r="A899" s="1">
        <v>898</v>
      </c>
      <c r="J899" t="s">
        <v>46</v>
      </c>
      <c r="O899" s="5">
        <f t="shared" ref="O899:O962" si="238">COUNTA(B899:N899)</f>
        <v>1</v>
      </c>
      <c r="P899" s="5">
        <f t="shared" ref="P899:P962" si="239">3/O899</f>
        <v>3</v>
      </c>
      <c r="R899" s="5">
        <f t="shared" ref="R899:R962" si="240">IF($O899&lt;3,IF($B899=$B$1,1,0),IF($B899=$B$1,$P899,0))</f>
        <v>0</v>
      </c>
      <c r="S899" s="5">
        <f t="shared" ref="S899:S962" si="241">IF($O899&lt;3,IF($C899=$C$1,1,0),IF($C899=$C$1,$P899,0))</f>
        <v>0</v>
      </c>
      <c r="T899" s="5">
        <f t="shared" ref="T899:T962" si="242">IF($O899&lt;3,IF($D899=$D$1,1,0),IF($D899=$D$1,$P899,0))</f>
        <v>0</v>
      </c>
      <c r="U899" s="5">
        <f t="shared" ref="U899:U962" si="243">IF($O899&lt;3,IF($E899=$E$1,1,0),IF($E899=$E$1,$P899,0))</f>
        <v>0</v>
      </c>
      <c r="V899" s="5">
        <f t="shared" ref="V899:V962" si="244">IF($O899&lt;3,IF($F899=$F$1,1,0),IF($F899=$F$1,$P899,0))</f>
        <v>0</v>
      </c>
      <c r="W899" s="5">
        <f t="shared" ref="W899:W962" si="245">IF($O899&lt;3,IF($G899=$G$1,1,0),IF($G899=$G$1,$P899,0))</f>
        <v>0</v>
      </c>
      <c r="X899" s="5">
        <f t="shared" ref="X899:X962" si="246">IF($O899&lt;3,IF($H899=$H$1,1,0),IF($H899=$H$1,$P899,0))</f>
        <v>0</v>
      </c>
      <c r="Y899" s="5">
        <f t="shared" ref="Y899:Y962" si="247">IF($O899&lt;3,IF($I899=$I$1,1,0),IF($I899=$I$1,$P899,0))</f>
        <v>0</v>
      </c>
      <c r="Z899" s="5">
        <f t="shared" ref="Z899:Z962" si="248">IF($O899&lt;3,IF($J899=$J$1,1,0),IF($J899=$J$1,$P899,0))</f>
        <v>1</v>
      </c>
      <c r="AA899" s="5">
        <f t="shared" ref="AA899:AA962" si="249">IF($O899&lt;3,IF($K899=$K$1,1,0),IF($K899=$K$1,$P899,0))</f>
        <v>0</v>
      </c>
      <c r="AB899" s="5">
        <f t="shared" ref="AB899:AB962" si="250">IF($O899&lt;3,IF($L899=$L$1,1,0),IF($L899=$L$1,$P899,0))</f>
        <v>0</v>
      </c>
      <c r="AC899" s="5">
        <f t="shared" ref="AC899:AC962" si="251">IF($O899&lt;3,IF($M899=$M$1,1,0),IF($M899=$M$1,$P899,0))</f>
        <v>0</v>
      </c>
      <c r="AD899" s="16"/>
      <c r="AF899" s="5">
        <f t="shared" ref="AF899:AF962" si="252">SUM(Q899:AC899)</f>
        <v>1</v>
      </c>
      <c r="AG899" s="5">
        <f t="shared" ref="AG899:AG962" si="253">O899</f>
        <v>1</v>
      </c>
      <c r="AH899" s="5" t="str">
        <f t="shared" ref="AH899:AH962" si="254">IF(AF899=AG899,"Correct",IF(AF899=3,"Correct","Wrong"))</f>
        <v>Correct</v>
      </c>
      <c r="AI899" t="s">
        <v>89</v>
      </c>
      <c r="AJ899">
        <v>9</v>
      </c>
      <c r="AK899" t="s">
        <v>115</v>
      </c>
      <c r="AO899" s="1"/>
      <c r="AT899" s="1"/>
    </row>
    <row r="900" spans="1:47" x14ac:dyDescent="0.25">
      <c r="A900" s="1">
        <v>899</v>
      </c>
      <c r="C900" t="s">
        <v>40</v>
      </c>
      <c r="E900" t="s">
        <v>42</v>
      </c>
      <c r="G900" t="s">
        <v>37</v>
      </c>
      <c r="O900" s="5">
        <f t="shared" si="238"/>
        <v>3</v>
      </c>
      <c r="P900" s="5">
        <f t="shared" si="239"/>
        <v>1</v>
      </c>
      <c r="R900" s="5">
        <f t="shared" si="240"/>
        <v>0</v>
      </c>
      <c r="S900" s="5">
        <f t="shared" si="241"/>
        <v>1</v>
      </c>
      <c r="T900" s="5">
        <f t="shared" si="242"/>
        <v>0</v>
      </c>
      <c r="U900" s="5">
        <f t="shared" si="243"/>
        <v>1</v>
      </c>
      <c r="V900" s="5">
        <f t="shared" si="244"/>
        <v>0</v>
      </c>
      <c r="W900" s="5">
        <f t="shared" si="245"/>
        <v>1</v>
      </c>
      <c r="X900" s="5">
        <f t="shared" si="246"/>
        <v>0</v>
      </c>
      <c r="Y900" s="5">
        <f t="shared" si="247"/>
        <v>0</v>
      </c>
      <c r="Z900" s="5">
        <f t="shared" si="248"/>
        <v>0</v>
      </c>
      <c r="AA900" s="5">
        <f t="shared" si="249"/>
        <v>0</v>
      </c>
      <c r="AB900" s="5">
        <f t="shared" si="250"/>
        <v>0</v>
      </c>
      <c r="AC900" s="5">
        <f t="shared" si="251"/>
        <v>0</v>
      </c>
      <c r="AD900" s="16"/>
      <c r="AF900" s="5">
        <f t="shared" si="252"/>
        <v>3</v>
      </c>
      <c r="AG900" s="5">
        <f t="shared" si="253"/>
        <v>3</v>
      </c>
      <c r="AH900" s="5" t="str">
        <f t="shared" si="254"/>
        <v>Correct</v>
      </c>
      <c r="AI900" t="s">
        <v>94</v>
      </c>
      <c r="AJ900">
        <v>56</v>
      </c>
      <c r="AK900" t="s">
        <v>121</v>
      </c>
      <c r="AL900" t="s">
        <v>168</v>
      </c>
      <c r="AM900" t="s">
        <v>107</v>
      </c>
      <c r="AN900" t="s">
        <v>98</v>
      </c>
      <c r="AO900" s="1" t="s">
        <v>80</v>
      </c>
      <c r="AP900" t="s">
        <v>114</v>
      </c>
      <c r="AQ900" t="s">
        <v>100</v>
      </c>
      <c r="AR900" t="s">
        <v>135</v>
      </c>
      <c r="AS900" t="s">
        <v>102</v>
      </c>
      <c r="AT900" s="1" t="s">
        <v>92</v>
      </c>
      <c r="AU900" t="s">
        <v>102</v>
      </c>
    </row>
    <row r="901" spans="1:47" x14ac:dyDescent="0.25">
      <c r="A901" s="1">
        <v>900</v>
      </c>
      <c r="C901" t="s">
        <v>40</v>
      </c>
      <c r="E901" t="s">
        <v>42</v>
      </c>
      <c r="G901" t="s">
        <v>37</v>
      </c>
      <c r="O901" s="5">
        <f t="shared" si="238"/>
        <v>3</v>
      </c>
      <c r="P901" s="5">
        <f t="shared" si="239"/>
        <v>1</v>
      </c>
      <c r="R901" s="5">
        <f t="shared" si="240"/>
        <v>0</v>
      </c>
      <c r="S901" s="5">
        <f t="shared" si="241"/>
        <v>1</v>
      </c>
      <c r="T901" s="5">
        <f t="shared" si="242"/>
        <v>0</v>
      </c>
      <c r="U901" s="5">
        <f t="shared" si="243"/>
        <v>1</v>
      </c>
      <c r="V901" s="5">
        <f t="shared" si="244"/>
        <v>0</v>
      </c>
      <c r="W901" s="5">
        <f t="shared" si="245"/>
        <v>1</v>
      </c>
      <c r="X901" s="5">
        <f t="shared" si="246"/>
        <v>0</v>
      </c>
      <c r="Y901" s="5">
        <f t="shared" si="247"/>
        <v>0</v>
      </c>
      <c r="Z901" s="5">
        <f t="shared" si="248"/>
        <v>0</v>
      </c>
      <c r="AA901" s="5">
        <f t="shared" si="249"/>
        <v>0</v>
      </c>
      <c r="AB901" s="5">
        <f t="shared" si="250"/>
        <v>0</v>
      </c>
      <c r="AC901" s="5">
        <f t="shared" si="251"/>
        <v>0</v>
      </c>
      <c r="AD901" s="16"/>
      <c r="AF901" s="5">
        <f t="shared" si="252"/>
        <v>3</v>
      </c>
      <c r="AG901" s="5">
        <f t="shared" si="253"/>
        <v>3</v>
      </c>
      <c r="AH901" s="5" t="str">
        <f t="shared" si="254"/>
        <v>Correct</v>
      </c>
      <c r="AI901" t="s">
        <v>94</v>
      </c>
      <c r="AJ901">
        <v>24</v>
      </c>
      <c r="AK901" t="s">
        <v>95</v>
      </c>
      <c r="AL901" t="s">
        <v>144</v>
      </c>
      <c r="AM901" t="s">
        <v>107</v>
      </c>
      <c r="AN901" t="s">
        <v>98</v>
      </c>
      <c r="AO901" s="1" t="s">
        <v>80</v>
      </c>
      <c r="AP901" t="s">
        <v>109</v>
      </c>
      <c r="AQ901" t="s">
        <v>100</v>
      </c>
      <c r="AR901" t="s">
        <v>136</v>
      </c>
      <c r="AS901" t="s">
        <v>102</v>
      </c>
      <c r="AT901" s="1" t="s">
        <v>90</v>
      </c>
      <c r="AU901" t="s">
        <v>102</v>
      </c>
    </row>
    <row r="902" spans="1:47" x14ac:dyDescent="0.25">
      <c r="A902" s="1">
        <v>901</v>
      </c>
      <c r="C902" t="s">
        <v>40</v>
      </c>
      <c r="F902" t="s">
        <v>43</v>
      </c>
      <c r="O902" s="5">
        <f t="shared" si="238"/>
        <v>2</v>
      </c>
      <c r="P902" s="5">
        <f t="shared" si="239"/>
        <v>1.5</v>
      </c>
      <c r="R902" s="5">
        <f t="shared" si="240"/>
        <v>0</v>
      </c>
      <c r="S902" s="5">
        <f t="shared" si="241"/>
        <v>1</v>
      </c>
      <c r="T902" s="5">
        <f t="shared" si="242"/>
        <v>0</v>
      </c>
      <c r="U902" s="5">
        <f t="shared" si="243"/>
        <v>0</v>
      </c>
      <c r="V902" s="5">
        <f t="shared" si="244"/>
        <v>1</v>
      </c>
      <c r="W902" s="5">
        <f t="shared" si="245"/>
        <v>0</v>
      </c>
      <c r="X902" s="5">
        <f t="shared" si="246"/>
        <v>0</v>
      </c>
      <c r="Y902" s="5">
        <f t="shared" si="247"/>
        <v>0</v>
      </c>
      <c r="Z902" s="5">
        <f t="shared" si="248"/>
        <v>0</v>
      </c>
      <c r="AA902" s="5">
        <f t="shared" si="249"/>
        <v>0</v>
      </c>
      <c r="AB902" s="5">
        <f t="shared" si="250"/>
        <v>0</v>
      </c>
      <c r="AC902" s="5">
        <f t="shared" si="251"/>
        <v>0</v>
      </c>
      <c r="AD902" s="16"/>
      <c r="AF902" s="5">
        <f t="shared" si="252"/>
        <v>2</v>
      </c>
      <c r="AG902" s="5">
        <f t="shared" si="253"/>
        <v>2</v>
      </c>
      <c r="AH902" s="5" t="str">
        <f t="shared" si="254"/>
        <v>Correct</v>
      </c>
      <c r="AI902" t="s">
        <v>105</v>
      </c>
      <c r="AJ902">
        <v>20</v>
      </c>
      <c r="AK902" t="s">
        <v>121</v>
      </c>
      <c r="AL902" t="s">
        <v>185</v>
      </c>
      <c r="AM902" t="s">
        <v>97</v>
      </c>
      <c r="AN902" t="s">
        <v>98</v>
      </c>
      <c r="AO902" s="1" t="s">
        <v>80</v>
      </c>
      <c r="AP902" t="s">
        <v>126</v>
      </c>
      <c r="AQ902" t="s">
        <v>120</v>
      </c>
      <c r="AR902" t="s">
        <v>136</v>
      </c>
      <c r="AS902" t="s">
        <v>102</v>
      </c>
      <c r="AT902" s="1" t="s">
        <v>92</v>
      </c>
      <c r="AU902" t="s">
        <v>102</v>
      </c>
    </row>
    <row r="903" spans="1:47" x14ac:dyDescent="0.25">
      <c r="A903" s="1">
        <v>902</v>
      </c>
      <c r="C903" t="s">
        <v>40</v>
      </c>
      <c r="E903" t="s">
        <v>42</v>
      </c>
      <c r="K903" t="s">
        <v>47</v>
      </c>
      <c r="O903" s="5">
        <f t="shared" si="238"/>
        <v>3</v>
      </c>
      <c r="P903" s="5">
        <f t="shared" si="239"/>
        <v>1</v>
      </c>
      <c r="R903" s="5">
        <f t="shared" si="240"/>
        <v>0</v>
      </c>
      <c r="S903" s="5">
        <f t="shared" si="241"/>
        <v>1</v>
      </c>
      <c r="T903" s="5">
        <f t="shared" si="242"/>
        <v>0</v>
      </c>
      <c r="U903" s="5">
        <f t="shared" si="243"/>
        <v>1</v>
      </c>
      <c r="V903" s="5">
        <f t="shared" si="244"/>
        <v>0</v>
      </c>
      <c r="W903" s="5">
        <f t="shared" si="245"/>
        <v>0</v>
      </c>
      <c r="X903" s="5">
        <f t="shared" si="246"/>
        <v>0</v>
      </c>
      <c r="Y903" s="5">
        <f t="shared" si="247"/>
        <v>0</v>
      </c>
      <c r="Z903" s="5">
        <f t="shared" si="248"/>
        <v>0</v>
      </c>
      <c r="AA903" s="5">
        <f t="shared" si="249"/>
        <v>1</v>
      </c>
      <c r="AB903" s="5">
        <f t="shared" si="250"/>
        <v>0</v>
      </c>
      <c r="AC903" s="5">
        <f t="shared" si="251"/>
        <v>0</v>
      </c>
      <c r="AD903" s="16"/>
      <c r="AF903" s="5">
        <f t="shared" si="252"/>
        <v>3</v>
      </c>
      <c r="AG903" s="5">
        <f t="shared" si="253"/>
        <v>3</v>
      </c>
      <c r="AH903" s="5" t="str">
        <f t="shared" si="254"/>
        <v>Correct</v>
      </c>
      <c r="AI903" t="s">
        <v>94</v>
      </c>
      <c r="AJ903">
        <v>45</v>
      </c>
      <c r="AK903" t="s">
        <v>121</v>
      </c>
      <c r="AL903" t="s">
        <v>280</v>
      </c>
      <c r="AM903" t="s">
        <v>97</v>
      </c>
      <c r="AN903" t="s">
        <v>98</v>
      </c>
      <c r="AO903" s="1" t="s">
        <v>80</v>
      </c>
      <c r="AP903" t="s">
        <v>108</v>
      </c>
      <c r="AQ903" t="s">
        <v>110</v>
      </c>
      <c r="AR903" t="s">
        <v>125</v>
      </c>
      <c r="AS903" t="s">
        <v>98</v>
      </c>
      <c r="AT903" s="1" t="s">
        <v>92</v>
      </c>
      <c r="AU903" t="s">
        <v>98</v>
      </c>
    </row>
    <row r="904" spans="1:47" x14ac:dyDescent="0.25">
      <c r="A904" s="1">
        <v>903</v>
      </c>
      <c r="C904" t="s">
        <v>40</v>
      </c>
      <c r="E904" t="s">
        <v>42</v>
      </c>
      <c r="K904" t="s">
        <v>47</v>
      </c>
      <c r="O904" s="5">
        <f t="shared" si="238"/>
        <v>3</v>
      </c>
      <c r="P904" s="5">
        <f t="shared" si="239"/>
        <v>1</v>
      </c>
      <c r="R904" s="5">
        <f t="shared" si="240"/>
        <v>0</v>
      </c>
      <c r="S904" s="5">
        <f t="shared" si="241"/>
        <v>1</v>
      </c>
      <c r="T904" s="5">
        <f t="shared" si="242"/>
        <v>0</v>
      </c>
      <c r="U904" s="5">
        <f t="shared" si="243"/>
        <v>1</v>
      </c>
      <c r="V904" s="5">
        <f t="shared" si="244"/>
        <v>0</v>
      </c>
      <c r="W904" s="5">
        <f t="shared" si="245"/>
        <v>0</v>
      </c>
      <c r="X904" s="5">
        <f t="shared" si="246"/>
        <v>0</v>
      </c>
      <c r="Y904" s="5">
        <f t="shared" si="247"/>
        <v>0</v>
      </c>
      <c r="Z904" s="5">
        <f t="shared" si="248"/>
        <v>0</v>
      </c>
      <c r="AA904" s="5">
        <f t="shared" si="249"/>
        <v>1</v>
      </c>
      <c r="AB904" s="5">
        <f t="shared" si="250"/>
        <v>0</v>
      </c>
      <c r="AC904" s="5">
        <f t="shared" si="251"/>
        <v>0</v>
      </c>
      <c r="AD904" s="16"/>
      <c r="AF904" s="5">
        <f t="shared" si="252"/>
        <v>3</v>
      </c>
      <c r="AG904" s="5">
        <f t="shared" si="253"/>
        <v>3</v>
      </c>
      <c r="AH904" s="5" t="str">
        <f t="shared" si="254"/>
        <v>Correct</v>
      </c>
      <c r="AI904" t="s">
        <v>94</v>
      </c>
      <c r="AJ904">
        <v>28</v>
      </c>
      <c r="AK904" t="s">
        <v>121</v>
      </c>
      <c r="AL904" t="s">
        <v>299</v>
      </c>
      <c r="AM904" t="s">
        <v>107</v>
      </c>
      <c r="AN904" t="s">
        <v>98</v>
      </c>
      <c r="AO904" s="1" t="s">
        <v>80</v>
      </c>
      <c r="AP904" t="s">
        <v>108</v>
      </c>
      <c r="AQ904" t="s">
        <v>100</v>
      </c>
      <c r="AR904" t="s">
        <v>136</v>
      </c>
      <c r="AS904" t="s">
        <v>102</v>
      </c>
      <c r="AT904" s="1" t="s">
        <v>92</v>
      </c>
      <c r="AU904" t="s">
        <v>102</v>
      </c>
    </row>
    <row r="905" spans="1:47" x14ac:dyDescent="0.25">
      <c r="A905" s="1">
        <v>904</v>
      </c>
      <c r="B905" t="s">
        <v>39</v>
      </c>
      <c r="O905" s="5">
        <f t="shared" si="238"/>
        <v>1</v>
      </c>
      <c r="P905" s="5">
        <f t="shared" si="239"/>
        <v>3</v>
      </c>
      <c r="R905" s="5">
        <f t="shared" si="240"/>
        <v>1</v>
      </c>
      <c r="S905" s="5">
        <f t="shared" si="241"/>
        <v>0</v>
      </c>
      <c r="T905" s="5">
        <f t="shared" si="242"/>
        <v>0</v>
      </c>
      <c r="U905" s="5">
        <f t="shared" si="243"/>
        <v>0</v>
      </c>
      <c r="V905" s="5">
        <f t="shared" si="244"/>
        <v>0</v>
      </c>
      <c r="W905" s="5">
        <f t="shared" si="245"/>
        <v>0</v>
      </c>
      <c r="X905" s="5">
        <f t="shared" si="246"/>
        <v>0</v>
      </c>
      <c r="Y905" s="5">
        <f t="shared" si="247"/>
        <v>0</v>
      </c>
      <c r="Z905" s="5">
        <f t="shared" si="248"/>
        <v>0</v>
      </c>
      <c r="AA905" s="5">
        <f t="shared" si="249"/>
        <v>0</v>
      </c>
      <c r="AB905" s="5">
        <f t="shared" si="250"/>
        <v>0</v>
      </c>
      <c r="AC905" s="5">
        <f t="shared" si="251"/>
        <v>0</v>
      </c>
      <c r="AD905" s="16"/>
      <c r="AF905" s="5">
        <f t="shared" si="252"/>
        <v>1</v>
      </c>
      <c r="AG905" s="5">
        <f t="shared" si="253"/>
        <v>1</v>
      </c>
      <c r="AH905" s="5" t="str">
        <f t="shared" si="254"/>
        <v>Correct</v>
      </c>
      <c r="AI905" t="s">
        <v>94</v>
      </c>
      <c r="AJ905">
        <v>57</v>
      </c>
      <c r="AK905" t="s">
        <v>121</v>
      </c>
      <c r="AL905" t="s">
        <v>296</v>
      </c>
      <c r="AO905" s="1"/>
      <c r="AT905" s="1"/>
    </row>
    <row r="906" spans="1:47" x14ac:dyDescent="0.25">
      <c r="A906" s="1">
        <v>905</v>
      </c>
      <c r="C906" t="s">
        <v>40</v>
      </c>
      <c r="E906" t="s">
        <v>42</v>
      </c>
      <c r="K906" t="s">
        <v>47</v>
      </c>
      <c r="O906" s="5">
        <f t="shared" si="238"/>
        <v>3</v>
      </c>
      <c r="P906" s="5">
        <f t="shared" si="239"/>
        <v>1</v>
      </c>
      <c r="R906" s="5">
        <f t="shared" si="240"/>
        <v>0</v>
      </c>
      <c r="S906" s="5">
        <f t="shared" si="241"/>
        <v>1</v>
      </c>
      <c r="T906" s="5">
        <f t="shared" si="242"/>
        <v>0</v>
      </c>
      <c r="U906" s="5">
        <f t="shared" si="243"/>
        <v>1</v>
      </c>
      <c r="V906" s="5">
        <f t="shared" si="244"/>
        <v>0</v>
      </c>
      <c r="W906" s="5">
        <f t="shared" si="245"/>
        <v>0</v>
      </c>
      <c r="X906" s="5">
        <f t="shared" si="246"/>
        <v>0</v>
      </c>
      <c r="Y906" s="5">
        <f t="shared" si="247"/>
        <v>0</v>
      </c>
      <c r="Z906" s="5">
        <f t="shared" si="248"/>
        <v>0</v>
      </c>
      <c r="AA906" s="5">
        <f t="shared" si="249"/>
        <v>1</v>
      </c>
      <c r="AB906" s="5">
        <f t="shared" si="250"/>
        <v>0</v>
      </c>
      <c r="AC906" s="5">
        <f t="shared" si="251"/>
        <v>0</v>
      </c>
      <c r="AD906" s="16"/>
      <c r="AF906" s="5">
        <f t="shared" si="252"/>
        <v>3</v>
      </c>
      <c r="AG906" s="5">
        <f t="shared" si="253"/>
        <v>3</v>
      </c>
      <c r="AH906" s="5" t="str">
        <f t="shared" si="254"/>
        <v>Correct</v>
      </c>
      <c r="AI906" t="s">
        <v>94</v>
      </c>
      <c r="AJ906">
        <v>56</v>
      </c>
      <c r="AK906" t="s">
        <v>121</v>
      </c>
      <c r="AL906" t="s">
        <v>300</v>
      </c>
      <c r="AM906" t="s">
        <v>107</v>
      </c>
      <c r="AN906" t="s">
        <v>102</v>
      </c>
      <c r="AO906" s="1" t="s">
        <v>80</v>
      </c>
      <c r="AP906" t="s">
        <v>114</v>
      </c>
      <c r="AQ906" t="s">
        <v>110</v>
      </c>
      <c r="AR906" t="s">
        <v>101</v>
      </c>
      <c r="AS906" t="s">
        <v>102</v>
      </c>
      <c r="AT906" s="1" t="s">
        <v>92</v>
      </c>
      <c r="AU906" t="s">
        <v>102</v>
      </c>
    </row>
    <row r="907" spans="1:47" x14ac:dyDescent="0.25">
      <c r="A907" s="1">
        <v>906</v>
      </c>
      <c r="F907" t="s">
        <v>43</v>
      </c>
      <c r="G907" t="s">
        <v>37</v>
      </c>
      <c r="L907" t="s">
        <v>48</v>
      </c>
      <c r="O907" s="5">
        <f t="shared" si="238"/>
        <v>3</v>
      </c>
      <c r="P907" s="5">
        <f t="shared" si="239"/>
        <v>1</v>
      </c>
      <c r="R907" s="5">
        <f t="shared" si="240"/>
        <v>0</v>
      </c>
      <c r="S907" s="5">
        <f t="shared" si="241"/>
        <v>0</v>
      </c>
      <c r="T907" s="5">
        <f t="shared" si="242"/>
        <v>0</v>
      </c>
      <c r="U907" s="5">
        <f t="shared" si="243"/>
        <v>0</v>
      </c>
      <c r="V907" s="5">
        <f t="shared" si="244"/>
        <v>1</v>
      </c>
      <c r="W907" s="5">
        <f t="shared" si="245"/>
        <v>1</v>
      </c>
      <c r="X907" s="5">
        <f t="shared" si="246"/>
        <v>0</v>
      </c>
      <c r="Y907" s="5">
        <f t="shared" si="247"/>
        <v>0</v>
      </c>
      <c r="Z907" s="5">
        <f t="shared" si="248"/>
        <v>0</v>
      </c>
      <c r="AA907" s="5">
        <f t="shared" si="249"/>
        <v>0</v>
      </c>
      <c r="AB907" s="5">
        <f t="shared" si="250"/>
        <v>1</v>
      </c>
      <c r="AC907" s="5">
        <f t="shared" si="251"/>
        <v>0</v>
      </c>
      <c r="AD907" s="16"/>
      <c r="AF907" s="5">
        <f t="shared" si="252"/>
        <v>3</v>
      </c>
      <c r="AG907" s="5">
        <f t="shared" si="253"/>
        <v>3</v>
      </c>
      <c r="AH907" s="5" t="str">
        <f t="shared" si="254"/>
        <v>Correct</v>
      </c>
      <c r="AI907" t="s">
        <v>94</v>
      </c>
      <c r="AJ907">
        <v>42</v>
      </c>
      <c r="AK907" t="s">
        <v>121</v>
      </c>
      <c r="AL907" t="s">
        <v>253</v>
      </c>
      <c r="AM907" t="s">
        <v>107</v>
      </c>
      <c r="AN907" t="s">
        <v>98</v>
      </c>
      <c r="AO907" s="1" t="s">
        <v>80</v>
      </c>
      <c r="AP907" t="s">
        <v>108</v>
      </c>
      <c r="AQ907" t="s">
        <v>110</v>
      </c>
      <c r="AR907" t="s">
        <v>123</v>
      </c>
      <c r="AS907" t="s">
        <v>102</v>
      </c>
      <c r="AT907" s="1" t="s">
        <v>373</v>
      </c>
      <c r="AU907" t="s">
        <v>102</v>
      </c>
    </row>
    <row r="908" spans="1:47" x14ac:dyDescent="0.25">
      <c r="A908" s="1">
        <v>907</v>
      </c>
      <c r="B908" t="s">
        <v>39</v>
      </c>
      <c r="O908" s="5">
        <f t="shared" si="238"/>
        <v>1</v>
      </c>
      <c r="P908" s="5">
        <f t="shared" si="239"/>
        <v>3</v>
      </c>
      <c r="R908" s="5">
        <f t="shared" si="240"/>
        <v>1</v>
      </c>
      <c r="S908" s="5">
        <f t="shared" si="241"/>
        <v>0</v>
      </c>
      <c r="T908" s="5">
        <f t="shared" si="242"/>
        <v>0</v>
      </c>
      <c r="U908" s="5">
        <f t="shared" si="243"/>
        <v>0</v>
      </c>
      <c r="V908" s="5">
        <f t="shared" si="244"/>
        <v>0</v>
      </c>
      <c r="W908" s="5">
        <f t="shared" si="245"/>
        <v>0</v>
      </c>
      <c r="X908" s="5">
        <f t="shared" si="246"/>
        <v>0</v>
      </c>
      <c r="Y908" s="5">
        <f t="shared" si="247"/>
        <v>0</v>
      </c>
      <c r="Z908" s="5">
        <f t="shared" si="248"/>
        <v>0</v>
      </c>
      <c r="AA908" s="5">
        <f t="shared" si="249"/>
        <v>0</v>
      </c>
      <c r="AB908" s="5">
        <f t="shared" si="250"/>
        <v>0</v>
      </c>
      <c r="AC908" s="5">
        <f t="shared" si="251"/>
        <v>0</v>
      </c>
      <c r="AD908" s="16"/>
      <c r="AF908" s="5">
        <f t="shared" si="252"/>
        <v>1</v>
      </c>
      <c r="AG908" s="5">
        <f t="shared" si="253"/>
        <v>1</v>
      </c>
      <c r="AH908" s="5" t="str">
        <f t="shared" si="254"/>
        <v>Correct</v>
      </c>
      <c r="AI908" t="s">
        <v>105</v>
      </c>
      <c r="AJ908">
        <v>65</v>
      </c>
      <c r="AK908" t="s">
        <v>95</v>
      </c>
      <c r="AL908" t="s">
        <v>301</v>
      </c>
      <c r="AM908" t="s">
        <v>128</v>
      </c>
      <c r="AN908" t="s">
        <v>98</v>
      </c>
      <c r="AO908" s="1" t="s">
        <v>80</v>
      </c>
      <c r="AP908" t="s">
        <v>126</v>
      </c>
      <c r="AQ908" t="s">
        <v>153</v>
      </c>
      <c r="AR908" t="s">
        <v>101</v>
      </c>
      <c r="AS908" t="s">
        <v>102</v>
      </c>
      <c r="AT908" s="1" t="s">
        <v>92</v>
      </c>
      <c r="AU908" t="s">
        <v>102</v>
      </c>
    </row>
    <row r="909" spans="1:47" x14ac:dyDescent="0.25">
      <c r="A909" s="1">
        <v>908</v>
      </c>
      <c r="H909" t="s">
        <v>44</v>
      </c>
      <c r="O909" s="5">
        <f t="shared" si="238"/>
        <v>1</v>
      </c>
      <c r="P909" s="5">
        <f t="shared" si="239"/>
        <v>3</v>
      </c>
      <c r="R909" s="5">
        <f t="shared" si="240"/>
        <v>0</v>
      </c>
      <c r="S909" s="5">
        <f t="shared" si="241"/>
        <v>0</v>
      </c>
      <c r="T909" s="5">
        <f t="shared" si="242"/>
        <v>0</v>
      </c>
      <c r="U909" s="5">
        <f t="shared" si="243"/>
        <v>0</v>
      </c>
      <c r="V909" s="5">
        <f t="shared" si="244"/>
        <v>0</v>
      </c>
      <c r="W909" s="5">
        <f t="shared" si="245"/>
        <v>0</v>
      </c>
      <c r="X909" s="5">
        <f t="shared" si="246"/>
        <v>1</v>
      </c>
      <c r="Y909" s="5">
        <f t="shared" si="247"/>
        <v>0</v>
      </c>
      <c r="Z909" s="5">
        <f t="shared" si="248"/>
        <v>0</v>
      </c>
      <c r="AA909" s="5">
        <f t="shared" si="249"/>
        <v>0</v>
      </c>
      <c r="AB909" s="5">
        <f t="shared" si="250"/>
        <v>0</v>
      </c>
      <c r="AC909" s="5">
        <f t="shared" si="251"/>
        <v>0</v>
      </c>
      <c r="AD909" s="16"/>
      <c r="AF909" s="5">
        <f t="shared" si="252"/>
        <v>1</v>
      </c>
      <c r="AG909" s="5">
        <f t="shared" si="253"/>
        <v>1</v>
      </c>
      <c r="AH909" s="5" t="str">
        <f t="shared" si="254"/>
        <v>Correct</v>
      </c>
      <c r="AI909" t="s">
        <v>94</v>
      </c>
      <c r="AJ909">
        <v>50</v>
      </c>
      <c r="AK909" t="s">
        <v>121</v>
      </c>
      <c r="AL909" t="s">
        <v>302</v>
      </c>
      <c r="AM909" t="s">
        <v>107</v>
      </c>
      <c r="AN909" t="s">
        <v>98</v>
      </c>
      <c r="AO909" s="1" t="s">
        <v>80</v>
      </c>
      <c r="AP909" t="s">
        <v>108</v>
      </c>
      <c r="AQ909" t="s">
        <v>120</v>
      </c>
      <c r="AR909" t="s">
        <v>101</v>
      </c>
      <c r="AS909" t="s">
        <v>102</v>
      </c>
      <c r="AT909" s="1" t="s">
        <v>92</v>
      </c>
      <c r="AU909" t="s">
        <v>98</v>
      </c>
    </row>
    <row r="910" spans="1:47" x14ac:dyDescent="0.25">
      <c r="A910" s="1">
        <v>909</v>
      </c>
      <c r="C910" t="s">
        <v>40</v>
      </c>
      <c r="G910" t="s">
        <v>37</v>
      </c>
      <c r="K910" t="s">
        <v>47</v>
      </c>
      <c r="O910" s="5">
        <f t="shared" si="238"/>
        <v>3</v>
      </c>
      <c r="P910" s="5">
        <f t="shared" si="239"/>
        <v>1</v>
      </c>
      <c r="R910" s="5">
        <f t="shared" si="240"/>
        <v>0</v>
      </c>
      <c r="S910" s="5">
        <f t="shared" si="241"/>
        <v>1</v>
      </c>
      <c r="T910" s="5">
        <f t="shared" si="242"/>
        <v>0</v>
      </c>
      <c r="U910" s="5">
        <f t="shared" si="243"/>
        <v>0</v>
      </c>
      <c r="V910" s="5">
        <f t="shared" si="244"/>
        <v>0</v>
      </c>
      <c r="W910" s="5">
        <f t="shared" si="245"/>
        <v>1</v>
      </c>
      <c r="X910" s="5">
        <f t="shared" si="246"/>
        <v>0</v>
      </c>
      <c r="Y910" s="5">
        <f t="shared" si="247"/>
        <v>0</v>
      </c>
      <c r="Z910" s="5">
        <f t="shared" si="248"/>
        <v>0</v>
      </c>
      <c r="AA910" s="5">
        <f t="shared" si="249"/>
        <v>1</v>
      </c>
      <c r="AB910" s="5">
        <f t="shared" si="250"/>
        <v>0</v>
      </c>
      <c r="AC910" s="5">
        <f t="shared" si="251"/>
        <v>0</v>
      </c>
      <c r="AD910" s="16"/>
      <c r="AF910" s="5">
        <f t="shared" si="252"/>
        <v>3</v>
      </c>
      <c r="AG910" s="5">
        <f t="shared" si="253"/>
        <v>3</v>
      </c>
      <c r="AH910" s="5" t="str">
        <f t="shared" si="254"/>
        <v>Correct</v>
      </c>
      <c r="AI910" t="s">
        <v>94</v>
      </c>
      <c r="AJ910">
        <v>28</v>
      </c>
      <c r="AK910" t="s">
        <v>95</v>
      </c>
      <c r="AL910" t="s">
        <v>164</v>
      </c>
      <c r="AM910" t="s">
        <v>107</v>
      </c>
      <c r="AN910" t="s">
        <v>102</v>
      </c>
      <c r="AO910" s="1" t="s">
        <v>80</v>
      </c>
      <c r="AP910" t="s">
        <v>99</v>
      </c>
      <c r="AQ910" t="s">
        <v>100</v>
      </c>
      <c r="AR910" t="s">
        <v>136</v>
      </c>
      <c r="AS910" t="s">
        <v>102</v>
      </c>
      <c r="AT910" s="1" t="s">
        <v>92</v>
      </c>
      <c r="AU910" t="s">
        <v>102</v>
      </c>
    </row>
    <row r="911" spans="1:47" x14ac:dyDescent="0.25">
      <c r="A911" s="1">
        <v>910</v>
      </c>
      <c r="E911" t="s">
        <v>42</v>
      </c>
      <c r="O911" s="5">
        <f t="shared" si="238"/>
        <v>1</v>
      </c>
      <c r="P911" s="5">
        <f t="shared" si="239"/>
        <v>3</v>
      </c>
      <c r="R911" s="5">
        <f t="shared" si="240"/>
        <v>0</v>
      </c>
      <c r="S911" s="5">
        <f t="shared" si="241"/>
        <v>0</v>
      </c>
      <c r="T911" s="5">
        <f t="shared" si="242"/>
        <v>0</v>
      </c>
      <c r="U911" s="5">
        <f t="shared" si="243"/>
        <v>1</v>
      </c>
      <c r="V911" s="5">
        <f t="shared" si="244"/>
        <v>0</v>
      </c>
      <c r="W911" s="5">
        <f t="shared" si="245"/>
        <v>0</v>
      </c>
      <c r="X911" s="5">
        <f t="shared" si="246"/>
        <v>0</v>
      </c>
      <c r="Y911" s="5">
        <f t="shared" si="247"/>
        <v>0</v>
      </c>
      <c r="Z911" s="5">
        <f t="shared" si="248"/>
        <v>0</v>
      </c>
      <c r="AA911" s="5">
        <f t="shared" si="249"/>
        <v>0</v>
      </c>
      <c r="AB911" s="5">
        <f t="shared" si="250"/>
        <v>0</v>
      </c>
      <c r="AC911" s="5">
        <f t="shared" si="251"/>
        <v>0</v>
      </c>
      <c r="AD911" s="16"/>
      <c r="AF911" s="5">
        <f t="shared" si="252"/>
        <v>1</v>
      </c>
      <c r="AG911" s="5">
        <f t="shared" si="253"/>
        <v>1</v>
      </c>
      <c r="AH911" s="5" t="str">
        <f t="shared" si="254"/>
        <v>Correct</v>
      </c>
      <c r="AI911" t="s">
        <v>105</v>
      </c>
      <c r="AJ911">
        <v>48</v>
      </c>
      <c r="AK911" t="s">
        <v>121</v>
      </c>
      <c r="AL911" t="s">
        <v>177</v>
      </c>
      <c r="AO911" s="1"/>
      <c r="AT911" s="1"/>
    </row>
    <row r="912" spans="1:47" x14ac:dyDescent="0.25">
      <c r="A912" s="1">
        <v>911</v>
      </c>
      <c r="C912" t="s">
        <v>40</v>
      </c>
      <c r="F912" t="s">
        <v>43</v>
      </c>
      <c r="J912" t="s">
        <v>46</v>
      </c>
      <c r="O912" s="5">
        <f t="shared" si="238"/>
        <v>3</v>
      </c>
      <c r="P912" s="5">
        <f t="shared" si="239"/>
        <v>1</v>
      </c>
      <c r="R912" s="5">
        <f t="shared" si="240"/>
        <v>0</v>
      </c>
      <c r="S912" s="5">
        <f t="shared" si="241"/>
        <v>1</v>
      </c>
      <c r="T912" s="5">
        <f t="shared" si="242"/>
        <v>0</v>
      </c>
      <c r="U912" s="5">
        <f t="shared" si="243"/>
        <v>0</v>
      </c>
      <c r="V912" s="5">
        <f t="shared" si="244"/>
        <v>1</v>
      </c>
      <c r="W912" s="5">
        <f t="shared" si="245"/>
        <v>0</v>
      </c>
      <c r="X912" s="5">
        <f t="shared" si="246"/>
        <v>0</v>
      </c>
      <c r="Y912" s="5">
        <f t="shared" si="247"/>
        <v>0</v>
      </c>
      <c r="Z912" s="5">
        <f t="shared" si="248"/>
        <v>1</v>
      </c>
      <c r="AA912" s="5">
        <f t="shared" si="249"/>
        <v>0</v>
      </c>
      <c r="AB912" s="5">
        <f t="shared" si="250"/>
        <v>0</v>
      </c>
      <c r="AC912" s="5">
        <f t="shared" si="251"/>
        <v>0</v>
      </c>
      <c r="AD912" s="16"/>
      <c r="AF912" s="5">
        <f t="shared" si="252"/>
        <v>3</v>
      </c>
      <c r="AG912" s="5">
        <f t="shared" si="253"/>
        <v>3</v>
      </c>
      <c r="AH912" s="5" t="str">
        <f t="shared" si="254"/>
        <v>Correct</v>
      </c>
      <c r="AI912" t="s">
        <v>94</v>
      </c>
      <c r="AJ912">
        <v>33</v>
      </c>
      <c r="AK912" t="s">
        <v>121</v>
      </c>
      <c r="AL912" t="s">
        <v>180</v>
      </c>
      <c r="AM912" t="s">
        <v>107</v>
      </c>
      <c r="AN912" t="s">
        <v>98</v>
      </c>
      <c r="AO912" s="1" t="s">
        <v>80</v>
      </c>
      <c r="AP912" t="s">
        <v>108</v>
      </c>
      <c r="AQ912" t="s">
        <v>120</v>
      </c>
      <c r="AR912" t="s">
        <v>136</v>
      </c>
      <c r="AS912" t="s">
        <v>102</v>
      </c>
      <c r="AT912" s="1" t="s">
        <v>92</v>
      </c>
      <c r="AU912" t="s">
        <v>102</v>
      </c>
    </row>
    <row r="913" spans="1:47" x14ac:dyDescent="0.25">
      <c r="A913" s="1">
        <v>912</v>
      </c>
      <c r="B913" t="s">
        <v>39</v>
      </c>
      <c r="D913" t="s">
        <v>41</v>
      </c>
      <c r="L913" t="s">
        <v>48</v>
      </c>
      <c r="O913" s="5">
        <f t="shared" si="238"/>
        <v>3</v>
      </c>
      <c r="P913" s="5">
        <f t="shared" si="239"/>
        <v>1</v>
      </c>
      <c r="R913" s="5">
        <f t="shared" si="240"/>
        <v>1</v>
      </c>
      <c r="S913" s="5">
        <f t="shared" si="241"/>
        <v>0</v>
      </c>
      <c r="T913" s="5">
        <f t="shared" si="242"/>
        <v>1</v>
      </c>
      <c r="U913" s="5">
        <f t="shared" si="243"/>
        <v>0</v>
      </c>
      <c r="V913" s="5">
        <f t="shared" si="244"/>
        <v>0</v>
      </c>
      <c r="W913" s="5">
        <f t="shared" si="245"/>
        <v>0</v>
      </c>
      <c r="X913" s="5">
        <f t="shared" si="246"/>
        <v>0</v>
      </c>
      <c r="Y913" s="5">
        <f t="shared" si="247"/>
        <v>0</v>
      </c>
      <c r="Z913" s="5">
        <f t="shared" si="248"/>
        <v>0</v>
      </c>
      <c r="AA913" s="5">
        <f t="shared" si="249"/>
        <v>0</v>
      </c>
      <c r="AB913" s="5">
        <f t="shared" si="250"/>
        <v>1</v>
      </c>
      <c r="AC913" s="5">
        <f t="shared" si="251"/>
        <v>0</v>
      </c>
      <c r="AD913" s="16"/>
      <c r="AF913" s="5">
        <f t="shared" si="252"/>
        <v>3</v>
      </c>
      <c r="AG913" s="5">
        <f t="shared" si="253"/>
        <v>3</v>
      </c>
      <c r="AH913" s="5" t="str">
        <f t="shared" si="254"/>
        <v>Correct</v>
      </c>
      <c r="AI913" t="s">
        <v>105</v>
      </c>
      <c r="AJ913">
        <v>48</v>
      </c>
      <c r="AK913" t="s">
        <v>121</v>
      </c>
      <c r="AL913" t="s">
        <v>161</v>
      </c>
      <c r="AM913" t="s">
        <v>134</v>
      </c>
      <c r="AN913" t="s">
        <v>98</v>
      </c>
      <c r="AO913" s="1" t="s">
        <v>80</v>
      </c>
      <c r="AP913" t="s">
        <v>99</v>
      </c>
      <c r="AQ913" t="s">
        <v>103</v>
      </c>
      <c r="AR913" t="s">
        <v>125</v>
      </c>
      <c r="AS913" t="s">
        <v>102</v>
      </c>
      <c r="AT913" s="1" t="s">
        <v>372</v>
      </c>
      <c r="AU913" t="s">
        <v>98</v>
      </c>
    </row>
    <row r="914" spans="1:47" x14ac:dyDescent="0.25">
      <c r="A914" s="1">
        <v>913</v>
      </c>
      <c r="C914" t="s">
        <v>40</v>
      </c>
      <c r="E914" t="s">
        <v>42</v>
      </c>
      <c r="K914" t="s">
        <v>47</v>
      </c>
      <c r="O914" s="5">
        <f t="shared" si="238"/>
        <v>3</v>
      </c>
      <c r="P914" s="5">
        <f t="shared" si="239"/>
        <v>1</v>
      </c>
      <c r="R914" s="5">
        <f t="shared" si="240"/>
        <v>0</v>
      </c>
      <c r="S914" s="5">
        <f t="shared" si="241"/>
        <v>1</v>
      </c>
      <c r="T914" s="5">
        <f t="shared" si="242"/>
        <v>0</v>
      </c>
      <c r="U914" s="5">
        <f t="shared" si="243"/>
        <v>1</v>
      </c>
      <c r="V914" s="5">
        <f t="shared" si="244"/>
        <v>0</v>
      </c>
      <c r="W914" s="5">
        <f t="shared" si="245"/>
        <v>0</v>
      </c>
      <c r="X914" s="5">
        <f t="shared" si="246"/>
        <v>0</v>
      </c>
      <c r="Y914" s="5">
        <f t="shared" si="247"/>
        <v>0</v>
      </c>
      <c r="Z914" s="5">
        <f t="shared" si="248"/>
        <v>0</v>
      </c>
      <c r="AA914" s="5">
        <f t="shared" si="249"/>
        <v>1</v>
      </c>
      <c r="AB914" s="5">
        <f t="shared" si="250"/>
        <v>0</v>
      </c>
      <c r="AC914" s="5">
        <f t="shared" si="251"/>
        <v>0</v>
      </c>
      <c r="AD914" s="16"/>
      <c r="AF914" s="5">
        <f t="shared" si="252"/>
        <v>3</v>
      </c>
      <c r="AG914" s="5">
        <f t="shared" si="253"/>
        <v>3</v>
      </c>
      <c r="AH914" s="5" t="str">
        <f t="shared" si="254"/>
        <v>Correct</v>
      </c>
      <c r="AI914" t="s">
        <v>94</v>
      </c>
      <c r="AJ914">
        <v>69</v>
      </c>
      <c r="AK914" t="s">
        <v>121</v>
      </c>
      <c r="AL914" t="s">
        <v>247</v>
      </c>
      <c r="AM914" t="s">
        <v>143</v>
      </c>
      <c r="AN914" t="s">
        <v>102</v>
      </c>
      <c r="AO914" s="1" t="s">
        <v>80</v>
      </c>
      <c r="AP914" t="s">
        <v>112</v>
      </c>
      <c r="AQ914" t="s">
        <v>110</v>
      </c>
      <c r="AR914" t="s">
        <v>104</v>
      </c>
      <c r="AS914" t="s">
        <v>102</v>
      </c>
      <c r="AT914" s="1" t="s">
        <v>373</v>
      </c>
      <c r="AU914" t="s">
        <v>102</v>
      </c>
    </row>
    <row r="915" spans="1:47" x14ac:dyDescent="0.25">
      <c r="A915" s="1">
        <v>914</v>
      </c>
      <c r="C915" t="s">
        <v>40</v>
      </c>
      <c r="E915" t="s">
        <v>42</v>
      </c>
      <c r="J915" t="s">
        <v>46</v>
      </c>
      <c r="O915" s="5">
        <f t="shared" si="238"/>
        <v>3</v>
      </c>
      <c r="P915" s="5">
        <f t="shared" si="239"/>
        <v>1</v>
      </c>
      <c r="R915" s="5">
        <f t="shared" si="240"/>
        <v>0</v>
      </c>
      <c r="S915" s="5">
        <f t="shared" si="241"/>
        <v>1</v>
      </c>
      <c r="T915" s="5">
        <f t="shared" si="242"/>
        <v>0</v>
      </c>
      <c r="U915" s="5">
        <f t="shared" si="243"/>
        <v>1</v>
      </c>
      <c r="V915" s="5">
        <f t="shared" si="244"/>
        <v>0</v>
      </c>
      <c r="W915" s="5">
        <f t="shared" si="245"/>
        <v>0</v>
      </c>
      <c r="X915" s="5">
        <f t="shared" si="246"/>
        <v>0</v>
      </c>
      <c r="Y915" s="5">
        <f t="shared" si="247"/>
        <v>0</v>
      </c>
      <c r="Z915" s="5">
        <f t="shared" si="248"/>
        <v>1</v>
      </c>
      <c r="AA915" s="5">
        <f t="shared" si="249"/>
        <v>0</v>
      </c>
      <c r="AB915" s="5">
        <f t="shared" si="250"/>
        <v>0</v>
      </c>
      <c r="AC915" s="5">
        <f t="shared" si="251"/>
        <v>0</v>
      </c>
      <c r="AD915" s="16"/>
      <c r="AF915" s="5">
        <f t="shared" si="252"/>
        <v>3</v>
      </c>
      <c r="AG915" s="5">
        <f t="shared" si="253"/>
        <v>3</v>
      </c>
      <c r="AH915" s="5" t="str">
        <f t="shared" si="254"/>
        <v>Correct</v>
      </c>
      <c r="AI915" t="s">
        <v>94</v>
      </c>
      <c r="AJ915">
        <v>31</v>
      </c>
      <c r="AK915" t="s">
        <v>121</v>
      </c>
      <c r="AL915" t="s">
        <v>122</v>
      </c>
      <c r="AM915" t="s">
        <v>107</v>
      </c>
      <c r="AN915" t="s">
        <v>98</v>
      </c>
      <c r="AO915" s="1" t="s">
        <v>80</v>
      </c>
      <c r="AP915" t="s">
        <v>112</v>
      </c>
      <c r="AQ915" t="s">
        <v>120</v>
      </c>
      <c r="AR915" t="s">
        <v>101</v>
      </c>
      <c r="AS915" t="s">
        <v>102</v>
      </c>
      <c r="AT915" s="1" t="s">
        <v>92</v>
      </c>
      <c r="AU915" t="s">
        <v>102</v>
      </c>
    </row>
    <row r="916" spans="1:47" x14ac:dyDescent="0.25">
      <c r="A916" s="1">
        <v>915</v>
      </c>
      <c r="C916" t="s">
        <v>40</v>
      </c>
      <c r="H916" t="s">
        <v>44</v>
      </c>
      <c r="K916" t="s">
        <v>47</v>
      </c>
      <c r="O916" s="5">
        <f t="shared" si="238"/>
        <v>3</v>
      </c>
      <c r="P916" s="5">
        <f t="shared" si="239"/>
        <v>1</v>
      </c>
      <c r="R916" s="5">
        <f t="shared" si="240"/>
        <v>0</v>
      </c>
      <c r="S916" s="5">
        <f t="shared" si="241"/>
        <v>1</v>
      </c>
      <c r="T916" s="5">
        <f t="shared" si="242"/>
        <v>0</v>
      </c>
      <c r="U916" s="5">
        <f t="shared" si="243"/>
        <v>0</v>
      </c>
      <c r="V916" s="5">
        <f t="shared" si="244"/>
        <v>0</v>
      </c>
      <c r="W916" s="5">
        <f t="shared" si="245"/>
        <v>0</v>
      </c>
      <c r="X916" s="5">
        <f t="shared" si="246"/>
        <v>1</v>
      </c>
      <c r="Y916" s="5">
        <f t="shared" si="247"/>
        <v>0</v>
      </c>
      <c r="Z916" s="5">
        <f t="shared" si="248"/>
        <v>0</v>
      </c>
      <c r="AA916" s="5">
        <f t="shared" si="249"/>
        <v>1</v>
      </c>
      <c r="AB916" s="5">
        <f t="shared" si="250"/>
        <v>0</v>
      </c>
      <c r="AC916" s="5">
        <f t="shared" si="251"/>
        <v>0</v>
      </c>
      <c r="AD916" s="16"/>
      <c r="AF916" s="5">
        <f t="shared" si="252"/>
        <v>3</v>
      </c>
      <c r="AG916" s="5">
        <f t="shared" si="253"/>
        <v>3</v>
      </c>
      <c r="AH916" s="5" t="str">
        <f t="shared" si="254"/>
        <v>Correct</v>
      </c>
      <c r="AI916" t="s">
        <v>94</v>
      </c>
      <c r="AJ916">
        <v>55</v>
      </c>
      <c r="AK916" t="s">
        <v>95</v>
      </c>
      <c r="AL916" t="s">
        <v>131</v>
      </c>
      <c r="AM916" t="s">
        <v>97</v>
      </c>
      <c r="AN916" t="s">
        <v>98</v>
      </c>
      <c r="AO916" s="1" t="s">
        <v>80</v>
      </c>
      <c r="AP916" t="s">
        <v>114</v>
      </c>
      <c r="AQ916" t="s">
        <v>100</v>
      </c>
      <c r="AR916" t="s">
        <v>101</v>
      </c>
      <c r="AS916" t="s">
        <v>102</v>
      </c>
      <c r="AT916" s="1" t="s">
        <v>92</v>
      </c>
      <c r="AU916" t="s">
        <v>102</v>
      </c>
    </row>
    <row r="917" spans="1:47" x14ac:dyDescent="0.25">
      <c r="A917" s="1">
        <v>916</v>
      </c>
      <c r="O917" s="5">
        <f t="shared" si="238"/>
        <v>0</v>
      </c>
      <c r="P917" s="5" t="e">
        <f t="shared" si="239"/>
        <v>#DIV/0!</v>
      </c>
      <c r="R917" s="5">
        <f t="shared" si="240"/>
        <v>0</v>
      </c>
      <c r="S917" s="5">
        <f t="shared" si="241"/>
        <v>0</v>
      </c>
      <c r="T917" s="5">
        <f t="shared" si="242"/>
        <v>0</v>
      </c>
      <c r="U917" s="5">
        <f t="shared" si="243"/>
        <v>0</v>
      </c>
      <c r="V917" s="5">
        <f t="shared" si="244"/>
        <v>0</v>
      </c>
      <c r="W917" s="5">
        <f t="shared" si="245"/>
        <v>0</v>
      </c>
      <c r="X917" s="5">
        <f t="shared" si="246"/>
        <v>0</v>
      </c>
      <c r="Y917" s="5">
        <f t="shared" si="247"/>
        <v>0</v>
      </c>
      <c r="Z917" s="5">
        <f t="shared" si="248"/>
        <v>0</v>
      </c>
      <c r="AA917" s="5">
        <f t="shared" si="249"/>
        <v>0</v>
      </c>
      <c r="AB917" s="5">
        <f t="shared" si="250"/>
        <v>0</v>
      </c>
      <c r="AC917" s="5">
        <f t="shared" si="251"/>
        <v>0</v>
      </c>
      <c r="AD917" s="16"/>
      <c r="AF917" s="5">
        <f t="shared" si="252"/>
        <v>0</v>
      </c>
      <c r="AG917" s="5">
        <f t="shared" si="253"/>
        <v>0</v>
      </c>
      <c r="AH917" s="5" t="str">
        <f t="shared" si="254"/>
        <v>Correct</v>
      </c>
      <c r="AI917" t="s">
        <v>94</v>
      </c>
      <c r="AJ917">
        <v>101</v>
      </c>
      <c r="AK917" t="s">
        <v>121</v>
      </c>
      <c r="AL917" t="s">
        <v>303</v>
      </c>
      <c r="AM917" t="s">
        <v>107</v>
      </c>
      <c r="AN917" t="s">
        <v>98</v>
      </c>
      <c r="AO917" s="1" t="s">
        <v>80</v>
      </c>
      <c r="AP917" t="s">
        <v>109</v>
      </c>
      <c r="AQ917" t="s">
        <v>132</v>
      </c>
      <c r="AR917" t="s">
        <v>104</v>
      </c>
      <c r="AS917" t="s">
        <v>102</v>
      </c>
      <c r="AT917" s="1" t="s">
        <v>487</v>
      </c>
      <c r="AU917" t="s">
        <v>98</v>
      </c>
    </row>
    <row r="918" spans="1:47" x14ac:dyDescent="0.25">
      <c r="A918" s="1">
        <v>917</v>
      </c>
      <c r="H918" t="s">
        <v>44</v>
      </c>
      <c r="K918" t="s">
        <v>47</v>
      </c>
      <c r="L918" t="s">
        <v>48</v>
      </c>
      <c r="O918" s="5">
        <f t="shared" si="238"/>
        <v>3</v>
      </c>
      <c r="P918" s="5">
        <f t="shared" si="239"/>
        <v>1</v>
      </c>
      <c r="R918" s="5">
        <f t="shared" si="240"/>
        <v>0</v>
      </c>
      <c r="S918" s="5">
        <f t="shared" si="241"/>
        <v>0</v>
      </c>
      <c r="T918" s="5">
        <f t="shared" si="242"/>
        <v>0</v>
      </c>
      <c r="U918" s="5">
        <f t="shared" si="243"/>
        <v>0</v>
      </c>
      <c r="V918" s="5">
        <f t="shared" si="244"/>
        <v>0</v>
      </c>
      <c r="W918" s="5">
        <f t="shared" si="245"/>
        <v>0</v>
      </c>
      <c r="X918" s="5">
        <f t="shared" si="246"/>
        <v>1</v>
      </c>
      <c r="Y918" s="5">
        <f t="shared" si="247"/>
        <v>0</v>
      </c>
      <c r="Z918" s="5">
        <f t="shared" si="248"/>
        <v>0</v>
      </c>
      <c r="AA918" s="5">
        <f t="shared" si="249"/>
        <v>1</v>
      </c>
      <c r="AB918" s="5">
        <f t="shared" si="250"/>
        <v>1</v>
      </c>
      <c r="AC918" s="5">
        <f t="shared" si="251"/>
        <v>0</v>
      </c>
      <c r="AD918" s="16"/>
      <c r="AF918" s="5">
        <f t="shared" si="252"/>
        <v>3</v>
      </c>
      <c r="AG918" s="5">
        <f t="shared" si="253"/>
        <v>3</v>
      </c>
      <c r="AH918" s="5" t="str">
        <f t="shared" si="254"/>
        <v>Correct</v>
      </c>
      <c r="AI918" t="s">
        <v>94</v>
      </c>
      <c r="AJ918">
        <v>43</v>
      </c>
      <c r="AK918" t="s">
        <v>121</v>
      </c>
      <c r="AL918" t="s">
        <v>304</v>
      </c>
      <c r="AM918" t="s">
        <v>107</v>
      </c>
      <c r="AN918" t="s">
        <v>98</v>
      </c>
      <c r="AO918" s="1" t="s">
        <v>80</v>
      </c>
      <c r="AP918" t="s">
        <v>114</v>
      </c>
      <c r="AQ918" t="s">
        <v>100</v>
      </c>
      <c r="AR918" t="s">
        <v>101</v>
      </c>
      <c r="AS918" t="s">
        <v>102</v>
      </c>
      <c r="AT918" s="1" t="s">
        <v>92</v>
      </c>
      <c r="AU918" t="s">
        <v>102</v>
      </c>
    </row>
    <row r="919" spans="1:47" x14ac:dyDescent="0.25">
      <c r="A919" s="1">
        <v>918</v>
      </c>
      <c r="C919" t="s">
        <v>40</v>
      </c>
      <c r="E919" t="s">
        <v>42</v>
      </c>
      <c r="K919" t="s">
        <v>47</v>
      </c>
      <c r="O919" s="5">
        <f t="shared" si="238"/>
        <v>3</v>
      </c>
      <c r="P919" s="5">
        <f t="shared" si="239"/>
        <v>1</v>
      </c>
      <c r="R919" s="5">
        <f t="shared" si="240"/>
        <v>0</v>
      </c>
      <c r="S919" s="5">
        <f t="shared" si="241"/>
        <v>1</v>
      </c>
      <c r="T919" s="5">
        <f t="shared" si="242"/>
        <v>0</v>
      </c>
      <c r="U919" s="5">
        <f t="shared" si="243"/>
        <v>1</v>
      </c>
      <c r="V919" s="5">
        <f t="shared" si="244"/>
        <v>0</v>
      </c>
      <c r="W919" s="5">
        <f t="shared" si="245"/>
        <v>0</v>
      </c>
      <c r="X919" s="5">
        <f t="shared" si="246"/>
        <v>0</v>
      </c>
      <c r="Y919" s="5">
        <f t="shared" si="247"/>
        <v>0</v>
      </c>
      <c r="Z919" s="5">
        <f t="shared" si="248"/>
        <v>0</v>
      </c>
      <c r="AA919" s="5">
        <f t="shared" si="249"/>
        <v>1</v>
      </c>
      <c r="AB919" s="5">
        <f t="shared" si="250"/>
        <v>0</v>
      </c>
      <c r="AC919" s="5">
        <f t="shared" si="251"/>
        <v>0</v>
      </c>
      <c r="AD919" s="16"/>
      <c r="AF919" s="5">
        <f t="shared" si="252"/>
        <v>3</v>
      </c>
      <c r="AG919" s="5">
        <f t="shared" si="253"/>
        <v>3</v>
      </c>
      <c r="AH919" s="5" t="str">
        <f t="shared" si="254"/>
        <v>Correct</v>
      </c>
      <c r="AI919" t="s">
        <v>94</v>
      </c>
      <c r="AJ919">
        <v>27</v>
      </c>
      <c r="AK919" t="s">
        <v>121</v>
      </c>
      <c r="AL919" t="s">
        <v>219</v>
      </c>
      <c r="AM919" t="s">
        <v>107</v>
      </c>
      <c r="AN919" t="s">
        <v>98</v>
      </c>
      <c r="AO919" s="1" t="s">
        <v>80</v>
      </c>
      <c r="AP919" t="s">
        <v>108</v>
      </c>
      <c r="AQ919" t="s">
        <v>100</v>
      </c>
      <c r="AR919" t="s">
        <v>136</v>
      </c>
      <c r="AS919" t="s">
        <v>102</v>
      </c>
      <c r="AT919" s="1" t="s">
        <v>373</v>
      </c>
      <c r="AU919" t="s">
        <v>102</v>
      </c>
    </row>
    <row r="920" spans="1:47" x14ac:dyDescent="0.25">
      <c r="A920" s="1">
        <v>919</v>
      </c>
      <c r="C920" t="s">
        <v>40</v>
      </c>
      <c r="E920" t="s">
        <v>42</v>
      </c>
      <c r="K920" t="s">
        <v>47</v>
      </c>
      <c r="O920" s="5">
        <f t="shared" si="238"/>
        <v>3</v>
      </c>
      <c r="P920" s="5">
        <f t="shared" si="239"/>
        <v>1</v>
      </c>
      <c r="R920" s="5">
        <f t="shared" si="240"/>
        <v>0</v>
      </c>
      <c r="S920" s="5">
        <f t="shared" si="241"/>
        <v>1</v>
      </c>
      <c r="T920" s="5">
        <f t="shared" si="242"/>
        <v>0</v>
      </c>
      <c r="U920" s="5">
        <f t="shared" si="243"/>
        <v>1</v>
      </c>
      <c r="V920" s="5">
        <f t="shared" si="244"/>
        <v>0</v>
      </c>
      <c r="W920" s="5">
        <f t="shared" si="245"/>
        <v>0</v>
      </c>
      <c r="X920" s="5">
        <f t="shared" si="246"/>
        <v>0</v>
      </c>
      <c r="Y920" s="5">
        <f t="shared" si="247"/>
        <v>0</v>
      </c>
      <c r="Z920" s="5">
        <f t="shared" si="248"/>
        <v>0</v>
      </c>
      <c r="AA920" s="5">
        <f t="shared" si="249"/>
        <v>1</v>
      </c>
      <c r="AB920" s="5">
        <f t="shared" si="250"/>
        <v>0</v>
      </c>
      <c r="AC920" s="5">
        <f t="shared" si="251"/>
        <v>0</v>
      </c>
      <c r="AD920" s="16"/>
      <c r="AF920" s="5">
        <f t="shared" si="252"/>
        <v>3</v>
      </c>
      <c r="AG920" s="5">
        <f t="shared" si="253"/>
        <v>3</v>
      </c>
      <c r="AH920" s="5" t="str">
        <f t="shared" si="254"/>
        <v>Correct</v>
      </c>
      <c r="AI920" t="s">
        <v>94</v>
      </c>
      <c r="AJ920">
        <v>55</v>
      </c>
      <c r="AK920" t="s">
        <v>121</v>
      </c>
      <c r="AL920" t="s">
        <v>119</v>
      </c>
      <c r="AM920" t="s">
        <v>107</v>
      </c>
      <c r="AN920" t="s">
        <v>98</v>
      </c>
      <c r="AO920" s="1" t="s">
        <v>80</v>
      </c>
      <c r="AP920" t="s">
        <v>126</v>
      </c>
      <c r="AQ920" t="s">
        <v>110</v>
      </c>
      <c r="AR920" t="s">
        <v>135</v>
      </c>
      <c r="AS920" t="s">
        <v>102</v>
      </c>
      <c r="AT920" s="1" t="s">
        <v>92</v>
      </c>
      <c r="AU920" t="s">
        <v>102</v>
      </c>
    </row>
    <row r="921" spans="1:47" x14ac:dyDescent="0.25">
      <c r="A921" s="1">
        <v>920</v>
      </c>
      <c r="D921" t="s">
        <v>41</v>
      </c>
      <c r="H921" t="s">
        <v>44</v>
      </c>
      <c r="I921" t="s">
        <v>45</v>
      </c>
      <c r="O921" s="5">
        <f t="shared" si="238"/>
        <v>3</v>
      </c>
      <c r="P921" s="5">
        <f t="shared" si="239"/>
        <v>1</v>
      </c>
      <c r="R921" s="5">
        <f t="shared" si="240"/>
        <v>0</v>
      </c>
      <c r="S921" s="5">
        <f t="shared" si="241"/>
        <v>0</v>
      </c>
      <c r="T921" s="5">
        <f t="shared" si="242"/>
        <v>1</v>
      </c>
      <c r="U921" s="5">
        <f t="shared" si="243"/>
        <v>0</v>
      </c>
      <c r="V921" s="5">
        <f t="shared" si="244"/>
        <v>0</v>
      </c>
      <c r="W921" s="5">
        <f t="shared" si="245"/>
        <v>0</v>
      </c>
      <c r="X921" s="5">
        <f t="shared" si="246"/>
        <v>1</v>
      </c>
      <c r="Y921" s="5">
        <f t="shared" si="247"/>
        <v>1</v>
      </c>
      <c r="Z921" s="5">
        <f t="shared" si="248"/>
        <v>0</v>
      </c>
      <c r="AA921" s="5">
        <f t="shared" si="249"/>
        <v>0</v>
      </c>
      <c r="AB921" s="5">
        <f t="shared" si="250"/>
        <v>0</v>
      </c>
      <c r="AC921" s="5">
        <f t="shared" si="251"/>
        <v>0</v>
      </c>
      <c r="AD921" s="16"/>
      <c r="AF921" s="5">
        <f t="shared" si="252"/>
        <v>3</v>
      </c>
      <c r="AG921" s="5">
        <f t="shared" si="253"/>
        <v>3</v>
      </c>
      <c r="AH921" s="5" t="str">
        <f t="shared" si="254"/>
        <v>Correct</v>
      </c>
      <c r="AI921" t="s">
        <v>105</v>
      </c>
      <c r="AJ921">
        <v>43</v>
      </c>
      <c r="AK921" t="s">
        <v>95</v>
      </c>
      <c r="AL921" t="s">
        <v>141</v>
      </c>
      <c r="AM921" t="s">
        <v>128</v>
      </c>
      <c r="AN921" t="s">
        <v>98</v>
      </c>
      <c r="AO921" s="1" t="s">
        <v>85</v>
      </c>
      <c r="AP921" t="s">
        <v>112</v>
      </c>
      <c r="AQ921" t="s">
        <v>103</v>
      </c>
      <c r="AR921" t="s">
        <v>135</v>
      </c>
      <c r="AS921" t="s">
        <v>102</v>
      </c>
      <c r="AT921" s="1" t="s">
        <v>91</v>
      </c>
      <c r="AU921" t="s">
        <v>102</v>
      </c>
    </row>
    <row r="922" spans="1:47" x14ac:dyDescent="0.25">
      <c r="A922" s="1">
        <v>921</v>
      </c>
      <c r="O922" s="5">
        <f t="shared" si="238"/>
        <v>0</v>
      </c>
      <c r="P922" s="5" t="e">
        <f t="shared" si="239"/>
        <v>#DIV/0!</v>
      </c>
      <c r="R922" s="5">
        <f t="shared" si="240"/>
        <v>0</v>
      </c>
      <c r="S922" s="5">
        <f t="shared" si="241"/>
        <v>0</v>
      </c>
      <c r="T922" s="5">
        <f t="shared" si="242"/>
        <v>0</v>
      </c>
      <c r="U922" s="5">
        <f t="shared" si="243"/>
        <v>0</v>
      </c>
      <c r="V922" s="5">
        <f t="shared" si="244"/>
        <v>0</v>
      </c>
      <c r="W922" s="5">
        <f t="shared" si="245"/>
        <v>0</v>
      </c>
      <c r="X922" s="5">
        <f t="shared" si="246"/>
        <v>0</v>
      </c>
      <c r="Y922" s="5">
        <f t="shared" si="247"/>
        <v>0</v>
      </c>
      <c r="Z922" s="5">
        <f t="shared" si="248"/>
        <v>0</v>
      </c>
      <c r="AA922" s="5">
        <f t="shared" si="249"/>
        <v>0</v>
      </c>
      <c r="AB922" s="5">
        <f t="shared" si="250"/>
        <v>0</v>
      </c>
      <c r="AC922" s="5">
        <f t="shared" si="251"/>
        <v>0</v>
      </c>
      <c r="AD922" s="16"/>
      <c r="AF922" s="5">
        <f t="shared" si="252"/>
        <v>0</v>
      </c>
      <c r="AG922" s="5">
        <f t="shared" si="253"/>
        <v>0</v>
      </c>
      <c r="AH922" s="5" t="str">
        <f t="shared" si="254"/>
        <v>Correct</v>
      </c>
      <c r="AO922" s="1"/>
      <c r="AT922" s="1"/>
    </row>
    <row r="923" spans="1:47" x14ac:dyDescent="0.25">
      <c r="A923" s="1">
        <v>922</v>
      </c>
      <c r="B923" t="s">
        <v>39</v>
      </c>
      <c r="H923" t="s">
        <v>44</v>
      </c>
      <c r="I923" t="s">
        <v>45</v>
      </c>
      <c r="O923" s="5">
        <f t="shared" si="238"/>
        <v>3</v>
      </c>
      <c r="P923" s="5">
        <f t="shared" si="239"/>
        <v>1</v>
      </c>
      <c r="R923" s="5">
        <f t="shared" si="240"/>
        <v>1</v>
      </c>
      <c r="S923" s="5">
        <f t="shared" si="241"/>
        <v>0</v>
      </c>
      <c r="T923" s="5">
        <f t="shared" si="242"/>
        <v>0</v>
      </c>
      <c r="U923" s="5">
        <f t="shared" si="243"/>
        <v>0</v>
      </c>
      <c r="V923" s="5">
        <f t="shared" si="244"/>
        <v>0</v>
      </c>
      <c r="W923" s="5">
        <f t="shared" si="245"/>
        <v>0</v>
      </c>
      <c r="X923" s="5">
        <f t="shared" si="246"/>
        <v>1</v>
      </c>
      <c r="Y923" s="5">
        <f t="shared" si="247"/>
        <v>1</v>
      </c>
      <c r="Z923" s="5">
        <f t="shared" si="248"/>
        <v>0</v>
      </c>
      <c r="AA923" s="5">
        <f t="shared" si="249"/>
        <v>0</v>
      </c>
      <c r="AB923" s="5">
        <f t="shared" si="250"/>
        <v>0</v>
      </c>
      <c r="AC923" s="5">
        <f t="shared" si="251"/>
        <v>0</v>
      </c>
      <c r="AD923" s="16"/>
      <c r="AF923" s="5">
        <f t="shared" si="252"/>
        <v>3</v>
      </c>
      <c r="AG923" s="5">
        <f t="shared" si="253"/>
        <v>3</v>
      </c>
      <c r="AH923" s="5" t="str">
        <f t="shared" si="254"/>
        <v>Correct</v>
      </c>
      <c r="AI923" t="s">
        <v>105</v>
      </c>
      <c r="AJ923">
        <v>18</v>
      </c>
      <c r="AK923" t="s">
        <v>115</v>
      </c>
      <c r="AO923" s="1"/>
      <c r="AP923" t="s">
        <v>114</v>
      </c>
      <c r="AQ923" t="s">
        <v>110</v>
      </c>
      <c r="AR923" t="s">
        <v>101</v>
      </c>
      <c r="AS923" t="s">
        <v>102</v>
      </c>
      <c r="AT923" s="1"/>
      <c r="AU923" t="s">
        <v>102</v>
      </c>
    </row>
    <row r="924" spans="1:47" x14ac:dyDescent="0.25">
      <c r="A924" s="1">
        <v>923</v>
      </c>
      <c r="H924" t="s">
        <v>44</v>
      </c>
      <c r="J924" t="s">
        <v>46</v>
      </c>
      <c r="L924" t="s">
        <v>48</v>
      </c>
      <c r="O924" s="5">
        <f t="shared" si="238"/>
        <v>3</v>
      </c>
      <c r="P924" s="5">
        <f t="shared" si="239"/>
        <v>1</v>
      </c>
      <c r="R924" s="5">
        <f t="shared" si="240"/>
        <v>0</v>
      </c>
      <c r="S924" s="5">
        <f t="shared" si="241"/>
        <v>0</v>
      </c>
      <c r="T924" s="5">
        <f t="shared" si="242"/>
        <v>0</v>
      </c>
      <c r="U924" s="5">
        <f t="shared" si="243"/>
        <v>0</v>
      </c>
      <c r="V924" s="5">
        <f t="shared" si="244"/>
        <v>0</v>
      </c>
      <c r="W924" s="5">
        <f t="shared" si="245"/>
        <v>0</v>
      </c>
      <c r="X924" s="5">
        <f t="shared" si="246"/>
        <v>1</v>
      </c>
      <c r="Y924" s="5">
        <f t="shared" si="247"/>
        <v>0</v>
      </c>
      <c r="Z924" s="5">
        <f t="shared" si="248"/>
        <v>1</v>
      </c>
      <c r="AA924" s="5">
        <f t="shared" si="249"/>
        <v>0</v>
      </c>
      <c r="AB924" s="5">
        <f t="shared" si="250"/>
        <v>1</v>
      </c>
      <c r="AC924" s="5">
        <f t="shared" si="251"/>
        <v>0</v>
      </c>
      <c r="AD924" s="16"/>
      <c r="AF924" s="5">
        <f t="shared" si="252"/>
        <v>3</v>
      </c>
      <c r="AG924" s="5">
        <f t="shared" si="253"/>
        <v>3</v>
      </c>
      <c r="AH924" s="5" t="str">
        <f t="shared" si="254"/>
        <v>Correct</v>
      </c>
      <c r="AI924" t="s">
        <v>94</v>
      </c>
      <c r="AJ924">
        <v>38</v>
      </c>
      <c r="AK924" t="s">
        <v>95</v>
      </c>
      <c r="AL924" t="s">
        <v>152</v>
      </c>
      <c r="AM924" t="s">
        <v>143</v>
      </c>
      <c r="AN924" t="s">
        <v>102</v>
      </c>
      <c r="AO924" s="1" t="s">
        <v>81</v>
      </c>
      <c r="AP924" t="s">
        <v>109</v>
      </c>
      <c r="AQ924" t="s">
        <v>103</v>
      </c>
      <c r="AR924" t="s">
        <v>101</v>
      </c>
      <c r="AS924" t="s">
        <v>102</v>
      </c>
      <c r="AT924" s="1"/>
      <c r="AU924" t="s">
        <v>98</v>
      </c>
    </row>
    <row r="925" spans="1:47" x14ac:dyDescent="0.25">
      <c r="A925" s="1">
        <v>924</v>
      </c>
      <c r="D925" t="s">
        <v>41</v>
      </c>
      <c r="H925" t="s">
        <v>44</v>
      </c>
      <c r="I925" t="s">
        <v>45</v>
      </c>
      <c r="O925" s="5">
        <f t="shared" si="238"/>
        <v>3</v>
      </c>
      <c r="P925" s="5">
        <f t="shared" si="239"/>
        <v>1</v>
      </c>
      <c r="R925" s="5">
        <f t="shared" si="240"/>
        <v>0</v>
      </c>
      <c r="S925" s="5">
        <f t="shared" si="241"/>
        <v>0</v>
      </c>
      <c r="T925" s="5">
        <f t="shared" si="242"/>
        <v>1</v>
      </c>
      <c r="U925" s="5">
        <f t="shared" si="243"/>
        <v>0</v>
      </c>
      <c r="V925" s="5">
        <f t="shared" si="244"/>
        <v>0</v>
      </c>
      <c r="W925" s="5">
        <f t="shared" si="245"/>
        <v>0</v>
      </c>
      <c r="X925" s="5">
        <f t="shared" si="246"/>
        <v>1</v>
      </c>
      <c r="Y925" s="5">
        <f t="shared" si="247"/>
        <v>1</v>
      </c>
      <c r="Z925" s="5">
        <f t="shared" si="248"/>
        <v>0</v>
      </c>
      <c r="AA925" s="5">
        <f t="shared" si="249"/>
        <v>0</v>
      </c>
      <c r="AB925" s="5">
        <f t="shared" si="250"/>
        <v>0</v>
      </c>
      <c r="AC925" s="5">
        <f t="shared" si="251"/>
        <v>0</v>
      </c>
      <c r="AD925" s="16"/>
      <c r="AF925" s="5">
        <f t="shared" si="252"/>
        <v>3</v>
      </c>
      <c r="AG925" s="5">
        <f t="shared" si="253"/>
        <v>3</v>
      </c>
      <c r="AH925" s="5" t="str">
        <f t="shared" si="254"/>
        <v>Correct</v>
      </c>
      <c r="AI925" t="s">
        <v>94</v>
      </c>
      <c r="AJ925">
        <v>40</v>
      </c>
      <c r="AK925" t="s">
        <v>115</v>
      </c>
      <c r="AM925" t="s">
        <v>89</v>
      </c>
      <c r="AN925" t="s">
        <v>98</v>
      </c>
      <c r="AO925" s="1" t="s">
        <v>81</v>
      </c>
      <c r="AT925" s="1"/>
    </row>
    <row r="926" spans="1:47" x14ac:dyDescent="0.25">
      <c r="A926" s="1">
        <v>925</v>
      </c>
      <c r="E926" t="s">
        <v>42</v>
      </c>
      <c r="F926" t="s">
        <v>43</v>
      </c>
      <c r="K926" t="s">
        <v>47</v>
      </c>
      <c r="O926" s="5">
        <f t="shared" si="238"/>
        <v>3</v>
      </c>
      <c r="P926" s="5">
        <f t="shared" si="239"/>
        <v>1</v>
      </c>
      <c r="R926" s="5">
        <f t="shared" si="240"/>
        <v>0</v>
      </c>
      <c r="S926" s="5">
        <f t="shared" si="241"/>
        <v>0</v>
      </c>
      <c r="T926" s="5">
        <f t="shared" si="242"/>
        <v>0</v>
      </c>
      <c r="U926" s="5">
        <f t="shared" si="243"/>
        <v>1</v>
      </c>
      <c r="V926" s="5">
        <f t="shared" si="244"/>
        <v>1</v>
      </c>
      <c r="W926" s="5">
        <f t="shared" si="245"/>
        <v>0</v>
      </c>
      <c r="X926" s="5">
        <f t="shared" si="246"/>
        <v>0</v>
      </c>
      <c r="Y926" s="5">
        <f t="shared" si="247"/>
        <v>0</v>
      </c>
      <c r="Z926" s="5">
        <f t="shared" si="248"/>
        <v>0</v>
      </c>
      <c r="AA926" s="5">
        <f t="shared" si="249"/>
        <v>1</v>
      </c>
      <c r="AB926" s="5">
        <f t="shared" si="250"/>
        <v>0</v>
      </c>
      <c r="AC926" s="5">
        <f t="shared" si="251"/>
        <v>0</v>
      </c>
      <c r="AD926" s="16"/>
      <c r="AF926" s="5">
        <f t="shared" si="252"/>
        <v>3</v>
      </c>
      <c r="AG926" s="5">
        <f t="shared" si="253"/>
        <v>3</v>
      </c>
      <c r="AH926" s="5" t="str">
        <f t="shared" si="254"/>
        <v>Correct</v>
      </c>
      <c r="AI926" t="s">
        <v>105</v>
      </c>
      <c r="AJ926">
        <v>49</v>
      </c>
      <c r="AK926" t="s">
        <v>95</v>
      </c>
      <c r="AO926" s="1" t="s">
        <v>306</v>
      </c>
      <c r="AP926" t="s">
        <v>126</v>
      </c>
      <c r="AQ926" t="s">
        <v>103</v>
      </c>
      <c r="AR926" t="s">
        <v>136</v>
      </c>
      <c r="AS926" t="s">
        <v>102</v>
      </c>
      <c r="AT926" s="1"/>
      <c r="AU926" t="s">
        <v>98</v>
      </c>
    </row>
    <row r="927" spans="1:47" x14ac:dyDescent="0.25">
      <c r="A927" s="1">
        <v>926</v>
      </c>
      <c r="E927" t="s">
        <v>42</v>
      </c>
      <c r="O927" s="5">
        <f t="shared" si="238"/>
        <v>1</v>
      </c>
      <c r="P927" s="5">
        <f t="shared" si="239"/>
        <v>3</v>
      </c>
      <c r="R927" s="5">
        <f t="shared" si="240"/>
        <v>0</v>
      </c>
      <c r="S927" s="5">
        <f t="shared" si="241"/>
        <v>0</v>
      </c>
      <c r="T927" s="5">
        <f t="shared" si="242"/>
        <v>0</v>
      </c>
      <c r="U927" s="5">
        <f t="shared" si="243"/>
        <v>1</v>
      </c>
      <c r="V927" s="5">
        <f t="shared" si="244"/>
        <v>0</v>
      </c>
      <c r="W927" s="5">
        <f t="shared" si="245"/>
        <v>0</v>
      </c>
      <c r="X927" s="5">
        <f t="shared" si="246"/>
        <v>0</v>
      </c>
      <c r="Y927" s="5">
        <f t="shared" si="247"/>
        <v>0</v>
      </c>
      <c r="Z927" s="5">
        <f t="shared" si="248"/>
        <v>0</v>
      </c>
      <c r="AA927" s="5">
        <f t="shared" si="249"/>
        <v>0</v>
      </c>
      <c r="AB927" s="5">
        <f t="shared" si="250"/>
        <v>0</v>
      </c>
      <c r="AC927" s="5">
        <f t="shared" si="251"/>
        <v>0</v>
      </c>
      <c r="AD927" s="16"/>
      <c r="AF927" s="5">
        <f t="shared" si="252"/>
        <v>1</v>
      </c>
      <c r="AG927" s="5">
        <f t="shared" si="253"/>
        <v>1</v>
      </c>
      <c r="AH927" s="5" t="str">
        <f t="shared" si="254"/>
        <v>Correct</v>
      </c>
      <c r="AI927" t="s">
        <v>94</v>
      </c>
      <c r="AJ927">
        <v>100</v>
      </c>
      <c r="AK927" t="s">
        <v>121</v>
      </c>
      <c r="AL927" t="s">
        <v>305</v>
      </c>
      <c r="AM927" t="s">
        <v>348</v>
      </c>
      <c r="AN927" t="s">
        <v>98</v>
      </c>
      <c r="AO927" s="1"/>
      <c r="AT927" s="1"/>
    </row>
    <row r="928" spans="1:47" x14ac:dyDescent="0.25">
      <c r="A928" s="1">
        <v>927</v>
      </c>
      <c r="C928" t="s">
        <v>40</v>
      </c>
      <c r="J928" t="s">
        <v>46</v>
      </c>
      <c r="K928" t="s">
        <v>47</v>
      </c>
      <c r="O928" s="5">
        <f t="shared" si="238"/>
        <v>3</v>
      </c>
      <c r="P928" s="5">
        <f t="shared" si="239"/>
        <v>1</v>
      </c>
      <c r="R928" s="5">
        <f t="shared" si="240"/>
        <v>0</v>
      </c>
      <c r="S928" s="5">
        <f t="shared" si="241"/>
        <v>1</v>
      </c>
      <c r="T928" s="5">
        <f t="shared" si="242"/>
        <v>0</v>
      </c>
      <c r="U928" s="5">
        <f t="shared" si="243"/>
        <v>0</v>
      </c>
      <c r="V928" s="5">
        <f t="shared" si="244"/>
        <v>0</v>
      </c>
      <c r="W928" s="5">
        <f t="shared" si="245"/>
        <v>0</v>
      </c>
      <c r="X928" s="5">
        <f t="shared" si="246"/>
        <v>0</v>
      </c>
      <c r="Y928" s="5">
        <f t="shared" si="247"/>
        <v>0</v>
      </c>
      <c r="Z928" s="5">
        <f t="shared" si="248"/>
        <v>1</v>
      </c>
      <c r="AA928" s="5">
        <f t="shared" si="249"/>
        <v>1</v>
      </c>
      <c r="AB928" s="5">
        <f t="shared" si="250"/>
        <v>0</v>
      </c>
      <c r="AC928" s="5">
        <f t="shared" si="251"/>
        <v>0</v>
      </c>
      <c r="AD928" s="16"/>
      <c r="AF928" s="5">
        <f t="shared" si="252"/>
        <v>3</v>
      </c>
      <c r="AG928" s="5">
        <f t="shared" si="253"/>
        <v>3</v>
      </c>
      <c r="AH928" s="5" t="str">
        <f t="shared" si="254"/>
        <v>Correct</v>
      </c>
      <c r="AI928" t="s">
        <v>94</v>
      </c>
      <c r="AJ928">
        <v>54</v>
      </c>
      <c r="AK928" t="s">
        <v>95</v>
      </c>
      <c r="AL928" t="s">
        <v>96</v>
      </c>
      <c r="AM928" t="s">
        <v>97</v>
      </c>
      <c r="AN928" t="s">
        <v>98</v>
      </c>
      <c r="AO928" s="1" t="s">
        <v>80</v>
      </c>
      <c r="AP928" t="s">
        <v>99</v>
      </c>
      <c r="AQ928" t="s">
        <v>100</v>
      </c>
      <c r="AR928" t="s">
        <v>101</v>
      </c>
      <c r="AS928" t="s">
        <v>102</v>
      </c>
      <c r="AT928" s="1"/>
      <c r="AU928" t="s">
        <v>102</v>
      </c>
    </row>
    <row r="929" spans="1:47" x14ac:dyDescent="0.25">
      <c r="A929" s="1">
        <v>928</v>
      </c>
      <c r="B929" t="s">
        <v>39</v>
      </c>
      <c r="H929" t="s">
        <v>44</v>
      </c>
      <c r="M929" t="s">
        <v>49</v>
      </c>
      <c r="O929" s="5">
        <f t="shared" si="238"/>
        <v>3</v>
      </c>
      <c r="P929" s="5">
        <f t="shared" si="239"/>
        <v>1</v>
      </c>
      <c r="R929" s="5">
        <f t="shared" si="240"/>
        <v>1</v>
      </c>
      <c r="S929" s="5">
        <f t="shared" si="241"/>
        <v>0</v>
      </c>
      <c r="T929" s="5">
        <f t="shared" si="242"/>
        <v>0</v>
      </c>
      <c r="U929" s="5">
        <f t="shared" si="243"/>
        <v>0</v>
      </c>
      <c r="V929" s="5">
        <f t="shared" si="244"/>
        <v>0</v>
      </c>
      <c r="W929" s="5">
        <f t="shared" si="245"/>
        <v>0</v>
      </c>
      <c r="X929" s="5">
        <f t="shared" si="246"/>
        <v>1</v>
      </c>
      <c r="Y929" s="5">
        <f t="shared" si="247"/>
        <v>0</v>
      </c>
      <c r="Z929" s="5">
        <f t="shared" si="248"/>
        <v>0</v>
      </c>
      <c r="AA929" s="5">
        <f t="shared" si="249"/>
        <v>0</v>
      </c>
      <c r="AB929" s="5">
        <f t="shared" si="250"/>
        <v>0</v>
      </c>
      <c r="AC929" s="5">
        <f t="shared" si="251"/>
        <v>1</v>
      </c>
      <c r="AD929" s="16"/>
      <c r="AF929" s="5">
        <f t="shared" si="252"/>
        <v>3</v>
      </c>
      <c r="AG929" s="5">
        <f t="shared" si="253"/>
        <v>3</v>
      </c>
      <c r="AH929" s="5" t="str">
        <f t="shared" si="254"/>
        <v>Correct</v>
      </c>
      <c r="AI929" t="s">
        <v>94</v>
      </c>
      <c r="AJ929">
        <v>77</v>
      </c>
      <c r="AK929" t="s">
        <v>95</v>
      </c>
      <c r="AL929" t="s">
        <v>96</v>
      </c>
      <c r="AM929" t="s">
        <v>97</v>
      </c>
      <c r="AN929" t="s">
        <v>98</v>
      </c>
      <c r="AO929" s="1" t="s">
        <v>80</v>
      </c>
      <c r="AP929" t="s">
        <v>99</v>
      </c>
      <c r="AQ929" t="s">
        <v>103</v>
      </c>
      <c r="AR929" t="s">
        <v>104</v>
      </c>
      <c r="AS929" t="s">
        <v>102</v>
      </c>
      <c r="AT929" s="1" t="s">
        <v>91</v>
      </c>
    </row>
    <row r="930" spans="1:47" x14ac:dyDescent="0.25">
      <c r="A930" s="1">
        <v>929</v>
      </c>
      <c r="C930" t="s">
        <v>40</v>
      </c>
      <c r="H930" t="s">
        <v>44</v>
      </c>
      <c r="M930" t="s">
        <v>49</v>
      </c>
      <c r="O930" s="5">
        <f t="shared" si="238"/>
        <v>3</v>
      </c>
      <c r="P930" s="5">
        <f t="shared" si="239"/>
        <v>1</v>
      </c>
      <c r="R930" s="5">
        <f t="shared" si="240"/>
        <v>0</v>
      </c>
      <c r="S930" s="5">
        <f t="shared" si="241"/>
        <v>1</v>
      </c>
      <c r="T930" s="5">
        <f t="shared" si="242"/>
        <v>0</v>
      </c>
      <c r="U930" s="5">
        <f t="shared" si="243"/>
        <v>0</v>
      </c>
      <c r="V930" s="5">
        <f t="shared" si="244"/>
        <v>0</v>
      </c>
      <c r="W930" s="5">
        <f t="shared" si="245"/>
        <v>0</v>
      </c>
      <c r="X930" s="5">
        <f t="shared" si="246"/>
        <v>1</v>
      </c>
      <c r="Y930" s="5">
        <f t="shared" si="247"/>
        <v>0</v>
      </c>
      <c r="Z930" s="5">
        <f t="shared" si="248"/>
        <v>0</v>
      </c>
      <c r="AA930" s="5">
        <f t="shared" si="249"/>
        <v>0</v>
      </c>
      <c r="AB930" s="5">
        <f t="shared" si="250"/>
        <v>0</v>
      </c>
      <c r="AC930" s="5">
        <f t="shared" si="251"/>
        <v>1</v>
      </c>
      <c r="AD930" s="16"/>
      <c r="AF930" s="5">
        <f t="shared" si="252"/>
        <v>3</v>
      </c>
      <c r="AG930" s="5">
        <f t="shared" si="253"/>
        <v>3</v>
      </c>
      <c r="AH930" s="5" t="str">
        <f t="shared" si="254"/>
        <v>Correct</v>
      </c>
      <c r="AI930" t="s">
        <v>105</v>
      </c>
      <c r="AJ930">
        <v>69</v>
      </c>
      <c r="AK930" t="s">
        <v>95</v>
      </c>
      <c r="AL930" t="s">
        <v>106</v>
      </c>
      <c r="AM930" t="s">
        <v>107</v>
      </c>
      <c r="AN930" t="s">
        <v>98</v>
      </c>
      <c r="AO930" s="1" t="s">
        <v>80</v>
      </c>
      <c r="AP930" t="s">
        <v>108</v>
      </c>
      <c r="AQ930" t="s">
        <v>100</v>
      </c>
      <c r="AR930" t="s">
        <v>104</v>
      </c>
      <c r="AS930" t="s">
        <v>102</v>
      </c>
      <c r="AT930" s="1" t="s">
        <v>91</v>
      </c>
      <c r="AU930" t="s">
        <v>102</v>
      </c>
    </row>
    <row r="931" spans="1:47" x14ac:dyDescent="0.25">
      <c r="A931" s="1">
        <v>930</v>
      </c>
      <c r="C931" t="s">
        <v>40</v>
      </c>
      <c r="O931" s="5">
        <f t="shared" si="238"/>
        <v>1</v>
      </c>
      <c r="P931" s="5">
        <f t="shared" si="239"/>
        <v>3</v>
      </c>
      <c r="R931" s="5">
        <f t="shared" si="240"/>
        <v>0</v>
      </c>
      <c r="S931" s="5">
        <f t="shared" si="241"/>
        <v>1</v>
      </c>
      <c r="T931" s="5">
        <f t="shared" si="242"/>
        <v>0</v>
      </c>
      <c r="U931" s="5">
        <f t="shared" si="243"/>
        <v>0</v>
      </c>
      <c r="V931" s="5">
        <f t="shared" si="244"/>
        <v>0</v>
      </c>
      <c r="W931" s="5">
        <f t="shared" si="245"/>
        <v>0</v>
      </c>
      <c r="X931" s="5">
        <f t="shared" si="246"/>
        <v>0</v>
      </c>
      <c r="Y931" s="5">
        <f t="shared" si="247"/>
        <v>0</v>
      </c>
      <c r="Z931" s="5">
        <f t="shared" si="248"/>
        <v>0</v>
      </c>
      <c r="AA931" s="5">
        <f t="shared" si="249"/>
        <v>0</v>
      </c>
      <c r="AB931" s="5">
        <f t="shared" si="250"/>
        <v>0</v>
      </c>
      <c r="AC931" s="5">
        <f t="shared" si="251"/>
        <v>0</v>
      </c>
      <c r="AD931" s="16"/>
      <c r="AF931" s="5">
        <f t="shared" si="252"/>
        <v>1</v>
      </c>
      <c r="AG931" s="5">
        <f t="shared" si="253"/>
        <v>1</v>
      </c>
      <c r="AH931" s="5" t="str">
        <f t="shared" si="254"/>
        <v>Correct</v>
      </c>
      <c r="AI931" t="s">
        <v>105</v>
      </c>
      <c r="AJ931">
        <v>66</v>
      </c>
      <c r="AK931" t="s">
        <v>95</v>
      </c>
      <c r="AL931" t="s">
        <v>106</v>
      </c>
      <c r="AM931" t="s">
        <v>107</v>
      </c>
      <c r="AN931" t="s">
        <v>98</v>
      </c>
      <c r="AO931" s="1" t="s">
        <v>80</v>
      </c>
      <c r="AP931" t="s">
        <v>109</v>
      </c>
      <c r="AQ931" t="s">
        <v>110</v>
      </c>
      <c r="AR931" t="s">
        <v>104</v>
      </c>
      <c r="AS931" t="s">
        <v>111</v>
      </c>
      <c r="AT931" s="1"/>
      <c r="AU931" t="s">
        <v>98</v>
      </c>
    </row>
    <row r="932" spans="1:47" x14ac:dyDescent="0.25">
      <c r="A932" s="1">
        <v>931</v>
      </c>
      <c r="C932" t="s">
        <v>40</v>
      </c>
      <c r="E932" t="s">
        <v>42</v>
      </c>
      <c r="G932" t="s">
        <v>37</v>
      </c>
      <c r="O932" s="5">
        <f t="shared" si="238"/>
        <v>3</v>
      </c>
      <c r="P932" s="5">
        <f t="shared" si="239"/>
        <v>1</v>
      </c>
      <c r="R932" s="5">
        <f t="shared" si="240"/>
        <v>0</v>
      </c>
      <c r="S932" s="5">
        <f t="shared" si="241"/>
        <v>1</v>
      </c>
      <c r="T932" s="5">
        <f t="shared" si="242"/>
        <v>0</v>
      </c>
      <c r="U932" s="5">
        <f t="shared" si="243"/>
        <v>1</v>
      </c>
      <c r="V932" s="5">
        <f t="shared" si="244"/>
        <v>0</v>
      </c>
      <c r="W932" s="5">
        <f t="shared" si="245"/>
        <v>1</v>
      </c>
      <c r="X932" s="5">
        <f t="shared" si="246"/>
        <v>0</v>
      </c>
      <c r="Y932" s="5">
        <f t="shared" si="247"/>
        <v>0</v>
      </c>
      <c r="Z932" s="5">
        <f t="shared" si="248"/>
        <v>0</v>
      </c>
      <c r="AA932" s="5">
        <f t="shared" si="249"/>
        <v>0</v>
      </c>
      <c r="AB932" s="5">
        <f t="shared" si="250"/>
        <v>0</v>
      </c>
      <c r="AC932" s="5">
        <f t="shared" si="251"/>
        <v>0</v>
      </c>
      <c r="AD932" s="16"/>
      <c r="AF932" s="5">
        <f t="shared" si="252"/>
        <v>3</v>
      </c>
      <c r="AG932" s="5">
        <f t="shared" si="253"/>
        <v>3</v>
      </c>
      <c r="AH932" s="5" t="str">
        <f t="shared" si="254"/>
        <v>Correct</v>
      </c>
      <c r="AI932" t="s">
        <v>94</v>
      </c>
      <c r="AJ932">
        <v>65</v>
      </c>
      <c r="AK932" t="s">
        <v>95</v>
      </c>
      <c r="AL932" t="s">
        <v>106</v>
      </c>
      <c r="AM932" t="s">
        <v>107</v>
      </c>
      <c r="AN932" t="s">
        <v>98</v>
      </c>
      <c r="AO932" s="1" t="s">
        <v>80</v>
      </c>
      <c r="AP932" t="s">
        <v>112</v>
      </c>
      <c r="AQ932" t="s">
        <v>100</v>
      </c>
      <c r="AR932" t="s">
        <v>104</v>
      </c>
      <c r="AS932" t="s">
        <v>102</v>
      </c>
      <c r="AT932" s="1" t="s">
        <v>373</v>
      </c>
      <c r="AU932" t="s">
        <v>102</v>
      </c>
    </row>
    <row r="933" spans="1:47" x14ac:dyDescent="0.25">
      <c r="A933" s="1">
        <v>932</v>
      </c>
      <c r="O933" s="5">
        <f t="shared" si="238"/>
        <v>0</v>
      </c>
      <c r="P933" s="5" t="e">
        <f t="shared" si="239"/>
        <v>#DIV/0!</v>
      </c>
      <c r="R933" s="5">
        <f t="shared" si="240"/>
        <v>0</v>
      </c>
      <c r="S933" s="5">
        <f t="shared" si="241"/>
        <v>0</v>
      </c>
      <c r="T933" s="5">
        <f t="shared" si="242"/>
        <v>0</v>
      </c>
      <c r="U933" s="5">
        <f t="shared" si="243"/>
        <v>0</v>
      </c>
      <c r="V933" s="5">
        <f t="shared" si="244"/>
        <v>0</v>
      </c>
      <c r="W933" s="5">
        <f t="shared" si="245"/>
        <v>0</v>
      </c>
      <c r="X933" s="5">
        <f t="shared" si="246"/>
        <v>0</v>
      </c>
      <c r="Y933" s="5">
        <f t="shared" si="247"/>
        <v>0</v>
      </c>
      <c r="Z933" s="5">
        <f t="shared" si="248"/>
        <v>0</v>
      </c>
      <c r="AA933" s="5">
        <f t="shared" si="249"/>
        <v>0</v>
      </c>
      <c r="AB933" s="5">
        <f t="shared" si="250"/>
        <v>0</v>
      </c>
      <c r="AC933" s="5">
        <f t="shared" si="251"/>
        <v>0</v>
      </c>
      <c r="AD933" s="16"/>
      <c r="AF933" s="5">
        <f t="shared" si="252"/>
        <v>0</v>
      </c>
      <c r="AG933" s="5">
        <f t="shared" si="253"/>
        <v>0</v>
      </c>
      <c r="AH933" s="5" t="str">
        <f t="shared" si="254"/>
        <v>Correct</v>
      </c>
      <c r="AI933" t="s">
        <v>94</v>
      </c>
      <c r="AJ933">
        <v>59</v>
      </c>
      <c r="AK933" t="s">
        <v>95</v>
      </c>
      <c r="AL933" t="s">
        <v>113</v>
      </c>
      <c r="AM933" t="s">
        <v>107</v>
      </c>
      <c r="AN933" t="s">
        <v>98</v>
      </c>
      <c r="AO933" s="1" t="s">
        <v>80</v>
      </c>
      <c r="AP933" t="s">
        <v>114</v>
      </c>
      <c r="AQ933" t="s">
        <v>103</v>
      </c>
      <c r="AS933" t="s">
        <v>102</v>
      </c>
      <c r="AT933" s="1"/>
      <c r="AU933" t="s">
        <v>98</v>
      </c>
    </row>
    <row r="934" spans="1:47" x14ac:dyDescent="0.25">
      <c r="A934" s="1">
        <v>933</v>
      </c>
      <c r="O934" s="5">
        <f t="shared" si="238"/>
        <v>0</v>
      </c>
      <c r="P934" s="5" t="e">
        <f t="shared" si="239"/>
        <v>#DIV/0!</v>
      </c>
      <c r="R934" s="5">
        <f t="shared" si="240"/>
        <v>0</v>
      </c>
      <c r="S934" s="5">
        <f t="shared" si="241"/>
        <v>0</v>
      </c>
      <c r="T934" s="5">
        <f t="shared" si="242"/>
        <v>0</v>
      </c>
      <c r="U934" s="5">
        <f t="shared" si="243"/>
        <v>0</v>
      </c>
      <c r="V934" s="5">
        <f t="shared" si="244"/>
        <v>0</v>
      </c>
      <c r="W934" s="5">
        <f t="shared" si="245"/>
        <v>0</v>
      </c>
      <c r="X934" s="5">
        <f t="shared" si="246"/>
        <v>0</v>
      </c>
      <c r="Y934" s="5">
        <f t="shared" si="247"/>
        <v>0</v>
      </c>
      <c r="Z934" s="5">
        <f t="shared" si="248"/>
        <v>0</v>
      </c>
      <c r="AA934" s="5">
        <f t="shared" si="249"/>
        <v>0</v>
      </c>
      <c r="AB934" s="5">
        <f t="shared" si="250"/>
        <v>0</v>
      </c>
      <c r="AC934" s="5">
        <f t="shared" si="251"/>
        <v>0</v>
      </c>
      <c r="AD934" s="16"/>
      <c r="AF934" s="5">
        <f t="shared" si="252"/>
        <v>0</v>
      </c>
      <c r="AG934" s="5">
        <f t="shared" si="253"/>
        <v>0</v>
      </c>
      <c r="AH934" s="5" t="str">
        <f t="shared" si="254"/>
        <v>Correct</v>
      </c>
      <c r="AI934" t="s">
        <v>94</v>
      </c>
      <c r="AJ934">
        <v>64</v>
      </c>
      <c r="AK934" t="s">
        <v>115</v>
      </c>
      <c r="AL934" t="s">
        <v>344</v>
      </c>
      <c r="AM934" t="s">
        <v>107</v>
      </c>
      <c r="AN934" t="s">
        <v>98</v>
      </c>
      <c r="AO934" s="1" t="s">
        <v>80</v>
      </c>
      <c r="AQ934" t="s">
        <v>100</v>
      </c>
      <c r="AR934" t="s">
        <v>104</v>
      </c>
      <c r="AS934" t="s">
        <v>102</v>
      </c>
      <c r="AT934" s="1" t="s">
        <v>92</v>
      </c>
      <c r="AU934" t="s">
        <v>102</v>
      </c>
    </row>
    <row r="935" spans="1:47" x14ac:dyDescent="0.25">
      <c r="A935" s="1">
        <v>934</v>
      </c>
      <c r="B935" t="s">
        <v>39</v>
      </c>
      <c r="D935" t="s">
        <v>41</v>
      </c>
      <c r="H935" t="s">
        <v>44</v>
      </c>
      <c r="O935" s="5">
        <f t="shared" si="238"/>
        <v>3</v>
      </c>
      <c r="P935" s="5">
        <f t="shared" si="239"/>
        <v>1</v>
      </c>
      <c r="R935" s="5">
        <f t="shared" si="240"/>
        <v>1</v>
      </c>
      <c r="S935" s="5">
        <f t="shared" si="241"/>
        <v>0</v>
      </c>
      <c r="T935" s="5">
        <f t="shared" si="242"/>
        <v>1</v>
      </c>
      <c r="U935" s="5">
        <f t="shared" si="243"/>
        <v>0</v>
      </c>
      <c r="V935" s="5">
        <f t="shared" si="244"/>
        <v>0</v>
      </c>
      <c r="W935" s="5">
        <f t="shared" si="245"/>
        <v>0</v>
      </c>
      <c r="X935" s="5">
        <f t="shared" si="246"/>
        <v>1</v>
      </c>
      <c r="Y935" s="5">
        <f t="shared" si="247"/>
        <v>0</v>
      </c>
      <c r="Z935" s="5">
        <f t="shared" si="248"/>
        <v>0</v>
      </c>
      <c r="AA935" s="5">
        <f t="shared" si="249"/>
        <v>0</v>
      </c>
      <c r="AB935" s="5">
        <f t="shared" si="250"/>
        <v>0</v>
      </c>
      <c r="AC935" s="5">
        <f t="shared" si="251"/>
        <v>0</v>
      </c>
      <c r="AD935" s="16"/>
      <c r="AF935" s="5">
        <f t="shared" si="252"/>
        <v>3</v>
      </c>
      <c r="AG935" s="5">
        <f t="shared" si="253"/>
        <v>3</v>
      </c>
      <c r="AH935" s="5" t="str">
        <f t="shared" si="254"/>
        <v>Correct</v>
      </c>
      <c r="AI935" t="s">
        <v>105</v>
      </c>
      <c r="AJ935">
        <v>61</v>
      </c>
      <c r="AK935" t="s">
        <v>95</v>
      </c>
      <c r="AL935" t="s">
        <v>113</v>
      </c>
      <c r="AM935" t="s">
        <v>107</v>
      </c>
      <c r="AN935" t="s">
        <v>98</v>
      </c>
      <c r="AO935" s="1" t="s">
        <v>80</v>
      </c>
      <c r="AP935" t="s">
        <v>114</v>
      </c>
      <c r="AQ935" t="s">
        <v>110</v>
      </c>
      <c r="AR935" t="s">
        <v>101</v>
      </c>
      <c r="AS935" t="s">
        <v>102</v>
      </c>
      <c r="AT935" s="1" t="s">
        <v>92</v>
      </c>
      <c r="AU935" t="s">
        <v>102</v>
      </c>
    </row>
    <row r="936" spans="1:47" x14ac:dyDescent="0.25">
      <c r="A936" s="1">
        <v>935</v>
      </c>
      <c r="E936" t="s">
        <v>42</v>
      </c>
      <c r="L936" t="s">
        <v>48</v>
      </c>
      <c r="O936" s="5">
        <f t="shared" si="238"/>
        <v>2</v>
      </c>
      <c r="P936" s="5">
        <f t="shared" si="239"/>
        <v>1.5</v>
      </c>
      <c r="R936" s="5">
        <f t="shared" si="240"/>
        <v>0</v>
      </c>
      <c r="S936" s="5">
        <f t="shared" si="241"/>
        <v>0</v>
      </c>
      <c r="T936" s="5">
        <f t="shared" si="242"/>
        <v>0</v>
      </c>
      <c r="U936" s="5">
        <f t="shared" si="243"/>
        <v>1</v>
      </c>
      <c r="V936" s="5">
        <f t="shared" si="244"/>
        <v>0</v>
      </c>
      <c r="W936" s="5">
        <f t="shared" si="245"/>
        <v>0</v>
      </c>
      <c r="X936" s="5">
        <f t="shared" si="246"/>
        <v>0</v>
      </c>
      <c r="Y936" s="5">
        <f t="shared" si="247"/>
        <v>0</v>
      </c>
      <c r="Z936" s="5">
        <f t="shared" si="248"/>
        <v>0</v>
      </c>
      <c r="AA936" s="5">
        <f t="shared" si="249"/>
        <v>0</v>
      </c>
      <c r="AB936" s="5">
        <f t="shared" si="250"/>
        <v>1</v>
      </c>
      <c r="AC936" s="5">
        <f t="shared" si="251"/>
        <v>0</v>
      </c>
      <c r="AD936" s="16"/>
      <c r="AF936" s="5">
        <f t="shared" si="252"/>
        <v>2</v>
      </c>
      <c r="AG936" s="5">
        <f t="shared" si="253"/>
        <v>2</v>
      </c>
      <c r="AH936" s="5" t="str">
        <f t="shared" si="254"/>
        <v>Correct</v>
      </c>
      <c r="AI936" t="s">
        <v>105</v>
      </c>
      <c r="AM936" t="s">
        <v>107</v>
      </c>
      <c r="AN936" t="s">
        <v>98</v>
      </c>
      <c r="AO936" s="1" t="s">
        <v>80</v>
      </c>
      <c r="AP936" t="s">
        <v>114</v>
      </c>
      <c r="AQ936" t="s">
        <v>100</v>
      </c>
      <c r="AR936" t="s">
        <v>104</v>
      </c>
      <c r="AS936" t="s">
        <v>102</v>
      </c>
      <c r="AT936" s="1" t="s">
        <v>91</v>
      </c>
      <c r="AU936" t="s">
        <v>102</v>
      </c>
    </row>
    <row r="937" spans="1:47" x14ac:dyDescent="0.25">
      <c r="A937" s="1">
        <v>936</v>
      </c>
      <c r="D937" t="s">
        <v>41</v>
      </c>
      <c r="E937" t="s">
        <v>42</v>
      </c>
      <c r="I937" t="s">
        <v>45</v>
      </c>
      <c r="O937" s="5">
        <f t="shared" si="238"/>
        <v>3</v>
      </c>
      <c r="P937" s="5">
        <f t="shared" si="239"/>
        <v>1</v>
      </c>
      <c r="R937" s="5">
        <f t="shared" si="240"/>
        <v>0</v>
      </c>
      <c r="S937" s="5">
        <f t="shared" si="241"/>
        <v>0</v>
      </c>
      <c r="T937" s="5">
        <f t="shared" si="242"/>
        <v>1</v>
      </c>
      <c r="U937" s="5">
        <f t="shared" si="243"/>
        <v>1</v>
      </c>
      <c r="V937" s="5">
        <f t="shared" si="244"/>
        <v>0</v>
      </c>
      <c r="W937" s="5">
        <f t="shared" si="245"/>
        <v>0</v>
      </c>
      <c r="X937" s="5">
        <f t="shared" si="246"/>
        <v>0</v>
      </c>
      <c r="Y937" s="5">
        <f t="shared" si="247"/>
        <v>1</v>
      </c>
      <c r="Z937" s="5">
        <f t="shared" si="248"/>
        <v>0</v>
      </c>
      <c r="AA937" s="5">
        <f t="shared" si="249"/>
        <v>0</v>
      </c>
      <c r="AB937" s="5">
        <f t="shared" si="250"/>
        <v>0</v>
      </c>
      <c r="AC937" s="5">
        <f t="shared" si="251"/>
        <v>0</v>
      </c>
      <c r="AD937" s="16"/>
      <c r="AF937" s="5">
        <f t="shared" si="252"/>
        <v>3</v>
      </c>
      <c r="AG937" s="5">
        <f t="shared" si="253"/>
        <v>3</v>
      </c>
      <c r="AH937" s="5" t="str">
        <f t="shared" si="254"/>
        <v>Correct</v>
      </c>
      <c r="AI937" t="s">
        <v>94</v>
      </c>
      <c r="AJ937">
        <v>51</v>
      </c>
      <c r="AK937" t="s">
        <v>95</v>
      </c>
      <c r="AL937" t="s">
        <v>116</v>
      </c>
      <c r="AM937" t="s">
        <v>97</v>
      </c>
      <c r="AN937" t="s">
        <v>98</v>
      </c>
      <c r="AO937" s="1" t="s">
        <v>80</v>
      </c>
      <c r="AP937" t="s">
        <v>99</v>
      </c>
      <c r="AQ937" t="s">
        <v>103</v>
      </c>
      <c r="AS937" t="s">
        <v>102</v>
      </c>
      <c r="AT937" s="1" t="s">
        <v>92</v>
      </c>
      <c r="AU937" t="s">
        <v>98</v>
      </c>
    </row>
    <row r="938" spans="1:47" x14ac:dyDescent="0.25">
      <c r="A938" s="1">
        <v>937</v>
      </c>
      <c r="C938" t="s">
        <v>40</v>
      </c>
      <c r="E938" t="s">
        <v>42</v>
      </c>
      <c r="O938" s="5">
        <f t="shared" si="238"/>
        <v>2</v>
      </c>
      <c r="P938" s="5">
        <f t="shared" si="239"/>
        <v>1.5</v>
      </c>
      <c r="R938" s="5">
        <f t="shared" si="240"/>
        <v>0</v>
      </c>
      <c r="S938" s="5">
        <f t="shared" si="241"/>
        <v>1</v>
      </c>
      <c r="T938" s="5">
        <f t="shared" si="242"/>
        <v>0</v>
      </c>
      <c r="U938" s="5">
        <f t="shared" si="243"/>
        <v>1</v>
      </c>
      <c r="V938" s="5">
        <f t="shared" si="244"/>
        <v>0</v>
      </c>
      <c r="W938" s="5">
        <f t="shared" si="245"/>
        <v>0</v>
      </c>
      <c r="X938" s="5">
        <f t="shared" si="246"/>
        <v>0</v>
      </c>
      <c r="Y938" s="5">
        <f t="shared" si="247"/>
        <v>0</v>
      </c>
      <c r="Z938" s="5">
        <f t="shared" si="248"/>
        <v>0</v>
      </c>
      <c r="AA938" s="5">
        <f t="shared" si="249"/>
        <v>0</v>
      </c>
      <c r="AB938" s="5">
        <f t="shared" si="250"/>
        <v>0</v>
      </c>
      <c r="AC938" s="5">
        <f t="shared" si="251"/>
        <v>0</v>
      </c>
      <c r="AD938" s="16"/>
      <c r="AF938" s="5">
        <f t="shared" si="252"/>
        <v>2</v>
      </c>
      <c r="AG938" s="5">
        <f t="shared" si="253"/>
        <v>2</v>
      </c>
      <c r="AH938" s="5" t="str">
        <f t="shared" si="254"/>
        <v>Correct</v>
      </c>
      <c r="AI938" t="s">
        <v>94</v>
      </c>
      <c r="AK938" t="s">
        <v>95</v>
      </c>
      <c r="AL938" t="s">
        <v>117</v>
      </c>
      <c r="AM938" t="s">
        <v>97</v>
      </c>
      <c r="AN938" t="s">
        <v>98</v>
      </c>
      <c r="AO938" s="1"/>
      <c r="AS938" t="s">
        <v>102</v>
      </c>
      <c r="AT938" s="1"/>
      <c r="AU938" t="s">
        <v>102</v>
      </c>
    </row>
    <row r="939" spans="1:47" x14ac:dyDescent="0.25">
      <c r="A939" s="1">
        <v>938</v>
      </c>
      <c r="B939" t="s">
        <v>39</v>
      </c>
      <c r="F939" t="s">
        <v>43</v>
      </c>
      <c r="H939" t="s">
        <v>44</v>
      </c>
      <c r="J939" t="s">
        <v>46</v>
      </c>
      <c r="L939" t="s">
        <v>48</v>
      </c>
      <c r="O939" s="5">
        <f t="shared" si="238"/>
        <v>5</v>
      </c>
      <c r="P939" s="5">
        <f t="shared" si="239"/>
        <v>0.6</v>
      </c>
      <c r="R939" s="5">
        <f t="shared" si="240"/>
        <v>0.6</v>
      </c>
      <c r="S939" s="5">
        <f t="shared" si="241"/>
        <v>0</v>
      </c>
      <c r="T939" s="5">
        <f t="shared" si="242"/>
        <v>0</v>
      </c>
      <c r="U939" s="5">
        <f t="shared" si="243"/>
        <v>0</v>
      </c>
      <c r="V939" s="5">
        <f t="shared" si="244"/>
        <v>0.6</v>
      </c>
      <c r="W939" s="5">
        <f t="shared" si="245"/>
        <v>0</v>
      </c>
      <c r="X939" s="5">
        <f t="shared" si="246"/>
        <v>0.6</v>
      </c>
      <c r="Y939" s="5">
        <f t="shared" si="247"/>
        <v>0</v>
      </c>
      <c r="Z939" s="5">
        <f t="shared" si="248"/>
        <v>0.6</v>
      </c>
      <c r="AA939" s="5">
        <f t="shared" si="249"/>
        <v>0</v>
      </c>
      <c r="AB939" s="5">
        <f t="shared" si="250"/>
        <v>0.6</v>
      </c>
      <c r="AC939" s="5">
        <f t="shared" si="251"/>
        <v>0</v>
      </c>
      <c r="AD939" s="16"/>
      <c r="AF939" s="5">
        <f t="shared" si="252"/>
        <v>3</v>
      </c>
      <c r="AG939" s="5">
        <f t="shared" si="253"/>
        <v>5</v>
      </c>
      <c r="AH939" s="5" t="str">
        <f t="shared" si="254"/>
        <v>Correct</v>
      </c>
      <c r="AI939" t="s">
        <v>94</v>
      </c>
      <c r="AJ939">
        <v>69</v>
      </c>
      <c r="AK939" t="s">
        <v>95</v>
      </c>
      <c r="AL939" t="s">
        <v>118</v>
      </c>
      <c r="AM939" t="s">
        <v>107</v>
      </c>
      <c r="AN939" t="s">
        <v>98</v>
      </c>
      <c r="AO939" s="1" t="s">
        <v>80</v>
      </c>
      <c r="AQ939" t="s">
        <v>120</v>
      </c>
      <c r="AR939" t="s">
        <v>104</v>
      </c>
      <c r="AS939" t="s">
        <v>102</v>
      </c>
      <c r="AT939" s="1" t="s">
        <v>373</v>
      </c>
      <c r="AU939" t="s">
        <v>98</v>
      </c>
    </row>
    <row r="940" spans="1:47" x14ac:dyDescent="0.25">
      <c r="A940" s="1">
        <v>939</v>
      </c>
      <c r="J940" t="s">
        <v>46</v>
      </c>
      <c r="O940" s="5">
        <f t="shared" si="238"/>
        <v>1</v>
      </c>
      <c r="P940" s="5">
        <f t="shared" si="239"/>
        <v>3</v>
      </c>
      <c r="R940" s="5">
        <f t="shared" si="240"/>
        <v>0</v>
      </c>
      <c r="S940" s="5">
        <f t="shared" si="241"/>
        <v>0</v>
      </c>
      <c r="T940" s="5">
        <f t="shared" si="242"/>
        <v>0</v>
      </c>
      <c r="U940" s="5">
        <f t="shared" si="243"/>
        <v>0</v>
      </c>
      <c r="V940" s="5">
        <f t="shared" si="244"/>
        <v>0</v>
      </c>
      <c r="W940" s="5">
        <f t="shared" si="245"/>
        <v>0</v>
      </c>
      <c r="X940" s="5">
        <f t="shared" si="246"/>
        <v>0</v>
      </c>
      <c r="Y940" s="5">
        <f t="shared" si="247"/>
        <v>0</v>
      </c>
      <c r="Z940" s="5">
        <f t="shared" si="248"/>
        <v>1</v>
      </c>
      <c r="AA940" s="5">
        <f t="shared" si="249"/>
        <v>0</v>
      </c>
      <c r="AB940" s="5">
        <f t="shared" si="250"/>
        <v>0</v>
      </c>
      <c r="AC940" s="5">
        <f t="shared" si="251"/>
        <v>0</v>
      </c>
      <c r="AD940" s="16"/>
      <c r="AF940" s="5">
        <f t="shared" si="252"/>
        <v>1</v>
      </c>
      <c r="AG940" s="5">
        <f t="shared" si="253"/>
        <v>1</v>
      </c>
      <c r="AH940" s="5" t="str">
        <f t="shared" si="254"/>
        <v>Correct</v>
      </c>
      <c r="AI940" t="s">
        <v>94</v>
      </c>
      <c r="AJ940">
        <v>60</v>
      </c>
      <c r="AK940" t="s">
        <v>121</v>
      </c>
      <c r="AL940" t="s">
        <v>122</v>
      </c>
      <c r="AM940" t="s">
        <v>107</v>
      </c>
      <c r="AN940" t="s">
        <v>98</v>
      </c>
      <c r="AO940" s="1" t="s">
        <v>80</v>
      </c>
      <c r="AQ940" t="s">
        <v>110</v>
      </c>
      <c r="AR940" t="s">
        <v>123</v>
      </c>
      <c r="AS940" t="s">
        <v>102</v>
      </c>
      <c r="AT940" s="1" t="s">
        <v>92</v>
      </c>
      <c r="AU940" t="s">
        <v>102</v>
      </c>
    </row>
    <row r="941" spans="1:47" x14ac:dyDescent="0.25">
      <c r="A941" s="1">
        <v>940</v>
      </c>
      <c r="B941" t="s">
        <v>39</v>
      </c>
      <c r="J941" t="s">
        <v>46</v>
      </c>
      <c r="O941" s="5">
        <f t="shared" si="238"/>
        <v>2</v>
      </c>
      <c r="P941" s="5">
        <f t="shared" si="239"/>
        <v>1.5</v>
      </c>
      <c r="R941" s="5">
        <f t="shared" si="240"/>
        <v>1</v>
      </c>
      <c r="S941" s="5">
        <f t="shared" si="241"/>
        <v>0</v>
      </c>
      <c r="T941" s="5">
        <f t="shared" si="242"/>
        <v>0</v>
      </c>
      <c r="U941" s="5">
        <f t="shared" si="243"/>
        <v>0</v>
      </c>
      <c r="V941" s="5">
        <f t="shared" si="244"/>
        <v>0</v>
      </c>
      <c r="W941" s="5">
        <f t="shared" si="245"/>
        <v>0</v>
      </c>
      <c r="X941" s="5">
        <f t="shared" si="246"/>
        <v>0</v>
      </c>
      <c r="Y941" s="5">
        <f t="shared" si="247"/>
        <v>0</v>
      </c>
      <c r="Z941" s="5">
        <f t="shared" si="248"/>
        <v>1</v>
      </c>
      <c r="AA941" s="5">
        <f t="shared" si="249"/>
        <v>0</v>
      </c>
      <c r="AB941" s="5">
        <f t="shared" si="250"/>
        <v>0</v>
      </c>
      <c r="AC941" s="5">
        <f t="shared" si="251"/>
        <v>0</v>
      </c>
      <c r="AD941" s="16"/>
      <c r="AF941" s="5">
        <f t="shared" si="252"/>
        <v>2</v>
      </c>
      <c r="AG941" s="5">
        <f t="shared" si="253"/>
        <v>2</v>
      </c>
      <c r="AH941" s="5" t="str">
        <f t="shared" si="254"/>
        <v>Correct</v>
      </c>
      <c r="AI941" t="s">
        <v>105</v>
      </c>
      <c r="AJ941">
        <v>76</v>
      </c>
      <c r="AK941" t="s">
        <v>121</v>
      </c>
      <c r="AL941" t="s">
        <v>124</v>
      </c>
      <c r="AM941" t="s">
        <v>107</v>
      </c>
      <c r="AN941" t="s">
        <v>102</v>
      </c>
      <c r="AO941" s="1" t="s">
        <v>80</v>
      </c>
      <c r="AQ941" t="s">
        <v>100</v>
      </c>
      <c r="AR941" t="s">
        <v>101</v>
      </c>
      <c r="AS941" t="s">
        <v>102</v>
      </c>
      <c r="AT941" s="1" t="s">
        <v>373</v>
      </c>
      <c r="AU941" t="s">
        <v>98</v>
      </c>
    </row>
    <row r="942" spans="1:47" x14ac:dyDescent="0.25">
      <c r="A942" s="1">
        <v>941</v>
      </c>
      <c r="J942" t="s">
        <v>46</v>
      </c>
      <c r="O942" s="5">
        <f t="shared" si="238"/>
        <v>1</v>
      </c>
      <c r="P942" s="5">
        <f t="shared" si="239"/>
        <v>3</v>
      </c>
      <c r="R942" s="5">
        <f t="shared" si="240"/>
        <v>0</v>
      </c>
      <c r="S942" s="5">
        <f t="shared" si="241"/>
        <v>0</v>
      </c>
      <c r="T942" s="5">
        <f t="shared" si="242"/>
        <v>0</v>
      </c>
      <c r="U942" s="5">
        <f t="shared" si="243"/>
        <v>0</v>
      </c>
      <c r="V942" s="5">
        <f t="shared" si="244"/>
        <v>0</v>
      </c>
      <c r="W942" s="5">
        <f t="shared" si="245"/>
        <v>0</v>
      </c>
      <c r="X942" s="5">
        <f t="shared" si="246"/>
        <v>0</v>
      </c>
      <c r="Y942" s="5">
        <f t="shared" si="247"/>
        <v>0</v>
      </c>
      <c r="Z942" s="5">
        <f t="shared" si="248"/>
        <v>1</v>
      </c>
      <c r="AA942" s="5">
        <f t="shared" si="249"/>
        <v>0</v>
      </c>
      <c r="AB942" s="5">
        <f t="shared" si="250"/>
        <v>0</v>
      </c>
      <c r="AC942" s="5">
        <f t="shared" si="251"/>
        <v>0</v>
      </c>
      <c r="AD942" s="16"/>
      <c r="AF942" s="5">
        <f t="shared" si="252"/>
        <v>1</v>
      </c>
      <c r="AG942" s="5">
        <f t="shared" si="253"/>
        <v>1</v>
      </c>
      <c r="AH942" s="5" t="str">
        <f t="shared" si="254"/>
        <v>Correct</v>
      </c>
      <c r="AI942" t="s">
        <v>94</v>
      </c>
      <c r="AJ942">
        <v>54</v>
      </c>
      <c r="AK942" t="s">
        <v>121</v>
      </c>
      <c r="AL942" t="s">
        <v>124</v>
      </c>
      <c r="AO942" s="1" t="s">
        <v>80</v>
      </c>
      <c r="AQ942" t="s">
        <v>110</v>
      </c>
      <c r="AS942" t="s">
        <v>102</v>
      </c>
      <c r="AT942" s="1"/>
      <c r="AU942" t="s">
        <v>102</v>
      </c>
    </row>
    <row r="943" spans="1:47" x14ac:dyDescent="0.25">
      <c r="A943" s="1">
        <v>942</v>
      </c>
      <c r="B943" t="s">
        <v>39</v>
      </c>
      <c r="F943" t="s">
        <v>43</v>
      </c>
      <c r="H943" t="s">
        <v>44</v>
      </c>
      <c r="I943" t="s">
        <v>45</v>
      </c>
      <c r="J943" t="s">
        <v>46</v>
      </c>
      <c r="M943" t="s">
        <v>49</v>
      </c>
      <c r="O943" s="5">
        <f t="shared" si="238"/>
        <v>6</v>
      </c>
      <c r="P943" s="5">
        <f t="shared" si="239"/>
        <v>0.5</v>
      </c>
      <c r="R943" s="5">
        <f t="shared" si="240"/>
        <v>0.5</v>
      </c>
      <c r="S943" s="5">
        <f t="shared" si="241"/>
        <v>0</v>
      </c>
      <c r="T943" s="5">
        <f t="shared" si="242"/>
        <v>0</v>
      </c>
      <c r="U943" s="5">
        <f t="shared" si="243"/>
        <v>0</v>
      </c>
      <c r="V943" s="5">
        <f t="shared" si="244"/>
        <v>0.5</v>
      </c>
      <c r="W943" s="5">
        <f t="shared" si="245"/>
        <v>0</v>
      </c>
      <c r="X943" s="5">
        <f t="shared" si="246"/>
        <v>0.5</v>
      </c>
      <c r="Y943" s="5">
        <f t="shared" si="247"/>
        <v>0.5</v>
      </c>
      <c r="Z943" s="5">
        <f t="shared" si="248"/>
        <v>0.5</v>
      </c>
      <c r="AA943" s="5">
        <f t="shared" si="249"/>
        <v>0</v>
      </c>
      <c r="AB943" s="5">
        <f t="shared" si="250"/>
        <v>0</v>
      </c>
      <c r="AC943" s="5">
        <f t="shared" si="251"/>
        <v>0.5</v>
      </c>
      <c r="AD943" s="16"/>
      <c r="AF943" s="5">
        <f t="shared" si="252"/>
        <v>3</v>
      </c>
      <c r="AG943" s="5">
        <f t="shared" si="253"/>
        <v>6</v>
      </c>
      <c r="AH943" s="5" t="str">
        <f t="shared" si="254"/>
        <v>Correct</v>
      </c>
      <c r="AI943" t="s">
        <v>94</v>
      </c>
      <c r="AJ943">
        <v>68</v>
      </c>
      <c r="AK943" t="s">
        <v>121</v>
      </c>
      <c r="AL943" t="s">
        <v>122</v>
      </c>
      <c r="AM943" t="s">
        <v>107</v>
      </c>
      <c r="AO943" s="1" t="s">
        <v>80</v>
      </c>
      <c r="AR943" t="s">
        <v>101</v>
      </c>
      <c r="AS943" t="s">
        <v>102</v>
      </c>
      <c r="AT943" s="1" t="s">
        <v>92</v>
      </c>
      <c r="AU943" t="s">
        <v>102</v>
      </c>
    </row>
    <row r="944" spans="1:47" x14ac:dyDescent="0.25">
      <c r="A944" s="1">
        <v>943</v>
      </c>
      <c r="B944" t="s">
        <v>39</v>
      </c>
      <c r="H944" t="s">
        <v>44</v>
      </c>
      <c r="O944" s="5">
        <f t="shared" si="238"/>
        <v>2</v>
      </c>
      <c r="P944" s="5">
        <f t="shared" si="239"/>
        <v>1.5</v>
      </c>
      <c r="R944" s="5">
        <f t="shared" si="240"/>
        <v>1</v>
      </c>
      <c r="S944" s="5">
        <f t="shared" si="241"/>
        <v>0</v>
      </c>
      <c r="T944" s="5">
        <f t="shared" si="242"/>
        <v>0</v>
      </c>
      <c r="U944" s="5">
        <f t="shared" si="243"/>
        <v>0</v>
      </c>
      <c r="V944" s="5">
        <f t="shared" si="244"/>
        <v>0</v>
      </c>
      <c r="W944" s="5">
        <f t="shared" si="245"/>
        <v>0</v>
      </c>
      <c r="X944" s="5">
        <f t="shared" si="246"/>
        <v>1</v>
      </c>
      <c r="Y944" s="5">
        <f t="shared" si="247"/>
        <v>0</v>
      </c>
      <c r="Z944" s="5">
        <f t="shared" si="248"/>
        <v>0</v>
      </c>
      <c r="AA944" s="5">
        <f t="shared" si="249"/>
        <v>0</v>
      </c>
      <c r="AB944" s="5">
        <f t="shared" si="250"/>
        <v>0</v>
      </c>
      <c r="AC944" s="5">
        <f t="shared" si="251"/>
        <v>0</v>
      </c>
      <c r="AD944" s="16"/>
      <c r="AF944" s="5">
        <f t="shared" si="252"/>
        <v>2</v>
      </c>
      <c r="AG944" s="5">
        <f t="shared" si="253"/>
        <v>2</v>
      </c>
      <c r="AH944" s="5" t="str">
        <f t="shared" si="254"/>
        <v>Correct</v>
      </c>
      <c r="AI944" t="s">
        <v>94</v>
      </c>
      <c r="AJ944">
        <v>64</v>
      </c>
      <c r="AK944" t="s">
        <v>121</v>
      </c>
      <c r="AL944" t="s">
        <v>124</v>
      </c>
      <c r="AM944" t="s">
        <v>107</v>
      </c>
      <c r="AN944" t="s">
        <v>98</v>
      </c>
      <c r="AO944" s="1" t="s">
        <v>80</v>
      </c>
      <c r="AP944" t="s">
        <v>109</v>
      </c>
      <c r="AQ944" t="s">
        <v>110</v>
      </c>
      <c r="AR944" t="s">
        <v>125</v>
      </c>
      <c r="AS944" t="s">
        <v>102</v>
      </c>
      <c r="AT944" s="1" t="s">
        <v>92</v>
      </c>
      <c r="AU944" t="s">
        <v>98</v>
      </c>
    </row>
    <row r="945" spans="1:47" x14ac:dyDescent="0.25">
      <c r="A945" s="1">
        <v>944</v>
      </c>
      <c r="D945" t="s">
        <v>41</v>
      </c>
      <c r="O945" s="5">
        <f t="shared" si="238"/>
        <v>1</v>
      </c>
      <c r="P945" s="5">
        <f t="shared" si="239"/>
        <v>3</v>
      </c>
      <c r="R945" s="5">
        <f t="shared" si="240"/>
        <v>0</v>
      </c>
      <c r="S945" s="5">
        <f t="shared" si="241"/>
        <v>0</v>
      </c>
      <c r="T945" s="5">
        <f t="shared" si="242"/>
        <v>1</v>
      </c>
      <c r="U945" s="5">
        <f t="shared" si="243"/>
        <v>0</v>
      </c>
      <c r="V945" s="5">
        <f t="shared" si="244"/>
        <v>0</v>
      </c>
      <c r="W945" s="5">
        <f t="shared" si="245"/>
        <v>0</v>
      </c>
      <c r="X945" s="5">
        <f t="shared" si="246"/>
        <v>0</v>
      </c>
      <c r="Y945" s="5">
        <f t="shared" si="247"/>
        <v>0</v>
      </c>
      <c r="Z945" s="5">
        <f t="shared" si="248"/>
        <v>0</v>
      </c>
      <c r="AA945" s="5">
        <f t="shared" si="249"/>
        <v>0</v>
      </c>
      <c r="AB945" s="5">
        <f t="shared" si="250"/>
        <v>0</v>
      </c>
      <c r="AC945" s="5">
        <f t="shared" si="251"/>
        <v>0</v>
      </c>
      <c r="AD945" s="16"/>
      <c r="AF945" s="5">
        <f t="shared" si="252"/>
        <v>1</v>
      </c>
      <c r="AG945" s="5">
        <f t="shared" si="253"/>
        <v>1</v>
      </c>
      <c r="AH945" s="5" t="str">
        <f t="shared" si="254"/>
        <v>Correct</v>
      </c>
      <c r="AI945" t="s">
        <v>105</v>
      </c>
      <c r="AJ945">
        <v>72</v>
      </c>
      <c r="AK945" t="s">
        <v>121</v>
      </c>
      <c r="AL945" t="s">
        <v>124</v>
      </c>
      <c r="AM945" t="s">
        <v>107</v>
      </c>
      <c r="AN945" t="s">
        <v>98</v>
      </c>
      <c r="AO945" s="1" t="s">
        <v>80</v>
      </c>
      <c r="AP945" t="s">
        <v>126</v>
      </c>
      <c r="AQ945" t="s">
        <v>120</v>
      </c>
      <c r="AR945" t="s">
        <v>104</v>
      </c>
      <c r="AS945" t="s">
        <v>102</v>
      </c>
      <c r="AT945" s="1" t="s">
        <v>373</v>
      </c>
      <c r="AU945" t="s">
        <v>102</v>
      </c>
    </row>
    <row r="946" spans="1:47" x14ac:dyDescent="0.25">
      <c r="A946" s="1">
        <v>945</v>
      </c>
      <c r="B946" t="s">
        <v>39</v>
      </c>
      <c r="C946" t="s">
        <v>40</v>
      </c>
      <c r="E946" t="s">
        <v>42</v>
      </c>
      <c r="O946" s="5">
        <f t="shared" si="238"/>
        <v>3</v>
      </c>
      <c r="P946" s="5">
        <f t="shared" si="239"/>
        <v>1</v>
      </c>
      <c r="R946" s="5">
        <f t="shared" si="240"/>
        <v>1</v>
      </c>
      <c r="S946" s="5">
        <f t="shared" si="241"/>
        <v>1</v>
      </c>
      <c r="T946" s="5">
        <f t="shared" si="242"/>
        <v>0</v>
      </c>
      <c r="U946" s="5">
        <f t="shared" si="243"/>
        <v>1</v>
      </c>
      <c r="V946" s="5">
        <f t="shared" si="244"/>
        <v>0</v>
      </c>
      <c r="W946" s="5">
        <f t="shared" si="245"/>
        <v>0</v>
      </c>
      <c r="X946" s="5">
        <f t="shared" si="246"/>
        <v>0</v>
      </c>
      <c r="Y946" s="5">
        <f t="shared" si="247"/>
        <v>0</v>
      </c>
      <c r="Z946" s="5">
        <f t="shared" si="248"/>
        <v>0</v>
      </c>
      <c r="AA946" s="5">
        <f t="shared" si="249"/>
        <v>0</v>
      </c>
      <c r="AB946" s="5">
        <f t="shared" si="250"/>
        <v>0</v>
      </c>
      <c r="AC946" s="5">
        <f t="shared" si="251"/>
        <v>0</v>
      </c>
      <c r="AD946" s="16"/>
      <c r="AF946" s="5">
        <f t="shared" si="252"/>
        <v>3</v>
      </c>
      <c r="AG946" s="5">
        <f t="shared" si="253"/>
        <v>3</v>
      </c>
      <c r="AH946" s="5" t="str">
        <f t="shared" si="254"/>
        <v>Correct</v>
      </c>
      <c r="AI946" t="s">
        <v>105</v>
      </c>
      <c r="AJ946">
        <v>36</v>
      </c>
      <c r="AK946" t="s">
        <v>121</v>
      </c>
      <c r="AL946" t="s">
        <v>124</v>
      </c>
      <c r="AM946" t="s">
        <v>107</v>
      </c>
      <c r="AN946" t="s">
        <v>98</v>
      </c>
      <c r="AO946" s="1" t="s">
        <v>80</v>
      </c>
      <c r="AP946" t="s">
        <v>126</v>
      </c>
      <c r="AQ946" t="s">
        <v>110</v>
      </c>
      <c r="AR946" t="s">
        <v>101</v>
      </c>
      <c r="AS946" t="s">
        <v>102</v>
      </c>
      <c r="AT946" s="1" t="s">
        <v>92</v>
      </c>
      <c r="AU946" t="s">
        <v>102</v>
      </c>
    </row>
    <row r="947" spans="1:47" x14ac:dyDescent="0.25">
      <c r="A947" s="1">
        <v>946</v>
      </c>
      <c r="G947" t="s">
        <v>37</v>
      </c>
      <c r="O947" s="5">
        <f t="shared" si="238"/>
        <v>1</v>
      </c>
      <c r="P947" s="5">
        <f t="shared" si="239"/>
        <v>3</v>
      </c>
      <c r="R947" s="5">
        <f t="shared" si="240"/>
        <v>0</v>
      </c>
      <c r="S947" s="5">
        <f t="shared" si="241"/>
        <v>0</v>
      </c>
      <c r="T947" s="5">
        <f t="shared" si="242"/>
        <v>0</v>
      </c>
      <c r="U947" s="5">
        <f t="shared" si="243"/>
        <v>0</v>
      </c>
      <c r="V947" s="5">
        <f t="shared" si="244"/>
        <v>0</v>
      </c>
      <c r="W947" s="5">
        <f t="shared" si="245"/>
        <v>1</v>
      </c>
      <c r="X947" s="5">
        <f t="shared" si="246"/>
        <v>0</v>
      </c>
      <c r="Y947" s="5">
        <f t="shared" si="247"/>
        <v>0</v>
      </c>
      <c r="Z947" s="5">
        <f t="shared" si="248"/>
        <v>0</v>
      </c>
      <c r="AA947" s="5">
        <f t="shared" si="249"/>
        <v>0</v>
      </c>
      <c r="AB947" s="5">
        <f t="shared" si="250"/>
        <v>0</v>
      </c>
      <c r="AC947" s="5">
        <f t="shared" si="251"/>
        <v>0</v>
      </c>
      <c r="AD947" s="16"/>
      <c r="AF947" s="5">
        <f t="shared" si="252"/>
        <v>1</v>
      </c>
      <c r="AG947" s="5">
        <f t="shared" si="253"/>
        <v>1</v>
      </c>
      <c r="AH947" s="5" t="str">
        <f t="shared" si="254"/>
        <v>Correct</v>
      </c>
      <c r="AI947" t="s">
        <v>94</v>
      </c>
      <c r="AJ947">
        <v>88</v>
      </c>
      <c r="AK947" t="s">
        <v>121</v>
      </c>
      <c r="AL947" t="s">
        <v>124</v>
      </c>
      <c r="AM947" t="s">
        <v>107</v>
      </c>
      <c r="AN947" t="s">
        <v>98</v>
      </c>
      <c r="AO947" s="1" t="s">
        <v>80</v>
      </c>
      <c r="AP947" t="s">
        <v>114</v>
      </c>
      <c r="AQ947" t="s">
        <v>100</v>
      </c>
      <c r="AR947" t="s">
        <v>104</v>
      </c>
      <c r="AS947" t="s">
        <v>102</v>
      </c>
      <c r="AT947" s="1" t="s">
        <v>373</v>
      </c>
      <c r="AU947" t="s">
        <v>98</v>
      </c>
    </row>
    <row r="948" spans="1:47" x14ac:dyDescent="0.25">
      <c r="A948" s="1">
        <v>947</v>
      </c>
      <c r="B948" t="s">
        <v>39</v>
      </c>
      <c r="E948" t="s">
        <v>42</v>
      </c>
      <c r="J948" t="s">
        <v>46</v>
      </c>
      <c r="O948" s="5">
        <f t="shared" si="238"/>
        <v>3</v>
      </c>
      <c r="P948" s="5">
        <f t="shared" si="239"/>
        <v>1</v>
      </c>
      <c r="R948" s="5">
        <f t="shared" si="240"/>
        <v>1</v>
      </c>
      <c r="S948" s="5">
        <f t="shared" si="241"/>
        <v>0</v>
      </c>
      <c r="T948" s="5">
        <f t="shared" si="242"/>
        <v>0</v>
      </c>
      <c r="U948" s="5">
        <f t="shared" si="243"/>
        <v>1</v>
      </c>
      <c r="V948" s="5">
        <f t="shared" si="244"/>
        <v>0</v>
      </c>
      <c r="W948" s="5">
        <f t="shared" si="245"/>
        <v>0</v>
      </c>
      <c r="X948" s="5">
        <f t="shared" si="246"/>
        <v>0</v>
      </c>
      <c r="Y948" s="5">
        <f t="shared" si="247"/>
        <v>0</v>
      </c>
      <c r="Z948" s="5">
        <f t="shared" si="248"/>
        <v>1</v>
      </c>
      <c r="AA948" s="5">
        <f t="shared" si="249"/>
        <v>0</v>
      </c>
      <c r="AB948" s="5">
        <f t="shared" si="250"/>
        <v>0</v>
      </c>
      <c r="AC948" s="5">
        <f t="shared" si="251"/>
        <v>0</v>
      </c>
      <c r="AD948" s="16"/>
      <c r="AF948" s="5">
        <f t="shared" si="252"/>
        <v>3</v>
      </c>
      <c r="AG948" s="5">
        <f t="shared" si="253"/>
        <v>3</v>
      </c>
      <c r="AH948" s="5" t="str">
        <f t="shared" si="254"/>
        <v>Correct</v>
      </c>
      <c r="AI948" t="s">
        <v>94</v>
      </c>
      <c r="AJ948">
        <v>58</v>
      </c>
      <c r="AK948" t="s">
        <v>121</v>
      </c>
      <c r="AL948" t="s">
        <v>124</v>
      </c>
      <c r="AM948" t="s">
        <v>107</v>
      </c>
      <c r="AN948" t="s">
        <v>98</v>
      </c>
      <c r="AO948" s="1" t="s">
        <v>85</v>
      </c>
      <c r="AP948" t="s">
        <v>114</v>
      </c>
      <c r="AQ948" t="s">
        <v>100</v>
      </c>
      <c r="AR948" t="s">
        <v>101</v>
      </c>
      <c r="AS948" t="s">
        <v>102</v>
      </c>
      <c r="AT948" s="1" t="s">
        <v>92</v>
      </c>
      <c r="AU948" t="s">
        <v>102</v>
      </c>
    </row>
    <row r="949" spans="1:47" x14ac:dyDescent="0.25">
      <c r="A949" s="1">
        <v>948</v>
      </c>
      <c r="B949" t="s">
        <v>39</v>
      </c>
      <c r="O949" s="5">
        <f t="shared" si="238"/>
        <v>1</v>
      </c>
      <c r="P949" s="5">
        <f t="shared" si="239"/>
        <v>3</v>
      </c>
      <c r="R949" s="5">
        <f t="shared" si="240"/>
        <v>1</v>
      </c>
      <c r="S949" s="5">
        <f t="shared" si="241"/>
        <v>0</v>
      </c>
      <c r="T949" s="5">
        <f t="shared" si="242"/>
        <v>0</v>
      </c>
      <c r="U949" s="5">
        <f t="shared" si="243"/>
        <v>0</v>
      </c>
      <c r="V949" s="5">
        <f t="shared" si="244"/>
        <v>0</v>
      </c>
      <c r="W949" s="5">
        <f t="shared" si="245"/>
        <v>0</v>
      </c>
      <c r="X949" s="5">
        <f t="shared" si="246"/>
        <v>0</v>
      </c>
      <c r="Y949" s="5">
        <f t="shared" si="247"/>
        <v>0</v>
      </c>
      <c r="Z949" s="5">
        <f t="shared" si="248"/>
        <v>0</v>
      </c>
      <c r="AA949" s="5">
        <f t="shared" si="249"/>
        <v>0</v>
      </c>
      <c r="AB949" s="5">
        <f t="shared" si="250"/>
        <v>0</v>
      </c>
      <c r="AC949" s="5">
        <f t="shared" si="251"/>
        <v>0</v>
      </c>
      <c r="AD949" s="16"/>
      <c r="AF949" s="5">
        <f t="shared" si="252"/>
        <v>1</v>
      </c>
      <c r="AG949" s="5">
        <f t="shared" si="253"/>
        <v>1</v>
      </c>
      <c r="AH949" s="5" t="str">
        <f t="shared" si="254"/>
        <v>Correct</v>
      </c>
      <c r="AI949" t="s">
        <v>94</v>
      </c>
      <c r="AJ949">
        <v>70</v>
      </c>
      <c r="AK949" t="s">
        <v>121</v>
      </c>
      <c r="AL949" t="s">
        <v>124</v>
      </c>
      <c r="AM949" t="s">
        <v>107</v>
      </c>
      <c r="AN949" t="s">
        <v>98</v>
      </c>
      <c r="AO949" s="1" t="s">
        <v>80</v>
      </c>
      <c r="AP949" t="s">
        <v>114</v>
      </c>
      <c r="AQ949" t="s">
        <v>110</v>
      </c>
      <c r="AR949" t="s">
        <v>104</v>
      </c>
      <c r="AS949" t="s">
        <v>102</v>
      </c>
      <c r="AT949" s="1" t="s">
        <v>373</v>
      </c>
      <c r="AU949" t="s">
        <v>102</v>
      </c>
    </row>
    <row r="950" spans="1:47" x14ac:dyDescent="0.25">
      <c r="A950" s="1">
        <v>949</v>
      </c>
      <c r="C950" t="s">
        <v>40</v>
      </c>
      <c r="H950" t="s">
        <v>44</v>
      </c>
      <c r="J950" t="s">
        <v>46</v>
      </c>
      <c r="O950" s="5">
        <f t="shared" si="238"/>
        <v>3</v>
      </c>
      <c r="P950" s="5">
        <f t="shared" si="239"/>
        <v>1</v>
      </c>
      <c r="R950" s="5">
        <f t="shared" si="240"/>
        <v>0</v>
      </c>
      <c r="S950" s="5">
        <f t="shared" si="241"/>
        <v>1</v>
      </c>
      <c r="T950" s="5">
        <f t="shared" si="242"/>
        <v>0</v>
      </c>
      <c r="U950" s="5">
        <f t="shared" si="243"/>
        <v>0</v>
      </c>
      <c r="V950" s="5">
        <f t="shared" si="244"/>
        <v>0</v>
      </c>
      <c r="W950" s="5">
        <f t="shared" si="245"/>
        <v>0</v>
      </c>
      <c r="X950" s="5">
        <f t="shared" si="246"/>
        <v>1</v>
      </c>
      <c r="Y950" s="5">
        <f t="shared" si="247"/>
        <v>0</v>
      </c>
      <c r="Z950" s="5">
        <f t="shared" si="248"/>
        <v>1</v>
      </c>
      <c r="AA950" s="5">
        <f t="shared" si="249"/>
        <v>0</v>
      </c>
      <c r="AB950" s="5">
        <f t="shared" si="250"/>
        <v>0</v>
      </c>
      <c r="AC950" s="5">
        <f t="shared" si="251"/>
        <v>0</v>
      </c>
      <c r="AD950" s="16"/>
      <c r="AF950" s="5">
        <f t="shared" si="252"/>
        <v>3</v>
      </c>
      <c r="AG950" s="5">
        <f t="shared" si="253"/>
        <v>3</v>
      </c>
      <c r="AH950" s="5" t="str">
        <f t="shared" si="254"/>
        <v>Correct</v>
      </c>
      <c r="AI950" t="s">
        <v>105</v>
      </c>
      <c r="AJ950">
        <v>64</v>
      </c>
      <c r="AK950" t="s">
        <v>95</v>
      </c>
      <c r="AL950" t="s">
        <v>127</v>
      </c>
      <c r="AM950" t="s">
        <v>128</v>
      </c>
      <c r="AN950" t="s">
        <v>98</v>
      </c>
      <c r="AO950" s="1" t="s">
        <v>363</v>
      </c>
      <c r="AP950" t="s">
        <v>126</v>
      </c>
      <c r="AQ950" t="s">
        <v>100</v>
      </c>
      <c r="AR950" t="s">
        <v>104</v>
      </c>
      <c r="AS950" t="s">
        <v>102</v>
      </c>
      <c r="AT950" s="1" t="s">
        <v>92</v>
      </c>
      <c r="AU950" t="s">
        <v>102</v>
      </c>
    </row>
    <row r="951" spans="1:47" x14ac:dyDescent="0.25">
      <c r="A951" s="1">
        <v>950</v>
      </c>
      <c r="C951" t="s">
        <v>40</v>
      </c>
      <c r="E951" t="s">
        <v>42</v>
      </c>
      <c r="F951" t="s">
        <v>43</v>
      </c>
      <c r="O951" s="5">
        <f t="shared" si="238"/>
        <v>3</v>
      </c>
      <c r="P951" s="5">
        <f t="shared" si="239"/>
        <v>1</v>
      </c>
      <c r="R951" s="5">
        <f t="shared" si="240"/>
        <v>0</v>
      </c>
      <c r="S951" s="5">
        <f t="shared" si="241"/>
        <v>1</v>
      </c>
      <c r="T951" s="5">
        <f t="shared" si="242"/>
        <v>0</v>
      </c>
      <c r="U951" s="5">
        <f t="shared" si="243"/>
        <v>1</v>
      </c>
      <c r="V951" s="5">
        <f t="shared" si="244"/>
        <v>1</v>
      </c>
      <c r="W951" s="5">
        <f t="shared" si="245"/>
        <v>0</v>
      </c>
      <c r="X951" s="5">
        <f t="shared" si="246"/>
        <v>0</v>
      </c>
      <c r="Y951" s="5">
        <f t="shared" si="247"/>
        <v>0</v>
      </c>
      <c r="Z951" s="5">
        <f t="shared" si="248"/>
        <v>0</v>
      </c>
      <c r="AA951" s="5">
        <f t="shared" si="249"/>
        <v>0</v>
      </c>
      <c r="AB951" s="5">
        <f t="shared" si="250"/>
        <v>0</v>
      </c>
      <c r="AC951" s="5">
        <f t="shared" si="251"/>
        <v>0</v>
      </c>
      <c r="AD951" s="16"/>
      <c r="AF951" s="5">
        <f t="shared" si="252"/>
        <v>3</v>
      </c>
      <c r="AG951" s="5">
        <f t="shared" si="253"/>
        <v>3</v>
      </c>
      <c r="AH951" s="5" t="str">
        <f t="shared" si="254"/>
        <v>Correct</v>
      </c>
      <c r="AI951" t="s">
        <v>94</v>
      </c>
      <c r="AJ951">
        <v>55</v>
      </c>
      <c r="AK951" t="s">
        <v>95</v>
      </c>
      <c r="AL951" t="s">
        <v>129</v>
      </c>
      <c r="AM951" t="s">
        <v>107</v>
      </c>
      <c r="AO951" s="1" t="s">
        <v>80</v>
      </c>
      <c r="AP951" t="s">
        <v>114</v>
      </c>
      <c r="AQ951" t="s">
        <v>110</v>
      </c>
      <c r="AR951" t="s">
        <v>101</v>
      </c>
      <c r="AS951" t="s">
        <v>102</v>
      </c>
      <c r="AT951" s="1" t="s">
        <v>92</v>
      </c>
      <c r="AU951" t="s">
        <v>102</v>
      </c>
    </row>
    <row r="952" spans="1:47" x14ac:dyDescent="0.25">
      <c r="A952" s="1">
        <v>951</v>
      </c>
      <c r="O952" s="5">
        <f t="shared" si="238"/>
        <v>0</v>
      </c>
      <c r="P952" s="5" t="e">
        <f t="shared" si="239"/>
        <v>#DIV/0!</v>
      </c>
      <c r="R952" s="5">
        <f t="shared" si="240"/>
        <v>0</v>
      </c>
      <c r="S952" s="5">
        <f t="shared" si="241"/>
        <v>0</v>
      </c>
      <c r="T952" s="5">
        <f t="shared" si="242"/>
        <v>0</v>
      </c>
      <c r="U952" s="5">
        <f t="shared" si="243"/>
        <v>0</v>
      </c>
      <c r="V952" s="5">
        <f t="shared" si="244"/>
        <v>0</v>
      </c>
      <c r="W952" s="5">
        <f t="shared" si="245"/>
        <v>0</v>
      </c>
      <c r="X952" s="5">
        <f t="shared" si="246"/>
        <v>0</v>
      </c>
      <c r="Y952" s="5">
        <f t="shared" si="247"/>
        <v>0</v>
      </c>
      <c r="Z952" s="5">
        <f t="shared" si="248"/>
        <v>0</v>
      </c>
      <c r="AA952" s="5">
        <f t="shared" si="249"/>
        <v>0</v>
      </c>
      <c r="AB952" s="5">
        <f t="shared" si="250"/>
        <v>0</v>
      </c>
      <c r="AC952" s="5">
        <f t="shared" si="251"/>
        <v>0</v>
      </c>
      <c r="AD952" s="16"/>
      <c r="AF952" s="5">
        <f t="shared" si="252"/>
        <v>0</v>
      </c>
      <c r="AG952" s="5">
        <f t="shared" si="253"/>
        <v>0</v>
      </c>
      <c r="AH952" s="5" t="str">
        <f t="shared" si="254"/>
        <v>Correct</v>
      </c>
      <c r="AI952" t="s">
        <v>105</v>
      </c>
      <c r="AJ952">
        <v>83</v>
      </c>
      <c r="AK952" t="s">
        <v>95</v>
      </c>
      <c r="AL952" t="s">
        <v>130</v>
      </c>
      <c r="AM952" t="s">
        <v>107</v>
      </c>
      <c r="AN952" t="s">
        <v>98</v>
      </c>
      <c r="AO952" s="1" t="s">
        <v>80</v>
      </c>
      <c r="AQ952" t="s">
        <v>110</v>
      </c>
      <c r="AR952" t="s">
        <v>104</v>
      </c>
      <c r="AS952" t="s">
        <v>102</v>
      </c>
      <c r="AT952" s="1"/>
      <c r="AU952" t="s">
        <v>102</v>
      </c>
    </row>
    <row r="953" spans="1:47" x14ac:dyDescent="0.25">
      <c r="A953" s="1">
        <v>952</v>
      </c>
      <c r="C953" t="s">
        <v>40</v>
      </c>
      <c r="H953" t="s">
        <v>44</v>
      </c>
      <c r="L953" t="s">
        <v>48</v>
      </c>
      <c r="O953" s="5">
        <f t="shared" si="238"/>
        <v>3</v>
      </c>
      <c r="P953" s="5">
        <f t="shared" si="239"/>
        <v>1</v>
      </c>
      <c r="R953" s="5">
        <f t="shared" si="240"/>
        <v>0</v>
      </c>
      <c r="S953" s="5">
        <f t="shared" si="241"/>
        <v>1</v>
      </c>
      <c r="T953" s="5">
        <f t="shared" si="242"/>
        <v>0</v>
      </c>
      <c r="U953" s="5">
        <f t="shared" si="243"/>
        <v>0</v>
      </c>
      <c r="V953" s="5">
        <f t="shared" si="244"/>
        <v>0</v>
      </c>
      <c r="W953" s="5">
        <f t="shared" si="245"/>
        <v>0</v>
      </c>
      <c r="X953" s="5">
        <f t="shared" si="246"/>
        <v>1</v>
      </c>
      <c r="Y953" s="5">
        <f t="shared" si="247"/>
        <v>0</v>
      </c>
      <c r="Z953" s="5">
        <f t="shared" si="248"/>
        <v>0</v>
      </c>
      <c r="AA953" s="5">
        <f t="shared" si="249"/>
        <v>0</v>
      </c>
      <c r="AB953" s="5">
        <f t="shared" si="250"/>
        <v>1</v>
      </c>
      <c r="AC953" s="5">
        <f t="shared" si="251"/>
        <v>0</v>
      </c>
      <c r="AD953" s="16"/>
      <c r="AF953" s="5">
        <f t="shared" si="252"/>
        <v>3</v>
      </c>
      <c r="AG953" s="5">
        <f t="shared" si="253"/>
        <v>3</v>
      </c>
      <c r="AH953" s="5" t="str">
        <f t="shared" si="254"/>
        <v>Correct</v>
      </c>
      <c r="AI953" t="s">
        <v>105</v>
      </c>
      <c r="AJ953">
        <v>78</v>
      </c>
      <c r="AK953" t="s">
        <v>95</v>
      </c>
      <c r="AL953" t="s">
        <v>130</v>
      </c>
      <c r="AM953" t="s">
        <v>107</v>
      </c>
      <c r="AN953" t="s">
        <v>98</v>
      </c>
      <c r="AO953" s="1" t="s">
        <v>80</v>
      </c>
      <c r="AP953" t="s">
        <v>114</v>
      </c>
      <c r="AQ953" t="s">
        <v>110</v>
      </c>
      <c r="AR953" t="s">
        <v>104</v>
      </c>
      <c r="AS953" t="s">
        <v>102</v>
      </c>
      <c r="AT953" s="1"/>
      <c r="AU953" t="s">
        <v>98</v>
      </c>
    </row>
    <row r="954" spans="1:47" x14ac:dyDescent="0.25">
      <c r="A954" s="1">
        <v>953</v>
      </c>
      <c r="B954" t="s">
        <v>39</v>
      </c>
      <c r="J954" t="s">
        <v>46</v>
      </c>
      <c r="L954" t="s">
        <v>48</v>
      </c>
      <c r="O954" s="5">
        <f t="shared" si="238"/>
        <v>3</v>
      </c>
      <c r="P954" s="5">
        <f t="shared" si="239"/>
        <v>1</v>
      </c>
      <c r="R954" s="5">
        <f t="shared" si="240"/>
        <v>1</v>
      </c>
      <c r="S954" s="5">
        <f t="shared" si="241"/>
        <v>0</v>
      </c>
      <c r="T954" s="5">
        <f t="shared" si="242"/>
        <v>0</v>
      </c>
      <c r="U954" s="5">
        <f t="shared" si="243"/>
        <v>0</v>
      </c>
      <c r="V954" s="5">
        <f t="shared" si="244"/>
        <v>0</v>
      </c>
      <c r="W954" s="5">
        <f t="shared" si="245"/>
        <v>0</v>
      </c>
      <c r="X954" s="5">
        <f t="shared" si="246"/>
        <v>0</v>
      </c>
      <c r="Y954" s="5">
        <f t="shared" si="247"/>
        <v>0</v>
      </c>
      <c r="Z954" s="5">
        <f t="shared" si="248"/>
        <v>1</v>
      </c>
      <c r="AA954" s="5">
        <f t="shared" si="249"/>
        <v>0</v>
      </c>
      <c r="AB954" s="5">
        <f t="shared" si="250"/>
        <v>1</v>
      </c>
      <c r="AC954" s="5">
        <f t="shared" si="251"/>
        <v>0</v>
      </c>
      <c r="AD954" s="16"/>
      <c r="AF954" s="5">
        <f t="shared" si="252"/>
        <v>3</v>
      </c>
      <c r="AG954" s="5">
        <f t="shared" si="253"/>
        <v>3</v>
      </c>
      <c r="AH954" s="5" t="str">
        <f t="shared" si="254"/>
        <v>Correct</v>
      </c>
      <c r="AI954" t="s">
        <v>105</v>
      </c>
      <c r="AJ954">
        <v>65</v>
      </c>
      <c r="AK954" t="s">
        <v>95</v>
      </c>
      <c r="AL954" t="s">
        <v>130</v>
      </c>
      <c r="AM954" t="s">
        <v>107</v>
      </c>
      <c r="AN954" t="s">
        <v>98</v>
      </c>
      <c r="AO954" s="1" t="s">
        <v>80</v>
      </c>
      <c r="AP954" t="s">
        <v>114</v>
      </c>
      <c r="AQ954" t="s">
        <v>100</v>
      </c>
      <c r="AR954" t="s">
        <v>104</v>
      </c>
      <c r="AS954" t="s">
        <v>102</v>
      </c>
      <c r="AT954" s="1" t="s">
        <v>92</v>
      </c>
      <c r="AU954" t="s">
        <v>102</v>
      </c>
    </row>
    <row r="955" spans="1:47" x14ac:dyDescent="0.25">
      <c r="A955" s="1">
        <v>954</v>
      </c>
      <c r="B955" t="s">
        <v>39</v>
      </c>
      <c r="C955" t="s">
        <v>40</v>
      </c>
      <c r="G955" t="s">
        <v>37</v>
      </c>
      <c r="O955" s="5">
        <f t="shared" si="238"/>
        <v>3</v>
      </c>
      <c r="P955" s="5">
        <f t="shared" si="239"/>
        <v>1</v>
      </c>
      <c r="R955" s="5">
        <f t="shared" si="240"/>
        <v>1</v>
      </c>
      <c r="S955" s="5">
        <f t="shared" si="241"/>
        <v>1</v>
      </c>
      <c r="T955" s="5">
        <f t="shared" si="242"/>
        <v>0</v>
      </c>
      <c r="U955" s="5">
        <f t="shared" si="243"/>
        <v>0</v>
      </c>
      <c r="V955" s="5">
        <f t="shared" si="244"/>
        <v>0</v>
      </c>
      <c r="W955" s="5">
        <f t="shared" si="245"/>
        <v>1</v>
      </c>
      <c r="X955" s="5">
        <f t="shared" si="246"/>
        <v>0</v>
      </c>
      <c r="Y955" s="5">
        <f t="shared" si="247"/>
        <v>0</v>
      </c>
      <c r="Z955" s="5">
        <f t="shared" si="248"/>
        <v>0</v>
      </c>
      <c r="AA955" s="5">
        <f t="shared" si="249"/>
        <v>0</v>
      </c>
      <c r="AB955" s="5">
        <f t="shared" si="250"/>
        <v>0</v>
      </c>
      <c r="AC955" s="5">
        <f t="shared" si="251"/>
        <v>0</v>
      </c>
      <c r="AD955" s="16"/>
      <c r="AF955" s="5">
        <f t="shared" si="252"/>
        <v>3</v>
      </c>
      <c r="AG955" s="5">
        <f t="shared" si="253"/>
        <v>3</v>
      </c>
      <c r="AH955" s="5" t="str">
        <f t="shared" si="254"/>
        <v>Correct</v>
      </c>
      <c r="AI955" t="s">
        <v>105</v>
      </c>
      <c r="AJ955">
        <v>72</v>
      </c>
      <c r="AK955" t="s">
        <v>95</v>
      </c>
      <c r="AL955" t="s">
        <v>145</v>
      </c>
      <c r="AM955" t="s">
        <v>107</v>
      </c>
      <c r="AO955" s="1" t="s">
        <v>82</v>
      </c>
      <c r="AP955" t="s">
        <v>108</v>
      </c>
      <c r="AQ955" t="s">
        <v>132</v>
      </c>
      <c r="AR955" t="s">
        <v>104</v>
      </c>
      <c r="AT955" s="1" t="s">
        <v>92</v>
      </c>
    </row>
    <row r="956" spans="1:47" x14ac:dyDescent="0.25">
      <c r="A956" s="1">
        <v>955</v>
      </c>
      <c r="B956" t="s">
        <v>39</v>
      </c>
      <c r="D956" t="s">
        <v>41</v>
      </c>
      <c r="F956" t="s">
        <v>43</v>
      </c>
      <c r="G956" t="s">
        <v>37</v>
      </c>
      <c r="J956" t="s">
        <v>46</v>
      </c>
      <c r="O956" s="5">
        <f t="shared" si="238"/>
        <v>5</v>
      </c>
      <c r="P956" s="5">
        <f t="shared" si="239"/>
        <v>0.6</v>
      </c>
      <c r="R956" s="5">
        <f t="shared" si="240"/>
        <v>0.6</v>
      </c>
      <c r="S956" s="5">
        <f t="shared" si="241"/>
        <v>0</v>
      </c>
      <c r="T956" s="5">
        <f t="shared" si="242"/>
        <v>0.6</v>
      </c>
      <c r="U956" s="5">
        <f t="shared" si="243"/>
        <v>0</v>
      </c>
      <c r="V956" s="5">
        <f t="shared" si="244"/>
        <v>0.6</v>
      </c>
      <c r="W956" s="5">
        <f t="shared" si="245"/>
        <v>0.6</v>
      </c>
      <c r="X956" s="5">
        <f t="shared" si="246"/>
        <v>0</v>
      </c>
      <c r="Y956" s="5">
        <f t="shared" si="247"/>
        <v>0</v>
      </c>
      <c r="Z956" s="5">
        <f t="shared" si="248"/>
        <v>0.6</v>
      </c>
      <c r="AA956" s="5">
        <f t="shared" si="249"/>
        <v>0</v>
      </c>
      <c r="AB956" s="5">
        <f t="shared" si="250"/>
        <v>0</v>
      </c>
      <c r="AC956" s="5">
        <f t="shared" si="251"/>
        <v>0</v>
      </c>
      <c r="AD956" s="16"/>
      <c r="AF956" s="5">
        <f t="shared" si="252"/>
        <v>3</v>
      </c>
      <c r="AG956" s="5">
        <f t="shared" si="253"/>
        <v>5</v>
      </c>
      <c r="AH956" s="5" t="str">
        <f t="shared" si="254"/>
        <v>Correct</v>
      </c>
      <c r="AI956" t="s">
        <v>94</v>
      </c>
      <c r="AJ956">
        <v>68</v>
      </c>
      <c r="AK956" t="s">
        <v>115</v>
      </c>
      <c r="AL956" t="s">
        <v>345</v>
      </c>
      <c r="AM956" t="s">
        <v>107</v>
      </c>
      <c r="AN956" t="s">
        <v>98</v>
      </c>
      <c r="AO956" s="1" t="s">
        <v>80</v>
      </c>
      <c r="AQ956" t="s">
        <v>110</v>
      </c>
      <c r="AR956" t="s">
        <v>104</v>
      </c>
      <c r="AS956" t="s">
        <v>102</v>
      </c>
      <c r="AT956" s="1" t="s">
        <v>373</v>
      </c>
      <c r="AU956" t="s">
        <v>98</v>
      </c>
    </row>
    <row r="957" spans="1:47" x14ac:dyDescent="0.25">
      <c r="A957" s="1">
        <v>956</v>
      </c>
      <c r="G957" t="s">
        <v>37</v>
      </c>
      <c r="O957" s="5">
        <f t="shared" si="238"/>
        <v>1</v>
      </c>
      <c r="P957" s="5">
        <f t="shared" si="239"/>
        <v>3</v>
      </c>
      <c r="R957" s="5">
        <f t="shared" si="240"/>
        <v>0</v>
      </c>
      <c r="S957" s="5">
        <f t="shared" si="241"/>
        <v>0</v>
      </c>
      <c r="T957" s="5">
        <f t="shared" si="242"/>
        <v>0</v>
      </c>
      <c r="U957" s="5">
        <f t="shared" si="243"/>
        <v>0</v>
      </c>
      <c r="V957" s="5">
        <f t="shared" si="244"/>
        <v>0</v>
      </c>
      <c r="W957" s="5">
        <f t="shared" si="245"/>
        <v>1</v>
      </c>
      <c r="X957" s="5">
        <f t="shared" si="246"/>
        <v>0</v>
      </c>
      <c r="Y957" s="5">
        <f t="shared" si="247"/>
        <v>0</v>
      </c>
      <c r="Z957" s="5">
        <f t="shared" si="248"/>
        <v>0</v>
      </c>
      <c r="AA957" s="5">
        <f t="shared" si="249"/>
        <v>0</v>
      </c>
      <c r="AB957" s="5">
        <f t="shared" si="250"/>
        <v>0</v>
      </c>
      <c r="AC957" s="5">
        <f t="shared" si="251"/>
        <v>0</v>
      </c>
      <c r="AD957" s="16"/>
      <c r="AF957" s="5">
        <f t="shared" si="252"/>
        <v>1</v>
      </c>
      <c r="AG957" s="5">
        <f t="shared" si="253"/>
        <v>1</v>
      </c>
      <c r="AH957" s="5" t="str">
        <f t="shared" si="254"/>
        <v>Correct</v>
      </c>
      <c r="AI957" t="s">
        <v>94</v>
      </c>
      <c r="AJ957">
        <v>80</v>
      </c>
      <c r="AK957" t="s">
        <v>95</v>
      </c>
      <c r="AL957" t="s">
        <v>142</v>
      </c>
      <c r="AM957" t="s">
        <v>107</v>
      </c>
      <c r="AN957" t="s">
        <v>98</v>
      </c>
      <c r="AO957" s="1"/>
      <c r="AP957" t="s">
        <v>109</v>
      </c>
      <c r="AQ957" t="s">
        <v>103</v>
      </c>
      <c r="AR957" t="s">
        <v>104</v>
      </c>
      <c r="AS957" t="s">
        <v>102</v>
      </c>
      <c r="AT957" s="1" t="s">
        <v>372</v>
      </c>
    </row>
    <row r="958" spans="1:47" x14ac:dyDescent="0.25">
      <c r="A958" s="1">
        <v>957</v>
      </c>
      <c r="B958" t="s">
        <v>39</v>
      </c>
      <c r="D958" t="s">
        <v>41</v>
      </c>
      <c r="F958" t="s">
        <v>43</v>
      </c>
      <c r="O958" s="5">
        <f t="shared" si="238"/>
        <v>3</v>
      </c>
      <c r="P958" s="5">
        <f t="shared" si="239"/>
        <v>1</v>
      </c>
      <c r="R958" s="5">
        <f t="shared" si="240"/>
        <v>1</v>
      </c>
      <c r="S958" s="5">
        <f t="shared" si="241"/>
        <v>0</v>
      </c>
      <c r="T958" s="5">
        <f t="shared" si="242"/>
        <v>1</v>
      </c>
      <c r="U958" s="5">
        <f t="shared" si="243"/>
        <v>0</v>
      </c>
      <c r="V958" s="5">
        <f t="shared" si="244"/>
        <v>1</v>
      </c>
      <c r="W958" s="5">
        <f t="shared" si="245"/>
        <v>0</v>
      </c>
      <c r="X958" s="5">
        <f t="shared" si="246"/>
        <v>0</v>
      </c>
      <c r="Y958" s="5">
        <f t="shared" si="247"/>
        <v>0</v>
      </c>
      <c r="Z958" s="5">
        <f t="shared" si="248"/>
        <v>0</v>
      </c>
      <c r="AA958" s="5">
        <f t="shared" si="249"/>
        <v>0</v>
      </c>
      <c r="AB958" s="5">
        <f t="shared" si="250"/>
        <v>0</v>
      </c>
      <c r="AC958" s="5">
        <f t="shared" si="251"/>
        <v>0</v>
      </c>
      <c r="AD958" s="16"/>
      <c r="AF958" s="5">
        <f t="shared" si="252"/>
        <v>3</v>
      </c>
      <c r="AG958" s="5">
        <f t="shared" si="253"/>
        <v>3</v>
      </c>
      <c r="AH958" s="5" t="str">
        <f t="shared" si="254"/>
        <v>Correct</v>
      </c>
      <c r="AI958" t="s">
        <v>105</v>
      </c>
      <c r="AJ958">
        <v>75</v>
      </c>
      <c r="AK958" t="s">
        <v>95</v>
      </c>
      <c r="AL958" t="s">
        <v>141</v>
      </c>
      <c r="AM958" t="s">
        <v>107</v>
      </c>
      <c r="AN958" t="s">
        <v>98</v>
      </c>
      <c r="AO958" s="1" t="s">
        <v>80</v>
      </c>
      <c r="AQ958" t="s">
        <v>100</v>
      </c>
      <c r="AR958" t="s">
        <v>104</v>
      </c>
      <c r="AS958" t="s">
        <v>102</v>
      </c>
      <c r="AT958" s="1" t="s">
        <v>373</v>
      </c>
      <c r="AU958" t="s">
        <v>98</v>
      </c>
    </row>
    <row r="959" spans="1:47" x14ac:dyDescent="0.25">
      <c r="A959" s="1">
        <v>958</v>
      </c>
      <c r="D959" t="s">
        <v>41</v>
      </c>
      <c r="I959" t="s">
        <v>45</v>
      </c>
      <c r="O959" s="5">
        <f t="shared" si="238"/>
        <v>2</v>
      </c>
      <c r="P959" s="5">
        <f t="shared" si="239"/>
        <v>1.5</v>
      </c>
      <c r="R959" s="5">
        <f t="shared" si="240"/>
        <v>0</v>
      </c>
      <c r="S959" s="5">
        <f t="shared" si="241"/>
        <v>0</v>
      </c>
      <c r="T959" s="5">
        <f t="shared" si="242"/>
        <v>1</v>
      </c>
      <c r="U959" s="5">
        <f t="shared" si="243"/>
        <v>0</v>
      </c>
      <c r="V959" s="5">
        <f t="shared" si="244"/>
        <v>0</v>
      </c>
      <c r="W959" s="5">
        <f t="shared" si="245"/>
        <v>0</v>
      </c>
      <c r="X959" s="5">
        <f t="shared" si="246"/>
        <v>0</v>
      </c>
      <c r="Y959" s="5">
        <f t="shared" si="247"/>
        <v>1</v>
      </c>
      <c r="Z959" s="5">
        <f t="shared" si="248"/>
        <v>0</v>
      </c>
      <c r="AA959" s="5">
        <f t="shared" si="249"/>
        <v>0</v>
      </c>
      <c r="AB959" s="5">
        <f t="shared" si="250"/>
        <v>0</v>
      </c>
      <c r="AC959" s="5">
        <f t="shared" si="251"/>
        <v>0</v>
      </c>
      <c r="AD959" s="16"/>
      <c r="AF959" s="5">
        <f t="shared" si="252"/>
        <v>2</v>
      </c>
      <c r="AG959" s="5">
        <f t="shared" si="253"/>
        <v>2</v>
      </c>
      <c r="AH959" s="5" t="str">
        <f t="shared" si="254"/>
        <v>Correct</v>
      </c>
      <c r="AI959" t="s">
        <v>105</v>
      </c>
      <c r="AJ959">
        <v>70</v>
      </c>
      <c r="AK959" t="s">
        <v>95</v>
      </c>
      <c r="AL959" t="s">
        <v>146</v>
      </c>
      <c r="AM959" t="s">
        <v>107</v>
      </c>
      <c r="AN959" t="s">
        <v>98</v>
      </c>
      <c r="AO959" s="1" t="s">
        <v>80</v>
      </c>
      <c r="AP959" t="s">
        <v>114</v>
      </c>
      <c r="AQ959" t="s">
        <v>100</v>
      </c>
      <c r="AR959" t="s">
        <v>104</v>
      </c>
      <c r="AS959" t="s">
        <v>102</v>
      </c>
      <c r="AT959" s="1" t="s">
        <v>373</v>
      </c>
      <c r="AU959" t="s">
        <v>102</v>
      </c>
    </row>
    <row r="960" spans="1:47" x14ac:dyDescent="0.25">
      <c r="A960" s="1">
        <v>959</v>
      </c>
      <c r="B960" t="s">
        <v>39</v>
      </c>
      <c r="H960" t="s">
        <v>44</v>
      </c>
      <c r="O960" s="5">
        <f t="shared" si="238"/>
        <v>2</v>
      </c>
      <c r="P960" s="5">
        <f t="shared" si="239"/>
        <v>1.5</v>
      </c>
      <c r="R960" s="5">
        <f t="shared" si="240"/>
        <v>1</v>
      </c>
      <c r="S960" s="5">
        <f t="shared" si="241"/>
        <v>0</v>
      </c>
      <c r="T960" s="5">
        <f t="shared" si="242"/>
        <v>0</v>
      </c>
      <c r="U960" s="5">
        <f t="shared" si="243"/>
        <v>0</v>
      </c>
      <c r="V960" s="5">
        <f t="shared" si="244"/>
        <v>0</v>
      </c>
      <c r="W960" s="5">
        <f t="shared" si="245"/>
        <v>0</v>
      </c>
      <c r="X960" s="5">
        <f t="shared" si="246"/>
        <v>1</v>
      </c>
      <c r="Y960" s="5">
        <f t="shared" si="247"/>
        <v>0</v>
      </c>
      <c r="Z960" s="5">
        <f t="shared" si="248"/>
        <v>0</v>
      </c>
      <c r="AA960" s="5">
        <f t="shared" si="249"/>
        <v>0</v>
      </c>
      <c r="AB960" s="5">
        <f t="shared" si="250"/>
        <v>0</v>
      </c>
      <c r="AC960" s="5">
        <f t="shared" si="251"/>
        <v>0</v>
      </c>
      <c r="AD960" s="16"/>
      <c r="AF960" s="5">
        <f t="shared" si="252"/>
        <v>2</v>
      </c>
      <c r="AG960" s="5">
        <f t="shared" si="253"/>
        <v>2</v>
      </c>
      <c r="AH960" s="5" t="str">
        <f t="shared" si="254"/>
        <v>Correct</v>
      </c>
      <c r="AI960" t="s">
        <v>105</v>
      </c>
      <c r="AJ960">
        <v>68</v>
      </c>
      <c r="AK960" t="s">
        <v>95</v>
      </c>
      <c r="AL960" t="s">
        <v>147</v>
      </c>
      <c r="AM960" t="s">
        <v>107</v>
      </c>
      <c r="AN960" t="s">
        <v>98</v>
      </c>
      <c r="AO960" s="1" t="s">
        <v>80</v>
      </c>
      <c r="AP960" t="s">
        <v>108</v>
      </c>
      <c r="AQ960" t="s">
        <v>110</v>
      </c>
      <c r="AR960" t="s">
        <v>101</v>
      </c>
      <c r="AS960" t="s">
        <v>102</v>
      </c>
      <c r="AT960" s="1" t="s">
        <v>92</v>
      </c>
      <c r="AU960" t="s">
        <v>98</v>
      </c>
    </row>
    <row r="961" spans="1:47" x14ac:dyDescent="0.25">
      <c r="A961" s="1">
        <v>960</v>
      </c>
      <c r="B961" t="s">
        <v>39</v>
      </c>
      <c r="F961" t="s">
        <v>43</v>
      </c>
      <c r="I961" t="s">
        <v>45</v>
      </c>
      <c r="O961" s="5">
        <f t="shared" si="238"/>
        <v>3</v>
      </c>
      <c r="P961" s="5">
        <f t="shared" si="239"/>
        <v>1</v>
      </c>
      <c r="R961" s="5">
        <f t="shared" si="240"/>
        <v>1</v>
      </c>
      <c r="S961" s="5">
        <f t="shared" si="241"/>
        <v>0</v>
      </c>
      <c r="T961" s="5">
        <f t="shared" si="242"/>
        <v>0</v>
      </c>
      <c r="U961" s="5">
        <f t="shared" si="243"/>
        <v>0</v>
      </c>
      <c r="V961" s="5">
        <f t="shared" si="244"/>
        <v>1</v>
      </c>
      <c r="W961" s="5">
        <f t="shared" si="245"/>
        <v>0</v>
      </c>
      <c r="X961" s="5">
        <f t="shared" si="246"/>
        <v>0</v>
      </c>
      <c r="Y961" s="5">
        <f t="shared" si="247"/>
        <v>1</v>
      </c>
      <c r="Z961" s="5">
        <f t="shared" si="248"/>
        <v>0</v>
      </c>
      <c r="AA961" s="5">
        <f t="shared" si="249"/>
        <v>0</v>
      </c>
      <c r="AB961" s="5">
        <f t="shared" si="250"/>
        <v>0</v>
      </c>
      <c r="AC961" s="5">
        <f t="shared" si="251"/>
        <v>0</v>
      </c>
      <c r="AD961" s="16"/>
      <c r="AF961" s="5">
        <f t="shared" si="252"/>
        <v>3</v>
      </c>
      <c r="AG961" s="5">
        <f t="shared" si="253"/>
        <v>3</v>
      </c>
      <c r="AH961" s="5" t="str">
        <f t="shared" si="254"/>
        <v>Correct</v>
      </c>
      <c r="AI961" t="s">
        <v>105</v>
      </c>
      <c r="AJ961">
        <v>68</v>
      </c>
      <c r="AK961" t="s">
        <v>95</v>
      </c>
      <c r="AL961" t="s">
        <v>148</v>
      </c>
      <c r="AM961" t="s">
        <v>107</v>
      </c>
      <c r="AN961" t="s">
        <v>98</v>
      </c>
      <c r="AO961" s="1" t="s">
        <v>80</v>
      </c>
      <c r="AP961" t="s">
        <v>112</v>
      </c>
      <c r="AQ961" t="s">
        <v>100</v>
      </c>
      <c r="AR961" t="s">
        <v>104</v>
      </c>
      <c r="AS961" t="s">
        <v>102</v>
      </c>
      <c r="AT961" s="1" t="s">
        <v>91</v>
      </c>
      <c r="AU961" t="s">
        <v>98</v>
      </c>
    </row>
    <row r="962" spans="1:47" x14ac:dyDescent="0.25">
      <c r="A962" s="1">
        <v>961</v>
      </c>
      <c r="B962" t="s">
        <v>39</v>
      </c>
      <c r="C962" t="s">
        <v>40</v>
      </c>
      <c r="J962" t="s">
        <v>46</v>
      </c>
      <c r="O962" s="5">
        <f t="shared" si="238"/>
        <v>3</v>
      </c>
      <c r="P962" s="5">
        <f t="shared" si="239"/>
        <v>1</v>
      </c>
      <c r="R962" s="5">
        <f t="shared" si="240"/>
        <v>1</v>
      </c>
      <c r="S962" s="5">
        <f t="shared" si="241"/>
        <v>1</v>
      </c>
      <c r="T962" s="5">
        <f t="shared" si="242"/>
        <v>0</v>
      </c>
      <c r="U962" s="5">
        <f t="shared" si="243"/>
        <v>0</v>
      </c>
      <c r="V962" s="5">
        <f t="shared" si="244"/>
        <v>0</v>
      </c>
      <c r="W962" s="5">
        <f t="shared" si="245"/>
        <v>0</v>
      </c>
      <c r="X962" s="5">
        <f t="shared" si="246"/>
        <v>0</v>
      </c>
      <c r="Y962" s="5">
        <f t="shared" si="247"/>
        <v>0</v>
      </c>
      <c r="Z962" s="5">
        <f t="shared" si="248"/>
        <v>1</v>
      </c>
      <c r="AA962" s="5">
        <f t="shared" si="249"/>
        <v>0</v>
      </c>
      <c r="AB962" s="5">
        <f t="shared" si="250"/>
        <v>0</v>
      </c>
      <c r="AC962" s="5">
        <f t="shared" si="251"/>
        <v>0</v>
      </c>
      <c r="AD962" s="16"/>
      <c r="AF962" s="5">
        <f t="shared" si="252"/>
        <v>3</v>
      </c>
      <c r="AG962" s="5">
        <f t="shared" si="253"/>
        <v>3</v>
      </c>
      <c r="AH962" s="5" t="str">
        <f t="shared" si="254"/>
        <v>Correct</v>
      </c>
      <c r="AI962" t="s">
        <v>105</v>
      </c>
      <c r="AJ962">
        <v>65</v>
      </c>
      <c r="AK962" t="s">
        <v>95</v>
      </c>
      <c r="AL962" t="s">
        <v>149</v>
      </c>
      <c r="AM962" t="s">
        <v>107</v>
      </c>
      <c r="AN962" t="s">
        <v>98</v>
      </c>
      <c r="AO962" s="1" t="s">
        <v>80</v>
      </c>
      <c r="AP962" t="s">
        <v>114</v>
      </c>
      <c r="AQ962" t="s">
        <v>100</v>
      </c>
      <c r="AR962" t="s">
        <v>104</v>
      </c>
      <c r="AS962" t="s">
        <v>102</v>
      </c>
      <c r="AT962" s="1" t="s">
        <v>91</v>
      </c>
      <c r="AU962" t="s">
        <v>98</v>
      </c>
    </row>
    <row r="963" spans="1:47" x14ac:dyDescent="0.25">
      <c r="A963" s="1">
        <v>962</v>
      </c>
      <c r="H963" t="s">
        <v>44</v>
      </c>
      <c r="O963" s="5">
        <f t="shared" ref="O963:O977" si="255">COUNTA(B963:N963)</f>
        <v>1</v>
      </c>
      <c r="P963" s="5">
        <f t="shared" ref="P963:P977" si="256">3/O963</f>
        <v>3</v>
      </c>
      <c r="R963" s="5">
        <f t="shared" ref="R963:R977" si="257">IF($O963&lt;3,IF($B963=$B$1,1,0),IF($B963=$B$1,$P963,0))</f>
        <v>0</v>
      </c>
      <c r="S963" s="5">
        <f t="shared" ref="S963:S977" si="258">IF($O963&lt;3,IF($C963=$C$1,1,0),IF($C963=$C$1,$P963,0))</f>
        <v>0</v>
      </c>
      <c r="T963" s="5">
        <f t="shared" ref="T963:T977" si="259">IF($O963&lt;3,IF($D963=$D$1,1,0),IF($D963=$D$1,$P963,0))</f>
        <v>0</v>
      </c>
      <c r="U963" s="5">
        <f t="shared" ref="U963:U977" si="260">IF($O963&lt;3,IF($E963=$E$1,1,0),IF($E963=$E$1,$P963,0))</f>
        <v>0</v>
      </c>
      <c r="V963" s="5">
        <f t="shared" ref="V963:V977" si="261">IF($O963&lt;3,IF($F963=$F$1,1,0),IF($F963=$F$1,$P963,0))</f>
        <v>0</v>
      </c>
      <c r="W963" s="5">
        <f t="shared" ref="W963:W977" si="262">IF($O963&lt;3,IF($G963=$G$1,1,0),IF($G963=$G$1,$P963,0))</f>
        <v>0</v>
      </c>
      <c r="X963" s="5">
        <f t="shared" ref="X963:X977" si="263">IF($O963&lt;3,IF($H963=$H$1,1,0),IF($H963=$H$1,$P963,0))</f>
        <v>1</v>
      </c>
      <c r="Y963" s="5">
        <f t="shared" ref="Y963:Y977" si="264">IF($O963&lt;3,IF($I963=$I$1,1,0),IF($I963=$I$1,$P963,0))</f>
        <v>0</v>
      </c>
      <c r="Z963" s="5">
        <f t="shared" ref="Z963:Z977" si="265">IF($O963&lt;3,IF($J963=$J$1,1,0),IF($J963=$J$1,$P963,0))</f>
        <v>0</v>
      </c>
      <c r="AA963" s="5">
        <f t="shared" ref="AA963:AA977" si="266">IF($O963&lt;3,IF($K963=$K$1,1,0),IF($K963=$K$1,$P963,0))</f>
        <v>0</v>
      </c>
      <c r="AB963" s="5">
        <f t="shared" ref="AB963:AB977" si="267">IF($O963&lt;3,IF($L963=$L$1,1,0),IF($L963=$L$1,$P963,0))</f>
        <v>0</v>
      </c>
      <c r="AC963" s="5">
        <f t="shared" ref="AC963:AC977" si="268">IF($O963&lt;3,IF($M963=$M$1,1,0),IF($M963=$M$1,$P963,0))</f>
        <v>0</v>
      </c>
      <c r="AD963" s="16"/>
      <c r="AF963" s="5">
        <f t="shared" ref="AF963:AF977" si="269">SUM(Q963:AC963)</f>
        <v>1</v>
      </c>
      <c r="AG963" s="5">
        <f t="shared" ref="AG963:AG977" si="270">O963</f>
        <v>1</v>
      </c>
      <c r="AH963" s="5" t="str">
        <f t="shared" ref="AH963:AH977" si="271">IF(AF963=AG963,"Correct",IF(AF963=3,"Correct","Wrong"))</f>
        <v>Correct</v>
      </c>
      <c r="AI963" t="s">
        <v>105</v>
      </c>
      <c r="AJ963">
        <v>71</v>
      </c>
      <c r="AK963" t="s">
        <v>95</v>
      </c>
      <c r="AL963" t="s">
        <v>149</v>
      </c>
      <c r="AM963" t="s">
        <v>107</v>
      </c>
      <c r="AN963" t="s">
        <v>98</v>
      </c>
      <c r="AO963" s="1" t="s">
        <v>80</v>
      </c>
      <c r="AP963" t="s">
        <v>126</v>
      </c>
      <c r="AQ963" t="s">
        <v>110</v>
      </c>
      <c r="AR963" t="s">
        <v>104</v>
      </c>
      <c r="AS963" t="s">
        <v>102</v>
      </c>
      <c r="AT963" s="1" t="s">
        <v>91</v>
      </c>
      <c r="AU963" t="s">
        <v>102</v>
      </c>
    </row>
    <row r="964" spans="1:47" x14ac:dyDescent="0.25">
      <c r="A964" s="1">
        <v>963</v>
      </c>
      <c r="B964" t="s">
        <v>39</v>
      </c>
      <c r="H964" t="s">
        <v>44</v>
      </c>
      <c r="J964" t="s">
        <v>46</v>
      </c>
      <c r="O964" s="5">
        <f t="shared" si="255"/>
        <v>3</v>
      </c>
      <c r="P964" s="5">
        <f t="shared" si="256"/>
        <v>1</v>
      </c>
      <c r="R964" s="5">
        <f t="shared" si="257"/>
        <v>1</v>
      </c>
      <c r="S964" s="5">
        <f t="shared" si="258"/>
        <v>0</v>
      </c>
      <c r="T964" s="5">
        <f t="shared" si="259"/>
        <v>0</v>
      </c>
      <c r="U964" s="5">
        <f t="shared" si="260"/>
        <v>0</v>
      </c>
      <c r="V964" s="5">
        <f t="shared" si="261"/>
        <v>0</v>
      </c>
      <c r="W964" s="5">
        <f t="shared" si="262"/>
        <v>0</v>
      </c>
      <c r="X964" s="5">
        <f t="shared" si="263"/>
        <v>1</v>
      </c>
      <c r="Y964" s="5">
        <f t="shared" si="264"/>
        <v>0</v>
      </c>
      <c r="Z964" s="5">
        <f t="shared" si="265"/>
        <v>1</v>
      </c>
      <c r="AA964" s="5">
        <f t="shared" si="266"/>
        <v>0</v>
      </c>
      <c r="AB964" s="5">
        <f t="shared" si="267"/>
        <v>0</v>
      </c>
      <c r="AC964" s="5">
        <f t="shared" si="268"/>
        <v>0</v>
      </c>
      <c r="AD964" s="16"/>
      <c r="AF964" s="5">
        <f t="shared" si="269"/>
        <v>3</v>
      </c>
      <c r="AG964" s="5">
        <f t="shared" si="270"/>
        <v>3</v>
      </c>
      <c r="AH964" s="5" t="str">
        <f t="shared" si="271"/>
        <v>Correct</v>
      </c>
      <c r="AI964" t="s">
        <v>94</v>
      </c>
      <c r="AJ964">
        <v>79</v>
      </c>
      <c r="AK964" t="s">
        <v>95</v>
      </c>
      <c r="AL964" t="s">
        <v>142</v>
      </c>
      <c r="AM964" t="s">
        <v>107</v>
      </c>
      <c r="AN964" t="s">
        <v>98</v>
      </c>
      <c r="AO964" s="1" t="s">
        <v>80</v>
      </c>
      <c r="AP964" t="s">
        <v>99</v>
      </c>
      <c r="AQ964" t="s">
        <v>103</v>
      </c>
      <c r="AR964" t="s">
        <v>104</v>
      </c>
      <c r="AS964" t="s">
        <v>102</v>
      </c>
      <c r="AT964" s="1"/>
      <c r="AU964" t="s">
        <v>98</v>
      </c>
    </row>
    <row r="965" spans="1:47" x14ac:dyDescent="0.25">
      <c r="A965" s="1">
        <v>964</v>
      </c>
      <c r="B965" t="s">
        <v>39</v>
      </c>
      <c r="C965" t="s">
        <v>40</v>
      </c>
      <c r="H965" t="s">
        <v>44</v>
      </c>
      <c r="O965" s="5">
        <f t="shared" si="255"/>
        <v>3</v>
      </c>
      <c r="P965" s="5">
        <f t="shared" si="256"/>
        <v>1</v>
      </c>
      <c r="R965" s="5">
        <f t="shared" si="257"/>
        <v>1</v>
      </c>
      <c r="S965" s="5">
        <f t="shared" si="258"/>
        <v>1</v>
      </c>
      <c r="T965" s="5">
        <f t="shared" si="259"/>
        <v>0</v>
      </c>
      <c r="U965" s="5">
        <f t="shared" si="260"/>
        <v>0</v>
      </c>
      <c r="V965" s="5">
        <f t="shared" si="261"/>
        <v>0</v>
      </c>
      <c r="W965" s="5">
        <f t="shared" si="262"/>
        <v>0</v>
      </c>
      <c r="X965" s="5">
        <f t="shared" si="263"/>
        <v>1</v>
      </c>
      <c r="Y965" s="5">
        <f t="shared" si="264"/>
        <v>0</v>
      </c>
      <c r="Z965" s="5">
        <f t="shared" si="265"/>
        <v>0</v>
      </c>
      <c r="AA965" s="5">
        <f t="shared" si="266"/>
        <v>0</v>
      </c>
      <c r="AB965" s="5">
        <f t="shared" si="267"/>
        <v>0</v>
      </c>
      <c r="AC965" s="5">
        <f t="shared" si="268"/>
        <v>0</v>
      </c>
      <c r="AD965" s="16"/>
      <c r="AF965" s="5">
        <f t="shared" si="269"/>
        <v>3</v>
      </c>
      <c r="AG965" s="5">
        <f t="shared" si="270"/>
        <v>3</v>
      </c>
      <c r="AH965" s="5" t="str">
        <f t="shared" si="271"/>
        <v>Correct</v>
      </c>
      <c r="AI965" t="s">
        <v>105</v>
      </c>
      <c r="AJ965">
        <v>64</v>
      </c>
      <c r="AK965" t="s">
        <v>95</v>
      </c>
      <c r="AL965" t="s">
        <v>150</v>
      </c>
      <c r="AM965" t="s">
        <v>107</v>
      </c>
      <c r="AN965" t="s">
        <v>98</v>
      </c>
      <c r="AO965" s="1" t="s">
        <v>80</v>
      </c>
      <c r="AP965" t="s">
        <v>114</v>
      </c>
      <c r="AQ965" t="s">
        <v>110</v>
      </c>
      <c r="AR965" t="s">
        <v>104</v>
      </c>
      <c r="AS965" t="s">
        <v>102</v>
      </c>
      <c r="AT965" s="1" t="s">
        <v>92</v>
      </c>
      <c r="AU965" t="s">
        <v>98</v>
      </c>
    </row>
    <row r="966" spans="1:47" x14ac:dyDescent="0.25">
      <c r="A966" s="1">
        <v>965</v>
      </c>
      <c r="H966" t="s">
        <v>44</v>
      </c>
      <c r="O966" s="5">
        <f t="shared" si="255"/>
        <v>1</v>
      </c>
      <c r="P966" s="5">
        <f t="shared" si="256"/>
        <v>3</v>
      </c>
      <c r="R966" s="5">
        <f t="shared" si="257"/>
        <v>0</v>
      </c>
      <c r="S966" s="5">
        <f t="shared" si="258"/>
        <v>0</v>
      </c>
      <c r="T966" s="5">
        <f t="shared" si="259"/>
        <v>0</v>
      </c>
      <c r="U966" s="5">
        <f t="shared" si="260"/>
        <v>0</v>
      </c>
      <c r="V966" s="5">
        <f t="shared" si="261"/>
        <v>0</v>
      </c>
      <c r="W966" s="5">
        <f t="shared" si="262"/>
        <v>0</v>
      </c>
      <c r="X966" s="5">
        <f t="shared" si="263"/>
        <v>1</v>
      </c>
      <c r="Y966" s="5">
        <f t="shared" si="264"/>
        <v>0</v>
      </c>
      <c r="Z966" s="5">
        <f t="shared" si="265"/>
        <v>0</v>
      </c>
      <c r="AA966" s="5">
        <f t="shared" si="266"/>
        <v>0</v>
      </c>
      <c r="AB966" s="5">
        <f t="shared" si="267"/>
        <v>0</v>
      </c>
      <c r="AC966" s="5">
        <f t="shared" si="268"/>
        <v>0</v>
      </c>
      <c r="AD966" s="16"/>
      <c r="AF966" s="5">
        <f t="shared" si="269"/>
        <v>1</v>
      </c>
      <c r="AG966" s="5">
        <f t="shared" si="270"/>
        <v>1</v>
      </c>
      <c r="AH966" s="5" t="str">
        <f t="shared" si="271"/>
        <v>Correct</v>
      </c>
      <c r="AI966" t="s">
        <v>105</v>
      </c>
      <c r="AJ966">
        <v>73</v>
      </c>
      <c r="AK966" t="s">
        <v>95</v>
      </c>
      <c r="AL966" t="s">
        <v>151</v>
      </c>
      <c r="AM966" t="s">
        <v>107</v>
      </c>
      <c r="AN966" t="s">
        <v>98</v>
      </c>
      <c r="AO966" s="1"/>
      <c r="AP966" t="s">
        <v>112</v>
      </c>
      <c r="AQ966" t="s">
        <v>110</v>
      </c>
      <c r="AR966" t="s">
        <v>104</v>
      </c>
      <c r="AS966" t="s">
        <v>102</v>
      </c>
      <c r="AT966" s="1" t="s">
        <v>373</v>
      </c>
      <c r="AU966" t="s">
        <v>98</v>
      </c>
    </row>
    <row r="967" spans="1:47" x14ac:dyDescent="0.25">
      <c r="A967" s="1">
        <v>966</v>
      </c>
      <c r="B967" t="s">
        <v>39</v>
      </c>
      <c r="F967" t="s">
        <v>43</v>
      </c>
      <c r="H967" t="s">
        <v>44</v>
      </c>
      <c r="O967" s="5">
        <f t="shared" si="255"/>
        <v>3</v>
      </c>
      <c r="P967" s="5">
        <f t="shared" si="256"/>
        <v>1</v>
      </c>
      <c r="R967" s="5">
        <f t="shared" si="257"/>
        <v>1</v>
      </c>
      <c r="S967" s="5">
        <f t="shared" si="258"/>
        <v>0</v>
      </c>
      <c r="T967" s="5">
        <f t="shared" si="259"/>
        <v>0</v>
      </c>
      <c r="U967" s="5">
        <f t="shared" si="260"/>
        <v>0</v>
      </c>
      <c r="V967" s="5">
        <f t="shared" si="261"/>
        <v>1</v>
      </c>
      <c r="W967" s="5">
        <f t="shared" si="262"/>
        <v>0</v>
      </c>
      <c r="X967" s="5">
        <f t="shared" si="263"/>
        <v>1</v>
      </c>
      <c r="Y967" s="5">
        <f t="shared" si="264"/>
        <v>0</v>
      </c>
      <c r="Z967" s="5">
        <f t="shared" si="265"/>
        <v>0</v>
      </c>
      <c r="AA967" s="5">
        <f t="shared" si="266"/>
        <v>0</v>
      </c>
      <c r="AB967" s="5">
        <f t="shared" si="267"/>
        <v>0</v>
      </c>
      <c r="AC967" s="5">
        <f t="shared" si="268"/>
        <v>0</v>
      </c>
      <c r="AD967" s="16"/>
      <c r="AF967" s="5">
        <f t="shared" si="269"/>
        <v>3</v>
      </c>
      <c r="AG967" s="5">
        <f t="shared" si="270"/>
        <v>3</v>
      </c>
      <c r="AH967" s="5" t="str">
        <f t="shared" si="271"/>
        <v>Correct</v>
      </c>
      <c r="AI967" t="s">
        <v>105</v>
      </c>
      <c r="AJ967">
        <v>79</v>
      </c>
      <c r="AK967" t="s">
        <v>95</v>
      </c>
      <c r="AL967" t="s">
        <v>96</v>
      </c>
      <c r="AO967" s="1" t="s">
        <v>80</v>
      </c>
      <c r="AP967" t="s">
        <v>99</v>
      </c>
      <c r="AQ967" t="s">
        <v>110</v>
      </c>
      <c r="AR967" t="s">
        <v>104</v>
      </c>
      <c r="AS967" t="s">
        <v>102</v>
      </c>
      <c r="AT967" s="1" t="s">
        <v>487</v>
      </c>
      <c r="AU967" t="s">
        <v>102</v>
      </c>
    </row>
    <row r="968" spans="1:47" x14ac:dyDescent="0.25">
      <c r="A968" s="1">
        <v>967</v>
      </c>
      <c r="B968" t="s">
        <v>39</v>
      </c>
      <c r="C968" t="s">
        <v>40</v>
      </c>
      <c r="F968" t="s">
        <v>43</v>
      </c>
      <c r="O968" s="5">
        <f t="shared" si="255"/>
        <v>3</v>
      </c>
      <c r="P968" s="5">
        <f t="shared" si="256"/>
        <v>1</v>
      </c>
      <c r="R968" s="5">
        <f t="shared" si="257"/>
        <v>1</v>
      </c>
      <c r="S968" s="5">
        <f t="shared" si="258"/>
        <v>1</v>
      </c>
      <c r="T968" s="5">
        <f t="shared" si="259"/>
        <v>0</v>
      </c>
      <c r="U968" s="5">
        <f t="shared" si="260"/>
        <v>0</v>
      </c>
      <c r="V968" s="5">
        <f t="shared" si="261"/>
        <v>1</v>
      </c>
      <c r="W968" s="5">
        <f t="shared" si="262"/>
        <v>0</v>
      </c>
      <c r="X968" s="5">
        <f t="shared" si="263"/>
        <v>0</v>
      </c>
      <c r="Y968" s="5">
        <f t="shared" si="264"/>
        <v>0</v>
      </c>
      <c r="Z968" s="5">
        <f t="shared" si="265"/>
        <v>0</v>
      </c>
      <c r="AA968" s="5">
        <f t="shared" si="266"/>
        <v>0</v>
      </c>
      <c r="AB968" s="5">
        <f t="shared" si="267"/>
        <v>0</v>
      </c>
      <c r="AC968" s="5">
        <f t="shared" si="268"/>
        <v>0</v>
      </c>
      <c r="AD968" s="16"/>
      <c r="AF968" s="5">
        <f t="shared" si="269"/>
        <v>3</v>
      </c>
      <c r="AG968" s="5">
        <f t="shared" si="270"/>
        <v>3</v>
      </c>
      <c r="AH968" s="5" t="str">
        <f t="shared" si="271"/>
        <v>Correct</v>
      </c>
      <c r="AI968" t="s">
        <v>94</v>
      </c>
      <c r="AJ968">
        <v>65</v>
      </c>
      <c r="AK968" t="s">
        <v>95</v>
      </c>
      <c r="AL968" t="s">
        <v>117</v>
      </c>
      <c r="AM968" t="s">
        <v>97</v>
      </c>
      <c r="AN968" t="s">
        <v>98</v>
      </c>
      <c r="AO968" s="1" t="s">
        <v>80</v>
      </c>
      <c r="AP968" t="s">
        <v>114</v>
      </c>
      <c r="AQ968" t="s">
        <v>100</v>
      </c>
      <c r="AR968" t="s">
        <v>101</v>
      </c>
      <c r="AS968" t="s">
        <v>102</v>
      </c>
      <c r="AT968" s="1" t="s">
        <v>92</v>
      </c>
      <c r="AU968" t="s">
        <v>102</v>
      </c>
    </row>
    <row r="969" spans="1:47" x14ac:dyDescent="0.25">
      <c r="A969" s="1">
        <v>968</v>
      </c>
      <c r="B969" t="s">
        <v>39</v>
      </c>
      <c r="C969" t="s">
        <v>40</v>
      </c>
      <c r="E969" t="s">
        <v>42</v>
      </c>
      <c r="G969" t="s">
        <v>37</v>
      </c>
      <c r="J969" t="s">
        <v>46</v>
      </c>
      <c r="O969" s="5">
        <f t="shared" si="255"/>
        <v>5</v>
      </c>
      <c r="P969" s="5">
        <f t="shared" si="256"/>
        <v>0.6</v>
      </c>
      <c r="R969" s="5">
        <f t="shared" si="257"/>
        <v>0.6</v>
      </c>
      <c r="S969" s="5">
        <f t="shared" si="258"/>
        <v>0.6</v>
      </c>
      <c r="T969" s="5">
        <f t="shared" si="259"/>
        <v>0</v>
      </c>
      <c r="U969" s="5">
        <f t="shared" si="260"/>
        <v>0.6</v>
      </c>
      <c r="V969" s="5">
        <f t="shared" si="261"/>
        <v>0</v>
      </c>
      <c r="W969" s="5">
        <f t="shared" si="262"/>
        <v>0.6</v>
      </c>
      <c r="X969" s="5">
        <f t="shared" si="263"/>
        <v>0</v>
      </c>
      <c r="Y969" s="5">
        <f t="shared" si="264"/>
        <v>0</v>
      </c>
      <c r="Z969" s="5">
        <f t="shared" si="265"/>
        <v>0.6</v>
      </c>
      <c r="AA969" s="5">
        <f t="shared" si="266"/>
        <v>0</v>
      </c>
      <c r="AB969" s="5">
        <f t="shared" si="267"/>
        <v>0</v>
      </c>
      <c r="AC969" s="5">
        <f t="shared" si="268"/>
        <v>0</v>
      </c>
      <c r="AD969" s="16"/>
      <c r="AF969" s="5">
        <f t="shared" si="269"/>
        <v>3</v>
      </c>
      <c r="AG969" s="5">
        <f t="shared" si="270"/>
        <v>5</v>
      </c>
      <c r="AH969" s="5" t="str">
        <f t="shared" si="271"/>
        <v>Correct</v>
      </c>
      <c r="AI969" t="s">
        <v>105</v>
      </c>
      <c r="AJ969">
        <v>71</v>
      </c>
      <c r="AK969" t="s">
        <v>95</v>
      </c>
      <c r="AL969" t="s">
        <v>152</v>
      </c>
      <c r="AM969" t="s">
        <v>107</v>
      </c>
      <c r="AN969" t="s">
        <v>98</v>
      </c>
      <c r="AO969" s="1" t="s">
        <v>80</v>
      </c>
      <c r="AP969" t="s">
        <v>126</v>
      </c>
      <c r="AQ969" t="s">
        <v>153</v>
      </c>
      <c r="AR969" t="s">
        <v>104</v>
      </c>
      <c r="AS969" t="s">
        <v>102</v>
      </c>
      <c r="AT969" s="1" t="s">
        <v>373</v>
      </c>
      <c r="AU969" t="s">
        <v>102</v>
      </c>
    </row>
    <row r="970" spans="1:47" x14ac:dyDescent="0.25">
      <c r="A970" s="1">
        <v>969</v>
      </c>
      <c r="B970" t="s">
        <v>39</v>
      </c>
      <c r="H970" t="s">
        <v>44</v>
      </c>
      <c r="O970" s="5">
        <f t="shared" si="255"/>
        <v>2</v>
      </c>
      <c r="P970" s="5">
        <f t="shared" si="256"/>
        <v>1.5</v>
      </c>
      <c r="R970" s="5">
        <f t="shared" si="257"/>
        <v>1</v>
      </c>
      <c r="S970" s="5">
        <f t="shared" si="258"/>
        <v>0</v>
      </c>
      <c r="T970" s="5">
        <f t="shared" si="259"/>
        <v>0</v>
      </c>
      <c r="U970" s="5">
        <f t="shared" si="260"/>
        <v>0</v>
      </c>
      <c r="V970" s="5">
        <f t="shared" si="261"/>
        <v>0</v>
      </c>
      <c r="W970" s="5">
        <f t="shared" si="262"/>
        <v>0</v>
      </c>
      <c r="X970" s="5">
        <f t="shared" si="263"/>
        <v>1</v>
      </c>
      <c r="Y970" s="5">
        <f t="shared" si="264"/>
        <v>0</v>
      </c>
      <c r="Z970" s="5">
        <f t="shared" si="265"/>
        <v>0</v>
      </c>
      <c r="AA970" s="5">
        <f t="shared" si="266"/>
        <v>0</v>
      </c>
      <c r="AB970" s="5">
        <f t="shared" si="267"/>
        <v>0</v>
      </c>
      <c r="AC970" s="5">
        <f t="shared" si="268"/>
        <v>0</v>
      </c>
      <c r="AD970" s="16"/>
      <c r="AF970" s="5">
        <f t="shared" si="269"/>
        <v>2</v>
      </c>
      <c r="AG970" s="5">
        <f t="shared" si="270"/>
        <v>2</v>
      </c>
      <c r="AH970" s="5" t="str">
        <f t="shared" si="271"/>
        <v>Correct</v>
      </c>
      <c r="AI970" t="s">
        <v>94</v>
      </c>
      <c r="AJ970">
        <v>78</v>
      </c>
      <c r="AK970" t="s">
        <v>95</v>
      </c>
      <c r="AL970" t="s">
        <v>117</v>
      </c>
      <c r="AM970" t="s">
        <v>128</v>
      </c>
      <c r="AN970" t="s">
        <v>98</v>
      </c>
      <c r="AO970" s="1" t="s">
        <v>80</v>
      </c>
      <c r="AP970" t="s">
        <v>99</v>
      </c>
      <c r="AQ970" t="s">
        <v>110</v>
      </c>
      <c r="AR970" t="s">
        <v>104</v>
      </c>
      <c r="AS970" t="s">
        <v>102</v>
      </c>
      <c r="AT970" s="1" t="s">
        <v>91</v>
      </c>
      <c r="AU970" t="s">
        <v>98</v>
      </c>
    </row>
    <row r="971" spans="1:47" x14ac:dyDescent="0.25">
      <c r="A971" s="1">
        <v>970</v>
      </c>
      <c r="K971" t="s">
        <v>47</v>
      </c>
      <c r="O971" s="5">
        <f t="shared" si="255"/>
        <v>1</v>
      </c>
      <c r="P971" s="5">
        <f t="shared" si="256"/>
        <v>3</v>
      </c>
      <c r="R971" s="5">
        <f t="shared" si="257"/>
        <v>0</v>
      </c>
      <c r="S971" s="5">
        <f t="shared" si="258"/>
        <v>0</v>
      </c>
      <c r="T971" s="5">
        <f t="shared" si="259"/>
        <v>0</v>
      </c>
      <c r="U971" s="5">
        <f t="shared" si="260"/>
        <v>0</v>
      </c>
      <c r="V971" s="5">
        <f t="shared" si="261"/>
        <v>0</v>
      </c>
      <c r="W971" s="5">
        <f t="shared" si="262"/>
        <v>0</v>
      </c>
      <c r="X971" s="5">
        <f t="shared" si="263"/>
        <v>0</v>
      </c>
      <c r="Y971" s="5">
        <f t="shared" si="264"/>
        <v>0</v>
      </c>
      <c r="Z971" s="5">
        <f t="shared" si="265"/>
        <v>0</v>
      </c>
      <c r="AA971" s="5">
        <f t="shared" si="266"/>
        <v>1</v>
      </c>
      <c r="AB971" s="5">
        <f t="shared" si="267"/>
        <v>0</v>
      </c>
      <c r="AC971" s="5">
        <f t="shared" si="268"/>
        <v>0</v>
      </c>
      <c r="AD971" s="16"/>
      <c r="AF971" s="5">
        <f t="shared" si="269"/>
        <v>1</v>
      </c>
      <c r="AG971" s="5">
        <f t="shared" si="270"/>
        <v>1</v>
      </c>
      <c r="AH971" s="5" t="str">
        <f t="shared" si="271"/>
        <v>Correct</v>
      </c>
      <c r="AI971" t="s">
        <v>105</v>
      </c>
      <c r="AJ971">
        <v>66</v>
      </c>
      <c r="AK971" t="s">
        <v>95</v>
      </c>
      <c r="AL971" t="s">
        <v>154</v>
      </c>
      <c r="AM971" t="s">
        <v>107</v>
      </c>
      <c r="AO971" s="1" t="s">
        <v>80</v>
      </c>
      <c r="AP971" t="s">
        <v>126</v>
      </c>
      <c r="AQ971" t="s">
        <v>100</v>
      </c>
      <c r="AR971" t="s">
        <v>104</v>
      </c>
      <c r="AS971" t="s">
        <v>102</v>
      </c>
      <c r="AT971" s="1" t="s">
        <v>91</v>
      </c>
      <c r="AU971" t="s">
        <v>98</v>
      </c>
    </row>
    <row r="972" spans="1:47" x14ac:dyDescent="0.25">
      <c r="A972" s="1">
        <v>971</v>
      </c>
      <c r="J972" t="s">
        <v>46</v>
      </c>
      <c r="K972" t="s">
        <v>47</v>
      </c>
      <c r="O972" s="5">
        <f t="shared" si="255"/>
        <v>2</v>
      </c>
      <c r="P972" s="5">
        <f t="shared" si="256"/>
        <v>1.5</v>
      </c>
      <c r="R972" s="5">
        <f t="shared" si="257"/>
        <v>0</v>
      </c>
      <c r="S972" s="5">
        <f t="shared" si="258"/>
        <v>0</v>
      </c>
      <c r="T972" s="5">
        <f t="shared" si="259"/>
        <v>0</v>
      </c>
      <c r="U972" s="5">
        <f t="shared" si="260"/>
        <v>0</v>
      </c>
      <c r="V972" s="5">
        <f t="shared" si="261"/>
        <v>0</v>
      </c>
      <c r="W972" s="5">
        <f t="shared" si="262"/>
        <v>0</v>
      </c>
      <c r="X972" s="5">
        <f t="shared" si="263"/>
        <v>0</v>
      </c>
      <c r="Y972" s="5">
        <f t="shared" si="264"/>
        <v>0</v>
      </c>
      <c r="Z972" s="5">
        <f t="shared" si="265"/>
        <v>1</v>
      </c>
      <c r="AA972" s="5">
        <f t="shared" si="266"/>
        <v>1</v>
      </c>
      <c r="AB972" s="5">
        <f t="shared" si="267"/>
        <v>0</v>
      </c>
      <c r="AC972" s="5">
        <f t="shared" si="268"/>
        <v>0</v>
      </c>
      <c r="AD972" s="16"/>
      <c r="AF972" s="5">
        <f t="shared" si="269"/>
        <v>2</v>
      </c>
      <c r="AG972" s="5">
        <f t="shared" si="270"/>
        <v>2</v>
      </c>
      <c r="AH972" s="5" t="str">
        <f t="shared" si="271"/>
        <v>Correct</v>
      </c>
      <c r="AI972" t="s">
        <v>105</v>
      </c>
      <c r="AJ972">
        <v>72</v>
      </c>
      <c r="AK972" t="s">
        <v>95</v>
      </c>
      <c r="AL972" t="s">
        <v>138</v>
      </c>
      <c r="AM972" t="s">
        <v>107</v>
      </c>
      <c r="AN972" t="s">
        <v>98</v>
      </c>
      <c r="AO972" s="1" t="s">
        <v>80</v>
      </c>
      <c r="AP972" t="s">
        <v>114</v>
      </c>
      <c r="AQ972" t="s">
        <v>100</v>
      </c>
      <c r="AR972" t="s">
        <v>104</v>
      </c>
      <c r="AS972" t="s">
        <v>102</v>
      </c>
      <c r="AT972" s="1" t="s">
        <v>373</v>
      </c>
      <c r="AU972" t="s">
        <v>98</v>
      </c>
    </row>
    <row r="973" spans="1:47" x14ac:dyDescent="0.25">
      <c r="A973" s="1">
        <v>972</v>
      </c>
      <c r="F973" t="s">
        <v>43</v>
      </c>
      <c r="J973" t="s">
        <v>46</v>
      </c>
      <c r="K973" t="s">
        <v>47</v>
      </c>
      <c r="O973" s="5">
        <f t="shared" si="255"/>
        <v>3</v>
      </c>
      <c r="P973" s="5">
        <f t="shared" si="256"/>
        <v>1</v>
      </c>
      <c r="R973" s="5">
        <f t="shared" si="257"/>
        <v>0</v>
      </c>
      <c r="S973" s="5">
        <f t="shared" si="258"/>
        <v>0</v>
      </c>
      <c r="T973" s="5">
        <f t="shared" si="259"/>
        <v>0</v>
      </c>
      <c r="U973" s="5">
        <f t="shared" si="260"/>
        <v>0</v>
      </c>
      <c r="V973" s="5">
        <f t="shared" si="261"/>
        <v>1</v>
      </c>
      <c r="W973" s="5">
        <f t="shared" si="262"/>
        <v>0</v>
      </c>
      <c r="X973" s="5">
        <f t="shared" si="263"/>
        <v>0</v>
      </c>
      <c r="Y973" s="5">
        <f t="shared" si="264"/>
        <v>0</v>
      </c>
      <c r="Z973" s="5">
        <f t="shared" si="265"/>
        <v>1</v>
      </c>
      <c r="AA973" s="5">
        <f t="shared" si="266"/>
        <v>1</v>
      </c>
      <c r="AB973" s="5">
        <f t="shared" si="267"/>
        <v>0</v>
      </c>
      <c r="AC973" s="5">
        <f t="shared" si="268"/>
        <v>0</v>
      </c>
      <c r="AD973" s="16"/>
      <c r="AF973" s="5">
        <f t="shared" si="269"/>
        <v>3</v>
      </c>
      <c r="AG973" s="5">
        <f t="shared" si="270"/>
        <v>3</v>
      </c>
      <c r="AH973" s="5" t="str">
        <f t="shared" si="271"/>
        <v>Correct</v>
      </c>
      <c r="AI973" t="s">
        <v>105</v>
      </c>
      <c r="AJ973">
        <v>75</v>
      </c>
      <c r="AK973" t="s">
        <v>95</v>
      </c>
      <c r="AL973" t="s">
        <v>130</v>
      </c>
      <c r="AM973" t="s">
        <v>107</v>
      </c>
      <c r="AO973" s="1" t="s">
        <v>80</v>
      </c>
      <c r="AP973" t="s">
        <v>114</v>
      </c>
      <c r="AQ973" t="s">
        <v>110</v>
      </c>
      <c r="AR973" t="s">
        <v>104</v>
      </c>
      <c r="AS973" t="s">
        <v>102</v>
      </c>
      <c r="AT973" s="1" t="s">
        <v>91</v>
      </c>
    </row>
    <row r="974" spans="1:47" x14ac:dyDescent="0.25">
      <c r="A974" s="1">
        <v>973</v>
      </c>
      <c r="B974" t="s">
        <v>39</v>
      </c>
      <c r="C974" t="s">
        <v>40</v>
      </c>
      <c r="F974" t="s">
        <v>43</v>
      </c>
      <c r="H974" t="s">
        <v>44</v>
      </c>
      <c r="O974" s="5">
        <f t="shared" si="255"/>
        <v>4</v>
      </c>
      <c r="P974" s="5">
        <f t="shared" si="256"/>
        <v>0.75</v>
      </c>
      <c r="R974" s="5">
        <f t="shared" si="257"/>
        <v>0.75</v>
      </c>
      <c r="S974" s="5">
        <f t="shared" si="258"/>
        <v>0.75</v>
      </c>
      <c r="T974" s="5">
        <f t="shared" si="259"/>
        <v>0</v>
      </c>
      <c r="U974" s="5">
        <f t="shared" si="260"/>
        <v>0</v>
      </c>
      <c r="V974" s="5">
        <f t="shared" si="261"/>
        <v>0.75</v>
      </c>
      <c r="W974" s="5">
        <f t="shared" si="262"/>
        <v>0</v>
      </c>
      <c r="X974" s="5">
        <f t="shared" si="263"/>
        <v>0.75</v>
      </c>
      <c r="Y974" s="5">
        <f t="shared" si="264"/>
        <v>0</v>
      </c>
      <c r="Z974" s="5">
        <f t="shared" si="265"/>
        <v>0</v>
      </c>
      <c r="AA974" s="5">
        <f t="shared" si="266"/>
        <v>0</v>
      </c>
      <c r="AB974" s="5">
        <f t="shared" si="267"/>
        <v>0</v>
      </c>
      <c r="AC974" s="5">
        <f t="shared" si="268"/>
        <v>0</v>
      </c>
      <c r="AD974" s="16"/>
      <c r="AF974" s="5">
        <f t="shared" si="269"/>
        <v>3</v>
      </c>
      <c r="AG974" s="5">
        <f t="shared" si="270"/>
        <v>4</v>
      </c>
      <c r="AH974" s="5" t="str">
        <f t="shared" si="271"/>
        <v>Correct</v>
      </c>
      <c r="AI974" t="s">
        <v>94</v>
      </c>
      <c r="AJ974">
        <v>69</v>
      </c>
      <c r="AK974" t="s">
        <v>95</v>
      </c>
      <c r="AL974" t="s">
        <v>155</v>
      </c>
      <c r="AM974" t="s">
        <v>107</v>
      </c>
      <c r="AN974" t="s">
        <v>102</v>
      </c>
      <c r="AO974" s="1" t="s">
        <v>80</v>
      </c>
      <c r="AQ974" t="s">
        <v>110</v>
      </c>
      <c r="AR974" t="s">
        <v>104</v>
      </c>
      <c r="AS974" t="s">
        <v>102</v>
      </c>
      <c r="AT974" s="1" t="s">
        <v>91</v>
      </c>
      <c r="AU974" t="s">
        <v>98</v>
      </c>
    </row>
    <row r="975" spans="1:47" x14ac:dyDescent="0.25">
      <c r="A975" s="1">
        <v>974</v>
      </c>
      <c r="B975" t="s">
        <v>39</v>
      </c>
      <c r="F975" t="s">
        <v>43</v>
      </c>
      <c r="O975" s="5">
        <f t="shared" si="255"/>
        <v>2</v>
      </c>
      <c r="P975" s="5">
        <f t="shared" si="256"/>
        <v>1.5</v>
      </c>
      <c r="R975" s="5">
        <f t="shared" si="257"/>
        <v>1</v>
      </c>
      <c r="S975" s="5">
        <f t="shared" si="258"/>
        <v>0</v>
      </c>
      <c r="T975" s="5">
        <f t="shared" si="259"/>
        <v>0</v>
      </c>
      <c r="U975" s="5">
        <f t="shared" si="260"/>
        <v>0</v>
      </c>
      <c r="V975" s="5">
        <f t="shared" si="261"/>
        <v>1</v>
      </c>
      <c r="W975" s="5">
        <f t="shared" si="262"/>
        <v>0</v>
      </c>
      <c r="X975" s="5">
        <f t="shared" si="263"/>
        <v>0</v>
      </c>
      <c r="Y975" s="5">
        <f t="shared" si="264"/>
        <v>0</v>
      </c>
      <c r="Z975" s="5">
        <f t="shared" si="265"/>
        <v>0</v>
      </c>
      <c r="AA975" s="5">
        <f t="shared" si="266"/>
        <v>0</v>
      </c>
      <c r="AB975" s="5">
        <f t="shared" si="267"/>
        <v>0</v>
      </c>
      <c r="AC975" s="5">
        <f t="shared" si="268"/>
        <v>0</v>
      </c>
      <c r="AD975" s="16"/>
      <c r="AF975" s="5">
        <f t="shared" si="269"/>
        <v>2</v>
      </c>
      <c r="AG975" s="5">
        <f t="shared" si="270"/>
        <v>2</v>
      </c>
      <c r="AH975" s="5" t="str">
        <f t="shared" si="271"/>
        <v>Correct</v>
      </c>
      <c r="AI975" t="s">
        <v>94</v>
      </c>
      <c r="AJ975">
        <v>74</v>
      </c>
      <c r="AK975" t="s">
        <v>95</v>
      </c>
      <c r="AL975" t="s">
        <v>156</v>
      </c>
      <c r="AM975" t="s">
        <v>107</v>
      </c>
      <c r="AN975" t="s">
        <v>98</v>
      </c>
      <c r="AO975" s="1" t="s">
        <v>80</v>
      </c>
      <c r="AP975" t="s">
        <v>114</v>
      </c>
      <c r="AQ975" t="s">
        <v>153</v>
      </c>
      <c r="AR975" t="s">
        <v>104</v>
      </c>
      <c r="AS975" t="s">
        <v>102</v>
      </c>
      <c r="AT975" s="1" t="s">
        <v>91</v>
      </c>
      <c r="AU975" t="s">
        <v>102</v>
      </c>
    </row>
    <row r="976" spans="1:47" x14ac:dyDescent="0.25">
      <c r="A976" s="1">
        <v>975</v>
      </c>
      <c r="B976" t="s">
        <v>39</v>
      </c>
      <c r="C976" t="s">
        <v>40</v>
      </c>
      <c r="E976" t="s">
        <v>42</v>
      </c>
      <c r="J976" t="s">
        <v>46</v>
      </c>
      <c r="O976" s="5">
        <f t="shared" si="255"/>
        <v>4</v>
      </c>
      <c r="P976" s="5">
        <f t="shared" si="256"/>
        <v>0.75</v>
      </c>
      <c r="R976" s="5">
        <f t="shared" si="257"/>
        <v>0.75</v>
      </c>
      <c r="S976" s="5">
        <f t="shared" si="258"/>
        <v>0.75</v>
      </c>
      <c r="T976" s="5">
        <f t="shared" si="259"/>
        <v>0</v>
      </c>
      <c r="U976" s="5">
        <f t="shared" si="260"/>
        <v>0.75</v>
      </c>
      <c r="V976" s="5">
        <f t="shared" si="261"/>
        <v>0</v>
      </c>
      <c r="W976" s="5">
        <f t="shared" si="262"/>
        <v>0</v>
      </c>
      <c r="X976" s="5">
        <f t="shared" si="263"/>
        <v>0</v>
      </c>
      <c r="Y976" s="5">
        <f t="shared" si="264"/>
        <v>0</v>
      </c>
      <c r="Z976" s="5">
        <f t="shared" si="265"/>
        <v>0.75</v>
      </c>
      <c r="AA976" s="5">
        <f t="shared" si="266"/>
        <v>0</v>
      </c>
      <c r="AB976" s="5">
        <f t="shared" si="267"/>
        <v>0</v>
      </c>
      <c r="AC976" s="5">
        <f t="shared" si="268"/>
        <v>0</v>
      </c>
      <c r="AD976" s="16"/>
      <c r="AF976" s="5">
        <f t="shared" si="269"/>
        <v>3</v>
      </c>
      <c r="AG976" s="5">
        <f t="shared" si="270"/>
        <v>4</v>
      </c>
      <c r="AH976" s="5" t="str">
        <f t="shared" si="271"/>
        <v>Correct</v>
      </c>
      <c r="AI976" t="s">
        <v>94</v>
      </c>
      <c r="AJ976">
        <v>84</v>
      </c>
      <c r="AK976" t="s">
        <v>95</v>
      </c>
      <c r="AL976" t="s">
        <v>155</v>
      </c>
      <c r="AM976" t="s">
        <v>107</v>
      </c>
      <c r="AN976" t="s">
        <v>98</v>
      </c>
      <c r="AO976" s="1" t="s">
        <v>80</v>
      </c>
      <c r="AQ976" t="s">
        <v>120</v>
      </c>
      <c r="AR976" t="s">
        <v>104</v>
      </c>
      <c r="AS976" t="s">
        <v>102</v>
      </c>
      <c r="AT976" s="1" t="s">
        <v>91</v>
      </c>
    </row>
    <row r="977" spans="1:47" x14ac:dyDescent="0.25">
      <c r="A977" s="1">
        <v>976</v>
      </c>
      <c r="H977" t="s">
        <v>44</v>
      </c>
      <c r="J977" t="s">
        <v>46</v>
      </c>
      <c r="L977" t="s">
        <v>48</v>
      </c>
      <c r="O977" s="5">
        <f t="shared" si="255"/>
        <v>3</v>
      </c>
      <c r="P977" s="5">
        <f t="shared" si="256"/>
        <v>1</v>
      </c>
      <c r="R977" s="5">
        <f t="shared" si="257"/>
        <v>0</v>
      </c>
      <c r="S977" s="5">
        <f t="shared" si="258"/>
        <v>0</v>
      </c>
      <c r="T977" s="5">
        <f t="shared" si="259"/>
        <v>0</v>
      </c>
      <c r="U977" s="5">
        <f t="shared" si="260"/>
        <v>0</v>
      </c>
      <c r="V977" s="5">
        <f t="shared" si="261"/>
        <v>0</v>
      </c>
      <c r="W977" s="5">
        <f t="shared" si="262"/>
        <v>0</v>
      </c>
      <c r="X977" s="5">
        <f t="shared" si="263"/>
        <v>1</v>
      </c>
      <c r="Y977" s="5">
        <f t="shared" si="264"/>
        <v>0</v>
      </c>
      <c r="Z977" s="5">
        <f t="shared" si="265"/>
        <v>1</v>
      </c>
      <c r="AA977" s="5">
        <f t="shared" si="266"/>
        <v>0</v>
      </c>
      <c r="AB977" s="5">
        <f t="shared" si="267"/>
        <v>1</v>
      </c>
      <c r="AC977" s="5">
        <f t="shared" si="268"/>
        <v>0</v>
      </c>
      <c r="AD977" s="16"/>
      <c r="AF977" s="5">
        <f t="shared" si="269"/>
        <v>3</v>
      </c>
      <c r="AG977" s="5">
        <f t="shared" si="270"/>
        <v>3</v>
      </c>
      <c r="AH977" s="5" t="str">
        <f t="shared" si="271"/>
        <v>Correct</v>
      </c>
      <c r="AI977" t="s">
        <v>94</v>
      </c>
      <c r="AJ977">
        <v>71</v>
      </c>
      <c r="AK977" t="s">
        <v>121</v>
      </c>
      <c r="AL977" t="s">
        <v>122</v>
      </c>
      <c r="AM977" t="s">
        <v>107</v>
      </c>
      <c r="AO977" s="1" t="s">
        <v>80</v>
      </c>
      <c r="AQ977" t="s">
        <v>120</v>
      </c>
      <c r="AR977" t="s">
        <v>104</v>
      </c>
      <c r="AS977" t="s">
        <v>102</v>
      </c>
      <c r="AT977" s="1" t="s">
        <v>487</v>
      </c>
      <c r="AU977" t="s">
        <v>102</v>
      </c>
    </row>
  </sheetData>
  <conditionalFormatting sqref="AH2:AH977">
    <cfRule type="containsText" dxfId="9" priority="1" stopIfTrue="1" operator="containsText" text="Wrong">
      <formula>NOT(ISERROR(SEARCH("Wrong",AH2)))</formula>
    </cfRule>
    <cfRule type="containsText" dxfId="8" priority="2" stopIfTrue="1" operator="containsText" text="False">
      <formula>NOT(ISERROR(SEARCH("False",AH2)))</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77"/>
  <sheetViews>
    <sheetView topLeftCell="BD1" workbookViewId="0"/>
  </sheetViews>
  <sheetFormatPr defaultRowHeight="15" x14ac:dyDescent="0.25"/>
  <cols>
    <col min="1" max="1" width="15.5703125" customWidth="1"/>
    <col min="2" max="2" width="16.28515625" customWidth="1"/>
    <col min="3" max="3" width="17.42578125" customWidth="1"/>
    <col min="4" max="4" width="25.85546875" customWidth="1"/>
    <col min="5" max="5" width="9" customWidth="1"/>
    <col min="6" max="6" width="25" customWidth="1"/>
    <col min="7" max="7" width="11.28515625" customWidth="1"/>
    <col min="8" max="8" width="13.140625" customWidth="1"/>
    <col min="9" max="9" width="25.140625" customWidth="1"/>
    <col min="10" max="10" width="14.5703125" customWidth="1"/>
    <col min="11" max="11" width="18.85546875" customWidth="1"/>
    <col min="12" max="12" width="15" customWidth="1"/>
    <col min="13" max="13" width="19.5703125" customWidth="1"/>
    <col min="14" max="14" width="10.85546875" customWidth="1"/>
    <col min="15" max="15" width="47.42578125" customWidth="1"/>
    <col min="16" max="16" width="27.42578125" customWidth="1"/>
    <col min="17" max="17" width="29.42578125" customWidth="1"/>
    <col min="18" max="18" width="35.28515625" customWidth="1"/>
    <col min="19" max="19" width="18.42578125" customWidth="1"/>
    <col min="20" max="20" width="15.85546875" customWidth="1"/>
    <col min="21" max="21" width="19.42578125" customWidth="1"/>
    <col min="22" max="23" width="15.85546875" customWidth="1"/>
    <col min="24" max="24" width="17.28515625" customWidth="1"/>
    <col min="25" max="25" width="18.42578125" customWidth="1"/>
    <col min="26" max="26" width="26.85546875" customWidth="1"/>
    <col min="27" max="27" width="10" customWidth="1"/>
    <col min="28" max="28" width="26" customWidth="1"/>
    <col min="29" max="29" width="13.28515625" customWidth="1"/>
    <col min="30" max="30" width="15.140625" customWidth="1"/>
    <col min="31" max="31" width="27.140625" customWidth="1"/>
    <col min="32" max="32" width="16.5703125" customWidth="1"/>
    <col min="33" max="33" width="20.85546875" customWidth="1"/>
    <col min="34" max="34" width="17" customWidth="1"/>
    <col min="35" max="35" width="21.5703125" customWidth="1"/>
    <col min="36" max="36" width="12.85546875" customWidth="1"/>
    <col min="37" max="37" width="49.42578125" customWidth="1"/>
    <col min="38" max="38" width="29.42578125" customWidth="1"/>
    <col min="39" max="39" width="31.42578125" customWidth="1"/>
    <col min="40" max="40" width="37.28515625" customWidth="1"/>
    <col min="41" max="41" width="20.42578125" customWidth="1"/>
    <col min="42" max="43" width="11" customWidth="1"/>
    <col min="44" max="44" width="11.7109375" customWidth="1"/>
    <col min="45" max="45" width="11.28515625" customWidth="1"/>
    <col min="46" max="46" width="11" style="6" customWidth="1"/>
    <col min="47" max="47" width="14" customWidth="1"/>
    <col min="48" max="48" width="21.5703125" bestFit="1" customWidth="1"/>
    <col min="49" max="49" width="23.5703125" customWidth="1"/>
    <col min="50" max="50" width="33.7109375" customWidth="1"/>
    <col min="51" max="51" width="35.28515625" customWidth="1"/>
    <col min="52" max="52" width="27" customWidth="1"/>
    <col min="53" max="53" width="67.5703125" customWidth="1"/>
    <col min="54" max="54" width="53" customWidth="1"/>
    <col min="55" max="55" width="38.7109375" customWidth="1"/>
    <col min="56" max="56" width="39.7109375" customWidth="1"/>
    <col min="57" max="57" width="39.5703125" bestFit="1" customWidth="1"/>
    <col min="58" max="58" width="54.85546875" customWidth="1"/>
    <col min="59" max="59" width="28" customWidth="1"/>
    <col min="60" max="60" width="23.28515625" bestFit="1" customWidth="1"/>
  </cols>
  <sheetData>
    <row r="1" spans="1:60" x14ac:dyDescent="0.25">
      <c r="A1" s="2" t="s">
        <v>307</v>
      </c>
      <c r="B1" s="2" t="s">
        <v>50</v>
      </c>
      <c r="C1" s="2" t="s">
        <v>51</v>
      </c>
      <c r="D1" s="2" t="s">
        <v>52</v>
      </c>
      <c r="E1" s="2" t="s">
        <v>20</v>
      </c>
      <c r="F1" s="2" t="s">
        <v>53</v>
      </c>
      <c r="G1" s="2" t="s">
        <v>54</v>
      </c>
      <c r="H1" s="2" t="s">
        <v>55</v>
      </c>
      <c r="I1" s="2" t="s">
        <v>56</v>
      </c>
      <c r="J1" s="2" t="s">
        <v>57</v>
      </c>
      <c r="K1" s="2" t="s">
        <v>58</v>
      </c>
      <c r="L1" s="2" t="s">
        <v>59</v>
      </c>
      <c r="M1" s="2" t="s">
        <v>60</v>
      </c>
      <c r="N1" s="2" t="s">
        <v>26</v>
      </c>
      <c r="O1" s="2" t="s">
        <v>23</v>
      </c>
      <c r="P1" s="2" t="s">
        <v>61</v>
      </c>
      <c r="Q1" s="2" t="s">
        <v>62</v>
      </c>
      <c r="R1" s="2" t="s">
        <v>63</v>
      </c>
      <c r="S1" s="2" t="s">
        <v>64</v>
      </c>
      <c r="T1" s="2" t="s">
        <v>468</v>
      </c>
      <c r="U1" s="10" t="s">
        <v>375</v>
      </c>
      <c r="V1" s="10" t="s">
        <v>376</v>
      </c>
      <c r="W1" s="10" t="s">
        <v>469</v>
      </c>
      <c r="X1" s="10" t="s">
        <v>414</v>
      </c>
      <c r="Y1" s="10" t="s">
        <v>415</v>
      </c>
      <c r="Z1" s="10" t="s">
        <v>416</v>
      </c>
      <c r="AA1" s="10" t="s">
        <v>417</v>
      </c>
      <c r="AB1" s="10" t="s">
        <v>418</v>
      </c>
      <c r="AC1" s="10" t="s">
        <v>419</v>
      </c>
      <c r="AD1" s="10" t="s">
        <v>420</v>
      </c>
      <c r="AE1" s="10" t="s">
        <v>421</v>
      </c>
      <c r="AF1" s="10" t="s">
        <v>422</v>
      </c>
      <c r="AG1" s="10" t="s">
        <v>423</v>
      </c>
      <c r="AH1" s="10" t="s">
        <v>424</v>
      </c>
      <c r="AI1" s="10" t="s">
        <v>425</v>
      </c>
      <c r="AJ1" s="10" t="s">
        <v>426</v>
      </c>
      <c r="AK1" s="10" t="s">
        <v>427</v>
      </c>
      <c r="AL1" s="10" t="s">
        <v>428</v>
      </c>
      <c r="AM1" s="10" t="s">
        <v>429</v>
      </c>
      <c r="AN1" s="10" t="s">
        <v>430</v>
      </c>
      <c r="AO1" s="10" t="s">
        <v>431</v>
      </c>
      <c r="AP1" s="17" t="s">
        <v>470</v>
      </c>
      <c r="AQ1" s="2" t="s">
        <v>471</v>
      </c>
      <c r="AR1" s="11" t="s">
        <v>390</v>
      </c>
      <c r="AS1" s="11" t="s">
        <v>391</v>
      </c>
      <c r="AT1" s="12" t="s">
        <v>472</v>
      </c>
      <c r="AU1" s="11" t="s">
        <v>6</v>
      </c>
      <c r="AV1" s="11" t="s">
        <v>7</v>
      </c>
      <c r="AW1" s="11" t="s">
        <v>8</v>
      </c>
      <c r="AX1" s="11" t="s">
        <v>9</v>
      </c>
      <c r="AY1" s="11" t="s">
        <v>10</v>
      </c>
      <c r="AZ1" s="11" t="s">
        <v>11</v>
      </c>
      <c r="BA1" s="11" t="s">
        <v>12</v>
      </c>
      <c r="BB1" s="11" t="s">
        <v>13</v>
      </c>
      <c r="BC1" s="11" t="s">
        <v>14</v>
      </c>
      <c r="BD1" s="11" t="s">
        <v>15</v>
      </c>
      <c r="BE1" s="11" t="s">
        <v>16</v>
      </c>
      <c r="BF1" s="11" t="s">
        <v>17</v>
      </c>
      <c r="BG1" s="11" t="s">
        <v>18</v>
      </c>
      <c r="BH1" s="11" t="s">
        <v>260</v>
      </c>
    </row>
    <row r="2" spans="1:60" x14ac:dyDescent="0.25">
      <c r="A2" s="1">
        <v>1</v>
      </c>
      <c r="B2" s="1"/>
      <c r="C2" s="1"/>
      <c r="D2" s="1"/>
      <c r="E2" s="1"/>
      <c r="F2" s="1" t="s">
        <v>53</v>
      </c>
      <c r="G2" s="1"/>
      <c r="H2" s="1"/>
      <c r="I2" s="1"/>
      <c r="J2" s="1"/>
      <c r="K2" s="1"/>
      <c r="L2" s="1"/>
      <c r="M2" s="1" t="s">
        <v>60</v>
      </c>
      <c r="N2" s="1"/>
      <c r="O2" s="1"/>
      <c r="P2" s="1"/>
      <c r="Q2" s="1" t="s">
        <v>62</v>
      </c>
      <c r="R2" s="1"/>
      <c r="S2" s="1"/>
      <c r="T2" s="1"/>
      <c r="U2" s="5">
        <f t="shared" ref="U2:U65" si="0">COUNTA(B2:T2)</f>
        <v>3</v>
      </c>
      <c r="V2" s="5">
        <f t="shared" ref="V2:V65" si="1">3/U2</f>
        <v>1</v>
      </c>
      <c r="W2" s="16"/>
      <c r="X2" s="5">
        <f t="shared" ref="X2:X65" si="2">IF($U2&lt;3,IF($B2=$B$1,1,0),IF($B2=$B$1,$V2,0))</f>
        <v>0</v>
      </c>
      <c r="Y2" s="5">
        <f t="shared" ref="Y2:Y65" si="3">IF($U2&lt;3,IF($C2=$C$1,1,0),IF($C2=$C$1,$V2,0))</f>
        <v>0</v>
      </c>
      <c r="Z2" s="5">
        <f t="shared" ref="Z2:Z65" si="4">IF($U2&lt;3,IF($D2=$D$1,1,0),IF($D2=$D$1,$V2,0))</f>
        <v>0</v>
      </c>
      <c r="AA2" s="5">
        <f t="shared" ref="AA2:AA65" si="5">IF($U2&lt;3,IF($E2=$E$1,1,0),IF($E2=$E$1,$V2,0))</f>
        <v>0</v>
      </c>
      <c r="AB2" s="5">
        <f t="shared" ref="AB2:AB65" si="6">IF($U2&lt;3,IF($F2=$F$1,1,0),IF($F2=$F$1,$V2,0))</f>
        <v>1</v>
      </c>
      <c r="AC2" s="5">
        <f t="shared" ref="AC2:AC65" si="7">IF($U2&lt;3,IF($G2=$G$1,1,0),IF($G2=$G$1,$V2,0))</f>
        <v>0</v>
      </c>
      <c r="AD2" s="5">
        <f t="shared" ref="AD2:AD65" si="8">IF($U2&lt;3,IF($H2=$H$1,1,0),IF($H2=$H$1,$V2,0))</f>
        <v>0</v>
      </c>
      <c r="AE2" s="5">
        <f t="shared" ref="AE2:AE65" si="9">IF($U2&lt;3,IF($I2=$I$1,1,0),IF($I2=$I$1,$V2,0))</f>
        <v>0</v>
      </c>
      <c r="AF2" s="5">
        <f t="shared" ref="AF2:AF65" si="10">IF($U2&lt;3,IF($J2=$J$1,1,0),IF($J2=$J$1,$V2,0))</f>
        <v>0</v>
      </c>
      <c r="AG2" s="5">
        <f t="shared" ref="AG2:AG65" si="11">IF($U2&lt;3,IF($K2=$K$1,1,0),IF($K2=$K$1,$V2,0))</f>
        <v>0</v>
      </c>
      <c r="AH2" s="5">
        <f t="shared" ref="AH2:AH65" si="12">IF($U2&lt;3,IF($L2=$L$1,1,0),IF($L2=$L$1,$V2,0))</f>
        <v>0</v>
      </c>
      <c r="AI2" s="5">
        <f t="shared" ref="AI2:AI65" si="13">IF($U2&lt;3,IF($M2=$M$1,1,0),IF($M2=$M$1,$V2,0))</f>
        <v>1</v>
      </c>
      <c r="AJ2" s="5">
        <f t="shared" ref="AJ2:AJ65" si="14">IF($U2&lt;3,IF($N2=$N$1,1,0),IF($N2=$N$1,$V2,0))</f>
        <v>0</v>
      </c>
      <c r="AK2" s="5">
        <f t="shared" ref="AK2:AK65" si="15">IF($U2&lt;3,IF($O2=$O$1,1,0),IF($O2=$O$1,$V2,0))</f>
        <v>0</v>
      </c>
      <c r="AL2" s="5">
        <f t="shared" ref="AL2:AL65" si="16">IF($U2&lt;3,IF($P2=$P$1,1,0),IF($P2=$P$1,$V2,0))</f>
        <v>0</v>
      </c>
      <c r="AM2" s="5">
        <f t="shared" ref="AM2:AM65" si="17">IF($U2&lt;3,IF($Q2=$Q$1,1,0),IF($Q2=$Q$1,$V2,0))</f>
        <v>1</v>
      </c>
      <c r="AN2" s="5">
        <f t="shared" ref="AN2:AN65" si="18">IF($U2&lt;3,IF($R2=$R$1,1,0),IF($R2=$R$1,$V2,0))</f>
        <v>0</v>
      </c>
      <c r="AO2" s="5">
        <f t="shared" ref="AO2:AO65" si="19">IF($U2&lt;3,IF($S2=$S$1,1,0),IF($S2=$S$1,$V2,0))</f>
        <v>0</v>
      </c>
      <c r="AR2" s="5">
        <f t="shared" ref="AR2:AR65" si="20">SUM(X2:AP2)</f>
        <v>3</v>
      </c>
      <c r="AS2" s="5">
        <f t="shared" ref="AS2:AS65" si="21">U2</f>
        <v>3</v>
      </c>
      <c r="AT2" s="5" t="str">
        <f t="shared" ref="AT2:AT65" si="22">IF(AR2=AS2,"Correct",IF(AR2=3,"Correct","Wrong"))</f>
        <v>Correct</v>
      </c>
      <c r="AU2" s="5" t="s">
        <v>94</v>
      </c>
      <c r="AV2" s="5">
        <v>28</v>
      </c>
      <c r="AW2" s="5" t="s">
        <v>95</v>
      </c>
      <c r="AX2" s="5" t="s">
        <v>117</v>
      </c>
      <c r="AY2" s="5" t="s">
        <v>97</v>
      </c>
      <c r="AZ2" s="5"/>
      <c r="BA2" s="5" t="s">
        <v>350</v>
      </c>
      <c r="BB2" s="5" t="s">
        <v>108</v>
      </c>
      <c r="BC2" s="5" t="s">
        <v>120</v>
      </c>
      <c r="BD2" s="5" t="s">
        <v>101</v>
      </c>
      <c r="BE2" s="5"/>
      <c r="BF2" s="5" t="s">
        <v>92</v>
      </c>
      <c r="BG2" s="5"/>
      <c r="BH2" s="54" t="s">
        <v>272</v>
      </c>
    </row>
    <row r="3" spans="1:60" x14ac:dyDescent="0.25">
      <c r="A3" s="1">
        <v>2</v>
      </c>
      <c r="B3" s="1"/>
      <c r="C3" s="1"/>
      <c r="D3" s="1"/>
      <c r="E3" s="1"/>
      <c r="F3" s="1"/>
      <c r="G3" s="1" t="s">
        <v>54</v>
      </c>
      <c r="H3" s="1"/>
      <c r="I3" s="1"/>
      <c r="J3" s="1"/>
      <c r="K3" s="1" t="s">
        <v>58</v>
      </c>
      <c r="L3" s="1"/>
      <c r="M3" s="1"/>
      <c r="N3" s="1"/>
      <c r="O3" s="1"/>
      <c r="P3" s="1"/>
      <c r="Q3" s="1"/>
      <c r="R3" s="1" t="s">
        <v>63</v>
      </c>
      <c r="S3" s="1"/>
      <c r="T3" s="1"/>
      <c r="U3" s="5">
        <f t="shared" si="0"/>
        <v>3</v>
      </c>
      <c r="V3" s="5">
        <f t="shared" si="1"/>
        <v>1</v>
      </c>
      <c r="W3" s="16"/>
      <c r="X3" s="5">
        <f t="shared" si="2"/>
        <v>0</v>
      </c>
      <c r="Y3" s="5">
        <f t="shared" si="3"/>
        <v>0</v>
      </c>
      <c r="Z3" s="5">
        <f t="shared" si="4"/>
        <v>0</v>
      </c>
      <c r="AA3" s="5">
        <f t="shared" si="5"/>
        <v>0</v>
      </c>
      <c r="AB3" s="5">
        <f t="shared" si="6"/>
        <v>0</v>
      </c>
      <c r="AC3" s="5">
        <f t="shared" si="7"/>
        <v>1</v>
      </c>
      <c r="AD3" s="5">
        <f t="shared" si="8"/>
        <v>0</v>
      </c>
      <c r="AE3" s="5">
        <f t="shared" si="9"/>
        <v>0</v>
      </c>
      <c r="AF3" s="5">
        <f t="shared" si="10"/>
        <v>0</v>
      </c>
      <c r="AG3" s="5">
        <f t="shared" si="11"/>
        <v>1</v>
      </c>
      <c r="AH3" s="5">
        <f t="shared" si="12"/>
        <v>0</v>
      </c>
      <c r="AI3" s="5">
        <f t="shared" si="13"/>
        <v>0</v>
      </c>
      <c r="AJ3" s="5">
        <f t="shared" si="14"/>
        <v>0</v>
      </c>
      <c r="AK3" s="5">
        <f t="shared" si="15"/>
        <v>0</v>
      </c>
      <c r="AL3" s="5">
        <f t="shared" si="16"/>
        <v>0</v>
      </c>
      <c r="AM3" s="5">
        <f t="shared" si="17"/>
        <v>0</v>
      </c>
      <c r="AN3" s="5">
        <f t="shared" si="18"/>
        <v>1</v>
      </c>
      <c r="AO3" s="5">
        <f t="shared" si="19"/>
        <v>0</v>
      </c>
      <c r="AR3" s="5">
        <f t="shared" si="20"/>
        <v>3</v>
      </c>
      <c r="AS3" s="5">
        <f t="shared" si="21"/>
        <v>3</v>
      </c>
      <c r="AT3" s="5" t="str">
        <f t="shared" si="22"/>
        <v>Correct</v>
      </c>
      <c r="AU3" s="53" t="s">
        <v>94</v>
      </c>
      <c r="AV3" s="53">
        <v>58</v>
      </c>
      <c r="AW3" s="53" t="s">
        <v>95</v>
      </c>
      <c r="AX3" s="53" t="s">
        <v>268</v>
      </c>
      <c r="AY3" s="53" t="s">
        <v>97</v>
      </c>
      <c r="AZ3" s="53" t="s">
        <v>98</v>
      </c>
      <c r="BA3" s="53" t="s">
        <v>349</v>
      </c>
      <c r="BB3" s="53" t="s">
        <v>109</v>
      </c>
      <c r="BC3" s="53" t="s">
        <v>100</v>
      </c>
      <c r="BD3" s="53" t="s">
        <v>125</v>
      </c>
      <c r="BE3" s="53" t="s">
        <v>98</v>
      </c>
      <c r="BF3" s="53" t="s">
        <v>93</v>
      </c>
      <c r="BG3" s="53" t="s">
        <v>102</v>
      </c>
      <c r="BH3" s="55" t="s">
        <v>272</v>
      </c>
    </row>
    <row r="4" spans="1:60" x14ac:dyDescent="0.25">
      <c r="A4" s="1">
        <v>3</v>
      </c>
      <c r="B4" s="1" t="s">
        <v>50</v>
      </c>
      <c r="C4" s="1"/>
      <c r="D4" s="1"/>
      <c r="E4" s="1" t="s">
        <v>20</v>
      </c>
      <c r="F4" s="1"/>
      <c r="G4" s="1"/>
      <c r="H4" s="1"/>
      <c r="I4" s="1"/>
      <c r="J4" s="1"/>
      <c r="K4" s="1"/>
      <c r="L4" s="1"/>
      <c r="M4" s="1"/>
      <c r="N4" s="1" t="s">
        <v>26</v>
      </c>
      <c r="O4" s="1"/>
      <c r="P4" s="1"/>
      <c r="Q4" s="1"/>
      <c r="R4" s="1"/>
      <c r="S4" s="1"/>
      <c r="T4" s="1"/>
      <c r="U4" s="5">
        <f t="shared" si="0"/>
        <v>3</v>
      </c>
      <c r="V4" s="5">
        <f t="shared" si="1"/>
        <v>1</v>
      </c>
      <c r="W4" s="16"/>
      <c r="X4" s="5">
        <f t="shared" si="2"/>
        <v>1</v>
      </c>
      <c r="Y4" s="5">
        <f t="shared" si="3"/>
        <v>0</v>
      </c>
      <c r="Z4" s="5">
        <f t="shared" si="4"/>
        <v>0</v>
      </c>
      <c r="AA4" s="5">
        <f t="shared" si="5"/>
        <v>1</v>
      </c>
      <c r="AB4" s="5">
        <f t="shared" si="6"/>
        <v>0</v>
      </c>
      <c r="AC4" s="5">
        <f t="shared" si="7"/>
        <v>0</v>
      </c>
      <c r="AD4" s="5">
        <f t="shared" si="8"/>
        <v>0</v>
      </c>
      <c r="AE4" s="5">
        <f t="shared" si="9"/>
        <v>0</v>
      </c>
      <c r="AF4" s="5">
        <f t="shared" si="10"/>
        <v>0</v>
      </c>
      <c r="AG4" s="5">
        <f t="shared" si="11"/>
        <v>0</v>
      </c>
      <c r="AH4" s="5">
        <f t="shared" si="12"/>
        <v>0</v>
      </c>
      <c r="AI4" s="5">
        <f t="shared" si="13"/>
        <v>0</v>
      </c>
      <c r="AJ4" s="5">
        <f t="shared" si="14"/>
        <v>1</v>
      </c>
      <c r="AK4" s="5">
        <f t="shared" si="15"/>
        <v>0</v>
      </c>
      <c r="AL4" s="5">
        <f t="shared" si="16"/>
        <v>0</v>
      </c>
      <c r="AM4" s="5">
        <f t="shared" si="17"/>
        <v>0</v>
      </c>
      <c r="AN4" s="5">
        <f t="shared" si="18"/>
        <v>0</v>
      </c>
      <c r="AO4" s="5">
        <f t="shared" si="19"/>
        <v>0</v>
      </c>
      <c r="AR4" s="5">
        <f t="shared" si="20"/>
        <v>3</v>
      </c>
      <c r="AS4" s="5">
        <f t="shared" si="21"/>
        <v>3</v>
      </c>
      <c r="AT4" s="5" t="str">
        <f t="shared" si="22"/>
        <v>Correct</v>
      </c>
      <c r="AU4" s="5" t="s">
        <v>94</v>
      </c>
      <c r="AV4" s="5">
        <v>72</v>
      </c>
      <c r="AW4" s="5" t="s">
        <v>95</v>
      </c>
      <c r="AX4" s="5" t="s">
        <v>131</v>
      </c>
      <c r="AY4" s="5" t="s">
        <v>97</v>
      </c>
      <c r="AZ4" s="5"/>
      <c r="BA4" s="5" t="s">
        <v>349</v>
      </c>
      <c r="BB4" s="5" t="s">
        <v>109</v>
      </c>
      <c r="BC4" s="5"/>
      <c r="BD4" s="5" t="s">
        <v>104</v>
      </c>
      <c r="BE4" s="5" t="s">
        <v>102</v>
      </c>
      <c r="BF4" s="5" t="s">
        <v>372</v>
      </c>
      <c r="BG4" s="5"/>
      <c r="BH4" s="54" t="s">
        <v>272</v>
      </c>
    </row>
    <row r="5" spans="1:60" x14ac:dyDescent="0.25">
      <c r="A5" s="1">
        <v>4</v>
      </c>
      <c r="B5" s="1" t="s">
        <v>50</v>
      </c>
      <c r="C5" s="1"/>
      <c r="D5" s="1"/>
      <c r="E5" s="1" t="s">
        <v>20</v>
      </c>
      <c r="F5" s="1"/>
      <c r="G5" s="1"/>
      <c r="H5" s="1"/>
      <c r="I5" s="1"/>
      <c r="J5" s="1"/>
      <c r="K5" s="1"/>
      <c r="L5" s="1"/>
      <c r="M5" s="1"/>
      <c r="N5" s="1" t="s">
        <v>26</v>
      </c>
      <c r="O5" s="1"/>
      <c r="P5" s="1"/>
      <c r="Q5" s="1"/>
      <c r="R5" s="1"/>
      <c r="S5" s="1"/>
      <c r="T5" s="1"/>
      <c r="U5" s="5">
        <f t="shared" si="0"/>
        <v>3</v>
      </c>
      <c r="V5" s="5">
        <f t="shared" si="1"/>
        <v>1</v>
      </c>
      <c r="W5" s="16"/>
      <c r="X5" s="5">
        <f t="shared" si="2"/>
        <v>1</v>
      </c>
      <c r="Y5" s="5">
        <f t="shared" si="3"/>
        <v>0</v>
      </c>
      <c r="Z5" s="5">
        <f t="shared" si="4"/>
        <v>0</v>
      </c>
      <c r="AA5" s="5">
        <f t="shared" si="5"/>
        <v>1</v>
      </c>
      <c r="AB5" s="5">
        <f t="shared" si="6"/>
        <v>0</v>
      </c>
      <c r="AC5" s="5">
        <f t="shared" si="7"/>
        <v>0</v>
      </c>
      <c r="AD5" s="5">
        <f t="shared" si="8"/>
        <v>0</v>
      </c>
      <c r="AE5" s="5">
        <f t="shared" si="9"/>
        <v>0</v>
      </c>
      <c r="AF5" s="5">
        <f t="shared" si="10"/>
        <v>0</v>
      </c>
      <c r="AG5" s="5">
        <f t="shared" si="11"/>
        <v>0</v>
      </c>
      <c r="AH5" s="5">
        <f t="shared" si="12"/>
        <v>0</v>
      </c>
      <c r="AI5" s="5">
        <f t="shared" si="13"/>
        <v>0</v>
      </c>
      <c r="AJ5" s="5">
        <f t="shared" si="14"/>
        <v>1</v>
      </c>
      <c r="AK5" s="5">
        <f t="shared" si="15"/>
        <v>0</v>
      </c>
      <c r="AL5" s="5">
        <f t="shared" si="16"/>
        <v>0</v>
      </c>
      <c r="AM5" s="5">
        <f t="shared" si="17"/>
        <v>0</v>
      </c>
      <c r="AN5" s="5">
        <f t="shared" si="18"/>
        <v>0</v>
      </c>
      <c r="AO5" s="5">
        <f t="shared" si="19"/>
        <v>0</v>
      </c>
      <c r="AR5" s="5">
        <f t="shared" si="20"/>
        <v>3</v>
      </c>
      <c r="AS5" s="5">
        <f t="shared" si="21"/>
        <v>3</v>
      </c>
      <c r="AT5" s="5" t="str">
        <f t="shared" si="22"/>
        <v>Correct</v>
      </c>
      <c r="AU5" s="53" t="s">
        <v>94</v>
      </c>
      <c r="AV5" s="53">
        <v>53</v>
      </c>
      <c r="AW5" s="53" t="s">
        <v>95</v>
      </c>
      <c r="AX5" s="53" t="s">
        <v>162</v>
      </c>
      <c r="AY5" s="53" t="s">
        <v>97</v>
      </c>
      <c r="AZ5" s="53"/>
      <c r="BA5" s="53" t="s">
        <v>349</v>
      </c>
      <c r="BB5" s="53" t="s">
        <v>112</v>
      </c>
      <c r="BC5" s="53" t="s">
        <v>133</v>
      </c>
      <c r="BD5" s="53" t="s">
        <v>101</v>
      </c>
      <c r="BE5" s="53" t="s">
        <v>102</v>
      </c>
      <c r="BF5" s="53" t="s">
        <v>92</v>
      </c>
      <c r="BG5" s="53"/>
      <c r="BH5" s="55" t="s">
        <v>272</v>
      </c>
    </row>
    <row r="6" spans="1:60" x14ac:dyDescent="0.25">
      <c r="A6" s="1">
        <v>5</v>
      </c>
      <c r="B6" s="1"/>
      <c r="C6" s="1"/>
      <c r="D6" s="1"/>
      <c r="E6" s="1"/>
      <c r="F6" s="1"/>
      <c r="G6" s="1"/>
      <c r="H6" s="1"/>
      <c r="I6" s="1" t="s">
        <v>56</v>
      </c>
      <c r="J6" s="1"/>
      <c r="K6" s="1"/>
      <c r="L6" s="1"/>
      <c r="M6" s="1" t="s">
        <v>60</v>
      </c>
      <c r="N6" s="1"/>
      <c r="O6" s="1"/>
      <c r="P6" s="1"/>
      <c r="Q6" s="1" t="s">
        <v>62</v>
      </c>
      <c r="R6" s="1"/>
      <c r="S6" s="1"/>
      <c r="T6" s="1"/>
      <c r="U6" s="5">
        <f t="shared" si="0"/>
        <v>3</v>
      </c>
      <c r="V6" s="5">
        <f t="shared" si="1"/>
        <v>1</v>
      </c>
      <c r="W6" s="16"/>
      <c r="X6" s="5">
        <f t="shared" si="2"/>
        <v>0</v>
      </c>
      <c r="Y6" s="5">
        <f t="shared" si="3"/>
        <v>0</v>
      </c>
      <c r="Z6" s="5">
        <f t="shared" si="4"/>
        <v>0</v>
      </c>
      <c r="AA6" s="5">
        <f t="shared" si="5"/>
        <v>0</v>
      </c>
      <c r="AB6" s="5">
        <f t="shared" si="6"/>
        <v>0</v>
      </c>
      <c r="AC6" s="5">
        <f t="shared" si="7"/>
        <v>0</v>
      </c>
      <c r="AD6" s="5">
        <f t="shared" si="8"/>
        <v>0</v>
      </c>
      <c r="AE6" s="5">
        <f t="shared" si="9"/>
        <v>1</v>
      </c>
      <c r="AF6" s="5">
        <f t="shared" si="10"/>
        <v>0</v>
      </c>
      <c r="AG6" s="5">
        <f t="shared" si="11"/>
        <v>0</v>
      </c>
      <c r="AH6" s="5">
        <f t="shared" si="12"/>
        <v>0</v>
      </c>
      <c r="AI6" s="5">
        <f t="shared" si="13"/>
        <v>1</v>
      </c>
      <c r="AJ6" s="5">
        <f t="shared" si="14"/>
        <v>0</v>
      </c>
      <c r="AK6" s="5">
        <f t="shared" si="15"/>
        <v>0</v>
      </c>
      <c r="AL6" s="5">
        <f t="shared" si="16"/>
        <v>0</v>
      </c>
      <c r="AM6" s="5">
        <f t="shared" si="17"/>
        <v>1</v>
      </c>
      <c r="AN6" s="5">
        <f t="shared" si="18"/>
        <v>0</v>
      </c>
      <c r="AO6" s="5">
        <f t="shared" si="19"/>
        <v>0</v>
      </c>
      <c r="AR6" s="5">
        <f t="shared" si="20"/>
        <v>3</v>
      </c>
      <c r="AS6" s="5">
        <f t="shared" si="21"/>
        <v>3</v>
      </c>
      <c r="AT6" s="5" t="str">
        <f t="shared" si="22"/>
        <v>Correct</v>
      </c>
      <c r="AU6" s="5" t="s">
        <v>94</v>
      </c>
      <c r="AV6" s="5">
        <v>53</v>
      </c>
      <c r="AW6" s="5" t="s">
        <v>95</v>
      </c>
      <c r="AX6" s="5" t="s">
        <v>162</v>
      </c>
      <c r="AY6" s="5" t="s">
        <v>97</v>
      </c>
      <c r="AZ6" s="5"/>
      <c r="BA6" s="5" t="s">
        <v>349</v>
      </c>
      <c r="BB6" s="5" t="s">
        <v>112</v>
      </c>
      <c r="BC6" s="5" t="s">
        <v>133</v>
      </c>
      <c r="BD6" s="5" t="s">
        <v>101</v>
      </c>
      <c r="BE6" s="5" t="s">
        <v>102</v>
      </c>
      <c r="BF6" s="5" t="s">
        <v>92</v>
      </c>
      <c r="BG6" s="5"/>
      <c r="BH6" s="54" t="s">
        <v>272</v>
      </c>
    </row>
    <row r="7" spans="1:60" x14ac:dyDescent="0.25">
      <c r="A7" s="1">
        <v>6</v>
      </c>
      <c r="B7" s="1" t="s">
        <v>50</v>
      </c>
      <c r="C7" s="1"/>
      <c r="D7" s="1"/>
      <c r="E7" s="1"/>
      <c r="F7" s="1"/>
      <c r="G7" s="1"/>
      <c r="H7" s="1" t="s">
        <v>55</v>
      </c>
      <c r="I7" s="1"/>
      <c r="J7" s="1"/>
      <c r="K7" s="1"/>
      <c r="L7" s="1"/>
      <c r="M7" s="1"/>
      <c r="N7" s="1" t="s">
        <v>26</v>
      </c>
      <c r="O7" s="1"/>
      <c r="P7" s="1"/>
      <c r="Q7" s="1"/>
      <c r="R7" s="1"/>
      <c r="S7" s="1"/>
      <c r="T7" s="1"/>
      <c r="U7" s="5">
        <f t="shared" si="0"/>
        <v>3</v>
      </c>
      <c r="V7" s="5">
        <f t="shared" si="1"/>
        <v>1</v>
      </c>
      <c r="W7" s="16"/>
      <c r="X7" s="5">
        <f t="shared" si="2"/>
        <v>1</v>
      </c>
      <c r="Y7" s="5">
        <f t="shared" si="3"/>
        <v>0</v>
      </c>
      <c r="Z7" s="5">
        <f t="shared" si="4"/>
        <v>0</v>
      </c>
      <c r="AA7" s="5">
        <f t="shared" si="5"/>
        <v>0</v>
      </c>
      <c r="AB7" s="5">
        <f t="shared" si="6"/>
        <v>0</v>
      </c>
      <c r="AC7" s="5">
        <f t="shared" si="7"/>
        <v>0</v>
      </c>
      <c r="AD7" s="5">
        <f t="shared" si="8"/>
        <v>1</v>
      </c>
      <c r="AE7" s="5">
        <f t="shared" si="9"/>
        <v>0</v>
      </c>
      <c r="AF7" s="5">
        <f t="shared" si="10"/>
        <v>0</v>
      </c>
      <c r="AG7" s="5">
        <f t="shared" si="11"/>
        <v>0</v>
      </c>
      <c r="AH7" s="5">
        <f t="shared" si="12"/>
        <v>0</v>
      </c>
      <c r="AI7" s="5">
        <f t="shared" si="13"/>
        <v>0</v>
      </c>
      <c r="AJ7" s="5">
        <f t="shared" si="14"/>
        <v>1</v>
      </c>
      <c r="AK7" s="5">
        <f t="shared" si="15"/>
        <v>0</v>
      </c>
      <c r="AL7" s="5">
        <f t="shared" si="16"/>
        <v>0</v>
      </c>
      <c r="AM7" s="5">
        <f t="shared" si="17"/>
        <v>0</v>
      </c>
      <c r="AN7" s="5">
        <f t="shared" si="18"/>
        <v>0</v>
      </c>
      <c r="AO7" s="5">
        <f t="shared" si="19"/>
        <v>0</v>
      </c>
      <c r="AR7" s="5">
        <f t="shared" si="20"/>
        <v>3</v>
      </c>
      <c r="AS7" s="5">
        <f t="shared" si="21"/>
        <v>3</v>
      </c>
      <c r="AT7" s="5" t="str">
        <f t="shared" si="22"/>
        <v>Correct</v>
      </c>
      <c r="AU7" s="53" t="s">
        <v>105</v>
      </c>
      <c r="AV7" s="53">
        <v>47</v>
      </c>
      <c r="AW7" s="53" t="s">
        <v>95</v>
      </c>
      <c r="AX7" s="53" t="s">
        <v>162</v>
      </c>
      <c r="AY7" s="53" t="s">
        <v>97</v>
      </c>
      <c r="AZ7" s="53"/>
      <c r="BA7" s="53" t="s">
        <v>351</v>
      </c>
      <c r="BB7" s="53"/>
      <c r="BC7" s="53" t="s">
        <v>120</v>
      </c>
      <c r="BD7" s="53" t="s">
        <v>125</v>
      </c>
      <c r="BE7" s="53" t="s">
        <v>98</v>
      </c>
      <c r="BF7" s="53"/>
      <c r="BG7" s="53"/>
      <c r="BH7" s="55" t="s">
        <v>272</v>
      </c>
    </row>
    <row r="8" spans="1:60" x14ac:dyDescent="0.25">
      <c r="A8" s="1">
        <v>7</v>
      </c>
      <c r="B8" s="1" t="s">
        <v>50</v>
      </c>
      <c r="C8" s="1"/>
      <c r="D8" s="1"/>
      <c r="E8" s="1"/>
      <c r="F8" s="1"/>
      <c r="G8" s="1"/>
      <c r="H8" s="1" t="s">
        <v>55</v>
      </c>
      <c r="I8" s="1"/>
      <c r="J8" s="1"/>
      <c r="K8" s="1"/>
      <c r="L8" s="1"/>
      <c r="M8" s="1"/>
      <c r="N8" s="1" t="s">
        <v>26</v>
      </c>
      <c r="O8" s="1"/>
      <c r="P8" s="1"/>
      <c r="Q8" s="1"/>
      <c r="R8" s="1"/>
      <c r="S8" s="1"/>
      <c r="T8" s="1"/>
      <c r="U8" s="5">
        <f t="shared" si="0"/>
        <v>3</v>
      </c>
      <c r="V8" s="5">
        <f t="shared" si="1"/>
        <v>1</v>
      </c>
      <c r="W8" s="16"/>
      <c r="X8" s="5">
        <f t="shared" si="2"/>
        <v>1</v>
      </c>
      <c r="Y8" s="5">
        <f t="shared" si="3"/>
        <v>0</v>
      </c>
      <c r="Z8" s="5">
        <f t="shared" si="4"/>
        <v>0</v>
      </c>
      <c r="AA8" s="5">
        <f t="shared" si="5"/>
        <v>0</v>
      </c>
      <c r="AB8" s="5">
        <f t="shared" si="6"/>
        <v>0</v>
      </c>
      <c r="AC8" s="5">
        <f t="shared" si="7"/>
        <v>0</v>
      </c>
      <c r="AD8" s="5">
        <f t="shared" si="8"/>
        <v>1</v>
      </c>
      <c r="AE8" s="5">
        <f t="shared" si="9"/>
        <v>0</v>
      </c>
      <c r="AF8" s="5">
        <f t="shared" si="10"/>
        <v>0</v>
      </c>
      <c r="AG8" s="5">
        <f t="shared" si="11"/>
        <v>0</v>
      </c>
      <c r="AH8" s="5">
        <f t="shared" si="12"/>
        <v>0</v>
      </c>
      <c r="AI8" s="5">
        <f t="shared" si="13"/>
        <v>0</v>
      </c>
      <c r="AJ8" s="5">
        <f t="shared" si="14"/>
        <v>1</v>
      </c>
      <c r="AK8" s="5">
        <f t="shared" si="15"/>
        <v>0</v>
      </c>
      <c r="AL8" s="5">
        <f t="shared" si="16"/>
        <v>0</v>
      </c>
      <c r="AM8" s="5">
        <f t="shared" si="17"/>
        <v>0</v>
      </c>
      <c r="AN8" s="5">
        <f t="shared" si="18"/>
        <v>0</v>
      </c>
      <c r="AO8" s="5">
        <f t="shared" si="19"/>
        <v>0</v>
      </c>
      <c r="AR8" s="5">
        <f t="shared" si="20"/>
        <v>3</v>
      </c>
      <c r="AS8" s="5">
        <f t="shared" si="21"/>
        <v>3</v>
      </c>
      <c r="AT8" s="5" t="str">
        <f t="shared" si="22"/>
        <v>Correct</v>
      </c>
      <c r="AU8" s="5" t="s">
        <v>105</v>
      </c>
      <c r="AV8" s="5">
        <v>48</v>
      </c>
      <c r="AW8" s="5" t="s">
        <v>95</v>
      </c>
      <c r="AX8" s="5" t="s">
        <v>157</v>
      </c>
      <c r="AY8" s="5" t="s">
        <v>97</v>
      </c>
      <c r="AZ8" s="5"/>
      <c r="BA8" s="5" t="s">
        <v>349</v>
      </c>
      <c r="BB8" s="5"/>
      <c r="BC8" s="5" t="s">
        <v>120</v>
      </c>
      <c r="BD8" s="5" t="s">
        <v>101</v>
      </c>
      <c r="BE8" s="5"/>
      <c r="BF8" s="5" t="s">
        <v>92</v>
      </c>
      <c r="BG8" s="5"/>
      <c r="BH8" s="54" t="s">
        <v>272</v>
      </c>
    </row>
    <row r="9" spans="1:60" x14ac:dyDescent="0.25">
      <c r="A9" s="1">
        <v>8</v>
      </c>
      <c r="B9" s="1" t="s">
        <v>50</v>
      </c>
      <c r="C9" s="1"/>
      <c r="D9" s="1"/>
      <c r="E9" s="1" t="s">
        <v>20</v>
      </c>
      <c r="F9" s="1"/>
      <c r="G9" s="1"/>
      <c r="H9" s="1" t="s">
        <v>55</v>
      </c>
      <c r="I9" s="1"/>
      <c r="J9" s="1"/>
      <c r="K9" s="1"/>
      <c r="L9" s="1"/>
      <c r="M9" s="1"/>
      <c r="N9" s="1"/>
      <c r="O9" s="1"/>
      <c r="P9" s="1"/>
      <c r="Q9" s="1"/>
      <c r="R9" s="1"/>
      <c r="S9" s="1"/>
      <c r="T9" s="1"/>
      <c r="U9" s="5">
        <f t="shared" si="0"/>
        <v>3</v>
      </c>
      <c r="V9" s="5">
        <f t="shared" si="1"/>
        <v>1</v>
      </c>
      <c r="W9" s="16"/>
      <c r="X9" s="5">
        <f t="shared" si="2"/>
        <v>1</v>
      </c>
      <c r="Y9" s="5">
        <f t="shared" si="3"/>
        <v>0</v>
      </c>
      <c r="Z9" s="5">
        <f t="shared" si="4"/>
        <v>0</v>
      </c>
      <c r="AA9" s="5">
        <f t="shared" si="5"/>
        <v>1</v>
      </c>
      <c r="AB9" s="5">
        <f t="shared" si="6"/>
        <v>0</v>
      </c>
      <c r="AC9" s="5">
        <f t="shared" si="7"/>
        <v>0</v>
      </c>
      <c r="AD9" s="5">
        <f t="shared" si="8"/>
        <v>1</v>
      </c>
      <c r="AE9" s="5">
        <f t="shared" si="9"/>
        <v>0</v>
      </c>
      <c r="AF9" s="5">
        <f t="shared" si="10"/>
        <v>0</v>
      </c>
      <c r="AG9" s="5">
        <f t="shared" si="11"/>
        <v>0</v>
      </c>
      <c r="AH9" s="5">
        <f t="shared" si="12"/>
        <v>0</v>
      </c>
      <c r="AI9" s="5">
        <f t="shared" si="13"/>
        <v>0</v>
      </c>
      <c r="AJ9" s="5">
        <f t="shared" si="14"/>
        <v>0</v>
      </c>
      <c r="AK9" s="5">
        <f t="shared" si="15"/>
        <v>0</v>
      </c>
      <c r="AL9" s="5">
        <f t="shared" si="16"/>
        <v>0</v>
      </c>
      <c r="AM9" s="5">
        <f t="shared" si="17"/>
        <v>0</v>
      </c>
      <c r="AN9" s="5">
        <f t="shared" si="18"/>
        <v>0</v>
      </c>
      <c r="AO9" s="5">
        <f t="shared" si="19"/>
        <v>0</v>
      </c>
      <c r="AR9" s="5">
        <f t="shared" si="20"/>
        <v>3</v>
      </c>
      <c r="AS9" s="5">
        <f t="shared" si="21"/>
        <v>3</v>
      </c>
      <c r="AT9" s="5" t="str">
        <f t="shared" si="22"/>
        <v>Correct</v>
      </c>
      <c r="AU9" s="53" t="s">
        <v>94</v>
      </c>
      <c r="AV9" s="53">
        <v>38</v>
      </c>
      <c r="AW9" s="53" t="s">
        <v>95</v>
      </c>
      <c r="AX9" s="53" t="s">
        <v>162</v>
      </c>
      <c r="AY9" s="53" t="s">
        <v>97</v>
      </c>
      <c r="AZ9" s="53"/>
      <c r="BA9" s="53" t="s">
        <v>349</v>
      </c>
      <c r="BB9" s="53" t="s">
        <v>99</v>
      </c>
      <c r="BC9" s="53" t="s">
        <v>103</v>
      </c>
      <c r="BD9" s="53"/>
      <c r="BE9" s="53" t="s">
        <v>102</v>
      </c>
      <c r="BF9" s="53" t="s">
        <v>90</v>
      </c>
      <c r="BG9" s="53"/>
      <c r="BH9" s="55" t="s">
        <v>272</v>
      </c>
    </row>
    <row r="10" spans="1:60" x14ac:dyDescent="0.25">
      <c r="A10" s="1">
        <v>9</v>
      </c>
      <c r="B10" s="1"/>
      <c r="C10" s="1"/>
      <c r="D10" s="1" t="s">
        <v>52</v>
      </c>
      <c r="E10" s="1"/>
      <c r="F10" s="1"/>
      <c r="G10" s="1"/>
      <c r="H10" s="1"/>
      <c r="I10" s="1" t="s">
        <v>56</v>
      </c>
      <c r="J10" s="1"/>
      <c r="K10" s="1"/>
      <c r="L10" s="1"/>
      <c r="M10" s="1"/>
      <c r="N10" s="1" t="s">
        <v>26</v>
      </c>
      <c r="O10" s="1"/>
      <c r="P10" s="1"/>
      <c r="Q10" s="1"/>
      <c r="R10" s="1"/>
      <c r="S10" s="1"/>
      <c r="T10" s="1"/>
      <c r="U10" s="5">
        <f t="shared" si="0"/>
        <v>3</v>
      </c>
      <c r="V10" s="5">
        <f t="shared" si="1"/>
        <v>1</v>
      </c>
      <c r="W10" s="16"/>
      <c r="X10" s="5">
        <f t="shared" si="2"/>
        <v>0</v>
      </c>
      <c r="Y10" s="5">
        <f t="shared" si="3"/>
        <v>0</v>
      </c>
      <c r="Z10" s="5">
        <f t="shared" si="4"/>
        <v>1</v>
      </c>
      <c r="AA10" s="5">
        <f t="shared" si="5"/>
        <v>0</v>
      </c>
      <c r="AB10" s="5">
        <f t="shared" si="6"/>
        <v>0</v>
      </c>
      <c r="AC10" s="5">
        <f t="shared" si="7"/>
        <v>0</v>
      </c>
      <c r="AD10" s="5">
        <f t="shared" si="8"/>
        <v>0</v>
      </c>
      <c r="AE10" s="5">
        <f t="shared" si="9"/>
        <v>1</v>
      </c>
      <c r="AF10" s="5">
        <f t="shared" si="10"/>
        <v>0</v>
      </c>
      <c r="AG10" s="5">
        <f t="shared" si="11"/>
        <v>0</v>
      </c>
      <c r="AH10" s="5">
        <f t="shared" si="12"/>
        <v>0</v>
      </c>
      <c r="AI10" s="5">
        <f t="shared" si="13"/>
        <v>0</v>
      </c>
      <c r="AJ10" s="5">
        <f t="shared" si="14"/>
        <v>1</v>
      </c>
      <c r="AK10" s="5">
        <f t="shared" si="15"/>
        <v>0</v>
      </c>
      <c r="AL10" s="5">
        <f t="shared" si="16"/>
        <v>0</v>
      </c>
      <c r="AM10" s="5">
        <f t="shared" si="17"/>
        <v>0</v>
      </c>
      <c r="AN10" s="5">
        <f t="shared" si="18"/>
        <v>0</v>
      </c>
      <c r="AO10" s="5">
        <f t="shared" si="19"/>
        <v>0</v>
      </c>
      <c r="AR10" s="5">
        <f t="shared" si="20"/>
        <v>3</v>
      </c>
      <c r="AS10" s="5">
        <f t="shared" si="21"/>
        <v>3</v>
      </c>
      <c r="AT10" s="5" t="str">
        <f t="shared" si="22"/>
        <v>Correct</v>
      </c>
      <c r="AU10" s="5" t="s">
        <v>94</v>
      </c>
      <c r="AV10" s="5">
        <v>56</v>
      </c>
      <c r="AW10" s="5" t="s">
        <v>95</v>
      </c>
      <c r="AX10" s="5" t="s">
        <v>117</v>
      </c>
      <c r="AY10" s="5" t="s">
        <v>97</v>
      </c>
      <c r="AZ10" s="5"/>
      <c r="BA10" s="5" t="s">
        <v>349</v>
      </c>
      <c r="BB10" s="5"/>
      <c r="BC10" s="5" t="s">
        <v>120</v>
      </c>
      <c r="BD10" s="5" t="s">
        <v>123</v>
      </c>
      <c r="BE10" s="5" t="s">
        <v>102</v>
      </c>
      <c r="BF10" s="5" t="s">
        <v>90</v>
      </c>
      <c r="BG10" s="5"/>
      <c r="BH10" s="54" t="s">
        <v>272</v>
      </c>
    </row>
    <row r="11" spans="1:60" x14ac:dyDescent="0.25">
      <c r="A11" s="1">
        <v>10</v>
      </c>
      <c r="B11" s="1" t="s">
        <v>50</v>
      </c>
      <c r="C11" s="1"/>
      <c r="D11" s="1"/>
      <c r="E11" s="1"/>
      <c r="F11" s="1" t="s">
        <v>53</v>
      </c>
      <c r="G11" s="1"/>
      <c r="H11" s="1" t="s">
        <v>55</v>
      </c>
      <c r="I11" s="1"/>
      <c r="J11" s="1"/>
      <c r="K11" s="1"/>
      <c r="L11" s="1"/>
      <c r="M11" s="1"/>
      <c r="N11" s="1"/>
      <c r="O11" s="1"/>
      <c r="P11" s="1"/>
      <c r="Q11" s="1"/>
      <c r="R11" s="1"/>
      <c r="S11" s="1"/>
      <c r="T11" s="1"/>
      <c r="U11" s="5">
        <f t="shared" si="0"/>
        <v>3</v>
      </c>
      <c r="V11" s="5">
        <f t="shared" si="1"/>
        <v>1</v>
      </c>
      <c r="W11" s="16"/>
      <c r="X11" s="5">
        <f t="shared" si="2"/>
        <v>1</v>
      </c>
      <c r="Y11" s="5">
        <f t="shared" si="3"/>
        <v>0</v>
      </c>
      <c r="Z11" s="5">
        <f t="shared" si="4"/>
        <v>0</v>
      </c>
      <c r="AA11" s="5">
        <f t="shared" si="5"/>
        <v>0</v>
      </c>
      <c r="AB11" s="5">
        <f t="shared" si="6"/>
        <v>1</v>
      </c>
      <c r="AC11" s="5">
        <f t="shared" si="7"/>
        <v>0</v>
      </c>
      <c r="AD11" s="5">
        <f t="shared" si="8"/>
        <v>1</v>
      </c>
      <c r="AE11" s="5">
        <f t="shared" si="9"/>
        <v>0</v>
      </c>
      <c r="AF11" s="5">
        <f t="shared" si="10"/>
        <v>0</v>
      </c>
      <c r="AG11" s="5">
        <f t="shared" si="11"/>
        <v>0</v>
      </c>
      <c r="AH11" s="5">
        <f t="shared" si="12"/>
        <v>0</v>
      </c>
      <c r="AI11" s="5">
        <f t="shared" si="13"/>
        <v>0</v>
      </c>
      <c r="AJ11" s="5">
        <f t="shared" si="14"/>
        <v>0</v>
      </c>
      <c r="AK11" s="5">
        <f t="shared" si="15"/>
        <v>0</v>
      </c>
      <c r="AL11" s="5">
        <f t="shared" si="16"/>
        <v>0</v>
      </c>
      <c r="AM11" s="5">
        <f t="shared" si="17"/>
        <v>0</v>
      </c>
      <c r="AN11" s="5">
        <f t="shared" si="18"/>
        <v>0</v>
      </c>
      <c r="AO11" s="5">
        <f t="shared" si="19"/>
        <v>0</v>
      </c>
      <c r="AR11" s="5">
        <f t="shared" si="20"/>
        <v>3</v>
      </c>
      <c r="AS11" s="5">
        <f t="shared" si="21"/>
        <v>3</v>
      </c>
      <c r="AT11" s="5" t="str">
        <f t="shared" si="22"/>
        <v>Correct</v>
      </c>
      <c r="AU11" s="53" t="s">
        <v>94</v>
      </c>
      <c r="AV11" s="53">
        <v>92</v>
      </c>
      <c r="AW11" s="53" t="s">
        <v>95</v>
      </c>
      <c r="AX11" s="53" t="s">
        <v>96</v>
      </c>
      <c r="AY11" s="53" t="s">
        <v>97</v>
      </c>
      <c r="AZ11" s="53"/>
      <c r="BA11" s="53" t="s">
        <v>351</v>
      </c>
      <c r="BB11" s="53" t="s">
        <v>109</v>
      </c>
      <c r="BC11" s="53" t="s">
        <v>132</v>
      </c>
      <c r="BD11" s="53" t="s">
        <v>104</v>
      </c>
      <c r="BE11" s="53" t="s">
        <v>102</v>
      </c>
      <c r="BF11" s="53" t="s">
        <v>372</v>
      </c>
      <c r="BG11" s="53"/>
      <c r="BH11" s="55" t="s">
        <v>272</v>
      </c>
    </row>
    <row r="12" spans="1:60" x14ac:dyDescent="0.25">
      <c r="A12" s="1">
        <v>11</v>
      </c>
      <c r="B12" s="1"/>
      <c r="C12" s="1"/>
      <c r="D12" s="1"/>
      <c r="E12" s="1"/>
      <c r="F12" s="1"/>
      <c r="G12" s="1"/>
      <c r="H12" s="1" t="s">
        <v>55</v>
      </c>
      <c r="I12" s="1"/>
      <c r="J12" s="1"/>
      <c r="K12" s="1"/>
      <c r="L12" s="1"/>
      <c r="M12" s="1"/>
      <c r="N12" s="1" t="s">
        <v>26</v>
      </c>
      <c r="O12" s="1" t="s">
        <v>23</v>
      </c>
      <c r="P12" s="1"/>
      <c r="Q12" s="1"/>
      <c r="R12" s="1"/>
      <c r="S12" s="1"/>
      <c r="T12" s="1"/>
      <c r="U12" s="5">
        <f t="shared" si="0"/>
        <v>3</v>
      </c>
      <c r="V12" s="5">
        <f t="shared" si="1"/>
        <v>1</v>
      </c>
      <c r="W12" s="16"/>
      <c r="X12" s="5">
        <f t="shared" si="2"/>
        <v>0</v>
      </c>
      <c r="Y12" s="5">
        <f t="shared" si="3"/>
        <v>0</v>
      </c>
      <c r="Z12" s="5">
        <f t="shared" si="4"/>
        <v>0</v>
      </c>
      <c r="AA12" s="5">
        <f t="shared" si="5"/>
        <v>0</v>
      </c>
      <c r="AB12" s="5">
        <f t="shared" si="6"/>
        <v>0</v>
      </c>
      <c r="AC12" s="5">
        <f t="shared" si="7"/>
        <v>0</v>
      </c>
      <c r="AD12" s="5">
        <f t="shared" si="8"/>
        <v>1</v>
      </c>
      <c r="AE12" s="5">
        <f t="shared" si="9"/>
        <v>0</v>
      </c>
      <c r="AF12" s="5">
        <f t="shared" si="10"/>
        <v>0</v>
      </c>
      <c r="AG12" s="5">
        <f t="shared" si="11"/>
        <v>0</v>
      </c>
      <c r="AH12" s="5">
        <f t="shared" si="12"/>
        <v>0</v>
      </c>
      <c r="AI12" s="5">
        <f t="shared" si="13"/>
        <v>0</v>
      </c>
      <c r="AJ12" s="5">
        <f t="shared" si="14"/>
        <v>1</v>
      </c>
      <c r="AK12" s="5">
        <f t="shared" si="15"/>
        <v>1</v>
      </c>
      <c r="AL12" s="5">
        <f t="shared" si="16"/>
        <v>0</v>
      </c>
      <c r="AM12" s="5">
        <f t="shared" si="17"/>
        <v>0</v>
      </c>
      <c r="AN12" s="5">
        <f t="shared" si="18"/>
        <v>0</v>
      </c>
      <c r="AO12" s="5">
        <f t="shared" si="19"/>
        <v>0</v>
      </c>
      <c r="AR12" s="5">
        <f t="shared" si="20"/>
        <v>3</v>
      </c>
      <c r="AS12" s="5">
        <f t="shared" si="21"/>
        <v>3</v>
      </c>
      <c r="AT12" s="5" t="str">
        <f t="shared" si="22"/>
        <v>Correct</v>
      </c>
      <c r="AU12" s="5"/>
      <c r="AV12" s="5">
        <v>60</v>
      </c>
      <c r="AW12" s="5" t="s">
        <v>95</v>
      </c>
      <c r="AX12" s="5" t="s">
        <v>117</v>
      </c>
      <c r="AY12" s="5" t="s">
        <v>97</v>
      </c>
      <c r="AZ12" s="5"/>
      <c r="BA12" s="5" t="s">
        <v>351</v>
      </c>
      <c r="BB12" s="5" t="s">
        <v>114</v>
      </c>
      <c r="BC12" s="5" t="s">
        <v>120</v>
      </c>
      <c r="BD12" s="5"/>
      <c r="BE12" s="5" t="s">
        <v>98</v>
      </c>
      <c r="BF12" s="5"/>
      <c r="BG12" s="5"/>
      <c r="BH12" s="54" t="s">
        <v>272</v>
      </c>
    </row>
    <row r="13" spans="1:60" x14ac:dyDescent="0.25">
      <c r="A13" s="1">
        <v>12</v>
      </c>
      <c r="B13" s="1" t="s">
        <v>50</v>
      </c>
      <c r="C13" s="1"/>
      <c r="D13" s="1"/>
      <c r="E13" s="1" t="s">
        <v>20</v>
      </c>
      <c r="F13" s="1"/>
      <c r="G13" s="1"/>
      <c r="H13" s="1" t="s">
        <v>55</v>
      </c>
      <c r="I13" s="1"/>
      <c r="J13" s="1"/>
      <c r="K13" s="1"/>
      <c r="L13" s="1"/>
      <c r="M13" s="1"/>
      <c r="N13" s="1"/>
      <c r="O13" s="1"/>
      <c r="P13" s="1"/>
      <c r="Q13" s="1"/>
      <c r="R13" s="1"/>
      <c r="S13" s="1"/>
      <c r="T13" s="1"/>
      <c r="U13" s="5">
        <f t="shared" si="0"/>
        <v>3</v>
      </c>
      <c r="V13" s="5">
        <f t="shared" si="1"/>
        <v>1</v>
      </c>
      <c r="W13" s="16"/>
      <c r="X13" s="5">
        <f t="shared" si="2"/>
        <v>1</v>
      </c>
      <c r="Y13" s="5">
        <f t="shared" si="3"/>
        <v>0</v>
      </c>
      <c r="Z13" s="5">
        <f t="shared" si="4"/>
        <v>0</v>
      </c>
      <c r="AA13" s="5">
        <f t="shared" si="5"/>
        <v>1</v>
      </c>
      <c r="AB13" s="5">
        <f t="shared" si="6"/>
        <v>0</v>
      </c>
      <c r="AC13" s="5">
        <f t="shared" si="7"/>
        <v>0</v>
      </c>
      <c r="AD13" s="5">
        <f t="shared" si="8"/>
        <v>1</v>
      </c>
      <c r="AE13" s="5">
        <f t="shared" si="9"/>
        <v>0</v>
      </c>
      <c r="AF13" s="5">
        <f t="shared" si="10"/>
        <v>0</v>
      </c>
      <c r="AG13" s="5">
        <f t="shared" si="11"/>
        <v>0</v>
      </c>
      <c r="AH13" s="5">
        <f t="shared" si="12"/>
        <v>0</v>
      </c>
      <c r="AI13" s="5">
        <f t="shared" si="13"/>
        <v>0</v>
      </c>
      <c r="AJ13" s="5">
        <f t="shared" si="14"/>
        <v>0</v>
      </c>
      <c r="AK13" s="5">
        <f t="shared" si="15"/>
        <v>0</v>
      </c>
      <c r="AL13" s="5">
        <f t="shared" si="16"/>
        <v>0</v>
      </c>
      <c r="AM13" s="5">
        <f t="shared" si="17"/>
        <v>0</v>
      </c>
      <c r="AN13" s="5">
        <f t="shared" si="18"/>
        <v>0</v>
      </c>
      <c r="AO13" s="5">
        <f t="shared" si="19"/>
        <v>0</v>
      </c>
      <c r="AR13" s="5">
        <f t="shared" si="20"/>
        <v>3</v>
      </c>
      <c r="AS13" s="5">
        <f t="shared" si="21"/>
        <v>3</v>
      </c>
      <c r="AT13" s="5" t="str">
        <f t="shared" si="22"/>
        <v>Correct</v>
      </c>
      <c r="AU13" s="53" t="s">
        <v>94</v>
      </c>
      <c r="AV13" s="53">
        <v>42</v>
      </c>
      <c r="AW13" s="53" t="s">
        <v>95</v>
      </c>
      <c r="AX13" s="53" t="s">
        <v>162</v>
      </c>
      <c r="AY13" s="53" t="s">
        <v>97</v>
      </c>
      <c r="AZ13" s="53"/>
      <c r="BA13" s="53" t="s">
        <v>88</v>
      </c>
      <c r="BB13" s="53" t="s">
        <v>112</v>
      </c>
      <c r="BC13" s="53" t="s">
        <v>103</v>
      </c>
      <c r="BD13" s="53" t="s">
        <v>101</v>
      </c>
      <c r="BE13" s="53" t="s">
        <v>102</v>
      </c>
      <c r="BF13" s="53" t="s">
        <v>92</v>
      </c>
      <c r="BG13" s="53"/>
      <c r="BH13" s="55" t="s">
        <v>272</v>
      </c>
    </row>
    <row r="14" spans="1:60" x14ac:dyDescent="0.25">
      <c r="A14" s="1">
        <v>13</v>
      </c>
      <c r="B14" s="1" t="s">
        <v>50</v>
      </c>
      <c r="C14" s="1"/>
      <c r="D14" s="1"/>
      <c r="E14" s="1"/>
      <c r="F14" s="1"/>
      <c r="G14" s="1"/>
      <c r="H14" s="1" t="s">
        <v>55</v>
      </c>
      <c r="I14" s="1"/>
      <c r="J14" s="1"/>
      <c r="K14" s="1"/>
      <c r="L14" s="1"/>
      <c r="M14" s="1"/>
      <c r="N14" s="1" t="s">
        <v>26</v>
      </c>
      <c r="O14" s="1"/>
      <c r="P14" s="1"/>
      <c r="Q14" s="1"/>
      <c r="R14" s="1"/>
      <c r="S14" s="1"/>
      <c r="T14" s="1"/>
      <c r="U14" s="5">
        <f t="shared" si="0"/>
        <v>3</v>
      </c>
      <c r="V14" s="5">
        <f t="shared" si="1"/>
        <v>1</v>
      </c>
      <c r="W14" s="16"/>
      <c r="X14" s="5">
        <f t="shared" si="2"/>
        <v>1</v>
      </c>
      <c r="Y14" s="5">
        <f t="shared" si="3"/>
        <v>0</v>
      </c>
      <c r="Z14" s="5">
        <f t="shared" si="4"/>
        <v>0</v>
      </c>
      <c r="AA14" s="5">
        <f t="shared" si="5"/>
        <v>0</v>
      </c>
      <c r="AB14" s="5">
        <f t="shared" si="6"/>
        <v>0</v>
      </c>
      <c r="AC14" s="5">
        <f t="shared" si="7"/>
        <v>0</v>
      </c>
      <c r="AD14" s="5">
        <f t="shared" si="8"/>
        <v>1</v>
      </c>
      <c r="AE14" s="5">
        <f t="shared" si="9"/>
        <v>0</v>
      </c>
      <c r="AF14" s="5">
        <f t="shared" si="10"/>
        <v>0</v>
      </c>
      <c r="AG14" s="5">
        <f t="shared" si="11"/>
        <v>0</v>
      </c>
      <c r="AH14" s="5">
        <f t="shared" si="12"/>
        <v>0</v>
      </c>
      <c r="AI14" s="5">
        <f t="shared" si="13"/>
        <v>0</v>
      </c>
      <c r="AJ14" s="5">
        <f t="shared" si="14"/>
        <v>1</v>
      </c>
      <c r="AK14" s="5">
        <f t="shared" si="15"/>
        <v>0</v>
      </c>
      <c r="AL14" s="5">
        <f t="shared" si="16"/>
        <v>0</v>
      </c>
      <c r="AM14" s="5">
        <f t="shared" si="17"/>
        <v>0</v>
      </c>
      <c r="AN14" s="5">
        <f t="shared" si="18"/>
        <v>0</v>
      </c>
      <c r="AO14" s="5">
        <f t="shared" si="19"/>
        <v>0</v>
      </c>
      <c r="AR14" s="5">
        <f t="shared" si="20"/>
        <v>3</v>
      </c>
      <c r="AS14" s="5">
        <f t="shared" si="21"/>
        <v>3</v>
      </c>
      <c r="AT14" s="5" t="str">
        <f t="shared" si="22"/>
        <v>Correct</v>
      </c>
      <c r="AU14" s="5"/>
      <c r="AV14" s="5">
        <v>70</v>
      </c>
      <c r="AW14" s="5" t="s">
        <v>95</v>
      </c>
      <c r="AX14" s="5" t="s">
        <v>162</v>
      </c>
      <c r="AY14" s="5" t="s">
        <v>97</v>
      </c>
      <c r="AZ14" s="5"/>
      <c r="BA14" s="5" t="s">
        <v>351</v>
      </c>
      <c r="BB14" s="5" t="s">
        <v>112</v>
      </c>
      <c r="BC14" s="5" t="s">
        <v>137</v>
      </c>
      <c r="BD14" s="5" t="s">
        <v>101</v>
      </c>
      <c r="BE14" s="5" t="s">
        <v>102</v>
      </c>
      <c r="BF14" s="5"/>
      <c r="BG14" s="5" t="s">
        <v>98</v>
      </c>
      <c r="BH14" s="54" t="s">
        <v>272</v>
      </c>
    </row>
    <row r="15" spans="1:60" x14ac:dyDescent="0.25">
      <c r="A15" s="1">
        <v>14</v>
      </c>
      <c r="B15" s="1" t="s">
        <v>50</v>
      </c>
      <c r="C15" s="1"/>
      <c r="D15" s="1"/>
      <c r="E15" s="1"/>
      <c r="F15" s="1"/>
      <c r="G15" s="1"/>
      <c r="H15" s="1" t="s">
        <v>55</v>
      </c>
      <c r="I15" s="1"/>
      <c r="J15" s="1"/>
      <c r="K15" s="1"/>
      <c r="L15" s="1"/>
      <c r="M15" s="1"/>
      <c r="N15" s="1" t="s">
        <v>26</v>
      </c>
      <c r="O15" s="1"/>
      <c r="P15" s="1"/>
      <c r="Q15" s="1"/>
      <c r="R15" s="1"/>
      <c r="S15" s="1"/>
      <c r="T15" s="1"/>
      <c r="U15" s="5">
        <f t="shared" si="0"/>
        <v>3</v>
      </c>
      <c r="V15" s="5">
        <f t="shared" si="1"/>
        <v>1</v>
      </c>
      <c r="W15" s="16"/>
      <c r="X15" s="5">
        <f t="shared" si="2"/>
        <v>1</v>
      </c>
      <c r="Y15" s="5">
        <f t="shared" si="3"/>
        <v>0</v>
      </c>
      <c r="Z15" s="5">
        <f t="shared" si="4"/>
        <v>0</v>
      </c>
      <c r="AA15" s="5">
        <f t="shared" si="5"/>
        <v>0</v>
      </c>
      <c r="AB15" s="5">
        <f t="shared" si="6"/>
        <v>0</v>
      </c>
      <c r="AC15" s="5">
        <f t="shared" si="7"/>
        <v>0</v>
      </c>
      <c r="AD15" s="5">
        <f t="shared" si="8"/>
        <v>1</v>
      </c>
      <c r="AE15" s="5">
        <f t="shared" si="9"/>
        <v>0</v>
      </c>
      <c r="AF15" s="5">
        <f t="shared" si="10"/>
        <v>0</v>
      </c>
      <c r="AG15" s="5">
        <f t="shared" si="11"/>
        <v>0</v>
      </c>
      <c r="AH15" s="5">
        <f t="shared" si="12"/>
        <v>0</v>
      </c>
      <c r="AI15" s="5">
        <f t="shared" si="13"/>
        <v>0</v>
      </c>
      <c r="AJ15" s="5">
        <f t="shared" si="14"/>
        <v>1</v>
      </c>
      <c r="AK15" s="5">
        <f t="shared" si="15"/>
        <v>0</v>
      </c>
      <c r="AL15" s="5">
        <f t="shared" si="16"/>
        <v>0</v>
      </c>
      <c r="AM15" s="5">
        <f t="shared" si="17"/>
        <v>0</v>
      </c>
      <c r="AN15" s="5">
        <f t="shared" si="18"/>
        <v>0</v>
      </c>
      <c r="AO15" s="5">
        <f t="shared" si="19"/>
        <v>0</v>
      </c>
      <c r="AR15" s="5">
        <f t="shared" si="20"/>
        <v>3</v>
      </c>
      <c r="AS15" s="5">
        <f t="shared" si="21"/>
        <v>3</v>
      </c>
      <c r="AT15" s="5" t="str">
        <f t="shared" si="22"/>
        <v>Correct</v>
      </c>
      <c r="AU15" s="53" t="s">
        <v>94</v>
      </c>
      <c r="AV15" s="53">
        <v>49</v>
      </c>
      <c r="AW15" s="53" t="s">
        <v>95</v>
      </c>
      <c r="AX15" s="53" t="s">
        <v>141</v>
      </c>
      <c r="AY15" s="53" t="s">
        <v>97</v>
      </c>
      <c r="AZ15" s="53"/>
      <c r="BA15" s="53" t="s">
        <v>351</v>
      </c>
      <c r="BB15" s="53"/>
      <c r="BC15" s="53" t="s">
        <v>120</v>
      </c>
      <c r="BD15" s="53" t="s">
        <v>101</v>
      </c>
      <c r="BE15" s="53"/>
      <c r="BF15" s="53" t="s">
        <v>90</v>
      </c>
      <c r="BG15" s="53"/>
      <c r="BH15" s="55" t="s">
        <v>272</v>
      </c>
    </row>
    <row r="16" spans="1:60" x14ac:dyDescent="0.25">
      <c r="A16" s="1">
        <v>15</v>
      </c>
      <c r="B16" s="1" t="s">
        <v>50</v>
      </c>
      <c r="C16" s="1"/>
      <c r="D16" s="1"/>
      <c r="E16" s="1"/>
      <c r="F16" s="1"/>
      <c r="G16" s="1"/>
      <c r="H16" s="1"/>
      <c r="I16" s="1"/>
      <c r="J16" s="1"/>
      <c r="K16" s="1"/>
      <c r="L16" s="1"/>
      <c r="M16" s="1"/>
      <c r="N16" s="1" t="s">
        <v>26</v>
      </c>
      <c r="O16" s="1"/>
      <c r="P16" s="1"/>
      <c r="Q16" s="1"/>
      <c r="R16" s="1"/>
      <c r="S16" s="1" t="s">
        <v>64</v>
      </c>
      <c r="T16" s="1"/>
      <c r="U16" s="5">
        <f t="shared" si="0"/>
        <v>3</v>
      </c>
      <c r="V16" s="5">
        <f t="shared" si="1"/>
        <v>1</v>
      </c>
      <c r="W16" s="16"/>
      <c r="X16" s="5">
        <f t="shared" si="2"/>
        <v>1</v>
      </c>
      <c r="Y16" s="5">
        <f t="shared" si="3"/>
        <v>0</v>
      </c>
      <c r="Z16" s="5">
        <f t="shared" si="4"/>
        <v>0</v>
      </c>
      <c r="AA16" s="5">
        <f t="shared" si="5"/>
        <v>0</v>
      </c>
      <c r="AB16" s="5">
        <f t="shared" si="6"/>
        <v>0</v>
      </c>
      <c r="AC16" s="5">
        <f t="shared" si="7"/>
        <v>0</v>
      </c>
      <c r="AD16" s="5">
        <f t="shared" si="8"/>
        <v>0</v>
      </c>
      <c r="AE16" s="5">
        <f t="shared" si="9"/>
        <v>0</v>
      </c>
      <c r="AF16" s="5">
        <f t="shared" si="10"/>
        <v>0</v>
      </c>
      <c r="AG16" s="5">
        <f t="shared" si="11"/>
        <v>0</v>
      </c>
      <c r="AH16" s="5">
        <f t="shared" si="12"/>
        <v>0</v>
      </c>
      <c r="AI16" s="5">
        <f t="shared" si="13"/>
        <v>0</v>
      </c>
      <c r="AJ16" s="5">
        <f t="shared" si="14"/>
        <v>1</v>
      </c>
      <c r="AK16" s="5">
        <f t="shared" si="15"/>
        <v>0</v>
      </c>
      <c r="AL16" s="5">
        <f t="shared" si="16"/>
        <v>0</v>
      </c>
      <c r="AM16" s="5">
        <f t="shared" si="17"/>
        <v>0</v>
      </c>
      <c r="AN16" s="5">
        <f t="shared" si="18"/>
        <v>0</v>
      </c>
      <c r="AO16" s="5">
        <f t="shared" si="19"/>
        <v>1</v>
      </c>
      <c r="AR16" s="5">
        <f t="shared" si="20"/>
        <v>3</v>
      </c>
      <c r="AS16" s="5">
        <f t="shared" si="21"/>
        <v>3</v>
      </c>
      <c r="AT16" s="5" t="str">
        <f t="shared" si="22"/>
        <v>Correct</v>
      </c>
      <c r="AU16" s="5" t="s">
        <v>105</v>
      </c>
      <c r="AV16" s="5">
        <v>62</v>
      </c>
      <c r="AW16" s="5" t="s">
        <v>95</v>
      </c>
      <c r="AX16" s="5" t="s">
        <v>145</v>
      </c>
      <c r="AY16" s="5" t="s">
        <v>97</v>
      </c>
      <c r="AZ16" s="5"/>
      <c r="BA16" s="5"/>
      <c r="BB16" s="5" t="s">
        <v>109</v>
      </c>
      <c r="BC16" s="5" t="s">
        <v>110</v>
      </c>
      <c r="BD16" s="5" t="s">
        <v>123</v>
      </c>
      <c r="BE16" s="5"/>
      <c r="BF16" s="5" t="s">
        <v>90</v>
      </c>
      <c r="BG16" s="5"/>
      <c r="BH16" s="54" t="s">
        <v>272</v>
      </c>
    </row>
    <row r="17" spans="1:60" x14ac:dyDescent="0.25">
      <c r="A17" s="1">
        <v>16</v>
      </c>
      <c r="B17" s="1" t="s">
        <v>50</v>
      </c>
      <c r="C17" s="1"/>
      <c r="D17" s="1"/>
      <c r="E17" s="1" t="s">
        <v>20</v>
      </c>
      <c r="F17" s="1"/>
      <c r="G17" s="1"/>
      <c r="H17" s="1" t="s">
        <v>55</v>
      </c>
      <c r="I17" s="1"/>
      <c r="J17" s="1"/>
      <c r="K17" s="1"/>
      <c r="L17" s="1"/>
      <c r="M17" s="1"/>
      <c r="N17" s="1"/>
      <c r="O17" s="1"/>
      <c r="P17" s="1"/>
      <c r="Q17" s="1"/>
      <c r="R17" s="1"/>
      <c r="S17" s="1"/>
      <c r="T17" s="1"/>
      <c r="U17" s="5">
        <f t="shared" si="0"/>
        <v>3</v>
      </c>
      <c r="V17" s="5">
        <f t="shared" si="1"/>
        <v>1</v>
      </c>
      <c r="W17" s="16"/>
      <c r="X17" s="5">
        <f t="shared" si="2"/>
        <v>1</v>
      </c>
      <c r="Y17" s="5">
        <f t="shared" si="3"/>
        <v>0</v>
      </c>
      <c r="Z17" s="5">
        <f t="shared" si="4"/>
        <v>0</v>
      </c>
      <c r="AA17" s="5">
        <f t="shared" si="5"/>
        <v>1</v>
      </c>
      <c r="AB17" s="5">
        <f t="shared" si="6"/>
        <v>0</v>
      </c>
      <c r="AC17" s="5">
        <f t="shared" si="7"/>
        <v>0</v>
      </c>
      <c r="AD17" s="5">
        <f t="shared" si="8"/>
        <v>1</v>
      </c>
      <c r="AE17" s="5">
        <f t="shared" si="9"/>
        <v>0</v>
      </c>
      <c r="AF17" s="5">
        <f t="shared" si="10"/>
        <v>0</v>
      </c>
      <c r="AG17" s="5">
        <f t="shared" si="11"/>
        <v>0</v>
      </c>
      <c r="AH17" s="5">
        <f t="shared" si="12"/>
        <v>0</v>
      </c>
      <c r="AI17" s="5">
        <f t="shared" si="13"/>
        <v>0</v>
      </c>
      <c r="AJ17" s="5">
        <f t="shared" si="14"/>
        <v>0</v>
      </c>
      <c r="AK17" s="5">
        <f t="shared" si="15"/>
        <v>0</v>
      </c>
      <c r="AL17" s="5">
        <f t="shared" si="16"/>
        <v>0</v>
      </c>
      <c r="AM17" s="5">
        <f t="shared" si="17"/>
        <v>0</v>
      </c>
      <c r="AN17" s="5">
        <f t="shared" si="18"/>
        <v>0</v>
      </c>
      <c r="AO17" s="5">
        <f t="shared" si="19"/>
        <v>0</v>
      </c>
      <c r="AR17" s="5">
        <f t="shared" si="20"/>
        <v>3</v>
      </c>
      <c r="AS17" s="5">
        <f t="shared" si="21"/>
        <v>3</v>
      </c>
      <c r="AT17" s="5" t="str">
        <f t="shared" si="22"/>
        <v>Correct</v>
      </c>
      <c r="AU17" s="53" t="s">
        <v>94</v>
      </c>
      <c r="AV17" s="53">
        <v>35</v>
      </c>
      <c r="AW17" s="53" t="s">
        <v>95</v>
      </c>
      <c r="AX17" s="53" t="s">
        <v>96</v>
      </c>
      <c r="AY17" s="53" t="s">
        <v>97</v>
      </c>
      <c r="AZ17" s="53"/>
      <c r="BA17" s="53" t="s">
        <v>349</v>
      </c>
      <c r="BB17" s="53"/>
      <c r="BC17" s="53" t="s">
        <v>110</v>
      </c>
      <c r="BD17" s="53" t="s">
        <v>101</v>
      </c>
      <c r="BE17" s="53" t="s">
        <v>102</v>
      </c>
      <c r="BF17" s="53" t="s">
        <v>92</v>
      </c>
      <c r="BG17" s="53" t="s">
        <v>102</v>
      </c>
      <c r="BH17" s="55" t="s">
        <v>272</v>
      </c>
    </row>
    <row r="18" spans="1:60" x14ac:dyDescent="0.25">
      <c r="A18" s="1">
        <v>17</v>
      </c>
      <c r="B18" s="1" t="s">
        <v>50</v>
      </c>
      <c r="C18" s="1"/>
      <c r="D18" s="1"/>
      <c r="E18" s="1" t="s">
        <v>20</v>
      </c>
      <c r="F18" s="1"/>
      <c r="G18" s="1"/>
      <c r="H18" s="1" t="s">
        <v>55</v>
      </c>
      <c r="I18" s="1"/>
      <c r="J18" s="1"/>
      <c r="K18" s="1"/>
      <c r="L18" s="1"/>
      <c r="M18" s="1"/>
      <c r="N18" s="1"/>
      <c r="O18" s="1"/>
      <c r="P18" s="1"/>
      <c r="Q18" s="1"/>
      <c r="R18" s="1"/>
      <c r="S18" s="1"/>
      <c r="T18" s="1"/>
      <c r="U18" s="5">
        <f t="shared" si="0"/>
        <v>3</v>
      </c>
      <c r="V18" s="5">
        <f t="shared" si="1"/>
        <v>1</v>
      </c>
      <c r="W18" s="16"/>
      <c r="X18" s="5">
        <f t="shared" si="2"/>
        <v>1</v>
      </c>
      <c r="Y18" s="5">
        <f t="shared" si="3"/>
        <v>0</v>
      </c>
      <c r="Z18" s="5">
        <f t="shared" si="4"/>
        <v>0</v>
      </c>
      <c r="AA18" s="5">
        <f t="shared" si="5"/>
        <v>1</v>
      </c>
      <c r="AB18" s="5">
        <f t="shared" si="6"/>
        <v>0</v>
      </c>
      <c r="AC18" s="5">
        <f t="shared" si="7"/>
        <v>0</v>
      </c>
      <c r="AD18" s="5">
        <f t="shared" si="8"/>
        <v>1</v>
      </c>
      <c r="AE18" s="5">
        <f t="shared" si="9"/>
        <v>0</v>
      </c>
      <c r="AF18" s="5">
        <f t="shared" si="10"/>
        <v>0</v>
      </c>
      <c r="AG18" s="5">
        <f t="shared" si="11"/>
        <v>0</v>
      </c>
      <c r="AH18" s="5">
        <f t="shared" si="12"/>
        <v>0</v>
      </c>
      <c r="AI18" s="5">
        <f t="shared" si="13"/>
        <v>0</v>
      </c>
      <c r="AJ18" s="5">
        <f t="shared" si="14"/>
        <v>0</v>
      </c>
      <c r="AK18" s="5">
        <f t="shared" si="15"/>
        <v>0</v>
      </c>
      <c r="AL18" s="5">
        <f t="shared" si="16"/>
        <v>0</v>
      </c>
      <c r="AM18" s="5">
        <f t="shared" si="17"/>
        <v>0</v>
      </c>
      <c r="AN18" s="5">
        <f t="shared" si="18"/>
        <v>0</v>
      </c>
      <c r="AO18" s="5">
        <f t="shared" si="19"/>
        <v>0</v>
      </c>
      <c r="AR18" s="5">
        <f t="shared" si="20"/>
        <v>3</v>
      </c>
      <c r="AS18" s="5">
        <f t="shared" si="21"/>
        <v>3</v>
      </c>
      <c r="AT18" s="5" t="str">
        <f t="shared" si="22"/>
        <v>Correct</v>
      </c>
      <c r="AU18" s="5" t="s">
        <v>94</v>
      </c>
      <c r="AV18" s="5">
        <v>34</v>
      </c>
      <c r="AW18" s="5" t="s">
        <v>95</v>
      </c>
      <c r="AX18" s="5" t="s">
        <v>162</v>
      </c>
      <c r="AY18" s="5" t="s">
        <v>97</v>
      </c>
      <c r="AZ18" s="5"/>
      <c r="BA18" s="5"/>
      <c r="BB18" s="5" t="s">
        <v>126</v>
      </c>
      <c r="BC18" s="5" t="s">
        <v>153</v>
      </c>
      <c r="BD18" s="5" t="s">
        <v>101</v>
      </c>
      <c r="BE18" s="5"/>
      <c r="BF18" s="5" t="s">
        <v>90</v>
      </c>
      <c r="BG18" s="5"/>
      <c r="BH18" s="54" t="s">
        <v>272</v>
      </c>
    </row>
    <row r="19" spans="1:60" x14ac:dyDescent="0.25">
      <c r="A19" s="1">
        <v>18</v>
      </c>
      <c r="B19" s="1" t="s">
        <v>50</v>
      </c>
      <c r="C19" s="1"/>
      <c r="D19" s="1"/>
      <c r="E19" s="1" t="s">
        <v>20</v>
      </c>
      <c r="F19" s="1"/>
      <c r="G19" s="1"/>
      <c r="H19" s="1" t="s">
        <v>55</v>
      </c>
      <c r="I19" s="1"/>
      <c r="J19" s="1"/>
      <c r="K19" s="1"/>
      <c r="L19" s="1"/>
      <c r="M19" s="1"/>
      <c r="N19" s="1"/>
      <c r="O19" s="1"/>
      <c r="P19" s="1"/>
      <c r="Q19" s="1"/>
      <c r="R19" s="1"/>
      <c r="S19" s="1"/>
      <c r="T19" s="1"/>
      <c r="U19" s="5">
        <f t="shared" si="0"/>
        <v>3</v>
      </c>
      <c r="V19" s="5">
        <f t="shared" si="1"/>
        <v>1</v>
      </c>
      <c r="W19" s="16"/>
      <c r="X19" s="5">
        <f t="shared" si="2"/>
        <v>1</v>
      </c>
      <c r="Y19" s="5">
        <f t="shared" si="3"/>
        <v>0</v>
      </c>
      <c r="Z19" s="5">
        <f t="shared" si="4"/>
        <v>0</v>
      </c>
      <c r="AA19" s="5">
        <f t="shared" si="5"/>
        <v>1</v>
      </c>
      <c r="AB19" s="5">
        <f t="shared" si="6"/>
        <v>0</v>
      </c>
      <c r="AC19" s="5">
        <f t="shared" si="7"/>
        <v>0</v>
      </c>
      <c r="AD19" s="5">
        <f t="shared" si="8"/>
        <v>1</v>
      </c>
      <c r="AE19" s="5">
        <f t="shared" si="9"/>
        <v>0</v>
      </c>
      <c r="AF19" s="5">
        <f t="shared" si="10"/>
        <v>0</v>
      </c>
      <c r="AG19" s="5">
        <f t="shared" si="11"/>
        <v>0</v>
      </c>
      <c r="AH19" s="5">
        <f t="shared" si="12"/>
        <v>0</v>
      </c>
      <c r="AI19" s="5">
        <f t="shared" si="13"/>
        <v>0</v>
      </c>
      <c r="AJ19" s="5">
        <f t="shared" si="14"/>
        <v>0</v>
      </c>
      <c r="AK19" s="5">
        <f t="shared" si="15"/>
        <v>0</v>
      </c>
      <c r="AL19" s="5">
        <f t="shared" si="16"/>
        <v>0</v>
      </c>
      <c r="AM19" s="5">
        <f t="shared" si="17"/>
        <v>0</v>
      </c>
      <c r="AN19" s="5">
        <f t="shared" si="18"/>
        <v>0</v>
      </c>
      <c r="AO19" s="5">
        <f t="shared" si="19"/>
        <v>0</v>
      </c>
      <c r="AR19" s="5">
        <f t="shared" si="20"/>
        <v>3</v>
      </c>
      <c r="AS19" s="5">
        <f t="shared" si="21"/>
        <v>3</v>
      </c>
      <c r="AT19" s="5" t="str">
        <f t="shared" si="22"/>
        <v>Correct</v>
      </c>
      <c r="AU19" s="53" t="s">
        <v>105</v>
      </c>
      <c r="AV19" s="53">
        <v>53</v>
      </c>
      <c r="AW19" s="53" t="s">
        <v>95</v>
      </c>
      <c r="AX19" s="53" t="s">
        <v>162</v>
      </c>
      <c r="AY19" s="53" t="s">
        <v>97</v>
      </c>
      <c r="AZ19" s="53"/>
      <c r="BA19" s="53" t="s">
        <v>351</v>
      </c>
      <c r="BB19" s="53" t="s">
        <v>114</v>
      </c>
      <c r="BC19" s="53" t="s">
        <v>110</v>
      </c>
      <c r="BD19" s="53" t="s">
        <v>101</v>
      </c>
      <c r="BE19" s="53" t="s">
        <v>102</v>
      </c>
      <c r="BF19" s="53" t="s">
        <v>90</v>
      </c>
      <c r="BG19" s="53"/>
      <c r="BH19" s="55" t="s">
        <v>272</v>
      </c>
    </row>
    <row r="20" spans="1:60" x14ac:dyDescent="0.25">
      <c r="A20" s="1">
        <v>19</v>
      </c>
      <c r="B20" s="1" t="s">
        <v>50</v>
      </c>
      <c r="C20" s="1" t="s">
        <v>51</v>
      </c>
      <c r="D20" s="1"/>
      <c r="E20" s="1" t="s">
        <v>20</v>
      </c>
      <c r="F20" s="1" t="s">
        <v>53</v>
      </c>
      <c r="G20" s="1"/>
      <c r="H20" s="1" t="s">
        <v>55</v>
      </c>
      <c r="I20" s="1" t="s">
        <v>56</v>
      </c>
      <c r="J20" s="1"/>
      <c r="K20" s="1" t="s">
        <v>58</v>
      </c>
      <c r="L20" s="1"/>
      <c r="M20" s="1"/>
      <c r="N20" s="1"/>
      <c r="O20" s="1"/>
      <c r="P20" s="1"/>
      <c r="Q20" s="1"/>
      <c r="R20" s="1"/>
      <c r="S20" s="1"/>
      <c r="T20" s="1"/>
      <c r="U20" s="5">
        <f t="shared" si="0"/>
        <v>7</v>
      </c>
      <c r="V20" s="5">
        <f t="shared" si="1"/>
        <v>0.42857142857142855</v>
      </c>
      <c r="W20" s="16"/>
      <c r="X20" s="5">
        <f t="shared" si="2"/>
        <v>0.42857142857142855</v>
      </c>
      <c r="Y20" s="5">
        <f t="shared" si="3"/>
        <v>0.42857142857142855</v>
      </c>
      <c r="Z20" s="5">
        <f t="shared" si="4"/>
        <v>0</v>
      </c>
      <c r="AA20" s="5">
        <f t="shared" si="5"/>
        <v>0.42857142857142855</v>
      </c>
      <c r="AB20" s="5">
        <f t="shared" si="6"/>
        <v>0.42857142857142855</v>
      </c>
      <c r="AC20" s="5">
        <f t="shared" si="7"/>
        <v>0</v>
      </c>
      <c r="AD20" s="5">
        <f t="shared" si="8"/>
        <v>0.42857142857142855</v>
      </c>
      <c r="AE20" s="5">
        <f t="shared" si="9"/>
        <v>0.42857142857142855</v>
      </c>
      <c r="AF20" s="5">
        <f t="shared" si="10"/>
        <v>0</v>
      </c>
      <c r="AG20" s="5">
        <f t="shared" si="11"/>
        <v>0.42857142857142855</v>
      </c>
      <c r="AH20" s="5">
        <f t="shared" si="12"/>
        <v>0</v>
      </c>
      <c r="AI20" s="5">
        <f t="shared" si="13"/>
        <v>0</v>
      </c>
      <c r="AJ20" s="5">
        <f t="shared" si="14"/>
        <v>0</v>
      </c>
      <c r="AK20" s="5">
        <f t="shared" si="15"/>
        <v>0</v>
      </c>
      <c r="AL20" s="5">
        <f t="shared" si="16"/>
        <v>0</v>
      </c>
      <c r="AM20" s="5">
        <f t="shared" si="17"/>
        <v>0</v>
      </c>
      <c r="AN20" s="5">
        <f t="shared" si="18"/>
        <v>0</v>
      </c>
      <c r="AO20" s="5">
        <f t="shared" si="19"/>
        <v>0</v>
      </c>
      <c r="AR20" s="5">
        <f t="shared" si="20"/>
        <v>2.9999999999999996</v>
      </c>
      <c r="AS20" s="5">
        <f t="shared" si="21"/>
        <v>7</v>
      </c>
      <c r="AT20" s="5" t="str">
        <f t="shared" si="22"/>
        <v>Correct</v>
      </c>
      <c r="AU20" s="5" t="s">
        <v>94</v>
      </c>
      <c r="AV20" s="5">
        <v>46</v>
      </c>
      <c r="AW20" s="5" t="s">
        <v>115</v>
      </c>
      <c r="AX20" s="5" t="s">
        <v>309</v>
      </c>
      <c r="AY20" s="5" t="s">
        <v>107</v>
      </c>
      <c r="AZ20" s="5"/>
      <c r="BA20" s="5" t="s">
        <v>80</v>
      </c>
      <c r="BB20" s="5" t="s">
        <v>99</v>
      </c>
      <c r="BC20" s="5" t="s">
        <v>133</v>
      </c>
      <c r="BD20" s="5" t="s">
        <v>101</v>
      </c>
      <c r="BE20" s="5"/>
      <c r="BF20" s="5" t="s">
        <v>90</v>
      </c>
      <c r="BG20" s="5" t="s">
        <v>102</v>
      </c>
      <c r="BH20" s="54" t="s">
        <v>272</v>
      </c>
    </row>
    <row r="21" spans="1:60" x14ac:dyDescent="0.25">
      <c r="A21" s="1">
        <v>20</v>
      </c>
      <c r="B21" s="1"/>
      <c r="C21" s="1" t="s">
        <v>51</v>
      </c>
      <c r="D21" s="1"/>
      <c r="E21" s="1"/>
      <c r="F21" s="1" t="s">
        <v>53</v>
      </c>
      <c r="G21" s="1" t="s">
        <v>54</v>
      </c>
      <c r="H21" s="1" t="s">
        <v>55</v>
      </c>
      <c r="I21" s="1"/>
      <c r="J21" s="1" t="s">
        <v>57</v>
      </c>
      <c r="K21" s="1"/>
      <c r="L21" s="1"/>
      <c r="M21" s="1"/>
      <c r="N21" s="1"/>
      <c r="O21" s="1"/>
      <c r="P21" s="1"/>
      <c r="Q21" s="1"/>
      <c r="R21" s="1"/>
      <c r="S21" s="1"/>
      <c r="T21" s="1"/>
      <c r="U21" s="5">
        <f t="shared" si="0"/>
        <v>5</v>
      </c>
      <c r="V21" s="5">
        <f t="shared" si="1"/>
        <v>0.6</v>
      </c>
      <c r="W21" s="16"/>
      <c r="X21" s="5">
        <f t="shared" si="2"/>
        <v>0</v>
      </c>
      <c r="Y21" s="5">
        <f t="shared" si="3"/>
        <v>0.6</v>
      </c>
      <c r="Z21" s="5">
        <f t="shared" si="4"/>
        <v>0</v>
      </c>
      <c r="AA21" s="5">
        <f t="shared" si="5"/>
        <v>0</v>
      </c>
      <c r="AB21" s="5">
        <f t="shared" si="6"/>
        <v>0.6</v>
      </c>
      <c r="AC21" s="5">
        <f t="shared" si="7"/>
        <v>0.6</v>
      </c>
      <c r="AD21" s="5">
        <f t="shared" si="8"/>
        <v>0.6</v>
      </c>
      <c r="AE21" s="5">
        <f t="shared" si="9"/>
        <v>0</v>
      </c>
      <c r="AF21" s="5">
        <f t="shared" si="10"/>
        <v>0.6</v>
      </c>
      <c r="AG21" s="5">
        <f t="shared" si="11"/>
        <v>0</v>
      </c>
      <c r="AH21" s="5">
        <f t="shared" si="12"/>
        <v>0</v>
      </c>
      <c r="AI21" s="5">
        <f t="shared" si="13"/>
        <v>0</v>
      </c>
      <c r="AJ21" s="5">
        <f t="shared" si="14"/>
        <v>0</v>
      </c>
      <c r="AK21" s="5">
        <f t="shared" si="15"/>
        <v>0</v>
      </c>
      <c r="AL21" s="5">
        <f t="shared" si="16"/>
        <v>0</v>
      </c>
      <c r="AM21" s="5">
        <f t="shared" si="17"/>
        <v>0</v>
      </c>
      <c r="AN21" s="5">
        <f t="shared" si="18"/>
        <v>0</v>
      </c>
      <c r="AO21" s="5">
        <f t="shared" si="19"/>
        <v>0</v>
      </c>
      <c r="AR21" s="5">
        <f t="shared" si="20"/>
        <v>3</v>
      </c>
      <c r="AS21" s="5">
        <f t="shared" si="21"/>
        <v>5</v>
      </c>
      <c r="AT21" s="5" t="str">
        <f t="shared" si="22"/>
        <v>Correct</v>
      </c>
      <c r="AU21" s="53" t="s">
        <v>105</v>
      </c>
      <c r="AV21" s="53">
        <v>23</v>
      </c>
      <c r="AW21" s="53" t="s">
        <v>95</v>
      </c>
      <c r="AX21" s="53" t="s">
        <v>155</v>
      </c>
      <c r="AY21" s="53"/>
      <c r="AZ21" s="53" t="s">
        <v>98</v>
      </c>
      <c r="BA21" s="53" t="s">
        <v>80</v>
      </c>
      <c r="BB21" s="53" t="s">
        <v>108</v>
      </c>
      <c r="BC21" s="53" t="s">
        <v>132</v>
      </c>
      <c r="BD21" s="53" t="s">
        <v>136</v>
      </c>
      <c r="BE21" s="53" t="s">
        <v>102</v>
      </c>
      <c r="BF21" s="53" t="s">
        <v>90</v>
      </c>
      <c r="BG21" s="53" t="s">
        <v>102</v>
      </c>
      <c r="BH21" s="55" t="s">
        <v>272</v>
      </c>
    </row>
    <row r="22" spans="1:60" x14ac:dyDescent="0.25">
      <c r="A22" s="1">
        <v>21</v>
      </c>
      <c r="B22" s="1"/>
      <c r="C22" s="1"/>
      <c r="D22" s="1"/>
      <c r="E22" s="1"/>
      <c r="F22" s="1"/>
      <c r="G22" s="1"/>
      <c r="H22" s="1"/>
      <c r="I22" s="1" t="s">
        <v>56</v>
      </c>
      <c r="J22" s="1"/>
      <c r="K22" s="1" t="s">
        <v>58</v>
      </c>
      <c r="L22" s="1" t="s">
        <v>59</v>
      </c>
      <c r="M22" s="1"/>
      <c r="N22" s="1"/>
      <c r="O22" s="1"/>
      <c r="P22" s="1"/>
      <c r="Q22" s="1"/>
      <c r="R22" s="1"/>
      <c r="S22" s="1"/>
      <c r="T22" s="1"/>
      <c r="U22" s="5">
        <f t="shared" si="0"/>
        <v>3</v>
      </c>
      <c r="V22" s="5">
        <f t="shared" si="1"/>
        <v>1</v>
      </c>
      <c r="W22" s="16"/>
      <c r="X22" s="5">
        <f t="shared" si="2"/>
        <v>0</v>
      </c>
      <c r="Y22" s="5">
        <f t="shared" si="3"/>
        <v>0</v>
      </c>
      <c r="Z22" s="5">
        <f t="shared" si="4"/>
        <v>0</v>
      </c>
      <c r="AA22" s="5">
        <f t="shared" si="5"/>
        <v>0</v>
      </c>
      <c r="AB22" s="5">
        <f t="shared" si="6"/>
        <v>0</v>
      </c>
      <c r="AC22" s="5">
        <f t="shared" si="7"/>
        <v>0</v>
      </c>
      <c r="AD22" s="5">
        <f t="shared" si="8"/>
        <v>0</v>
      </c>
      <c r="AE22" s="5">
        <f t="shared" si="9"/>
        <v>1</v>
      </c>
      <c r="AF22" s="5">
        <f t="shared" si="10"/>
        <v>0</v>
      </c>
      <c r="AG22" s="5">
        <f t="shared" si="11"/>
        <v>1</v>
      </c>
      <c r="AH22" s="5">
        <f t="shared" si="12"/>
        <v>1</v>
      </c>
      <c r="AI22" s="5">
        <f t="shared" si="13"/>
        <v>0</v>
      </c>
      <c r="AJ22" s="5">
        <f t="shared" si="14"/>
        <v>0</v>
      </c>
      <c r="AK22" s="5">
        <f t="shared" si="15"/>
        <v>0</v>
      </c>
      <c r="AL22" s="5">
        <f t="shared" si="16"/>
        <v>0</v>
      </c>
      <c r="AM22" s="5">
        <f t="shared" si="17"/>
        <v>0</v>
      </c>
      <c r="AN22" s="5">
        <f t="shared" si="18"/>
        <v>0</v>
      </c>
      <c r="AO22" s="5">
        <f t="shared" si="19"/>
        <v>0</v>
      </c>
      <c r="AR22" s="5">
        <f t="shared" si="20"/>
        <v>3</v>
      </c>
      <c r="AS22" s="5">
        <f t="shared" si="21"/>
        <v>3</v>
      </c>
      <c r="AT22" s="5" t="str">
        <f t="shared" si="22"/>
        <v>Correct</v>
      </c>
      <c r="AU22" s="5" t="s">
        <v>94</v>
      </c>
      <c r="AV22" s="5">
        <v>70</v>
      </c>
      <c r="AW22" s="5" t="s">
        <v>95</v>
      </c>
      <c r="AX22" s="5" t="s">
        <v>157</v>
      </c>
      <c r="AY22" s="5" t="s">
        <v>97</v>
      </c>
      <c r="AZ22" s="5"/>
      <c r="BA22" s="5" t="s">
        <v>349</v>
      </c>
      <c r="BB22" s="5"/>
      <c r="BC22" s="5" t="s">
        <v>120</v>
      </c>
      <c r="BD22" s="5" t="s">
        <v>104</v>
      </c>
      <c r="BE22" s="5" t="s">
        <v>102</v>
      </c>
      <c r="BF22" s="5" t="s">
        <v>91</v>
      </c>
      <c r="BG22" s="5" t="s">
        <v>102</v>
      </c>
      <c r="BH22" s="54" t="s">
        <v>272</v>
      </c>
    </row>
    <row r="23" spans="1:60" x14ac:dyDescent="0.25">
      <c r="A23" s="1">
        <v>22</v>
      </c>
      <c r="B23" s="1"/>
      <c r="C23" s="1"/>
      <c r="D23" s="1"/>
      <c r="E23" s="1" t="s">
        <v>20</v>
      </c>
      <c r="F23" s="1"/>
      <c r="G23" s="1" t="s">
        <v>54</v>
      </c>
      <c r="H23" s="1"/>
      <c r="I23" s="1" t="s">
        <v>56</v>
      </c>
      <c r="J23" s="1"/>
      <c r="K23" s="1"/>
      <c r="L23" s="1"/>
      <c r="M23" s="1"/>
      <c r="N23" s="1"/>
      <c r="O23" s="1"/>
      <c r="P23" s="1"/>
      <c r="Q23" s="1"/>
      <c r="R23" s="1"/>
      <c r="S23" s="1"/>
      <c r="T23" s="1"/>
      <c r="U23" s="5">
        <f t="shared" si="0"/>
        <v>3</v>
      </c>
      <c r="V23" s="5">
        <f t="shared" si="1"/>
        <v>1</v>
      </c>
      <c r="W23" s="16"/>
      <c r="X23" s="5">
        <f t="shared" si="2"/>
        <v>0</v>
      </c>
      <c r="Y23" s="5">
        <f t="shared" si="3"/>
        <v>0</v>
      </c>
      <c r="Z23" s="5">
        <f t="shared" si="4"/>
        <v>0</v>
      </c>
      <c r="AA23" s="5">
        <f t="shared" si="5"/>
        <v>1</v>
      </c>
      <c r="AB23" s="5">
        <f t="shared" si="6"/>
        <v>0</v>
      </c>
      <c r="AC23" s="5">
        <f t="shared" si="7"/>
        <v>1</v>
      </c>
      <c r="AD23" s="5">
        <f t="shared" si="8"/>
        <v>0</v>
      </c>
      <c r="AE23" s="5">
        <f t="shared" si="9"/>
        <v>1</v>
      </c>
      <c r="AF23" s="5">
        <f t="shared" si="10"/>
        <v>0</v>
      </c>
      <c r="AG23" s="5">
        <f t="shared" si="11"/>
        <v>0</v>
      </c>
      <c r="AH23" s="5">
        <f t="shared" si="12"/>
        <v>0</v>
      </c>
      <c r="AI23" s="5">
        <f t="shared" si="13"/>
        <v>0</v>
      </c>
      <c r="AJ23" s="5">
        <f t="shared" si="14"/>
        <v>0</v>
      </c>
      <c r="AK23" s="5">
        <f t="shared" si="15"/>
        <v>0</v>
      </c>
      <c r="AL23" s="5">
        <f t="shared" si="16"/>
        <v>0</v>
      </c>
      <c r="AM23" s="5">
        <f t="shared" si="17"/>
        <v>0</v>
      </c>
      <c r="AN23" s="5">
        <f t="shared" si="18"/>
        <v>0</v>
      </c>
      <c r="AO23" s="5">
        <f t="shared" si="19"/>
        <v>0</v>
      </c>
      <c r="AR23" s="5">
        <f t="shared" si="20"/>
        <v>3</v>
      </c>
      <c r="AS23" s="5">
        <f t="shared" si="21"/>
        <v>3</v>
      </c>
      <c r="AT23" s="5" t="str">
        <f t="shared" si="22"/>
        <v>Correct</v>
      </c>
      <c r="AU23" s="53" t="s">
        <v>105</v>
      </c>
      <c r="AV23" s="53">
        <v>72</v>
      </c>
      <c r="AW23" s="53" t="s">
        <v>95</v>
      </c>
      <c r="AX23" s="53" t="s">
        <v>96</v>
      </c>
      <c r="AY23" s="53" t="s">
        <v>134</v>
      </c>
      <c r="AZ23" s="53" t="s">
        <v>98</v>
      </c>
      <c r="BA23" s="53" t="s">
        <v>80</v>
      </c>
      <c r="BB23" s="53" t="s">
        <v>99</v>
      </c>
      <c r="BC23" s="53" t="s">
        <v>132</v>
      </c>
      <c r="BD23" s="53" t="s">
        <v>135</v>
      </c>
      <c r="BE23" s="53"/>
      <c r="BF23" s="53" t="s">
        <v>91</v>
      </c>
      <c r="BG23" s="53" t="s">
        <v>102</v>
      </c>
      <c r="BH23" s="55" t="s">
        <v>272</v>
      </c>
    </row>
    <row r="24" spans="1:60" x14ac:dyDescent="0.25">
      <c r="A24" s="1">
        <v>23</v>
      </c>
      <c r="B24" s="1" t="s">
        <v>50</v>
      </c>
      <c r="C24" s="1"/>
      <c r="D24" s="1"/>
      <c r="E24" s="1"/>
      <c r="F24" s="1"/>
      <c r="G24" s="1" t="s">
        <v>54</v>
      </c>
      <c r="H24" s="1"/>
      <c r="I24" s="1"/>
      <c r="J24" s="1"/>
      <c r="K24" s="1"/>
      <c r="L24" s="1"/>
      <c r="M24" s="1"/>
      <c r="N24" s="1" t="s">
        <v>26</v>
      </c>
      <c r="O24" s="1"/>
      <c r="P24" s="1"/>
      <c r="Q24" s="1"/>
      <c r="R24" s="1"/>
      <c r="S24" s="1"/>
      <c r="T24" s="1"/>
      <c r="U24" s="5">
        <f t="shared" si="0"/>
        <v>3</v>
      </c>
      <c r="V24" s="5">
        <f t="shared" si="1"/>
        <v>1</v>
      </c>
      <c r="W24" s="16"/>
      <c r="X24" s="5">
        <f t="shared" si="2"/>
        <v>1</v>
      </c>
      <c r="Y24" s="5">
        <f t="shared" si="3"/>
        <v>0</v>
      </c>
      <c r="Z24" s="5">
        <f t="shared" si="4"/>
        <v>0</v>
      </c>
      <c r="AA24" s="5">
        <f t="shared" si="5"/>
        <v>0</v>
      </c>
      <c r="AB24" s="5">
        <f t="shared" si="6"/>
        <v>0</v>
      </c>
      <c r="AC24" s="5">
        <f t="shared" si="7"/>
        <v>1</v>
      </c>
      <c r="AD24" s="5">
        <f t="shared" si="8"/>
        <v>0</v>
      </c>
      <c r="AE24" s="5">
        <f t="shared" si="9"/>
        <v>0</v>
      </c>
      <c r="AF24" s="5">
        <f t="shared" si="10"/>
        <v>0</v>
      </c>
      <c r="AG24" s="5">
        <f t="shared" si="11"/>
        <v>0</v>
      </c>
      <c r="AH24" s="5">
        <f t="shared" si="12"/>
        <v>0</v>
      </c>
      <c r="AI24" s="5">
        <f t="shared" si="13"/>
        <v>0</v>
      </c>
      <c r="AJ24" s="5">
        <f t="shared" si="14"/>
        <v>1</v>
      </c>
      <c r="AK24" s="5">
        <f t="shared" si="15"/>
        <v>0</v>
      </c>
      <c r="AL24" s="5">
        <f t="shared" si="16"/>
        <v>0</v>
      </c>
      <c r="AM24" s="5">
        <f t="shared" si="17"/>
        <v>0</v>
      </c>
      <c r="AN24" s="5">
        <f t="shared" si="18"/>
        <v>0</v>
      </c>
      <c r="AO24" s="5">
        <f t="shared" si="19"/>
        <v>0</v>
      </c>
      <c r="AR24" s="5">
        <f t="shared" si="20"/>
        <v>3</v>
      </c>
      <c r="AS24" s="5">
        <f t="shared" si="21"/>
        <v>3</v>
      </c>
      <c r="AT24" s="5" t="str">
        <f t="shared" si="22"/>
        <v>Correct</v>
      </c>
      <c r="AU24" s="5" t="s">
        <v>94</v>
      </c>
      <c r="AV24" s="5">
        <v>63</v>
      </c>
      <c r="AW24" s="5" t="s">
        <v>95</v>
      </c>
      <c r="AX24" s="5" t="s">
        <v>157</v>
      </c>
      <c r="AY24" s="5"/>
      <c r="AZ24" s="5" t="s">
        <v>98</v>
      </c>
      <c r="BA24" s="5" t="s">
        <v>349</v>
      </c>
      <c r="BB24" s="5"/>
      <c r="BC24" s="5"/>
      <c r="BD24" s="5" t="s">
        <v>101</v>
      </c>
      <c r="BE24" s="5" t="s">
        <v>102</v>
      </c>
      <c r="BF24" s="5" t="s">
        <v>92</v>
      </c>
      <c r="BG24" s="5" t="s">
        <v>102</v>
      </c>
      <c r="BH24" s="54" t="s">
        <v>272</v>
      </c>
    </row>
    <row r="25" spans="1:60" x14ac:dyDescent="0.25">
      <c r="A25" s="1">
        <v>24</v>
      </c>
      <c r="B25" s="1" t="s">
        <v>50</v>
      </c>
      <c r="C25" s="1"/>
      <c r="D25" s="1"/>
      <c r="E25" s="1"/>
      <c r="F25" s="1"/>
      <c r="G25" s="1"/>
      <c r="H25" s="1"/>
      <c r="I25" s="1"/>
      <c r="J25" s="1"/>
      <c r="K25" s="1"/>
      <c r="L25" s="1"/>
      <c r="M25" s="1"/>
      <c r="N25" s="1" t="s">
        <v>26</v>
      </c>
      <c r="O25" s="1"/>
      <c r="P25" s="1"/>
      <c r="Q25" s="1" t="s">
        <v>62</v>
      </c>
      <c r="R25" s="1"/>
      <c r="S25" s="1"/>
      <c r="T25" s="1"/>
      <c r="U25" s="5">
        <f t="shared" si="0"/>
        <v>3</v>
      </c>
      <c r="V25" s="5">
        <f t="shared" si="1"/>
        <v>1</v>
      </c>
      <c r="W25" s="16"/>
      <c r="X25" s="5">
        <f t="shared" si="2"/>
        <v>1</v>
      </c>
      <c r="Y25" s="5">
        <f t="shared" si="3"/>
        <v>0</v>
      </c>
      <c r="Z25" s="5">
        <f t="shared" si="4"/>
        <v>0</v>
      </c>
      <c r="AA25" s="5">
        <f t="shared" si="5"/>
        <v>0</v>
      </c>
      <c r="AB25" s="5">
        <f t="shared" si="6"/>
        <v>0</v>
      </c>
      <c r="AC25" s="5">
        <f t="shared" si="7"/>
        <v>0</v>
      </c>
      <c r="AD25" s="5">
        <f t="shared" si="8"/>
        <v>0</v>
      </c>
      <c r="AE25" s="5">
        <f t="shared" si="9"/>
        <v>0</v>
      </c>
      <c r="AF25" s="5">
        <f t="shared" si="10"/>
        <v>0</v>
      </c>
      <c r="AG25" s="5">
        <f t="shared" si="11"/>
        <v>0</v>
      </c>
      <c r="AH25" s="5">
        <f t="shared" si="12"/>
        <v>0</v>
      </c>
      <c r="AI25" s="5">
        <f t="shared" si="13"/>
        <v>0</v>
      </c>
      <c r="AJ25" s="5">
        <f t="shared" si="14"/>
        <v>1</v>
      </c>
      <c r="AK25" s="5">
        <f t="shared" si="15"/>
        <v>0</v>
      </c>
      <c r="AL25" s="5">
        <f t="shared" si="16"/>
        <v>0</v>
      </c>
      <c r="AM25" s="5">
        <f t="shared" si="17"/>
        <v>1</v>
      </c>
      <c r="AN25" s="5">
        <f t="shared" si="18"/>
        <v>0</v>
      </c>
      <c r="AO25" s="5">
        <f t="shared" si="19"/>
        <v>0</v>
      </c>
      <c r="AR25" s="5">
        <f t="shared" si="20"/>
        <v>3</v>
      </c>
      <c r="AS25" s="5">
        <f t="shared" si="21"/>
        <v>3</v>
      </c>
      <c r="AT25" s="5" t="str">
        <f t="shared" si="22"/>
        <v>Correct</v>
      </c>
      <c r="AU25" s="53" t="s">
        <v>94</v>
      </c>
      <c r="AV25" s="53">
        <v>46</v>
      </c>
      <c r="AW25" s="53" t="s">
        <v>95</v>
      </c>
      <c r="AX25" s="53" t="s">
        <v>162</v>
      </c>
      <c r="AY25" s="53" t="s">
        <v>97</v>
      </c>
      <c r="AZ25" s="53"/>
      <c r="BA25" s="53" t="s">
        <v>349</v>
      </c>
      <c r="BB25" s="53"/>
      <c r="BC25" s="53" t="s">
        <v>133</v>
      </c>
      <c r="BD25" s="53" t="s">
        <v>101</v>
      </c>
      <c r="BE25" s="53" t="s">
        <v>102</v>
      </c>
      <c r="BF25" s="53"/>
      <c r="BG25" s="53"/>
      <c r="BH25" s="55" t="s">
        <v>272</v>
      </c>
    </row>
    <row r="26" spans="1:60" x14ac:dyDescent="0.25">
      <c r="A26" s="1">
        <v>25</v>
      </c>
      <c r="B26" s="1"/>
      <c r="C26" s="1"/>
      <c r="D26" s="1"/>
      <c r="E26" s="1" t="s">
        <v>20</v>
      </c>
      <c r="F26" s="1"/>
      <c r="G26" s="1"/>
      <c r="H26" s="1" t="s">
        <v>55</v>
      </c>
      <c r="I26" s="1"/>
      <c r="J26" s="1"/>
      <c r="K26" s="1" t="s">
        <v>58</v>
      </c>
      <c r="L26" s="1"/>
      <c r="M26" s="1"/>
      <c r="N26" s="1"/>
      <c r="O26" s="1"/>
      <c r="P26" s="1"/>
      <c r="Q26" s="1"/>
      <c r="R26" s="1"/>
      <c r="S26" s="1"/>
      <c r="T26" s="1"/>
      <c r="U26" s="5">
        <f t="shared" si="0"/>
        <v>3</v>
      </c>
      <c r="V26" s="5">
        <f t="shared" si="1"/>
        <v>1</v>
      </c>
      <c r="W26" s="16"/>
      <c r="X26" s="5">
        <f t="shared" si="2"/>
        <v>0</v>
      </c>
      <c r="Y26" s="5">
        <f t="shared" si="3"/>
        <v>0</v>
      </c>
      <c r="Z26" s="5">
        <f t="shared" si="4"/>
        <v>0</v>
      </c>
      <c r="AA26" s="5">
        <f t="shared" si="5"/>
        <v>1</v>
      </c>
      <c r="AB26" s="5">
        <f t="shared" si="6"/>
        <v>0</v>
      </c>
      <c r="AC26" s="5">
        <f t="shared" si="7"/>
        <v>0</v>
      </c>
      <c r="AD26" s="5">
        <f t="shared" si="8"/>
        <v>1</v>
      </c>
      <c r="AE26" s="5">
        <f t="shared" si="9"/>
        <v>0</v>
      </c>
      <c r="AF26" s="5">
        <f t="shared" si="10"/>
        <v>0</v>
      </c>
      <c r="AG26" s="5">
        <f t="shared" si="11"/>
        <v>1</v>
      </c>
      <c r="AH26" s="5">
        <f t="shared" si="12"/>
        <v>0</v>
      </c>
      <c r="AI26" s="5">
        <f t="shared" si="13"/>
        <v>0</v>
      </c>
      <c r="AJ26" s="5">
        <f t="shared" si="14"/>
        <v>0</v>
      </c>
      <c r="AK26" s="5">
        <f t="shared" si="15"/>
        <v>0</v>
      </c>
      <c r="AL26" s="5">
        <f t="shared" si="16"/>
        <v>0</v>
      </c>
      <c r="AM26" s="5">
        <f t="shared" si="17"/>
        <v>0</v>
      </c>
      <c r="AN26" s="5">
        <f t="shared" si="18"/>
        <v>0</v>
      </c>
      <c r="AO26" s="5">
        <f t="shared" si="19"/>
        <v>0</v>
      </c>
      <c r="AR26" s="5">
        <f t="shared" si="20"/>
        <v>3</v>
      </c>
      <c r="AS26" s="5">
        <f t="shared" si="21"/>
        <v>3</v>
      </c>
      <c r="AT26" s="5" t="str">
        <f t="shared" si="22"/>
        <v>Correct</v>
      </c>
      <c r="AU26" s="5" t="s">
        <v>105</v>
      </c>
      <c r="AV26" s="5">
        <v>69</v>
      </c>
      <c r="AW26" s="5" t="s">
        <v>95</v>
      </c>
      <c r="AX26" s="5" t="s">
        <v>157</v>
      </c>
      <c r="AY26" s="5" t="s">
        <v>97</v>
      </c>
      <c r="AZ26" s="5" t="s">
        <v>102</v>
      </c>
      <c r="BA26" s="5" t="s">
        <v>349</v>
      </c>
      <c r="BB26" s="5"/>
      <c r="BC26" s="5" t="s">
        <v>110</v>
      </c>
      <c r="BD26" s="5" t="s">
        <v>101</v>
      </c>
      <c r="BE26" s="5" t="s">
        <v>102</v>
      </c>
      <c r="BF26" s="5" t="s">
        <v>373</v>
      </c>
      <c r="BG26" s="5" t="s">
        <v>98</v>
      </c>
      <c r="BH26" s="54" t="s">
        <v>272</v>
      </c>
    </row>
    <row r="27" spans="1:60" x14ac:dyDescent="0.25">
      <c r="A27" s="1">
        <v>26</v>
      </c>
      <c r="B27" s="1"/>
      <c r="C27" s="1"/>
      <c r="D27" s="1"/>
      <c r="E27" s="1" t="s">
        <v>20</v>
      </c>
      <c r="F27" s="1"/>
      <c r="G27" s="1"/>
      <c r="H27" s="1"/>
      <c r="I27" s="1" t="s">
        <v>56</v>
      </c>
      <c r="J27" s="1"/>
      <c r="K27" s="1"/>
      <c r="L27" s="1"/>
      <c r="M27" s="1"/>
      <c r="N27" s="1"/>
      <c r="O27" s="1"/>
      <c r="P27" s="1"/>
      <c r="Q27" s="1" t="s">
        <v>62</v>
      </c>
      <c r="R27" s="1"/>
      <c r="S27" s="1"/>
      <c r="T27" s="1"/>
      <c r="U27" s="5">
        <f t="shared" si="0"/>
        <v>3</v>
      </c>
      <c r="V27" s="5">
        <f t="shared" si="1"/>
        <v>1</v>
      </c>
      <c r="W27" s="16"/>
      <c r="X27" s="5">
        <f t="shared" si="2"/>
        <v>0</v>
      </c>
      <c r="Y27" s="5">
        <f t="shared" si="3"/>
        <v>0</v>
      </c>
      <c r="Z27" s="5">
        <f t="shared" si="4"/>
        <v>0</v>
      </c>
      <c r="AA27" s="5">
        <f t="shared" si="5"/>
        <v>1</v>
      </c>
      <c r="AB27" s="5">
        <f t="shared" si="6"/>
        <v>0</v>
      </c>
      <c r="AC27" s="5">
        <f t="shared" si="7"/>
        <v>0</v>
      </c>
      <c r="AD27" s="5">
        <f t="shared" si="8"/>
        <v>0</v>
      </c>
      <c r="AE27" s="5">
        <f t="shared" si="9"/>
        <v>1</v>
      </c>
      <c r="AF27" s="5">
        <f t="shared" si="10"/>
        <v>0</v>
      </c>
      <c r="AG27" s="5">
        <f t="shared" si="11"/>
        <v>0</v>
      </c>
      <c r="AH27" s="5">
        <f t="shared" si="12"/>
        <v>0</v>
      </c>
      <c r="AI27" s="5">
        <f t="shared" si="13"/>
        <v>0</v>
      </c>
      <c r="AJ27" s="5">
        <f t="shared" si="14"/>
        <v>0</v>
      </c>
      <c r="AK27" s="5">
        <f t="shared" si="15"/>
        <v>0</v>
      </c>
      <c r="AL27" s="5">
        <f t="shared" si="16"/>
        <v>0</v>
      </c>
      <c r="AM27" s="5">
        <f t="shared" si="17"/>
        <v>1</v>
      </c>
      <c r="AN27" s="5">
        <f t="shared" si="18"/>
        <v>0</v>
      </c>
      <c r="AO27" s="5">
        <f t="shared" si="19"/>
        <v>0</v>
      </c>
      <c r="AR27" s="5">
        <f t="shared" si="20"/>
        <v>3</v>
      </c>
      <c r="AS27" s="5">
        <f t="shared" si="21"/>
        <v>3</v>
      </c>
      <c r="AT27" s="5" t="str">
        <f t="shared" si="22"/>
        <v>Correct</v>
      </c>
      <c r="AU27" s="53" t="s">
        <v>94</v>
      </c>
      <c r="AV27" s="53">
        <v>32</v>
      </c>
      <c r="AW27" s="53" t="s">
        <v>95</v>
      </c>
      <c r="AX27" s="53" t="s">
        <v>158</v>
      </c>
      <c r="AY27" s="53" t="s">
        <v>97</v>
      </c>
      <c r="AZ27" s="53"/>
      <c r="BA27" s="53" t="s">
        <v>349</v>
      </c>
      <c r="BB27" s="53" t="s">
        <v>108</v>
      </c>
      <c r="BC27" s="53" t="s">
        <v>110</v>
      </c>
      <c r="BD27" s="53" t="s">
        <v>123</v>
      </c>
      <c r="BE27" s="53" t="s">
        <v>102</v>
      </c>
      <c r="BF27" s="53"/>
      <c r="BG27" s="53" t="s">
        <v>102</v>
      </c>
      <c r="BH27" s="55" t="s">
        <v>272</v>
      </c>
    </row>
    <row r="28" spans="1:60" x14ac:dyDescent="0.25">
      <c r="A28" s="1">
        <v>27</v>
      </c>
      <c r="B28" s="1"/>
      <c r="C28" s="1"/>
      <c r="D28" s="1"/>
      <c r="E28" s="1" t="s">
        <v>20</v>
      </c>
      <c r="F28" s="1"/>
      <c r="G28" s="1"/>
      <c r="H28" s="1"/>
      <c r="I28" s="1" t="s">
        <v>56</v>
      </c>
      <c r="J28" s="1"/>
      <c r="K28" s="1"/>
      <c r="L28" s="1"/>
      <c r="M28" s="1"/>
      <c r="N28" s="1"/>
      <c r="O28" s="1"/>
      <c r="P28" s="1"/>
      <c r="Q28" s="1" t="s">
        <v>62</v>
      </c>
      <c r="R28" s="1"/>
      <c r="S28" s="1"/>
      <c r="T28" s="1"/>
      <c r="U28" s="5">
        <f t="shared" si="0"/>
        <v>3</v>
      </c>
      <c r="V28" s="5">
        <f t="shared" si="1"/>
        <v>1</v>
      </c>
      <c r="W28" s="16"/>
      <c r="X28" s="5">
        <f t="shared" si="2"/>
        <v>0</v>
      </c>
      <c r="Y28" s="5">
        <f t="shared" si="3"/>
        <v>0</v>
      </c>
      <c r="Z28" s="5">
        <f t="shared" si="4"/>
        <v>0</v>
      </c>
      <c r="AA28" s="5">
        <f t="shared" si="5"/>
        <v>1</v>
      </c>
      <c r="AB28" s="5">
        <f t="shared" si="6"/>
        <v>0</v>
      </c>
      <c r="AC28" s="5">
        <f t="shared" si="7"/>
        <v>0</v>
      </c>
      <c r="AD28" s="5">
        <f t="shared" si="8"/>
        <v>0</v>
      </c>
      <c r="AE28" s="5">
        <f t="shared" si="9"/>
        <v>1</v>
      </c>
      <c r="AF28" s="5">
        <f t="shared" si="10"/>
        <v>0</v>
      </c>
      <c r="AG28" s="5">
        <f t="shared" si="11"/>
        <v>0</v>
      </c>
      <c r="AH28" s="5">
        <f t="shared" si="12"/>
        <v>0</v>
      </c>
      <c r="AI28" s="5">
        <f t="shared" si="13"/>
        <v>0</v>
      </c>
      <c r="AJ28" s="5">
        <f t="shared" si="14"/>
        <v>0</v>
      </c>
      <c r="AK28" s="5">
        <f t="shared" si="15"/>
        <v>0</v>
      </c>
      <c r="AL28" s="5">
        <f t="shared" si="16"/>
        <v>0</v>
      </c>
      <c r="AM28" s="5">
        <f t="shared" si="17"/>
        <v>1</v>
      </c>
      <c r="AN28" s="5">
        <f t="shared" si="18"/>
        <v>0</v>
      </c>
      <c r="AO28" s="5">
        <f t="shared" si="19"/>
        <v>0</v>
      </c>
      <c r="AR28" s="5">
        <f t="shared" si="20"/>
        <v>3</v>
      </c>
      <c r="AS28" s="5">
        <f t="shared" si="21"/>
        <v>3</v>
      </c>
      <c r="AT28" s="5" t="str">
        <f t="shared" si="22"/>
        <v>Correct</v>
      </c>
      <c r="AU28" s="5" t="s">
        <v>94</v>
      </c>
      <c r="AV28" s="5">
        <v>32</v>
      </c>
      <c r="AW28" s="5" t="s">
        <v>95</v>
      </c>
      <c r="AX28" s="5"/>
      <c r="AY28" s="5"/>
      <c r="AZ28" s="5"/>
      <c r="BA28" s="5"/>
      <c r="BB28" s="5"/>
      <c r="BC28" s="5"/>
      <c r="BD28" s="5"/>
      <c r="BE28" s="5"/>
      <c r="BF28" s="5"/>
      <c r="BG28" s="5"/>
      <c r="BH28" s="54" t="s">
        <v>272</v>
      </c>
    </row>
    <row r="29" spans="1:60" x14ac:dyDescent="0.25">
      <c r="A29" s="1">
        <v>28</v>
      </c>
      <c r="B29" s="1" t="s">
        <v>50</v>
      </c>
      <c r="C29" s="1"/>
      <c r="D29" s="1"/>
      <c r="E29" s="1"/>
      <c r="F29" s="1"/>
      <c r="G29" s="1" t="s">
        <v>54</v>
      </c>
      <c r="H29" s="1"/>
      <c r="I29" s="1"/>
      <c r="J29" s="1"/>
      <c r="K29" s="1" t="s">
        <v>58</v>
      </c>
      <c r="L29" s="1"/>
      <c r="M29" s="1"/>
      <c r="N29" s="1"/>
      <c r="O29" s="1"/>
      <c r="P29" s="1"/>
      <c r="Q29" s="1"/>
      <c r="R29" s="1"/>
      <c r="S29" s="1"/>
      <c r="T29" s="1"/>
      <c r="U29" s="5">
        <f t="shared" si="0"/>
        <v>3</v>
      </c>
      <c r="V29" s="5">
        <f t="shared" si="1"/>
        <v>1</v>
      </c>
      <c r="W29" s="16"/>
      <c r="X29" s="5">
        <f t="shared" si="2"/>
        <v>1</v>
      </c>
      <c r="Y29" s="5">
        <f t="shared" si="3"/>
        <v>0</v>
      </c>
      <c r="Z29" s="5">
        <f t="shared" si="4"/>
        <v>0</v>
      </c>
      <c r="AA29" s="5">
        <f t="shared" si="5"/>
        <v>0</v>
      </c>
      <c r="AB29" s="5">
        <f t="shared" si="6"/>
        <v>0</v>
      </c>
      <c r="AC29" s="5">
        <f t="shared" si="7"/>
        <v>1</v>
      </c>
      <c r="AD29" s="5">
        <f t="shared" si="8"/>
        <v>0</v>
      </c>
      <c r="AE29" s="5">
        <f t="shared" si="9"/>
        <v>0</v>
      </c>
      <c r="AF29" s="5">
        <f t="shared" si="10"/>
        <v>0</v>
      </c>
      <c r="AG29" s="5">
        <f t="shared" si="11"/>
        <v>1</v>
      </c>
      <c r="AH29" s="5">
        <f t="shared" si="12"/>
        <v>0</v>
      </c>
      <c r="AI29" s="5">
        <f t="shared" si="13"/>
        <v>0</v>
      </c>
      <c r="AJ29" s="5">
        <f t="shared" si="14"/>
        <v>0</v>
      </c>
      <c r="AK29" s="5">
        <f t="shared" si="15"/>
        <v>0</v>
      </c>
      <c r="AL29" s="5">
        <f t="shared" si="16"/>
        <v>0</v>
      </c>
      <c r="AM29" s="5">
        <f t="shared" si="17"/>
        <v>0</v>
      </c>
      <c r="AN29" s="5">
        <f t="shared" si="18"/>
        <v>0</v>
      </c>
      <c r="AO29" s="5">
        <f t="shared" si="19"/>
        <v>0</v>
      </c>
      <c r="AR29" s="5">
        <f t="shared" si="20"/>
        <v>3</v>
      </c>
      <c r="AS29" s="5">
        <f t="shared" si="21"/>
        <v>3</v>
      </c>
      <c r="AT29" s="5" t="str">
        <f t="shared" si="22"/>
        <v>Correct</v>
      </c>
      <c r="AU29" s="53" t="s">
        <v>94</v>
      </c>
      <c r="AV29" s="53">
        <v>94</v>
      </c>
      <c r="AW29" s="53" t="s">
        <v>95</v>
      </c>
      <c r="AX29" s="53" t="s">
        <v>157</v>
      </c>
      <c r="AY29" s="53" t="s">
        <v>107</v>
      </c>
      <c r="AZ29" s="53"/>
      <c r="BA29" s="53" t="s">
        <v>352</v>
      </c>
      <c r="BB29" s="53"/>
      <c r="BC29" s="53" t="s">
        <v>110</v>
      </c>
      <c r="BD29" s="53" t="s">
        <v>104</v>
      </c>
      <c r="BE29" s="53" t="s">
        <v>102</v>
      </c>
      <c r="BF29" s="53" t="s">
        <v>372</v>
      </c>
      <c r="BG29" s="53" t="s">
        <v>98</v>
      </c>
      <c r="BH29" s="55" t="s">
        <v>272</v>
      </c>
    </row>
    <row r="30" spans="1:60" x14ac:dyDescent="0.25">
      <c r="A30" s="1">
        <v>29</v>
      </c>
      <c r="B30" s="1"/>
      <c r="C30" s="1"/>
      <c r="D30" s="1"/>
      <c r="E30" s="1"/>
      <c r="F30" s="1"/>
      <c r="G30" s="1" t="s">
        <v>54</v>
      </c>
      <c r="H30" s="1"/>
      <c r="I30" s="1"/>
      <c r="J30" s="1"/>
      <c r="K30" s="1"/>
      <c r="L30" s="1"/>
      <c r="M30" s="1"/>
      <c r="N30" s="1" t="s">
        <v>26</v>
      </c>
      <c r="O30" s="1"/>
      <c r="P30" s="1"/>
      <c r="Q30" s="1"/>
      <c r="R30" s="1" t="s">
        <v>63</v>
      </c>
      <c r="S30" s="1"/>
      <c r="T30" s="1"/>
      <c r="U30" s="5">
        <f t="shared" si="0"/>
        <v>3</v>
      </c>
      <c r="V30" s="5">
        <f t="shared" si="1"/>
        <v>1</v>
      </c>
      <c r="W30" s="16"/>
      <c r="X30" s="5">
        <f t="shared" si="2"/>
        <v>0</v>
      </c>
      <c r="Y30" s="5">
        <f t="shared" si="3"/>
        <v>0</v>
      </c>
      <c r="Z30" s="5">
        <f t="shared" si="4"/>
        <v>0</v>
      </c>
      <c r="AA30" s="5">
        <f t="shared" si="5"/>
        <v>0</v>
      </c>
      <c r="AB30" s="5">
        <f t="shared" si="6"/>
        <v>0</v>
      </c>
      <c r="AC30" s="5">
        <f t="shared" si="7"/>
        <v>1</v>
      </c>
      <c r="AD30" s="5">
        <f t="shared" si="8"/>
        <v>0</v>
      </c>
      <c r="AE30" s="5">
        <f t="shared" si="9"/>
        <v>0</v>
      </c>
      <c r="AF30" s="5">
        <f t="shared" si="10"/>
        <v>0</v>
      </c>
      <c r="AG30" s="5">
        <f t="shared" si="11"/>
        <v>0</v>
      </c>
      <c r="AH30" s="5">
        <f t="shared" si="12"/>
        <v>0</v>
      </c>
      <c r="AI30" s="5">
        <f t="shared" si="13"/>
        <v>0</v>
      </c>
      <c r="AJ30" s="5">
        <f t="shared" si="14"/>
        <v>1</v>
      </c>
      <c r="AK30" s="5">
        <f t="shared" si="15"/>
        <v>0</v>
      </c>
      <c r="AL30" s="5">
        <f t="shared" si="16"/>
        <v>0</v>
      </c>
      <c r="AM30" s="5">
        <f t="shared" si="17"/>
        <v>0</v>
      </c>
      <c r="AN30" s="5">
        <f t="shared" si="18"/>
        <v>1</v>
      </c>
      <c r="AO30" s="5">
        <f t="shared" si="19"/>
        <v>0</v>
      </c>
      <c r="AR30" s="5">
        <f t="shared" si="20"/>
        <v>3</v>
      </c>
      <c r="AS30" s="5">
        <f t="shared" si="21"/>
        <v>3</v>
      </c>
      <c r="AT30" s="5" t="str">
        <f t="shared" si="22"/>
        <v>Correct</v>
      </c>
      <c r="AU30" s="5" t="s">
        <v>94</v>
      </c>
      <c r="AV30" s="5"/>
      <c r="AW30" s="5" t="s">
        <v>95</v>
      </c>
      <c r="AX30" s="5" t="s">
        <v>157</v>
      </c>
      <c r="AY30" s="5" t="s">
        <v>97</v>
      </c>
      <c r="AZ30" s="5" t="s">
        <v>98</v>
      </c>
      <c r="BA30" s="5" t="s">
        <v>349</v>
      </c>
      <c r="BB30" s="5"/>
      <c r="BC30" s="5" t="s">
        <v>110</v>
      </c>
      <c r="BD30" s="5" t="s">
        <v>101</v>
      </c>
      <c r="BE30" s="5" t="s">
        <v>102</v>
      </c>
      <c r="BF30" s="5"/>
      <c r="BG30" s="5" t="s">
        <v>102</v>
      </c>
      <c r="BH30" s="54" t="s">
        <v>272</v>
      </c>
    </row>
    <row r="31" spans="1:60" x14ac:dyDescent="0.25">
      <c r="A31" s="1">
        <v>30</v>
      </c>
      <c r="B31" s="1"/>
      <c r="C31" s="1"/>
      <c r="D31" s="1"/>
      <c r="E31" s="1"/>
      <c r="F31" s="1"/>
      <c r="G31" s="1" t="s">
        <v>54</v>
      </c>
      <c r="H31" s="1"/>
      <c r="I31" s="1" t="s">
        <v>56</v>
      </c>
      <c r="J31" s="1"/>
      <c r="K31" s="1"/>
      <c r="L31" s="1"/>
      <c r="M31" s="1"/>
      <c r="N31" s="1" t="s">
        <v>26</v>
      </c>
      <c r="O31" s="1"/>
      <c r="P31" s="1"/>
      <c r="Q31" s="1"/>
      <c r="R31" s="1"/>
      <c r="S31" s="1"/>
      <c r="T31" s="1"/>
      <c r="U31" s="5">
        <f t="shared" si="0"/>
        <v>3</v>
      </c>
      <c r="V31" s="5">
        <f t="shared" si="1"/>
        <v>1</v>
      </c>
      <c r="W31" s="16"/>
      <c r="X31" s="5">
        <f t="shared" si="2"/>
        <v>0</v>
      </c>
      <c r="Y31" s="5">
        <f t="shared" si="3"/>
        <v>0</v>
      </c>
      <c r="Z31" s="5">
        <f t="shared" si="4"/>
        <v>0</v>
      </c>
      <c r="AA31" s="5">
        <f t="shared" si="5"/>
        <v>0</v>
      </c>
      <c r="AB31" s="5">
        <f t="shared" si="6"/>
        <v>0</v>
      </c>
      <c r="AC31" s="5">
        <f t="shared" si="7"/>
        <v>1</v>
      </c>
      <c r="AD31" s="5">
        <f t="shared" si="8"/>
        <v>0</v>
      </c>
      <c r="AE31" s="5">
        <f t="shared" si="9"/>
        <v>1</v>
      </c>
      <c r="AF31" s="5">
        <f t="shared" si="10"/>
        <v>0</v>
      </c>
      <c r="AG31" s="5">
        <f t="shared" si="11"/>
        <v>0</v>
      </c>
      <c r="AH31" s="5">
        <f t="shared" si="12"/>
        <v>0</v>
      </c>
      <c r="AI31" s="5">
        <f t="shared" si="13"/>
        <v>0</v>
      </c>
      <c r="AJ31" s="5">
        <f t="shared" si="14"/>
        <v>1</v>
      </c>
      <c r="AK31" s="5">
        <f t="shared" si="15"/>
        <v>0</v>
      </c>
      <c r="AL31" s="5">
        <f t="shared" si="16"/>
        <v>0</v>
      </c>
      <c r="AM31" s="5">
        <f t="shared" si="17"/>
        <v>0</v>
      </c>
      <c r="AN31" s="5">
        <f t="shared" si="18"/>
        <v>0</v>
      </c>
      <c r="AO31" s="5">
        <f t="shared" si="19"/>
        <v>0</v>
      </c>
      <c r="AR31" s="5">
        <f t="shared" si="20"/>
        <v>3</v>
      </c>
      <c r="AS31" s="5">
        <f t="shared" si="21"/>
        <v>3</v>
      </c>
      <c r="AT31" s="5" t="str">
        <f t="shared" si="22"/>
        <v>Correct</v>
      </c>
      <c r="AU31" s="53" t="s">
        <v>94</v>
      </c>
      <c r="AV31" s="53">
        <v>59</v>
      </c>
      <c r="AW31" s="53" t="s">
        <v>95</v>
      </c>
      <c r="AX31" s="53" t="s">
        <v>117</v>
      </c>
      <c r="AY31" s="53" t="s">
        <v>97</v>
      </c>
      <c r="AZ31" s="53"/>
      <c r="BA31" s="53" t="s">
        <v>349</v>
      </c>
      <c r="BB31" s="53"/>
      <c r="BC31" s="53" t="s">
        <v>103</v>
      </c>
      <c r="BD31" s="53" t="s">
        <v>104</v>
      </c>
      <c r="BE31" s="53" t="s">
        <v>102</v>
      </c>
      <c r="BF31" s="53" t="s">
        <v>90</v>
      </c>
      <c r="BG31" s="53" t="s">
        <v>102</v>
      </c>
      <c r="BH31" s="55" t="s">
        <v>272</v>
      </c>
    </row>
    <row r="32" spans="1:60" x14ac:dyDescent="0.25">
      <c r="A32" s="1">
        <v>31</v>
      </c>
      <c r="B32" s="1" t="s">
        <v>50</v>
      </c>
      <c r="C32" s="1"/>
      <c r="D32" s="1" t="s">
        <v>52</v>
      </c>
      <c r="E32" s="1"/>
      <c r="F32" s="1"/>
      <c r="G32" s="1"/>
      <c r="H32" s="1" t="s">
        <v>55</v>
      </c>
      <c r="I32" s="1"/>
      <c r="J32" s="1"/>
      <c r="K32" s="1"/>
      <c r="L32" s="1"/>
      <c r="M32" s="1"/>
      <c r="N32" s="1"/>
      <c r="O32" s="1"/>
      <c r="P32" s="1"/>
      <c r="Q32" s="1"/>
      <c r="R32" s="1"/>
      <c r="S32" s="1"/>
      <c r="T32" s="1"/>
      <c r="U32" s="5">
        <f t="shared" si="0"/>
        <v>3</v>
      </c>
      <c r="V32" s="5">
        <f t="shared" si="1"/>
        <v>1</v>
      </c>
      <c r="W32" s="16"/>
      <c r="X32" s="5">
        <f t="shared" si="2"/>
        <v>1</v>
      </c>
      <c r="Y32" s="5">
        <f t="shared" si="3"/>
        <v>0</v>
      </c>
      <c r="Z32" s="5">
        <f t="shared" si="4"/>
        <v>1</v>
      </c>
      <c r="AA32" s="5">
        <f t="shared" si="5"/>
        <v>0</v>
      </c>
      <c r="AB32" s="5">
        <f t="shared" si="6"/>
        <v>0</v>
      </c>
      <c r="AC32" s="5">
        <f t="shared" si="7"/>
        <v>0</v>
      </c>
      <c r="AD32" s="5">
        <f t="shared" si="8"/>
        <v>1</v>
      </c>
      <c r="AE32" s="5">
        <f t="shared" si="9"/>
        <v>0</v>
      </c>
      <c r="AF32" s="5">
        <f t="shared" si="10"/>
        <v>0</v>
      </c>
      <c r="AG32" s="5">
        <f t="shared" si="11"/>
        <v>0</v>
      </c>
      <c r="AH32" s="5">
        <f t="shared" si="12"/>
        <v>0</v>
      </c>
      <c r="AI32" s="5">
        <f t="shared" si="13"/>
        <v>0</v>
      </c>
      <c r="AJ32" s="5">
        <f t="shared" si="14"/>
        <v>0</v>
      </c>
      <c r="AK32" s="5">
        <f t="shared" si="15"/>
        <v>0</v>
      </c>
      <c r="AL32" s="5">
        <f t="shared" si="16"/>
        <v>0</v>
      </c>
      <c r="AM32" s="5">
        <f t="shared" si="17"/>
        <v>0</v>
      </c>
      <c r="AN32" s="5">
        <f t="shared" si="18"/>
        <v>0</v>
      </c>
      <c r="AO32" s="5">
        <f t="shared" si="19"/>
        <v>0</v>
      </c>
      <c r="AR32" s="5">
        <f t="shared" si="20"/>
        <v>3</v>
      </c>
      <c r="AS32" s="5">
        <f t="shared" si="21"/>
        <v>3</v>
      </c>
      <c r="AT32" s="5" t="str">
        <f t="shared" si="22"/>
        <v>Correct</v>
      </c>
      <c r="AU32" s="5" t="s">
        <v>94</v>
      </c>
      <c r="AV32" s="5">
        <v>63</v>
      </c>
      <c r="AW32" s="5" t="s">
        <v>95</v>
      </c>
      <c r="AX32" s="5" t="s">
        <v>131</v>
      </c>
      <c r="AY32" s="5" t="s">
        <v>107</v>
      </c>
      <c r="AZ32" s="5" t="s">
        <v>102</v>
      </c>
      <c r="BA32" s="5" t="s">
        <v>81</v>
      </c>
      <c r="BB32" s="5"/>
      <c r="BC32" s="5" t="s">
        <v>133</v>
      </c>
      <c r="BD32" s="5" t="s">
        <v>104</v>
      </c>
      <c r="BE32" s="5" t="s">
        <v>102</v>
      </c>
      <c r="BF32" s="5" t="s">
        <v>90</v>
      </c>
      <c r="BG32" s="5" t="s">
        <v>102</v>
      </c>
      <c r="BH32" s="54" t="s">
        <v>265</v>
      </c>
    </row>
    <row r="33" spans="1:60" x14ac:dyDescent="0.25">
      <c r="A33" s="1">
        <v>32</v>
      </c>
      <c r="B33" s="1" t="s">
        <v>50</v>
      </c>
      <c r="C33" s="1"/>
      <c r="D33" s="1"/>
      <c r="E33" s="1" t="s">
        <v>20</v>
      </c>
      <c r="F33" s="1"/>
      <c r="G33" s="1"/>
      <c r="H33" s="1" t="s">
        <v>55</v>
      </c>
      <c r="I33" s="1"/>
      <c r="J33" s="1"/>
      <c r="K33" s="1"/>
      <c r="L33" s="1" t="s">
        <v>59</v>
      </c>
      <c r="M33" s="1"/>
      <c r="N33" s="1" t="s">
        <v>26</v>
      </c>
      <c r="O33" s="1"/>
      <c r="P33" s="1"/>
      <c r="Q33" s="1"/>
      <c r="R33" s="1" t="s">
        <v>63</v>
      </c>
      <c r="S33" s="1"/>
      <c r="T33" s="1"/>
      <c r="U33" s="5">
        <f t="shared" si="0"/>
        <v>6</v>
      </c>
      <c r="V33" s="5">
        <f t="shared" si="1"/>
        <v>0.5</v>
      </c>
      <c r="W33" s="16"/>
      <c r="X33" s="5">
        <f t="shared" si="2"/>
        <v>0.5</v>
      </c>
      <c r="Y33" s="5">
        <f t="shared" si="3"/>
        <v>0</v>
      </c>
      <c r="Z33" s="5">
        <f t="shared" si="4"/>
        <v>0</v>
      </c>
      <c r="AA33" s="5">
        <f t="shared" si="5"/>
        <v>0.5</v>
      </c>
      <c r="AB33" s="5">
        <f t="shared" si="6"/>
        <v>0</v>
      </c>
      <c r="AC33" s="5">
        <f t="shared" si="7"/>
        <v>0</v>
      </c>
      <c r="AD33" s="5">
        <f t="shared" si="8"/>
        <v>0.5</v>
      </c>
      <c r="AE33" s="5">
        <f t="shared" si="9"/>
        <v>0</v>
      </c>
      <c r="AF33" s="5">
        <f t="shared" si="10"/>
        <v>0</v>
      </c>
      <c r="AG33" s="5">
        <f t="shared" si="11"/>
        <v>0</v>
      </c>
      <c r="AH33" s="5">
        <f t="shared" si="12"/>
        <v>0.5</v>
      </c>
      <c r="AI33" s="5">
        <f t="shared" si="13"/>
        <v>0</v>
      </c>
      <c r="AJ33" s="5">
        <f t="shared" si="14"/>
        <v>0.5</v>
      </c>
      <c r="AK33" s="5">
        <f t="shared" si="15"/>
        <v>0</v>
      </c>
      <c r="AL33" s="5">
        <f t="shared" si="16"/>
        <v>0</v>
      </c>
      <c r="AM33" s="5">
        <f t="shared" si="17"/>
        <v>0</v>
      </c>
      <c r="AN33" s="5">
        <f t="shared" si="18"/>
        <v>0.5</v>
      </c>
      <c r="AO33" s="5">
        <f t="shared" si="19"/>
        <v>0</v>
      </c>
      <c r="AR33" s="5">
        <f t="shared" si="20"/>
        <v>3</v>
      </c>
      <c r="AS33" s="5">
        <f t="shared" si="21"/>
        <v>6</v>
      </c>
      <c r="AT33" s="5" t="str">
        <f t="shared" si="22"/>
        <v>Correct</v>
      </c>
      <c r="AU33" s="53" t="s">
        <v>105</v>
      </c>
      <c r="AV33" s="53">
        <v>40</v>
      </c>
      <c r="AW33" s="53" t="s">
        <v>95</v>
      </c>
      <c r="AX33" s="53" t="s">
        <v>131</v>
      </c>
      <c r="AY33" s="53" t="s">
        <v>107</v>
      </c>
      <c r="AZ33" s="53" t="s">
        <v>102</v>
      </c>
      <c r="BA33" s="53" t="s">
        <v>81</v>
      </c>
      <c r="BB33" s="53" t="s">
        <v>112</v>
      </c>
      <c r="BC33" s="53" t="s">
        <v>103</v>
      </c>
      <c r="BD33" s="53" t="s">
        <v>101</v>
      </c>
      <c r="BE33" s="53" t="s">
        <v>98</v>
      </c>
      <c r="BF33" s="53" t="s">
        <v>93</v>
      </c>
      <c r="BG33" s="53" t="s">
        <v>102</v>
      </c>
      <c r="BH33" s="55" t="s">
        <v>265</v>
      </c>
    </row>
    <row r="34" spans="1:60" x14ac:dyDescent="0.25">
      <c r="A34" s="1">
        <v>33</v>
      </c>
      <c r="B34" s="1"/>
      <c r="C34" s="1"/>
      <c r="D34" s="1"/>
      <c r="E34" s="1" t="s">
        <v>20</v>
      </c>
      <c r="F34" s="1"/>
      <c r="G34" s="1"/>
      <c r="H34" s="1" t="s">
        <v>55</v>
      </c>
      <c r="I34" s="1" t="s">
        <v>56</v>
      </c>
      <c r="J34" s="1"/>
      <c r="K34" s="1"/>
      <c r="L34" s="1"/>
      <c r="M34" s="1"/>
      <c r="N34" s="1"/>
      <c r="O34" s="1"/>
      <c r="P34" s="1"/>
      <c r="Q34" s="1"/>
      <c r="R34" s="1"/>
      <c r="S34" s="1"/>
      <c r="T34" s="1"/>
      <c r="U34" s="5">
        <f t="shared" si="0"/>
        <v>3</v>
      </c>
      <c r="V34" s="5">
        <f t="shared" si="1"/>
        <v>1</v>
      </c>
      <c r="W34" s="16"/>
      <c r="X34" s="5">
        <f t="shared" si="2"/>
        <v>0</v>
      </c>
      <c r="Y34" s="5">
        <f t="shared" si="3"/>
        <v>0</v>
      </c>
      <c r="Z34" s="5">
        <f t="shared" si="4"/>
        <v>0</v>
      </c>
      <c r="AA34" s="5">
        <f t="shared" si="5"/>
        <v>1</v>
      </c>
      <c r="AB34" s="5">
        <f t="shared" si="6"/>
        <v>0</v>
      </c>
      <c r="AC34" s="5">
        <f t="shared" si="7"/>
        <v>0</v>
      </c>
      <c r="AD34" s="5">
        <f t="shared" si="8"/>
        <v>1</v>
      </c>
      <c r="AE34" s="5">
        <f t="shared" si="9"/>
        <v>1</v>
      </c>
      <c r="AF34" s="5">
        <f t="shared" si="10"/>
        <v>0</v>
      </c>
      <c r="AG34" s="5">
        <f t="shared" si="11"/>
        <v>0</v>
      </c>
      <c r="AH34" s="5">
        <f t="shared" si="12"/>
        <v>0</v>
      </c>
      <c r="AI34" s="5">
        <f t="shared" si="13"/>
        <v>0</v>
      </c>
      <c r="AJ34" s="5">
        <f t="shared" si="14"/>
        <v>0</v>
      </c>
      <c r="AK34" s="5">
        <f t="shared" si="15"/>
        <v>0</v>
      </c>
      <c r="AL34" s="5">
        <f t="shared" si="16"/>
        <v>0</v>
      </c>
      <c r="AM34" s="5">
        <f t="shared" si="17"/>
        <v>0</v>
      </c>
      <c r="AN34" s="5">
        <f t="shared" si="18"/>
        <v>0</v>
      </c>
      <c r="AO34" s="5">
        <f t="shared" si="19"/>
        <v>0</v>
      </c>
      <c r="AR34" s="5">
        <f t="shared" si="20"/>
        <v>3</v>
      </c>
      <c r="AS34" s="5">
        <f t="shared" si="21"/>
        <v>3</v>
      </c>
      <c r="AT34" s="5" t="str">
        <f t="shared" si="22"/>
        <v>Correct</v>
      </c>
      <c r="AU34" s="5" t="s">
        <v>94</v>
      </c>
      <c r="AV34" s="5">
        <v>45</v>
      </c>
      <c r="AW34" s="5" t="s">
        <v>95</v>
      </c>
      <c r="AX34" s="5" t="s">
        <v>131</v>
      </c>
      <c r="AY34" s="5" t="s">
        <v>107</v>
      </c>
      <c r="AZ34" s="5" t="s">
        <v>102</v>
      </c>
      <c r="BA34" s="5" t="s">
        <v>354</v>
      </c>
      <c r="BB34" s="5" t="s">
        <v>109</v>
      </c>
      <c r="BC34" s="5" t="s">
        <v>137</v>
      </c>
      <c r="BD34" s="5" t="s">
        <v>125</v>
      </c>
      <c r="BE34" s="5" t="s">
        <v>98</v>
      </c>
      <c r="BF34" s="5" t="s">
        <v>93</v>
      </c>
      <c r="BG34" s="5" t="s">
        <v>102</v>
      </c>
      <c r="BH34" s="54" t="s">
        <v>265</v>
      </c>
    </row>
    <row r="35" spans="1:60" x14ac:dyDescent="0.25">
      <c r="A35" s="1">
        <v>34</v>
      </c>
      <c r="B35" s="1"/>
      <c r="C35" s="1"/>
      <c r="D35" s="1"/>
      <c r="E35" s="1" t="s">
        <v>20</v>
      </c>
      <c r="F35" s="1"/>
      <c r="G35" s="1"/>
      <c r="H35" s="1"/>
      <c r="I35" s="1"/>
      <c r="J35" s="1"/>
      <c r="K35" s="1"/>
      <c r="L35" s="1"/>
      <c r="M35" s="1"/>
      <c r="N35" s="1" t="s">
        <v>26</v>
      </c>
      <c r="O35" s="1"/>
      <c r="P35" s="1"/>
      <c r="Q35" s="1"/>
      <c r="R35" s="1"/>
      <c r="S35" s="1"/>
      <c r="T35" s="1"/>
      <c r="U35" s="5">
        <f t="shared" si="0"/>
        <v>2</v>
      </c>
      <c r="V35" s="5">
        <f t="shared" si="1"/>
        <v>1.5</v>
      </c>
      <c r="W35" s="16"/>
      <c r="X35" s="5">
        <f t="shared" si="2"/>
        <v>0</v>
      </c>
      <c r="Y35" s="5">
        <f t="shared" si="3"/>
        <v>0</v>
      </c>
      <c r="Z35" s="5">
        <f t="shared" si="4"/>
        <v>0</v>
      </c>
      <c r="AA35" s="5">
        <f t="shared" si="5"/>
        <v>1</v>
      </c>
      <c r="AB35" s="5">
        <f t="shared" si="6"/>
        <v>0</v>
      </c>
      <c r="AC35" s="5">
        <f t="shared" si="7"/>
        <v>0</v>
      </c>
      <c r="AD35" s="5">
        <f t="shared" si="8"/>
        <v>0</v>
      </c>
      <c r="AE35" s="5">
        <f t="shared" si="9"/>
        <v>0</v>
      </c>
      <c r="AF35" s="5">
        <f t="shared" si="10"/>
        <v>0</v>
      </c>
      <c r="AG35" s="5">
        <f t="shared" si="11"/>
        <v>0</v>
      </c>
      <c r="AH35" s="5">
        <f t="shared" si="12"/>
        <v>0</v>
      </c>
      <c r="AI35" s="5">
        <f t="shared" si="13"/>
        <v>0</v>
      </c>
      <c r="AJ35" s="5">
        <f t="shared" si="14"/>
        <v>1</v>
      </c>
      <c r="AK35" s="5">
        <f t="shared" si="15"/>
        <v>0</v>
      </c>
      <c r="AL35" s="5">
        <f t="shared" si="16"/>
        <v>0</v>
      </c>
      <c r="AM35" s="5">
        <f t="shared" si="17"/>
        <v>0</v>
      </c>
      <c r="AN35" s="5">
        <f t="shared" si="18"/>
        <v>0</v>
      </c>
      <c r="AO35" s="5">
        <f t="shared" si="19"/>
        <v>0</v>
      </c>
      <c r="AR35" s="5">
        <f t="shared" si="20"/>
        <v>2</v>
      </c>
      <c r="AS35" s="5">
        <f t="shared" si="21"/>
        <v>2</v>
      </c>
      <c r="AT35" s="5" t="str">
        <f t="shared" si="22"/>
        <v>Correct</v>
      </c>
      <c r="AU35" s="53" t="s">
        <v>94</v>
      </c>
      <c r="AV35" s="53">
        <v>23</v>
      </c>
      <c r="AW35" s="53" t="s">
        <v>95</v>
      </c>
      <c r="AX35" s="53" t="s">
        <v>131</v>
      </c>
      <c r="AY35" s="53"/>
      <c r="AZ35" s="53" t="s">
        <v>102</v>
      </c>
      <c r="BA35" s="53" t="s">
        <v>355</v>
      </c>
      <c r="BB35" s="53" t="s">
        <v>109</v>
      </c>
      <c r="BC35" s="53" t="s">
        <v>103</v>
      </c>
      <c r="BD35" s="53" t="s">
        <v>101</v>
      </c>
      <c r="BE35" s="53" t="s">
        <v>102</v>
      </c>
      <c r="BF35" s="53" t="s">
        <v>91</v>
      </c>
      <c r="BG35" s="53" t="s">
        <v>102</v>
      </c>
      <c r="BH35" s="55" t="s">
        <v>265</v>
      </c>
    </row>
    <row r="36" spans="1:60" x14ac:dyDescent="0.25">
      <c r="A36" s="1">
        <v>35</v>
      </c>
      <c r="B36" s="1" t="s">
        <v>50</v>
      </c>
      <c r="C36" s="1"/>
      <c r="D36" s="1"/>
      <c r="E36" s="1" t="s">
        <v>20</v>
      </c>
      <c r="F36" s="1"/>
      <c r="G36" s="1"/>
      <c r="H36" s="1"/>
      <c r="I36" s="1"/>
      <c r="J36" s="1"/>
      <c r="K36" s="1"/>
      <c r="L36" s="1"/>
      <c r="M36" s="1"/>
      <c r="N36" s="1"/>
      <c r="O36" s="1"/>
      <c r="P36" s="1" t="s">
        <v>61</v>
      </c>
      <c r="Q36" s="1"/>
      <c r="R36" s="1"/>
      <c r="S36" s="1"/>
      <c r="T36" s="1"/>
      <c r="U36" s="5">
        <f t="shared" si="0"/>
        <v>3</v>
      </c>
      <c r="V36" s="5">
        <f t="shared" si="1"/>
        <v>1</v>
      </c>
      <c r="W36" s="16"/>
      <c r="X36" s="5">
        <f t="shared" si="2"/>
        <v>1</v>
      </c>
      <c r="Y36" s="5">
        <f t="shared" si="3"/>
        <v>0</v>
      </c>
      <c r="Z36" s="5">
        <f t="shared" si="4"/>
        <v>0</v>
      </c>
      <c r="AA36" s="5">
        <f t="shared" si="5"/>
        <v>1</v>
      </c>
      <c r="AB36" s="5">
        <f t="shared" si="6"/>
        <v>0</v>
      </c>
      <c r="AC36" s="5">
        <f t="shared" si="7"/>
        <v>0</v>
      </c>
      <c r="AD36" s="5">
        <f t="shared" si="8"/>
        <v>0</v>
      </c>
      <c r="AE36" s="5">
        <f t="shared" si="9"/>
        <v>0</v>
      </c>
      <c r="AF36" s="5">
        <f t="shared" si="10"/>
        <v>0</v>
      </c>
      <c r="AG36" s="5">
        <f t="shared" si="11"/>
        <v>0</v>
      </c>
      <c r="AH36" s="5">
        <f t="shared" si="12"/>
        <v>0</v>
      </c>
      <c r="AI36" s="5">
        <f t="shared" si="13"/>
        <v>0</v>
      </c>
      <c r="AJ36" s="5">
        <f t="shared" si="14"/>
        <v>0</v>
      </c>
      <c r="AK36" s="5">
        <f t="shared" si="15"/>
        <v>0</v>
      </c>
      <c r="AL36" s="5">
        <f t="shared" si="16"/>
        <v>1</v>
      </c>
      <c r="AM36" s="5">
        <f t="shared" si="17"/>
        <v>0</v>
      </c>
      <c r="AN36" s="5">
        <f t="shared" si="18"/>
        <v>0</v>
      </c>
      <c r="AO36" s="5">
        <f t="shared" si="19"/>
        <v>0</v>
      </c>
      <c r="AR36" s="5">
        <f t="shared" si="20"/>
        <v>3</v>
      </c>
      <c r="AS36" s="5">
        <f t="shared" si="21"/>
        <v>3</v>
      </c>
      <c r="AT36" s="5" t="str">
        <f t="shared" si="22"/>
        <v>Correct</v>
      </c>
      <c r="AU36" s="5" t="s">
        <v>105</v>
      </c>
      <c r="AV36" s="5">
        <v>33</v>
      </c>
      <c r="AW36" s="5" t="s">
        <v>95</v>
      </c>
      <c r="AX36" s="5" t="s">
        <v>131</v>
      </c>
      <c r="AY36" s="5"/>
      <c r="AZ36" s="5" t="s">
        <v>102</v>
      </c>
      <c r="BA36" s="5" t="s">
        <v>81</v>
      </c>
      <c r="BB36" s="5" t="s">
        <v>99</v>
      </c>
      <c r="BC36" s="5" t="s">
        <v>133</v>
      </c>
      <c r="BD36" s="5" t="s">
        <v>135</v>
      </c>
      <c r="BE36" s="5" t="s">
        <v>102</v>
      </c>
      <c r="BF36" s="5" t="s">
        <v>91</v>
      </c>
      <c r="BG36" s="5" t="s">
        <v>102</v>
      </c>
      <c r="BH36" s="54" t="s">
        <v>265</v>
      </c>
    </row>
    <row r="37" spans="1:60" x14ac:dyDescent="0.25">
      <c r="A37" s="1">
        <v>36</v>
      </c>
      <c r="B37" s="1"/>
      <c r="C37" s="1" t="s">
        <v>51</v>
      </c>
      <c r="D37" s="1"/>
      <c r="E37" s="1"/>
      <c r="F37" s="1"/>
      <c r="G37" s="1"/>
      <c r="H37" s="1" t="s">
        <v>55</v>
      </c>
      <c r="I37" s="1"/>
      <c r="J37" s="1"/>
      <c r="K37" s="1"/>
      <c r="L37" s="1"/>
      <c r="M37" s="1"/>
      <c r="N37" s="1"/>
      <c r="O37" s="1"/>
      <c r="P37" s="1"/>
      <c r="Q37" s="1"/>
      <c r="R37" s="1"/>
      <c r="S37" s="1" t="s">
        <v>64</v>
      </c>
      <c r="T37" s="1"/>
      <c r="U37" s="5">
        <f t="shared" si="0"/>
        <v>3</v>
      </c>
      <c r="V37" s="5">
        <f t="shared" si="1"/>
        <v>1</v>
      </c>
      <c r="W37" s="16"/>
      <c r="X37" s="5">
        <f t="shared" si="2"/>
        <v>0</v>
      </c>
      <c r="Y37" s="5">
        <f t="shared" si="3"/>
        <v>1</v>
      </c>
      <c r="Z37" s="5">
        <f t="shared" si="4"/>
        <v>0</v>
      </c>
      <c r="AA37" s="5">
        <f t="shared" si="5"/>
        <v>0</v>
      </c>
      <c r="AB37" s="5">
        <f t="shared" si="6"/>
        <v>0</v>
      </c>
      <c r="AC37" s="5">
        <f t="shared" si="7"/>
        <v>0</v>
      </c>
      <c r="AD37" s="5">
        <f t="shared" si="8"/>
        <v>1</v>
      </c>
      <c r="AE37" s="5">
        <f t="shared" si="9"/>
        <v>0</v>
      </c>
      <c r="AF37" s="5">
        <f t="shared" si="10"/>
        <v>0</v>
      </c>
      <c r="AG37" s="5">
        <f t="shared" si="11"/>
        <v>0</v>
      </c>
      <c r="AH37" s="5">
        <f t="shared" si="12"/>
        <v>0</v>
      </c>
      <c r="AI37" s="5">
        <f t="shared" si="13"/>
        <v>0</v>
      </c>
      <c r="AJ37" s="5">
        <f t="shared" si="14"/>
        <v>0</v>
      </c>
      <c r="AK37" s="5">
        <f t="shared" si="15"/>
        <v>0</v>
      </c>
      <c r="AL37" s="5">
        <f t="shared" si="16"/>
        <v>0</v>
      </c>
      <c r="AM37" s="5">
        <f t="shared" si="17"/>
        <v>0</v>
      </c>
      <c r="AN37" s="5">
        <f t="shared" si="18"/>
        <v>0</v>
      </c>
      <c r="AO37" s="5">
        <f t="shared" si="19"/>
        <v>1</v>
      </c>
      <c r="AR37" s="5">
        <f t="shared" si="20"/>
        <v>3</v>
      </c>
      <c r="AS37" s="5">
        <f t="shared" si="21"/>
        <v>3</v>
      </c>
      <c r="AT37" s="5" t="str">
        <f t="shared" si="22"/>
        <v>Correct</v>
      </c>
      <c r="AU37" s="53" t="s">
        <v>105</v>
      </c>
      <c r="AV37" s="53">
        <v>32</v>
      </c>
      <c r="AW37" s="53" t="s">
        <v>95</v>
      </c>
      <c r="AX37" s="53" t="s">
        <v>131</v>
      </c>
      <c r="AY37" s="53"/>
      <c r="AZ37" s="53"/>
      <c r="BA37" s="53" t="s">
        <v>81</v>
      </c>
      <c r="BB37" s="53" t="s">
        <v>109</v>
      </c>
      <c r="BC37" s="53" t="s">
        <v>103</v>
      </c>
      <c r="BD37" s="53"/>
      <c r="BE37" s="53" t="s">
        <v>98</v>
      </c>
      <c r="BF37" s="53" t="s">
        <v>93</v>
      </c>
      <c r="BG37" s="53"/>
      <c r="BH37" s="55" t="s">
        <v>265</v>
      </c>
    </row>
    <row r="38" spans="1:60" x14ac:dyDescent="0.25">
      <c r="A38" s="1">
        <v>37</v>
      </c>
      <c r="B38" s="1"/>
      <c r="C38" s="1"/>
      <c r="D38" s="1"/>
      <c r="E38" s="1" t="s">
        <v>20</v>
      </c>
      <c r="F38" s="1"/>
      <c r="G38" s="1"/>
      <c r="H38" s="1" t="s">
        <v>55</v>
      </c>
      <c r="I38" s="1"/>
      <c r="J38" s="1"/>
      <c r="K38" s="1"/>
      <c r="L38" s="1"/>
      <c r="M38" s="1"/>
      <c r="N38" s="1" t="s">
        <v>26</v>
      </c>
      <c r="O38" s="1"/>
      <c r="P38" s="1"/>
      <c r="Q38" s="1"/>
      <c r="R38" s="1"/>
      <c r="S38" s="1" t="s">
        <v>64</v>
      </c>
      <c r="T38" s="1"/>
      <c r="U38" s="5">
        <f t="shared" si="0"/>
        <v>4</v>
      </c>
      <c r="V38" s="5">
        <f t="shared" si="1"/>
        <v>0.75</v>
      </c>
      <c r="W38" s="16"/>
      <c r="X38" s="5">
        <f t="shared" si="2"/>
        <v>0</v>
      </c>
      <c r="Y38" s="5">
        <f t="shared" si="3"/>
        <v>0</v>
      </c>
      <c r="Z38" s="5">
        <f t="shared" si="4"/>
        <v>0</v>
      </c>
      <c r="AA38" s="5">
        <f t="shared" si="5"/>
        <v>0.75</v>
      </c>
      <c r="AB38" s="5">
        <f t="shared" si="6"/>
        <v>0</v>
      </c>
      <c r="AC38" s="5">
        <f t="shared" si="7"/>
        <v>0</v>
      </c>
      <c r="AD38" s="5">
        <f t="shared" si="8"/>
        <v>0.75</v>
      </c>
      <c r="AE38" s="5">
        <f t="shared" si="9"/>
        <v>0</v>
      </c>
      <c r="AF38" s="5">
        <f t="shared" si="10"/>
        <v>0</v>
      </c>
      <c r="AG38" s="5">
        <f t="shared" si="11"/>
        <v>0</v>
      </c>
      <c r="AH38" s="5">
        <f t="shared" si="12"/>
        <v>0</v>
      </c>
      <c r="AI38" s="5">
        <f t="shared" si="13"/>
        <v>0</v>
      </c>
      <c r="AJ38" s="5">
        <f t="shared" si="14"/>
        <v>0.75</v>
      </c>
      <c r="AK38" s="5">
        <f t="shared" si="15"/>
        <v>0</v>
      </c>
      <c r="AL38" s="5">
        <f t="shared" si="16"/>
        <v>0</v>
      </c>
      <c r="AM38" s="5">
        <f t="shared" si="17"/>
        <v>0</v>
      </c>
      <c r="AN38" s="5">
        <f t="shared" si="18"/>
        <v>0</v>
      </c>
      <c r="AO38" s="5">
        <f t="shared" si="19"/>
        <v>0.75</v>
      </c>
      <c r="AR38" s="5">
        <f t="shared" si="20"/>
        <v>3</v>
      </c>
      <c r="AS38" s="5">
        <f t="shared" si="21"/>
        <v>4</v>
      </c>
      <c r="AT38" s="5" t="str">
        <f t="shared" si="22"/>
        <v>Correct</v>
      </c>
      <c r="AU38" s="5" t="s">
        <v>94</v>
      </c>
      <c r="AV38" s="5">
        <v>35</v>
      </c>
      <c r="AW38" s="5" t="s">
        <v>115</v>
      </c>
      <c r="AX38" s="5" t="s">
        <v>310</v>
      </c>
      <c r="AY38" s="5"/>
      <c r="AZ38" s="5" t="s">
        <v>102</v>
      </c>
      <c r="BA38" s="5" t="s">
        <v>81</v>
      </c>
      <c r="BB38" s="5" t="s">
        <v>109</v>
      </c>
      <c r="BC38" s="5" t="s">
        <v>133</v>
      </c>
      <c r="BD38" s="5" t="s">
        <v>101</v>
      </c>
      <c r="BE38" s="5" t="s">
        <v>102</v>
      </c>
      <c r="BF38" s="5" t="s">
        <v>91</v>
      </c>
      <c r="BG38" s="5"/>
      <c r="BH38" s="54" t="s">
        <v>265</v>
      </c>
    </row>
    <row r="39" spans="1:60" x14ac:dyDescent="0.25">
      <c r="A39" s="1">
        <v>38</v>
      </c>
      <c r="B39" s="1"/>
      <c r="C39" s="1" t="s">
        <v>51</v>
      </c>
      <c r="D39" s="1"/>
      <c r="E39" s="1"/>
      <c r="F39" s="1" t="s">
        <v>53</v>
      </c>
      <c r="G39" s="1"/>
      <c r="H39" s="1"/>
      <c r="I39" s="1"/>
      <c r="J39" s="1"/>
      <c r="K39" s="1"/>
      <c r="L39" s="1"/>
      <c r="M39" s="1"/>
      <c r="N39" s="1"/>
      <c r="O39" s="1"/>
      <c r="P39" s="1"/>
      <c r="Q39" s="1"/>
      <c r="R39" s="1"/>
      <c r="S39" s="1"/>
      <c r="T39" s="1"/>
      <c r="U39" s="5">
        <f t="shared" si="0"/>
        <v>2</v>
      </c>
      <c r="V39" s="5">
        <f t="shared" si="1"/>
        <v>1.5</v>
      </c>
      <c r="W39" s="16"/>
      <c r="X39" s="5">
        <f t="shared" si="2"/>
        <v>0</v>
      </c>
      <c r="Y39" s="5">
        <f t="shared" si="3"/>
        <v>1</v>
      </c>
      <c r="Z39" s="5">
        <f t="shared" si="4"/>
        <v>0</v>
      </c>
      <c r="AA39" s="5">
        <f t="shared" si="5"/>
        <v>0</v>
      </c>
      <c r="AB39" s="5">
        <f t="shared" si="6"/>
        <v>1</v>
      </c>
      <c r="AC39" s="5">
        <f t="shared" si="7"/>
        <v>0</v>
      </c>
      <c r="AD39" s="5">
        <f t="shared" si="8"/>
        <v>0</v>
      </c>
      <c r="AE39" s="5">
        <f t="shared" si="9"/>
        <v>0</v>
      </c>
      <c r="AF39" s="5">
        <f t="shared" si="10"/>
        <v>0</v>
      </c>
      <c r="AG39" s="5">
        <f t="shared" si="11"/>
        <v>0</v>
      </c>
      <c r="AH39" s="5">
        <f t="shared" si="12"/>
        <v>0</v>
      </c>
      <c r="AI39" s="5">
        <f t="shared" si="13"/>
        <v>0</v>
      </c>
      <c r="AJ39" s="5">
        <f t="shared" si="14"/>
        <v>0</v>
      </c>
      <c r="AK39" s="5">
        <f t="shared" si="15"/>
        <v>0</v>
      </c>
      <c r="AL39" s="5">
        <f t="shared" si="16"/>
        <v>0</v>
      </c>
      <c r="AM39" s="5">
        <f t="shared" si="17"/>
        <v>0</v>
      </c>
      <c r="AN39" s="5">
        <f t="shared" si="18"/>
        <v>0</v>
      </c>
      <c r="AO39" s="5">
        <f t="shared" si="19"/>
        <v>0</v>
      </c>
      <c r="AR39" s="5">
        <f t="shared" si="20"/>
        <v>2</v>
      </c>
      <c r="AS39" s="5">
        <f t="shared" si="21"/>
        <v>2</v>
      </c>
      <c r="AT39" s="5" t="str">
        <f t="shared" si="22"/>
        <v>Correct</v>
      </c>
      <c r="AU39" s="53" t="s">
        <v>94</v>
      </c>
      <c r="AV39" s="53"/>
      <c r="AW39" s="53" t="s">
        <v>95</v>
      </c>
      <c r="AX39" s="53" t="s">
        <v>138</v>
      </c>
      <c r="AY39" s="53" t="s">
        <v>346</v>
      </c>
      <c r="AZ39" s="53"/>
      <c r="BA39" s="53" t="s">
        <v>81</v>
      </c>
      <c r="BB39" s="53" t="s">
        <v>109</v>
      </c>
      <c r="BC39" s="53"/>
      <c r="BD39" s="53" t="s">
        <v>135</v>
      </c>
      <c r="BE39" s="53"/>
      <c r="BF39" s="53" t="s">
        <v>93</v>
      </c>
      <c r="BG39" s="53"/>
      <c r="BH39" s="55" t="s">
        <v>265</v>
      </c>
    </row>
    <row r="40" spans="1:60" x14ac:dyDescent="0.25">
      <c r="A40" s="1">
        <v>39</v>
      </c>
      <c r="B40" s="1" t="s">
        <v>50</v>
      </c>
      <c r="C40" s="1" t="s">
        <v>51</v>
      </c>
      <c r="D40" s="1"/>
      <c r="E40" s="1"/>
      <c r="F40" s="1"/>
      <c r="G40" s="1"/>
      <c r="H40" s="1"/>
      <c r="I40" s="1"/>
      <c r="J40" s="1"/>
      <c r="K40" s="1"/>
      <c r="L40" s="1"/>
      <c r="M40" s="1"/>
      <c r="N40" s="1" t="s">
        <v>26</v>
      </c>
      <c r="O40" s="1"/>
      <c r="P40" s="1"/>
      <c r="Q40" s="1"/>
      <c r="R40" s="1"/>
      <c r="S40" s="1"/>
      <c r="T40" s="1"/>
      <c r="U40" s="5">
        <f t="shared" si="0"/>
        <v>3</v>
      </c>
      <c r="V40" s="5">
        <f t="shared" si="1"/>
        <v>1</v>
      </c>
      <c r="W40" s="16"/>
      <c r="X40" s="5">
        <f t="shared" si="2"/>
        <v>1</v>
      </c>
      <c r="Y40" s="5">
        <f t="shared" si="3"/>
        <v>1</v>
      </c>
      <c r="Z40" s="5">
        <f t="shared" si="4"/>
        <v>0</v>
      </c>
      <c r="AA40" s="5">
        <f t="shared" si="5"/>
        <v>0</v>
      </c>
      <c r="AB40" s="5">
        <f t="shared" si="6"/>
        <v>0</v>
      </c>
      <c r="AC40" s="5">
        <f t="shared" si="7"/>
        <v>0</v>
      </c>
      <c r="AD40" s="5">
        <f t="shared" si="8"/>
        <v>0</v>
      </c>
      <c r="AE40" s="5">
        <f t="shared" si="9"/>
        <v>0</v>
      </c>
      <c r="AF40" s="5">
        <f t="shared" si="10"/>
        <v>0</v>
      </c>
      <c r="AG40" s="5">
        <f t="shared" si="11"/>
        <v>0</v>
      </c>
      <c r="AH40" s="5">
        <f t="shared" si="12"/>
        <v>0</v>
      </c>
      <c r="AI40" s="5">
        <f t="shared" si="13"/>
        <v>0</v>
      </c>
      <c r="AJ40" s="5">
        <f t="shared" si="14"/>
        <v>1</v>
      </c>
      <c r="AK40" s="5">
        <f t="shared" si="15"/>
        <v>0</v>
      </c>
      <c r="AL40" s="5">
        <f t="shared" si="16"/>
        <v>0</v>
      </c>
      <c r="AM40" s="5">
        <f t="shared" si="17"/>
        <v>0</v>
      </c>
      <c r="AN40" s="5">
        <f t="shared" si="18"/>
        <v>0</v>
      </c>
      <c r="AO40" s="5">
        <f t="shared" si="19"/>
        <v>0</v>
      </c>
      <c r="AR40" s="5">
        <f t="shared" si="20"/>
        <v>3</v>
      </c>
      <c r="AS40" s="5">
        <f t="shared" si="21"/>
        <v>3</v>
      </c>
      <c r="AT40" s="5" t="str">
        <f t="shared" si="22"/>
        <v>Correct</v>
      </c>
      <c r="AU40" s="5" t="s">
        <v>94</v>
      </c>
      <c r="AV40" s="5">
        <v>33</v>
      </c>
      <c r="AW40" s="5" t="s">
        <v>95</v>
      </c>
      <c r="AX40" s="5" t="s">
        <v>223</v>
      </c>
      <c r="AY40" s="5" t="s">
        <v>346</v>
      </c>
      <c r="AZ40" s="5" t="s">
        <v>102</v>
      </c>
      <c r="BA40" s="5" t="s">
        <v>81</v>
      </c>
      <c r="BB40" s="5" t="s">
        <v>112</v>
      </c>
      <c r="BC40" s="5" t="s">
        <v>110</v>
      </c>
      <c r="BD40" s="5" t="s">
        <v>101</v>
      </c>
      <c r="BE40" s="5" t="s">
        <v>102</v>
      </c>
      <c r="BF40" s="5" t="s">
        <v>90</v>
      </c>
      <c r="BG40" s="5" t="s">
        <v>102</v>
      </c>
      <c r="BH40" s="54" t="s">
        <v>265</v>
      </c>
    </row>
    <row r="41" spans="1:60" x14ac:dyDescent="0.25">
      <c r="A41" s="1">
        <v>40</v>
      </c>
      <c r="B41" s="1"/>
      <c r="C41" s="1" t="s">
        <v>51</v>
      </c>
      <c r="D41" s="1"/>
      <c r="E41" s="1"/>
      <c r="F41" s="1" t="s">
        <v>53</v>
      </c>
      <c r="G41" s="1"/>
      <c r="H41" s="1"/>
      <c r="I41" s="1"/>
      <c r="J41" s="1" t="s">
        <v>57</v>
      </c>
      <c r="K41" s="1"/>
      <c r="L41" s="1" t="s">
        <v>59</v>
      </c>
      <c r="M41" s="1" t="s">
        <v>60</v>
      </c>
      <c r="N41" s="1"/>
      <c r="O41" s="1" t="s">
        <v>23</v>
      </c>
      <c r="P41" s="1" t="s">
        <v>61</v>
      </c>
      <c r="Q41" s="1"/>
      <c r="R41" s="1" t="s">
        <v>63</v>
      </c>
      <c r="S41" s="1"/>
      <c r="T41" s="1"/>
      <c r="U41" s="5">
        <f t="shared" si="0"/>
        <v>8</v>
      </c>
      <c r="V41" s="5">
        <f t="shared" si="1"/>
        <v>0.375</v>
      </c>
      <c r="W41" s="16"/>
      <c r="X41" s="5">
        <f t="shared" si="2"/>
        <v>0</v>
      </c>
      <c r="Y41" s="5">
        <f t="shared" si="3"/>
        <v>0.375</v>
      </c>
      <c r="Z41" s="5">
        <f t="shared" si="4"/>
        <v>0</v>
      </c>
      <c r="AA41" s="5">
        <f t="shared" si="5"/>
        <v>0</v>
      </c>
      <c r="AB41" s="5">
        <f t="shared" si="6"/>
        <v>0.375</v>
      </c>
      <c r="AC41" s="5">
        <f t="shared" si="7"/>
        <v>0</v>
      </c>
      <c r="AD41" s="5">
        <f t="shared" si="8"/>
        <v>0</v>
      </c>
      <c r="AE41" s="5">
        <f t="shared" si="9"/>
        <v>0</v>
      </c>
      <c r="AF41" s="5">
        <f t="shared" si="10"/>
        <v>0.375</v>
      </c>
      <c r="AG41" s="5">
        <f t="shared" si="11"/>
        <v>0</v>
      </c>
      <c r="AH41" s="5">
        <f t="shared" si="12"/>
        <v>0.375</v>
      </c>
      <c r="AI41" s="5">
        <f t="shared" si="13"/>
        <v>0.375</v>
      </c>
      <c r="AJ41" s="5">
        <f t="shared" si="14"/>
        <v>0</v>
      </c>
      <c r="AK41" s="5">
        <f t="shared" si="15"/>
        <v>0.375</v>
      </c>
      <c r="AL41" s="5">
        <f t="shared" si="16"/>
        <v>0.375</v>
      </c>
      <c r="AM41" s="5">
        <f t="shared" si="17"/>
        <v>0</v>
      </c>
      <c r="AN41" s="5">
        <f t="shared" si="18"/>
        <v>0.375</v>
      </c>
      <c r="AO41" s="5">
        <f t="shared" si="19"/>
        <v>0</v>
      </c>
      <c r="AR41" s="5">
        <f t="shared" si="20"/>
        <v>3</v>
      </c>
      <c r="AS41" s="5">
        <f t="shared" si="21"/>
        <v>8</v>
      </c>
      <c r="AT41" s="5" t="str">
        <f t="shared" si="22"/>
        <v>Correct</v>
      </c>
      <c r="AU41" s="53" t="s">
        <v>94</v>
      </c>
      <c r="AV41" s="53">
        <v>29</v>
      </c>
      <c r="AW41" s="53" t="s">
        <v>115</v>
      </c>
      <c r="AX41" s="53" t="s">
        <v>312</v>
      </c>
      <c r="AY41" s="53" t="s">
        <v>346</v>
      </c>
      <c r="AZ41" s="53" t="s">
        <v>102</v>
      </c>
      <c r="BA41" s="53" t="s">
        <v>355</v>
      </c>
      <c r="BB41" s="53" t="s">
        <v>112</v>
      </c>
      <c r="BC41" s="53" t="s">
        <v>110</v>
      </c>
      <c r="BD41" s="53" t="s">
        <v>101</v>
      </c>
      <c r="BE41" s="53" t="s">
        <v>102</v>
      </c>
      <c r="BF41" s="53" t="s">
        <v>92</v>
      </c>
      <c r="BG41" s="53" t="s">
        <v>102</v>
      </c>
      <c r="BH41" s="55" t="s">
        <v>265</v>
      </c>
    </row>
    <row r="42" spans="1:60" x14ac:dyDescent="0.25">
      <c r="A42" s="1">
        <v>41</v>
      </c>
      <c r="B42" s="1" t="s">
        <v>50</v>
      </c>
      <c r="C42" s="1" t="s">
        <v>51</v>
      </c>
      <c r="D42" s="1" t="s">
        <v>52</v>
      </c>
      <c r="E42" s="1"/>
      <c r="F42" s="1"/>
      <c r="G42" s="1"/>
      <c r="H42" s="1"/>
      <c r="I42" s="1"/>
      <c r="J42" s="1"/>
      <c r="K42" s="1"/>
      <c r="L42" s="1"/>
      <c r="M42" s="1"/>
      <c r="N42" s="1"/>
      <c r="O42" s="1"/>
      <c r="P42" s="1"/>
      <c r="Q42" s="1"/>
      <c r="R42" s="1"/>
      <c r="S42" s="1"/>
      <c r="T42" s="1"/>
      <c r="U42" s="5">
        <f t="shared" si="0"/>
        <v>3</v>
      </c>
      <c r="V42" s="5">
        <f t="shared" si="1"/>
        <v>1</v>
      </c>
      <c r="W42" s="16"/>
      <c r="X42" s="5">
        <f t="shared" si="2"/>
        <v>1</v>
      </c>
      <c r="Y42" s="5">
        <f t="shared" si="3"/>
        <v>1</v>
      </c>
      <c r="Z42" s="5">
        <f t="shared" si="4"/>
        <v>1</v>
      </c>
      <c r="AA42" s="5">
        <f t="shared" si="5"/>
        <v>0</v>
      </c>
      <c r="AB42" s="5">
        <f t="shared" si="6"/>
        <v>0</v>
      </c>
      <c r="AC42" s="5">
        <f t="shared" si="7"/>
        <v>0</v>
      </c>
      <c r="AD42" s="5">
        <f t="shared" si="8"/>
        <v>0</v>
      </c>
      <c r="AE42" s="5">
        <f t="shared" si="9"/>
        <v>0</v>
      </c>
      <c r="AF42" s="5">
        <f t="shared" si="10"/>
        <v>0</v>
      </c>
      <c r="AG42" s="5">
        <f t="shared" si="11"/>
        <v>0</v>
      </c>
      <c r="AH42" s="5">
        <f t="shared" si="12"/>
        <v>0</v>
      </c>
      <c r="AI42" s="5">
        <f t="shared" si="13"/>
        <v>0</v>
      </c>
      <c r="AJ42" s="5">
        <f t="shared" si="14"/>
        <v>0</v>
      </c>
      <c r="AK42" s="5">
        <f t="shared" si="15"/>
        <v>0</v>
      </c>
      <c r="AL42" s="5">
        <f t="shared" si="16"/>
        <v>0</v>
      </c>
      <c r="AM42" s="5">
        <f t="shared" si="17"/>
        <v>0</v>
      </c>
      <c r="AN42" s="5">
        <f t="shared" si="18"/>
        <v>0</v>
      </c>
      <c r="AO42" s="5">
        <f t="shared" si="19"/>
        <v>0</v>
      </c>
      <c r="AR42" s="5">
        <f t="shared" si="20"/>
        <v>3</v>
      </c>
      <c r="AS42" s="5">
        <f t="shared" si="21"/>
        <v>3</v>
      </c>
      <c r="AT42" s="5" t="str">
        <f t="shared" si="22"/>
        <v>Correct</v>
      </c>
      <c r="AU42" s="5"/>
      <c r="AV42" s="5">
        <v>36</v>
      </c>
      <c r="AW42" s="5" t="s">
        <v>95</v>
      </c>
      <c r="AX42" s="5" t="s">
        <v>223</v>
      </c>
      <c r="AY42" s="5"/>
      <c r="AZ42" s="5"/>
      <c r="BA42" s="5" t="s">
        <v>81</v>
      </c>
      <c r="BB42" s="5" t="s">
        <v>99</v>
      </c>
      <c r="BC42" s="5"/>
      <c r="BD42" s="5"/>
      <c r="BE42" s="5"/>
      <c r="BF42" s="5"/>
      <c r="BG42" s="5"/>
      <c r="BH42" s="54" t="s">
        <v>265</v>
      </c>
    </row>
    <row r="43" spans="1:60" x14ac:dyDescent="0.25">
      <c r="A43" s="1">
        <v>42</v>
      </c>
      <c r="B43" s="1"/>
      <c r="C43" s="1"/>
      <c r="D43" s="1"/>
      <c r="E43" s="1"/>
      <c r="F43" s="1"/>
      <c r="G43" s="1"/>
      <c r="H43" s="1"/>
      <c r="I43" s="1"/>
      <c r="J43" s="1" t="s">
        <v>57</v>
      </c>
      <c r="K43" s="1"/>
      <c r="L43" s="1"/>
      <c r="M43" s="1"/>
      <c r="N43" s="1"/>
      <c r="O43" s="1"/>
      <c r="P43" s="1" t="s">
        <v>61</v>
      </c>
      <c r="Q43" s="1"/>
      <c r="R43" s="1"/>
      <c r="S43" s="1"/>
      <c r="T43" s="1"/>
      <c r="U43" s="5">
        <f t="shared" si="0"/>
        <v>2</v>
      </c>
      <c r="V43" s="5">
        <f t="shared" si="1"/>
        <v>1.5</v>
      </c>
      <c r="W43" s="16"/>
      <c r="X43" s="5">
        <f t="shared" si="2"/>
        <v>0</v>
      </c>
      <c r="Y43" s="5">
        <f t="shared" si="3"/>
        <v>0</v>
      </c>
      <c r="Z43" s="5">
        <f t="shared" si="4"/>
        <v>0</v>
      </c>
      <c r="AA43" s="5">
        <f t="shared" si="5"/>
        <v>0</v>
      </c>
      <c r="AB43" s="5">
        <f t="shared" si="6"/>
        <v>0</v>
      </c>
      <c r="AC43" s="5">
        <f t="shared" si="7"/>
        <v>0</v>
      </c>
      <c r="AD43" s="5">
        <f t="shared" si="8"/>
        <v>0</v>
      </c>
      <c r="AE43" s="5">
        <f t="shared" si="9"/>
        <v>0</v>
      </c>
      <c r="AF43" s="5">
        <f t="shared" si="10"/>
        <v>1</v>
      </c>
      <c r="AG43" s="5">
        <f t="shared" si="11"/>
        <v>0</v>
      </c>
      <c r="AH43" s="5">
        <f t="shared" si="12"/>
        <v>0</v>
      </c>
      <c r="AI43" s="5">
        <f t="shared" si="13"/>
        <v>0</v>
      </c>
      <c r="AJ43" s="5">
        <f t="shared" si="14"/>
        <v>0</v>
      </c>
      <c r="AK43" s="5">
        <f t="shared" si="15"/>
        <v>0</v>
      </c>
      <c r="AL43" s="5">
        <f t="shared" si="16"/>
        <v>1</v>
      </c>
      <c r="AM43" s="5">
        <f t="shared" si="17"/>
        <v>0</v>
      </c>
      <c r="AN43" s="5">
        <f t="shared" si="18"/>
        <v>0</v>
      </c>
      <c r="AO43" s="5">
        <f t="shared" si="19"/>
        <v>0</v>
      </c>
      <c r="AR43" s="5">
        <f t="shared" si="20"/>
        <v>2</v>
      </c>
      <c r="AS43" s="5">
        <f t="shared" si="21"/>
        <v>2</v>
      </c>
      <c r="AT43" s="5" t="str">
        <f t="shared" si="22"/>
        <v>Correct</v>
      </c>
      <c r="AU43" s="53" t="s">
        <v>105</v>
      </c>
      <c r="AV43" s="53">
        <v>36</v>
      </c>
      <c r="AW43" s="53" t="s">
        <v>95</v>
      </c>
      <c r="AX43" s="53" t="s">
        <v>270</v>
      </c>
      <c r="AY43" s="53" t="s">
        <v>346</v>
      </c>
      <c r="AZ43" s="53" t="s">
        <v>102</v>
      </c>
      <c r="BA43" s="53" t="s">
        <v>81</v>
      </c>
      <c r="BB43" s="53" t="s">
        <v>99</v>
      </c>
      <c r="BC43" s="53" t="s">
        <v>110</v>
      </c>
      <c r="BD43" s="53"/>
      <c r="BE43" s="53" t="s">
        <v>102</v>
      </c>
      <c r="BF43" s="53"/>
      <c r="BG43" s="53" t="s">
        <v>102</v>
      </c>
      <c r="BH43" s="55" t="s">
        <v>265</v>
      </c>
    </row>
    <row r="44" spans="1:60" x14ac:dyDescent="0.25">
      <c r="A44" s="1">
        <v>43</v>
      </c>
      <c r="B44" s="1"/>
      <c r="C44" s="1"/>
      <c r="D44" s="1"/>
      <c r="E44" s="1"/>
      <c r="F44" s="1"/>
      <c r="G44" s="1" t="s">
        <v>54</v>
      </c>
      <c r="H44" s="1"/>
      <c r="I44" s="1" t="s">
        <v>56</v>
      </c>
      <c r="J44" s="1"/>
      <c r="K44" s="1"/>
      <c r="L44" s="1"/>
      <c r="M44" s="1"/>
      <c r="N44" s="1"/>
      <c r="O44" s="1"/>
      <c r="P44" s="1"/>
      <c r="Q44" s="1"/>
      <c r="R44" s="1"/>
      <c r="S44" s="1" t="s">
        <v>64</v>
      </c>
      <c r="T44" s="1"/>
      <c r="U44" s="5">
        <f t="shared" si="0"/>
        <v>3</v>
      </c>
      <c r="V44" s="5">
        <f t="shared" si="1"/>
        <v>1</v>
      </c>
      <c r="W44" s="16"/>
      <c r="X44" s="5">
        <f t="shared" si="2"/>
        <v>0</v>
      </c>
      <c r="Y44" s="5">
        <f t="shared" si="3"/>
        <v>0</v>
      </c>
      <c r="Z44" s="5">
        <f t="shared" si="4"/>
        <v>0</v>
      </c>
      <c r="AA44" s="5">
        <f t="shared" si="5"/>
        <v>0</v>
      </c>
      <c r="AB44" s="5">
        <f t="shared" si="6"/>
        <v>0</v>
      </c>
      <c r="AC44" s="5">
        <f t="shared" si="7"/>
        <v>1</v>
      </c>
      <c r="AD44" s="5">
        <f t="shared" si="8"/>
        <v>0</v>
      </c>
      <c r="AE44" s="5">
        <f t="shared" si="9"/>
        <v>1</v>
      </c>
      <c r="AF44" s="5">
        <f t="shared" si="10"/>
        <v>0</v>
      </c>
      <c r="AG44" s="5">
        <f t="shared" si="11"/>
        <v>0</v>
      </c>
      <c r="AH44" s="5">
        <f t="shared" si="12"/>
        <v>0</v>
      </c>
      <c r="AI44" s="5">
        <f t="shared" si="13"/>
        <v>0</v>
      </c>
      <c r="AJ44" s="5">
        <f t="shared" si="14"/>
        <v>0</v>
      </c>
      <c r="AK44" s="5">
        <f t="shared" si="15"/>
        <v>0</v>
      </c>
      <c r="AL44" s="5">
        <f t="shared" si="16"/>
        <v>0</v>
      </c>
      <c r="AM44" s="5">
        <f t="shared" si="17"/>
        <v>0</v>
      </c>
      <c r="AN44" s="5">
        <f t="shared" si="18"/>
        <v>0</v>
      </c>
      <c r="AO44" s="5">
        <f t="shared" si="19"/>
        <v>1</v>
      </c>
      <c r="AR44" s="5">
        <f t="shared" si="20"/>
        <v>3</v>
      </c>
      <c r="AS44" s="5">
        <f t="shared" si="21"/>
        <v>3</v>
      </c>
      <c r="AT44" s="5" t="str">
        <f t="shared" si="22"/>
        <v>Correct</v>
      </c>
      <c r="AU44" s="5"/>
      <c r="AV44" s="5">
        <v>61</v>
      </c>
      <c r="AW44" s="5" t="s">
        <v>95</v>
      </c>
      <c r="AX44" s="5" t="s">
        <v>163</v>
      </c>
      <c r="AY44" s="5" t="s">
        <v>346</v>
      </c>
      <c r="AZ44" s="5" t="s">
        <v>102</v>
      </c>
      <c r="BA44" s="5" t="s">
        <v>355</v>
      </c>
      <c r="BB44" s="5" t="s">
        <v>109</v>
      </c>
      <c r="BC44" s="5" t="s">
        <v>133</v>
      </c>
      <c r="BD44" s="5" t="s">
        <v>101</v>
      </c>
      <c r="BE44" s="5" t="s">
        <v>98</v>
      </c>
      <c r="BF44" s="5" t="s">
        <v>93</v>
      </c>
      <c r="BG44" s="5"/>
      <c r="BH44" s="54" t="s">
        <v>265</v>
      </c>
    </row>
    <row r="45" spans="1:60" x14ac:dyDescent="0.25">
      <c r="A45" s="1">
        <v>44</v>
      </c>
      <c r="B45" s="1"/>
      <c r="C45" s="1"/>
      <c r="D45" s="1"/>
      <c r="E45" s="1"/>
      <c r="F45" s="1" t="s">
        <v>53</v>
      </c>
      <c r="G45" s="1"/>
      <c r="H45" s="1"/>
      <c r="I45" s="1"/>
      <c r="J45" s="1"/>
      <c r="K45" s="1"/>
      <c r="L45" s="1"/>
      <c r="M45" s="1"/>
      <c r="N45" s="1"/>
      <c r="O45" s="1"/>
      <c r="P45" s="1"/>
      <c r="Q45" s="1"/>
      <c r="R45" s="1"/>
      <c r="S45" s="1"/>
      <c r="T45" s="1"/>
      <c r="U45" s="5">
        <f t="shared" si="0"/>
        <v>1</v>
      </c>
      <c r="V45" s="5">
        <f t="shared" si="1"/>
        <v>3</v>
      </c>
      <c r="W45" s="16"/>
      <c r="X45" s="5">
        <f t="shared" si="2"/>
        <v>0</v>
      </c>
      <c r="Y45" s="5">
        <f t="shared" si="3"/>
        <v>0</v>
      </c>
      <c r="Z45" s="5">
        <f t="shared" si="4"/>
        <v>0</v>
      </c>
      <c r="AA45" s="5">
        <f t="shared" si="5"/>
        <v>0</v>
      </c>
      <c r="AB45" s="5">
        <f t="shared" si="6"/>
        <v>1</v>
      </c>
      <c r="AC45" s="5">
        <f t="shared" si="7"/>
        <v>0</v>
      </c>
      <c r="AD45" s="5">
        <f t="shared" si="8"/>
        <v>0</v>
      </c>
      <c r="AE45" s="5">
        <f t="shared" si="9"/>
        <v>0</v>
      </c>
      <c r="AF45" s="5">
        <f t="shared" si="10"/>
        <v>0</v>
      </c>
      <c r="AG45" s="5">
        <f t="shared" si="11"/>
        <v>0</v>
      </c>
      <c r="AH45" s="5">
        <f t="shared" si="12"/>
        <v>0</v>
      </c>
      <c r="AI45" s="5">
        <f t="shared" si="13"/>
        <v>0</v>
      </c>
      <c r="AJ45" s="5">
        <f t="shared" si="14"/>
        <v>0</v>
      </c>
      <c r="AK45" s="5">
        <f t="shared" si="15"/>
        <v>0</v>
      </c>
      <c r="AL45" s="5">
        <f t="shared" si="16"/>
        <v>0</v>
      </c>
      <c r="AM45" s="5">
        <f t="shared" si="17"/>
        <v>0</v>
      </c>
      <c r="AN45" s="5">
        <f t="shared" si="18"/>
        <v>0</v>
      </c>
      <c r="AO45" s="5">
        <f t="shared" si="19"/>
        <v>0</v>
      </c>
      <c r="AR45" s="5">
        <f t="shared" si="20"/>
        <v>1</v>
      </c>
      <c r="AS45" s="5">
        <f t="shared" si="21"/>
        <v>1</v>
      </c>
      <c r="AT45" s="5" t="str">
        <f t="shared" si="22"/>
        <v>Correct</v>
      </c>
      <c r="AU45" s="53" t="s">
        <v>105</v>
      </c>
      <c r="AV45" s="53">
        <v>51</v>
      </c>
      <c r="AW45" s="53" t="s">
        <v>95</v>
      </c>
      <c r="AX45" s="53" t="s">
        <v>131</v>
      </c>
      <c r="AY45" s="53"/>
      <c r="AZ45" s="53" t="s">
        <v>102</v>
      </c>
      <c r="BA45" s="53" t="s">
        <v>81</v>
      </c>
      <c r="BB45" s="53" t="s">
        <v>99</v>
      </c>
      <c r="BC45" s="53" t="s">
        <v>103</v>
      </c>
      <c r="BD45" s="53" t="s">
        <v>101</v>
      </c>
      <c r="BE45" s="53" t="s">
        <v>102</v>
      </c>
      <c r="BF45" s="53" t="s">
        <v>92</v>
      </c>
      <c r="BG45" s="53" t="s">
        <v>102</v>
      </c>
      <c r="BH45" s="55" t="s">
        <v>265</v>
      </c>
    </row>
    <row r="46" spans="1:60" x14ac:dyDescent="0.25">
      <c r="A46" s="1">
        <v>45</v>
      </c>
      <c r="B46" s="1"/>
      <c r="C46" s="1"/>
      <c r="D46" s="1" t="s">
        <v>52</v>
      </c>
      <c r="E46" s="1"/>
      <c r="F46" s="1"/>
      <c r="G46" s="1"/>
      <c r="H46" s="1"/>
      <c r="I46" s="1"/>
      <c r="J46" s="1"/>
      <c r="K46" s="1"/>
      <c r="L46" s="1" t="s">
        <v>59</v>
      </c>
      <c r="M46" s="1"/>
      <c r="N46" s="1"/>
      <c r="O46" s="1" t="s">
        <v>23</v>
      </c>
      <c r="P46" s="1"/>
      <c r="Q46" s="1"/>
      <c r="R46" s="1"/>
      <c r="S46" s="1"/>
      <c r="T46" s="1"/>
      <c r="U46" s="5">
        <f t="shared" si="0"/>
        <v>3</v>
      </c>
      <c r="V46" s="5">
        <f t="shared" si="1"/>
        <v>1</v>
      </c>
      <c r="W46" s="16"/>
      <c r="X46" s="5">
        <f t="shared" si="2"/>
        <v>0</v>
      </c>
      <c r="Y46" s="5">
        <f t="shared" si="3"/>
        <v>0</v>
      </c>
      <c r="Z46" s="5">
        <f t="shared" si="4"/>
        <v>1</v>
      </c>
      <c r="AA46" s="5">
        <f t="shared" si="5"/>
        <v>0</v>
      </c>
      <c r="AB46" s="5">
        <f t="shared" si="6"/>
        <v>0</v>
      </c>
      <c r="AC46" s="5">
        <f t="shared" si="7"/>
        <v>0</v>
      </c>
      <c r="AD46" s="5">
        <f t="shared" si="8"/>
        <v>0</v>
      </c>
      <c r="AE46" s="5">
        <f t="shared" si="9"/>
        <v>0</v>
      </c>
      <c r="AF46" s="5">
        <f t="shared" si="10"/>
        <v>0</v>
      </c>
      <c r="AG46" s="5">
        <f t="shared" si="11"/>
        <v>0</v>
      </c>
      <c r="AH46" s="5">
        <f t="shared" si="12"/>
        <v>1</v>
      </c>
      <c r="AI46" s="5">
        <f t="shared" si="13"/>
        <v>0</v>
      </c>
      <c r="AJ46" s="5">
        <f t="shared" si="14"/>
        <v>0</v>
      </c>
      <c r="AK46" s="5">
        <f t="shared" si="15"/>
        <v>1</v>
      </c>
      <c r="AL46" s="5">
        <f t="shared" si="16"/>
        <v>0</v>
      </c>
      <c r="AM46" s="5">
        <f t="shared" si="17"/>
        <v>0</v>
      </c>
      <c r="AN46" s="5">
        <f t="shared" si="18"/>
        <v>0</v>
      </c>
      <c r="AO46" s="5">
        <f t="shared" si="19"/>
        <v>0</v>
      </c>
      <c r="AR46" s="5">
        <f t="shared" si="20"/>
        <v>3</v>
      </c>
      <c r="AS46" s="5">
        <f t="shared" si="21"/>
        <v>3</v>
      </c>
      <c r="AT46" s="5" t="str">
        <f t="shared" si="22"/>
        <v>Correct</v>
      </c>
      <c r="AU46" s="5" t="s">
        <v>105</v>
      </c>
      <c r="AV46" s="5">
        <v>13</v>
      </c>
      <c r="AW46" s="5" t="s">
        <v>95</v>
      </c>
      <c r="AX46" s="5" t="s">
        <v>131</v>
      </c>
      <c r="AY46" s="5" t="s">
        <v>107</v>
      </c>
      <c r="AZ46" s="5" t="s">
        <v>98</v>
      </c>
      <c r="BA46" s="5" t="s">
        <v>80</v>
      </c>
      <c r="BB46" s="5" t="s">
        <v>109</v>
      </c>
      <c r="BC46" s="5" t="s">
        <v>133</v>
      </c>
      <c r="BD46" s="5" t="s">
        <v>136</v>
      </c>
      <c r="BE46" s="5" t="s">
        <v>102</v>
      </c>
      <c r="BF46" s="5" t="s">
        <v>90</v>
      </c>
      <c r="BG46" s="5" t="s">
        <v>102</v>
      </c>
      <c r="BH46" s="54" t="s">
        <v>265</v>
      </c>
    </row>
    <row r="47" spans="1:60" x14ac:dyDescent="0.25">
      <c r="A47" s="1">
        <v>46</v>
      </c>
      <c r="B47" s="1"/>
      <c r="C47" s="1" t="s">
        <v>51</v>
      </c>
      <c r="D47" s="1" t="s">
        <v>52</v>
      </c>
      <c r="E47" s="1"/>
      <c r="F47" s="1"/>
      <c r="G47" s="1" t="s">
        <v>54</v>
      </c>
      <c r="H47" s="1"/>
      <c r="I47" s="1" t="s">
        <v>56</v>
      </c>
      <c r="J47" s="1" t="s">
        <v>57</v>
      </c>
      <c r="K47" s="1"/>
      <c r="L47" s="1"/>
      <c r="M47" s="1"/>
      <c r="N47" s="1"/>
      <c r="O47" s="1"/>
      <c r="P47" s="1" t="s">
        <v>61</v>
      </c>
      <c r="Q47" s="1"/>
      <c r="R47" s="1"/>
      <c r="S47" s="1"/>
      <c r="T47" s="1"/>
      <c r="U47" s="5">
        <f t="shared" si="0"/>
        <v>6</v>
      </c>
      <c r="V47" s="5">
        <f t="shared" si="1"/>
        <v>0.5</v>
      </c>
      <c r="W47" s="16"/>
      <c r="X47" s="5">
        <f t="shared" si="2"/>
        <v>0</v>
      </c>
      <c r="Y47" s="5">
        <f t="shared" si="3"/>
        <v>0.5</v>
      </c>
      <c r="Z47" s="5">
        <f t="shared" si="4"/>
        <v>0.5</v>
      </c>
      <c r="AA47" s="5">
        <f t="shared" si="5"/>
        <v>0</v>
      </c>
      <c r="AB47" s="5">
        <f t="shared" si="6"/>
        <v>0</v>
      </c>
      <c r="AC47" s="5">
        <f t="shared" si="7"/>
        <v>0.5</v>
      </c>
      <c r="AD47" s="5">
        <f t="shared" si="8"/>
        <v>0</v>
      </c>
      <c r="AE47" s="5">
        <f t="shared" si="9"/>
        <v>0.5</v>
      </c>
      <c r="AF47" s="5">
        <f t="shared" si="10"/>
        <v>0.5</v>
      </c>
      <c r="AG47" s="5">
        <f t="shared" si="11"/>
        <v>0</v>
      </c>
      <c r="AH47" s="5">
        <f t="shared" si="12"/>
        <v>0</v>
      </c>
      <c r="AI47" s="5">
        <f t="shared" si="13"/>
        <v>0</v>
      </c>
      <c r="AJ47" s="5">
        <f t="shared" si="14"/>
        <v>0</v>
      </c>
      <c r="AK47" s="5">
        <f t="shared" si="15"/>
        <v>0</v>
      </c>
      <c r="AL47" s="5">
        <f t="shared" si="16"/>
        <v>0.5</v>
      </c>
      <c r="AM47" s="5">
        <f t="shared" si="17"/>
        <v>0</v>
      </c>
      <c r="AN47" s="5">
        <f t="shared" si="18"/>
        <v>0</v>
      </c>
      <c r="AO47" s="5">
        <f t="shared" si="19"/>
        <v>0</v>
      </c>
      <c r="AR47" s="5">
        <f t="shared" si="20"/>
        <v>3</v>
      </c>
      <c r="AS47" s="5">
        <f t="shared" si="21"/>
        <v>6</v>
      </c>
      <c r="AT47" s="5" t="str">
        <f t="shared" si="22"/>
        <v>Correct</v>
      </c>
      <c r="AU47" s="53" t="s">
        <v>94</v>
      </c>
      <c r="AV47" s="53">
        <v>31</v>
      </c>
      <c r="AW47" s="53" t="s">
        <v>95</v>
      </c>
      <c r="AX47" s="53" t="s">
        <v>131</v>
      </c>
      <c r="AY47" s="53"/>
      <c r="AZ47" s="53" t="s">
        <v>102</v>
      </c>
      <c r="BA47" s="53" t="s">
        <v>355</v>
      </c>
      <c r="BB47" s="53" t="s">
        <v>112</v>
      </c>
      <c r="BC47" s="53" t="s">
        <v>133</v>
      </c>
      <c r="BD47" s="53" t="s">
        <v>101</v>
      </c>
      <c r="BE47" s="53" t="s">
        <v>102</v>
      </c>
      <c r="BF47" s="53" t="s">
        <v>90</v>
      </c>
      <c r="BG47" s="53"/>
      <c r="BH47" s="55" t="s">
        <v>265</v>
      </c>
    </row>
    <row r="48" spans="1:60" x14ac:dyDescent="0.25">
      <c r="A48" s="1">
        <v>47</v>
      </c>
      <c r="B48" s="1"/>
      <c r="C48" s="1"/>
      <c r="D48" s="1"/>
      <c r="E48" s="1" t="s">
        <v>20</v>
      </c>
      <c r="F48" s="1"/>
      <c r="G48" s="1"/>
      <c r="H48" s="1"/>
      <c r="I48" s="1"/>
      <c r="J48" s="1"/>
      <c r="K48" s="1"/>
      <c r="L48" s="1"/>
      <c r="M48" s="1"/>
      <c r="N48" s="1"/>
      <c r="O48" s="1"/>
      <c r="P48" s="1"/>
      <c r="Q48" s="1" t="s">
        <v>62</v>
      </c>
      <c r="R48" s="1"/>
      <c r="S48" s="1"/>
      <c r="T48" s="1"/>
      <c r="U48" s="5">
        <f t="shared" si="0"/>
        <v>2</v>
      </c>
      <c r="V48" s="5">
        <f t="shared" si="1"/>
        <v>1.5</v>
      </c>
      <c r="W48" s="16"/>
      <c r="X48" s="5">
        <f t="shared" si="2"/>
        <v>0</v>
      </c>
      <c r="Y48" s="5">
        <f t="shared" si="3"/>
        <v>0</v>
      </c>
      <c r="Z48" s="5">
        <f t="shared" si="4"/>
        <v>0</v>
      </c>
      <c r="AA48" s="5">
        <f t="shared" si="5"/>
        <v>1</v>
      </c>
      <c r="AB48" s="5">
        <f t="shared" si="6"/>
        <v>0</v>
      </c>
      <c r="AC48" s="5">
        <f t="shared" si="7"/>
        <v>0</v>
      </c>
      <c r="AD48" s="5">
        <f t="shared" si="8"/>
        <v>0</v>
      </c>
      <c r="AE48" s="5">
        <f t="shared" si="9"/>
        <v>0</v>
      </c>
      <c r="AF48" s="5">
        <f t="shared" si="10"/>
        <v>0</v>
      </c>
      <c r="AG48" s="5">
        <f t="shared" si="11"/>
        <v>0</v>
      </c>
      <c r="AH48" s="5">
        <f t="shared" si="12"/>
        <v>0</v>
      </c>
      <c r="AI48" s="5">
        <f t="shared" si="13"/>
        <v>0</v>
      </c>
      <c r="AJ48" s="5">
        <f t="shared" si="14"/>
        <v>0</v>
      </c>
      <c r="AK48" s="5">
        <f t="shared" si="15"/>
        <v>0</v>
      </c>
      <c r="AL48" s="5">
        <f t="shared" si="16"/>
        <v>0</v>
      </c>
      <c r="AM48" s="5">
        <f t="shared" si="17"/>
        <v>1</v>
      </c>
      <c r="AN48" s="5">
        <f t="shared" si="18"/>
        <v>0</v>
      </c>
      <c r="AO48" s="5">
        <f t="shared" si="19"/>
        <v>0</v>
      </c>
      <c r="AR48" s="5">
        <f t="shared" si="20"/>
        <v>2</v>
      </c>
      <c r="AS48" s="5">
        <f t="shared" si="21"/>
        <v>2</v>
      </c>
      <c r="AT48" s="5" t="str">
        <f t="shared" si="22"/>
        <v>Correct</v>
      </c>
      <c r="AU48" s="5" t="s">
        <v>94</v>
      </c>
      <c r="AV48" s="5">
        <v>27</v>
      </c>
      <c r="AW48" s="5" t="s">
        <v>95</v>
      </c>
      <c r="AX48" s="5" t="s">
        <v>131</v>
      </c>
      <c r="AY48" s="5" t="s">
        <v>346</v>
      </c>
      <c r="AZ48" s="5"/>
      <c r="BA48" s="5" t="s">
        <v>355</v>
      </c>
      <c r="BB48" s="5" t="s">
        <v>99</v>
      </c>
      <c r="BC48" s="5" t="s">
        <v>103</v>
      </c>
      <c r="BD48" s="5" t="s">
        <v>101</v>
      </c>
      <c r="BE48" s="5" t="s">
        <v>102</v>
      </c>
      <c r="BF48" s="5" t="s">
        <v>90</v>
      </c>
      <c r="BG48" s="5" t="s">
        <v>102</v>
      </c>
      <c r="BH48" s="54" t="s">
        <v>265</v>
      </c>
    </row>
    <row r="49" spans="1:60" x14ac:dyDescent="0.25">
      <c r="A49" s="1">
        <v>48</v>
      </c>
      <c r="B49" s="1"/>
      <c r="C49" s="1"/>
      <c r="D49" s="1"/>
      <c r="E49" s="1"/>
      <c r="F49" s="1"/>
      <c r="G49" s="1"/>
      <c r="H49" s="1"/>
      <c r="I49" s="1"/>
      <c r="J49" s="1"/>
      <c r="K49" s="1"/>
      <c r="L49" s="1"/>
      <c r="M49" s="1"/>
      <c r="N49" s="1"/>
      <c r="O49" s="1" t="s">
        <v>23</v>
      </c>
      <c r="P49" s="1"/>
      <c r="Q49" s="1"/>
      <c r="R49" s="1"/>
      <c r="S49" s="1" t="s">
        <v>64</v>
      </c>
      <c r="T49" s="1"/>
      <c r="U49" s="5">
        <f t="shared" si="0"/>
        <v>2</v>
      </c>
      <c r="V49" s="5">
        <f t="shared" si="1"/>
        <v>1.5</v>
      </c>
      <c r="W49" s="16"/>
      <c r="X49" s="5">
        <f t="shared" si="2"/>
        <v>0</v>
      </c>
      <c r="Y49" s="5">
        <f t="shared" si="3"/>
        <v>0</v>
      </c>
      <c r="Z49" s="5">
        <f t="shared" si="4"/>
        <v>0</v>
      </c>
      <c r="AA49" s="5">
        <f t="shared" si="5"/>
        <v>0</v>
      </c>
      <c r="AB49" s="5">
        <f t="shared" si="6"/>
        <v>0</v>
      </c>
      <c r="AC49" s="5">
        <f t="shared" si="7"/>
        <v>0</v>
      </c>
      <c r="AD49" s="5">
        <f t="shared" si="8"/>
        <v>0</v>
      </c>
      <c r="AE49" s="5">
        <f t="shared" si="9"/>
        <v>0</v>
      </c>
      <c r="AF49" s="5">
        <f t="shared" si="10"/>
        <v>0</v>
      </c>
      <c r="AG49" s="5">
        <f t="shared" si="11"/>
        <v>0</v>
      </c>
      <c r="AH49" s="5">
        <f t="shared" si="12"/>
        <v>0</v>
      </c>
      <c r="AI49" s="5">
        <f t="shared" si="13"/>
        <v>0</v>
      </c>
      <c r="AJ49" s="5">
        <f t="shared" si="14"/>
        <v>0</v>
      </c>
      <c r="AK49" s="5">
        <f t="shared" si="15"/>
        <v>1</v>
      </c>
      <c r="AL49" s="5">
        <f t="shared" si="16"/>
        <v>0</v>
      </c>
      <c r="AM49" s="5">
        <f t="shared" si="17"/>
        <v>0</v>
      </c>
      <c r="AN49" s="5">
        <f t="shared" si="18"/>
        <v>0</v>
      </c>
      <c r="AO49" s="5">
        <f t="shared" si="19"/>
        <v>1</v>
      </c>
      <c r="AR49" s="5">
        <f t="shared" si="20"/>
        <v>2</v>
      </c>
      <c r="AS49" s="5">
        <f t="shared" si="21"/>
        <v>2</v>
      </c>
      <c r="AT49" s="5" t="str">
        <f t="shared" si="22"/>
        <v>Correct</v>
      </c>
      <c r="AU49" s="53" t="s">
        <v>94</v>
      </c>
      <c r="AV49" s="53">
        <v>17</v>
      </c>
      <c r="AW49" s="53" t="s">
        <v>115</v>
      </c>
      <c r="AX49" s="53" t="s">
        <v>310</v>
      </c>
      <c r="AY49" s="53"/>
      <c r="AZ49" s="53" t="s">
        <v>102</v>
      </c>
      <c r="BA49" s="53" t="s">
        <v>355</v>
      </c>
      <c r="BB49" s="53"/>
      <c r="BC49" s="53" t="s">
        <v>133</v>
      </c>
      <c r="BD49" s="53" t="s">
        <v>136</v>
      </c>
      <c r="BE49" s="53" t="s">
        <v>102</v>
      </c>
      <c r="BF49" s="53" t="s">
        <v>91</v>
      </c>
      <c r="BG49" s="53" t="s">
        <v>102</v>
      </c>
      <c r="BH49" s="55" t="s">
        <v>265</v>
      </c>
    </row>
    <row r="50" spans="1:60" x14ac:dyDescent="0.25">
      <c r="A50" s="1">
        <v>49</v>
      </c>
      <c r="B50" s="1" t="s">
        <v>50</v>
      </c>
      <c r="C50" s="1" t="s">
        <v>51</v>
      </c>
      <c r="D50" s="1"/>
      <c r="E50" s="1"/>
      <c r="F50" s="1"/>
      <c r="G50" s="1"/>
      <c r="H50" s="1" t="s">
        <v>55</v>
      </c>
      <c r="I50" s="1"/>
      <c r="J50" s="1"/>
      <c r="K50" s="1"/>
      <c r="L50" s="1"/>
      <c r="M50" s="1"/>
      <c r="N50" s="1"/>
      <c r="O50" s="1"/>
      <c r="P50" s="1"/>
      <c r="Q50" s="1"/>
      <c r="R50" s="1"/>
      <c r="S50" s="1"/>
      <c r="T50" s="1"/>
      <c r="U50" s="5">
        <f t="shared" si="0"/>
        <v>3</v>
      </c>
      <c r="V50" s="5">
        <f t="shared" si="1"/>
        <v>1</v>
      </c>
      <c r="W50" s="16"/>
      <c r="X50" s="5">
        <f t="shared" si="2"/>
        <v>1</v>
      </c>
      <c r="Y50" s="5">
        <f t="shared" si="3"/>
        <v>1</v>
      </c>
      <c r="Z50" s="5">
        <f t="shared" si="4"/>
        <v>0</v>
      </c>
      <c r="AA50" s="5">
        <f t="shared" si="5"/>
        <v>0</v>
      </c>
      <c r="AB50" s="5">
        <f t="shared" si="6"/>
        <v>0</v>
      </c>
      <c r="AC50" s="5">
        <f t="shared" si="7"/>
        <v>0</v>
      </c>
      <c r="AD50" s="5">
        <f t="shared" si="8"/>
        <v>1</v>
      </c>
      <c r="AE50" s="5">
        <f t="shared" si="9"/>
        <v>0</v>
      </c>
      <c r="AF50" s="5">
        <f t="shared" si="10"/>
        <v>0</v>
      </c>
      <c r="AG50" s="5">
        <f t="shared" si="11"/>
        <v>0</v>
      </c>
      <c r="AH50" s="5">
        <f t="shared" si="12"/>
        <v>0</v>
      </c>
      <c r="AI50" s="5">
        <f t="shared" si="13"/>
        <v>0</v>
      </c>
      <c r="AJ50" s="5">
        <f t="shared" si="14"/>
        <v>0</v>
      </c>
      <c r="AK50" s="5">
        <f t="shared" si="15"/>
        <v>0</v>
      </c>
      <c r="AL50" s="5">
        <f t="shared" si="16"/>
        <v>0</v>
      </c>
      <c r="AM50" s="5">
        <f t="shared" si="17"/>
        <v>0</v>
      </c>
      <c r="AN50" s="5">
        <f t="shared" si="18"/>
        <v>0</v>
      </c>
      <c r="AO50" s="5">
        <f t="shared" si="19"/>
        <v>0</v>
      </c>
      <c r="AR50" s="5">
        <f t="shared" si="20"/>
        <v>3</v>
      </c>
      <c r="AS50" s="5">
        <f t="shared" si="21"/>
        <v>3</v>
      </c>
      <c r="AT50" s="5" t="str">
        <f t="shared" si="22"/>
        <v>Correct</v>
      </c>
      <c r="AU50" s="5" t="s">
        <v>94</v>
      </c>
      <c r="AV50" s="5">
        <v>16</v>
      </c>
      <c r="AW50" s="5" t="s">
        <v>95</v>
      </c>
      <c r="AX50" s="5" t="s">
        <v>131</v>
      </c>
      <c r="AY50" s="5"/>
      <c r="AZ50" s="5" t="s">
        <v>102</v>
      </c>
      <c r="BA50" s="5" t="s">
        <v>355</v>
      </c>
      <c r="BB50" s="5" t="s">
        <v>109</v>
      </c>
      <c r="BC50" s="5" t="s">
        <v>133</v>
      </c>
      <c r="BD50" s="5" t="s">
        <v>101</v>
      </c>
      <c r="BE50" s="5" t="s">
        <v>102</v>
      </c>
      <c r="BF50" s="5" t="s">
        <v>91</v>
      </c>
      <c r="BG50" s="5" t="s">
        <v>102</v>
      </c>
      <c r="BH50" s="54" t="s">
        <v>265</v>
      </c>
    </row>
    <row r="51" spans="1:60" x14ac:dyDescent="0.25">
      <c r="A51" s="1">
        <v>50</v>
      </c>
      <c r="B51" s="1"/>
      <c r="C51" s="1"/>
      <c r="D51" s="1"/>
      <c r="E51" s="1"/>
      <c r="F51" s="1"/>
      <c r="G51" s="1"/>
      <c r="H51" s="1"/>
      <c r="I51" s="1"/>
      <c r="J51" s="1"/>
      <c r="K51" s="1"/>
      <c r="L51" s="1" t="s">
        <v>59</v>
      </c>
      <c r="M51" s="1"/>
      <c r="N51" s="1"/>
      <c r="O51" s="1"/>
      <c r="P51" s="1"/>
      <c r="Q51" s="1"/>
      <c r="R51" s="1"/>
      <c r="S51" s="1"/>
      <c r="T51" s="1"/>
      <c r="U51" s="5">
        <f t="shared" si="0"/>
        <v>1</v>
      </c>
      <c r="V51" s="5">
        <f t="shared" si="1"/>
        <v>3</v>
      </c>
      <c r="W51" s="16"/>
      <c r="X51" s="5">
        <f t="shared" si="2"/>
        <v>0</v>
      </c>
      <c r="Y51" s="5">
        <f t="shared" si="3"/>
        <v>0</v>
      </c>
      <c r="Z51" s="5">
        <f t="shared" si="4"/>
        <v>0</v>
      </c>
      <c r="AA51" s="5">
        <f t="shared" si="5"/>
        <v>0</v>
      </c>
      <c r="AB51" s="5">
        <f t="shared" si="6"/>
        <v>0</v>
      </c>
      <c r="AC51" s="5">
        <f t="shared" si="7"/>
        <v>0</v>
      </c>
      <c r="AD51" s="5">
        <f t="shared" si="8"/>
        <v>0</v>
      </c>
      <c r="AE51" s="5">
        <f t="shared" si="9"/>
        <v>0</v>
      </c>
      <c r="AF51" s="5">
        <f t="shared" si="10"/>
        <v>0</v>
      </c>
      <c r="AG51" s="5">
        <f t="shared" si="11"/>
        <v>0</v>
      </c>
      <c r="AH51" s="5">
        <f t="shared" si="12"/>
        <v>1</v>
      </c>
      <c r="AI51" s="5">
        <f t="shared" si="13"/>
        <v>0</v>
      </c>
      <c r="AJ51" s="5">
        <f t="shared" si="14"/>
        <v>0</v>
      </c>
      <c r="AK51" s="5">
        <f t="shared" si="15"/>
        <v>0</v>
      </c>
      <c r="AL51" s="5">
        <f t="shared" si="16"/>
        <v>0</v>
      </c>
      <c r="AM51" s="5">
        <f t="shared" si="17"/>
        <v>0</v>
      </c>
      <c r="AN51" s="5">
        <f t="shared" si="18"/>
        <v>0</v>
      </c>
      <c r="AO51" s="5">
        <f t="shared" si="19"/>
        <v>0</v>
      </c>
      <c r="AR51" s="5">
        <f t="shared" si="20"/>
        <v>1</v>
      </c>
      <c r="AS51" s="5">
        <f t="shared" si="21"/>
        <v>1</v>
      </c>
      <c r="AT51" s="5" t="str">
        <f t="shared" si="22"/>
        <v>Correct</v>
      </c>
      <c r="AU51" s="53" t="s">
        <v>94</v>
      </c>
      <c r="AV51" s="53">
        <v>47</v>
      </c>
      <c r="AW51" s="53" t="s">
        <v>115</v>
      </c>
      <c r="AX51" s="53" t="s">
        <v>313</v>
      </c>
      <c r="AY51" s="53" t="s">
        <v>128</v>
      </c>
      <c r="AZ51" s="53" t="s">
        <v>98</v>
      </c>
      <c r="BA51" s="53" t="s">
        <v>80</v>
      </c>
      <c r="BB51" s="53" t="s">
        <v>99</v>
      </c>
      <c r="BC51" s="53" t="s">
        <v>133</v>
      </c>
      <c r="BD51" s="53" t="s">
        <v>101</v>
      </c>
      <c r="BE51" s="53"/>
      <c r="BF51" s="53" t="s">
        <v>90</v>
      </c>
      <c r="BG51" s="53"/>
      <c r="BH51" s="55" t="s">
        <v>265</v>
      </c>
    </row>
    <row r="52" spans="1:60" x14ac:dyDescent="0.25">
      <c r="A52" s="1">
        <v>51</v>
      </c>
      <c r="B52" s="1" t="s">
        <v>50</v>
      </c>
      <c r="C52" s="1"/>
      <c r="D52" s="1"/>
      <c r="E52" s="1" t="s">
        <v>20</v>
      </c>
      <c r="F52" s="1"/>
      <c r="G52" s="1"/>
      <c r="H52" s="1"/>
      <c r="I52" s="1" t="s">
        <v>56</v>
      </c>
      <c r="J52" s="1"/>
      <c r="K52" s="1"/>
      <c r="L52" s="1"/>
      <c r="M52" s="1"/>
      <c r="N52" s="1"/>
      <c r="O52" s="1"/>
      <c r="P52" s="1"/>
      <c r="Q52" s="1"/>
      <c r="R52" s="1"/>
      <c r="S52" s="1"/>
      <c r="T52" s="1"/>
      <c r="U52" s="5">
        <f t="shared" si="0"/>
        <v>3</v>
      </c>
      <c r="V52" s="5">
        <f t="shared" si="1"/>
        <v>1</v>
      </c>
      <c r="W52" s="16"/>
      <c r="X52" s="5">
        <f t="shared" si="2"/>
        <v>1</v>
      </c>
      <c r="Y52" s="5">
        <f t="shared" si="3"/>
        <v>0</v>
      </c>
      <c r="Z52" s="5">
        <f t="shared" si="4"/>
        <v>0</v>
      </c>
      <c r="AA52" s="5">
        <f t="shared" si="5"/>
        <v>1</v>
      </c>
      <c r="AB52" s="5">
        <f t="shared" si="6"/>
        <v>0</v>
      </c>
      <c r="AC52" s="5">
        <f t="shared" si="7"/>
        <v>0</v>
      </c>
      <c r="AD52" s="5">
        <f t="shared" si="8"/>
        <v>0</v>
      </c>
      <c r="AE52" s="5">
        <f t="shared" si="9"/>
        <v>1</v>
      </c>
      <c r="AF52" s="5">
        <f t="shared" si="10"/>
        <v>0</v>
      </c>
      <c r="AG52" s="5">
        <f t="shared" si="11"/>
        <v>0</v>
      </c>
      <c r="AH52" s="5">
        <f t="shared" si="12"/>
        <v>0</v>
      </c>
      <c r="AI52" s="5">
        <f t="shared" si="13"/>
        <v>0</v>
      </c>
      <c r="AJ52" s="5">
        <f t="shared" si="14"/>
        <v>0</v>
      </c>
      <c r="AK52" s="5">
        <f t="shared" si="15"/>
        <v>0</v>
      </c>
      <c r="AL52" s="5">
        <f t="shared" si="16"/>
        <v>0</v>
      </c>
      <c r="AM52" s="5">
        <f t="shared" si="17"/>
        <v>0</v>
      </c>
      <c r="AN52" s="5">
        <f t="shared" si="18"/>
        <v>0</v>
      </c>
      <c r="AO52" s="5">
        <f t="shared" si="19"/>
        <v>0</v>
      </c>
      <c r="AR52" s="5">
        <f t="shared" si="20"/>
        <v>3</v>
      </c>
      <c r="AS52" s="5">
        <f t="shared" si="21"/>
        <v>3</v>
      </c>
      <c r="AT52" s="5" t="str">
        <f t="shared" si="22"/>
        <v>Correct</v>
      </c>
      <c r="AU52" s="5" t="s">
        <v>94</v>
      </c>
      <c r="AV52" s="5">
        <v>39</v>
      </c>
      <c r="AW52" s="5" t="s">
        <v>115</v>
      </c>
      <c r="AX52" s="5" t="s">
        <v>314</v>
      </c>
      <c r="AY52" s="5" t="s">
        <v>271</v>
      </c>
      <c r="AZ52" s="5" t="s">
        <v>98</v>
      </c>
      <c r="BA52" s="5" t="s">
        <v>80</v>
      </c>
      <c r="BB52" s="5" t="s">
        <v>99</v>
      </c>
      <c r="BC52" s="5" t="s">
        <v>133</v>
      </c>
      <c r="BD52" s="5" t="s">
        <v>125</v>
      </c>
      <c r="BE52" s="5" t="s">
        <v>102</v>
      </c>
      <c r="BF52" s="5" t="s">
        <v>90</v>
      </c>
      <c r="BG52" s="5" t="s">
        <v>98</v>
      </c>
      <c r="BH52" s="54" t="s">
        <v>265</v>
      </c>
    </row>
    <row r="53" spans="1:60" x14ac:dyDescent="0.25">
      <c r="A53" s="1">
        <v>52</v>
      </c>
      <c r="B53" s="1"/>
      <c r="C53" s="1"/>
      <c r="D53" s="1"/>
      <c r="E53" s="1"/>
      <c r="F53" s="1"/>
      <c r="G53" s="1"/>
      <c r="H53" s="1"/>
      <c r="I53" s="1" t="s">
        <v>56</v>
      </c>
      <c r="J53" s="1"/>
      <c r="K53" s="1"/>
      <c r="L53" s="1"/>
      <c r="M53" s="1"/>
      <c r="N53" s="1" t="s">
        <v>26</v>
      </c>
      <c r="O53" s="1"/>
      <c r="P53" s="1"/>
      <c r="Q53" s="1"/>
      <c r="R53" s="1"/>
      <c r="S53" s="1"/>
      <c r="T53" s="1"/>
      <c r="U53" s="5">
        <f t="shared" si="0"/>
        <v>2</v>
      </c>
      <c r="V53" s="5">
        <f t="shared" si="1"/>
        <v>1.5</v>
      </c>
      <c r="W53" s="16"/>
      <c r="X53" s="5">
        <f t="shared" si="2"/>
        <v>0</v>
      </c>
      <c r="Y53" s="5">
        <f t="shared" si="3"/>
        <v>0</v>
      </c>
      <c r="Z53" s="5">
        <f t="shared" si="4"/>
        <v>0</v>
      </c>
      <c r="AA53" s="5">
        <f t="shared" si="5"/>
        <v>0</v>
      </c>
      <c r="AB53" s="5">
        <f t="shared" si="6"/>
        <v>0</v>
      </c>
      <c r="AC53" s="5">
        <f t="shared" si="7"/>
        <v>0</v>
      </c>
      <c r="AD53" s="5">
        <f t="shared" si="8"/>
        <v>0</v>
      </c>
      <c r="AE53" s="5">
        <f t="shared" si="9"/>
        <v>1</v>
      </c>
      <c r="AF53" s="5">
        <f t="shared" si="10"/>
        <v>0</v>
      </c>
      <c r="AG53" s="5">
        <f t="shared" si="11"/>
        <v>0</v>
      </c>
      <c r="AH53" s="5">
        <f t="shared" si="12"/>
        <v>0</v>
      </c>
      <c r="AI53" s="5">
        <f t="shared" si="13"/>
        <v>0</v>
      </c>
      <c r="AJ53" s="5">
        <f t="shared" si="14"/>
        <v>1</v>
      </c>
      <c r="AK53" s="5">
        <f t="shared" si="15"/>
        <v>0</v>
      </c>
      <c r="AL53" s="5">
        <f t="shared" si="16"/>
        <v>0</v>
      </c>
      <c r="AM53" s="5">
        <f t="shared" si="17"/>
        <v>0</v>
      </c>
      <c r="AN53" s="5">
        <f t="shared" si="18"/>
        <v>0</v>
      </c>
      <c r="AO53" s="5">
        <f t="shared" si="19"/>
        <v>0</v>
      </c>
      <c r="AR53" s="5">
        <f t="shared" si="20"/>
        <v>2</v>
      </c>
      <c r="AS53" s="5">
        <f t="shared" si="21"/>
        <v>2</v>
      </c>
      <c r="AT53" s="5" t="str">
        <f t="shared" si="22"/>
        <v>Correct</v>
      </c>
      <c r="AU53" s="53" t="s">
        <v>94</v>
      </c>
      <c r="AV53" s="53">
        <v>39</v>
      </c>
      <c r="AW53" s="53" t="s">
        <v>115</v>
      </c>
      <c r="AX53" s="53" t="s">
        <v>315</v>
      </c>
      <c r="AY53" s="53" t="s">
        <v>271</v>
      </c>
      <c r="AZ53" s="53" t="s">
        <v>98</v>
      </c>
      <c r="BA53" s="53" t="s">
        <v>80</v>
      </c>
      <c r="BB53" s="53" t="s">
        <v>99</v>
      </c>
      <c r="BC53" s="53" t="s">
        <v>133</v>
      </c>
      <c r="BD53" s="53" t="s">
        <v>123</v>
      </c>
      <c r="BE53" s="53" t="s">
        <v>102</v>
      </c>
      <c r="BF53" s="53" t="s">
        <v>90</v>
      </c>
      <c r="BG53" s="53" t="s">
        <v>98</v>
      </c>
      <c r="BH53" s="55" t="s">
        <v>265</v>
      </c>
    </row>
    <row r="54" spans="1:60" x14ac:dyDescent="0.25">
      <c r="A54" s="1">
        <v>53</v>
      </c>
      <c r="B54" s="1"/>
      <c r="C54" s="1"/>
      <c r="D54" s="1"/>
      <c r="E54" s="1"/>
      <c r="F54" s="1"/>
      <c r="G54" s="1"/>
      <c r="H54" s="1"/>
      <c r="I54" s="1"/>
      <c r="J54" s="1"/>
      <c r="K54" s="1"/>
      <c r="L54" s="1"/>
      <c r="M54" s="1"/>
      <c r="N54" s="1"/>
      <c r="O54" s="1"/>
      <c r="P54" s="1"/>
      <c r="Q54" s="1"/>
      <c r="R54" s="1"/>
      <c r="S54" s="1" t="s">
        <v>64</v>
      </c>
      <c r="T54" s="1"/>
      <c r="U54" s="5">
        <f t="shared" si="0"/>
        <v>1</v>
      </c>
      <c r="V54" s="5">
        <f t="shared" si="1"/>
        <v>3</v>
      </c>
      <c r="W54" s="16"/>
      <c r="X54" s="5">
        <f t="shared" si="2"/>
        <v>0</v>
      </c>
      <c r="Y54" s="5">
        <f t="shared" si="3"/>
        <v>0</v>
      </c>
      <c r="Z54" s="5">
        <f t="shared" si="4"/>
        <v>0</v>
      </c>
      <c r="AA54" s="5">
        <f t="shared" si="5"/>
        <v>0</v>
      </c>
      <c r="AB54" s="5">
        <f t="shared" si="6"/>
        <v>0</v>
      </c>
      <c r="AC54" s="5">
        <f t="shared" si="7"/>
        <v>0</v>
      </c>
      <c r="AD54" s="5">
        <f t="shared" si="8"/>
        <v>0</v>
      </c>
      <c r="AE54" s="5">
        <f t="shared" si="9"/>
        <v>0</v>
      </c>
      <c r="AF54" s="5">
        <f t="shared" si="10"/>
        <v>0</v>
      </c>
      <c r="AG54" s="5">
        <f t="shared" si="11"/>
        <v>0</v>
      </c>
      <c r="AH54" s="5">
        <f t="shared" si="12"/>
        <v>0</v>
      </c>
      <c r="AI54" s="5">
        <f t="shared" si="13"/>
        <v>0</v>
      </c>
      <c r="AJ54" s="5">
        <f t="shared" si="14"/>
        <v>0</v>
      </c>
      <c r="AK54" s="5">
        <f t="shared" si="15"/>
        <v>0</v>
      </c>
      <c r="AL54" s="5">
        <f t="shared" si="16"/>
        <v>0</v>
      </c>
      <c r="AM54" s="5">
        <f t="shared" si="17"/>
        <v>0</v>
      </c>
      <c r="AN54" s="5">
        <f t="shared" si="18"/>
        <v>0</v>
      </c>
      <c r="AO54" s="5">
        <f t="shared" si="19"/>
        <v>1</v>
      </c>
      <c r="AR54" s="5">
        <f t="shared" si="20"/>
        <v>1</v>
      </c>
      <c r="AS54" s="5">
        <f t="shared" si="21"/>
        <v>1</v>
      </c>
      <c r="AT54" s="5" t="str">
        <f t="shared" si="22"/>
        <v>Correct</v>
      </c>
      <c r="AU54" s="5" t="s">
        <v>105</v>
      </c>
      <c r="AV54" s="5">
        <v>48</v>
      </c>
      <c r="AW54" s="5" t="s">
        <v>115</v>
      </c>
      <c r="AX54" s="5" t="s">
        <v>316</v>
      </c>
      <c r="AY54" s="5" t="s">
        <v>128</v>
      </c>
      <c r="AZ54" s="5" t="s">
        <v>98</v>
      </c>
      <c r="BA54" s="5" t="s">
        <v>80</v>
      </c>
      <c r="BB54" s="5" t="s">
        <v>99</v>
      </c>
      <c r="BC54" s="5" t="s">
        <v>103</v>
      </c>
      <c r="BD54" s="5" t="s">
        <v>101</v>
      </c>
      <c r="BE54" s="5" t="s">
        <v>102</v>
      </c>
      <c r="BF54" s="5" t="s">
        <v>90</v>
      </c>
      <c r="BG54" s="5" t="s">
        <v>98</v>
      </c>
      <c r="BH54" s="54" t="s">
        <v>265</v>
      </c>
    </row>
    <row r="55" spans="1:60" x14ac:dyDescent="0.25">
      <c r="A55" s="1">
        <v>54</v>
      </c>
      <c r="B55" s="1"/>
      <c r="C55" s="1"/>
      <c r="D55" s="1"/>
      <c r="E55" s="1"/>
      <c r="F55" s="1"/>
      <c r="G55" s="1"/>
      <c r="H55" s="1"/>
      <c r="I55" s="1"/>
      <c r="J55" s="1"/>
      <c r="K55" s="1" t="s">
        <v>58</v>
      </c>
      <c r="L55" s="1"/>
      <c r="M55" s="1"/>
      <c r="N55" s="1"/>
      <c r="O55" s="1"/>
      <c r="P55" s="1"/>
      <c r="Q55" s="1"/>
      <c r="R55" s="1"/>
      <c r="S55" s="1" t="s">
        <v>64</v>
      </c>
      <c r="T55" s="1"/>
      <c r="U55" s="5">
        <f t="shared" si="0"/>
        <v>2</v>
      </c>
      <c r="V55" s="5">
        <f t="shared" si="1"/>
        <v>1.5</v>
      </c>
      <c r="W55" s="16"/>
      <c r="X55" s="5">
        <f t="shared" si="2"/>
        <v>0</v>
      </c>
      <c r="Y55" s="5">
        <f t="shared" si="3"/>
        <v>0</v>
      </c>
      <c r="Z55" s="5">
        <f t="shared" si="4"/>
        <v>0</v>
      </c>
      <c r="AA55" s="5">
        <f t="shared" si="5"/>
        <v>0</v>
      </c>
      <c r="AB55" s="5">
        <f t="shared" si="6"/>
        <v>0</v>
      </c>
      <c r="AC55" s="5">
        <f t="shared" si="7"/>
        <v>0</v>
      </c>
      <c r="AD55" s="5">
        <f t="shared" si="8"/>
        <v>0</v>
      </c>
      <c r="AE55" s="5">
        <f t="shared" si="9"/>
        <v>0</v>
      </c>
      <c r="AF55" s="5">
        <f t="shared" si="10"/>
        <v>0</v>
      </c>
      <c r="AG55" s="5">
        <f t="shared" si="11"/>
        <v>1</v>
      </c>
      <c r="AH55" s="5">
        <f t="shared" si="12"/>
        <v>0</v>
      </c>
      <c r="AI55" s="5">
        <f t="shared" si="13"/>
        <v>0</v>
      </c>
      <c r="AJ55" s="5">
        <f t="shared" si="14"/>
        <v>0</v>
      </c>
      <c r="AK55" s="5">
        <f t="shared" si="15"/>
        <v>0</v>
      </c>
      <c r="AL55" s="5">
        <f t="shared" si="16"/>
        <v>0</v>
      </c>
      <c r="AM55" s="5">
        <f t="shared" si="17"/>
        <v>0</v>
      </c>
      <c r="AN55" s="5">
        <f t="shared" si="18"/>
        <v>0</v>
      </c>
      <c r="AO55" s="5">
        <f t="shared" si="19"/>
        <v>1</v>
      </c>
      <c r="AR55" s="5">
        <f t="shared" si="20"/>
        <v>2</v>
      </c>
      <c r="AS55" s="5">
        <f t="shared" si="21"/>
        <v>2</v>
      </c>
      <c r="AT55" s="5" t="str">
        <f t="shared" si="22"/>
        <v>Correct</v>
      </c>
      <c r="AU55" s="53" t="s">
        <v>94</v>
      </c>
      <c r="AV55" s="53">
        <v>25</v>
      </c>
      <c r="AW55" s="53" t="s">
        <v>95</v>
      </c>
      <c r="AX55" s="53" t="s">
        <v>138</v>
      </c>
      <c r="AY55" s="53" t="s">
        <v>134</v>
      </c>
      <c r="AZ55" s="53" t="s">
        <v>102</v>
      </c>
      <c r="BA55" s="53" t="s">
        <v>81</v>
      </c>
      <c r="BB55" s="53" t="s">
        <v>99</v>
      </c>
      <c r="BC55" s="53" t="s">
        <v>100</v>
      </c>
      <c r="BD55" s="53" t="s">
        <v>101</v>
      </c>
      <c r="BE55" s="53" t="s">
        <v>102</v>
      </c>
      <c r="BF55" s="53" t="s">
        <v>90</v>
      </c>
      <c r="BG55" s="53" t="s">
        <v>102</v>
      </c>
      <c r="BH55" s="55" t="s">
        <v>265</v>
      </c>
    </row>
    <row r="56" spans="1:60" x14ac:dyDescent="0.25">
      <c r="A56" s="1">
        <v>55</v>
      </c>
      <c r="B56" s="1" t="s">
        <v>50</v>
      </c>
      <c r="C56" s="1"/>
      <c r="D56" s="1"/>
      <c r="E56" s="1"/>
      <c r="F56" s="1"/>
      <c r="G56" s="1"/>
      <c r="H56" s="1" t="s">
        <v>55</v>
      </c>
      <c r="I56" s="1"/>
      <c r="J56" s="1"/>
      <c r="K56" s="1"/>
      <c r="L56" s="1"/>
      <c r="M56" s="1"/>
      <c r="N56" s="1"/>
      <c r="O56" s="1"/>
      <c r="P56" s="1"/>
      <c r="Q56" s="1"/>
      <c r="R56" s="1"/>
      <c r="S56" s="1" t="s">
        <v>64</v>
      </c>
      <c r="T56" s="1"/>
      <c r="U56" s="5">
        <f t="shared" si="0"/>
        <v>3</v>
      </c>
      <c r="V56" s="5">
        <f t="shared" si="1"/>
        <v>1</v>
      </c>
      <c r="W56" s="16"/>
      <c r="X56" s="5">
        <f t="shared" si="2"/>
        <v>1</v>
      </c>
      <c r="Y56" s="5">
        <f t="shared" si="3"/>
        <v>0</v>
      </c>
      <c r="Z56" s="5">
        <f t="shared" si="4"/>
        <v>0</v>
      </c>
      <c r="AA56" s="5">
        <f t="shared" si="5"/>
        <v>0</v>
      </c>
      <c r="AB56" s="5">
        <f t="shared" si="6"/>
        <v>0</v>
      </c>
      <c r="AC56" s="5">
        <f t="shared" si="7"/>
        <v>0</v>
      </c>
      <c r="AD56" s="5">
        <f t="shared" si="8"/>
        <v>1</v>
      </c>
      <c r="AE56" s="5">
        <f t="shared" si="9"/>
        <v>0</v>
      </c>
      <c r="AF56" s="5">
        <f t="shared" si="10"/>
        <v>0</v>
      </c>
      <c r="AG56" s="5">
        <f t="shared" si="11"/>
        <v>0</v>
      </c>
      <c r="AH56" s="5">
        <f t="shared" si="12"/>
        <v>0</v>
      </c>
      <c r="AI56" s="5">
        <f t="shared" si="13"/>
        <v>0</v>
      </c>
      <c r="AJ56" s="5">
        <f t="shared" si="14"/>
        <v>0</v>
      </c>
      <c r="AK56" s="5">
        <f t="shared" si="15"/>
        <v>0</v>
      </c>
      <c r="AL56" s="5">
        <f t="shared" si="16"/>
        <v>0</v>
      </c>
      <c r="AM56" s="5">
        <f t="shared" si="17"/>
        <v>0</v>
      </c>
      <c r="AN56" s="5">
        <f t="shared" si="18"/>
        <v>0</v>
      </c>
      <c r="AO56" s="5">
        <f t="shared" si="19"/>
        <v>1</v>
      </c>
      <c r="AR56" s="5">
        <f t="shared" si="20"/>
        <v>3</v>
      </c>
      <c r="AS56" s="5">
        <f t="shared" si="21"/>
        <v>3</v>
      </c>
      <c r="AT56" s="5" t="str">
        <f t="shared" si="22"/>
        <v>Correct</v>
      </c>
      <c r="AU56" s="5" t="s">
        <v>94</v>
      </c>
      <c r="AV56" s="5">
        <v>13</v>
      </c>
      <c r="AW56" s="5" t="s">
        <v>95</v>
      </c>
      <c r="AX56" s="5" t="s">
        <v>131</v>
      </c>
      <c r="AY56" s="5" t="s">
        <v>346</v>
      </c>
      <c r="AZ56" s="5" t="s">
        <v>102</v>
      </c>
      <c r="BA56" s="5" t="s">
        <v>355</v>
      </c>
      <c r="BB56" s="5" t="s">
        <v>99</v>
      </c>
      <c r="BC56" s="5" t="s">
        <v>132</v>
      </c>
      <c r="BD56" s="5" t="s">
        <v>123</v>
      </c>
      <c r="BE56" s="5" t="s">
        <v>102</v>
      </c>
      <c r="BF56" s="5" t="s">
        <v>90</v>
      </c>
      <c r="BG56" s="5" t="s">
        <v>102</v>
      </c>
      <c r="BH56" s="54" t="s">
        <v>265</v>
      </c>
    </row>
    <row r="57" spans="1:60" x14ac:dyDescent="0.25">
      <c r="A57" s="1">
        <v>56</v>
      </c>
      <c r="B57" s="1" t="s">
        <v>50</v>
      </c>
      <c r="C57" s="1"/>
      <c r="D57" s="1"/>
      <c r="E57" s="1" t="s">
        <v>20</v>
      </c>
      <c r="F57" s="1"/>
      <c r="G57" s="1"/>
      <c r="H57" s="1" t="s">
        <v>55</v>
      </c>
      <c r="I57" s="1"/>
      <c r="J57" s="1"/>
      <c r="K57" s="1" t="s">
        <v>58</v>
      </c>
      <c r="L57" s="1"/>
      <c r="M57" s="1"/>
      <c r="N57" s="1"/>
      <c r="O57" s="1"/>
      <c r="P57" s="1"/>
      <c r="Q57" s="1"/>
      <c r="R57" s="1"/>
      <c r="S57" s="1"/>
      <c r="T57" s="1"/>
      <c r="U57" s="5">
        <f t="shared" si="0"/>
        <v>4</v>
      </c>
      <c r="V57" s="5">
        <f t="shared" si="1"/>
        <v>0.75</v>
      </c>
      <c r="W57" s="16"/>
      <c r="X57" s="5">
        <f t="shared" si="2"/>
        <v>0.75</v>
      </c>
      <c r="Y57" s="5">
        <f t="shared" si="3"/>
        <v>0</v>
      </c>
      <c r="Z57" s="5">
        <f t="shared" si="4"/>
        <v>0</v>
      </c>
      <c r="AA57" s="5">
        <f t="shared" si="5"/>
        <v>0.75</v>
      </c>
      <c r="AB57" s="5">
        <f t="shared" si="6"/>
        <v>0</v>
      </c>
      <c r="AC57" s="5">
        <f t="shared" si="7"/>
        <v>0</v>
      </c>
      <c r="AD57" s="5">
        <f t="shared" si="8"/>
        <v>0.75</v>
      </c>
      <c r="AE57" s="5">
        <f t="shared" si="9"/>
        <v>0</v>
      </c>
      <c r="AF57" s="5">
        <f t="shared" si="10"/>
        <v>0</v>
      </c>
      <c r="AG57" s="5">
        <f t="shared" si="11"/>
        <v>0.75</v>
      </c>
      <c r="AH57" s="5">
        <f t="shared" si="12"/>
        <v>0</v>
      </c>
      <c r="AI57" s="5">
        <f t="shared" si="13"/>
        <v>0</v>
      </c>
      <c r="AJ57" s="5">
        <f t="shared" si="14"/>
        <v>0</v>
      </c>
      <c r="AK57" s="5">
        <f t="shared" si="15"/>
        <v>0</v>
      </c>
      <c r="AL57" s="5">
        <f t="shared" si="16"/>
        <v>0</v>
      </c>
      <c r="AM57" s="5">
        <f t="shared" si="17"/>
        <v>0</v>
      </c>
      <c r="AN57" s="5">
        <f t="shared" si="18"/>
        <v>0</v>
      </c>
      <c r="AO57" s="5">
        <f t="shared" si="19"/>
        <v>0</v>
      </c>
      <c r="AR57" s="5">
        <f t="shared" si="20"/>
        <v>3</v>
      </c>
      <c r="AS57" s="5">
        <f t="shared" si="21"/>
        <v>4</v>
      </c>
      <c r="AT57" s="5" t="str">
        <f t="shared" si="22"/>
        <v>Correct</v>
      </c>
      <c r="AU57" s="53" t="s">
        <v>105</v>
      </c>
      <c r="AV57" s="53">
        <v>49</v>
      </c>
      <c r="AW57" s="53" t="s">
        <v>95</v>
      </c>
      <c r="AX57" s="53" t="s">
        <v>131</v>
      </c>
      <c r="AY57" s="53" t="s">
        <v>107</v>
      </c>
      <c r="AZ57" s="53"/>
      <c r="BA57" s="53" t="s">
        <v>80</v>
      </c>
      <c r="BB57" s="53" t="s">
        <v>99</v>
      </c>
      <c r="BC57" s="53" t="s">
        <v>132</v>
      </c>
      <c r="BD57" s="53" t="s">
        <v>101</v>
      </c>
      <c r="BE57" s="53" t="s">
        <v>102</v>
      </c>
      <c r="BF57" s="53" t="s">
        <v>90</v>
      </c>
      <c r="BG57" s="53" t="s">
        <v>102</v>
      </c>
      <c r="BH57" s="55" t="s">
        <v>265</v>
      </c>
    </row>
    <row r="58" spans="1:60" x14ac:dyDescent="0.25">
      <c r="A58" s="1">
        <v>57</v>
      </c>
      <c r="B58" s="1" t="s">
        <v>50</v>
      </c>
      <c r="C58" s="1"/>
      <c r="D58" s="1"/>
      <c r="E58" s="1" t="s">
        <v>20</v>
      </c>
      <c r="F58" s="1"/>
      <c r="G58" s="1"/>
      <c r="H58" s="1"/>
      <c r="I58" s="1"/>
      <c r="J58" s="1"/>
      <c r="K58" s="1" t="s">
        <v>58</v>
      </c>
      <c r="L58" s="1"/>
      <c r="M58" s="1"/>
      <c r="N58" s="1"/>
      <c r="O58" s="1"/>
      <c r="P58" s="1"/>
      <c r="Q58" s="1"/>
      <c r="R58" s="1"/>
      <c r="S58" s="1"/>
      <c r="T58" s="1"/>
      <c r="U58" s="5">
        <f t="shared" si="0"/>
        <v>3</v>
      </c>
      <c r="V58" s="5">
        <f t="shared" si="1"/>
        <v>1</v>
      </c>
      <c r="W58" s="16"/>
      <c r="X58" s="5">
        <f t="shared" si="2"/>
        <v>1</v>
      </c>
      <c r="Y58" s="5">
        <f t="shared" si="3"/>
        <v>0</v>
      </c>
      <c r="Z58" s="5">
        <f t="shared" si="4"/>
        <v>0</v>
      </c>
      <c r="AA58" s="5">
        <f t="shared" si="5"/>
        <v>1</v>
      </c>
      <c r="AB58" s="5">
        <f t="shared" si="6"/>
        <v>0</v>
      </c>
      <c r="AC58" s="5">
        <f t="shared" si="7"/>
        <v>0</v>
      </c>
      <c r="AD58" s="5">
        <f t="shared" si="8"/>
        <v>0</v>
      </c>
      <c r="AE58" s="5">
        <f t="shared" si="9"/>
        <v>0</v>
      </c>
      <c r="AF58" s="5">
        <f t="shared" si="10"/>
        <v>0</v>
      </c>
      <c r="AG58" s="5">
        <f t="shared" si="11"/>
        <v>1</v>
      </c>
      <c r="AH58" s="5">
        <f t="shared" si="12"/>
        <v>0</v>
      </c>
      <c r="AI58" s="5">
        <f t="shared" si="13"/>
        <v>0</v>
      </c>
      <c r="AJ58" s="5">
        <f t="shared" si="14"/>
        <v>0</v>
      </c>
      <c r="AK58" s="5">
        <f t="shared" si="15"/>
        <v>0</v>
      </c>
      <c r="AL58" s="5">
        <f t="shared" si="16"/>
        <v>0</v>
      </c>
      <c r="AM58" s="5">
        <f t="shared" si="17"/>
        <v>0</v>
      </c>
      <c r="AN58" s="5">
        <f t="shared" si="18"/>
        <v>0</v>
      </c>
      <c r="AO58" s="5">
        <f t="shared" si="19"/>
        <v>0</v>
      </c>
      <c r="AR58" s="5">
        <f t="shared" si="20"/>
        <v>3</v>
      </c>
      <c r="AS58" s="5">
        <f t="shared" si="21"/>
        <v>3</v>
      </c>
      <c r="AT58" s="5" t="str">
        <f t="shared" si="22"/>
        <v>Correct</v>
      </c>
      <c r="AU58" s="5" t="s">
        <v>94</v>
      </c>
      <c r="AV58" s="5">
        <v>42</v>
      </c>
      <c r="AW58" s="5" t="s">
        <v>95</v>
      </c>
      <c r="AX58" s="5" t="s">
        <v>131</v>
      </c>
      <c r="AY58" s="5" t="s">
        <v>107</v>
      </c>
      <c r="AZ58" s="5" t="s">
        <v>102</v>
      </c>
      <c r="BA58" s="5" t="s">
        <v>355</v>
      </c>
      <c r="BB58" s="5" t="s">
        <v>99</v>
      </c>
      <c r="BC58" s="5" t="s">
        <v>132</v>
      </c>
      <c r="BD58" s="5" t="s">
        <v>101</v>
      </c>
      <c r="BE58" s="5" t="s">
        <v>102</v>
      </c>
      <c r="BF58" s="5" t="s">
        <v>90</v>
      </c>
      <c r="BG58" s="5" t="s">
        <v>102</v>
      </c>
      <c r="BH58" s="54" t="s">
        <v>265</v>
      </c>
    </row>
    <row r="59" spans="1:60" x14ac:dyDescent="0.25">
      <c r="A59" s="1">
        <v>58</v>
      </c>
      <c r="B59" s="1"/>
      <c r="C59" s="1" t="s">
        <v>51</v>
      </c>
      <c r="D59" s="1"/>
      <c r="E59" s="1"/>
      <c r="F59" s="1"/>
      <c r="G59" s="1" t="s">
        <v>54</v>
      </c>
      <c r="H59" s="1"/>
      <c r="I59" s="1"/>
      <c r="J59" s="1"/>
      <c r="K59" s="1"/>
      <c r="L59" s="1"/>
      <c r="M59" s="1"/>
      <c r="N59" s="1"/>
      <c r="O59" s="1"/>
      <c r="P59" s="1"/>
      <c r="Q59" s="1" t="s">
        <v>62</v>
      </c>
      <c r="R59" s="1"/>
      <c r="S59" s="1"/>
      <c r="T59" s="1"/>
      <c r="U59" s="5">
        <f t="shared" si="0"/>
        <v>3</v>
      </c>
      <c r="V59" s="5">
        <f t="shared" si="1"/>
        <v>1</v>
      </c>
      <c r="W59" s="16"/>
      <c r="X59" s="5">
        <f t="shared" si="2"/>
        <v>0</v>
      </c>
      <c r="Y59" s="5">
        <f t="shared" si="3"/>
        <v>1</v>
      </c>
      <c r="Z59" s="5">
        <f t="shared" si="4"/>
        <v>0</v>
      </c>
      <c r="AA59" s="5">
        <f t="shared" si="5"/>
        <v>0</v>
      </c>
      <c r="AB59" s="5">
        <f t="shared" si="6"/>
        <v>0</v>
      </c>
      <c r="AC59" s="5">
        <f t="shared" si="7"/>
        <v>1</v>
      </c>
      <c r="AD59" s="5">
        <f t="shared" si="8"/>
        <v>0</v>
      </c>
      <c r="AE59" s="5">
        <f t="shared" si="9"/>
        <v>0</v>
      </c>
      <c r="AF59" s="5">
        <f t="shared" si="10"/>
        <v>0</v>
      </c>
      <c r="AG59" s="5">
        <f t="shared" si="11"/>
        <v>0</v>
      </c>
      <c r="AH59" s="5">
        <f t="shared" si="12"/>
        <v>0</v>
      </c>
      <c r="AI59" s="5">
        <f t="shared" si="13"/>
        <v>0</v>
      </c>
      <c r="AJ59" s="5">
        <f t="shared" si="14"/>
        <v>0</v>
      </c>
      <c r="AK59" s="5">
        <f t="shared" si="15"/>
        <v>0</v>
      </c>
      <c r="AL59" s="5">
        <f t="shared" si="16"/>
        <v>0</v>
      </c>
      <c r="AM59" s="5">
        <f t="shared" si="17"/>
        <v>1</v>
      </c>
      <c r="AN59" s="5">
        <f t="shared" si="18"/>
        <v>0</v>
      </c>
      <c r="AO59" s="5">
        <f t="shared" si="19"/>
        <v>0</v>
      </c>
      <c r="AR59" s="5">
        <f t="shared" si="20"/>
        <v>3</v>
      </c>
      <c r="AS59" s="5">
        <f t="shared" si="21"/>
        <v>3</v>
      </c>
      <c r="AT59" s="5" t="str">
        <f t="shared" si="22"/>
        <v>Correct</v>
      </c>
      <c r="AU59" s="53" t="s">
        <v>105</v>
      </c>
      <c r="AV59" s="53">
        <v>65</v>
      </c>
      <c r="AW59" s="53" t="s">
        <v>95</v>
      </c>
      <c r="AX59" s="53" t="s">
        <v>131</v>
      </c>
      <c r="AY59" s="53"/>
      <c r="AZ59" s="53" t="s">
        <v>102</v>
      </c>
      <c r="BA59" s="53" t="s">
        <v>81</v>
      </c>
      <c r="BB59" s="53" t="s">
        <v>109</v>
      </c>
      <c r="BC59" s="53" t="s">
        <v>132</v>
      </c>
      <c r="BD59" s="53" t="s">
        <v>101</v>
      </c>
      <c r="BE59" s="53"/>
      <c r="BF59" s="53" t="s">
        <v>93</v>
      </c>
      <c r="BG59" s="53"/>
      <c r="BH59" s="55" t="s">
        <v>265</v>
      </c>
    </row>
    <row r="60" spans="1:60" x14ac:dyDescent="0.25">
      <c r="A60" s="1">
        <v>59</v>
      </c>
      <c r="B60" s="1" t="s">
        <v>50</v>
      </c>
      <c r="C60" s="1" t="s">
        <v>51</v>
      </c>
      <c r="D60" s="1"/>
      <c r="E60" s="1"/>
      <c r="F60" s="1"/>
      <c r="G60" s="1"/>
      <c r="H60" s="1"/>
      <c r="I60" s="1"/>
      <c r="J60" s="1"/>
      <c r="K60" s="1"/>
      <c r="L60" s="1"/>
      <c r="M60" s="1"/>
      <c r="N60" s="1" t="s">
        <v>26</v>
      </c>
      <c r="O60" s="1"/>
      <c r="P60" s="1"/>
      <c r="Q60" s="1"/>
      <c r="R60" s="1"/>
      <c r="S60" s="1"/>
      <c r="T60" s="1"/>
      <c r="U60" s="5">
        <f t="shared" si="0"/>
        <v>3</v>
      </c>
      <c r="V60" s="5">
        <f t="shared" si="1"/>
        <v>1</v>
      </c>
      <c r="W60" s="16"/>
      <c r="X60" s="5">
        <f t="shared" si="2"/>
        <v>1</v>
      </c>
      <c r="Y60" s="5">
        <f t="shared" si="3"/>
        <v>1</v>
      </c>
      <c r="Z60" s="5">
        <f t="shared" si="4"/>
        <v>0</v>
      </c>
      <c r="AA60" s="5">
        <f t="shared" si="5"/>
        <v>0</v>
      </c>
      <c r="AB60" s="5">
        <f t="shared" si="6"/>
        <v>0</v>
      </c>
      <c r="AC60" s="5">
        <f t="shared" si="7"/>
        <v>0</v>
      </c>
      <c r="AD60" s="5">
        <f t="shared" si="8"/>
        <v>0</v>
      </c>
      <c r="AE60" s="5">
        <f t="shared" si="9"/>
        <v>0</v>
      </c>
      <c r="AF60" s="5">
        <f t="shared" si="10"/>
        <v>0</v>
      </c>
      <c r="AG60" s="5">
        <f t="shared" si="11"/>
        <v>0</v>
      </c>
      <c r="AH60" s="5">
        <f t="shared" si="12"/>
        <v>0</v>
      </c>
      <c r="AI60" s="5">
        <f t="shared" si="13"/>
        <v>0</v>
      </c>
      <c r="AJ60" s="5">
        <f t="shared" si="14"/>
        <v>1</v>
      </c>
      <c r="AK60" s="5">
        <f t="shared" si="15"/>
        <v>0</v>
      </c>
      <c r="AL60" s="5">
        <f t="shared" si="16"/>
        <v>0</v>
      </c>
      <c r="AM60" s="5">
        <f t="shared" si="17"/>
        <v>0</v>
      </c>
      <c r="AN60" s="5">
        <f t="shared" si="18"/>
        <v>0</v>
      </c>
      <c r="AO60" s="5">
        <f t="shared" si="19"/>
        <v>0</v>
      </c>
      <c r="AR60" s="5">
        <f t="shared" si="20"/>
        <v>3</v>
      </c>
      <c r="AS60" s="5">
        <f t="shared" si="21"/>
        <v>3</v>
      </c>
      <c r="AT60" s="5" t="str">
        <f t="shared" si="22"/>
        <v>Correct</v>
      </c>
      <c r="AU60" s="5" t="s">
        <v>105</v>
      </c>
      <c r="AV60" s="5">
        <v>47</v>
      </c>
      <c r="AW60" s="5" t="s">
        <v>95</v>
      </c>
      <c r="AX60" s="5" t="s">
        <v>131</v>
      </c>
      <c r="AY60" s="5"/>
      <c r="AZ60" s="5"/>
      <c r="BA60" s="5" t="s">
        <v>81</v>
      </c>
      <c r="BB60" s="5" t="s">
        <v>99</v>
      </c>
      <c r="BC60" s="5" t="s">
        <v>133</v>
      </c>
      <c r="BD60" s="5"/>
      <c r="BE60" s="5" t="s">
        <v>98</v>
      </c>
      <c r="BF60" s="5" t="s">
        <v>93</v>
      </c>
      <c r="BG60" s="5"/>
      <c r="BH60" s="54" t="s">
        <v>265</v>
      </c>
    </row>
    <row r="61" spans="1:60" x14ac:dyDescent="0.25">
      <c r="A61" s="1">
        <v>60</v>
      </c>
      <c r="B61" s="1" t="s">
        <v>50</v>
      </c>
      <c r="C61" s="1" t="s">
        <v>51</v>
      </c>
      <c r="D61" s="1"/>
      <c r="E61" s="1"/>
      <c r="F61" s="1"/>
      <c r="G61" s="1"/>
      <c r="H61" s="1"/>
      <c r="I61" s="1"/>
      <c r="J61" s="1"/>
      <c r="K61" s="1"/>
      <c r="L61" s="1"/>
      <c r="M61" s="1"/>
      <c r="N61" s="1" t="s">
        <v>26</v>
      </c>
      <c r="O61" s="1"/>
      <c r="P61" s="1"/>
      <c r="Q61" s="1"/>
      <c r="R61" s="1"/>
      <c r="S61" s="1"/>
      <c r="T61" s="1"/>
      <c r="U61" s="5">
        <f t="shared" si="0"/>
        <v>3</v>
      </c>
      <c r="V61" s="5">
        <f t="shared" si="1"/>
        <v>1</v>
      </c>
      <c r="W61" s="16"/>
      <c r="X61" s="5">
        <f t="shared" si="2"/>
        <v>1</v>
      </c>
      <c r="Y61" s="5">
        <f t="shared" si="3"/>
        <v>1</v>
      </c>
      <c r="Z61" s="5">
        <f t="shared" si="4"/>
        <v>0</v>
      </c>
      <c r="AA61" s="5">
        <f t="shared" si="5"/>
        <v>0</v>
      </c>
      <c r="AB61" s="5">
        <f t="shared" si="6"/>
        <v>0</v>
      </c>
      <c r="AC61" s="5">
        <f t="shared" si="7"/>
        <v>0</v>
      </c>
      <c r="AD61" s="5">
        <f t="shared" si="8"/>
        <v>0</v>
      </c>
      <c r="AE61" s="5">
        <f t="shared" si="9"/>
        <v>0</v>
      </c>
      <c r="AF61" s="5">
        <f t="shared" si="10"/>
        <v>0</v>
      </c>
      <c r="AG61" s="5">
        <f t="shared" si="11"/>
        <v>0</v>
      </c>
      <c r="AH61" s="5">
        <f t="shared" si="12"/>
        <v>0</v>
      </c>
      <c r="AI61" s="5">
        <f t="shared" si="13"/>
        <v>0</v>
      </c>
      <c r="AJ61" s="5">
        <f t="shared" si="14"/>
        <v>1</v>
      </c>
      <c r="AK61" s="5">
        <f t="shared" si="15"/>
        <v>0</v>
      </c>
      <c r="AL61" s="5">
        <f t="shared" si="16"/>
        <v>0</v>
      </c>
      <c r="AM61" s="5">
        <f t="shared" si="17"/>
        <v>0</v>
      </c>
      <c r="AN61" s="5">
        <f t="shared" si="18"/>
        <v>0</v>
      </c>
      <c r="AO61" s="5">
        <f t="shared" si="19"/>
        <v>0</v>
      </c>
      <c r="AR61" s="5">
        <f t="shared" si="20"/>
        <v>3</v>
      </c>
      <c r="AS61" s="5">
        <f t="shared" si="21"/>
        <v>3</v>
      </c>
      <c r="AT61" s="5" t="str">
        <f t="shared" si="22"/>
        <v>Correct</v>
      </c>
      <c r="AU61" s="53" t="s">
        <v>105</v>
      </c>
      <c r="AV61" s="53">
        <v>26</v>
      </c>
      <c r="AW61" s="53" t="s">
        <v>95</v>
      </c>
      <c r="AX61" s="53" t="s">
        <v>131</v>
      </c>
      <c r="AY61" s="53"/>
      <c r="AZ61" s="53"/>
      <c r="BA61" s="53" t="s">
        <v>81</v>
      </c>
      <c r="BB61" s="53" t="s">
        <v>99</v>
      </c>
      <c r="BC61" s="53" t="s">
        <v>133</v>
      </c>
      <c r="BD61" s="53" t="s">
        <v>101</v>
      </c>
      <c r="BE61" s="53" t="s">
        <v>98</v>
      </c>
      <c r="BF61" s="53" t="s">
        <v>93</v>
      </c>
      <c r="BG61" s="53"/>
      <c r="BH61" s="55" t="s">
        <v>265</v>
      </c>
    </row>
    <row r="62" spans="1:60" x14ac:dyDescent="0.25">
      <c r="A62" s="1">
        <v>61</v>
      </c>
      <c r="B62" s="1"/>
      <c r="C62" s="1"/>
      <c r="D62" s="1"/>
      <c r="E62" s="1"/>
      <c r="F62" s="1"/>
      <c r="G62" s="1"/>
      <c r="H62" s="1" t="s">
        <v>55</v>
      </c>
      <c r="I62" s="1" t="s">
        <v>56</v>
      </c>
      <c r="J62" s="1"/>
      <c r="K62" s="1"/>
      <c r="L62" s="1" t="s">
        <v>59</v>
      </c>
      <c r="M62" s="1"/>
      <c r="N62" s="1"/>
      <c r="O62" s="1"/>
      <c r="P62" s="1"/>
      <c r="Q62" s="1"/>
      <c r="R62" s="1"/>
      <c r="S62" s="1"/>
      <c r="T62" s="1"/>
      <c r="U62" s="5">
        <f t="shared" si="0"/>
        <v>3</v>
      </c>
      <c r="V62" s="5">
        <f t="shared" si="1"/>
        <v>1</v>
      </c>
      <c r="W62" s="16"/>
      <c r="X62" s="5">
        <f t="shared" si="2"/>
        <v>0</v>
      </c>
      <c r="Y62" s="5">
        <f t="shared" si="3"/>
        <v>0</v>
      </c>
      <c r="Z62" s="5">
        <f t="shared" si="4"/>
        <v>0</v>
      </c>
      <c r="AA62" s="5">
        <f t="shared" si="5"/>
        <v>0</v>
      </c>
      <c r="AB62" s="5">
        <f t="shared" si="6"/>
        <v>0</v>
      </c>
      <c r="AC62" s="5">
        <f t="shared" si="7"/>
        <v>0</v>
      </c>
      <c r="AD62" s="5">
        <f t="shared" si="8"/>
        <v>1</v>
      </c>
      <c r="AE62" s="5">
        <f t="shared" si="9"/>
        <v>1</v>
      </c>
      <c r="AF62" s="5">
        <f t="shared" si="10"/>
        <v>0</v>
      </c>
      <c r="AG62" s="5">
        <f t="shared" si="11"/>
        <v>0</v>
      </c>
      <c r="AH62" s="5">
        <f t="shared" si="12"/>
        <v>1</v>
      </c>
      <c r="AI62" s="5">
        <f t="shared" si="13"/>
        <v>0</v>
      </c>
      <c r="AJ62" s="5">
        <f t="shared" si="14"/>
        <v>0</v>
      </c>
      <c r="AK62" s="5">
        <f t="shared" si="15"/>
        <v>0</v>
      </c>
      <c r="AL62" s="5">
        <f t="shared" si="16"/>
        <v>0</v>
      </c>
      <c r="AM62" s="5">
        <f t="shared" si="17"/>
        <v>0</v>
      </c>
      <c r="AN62" s="5">
        <f t="shared" si="18"/>
        <v>0</v>
      </c>
      <c r="AO62" s="5">
        <f t="shared" si="19"/>
        <v>0</v>
      </c>
      <c r="AR62" s="5">
        <f t="shared" si="20"/>
        <v>3</v>
      </c>
      <c r="AS62" s="5">
        <f t="shared" si="21"/>
        <v>3</v>
      </c>
      <c r="AT62" s="5" t="str">
        <f t="shared" si="22"/>
        <v>Correct</v>
      </c>
      <c r="AU62" s="5" t="s">
        <v>94</v>
      </c>
      <c r="AV62" s="5">
        <v>31</v>
      </c>
      <c r="AW62" s="5" t="s">
        <v>95</v>
      </c>
      <c r="AX62" s="5" t="s">
        <v>131</v>
      </c>
      <c r="AY62" s="5" t="s">
        <v>107</v>
      </c>
      <c r="AZ62" s="5" t="s">
        <v>102</v>
      </c>
      <c r="BA62" s="5" t="s">
        <v>81</v>
      </c>
      <c r="BB62" s="5"/>
      <c r="BC62" s="5" t="s">
        <v>133</v>
      </c>
      <c r="BD62" s="5"/>
      <c r="BE62" s="5" t="s">
        <v>102</v>
      </c>
      <c r="BF62" s="5" t="s">
        <v>91</v>
      </c>
      <c r="BG62" s="5" t="s">
        <v>102</v>
      </c>
      <c r="BH62" s="54" t="s">
        <v>265</v>
      </c>
    </row>
    <row r="63" spans="1:60" x14ac:dyDescent="0.25">
      <c r="A63" s="1">
        <v>62</v>
      </c>
      <c r="B63" s="1"/>
      <c r="C63" s="1"/>
      <c r="D63" s="1"/>
      <c r="E63" s="1"/>
      <c r="F63" s="1"/>
      <c r="G63" s="1"/>
      <c r="H63" s="1"/>
      <c r="I63" s="1"/>
      <c r="J63" s="1"/>
      <c r="K63" s="1"/>
      <c r="L63" s="1"/>
      <c r="M63" s="1"/>
      <c r="N63" s="1"/>
      <c r="O63" s="1"/>
      <c r="P63" s="1"/>
      <c r="Q63" s="1" t="s">
        <v>62</v>
      </c>
      <c r="R63" s="1"/>
      <c r="S63" s="1"/>
      <c r="T63" s="1"/>
      <c r="U63" s="5">
        <f t="shared" si="0"/>
        <v>1</v>
      </c>
      <c r="V63" s="5">
        <f t="shared" si="1"/>
        <v>3</v>
      </c>
      <c r="W63" s="16"/>
      <c r="X63" s="5">
        <f t="shared" si="2"/>
        <v>0</v>
      </c>
      <c r="Y63" s="5">
        <f t="shared" si="3"/>
        <v>0</v>
      </c>
      <c r="Z63" s="5">
        <f t="shared" si="4"/>
        <v>0</v>
      </c>
      <c r="AA63" s="5">
        <f t="shared" si="5"/>
        <v>0</v>
      </c>
      <c r="AB63" s="5">
        <f t="shared" si="6"/>
        <v>0</v>
      </c>
      <c r="AC63" s="5">
        <f t="shared" si="7"/>
        <v>0</v>
      </c>
      <c r="AD63" s="5">
        <f t="shared" si="8"/>
        <v>0</v>
      </c>
      <c r="AE63" s="5">
        <f t="shared" si="9"/>
        <v>0</v>
      </c>
      <c r="AF63" s="5">
        <f t="shared" si="10"/>
        <v>0</v>
      </c>
      <c r="AG63" s="5">
        <f t="shared" si="11"/>
        <v>0</v>
      </c>
      <c r="AH63" s="5">
        <f t="shared" si="12"/>
        <v>0</v>
      </c>
      <c r="AI63" s="5">
        <f t="shared" si="13"/>
        <v>0</v>
      </c>
      <c r="AJ63" s="5">
        <f t="shared" si="14"/>
        <v>0</v>
      </c>
      <c r="AK63" s="5">
        <f t="shared" si="15"/>
        <v>0</v>
      </c>
      <c r="AL63" s="5">
        <f t="shared" si="16"/>
        <v>0</v>
      </c>
      <c r="AM63" s="5">
        <f t="shared" si="17"/>
        <v>1</v>
      </c>
      <c r="AN63" s="5">
        <f t="shared" si="18"/>
        <v>0</v>
      </c>
      <c r="AO63" s="5">
        <f t="shared" si="19"/>
        <v>0</v>
      </c>
      <c r="AR63" s="5">
        <f t="shared" si="20"/>
        <v>1</v>
      </c>
      <c r="AS63" s="5">
        <f t="shared" si="21"/>
        <v>1</v>
      </c>
      <c r="AT63" s="5" t="str">
        <f t="shared" si="22"/>
        <v>Correct</v>
      </c>
      <c r="AU63" s="53" t="s">
        <v>94</v>
      </c>
      <c r="AV63" s="53">
        <v>25</v>
      </c>
      <c r="AW63" s="53" t="s">
        <v>95</v>
      </c>
      <c r="AX63" s="53" t="s">
        <v>131</v>
      </c>
      <c r="AY63" s="53" t="s">
        <v>107</v>
      </c>
      <c r="AZ63" s="53" t="s">
        <v>102</v>
      </c>
      <c r="BA63" s="53" t="s">
        <v>81</v>
      </c>
      <c r="BB63" s="53" t="s">
        <v>99</v>
      </c>
      <c r="BC63" s="53" t="s">
        <v>110</v>
      </c>
      <c r="BD63" s="53" t="s">
        <v>125</v>
      </c>
      <c r="BE63" s="53" t="s">
        <v>98</v>
      </c>
      <c r="BF63" s="53" t="s">
        <v>93</v>
      </c>
      <c r="BG63" s="53" t="s">
        <v>102</v>
      </c>
      <c r="BH63" s="55" t="s">
        <v>265</v>
      </c>
    </row>
    <row r="64" spans="1:60" x14ac:dyDescent="0.25">
      <c r="A64" s="1">
        <v>63</v>
      </c>
      <c r="B64" s="1"/>
      <c r="C64" s="1"/>
      <c r="D64" s="1"/>
      <c r="E64" s="1"/>
      <c r="F64" s="1"/>
      <c r="G64" s="1" t="s">
        <v>54</v>
      </c>
      <c r="H64" s="1" t="s">
        <v>55</v>
      </c>
      <c r="I64" s="1" t="s">
        <v>56</v>
      </c>
      <c r="J64" s="1"/>
      <c r="K64" s="1" t="s">
        <v>58</v>
      </c>
      <c r="L64" s="1"/>
      <c r="M64" s="1"/>
      <c r="N64" s="1"/>
      <c r="O64" s="1"/>
      <c r="P64" s="1" t="s">
        <v>61</v>
      </c>
      <c r="Q64" s="1"/>
      <c r="R64" s="1"/>
      <c r="S64" s="1"/>
      <c r="T64" s="1"/>
      <c r="U64" s="5">
        <f t="shared" si="0"/>
        <v>5</v>
      </c>
      <c r="V64" s="5">
        <f t="shared" si="1"/>
        <v>0.6</v>
      </c>
      <c r="W64" s="16"/>
      <c r="X64" s="5">
        <f t="shared" si="2"/>
        <v>0</v>
      </c>
      <c r="Y64" s="5">
        <f t="shared" si="3"/>
        <v>0</v>
      </c>
      <c r="Z64" s="5">
        <f t="shared" si="4"/>
        <v>0</v>
      </c>
      <c r="AA64" s="5">
        <f t="shared" si="5"/>
        <v>0</v>
      </c>
      <c r="AB64" s="5">
        <f t="shared" si="6"/>
        <v>0</v>
      </c>
      <c r="AC64" s="5">
        <f t="shared" si="7"/>
        <v>0.6</v>
      </c>
      <c r="AD64" s="5">
        <f t="shared" si="8"/>
        <v>0.6</v>
      </c>
      <c r="AE64" s="5">
        <f t="shared" si="9"/>
        <v>0.6</v>
      </c>
      <c r="AF64" s="5">
        <f t="shared" si="10"/>
        <v>0</v>
      </c>
      <c r="AG64" s="5">
        <f t="shared" si="11"/>
        <v>0.6</v>
      </c>
      <c r="AH64" s="5">
        <f t="shared" si="12"/>
        <v>0</v>
      </c>
      <c r="AI64" s="5">
        <f t="shared" si="13"/>
        <v>0</v>
      </c>
      <c r="AJ64" s="5">
        <f t="shared" si="14"/>
        <v>0</v>
      </c>
      <c r="AK64" s="5">
        <f t="shared" si="15"/>
        <v>0</v>
      </c>
      <c r="AL64" s="5">
        <f t="shared" si="16"/>
        <v>0.6</v>
      </c>
      <c r="AM64" s="5">
        <f t="shared" si="17"/>
        <v>0</v>
      </c>
      <c r="AN64" s="5">
        <f t="shared" si="18"/>
        <v>0</v>
      </c>
      <c r="AO64" s="5">
        <f t="shared" si="19"/>
        <v>0</v>
      </c>
      <c r="AR64" s="5">
        <f t="shared" si="20"/>
        <v>3</v>
      </c>
      <c r="AS64" s="5">
        <f t="shared" si="21"/>
        <v>5</v>
      </c>
      <c r="AT64" s="5" t="str">
        <f t="shared" si="22"/>
        <v>Correct</v>
      </c>
      <c r="AU64" s="5" t="s">
        <v>94</v>
      </c>
      <c r="AV64" s="5">
        <v>43</v>
      </c>
      <c r="AW64" s="5" t="s">
        <v>95</v>
      </c>
      <c r="AX64" s="5" t="s">
        <v>131</v>
      </c>
      <c r="AY64" s="5" t="s">
        <v>134</v>
      </c>
      <c r="AZ64" s="5" t="s">
        <v>102</v>
      </c>
      <c r="BA64" s="5" t="s">
        <v>355</v>
      </c>
      <c r="BB64" s="5" t="s">
        <v>99</v>
      </c>
      <c r="BC64" s="5" t="s">
        <v>110</v>
      </c>
      <c r="BD64" s="5" t="s">
        <v>104</v>
      </c>
      <c r="BE64" s="5" t="s">
        <v>102</v>
      </c>
      <c r="BF64" s="5" t="s">
        <v>486</v>
      </c>
      <c r="BG64" s="5" t="s">
        <v>102</v>
      </c>
      <c r="BH64" s="54" t="s">
        <v>265</v>
      </c>
    </row>
    <row r="65" spans="1:60" x14ac:dyDescent="0.25">
      <c r="A65" s="1">
        <v>64</v>
      </c>
      <c r="B65" s="1"/>
      <c r="C65" s="1" t="s">
        <v>51</v>
      </c>
      <c r="D65" s="1"/>
      <c r="E65" s="1"/>
      <c r="F65" s="1"/>
      <c r="G65" s="1"/>
      <c r="H65" s="1"/>
      <c r="I65" s="1"/>
      <c r="J65" s="1"/>
      <c r="K65" s="1"/>
      <c r="L65" s="1"/>
      <c r="M65" s="1"/>
      <c r="N65" s="1"/>
      <c r="O65" s="1"/>
      <c r="P65" s="1"/>
      <c r="Q65" s="1" t="s">
        <v>62</v>
      </c>
      <c r="R65" s="1" t="s">
        <v>63</v>
      </c>
      <c r="S65" s="1"/>
      <c r="T65" s="1"/>
      <c r="U65" s="5">
        <f t="shared" si="0"/>
        <v>3</v>
      </c>
      <c r="V65" s="5">
        <f t="shared" si="1"/>
        <v>1</v>
      </c>
      <c r="W65" s="16"/>
      <c r="X65" s="5">
        <f t="shared" si="2"/>
        <v>0</v>
      </c>
      <c r="Y65" s="5">
        <f t="shared" si="3"/>
        <v>1</v>
      </c>
      <c r="Z65" s="5">
        <f t="shared" si="4"/>
        <v>0</v>
      </c>
      <c r="AA65" s="5">
        <f t="shared" si="5"/>
        <v>0</v>
      </c>
      <c r="AB65" s="5">
        <f t="shared" si="6"/>
        <v>0</v>
      </c>
      <c r="AC65" s="5">
        <f t="shared" si="7"/>
        <v>0</v>
      </c>
      <c r="AD65" s="5">
        <f t="shared" si="8"/>
        <v>0</v>
      </c>
      <c r="AE65" s="5">
        <f t="shared" si="9"/>
        <v>0</v>
      </c>
      <c r="AF65" s="5">
        <f t="shared" si="10"/>
        <v>0</v>
      </c>
      <c r="AG65" s="5">
        <f t="shared" si="11"/>
        <v>0</v>
      </c>
      <c r="AH65" s="5">
        <f t="shared" si="12"/>
        <v>0</v>
      </c>
      <c r="AI65" s="5">
        <f t="shared" si="13"/>
        <v>0</v>
      </c>
      <c r="AJ65" s="5">
        <f t="shared" si="14"/>
        <v>0</v>
      </c>
      <c r="AK65" s="5">
        <f t="shared" si="15"/>
        <v>0</v>
      </c>
      <c r="AL65" s="5">
        <f t="shared" si="16"/>
        <v>0</v>
      </c>
      <c r="AM65" s="5">
        <f t="shared" si="17"/>
        <v>1</v>
      </c>
      <c r="AN65" s="5">
        <f t="shared" si="18"/>
        <v>1</v>
      </c>
      <c r="AO65" s="5">
        <f t="shared" si="19"/>
        <v>0</v>
      </c>
      <c r="AR65" s="5">
        <f t="shared" si="20"/>
        <v>3</v>
      </c>
      <c r="AS65" s="5">
        <f t="shared" si="21"/>
        <v>3</v>
      </c>
      <c r="AT65" s="5" t="str">
        <f t="shared" si="22"/>
        <v>Correct</v>
      </c>
      <c r="AU65" s="53" t="s">
        <v>105</v>
      </c>
      <c r="AV65" s="53">
        <v>36</v>
      </c>
      <c r="AW65" s="53" t="s">
        <v>95</v>
      </c>
      <c r="AX65" s="53" t="s">
        <v>131</v>
      </c>
      <c r="AY65" s="53"/>
      <c r="AZ65" s="53" t="s">
        <v>102</v>
      </c>
      <c r="BA65" s="53" t="s">
        <v>81</v>
      </c>
      <c r="BB65" s="53"/>
      <c r="BC65" s="53" t="s">
        <v>133</v>
      </c>
      <c r="BD65" s="53" t="s">
        <v>135</v>
      </c>
      <c r="BE65" s="53" t="s">
        <v>102</v>
      </c>
      <c r="BF65" s="53" t="s">
        <v>91</v>
      </c>
      <c r="BG65" s="53" t="s">
        <v>102</v>
      </c>
      <c r="BH65" s="55"/>
    </row>
    <row r="66" spans="1:60" x14ac:dyDescent="0.25">
      <c r="A66" s="1">
        <v>65</v>
      </c>
      <c r="B66" s="1" t="s">
        <v>50</v>
      </c>
      <c r="C66" s="1"/>
      <c r="D66" s="1"/>
      <c r="E66" s="1"/>
      <c r="F66" s="1"/>
      <c r="G66" s="1"/>
      <c r="H66" s="1" t="s">
        <v>55</v>
      </c>
      <c r="I66" s="1"/>
      <c r="J66" s="1"/>
      <c r="K66" s="1"/>
      <c r="L66" s="1"/>
      <c r="M66" s="1"/>
      <c r="N66" s="1" t="s">
        <v>26</v>
      </c>
      <c r="O66" s="1"/>
      <c r="P66" s="1"/>
      <c r="Q66" s="1"/>
      <c r="R66" s="1"/>
      <c r="S66" s="1"/>
      <c r="T66" s="1"/>
      <c r="U66" s="5">
        <f t="shared" ref="U66:U129" si="23">COUNTA(B66:T66)</f>
        <v>3</v>
      </c>
      <c r="V66" s="5">
        <f t="shared" ref="V66:V129" si="24">3/U66</f>
        <v>1</v>
      </c>
      <c r="W66" s="16"/>
      <c r="X66" s="5">
        <f t="shared" ref="X66:X129" si="25">IF($U66&lt;3,IF($B66=$B$1,1,0),IF($B66=$B$1,$V66,0))</f>
        <v>1</v>
      </c>
      <c r="Y66" s="5">
        <f t="shared" ref="Y66:Y129" si="26">IF($U66&lt;3,IF($C66=$C$1,1,0),IF($C66=$C$1,$V66,0))</f>
        <v>0</v>
      </c>
      <c r="Z66" s="5">
        <f t="shared" ref="Z66:Z129" si="27">IF($U66&lt;3,IF($D66=$D$1,1,0),IF($D66=$D$1,$V66,0))</f>
        <v>0</v>
      </c>
      <c r="AA66" s="5">
        <f t="shared" ref="AA66:AA129" si="28">IF($U66&lt;3,IF($E66=$E$1,1,0),IF($E66=$E$1,$V66,0))</f>
        <v>0</v>
      </c>
      <c r="AB66" s="5">
        <f t="shared" ref="AB66:AB129" si="29">IF($U66&lt;3,IF($F66=$F$1,1,0),IF($F66=$F$1,$V66,0))</f>
        <v>0</v>
      </c>
      <c r="AC66" s="5">
        <f t="shared" ref="AC66:AC129" si="30">IF($U66&lt;3,IF($G66=$G$1,1,0),IF($G66=$G$1,$V66,0))</f>
        <v>0</v>
      </c>
      <c r="AD66" s="5">
        <f t="shared" ref="AD66:AD129" si="31">IF($U66&lt;3,IF($H66=$H$1,1,0),IF($H66=$H$1,$V66,0))</f>
        <v>1</v>
      </c>
      <c r="AE66" s="5">
        <f t="shared" ref="AE66:AE129" si="32">IF($U66&lt;3,IF($I66=$I$1,1,0),IF($I66=$I$1,$V66,0))</f>
        <v>0</v>
      </c>
      <c r="AF66" s="5">
        <f t="shared" ref="AF66:AF129" si="33">IF($U66&lt;3,IF($J66=$J$1,1,0),IF($J66=$J$1,$V66,0))</f>
        <v>0</v>
      </c>
      <c r="AG66" s="5">
        <f t="shared" ref="AG66:AG129" si="34">IF($U66&lt;3,IF($K66=$K$1,1,0),IF($K66=$K$1,$V66,0))</f>
        <v>0</v>
      </c>
      <c r="AH66" s="5">
        <f t="shared" ref="AH66:AH129" si="35">IF($U66&lt;3,IF($L66=$L$1,1,0),IF($L66=$L$1,$V66,0))</f>
        <v>0</v>
      </c>
      <c r="AI66" s="5">
        <f t="shared" ref="AI66:AI129" si="36">IF($U66&lt;3,IF($M66=$M$1,1,0),IF($M66=$M$1,$V66,0))</f>
        <v>0</v>
      </c>
      <c r="AJ66" s="5">
        <f t="shared" ref="AJ66:AJ129" si="37">IF($U66&lt;3,IF($N66=$N$1,1,0),IF($N66=$N$1,$V66,0))</f>
        <v>1</v>
      </c>
      <c r="AK66" s="5">
        <f t="shared" ref="AK66:AK129" si="38">IF($U66&lt;3,IF($O66=$O$1,1,0),IF($O66=$O$1,$V66,0))</f>
        <v>0</v>
      </c>
      <c r="AL66" s="5">
        <f t="shared" ref="AL66:AL129" si="39">IF($U66&lt;3,IF($P66=$P$1,1,0),IF($P66=$P$1,$V66,0))</f>
        <v>0</v>
      </c>
      <c r="AM66" s="5">
        <f t="shared" ref="AM66:AM129" si="40">IF($U66&lt;3,IF($Q66=$Q$1,1,0),IF($Q66=$Q$1,$V66,0))</f>
        <v>0</v>
      </c>
      <c r="AN66" s="5">
        <f t="shared" ref="AN66:AN129" si="41">IF($U66&lt;3,IF($R66=$R$1,1,0),IF($R66=$R$1,$V66,0))</f>
        <v>0</v>
      </c>
      <c r="AO66" s="5">
        <f t="shared" ref="AO66:AO129" si="42">IF($U66&lt;3,IF($S66=$S$1,1,0),IF($S66=$S$1,$V66,0))</f>
        <v>0</v>
      </c>
      <c r="AR66" s="5">
        <f t="shared" ref="AR66:AR129" si="43">SUM(X66:AP66)</f>
        <v>3</v>
      </c>
      <c r="AS66" s="5">
        <f t="shared" ref="AS66:AS129" si="44">U66</f>
        <v>3</v>
      </c>
      <c r="AT66" s="5" t="str">
        <f t="shared" ref="AT66:AT129" si="45">IF(AR66=AS66,"Correct",IF(AR66=3,"Correct","Wrong"))</f>
        <v>Correct</v>
      </c>
      <c r="AU66" s="5" t="s">
        <v>94</v>
      </c>
      <c r="AV66" s="5">
        <v>40</v>
      </c>
      <c r="AW66" s="5" t="s">
        <v>95</v>
      </c>
      <c r="AX66" s="5" t="s">
        <v>131</v>
      </c>
      <c r="AY66" s="5" t="s">
        <v>107</v>
      </c>
      <c r="AZ66" s="5" t="s">
        <v>102</v>
      </c>
      <c r="BA66" s="5" t="s">
        <v>81</v>
      </c>
      <c r="BB66" s="5" t="s">
        <v>99</v>
      </c>
      <c r="BC66" s="5" t="s">
        <v>133</v>
      </c>
      <c r="BD66" s="5" t="s">
        <v>101</v>
      </c>
      <c r="BE66" s="5" t="s">
        <v>98</v>
      </c>
      <c r="BF66" s="5"/>
      <c r="BG66" s="5" t="s">
        <v>102</v>
      </c>
      <c r="BH66" s="54"/>
    </row>
    <row r="67" spans="1:60" x14ac:dyDescent="0.25">
      <c r="A67" s="1">
        <v>66</v>
      </c>
      <c r="B67" s="1"/>
      <c r="C67" s="1"/>
      <c r="D67" s="1"/>
      <c r="E67" s="1" t="s">
        <v>20</v>
      </c>
      <c r="F67" s="1"/>
      <c r="G67" s="1"/>
      <c r="H67" s="1"/>
      <c r="I67" s="1"/>
      <c r="J67" s="1"/>
      <c r="K67" s="1"/>
      <c r="L67" s="1" t="s">
        <v>59</v>
      </c>
      <c r="M67" s="1"/>
      <c r="N67" s="1" t="s">
        <v>26</v>
      </c>
      <c r="O67" s="1"/>
      <c r="P67" s="1"/>
      <c r="Q67" s="1"/>
      <c r="R67" s="1"/>
      <c r="S67" s="1"/>
      <c r="T67" s="1"/>
      <c r="U67" s="5">
        <f t="shared" si="23"/>
        <v>3</v>
      </c>
      <c r="V67" s="5">
        <f t="shared" si="24"/>
        <v>1</v>
      </c>
      <c r="W67" s="16"/>
      <c r="X67" s="5">
        <f t="shared" si="25"/>
        <v>0</v>
      </c>
      <c r="Y67" s="5">
        <f t="shared" si="26"/>
        <v>0</v>
      </c>
      <c r="Z67" s="5">
        <f t="shared" si="27"/>
        <v>0</v>
      </c>
      <c r="AA67" s="5">
        <f t="shared" si="28"/>
        <v>1</v>
      </c>
      <c r="AB67" s="5">
        <f t="shared" si="29"/>
        <v>0</v>
      </c>
      <c r="AC67" s="5">
        <f t="shared" si="30"/>
        <v>0</v>
      </c>
      <c r="AD67" s="5">
        <f t="shared" si="31"/>
        <v>0</v>
      </c>
      <c r="AE67" s="5">
        <f t="shared" si="32"/>
        <v>0</v>
      </c>
      <c r="AF67" s="5">
        <f t="shared" si="33"/>
        <v>0</v>
      </c>
      <c r="AG67" s="5">
        <f t="shared" si="34"/>
        <v>0</v>
      </c>
      <c r="AH67" s="5">
        <f t="shared" si="35"/>
        <v>1</v>
      </c>
      <c r="AI67" s="5">
        <f t="shared" si="36"/>
        <v>0</v>
      </c>
      <c r="AJ67" s="5">
        <f t="shared" si="37"/>
        <v>1</v>
      </c>
      <c r="AK67" s="5">
        <f t="shared" si="38"/>
        <v>0</v>
      </c>
      <c r="AL67" s="5">
        <f t="shared" si="39"/>
        <v>0</v>
      </c>
      <c r="AM67" s="5">
        <f t="shared" si="40"/>
        <v>0</v>
      </c>
      <c r="AN67" s="5">
        <f t="shared" si="41"/>
        <v>0</v>
      </c>
      <c r="AO67" s="5">
        <f t="shared" si="42"/>
        <v>0</v>
      </c>
      <c r="AR67" s="5">
        <f t="shared" si="43"/>
        <v>3</v>
      </c>
      <c r="AS67" s="5">
        <f t="shared" si="44"/>
        <v>3</v>
      </c>
      <c r="AT67" s="5" t="str">
        <f t="shared" si="45"/>
        <v>Correct</v>
      </c>
      <c r="AU67" s="53" t="s">
        <v>94</v>
      </c>
      <c r="AV67" s="53">
        <v>18</v>
      </c>
      <c r="AW67" s="53" t="s">
        <v>95</v>
      </c>
      <c r="AX67" s="53" t="s">
        <v>131</v>
      </c>
      <c r="AY67" s="53"/>
      <c r="AZ67" s="53" t="s">
        <v>102</v>
      </c>
      <c r="BA67" s="53" t="s">
        <v>355</v>
      </c>
      <c r="BB67" s="53" t="s">
        <v>109</v>
      </c>
      <c r="BC67" s="53" t="s">
        <v>133</v>
      </c>
      <c r="BD67" s="53" t="s">
        <v>136</v>
      </c>
      <c r="BE67" s="53" t="s">
        <v>102</v>
      </c>
      <c r="BF67" s="53" t="s">
        <v>91</v>
      </c>
      <c r="BG67" s="53" t="s">
        <v>102</v>
      </c>
      <c r="BH67" s="55" t="s">
        <v>265</v>
      </c>
    </row>
    <row r="68" spans="1:60" x14ac:dyDescent="0.25">
      <c r="A68" s="1">
        <v>67</v>
      </c>
      <c r="B68" s="1"/>
      <c r="C68" s="1" t="s">
        <v>51</v>
      </c>
      <c r="D68" s="1" t="s">
        <v>52</v>
      </c>
      <c r="E68" s="1"/>
      <c r="F68" s="1"/>
      <c r="G68" s="1"/>
      <c r="H68" s="1"/>
      <c r="I68" s="1"/>
      <c r="J68" s="1"/>
      <c r="K68" s="1"/>
      <c r="L68" s="1"/>
      <c r="M68" s="1"/>
      <c r="N68" s="1" t="s">
        <v>26</v>
      </c>
      <c r="O68" s="1"/>
      <c r="P68" s="1"/>
      <c r="Q68" s="1"/>
      <c r="R68" s="1"/>
      <c r="S68" s="1"/>
      <c r="T68" s="1"/>
      <c r="U68" s="5">
        <f t="shared" si="23"/>
        <v>3</v>
      </c>
      <c r="V68" s="5">
        <f t="shared" si="24"/>
        <v>1</v>
      </c>
      <c r="W68" s="16"/>
      <c r="X68" s="5">
        <f t="shared" si="25"/>
        <v>0</v>
      </c>
      <c r="Y68" s="5">
        <f t="shared" si="26"/>
        <v>1</v>
      </c>
      <c r="Z68" s="5">
        <f t="shared" si="27"/>
        <v>1</v>
      </c>
      <c r="AA68" s="5">
        <f t="shared" si="28"/>
        <v>0</v>
      </c>
      <c r="AB68" s="5">
        <f t="shared" si="29"/>
        <v>0</v>
      </c>
      <c r="AC68" s="5">
        <f t="shared" si="30"/>
        <v>0</v>
      </c>
      <c r="AD68" s="5">
        <f t="shared" si="31"/>
        <v>0</v>
      </c>
      <c r="AE68" s="5">
        <f t="shared" si="32"/>
        <v>0</v>
      </c>
      <c r="AF68" s="5">
        <f t="shared" si="33"/>
        <v>0</v>
      </c>
      <c r="AG68" s="5">
        <f t="shared" si="34"/>
        <v>0</v>
      </c>
      <c r="AH68" s="5">
        <f t="shared" si="35"/>
        <v>0</v>
      </c>
      <c r="AI68" s="5">
        <f t="shared" si="36"/>
        <v>0</v>
      </c>
      <c r="AJ68" s="5">
        <f t="shared" si="37"/>
        <v>1</v>
      </c>
      <c r="AK68" s="5">
        <f t="shared" si="38"/>
        <v>0</v>
      </c>
      <c r="AL68" s="5">
        <f t="shared" si="39"/>
        <v>0</v>
      </c>
      <c r="AM68" s="5">
        <f t="shared" si="40"/>
        <v>0</v>
      </c>
      <c r="AN68" s="5">
        <f t="shared" si="41"/>
        <v>0</v>
      </c>
      <c r="AO68" s="5">
        <f t="shared" si="42"/>
        <v>0</v>
      </c>
      <c r="AR68" s="5">
        <f t="shared" si="43"/>
        <v>3</v>
      </c>
      <c r="AS68" s="5">
        <f t="shared" si="44"/>
        <v>3</v>
      </c>
      <c r="AT68" s="5" t="str">
        <f t="shared" si="45"/>
        <v>Correct</v>
      </c>
      <c r="AU68" s="5" t="s">
        <v>94</v>
      </c>
      <c r="AV68" s="5">
        <v>29</v>
      </c>
      <c r="AW68" s="5" t="s">
        <v>95</v>
      </c>
      <c r="AX68" s="5" t="s">
        <v>131</v>
      </c>
      <c r="AY68" s="5" t="s">
        <v>107</v>
      </c>
      <c r="AZ68" s="5" t="s">
        <v>102</v>
      </c>
      <c r="BA68" s="5" t="s">
        <v>81</v>
      </c>
      <c r="BB68" s="5" t="s">
        <v>109</v>
      </c>
      <c r="BC68" s="5" t="s">
        <v>137</v>
      </c>
      <c r="BD68" s="5" t="s">
        <v>125</v>
      </c>
      <c r="BE68" s="5" t="s">
        <v>102</v>
      </c>
      <c r="BF68" s="5"/>
      <c r="BG68" s="5" t="s">
        <v>102</v>
      </c>
      <c r="BH68" s="54" t="s">
        <v>265</v>
      </c>
    </row>
    <row r="69" spans="1:60" x14ac:dyDescent="0.25">
      <c r="A69" s="1">
        <v>68</v>
      </c>
      <c r="B69" s="1"/>
      <c r="C69" s="1"/>
      <c r="D69" s="1" t="s">
        <v>52</v>
      </c>
      <c r="E69" s="1"/>
      <c r="F69" s="1"/>
      <c r="G69" s="1"/>
      <c r="H69" s="1"/>
      <c r="I69" s="1"/>
      <c r="J69" s="1"/>
      <c r="K69" s="1"/>
      <c r="L69" s="1" t="s">
        <v>59</v>
      </c>
      <c r="M69" s="1"/>
      <c r="N69" s="1"/>
      <c r="O69" s="1" t="s">
        <v>23</v>
      </c>
      <c r="P69" s="1"/>
      <c r="Q69" s="1"/>
      <c r="R69" s="1"/>
      <c r="S69" s="1"/>
      <c r="T69" s="1"/>
      <c r="U69" s="5">
        <f t="shared" si="23"/>
        <v>3</v>
      </c>
      <c r="V69" s="5">
        <f t="shared" si="24"/>
        <v>1</v>
      </c>
      <c r="W69" s="16"/>
      <c r="X69" s="5">
        <f t="shared" si="25"/>
        <v>0</v>
      </c>
      <c r="Y69" s="5">
        <f t="shared" si="26"/>
        <v>0</v>
      </c>
      <c r="Z69" s="5">
        <f t="shared" si="27"/>
        <v>1</v>
      </c>
      <c r="AA69" s="5">
        <f t="shared" si="28"/>
        <v>0</v>
      </c>
      <c r="AB69" s="5">
        <f t="shared" si="29"/>
        <v>0</v>
      </c>
      <c r="AC69" s="5">
        <f t="shared" si="30"/>
        <v>0</v>
      </c>
      <c r="AD69" s="5">
        <f t="shared" si="31"/>
        <v>0</v>
      </c>
      <c r="AE69" s="5">
        <f t="shared" si="32"/>
        <v>0</v>
      </c>
      <c r="AF69" s="5">
        <f t="shared" si="33"/>
        <v>0</v>
      </c>
      <c r="AG69" s="5">
        <f t="shared" si="34"/>
        <v>0</v>
      </c>
      <c r="AH69" s="5">
        <f t="shared" si="35"/>
        <v>1</v>
      </c>
      <c r="AI69" s="5">
        <f t="shared" si="36"/>
        <v>0</v>
      </c>
      <c r="AJ69" s="5">
        <f t="shared" si="37"/>
        <v>0</v>
      </c>
      <c r="AK69" s="5">
        <f t="shared" si="38"/>
        <v>1</v>
      </c>
      <c r="AL69" s="5">
        <f t="shared" si="39"/>
        <v>0</v>
      </c>
      <c r="AM69" s="5">
        <f t="shared" si="40"/>
        <v>0</v>
      </c>
      <c r="AN69" s="5">
        <f t="shared" si="41"/>
        <v>0</v>
      </c>
      <c r="AO69" s="5">
        <f t="shared" si="42"/>
        <v>0</v>
      </c>
      <c r="AR69" s="5">
        <f t="shared" si="43"/>
        <v>3</v>
      </c>
      <c r="AS69" s="5">
        <f t="shared" si="44"/>
        <v>3</v>
      </c>
      <c r="AT69" s="5" t="str">
        <f t="shared" si="45"/>
        <v>Correct</v>
      </c>
      <c r="AU69" s="53" t="s">
        <v>94</v>
      </c>
      <c r="AV69" s="53">
        <v>52</v>
      </c>
      <c r="AW69" s="53" t="s">
        <v>95</v>
      </c>
      <c r="AX69" s="53" t="s">
        <v>138</v>
      </c>
      <c r="AY69" s="53" t="s">
        <v>134</v>
      </c>
      <c r="AZ69" s="53" t="s">
        <v>102</v>
      </c>
      <c r="BA69" s="53" t="s">
        <v>81</v>
      </c>
      <c r="BB69" s="53" t="s">
        <v>112</v>
      </c>
      <c r="BC69" s="53" t="s">
        <v>110</v>
      </c>
      <c r="BD69" s="53" t="s">
        <v>101</v>
      </c>
      <c r="BE69" s="53" t="s">
        <v>102</v>
      </c>
      <c r="BF69" s="53" t="s">
        <v>90</v>
      </c>
      <c r="BG69" s="53" t="s">
        <v>98</v>
      </c>
      <c r="BH69" s="55" t="s">
        <v>265</v>
      </c>
    </row>
    <row r="70" spans="1:60" x14ac:dyDescent="0.25">
      <c r="A70" s="1">
        <v>69</v>
      </c>
      <c r="B70" s="1"/>
      <c r="C70" s="1"/>
      <c r="D70" s="1"/>
      <c r="E70" s="1"/>
      <c r="F70" s="1" t="s">
        <v>53</v>
      </c>
      <c r="G70" s="1"/>
      <c r="H70" s="1" t="s">
        <v>55</v>
      </c>
      <c r="I70" s="1"/>
      <c r="J70" s="1"/>
      <c r="K70" s="1"/>
      <c r="L70" s="1"/>
      <c r="M70" s="1"/>
      <c r="N70" s="1" t="s">
        <v>26</v>
      </c>
      <c r="O70" s="1"/>
      <c r="P70" s="1" t="s">
        <v>61</v>
      </c>
      <c r="Q70" s="1"/>
      <c r="R70" s="1"/>
      <c r="S70" s="1"/>
      <c r="T70" s="1"/>
      <c r="U70" s="5">
        <f t="shared" si="23"/>
        <v>4</v>
      </c>
      <c r="V70" s="5">
        <f t="shared" si="24"/>
        <v>0.75</v>
      </c>
      <c r="W70" s="16"/>
      <c r="X70" s="5">
        <f t="shared" si="25"/>
        <v>0</v>
      </c>
      <c r="Y70" s="5">
        <f t="shared" si="26"/>
        <v>0</v>
      </c>
      <c r="Z70" s="5">
        <f t="shared" si="27"/>
        <v>0</v>
      </c>
      <c r="AA70" s="5">
        <f t="shared" si="28"/>
        <v>0</v>
      </c>
      <c r="AB70" s="5">
        <f t="shared" si="29"/>
        <v>0.75</v>
      </c>
      <c r="AC70" s="5">
        <f t="shared" si="30"/>
        <v>0</v>
      </c>
      <c r="AD70" s="5">
        <f t="shared" si="31"/>
        <v>0.75</v>
      </c>
      <c r="AE70" s="5">
        <f t="shared" si="32"/>
        <v>0</v>
      </c>
      <c r="AF70" s="5">
        <f t="shared" si="33"/>
        <v>0</v>
      </c>
      <c r="AG70" s="5">
        <f t="shared" si="34"/>
        <v>0</v>
      </c>
      <c r="AH70" s="5">
        <f t="shared" si="35"/>
        <v>0</v>
      </c>
      <c r="AI70" s="5">
        <f t="shared" si="36"/>
        <v>0</v>
      </c>
      <c r="AJ70" s="5">
        <f t="shared" si="37"/>
        <v>0.75</v>
      </c>
      <c r="AK70" s="5">
        <f t="shared" si="38"/>
        <v>0</v>
      </c>
      <c r="AL70" s="5">
        <f t="shared" si="39"/>
        <v>0.75</v>
      </c>
      <c r="AM70" s="5">
        <f t="shared" si="40"/>
        <v>0</v>
      </c>
      <c r="AN70" s="5">
        <f t="shared" si="41"/>
        <v>0</v>
      </c>
      <c r="AO70" s="5">
        <f t="shared" si="42"/>
        <v>0</v>
      </c>
      <c r="AR70" s="5">
        <f t="shared" si="43"/>
        <v>3</v>
      </c>
      <c r="AS70" s="5">
        <f t="shared" si="44"/>
        <v>4</v>
      </c>
      <c r="AT70" s="5" t="str">
        <f t="shared" si="45"/>
        <v>Correct</v>
      </c>
      <c r="AU70" s="5" t="s">
        <v>94</v>
      </c>
      <c r="AV70" s="5">
        <v>35</v>
      </c>
      <c r="AW70" s="5" t="s">
        <v>95</v>
      </c>
      <c r="AX70" s="5" t="s">
        <v>131</v>
      </c>
      <c r="AY70" s="5"/>
      <c r="AZ70" s="5" t="s">
        <v>102</v>
      </c>
      <c r="BA70" s="5" t="s">
        <v>81</v>
      </c>
      <c r="BB70" s="5"/>
      <c r="BC70" s="5"/>
      <c r="BD70" s="5"/>
      <c r="BE70" s="5" t="s">
        <v>102</v>
      </c>
      <c r="BF70" s="5" t="s">
        <v>91</v>
      </c>
      <c r="BG70" s="5" t="s">
        <v>102</v>
      </c>
      <c r="BH70" s="54" t="s">
        <v>265</v>
      </c>
    </row>
    <row r="71" spans="1:60" x14ac:dyDescent="0.25">
      <c r="A71" s="1">
        <v>70</v>
      </c>
      <c r="B71" s="1"/>
      <c r="C71" s="1"/>
      <c r="D71" s="1"/>
      <c r="E71" s="1"/>
      <c r="F71" s="1"/>
      <c r="G71" s="1"/>
      <c r="H71" s="1"/>
      <c r="I71" s="1"/>
      <c r="J71" s="1"/>
      <c r="K71" s="1"/>
      <c r="L71" s="1"/>
      <c r="M71" s="1"/>
      <c r="N71" s="1"/>
      <c r="O71" s="1"/>
      <c r="P71" s="1"/>
      <c r="Q71" s="1" t="s">
        <v>62</v>
      </c>
      <c r="R71" s="1" t="s">
        <v>63</v>
      </c>
      <c r="S71" s="1"/>
      <c r="T71" s="1"/>
      <c r="U71" s="5">
        <f t="shared" si="23"/>
        <v>2</v>
      </c>
      <c r="V71" s="5">
        <f t="shared" si="24"/>
        <v>1.5</v>
      </c>
      <c r="W71" s="16"/>
      <c r="X71" s="5">
        <f t="shared" si="25"/>
        <v>0</v>
      </c>
      <c r="Y71" s="5">
        <f t="shared" si="26"/>
        <v>0</v>
      </c>
      <c r="Z71" s="5">
        <f t="shared" si="27"/>
        <v>0</v>
      </c>
      <c r="AA71" s="5">
        <f t="shared" si="28"/>
        <v>0</v>
      </c>
      <c r="AB71" s="5">
        <f t="shared" si="29"/>
        <v>0</v>
      </c>
      <c r="AC71" s="5">
        <f t="shared" si="30"/>
        <v>0</v>
      </c>
      <c r="AD71" s="5">
        <f t="shared" si="31"/>
        <v>0</v>
      </c>
      <c r="AE71" s="5">
        <f t="shared" si="32"/>
        <v>0</v>
      </c>
      <c r="AF71" s="5">
        <f t="shared" si="33"/>
        <v>0</v>
      </c>
      <c r="AG71" s="5">
        <f t="shared" si="34"/>
        <v>0</v>
      </c>
      <c r="AH71" s="5">
        <f t="shared" si="35"/>
        <v>0</v>
      </c>
      <c r="AI71" s="5">
        <f t="shared" si="36"/>
        <v>0</v>
      </c>
      <c r="AJ71" s="5">
        <f t="shared" si="37"/>
        <v>0</v>
      </c>
      <c r="AK71" s="5">
        <f t="shared" si="38"/>
        <v>0</v>
      </c>
      <c r="AL71" s="5">
        <f t="shared" si="39"/>
        <v>0</v>
      </c>
      <c r="AM71" s="5">
        <f t="shared" si="40"/>
        <v>1</v>
      </c>
      <c r="AN71" s="5">
        <f t="shared" si="41"/>
        <v>1</v>
      </c>
      <c r="AO71" s="5">
        <f t="shared" si="42"/>
        <v>0</v>
      </c>
      <c r="AR71" s="5">
        <f t="shared" si="43"/>
        <v>2</v>
      </c>
      <c r="AS71" s="5">
        <f t="shared" si="44"/>
        <v>2</v>
      </c>
      <c r="AT71" s="5" t="str">
        <f t="shared" si="45"/>
        <v>Correct</v>
      </c>
      <c r="AU71" s="53" t="s">
        <v>105</v>
      </c>
      <c r="AV71" s="53">
        <v>36</v>
      </c>
      <c r="AW71" s="53" t="s">
        <v>95</v>
      </c>
      <c r="AX71" s="53" t="s">
        <v>131</v>
      </c>
      <c r="AY71" s="53"/>
      <c r="AZ71" s="53" t="s">
        <v>102</v>
      </c>
      <c r="BA71" s="53" t="s">
        <v>81</v>
      </c>
      <c r="BB71" s="53"/>
      <c r="BC71" s="53" t="s">
        <v>133</v>
      </c>
      <c r="BD71" s="53" t="s">
        <v>135</v>
      </c>
      <c r="BE71" s="53"/>
      <c r="BF71" s="53" t="s">
        <v>91</v>
      </c>
      <c r="BG71" s="53" t="s">
        <v>102</v>
      </c>
      <c r="BH71" s="55" t="s">
        <v>265</v>
      </c>
    </row>
    <row r="72" spans="1:60" x14ac:dyDescent="0.25">
      <c r="A72" s="1">
        <v>71</v>
      </c>
      <c r="B72" s="1" t="s">
        <v>50</v>
      </c>
      <c r="C72" s="1"/>
      <c r="D72" s="1"/>
      <c r="E72" s="1"/>
      <c r="F72" s="1"/>
      <c r="G72" s="1"/>
      <c r="H72" s="1"/>
      <c r="I72" s="1"/>
      <c r="J72" s="1"/>
      <c r="K72" s="1"/>
      <c r="L72" s="1"/>
      <c r="M72" s="1"/>
      <c r="N72" s="1" t="s">
        <v>26</v>
      </c>
      <c r="O72" s="1"/>
      <c r="P72" s="1"/>
      <c r="Q72" s="1"/>
      <c r="R72" s="1"/>
      <c r="S72" s="1"/>
      <c r="T72" s="1"/>
      <c r="U72" s="5">
        <f t="shared" si="23"/>
        <v>2</v>
      </c>
      <c r="V72" s="5">
        <f t="shared" si="24"/>
        <v>1.5</v>
      </c>
      <c r="W72" s="16"/>
      <c r="X72" s="5">
        <f t="shared" si="25"/>
        <v>1</v>
      </c>
      <c r="Y72" s="5">
        <f t="shared" si="26"/>
        <v>0</v>
      </c>
      <c r="Z72" s="5">
        <f t="shared" si="27"/>
        <v>0</v>
      </c>
      <c r="AA72" s="5">
        <f t="shared" si="28"/>
        <v>0</v>
      </c>
      <c r="AB72" s="5">
        <f t="shared" si="29"/>
        <v>0</v>
      </c>
      <c r="AC72" s="5">
        <f t="shared" si="30"/>
        <v>0</v>
      </c>
      <c r="AD72" s="5">
        <f t="shared" si="31"/>
        <v>0</v>
      </c>
      <c r="AE72" s="5">
        <f t="shared" si="32"/>
        <v>0</v>
      </c>
      <c r="AF72" s="5">
        <f t="shared" si="33"/>
        <v>0</v>
      </c>
      <c r="AG72" s="5">
        <f t="shared" si="34"/>
        <v>0</v>
      </c>
      <c r="AH72" s="5">
        <f t="shared" si="35"/>
        <v>0</v>
      </c>
      <c r="AI72" s="5">
        <f t="shared" si="36"/>
        <v>0</v>
      </c>
      <c r="AJ72" s="5">
        <f t="shared" si="37"/>
        <v>1</v>
      </c>
      <c r="AK72" s="5">
        <f t="shared" si="38"/>
        <v>0</v>
      </c>
      <c r="AL72" s="5">
        <f t="shared" si="39"/>
        <v>0</v>
      </c>
      <c r="AM72" s="5">
        <f t="shared" si="40"/>
        <v>0</v>
      </c>
      <c r="AN72" s="5">
        <f t="shared" si="41"/>
        <v>0</v>
      </c>
      <c r="AO72" s="5">
        <f t="shared" si="42"/>
        <v>0</v>
      </c>
      <c r="AR72" s="5">
        <f t="shared" si="43"/>
        <v>2</v>
      </c>
      <c r="AS72" s="5">
        <f t="shared" si="44"/>
        <v>2</v>
      </c>
      <c r="AT72" s="5" t="str">
        <f t="shared" si="45"/>
        <v>Correct</v>
      </c>
      <c r="AU72" s="5" t="s">
        <v>94</v>
      </c>
      <c r="AV72" s="5">
        <v>40</v>
      </c>
      <c r="AW72" s="5" t="s">
        <v>95</v>
      </c>
      <c r="AX72" s="5" t="s">
        <v>131</v>
      </c>
      <c r="AY72" s="5" t="s">
        <v>107</v>
      </c>
      <c r="AZ72" s="5" t="s">
        <v>102</v>
      </c>
      <c r="BA72" s="5" t="s">
        <v>81</v>
      </c>
      <c r="BB72" s="5" t="s">
        <v>99</v>
      </c>
      <c r="BC72" s="5" t="s">
        <v>133</v>
      </c>
      <c r="BD72" s="5" t="s">
        <v>101</v>
      </c>
      <c r="BE72" s="5" t="s">
        <v>98</v>
      </c>
      <c r="BF72" s="5"/>
      <c r="BG72" s="5" t="s">
        <v>102</v>
      </c>
      <c r="BH72" s="54" t="s">
        <v>265</v>
      </c>
    </row>
    <row r="73" spans="1:60" x14ac:dyDescent="0.25">
      <c r="A73" s="1">
        <v>72</v>
      </c>
      <c r="B73" s="1" t="s">
        <v>50</v>
      </c>
      <c r="C73" s="1" t="s">
        <v>51</v>
      </c>
      <c r="D73" s="1"/>
      <c r="E73" s="1"/>
      <c r="F73" s="1" t="s">
        <v>53</v>
      </c>
      <c r="G73" s="1" t="s">
        <v>54</v>
      </c>
      <c r="H73" s="1"/>
      <c r="I73" s="1" t="s">
        <v>56</v>
      </c>
      <c r="J73" s="1"/>
      <c r="K73" s="1" t="s">
        <v>58</v>
      </c>
      <c r="L73" s="1" t="s">
        <v>59</v>
      </c>
      <c r="M73" s="1"/>
      <c r="N73" s="1" t="s">
        <v>26</v>
      </c>
      <c r="O73" s="1" t="s">
        <v>23</v>
      </c>
      <c r="P73" s="1"/>
      <c r="Q73" s="1"/>
      <c r="R73" s="1" t="s">
        <v>63</v>
      </c>
      <c r="S73" s="1" t="s">
        <v>64</v>
      </c>
      <c r="T73" s="1"/>
      <c r="U73" s="5">
        <f t="shared" si="23"/>
        <v>11</v>
      </c>
      <c r="V73" s="5">
        <f t="shared" si="24"/>
        <v>0.27272727272727271</v>
      </c>
      <c r="W73" s="16"/>
      <c r="X73" s="5">
        <f t="shared" si="25"/>
        <v>0.27272727272727271</v>
      </c>
      <c r="Y73" s="5">
        <f t="shared" si="26"/>
        <v>0.27272727272727271</v>
      </c>
      <c r="Z73" s="5">
        <f t="shared" si="27"/>
        <v>0</v>
      </c>
      <c r="AA73" s="5">
        <f t="shared" si="28"/>
        <v>0</v>
      </c>
      <c r="AB73" s="5">
        <f t="shared" si="29"/>
        <v>0.27272727272727271</v>
      </c>
      <c r="AC73" s="5">
        <f t="shared" si="30"/>
        <v>0.27272727272727271</v>
      </c>
      <c r="AD73" s="5">
        <f t="shared" si="31"/>
        <v>0</v>
      </c>
      <c r="AE73" s="5">
        <f t="shared" si="32"/>
        <v>0.27272727272727271</v>
      </c>
      <c r="AF73" s="5">
        <f t="shared" si="33"/>
        <v>0</v>
      </c>
      <c r="AG73" s="5">
        <f t="shared" si="34"/>
        <v>0.27272727272727271</v>
      </c>
      <c r="AH73" s="5">
        <f t="shared" si="35"/>
        <v>0.27272727272727271</v>
      </c>
      <c r="AI73" s="5">
        <f t="shared" si="36"/>
        <v>0</v>
      </c>
      <c r="AJ73" s="5">
        <f t="shared" si="37"/>
        <v>0.27272727272727271</v>
      </c>
      <c r="AK73" s="5">
        <f t="shared" si="38"/>
        <v>0.27272727272727271</v>
      </c>
      <c r="AL73" s="5">
        <f t="shared" si="39"/>
        <v>0</v>
      </c>
      <c r="AM73" s="5">
        <f t="shared" si="40"/>
        <v>0</v>
      </c>
      <c r="AN73" s="5">
        <f t="shared" si="41"/>
        <v>0.27272727272727271</v>
      </c>
      <c r="AO73" s="5">
        <f t="shared" si="42"/>
        <v>0.27272727272727271</v>
      </c>
      <c r="AR73" s="5">
        <f t="shared" si="43"/>
        <v>2.9999999999999991</v>
      </c>
      <c r="AS73" s="5">
        <f t="shared" si="44"/>
        <v>11</v>
      </c>
      <c r="AT73" s="5" t="str">
        <f t="shared" si="45"/>
        <v>Correct</v>
      </c>
      <c r="AU73" s="53" t="s">
        <v>94</v>
      </c>
      <c r="AV73" s="53">
        <v>30</v>
      </c>
      <c r="AW73" s="53" t="s">
        <v>95</v>
      </c>
      <c r="AX73" s="53" t="s">
        <v>96</v>
      </c>
      <c r="AY73" s="53" t="s">
        <v>97</v>
      </c>
      <c r="AZ73" s="53" t="s">
        <v>98</v>
      </c>
      <c r="BA73" s="53" t="s">
        <v>80</v>
      </c>
      <c r="BB73" s="53" t="s">
        <v>99</v>
      </c>
      <c r="BC73" s="53" t="s">
        <v>120</v>
      </c>
      <c r="BD73" s="53" t="s">
        <v>136</v>
      </c>
      <c r="BE73" s="53" t="s">
        <v>102</v>
      </c>
      <c r="BF73" s="53" t="s">
        <v>90</v>
      </c>
      <c r="BG73" s="53" t="s">
        <v>102</v>
      </c>
      <c r="BH73" s="55" t="s">
        <v>264</v>
      </c>
    </row>
    <row r="74" spans="1:60" x14ac:dyDescent="0.25">
      <c r="A74" s="1">
        <v>73</v>
      </c>
      <c r="B74" s="1" t="s">
        <v>50</v>
      </c>
      <c r="C74" s="1"/>
      <c r="D74" s="1" t="s">
        <v>52</v>
      </c>
      <c r="E74" s="1" t="s">
        <v>20</v>
      </c>
      <c r="F74" s="1"/>
      <c r="G74" s="1"/>
      <c r="H74" s="1"/>
      <c r="I74" s="1"/>
      <c r="J74" s="1"/>
      <c r="K74" s="1"/>
      <c r="L74" s="1"/>
      <c r="M74" s="1"/>
      <c r="N74" s="1" t="s">
        <v>26</v>
      </c>
      <c r="O74" s="1"/>
      <c r="P74" s="1"/>
      <c r="Q74" s="1"/>
      <c r="R74" s="1"/>
      <c r="S74" s="1"/>
      <c r="T74" s="1"/>
      <c r="U74" s="5">
        <f t="shared" si="23"/>
        <v>4</v>
      </c>
      <c r="V74" s="5">
        <f t="shared" si="24"/>
        <v>0.75</v>
      </c>
      <c r="W74" s="16"/>
      <c r="X74" s="5">
        <f t="shared" si="25"/>
        <v>0.75</v>
      </c>
      <c r="Y74" s="5">
        <f t="shared" si="26"/>
        <v>0</v>
      </c>
      <c r="Z74" s="5">
        <f t="shared" si="27"/>
        <v>0.75</v>
      </c>
      <c r="AA74" s="5">
        <f t="shared" si="28"/>
        <v>0.75</v>
      </c>
      <c r="AB74" s="5">
        <f t="shared" si="29"/>
        <v>0</v>
      </c>
      <c r="AC74" s="5">
        <f t="shared" si="30"/>
        <v>0</v>
      </c>
      <c r="AD74" s="5">
        <f t="shared" si="31"/>
        <v>0</v>
      </c>
      <c r="AE74" s="5">
        <f t="shared" si="32"/>
        <v>0</v>
      </c>
      <c r="AF74" s="5">
        <f t="shared" si="33"/>
        <v>0</v>
      </c>
      <c r="AG74" s="5">
        <f t="shared" si="34"/>
        <v>0</v>
      </c>
      <c r="AH74" s="5">
        <f t="shared" si="35"/>
        <v>0</v>
      </c>
      <c r="AI74" s="5">
        <f t="shared" si="36"/>
        <v>0</v>
      </c>
      <c r="AJ74" s="5">
        <f t="shared" si="37"/>
        <v>0.75</v>
      </c>
      <c r="AK74" s="5">
        <f t="shared" si="38"/>
        <v>0</v>
      </c>
      <c r="AL74" s="5">
        <f t="shared" si="39"/>
        <v>0</v>
      </c>
      <c r="AM74" s="5">
        <f t="shared" si="40"/>
        <v>0</v>
      </c>
      <c r="AN74" s="5">
        <f t="shared" si="41"/>
        <v>0</v>
      </c>
      <c r="AO74" s="5">
        <f t="shared" si="42"/>
        <v>0</v>
      </c>
      <c r="AR74" s="5">
        <f t="shared" si="43"/>
        <v>3</v>
      </c>
      <c r="AS74" s="5">
        <f t="shared" si="44"/>
        <v>4</v>
      </c>
      <c r="AT74" s="5" t="str">
        <f t="shared" si="45"/>
        <v>Correct</v>
      </c>
      <c r="AU74" s="5"/>
      <c r="AV74" s="5">
        <v>70</v>
      </c>
      <c r="AW74" s="5" t="s">
        <v>95</v>
      </c>
      <c r="AX74" s="5" t="s">
        <v>139</v>
      </c>
      <c r="AY74" s="5" t="s">
        <v>97</v>
      </c>
      <c r="AZ74" s="5" t="s">
        <v>98</v>
      </c>
      <c r="BA74" s="5" t="s">
        <v>80</v>
      </c>
      <c r="BB74" s="5" t="s">
        <v>99</v>
      </c>
      <c r="BC74" s="5"/>
      <c r="BD74" s="5"/>
      <c r="BE74" s="5" t="s">
        <v>102</v>
      </c>
      <c r="BF74" s="5" t="s">
        <v>92</v>
      </c>
      <c r="BG74" s="5" t="s">
        <v>98</v>
      </c>
      <c r="BH74" s="54" t="s">
        <v>264</v>
      </c>
    </row>
    <row r="75" spans="1:60" x14ac:dyDescent="0.25">
      <c r="A75" s="1">
        <v>74</v>
      </c>
      <c r="B75" s="1"/>
      <c r="C75" s="1"/>
      <c r="D75" s="1"/>
      <c r="E75" s="1"/>
      <c r="F75" s="1"/>
      <c r="G75" s="1"/>
      <c r="H75" s="1"/>
      <c r="I75" s="1"/>
      <c r="J75" s="1"/>
      <c r="K75" s="1" t="s">
        <v>58</v>
      </c>
      <c r="L75" s="1"/>
      <c r="M75" s="1"/>
      <c r="N75" s="1"/>
      <c r="O75" s="1"/>
      <c r="P75" s="1"/>
      <c r="Q75" s="1"/>
      <c r="R75" s="1"/>
      <c r="S75" s="1" t="s">
        <v>64</v>
      </c>
      <c r="T75" s="1"/>
      <c r="U75" s="5">
        <f t="shared" si="23"/>
        <v>2</v>
      </c>
      <c r="V75" s="5">
        <f t="shared" si="24"/>
        <v>1.5</v>
      </c>
      <c r="W75" s="16"/>
      <c r="X75" s="5">
        <f t="shared" si="25"/>
        <v>0</v>
      </c>
      <c r="Y75" s="5">
        <f t="shared" si="26"/>
        <v>0</v>
      </c>
      <c r="Z75" s="5">
        <f t="shared" si="27"/>
        <v>0</v>
      </c>
      <c r="AA75" s="5">
        <f t="shared" si="28"/>
        <v>0</v>
      </c>
      <c r="AB75" s="5">
        <f t="shared" si="29"/>
        <v>0</v>
      </c>
      <c r="AC75" s="5">
        <f t="shared" si="30"/>
        <v>0</v>
      </c>
      <c r="AD75" s="5">
        <f t="shared" si="31"/>
        <v>0</v>
      </c>
      <c r="AE75" s="5">
        <f t="shared" si="32"/>
        <v>0</v>
      </c>
      <c r="AF75" s="5">
        <f t="shared" si="33"/>
        <v>0</v>
      </c>
      <c r="AG75" s="5">
        <f t="shared" si="34"/>
        <v>1</v>
      </c>
      <c r="AH75" s="5">
        <f t="shared" si="35"/>
        <v>0</v>
      </c>
      <c r="AI75" s="5">
        <f t="shared" si="36"/>
        <v>0</v>
      </c>
      <c r="AJ75" s="5">
        <f t="shared" si="37"/>
        <v>0</v>
      </c>
      <c r="AK75" s="5">
        <f t="shared" si="38"/>
        <v>0</v>
      </c>
      <c r="AL75" s="5">
        <f t="shared" si="39"/>
        <v>0</v>
      </c>
      <c r="AM75" s="5">
        <f t="shared" si="40"/>
        <v>0</v>
      </c>
      <c r="AN75" s="5">
        <f t="shared" si="41"/>
        <v>0</v>
      </c>
      <c r="AO75" s="5">
        <f t="shared" si="42"/>
        <v>1</v>
      </c>
      <c r="AR75" s="5">
        <f t="shared" si="43"/>
        <v>2</v>
      </c>
      <c r="AS75" s="5">
        <f t="shared" si="44"/>
        <v>2</v>
      </c>
      <c r="AT75" s="5" t="str">
        <f t="shared" si="45"/>
        <v>Correct</v>
      </c>
      <c r="AU75" s="53" t="s">
        <v>94</v>
      </c>
      <c r="AV75" s="53">
        <v>32</v>
      </c>
      <c r="AW75" s="53" t="s">
        <v>95</v>
      </c>
      <c r="AX75" s="53" t="s">
        <v>140</v>
      </c>
      <c r="AY75" s="53"/>
      <c r="AZ75" s="53" t="s">
        <v>102</v>
      </c>
      <c r="BA75" s="53" t="s">
        <v>81</v>
      </c>
      <c r="BB75" s="53"/>
      <c r="BC75" s="53"/>
      <c r="BD75" s="53"/>
      <c r="BE75" s="53" t="s">
        <v>98</v>
      </c>
      <c r="BF75" s="53" t="s">
        <v>93</v>
      </c>
      <c r="BG75" s="53" t="s">
        <v>102</v>
      </c>
      <c r="BH75" s="55" t="s">
        <v>264</v>
      </c>
    </row>
    <row r="76" spans="1:60" x14ac:dyDescent="0.25">
      <c r="A76" s="1">
        <v>75</v>
      </c>
      <c r="B76" s="1" t="s">
        <v>50</v>
      </c>
      <c r="C76" s="1"/>
      <c r="D76" s="1"/>
      <c r="E76" s="1"/>
      <c r="F76" s="1"/>
      <c r="G76" s="1"/>
      <c r="H76" s="1" t="s">
        <v>55</v>
      </c>
      <c r="I76" s="1" t="s">
        <v>56</v>
      </c>
      <c r="J76" s="1"/>
      <c r="K76" s="1"/>
      <c r="L76" s="1"/>
      <c r="M76" s="1"/>
      <c r="N76" s="1" t="s">
        <v>26</v>
      </c>
      <c r="O76" s="1" t="s">
        <v>23</v>
      </c>
      <c r="P76" s="1"/>
      <c r="Q76" s="1"/>
      <c r="R76" s="1" t="s">
        <v>63</v>
      </c>
      <c r="S76" s="1"/>
      <c r="T76" s="1"/>
      <c r="U76" s="5">
        <f t="shared" si="23"/>
        <v>6</v>
      </c>
      <c r="V76" s="5">
        <f t="shared" si="24"/>
        <v>0.5</v>
      </c>
      <c r="W76" s="16"/>
      <c r="X76" s="5">
        <f t="shared" si="25"/>
        <v>0.5</v>
      </c>
      <c r="Y76" s="5">
        <f t="shared" si="26"/>
        <v>0</v>
      </c>
      <c r="Z76" s="5">
        <f t="shared" si="27"/>
        <v>0</v>
      </c>
      <c r="AA76" s="5">
        <f t="shared" si="28"/>
        <v>0</v>
      </c>
      <c r="AB76" s="5">
        <f t="shared" si="29"/>
        <v>0</v>
      </c>
      <c r="AC76" s="5">
        <f t="shared" si="30"/>
        <v>0</v>
      </c>
      <c r="AD76" s="5">
        <f t="shared" si="31"/>
        <v>0.5</v>
      </c>
      <c r="AE76" s="5">
        <f t="shared" si="32"/>
        <v>0.5</v>
      </c>
      <c r="AF76" s="5">
        <f t="shared" si="33"/>
        <v>0</v>
      </c>
      <c r="AG76" s="5">
        <f t="shared" si="34"/>
        <v>0</v>
      </c>
      <c r="AH76" s="5">
        <f t="shared" si="35"/>
        <v>0</v>
      </c>
      <c r="AI76" s="5">
        <f t="shared" si="36"/>
        <v>0</v>
      </c>
      <c r="AJ76" s="5">
        <f t="shared" si="37"/>
        <v>0.5</v>
      </c>
      <c r="AK76" s="5">
        <f t="shared" si="38"/>
        <v>0.5</v>
      </c>
      <c r="AL76" s="5">
        <f t="shared" si="39"/>
        <v>0</v>
      </c>
      <c r="AM76" s="5">
        <f t="shared" si="40"/>
        <v>0</v>
      </c>
      <c r="AN76" s="5">
        <f t="shared" si="41"/>
        <v>0.5</v>
      </c>
      <c r="AO76" s="5">
        <f t="shared" si="42"/>
        <v>0</v>
      </c>
      <c r="AR76" s="5">
        <f t="shared" si="43"/>
        <v>3</v>
      </c>
      <c r="AS76" s="5">
        <f t="shared" si="44"/>
        <v>6</v>
      </c>
      <c r="AT76" s="5" t="str">
        <f t="shared" si="45"/>
        <v>Correct</v>
      </c>
      <c r="AU76" s="5" t="s">
        <v>94</v>
      </c>
      <c r="AV76" s="5">
        <v>27</v>
      </c>
      <c r="AW76" s="5" t="s">
        <v>95</v>
      </c>
      <c r="AX76" s="5" t="s">
        <v>96</v>
      </c>
      <c r="AY76" s="5" t="s">
        <v>97</v>
      </c>
      <c r="AZ76" s="5" t="s">
        <v>98</v>
      </c>
      <c r="BA76" s="5" t="s">
        <v>80</v>
      </c>
      <c r="BB76" s="5" t="s">
        <v>112</v>
      </c>
      <c r="BC76" s="5" t="s">
        <v>137</v>
      </c>
      <c r="BD76" s="5" t="s">
        <v>136</v>
      </c>
      <c r="BE76" s="5" t="s">
        <v>102</v>
      </c>
      <c r="BF76" s="5" t="s">
        <v>90</v>
      </c>
      <c r="BG76" s="5"/>
      <c r="BH76" s="54" t="s">
        <v>264</v>
      </c>
    </row>
    <row r="77" spans="1:60" x14ac:dyDescent="0.25">
      <c r="A77" s="1">
        <v>76</v>
      </c>
      <c r="B77" s="1"/>
      <c r="C77" s="1"/>
      <c r="D77" s="1"/>
      <c r="E77" s="1"/>
      <c r="F77" s="1"/>
      <c r="G77" s="1"/>
      <c r="H77" s="1" t="s">
        <v>55</v>
      </c>
      <c r="I77" s="1"/>
      <c r="J77" s="1"/>
      <c r="K77" s="1" t="s">
        <v>58</v>
      </c>
      <c r="L77" s="1"/>
      <c r="M77" s="1"/>
      <c r="N77" s="1"/>
      <c r="O77" s="1" t="s">
        <v>23</v>
      </c>
      <c r="P77" s="1"/>
      <c r="Q77" s="1"/>
      <c r="R77" s="1"/>
      <c r="S77" s="1" t="s">
        <v>64</v>
      </c>
      <c r="T77" s="1"/>
      <c r="U77" s="5">
        <f t="shared" si="23"/>
        <v>4</v>
      </c>
      <c r="V77" s="5">
        <f t="shared" si="24"/>
        <v>0.75</v>
      </c>
      <c r="W77" s="16"/>
      <c r="X77" s="5">
        <f t="shared" si="25"/>
        <v>0</v>
      </c>
      <c r="Y77" s="5">
        <f t="shared" si="26"/>
        <v>0</v>
      </c>
      <c r="Z77" s="5">
        <f t="shared" si="27"/>
        <v>0</v>
      </c>
      <c r="AA77" s="5">
        <f t="shared" si="28"/>
        <v>0</v>
      </c>
      <c r="AB77" s="5">
        <f t="shared" si="29"/>
        <v>0</v>
      </c>
      <c r="AC77" s="5">
        <f t="shared" si="30"/>
        <v>0</v>
      </c>
      <c r="AD77" s="5">
        <f t="shared" si="31"/>
        <v>0.75</v>
      </c>
      <c r="AE77" s="5">
        <f t="shared" si="32"/>
        <v>0</v>
      </c>
      <c r="AF77" s="5">
        <f t="shared" si="33"/>
        <v>0</v>
      </c>
      <c r="AG77" s="5">
        <f t="shared" si="34"/>
        <v>0.75</v>
      </c>
      <c r="AH77" s="5">
        <f t="shared" si="35"/>
        <v>0</v>
      </c>
      <c r="AI77" s="5">
        <f t="shared" si="36"/>
        <v>0</v>
      </c>
      <c r="AJ77" s="5">
        <f t="shared" si="37"/>
        <v>0</v>
      </c>
      <c r="AK77" s="5">
        <f t="shared" si="38"/>
        <v>0.75</v>
      </c>
      <c r="AL77" s="5">
        <f t="shared" si="39"/>
        <v>0</v>
      </c>
      <c r="AM77" s="5">
        <f t="shared" si="40"/>
        <v>0</v>
      </c>
      <c r="AN77" s="5">
        <f t="shared" si="41"/>
        <v>0</v>
      </c>
      <c r="AO77" s="5">
        <f t="shared" si="42"/>
        <v>0.75</v>
      </c>
      <c r="AR77" s="5">
        <f t="shared" si="43"/>
        <v>3</v>
      </c>
      <c r="AS77" s="5">
        <f t="shared" si="44"/>
        <v>4</v>
      </c>
      <c r="AT77" s="5" t="str">
        <f t="shared" si="45"/>
        <v>Correct</v>
      </c>
      <c r="AU77" s="53" t="s">
        <v>94</v>
      </c>
      <c r="AV77" s="53">
        <v>67</v>
      </c>
      <c r="AW77" s="53" t="s">
        <v>95</v>
      </c>
      <c r="AX77" s="53" t="s">
        <v>96</v>
      </c>
      <c r="AY77" s="53" t="s">
        <v>97</v>
      </c>
      <c r="AZ77" s="53"/>
      <c r="BA77" s="53" t="s">
        <v>80</v>
      </c>
      <c r="BB77" s="53" t="s">
        <v>99</v>
      </c>
      <c r="BC77" s="53" t="s">
        <v>103</v>
      </c>
      <c r="BD77" s="53" t="s">
        <v>123</v>
      </c>
      <c r="BE77" s="53" t="s">
        <v>102</v>
      </c>
      <c r="BF77" s="53" t="s">
        <v>91</v>
      </c>
      <c r="BG77" s="53"/>
      <c r="BH77" s="55" t="s">
        <v>264</v>
      </c>
    </row>
    <row r="78" spans="1:60" x14ac:dyDescent="0.25">
      <c r="A78" s="1">
        <v>77</v>
      </c>
      <c r="B78" s="1" t="s">
        <v>50</v>
      </c>
      <c r="C78" s="1" t="s">
        <v>51</v>
      </c>
      <c r="D78" s="1"/>
      <c r="E78" s="1"/>
      <c r="F78" s="1" t="s">
        <v>53</v>
      </c>
      <c r="G78" s="1" t="s">
        <v>54</v>
      </c>
      <c r="H78" s="1" t="s">
        <v>55</v>
      </c>
      <c r="I78" s="1" t="s">
        <v>56</v>
      </c>
      <c r="J78" s="1"/>
      <c r="K78" s="1" t="s">
        <v>58</v>
      </c>
      <c r="L78" s="1" t="s">
        <v>59</v>
      </c>
      <c r="M78" s="1" t="s">
        <v>60</v>
      </c>
      <c r="N78" s="1" t="s">
        <v>26</v>
      </c>
      <c r="O78" s="1"/>
      <c r="P78" s="1" t="s">
        <v>61</v>
      </c>
      <c r="Q78" s="1" t="s">
        <v>62</v>
      </c>
      <c r="R78" s="1" t="s">
        <v>63</v>
      </c>
      <c r="S78" s="1"/>
      <c r="T78" s="1"/>
      <c r="U78" s="5">
        <f t="shared" si="23"/>
        <v>13</v>
      </c>
      <c r="V78" s="5">
        <f t="shared" si="24"/>
        <v>0.23076923076923078</v>
      </c>
      <c r="W78" s="16"/>
      <c r="X78" s="5">
        <f t="shared" si="25"/>
        <v>0.23076923076923078</v>
      </c>
      <c r="Y78" s="5">
        <f t="shared" si="26"/>
        <v>0.23076923076923078</v>
      </c>
      <c r="Z78" s="5">
        <f t="shared" si="27"/>
        <v>0</v>
      </c>
      <c r="AA78" s="5">
        <f t="shared" si="28"/>
        <v>0</v>
      </c>
      <c r="AB78" s="5">
        <f t="shared" si="29"/>
        <v>0.23076923076923078</v>
      </c>
      <c r="AC78" s="5">
        <f t="shared" si="30"/>
        <v>0.23076923076923078</v>
      </c>
      <c r="AD78" s="5">
        <f t="shared" si="31"/>
        <v>0.23076923076923078</v>
      </c>
      <c r="AE78" s="5">
        <f t="shared" si="32"/>
        <v>0.23076923076923078</v>
      </c>
      <c r="AF78" s="5">
        <f t="shared" si="33"/>
        <v>0</v>
      </c>
      <c r="AG78" s="5">
        <f t="shared" si="34"/>
        <v>0.23076923076923078</v>
      </c>
      <c r="AH78" s="5">
        <f t="shared" si="35"/>
        <v>0.23076923076923078</v>
      </c>
      <c r="AI78" s="5">
        <f t="shared" si="36"/>
        <v>0.23076923076923078</v>
      </c>
      <c r="AJ78" s="5">
        <f t="shared" si="37"/>
        <v>0.23076923076923078</v>
      </c>
      <c r="AK78" s="5">
        <f t="shared" si="38"/>
        <v>0</v>
      </c>
      <c r="AL78" s="5">
        <f t="shared" si="39"/>
        <v>0.23076923076923078</v>
      </c>
      <c r="AM78" s="5">
        <f t="shared" si="40"/>
        <v>0.23076923076923078</v>
      </c>
      <c r="AN78" s="5">
        <f t="shared" si="41"/>
        <v>0.23076923076923078</v>
      </c>
      <c r="AO78" s="5">
        <f t="shared" si="42"/>
        <v>0</v>
      </c>
      <c r="AR78" s="5">
        <f t="shared" si="43"/>
        <v>3.0000000000000004</v>
      </c>
      <c r="AS78" s="5">
        <f t="shared" si="44"/>
        <v>13</v>
      </c>
      <c r="AT78" s="5" t="str">
        <f t="shared" si="45"/>
        <v>Correct</v>
      </c>
      <c r="AU78" s="5" t="s">
        <v>94</v>
      </c>
      <c r="AV78" s="5">
        <v>78</v>
      </c>
      <c r="AW78" s="5" t="s">
        <v>95</v>
      </c>
      <c r="AX78" s="5" t="s">
        <v>139</v>
      </c>
      <c r="AY78" s="5"/>
      <c r="AZ78" s="5" t="s">
        <v>102</v>
      </c>
      <c r="BA78" s="5" t="s">
        <v>355</v>
      </c>
      <c r="BB78" s="5" t="s">
        <v>109</v>
      </c>
      <c r="BC78" s="5" t="s">
        <v>110</v>
      </c>
      <c r="BD78" s="5" t="s">
        <v>104</v>
      </c>
      <c r="BE78" s="5"/>
      <c r="BF78" s="5"/>
      <c r="BG78" s="5" t="s">
        <v>102</v>
      </c>
      <c r="BH78" s="54" t="s">
        <v>263</v>
      </c>
    </row>
    <row r="79" spans="1:60" x14ac:dyDescent="0.25">
      <c r="A79" s="1">
        <v>78</v>
      </c>
      <c r="B79" s="1"/>
      <c r="C79" s="1" t="s">
        <v>51</v>
      </c>
      <c r="D79" s="1"/>
      <c r="E79" s="1"/>
      <c r="F79" s="1"/>
      <c r="G79" s="1" t="s">
        <v>54</v>
      </c>
      <c r="H79" s="1"/>
      <c r="I79" s="1" t="s">
        <v>56</v>
      </c>
      <c r="J79" s="1"/>
      <c r="K79" s="1"/>
      <c r="L79" s="1"/>
      <c r="M79" s="1"/>
      <c r="N79" s="1"/>
      <c r="O79" s="1"/>
      <c r="P79" s="1"/>
      <c r="Q79" s="1"/>
      <c r="R79" s="1"/>
      <c r="S79" s="1"/>
      <c r="T79" s="1"/>
      <c r="U79" s="5">
        <f t="shared" si="23"/>
        <v>3</v>
      </c>
      <c r="V79" s="5">
        <f t="shared" si="24"/>
        <v>1</v>
      </c>
      <c r="W79" s="16"/>
      <c r="X79" s="5">
        <f t="shared" si="25"/>
        <v>0</v>
      </c>
      <c r="Y79" s="5">
        <f t="shared" si="26"/>
        <v>1</v>
      </c>
      <c r="Z79" s="5">
        <f t="shared" si="27"/>
        <v>0</v>
      </c>
      <c r="AA79" s="5">
        <f t="shared" si="28"/>
        <v>0</v>
      </c>
      <c r="AB79" s="5">
        <f t="shared" si="29"/>
        <v>0</v>
      </c>
      <c r="AC79" s="5">
        <f t="shared" si="30"/>
        <v>1</v>
      </c>
      <c r="AD79" s="5">
        <f t="shared" si="31"/>
        <v>0</v>
      </c>
      <c r="AE79" s="5">
        <f t="shared" si="32"/>
        <v>1</v>
      </c>
      <c r="AF79" s="5">
        <f t="shared" si="33"/>
        <v>0</v>
      </c>
      <c r="AG79" s="5">
        <f t="shared" si="34"/>
        <v>0</v>
      </c>
      <c r="AH79" s="5">
        <f t="shared" si="35"/>
        <v>0</v>
      </c>
      <c r="AI79" s="5">
        <f t="shared" si="36"/>
        <v>0</v>
      </c>
      <c r="AJ79" s="5">
        <f t="shared" si="37"/>
        <v>0</v>
      </c>
      <c r="AK79" s="5">
        <f t="shared" si="38"/>
        <v>0</v>
      </c>
      <c r="AL79" s="5">
        <f t="shared" si="39"/>
        <v>0</v>
      </c>
      <c r="AM79" s="5">
        <f t="shared" si="40"/>
        <v>0</v>
      </c>
      <c r="AN79" s="5">
        <f t="shared" si="41"/>
        <v>0</v>
      </c>
      <c r="AO79" s="5">
        <f t="shared" si="42"/>
        <v>0</v>
      </c>
      <c r="AR79" s="5">
        <f t="shared" si="43"/>
        <v>3</v>
      </c>
      <c r="AS79" s="5">
        <f t="shared" si="44"/>
        <v>3</v>
      </c>
      <c r="AT79" s="5" t="str">
        <f t="shared" si="45"/>
        <v>Correct</v>
      </c>
      <c r="AU79" s="53"/>
      <c r="AV79" s="53">
        <v>55</v>
      </c>
      <c r="AW79" s="53" t="s">
        <v>95</v>
      </c>
      <c r="AX79" s="53" t="s">
        <v>141</v>
      </c>
      <c r="AY79" s="53"/>
      <c r="AZ79" s="53" t="s">
        <v>102</v>
      </c>
      <c r="BA79" s="53" t="s">
        <v>355</v>
      </c>
      <c r="BB79" s="53" t="s">
        <v>99</v>
      </c>
      <c r="BC79" s="53" t="s">
        <v>110</v>
      </c>
      <c r="BD79" s="53"/>
      <c r="BE79" s="53" t="s">
        <v>98</v>
      </c>
      <c r="BF79" s="53" t="s">
        <v>93</v>
      </c>
      <c r="BG79" s="53"/>
      <c r="BH79" s="55" t="s">
        <v>263</v>
      </c>
    </row>
    <row r="80" spans="1:60" x14ac:dyDescent="0.25">
      <c r="A80" s="1">
        <v>79</v>
      </c>
      <c r="B80" s="1" t="s">
        <v>50</v>
      </c>
      <c r="C80" s="1"/>
      <c r="D80" s="1"/>
      <c r="E80" s="1"/>
      <c r="F80" s="1"/>
      <c r="G80" s="1"/>
      <c r="H80" s="1"/>
      <c r="I80" s="1"/>
      <c r="J80" s="1"/>
      <c r="K80" s="1"/>
      <c r="L80" s="1" t="s">
        <v>59</v>
      </c>
      <c r="M80" s="1"/>
      <c r="N80" s="1" t="s">
        <v>26</v>
      </c>
      <c r="O80" s="1"/>
      <c r="P80" s="1"/>
      <c r="Q80" s="1"/>
      <c r="R80" s="1"/>
      <c r="S80" s="1"/>
      <c r="T80" s="1"/>
      <c r="U80" s="5">
        <f t="shared" si="23"/>
        <v>3</v>
      </c>
      <c r="V80" s="5">
        <f t="shared" si="24"/>
        <v>1</v>
      </c>
      <c r="W80" s="16"/>
      <c r="X80" s="5">
        <f t="shared" si="25"/>
        <v>1</v>
      </c>
      <c r="Y80" s="5">
        <f t="shared" si="26"/>
        <v>0</v>
      </c>
      <c r="Z80" s="5">
        <f t="shared" si="27"/>
        <v>0</v>
      </c>
      <c r="AA80" s="5">
        <f t="shared" si="28"/>
        <v>0</v>
      </c>
      <c r="AB80" s="5">
        <f t="shared" si="29"/>
        <v>0</v>
      </c>
      <c r="AC80" s="5">
        <f t="shared" si="30"/>
        <v>0</v>
      </c>
      <c r="AD80" s="5">
        <f t="shared" si="31"/>
        <v>0</v>
      </c>
      <c r="AE80" s="5">
        <f t="shared" si="32"/>
        <v>0</v>
      </c>
      <c r="AF80" s="5">
        <f t="shared" si="33"/>
        <v>0</v>
      </c>
      <c r="AG80" s="5">
        <f t="shared" si="34"/>
        <v>0</v>
      </c>
      <c r="AH80" s="5">
        <f t="shared" si="35"/>
        <v>1</v>
      </c>
      <c r="AI80" s="5">
        <f t="shared" si="36"/>
        <v>0</v>
      </c>
      <c r="AJ80" s="5">
        <f t="shared" si="37"/>
        <v>1</v>
      </c>
      <c r="AK80" s="5">
        <f t="shared" si="38"/>
        <v>0</v>
      </c>
      <c r="AL80" s="5">
        <f t="shared" si="39"/>
        <v>0</v>
      </c>
      <c r="AM80" s="5">
        <f t="shared" si="40"/>
        <v>0</v>
      </c>
      <c r="AN80" s="5">
        <f t="shared" si="41"/>
        <v>0</v>
      </c>
      <c r="AO80" s="5">
        <f t="shared" si="42"/>
        <v>0</v>
      </c>
      <c r="AR80" s="5">
        <f t="shared" si="43"/>
        <v>3</v>
      </c>
      <c r="AS80" s="5">
        <f t="shared" si="44"/>
        <v>3</v>
      </c>
      <c r="AT80" s="5" t="str">
        <f t="shared" si="45"/>
        <v>Correct</v>
      </c>
      <c r="AU80" s="5"/>
      <c r="AV80" s="5">
        <v>44</v>
      </c>
      <c r="AW80" s="5" t="s">
        <v>95</v>
      </c>
      <c r="AX80" s="5" t="s">
        <v>141</v>
      </c>
      <c r="AY80" s="5"/>
      <c r="AZ80" s="5" t="s">
        <v>102</v>
      </c>
      <c r="BA80" s="5" t="s">
        <v>81</v>
      </c>
      <c r="BB80" s="5" t="s">
        <v>109</v>
      </c>
      <c r="BC80" s="5" t="s">
        <v>132</v>
      </c>
      <c r="BD80" s="5" t="s">
        <v>104</v>
      </c>
      <c r="BE80" s="5"/>
      <c r="BF80" s="5" t="s">
        <v>372</v>
      </c>
      <c r="BG80" s="5" t="s">
        <v>98</v>
      </c>
      <c r="BH80" s="54" t="s">
        <v>263</v>
      </c>
    </row>
    <row r="81" spans="1:60" x14ac:dyDescent="0.25">
      <c r="A81" s="1">
        <v>80</v>
      </c>
      <c r="B81" s="1" t="s">
        <v>50</v>
      </c>
      <c r="C81" s="1" t="s">
        <v>51</v>
      </c>
      <c r="D81" s="1"/>
      <c r="E81" s="1" t="s">
        <v>20</v>
      </c>
      <c r="F81" s="1"/>
      <c r="G81" s="1" t="s">
        <v>54</v>
      </c>
      <c r="H81" s="1" t="s">
        <v>55</v>
      </c>
      <c r="I81" s="1" t="s">
        <v>56</v>
      </c>
      <c r="J81" s="1"/>
      <c r="K81" s="1" t="s">
        <v>58</v>
      </c>
      <c r="L81" s="1" t="s">
        <v>59</v>
      </c>
      <c r="M81" s="1"/>
      <c r="N81" s="1" t="s">
        <v>26</v>
      </c>
      <c r="O81" s="1"/>
      <c r="P81" s="1" t="s">
        <v>61</v>
      </c>
      <c r="Q81" s="1" t="s">
        <v>62</v>
      </c>
      <c r="R81" s="1" t="s">
        <v>63</v>
      </c>
      <c r="S81" s="1"/>
      <c r="T81" s="1"/>
      <c r="U81" s="5">
        <f t="shared" si="23"/>
        <v>12</v>
      </c>
      <c r="V81" s="5">
        <f t="shared" si="24"/>
        <v>0.25</v>
      </c>
      <c r="W81" s="16"/>
      <c r="X81" s="5">
        <f t="shared" si="25"/>
        <v>0.25</v>
      </c>
      <c r="Y81" s="5">
        <f t="shared" si="26"/>
        <v>0.25</v>
      </c>
      <c r="Z81" s="5">
        <f t="shared" si="27"/>
        <v>0</v>
      </c>
      <c r="AA81" s="5">
        <f t="shared" si="28"/>
        <v>0.25</v>
      </c>
      <c r="AB81" s="5">
        <f t="shared" si="29"/>
        <v>0</v>
      </c>
      <c r="AC81" s="5">
        <f t="shared" si="30"/>
        <v>0.25</v>
      </c>
      <c r="AD81" s="5">
        <f t="shared" si="31"/>
        <v>0.25</v>
      </c>
      <c r="AE81" s="5">
        <f t="shared" si="32"/>
        <v>0.25</v>
      </c>
      <c r="AF81" s="5">
        <f t="shared" si="33"/>
        <v>0</v>
      </c>
      <c r="AG81" s="5">
        <f t="shared" si="34"/>
        <v>0.25</v>
      </c>
      <c r="AH81" s="5">
        <f t="shared" si="35"/>
        <v>0.25</v>
      </c>
      <c r="AI81" s="5">
        <f t="shared" si="36"/>
        <v>0</v>
      </c>
      <c r="AJ81" s="5">
        <f t="shared" si="37"/>
        <v>0.25</v>
      </c>
      <c r="AK81" s="5">
        <f t="shared" si="38"/>
        <v>0</v>
      </c>
      <c r="AL81" s="5">
        <f t="shared" si="39"/>
        <v>0.25</v>
      </c>
      <c r="AM81" s="5">
        <f t="shared" si="40"/>
        <v>0.25</v>
      </c>
      <c r="AN81" s="5">
        <f t="shared" si="41"/>
        <v>0.25</v>
      </c>
      <c r="AO81" s="5">
        <f t="shared" si="42"/>
        <v>0</v>
      </c>
      <c r="AR81" s="5">
        <f t="shared" si="43"/>
        <v>3</v>
      </c>
      <c r="AS81" s="5">
        <f t="shared" si="44"/>
        <v>12</v>
      </c>
      <c r="AT81" s="5" t="str">
        <f t="shared" si="45"/>
        <v>Correct</v>
      </c>
      <c r="AU81" s="53" t="s">
        <v>94</v>
      </c>
      <c r="AV81" s="53">
        <v>76</v>
      </c>
      <c r="AW81" s="53" t="s">
        <v>95</v>
      </c>
      <c r="AX81" s="53" t="s">
        <v>142</v>
      </c>
      <c r="AY81" s="53"/>
      <c r="AZ81" s="53" t="s">
        <v>102</v>
      </c>
      <c r="BA81" s="53"/>
      <c r="BB81" s="53" t="s">
        <v>109</v>
      </c>
      <c r="BC81" s="53" t="s">
        <v>110</v>
      </c>
      <c r="BD81" s="53" t="s">
        <v>104</v>
      </c>
      <c r="BE81" s="53" t="s">
        <v>102</v>
      </c>
      <c r="BF81" s="53" t="s">
        <v>373</v>
      </c>
      <c r="BG81" s="53" t="s">
        <v>102</v>
      </c>
      <c r="BH81" s="55" t="s">
        <v>263</v>
      </c>
    </row>
    <row r="82" spans="1:60" x14ac:dyDescent="0.25">
      <c r="A82" s="1">
        <v>81</v>
      </c>
      <c r="B82" s="1" t="s">
        <v>50</v>
      </c>
      <c r="C82" s="1"/>
      <c r="D82" s="1"/>
      <c r="E82" s="1" t="s">
        <v>20</v>
      </c>
      <c r="F82" s="1"/>
      <c r="G82" s="1" t="s">
        <v>54</v>
      </c>
      <c r="H82" s="1" t="s">
        <v>55</v>
      </c>
      <c r="I82" s="1" t="s">
        <v>56</v>
      </c>
      <c r="J82" s="1"/>
      <c r="K82" s="1" t="s">
        <v>58</v>
      </c>
      <c r="L82" s="1" t="s">
        <v>59</v>
      </c>
      <c r="M82" s="1"/>
      <c r="N82" s="1"/>
      <c r="O82" s="1"/>
      <c r="P82" s="1" t="s">
        <v>61</v>
      </c>
      <c r="Q82" s="1" t="s">
        <v>62</v>
      </c>
      <c r="R82" s="1"/>
      <c r="S82" s="1"/>
      <c r="T82" s="1"/>
      <c r="U82" s="5">
        <f t="shared" si="23"/>
        <v>9</v>
      </c>
      <c r="V82" s="5">
        <f t="shared" si="24"/>
        <v>0.33333333333333331</v>
      </c>
      <c r="W82" s="16"/>
      <c r="X82" s="5">
        <f t="shared" si="25"/>
        <v>0.33333333333333331</v>
      </c>
      <c r="Y82" s="5">
        <f t="shared" si="26"/>
        <v>0</v>
      </c>
      <c r="Z82" s="5">
        <f t="shared" si="27"/>
        <v>0</v>
      </c>
      <c r="AA82" s="5">
        <f t="shared" si="28"/>
        <v>0.33333333333333331</v>
      </c>
      <c r="AB82" s="5">
        <f t="shared" si="29"/>
        <v>0</v>
      </c>
      <c r="AC82" s="5">
        <f t="shared" si="30"/>
        <v>0.33333333333333331</v>
      </c>
      <c r="AD82" s="5">
        <f t="shared" si="31"/>
        <v>0.33333333333333331</v>
      </c>
      <c r="AE82" s="5">
        <f t="shared" si="32"/>
        <v>0.33333333333333331</v>
      </c>
      <c r="AF82" s="5">
        <f t="shared" si="33"/>
        <v>0</v>
      </c>
      <c r="AG82" s="5">
        <f t="shared" si="34"/>
        <v>0.33333333333333331</v>
      </c>
      <c r="AH82" s="5">
        <f t="shared" si="35"/>
        <v>0.33333333333333331</v>
      </c>
      <c r="AI82" s="5">
        <f t="shared" si="36"/>
        <v>0</v>
      </c>
      <c r="AJ82" s="5">
        <f t="shared" si="37"/>
        <v>0</v>
      </c>
      <c r="AK82" s="5">
        <f t="shared" si="38"/>
        <v>0</v>
      </c>
      <c r="AL82" s="5">
        <f t="shared" si="39"/>
        <v>0.33333333333333331</v>
      </c>
      <c r="AM82" s="5">
        <f t="shared" si="40"/>
        <v>0.33333333333333331</v>
      </c>
      <c r="AN82" s="5">
        <f t="shared" si="41"/>
        <v>0</v>
      </c>
      <c r="AO82" s="5">
        <f t="shared" si="42"/>
        <v>0</v>
      </c>
      <c r="AR82" s="5">
        <f t="shared" si="43"/>
        <v>3</v>
      </c>
      <c r="AS82" s="5">
        <f t="shared" si="44"/>
        <v>9</v>
      </c>
      <c r="AT82" s="5" t="str">
        <f t="shared" si="45"/>
        <v>Correct</v>
      </c>
      <c r="AU82" s="5" t="s">
        <v>105</v>
      </c>
      <c r="AV82" s="5">
        <v>83</v>
      </c>
      <c r="AW82" s="5" t="s">
        <v>95</v>
      </c>
      <c r="AX82" s="5" t="s">
        <v>141</v>
      </c>
      <c r="AY82" s="5"/>
      <c r="AZ82" s="5"/>
      <c r="BA82" s="5"/>
      <c r="BB82" s="5" t="s">
        <v>99</v>
      </c>
      <c r="BC82" s="5"/>
      <c r="BD82" s="5"/>
      <c r="BE82" s="5"/>
      <c r="BF82" s="5" t="s">
        <v>91</v>
      </c>
      <c r="BG82" s="5"/>
      <c r="BH82" s="54" t="s">
        <v>263</v>
      </c>
    </row>
    <row r="83" spans="1:60" x14ac:dyDescent="0.25">
      <c r="A83" s="1">
        <v>82</v>
      </c>
      <c r="B83" s="1" t="s">
        <v>50</v>
      </c>
      <c r="C83" s="1"/>
      <c r="D83" s="1"/>
      <c r="E83" s="1"/>
      <c r="F83" s="1"/>
      <c r="G83" s="1"/>
      <c r="H83" s="1"/>
      <c r="I83" s="1"/>
      <c r="J83" s="1"/>
      <c r="K83" s="1"/>
      <c r="L83" s="1"/>
      <c r="M83" s="1"/>
      <c r="N83" s="1" t="s">
        <v>26</v>
      </c>
      <c r="O83" s="1"/>
      <c r="P83" s="1"/>
      <c r="Q83" s="1"/>
      <c r="R83" s="1"/>
      <c r="S83" s="1"/>
      <c r="T83" s="1"/>
      <c r="U83" s="5">
        <f t="shared" si="23"/>
        <v>2</v>
      </c>
      <c r="V83" s="5">
        <f t="shared" si="24"/>
        <v>1.5</v>
      </c>
      <c r="W83" s="16"/>
      <c r="X83" s="5">
        <f t="shared" si="25"/>
        <v>1</v>
      </c>
      <c r="Y83" s="5">
        <f t="shared" si="26"/>
        <v>0</v>
      </c>
      <c r="Z83" s="5">
        <f t="shared" si="27"/>
        <v>0</v>
      </c>
      <c r="AA83" s="5">
        <f t="shared" si="28"/>
        <v>0</v>
      </c>
      <c r="AB83" s="5">
        <f t="shared" si="29"/>
        <v>0</v>
      </c>
      <c r="AC83" s="5">
        <f t="shared" si="30"/>
        <v>0</v>
      </c>
      <c r="AD83" s="5">
        <f t="shared" si="31"/>
        <v>0</v>
      </c>
      <c r="AE83" s="5">
        <f t="shared" si="32"/>
        <v>0</v>
      </c>
      <c r="AF83" s="5">
        <f t="shared" si="33"/>
        <v>0</v>
      </c>
      <c r="AG83" s="5">
        <f t="shared" si="34"/>
        <v>0</v>
      </c>
      <c r="AH83" s="5">
        <f t="shared" si="35"/>
        <v>0</v>
      </c>
      <c r="AI83" s="5">
        <f t="shared" si="36"/>
        <v>0</v>
      </c>
      <c r="AJ83" s="5">
        <f t="shared" si="37"/>
        <v>1</v>
      </c>
      <c r="AK83" s="5">
        <f t="shared" si="38"/>
        <v>0</v>
      </c>
      <c r="AL83" s="5">
        <f t="shared" si="39"/>
        <v>0</v>
      </c>
      <c r="AM83" s="5">
        <f t="shared" si="40"/>
        <v>0</v>
      </c>
      <c r="AN83" s="5">
        <f t="shared" si="41"/>
        <v>0</v>
      </c>
      <c r="AO83" s="5">
        <f t="shared" si="42"/>
        <v>0</v>
      </c>
      <c r="AR83" s="5">
        <f t="shared" si="43"/>
        <v>2</v>
      </c>
      <c r="AS83" s="5">
        <f t="shared" si="44"/>
        <v>2</v>
      </c>
      <c r="AT83" s="5" t="str">
        <f t="shared" si="45"/>
        <v>Correct</v>
      </c>
      <c r="AU83" s="53" t="s">
        <v>94</v>
      </c>
      <c r="AV83" s="53">
        <v>76</v>
      </c>
      <c r="AW83" s="53" t="s">
        <v>95</v>
      </c>
      <c r="AX83" s="53" t="s">
        <v>96</v>
      </c>
      <c r="AY83" s="53" t="s">
        <v>143</v>
      </c>
      <c r="AZ83" s="53" t="s">
        <v>102</v>
      </c>
      <c r="BA83" s="53" t="s">
        <v>355</v>
      </c>
      <c r="BB83" s="53"/>
      <c r="BC83" s="53" t="s">
        <v>103</v>
      </c>
      <c r="BD83" s="53" t="s">
        <v>104</v>
      </c>
      <c r="BE83" s="53" t="s">
        <v>102</v>
      </c>
      <c r="BF83" s="53" t="s">
        <v>91</v>
      </c>
      <c r="BG83" s="53" t="s">
        <v>98</v>
      </c>
      <c r="BH83" s="55" t="s">
        <v>263</v>
      </c>
    </row>
    <row r="84" spans="1:60" x14ac:dyDescent="0.25">
      <c r="A84" s="1">
        <v>83</v>
      </c>
      <c r="B84" s="1"/>
      <c r="C84" s="1"/>
      <c r="D84" s="1"/>
      <c r="E84" s="1" t="s">
        <v>20</v>
      </c>
      <c r="F84" s="1"/>
      <c r="G84" s="1"/>
      <c r="H84" s="1" t="s">
        <v>55</v>
      </c>
      <c r="I84" s="1"/>
      <c r="J84" s="1"/>
      <c r="K84" s="1"/>
      <c r="L84" s="1"/>
      <c r="M84" s="1"/>
      <c r="N84" s="1"/>
      <c r="O84" s="1"/>
      <c r="P84" s="1" t="s">
        <v>61</v>
      </c>
      <c r="Q84" s="1"/>
      <c r="R84" s="1"/>
      <c r="S84" s="1"/>
      <c r="T84" s="1"/>
      <c r="U84" s="5">
        <f t="shared" si="23"/>
        <v>3</v>
      </c>
      <c r="V84" s="5">
        <f t="shared" si="24"/>
        <v>1</v>
      </c>
      <c r="W84" s="16"/>
      <c r="X84" s="5">
        <f t="shared" si="25"/>
        <v>0</v>
      </c>
      <c r="Y84" s="5">
        <f t="shared" si="26"/>
        <v>0</v>
      </c>
      <c r="Z84" s="5">
        <f t="shared" si="27"/>
        <v>0</v>
      </c>
      <c r="AA84" s="5">
        <f t="shared" si="28"/>
        <v>1</v>
      </c>
      <c r="AB84" s="5">
        <f t="shared" si="29"/>
        <v>0</v>
      </c>
      <c r="AC84" s="5">
        <f t="shared" si="30"/>
        <v>0</v>
      </c>
      <c r="AD84" s="5">
        <f t="shared" si="31"/>
        <v>1</v>
      </c>
      <c r="AE84" s="5">
        <f t="shared" si="32"/>
        <v>0</v>
      </c>
      <c r="AF84" s="5">
        <f t="shared" si="33"/>
        <v>0</v>
      </c>
      <c r="AG84" s="5">
        <f t="shared" si="34"/>
        <v>0</v>
      </c>
      <c r="AH84" s="5">
        <f t="shared" si="35"/>
        <v>0</v>
      </c>
      <c r="AI84" s="5">
        <f t="shared" si="36"/>
        <v>0</v>
      </c>
      <c r="AJ84" s="5">
        <f t="shared" si="37"/>
        <v>0</v>
      </c>
      <c r="AK84" s="5">
        <f t="shared" si="38"/>
        <v>0</v>
      </c>
      <c r="AL84" s="5">
        <f t="shared" si="39"/>
        <v>1</v>
      </c>
      <c r="AM84" s="5">
        <f t="shared" si="40"/>
        <v>0</v>
      </c>
      <c r="AN84" s="5">
        <f t="shared" si="41"/>
        <v>0</v>
      </c>
      <c r="AO84" s="5">
        <f t="shared" si="42"/>
        <v>0</v>
      </c>
      <c r="AR84" s="5">
        <f t="shared" si="43"/>
        <v>3</v>
      </c>
      <c r="AS84" s="5">
        <f t="shared" si="44"/>
        <v>3</v>
      </c>
      <c r="AT84" s="5" t="str">
        <f t="shared" si="45"/>
        <v>Correct</v>
      </c>
      <c r="AU84" s="5" t="s">
        <v>94</v>
      </c>
      <c r="AV84" s="5"/>
      <c r="AW84" s="5" t="s">
        <v>95</v>
      </c>
      <c r="AX84" s="5" t="s">
        <v>144</v>
      </c>
      <c r="AY84" s="5" t="s">
        <v>346</v>
      </c>
      <c r="AZ84" s="5" t="s">
        <v>102</v>
      </c>
      <c r="BA84" s="5" t="s">
        <v>355</v>
      </c>
      <c r="BB84" s="5" t="s">
        <v>99</v>
      </c>
      <c r="BC84" s="5" t="s">
        <v>103</v>
      </c>
      <c r="BD84" s="5" t="s">
        <v>104</v>
      </c>
      <c r="BE84" s="5" t="s">
        <v>102</v>
      </c>
      <c r="BF84" s="5" t="s">
        <v>91</v>
      </c>
      <c r="BG84" s="5"/>
      <c r="BH84" s="54" t="s">
        <v>263</v>
      </c>
    </row>
    <row r="85" spans="1:60" x14ac:dyDescent="0.25">
      <c r="A85" s="1">
        <v>84</v>
      </c>
      <c r="B85" s="1" t="s">
        <v>50</v>
      </c>
      <c r="C85" s="1" t="s">
        <v>51</v>
      </c>
      <c r="D85" s="1"/>
      <c r="E85" s="1"/>
      <c r="F85" s="1" t="s">
        <v>53</v>
      </c>
      <c r="G85" s="1"/>
      <c r="H85" s="1" t="s">
        <v>55</v>
      </c>
      <c r="I85" s="1" t="s">
        <v>56</v>
      </c>
      <c r="J85" s="1"/>
      <c r="K85" s="1" t="s">
        <v>58</v>
      </c>
      <c r="L85" s="1" t="s">
        <v>59</v>
      </c>
      <c r="M85" s="1" t="s">
        <v>60</v>
      </c>
      <c r="N85" s="1" t="s">
        <v>26</v>
      </c>
      <c r="O85" s="1"/>
      <c r="P85" s="1" t="s">
        <v>61</v>
      </c>
      <c r="Q85" s="1" t="s">
        <v>62</v>
      </c>
      <c r="R85" s="1" t="s">
        <v>63</v>
      </c>
      <c r="S85" s="1"/>
      <c r="T85" s="1"/>
      <c r="U85" s="5">
        <f t="shared" si="23"/>
        <v>12</v>
      </c>
      <c r="V85" s="5">
        <f t="shared" si="24"/>
        <v>0.25</v>
      </c>
      <c r="W85" s="16"/>
      <c r="X85" s="5">
        <f t="shared" si="25"/>
        <v>0.25</v>
      </c>
      <c r="Y85" s="5">
        <f t="shared" si="26"/>
        <v>0.25</v>
      </c>
      <c r="Z85" s="5">
        <f t="shared" si="27"/>
        <v>0</v>
      </c>
      <c r="AA85" s="5">
        <f t="shared" si="28"/>
        <v>0</v>
      </c>
      <c r="AB85" s="5">
        <f t="shared" si="29"/>
        <v>0.25</v>
      </c>
      <c r="AC85" s="5">
        <f t="shared" si="30"/>
        <v>0</v>
      </c>
      <c r="AD85" s="5">
        <f t="shared" si="31"/>
        <v>0.25</v>
      </c>
      <c r="AE85" s="5">
        <f t="shared" si="32"/>
        <v>0.25</v>
      </c>
      <c r="AF85" s="5">
        <f t="shared" si="33"/>
        <v>0</v>
      </c>
      <c r="AG85" s="5">
        <f t="shared" si="34"/>
        <v>0.25</v>
      </c>
      <c r="AH85" s="5">
        <f t="shared" si="35"/>
        <v>0.25</v>
      </c>
      <c r="AI85" s="5">
        <f t="shared" si="36"/>
        <v>0.25</v>
      </c>
      <c r="AJ85" s="5">
        <f t="shared" si="37"/>
        <v>0.25</v>
      </c>
      <c r="AK85" s="5">
        <f t="shared" si="38"/>
        <v>0</v>
      </c>
      <c r="AL85" s="5">
        <f t="shared" si="39"/>
        <v>0.25</v>
      </c>
      <c r="AM85" s="5">
        <f t="shared" si="40"/>
        <v>0.25</v>
      </c>
      <c r="AN85" s="5">
        <f t="shared" si="41"/>
        <v>0.25</v>
      </c>
      <c r="AO85" s="5">
        <f t="shared" si="42"/>
        <v>0</v>
      </c>
      <c r="AR85" s="5">
        <f t="shared" si="43"/>
        <v>3</v>
      </c>
      <c r="AS85" s="5">
        <f t="shared" si="44"/>
        <v>12</v>
      </c>
      <c r="AT85" s="5" t="str">
        <f t="shared" si="45"/>
        <v>Correct</v>
      </c>
      <c r="AU85" s="53" t="s">
        <v>94</v>
      </c>
      <c r="AV85" s="53">
        <v>73</v>
      </c>
      <c r="AW85" s="53" t="s">
        <v>95</v>
      </c>
      <c r="AX85" s="53" t="s">
        <v>141</v>
      </c>
      <c r="AY85" s="53"/>
      <c r="AZ85" s="53"/>
      <c r="BA85" s="53" t="s">
        <v>355</v>
      </c>
      <c r="BB85" s="53"/>
      <c r="BC85" s="53"/>
      <c r="BD85" s="53" t="s">
        <v>136</v>
      </c>
      <c r="BE85" s="53" t="s">
        <v>102</v>
      </c>
      <c r="BF85" s="53" t="s">
        <v>372</v>
      </c>
      <c r="BG85" s="53"/>
      <c r="BH85" s="55" t="s">
        <v>263</v>
      </c>
    </row>
    <row r="86" spans="1:60" x14ac:dyDescent="0.25">
      <c r="A86" s="1">
        <v>85</v>
      </c>
      <c r="B86" s="1" t="s">
        <v>50</v>
      </c>
      <c r="C86" s="1"/>
      <c r="D86" s="1"/>
      <c r="E86" s="1"/>
      <c r="F86" s="1"/>
      <c r="G86" s="1"/>
      <c r="H86" s="1" t="s">
        <v>55</v>
      </c>
      <c r="I86" s="1"/>
      <c r="J86" s="1"/>
      <c r="K86" s="1"/>
      <c r="L86" s="1"/>
      <c r="M86" s="1"/>
      <c r="N86" s="1" t="s">
        <v>26</v>
      </c>
      <c r="O86" s="1"/>
      <c r="P86" s="1"/>
      <c r="Q86" s="1"/>
      <c r="R86" s="1"/>
      <c r="S86" s="1"/>
      <c r="T86" s="1"/>
      <c r="U86" s="5">
        <f t="shared" si="23"/>
        <v>3</v>
      </c>
      <c r="V86" s="5">
        <f t="shared" si="24"/>
        <v>1</v>
      </c>
      <c r="W86" s="16"/>
      <c r="X86" s="5">
        <f t="shared" si="25"/>
        <v>1</v>
      </c>
      <c r="Y86" s="5">
        <f t="shared" si="26"/>
        <v>0</v>
      </c>
      <c r="Z86" s="5">
        <f t="shared" si="27"/>
        <v>0</v>
      </c>
      <c r="AA86" s="5">
        <f t="shared" si="28"/>
        <v>0</v>
      </c>
      <c r="AB86" s="5">
        <f t="shared" si="29"/>
        <v>0</v>
      </c>
      <c r="AC86" s="5">
        <f t="shared" si="30"/>
        <v>0</v>
      </c>
      <c r="AD86" s="5">
        <f t="shared" si="31"/>
        <v>1</v>
      </c>
      <c r="AE86" s="5">
        <f t="shared" si="32"/>
        <v>0</v>
      </c>
      <c r="AF86" s="5">
        <f t="shared" si="33"/>
        <v>0</v>
      </c>
      <c r="AG86" s="5">
        <f t="shared" si="34"/>
        <v>0</v>
      </c>
      <c r="AH86" s="5">
        <f t="shared" si="35"/>
        <v>0</v>
      </c>
      <c r="AI86" s="5">
        <f t="shared" si="36"/>
        <v>0</v>
      </c>
      <c r="AJ86" s="5">
        <f t="shared" si="37"/>
        <v>1</v>
      </c>
      <c r="AK86" s="5">
        <f t="shared" si="38"/>
        <v>0</v>
      </c>
      <c r="AL86" s="5">
        <f t="shared" si="39"/>
        <v>0</v>
      </c>
      <c r="AM86" s="5">
        <f t="shared" si="40"/>
        <v>0</v>
      </c>
      <c r="AN86" s="5">
        <f t="shared" si="41"/>
        <v>0</v>
      </c>
      <c r="AO86" s="5">
        <f t="shared" si="42"/>
        <v>0</v>
      </c>
      <c r="AR86" s="5">
        <f t="shared" si="43"/>
        <v>3</v>
      </c>
      <c r="AS86" s="5">
        <f t="shared" si="44"/>
        <v>3</v>
      </c>
      <c r="AT86" s="5" t="str">
        <f t="shared" si="45"/>
        <v>Correct</v>
      </c>
      <c r="AU86" s="5" t="s">
        <v>105</v>
      </c>
      <c r="AV86" s="5">
        <v>46</v>
      </c>
      <c r="AW86" s="5" t="s">
        <v>95</v>
      </c>
      <c r="AX86" s="5" t="s">
        <v>157</v>
      </c>
      <c r="AY86" s="5" t="s">
        <v>97</v>
      </c>
      <c r="AZ86" s="5" t="s">
        <v>98</v>
      </c>
      <c r="BA86" s="5" t="s">
        <v>351</v>
      </c>
      <c r="BB86" s="5" t="s">
        <v>99</v>
      </c>
      <c r="BC86" s="5" t="s">
        <v>110</v>
      </c>
      <c r="BD86" s="5" t="s">
        <v>101</v>
      </c>
      <c r="BE86" s="5" t="s">
        <v>102</v>
      </c>
      <c r="BF86" s="5" t="s">
        <v>92</v>
      </c>
      <c r="BG86" s="5"/>
      <c r="BH86" s="54" t="s">
        <v>262</v>
      </c>
    </row>
    <row r="87" spans="1:60" x14ac:dyDescent="0.25">
      <c r="A87" s="1">
        <v>86</v>
      </c>
      <c r="B87" s="1"/>
      <c r="C87" s="1"/>
      <c r="D87" s="1"/>
      <c r="E87" s="1"/>
      <c r="F87" s="1"/>
      <c r="G87" s="1"/>
      <c r="H87" s="1"/>
      <c r="I87" s="1"/>
      <c r="J87" s="1"/>
      <c r="K87" s="1"/>
      <c r="L87" s="1"/>
      <c r="M87" s="1" t="s">
        <v>60</v>
      </c>
      <c r="N87" s="1"/>
      <c r="O87" s="1"/>
      <c r="P87" s="1"/>
      <c r="Q87" s="1" t="s">
        <v>62</v>
      </c>
      <c r="R87" s="1"/>
      <c r="S87" s="1" t="s">
        <v>64</v>
      </c>
      <c r="T87" s="1"/>
      <c r="U87" s="5">
        <f t="shared" si="23"/>
        <v>3</v>
      </c>
      <c r="V87" s="5">
        <f t="shared" si="24"/>
        <v>1</v>
      </c>
      <c r="W87" s="16"/>
      <c r="X87" s="5">
        <f t="shared" si="25"/>
        <v>0</v>
      </c>
      <c r="Y87" s="5">
        <f t="shared" si="26"/>
        <v>0</v>
      </c>
      <c r="Z87" s="5">
        <f t="shared" si="27"/>
        <v>0</v>
      </c>
      <c r="AA87" s="5">
        <f t="shared" si="28"/>
        <v>0</v>
      </c>
      <c r="AB87" s="5">
        <f t="shared" si="29"/>
        <v>0</v>
      </c>
      <c r="AC87" s="5">
        <f t="shared" si="30"/>
        <v>0</v>
      </c>
      <c r="AD87" s="5">
        <f t="shared" si="31"/>
        <v>0</v>
      </c>
      <c r="AE87" s="5">
        <f t="shared" si="32"/>
        <v>0</v>
      </c>
      <c r="AF87" s="5">
        <f t="shared" si="33"/>
        <v>0</v>
      </c>
      <c r="AG87" s="5">
        <f t="shared" si="34"/>
        <v>0</v>
      </c>
      <c r="AH87" s="5">
        <f t="shared" si="35"/>
        <v>0</v>
      </c>
      <c r="AI87" s="5">
        <f t="shared" si="36"/>
        <v>1</v>
      </c>
      <c r="AJ87" s="5">
        <f t="shared" si="37"/>
        <v>0</v>
      </c>
      <c r="AK87" s="5">
        <f t="shared" si="38"/>
        <v>0</v>
      </c>
      <c r="AL87" s="5">
        <f t="shared" si="39"/>
        <v>0</v>
      </c>
      <c r="AM87" s="5">
        <f t="shared" si="40"/>
        <v>1</v>
      </c>
      <c r="AN87" s="5">
        <f t="shared" si="41"/>
        <v>0</v>
      </c>
      <c r="AO87" s="5">
        <f t="shared" si="42"/>
        <v>1</v>
      </c>
      <c r="AR87" s="5">
        <f t="shared" si="43"/>
        <v>3</v>
      </c>
      <c r="AS87" s="5">
        <f t="shared" si="44"/>
        <v>3</v>
      </c>
      <c r="AT87" s="5" t="str">
        <f t="shared" si="45"/>
        <v>Correct</v>
      </c>
      <c r="AU87" s="53" t="s">
        <v>105</v>
      </c>
      <c r="AV87" s="53">
        <v>48</v>
      </c>
      <c r="AW87" s="53" t="s">
        <v>95</v>
      </c>
      <c r="AX87" s="53" t="s">
        <v>96</v>
      </c>
      <c r="AY87" s="53" t="s">
        <v>97</v>
      </c>
      <c r="AZ87" s="53"/>
      <c r="BA87" s="53" t="s">
        <v>351</v>
      </c>
      <c r="BB87" s="53" t="s">
        <v>109</v>
      </c>
      <c r="BC87" s="53" t="s">
        <v>110</v>
      </c>
      <c r="BD87" s="53" t="s">
        <v>101</v>
      </c>
      <c r="BE87" s="53" t="s">
        <v>102</v>
      </c>
      <c r="BF87" s="53" t="s">
        <v>92</v>
      </c>
      <c r="BG87" s="53" t="s">
        <v>102</v>
      </c>
      <c r="BH87" s="55" t="s">
        <v>262</v>
      </c>
    </row>
    <row r="88" spans="1:60" x14ac:dyDescent="0.25">
      <c r="A88" s="1">
        <v>87</v>
      </c>
      <c r="B88" s="1"/>
      <c r="C88" s="1" t="s">
        <v>51</v>
      </c>
      <c r="D88" s="1"/>
      <c r="E88" s="1"/>
      <c r="F88" s="1" t="s">
        <v>53</v>
      </c>
      <c r="G88" s="1" t="s">
        <v>54</v>
      </c>
      <c r="H88" s="1"/>
      <c r="I88" s="1"/>
      <c r="J88" s="1"/>
      <c r="K88" s="1"/>
      <c r="L88" s="1"/>
      <c r="M88" s="1"/>
      <c r="N88" s="1"/>
      <c r="O88" s="1"/>
      <c r="P88" s="1"/>
      <c r="Q88" s="1"/>
      <c r="R88" s="1"/>
      <c r="S88" s="1" t="s">
        <v>64</v>
      </c>
      <c r="T88" s="1"/>
      <c r="U88" s="5">
        <f t="shared" si="23"/>
        <v>4</v>
      </c>
      <c r="V88" s="5">
        <f t="shared" si="24"/>
        <v>0.75</v>
      </c>
      <c r="W88" s="16"/>
      <c r="X88" s="5">
        <f t="shared" si="25"/>
        <v>0</v>
      </c>
      <c r="Y88" s="5">
        <f t="shared" si="26"/>
        <v>0.75</v>
      </c>
      <c r="Z88" s="5">
        <f t="shared" si="27"/>
        <v>0</v>
      </c>
      <c r="AA88" s="5">
        <f t="shared" si="28"/>
        <v>0</v>
      </c>
      <c r="AB88" s="5">
        <f t="shared" si="29"/>
        <v>0.75</v>
      </c>
      <c r="AC88" s="5">
        <f t="shared" si="30"/>
        <v>0.75</v>
      </c>
      <c r="AD88" s="5">
        <f t="shared" si="31"/>
        <v>0</v>
      </c>
      <c r="AE88" s="5">
        <f t="shared" si="32"/>
        <v>0</v>
      </c>
      <c r="AF88" s="5">
        <f t="shared" si="33"/>
        <v>0</v>
      </c>
      <c r="AG88" s="5">
        <f t="shared" si="34"/>
        <v>0</v>
      </c>
      <c r="AH88" s="5">
        <f t="shared" si="35"/>
        <v>0</v>
      </c>
      <c r="AI88" s="5">
        <f t="shared" si="36"/>
        <v>0</v>
      </c>
      <c r="AJ88" s="5">
        <f t="shared" si="37"/>
        <v>0</v>
      </c>
      <c r="AK88" s="5">
        <f t="shared" si="38"/>
        <v>0</v>
      </c>
      <c r="AL88" s="5">
        <f t="shared" si="39"/>
        <v>0</v>
      </c>
      <c r="AM88" s="5">
        <f t="shared" si="40"/>
        <v>0</v>
      </c>
      <c r="AN88" s="5">
        <f t="shared" si="41"/>
        <v>0</v>
      </c>
      <c r="AO88" s="5">
        <f t="shared" si="42"/>
        <v>0.75</v>
      </c>
      <c r="AR88" s="5">
        <f t="shared" si="43"/>
        <v>3</v>
      </c>
      <c r="AS88" s="5">
        <f t="shared" si="44"/>
        <v>4</v>
      </c>
      <c r="AT88" s="5" t="str">
        <f t="shared" si="45"/>
        <v>Correct</v>
      </c>
      <c r="AU88" s="5" t="s">
        <v>94</v>
      </c>
      <c r="AV88" s="5">
        <v>52</v>
      </c>
      <c r="AW88" s="5" t="s">
        <v>95</v>
      </c>
      <c r="AX88" s="5" t="s">
        <v>96</v>
      </c>
      <c r="AY88" s="5" t="s">
        <v>97</v>
      </c>
      <c r="AZ88" s="5" t="s">
        <v>98</v>
      </c>
      <c r="BA88" s="5" t="s">
        <v>349</v>
      </c>
      <c r="BB88" s="5" t="s">
        <v>109</v>
      </c>
      <c r="BC88" s="5" t="s">
        <v>103</v>
      </c>
      <c r="BD88" s="5"/>
      <c r="BE88" s="5" t="s">
        <v>102</v>
      </c>
      <c r="BF88" s="5" t="s">
        <v>90</v>
      </c>
      <c r="BG88" s="5" t="s">
        <v>102</v>
      </c>
      <c r="BH88" s="54" t="s">
        <v>262</v>
      </c>
    </row>
    <row r="89" spans="1:60" x14ac:dyDescent="0.25">
      <c r="A89" s="1">
        <v>88</v>
      </c>
      <c r="B89" s="1" t="s">
        <v>50</v>
      </c>
      <c r="C89" s="1" t="s">
        <v>51</v>
      </c>
      <c r="D89" s="1"/>
      <c r="E89" s="1" t="s">
        <v>20</v>
      </c>
      <c r="F89" s="1"/>
      <c r="G89" s="1"/>
      <c r="H89" s="1"/>
      <c r="I89" s="1"/>
      <c r="J89" s="1"/>
      <c r="K89" s="1"/>
      <c r="L89" s="1"/>
      <c r="M89" s="1"/>
      <c r="N89" s="1"/>
      <c r="O89" s="1"/>
      <c r="P89" s="1"/>
      <c r="Q89" s="1"/>
      <c r="R89" s="1"/>
      <c r="S89" s="1"/>
      <c r="T89" s="1"/>
      <c r="U89" s="5">
        <f t="shared" si="23"/>
        <v>3</v>
      </c>
      <c r="V89" s="5">
        <f t="shared" si="24"/>
        <v>1</v>
      </c>
      <c r="W89" s="16"/>
      <c r="X89" s="5">
        <f t="shared" si="25"/>
        <v>1</v>
      </c>
      <c r="Y89" s="5">
        <f t="shared" si="26"/>
        <v>1</v>
      </c>
      <c r="Z89" s="5">
        <f t="shared" si="27"/>
        <v>0</v>
      </c>
      <c r="AA89" s="5">
        <f t="shared" si="28"/>
        <v>1</v>
      </c>
      <c r="AB89" s="5">
        <f t="shared" si="29"/>
        <v>0</v>
      </c>
      <c r="AC89" s="5">
        <f t="shared" si="30"/>
        <v>0</v>
      </c>
      <c r="AD89" s="5">
        <f t="shared" si="31"/>
        <v>0</v>
      </c>
      <c r="AE89" s="5">
        <f t="shared" si="32"/>
        <v>0</v>
      </c>
      <c r="AF89" s="5">
        <f t="shared" si="33"/>
        <v>0</v>
      </c>
      <c r="AG89" s="5">
        <f t="shared" si="34"/>
        <v>0</v>
      </c>
      <c r="AH89" s="5">
        <f t="shared" si="35"/>
        <v>0</v>
      </c>
      <c r="AI89" s="5">
        <f t="shared" si="36"/>
        <v>0</v>
      </c>
      <c r="AJ89" s="5">
        <f t="shared" si="37"/>
        <v>0</v>
      </c>
      <c r="AK89" s="5">
        <f t="shared" si="38"/>
        <v>0</v>
      </c>
      <c r="AL89" s="5">
        <f t="shared" si="39"/>
        <v>0</v>
      </c>
      <c r="AM89" s="5">
        <f t="shared" si="40"/>
        <v>0</v>
      </c>
      <c r="AN89" s="5">
        <f t="shared" si="41"/>
        <v>0</v>
      </c>
      <c r="AO89" s="5">
        <f t="shared" si="42"/>
        <v>0</v>
      </c>
      <c r="AR89" s="5">
        <f t="shared" si="43"/>
        <v>3</v>
      </c>
      <c r="AS89" s="5">
        <f t="shared" si="44"/>
        <v>3</v>
      </c>
      <c r="AT89" s="5" t="str">
        <f t="shared" si="45"/>
        <v>Correct</v>
      </c>
      <c r="AU89" s="53" t="s">
        <v>105</v>
      </c>
      <c r="AV89" s="53">
        <v>86</v>
      </c>
      <c r="AW89" s="53" t="s">
        <v>95</v>
      </c>
      <c r="AX89" s="53" t="s">
        <v>96</v>
      </c>
      <c r="AY89" s="53" t="s">
        <v>97</v>
      </c>
      <c r="AZ89" s="53"/>
      <c r="BA89" s="53"/>
      <c r="BB89" s="53" t="s">
        <v>109</v>
      </c>
      <c r="BC89" s="53" t="s">
        <v>132</v>
      </c>
      <c r="BD89" s="53" t="s">
        <v>104</v>
      </c>
      <c r="BE89" s="53" t="s">
        <v>102</v>
      </c>
      <c r="BF89" s="53" t="s">
        <v>372</v>
      </c>
      <c r="BG89" s="53" t="s">
        <v>98</v>
      </c>
      <c r="BH89" s="55" t="s">
        <v>262</v>
      </c>
    </row>
    <row r="90" spans="1:60" x14ac:dyDescent="0.25">
      <c r="A90" s="1">
        <v>89</v>
      </c>
      <c r="B90" s="1" t="s">
        <v>50</v>
      </c>
      <c r="C90" s="1"/>
      <c r="D90" s="1"/>
      <c r="E90" s="1" t="s">
        <v>20</v>
      </c>
      <c r="F90" s="1"/>
      <c r="G90" s="1"/>
      <c r="H90" s="1"/>
      <c r="I90" s="1"/>
      <c r="J90" s="1"/>
      <c r="K90" s="1"/>
      <c r="L90" s="1" t="s">
        <v>59</v>
      </c>
      <c r="M90" s="1"/>
      <c r="N90" s="1"/>
      <c r="O90" s="1"/>
      <c r="P90" s="1"/>
      <c r="Q90" s="1"/>
      <c r="R90" s="1"/>
      <c r="S90" s="1"/>
      <c r="T90" s="1"/>
      <c r="U90" s="5">
        <f t="shared" si="23"/>
        <v>3</v>
      </c>
      <c r="V90" s="5">
        <f t="shared" si="24"/>
        <v>1</v>
      </c>
      <c r="W90" s="16"/>
      <c r="X90" s="5">
        <f t="shared" si="25"/>
        <v>1</v>
      </c>
      <c r="Y90" s="5">
        <f t="shared" si="26"/>
        <v>0</v>
      </c>
      <c r="Z90" s="5">
        <f t="shared" si="27"/>
        <v>0</v>
      </c>
      <c r="AA90" s="5">
        <f t="shared" si="28"/>
        <v>1</v>
      </c>
      <c r="AB90" s="5">
        <f t="shared" si="29"/>
        <v>0</v>
      </c>
      <c r="AC90" s="5">
        <f t="shared" si="30"/>
        <v>0</v>
      </c>
      <c r="AD90" s="5">
        <f t="shared" si="31"/>
        <v>0</v>
      </c>
      <c r="AE90" s="5">
        <f t="shared" si="32"/>
        <v>0</v>
      </c>
      <c r="AF90" s="5">
        <f t="shared" si="33"/>
        <v>0</v>
      </c>
      <c r="AG90" s="5">
        <f t="shared" si="34"/>
        <v>0</v>
      </c>
      <c r="AH90" s="5">
        <f t="shared" si="35"/>
        <v>1</v>
      </c>
      <c r="AI90" s="5">
        <f t="shared" si="36"/>
        <v>0</v>
      </c>
      <c r="AJ90" s="5">
        <f t="shared" si="37"/>
        <v>0</v>
      </c>
      <c r="AK90" s="5">
        <f t="shared" si="38"/>
        <v>0</v>
      </c>
      <c r="AL90" s="5">
        <f t="shared" si="39"/>
        <v>0</v>
      </c>
      <c r="AM90" s="5">
        <f t="shared" si="40"/>
        <v>0</v>
      </c>
      <c r="AN90" s="5">
        <f t="shared" si="41"/>
        <v>0</v>
      </c>
      <c r="AO90" s="5">
        <f t="shared" si="42"/>
        <v>0</v>
      </c>
      <c r="AR90" s="5">
        <f t="shared" si="43"/>
        <v>3</v>
      </c>
      <c r="AS90" s="5">
        <f t="shared" si="44"/>
        <v>3</v>
      </c>
      <c r="AT90" s="5" t="str">
        <f t="shared" si="45"/>
        <v>Correct</v>
      </c>
      <c r="AU90" s="5" t="s">
        <v>94</v>
      </c>
      <c r="AV90" s="5">
        <v>56</v>
      </c>
      <c r="AW90" s="5" t="s">
        <v>95</v>
      </c>
      <c r="AX90" s="5" t="s">
        <v>158</v>
      </c>
      <c r="AY90" s="5" t="s">
        <v>97</v>
      </c>
      <c r="AZ90" s="5"/>
      <c r="BA90" s="5" t="s">
        <v>353</v>
      </c>
      <c r="BB90" s="5" t="s">
        <v>114</v>
      </c>
      <c r="BC90" s="5" t="s">
        <v>100</v>
      </c>
      <c r="BD90" s="5" t="s">
        <v>101</v>
      </c>
      <c r="BE90" s="5" t="s">
        <v>102</v>
      </c>
      <c r="BF90" s="5" t="s">
        <v>92</v>
      </c>
      <c r="BG90" s="5" t="s">
        <v>98</v>
      </c>
      <c r="BH90" s="54" t="s">
        <v>262</v>
      </c>
    </row>
    <row r="91" spans="1:60" x14ac:dyDescent="0.25">
      <c r="A91" s="1">
        <v>90</v>
      </c>
      <c r="B91" s="1"/>
      <c r="C91" s="1"/>
      <c r="D91" s="1"/>
      <c r="E91" s="1" t="s">
        <v>20</v>
      </c>
      <c r="F91" s="1"/>
      <c r="G91" s="1"/>
      <c r="H91" s="1"/>
      <c r="I91" s="1"/>
      <c r="J91" s="1"/>
      <c r="K91" s="1"/>
      <c r="L91" s="1" t="s">
        <v>59</v>
      </c>
      <c r="M91" s="1"/>
      <c r="N91" s="1"/>
      <c r="O91" s="1"/>
      <c r="P91" s="1"/>
      <c r="Q91" s="1"/>
      <c r="R91" s="1"/>
      <c r="S91" s="1"/>
      <c r="T91" s="1"/>
      <c r="U91" s="5">
        <f t="shared" si="23"/>
        <v>2</v>
      </c>
      <c r="V91" s="5">
        <f t="shared" si="24"/>
        <v>1.5</v>
      </c>
      <c r="W91" s="16"/>
      <c r="X91" s="5">
        <f t="shared" si="25"/>
        <v>0</v>
      </c>
      <c r="Y91" s="5">
        <f t="shared" si="26"/>
        <v>0</v>
      </c>
      <c r="Z91" s="5">
        <f t="shared" si="27"/>
        <v>0</v>
      </c>
      <c r="AA91" s="5">
        <f t="shared" si="28"/>
        <v>1</v>
      </c>
      <c r="AB91" s="5">
        <f t="shared" si="29"/>
        <v>0</v>
      </c>
      <c r="AC91" s="5">
        <f t="shared" si="30"/>
        <v>0</v>
      </c>
      <c r="AD91" s="5">
        <f t="shared" si="31"/>
        <v>0</v>
      </c>
      <c r="AE91" s="5">
        <f t="shared" si="32"/>
        <v>0</v>
      </c>
      <c r="AF91" s="5">
        <f t="shared" si="33"/>
        <v>0</v>
      </c>
      <c r="AG91" s="5">
        <f t="shared" si="34"/>
        <v>0</v>
      </c>
      <c r="AH91" s="5">
        <f t="shared" si="35"/>
        <v>1</v>
      </c>
      <c r="AI91" s="5">
        <f t="shared" si="36"/>
        <v>0</v>
      </c>
      <c r="AJ91" s="5">
        <f t="shared" si="37"/>
        <v>0</v>
      </c>
      <c r="AK91" s="5">
        <f t="shared" si="38"/>
        <v>0</v>
      </c>
      <c r="AL91" s="5">
        <f t="shared" si="39"/>
        <v>0</v>
      </c>
      <c r="AM91" s="5">
        <f t="shared" si="40"/>
        <v>0</v>
      </c>
      <c r="AN91" s="5">
        <f t="shared" si="41"/>
        <v>0</v>
      </c>
      <c r="AO91" s="5">
        <f t="shared" si="42"/>
        <v>0</v>
      </c>
      <c r="AR91" s="5">
        <f t="shared" si="43"/>
        <v>2</v>
      </c>
      <c r="AS91" s="5">
        <f t="shared" si="44"/>
        <v>2</v>
      </c>
      <c r="AT91" s="5" t="str">
        <f t="shared" si="45"/>
        <v>Correct</v>
      </c>
      <c r="AU91" s="53" t="s">
        <v>105</v>
      </c>
      <c r="AV91" s="53">
        <v>58</v>
      </c>
      <c r="AW91" s="53" t="s">
        <v>95</v>
      </c>
      <c r="AX91" s="53" t="s">
        <v>158</v>
      </c>
      <c r="AY91" s="53" t="s">
        <v>97</v>
      </c>
      <c r="AZ91" s="53"/>
      <c r="BA91" s="53" t="s">
        <v>353</v>
      </c>
      <c r="BB91" s="53" t="s">
        <v>114</v>
      </c>
      <c r="BC91" s="53" t="s">
        <v>100</v>
      </c>
      <c r="BD91" s="53" t="s">
        <v>101</v>
      </c>
      <c r="BE91" s="53" t="s">
        <v>102</v>
      </c>
      <c r="BF91" s="53" t="s">
        <v>92</v>
      </c>
      <c r="BG91" s="53"/>
      <c r="BH91" s="55" t="s">
        <v>262</v>
      </c>
    </row>
    <row r="92" spans="1:60" x14ac:dyDescent="0.25">
      <c r="A92" s="1">
        <v>91</v>
      </c>
      <c r="B92" s="1"/>
      <c r="C92" s="1"/>
      <c r="D92" s="1" t="s">
        <v>52</v>
      </c>
      <c r="E92" s="1" t="s">
        <v>20</v>
      </c>
      <c r="F92" s="1"/>
      <c r="G92" s="1"/>
      <c r="H92" s="1"/>
      <c r="I92" s="1" t="s">
        <v>56</v>
      </c>
      <c r="J92" s="1"/>
      <c r="K92" s="1"/>
      <c r="L92" s="1"/>
      <c r="M92" s="1" t="s">
        <v>60</v>
      </c>
      <c r="N92" s="1" t="s">
        <v>26</v>
      </c>
      <c r="O92" s="1"/>
      <c r="P92" s="1"/>
      <c r="Q92" s="1"/>
      <c r="R92" s="1" t="s">
        <v>63</v>
      </c>
      <c r="S92" s="1" t="s">
        <v>64</v>
      </c>
      <c r="T92" s="1"/>
      <c r="U92" s="5">
        <f t="shared" si="23"/>
        <v>7</v>
      </c>
      <c r="V92" s="5">
        <f t="shared" si="24"/>
        <v>0.42857142857142855</v>
      </c>
      <c r="W92" s="16"/>
      <c r="X92" s="5">
        <f t="shared" si="25"/>
        <v>0</v>
      </c>
      <c r="Y92" s="5">
        <f t="shared" si="26"/>
        <v>0</v>
      </c>
      <c r="Z92" s="5">
        <f t="shared" si="27"/>
        <v>0.42857142857142855</v>
      </c>
      <c r="AA92" s="5">
        <f t="shared" si="28"/>
        <v>0.42857142857142855</v>
      </c>
      <c r="AB92" s="5">
        <f t="shared" si="29"/>
        <v>0</v>
      </c>
      <c r="AC92" s="5">
        <f t="shared" si="30"/>
        <v>0</v>
      </c>
      <c r="AD92" s="5">
        <f t="shared" si="31"/>
        <v>0</v>
      </c>
      <c r="AE92" s="5">
        <f t="shared" si="32"/>
        <v>0.42857142857142855</v>
      </c>
      <c r="AF92" s="5">
        <f t="shared" si="33"/>
        <v>0</v>
      </c>
      <c r="AG92" s="5">
        <f t="shared" si="34"/>
        <v>0</v>
      </c>
      <c r="AH92" s="5">
        <f t="shared" si="35"/>
        <v>0</v>
      </c>
      <c r="AI92" s="5">
        <f t="shared" si="36"/>
        <v>0.42857142857142855</v>
      </c>
      <c r="AJ92" s="5">
        <f t="shared" si="37"/>
        <v>0.42857142857142855</v>
      </c>
      <c r="AK92" s="5">
        <f t="shared" si="38"/>
        <v>0</v>
      </c>
      <c r="AL92" s="5">
        <f t="shared" si="39"/>
        <v>0</v>
      </c>
      <c r="AM92" s="5">
        <f t="shared" si="40"/>
        <v>0</v>
      </c>
      <c r="AN92" s="5">
        <f t="shared" si="41"/>
        <v>0.42857142857142855</v>
      </c>
      <c r="AO92" s="5">
        <f t="shared" si="42"/>
        <v>0.42857142857142855</v>
      </c>
      <c r="AR92" s="5">
        <f t="shared" si="43"/>
        <v>2.9999999999999996</v>
      </c>
      <c r="AS92" s="5">
        <f t="shared" si="44"/>
        <v>7</v>
      </c>
      <c r="AT92" s="5" t="str">
        <f t="shared" si="45"/>
        <v>Correct</v>
      </c>
      <c r="AU92" s="5" t="s">
        <v>94</v>
      </c>
      <c r="AV92" s="5">
        <v>30</v>
      </c>
      <c r="AW92" s="5" t="s">
        <v>95</v>
      </c>
      <c r="AX92" s="5" t="s">
        <v>131</v>
      </c>
      <c r="AY92" s="5" t="s">
        <v>97</v>
      </c>
      <c r="AZ92" s="5" t="s">
        <v>98</v>
      </c>
      <c r="BA92" s="5" t="s">
        <v>80</v>
      </c>
      <c r="BB92" s="5" t="s">
        <v>108</v>
      </c>
      <c r="BC92" s="5" t="s">
        <v>153</v>
      </c>
      <c r="BD92" s="5" t="s">
        <v>101</v>
      </c>
      <c r="BE92" s="5" t="s">
        <v>102</v>
      </c>
      <c r="BF92" s="5" t="s">
        <v>92</v>
      </c>
      <c r="BG92" s="5" t="s">
        <v>102</v>
      </c>
      <c r="BH92" s="54" t="s">
        <v>262</v>
      </c>
    </row>
    <row r="93" spans="1:60" x14ac:dyDescent="0.25">
      <c r="A93" s="1">
        <v>92</v>
      </c>
      <c r="B93" s="1" t="s">
        <v>50</v>
      </c>
      <c r="C93" s="1"/>
      <c r="D93" s="1"/>
      <c r="E93" s="1"/>
      <c r="F93" s="1"/>
      <c r="G93" s="1" t="s">
        <v>54</v>
      </c>
      <c r="H93" s="1" t="s">
        <v>55</v>
      </c>
      <c r="I93" s="1"/>
      <c r="J93" s="1"/>
      <c r="K93" s="1"/>
      <c r="L93" s="1"/>
      <c r="M93" s="1"/>
      <c r="N93" s="1"/>
      <c r="O93" s="1"/>
      <c r="P93" s="1"/>
      <c r="Q93" s="1"/>
      <c r="R93" s="1"/>
      <c r="S93" s="1"/>
      <c r="T93" s="1"/>
      <c r="U93" s="5">
        <f t="shared" si="23"/>
        <v>3</v>
      </c>
      <c r="V93" s="5">
        <f t="shared" si="24"/>
        <v>1</v>
      </c>
      <c r="W93" s="16"/>
      <c r="X93" s="5">
        <f t="shared" si="25"/>
        <v>1</v>
      </c>
      <c r="Y93" s="5">
        <f t="shared" si="26"/>
        <v>0</v>
      </c>
      <c r="Z93" s="5">
        <f t="shared" si="27"/>
        <v>0</v>
      </c>
      <c r="AA93" s="5">
        <f t="shared" si="28"/>
        <v>0</v>
      </c>
      <c r="AB93" s="5">
        <f t="shared" si="29"/>
        <v>0</v>
      </c>
      <c r="AC93" s="5">
        <f t="shared" si="30"/>
        <v>1</v>
      </c>
      <c r="AD93" s="5">
        <f t="shared" si="31"/>
        <v>1</v>
      </c>
      <c r="AE93" s="5">
        <f t="shared" si="32"/>
        <v>0</v>
      </c>
      <c r="AF93" s="5">
        <f t="shared" si="33"/>
        <v>0</v>
      </c>
      <c r="AG93" s="5">
        <f t="shared" si="34"/>
        <v>0</v>
      </c>
      <c r="AH93" s="5">
        <f t="shared" si="35"/>
        <v>0</v>
      </c>
      <c r="AI93" s="5">
        <f t="shared" si="36"/>
        <v>0</v>
      </c>
      <c r="AJ93" s="5">
        <f t="shared" si="37"/>
        <v>0</v>
      </c>
      <c r="AK93" s="5">
        <f t="shared" si="38"/>
        <v>0</v>
      </c>
      <c r="AL93" s="5">
        <f t="shared" si="39"/>
        <v>0</v>
      </c>
      <c r="AM93" s="5">
        <f t="shared" si="40"/>
        <v>0</v>
      </c>
      <c r="AN93" s="5">
        <f t="shared" si="41"/>
        <v>0</v>
      </c>
      <c r="AO93" s="5">
        <f t="shared" si="42"/>
        <v>0</v>
      </c>
      <c r="AR93" s="5">
        <f t="shared" si="43"/>
        <v>3</v>
      </c>
      <c r="AS93" s="5">
        <f t="shared" si="44"/>
        <v>3</v>
      </c>
      <c r="AT93" s="5" t="str">
        <f t="shared" si="45"/>
        <v>Correct</v>
      </c>
      <c r="AU93" s="53" t="s">
        <v>94</v>
      </c>
      <c r="AV93" s="53">
        <v>20</v>
      </c>
      <c r="AW93" s="53" t="s">
        <v>95</v>
      </c>
      <c r="AX93" s="53" t="s">
        <v>131</v>
      </c>
      <c r="AY93" s="53" t="s">
        <v>97</v>
      </c>
      <c r="AZ93" s="53"/>
      <c r="BA93" s="53" t="s">
        <v>353</v>
      </c>
      <c r="BB93" s="53"/>
      <c r="BC93" s="53" t="s">
        <v>110</v>
      </c>
      <c r="BD93" s="53" t="s">
        <v>136</v>
      </c>
      <c r="BE93" s="53" t="s">
        <v>102</v>
      </c>
      <c r="BF93" s="53" t="s">
        <v>90</v>
      </c>
      <c r="BG93" s="53" t="s">
        <v>102</v>
      </c>
      <c r="BH93" s="55" t="s">
        <v>262</v>
      </c>
    </row>
    <row r="94" spans="1:60" x14ac:dyDescent="0.25">
      <c r="A94" s="1">
        <v>93</v>
      </c>
      <c r="B94" s="1" t="s">
        <v>50</v>
      </c>
      <c r="C94" s="1"/>
      <c r="D94" s="1"/>
      <c r="E94" s="1" t="s">
        <v>20</v>
      </c>
      <c r="F94" s="1"/>
      <c r="G94" s="1" t="s">
        <v>54</v>
      </c>
      <c r="H94" s="1" t="s">
        <v>55</v>
      </c>
      <c r="I94" s="1"/>
      <c r="J94" s="1" t="s">
        <v>57</v>
      </c>
      <c r="K94" s="1"/>
      <c r="L94" s="1" t="s">
        <v>59</v>
      </c>
      <c r="M94" s="1"/>
      <c r="N94" s="1"/>
      <c r="O94" s="1" t="s">
        <v>23</v>
      </c>
      <c r="P94" s="1" t="s">
        <v>61</v>
      </c>
      <c r="Q94" s="1"/>
      <c r="R94" s="1"/>
      <c r="S94" s="1"/>
      <c r="T94" s="1"/>
      <c r="U94" s="5">
        <f t="shared" si="23"/>
        <v>8</v>
      </c>
      <c r="V94" s="5">
        <f t="shared" si="24"/>
        <v>0.375</v>
      </c>
      <c r="W94" s="16"/>
      <c r="X94" s="5">
        <f t="shared" si="25"/>
        <v>0.375</v>
      </c>
      <c r="Y94" s="5">
        <f t="shared" si="26"/>
        <v>0</v>
      </c>
      <c r="Z94" s="5">
        <f t="shared" si="27"/>
        <v>0</v>
      </c>
      <c r="AA94" s="5">
        <f t="shared" si="28"/>
        <v>0.375</v>
      </c>
      <c r="AB94" s="5">
        <f t="shared" si="29"/>
        <v>0</v>
      </c>
      <c r="AC94" s="5">
        <f t="shared" si="30"/>
        <v>0.375</v>
      </c>
      <c r="AD94" s="5">
        <f t="shared" si="31"/>
        <v>0.375</v>
      </c>
      <c r="AE94" s="5">
        <f t="shared" si="32"/>
        <v>0</v>
      </c>
      <c r="AF94" s="5">
        <f t="shared" si="33"/>
        <v>0.375</v>
      </c>
      <c r="AG94" s="5">
        <f t="shared" si="34"/>
        <v>0</v>
      </c>
      <c r="AH94" s="5">
        <f t="shared" si="35"/>
        <v>0.375</v>
      </c>
      <c r="AI94" s="5">
        <f t="shared" si="36"/>
        <v>0</v>
      </c>
      <c r="AJ94" s="5">
        <f t="shared" si="37"/>
        <v>0</v>
      </c>
      <c r="AK94" s="5">
        <f t="shared" si="38"/>
        <v>0.375</v>
      </c>
      <c r="AL94" s="5">
        <f t="shared" si="39"/>
        <v>0.375</v>
      </c>
      <c r="AM94" s="5">
        <f t="shared" si="40"/>
        <v>0</v>
      </c>
      <c r="AN94" s="5">
        <f t="shared" si="41"/>
        <v>0</v>
      </c>
      <c r="AO94" s="5">
        <f t="shared" si="42"/>
        <v>0</v>
      </c>
      <c r="AR94" s="5">
        <f t="shared" si="43"/>
        <v>3</v>
      </c>
      <c r="AS94" s="5">
        <f t="shared" si="44"/>
        <v>8</v>
      </c>
      <c r="AT94" s="5" t="str">
        <f t="shared" si="45"/>
        <v>Correct</v>
      </c>
      <c r="AU94" s="5" t="s">
        <v>94</v>
      </c>
      <c r="AV94" s="5"/>
      <c r="AW94" s="5" t="s">
        <v>95</v>
      </c>
      <c r="AX94" s="5" t="s">
        <v>96</v>
      </c>
      <c r="AY94" s="5"/>
      <c r="AZ94" s="5"/>
      <c r="BA94" s="5" t="s">
        <v>351</v>
      </c>
      <c r="BB94" s="5" t="s">
        <v>99</v>
      </c>
      <c r="BC94" s="5" t="s">
        <v>110</v>
      </c>
      <c r="BD94" s="5" t="s">
        <v>101</v>
      </c>
      <c r="BE94" s="5" t="s">
        <v>102</v>
      </c>
      <c r="BF94" s="5"/>
      <c r="BG94" s="5" t="s">
        <v>102</v>
      </c>
      <c r="BH94" s="54" t="s">
        <v>262</v>
      </c>
    </row>
    <row r="95" spans="1:60" x14ac:dyDescent="0.25">
      <c r="A95" s="1">
        <v>94</v>
      </c>
      <c r="B95" s="1" t="s">
        <v>50</v>
      </c>
      <c r="C95" s="1"/>
      <c r="D95" s="1"/>
      <c r="E95" s="1"/>
      <c r="F95" s="1"/>
      <c r="G95" s="1"/>
      <c r="H95" s="1" t="s">
        <v>55</v>
      </c>
      <c r="I95" s="1" t="s">
        <v>56</v>
      </c>
      <c r="J95" s="1"/>
      <c r="K95" s="1"/>
      <c r="L95" s="1"/>
      <c r="M95" s="1"/>
      <c r="N95" s="1"/>
      <c r="O95" s="1"/>
      <c r="P95" s="1"/>
      <c r="Q95" s="1"/>
      <c r="R95" s="1"/>
      <c r="S95" s="1"/>
      <c r="T95" s="1"/>
      <c r="U95" s="5">
        <f t="shared" si="23"/>
        <v>3</v>
      </c>
      <c r="V95" s="5">
        <f t="shared" si="24"/>
        <v>1</v>
      </c>
      <c r="W95" s="16"/>
      <c r="X95" s="5">
        <f t="shared" si="25"/>
        <v>1</v>
      </c>
      <c r="Y95" s="5">
        <f t="shared" si="26"/>
        <v>0</v>
      </c>
      <c r="Z95" s="5">
        <f t="shared" si="27"/>
        <v>0</v>
      </c>
      <c r="AA95" s="5">
        <f t="shared" si="28"/>
        <v>0</v>
      </c>
      <c r="AB95" s="5">
        <f t="shared" si="29"/>
        <v>0</v>
      </c>
      <c r="AC95" s="5">
        <f t="shared" si="30"/>
        <v>0</v>
      </c>
      <c r="AD95" s="5">
        <f t="shared" si="31"/>
        <v>1</v>
      </c>
      <c r="AE95" s="5">
        <f t="shared" si="32"/>
        <v>1</v>
      </c>
      <c r="AF95" s="5">
        <f t="shared" si="33"/>
        <v>0</v>
      </c>
      <c r="AG95" s="5">
        <f t="shared" si="34"/>
        <v>0</v>
      </c>
      <c r="AH95" s="5">
        <f t="shared" si="35"/>
        <v>0</v>
      </c>
      <c r="AI95" s="5">
        <f t="shared" si="36"/>
        <v>0</v>
      </c>
      <c r="AJ95" s="5">
        <f t="shared" si="37"/>
        <v>0</v>
      </c>
      <c r="AK95" s="5">
        <f t="shared" si="38"/>
        <v>0</v>
      </c>
      <c r="AL95" s="5">
        <f t="shared" si="39"/>
        <v>0</v>
      </c>
      <c r="AM95" s="5">
        <f t="shared" si="40"/>
        <v>0</v>
      </c>
      <c r="AN95" s="5">
        <f t="shared" si="41"/>
        <v>0</v>
      </c>
      <c r="AO95" s="5">
        <f t="shared" si="42"/>
        <v>0</v>
      </c>
      <c r="AR95" s="5">
        <f t="shared" si="43"/>
        <v>3</v>
      </c>
      <c r="AS95" s="5">
        <f t="shared" si="44"/>
        <v>3</v>
      </c>
      <c r="AT95" s="5" t="str">
        <f t="shared" si="45"/>
        <v>Correct</v>
      </c>
      <c r="AU95" s="53" t="s">
        <v>94</v>
      </c>
      <c r="AV95" s="53">
        <v>50</v>
      </c>
      <c r="AW95" s="53" t="s">
        <v>95</v>
      </c>
      <c r="AX95" s="53" t="s">
        <v>158</v>
      </c>
      <c r="AY95" s="53" t="s">
        <v>97</v>
      </c>
      <c r="AZ95" s="53"/>
      <c r="BA95" s="53" t="s">
        <v>352</v>
      </c>
      <c r="BB95" s="53" t="s">
        <v>109</v>
      </c>
      <c r="BC95" s="53" t="s">
        <v>110</v>
      </c>
      <c r="BD95" s="53" t="s">
        <v>125</v>
      </c>
      <c r="BE95" s="53" t="s">
        <v>102</v>
      </c>
      <c r="BF95" s="53" t="s">
        <v>90</v>
      </c>
      <c r="BG95" s="53"/>
      <c r="BH95" s="55" t="s">
        <v>262</v>
      </c>
    </row>
    <row r="96" spans="1:60" x14ac:dyDescent="0.25">
      <c r="A96" s="1">
        <v>95</v>
      </c>
      <c r="B96" s="1" t="s">
        <v>50</v>
      </c>
      <c r="C96" s="1"/>
      <c r="D96" s="1"/>
      <c r="E96" s="1"/>
      <c r="F96" s="1"/>
      <c r="G96" s="1"/>
      <c r="H96" s="1" t="s">
        <v>55</v>
      </c>
      <c r="I96" s="1" t="s">
        <v>56</v>
      </c>
      <c r="J96" s="1"/>
      <c r="K96" s="1"/>
      <c r="L96" s="1"/>
      <c r="M96" s="1"/>
      <c r="N96" s="1"/>
      <c r="O96" s="1"/>
      <c r="P96" s="1"/>
      <c r="Q96" s="1"/>
      <c r="R96" s="1"/>
      <c r="S96" s="1"/>
      <c r="T96" s="1"/>
      <c r="U96" s="5">
        <f t="shared" si="23"/>
        <v>3</v>
      </c>
      <c r="V96" s="5">
        <f t="shared" si="24"/>
        <v>1</v>
      </c>
      <c r="W96" s="16"/>
      <c r="X96" s="5">
        <f t="shared" si="25"/>
        <v>1</v>
      </c>
      <c r="Y96" s="5">
        <f t="shared" si="26"/>
        <v>0</v>
      </c>
      <c r="Z96" s="5">
        <f t="shared" si="27"/>
        <v>0</v>
      </c>
      <c r="AA96" s="5">
        <f t="shared" si="28"/>
        <v>0</v>
      </c>
      <c r="AB96" s="5">
        <f t="shared" si="29"/>
        <v>0</v>
      </c>
      <c r="AC96" s="5">
        <f t="shared" si="30"/>
        <v>0</v>
      </c>
      <c r="AD96" s="5">
        <f t="shared" si="31"/>
        <v>1</v>
      </c>
      <c r="AE96" s="5">
        <f t="shared" si="32"/>
        <v>1</v>
      </c>
      <c r="AF96" s="5">
        <f t="shared" si="33"/>
        <v>0</v>
      </c>
      <c r="AG96" s="5">
        <f t="shared" si="34"/>
        <v>0</v>
      </c>
      <c r="AH96" s="5">
        <f t="shared" si="35"/>
        <v>0</v>
      </c>
      <c r="AI96" s="5">
        <f t="shared" si="36"/>
        <v>0</v>
      </c>
      <c r="AJ96" s="5">
        <f t="shared" si="37"/>
        <v>0</v>
      </c>
      <c r="AK96" s="5">
        <f t="shared" si="38"/>
        <v>0</v>
      </c>
      <c r="AL96" s="5">
        <f t="shared" si="39"/>
        <v>0</v>
      </c>
      <c r="AM96" s="5">
        <f t="shared" si="40"/>
        <v>0</v>
      </c>
      <c r="AN96" s="5">
        <f t="shared" si="41"/>
        <v>0</v>
      </c>
      <c r="AO96" s="5">
        <f t="shared" si="42"/>
        <v>0</v>
      </c>
      <c r="AR96" s="5">
        <f t="shared" si="43"/>
        <v>3</v>
      </c>
      <c r="AS96" s="5">
        <f t="shared" si="44"/>
        <v>3</v>
      </c>
      <c r="AT96" s="5" t="str">
        <f t="shared" si="45"/>
        <v>Correct</v>
      </c>
      <c r="AU96" s="5" t="s">
        <v>94</v>
      </c>
      <c r="AV96" s="5">
        <v>50</v>
      </c>
      <c r="AW96" s="5" t="s">
        <v>95</v>
      </c>
      <c r="AX96" s="5"/>
      <c r="AY96" s="5"/>
      <c r="AZ96" s="5"/>
      <c r="BA96" s="5"/>
      <c r="BB96" s="5"/>
      <c r="BC96" s="5"/>
      <c r="BD96" s="5"/>
      <c r="BE96" s="5"/>
      <c r="BF96" s="5"/>
      <c r="BG96" s="5"/>
      <c r="BH96" s="54" t="s">
        <v>262</v>
      </c>
    </row>
    <row r="97" spans="1:60" x14ac:dyDescent="0.25">
      <c r="A97" s="1">
        <v>96</v>
      </c>
      <c r="B97" s="1" t="s">
        <v>50</v>
      </c>
      <c r="C97" s="1"/>
      <c r="D97" s="1"/>
      <c r="E97" s="1"/>
      <c r="F97" s="1"/>
      <c r="G97" s="1"/>
      <c r="H97" s="1" t="s">
        <v>55</v>
      </c>
      <c r="I97" s="1"/>
      <c r="J97" s="1"/>
      <c r="K97" s="1"/>
      <c r="L97" s="1" t="s">
        <v>59</v>
      </c>
      <c r="M97" s="1"/>
      <c r="N97" s="1"/>
      <c r="O97" s="1"/>
      <c r="P97" s="1"/>
      <c r="Q97" s="1"/>
      <c r="R97" s="1"/>
      <c r="S97" s="1"/>
      <c r="T97" s="1"/>
      <c r="U97" s="5">
        <f t="shared" si="23"/>
        <v>3</v>
      </c>
      <c r="V97" s="5">
        <f t="shared" si="24"/>
        <v>1</v>
      </c>
      <c r="W97" s="16"/>
      <c r="X97" s="5">
        <f t="shared" si="25"/>
        <v>1</v>
      </c>
      <c r="Y97" s="5">
        <f t="shared" si="26"/>
        <v>0</v>
      </c>
      <c r="Z97" s="5">
        <f t="shared" si="27"/>
        <v>0</v>
      </c>
      <c r="AA97" s="5">
        <f t="shared" si="28"/>
        <v>0</v>
      </c>
      <c r="AB97" s="5">
        <f t="shared" si="29"/>
        <v>0</v>
      </c>
      <c r="AC97" s="5">
        <f t="shared" si="30"/>
        <v>0</v>
      </c>
      <c r="AD97" s="5">
        <f t="shared" si="31"/>
        <v>1</v>
      </c>
      <c r="AE97" s="5">
        <f t="shared" si="32"/>
        <v>0</v>
      </c>
      <c r="AF97" s="5">
        <f t="shared" si="33"/>
        <v>0</v>
      </c>
      <c r="AG97" s="5">
        <f t="shared" si="34"/>
        <v>0</v>
      </c>
      <c r="AH97" s="5">
        <f t="shared" si="35"/>
        <v>1</v>
      </c>
      <c r="AI97" s="5">
        <f t="shared" si="36"/>
        <v>0</v>
      </c>
      <c r="AJ97" s="5">
        <f t="shared" si="37"/>
        <v>0</v>
      </c>
      <c r="AK97" s="5">
        <f t="shared" si="38"/>
        <v>0</v>
      </c>
      <c r="AL97" s="5">
        <f t="shared" si="39"/>
        <v>0</v>
      </c>
      <c r="AM97" s="5">
        <f t="shared" si="40"/>
        <v>0</v>
      </c>
      <c r="AN97" s="5">
        <f t="shared" si="41"/>
        <v>0</v>
      </c>
      <c r="AO97" s="5">
        <f t="shared" si="42"/>
        <v>0</v>
      </c>
      <c r="AR97" s="5">
        <f t="shared" si="43"/>
        <v>3</v>
      </c>
      <c r="AS97" s="5">
        <f t="shared" si="44"/>
        <v>3</v>
      </c>
      <c r="AT97" s="5" t="str">
        <f t="shared" si="45"/>
        <v>Correct</v>
      </c>
      <c r="AU97" s="53" t="s">
        <v>105</v>
      </c>
      <c r="AV97" s="53">
        <v>67</v>
      </c>
      <c r="AW97" s="53" t="s">
        <v>95</v>
      </c>
      <c r="AX97" s="53" t="s">
        <v>96</v>
      </c>
      <c r="AY97" s="53" t="s">
        <v>97</v>
      </c>
      <c r="AZ97" s="53" t="s">
        <v>98</v>
      </c>
      <c r="BA97" s="53" t="s">
        <v>357</v>
      </c>
      <c r="BB97" s="53" t="s">
        <v>112</v>
      </c>
      <c r="BC97" s="53" t="s">
        <v>100</v>
      </c>
      <c r="BD97" s="53" t="s">
        <v>104</v>
      </c>
      <c r="BE97" s="53" t="s">
        <v>102</v>
      </c>
      <c r="BF97" s="53" t="s">
        <v>91</v>
      </c>
      <c r="BG97" s="53" t="s">
        <v>102</v>
      </c>
      <c r="BH97" s="55" t="s">
        <v>262</v>
      </c>
    </row>
    <row r="98" spans="1:60" x14ac:dyDescent="0.25">
      <c r="A98" s="1">
        <v>97</v>
      </c>
      <c r="B98" s="1"/>
      <c r="C98" s="1"/>
      <c r="D98" s="1" t="s">
        <v>52</v>
      </c>
      <c r="E98" s="1"/>
      <c r="F98" s="1"/>
      <c r="G98" s="1"/>
      <c r="H98" s="1"/>
      <c r="I98" s="1"/>
      <c r="J98" s="1"/>
      <c r="K98" s="1"/>
      <c r="L98" s="1"/>
      <c r="M98" s="1"/>
      <c r="N98" s="1"/>
      <c r="O98" s="1"/>
      <c r="P98" s="1"/>
      <c r="Q98" s="1"/>
      <c r="R98" s="1"/>
      <c r="S98" s="1" t="s">
        <v>64</v>
      </c>
      <c r="T98" s="1"/>
      <c r="U98" s="5">
        <f t="shared" si="23"/>
        <v>2</v>
      </c>
      <c r="V98" s="5">
        <f t="shared" si="24"/>
        <v>1.5</v>
      </c>
      <c r="W98" s="16"/>
      <c r="X98" s="5">
        <f t="shared" si="25"/>
        <v>0</v>
      </c>
      <c r="Y98" s="5">
        <f t="shared" si="26"/>
        <v>0</v>
      </c>
      <c r="Z98" s="5">
        <f t="shared" si="27"/>
        <v>1</v>
      </c>
      <c r="AA98" s="5">
        <f t="shared" si="28"/>
        <v>0</v>
      </c>
      <c r="AB98" s="5">
        <f t="shared" si="29"/>
        <v>0</v>
      </c>
      <c r="AC98" s="5">
        <f t="shared" si="30"/>
        <v>0</v>
      </c>
      <c r="AD98" s="5">
        <f t="shared" si="31"/>
        <v>0</v>
      </c>
      <c r="AE98" s="5">
        <f t="shared" si="32"/>
        <v>0</v>
      </c>
      <c r="AF98" s="5">
        <f t="shared" si="33"/>
        <v>0</v>
      </c>
      <c r="AG98" s="5">
        <f t="shared" si="34"/>
        <v>0</v>
      </c>
      <c r="AH98" s="5">
        <f t="shared" si="35"/>
        <v>0</v>
      </c>
      <c r="AI98" s="5">
        <f t="shared" si="36"/>
        <v>0</v>
      </c>
      <c r="AJ98" s="5">
        <f t="shared" si="37"/>
        <v>0</v>
      </c>
      <c r="AK98" s="5">
        <f t="shared" si="38"/>
        <v>0</v>
      </c>
      <c r="AL98" s="5">
        <f t="shared" si="39"/>
        <v>0</v>
      </c>
      <c r="AM98" s="5">
        <f t="shared" si="40"/>
        <v>0</v>
      </c>
      <c r="AN98" s="5">
        <f t="shared" si="41"/>
        <v>0</v>
      </c>
      <c r="AO98" s="5">
        <f t="shared" si="42"/>
        <v>1</v>
      </c>
      <c r="AR98" s="5">
        <f t="shared" si="43"/>
        <v>2</v>
      </c>
      <c r="AS98" s="5">
        <f t="shared" si="44"/>
        <v>2</v>
      </c>
      <c r="AT98" s="5" t="str">
        <f t="shared" si="45"/>
        <v>Correct</v>
      </c>
      <c r="AU98" s="5" t="s">
        <v>94</v>
      </c>
      <c r="AV98" s="5">
        <v>40</v>
      </c>
      <c r="AW98" s="5" t="s">
        <v>121</v>
      </c>
      <c r="AX98" s="5" t="s">
        <v>159</v>
      </c>
      <c r="AY98" s="5" t="s">
        <v>97</v>
      </c>
      <c r="AZ98" s="5" t="s">
        <v>102</v>
      </c>
      <c r="BA98" s="5" t="s">
        <v>80</v>
      </c>
      <c r="BB98" s="5" t="s">
        <v>114</v>
      </c>
      <c r="BC98" s="5" t="s">
        <v>120</v>
      </c>
      <c r="BD98" s="5" t="s">
        <v>101</v>
      </c>
      <c r="BE98" s="5" t="s">
        <v>102</v>
      </c>
      <c r="BF98" s="5" t="s">
        <v>92</v>
      </c>
      <c r="BG98" s="5" t="s">
        <v>102</v>
      </c>
      <c r="BH98" s="54" t="s">
        <v>262</v>
      </c>
    </row>
    <row r="99" spans="1:60" x14ac:dyDescent="0.25">
      <c r="A99" s="1">
        <v>98</v>
      </c>
      <c r="B99" s="1"/>
      <c r="C99" s="1"/>
      <c r="D99" s="1" t="s">
        <v>52</v>
      </c>
      <c r="E99" s="1"/>
      <c r="F99" s="1"/>
      <c r="G99" s="1"/>
      <c r="H99" s="1" t="s">
        <v>55</v>
      </c>
      <c r="I99" s="1"/>
      <c r="J99" s="1"/>
      <c r="K99" s="1"/>
      <c r="L99" s="1"/>
      <c r="M99" s="1"/>
      <c r="N99" s="1"/>
      <c r="O99" s="1"/>
      <c r="P99" s="1"/>
      <c r="Q99" s="1" t="s">
        <v>62</v>
      </c>
      <c r="R99" s="1"/>
      <c r="S99" s="1"/>
      <c r="T99" s="1"/>
      <c r="U99" s="5">
        <f t="shared" si="23"/>
        <v>3</v>
      </c>
      <c r="V99" s="5">
        <f t="shared" si="24"/>
        <v>1</v>
      </c>
      <c r="W99" s="16"/>
      <c r="X99" s="5">
        <f t="shared" si="25"/>
        <v>0</v>
      </c>
      <c r="Y99" s="5">
        <f t="shared" si="26"/>
        <v>0</v>
      </c>
      <c r="Z99" s="5">
        <f t="shared" si="27"/>
        <v>1</v>
      </c>
      <c r="AA99" s="5">
        <f t="shared" si="28"/>
        <v>0</v>
      </c>
      <c r="AB99" s="5">
        <f t="shared" si="29"/>
        <v>0</v>
      </c>
      <c r="AC99" s="5">
        <f t="shared" si="30"/>
        <v>0</v>
      </c>
      <c r="AD99" s="5">
        <f t="shared" si="31"/>
        <v>1</v>
      </c>
      <c r="AE99" s="5">
        <f t="shared" si="32"/>
        <v>0</v>
      </c>
      <c r="AF99" s="5">
        <f t="shared" si="33"/>
        <v>0</v>
      </c>
      <c r="AG99" s="5">
        <f t="shared" si="34"/>
        <v>0</v>
      </c>
      <c r="AH99" s="5">
        <f t="shared" si="35"/>
        <v>0</v>
      </c>
      <c r="AI99" s="5">
        <f t="shared" si="36"/>
        <v>0</v>
      </c>
      <c r="AJ99" s="5">
        <f t="shared" si="37"/>
        <v>0</v>
      </c>
      <c r="AK99" s="5">
        <f t="shared" si="38"/>
        <v>0</v>
      </c>
      <c r="AL99" s="5">
        <f t="shared" si="39"/>
        <v>0</v>
      </c>
      <c r="AM99" s="5">
        <f t="shared" si="40"/>
        <v>1</v>
      </c>
      <c r="AN99" s="5">
        <f t="shared" si="41"/>
        <v>0</v>
      </c>
      <c r="AO99" s="5">
        <f t="shared" si="42"/>
        <v>0</v>
      </c>
      <c r="AR99" s="5">
        <f t="shared" si="43"/>
        <v>3</v>
      </c>
      <c r="AS99" s="5">
        <f t="shared" si="44"/>
        <v>3</v>
      </c>
      <c r="AT99" s="5" t="str">
        <f t="shared" si="45"/>
        <v>Correct</v>
      </c>
      <c r="AU99" s="53" t="s">
        <v>94</v>
      </c>
      <c r="AV99" s="53"/>
      <c r="AW99" s="53" t="s">
        <v>95</v>
      </c>
      <c r="AX99" s="53" t="s">
        <v>96</v>
      </c>
      <c r="AY99" s="53" t="s">
        <v>97</v>
      </c>
      <c r="AZ99" s="53"/>
      <c r="BA99" s="53" t="s">
        <v>349</v>
      </c>
      <c r="BB99" s="53" t="s">
        <v>99</v>
      </c>
      <c r="BC99" s="53" t="s">
        <v>103</v>
      </c>
      <c r="BD99" s="53" t="s">
        <v>101</v>
      </c>
      <c r="BE99" s="53" t="s">
        <v>102</v>
      </c>
      <c r="BF99" s="53" t="s">
        <v>90</v>
      </c>
      <c r="BG99" s="53"/>
      <c r="BH99" s="55" t="s">
        <v>262</v>
      </c>
    </row>
    <row r="100" spans="1:60" x14ac:dyDescent="0.25">
      <c r="A100" s="1">
        <v>99</v>
      </c>
      <c r="B100" s="1"/>
      <c r="C100" s="1"/>
      <c r="D100" s="1"/>
      <c r="E100" s="1"/>
      <c r="F100" s="1"/>
      <c r="G100" s="1"/>
      <c r="H100" s="1"/>
      <c r="I100" s="1"/>
      <c r="J100" s="1"/>
      <c r="K100" s="1"/>
      <c r="L100" s="1"/>
      <c r="M100" s="1"/>
      <c r="N100" s="1"/>
      <c r="O100" s="1"/>
      <c r="P100" s="1"/>
      <c r="Q100" s="1"/>
      <c r="R100" s="1"/>
      <c r="S100" s="1"/>
      <c r="T100" s="1"/>
      <c r="U100" s="5">
        <f t="shared" si="23"/>
        <v>0</v>
      </c>
      <c r="V100" s="5" t="e">
        <f t="shared" si="24"/>
        <v>#DIV/0!</v>
      </c>
      <c r="W100" s="16"/>
      <c r="X100" s="5">
        <f t="shared" si="25"/>
        <v>0</v>
      </c>
      <c r="Y100" s="5">
        <f t="shared" si="26"/>
        <v>0</v>
      </c>
      <c r="Z100" s="5">
        <f t="shared" si="27"/>
        <v>0</v>
      </c>
      <c r="AA100" s="5">
        <f t="shared" si="28"/>
        <v>0</v>
      </c>
      <c r="AB100" s="5">
        <f t="shared" si="29"/>
        <v>0</v>
      </c>
      <c r="AC100" s="5">
        <f t="shared" si="30"/>
        <v>0</v>
      </c>
      <c r="AD100" s="5">
        <f t="shared" si="31"/>
        <v>0</v>
      </c>
      <c r="AE100" s="5">
        <f t="shared" si="32"/>
        <v>0</v>
      </c>
      <c r="AF100" s="5">
        <f t="shared" si="33"/>
        <v>0</v>
      </c>
      <c r="AG100" s="5">
        <f t="shared" si="34"/>
        <v>0</v>
      </c>
      <c r="AH100" s="5">
        <f t="shared" si="35"/>
        <v>0</v>
      </c>
      <c r="AI100" s="5">
        <f t="shared" si="36"/>
        <v>0</v>
      </c>
      <c r="AJ100" s="5">
        <f t="shared" si="37"/>
        <v>0</v>
      </c>
      <c r="AK100" s="5">
        <f t="shared" si="38"/>
        <v>0</v>
      </c>
      <c r="AL100" s="5">
        <f t="shared" si="39"/>
        <v>0</v>
      </c>
      <c r="AM100" s="5">
        <f t="shared" si="40"/>
        <v>0</v>
      </c>
      <c r="AN100" s="5">
        <f t="shared" si="41"/>
        <v>0</v>
      </c>
      <c r="AO100" s="5">
        <f t="shared" si="42"/>
        <v>0</v>
      </c>
      <c r="AR100" s="5">
        <f t="shared" si="43"/>
        <v>0</v>
      </c>
      <c r="AS100" s="5">
        <f t="shared" si="44"/>
        <v>0</v>
      </c>
      <c r="AT100" s="5" t="str">
        <f t="shared" si="45"/>
        <v>Correct</v>
      </c>
      <c r="AU100" s="5"/>
      <c r="AV100" s="5">
        <v>6</v>
      </c>
      <c r="AW100" s="5" t="s">
        <v>95</v>
      </c>
      <c r="AX100" s="5" t="s">
        <v>96</v>
      </c>
      <c r="AY100" s="5" t="s">
        <v>134</v>
      </c>
      <c r="AZ100" s="5"/>
      <c r="BA100" s="5" t="s">
        <v>351</v>
      </c>
      <c r="BB100" s="5"/>
      <c r="BC100" s="5" t="s">
        <v>103</v>
      </c>
      <c r="BD100" s="5"/>
      <c r="BE100" s="5" t="s">
        <v>102</v>
      </c>
      <c r="BF100" s="5"/>
      <c r="BG100" s="5"/>
      <c r="BH100" s="54" t="s">
        <v>262</v>
      </c>
    </row>
    <row r="101" spans="1:60" x14ac:dyDescent="0.25">
      <c r="A101" s="1">
        <v>100</v>
      </c>
      <c r="B101" s="1" t="s">
        <v>50</v>
      </c>
      <c r="C101" s="1"/>
      <c r="D101" s="1"/>
      <c r="E101" s="1"/>
      <c r="F101" s="1"/>
      <c r="G101" s="1"/>
      <c r="H101" s="1" t="s">
        <v>55</v>
      </c>
      <c r="I101" s="1"/>
      <c r="J101" s="1"/>
      <c r="K101" s="1"/>
      <c r="L101" s="1"/>
      <c r="M101" s="1"/>
      <c r="N101" s="1" t="s">
        <v>26</v>
      </c>
      <c r="O101" s="1"/>
      <c r="P101" s="1"/>
      <c r="Q101" s="1"/>
      <c r="R101" s="1"/>
      <c r="S101" s="1"/>
      <c r="T101" s="1"/>
      <c r="U101" s="5">
        <f t="shared" si="23"/>
        <v>3</v>
      </c>
      <c r="V101" s="5">
        <f t="shared" si="24"/>
        <v>1</v>
      </c>
      <c r="W101" s="16"/>
      <c r="X101" s="5">
        <f t="shared" si="25"/>
        <v>1</v>
      </c>
      <c r="Y101" s="5">
        <f t="shared" si="26"/>
        <v>0</v>
      </c>
      <c r="Z101" s="5">
        <f t="shared" si="27"/>
        <v>0</v>
      </c>
      <c r="AA101" s="5">
        <f t="shared" si="28"/>
        <v>0</v>
      </c>
      <c r="AB101" s="5">
        <f t="shared" si="29"/>
        <v>0</v>
      </c>
      <c r="AC101" s="5">
        <f t="shared" si="30"/>
        <v>0</v>
      </c>
      <c r="AD101" s="5">
        <f t="shared" si="31"/>
        <v>1</v>
      </c>
      <c r="AE101" s="5">
        <f t="shared" si="32"/>
        <v>0</v>
      </c>
      <c r="AF101" s="5">
        <f t="shared" si="33"/>
        <v>0</v>
      </c>
      <c r="AG101" s="5">
        <f t="shared" si="34"/>
        <v>0</v>
      </c>
      <c r="AH101" s="5">
        <f t="shared" si="35"/>
        <v>0</v>
      </c>
      <c r="AI101" s="5">
        <f t="shared" si="36"/>
        <v>0</v>
      </c>
      <c r="AJ101" s="5">
        <f t="shared" si="37"/>
        <v>1</v>
      </c>
      <c r="AK101" s="5">
        <f t="shared" si="38"/>
        <v>0</v>
      </c>
      <c r="AL101" s="5">
        <f t="shared" si="39"/>
        <v>0</v>
      </c>
      <c r="AM101" s="5">
        <f t="shared" si="40"/>
        <v>0</v>
      </c>
      <c r="AN101" s="5">
        <f t="shared" si="41"/>
        <v>0</v>
      </c>
      <c r="AO101" s="5">
        <f t="shared" si="42"/>
        <v>0</v>
      </c>
      <c r="AR101" s="5">
        <f t="shared" si="43"/>
        <v>3</v>
      </c>
      <c r="AS101" s="5">
        <f t="shared" si="44"/>
        <v>3</v>
      </c>
      <c r="AT101" s="5" t="str">
        <f t="shared" si="45"/>
        <v>Correct</v>
      </c>
      <c r="AU101" s="53" t="s">
        <v>94</v>
      </c>
      <c r="AV101" s="53"/>
      <c r="AW101" s="53" t="s">
        <v>95</v>
      </c>
      <c r="AX101" s="53" t="s">
        <v>96</v>
      </c>
      <c r="AY101" s="53" t="s">
        <v>160</v>
      </c>
      <c r="AZ101" s="53"/>
      <c r="BA101" s="53" t="s">
        <v>349</v>
      </c>
      <c r="BB101" s="53" t="s">
        <v>109</v>
      </c>
      <c r="BC101" s="53" t="s">
        <v>133</v>
      </c>
      <c r="BD101" s="53"/>
      <c r="BE101" s="53" t="s">
        <v>102</v>
      </c>
      <c r="BF101" s="53" t="s">
        <v>90</v>
      </c>
      <c r="BG101" s="53" t="s">
        <v>102</v>
      </c>
      <c r="BH101" s="55" t="s">
        <v>262</v>
      </c>
    </row>
    <row r="102" spans="1:60" x14ac:dyDescent="0.25">
      <c r="A102" s="1">
        <v>101</v>
      </c>
      <c r="B102" s="1"/>
      <c r="C102" s="1"/>
      <c r="D102" s="1"/>
      <c r="E102" s="1"/>
      <c r="F102" s="1"/>
      <c r="G102" s="1"/>
      <c r="H102" s="1" t="s">
        <v>55</v>
      </c>
      <c r="I102" s="1"/>
      <c r="J102" s="1"/>
      <c r="K102" s="1" t="s">
        <v>58</v>
      </c>
      <c r="L102" s="1"/>
      <c r="M102" s="1"/>
      <c r="N102" s="1"/>
      <c r="O102" s="1"/>
      <c r="P102" s="1"/>
      <c r="Q102" s="1" t="s">
        <v>62</v>
      </c>
      <c r="R102" s="1"/>
      <c r="S102" s="1"/>
      <c r="T102" s="1"/>
      <c r="U102" s="5">
        <f t="shared" si="23"/>
        <v>3</v>
      </c>
      <c r="V102" s="5">
        <f t="shared" si="24"/>
        <v>1</v>
      </c>
      <c r="W102" s="16"/>
      <c r="X102" s="5">
        <f t="shared" si="25"/>
        <v>0</v>
      </c>
      <c r="Y102" s="5">
        <f t="shared" si="26"/>
        <v>0</v>
      </c>
      <c r="Z102" s="5">
        <f t="shared" si="27"/>
        <v>0</v>
      </c>
      <c r="AA102" s="5">
        <f t="shared" si="28"/>
        <v>0</v>
      </c>
      <c r="AB102" s="5">
        <f t="shared" si="29"/>
        <v>0</v>
      </c>
      <c r="AC102" s="5">
        <f t="shared" si="30"/>
        <v>0</v>
      </c>
      <c r="AD102" s="5">
        <f t="shared" si="31"/>
        <v>1</v>
      </c>
      <c r="AE102" s="5">
        <f t="shared" si="32"/>
        <v>0</v>
      </c>
      <c r="AF102" s="5">
        <f t="shared" si="33"/>
        <v>0</v>
      </c>
      <c r="AG102" s="5">
        <f t="shared" si="34"/>
        <v>1</v>
      </c>
      <c r="AH102" s="5">
        <f t="shared" si="35"/>
        <v>0</v>
      </c>
      <c r="AI102" s="5">
        <f t="shared" si="36"/>
        <v>0</v>
      </c>
      <c r="AJ102" s="5">
        <f t="shared" si="37"/>
        <v>0</v>
      </c>
      <c r="AK102" s="5">
        <f t="shared" si="38"/>
        <v>0</v>
      </c>
      <c r="AL102" s="5">
        <f t="shared" si="39"/>
        <v>0</v>
      </c>
      <c r="AM102" s="5">
        <f t="shared" si="40"/>
        <v>1</v>
      </c>
      <c r="AN102" s="5">
        <f t="shared" si="41"/>
        <v>0</v>
      </c>
      <c r="AO102" s="5">
        <f t="shared" si="42"/>
        <v>0</v>
      </c>
      <c r="AR102" s="5">
        <f t="shared" si="43"/>
        <v>3</v>
      </c>
      <c r="AS102" s="5">
        <f t="shared" si="44"/>
        <v>3</v>
      </c>
      <c r="AT102" s="5" t="str">
        <f t="shared" si="45"/>
        <v>Correct</v>
      </c>
      <c r="AU102" s="5" t="s">
        <v>105</v>
      </c>
      <c r="AV102" s="5">
        <v>61</v>
      </c>
      <c r="AW102" s="5" t="s">
        <v>115</v>
      </c>
      <c r="AX102" s="5" t="s">
        <v>317</v>
      </c>
      <c r="AY102" s="5" t="s">
        <v>97</v>
      </c>
      <c r="AZ102" s="5" t="s">
        <v>98</v>
      </c>
      <c r="BA102" s="5" t="s">
        <v>351</v>
      </c>
      <c r="BB102" s="5" t="s">
        <v>108</v>
      </c>
      <c r="BC102" s="5" t="s">
        <v>100</v>
      </c>
      <c r="BD102" s="5" t="s">
        <v>123</v>
      </c>
      <c r="BE102" s="5" t="s">
        <v>98</v>
      </c>
      <c r="BF102" s="5"/>
      <c r="BG102" s="5" t="s">
        <v>102</v>
      </c>
      <c r="BH102" s="54" t="s">
        <v>262</v>
      </c>
    </row>
    <row r="103" spans="1:60" x14ac:dyDescent="0.25">
      <c r="A103" s="1">
        <v>102</v>
      </c>
      <c r="B103" s="1" t="s">
        <v>50</v>
      </c>
      <c r="C103" s="1"/>
      <c r="D103" s="1"/>
      <c r="E103" s="1" t="s">
        <v>20</v>
      </c>
      <c r="F103" s="1"/>
      <c r="G103" s="1"/>
      <c r="H103" s="1" t="s">
        <v>55</v>
      </c>
      <c r="I103" s="1"/>
      <c r="J103" s="1"/>
      <c r="K103" s="1"/>
      <c r="L103" s="1"/>
      <c r="M103" s="1"/>
      <c r="N103" s="1"/>
      <c r="O103" s="1"/>
      <c r="P103" s="1"/>
      <c r="Q103" s="1"/>
      <c r="R103" s="1"/>
      <c r="S103" s="1"/>
      <c r="T103" s="1"/>
      <c r="U103" s="5">
        <f t="shared" si="23"/>
        <v>3</v>
      </c>
      <c r="V103" s="5">
        <f t="shared" si="24"/>
        <v>1</v>
      </c>
      <c r="W103" s="16"/>
      <c r="X103" s="5">
        <f t="shared" si="25"/>
        <v>1</v>
      </c>
      <c r="Y103" s="5">
        <f t="shared" si="26"/>
        <v>0</v>
      </c>
      <c r="Z103" s="5">
        <f t="shared" si="27"/>
        <v>0</v>
      </c>
      <c r="AA103" s="5">
        <f t="shared" si="28"/>
        <v>1</v>
      </c>
      <c r="AB103" s="5">
        <f t="shared" si="29"/>
        <v>0</v>
      </c>
      <c r="AC103" s="5">
        <f t="shared" si="30"/>
        <v>0</v>
      </c>
      <c r="AD103" s="5">
        <f t="shared" si="31"/>
        <v>1</v>
      </c>
      <c r="AE103" s="5">
        <f t="shared" si="32"/>
        <v>0</v>
      </c>
      <c r="AF103" s="5">
        <f t="shared" si="33"/>
        <v>0</v>
      </c>
      <c r="AG103" s="5">
        <f t="shared" si="34"/>
        <v>0</v>
      </c>
      <c r="AH103" s="5">
        <f t="shared" si="35"/>
        <v>0</v>
      </c>
      <c r="AI103" s="5">
        <f t="shared" si="36"/>
        <v>0</v>
      </c>
      <c r="AJ103" s="5">
        <f t="shared" si="37"/>
        <v>0</v>
      </c>
      <c r="AK103" s="5">
        <f t="shared" si="38"/>
        <v>0</v>
      </c>
      <c r="AL103" s="5">
        <f t="shared" si="39"/>
        <v>0</v>
      </c>
      <c r="AM103" s="5">
        <f t="shared" si="40"/>
        <v>0</v>
      </c>
      <c r="AN103" s="5">
        <f t="shared" si="41"/>
        <v>0</v>
      </c>
      <c r="AO103" s="5">
        <f t="shared" si="42"/>
        <v>0</v>
      </c>
      <c r="AR103" s="5">
        <f t="shared" si="43"/>
        <v>3</v>
      </c>
      <c r="AS103" s="5">
        <f t="shared" si="44"/>
        <v>3</v>
      </c>
      <c r="AT103" s="5" t="str">
        <f t="shared" si="45"/>
        <v>Correct</v>
      </c>
      <c r="AU103" s="53" t="s">
        <v>105</v>
      </c>
      <c r="AV103" s="53">
        <v>57</v>
      </c>
      <c r="AW103" s="53" t="s">
        <v>95</v>
      </c>
      <c r="AX103" s="53" t="s">
        <v>117</v>
      </c>
      <c r="AY103" s="53" t="s">
        <v>97</v>
      </c>
      <c r="AZ103" s="53"/>
      <c r="BA103" s="53" t="s">
        <v>349</v>
      </c>
      <c r="BB103" s="53" t="s">
        <v>108</v>
      </c>
      <c r="BC103" s="53" t="s">
        <v>120</v>
      </c>
      <c r="BD103" s="53" t="s">
        <v>101</v>
      </c>
      <c r="BE103" s="53" t="s">
        <v>102</v>
      </c>
      <c r="BF103" s="53" t="s">
        <v>92</v>
      </c>
      <c r="BG103" s="53" t="s">
        <v>102</v>
      </c>
      <c r="BH103" s="55" t="s">
        <v>262</v>
      </c>
    </row>
    <row r="104" spans="1:60" x14ac:dyDescent="0.25">
      <c r="A104" s="1">
        <v>103</v>
      </c>
      <c r="B104" s="1"/>
      <c r="C104" s="1"/>
      <c r="D104" s="1" t="s">
        <v>52</v>
      </c>
      <c r="E104" s="1"/>
      <c r="F104" s="1"/>
      <c r="G104" s="1"/>
      <c r="H104" s="1"/>
      <c r="I104" s="1"/>
      <c r="J104" s="1"/>
      <c r="K104" s="1"/>
      <c r="L104" s="1"/>
      <c r="M104" s="1"/>
      <c r="N104" s="1"/>
      <c r="O104" s="1" t="s">
        <v>23</v>
      </c>
      <c r="P104" s="1"/>
      <c r="Q104" s="1" t="s">
        <v>62</v>
      </c>
      <c r="R104" s="1"/>
      <c r="S104" s="1"/>
      <c r="T104" s="1"/>
      <c r="U104" s="5">
        <f t="shared" si="23"/>
        <v>3</v>
      </c>
      <c r="V104" s="5">
        <f t="shared" si="24"/>
        <v>1</v>
      </c>
      <c r="W104" s="16"/>
      <c r="X104" s="5">
        <f t="shared" si="25"/>
        <v>0</v>
      </c>
      <c r="Y104" s="5">
        <f t="shared" si="26"/>
        <v>0</v>
      </c>
      <c r="Z104" s="5">
        <f t="shared" si="27"/>
        <v>1</v>
      </c>
      <c r="AA104" s="5">
        <f t="shared" si="28"/>
        <v>0</v>
      </c>
      <c r="AB104" s="5">
        <f t="shared" si="29"/>
        <v>0</v>
      </c>
      <c r="AC104" s="5">
        <f t="shared" si="30"/>
        <v>0</v>
      </c>
      <c r="AD104" s="5">
        <f t="shared" si="31"/>
        <v>0</v>
      </c>
      <c r="AE104" s="5">
        <f t="shared" si="32"/>
        <v>0</v>
      </c>
      <c r="AF104" s="5">
        <f t="shared" si="33"/>
        <v>0</v>
      </c>
      <c r="AG104" s="5">
        <f t="shared" si="34"/>
        <v>0</v>
      </c>
      <c r="AH104" s="5">
        <f t="shared" si="35"/>
        <v>0</v>
      </c>
      <c r="AI104" s="5">
        <f t="shared" si="36"/>
        <v>0</v>
      </c>
      <c r="AJ104" s="5">
        <f t="shared" si="37"/>
        <v>0</v>
      </c>
      <c r="AK104" s="5">
        <f t="shared" si="38"/>
        <v>1</v>
      </c>
      <c r="AL104" s="5">
        <f t="shared" si="39"/>
        <v>0</v>
      </c>
      <c r="AM104" s="5">
        <f t="shared" si="40"/>
        <v>1</v>
      </c>
      <c r="AN104" s="5">
        <f t="shared" si="41"/>
        <v>0</v>
      </c>
      <c r="AO104" s="5">
        <f t="shared" si="42"/>
        <v>0</v>
      </c>
      <c r="AR104" s="5">
        <f t="shared" si="43"/>
        <v>3</v>
      </c>
      <c r="AS104" s="5">
        <f t="shared" si="44"/>
        <v>3</v>
      </c>
      <c r="AT104" s="5" t="str">
        <f t="shared" si="45"/>
        <v>Correct</v>
      </c>
      <c r="AU104" s="5" t="s">
        <v>94</v>
      </c>
      <c r="AV104" s="5">
        <v>52</v>
      </c>
      <c r="AW104" s="5" t="s">
        <v>95</v>
      </c>
      <c r="AX104" s="5" t="s">
        <v>96</v>
      </c>
      <c r="AY104" s="5" t="s">
        <v>97</v>
      </c>
      <c r="AZ104" s="5" t="s">
        <v>98</v>
      </c>
      <c r="BA104" s="5" t="s">
        <v>357</v>
      </c>
      <c r="BB104" s="5" t="s">
        <v>114</v>
      </c>
      <c r="BC104" s="5" t="s">
        <v>100</v>
      </c>
      <c r="BD104" s="5" t="s">
        <v>101</v>
      </c>
      <c r="BE104" s="5" t="s">
        <v>102</v>
      </c>
      <c r="BF104" s="5" t="s">
        <v>92</v>
      </c>
      <c r="BG104" s="5" t="s">
        <v>102</v>
      </c>
      <c r="BH104" s="54" t="s">
        <v>262</v>
      </c>
    </row>
    <row r="105" spans="1:60" x14ac:dyDescent="0.25">
      <c r="A105" s="1">
        <v>104</v>
      </c>
      <c r="B105" s="1"/>
      <c r="C105" s="1"/>
      <c r="D105" s="1" t="s">
        <v>52</v>
      </c>
      <c r="E105" s="1"/>
      <c r="F105" s="1"/>
      <c r="G105" s="1"/>
      <c r="H105" s="1"/>
      <c r="I105" s="1"/>
      <c r="J105" s="1"/>
      <c r="K105" s="1"/>
      <c r="L105" s="1"/>
      <c r="M105" s="1"/>
      <c r="N105" s="1"/>
      <c r="O105" s="1" t="s">
        <v>23</v>
      </c>
      <c r="P105" s="1"/>
      <c r="Q105" s="1" t="s">
        <v>62</v>
      </c>
      <c r="R105" s="1"/>
      <c r="S105" s="1"/>
      <c r="T105" s="1"/>
      <c r="U105" s="5">
        <f t="shared" si="23"/>
        <v>3</v>
      </c>
      <c r="V105" s="5">
        <f t="shared" si="24"/>
        <v>1</v>
      </c>
      <c r="W105" s="16"/>
      <c r="X105" s="5">
        <f t="shared" si="25"/>
        <v>0</v>
      </c>
      <c r="Y105" s="5">
        <f t="shared" si="26"/>
        <v>0</v>
      </c>
      <c r="Z105" s="5">
        <f t="shared" si="27"/>
        <v>1</v>
      </c>
      <c r="AA105" s="5">
        <f t="shared" si="28"/>
        <v>0</v>
      </c>
      <c r="AB105" s="5">
        <f t="shared" si="29"/>
        <v>0</v>
      </c>
      <c r="AC105" s="5">
        <f t="shared" si="30"/>
        <v>0</v>
      </c>
      <c r="AD105" s="5">
        <f t="shared" si="31"/>
        <v>0</v>
      </c>
      <c r="AE105" s="5">
        <f t="shared" si="32"/>
        <v>0</v>
      </c>
      <c r="AF105" s="5">
        <f t="shared" si="33"/>
        <v>0</v>
      </c>
      <c r="AG105" s="5">
        <f t="shared" si="34"/>
        <v>0</v>
      </c>
      <c r="AH105" s="5">
        <f t="shared" si="35"/>
        <v>0</v>
      </c>
      <c r="AI105" s="5">
        <f t="shared" si="36"/>
        <v>0</v>
      </c>
      <c r="AJ105" s="5">
        <f t="shared" si="37"/>
        <v>0</v>
      </c>
      <c r="AK105" s="5">
        <f t="shared" si="38"/>
        <v>1</v>
      </c>
      <c r="AL105" s="5">
        <f t="shared" si="39"/>
        <v>0</v>
      </c>
      <c r="AM105" s="5">
        <f t="shared" si="40"/>
        <v>1</v>
      </c>
      <c r="AN105" s="5">
        <f t="shared" si="41"/>
        <v>0</v>
      </c>
      <c r="AO105" s="5">
        <f t="shared" si="42"/>
        <v>0</v>
      </c>
      <c r="AR105" s="5">
        <f t="shared" si="43"/>
        <v>3</v>
      </c>
      <c r="AS105" s="5">
        <f t="shared" si="44"/>
        <v>3</v>
      </c>
      <c r="AT105" s="5" t="str">
        <f t="shared" si="45"/>
        <v>Correct</v>
      </c>
      <c r="AU105" s="53" t="s">
        <v>105</v>
      </c>
      <c r="AV105" s="53">
        <v>28</v>
      </c>
      <c r="AW105" s="53" t="s">
        <v>95</v>
      </c>
      <c r="AX105" s="53" t="s">
        <v>96</v>
      </c>
      <c r="AY105" s="53" t="s">
        <v>97</v>
      </c>
      <c r="AZ105" s="53" t="s">
        <v>98</v>
      </c>
      <c r="BA105" s="53" t="s">
        <v>80</v>
      </c>
      <c r="BB105" s="53" t="s">
        <v>109</v>
      </c>
      <c r="BC105" s="53" t="s">
        <v>120</v>
      </c>
      <c r="BD105" s="53" t="s">
        <v>123</v>
      </c>
      <c r="BE105" s="53" t="s">
        <v>102</v>
      </c>
      <c r="BF105" s="53"/>
      <c r="BG105" s="53" t="s">
        <v>98</v>
      </c>
      <c r="BH105" s="55" t="s">
        <v>262</v>
      </c>
    </row>
    <row r="106" spans="1:60" x14ac:dyDescent="0.25">
      <c r="A106" s="1">
        <v>105</v>
      </c>
      <c r="B106" s="1"/>
      <c r="C106" s="1"/>
      <c r="D106" s="1"/>
      <c r="E106" s="1"/>
      <c r="F106" s="1"/>
      <c r="G106" s="1"/>
      <c r="H106" s="1" t="s">
        <v>55</v>
      </c>
      <c r="I106" s="1"/>
      <c r="J106" s="1"/>
      <c r="K106" s="1" t="s">
        <v>58</v>
      </c>
      <c r="L106" s="1"/>
      <c r="M106" s="1"/>
      <c r="N106" s="1" t="s">
        <v>26</v>
      </c>
      <c r="O106" s="1"/>
      <c r="P106" s="1"/>
      <c r="Q106" s="1"/>
      <c r="R106" s="1"/>
      <c r="S106" s="1"/>
      <c r="T106" s="1"/>
      <c r="U106" s="5">
        <f t="shared" si="23"/>
        <v>3</v>
      </c>
      <c r="V106" s="5">
        <f t="shared" si="24"/>
        <v>1</v>
      </c>
      <c r="W106" s="16"/>
      <c r="X106" s="5">
        <f t="shared" si="25"/>
        <v>0</v>
      </c>
      <c r="Y106" s="5">
        <f t="shared" si="26"/>
        <v>0</v>
      </c>
      <c r="Z106" s="5">
        <f t="shared" si="27"/>
        <v>0</v>
      </c>
      <c r="AA106" s="5">
        <f t="shared" si="28"/>
        <v>0</v>
      </c>
      <c r="AB106" s="5">
        <f t="shared" si="29"/>
        <v>0</v>
      </c>
      <c r="AC106" s="5">
        <f t="shared" si="30"/>
        <v>0</v>
      </c>
      <c r="AD106" s="5">
        <f t="shared" si="31"/>
        <v>1</v>
      </c>
      <c r="AE106" s="5">
        <f t="shared" si="32"/>
        <v>0</v>
      </c>
      <c r="AF106" s="5">
        <f t="shared" si="33"/>
        <v>0</v>
      </c>
      <c r="AG106" s="5">
        <f t="shared" si="34"/>
        <v>1</v>
      </c>
      <c r="AH106" s="5">
        <f t="shared" si="35"/>
        <v>0</v>
      </c>
      <c r="AI106" s="5">
        <f t="shared" si="36"/>
        <v>0</v>
      </c>
      <c r="AJ106" s="5">
        <f t="shared" si="37"/>
        <v>1</v>
      </c>
      <c r="AK106" s="5">
        <f t="shared" si="38"/>
        <v>0</v>
      </c>
      <c r="AL106" s="5">
        <f t="shared" si="39"/>
        <v>0</v>
      </c>
      <c r="AM106" s="5">
        <f t="shared" si="40"/>
        <v>0</v>
      </c>
      <c r="AN106" s="5">
        <f t="shared" si="41"/>
        <v>0</v>
      </c>
      <c r="AO106" s="5">
        <f t="shared" si="42"/>
        <v>0</v>
      </c>
      <c r="AR106" s="5">
        <f t="shared" si="43"/>
        <v>3</v>
      </c>
      <c r="AS106" s="5">
        <f t="shared" si="44"/>
        <v>3</v>
      </c>
      <c r="AT106" s="5" t="str">
        <f t="shared" si="45"/>
        <v>Correct</v>
      </c>
      <c r="AU106" s="5" t="s">
        <v>105</v>
      </c>
      <c r="AV106" s="5"/>
      <c r="AW106" s="5" t="s">
        <v>121</v>
      </c>
      <c r="AX106" s="5" t="s">
        <v>161</v>
      </c>
      <c r="AY106" s="5" t="s">
        <v>97</v>
      </c>
      <c r="AZ106" s="5" t="s">
        <v>98</v>
      </c>
      <c r="BA106" s="5" t="s">
        <v>349</v>
      </c>
      <c r="BB106" s="5" t="s">
        <v>109</v>
      </c>
      <c r="BC106" s="5" t="s">
        <v>153</v>
      </c>
      <c r="BD106" s="5" t="s">
        <v>135</v>
      </c>
      <c r="BE106" s="5" t="s">
        <v>102</v>
      </c>
      <c r="BF106" s="5" t="s">
        <v>92</v>
      </c>
      <c r="BG106" s="5" t="s">
        <v>98</v>
      </c>
      <c r="BH106" s="54" t="s">
        <v>262</v>
      </c>
    </row>
    <row r="107" spans="1:60" x14ac:dyDescent="0.25">
      <c r="A107" s="1">
        <v>106</v>
      </c>
      <c r="B107" s="1"/>
      <c r="C107" s="1"/>
      <c r="D107" s="1"/>
      <c r="E107" s="1"/>
      <c r="F107" s="1"/>
      <c r="G107" s="1" t="s">
        <v>54</v>
      </c>
      <c r="H107" s="1"/>
      <c r="I107" s="1" t="s">
        <v>56</v>
      </c>
      <c r="J107" s="1"/>
      <c r="K107" s="1"/>
      <c r="L107" s="1"/>
      <c r="M107" s="1"/>
      <c r="N107" s="1"/>
      <c r="O107" s="1"/>
      <c r="P107" s="1"/>
      <c r="Q107" s="1"/>
      <c r="R107" s="1" t="s">
        <v>63</v>
      </c>
      <c r="S107" s="1"/>
      <c r="T107" s="1"/>
      <c r="U107" s="5">
        <f t="shared" si="23"/>
        <v>3</v>
      </c>
      <c r="V107" s="5">
        <f t="shared" si="24"/>
        <v>1</v>
      </c>
      <c r="W107" s="16"/>
      <c r="X107" s="5">
        <f t="shared" si="25"/>
        <v>0</v>
      </c>
      <c r="Y107" s="5">
        <f t="shared" si="26"/>
        <v>0</v>
      </c>
      <c r="Z107" s="5">
        <f t="shared" si="27"/>
        <v>0</v>
      </c>
      <c r="AA107" s="5">
        <f t="shared" si="28"/>
        <v>0</v>
      </c>
      <c r="AB107" s="5">
        <f t="shared" si="29"/>
        <v>0</v>
      </c>
      <c r="AC107" s="5">
        <f t="shared" si="30"/>
        <v>1</v>
      </c>
      <c r="AD107" s="5">
        <f t="shared" si="31"/>
        <v>0</v>
      </c>
      <c r="AE107" s="5">
        <f t="shared" si="32"/>
        <v>1</v>
      </c>
      <c r="AF107" s="5">
        <f t="shared" si="33"/>
        <v>0</v>
      </c>
      <c r="AG107" s="5">
        <f t="shared" si="34"/>
        <v>0</v>
      </c>
      <c r="AH107" s="5">
        <f t="shared" si="35"/>
        <v>0</v>
      </c>
      <c r="AI107" s="5">
        <f t="shared" si="36"/>
        <v>0</v>
      </c>
      <c r="AJ107" s="5">
        <f t="shared" si="37"/>
        <v>0</v>
      </c>
      <c r="AK107" s="5">
        <f t="shared" si="38"/>
        <v>0</v>
      </c>
      <c r="AL107" s="5">
        <f t="shared" si="39"/>
        <v>0</v>
      </c>
      <c r="AM107" s="5">
        <f t="shared" si="40"/>
        <v>0</v>
      </c>
      <c r="AN107" s="5">
        <f t="shared" si="41"/>
        <v>1</v>
      </c>
      <c r="AO107" s="5">
        <f t="shared" si="42"/>
        <v>0</v>
      </c>
      <c r="AR107" s="5">
        <f t="shared" si="43"/>
        <v>3</v>
      </c>
      <c r="AS107" s="5">
        <f t="shared" si="44"/>
        <v>3</v>
      </c>
      <c r="AT107" s="5" t="str">
        <f t="shared" si="45"/>
        <v>Correct</v>
      </c>
      <c r="AU107" s="53" t="s">
        <v>94</v>
      </c>
      <c r="AV107" s="53">
        <v>13</v>
      </c>
      <c r="AW107" s="53" t="s">
        <v>95</v>
      </c>
      <c r="AX107" s="53" t="s">
        <v>117</v>
      </c>
      <c r="AY107" s="53" t="s">
        <v>97</v>
      </c>
      <c r="AZ107" s="53" t="s">
        <v>98</v>
      </c>
      <c r="BA107" s="53" t="s">
        <v>80</v>
      </c>
      <c r="BB107" s="53"/>
      <c r="BC107" s="53" t="s">
        <v>133</v>
      </c>
      <c r="BD107" s="53" t="s">
        <v>136</v>
      </c>
      <c r="BE107" s="53" t="s">
        <v>102</v>
      </c>
      <c r="BF107" s="53" t="s">
        <v>92</v>
      </c>
      <c r="BG107" s="53" t="s">
        <v>102</v>
      </c>
      <c r="BH107" s="55" t="s">
        <v>262</v>
      </c>
    </row>
    <row r="108" spans="1:60" x14ac:dyDescent="0.25">
      <c r="A108" s="1">
        <v>107</v>
      </c>
      <c r="B108" s="1" t="s">
        <v>50</v>
      </c>
      <c r="C108" s="1"/>
      <c r="D108" s="1"/>
      <c r="E108" s="1"/>
      <c r="F108" s="1"/>
      <c r="G108" s="1" t="s">
        <v>54</v>
      </c>
      <c r="H108" s="1"/>
      <c r="I108" s="1"/>
      <c r="J108" s="1"/>
      <c r="K108" s="1"/>
      <c r="L108" s="1" t="s">
        <v>59</v>
      </c>
      <c r="M108" s="1"/>
      <c r="N108" s="1"/>
      <c r="O108" s="1"/>
      <c r="P108" s="1"/>
      <c r="Q108" s="1"/>
      <c r="R108" s="1"/>
      <c r="S108" s="1"/>
      <c r="T108" s="1"/>
      <c r="U108" s="5">
        <f t="shared" si="23"/>
        <v>3</v>
      </c>
      <c r="V108" s="5">
        <f t="shared" si="24"/>
        <v>1</v>
      </c>
      <c r="W108" s="16"/>
      <c r="X108" s="5">
        <f t="shared" si="25"/>
        <v>1</v>
      </c>
      <c r="Y108" s="5">
        <f t="shared" si="26"/>
        <v>0</v>
      </c>
      <c r="Z108" s="5">
        <f t="shared" si="27"/>
        <v>0</v>
      </c>
      <c r="AA108" s="5">
        <f t="shared" si="28"/>
        <v>0</v>
      </c>
      <c r="AB108" s="5">
        <f t="shared" si="29"/>
        <v>0</v>
      </c>
      <c r="AC108" s="5">
        <f t="shared" si="30"/>
        <v>1</v>
      </c>
      <c r="AD108" s="5">
        <f t="shared" si="31"/>
        <v>0</v>
      </c>
      <c r="AE108" s="5">
        <f t="shared" si="32"/>
        <v>0</v>
      </c>
      <c r="AF108" s="5">
        <f t="shared" si="33"/>
        <v>0</v>
      </c>
      <c r="AG108" s="5">
        <f t="shared" si="34"/>
        <v>0</v>
      </c>
      <c r="AH108" s="5">
        <f t="shared" si="35"/>
        <v>1</v>
      </c>
      <c r="AI108" s="5">
        <f t="shared" si="36"/>
        <v>0</v>
      </c>
      <c r="AJ108" s="5">
        <f t="shared" si="37"/>
        <v>0</v>
      </c>
      <c r="AK108" s="5">
        <f t="shared" si="38"/>
        <v>0</v>
      </c>
      <c r="AL108" s="5">
        <f t="shared" si="39"/>
        <v>0</v>
      </c>
      <c r="AM108" s="5">
        <f t="shared" si="40"/>
        <v>0</v>
      </c>
      <c r="AN108" s="5">
        <f t="shared" si="41"/>
        <v>0</v>
      </c>
      <c r="AO108" s="5">
        <f t="shared" si="42"/>
        <v>0</v>
      </c>
      <c r="AR108" s="5">
        <f t="shared" si="43"/>
        <v>3</v>
      </c>
      <c r="AS108" s="5">
        <f t="shared" si="44"/>
        <v>3</v>
      </c>
      <c r="AT108" s="5" t="str">
        <f t="shared" si="45"/>
        <v>Correct</v>
      </c>
      <c r="AU108" s="5" t="s">
        <v>94</v>
      </c>
      <c r="AV108" s="5">
        <v>63</v>
      </c>
      <c r="AW108" s="5" t="s">
        <v>95</v>
      </c>
      <c r="AX108" s="5" t="s">
        <v>131</v>
      </c>
      <c r="AY108" s="5" t="s">
        <v>160</v>
      </c>
      <c r="AZ108" s="5" t="s">
        <v>98</v>
      </c>
      <c r="BA108" s="5" t="s">
        <v>353</v>
      </c>
      <c r="BB108" s="5" t="s">
        <v>114</v>
      </c>
      <c r="BC108" s="5" t="s">
        <v>110</v>
      </c>
      <c r="BD108" s="5" t="s">
        <v>101</v>
      </c>
      <c r="BE108" s="5" t="s">
        <v>102</v>
      </c>
      <c r="BF108" s="5" t="s">
        <v>91</v>
      </c>
      <c r="BG108" s="5" t="s">
        <v>102</v>
      </c>
      <c r="BH108" s="54" t="s">
        <v>262</v>
      </c>
    </row>
    <row r="109" spans="1:60" x14ac:dyDescent="0.25">
      <c r="A109" s="1">
        <v>108</v>
      </c>
      <c r="B109" s="1"/>
      <c r="C109" s="1"/>
      <c r="D109" s="1" t="s">
        <v>52</v>
      </c>
      <c r="E109" s="1" t="s">
        <v>20</v>
      </c>
      <c r="F109" s="1"/>
      <c r="G109" s="1"/>
      <c r="H109" s="1" t="s">
        <v>55</v>
      </c>
      <c r="I109" s="1"/>
      <c r="J109" s="1"/>
      <c r="K109" s="1"/>
      <c r="L109" s="1"/>
      <c r="M109" s="1"/>
      <c r="N109" s="1"/>
      <c r="O109" s="1"/>
      <c r="P109" s="1"/>
      <c r="Q109" s="1"/>
      <c r="R109" s="1"/>
      <c r="S109" s="1"/>
      <c r="T109" s="1"/>
      <c r="U109" s="5">
        <f t="shared" si="23"/>
        <v>3</v>
      </c>
      <c r="V109" s="5">
        <f t="shared" si="24"/>
        <v>1</v>
      </c>
      <c r="W109" s="16"/>
      <c r="X109" s="5">
        <f t="shared" si="25"/>
        <v>0</v>
      </c>
      <c r="Y109" s="5">
        <f t="shared" si="26"/>
        <v>0</v>
      </c>
      <c r="Z109" s="5">
        <f t="shared" si="27"/>
        <v>1</v>
      </c>
      <c r="AA109" s="5">
        <f t="shared" si="28"/>
        <v>1</v>
      </c>
      <c r="AB109" s="5">
        <f t="shared" si="29"/>
        <v>0</v>
      </c>
      <c r="AC109" s="5">
        <f t="shared" si="30"/>
        <v>0</v>
      </c>
      <c r="AD109" s="5">
        <f t="shared" si="31"/>
        <v>1</v>
      </c>
      <c r="AE109" s="5">
        <f t="shared" si="32"/>
        <v>0</v>
      </c>
      <c r="AF109" s="5">
        <f t="shared" si="33"/>
        <v>0</v>
      </c>
      <c r="AG109" s="5">
        <f t="shared" si="34"/>
        <v>0</v>
      </c>
      <c r="AH109" s="5">
        <f t="shared" si="35"/>
        <v>0</v>
      </c>
      <c r="AI109" s="5">
        <f t="shared" si="36"/>
        <v>0</v>
      </c>
      <c r="AJ109" s="5">
        <f t="shared" si="37"/>
        <v>0</v>
      </c>
      <c r="AK109" s="5">
        <f t="shared" si="38"/>
        <v>0</v>
      </c>
      <c r="AL109" s="5">
        <f t="shared" si="39"/>
        <v>0</v>
      </c>
      <c r="AM109" s="5">
        <f t="shared" si="40"/>
        <v>0</v>
      </c>
      <c r="AN109" s="5">
        <f t="shared" si="41"/>
        <v>0</v>
      </c>
      <c r="AO109" s="5">
        <f t="shared" si="42"/>
        <v>0</v>
      </c>
      <c r="AR109" s="5">
        <f t="shared" si="43"/>
        <v>3</v>
      </c>
      <c r="AS109" s="5">
        <f t="shared" si="44"/>
        <v>3</v>
      </c>
      <c r="AT109" s="5" t="str">
        <f t="shared" si="45"/>
        <v>Correct</v>
      </c>
      <c r="AU109" s="53" t="s">
        <v>105</v>
      </c>
      <c r="AV109" s="53">
        <v>16</v>
      </c>
      <c r="AW109" s="53" t="s">
        <v>95</v>
      </c>
      <c r="AX109" s="53" t="s">
        <v>117</v>
      </c>
      <c r="AY109" s="53" t="s">
        <v>97</v>
      </c>
      <c r="AZ109" s="53" t="s">
        <v>98</v>
      </c>
      <c r="BA109" s="53" t="s">
        <v>80</v>
      </c>
      <c r="BB109" s="53"/>
      <c r="BC109" s="53" t="s">
        <v>133</v>
      </c>
      <c r="BD109" s="53" t="s">
        <v>136</v>
      </c>
      <c r="BE109" s="53" t="s">
        <v>102</v>
      </c>
      <c r="BF109" s="53"/>
      <c r="BG109" s="53" t="s">
        <v>102</v>
      </c>
      <c r="BH109" s="55" t="s">
        <v>262</v>
      </c>
    </row>
    <row r="110" spans="1:60" x14ac:dyDescent="0.25">
      <c r="A110" s="1">
        <v>109</v>
      </c>
      <c r="B110" s="1"/>
      <c r="C110" s="1"/>
      <c r="D110" s="1"/>
      <c r="E110" s="1"/>
      <c r="F110" s="1"/>
      <c r="G110" s="1"/>
      <c r="H110" s="1"/>
      <c r="I110" s="1"/>
      <c r="J110" s="1"/>
      <c r="K110" s="1"/>
      <c r="L110" s="1"/>
      <c r="M110" s="1"/>
      <c r="N110" s="1" t="s">
        <v>26</v>
      </c>
      <c r="O110" s="1"/>
      <c r="P110" s="1" t="s">
        <v>61</v>
      </c>
      <c r="Q110" s="1"/>
      <c r="R110" s="1" t="s">
        <v>63</v>
      </c>
      <c r="S110" s="1"/>
      <c r="T110" s="1"/>
      <c r="U110" s="5">
        <f t="shared" si="23"/>
        <v>3</v>
      </c>
      <c r="V110" s="5">
        <f t="shared" si="24"/>
        <v>1</v>
      </c>
      <c r="W110" s="16"/>
      <c r="X110" s="5">
        <f t="shared" si="25"/>
        <v>0</v>
      </c>
      <c r="Y110" s="5">
        <f t="shared" si="26"/>
        <v>0</v>
      </c>
      <c r="Z110" s="5">
        <f t="shared" si="27"/>
        <v>0</v>
      </c>
      <c r="AA110" s="5">
        <f t="shared" si="28"/>
        <v>0</v>
      </c>
      <c r="AB110" s="5">
        <f t="shared" si="29"/>
        <v>0</v>
      </c>
      <c r="AC110" s="5">
        <f t="shared" si="30"/>
        <v>0</v>
      </c>
      <c r="AD110" s="5">
        <f t="shared" si="31"/>
        <v>0</v>
      </c>
      <c r="AE110" s="5">
        <f t="shared" si="32"/>
        <v>0</v>
      </c>
      <c r="AF110" s="5">
        <f t="shared" si="33"/>
        <v>0</v>
      </c>
      <c r="AG110" s="5">
        <f t="shared" si="34"/>
        <v>0</v>
      </c>
      <c r="AH110" s="5">
        <f t="shared" si="35"/>
        <v>0</v>
      </c>
      <c r="AI110" s="5">
        <f t="shared" si="36"/>
        <v>0</v>
      </c>
      <c r="AJ110" s="5">
        <f t="shared" si="37"/>
        <v>1</v>
      </c>
      <c r="AK110" s="5">
        <f t="shared" si="38"/>
        <v>0</v>
      </c>
      <c r="AL110" s="5">
        <f t="shared" si="39"/>
        <v>1</v>
      </c>
      <c r="AM110" s="5">
        <f t="shared" si="40"/>
        <v>0</v>
      </c>
      <c r="AN110" s="5">
        <f t="shared" si="41"/>
        <v>1</v>
      </c>
      <c r="AO110" s="5">
        <f t="shared" si="42"/>
        <v>0</v>
      </c>
      <c r="AR110" s="5">
        <f t="shared" si="43"/>
        <v>3</v>
      </c>
      <c r="AS110" s="5">
        <f t="shared" si="44"/>
        <v>3</v>
      </c>
      <c r="AT110" s="5" t="str">
        <f t="shared" si="45"/>
        <v>Correct</v>
      </c>
      <c r="AU110" s="5" t="s">
        <v>94</v>
      </c>
      <c r="AV110" s="5">
        <v>55</v>
      </c>
      <c r="AW110" s="5" t="s">
        <v>95</v>
      </c>
      <c r="AX110" s="5" t="s">
        <v>117</v>
      </c>
      <c r="AY110" s="5" t="s">
        <v>97</v>
      </c>
      <c r="AZ110" s="5"/>
      <c r="BA110" s="5" t="s">
        <v>88</v>
      </c>
      <c r="BB110" s="5"/>
      <c r="BC110" s="5" t="s">
        <v>100</v>
      </c>
      <c r="BD110" s="5" t="s">
        <v>101</v>
      </c>
      <c r="BE110" s="5" t="s">
        <v>102</v>
      </c>
      <c r="BF110" s="5"/>
      <c r="BG110" s="5" t="s">
        <v>102</v>
      </c>
      <c r="BH110" s="54" t="s">
        <v>262</v>
      </c>
    </row>
    <row r="111" spans="1:60" x14ac:dyDescent="0.25">
      <c r="A111" s="1">
        <v>110</v>
      </c>
      <c r="B111" s="1" t="s">
        <v>50</v>
      </c>
      <c r="C111" s="1"/>
      <c r="D111" s="1"/>
      <c r="E111" s="1"/>
      <c r="F111" s="1"/>
      <c r="G111" s="1"/>
      <c r="H111" s="1" t="s">
        <v>55</v>
      </c>
      <c r="I111" s="1"/>
      <c r="J111" s="1"/>
      <c r="K111" s="1"/>
      <c r="L111" s="1"/>
      <c r="M111" s="1"/>
      <c r="N111" s="1" t="s">
        <v>26</v>
      </c>
      <c r="O111" s="1"/>
      <c r="P111" s="1"/>
      <c r="Q111" s="1"/>
      <c r="R111" s="1"/>
      <c r="S111" s="1"/>
      <c r="T111" s="1"/>
      <c r="U111" s="5">
        <f t="shared" si="23"/>
        <v>3</v>
      </c>
      <c r="V111" s="5">
        <f t="shared" si="24"/>
        <v>1</v>
      </c>
      <c r="W111" s="16"/>
      <c r="X111" s="5">
        <f t="shared" si="25"/>
        <v>1</v>
      </c>
      <c r="Y111" s="5">
        <f t="shared" si="26"/>
        <v>0</v>
      </c>
      <c r="Z111" s="5">
        <f t="shared" si="27"/>
        <v>0</v>
      </c>
      <c r="AA111" s="5">
        <f t="shared" si="28"/>
        <v>0</v>
      </c>
      <c r="AB111" s="5">
        <f t="shared" si="29"/>
        <v>0</v>
      </c>
      <c r="AC111" s="5">
        <f t="shared" si="30"/>
        <v>0</v>
      </c>
      <c r="AD111" s="5">
        <f t="shared" si="31"/>
        <v>1</v>
      </c>
      <c r="AE111" s="5">
        <f t="shared" si="32"/>
        <v>0</v>
      </c>
      <c r="AF111" s="5">
        <f t="shared" si="33"/>
        <v>0</v>
      </c>
      <c r="AG111" s="5">
        <f t="shared" si="34"/>
        <v>0</v>
      </c>
      <c r="AH111" s="5">
        <f t="shared" si="35"/>
        <v>0</v>
      </c>
      <c r="AI111" s="5">
        <f t="shared" si="36"/>
        <v>0</v>
      </c>
      <c r="AJ111" s="5">
        <f t="shared" si="37"/>
        <v>1</v>
      </c>
      <c r="AK111" s="5">
        <f t="shared" si="38"/>
        <v>0</v>
      </c>
      <c r="AL111" s="5">
        <f t="shared" si="39"/>
        <v>0</v>
      </c>
      <c r="AM111" s="5">
        <f t="shared" si="40"/>
        <v>0</v>
      </c>
      <c r="AN111" s="5">
        <f t="shared" si="41"/>
        <v>0</v>
      </c>
      <c r="AO111" s="5">
        <f t="shared" si="42"/>
        <v>0</v>
      </c>
      <c r="AR111" s="5">
        <f t="shared" si="43"/>
        <v>3</v>
      </c>
      <c r="AS111" s="5">
        <f t="shared" si="44"/>
        <v>3</v>
      </c>
      <c r="AT111" s="5" t="str">
        <f t="shared" si="45"/>
        <v>Correct</v>
      </c>
      <c r="AU111" s="53" t="s">
        <v>94</v>
      </c>
      <c r="AV111" s="53">
        <v>48</v>
      </c>
      <c r="AW111" s="53" t="s">
        <v>95</v>
      </c>
      <c r="AX111" s="53" t="s">
        <v>96</v>
      </c>
      <c r="AY111" s="53" t="s">
        <v>97</v>
      </c>
      <c r="AZ111" s="53" t="s">
        <v>98</v>
      </c>
      <c r="BA111" s="53" t="s">
        <v>349</v>
      </c>
      <c r="BB111" s="53" t="s">
        <v>109</v>
      </c>
      <c r="BC111" s="53" t="s">
        <v>110</v>
      </c>
      <c r="BD111" s="53" t="s">
        <v>123</v>
      </c>
      <c r="BE111" s="53" t="s">
        <v>98</v>
      </c>
      <c r="BF111" s="53" t="s">
        <v>93</v>
      </c>
      <c r="BG111" s="53" t="s">
        <v>98</v>
      </c>
      <c r="BH111" s="55" t="s">
        <v>262</v>
      </c>
    </row>
    <row r="112" spans="1:60" x14ac:dyDescent="0.25">
      <c r="A112" s="1">
        <v>111</v>
      </c>
      <c r="B112" s="1" t="s">
        <v>50</v>
      </c>
      <c r="C112" s="1"/>
      <c r="D112" s="1"/>
      <c r="E112" s="1"/>
      <c r="F112" s="1"/>
      <c r="G112" s="1"/>
      <c r="H112" s="1" t="s">
        <v>55</v>
      </c>
      <c r="I112" s="1"/>
      <c r="J112" s="1"/>
      <c r="K112" s="1"/>
      <c r="L112" s="1"/>
      <c r="M112" s="1"/>
      <c r="N112" s="1" t="s">
        <v>26</v>
      </c>
      <c r="O112" s="1"/>
      <c r="P112" s="1"/>
      <c r="Q112" s="1"/>
      <c r="R112" s="1"/>
      <c r="S112" s="1"/>
      <c r="T112" s="1"/>
      <c r="U112" s="5">
        <f t="shared" si="23"/>
        <v>3</v>
      </c>
      <c r="V112" s="5">
        <f t="shared" si="24"/>
        <v>1</v>
      </c>
      <c r="W112" s="16"/>
      <c r="X112" s="5">
        <f t="shared" si="25"/>
        <v>1</v>
      </c>
      <c r="Y112" s="5">
        <f t="shared" si="26"/>
        <v>0</v>
      </c>
      <c r="Z112" s="5">
        <f t="shared" si="27"/>
        <v>0</v>
      </c>
      <c r="AA112" s="5">
        <f t="shared" si="28"/>
        <v>0</v>
      </c>
      <c r="AB112" s="5">
        <f t="shared" si="29"/>
        <v>0</v>
      </c>
      <c r="AC112" s="5">
        <f t="shared" si="30"/>
        <v>0</v>
      </c>
      <c r="AD112" s="5">
        <f t="shared" si="31"/>
        <v>1</v>
      </c>
      <c r="AE112" s="5">
        <f t="shared" si="32"/>
        <v>0</v>
      </c>
      <c r="AF112" s="5">
        <f t="shared" si="33"/>
        <v>0</v>
      </c>
      <c r="AG112" s="5">
        <f t="shared" si="34"/>
        <v>0</v>
      </c>
      <c r="AH112" s="5">
        <f t="shared" si="35"/>
        <v>0</v>
      </c>
      <c r="AI112" s="5">
        <f t="shared" si="36"/>
        <v>0</v>
      </c>
      <c r="AJ112" s="5">
        <f t="shared" si="37"/>
        <v>1</v>
      </c>
      <c r="AK112" s="5">
        <f t="shared" si="38"/>
        <v>0</v>
      </c>
      <c r="AL112" s="5">
        <f t="shared" si="39"/>
        <v>0</v>
      </c>
      <c r="AM112" s="5">
        <f t="shared" si="40"/>
        <v>0</v>
      </c>
      <c r="AN112" s="5">
        <f t="shared" si="41"/>
        <v>0</v>
      </c>
      <c r="AO112" s="5">
        <f t="shared" si="42"/>
        <v>0</v>
      </c>
      <c r="AR112" s="5">
        <f t="shared" si="43"/>
        <v>3</v>
      </c>
      <c r="AS112" s="5">
        <f t="shared" si="44"/>
        <v>3</v>
      </c>
      <c r="AT112" s="5" t="str">
        <f t="shared" si="45"/>
        <v>Correct</v>
      </c>
      <c r="AU112" s="5" t="s">
        <v>94</v>
      </c>
      <c r="AV112" s="5">
        <v>48</v>
      </c>
      <c r="AW112" s="5" t="s">
        <v>95</v>
      </c>
      <c r="AX112" s="5"/>
      <c r="AY112" s="5"/>
      <c r="AZ112" s="5"/>
      <c r="BA112" s="5"/>
      <c r="BB112" s="5"/>
      <c r="BC112" s="5"/>
      <c r="BD112" s="5"/>
      <c r="BE112" s="5"/>
      <c r="BF112" s="5"/>
      <c r="BG112" s="5"/>
      <c r="BH112" s="54" t="s">
        <v>262</v>
      </c>
    </row>
    <row r="113" spans="1:60" x14ac:dyDescent="0.25">
      <c r="A113" s="1">
        <v>112</v>
      </c>
      <c r="B113" s="1" t="s">
        <v>50</v>
      </c>
      <c r="C113" s="1"/>
      <c r="D113" s="1"/>
      <c r="E113" s="1" t="s">
        <v>20</v>
      </c>
      <c r="F113" s="1"/>
      <c r="G113" s="1"/>
      <c r="H113" s="1" t="s">
        <v>55</v>
      </c>
      <c r="I113" s="1"/>
      <c r="J113" s="1"/>
      <c r="K113" s="1"/>
      <c r="L113" s="1"/>
      <c r="M113" s="1"/>
      <c r="N113" s="1"/>
      <c r="O113" s="1"/>
      <c r="P113" s="1"/>
      <c r="Q113" s="1"/>
      <c r="R113" s="1"/>
      <c r="S113" s="1"/>
      <c r="T113" s="1"/>
      <c r="U113" s="5">
        <f t="shared" si="23"/>
        <v>3</v>
      </c>
      <c r="V113" s="5">
        <f t="shared" si="24"/>
        <v>1</v>
      </c>
      <c r="W113" s="16"/>
      <c r="X113" s="5">
        <f t="shared" si="25"/>
        <v>1</v>
      </c>
      <c r="Y113" s="5">
        <f t="shared" si="26"/>
        <v>0</v>
      </c>
      <c r="Z113" s="5">
        <f t="shared" si="27"/>
        <v>0</v>
      </c>
      <c r="AA113" s="5">
        <f t="shared" si="28"/>
        <v>1</v>
      </c>
      <c r="AB113" s="5">
        <f t="shared" si="29"/>
        <v>0</v>
      </c>
      <c r="AC113" s="5">
        <f t="shared" si="30"/>
        <v>0</v>
      </c>
      <c r="AD113" s="5">
        <f t="shared" si="31"/>
        <v>1</v>
      </c>
      <c r="AE113" s="5">
        <f t="shared" si="32"/>
        <v>0</v>
      </c>
      <c r="AF113" s="5">
        <f t="shared" si="33"/>
        <v>0</v>
      </c>
      <c r="AG113" s="5">
        <f t="shared" si="34"/>
        <v>0</v>
      </c>
      <c r="AH113" s="5">
        <f t="shared" si="35"/>
        <v>0</v>
      </c>
      <c r="AI113" s="5">
        <f t="shared" si="36"/>
        <v>0</v>
      </c>
      <c r="AJ113" s="5">
        <f t="shared" si="37"/>
        <v>0</v>
      </c>
      <c r="AK113" s="5">
        <f t="shared" si="38"/>
        <v>0</v>
      </c>
      <c r="AL113" s="5">
        <f t="shared" si="39"/>
        <v>0</v>
      </c>
      <c r="AM113" s="5">
        <f t="shared" si="40"/>
        <v>0</v>
      </c>
      <c r="AN113" s="5">
        <f t="shared" si="41"/>
        <v>0</v>
      </c>
      <c r="AO113" s="5">
        <f t="shared" si="42"/>
        <v>0</v>
      </c>
      <c r="AR113" s="5">
        <f t="shared" si="43"/>
        <v>3</v>
      </c>
      <c r="AS113" s="5">
        <f t="shared" si="44"/>
        <v>3</v>
      </c>
      <c r="AT113" s="5" t="str">
        <f t="shared" si="45"/>
        <v>Correct</v>
      </c>
      <c r="AU113" s="53" t="s">
        <v>94</v>
      </c>
      <c r="AV113" s="53"/>
      <c r="AW113" s="53" t="s">
        <v>95</v>
      </c>
      <c r="AX113" s="53" t="s">
        <v>117</v>
      </c>
      <c r="AY113" s="53" t="s">
        <v>97</v>
      </c>
      <c r="AZ113" s="53" t="s">
        <v>98</v>
      </c>
      <c r="BA113" s="53" t="s">
        <v>349</v>
      </c>
      <c r="BB113" s="53"/>
      <c r="BC113" s="53" t="s">
        <v>110</v>
      </c>
      <c r="BD113" s="53" t="s">
        <v>101</v>
      </c>
      <c r="BE113" s="53" t="s">
        <v>102</v>
      </c>
      <c r="BF113" s="53" t="s">
        <v>90</v>
      </c>
      <c r="BG113" s="53" t="s">
        <v>98</v>
      </c>
      <c r="BH113" s="55" t="s">
        <v>262</v>
      </c>
    </row>
    <row r="114" spans="1:60" x14ac:dyDescent="0.25">
      <c r="A114" s="1">
        <v>113</v>
      </c>
      <c r="B114" s="1" t="s">
        <v>50</v>
      </c>
      <c r="C114" s="1"/>
      <c r="D114" s="1"/>
      <c r="E114" s="1"/>
      <c r="F114" s="1"/>
      <c r="G114" s="1"/>
      <c r="H114" s="1" t="s">
        <v>55</v>
      </c>
      <c r="I114" s="1"/>
      <c r="J114" s="1"/>
      <c r="K114" s="1"/>
      <c r="L114" s="1"/>
      <c r="M114" s="1"/>
      <c r="N114" s="1"/>
      <c r="O114" s="1"/>
      <c r="P114" s="1" t="s">
        <v>61</v>
      </c>
      <c r="Q114" s="1"/>
      <c r="R114" s="1"/>
      <c r="S114" s="1"/>
      <c r="T114" s="1"/>
      <c r="U114" s="5">
        <f t="shared" si="23"/>
        <v>3</v>
      </c>
      <c r="V114" s="5">
        <f t="shared" si="24"/>
        <v>1</v>
      </c>
      <c r="W114" s="16"/>
      <c r="X114" s="5">
        <f t="shared" si="25"/>
        <v>1</v>
      </c>
      <c r="Y114" s="5">
        <f t="shared" si="26"/>
        <v>0</v>
      </c>
      <c r="Z114" s="5">
        <f t="shared" si="27"/>
        <v>0</v>
      </c>
      <c r="AA114" s="5">
        <f t="shared" si="28"/>
        <v>0</v>
      </c>
      <c r="AB114" s="5">
        <f t="shared" si="29"/>
        <v>0</v>
      </c>
      <c r="AC114" s="5">
        <f t="shared" si="30"/>
        <v>0</v>
      </c>
      <c r="AD114" s="5">
        <f t="shared" si="31"/>
        <v>1</v>
      </c>
      <c r="AE114" s="5">
        <f t="shared" si="32"/>
        <v>0</v>
      </c>
      <c r="AF114" s="5">
        <f t="shared" si="33"/>
        <v>0</v>
      </c>
      <c r="AG114" s="5">
        <f t="shared" si="34"/>
        <v>0</v>
      </c>
      <c r="AH114" s="5">
        <f t="shared" si="35"/>
        <v>0</v>
      </c>
      <c r="AI114" s="5">
        <f t="shared" si="36"/>
        <v>0</v>
      </c>
      <c r="AJ114" s="5">
        <f t="shared" si="37"/>
        <v>0</v>
      </c>
      <c r="AK114" s="5">
        <f t="shared" si="38"/>
        <v>0</v>
      </c>
      <c r="AL114" s="5">
        <f t="shared" si="39"/>
        <v>1</v>
      </c>
      <c r="AM114" s="5">
        <f t="shared" si="40"/>
        <v>0</v>
      </c>
      <c r="AN114" s="5">
        <f t="shared" si="41"/>
        <v>0</v>
      </c>
      <c r="AO114" s="5">
        <f t="shared" si="42"/>
        <v>0</v>
      </c>
      <c r="AR114" s="5">
        <f t="shared" si="43"/>
        <v>3</v>
      </c>
      <c r="AS114" s="5">
        <f t="shared" si="44"/>
        <v>3</v>
      </c>
      <c r="AT114" s="5" t="str">
        <f t="shared" si="45"/>
        <v>Correct</v>
      </c>
      <c r="AU114" s="5" t="s">
        <v>94</v>
      </c>
      <c r="AV114" s="5">
        <v>73</v>
      </c>
      <c r="AW114" s="5" t="s">
        <v>95</v>
      </c>
      <c r="AX114" s="5" t="s">
        <v>96</v>
      </c>
      <c r="AY114" s="5" t="s">
        <v>160</v>
      </c>
      <c r="AZ114" s="5"/>
      <c r="BA114" s="5" t="s">
        <v>349</v>
      </c>
      <c r="BB114" s="5" t="s">
        <v>112</v>
      </c>
      <c r="BC114" s="5" t="s">
        <v>110</v>
      </c>
      <c r="BD114" s="5" t="s">
        <v>104</v>
      </c>
      <c r="BE114" s="5" t="s">
        <v>102</v>
      </c>
      <c r="BF114" s="5" t="s">
        <v>91</v>
      </c>
      <c r="BG114" s="5" t="s">
        <v>98</v>
      </c>
      <c r="BH114" s="54" t="s">
        <v>262</v>
      </c>
    </row>
    <row r="115" spans="1:60" x14ac:dyDescent="0.25">
      <c r="A115" s="1">
        <v>114</v>
      </c>
      <c r="B115" s="1"/>
      <c r="C115" s="1"/>
      <c r="D115" s="1"/>
      <c r="E115" s="1" t="s">
        <v>20</v>
      </c>
      <c r="F115" s="1"/>
      <c r="G115" s="1"/>
      <c r="H115" s="1"/>
      <c r="I115" s="1"/>
      <c r="J115" s="1"/>
      <c r="K115" s="1"/>
      <c r="L115" s="1"/>
      <c r="M115" s="1" t="s">
        <v>60</v>
      </c>
      <c r="N115" s="1"/>
      <c r="O115" s="1" t="s">
        <v>23</v>
      </c>
      <c r="P115" s="1"/>
      <c r="Q115" s="1"/>
      <c r="R115" s="1"/>
      <c r="S115" s="1"/>
      <c r="T115" s="1"/>
      <c r="U115" s="5">
        <f t="shared" si="23"/>
        <v>3</v>
      </c>
      <c r="V115" s="5">
        <f t="shared" si="24"/>
        <v>1</v>
      </c>
      <c r="W115" s="16"/>
      <c r="X115" s="5">
        <f t="shared" si="25"/>
        <v>0</v>
      </c>
      <c r="Y115" s="5">
        <f t="shared" si="26"/>
        <v>0</v>
      </c>
      <c r="Z115" s="5">
        <f t="shared" si="27"/>
        <v>0</v>
      </c>
      <c r="AA115" s="5">
        <f t="shared" si="28"/>
        <v>1</v>
      </c>
      <c r="AB115" s="5">
        <f t="shared" si="29"/>
        <v>0</v>
      </c>
      <c r="AC115" s="5">
        <f t="shared" si="30"/>
        <v>0</v>
      </c>
      <c r="AD115" s="5">
        <f t="shared" si="31"/>
        <v>0</v>
      </c>
      <c r="AE115" s="5">
        <f t="shared" si="32"/>
        <v>0</v>
      </c>
      <c r="AF115" s="5">
        <f t="shared" si="33"/>
        <v>0</v>
      </c>
      <c r="AG115" s="5">
        <f t="shared" si="34"/>
        <v>0</v>
      </c>
      <c r="AH115" s="5">
        <f t="shared" si="35"/>
        <v>0</v>
      </c>
      <c r="AI115" s="5">
        <f t="shared" si="36"/>
        <v>1</v>
      </c>
      <c r="AJ115" s="5">
        <f t="shared" si="37"/>
        <v>0</v>
      </c>
      <c r="AK115" s="5">
        <f t="shared" si="38"/>
        <v>1</v>
      </c>
      <c r="AL115" s="5">
        <f t="shared" si="39"/>
        <v>0</v>
      </c>
      <c r="AM115" s="5">
        <f t="shared" si="40"/>
        <v>0</v>
      </c>
      <c r="AN115" s="5">
        <f t="shared" si="41"/>
        <v>0</v>
      </c>
      <c r="AO115" s="5">
        <f t="shared" si="42"/>
        <v>0</v>
      </c>
      <c r="AR115" s="5">
        <f t="shared" si="43"/>
        <v>3</v>
      </c>
      <c r="AS115" s="5">
        <f t="shared" si="44"/>
        <v>3</v>
      </c>
      <c r="AT115" s="5" t="str">
        <f t="shared" si="45"/>
        <v>Correct</v>
      </c>
      <c r="AU115" s="53" t="s">
        <v>94</v>
      </c>
      <c r="AV115" s="53">
        <v>31</v>
      </c>
      <c r="AW115" s="53" t="s">
        <v>95</v>
      </c>
      <c r="AX115" s="53" t="s">
        <v>117</v>
      </c>
      <c r="AY115" s="53" t="s">
        <v>97</v>
      </c>
      <c r="AZ115" s="53" t="s">
        <v>98</v>
      </c>
      <c r="BA115" s="53" t="s">
        <v>349</v>
      </c>
      <c r="BB115" s="53"/>
      <c r="BC115" s="53" t="s">
        <v>110</v>
      </c>
      <c r="BD115" s="53" t="s">
        <v>125</v>
      </c>
      <c r="BE115" s="53" t="s">
        <v>98</v>
      </c>
      <c r="BF115" s="53"/>
      <c r="BG115" s="53" t="s">
        <v>102</v>
      </c>
      <c r="BH115" s="55" t="s">
        <v>262</v>
      </c>
    </row>
    <row r="116" spans="1:60" x14ac:dyDescent="0.25">
      <c r="A116" s="1">
        <v>115</v>
      </c>
      <c r="B116" s="1"/>
      <c r="C116" s="1"/>
      <c r="D116" s="1"/>
      <c r="E116" s="1"/>
      <c r="F116" s="1"/>
      <c r="G116" s="1"/>
      <c r="H116" s="1"/>
      <c r="I116" s="1" t="s">
        <v>56</v>
      </c>
      <c r="J116" s="1"/>
      <c r="K116" s="1"/>
      <c r="L116" s="1"/>
      <c r="M116" s="1" t="s">
        <v>60</v>
      </c>
      <c r="N116" s="1"/>
      <c r="O116" s="1"/>
      <c r="P116" s="1"/>
      <c r="Q116" s="1"/>
      <c r="R116" s="1" t="s">
        <v>63</v>
      </c>
      <c r="S116" s="1"/>
      <c r="T116" s="1"/>
      <c r="U116" s="5">
        <f t="shared" si="23"/>
        <v>3</v>
      </c>
      <c r="V116" s="5">
        <f t="shared" si="24"/>
        <v>1</v>
      </c>
      <c r="W116" s="16"/>
      <c r="X116" s="5">
        <f t="shared" si="25"/>
        <v>0</v>
      </c>
      <c r="Y116" s="5">
        <f t="shared" si="26"/>
        <v>0</v>
      </c>
      <c r="Z116" s="5">
        <f t="shared" si="27"/>
        <v>0</v>
      </c>
      <c r="AA116" s="5">
        <f t="shared" si="28"/>
        <v>0</v>
      </c>
      <c r="AB116" s="5">
        <f t="shared" si="29"/>
        <v>0</v>
      </c>
      <c r="AC116" s="5">
        <f t="shared" si="30"/>
        <v>0</v>
      </c>
      <c r="AD116" s="5">
        <f t="shared" si="31"/>
        <v>0</v>
      </c>
      <c r="AE116" s="5">
        <f t="shared" si="32"/>
        <v>1</v>
      </c>
      <c r="AF116" s="5">
        <f t="shared" si="33"/>
        <v>0</v>
      </c>
      <c r="AG116" s="5">
        <f t="shared" si="34"/>
        <v>0</v>
      </c>
      <c r="AH116" s="5">
        <f t="shared" si="35"/>
        <v>0</v>
      </c>
      <c r="AI116" s="5">
        <f t="shared" si="36"/>
        <v>1</v>
      </c>
      <c r="AJ116" s="5">
        <f t="shared" si="37"/>
        <v>0</v>
      </c>
      <c r="AK116" s="5">
        <f t="shared" si="38"/>
        <v>0</v>
      </c>
      <c r="AL116" s="5">
        <f t="shared" si="39"/>
        <v>0</v>
      </c>
      <c r="AM116" s="5">
        <f t="shared" si="40"/>
        <v>0</v>
      </c>
      <c r="AN116" s="5">
        <f t="shared" si="41"/>
        <v>1</v>
      </c>
      <c r="AO116" s="5">
        <f t="shared" si="42"/>
        <v>0</v>
      </c>
      <c r="AR116" s="5">
        <f t="shared" si="43"/>
        <v>3</v>
      </c>
      <c r="AS116" s="5">
        <f t="shared" si="44"/>
        <v>3</v>
      </c>
      <c r="AT116" s="5" t="str">
        <f t="shared" si="45"/>
        <v>Correct</v>
      </c>
      <c r="AU116" s="5" t="s">
        <v>94</v>
      </c>
      <c r="AV116" s="5">
        <v>47</v>
      </c>
      <c r="AW116" s="5" t="s">
        <v>95</v>
      </c>
      <c r="AX116" s="5" t="s">
        <v>96</v>
      </c>
      <c r="AY116" s="5" t="s">
        <v>97</v>
      </c>
      <c r="AZ116" s="5"/>
      <c r="BA116" s="5" t="s">
        <v>349</v>
      </c>
      <c r="BB116" s="5" t="s">
        <v>109</v>
      </c>
      <c r="BC116" s="5" t="s">
        <v>103</v>
      </c>
      <c r="BD116" s="5" t="s">
        <v>125</v>
      </c>
      <c r="BE116" s="5" t="s">
        <v>98</v>
      </c>
      <c r="BF116" s="5"/>
      <c r="BG116" s="5"/>
      <c r="BH116" s="54" t="s">
        <v>262</v>
      </c>
    </row>
    <row r="117" spans="1:60" x14ac:dyDescent="0.25">
      <c r="A117" s="1">
        <v>116</v>
      </c>
      <c r="B117" s="1" t="s">
        <v>50</v>
      </c>
      <c r="C117" s="1"/>
      <c r="D117" s="1"/>
      <c r="E117" s="1" t="s">
        <v>20</v>
      </c>
      <c r="F117" s="1"/>
      <c r="G117" s="1"/>
      <c r="H117" s="1" t="s">
        <v>55</v>
      </c>
      <c r="I117" s="1"/>
      <c r="J117" s="1"/>
      <c r="K117" s="1"/>
      <c r="L117" s="1"/>
      <c r="M117" s="1"/>
      <c r="N117" s="1"/>
      <c r="O117" s="1"/>
      <c r="P117" s="1"/>
      <c r="Q117" s="1"/>
      <c r="R117" s="1"/>
      <c r="S117" s="1"/>
      <c r="T117" s="1"/>
      <c r="U117" s="5">
        <f t="shared" si="23"/>
        <v>3</v>
      </c>
      <c r="V117" s="5">
        <f t="shared" si="24"/>
        <v>1</v>
      </c>
      <c r="W117" s="16"/>
      <c r="X117" s="5">
        <f t="shared" si="25"/>
        <v>1</v>
      </c>
      <c r="Y117" s="5">
        <f t="shared" si="26"/>
        <v>0</v>
      </c>
      <c r="Z117" s="5">
        <f t="shared" si="27"/>
        <v>0</v>
      </c>
      <c r="AA117" s="5">
        <f t="shared" si="28"/>
        <v>1</v>
      </c>
      <c r="AB117" s="5">
        <f t="shared" si="29"/>
        <v>0</v>
      </c>
      <c r="AC117" s="5">
        <f t="shared" si="30"/>
        <v>0</v>
      </c>
      <c r="AD117" s="5">
        <f t="shared" si="31"/>
        <v>1</v>
      </c>
      <c r="AE117" s="5">
        <f t="shared" si="32"/>
        <v>0</v>
      </c>
      <c r="AF117" s="5">
        <f t="shared" si="33"/>
        <v>0</v>
      </c>
      <c r="AG117" s="5">
        <f t="shared" si="34"/>
        <v>0</v>
      </c>
      <c r="AH117" s="5">
        <f t="shared" si="35"/>
        <v>0</v>
      </c>
      <c r="AI117" s="5">
        <f t="shared" si="36"/>
        <v>0</v>
      </c>
      <c r="AJ117" s="5">
        <f t="shared" si="37"/>
        <v>0</v>
      </c>
      <c r="AK117" s="5">
        <f t="shared" si="38"/>
        <v>0</v>
      </c>
      <c r="AL117" s="5">
        <f t="shared" si="39"/>
        <v>0</v>
      </c>
      <c r="AM117" s="5">
        <f t="shared" si="40"/>
        <v>0</v>
      </c>
      <c r="AN117" s="5">
        <f t="shared" si="41"/>
        <v>0</v>
      </c>
      <c r="AO117" s="5">
        <f t="shared" si="42"/>
        <v>0</v>
      </c>
      <c r="AR117" s="5">
        <f t="shared" si="43"/>
        <v>3</v>
      </c>
      <c r="AS117" s="5">
        <f t="shared" si="44"/>
        <v>3</v>
      </c>
      <c r="AT117" s="5" t="str">
        <f t="shared" si="45"/>
        <v>Correct</v>
      </c>
      <c r="AU117" s="53" t="s">
        <v>94</v>
      </c>
      <c r="AV117" s="53">
        <v>60</v>
      </c>
      <c r="AW117" s="53" t="s">
        <v>95</v>
      </c>
      <c r="AX117" s="53" t="s">
        <v>96</v>
      </c>
      <c r="AY117" s="53" t="s">
        <v>97</v>
      </c>
      <c r="AZ117" s="53" t="s">
        <v>98</v>
      </c>
      <c r="BA117" s="53" t="s">
        <v>351</v>
      </c>
      <c r="BB117" s="53" t="s">
        <v>109</v>
      </c>
      <c r="BC117" s="53" t="s">
        <v>110</v>
      </c>
      <c r="BD117" s="53" t="s">
        <v>101</v>
      </c>
      <c r="BE117" s="53" t="s">
        <v>102</v>
      </c>
      <c r="BF117" s="53" t="s">
        <v>92</v>
      </c>
      <c r="BG117" s="53" t="s">
        <v>102</v>
      </c>
      <c r="BH117" s="55" t="s">
        <v>262</v>
      </c>
    </row>
    <row r="118" spans="1:60" x14ac:dyDescent="0.25">
      <c r="A118" s="1">
        <v>117</v>
      </c>
      <c r="B118" s="1" t="s">
        <v>50</v>
      </c>
      <c r="C118" s="1"/>
      <c r="D118" s="1"/>
      <c r="E118" s="1" t="s">
        <v>20</v>
      </c>
      <c r="F118" s="1" t="s">
        <v>53</v>
      </c>
      <c r="G118" s="1"/>
      <c r="H118" s="1" t="s">
        <v>55</v>
      </c>
      <c r="I118" s="1" t="s">
        <v>56</v>
      </c>
      <c r="J118" s="1"/>
      <c r="K118" s="1"/>
      <c r="L118" s="1" t="s">
        <v>59</v>
      </c>
      <c r="M118" s="1"/>
      <c r="N118" s="1" t="s">
        <v>26</v>
      </c>
      <c r="O118" s="1"/>
      <c r="P118" s="1"/>
      <c r="Q118" s="1"/>
      <c r="R118" s="1"/>
      <c r="S118" s="1" t="s">
        <v>64</v>
      </c>
      <c r="T118" s="1"/>
      <c r="U118" s="5">
        <f t="shared" si="23"/>
        <v>8</v>
      </c>
      <c r="V118" s="5">
        <f t="shared" si="24"/>
        <v>0.375</v>
      </c>
      <c r="W118" s="16"/>
      <c r="X118" s="5">
        <f t="shared" si="25"/>
        <v>0.375</v>
      </c>
      <c r="Y118" s="5">
        <f t="shared" si="26"/>
        <v>0</v>
      </c>
      <c r="Z118" s="5">
        <f t="shared" si="27"/>
        <v>0</v>
      </c>
      <c r="AA118" s="5">
        <f t="shared" si="28"/>
        <v>0.375</v>
      </c>
      <c r="AB118" s="5">
        <f t="shared" si="29"/>
        <v>0.375</v>
      </c>
      <c r="AC118" s="5">
        <f t="shared" si="30"/>
        <v>0</v>
      </c>
      <c r="AD118" s="5">
        <f t="shared" si="31"/>
        <v>0.375</v>
      </c>
      <c r="AE118" s="5">
        <f t="shared" si="32"/>
        <v>0.375</v>
      </c>
      <c r="AF118" s="5">
        <f t="shared" si="33"/>
        <v>0</v>
      </c>
      <c r="AG118" s="5">
        <f t="shared" si="34"/>
        <v>0</v>
      </c>
      <c r="AH118" s="5">
        <f t="shared" si="35"/>
        <v>0.375</v>
      </c>
      <c r="AI118" s="5">
        <f t="shared" si="36"/>
        <v>0</v>
      </c>
      <c r="AJ118" s="5">
        <f t="shared" si="37"/>
        <v>0.375</v>
      </c>
      <c r="AK118" s="5">
        <f t="shared" si="38"/>
        <v>0</v>
      </c>
      <c r="AL118" s="5">
        <f t="shared" si="39"/>
        <v>0</v>
      </c>
      <c r="AM118" s="5">
        <f t="shared" si="40"/>
        <v>0</v>
      </c>
      <c r="AN118" s="5">
        <f t="shared" si="41"/>
        <v>0</v>
      </c>
      <c r="AO118" s="5">
        <f t="shared" si="42"/>
        <v>0.375</v>
      </c>
      <c r="AR118" s="5">
        <f t="shared" si="43"/>
        <v>3</v>
      </c>
      <c r="AS118" s="5">
        <f t="shared" si="44"/>
        <v>8</v>
      </c>
      <c r="AT118" s="5" t="str">
        <f t="shared" si="45"/>
        <v>Correct</v>
      </c>
      <c r="AU118" s="5" t="s">
        <v>94</v>
      </c>
      <c r="AV118" s="5">
        <v>55</v>
      </c>
      <c r="AW118" s="5" t="s">
        <v>95</v>
      </c>
      <c r="AX118" s="5" t="s">
        <v>131</v>
      </c>
      <c r="AY118" s="5" t="s">
        <v>97</v>
      </c>
      <c r="AZ118" s="5" t="s">
        <v>98</v>
      </c>
      <c r="BA118" s="5" t="s">
        <v>351</v>
      </c>
      <c r="BB118" s="5" t="s">
        <v>108</v>
      </c>
      <c r="BC118" s="5" t="s">
        <v>110</v>
      </c>
      <c r="BD118" s="5" t="s">
        <v>104</v>
      </c>
      <c r="BE118" s="5" t="s">
        <v>102</v>
      </c>
      <c r="BF118" s="5" t="s">
        <v>372</v>
      </c>
      <c r="BG118" s="5" t="s">
        <v>98</v>
      </c>
      <c r="BH118" s="54" t="s">
        <v>262</v>
      </c>
    </row>
    <row r="119" spans="1:60" x14ac:dyDescent="0.25">
      <c r="A119" s="1">
        <v>118</v>
      </c>
      <c r="B119" s="1"/>
      <c r="C119" s="1"/>
      <c r="D119" s="1"/>
      <c r="E119" s="1"/>
      <c r="F119" s="1"/>
      <c r="G119" s="1" t="s">
        <v>54</v>
      </c>
      <c r="H119" s="1"/>
      <c r="I119" s="1"/>
      <c r="J119" s="1"/>
      <c r="K119" s="1" t="s">
        <v>58</v>
      </c>
      <c r="L119" s="1"/>
      <c r="M119" s="1"/>
      <c r="N119" s="1"/>
      <c r="O119" s="1"/>
      <c r="P119" s="1"/>
      <c r="Q119" s="1"/>
      <c r="R119" s="1" t="s">
        <v>63</v>
      </c>
      <c r="S119" s="1"/>
      <c r="T119" s="1"/>
      <c r="U119" s="5">
        <f t="shared" si="23"/>
        <v>3</v>
      </c>
      <c r="V119" s="5">
        <f t="shared" si="24"/>
        <v>1</v>
      </c>
      <c r="W119" s="16"/>
      <c r="X119" s="5">
        <f t="shared" si="25"/>
        <v>0</v>
      </c>
      <c r="Y119" s="5">
        <f t="shared" si="26"/>
        <v>0</v>
      </c>
      <c r="Z119" s="5">
        <f t="shared" si="27"/>
        <v>0</v>
      </c>
      <c r="AA119" s="5">
        <f t="shared" si="28"/>
        <v>0</v>
      </c>
      <c r="AB119" s="5">
        <f t="shared" si="29"/>
        <v>0</v>
      </c>
      <c r="AC119" s="5">
        <f t="shared" si="30"/>
        <v>1</v>
      </c>
      <c r="AD119" s="5">
        <f t="shared" si="31"/>
        <v>0</v>
      </c>
      <c r="AE119" s="5">
        <f t="shared" si="32"/>
        <v>0</v>
      </c>
      <c r="AF119" s="5">
        <f t="shared" si="33"/>
        <v>0</v>
      </c>
      <c r="AG119" s="5">
        <f t="shared" si="34"/>
        <v>1</v>
      </c>
      <c r="AH119" s="5">
        <f t="shared" si="35"/>
        <v>0</v>
      </c>
      <c r="AI119" s="5">
        <f t="shared" si="36"/>
        <v>0</v>
      </c>
      <c r="AJ119" s="5">
        <f t="shared" si="37"/>
        <v>0</v>
      </c>
      <c r="AK119" s="5">
        <f t="shared" si="38"/>
        <v>0</v>
      </c>
      <c r="AL119" s="5">
        <f t="shared" si="39"/>
        <v>0</v>
      </c>
      <c r="AM119" s="5">
        <f t="shared" si="40"/>
        <v>0</v>
      </c>
      <c r="AN119" s="5">
        <f t="shared" si="41"/>
        <v>1</v>
      </c>
      <c r="AO119" s="5">
        <f t="shared" si="42"/>
        <v>0</v>
      </c>
      <c r="AR119" s="5">
        <f t="shared" si="43"/>
        <v>3</v>
      </c>
      <c r="AS119" s="5">
        <f t="shared" si="44"/>
        <v>3</v>
      </c>
      <c r="AT119" s="5" t="str">
        <f t="shared" si="45"/>
        <v>Correct</v>
      </c>
      <c r="AU119" s="53" t="s">
        <v>105</v>
      </c>
      <c r="AV119" s="53">
        <v>62</v>
      </c>
      <c r="AW119" s="53" t="s">
        <v>95</v>
      </c>
      <c r="AX119" s="53" t="s">
        <v>158</v>
      </c>
      <c r="AY119" s="53" t="s">
        <v>97</v>
      </c>
      <c r="AZ119" s="53"/>
      <c r="BA119" s="53" t="s">
        <v>358</v>
      </c>
      <c r="BB119" s="53" t="s">
        <v>114</v>
      </c>
      <c r="BC119" s="53" t="s">
        <v>110</v>
      </c>
      <c r="BD119" s="53" t="s">
        <v>104</v>
      </c>
      <c r="BE119" s="53" t="s">
        <v>102</v>
      </c>
      <c r="BF119" s="53" t="s">
        <v>92</v>
      </c>
      <c r="BG119" s="53" t="s">
        <v>98</v>
      </c>
      <c r="BH119" s="55" t="s">
        <v>262</v>
      </c>
    </row>
    <row r="120" spans="1:60" x14ac:dyDescent="0.25">
      <c r="A120" s="1">
        <v>119</v>
      </c>
      <c r="B120" s="1" t="s">
        <v>50</v>
      </c>
      <c r="C120" s="1"/>
      <c r="D120" s="1" t="s">
        <v>52</v>
      </c>
      <c r="E120" s="1"/>
      <c r="F120" s="1"/>
      <c r="G120" s="1"/>
      <c r="H120" s="1" t="s">
        <v>55</v>
      </c>
      <c r="I120" s="1"/>
      <c r="J120" s="1"/>
      <c r="K120" s="1"/>
      <c r="L120" s="1"/>
      <c r="M120" s="1"/>
      <c r="N120" s="1"/>
      <c r="O120" s="1"/>
      <c r="P120" s="1"/>
      <c r="Q120" s="1"/>
      <c r="R120" s="1"/>
      <c r="S120" s="1"/>
      <c r="T120" s="1"/>
      <c r="U120" s="5">
        <f t="shared" si="23"/>
        <v>3</v>
      </c>
      <c r="V120" s="5">
        <f t="shared" si="24"/>
        <v>1</v>
      </c>
      <c r="W120" s="16"/>
      <c r="X120" s="5">
        <f t="shared" si="25"/>
        <v>1</v>
      </c>
      <c r="Y120" s="5">
        <f t="shared" si="26"/>
        <v>0</v>
      </c>
      <c r="Z120" s="5">
        <f t="shared" si="27"/>
        <v>1</v>
      </c>
      <c r="AA120" s="5">
        <f t="shared" si="28"/>
        <v>0</v>
      </c>
      <c r="AB120" s="5">
        <f t="shared" si="29"/>
        <v>0</v>
      </c>
      <c r="AC120" s="5">
        <f t="shared" si="30"/>
        <v>0</v>
      </c>
      <c r="AD120" s="5">
        <f t="shared" si="31"/>
        <v>1</v>
      </c>
      <c r="AE120" s="5">
        <f t="shared" si="32"/>
        <v>0</v>
      </c>
      <c r="AF120" s="5">
        <f t="shared" si="33"/>
        <v>0</v>
      </c>
      <c r="AG120" s="5">
        <f t="shared" si="34"/>
        <v>0</v>
      </c>
      <c r="AH120" s="5">
        <f t="shared" si="35"/>
        <v>0</v>
      </c>
      <c r="AI120" s="5">
        <f t="shared" si="36"/>
        <v>0</v>
      </c>
      <c r="AJ120" s="5">
        <f t="shared" si="37"/>
        <v>0</v>
      </c>
      <c r="AK120" s="5">
        <f t="shared" si="38"/>
        <v>0</v>
      </c>
      <c r="AL120" s="5">
        <f t="shared" si="39"/>
        <v>0</v>
      </c>
      <c r="AM120" s="5">
        <f t="shared" si="40"/>
        <v>0</v>
      </c>
      <c r="AN120" s="5">
        <f t="shared" si="41"/>
        <v>0</v>
      </c>
      <c r="AO120" s="5">
        <f t="shared" si="42"/>
        <v>0</v>
      </c>
      <c r="AR120" s="5">
        <f t="shared" si="43"/>
        <v>3</v>
      </c>
      <c r="AS120" s="5">
        <f t="shared" si="44"/>
        <v>3</v>
      </c>
      <c r="AT120" s="5" t="str">
        <f t="shared" si="45"/>
        <v>Correct</v>
      </c>
      <c r="AU120" s="5" t="s">
        <v>94</v>
      </c>
      <c r="AV120" s="5">
        <v>20</v>
      </c>
      <c r="AW120" s="5" t="s">
        <v>95</v>
      </c>
      <c r="AX120" s="5" t="s">
        <v>131</v>
      </c>
      <c r="AY120" s="5" t="s">
        <v>160</v>
      </c>
      <c r="AZ120" s="5" t="s">
        <v>98</v>
      </c>
      <c r="BA120" s="5" t="s">
        <v>349</v>
      </c>
      <c r="BB120" s="5" t="s">
        <v>112</v>
      </c>
      <c r="BC120" s="5" t="s">
        <v>120</v>
      </c>
      <c r="BD120" s="5" t="s">
        <v>101</v>
      </c>
      <c r="BE120" s="5" t="s">
        <v>102</v>
      </c>
      <c r="BF120" s="5" t="s">
        <v>372</v>
      </c>
      <c r="BG120" s="5" t="s">
        <v>102</v>
      </c>
      <c r="BH120" s="54" t="s">
        <v>262</v>
      </c>
    </row>
    <row r="121" spans="1:60" x14ac:dyDescent="0.25">
      <c r="A121" s="1">
        <v>120</v>
      </c>
      <c r="B121" s="1" t="s">
        <v>50</v>
      </c>
      <c r="C121" s="1"/>
      <c r="D121" s="1"/>
      <c r="E121" s="1"/>
      <c r="F121" s="1"/>
      <c r="G121" s="1"/>
      <c r="H121" s="1"/>
      <c r="I121" s="1" t="s">
        <v>56</v>
      </c>
      <c r="J121" s="1"/>
      <c r="K121" s="1"/>
      <c r="L121" s="1"/>
      <c r="M121" s="1"/>
      <c r="N121" s="1" t="s">
        <v>26</v>
      </c>
      <c r="O121" s="1"/>
      <c r="P121" s="1"/>
      <c r="Q121" s="1"/>
      <c r="R121" s="1"/>
      <c r="S121" s="1"/>
      <c r="T121" s="1"/>
      <c r="U121" s="5">
        <f t="shared" si="23"/>
        <v>3</v>
      </c>
      <c r="V121" s="5">
        <f t="shared" si="24"/>
        <v>1</v>
      </c>
      <c r="W121" s="16"/>
      <c r="X121" s="5">
        <f t="shared" si="25"/>
        <v>1</v>
      </c>
      <c r="Y121" s="5">
        <f t="shared" si="26"/>
        <v>0</v>
      </c>
      <c r="Z121" s="5">
        <f t="shared" si="27"/>
        <v>0</v>
      </c>
      <c r="AA121" s="5">
        <f t="shared" si="28"/>
        <v>0</v>
      </c>
      <c r="AB121" s="5">
        <f t="shared" si="29"/>
        <v>0</v>
      </c>
      <c r="AC121" s="5">
        <f t="shared" si="30"/>
        <v>0</v>
      </c>
      <c r="AD121" s="5">
        <f t="shared" si="31"/>
        <v>0</v>
      </c>
      <c r="AE121" s="5">
        <f t="shared" si="32"/>
        <v>1</v>
      </c>
      <c r="AF121" s="5">
        <f t="shared" si="33"/>
        <v>0</v>
      </c>
      <c r="AG121" s="5">
        <f t="shared" si="34"/>
        <v>0</v>
      </c>
      <c r="AH121" s="5">
        <f t="shared" si="35"/>
        <v>0</v>
      </c>
      <c r="AI121" s="5">
        <f t="shared" si="36"/>
        <v>0</v>
      </c>
      <c r="AJ121" s="5">
        <f t="shared" si="37"/>
        <v>1</v>
      </c>
      <c r="AK121" s="5">
        <f t="shared" si="38"/>
        <v>0</v>
      </c>
      <c r="AL121" s="5">
        <f t="shared" si="39"/>
        <v>0</v>
      </c>
      <c r="AM121" s="5">
        <f t="shared" si="40"/>
        <v>0</v>
      </c>
      <c r="AN121" s="5">
        <f t="shared" si="41"/>
        <v>0</v>
      </c>
      <c r="AO121" s="5">
        <f t="shared" si="42"/>
        <v>0</v>
      </c>
      <c r="AR121" s="5">
        <f t="shared" si="43"/>
        <v>3</v>
      </c>
      <c r="AS121" s="5">
        <f t="shared" si="44"/>
        <v>3</v>
      </c>
      <c r="AT121" s="5" t="str">
        <f t="shared" si="45"/>
        <v>Correct</v>
      </c>
      <c r="AU121" s="53" t="s">
        <v>94</v>
      </c>
      <c r="AV121" s="53">
        <v>15</v>
      </c>
      <c r="AW121" s="53" t="s">
        <v>95</v>
      </c>
      <c r="AX121" s="53" t="s">
        <v>131</v>
      </c>
      <c r="AY121" s="53" t="s">
        <v>97</v>
      </c>
      <c r="AZ121" s="53" t="s">
        <v>98</v>
      </c>
      <c r="BA121" s="53" t="s">
        <v>349</v>
      </c>
      <c r="BB121" s="53" t="s">
        <v>112</v>
      </c>
      <c r="BC121" s="53" t="s">
        <v>133</v>
      </c>
      <c r="BD121" s="53" t="s">
        <v>136</v>
      </c>
      <c r="BE121" s="53" t="s">
        <v>102</v>
      </c>
      <c r="BF121" s="53" t="s">
        <v>90</v>
      </c>
      <c r="BG121" s="53" t="s">
        <v>102</v>
      </c>
      <c r="BH121" s="55" t="s">
        <v>262</v>
      </c>
    </row>
    <row r="122" spans="1:60" x14ac:dyDescent="0.25">
      <c r="A122" s="1">
        <v>121</v>
      </c>
      <c r="B122" s="1" t="s">
        <v>50</v>
      </c>
      <c r="C122" s="1"/>
      <c r="D122" s="1"/>
      <c r="E122" s="1"/>
      <c r="F122" s="1"/>
      <c r="G122" s="1"/>
      <c r="H122" s="1" t="s">
        <v>55</v>
      </c>
      <c r="I122" s="1"/>
      <c r="J122" s="1"/>
      <c r="K122" s="1"/>
      <c r="L122" s="1"/>
      <c r="M122" s="1"/>
      <c r="N122" s="1" t="s">
        <v>26</v>
      </c>
      <c r="O122" s="1"/>
      <c r="P122" s="1"/>
      <c r="Q122" s="1"/>
      <c r="R122" s="1"/>
      <c r="S122" s="1"/>
      <c r="T122" s="1"/>
      <c r="U122" s="5">
        <f t="shared" si="23"/>
        <v>3</v>
      </c>
      <c r="V122" s="5">
        <f t="shared" si="24"/>
        <v>1</v>
      </c>
      <c r="W122" s="16"/>
      <c r="X122" s="5">
        <f t="shared" si="25"/>
        <v>1</v>
      </c>
      <c r="Y122" s="5">
        <f t="shared" si="26"/>
        <v>0</v>
      </c>
      <c r="Z122" s="5">
        <f t="shared" si="27"/>
        <v>0</v>
      </c>
      <c r="AA122" s="5">
        <f t="shared" si="28"/>
        <v>0</v>
      </c>
      <c r="AB122" s="5">
        <f t="shared" si="29"/>
        <v>0</v>
      </c>
      <c r="AC122" s="5">
        <f t="shared" si="30"/>
        <v>0</v>
      </c>
      <c r="AD122" s="5">
        <f t="shared" si="31"/>
        <v>1</v>
      </c>
      <c r="AE122" s="5">
        <f t="shared" si="32"/>
        <v>0</v>
      </c>
      <c r="AF122" s="5">
        <f t="shared" si="33"/>
        <v>0</v>
      </c>
      <c r="AG122" s="5">
        <f t="shared" si="34"/>
        <v>0</v>
      </c>
      <c r="AH122" s="5">
        <f t="shared" si="35"/>
        <v>0</v>
      </c>
      <c r="AI122" s="5">
        <f t="shared" si="36"/>
        <v>0</v>
      </c>
      <c r="AJ122" s="5">
        <f t="shared" si="37"/>
        <v>1</v>
      </c>
      <c r="AK122" s="5">
        <f t="shared" si="38"/>
        <v>0</v>
      </c>
      <c r="AL122" s="5">
        <f t="shared" si="39"/>
        <v>0</v>
      </c>
      <c r="AM122" s="5">
        <f t="shared" si="40"/>
        <v>0</v>
      </c>
      <c r="AN122" s="5">
        <f t="shared" si="41"/>
        <v>0</v>
      </c>
      <c r="AO122" s="5">
        <f t="shared" si="42"/>
        <v>0</v>
      </c>
      <c r="AR122" s="5">
        <f t="shared" si="43"/>
        <v>3</v>
      </c>
      <c r="AS122" s="5">
        <f t="shared" si="44"/>
        <v>3</v>
      </c>
      <c r="AT122" s="5" t="str">
        <f t="shared" si="45"/>
        <v>Correct</v>
      </c>
      <c r="AU122" s="5" t="s">
        <v>94</v>
      </c>
      <c r="AV122" s="5">
        <v>57</v>
      </c>
      <c r="AW122" s="5" t="s">
        <v>95</v>
      </c>
      <c r="AX122" s="5" t="s">
        <v>117</v>
      </c>
      <c r="AY122" s="5" t="s">
        <v>97</v>
      </c>
      <c r="AZ122" s="5" t="s">
        <v>98</v>
      </c>
      <c r="BA122" s="5" t="s">
        <v>353</v>
      </c>
      <c r="BB122" s="5" t="s">
        <v>112</v>
      </c>
      <c r="BC122" s="5" t="s">
        <v>120</v>
      </c>
      <c r="BD122" s="5" t="s">
        <v>101</v>
      </c>
      <c r="BE122" s="5" t="s">
        <v>102</v>
      </c>
      <c r="BF122" s="5" t="s">
        <v>91</v>
      </c>
      <c r="BG122" s="5" t="s">
        <v>98</v>
      </c>
      <c r="BH122" s="54" t="s">
        <v>262</v>
      </c>
    </row>
    <row r="123" spans="1:60" x14ac:dyDescent="0.25">
      <c r="A123" s="1">
        <v>122</v>
      </c>
      <c r="B123" s="1" t="s">
        <v>50</v>
      </c>
      <c r="C123" s="1"/>
      <c r="D123" s="1" t="s">
        <v>52</v>
      </c>
      <c r="E123" s="1"/>
      <c r="F123" s="1"/>
      <c r="G123" s="1"/>
      <c r="H123" s="1"/>
      <c r="I123" s="1"/>
      <c r="J123" s="1"/>
      <c r="K123" s="1"/>
      <c r="L123" s="1"/>
      <c r="M123" s="1"/>
      <c r="N123" s="1" t="s">
        <v>26</v>
      </c>
      <c r="O123" s="1"/>
      <c r="P123" s="1"/>
      <c r="Q123" s="1"/>
      <c r="R123" s="1"/>
      <c r="S123" s="1"/>
      <c r="T123" s="1"/>
      <c r="U123" s="5">
        <f t="shared" si="23"/>
        <v>3</v>
      </c>
      <c r="V123" s="5">
        <f t="shared" si="24"/>
        <v>1</v>
      </c>
      <c r="W123" s="16"/>
      <c r="X123" s="5">
        <f t="shared" si="25"/>
        <v>1</v>
      </c>
      <c r="Y123" s="5">
        <f t="shared" si="26"/>
        <v>0</v>
      </c>
      <c r="Z123" s="5">
        <f t="shared" si="27"/>
        <v>1</v>
      </c>
      <c r="AA123" s="5">
        <f t="shared" si="28"/>
        <v>0</v>
      </c>
      <c r="AB123" s="5">
        <f t="shared" si="29"/>
        <v>0</v>
      </c>
      <c r="AC123" s="5">
        <f t="shared" si="30"/>
        <v>0</v>
      </c>
      <c r="AD123" s="5">
        <f t="shared" si="31"/>
        <v>0</v>
      </c>
      <c r="AE123" s="5">
        <f t="shared" si="32"/>
        <v>0</v>
      </c>
      <c r="AF123" s="5">
        <f t="shared" si="33"/>
        <v>0</v>
      </c>
      <c r="AG123" s="5">
        <f t="shared" si="34"/>
        <v>0</v>
      </c>
      <c r="AH123" s="5">
        <f t="shared" si="35"/>
        <v>0</v>
      </c>
      <c r="AI123" s="5">
        <f t="shared" si="36"/>
        <v>0</v>
      </c>
      <c r="AJ123" s="5">
        <f t="shared" si="37"/>
        <v>1</v>
      </c>
      <c r="AK123" s="5">
        <f t="shared" si="38"/>
        <v>0</v>
      </c>
      <c r="AL123" s="5">
        <f t="shared" si="39"/>
        <v>0</v>
      </c>
      <c r="AM123" s="5">
        <f t="shared" si="40"/>
        <v>0</v>
      </c>
      <c r="AN123" s="5">
        <f t="shared" si="41"/>
        <v>0</v>
      </c>
      <c r="AO123" s="5">
        <f t="shared" si="42"/>
        <v>0</v>
      </c>
      <c r="AR123" s="5">
        <f t="shared" si="43"/>
        <v>3</v>
      </c>
      <c r="AS123" s="5">
        <f t="shared" si="44"/>
        <v>3</v>
      </c>
      <c r="AT123" s="5" t="str">
        <f t="shared" si="45"/>
        <v>Correct</v>
      </c>
      <c r="AU123" s="53" t="s">
        <v>94</v>
      </c>
      <c r="AV123" s="53">
        <v>73</v>
      </c>
      <c r="AW123" s="53" t="s">
        <v>95</v>
      </c>
      <c r="AX123" s="53" t="s">
        <v>139</v>
      </c>
      <c r="AY123" s="53" t="s">
        <v>97</v>
      </c>
      <c r="AZ123" s="53"/>
      <c r="BA123" s="53" t="s">
        <v>351</v>
      </c>
      <c r="BB123" s="53" t="s">
        <v>109</v>
      </c>
      <c r="BC123" s="53" t="s">
        <v>120</v>
      </c>
      <c r="BD123" s="53" t="s">
        <v>101</v>
      </c>
      <c r="BE123" s="53" t="s">
        <v>102</v>
      </c>
      <c r="BF123" s="53" t="s">
        <v>92</v>
      </c>
      <c r="BG123" s="53" t="s">
        <v>98</v>
      </c>
      <c r="BH123" s="55" t="s">
        <v>262</v>
      </c>
    </row>
    <row r="124" spans="1:60" x14ac:dyDescent="0.25">
      <c r="A124" s="1">
        <v>123</v>
      </c>
      <c r="B124" s="1" t="s">
        <v>50</v>
      </c>
      <c r="C124" s="1"/>
      <c r="D124" s="1"/>
      <c r="E124" s="1"/>
      <c r="F124" s="1"/>
      <c r="G124" s="1"/>
      <c r="H124" s="1"/>
      <c r="I124" s="1"/>
      <c r="J124" s="1"/>
      <c r="K124" s="1" t="s">
        <v>58</v>
      </c>
      <c r="L124" s="1"/>
      <c r="M124" s="1"/>
      <c r="N124" s="1" t="s">
        <v>26</v>
      </c>
      <c r="O124" s="1"/>
      <c r="P124" s="1"/>
      <c r="Q124" s="1"/>
      <c r="R124" s="1"/>
      <c r="S124" s="1"/>
      <c r="T124" s="1"/>
      <c r="U124" s="5">
        <f t="shared" si="23"/>
        <v>3</v>
      </c>
      <c r="V124" s="5">
        <f t="shared" si="24"/>
        <v>1</v>
      </c>
      <c r="W124" s="16"/>
      <c r="X124" s="5">
        <f t="shared" si="25"/>
        <v>1</v>
      </c>
      <c r="Y124" s="5">
        <f t="shared" si="26"/>
        <v>0</v>
      </c>
      <c r="Z124" s="5">
        <f t="shared" si="27"/>
        <v>0</v>
      </c>
      <c r="AA124" s="5">
        <f t="shared" si="28"/>
        <v>0</v>
      </c>
      <c r="AB124" s="5">
        <f t="shared" si="29"/>
        <v>0</v>
      </c>
      <c r="AC124" s="5">
        <f t="shared" si="30"/>
        <v>0</v>
      </c>
      <c r="AD124" s="5">
        <f t="shared" si="31"/>
        <v>0</v>
      </c>
      <c r="AE124" s="5">
        <f t="shared" si="32"/>
        <v>0</v>
      </c>
      <c r="AF124" s="5">
        <f t="shared" si="33"/>
        <v>0</v>
      </c>
      <c r="AG124" s="5">
        <f t="shared" si="34"/>
        <v>1</v>
      </c>
      <c r="AH124" s="5">
        <f t="shared" si="35"/>
        <v>0</v>
      </c>
      <c r="AI124" s="5">
        <f t="shared" si="36"/>
        <v>0</v>
      </c>
      <c r="AJ124" s="5">
        <f t="shared" si="37"/>
        <v>1</v>
      </c>
      <c r="AK124" s="5">
        <f t="shared" si="38"/>
        <v>0</v>
      </c>
      <c r="AL124" s="5">
        <f t="shared" si="39"/>
        <v>0</v>
      </c>
      <c r="AM124" s="5">
        <f t="shared" si="40"/>
        <v>0</v>
      </c>
      <c r="AN124" s="5">
        <f t="shared" si="41"/>
        <v>0</v>
      </c>
      <c r="AO124" s="5">
        <f t="shared" si="42"/>
        <v>0</v>
      </c>
      <c r="AR124" s="5">
        <f t="shared" si="43"/>
        <v>3</v>
      </c>
      <c r="AS124" s="5">
        <f t="shared" si="44"/>
        <v>3</v>
      </c>
      <c r="AT124" s="5" t="str">
        <f t="shared" si="45"/>
        <v>Correct</v>
      </c>
      <c r="AU124" s="5" t="s">
        <v>94</v>
      </c>
      <c r="AV124" s="5">
        <v>36</v>
      </c>
      <c r="AW124" s="5" t="s">
        <v>95</v>
      </c>
      <c r="AX124" s="5" t="s">
        <v>162</v>
      </c>
      <c r="AY124" s="5" t="s">
        <v>160</v>
      </c>
      <c r="AZ124" s="5" t="s">
        <v>98</v>
      </c>
      <c r="BA124" s="5" t="s">
        <v>352</v>
      </c>
      <c r="BB124" s="5" t="s">
        <v>114</v>
      </c>
      <c r="BC124" s="5" t="s">
        <v>100</v>
      </c>
      <c r="BD124" s="5" t="s">
        <v>101</v>
      </c>
      <c r="BE124" s="5" t="s">
        <v>102</v>
      </c>
      <c r="BF124" s="5" t="s">
        <v>92</v>
      </c>
      <c r="BG124" s="5" t="s">
        <v>102</v>
      </c>
      <c r="BH124" s="54" t="s">
        <v>262</v>
      </c>
    </row>
    <row r="125" spans="1:60" x14ac:dyDescent="0.25">
      <c r="A125" s="1">
        <v>124</v>
      </c>
      <c r="B125" s="1" t="s">
        <v>50</v>
      </c>
      <c r="C125" s="1"/>
      <c r="D125" s="1"/>
      <c r="E125" s="1"/>
      <c r="F125" s="1"/>
      <c r="G125" s="1"/>
      <c r="H125" s="1" t="s">
        <v>55</v>
      </c>
      <c r="I125" s="1"/>
      <c r="J125" s="1"/>
      <c r="K125" s="1"/>
      <c r="L125" s="1"/>
      <c r="M125" s="1"/>
      <c r="N125" s="1" t="s">
        <v>26</v>
      </c>
      <c r="O125" s="1"/>
      <c r="P125" s="1"/>
      <c r="Q125" s="1"/>
      <c r="R125" s="1"/>
      <c r="S125" s="1"/>
      <c r="T125" s="1"/>
      <c r="U125" s="5">
        <f t="shared" si="23"/>
        <v>3</v>
      </c>
      <c r="V125" s="5">
        <f t="shared" si="24"/>
        <v>1</v>
      </c>
      <c r="W125" s="16"/>
      <c r="X125" s="5">
        <f t="shared" si="25"/>
        <v>1</v>
      </c>
      <c r="Y125" s="5">
        <f t="shared" si="26"/>
        <v>0</v>
      </c>
      <c r="Z125" s="5">
        <f t="shared" si="27"/>
        <v>0</v>
      </c>
      <c r="AA125" s="5">
        <f t="shared" si="28"/>
        <v>0</v>
      </c>
      <c r="AB125" s="5">
        <f t="shared" si="29"/>
        <v>0</v>
      </c>
      <c r="AC125" s="5">
        <f t="shared" si="30"/>
        <v>0</v>
      </c>
      <c r="AD125" s="5">
        <f t="shared" si="31"/>
        <v>1</v>
      </c>
      <c r="AE125" s="5">
        <f t="shared" si="32"/>
        <v>0</v>
      </c>
      <c r="AF125" s="5">
        <f t="shared" si="33"/>
        <v>0</v>
      </c>
      <c r="AG125" s="5">
        <f t="shared" si="34"/>
        <v>0</v>
      </c>
      <c r="AH125" s="5">
        <f t="shared" si="35"/>
        <v>0</v>
      </c>
      <c r="AI125" s="5">
        <f t="shared" si="36"/>
        <v>0</v>
      </c>
      <c r="AJ125" s="5">
        <f t="shared" si="37"/>
        <v>1</v>
      </c>
      <c r="AK125" s="5">
        <f t="shared" si="38"/>
        <v>0</v>
      </c>
      <c r="AL125" s="5">
        <f t="shared" si="39"/>
        <v>0</v>
      </c>
      <c r="AM125" s="5">
        <f t="shared" si="40"/>
        <v>0</v>
      </c>
      <c r="AN125" s="5">
        <f t="shared" si="41"/>
        <v>0</v>
      </c>
      <c r="AO125" s="5">
        <f t="shared" si="42"/>
        <v>0</v>
      </c>
      <c r="AR125" s="5">
        <f t="shared" si="43"/>
        <v>3</v>
      </c>
      <c r="AS125" s="5">
        <f t="shared" si="44"/>
        <v>3</v>
      </c>
      <c r="AT125" s="5" t="str">
        <f t="shared" si="45"/>
        <v>Correct</v>
      </c>
      <c r="AU125" s="53" t="s">
        <v>94</v>
      </c>
      <c r="AV125" s="53">
        <v>50</v>
      </c>
      <c r="AW125" s="53" t="s">
        <v>115</v>
      </c>
      <c r="AX125" s="53" t="s">
        <v>318</v>
      </c>
      <c r="AY125" s="53" t="s">
        <v>97</v>
      </c>
      <c r="AZ125" s="53" t="s">
        <v>98</v>
      </c>
      <c r="BA125" s="53" t="s">
        <v>80</v>
      </c>
      <c r="BB125" s="53" t="s">
        <v>126</v>
      </c>
      <c r="BC125" s="53" t="s">
        <v>153</v>
      </c>
      <c r="BD125" s="53" t="s">
        <v>101</v>
      </c>
      <c r="BE125" s="53" t="s">
        <v>102</v>
      </c>
      <c r="BF125" s="53" t="s">
        <v>92</v>
      </c>
      <c r="BG125" s="53" t="s">
        <v>102</v>
      </c>
      <c r="BH125" s="55" t="s">
        <v>262</v>
      </c>
    </row>
    <row r="126" spans="1:60" x14ac:dyDescent="0.25">
      <c r="A126" s="1">
        <v>125</v>
      </c>
      <c r="B126" s="1"/>
      <c r="C126" s="1"/>
      <c r="D126" s="1"/>
      <c r="E126" s="1" t="s">
        <v>20</v>
      </c>
      <c r="F126" s="1"/>
      <c r="G126" s="1"/>
      <c r="H126" s="1"/>
      <c r="I126" s="1"/>
      <c r="J126" s="1"/>
      <c r="K126" s="1"/>
      <c r="L126" s="1"/>
      <c r="M126" s="1" t="s">
        <v>60</v>
      </c>
      <c r="N126" s="1"/>
      <c r="O126" s="1"/>
      <c r="P126" s="1"/>
      <c r="Q126" s="1" t="s">
        <v>62</v>
      </c>
      <c r="R126" s="1"/>
      <c r="S126" s="1"/>
      <c r="T126" s="1"/>
      <c r="U126" s="5">
        <f t="shared" si="23"/>
        <v>3</v>
      </c>
      <c r="V126" s="5">
        <f t="shared" si="24"/>
        <v>1</v>
      </c>
      <c r="W126" s="16"/>
      <c r="X126" s="5">
        <f t="shared" si="25"/>
        <v>0</v>
      </c>
      <c r="Y126" s="5">
        <f t="shared" si="26"/>
        <v>0</v>
      </c>
      <c r="Z126" s="5">
        <f t="shared" si="27"/>
        <v>0</v>
      </c>
      <c r="AA126" s="5">
        <f t="shared" si="28"/>
        <v>1</v>
      </c>
      <c r="AB126" s="5">
        <f t="shared" si="29"/>
        <v>0</v>
      </c>
      <c r="AC126" s="5">
        <f t="shared" si="30"/>
        <v>0</v>
      </c>
      <c r="AD126" s="5">
        <f t="shared" si="31"/>
        <v>0</v>
      </c>
      <c r="AE126" s="5">
        <f t="shared" si="32"/>
        <v>0</v>
      </c>
      <c r="AF126" s="5">
        <f t="shared" si="33"/>
        <v>0</v>
      </c>
      <c r="AG126" s="5">
        <f t="shared" si="34"/>
        <v>0</v>
      </c>
      <c r="AH126" s="5">
        <f t="shared" si="35"/>
        <v>0</v>
      </c>
      <c r="AI126" s="5">
        <f t="shared" si="36"/>
        <v>1</v>
      </c>
      <c r="AJ126" s="5">
        <f t="shared" si="37"/>
        <v>0</v>
      </c>
      <c r="AK126" s="5">
        <f t="shared" si="38"/>
        <v>0</v>
      </c>
      <c r="AL126" s="5">
        <f t="shared" si="39"/>
        <v>0</v>
      </c>
      <c r="AM126" s="5">
        <f t="shared" si="40"/>
        <v>1</v>
      </c>
      <c r="AN126" s="5">
        <f t="shared" si="41"/>
        <v>0</v>
      </c>
      <c r="AO126" s="5">
        <f t="shared" si="42"/>
        <v>0</v>
      </c>
      <c r="AR126" s="5">
        <f t="shared" si="43"/>
        <v>3</v>
      </c>
      <c r="AS126" s="5">
        <f t="shared" si="44"/>
        <v>3</v>
      </c>
      <c r="AT126" s="5" t="str">
        <f t="shared" si="45"/>
        <v>Correct</v>
      </c>
      <c r="AU126" s="5" t="s">
        <v>94</v>
      </c>
      <c r="AV126" s="5">
        <v>65</v>
      </c>
      <c r="AW126" s="5" t="s">
        <v>95</v>
      </c>
      <c r="AX126" s="5" t="s">
        <v>158</v>
      </c>
      <c r="AY126" s="5" t="s">
        <v>97</v>
      </c>
      <c r="AZ126" s="5"/>
      <c r="BA126" s="5" t="s">
        <v>351</v>
      </c>
      <c r="BB126" s="5" t="s">
        <v>112</v>
      </c>
      <c r="BC126" s="5" t="s">
        <v>100</v>
      </c>
      <c r="BD126" s="5" t="s">
        <v>104</v>
      </c>
      <c r="BE126" s="5" t="s">
        <v>102</v>
      </c>
      <c r="BF126" s="5" t="s">
        <v>91</v>
      </c>
      <c r="BG126" s="5" t="s">
        <v>98</v>
      </c>
      <c r="BH126" s="54" t="s">
        <v>262</v>
      </c>
    </row>
    <row r="127" spans="1:60" x14ac:dyDescent="0.25">
      <c r="A127" s="1">
        <v>126</v>
      </c>
      <c r="B127" s="1" t="s">
        <v>50</v>
      </c>
      <c r="C127" s="1"/>
      <c r="D127" s="1"/>
      <c r="E127" s="1"/>
      <c r="F127" s="1"/>
      <c r="G127" s="1"/>
      <c r="H127" s="1"/>
      <c r="I127" s="1" t="s">
        <v>56</v>
      </c>
      <c r="J127" s="1"/>
      <c r="K127" s="1" t="s">
        <v>58</v>
      </c>
      <c r="L127" s="1"/>
      <c r="M127" s="1"/>
      <c r="N127" s="1"/>
      <c r="O127" s="1"/>
      <c r="P127" s="1"/>
      <c r="Q127" s="1"/>
      <c r="R127" s="1" t="s">
        <v>63</v>
      </c>
      <c r="S127" s="1"/>
      <c r="T127" s="1"/>
      <c r="U127" s="5">
        <f t="shared" si="23"/>
        <v>4</v>
      </c>
      <c r="V127" s="5">
        <f t="shared" si="24"/>
        <v>0.75</v>
      </c>
      <c r="W127" s="16"/>
      <c r="X127" s="5">
        <f t="shared" si="25"/>
        <v>0.75</v>
      </c>
      <c r="Y127" s="5">
        <f t="shared" si="26"/>
        <v>0</v>
      </c>
      <c r="Z127" s="5">
        <f t="shared" si="27"/>
        <v>0</v>
      </c>
      <c r="AA127" s="5">
        <f t="shared" si="28"/>
        <v>0</v>
      </c>
      <c r="AB127" s="5">
        <f t="shared" si="29"/>
        <v>0</v>
      </c>
      <c r="AC127" s="5">
        <f t="shared" si="30"/>
        <v>0</v>
      </c>
      <c r="AD127" s="5">
        <f t="shared" si="31"/>
        <v>0</v>
      </c>
      <c r="AE127" s="5">
        <f t="shared" si="32"/>
        <v>0.75</v>
      </c>
      <c r="AF127" s="5">
        <f t="shared" si="33"/>
        <v>0</v>
      </c>
      <c r="AG127" s="5">
        <f t="shared" si="34"/>
        <v>0.75</v>
      </c>
      <c r="AH127" s="5">
        <f t="shared" si="35"/>
        <v>0</v>
      </c>
      <c r="AI127" s="5">
        <f t="shared" si="36"/>
        <v>0</v>
      </c>
      <c r="AJ127" s="5">
        <f t="shared" si="37"/>
        <v>0</v>
      </c>
      <c r="AK127" s="5">
        <f t="shared" si="38"/>
        <v>0</v>
      </c>
      <c r="AL127" s="5">
        <f t="shared" si="39"/>
        <v>0</v>
      </c>
      <c r="AM127" s="5">
        <f t="shared" si="40"/>
        <v>0</v>
      </c>
      <c r="AN127" s="5">
        <f t="shared" si="41"/>
        <v>0.75</v>
      </c>
      <c r="AO127" s="5">
        <f t="shared" si="42"/>
        <v>0</v>
      </c>
      <c r="AR127" s="5">
        <f t="shared" si="43"/>
        <v>3</v>
      </c>
      <c r="AS127" s="5">
        <f t="shared" si="44"/>
        <v>4</v>
      </c>
      <c r="AT127" s="5" t="str">
        <f t="shared" si="45"/>
        <v>Correct</v>
      </c>
      <c r="AU127" s="53" t="s">
        <v>105</v>
      </c>
      <c r="AV127" s="53">
        <v>65</v>
      </c>
      <c r="AW127" s="53" t="s">
        <v>95</v>
      </c>
      <c r="AX127" s="53" t="s">
        <v>117</v>
      </c>
      <c r="AY127" s="53"/>
      <c r="AZ127" s="53" t="s">
        <v>98</v>
      </c>
      <c r="BA127" s="53" t="s">
        <v>353</v>
      </c>
      <c r="BB127" s="53" t="s">
        <v>114</v>
      </c>
      <c r="BC127" s="53" t="s">
        <v>110</v>
      </c>
      <c r="BD127" s="53" t="s">
        <v>135</v>
      </c>
      <c r="BE127" s="53" t="s">
        <v>102</v>
      </c>
      <c r="BF127" s="53" t="s">
        <v>373</v>
      </c>
      <c r="BG127" s="53" t="s">
        <v>102</v>
      </c>
      <c r="BH127" s="55" t="s">
        <v>262</v>
      </c>
    </row>
    <row r="128" spans="1:60" x14ac:dyDescent="0.25">
      <c r="A128" s="1">
        <v>127</v>
      </c>
      <c r="B128" s="1"/>
      <c r="C128" s="1"/>
      <c r="D128" s="1"/>
      <c r="E128" s="1"/>
      <c r="F128" s="1"/>
      <c r="G128" s="1" t="s">
        <v>54</v>
      </c>
      <c r="H128" s="1"/>
      <c r="I128" s="1" t="s">
        <v>56</v>
      </c>
      <c r="J128" s="1"/>
      <c r="K128" s="1"/>
      <c r="L128" s="1"/>
      <c r="M128" s="1"/>
      <c r="N128" s="1"/>
      <c r="O128" s="1"/>
      <c r="P128" s="1"/>
      <c r="Q128" s="1"/>
      <c r="R128" s="1"/>
      <c r="S128" s="1"/>
      <c r="T128" s="1"/>
      <c r="U128" s="5">
        <f t="shared" si="23"/>
        <v>2</v>
      </c>
      <c r="V128" s="5">
        <f t="shared" si="24"/>
        <v>1.5</v>
      </c>
      <c r="W128" s="16"/>
      <c r="X128" s="5">
        <f t="shared" si="25"/>
        <v>0</v>
      </c>
      <c r="Y128" s="5">
        <f t="shared" si="26"/>
        <v>0</v>
      </c>
      <c r="Z128" s="5">
        <f t="shared" si="27"/>
        <v>0</v>
      </c>
      <c r="AA128" s="5">
        <f t="shared" si="28"/>
        <v>0</v>
      </c>
      <c r="AB128" s="5">
        <f t="shared" si="29"/>
        <v>0</v>
      </c>
      <c r="AC128" s="5">
        <f t="shared" si="30"/>
        <v>1</v>
      </c>
      <c r="AD128" s="5">
        <f t="shared" si="31"/>
        <v>0</v>
      </c>
      <c r="AE128" s="5">
        <f t="shared" si="32"/>
        <v>1</v>
      </c>
      <c r="AF128" s="5">
        <f t="shared" si="33"/>
        <v>0</v>
      </c>
      <c r="AG128" s="5">
        <f t="shared" si="34"/>
        <v>0</v>
      </c>
      <c r="AH128" s="5">
        <f t="shared" si="35"/>
        <v>0</v>
      </c>
      <c r="AI128" s="5">
        <f t="shared" si="36"/>
        <v>0</v>
      </c>
      <c r="AJ128" s="5">
        <f t="shared" si="37"/>
        <v>0</v>
      </c>
      <c r="AK128" s="5">
        <f t="shared" si="38"/>
        <v>0</v>
      </c>
      <c r="AL128" s="5">
        <f t="shared" si="39"/>
        <v>0</v>
      </c>
      <c r="AM128" s="5">
        <f t="shared" si="40"/>
        <v>0</v>
      </c>
      <c r="AN128" s="5">
        <f t="shared" si="41"/>
        <v>0</v>
      </c>
      <c r="AO128" s="5">
        <f t="shared" si="42"/>
        <v>0</v>
      </c>
      <c r="AR128" s="5">
        <f t="shared" si="43"/>
        <v>2</v>
      </c>
      <c r="AS128" s="5">
        <f t="shared" si="44"/>
        <v>2</v>
      </c>
      <c r="AT128" s="5" t="str">
        <f t="shared" si="45"/>
        <v>Correct</v>
      </c>
      <c r="AU128" s="5" t="s">
        <v>94</v>
      </c>
      <c r="AV128" s="5">
        <v>38</v>
      </c>
      <c r="AW128" s="5" t="s">
        <v>95</v>
      </c>
      <c r="AX128" s="5" t="s">
        <v>131</v>
      </c>
      <c r="AY128" s="5" t="s">
        <v>97</v>
      </c>
      <c r="AZ128" s="5" t="s">
        <v>98</v>
      </c>
      <c r="BA128" s="5" t="s">
        <v>80</v>
      </c>
      <c r="BB128" s="5" t="s">
        <v>114</v>
      </c>
      <c r="BC128" s="5" t="s">
        <v>100</v>
      </c>
      <c r="BD128" s="5" t="s">
        <v>101</v>
      </c>
      <c r="BE128" s="5" t="s">
        <v>102</v>
      </c>
      <c r="BF128" s="5" t="s">
        <v>92</v>
      </c>
      <c r="BG128" s="5" t="s">
        <v>102</v>
      </c>
      <c r="BH128" s="54" t="s">
        <v>261</v>
      </c>
    </row>
    <row r="129" spans="1:60" x14ac:dyDescent="0.25">
      <c r="A129" s="1">
        <v>128</v>
      </c>
      <c r="B129" s="1"/>
      <c r="C129" s="1"/>
      <c r="D129" s="1" t="s">
        <v>52</v>
      </c>
      <c r="E129" s="1" t="s">
        <v>20</v>
      </c>
      <c r="F129" s="1" t="s">
        <v>53</v>
      </c>
      <c r="G129" s="1" t="s">
        <v>54</v>
      </c>
      <c r="H129" s="1" t="s">
        <v>55</v>
      </c>
      <c r="I129" s="1" t="s">
        <v>56</v>
      </c>
      <c r="J129" s="1" t="s">
        <v>57</v>
      </c>
      <c r="K129" s="1"/>
      <c r="L129" s="1"/>
      <c r="M129" s="1" t="s">
        <v>60</v>
      </c>
      <c r="N129" s="1" t="s">
        <v>26</v>
      </c>
      <c r="O129" s="1" t="s">
        <v>23</v>
      </c>
      <c r="P129" s="1" t="s">
        <v>61</v>
      </c>
      <c r="Q129" s="1"/>
      <c r="R129" s="1" t="s">
        <v>63</v>
      </c>
      <c r="S129" s="1" t="s">
        <v>64</v>
      </c>
      <c r="T129" s="1"/>
      <c r="U129" s="5">
        <f t="shared" si="23"/>
        <v>13</v>
      </c>
      <c r="V129" s="5">
        <f t="shared" si="24"/>
        <v>0.23076923076923078</v>
      </c>
      <c r="W129" s="16"/>
      <c r="X129" s="5">
        <f t="shared" si="25"/>
        <v>0</v>
      </c>
      <c r="Y129" s="5">
        <f t="shared" si="26"/>
        <v>0</v>
      </c>
      <c r="Z129" s="5">
        <f t="shared" si="27"/>
        <v>0.23076923076923078</v>
      </c>
      <c r="AA129" s="5">
        <f t="shared" si="28"/>
        <v>0.23076923076923078</v>
      </c>
      <c r="AB129" s="5">
        <f t="shared" si="29"/>
        <v>0.23076923076923078</v>
      </c>
      <c r="AC129" s="5">
        <f t="shared" si="30"/>
        <v>0.23076923076923078</v>
      </c>
      <c r="AD129" s="5">
        <f t="shared" si="31"/>
        <v>0.23076923076923078</v>
      </c>
      <c r="AE129" s="5">
        <f t="shared" si="32"/>
        <v>0.23076923076923078</v>
      </c>
      <c r="AF129" s="5">
        <f t="shared" si="33"/>
        <v>0.23076923076923078</v>
      </c>
      <c r="AG129" s="5">
        <f t="shared" si="34"/>
        <v>0</v>
      </c>
      <c r="AH129" s="5">
        <f t="shared" si="35"/>
        <v>0</v>
      </c>
      <c r="AI129" s="5">
        <f t="shared" si="36"/>
        <v>0.23076923076923078</v>
      </c>
      <c r="AJ129" s="5">
        <f t="shared" si="37"/>
        <v>0.23076923076923078</v>
      </c>
      <c r="AK129" s="5">
        <f t="shared" si="38"/>
        <v>0.23076923076923078</v>
      </c>
      <c r="AL129" s="5">
        <f t="shared" si="39"/>
        <v>0.23076923076923078</v>
      </c>
      <c r="AM129" s="5">
        <f t="shared" si="40"/>
        <v>0</v>
      </c>
      <c r="AN129" s="5">
        <f t="shared" si="41"/>
        <v>0.23076923076923078</v>
      </c>
      <c r="AO129" s="5">
        <f t="shared" si="42"/>
        <v>0.23076923076923078</v>
      </c>
      <c r="AR129" s="5">
        <f t="shared" si="43"/>
        <v>3.0000000000000004</v>
      </c>
      <c r="AS129" s="5">
        <f t="shared" si="44"/>
        <v>13</v>
      </c>
      <c r="AT129" s="5" t="str">
        <f t="shared" si="45"/>
        <v>Correct</v>
      </c>
      <c r="AU129" s="53" t="s">
        <v>94</v>
      </c>
      <c r="AV129" s="53">
        <v>35</v>
      </c>
      <c r="AW129" s="53" t="s">
        <v>95</v>
      </c>
      <c r="AX129" s="53" t="s">
        <v>131</v>
      </c>
      <c r="AY129" s="53" t="s">
        <v>134</v>
      </c>
      <c r="AZ129" s="53" t="s">
        <v>98</v>
      </c>
      <c r="BA129" s="53" t="s">
        <v>80</v>
      </c>
      <c r="BB129" s="53" t="s">
        <v>114</v>
      </c>
      <c r="BC129" s="53" t="s">
        <v>100</v>
      </c>
      <c r="BD129" s="53" t="s">
        <v>101</v>
      </c>
      <c r="BE129" s="53" t="s">
        <v>102</v>
      </c>
      <c r="BF129" s="53" t="s">
        <v>92</v>
      </c>
      <c r="BG129" s="53" t="s">
        <v>102</v>
      </c>
      <c r="BH129" s="55" t="s">
        <v>261</v>
      </c>
    </row>
    <row r="130" spans="1:60" x14ac:dyDescent="0.25">
      <c r="A130" s="1">
        <v>129</v>
      </c>
      <c r="B130" s="1"/>
      <c r="C130" s="1"/>
      <c r="D130" s="1"/>
      <c r="E130" s="1"/>
      <c r="F130" s="1" t="s">
        <v>53</v>
      </c>
      <c r="G130" s="1"/>
      <c r="H130" s="1"/>
      <c r="I130" s="1"/>
      <c r="J130" s="1"/>
      <c r="K130" s="1"/>
      <c r="L130" s="1" t="s">
        <v>59</v>
      </c>
      <c r="M130" s="1"/>
      <c r="N130" s="1"/>
      <c r="O130" s="1"/>
      <c r="P130" s="1"/>
      <c r="Q130" s="1"/>
      <c r="R130" s="1" t="s">
        <v>63</v>
      </c>
      <c r="S130" s="1"/>
      <c r="T130" s="1"/>
      <c r="U130" s="5">
        <f t="shared" ref="U130:U193" si="46">COUNTA(B130:T130)</f>
        <v>3</v>
      </c>
      <c r="V130" s="5">
        <f t="shared" ref="V130:V193" si="47">3/U130</f>
        <v>1</v>
      </c>
      <c r="W130" s="16"/>
      <c r="X130" s="5">
        <f t="shared" ref="X130:X193" si="48">IF($U130&lt;3,IF($B130=$B$1,1,0),IF($B130=$B$1,$V130,0))</f>
        <v>0</v>
      </c>
      <c r="Y130" s="5">
        <f t="shared" ref="Y130:Y193" si="49">IF($U130&lt;3,IF($C130=$C$1,1,0),IF($C130=$C$1,$V130,0))</f>
        <v>0</v>
      </c>
      <c r="Z130" s="5">
        <f t="shared" ref="Z130:Z193" si="50">IF($U130&lt;3,IF($D130=$D$1,1,0),IF($D130=$D$1,$V130,0))</f>
        <v>0</v>
      </c>
      <c r="AA130" s="5">
        <f t="shared" ref="AA130:AA193" si="51">IF($U130&lt;3,IF($E130=$E$1,1,0),IF($E130=$E$1,$V130,0))</f>
        <v>0</v>
      </c>
      <c r="AB130" s="5">
        <f t="shared" ref="AB130:AB193" si="52">IF($U130&lt;3,IF($F130=$F$1,1,0),IF($F130=$F$1,$V130,0))</f>
        <v>1</v>
      </c>
      <c r="AC130" s="5">
        <f t="shared" ref="AC130:AC193" si="53">IF($U130&lt;3,IF($G130=$G$1,1,0),IF($G130=$G$1,$V130,0))</f>
        <v>0</v>
      </c>
      <c r="AD130" s="5">
        <f t="shared" ref="AD130:AD193" si="54">IF($U130&lt;3,IF($H130=$H$1,1,0),IF($H130=$H$1,$V130,0))</f>
        <v>0</v>
      </c>
      <c r="AE130" s="5">
        <f t="shared" ref="AE130:AE193" si="55">IF($U130&lt;3,IF($I130=$I$1,1,0),IF($I130=$I$1,$V130,0))</f>
        <v>0</v>
      </c>
      <c r="AF130" s="5">
        <f t="shared" ref="AF130:AF193" si="56">IF($U130&lt;3,IF($J130=$J$1,1,0),IF($J130=$J$1,$V130,0))</f>
        <v>0</v>
      </c>
      <c r="AG130" s="5">
        <f t="shared" ref="AG130:AG193" si="57">IF($U130&lt;3,IF($K130=$K$1,1,0),IF($K130=$K$1,$V130,0))</f>
        <v>0</v>
      </c>
      <c r="AH130" s="5">
        <f t="shared" ref="AH130:AH193" si="58">IF($U130&lt;3,IF($L130=$L$1,1,0),IF($L130=$L$1,$V130,0))</f>
        <v>1</v>
      </c>
      <c r="AI130" s="5">
        <f t="shared" ref="AI130:AI193" si="59">IF($U130&lt;3,IF($M130=$M$1,1,0),IF($M130=$M$1,$V130,0))</f>
        <v>0</v>
      </c>
      <c r="AJ130" s="5">
        <f t="shared" ref="AJ130:AJ193" si="60">IF($U130&lt;3,IF($N130=$N$1,1,0),IF($N130=$N$1,$V130,0))</f>
        <v>0</v>
      </c>
      <c r="AK130" s="5">
        <f t="shared" ref="AK130:AK193" si="61">IF($U130&lt;3,IF($O130=$O$1,1,0),IF($O130=$O$1,$V130,0))</f>
        <v>0</v>
      </c>
      <c r="AL130" s="5">
        <f t="shared" ref="AL130:AL193" si="62">IF($U130&lt;3,IF($P130=$P$1,1,0),IF($P130=$P$1,$V130,0))</f>
        <v>0</v>
      </c>
      <c r="AM130" s="5">
        <f t="shared" ref="AM130:AM193" si="63">IF($U130&lt;3,IF($Q130=$Q$1,1,0),IF($Q130=$Q$1,$V130,0))</f>
        <v>0</v>
      </c>
      <c r="AN130" s="5">
        <f t="shared" ref="AN130:AN193" si="64">IF($U130&lt;3,IF($R130=$R$1,1,0),IF($R130=$R$1,$V130,0))</f>
        <v>1</v>
      </c>
      <c r="AO130" s="5">
        <f t="shared" ref="AO130:AO193" si="65">IF($U130&lt;3,IF($S130=$S$1,1,0),IF($S130=$S$1,$V130,0))</f>
        <v>0</v>
      </c>
      <c r="AR130" s="5">
        <f t="shared" ref="AR130:AR193" si="66">SUM(X130:AP130)</f>
        <v>3</v>
      </c>
      <c r="AS130" s="5">
        <f t="shared" ref="AS130:AS193" si="67">U130</f>
        <v>3</v>
      </c>
      <c r="AT130" s="5" t="str">
        <f t="shared" ref="AT130:AT193" si="68">IF(AR130=AS130,"Correct",IF(AR130=3,"Correct","Wrong"))</f>
        <v>Correct</v>
      </c>
      <c r="AU130" s="5" t="s">
        <v>94</v>
      </c>
      <c r="AV130" s="5">
        <v>36</v>
      </c>
      <c r="AW130" s="5" t="s">
        <v>95</v>
      </c>
      <c r="AX130" s="5" t="s">
        <v>131</v>
      </c>
      <c r="AY130" s="5"/>
      <c r="AZ130" s="5" t="s">
        <v>102</v>
      </c>
      <c r="BA130" s="5" t="s">
        <v>355</v>
      </c>
      <c r="BB130" s="5" t="s">
        <v>108</v>
      </c>
      <c r="BC130" s="5" t="s">
        <v>110</v>
      </c>
      <c r="BD130" s="5" t="s">
        <v>101</v>
      </c>
      <c r="BE130" s="5" t="s">
        <v>102</v>
      </c>
      <c r="BF130" s="5" t="s">
        <v>92</v>
      </c>
      <c r="BG130" s="5" t="s">
        <v>102</v>
      </c>
      <c r="BH130" s="54" t="s">
        <v>261</v>
      </c>
    </row>
    <row r="131" spans="1:60" x14ac:dyDescent="0.25">
      <c r="A131" s="1">
        <v>130</v>
      </c>
      <c r="B131" s="1" t="s">
        <v>50</v>
      </c>
      <c r="C131" s="1"/>
      <c r="D131" s="1"/>
      <c r="E131" s="1"/>
      <c r="F131" s="1"/>
      <c r="G131" s="1"/>
      <c r="H131" s="1"/>
      <c r="I131" s="1" t="s">
        <v>56</v>
      </c>
      <c r="J131" s="1"/>
      <c r="K131" s="1"/>
      <c r="L131" s="1"/>
      <c r="M131" s="1"/>
      <c r="N131" s="1"/>
      <c r="O131" s="1"/>
      <c r="P131" s="1"/>
      <c r="Q131" s="1"/>
      <c r="R131" s="1" t="s">
        <v>63</v>
      </c>
      <c r="S131" s="1"/>
      <c r="T131" s="1"/>
      <c r="U131" s="5">
        <f t="shared" si="46"/>
        <v>3</v>
      </c>
      <c r="V131" s="5">
        <f t="shared" si="47"/>
        <v>1</v>
      </c>
      <c r="W131" s="16"/>
      <c r="X131" s="5">
        <f t="shared" si="48"/>
        <v>1</v>
      </c>
      <c r="Y131" s="5">
        <f t="shared" si="49"/>
        <v>0</v>
      </c>
      <c r="Z131" s="5">
        <f t="shared" si="50"/>
        <v>0</v>
      </c>
      <c r="AA131" s="5">
        <f t="shared" si="51"/>
        <v>0</v>
      </c>
      <c r="AB131" s="5">
        <f t="shared" si="52"/>
        <v>0</v>
      </c>
      <c r="AC131" s="5">
        <f t="shared" si="53"/>
        <v>0</v>
      </c>
      <c r="AD131" s="5">
        <f t="shared" si="54"/>
        <v>0</v>
      </c>
      <c r="AE131" s="5">
        <f t="shared" si="55"/>
        <v>1</v>
      </c>
      <c r="AF131" s="5">
        <f t="shared" si="56"/>
        <v>0</v>
      </c>
      <c r="AG131" s="5">
        <f t="shared" si="57"/>
        <v>0</v>
      </c>
      <c r="AH131" s="5">
        <f t="shared" si="58"/>
        <v>0</v>
      </c>
      <c r="AI131" s="5">
        <f t="shared" si="59"/>
        <v>0</v>
      </c>
      <c r="AJ131" s="5">
        <f t="shared" si="60"/>
        <v>0</v>
      </c>
      <c r="AK131" s="5">
        <f t="shared" si="61"/>
        <v>0</v>
      </c>
      <c r="AL131" s="5">
        <f t="shared" si="62"/>
        <v>0</v>
      </c>
      <c r="AM131" s="5">
        <f t="shared" si="63"/>
        <v>0</v>
      </c>
      <c r="AN131" s="5">
        <f t="shared" si="64"/>
        <v>1</v>
      </c>
      <c r="AO131" s="5">
        <f t="shared" si="65"/>
        <v>0</v>
      </c>
      <c r="AR131" s="5">
        <f t="shared" si="66"/>
        <v>3</v>
      </c>
      <c r="AS131" s="5">
        <f t="shared" si="67"/>
        <v>3</v>
      </c>
      <c r="AT131" s="5" t="str">
        <f t="shared" si="68"/>
        <v>Correct</v>
      </c>
      <c r="AU131" s="53" t="s">
        <v>94</v>
      </c>
      <c r="AV131" s="53">
        <v>43</v>
      </c>
      <c r="AW131" s="53" t="s">
        <v>95</v>
      </c>
      <c r="AX131" s="53" t="s">
        <v>131</v>
      </c>
      <c r="AY131" s="53" t="s">
        <v>97</v>
      </c>
      <c r="AZ131" s="53" t="s">
        <v>98</v>
      </c>
      <c r="BA131" s="53" t="s">
        <v>88</v>
      </c>
      <c r="BB131" s="53" t="s">
        <v>99</v>
      </c>
      <c r="BC131" s="53" t="s">
        <v>110</v>
      </c>
      <c r="BD131" s="53" t="s">
        <v>125</v>
      </c>
      <c r="BE131" s="53" t="s">
        <v>102</v>
      </c>
      <c r="BF131" s="53"/>
      <c r="BG131" s="53" t="s">
        <v>102</v>
      </c>
      <c r="BH131" s="55" t="s">
        <v>261</v>
      </c>
    </row>
    <row r="132" spans="1:60" x14ac:dyDescent="0.25">
      <c r="A132" s="1">
        <v>131</v>
      </c>
      <c r="B132" s="1" t="s">
        <v>50</v>
      </c>
      <c r="C132" s="1"/>
      <c r="D132" s="1" t="s">
        <v>52</v>
      </c>
      <c r="E132" s="1"/>
      <c r="F132" s="1"/>
      <c r="G132" s="1"/>
      <c r="H132" s="1"/>
      <c r="I132" s="1"/>
      <c r="J132" s="1"/>
      <c r="K132" s="1"/>
      <c r="L132" s="1"/>
      <c r="M132" s="1"/>
      <c r="N132" s="1" t="s">
        <v>26</v>
      </c>
      <c r="O132" s="1"/>
      <c r="P132" s="1"/>
      <c r="Q132" s="1"/>
      <c r="R132" s="1"/>
      <c r="S132" s="1"/>
      <c r="T132" s="1"/>
      <c r="U132" s="5">
        <f t="shared" si="46"/>
        <v>3</v>
      </c>
      <c r="V132" s="5">
        <f t="shared" si="47"/>
        <v>1</v>
      </c>
      <c r="W132" s="16"/>
      <c r="X132" s="5">
        <f t="shared" si="48"/>
        <v>1</v>
      </c>
      <c r="Y132" s="5">
        <f t="shared" si="49"/>
        <v>0</v>
      </c>
      <c r="Z132" s="5">
        <f t="shared" si="50"/>
        <v>1</v>
      </c>
      <c r="AA132" s="5">
        <f t="shared" si="51"/>
        <v>0</v>
      </c>
      <c r="AB132" s="5">
        <f t="shared" si="52"/>
        <v>0</v>
      </c>
      <c r="AC132" s="5">
        <f t="shared" si="53"/>
        <v>0</v>
      </c>
      <c r="AD132" s="5">
        <f t="shared" si="54"/>
        <v>0</v>
      </c>
      <c r="AE132" s="5">
        <f t="shared" si="55"/>
        <v>0</v>
      </c>
      <c r="AF132" s="5">
        <f t="shared" si="56"/>
        <v>0</v>
      </c>
      <c r="AG132" s="5">
        <f t="shared" si="57"/>
        <v>0</v>
      </c>
      <c r="AH132" s="5">
        <f t="shared" si="58"/>
        <v>0</v>
      </c>
      <c r="AI132" s="5">
        <f t="shared" si="59"/>
        <v>0</v>
      </c>
      <c r="AJ132" s="5">
        <f t="shared" si="60"/>
        <v>1</v>
      </c>
      <c r="AK132" s="5">
        <f t="shared" si="61"/>
        <v>0</v>
      </c>
      <c r="AL132" s="5">
        <f t="shared" si="62"/>
        <v>0</v>
      </c>
      <c r="AM132" s="5">
        <f t="shared" si="63"/>
        <v>0</v>
      </c>
      <c r="AN132" s="5">
        <f t="shared" si="64"/>
        <v>0</v>
      </c>
      <c r="AO132" s="5">
        <f t="shared" si="65"/>
        <v>0</v>
      </c>
      <c r="AR132" s="5">
        <f t="shared" si="66"/>
        <v>3</v>
      </c>
      <c r="AS132" s="5">
        <f t="shared" si="67"/>
        <v>3</v>
      </c>
      <c r="AT132" s="5" t="str">
        <f t="shared" si="68"/>
        <v>Correct</v>
      </c>
      <c r="AU132" s="5" t="s">
        <v>94</v>
      </c>
      <c r="AV132" s="5">
        <v>32</v>
      </c>
      <c r="AW132" s="5" t="s">
        <v>95</v>
      </c>
      <c r="AX132" s="5" t="s">
        <v>131</v>
      </c>
      <c r="AY132" s="5" t="s">
        <v>97</v>
      </c>
      <c r="AZ132" s="5" t="s">
        <v>98</v>
      </c>
      <c r="BA132" s="5" t="s">
        <v>80</v>
      </c>
      <c r="BB132" s="5" t="s">
        <v>114</v>
      </c>
      <c r="BC132" s="5" t="s">
        <v>110</v>
      </c>
      <c r="BD132" s="5" t="s">
        <v>101</v>
      </c>
      <c r="BE132" s="5" t="s">
        <v>102</v>
      </c>
      <c r="BF132" s="5" t="s">
        <v>92</v>
      </c>
      <c r="BG132" s="5" t="s">
        <v>102</v>
      </c>
      <c r="BH132" s="54" t="s">
        <v>261</v>
      </c>
    </row>
    <row r="133" spans="1:60" x14ac:dyDescent="0.25">
      <c r="A133" s="1">
        <v>132</v>
      </c>
      <c r="B133" s="1"/>
      <c r="C133" s="1"/>
      <c r="D133" s="1"/>
      <c r="E133" s="1" t="s">
        <v>20</v>
      </c>
      <c r="F133" s="1"/>
      <c r="G133" s="1"/>
      <c r="H133" s="1"/>
      <c r="I133" s="1"/>
      <c r="J133" s="1"/>
      <c r="K133" s="1"/>
      <c r="L133" s="1"/>
      <c r="M133" s="1"/>
      <c r="N133" s="1" t="s">
        <v>26</v>
      </c>
      <c r="O133" s="1"/>
      <c r="P133" s="1" t="s">
        <v>61</v>
      </c>
      <c r="Q133" s="1"/>
      <c r="R133" s="1"/>
      <c r="S133" s="1" t="s">
        <v>64</v>
      </c>
      <c r="T133" s="1"/>
      <c r="U133" s="5">
        <f t="shared" si="46"/>
        <v>4</v>
      </c>
      <c r="V133" s="5">
        <f t="shared" si="47"/>
        <v>0.75</v>
      </c>
      <c r="W133" s="16"/>
      <c r="X133" s="5">
        <f t="shared" si="48"/>
        <v>0</v>
      </c>
      <c r="Y133" s="5">
        <f t="shared" si="49"/>
        <v>0</v>
      </c>
      <c r="Z133" s="5">
        <f t="shared" si="50"/>
        <v>0</v>
      </c>
      <c r="AA133" s="5">
        <f t="shared" si="51"/>
        <v>0.75</v>
      </c>
      <c r="AB133" s="5">
        <f t="shared" si="52"/>
        <v>0</v>
      </c>
      <c r="AC133" s="5">
        <f t="shared" si="53"/>
        <v>0</v>
      </c>
      <c r="AD133" s="5">
        <f t="shared" si="54"/>
        <v>0</v>
      </c>
      <c r="AE133" s="5">
        <f t="shared" si="55"/>
        <v>0</v>
      </c>
      <c r="AF133" s="5">
        <f t="shared" si="56"/>
        <v>0</v>
      </c>
      <c r="AG133" s="5">
        <f t="shared" si="57"/>
        <v>0</v>
      </c>
      <c r="AH133" s="5">
        <f t="shared" si="58"/>
        <v>0</v>
      </c>
      <c r="AI133" s="5">
        <f t="shared" si="59"/>
        <v>0</v>
      </c>
      <c r="AJ133" s="5">
        <f t="shared" si="60"/>
        <v>0.75</v>
      </c>
      <c r="AK133" s="5">
        <f t="shared" si="61"/>
        <v>0</v>
      </c>
      <c r="AL133" s="5">
        <f t="shared" si="62"/>
        <v>0.75</v>
      </c>
      <c r="AM133" s="5">
        <f t="shared" si="63"/>
        <v>0</v>
      </c>
      <c r="AN133" s="5">
        <f t="shared" si="64"/>
        <v>0</v>
      </c>
      <c r="AO133" s="5">
        <f t="shared" si="65"/>
        <v>0.75</v>
      </c>
      <c r="AR133" s="5">
        <f t="shared" si="66"/>
        <v>3</v>
      </c>
      <c r="AS133" s="5">
        <f t="shared" si="67"/>
        <v>4</v>
      </c>
      <c r="AT133" s="5" t="str">
        <f t="shared" si="68"/>
        <v>Correct</v>
      </c>
      <c r="AU133" s="53" t="s">
        <v>94</v>
      </c>
      <c r="AV133" s="53">
        <v>30</v>
      </c>
      <c r="AW133" s="53" t="s">
        <v>95</v>
      </c>
      <c r="AX133" s="53" t="s">
        <v>131</v>
      </c>
      <c r="AY133" s="53" t="s">
        <v>97</v>
      </c>
      <c r="AZ133" s="53" t="s">
        <v>98</v>
      </c>
      <c r="BA133" s="53" t="s">
        <v>80</v>
      </c>
      <c r="BB133" s="53" t="s">
        <v>99</v>
      </c>
      <c r="BC133" s="53" t="s">
        <v>103</v>
      </c>
      <c r="BD133" s="53" t="s">
        <v>101</v>
      </c>
      <c r="BE133" s="53" t="s">
        <v>102</v>
      </c>
      <c r="BF133" s="53" t="s">
        <v>92</v>
      </c>
      <c r="BG133" s="53" t="s">
        <v>102</v>
      </c>
      <c r="BH133" s="55" t="s">
        <v>261</v>
      </c>
    </row>
    <row r="134" spans="1:60" x14ac:dyDescent="0.25">
      <c r="A134" s="1">
        <v>133</v>
      </c>
      <c r="B134" s="1" t="s">
        <v>50</v>
      </c>
      <c r="C134" s="1"/>
      <c r="D134" s="1"/>
      <c r="E134" s="1"/>
      <c r="F134" s="1"/>
      <c r="G134" s="1"/>
      <c r="H134" s="1"/>
      <c r="I134" s="1"/>
      <c r="J134" s="1"/>
      <c r="K134" s="1"/>
      <c r="L134" s="1"/>
      <c r="M134" s="1"/>
      <c r="N134" s="1" t="s">
        <v>26</v>
      </c>
      <c r="O134" s="1"/>
      <c r="P134" s="1"/>
      <c r="Q134" s="1"/>
      <c r="R134" s="1"/>
      <c r="S134" s="1"/>
      <c r="T134" s="1"/>
      <c r="U134" s="5">
        <f t="shared" si="46"/>
        <v>2</v>
      </c>
      <c r="V134" s="5">
        <f t="shared" si="47"/>
        <v>1.5</v>
      </c>
      <c r="W134" s="16"/>
      <c r="X134" s="5">
        <f t="shared" si="48"/>
        <v>1</v>
      </c>
      <c r="Y134" s="5">
        <f t="shared" si="49"/>
        <v>0</v>
      </c>
      <c r="Z134" s="5">
        <f t="shared" si="50"/>
        <v>0</v>
      </c>
      <c r="AA134" s="5">
        <f t="shared" si="51"/>
        <v>0</v>
      </c>
      <c r="AB134" s="5">
        <f t="shared" si="52"/>
        <v>0</v>
      </c>
      <c r="AC134" s="5">
        <f t="shared" si="53"/>
        <v>0</v>
      </c>
      <c r="AD134" s="5">
        <f t="shared" si="54"/>
        <v>0</v>
      </c>
      <c r="AE134" s="5">
        <f t="shared" si="55"/>
        <v>0</v>
      </c>
      <c r="AF134" s="5">
        <f t="shared" si="56"/>
        <v>0</v>
      </c>
      <c r="AG134" s="5">
        <f t="shared" si="57"/>
        <v>0</v>
      </c>
      <c r="AH134" s="5">
        <f t="shared" si="58"/>
        <v>0</v>
      </c>
      <c r="AI134" s="5">
        <f t="shared" si="59"/>
        <v>0</v>
      </c>
      <c r="AJ134" s="5">
        <f t="shared" si="60"/>
        <v>1</v>
      </c>
      <c r="AK134" s="5">
        <f t="shared" si="61"/>
        <v>0</v>
      </c>
      <c r="AL134" s="5">
        <f t="shared" si="62"/>
        <v>0</v>
      </c>
      <c r="AM134" s="5">
        <f t="shared" si="63"/>
        <v>0</v>
      </c>
      <c r="AN134" s="5">
        <f t="shared" si="64"/>
        <v>0</v>
      </c>
      <c r="AO134" s="5">
        <f t="shared" si="65"/>
        <v>0</v>
      </c>
      <c r="AR134" s="5">
        <f t="shared" si="66"/>
        <v>2</v>
      </c>
      <c r="AS134" s="5">
        <f t="shared" si="67"/>
        <v>2</v>
      </c>
      <c r="AT134" s="5" t="str">
        <f t="shared" si="68"/>
        <v>Correct</v>
      </c>
      <c r="AU134" s="5" t="s">
        <v>105</v>
      </c>
      <c r="AV134" s="5">
        <v>40</v>
      </c>
      <c r="AW134" s="5" t="s">
        <v>95</v>
      </c>
      <c r="AX134" s="5" t="s">
        <v>131</v>
      </c>
      <c r="AY134" s="5" t="s">
        <v>97</v>
      </c>
      <c r="AZ134" s="5" t="s">
        <v>98</v>
      </c>
      <c r="BA134" s="5" t="s">
        <v>80</v>
      </c>
      <c r="BB134" s="5" t="s">
        <v>114</v>
      </c>
      <c r="BC134" s="5" t="s">
        <v>120</v>
      </c>
      <c r="BD134" s="5" t="s">
        <v>101</v>
      </c>
      <c r="BE134" s="5" t="s">
        <v>102</v>
      </c>
      <c r="BF134" s="5" t="s">
        <v>92</v>
      </c>
      <c r="BG134" s="5"/>
      <c r="BH134" s="54" t="s">
        <v>261</v>
      </c>
    </row>
    <row r="135" spans="1:60" x14ac:dyDescent="0.25">
      <c r="A135" s="1">
        <v>134</v>
      </c>
      <c r="B135" s="1"/>
      <c r="C135" s="1" t="s">
        <v>51</v>
      </c>
      <c r="D135" s="1" t="s">
        <v>52</v>
      </c>
      <c r="E135" s="1"/>
      <c r="F135" s="1"/>
      <c r="G135" s="1" t="s">
        <v>54</v>
      </c>
      <c r="H135" s="1"/>
      <c r="I135" s="1"/>
      <c r="J135" s="1"/>
      <c r="K135" s="1" t="s">
        <v>58</v>
      </c>
      <c r="L135" s="1" t="s">
        <v>59</v>
      </c>
      <c r="M135" s="1"/>
      <c r="N135" s="1" t="s">
        <v>26</v>
      </c>
      <c r="O135" s="1"/>
      <c r="P135" s="1"/>
      <c r="Q135" s="1"/>
      <c r="R135" s="1"/>
      <c r="S135" s="1"/>
      <c r="T135" s="1"/>
      <c r="U135" s="5">
        <f t="shared" si="46"/>
        <v>6</v>
      </c>
      <c r="V135" s="5">
        <f t="shared" si="47"/>
        <v>0.5</v>
      </c>
      <c r="W135" s="16"/>
      <c r="X135" s="5">
        <f t="shared" si="48"/>
        <v>0</v>
      </c>
      <c r="Y135" s="5">
        <f t="shared" si="49"/>
        <v>0.5</v>
      </c>
      <c r="Z135" s="5">
        <f t="shared" si="50"/>
        <v>0.5</v>
      </c>
      <c r="AA135" s="5">
        <f t="shared" si="51"/>
        <v>0</v>
      </c>
      <c r="AB135" s="5">
        <f t="shared" si="52"/>
        <v>0</v>
      </c>
      <c r="AC135" s="5">
        <f t="shared" si="53"/>
        <v>0.5</v>
      </c>
      <c r="AD135" s="5">
        <f t="shared" si="54"/>
        <v>0</v>
      </c>
      <c r="AE135" s="5">
        <f t="shared" si="55"/>
        <v>0</v>
      </c>
      <c r="AF135" s="5">
        <f t="shared" si="56"/>
        <v>0</v>
      </c>
      <c r="AG135" s="5">
        <f t="shared" si="57"/>
        <v>0.5</v>
      </c>
      <c r="AH135" s="5">
        <f t="shared" si="58"/>
        <v>0.5</v>
      </c>
      <c r="AI135" s="5">
        <f t="shared" si="59"/>
        <v>0</v>
      </c>
      <c r="AJ135" s="5">
        <f t="shared" si="60"/>
        <v>0.5</v>
      </c>
      <c r="AK135" s="5">
        <f t="shared" si="61"/>
        <v>0</v>
      </c>
      <c r="AL135" s="5">
        <f t="shared" si="62"/>
        <v>0</v>
      </c>
      <c r="AM135" s="5">
        <f t="shared" si="63"/>
        <v>0</v>
      </c>
      <c r="AN135" s="5">
        <f t="shared" si="64"/>
        <v>0</v>
      </c>
      <c r="AO135" s="5">
        <f t="shared" si="65"/>
        <v>0</v>
      </c>
      <c r="AR135" s="5">
        <f t="shared" si="66"/>
        <v>3</v>
      </c>
      <c r="AS135" s="5">
        <f t="shared" si="67"/>
        <v>6</v>
      </c>
      <c r="AT135" s="5" t="str">
        <f t="shared" si="68"/>
        <v>Correct</v>
      </c>
      <c r="AU135" s="53" t="s">
        <v>105</v>
      </c>
      <c r="AV135" s="53">
        <v>50</v>
      </c>
      <c r="AW135" s="53" t="s">
        <v>95</v>
      </c>
      <c r="AX135" s="53" t="s">
        <v>131</v>
      </c>
      <c r="AY135" s="53" t="s">
        <v>97</v>
      </c>
      <c r="AZ135" s="53" t="s">
        <v>98</v>
      </c>
      <c r="BA135" s="53" t="s">
        <v>80</v>
      </c>
      <c r="BB135" s="53" t="s">
        <v>112</v>
      </c>
      <c r="BC135" s="53" t="s">
        <v>120</v>
      </c>
      <c r="BD135" s="53" t="s">
        <v>135</v>
      </c>
      <c r="BE135" s="53" t="s">
        <v>102</v>
      </c>
      <c r="BF135" s="53" t="s">
        <v>92</v>
      </c>
      <c r="BG135" s="53" t="s">
        <v>102</v>
      </c>
      <c r="BH135" s="55" t="s">
        <v>261</v>
      </c>
    </row>
    <row r="136" spans="1:60" x14ac:dyDescent="0.25">
      <c r="A136" s="1">
        <v>135</v>
      </c>
      <c r="B136" s="1" t="s">
        <v>50</v>
      </c>
      <c r="C136" s="1"/>
      <c r="D136" s="1"/>
      <c r="E136" s="1"/>
      <c r="F136" s="1" t="s">
        <v>53</v>
      </c>
      <c r="G136" s="1"/>
      <c r="H136" s="1" t="s">
        <v>55</v>
      </c>
      <c r="I136" s="1" t="s">
        <v>56</v>
      </c>
      <c r="J136" s="1" t="s">
        <v>57</v>
      </c>
      <c r="K136" s="1" t="s">
        <v>58</v>
      </c>
      <c r="L136" s="1" t="s">
        <v>59</v>
      </c>
      <c r="M136" s="1" t="s">
        <v>60</v>
      </c>
      <c r="N136" s="1" t="s">
        <v>26</v>
      </c>
      <c r="O136" s="1"/>
      <c r="P136" s="1"/>
      <c r="Q136" s="1"/>
      <c r="R136" s="1" t="s">
        <v>63</v>
      </c>
      <c r="S136" s="1" t="s">
        <v>64</v>
      </c>
      <c r="T136" s="1"/>
      <c r="U136" s="5">
        <f t="shared" si="46"/>
        <v>11</v>
      </c>
      <c r="V136" s="5">
        <f t="shared" si="47"/>
        <v>0.27272727272727271</v>
      </c>
      <c r="W136" s="16"/>
      <c r="X136" s="5">
        <f t="shared" si="48"/>
        <v>0.27272727272727271</v>
      </c>
      <c r="Y136" s="5">
        <f t="shared" si="49"/>
        <v>0</v>
      </c>
      <c r="Z136" s="5">
        <f t="shared" si="50"/>
        <v>0</v>
      </c>
      <c r="AA136" s="5">
        <f t="shared" si="51"/>
        <v>0</v>
      </c>
      <c r="AB136" s="5">
        <f t="shared" si="52"/>
        <v>0.27272727272727271</v>
      </c>
      <c r="AC136" s="5">
        <f t="shared" si="53"/>
        <v>0</v>
      </c>
      <c r="AD136" s="5">
        <f t="shared" si="54"/>
        <v>0.27272727272727271</v>
      </c>
      <c r="AE136" s="5">
        <f t="shared" si="55"/>
        <v>0.27272727272727271</v>
      </c>
      <c r="AF136" s="5">
        <f t="shared" si="56"/>
        <v>0.27272727272727271</v>
      </c>
      <c r="AG136" s="5">
        <f t="shared" si="57"/>
        <v>0.27272727272727271</v>
      </c>
      <c r="AH136" s="5">
        <f t="shared" si="58"/>
        <v>0.27272727272727271</v>
      </c>
      <c r="AI136" s="5">
        <f t="shared" si="59"/>
        <v>0.27272727272727271</v>
      </c>
      <c r="AJ136" s="5">
        <f t="shared" si="60"/>
        <v>0.27272727272727271</v>
      </c>
      <c r="AK136" s="5">
        <f t="shared" si="61"/>
        <v>0</v>
      </c>
      <c r="AL136" s="5">
        <f t="shared" si="62"/>
        <v>0</v>
      </c>
      <c r="AM136" s="5">
        <f t="shared" si="63"/>
        <v>0</v>
      </c>
      <c r="AN136" s="5">
        <f t="shared" si="64"/>
        <v>0.27272727272727271</v>
      </c>
      <c r="AO136" s="5">
        <f t="shared" si="65"/>
        <v>0.27272727272727271</v>
      </c>
      <c r="AR136" s="5">
        <f t="shared" si="66"/>
        <v>2.9999999999999991</v>
      </c>
      <c r="AS136" s="5">
        <f t="shared" si="67"/>
        <v>11</v>
      </c>
      <c r="AT136" s="5" t="str">
        <f t="shared" si="68"/>
        <v>Correct</v>
      </c>
      <c r="AU136" s="5" t="s">
        <v>94</v>
      </c>
      <c r="AV136" s="5">
        <v>62</v>
      </c>
      <c r="AW136" s="5" t="s">
        <v>95</v>
      </c>
      <c r="AX136" s="5" t="s">
        <v>131</v>
      </c>
      <c r="AY136" s="5" t="s">
        <v>97</v>
      </c>
      <c r="AZ136" s="5" t="s">
        <v>98</v>
      </c>
      <c r="BA136" s="5" t="s">
        <v>353</v>
      </c>
      <c r="BB136" s="5" t="s">
        <v>108</v>
      </c>
      <c r="BC136" s="5" t="s">
        <v>110</v>
      </c>
      <c r="BD136" s="5" t="s">
        <v>135</v>
      </c>
      <c r="BE136" s="5" t="s">
        <v>102</v>
      </c>
      <c r="BF136" s="5" t="s">
        <v>92</v>
      </c>
      <c r="BG136" s="5" t="s">
        <v>102</v>
      </c>
      <c r="BH136" s="54" t="s">
        <v>261</v>
      </c>
    </row>
    <row r="137" spans="1:60" x14ac:dyDescent="0.25">
      <c r="A137" s="1">
        <v>136</v>
      </c>
      <c r="B137" s="1"/>
      <c r="C137" s="1"/>
      <c r="D137" s="1"/>
      <c r="E137" s="1"/>
      <c r="F137" s="1"/>
      <c r="G137" s="1" t="s">
        <v>54</v>
      </c>
      <c r="H137" s="1"/>
      <c r="I137" s="1"/>
      <c r="J137" s="1"/>
      <c r="K137" s="1"/>
      <c r="L137" s="1"/>
      <c r="M137" s="1"/>
      <c r="N137" s="1"/>
      <c r="O137" s="1"/>
      <c r="P137" s="1"/>
      <c r="Q137" s="1" t="s">
        <v>62</v>
      </c>
      <c r="R137" s="1" t="s">
        <v>63</v>
      </c>
      <c r="S137" s="1"/>
      <c r="T137" s="1"/>
      <c r="U137" s="5">
        <f t="shared" si="46"/>
        <v>3</v>
      </c>
      <c r="V137" s="5">
        <f t="shared" si="47"/>
        <v>1</v>
      </c>
      <c r="W137" s="16"/>
      <c r="X137" s="5">
        <f t="shared" si="48"/>
        <v>0</v>
      </c>
      <c r="Y137" s="5">
        <f t="shared" si="49"/>
        <v>0</v>
      </c>
      <c r="Z137" s="5">
        <f t="shared" si="50"/>
        <v>0</v>
      </c>
      <c r="AA137" s="5">
        <f t="shared" si="51"/>
        <v>0</v>
      </c>
      <c r="AB137" s="5">
        <f t="shared" si="52"/>
        <v>0</v>
      </c>
      <c r="AC137" s="5">
        <f t="shared" si="53"/>
        <v>1</v>
      </c>
      <c r="AD137" s="5">
        <f t="shared" si="54"/>
        <v>0</v>
      </c>
      <c r="AE137" s="5">
        <f t="shared" si="55"/>
        <v>0</v>
      </c>
      <c r="AF137" s="5">
        <f t="shared" si="56"/>
        <v>0</v>
      </c>
      <c r="AG137" s="5">
        <f t="shared" si="57"/>
        <v>0</v>
      </c>
      <c r="AH137" s="5">
        <f t="shared" si="58"/>
        <v>0</v>
      </c>
      <c r="AI137" s="5">
        <f t="shared" si="59"/>
        <v>0</v>
      </c>
      <c r="AJ137" s="5">
        <f t="shared" si="60"/>
        <v>0</v>
      </c>
      <c r="AK137" s="5">
        <f t="shared" si="61"/>
        <v>0</v>
      </c>
      <c r="AL137" s="5">
        <f t="shared" si="62"/>
        <v>0</v>
      </c>
      <c r="AM137" s="5">
        <f t="shared" si="63"/>
        <v>1</v>
      </c>
      <c r="AN137" s="5">
        <f t="shared" si="64"/>
        <v>1</v>
      </c>
      <c r="AO137" s="5">
        <f t="shared" si="65"/>
        <v>0</v>
      </c>
      <c r="AR137" s="5">
        <f t="shared" si="66"/>
        <v>3</v>
      </c>
      <c r="AS137" s="5">
        <f t="shared" si="67"/>
        <v>3</v>
      </c>
      <c r="AT137" s="5" t="str">
        <f t="shared" si="68"/>
        <v>Correct</v>
      </c>
      <c r="AU137" s="53" t="s">
        <v>105</v>
      </c>
      <c r="AV137" s="53">
        <v>37</v>
      </c>
      <c r="AW137" s="53" t="s">
        <v>115</v>
      </c>
      <c r="AX137" s="53" t="s">
        <v>319</v>
      </c>
      <c r="AY137" s="53" t="s">
        <v>97</v>
      </c>
      <c r="AZ137" s="53" t="s">
        <v>98</v>
      </c>
      <c r="BA137" s="53" t="s">
        <v>350</v>
      </c>
      <c r="BB137" s="53" t="s">
        <v>108</v>
      </c>
      <c r="BC137" s="53" t="s">
        <v>120</v>
      </c>
      <c r="BD137" s="53" t="s">
        <v>101</v>
      </c>
      <c r="BE137" s="53" t="s">
        <v>102</v>
      </c>
      <c r="BF137" s="53" t="s">
        <v>92</v>
      </c>
      <c r="BG137" s="53" t="s">
        <v>102</v>
      </c>
      <c r="BH137" s="55" t="s">
        <v>261</v>
      </c>
    </row>
    <row r="138" spans="1:60" x14ac:dyDescent="0.25">
      <c r="A138" s="1">
        <v>137</v>
      </c>
      <c r="B138" s="1" t="s">
        <v>50</v>
      </c>
      <c r="C138" s="1"/>
      <c r="D138" s="1"/>
      <c r="E138" s="1"/>
      <c r="F138" s="1"/>
      <c r="G138" s="1"/>
      <c r="H138" s="1" t="s">
        <v>55</v>
      </c>
      <c r="I138" s="1"/>
      <c r="J138" s="1"/>
      <c r="K138" s="1"/>
      <c r="L138" s="1"/>
      <c r="M138" s="1"/>
      <c r="N138" s="1" t="s">
        <v>26</v>
      </c>
      <c r="O138" s="1"/>
      <c r="P138" s="1"/>
      <c r="Q138" s="1"/>
      <c r="R138" s="1"/>
      <c r="S138" s="1"/>
      <c r="T138" s="1"/>
      <c r="U138" s="5">
        <f t="shared" si="46"/>
        <v>3</v>
      </c>
      <c r="V138" s="5">
        <f t="shared" si="47"/>
        <v>1</v>
      </c>
      <c r="W138" s="16"/>
      <c r="X138" s="5">
        <f t="shared" si="48"/>
        <v>1</v>
      </c>
      <c r="Y138" s="5">
        <f t="shared" si="49"/>
        <v>0</v>
      </c>
      <c r="Z138" s="5">
        <f t="shared" si="50"/>
        <v>0</v>
      </c>
      <c r="AA138" s="5">
        <f t="shared" si="51"/>
        <v>0</v>
      </c>
      <c r="AB138" s="5">
        <f t="shared" si="52"/>
        <v>0</v>
      </c>
      <c r="AC138" s="5">
        <f t="shared" si="53"/>
        <v>0</v>
      </c>
      <c r="AD138" s="5">
        <f t="shared" si="54"/>
        <v>1</v>
      </c>
      <c r="AE138" s="5">
        <f t="shared" si="55"/>
        <v>0</v>
      </c>
      <c r="AF138" s="5">
        <f t="shared" si="56"/>
        <v>0</v>
      </c>
      <c r="AG138" s="5">
        <f t="shared" si="57"/>
        <v>0</v>
      </c>
      <c r="AH138" s="5">
        <f t="shared" si="58"/>
        <v>0</v>
      </c>
      <c r="AI138" s="5">
        <f t="shared" si="59"/>
        <v>0</v>
      </c>
      <c r="AJ138" s="5">
        <f t="shared" si="60"/>
        <v>1</v>
      </c>
      <c r="AK138" s="5">
        <f t="shared" si="61"/>
        <v>0</v>
      </c>
      <c r="AL138" s="5">
        <f t="shared" si="62"/>
        <v>0</v>
      </c>
      <c r="AM138" s="5">
        <f t="shared" si="63"/>
        <v>0</v>
      </c>
      <c r="AN138" s="5">
        <f t="shared" si="64"/>
        <v>0</v>
      </c>
      <c r="AO138" s="5">
        <f t="shared" si="65"/>
        <v>0</v>
      </c>
      <c r="AR138" s="5">
        <f t="shared" si="66"/>
        <v>3</v>
      </c>
      <c r="AS138" s="5">
        <f t="shared" si="67"/>
        <v>3</v>
      </c>
      <c r="AT138" s="5" t="str">
        <f t="shared" si="68"/>
        <v>Correct</v>
      </c>
      <c r="AU138" s="5" t="s">
        <v>94</v>
      </c>
      <c r="AV138" s="5">
        <v>38</v>
      </c>
      <c r="AW138" s="5" t="s">
        <v>115</v>
      </c>
      <c r="AX138" s="5" t="s">
        <v>317</v>
      </c>
      <c r="AY138" s="5" t="s">
        <v>97</v>
      </c>
      <c r="AZ138" s="5" t="s">
        <v>98</v>
      </c>
      <c r="BA138" s="5" t="s">
        <v>80</v>
      </c>
      <c r="BB138" s="5" t="s">
        <v>112</v>
      </c>
      <c r="BC138" s="5" t="s">
        <v>110</v>
      </c>
      <c r="BD138" s="5" t="s">
        <v>101</v>
      </c>
      <c r="BE138" s="5" t="s">
        <v>102</v>
      </c>
      <c r="BF138" s="5" t="s">
        <v>92</v>
      </c>
      <c r="BG138" s="5" t="s">
        <v>102</v>
      </c>
      <c r="BH138" s="54" t="s">
        <v>258</v>
      </c>
    </row>
    <row r="139" spans="1:60" x14ac:dyDescent="0.25">
      <c r="A139" s="1">
        <v>138</v>
      </c>
      <c r="B139" s="1" t="s">
        <v>50</v>
      </c>
      <c r="C139" s="1" t="s">
        <v>51</v>
      </c>
      <c r="D139" s="1"/>
      <c r="E139" s="1" t="s">
        <v>20</v>
      </c>
      <c r="F139" s="1"/>
      <c r="G139" s="1"/>
      <c r="H139" s="1"/>
      <c r="I139" s="1"/>
      <c r="J139" s="1"/>
      <c r="K139" s="1"/>
      <c r="L139" s="1" t="s">
        <v>59</v>
      </c>
      <c r="M139" s="1"/>
      <c r="N139" s="1"/>
      <c r="O139" s="1"/>
      <c r="P139" s="1"/>
      <c r="Q139" s="1"/>
      <c r="R139" s="1"/>
      <c r="S139" s="1"/>
      <c r="T139" s="1"/>
      <c r="U139" s="5">
        <f t="shared" si="46"/>
        <v>4</v>
      </c>
      <c r="V139" s="5">
        <f t="shared" si="47"/>
        <v>0.75</v>
      </c>
      <c r="W139" s="16"/>
      <c r="X139" s="5">
        <f t="shared" si="48"/>
        <v>0.75</v>
      </c>
      <c r="Y139" s="5">
        <f t="shared" si="49"/>
        <v>0.75</v>
      </c>
      <c r="Z139" s="5">
        <f t="shared" si="50"/>
        <v>0</v>
      </c>
      <c r="AA139" s="5">
        <f t="shared" si="51"/>
        <v>0.75</v>
      </c>
      <c r="AB139" s="5">
        <f t="shared" si="52"/>
        <v>0</v>
      </c>
      <c r="AC139" s="5">
        <f t="shared" si="53"/>
        <v>0</v>
      </c>
      <c r="AD139" s="5">
        <f t="shared" si="54"/>
        <v>0</v>
      </c>
      <c r="AE139" s="5">
        <f t="shared" si="55"/>
        <v>0</v>
      </c>
      <c r="AF139" s="5">
        <f t="shared" si="56"/>
        <v>0</v>
      </c>
      <c r="AG139" s="5">
        <f t="shared" si="57"/>
        <v>0</v>
      </c>
      <c r="AH139" s="5">
        <f t="shared" si="58"/>
        <v>0.75</v>
      </c>
      <c r="AI139" s="5">
        <f t="shared" si="59"/>
        <v>0</v>
      </c>
      <c r="AJ139" s="5">
        <f t="shared" si="60"/>
        <v>0</v>
      </c>
      <c r="AK139" s="5">
        <f t="shared" si="61"/>
        <v>0</v>
      </c>
      <c r="AL139" s="5">
        <f t="shared" si="62"/>
        <v>0</v>
      </c>
      <c r="AM139" s="5">
        <f t="shared" si="63"/>
        <v>0</v>
      </c>
      <c r="AN139" s="5">
        <f t="shared" si="64"/>
        <v>0</v>
      </c>
      <c r="AO139" s="5">
        <f t="shared" si="65"/>
        <v>0</v>
      </c>
      <c r="AR139" s="5">
        <f t="shared" si="66"/>
        <v>3</v>
      </c>
      <c r="AS139" s="5">
        <f t="shared" si="67"/>
        <v>4</v>
      </c>
      <c r="AT139" s="5" t="str">
        <f t="shared" si="68"/>
        <v>Correct</v>
      </c>
      <c r="AU139" s="53" t="s">
        <v>105</v>
      </c>
      <c r="AV139" s="53">
        <v>68</v>
      </c>
      <c r="AW139" s="53" t="s">
        <v>115</v>
      </c>
      <c r="AX139" s="53"/>
      <c r="AY139" s="53"/>
      <c r="AZ139" s="53"/>
      <c r="BA139" s="53"/>
      <c r="BB139" s="53"/>
      <c r="BC139" s="53"/>
      <c r="BD139" s="53"/>
      <c r="BE139" s="53"/>
      <c r="BF139" s="53"/>
      <c r="BG139" s="53"/>
      <c r="BH139" s="55" t="s">
        <v>258</v>
      </c>
    </row>
    <row r="140" spans="1:60" x14ac:dyDescent="0.25">
      <c r="A140" s="1">
        <v>139</v>
      </c>
      <c r="B140" s="1" t="s">
        <v>50</v>
      </c>
      <c r="C140" s="1" t="s">
        <v>51</v>
      </c>
      <c r="D140" s="1" t="s">
        <v>52</v>
      </c>
      <c r="E140" s="1" t="s">
        <v>20</v>
      </c>
      <c r="F140" s="1" t="s">
        <v>53</v>
      </c>
      <c r="G140" s="1" t="s">
        <v>54</v>
      </c>
      <c r="H140" s="1" t="s">
        <v>55</v>
      </c>
      <c r="I140" s="1" t="s">
        <v>56</v>
      </c>
      <c r="J140" s="1" t="s">
        <v>57</v>
      </c>
      <c r="K140" s="1" t="s">
        <v>58</v>
      </c>
      <c r="L140" s="1" t="s">
        <v>59</v>
      </c>
      <c r="M140" s="1" t="s">
        <v>60</v>
      </c>
      <c r="N140" s="1" t="s">
        <v>26</v>
      </c>
      <c r="O140" s="1" t="s">
        <v>23</v>
      </c>
      <c r="P140" s="1"/>
      <c r="Q140" s="1" t="s">
        <v>62</v>
      </c>
      <c r="R140" s="1" t="s">
        <v>63</v>
      </c>
      <c r="S140" s="1" t="s">
        <v>64</v>
      </c>
      <c r="T140" s="1"/>
      <c r="U140" s="5">
        <f t="shared" si="46"/>
        <v>17</v>
      </c>
      <c r="V140" s="5">
        <f t="shared" si="47"/>
        <v>0.17647058823529413</v>
      </c>
      <c r="W140" s="16"/>
      <c r="X140" s="5">
        <f t="shared" si="48"/>
        <v>0.17647058823529413</v>
      </c>
      <c r="Y140" s="5">
        <f t="shared" si="49"/>
        <v>0.17647058823529413</v>
      </c>
      <c r="Z140" s="5">
        <f t="shared" si="50"/>
        <v>0.17647058823529413</v>
      </c>
      <c r="AA140" s="5">
        <f t="shared" si="51"/>
        <v>0.17647058823529413</v>
      </c>
      <c r="AB140" s="5">
        <f t="shared" si="52"/>
        <v>0.17647058823529413</v>
      </c>
      <c r="AC140" s="5">
        <f t="shared" si="53"/>
        <v>0.17647058823529413</v>
      </c>
      <c r="AD140" s="5">
        <f t="shared" si="54"/>
        <v>0.17647058823529413</v>
      </c>
      <c r="AE140" s="5">
        <f t="shared" si="55"/>
        <v>0.17647058823529413</v>
      </c>
      <c r="AF140" s="5">
        <f t="shared" si="56"/>
        <v>0.17647058823529413</v>
      </c>
      <c r="AG140" s="5">
        <f t="shared" si="57"/>
        <v>0.17647058823529413</v>
      </c>
      <c r="AH140" s="5">
        <f t="shared" si="58"/>
        <v>0.17647058823529413</v>
      </c>
      <c r="AI140" s="5">
        <f t="shared" si="59"/>
        <v>0.17647058823529413</v>
      </c>
      <c r="AJ140" s="5">
        <f t="shared" si="60"/>
        <v>0.17647058823529413</v>
      </c>
      <c r="AK140" s="5">
        <f t="shared" si="61"/>
        <v>0.17647058823529413</v>
      </c>
      <c r="AL140" s="5">
        <f t="shared" si="62"/>
        <v>0</v>
      </c>
      <c r="AM140" s="5">
        <f t="shared" si="63"/>
        <v>0.17647058823529413</v>
      </c>
      <c r="AN140" s="5">
        <f t="shared" si="64"/>
        <v>0.17647058823529413</v>
      </c>
      <c r="AO140" s="5">
        <f t="shared" si="65"/>
        <v>0.17647058823529413</v>
      </c>
      <c r="AR140" s="5">
        <f t="shared" si="66"/>
        <v>2.9999999999999991</v>
      </c>
      <c r="AS140" s="5">
        <f t="shared" si="67"/>
        <v>17</v>
      </c>
      <c r="AT140" s="5" t="str">
        <f t="shared" si="68"/>
        <v>Correct</v>
      </c>
      <c r="AU140" s="5" t="s">
        <v>94</v>
      </c>
      <c r="AV140" s="5">
        <v>24</v>
      </c>
      <c r="AW140" s="5" t="s">
        <v>115</v>
      </c>
      <c r="AX140" s="5" t="s">
        <v>320</v>
      </c>
      <c r="AY140" s="5" t="s">
        <v>97</v>
      </c>
      <c r="AZ140" s="5" t="s">
        <v>98</v>
      </c>
      <c r="BA140" s="5" t="s">
        <v>80</v>
      </c>
      <c r="BB140" s="5" t="s">
        <v>108</v>
      </c>
      <c r="BC140" s="5" t="s">
        <v>110</v>
      </c>
      <c r="BD140" s="5" t="s">
        <v>101</v>
      </c>
      <c r="BE140" s="5" t="s">
        <v>102</v>
      </c>
      <c r="BF140" s="5" t="s">
        <v>90</v>
      </c>
      <c r="BG140" s="5" t="s">
        <v>102</v>
      </c>
      <c r="BH140" s="54" t="s">
        <v>258</v>
      </c>
    </row>
    <row r="141" spans="1:60" x14ac:dyDescent="0.25">
      <c r="A141" s="1">
        <v>140</v>
      </c>
      <c r="B141" s="1" t="s">
        <v>50</v>
      </c>
      <c r="C141" s="1"/>
      <c r="D141" s="1"/>
      <c r="E141" s="1" t="s">
        <v>20</v>
      </c>
      <c r="F141" s="1"/>
      <c r="G141" s="1"/>
      <c r="H141" s="1" t="s">
        <v>55</v>
      </c>
      <c r="I141" s="1"/>
      <c r="J141" s="1"/>
      <c r="K141" s="1"/>
      <c r="L141" s="1"/>
      <c r="M141" s="1"/>
      <c r="N141" s="1"/>
      <c r="O141" s="1"/>
      <c r="P141" s="1"/>
      <c r="Q141" s="1"/>
      <c r="R141" s="1"/>
      <c r="S141" s="1"/>
      <c r="T141" s="1"/>
      <c r="U141" s="5">
        <f t="shared" si="46"/>
        <v>3</v>
      </c>
      <c r="V141" s="5">
        <f t="shared" si="47"/>
        <v>1</v>
      </c>
      <c r="W141" s="16"/>
      <c r="X141" s="5">
        <f t="shared" si="48"/>
        <v>1</v>
      </c>
      <c r="Y141" s="5">
        <f t="shared" si="49"/>
        <v>0</v>
      </c>
      <c r="Z141" s="5">
        <f t="shared" si="50"/>
        <v>0</v>
      </c>
      <c r="AA141" s="5">
        <f t="shared" si="51"/>
        <v>1</v>
      </c>
      <c r="AB141" s="5">
        <f t="shared" si="52"/>
        <v>0</v>
      </c>
      <c r="AC141" s="5">
        <f t="shared" si="53"/>
        <v>0</v>
      </c>
      <c r="AD141" s="5">
        <f t="shared" si="54"/>
        <v>1</v>
      </c>
      <c r="AE141" s="5">
        <f t="shared" si="55"/>
        <v>0</v>
      </c>
      <c r="AF141" s="5">
        <f t="shared" si="56"/>
        <v>0</v>
      </c>
      <c r="AG141" s="5">
        <f t="shared" si="57"/>
        <v>0</v>
      </c>
      <c r="AH141" s="5">
        <f t="shared" si="58"/>
        <v>0</v>
      </c>
      <c r="AI141" s="5">
        <f t="shared" si="59"/>
        <v>0</v>
      </c>
      <c r="AJ141" s="5">
        <f t="shared" si="60"/>
        <v>0</v>
      </c>
      <c r="AK141" s="5">
        <f t="shared" si="61"/>
        <v>0</v>
      </c>
      <c r="AL141" s="5">
        <f t="shared" si="62"/>
        <v>0</v>
      </c>
      <c r="AM141" s="5">
        <f t="shared" si="63"/>
        <v>0</v>
      </c>
      <c r="AN141" s="5">
        <f t="shared" si="64"/>
        <v>0</v>
      </c>
      <c r="AO141" s="5">
        <f t="shared" si="65"/>
        <v>0</v>
      </c>
      <c r="AR141" s="5">
        <f t="shared" si="66"/>
        <v>3</v>
      </c>
      <c r="AS141" s="5">
        <f t="shared" si="67"/>
        <v>3</v>
      </c>
      <c r="AT141" s="5" t="str">
        <f t="shared" si="68"/>
        <v>Correct</v>
      </c>
      <c r="AU141" s="53" t="s">
        <v>94</v>
      </c>
      <c r="AV141" s="53">
        <v>50</v>
      </c>
      <c r="AW141" s="53" t="s">
        <v>115</v>
      </c>
      <c r="AX141" s="53" t="s">
        <v>321</v>
      </c>
      <c r="AY141" s="53" t="s">
        <v>97</v>
      </c>
      <c r="AZ141" s="53" t="s">
        <v>98</v>
      </c>
      <c r="BA141" s="53" t="s">
        <v>80</v>
      </c>
      <c r="BB141" s="53" t="s">
        <v>112</v>
      </c>
      <c r="BC141" s="53" t="s">
        <v>103</v>
      </c>
      <c r="BD141" s="53" t="s">
        <v>135</v>
      </c>
      <c r="BE141" s="53" t="s">
        <v>102</v>
      </c>
      <c r="BF141" s="53" t="s">
        <v>91</v>
      </c>
      <c r="BG141" s="53" t="s">
        <v>102</v>
      </c>
      <c r="BH141" s="55" t="s">
        <v>258</v>
      </c>
    </row>
    <row r="142" spans="1:60" x14ac:dyDescent="0.25">
      <c r="A142" s="1">
        <v>141</v>
      </c>
      <c r="B142" s="1"/>
      <c r="C142" s="1"/>
      <c r="D142" s="1"/>
      <c r="E142" s="1"/>
      <c r="F142" s="1"/>
      <c r="G142" s="1" t="s">
        <v>54</v>
      </c>
      <c r="H142" s="1" t="s">
        <v>55</v>
      </c>
      <c r="I142" s="1"/>
      <c r="J142" s="1"/>
      <c r="K142" s="1"/>
      <c r="L142" s="1"/>
      <c r="M142" s="1"/>
      <c r="N142" s="1" t="s">
        <v>26</v>
      </c>
      <c r="O142" s="1"/>
      <c r="P142" s="1"/>
      <c r="Q142" s="1"/>
      <c r="R142" s="1"/>
      <c r="S142" s="1"/>
      <c r="T142" s="1"/>
      <c r="U142" s="5">
        <f t="shared" si="46"/>
        <v>3</v>
      </c>
      <c r="V142" s="5">
        <f t="shared" si="47"/>
        <v>1</v>
      </c>
      <c r="W142" s="16"/>
      <c r="X142" s="5">
        <f t="shared" si="48"/>
        <v>0</v>
      </c>
      <c r="Y142" s="5">
        <f t="shared" si="49"/>
        <v>0</v>
      </c>
      <c r="Z142" s="5">
        <f t="shared" si="50"/>
        <v>0</v>
      </c>
      <c r="AA142" s="5">
        <f t="shared" si="51"/>
        <v>0</v>
      </c>
      <c r="AB142" s="5">
        <f t="shared" si="52"/>
        <v>0</v>
      </c>
      <c r="AC142" s="5">
        <f t="shared" si="53"/>
        <v>1</v>
      </c>
      <c r="AD142" s="5">
        <f t="shared" si="54"/>
        <v>1</v>
      </c>
      <c r="AE142" s="5">
        <f t="shared" si="55"/>
        <v>0</v>
      </c>
      <c r="AF142" s="5">
        <f t="shared" si="56"/>
        <v>0</v>
      </c>
      <c r="AG142" s="5">
        <f t="shared" si="57"/>
        <v>0</v>
      </c>
      <c r="AH142" s="5">
        <f t="shared" si="58"/>
        <v>0</v>
      </c>
      <c r="AI142" s="5">
        <f t="shared" si="59"/>
        <v>0</v>
      </c>
      <c r="AJ142" s="5">
        <f t="shared" si="60"/>
        <v>1</v>
      </c>
      <c r="AK142" s="5">
        <f t="shared" si="61"/>
        <v>0</v>
      </c>
      <c r="AL142" s="5">
        <f t="shared" si="62"/>
        <v>0</v>
      </c>
      <c r="AM142" s="5">
        <f t="shared" si="63"/>
        <v>0</v>
      </c>
      <c r="AN142" s="5">
        <f t="shared" si="64"/>
        <v>0</v>
      </c>
      <c r="AO142" s="5">
        <f t="shared" si="65"/>
        <v>0</v>
      </c>
      <c r="AR142" s="5">
        <f t="shared" si="66"/>
        <v>3</v>
      </c>
      <c r="AS142" s="5">
        <f t="shared" si="67"/>
        <v>3</v>
      </c>
      <c r="AT142" s="5" t="str">
        <f t="shared" si="68"/>
        <v>Correct</v>
      </c>
      <c r="AU142" s="5" t="s">
        <v>105</v>
      </c>
      <c r="AV142" s="5">
        <v>36</v>
      </c>
      <c r="AW142" s="5" t="s">
        <v>115</v>
      </c>
      <c r="AX142" s="5" t="s">
        <v>317</v>
      </c>
      <c r="AY142" s="5" t="s">
        <v>97</v>
      </c>
      <c r="AZ142" s="5" t="s">
        <v>98</v>
      </c>
      <c r="BA142" s="5" t="s">
        <v>80</v>
      </c>
      <c r="BB142" s="5" t="s">
        <v>109</v>
      </c>
      <c r="BC142" s="5" t="s">
        <v>133</v>
      </c>
      <c r="BD142" s="5" t="s">
        <v>123</v>
      </c>
      <c r="BE142" s="5"/>
      <c r="BF142" s="5" t="s">
        <v>372</v>
      </c>
      <c r="BG142" s="5" t="s">
        <v>102</v>
      </c>
      <c r="BH142" s="54" t="s">
        <v>258</v>
      </c>
    </row>
    <row r="143" spans="1:60" x14ac:dyDescent="0.25">
      <c r="A143" s="1">
        <v>142</v>
      </c>
      <c r="B143" s="1"/>
      <c r="C143" s="1" t="s">
        <v>51</v>
      </c>
      <c r="D143" s="1"/>
      <c r="E143" s="1"/>
      <c r="F143" s="1"/>
      <c r="G143" s="1" t="s">
        <v>54</v>
      </c>
      <c r="H143" s="1"/>
      <c r="I143" s="1"/>
      <c r="J143" s="1"/>
      <c r="K143" s="1" t="s">
        <v>58</v>
      </c>
      <c r="L143" s="1" t="s">
        <v>59</v>
      </c>
      <c r="M143" s="1"/>
      <c r="N143" s="1"/>
      <c r="O143" s="1" t="s">
        <v>23</v>
      </c>
      <c r="P143" s="1"/>
      <c r="Q143" s="1"/>
      <c r="R143" s="1"/>
      <c r="S143" s="1"/>
      <c r="T143" s="1"/>
      <c r="U143" s="5">
        <f t="shared" si="46"/>
        <v>5</v>
      </c>
      <c r="V143" s="5">
        <f t="shared" si="47"/>
        <v>0.6</v>
      </c>
      <c r="W143" s="16"/>
      <c r="X143" s="5">
        <f t="shared" si="48"/>
        <v>0</v>
      </c>
      <c r="Y143" s="5">
        <f t="shared" si="49"/>
        <v>0.6</v>
      </c>
      <c r="Z143" s="5">
        <f t="shared" si="50"/>
        <v>0</v>
      </c>
      <c r="AA143" s="5">
        <f t="shared" si="51"/>
        <v>0</v>
      </c>
      <c r="AB143" s="5">
        <f t="shared" si="52"/>
        <v>0</v>
      </c>
      <c r="AC143" s="5">
        <f t="shared" si="53"/>
        <v>0.6</v>
      </c>
      <c r="AD143" s="5">
        <f t="shared" si="54"/>
        <v>0</v>
      </c>
      <c r="AE143" s="5">
        <f t="shared" si="55"/>
        <v>0</v>
      </c>
      <c r="AF143" s="5">
        <f t="shared" si="56"/>
        <v>0</v>
      </c>
      <c r="AG143" s="5">
        <f t="shared" si="57"/>
        <v>0.6</v>
      </c>
      <c r="AH143" s="5">
        <f t="shared" si="58"/>
        <v>0.6</v>
      </c>
      <c r="AI143" s="5">
        <f t="shared" si="59"/>
        <v>0</v>
      </c>
      <c r="AJ143" s="5">
        <f t="shared" si="60"/>
        <v>0</v>
      </c>
      <c r="AK143" s="5">
        <f t="shared" si="61"/>
        <v>0.6</v>
      </c>
      <c r="AL143" s="5">
        <f t="shared" si="62"/>
        <v>0</v>
      </c>
      <c r="AM143" s="5">
        <f t="shared" si="63"/>
        <v>0</v>
      </c>
      <c r="AN143" s="5">
        <f t="shared" si="64"/>
        <v>0</v>
      </c>
      <c r="AO143" s="5">
        <f t="shared" si="65"/>
        <v>0</v>
      </c>
      <c r="AR143" s="5">
        <f t="shared" si="66"/>
        <v>3</v>
      </c>
      <c r="AS143" s="5">
        <f t="shared" si="67"/>
        <v>5</v>
      </c>
      <c r="AT143" s="5" t="str">
        <f t="shared" si="68"/>
        <v>Correct</v>
      </c>
      <c r="AU143" s="53" t="s">
        <v>105</v>
      </c>
      <c r="AV143" s="53">
        <v>56</v>
      </c>
      <c r="AW143" s="53" t="s">
        <v>115</v>
      </c>
      <c r="AX143" s="53" t="s">
        <v>322</v>
      </c>
      <c r="AY143" s="53" t="s">
        <v>97</v>
      </c>
      <c r="AZ143" s="53"/>
      <c r="BA143" s="53" t="s">
        <v>355</v>
      </c>
      <c r="BB143" s="53" t="s">
        <v>99</v>
      </c>
      <c r="BC143" s="53" t="s">
        <v>103</v>
      </c>
      <c r="BD143" s="53" t="s">
        <v>135</v>
      </c>
      <c r="BE143" s="53" t="s">
        <v>98</v>
      </c>
      <c r="BF143" s="53"/>
      <c r="BG143" s="53" t="s">
        <v>102</v>
      </c>
      <c r="BH143" s="55" t="s">
        <v>258</v>
      </c>
    </row>
    <row r="144" spans="1:60" x14ac:dyDescent="0.25">
      <c r="A144" s="1">
        <v>143</v>
      </c>
      <c r="B144" s="1" t="s">
        <v>50</v>
      </c>
      <c r="C144" s="1"/>
      <c r="D144" s="1"/>
      <c r="E144" s="1"/>
      <c r="F144" s="1"/>
      <c r="G144" s="1"/>
      <c r="H144" s="1" t="s">
        <v>55</v>
      </c>
      <c r="I144" s="1"/>
      <c r="J144" s="1"/>
      <c r="K144" s="1" t="s">
        <v>58</v>
      </c>
      <c r="L144" s="1" t="s">
        <v>59</v>
      </c>
      <c r="M144" s="1"/>
      <c r="N144" s="1" t="s">
        <v>26</v>
      </c>
      <c r="O144" s="1" t="s">
        <v>23</v>
      </c>
      <c r="P144" s="1"/>
      <c r="Q144" s="1"/>
      <c r="R144" s="1"/>
      <c r="S144" s="1"/>
      <c r="T144" s="1"/>
      <c r="U144" s="5">
        <f t="shared" si="46"/>
        <v>6</v>
      </c>
      <c r="V144" s="5">
        <f t="shared" si="47"/>
        <v>0.5</v>
      </c>
      <c r="W144" s="16"/>
      <c r="X144" s="5">
        <f t="shared" si="48"/>
        <v>0.5</v>
      </c>
      <c r="Y144" s="5">
        <f t="shared" si="49"/>
        <v>0</v>
      </c>
      <c r="Z144" s="5">
        <f t="shared" si="50"/>
        <v>0</v>
      </c>
      <c r="AA144" s="5">
        <f t="shared" si="51"/>
        <v>0</v>
      </c>
      <c r="AB144" s="5">
        <f t="shared" si="52"/>
        <v>0</v>
      </c>
      <c r="AC144" s="5">
        <f t="shared" si="53"/>
        <v>0</v>
      </c>
      <c r="AD144" s="5">
        <f t="shared" si="54"/>
        <v>0.5</v>
      </c>
      <c r="AE144" s="5">
        <f t="shared" si="55"/>
        <v>0</v>
      </c>
      <c r="AF144" s="5">
        <f t="shared" si="56"/>
        <v>0</v>
      </c>
      <c r="AG144" s="5">
        <f t="shared" si="57"/>
        <v>0.5</v>
      </c>
      <c r="AH144" s="5">
        <f t="shared" si="58"/>
        <v>0.5</v>
      </c>
      <c r="AI144" s="5">
        <f t="shared" si="59"/>
        <v>0</v>
      </c>
      <c r="AJ144" s="5">
        <f t="shared" si="60"/>
        <v>0.5</v>
      </c>
      <c r="AK144" s="5">
        <f t="shared" si="61"/>
        <v>0.5</v>
      </c>
      <c r="AL144" s="5">
        <f t="shared" si="62"/>
        <v>0</v>
      </c>
      <c r="AM144" s="5">
        <f t="shared" si="63"/>
        <v>0</v>
      </c>
      <c r="AN144" s="5">
        <f t="shared" si="64"/>
        <v>0</v>
      </c>
      <c r="AO144" s="5">
        <f t="shared" si="65"/>
        <v>0</v>
      </c>
      <c r="AR144" s="5">
        <f t="shared" si="66"/>
        <v>3</v>
      </c>
      <c r="AS144" s="5">
        <f t="shared" si="67"/>
        <v>6</v>
      </c>
      <c r="AT144" s="5" t="str">
        <f t="shared" si="68"/>
        <v>Correct</v>
      </c>
      <c r="AU144" s="5" t="s">
        <v>105</v>
      </c>
      <c r="AV144" s="5">
        <v>73</v>
      </c>
      <c r="AW144" s="5" t="s">
        <v>115</v>
      </c>
      <c r="AX144" s="5" t="s">
        <v>316</v>
      </c>
      <c r="AY144" s="5" t="s">
        <v>128</v>
      </c>
      <c r="AZ144" s="5"/>
      <c r="BA144" s="5" t="s">
        <v>80</v>
      </c>
      <c r="BB144" s="5"/>
      <c r="BC144" s="5" t="s">
        <v>110</v>
      </c>
      <c r="BD144" s="5" t="s">
        <v>104</v>
      </c>
      <c r="BE144" s="5" t="s">
        <v>102</v>
      </c>
      <c r="BF144" s="5"/>
      <c r="BG144" s="5" t="s">
        <v>102</v>
      </c>
      <c r="BH144" s="54" t="s">
        <v>258</v>
      </c>
    </row>
    <row r="145" spans="1:60" x14ac:dyDescent="0.25">
      <c r="A145" s="1">
        <v>144</v>
      </c>
      <c r="B145" s="1" t="s">
        <v>50</v>
      </c>
      <c r="C145" s="1"/>
      <c r="D145" s="1"/>
      <c r="E145" s="1"/>
      <c r="F145" s="1"/>
      <c r="G145" s="1"/>
      <c r="H145" s="1" t="s">
        <v>55</v>
      </c>
      <c r="I145" s="1"/>
      <c r="J145" s="1"/>
      <c r="K145" s="1"/>
      <c r="L145" s="1"/>
      <c r="M145" s="1"/>
      <c r="N145" s="1" t="s">
        <v>26</v>
      </c>
      <c r="O145" s="1"/>
      <c r="P145" s="1"/>
      <c r="Q145" s="1"/>
      <c r="R145" s="1"/>
      <c r="S145" s="1"/>
      <c r="T145" s="1"/>
      <c r="U145" s="5">
        <f t="shared" si="46"/>
        <v>3</v>
      </c>
      <c r="V145" s="5">
        <f t="shared" si="47"/>
        <v>1</v>
      </c>
      <c r="W145" s="16"/>
      <c r="X145" s="5">
        <f t="shared" si="48"/>
        <v>1</v>
      </c>
      <c r="Y145" s="5">
        <f t="shared" si="49"/>
        <v>0</v>
      </c>
      <c r="Z145" s="5">
        <f t="shared" si="50"/>
        <v>0</v>
      </c>
      <c r="AA145" s="5">
        <f t="shared" si="51"/>
        <v>0</v>
      </c>
      <c r="AB145" s="5">
        <f t="shared" si="52"/>
        <v>0</v>
      </c>
      <c r="AC145" s="5">
        <f t="shared" si="53"/>
        <v>0</v>
      </c>
      <c r="AD145" s="5">
        <f t="shared" si="54"/>
        <v>1</v>
      </c>
      <c r="AE145" s="5">
        <f t="shared" si="55"/>
        <v>0</v>
      </c>
      <c r="AF145" s="5">
        <f t="shared" si="56"/>
        <v>0</v>
      </c>
      <c r="AG145" s="5">
        <f t="shared" si="57"/>
        <v>0</v>
      </c>
      <c r="AH145" s="5">
        <f t="shared" si="58"/>
        <v>0</v>
      </c>
      <c r="AI145" s="5">
        <f t="shared" si="59"/>
        <v>0</v>
      </c>
      <c r="AJ145" s="5">
        <f t="shared" si="60"/>
        <v>1</v>
      </c>
      <c r="AK145" s="5">
        <f t="shared" si="61"/>
        <v>0</v>
      </c>
      <c r="AL145" s="5">
        <f t="shared" si="62"/>
        <v>0</v>
      </c>
      <c r="AM145" s="5">
        <f t="shared" si="63"/>
        <v>0</v>
      </c>
      <c r="AN145" s="5">
        <f t="shared" si="64"/>
        <v>0</v>
      </c>
      <c r="AO145" s="5">
        <f t="shared" si="65"/>
        <v>0</v>
      </c>
      <c r="AR145" s="5">
        <f t="shared" si="66"/>
        <v>3</v>
      </c>
      <c r="AS145" s="5">
        <f t="shared" si="67"/>
        <v>3</v>
      </c>
      <c r="AT145" s="5" t="str">
        <f t="shared" si="68"/>
        <v>Correct</v>
      </c>
      <c r="AU145" s="53" t="s">
        <v>105</v>
      </c>
      <c r="AV145" s="53">
        <v>57</v>
      </c>
      <c r="AW145" s="53" t="s">
        <v>115</v>
      </c>
      <c r="AX145" s="53" t="s">
        <v>323</v>
      </c>
      <c r="AY145" s="53" t="s">
        <v>128</v>
      </c>
      <c r="AZ145" s="53" t="s">
        <v>98</v>
      </c>
      <c r="BA145" s="53" t="s">
        <v>89</v>
      </c>
      <c r="BB145" s="53" t="s">
        <v>109</v>
      </c>
      <c r="BC145" s="53" t="s">
        <v>100</v>
      </c>
      <c r="BD145" s="53" t="s">
        <v>125</v>
      </c>
      <c r="BE145" s="53" t="s">
        <v>102</v>
      </c>
      <c r="BF145" s="53" t="s">
        <v>90</v>
      </c>
      <c r="BG145" s="53" t="s">
        <v>98</v>
      </c>
      <c r="BH145" s="55" t="s">
        <v>258</v>
      </c>
    </row>
    <row r="146" spans="1:60" x14ac:dyDescent="0.25">
      <c r="A146" s="1">
        <v>145</v>
      </c>
      <c r="B146" s="1"/>
      <c r="C146" s="1"/>
      <c r="D146" s="1"/>
      <c r="E146" s="1" t="s">
        <v>20</v>
      </c>
      <c r="F146" s="1"/>
      <c r="G146" s="1"/>
      <c r="H146" s="1" t="s">
        <v>55</v>
      </c>
      <c r="I146" s="1"/>
      <c r="J146" s="1"/>
      <c r="K146" s="1"/>
      <c r="L146" s="1"/>
      <c r="M146" s="1"/>
      <c r="N146" s="1" t="s">
        <v>26</v>
      </c>
      <c r="O146" s="1"/>
      <c r="P146" s="1"/>
      <c r="Q146" s="1"/>
      <c r="R146" s="1"/>
      <c r="S146" s="1"/>
      <c r="T146" s="1"/>
      <c r="U146" s="5">
        <f t="shared" si="46"/>
        <v>3</v>
      </c>
      <c r="V146" s="5">
        <f t="shared" si="47"/>
        <v>1</v>
      </c>
      <c r="W146" s="16"/>
      <c r="X146" s="5">
        <f t="shared" si="48"/>
        <v>0</v>
      </c>
      <c r="Y146" s="5">
        <f t="shared" si="49"/>
        <v>0</v>
      </c>
      <c r="Z146" s="5">
        <f t="shared" si="50"/>
        <v>0</v>
      </c>
      <c r="AA146" s="5">
        <f t="shared" si="51"/>
        <v>1</v>
      </c>
      <c r="AB146" s="5">
        <f t="shared" si="52"/>
        <v>0</v>
      </c>
      <c r="AC146" s="5">
        <f t="shared" si="53"/>
        <v>0</v>
      </c>
      <c r="AD146" s="5">
        <f t="shared" si="54"/>
        <v>1</v>
      </c>
      <c r="AE146" s="5">
        <f t="shared" si="55"/>
        <v>0</v>
      </c>
      <c r="AF146" s="5">
        <f t="shared" si="56"/>
        <v>0</v>
      </c>
      <c r="AG146" s="5">
        <f t="shared" si="57"/>
        <v>0</v>
      </c>
      <c r="AH146" s="5">
        <f t="shared" si="58"/>
        <v>0</v>
      </c>
      <c r="AI146" s="5">
        <f t="shared" si="59"/>
        <v>0</v>
      </c>
      <c r="AJ146" s="5">
        <f t="shared" si="60"/>
        <v>1</v>
      </c>
      <c r="AK146" s="5">
        <f t="shared" si="61"/>
        <v>0</v>
      </c>
      <c r="AL146" s="5">
        <f t="shared" si="62"/>
        <v>0</v>
      </c>
      <c r="AM146" s="5">
        <f t="shared" si="63"/>
        <v>0</v>
      </c>
      <c r="AN146" s="5">
        <f t="shared" si="64"/>
        <v>0</v>
      </c>
      <c r="AO146" s="5">
        <f t="shared" si="65"/>
        <v>0</v>
      </c>
      <c r="AR146" s="5">
        <f t="shared" si="66"/>
        <v>3</v>
      </c>
      <c r="AS146" s="5">
        <f t="shared" si="67"/>
        <v>3</v>
      </c>
      <c r="AT146" s="5" t="str">
        <f t="shared" si="68"/>
        <v>Correct</v>
      </c>
      <c r="AU146" s="5" t="s">
        <v>105</v>
      </c>
      <c r="AV146" s="5">
        <v>74</v>
      </c>
      <c r="AW146" s="5" t="s">
        <v>115</v>
      </c>
      <c r="AX146" s="5" t="s">
        <v>324</v>
      </c>
      <c r="AY146" s="5" t="s">
        <v>107</v>
      </c>
      <c r="AZ146" s="5"/>
      <c r="BA146" s="5" t="s">
        <v>80</v>
      </c>
      <c r="BB146" s="5"/>
      <c r="BC146" s="5" t="s">
        <v>110</v>
      </c>
      <c r="BD146" s="5" t="s">
        <v>104</v>
      </c>
      <c r="BE146" s="5"/>
      <c r="BF146" s="5"/>
      <c r="BG146" s="5"/>
      <c r="BH146" s="54" t="s">
        <v>258</v>
      </c>
    </row>
    <row r="147" spans="1:60" x14ac:dyDescent="0.25">
      <c r="A147" s="1">
        <v>146</v>
      </c>
      <c r="B147" s="1" t="s">
        <v>50</v>
      </c>
      <c r="C147" s="1"/>
      <c r="D147" s="1"/>
      <c r="E147" s="1"/>
      <c r="F147" s="1"/>
      <c r="G147" s="1"/>
      <c r="H147" s="1" t="s">
        <v>55</v>
      </c>
      <c r="I147" s="1"/>
      <c r="J147" s="1"/>
      <c r="K147" s="1"/>
      <c r="L147" s="1"/>
      <c r="M147" s="1"/>
      <c r="N147" s="1" t="s">
        <v>26</v>
      </c>
      <c r="O147" s="1"/>
      <c r="P147" s="1"/>
      <c r="Q147" s="1"/>
      <c r="R147" s="1"/>
      <c r="S147" s="1"/>
      <c r="T147" s="1"/>
      <c r="U147" s="5">
        <f t="shared" si="46"/>
        <v>3</v>
      </c>
      <c r="V147" s="5">
        <f t="shared" si="47"/>
        <v>1</v>
      </c>
      <c r="W147" s="16"/>
      <c r="X147" s="5">
        <f t="shared" si="48"/>
        <v>1</v>
      </c>
      <c r="Y147" s="5">
        <f t="shared" si="49"/>
        <v>0</v>
      </c>
      <c r="Z147" s="5">
        <f t="shared" si="50"/>
        <v>0</v>
      </c>
      <c r="AA147" s="5">
        <f t="shared" si="51"/>
        <v>0</v>
      </c>
      <c r="AB147" s="5">
        <f t="shared" si="52"/>
        <v>0</v>
      </c>
      <c r="AC147" s="5">
        <f t="shared" si="53"/>
        <v>0</v>
      </c>
      <c r="AD147" s="5">
        <f t="shared" si="54"/>
        <v>1</v>
      </c>
      <c r="AE147" s="5">
        <f t="shared" si="55"/>
        <v>0</v>
      </c>
      <c r="AF147" s="5">
        <f t="shared" si="56"/>
        <v>0</v>
      </c>
      <c r="AG147" s="5">
        <f t="shared" si="57"/>
        <v>0</v>
      </c>
      <c r="AH147" s="5">
        <f t="shared" si="58"/>
        <v>0</v>
      </c>
      <c r="AI147" s="5">
        <f t="shared" si="59"/>
        <v>0</v>
      </c>
      <c r="AJ147" s="5">
        <f t="shared" si="60"/>
        <v>1</v>
      </c>
      <c r="AK147" s="5">
        <f t="shared" si="61"/>
        <v>0</v>
      </c>
      <c r="AL147" s="5">
        <f t="shared" si="62"/>
        <v>0</v>
      </c>
      <c r="AM147" s="5">
        <f t="shared" si="63"/>
        <v>0</v>
      </c>
      <c r="AN147" s="5">
        <f t="shared" si="64"/>
        <v>0</v>
      </c>
      <c r="AO147" s="5">
        <f t="shared" si="65"/>
        <v>0</v>
      </c>
      <c r="AR147" s="5">
        <f t="shared" si="66"/>
        <v>3</v>
      </c>
      <c r="AS147" s="5">
        <f t="shared" si="67"/>
        <v>3</v>
      </c>
      <c r="AT147" s="5" t="str">
        <f t="shared" si="68"/>
        <v>Correct</v>
      </c>
      <c r="AU147" s="53" t="s">
        <v>105</v>
      </c>
      <c r="AV147" s="53">
        <v>68</v>
      </c>
      <c r="AW147" s="53" t="s">
        <v>115</v>
      </c>
      <c r="AX147" s="53" t="s">
        <v>325</v>
      </c>
      <c r="AY147" s="53" t="s">
        <v>128</v>
      </c>
      <c r="AZ147" s="53" t="s">
        <v>98</v>
      </c>
      <c r="BA147" s="53" t="s">
        <v>85</v>
      </c>
      <c r="BB147" s="53" t="s">
        <v>108</v>
      </c>
      <c r="BC147" s="53" t="s">
        <v>110</v>
      </c>
      <c r="BD147" s="53" t="s">
        <v>135</v>
      </c>
      <c r="BE147" s="53" t="s">
        <v>102</v>
      </c>
      <c r="BF147" s="53" t="s">
        <v>91</v>
      </c>
      <c r="BG147" s="53" t="s">
        <v>102</v>
      </c>
      <c r="BH147" s="55" t="s">
        <v>258</v>
      </c>
    </row>
    <row r="148" spans="1:60" x14ac:dyDescent="0.25">
      <c r="A148" s="1">
        <v>147</v>
      </c>
      <c r="B148" s="1"/>
      <c r="C148" s="1"/>
      <c r="D148" s="1"/>
      <c r="E148" s="1"/>
      <c r="F148" s="1" t="s">
        <v>53</v>
      </c>
      <c r="G148" s="1"/>
      <c r="H148" s="1"/>
      <c r="I148" s="1"/>
      <c r="J148" s="1"/>
      <c r="K148" s="1"/>
      <c r="L148" s="1"/>
      <c r="M148" s="1"/>
      <c r="N148" s="1"/>
      <c r="O148" s="1"/>
      <c r="P148" s="1"/>
      <c r="Q148" s="1"/>
      <c r="R148" s="1"/>
      <c r="S148" s="1"/>
      <c r="T148" s="1"/>
      <c r="U148" s="5">
        <f t="shared" si="46"/>
        <v>1</v>
      </c>
      <c r="V148" s="5">
        <f t="shared" si="47"/>
        <v>3</v>
      </c>
      <c r="W148" s="16"/>
      <c r="X148" s="5">
        <f t="shared" si="48"/>
        <v>0</v>
      </c>
      <c r="Y148" s="5">
        <f t="shared" si="49"/>
        <v>0</v>
      </c>
      <c r="Z148" s="5">
        <f t="shared" si="50"/>
        <v>0</v>
      </c>
      <c r="AA148" s="5">
        <f t="shared" si="51"/>
        <v>0</v>
      </c>
      <c r="AB148" s="5">
        <f t="shared" si="52"/>
        <v>1</v>
      </c>
      <c r="AC148" s="5">
        <f t="shared" si="53"/>
        <v>0</v>
      </c>
      <c r="AD148" s="5">
        <f t="shared" si="54"/>
        <v>0</v>
      </c>
      <c r="AE148" s="5">
        <f t="shared" si="55"/>
        <v>0</v>
      </c>
      <c r="AF148" s="5">
        <f t="shared" si="56"/>
        <v>0</v>
      </c>
      <c r="AG148" s="5">
        <f t="shared" si="57"/>
        <v>0</v>
      </c>
      <c r="AH148" s="5">
        <f t="shared" si="58"/>
        <v>0</v>
      </c>
      <c r="AI148" s="5">
        <f t="shared" si="59"/>
        <v>0</v>
      </c>
      <c r="AJ148" s="5">
        <f t="shared" si="60"/>
        <v>0</v>
      </c>
      <c r="AK148" s="5">
        <f t="shared" si="61"/>
        <v>0</v>
      </c>
      <c r="AL148" s="5">
        <f t="shared" si="62"/>
        <v>0</v>
      </c>
      <c r="AM148" s="5">
        <f t="shared" si="63"/>
        <v>0</v>
      </c>
      <c r="AN148" s="5">
        <f t="shared" si="64"/>
        <v>0</v>
      </c>
      <c r="AO148" s="5">
        <f t="shared" si="65"/>
        <v>0</v>
      </c>
      <c r="AR148" s="5">
        <f t="shared" si="66"/>
        <v>1</v>
      </c>
      <c r="AS148" s="5">
        <f t="shared" si="67"/>
        <v>1</v>
      </c>
      <c r="AT148" s="5" t="str">
        <f t="shared" si="68"/>
        <v>Correct</v>
      </c>
      <c r="AU148" s="5" t="s">
        <v>105</v>
      </c>
      <c r="AV148" s="5">
        <v>41</v>
      </c>
      <c r="AW148" s="5" t="s">
        <v>115</v>
      </c>
      <c r="AX148" s="5" t="s">
        <v>316</v>
      </c>
      <c r="AY148" s="5" t="s">
        <v>97</v>
      </c>
      <c r="AZ148" s="5" t="s">
        <v>98</v>
      </c>
      <c r="BA148" s="5" t="s">
        <v>80</v>
      </c>
      <c r="BB148" s="5" t="s">
        <v>112</v>
      </c>
      <c r="BC148" s="5" t="s">
        <v>110</v>
      </c>
      <c r="BD148" s="5" t="s">
        <v>135</v>
      </c>
      <c r="BE148" s="5" t="s">
        <v>98</v>
      </c>
      <c r="BF148" s="5" t="s">
        <v>93</v>
      </c>
      <c r="BG148" s="5" t="s">
        <v>102</v>
      </c>
      <c r="BH148" s="54" t="s">
        <v>258</v>
      </c>
    </row>
    <row r="149" spans="1:60" x14ac:dyDescent="0.25">
      <c r="A149" s="1">
        <v>148</v>
      </c>
      <c r="B149" s="1" t="s">
        <v>50</v>
      </c>
      <c r="C149" s="1"/>
      <c r="D149" s="1"/>
      <c r="E149" s="1"/>
      <c r="F149" s="1"/>
      <c r="G149" s="1"/>
      <c r="H149" s="1" t="s">
        <v>55</v>
      </c>
      <c r="I149" s="1"/>
      <c r="J149" s="1"/>
      <c r="K149" s="1" t="s">
        <v>58</v>
      </c>
      <c r="L149" s="1"/>
      <c r="M149" s="1"/>
      <c r="N149" s="1" t="s">
        <v>26</v>
      </c>
      <c r="O149" s="1"/>
      <c r="P149" s="1"/>
      <c r="Q149" s="1"/>
      <c r="R149" s="1"/>
      <c r="S149" s="1"/>
      <c r="T149" s="1"/>
      <c r="U149" s="5">
        <f t="shared" si="46"/>
        <v>4</v>
      </c>
      <c r="V149" s="5">
        <f t="shared" si="47"/>
        <v>0.75</v>
      </c>
      <c r="W149" s="16"/>
      <c r="X149" s="5">
        <f t="shared" si="48"/>
        <v>0.75</v>
      </c>
      <c r="Y149" s="5">
        <f t="shared" si="49"/>
        <v>0</v>
      </c>
      <c r="Z149" s="5">
        <f t="shared" si="50"/>
        <v>0</v>
      </c>
      <c r="AA149" s="5">
        <f t="shared" si="51"/>
        <v>0</v>
      </c>
      <c r="AB149" s="5">
        <f t="shared" si="52"/>
        <v>0</v>
      </c>
      <c r="AC149" s="5">
        <f t="shared" si="53"/>
        <v>0</v>
      </c>
      <c r="AD149" s="5">
        <f t="shared" si="54"/>
        <v>0.75</v>
      </c>
      <c r="AE149" s="5">
        <f t="shared" si="55"/>
        <v>0</v>
      </c>
      <c r="AF149" s="5">
        <f t="shared" si="56"/>
        <v>0</v>
      </c>
      <c r="AG149" s="5">
        <f t="shared" si="57"/>
        <v>0.75</v>
      </c>
      <c r="AH149" s="5">
        <f t="shared" si="58"/>
        <v>0</v>
      </c>
      <c r="AI149" s="5">
        <f t="shared" si="59"/>
        <v>0</v>
      </c>
      <c r="AJ149" s="5">
        <f t="shared" si="60"/>
        <v>0.75</v>
      </c>
      <c r="AK149" s="5">
        <f t="shared" si="61"/>
        <v>0</v>
      </c>
      <c r="AL149" s="5">
        <f t="shared" si="62"/>
        <v>0</v>
      </c>
      <c r="AM149" s="5">
        <f t="shared" si="63"/>
        <v>0</v>
      </c>
      <c r="AN149" s="5">
        <f t="shared" si="64"/>
        <v>0</v>
      </c>
      <c r="AO149" s="5">
        <f t="shared" si="65"/>
        <v>0</v>
      </c>
      <c r="AR149" s="5">
        <f t="shared" si="66"/>
        <v>3</v>
      </c>
      <c r="AS149" s="5">
        <f t="shared" si="67"/>
        <v>4</v>
      </c>
      <c r="AT149" s="5" t="str">
        <f t="shared" si="68"/>
        <v>Correct</v>
      </c>
      <c r="AU149" s="53" t="s">
        <v>105</v>
      </c>
      <c r="AV149" s="53">
        <v>42</v>
      </c>
      <c r="AW149" s="53" t="s">
        <v>115</v>
      </c>
      <c r="AX149" s="53" t="s">
        <v>326</v>
      </c>
      <c r="AY149" s="53" t="s">
        <v>97</v>
      </c>
      <c r="AZ149" s="53" t="s">
        <v>98</v>
      </c>
      <c r="BA149" s="53" t="s">
        <v>80</v>
      </c>
      <c r="BB149" s="53" t="s">
        <v>109</v>
      </c>
      <c r="BC149" s="53" t="s">
        <v>103</v>
      </c>
      <c r="BD149" s="53" t="s">
        <v>125</v>
      </c>
      <c r="BE149" s="53" t="s">
        <v>102</v>
      </c>
      <c r="BF149" s="53" t="s">
        <v>90</v>
      </c>
      <c r="BG149" s="53" t="s">
        <v>102</v>
      </c>
      <c r="BH149" s="55" t="s">
        <v>258</v>
      </c>
    </row>
    <row r="150" spans="1:60" x14ac:dyDescent="0.25">
      <c r="A150" s="1">
        <v>149</v>
      </c>
      <c r="B150" s="1" t="s">
        <v>50</v>
      </c>
      <c r="C150" s="1"/>
      <c r="D150" s="1"/>
      <c r="E150" s="1" t="s">
        <v>20</v>
      </c>
      <c r="F150" s="1"/>
      <c r="G150" s="1"/>
      <c r="H150" s="1" t="s">
        <v>55</v>
      </c>
      <c r="I150" s="1"/>
      <c r="J150" s="1"/>
      <c r="K150" s="1"/>
      <c r="L150" s="1" t="s">
        <v>59</v>
      </c>
      <c r="M150" s="1"/>
      <c r="N150" s="1" t="s">
        <v>26</v>
      </c>
      <c r="O150" s="1"/>
      <c r="P150" s="1"/>
      <c r="Q150" s="1"/>
      <c r="R150" s="1" t="s">
        <v>63</v>
      </c>
      <c r="S150" s="1"/>
      <c r="T150" s="1"/>
      <c r="U150" s="5">
        <f t="shared" si="46"/>
        <v>6</v>
      </c>
      <c r="V150" s="5">
        <f t="shared" si="47"/>
        <v>0.5</v>
      </c>
      <c r="W150" s="16"/>
      <c r="X150" s="5">
        <f t="shared" si="48"/>
        <v>0.5</v>
      </c>
      <c r="Y150" s="5">
        <f t="shared" si="49"/>
        <v>0</v>
      </c>
      <c r="Z150" s="5">
        <f t="shared" si="50"/>
        <v>0</v>
      </c>
      <c r="AA150" s="5">
        <f t="shared" si="51"/>
        <v>0.5</v>
      </c>
      <c r="AB150" s="5">
        <f t="shared" si="52"/>
        <v>0</v>
      </c>
      <c r="AC150" s="5">
        <f t="shared" si="53"/>
        <v>0</v>
      </c>
      <c r="AD150" s="5">
        <f t="shared" si="54"/>
        <v>0.5</v>
      </c>
      <c r="AE150" s="5">
        <f t="shared" si="55"/>
        <v>0</v>
      </c>
      <c r="AF150" s="5">
        <f t="shared" si="56"/>
        <v>0</v>
      </c>
      <c r="AG150" s="5">
        <f t="shared" si="57"/>
        <v>0</v>
      </c>
      <c r="AH150" s="5">
        <f t="shared" si="58"/>
        <v>0.5</v>
      </c>
      <c r="AI150" s="5">
        <f t="shared" si="59"/>
        <v>0</v>
      </c>
      <c r="AJ150" s="5">
        <f t="shared" si="60"/>
        <v>0.5</v>
      </c>
      <c r="AK150" s="5">
        <f t="shared" si="61"/>
        <v>0</v>
      </c>
      <c r="AL150" s="5">
        <f t="shared" si="62"/>
        <v>0</v>
      </c>
      <c r="AM150" s="5">
        <f t="shared" si="63"/>
        <v>0</v>
      </c>
      <c r="AN150" s="5">
        <f t="shared" si="64"/>
        <v>0.5</v>
      </c>
      <c r="AO150" s="5">
        <f t="shared" si="65"/>
        <v>0</v>
      </c>
      <c r="AR150" s="5">
        <f t="shared" si="66"/>
        <v>3</v>
      </c>
      <c r="AS150" s="5">
        <f t="shared" si="67"/>
        <v>6</v>
      </c>
      <c r="AT150" s="5" t="str">
        <f t="shared" si="68"/>
        <v>Correct</v>
      </c>
      <c r="AU150" s="5" t="s">
        <v>105</v>
      </c>
      <c r="AV150" s="5">
        <v>30</v>
      </c>
      <c r="AW150" s="5" t="s">
        <v>115</v>
      </c>
      <c r="AX150" s="5" t="s">
        <v>323</v>
      </c>
      <c r="AY150" s="5" t="s">
        <v>97</v>
      </c>
      <c r="AZ150" s="5" t="s">
        <v>98</v>
      </c>
      <c r="BA150" s="5" t="s">
        <v>80</v>
      </c>
      <c r="BB150" s="5" t="s">
        <v>114</v>
      </c>
      <c r="BC150" s="5" t="s">
        <v>110</v>
      </c>
      <c r="BD150" s="5" t="s">
        <v>101</v>
      </c>
      <c r="BE150" s="5" t="s">
        <v>102</v>
      </c>
      <c r="BF150" s="5" t="s">
        <v>92</v>
      </c>
      <c r="BG150" s="5" t="s">
        <v>102</v>
      </c>
      <c r="BH150" s="54" t="s">
        <v>258</v>
      </c>
    </row>
    <row r="151" spans="1:60" x14ac:dyDescent="0.25">
      <c r="A151" s="1">
        <v>150</v>
      </c>
      <c r="B151" s="1"/>
      <c r="C151" s="1"/>
      <c r="D151" s="1"/>
      <c r="E151" s="1"/>
      <c r="F151" s="1"/>
      <c r="G151" s="1"/>
      <c r="H151" s="1"/>
      <c r="I151" s="1"/>
      <c r="J151" s="1"/>
      <c r="K151" s="1"/>
      <c r="L151" s="1"/>
      <c r="M151" s="1"/>
      <c r="N151" s="1" t="s">
        <v>26</v>
      </c>
      <c r="O151" s="1"/>
      <c r="P151" s="1"/>
      <c r="Q151" s="1"/>
      <c r="R151" s="1"/>
      <c r="S151" s="1"/>
      <c r="T151" s="1"/>
      <c r="U151" s="5">
        <f t="shared" si="46"/>
        <v>1</v>
      </c>
      <c r="V151" s="5">
        <f t="shared" si="47"/>
        <v>3</v>
      </c>
      <c r="W151" s="16"/>
      <c r="X151" s="5">
        <f t="shared" si="48"/>
        <v>0</v>
      </c>
      <c r="Y151" s="5">
        <f t="shared" si="49"/>
        <v>0</v>
      </c>
      <c r="Z151" s="5">
        <f t="shared" si="50"/>
        <v>0</v>
      </c>
      <c r="AA151" s="5">
        <f t="shared" si="51"/>
        <v>0</v>
      </c>
      <c r="AB151" s="5">
        <f t="shared" si="52"/>
        <v>0</v>
      </c>
      <c r="AC151" s="5">
        <f t="shared" si="53"/>
        <v>0</v>
      </c>
      <c r="AD151" s="5">
        <f t="shared" si="54"/>
        <v>0</v>
      </c>
      <c r="AE151" s="5">
        <f t="shared" si="55"/>
        <v>0</v>
      </c>
      <c r="AF151" s="5">
        <f t="shared" si="56"/>
        <v>0</v>
      </c>
      <c r="AG151" s="5">
        <f t="shared" si="57"/>
        <v>0</v>
      </c>
      <c r="AH151" s="5">
        <f t="shared" si="58"/>
        <v>0</v>
      </c>
      <c r="AI151" s="5">
        <f t="shared" si="59"/>
        <v>0</v>
      </c>
      <c r="AJ151" s="5">
        <f t="shared" si="60"/>
        <v>1</v>
      </c>
      <c r="AK151" s="5">
        <f t="shared" si="61"/>
        <v>0</v>
      </c>
      <c r="AL151" s="5">
        <f t="shared" si="62"/>
        <v>0</v>
      </c>
      <c r="AM151" s="5">
        <f t="shared" si="63"/>
        <v>0</v>
      </c>
      <c r="AN151" s="5">
        <f t="shared" si="64"/>
        <v>0</v>
      </c>
      <c r="AO151" s="5">
        <f t="shared" si="65"/>
        <v>0</v>
      </c>
      <c r="AR151" s="5">
        <f t="shared" si="66"/>
        <v>1</v>
      </c>
      <c r="AS151" s="5">
        <f t="shared" si="67"/>
        <v>1</v>
      </c>
      <c r="AT151" s="5" t="str">
        <f t="shared" si="68"/>
        <v>Correct</v>
      </c>
      <c r="AU151" s="53" t="s">
        <v>105</v>
      </c>
      <c r="AV151" s="53">
        <v>72</v>
      </c>
      <c r="AW151" s="53" t="s">
        <v>115</v>
      </c>
      <c r="AX151" s="53" t="s">
        <v>311</v>
      </c>
      <c r="AY151" s="53" t="s">
        <v>128</v>
      </c>
      <c r="AZ151" s="53" t="s">
        <v>98</v>
      </c>
      <c r="BA151" s="53" t="s">
        <v>80</v>
      </c>
      <c r="BB151" s="53" t="s">
        <v>109</v>
      </c>
      <c r="BC151" s="53" t="s">
        <v>132</v>
      </c>
      <c r="BD151" s="53" t="s">
        <v>104</v>
      </c>
      <c r="BE151" s="53" t="s">
        <v>102</v>
      </c>
      <c r="BF151" s="53" t="s">
        <v>91</v>
      </c>
      <c r="BG151" s="53"/>
      <c r="BH151" s="55" t="s">
        <v>258</v>
      </c>
    </row>
    <row r="152" spans="1:60" x14ac:dyDescent="0.25">
      <c r="A152" s="1">
        <v>151</v>
      </c>
      <c r="B152" s="1"/>
      <c r="C152" s="1"/>
      <c r="D152" s="1" t="s">
        <v>52</v>
      </c>
      <c r="E152" s="1"/>
      <c r="F152" s="1"/>
      <c r="G152" s="1"/>
      <c r="H152" s="1"/>
      <c r="I152" s="1"/>
      <c r="J152" s="1"/>
      <c r="K152" s="1"/>
      <c r="L152" s="1"/>
      <c r="M152" s="1"/>
      <c r="N152" s="1"/>
      <c r="O152" s="1"/>
      <c r="P152" s="1"/>
      <c r="Q152" s="1"/>
      <c r="R152" s="1" t="s">
        <v>63</v>
      </c>
      <c r="S152" s="1"/>
      <c r="T152" s="1"/>
      <c r="U152" s="5">
        <f t="shared" si="46"/>
        <v>2</v>
      </c>
      <c r="V152" s="5">
        <f t="shared" si="47"/>
        <v>1.5</v>
      </c>
      <c r="W152" s="16"/>
      <c r="X152" s="5">
        <f t="shared" si="48"/>
        <v>0</v>
      </c>
      <c r="Y152" s="5">
        <f t="shared" si="49"/>
        <v>0</v>
      </c>
      <c r="Z152" s="5">
        <f t="shared" si="50"/>
        <v>1</v>
      </c>
      <c r="AA152" s="5">
        <f t="shared" si="51"/>
        <v>0</v>
      </c>
      <c r="AB152" s="5">
        <f t="shared" si="52"/>
        <v>0</v>
      </c>
      <c r="AC152" s="5">
        <f t="shared" si="53"/>
        <v>0</v>
      </c>
      <c r="AD152" s="5">
        <f t="shared" si="54"/>
        <v>0</v>
      </c>
      <c r="AE152" s="5">
        <f t="shared" si="55"/>
        <v>0</v>
      </c>
      <c r="AF152" s="5">
        <f t="shared" si="56"/>
        <v>0</v>
      </c>
      <c r="AG152" s="5">
        <f t="shared" si="57"/>
        <v>0</v>
      </c>
      <c r="AH152" s="5">
        <f t="shared" si="58"/>
        <v>0</v>
      </c>
      <c r="AI152" s="5">
        <f t="shared" si="59"/>
        <v>0</v>
      </c>
      <c r="AJ152" s="5">
        <f t="shared" si="60"/>
        <v>0</v>
      </c>
      <c r="AK152" s="5">
        <f t="shared" si="61"/>
        <v>0</v>
      </c>
      <c r="AL152" s="5">
        <f t="shared" si="62"/>
        <v>0</v>
      </c>
      <c r="AM152" s="5">
        <f t="shared" si="63"/>
        <v>0</v>
      </c>
      <c r="AN152" s="5">
        <f t="shared" si="64"/>
        <v>1</v>
      </c>
      <c r="AO152" s="5">
        <f t="shared" si="65"/>
        <v>0</v>
      </c>
      <c r="AR152" s="5">
        <f t="shared" si="66"/>
        <v>2</v>
      </c>
      <c r="AS152" s="5">
        <f t="shared" si="67"/>
        <v>2</v>
      </c>
      <c r="AT152" s="5" t="str">
        <f t="shared" si="68"/>
        <v>Correct</v>
      </c>
      <c r="AU152" s="5" t="s">
        <v>105</v>
      </c>
      <c r="AV152" s="5">
        <v>45</v>
      </c>
      <c r="AW152" s="5" t="s">
        <v>115</v>
      </c>
      <c r="AX152" s="5" t="s">
        <v>326</v>
      </c>
      <c r="AY152" s="5" t="s">
        <v>97</v>
      </c>
      <c r="AZ152" s="5" t="s">
        <v>102</v>
      </c>
      <c r="BA152" s="5" t="s">
        <v>80</v>
      </c>
      <c r="BB152" s="5" t="s">
        <v>108</v>
      </c>
      <c r="BC152" s="5" t="s">
        <v>110</v>
      </c>
      <c r="BD152" s="5" t="s">
        <v>101</v>
      </c>
      <c r="BE152" s="5" t="s">
        <v>102</v>
      </c>
      <c r="BF152" s="5" t="s">
        <v>92</v>
      </c>
      <c r="BG152" s="5" t="s">
        <v>102</v>
      </c>
      <c r="BH152" s="54" t="s">
        <v>258</v>
      </c>
    </row>
    <row r="153" spans="1:60" x14ac:dyDescent="0.25">
      <c r="A153" s="1">
        <v>152</v>
      </c>
      <c r="B153" s="1"/>
      <c r="C153" s="1"/>
      <c r="D153" s="1"/>
      <c r="E153" s="1" t="s">
        <v>20</v>
      </c>
      <c r="F153" s="1"/>
      <c r="G153" s="1" t="s">
        <v>54</v>
      </c>
      <c r="H153" s="1"/>
      <c r="I153" s="1"/>
      <c r="J153" s="1"/>
      <c r="K153" s="1" t="s">
        <v>58</v>
      </c>
      <c r="L153" s="1"/>
      <c r="M153" s="1"/>
      <c r="N153" s="1"/>
      <c r="O153" s="1"/>
      <c r="P153" s="1"/>
      <c r="Q153" s="1"/>
      <c r="R153" s="1"/>
      <c r="S153" s="1"/>
      <c r="T153" s="1"/>
      <c r="U153" s="5">
        <f t="shared" si="46"/>
        <v>3</v>
      </c>
      <c r="V153" s="5">
        <f t="shared" si="47"/>
        <v>1</v>
      </c>
      <c r="W153" s="16"/>
      <c r="X153" s="5">
        <f t="shared" si="48"/>
        <v>0</v>
      </c>
      <c r="Y153" s="5">
        <f t="shared" si="49"/>
        <v>0</v>
      </c>
      <c r="Z153" s="5">
        <f t="shared" si="50"/>
        <v>0</v>
      </c>
      <c r="AA153" s="5">
        <f t="shared" si="51"/>
        <v>1</v>
      </c>
      <c r="AB153" s="5">
        <f t="shared" si="52"/>
        <v>0</v>
      </c>
      <c r="AC153" s="5">
        <f t="shared" si="53"/>
        <v>1</v>
      </c>
      <c r="AD153" s="5">
        <f t="shared" si="54"/>
        <v>0</v>
      </c>
      <c r="AE153" s="5">
        <f t="shared" si="55"/>
        <v>0</v>
      </c>
      <c r="AF153" s="5">
        <f t="shared" si="56"/>
        <v>0</v>
      </c>
      <c r="AG153" s="5">
        <f t="shared" si="57"/>
        <v>1</v>
      </c>
      <c r="AH153" s="5">
        <f t="shared" si="58"/>
        <v>0</v>
      </c>
      <c r="AI153" s="5">
        <f t="shared" si="59"/>
        <v>0</v>
      </c>
      <c r="AJ153" s="5">
        <f t="shared" si="60"/>
        <v>0</v>
      </c>
      <c r="AK153" s="5">
        <f t="shared" si="61"/>
        <v>0</v>
      </c>
      <c r="AL153" s="5">
        <f t="shared" si="62"/>
        <v>0</v>
      </c>
      <c r="AM153" s="5">
        <f t="shared" si="63"/>
        <v>0</v>
      </c>
      <c r="AN153" s="5">
        <f t="shared" si="64"/>
        <v>0</v>
      </c>
      <c r="AO153" s="5">
        <f t="shared" si="65"/>
        <v>0</v>
      </c>
      <c r="AR153" s="5">
        <f t="shared" si="66"/>
        <v>3</v>
      </c>
      <c r="AS153" s="5">
        <f t="shared" si="67"/>
        <v>3</v>
      </c>
      <c r="AT153" s="5" t="str">
        <f t="shared" si="68"/>
        <v>Correct</v>
      </c>
      <c r="AU153" s="53" t="s">
        <v>105</v>
      </c>
      <c r="AV153" s="53">
        <v>68</v>
      </c>
      <c r="AW153" s="53" t="s">
        <v>115</v>
      </c>
      <c r="AX153" s="53" t="s">
        <v>327</v>
      </c>
      <c r="AY153" s="53" t="s">
        <v>97</v>
      </c>
      <c r="AZ153" s="53" t="s">
        <v>98</v>
      </c>
      <c r="BA153" s="53" t="s">
        <v>80</v>
      </c>
      <c r="BB153" s="53" t="s">
        <v>108</v>
      </c>
      <c r="BC153" s="53" t="s">
        <v>120</v>
      </c>
      <c r="BD153" s="53" t="s">
        <v>104</v>
      </c>
      <c r="BE153" s="53" t="s">
        <v>102</v>
      </c>
      <c r="BF153" s="53" t="s">
        <v>91</v>
      </c>
      <c r="BG153" s="53" t="s">
        <v>102</v>
      </c>
      <c r="BH153" s="55" t="s">
        <v>258</v>
      </c>
    </row>
    <row r="154" spans="1:60" x14ac:dyDescent="0.25">
      <c r="A154" s="1">
        <v>153</v>
      </c>
      <c r="B154" s="1" t="s">
        <v>50</v>
      </c>
      <c r="C154" s="1"/>
      <c r="D154" s="1" t="s">
        <v>52</v>
      </c>
      <c r="E154" s="1" t="s">
        <v>20</v>
      </c>
      <c r="F154" s="1"/>
      <c r="G154" s="1" t="s">
        <v>54</v>
      </c>
      <c r="H154" s="1" t="s">
        <v>55</v>
      </c>
      <c r="I154" s="1" t="s">
        <v>56</v>
      </c>
      <c r="J154" s="1"/>
      <c r="K154" s="1" t="s">
        <v>58</v>
      </c>
      <c r="L154" s="1" t="s">
        <v>59</v>
      </c>
      <c r="M154" s="1"/>
      <c r="N154" s="1" t="s">
        <v>26</v>
      </c>
      <c r="O154" s="1" t="s">
        <v>23</v>
      </c>
      <c r="P154" s="1"/>
      <c r="Q154" s="1" t="s">
        <v>62</v>
      </c>
      <c r="R154" s="1"/>
      <c r="S154" s="1"/>
      <c r="T154" s="1"/>
      <c r="U154" s="5">
        <f t="shared" si="46"/>
        <v>11</v>
      </c>
      <c r="V154" s="5">
        <f t="shared" si="47"/>
        <v>0.27272727272727271</v>
      </c>
      <c r="W154" s="16"/>
      <c r="X154" s="5">
        <f t="shared" si="48"/>
        <v>0.27272727272727271</v>
      </c>
      <c r="Y154" s="5">
        <f t="shared" si="49"/>
        <v>0</v>
      </c>
      <c r="Z154" s="5">
        <f t="shared" si="50"/>
        <v>0.27272727272727271</v>
      </c>
      <c r="AA154" s="5">
        <f t="shared" si="51"/>
        <v>0.27272727272727271</v>
      </c>
      <c r="AB154" s="5">
        <f t="shared" si="52"/>
        <v>0</v>
      </c>
      <c r="AC154" s="5">
        <f t="shared" si="53"/>
        <v>0.27272727272727271</v>
      </c>
      <c r="AD154" s="5">
        <f t="shared" si="54"/>
        <v>0.27272727272727271</v>
      </c>
      <c r="AE154" s="5">
        <f t="shared" si="55"/>
        <v>0.27272727272727271</v>
      </c>
      <c r="AF154" s="5">
        <f t="shared" si="56"/>
        <v>0</v>
      </c>
      <c r="AG154" s="5">
        <f t="shared" si="57"/>
        <v>0.27272727272727271</v>
      </c>
      <c r="AH154" s="5">
        <f t="shared" si="58"/>
        <v>0.27272727272727271</v>
      </c>
      <c r="AI154" s="5">
        <f t="shared" si="59"/>
        <v>0</v>
      </c>
      <c r="AJ154" s="5">
        <f t="shared" si="60"/>
        <v>0.27272727272727271</v>
      </c>
      <c r="AK154" s="5">
        <f t="shared" si="61"/>
        <v>0.27272727272727271</v>
      </c>
      <c r="AL154" s="5">
        <f t="shared" si="62"/>
        <v>0</v>
      </c>
      <c r="AM154" s="5">
        <f t="shared" si="63"/>
        <v>0.27272727272727271</v>
      </c>
      <c r="AN154" s="5">
        <f t="shared" si="64"/>
        <v>0</v>
      </c>
      <c r="AO154" s="5">
        <f t="shared" si="65"/>
        <v>0</v>
      </c>
      <c r="AR154" s="5">
        <f t="shared" si="66"/>
        <v>2.9999999999999991</v>
      </c>
      <c r="AS154" s="5">
        <f t="shared" si="67"/>
        <v>11</v>
      </c>
      <c r="AT154" s="5" t="str">
        <f t="shared" si="68"/>
        <v>Correct</v>
      </c>
      <c r="AU154" s="5" t="s">
        <v>105</v>
      </c>
      <c r="AV154" s="5">
        <v>53</v>
      </c>
      <c r="AW154" s="5" t="s">
        <v>115</v>
      </c>
      <c r="AX154" s="5" t="s">
        <v>321</v>
      </c>
      <c r="AY154" s="5" t="s">
        <v>97</v>
      </c>
      <c r="AZ154" s="5" t="s">
        <v>98</v>
      </c>
      <c r="BA154" s="5" t="s">
        <v>80</v>
      </c>
      <c r="BB154" s="5" t="s">
        <v>108</v>
      </c>
      <c r="BC154" s="5" t="s">
        <v>120</v>
      </c>
      <c r="BD154" s="5" t="s">
        <v>101</v>
      </c>
      <c r="BE154" s="5" t="s">
        <v>102</v>
      </c>
      <c r="BF154" s="5" t="s">
        <v>92</v>
      </c>
      <c r="BG154" s="5" t="s">
        <v>102</v>
      </c>
      <c r="BH154" s="54" t="s">
        <v>258</v>
      </c>
    </row>
    <row r="155" spans="1:60" x14ac:dyDescent="0.25">
      <c r="A155" s="1">
        <v>154</v>
      </c>
      <c r="B155" s="1"/>
      <c r="C155" s="1"/>
      <c r="D155" s="1"/>
      <c r="E155" s="1"/>
      <c r="F155" s="1"/>
      <c r="G155" s="1"/>
      <c r="H155" s="1"/>
      <c r="I155" s="1"/>
      <c r="J155" s="1"/>
      <c r="K155" s="1"/>
      <c r="L155" s="1"/>
      <c r="M155" s="1"/>
      <c r="N155" s="1"/>
      <c r="O155" s="1"/>
      <c r="P155" s="1"/>
      <c r="Q155" s="1"/>
      <c r="R155" s="1" t="s">
        <v>63</v>
      </c>
      <c r="S155" s="1"/>
      <c r="T155" s="1"/>
      <c r="U155" s="5">
        <f t="shared" si="46"/>
        <v>1</v>
      </c>
      <c r="V155" s="5">
        <f t="shared" si="47"/>
        <v>3</v>
      </c>
      <c r="W155" s="16"/>
      <c r="X155" s="5">
        <f t="shared" si="48"/>
        <v>0</v>
      </c>
      <c r="Y155" s="5">
        <f t="shared" si="49"/>
        <v>0</v>
      </c>
      <c r="Z155" s="5">
        <f t="shared" si="50"/>
        <v>0</v>
      </c>
      <c r="AA155" s="5">
        <f t="shared" si="51"/>
        <v>0</v>
      </c>
      <c r="AB155" s="5">
        <f t="shared" si="52"/>
        <v>0</v>
      </c>
      <c r="AC155" s="5">
        <f t="shared" si="53"/>
        <v>0</v>
      </c>
      <c r="AD155" s="5">
        <f t="shared" si="54"/>
        <v>0</v>
      </c>
      <c r="AE155" s="5">
        <f t="shared" si="55"/>
        <v>0</v>
      </c>
      <c r="AF155" s="5">
        <f t="shared" si="56"/>
        <v>0</v>
      </c>
      <c r="AG155" s="5">
        <f t="shared" si="57"/>
        <v>0</v>
      </c>
      <c r="AH155" s="5">
        <f t="shared" si="58"/>
        <v>0</v>
      </c>
      <c r="AI155" s="5">
        <f t="shared" si="59"/>
        <v>0</v>
      </c>
      <c r="AJ155" s="5">
        <f t="shared" si="60"/>
        <v>0</v>
      </c>
      <c r="AK155" s="5">
        <f t="shared" si="61"/>
        <v>0</v>
      </c>
      <c r="AL155" s="5">
        <f t="shared" si="62"/>
        <v>0</v>
      </c>
      <c r="AM155" s="5">
        <f t="shared" si="63"/>
        <v>0</v>
      </c>
      <c r="AN155" s="5">
        <f t="shared" si="64"/>
        <v>1</v>
      </c>
      <c r="AO155" s="5">
        <f t="shared" si="65"/>
        <v>0</v>
      </c>
      <c r="AR155" s="5">
        <f t="shared" si="66"/>
        <v>1</v>
      </c>
      <c r="AS155" s="5">
        <f t="shared" si="67"/>
        <v>1</v>
      </c>
      <c r="AT155" s="5" t="str">
        <f t="shared" si="68"/>
        <v>Correct</v>
      </c>
      <c r="AU155" s="53" t="s">
        <v>94</v>
      </c>
      <c r="AV155" s="53">
        <v>45</v>
      </c>
      <c r="AW155" s="53" t="s">
        <v>95</v>
      </c>
      <c r="AX155" s="53" t="s">
        <v>138</v>
      </c>
      <c r="AY155" s="53" t="s">
        <v>97</v>
      </c>
      <c r="AZ155" s="53" t="s">
        <v>102</v>
      </c>
      <c r="BA155" s="53" t="s">
        <v>80</v>
      </c>
      <c r="BB155" s="53" t="s">
        <v>114</v>
      </c>
      <c r="BC155" s="53" t="s">
        <v>120</v>
      </c>
      <c r="BD155" s="53" t="s">
        <v>101</v>
      </c>
      <c r="BE155" s="53" t="s">
        <v>102</v>
      </c>
      <c r="BF155" s="53" t="s">
        <v>92</v>
      </c>
      <c r="BG155" s="53" t="s">
        <v>102</v>
      </c>
      <c r="BH155" s="55" t="s">
        <v>259</v>
      </c>
    </row>
    <row r="156" spans="1:60" x14ac:dyDescent="0.25">
      <c r="A156" s="1">
        <v>155</v>
      </c>
      <c r="B156" s="1"/>
      <c r="C156" s="1"/>
      <c r="D156" s="1"/>
      <c r="E156" s="1"/>
      <c r="F156" s="1"/>
      <c r="G156" s="1"/>
      <c r="H156" s="1" t="s">
        <v>55</v>
      </c>
      <c r="I156" s="1"/>
      <c r="J156" s="1"/>
      <c r="K156" s="1" t="s">
        <v>58</v>
      </c>
      <c r="L156" s="1"/>
      <c r="M156" s="1"/>
      <c r="N156" s="1"/>
      <c r="O156" s="1"/>
      <c r="P156" s="1"/>
      <c r="Q156" s="1"/>
      <c r="R156" s="1"/>
      <c r="S156" s="1" t="s">
        <v>64</v>
      </c>
      <c r="T156" s="1"/>
      <c r="U156" s="5">
        <f t="shared" si="46"/>
        <v>3</v>
      </c>
      <c r="V156" s="5">
        <f t="shared" si="47"/>
        <v>1</v>
      </c>
      <c r="W156" s="16"/>
      <c r="X156" s="5">
        <f t="shared" si="48"/>
        <v>0</v>
      </c>
      <c r="Y156" s="5">
        <f t="shared" si="49"/>
        <v>0</v>
      </c>
      <c r="Z156" s="5">
        <f t="shared" si="50"/>
        <v>0</v>
      </c>
      <c r="AA156" s="5">
        <f t="shared" si="51"/>
        <v>0</v>
      </c>
      <c r="AB156" s="5">
        <f t="shared" si="52"/>
        <v>0</v>
      </c>
      <c r="AC156" s="5">
        <f t="shared" si="53"/>
        <v>0</v>
      </c>
      <c r="AD156" s="5">
        <f t="shared" si="54"/>
        <v>1</v>
      </c>
      <c r="AE156" s="5">
        <f t="shared" si="55"/>
        <v>0</v>
      </c>
      <c r="AF156" s="5">
        <f t="shared" si="56"/>
        <v>0</v>
      </c>
      <c r="AG156" s="5">
        <f t="shared" si="57"/>
        <v>1</v>
      </c>
      <c r="AH156" s="5">
        <f t="shared" si="58"/>
        <v>0</v>
      </c>
      <c r="AI156" s="5">
        <f t="shared" si="59"/>
        <v>0</v>
      </c>
      <c r="AJ156" s="5">
        <f t="shared" si="60"/>
        <v>0</v>
      </c>
      <c r="AK156" s="5">
        <f t="shared" si="61"/>
        <v>0</v>
      </c>
      <c r="AL156" s="5">
        <f t="shared" si="62"/>
        <v>0</v>
      </c>
      <c r="AM156" s="5">
        <f t="shared" si="63"/>
        <v>0</v>
      </c>
      <c r="AN156" s="5">
        <f t="shared" si="64"/>
        <v>0</v>
      </c>
      <c r="AO156" s="5">
        <f t="shared" si="65"/>
        <v>1</v>
      </c>
      <c r="AR156" s="5">
        <f t="shared" si="66"/>
        <v>3</v>
      </c>
      <c r="AS156" s="5">
        <f t="shared" si="67"/>
        <v>3</v>
      </c>
      <c r="AT156" s="5" t="str">
        <f t="shared" si="68"/>
        <v>Correct</v>
      </c>
      <c r="AU156" s="5" t="s">
        <v>105</v>
      </c>
      <c r="AV156" s="5">
        <v>27</v>
      </c>
      <c r="AW156" s="5" t="s">
        <v>95</v>
      </c>
      <c r="AX156" s="5" t="s">
        <v>131</v>
      </c>
      <c r="AY156" s="5"/>
      <c r="AZ156" s="5" t="s">
        <v>102</v>
      </c>
      <c r="BA156" s="5" t="s">
        <v>81</v>
      </c>
      <c r="BB156" s="5" t="s">
        <v>109</v>
      </c>
      <c r="BC156" s="5" t="s">
        <v>103</v>
      </c>
      <c r="BD156" s="5" t="s">
        <v>125</v>
      </c>
      <c r="BE156" s="5" t="s">
        <v>98</v>
      </c>
      <c r="BF156" s="5" t="s">
        <v>93</v>
      </c>
      <c r="BG156" s="5" t="s">
        <v>98</v>
      </c>
      <c r="BH156" s="54" t="s">
        <v>259</v>
      </c>
    </row>
    <row r="157" spans="1:60" x14ac:dyDescent="0.25">
      <c r="A157" s="1">
        <v>156</v>
      </c>
      <c r="B157" s="1" t="s">
        <v>50</v>
      </c>
      <c r="C157" s="1"/>
      <c r="D157" s="1"/>
      <c r="E157" s="1"/>
      <c r="F157" s="1"/>
      <c r="G157" s="1"/>
      <c r="H157" s="1"/>
      <c r="I157" s="1" t="s">
        <v>56</v>
      </c>
      <c r="J157" s="1"/>
      <c r="K157" s="1"/>
      <c r="L157" s="1" t="s">
        <v>59</v>
      </c>
      <c r="M157" s="1"/>
      <c r="N157" s="1"/>
      <c r="O157" s="1"/>
      <c r="P157" s="1"/>
      <c r="Q157" s="1"/>
      <c r="R157" s="1"/>
      <c r="S157" s="1"/>
      <c r="T157" s="1"/>
      <c r="U157" s="5">
        <f t="shared" si="46"/>
        <v>3</v>
      </c>
      <c r="V157" s="5">
        <f t="shared" si="47"/>
        <v>1</v>
      </c>
      <c r="W157" s="16"/>
      <c r="X157" s="5">
        <f t="shared" si="48"/>
        <v>1</v>
      </c>
      <c r="Y157" s="5">
        <f t="shared" si="49"/>
        <v>0</v>
      </c>
      <c r="Z157" s="5">
        <f t="shared" si="50"/>
        <v>0</v>
      </c>
      <c r="AA157" s="5">
        <f t="shared" si="51"/>
        <v>0</v>
      </c>
      <c r="AB157" s="5">
        <f t="shared" si="52"/>
        <v>0</v>
      </c>
      <c r="AC157" s="5">
        <f t="shared" si="53"/>
        <v>0</v>
      </c>
      <c r="AD157" s="5">
        <f t="shared" si="54"/>
        <v>0</v>
      </c>
      <c r="AE157" s="5">
        <f t="shared" si="55"/>
        <v>1</v>
      </c>
      <c r="AF157" s="5">
        <f t="shared" si="56"/>
        <v>0</v>
      </c>
      <c r="AG157" s="5">
        <f t="shared" si="57"/>
        <v>0</v>
      </c>
      <c r="AH157" s="5">
        <f t="shared" si="58"/>
        <v>1</v>
      </c>
      <c r="AI157" s="5">
        <f t="shared" si="59"/>
        <v>0</v>
      </c>
      <c r="AJ157" s="5">
        <f t="shared" si="60"/>
        <v>0</v>
      </c>
      <c r="AK157" s="5">
        <f t="shared" si="61"/>
        <v>0</v>
      </c>
      <c r="AL157" s="5">
        <f t="shared" si="62"/>
        <v>0</v>
      </c>
      <c r="AM157" s="5">
        <f t="shared" si="63"/>
        <v>0</v>
      </c>
      <c r="AN157" s="5">
        <f t="shared" si="64"/>
        <v>0</v>
      </c>
      <c r="AO157" s="5">
        <f t="shared" si="65"/>
        <v>0</v>
      </c>
      <c r="AR157" s="5">
        <f t="shared" si="66"/>
        <v>3</v>
      </c>
      <c r="AS157" s="5">
        <f t="shared" si="67"/>
        <v>3</v>
      </c>
      <c r="AT157" s="5" t="str">
        <f t="shared" si="68"/>
        <v>Correct</v>
      </c>
      <c r="AU157" s="53" t="s">
        <v>94</v>
      </c>
      <c r="AV157" s="53">
        <v>66</v>
      </c>
      <c r="AW157" s="53" t="s">
        <v>95</v>
      </c>
      <c r="AX157" s="53" t="s">
        <v>158</v>
      </c>
      <c r="AY157" s="53" t="s">
        <v>97</v>
      </c>
      <c r="AZ157" s="53"/>
      <c r="BA157" s="53" t="s">
        <v>80</v>
      </c>
      <c r="BB157" s="53" t="s">
        <v>99</v>
      </c>
      <c r="BC157" s="53" t="s">
        <v>120</v>
      </c>
      <c r="BD157" s="53" t="s">
        <v>104</v>
      </c>
      <c r="BE157" s="53" t="s">
        <v>98</v>
      </c>
      <c r="BF157" s="53"/>
      <c r="BG157" s="53" t="s">
        <v>98</v>
      </c>
      <c r="BH157" s="55" t="s">
        <v>259</v>
      </c>
    </row>
    <row r="158" spans="1:60" x14ac:dyDescent="0.25">
      <c r="A158" s="1">
        <v>157</v>
      </c>
      <c r="B158" s="1" t="s">
        <v>50</v>
      </c>
      <c r="C158" s="1"/>
      <c r="D158" s="1"/>
      <c r="E158" s="1" t="s">
        <v>20</v>
      </c>
      <c r="F158" s="1"/>
      <c r="G158" s="1"/>
      <c r="H158" s="1" t="s">
        <v>55</v>
      </c>
      <c r="I158" s="1"/>
      <c r="J158" s="1"/>
      <c r="K158" s="1"/>
      <c r="L158" s="1"/>
      <c r="M158" s="1"/>
      <c r="N158" s="1" t="s">
        <v>26</v>
      </c>
      <c r="O158" s="1"/>
      <c r="P158" s="1"/>
      <c r="Q158" s="1"/>
      <c r="R158" s="1"/>
      <c r="S158" s="1"/>
      <c r="T158" s="1"/>
      <c r="U158" s="5">
        <f t="shared" si="46"/>
        <v>4</v>
      </c>
      <c r="V158" s="5">
        <f t="shared" si="47"/>
        <v>0.75</v>
      </c>
      <c r="W158" s="16"/>
      <c r="X158" s="5">
        <f t="shared" si="48"/>
        <v>0.75</v>
      </c>
      <c r="Y158" s="5">
        <f t="shared" si="49"/>
        <v>0</v>
      </c>
      <c r="Z158" s="5">
        <f t="shared" si="50"/>
        <v>0</v>
      </c>
      <c r="AA158" s="5">
        <f t="shared" si="51"/>
        <v>0.75</v>
      </c>
      <c r="AB158" s="5">
        <f t="shared" si="52"/>
        <v>0</v>
      </c>
      <c r="AC158" s="5">
        <f t="shared" si="53"/>
        <v>0</v>
      </c>
      <c r="AD158" s="5">
        <f t="shared" si="54"/>
        <v>0.75</v>
      </c>
      <c r="AE158" s="5">
        <f t="shared" si="55"/>
        <v>0</v>
      </c>
      <c r="AF158" s="5">
        <f t="shared" si="56"/>
        <v>0</v>
      </c>
      <c r="AG158" s="5">
        <f t="shared" si="57"/>
        <v>0</v>
      </c>
      <c r="AH158" s="5">
        <f t="shared" si="58"/>
        <v>0</v>
      </c>
      <c r="AI158" s="5">
        <f t="shared" si="59"/>
        <v>0</v>
      </c>
      <c r="AJ158" s="5">
        <f t="shared" si="60"/>
        <v>0.75</v>
      </c>
      <c r="AK158" s="5">
        <f t="shared" si="61"/>
        <v>0</v>
      </c>
      <c r="AL158" s="5">
        <f t="shared" si="62"/>
        <v>0</v>
      </c>
      <c r="AM158" s="5">
        <f t="shared" si="63"/>
        <v>0</v>
      </c>
      <c r="AN158" s="5">
        <f t="shared" si="64"/>
        <v>0</v>
      </c>
      <c r="AO158" s="5">
        <f t="shared" si="65"/>
        <v>0</v>
      </c>
      <c r="AR158" s="5">
        <f t="shared" si="66"/>
        <v>3</v>
      </c>
      <c r="AS158" s="5">
        <f t="shared" si="67"/>
        <v>4</v>
      </c>
      <c r="AT158" s="5" t="str">
        <f t="shared" si="68"/>
        <v>Correct</v>
      </c>
      <c r="AU158" s="5" t="s">
        <v>94</v>
      </c>
      <c r="AV158" s="5">
        <v>72</v>
      </c>
      <c r="AW158" s="5" t="s">
        <v>95</v>
      </c>
      <c r="AX158" s="5" t="s">
        <v>131</v>
      </c>
      <c r="AY158" s="5" t="s">
        <v>160</v>
      </c>
      <c r="AZ158" s="5"/>
      <c r="BA158" s="5" t="s">
        <v>352</v>
      </c>
      <c r="BB158" s="5" t="s">
        <v>109</v>
      </c>
      <c r="BC158" s="5" t="s">
        <v>133</v>
      </c>
      <c r="BD158" s="5" t="s">
        <v>104</v>
      </c>
      <c r="BE158" s="5" t="s">
        <v>102</v>
      </c>
      <c r="BF158" s="5" t="s">
        <v>91</v>
      </c>
      <c r="BG158" s="5" t="s">
        <v>98</v>
      </c>
      <c r="BH158" s="54" t="s">
        <v>259</v>
      </c>
    </row>
    <row r="159" spans="1:60" x14ac:dyDescent="0.25">
      <c r="A159" s="1">
        <v>158</v>
      </c>
      <c r="B159" s="1"/>
      <c r="C159" s="1"/>
      <c r="D159" s="1"/>
      <c r="E159" s="1"/>
      <c r="F159" s="1"/>
      <c r="G159" s="1"/>
      <c r="H159" s="1"/>
      <c r="I159" s="1"/>
      <c r="J159" s="1"/>
      <c r="K159" s="1"/>
      <c r="L159" s="1" t="s">
        <v>59</v>
      </c>
      <c r="M159" s="1"/>
      <c r="N159" s="1"/>
      <c r="O159" s="1" t="s">
        <v>23</v>
      </c>
      <c r="P159" s="1"/>
      <c r="Q159" s="1"/>
      <c r="R159" s="1" t="s">
        <v>63</v>
      </c>
      <c r="S159" s="1"/>
      <c r="T159" s="1"/>
      <c r="U159" s="5">
        <f t="shared" si="46"/>
        <v>3</v>
      </c>
      <c r="V159" s="5">
        <f t="shared" si="47"/>
        <v>1</v>
      </c>
      <c r="W159" s="16"/>
      <c r="X159" s="5">
        <f t="shared" si="48"/>
        <v>0</v>
      </c>
      <c r="Y159" s="5">
        <f t="shared" si="49"/>
        <v>0</v>
      </c>
      <c r="Z159" s="5">
        <f t="shared" si="50"/>
        <v>0</v>
      </c>
      <c r="AA159" s="5">
        <f t="shared" si="51"/>
        <v>0</v>
      </c>
      <c r="AB159" s="5">
        <f t="shared" si="52"/>
        <v>0</v>
      </c>
      <c r="AC159" s="5">
        <f t="shared" si="53"/>
        <v>0</v>
      </c>
      <c r="AD159" s="5">
        <f t="shared" si="54"/>
        <v>0</v>
      </c>
      <c r="AE159" s="5">
        <f t="shared" si="55"/>
        <v>0</v>
      </c>
      <c r="AF159" s="5">
        <f t="shared" si="56"/>
        <v>0</v>
      </c>
      <c r="AG159" s="5">
        <f t="shared" si="57"/>
        <v>0</v>
      </c>
      <c r="AH159" s="5">
        <f t="shared" si="58"/>
        <v>1</v>
      </c>
      <c r="AI159" s="5">
        <f t="shared" si="59"/>
        <v>0</v>
      </c>
      <c r="AJ159" s="5">
        <f t="shared" si="60"/>
        <v>0</v>
      </c>
      <c r="AK159" s="5">
        <f t="shared" si="61"/>
        <v>1</v>
      </c>
      <c r="AL159" s="5">
        <f t="shared" si="62"/>
        <v>0</v>
      </c>
      <c r="AM159" s="5">
        <f t="shared" si="63"/>
        <v>0</v>
      </c>
      <c r="AN159" s="5">
        <f t="shared" si="64"/>
        <v>1</v>
      </c>
      <c r="AO159" s="5">
        <f t="shared" si="65"/>
        <v>0</v>
      </c>
      <c r="AR159" s="5">
        <f t="shared" si="66"/>
        <v>3</v>
      </c>
      <c r="AS159" s="5">
        <f t="shared" si="67"/>
        <v>3</v>
      </c>
      <c r="AT159" s="5" t="str">
        <f t="shared" si="68"/>
        <v>Correct</v>
      </c>
      <c r="AU159" s="53" t="s">
        <v>105</v>
      </c>
      <c r="AV159" s="53">
        <v>26</v>
      </c>
      <c r="AW159" s="53" t="s">
        <v>115</v>
      </c>
      <c r="AX159" s="53" t="s">
        <v>322</v>
      </c>
      <c r="AY159" s="53" t="s">
        <v>97</v>
      </c>
      <c r="AZ159" s="53" t="s">
        <v>98</v>
      </c>
      <c r="BA159" s="53" t="s">
        <v>80</v>
      </c>
      <c r="BB159" s="53" t="s">
        <v>109</v>
      </c>
      <c r="BC159" s="53" t="s">
        <v>133</v>
      </c>
      <c r="BD159" s="53" t="s">
        <v>123</v>
      </c>
      <c r="BE159" s="53" t="s">
        <v>102</v>
      </c>
      <c r="BF159" s="53" t="s">
        <v>90</v>
      </c>
      <c r="BG159" s="53" t="s">
        <v>98</v>
      </c>
      <c r="BH159" s="55" t="s">
        <v>259</v>
      </c>
    </row>
    <row r="160" spans="1:60" x14ac:dyDescent="0.25">
      <c r="A160" s="1">
        <v>159</v>
      </c>
      <c r="B160" s="1"/>
      <c r="C160" s="1" t="s">
        <v>51</v>
      </c>
      <c r="D160" s="1"/>
      <c r="E160" s="1" t="s">
        <v>20</v>
      </c>
      <c r="F160" s="1"/>
      <c r="G160" s="1"/>
      <c r="H160" s="1" t="s">
        <v>55</v>
      </c>
      <c r="I160" s="1"/>
      <c r="J160" s="1"/>
      <c r="K160" s="1"/>
      <c r="L160" s="1"/>
      <c r="M160" s="1"/>
      <c r="N160" s="1"/>
      <c r="O160" s="1"/>
      <c r="P160" s="1"/>
      <c r="Q160" s="1"/>
      <c r="R160" s="1"/>
      <c r="S160" s="1"/>
      <c r="T160" s="1"/>
      <c r="U160" s="5">
        <f t="shared" si="46"/>
        <v>3</v>
      </c>
      <c r="V160" s="5">
        <f t="shared" si="47"/>
        <v>1</v>
      </c>
      <c r="W160" s="16"/>
      <c r="X160" s="5">
        <f t="shared" si="48"/>
        <v>0</v>
      </c>
      <c r="Y160" s="5">
        <f t="shared" si="49"/>
        <v>1</v>
      </c>
      <c r="Z160" s="5">
        <f t="shared" si="50"/>
        <v>0</v>
      </c>
      <c r="AA160" s="5">
        <f t="shared" si="51"/>
        <v>1</v>
      </c>
      <c r="AB160" s="5">
        <f t="shared" si="52"/>
        <v>0</v>
      </c>
      <c r="AC160" s="5">
        <f t="shared" si="53"/>
        <v>0</v>
      </c>
      <c r="AD160" s="5">
        <f t="shared" si="54"/>
        <v>1</v>
      </c>
      <c r="AE160" s="5">
        <f t="shared" si="55"/>
        <v>0</v>
      </c>
      <c r="AF160" s="5">
        <f t="shared" si="56"/>
        <v>0</v>
      </c>
      <c r="AG160" s="5">
        <f t="shared" si="57"/>
        <v>0</v>
      </c>
      <c r="AH160" s="5">
        <f t="shared" si="58"/>
        <v>0</v>
      </c>
      <c r="AI160" s="5">
        <f t="shared" si="59"/>
        <v>0</v>
      </c>
      <c r="AJ160" s="5">
        <f t="shared" si="60"/>
        <v>0</v>
      </c>
      <c r="AK160" s="5">
        <f t="shared" si="61"/>
        <v>0</v>
      </c>
      <c r="AL160" s="5">
        <f t="shared" si="62"/>
        <v>0</v>
      </c>
      <c r="AM160" s="5">
        <f t="shared" si="63"/>
        <v>0</v>
      </c>
      <c r="AN160" s="5">
        <f t="shared" si="64"/>
        <v>0</v>
      </c>
      <c r="AO160" s="5">
        <f t="shared" si="65"/>
        <v>0</v>
      </c>
      <c r="AR160" s="5">
        <f t="shared" si="66"/>
        <v>3</v>
      </c>
      <c r="AS160" s="5">
        <f t="shared" si="67"/>
        <v>3</v>
      </c>
      <c r="AT160" s="5" t="str">
        <f t="shared" si="68"/>
        <v>Correct</v>
      </c>
      <c r="AU160" s="5" t="s">
        <v>94</v>
      </c>
      <c r="AV160" s="5">
        <v>52</v>
      </c>
      <c r="AW160" s="5" t="s">
        <v>95</v>
      </c>
      <c r="AX160" s="5" t="s">
        <v>163</v>
      </c>
      <c r="AY160" s="5" t="s">
        <v>97</v>
      </c>
      <c r="AZ160" s="5" t="s">
        <v>98</v>
      </c>
      <c r="BA160" s="5" t="s">
        <v>88</v>
      </c>
      <c r="BB160" s="5" t="s">
        <v>99</v>
      </c>
      <c r="BC160" s="5" t="s">
        <v>120</v>
      </c>
      <c r="BD160" s="5" t="s">
        <v>125</v>
      </c>
      <c r="BE160" s="5" t="s">
        <v>102</v>
      </c>
      <c r="BF160" s="5" t="s">
        <v>90</v>
      </c>
      <c r="BG160" s="5" t="s">
        <v>98</v>
      </c>
      <c r="BH160" s="54" t="s">
        <v>259</v>
      </c>
    </row>
    <row r="161" spans="1:60" x14ac:dyDescent="0.25">
      <c r="A161" s="1">
        <v>160</v>
      </c>
      <c r="B161" s="1"/>
      <c r="C161" s="1"/>
      <c r="D161" s="1"/>
      <c r="E161" s="1" t="s">
        <v>20</v>
      </c>
      <c r="F161" s="1"/>
      <c r="G161" s="1" t="s">
        <v>54</v>
      </c>
      <c r="H161" s="1"/>
      <c r="I161" s="1"/>
      <c r="J161" s="1"/>
      <c r="K161" s="1"/>
      <c r="L161" s="1"/>
      <c r="M161" s="1"/>
      <c r="N161" s="1" t="s">
        <v>26</v>
      </c>
      <c r="O161" s="1"/>
      <c r="P161" s="1"/>
      <c r="Q161" s="1"/>
      <c r="R161" s="1"/>
      <c r="S161" s="1"/>
      <c r="T161" s="1"/>
      <c r="U161" s="5">
        <f t="shared" si="46"/>
        <v>3</v>
      </c>
      <c r="V161" s="5">
        <f t="shared" si="47"/>
        <v>1</v>
      </c>
      <c r="W161" s="16"/>
      <c r="X161" s="5">
        <f t="shared" si="48"/>
        <v>0</v>
      </c>
      <c r="Y161" s="5">
        <f t="shared" si="49"/>
        <v>0</v>
      </c>
      <c r="Z161" s="5">
        <f t="shared" si="50"/>
        <v>0</v>
      </c>
      <c r="AA161" s="5">
        <f t="shared" si="51"/>
        <v>1</v>
      </c>
      <c r="AB161" s="5">
        <f t="shared" si="52"/>
        <v>0</v>
      </c>
      <c r="AC161" s="5">
        <f t="shared" si="53"/>
        <v>1</v>
      </c>
      <c r="AD161" s="5">
        <f t="shared" si="54"/>
        <v>0</v>
      </c>
      <c r="AE161" s="5">
        <f t="shared" si="55"/>
        <v>0</v>
      </c>
      <c r="AF161" s="5">
        <f t="shared" si="56"/>
        <v>0</v>
      </c>
      <c r="AG161" s="5">
        <f t="shared" si="57"/>
        <v>0</v>
      </c>
      <c r="AH161" s="5">
        <f t="shared" si="58"/>
        <v>0</v>
      </c>
      <c r="AI161" s="5">
        <f t="shared" si="59"/>
        <v>0</v>
      </c>
      <c r="AJ161" s="5">
        <f t="shared" si="60"/>
        <v>1</v>
      </c>
      <c r="AK161" s="5">
        <f t="shared" si="61"/>
        <v>0</v>
      </c>
      <c r="AL161" s="5">
        <f t="shared" si="62"/>
        <v>0</v>
      </c>
      <c r="AM161" s="5">
        <f t="shared" si="63"/>
        <v>0</v>
      </c>
      <c r="AN161" s="5">
        <f t="shared" si="64"/>
        <v>0</v>
      </c>
      <c r="AO161" s="5">
        <f t="shared" si="65"/>
        <v>0</v>
      </c>
      <c r="AR161" s="5">
        <f t="shared" si="66"/>
        <v>3</v>
      </c>
      <c r="AS161" s="5">
        <f t="shared" si="67"/>
        <v>3</v>
      </c>
      <c r="AT161" s="5" t="str">
        <f t="shared" si="68"/>
        <v>Correct</v>
      </c>
      <c r="AU161" s="53" t="s">
        <v>94</v>
      </c>
      <c r="AV161" s="53">
        <v>46</v>
      </c>
      <c r="AW161" s="53" t="s">
        <v>95</v>
      </c>
      <c r="AX161" s="53" t="s">
        <v>164</v>
      </c>
      <c r="AY161" s="53" t="s">
        <v>107</v>
      </c>
      <c r="AZ161" s="53" t="s">
        <v>98</v>
      </c>
      <c r="BA161" s="53" t="s">
        <v>80</v>
      </c>
      <c r="BB161" s="53" t="s">
        <v>108</v>
      </c>
      <c r="BC161" s="53" t="s">
        <v>120</v>
      </c>
      <c r="BD161" s="53" t="s">
        <v>135</v>
      </c>
      <c r="BE161" s="53" t="s">
        <v>102</v>
      </c>
      <c r="BF161" s="53" t="s">
        <v>90</v>
      </c>
      <c r="BG161" s="53" t="s">
        <v>102</v>
      </c>
      <c r="BH161" s="55" t="s">
        <v>259</v>
      </c>
    </row>
    <row r="162" spans="1:60" x14ac:dyDescent="0.25">
      <c r="A162" s="1">
        <v>161</v>
      </c>
      <c r="B162" s="1"/>
      <c r="C162" s="1"/>
      <c r="D162" s="1" t="s">
        <v>52</v>
      </c>
      <c r="E162" s="1"/>
      <c r="F162" s="1"/>
      <c r="G162" s="1" t="s">
        <v>54</v>
      </c>
      <c r="H162" s="1"/>
      <c r="I162" s="1"/>
      <c r="J162" s="1"/>
      <c r="K162" s="1"/>
      <c r="L162" s="1"/>
      <c r="M162" s="1"/>
      <c r="N162" s="1"/>
      <c r="O162" s="1"/>
      <c r="P162" s="1"/>
      <c r="Q162" s="1" t="s">
        <v>62</v>
      </c>
      <c r="R162" s="1"/>
      <c r="S162" s="1"/>
      <c r="T162" s="1"/>
      <c r="U162" s="5">
        <f t="shared" si="46"/>
        <v>3</v>
      </c>
      <c r="V162" s="5">
        <f t="shared" si="47"/>
        <v>1</v>
      </c>
      <c r="W162" s="16"/>
      <c r="X162" s="5">
        <f t="shared" si="48"/>
        <v>0</v>
      </c>
      <c r="Y162" s="5">
        <f t="shared" si="49"/>
        <v>0</v>
      </c>
      <c r="Z162" s="5">
        <f t="shared" si="50"/>
        <v>1</v>
      </c>
      <c r="AA162" s="5">
        <f t="shared" si="51"/>
        <v>0</v>
      </c>
      <c r="AB162" s="5">
        <f t="shared" si="52"/>
        <v>0</v>
      </c>
      <c r="AC162" s="5">
        <f t="shared" si="53"/>
        <v>1</v>
      </c>
      <c r="AD162" s="5">
        <f t="shared" si="54"/>
        <v>0</v>
      </c>
      <c r="AE162" s="5">
        <f t="shared" si="55"/>
        <v>0</v>
      </c>
      <c r="AF162" s="5">
        <f t="shared" si="56"/>
        <v>0</v>
      </c>
      <c r="AG162" s="5">
        <f t="shared" si="57"/>
        <v>0</v>
      </c>
      <c r="AH162" s="5">
        <f t="shared" si="58"/>
        <v>0</v>
      </c>
      <c r="AI162" s="5">
        <f t="shared" si="59"/>
        <v>0</v>
      </c>
      <c r="AJ162" s="5">
        <f t="shared" si="60"/>
        <v>0</v>
      </c>
      <c r="AK162" s="5">
        <f t="shared" si="61"/>
        <v>0</v>
      </c>
      <c r="AL162" s="5">
        <f t="shared" si="62"/>
        <v>0</v>
      </c>
      <c r="AM162" s="5">
        <f t="shared" si="63"/>
        <v>1</v>
      </c>
      <c r="AN162" s="5">
        <f t="shared" si="64"/>
        <v>0</v>
      </c>
      <c r="AO162" s="5">
        <f t="shared" si="65"/>
        <v>0</v>
      </c>
      <c r="AR162" s="5">
        <f t="shared" si="66"/>
        <v>3</v>
      </c>
      <c r="AS162" s="5">
        <f t="shared" si="67"/>
        <v>3</v>
      </c>
      <c r="AT162" s="5" t="str">
        <f t="shared" si="68"/>
        <v>Correct</v>
      </c>
      <c r="AU162" s="5" t="s">
        <v>94</v>
      </c>
      <c r="AV162" s="5">
        <v>19</v>
      </c>
      <c r="AW162" s="5" t="s">
        <v>115</v>
      </c>
      <c r="AX162" s="5" t="s">
        <v>311</v>
      </c>
      <c r="AY162" s="5" t="s">
        <v>97</v>
      </c>
      <c r="AZ162" s="5" t="s">
        <v>98</v>
      </c>
      <c r="BA162" s="5" t="s">
        <v>349</v>
      </c>
      <c r="BB162" s="5" t="s">
        <v>108</v>
      </c>
      <c r="BC162" s="5" t="s">
        <v>120</v>
      </c>
      <c r="BD162" s="5" t="s">
        <v>135</v>
      </c>
      <c r="BE162" s="5" t="s">
        <v>102</v>
      </c>
      <c r="BF162" s="5" t="s">
        <v>90</v>
      </c>
      <c r="BG162" s="5" t="s">
        <v>102</v>
      </c>
      <c r="BH162" s="54" t="s">
        <v>259</v>
      </c>
    </row>
    <row r="163" spans="1:60" x14ac:dyDescent="0.25">
      <c r="A163" s="1">
        <v>162</v>
      </c>
      <c r="B163" s="1" t="s">
        <v>50</v>
      </c>
      <c r="C163" s="1"/>
      <c r="D163" s="1"/>
      <c r="E163" s="1" t="s">
        <v>20</v>
      </c>
      <c r="F163" s="1"/>
      <c r="G163" s="1"/>
      <c r="H163" s="1"/>
      <c r="I163" s="1"/>
      <c r="J163" s="1"/>
      <c r="K163" s="1"/>
      <c r="L163" s="1"/>
      <c r="M163" s="1"/>
      <c r="N163" s="1" t="s">
        <v>26</v>
      </c>
      <c r="O163" s="1"/>
      <c r="P163" s="1"/>
      <c r="Q163" s="1"/>
      <c r="R163" s="1"/>
      <c r="S163" s="1"/>
      <c r="T163" s="1"/>
      <c r="U163" s="5">
        <f t="shared" si="46"/>
        <v>3</v>
      </c>
      <c r="V163" s="5">
        <f t="shared" si="47"/>
        <v>1</v>
      </c>
      <c r="W163" s="16"/>
      <c r="X163" s="5">
        <f t="shared" si="48"/>
        <v>1</v>
      </c>
      <c r="Y163" s="5">
        <f t="shared" si="49"/>
        <v>0</v>
      </c>
      <c r="Z163" s="5">
        <f t="shared" si="50"/>
        <v>0</v>
      </c>
      <c r="AA163" s="5">
        <f t="shared" si="51"/>
        <v>1</v>
      </c>
      <c r="AB163" s="5">
        <f t="shared" si="52"/>
        <v>0</v>
      </c>
      <c r="AC163" s="5">
        <f t="shared" si="53"/>
        <v>0</v>
      </c>
      <c r="AD163" s="5">
        <f t="shared" si="54"/>
        <v>0</v>
      </c>
      <c r="AE163" s="5">
        <f t="shared" si="55"/>
        <v>0</v>
      </c>
      <c r="AF163" s="5">
        <f t="shared" si="56"/>
        <v>0</v>
      </c>
      <c r="AG163" s="5">
        <f t="shared" si="57"/>
        <v>0</v>
      </c>
      <c r="AH163" s="5">
        <f t="shared" si="58"/>
        <v>0</v>
      </c>
      <c r="AI163" s="5">
        <f t="shared" si="59"/>
        <v>0</v>
      </c>
      <c r="AJ163" s="5">
        <f t="shared" si="60"/>
        <v>1</v>
      </c>
      <c r="AK163" s="5">
        <f t="shared" si="61"/>
        <v>0</v>
      </c>
      <c r="AL163" s="5">
        <f t="shared" si="62"/>
        <v>0</v>
      </c>
      <c r="AM163" s="5">
        <f t="shared" si="63"/>
        <v>0</v>
      </c>
      <c r="AN163" s="5">
        <f t="shared" si="64"/>
        <v>0</v>
      </c>
      <c r="AO163" s="5">
        <f t="shared" si="65"/>
        <v>0</v>
      </c>
      <c r="AR163" s="5">
        <f t="shared" si="66"/>
        <v>3</v>
      </c>
      <c r="AS163" s="5">
        <f t="shared" si="67"/>
        <v>3</v>
      </c>
      <c r="AT163" s="5" t="str">
        <f t="shared" si="68"/>
        <v>Correct</v>
      </c>
      <c r="AU163" s="53" t="s">
        <v>94</v>
      </c>
      <c r="AV163" s="53">
        <v>34</v>
      </c>
      <c r="AW163" s="53" t="s">
        <v>95</v>
      </c>
      <c r="AX163" s="53" t="s">
        <v>158</v>
      </c>
      <c r="AY163" s="53" t="s">
        <v>97</v>
      </c>
      <c r="AZ163" s="53" t="s">
        <v>98</v>
      </c>
      <c r="BA163" s="53" t="s">
        <v>80</v>
      </c>
      <c r="BB163" s="53" t="s">
        <v>108</v>
      </c>
      <c r="BC163" s="53" t="s">
        <v>100</v>
      </c>
      <c r="BD163" s="53" t="s">
        <v>101</v>
      </c>
      <c r="BE163" s="53" t="s">
        <v>102</v>
      </c>
      <c r="BF163" s="53" t="s">
        <v>92</v>
      </c>
      <c r="BG163" s="53" t="s">
        <v>102</v>
      </c>
      <c r="BH163" s="55" t="s">
        <v>259</v>
      </c>
    </row>
    <row r="164" spans="1:60" x14ac:dyDescent="0.25">
      <c r="A164" s="1">
        <v>163</v>
      </c>
      <c r="B164" s="1"/>
      <c r="C164" s="1"/>
      <c r="D164" s="1" t="s">
        <v>52</v>
      </c>
      <c r="E164" s="1"/>
      <c r="F164" s="1"/>
      <c r="G164" s="1"/>
      <c r="H164" s="1"/>
      <c r="I164" s="1" t="s">
        <v>56</v>
      </c>
      <c r="J164" s="1"/>
      <c r="K164" s="1"/>
      <c r="L164" s="1"/>
      <c r="M164" s="1"/>
      <c r="N164" s="1"/>
      <c r="O164" s="1"/>
      <c r="P164" s="1"/>
      <c r="Q164" s="1"/>
      <c r="R164" s="1" t="s">
        <v>63</v>
      </c>
      <c r="S164" s="1"/>
      <c r="T164" s="1"/>
      <c r="U164" s="5">
        <f t="shared" si="46"/>
        <v>3</v>
      </c>
      <c r="V164" s="5">
        <f t="shared" si="47"/>
        <v>1</v>
      </c>
      <c r="W164" s="16"/>
      <c r="X164" s="5">
        <f t="shared" si="48"/>
        <v>0</v>
      </c>
      <c r="Y164" s="5">
        <f t="shared" si="49"/>
        <v>0</v>
      </c>
      <c r="Z164" s="5">
        <f t="shared" si="50"/>
        <v>1</v>
      </c>
      <c r="AA164" s="5">
        <f t="shared" si="51"/>
        <v>0</v>
      </c>
      <c r="AB164" s="5">
        <f t="shared" si="52"/>
        <v>0</v>
      </c>
      <c r="AC164" s="5">
        <f t="shared" si="53"/>
        <v>0</v>
      </c>
      <c r="AD164" s="5">
        <f t="shared" si="54"/>
        <v>0</v>
      </c>
      <c r="AE164" s="5">
        <f t="shared" si="55"/>
        <v>1</v>
      </c>
      <c r="AF164" s="5">
        <f t="shared" si="56"/>
        <v>0</v>
      </c>
      <c r="AG164" s="5">
        <f t="shared" si="57"/>
        <v>0</v>
      </c>
      <c r="AH164" s="5">
        <f t="shared" si="58"/>
        <v>0</v>
      </c>
      <c r="AI164" s="5">
        <f t="shared" si="59"/>
        <v>0</v>
      </c>
      <c r="AJ164" s="5">
        <f t="shared" si="60"/>
        <v>0</v>
      </c>
      <c r="AK164" s="5">
        <f t="shared" si="61"/>
        <v>0</v>
      </c>
      <c r="AL164" s="5">
        <f t="shared" si="62"/>
        <v>0</v>
      </c>
      <c r="AM164" s="5">
        <f t="shared" si="63"/>
        <v>0</v>
      </c>
      <c r="AN164" s="5">
        <f t="shared" si="64"/>
        <v>1</v>
      </c>
      <c r="AO164" s="5">
        <f t="shared" si="65"/>
        <v>0</v>
      </c>
      <c r="AR164" s="5">
        <f t="shared" si="66"/>
        <v>3</v>
      </c>
      <c r="AS164" s="5">
        <f t="shared" si="67"/>
        <v>3</v>
      </c>
      <c r="AT164" s="5" t="str">
        <f t="shared" si="68"/>
        <v>Correct</v>
      </c>
      <c r="AU164" s="5" t="s">
        <v>94</v>
      </c>
      <c r="AV164" s="5">
        <v>46</v>
      </c>
      <c r="AW164" s="5" t="s">
        <v>95</v>
      </c>
      <c r="AX164" s="5" t="s">
        <v>144</v>
      </c>
      <c r="AY164" s="5" t="s">
        <v>165</v>
      </c>
      <c r="AZ164" s="5" t="s">
        <v>98</v>
      </c>
      <c r="BA164" s="5" t="s">
        <v>80</v>
      </c>
      <c r="BB164" s="5" t="s">
        <v>108</v>
      </c>
      <c r="BC164" s="5" t="s">
        <v>110</v>
      </c>
      <c r="BD164" s="5" t="s">
        <v>101</v>
      </c>
      <c r="BE164" s="5" t="s">
        <v>102</v>
      </c>
      <c r="BF164" s="5" t="s">
        <v>92</v>
      </c>
      <c r="BG164" s="5" t="s">
        <v>102</v>
      </c>
      <c r="BH164" s="54" t="s">
        <v>259</v>
      </c>
    </row>
    <row r="165" spans="1:60" x14ac:dyDescent="0.25">
      <c r="A165" s="1">
        <v>164</v>
      </c>
      <c r="B165" s="1"/>
      <c r="C165" s="1"/>
      <c r="D165" s="1" t="s">
        <v>52</v>
      </c>
      <c r="E165" s="1"/>
      <c r="F165" s="1"/>
      <c r="G165" s="1"/>
      <c r="H165" s="1"/>
      <c r="I165" s="1"/>
      <c r="J165" s="1"/>
      <c r="K165" s="1"/>
      <c r="L165" s="1"/>
      <c r="M165" s="1"/>
      <c r="N165" s="1" t="s">
        <v>26</v>
      </c>
      <c r="O165" s="1"/>
      <c r="P165" s="1"/>
      <c r="Q165" s="1"/>
      <c r="R165" s="1"/>
      <c r="S165" s="1" t="s">
        <v>64</v>
      </c>
      <c r="T165" s="1"/>
      <c r="U165" s="5">
        <f t="shared" si="46"/>
        <v>3</v>
      </c>
      <c r="V165" s="5">
        <f t="shared" si="47"/>
        <v>1</v>
      </c>
      <c r="W165" s="16"/>
      <c r="X165" s="5">
        <f t="shared" si="48"/>
        <v>0</v>
      </c>
      <c r="Y165" s="5">
        <f t="shared" si="49"/>
        <v>0</v>
      </c>
      <c r="Z165" s="5">
        <f t="shared" si="50"/>
        <v>1</v>
      </c>
      <c r="AA165" s="5">
        <f t="shared" si="51"/>
        <v>0</v>
      </c>
      <c r="AB165" s="5">
        <f t="shared" si="52"/>
        <v>0</v>
      </c>
      <c r="AC165" s="5">
        <f t="shared" si="53"/>
        <v>0</v>
      </c>
      <c r="AD165" s="5">
        <f t="shared" si="54"/>
        <v>0</v>
      </c>
      <c r="AE165" s="5">
        <f t="shared" si="55"/>
        <v>0</v>
      </c>
      <c r="AF165" s="5">
        <f t="shared" si="56"/>
        <v>0</v>
      </c>
      <c r="AG165" s="5">
        <f t="shared" si="57"/>
        <v>0</v>
      </c>
      <c r="AH165" s="5">
        <f t="shared" si="58"/>
        <v>0</v>
      </c>
      <c r="AI165" s="5">
        <f t="shared" si="59"/>
        <v>0</v>
      </c>
      <c r="AJ165" s="5">
        <f t="shared" si="60"/>
        <v>1</v>
      </c>
      <c r="AK165" s="5">
        <f t="shared" si="61"/>
        <v>0</v>
      </c>
      <c r="AL165" s="5">
        <f t="shared" si="62"/>
        <v>0</v>
      </c>
      <c r="AM165" s="5">
        <f t="shared" si="63"/>
        <v>0</v>
      </c>
      <c r="AN165" s="5">
        <f t="shared" si="64"/>
        <v>0</v>
      </c>
      <c r="AO165" s="5">
        <f t="shared" si="65"/>
        <v>1</v>
      </c>
      <c r="AR165" s="5">
        <f t="shared" si="66"/>
        <v>3</v>
      </c>
      <c r="AS165" s="5">
        <f t="shared" si="67"/>
        <v>3</v>
      </c>
      <c r="AT165" s="5" t="str">
        <f t="shared" si="68"/>
        <v>Correct</v>
      </c>
      <c r="AU165" s="53" t="s">
        <v>105</v>
      </c>
      <c r="AV165" s="53">
        <v>34</v>
      </c>
      <c r="AW165" s="53" t="s">
        <v>95</v>
      </c>
      <c r="AX165" s="53" t="s">
        <v>131</v>
      </c>
      <c r="AY165" s="53" t="s">
        <v>107</v>
      </c>
      <c r="AZ165" s="53" t="s">
        <v>98</v>
      </c>
      <c r="BA165" s="53" t="s">
        <v>80</v>
      </c>
      <c r="BB165" s="53" t="s">
        <v>108</v>
      </c>
      <c r="BC165" s="53" t="s">
        <v>120</v>
      </c>
      <c r="BD165" s="53" t="s">
        <v>101</v>
      </c>
      <c r="BE165" s="53" t="s">
        <v>102</v>
      </c>
      <c r="BF165" s="53" t="s">
        <v>92</v>
      </c>
      <c r="BG165" s="53" t="s">
        <v>102</v>
      </c>
      <c r="BH165" s="55" t="s">
        <v>259</v>
      </c>
    </row>
    <row r="166" spans="1:60" x14ac:dyDescent="0.25">
      <c r="A166" s="1">
        <v>165</v>
      </c>
      <c r="B166" s="1"/>
      <c r="C166" s="1" t="s">
        <v>51</v>
      </c>
      <c r="D166" s="1" t="s">
        <v>52</v>
      </c>
      <c r="E166" s="1"/>
      <c r="F166" s="1"/>
      <c r="G166" s="1"/>
      <c r="H166" s="1"/>
      <c r="I166" s="1"/>
      <c r="J166" s="1"/>
      <c r="K166" s="1"/>
      <c r="L166" s="1"/>
      <c r="M166" s="1"/>
      <c r="N166" s="1" t="s">
        <v>26</v>
      </c>
      <c r="O166" s="1"/>
      <c r="P166" s="1"/>
      <c r="Q166" s="1"/>
      <c r="R166" s="1"/>
      <c r="S166" s="1"/>
      <c r="T166" s="1"/>
      <c r="U166" s="5">
        <f t="shared" si="46"/>
        <v>3</v>
      </c>
      <c r="V166" s="5">
        <f t="shared" si="47"/>
        <v>1</v>
      </c>
      <c r="W166" s="16"/>
      <c r="X166" s="5">
        <f t="shared" si="48"/>
        <v>0</v>
      </c>
      <c r="Y166" s="5">
        <f t="shared" si="49"/>
        <v>1</v>
      </c>
      <c r="Z166" s="5">
        <f t="shared" si="50"/>
        <v>1</v>
      </c>
      <c r="AA166" s="5">
        <f t="shared" si="51"/>
        <v>0</v>
      </c>
      <c r="AB166" s="5">
        <f t="shared" si="52"/>
        <v>0</v>
      </c>
      <c r="AC166" s="5">
        <f t="shared" si="53"/>
        <v>0</v>
      </c>
      <c r="AD166" s="5">
        <f t="shared" si="54"/>
        <v>0</v>
      </c>
      <c r="AE166" s="5">
        <f t="shared" si="55"/>
        <v>0</v>
      </c>
      <c r="AF166" s="5">
        <f t="shared" si="56"/>
        <v>0</v>
      </c>
      <c r="AG166" s="5">
        <f t="shared" si="57"/>
        <v>0</v>
      </c>
      <c r="AH166" s="5">
        <f t="shared" si="58"/>
        <v>0</v>
      </c>
      <c r="AI166" s="5">
        <f t="shared" si="59"/>
        <v>0</v>
      </c>
      <c r="AJ166" s="5">
        <f t="shared" si="60"/>
        <v>1</v>
      </c>
      <c r="AK166" s="5">
        <f t="shared" si="61"/>
        <v>0</v>
      </c>
      <c r="AL166" s="5">
        <f t="shared" si="62"/>
        <v>0</v>
      </c>
      <c r="AM166" s="5">
        <f t="shared" si="63"/>
        <v>0</v>
      </c>
      <c r="AN166" s="5">
        <f t="shared" si="64"/>
        <v>0</v>
      </c>
      <c r="AO166" s="5">
        <f t="shared" si="65"/>
        <v>0</v>
      </c>
      <c r="AR166" s="5">
        <f t="shared" si="66"/>
        <v>3</v>
      </c>
      <c r="AS166" s="5">
        <f t="shared" si="67"/>
        <v>3</v>
      </c>
      <c r="AT166" s="5" t="str">
        <f t="shared" si="68"/>
        <v>Correct</v>
      </c>
      <c r="AU166" s="5" t="s">
        <v>105</v>
      </c>
      <c r="AV166" s="5">
        <v>31</v>
      </c>
      <c r="AW166" s="5" t="s">
        <v>95</v>
      </c>
      <c r="AX166" s="5" t="s">
        <v>131</v>
      </c>
      <c r="AY166" s="5" t="s">
        <v>107</v>
      </c>
      <c r="AZ166" s="5" t="s">
        <v>98</v>
      </c>
      <c r="BA166" s="5" t="s">
        <v>80</v>
      </c>
      <c r="BB166" s="5" t="s">
        <v>108</v>
      </c>
      <c r="BC166" s="5" t="s">
        <v>103</v>
      </c>
      <c r="BD166" s="5" t="s">
        <v>101</v>
      </c>
      <c r="BE166" s="5" t="s">
        <v>102</v>
      </c>
      <c r="BF166" s="5" t="s">
        <v>92</v>
      </c>
      <c r="BG166" s="5" t="s">
        <v>102</v>
      </c>
      <c r="BH166" s="54" t="s">
        <v>259</v>
      </c>
    </row>
    <row r="167" spans="1:60" x14ac:dyDescent="0.25">
      <c r="A167" s="1">
        <v>166</v>
      </c>
      <c r="B167" s="1" t="s">
        <v>50</v>
      </c>
      <c r="C167" s="1"/>
      <c r="D167" s="1"/>
      <c r="E167" s="1"/>
      <c r="F167" s="1"/>
      <c r="G167" s="1"/>
      <c r="H167" s="1"/>
      <c r="I167" s="1"/>
      <c r="J167" s="1"/>
      <c r="K167" s="1"/>
      <c r="L167" s="1"/>
      <c r="M167" s="1"/>
      <c r="N167" s="1" t="s">
        <v>26</v>
      </c>
      <c r="O167" s="1"/>
      <c r="P167" s="1"/>
      <c r="Q167" s="1"/>
      <c r="R167" s="1"/>
      <c r="S167" s="1"/>
      <c r="T167" s="1"/>
      <c r="U167" s="5">
        <f t="shared" si="46"/>
        <v>2</v>
      </c>
      <c r="V167" s="5">
        <f t="shared" si="47"/>
        <v>1.5</v>
      </c>
      <c r="W167" s="16"/>
      <c r="X167" s="5">
        <f t="shared" si="48"/>
        <v>1</v>
      </c>
      <c r="Y167" s="5">
        <f t="shared" si="49"/>
        <v>0</v>
      </c>
      <c r="Z167" s="5">
        <f t="shared" si="50"/>
        <v>0</v>
      </c>
      <c r="AA167" s="5">
        <f t="shared" si="51"/>
        <v>0</v>
      </c>
      <c r="AB167" s="5">
        <f t="shared" si="52"/>
        <v>0</v>
      </c>
      <c r="AC167" s="5">
        <f t="shared" si="53"/>
        <v>0</v>
      </c>
      <c r="AD167" s="5">
        <f t="shared" si="54"/>
        <v>0</v>
      </c>
      <c r="AE167" s="5">
        <f t="shared" si="55"/>
        <v>0</v>
      </c>
      <c r="AF167" s="5">
        <f t="shared" si="56"/>
        <v>0</v>
      </c>
      <c r="AG167" s="5">
        <f t="shared" si="57"/>
        <v>0</v>
      </c>
      <c r="AH167" s="5">
        <f t="shared" si="58"/>
        <v>0</v>
      </c>
      <c r="AI167" s="5">
        <f t="shared" si="59"/>
        <v>0</v>
      </c>
      <c r="AJ167" s="5">
        <f t="shared" si="60"/>
        <v>1</v>
      </c>
      <c r="AK167" s="5">
        <f t="shared" si="61"/>
        <v>0</v>
      </c>
      <c r="AL167" s="5">
        <f t="shared" si="62"/>
        <v>0</v>
      </c>
      <c r="AM167" s="5">
        <f t="shared" si="63"/>
        <v>0</v>
      </c>
      <c r="AN167" s="5">
        <f t="shared" si="64"/>
        <v>0</v>
      </c>
      <c r="AO167" s="5">
        <f t="shared" si="65"/>
        <v>0</v>
      </c>
      <c r="AR167" s="5">
        <f t="shared" si="66"/>
        <v>2</v>
      </c>
      <c r="AS167" s="5">
        <f t="shared" si="67"/>
        <v>2</v>
      </c>
      <c r="AT167" s="5" t="str">
        <f t="shared" si="68"/>
        <v>Correct</v>
      </c>
      <c r="AU167" s="53" t="s">
        <v>105</v>
      </c>
      <c r="AV167" s="53">
        <v>32</v>
      </c>
      <c r="AW167" s="53" t="s">
        <v>95</v>
      </c>
      <c r="AX167" s="53" t="s">
        <v>131</v>
      </c>
      <c r="AY167" s="53" t="s">
        <v>97</v>
      </c>
      <c r="AZ167" s="53" t="s">
        <v>98</v>
      </c>
      <c r="BA167" s="53" t="s">
        <v>351</v>
      </c>
      <c r="BB167" s="53" t="s">
        <v>99</v>
      </c>
      <c r="BC167" s="53" t="s">
        <v>103</v>
      </c>
      <c r="BD167" s="53" t="s">
        <v>101</v>
      </c>
      <c r="BE167" s="53" t="s">
        <v>102</v>
      </c>
      <c r="BF167" s="53" t="s">
        <v>92</v>
      </c>
      <c r="BG167" s="53" t="s">
        <v>102</v>
      </c>
      <c r="BH167" s="55" t="s">
        <v>259</v>
      </c>
    </row>
    <row r="168" spans="1:60" x14ac:dyDescent="0.25">
      <c r="A168" s="1">
        <v>167</v>
      </c>
      <c r="B168" s="1"/>
      <c r="C168" s="1"/>
      <c r="D168" s="1"/>
      <c r="E168" s="1" t="s">
        <v>20</v>
      </c>
      <c r="F168" s="1"/>
      <c r="G168" s="1"/>
      <c r="H168" s="1" t="s">
        <v>55</v>
      </c>
      <c r="I168" s="1"/>
      <c r="J168" s="1"/>
      <c r="K168" s="1"/>
      <c r="L168" s="1"/>
      <c r="M168" s="1"/>
      <c r="N168" s="1" t="s">
        <v>26</v>
      </c>
      <c r="O168" s="1"/>
      <c r="P168" s="1"/>
      <c r="Q168" s="1"/>
      <c r="R168" s="1"/>
      <c r="S168" s="1"/>
      <c r="T168" s="1"/>
      <c r="U168" s="5">
        <f t="shared" si="46"/>
        <v>3</v>
      </c>
      <c r="V168" s="5">
        <f t="shared" si="47"/>
        <v>1</v>
      </c>
      <c r="W168" s="16"/>
      <c r="X168" s="5">
        <f t="shared" si="48"/>
        <v>0</v>
      </c>
      <c r="Y168" s="5">
        <f t="shared" si="49"/>
        <v>0</v>
      </c>
      <c r="Z168" s="5">
        <f t="shared" si="50"/>
        <v>0</v>
      </c>
      <c r="AA168" s="5">
        <f t="shared" si="51"/>
        <v>1</v>
      </c>
      <c r="AB168" s="5">
        <f t="shared" si="52"/>
        <v>0</v>
      </c>
      <c r="AC168" s="5">
        <f t="shared" si="53"/>
        <v>0</v>
      </c>
      <c r="AD168" s="5">
        <f t="shared" si="54"/>
        <v>1</v>
      </c>
      <c r="AE168" s="5">
        <f t="shared" si="55"/>
        <v>0</v>
      </c>
      <c r="AF168" s="5">
        <f t="shared" si="56"/>
        <v>0</v>
      </c>
      <c r="AG168" s="5">
        <f t="shared" si="57"/>
        <v>0</v>
      </c>
      <c r="AH168" s="5">
        <f t="shared" si="58"/>
        <v>0</v>
      </c>
      <c r="AI168" s="5">
        <f t="shared" si="59"/>
        <v>0</v>
      </c>
      <c r="AJ168" s="5">
        <f t="shared" si="60"/>
        <v>1</v>
      </c>
      <c r="AK168" s="5">
        <f t="shared" si="61"/>
        <v>0</v>
      </c>
      <c r="AL168" s="5">
        <f t="shared" si="62"/>
        <v>0</v>
      </c>
      <c r="AM168" s="5">
        <f t="shared" si="63"/>
        <v>0</v>
      </c>
      <c r="AN168" s="5">
        <f t="shared" si="64"/>
        <v>0</v>
      </c>
      <c r="AO168" s="5">
        <f t="shared" si="65"/>
        <v>0</v>
      </c>
      <c r="AR168" s="5">
        <f t="shared" si="66"/>
        <v>3</v>
      </c>
      <c r="AS168" s="5">
        <f t="shared" si="67"/>
        <v>3</v>
      </c>
      <c r="AT168" s="5" t="str">
        <f t="shared" si="68"/>
        <v>Correct</v>
      </c>
      <c r="AU168" s="5" t="s">
        <v>94</v>
      </c>
      <c r="AV168" s="5">
        <v>47</v>
      </c>
      <c r="AW168" s="5" t="s">
        <v>95</v>
      </c>
      <c r="AX168" s="5" t="s">
        <v>131</v>
      </c>
      <c r="AY168" s="5" t="s">
        <v>97</v>
      </c>
      <c r="AZ168" s="5" t="s">
        <v>98</v>
      </c>
      <c r="BA168" s="5" t="s">
        <v>350</v>
      </c>
      <c r="BB168" s="5" t="s">
        <v>112</v>
      </c>
      <c r="BC168" s="5" t="s">
        <v>120</v>
      </c>
      <c r="BD168" s="5" t="s">
        <v>101</v>
      </c>
      <c r="BE168" s="5" t="s">
        <v>102</v>
      </c>
      <c r="BF168" s="5" t="s">
        <v>92</v>
      </c>
      <c r="BG168" s="5" t="s">
        <v>102</v>
      </c>
      <c r="BH168" s="54" t="s">
        <v>259</v>
      </c>
    </row>
    <row r="169" spans="1:60" x14ac:dyDescent="0.25">
      <c r="A169" s="1">
        <v>168</v>
      </c>
      <c r="B169" s="1" t="s">
        <v>50</v>
      </c>
      <c r="C169" s="1"/>
      <c r="D169" s="1"/>
      <c r="E169" s="1"/>
      <c r="F169" s="1"/>
      <c r="G169" s="1"/>
      <c r="H169" s="1"/>
      <c r="I169" s="1"/>
      <c r="J169" s="1"/>
      <c r="K169" s="1"/>
      <c r="L169" s="1"/>
      <c r="M169" s="1"/>
      <c r="N169" s="1" t="s">
        <v>26</v>
      </c>
      <c r="O169" s="1"/>
      <c r="P169" s="1"/>
      <c r="Q169" s="1"/>
      <c r="R169" s="1"/>
      <c r="S169" s="1" t="s">
        <v>64</v>
      </c>
      <c r="T169" s="1"/>
      <c r="U169" s="5">
        <f t="shared" si="46"/>
        <v>3</v>
      </c>
      <c r="V169" s="5">
        <f t="shared" si="47"/>
        <v>1</v>
      </c>
      <c r="W169" s="16"/>
      <c r="X169" s="5">
        <f t="shared" si="48"/>
        <v>1</v>
      </c>
      <c r="Y169" s="5">
        <f t="shared" si="49"/>
        <v>0</v>
      </c>
      <c r="Z169" s="5">
        <f t="shared" si="50"/>
        <v>0</v>
      </c>
      <c r="AA169" s="5">
        <f t="shared" si="51"/>
        <v>0</v>
      </c>
      <c r="AB169" s="5">
        <f t="shared" si="52"/>
        <v>0</v>
      </c>
      <c r="AC169" s="5">
        <f t="shared" si="53"/>
        <v>0</v>
      </c>
      <c r="AD169" s="5">
        <f t="shared" si="54"/>
        <v>0</v>
      </c>
      <c r="AE169" s="5">
        <f t="shared" si="55"/>
        <v>0</v>
      </c>
      <c r="AF169" s="5">
        <f t="shared" si="56"/>
        <v>0</v>
      </c>
      <c r="AG169" s="5">
        <f t="shared" si="57"/>
        <v>0</v>
      </c>
      <c r="AH169" s="5">
        <f t="shared" si="58"/>
        <v>0</v>
      </c>
      <c r="AI169" s="5">
        <f t="shared" si="59"/>
        <v>0</v>
      </c>
      <c r="AJ169" s="5">
        <f t="shared" si="60"/>
        <v>1</v>
      </c>
      <c r="AK169" s="5">
        <f t="shared" si="61"/>
        <v>0</v>
      </c>
      <c r="AL169" s="5">
        <f t="shared" si="62"/>
        <v>0</v>
      </c>
      <c r="AM169" s="5">
        <f t="shared" si="63"/>
        <v>0</v>
      </c>
      <c r="AN169" s="5">
        <f t="shared" si="64"/>
        <v>0</v>
      </c>
      <c r="AO169" s="5">
        <f t="shared" si="65"/>
        <v>1</v>
      </c>
      <c r="AR169" s="5">
        <f t="shared" si="66"/>
        <v>3</v>
      </c>
      <c r="AS169" s="5">
        <f t="shared" si="67"/>
        <v>3</v>
      </c>
      <c r="AT169" s="5" t="str">
        <f t="shared" si="68"/>
        <v>Correct</v>
      </c>
      <c r="AU169" s="53" t="s">
        <v>105</v>
      </c>
      <c r="AV169" s="53">
        <v>22</v>
      </c>
      <c r="AW169" s="53" t="s">
        <v>95</v>
      </c>
      <c r="AX169" s="53" t="s">
        <v>164</v>
      </c>
      <c r="AY169" s="53" t="s">
        <v>134</v>
      </c>
      <c r="AZ169" s="53" t="s">
        <v>102</v>
      </c>
      <c r="BA169" s="53" t="s">
        <v>359</v>
      </c>
      <c r="BB169" s="53" t="s">
        <v>114</v>
      </c>
      <c r="BC169" s="53" t="s">
        <v>137</v>
      </c>
      <c r="BD169" s="53" t="s">
        <v>101</v>
      </c>
      <c r="BE169" s="53" t="s">
        <v>102</v>
      </c>
      <c r="BF169" s="53" t="s">
        <v>92</v>
      </c>
      <c r="BG169" s="53" t="s">
        <v>102</v>
      </c>
      <c r="BH169" s="55" t="s">
        <v>259</v>
      </c>
    </row>
    <row r="170" spans="1:60" x14ac:dyDescent="0.25">
      <c r="A170" s="1">
        <v>169</v>
      </c>
      <c r="B170" s="1"/>
      <c r="C170" s="1"/>
      <c r="D170" s="1"/>
      <c r="E170" s="1"/>
      <c r="F170" s="1" t="s">
        <v>53</v>
      </c>
      <c r="G170" s="1" t="s">
        <v>54</v>
      </c>
      <c r="H170" s="1"/>
      <c r="I170" s="1"/>
      <c r="J170" s="1"/>
      <c r="K170" s="1"/>
      <c r="L170" s="1"/>
      <c r="M170" s="1"/>
      <c r="N170" s="1"/>
      <c r="O170" s="1"/>
      <c r="P170" s="1" t="s">
        <v>61</v>
      </c>
      <c r="Q170" s="1"/>
      <c r="R170" s="1"/>
      <c r="S170" s="1"/>
      <c r="T170" s="1"/>
      <c r="U170" s="5">
        <f t="shared" si="46"/>
        <v>3</v>
      </c>
      <c r="V170" s="5">
        <f t="shared" si="47"/>
        <v>1</v>
      </c>
      <c r="W170" s="16"/>
      <c r="X170" s="5">
        <f t="shared" si="48"/>
        <v>0</v>
      </c>
      <c r="Y170" s="5">
        <f t="shared" si="49"/>
        <v>0</v>
      </c>
      <c r="Z170" s="5">
        <f t="shared" si="50"/>
        <v>0</v>
      </c>
      <c r="AA170" s="5">
        <f t="shared" si="51"/>
        <v>0</v>
      </c>
      <c r="AB170" s="5">
        <f t="shared" si="52"/>
        <v>1</v>
      </c>
      <c r="AC170" s="5">
        <f t="shared" si="53"/>
        <v>1</v>
      </c>
      <c r="AD170" s="5">
        <f t="shared" si="54"/>
        <v>0</v>
      </c>
      <c r="AE170" s="5">
        <f t="shared" si="55"/>
        <v>0</v>
      </c>
      <c r="AF170" s="5">
        <f t="shared" si="56"/>
        <v>0</v>
      </c>
      <c r="AG170" s="5">
        <f t="shared" si="57"/>
        <v>0</v>
      </c>
      <c r="AH170" s="5">
        <f t="shared" si="58"/>
        <v>0</v>
      </c>
      <c r="AI170" s="5">
        <f t="shared" si="59"/>
        <v>0</v>
      </c>
      <c r="AJ170" s="5">
        <f t="shared" si="60"/>
        <v>0</v>
      </c>
      <c r="AK170" s="5">
        <f t="shared" si="61"/>
        <v>0</v>
      </c>
      <c r="AL170" s="5">
        <f t="shared" si="62"/>
        <v>1</v>
      </c>
      <c r="AM170" s="5">
        <f t="shared" si="63"/>
        <v>0</v>
      </c>
      <c r="AN170" s="5">
        <f t="shared" si="64"/>
        <v>0</v>
      </c>
      <c r="AO170" s="5">
        <f t="shared" si="65"/>
        <v>0</v>
      </c>
      <c r="AR170" s="5">
        <f t="shared" si="66"/>
        <v>3</v>
      </c>
      <c r="AS170" s="5">
        <f t="shared" si="67"/>
        <v>3</v>
      </c>
      <c r="AT170" s="5" t="str">
        <f t="shared" si="68"/>
        <v>Correct</v>
      </c>
      <c r="AU170" s="5" t="s">
        <v>94</v>
      </c>
      <c r="AV170" s="5">
        <v>39</v>
      </c>
      <c r="AW170" s="5" t="s">
        <v>95</v>
      </c>
      <c r="AX170" s="5" t="s">
        <v>131</v>
      </c>
      <c r="AY170" s="5" t="s">
        <v>231</v>
      </c>
      <c r="AZ170" s="5"/>
      <c r="BA170" s="5" t="s">
        <v>360</v>
      </c>
      <c r="BB170" s="5" t="s">
        <v>112</v>
      </c>
      <c r="BC170" s="5" t="s">
        <v>110</v>
      </c>
      <c r="BD170" s="5" t="s">
        <v>101</v>
      </c>
      <c r="BE170" s="5" t="s">
        <v>102</v>
      </c>
      <c r="BF170" s="5" t="s">
        <v>92</v>
      </c>
      <c r="BG170" s="5" t="s">
        <v>98</v>
      </c>
      <c r="BH170" s="54" t="s">
        <v>259</v>
      </c>
    </row>
    <row r="171" spans="1:60" x14ac:dyDescent="0.25">
      <c r="A171" s="1">
        <v>170</v>
      </c>
      <c r="B171" s="1"/>
      <c r="C171" s="1"/>
      <c r="D171" s="1"/>
      <c r="E171" s="1"/>
      <c r="F171" s="1"/>
      <c r="G171" s="1"/>
      <c r="H171" s="1"/>
      <c r="I171" s="1" t="s">
        <v>56</v>
      </c>
      <c r="J171" s="1"/>
      <c r="K171" s="1"/>
      <c r="L171" s="1"/>
      <c r="M171" s="1"/>
      <c r="N171" s="1"/>
      <c r="O171" s="1"/>
      <c r="P171" s="1"/>
      <c r="Q171" s="1"/>
      <c r="R171" s="1" t="s">
        <v>63</v>
      </c>
      <c r="S171" s="1" t="s">
        <v>64</v>
      </c>
      <c r="T171" s="1"/>
      <c r="U171" s="5">
        <f t="shared" si="46"/>
        <v>3</v>
      </c>
      <c r="V171" s="5">
        <f t="shared" si="47"/>
        <v>1</v>
      </c>
      <c r="W171" s="16"/>
      <c r="X171" s="5">
        <f t="shared" si="48"/>
        <v>0</v>
      </c>
      <c r="Y171" s="5">
        <f t="shared" si="49"/>
        <v>0</v>
      </c>
      <c r="Z171" s="5">
        <f t="shared" si="50"/>
        <v>0</v>
      </c>
      <c r="AA171" s="5">
        <f t="shared" si="51"/>
        <v>0</v>
      </c>
      <c r="AB171" s="5">
        <f t="shared" si="52"/>
        <v>0</v>
      </c>
      <c r="AC171" s="5">
        <f t="shared" si="53"/>
        <v>0</v>
      </c>
      <c r="AD171" s="5">
        <f t="shared" si="54"/>
        <v>0</v>
      </c>
      <c r="AE171" s="5">
        <f t="shared" si="55"/>
        <v>1</v>
      </c>
      <c r="AF171" s="5">
        <f t="shared" si="56"/>
        <v>0</v>
      </c>
      <c r="AG171" s="5">
        <f t="shared" si="57"/>
        <v>0</v>
      </c>
      <c r="AH171" s="5">
        <f t="shared" si="58"/>
        <v>0</v>
      </c>
      <c r="AI171" s="5">
        <f t="shared" si="59"/>
        <v>0</v>
      </c>
      <c r="AJ171" s="5">
        <f t="shared" si="60"/>
        <v>0</v>
      </c>
      <c r="AK171" s="5">
        <f t="shared" si="61"/>
        <v>0</v>
      </c>
      <c r="AL171" s="5">
        <f t="shared" si="62"/>
        <v>0</v>
      </c>
      <c r="AM171" s="5">
        <f t="shared" si="63"/>
        <v>0</v>
      </c>
      <c r="AN171" s="5">
        <f t="shared" si="64"/>
        <v>1</v>
      </c>
      <c r="AO171" s="5">
        <f t="shared" si="65"/>
        <v>1</v>
      </c>
      <c r="AR171" s="5">
        <f t="shared" si="66"/>
        <v>3</v>
      </c>
      <c r="AS171" s="5">
        <f t="shared" si="67"/>
        <v>3</v>
      </c>
      <c r="AT171" s="5" t="str">
        <f t="shared" si="68"/>
        <v>Correct</v>
      </c>
      <c r="AU171" s="53" t="s">
        <v>94</v>
      </c>
      <c r="AV171" s="53">
        <v>36</v>
      </c>
      <c r="AW171" s="53" t="s">
        <v>95</v>
      </c>
      <c r="AX171" s="53" t="s">
        <v>166</v>
      </c>
      <c r="AY171" s="53" t="s">
        <v>97</v>
      </c>
      <c r="AZ171" s="53" t="s">
        <v>98</v>
      </c>
      <c r="BA171" s="53" t="s">
        <v>80</v>
      </c>
      <c r="BB171" s="53" t="s">
        <v>99</v>
      </c>
      <c r="BC171" s="53" t="s">
        <v>110</v>
      </c>
      <c r="BD171" s="53" t="s">
        <v>101</v>
      </c>
      <c r="BE171" s="53" t="s">
        <v>102</v>
      </c>
      <c r="BF171" s="53"/>
      <c r="BG171" s="53" t="s">
        <v>102</v>
      </c>
      <c r="BH171" s="55" t="s">
        <v>259</v>
      </c>
    </row>
    <row r="172" spans="1:60" x14ac:dyDescent="0.25">
      <c r="A172" s="1">
        <v>171</v>
      </c>
      <c r="B172" s="1"/>
      <c r="C172" s="1"/>
      <c r="D172" s="1"/>
      <c r="E172" s="1"/>
      <c r="F172" s="1"/>
      <c r="G172" s="1"/>
      <c r="H172" s="1"/>
      <c r="I172" s="1"/>
      <c r="J172" s="1"/>
      <c r="K172" s="1"/>
      <c r="L172" s="1"/>
      <c r="M172" s="1"/>
      <c r="N172" s="1"/>
      <c r="O172" s="1" t="s">
        <v>23</v>
      </c>
      <c r="P172" s="1"/>
      <c r="Q172" s="1"/>
      <c r="R172" s="1"/>
      <c r="S172" s="1" t="s">
        <v>64</v>
      </c>
      <c r="T172" s="1"/>
      <c r="U172" s="5">
        <f t="shared" si="46"/>
        <v>2</v>
      </c>
      <c r="V172" s="5">
        <f t="shared" si="47"/>
        <v>1.5</v>
      </c>
      <c r="W172" s="16"/>
      <c r="X172" s="5">
        <f t="shared" si="48"/>
        <v>0</v>
      </c>
      <c r="Y172" s="5">
        <f t="shared" si="49"/>
        <v>0</v>
      </c>
      <c r="Z172" s="5">
        <f t="shared" si="50"/>
        <v>0</v>
      </c>
      <c r="AA172" s="5">
        <f t="shared" si="51"/>
        <v>0</v>
      </c>
      <c r="AB172" s="5">
        <f t="shared" si="52"/>
        <v>0</v>
      </c>
      <c r="AC172" s="5">
        <f t="shared" si="53"/>
        <v>0</v>
      </c>
      <c r="AD172" s="5">
        <f t="shared" si="54"/>
        <v>0</v>
      </c>
      <c r="AE172" s="5">
        <f t="shared" si="55"/>
        <v>0</v>
      </c>
      <c r="AF172" s="5">
        <f t="shared" si="56"/>
        <v>0</v>
      </c>
      <c r="AG172" s="5">
        <f t="shared" si="57"/>
        <v>0</v>
      </c>
      <c r="AH172" s="5">
        <f t="shared" si="58"/>
        <v>0</v>
      </c>
      <c r="AI172" s="5">
        <f t="shared" si="59"/>
        <v>0</v>
      </c>
      <c r="AJ172" s="5">
        <f t="shared" si="60"/>
        <v>0</v>
      </c>
      <c r="AK172" s="5">
        <f t="shared" si="61"/>
        <v>1</v>
      </c>
      <c r="AL172" s="5">
        <f t="shared" si="62"/>
        <v>0</v>
      </c>
      <c r="AM172" s="5">
        <f t="shared" si="63"/>
        <v>0</v>
      </c>
      <c r="AN172" s="5">
        <f t="shared" si="64"/>
        <v>0</v>
      </c>
      <c r="AO172" s="5">
        <f t="shared" si="65"/>
        <v>1</v>
      </c>
      <c r="AR172" s="5">
        <f t="shared" si="66"/>
        <v>2</v>
      </c>
      <c r="AS172" s="5">
        <f t="shared" si="67"/>
        <v>2</v>
      </c>
      <c r="AT172" s="5" t="str">
        <f t="shared" si="68"/>
        <v>Correct</v>
      </c>
      <c r="AU172" s="5" t="s">
        <v>105</v>
      </c>
      <c r="AV172" s="5">
        <v>22</v>
      </c>
      <c r="AW172" s="5" t="s">
        <v>121</v>
      </c>
      <c r="AX172" s="5" t="s">
        <v>167</v>
      </c>
      <c r="AY172" s="5" t="s">
        <v>107</v>
      </c>
      <c r="AZ172" s="5" t="s">
        <v>98</v>
      </c>
      <c r="BA172" s="5" t="s">
        <v>80</v>
      </c>
      <c r="BB172" s="5" t="s">
        <v>108</v>
      </c>
      <c r="BC172" s="5" t="s">
        <v>103</v>
      </c>
      <c r="BD172" s="5" t="s">
        <v>101</v>
      </c>
      <c r="BE172" s="5" t="s">
        <v>102</v>
      </c>
      <c r="BF172" s="5"/>
      <c r="BG172" s="5" t="s">
        <v>102</v>
      </c>
      <c r="BH172" s="54"/>
    </row>
    <row r="173" spans="1:60" x14ac:dyDescent="0.25">
      <c r="A173" s="1">
        <v>172</v>
      </c>
      <c r="B173" s="1"/>
      <c r="C173" s="1"/>
      <c r="D173" s="1" t="s">
        <v>52</v>
      </c>
      <c r="E173" s="1"/>
      <c r="F173" s="1"/>
      <c r="G173" s="1" t="s">
        <v>54</v>
      </c>
      <c r="H173" s="1"/>
      <c r="I173" s="1"/>
      <c r="J173" s="1"/>
      <c r="K173" s="1"/>
      <c r="L173" s="1"/>
      <c r="M173" s="1"/>
      <c r="N173" s="1"/>
      <c r="O173" s="1" t="s">
        <v>23</v>
      </c>
      <c r="P173" s="1"/>
      <c r="Q173" s="1"/>
      <c r="R173" s="1"/>
      <c r="S173" s="1"/>
      <c r="T173" s="1"/>
      <c r="U173" s="5">
        <f t="shared" si="46"/>
        <v>3</v>
      </c>
      <c r="V173" s="5">
        <f t="shared" si="47"/>
        <v>1</v>
      </c>
      <c r="W173" s="16"/>
      <c r="X173" s="5">
        <f t="shared" si="48"/>
        <v>0</v>
      </c>
      <c r="Y173" s="5">
        <f t="shared" si="49"/>
        <v>0</v>
      </c>
      <c r="Z173" s="5">
        <f t="shared" si="50"/>
        <v>1</v>
      </c>
      <c r="AA173" s="5">
        <f t="shared" si="51"/>
        <v>0</v>
      </c>
      <c r="AB173" s="5">
        <f t="shared" si="52"/>
        <v>0</v>
      </c>
      <c r="AC173" s="5">
        <f t="shared" si="53"/>
        <v>1</v>
      </c>
      <c r="AD173" s="5">
        <f t="shared" si="54"/>
        <v>0</v>
      </c>
      <c r="AE173" s="5">
        <f t="shared" si="55"/>
        <v>0</v>
      </c>
      <c r="AF173" s="5">
        <f t="shared" si="56"/>
        <v>0</v>
      </c>
      <c r="AG173" s="5">
        <f t="shared" si="57"/>
        <v>0</v>
      </c>
      <c r="AH173" s="5">
        <f t="shared" si="58"/>
        <v>0</v>
      </c>
      <c r="AI173" s="5">
        <f t="shared" si="59"/>
        <v>0</v>
      </c>
      <c r="AJ173" s="5">
        <f t="shared" si="60"/>
        <v>0</v>
      </c>
      <c r="AK173" s="5">
        <f t="shared" si="61"/>
        <v>1</v>
      </c>
      <c r="AL173" s="5">
        <f t="shared" si="62"/>
        <v>0</v>
      </c>
      <c r="AM173" s="5">
        <f t="shared" si="63"/>
        <v>0</v>
      </c>
      <c r="AN173" s="5">
        <f t="shared" si="64"/>
        <v>0</v>
      </c>
      <c r="AO173" s="5">
        <f t="shared" si="65"/>
        <v>0</v>
      </c>
      <c r="AR173" s="5">
        <f t="shared" si="66"/>
        <v>3</v>
      </c>
      <c r="AS173" s="5">
        <f t="shared" si="67"/>
        <v>3</v>
      </c>
      <c r="AT173" s="5" t="str">
        <f t="shared" si="68"/>
        <v>Correct</v>
      </c>
      <c r="AU173" s="53" t="s">
        <v>94</v>
      </c>
      <c r="AV173" s="53">
        <v>21</v>
      </c>
      <c r="AW173" s="53" t="s">
        <v>121</v>
      </c>
      <c r="AX173" s="53" t="s">
        <v>168</v>
      </c>
      <c r="AY173" s="53" t="s">
        <v>107</v>
      </c>
      <c r="AZ173" s="53"/>
      <c r="BA173" s="53" t="s">
        <v>80</v>
      </c>
      <c r="BB173" s="53" t="s">
        <v>99</v>
      </c>
      <c r="BC173" s="53" t="s">
        <v>120</v>
      </c>
      <c r="BD173" s="53" t="s">
        <v>136</v>
      </c>
      <c r="BE173" s="53" t="s">
        <v>102</v>
      </c>
      <c r="BF173" s="53"/>
      <c r="BG173" s="53" t="s">
        <v>102</v>
      </c>
      <c r="BH173" s="55"/>
    </row>
    <row r="174" spans="1:60" x14ac:dyDescent="0.25">
      <c r="A174" s="1">
        <v>173</v>
      </c>
      <c r="B174" s="1"/>
      <c r="C174" s="1"/>
      <c r="D174" s="1" t="s">
        <v>52</v>
      </c>
      <c r="E174" s="1"/>
      <c r="F174" s="1"/>
      <c r="G174" s="1" t="s">
        <v>54</v>
      </c>
      <c r="H174" s="1"/>
      <c r="I174" s="1"/>
      <c r="J174" s="1" t="s">
        <v>57</v>
      </c>
      <c r="K174" s="1"/>
      <c r="L174" s="1"/>
      <c r="M174" s="1"/>
      <c r="N174" s="1"/>
      <c r="O174" s="1"/>
      <c r="P174" s="1"/>
      <c r="Q174" s="1"/>
      <c r="R174" s="1"/>
      <c r="S174" s="1"/>
      <c r="T174" s="1"/>
      <c r="U174" s="5">
        <f t="shared" si="46"/>
        <v>3</v>
      </c>
      <c r="V174" s="5">
        <f t="shared" si="47"/>
        <v>1</v>
      </c>
      <c r="W174" s="16"/>
      <c r="X174" s="5">
        <f t="shared" si="48"/>
        <v>0</v>
      </c>
      <c r="Y174" s="5">
        <f t="shared" si="49"/>
        <v>0</v>
      </c>
      <c r="Z174" s="5">
        <f t="shared" si="50"/>
        <v>1</v>
      </c>
      <c r="AA174" s="5">
        <f t="shared" si="51"/>
        <v>0</v>
      </c>
      <c r="AB174" s="5">
        <f t="shared" si="52"/>
        <v>0</v>
      </c>
      <c r="AC174" s="5">
        <f t="shared" si="53"/>
        <v>1</v>
      </c>
      <c r="AD174" s="5">
        <f t="shared" si="54"/>
        <v>0</v>
      </c>
      <c r="AE174" s="5">
        <f t="shared" si="55"/>
        <v>0</v>
      </c>
      <c r="AF174" s="5">
        <f t="shared" si="56"/>
        <v>1</v>
      </c>
      <c r="AG174" s="5">
        <f t="shared" si="57"/>
        <v>0</v>
      </c>
      <c r="AH174" s="5">
        <f t="shared" si="58"/>
        <v>0</v>
      </c>
      <c r="AI174" s="5">
        <f t="shared" si="59"/>
        <v>0</v>
      </c>
      <c r="AJ174" s="5">
        <f t="shared" si="60"/>
        <v>0</v>
      </c>
      <c r="AK174" s="5">
        <f t="shared" si="61"/>
        <v>0</v>
      </c>
      <c r="AL174" s="5">
        <f t="shared" si="62"/>
        <v>0</v>
      </c>
      <c r="AM174" s="5">
        <f t="shared" si="63"/>
        <v>0</v>
      </c>
      <c r="AN174" s="5">
        <f t="shared" si="64"/>
        <v>0</v>
      </c>
      <c r="AO174" s="5">
        <f t="shared" si="65"/>
        <v>0</v>
      </c>
      <c r="AR174" s="5">
        <f t="shared" si="66"/>
        <v>3</v>
      </c>
      <c r="AS174" s="5">
        <f t="shared" si="67"/>
        <v>3</v>
      </c>
      <c r="AT174" s="5" t="str">
        <f t="shared" si="68"/>
        <v>Correct</v>
      </c>
      <c r="AU174" s="5" t="s">
        <v>105</v>
      </c>
      <c r="AV174" s="5">
        <v>52</v>
      </c>
      <c r="AW174" s="5" t="s">
        <v>121</v>
      </c>
      <c r="AX174" s="5" t="s">
        <v>169</v>
      </c>
      <c r="AY174" s="5" t="s">
        <v>107</v>
      </c>
      <c r="AZ174" s="5" t="s">
        <v>98</v>
      </c>
      <c r="BA174" s="5" t="s">
        <v>80</v>
      </c>
      <c r="BB174" s="5" t="s">
        <v>114</v>
      </c>
      <c r="BC174" s="5" t="s">
        <v>110</v>
      </c>
      <c r="BD174" s="5" t="s">
        <v>101</v>
      </c>
      <c r="BE174" s="5" t="s">
        <v>102</v>
      </c>
      <c r="BF174" s="5"/>
      <c r="BG174" s="5" t="s">
        <v>102</v>
      </c>
      <c r="BH174" s="54"/>
    </row>
    <row r="175" spans="1:60" x14ac:dyDescent="0.25">
      <c r="A175" s="1">
        <v>174</v>
      </c>
      <c r="B175" s="1"/>
      <c r="C175" s="1"/>
      <c r="D175" s="1" t="s">
        <v>52</v>
      </c>
      <c r="E175" s="1"/>
      <c r="F175" s="1"/>
      <c r="G175" s="1" t="s">
        <v>54</v>
      </c>
      <c r="H175" s="1"/>
      <c r="I175" s="1"/>
      <c r="J175" s="1"/>
      <c r="K175" s="1"/>
      <c r="L175" s="1"/>
      <c r="M175" s="1"/>
      <c r="N175" s="1"/>
      <c r="O175" s="1" t="s">
        <v>23</v>
      </c>
      <c r="P175" s="1"/>
      <c r="Q175" s="1"/>
      <c r="R175" s="1"/>
      <c r="S175" s="1"/>
      <c r="T175" s="1"/>
      <c r="U175" s="5">
        <f t="shared" si="46"/>
        <v>3</v>
      </c>
      <c r="V175" s="5">
        <f t="shared" si="47"/>
        <v>1</v>
      </c>
      <c r="W175" s="16"/>
      <c r="X175" s="5">
        <f t="shared" si="48"/>
        <v>0</v>
      </c>
      <c r="Y175" s="5">
        <f t="shared" si="49"/>
        <v>0</v>
      </c>
      <c r="Z175" s="5">
        <f t="shared" si="50"/>
        <v>1</v>
      </c>
      <c r="AA175" s="5">
        <f t="shared" si="51"/>
        <v>0</v>
      </c>
      <c r="AB175" s="5">
        <f t="shared" si="52"/>
        <v>0</v>
      </c>
      <c r="AC175" s="5">
        <f t="shared" si="53"/>
        <v>1</v>
      </c>
      <c r="AD175" s="5">
        <f t="shared" si="54"/>
        <v>0</v>
      </c>
      <c r="AE175" s="5">
        <f t="shared" si="55"/>
        <v>0</v>
      </c>
      <c r="AF175" s="5">
        <f t="shared" si="56"/>
        <v>0</v>
      </c>
      <c r="AG175" s="5">
        <f t="shared" si="57"/>
        <v>0</v>
      </c>
      <c r="AH175" s="5">
        <f t="shared" si="58"/>
        <v>0</v>
      </c>
      <c r="AI175" s="5">
        <f t="shared" si="59"/>
        <v>0</v>
      </c>
      <c r="AJ175" s="5">
        <f t="shared" si="60"/>
        <v>0</v>
      </c>
      <c r="AK175" s="5">
        <f t="shared" si="61"/>
        <v>1</v>
      </c>
      <c r="AL175" s="5">
        <f t="shared" si="62"/>
        <v>0</v>
      </c>
      <c r="AM175" s="5">
        <f t="shared" si="63"/>
        <v>0</v>
      </c>
      <c r="AN175" s="5">
        <f t="shared" si="64"/>
        <v>0</v>
      </c>
      <c r="AO175" s="5">
        <f t="shared" si="65"/>
        <v>0</v>
      </c>
      <c r="AR175" s="5">
        <f t="shared" si="66"/>
        <v>3</v>
      </c>
      <c r="AS175" s="5">
        <f t="shared" si="67"/>
        <v>3</v>
      </c>
      <c r="AT175" s="5" t="str">
        <f t="shared" si="68"/>
        <v>Correct</v>
      </c>
      <c r="AU175" s="53" t="s">
        <v>94</v>
      </c>
      <c r="AV175" s="53">
        <v>24</v>
      </c>
      <c r="AW175" s="53" t="s">
        <v>121</v>
      </c>
      <c r="AX175" s="53" t="s">
        <v>170</v>
      </c>
      <c r="AY175" s="53"/>
      <c r="AZ175" s="53" t="s">
        <v>102</v>
      </c>
      <c r="BA175" s="53" t="s">
        <v>355</v>
      </c>
      <c r="BB175" s="53" t="s">
        <v>108</v>
      </c>
      <c r="BC175" s="53" t="s">
        <v>133</v>
      </c>
      <c r="BD175" s="53" t="s">
        <v>101</v>
      </c>
      <c r="BE175" s="53" t="s">
        <v>102</v>
      </c>
      <c r="BF175" s="53"/>
      <c r="BG175" s="53" t="s">
        <v>102</v>
      </c>
      <c r="BH175" s="55"/>
    </row>
    <row r="176" spans="1:60" x14ac:dyDescent="0.25">
      <c r="A176" s="1">
        <v>175</v>
      </c>
      <c r="B176" s="1"/>
      <c r="C176" s="1" t="s">
        <v>51</v>
      </c>
      <c r="D176" s="1"/>
      <c r="E176" s="1"/>
      <c r="F176" s="1"/>
      <c r="G176" s="1"/>
      <c r="H176" s="1"/>
      <c r="I176" s="1"/>
      <c r="J176" s="1"/>
      <c r="K176" s="1"/>
      <c r="L176" s="1"/>
      <c r="M176" s="1"/>
      <c r="N176" s="1"/>
      <c r="O176" s="1" t="s">
        <v>23</v>
      </c>
      <c r="P176" s="1"/>
      <c r="Q176" s="1"/>
      <c r="R176" s="1"/>
      <c r="S176" s="1"/>
      <c r="T176" s="1"/>
      <c r="U176" s="5">
        <f t="shared" si="46"/>
        <v>2</v>
      </c>
      <c r="V176" s="5">
        <f t="shared" si="47"/>
        <v>1.5</v>
      </c>
      <c r="W176" s="16"/>
      <c r="X176" s="5">
        <f t="shared" si="48"/>
        <v>0</v>
      </c>
      <c r="Y176" s="5">
        <f t="shared" si="49"/>
        <v>1</v>
      </c>
      <c r="Z176" s="5">
        <f t="shared" si="50"/>
        <v>0</v>
      </c>
      <c r="AA176" s="5">
        <f t="shared" si="51"/>
        <v>0</v>
      </c>
      <c r="AB176" s="5">
        <f t="shared" si="52"/>
        <v>0</v>
      </c>
      <c r="AC176" s="5">
        <f t="shared" si="53"/>
        <v>0</v>
      </c>
      <c r="AD176" s="5">
        <f t="shared" si="54"/>
        <v>0</v>
      </c>
      <c r="AE176" s="5">
        <f t="shared" si="55"/>
        <v>0</v>
      </c>
      <c r="AF176" s="5">
        <f t="shared" si="56"/>
        <v>0</v>
      </c>
      <c r="AG176" s="5">
        <f t="shared" si="57"/>
        <v>0</v>
      </c>
      <c r="AH176" s="5">
        <f t="shared" si="58"/>
        <v>0</v>
      </c>
      <c r="AI176" s="5">
        <f t="shared" si="59"/>
        <v>0</v>
      </c>
      <c r="AJ176" s="5">
        <f t="shared" si="60"/>
        <v>0</v>
      </c>
      <c r="AK176" s="5">
        <f t="shared" si="61"/>
        <v>1</v>
      </c>
      <c r="AL176" s="5">
        <f t="shared" si="62"/>
        <v>0</v>
      </c>
      <c r="AM176" s="5">
        <f t="shared" si="63"/>
        <v>0</v>
      </c>
      <c r="AN176" s="5">
        <f t="shared" si="64"/>
        <v>0</v>
      </c>
      <c r="AO176" s="5">
        <f t="shared" si="65"/>
        <v>0</v>
      </c>
      <c r="AR176" s="5">
        <f t="shared" si="66"/>
        <v>2</v>
      </c>
      <c r="AS176" s="5">
        <f t="shared" si="67"/>
        <v>2</v>
      </c>
      <c r="AT176" s="5" t="str">
        <f t="shared" si="68"/>
        <v>Correct</v>
      </c>
      <c r="AU176" s="5" t="s">
        <v>105</v>
      </c>
      <c r="AV176" s="5">
        <v>49</v>
      </c>
      <c r="AW176" s="5" t="s">
        <v>121</v>
      </c>
      <c r="AX176" s="5" t="s">
        <v>171</v>
      </c>
      <c r="AY176" s="5" t="s">
        <v>107</v>
      </c>
      <c r="AZ176" s="5" t="s">
        <v>98</v>
      </c>
      <c r="BA176" s="5" t="s">
        <v>80</v>
      </c>
      <c r="BB176" s="5" t="s">
        <v>126</v>
      </c>
      <c r="BC176" s="5" t="s">
        <v>153</v>
      </c>
      <c r="BD176" s="5" t="s">
        <v>135</v>
      </c>
      <c r="BE176" s="5" t="s">
        <v>102</v>
      </c>
      <c r="BF176" s="5"/>
      <c r="BG176" s="5" t="s">
        <v>102</v>
      </c>
      <c r="BH176" s="54"/>
    </row>
    <row r="177" spans="1:60" x14ac:dyDescent="0.25">
      <c r="A177" s="1">
        <v>176</v>
      </c>
      <c r="B177" s="1"/>
      <c r="C177" s="1"/>
      <c r="D177" s="1" t="s">
        <v>52</v>
      </c>
      <c r="E177" s="1"/>
      <c r="F177" s="1"/>
      <c r="G177" s="1" t="s">
        <v>54</v>
      </c>
      <c r="H177" s="1"/>
      <c r="I177" s="1"/>
      <c r="J177" s="1" t="s">
        <v>57</v>
      </c>
      <c r="K177" s="1"/>
      <c r="L177" s="1"/>
      <c r="M177" s="1"/>
      <c r="N177" s="1"/>
      <c r="O177" s="1"/>
      <c r="P177" s="1"/>
      <c r="Q177" s="1"/>
      <c r="R177" s="1"/>
      <c r="S177" s="1"/>
      <c r="T177" s="1"/>
      <c r="U177" s="5">
        <f t="shared" si="46"/>
        <v>3</v>
      </c>
      <c r="V177" s="5">
        <f t="shared" si="47"/>
        <v>1</v>
      </c>
      <c r="W177" s="16"/>
      <c r="X177" s="5">
        <f t="shared" si="48"/>
        <v>0</v>
      </c>
      <c r="Y177" s="5">
        <f t="shared" si="49"/>
        <v>0</v>
      </c>
      <c r="Z177" s="5">
        <f t="shared" si="50"/>
        <v>1</v>
      </c>
      <c r="AA177" s="5">
        <f t="shared" si="51"/>
        <v>0</v>
      </c>
      <c r="AB177" s="5">
        <f t="shared" si="52"/>
        <v>0</v>
      </c>
      <c r="AC177" s="5">
        <f t="shared" si="53"/>
        <v>1</v>
      </c>
      <c r="AD177" s="5">
        <f t="shared" si="54"/>
        <v>0</v>
      </c>
      <c r="AE177" s="5">
        <f t="shared" si="55"/>
        <v>0</v>
      </c>
      <c r="AF177" s="5">
        <f t="shared" si="56"/>
        <v>1</v>
      </c>
      <c r="AG177" s="5">
        <f t="shared" si="57"/>
        <v>0</v>
      </c>
      <c r="AH177" s="5">
        <f t="shared" si="58"/>
        <v>0</v>
      </c>
      <c r="AI177" s="5">
        <f t="shared" si="59"/>
        <v>0</v>
      </c>
      <c r="AJ177" s="5">
        <f t="shared" si="60"/>
        <v>0</v>
      </c>
      <c r="AK177" s="5">
        <f t="shared" si="61"/>
        <v>0</v>
      </c>
      <c r="AL177" s="5">
        <f t="shared" si="62"/>
        <v>0</v>
      </c>
      <c r="AM177" s="5">
        <f t="shared" si="63"/>
        <v>0</v>
      </c>
      <c r="AN177" s="5">
        <f t="shared" si="64"/>
        <v>0</v>
      </c>
      <c r="AO177" s="5">
        <f t="shared" si="65"/>
        <v>0</v>
      </c>
      <c r="AR177" s="5">
        <f t="shared" si="66"/>
        <v>3</v>
      </c>
      <c r="AS177" s="5">
        <f t="shared" si="67"/>
        <v>3</v>
      </c>
      <c r="AT177" s="5" t="str">
        <f t="shared" si="68"/>
        <v>Correct</v>
      </c>
      <c r="AU177" s="53" t="s">
        <v>94</v>
      </c>
      <c r="AV177" s="53">
        <v>37</v>
      </c>
      <c r="AW177" s="53" t="s">
        <v>121</v>
      </c>
      <c r="AX177" s="53" t="s">
        <v>172</v>
      </c>
      <c r="AY177" s="53" t="s">
        <v>134</v>
      </c>
      <c r="AZ177" s="53" t="s">
        <v>102</v>
      </c>
      <c r="BA177" s="53" t="s">
        <v>355</v>
      </c>
      <c r="BB177" s="53" t="s">
        <v>126</v>
      </c>
      <c r="BC177" s="53" t="s">
        <v>110</v>
      </c>
      <c r="BD177" s="53" t="s">
        <v>135</v>
      </c>
      <c r="BE177" s="53" t="s">
        <v>102</v>
      </c>
      <c r="BF177" s="53"/>
      <c r="BG177" s="53" t="s">
        <v>102</v>
      </c>
      <c r="BH177" s="55"/>
    </row>
    <row r="178" spans="1:60" x14ac:dyDescent="0.25">
      <c r="A178" s="1">
        <v>177</v>
      </c>
      <c r="B178" s="1"/>
      <c r="C178" s="1" t="s">
        <v>51</v>
      </c>
      <c r="D178" s="1"/>
      <c r="E178" s="1"/>
      <c r="F178" s="1"/>
      <c r="G178" s="1"/>
      <c r="H178" s="1" t="s">
        <v>55</v>
      </c>
      <c r="I178" s="1"/>
      <c r="J178" s="1"/>
      <c r="K178" s="1"/>
      <c r="L178" s="1"/>
      <c r="M178" s="1"/>
      <c r="N178" s="1"/>
      <c r="O178" s="1"/>
      <c r="P178" s="1"/>
      <c r="Q178" s="1"/>
      <c r="R178" s="1"/>
      <c r="S178" s="1" t="s">
        <v>64</v>
      </c>
      <c r="T178" s="1"/>
      <c r="U178" s="5">
        <f t="shared" si="46"/>
        <v>3</v>
      </c>
      <c r="V178" s="5">
        <f t="shared" si="47"/>
        <v>1</v>
      </c>
      <c r="W178" s="16"/>
      <c r="X178" s="5">
        <f t="shared" si="48"/>
        <v>0</v>
      </c>
      <c r="Y178" s="5">
        <f t="shared" si="49"/>
        <v>1</v>
      </c>
      <c r="Z178" s="5">
        <f t="shared" si="50"/>
        <v>0</v>
      </c>
      <c r="AA178" s="5">
        <f t="shared" si="51"/>
        <v>0</v>
      </c>
      <c r="AB178" s="5">
        <f t="shared" si="52"/>
        <v>0</v>
      </c>
      <c r="AC178" s="5">
        <f t="shared" si="53"/>
        <v>0</v>
      </c>
      <c r="AD178" s="5">
        <f t="shared" si="54"/>
        <v>1</v>
      </c>
      <c r="AE178" s="5">
        <f t="shared" si="55"/>
        <v>0</v>
      </c>
      <c r="AF178" s="5">
        <f t="shared" si="56"/>
        <v>0</v>
      </c>
      <c r="AG178" s="5">
        <f t="shared" si="57"/>
        <v>0</v>
      </c>
      <c r="AH178" s="5">
        <f t="shared" si="58"/>
        <v>0</v>
      </c>
      <c r="AI178" s="5">
        <f t="shared" si="59"/>
        <v>0</v>
      </c>
      <c r="AJ178" s="5">
        <f t="shared" si="60"/>
        <v>0</v>
      </c>
      <c r="AK178" s="5">
        <f t="shared" si="61"/>
        <v>0</v>
      </c>
      <c r="AL178" s="5">
        <f t="shared" si="62"/>
        <v>0</v>
      </c>
      <c r="AM178" s="5">
        <f t="shared" si="63"/>
        <v>0</v>
      </c>
      <c r="AN178" s="5">
        <f t="shared" si="64"/>
        <v>0</v>
      </c>
      <c r="AO178" s="5">
        <f t="shared" si="65"/>
        <v>1</v>
      </c>
      <c r="AR178" s="5">
        <f t="shared" si="66"/>
        <v>3</v>
      </c>
      <c r="AS178" s="5">
        <f t="shared" si="67"/>
        <v>3</v>
      </c>
      <c r="AT178" s="5" t="str">
        <f t="shared" si="68"/>
        <v>Correct</v>
      </c>
      <c r="AU178" s="5" t="s">
        <v>105</v>
      </c>
      <c r="AV178" s="5">
        <v>42</v>
      </c>
      <c r="AW178" s="5" t="s">
        <v>121</v>
      </c>
      <c r="AX178" s="5" t="s">
        <v>173</v>
      </c>
      <c r="AY178" s="5" t="s">
        <v>107</v>
      </c>
      <c r="AZ178" s="5" t="s">
        <v>98</v>
      </c>
      <c r="BA178" s="5" t="s">
        <v>80</v>
      </c>
      <c r="BB178" s="5" t="s">
        <v>126</v>
      </c>
      <c r="BC178" s="5" t="s">
        <v>110</v>
      </c>
      <c r="BD178" s="5" t="s">
        <v>101</v>
      </c>
      <c r="BE178" s="5" t="s">
        <v>102</v>
      </c>
      <c r="BF178" s="5"/>
      <c r="BG178" s="5" t="s">
        <v>102</v>
      </c>
      <c r="BH178" s="54"/>
    </row>
    <row r="179" spans="1:60" x14ac:dyDescent="0.25">
      <c r="A179" s="1">
        <v>178</v>
      </c>
      <c r="B179" s="1" t="s">
        <v>50</v>
      </c>
      <c r="C179" s="1"/>
      <c r="D179" s="1" t="s">
        <v>52</v>
      </c>
      <c r="E179" s="1"/>
      <c r="F179" s="1" t="s">
        <v>53</v>
      </c>
      <c r="G179" s="1"/>
      <c r="H179" s="1" t="s">
        <v>55</v>
      </c>
      <c r="I179" s="1" t="s">
        <v>56</v>
      </c>
      <c r="J179" s="1"/>
      <c r="K179" s="1" t="s">
        <v>58</v>
      </c>
      <c r="L179" s="1" t="s">
        <v>59</v>
      </c>
      <c r="M179" s="1"/>
      <c r="N179" s="1"/>
      <c r="O179" s="1"/>
      <c r="P179" s="1"/>
      <c r="Q179" s="1"/>
      <c r="R179" s="1" t="s">
        <v>63</v>
      </c>
      <c r="S179" s="1" t="s">
        <v>64</v>
      </c>
      <c r="T179" s="1"/>
      <c r="U179" s="5">
        <f t="shared" si="46"/>
        <v>9</v>
      </c>
      <c r="V179" s="5">
        <f t="shared" si="47"/>
        <v>0.33333333333333331</v>
      </c>
      <c r="W179" s="16"/>
      <c r="X179" s="5">
        <f t="shared" si="48"/>
        <v>0.33333333333333331</v>
      </c>
      <c r="Y179" s="5">
        <f t="shared" si="49"/>
        <v>0</v>
      </c>
      <c r="Z179" s="5">
        <f t="shared" si="50"/>
        <v>0.33333333333333331</v>
      </c>
      <c r="AA179" s="5">
        <f t="shared" si="51"/>
        <v>0</v>
      </c>
      <c r="AB179" s="5">
        <f t="shared" si="52"/>
        <v>0.33333333333333331</v>
      </c>
      <c r="AC179" s="5">
        <f t="shared" si="53"/>
        <v>0</v>
      </c>
      <c r="AD179" s="5">
        <f t="shared" si="54"/>
        <v>0.33333333333333331</v>
      </c>
      <c r="AE179" s="5">
        <f t="shared" si="55"/>
        <v>0.33333333333333331</v>
      </c>
      <c r="AF179" s="5">
        <f t="shared" si="56"/>
        <v>0</v>
      </c>
      <c r="AG179" s="5">
        <f t="shared" si="57"/>
        <v>0.33333333333333331</v>
      </c>
      <c r="AH179" s="5">
        <f t="shared" si="58"/>
        <v>0.33333333333333331</v>
      </c>
      <c r="AI179" s="5">
        <f t="shared" si="59"/>
        <v>0</v>
      </c>
      <c r="AJ179" s="5">
        <f t="shared" si="60"/>
        <v>0</v>
      </c>
      <c r="AK179" s="5">
        <f t="shared" si="61"/>
        <v>0</v>
      </c>
      <c r="AL179" s="5">
        <f t="shared" si="62"/>
        <v>0</v>
      </c>
      <c r="AM179" s="5">
        <f t="shared" si="63"/>
        <v>0</v>
      </c>
      <c r="AN179" s="5">
        <f t="shared" si="64"/>
        <v>0.33333333333333331</v>
      </c>
      <c r="AO179" s="5">
        <f t="shared" si="65"/>
        <v>0.33333333333333331</v>
      </c>
      <c r="AR179" s="5">
        <f t="shared" si="66"/>
        <v>3</v>
      </c>
      <c r="AS179" s="5">
        <f t="shared" si="67"/>
        <v>9</v>
      </c>
      <c r="AT179" s="5" t="str">
        <f t="shared" si="68"/>
        <v>Correct</v>
      </c>
      <c r="AU179" s="53" t="s">
        <v>94</v>
      </c>
      <c r="AV179" s="53">
        <v>30</v>
      </c>
      <c r="AW179" s="53" t="s">
        <v>121</v>
      </c>
      <c r="AX179" s="53" t="s">
        <v>174</v>
      </c>
      <c r="AY179" s="53" t="s">
        <v>107</v>
      </c>
      <c r="AZ179" s="53" t="s">
        <v>98</v>
      </c>
      <c r="BA179" s="53" t="s">
        <v>80</v>
      </c>
      <c r="BB179" s="53" t="s">
        <v>114</v>
      </c>
      <c r="BC179" s="53" t="s">
        <v>120</v>
      </c>
      <c r="BD179" s="53" t="s">
        <v>101</v>
      </c>
      <c r="BE179" s="53" t="s">
        <v>102</v>
      </c>
      <c r="BF179" s="53"/>
      <c r="BG179" s="53" t="s">
        <v>102</v>
      </c>
      <c r="BH179" s="55"/>
    </row>
    <row r="180" spans="1:60" x14ac:dyDescent="0.25">
      <c r="A180" s="1">
        <v>179</v>
      </c>
      <c r="B180" s="1"/>
      <c r="C180" s="1"/>
      <c r="D180" s="1"/>
      <c r="E180" s="1" t="s">
        <v>20</v>
      </c>
      <c r="F180" s="1"/>
      <c r="G180" s="1"/>
      <c r="H180" s="1"/>
      <c r="I180" s="1" t="s">
        <v>56</v>
      </c>
      <c r="J180" s="1"/>
      <c r="K180" s="1"/>
      <c r="L180" s="1"/>
      <c r="M180" s="1"/>
      <c r="N180" s="1"/>
      <c r="O180" s="1"/>
      <c r="P180" s="1"/>
      <c r="Q180" s="1"/>
      <c r="R180" s="1" t="s">
        <v>63</v>
      </c>
      <c r="S180" s="1"/>
      <c r="T180" s="1"/>
      <c r="U180" s="5">
        <f t="shared" si="46"/>
        <v>3</v>
      </c>
      <c r="V180" s="5">
        <f t="shared" si="47"/>
        <v>1</v>
      </c>
      <c r="W180" s="16"/>
      <c r="X180" s="5">
        <f t="shared" si="48"/>
        <v>0</v>
      </c>
      <c r="Y180" s="5">
        <f t="shared" si="49"/>
        <v>0</v>
      </c>
      <c r="Z180" s="5">
        <f t="shared" si="50"/>
        <v>0</v>
      </c>
      <c r="AA180" s="5">
        <f t="shared" si="51"/>
        <v>1</v>
      </c>
      <c r="AB180" s="5">
        <f t="shared" si="52"/>
        <v>0</v>
      </c>
      <c r="AC180" s="5">
        <f t="shared" si="53"/>
        <v>0</v>
      </c>
      <c r="AD180" s="5">
        <f t="shared" si="54"/>
        <v>0</v>
      </c>
      <c r="AE180" s="5">
        <f t="shared" si="55"/>
        <v>1</v>
      </c>
      <c r="AF180" s="5">
        <f t="shared" si="56"/>
        <v>0</v>
      </c>
      <c r="AG180" s="5">
        <f t="shared" si="57"/>
        <v>0</v>
      </c>
      <c r="AH180" s="5">
        <f t="shared" si="58"/>
        <v>0</v>
      </c>
      <c r="AI180" s="5">
        <f t="shared" si="59"/>
        <v>0</v>
      </c>
      <c r="AJ180" s="5">
        <f t="shared" si="60"/>
        <v>0</v>
      </c>
      <c r="AK180" s="5">
        <f t="shared" si="61"/>
        <v>0</v>
      </c>
      <c r="AL180" s="5">
        <f t="shared" si="62"/>
        <v>0</v>
      </c>
      <c r="AM180" s="5">
        <f t="shared" si="63"/>
        <v>0</v>
      </c>
      <c r="AN180" s="5">
        <f t="shared" si="64"/>
        <v>1</v>
      </c>
      <c r="AO180" s="5">
        <f t="shared" si="65"/>
        <v>0</v>
      </c>
      <c r="AR180" s="5">
        <f t="shared" si="66"/>
        <v>3</v>
      </c>
      <c r="AS180" s="5">
        <f t="shared" si="67"/>
        <v>3</v>
      </c>
      <c r="AT180" s="5" t="str">
        <f t="shared" si="68"/>
        <v>Correct</v>
      </c>
      <c r="AU180" s="5" t="s">
        <v>94</v>
      </c>
      <c r="AV180" s="5">
        <v>56</v>
      </c>
      <c r="AW180" s="5" t="s">
        <v>121</v>
      </c>
      <c r="AX180" s="5" t="s">
        <v>175</v>
      </c>
      <c r="AY180" s="5" t="s">
        <v>107</v>
      </c>
      <c r="AZ180" s="5" t="s">
        <v>98</v>
      </c>
      <c r="BA180" s="5" t="s">
        <v>80</v>
      </c>
      <c r="BB180" s="5" t="s">
        <v>108</v>
      </c>
      <c r="BC180" s="5" t="s">
        <v>110</v>
      </c>
      <c r="BD180" s="5" t="s">
        <v>101</v>
      </c>
      <c r="BE180" s="5" t="s">
        <v>102</v>
      </c>
      <c r="BF180" s="5"/>
      <c r="BG180" s="5" t="s">
        <v>102</v>
      </c>
      <c r="BH180" s="54"/>
    </row>
    <row r="181" spans="1:60" x14ac:dyDescent="0.25">
      <c r="A181" s="1">
        <v>180</v>
      </c>
      <c r="B181" s="1"/>
      <c r="C181" s="1" t="s">
        <v>51</v>
      </c>
      <c r="D181" s="1" t="s">
        <v>52</v>
      </c>
      <c r="E181" s="1" t="s">
        <v>20</v>
      </c>
      <c r="F181" s="1" t="s">
        <v>53</v>
      </c>
      <c r="G181" s="1" t="s">
        <v>54</v>
      </c>
      <c r="H181" s="1"/>
      <c r="I181" s="1" t="s">
        <v>56</v>
      </c>
      <c r="J181" s="1"/>
      <c r="K181" s="1"/>
      <c r="L181" s="1" t="s">
        <v>59</v>
      </c>
      <c r="M181" s="1"/>
      <c r="N181" s="1" t="s">
        <v>26</v>
      </c>
      <c r="O181" s="1"/>
      <c r="P181" s="1"/>
      <c r="Q181" s="1"/>
      <c r="R181" s="1"/>
      <c r="S181" s="1"/>
      <c r="T181" s="1"/>
      <c r="U181" s="5">
        <f t="shared" si="46"/>
        <v>8</v>
      </c>
      <c r="V181" s="5">
        <f t="shared" si="47"/>
        <v>0.375</v>
      </c>
      <c r="W181" s="16"/>
      <c r="X181" s="5">
        <f t="shared" si="48"/>
        <v>0</v>
      </c>
      <c r="Y181" s="5">
        <f t="shared" si="49"/>
        <v>0.375</v>
      </c>
      <c r="Z181" s="5">
        <f t="shared" si="50"/>
        <v>0.375</v>
      </c>
      <c r="AA181" s="5">
        <f t="shared" si="51"/>
        <v>0.375</v>
      </c>
      <c r="AB181" s="5">
        <f t="shared" si="52"/>
        <v>0.375</v>
      </c>
      <c r="AC181" s="5">
        <f t="shared" si="53"/>
        <v>0.375</v>
      </c>
      <c r="AD181" s="5">
        <f t="shared" si="54"/>
        <v>0</v>
      </c>
      <c r="AE181" s="5">
        <f t="shared" si="55"/>
        <v>0.375</v>
      </c>
      <c r="AF181" s="5">
        <f t="shared" si="56"/>
        <v>0</v>
      </c>
      <c r="AG181" s="5">
        <f t="shared" si="57"/>
        <v>0</v>
      </c>
      <c r="AH181" s="5">
        <f t="shared" si="58"/>
        <v>0.375</v>
      </c>
      <c r="AI181" s="5">
        <f t="shared" si="59"/>
        <v>0</v>
      </c>
      <c r="AJ181" s="5">
        <f t="shared" si="60"/>
        <v>0.375</v>
      </c>
      <c r="AK181" s="5">
        <f t="shared" si="61"/>
        <v>0</v>
      </c>
      <c r="AL181" s="5">
        <f t="shared" si="62"/>
        <v>0</v>
      </c>
      <c r="AM181" s="5">
        <f t="shared" si="63"/>
        <v>0</v>
      </c>
      <c r="AN181" s="5">
        <f t="shared" si="64"/>
        <v>0</v>
      </c>
      <c r="AO181" s="5">
        <f t="shared" si="65"/>
        <v>0</v>
      </c>
      <c r="AR181" s="5">
        <f t="shared" si="66"/>
        <v>3</v>
      </c>
      <c r="AS181" s="5">
        <f t="shared" si="67"/>
        <v>8</v>
      </c>
      <c r="AT181" s="5" t="str">
        <f t="shared" si="68"/>
        <v>Correct</v>
      </c>
      <c r="AU181" s="53" t="s">
        <v>94</v>
      </c>
      <c r="AV181" s="53">
        <v>50</v>
      </c>
      <c r="AW181" s="53" t="s">
        <v>121</v>
      </c>
      <c r="AX181" s="53" t="s">
        <v>168</v>
      </c>
      <c r="AY181" s="53" t="s">
        <v>107</v>
      </c>
      <c r="AZ181" s="53" t="s">
        <v>98</v>
      </c>
      <c r="BA181" s="53" t="s">
        <v>80</v>
      </c>
      <c r="BB181" s="53" t="s">
        <v>114</v>
      </c>
      <c r="BC181" s="53" t="s">
        <v>110</v>
      </c>
      <c r="BD181" s="53" t="s">
        <v>101</v>
      </c>
      <c r="BE181" s="53" t="s">
        <v>102</v>
      </c>
      <c r="BF181" s="53"/>
      <c r="BG181" s="53" t="s">
        <v>98</v>
      </c>
      <c r="BH181" s="55"/>
    </row>
    <row r="182" spans="1:60" x14ac:dyDescent="0.25">
      <c r="A182" s="1">
        <v>181</v>
      </c>
      <c r="B182" s="1"/>
      <c r="C182" s="1"/>
      <c r="D182" s="1" t="s">
        <v>52</v>
      </c>
      <c r="E182" s="1"/>
      <c r="F182" s="1"/>
      <c r="G182" s="1"/>
      <c r="H182" s="1"/>
      <c r="I182" s="1"/>
      <c r="J182" s="1"/>
      <c r="K182" s="1"/>
      <c r="L182" s="1"/>
      <c r="M182" s="1" t="s">
        <v>60</v>
      </c>
      <c r="N182" s="1"/>
      <c r="O182" s="1"/>
      <c r="P182" s="1"/>
      <c r="Q182" s="1"/>
      <c r="R182" s="1"/>
      <c r="S182" s="1" t="s">
        <v>64</v>
      </c>
      <c r="T182" s="1"/>
      <c r="U182" s="5">
        <f t="shared" si="46"/>
        <v>3</v>
      </c>
      <c r="V182" s="5">
        <f t="shared" si="47"/>
        <v>1</v>
      </c>
      <c r="W182" s="16"/>
      <c r="X182" s="5">
        <f t="shared" si="48"/>
        <v>0</v>
      </c>
      <c r="Y182" s="5">
        <f t="shared" si="49"/>
        <v>0</v>
      </c>
      <c r="Z182" s="5">
        <f t="shared" si="50"/>
        <v>1</v>
      </c>
      <c r="AA182" s="5">
        <f t="shared" si="51"/>
        <v>0</v>
      </c>
      <c r="AB182" s="5">
        <f t="shared" si="52"/>
        <v>0</v>
      </c>
      <c r="AC182" s="5">
        <f t="shared" si="53"/>
        <v>0</v>
      </c>
      <c r="AD182" s="5">
        <f t="shared" si="54"/>
        <v>0</v>
      </c>
      <c r="AE182" s="5">
        <f t="shared" si="55"/>
        <v>0</v>
      </c>
      <c r="AF182" s="5">
        <f t="shared" si="56"/>
        <v>0</v>
      </c>
      <c r="AG182" s="5">
        <f t="shared" si="57"/>
        <v>0</v>
      </c>
      <c r="AH182" s="5">
        <f t="shared" si="58"/>
        <v>0</v>
      </c>
      <c r="AI182" s="5">
        <f t="shared" si="59"/>
        <v>1</v>
      </c>
      <c r="AJ182" s="5">
        <f t="shared" si="60"/>
        <v>0</v>
      </c>
      <c r="AK182" s="5">
        <f t="shared" si="61"/>
        <v>0</v>
      </c>
      <c r="AL182" s="5">
        <f t="shared" si="62"/>
        <v>0</v>
      </c>
      <c r="AM182" s="5">
        <f t="shared" si="63"/>
        <v>0</v>
      </c>
      <c r="AN182" s="5">
        <f t="shared" si="64"/>
        <v>0</v>
      </c>
      <c r="AO182" s="5">
        <f t="shared" si="65"/>
        <v>1</v>
      </c>
      <c r="AR182" s="5">
        <f t="shared" si="66"/>
        <v>3</v>
      </c>
      <c r="AS182" s="5">
        <f t="shared" si="67"/>
        <v>3</v>
      </c>
      <c r="AT182" s="5" t="str">
        <f t="shared" si="68"/>
        <v>Correct</v>
      </c>
      <c r="AU182" s="5" t="s">
        <v>94</v>
      </c>
      <c r="AV182" s="5">
        <v>50</v>
      </c>
      <c r="AW182" s="5" t="s">
        <v>121</v>
      </c>
      <c r="AX182" s="5" t="s">
        <v>124</v>
      </c>
      <c r="AY182" s="5" t="s">
        <v>107</v>
      </c>
      <c r="AZ182" s="5" t="s">
        <v>98</v>
      </c>
      <c r="BA182" s="5" t="s">
        <v>80</v>
      </c>
      <c r="BB182" s="5" t="s">
        <v>114</v>
      </c>
      <c r="BC182" s="5"/>
      <c r="BD182" s="5" t="s">
        <v>101</v>
      </c>
      <c r="BE182" s="5" t="s">
        <v>102</v>
      </c>
      <c r="BF182" s="5"/>
      <c r="BG182" s="5" t="s">
        <v>102</v>
      </c>
      <c r="BH182" s="54"/>
    </row>
    <row r="183" spans="1:60" x14ac:dyDescent="0.25">
      <c r="A183" s="1">
        <v>182</v>
      </c>
      <c r="B183" s="1"/>
      <c r="C183" s="1"/>
      <c r="D183" s="1" t="s">
        <v>52</v>
      </c>
      <c r="E183" s="1"/>
      <c r="F183" s="1"/>
      <c r="G183" s="1"/>
      <c r="H183" s="1"/>
      <c r="I183" s="1"/>
      <c r="J183" s="1"/>
      <c r="K183" s="1"/>
      <c r="L183" s="1"/>
      <c r="M183" s="1"/>
      <c r="N183" s="1"/>
      <c r="O183" s="1"/>
      <c r="P183" s="1"/>
      <c r="Q183" s="1"/>
      <c r="R183" s="1"/>
      <c r="S183" s="1" t="s">
        <v>64</v>
      </c>
      <c r="T183" s="1"/>
      <c r="U183" s="5">
        <f t="shared" si="46"/>
        <v>2</v>
      </c>
      <c r="V183" s="5">
        <f t="shared" si="47"/>
        <v>1.5</v>
      </c>
      <c r="W183" s="16"/>
      <c r="X183" s="5">
        <f t="shared" si="48"/>
        <v>0</v>
      </c>
      <c r="Y183" s="5">
        <f t="shared" si="49"/>
        <v>0</v>
      </c>
      <c r="Z183" s="5">
        <f t="shared" si="50"/>
        <v>1</v>
      </c>
      <c r="AA183" s="5">
        <f t="shared" si="51"/>
        <v>0</v>
      </c>
      <c r="AB183" s="5">
        <f t="shared" si="52"/>
        <v>0</v>
      </c>
      <c r="AC183" s="5">
        <f t="shared" si="53"/>
        <v>0</v>
      </c>
      <c r="AD183" s="5">
        <f t="shared" si="54"/>
        <v>0</v>
      </c>
      <c r="AE183" s="5">
        <f t="shared" si="55"/>
        <v>0</v>
      </c>
      <c r="AF183" s="5">
        <f t="shared" si="56"/>
        <v>0</v>
      </c>
      <c r="AG183" s="5">
        <f t="shared" si="57"/>
        <v>0</v>
      </c>
      <c r="AH183" s="5">
        <f t="shared" si="58"/>
        <v>0</v>
      </c>
      <c r="AI183" s="5">
        <f t="shared" si="59"/>
        <v>0</v>
      </c>
      <c r="AJ183" s="5">
        <f t="shared" si="60"/>
        <v>0</v>
      </c>
      <c r="AK183" s="5">
        <f t="shared" si="61"/>
        <v>0</v>
      </c>
      <c r="AL183" s="5">
        <f t="shared" si="62"/>
        <v>0</v>
      </c>
      <c r="AM183" s="5">
        <f t="shared" si="63"/>
        <v>0</v>
      </c>
      <c r="AN183" s="5">
        <f t="shared" si="64"/>
        <v>0</v>
      </c>
      <c r="AO183" s="5">
        <f t="shared" si="65"/>
        <v>1</v>
      </c>
      <c r="AR183" s="5">
        <f t="shared" si="66"/>
        <v>2</v>
      </c>
      <c r="AS183" s="5">
        <f t="shared" si="67"/>
        <v>2</v>
      </c>
      <c r="AT183" s="5" t="str">
        <f t="shared" si="68"/>
        <v>Correct</v>
      </c>
      <c r="AU183" s="53" t="s">
        <v>94</v>
      </c>
      <c r="AV183" s="53">
        <v>21</v>
      </c>
      <c r="AW183" s="53" t="s">
        <v>95</v>
      </c>
      <c r="AX183" s="53" t="s">
        <v>139</v>
      </c>
      <c r="AY183" s="53" t="s">
        <v>107</v>
      </c>
      <c r="AZ183" s="53" t="s">
        <v>98</v>
      </c>
      <c r="BA183" s="53" t="s">
        <v>80</v>
      </c>
      <c r="BB183" s="53" t="s">
        <v>114</v>
      </c>
      <c r="BC183" s="53" t="s">
        <v>120</v>
      </c>
      <c r="BD183" s="53" t="s">
        <v>101</v>
      </c>
      <c r="BE183" s="53"/>
      <c r="BF183" s="53"/>
      <c r="BG183" s="53"/>
      <c r="BH183" s="55"/>
    </row>
    <row r="184" spans="1:60" x14ac:dyDescent="0.25">
      <c r="A184" s="1">
        <v>183</v>
      </c>
      <c r="B184" s="1"/>
      <c r="C184" s="1"/>
      <c r="D184" s="1" t="s">
        <v>52</v>
      </c>
      <c r="E184" s="1" t="s">
        <v>20</v>
      </c>
      <c r="F184" s="1"/>
      <c r="G184" s="1"/>
      <c r="H184" s="1"/>
      <c r="I184" s="1"/>
      <c r="J184" s="1"/>
      <c r="K184" s="1"/>
      <c r="L184" s="1"/>
      <c r="M184" s="1"/>
      <c r="N184" s="1"/>
      <c r="O184" s="1"/>
      <c r="P184" s="1"/>
      <c r="Q184" s="1"/>
      <c r="R184" s="1"/>
      <c r="S184" s="1" t="s">
        <v>64</v>
      </c>
      <c r="T184" s="1"/>
      <c r="U184" s="5">
        <f t="shared" si="46"/>
        <v>3</v>
      </c>
      <c r="V184" s="5">
        <f t="shared" si="47"/>
        <v>1</v>
      </c>
      <c r="W184" s="16"/>
      <c r="X184" s="5">
        <f t="shared" si="48"/>
        <v>0</v>
      </c>
      <c r="Y184" s="5">
        <f t="shared" si="49"/>
        <v>0</v>
      </c>
      <c r="Z184" s="5">
        <f t="shared" si="50"/>
        <v>1</v>
      </c>
      <c r="AA184" s="5">
        <f t="shared" si="51"/>
        <v>1</v>
      </c>
      <c r="AB184" s="5">
        <f t="shared" si="52"/>
        <v>0</v>
      </c>
      <c r="AC184" s="5">
        <f t="shared" si="53"/>
        <v>0</v>
      </c>
      <c r="AD184" s="5">
        <f t="shared" si="54"/>
        <v>0</v>
      </c>
      <c r="AE184" s="5">
        <f t="shared" si="55"/>
        <v>0</v>
      </c>
      <c r="AF184" s="5">
        <f t="shared" si="56"/>
        <v>0</v>
      </c>
      <c r="AG184" s="5">
        <f t="shared" si="57"/>
        <v>0</v>
      </c>
      <c r="AH184" s="5">
        <f t="shared" si="58"/>
        <v>0</v>
      </c>
      <c r="AI184" s="5">
        <f t="shared" si="59"/>
        <v>0</v>
      </c>
      <c r="AJ184" s="5">
        <f t="shared" si="60"/>
        <v>0</v>
      </c>
      <c r="AK184" s="5">
        <f t="shared" si="61"/>
        <v>0</v>
      </c>
      <c r="AL184" s="5">
        <f t="shared" si="62"/>
        <v>0</v>
      </c>
      <c r="AM184" s="5">
        <f t="shared" si="63"/>
        <v>0</v>
      </c>
      <c r="AN184" s="5">
        <f t="shared" si="64"/>
        <v>0</v>
      </c>
      <c r="AO184" s="5">
        <f t="shared" si="65"/>
        <v>1</v>
      </c>
      <c r="AR184" s="5">
        <f t="shared" si="66"/>
        <v>3</v>
      </c>
      <c r="AS184" s="5">
        <f t="shared" si="67"/>
        <v>3</v>
      </c>
      <c r="AT184" s="5" t="str">
        <f t="shared" si="68"/>
        <v>Correct</v>
      </c>
      <c r="AU184" s="5" t="s">
        <v>94</v>
      </c>
      <c r="AV184" s="5">
        <v>29</v>
      </c>
      <c r="AW184" s="5" t="s">
        <v>121</v>
      </c>
      <c r="AX184" s="5" t="s">
        <v>176</v>
      </c>
      <c r="AY184" s="5" t="s">
        <v>107</v>
      </c>
      <c r="AZ184" s="5"/>
      <c r="BA184" s="5" t="s">
        <v>80</v>
      </c>
      <c r="BB184" s="5" t="s">
        <v>114</v>
      </c>
      <c r="BC184" s="5"/>
      <c r="BD184" s="5" t="s">
        <v>101</v>
      </c>
      <c r="BE184" s="5" t="s">
        <v>102</v>
      </c>
      <c r="BF184" s="5"/>
      <c r="BG184" s="5" t="s">
        <v>102</v>
      </c>
      <c r="BH184" s="54"/>
    </row>
    <row r="185" spans="1:60" x14ac:dyDescent="0.25">
      <c r="A185" s="1">
        <v>184</v>
      </c>
      <c r="B185" s="1"/>
      <c r="C185" s="1"/>
      <c r="D185" s="1"/>
      <c r="E185" s="1" t="s">
        <v>20</v>
      </c>
      <c r="F185" s="1"/>
      <c r="G185" s="1"/>
      <c r="H185" s="1"/>
      <c r="I185" s="1"/>
      <c r="J185" s="1"/>
      <c r="K185" s="1"/>
      <c r="L185" s="1"/>
      <c r="M185" s="1"/>
      <c r="N185" s="1"/>
      <c r="O185" s="1"/>
      <c r="P185" s="1"/>
      <c r="Q185" s="1"/>
      <c r="R185" s="1" t="s">
        <v>63</v>
      </c>
      <c r="S185" s="1" t="s">
        <v>64</v>
      </c>
      <c r="T185" s="1"/>
      <c r="U185" s="5">
        <f t="shared" si="46"/>
        <v>3</v>
      </c>
      <c r="V185" s="5">
        <f t="shared" si="47"/>
        <v>1</v>
      </c>
      <c r="W185" s="16"/>
      <c r="X185" s="5">
        <f t="shared" si="48"/>
        <v>0</v>
      </c>
      <c r="Y185" s="5">
        <f t="shared" si="49"/>
        <v>0</v>
      </c>
      <c r="Z185" s="5">
        <f t="shared" si="50"/>
        <v>0</v>
      </c>
      <c r="AA185" s="5">
        <f t="shared" si="51"/>
        <v>1</v>
      </c>
      <c r="AB185" s="5">
        <f t="shared" si="52"/>
        <v>0</v>
      </c>
      <c r="AC185" s="5">
        <f t="shared" si="53"/>
        <v>0</v>
      </c>
      <c r="AD185" s="5">
        <f t="shared" si="54"/>
        <v>0</v>
      </c>
      <c r="AE185" s="5">
        <f t="shared" si="55"/>
        <v>0</v>
      </c>
      <c r="AF185" s="5">
        <f t="shared" si="56"/>
        <v>0</v>
      </c>
      <c r="AG185" s="5">
        <f t="shared" si="57"/>
        <v>0</v>
      </c>
      <c r="AH185" s="5">
        <f t="shared" si="58"/>
        <v>0</v>
      </c>
      <c r="AI185" s="5">
        <f t="shared" si="59"/>
        <v>0</v>
      </c>
      <c r="AJ185" s="5">
        <f t="shared" si="60"/>
        <v>0</v>
      </c>
      <c r="AK185" s="5">
        <f t="shared" si="61"/>
        <v>0</v>
      </c>
      <c r="AL185" s="5">
        <f t="shared" si="62"/>
        <v>0</v>
      </c>
      <c r="AM185" s="5">
        <f t="shared" si="63"/>
        <v>0</v>
      </c>
      <c r="AN185" s="5">
        <f t="shared" si="64"/>
        <v>1</v>
      </c>
      <c r="AO185" s="5">
        <f t="shared" si="65"/>
        <v>1</v>
      </c>
      <c r="AR185" s="5">
        <f t="shared" si="66"/>
        <v>3</v>
      </c>
      <c r="AS185" s="5">
        <f t="shared" si="67"/>
        <v>3</v>
      </c>
      <c r="AT185" s="5" t="str">
        <f t="shared" si="68"/>
        <v>Correct</v>
      </c>
      <c r="AU185" s="53" t="s">
        <v>94</v>
      </c>
      <c r="AV185" s="53">
        <v>55</v>
      </c>
      <c r="AW185" s="53" t="s">
        <v>121</v>
      </c>
      <c r="AX185" s="53" t="s">
        <v>177</v>
      </c>
      <c r="AY185" s="53" t="s">
        <v>107</v>
      </c>
      <c r="AZ185" s="53"/>
      <c r="BA185" s="53" t="s">
        <v>80</v>
      </c>
      <c r="BB185" s="53" t="s">
        <v>114</v>
      </c>
      <c r="BC185" s="53" t="s">
        <v>110</v>
      </c>
      <c r="BD185" s="53" t="s">
        <v>101</v>
      </c>
      <c r="BE185" s="53" t="s">
        <v>102</v>
      </c>
      <c r="BF185" s="53"/>
      <c r="BG185" s="53" t="s">
        <v>102</v>
      </c>
      <c r="BH185" s="55"/>
    </row>
    <row r="186" spans="1:60" x14ac:dyDescent="0.25">
      <c r="A186" s="1">
        <v>185</v>
      </c>
      <c r="B186" s="1"/>
      <c r="C186" s="1"/>
      <c r="D186" s="1"/>
      <c r="E186" s="1"/>
      <c r="F186" s="1" t="s">
        <v>53</v>
      </c>
      <c r="G186" s="1"/>
      <c r="H186" s="1"/>
      <c r="I186" s="1"/>
      <c r="J186" s="1"/>
      <c r="K186" s="1"/>
      <c r="L186" s="1"/>
      <c r="M186" s="1"/>
      <c r="N186" s="1"/>
      <c r="O186" s="1"/>
      <c r="P186" s="1"/>
      <c r="Q186" s="1"/>
      <c r="R186" s="1"/>
      <c r="S186" s="1"/>
      <c r="T186" s="1"/>
      <c r="U186" s="5">
        <f t="shared" si="46"/>
        <v>1</v>
      </c>
      <c r="V186" s="5">
        <f t="shared" si="47"/>
        <v>3</v>
      </c>
      <c r="W186" s="16"/>
      <c r="X186" s="5">
        <f t="shared" si="48"/>
        <v>0</v>
      </c>
      <c r="Y186" s="5">
        <f t="shared" si="49"/>
        <v>0</v>
      </c>
      <c r="Z186" s="5">
        <f t="shared" si="50"/>
        <v>0</v>
      </c>
      <c r="AA186" s="5">
        <f t="shared" si="51"/>
        <v>0</v>
      </c>
      <c r="AB186" s="5">
        <f t="shared" si="52"/>
        <v>1</v>
      </c>
      <c r="AC186" s="5">
        <f t="shared" si="53"/>
        <v>0</v>
      </c>
      <c r="AD186" s="5">
        <f t="shared" si="54"/>
        <v>0</v>
      </c>
      <c r="AE186" s="5">
        <f t="shared" si="55"/>
        <v>0</v>
      </c>
      <c r="AF186" s="5">
        <f t="shared" si="56"/>
        <v>0</v>
      </c>
      <c r="AG186" s="5">
        <f t="shared" si="57"/>
        <v>0</v>
      </c>
      <c r="AH186" s="5">
        <f t="shared" si="58"/>
        <v>0</v>
      </c>
      <c r="AI186" s="5">
        <f t="shared" si="59"/>
        <v>0</v>
      </c>
      <c r="AJ186" s="5">
        <f t="shared" si="60"/>
        <v>0</v>
      </c>
      <c r="AK186" s="5">
        <f t="shared" si="61"/>
        <v>0</v>
      </c>
      <c r="AL186" s="5">
        <f t="shared" si="62"/>
        <v>0</v>
      </c>
      <c r="AM186" s="5">
        <f t="shared" si="63"/>
        <v>0</v>
      </c>
      <c r="AN186" s="5">
        <f t="shared" si="64"/>
        <v>0</v>
      </c>
      <c r="AO186" s="5">
        <f t="shared" si="65"/>
        <v>0</v>
      </c>
      <c r="AR186" s="5">
        <f t="shared" si="66"/>
        <v>1</v>
      </c>
      <c r="AS186" s="5">
        <f t="shared" si="67"/>
        <v>1</v>
      </c>
      <c r="AT186" s="5" t="str">
        <f t="shared" si="68"/>
        <v>Correct</v>
      </c>
      <c r="AU186" s="5" t="s">
        <v>105</v>
      </c>
      <c r="AV186" s="5">
        <v>30</v>
      </c>
      <c r="AW186" s="5" t="s">
        <v>121</v>
      </c>
      <c r="AX186" s="5" t="s">
        <v>172</v>
      </c>
      <c r="AY186" s="5" t="s">
        <v>107</v>
      </c>
      <c r="AZ186" s="5"/>
      <c r="BA186" s="5" t="s">
        <v>80</v>
      </c>
      <c r="BB186" s="5" t="s">
        <v>114</v>
      </c>
      <c r="BC186" s="5" t="s">
        <v>110</v>
      </c>
      <c r="BD186" s="5" t="s">
        <v>101</v>
      </c>
      <c r="BE186" s="5" t="s">
        <v>98</v>
      </c>
      <c r="BF186" s="5"/>
      <c r="BG186" s="5" t="s">
        <v>102</v>
      </c>
      <c r="BH186" s="54"/>
    </row>
    <row r="187" spans="1:60" x14ac:dyDescent="0.25">
      <c r="A187" s="1">
        <v>186</v>
      </c>
      <c r="B187" s="1"/>
      <c r="C187" s="1"/>
      <c r="D187" s="1"/>
      <c r="E187" s="1" t="s">
        <v>20</v>
      </c>
      <c r="F187" s="1"/>
      <c r="G187" s="1"/>
      <c r="H187" s="1"/>
      <c r="I187" s="1"/>
      <c r="J187" s="1"/>
      <c r="K187" s="1"/>
      <c r="L187" s="1"/>
      <c r="M187" s="1"/>
      <c r="N187" s="1"/>
      <c r="O187" s="1"/>
      <c r="P187" s="1"/>
      <c r="Q187" s="1"/>
      <c r="R187" s="1"/>
      <c r="S187" s="1" t="s">
        <v>64</v>
      </c>
      <c r="T187" s="1"/>
      <c r="U187" s="5">
        <f t="shared" si="46"/>
        <v>2</v>
      </c>
      <c r="V187" s="5">
        <f t="shared" si="47"/>
        <v>1.5</v>
      </c>
      <c r="W187" s="16"/>
      <c r="X187" s="5">
        <f t="shared" si="48"/>
        <v>0</v>
      </c>
      <c r="Y187" s="5">
        <f t="shared" si="49"/>
        <v>0</v>
      </c>
      <c r="Z187" s="5">
        <f t="shared" si="50"/>
        <v>0</v>
      </c>
      <c r="AA187" s="5">
        <f t="shared" si="51"/>
        <v>1</v>
      </c>
      <c r="AB187" s="5">
        <f t="shared" si="52"/>
        <v>0</v>
      </c>
      <c r="AC187" s="5">
        <f t="shared" si="53"/>
        <v>0</v>
      </c>
      <c r="AD187" s="5">
        <f t="shared" si="54"/>
        <v>0</v>
      </c>
      <c r="AE187" s="5">
        <f t="shared" si="55"/>
        <v>0</v>
      </c>
      <c r="AF187" s="5">
        <f t="shared" si="56"/>
        <v>0</v>
      </c>
      <c r="AG187" s="5">
        <f t="shared" si="57"/>
        <v>0</v>
      </c>
      <c r="AH187" s="5">
        <f t="shared" si="58"/>
        <v>0</v>
      </c>
      <c r="AI187" s="5">
        <f t="shared" si="59"/>
        <v>0</v>
      </c>
      <c r="AJ187" s="5">
        <f t="shared" si="60"/>
        <v>0</v>
      </c>
      <c r="AK187" s="5">
        <f t="shared" si="61"/>
        <v>0</v>
      </c>
      <c r="AL187" s="5">
        <f t="shared" si="62"/>
        <v>0</v>
      </c>
      <c r="AM187" s="5">
        <f t="shared" si="63"/>
        <v>0</v>
      </c>
      <c r="AN187" s="5">
        <f t="shared" si="64"/>
        <v>0</v>
      </c>
      <c r="AO187" s="5">
        <f t="shared" si="65"/>
        <v>1</v>
      </c>
      <c r="AR187" s="5">
        <f t="shared" si="66"/>
        <v>2</v>
      </c>
      <c r="AS187" s="5">
        <f t="shared" si="67"/>
        <v>2</v>
      </c>
      <c r="AT187" s="5" t="str">
        <f t="shared" si="68"/>
        <v>Correct</v>
      </c>
      <c r="AU187" s="53" t="s">
        <v>94</v>
      </c>
      <c r="AV187" s="53">
        <v>29</v>
      </c>
      <c r="AW187" s="53" t="s">
        <v>121</v>
      </c>
      <c r="AX187" s="53" t="s">
        <v>168</v>
      </c>
      <c r="AY187" s="53" t="s">
        <v>107</v>
      </c>
      <c r="AZ187" s="53" t="s">
        <v>98</v>
      </c>
      <c r="BA187" s="53" t="s">
        <v>355</v>
      </c>
      <c r="BB187" s="53" t="s">
        <v>114</v>
      </c>
      <c r="BC187" s="53" t="s">
        <v>110</v>
      </c>
      <c r="BD187" s="53" t="s">
        <v>101</v>
      </c>
      <c r="BE187" s="53" t="s">
        <v>102</v>
      </c>
      <c r="BF187" s="53"/>
      <c r="BG187" s="53" t="s">
        <v>102</v>
      </c>
      <c r="BH187" s="55"/>
    </row>
    <row r="188" spans="1:60" x14ac:dyDescent="0.25">
      <c r="A188" s="1">
        <v>187</v>
      </c>
      <c r="B188" s="1"/>
      <c r="C188" s="1"/>
      <c r="D188" s="1"/>
      <c r="E188" s="1"/>
      <c r="F188" s="1"/>
      <c r="G188" s="1"/>
      <c r="H188" s="1"/>
      <c r="I188" s="1" t="s">
        <v>56</v>
      </c>
      <c r="J188" s="1"/>
      <c r="K188" s="1"/>
      <c r="L188" s="1"/>
      <c r="M188" s="1"/>
      <c r="N188" s="1"/>
      <c r="O188" s="1" t="s">
        <v>23</v>
      </c>
      <c r="P188" s="1"/>
      <c r="Q188" s="1"/>
      <c r="R188" s="1"/>
      <c r="S188" s="1" t="s">
        <v>64</v>
      </c>
      <c r="T188" s="1"/>
      <c r="U188" s="5">
        <f t="shared" si="46"/>
        <v>3</v>
      </c>
      <c r="V188" s="5">
        <f t="shared" si="47"/>
        <v>1</v>
      </c>
      <c r="W188" s="16"/>
      <c r="X188" s="5">
        <f t="shared" si="48"/>
        <v>0</v>
      </c>
      <c r="Y188" s="5">
        <f t="shared" si="49"/>
        <v>0</v>
      </c>
      <c r="Z188" s="5">
        <f t="shared" si="50"/>
        <v>0</v>
      </c>
      <c r="AA188" s="5">
        <f t="shared" si="51"/>
        <v>0</v>
      </c>
      <c r="AB188" s="5">
        <f t="shared" si="52"/>
        <v>0</v>
      </c>
      <c r="AC188" s="5">
        <f t="shared" si="53"/>
        <v>0</v>
      </c>
      <c r="AD188" s="5">
        <f t="shared" si="54"/>
        <v>0</v>
      </c>
      <c r="AE188" s="5">
        <f t="shared" si="55"/>
        <v>1</v>
      </c>
      <c r="AF188" s="5">
        <f t="shared" si="56"/>
        <v>0</v>
      </c>
      <c r="AG188" s="5">
        <f t="shared" si="57"/>
        <v>0</v>
      </c>
      <c r="AH188" s="5">
        <f t="shared" si="58"/>
        <v>0</v>
      </c>
      <c r="AI188" s="5">
        <f t="shared" si="59"/>
        <v>0</v>
      </c>
      <c r="AJ188" s="5">
        <f t="shared" si="60"/>
        <v>0</v>
      </c>
      <c r="AK188" s="5">
        <f t="shared" si="61"/>
        <v>1</v>
      </c>
      <c r="AL188" s="5">
        <f t="shared" si="62"/>
        <v>0</v>
      </c>
      <c r="AM188" s="5">
        <f t="shared" si="63"/>
        <v>0</v>
      </c>
      <c r="AN188" s="5">
        <f t="shared" si="64"/>
        <v>0</v>
      </c>
      <c r="AO188" s="5">
        <f t="shared" si="65"/>
        <v>1</v>
      </c>
      <c r="AR188" s="5">
        <f t="shared" si="66"/>
        <v>3</v>
      </c>
      <c r="AS188" s="5">
        <f t="shared" si="67"/>
        <v>3</v>
      </c>
      <c r="AT188" s="5" t="str">
        <f t="shared" si="68"/>
        <v>Correct</v>
      </c>
      <c r="AU188" s="5" t="s">
        <v>105</v>
      </c>
      <c r="AV188" s="5">
        <v>40</v>
      </c>
      <c r="AW188" s="5" t="s">
        <v>121</v>
      </c>
      <c r="AX188" s="5" t="s">
        <v>178</v>
      </c>
      <c r="AY188" s="5" t="s">
        <v>107</v>
      </c>
      <c r="AZ188" s="5" t="s">
        <v>98</v>
      </c>
      <c r="BA188" s="5" t="s">
        <v>80</v>
      </c>
      <c r="BB188" s="5" t="s">
        <v>126</v>
      </c>
      <c r="BC188" s="5" t="s">
        <v>110</v>
      </c>
      <c r="BD188" s="5" t="s">
        <v>101</v>
      </c>
      <c r="BE188" s="5" t="s">
        <v>102</v>
      </c>
      <c r="BF188" s="5"/>
      <c r="BG188" s="5" t="s">
        <v>102</v>
      </c>
      <c r="BH188" s="54"/>
    </row>
    <row r="189" spans="1:60" x14ac:dyDescent="0.25">
      <c r="A189" s="1">
        <v>188</v>
      </c>
      <c r="B189" s="1"/>
      <c r="C189" s="1"/>
      <c r="D189" s="1" t="s">
        <v>52</v>
      </c>
      <c r="E189" s="1"/>
      <c r="F189" s="1"/>
      <c r="G189" s="1"/>
      <c r="H189" s="1"/>
      <c r="I189" s="1"/>
      <c r="J189" s="1"/>
      <c r="K189" s="1"/>
      <c r="L189" s="1"/>
      <c r="M189" s="1"/>
      <c r="N189" s="1"/>
      <c r="O189" s="1"/>
      <c r="P189" s="1"/>
      <c r="Q189" s="1"/>
      <c r="R189" s="1" t="s">
        <v>63</v>
      </c>
      <c r="S189" s="1"/>
      <c r="T189" s="1"/>
      <c r="U189" s="5">
        <f t="shared" si="46"/>
        <v>2</v>
      </c>
      <c r="V189" s="5">
        <f t="shared" si="47"/>
        <v>1.5</v>
      </c>
      <c r="W189" s="16"/>
      <c r="X189" s="5">
        <f t="shared" si="48"/>
        <v>0</v>
      </c>
      <c r="Y189" s="5">
        <f t="shared" si="49"/>
        <v>0</v>
      </c>
      <c r="Z189" s="5">
        <f t="shared" si="50"/>
        <v>1</v>
      </c>
      <c r="AA189" s="5">
        <f t="shared" si="51"/>
        <v>0</v>
      </c>
      <c r="AB189" s="5">
        <f t="shared" si="52"/>
        <v>0</v>
      </c>
      <c r="AC189" s="5">
        <f t="shared" si="53"/>
        <v>0</v>
      </c>
      <c r="AD189" s="5">
        <f t="shared" si="54"/>
        <v>0</v>
      </c>
      <c r="AE189" s="5">
        <f t="shared" si="55"/>
        <v>0</v>
      </c>
      <c r="AF189" s="5">
        <f t="shared" si="56"/>
        <v>0</v>
      </c>
      <c r="AG189" s="5">
        <f t="shared" si="57"/>
        <v>0</v>
      </c>
      <c r="AH189" s="5">
        <f t="shared" si="58"/>
        <v>0</v>
      </c>
      <c r="AI189" s="5">
        <f t="shared" si="59"/>
        <v>0</v>
      </c>
      <c r="AJ189" s="5">
        <f t="shared" si="60"/>
        <v>0</v>
      </c>
      <c r="AK189" s="5">
        <f t="shared" si="61"/>
        <v>0</v>
      </c>
      <c r="AL189" s="5">
        <f t="shared" si="62"/>
        <v>0</v>
      </c>
      <c r="AM189" s="5">
        <f t="shared" si="63"/>
        <v>0</v>
      </c>
      <c r="AN189" s="5">
        <f t="shared" si="64"/>
        <v>1</v>
      </c>
      <c r="AO189" s="5">
        <f t="shared" si="65"/>
        <v>0</v>
      </c>
      <c r="AR189" s="5">
        <f t="shared" si="66"/>
        <v>2</v>
      </c>
      <c r="AS189" s="5">
        <f t="shared" si="67"/>
        <v>2</v>
      </c>
      <c r="AT189" s="5" t="str">
        <f t="shared" si="68"/>
        <v>Correct</v>
      </c>
      <c r="AU189" s="53" t="s">
        <v>94</v>
      </c>
      <c r="AV189" s="53">
        <v>43</v>
      </c>
      <c r="AW189" s="53" t="s">
        <v>121</v>
      </c>
      <c r="AX189" s="53" t="s">
        <v>168</v>
      </c>
      <c r="AY189" s="53" t="s">
        <v>107</v>
      </c>
      <c r="AZ189" s="53" t="s">
        <v>98</v>
      </c>
      <c r="BA189" s="53" t="s">
        <v>80</v>
      </c>
      <c r="BB189" s="53" t="s">
        <v>126</v>
      </c>
      <c r="BC189" s="53" t="s">
        <v>120</v>
      </c>
      <c r="BD189" s="53" t="s">
        <v>101</v>
      </c>
      <c r="BE189" s="53" t="s">
        <v>102</v>
      </c>
      <c r="BF189" s="53"/>
      <c r="BG189" s="53" t="s">
        <v>102</v>
      </c>
      <c r="BH189" s="55"/>
    </row>
    <row r="190" spans="1:60" x14ac:dyDescent="0.25">
      <c r="A190" s="1">
        <v>189</v>
      </c>
      <c r="B190" s="1"/>
      <c r="C190" s="1"/>
      <c r="D190" s="1" t="s">
        <v>52</v>
      </c>
      <c r="E190" s="1"/>
      <c r="F190" s="1"/>
      <c r="G190" s="1" t="s">
        <v>54</v>
      </c>
      <c r="H190" s="1"/>
      <c r="I190" s="1"/>
      <c r="J190" s="1"/>
      <c r="K190" s="1"/>
      <c r="L190" s="1"/>
      <c r="M190" s="1"/>
      <c r="N190" s="1"/>
      <c r="O190" s="1"/>
      <c r="P190" s="1" t="s">
        <v>61</v>
      </c>
      <c r="Q190" s="1"/>
      <c r="R190" s="1"/>
      <c r="S190" s="1"/>
      <c r="T190" s="1"/>
      <c r="U190" s="5">
        <f t="shared" si="46"/>
        <v>3</v>
      </c>
      <c r="V190" s="5">
        <f t="shared" si="47"/>
        <v>1</v>
      </c>
      <c r="W190" s="16"/>
      <c r="X190" s="5">
        <f t="shared" si="48"/>
        <v>0</v>
      </c>
      <c r="Y190" s="5">
        <f t="shared" si="49"/>
        <v>0</v>
      </c>
      <c r="Z190" s="5">
        <f t="shared" si="50"/>
        <v>1</v>
      </c>
      <c r="AA190" s="5">
        <f t="shared" si="51"/>
        <v>0</v>
      </c>
      <c r="AB190" s="5">
        <f t="shared" si="52"/>
        <v>0</v>
      </c>
      <c r="AC190" s="5">
        <f t="shared" si="53"/>
        <v>1</v>
      </c>
      <c r="AD190" s="5">
        <f t="shared" si="54"/>
        <v>0</v>
      </c>
      <c r="AE190" s="5">
        <f t="shared" si="55"/>
        <v>0</v>
      </c>
      <c r="AF190" s="5">
        <f t="shared" si="56"/>
        <v>0</v>
      </c>
      <c r="AG190" s="5">
        <f t="shared" si="57"/>
        <v>0</v>
      </c>
      <c r="AH190" s="5">
        <f t="shared" si="58"/>
        <v>0</v>
      </c>
      <c r="AI190" s="5">
        <f t="shared" si="59"/>
        <v>0</v>
      </c>
      <c r="AJ190" s="5">
        <f t="shared" si="60"/>
        <v>0</v>
      </c>
      <c r="AK190" s="5">
        <f t="shared" si="61"/>
        <v>0</v>
      </c>
      <c r="AL190" s="5">
        <f t="shared" si="62"/>
        <v>1</v>
      </c>
      <c r="AM190" s="5">
        <f t="shared" si="63"/>
        <v>0</v>
      </c>
      <c r="AN190" s="5">
        <f t="shared" si="64"/>
        <v>0</v>
      </c>
      <c r="AO190" s="5">
        <f t="shared" si="65"/>
        <v>0</v>
      </c>
      <c r="AR190" s="5">
        <f t="shared" si="66"/>
        <v>3</v>
      </c>
      <c r="AS190" s="5">
        <f t="shared" si="67"/>
        <v>3</v>
      </c>
      <c r="AT190" s="5" t="str">
        <f t="shared" si="68"/>
        <v>Correct</v>
      </c>
      <c r="AU190" s="5" t="s">
        <v>94</v>
      </c>
      <c r="AV190" s="5">
        <v>30</v>
      </c>
      <c r="AW190" s="5" t="s">
        <v>95</v>
      </c>
      <c r="AX190" s="5" t="s">
        <v>106</v>
      </c>
      <c r="AY190" s="5"/>
      <c r="AZ190" s="5" t="s">
        <v>102</v>
      </c>
      <c r="BA190" s="5" t="s">
        <v>81</v>
      </c>
      <c r="BB190" s="5" t="s">
        <v>109</v>
      </c>
      <c r="BC190" s="5" t="s">
        <v>133</v>
      </c>
      <c r="BD190" s="5" t="s">
        <v>135</v>
      </c>
      <c r="BE190" s="5" t="s">
        <v>111</v>
      </c>
      <c r="BF190" s="5"/>
      <c r="BG190" s="5" t="s">
        <v>102</v>
      </c>
      <c r="BH190" s="54"/>
    </row>
    <row r="191" spans="1:60" x14ac:dyDescent="0.25">
      <c r="A191" s="1">
        <v>190</v>
      </c>
      <c r="B191" s="1"/>
      <c r="C191" s="1"/>
      <c r="D191" s="1" t="s">
        <v>52</v>
      </c>
      <c r="E191" s="1"/>
      <c r="F191" s="1"/>
      <c r="G191" s="1"/>
      <c r="H191" s="1"/>
      <c r="I191" s="1"/>
      <c r="J191" s="1"/>
      <c r="K191" s="1"/>
      <c r="L191" s="1"/>
      <c r="M191" s="1"/>
      <c r="N191" s="1"/>
      <c r="O191" s="1"/>
      <c r="P191" s="1"/>
      <c r="Q191" s="1"/>
      <c r="R191" s="1" t="s">
        <v>63</v>
      </c>
      <c r="S191" s="1" t="s">
        <v>64</v>
      </c>
      <c r="T191" s="1"/>
      <c r="U191" s="5">
        <f t="shared" si="46"/>
        <v>3</v>
      </c>
      <c r="V191" s="5">
        <f t="shared" si="47"/>
        <v>1</v>
      </c>
      <c r="W191" s="16"/>
      <c r="X191" s="5">
        <f t="shared" si="48"/>
        <v>0</v>
      </c>
      <c r="Y191" s="5">
        <f t="shared" si="49"/>
        <v>0</v>
      </c>
      <c r="Z191" s="5">
        <f t="shared" si="50"/>
        <v>1</v>
      </c>
      <c r="AA191" s="5">
        <f t="shared" si="51"/>
        <v>0</v>
      </c>
      <c r="AB191" s="5">
        <f t="shared" si="52"/>
        <v>0</v>
      </c>
      <c r="AC191" s="5">
        <f t="shared" si="53"/>
        <v>0</v>
      </c>
      <c r="AD191" s="5">
        <f t="shared" si="54"/>
        <v>0</v>
      </c>
      <c r="AE191" s="5">
        <f t="shared" si="55"/>
        <v>0</v>
      </c>
      <c r="AF191" s="5">
        <f t="shared" si="56"/>
        <v>0</v>
      </c>
      <c r="AG191" s="5">
        <f t="shared" si="57"/>
        <v>0</v>
      </c>
      <c r="AH191" s="5">
        <f t="shared" si="58"/>
        <v>0</v>
      </c>
      <c r="AI191" s="5">
        <f t="shared" si="59"/>
        <v>0</v>
      </c>
      <c r="AJ191" s="5">
        <f t="shared" si="60"/>
        <v>0</v>
      </c>
      <c r="AK191" s="5">
        <f t="shared" si="61"/>
        <v>0</v>
      </c>
      <c r="AL191" s="5">
        <f t="shared" si="62"/>
        <v>0</v>
      </c>
      <c r="AM191" s="5">
        <f t="shared" si="63"/>
        <v>0</v>
      </c>
      <c r="AN191" s="5">
        <f t="shared" si="64"/>
        <v>1</v>
      </c>
      <c r="AO191" s="5">
        <f t="shared" si="65"/>
        <v>1</v>
      </c>
      <c r="AR191" s="5">
        <f t="shared" si="66"/>
        <v>3</v>
      </c>
      <c r="AS191" s="5">
        <f t="shared" si="67"/>
        <v>3</v>
      </c>
      <c r="AT191" s="5" t="str">
        <f t="shared" si="68"/>
        <v>Correct</v>
      </c>
      <c r="AU191" s="53" t="s">
        <v>94</v>
      </c>
      <c r="AV191" s="53">
        <v>53</v>
      </c>
      <c r="AW191" s="53" t="s">
        <v>95</v>
      </c>
      <c r="AX191" s="53" t="s">
        <v>179</v>
      </c>
      <c r="AY191" s="53"/>
      <c r="AZ191" s="53" t="s">
        <v>102</v>
      </c>
      <c r="BA191" s="53" t="s">
        <v>355</v>
      </c>
      <c r="BB191" s="53" t="s">
        <v>99</v>
      </c>
      <c r="BC191" s="53" t="s">
        <v>103</v>
      </c>
      <c r="BD191" s="53" t="s">
        <v>135</v>
      </c>
      <c r="BE191" s="53" t="s">
        <v>102</v>
      </c>
      <c r="BF191" s="53"/>
      <c r="BG191" s="53" t="s">
        <v>102</v>
      </c>
      <c r="BH191" s="55"/>
    </row>
    <row r="192" spans="1:60" x14ac:dyDescent="0.25">
      <c r="A192" s="1">
        <v>191</v>
      </c>
      <c r="B192" s="1"/>
      <c r="C192" s="1"/>
      <c r="D192" s="1" t="s">
        <v>52</v>
      </c>
      <c r="E192" s="1" t="s">
        <v>20</v>
      </c>
      <c r="F192" s="1"/>
      <c r="G192" s="1"/>
      <c r="H192" s="1"/>
      <c r="I192" s="1"/>
      <c r="J192" s="1"/>
      <c r="K192" s="1"/>
      <c r="L192" s="1"/>
      <c r="M192" s="1"/>
      <c r="N192" s="1"/>
      <c r="O192" s="1"/>
      <c r="P192" s="1"/>
      <c r="Q192" s="1"/>
      <c r="R192" s="1"/>
      <c r="S192" s="1" t="s">
        <v>64</v>
      </c>
      <c r="T192" s="1"/>
      <c r="U192" s="5">
        <f t="shared" si="46"/>
        <v>3</v>
      </c>
      <c r="V192" s="5">
        <f t="shared" si="47"/>
        <v>1</v>
      </c>
      <c r="W192" s="16"/>
      <c r="X192" s="5">
        <f t="shared" si="48"/>
        <v>0</v>
      </c>
      <c r="Y192" s="5">
        <f t="shared" si="49"/>
        <v>0</v>
      </c>
      <c r="Z192" s="5">
        <f t="shared" si="50"/>
        <v>1</v>
      </c>
      <c r="AA192" s="5">
        <f t="shared" si="51"/>
        <v>1</v>
      </c>
      <c r="AB192" s="5">
        <f t="shared" si="52"/>
        <v>0</v>
      </c>
      <c r="AC192" s="5">
        <f t="shared" si="53"/>
        <v>0</v>
      </c>
      <c r="AD192" s="5">
        <f t="shared" si="54"/>
        <v>0</v>
      </c>
      <c r="AE192" s="5">
        <f t="shared" si="55"/>
        <v>0</v>
      </c>
      <c r="AF192" s="5">
        <f t="shared" si="56"/>
        <v>0</v>
      </c>
      <c r="AG192" s="5">
        <f t="shared" si="57"/>
        <v>0</v>
      </c>
      <c r="AH192" s="5">
        <f t="shared" si="58"/>
        <v>0</v>
      </c>
      <c r="AI192" s="5">
        <f t="shared" si="59"/>
        <v>0</v>
      </c>
      <c r="AJ192" s="5">
        <f t="shared" si="60"/>
        <v>0</v>
      </c>
      <c r="AK192" s="5">
        <f t="shared" si="61"/>
        <v>0</v>
      </c>
      <c r="AL192" s="5">
        <f t="shared" si="62"/>
        <v>0</v>
      </c>
      <c r="AM192" s="5">
        <f t="shared" si="63"/>
        <v>0</v>
      </c>
      <c r="AN192" s="5">
        <f t="shared" si="64"/>
        <v>0</v>
      </c>
      <c r="AO192" s="5">
        <f t="shared" si="65"/>
        <v>1</v>
      </c>
      <c r="AR192" s="5">
        <f t="shared" si="66"/>
        <v>3</v>
      </c>
      <c r="AS192" s="5">
        <f t="shared" si="67"/>
        <v>3</v>
      </c>
      <c r="AT192" s="5" t="str">
        <f t="shared" si="68"/>
        <v>Correct</v>
      </c>
      <c r="AU192" s="5" t="s">
        <v>105</v>
      </c>
      <c r="AV192" s="5">
        <v>45</v>
      </c>
      <c r="AW192" s="5" t="s">
        <v>121</v>
      </c>
      <c r="AX192" s="5" t="s">
        <v>168</v>
      </c>
      <c r="AY192" s="5" t="s">
        <v>107</v>
      </c>
      <c r="AZ192" s="5" t="s">
        <v>102</v>
      </c>
      <c r="BA192" s="5" t="s">
        <v>361</v>
      </c>
      <c r="BB192" s="5" t="s">
        <v>112</v>
      </c>
      <c r="BC192" s="5" t="s">
        <v>103</v>
      </c>
      <c r="BD192" s="5" t="s">
        <v>135</v>
      </c>
      <c r="BE192" s="5" t="s">
        <v>102</v>
      </c>
      <c r="BF192" s="5"/>
      <c r="BG192" s="5" t="s">
        <v>102</v>
      </c>
      <c r="BH192" s="54"/>
    </row>
    <row r="193" spans="1:60" x14ac:dyDescent="0.25">
      <c r="A193" s="1">
        <v>192</v>
      </c>
      <c r="B193" s="1"/>
      <c r="C193" s="1" t="s">
        <v>51</v>
      </c>
      <c r="D193" s="1"/>
      <c r="E193" s="1"/>
      <c r="F193" s="1"/>
      <c r="G193" s="1"/>
      <c r="H193" s="1" t="s">
        <v>55</v>
      </c>
      <c r="I193" s="1" t="s">
        <v>56</v>
      </c>
      <c r="J193" s="1"/>
      <c r="K193" s="1"/>
      <c r="L193" s="1"/>
      <c r="M193" s="1"/>
      <c r="N193" s="1"/>
      <c r="O193" s="1"/>
      <c r="P193" s="1"/>
      <c r="Q193" s="1"/>
      <c r="R193" s="1"/>
      <c r="S193" s="1"/>
      <c r="T193" s="1"/>
      <c r="U193" s="5">
        <f t="shared" si="46"/>
        <v>3</v>
      </c>
      <c r="V193" s="5">
        <f t="shared" si="47"/>
        <v>1</v>
      </c>
      <c r="W193" s="16"/>
      <c r="X193" s="5">
        <f t="shared" si="48"/>
        <v>0</v>
      </c>
      <c r="Y193" s="5">
        <f t="shared" si="49"/>
        <v>1</v>
      </c>
      <c r="Z193" s="5">
        <f t="shared" si="50"/>
        <v>0</v>
      </c>
      <c r="AA193" s="5">
        <f t="shared" si="51"/>
        <v>0</v>
      </c>
      <c r="AB193" s="5">
        <f t="shared" si="52"/>
        <v>0</v>
      </c>
      <c r="AC193" s="5">
        <f t="shared" si="53"/>
        <v>0</v>
      </c>
      <c r="AD193" s="5">
        <f t="shared" si="54"/>
        <v>1</v>
      </c>
      <c r="AE193" s="5">
        <f t="shared" si="55"/>
        <v>1</v>
      </c>
      <c r="AF193" s="5">
        <f t="shared" si="56"/>
        <v>0</v>
      </c>
      <c r="AG193" s="5">
        <f t="shared" si="57"/>
        <v>0</v>
      </c>
      <c r="AH193" s="5">
        <f t="shared" si="58"/>
        <v>0</v>
      </c>
      <c r="AI193" s="5">
        <f t="shared" si="59"/>
        <v>0</v>
      </c>
      <c r="AJ193" s="5">
        <f t="shared" si="60"/>
        <v>0</v>
      </c>
      <c r="AK193" s="5">
        <f t="shared" si="61"/>
        <v>0</v>
      </c>
      <c r="AL193" s="5">
        <f t="shared" si="62"/>
        <v>0</v>
      </c>
      <c r="AM193" s="5">
        <f t="shared" si="63"/>
        <v>0</v>
      </c>
      <c r="AN193" s="5">
        <f t="shared" si="64"/>
        <v>0</v>
      </c>
      <c r="AO193" s="5">
        <f t="shared" si="65"/>
        <v>0</v>
      </c>
      <c r="AR193" s="5">
        <f t="shared" si="66"/>
        <v>3</v>
      </c>
      <c r="AS193" s="5">
        <f t="shared" si="67"/>
        <v>3</v>
      </c>
      <c r="AT193" s="5" t="str">
        <f t="shared" si="68"/>
        <v>Correct</v>
      </c>
      <c r="AU193" s="53" t="s">
        <v>94</v>
      </c>
      <c r="AV193" s="53">
        <v>62</v>
      </c>
      <c r="AW193" s="53" t="s">
        <v>121</v>
      </c>
      <c r="AX193" s="53" t="s">
        <v>122</v>
      </c>
      <c r="AY193" s="53" t="s">
        <v>107</v>
      </c>
      <c r="AZ193" s="53" t="s">
        <v>102</v>
      </c>
      <c r="BA193" s="53" t="s">
        <v>355</v>
      </c>
      <c r="BB193" s="53" t="s">
        <v>109</v>
      </c>
      <c r="BC193" s="53" t="s">
        <v>133</v>
      </c>
      <c r="BD193" s="53" t="s">
        <v>135</v>
      </c>
      <c r="BE193" s="53" t="s">
        <v>102</v>
      </c>
      <c r="BF193" s="53"/>
      <c r="BG193" s="53" t="s">
        <v>102</v>
      </c>
      <c r="BH193" s="55"/>
    </row>
    <row r="194" spans="1:60" x14ac:dyDescent="0.25">
      <c r="A194" s="1">
        <v>193</v>
      </c>
      <c r="B194" s="1"/>
      <c r="C194" s="1"/>
      <c r="D194" s="1" t="s">
        <v>52</v>
      </c>
      <c r="E194" s="1"/>
      <c r="F194" s="1"/>
      <c r="G194" s="1" t="s">
        <v>54</v>
      </c>
      <c r="H194" s="1"/>
      <c r="I194" s="1"/>
      <c r="J194" s="1"/>
      <c r="K194" s="1"/>
      <c r="L194" s="1"/>
      <c r="M194" s="1"/>
      <c r="N194" s="1"/>
      <c r="O194" s="1"/>
      <c r="P194" s="1"/>
      <c r="Q194" s="1"/>
      <c r="R194" s="1"/>
      <c r="S194" s="1"/>
      <c r="T194" s="1"/>
      <c r="U194" s="5">
        <f t="shared" ref="U194:U257" si="69">COUNTA(B194:T194)</f>
        <v>2</v>
      </c>
      <c r="V194" s="5">
        <f t="shared" ref="V194:V257" si="70">3/U194</f>
        <v>1.5</v>
      </c>
      <c r="W194" s="16"/>
      <c r="X194" s="5">
        <f t="shared" ref="X194:X257" si="71">IF($U194&lt;3,IF($B194=$B$1,1,0),IF($B194=$B$1,$V194,0))</f>
        <v>0</v>
      </c>
      <c r="Y194" s="5">
        <f t="shared" ref="Y194:Y257" si="72">IF($U194&lt;3,IF($C194=$C$1,1,0),IF($C194=$C$1,$V194,0))</f>
        <v>0</v>
      </c>
      <c r="Z194" s="5">
        <f t="shared" ref="Z194:Z257" si="73">IF($U194&lt;3,IF($D194=$D$1,1,0),IF($D194=$D$1,$V194,0))</f>
        <v>1</v>
      </c>
      <c r="AA194" s="5">
        <f t="shared" ref="AA194:AA257" si="74">IF($U194&lt;3,IF($E194=$E$1,1,0),IF($E194=$E$1,$V194,0))</f>
        <v>0</v>
      </c>
      <c r="AB194" s="5">
        <f t="shared" ref="AB194:AB257" si="75">IF($U194&lt;3,IF($F194=$F$1,1,0),IF($F194=$F$1,$V194,0))</f>
        <v>0</v>
      </c>
      <c r="AC194" s="5">
        <f t="shared" ref="AC194:AC257" si="76">IF($U194&lt;3,IF($G194=$G$1,1,0),IF($G194=$G$1,$V194,0))</f>
        <v>1</v>
      </c>
      <c r="AD194" s="5">
        <f t="shared" ref="AD194:AD257" si="77">IF($U194&lt;3,IF($H194=$H$1,1,0),IF($H194=$H$1,$V194,0))</f>
        <v>0</v>
      </c>
      <c r="AE194" s="5">
        <f t="shared" ref="AE194:AE257" si="78">IF($U194&lt;3,IF($I194=$I$1,1,0),IF($I194=$I$1,$V194,0))</f>
        <v>0</v>
      </c>
      <c r="AF194" s="5">
        <f t="shared" ref="AF194:AF257" si="79">IF($U194&lt;3,IF($J194=$J$1,1,0),IF($J194=$J$1,$V194,0))</f>
        <v>0</v>
      </c>
      <c r="AG194" s="5">
        <f t="shared" ref="AG194:AG257" si="80">IF($U194&lt;3,IF($K194=$K$1,1,0),IF($K194=$K$1,$V194,0))</f>
        <v>0</v>
      </c>
      <c r="AH194" s="5">
        <f t="shared" ref="AH194:AH257" si="81">IF($U194&lt;3,IF($L194=$L$1,1,0),IF($L194=$L$1,$V194,0))</f>
        <v>0</v>
      </c>
      <c r="AI194" s="5">
        <f t="shared" ref="AI194:AI257" si="82">IF($U194&lt;3,IF($M194=$M$1,1,0),IF($M194=$M$1,$V194,0))</f>
        <v>0</v>
      </c>
      <c r="AJ194" s="5">
        <f t="shared" ref="AJ194:AJ257" si="83">IF($U194&lt;3,IF($N194=$N$1,1,0),IF($N194=$N$1,$V194,0))</f>
        <v>0</v>
      </c>
      <c r="AK194" s="5">
        <f t="shared" ref="AK194:AK257" si="84">IF($U194&lt;3,IF($O194=$O$1,1,0),IF($O194=$O$1,$V194,0))</f>
        <v>0</v>
      </c>
      <c r="AL194" s="5">
        <f t="shared" ref="AL194:AL257" si="85">IF($U194&lt;3,IF($P194=$P$1,1,0),IF($P194=$P$1,$V194,0))</f>
        <v>0</v>
      </c>
      <c r="AM194" s="5">
        <f t="shared" ref="AM194:AM257" si="86">IF($U194&lt;3,IF($Q194=$Q$1,1,0),IF($Q194=$Q$1,$V194,0))</f>
        <v>0</v>
      </c>
      <c r="AN194" s="5">
        <f t="shared" ref="AN194:AN257" si="87">IF($U194&lt;3,IF($R194=$R$1,1,0),IF($R194=$R$1,$V194,0))</f>
        <v>0</v>
      </c>
      <c r="AO194" s="5">
        <f t="shared" ref="AO194:AO257" si="88">IF($U194&lt;3,IF($S194=$S$1,1,0),IF($S194=$S$1,$V194,0))</f>
        <v>0</v>
      </c>
      <c r="AR194" s="5">
        <f t="shared" ref="AR194:AR257" si="89">SUM(X194:AP194)</f>
        <v>2</v>
      </c>
      <c r="AS194" s="5">
        <f t="shared" ref="AS194:AS257" si="90">U194</f>
        <v>2</v>
      </c>
      <c r="AT194" s="5" t="str">
        <f t="shared" ref="AT194:AT257" si="91">IF(AR194=AS194,"Correct",IF(AR194=3,"Correct","Wrong"))</f>
        <v>Correct</v>
      </c>
      <c r="AU194" s="5" t="s">
        <v>105</v>
      </c>
      <c r="AV194" s="5">
        <v>33</v>
      </c>
      <c r="AW194" s="5" t="s">
        <v>121</v>
      </c>
      <c r="AX194" s="5" t="s">
        <v>168</v>
      </c>
      <c r="AY194" s="5" t="s">
        <v>107</v>
      </c>
      <c r="AZ194" s="5" t="s">
        <v>98</v>
      </c>
      <c r="BA194" s="5" t="s">
        <v>80</v>
      </c>
      <c r="BB194" s="5" t="s">
        <v>126</v>
      </c>
      <c r="BC194" s="5" t="s">
        <v>103</v>
      </c>
      <c r="BD194" s="5" t="s">
        <v>101</v>
      </c>
      <c r="BE194" s="5" t="s">
        <v>102</v>
      </c>
      <c r="BF194" s="5"/>
      <c r="BG194" s="5" t="s">
        <v>102</v>
      </c>
      <c r="BH194" s="54"/>
    </row>
    <row r="195" spans="1:60" x14ac:dyDescent="0.25">
      <c r="A195" s="1">
        <v>194</v>
      </c>
      <c r="B195" s="1"/>
      <c r="C195" s="1" t="s">
        <v>51</v>
      </c>
      <c r="D195" s="1" t="s">
        <v>52</v>
      </c>
      <c r="E195" s="1" t="s">
        <v>20</v>
      </c>
      <c r="F195" s="1"/>
      <c r="G195" s="1"/>
      <c r="H195" s="1"/>
      <c r="I195" s="1"/>
      <c r="J195" s="1"/>
      <c r="K195" s="1"/>
      <c r="L195" s="1"/>
      <c r="M195" s="1"/>
      <c r="N195" s="1"/>
      <c r="O195" s="1"/>
      <c r="P195" s="1"/>
      <c r="Q195" s="1"/>
      <c r="R195" s="1"/>
      <c r="S195" s="1"/>
      <c r="T195" s="1"/>
      <c r="U195" s="5">
        <f t="shared" si="69"/>
        <v>3</v>
      </c>
      <c r="V195" s="5">
        <f t="shared" si="70"/>
        <v>1</v>
      </c>
      <c r="W195" s="16"/>
      <c r="X195" s="5">
        <f t="shared" si="71"/>
        <v>0</v>
      </c>
      <c r="Y195" s="5">
        <f t="shared" si="72"/>
        <v>1</v>
      </c>
      <c r="Z195" s="5">
        <f t="shared" si="73"/>
        <v>1</v>
      </c>
      <c r="AA195" s="5">
        <f t="shared" si="74"/>
        <v>1</v>
      </c>
      <c r="AB195" s="5">
        <f t="shared" si="75"/>
        <v>0</v>
      </c>
      <c r="AC195" s="5">
        <f t="shared" si="76"/>
        <v>0</v>
      </c>
      <c r="AD195" s="5">
        <f t="shared" si="77"/>
        <v>0</v>
      </c>
      <c r="AE195" s="5">
        <f t="shared" si="78"/>
        <v>0</v>
      </c>
      <c r="AF195" s="5">
        <f t="shared" si="79"/>
        <v>0</v>
      </c>
      <c r="AG195" s="5">
        <f t="shared" si="80"/>
        <v>0</v>
      </c>
      <c r="AH195" s="5">
        <f t="shared" si="81"/>
        <v>0</v>
      </c>
      <c r="AI195" s="5">
        <f t="shared" si="82"/>
        <v>0</v>
      </c>
      <c r="AJ195" s="5">
        <f t="shared" si="83"/>
        <v>0</v>
      </c>
      <c r="AK195" s="5">
        <f t="shared" si="84"/>
        <v>0</v>
      </c>
      <c r="AL195" s="5">
        <f t="shared" si="85"/>
        <v>0</v>
      </c>
      <c r="AM195" s="5">
        <f t="shared" si="86"/>
        <v>0</v>
      </c>
      <c r="AN195" s="5">
        <f t="shared" si="87"/>
        <v>0</v>
      </c>
      <c r="AO195" s="5">
        <f t="shared" si="88"/>
        <v>0</v>
      </c>
      <c r="AR195" s="5">
        <f t="shared" si="89"/>
        <v>3</v>
      </c>
      <c r="AS195" s="5">
        <f t="shared" si="90"/>
        <v>3</v>
      </c>
      <c r="AT195" s="5" t="str">
        <f t="shared" si="91"/>
        <v>Correct</v>
      </c>
      <c r="AU195" s="53" t="s">
        <v>94</v>
      </c>
      <c r="AV195" s="53">
        <v>18</v>
      </c>
      <c r="AW195" s="53" t="s">
        <v>121</v>
      </c>
      <c r="AX195" s="53" t="s">
        <v>180</v>
      </c>
      <c r="AY195" s="53" t="s">
        <v>107</v>
      </c>
      <c r="AZ195" s="53" t="s">
        <v>98</v>
      </c>
      <c r="BA195" s="53" t="s">
        <v>80</v>
      </c>
      <c r="BB195" s="53" t="s">
        <v>108</v>
      </c>
      <c r="BC195" s="53" t="s">
        <v>133</v>
      </c>
      <c r="BD195" s="53" t="s">
        <v>136</v>
      </c>
      <c r="BE195" s="53" t="s">
        <v>102</v>
      </c>
      <c r="BF195" s="53"/>
      <c r="BG195" s="53" t="s">
        <v>102</v>
      </c>
      <c r="BH195" s="55"/>
    </row>
    <row r="196" spans="1:60" x14ac:dyDescent="0.25">
      <c r="A196" s="1">
        <v>195</v>
      </c>
      <c r="B196" s="1"/>
      <c r="C196" s="1"/>
      <c r="D196" s="1"/>
      <c r="E196" s="1" t="s">
        <v>20</v>
      </c>
      <c r="F196" s="1"/>
      <c r="G196" s="1"/>
      <c r="H196" s="1" t="s">
        <v>55</v>
      </c>
      <c r="I196" s="1"/>
      <c r="J196" s="1"/>
      <c r="K196" s="1"/>
      <c r="L196" s="1"/>
      <c r="M196" s="1"/>
      <c r="N196" s="1" t="s">
        <v>26</v>
      </c>
      <c r="O196" s="1"/>
      <c r="P196" s="1"/>
      <c r="Q196" s="1"/>
      <c r="R196" s="1"/>
      <c r="S196" s="1"/>
      <c r="T196" s="1"/>
      <c r="U196" s="5">
        <f t="shared" si="69"/>
        <v>3</v>
      </c>
      <c r="V196" s="5">
        <f t="shared" si="70"/>
        <v>1</v>
      </c>
      <c r="W196" s="16"/>
      <c r="X196" s="5">
        <f t="shared" si="71"/>
        <v>0</v>
      </c>
      <c r="Y196" s="5">
        <f t="shared" si="72"/>
        <v>0</v>
      </c>
      <c r="Z196" s="5">
        <f t="shared" si="73"/>
        <v>0</v>
      </c>
      <c r="AA196" s="5">
        <f t="shared" si="74"/>
        <v>1</v>
      </c>
      <c r="AB196" s="5">
        <f t="shared" si="75"/>
        <v>0</v>
      </c>
      <c r="AC196" s="5">
        <f t="shared" si="76"/>
        <v>0</v>
      </c>
      <c r="AD196" s="5">
        <f t="shared" si="77"/>
        <v>1</v>
      </c>
      <c r="AE196" s="5">
        <f t="shared" si="78"/>
        <v>0</v>
      </c>
      <c r="AF196" s="5">
        <f t="shared" si="79"/>
        <v>0</v>
      </c>
      <c r="AG196" s="5">
        <f t="shared" si="80"/>
        <v>0</v>
      </c>
      <c r="AH196" s="5">
        <f t="shared" si="81"/>
        <v>0</v>
      </c>
      <c r="AI196" s="5">
        <f t="shared" si="82"/>
        <v>0</v>
      </c>
      <c r="AJ196" s="5">
        <f t="shared" si="83"/>
        <v>1</v>
      </c>
      <c r="AK196" s="5">
        <f t="shared" si="84"/>
        <v>0</v>
      </c>
      <c r="AL196" s="5">
        <f t="shared" si="85"/>
        <v>0</v>
      </c>
      <c r="AM196" s="5">
        <f t="shared" si="86"/>
        <v>0</v>
      </c>
      <c r="AN196" s="5">
        <f t="shared" si="87"/>
        <v>0</v>
      </c>
      <c r="AO196" s="5">
        <f t="shared" si="88"/>
        <v>0</v>
      </c>
      <c r="AR196" s="5">
        <f t="shared" si="89"/>
        <v>3</v>
      </c>
      <c r="AS196" s="5">
        <f t="shared" si="90"/>
        <v>3</v>
      </c>
      <c r="AT196" s="5" t="str">
        <f t="shared" si="91"/>
        <v>Correct</v>
      </c>
      <c r="AU196" s="5" t="s">
        <v>94</v>
      </c>
      <c r="AV196" s="5">
        <v>50</v>
      </c>
      <c r="AW196" s="5" t="s">
        <v>121</v>
      </c>
      <c r="AX196" s="5" t="s">
        <v>180</v>
      </c>
      <c r="AY196" s="5" t="s">
        <v>107</v>
      </c>
      <c r="AZ196" s="5" t="s">
        <v>98</v>
      </c>
      <c r="BA196" s="5" t="s">
        <v>80</v>
      </c>
      <c r="BB196" s="5" t="s">
        <v>114</v>
      </c>
      <c r="BC196" s="5" t="s">
        <v>100</v>
      </c>
      <c r="BD196" s="5" t="s">
        <v>123</v>
      </c>
      <c r="BE196" s="5" t="s">
        <v>102</v>
      </c>
      <c r="BF196" s="5"/>
      <c r="BG196" s="5" t="s">
        <v>102</v>
      </c>
      <c r="BH196" s="54"/>
    </row>
    <row r="197" spans="1:60" x14ac:dyDescent="0.25">
      <c r="A197" s="1">
        <v>196</v>
      </c>
      <c r="B197" s="1"/>
      <c r="C197" s="1"/>
      <c r="D197" s="1"/>
      <c r="E197" s="1" t="s">
        <v>20</v>
      </c>
      <c r="F197" s="1"/>
      <c r="G197" s="1"/>
      <c r="H197" s="1" t="s">
        <v>55</v>
      </c>
      <c r="I197" s="1"/>
      <c r="J197" s="1"/>
      <c r="K197" s="1"/>
      <c r="L197" s="1"/>
      <c r="M197" s="1"/>
      <c r="N197" s="1" t="s">
        <v>26</v>
      </c>
      <c r="O197" s="1"/>
      <c r="P197" s="1"/>
      <c r="Q197" s="1"/>
      <c r="R197" s="1"/>
      <c r="S197" s="1"/>
      <c r="T197" s="1"/>
      <c r="U197" s="5">
        <f t="shared" si="69"/>
        <v>3</v>
      </c>
      <c r="V197" s="5">
        <f t="shared" si="70"/>
        <v>1</v>
      </c>
      <c r="W197" s="16"/>
      <c r="X197" s="5">
        <f t="shared" si="71"/>
        <v>0</v>
      </c>
      <c r="Y197" s="5">
        <f t="shared" si="72"/>
        <v>0</v>
      </c>
      <c r="Z197" s="5">
        <f t="shared" si="73"/>
        <v>0</v>
      </c>
      <c r="AA197" s="5">
        <f t="shared" si="74"/>
        <v>1</v>
      </c>
      <c r="AB197" s="5">
        <f t="shared" si="75"/>
        <v>0</v>
      </c>
      <c r="AC197" s="5">
        <f t="shared" si="76"/>
        <v>0</v>
      </c>
      <c r="AD197" s="5">
        <f t="shared" si="77"/>
        <v>1</v>
      </c>
      <c r="AE197" s="5">
        <f t="shared" si="78"/>
        <v>0</v>
      </c>
      <c r="AF197" s="5">
        <f t="shared" si="79"/>
        <v>0</v>
      </c>
      <c r="AG197" s="5">
        <f t="shared" si="80"/>
        <v>0</v>
      </c>
      <c r="AH197" s="5">
        <f t="shared" si="81"/>
        <v>0</v>
      </c>
      <c r="AI197" s="5">
        <f t="shared" si="82"/>
        <v>0</v>
      </c>
      <c r="AJ197" s="5">
        <f t="shared" si="83"/>
        <v>1</v>
      </c>
      <c r="AK197" s="5">
        <f t="shared" si="84"/>
        <v>0</v>
      </c>
      <c r="AL197" s="5">
        <f t="shared" si="85"/>
        <v>0</v>
      </c>
      <c r="AM197" s="5">
        <f t="shared" si="86"/>
        <v>0</v>
      </c>
      <c r="AN197" s="5">
        <f t="shared" si="87"/>
        <v>0</v>
      </c>
      <c r="AO197" s="5">
        <f t="shared" si="88"/>
        <v>0</v>
      </c>
      <c r="AR197" s="5">
        <f t="shared" si="89"/>
        <v>3</v>
      </c>
      <c r="AS197" s="5">
        <f t="shared" si="90"/>
        <v>3</v>
      </c>
      <c r="AT197" s="5" t="str">
        <f t="shared" si="91"/>
        <v>Correct</v>
      </c>
      <c r="AU197" s="53" t="s">
        <v>105</v>
      </c>
      <c r="AV197" s="53">
        <v>53</v>
      </c>
      <c r="AW197" s="53" t="s">
        <v>121</v>
      </c>
      <c r="AX197" s="53" t="s">
        <v>180</v>
      </c>
      <c r="AY197" s="53" t="s">
        <v>107</v>
      </c>
      <c r="AZ197" s="53" t="s">
        <v>98</v>
      </c>
      <c r="BA197" s="53" t="s">
        <v>80</v>
      </c>
      <c r="BB197" s="53" t="s">
        <v>114</v>
      </c>
      <c r="BC197" s="53" t="s">
        <v>110</v>
      </c>
      <c r="BD197" s="53" t="s">
        <v>104</v>
      </c>
      <c r="BE197" s="53" t="s">
        <v>102</v>
      </c>
      <c r="BF197" s="53"/>
      <c r="BG197" s="53" t="s">
        <v>102</v>
      </c>
      <c r="BH197" s="55"/>
    </row>
    <row r="198" spans="1:60" x14ac:dyDescent="0.25">
      <c r="A198" s="1">
        <v>197</v>
      </c>
      <c r="B198" s="1"/>
      <c r="C198" s="1"/>
      <c r="D198" s="1" t="s">
        <v>52</v>
      </c>
      <c r="E198" s="1"/>
      <c r="F198" s="1"/>
      <c r="G198" s="1" t="s">
        <v>54</v>
      </c>
      <c r="H198" s="1"/>
      <c r="I198" s="1"/>
      <c r="J198" s="1"/>
      <c r="K198" s="1"/>
      <c r="L198" s="1"/>
      <c r="M198" s="1" t="s">
        <v>60</v>
      </c>
      <c r="N198" s="1"/>
      <c r="O198" s="1"/>
      <c r="P198" s="1"/>
      <c r="Q198" s="1"/>
      <c r="R198" s="1"/>
      <c r="S198" s="1"/>
      <c r="T198" s="1"/>
      <c r="U198" s="5">
        <f t="shared" si="69"/>
        <v>3</v>
      </c>
      <c r="V198" s="5">
        <f t="shared" si="70"/>
        <v>1</v>
      </c>
      <c r="W198" s="16"/>
      <c r="X198" s="5">
        <f t="shared" si="71"/>
        <v>0</v>
      </c>
      <c r="Y198" s="5">
        <f t="shared" si="72"/>
        <v>0</v>
      </c>
      <c r="Z198" s="5">
        <f t="shared" si="73"/>
        <v>1</v>
      </c>
      <c r="AA198" s="5">
        <f t="shared" si="74"/>
        <v>0</v>
      </c>
      <c r="AB198" s="5">
        <f t="shared" si="75"/>
        <v>0</v>
      </c>
      <c r="AC198" s="5">
        <f t="shared" si="76"/>
        <v>1</v>
      </c>
      <c r="AD198" s="5">
        <f t="shared" si="77"/>
        <v>0</v>
      </c>
      <c r="AE198" s="5">
        <f t="shared" si="78"/>
        <v>0</v>
      </c>
      <c r="AF198" s="5">
        <f t="shared" si="79"/>
        <v>0</v>
      </c>
      <c r="AG198" s="5">
        <f t="shared" si="80"/>
        <v>0</v>
      </c>
      <c r="AH198" s="5">
        <f t="shared" si="81"/>
        <v>0</v>
      </c>
      <c r="AI198" s="5">
        <f t="shared" si="82"/>
        <v>1</v>
      </c>
      <c r="AJ198" s="5">
        <f t="shared" si="83"/>
        <v>0</v>
      </c>
      <c r="AK198" s="5">
        <f t="shared" si="84"/>
        <v>0</v>
      </c>
      <c r="AL198" s="5">
        <f t="shared" si="85"/>
        <v>0</v>
      </c>
      <c r="AM198" s="5">
        <f t="shared" si="86"/>
        <v>0</v>
      </c>
      <c r="AN198" s="5">
        <f t="shared" si="87"/>
        <v>0</v>
      </c>
      <c r="AO198" s="5">
        <f t="shared" si="88"/>
        <v>0</v>
      </c>
      <c r="AR198" s="5">
        <f t="shared" si="89"/>
        <v>3</v>
      </c>
      <c r="AS198" s="5">
        <f t="shared" si="90"/>
        <v>3</v>
      </c>
      <c r="AT198" s="5" t="str">
        <f t="shared" si="91"/>
        <v>Correct</v>
      </c>
      <c r="AU198" s="5" t="s">
        <v>105</v>
      </c>
      <c r="AV198" s="5">
        <v>30</v>
      </c>
      <c r="AW198" s="5" t="s">
        <v>121</v>
      </c>
      <c r="AX198" s="5" t="s">
        <v>180</v>
      </c>
      <c r="AY198" s="5" t="s">
        <v>107</v>
      </c>
      <c r="AZ198" s="5" t="s">
        <v>98</v>
      </c>
      <c r="BA198" s="5" t="s">
        <v>80</v>
      </c>
      <c r="BB198" s="5" t="s">
        <v>108</v>
      </c>
      <c r="BC198" s="5" t="s">
        <v>100</v>
      </c>
      <c r="BD198" s="5" t="s">
        <v>101</v>
      </c>
      <c r="BE198" s="5" t="s">
        <v>102</v>
      </c>
      <c r="BF198" s="5"/>
      <c r="BG198" s="5" t="s">
        <v>102</v>
      </c>
      <c r="BH198" s="54"/>
    </row>
    <row r="199" spans="1:60" x14ac:dyDescent="0.25">
      <c r="A199" s="1">
        <v>198</v>
      </c>
      <c r="B199" s="1"/>
      <c r="C199" s="1"/>
      <c r="D199" s="1"/>
      <c r="E199" s="1" t="s">
        <v>20</v>
      </c>
      <c r="F199" s="1"/>
      <c r="G199" s="1"/>
      <c r="H199" s="1"/>
      <c r="I199" s="1" t="s">
        <v>56</v>
      </c>
      <c r="J199" s="1"/>
      <c r="K199" s="1"/>
      <c r="L199" s="1"/>
      <c r="M199" s="1"/>
      <c r="N199" s="1" t="s">
        <v>26</v>
      </c>
      <c r="O199" s="1"/>
      <c r="P199" s="1"/>
      <c r="Q199" s="1"/>
      <c r="R199" s="1"/>
      <c r="S199" s="1"/>
      <c r="T199" s="1"/>
      <c r="U199" s="5">
        <f t="shared" si="69"/>
        <v>3</v>
      </c>
      <c r="V199" s="5">
        <f t="shared" si="70"/>
        <v>1</v>
      </c>
      <c r="W199" s="16"/>
      <c r="X199" s="5">
        <f t="shared" si="71"/>
        <v>0</v>
      </c>
      <c r="Y199" s="5">
        <f t="shared" si="72"/>
        <v>0</v>
      </c>
      <c r="Z199" s="5">
        <f t="shared" si="73"/>
        <v>0</v>
      </c>
      <c r="AA199" s="5">
        <f t="shared" si="74"/>
        <v>1</v>
      </c>
      <c r="AB199" s="5">
        <f t="shared" si="75"/>
        <v>0</v>
      </c>
      <c r="AC199" s="5">
        <f t="shared" si="76"/>
        <v>0</v>
      </c>
      <c r="AD199" s="5">
        <f t="shared" si="77"/>
        <v>0</v>
      </c>
      <c r="AE199" s="5">
        <f t="shared" si="78"/>
        <v>1</v>
      </c>
      <c r="AF199" s="5">
        <f t="shared" si="79"/>
        <v>0</v>
      </c>
      <c r="AG199" s="5">
        <f t="shared" si="80"/>
        <v>0</v>
      </c>
      <c r="AH199" s="5">
        <f t="shared" si="81"/>
        <v>0</v>
      </c>
      <c r="AI199" s="5">
        <f t="shared" si="82"/>
        <v>0</v>
      </c>
      <c r="AJ199" s="5">
        <f t="shared" si="83"/>
        <v>1</v>
      </c>
      <c r="AK199" s="5">
        <f t="shared" si="84"/>
        <v>0</v>
      </c>
      <c r="AL199" s="5">
        <f t="shared" si="85"/>
        <v>0</v>
      </c>
      <c r="AM199" s="5">
        <f t="shared" si="86"/>
        <v>0</v>
      </c>
      <c r="AN199" s="5">
        <f t="shared" si="87"/>
        <v>0</v>
      </c>
      <c r="AO199" s="5">
        <f t="shared" si="88"/>
        <v>0</v>
      </c>
      <c r="AR199" s="5">
        <f t="shared" si="89"/>
        <v>3</v>
      </c>
      <c r="AS199" s="5">
        <f t="shared" si="90"/>
        <v>3</v>
      </c>
      <c r="AT199" s="5" t="str">
        <f t="shared" si="91"/>
        <v>Correct</v>
      </c>
      <c r="AU199" s="53" t="s">
        <v>94</v>
      </c>
      <c r="AV199" s="53">
        <v>32</v>
      </c>
      <c r="AW199" s="53" t="s">
        <v>121</v>
      </c>
      <c r="AX199" s="53" t="s">
        <v>181</v>
      </c>
      <c r="AY199" s="53" t="s">
        <v>107</v>
      </c>
      <c r="AZ199" s="53" t="s">
        <v>98</v>
      </c>
      <c r="BA199" s="53" t="s">
        <v>80</v>
      </c>
      <c r="BB199" s="53" t="s">
        <v>108</v>
      </c>
      <c r="BC199" s="53" t="s">
        <v>110</v>
      </c>
      <c r="BD199" s="53" t="s">
        <v>101</v>
      </c>
      <c r="BE199" s="53" t="s">
        <v>102</v>
      </c>
      <c r="BF199" s="53"/>
      <c r="BG199" s="53" t="s">
        <v>102</v>
      </c>
      <c r="BH199" s="55"/>
    </row>
    <row r="200" spans="1:60" x14ac:dyDescent="0.25">
      <c r="A200" s="1">
        <v>199</v>
      </c>
      <c r="B200" s="1" t="s">
        <v>50</v>
      </c>
      <c r="C200" s="1"/>
      <c r="D200" s="1"/>
      <c r="E200" s="1"/>
      <c r="F200" s="1"/>
      <c r="G200" s="1"/>
      <c r="H200" s="1" t="s">
        <v>55</v>
      </c>
      <c r="I200" s="1" t="s">
        <v>56</v>
      </c>
      <c r="J200" s="1"/>
      <c r="K200" s="1"/>
      <c r="L200" s="1"/>
      <c r="M200" s="1"/>
      <c r="N200" s="1" t="s">
        <v>26</v>
      </c>
      <c r="O200" s="1"/>
      <c r="P200" s="1"/>
      <c r="Q200" s="1"/>
      <c r="R200" s="1"/>
      <c r="S200" s="1"/>
      <c r="T200" s="1"/>
      <c r="U200" s="5">
        <f t="shared" si="69"/>
        <v>4</v>
      </c>
      <c r="V200" s="5">
        <f t="shared" si="70"/>
        <v>0.75</v>
      </c>
      <c r="W200" s="16"/>
      <c r="X200" s="5">
        <f t="shared" si="71"/>
        <v>0.75</v>
      </c>
      <c r="Y200" s="5">
        <f t="shared" si="72"/>
        <v>0</v>
      </c>
      <c r="Z200" s="5">
        <f t="shared" si="73"/>
        <v>0</v>
      </c>
      <c r="AA200" s="5">
        <f t="shared" si="74"/>
        <v>0</v>
      </c>
      <c r="AB200" s="5">
        <f t="shared" si="75"/>
        <v>0</v>
      </c>
      <c r="AC200" s="5">
        <f t="shared" si="76"/>
        <v>0</v>
      </c>
      <c r="AD200" s="5">
        <f t="shared" si="77"/>
        <v>0.75</v>
      </c>
      <c r="AE200" s="5">
        <f t="shared" si="78"/>
        <v>0.75</v>
      </c>
      <c r="AF200" s="5">
        <f t="shared" si="79"/>
        <v>0</v>
      </c>
      <c r="AG200" s="5">
        <f t="shared" si="80"/>
        <v>0</v>
      </c>
      <c r="AH200" s="5">
        <f t="shared" si="81"/>
        <v>0</v>
      </c>
      <c r="AI200" s="5">
        <f t="shared" si="82"/>
        <v>0</v>
      </c>
      <c r="AJ200" s="5">
        <f t="shared" si="83"/>
        <v>0.75</v>
      </c>
      <c r="AK200" s="5">
        <f t="shared" si="84"/>
        <v>0</v>
      </c>
      <c r="AL200" s="5">
        <f t="shared" si="85"/>
        <v>0</v>
      </c>
      <c r="AM200" s="5">
        <f t="shared" si="86"/>
        <v>0</v>
      </c>
      <c r="AN200" s="5">
        <f t="shared" si="87"/>
        <v>0</v>
      </c>
      <c r="AO200" s="5">
        <f t="shared" si="88"/>
        <v>0</v>
      </c>
      <c r="AR200" s="5">
        <f t="shared" si="89"/>
        <v>3</v>
      </c>
      <c r="AS200" s="5">
        <f t="shared" si="90"/>
        <v>4</v>
      </c>
      <c r="AT200" s="5" t="str">
        <f t="shared" si="91"/>
        <v>Correct</v>
      </c>
      <c r="AU200" s="5" t="s">
        <v>105</v>
      </c>
      <c r="AV200" s="5">
        <v>33</v>
      </c>
      <c r="AW200" s="5" t="s">
        <v>95</v>
      </c>
      <c r="AX200" s="5" t="s">
        <v>182</v>
      </c>
      <c r="AY200" s="5" t="s">
        <v>107</v>
      </c>
      <c r="AZ200" s="5" t="s">
        <v>98</v>
      </c>
      <c r="BA200" s="5" t="s">
        <v>80</v>
      </c>
      <c r="BB200" s="5" t="s">
        <v>114</v>
      </c>
      <c r="BC200" s="5" t="s">
        <v>100</v>
      </c>
      <c r="BD200" s="5" t="s">
        <v>101</v>
      </c>
      <c r="BE200" s="5"/>
      <c r="BF200" s="5"/>
      <c r="BG200" s="5"/>
      <c r="BH200" s="54"/>
    </row>
    <row r="201" spans="1:60" x14ac:dyDescent="0.25">
      <c r="A201" s="1">
        <v>200</v>
      </c>
      <c r="B201" s="1" t="s">
        <v>50</v>
      </c>
      <c r="C201" s="1"/>
      <c r="D201" s="1"/>
      <c r="E201" s="1"/>
      <c r="F201" s="1"/>
      <c r="G201" s="1"/>
      <c r="H201" s="1" t="s">
        <v>55</v>
      </c>
      <c r="I201" s="1"/>
      <c r="J201" s="1"/>
      <c r="K201" s="1"/>
      <c r="L201" s="1"/>
      <c r="M201" s="1"/>
      <c r="N201" s="1" t="s">
        <v>26</v>
      </c>
      <c r="O201" s="1"/>
      <c r="P201" s="1"/>
      <c r="Q201" s="1"/>
      <c r="R201" s="1"/>
      <c r="S201" s="1"/>
      <c r="T201" s="1"/>
      <c r="U201" s="5">
        <f t="shared" si="69"/>
        <v>3</v>
      </c>
      <c r="V201" s="5">
        <f t="shared" si="70"/>
        <v>1</v>
      </c>
      <c r="W201" s="16"/>
      <c r="X201" s="5">
        <f t="shared" si="71"/>
        <v>1</v>
      </c>
      <c r="Y201" s="5">
        <f t="shared" si="72"/>
        <v>0</v>
      </c>
      <c r="Z201" s="5">
        <f t="shared" si="73"/>
        <v>0</v>
      </c>
      <c r="AA201" s="5">
        <f t="shared" si="74"/>
        <v>0</v>
      </c>
      <c r="AB201" s="5">
        <f t="shared" si="75"/>
        <v>0</v>
      </c>
      <c r="AC201" s="5">
        <f t="shared" si="76"/>
        <v>0</v>
      </c>
      <c r="AD201" s="5">
        <f t="shared" si="77"/>
        <v>1</v>
      </c>
      <c r="AE201" s="5">
        <f t="shared" si="78"/>
        <v>0</v>
      </c>
      <c r="AF201" s="5">
        <f t="shared" si="79"/>
        <v>0</v>
      </c>
      <c r="AG201" s="5">
        <f t="shared" si="80"/>
        <v>0</v>
      </c>
      <c r="AH201" s="5">
        <f t="shared" si="81"/>
        <v>0</v>
      </c>
      <c r="AI201" s="5">
        <f t="shared" si="82"/>
        <v>0</v>
      </c>
      <c r="AJ201" s="5">
        <f t="shared" si="83"/>
        <v>1</v>
      </c>
      <c r="AK201" s="5">
        <f t="shared" si="84"/>
        <v>0</v>
      </c>
      <c r="AL201" s="5">
        <f t="shared" si="85"/>
        <v>0</v>
      </c>
      <c r="AM201" s="5">
        <f t="shared" si="86"/>
        <v>0</v>
      </c>
      <c r="AN201" s="5">
        <f t="shared" si="87"/>
        <v>0</v>
      </c>
      <c r="AO201" s="5">
        <f t="shared" si="88"/>
        <v>0</v>
      </c>
      <c r="AR201" s="5">
        <f t="shared" si="89"/>
        <v>3</v>
      </c>
      <c r="AS201" s="5">
        <f t="shared" si="90"/>
        <v>3</v>
      </c>
      <c r="AT201" s="5" t="str">
        <f t="shared" si="91"/>
        <v>Correct</v>
      </c>
      <c r="AU201" s="53" t="s">
        <v>94</v>
      </c>
      <c r="AV201" s="53">
        <v>34</v>
      </c>
      <c r="AW201" s="53" t="s">
        <v>95</v>
      </c>
      <c r="AX201" s="53" t="s">
        <v>182</v>
      </c>
      <c r="AY201" s="53" t="s">
        <v>107</v>
      </c>
      <c r="AZ201" s="53" t="s">
        <v>98</v>
      </c>
      <c r="BA201" s="53" t="s">
        <v>80</v>
      </c>
      <c r="BB201" s="53" t="s">
        <v>114</v>
      </c>
      <c r="BC201" s="53" t="s">
        <v>100</v>
      </c>
      <c r="BD201" s="53" t="s">
        <v>101</v>
      </c>
      <c r="BE201" s="53" t="s">
        <v>102</v>
      </c>
      <c r="BF201" s="53"/>
      <c r="BG201" s="53" t="s">
        <v>102</v>
      </c>
      <c r="BH201" s="55"/>
    </row>
    <row r="202" spans="1:60" x14ac:dyDescent="0.25">
      <c r="A202" s="1">
        <v>201</v>
      </c>
      <c r="B202" s="1"/>
      <c r="C202" s="1"/>
      <c r="D202" s="1" t="s">
        <v>52</v>
      </c>
      <c r="E202" s="1"/>
      <c r="F202" s="1"/>
      <c r="G202" s="1"/>
      <c r="H202" s="1"/>
      <c r="I202" s="1"/>
      <c r="J202" s="1"/>
      <c r="K202" s="1"/>
      <c r="L202" s="1"/>
      <c r="M202" s="1" t="s">
        <v>60</v>
      </c>
      <c r="N202" s="1"/>
      <c r="O202" s="1"/>
      <c r="P202" s="1"/>
      <c r="Q202" s="1"/>
      <c r="R202" s="1" t="s">
        <v>63</v>
      </c>
      <c r="S202" s="1" t="s">
        <v>64</v>
      </c>
      <c r="T202" s="1"/>
      <c r="U202" s="5">
        <f t="shared" si="69"/>
        <v>4</v>
      </c>
      <c r="V202" s="5">
        <f t="shared" si="70"/>
        <v>0.75</v>
      </c>
      <c r="W202" s="16"/>
      <c r="X202" s="5">
        <f t="shared" si="71"/>
        <v>0</v>
      </c>
      <c r="Y202" s="5">
        <f t="shared" si="72"/>
        <v>0</v>
      </c>
      <c r="Z202" s="5">
        <f t="shared" si="73"/>
        <v>0.75</v>
      </c>
      <c r="AA202" s="5">
        <f t="shared" si="74"/>
        <v>0</v>
      </c>
      <c r="AB202" s="5">
        <f t="shared" si="75"/>
        <v>0</v>
      </c>
      <c r="AC202" s="5">
        <f t="shared" si="76"/>
        <v>0</v>
      </c>
      <c r="AD202" s="5">
        <f t="shared" si="77"/>
        <v>0</v>
      </c>
      <c r="AE202" s="5">
        <f t="shared" si="78"/>
        <v>0</v>
      </c>
      <c r="AF202" s="5">
        <f t="shared" si="79"/>
        <v>0</v>
      </c>
      <c r="AG202" s="5">
        <f t="shared" si="80"/>
        <v>0</v>
      </c>
      <c r="AH202" s="5">
        <f t="shared" si="81"/>
        <v>0</v>
      </c>
      <c r="AI202" s="5">
        <f t="shared" si="82"/>
        <v>0.75</v>
      </c>
      <c r="AJ202" s="5">
        <f t="shared" si="83"/>
        <v>0</v>
      </c>
      <c r="AK202" s="5">
        <f t="shared" si="84"/>
        <v>0</v>
      </c>
      <c r="AL202" s="5">
        <f t="shared" si="85"/>
        <v>0</v>
      </c>
      <c r="AM202" s="5">
        <f t="shared" si="86"/>
        <v>0</v>
      </c>
      <c r="AN202" s="5">
        <f t="shared" si="87"/>
        <v>0.75</v>
      </c>
      <c r="AO202" s="5">
        <f t="shared" si="88"/>
        <v>0.75</v>
      </c>
      <c r="AR202" s="5">
        <f t="shared" si="89"/>
        <v>3</v>
      </c>
      <c r="AS202" s="5">
        <f t="shared" si="90"/>
        <v>4</v>
      </c>
      <c r="AT202" s="5" t="str">
        <f t="shared" si="91"/>
        <v>Correct</v>
      </c>
      <c r="AU202" s="5" t="s">
        <v>105</v>
      </c>
      <c r="AV202" s="5">
        <v>29</v>
      </c>
      <c r="AW202" s="5"/>
      <c r="AX202" s="5"/>
      <c r="AY202" s="5"/>
      <c r="AZ202" s="5"/>
      <c r="BA202" s="5"/>
      <c r="BB202" s="5"/>
      <c r="BC202" s="5"/>
      <c r="BD202" s="5"/>
      <c r="BE202" s="5"/>
      <c r="BF202" s="5"/>
      <c r="BG202" s="5"/>
      <c r="BH202" s="54"/>
    </row>
    <row r="203" spans="1:60" x14ac:dyDescent="0.25">
      <c r="A203" s="1">
        <v>202</v>
      </c>
      <c r="B203" s="1" t="s">
        <v>50</v>
      </c>
      <c r="C203" s="1"/>
      <c r="D203" s="1"/>
      <c r="E203" s="1"/>
      <c r="F203" s="1"/>
      <c r="G203" s="1"/>
      <c r="H203" s="1" t="s">
        <v>55</v>
      </c>
      <c r="I203" s="1"/>
      <c r="J203" s="1"/>
      <c r="K203" s="1"/>
      <c r="L203" s="1"/>
      <c r="M203" s="1"/>
      <c r="N203" s="1"/>
      <c r="O203" s="1"/>
      <c r="P203" s="1"/>
      <c r="Q203" s="1"/>
      <c r="R203" s="1"/>
      <c r="S203" s="1" t="s">
        <v>64</v>
      </c>
      <c r="T203" s="1"/>
      <c r="U203" s="5">
        <f t="shared" si="69"/>
        <v>3</v>
      </c>
      <c r="V203" s="5">
        <f t="shared" si="70"/>
        <v>1</v>
      </c>
      <c r="W203" s="16"/>
      <c r="X203" s="5">
        <f t="shared" si="71"/>
        <v>1</v>
      </c>
      <c r="Y203" s="5">
        <f t="shared" si="72"/>
        <v>0</v>
      </c>
      <c r="Z203" s="5">
        <f t="shared" si="73"/>
        <v>0</v>
      </c>
      <c r="AA203" s="5">
        <f t="shared" si="74"/>
        <v>0</v>
      </c>
      <c r="AB203" s="5">
        <f t="shared" si="75"/>
        <v>0</v>
      </c>
      <c r="AC203" s="5">
        <f t="shared" si="76"/>
        <v>0</v>
      </c>
      <c r="AD203" s="5">
        <f t="shared" si="77"/>
        <v>1</v>
      </c>
      <c r="AE203" s="5">
        <f t="shared" si="78"/>
        <v>0</v>
      </c>
      <c r="AF203" s="5">
        <f t="shared" si="79"/>
        <v>0</v>
      </c>
      <c r="AG203" s="5">
        <f t="shared" si="80"/>
        <v>0</v>
      </c>
      <c r="AH203" s="5">
        <f t="shared" si="81"/>
        <v>0</v>
      </c>
      <c r="AI203" s="5">
        <f t="shared" si="82"/>
        <v>0</v>
      </c>
      <c r="AJ203" s="5">
        <f t="shared" si="83"/>
        <v>0</v>
      </c>
      <c r="AK203" s="5">
        <f t="shared" si="84"/>
        <v>0</v>
      </c>
      <c r="AL203" s="5">
        <f t="shared" si="85"/>
        <v>0</v>
      </c>
      <c r="AM203" s="5">
        <f t="shared" si="86"/>
        <v>0</v>
      </c>
      <c r="AN203" s="5">
        <f t="shared" si="87"/>
        <v>0</v>
      </c>
      <c r="AO203" s="5">
        <f t="shared" si="88"/>
        <v>1</v>
      </c>
      <c r="AR203" s="5">
        <f t="shared" si="89"/>
        <v>3</v>
      </c>
      <c r="AS203" s="5">
        <f t="shared" si="90"/>
        <v>3</v>
      </c>
      <c r="AT203" s="5" t="str">
        <f t="shared" si="91"/>
        <v>Correct</v>
      </c>
      <c r="AU203" s="53" t="s">
        <v>94</v>
      </c>
      <c r="AV203" s="53">
        <v>59</v>
      </c>
      <c r="AW203" s="53" t="s">
        <v>121</v>
      </c>
      <c r="AX203" s="53" t="s">
        <v>180</v>
      </c>
      <c r="AY203" s="53" t="s">
        <v>107</v>
      </c>
      <c r="AZ203" s="53" t="s">
        <v>98</v>
      </c>
      <c r="BA203" s="53" t="s">
        <v>80</v>
      </c>
      <c r="BB203" s="53" t="s">
        <v>108</v>
      </c>
      <c r="BC203" s="53" t="s">
        <v>110</v>
      </c>
      <c r="BD203" s="53" t="s">
        <v>104</v>
      </c>
      <c r="BE203" s="53" t="s">
        <v>102</v>
      </c>
      <c r="BF203" s="53"/>
      <c r="BG203" s="53" t="s">
        <v>102</v>
      </c>
      <c r="BH203" s="55"/>
    </row>
    <row r="204" spans="1:60" x14ac:dyDescent="0.25">
      <c r="A204" s="1">
        <v>203</v>
      </c>
      <c r="B204" s="1"/>
      <c r="C204" s="1"/>
      <c r="D204" s="1"/>
      <c r="E204" s="1" t="s">
        <v>20</v>
      </c>
      <c r="F204" s="1"/>
      <c r="G204" s="1"/>
      <c r="H204" s="1"/>
      <c r="I204" s="1"/>
      <c r="J204" s="1"/>
      <c r="K204" s="1"/>
      <c r="L204" s="1"/>
      <c r="M204" s="1"/>
      <c r="N204" s="1" t="s">
        <v>26</v>
      </c>
      <c r="O204" s="1"/>
      <c r="P204" s="1"/>
      <c r="Q204" s="1"/>
      <c r="R204" s="1" t="s">
        <v>63</v>
      </c>
      <c r="S204" s="1"/>
      <c r="T204" s="1"/>
      <c r="U204" s="5">
        <f t="shared" si="69"/>
        <v>3</v>
      </c>
      <c r="V204" s="5">
        <f t="shared" si="70"/>
        <v>1</v>
      </c>
      <c r="W204" s="16"/>
      <c r="X204" s="5">
        <f t="shared" si="71"/>
        <v>0</v>
      </c>
      <c r="Y204" s="5">
        <f t="shared" si="72"/>
        <v>0</v>
      </c>
      <c r="Z204" s="5">
        <f t="shared" si="73"/>
        <v>0</v>
      </c>
      <c r="AA204" s="5">
        <f t="shared" si="74"/>
        <v>1</v>
      </c>
      <c r="AB204" s="5">
        <f t="shared" si="75"/>
        <v>0</v>
      </c>
      <c r="AC204" s="5">
        <f t="shared" si="76"/>
        <v>0</v>
      </c>
      <c r="AD204" s="5">
        <f t="shared" si="77"/>
        <v>0</v>
      </c>
      <c r="AE204" s="5">
        <f t="shared" si="78"/>
        <v>0</v>
      </c>
      <c r="AF204" s="5">
        <f t="shared" si="79"/>
        <v>0</v>
      </c>
      <c r="AG204" s="5">
        <f t="shared" si="80"/>
        <v>0</v>
      </c>
      <c r="AH204" s="5">
        <f t="shared" si="81"/>
        <v>0</v>
      </c>
      <c r="AI204" s="5">
        <f t="shared" si="82"/>
        <v>0</v>
      </c>
      <c r="AJ204" s="5">
        <f t="shared" si="83"/>
        <v>1</v>
      </c>
      <c r="AK204" s="5">
        <f t="shared" si="84"/>
        <v>0</v>
      </c>
      <c r="AL204" s="5">
        <f t="shared" si="85"/>
        <v>0</v>
      </c>
      <c r="AM204" s="5">
        <f t="shared" si="86"/>
        <v>0</v>
      </c>
      <c r="AN204" s="5">
        <f t="shared" si="87"/>
        <v>1</v>
      </c>
      <c r="AO204" s="5">
        <f t="shared" si="88"/>
        <v>0</v>
      </c>
      <c r="AR204" s="5">
        <f t="shared" si="89"/>
        <v>3</v>
      </c>
      <c r="AS204" s="5">
        <f t="shared" si="90"/>
        <v>3</v>
      </c>
      <c r="AT204" s="5" t="str">
        <f t="shared" si="91"/>
        <v>Correct</v>
      </c>
      <c r="AU204" s="5" t="s">
        <v>94</v>
      </c>
      <c r="AV204" s="5">
        <v>18</v>
      </c>
      <c r="AW204" s="5" t="s">
        <v>121</v>
      </c>
      <c r="AX204" s="5" t="s">
        <v>180</v>
      </c>
      <c r="AY204" s="5" t="s">
        <v>107</v>
      </c>
      <c r="AZ204" s="5" t="s">
        <v>102</v>
      </c>
      <c r="BA204" s="5" t="s">
        <v>355</v>
      </c>
      <c r="BB204" s="5" t="s">
        <v>126</v>
      </c>
      <c r="BC204" s="5" t="s">
        <v>103</v>
      </c>
      <c r="BD204" s="5" t="s">
        <v>136</v>
      </c>
      <c r="BE204" s="5" t="s">
        <v>102</v>
      </c>
      <c r="BF204" s="5"/>
      <c r="BG204" s="5" t="s">
        <v>102</v>
      </c>
      <c r="BH204" s="54"/>
    </row>
    <row r="205" spans="1:60" x14ac:dyDescent="0.25">
      <c r="A205" s="1">
        <v>204</v>
      </c>
      <c r="B205" s="1"/>
      <c r="C205" s="1"/>
      <c r="D205" s="1"/>
      <c r="E205" s="1"/>
      <c r="F205" s="1"/>
      <c r="G205" s="1"/>
      <c r="H205" s="1"/>
      <c r="I205" s="1"/>
      <c r="J205" s="1"/>
      <c r="K205" s="1"/>
      <c r="L205" s="1"/>
      <c r="M205" s="1"/>
      <c r="N205" s="1"/>
      <c r="O205" s="1"/>
      <c r="P205" s="1"/>
      <c r="Q205" s="1" t="s">
        <v>62</v>
      </c>
      <c r="R205" s="1"/>
      <c r="S205" s="1" t="s">
        <v>64</v>
      </c>
      <c r="T205" s="1"/>
      <c r="U205" s="5">
        <f t="shared" si="69"/>
        <v>2</v>
      </c>
      <c r="V205" s="5">
        <f t="shared" si="70"/>
        <v>1.5</v>
      </c>
      <c r="W205" s="16"/>
      <c r="X205" s="5">
        <f t="shared" si="71"/>
        <v>0</v>
      </c>
      <c r="Y205" s="5">
        <f t="shared" si="72"/>
        <v>0</v>
      </c>
      <c r="Z205" s="5">
        <f t="shared" si="73"/>
        <v>0</v>
      </c>
      <c r="AA205" s="5">
        <f t="shared" si="74"/>
        <v>0</v>
      </c>
      <c r="AB205" s="5">
        <f t="shared" si="75"/>
        <v>0</v>
      </c>
      <c r="AC205" s="5">
        <f t="shared" si="76"/>
        <v>0</v>
      </c>
      <c r="AD205" s="5">
        <f t="shared" si="77"/>
        <v>0</v>
      </c>
      <c r="AE205" s="5">
        <f t="shared" si="78"/>
        <v>0</v>
      </c>
      <c r="AF205" s="5">
        <f t="shared" si="79"/>
        <v>0</v>
      </c>
      <c r="AG205" s="5">
        <f t="shared" si="80"/>
        <v>0</v>
      </c>
      <c r="AH205" s="5">
        <f t="shared" si="81"/>
        <v>0</v>
      </c>
      <c r="AI205" s="5">
        <f t="shared" si="82"/>
        <v>0</v>
      </c>
      <c r="AJ205" s="5">
        <f t="shared" si="83"/>
        <v>0</v>
      </c>
      <c r="AK205" s="5">
        <f t="shared" si="84"/>
        <v>0</v>
      </c>
      <c r="AL205" s="5">
        <f t="shared" si="85"/>
        <v>0</v>
      </c>
      <c r="AM205" s="5">
        <f t="shared" si="86"/>
        <v>1</v>
      </c>
      <c r="AN205" s="5">
        <f t="shared" si="87"/>
        <v>0</v>
      </c>
      <c r="AO205" s="5">
        <f t="shared" si="88"/>
        <v>1</v>
      </c>
      <c r="AR205" s="5">
        <f t="shared" si="89"/>
        <v>2</v>
      </c>
      <c r="AS205" s="5">
        <f t="shared" si="90"/>
        <v>2</v>
      </c>
      <c r="AT205" s="5" t="str">
        <f t="shared" si="91"/>
        <v>Correct</v>
      </c>
      <c r="AU205" s="53" t="s">
        <v>94</v>
      </c>
      <c r="AV205" s="53">
        <v>34</v>
      </c>
      <c r="AW205" s="53" t="s">
        <v>121</v>
      </c>
      <c r="AX205" s="53" t="s">
        <v>172</v>
      </c>
      <c r="AY205" s="53" t="s">
        <v>97</v>
      </c>
      <c r="AZ205" s="53" t="s">
        <v>98</v>
      </c>
      <c r="BA205" s="53" t="s">
        <v>80</v>
      </c>
      <c r="BB205" s="53" t="s">
        <v>126</v>
      </c>
      <c r="BC205" s="53" t="s">
        <v>103</v>
      </c>
      <c r="BD205" s="53" t="s">
        <v>135</v>
      </c>
      <c r="BE205" s="53" t="s">
        <v>102</v>
      </c>
      <c r="BF205" s="53"/>
      <c r="BG205" s="53" t="s">
        <v>102</v>
      </c>
      <c r="BH205" s="55"/>
    </row>
    <row r="206" spans="1:60" x14ac:dyDescent="0.25">
      <c r="A206" s="1">
        <v>205</v>
      </c>
      <c r="B206" s="1"/>
      <c r="C206" s="1"/>
      <c r="D206" s="1"/>
      <c r="E206" s="1"/>
      <c r="F206" s="1"/>
      <c r="G206" s="1"/>
      <c r="H206" s="1"/>
      <c r="I206" s="1"/>
      <c r="J206" s="1"/>
      <c r="K206" s="1" t="s">
        <v>58</v>
      </c>
      <c r="L206" s="1"/>
      <c r="M206" s="1" t="s">
        <v>60</v>
      </c>
      <c r="N206" s="1"/>
      <c r="O206" s="1"/>
      <c r="P206" s="1"/>
      <c r="Q206" s="1"/>
      <c r="R206" s="1"/>
      <c r="S206" s="1"/>
      <c r="T206" s="1"/>
      <c r="U206" s="5">
        <f t="shared" si="69"/>
        <v>2</v>
      </c>
      <c r="V206" s="5">
        <f t="shared" si="70"/>
        <v>1.5</v>
      </c>
      <c r="W206" s="16"/>
      <c r="X206" s="5">
        <f t="shared" si="71"/>
        <v>0</v>
      </c>
      <c r="Y206" s="5">
        <f t="shared" si="72"/>
        <v>0</v>
      </c>
      <c r="Z206" s="5">
        <f t="shared" si="73"/>
        <v>0</v>
      </c>
      <c r="AA206" s="5">
        <f t="shared" si="74"/>
        <v>0</v>
      </c>
      <c r="AB206" s="5">
        <f t="shared" si="75"/>
        <v>0</v>
      </c>
      <c r="AC206" s="5">
        <f t="shared" si="76"/>
        <v>0</v>
      </c>
      <c r="AD206" s="5">
        <f t="shared" si="77"/>
        <v>0</v>
      </c>
      <c r="AE206" s="5">
        <f t="shared" si="78"/>
        <v>0</v>
      </c>
      <c r="AF206" s="5">
        <f t="shared" si="79"/>
        <v>0</v>
      </c>
      <c r="AG206" s="5">
        <f t="shared" si="80"/>
        <v>1</v>
      </c>
      <c r="AH206" s="5">
        <f t="shared" si="81"/>
        <v>0</v>
      </c>
      <c r="AI206" s="5">
        <f t="shared" si="82"/>
        <v>1</v>
      </c>
      <c r="AJ206" s="5">
        <f t="shared" si="83"/>
        <v>0</v>
      </c>
      <c r="AK206" s="5">
        <f t="shared" si="84"/>
        <v>0</v>
      </c>
      <c r="AL206" s="5">
        <f t="shared" si="85"/>
        <v>0</v>
      </c>
      <c r="AM206" s="5">
        <f t="shared" si="86"/>
        <v>0</v>
      </c>
      <c r="AN206" s="5">
        <f t="shared" si="87"/>
        <v>0</v>
      </c>
      <c r="AO206" s="5">
        <f t="shared" si="88"/>
        <v>0</v>
      </c>
      <c r="AR206" s="5">
        <f t="shared" si="89"/>
        <v>2</v>
      </c>
      <c r="AS206" s="5">
        <f t="shared" si="90"/>
        <v>2</v>
      </c>
      <c r="AT206" s="5" t="str">
        <f t="shared" si="91"/>
        <v>Correct</v>
      </c>
      <c r="AU206" s="5" t="s">
        <v>94</v>
      </c>
      <c r="AV206" s="5">
        <v>67</v>
      </c>
      <c r="AW206" s="5" t="s">
        <v>121</v>
      </c>
      <c r="AX206" s="5" t="s">
        <v>172</v>
      </c>
      <c r="AY206" s="5" t="s">
        <v>107</v>
      </c>
      <c r="AZ206" s="5" t="s">
        <v>98</v>
      </c>
      <c r="BA206" s="5" t="s">
        <v>80</v>
      </c>
      <c r="BB206" s="5" t="s">
        <v>109</v>
      </c>
      <c r="BC206" s="5" t="s">
        <v>103</v>
      </c>
      <c r="BD206" s="5" t="s">
        <v>104</v>
      </c>
      <c r="BE206" s="5" t="s">
        <v>102</v>
      </c>
      <c r="BF206" s="5"/>
      <c r="BG206" s="5" t="s">
        <v>102</v>
      </c>
      <c r="BH206" s="54"/>
    </row>
    <row r="207" spans="1:60" x14ac:dyDescent="0.25">
      <c r="A207" s="1">
        <v>206</v>
      </c>
      <c r="B207" s="1"/>
      <c r="C207" s="1"/>
      <c r="D207" s="1" t="s">
        <v>52</v>
      </c>
      <c r="E207" s="1" t="s">
        <v>20</v>
      </c>
      <c r="F207" s="1"/>
      <c r="G207" s="1"/>
      <c r="H207" s="1"/>
      <c r="I207" s="1"/>
      <c r="J207" s="1"/>
      <c r="K207" s="1"/>
      <c r="L207" s="1"/>
      <c r="M207" s="1"/>
      <c r="N207" s="1" t="s">
        <v>26</v>
      </c>
      <c r="O207" s="1"/>
      <c r="P207" s="1"/>
      <c r="Q207" s="1"/>
      <c r="R207" s="1"/>
      <c r="S207" s="1"/>
      <c r="T207" s="1"/>
      <c r="U207" s="5">
        <f t="shared" si="69"/>
        <v>3</v>
      </c>
      <c r="V207" s="5">
        <f t="shared" si="70"/>
        <v>1</v>
      </c>
      <c r="W207" s="16"/>
      <c r="X207" s="5">
        <f t="shared" si="71"/>
        <v>0</v>
      </c>
      <c r="Y207" s="5">
        <f t="shared" si="72"/>
        <v>0</v>
      </c>
      <c r="Z207" s="5">
        <f t="shared" si="73"/>
        <v>1</v>
      </c>
      <c r="AA207" s="5">
        <f t="shared" si="74"/>
        <v>1</v>
      </c>
      <c r="AB207" s="5">
        <f t="shared" si="75"/>
        <v>0</v>
      </c>
      <c r="AC207" s="5">
        <f t="shared" si="76"/>
        <v>0</v>
      </c>
      <c r="AD207" s="5">
        <f t="shared" si="77"/>
        <v>0</v>
      </c>
      <c r="AE207" s="5">
        <f t="shared" si="78"/>
        <v>0</v>
      </c>
      <c r="AF207" s="5">
        <f t="shared" si="79"/>
        <v>0</v>
      </c>
      <c r="AG207" s="5">
        <f t="shared" si="80"/>
        <v>0</v>
      </c>
      <c r="AH207" s="5">
        <f t="shared" si="81"/>
        <v>0</v>
      </c>
      <c r="AI207" s="5">
        <f t="shared" si="82"/>
        <v>0</v>
      </c>
      <c r="AJ207" s="5">
        <f t="shared" si="83"/>
        <v>1</v>
      </c>
      <c r="AK207" s="5">
        <f t="shared" si="84"/>
        <v>0</v>
      </c>
      <c r="AL207" s="5">
        <f t="shared" si="85"/>
        <v>0</v>
      </c>
      <c r="AM207" s="5">
        <f t="shared" si="86"/>
        <v>0</v>
      </c>
      <c r="AN207" s="5">
        <f t="shared" si="87"/>
        <v>0</v>
      </c>
      <c r="AO207" s="5">
        <f t="shared" si="88"/>
        <v>0</v>
      </c>
      <c r="AR207" s="5">
        <f t="shared" si="89"/>
        <v>3</v>
      </c>
      <c r="AS207" s="5">
        <f t="shared" si="90"/>
        <v>3</v>
      </c>
      <c r="AT207" s="5" t="str">
        <f t="shared" si="91"/>
        <v>Correct</v>
      </c>
      <c r="AU207" s="53" t="s">
        <v>94</v>
      </c>
      <c r="AV207" s="53">
        <v>52</v>
      </c>
      <c r="AW207" s="53" t="s">
        <v>121</v>
      </c>
      <c r="AX207" s="53" t="s">
        <v>183</v>
      </c>
      <c r="AY207" s="53" t="s">
        <v>107</v>
      </c>
      <c r="AZ207" s="53" t="s">
        <v>102</v>
      </c>
      <c r="BA207" s="53" t="s">
        <v>80</v>
      </c>
      <c r="BB207" s="53" t="s">
        <v>108</v>
      </c>
      <c r="BC207" s="53" t="s">
        <v>103</v>
      </c>
      <c r="BD207" s="53" t="s">
        <v>101</v>
      </c>
      <c r="BE207" s="53" t="s">
        <v>102</v>
      </c>
      <c r="BF207" s="53"/>
      <c r="BG207" s="53" t="s">
        <v>102</v>
      </c>
      <c r="BH207" s="55"/>
    </row>
    <row r="208" spans="1:60" x14ac:dyDescent="0.25">
      <c r="A208" s="1">
        <v>207</v>
      </c>
      <c r="B208" s="1"/>
      <c r="C208" s="1"/>
      <c r="D208" s="1"/>
      <c r="E208" s="1"/>
      <c r="F208" s="1"/>
      <c r="G208" s="1"/>
      <c r="H208" s="1"/>
      <c r="I208" s="1"/>
      <c r="J208" s="1"/>
      <c r="K208" s="1"/>
      <c r="L208" s="1"/>
      <c r="M208" s="1"/>
      <c r="N208" s="1"/>
      <c r="O208" s="1"/>
      <c r="P208" s="1"/>
      <c r="Q208" s="1"/>
      <c r="R208" s="1"/>
      <c r="S208" s="1" t="s">
        <v>64</v>
      </c>
      <c r="T208" s="1"/>
      <c r="U208" s="5">
        <f t="shared" si="69"/>
        <v>1</v>
      </c>
      <c r="V208" s="5">
        <f t="shared" si="70"/>
        <v>3</v>
      </c>
      <c r="W208" s="16"/>
      <c r="X208" s="5">
        <f t="shared" si="71"/>
        <v>0</v>
      </c>
      <c r="Y208" s="5">
        <f t="shared" si="72"/>
        <v>0</v>
      </c>
      <c r="Z208" s="5">
        <f t="shared" si="73"/>
        <v>0</v>
      </c>
      <c r="AA208" s="5">
        <f t="shared" si="74"/>
        <v>0</v>
      </c>
      <c r="AB208" s="5">
        <f t="shared" si="75"/>
        <v>0</v>
      </c>
      <c r="AC208" s="5">
        <f t="shared" si="76"/>
        <v>0</v>
      </c>
      <c r="AD208" s="5">
        <f t="shared" si="77"/>
        <v>0</v>
      </c>
      <c r="AE208" s="5">
        <f t="shared" si="78"/>
        <v>0</v>
      </c>
      <c r="AF208" s="5">
        <f t="shared" si="79"/>
        <v>0</v>
      </c>
      <c r="AG208" s="5">
        <f t="shared" si="80"/>
        <v>0</v>
      </c>
      <c r="AH208" s="5">
        <f t="shared" si="81"/>
        <v>0</v>
      </c>
      <c r="AI208" s="5">
        <f t="shared" si="82"/>
        <v>0</v>
      </c>
      <c r="AJ208" s="5">
        <f t="shared" si="83"/>
        <v>0</v>
      </c>
      <c r="AK208" s="5">
        <f t="shared" si="84"/>
        <v>0</v>
      </c>
      <c r="AL208" s="5">
        <f t="shared" si="85"/>
        <v>0</v>
      </c>
      <c r="AM208" s="5">
        <f t="shared" si="86"/>
        <v>0</v>
      </c>
      <c r="AN208" s="5">
        <f t="shared" si="87"/>
        <v>0</v>
      </c>
      <c r="AO208" s="5">
        <f t="shared" si="88"/>
        <v>1</v>
      </c>
      <c r="AR208" s="5">
        <f t="shared" si="89"/>
        <v>1</v>
      </c>
      <c r="AS208" s="5">
        <f t="shared" si="90"/>
        <v>1</v>
      </c>
      <c r="AT208" s="5" t="str">
        <f t="shared" si="91"/>
        <v>Correct</v>
      </c>
      <c r="AU208" s="5" t="s">
        <v>94</v>
      </c>
      <c r="AV208" s="5">
        <v>18</v>
      </c>
      <c r="AW208" s="5" t="s">
        <v>121</v>
      </c>
      <c r="AX208" s="5" t="s">
        <v>184</v>
      </c>
      <c r="AY208" s="5" t="s">
        <v>107</v>
      </c>
      <c r="AZ208" s="5"/>
      <c r="BA208" s="5" t="s">
        <v>80</v>
      </c>
      <c r="BB208" s="5" t="s">
        <v>126</v>
      </c>
      <c r="BC208" s="5" t="s">
        <v>103</v>
      </c>
      <c r="BD208" s="5" t="s">
        <v>101</v>
      </c>
      <c r="BE208" s="5" t="s">
        <v>102</v>
      </c>
      <c r="BF208" s="5"/>
      <c r="BG208" s="5" t="s">
        <v>102</v>
      </c>
      <c r="BH208" s="54"/>
    </row>
    <row r="209" spans="1:60" x14ac:dyDescent="0.25">
      <c r="A209" s="1">
        <v>208</v>
      </c>
      <c r="B209" s="1"/>
      <c r="C209" s="1"/>
      <c r="D209" s="1"/>
      <c r="E209" s="1"/>
      <c r="F209" s="1"/>
      <c r="G209" s="1"/>
      <c r="H209" s="1"/>
      <c r="I209" s="1"/>
      <c r="J209" s="1"/>
      <c r="K209" s="1" t="s">
        <v>58</v>
      </c>
      <c r="L209" s="1"/>
      <c r="M209" s="1"/>
      <c r="N209" s="1"/>
      <c r="O209" s="1"/>
      <c r="P209" s="1"/>
      <c r="Q209" s="1"/>
      <c r="R209" s="1" t="s">
        <v>63</v>
      </c>
      <c r="S209" s="1" t="s">
        <v>64</v>
      </c>
      <c r="T209" s="1"/>
      <c r="U209" s="5">
        <f t="shared" si="69"/>
        <v>3</v>
      </c>
      <c r="V209" s="5">
        <f t="shared" si="70"/>
        <v>1</v>
      </c>
      <c r="W209" s="16"/>
      <c r="X209" s="5">
        <f t="shared" si="71"/>
        <v>0</v>
      </c>
      <c r="Y209" s="5">
        <f t="shared" si="72"/>
        <v>0</v>
      </c>
      <c r="Z209" s="5">
        <f t="shared" si="73"/>
        <v>0</v>
      </c>
      <c r="AA209" s="5">
        <f t="shared" si="74"/>
        <v>0</v>
      </c>
      <c r="AB209" s="5">
        <f t="shared" si="75"/>
        <v>0</v>
      </c>
      <c r="AC209" s="5">
        <f t="shared" si="76"/>
        <v>0</v>
      </c>
      <c r="AD209" s="5">
        <f t="shared" si="77"/>
        <v>0</v>
      </c>
      <c r="AE209" s="5">
        <f t="shared" si="78"/>
        <v>0</v>
      </c>
      <c r="AF209" s="5">
        <f t="shared" si="79"/>
        <v>0</v>
      </c>
      <c r="AG209" s="5">
        <f t="shared" si="80"/>
        <v>1</v>
      </c>
      <c r="AH209" s="5">
        <f t="shared" si="81"/>
        <v>0</v>
      </c>
      <c r="AI209" s="5">
        <f t="shared" si="82"/>
        <v>0</v>
      </c>
      <c r="AJ209" s="5">
        <f t="shared" si="83"/>
        <v>0</v>
      </c>
      <c r="AK209" s="5">
        <f t="shared" si="84"/>
        <v>0</v>
      </c>
      <c r="AL209" s="5">
        <f t="shared" si="85"/>
        <v>0</v>
      </c>
      <c r="AM209" s="5">
        <f t="shared" si="86"/>
        <v>0</v>
      </c>
      <c r="AN209" s="5">
        <f t="shared" si="87"/>
        <v>1</v>
      </c>
      <c r="AO209" s="5">
        <f t="shared" si="88"/>
        <v>1</v>
      </c>
      <c r="AR209" s="5">
        <f t="shared" si="89"/>
        <v>3</v>
      </c>
      <c r="AS209" s="5">
        <f t="shared" si="90"/>
        <v>3</v>
      </c>
      <c r="AT209" s="5" t="str">
        <f t="shared" si="91"/>
        <v>Correct</v>
      </c>
      <c r="AU209" s="53" t="s">
        <v>94</v>
      </c>
      <c r="AV209" s="53">
        <v>18</v>
      </c>
      <c r="AW209" s="53" t="s">
        <v>121</v>
      </c>
      <c r="AX209" s="53" t="s">
        <v>184</v>
      </c>
      <c r="AY209" s="53" t="s">
        <v>107</v>
      </c>
      <c r="AZ209" s="53" t="s">
        <v>98</v>
      </c>
      <c r="BA209" s="53" t="s">
        <v>80</v>
      </c>
      <c r="BB209" s="53" t="s">
        <v>126</v>
      </c>
      <c r="BC209" s="53" t="s">
        <v>103</v>
      </c>
      <c r="BD209" s="53" t="s">
        <v>101</v>
      </c>
      <c r="BE209" s="53" t="s">
        <v>102</v>
      </c>
      <c r="BF209" s="53"/>
      <c r="BG209" s="53" t="s">
        <v>102</v>
      </c>
      <c r="BH209" s="55"/>
    </row>
    <row r="210" spans="1:60" x14ac:dyDescent="0.25">
      <c r="A210" s="1">
        <v>209</v>
      </c>
      <c r="B210" s="1"/>
      <c r="C210" s="1"/>
      <c r="D210" s="1"/>
      <c r="E210" s="1"/>
      <c r="F210" s="1"/>
      <c r="G210" s="1" t="s">
        <v>54</v>
      </c>
      <c r="H210" s="1"/>
      <c r="I210" s="1"/>
      <c r="J210" s="1"/>
      <c r="K210" s="1"/>
      <c r="L210" s="1"/>
      <c r="M210" s="1"/>
      <c r="N210" s="1"/>
      <c r="O210" s="1"/>
      <c r="P210" s="1"/>
      <c r="Q210" s="1"/>
      <c r="R210" s="1"/>
      <c r="S210" s="1"/>
      <c r="T210" s="1"/>
      <c r="U210" s="5">
        <f t="shared" si="69"/>
        <v>1</v>
      </c>
      <c r="V210" s="5">
        <f t="shared" si="70"/>
        <v>3</v>
      </c>
      <c r="W210" s="16"/>
      <c r="X210" s="5">
        <f t="shared" si="71"/>
        <v>0</v>
      </c>
      <c r="Y210" s="5">
        <f t="shared" si="72"/>
        <v>0</v>
      </c>
      <c r="Z210" s="5">
        <f t="shared" si="73"/>
        <v>0</v>
      </c>
      <c r="AA210" s="5">
        <f t="shared" si="74"/>
        <v>0</v>
      </c>
      <c r="AB210" s="5">
        <f t="shared" si="75"/>
        <v>0</v>
      </c>
      <c r="AC210" s="5">
        <f t="shared" si="76"/>
        <v>1</v>
      </c>
      <c r="AD210" s="5">
        <f t="shared" si="77"/>
        <v>0</v>
      </c>
      <c r="AE210" s="5">
        <f t="shared" si="78"/>
        <v>0</v>
      </c>
      <c r="AF210" s="5">
        <f t="shared" si="79"/>
        <v>0</v>
      </c>
      <c r="AG210" s="5">
        <f t="shared" si="80"/>
        <v>0</v>
      </c>
      <c r="AH210" s="5">
        <f t="shared" si="81"/>
        <v>0</v>
      </c>
      <c r="AI210" s="5">
        <f t="shared" si="82"/>
        <v>0</v>
      </c>
      <c r="AJ210" s="5">
        <f t="shared" si="83"/>
        <v>0</v>
      </c>
      <c r="AK210" s="5">
        <f t="shared" si="84"/>
        <v>0</v>
      </c>
      <c r="AL210" s="5">
        <f t="shared" si="85"/>
        <v>0</v>
      </c>
      <c r="AM210" s="5">
        <f t="shared" si="86"/>
        <v>0</v>
      </c>
      <c r="AN210" s="5">
        <f t="shared" si="87"/>
        <v>0</v>
      </c>
      <c r="AO210" s="5">
        <f t="shared" si="88"/>
        <v>0</v>
      </c>
      <c r="AR210" s="5">
        <f t="shared" si="89"/>
        <v>1</v>
      </c>
      <c r="AS210" s="5">
        <f t="shared" si="90"/>
        <v>1</v>
      </c>
      <c r="AT210" s="5" t="str">
        <f t="shared" si="91"/>
        <v>Correct</v>
      </c>
      <c r="AU210" s="5" t="s">
        <v>94</v>
      </c>
      <c r="AV210" s="5">
        <v>51</v>
      </c>
      <c r="AW210" s="5" t="s">
        <v>121</v>
      </c>
      <c r="AX210" s="5" t="s">
        <v>185</v>
      </c>
      <c r="AY210" s="5" t="s">
        <v>107</v>
      </c>
      <c r="AZ210" s="5" t="s">
        <v>98</v>
      </c>
      <c r="BA210" s="5" t="s">
        <v>80</v>
      </c>
      <c r="BB210" s="5" t="s">
        <v>126</v>
      </c>
      <c r="BC210" s="5" t="s">
        <v>100</v>
      </c>
      <c r="BD210" s="5" t="s">
        <v>101</v>
      </c>
      <c r="BE210" s="5" t="s">
        <v>102</v>
      </c>
      <c r="BF210" s="5"/>
      <c r="BG210" s="5" t="s">
        <v>102</v>
      </c>
      <c r="BH210" s="54"/>
    </row>
    <row r="211" spans="1:60" x14ac:dyDescent="0.25">
      <c r="A211" s="1">
        <v>210</v>
      </c>
      <c r="B211" s="1"/>
      <c r="C211" s="1"/>
      <c r="D211" s="1"/>
      <c r="E211" s="1"/>
      <c r="F211" s="1"/>
      <c r="G211" s="1"/>
      <c r="H211" s="1"/>
      <c r="I211" s="1"/>
      <c r="J211" s="1"/>
      <c r="K211" s="1"/>
      <c r="L211" s="1"/>
      <c r="M211" s="1"/>
      <c r="N211" s="1"/>
      <c r="O211" s="1"/>
      <c r="P211" s="1"/>
      <c r="Q211" s="1"/>
      <c r="R211" s="1"/>
      <c r="S211" s="1" t="s">
        <v>64</v>
      </c>
      <c r="T211" s="1"/>
      <c r="U211" s="5">
        <f t="shared" si="69"/>
        <v>1</v>
      </c>
      <c r="V211" s="5">
        <f t="shared" si="70"/>
        <v>3</v>
      </c>
      <c r="W211" s="16"/>
      <c r="X211" s="5">
        <f t="shared" si="71"/>
        <v>0</v>
      </c>
      <c r="Y211" s="5">
        <f t="shared" si="72"/>
        <v>0</v>
      </c>
      <c r="Z211" s="5">
        <f t="shared" si="73"/>
        <v>0</v>
      </c>
      <c r="AA211" s="5">
        <f t="shared" si="74"/>
        <v>0</v>
      </c>
      <c r="AB211" s="5">
        <f t="shared" si="75"/>
        <v>0</v>
      </c>
      <c r="AC211" s="5">
        <f t="shared" si="76"/>
        <v>0</v>
      </c>
      <c r="AD211" s="5">
        <f t="shared" si="77"/>
        <v>0</v>
      </c>
      <c r="AE211" s="5">
        <f t="shared" si="78"/>
        <v>0</v>
      </c>
      <c r="AF211" s="5">
        <f t="shared" si="79"/>
        <v>0</v>
      </c>
      <c r="AG211" s="5">
        <f t="shared" si="80"/>
        <v>0</v>
      </c>
      <c r="AH211" s="5">
        <f t="shared" si="81"/>
        <v>0</v>
      </c>
      <c r="AI211" s="5">
        <f t="shared" si="82"/>
        <v>0</v>
      </c>
      <c r="AJ211" s="5">
        <f t="shared" si="83"/>
        <v>0</v>
      </c>
      <c r="AK211" s="5">
        <f t="shared" si="84"/>
        <v>0</v>
      </c>
      <c r="AL211" s="5">
        <f t="shared" si="85"/>
        <v>0</v>
      </c>
      <c r="AM211" s="5">
        <f t="shared" si="86"/>
        <v>0</v>
      </c>
      <c r="AN211" s="5">
        <f t="shared" si="87"/>
        <v>0</v>
      </c>
      <c r="AO211" s="5">
        <f t="shared" si="88"/>
        <v>1</v>
      </c>
      <c r="AR211" s="5">
        <f t="shared" si="89"/>
        <v>1</v>
      </c>
      <c r="AS211" s="5">
        <f t="shared" si="90"/>
        <v>1</v>
      </c>
      <c r="AT211" s="5" t="str">
        <f t="shared" si="91"/>
        <v>Correct</v>
      </c>
      <c r="AU211" s="53" t="s">
        <v>105</v>
      </c>
      <c r="AV211" s="53">
        <v>46</v>
      </c>
      <c r="AW211" s="53" t="s">
        <v>121</v>
      </c>
      <c r="AX211" s="53" t="s">
        <v>180</v>
      </c>
      <c r="AY211" s="53" t="s">
        <v>107</v>
      </c>
      <c r="AZ211" s="53" t="s">
        <v>98</v>
      </c>
      <c r="BA211" s="53" t="s">
        <v>80</v>
      </c>
      <c r="BB211" s="53" t="s">
        <v>126</v>
      </c>
      <c r="BC211" s="53" t="s">
        <v>100</v>
      </c>
      <c r="BD211" s="53" t="s">
        <v>101</v>
      </c>
      <c r="BE211" s="53" t="s">
        <v>102</v>
      </c>
      <c r="BF211" s="53"/>
      <c r="BG211" s="53" t="s">
        <v>102</v>
      </c>
      <c r="BH211" s="55"/>
    </row>
    <row r="212" spans="1:60" x14ac:dyDescent="0.25">
      <c r="A212" s="1">
        <v>211</v>
      </c>
      <c r="B212" s="1"/>
      <c r="C212" s="1"/>
      <c r="D212" s="1" t="s">
        <v>52</v>
      </c>
      <c r="E212" s="1"/>
      <c r="F212" s="1"/>
      <c r="G212" s="1"/>
      <c r="H212" s="1"/>
      <c r="I212" s="1"/>
      <c r="J212" s="1"/>
      <c r="K212" s="1"/>
      <c r="L212" s="1"/>
      <c r="M212" s="1"/>
      <c r="N212" s="1"/>
      <c r="O212" s="1"/>
      <c r="P212" s="1"/>
      <c r="Q212" s="1"/>
      <c r="R212" s="1" t="s">
        <v>63</v>
      </c>
      <c r="S212" s="1"/>
      <c r="T212" s="1"/>
      <c r="U212" s="5">
        <f t="shared" si="69"/>
        <v>2</v>
      </c>
      <c r="V212" s="5">
        <f t="shared" si="70"/>
        <v>1.5</v>
      </c>
      <c r="W212" s="16"/>
      <c r="X212" s="5">
        <f t="shared" si="71"/>
        <v>0</v>
      </c>
      <c r="Y212" s="5">
        <f t="shared" si="72"/>
        <v>0</v>
      </c>
      <c r="Z212" s="5">
        <f t="shared" si="73"/>
        <v>1</v>
      </c>
      <c r="AA212" s="5">
        <f t="shared" si="74"/>
        <v>0</v>
      </c>
      <c r="AB212" s="5">
        <f t="shared" si="75"/>
        <v>0</v>
      </c>
      <c r="AC212" s="5">
        <f t="shared" si="76"/>
        <v>0</v>
      </c>
      <c r="AD212" s="5">
        <f t="shared" si="77"/>
        <v>0</v>
      </c>
      <c r="AE212" s="5">
        <f t="shared" si="78"/>
        <v>0</v>
      </c>
      <c r="AF212" s="5">
        <f t="shared" si="79"/>
        <v>0</v>
      </c>
      <c r="AG212" s="5">
        <f t="shared" si="80"/>
        <v>0</v>
      </c>
      <c r="AH212" s="5">
        <f t="shared" si="81"/>
        <v>0</v>
      </c>
      <c r="AI212" s="5">
        <f t="shared" si="82"/>
        <v>0</v>
      </c>
      <c r="AJ212" s="5">
        <f t="shared" si="83"/>
        <v>0</v>
      </c>
      <c r="AK212" s="5">
        <f t="shared" si="84"/>
        <v>0</v>
      </c>
      <c r="AL212" s="5">
        <f t="shared" si="85"/>
        <v>0</v>
      </c>
      <c r="AM212" s="5">
        <f t="shared" si="86"/>
        <v>0</v>
      </c>
      <c r="AN212" s="5">
        <f t="shared" si="87"/>
        <v>1</v>
      </c>
      <c r="AO212" s="5">
        <f t="shared" si="88"/>
        <v>0</v>
      </c>
      <c r="AR212" s="5">
        <f t="shared" si="89"/>
        <v>2</v>
      </c>
      <c r="AS212" s="5">
        <f t="shared" si="90"/>
        <v>2</v>
      </c>
      <c r="AT212" s="5" t="str">
        <f t="shared" si="91"/>
        <v>Correct</v>
      </c>
      <c r="AU212" s="5" t="s">
        <v>105</v>
      </c>
      <c r="AV212" s="5">
        <v>44</v>
      </c>
      <c r="AW212" s="5" t="s">
        <v>95</v>
      </c>
      <c r="AX212" s="5" t="s">
        <v>186</v>
      </c>
      <c r="AY212" s="5" t="s">
        <v>107</v>
      </c>
      <c r="AZ212" s="5"/>
      <c r="BA212" s="5" t="s">
        <v>80</v>
      </c>
      <c r="BB212" s="5" t="s">
        <v>126</v>
      </c>
      <c r="BC212" s="5" t="s">
        <v>100</v>
      </c>
      <c r="BD212" s="5" t="s">
        <v>101</v>
      </c>
      <c r="BE212" s="5" t="s">
        <v>102</v>
      </c>
      <c r="BF212" s="5"/>
      <c r="BG212" s="5" t="s">
        <v>102</v>
      </c>
      <c r="BH212" s="54"/>
    </row>
    <row r="213" spans="1:60" x14ac:dyDescent="0.25">
      <c r="A213" s="1">
        <v>212</v>
      </c>
      <c r="B213" s="1" t="s">
        <v>50</v>
      </c>
      <c r="C213" s="1"/>
      <c r="D213" s="1"/>
      <c r="E213" s="1" t="s">
        <v>20</v>
      </c>
      <c r="F213" s="1"/>
      <c r="G213" s="1"/>
      <c r="H213" s="1"/>
      <c r="I213" s="1"/>
      <c r="J213" s="1"/>
      <c r="K213" s="1"/>
      <c r="L213" s="1"/>
      <c r="M213" s="1"/>
      <c r="N213" s="1"/>
      <c r="O213" s="1"/>
      <c r="P213" s="1"/>
      <c r="Q213" s="1"/>
      <c r="R213" s="1"/>
      <c r="S213" s="1"/>
      <c r="T213" s="1"/>
      <c r="U213" s="5">
        <f t="shared" si="69"/>
        <v>2</v>
      </c>
      <c r="V213" s="5">
        <f t="shared" si="70"/>
        <v>1.5</v>
      </c>
      <c r="W213" s="16"/>
      <c r="X213" s="5">
        <f t="shared" si="71"/>
        <v>1</v>
      </c>
      <c r="Y213" s="5">
        <f t="shared" si="72"/>
        <v>0</v>
      </c>
      <c r="Z213" s="5">
        <f t="shared" si="73"/>
        <v>0</v>
      </c>
      <c r="AA213" s="5">
        <f t="shared" si="74"/>
        <v>1</v>
      </c>
      <c r="AB213" s="5">
        <f t="shared" si="75"/>
        <v>0</v>
      </c>
      <c r="AC213" s="5">
        <f t="shared" si="76"/>
        <v>0</v>
      </c>
      <c r="AD213" s="5">
        <f t="shared" si="77"/>
        <v>0</v>
      </c>
      <c r="AE213" s="5">
        <f t="shared" si="78"/>
        <v>0</v>
      </c>
      <c r="AF213" s="5">
        <f t="shared" si="79"/>
        <v>0</v>
      </c>
      <c r="AG213" s="5">
        <f t="shared" si="80"/>
        <v>0</v>
      </c>
      <c r="AH213" s="5">
        <f t="shared" si="81"/>
        <v>0</v>
      </c>
      <c r="AI213" s="5">
        <f t="shared" si="82"/>
        <v>0</v>
      </c>
      <c r="AJ213" s="5">
        <f t="shared" si="83"/>
        <v>0</v>
      </c>
      <c r="AK213" s="5">
        <f t="shared" si="84"/>
        <v>0</v>
      </c>
      <c r="AL213" s="5">
        <f t="shared" si="85"/>
        <v>0</v>
      </c>
      <c r="AM213" s="5">
        <f t="shared" si="86"/>
        <v>0</v>
      </c>
      <c r="AN213" s="5">
        <f t="shared" si="87"/>
        <v>0</v>
      </c>
      <c r="AO213" s="5">
        <f t="shared" si="88"/>
        <v>0</v>
      </c>
      <c r="AR213" s="5">
        <f t="shared" si="89"/>
        <v>2</v>
      </c>
      <c r="AS213" s="5">
        <f t="shared" si="90"/>
        <v>2</v>
      </c>
      <c r="AT213" s="5" t="str">
        <f t="shared" si="91"/>
        <v>Correct</v>
      </c>
      <c r="AU213" s="53" t="s">
        <v>94</v>
      </c>
      <c r="AV213" s="53">
        <v>32</v>
      </c>
      <c r="AW213" s="53" t="s">
        <v>121</v>
      </c>
      <c r="AX213" s="53" t="s">
        <v>178</v>
      </c>
      <c r="AY213" s="53" t="s">
        <v>107</v>
      </c>
      <c r="AZ213" s="53" t="s">
        <v>98</v>
      </c>
      <c r="BA213" s="53" t="s">
        <v>80</v>
      </c>
      <c r="BB213" s="53" t="s">
        <v>99</v>
      </c>
      <c r="BC213" s="53" t="s">
        <v>110</v>
      </c>
      <c r="BD213" s="53" t="s">
        <v>101</v>
      </c>
      <c r="BE213" s="53" t="s">
        <v>102</v>
      </c>
      <c r="BF213" s="53"/>
      <c r="BG213" s="53" t="s">
        <v>102</v>
      </c>
      <c r="BH213" s="55"/>
    </row>
    <row r="214" spans="1:60" x14ac:dyDescent="0.25">
      <c r="A214" s="1">
        <v>213</v>
      </c>
      <c r="B214" s="1" t="s">
        <v>50</v>
      </c>
      <c r="C214" s="1"/>
      <c r="D214" s="1"/>
      <c r="E214" s="1" t="s">
        <v>20</v>
      </c>
      <c r="F214" s="1"/>
      <c r="G214" s="1"/>
      <c r="H214" s="1"/>
      <c r="I214" s="1"/>
      <c r="J214" s="1"/>
      <c r="K214" s="1"/>
      <c r="L214" s="1" t="s">
        <v>59</v>
      </c>
      <c r="M214" s="1"/>
      <c r="N214" s="1"/>
      <c r="O214" s="1"/>
      <c r="P214" s="1"/>
      <c r="Q214" s="1"/>
      <c r="R214" s="1"/>
      <c r="S214" s="1"/>
      <c r="T214" s="1"/>
      <c r="U214" s="5">
        <f t="shared" si="69"/>
        <v>3</v>
      </c>
      <c r="V214" s="5">
        <f t="shared" si="70"/>
        <v>1</v>
      </c>
      <c r="W214" s="16"/>
      <c r="X214" s="5">
        <f t="shared" si="71"/>
        <v>1</v>
      </c>
      <c r="Y214" s="5">
        <f t="shared" si="72"/>
        <v>0</v>
      </c>
      <c r="Z214" s="5">
        <f t="shared" si="73"/>
        <v>0</v>
      </c>
      <c r="AA214" s="5">
        <f t="shared" si="74"/>
        <v>1</v>
      </c>
      <c r="AB214" s="5">
        <f t="shared" si="75"/>
        <v>0</v>
      </c>
      <c r="AC214" s="5">
        <f t="shared" si="76"/>
        <v>0</v>
      </c>
      <c r="AD214" s="5">
        <f t="shared" si="77"/>
        <v>0</v>
      </c>
      <c r="AE214" s="5">
        <f t="shared" si="78"/>
        <v>0</v>
      </c>
      <c r="AF214" s="5">
        <f t="shared" si="79"/>
        <v>0</v>
      </c>
      <c r="AG214" s="5">
        <f t="shared" si="80"/>
        <v>0</v>
      </c>
      <c r="AH214" s="5">
        <f t="shared" si="81"/>
        <v>1</v>
      </c>
      <c r="AI214" s="5">
        <f t="shared" si="82"/>
        <v>0</v>
      </c>
      <c r="AJ214" s="5">
        <f t="shared" si="83"/>
        <v>0</v>
      </c>
      <c r="AK214" s="5">
        <f t="shared" si="84"/>
        <v>0</v>
      </c>
      <c r="AL214" s="5">
        <f t="shared" si="85"/>
        <v>0</v>
      </c>
      <c r="AM214" s="5">
        <f t="shared" si="86"/>
        <v>0</v>
      </c>
      <c r="AN214" s="5">
        <f t="shared" si="87"/>
        <v>0</v>
      </c>
      <c r="AO214" s="5">
        <f t="shared" si="88"/>
        <v>0</v>
      </c>
      <c r="AR214" s="5">
        <f t="shared" si="89"/>
        <v>3</v>
      </c>
      <c r="AS214" s="5">
        <f t="shared" si="90"/>
        <v>3</v>
      </c>
      <c r="AT214" s="5" t="str">
        <f t="shared" si="91"/>
        <v>Correct</v>
      </c>
      <c r="AU214" s="5" t="s">
        <v>105</v>
      </c>
      <c r="AV214" s="5">
        <v>40</v>
      </c>
      <c r="AW214" s="5" t="s">
        <v>121</v>
      </c>
      <c r="AX214" s="5" t="s">
        <v>178</v>
      </c>
      <c r="AY214" s="5" t="s">
        <v>107</v>
      </c>
      <c r="AZ214" s="5"/>
      <c r="BA214" s="5" t="s">
        <v>80</v>
      </c>
      <c r="BB214" s="5" t="s">
        <v>99</v>
      </c>
      <c r="BC214" s="5" t="s">
        <v>100</v>
      </c>
      <c r="BD214" s="5" t="s">
        <v>101</v>
      </c>
      <c r="BE214" s="5" t="s">
        <v>102</v>
      </c>
      <c r="BF214" s="5"/>
      <c r="BG214" s="5" t="s">
        <v>102</v>
      </c>
      <c r="BH214" s="54"/>
    </row>
    <row r="215" spans="1:60" x14ac:dyDescent="0.25">
      <c r="A215" s="1">
        <v>214</v>
      </c>
      <c r="B215" s="1"/>
      <c r="C215" s="1" t="s">
        <v>51</v>
      </c>
      <c r="D215" s="1"/>
      <c r="E215" s="1"/>
      <c r="F215" s="1"/>
      <c r="G215" s="1"/>
      <c r="H215" s="1"/>
      <c r="I215" s="1"/>
      <c r="J215" s="1"/>
      <c r="K215" s="1"/>
      <c r="L215" s="1"/>
      <c r="M215" s="1"/>
      <c r="N215" s="1"/>
      <c r="O215" s="1"/>
      <c r="P215" s="1"/>
      <c r="Q215" s="1"/>
      <c r="R215" s="1"/>
      <c r="S215" s="1"/>
      <c r="T215" s="1"/>
      <c r="U215" s="5">
        <f t="shared" si="69"/>
        <v>1</v>
      </c>
      <c r="V215" s="5">
        <f t="shared" si="70"/>
        <v>3</v>
      </c>
      <c r="W215" s="16"/>
      <c r="X215" s="5">
        <f t="shared" si="71"/>
        <v>0</v>
      </c>
      <c r="Y215" s="5">
        <f t="shared" si="72"/>
        <v>1</v>
      </c>
      <c r="Z215" s="5">
        <f t="shared" si="73"/>
        <v>0</v>
      </c>
      <c r="AA215" s="5">
        <f t="shared" si="74"/>
        <v>0</v>
      </c>
      <c r="AB215" s="5">
        <f t="shared" si="75"/>
        <v>0</v>
      </c>
      <c r="AC215" s="5">
        <f t="shared" si="76"/>
        <v>0</v>
      </c>
      <c r="AD215" s="5">
        <f t="shared" si="77"/>
        <v>0</v>
      </c>
      <c r="AE215" s="5">
        <f t="shared" si="78"/>
        <v>0</v>
      </c>
      <c r="AF215" s="5">
        <f t="shared" si="79"/>
        <v>0</v>
      </c>
      <c r="AG215" s="5">
        <f t="shared" si="80"/>
        <v>0</v>
      </c>
      <c r="AH215" s="5">
        <f t="shared" si="81"/>
        <v>0</v>
      </c>
      <c r="AI215" s="5">
        <f t="shared" si="82"/>
        <v>0</v>
      </c>
      <c r="AJ215" s="5">
        <f t="shared" si="83"/>
        <v>0</v>
      </c>
      <c r="AK215" s="5">
        <f t="shared" si="84"/>
        <v>0</v>
      </c>
      <c r="AL215" s="5">
        <f t="shared" si="85"/>
        <v>0</v>
      </c>
      <c r="AM215" s="5">
        <f t="shared" si="86"/>
        <v>0</v>
      </c>
      <c r="AN215" s="5">
        <f t="shared" si="87"/>
        <v>0</v>
      </c>
      <c r="AO215" s="5">
        <f t="shared" si="88"/>
        <v>0</v>
      </c>
      <c r="AR215" s="5">
        <f t="shared" si="89"/>
        <v>1</v>
      </c>
      <c r="AS215" s="5">
        <f t="shared" si="90"/>
        <v>1</v>
      </c>
      <c r="AT215" s="5" t="str">
        <f t="shared" si="91"/>
        <v>Correct</v>
      </c>
      <c r="AU215" s="53" t="s">
        <v>94</v>
      </c>
      <c r="AV215" s="53">
        <v>37</v>
      </c>
      <c r="AW215" s="53" t="s">
        <v>121</v>
      </c>
      <c r="AX215" s="53" t="s">
        <v>178</v>
      </c>
      <c r="AY215" s="53" t="s">
        <v>107</v>
      </c>
      <c r="AZ215" s="53" t="s">
        <v>98</v>
      </c>
      <c r="BA215" s="53"/>
      <c r="BB215" s="53" t="s">
        <v>99</v>
      </c>
      <c r="BC215" s="53" t="s">
        <v>120</v>
      </c>
      <c r="BD215" s="53" t="s">
        <v>101</v>
      </c>
      <c r="BE215" s="53" t="s">
        <v>102</v>
      </c>
      <c r="BF215" s="53"/>
      <c r="BG215" s="53" t="s">
        <v>102</v>
      </c>
      <c r="BH215" s="55"/>
    </row>
    <row r="216" spans="1:60" x14ac:dyDescent="0.25">
      <c r="A216" s="1">
        <v>215</v>
      </c>
      <c r="B216" s="1"/>
      <c r="C216" s="1"/>
      <c r="D216" s="1"/>
      <c r="E216" s="1"/>
      <c r="F216" s="1" t="s">
        <v>53</v>
      </c>
      <c r="G216" s="1"/>
      <c r="H216" s="1"/>
      <c r="I216" s="1" t="s">
        <v>56</v>
      </c>
      <c r="J216" s="1"/>
      <c r="K216" s="1"/>
      <c r="L216" s="1"/>
      <c r="M216" s="1"/>
      <c r="N216" s="1"/>
      <c r="O216" s="1"/>
      <c r="P216" s="1"/>
      <c r="Q216" s="1"/>
      <c r="R216" s="1"/>
      <c r="S216" s="1"/>
      <c r="T216" s="1"/>
      <c r="U216" s="5">
        <f t="shared" si="69"/>
        <v>2</v>
      </c>
      <c r="V216" s="5">
        <f t="shared" si="70"/>
        <v>1.5</v>
      </c>
      <c r="W216" s="16"/>
      <c r="X216" s="5">
        <f t="shared" si="71"/>
        <v>0</v>
      </c>
      <c r="Y216" s="5">
        <f t="shared" si="72"/>
        <v>0</v>
      </c>
      <c r="Z216" s="5">
        <f t="shared" si="73"/>
        <v>0</v>
      </c>
      <c r="AA216" s="5">
        <f t="shared" si="74"/>
        <v>0</v>
      </c>
      <c r="AB216" s="5">
        <f t="shared" si="75"/>
        <v>1</v>
      </c>
      <c r="AC216" s="5">
        <f t="shared" si="76"/>
        <v>0</v>
      </c>
      <c r="AD216" s="5">
        <f t="shared" si="77"/>
        <v>0</v>
      </c>
      <c r="AE216" s="5">
        <f t="shared" si="78"/>
        <v>1</v>
      </c>
      <c r="AF216" s="5">
        <f t="shared" si="79"/>
        <v>0</v>
      </c>
      <c r="AG216" s="5">
        <f t="shared" si="80"/>
        <v>0</v>
      </c>
      <c r="AH216" s="5">
        <f t="shared" si="81"/>
        <v>0</v>
      </c>
      <c r="AI216" s="5">
        <f t="shared" si="82"/>
        <v>0</v>
      </c>
      <c r="AJ216" s="5">
        <f t="shared" si="83"/>
        <v>0</v>
      </c>
      <c r="AK216" s="5">
        <f t="shared" si="84"/>
        <v>0</v>
      </c>
      <c r="AL216" s="5">
        <f t="shared" si="85"/>
        <v>0</v>
      </c>
      <c r="AM216" s="5">
        <f t="shared" si="86"/>
        <v>0</v>
      </c>
      <c r="AN216" s="5">
        <f t="shared" si="87"/>
        <v>0</v>
      </c>
      <c r="AO216" s="5">
        <f t="shared" si="88"/>
        <v>0</v>
      </c>
      <c r="AR216" s="5">
        <f t="shared" si="89"/>
        <v>2</v>
      </c>
      <c r="AS216" s="5">
        <f t="shared" si="90"/>
        <v>2</v>
      </c>
      <c r="AT216" s="5" t="str">
        <f t="shared" si="91"/>
        <v>Correct</v>
      </c>
      <c r="AU216" s="5" t="s">
        <v>105</v>
      </c>
      <c r="AV216" s="5">
        <v>40</v>
      </c>
      <c r="AW216" s="5" t="s">
        <v>121</v>
      </c>
      <c r="AX216" s="5" t="s">
        <v>178</v>
      </c>
      <c r="AY216" s="5" t="s">
        <v>107</v>
      </c>
      <c r="AZ216" s="5" t="s">
        <v>98</v>
      </c>
      <c r="BA216" s="5" t="s">
        <v>80</v>
      </c>
      <c r="BB216" s="5" t="s">
        <v>99</v>
      </c>
      <c r="BC216" s="5" t="s">
        <v>100</v>
      </c>
      <c r="BD216" s="5" t="s">
        <v>101</v>
      </c>
      <c r="BE216" s="5" t="s">
        <v>102</v>
      </c>
      <c r="BF216" s="5"/>
      <c r="BG216" s="5" t="s">
        <v>102</v>
      </c>
      <c r="BH216" s="54"/>
    </row>
    <row r="217" spans="1:60" x14ac:dyDescent="0.25">
      <c r="A217" s="1">
        <v>216</v>
      </c>
      <c r="B217" s="1"/>
      <c r="C217" s="1"/>
      <c r="D217" s="1"/>
      <c r="E217" s="1"/>
      <c r="F217" s="1" t="s">
        <v>53</v>
      </c>
      <c r="G217" s="1"/>
      <c r="H217" s="1"/>
      <c r="I217" s="1"/>
      <c r="J217" s="1"/>
      <c r="K217" s="1"/>
      <c r="L217" s="1"/>
      <c r="M217" s="1"/>
      <c r="N217" s="1"/>
      <c r="O217" s="1"/>
      <c r="P217" s="1"/>
      <c r="Q217" s="1"/>
      <c r="R217" s="1"/>
      <c r="S217" s="1"/>
      <c r="T217" s="1"/>
      <c r="U217" s="5">
        <f t="shared" si="69"/>
        <v>1</v>
      </c>
      <c r="V217" s="5">
        <f t="shared" si="70"/>
        <v>3</v>
      </c>
      <c r="W217" s="16"/>
      <c r="X217" s="5">
        <f t="shared" si="71"/>
        <v>0</v>
      </c>
      <c r="Y217" s="5">
        <f t="shared" si="72"/>
        <v>0</v>
      </c>
      <c r="Z217" s="5">
        <f t="shared" si="73"/>
        <v>0</v>
      </c>
      <c r="AA217" s="5">
        <f t="shared" si="74"/>
        <v>0</v>
      </c>
      <c r="AB217" s="5">
        <f t="shared" si="75"/>
        <v>1</v>
      </c>
      <c r="AC217" s="5">
        <f t="shared" si="76"/>
        <v>0</v>
      </c>
      <c r="AD217" s="5">
        <f t="shared" si="77"/>
        <v>0</v>
      </c>
      <c r="AE217" s="5">
        <f t="shared" si="78"/>
        <v>0</v>
      </c>
      <c r="AF217" s="5">
        <f t="shared" si="79"/>
        <v>0</v>
      </c>
      <c r="AG217" s="5">
        <f t="shared" si="80"/>
        <v>0</v>
      </c>
      <c r="AH217" s="5">
        <f t="shared" si="81"/>
        <v>0</v>
      </c>
      <c r="AI217" s="5">
        <f t="shared" si="82"/>
        <v>0</v>
      </c>
      <c r="AJ217" s="5">
        <f t="shared" si="83"/>
        <v>0</v>
      </c>
      <c r="AK217" s="5">
        <f t="shared" si="84"/>
        <v>0</v>
      </c>
      <c r="AL217" s="5">
        <f t="shared" si="85"/>
        <v>0</v>
      </c>
      <c r="AM217" s="5">
        <f t="shared" si="86"/>
        <v>0</v>
      </c>
      <c r="AN217" s="5">
        <f t="shared" si="87"/>
        <v>0</v>
      </c>
      <c r="AO217" s="5">
        <f t="shared" si="88"/>
        <v>0</v>
      </c>
      <c r="AR217" s="5">
        <f t="shared" si="89"/>
        <v>1</v>
      </c>
      <c r="AS217" s="5">
        <f t="shared" si="90"/>
        <v>1</v>
      </c>
      <c r="AT217" s="5" t="str">
        <f t="shared" si="91"/>
        <v>Correct</v>
      </c>
      <c r="AU217" s="53" t="s">
        <v>94</v>
      </c>
      <c r="AV217" s="53">
        <v>39</v>
      </c>
      <c r="AW217" s="53" t="s">
        <v>121</v>
      </c>
      <c r="AX217" s="53" t="s">
        <v>178</v>
      </c>
      <c r="AY217" s="53" t="s">
        <v>97</v>
      </c>
      <c r="AZ217" s="53"/>
      <c r="BA217" s="53" t="s">
        <v>80</v>
      </c>
      <c r="BB217" s="53" t="s">
        <v>99</v>
      </c>
      <c r="BC217" s="53" t="s">
        <v>120</v>
      </c>
      <c r="BD217" s="53" t="s">
        <v>135</v>
      </c>
      <c r="BE217" s="53"/>
      <c r="BF217" s="53"/>
      <c r="BG217" s="53"/>
      <c r="BH217" s="55"/>
    </row>
    <row r="218" spans="1:60" x14ac:dyDescent="0.25">
      <c r="A218" s="1">
        <v>217</v>
      </c>
      <c r="B218" s="1"/>
      <c r="C218" s="1"/>
      <c r="D218" s="1"/>
      <c r="E218" s="1"/>
      <c r="F218" s="1"/>
      <c r="G218" s="1"/>
      <c r="H218" s="1"/>
      <c r="I218" s="1"/>
      <c r="J218" s="1"/>
      <c r="K218" s="1"/>
      <c r="L218" s="1" t="s">
        <v>59</v>
      </c>
      <c r="M218" s="1" t="s">
        <v>60</v>
      </c>
      <c r="N218" s="1"/>
      <c r="O218" s="1"/>
      <c r="P218" s="1"/>
      <c r="Q218" s="1"/>
      <c r="R218" s="1"/>
      <c r="S218" s="1"/>
      <c r="T218" s="1"/>
      <c r="U218" s="5">
        <f t="shared" si="69"/>
        <v>2</v>
      </c>
      <c r="V218" s="5">
        <f t="shared" si="70"/>
        <v>1.5</v>
      </c>
      <c r="W218" s="16"/>
      <c r="X218" s="5">
        <f t="shared" si="71"/>
        <v>0</v>
      </c>
      <c r="Y218" s="5">
        <f t="shared" si="72"/>
        <v>0</v>
      </c>
      <c r="Z218" s="5">
        <f t="shared" si="73"/>
        <v>0</v>
      </c>
      <c r="AA218" s="5">
        <f t="shared" si="74"/>
        <v>0</v>
      </c>
      <c r="AB218" s="5">
        <f t="shared" si="75"/>
        <v>0</v>
      </c>
      <c r="AC218" s="5">
        <f t="shared" si="76"/>
        <v>0</v>
      </c>
      <c r="AD218" s="5">
        <f t="shared" si="77"/>
        <v>0</v>
      </c>
      <c r="AE218" s="5">
        <f t="shared" si="78"/>
        <v>0</v>
      </c>
      <c r="AF218" s="5">
        <f t="shared" si="79"/>
        <v>0</v>
      </c>
      <c r="AG218" s="5">
        <f t="shared" si="80"/>
        <v>0</v>
      </c>
      <c r="AH218" s="5">
        <f t="shared" si="81"/>
        <v>1</v>
      </c>
      <c r="AI218" s="5">
        <f t="shared" si="82"/>
        <v>1</v>
      </c>
      <c r="AJ218" s="5">
        <f t="shared" si="83"/>
        <v>0</v>
      </c>
      <c r="AK218" s="5">
        <f t="shared" si="84"/>
        <v>0</v>
      </c>
      <c r="AL218" s="5">
        <f t="shared" si="85"/>
        <v>0</v>
      </c>
      <c r="AM218" s="5">
        <f t="shared" si="86"/>
        <v>0</v>
      </c>
      <c r="AN218" s="5">
        <f t="shared" si="87"/>
        <v>0</v>
      </c>
      <c r="AO218" s="5">
        <f t="shared" si="88"/>
        <v>0</v>
      </c>
      <c r="AR218" s="5">
        <f t="shared" si="89"/>
        <v>2</v>
      </c>
      <c r="AS218" s="5">
        <f t="shared" si="90"/>
        <v>2</v>
      </c>
      <c r="AT218" s="5" t="str">
        <f t="shared" si="91"/>
        <v>Correct</v>
      </c>
      <c r="AU218" s="5" t="s">
        <v>105</v>
      </c>
      <c r="AV218" s="5">
        <v>52</v>
      </c>
      <c r="AW218" s="5" t="s">
        <v>121</v>
      </c>
      <c r="AX218" s="5" t="s">
        <v>180</v>
      </c>
      <c r="AY218" s="5" t="s">
        <v>107</v>
      </c>
      <c r="AZ218" s="5" t="s">
        <v>98</v>
      </c>
      <c r="BA218" s="5" t="s">
        <v>80</v>
      </c>
      <c r="BB218" s="5" t="s">
        <v>126</v>
      </c>
      <c r="BC218" s="5" t="s">
        <v>100</v>
      </c>
      <c r="BD218" s="5" t="s">
        <v>101</v>
      </c>
      <c r="BE218" s="5" t="s">
        <v>102</v>
      </c>
      <c r="BF218" s="5"/>
      <c r="BG218" s="5" t="s">
        <v>102</v>
      </c>
      <c r="BH218" s="54"/>
    </row>
    <row r="219" spans="1:60" x14ac:dyDescent="0.25">
      <c r="A219" s="1">
        <v>218</v>
      </c>
      <c r="B219" s="1"/>
      <c r="C219" s="1"/>
      <c r="D219" s="1"/>
      <c r="E219" s="1"/>
      <c r="F219" s="1"/>
      <c r="G219" s="1" t="s">
        <v>54</v>
      </c>
      <c r="H219" s="1"/>
      <c r="I219" s="1" t="s">
        <v>56</v>
      </c>
      <c r="J219" s="1"/>
      <c r="K219" s="1"/>
      <c r="L219" s="1"/>
      <c r="M219" s="1"/>
      <c r="N219" s="1"/>
      <c r="O219" s="1"/>
      <c r="P219" s="1"/>
      <c r="Q219" s="1"/>
      <c r="R219" s="1"/>
      <c r="S219" s="1" t="s">
        <v>64</v>
      </c>
      <c r="T219" s="1"/>
      <c r="U219" s="5">
        <f t="shared" si="69"/>
        <v>3</v>
      </c>
      <c r="V219" s="5">
        <f t="shared" si="70"/>
        <v>1</v>
      </c>
      <c r="W219" s="16"/>
      <c r="X219" s="5">
        <f t="shared" si="71"/>
        <v>0</v>
      </c>
      <c r="Y219" s="5">
        <f t="shared" si="72"/>
        <v>0</v>
      </c>
      <c r="Z219" s="5">
        <f t="shared" si="73"/>
        <v>0</v>
      </c>
      <c r="AA219" s="5">
        <f t="shared" si="74"/>
        <v>0</v>
      </c>
      <c r="AB219" s="5">
        <f t="shared" si="75"/>
        <v>0</v>
      </c>
      <c r="AC219" s="5">
        <f t="shared" si="76"/>
        <v>1</v>
      </c>
      <c r="AD219" s="5">
        <f t="shared" si="77"/>
        <v>0</v>
      </c>
      <c r="AE219" s="5">
        <f t="shared" si="78"/>
        <v>1</v>
      </c>
      <c r="AF219" s="5">
        <f t="shared" si="79"/>
        <v>0</v>
      </c>
      <c r="AG219" s="5">
        <f t="shared" si="80"/>
        <v>0</v>
      </c>
      <c r="AH219" s="5">
        <f t="shared" si="81"/>
        <v>0</v>
      </c>
      <c r="AI219" s="5">
        <f t="shared" si="82"/>
        <v>0</v>
      </c>
      <c r="AJ219" s="5">
        <f t="shared" si="83"/>
        <v>0</v>
      </c>
      <c r="AK219" s="5">
        <f t="shared" si="84"/>
        <v>0</v>
      </c>
      <c r="AL219" s="5">
        <f t="shared" si="85"/>
        <v>0</v>
      </c>
      <c r="AM219" s="5">
        <f t="shared" si="86"/>
        <v>0</v>
      </c>
      <c r="AN219" s="5">
        <f t="shared" si="87"/>
        <v>0</v>
      </c>
      <c r="AO219" s="5">
        <f t="shared" si="88"/>
        <v>1</v>
      </c>
      <c r="AR219" s="5">
        <f t="shared" si="89"/>
        <v>3</v>
      </c>
      <c r="AS219" s="5">
        <f t="shared" si="90"/>
        <v>3</v>
      </c>
      <c r="AT219" s="5" t="str">
        <f t="shared" si="91"/>
        <v>Correct</v>
      </c>
      <c r="AU219" s="53" t="s">
        <v>94</v>
      </c>
      <c r="AV219" s="53">
        <v>39</v>
      </c>
      <c r="AW219" s="53" t="s">
        <v>121</v>
      </c>
      <c r="AX219" s="53" t="s">
        <v>187</v>
      </c>
      <c r="AY219" s="53" t="s">
        <v>107</v>
      </c>
      <c r="AZ219" s="53" t="s">
        <v>98</v>
      </c>
      <c r="BA219" s="53" t="s">
        <v>80</v>
      </c>
      <c r="BB219" s="53" t="s">
        <v>114</v>
      </c>
      <c r="BC219" s="53" t="s">
        <v>100</v>
      </c>
      <c r="BD219" s="53" t="s">
        <v>101</v>
      </c>
      <c r="BE219" s="53" t="s">
        <v>102</v>
      </c>
      <c r="BF219" s="53"/>
      <c r="BG219" s="53" t="s">
        <v>102</v>
      </c>
      <c r="BH219" s="55"/>
    </row>
    <row r="220" spans="1:60" x14ac:dyDescent="0.25">
      <c r="A220" s="1">
        <v>219</v>
      </c>
      <c r="B220" s="1"/>
      <c r="C220" s="1"/>
      <c r="D220" s="1"/>
      <c r="E220" s="1"/>
      <c r="F220" s="1"/>
      <c r="G220" s="1" t="s">
        <v>54</v>
      </c>
      <c r="H220" s="1"/>
      <c r="I220" s="1"/>
      <c r="J220" s="1"/>
      <c r="K220" s="1"/>
      <c r="L220" s="1" t="s">
        <v>59</v>
      </c>
      <c r="M220" s="1"/>
      <c r="N220" s="1"/>
      <c r="O220" s="1"/>
      <c r="P220" s="1"/>
      <c r="Q220" s="1"/>
      <c r="R220" s="1"/>
      <c r="S220" s="1" t="s">
        <v>64</v>
      </c>
      <c r="T220" s="1"/>
      <c r="U220" s="5">
        <f t="shared" si="69"/>
        <v>3</v>
      </c>
      <c r="V220" s="5">
        <f t="shared" si="70"/>
        <v>1</v>
      </c>
      <c r="W220" s="16"/>
      <c r="X220" s="5">
        <f t="shared" si="71"/>
        <v>0</v>
      </c>
      <c r="Y220" s="5">
        <f t="shared" si="72"/>
        <v>0</v>
      </c>
      <c r="Z220" s="5">
        <f t="shared" si="73"/>
        <v>0</v>
      </c>
      <c r="AA220" s="5">
        <f t="shared" si="74"/>
        <v>0</v>
      </c>
      <c r="AB220" s="5">
        <f t="shared" si="75"/>
        <v>0</v>
      </c>
      <c r="AC220" s="5">
        <f t="shared" si="76"/>
        <v>1</v>
      </c>
      <c r="AD220" s="5">
        <f t="shared" si="77"/>
        <v>0</v>
      </c>
      <c r="AE220" s="5">
        <f t="shared" si="78"/>
        <v>0</v>
      </c>
      <c r="AF220" s="5">
        <f t="shared" si="79"/>
        <v>0</v>
      </c>
      <c r="AG220" s="5">
        <f t="shared" si="80"/>
        <v>0</v>
      </c>
      <c r="AH220" s="5">
        <f t="shared" si="81"/>
        <v>1</v>
      </c>
      <c r="AI220" s="5">
        <f t="shared" si="82"/>
        <v>0</v>
      </c>
      <c r="AJ220" s="5">
        <f t="shared" si="83"/>
        <v>0</v>
      </c>
      <c r="AK220" s="5">
        <f t="shared" si="84"/>
        <v>0</v>
      </c>
      <c r="AL220" s="5">
        <f t="shared" si="85"/>
        <v>0</v>
      </c>
      <c r="AM220" s="5">
        <f t="shared" si="86"/>
        <v>0</v>
      </c>
      <c r="AN220" s="5">
        <f t="shared" si="87"/>
        <v>0</v>
      </c>
      <c r="AO220" s="5">
        <f t="shared" si="88"/>
        <v>1</v>
      </c>
      <c r="AR220" s="5">
        <f t="shared" si="89"/>
        <v>3</v>
      </c>
      <c r="AS220" s="5">
        <f t="shared" si="90"/>
        <v>3</v>
      </c>
      <c r="AT220" s="5" t="str">
        <f t="shared" si="91"/>
        <v>Correct</v>
      </c>
      <c r="AU220" s="5" t="s">
        <v>94</v>
      </c>
      <c r="AV220" s="5">
        <v>18</v>
      </c>
      <c r="AW220" s="5" t="s">
        <v>121</v>
      </c>
      <c r="AX220" s="5" t="s">
        <v>184</v>
      </c>
      <c r="AY220" s="5" t="s">
        <v>107</v>
      </c>
      <c r="AZ220" s="5" t="s">
        <v>98</v>
      </c>
      <c r="BA220" s="5"/>
      <c r="BB220" s="5" t="s">
        <v>99</v>
      </c>
      <c r="BC220" s="5" t="s">
        <v>103</v>
      </c>
      <c r="BD220" s="5" t="s">
        <v>135</v>
      </c>
      <c r="BE220" s="5" t="s">
        <v>102</v>
      </c>
      <c r="BF220" s="5"/>
      <c r="BG220" s="5" t="s">
        <v>102</v>
      </c>
      <c r="BH220" s="54"/>
    </row>
    <row r="221" spans="1:60" x14ac:dyDescent="0.25">
      <c r="A221" s="1">
        <v>220</v>
      </c>
      <c r="B221" s="1"/>
      <c r="C221" s="1"/>
      <c r="D221" s="1"/>
      <c r="E221" s="1"/>
      <c r="F221" s="1"/>
      <c r="G221" s="1"/>
      <c r="H221" s="1"/>
      <c r="I221" s="1" t="s">
        <v>56</v>
      </c>
      <c r="J221" s="1"/>
      <c r="K221" s="1"/>
      <c r="L221" s="1"/>
      <c r="M221" s="1"/>
      <c r="N221" s="1"/>
      <c r="O221" s="1"/>
      <c r="P221" s="1"/>
      <c r="Q221" s="1"/>
      <c r="R221" s="1"/>
      <c r="S221" s="1" t="s">
        <v>64</v>
      </c>
      <c r="T221" s="1"/>
      <c r="U221" s="5">
        <f t="shared" si="69"/>
        <v>2</v>
      </c>
      <c r="V221" s="5">
        <f t="shared" si="70"/>
        <v>1.5</v>
      </c>
      <c r="W221" s="16"/>
      <c r="X221" s="5">
        <f t="shared" si="71"/>
        <v>0</v>
      </c>
      <c r="Y221" s="5">
        <f t="shared" si="72"/>
        <v>0</v>
      </c>
      <c r="Z221" s="5">
        <f t="shared" si="73"/>
        <v>0</v>
      </c>
      <c r="AA221" s="5">
        <f t="shared" si="74"/>
        <v>0</v>
      </c>
      <c r="AB221" s="5">
        <f t="shared" si="75"/>
        <v>0</v>
      </c>
      <c r="AC221" s="5">
        <f t="shared" si="76"/>
        <v>0</v>
      </c>
      <c r="AD221" s="5">
        <f t="shared" si="77"/>
        <v>0</v>
      </c>
      <c r="AE221" s="5">
        <f t="shared" si="78"/>
        <v>1</v>
      </c>
      <c r="AF221" s="5">
        <f t="shared" si="79"/>
        <v>0</v>
      </c>
      <c r="AG221" s="5">
        <f t="shared" si="80"/>
        <v>0</v>
      </c>
      <c r="AH221" s="5">
        <f t="shared" si="81"/>
        <v>0</v>
      </c>
      <c r="AI221" s="5">
        <f t="shared" si="82"/>
        <v>0</v>
      </c>
      <c r="AJ221" s="5">
        <f t="shared" si="83"/>
        <v>0</v>
      </c>
      <c r="AK221" s="5">
        <f t="shared" si="84"/>
        <v>0</v>
      </c>
      <c r="AL221" s="5">
        <f t="shared" si="85"/>
        <v>0</v>
      </c>
      <c r="AM221" s="5">
        <f t="shared" si="86"/>
        <v>0</v>
      </c>
      <c r="AN221" s="5">
        <f t="shared" si="87"/>
        <v>0</v>
      </c>
      <c r="AO221" s="5">
        <f t="shared" si="88"/>
        <v>1</v>
      </c>
      <c r="AR221" s="5">
        <f t="shared" si="89"/>
        <v>2</v>
      </c>
      <c r="AS221" s="5">
        <f t="shared" si="90"/>
        <v>2</v>
      </c>
      <c r="AT221" s="5" t="str">
        <f t="shared" si="91"/>
        <v>Correct</v>
      </c>
      <c r="AU221" s="53" t="s">
        <v>94</v>
      </c>
      <c r="AV221" s="53">
        <v>47</v>
      </c>
      <c r="AW221" s="53" t="s">
        <v>121</v>
      </c>
      <c r="AX221" s="53" t="s">
        <v>184</v>
      </c>
      <c r="AY221" s="53" t="s">
        <v>107</v>
      </c>
      <c r="AZ221" s="53" t="s">
        <v>98</v>
      </c>
      <c r="BA221" s="53" t="s">
        <v>80</v>
      </c>
      <c r="BB221" s="53" t="s">
        <v>126</v>
      </c>
      <c r="BC221" s="53" t="s">
        <v>110</v>
      </c>
      <c r="BD221" s="53" t="s">
        <v>101</v>
      </c>
      <c r="BE221" s="53" t="s">
        <v>102</v>
      </c>
      <c r="BF221" s="53"/>
      <c r="BG221" s="53" t="s">
        <v>102</v>
      </c>
      <c r="BH221" s="55"/>
    </row>
    <row r="222" spans="1:60" x14ac:dyDescent="0.25">
      <c r="A222" s="1">
        <v>221</v>
      </c>
      <c r="B222" s="1"/>
      <c r="C222" s="1" t="s">
        <v>51</v>
      </c>
      <c r="D222" s="1"/>
      <c r="E222" s="1"/>
      <c r="F222" s="1"/>
      <c r="G222" s="1" t="s">
        <v>54</v>
      </c>
      <c r="H222" s="1"/>
      <c r="I222" s="1" t="s">
        <v>56</v>
      </c>
      <c r="J222" s="1"/>
      <c r="K222" s="1"/>
      <c r="L222" s="1"/>
      <c r="M222" s="1"/>
      <c r="N222" s="1"/>
      <c r="O222" s="1"/>
      <c r="P222" s="1"/>
      <c r="Q222" s="1"/>
      <c r="R222" s="1" t="s">
        <v>63</v>
      </c>
      <c r="S222" s="1" t="s">
        <v>64</v>
      </c>
      <c r="T222" s="1"/>
      <c r="U222" s="5">
        <f t="shared" si="69"/>
        <v>5</v>
      </c>
      <c r="V222" s="5">
        <f t="shared" si="70"/>
        <v>0.6</v>
      </c>
      <c r="W222" s="16"/>
      <c r="X222" s="5">
        <f t="shared" si="71"/>
        <v>0</v>
      </c>
      <c r="Y222" s="5">
        <f t="shared" si="72"/>
        <v>0.6</v>
      </c>
      <c r="Z222" s="5">
        <f t="shared" si="73"/>
        <v>0</v>
      </c>
      <c r="AA222" s="5">
        <f t="shared" si="74"/>
        <v>0</v>
      </c>
      <c r="AB222" s="5">
        <f t="shared" si="75"/>
        <v>0</v>
      </c>
      <c r="AC222" s="5">
        <f t="shared" si="76"/>
        <v>0.6</v>
      </c>
      <c r="AD222" s="5">
        <f t="shared" si="77"/>
        <v>0</v>
      </c>
      <c r="AE222" s="5">
        <f t="shared" si="78"/>
        <v>0.6</v>
      </c>
      <c r="AF222" s="5">
        <f t="shared" si="79"/>
        <v>0</v>
      </c>
      <c r="AG222" s="5">
        <f t="shared" si="80"/>
        <v>0</v>
      </c>
      <c r="AH222" s="5">
        <f t="shared" si="81"/>
        <v>0</v>
      </c>
      <c r="AI222" s="5">
        <f t="shared" si="82"/>
        <v>0</v>
      </c>
      <c r="AJ222" s="5">
        <f t="shared" si="83"/>
        <v>0</v>
      </c>
      <c r="AK222" s="5">
        <f t="shared" si="84"/>
        <v>0</v>
      </c>
      <c r="AL222" s="5">
        <f t="shared" si="85"/>
        <v>0</v>
      </c>
      <c r="AM222" s="5">
        <f t="shared" si="86"/>
        <v>0</v>
      </c>
      <c r="AN222" s="5">
        <f t="shared" si="87"/>
        <v>0.6</v>
      </c>
      <c r="AO222" s="5">
        <f t="shared" si="88"/>
        <v>0.6</v>
      </c>
      <c r="AR222" s="5">
        <f t="shared" si="89"/>
        <v>3</v>
      </c>
      <c r="AS222" s="5">
        <f t="shared" si="90"/>
        <v>5</v>
      </c>
      <c r="AT222" s="5" t="str">
        <f t="shared" si="91"/>
        <v>Correct</v>
      </c>
      <c r="AU222" s="5" t="s">
        <v>105</v>
      </c>
      <c r="AV222" s="5">
        <v>47</v>
      </c>
      <c r="AW222" s="5" t="s">
        <v>121</v>
      </c>
      <c r="AX222" s="5" t="s">
        <v>188</v>
      </c>
      <c r="AY222" s="5" t="s">
        <v>107</v>
      </c>
      <c r="AZ222" s="5" t="s">
        <v>98</v>
      </c>
      <c r="BA222" s="5" t="s">
        <v>80</v>
      </c>
      <c r="BB222" s="5" t="s">
        <v>126</v>
      </c>
      <c r="BC222" s="5" t="s">
        <v>100</v>
      </c>
      <c r="BD222" s="5" t="s">
        <v>101</v>
      </c>
      <c r="BE222" s="5" t="s">
        <v>102</v>
      </c>
      <c r="BF222" s="5"/>
      <c r="BG222" s="5" t="s">
        <v>102</v>
      </c>
      <c r="BH222" s="54"/>
    </row>
    <row r="223" spans="1:60" x14ac:dyDescent="0.25">
      <c r="A223" s="1">
        <v>222</v>
      </c>
      <c r="B223" s="1" t="s">
        <v>50</v>
      </c>
      <c r="C223" s="1"/>
      <c r="D223" s="1"/>
      <c r="E223" s="1"/>
      <c r="F223" s="1"/>
      <c r="G223" s="1"/>
      <c r="H223" s="1"/>
      <c r="I223" s="1" t="s">
        <v>56</v>
      </c>
      <c r="J223" s="1"/>
      <c r="K223" s="1"/>
      <c r="L223" s="1"/>
      <c r="M223" s="1"/>
      <c r="N223" s="1"/>
      <c r="O223" s="1"/>
      <c r="P223" s="1"/>
      <c r="Q223" s="1"/>
      <c r="R223" s="1"/>
      <c r="S223" s="1" t="s">
        <v>64</v>
      </c>
      <c r="T223" s="1"/>
      <c r="U223" s="5">
        <f t="shared" si="69"/>
        <v>3</v>
      </c>
      <c r="V223" s="5">
        <f t="shared" si="70"/>
        <v>1</v>
      </c>
      <c r="W223" s="16"/>
      <c r="X223" s="5">
        <f t="shared" si="71"/>
        <v>1</v>
      </c>
      <c r="Y223" s="5">
        <f t="shared" si="72"/>
        <v>0</v>
      </c>
      <c r="Z223" s="5">
        <f t="shared" si="73"/>
        <v>0</v>
      </c>
      <c r="AA223" s="5">
        <f t="shared" si="74"/>
        <v>0</v>
      </c>
      <c r="AB223" s="5">
        <f t="shared" si="75"/>
        <v>0</v>
      </c>
      <c r="AC223" s="5">
        <f t="shared" si="76"/>
        <v>0</v>
      </c>
      <c r="AD223" s="5">
        <f t="shared" si="77"/>
        <v>0</v>
      </c>
      <c r="AE223" s="5">
        <f t="shared" si="78"/>
        <v>1</v>
      </c>
      <c r="AF223" s="5">
        <f t="shared" si="79"/>
        <v>0</v>
      </c>
      <c r="AG223" s="5">
        <f t="shared" si="80"/>
        <v>0</v>
      </c>
      <c r="AH223" s="5">
        <f t="shared" si="81"/>
        <v>0</v>
      </c>
      <c r="AI223" s="5">
        <f t="shared" si="82"/>
        <v>0</v>
      </c>
      <c r="AJ223" s="5">
        <f t="shared" si="83"/>
        <v>0</v>
      </c>
      <c r="AK223" s="5">
        <f t="shared" si="84"/>
        <v>0</v>
      </c>
      <c r="AL223" s="5">
        <f t="shared" si="85"/>
        <v>0</v>
      </c>
      <c r="AM223" s="5">
        <f t="shared" si="86"/>
        <v>0</v>
      </c>
      <c r="AN223" s="5">
        <f t="shared" si="87"/>
        <v>0</v>
      </c>
      <c r="AO223" s="5">
        <f t="shared" si="88"/>
        <v>1</v>
      </c>
      <c r="AR223" s="5">
        <f t="shared" si="89"/>
        <v>3</v>
      </c>
      <c r="AS223" s="5">
        <f t="shared" si="90"/>
        <v>3</v>
      </c>
      <c r="AT223" s="5" t="str">
        <f t="shared" si="91"/>
        <v>Correct</v>
      </c>
      <c r="AU223" s="53" t="s">
        <v>105</v>
      </c>
      <c r="AV223" s="53">
        <v>47</v>
      </c>
      <c r="AW223" s="53" t="s">
        <v>121</v>
      </c>
      <c r="AX223" s="53" t="s">
        <v>184</v>
      </c>
      <c r="AY223" s="53" t="s">
        <v>107</v>
      </c>
      <c r="AZ223" s="53" t="s">
        <v>98</v>
      </c>
      <c r="BA223" s="53" t="s">
        <v>80</v>
      </c>
      <c r="BB223" s="53" t="s">
        <v>126</v>
      </c>
      <c r="BC223" s="53" t="s">
        <v>100</v>
      </c>
      <c r="BD223" s="53" t="s">
        <v>101</v>
      </c>
      <c r="BE223" s="53" t="s">
        <v>102</v>
      </c>
      <c r="BF223" s="53"/>
      <c r="BG223" s="53" t="s">
        <v>102</v>
      </c>
      <c r="BH223" s="55"/>
    </row>
    <row r="224" spans="1:60" x14ac:dyDescent="0.25">
      <c r="A224" s="1">
        <v>223</v>
      </c>
      <c r="B224" s="1"/>
      <c r="C224" s="1" t="s">
        <v>51</v>
      </c>
      <c r="D224" s="1"/>
      <c r="E224" s="1"/>
      <c r="F224" s="1"/>
      <c r="G224" s="1"/>
      <c r="H224" s="1"/>
      <c r="I224" s="1" t="s">
        <v>56</v>
      </c>
      <c r="J224" s="1"/>
      <c r="K224" s="1"/>
      <c r="L224" s="1"/>
      <c r="M224" s="1"/>
      <c r="N224" s="1"/>
      <c r="O224" s="1"/>
      <c r="P224" s="1"/>
      <c r="Q224" s="1"/>
      <c r="R224" s="1"/>
      <c r="S224" s="1" t="s">
        <v>64</v>
      </c>
      <c r="T224" s="1"/>
      <c r="U224" s="5">
        <f t="shared" si="69"/>
        <v>3</v>
      </c>
      <c r="V224" s="5">
        <f t="shared" si="70"/>
        <v>1</v>
      </c>
      <c r="W224" s="16"/>
      <c r="X224" s="5">
        <f t="shared" si="71"/>
        <v>0</v>
      </c>
      <c r="Y224" s="5">
        <f t="shared" si="72"/>
        <v>1</v>
      </c>
      <c r="Z224" s="5">
        <f t="shared" si="73"/>
        <v>0</v>
      </c>
      <c r="AA224" s="5">
        <f t="shared" si="74"/>
        <v>0</v>
      </c>
      <c r="AB224" s="5">
        <f t="shared" si="75"/>
        <v>0</v>
      </c>
      <c r="AC224" s="5">
        <f t="shared" si="76"/>
        <v>0</v>
      </c>
      <c r="AD224" s="5">
        <f t="shared" si="77"/>
        <v>0</v>
      </c>
      <c r="AE224" s="5">
        <f t="shared" si="78"/>
        <v>1</v>
      </c>
      <c r="AF224" s="5">
        <f t="shared" si="79"/>
        <v>0</v>
      </c>
      <c r="AG224" s="5">
        <f t="shared" si="80"/>
        <v>0</v>
      </c>
      <c r="AH224" s="5">
        <f t="shared" si="81"/>
        <v>0</v>
      </c>
      <c r="AI224" s="5">
        <f t="shared" si="82"/>
        <v>0</v>
      </c>
      <c r="AJ224" s="5">
        <f t="shared" si="83"/>
        <v>0</v>
      </c>
      <c r="AK224" s="5">
        <f t="shared" si="84"/>
        <v>0</v>
      </c>
      <c r="AL224" s="5">
        <f t="shared" si="85"/>
        <v>0</v>
      </c>
      <c r="AM224" s="5">
        <f t="shared" si="86"/>
        <v>0</v>
      </c>
      <c r="AN224" s="5">
        <f t="shared" si="87"/>
        <v>0</v>
      </c>
      <c r="AO224" s="5">
        <f t="shared" si="88"/>
        <v>1</v>
      </c>
      <c r="AR224" s="5">
        <f t="shared" si="89"/>
        <v>3</v>
      </c>
      <c r="AS224" s="5">
        <f t="shared" si="90"/>
        <v>3</v>
      </c>
      <c r="AT224" s="5" t="str">
        <f t="shared" si="91"/>
        <v>Correct</v>
      </c>
      <c r="AU224" s="5" t="s">
        <v>94</v>
      </c>
      <c r="AV224" s="5">
        <v>35</v>
      </c>
      <c r="AW224" s="5" t="s">
        <v>121</v>
      </c>
      <c r="AX224" s="5" t="s">
        <v>184</v>
      </c>
      <c r="AY224" s="5" t="s">
        <v>107</v>
      </c>
      <c r="AZ224" s="5" t="s">
        <v>98</v>
      </c>
      <c r="BA224" s="5" t="s">
        <v>80</v>
      </c>
      <c r="BB224" s="5" t="s">
        <v>126</v>
      </c>
      <c r="BC224" s="5" t="s">
        <v>100</v>
      </c>
      <c r="BD224" s="5" t="s">
        <v>101</v>
      </c>
      <c r="BE224" s="5" t="s">
        <v>102</v>
      </c>
      <c r="BF224" s="5"/>
      <c r="BG224" s="5" t="s">
        <v>102</v>
      </c>
      <c r="BH224" s="54"/>
    </row>
    <row r="225" spans="1:60" x14ac:dyDescent="0.25">
      <c r="A225" s="1">
        <v>224</v>
      </c>
      <c r="B225" s="1"/>
      <c r="C225" s="1" t="s">
        <v>51</v>
      </c>
      <c r="D225" s="1" t="s">
        <v>52</v>
      </c>
      <c r="E225" s="1"/>
      <c r="F225" s="1"/>
      <c r="G225" s="1"/>
      <c r="H225" s="1"/>
      <c r="I225" s="1"/>
      <c r="J225" s="1"/>
      <c r="K225" s="1"/>
      <c r="L225" s="1"/>
      <c r="M225" s="1"/>
      <c r="N225" s="1"/>
      <c r="O225" s="1"/>
      <c r="P225" s="1"/>
      <c r="Q225" s="1"/>
      <c r="R225" s="1"/>
      <c r="S225" s="1" t="s">
        <v>64</v>
      </c>
      <c r="T225" s="1"/>
      <c r="U225" s="5">
        <f t="shared" si="69"/>
        <v>3</v>
      </c>
      <c r="V225" s="5">
        <f t="shared" si="70"/>
        <v>1</v>
      </c>
      <c r="W225" s="16"/>
      <c r="X225" s="5">
        <f t="shared" si="71"/>
        <v>0</v>
      </c>
      <c r="Y225" s="5">
        <f t="shared" si="72"/>
        <v>1</v>
      </c>
      <c r="Z225" s="5">
        <f t="shared" si="73"/>
        <v>1</v>
      </c>
      <c r="AA225" s="5">
        <f t="shared" si="74"/>
        <v>0</v>
      </c>
      <c r="AB225" s="5">
        <f t="shared" si="75"/>
        <v>0</v>
      </c>
      <c r="AC225" s="5">
        <f t="shared" si="76"/>
        <v>0</v>
      </c>
      <c r="AD225" s="5">
        <f t="shared" si="77"/>
        <v>0</v>
      </c>
      <c r="AE225" s="5">
        <f t="shared" si="78"/>
        <v>0</v>
      </c>
      <c r="AF225" s="5">
        <f t="shared" si="79"/>
        <v>0</v>
      </c>
      <c r="AG225" s="5">
        <f t="shared" si="80"/>
        <v>0</v>
      </c>
      <c r="AH225" s="5">
        <f t="shared" si="81"/>
        <v>0</v>
      </c>
      <c r="AI225" s="5">
        <f t="shared" si="82"/>
        <v>0</v>
      </c>
      <c r="AJ225" s="5">
        <f t="shared" si="83"/>
        <v>0</v>
      </c>
      <c r="AK225" s="5">
        <f t="shared" si="84"/>
        <v>0</v>
      </c>
      <c r="AL225" s="5">
        <f t="shared" si="85"/>
        <v>0</v>
      </c>
      <c r="AM225" s="5">
        <f t="shared" si="86"/>
        <v>0</v>
      </c>
      <c r="AN225" s="5">
        <f t="shared" si="87"/>
        <v>0</v>
      </c>
      <c r="AO225" s="5">
        <f t="shared" si="88"/>
        <v>1</v>
      </c>
      <c r="AR225" s="5">
        <f t="shared" si="89"/>
        <v>3</v>
      </c>
      <c r="AS225" s="5">
        <f t="shared" si="90"/>
        <v>3</v>
      </c>
      <c r="AT225" s="5" t="str">
        <f t="shared" si="91"/>
        <v>Correct</v>
      </c>
      <c r="AU225" s="53" t="s">
        <v>94</v>
      </c>
      <c r="AV225" s="53">
        <v>18</v>
      </c>
      <c r="AW225" s="53" t="s">
        <v>121</v>
      </c>
      <c r="AX225" s="53" t="s">
        <v>178</v>
      </c>
      <c r="AY225" s="53" t="s">
        <v>107</v>
      </c>
      <c r="AZ225" s="53" t="s">
        <v>98</v>
      </c>
      <c r="BA225" s="53" t="s">
        <v>80</v>
      </c>
      <c r="BB225" s="53" t="s">
        <v>126</v>
      </c>
      <c r="BC225" s="53" t="s">
        <v>133</v>
      </c>
      <c r="BD225" s="53" t="s">
        <v>136</v>
      </c>
      <c r="BE225" s="53" t="s">
        <v>102</v>
      </c>
      <c r="BF225" s="53"/>
      <c r="BG225" s="53" t="s">
        <v>102</v>
      </c>
      <c r="BH225" s="55"/>
    </row>
    <row r="226" spans="1:60" x14ac:dyDescent="0.25">
      <c r="A226" s="1">
        <v>225</v>
      </c>
      <c r="B226" s="1" t="s">
        <v>50</v>
      </c>
      <c r="C226" s="1" t="s">
        <v>51</v>
      </c>
      <c r="D226" s="1"/>
      <c r="E226" s="1"/>
      <c r="F226" s="1"/>
      <c r="G226" s="1"/>
      <c r="H226" s="1"/>
      <c r="I226" s="1"/>
      <c r="J226" s="1"/>
      <c r="K226" s="1"/>
      <c r="L226" s="1"/>
      <c r="M226" s="1"/>
      <c r="N226" s="1"/>
      <c r="O226" s="1"/>
      <c r="P226" s="1"/>
      <c r="Q226" s="1"/>
      <c r="R226" s="1"/>
      <c r="S226" s="1" t="s">
        <v>64</v>
      </c>
      <c r="T226" s="1"/>
      <c r="U226" s="5">
        <f t="shared" si="69"/>
        <v>3</v>
      </c>
      <c r="V226" s="5">
        <f t="shared" si="70"/>
        <v>1</v>
      </c>
      <c r="W226" s="16"/>
      <c r="X226" s="5">
        <f t="shared" si="71"/>
        <v>1</v>
      </c>
      <c r="Y226" s="5">
        <f t="shared" si="72"/>
        <v>1</v>
      </c>
      <c r="Z226" s="5">
        <f t="shared" si="73"/>
        <v>0</v>
      </c>
      <c r="AA226" s="5">
        <f t="shared" si="74"/>
        <v>0</v>
      </c>
      <c r="AB226" s="5">
        <f t="shared" si="75"/>
        <v>0</v>
      </c>
      <c r="AC226" s="5">
        <f t="shared" si="76"/>
        <v>0</v>
      </c>
      <c r="AD226" s="5">
        <f t="shared" si="77"/>
        <v>0</v>
      </c>
      <c r="AE226" s="5">
        <f t="shared" si="78"/>
        <v>0</v>
      </c>
      <c r="AF226" s="5">
        <f t="shared" si="79"/>
        <v>0</v>
      </c>
      <c r="AG226" s="5">
        <f t="shared" si="80"/>
        <v>0</v>
      </c>
      <c r="AH226" s="5">
        <f t="shared" si="81"/>
        <v>0</v>
      </c>
      <c r="AI226" s="5">
        <f t="shared" si="82"/>
        <v>0</v>
      </c>
      <c r="AJ226" s="5">
        <f t="shared" si="83"/>
        <v>0</v>
      </c>
      <c r="AK226" s="5">
        <f t="shared" si="84"/>
        <v>0</v>
      </c>
      <c r="AL226" s="5">
        <f t="shared" si="85"/>
        <v>0</v>
      </c>
      <c r="AM226" s="5">
        <f t="shared" si="86"/>
        <v>0</v>
      </c>
      <c r="AN226" s="5">
        <f t="shared" si="87"/>
        <v>0</v>
      </c>
      <c r="AO226" s="5">
        <f t="shared" si="88"/>
        <v>1</v>
      </c>
      <c r="AR226" s="5">
        <f t="shared" si="89"/>
        <v>3</v>
      </c>
      <c r="AS226" s="5">
        <f t="shared" si="90"/>
        <v>3</v>
      </c>
      <c r="AT226" s="5" t="str">
        <f t="shared" si="91"/>
        <v>Correct</v>
      </c>
      <c r="AU226" s="5" t="s">
        <v>94</v>
      </c>
      <c r="AV226" s="5">
        <v>47</v>
      </c>
      <c r="AW226" s="5" t="s">
        <v>121</v>
      </c>
      <c r="AX226" s="5" t="s">
        <v>185</v>
      </c>
      <c r="AY226" s="5" t="s">
        <v>107</v>
      </c>
      <c r="AZ226" s="5" t="s">
        <v>98</v>
      </c>
      <c r="BA226" s="5" t="s">
        <v>80</v>
      </c>
      <c r="BB226" s="5" t="s">
        <v>112</v>
      </c>
      <c r="BC226" s="5" t="s">
        <v>120</v>
      </c>
      <c r="BD226" s="5" t="s">
        <v>101</v>
      </c>
      <c r="BE226" s="5" t="s">
        <v>102</v>
      </c>
      <c r="BF226" s="5"/>
      <c r="BG226" s="5" t="s">
        <v>102</v>
      </c>
      <c r="BH226" s="54"/>
    </row>
    <row r="227" spans="1:60" x14ac:dyDescent="0.25">
      <c r="A227" s="1">
        <v>226</v>
      </c>
      <c r="B227" s="1"/>
      <c r="C227" s="1"/>
      <c r="D227" s="1"/>
      <c r="E227" s="1"/>
      <c r="F227" s="1"/>
      <c r="G227" s="1" t="s">
        <v>54</v>
      </c>
      <c r="H227" s="1"/>
      <c r="I227" s="1"/>
      <c r="J227" s="1"/>
      <c r="K227" s="1"/>
      <c r="L227" s="1" t="s">
        <v>59</v>
      </c>
      <c r="M227" s="1"/>
      <c r="N227" s="1"/>
      <c r="O227" s="1"/>
      <c r="P227" s="1"/>
      <c r="Q227" s="1"/>
      <c r="R227" s="1"/>
      <c r="S227" s="1" t="s">
        <v>64</v>
      </c>
      <c r="T227" s="1"/>
      <c r="U227" s="5">
        <f t="shared" si="69"/>
        <v>3</v>
      </c>
      <c r="V227" s="5">
        <f t="shared" si="70"/>
        <v>1</v>
      </c>
      <c r="W227" s="16"/>
      <c r="X227" s="5">
        <f t="shared" si="71"/>
        <v>0</v>
      </c>
      <c r="Y227" s="5">
        <f t="shared" si="72"/>
        <v>0</v>
      </c>
      <c r="Z227" s="5">
        <f t="shared" si="73"/>
        <v>0</v>
      </c>
      <c r="AA227" s="5">
        <f t="shared" si="74"/>
        <v>0</v>
      </c>
      <c r="AB227" s="5">
        <f t="shared" si="75"/>
        <v>0</v>
      </c>
      <c r="AC227" s="5">
        <f t="shared" si="76"/>
        <v>1</v>
      </c>
      <c r="AD227" s="5">
        <f t="shared" si="77"/>
        <v>0</v>
      </c>
      <c r="AE227" s="5">
        <f t="shared" si="78"/>
        <v>0</v>
      </c>
      <c r="AF227" s="5">
        <f t="shared" si="79"/>
        <v>0</v>
      </c>
      <c r="AG227" s="5">
        <f t="shared" si="80"/>
        <v>0</v>
      </c>
      <c r="AH227" s="5">
        <f t="shared" si="81"/>
        <v>1</v>
      </c>
      <c r="AI227" s="5">
        <f t="shared" si="82"/>
        <v>0</v>
      </c>
      <c r="AJ227" s="5">
        <f t="shared" si="83"/>
        <v>0</v>
      </c>
      <c r="AK227" s="5">
        <f t="shared" si="84"/>
        <v>0</v>
      </c>
      <c r="AL227" s="5">
        <f t="shared" si="85"/>
        <v>0</v>
      </c>
      <c r="AM227" s="5">
        <f t="shared" si="86"/>
        <v>0</v>
      </c>
      <c r="AN227" s="5">
        <f t="shared" si="87"/>
        <v>0</v>
      </c>
      <c r="AO227" s="5">
        <f t="shared" si="88"/>
        <v>1</v>
      </c>
      <c r="AR227" s="5">
        <f t="shared" si="89"/>
        <v>3</v>
      </c>
      <c r="AS227" s="5">
        <f t="shared" si="90"/>
        <v>3</v>
      </c>
      <c r="AT227" s="5" t="str">
        <f t="shared" si="91"/>
        <v>Correct</v>
      </c>
      <c r="AU227" s="53" t="s">
        <v>94</v>
      </c>
      <c r="AV227" s="53">
        <v>37</v>
      </c>
      <c r="AW227" s="53" t="s">
        <v>121</v>
      </c>
      <c r="AX227" s="53" t="s">
        <v>178</v>
      </c>
      <c r="AY227" s="53" t="s">
        <v>107</v>
      </c>
      <c r="AZ227" s="53" t="s">
        <v>98</v>
      </c>
      <c r="BA227" s="53" t="s">
        <v>80</v>
      </c>
      <c r="BB227" s="53" t="s">
        <v>114</v>
      </c>
      <c r="BC227" s="53" t="s">
        <v>100</v>
      </c>
      <c r="BD227" s="53" t="s">
        <v>101</v>
      </c>
      <c r="BE227" s="53" t="s">
        <v>102</v>
      </c>
      <c r="BF227" s="53"/>
      <c r="BG227" s="53" t="s">
        <v>102</v>
      </c>
      <c r="BH227" s="55"/>
    </row>
    <row r="228" spans="1:60" x14ac:dyDescent="0.25">
      <c r="A228" s="1">
        <v>227</v>
      </c>
      <c r="B228" s="1"/>
      <c r="C228" s="1"/>
      <c r="D228" s="1"/>
      <c r="E228" s="1"/>
      <c r="F228" s="1"/>
      <c r="G228" s="1"/>
      <c r="H228" s="1"/>
      <c r="I228" s="1"/>
      <c r="J228" s="1" t="s">
        <v>57</v>
      </c>
      <c r="K228" s="1"/>
      <c r="L228" s="1" t="s">
        <v>59</v>
      </c>
      <c r="M228" s="1" t="s">
        <v>60</v>
      </c>
      <c r="N228" s="1"/>
      <c r="O228" s="1"/>
      <c r="P228" s="1"/>
      <c r="Q228" s="1"/>
      <c r="R228" s="1"/>
      <c r="S228" s="1"/>
      <c r="T228" s="1"/>
      <c r="U228" s="5">
        <f t="shared" si="69"/>
        <v>3</v>
      </c>
      <c r="V228" s="5">
        <f t="shared" si="70"/>
        <v>1</v>
      </c>
      <c r="W228" s="16"/>
      <c r="X228" s="5">
        <f t="shared" si="71"/>
        <v>0</v>
      </c>
      <c r="Y228" s="5">
        <f t="shared" si="72"/>
        <v>0</v>
      </c>
      <c r="Z228" s="5">
        <f t="shared" si="73"/>
        <v>0</v>
      </c>
      <c r="AA228" s="5">
        <f t="shared" si="74"/>
        <v>0</v>
      </c>
      <c r="AB228" s="5">
        <f t="shared" si="75"/>
        <v>0</v>
      </c>
      <c r="AC228" s="5">
        <f t="shared" si="76"/>
        <v>0</v>
      </c>
      <c r="AD228" s="5">
        <f t="shared" si="77"/>
        <v>0</v>
      </c>
      <c r="AE228" s="5">
        <f t="shared" si="78"/>
        <v>0</v>
      </c>
      <c r="AF228" s="5">
        <f t="shared" si="79"/>
        <v>1</v>
      </c>
      <c r="AG228" s="5">
        <f t="shared" si="80"/>
        <v>0</v>
      </c>
      <c r="AH228" s="5">
        <f t="shared" si="81"/>
        <v>1</v>
      </c>
      <c r="AI228" s="5">
        <f t="shared" si="82"/>
        <v>1</v>
      </c>
      <c r="AJ228" s="5">
        <f t="shared" si="83"/>
        <v>0</v>
      </c>
      <c r="AK228" s="5">
        <f t="shared" si="84"/>
        <v>0</v>
      </c>
      <c r="AL228" s="5">
        <f t="shared" si="85"/>
        <v>0</v>
      </c>
      <c r="AM228" s="5">
        <f t="shared" si="86"/>
        <v>0</v>
      </c>
      <c r="AN228" s="5">
        <f t="shared" si="87"/>
        <v>0</v>
      </c>
      <c r="AO228" s="5">
        <f t="shared" si="88"/>
        <v>0</v>
      </c>
      <c r="AR228" s="5">
        <f t="shared" si="89"/>
        <v>3</v>
      </c>
      <c r="AS228" s="5">
        <f t="shared" si="90"/>
        <v>3</v>
      </c>
      <c r="AT228" s="5" t="str">
        <f t="shared" si="91"/>
        <v>Correct</v>
      </c>
      <c r="AU228" s="5" t="s">
        <v>105</v>
      </c>
      <c r="AV228" s="5">
        <v>23</v>
      </c>
      <c r="AW228" s="5" t="s">
        <v>121</v>
      </c>
      <c r="AX228" s="5" t="s">
        <v>185</v>
      </c>
      <c r="AY228" s="5" t="s">
        <v>107</v>
      </c>
      <c r="AZ228" s="5" t="s">
        <v>98</v>
      </c>
      <c r="BA228" s="5" t="s">
        <v>80</v>
      </c>
      <c r="BB228" s="5" t="s">
        <v>112</v>
      </c>
      <c r="BC228" s="5" t="s">
        <v>110</v>
      </c>
      <c r="BD228" s="5" t="s">
        <v>136</v>
      </c>
      <c r="BE228" s="5" t="s">
        <v>102</v>
      </c>
      <c r="BF228" s="5"/>
      <c r="BG228" s="5" t="s">
        <v>102</v>
      </c>
      <c r="BH228" s="54"/>
    </row>
    <row r="229" spans="1:60" x14ac:dyDescent="0.25">
      <c r="A229" s="1">
        <v>228</v>
      </c>
      <c r="B229" s="1"/>
      <c r="C229" s="1"/>
      <c r="D229" s="1" t="s">
        <v>52</v>
      </c>
      <c r="E229" s="1"/>
      <c r="F229" s="1" t="s">
        <v>53</v>
      </c>
      <c r="G229" s="1"/>
      <c r="H229" s="1"/>
      <c r="I229" s="1"/>
      <c r="J229" s="1"/>
      <c r="K229" s="1"/>
      <c r="L229" s="1"/>
      <c r="M229" s="1"/>
      <c r="N229" s="1"/>
      <c r="O229" s="1"/>
      <c r="P229" s="1"/>
      <c r="Q229" s="1"/>
      <c r="R229" s="1" t="s">
        <v>63</v>
      </c>
      <c r="S229" s="1"/>
      <c r="T229" s="1"/>
      <c r="U229" s="5">
        <f t="shared" si="69"/>
        <v>3</v>
      </c>
      <c r="V229" s="5">
        <f t="shared" si="70"/>
        <v>1</v>
      </c>
      <c r="W229" s="16"/>
      <c r="X229" s="5">
        <f t="shared" si="71"/>
        <v>0</v>
      </c>
      <c r="Y229" s="5">
        <f t="shared" si="72"/>
        <v>0</v>
      </c>
      <c r="Z229" s="5">
        <f t="shared" si="73"/>
        <v>1</v>
      </c>
      <c r="AA229" s="5">
        <f t="shared" si="74"/>
        <v>0</v>
      </c>
      <c r="AB229" s="5">
        <f t="shared" si="75"/>
        <v>1</v>
      </c>
      <c r="AC229" s="5">
        <f t="shared" si="76"/>
        <v>0</v>
      </c>
      <c r="AD229" s="5">
        <f t="shared" si="77"/>
        <v>0</v>
      </c>
      <c r="AE229" s="5">
        <f t="shared" si="78"/>
        <v>0</v>
      </c>
      <c r="AF229" s="5">
        <f t="shared" si="79"/>
        <v>0</v>
      </c>
      <c r="AG229" s="5">
        <f t="shared" si="80"/>
        <v>0</v>
      </c>
      <c r="AH229" s="5">
        <f t="shared" si="81"/>
        <v>0</v>
      </c>
      <c r="AI229" s="5">
        <f t="shared" si="82"/>
        <v>0</v>
      </c>
      <c r="AJ229" s="5">
        <f t="shared" si="83"/>
        <v>0</v>
      </c>
      <c r="AK229" s="5">
        <f t="shared" si="84"/>
        <v>0</v>
      </c>
      <c r="AL229" s="5">
        <f t="shared" si="85"/>
        <v>0</v>
      </c>
      <c r="AM229" s="5">
        <f t="shared" si="86"/>
        <v>0</v>
      </c>
      <c r="AN229" s="5">
        <f t="shared" si="87"/>
        <v>1</v>
      </c>
      <c r="AO229" s="5">
        <f t="shared" si="88"/>
        <v>0</v>
      </c>
      <c r="AR229" s="5">
        <f t="shared" si="89"/>
        <v>3</v>
      </c>
      <c r="AS229" s="5">
        <f t="shared" si="90"/>
        <v>3</v>
      </c>
      <c r="AT229" s="5" t="str">
        <f t="shared" si="91"/>
        <v>Correct</v>
      </c>
      <c r="AU229" s="53" t="s">
        <v>94</v>
      </c>
      <c r="AV229" s="53"/>
      <c r="AW229" s="53" t="s">
        <v>121</v>
      </c>
      <c r="AX229" s="53" t="s">
        <v>178</v>
      </c>
      <c r="AY229" s="53"/>
      <c r="AZ229" s="53"/>
      <c r="BA229" s="53" t="s">
        <v>80</v>
      </c>
      <c r="BB229" s="53"/>
      <c r="BC229" s="53" t="s">
        <v>137</v>
      </c>
      <c r="BD229" s="53" t="s">
        <v>101</v>
      </c>
      <c r="BE229" s="53" t="s">
        <v>102</v>
      </c>
      <c r="BF229" s="53"/>
      <c r="BG229" s="53" t="s">
        <v>102</v>
      </c>
      <c r="BH229" s="55"/>
    </row>
    <row r="230" spans="1:60" x14ac:dyDescent="0.25">
      <c r="A230" s="1">
        <v>229</v>
      </c>
      <c r="B230" s="1"/>
      <c r="C230" s="1"/>
      <c r="D230" s="1"/>
      <c r="E230" s="1" t="s">
        <v>20</v>
      </c>
      <c r="F230" s="1" t="s">
        <v>53</v>
      </c>
      <c r="G230" s="1"/>
      <c r="H230" s="1"/>
      <c r="I230" s="1"/>
      <c r="J230" s="1"/>
      <c r="K230" s="1"/>
      <c r="L230" s="1"/>
      <c r="M230" s="1"/>
      <c r="N230" s="1"/>
      <c r="O230" s="1"/>
      <c r="P230" s="1"/>
      <c r="Q230" s="1"/>
      <c r="R230" s="1" t="s">
        <v>63</v>
      </c>
      <c r="S230" s="1"/>
      <c r="T230" s="1"/>
      <c r="U230" s="5">
        <f t="shared" si="69"/>
        <v>3</v>
      </c>
      <c r="V230" s="5">
        <f t="shared" si="70"/>
        <v>1</v>
      </c>
      <c r="W230" s="16"/>
      <c r="X230" s="5">
        <f t="shared" si="71"/>
        <v>0</v>
      </c>
      <c r="Y230" s="5">
        <f t="shared" si="72"/>
        <v>0</v>
      </c>
      <c r="Z230" s="5">
        <f t="shared" si="73"/>
        <v>0</v>
      </c>
      <c r="AA230" s="5">
        <f t="shared" si="74"/>
        <v>1</v>
      </c>
      <c r="AB230" s="5">
        <f t="shared" si="75"/>
        <v>1</v>
      </c>
      <c r="AC230" s="5">
        <f t="shared" si="76"/>
        <v>0</v>
      </c>
      <c r="AD230" s="5">
        <f t="shared" si="77"/>
        <v>0</v>
      </c>
      <c r="AE230" s="5">
        <f t="shared" si="78"/>
        <v>0</v>
      </c>
      <c r="AF230" s="5">
        <f t="shared" si="79"/>
        <v>0</v>
      </c>
      <c r="AG230" s="5">
        <f t="shared" si="80"/>
        <v>0</v>
      </c>
      <c r="AH230" s="5">
        <f t="shared" si="81"/>
        <v>0</v>
      </c>
      <c r="AI230" s="5">
        <f t="shared" si="82"/>
        <v>0</v>
      </c>
      <c r="AJ230" s="5">
        <f t="shared" si="83"/>
        <v>0</v>
      </c>
      <c r="AK230" s="5">
        <f t="shared" si="84"/>
        <v>0</v>
      </c>
      <c r="AL230" s="5">
        <f t="shared" si="85"/>
        <v>0</v>
      </c>
      <c r="AM230" s="5">
        <f t="shared" si="86"/>
        <v>0</v>
      </c>
      <c r="AN230" s="5">
        <f t="shared" si="87"/>
        <v>1</v>
      </c>
      <c r="AO230" s="5">
        <f t="shared" si="88"/>
        <v>0</v>
      </c>
      <c r="AR230" s="5">
        <f t="shared" si="89"/>
        <v>3</v>
      </c>
      <c r="AS230" s="5">
        <f t="shared" si="90"/>
        <v>3</v>
      </c>
      <c r="AT230" s="5" t="str">
        <f t="shared" si="91"/>
        <v>Correct</v>
      </c>
      <c r="AU230" s="5" t="s">
        <v>94</v>
      </c>
      <c r="AV230" s="5"/>
      <c r="AW230" s="5" t="s">
        <v>121</v>
      </c>
      <c r="AX230" s="5" t="s">
        <v>178</v>
      </c>
      <c r="AY230" s="5" t="s">
        <v>107</v>
      </c>
      <c r="AZ230" s="5" t="s">
        <v>98</v>
      </c>
      <c r="BA230" s="5" t="s">
        <v>80</v>
      </c>
      <c r="BB230" s="5"/>
      <c r="BC230" s="5" t="s">
        <v>137</v>
      </c>
      <c r="BD230" s="5" t="s">
        <v>101</v>
      </c>
      <c r="BE230" s="5" t="s">
        <v>102</v>
      </c>
      <c r="BF230" s="5"/>
      <c r="BG230" s="5" t="s">
        <v>102</v>
      </c>
      <c r="BH230" s="54"/>
    </row>
    <row r="231" spans="1:60" x14ac:dyDescent="0.25">
      <c r="A231" s="1">
        <v>230</v>
      </c>
      <c r="B231" s="1"/>
      <c r="C231" s="1" t="s">
        <v>51</v>
      </c>
      <c r="D231" s="1" t="s">
        <v>52</v>
      </c>
      <c r="E231" s="1"/>
      <c r="F231" s="1"/>
      <c r="G231" s="1" t="s">
        <v>54</v>
      </c>
      <c r="H231" s="1" t="s">
        <v>55</v>
      </c>
      <c r="I231" s="1"/>
      <c r="J231" s="1"/>
      <c r="K231" s="1"/>
      <c r="L231" s="1" t="s">
        <v>59</v>
      </c>
      <c r="M231" s="1"/>
      <c r="N231" s="1"/>
      <c r="O231" s="1"/>
      <c r="P231" s="1"/>
      <c r="Q231" s="1"/>
      <c r="R231" s="1"/>
      <c r="S231" s="1"/>
      <c r="T231" s="1"/>
      <c r="U231" s="5">
        <f t="shared" si="69"/>
        <v>5</v>
      </c>
      <c r="V231" s="5">
        <f t="shared" si="70"/>
        <v>0.6</v>
      </c>
      <c r="W231" s="16"/>
      <c r="X231" s="5">
        <f t="shared" si="71"/>
        <v>0</v>
      </c>
      <c r="Y231" s="5">
        <f t="shared" si="72"/>
        <v>0.6</v>
      </c>
      <c r="Z231" s="5">
        <f t="shared" si="73"/>
        <v>0.6</v>
      </c>
      <c r="AA231" s="5">
        <f t="shared" si="74"/>
        <v>0</v>
      </c>
      <c r="AB231" s="5">
        <f t="shared" si="75"/>
        <v>0</v>
      </c>
      <c r="AC231" s="5">
        <f t="shared" si="76"/>
        <v>0.6</v>
      </c>
      <c r="AD231" s="5">
        <f t="shared" si="77"/>
        <v>0.6</v>
      </c>
      <c r="AE231" s="5">
        <f t="shared" si="78"/>
        <v>0</v>
      </c>
      <c r="AF231" s="5">
        <f t="shared" si="79"/>
        <v>0</v>
      </c>
      <c r="AG231" s="5">
        <f t="shared" si="80"/>
        <v>0</v>
      </c>
      <c r="AH231" s="5">
        <f t="shared" si="81"/>
        <v>0.6</v>
      </c>
      <c r="AI231" s="5">
        <f t="shared" si="82"/>
        <v>0</v>
      </c>
      <c r="AJ231" s="5">
        <f t="shared" si="83"/>
        <v>0</v>
      </c>
      <c r="AK231" s="5">
        <f t="shared" si="84"/>
        <v>0</v>
      </c>
      <c r="AL231" s="5">
        <f t="shared" si="85"/>
        <v>0</v>
      </c>
      <c r="AM231" s="5">
        <f t="shared" si="86"/>
        <v>0</v>
      </c>
      <c r="AN231" s="5">
        <f t="shared" si="87"/>
        <v>0</v>
      </c>
      <c r="AO231" s="5">
        <f t="shared" si="88"/>
        <v>0</v>
      </c>
      <c r="AR231" s="5">
        <f t="shared" si="89"/>
        <v>3</v>
      </c>
      <c r="AS231" s="5">
        <f t="shared" si="90"/>
        <v>5</v>
      </c>
      <c r="AT231" s="5" t="str">
        <f t="shared" si="91"/>
        <v>Correct</v>
      </c>
      <c r="AU231" s="53" t="s">
        <v>94</v>
      </c>
      <c r="AV231" s="53">
        <v>38</v>
      </c>
      <c r="AW231" s="53" t="s">
        <v>95</v>
      </c>
      <c r="AX231" s="53" t="s">
        <v>155</v>
      </c>
      <c r="AY231" s="53" t="s">
        <v>107</v>
      </c>
      <c r="AZ231" s="53" t="s">
        <v>98</v>
      </c>
      <c r="BA231" s="53" t="s">
        <v>80</v>
      </c>
      <c r="BB231" s="53" t="s">
        <v>126</v>
      </c>
      <c r="BC231" s="53" t="s">
        <v>100</v>
      </c>
      <c r="BD231" s="53" t="s">
        <v>101</v>
      </c>
      <c r="BE231" s="53" t="s">
        <v>102</v>
      </c>
      <c r="BF231" s="53"/>
      <c r="BG231" s="53" t="s">
        <v>102</v>
      </c>
      <c r="BH231" s="55"/>
    </row>
    <row r="232" spans="1:60" x14ac:dyDescent="0.25">
      <c r="A232" s="1">
        <v>231</v>
      </c>
      <c r="B232" s="1"/>
      <c r="C232" s="1"/>
      <c r="D232" s="1" t="s">
        <v>52</v>
      </c>
      <c r="E232" s="1"/>
      <c r="F232" s="1"/>
      <c r="G232" s="1" t="s">
        <v>54</v>
      </c>
      <c r="H232" s="1"/>
      <c r="I232" s="1"/>
      <c r="J232" s="1"/>
      <c r="K232" s="1"/>
      <c r="L232" s="1"/>
      <c r="M232" s="1"/>
      <c r="N232" s="1"/>
      <c r="O232" s="1"/>
      <c r="P232" s="1"/>
      <c r="Q232" s="1"/>
      <c r="R232" s="1"/>
      <c r="S232" s="1" t="s">
        <v>64</v>
      </c>
      <c r="T232" s="1"/>
      <c r="U232" s="5">
        <f t="shared" si="69"/>
        <v>3</v>
      </c>
      <c r="V232" s="5">
        <f t="shared" si="70"/>
        <v>1</v>
      </c>
      <c r="W232" s="16"/>
      <c r="X232" s="5">
        <f t="shared" si="71"/>
        <v>0</v>
      </c>
      <c r="Y232" s="5">
        <f t="shared" si="72"/>
        <v>0</v>
      </c>
      <c r="Z232" s="5">
        <f t="shared" si="73"/>
        <v>1</v>
      </c>
      <c r="AA232" s="5">
        <f t="shared" si="74"/>
        <v>0</v>
      </c>
      <c r="AB232" s="5">
        <f t="shared" si="75"/>
        <v>0</v>
      </c>
      <c r="AC232" s="5">
        <f t="shared" si="76"/>
        <v>1</v>
      </c>
      <c r="AD232" s="5">
        <f t="shared" si="77"/>
        <v>0</v>
      </c>
      <c r="AE232" s="5">
        <f t="shared" si="78"/>
        <v>0</v>
      </c>
      <c r="AF232" s="5">
        <f t="shared" si="79"/>
        <v>0</v>
      </c>
      <c r="AG232" s="5">
        <f t="shared" si="80"/>
        <v>0</v>
      </c>
      <c r="AH232" s="5">
        <f t="shared" si="81"/>
        <v>0</v>
      </c>
      <c r="AI232" s="5">
        <f t="shared" si="82"/>
        <v>0</v>
      </c>
      <c r="AJ232" s="5">
        <f t="shared" si="83"/>
        <v>0</v>
      </c>
      <c r="AK232" s="5">
        <f t="shared" si="84"/>
        <v>0</v>
      </c>
      <c r="AL232" s="5">
        <f t="shared" si="85"/>
        <v>0</v>
      </c>
      <c r="AM232" s="5">
        <f t="shared" si="86"/>
        <v>0</v>
      </c>
      <c r="AN232" s="5">
        <f t="shared" si="87"/>
        <v>0</v>
      </c>
      <c r="AO232" s="5">
        <f t="shared" si="88"/>
        <v>1</v>
      </c>
      <c r="AR232" s="5">
        <f t="shared" si="89"/>
        <v>3</v>
      </c>
      <c r="AS232" s="5">
        <f t="shared" si="90"/>
        <v>3</v>
      </c>
      <c r="AT232" s="5" t="str">
        <f t="shared" si="91"/>
        <v>Correct</v>
      </c>
      <c r="AU232" s="5" t="s">
        <v>94</v>
      </c>
      <c r="AV232" s="5">
        <v>48</v>
      </c>
      <c r="AW232" s="5" t="s">
        <v>121</v>
      </c>
      <c r="AX232" s="5" t="s">
        <v>180</v>
      </c>
      <c r="AY232" s="5" t="s">
        <v>107</v>
      </c>
      <c r="AZ232" s="5" t="s">
        <v>98</v>
      </c>
      <c r="BA232" s="5" t="s">
        <v>80</v>
      </c>
      <c r="BB232" s="5" t="s">
        <v>126</v>
      </c>
      <c r="BC232" s="5" t="s">
        <v>100</v>
      </c>
      <c r="BD232" s="5" t="s">
        <v>101</v>
      </c>
      <c r="BE232" s="5" t="s">
        <v>102</v>
      </c>
      <c r="BF232" s="5"/>
      <c r="BG232" s="5" t="s">
        <v>102</v>
      </c>
      <c r="BH232" s="54"/>
    </row>
    <row r="233" spans="1:60" x14ac:dyDescent="0.25">
      <c r="A233" s="1">
        <v>232</v>
      </c>
      <c r="B233" s="1" t="s">
        <v>50</v>
      </c>
      <c r="C233" s="1"/>
      <c r="D233" s="1"/>
      <c r="E233" s="1"/>
      <c r="F233" s="1"/>
      <c r="G233" s="1"/>
      <c r="H233" s="1" t="s">
        <v>55</v>
      </c>
      <c r="I233" s="1"/>
      <c r="J233" s="1"/>
      <c r="K233" s="1"/>
      <c r="L233" s="1"/>
      <c r="M233" s="1"/>
      <c r="N233" s="1"/>
      <c r="O233" s="1"/>
      <c r="P233" s="1"/>
      <c r="Q233" s="1"/>
      <c r="R233" s="1"/>
      <c r="S233" s="1" t="s">
        <v>64</v>
      </c>
      <c r="T233" s="1"/>
      <c r="U233" s="5">
        <f t="shared" si="69"/>
        <v>3</v>
      </c>
      <c r="V233" s="5">
        <f t="shared" si="70"/>
        <v>1</v>
      </c>
      <c r="W233" s="16"/>
      <c r="X233" s="5">
        <f t="shared" si="71"/>
        <v>1</v>
      </c>
      <c r="Y233" s="5">
        <f t="shared" si="72"/>
        <v>0</v>
      </c>
      <c r="Z233" s="5">
        <f t="shared" si="73"/>
        <v>0</v>
      </c>
      <c r="AA233" s="5">
        <f t="shared" si="74"/>
        <v>0</v>
      </c>
      <c r="AB233" s="5">
        <f t="shared" si="75"/>
        <v>0</v>
      </c>
      <c r="AC233" s="5">
        <f t="shared" si="76"/>
        <v>0</v>
      </c>
      <c r="AD233" s="5">
        <f t="shared" si="77"/>
        <v>1</v>
      </c>
      <c r="AE233" s="5">
        <f t="shared" si="78"/>
        <v>0</v>
      </c>
      <c r="AF233" s="5">
        <f t="shared" si="79"/>
        <v>0</v>
      </c>
      <c r="AG233" s="5">
        <f t="shared" si="80"/>
        <v>0</v>
      </c>
      <c r="AH233" s="5">
        <f t="shared" si="81"/>
        <v>0</v>
      </c>
      <c r="AI233" s="5">
        <f t="shared" si="82"/>
        <v>0</v>
      </c>
      <c r="AJ233" s="5">
        <f t="shared" si="83"/>
        <v>0</v>
      </c>
      <c r="AK233" s="5">
        <f t="shared" si="84"/>
        <v>0</v>
      </c>
      <c r="AL233" s="5">
        <f t="shared" si="85"/>
        <v>0</v>
      </c>
      <c r="AM233" s="5">
        <f t="shared" si="86"/>
        <v>0</v>
      </c>
      <c r="AN233" s="5">
        <f t="shared" si="87"/>
        <v>0</v>
      </c>
      <c r="AO233" s="5">
        <f t="shared" si="88"/>
        <v>1</v>
      </c>
      <c r="AR233" s="5">
        <f t="shared" si="89"/>
        <v>3</v>
      </c>
      <c r="AS233" s="5">
        <f t="shared" si="90"/>
        <v>3</v>
      </c>
      <c r="AT233" s="5" t="str">
        <f t="shared" si="91"/>
        <v>Correct</v>
      </c>
      <c r="AU233" s="53" t="s">
        <v>94</v>
      </c>
      <c r="AV233" s="53">
        <v>35</v>
      </c>
      <c r="AW233" s="53" t="s">
        <v>121</v>
      </c>
      <c r="AX233" s="53" t="s">
        <v>172</v>
      </c>
      <c r="AY233" s="53" t="s">
        <v>128</v>
      </c>
      <c r="AZ233" s="53" t="s">
        <v>98</v>
      </c>
      <c r="BA233" s="53" t="s">
        <v>80</v>
      </c>
      <c r="BB233" s="53" t="s">
        <v>99</v>
      </c>
      <c r="BC233" s="53" t="s">
        <v>110</v>
      </c>
      <c r="BD233" s="53" t="s">
        <v>125</v>
      </c>
      <c r="BE233" s="53" t="s">
        <v>102</v>
      </c>
      <c r="BF233" s="53"/>
      <c r="BG233" s="53" t="s">
        <v>102</v>
      </c>
      <c r="BH233" s="55"/>
    </row>
    <row r="234" spans="1:60" x14ac:dyDescent="0.25">
      <c r="A234" s="1">
        <v>233</v>
      </c>
      <c r="B234" s="1" t="s">
        <v>50</v>
      </c>
      <c r="C234" s="1"/>
      <c r="D234" s="1"/>
      <c r="E234" s="1"/>
      <c r="F234" s="1"/>
      <c r="G234" s="1"/>
      <c r="H234" s="1"/>
      <c r="I234" s="1" t="s">
        <v>56</v>
      </c>
      <c r="J234" s="1"/>
      <c r="K234" s="1"/>
      <c r="L234" s="1"/>
      <c r="M234" s="1"/>
      <c r="N234" s="1" t="s">
        <v>26</v>
      </c>
      <c r="O234" s="1"/>
      <c r="P234" s="1"/>
      <c r="Q234" s="1"/>
      <c r="R234" s="1"/>
      <c r="S234" s="1"/>
      <c r="T234" s="1"/>
      <c r="U234" s="5">
        <f t="shared" si="69"/>
        <v>3</v>
      </c>
      <c r="V234" s="5">
        <f t="shared" si="70"/>
        <v>1</v>
      </c>
      <c r="W234" s="16"/>
      <c r="X234" s="5">
        <f t="shared" si="71"/>
        <v>1</v>
      </c>
      <c r="Y234" s="5">
        <f t="shared" si="72"/>
        <v>0</v>
      </c>
      <c r="Z234" s="5">
        <f t="shared" si="73"/>
        <v>0</v>
      </c>
      <c r="AA234" s="5">
        <f t="shared" si="74"/>
        <v>0</v>
      </c>
      <c r="AB234" s="5">
        <f t="shared" si="75"/>
        <v>0</v>
      </c>
      <c r="AC234" s="5">
        <f t="shared" si="76"/>
        <v>0</v>
      </c>
      <c r="AD234" s="5">
        <f t="shared" si="77"/>
        <v>0</v>
      </c>
      <c r="AE234" s="5">
        <f t="shared" si="78"/>
        <v>1</v>
      </c>
      <c r="AF234" s="5">
        <f t="shared" si="79"/>
        <v>0</v>
      </c>
      <c r="AG234" s="5">
        <f t="shared" si="80"/>
        <v>0</v>
      </c>
      <c r="AH234" s="5">
        <f t="shared" si="81"/>
        <v>0</v>
      </c>
      <c r="AI234" s="5">
        <f t="shared" si="82"/>
        <v>0</v>
      </c>
      <c r="AJ234" s="5">
        <f t="shared" si="83"/>
        <v>1</v>
      </c>
      <c r="AK234" s="5">
        <f t="shared" si="84"/>
        <v>0</v>
      </c>
      <c r="AL234" s="5">
        <f t="shared" si="85"/>
        <v>0</v>
      </c>
      <c r="AM234" s="5">
        <f t="shared" si="86"/>
        <v>0</v>
      </c>
      <c r="AN234" s="5">
        <f t="shared" si="87"/>
        <v>0</v>
      </c>
      <c r="AO234" s="5">
        <f t="shared" si="88"/>
        <v>0</v>
      </c>
      <c r="AR234" s="5">
        <f t="shared" si="89"/>
        <v>3</v>
      </c>
      <c r="AS234" s="5">
        <f t="shared" si="90"/>
        <v>3</v>
      </c>
      <c r="AT234" s="5" t="str">
        <f t="shared" si="91"/>
        <v>Correct</v>
      </c>
      <c r="AU234" s="5" t="s">
        <v>105</v>
      </c>
      <c r="AV234" s="5">
        <v>40</v>
      </c>
      <c r="AW234" s="5" t="s">
        <v>121</v>
      </c>
      <c r="AX234" s="5" t="s">
        <v>172</v>
      </c>
      <c r="AY234" s="5" t="s">
        <v>128</v>
      </c>
      <c r="AZ234" s="5" t="s">
        <v>98</v>
      </c>
      <c r="BA234" s="5" t="s">
        <v>362</v>
      </c>
      <c r="BB234" s="5" t="s">
        <v>108</v>
      </c>
      <c r="BC234" s="5" t="s">
        <v>110</v>
      </c>
      <c r="BD234" s="5" t="s">
        <v>101</v>
      </c>
      <c r="BE234" s="5" t="s">
        <v>102</v>
      </c>
      <c r="BF234" s="5"/>
      <c r="BG234" s="5" t="s">
        <v>102</v>
      </c>
      <c r="BH234" s="54"/>
    </row>
    <row r="235" spans="1:60" x14ac:dyDescent="0.25">
      <c r="A235" s="1">
        <v>234</v>
      </c>
      <c r="B235" s="1"/>
      <c r="C235" s="1"/>
      <c r="D235" s="1"/>
      <c r="E235" s="1"/>
      <c r="F235" s="1"/>
      <c r="G235" s="1"/>
      <c r="H235" s="1"/>
      <c r="I235" s="1" t="s">
        <v>56</v>
      </c>
      <c r="J235" s="1"/>
      <c r="K235" s="1"/>
      <c r="L235" s="1" t="s">
        <v>59</v>
      </c>
      <c r="M235" s="1"/>
      <c r="N235" s="1" t="s">
        <v>26</v>
      </c>
      <c r="O235" s="1"/>
      <c r="P235" s="1"/>
      <c r="Q235" s="1"/>
      <c r="R235" s="1"/>
      <c r="S235" s="1"/>
      <c r="T235" s="1"/>
      <c r="U235" s="5">
        <f t="shared" si="69"/>
        <v>3</v>
      </c>
      <c r="V235" s="5">
        <f t="shared" si="70"/>
        <v>1</v>
      </c>
      <c r="W235" s="16"/>
      <c r="X235" s="5">
        <f t="shared" si="71"/>
        <v>0</v>
      </c>
      <c r="Y235" s="5">
        <f t="shared" si="72"/>
        <v>0</v>
      </c>
      <c r="Z235" s="5">
        <f t="shared" si="73"/>
        <v>0</v>
      </c>
      <c r="AA235" s="5">
        <f t="shared" si="74"/>
        <v>0</v>
      </c>
      <c r="AB235" s="5">
        <f t="shared" si="75"/>
        <v>0</v>
      </c>
      <c r="AC235" s="5">
        <f t="shared" si="76"/>
        <v>0</v>
      </c>
      <c r="AD235" s="5">
        <f t="shared" si="77"/>
        <v>0</v>
      </c>
      <c r="AE235" s="5">
        <f t="shared" si="78"/>
        <v>1</v>
      </c>
      <c r="AF235" s="5">
        <f t="shared" si="79"/>
        <v>0</v>
      </c>
      <c r="AG235" s="5">
        <f t="shared" si="80"/>
        <v>0</v>
      </c>
      <c r="AH235" s="5">
        <f t="shared" si="81"/>
        <v>1</v>
      </c>
      <c r="AI235" s="5">
        <f t="shared" si="82"/>
        <v>0</v>
      </c>
      <c r="AJ235" s="5">
        <f t="shared" si="83"/>
        <v>1</v>
      </c>
      <c r="AK235" s="5">
        <f t="shared" si="84"/>
        <v>0</v>
      </c>
      <c r="AL235" s="5">
        <f t="shared" si="85"/>
        <v>0</v>
      </c>
      <c r="AM235" s="5">
        <f t="shared" si="86"/>
        <v>0</v>
      </c>
      <c r="AN235" s="5">
        <f t="shared" si="87"/>
        <v>0</v>
      </c>
      <c r="AO235" s="5">
        <f t="shared" si="88"/>
        <v>0</v>
      </c>
      <c r="AR235" s="5">
        <f t="shared" si="89"/>
        <v>3</v>
      </c>
      <c r="AS235" s="5">
        <f t="shared" si="90"/>
        <v>3</v>
      </c>
      <c r="AT235" s="5" t="str">
        <f t="shared" si="91"/>
        <v>Correct</v>
      </c>
      <c r="AU235" s="53" t="s">
        <v>105</v>
      </c>
      <c r="AV235" s="53">
        <v>57</v>
      </c>
      <c r="AW235" s="53" t="s">
        <v>121</v>
      </c>
      <c r="AX235" s="53" t="s">
        <v>161</v>
      </c>
      <c r="AY235" s="53" t="s">
        <v>107</v>
      </c>
      <c r="AZ235" s="53" t="s">
        <v>98</v>
      </c>
      <c r="BA235" s="53" t="s">
        <v>80</v>
      </c>
      <c r="BB235" s="53" t="s">
        <v>126</v>
      </c>
      <c r="BC235" s="53" t="s">
        <v>110</v>
      </c>
      <c r="BD235" s="53" t="s">
        <v>101</v>
      </c>
      <c r="BE235" s="53" t="s">
        <v>102</v>
      </c>
      <c r="BF235" s="53"/>
      <c r="BG235" s="53" t="s">
        <v>102</v>
      </c>
      <c r="BH235" s="55"/>
    </row>
    <row r="236" spans="1:60" x14ac:dyDescent="0.25">
      <c r="A236" s="1">
        <v>235</v>
      </c>
      <c r="B236" s="1"/>
      <c r="C236" s="1"/>
      <c r="D236" s="1" t="s">
        <v>52</v>
      </c>
      <c r="E236" s="1" t="s">
        <v>20</v>
      </c>
      <c r="F236" s="1"/>
      <c r="G236" s="1"/>
      <c r="H236" s="1"/>
      <c r="I236" s="1"/>
      <c r="J236" s="1"/>
      <c r="K236" s="1"/>
      <c r="L236" s="1" t="s">
        <v>59</v>
      </c>
      <c r="M236" s="1" t="s">
        <v>60</v>
      </c>
      <c r="N236" s="1"/>
      <c r="O236" s="1"/>
      <c r="P236" s="1"/>
      <c r="Q236" s="1"/>
      <c r="R236" s="1"/>
      <c r="S236" s="1"/>
      <c r="T236" s="1"/>
      <c r="U236" s="5">
        <f t="shared" si="69"/>
        <v>4</v>
      </c>
      <c r="V236" s="5">
        <f t="shared" si="70"/>
        <v>0.75</v>
      </c>
      <c r="W236" s="16"/>
      <c r="X236" s="5">
        <f t="shared" si="71"/>
        <v>0</v>
      </c>
      <c r="Y236" s="5">
        <f t="shared" si="72"/>
        <v>0</v>
      </c>
      <c r="Z236" s="5">
        <f t="shared" si="73"/>
        <v>0.75</v>
      </c>
      <c r="AA236" s="5">
        <f t="shared" si="74"/>
        <v>0.75</v>
      </c>
      <c r="AB236" s="5">
        <f t="shared" si="75"/>
        <v>0</v>
      </c>
      <c r="AC236" s="5">
        <f t="shared" si="76"/>
        <v>0</v>
      </c>
      <c r="AD236" s="5">
        <f t="shared" si="77"/>
        <v>0</v>
      </c>
      <c r="AE236" s="5">
        <f t="shared" si="78"/>
        <v>0</v>
      </c>
      <c r="AF236" s="5">
        <f t="shared" si="79"/>
        <v>0</v>
      </c>
      <c r="AG236" s="5">
        <f t="shared" si="80"/>
        <v>0</v>
      </c>
      <c r="AH236" s="5">
        <f t="shared" si="81"/>
        <v>0.75</v>
      </c>
      <c r="AI236" s="5">
        <f t="shared" si="82"/>
        <v>0.75</v>
      </c>
      <c r="AJ236" s="5">
        <f t="shared" si="83"/>
        <v>0</v>
      </c>
      <c r="AK236" s="5">
        <f t="shared" si="84"/>
        <v>0</v>
      </c>
      <c r="AL236" s="5">
        <f t="shared" si="85"/>
        <v>0</v>
      </c>
      <c r="AM236" s="5">
        <f t="shared" si="86"/>
        <v>0</v>
      </c>
      <c r="AN236" s="5">
        <f t="shared" si="87"/>
        <v>0</v>
      </c>
      <c r="AO236" s="5">
        <f t="shared" si="88"/>
        <v>0</v>
      </c>
      <c r="AR236" s="5">
        <f t="shared" si="89"/>
        <v>3</v>
      </c>
      <c r="AS236" s="5">
        <f t="shared" si="90"/>
        <v>4</v>
      </c>
      <c r="AT236" s="5" t="str">
        <f t="shared" si="91"/>
        <v>Correct</v>
      </c>
      <c r="AU236" s="5" t="s">
        <v>105</v>
      </c>
      <c r="AV236" s="5">
        <v>55</v>
      </c>
      <c r="AW236" s="5" t="s">
        <v>121</v>
      </c>
      <c r="AX236" s="5" t="s">
        <v>189</v>
      </c>
      <c r="AY236" s="5"/>
      <c r="AZ236" s="5"/>
      <c r="BA236" s="5"/>
      <c r="BB236" s="5"/>
      <c r="BC236" s="5"/>
      <c r="BD236" s="5"/>
      <c r="BE236" s="5"/>
      <c r="BF236" s="5"/>
      <c r="BG236" s="5"/>
      <c r="BH236" s="54"/>
    </row>
    <row r="237" spans="1:60" x14ac:dyDescent="0.25">
      <c r="A237" s="1">
        <v>236</v>
      </c>
      <c r="B237" s="1"/>
      <c r="C237" s="1"/>
      <c r="D237" s="1"/>
      <c r="E237" s="1" t="s">
        <v>20</v>
      </c>
      <c r="F237" s="1"/>
      <c r="G237" s="1"/>
      <c r="H237" s="1" t="s">
        <v>55</v>
      </c>
      <c r="I237" s="1"/>
      <c r="J237" s="1"/>
      <c r="K237" s="1"/>
      <c r="L237" s="1"/>
      <c r="M237" s="1"/>
      <c r="N237" s="1"/>
      <c r="O237" s="1"/>
      <c r="P237" s="1"/>
      <c r="Q237" s="1"/>
      <c r="R237" s="1" t="s">
        <v>63</v>
      </c>
      <c r="S237" s="1"/>
      <c r="T237" s="1"/>
      <c r="U237" s="5">
        <f t="shared" si="69"/>
        <v>3</v>
      </c>
      <c r="V237" s="5">
        <f t="shared" si="70"/>
        <v>1</v>
      </c>
      <c r="W237" s="16"/>
      <c r="X237" s="5">
        <f t="shared" si="71"/>
        <v>0</v>
      </c>
      <c r="Y237" s="5">
        <f t="shared" si="72"/>
        <v>0</v>
      </c>
      <c r="Z237" s="5">
        <f t="shared" si="73"/>
        <v>0</v>
      </c>
      <c r="AA237" s="5">
        <f t="shared" si="74"/>
        <v>1</v>
      </c>
      <c r="AB237" s="5">
        <f t="shared" si="75"/>
        <v>0</v>
      </c>
      <c r="AC237" s="5">
        <f t="shared" si="76"/>
        <v>0</v>
      </c>
      <c r="AD237" s="5">
        <f t="shared" si="77"/>
        <v>1</v>
      </c>
      <c r="AE237" s="5">
        <f t="shared" si="78"/>
        <v>0</v>
      </c>
      <c r="AF237" s="5">
        <f t="shared" si="79"/>
        <v>0</v>
      </c>
      <c r="AG237" s="5">
        <f t="shared" si="80"/>
        <v>0</v>
      </c>
      <c r="AH237" s="5">
        <f t="shared" si="81"/>
        <v>0</v>
      </c>
      <c r="AI237" s="5">
        <f t="shared" si="82"/>
        <v>0</v>
      </c>
      <c r="AJ237" s="5">
        <f t="shared" si="83"/>
        <v>0</v>
      </c>
      <c r="AK237" s="5">
        <f t="shared" si="84"/>
        <v>0</v>
      </c>
      <c r="AL237" s="5">
        <f t="shared" si="85"/>
        <v>0</v>
      </c>
      <c r="AM237" s="5">
        <f t="shared" si="86"/>
        <v>0</v>
      </c>
      <c r="AN237" s="5">
        <f t="shared" si="87"/>
        <v>1</v>
      </c>
      <c r="AO237" s="5">
        <f t="shared" si="88"/>
        <v>0</v>
      </c>
      <c r="AR237" s="5">
        <f t="shared" si="89"/>
        <v>3</v>
      </c>
      <c r="AS237" s="5">
        <f t="shared" si="90"/>
        <v>3</v>
      </c>
      <c r="AT237" s="5" t="str">
        <f t="shared" si="91"/>
        <v>Correct</v>
      </c>
      <c r="AU237" s="53" t="s">
        <v>105</v>
      </c>
      <c r="AV237" s="53">
        <v>52</v>
      </c>
      <c r="AW237" s="53" t="s">
        <v>121</v>
      </c>
      <c r="AX237" s="53" t="s">
        <v>190</v>
      </c>
      <c r="AY237" s="53" t="s">
        <v>128</v>
      </c>
      <c r="AZ237" s="53" t="s">
        <v>98</v>
      </c>
      <c r="BA237" s="53" t="s">
        <v>363</v>
      </c>
      <c r="BB237" s="53" t="s">
        <v>108</v>
      </c>
      <c r="BC237" s="53" t="s">
        <v>153</v>
      </c>
      <c r="BD237" s="53" t="s">
        <v>101</v>
      </c>
      <c r="BE237" s="53" t="s">
        <v>102</v>
      </c>
      <c r="BF237" s="53"/>
      <c r="BG237" s="53" t="s">
        <v>102</v>
      </c>
      <c r="BH237" s="55"/>
    </row>
    <row r="238" spans="1:60" x14ac:dyDescent="0.25">
      <c r="A238" s="1">
        <v>237</v>
      </c>
      <c r="B238" s="1" t="s">
        <v>50</v>
      </c>
      <c r="C238" s="1"/>
      <c r="D238" s="1"/>
      <c r="E238" s="1"/>
      <c r="F238" s="1"/>
      <c r="G238" s="1"/>
      <c r="H238" s="1"/>
      <c r="I238" s="1" t="s">
        <v>56</v>
      </c>
      <c r="J238" s="1"/>
      <c r="K238" s="1"/>
      <c r="L238" s="1"/>
      <c r="M238" s="1"/>
      <c r="N238" s="1" t="s">
        <v>26</v>
      </c>
      <c r="O238" s="1"/>
      <c r="P238" s="1"/>
      <c r="Q238" s="1"/>
      <c r="R238" s="1" t="s">
        <v>63</v>
      </c>
      <c r="S238" s="1" t="s">
        <v>64</v>
      </c>
      <c r="T238" s="1"/>
      <c r="U238" s="5">
        <f t="shared" si="69"/>
        <v>5</v>
      </c>
      <c r="V238" s="5">
        <f t="shared" si="70"/>
        <v>0.6</v>
      </c>
      <c r="W238" s="16"/>
      <c r="X238" s="5">
        <f t="shared" si="71"/>
        <v>0.6</v>
      </c>
      <c r="Y238" s="5">
        <f t="shared" si="72"/>
        <v>0</v>
      </c>
      <c r="Z238" s="5">
        <f t="shared" si="73"/>
        <v>0</v>
      </c>
      <c r="AA238" s="5">
        <f t="shared" si="74"/>
        <v>0</v>
      </c>
      <c r="AB238" s="5">
        <f t="shared" si="75"/>
        <v>0</v>
      </c>
      <c r="AC238" s="5">
        <f t="shared" si="76"/>
        <v>0</v>
      </c>
      <c r="AD238" s="5">
        <f t="shared" si="77"/>
        <v>0</v>
      </c>
      <c r="AE238" s="5">
        <f t="shared" si="78"/>
        <v>0.6</v>
      </c>
      <c r="AF238" s="5">
        <f t="shared" si="79"/>
        <v>0</v>
      </c>
      <c r="AG238" s="5">
        <f t="shared" si="80"/>
        <v>0</v>
      </c>
      <c r="AH238" s="5">
        <f t="shared" si="81"/>
        <v>0</v>
      </c>
      <c r="AI238" s="5">
        <f t="shared" si="82"/>
        <v>0</v>
      </c>
      <c r="AJ238" s="5">
        <f t="shared" si="83"/>
        <v>0.6</v>
      </c>
      <c r="AK238" s="5">
        <f t="shared" si="84"/>
        <v>0</v>
      </c>
      <c r="AL238" s="5">
        <f t="shared" si="85"/>
        <v>0</v>
      </c>
      <c r="AM238" s="5">
        <f t="shared" si="86"/>
        <v>0</v>
      </c>
      <c r="AN238" s="5">
        <f t="shared" si="87"/>
        <v>0.6</v>
      </c>
      <c r="AO238" s="5">
        <f t="shared" si="88"/>
        <v>0.6</v>
      </c>
      <c r="AR238" s="5">
        <f t="shared" si="89"/>
        <v>3</v>
      </c>
      <c r="AS238" s="5">
        <f t="shared" si="90"/>
        <v>5</v>
      </c>
      <c r="AT238" s="5" t="str">
        <f t="shared" si="91"/>
        <v>Correct</v>
      </c>
      <c r="AU238" s="5" t="s">
        <v>94</v>
      </c>
      <c r="AV238" s="5">
        <v>37</v>
      </c>
      <c r="AW238" s="5" t="s">
        <v>95</v>
      </c>
      <c r="AX238" s="5" t="s">
        <v>162</v>
      </c>
      <c r="AY238" s="5"/>
      <c r="AZ238" s="5" t="s">
        <v>102</v>
      </c>
      <c r="BA238" s="5" t="s">
        <v>80</v>
      </c>
      <c r="BB238" s="5" t="s">
        <v>114</v>
      </c>
      <c r="BC238" s="5" t="s">
        <v>110</v>
      </c>
      <c r="BD238" s="5" t="s">
        <v>101</v>
      </c>
      <c r="BE238" s="5" t="s">
        <v>102</v>
      </c>
      <c r="BF238" s="5"/>
      <c r="BG238" s="5" t="s">
        <v>102</v>
      </c>
      <c r="BH238" s="54"/>
    </row>
    <row r="239" spans="1:60" x14ac:dyDescent="0.25">
      <c r="A239" s="1">
        <v>238</v>
      </c>
      <c r="B239" s="1" t="s">
        <v>50</v>
      </c>
      <c r="C239" s="1"/>
      <c r="D239" s="1"/>
      <c r="E239" s="1"/>
      <c r="F239" s="1"/>
      <c r="G239" s="1"/>
      <c r="H239" s="1"/>
      <c r="I239" s="1" t="s">
        <v>56</v>
      </c>
      <c r="J239" s="1"/>
      <c r="K239" s="1"/>
      <c r="L239" s="1"/>
      <c r="M239" s="1"/>
      <c r="N239" s="1"/>
      <c r="O239" s="1"/>
      <c r="P239" s="1"/>
      <c r="Q239" s="1"/>
      <c r="R239" s="1"/>
      <c r="S239" s="1" t="s">
        <v>64</v>
      </c>
      <c r="T239" s="1"/>
      <c r="U239" s="5">
        <f t="shared" si="69"/>
        <v>3</v>
      </c>
      <c r="V239" s="5">
        <f t="shared" si="70"/>
        <v>1</v>
      </c>
      <c r="W239" s="16"/>
      <c r="X239" s="5">
        <f t="shared" si="71"/>
        <v>1</v>
      </c>
      <c r="Y239" s="5">
        <f t="shared" si="72"/>
        <v>0</v>
      </c>
      <c r="Z239" s="5">
        <f t="shared" si="73"/>
        <v>0</v>
      </c>
      <c r="AA239" s="5">
        <f t="shared" si="74"/>
        <v>0</v>
      </c>
      <c r="AB239" s="5">
        <f t="shared" si="75"/>
        <v>0</v>
      </c>
      <c r="AC239" s="5">
        <f t="shared" si="76"/>
        <v>0</v>
      </c>
      <c r="AD239" s="5">
        <f t="shared" si="77"/>
        <v>0</v>
      </c>
      <c r="AE239" s="5">
        <f t="shared" si="78"/>
        <v>1</v>
      </c>
      <c r="AF239" s="5">
        <f t="shared" si="79"/>
        <v>0</v>
      </c>
      <c r="AG239" s="5">
        <f t="shared" si="80"/>
        <v>0</v>
      </c>
      <c r="AH239" s="5">
        <f t="shared" si="81"/>
        <v>0</v>
      </c>
      <c r="AI239" s="5">
        <f t="shared" si="82"/>
        <v>0</v>
      </c>
      <c r="AJ239" s="5">
        <f t="shared" si="83"/>
        <v>0</v>
      </c>
      <c r="AK239" s="5">
        <f t="shared" si="84"/>
        <v>0</v>
      </c>
      <c r="AL239" s="5">
        <f t="shared" si="85"/>
        <v>0</v>
      </c>
      <c r="AM239" s="5">
        <f t="shared" si="86"/>
        <v>0</v>
      </c>
      <c r="AN239" s="5">
        <f t="shared" si="87"/>
        <v>0</v>
      </c>
      <c r="AO239" s="5">
        <f t="shared" si="88"/>
        <v>1</v>
      </c>
      <c r="AR239" s="5">
        <f t="shared" si="89"/>
        <v>3</v>
      </c>
      <c r="AS239" s="5">
        <f t="shared" si="90"/>
        <v>3</v>
      </c>
      <c r="AT239" s="5" t="str">
        <f t="shared" si="91"/>
        <v>Correct</v>
      </c>
      <c r="AU239" s="53" t="s">
        <v>105</v>
      </c>
      <c r="AV239" s="53">
        <v>26</v>
      </c>
      <c r="AW239" s="53" t="s">
        <v>121</v>
      </c>
      <c r="AX239" s="53" t="s">
        <v>177</v>
      </c>
      <c r="AY239" s="53" t="s">
        <v>107</v>
      </c>
      <c r="AZ239" s="53" t="s">
        <v>98</v>
      </c>
      <c r="BA239" s="53" t="s">
        <v>80</v>
      </c>
      <c r="BB239" s="53" t="s">
        <v>114</v>
      </c>
      <c r="BC239" s="53" t="s">
        <v>110</v>
      </c>
      <c r="BD239" s="53" t="s">
        <v>101</v>
      </c>
      <c r="BE239" s="53" t="s">
        <v>102</v>
      </c>
      <c r="BF239" s="53"/>
      <c r="BG239" s="53" t="s">
        <v>102</v>
      </c>
      <c r="BH239" s="55"/>
    </row>
    <row r="240" spans="1:60" x14ac:dyDescent="0.25">
      <c r="A240" s="1">
        <v>239</v>
      </c>
      <c r="B240" s="1"/>
      <c r="C240" s="1"/>
      <c r="D240" s="1"/>
      <c r="E240" s="1"/>
      <c r="F240" s="1"/>
      <c r="G240" s="1"/>
      <c r="H240" s="1"/>
      <c r="I240" s="1" t="s">
        <v>56</v>
      </c>
      <c r="J240" s="1"/>
      <c r="K240" s="1"/>
      <c r="L240" s="1"/>
      <c r="M240" s="1"/>
      <c r="N240" s="1" t="s">
        <v>26</v>
      </c>
      <c r="O240" s="1"/>
      <c r="P240" s="1"/>
      <c r="Q240" s="1"/>
      <c r="R240" s="1"/>
      <c r="S240" s="1" t="s">
        <v>64</v>
      </c>
      <c r="T240" s="1"/>
      <c r="U240" s="5">
        <f t="shared" si="69"/>
        <v>3</v>
      </c>
      <c r="V240" s="5">
        <f t="shared" si="70"/>
        <v>1</v>
      </c>
      <c r="W240" s="16"/>
      <c r="X240" s="5">
        <f t="shared" si="71"/>
        <v>0</v>
      </c>
      <c r="Y240" s="5">
        <f t="shared" si="72"/>
        <v>0</v>
      </c>
      <c r="Z240" s="5">
        <f t="shared" si="73"/>
        <v>0</v>
      </c>
      <c r="AA240" s="5">
        <f t="shared" si="74"/>
        <v>0</v>
      </c>
      <c r="AB240" s="5">
        <f t="shared" si="75"/>
        <v>0</v>
      </c>
      <c r="AC240" s="5">
        <f t="shared" si="76"/>
        <v>0</v>
      </c>
      <c r="AD240" s="5">
        <f t="shared" si="77"/>
        <v>0</v>
      </c>
      <c r="AE240" s="5">
        <f t="shared" si="78"/>
        <v>1</v>
      </c>
      <c r="AF240" s="5">
        <f t="shared" si="79"/>
        <v>0</v>
      </c>
      <c r="AG240" s="5">
        <f t="shared" si="80"/>
        <v>0</v>
      </c>
      <c r="AH240" s="5">
        <f t="shared" si="81"/>
        <v>0</v>
      </c>
      <c r="AI240" s="5">
        <f t="shared" si="82"/>
        <v>0</v>
      </c>
      <c r="AJ240" s="5">
        <f t="shared" si="83"/>
        <v>1</v>
      </c>
      <c r="AK240" s="5">
        <f t="shared" si="84"/>
        <v>0</v>
      </c>
      <c r="AL240" s="5">
        <f t="shared" si="85"/>
        <v>0</v>
      </c>
      <c r="AM240" s="5">
        <f t="shared" si="86"/>
        <v>0</v>
      </c>
      <c r="AN240" s="5">
        <f t="shared" si="87"/>
        <v>0</v>
      </c>
      <c r="AO240" s="5">
        <f t="shared" si="88"/>
        <v>1</v>
      </c>
      <c r="AR240" s="5">
        <f t="shared" si="89"/>
        <v>3</v>
      </c>
      <c r="AS240" s="5">
        <f t="shared" si="90"/>
        <v>3</v>
      </c>
      <c r="AT240" s="5" t="str">
        <f t="shared" si="91"/>
        <v>Correct</v>
      </c>
      <c r="AU240" s="5" t="s">
        <v>94</v>
      </c>
      <c r="AV240" s="5">
        <v>27</v>
      </c>
      <c r="AW240" s="5" t="s">
        <v>121</v>
      </c>
      <c r="AX240" s="5" t="s">
        <v>168</v>
      </c>
      <c r="AY240" s="5"/>
      <c r="AZ240" s="5" t="s">
        <v>98</v>
      </c>
      <c r="BA240" s="5" t="s">
        <v>80</v>
      </c>
      <c r="BB240" s="5" t="s">
        <v>114</v>
      </c>
      <c r="BC240" s="5" t="s">
        <v>110</v>
      </c>
      <c r="BD240" s="5" t="s">
        <v>101</v>
      </c>
      <c r="BE240" s="5" t="s">
        <v>102</v>
      </c>
      <c r="BF240" s="5"/>
      <c r="BG240" s="5" t="s">
        <v>102</v>
      </c>
      <c r="BH240" s="54"/>
    </row>
    <row r="241" spans="1:60" x14ac:dyDescent="0.25">
      <c r="A241" s="1">
        <v>240</v>
      </c>
      <c r="B241" s="1"/>
      <c r="C241" s="1"/>
      <c r="D241" s="1" t="s">
        <v>52</v>
      </c>
      <c r="E241" s="1"/>
      <c r="F241" s="1" t="s">
        <v>53</v>
      </c>
      <c r="G241" s="1"/>
      <c r="H241" s="1"/>
      <c r="I241" s="1"/>
      <c r="J241" s="1"/>
      <c r="K241" s="1"/>
      <c r="L241" s="1"/>
      <c r="M241" s="1"/>
      <c r="N241" s="1"/>
      <c r="O241" s="1"/>
      <c r="P241" s="1"/>
      <c r="Q241" s="1"/>
      <c r="R241" s="1" t="s">
        <v>63</v>
      </c>
      <c r="S241" s="1"/>
      <c r="T241" s="1"/>
      <c r="U241" s="5">
        <f t="shared" si="69"/>
        <v>3</v>
      </c>
      <c r="V241" s="5">
        <f t="shared" si="70"/>
        <v>1</v>
      </c>
      <c r="W241" s="16"/>
      <c r="X241" s="5">
        <f t="shared" si="71"/>
        <v>0</v>
      </c>
      <c r="Y241" s="5">
        <f t="shared" si="72"/>
        <v>0</v>
      </c>
      <c r="Z241" s="5">
        <f t="shared" si="73"/>
        <v>1</v>
      </c>
      <c r="AA241" s="5">
        <f t="shared" si="74"/>
        <v>0</v>
      </c>
      <c r="AB241" s="5">
        <f t="shared" si="75"/>
        <v>1</v>
      </c>
      <c r="AC241" s="5">
        <f t="shared" si="76"/>
        <v>0</v>
      </c>
      <c r="AD241" s="5">
        <f t="shared" si="77"/>
        <v>0</v>
      </c>
      <c r="AE241" s="5">
        <f t="shared" si="78"/>
        <v>0</v>
      </c>
      <c r="AF241" s="5">
        <f t="shared" si="79"/>
        <v>0</v>
      </c>
      <c r="AG241" s="5">
        <f t="shared" si="80"/>
        <v>0</v>
      </c>
      <c r="AH241" s="5">
        <f t="shared" si="81"/>
        <v>0</v>
      </c>
      <c r="AI241" s="5">
        <f t="shared" si="82"/>
        <v>0</v>
      </c>
      <c r="AJ241" s="5">
        <f t="shared" si="83"/>
        <v>0</v>
      </c>
      <c r="AK241" s="5">
        <f t="shared" si="84"/>
        <v>0</v>
      </c>
      <c r="AL241" s="5">
        <f t="shared" si="85"/>
        <v>0</v>
      </c>
      <c r="AM241" s="5">
        <f t="shared" si="86"/>
        <v>0</v>
      </c>
      <c r="AN241" s="5">
        <f t="shared" si="87"/>
        <v>1</v>
      </c>
      <c r="AO241" s="5">
        <f t="shared" si="88"/>
        <v>0</v>
      </c>
      <c r="AR241" s="5">
        <f t="shared" si="89"/>
        <v>3</v>
      </c>
      <c r="AS241" s="5">
        <f t="shared" si="90"/>
        <v>3</v>
      </c>
      <c r="AT241" s="5" t="str">
        <f t="shared" si="91"/>
        <v>Correct</v>
      </c>
      <c r="AU241" s="53" t="s">
        <v>105</v>
      </c>
      <c r="AV241" s="53"/>
      <c r="AW241" s="53" t="s">
        <v>121</v>
      </c>
      <c r="AX241" s="53" t="s">
        <v>191</v>
      </c>
      <c r="AY241" s="53" t="s">
        <v>107</v>
      </c>
      <c r="AZ241" s="53" t="s">
        <v>98</v>
      </c>
      <c r="BA241" s="53" t="s">
        <v>80</v>
      </c>
      <c r="BB241" s="53"/>
      <c r="BC241" s="53" t="s">
        <v>100</v>
      </c>
      <c r="BD241" s="53" t="s">
        <v>101</v>
      </c>
      <c r="BE241" s="53" t="s">
        <v>102</v>
      </c>
      <c r="BF241" s="53"/>
      <c r="BG241" s="53" t="s">
        <v>102</v>
      </c>
      <c r="BH241" s="55"/>
    </row>
    <row r="242" spans="1:60" x14ac:dyDescent="0.25">
      <c r="A242" s="1">
        <v>241</v>
      </c>
      <c r="B242" s="1"/>
      <c r="C242" s="1"/>
      <c r="D242" s="1"/>
      <c r="E242" s="1"/>
      <c r="F242" s="1" t="s">
        <v>53</v>
      </c>
      <c r="G242" s="1"/>
      <c r="H242" s="1"/>
      <c r="I242" s="1"/>
      <c r="J242" s="1"/>
      <c r="K242" s="1"/>
      <c r="L242" s="1"/>
      <c r="M242" s="1"/>
      <c r="N242" s="1"/>
      <c r="O242" s="1"/>
      <c r="P242" s="1"/>
      <c r="Q242" s="1"/>
      <c r="R242" s="1" t="s">
        <v>63</v>
      </c>
      <c r="S242" s="1"/>
      <c r="T242" s="1"/>
      <c r="U242" s="5">
        <f t="shared" si="69"/>
        <v>2</v>
      </c>
      <c r="V242" s="5">
        <f t="shared" si="70"/>
        <v>1.5</v>
      </c>
      <c r="W242" s="16"/>
      <c r="X242" s="5">
        <f t="shared" si="71"/>
        <v>0</v>
      </c>
      <c r="Y242" s="5">
        <f t="shared" si="72"/>
        <v>0</v>
      </c>
      <c r="Z242" s="5">
        <f t="shared" si="73"/>
        <v>0</v>
      </c>
      <c r="AA242" s="5">
        <f t="shared" si="74"/>
        <v>0</v>
      </c>
      <c r="AB242" s="5">
        <f t="shared" si="75"/>
        <v>1</v>
      </c>
      <c r="AC242" s="5">
        <f t="shared" si="76"/>
        <v>0</v>
      </c>
      <c r="AD242" s="5">
        <f t="shared" si="77"/>
        <v>0</v>
      </c>
      <c r="AE242" s="5">
        <f t="shared" si="78"/>
        <v>0</v>
      </c>
      <c r="AF242" s="5">
        <f t="shared" si="79"/>
        <v>0</v>
      </c>
      <c r="AG242" s="5">
        <f t="shared" si="80"/>
        <v>0</v>
      </c>
      <c r="AH242" s="5">
        <f t="shared" si="81"/>
        <v>0</v>
      </c>
      <c r="AI242" s="5">
        <f t="shared" si="82"/>
        <v>0</v>
      </c>
      <c r="AJ242" s="5">
        <f t="shared" si="83"/>
        <v>0</v>
      </c>
      <c r="AK242" s="5">
        <f t="shared" si="84"/>
        <v>0</v>
      </c>
      <c r="AL242" s="5">
        <f t="shared" si="85"/>
        <v>0</v>
      </c>
      <c r="AM242" s="5">
        <f t="shared" si="86"/>
        <v>0</v>
      </c>
      <c r="AN242" s="5">
        <f t="shared" si="87"/>
        <v>1</v>
      </c>
      <c r="AO242" s="5">
        <f t="shared" si="88"/>
        <v>0</v>
      </c>
      <c r="AR242" s="5">
        <f t="shared" si="89"/>
        <v>2</v>
      </c>
      <c r="AS242" s="5">
        <f t="shared" si="90"/>
        <v>2</v>
      </c>
      <c r="AT242" s="5" t="str">
        <f t="shared" si="91"/>
        <v>Correct</v>
      </c>
      <c r="AU242" s="5" t="s">
        <v>94</v>
      </c>
      <c r="AV242" s="5">
        <v>26</v>
      </c>
      <c r="AW242" s="5" t="s">
        <v>121</v>
      </c>
      <c r="AX242" s="5" t="s">
        <v>175</v>
      </c>
      <c r="AY242" s="5" t="s">
        <v>107</v>
      </c>
      <c r="AZ242" s="5" t="s">
        <v>98</v>
      </c>
      <c r="BA242" s="5" t="s">
        <v>80</v>
      </c>
      <c r="BB242" s="5" t="s">
        <v>108</v>
      </c>
      <c r="BC242" s="5" t="s">
        <v>110</v>
      </c>
      <c r="BD242" s="5" t="s">
        <v>101</v>
      </c>
      <c r="BE242" s="5" t="s">
        <v>102</v>
      </c>
      <c r="BF242" s="5"/>
      <c r="BG242" s="5" t="s">
        <v>102</v>
      </c>
      <c r="BH242" s="54"/>
    </row>
    <row r="243" spans="1:60" x14ac:dyDescent="0.25">
      <c r="A243" s="1">
        <v>242</v>
      </c>
      <c r="B243" s="1"/>
      <c r="C243" s="1"/>
      <c r="D243" s="1"/>
      <c r="E243" s="1" t="s">
        <v>20</v>
      </c>
      <c r="F243" s="1"/>
      <c r="G243" s="1" t="s">
        <v>54</v>
      </c>
      <c r="H243" s="1"/>
      <c r="I243" s="1"/>
      <c r="J243" s="1"/>
      <c r="K243" s="1"/>
      <c r="L243" s="1"/>
      <c r="M243" s="1"/>
      <c r="N243" s="1"/>
      <c r="O243" s="1"/>
      <c r="P243" s="1"/>
      <c r="Q243" s="1"/>
      <c r="R243" s="1" t="s">
        <v>63</v>
      </c>
      <c r="S243" s="1"/>
      <c r="T243" s="1"/>
      <c r="U243" s="5">
        <f t="shared" si="69"/>
        <v>3</v>
      </c>
      <c r="V243" s="5">
        <f t="shared" si="70"/>
        <v>1</v>
      </c>
      <c r="W243" s="16"/>
      <c r="X243" s="5">
        <f t="shared" si="71"/>
        <v>0</v>
      </c>
      <c r="Y243" s="5">
        <f t="shared" si="72"/>
        <v>0</v>
      </c>
      <c r="Z243" s="5">
        <f t="shared" si="73"/>
        <v>0</v>
      </c>
      <c r="AA243" s="5">
        <f t="shared" si="74"/>
        <v>1</v>
      </c>
      <c r="AB243" s="5">
        <f t="shared" si="75"/>
        <v>0</v>
      </c>
      <c r="AC243" s="5">
        <f t="shared" si="76"/>
        <v>1</v>
      </c>
      <c r="AD243" s="5">
        <f t="shared" si="77"/>
        <v>0</v>
      </c>
      <c r="AE243" s="5">
        <f t="shared" si="78"/>
        <v>0</v>
      </c>
      <c r="AF243" s="5">
        <f t="shared" si="79"/>
        <v>0</v>
      </c>
      <c r="AG243" s="5">
        <f t="shared" si="80"/>
        <v>0</v>
      </c>
      <c r="AH243" s="5">
        <f t="shared" si="81"/>
        <v>0</v>
      </c>
      <c r="AI243" s="5">
        <f t="shared" si="82"/>
        <v>0</v>
      </c>
      <c r="AJ243" s="5">
        <f t="shared" si="83"/>
        <v>0</v>
      </c>
      <c r="AK243" s="5">
        <f t="shared" si="84"/>
        <v>0</v>
      </c>
      <c r="AL243" s="5">
        <f t="shared" si="85"/>
        <v>0</v>
      </c>
      <c r="AM243" s="5">
        <f t="shared" si="86"/>
        <v>0</v>
      </c>
      <c r="AN243" s="5">
        <f t="shared" si="87"/>
        <v>1</v>
      </c>
      <c r="AO243" s="5">
        <f t="shared" si="88"/>
        <v>0</v>
      </c>
      <c r="AR243" s="5">
        <f t="shared" si="89"/>
        <v>3</v>
      </c>
      <c r="AS243" s="5">
        <f t="shared" si="90"/>
        <v>3</v>
      </c>
      <c r="AT243" s="5" t="str">
        <f t="shared" si="91"/>
        <v>Correct</v>
      </c>
      <c r="AU243" s="53" t="s">
        <v>94</v>
      </c>
      <c r="AV243" s="53">
        <v>43</v>
      </c>
      <c r="AW243" s="53" t="s">
        <v>121</v>
      </c>
      <c r="AX243" s="53" t="s">
        <v>192</v>
      </c>
      <c r="AY243" s="53" t="s">
        <v>107</v>
      </c>
      <c r="AZ243" s="53" t="s">
        <v>98</v>
      </c>
      <c r="BA243" s="53" t="s">
        <v>80</v>
      </c>
      <c r="BB243" s="53" t="s">
        <v>126</v>
      </c>
      <c r="BC243" s="53" t="s">
        <v>100</v>
      </c>
      <c r="BD243" s="53" t="s">
        <v>101</v>
      </c>
      <c r="BE243" s="53" t="s">
        <v>102</v>
      </c>
      <c r="BF243" s="53"/>
      <c r="BG243" s="53" t="s">
        <v>102</v>
      </c>
      <c r="BH243" s="55"/>
    </row>
    <row r="244" spans="1:60" x14ac:dyDescent="0.25">
      <c r="A244" s="1">
        <v>243</v>
      </c>
      <c r="B244" s="1"/>
      <c r="C244" s="1"/>
      <c r="D244" s="1"/>
      <c r="E244" s="1"/>
      <c r="F244" s="1"/>
      <c r="G244" s="1"/>
      <c r="H244" s="1"/>
      <c r="I244" s="1"/>
      <c r="J244" s="1"/>
      <c r="K244" s="1"/>
      <c r="L244" s="1"/>
      <c r="M244" s="1"/>
      <c r="N244" s="1"/>
      <c r="O244" s="1"/>
      <c r="P244" s="1"/>
      <c r="Q244" s="1"/>
      <c r="R244" s="1" t="s">
        <v>63</v>
      </c>
      <c r="S244" s="1" t="s">
        <v>64</v>
      </c>
      <c r="T244" s="1"/>
      <c r="U244" s="5">
        <f t="shared" si="69"/>
        <v>2</v>
      </c>
      <c r="V244" s="5">
        <f t="shared" si="70"/>
        <v>1.5</v>
      </c>
      <c r="W244" s="16"/>
      <c r="X244" s="5">
        <f t="shared" si="71"/>
        <v>0</v>
      </c>
      <c r="Y244" s="5">
        <f t="shared" si="72"/>
        <v>0</v>
      </c>
      <c r="Z244" s="5">
        <f t="shared" si="73"/>
        <v>0</v>
      </c>
      <c r="AA244" s="5">
        <f t="shared" si="74"/>
        <v>0</v>
      </c>
      <c r="AB244" s="5">
        <f t="shared" si="75"/>
        <v>0</v>
      </c>
      <c r="AC244" s="5">
        <f t="shared" si="76"/>
        <v>0</v>
      </c>
      <c r="AD244" s="5">
        <f t="shared" si="77"/>
        <v>0</v>
      </c>
      <c r="AE244" s="5">
        <f t="shared" si="78"/>
        <v>0</v>
      </c>
      <c r="AF244" s="5">
        <f t="shared" si="79"/>
        <v>0</v>
      </c>
      <c r="AG244" s="5">
        <f t="shared" si="80"/>
        <v>0</v>
      </c>
      <c r="AH244" s="5">
        <f t="shared" si="81"/>
        <v>0</v>
      </c>
      <c r="AI244" s="5">
        <f t="shared" si="82"/>
        <v>0</v>
      </c>
      <c r="AJ244" s="5">
        <f t="shared" si="83"/>
        <v>0</v>
      </c>
      <c r="AK244" s="5">
        <f t="shared" si="84"/>
        <v>0</v>
      </c>
      <c r="AL244" s="5">
        <f t="shared" si="85"/>
        <v>0</v>
      </c>
      <c r="AM244" s="5">
        <f t="shared" si="86"/>
        <v>0</v>
      </c>
      <c r="AN244" s="5">
        <f t="shared" si="87"/>
        <v>1</v>
      </c>
      <c r="AO244" s="5">
        <f t="shared" si="88"/>
        <v>1</v>
      </c>
      <c r="AR244" s="5">
        <f t="shared" si="89"/>
        <v>2</v>
      </c>
      <c r="AS244" s="5">
        <f t="shared" si="90"/>
        <v>2</v>
      </c>
      <c r="AT244" s="5" t="str">
        <f t="shared" si="91"/>
        <v>Correct</v>
      </c>
      <c r="AU244" s="5" t="s">
        <v>94</v>
      </c>
      <c r="AV244" s="5">
        <v>37</v>
      </c>
      <c r="AW244" s="5" t="s">
        <v>121</v>
      </c>
      <c r="AX244" s="5" t="s">
        <v>193</v>
      </c>
      <c r="AY244" s="5" t="s">
        <v>107</v>
      </c>
      <c r="AZ244" s="5" t="s">
        <v>98</v>
      </c>
      <c r="BA244" s="5" t="s">
        <v>80</v>
      </c>
      <c r="BB244" s="5" t="s">
        <v>126</v>
      </c>
      <c r="BC244" s="5" t="s">
        <v>100</v>
      </c>
      <c r="BD244" s="5" t="s">
        <v>101</v>
      </c>
      <c r="BE244" s="5" t="s">
        <v>102</v>
      </c>
      <c r="BF244" s="5"/>
      <c r="BG244" s="5" t="s">
        <v>102</v>
      </c>
      <c r="BH244" s="54"/>
    </row>
    <row r="245" spans="1:60" x14ac:dyDescent="0.25">
      <c r="A245" s="1">
        <v>244</v>
      </c>
      <c r="B245" s="1"/>
      <c r="C245" s="1"/>
      <c r="D245" s="1"/>
      <c r="E245" s="1"/>
      <c r="F245" s="1" t="s">
        <v>53</v>
      </c>
      <c r="G245" s="1"/>
      <c r="H245" s="1"/>
      <c r="I245" s="1" t="s">
        <v>56</v>
      </c>
      <c r="J245" s="1"/>
      <c r="K245" s="1"/>
      <c r="L245" s="1"/>
      <c r="M245" s="1"/>
      <c r="N245" s="1"/>
      <c r="O245" s="1"/>
      <c r="P245" s="1"/>
      <c r="Q245" s="1"/>
      <c r="R245" s="1"/>
      <c r="S245" s="1" t="s">
        <v>64</v>
      </c>
      <c r="T245" s="1"/>
      <c r="U245" s="5">
        <f t="shared" si="69"/>
        <v>3</v>
      </c>
      <c r="V245" s="5">
        <f t="shared" si="70"/>
        <v>1</v>
      </c>
      <c r="W245" s="16"/>
      <c r="X245" s="5">
        <f t="shared" si="71"/>
        <v>0</v>
      </c>
      <c r="Y245" s="5">
        <f t="shared" si="72"/>
        <v>0</v>
      </c>
      <c r="Z245" s="5">
        <f t="shared" si="73"/>
        <v>0</v>
      </c>
      <c r="AA245" s="5">
        <f t="shared" si="74"/>
        <v>0</v>
      </c>
      <c r="AB245" s="5">
        <f t="shared" si="75"/>
        <v>1</v>
      </c>
      <c r="AC245" s="5">
        <f t="shared" si="76"/>
        <v>0</v>
      </c>
      <c r="AD245" s="5">
        <f t="shared" si="77"/>
        <v>0</v>
      </c>
      <c r="AE245" s="5">
        <f t="shared" si="78"/>
        <v>1</v>
      </c>
      <c r="AF245" s="5">
        <f t="shared" si="79"/>
        <v>0</v>
      </c>
      <c r="AG245" s="5">
        <f t="shared" si="80"/>
        <v>0</v>
      </c>
      <c r="AH245" s="5">
        <f t="shared" si="81"/>
        <v>0</v>
      </c>
      <c r="AI245" s="5">
        <f t="shared" si="82"/>
        <v>0</v>
      </c>
      <c r="AJ245" s="5">
        <f t="shared" si="83"/>
        <v>0</v>
      </c>
      <c r="AK245" s="5">
        <f t="shared" si="84"/>
        <v>0</v>
      </c>
      <c r="AL245" s="5">
        <f t="shared" si="85"/>
        <v>0</v>
      </c>
      <c r="AM245" s="5">
        <f t="shared" si="86"/>
        <v>0</v>
      </c>
      <c r="AN245" s="5">
        <f t="shared" si="87"/>
        <v>0</v>
      </c>
      <c r="AO245" s="5">
        <f t="shared" si="88"/>
        <v>1</v>
      </c>
      <c r="AR245" s="5">
        <f t="shared" si="89"/>
        <v>3</v>
      </c>
      <c r="AS245" s="5">
        <f t="shared" si="90"/>
        <v>3</v>
      </c>
      <c r="AT245" s="5" t="str">
        <f t="shared" si="91"/>
        <v>Correct</v>
      </c>
      <c r="AU245" s="53" t="s">
        <v>105</v>
      </c>
      <c r="AV245" s="53">
        <v>48</v>
      </c>
      <c r="AW245" s="53" t="s">
        <v>121</v>
      </c>
      <c r="AX245" s="53" t="s">
        <v>194</v>
      </c>
      <c r="AY245" s="53" t="s">
        <v>107</v>
      </c>
      <c r="AZ245" s="53" t="s">
        <v>98</v>
      </c>
      <c r="BA245" s="53" t="s">
        <v>80</v>
      </c>
      <c r="BB245" s="53" t="s">
        <v>114</v>
      </c>
      <c r="BC245" s="53" t="s">
        <v>153</v>
      </c>
      <c r="BD245" s="53" t="s">
        <v>135</v>
      </c>
      <c r="BE245" s="53" t="s">
        <v>102</v>
      </c>
      <c r="BF245" s="53"/>
      <c r="BG245" s="53" t="s">
        <v>102</v>
      </c>
      <c r="BH245" s="55"/>
    </row>
    <row r="246" spans="1:60" x14ac:dyDescent="0.25">
      <c r="A246" s="1">
        <v>245</v>
      </c>
      <c r="B246" s="1"/>
      <c r="C246" s="1"/>
      <c r="D246" s="1"/>
      <c r="E246" s="1"/>
      <c r="F246" s="1"/>
      <c r="G246" s="1" t="s">
        <v>54</v>
      </c>
      <c r="H246" s="1" t="s">
        <v>55</v>
      </c>
      <c r="I246" s="1"/>
      <c r="J246" s="1"/>
      <c r="K246" s="1"/>
      <c r="L246" s="1"/>
      <c r="M246" s="1"/>
      <c r="N246" s="1" t="s">
        <v>26</v>
      </c>
      <c r="O246" s="1"/>
      <c r="P246" s="1"/>
      <c r="Q246" s="1"/>
      <c r="R246" s="1"/>
      <c r="S246" s="1"/>
      <c r="T246" s="1"/>
      <c r="U246" s="5">
        <f t="shared" si="69"/>
        <v>3</v>
      </c>
      <c r="V246" s="5">
        <f t="shared" si="70"/>
        <v>1</v>
      </c>
      <c r="W246" s="16"/>
      <c r="X246" s="5">
        <f t="shared" si="71"/>
        <v>0</v>
      </c>
      <c r="Y246" s="5">
        <f t="shared" si="72"/>
        <v>0</v>
      </c>
      <c r="Z246" s="5">
        <f t="shared" si="73"/>
        <v>0</v>
      </c>
      <c r="AA246" s="5">
        <f t="shared" si="74"/>
        <v>0</v>
      </c>
      <c r="AB246" s="5">
        <f t="shared" si="75"/>
        <v>0</v>
      </c>
      <c r="AC246" s="5">
        <f t="shared" si="76"/>
        <v>1</v>
      </c>
      <c r="AD246" s="5">
        <f t="shared" si="77"/>
        <v>1</v>
      </c>
      <c r="AE246" s="5">
        <f t="shared" si="78"/>
        <v>0</v>
      </c>
      <c r="AF246" s="5">
        <f t="shared" si="79"/>
        <v>0</v>
      </c>
      <c r="AG246" s="5">
        <f t="shared" si="80"/>
        <v>0</v>
      </c>
      <c r="AH246" s="5">
        <f t="shared" si="81"/>
        <v>0</v>
      </c>
      <c r="AI246" s="5">
        <f t="shared" si="82"/>
        <v>0</v>
      </c>
      <c r="AJ246" s="5">
        <f t="shared" si="83"/>
        <v>1</v>
      </c>
      <c r="AK246" s="5">
        <f t="shared" si="84"/>
        <v>0</v>
      </c>
      <c r="AL246" s="5">
        <f t="shared" si="85"/>
        <v>0</v>
      </c>
      <c r="AM246" s="5">
        <f t="shared" si="86"/>
        <v>0</v>
      </c>
      <c r="AN246" s="5">
        <f t="shared" si="87"/>
        <v>0</v>
      </c>
      <c r="AO246" s="5">
        <f t="shared" si="88"/>
        <v>0</v>
      </c>
      <c r="AR246" s="5">
        <f t="shared" si="89"/>
        <v>3</v>
      </c>
      <c r="AS246" s="5">
        <f t="shared" si="90"/>
        <v>3</v>
      </c>
      <c r="AT246" s="5" t="str">
        <f t="shared" si="91"/>
        <v>Correct</v>
      </c>
      <c r="AU246" s="5" t="s">
        <v>94</v>
      </c>
      <c r="AV246" s="5">
        <v>38</v>
      </c>
      <c r="AW246" s="5" t="s">
        <v>121</v>
      </c>
      <c r="AX246" s="5" t="s">
        <v>178</v>
      </c>
      <c r="AY246" s="5" t="s">
        <v>107</v>
      </c>
      <c r="AZ246" s="5" t="s">
        <v>98</v>
      </c>
      <c r="BA246" s="5" t="s">
        <v>80</v>
      </c>
      <c r="BB246" s="5" t="s">
        <v>126</v>
      </c>
      <c r="BC246" s="5" t="s">
        <v>100</v>
      </c>
      <c r="BD246" s="5" t="s">
        <v>135</v>
      </c>
      <c r="BE246" s="5" t="s">
        <v>102</v>
      </c>
      <c r="BF246" s="5"/>
      <c r="BG246" s="5" t="s">
        <v>102</v>
      </c>
      <c r="BH246" s="54"/>
    </row>
    <row r="247" spans="1:60" x14ac:dyDescent="0.25">
      <c r="A247" s="1">
        <v>246</v>
      </c>
      <c r="B247" s="1"/>
      <c r="C247" s="1" t="s">
        <v>51</v>
      </c>
      <c r="D247" s="1"/>
      <c r="E247" s="1"/>
      <c r="F247" s="1"/>
      <c r="G247" s="1"/>
      <c r="H247" s="1"/>
      <c r="I247" s="1" t="s">
        <v>56</v>
      </c>
      <c r="J247" s="1"/>
      <c r="K247" s="1"/>
      <c r="L247" s="1" t="s">
        <v>59</v>
      </c>
      <c r="M247" s="1"/>
      <c r="N247" s="1"/>
      <c r="O247" s="1"/>
      <c r="P247" s="1"/>
      <c r="Q247" s="1"/>
      <c r="R247" s="1"/>
      <c r="S247" s="1"/>
      <c r="T247" s="1"/>
      <c r="U247" s="5">
        <f t="shared" si="69"/>
        <v>3</v>
      </c>
      <c r="V247" s="5">
        <f t="shared" si="70"/>
        <v>1</v>
      </c>
      <c r="W247" s="16"/>
      <c r="X247" s="5">
        <f t="shared" si="71"/>
        <v>0</v>
      </c>
      <c r="Y247" s="5">
        <f t="shared" si="72"/>
        <v>1</v>
      </c>
      <c r="Z247" s="5">
        <f t="shared" si="73"/>
        <v>0</v>
      </c>
      <c r="AA247" s="5">
        <f t="shared" si="74"/>
        <v>0</v>
      </c>
      <c r="AB247" s="5">
        <f t="shared" si="75"/>
        <v>0</v>
      </c>
      <c r="AC247" s="5">
        <f t="shared" si="76"/>
        <v>0</v>
      </c>
      <c r="AD247" s="5">
        <f t="shared" si="77"/>
        <v>0</v>
      </c>
      <c r="AE247" s="5">
        <f t="shared" si="78"/>
        <v>1</v>
      </c>
      <c r="AF247" s="5">
        <f t="shared" si="79"/>
        <v>0</v>
      </c>
      <c r="AG247" s="5">
        <f t="shared" si="80"/>
        <v>0</v>
      </c>
      <c r="AH247" s="5">
        <f t="shared" si="81"/>
        <v>1</v>
      </c>
      <c r="AI247" s="5">
        <f t="shared" si="82"/>
        <v>0</v>
      </c>
      <c r="AJ247" s="5">
        <f t="shared" si="83"/>
        <v>0</v>
      </c>
      <c r="AK247" s="5">
        <f t="shared" si="84"/>
        <v>0</v>
      </c>
      <c r="AL247" s="5">
        <f t="shared" si="85"/>
        <v>0</v>
      </c>
      <c r="AM247" s="5">
        <f t="shared" si="86"/>
        <v>0</v>
      </c>
      <c r="AN247" s="5">
        <f t="shared" si="87"/>
        <v>0</v>
      </c>
      <c r="AO247" s="5">
        <f t="shared" si="88"/>
        <v>0</v>
      </c>
      <c r="AR247" s="5">
        <f t="shared" si="89"/>
        <v>3</v>
      </c>
      <c r="AS247" s="5">
        <f t="shared" si="90"/>
        <v>3</v>
      </c>
      <c r="AT247" s="5" t="str">
        <f t="shared" si="91"/>
        <v>Correct</v>
      </c>
      <c r="AU247" s="53" t="s">
        <v>94</v>
      </c>
      <c r="AV247" s="53">
        <v>18</v>
      </c>
      <c r="AW247" s="53" t="s">
        <v>121</v>
      </c>
      <c r="AX247" s="53" t="s">
        <v>190</v>
      </c>
      <c r="AY247" s="53" t="s">
        <v>107</v>
      </c>
      <c r="AZ247" s="53" t="s">
        <v>98</v>
      </c>
      <c r="BA247" s="53" t="s">
        <v>80</v>
      </c>
      <c r="BB247" s="53"/>
      <c r="BC247" s="53" t="s">
        <v>103</v>
      </c>
      <c r="BD247" s="53" t="s">
        <v>136</v>
      </c>
      <c r="BE247" s="53" t="s">
        <v>102</v>
      </c>
      <c r="BF247" s="53"/>
      <c r="BG247" s="53" t="s">
        <v>102</v>
      </c>
      <c r="BH247" s="55"/>
    </row>
    <row r="248" spans="1:60" x14ac:dyDescent="0.25">
      <c r="A248" s="1">
        <v>247</v>
      </c>
      <c r="B248" s="1"/>
      <c r="C248" s="1"/>
      <c r="D248" s="1"/>
      <c r="E248" s="1"/>
      <c r="F248" s="1"/>
      <c r="G248" s="1"/>
      <c r="H248" s="1"/>
      <c r="I248" s="1"/>
      <c r="J248" s="1"/>
      <c r="K248" s="1"/>
      <c r="L248" s="1"/>
      <c r="M248" s="1"/>
      <c r="N248" s="1"/>
      <c r="O248" s="1"/>
      <c r="P248" s="1"/>
      <c r="Q248" s="1"/>
      <c r="R248" s="1"/>
      <c r="S248" s="1" t="s">
        <v>64</v>
      </c>
      <c r="T248" s="1"/>
      <c r="U248" s="5">
        <f t="shared" si="69"/>
        <v>1</v>
      </c>
      <c r="V248" s="5">
        <f t="shared" si="70"/>
        <v>3</v>
      </c>
      <c r="W248" s="16"/>
      <c r="X248" s="5">
        <f t="shared" si="71"/>
        <v>0</v>
      </c>
      <c r="Y248" s="5">
        <f t="shared" si="72"/>
        <v>0</v>
      </c>
      <c r="Z248" s="5">
        <f t="shared" si="73"/>
        <v>0</v>
      </c>
      <c r="AA248" s="5">
        <f t="shared" si="74"/>
        <v>0</v>
      </c>
      <c r="AB248" s="5">
        <f t="shared" si="75"/>
        <v>0</v>
      </c>
      <c r="AC248" s="5">
        <f t="shared" si="76"/>
        <v>0</v>
      </c>
      <c r="AD248" s="5">
        <f t="shared" si="77"/>
        <v>0</v>
      </c>
      <c r="AE248" s="5">
        <f t="shared" si="78"/>
        <v>0</v>
      </c>
      <c r="AF248" s="5">
        <f t="shared" si="79"/>
        <v>0</v>
      </c>
      <c r="AG248" s="5">
        <f t="shared" si="80"/>
        <v>0</v>
      </c>
      <c r="AH248" s="5">
        <f t="shared" si="81"/>
        <v>0</v>
      </c>
      <c r="AI248" s="5">
        <f t="shared" si="82"/>
        <v>0</v>
      </c>
      <c r="AJ248" s="5">
        <f t="shared" si="83"/>
        <v>0</v>
      </c>
      <c r="AK248" s="5">
        <f t="shared" si="84"/>
        <v>0</v>
      </c>
      <c r="AL248" s="5">
        <f t="shared" si="85"/>
        <v>0</v>
      </c>
      <c r="AM248" s="5">
        <f t="shared" si="86"/>
        <v>0</v>
      </c>
      <c r="AN248" s="5">
        <f t="shared" si="87"/>
        <v>0</v>
      </c>
      <c r="AO248" s="5">
        <f t="shared" si="88"/>
        <v>1</v>
      </c>
      <c r="AR248" s="5">
        <f t="shared" si="89"/>
        <v>1</v>
      </c>
      <c r="AS248" s="5">
        <f t="shared" si="90"/>
        <v>1</v>
      </c>
      <c r="AT248" s="5" t="str">
        <f t="shared" si="91"/>
        <v>Correct</v>
      </c>
      <c r="AU248" s="5" t="s">
        <v>94</v>
      </c>
      <c r="AV248" s="5">
        <v>55</v>
      </c>
      <c r="AW248" s="5" t="s">
        <v>121</v>
      </c>
      <c r="AX248" s="5" t="s">
        <v>180</v>
      </c>
      <c r="AY248" s="5" t="s">
        <v>107</v>
      </c>
      <c r="AZ248" s="5" t="s">
        <v>98</v>
      </c>
      <c r="BA248" s="5" t="s">
        <v>80</v>
      </c>
      <c r="BB248" s="5" t="s">
        <v>126</v>
      </c>
      <c r="BC248" s="5" t="s">
        <v>110</v>
      </c>
      <c r="BD248" s="5" t="s">
        <v>101</v>
      </c>
      <c r="BE248" s="5" t="s">
        <v>102</v>
      </c>
      <c r="BF248" s="5"/>
      <c r="BG248" s="5" t="s">
        <v>102</v>
      </c>
      <c r="BH248" s="54"/>
    </row>
    <row r="249" spans="1:60" x14ac:dyDescent="0.25">
      <c r="A249" s="1">
        <v>248</v>
      </c>
      <c r="B249" s="1"/>
      <c r="C249" s="1"/>
      <c r="D249" s="1" t="s">
        <v>52</v>
      </c>
      <c r="E249" s="1"/>
      <c r="F249" s="1"/>
      <c r="G249" s="1"/>
      <c r="H249" s="1"/>
      <c r="I249" s="1"/>
      <c r="J249" s="1"/>
      <c r="K249" s="1"/>
      <c r="L249" s="1"/>
      <c r="M249" s="1" t="s">
        <v>60</v>
      </c>
      <c r="N249" s="1"/>
      <c r="O249" s="1"/>
      <c r="P249" s="1"/>
      <c r="Q249" s="1"/>
      <c r="R249" s="1"/>
      <c r="S249" s="1" t="s">
        <v>64</v>
      </c>
      <c r="T249" s="1"/>
      <c r="U249" s="5">
        <f t="shared" si="69"/>
        <v>3</v>
      </c>
      <c r="V249" s="5">
        <f t="shared" si="70"/>
        <v>1</v>
      </c>
      <c r="W249" s="16"/>
      <c r="X249" s="5">
        <f t="shared" si="71"/>
        <v>0</v>
      </c>
      <c r="Y249" s="5">
        <f t="shared" si="72"/>
        <v>0</v>
      </c>
      <c r="Z249" s="5">
        <f t="shared" si="73"/>
        <v>1</v>
      </c>
      <c r="AA249" s="5">
        <f t="shared" si="74"/>
        <v>0</v>
      </c>
      <c r="AB249" s="5">
        <f t="shared" si="75"/>
        <v>0</v>
      </c>
      <c r="AC249" s="5">
        <f t="shared" si="76"/>
        <v>0</v>
      </c>
      <c r="AD249" s="5">
        <f t="shared" si="77"/>
        <v>0</v>
      </c>
      <c r="AE249" s="5">
        <f t="shared" si="78"/>
        <v>0</v>
      </c>
      <c r="AF249" s="5">
        <f t="shared" si="79"/>
        <v>0</v>
      </c>
      <c r="AG249" s="5">
        <f t="shared" si="80"/>
        <v>0</v>
      </c>
      <c r="AH249" s="5">
        <f t="shared" si="81"/>
        <v>0</v>
      </c>
      <c r="AI249" s="5">
        <f t="shared" si="82"/>
        <v>1</v>
      </c>
      <c r="AJ249" s="5">
        <f t="shared" si="83"/>
        <v>0</v>
      </c>
      <c r="AK249" s="5">
        <f t="shared" si="84"/>
        <v>0</v>
      </c>
      <c r="AL249" s="5">
        <f t="shared" si="85"/>
        <v>0</v>
      </c>
      <c r="AM249" s="5">
        <f t="shared" si="86"/>
        <v>0</v>
      </c>
      <c r="AN249" s="5">
        <f t="shared" si="87"/>
        <v>0</v>
      </c>
      <c r="AO249" s="5">
        <f t="shared" si="88"/>
        <v>1</v>
      </c>
      <c r="AR249" s="5">
        <f t="shared" si="89"/>
        <v>3</v>
      </c>
      <c r="AS249" s="5">
        <f t="shared" si="90"/>
        <v>3</v>
      </c>
      <c r="AT249" s="5" t="str">
        <f t="shared" si="91"/>
        <v>Correct</v>
      </c>
      <c r="AU249" s="53" t="s">
        <v>94</v>
      </c>
      <c r="AV249" s="53">
        <v>59</v>
      </c>
      <c r="AW249" s="53" t="s">
        <v>121</v>
      </c>
      <c r="AX249" s="53" t="s">
        <v>190</v>
      </c>
      <c r="AY249" s="53" t="s">
        <v>107</v>
      </c>
      <c r="AZ249" s="53" t="s">
        <v>98</v>
      </c>
      <c r="BA249" s="53" t="s">
        <v>80</v>
      </c>
      <c r="BB249" s="53" t="s">
        <v>126</v>
      </c>
      <c r="BC249" s="53" t="s">
        <v>110</v>
      </c>
      <c r="BD249" s="53" t="s">
        <v>101</v>
      </c>
      <c r="BE249" s="53" t="s">
        <v>102</v>
      </c>
      <c r="BF249" s="53"/>
      <c r="BG249" s="53" t="s">
        <v>102</v>
      </c>
      <c r="BH249" s="55"/>
    </row>
    <row r="250" spans="1:60" x14ac:dyDescent="0.25">
      <c r="A250" s="1">
        <v>249</v>
      </c>
      <c r="B250" s="1"/>
      <c r="C250" s="1"/>
      <c r="D250" s="1"/>
      <c r="E250" s="1"/>
      <c r="F250" s="1"/>
      <c r="G250" s="1"/>
      <c r="H250" s="1"/>
      <c r="I250" s="1" t="s">
        <v>56</v>
      </c>
      <c r="J250" s="1"/>
      <c r="K250" s="1"/>
      <c r="L250" s="1"/>
      <c r="M250" s="1"/>
      <c r="N250" s="1"/>
      <c r="O250" s="1"/>
      <c r="P250" s="1"/>
      <c r="Q250" s="1"/>
      <c r="R250" s="1" t="s">
        <v>63</v>
      </c>
      <c r="S250" s="1" t="s">
        <v>64</v>
      </c>
      <c r="T250" s="1"/>
      <c r="U250" s="5">
        <f t="shared" si="69"/>
        <v>3</v>
      </c>
      <c r="V250" s="5">
        <f t="shared" si="70"/>
        <v>1</v>
      </c>
      <c r="W250" s="16"/>
      <c r="X250" s="5">
        <f t="shared" si="71"/>
        <v>0</v>
      </c>
      <c r="Y250" s="5">
        <f t="shared" si="72"/>
        <v>0</v>
      </c>
      <c r="Z250" s="5">
        <f t="shared" si="73"/>
        <v>0</v>
      </c>
      <c r="AA250" s="5">
        <f t="shared" si="74"/>
        <v>0</v>
      </c>
      <c r="AB250" s="5">
        <f t="shared" si="75"/>
        <v>0</v>
      </c>
      <c r="AC250" s="5">
        <f t="shared" si="76"/>
        <v>0</v>
      </c>
      <c r="AD250" s="5">
        <f t="shared" si="77"/>
        <v>0</v>
      </c>
      <c r="AE250" s="5">
        <f t="shared" si="78"/>
        <v>1</v>
      </c>
      <c r="AF250" s="5">
        <f t="shared" si="79"/>
        <v>0</v>
      </c>
      <c r="AG250" s="5">
        <f t="shared" si="80"/>
        <v>0</v>
      </c>
      <c r="AH250" s="5">
        <f t="shared" si="81"/>
        <v>0</v>
      </c>
      <c r="AI250" s="5">
        <f t="shared" si="82"/>
        <v>0</v>
      </c>
      <c r="AJ250" s="5">
        <f t="shared" si="83"/>
        <v>0</v>
      </c>
      <c r="AK250" s="5">
        <f t="shared" si="84"/>
        <v>0</v>
      </c>
      <c r="AL250" s="5">
        <f t="shared" si="85"/>
        <v>0</v>
      </c>
      <c r="AM250" s="5">
        <f t="shared" si="86"/>
        <v>0</v>
      </c>
      <c r="AN250" s="5">
        <f t="shared" si="87"/>
        <v>1</v>
      </c>
      <c r="AO250" s="5">
        <f t="shared" si="88"/>
        <v>1</v>
      </c>
      <c r="AR250" s="5">
        <f t="shared" si="89"/>
        <v>3</v>
      </c>
      <c r="AS250" s="5">
        <f t="shared" si="90"/>
        <v>3</v>
      </c>
      <c r="AT250" s="5" t="str">
        <f t="shared" si="91"/>
        <v>Correct</v>
      </c>
      <c r="AU250" s="5" t="s">
        <v>94</v>
      </c>
      <c r="AV250" s="5">
        <v>18</v>
      </c>
      <c r="AW250" s="5" t="s">
        <v>121</v>
      </c>
      <c r="AX250" s="5" t="s">
        <v>190</v>
      </c>
      <c r="AY250" s="5" t="s">
        <v>107</v>
      </c>
      <c r="AZ250" s="5" t="s">
        <v>98</v>
      </c>
      <c r="BA250" s="5" t="s">
        <v>80</v>
      </c>
      <c r="BB250" s="5"/>
      <c r="BC250" s="5" t="s">
        <v>103</v>
      </c>
      <c r="BD250" s="5" t="s">
        <v>136</v>
      </c>
      <c r="BE250" s="5" t="s">
        <v>102</v>
      </c>
      <c r="BF250" s="5"/>
      <c r="BG250" s="5" t="s">
        <v>102</v>
      </c>
      <c r="BH250" s="54"/>
    </row>
    <row r="251" spans="1:60" x14ac:dyDescent="0.25">
      <c r="A251" s="1">
        <v>250</v>
      </c>
      <c r="B251" s="1"/>
      <c r="C251" s="1"/>
      <c r="D251" s="1" t="s">
        <v>52</v>
      </c>
      <c r="E251" s="1" t="s">
        <v>20</v>
      </c>
      <c r="F251" s="1"/>
      <c r="G251" s="1" t="s">
        <v>54</v>
      </c>
      <c r="H251" s="1"/>
      <c r="I251" s="1"/>
      <c r="J251" s="1"/>
      <c r="K251" s="1"/>
      <c r="L251" s="1"/>
      <c r="M251" s="1"/>
      <c r="N251" s="1"/>
      <c r="O251" s="1"/>
      <c r="P251" s="1"/>
      <c r="Q251" s="1"/>
      <c r="R251" s="1"/>
      <c r="S251" s="1"/>
      <c r="T251" s="1"/>
      <c r="U251" s="5">
        <f t="shared" si="69"/>
        <v>3</v>
      </c>
      <c r="V251" s="5">
        <f t="shared" si="70"/>
        <v>1</v>
      </c>
      <c r="W251" s="16"/>
      <c r="X251" s="5">
        <f t="shared" si="71"/>
        <v>0</v>
      </c>
      <c r="Y251" s="5">
        <f t="shared" si="72"/>
        <v>0</v>
      </c>
      <c r="Z251" s="5">
        <f t="shared" si="73"/>
        <v>1</v>
      </c>
      <c r="AA251" s="5">
        <f t="shared" si="74"/>
        <v>1</v>
      </c>
      <c r="AB251" s="5">
        <f t="shared" si="75"/>
        <v>0</v>
      </c>
      <c r="AC251" s="5">
        <f t="shared" si="76"/>
        <v>1</v>
      </c>
      <c r="AD251" s="5">
        <f t="shared" si="77"/>
        <v>0</v>
      </c>
      <c r="AE251" s="5">
        <f t="shared" si="78"/>
        <v>0</v>
      </c>
      <c r="AF251" s="5">
        <f t="shared" si="79"/>
        <v>0</v>
      </c>
      <c r="AG251" s="5">
        <f t="shared" si="80"/>
        <v>0</v>
      </c>
      <c r="AH251" s="5">
        <f t="shared" si="81"/>
        <v>0</v>
      </c>
      <c r="AI251" s="5">
        <f t="shared" si="82"/>
        <v>0</v>
      </c>
      <c r="AJ251" s="5">
        <f t="shared" si="83"/>
        <v>0</v>
      </c>
      <c r="AK251" s="5">
        <f t="shared" si="84"/>
        <v>0</v>
      </c>
      <c r="AL251" s="5">
        <f t="shared" si="85"/>
        <v>0</v>
      </c>
      <c r="AM251" s="5">
        <f t="shared" si="86"/>
        <v>0</v>
      </c>
      <c r="AN251" s="5">
        <f t="shared" si="87"/>
        <v>0</v>
      </c>
      <c r="AO251" s="5">
        <f t="shared" si="88"/>
        <v>0</v>
      </c>
      <c r="AR251" s="5">
        <f t="shared" si="89"/>
        <v>3</v>
      </c>
      <c r="AS251" s="5">
        <f t="shared" si="90"/>
        <v>3</v>
      </c>
      <c r="AT251" s="5" t="str">
        <f t="shared" si="91"/>
        <v>Correct</v>
      </c>
      <c r="AU251" s="53" t="s">
        <v>94</v>
      </c>
      <c r="AV251" s="53">
        <v>25</v>
      </c>
      <c r="AW251" s="53" t="s">
        <v>121</v>
      </c>
      <c r="AX251" s="53" t="s">
        <v>178</v>
      </c>
      <c r="AY251" s="53" t="s">
        <v>107</v>
      </c>
      <c r="AZ251" s="53" t="s">
        <v>98</v>
      </c>
      <c r="BA251" s="53" t="s">
        <v>80</v>
      </c>
      <c r="BB251" s="53" t="s">
        <v>126</v>
      </c>
      <c r="BC251" s="53" t="s">
        <v>110</v>
      </c>
      <c r="BD251" s="53" t="s">
        <v>101</v>
      </c>
      <c r="BE251" s="53" t="s">
        <v>102</v>
      </c>
      <c r="BF251" s="53"/>
      <c r="BG251" s="53" t="s">
        <v>102</v>
      </c>
      <c r="BH251" s="55"/>
    </row>
    <row r="252" spans="1:60" x14ac:dyDescent="0.25">
      <c r="A252" s="1">
        <v>251</v>
      </c>
      <c r="B252" s="1" t="s">
        <v>50</v>
      </c>
      <c r="C252" s="1"/>
      <c r="D252" s="1" t="s">
        <v>52</v>
      </c>
      <c r="E252" s="1" t="s">
        <v>20</v>
      </c>
      <c r="F252" s="1"/>
      <c r="G252" s="1"/>
      <c r="H252" s="1" t="s">
        <v>55</v>
      </c>
      <c r="I252" s="1"/>
      <c r="J252" s="1"/>
      <c r="K252" s="1"/>
      <c r="L252" s="1"/>
      <c r="M252" s="1"/>
      <c r="N252" s="1" t="s">
        <v>26</v>
      </c>
      <c r="O252" s="1"/>
      <c r="P252" s="1"/>
      <c r="Q252" s="1"/>
      <c r="R252" s="1"/>
      <c r="S252" s="1" t="s">
        <v>64</v>
      </c>
      <c r="T252" s="1"/>
      <c r="U252" s="5">
        <f t="shared" si="69"/>
        <v>6</v>
      </c>
      <c r="V252" s="5">
        <f t="shared" si="70"/>
        <v>0.5</v>
      </c>
      <c r="W252" s="16"/>
      <c r="X252" s="5">
        <f t="shared" si="71"/>
        <v>0.5</v>
      </c>
      <c r="Y252" s="5">
        <f t="shared" si="72"/>
        <v>0</v>
      </c>
      <c r="Z252" s="5">
        <f t="shared" si="73"/>
        <v>0.5</v>
      </c>
      <c r="AA252" s="5">
        <f t="shared" si="74"/>
        <v>0.5</v>
      </c>
      <c r="AB252" s="5">
        <f t="shared" si="75"/>
        <v>0</v>
      </c>
      <c r="AC252" s="5">
        <f t="shared" si="76"/>
        <v>0</v>
      </c>
      <c r="AD252" s="5">
        <f t="shared" si="77"/>
        <v>0.5</v>
      </c>
      <c r="AE252" s="5">
        <f t="shared" si="78"/>
        <v>0</v>
      </c>
      <c r="AF252" s="5">
        <f t="shared" si="79"/>
        <v>0</v>
      </c>
      <c r="AG252" s="5">
        <f t="shared" si="80"/>
        <v>0</v>
      </c>
      <c r="AH252" s="5">
        <f t="shared" si="81"/>
        <v>0</v>
      </c>
      <c r="AI252" s="5">
        <f t="shared" si="82"/>
        <v>0</v>
      </c>
      <c r="AJ252" s="5">
        <f t="shared" si="83"/>
        <v>0.5</v>
      </c>
      <c r="AK252" s="5">
        <f t="shared" si="84"/>
        <v>0</v>
      </c>
      <c r="AL252" s="5">
        <f t="shared" si="85"/>
        <v>0</v>
      </c>
      <c r="AM252" s="5">
        <f t="shared" si="86"/>
        <v>0</v>
      </c>
      <c r="AN252" s="5">
        <f t="shared" si="87"/>
        <v>0</v>
      </c>
      <c r="AO252" s="5">
        <f t="shared" si="88"/>
        <v>0.5</v>
      </c>
      <c r="AR252" s="5">
        <f t="shared" si="89"/>
        <v>3</v>
      </c>
      <c r="AS252" s="5">
        <f t="shared" si="90"/>
        <v>6</v>
      </c>
      <c r="AT252" s="5" t="str">
        <f t="shared" si="91"/>
        <v>Correct</v>
      </c>
      <c r="AU252" s="5" t="s">
        <v>105</v>
      </c>
      <c r="AV252" s="5">
        <v>49</v>
      </c>
      <c r="AW252" s="5" t="s">
        <v>121</v>
      </c>
      <c r="AX252" s="5" t="s">
        <v>193</v>
      </c>
      <c r="AY252" s="5" t="s">
        <v>107</v>
      </c>
      <c r="AZ252" s="5" t="s">
        <v>98</v>
      </c>
      <c r="BA252" s="5" t="s">
        <v>80</v>
      </c>
      <c r="BB252" s="5" t="s">
        <v>126</v>
      </c>
      <c r="BC252" s="5" t="s">
        <v>153</v>
      </c>
      <c r="BD252" s="5" t="s">
        <v>135</v>
      </c>
      <c r="BE252" s="5" t="s">
        <v>102</v>
      </c>
      <c r="BF252" s="5"/>
      <c r="BG252" s="5" t="s">
        <v>102</v>
      </c>
      <c r="BH252" s="54"/>
    </row>
    <row r="253" spans="1:60" x14ac:dyDescent="0.25">
      <c r="A253" s="1">
        <v>252</v>
      </c>
      <c r="B253" s="1"/>
      <c r="C253" s="1"/>
      <c r="D253" s="1"/>
      <c r="E253" s="1"/>
      <c r="F253" s="1"/>
      <c r="G253" s="1"/>
      <c r="H253" s="1"/>
      <c r="I253" s="1"/>
      <c r="J253" s="1"/>
      <c r="K253" s="1"/>
      <c r="L253" s="1"/>
      <c r="M253" s="1"/>
      <c r="N253" s="1"/>
      <c r="O253" s="1"/>
      <c r="P253" s="1"/>
      <c r="Q253" s="1"/>
      <c r="R253" s="1"/>
      <c r="S253" s="1" t="s">
        <v>64</v>
      </c>
      <c r="T253" s="1"/>
      <c r="U253" s="5">
        <f t="shared" si="69"/>
        <v>1</v>
      </c>
      <c r="V253" s="5">
        <f t="shared" si="70"/>
        <v>3</v>
      </c>
      <c r="W253" s="16"/>
      <c r="X253" s="5">
        <f t="shared" si="71"/>
        <v>0</v>
      </c>
      <c r="Y253" s="5">
        <f t="shared" si="72"/>
        <v>0</v>
      </c>
      <c r="Z253" s="5">
        <f t="shared" si="73"/>
        <v>0</v>
      </c>
      <c r="AA253" s="5">
        <f t="shared" si="74"/>
        <v>0</v>
      </c>
      <c r="AB253" s="5">
        <f t="shared" si="75"/>
        <v>0</v>
      </c>
      <c r="AC253" s="5">
        <f t="shared" si="76"/>
        <v>0</v>
      </c>
      <c r="AD253" s="5">
        <f t="shared" si="77"/>
        <v>0</v>
      </c>
      <c r="AE253" s="5">
        <f t="shared" si="78"/>
        <v>0</v>
      </c>
      <c r="AF253" s="5">
        <f t="shared" si="79"/>
        <v>0</v>
      </c>
      <c r="AG253" s="5">
        <f t="shared" si="80"/>
        <v>0</v>
      </c>
      <c r="AH253" s="5">
        <f t="shared" si="81"/>
        <v>0</v>
      </c>
      <c r="AI253" s="5">
        <f t="shared" si="82"/>
        <v>0</v>
      </c>
      <c r="AJ253" s="5">
        <f t="shared" si="83"/>
        <v>0</v>
      </c>
      <c r="AK253" s="5">
        <f t="shared" si="84"/>
        <v>0</v>
      </c>
      <c r="AL253" s="5">
        <f t="shared" si="85"/>
        <v>0</v>
      </c>
      <c r="AM253" s="5">
        <f t="shared" si="86"/>
        <v>0</v>
      </c>
      <c r="AN253" s="5">
        <f t="shared" si="87"/>
        <v>0</v>
      </c>
      <c r="AO253" s="5">
        <f t="shared" si="88"/>
        <v>1</v>
      </c>
      <c r="AR253" s="5">
        <f t="shared" si="89"/>
        <v>1</v>
      </c>
      <c r="AS253" s="5">
        <f t="shared" si="90"/>
        <v>1</v>
      </c>
      <c r="AT253" s="5" t="str">
        <f t="shared" si="91"/>
        <v>Correct</v>
      </c>
      <c r="AU253" s="53" t="s">
        <v>105</v>
      </c>
      <c r="AV253" s="53">
        <v>41</v>
      </c>
      <c r="AW253" s="53" t="s">
        <v>95</v>
      </c>
      <c r="AX253" s="53" t="s">
        <v>195</v>
      </c>
      <c r="AY253" s="53"/>
      <c r="AZ253" s="53" t="s">
        <v>102</v>
      </c>
      <c r="BA253" s="53" t="s">
        <v>80</v>
      </c>
      <c r="BB253" s="53" t="s">
        <v>126</v>
      </c>
      <c r="BC253" s="53" t="s">
        <v>153</v>
      </c>
      <c r="BD253" s="53" t="s">
        <v>101</v>
      </c>
      <c r="BE253" s="53" t="s">
        <v>102</v>
      </c>
      <c r="BF253" s="53"/>
      <c r="BG253" s="53" t="s">
        <v>102</v>
      </c>
      <c r="BH253" s="55"/>
    </row>
    <row r="254" spans="1:60" x14ac:dyDescent="0.25">
      <c r="A254" s="1">
        <v>253</v>
      </c>
      <c r="B254" s="1"/>
      <c r="C254" s="1"/>
      <c r="D254" s="1" t="s">
        <v>52</v>
      </c>
      <c r="E254" s="1"/>
      <c r="F254" s="1"/>
      <c r="G254" s="1"/>
      <c r="H254" s="1"/>
      <c r="I254" s="1" t="s">
        <v>56</v>
      </c>
      <c r="J254" s="1"/>
      <c r="K254" s="1"/>
      <c r="L254" s="1"/>
      <c r="M254" s="1"/>
      <c r="N254" s="1"/>
      <c r="O254" s="1"/>
      <c r="P254" s="1"/>
      <c r="Q254" s="1"/>
      <c r="R254" s="1"/>
      <c r="S254" s="1" t="s">
        <v>64</v>
      </c>
      <c r="T254" s="1"/>
      <c r="U254" s="5">
        <f t="shared" si="69"/>
        <v>3</v>
      </c>
      <c r="V254" s="5">
        <f t="shared" si="70"/>
        <v>1</v>
      </c>
      <c r="W254" s="16"/>
      <c r="X254" s="5">
        <f t="shared" si="71"/>
        <v>0</v>
      </c>
      <c r="Y254" s="5">
        <f t="shared" si="72"/>
        <v>0</v>
      </c>
      <c r="Z254" s="5">
        <f t="shared" si="73"/>
        <v>1</v>
      </c>
      <c r="AA254" s="5">
        <f t="shared" si="74"/>
        <v>0</v>
      </c>
      <c r="AB254" s="5">
        <f t="shared" si="75"/>
        <v>0</v>
      </c>
      <c r="AC254" s="5">
        <f t="shared" si="76"/>
        <v>0</v>
      </c>
      <c r="AD254" s="5">
        <f t="shared" si="77"/>
        <v>0</v>
      </c>
      <c r="AE254" s="5">
        <f t="shared" si="78"/>
        <v>1</v>
      </c>
      <c r="AF254" s="5">
        <f t="shared" si="79"/>
        <v>0</v>
      </c>
      <c r="AG254" s="5">
        <f t="shared" si="80"/>
        <v>0</v>
      </c>
      <c r="AH254" s="5">
        <f t="shared" si="81"/>
        <v>0</v>
      </c>
      <c r="AI254" s="5">
        <f t="shared" si="82"/>
        <v>0</v>
      </c>
      <c r="AJ254" s="5">
        <f t="shared" si="83"/>
        <v>0</v>
      </c>
      <c r="AK254" s="5">
        <f t="shared" si="84"/>
        <v>0</v>
      </c>
      <c r="AL254" s="5">
        <f t="shared" si="85"/>
        <v>0</v>
      </c>
      <c r="AM254" s="5">
        <f t="shared" si="86"/>
        <v>0</v>
      </c>
      <c r="AN254" s="5">
        <f t="shared" si="87"/>
        <v>0</v>
      </c>
      <c r="AO254" s="5">
        <f t="shared" si="88"/>
        <v>1</v>
      </c>
      <c r="AR254" s="5">
        <f t="shared" si="89"/>
        <v>3</v>
      </c>
      <c r="AS254" s="5">
        <f t="shared" si="90"/>
        <v>3</v>
      </c>
      <c r="AT254" s="5" t="str">
        <f t="shared" si="91"/>
        <v>Correct</v>
      </c>
      <c r="AU254" s="5" t="s">
        <v>94</v>
      </c>
      <c r="AV254" s="5">
        <v>34</v>
      </c>
      <c r="AW254" s="5" t="s">
        <v>121</v>
      </c>
      <c r="AX254" s="5" t="s">
        <v>196</v>
      </c>
      <c r="AY254" s="5" t="s">
        <v>107</v>
      </c>
      <c r="AZ254" s="5"/>
      <c r="BA254" s="5" t="s">
        <v>80</v>
      </c>
      <c r="BB254" s="5" t="s">
        <v>114</v>
      </c>
      <c r="BC254" s="5" t="s">
        <v>137</v>
      </c>
      <c r="BD254" s="5" t="s">
        <v>101</v>
      </c>
      <c r="BE254" s="5" t="s">
        <v>102</v>
      </c>
      <c r="BF254" s="5"/>
      <c r="BG254" s="5" t="s">
        <v>102</v>
      </c>
      <c r="BH254" s="54"/>
    </row>
    <row r="255" spans="1:60" x14ac:dyDescent="0.25">
      <c r="A255" s="1">
        <v>254</v>
      </c>
      <c r="B255" s="1" t="s">
        <v>50</v>
      </c>
      <c r="C255" s="1"/>
      <c r="D255" s="1"/>
      <c r="E255" s="1"/>
      <c r="F255" s="1"/>
      <c r="G255" s="1"/>
      <c r="H255" s="1"/>
      <c r="I255" s="1"/>
      <c r="J255" s="1"/>
      <c r="K255" s="1"/>
      <c r="L255" s="1"/>
      <c r="M255" s="1"/>
      <c r="N255" s="1" t="s">
        <v>26</v>
      </c>
      <c r="O255" s="1"/>
      <c r="P255" s="1"/>
      <c r="Q255" s="1"/>
      <c r="R255" s="1" t="s">
        <v>63</v>
      </c>
      <c r="S255" s="1"/>
      <c r="T255" s="1"/>
      <c r="U255" s="5">
        <f t="shared" si="69"/>
        <v>3</v>
      </c>
      <c r="V255" s="5">
        <f t="shared" si="70"/>
        <v>1</v>
      </c>
      <c r="W255" s="16"/>
      <c r="X255" s="5">
        <f t="shared" si="71"/>
        <v>1</v>
      </c>
      <c r="Y255" s="5">
        <f t="shared" si="72"/>
        <v>0</v>
      </c>
      <c r="Z255" s="5">
        <f t="shared" si="73"/>
        <v>0</v>
      </c>
      <c r="AA255" s="5">
        <f t="shared" si="74"/>
        <v>0</v>
      </c>
      <c r="AB255" s="5">
        <f t="shared" si="75"/>
        <v>0</v>
      </c>
      <c r="AC255" s="5">
        <f t="shared" si="76"/>
        <v>0</v>
      </c>
      <c r="AD255" s="5">
        <f t="shared" si="77"/>
        <v>0</v>
      </c>
      <c r="AE255" s="5">
        <f t="shared" si="78"/>
        <v>0</v>
      </c>
      <c r="AF255" s="5">
        <f t="shared" si="79"/>
        <v>0</v>
      </c>
      <c r="AG255" s="5">
        <f t="shared" si="80"/>
        <v>0</v>
      </c>
      <c r="AH255" s="5">
        <f t="shared" si="81"/>
        <v>0</v>
      </c>
      <c r="AI255" s="5">
        <f t="shared" si="82"/>
        <v>0</v>
      </c>
      <c r="AJ255" s="5">
        <f t="shared" si="83"/>
        <v>1</v>
      </c>
      <c r="AK255" s="5">
        <f t="shared" si="84"/>
        <v>0</v>
      </c>
      <c r="AL255" s="5">
        <f t="shared" si="85"/>
        <v>0</v>
      </c>
      <c r="AM255" s="5">
        <f t="shared" si="86"/>
        <v>0</v>
      </c>
      <c r="AN255" s="5">
        <f t="shared" si="87"/>
        <v>1</v>
      </c>
      <c r="AO255" s="5">
        <f t="shared" si="88"/>
        <v>0</v>
      </c>
      <c r="AR255" s="5">
        <f t="shared" si="89"/>
        <v>3</v>
      </c>
      <c r="AS255" s="5">
        <f t="shared" si="90"/>
        <v>3</v>
      </c>
      <c r="AT255" s="5" t="str">
        <f t="shared" si="91"/>
        <v>Correct</v>
      </c>
      <c r="AU255" s="53" t="s">
        <v>94</v>
      </c>
      <c r="AV255" s="53">
        <v>70</v>
      </c>
      <c r="AW255" s="53" t="s">
        <v>121</v>
      </c>
      <c r="AX255" s="53" t="s">
        <v>197</v>
      </c>
      <c r="AY255" s="53" t="s">
        <v>107</v>
      </c>
      <c r="AZ255" s="53" t="s">
        <v>98</v>
      </c>
      <c r="BA255" s="53" t="s">
        <v>80</v>
      </c>
      <c r="BB255" s="53"/>
      <c r="BC255" s="53" t="s">
        <v>120</v>
      </c>
      <c r="BD255" s="53" t="s">
        <v>101</v>
      </c>
      <c r="BE255" s="53"/>
      <c r="BF255" s="53"/>
      <c r="BG255" s="53"/>
      <c r="BH255" s="55"/>
    </row>
    <row r="256" spans="1:60" x14ac:dyDescent="0.25">
      <c r="A256" s="1">
        <v>255</v>
      </c>
      <c r="B256" s="1"/>
      <c r="C256" s="1"/>
      <c r="D256" s="1"/>
      <c r="E256" s="1"/>
      <c r="F256" s="1"/>
      <c r="G256" s="1"/>
      <c r="H256" s="1"/>
      <c r="I256" s="1"/>
      <c r="J256" s="1"/>
      <c r="K256" s="1"/>
      <c r="L256" s="1"/>
      <c r="M256" s="1"/>
      <c r="N256" s="1"/>
      <c r="O256" s="1"/>
      <c r="P256" s="1"/>
      <c r="Q256" s="1"/>
      <c r="R256" s="1"/>
      <c r="S256" s="1" t="s">
        <v>64</v>
      </c>
      <c r="T256" s="1"/>
      <c r="U256" s="5">
        <f t="shared" si="69"/>
        <v>1</v>
      </c>
      <c r="V256" s="5">
        <f t="shared" si="70"/>
        <v>3</v>
      </c>
      <c r="W256" s="16"/>
      <c r="X256" s="5">
        <f t="shared" si="71"/>
        <v>0</v>
      </c>
      <c r="Y256" s="5">
        <f t="shared" si="72"/>
        <v>0</v>
      </c>
      <c r="Z256" s="5">
        <f t="shared" si="73"/>
        <v>0</v>
      </c>
      <c r="AA256" s="5">
        <f t="shared" si="74"/>
        <v>0</v>
      </c>
      <c r="AB256" s="5">
        <f t="shared" si="75"/>
        <v>0</v>
      </c>
      <c r="AC256" s="5">
        <f t="shared" si="76"/>
        <v>0</v>
      </c>
      <c r="AD256" s="5">
        <f t="shared" si="77"/>
        <v>0</v>
      </c>
      <c r="AE256" s="5">
        <f t="shared" si="78"/>
        <v>0</v>
      </c>
      <c r="AF256" s="5">
        <f t="shared" si="79"/>
        <v>0</v>
      </c>
      <c r="AG256" s="5">
        <f t="shared" si="80"/>
        <v>0</v>
      </c>
      <c r="AH256" s="5">
        <f t="shared" si="81"/>
        <v>0</v>
      </c>
      <c r="AI256" s="5">
        <f t="shared" si="82"/>
        <v>0</v>
      </c>
      <c r="AJ256" s="5">
        <f t="shared" si="83"/>
        <v>0</v>
      </c>
      <c r="AK256" s="5">
        <f t="shared" si="84"/>
        <v>0</v>
      </c>
      <c r="AL256" s="5">
        <f t="shared" si="85"/>
        <v>0</v>
      </c>
      <c r="AM256" s="5">
        <f t="shared" si="86"/>
        <v>0</v>
      </c>
      <c r="AN256" s="5">
        <f t="shared" si="87"/>
        <v>0</v>
      </c>
      <c r="AO256" s="5">
        <f t="shared" si="88"/>
        <v>1</v>
      </c>
      <c r="AR256" s="5">
        <f t="shared" si="89"/>
        <v>1</v>
      </c>
      <c r="AS256" s="5">
        <f t="shared" si="90"/>
        <v>1</v>
      </c>
      <c r="AT256" s="5" t="str">
        <f t="shared" si="91"/>
        <v>Correct</v>
      </c>
      <c r="AU256" s="5" t="s">
        <v>105</v>
      </c>
      <c r="AV256" s="5">
        <v>47</v>
      </c>
      <c r="AW256" s="5" t="s">
        <v>121</v>
      </c>
      <c r="AX256" s="5" t="s">
        <v>178</v>
      </c>
      <c r="AY256" s="5" t="s">
        <v>107</v>
      </c>
      <c r="AZ256" s="5" t="s">
        <v>98</v>
      </c>
      <c r="BA256" s="5" t="s">
        <v>80</v>
      </c>
      <c r="BB256" s="5"/>
      <c r="BC256" s="5" t="s">
        <v>110</v>
      </c>
      <c r="BD256" s="5" t="s">
        <v>101</v>
      </c>
      <c r="BE256" s="5" t="s">
        <v>102</v>
      </c>
      <c r="BF256" s="5"/>
      <c r="BG256" s="5" t="s">
        <v>102</v>
      </c>
      <c r="BH256" s="54"/>
    </row>
    <row r="257" spans="1:60" x14ac:dyDescent="0.25">
      <c r="A257" s="1">
        <v>256</v>
      </c>
      <c r="B257" s="1"/>
      <c r="C257" s="1"/>
      <c r="D257" s="1" t="s">
        <v>52</v>
      </c>
      <c r="E257" s="1"/>
      <c r="F257" s="1"/>
      <c r="G257" s="1"/>
      <c r="H257" s="1"/>
      <c r="I257" s="1"/>
      <c r="J257" s="1"/>
      <c r="K257" s="1"/>
      <c r="L257" s="1"/>
      <c r="M257" s="1"/>
      <c r="N257" s="1"/>
      <c r="O257" s="1"/>
      <c r="P257" s="1"/>
      <c r="Q257" s="1"/>
      <c r="R257" s="1"/>
      <c r="S257" s="1"/>
      <c r="T257" s="1"/>
      <c r="U257" s="5">
        <f t="shared" si="69"/>
        <v>1</v>
      </c>
      <c r="V257" s="5">
        <f t="shared" si="70"/>
        <v>3</v>
      </c>
      <c r="W257" s="16"/>
      <c r="X257" s="5">
        <f t="shared" si="71"/>
        <v>0</v>
      </c>
      <c r="Y257" s="5">
        <f t="shared" si="72"/>
        <v>0</v>
      </c>
      <c r="Z257" s="5">
        <f t="shared" si="73"/>
        <v>1</v>
      </c>
      <c r="AA257" s="5">
        <f t="shared" si="74"/>
        <v>0</v>
      </c>
      <c r="AB257" s="5">
        <f t="shared" si="75"/>
        <v>0</v>
      </c>
      <c r="AC257" s="5">
        <f t="shared" si="76"/>
        <v>0</v>
      </c>
      <c r="AD257" s="5">
        <f t="shared" si="77"/>
        <v>0</v>
      </c>
      <c r="AE257" s="5">
        <f t="shared" si="78"/>
        <v>0</v>
      </c>
      <c r="AF257" s="5">
        <f t="shared" si="79"/>
        <v>0</v>
      </c>
      <c r="AG257" s="5">
        <f t="shared" si="80"/>
        <v>0</v>
      </c>
      <c r="AH257" s="5">
        <f t="shared" si="81"/>
        <v>0</v>
      </c>
      <c r="AI257" s="5">
        <f t="shared" si="82"/>
        <v>0</v>
      </c>
      <c r="AJ257" s="5">
        <f t="shared" si="83"/>
        <v>0</v>
      </c>
      <c r="AK257" s="5">
        <f t="shared" si="84"/>
        <v>0</v>
      </c>
      <c r="AL257" s="5">
        <f t="shared" si="85"/>
        <v>0</v>
      </c>
      <c r="AM257" s="5">
        <f t="shared" si="86"/>
        <v>0</v>
      </c>
      <c r="AN257" s="5">
        <f t="shared" si="87"/>
        <v>0</v>
      </c>
      <c r="AO257" s="5">
        <f t="shared" si="88"/>
        <v>0</v>
      </c>
      <c r="AR257" s="5">
        <f t="shared" si="89"/>
        <v>1</v>
      </c>
      <c r="AS257" s="5">
        <f t="shared" si="90"/>
        <v>1</v>
      </c>
      <c r="AT257" s="5" t="str">
        <f t="shared" si="91"/>
        <v>Correct</v>
      </c>
      <c r="AU257" s="53" t="s">
        <v>105</v>
      </c>
      <c r="AV257" s="53">
        <v>43</v>
      </c>
      <c r="AW257" s="53" t="s">
        <v>121</v>
      </c>
      <c r="AX257" s="53" t="s">
        <v>161</v>
      </c>
      <c r="AY257" s="53" t="s">
        <v>107</v>
      </c>
      <c r="AZ257" s="53" t="s">
        <v>98</v>
      </c>
      <c r="BA257" s="53" t="s">
        <v>82</v>
      </c>
      <c r="BB257" s="53" t="s">
        <v>108</v>
      </c>
      <c r="BC257" s="53" t="s">
        <v>137</v>
      </c>
      <c r="BD257" s="53" t="s">
        <v>101</v>
      </c>
      <c r="BE257" s="53" t="s">
        <v>102</v>
      </c>
      <c r="BF257" s="53"/>
      <c r="BG257" s="53" t="s">
        <v>102</v>
      </c>
      <c r="BH257" s="55"/>
    </row>
    <row r="258" spans="1:60" x14ac:dyDescent="0.25">
      <c r="A258" s="1">
        <v>257</v>
      </c>
      <c r="B258" s="1"/>
      <c r="C258" s="1"/>
      <c r="D258" s="1"/>
      <c r="E258" s="1" t="s">
        <v>20</v>
      </c>
      <c r="F258" s="1"/>
      <c r="G258" s="1"/>
      <c r="H258" s="1" t="s">
        <v>55</v>
      </c>
      <c r="I258" s="1" t="s">
        <v>56</v>
      </c>
      <c r="J258" s="1"/>
      <c r="K258" s="1"/>
      <c r="L258" s="1"/>
      <c r="M258" s="1"/>
      <c r="N258" s="1"/>
      <c r="O258" s="1"/>
      <c r="P258" s="1"/>
      <c r="Q258" s="1"/>
      <c r="R258" s="1"/>
      <c r="S258" s="1"/>
      <c r="T258" s="1"/>
      <c r="U258" s="5">
        <f t="shared" ref="U258:U321" si="92">COUNTA(B258:T258)</f>
        <v>3</v>
      </c>
      <c r="V258" s="5">
        <f t="shared" ref="V258:V321" si="93">3/U258</f>
        <v>1</v>
      </c>
      <c r="W258" s="16"/>
      <c r="X258" s="5">
        <f t="shared" ref="X258:X321" si="94">IF($U258&lt;3,IF($B258=$B$1,1,0),IF($B258=$B$1,$V258,0))</f>
        <v>0</v>
      </c>
      <c r="Y258" s="5">
        <f t="shared" ref="Y258:Y321" si="95">IF($U258&lt;3,IF($C258=$C$1,1,0),IF($C258=$C$1,$V258,0))</f>
        <v>0</v>
      </c>
      <c r="Z258" s="5">
        <f t="shared" ref="Z258:Z321" si="96">IF($U258&lt;3,IF($D258=$D$1,1,0),IF($D258=$D$1,$V258,0))</f>
        <v>0</v>
      </c>
      <c r="AA258" s="5">
        <f t="shared" ref="AA258:AA321" si="97">IF($U258&lt;3,IF($E258=$E$1,1,0),IF($E258=$E$1,$V258,0))</f>
        <v>1</v>
      </c>
      <c r="AB258" s="5">
        <f t="shared" ref="AB258:AB321" si="98">IF($U258&lt;3,IF($F258=$F$1,1,0),IF($F258=$F$1,$V258,0))</f>
        <v>0</v>
      </c>
      <c r="AC258" s="5">
        <f t="shared" ref="AC258:AC321" si="99">IF($U258&lt;3,IF($G258=$G$1,1,0),IF($G258=$G$1,$V258,0))</f>
        <v>0</v>
      </c>
      <c r="AD258" s="5">
        <f t="shared" ref="AD258:AD321" si="100">IF($U258&lt;3,IF($H258=$H$1,1,0),IF($H258=$H$1,$V258,0))</f>
        <v>1</v>
      </c>
      <c r="AE258" s="5">
        <f t="shared" ref="AE258:AE321" si="101">IF($U258&lt;3,IF($I258=$I$1,1,0),IF($I258=$I$1,$V258,0))</f>
        <v>1</v>
      </c>
      <c r="AF258" s="5">
        <f t="shared" ref="AF258:AF321" si="102">IF($U258&lt;3,IF($J258=$J$1,1,0),IF($J258=$J$1,$V258,0))</f>
        <v>0</v>
      </c>
      <c r="AG258" s="5">
        <f t="shared" ref="AG258:AG321" si="103">IF($U258&lt;3,IF($K258=$K$1,1,0),IF($K258=$K$1,$V258,0))</f>
        <v>0</v>
      </c>
      <c r="AH258" s="5">
        <f t="shared" ref="AH258:AH321" si="104">IF($U258&lt;3,IF($L258=$L$1,1,0),IF($L258=$L$1,$V258,0))</f>
        <v>0</v>
      </c>
      <c r="AI258" s="5">
        <f t="shared" ref="AI258:AI321" si="105">IF($U258&lt;3,IF($M258=$M$1,1,0),IF($M258=$M$1,$V258,0))</f>
        <v>0</v>
      </c>
      <c r="AJ258" s="5">
        <f t="shared" ref="AJ258:AJ321" si="106">IF($U258&lt;3,IF($N258=$N$1,1,0),IF($N258=$N$1,$V258,0))</f>
        <v>0</v>
      </c>
      <c r="AK258" s="5">
        <f t="shared" ref="AK258:AK321" si="107">IF($U258&lt;3,IF($O258=$O$1,1,0),IF($O258=$O$1,$V258,0))</f>
        <v>0</v>
      </c>
      <c r="AL258" s="5">
        <f t="shared" ref="AL258:AL321" si="108">IF($U258&lt;3,IF($P258=$P$1,1,0),IF($P258=$P$1,$V258,0))</f>
        <v>0</v>
      </c>
      <c r="AM258" s="5">
        <f t="shared" ref="AM258:AM321" si="109">IF($U258&lt;3,IF($Q258=$Q$1,1,0),IF($Q258=$Q$1,$V258,0))</f>
        <v>0</v>
      </c>
      <c r="AN258" s="5">
        <f t="shared" ref="AN258:AN321" si="110">IF($U258&lt;3,IF($R258=$R$1,1,0),IF($R258=$R$1,$V258,0))</f>
        <v>0</v>
      </c>
      <c r="AO258" s="5">
        <f t="shared" ref="AO258:AO321" si="111">IF($U258&lt;3,IF($S258=$S$1,1,0),IF($S258=$S$1,$V258,0))</f>
        <v>0</v>
      </c>
      <c r="AR258" s="5">
        <f t="shared" ref="AR258:AR321" si="112">SUM(X258:AP258)</f>
        <v>3</v>
      </c>
      <c r="AS258" s="5">
        <f t="shared" ref="AS258:AS321" si="113">U258</f>
        <v>3</v>
      </c>
      <c r="AT258" s="5" t="str">
        <f t="shared" ref="AT258:AT321" si="114">IF(AR258=AS258,"Correct",IF(AR258=3,"Correct","Wrong"))</f>
        <v>Correct</v>
      </c>
      <c r="AU258" s="5" t="s">
        <v>94</v>
      </c>
      <c r="AV258" s="5">
        <v>53</v>
      </c>
      <c r="AW258" s="5" t="s">
        <v>121</v>
      </c>
      <c r="AX258" s="5" t="s">
        <v>180</v>
      </c>
      <c r="AY258" s="5" t="s">
        <v>107</v>
      </c>
      <c r="AZ258" s="5" t="s">
        <v>102</v>
      </c>
      <c r="BA258" s="5" t="s">
        <v>355</v>
      </c>
      <c r="BB258" s="5" t="s">
        <v>126</v>
      </c>
      <c r="BC258" s="5" t="s">
        <v>120</v>
      </c>
      <c r="BD258" s="5" t="s">
        <v>101</v>
      </c>
      <c r="BE258" s="5" t="s">
        <v>102</v>
      </c>
      <c r="BF258" s="5"/>
      <c r="BG258" s="5" t="s">
        <v>102</v>
      </c>
      <c r="BH258" s="54"/>
    </row>
    <row r="259" spans="1:60" x14ac:dyDescent="0.25">
      <c r="A259" s="1">
        <v>258</v>
      </c>
      <c r="B259" s="1"/>
      <c r="C259" s="1"/>
      <c r="D259" s="1"/>
      <c r="E259" s="1"/>
      <c r="F259" s="1"/>
      <c r="G259" s="1"/>
      <c r="H259" s="1"/>
      <c r="I259" s="1" t="s">
        <v>56</v>
      </c>
      <c r="J259" s="1"/>
      <c r="K259" s="1"/>
      <c r="L259" s="1"/>
      <c r="M259" s="1"/>
      <c r="N259" s="1"/>
      <c r="O259" s="1"/>
      <c r="P259" s="1"/>
      <c r="Q259" s="1"/>
      <c r="R259" s="1" t="s">
        <v>63</v>
      </c>
      <c r="S259" s="1"/>
      <c r="T259" s="1"/>
      <c r="U259" s="5">
        <f t="shared" si="92"/>
        <v>2</v>
      </c>
      <c r="V259" s="5">
        <f t="shared" si="93"/>
        <v>1.5</v>
      </c>
      <c r="W259" s="16"/>
      <c r="X259" s="5">
        <f t="shared" si="94"/>
        <v>0</v>
      </c>
      <c r="Y259" s="5">
        <f t="shared" si="95"/>
        <v>0</v>
      </c>
      <c r="Z259" s="5">
        <f t="shared" si="96"/>
        <v>0</v>
      </c>
      <c r="AA259" s="5">
        <f t="shared" si="97"/>
        <v>0</v>
      </c>
      <c r="AB259" s="5">
        <f t="shared" si="98"/>
        <v>0</v>
      </c>
      <c r="AC259" s="5">
        <f t="shared" si="99"/>
        <v>0</v>
      </c>
      <c r="AD259" s="5">
        <f t="shared" si="100"/>
        <v>0</v>
      </c>
      <c r="AE259" s="5">
        <f t="shared" si="101"/>
        <v>1</v>
      </c>
      <c r="AF259" s="5">
        <f t="shared" si="102"/>
        <v>0</v>
      </c>
      <c r="AG259" s="5">
        <f t="shared" si="103"/>
        <v>0</v>
      </c>
      <c r="AH259" s="5">
        <f t="shared" si="104"/>
        <v>0</v>
      </c>
      <c r="AI259" s="5">
        <f t="shared" si="105"/>
        <v>0</v>
      </c>
      <c r="AJ259" s="5">
        <f t="shared" si="106"/>
        <v>0</v>
      </c>
      <c r="AK259" s="5">
        <f t="shared" si="107"/>
        <v>0</v>
      </c>
      <c r="AL259" s="5">
        <f t="shared" si="108"/>
        <v>0</v>
      </c>
      <c r="AM259" s="5">
        <f t="shared" si="109"/>
        <v>0</v>
      </c>
      <c r="AN259" s="5">
        <f t="shared" si="110"/>
        <v>1</v>
      </c>
      <c r="AO259" s="5">
        <f t="shared" si="111"/>
        <v>0</v>
      </c>
      <c r="AR259" s="5">
        <f t="shared" si="112"/>
        <v>2</v>
      </c>
      <c r="AS259" s="5">
        <f t="shared" si="113"/>
        <v>2</v>
      </c>
      <c r="AT259" s="5" t="str">
        <f t="shared" si="114"/>
        <v>Correct</v>
      </c>
      <c r="AU259" s="53" t="s">
        <v>105</v>
      </c>
      <c r="AV259" s="53">
        <v>58</v>
      </c>
      <c r="AW259" s="53" t="s">
        <v>121</v>
      </c>
      <c r="AX259" s="53" t="s">
        <v>190</v>
      </c>
      <c r="AY259" s="53" t="s">
        <v>107</v>
      </c>
      <c r="AZ259" s="53" t="s">
        <v>98</v>
      </c>
      <c r="BA259" s="53" t="s">
        <v>80</v>
      </c>
      <c r="BB259" s="53"/>
      <c r="BC259" s="53" t="s">
        <v>120</v>
      </c>
      <c r="BD259" s="53" t="s">
        <v>101</v>
      </c>
      <c r="BE259" s="53" t="s">
        <v>102</v>
      </c>
      <c r="BF259" s="53"/>
      <c r="BG259" s="53" t="s">
        <v>102</v>
      </c>
      <c r="BH259" s="55"/>
    </row>
    <row r="260" spans="1:60" x14ac:dyDescent="0.25">
      <c r="A260" s="1">
        <v>259</v>
      </c>
      <c r="B260" s="1"/>
      <c r="C260" s="1"/>
      <c r="D260" s="1"/>
      <c r="E260" s="1"/>
      <c r="F260" s="1"/>
      <c r="G260" s="1" t="s">
        <v>54</v>
      </c>
      <c r="H260" s="1"/>
      <c r="I260" s="1"/>
      <c r="J260" s="1"/>
      <c r="K260" s="1"/>
      <c r="L260" s="1"/>
      <c r="M260" s="1" t="s">
        <v>60</v>
      </c>
      <c r="N260" s="1"/>
      <c r="O260" s="1" t="s">
        <v>23</v>
      </c>
      <c r="P260" s="1"/>
      <c r="Q260" s="1"/>
      <c r="R260" s="1"/>
      <c r="S260" s="1"/>
      <c r="T260" s="1"/>
      <c r="U260" s="5">
        <f t="shared" si="92"/>
        <v>3</v>
      </c>
      <c r="V260" s="5">
        <f t="shared" si="93"/>
        <v>1</v>
      </c>
      <c r="W260" s="16"/>
      <c r="X260" s="5">
        <f t="shared" si="94"/>
        <v>0</v>
      </c>
      <c r="Y260" s="5">
        <f t="shared" si="95"/>
        <v>0</v>
      </c>
      <c r="Z260" s="5">
        <f t="shared" si="96"/>
        <v>0</v>
      </c>
      <c r="AA260" s="5">
        <f t="shared" si="97"/>
        <v>0</v>
      </c>
      <c r="AB260" s="5">
        <f t="shared" si="98"/>
        <v>0</v>
      </c>
      <c r="AC260" s="5">
        <f t="shared" si="99"/>
        <v>1</v>
      </c>
      <c r="AD260" s="5">
        <f t="shared" si="100"/>
        <v>0</v>
      </c>
      <c r="AE260" s="5">
        <f t="shared" si="101"/>
        <v>0</v>
      </c>
      <c r="AF260" s="5">
        <f t="shared" si="102"/>
        <v>0</v>
      </c>
      <c r="AG260" s="5">
        <f t="shared" si="103"/>
        <v>0</v>
      </c>
      <c r="AH260" s="5">
        <f t="shared" si="104"/>
        <v>0</v>
      </c>
      <c r="AI260" s="5">
        <f t="shared" si="105"/>
        <v>1</v>
      </c>
      <c r="AJ260" s="5">
        <f t="shared" si="106"/>
        <v>0</v>
      </c>
      <c r="AK260" s="5">
        <f t="shared" si="107"/>
        <v>1</v>
      </c>
      <c r="AL260" s="5">
        <f t="shared" si="108"/>
        <v>0</v>
      </c>
      <c r="AM260" s="5">
        <f t="shared" si="109"/>
        <v>0</v>
      </c>
      <c r="AN260" s="5">
        <f t="shared" si="110"/>
        <v>0</v>
      </c>
      <c r="AO260" s="5">
        <f t="shared" si="111"/>
        <v>0</v>
      </c>
      <c r="AR260" s="5">
        <f t="shared" si="112"/>
        <v>3</v>
      </c>
      <c r="AS260" s="5">
        <f t="shared" si="113"/>
        <v>3</v>
      </c>
      <c r="AT260" s="5" t="str">
        <f t="shared" si="114"/>
        <v>Correct</v>
      </c>
      <c r="AU260" s="5" t="s">
        <v>94</v>
      </c>
      <c r="AV260" s="5">
        <v>36</v>
      </c>
      <c r="AW260" s="5" t="s">
        <v>121</v>
      </c>
      <c r="AX260" s="5" t="s">
        <v>171</v>
      </c>
      <c r="AY260" s="5" t="s">
        <v>107</v>
      </c>
      <c r="AZ260" s="5" t="s">
        <v>98</v>
      </c>
      <c r="BA260" s="5" t="s">
        <v>355</v>
      </c>
      <c r="BB260" s="5" t="s">
        <v>114</v>
      </c>
      <c r="BC260" s="5" t="s">
        <v>110</v>
      </c>
      <c r="BD260" s="5" t="s">
        <v>101</v>
      </c>
      <c r="BE260" s="5" t="s">
        <v>102</v>
      </c>
      <c r="BF260" s="5"/>
      <c r="BG260" s="5" t="s">
        <v>102</v>
      </c>
      <c r="BH260" s="54"/>
    </row>
    <row r="261" spans="1:60" x14ac:dyDescent="0.25">
      <c r="A261" s="1">
        <v>260</v>
      </c>
      <c r="B261" s="1"/>
      <c r="C261" s="1"/>
      <c r="D261" s="1"/>
      <c r="E261" s="1"/>
      <c r="F261" s="1"/>
      <c r="G261" s="1" t="s">
        <v>54</v>
      </c>
      <c r="H261" s="1"/>
      <c r="I261" s="1"/>
      <c r="J261" s="1"/>
      <c r="K261" s="1"/>
      <c r="L261" s="1"/>
      <c r="M261" s="1"/>
      <c r="N261" s="1" t="s">
        <v>26</v>
      </c>
      <c r="O261" s="1"/>
      <c r="P261" s="1"/>
      <c r="Q261" s="1"/>
      <c r="R261" s="1"/>
      <c r="S261" s="1" t="s">
        <v>64</v>
      </c>
      <c r="T261" s="1"/>
      <c r="U261" s="5">
        <f t="shared" si="92"/>
        <v>3</v>
      </c>
      <c r="V261" s="5">
        <f t="shared" si="93"/>
        <v>1</v>
      </c>
      <c r="W261" s="16"/>
      <c r="X261" s="5">
        <f t="shared" si="94"/>
        <v>0</v>
      </c>
      <c r="Y261" s="5">
        <f t="shared" si="95"/>
        <v>0</v>
      </c>
      <c r="Z261" s="5">
        <f t="shared" si="96"/>
        <v>0</v>
      </c>
      <c r="AA261" s="5">
        <f t="shared" si="97"/>
        <v>0</v>
      </c>
      <c r="AB261" s="5">
        <f t="shared" si="98"/>
        <v>0</v>
      </c>
      <c r="AC261" s="5">
        <f t="shared" si="99"/>
        <v>1</v>
      </c>
      <c r="AD261" s="5">
        <f t="shared" si="100"/>
        <v>0</v>
      </c>
      <c r="AE261" s="5">
        <f t="shared" si="101"/>
        <v>0</v>
      </c>
      <c r="AF261" s="5">
        <f t="shared" si="102"/>
        <v>0</v>
      </c>
      <c r="AG261" s="5">
        <f t="shared" si="103"/>
        <v>0</v>
      </c>
      <c r="AH261" s="5">
        <f t="shared" si="104"/>
        <v>0</v>
      </c>
      <c r="AI261" s="5">
        <f t="shared" si="105"/>
        <v>0</v>
      </c>
      <c r="AJ261" s="5">
        <f t="shared" si="106"/>
        <v>1</v>
      </c>
      <c r="AK261" s="5">
        <f t="shared" si="107"/>
        <v>0</v>
      </c>
      <c r="AL261" s="5">
        <f t="shared" si="108"/>
        <v>0</v>
      </c>
      <c r="AM261" s="5">
        <f t="shared" si="109"/>
        <v>0</v>
      </c>
      <c r="AN261" s="5">
        <f t="shared" si="110"/>
        <v>0</v>
      </c>
      <c r="AO261" s="5">
        <f t="shared" si="111"/>
        <v>1</v>
      </c>
      <c r="AR261" s="5">
        <f t="shared" si="112"/>
        <v>3</v>
      </c>
      <c r="AS261" s="5">
        <f t="shared" si="113"/>
        <v>3</v>
      </c>
      <c r="AT261" s="5" t="str">
        <f t="shared" si="114"/>
        <v>Correct</v>
      </c>
      <c r="AU261" s="53" t="s">
        <v>94</v>
      </c>
      <c r="AV261" s="53">
        <v>74</v>
      </c>
      <c r="AW261" s="53" t="s">
        <v>121</v>
      </c>
      <c r="AX261" s="53" t="s">
        <v>198</v>
      </c>
      <c r="AY261" s="53" t="s">
        <v>107</v>
      </c>
      <c r="AZ261" s="53" t="s">
        <v>98</v>
      </c>
      <c r="BA261" s="53" t="s">
        <v>80</v>
      </c>
      <c r="BB261" s="53" t="s">
        <v>126</v>
      </c>
      <c r="BC261" s="53" t="s">
        <v>110</v>
      </c>
      <c r="BD261" s="53" t="s">
        <v>104</v>
      </c>
      <c r="BE261" s="53" t="s">
        <v>102</v>
      </c>
      <c r="BF261" s="53"/>
      <c r="BG261" s="53" t="s">
        <v>102</v>
      </c>
      <c r="BH261" s="55"/>
    </row>
    <row r="262" spans="1:60" x14ac:dyDescent="0.25">
      <c r="A262" s="1">
        <v>261</v>
      </c>
      <c r="B262" s="1"/>
      <c r="C262" s="1"/>
      <c r="D262" s="1" t="s">
        <v>52</v>
      </c>
      <c r="E262" s="1"/>
      <c r="F262" s="1"/>
      <c r="G262" s="1"/>
      <c r="H262" s="1"/>
      <c r="I262" s="1"/>
      <c r="J262" s="1"/>
      <c r="K262" s="1"/>
      <c r="L262" s="1"/>
      <c r="M262" s="1"/>
      <c r="N262" s="1"/>
      <c r="O262" s="1"/>
      <c r="P262" s="1"/>
      <c r="Q262" s="1"/>
      <c r="R262" s="1"/>
      <c r="S262" s="1" t="s">
        <v>64</v>
      </c>
      <c r="T262" s="1"/>
      <c r="U262" s="5">
        <f t="shared" si="92"/>
        <v>2</v>
      </c>
      <c r="V262" s="5">
        <f t="shared" si="93"/>
        <v>1.5</v>
      </c>
      <c r="W262" s="16"/>
      <c r="X262" s="5">
        <f t="shared" si="94"/>
        <v>0</v>
      </c>
      <c r="Y262" s="5">
        <f t="shared" si="95"/>
        <v>0</v>
      </c>
      <c r="Z262" s="5">
        <f t="shared" si="96"/>
        <v>1</v>
      </c>
      <c r="AA262" s="5">
        <f t="shared" si="97"/>
        <v>0</v>
      </c>
      <c r="AB262" s="5">
        <f t="shared" si="98"/>
        <v>0</v>
      </c>
      <c r="AC262" s="5">
        <f t="shared" si="99"/>
        <v>0</v>
      </c>
      <c r="AD262" s="5">
        <f t="shared" si="100"/>
        <v>0</v>
      </c>
      <c r="AE262" s="5">
        <f t="shared" si="101"/>
        <v>0</v>
      </c>
      <c r="AF262" s="5">
        <f t="shared" si="102"/>
        <v>0</v>
      </c>
      <c r="AG262" s="5">
        <f t="shared" si="103"/>
        <v>0</v>
      </c>
      <c r="AH262" s="5">
        <f t="shared" si="104"/>
        <v>0</v>
      </c>
      <c r="AI262" s="5">
        <f t="shared" si="105"/>
        <v>0</v>
      </c>
      <c r="AJ262" s="5">
        <f t="shared" si="106"/>
        <v>0</v>
      </c>
      <c r="AK262" s="5">
        <f t="shared" si="107"/>
        <v>0</v>
      </c>
      <c r="AL262" s="5">
        <f t="shared" si="108"/>
        <v>0</v>
      </c>
      <c r="AM262" s="5">
        <f t="shared" si="109"/>
        <v>0</v>
      </c>
      <c r="AN262" s="5">
        <f t="shared" si="110"/>
        <v>0</v>
      </c>
      <c r="AO262" s="5">
        <f t="shared" si="111"/>
        <v>1</v>
      </c>
      <c r="AR262" s="5">
        <f t="shared" si="112"/>
        <v>2</v>
      </c>
      <c r="AS262" s="5">
        <f t="shared" si="113"/>
        <v>2</v>
      </c>
      <c r="AT262" s="5" t="str">
        <f t="shared" si="114"/>
        <v>Correct</v>
      </c>
      <c r="AU262" s="5" t="s">
        <v>105</v>
      </c>
      <c r="AV262" s="5">
        <v>29</v>
      </c>
      <c r="AW262" s="5" t="s">
        <v>121</v>
      </c>
      <c r="AX262" s="5" t="s">
        <v>168</v>
      </c>
      <c r="AY262" s="5" t="s">
        <v>107</v>
      </c>
      <c r="AZ262" s="5" t="s">
        <v>98</v>
      </c>
      <c r="BA262" s="5" t="s">
        <v>80</v>
      </c>
      <c r="BB262" s="5" t="s">
        <v>126</v>
      </c>
      <c r="BC262" s="5" t="s">
        <v>100</v>
      </c>
      <c r="BD262" s="5" t="s">
        <v>101</v>
      </c>
      <c r="BE262" s="5" t="s">
        <v>102</v>
      </c>
      <c r="BF262" s="5"/>
      <c r="BG262" s="5" t="s">
        <v>102</v>
      </c>
      <c r="BH262" s="54"/>
    </row>
    <row r="263" spans="1:60" x14ac:dyDescent="0.25">
      <c r="A263" s="1">
        <v>262</v>
      </c>
      <c r="B263" s="1"/>
      <c r="C263" s="1"/>
      <c r="D263" s="1"/>
      <c r="E263" s="1"/>
      <c r="F263" s="1"/>
      <c r="G263" s="1"/>
      <c r="H263" s="1"/>
      <c r="I263" s="1" t="s">
        <v>56</v>
      </c>
      <c r="J263" s="1"/>
      <c r="K263" s="1"/>
      <c r="L263" s="1"/>
      <c r="M263" s="1"/>
      <c r="N263" s="1"/>
      <c r="O263" s="1"/>
      <c r="P263" s="1"/>
      <c r="Q263" s="1"/>
      <c r="R263" s="1" t="s">
        <v>63</v>
      </c>
      <c r="S263" s="1"/>
      <c r="T263" s="1"/>
      <c r="U263" s="5">
        <f t="shared" si="92"/>
        <v>2</v>
      </c>
      <c r="V263" s="5">
        <f t="shared" si="93"/>
        <v>1.5</v>
      </c>
      <c r="W263" s="16"/>
      <c r="X263" s="5">
        <f t="shared" si="94"/>
        <v>0</v>
      </c>
      <c r="Y263" s="5">
        <f t="shared" si="95"/>
        <v>0</v>
      </c>
      <c r="Z263" s="5">
        <f t="shared" si="96"/>
        <v>0</v>
      </c>
      <c r="AA263" s="5">
        <f t="shared" si="97"/>
        <v>0</v>
      </c>
      <c r="AB263" s="5">
        <f t="shared" si="98"/>
        <v>0</v>
      </c>
      <c r="AC263" s="5">
        <f t="shared" si="99"/>
        <v>0</v>
      </c>
      <c r="AD263" s="5">
        <f t="shared" si="100"/>
        <v>0</v>
      </c>
      <c r="AE263" s="5">
        <f t="shared" si="101"/>
        <v>1</v>
      </c>
      <c r="AF263" s="5">
        <f t="shared" si="102"/>
        <v>0</v>
      </c>
      <c r="AG263" s="5">
        <f t="shared" si="103"/>
        <v>0</v>
      </c>
      <c r="AH263" s="5">
        <f t="shared" si="104"/>
        <v>0</v>
      </c>
      <c r="AI263" s="5">
        <f t="shared" si="105"/>
        <v>0</v>
      </c>
      <c r="AJ263" s="5">
        <f t="shared" si="106"/>
        <v>0</v>
      </c>
      <c r="AK263" s="5">
        <f t="shared" si="107"/>
        <v>0</v>
      </c>
      <c r="AL263" s="5">
        <f t="shared" si="108"/>
        <v>0</v>
      </c>
      <c r="AM263" s="5">
        <f t="shared" si="109"/>
        <v>0</v>
      </c>
      <c r="AN263" s="5">
        <f t="shared" si="110"/>
        <v>1</v>
      </c>
      <c r="AO263" s="5">
        <f t="shared" si="111"/>
        <v>0</v>
      </c>
      <c r="AR263" s="5">
        <f t="shared" si="112"/>
        <v>2</v>
      </c>
      <c r="AS263" s="5">
        <f t="shared" si="113"/>
        <v>2</v>
      </c>
      <c r="AT263" s="5" t="str">
        <f t="shared" si="114"/>
        <v>Correct</v>
      </c>
      <c r="AU263" s="53" t="s">
        <v>105</v>
      </c>
      <c r="AV263" s="53">
        <v>28</v>
      </c>
      <c r="AW263" s="53" t="s">
        <v>95</v>
      </c>
      <c r="AX263" s="53" t="s">
        <v>145</v>
      </c>
      <c r="AY263" s="53" t="s">
        <v>107</v>
      </c>
      <c r="AZ263" s="53" t="s">
        <v>98</v>
      </c>
      <c r="BA263" s="53" t="s">
        <v>80</v>
      </c>
      <c r="BB263" s="53" t="s">
        <v>126</v>
      </c>
      <c r="BC263" s="53" t="s">
        <v>100</v>
      </c>
      <c r="BD263" s="53" t="s">
        <v>101</v>
      </c>
      <c r="BE263" s="53" t="s">
        <v>102</v>
      </c>
      <c r="BF263" s="53"/>
      <c r="BG263" s="53" t="s">
        <v>102</v>
      </c>
      <c r="BH263" s="55"/>
    </row>
    <row r="264" spans="1:60" x14ac:dyDescent="0.25">
      <c r="A264" s="1">
        <v>263</v>
      </c>
      <c r="B264" t="s">
        <v>50</v>
      </c>
      <c r="H264" t="s">
        <v>55</v>
      </c>
      <c r="I264" t="s">
        <v>56</v>
      </c>
      <c r="U264" s="5">
        <f t="shared" si="92"/>
        <v>3</v>
      </c>
      <c r="V264" s="5">
        <f t="shared" si="93"/>
        <v>1</v>
      </c>
      <c r="W264" s="16"/>
      <c r="X264" s="5">
        <f t="shared" si="94"/>
        <v>1</v>
      </c>
      <c r="Y264" s="5">
        <f t="shared" si="95"/>
        <v>0</v>
      </c>
      <c r="Z264" s="5">
        <f t="shared" si="96"/>
        <v>0</v>
      </c>
      <c r="AA264" s="5">
        <f t="shared" si="97"/>
        <v>0</v>
      </c>
      <c r="AB264" s="5">
        <f t="shared" si="98"/>
        <v>0</v>
      </c>
      <c r="AC264" s="5">
        <f t="shared" si="99"/>
        <v>0</v>
      </c>
      <c r="AD264" s="5">
        <f t="shared" si="100"/>
        <v>1</v>
      </c>
      <c r="AE264" s="5">
        <f t="shared" si="101"/>
        <v>1</v>
      </c>
      <c r="AF264" s="5">
        <f t="shared" si="102"/>
        <v>0</v>
      </c>
      <c r="AG264" s="5">
        <f t="shared" si="103"/>
        <v>0</v>
      </c>
      <c r="AH264" s="5">
        <f t="shared" si="104"/>
        <v>0</v>
      </c>
      <c r="AI264" s="5">
        <f t="shared" si="105"/>
        <v>0</v>
      </c>
      <c r="AJ264" s="5">
        <f t="shared" si="106"/>
        <v>0</v>
      </c>
      <c r="AK264" s="5">
        <f t="shared" si="107"/>
        <v>0</v>
      </c>
      <c r="AL264" s="5">
        <f t="shared" si="108"/>
        <v>0</v>
      </c>
      <c r="AM264" s="5">
        <f t="shared" si="109"/>
        <v>0</v>
      </c>
      <c r="AN264" s="5">
        <f t="shared" si="110"/>
        <v>0</v>
      </c>
      <c r="AO264" s="5">
        <f t="shared" si="111"/>
        <v>0</v>
      </c>
      <c r="AR264" s="5">
        <f t="shared" si="112"/>
        <v>3</v>
      </c>
      <c r="AS264" s="5">
        <f t="shared" si="113"/>
        <v>3</v>
      </c>
      <c r="AT264" s="5" t="str">
        <f t="shared" si="114"/>
        <v>Correct</v>
      </c>
      <c r="AU264" s="5" t="s">
        <v>94</v>
      </c>
      <c r="AV264" s="5">
        <v>29</v>
      </c>
      <c r="AW264" s="5" t="s">
        <v>115</v>
      </c>
      <c r="AX264" s="5" t="s">
        <v>328</v>
      </c>
      <c r="AY264" s="5" t="s">
        <v>128</v>
      </c>
      <c r="AZ264" s="5" t="s">
        <v>98</v>
      </c>
      <c r="BA264" s="5" t="s">
        <v>364</v>
      </c>
      <c r="BB264" s="5" t="s">
        <v>114</v>
      </c>
      <c r="BC264" s="5" t="s">
        <v>110</v>
      </c>
      <c r="BD264" s="5" t="s">
        <v>101</v>
      </c>
      <c r="BE264" s="5" t="s">
        <v>102</v>
      </c>
      <c r="BF264" s="5"/>
      <c r="BG264" s="5" t="s">
        <v>102</v>
      </c>
      <c r="BH264" s="54"/>
    </row>
    <row r="265" spans="1:60" x14ac:dyDescent="0.25">
      <c r="A265" s="1">
        <v>264</v>
      </c>
      <c r="E265" t="s">
        <v>20</v>
      </c>
      <c r="M265" t="s">
        <v>60</v>
      </c>
      <c r="U265" s="5">
        <f t="shared" si="92"/>
        <v>2</v>
      </c>
      <c r="V265" s="5">
        <f t="shared" si="93"/>
        <v>1.5</v>
      </c>
      <c r="W265" s="16"/>
      <c r="X265" s="5">
        <f t="shared" si="94"/>
        <v>0</v>
      </c>
      <c r="Y265" s="5">
        <f t="shared" si="95"/>
        <v>0</v>
      </c>
      <c r="Z265" s="5">
        <f t="shared" si="96"/>
        <v>0</v>
      </c>
      <c r="AA265" s="5">
        <f t="shared" si="97"/>
        <v>1</v>
      </c>
      <c r="AB265" s="5">
        <f t="shared" si="98"/>
        <v>0</v>
      </c>
      <c r="AC265" s="5">
        <f t="shared" si="99"/>
        <v>0</v>
      </c>
      <c r="AD265" s="5">
        <f t="shared" si="100"/>
        <v>0</v>
      </c>
      <c r="AE265" s="5">
        <f t="shared" si="101"/>
        <v>0</v>
      </c>
      <c r="AF265" s="5">
        <f t="shared" si="102"/>
        <v>0</v>
      </c>
      <c r="AG265" s="5">
        <f t="shared" si="103"/>
        <v>0</v>
      </c>
      <c r="AH265" s="5">
        <f t="shared" si="104"/>
        <v>0</v>
      </c>
      <c r="AI265" s="5">
        <f t="shared" si="105"/>
        <v>1</v>
      </c>
      <c r="AJ265" s="5">
        <f t="shared" si="106"/>
        <v>0</v>
      </c>
      <c r="AK265" s="5">
        <f t="shared" si="107"/>
        <v>0</v>
      </c>
      <c r="AL265" s="5">
        <f t="shared" si="108"/>
        <v>0</v>
      </c>
      <c r="AM265" s="5">
        <f t="shared" si="109"/>
        <v>0</v>
      </c>
      <c r="AN265" s="5">
        <f t="shared" si="110"/>
        <v>0</v>
      </c>
      <c r="AO265" s="5">
        <f t="shared" si="111"/>
        <v>0</v>
      </c>
      <c r="AR265" s="5">
        <f t="shared" si="112"/>
        <v>2</v>
      </c>
      <c r="AS265" s="5">
        <f t="shared" si="113"/>
        <v>2</v>
      </c>
      <c r="AT265" s="5" t="str">
        <f t="shared" si="114"/>
        <v>Correct</v>
      </c>
      <c r="AU265" s="53" t="s">
        <v>94</v>
      </c>
      <c r="AV265" s="53">
        <v>29</v>
      </c>
      <c r="AW265" s="53" t="s">
        <v>121</v>
      </c>
      <c r="AX265" s="53" t="s">
        <v>199</v>
      </c>
      <c r="AY265" s="53" t="s">
        <v>107</v>
      </c>
      <c r="AZ265" s="53" t="s">
        <v>98</v>
      </c>
      <c r="BA265" s="53" t="s">
        <v>80</v>
      </c>
      <c r="BB265" s="53" t="s">
        <v>114</v>
      </c>
      <c r="BC265" s="53" t="s">
        <v>100</v>
      </c>
      <c r="BD265" s="53" t="s">
        <v>101</v>
      </c>
      <c r="BE265" s="53" t="s">
        <v>102</v>
      </c>
      <c r="BF265" s="53"/>
      <c r="BG265" s="53" t="s">
        <v>102</v>
      </c>
      <c r="BH265" s="55"/>
    </row>
    <row r="266" spans="1:60" x14ac:dyDescent="0.25">
      <c r="A266" s="1">
        <v>265</v>
      </c>
      <c r="F266" t="s">
        <v>53</v>
      </c>
      <c r="G266" t="s">
        <v>54</v>
      </c>
      <c r="R266" t="s">
        <v>63</v>
      </c>
      <c r="U266" s="5">
        <f t="shared" si="92"/>
        <v>3</v>
      </c>
      <c r="V266" s="5">
        <f t="shared" si="93"/>
        <v>1</v>
      </c>
      <c r="W266" s="16"/>
      <c r="X266" s="5">
        <f t="shared" si="94"/>
        <v>0</v>
      </c>
      <c r="Y266" s="5">
        <f t="shared" si="95"/>
        <v>0</v>
      </c>
      <c r="Z266" s="5">
        <f t="shared" si="96"/>
        <v>0</v>
      </c>
      <c r="AA266" s="5">
        <f t="shared" si="97"/>
        <v>0</v>
      </c>
      <c r="AB266" s="5">
        <f t="shared" si="98"/>
        <v>1</v>
      </c>
      <c r="AC266" s="5">
        <f t="shared" si="99"/>
        <v>1</v>
      </c>
      <c r="AD266" s="5">
        <f t="shared" si="100"/>
        <v>0</v>
      </c>
      <c r="AE266" s="5">
        <f t="shared" si="101"/>
        <v>0</v>
      </c>
      <c r="AF266" s="5">
        <f t="shared" si="102"/>
        <v>0</v>
      </c>
      <c r="AG266" s="5">
        <f t="shared" si="103"/>
        <v>0</v>
      </c>
      <c r="AH266" s="5">
        <f t="shared" si="104"/>
        <v>0</v>
      </c>
      <c r="AI266" s="5">
        <f t="shared" si="105"/>
        <v>0</v>
      </c>
      <c r="AJ266" s="5">
        <f t="shared" si="106"/>
        <v>0</v>
      </c>
      <c r="AK266" s="5">
        <f t="shared" si="107"/>
        <v>0</v>
      </c>
      <c r="AL266" s="5">
        <f t="shared" si="108"/>
        <v>0</v>
      </c>
      <c r="AM266" s="5">
        <f t="shared" si="109"/>
        <v>0</v>
      </c>
      <c r="AN266" s="5">
        <f t="shared" si="110"/>
        <v>1</v>
      </c>
      <c r="AO266" s="5">
        <f t="shared" si="111"/>
        <v>0</v>
      </c>
      <c r="AR266" s="5">
        <f t="shared" si="112"/>
        <v>3</v>
      </c>
      <c r="AS266" s="5">
        <f t="shared" si="113"/>
        <v>3</v>
      </c>
      <c r="AT266" s="5" t="str">
        <f t="shared" si="114"/>
        <v>Correct</v>
      </c>
      <c r="AU266" s="5" t="s">
        <v>94</v>
      </c>
      <c r="AV266" s="5">
        <v>35</v>
      </c>
      <c r="AW266" s="5" t="s">
        <v>121</v>
      </c>
      <c r="AX266" s="5" t="s">
        <v>200</v>
      </c>
      <c r="AY266" s="5" t="s">
        <v>107</v>
      </c>
      <c r="AZ266" s="5" t="s">
        <v>98</v>
      </c>
      <c r="BA266" s="5" t="s">
        <v>80</v>
      </c>
      <c r="BB266" s="5" t="s">
        <v>126</v>
      </c>
      <c r="BC266" s="5" t="s">
        <v>110</v>
      </c>
      <c r="BD266" s="5" t="s">
        <v>101</v>
      </c>
      <c r="BE266" s="5" t="s">
        <v>102</v>
      </c>
      <c r="BF266" s="5"/>
      <c r="BG266" s="5" t="s">
        <v>102</v>
      </c>
      <c r="BH266" s="54"/>
    </row>
    <row r="267" spans="1:60" x14ac:dyDescent="0.25">
      <c r="A267" s="1">
        <v>266</v>
      </c>
      <c r="B267" t="s">
        <v>50</v>
      </c>
      <c r="I267" t="s">
        <v>56</v>
      </c>
      <c r="U267" s="5">
        <f t="shared" si="92"/>
        <v>2</v>
      </c>
      <c r="V267" s="5">
        <f t="shared" si="93"/>
        <v>1.5</v>
      </c>
      <c r="W267" s="16"/>
      <c r="X267" s="5">
        <f t="shared" si="94"/>
        <v>1</v>
      </c>
      <c r="Y267" s="5">
        <f t="shared" si="95"/>
        <v>0</v>
      </c>
      <c r="Z267" s="5">
        <f t="shared" si="96"/>
        <v>0</v>
      </c>
      <c r="AA267" s="5">
        <f t="shared" si="97"/>
        <v>0</v>
      </c>
      <c r="AB267" s="5">
        <f t="shared" si="98"/>
        <v>0</v>
      </c>
      <c r="AC267" s="5">
        <f t="shared" si="99"/>
        <v>0</v>
      </c>
      <c r="AD267" s="5">
        <f t="shared" si="100"/>
        <v>0</v>
      </c>
      <c r="AE267" s="5">
        <f t="shared" si="101"/>
        <v>1</v>
      </c>
      <c r="AF267" s="5">
        <f t="shared" si="102"/>
        <v>0</v>
      </c>
      <c r="AG267" s="5">
        <f t="shared" si="103"/>
        <v>0</v>
      </c>
      <c r="AH267" s="5">
        <f t="shared" si="104"/>
        <v>0</v>
      </c>
      <c r="AI267" s="5">
        <f t="shared" si="105"/>
        <v>0</v>
      </c>
      <c r="AJ267" s="5">
        <f t="shared" si="106"/>
        <v>0</v>
      </c>
      <c r="AK267" s="5">
        <f t="shared" si="107"/>
        <v>0</v>
      </c>
      <c r="AL267" s="5">
        <f t="shared" si="108"/>
        <v>0</v>
      </c>
      <c r="AM267" s="5">
        <f t="shared" si="109"/>
        <v>0</v>
      </c>
      <c r="AN267" s="5">
        <f t="shared" si="110"/>
        <v>0</v>
      </c>
      <c r="AO267" s="5">
        <f t="shared" si="111"/>
        <v>0</v>
      </c>
      <c r="AR267" s="5">
        <f t="shared" si="112"/>
        <v>2</v>
      </c>
      <c r="AS267" s="5">
        <f t="shared" si="113"/>
        <v>2</v>
      </c>
      <c r="AT267" s="5" t="str">
        <f t="shared" si="114"/>
        <v>Correct</v>
      </c>
      <c r="AU267" s="53" t="s">
        <v>105</v>
      </c>
      <c r="AV267" s="53">
        <v>29</v>
      </c>
      <c r="AW267" s="53" t="s">
        <v>95</v>
      </c>
      <c r="AX267" s="53" t="s">
        <v>201</v>
      </c>
      <c r="AY267" s="53" t="s">
        <v>107</v>
      </c>
      <c r="AZ267" s="53" t="s">
        <v>98</v>
      </c>
      <c r="BA267" s="53" t="s">
        <v>80</v>
      </c>
      <c r="BB267" s="53" t="s">
        <v>108</v>
      </c>
      <c r="BC267" s="53" t="s">
        <v>100</v>
      </c>
      <c r="BD267" s="53" t="s">
        <v>101</v>
      </c>
      <c r="BE267" s="53" t="s">
        <v>102</v>
      </c>
      <c r="BF267" s="53"/>
      <c r="BG267" s="53" t="s">
        <v>102</v>
      </c>
      <c r="BH267" s="55"/>
    </row>
    <row r="268" spans="1:60" x14ac:dyDescent="0.25">
      <c r="A268" s="1">
        <v>267</v>
      </c>
      <c r="E268" t="s">
        <v>20</v>
      </c>
      <c r="I268" t="s">
        <v>56</v>
      </c>
      <c r="U268" s="5">
        <f t="shared" si="92"/>
        <v>2</v>
      </c>
      <c r="V268" s="5">
        <f t="shared" si="93"/>
        <v>1.5</v>
      </c>
      <c r="W268" s="16"/>
      <c r="X268" s="5">
        <f t="shared" si="94"/>
        <v>0</v>
      </c>
      <c r="Y268" s="5">
        <f t="shared" si="95"/>
        <v>0</v>
      </c>
      <c r="Z268" s="5">
        <f t="shared" si="96"/>
        <v>0</v>
      </c>
      <c r="AA268" s="5">
        <f t="shared" si="97"/>
        <v>1</v>
      </c>
      <c r="AB268" s="5">
        <f t="shared" si="98"/>
        <v>0</v>
      </c>
      <c r="AC268" s="5">
        <f t="shared" si="99"/>
        <v>0</v>
      </c>
      <c r="AD268" s="5">
        <f t="shared" si="100"/>
        <v>0</v>
      </c>
      <c r="AE268" s="5">
        <f t="shared" si="101"/>
        <v>1</v>
      </c>
      <c r="AF268" s="5">
        <f t="shared" si="102"/>
        <v>0</v>
      </c>
      <c r="AG268" s="5">
        <f t="shared" si="103"/>
        <v>0</v>
      </c>
      <c r="AH268" s="5">
        <f t="shared" si="104"/>
        <v>0</v>
      </c>
      <c r="AI268" s="5">
        <f t="shared" si="105"/>
        <v>0</v>
      </c>
      <c r="AJ268" s="5">
        <f t="shared" si="106"/>
        <v>0</v>
      </c>
      <c r="AK268" s="5">
        <f t="shared" si="107"/>
        <v>0</v>
      </c>
      <c r="AL268" s="5">
        <f t="shared" si="108"/>
        <v>0</v>
      </c>
      <c r="AM268" s="5">
        <f t="shared" si="109"/>
        <v>0</v>
      </c>
      <c r="AN268" s="5">
        <f t="shared" si="110"/>
        <v>0</v>
      </c>
      <c r="AO268" s="5">
        <f t="shared" si="111"/>
        <v>0</v>
      </c>
      <c r="AR268" s="5">
        <f t="shared" si="112"/>
        <v>2</v>
      </c>
      <c r="AS268" s="5">
        <f t="shared" si="113"/>
        <v>2</v>
      </c>
      <c r="AT268" s="5" t="str">
        <f t="shared" si="114"/>
        <v>Correct</v>
      </c>
      <c r="AU268" s="5" t="s">
        <v>94</v>
      </c>
      <c r="AV268" s="5">
        <v>53</v>
      </c>
      <c r="AW268" s="5" t="s">
        <v>115</v>
      </c>
      <c r="AX268" s="5" t="s">
        <v>329</v>
      </c>
      <c r="AY268" s="5"/>
      <c r="AZ268" s="5" t="s">
        <v>102</v>
      </c>
      <c r="BA268" s="5" t="s">
        <v>355</v>
      </c>
      <c r="BB268" s="5" t="s">
        <v>114</v>
      </c>
      <c r="BC268" s="5" t="s">
        <v>100</v>
      </c>
      <c r="BD268" s="5" t="s">
        <v>101</v>
      </c>
      <c r="BE268" s="5" t="s">
        <v>102</v>
      </c>
      <c r="BF268" s="5"/>
      <c r="BG268" s="5" t="s">
        <v>102</v>
      </c>
      <c r="BH268" s="54"/>
    </row>
    <row r="269" spans="1:60" x14ac:dyDescent="0.25">
      <c r="A269" s="1">
        <v>268</v>
      </c>
      <c r="G269" t="s">
        <v>54</v>
      </c>
      <c r="M269" t="s">
        <v>60</v>
      </c>
      <c r="O269" t="s">
        <v>23</v>
      </c>
      <c r="U269" s="5">
        <f t="shared" si="92"/>
        <v>3</v>
      </c>
      <c r="V269" s="5">
        <f t="shared" si="93"/>
        <v>1</v>
      </c>
      <c r="W269" s="16"/>
      <c r="X269" s="5">
        <f t="shared" si="94"/>
        <v>0</v>
      </c>
      <c r="Y269" s="5">
        <f t="shared" si="95"/>
        <v>0</v>
      </c>
      <c r="Z269" s="5">
        <f t="shared" si="96"/>
        <v>0</v>
      </c>
      <c r="AA269" s="5">
        <f t="shared" si="97"/>
        <v>0</v>
      </c>
      <c r="AB269" s="5">
        <f t="shared" si="98"/>
        <v>0</v>
      </c>
      <c r="AC269" s="5">
        <f t="shared" si="99"/>
        <v>1</v>
      </c>
      <c r="AD269" s="5">
        <f t="shared" si="100"/>
        <v>0</v>
      </c>
      <c r="AE269" s="5">
        <f t="shared" si="101"/>
        <v>0</v>
      </c>
      <c r="AF269" s="5">
        <f t="shared" si="102"/>
        <v>0</v>
      </c>
      <c r="AG269" s="5">
        <f t="shared" si="103"/>
        <v>0</v>
      </c>
      <c r="AH269" s="5">
        <f t="shared" si="104"/>
        <v>0</v>
      </c>
      <c r="AI269" s="5">
        <f t="shared" si="105"/>
        <v>1</v>
      </c>
      <c r="AJ269" s="5">
        <f t="shared" si="106"/>
        <v>0</v>
      </c>
      <c r="AK269" s="5">
        <f t="shared" si="107"/>
        <v>1</v>
      </c>
      <c r="AL269" s="5">
        <f t="shared" si="108"/>
        <v>0</v>
      </c>
      <c r="AM269" s="5">
        <f t="shared" si="109"/>
        <v>0</v>
      </c>
      <c r="AN269" s="5">
        <f t="shared" si="110"/>
        <v>0</v>
      </c>
      <c r="AO269" s="5">
        <f t="shared" si="111"/>
        <v>0</v>
      </c>
      <c r="AR269" s="5">
        <f t="shared" si="112"/>
        <v>3</v>
      </c>
      <c r="AS269" s="5">
        <f t="shared" si="113"/>
        <v>3</v>
      </c>
      <c r="AT269" s="5" t="str">
        <f t="shared" si="114"/>
        <v>Correct</v>
      </c>
      <c r="AU269" s="53" t="s">
        <v>94</v>
      </c>
      <c r="AV269" s="53">
        <v>37</v>
      </c>
      <c r="AW269" s="53" t="s">
        <v>121</v>
      </c>
      <c r="AX269" s="53" t="s">
        <v>202</v>
      </c>
      <c r="AY269" s="53" t="s">
        <v>107</v>
      </c>
      <c r="AZ269" s="53" t="s">
        <v>102</v>
      </c>
      <c r="BA269" s="53" t="s">
        <v>80</v>
      </c>
      <c r="BB269" s="53" t="s">
        <v>112</v>
      </c>
      <c r="BC269" s="53" t="s">
        <v>110</v>
      </c>
      <c r="BD269" s="53" t="s">
        <v>101</v>
      </c>
      <c r="BE269" s="53" t="s">
        <v>102</v>
      </c>
      <c r="BF269" s="53"/>
      <c r="BG269" s="53" t="s">
        <v>102</v>
      </c>
      <c r="BH269" s="55"/>
    </row>
    <row r="270" spans="1:60" x14ac:dyDescent="0.25">
      <c r="A270" s="1">
        <v>269</v>
      </c>
      <c r="E270" t="s">
        <v>20</v>
      </c>
      <c r="R270" t="s">
        <v>63</v>
      </c>
      <c r="U270" s="5">
        <f t="shared" si="92"/>
        <v>2</v>
      </c>
      <c r="V270" s="5">
        <f t="shared" si="93"/>
        <v>1.5</v>
      </c>
      <c r="W270" s="16"/>
      <c r="X270" s="5">
        <f t="shared" si="94"/>
        <v>0</v>
      </c>
      <c r="Y270" s="5">
        <f t="shared" si="95"/>
        <v>0</v>
      </c>
      <c r="Z270" s="5">
        <f t="shared" si="96"/>
        <v>0</v>
      </c>
      <c r="AA270" s="5">
        <f t="shared" si="97"/>
        <v>1</v>
      </c>
      <c r="AB270" s="5">
        <f t="shared" si="98"/>
        <v>0</v>
      </c>
      <c r="AC270" s="5">
        <f t="shared" si="99"/>
        <v>0</v>
      </c>
      <c r="AD270" s="5">
        <f t="shared" si="100"/>
        <v>0</v>
      </c>
      <c r="AE270" s="5">
        <f t="shared" si="101"/>
        <v>0</v>
      </c>
      <c r="AF270" s="5">
        <f t="shared" si="102"/>
        <v>0</v>
      </c>
      <c r="AG270" s="5">
        <f t="shared" si="103"/>
        <v>0</v>
      </c>
      <c r="AH270" s="5">
        <f t="shared" si="104"/>
        <v>0</v>
      </c>
      <c r="AI270" s="5">
        <f t="shared" si="105"/>
        <v>0</v>
      </c>
      <c r="AJ270" s="5">
        <f t="shared" si="106"/>
        <v>0</v>
      </c>
      <c r="AK270" s="5">
        <f t="shared" si="107"/>
        <v>0</v>
      </c>
      <c r="AL270" s="5">
        <f t="shared" si="108"/>
        <v>0</v>
      </c>
      <c r="AM270" s="5">
        <f t="shared" si="109"/>
        <v>0</v>
      </c>
      <c r="AN270" s="5">
        <f t="shared" si="110"/>
        <v>1</v>
      </c>
      <c r="AO270" s="5">
        <f t="shared" si="111"/>
        <v>0</v>
      </c>
      <c r="AR270" s="5">
        <f t="shared" si="112"/>
        <v>2</v>
      </c>
      <c r="AS270" s="5">
        <f t="shared" si="113"/>
        <v>2</v>
      </c>
      <c r="AT270" s="5" t="str">
        <f t="shared" si="114"/>
        <v>Correct</v>
      </c>
      <c r="AU270" s="5" t="s">
        <v>94</v>
      </c>
      <c r="AV270" s="5">
        <v>44</v>
      </c>
      <c r="AW270" s="5" t="s">
        <v>121</v>
      </c>
      <c r="AX270" s="5" t="s">
        <v>180</v>
      </c>
      <c r="AY270" s="5" t="s">
        <v>128</v>
      </c>
      <c r="AZ270" s="5" t="s">
        <v>98</v>
      </c>
      <c r="BA270" s="5" t="s">
        <v>80</v>
      </c>
      <c r="BB270" s="5" t="s">
        <v>126</v>
      </c>
      <c r="BC270" s="5" t="s">
        <v>100</v>
      </c>
      <c r="BD270" s="5" t="s">
        <v>101</v>
      </c>
      <c r="BE270" s="5" t="s">
        <v>102</v>
      </c>
      <c r="BF270" s="5"/>
      <c r="BG270" s="5" t="s">
        <v>102</v>
      </c>
      <c r="BH270" s="54"/>
    </row>
    <row r="271" spans="1:60" x14ac:dyDescent="0.25">
      <c r="A271" s="1">
        <v>270</v>
      </c>
      <c r="G271" t="s">
        <v>54</v>
      </c>
      <c r="N271" t="s">
        <v>26</v>
      </c>
      <c r="S271" t="s">
        <v>64</v>
      </c>
      <c r="U271" s="5">
        <f t="shared" si="92"/>
        <v>3</v>
      </c>
      <c r="V271" s="5">
        <f t="shared" si="93"/>
        <v>1</v>
      </c>
      <c r="W271" s="16"/>
      <c r="X271" s="5">
        <f t="shared" si="94"/>
        <v>0</v>
      </c>
      <c r="Y271" s="5">
        <f t="shared" si="95"/>
        <v>0</v>
      </c>
      <c r="Z271" s="5">
        <f t="shared" si="96"/>
        <v>0</v>
      </c>
      <c r="AA271" s="5">
        <f t="shared" si="97"/>
        <v>0</v>
      </c>
      <c r="AB271" s="5">
        <f t="shared" si="98"/>
        <v>0</v>
      </c>
      <c r="AC271" s="5">
        <f t="shared" si="99"/>
        <v>1</v>
      </c>
      <c r="AD271" s="5">
        <f t="shared" si="100"/>
        <v>0</v>
      </c>
      <c r="AE271" s="5">
        <f t="shared" si="101"/>
        <v>0</v>
      </c>
      <c r="AF271" s="5">
        <f t="shared" si="102"/>
        <v>0</v>
      </c>
      <c r="AG271" s="5">
        <f t="shared" si="103"/>
        <v>0</v>
      </c>
      <c r="AH271" s="5">
        <f t="shared" si="104"/>
        <v>0</v>
      </c>
      <c r="AI271" s="5">
        <f t="shared" si="105"/>
        <v>0</v>
      </c>
      <c r="AJ271" s="5">
        <f t="shared" si="106"/>
        <v>1</v>
      </c>
      <c r="AK271" s="5">
        <f t="shared" si="107"/>
        <v>0</v>
      </c>
      <c r="AL271" s="5">
        <f t="shared" si="108"/>
        <v>0</v>
      </c>
      <c r="AM271" s="5">
        <f t="shared" si="109"/>
        <v>0</v>
      </c>
      <c r="AN271" s="5">
        <f t="shared" si="110"/>
        <v>0</v>
      </c>
      <c r="AO271" s="5">
        <f t="shared" si="111"/>
        <v>1</v>
      </c>
      <c r="AR271" s="5">
        <f t="shared" si="112"/>
        <v>3</v>
      </c>
      <c r="AS271" s="5">
        <f t="shared" si="113"/>
        <v>3</v>
      </c>
      <c r="AT271" s="5" t="str">
        <f t="shared" si="114"/>
        <v>Correct</v>
      </c>
      <c r="AU271" s="53" t="s">
        <v>94</v>
      </c>
      <c r="AV271" s="53">
        <v>18</v>
      </c>
      <c r="AW271" s="53" t="s">
        <v>121</v>
      </c>
      <c r="AX271" s="53" t="s">
        <v>180</v>
      </c>
      <c r="AY271" s="53" t="s">
        <v>107</v>
      </c>
      <c r="AZ271" s="53" t="s">
        <v>98</v>
      </c>
      <c r="BA271" s="53" t="s">
        <v>80</v>
      </c>
      <c r="BB271" s="53" t="s">
        <v>108</v>
      </c>
      <c r="BC271" s="53" t="s">
        <v>133</v>
      </c>
      <c r="BD271" s="53" t="s">
        <v>136</v>
      </c>
      <c r="BE271" s="53" t="s">
        <v>102</v>
      </c>
      <c r="BF271" s="53"/>
      <c r="BG271" s="53" t="s">
        <v>102</v>
      </c>
      <c r="BH271" s="55"/>
    </row>
    <row r="272" spans="1:60" x14ac:dyDescent="0.25">
      <c r="A272" s="1">
        <v>271</v>
      </c>
      <c r="U272" s="5">
        <f t="shared" si="92"/>
        <v>0</v>
      </c>
      <c r="V272" s="5" t="e">
        <f t="shared" si="93"/>
        <v>#DIV/0!</v>
      </c>
      <c r="W272" s="16"/>
      <c r="X272" s="5">
        <f t="shared" si="94"/>
        <v>0</v>
      </c>
      <c r="Y272" s="5">
        <f t="shared" si="95"/>
        <v>0</v>
      </c>
      <c r="Z272" s="5">
        <f t="shared" si="96"/>
        <v>0</v>
      </c>
      <c r="AA272" s="5">
        <f t="shared" si="97"/>
        <v>0</v>
      </c>
      <c r="AB272" s="5">
        <f t="shared" si="98"/>
        <v>0</v>
      </c>
      <c r="AC272" s="5">
        <f t="shared" si="99"/>
        <v>0</v>
      </c>
      <c r="AD272" s="5">
        <f t="shared" si="100"/>
        <v>0</v>
      </c>
      <c r="AE272" s="5">
        <f t="shared" si="101"/>
        <v>0</v>
      </c>
      <c r="AF272" s="5">
        <f t="shared" si="102"/>
        <v>0</v>
      </c>
      <c r="AG272" s="5">
        <f t="shared" si="103"/>
        <v>0</v>
      </c>
      <c r="AH272" s="5">
        <f t="shared" si="104"/>
        <v>0</v>
      </c>
      <c r="AI272" s="5">
        <f t="shared" si="105"/>
        <v>0</v>
      </c>
      <c r="AJ272" s="5">
        <f t="shared" si="106"/>
        <v>0</v>
      </c>
      <c r="AK272" s="5">
        <f t="shared" si="107"/>
        <v>0</v>
      </c>
      <c r="AL272" s="5">
        <f t="shared" si="108"/>
        <v>0</v>
      </c>
      <c r="AM272" s="5">
        <f t="shared" si="109"/>
        <v>0</v>
      </c>
      <c r="AN272" s="5">
        <f t="shared" si="110"/>
        <v>0</v>
      </c>
      <c r="AO272" s="5">
        <f t="shared" si="111"/>
        <v>0</v>
      </c>
      <c r="AR272" s="5">
        <f t="shared" si="112"/>
        <v>0</v>
      </c>
      <c r="AS272" s="5">
        <f t="shared" si="113"/>
        <v>0</v>
      </c>
      <c r="AT272" s="5" t="str">
        <f t="shared" si="114"/>
        <v>Correct</v>
      </c>
      <c r="AU272" s="5" t="s">
        <v>105</v>
      </c>
      <c r="AV272" s="5">
        <v>48</v>
      </c>
      <c r="AW272" s="5" t="s">
        <v>121</v>
      </c>
      <c r="AX272" s="5" t="s">
        <v>178</v>
      </c>
      <c r="AY272" s="5" t="s">
        <v>107</v>
      </c>
      <c r="AZ272" s="5" t="s">
        <v>98</v>
      </c>
      <c r="BA272" s="5" t="s">
        <v>80</v>
      </c>
      <c r="BB272" s="5" t="s">
        <v>112</v>
      </c>
      <c r="BC272" s="5" t="s">
        <v>120</v>
      </c>
      <c r="BD272" s="5" t="s">
        <v>125</v>
      </c>
      <c r="BE272" s="5" t="s">
        <v>102</v>
      </c>
      <c r="BF272" s="5" t="s">
        <v>90</v>
      </c>
      <c r="BG272" s="5" t="s">
        <v>102</v>
      </c>
      <c r="BH272" s="54"/>
    </row>
    <row r="273" spans="1:60" x14ac:dyDescent="0.25">
      <c r="A273" s="1">
        <v>272</v>
      </c>
      <c r="U273" s="5">
        <f t="shared" si="92"/>
        <v>0</v>
      </c>
      <c r="V273" s="5" t="e">
        <f t="shared" si="93"/>
        <v>#DIV/0!</v>
      </c>
      <c r="W273" s="16"/>
      <c r="X273" s="5">
        <f t="shared" si="94"/>
        <v>0</v>
      </c>
      <c r="Y273" s="5">
        <f t="shared" si="95"/>
        <v>0</v>
      </c>
      <c r="Z273" s="5">
        <f t="shared" si="96"/>
        <v>0</v>
      </c>
      <c r="AA273" s="5">
        <f t="shared" si="97"/>
        <v>0</v>
      </c>
      <c r="AB273" s="5">
        <f t="shared" si="98"/>
        <v>0</v>
      </c>
      <c r="AC273" s="5">
        <f t="shared" si="99"/>
        <v>0</v>
      </c>
      <c r="AD273" s="5">
        <f t="shared" si="100"/>
        <v>0</v>
      </c>
      <c r="AE273" s="5">
        <f t="shared" si="101"/>
        <v>0</v>
      </c>
      <c r="AF273" s="5">
        <f t="shared" si="102"/>
        <v>0</v>
      </c>
      <c r="AG273" s="5">
        <f t="shared" si="103"/>
        <v>0</v>
      </c>
      <c r="AH273" s="5">
        <f t="shared" si="104"/>
        <v>0</v>
      </c>
      <c r="AI273" s="5">
        <f t="shared" si="105"/>
        <v>0</v>
      </c>
      <c r="AJ273" s="5">
        <f t="shared" si="106"/>
        <v>0</v>
      </c>
      <c r="AK273" s="5">
        <f t="shared" si="107"/>
        <v>0</v>
      </c>
      <c r="AL273" s="5">
        <f t="shared" si="108"/>
        <v>0</v>
      </c>
      <c r="AM273" s="5">
        <f t="shared" si="109"/>
        <v>0</v>
      </c>
      <c r="AN273" s="5">
        <f t="shared" si="110"/>
        <v>0</v>
      </c>
      <c r="AO273" s="5">
        <f t="shared" si="111"/>
        <v>0</v>
      </c>
      <c r="AR273" s="5">
        <f t="shared" si="112"/>
        <v>0</v>
      </c>
      <c r="AS273" s="5">
        <f t="shared" si="113"/>
        <v>0</v>
      </c>
      <c r="AT273" s="5" t="str">
        <f t="shared" si="114"/>
        <v>Correct</v>
      </c>
      <c r="AU273" s="53" t="s">
        <v>105</v>
      </c>
      <c r="AV273" s="53">
        <v>24</v>
      </c>
      <c r="AW273" s="53" t="s">
        <v>121</v>
      </c>
      <c r="AX273" s="53" t="s">
        <v>187</v>
      </c>
      <c r="AY273" s="53" t="s">
        <v>107</v>
      </c>
      <c r="AZ273" s="53" t="s">
        <v>98</v>
      </c>
      <c r="BA273" s="53" t="s">
        <v>80</v>
      </c>
      <c r="BB273" s="53"/>
      <c r="BC273" s="53" t="s">
        <v>103</v>
      </c>
      <c r="BD273" s="53" t="s">
        <v>101</v>
      </c>
      <c r="BE273" s="53" t="s">
        <v>102</v>
      </c>
      <c r="BF273" s="53" t="s">
        <v>92</v>
      </c>
      <c r="BG273" s="53" t="s">
        <v>102</v>
      </c>
      <c r="BH273" s="55"/>
    </row>
    <row r="274" spans="1:60" x14ac:dyDescent="0.25">
      <c r="A274" s="1">
        <v>273</v>
      </c>
      <c r="U274" s="5">
        <f t="shared" si="92"/>
        <v>0</v>
      </c>
      <c r="V274" s="5" t="e">
        <f t="shared" si="93"/>
        <v>#DIV/0!</v>
      </c>
      <c r="W274" s="16"/>
      <c r="X274" s="5">
        <f t="shared" si="94"/>
        <v>0</v>
      </c>
      <c r="Y274" s="5">
        <f t="shared" si="95"/>
        <v>0</v>
      </c>
      <c r="Z274" s="5">
        <f t="shared" si="96"/>
        <v>0</v>
      </c>
      <c r="AA274" s="5">
        <f t="shared" si="97"/>
        <v>0</v>
      </c>
      <c r="AB274" s="5">
        <f t="shared" si="98"/>
        <v>0</v>
      </c>
      <c r="AC274" s="5">
        <f t="shared" si="99"/>
        <v>0</v>
      </c>
      <c r="AD274" s="5">
        <f t="shared" si="100"/>
        <v>0</v>
      </c>
      <c r="AE274" s="5">
        <f t="shared" si="101"/>
        <v>0</v>
      </c>
      <c r="AF274" s="5">
        <f t="shared" si="102"/>
        <v>0</v>
      </c>
      <c r="AG274" s="5">
        <f t="shared" si="103"/>
        <v>0</v>
      </c>
      <c r="AH274" s="5">
        <f t="shared" si="104"/>
        <v>0</v>
      </c>
      <c r="AI274" s="5">
        <f t="shared" si="105"/>
        <v>0</v>
      </c>
      <c r="AJ274" s="5">
        <f t="shared" si="106"/>
        <v>0</v>
      </c>
      <c r="AK274" s="5">
        <f t="shared" si="107"/>
        <v>0</v>
      </c>
      <c r="AL274" s="5">
        <f t="shared" si="108"/>
        <v>0</v>
      </c>
      <c r="AM274" s="5">
        <f t="shared" si="109"/>
        <v>0</v>
      </c>
      <c r="AN274" s="5">
        <f t="shared" si="110"/>
        <v>0</v>
      </c>
      <c r="AO274" s="5">
        <f t="shared" si="111"/>
        <v>0</v>
      </c>
      <c r="AR274" s="5">
        <f t="shared" si="112"/>
        <v>0</v>
      </c>
      <c r="AS274" s="5">
        <f t="shared" si="113"/>
        <v>0</v>
      </c>
      <c r="AT274" s="5" t="str">
        <f t="shared" si="114"/>
        <v>Correct</v>
      </c>
      <c r="AU274" s="5" t="s">
        <v>94</v>
      </c>
      <c r="AV274" s="5">
        <v>42</v>
      </c>
      <c r="AW274" s="5" t="s">
        <v>121</v>
      </c>
      <c r="AX274" s="5" t="s">
        <v>194</v>
      </c>
      <c r="AY274" s="5" t="s">
        <v>107</v>
      </c>
      <c r="AZ274" s="5" t="s">
        <v>98</v>
      </c>
      <c r="BA274" s="5" t="s">
        <v>80</v>
      </c>
      <c r="BB274" s="5"/>
      <c r="BC274" s="5" t="s">
        <v>120</v>
      </c>
      <c r="BD274" s="5" t="s">
        <v>125</v>
      </c>
      <c r="BE274" s="5" t="s">
        <v>102</v>
      </c>
      <c r="BF274" s="5" t="s">
        <v>90</v>
      </c>
      <c r="BG274" s="5" t="s">
        <v>102</v>
      </c>
      <c r="BH274" s="54"/>
    </row>
    <row r="275" spans="1:60" x14ac:dyDescent="0.25">
      <c r="A275" s="1">
        <v>274</v>
      </c>
      <c r="E275" t="s">
        <v>20</v>
      </c>
      <c r="F275" t="s">
        <v>53</v>
      </c>
      <c r="S275" t="s">
        <v>64</v>
      </c>
      <c r="U275" s="5">
        <f t="shared" si="92"/>
        <v>3</v>
      </c>
      <c r="V275" s="5">
        <f t="shared" si="93"/>
        <v>1</v>
      </c>
      <c r="W275" s="16"/>
      <c r="X275" s="5">
        <f t="shared" si="94"/>
        <v>0</v>
      </c>
      <c r="Y275" s="5">
        <f t="shared" si="95"/>
        <v>0</v>
      </c>
      <c r="Z275" s="5">
        <f t="shared" si="96"/>
        <v>0</v>
      </c>
      <c r="AA275" s="5">
        <f t="shared" si="97"/>
        <v>1</v>
      </c>
      <c r="AB275" s="5">
        <f t="shared" si="98"/>
        <v>1</v>
      </c>
      <c r="AC275" s="5">
        <f t="shared" si="99"/>
        <v>0</v>
      </c>
      <c r="AD275" s="5">
        <f t="shared" si="100"/>
        <v>0</v>
      </c>
      <c r="AE275" s="5">
        <f t="shared" si="101"/>
        <v>0</v>
      </c>
      <c r="AF275" s="5">
        <f t="shared" si="102"/>
        <v>0</v>
      </c>
      <c r="AG275" s="5">
        <f t="shared" si="103"/>
        <v>0</v>
      </c>
      <c r="AH275" s="5">
        <f t="shared" si="104"/>
        <v>0</v>
      </c>
      <c r="AI275" s="5">
        <f t="shared" si="105"/>
        <v>0</v>
      </c>
      <c r="AJ275" s="5">
        <f t="shared" si="106"/>
        <v>0</v>
      </c>
      <c r="AK275" s="5">
        <f t="shared" si="107"/>
        <v>0</v>
      </c>
      <c r="AL275" s="5">
        <f t="shared" si="108"/>
        <v>0</v>
      </c>
      <c r="AM275" s="5">
        <f t="shared" si="109"/>
        <v>0</v>
      </c>
      <c r="AN275" s="5">
        <f t="shared" si="110"/>
        <v>0</v>
      </c>
      <c r="AO275" s="5">
        <f t="shared" si="111"/>
        <v>1</v>
      </c>
      <c r="AR275" s="5">
        <f t="shared" si="112"/>
        <v>3</v>
      </c>
      <c r="AS275" s="5">
        <f t="shared" si="113"/>
        <v>3</v>
      </c>
      <c r="AT275" s="5" t="str">
        <f t="shared" si="114"/>
        <v>Correct</v>
      </c>
      <c r="AU275" s="53" t="s">
        <v>94</v>
      </c>
      <c r="AV275" s="53">
        <v>48</v>
      </c>
      <c r="AW275" s="53" t="s">
        <v>121</v>
      </c>
      <c r="AX275" s="53" t="s">
        <v>178</v>
      </c>
      <c r="AY275" s="53" t="s">
        <v>107</v>
      </c>
      <c r="AZ275" s="53" t="s">
        <v>98</v>
      </c>
      <c r="BA275" s="53" t="s">
        <v>80</v>
      </c>
      <c r="BB275" s="53" t="s">
        <v>114</v>
      </c>
      <c r="BC275" s="53" t="s">
        <v>110</v>
      </c>
      <c r="BD275" s="53" t="s">
        <v>101</v>
      </c>
      <c r="BE275" s="53" t="s">
        <v>102</v>
      </c>
      <c r="BF275" s="53" t="s">
        <v>92</v>
      </c>
      <c r="BG275" s="53" t="s">
        <v>102</v>
      </c>
      <c r="BH275" s="55"/>
    </row>
    <row r="276" spans="1:60" x14ac:dyDescent="0.25">
      <c r="A276" s="1">
        <v>275</v>
      </c>
      <c r="I276" t="s">
        <v>56</v>
      </c>
      <c r="M276" t="s">
        <v>60</v>
      </c>
      <c r="U276" s="5">
        <f t="shared" si="92"/>
        <v>2</v>
      </c>
      <c r="V276" s="5">
        <f t="shared" si="93"/>
        <v>1.5</v>
      </c>
      <c r="W276" s="16"/>
      <c r="X276" s="5">
        <f t="shared" si="94"/>
        <v>0</v>
      </c>
      <c r="Y276" s="5">
        <f t="shared" si="95"/>
        <v>0</v>
      </c>
      <c r="Z276" s="5">
        <f t="shared" si="96"/>
        <v>0</v>
      </c>
      <c r="AA276" s="5">
        <f t="shared" si="97"/>
        <v>0</v>
      </c>
      <c r="AB276" s="5">
        <f t="shared" si="98"/>
        <v>0</v>
      </c>
      <c r="AC276" s="5">
        <f t="shared" si="99"/>
        <v>0</v>
      </c>
      <c r="AD276" s="5">
        <f t="shared" si="100"/>
        <v>0</v>
      </c>
      <c r="AE276" s="5">
        <f t="shared" si="101"/>
        <v>1</v>
      </c>
      <c r="AF276" s="5">
        <f t="shared" si="102"/>
        <v>0</v>
      </c>
      <c r="AG276" s="5">
        <f t="shared" si="103"/>
        <v>0</v>
      </c>
      <c r="AH276" s="5">
        <f t="shared" si="104"/>
        <v>0</v>
      </c>
      <c r="AI276" s="5">
        <f t="shared" si="105"/>
        <v>1</v>
      </c>
      <c r="AJ276" s="5">
        <f t="shared" si="106"/>
        <v>0</v>
      </c>
      <c r="AK276" s="5">
        <f t="shared" si="107"/>
        <v>0</v>
      </c>
      <c r="AL276" s="5">
        <f t="shared" si="108"/>
        <v>0</v>
      </c>
      <c r="AM276" s="5">
        <f t="shared" si="109"/>
        <v>0</v>
      </c>
      <c r="AN276" s="5">
        <f t="shared" si="110"/>
        <v>0</v>
      </c>
      <c r="AO276" s="5">
        <f t="shared" si="111"/>
        <v>0</v>
      </c>
      <c r="AR276" s="5">
        <f t="shared" si="112"/>
        <v>2</v>
      </c>
      <c r="AS276" s="5">
        <f t="shared" si="113"/>
        <v>2</v>
      </c>
      <c r="AT276" s="5" t="str">
        <f t="shared" si="114"/>
        <v>Correct</v>
      </c>
      <c r="AU276" s="5" t="s">
        <v>105</v>
      </c>
      <c r="AV276" s="5">
        <v>57</v>
      </c>
      <c r="AW276" s="5" t="s">
        <v>121</v>
      </c>
      <c r="AX276" s="5" t="s">
        <v>180</v>
      </c>
      <c r="AY276" s="5" t="s">
        <v>107</v>
      </c>
      <c r="AZ276" s="5" t="s">
        <v>98</v>
      </c>
      <c r="BA276" s="5" t="s">
        <v>80</v>
      </c>
      <c r="BB276" s="5" t="s">
        <v>126</v>
      </c>
      <c r="BC276" s="5" t="s">
        <v>110</v>
      </c>
      <c r="BD276" s="5" t="s">
        <v>101</v>
      </c>
      <c r="BE276" s="5" t="s">
        <v>102</v>
      </c>
      <c r="BF276" s="5" t="s">
        <v>92</v>
      </c>
      <c r="BG276" s="5" t="s">
        <v>102</v>
      </c>
      <c r="BH276" s="54"/>
    </row>
    <row r="277" spans="1:60" x14ac:dyDescent="0.25">
      <c r="A277" s="1">
        <v>276</v>
      </c>
      <c r="B277" t="s">
        <v>50</v>
      </c>
      <c r="C277" t="s">
        <v>51</v>
      </c>
      <c r="D277" t="s">
        <v>52</v>
      </c>
      <c r="E277" t="s">
        <v>20</v>
      </c>
      <c r="F277" t="s">
        <v>53</v>
      </c>
      <c r="G277" t="s">
        <v>54</v>
      </c>
      <c r="H277" t="s">
        <v>55</v>
      </c>
      <c r="I277" t="s">
        <v>56</v>
      </c>
      <c r="J277" t="s">
        <v>57</v>
      </c>
      <c r="K277" t="s">
        <v>58</v>
      </c>
      <c r="L277" t="s">
        <v>59</v>
      </c>
      <c r="M277" t="s">
        <v>60</v>
      </c>
      <c r="N277" t="s">
        <v>26</v>
      </c>
      <c r="O277" t="s">
        <v>23</v>
      </c>
      <c r="P277" t="s">
        <v>61</v>
      </c>
      <c r="Q277" t="s">
        <v>62</v>
      </c>
      <c r="R277" t="s">
        <v>63</v>
      </c>
      <c r="S277" t="s">
        <v>64</v>
      </c>
      <c r="U277" s="5">
        <f t="shared" si="92"/>
        <v>18</v>
      </c>
      <c r="V277" s="5">
        <f t="shared" si="93"/>
        <v>0.16666666666666666</v>
      </c>
      <c r="W277" s="16"/>
      <c r="X277" s="5">
        <f t="shared" si="94"/>
        <v>0.16666666666666666</v>
      </c>
      <c r="Y277" s="5">
        <f t="shared" si="95"/>
        <v>0.16666666666666666</v>
      </c>
      <c r="Z277" s="5">
        <f t="shared" si="96"/>
        <v>0.16666666666666666</v>
      </c>
      <c r="AA277" s="5">
        <f t="shared" si="97"/>
        <v>0.16666666666666666</v>
      </c>
      <c r="AB277" s="5">
        <f t="shared" si="98"/>
        <v>0.16666666666666666</v>
      </c>
      <c r="AC277" s="5">
        <f t="shared" si="99"/>
        <v>0.16666666666666666</v>
      </c>
      <c r="AD277" s="5">
        <f t="shared" si="100"/>
        <v>0.16666666666666666</v>
      </c>
      <c r="AE277" s="5">
        <f t="shared" si="101"/>
        <v>0.16666666666666666</v>
      </c>
      <c r="AF277" s="5">
        <f t="shared" si="102"/>
        <v>0.16666666666666666</v>
      </c>
      <c r="AG277" s="5">
        <f t="shared" si="103"/>
        <v>0.16666666666666666</v>
      </c>
      <c r="AH277" s="5">
        <f t="shared" si="104"/>
        <v>0.16666666666666666</v>
      </c>
      <c r="AI277" s="5">
        <f t="shared" si="105"/>
        <v>0.16666666666666666</v>
      </c>
      <c r="AJ277" s="5">
        <f t="shared" si="106"/>
        <v>0.16666666666666666</v>
      </c>
      <c r="AK277" s="5">
        <f t="shared" si="107"/>
        <v>0.16666666666666666</v>
      </c>
      <c r="AL277" s="5">
        <f t="shared" si="108"/>
        <v>0.16666666666666666</v>
      </c>
      <c r="AM277" s="5">
        <f t="shared" si="109"/>
        <v>0.16666666666666666</v>
      </c>
      <c r="AN277" s="5">
        <f t="shared" si="110"/>
        <v>0.16666666666666666</v>
      </c>
      <c r="AO277" s="5">
        <f t="shared" si="111"/>
        <v>0.16666666666666666</v>
      </c>
      <c r="AR277" s="5">
        <f t="shared" si="112"/>
        <v>2.9999999999999991</v>
      </c>
      <c r="AS277" s="5">
        <f t="shared" si="113"/>
        <v>18</v>
      </c>
      <c r="AT277" s="5" t="str">
        <f t="shared" si="114"/>
        <v>Correct</v>
      </c>
      <c r="AU277" s="53" t="s">
        <v>105</v>
      </c>
      <c r="AV277" s="53">
        <v>58</v>
      </c>
      <c r="AW277" s="53" t="s">
        <v>121</v>
      </c>
      <c r="AX277" s="53" t="s">
        <v>180</v>
      </c>
      <c r="AY277" s="53" t="s">
        <v>107</v>
      </c>
      <c r="AZ277" s="53"/>
      <c r="BA277" s="53" t="s">
        <v>80</v>
      </c>
      <c r="BB277" s="53"/>
      <c r="BC277" s="53" t="s">
        <v>120</v>
      </c>
      <c r="BD277" s="53"/>
      <c r="BE277" s="53" t="s">
        <v>102</v>
      </c>
      <c r="BF277" s="53" t="s">
        <v>90</v>
      </c>
      <c r="BG277" s="53" t="s">
        <v>98</v>
      </c>
      <c r="BH277" s="55"/>
    </row>
    <row r="278" spans="1:60" x14ac:dyDescent="0.25">
      <c r="A278" s="1">
        <v>277</v>
      </c>
      <c r="D278" t="s">
        <v>52</v>
      </c>
      <c r="M278" t="s">
        <v>60</v>
      </c>
      <c r="P278" t="s">
        <v>61</v>
      </c>
      <c r="U278" s="5">
        <f t="shared" si="92"/>
        <v>3</v>
      </c>
      <c r="V278" s="5">
        <f t="shared" si="93"/>
        <v>1</v>
      </c>
      <c r="W278" s="16"/>
      <c r="X278" s="5">
        <f t="shared" si="94"/>
        <v>0</v>
      </c>
      <c r="Y278" s="5">
        <f t="shared" si="95"/>
        <v>0</v>
      </c>
      <c r="Z278" s="5">
        <f t="shared" si="96"/>
        <v>1</v>
      </c>
      <c r="AA278" s="5">
        <f t="shared" si="97"/>
        <v>0</v>
      </c>
      <c r="AB278" s="5">
        <f t="shared" si="98"/>
        <v>0</v>
      </c>
      <c r="AC278" s="5">
        <f t="shared" si="99"/>
        <v>0</v>
      </c>
      <c r="AD278" s="5">
        <f t="shared" si="100"/>
        <v>0</v>
      </c>
      <c r="AE278" s="5">
        <f t="shared" si="101"/>
        <v>0</v>
      </c>
      <c r="AF278" s="5">
        <f t="shared" si="102"/>
        <v>0</v>
      </c>
      <c r="AG278" s="5">
        <f t="shared" si="103"/>
        <v>0</v>
      </c>
      <c r="AH278" s="5">
        <f t="shared" si="104"/>
        <v>0</v>
      </c>
      <c r="AI278" s="5">
        <f t="shared" si="105"/>
        <v>1</v>
      </c>
      <c r="AJ278" s="5">
        <f t="shared" si="106"/>
        <v>0</v>
      </c>
      <c r="AK278" s="5">
        <f t="shared" si="107"/>
        <v>0</v>
      </c>
      <c r="AL278" s="5">
        <f t="shared" si="108"/>
        <v>1</v>
      </c>
      <c r="AM278" s="5">
        <f t="shared" si="109"/>
        <v>0</v>
      </c>
      <c r="AN278" s="5">
        <f t="shared" si="110"/>
        <v>0</v>
      </c>
      <c r="AO278" s="5">
        <f t="shared" si="111"/>
        <v>0</v>
      </c>
      <c r="AR278" s="5">
        <f t="shared" si="112"/>
        <v>3</v>
      </c>
      <c r="AS278" s="5">
        <f t="shared" si="113"/>
        <v>3</v>
      </c>
      <c r="AT278" s="5" t="str">
        <f t="shared" si="114"/>
        <v>Correct</v>
      </c>
      <c r="AU278" s="5" t="s">
        <v>94</v>
      </c>
      <c r="AV278" s="5">
        <v>44</v>
      </c>
      <c r="AW278" s="5" t="s">
        <v>121</v>
      </c>
      <c r="AX278" s="5" t="s">
        <v>185</v>
      </c>
      <c r="AY278" s="5" t="s">
        <v>107</v>
      </c>
      <c r="AZ278" s="5" t="s">
        <v>98</v>
      </c>
      <c r="BA278" s="5" t="s">
        <v>80</v>
      </c>
      <c r="BB278" s="5" t="s">
        <v>108</v>
      </c>
      <c r="BC278" s="5" t="s">
        <v>203</v>
      </c>
      <c r="BD278" s="5" t="s">
        <v>101</v>
      </c>
      <c r="BE278" s="5" t="s">
        <v>102</v>
      </c>
      <c r="BF278" s="5" t="s">
        <v>92</v>
      </c>
      <c r="BG278" s="5" t="s">
        <v>102</v>
      </c>
      <c r="BH278" s="54"/>
    </row>
    <row r="279" spans="1:60" x14ac:dyDescent="0.25">
      <c r="A279" s="1">
        <v>278</v>
      </c>
      <c r="G279" t="s">
        <v>54</v>
      </c>
      <c r="L279" t="s">
        <v>59</v>
      </c>
      <c r="N279" t="s">
        <v>26</v>
      </c>
      <c r="U279" s="5">
        <f t="shared" si="92"/>
        <v>3</v>
      </c>
      <c r="V279" s="5">
        <f t="shared" si="93"/>
        <v>1</v>
      </c>
      <c r="W279" s="16"/>
      <c r="X279" s="5">
        <f t="shared" si="94"/>
        <v>0</v>
      </c>
      <c r="Y279" s="5">
        <f t="shared" si="95"/>
        <v>0</v>
      </c>
      <c r="Z279" s="5">
        <f t="shared" si="96"/>
        <v>0</v>
      </c>
      <c r="AA279" s="5">
        <f t="shared" si="97"/>
        <v>0</v>
      </c>
      <c r="AB279" s="5">
        <f t="shared" si="98"/>
        <v>0</v>
      </c>
      <c r="AC279" s="5">
        <f t="shared" si="99"/>
        <v>1</v>
      </c>
      <c r="AD279" s="5">
        <f t="shared" si="100"/>
        <v>0</v>
      </c>
      <c r="AE279" s="5">
        <f t="shared" si="101"/>
        <v>0</v>
      </c>
      <c r="AF279" s="5">
        <f t="shared" si="102"/>
        <v>0</v>
      </c>
      <c r="AG279" s="5">
        <f t="shared" si="103"/>
        <v>0</v>
      </c>
      <c r="AH279" s="5">
        <f t="shared" si="104"/>
        <v>1</v>
      </c>
      <c r="AI279" s="5">
        <f t="shared" si="105"/>
        <v>0</v>
      </c>
      <c r="AJ279" s="5">
        <f t="shared" si="106"/>
        <v>1</v>
      </c>
      <c r="AK279" s="5">
        <f t="shared" si="107"/>
        <v>0</v>
      </c>
      <c r="AL279" s="5">
        <f t="shared" si="108"/>
        <v>0</v>
      </c>
      <c r="AM279" s="5">
        <f t="shared" si="109"/>
        <v>0</v>
      </c>
      <c r="AN279" s="5">
        <f t="shared" si="110"/>
        <v>0</v>
      </c>
      <c r="AO279" s="5">
        <f t="shared" si="111"/>
        <v>0</v>
      </c>
      <c r="AR279" s="5">
        <f t="shared" si="112"/>
        <v>3</v>
      </c>
      <c r="AS279" s="5">
        <f t="shared" si="113"/>
        <v>3</v>
      </c>
      <c r="AT279" s="5" t="str">
        <f t="shared" si="114"/>
        <v>Correct</v>
      </c>
      <c r="AU279" s="53" t="s">
        <v>105</v>
      </c>
      <c r="AV279" s="53">
        <v>70</v>
      </c>
      <c r="AW279" s="53" t="s">
        <v>95</v>
      </c>
      <c r="AX279" s="53" t="s">
        <v>204</v>
      </c>
      <c r="AY279" s="53" t="s">
        <v>128</v>
      </c>
      <c r="AZ279" s="53"/>
      <c r="BA279" s="53" t="s">
        <v>80</v>
      </c>
      <c r="BB279" s="53"/>
      <c r="BC279" s="53" t="s">
        <v>110</v>
      </c>
      <c r="BD279" s="53" t="s">
        <v>104</v>
      </c>
      <c r="BE279" s="53" t="s">
        <v>102</v>
      </c>
      <c r="BF279" s="53" t="s">
        <v>91</v>
      </c>
      <c r="BG279" s="53" t="s">
        <v>102</v>
      </c>
      <c r="BH279" s="55"/>
    </row>
    <row r="280" spans="1:60" x14ac:dyDescent="0.25">
      <c r="A280" s="1">
        <v>279</v>
      </c>
      <c r="B280" t="s">
        <v>50</v>
      </c>
      <c r="L280" t="s">
        <v>59</v>
      </c>
      <c r="N280" t="s">
        <v>26</v>
      </c>
      <c r="U280" s="5">
        <f t="shared" si="92"/>
        <v>3</v>
      </c>
      <c r="V280" s="5">
        <f t="shared" si="93"/>
        <v>1</v>
      </c>
      <c r="W280" s="16"/>
      <c r="X280" s="5">
        <f t="shared" si="94"/>
        <v>1</v>
      </c>
      <c r="Y280" s="5">
        <f t="shared" si="95"/>
        <v>0</v>
      </c>
      <c r="Z280" s="5">
        <f t="shared" si="96"/>
        <v>0</v>
      </c>
      <c r="AA280" s="5">
        <f t="shared" si="97"/>
        <v>0</v>
      </c>
      <c r="AB280" s="5">
        <f t="shared" si="98"/>
        <v>0</v>
      </c>
      <c r="AC280" s="5">
        <f t="shared" si="99"/>
        <v>0</v>
      </c>
      <c r="AD280" s="5">
        <f t="shared" si="100"/>
        <v>0</v>
      </c>
      <c r="AE280" s="5">
        <f t="shared" si="101"/>
        <v>0</v>
      </c>
      <c r="AF280" s="5">
        <f t="shared" si="102"/>
        <v>0</v>
      </c>
      <c r="AG280" s="5">
        <f t="shared" si="103"/>
        <v>0</v>
      </c>
      <c r="AH280" s="5">
        <f t="shared" si="104"/>
        <v>1</v>
      </c>
      <c r="AI280" s="5">
        <f t="shared" si="105"/>
        <v>0</v>
      </c>
      <c r="AJ280" s="5">
        <f t="shared" si="106"/>
        <v>1</v>
      </c>
      <c r="AK280" s="5">
        <f t="shared" si="107"/>
        <v>0</v>
      </c>
      <c r="AL280" s="5">
        <f t="shared" si="108"/>
        <v>0</v>
      </c>
      <c r="AM280" s="5">
        <f t="shared" si="109"/>
        <v>0</v>
      </c>
      <c r="AN280" s="5">
        <f t="shared" si="110"/>
        <v>0</v>
      </c>
      <c r="AO280" s="5">
        <f t="shared" si="111"/>
        <v>0</v>
      </c>
      <c r="AR280" s="5">
        <f t="shared" si="112"/>
        <v>3</v>
      </c>
      <c r="AS280" s="5">
        <f t="shared" si="113"/>
        <v>3</v>
      </c>
      <c r="AT280" s="5" t="str">
        <f t="shared" si="114"/>
        <v>Correct</v>
      </c>
      <c r="AU280" s="5" t="s">
        <v>105</v>
      </c>
      <c r="AV280" s="5">
        <v>73</v>
      </c>
      <c r="AW280" s="5" t="s">
        <v>95</v>
      </c>
      <c r="AX280" s="5" t="s">
        <v>204</v>
      </c>
      <c r="AY280" s="5" t="s">
        <v>107</v>
      </c>
      <c r="AZ280" s="5" t="s">
        <v>102</v>
      </c>
      <c r="BA280" s="5" t="s">
        <v>80</v>
      </c>
      <c r="BB280" s="5" t="s">
        <v>114</v>
      </c>
      <c r="BC280" s="5" t="s">
        <v>100</v>
      </c>
      <c r="BD280" s="5" t="s">
        <v>104</v>
      </c>
      <c r="BE280" s="5" t="s">
        <v>102</v>
      </c>
      <c r="BF280" s="5" t="s">
        <v>373</v>
      </c>
      <c r="BG280" s="5" t="s">
        <v>98</v>
      </c>
      <c r="BH280" s="54"/>
    </row>
    <row r="281" spans="1:60" x14ac:dyDescent="0.25">
      <c r="A281" s="1">
        <v>280</v>
      </c>
      <c r="U281" s="5">
        <f t="shared" si="92"/>
        <v>0</v>
      </c>
      <c r="V281" s="5" t="e">
        <f t="shared" si="93"/>
        <v>#DIV/0!</v>
      </c>
      <c r="W281" s="16"/>
      <c r="X281" s="5">
        <f t="shared" si="94"/>
        <v>0</v>
      </c>
      <c r="Y281" s="5">
        <f t="shared" si="95"/>
        <v>0</v>
      </c>
      <c r="Z281" s="5">
        <f t="shared" si="96"/>
        <v>0</v>
      </c>
      <c r="AA281" s="5">
        <f t="shared" si="97"/>
        <v>0</v>
      </c>
      <c r="AB281" s="5">
        <f t="shared" si="98"/>
        <v>0</v>
      </c>
      <c r="AC281" s="5">
        <f t="shared" si="99"/>
        <v>0</v>
      </c>
      <c r="AD281" s="5">
        <f t="shared" si="100"/>
        <v>0</v>
      </c>
      <c r="AE281" s="5">
        <f t="shared" si="101"/>
        <v>0</v>
      </c>
      <c r="AF281" s="5">
        <f t="shared" si="102"/>
        <v>0</v>
      </c>
      <c r="AG281" s="5">
        <f t="shared" si="103"/>
        <v>0</v>
      </c>
      <c r="AH281" s="5">
        <f t="shared" si="104"/>
        <v>0</v>
      </c>
      <c r="AI281" s="5">
        <f t="shared" si="105"/>
        <v>0</v>
      </c>
      <c r="AJ281" s="5">
        <f t="shared" si="106"/>
        <v>0</v>
      </c>
      <c r="AK281" s="5">
        <f t="shared" si="107"/>
        <v>0</v>
      </c>
      <c r="AL281" s="5">
        <f t="shared" si="108"/>
        <v>0</v>
      </c>
      <c r="AM281" s="5">
        <f t="shared" si="109"/>
        <v>0</v>
      </c>
      <c r="AN281" s="5">
        <f t="shared" si="110"/>
        <v>0</v>
      </c>
      <c r="AO281" s="5">
        <f t="shared" si="111"/>
        <v>0</v>
      </c>
      <c r="AR281" s="5">
        <f t="shared" si="112"/>
        <v>0</v>
      </c>
      <c r="AS281" s="5">
        <f t="shared" si="113"/>
        <v>0</v>
      </c>
      <c r="AT281" s="5" t="str">
        <f t="shared" si="114"/>
        <v>Correct</v>
      </c>
      <c r="AU281" s="53" t="s">
        <v>94</v>
      </c>
      <c r="AV281" s="53">
        <v>76</v>
      </c>
      <c r="AW281" s="53" t="s">
        <v>95</v>
      </c>
      <c r="AX281" s="53" t="s">
        <v>204</v>
      </c>
      <c r="AY281" s="53" t="s">
        <v>107</v>
      </c>
      <c r="AZ281" s="53" t="s">
        <v>98</v>
      </c>
      <c r="BA281" s="53" t="s">
        <v>80</v>
      </c>
      <c r="BB281" s="53" t="s">
        <v>108</v>
      </c>
      <c r="BC281" s="53" t="s">
        <v>120</v>
      </c>
      <c r="BD281" s="53" t="s">
        <v>101</v>
      </c>
      <c r="BE281" s="53" t="s">
        <v>102</v>
      </c>
      <c r="BF281" s="53" t="s">
        <v>91</v>
      </c>
      <c r="BG281" s="53" t="s">
        <v>102</v>
      </c>
      <c r="BH281" s="55"/>
    </row>
    <row r="282" spans="1:60" x14ac:dyDescent="0.25">
      <c r="A282" s="1">
        <v>281</v>
      </c>
      <c r="B282" t="s">
        <v>50</v>
      </c>
      <c r="E282" t="s">
        <v>20</v>
      </c>
      <c r="H282" t="s">
        <v>55</v>
      </c>
      <c r="U282" s="5">
        <f t="shared" si="92"/>
        <v>3</v>
      </c>
      <c r="V282" s="5">
        <f t="shared" si="93"/>
        <v>1</v>
      </c>
      <c r="W282" s="16"/>
      <c r="X282" s="5">
        <f t="shared" si="94"/>
        <v>1</v>
      </c>
      <c r="Y282" s="5">
        <f t="shared" si="95"/>
        <v>0</v>
      </c>
      <c r="Z282" s="5">
        <f t="shared" si="96"/>
        <v>0</v>
      </c>
      <c r="AA282" s="5">
        <f t="shared" si="97"/>
        <v>1</v>
      </c>
      <c r="AB282" s="5">
        <f t="shared" si="98"/>
        <v>0</v>
      </c>
      <c r="AC282" s="5">
        <f t="shared" si="99"/>
        <v>0</v>
      </c>
      <c r="AD282" s="5">
        <f t="shared" si="100"/>
        <v>1</v>
      </c>
      <c r="AE282" s="5">
        <f t="shared" si="101"/>
        <v>0</v>
      </c>
      <c r="AF282" s="5">
        <f t="shared" si="102"/>
        <v>0</v>
      </c>
      <c r="AG282" s="5">
        <f t="shared" si="103"/>
        <v>0</v>
      </c>
      <c r="AH282" s="5">
        <f t="shared" si="104"/>
        <v>0</v>
      </c>
      <c r="AI282" s="5">
        <f t="shared" si="105"/>
        <v>0</v>
      </c>
      <c r="AJ282" s="5">
        <f t="shared" si="106"/>
        <v>0</v>
      </c>
      <c r="AK282" s="5">
        <f t="shared" si="107"/>
        <v>0</v>
      </c>
      <c r="AL282" s="5">
        <f t="shared" si="108"/>
        <v>0</v>
      </c>
      <c r="AM282" s="5">
        <f t="shared" si="109"/>
        <v>0</v>
      </c>
      <c r="AN282" s="5">
        <f t="shared" si="110"/>
        <v>0</v>
      </c>
      <c r="AO282" s="5">
        <f t="shared" si="111"/>
        <v>0</v>
      </c>
      <c r="AR282" s="5">
        <f t="shared" si="112"/>
        <v>3</v>
      </c>
      <c r="AS282" s="5">
        <f t="shared" si="113"/>
        <v>3</v>
      </c>
      <c r="AT282" s="5" t="str">
        <f t="shared" si="114"/>
        <v>Correct</v>
      </c>
      <c r="AU282" s="5" t="s">
        <v>94</v>
      </c>
      <c r="AV282" s="5">
        <v>71</v>
      </c>
      <c r="AW282" s="5" t="s">
        <v>95</v>
      </c>
      <c r="AX282" s="5" t="s">
        <v>138</v>
      </c>
      <c r="AY282" s="5" t="s">
        <v>107</v>
      </c>
      <c r="AZ282" s="5"/>
      <c r="BA282" s="5" t="s">
        <v>80</v>
      </c>
      <c r="BB282" s="5" t="s">
        <v>99</v>
      </c>
      <c r="BC282" s="5" t="s">
        <v>103</v>
      </c>
      <c r="BD282" s="5" t="s">
        <v>104</v>
      </c>
      <c r="BE282" s="5" t="s">
        <v>102</v>
      </c>
      <c r="BF282" s="5" t="s">
        <v>91</v>
      </c>
      <c r="BG282" s="5" t="s">
        <v>98</v>
      </c>
      <c r="BH282" s="54"/>
    </row>
    <row r="283" spans="1:60" x14ac:dyDescent="0.25">
      <c r="A283" s="1">
        <v>282</v>
      </c>
      <c r="I283" t="s">
        <v>56</v>
      </c>
      <c r="L283" t="s">
        <v>59</v>
      </c>
      <c r="R283" t="s">
        <v>63</v>
      </c>
      <c r="U283" s="5">
        <f t="shared" si="92"/>
        <v>3</v>
      </c>
      <c r="V283" s="5">
        <f t="shared" si="93"/>
        <v>1</v>
      </c>
      <c r="W283" s="16"/>
      <c r="X283" s="5">
        <f t="shared" si="94"/>
        <v>0</v>
      </c>
      <c r="Y283" s="5">
        <f t="shared" si="95"/>
        <v>0</v>
      </c>
      <c r="Z283" s="5">
        <f t="shared" si="96"/>
        <v>0</v>
      </c>
      <c r="AA283" s="5">
        <f t="shared" si="97"/>
        <v>0</v>
      </c>
      <c r="AB283" s="5">
        <f t="shared" si="98"/>
        <v>0</v>
      </c>
      <c r="AC283" s="5">
        <f t="shared" si="99"/>
        <v>0</v>
      </c>
      <c r="AD283" s="5">
        <f t="shared" si="100"/>
        <v>0</v>
      </c>
      <c r="AE283" s="5">
        <f t="shared" si="101"/>
        <v>1</v>
      </c>
      <c r="AF283" s="5">
        <f t="shared" si="102"/>
        <v>0</v>
      </c>
      <c r="AG283" s="5">
        <f t="shared" si="103"/>
        <v>0</v>
      </c>
      <c r="AH283" s="5">
        <f t="shared" si="104"/>
        <v>1</v>
      </c>
      <c r="AI283" s="5">
        <f t="shared" si="105"/>
        <v>0</v>
      </c>
      <c r="AJ283" s="5">
        <f t="shared" si="106"/>
        <v>0</v>
      </c>
      <c r="AK283" s="5">
        <f t="shared" si="107"/>
        <v>0</v>
      </c>
      <c r="AL283" s="5">
        <f t="shared" si="108"/>
        <v>0</v>
      </c>
      <c r="AM283" s="5">
        <f t="shared" si="109"/>
        <v>0</v>
      </c>
      <c r="AN283" s="5">
        <f t="shared" si="110"/>
        <v>1</v>
      </c>
      <c r="AO283" s="5">
        <f t="shared" si="111"/>
        <v>0</v>
      </c>
      <c r="AR283" s="5">
        <f t="shared" si="112"/>
        <v>3</v>
      </c>
      <c r="AS283" s="5">
        <f t="shared" si="113"/>
        <v>3</v>
      </c>
      <c r="AT283" s="5" t="str">
        <f t="shared" si="114"/>
        <v>Correct</v>
      </c>
      <c r="AU283" s="53" t="s">
        <v>94</v>
      </c>
      <c r="AV283" s="53">
        <v>87</v>
      </c>
      <c r="AW283" s="53" t="s">
        <v>95</v>
      </c>
      <c r="AX283" s="53" t="s">
        <v>106</v>
      </c>
      <c r="AY283" s="53" t="s">
        <v>107</v>
      </c>
      <c r="AZ283" s="53" t="s">
        <v>98</v>
      </c>
      <c r="BA283" s="53" t="s">
        <v>80</v>
      </c>
      <c r="BB283" s="53" t="s">
        <v>99</v>
      </c>
      <c r="BC283" s="53" t="s">
        <v>103</v>
      </c>
      <c r="BD283" s="53" t="s">
        <v>104</v>
      </c>
      <c r="BE283" s="53" t="s">
        <v>102</v>
      </c>
      <c r="BF283" s="53" t="s">
        <v>91</v>
      </c>
      <c r="BG283" s="53" t="s">
        <v>98</v>
      </c>
      <c r="BH283" s="55"/>
    </row>
    <row r="284" spans="1:60" x14ac:dyDescent="0.25">
      <c r="A284" s="1">
        <v>283</v>
      </c>
      <c r="D284" t="s">
        <v>52</v>
      </c>
      <c r="F284" t="s">
        <v>53</v>
      </c>
      <c r="U284" s="5">
        <f t="shared" si="92"/>
        <v>2</v>
      </c>
      <c r="V284" s="5">
        <f t="shared" si="93"/>
        <v>1.5</v>
      </c>
      <c r="W284" s="16"/>
      <c r="X284" s="5">
        <f t="shared" si="94"/>
        <v>0</v>
      </c>
      <c r="Y284" s="5">
        <f t="shared" si="95"/>
        <v>0</v>
      </c>
      <c r="Z284" s="5">
        <f t="shared" si="96"/>
        <v>1</v>
      </c>
      <c r="AA284" s="5">
        <f t="shared" si="97"/>
        <v>0</v>
      </c>
      <c r="AB284" s="5">
        <f t="shared" si="98"/>
        <v>1</v>
      </c>
      <c r="AC284" s="5">
        <f t="shared" si="99"/>
        <v>0</v>
      </c>
      <c r="AD284" s="5">
        <f t="shared" si="100"/>
        <v>0</v>
      </c>
      <c r="AE284" s="5">
        <f t="shared" si="101"/>
        <v>0</v>
      </c>
      <c r="AF284" s="5">
        <f t="shared" si="102"/>
        <v>0</v>
      </c>
      <c r="AG284" s="5">
        <f t="shared" si="103"/>
        <v>0</v>
      </c>
      <c r="AH284" s="5">
        <f t="shared" si="104"/>
        <v>0</v>
      </c>
      <c r="AI284" s="5">
        <f t="shared" si="105"/>
        <v>0</v>
      </c>
      <c r="AJ284" s="5">
        <f t="shared" si="106"/>
        <v>0</v>
      </c>
      <c r="AK284" s="5">
        <f t="shared" si="107"/>
        <v>0</v>
      </c>
      <c r="AL284" s="5">
        <f t="shared" si="108"/>
        <v>0</v>
      </c>
      <c r="AM284" s="5">
        <f t="shared" si="109"/>
        <v>0</v>
      </c>
      <c r="AN284" s="5">
        <f t="shared" si="110"/>
        <v>0</v>
      </c>
      <c r="AO284" s="5">
        <f t="shared" si="111"/>
        <v>0</v>
      </c>
      <c r="AR284" s="5">
        <f t="shared" si="112"/>
        <v>2</v>
      </c>
      <c r="AS284" s="5">
        <f t="shared" si="113"/>
        <v>2</v>
      </c>
      <c r="AT284" s="5" t="str">
        <f t="shared" si="114"/>
        <v>Correct</v>
      </c>
      <c r="AU284" s="5" t="s">
        <v>105</v>
      </c>
      <c r="AV284" s="5">
        <v>74</v>
      </c>
      <c r="AW284" s="5" t="s">
        <v>95</v>
      </c>
      <c r="AX284" s="5" t="s">
        <v>146</v>
      </c>
      <c r="AY284" s="5" t="s">
        <v>107</v>
      </c>
      <c r="AZ284" s="5" t="s">
        <v>98</v>
      </c>
      <c r="BA284" s="5" t="s">
        <v>80</v>
      </c>
      <c r="BB284" s="5" t="s">
        <v>108</v>
      </c>
      <c r="BC284" s="5" t="s">
        <v>137</v>
      </c>
      <c r="BD284" s="5" t="s">
        <v>104</v>
      </c>
      <c r="BE284" s="5" t="s">
        <v>102</v>
      </c>
      <c r="BF284" s="5" t="s">
        <v>487</v>
      </c>
      <c r="BG284" s="5" t="s">
        <v>102</v>
      </c>
      <c r="BH284" s="54"/>
    </row>
    <row r="285" spans="1:60" x14ac:dyDescent="0.25">
      <c r="A285" s="1">
        <v>284</v>
      </c>
      <c r="B285" t="s">
        <v>50</v>
      </c>
      <c r="C285" t="s">
        <v>51</v>
      </c>
      <c r="H285" t="s">
        <v>55</v>
      </c>
      <c r="I285" t="s">
        <v>56</v>
      </c>
      <c r="L285" t="s">
        <v>59</v>
      </c>
      <c r="U285" s="5">
        <f t="shared" si="92"/>
        <v>5</v>
      </c>
      <c r="V285" s="5">
        <f t="shared" si="93"/>
        <v>0.6</v>
      </c>
      <c r="W285" s="16"/>
      <c r="X285" s="5">
        <f t="shared" si="94"/>
        <v>0.6</v>
      </c>
      <c r="Y285" s="5">
        <f t="shared" si="95"/>
        <v>0.6</v>
      </c>
      <c r="Z285" s="5">
        <f t="shared" si="96"/>
        <v>0</v>
      </c>
      <c r="AA285" s="5">
        <f t="shared" si="97"/>
        <v>0</v>
      </c>
      <c r="AB285" s="5">
        <f t="shared" si="98"/>
        <v>0</v>
      </c>
      <c r="AC285" s="5">
        <f t="shared" si="99"/>
        <v>0</v>
      </c>
      <c r="AD285" s="5">
        <f t="shared" si="100"/>
        <v>0.6</v>
      </c>
      <c r="AE285" s="5">
        <f t="shared" si="101"/>
        <v>0.6</v>
      </c>
      <c r="AF285" s="5">
        <f t="shared" si="102"/>
        <v>0</v>
      </c>
      <c r="AG285" s="5">
        <f t="shared" si="103"/>
        <v>0</v>
      </c>
      <c r="AH285" s="5">
        <f t="shared" si="104"/>
        <v>0.6</v>
      </c>
      <c r="AI285" s="5">
        <f t="shared" si="105"/>
        <v>0</v>
      </c>
      <c r="AJ285" s="5">
        <f t="shared" si="106"/>
        <v>0</v>
      </c>
      <c r="AK285" s="5">
        <f t="shared" si="107"/>
        <v>0</v>
      </c>
      <c r="AL285" s="5">
        <f t="shared" si="108"/>
        <v>0</v>
      </c>
      <c r="AM285" s="5">
        <f t="shared" si="109"/>
        <v>0</v>
      </c>
      <c r="AN285" s="5">
        <f t="shared" si="110"/>
        <v>0</v>
      </c>
      <c r="AO285" s="5">
        <f t="shared" si="111"/>
        <v>0</v>
      </c>
      <c r="AR285" s="5">
        <f t="shared" si="112"/>
        <v>3</v>
      </c>
      <c r="AS285" s="5">
        <f t="shared" si="113"/>
        <v>5</v>
      </c>
      <c r="AT285" s="5" t="str">
        <f t="shared" si="114"/>
        <v>Correct</v>
      </c>
      <c r="AU285" s="53" t="s">
        <v>94</v>
      </c>
      <c r="AV285" s="53">
        <v>85</v>
      </c>
      <c r="AW285" s="53" t="s">
        <v>95</v>
      </c>
      <c r="AX285" s="53" t="s">
        <v>162</v>
      </c>
      <c r="AY285" s="53" t="s">
        <v>97</v>
      </c>
      <c r="AZ285" s="53"/>
      <c r="BA285" s="53" t="s">
        <v>80</v>
      </c>
      <c r="BB285" s="53"/>
      <c r="BC285" s="53" t="s">
        <v>137</v>
      </c>
      <c r="BD285" s="53" t="s">
        <v>104</v>
      </c>
      <c r="BE285" s="53" t="s">
        <v>102</v>
      </c>
      <c r="BF285" s="53" t="s">
        <v>91</v>
      </c>
      <c r="BG285" s="53" t="s">
        <v>98</v>
      </c>
      <c r="BH285" s="55"/>
    </row>
    <row r="286" spans="1:60" x14ac:dyDescent="0.25">
      <c r="A286" s="1">
        <v>285</v>
      </c>
      <c r="B286" t="s">
        <v>50</v>
      </c>
      <c r="I286" t="s">
        <v>56</v>
      </c>
      <c r="N286" t="s">
        <v>26</v>
      </c>
      <c r="U286" s="5">
        <f t="shared" si="92"/>
        <v>3</v>
      </c>
      <c r="V286" s="5">
        <f t="shared" si="93"/>
        <v>1</v>
      </c>
      <c r="W286" s="16"/>
      <c r="X286" s="5">
        <f t="shared" si="94"/>
        <v>1</v>
      </c>
      <c r="Y286" s="5">
        <f t="shared" si="95"/>
        <v>0</v>
      </c>
      <c r="Z286" s="5">
        <f t="shared" si="96"/>
        <v>0</v>
      </c>
      <c r="AA286" s="5">
        <f t="shared" si="97"/>
        <v>0</v>
      </c>
      <c r="AB286" s="5">
        <f t="shared" si="98"/>
        <v>0</v>
      </c>
      <c r="AC286" s="5">
        <f t="shared" si="99"/>
        <v>0</v>
      </c>
      <c r="AD286" s="5">
        <f t="shared" si="100"/>
        <v>0</v>
      </c>
      <c r="AE286" s="5">
        <f t="shared" si="101"/>
        <v>1</v>
      </c>
      <c r="AF286" s="5">
        <f t="shared" si="102"/>
        <v>0</v>
      </c>
      <c r="AG286" s="5">
        <f t="shared" si="103"/>
        <v>0</v>
      </c>
      <c r="AH286" s="5">
        <f t="shared" si="104"/>
        <v>0</v>
      </c>
      <c r="AI286" s="5">
        <f t="shared" si="105"/>
        <v>0</v>
      </c>
      <c r="AJ286" s="5">
        <f t="shared" si="106"/>
        <v>1</v>
      </c>
      <c r="AK286" s="5">
        <f t="shared" si="107"/>
        <v>0</v>
      </c>
      <c r="AL286" s="5">
        <f t="shared" si="108"/>
        <v>0</v>
      </c>
      <c r="AM286" s="5">
        <f t="shared" si="109"/>
        <v>0</v>
      </c>
      <c r="AN286" s="5">
        <f t="shared" si="110"/>
        <v>0</v>
      </c>
      <c r="AO286" s="5">
        <f t="shared" si="111"/>
        <v>0</v>
      </c>
      <c r="AR286" s="5">
        <f t="shared" si="112"/>
        <v>3</v>
      </c>
      <c r="AS286" s="5">
        <f t="shared" si="113"/>
        <v>3</v>
      </c>
      <c r="AT286" s="5" t="str">
        <f t="shared" si="114"/>
        <v>Correct</v>
      </c>
      <c r="AU286" s="5" t="s">
        <v>94</v>
      </c>
      <c r="AV286" s="5">
        <v>68</v>
      </c>
      <c r="AW286" s="5"/>
      <c r="AX286" s="5" t="s">
        <v>162</v>
      </c>
      <c r="AY286" s="5" t="s">
        <v>97</v>
      </c>
      <c r="AZ286" s="5" t="s">
        <v>98</v>
      </c>
      <c r="BA286" s="5" t="s">
        <v>80</v>
      </c>
      <c r="BB286" s="5" t="s">
        <v>109</v>
      </c>
      <c r="BC286" s="5" t="s">
        <v>133</v>
      </c>
      <c r="BD286" s="5" t="s">
        <v>104</v>
      </c>
      <c r="BE286" s="5" t="s">
        <v>102</v>
      </c>
      <c r="BF286" s="5" t="s">
        <v>91</v>
      </c>
      <c r="BG286" s="5" t="s">
        <v>98</v>
      </c>
      <c r="BH286" s="54"/>
    </row>
    <row r="287" spans="1:60" x14ac:dyDescent="0.25">
      <c r="A287" s="1">
        <v>286</v>
      </c>
      <c r="B287" t="s">
        <v>50</v>
      </c>
      <c r="H287" t="s">
        <v>55</v>
      </c>
      <c r="N287" t="s">
        <v>26</v>
      </c>
      <c r="U287" s="5">
        <f t="shared" si="92"/>
        <v>3</v>
      </c>
      <c r="V287" s="5">
        <f t="shared" si="93"/>
        <v>1</v>
      </c>
      <c r="W287" s="16"/>
      <c r="X287" s="5">
        <f t="shared" si="94"/>
        <v>1</v>
      </c>
      <c r="Y287" s="5">
        <f t="shared" si="95"/>
        <v>0</v>
      </c>
      <c r="Z287" s="5">
        <f t="shared" si="96"/>
        <v>0</v>
      </c>
      <c r="AA287" s="5">
        <f t="shared" si="97"/>
        <v>0</v>
      </c>
      <c r="AB287" s="5">
        <f t="shared" si="98"/>
        <v>0</v>
      </c>
      <c r="AC287" s="5">
        <f t="shared" si="99"/>
        <v>0</v>
      </c>
      <c r="AD287" s="5">
        <f t="shared" si="100"/>
        <v>1</v>
      </c>
      <c r="AE287" s="5">
        <f t="shared" si="101"/>
        <v>0</v>
      </c>
      <c r="AF287" s="5">
        <f t="shared" si="102"/>
        <v>0</v>
      </c>
      <c r="AG287" s="5">
        <f t="shared" si="103"/>
        <v>0</v>
      </c>
      <c r="AH287" s="5">
        <f t="shared" si="104"/>
        <v>0</v>
      </c>
      <c r="AI287" s="5">
        <f t="shared" si="105"/>
        <v>0</v>
      </c>
      <c r="AJ287" s="5">
        <f t="shared" si="106"/>
        <v>1</v>
      </c>
      <c r="AK287" s="5">
        <f t="shared" si="107"/>
        <v>0</v>
      </c>
      <c r="AL287" s="5">
        <f t="shared" si="108"/>
        <v>0</v>
      </c>
      <c r="AM287" s="5">
        <f t="shared" si="109"/>
        <v>0</v>
      </c>
      <c r="AN287" s="5">
        <f t="shared" si="110"/>
        <v>0</v>
      </c>
      <c r="AO287" s="5">
        <f t="shared" si="111"/>
        <v>0</v>
      </c>
      <c r="AR287" s="5">
        <f t="shared" si="112"/>
        <v>3</v>
      </c>
      <c r="AS287" s="5">
        <f t="shared" si="113"/>
        <v>3</v>
      </c>
      <c r="AT287" s="5" t="str">
        <f t="shared" si="114"/>
        <v>Correct</v>
      </c>
      <c r="AU287" s="53" t="s">
        <v>94</v>
      </c>
      <c r="AV287" s="53">
        <v>57</v>
      </c>
      <c r="AW287" s="53" t="s">
        <v>95</v>
      </c>
      <c r="AX287" s="53" t="s">
        <v>127</v>
      </c>
      <c r="AY287" s="53" t="s">
        <v>107</v>
      </c>
      <c r="AZ287" s="53" t="s">
        <v>98</v>
      </c>
      <c r="BA287" s="53" t="s">
        <v>80</v>
      </c>
      <c r="BB287" s="53"/>
      <c r="BC287" s="53" t="s">
        <v>110</v>
      </c>
      <c r="BD287" s="53" t="s">
        <v>135</v>
      </c>
      <c r="BE287" s="53" t="s">
        <v>102</v>
      </c>
      <c r="BF287" s="53" t="s">
        <v>92</v>
      </c>
      <c r="BG287" s="53" t="s">
        <v>98</v>
      </c>
      <c r="BH287" s="55"/>
    </row>
    <row r="288" spans="1:60" x14ac:dyDescent="0.25">
      <c r="A288" s="1">
        <v>287</v>
      </c>
      <c r="B288" t="s">
        <v>50</v>
      </c>
      <c r="H288" t="s">
        <v>55</v>
      </c>
      <c r="N288" t="s">
        <v>26</v>
      </c>
      <c r="U288" s="5">
        <f t="shared" si="92"/>
        <v>3</v>
      </c>
      <c r="V288" s="5">
        <f t="shared" si="93"/>
        <v>1</v>
      </c>
      <c r="W288" s="16"/>
      <c r="X288" s="5">
        <f t="shared" si="94"/>
        <v>1</v>
      </c>
      <c r="Y288" s="5">
        <f t="shared" si="95"/>
        <v>0</v>
      </c>
      <c r="Z288" s="5">
        <f t="shared" si="96"/>
        <v>0</v>
      </c>
      <c r="AA288" s="5">
        <f t="shared" si="97"/>
        <v>0</v>
      </c>
      <c r="AB288" s="5">
        <f t="shared" si="98"/>
        <v>0</v>
      </c>
      <c r="AC288" s="5">
        <f t="shared" si="99"/>
        <v>0</v>
      </c>
      <c r="AD288" s="5">
        <f t="shared" si="100"/>
        <v>1</v>
      </c>
      <c r="AE288" s="5">
        <f t="shared" si="101"/>
        <v>0</v>
      </c>
      <c r="AF288" s="5">
        <f t="shared" si="102"/>
        <v>0</v>
      </c>
      <c r="AG288" s="5">
        <f t="shared" si="103"/>
        <v>0</v>
      </c>
      <c r="AH288" s="5">
        <f t="shared" si="104"/>
        <v>0</v>
      </c>
      <c r="AI288" s="5">
        <f t="shared" si="105"/>
        <v>0</v>
      </c>
      <c r="AJ288" s="5">
        <f t="shared" si="106"/>
        <v>1</v>
      </c>
      <c r="AK288" s="5">
        <f t="shared" si="107"/>
        <v>0</v>
      </c>
      <c r="AL288" s="5">
        <f t="shared" si="108"/>
        <v>0</v>
      </c>
      <c r="AM288" s="5">
        <f t="shared" si="109"/>
        <v>0</v>
      </c>
      <c r="AN288" s="5">
        <f t="shared" si="110"/>
        <v>0</v>
      </c>
      <c r="AO288" s="5">
        <f t="shared" si="111"/>
        <v>0</v>
      </c>
      <c r="AR288" s="5">
        <f t="shared" si="112"/>
        <v>3</v>
      </c>
      <c r="AS288" s="5">
        <f t="shared" si="113"/>
        <v>3</v>
      </c>
      <c r="AT288" s="5" t="str">
        <f t="shared" si="114"/>
        <v>Correct</v>
      </c>
      <c r="AU288" s="5" t="s">
        <v>94</v>
      </c>
      <c r="AV288" s="5">
        <v>62</v>
      </c>
      <c r="AW288" s="5" t="s">
        <v>95</v>
      </c>
      <c r="AX288" s="5" t="s">
        <v>127</v>
      </c>
      <c r="AY288" s="5" t="s">
        <v>107</v>
      </c>
      <c r="AZ288" s="5"/>
      <c r="BA288" s="5" t="s">
        <v>80</v>
      </c>
      <c r="BB288" s="5" t="s">
        <v>126</v>
      </c>
      <c r="BC288" s="5" t="s">
        <v>120</v>
      </c>
      <c r="BD288" s="5" t="s">
        <v>101</v>
      </c>
      <c r="BE288" s="5" t="s">
        <v>102</v>
      </c>
      <c r="BF288" s="5" t="s">
        <v>92</v>
      </c>
      <c r="BG288" s="5" t="s">
        <v>102</v>
      </c>
      <c r="BH288" s="54"/>
    </row>
    <row r="289" spans="1:60" x14ac:dyDescent="0.25">
      <c r="A289" s="1">
        <v>288</v>
      </c>
      <c r="L289" t="s">
        <v>59</v>
      </c>
      <c r="S289" t="s">
        <v>64</v>
      </c>
      <c r="U289" s="5">
        <f t="shared" si="92"/>
        <v>2</v>
      </c>
      <c r="V289" s="5">
        <f t="shared" si="93"/>
        <v>1.5</v>
      </c>
      <c r="W289" s="16"/>
      <c r="X289" s="5">
        <f t="shared" si="94"/>
        <v>0</v>
      </c>
      <c r="Y289" s="5">
        <f t="shared" si="95"/>
        <v>0</v>
      </c>
      <c r="Z289" s="5">
        <f t="shared" si="96"/>
        <v>0</v>
      </c>
      <c r="AA289" s="5">
        <f t="shared" si="97"/>
        <v>0</v>
      </c>
      <c r="AB289" s="5">
        <f t="shared" si="98"/>
        <v>0</v>
      </c>
      <c r="AC289" s="5">
        <f t="shared" si="99"/>
        <v>0</v>
      </c>
      <c r="AD289" s="5">
        <f t="shared" si="100"/>
        <v>0</v>
      </c>
      <c r="AE289" s="5">
        <f t="shared" si="101"/>
        <v>0</v>
      </c>
      <c r="AF289" s="5">
        <f t="shared" si="102"/>
        <v>0</v>
      </c>
      <c r="AG289" s="5">
        <f t="shared" si="103"/>
        <v>0</v>
      </c>
      <c r="AH289" s="5">
        <f t="shared" si="104"/>
        <v>1</v>
      </c>
      <c r="AI289" s="5">
        <f t="shared" si="105"/>
        <v>0</v>
      </c>
      <c r="AJ289" s="5">
        <f t="shared" si="106"/>
        <v>0</v>
      </c>
      <c r="AK289" s="5">
        <f t="shared" si="107"/>
        <v>0</v>
      </c>
      <c r="AL289" s="5">
        <f t="shared" si="108"/>
        <v>0</v>
      </c>
      <c r="AM289" s="5">
        <f t="shared" si="109"/>
        <v>0</v>
      </c>
      <c r="AN289" s="5">
        <f t="shared" si="110"/>
        <v>0</v>
      </c>
      <c r="AO289" s="5">
        <f t="shared" si="111"/>
        <v>1</v>
      </c>
      <c r="AR289" s="5">
        <f t="shared" si="112"/>
        <v>2</v>
      </c>
      <c r="AS289" s="5">
        <f t="shared" si="113"/>
        <v>2</v>
      </c>
      <c r="AT289" s="5" t="str">
        <f t="shared" si="114"/>
        <v>Correct</v>
      </c>
      <c r="AU289" s="53" t="s">
        <v>94</v>
      </c>
      <c r="AV289" s="53">
        <v>60</v>
      </c>
      <c r="AW289" s="53" t="s">
        <v>95</v>
      </c>
      <c r="AX289" s="53" t="s">
        <v>201</v>
      </c>
      <c r="AY289" s="53" t="s">
        <v>107</v>
      </c>
      <c r="AZ289" s="53" t="s">
        <v>98</v>
      </c>
      <c r="BA289" s="53" t="s">
        <v>80</v>
      </c>
      <c r="BB289" s="53" t="s">
        <v>108</v>
      </c>
      <c r="BC289" s="53" t="s">
        <v>103</v>
      </c>
      <c r="BD289" s="53" t="s">
        <v>101</v>
      </c>
      <c r="BE289" s="53" t="s">
        <v>102</v>
      </c>
      <c r="BF289" s="53" t="s">
        <v>92</v>
      </c>
      <c r="BG289" s="53" t="s">
        <v>98</v>
      </c>
      <c r="BH289" s="55"/>
    </row>
    <row r="290" spans="1:60" x14ac:dyDescent="0.25">
      <c r="A290" s="1">
        <v>289</v>
      </c>
      <c r="H290" t="s">
        <v>55</v>
      </c>
      <c r="N290" t="s">
        <v>26</v>
      </c>
      <c r="U290" s="5">
        <f t="shared" si="92"/>
        <v>2</v>
      </c>
      <c r="V290" s="5">
        <f t="shared" si="93"/>
        <v>1.5</v>
      </c>
      <c r="W290" s="16"/>
      <c r="X290" s="5">
        <f t="shared" si="94"/>
        <v>0</v>
      </c>
      <c r="Y290" s="5">
        <f t="shared" si="95"/>
        <v>0</v>
      </c>
      <c r="Z290" s="5">
        <f t="shared" si="96"/>
        <v>0</v>
      </c>
      <c r="AA290" s="5">
        <f t="shared" si="97"/>
        <v>0</v>
      </c>
      <c r="AB290" s="5">
        <f t="shared" si="98"/>
        <v>0</v>
      </c>
      <c r="AC290" s="5">
        <f t="shared" si="99"/>
        <v>0</v>
      </c>
      <c r="AD290" s="5">
        <f t="shared" si="100"/>
        <v>1</v>
      </c>
      <c r="AE290" s="5">
        <f t="shared" si="101"/>
        <v>0</v>
      </c>
      <c r="AF290" s="5">
        <f t="shared" si="102"/>
        <v>0</v>
      </c>
      <c r="AG290" s="5">
        <f t="shared" si="103"/>
        <v>0</v>
      </c>
      <c r="AH290" s="5">
        <f t="shared" si="104"/>
        <v>0</v>
      </c>
      <c r="AI290" s="5">
        <f t="shared" si="105"/>
        <v>0</v>
      </c>
      <c r="AJ290" s="5">
        <f t="shared" si="106"/>
        <v>1</v>
      </c>
      <c r="AK290" s="5">
        <f t="shared" si="107"/>
        <v>0</v>
      </c>
      <c r="AL290" s="5">
        <f t="shared" si="108"/>
        <v>0</v>
      </c>
      <c r="AM290" s="5">
        <f t="shared" si="109"/>
        <v>0</v>
      </c>
      <c r="AN290" s="5">
        <f t="shared" si="110"/>
        <v>0</v>
      </c>
      <c r="AO290" s="5">
        <f t="shared" si="111"/>
        <v>0</v>
      </c>
      <c r="AR290" s="5">
        <f t="shared" si="112"/>
        <v>2</v>
      </c>
      <c r="AS290" s="5">
        <f t="shared" si="113"/>
        <v>2</v>
      </c>
      <c r="AT290" s="5" t="str">
        <f t="shared" si="114"/>
        <v>Correct</v>
      </c>
      <c r="AU290" s="5" t="s">
        <v>94</v>
      </c>
      <c r="AV290" s="5">
        <v>52</v>
      </c>
      <c r="AW290" s="5" t="s">
        <v>95</v>
      </c>
      <c r="AX290" s="5" t="s">
        <v>127</v>
      </c>
      <c r="AY290" s="5" t="s">
        <v>128</v>
      </c>
      <c r="AZ290" s="5" t="s">
        <v>98</v>
      </c>
      <c r="BA290" s="5" t="s">
        <v>85</v>
      </c>
      <c r="BB290" s="5"/>
      <c r="BC290" s="5"/>
      <c r="BD290" s="5"/>
      <c r="BE290" s="5"/>
      <c r="BF290" s="5"/>
      <c r="BG290" s="5"/>
      <c r="BH290" s="54"/>
    </row>
    <row r="291" spans="1:60" x14ac:dyDescent="0.25">
      <c r="A291" s="1">
        <v>290</v>
      </c>
      <c r="B291" t="s">
        <v>50</v>
      </c>
      <c r="E291" t="s">
        <v>20</v>
      </c>
      <c r="L291" t="s">
        <v>59</v>
      </c>
      <c r="N291" t="s">
        <v>26</v>
      </c>
      <c r="U291" s="5">
        <f t="shared" si="92"/>
        <v>4</v>
      </c>
      <c r="V291" s="5">
        <f t="shared" si="93"/>
        <v>0.75</v>
      </c>
      <c r="W291" s="16"/>
      <c r="X291" s="5">
        <f t="shared" si="94"/>
        <v>0.75</v>
      </c>
      <c r="Y291" s="5">
        <f t="shared" si="95"/>
        <v>0</v>
      </c>
      <c r="Z291" s="5">
        <f t="shared" si="96"/>
        <v>0</v>
      </c>
      <c r="AA291" s="5">
        <f t="shared" si="97"/>
        <v>0.75</v>
      </c>
      <c r="AB291" s="5">
        <f t="shared" si="98"/>
        <v>0</v>
      </c>
      <c r="AC291" s="5">
        <f t="shared" si="99"/>
        <v>0</v>
      </c>
      <c r="AD291" s="5">
        <f t="shared" si="100"/>
        <v>0</v>
      </c>
      <c r="AE291" s="5">
        <f t="shared" si="101"/>
        <v>0</v>
      </c>
      <c r="AF291" s="5">
        <f t="shared" si="102"/>
        <v>0</v>
      </c>
      <c r="AG291" s="5">
        <f t="shared" si="103"/>
        <v>0</v>
      </c>
      <c r="AH291" s="5">
        <f t="shared" si="104"/>
        <v>0.75</v>
      </c>
      <c r="AI291" s="5">
        <f t="shared" si="105"/>
        <v>0</v>
      </c>
      <c r="AJ291" s="5">
        <f t="shared" si="106"/>
        <v>0.75</v>
      </c>
      <c r="AK291" s="5">
        <f t="shared" si="107"/>
        <v>0</v>
      </c>
      <c r="AL291" s="5">
        <f t="shared" si="108"/>
        <v>0</v>
      </c>
      <c r="AM291" s="5">
        <f t="shared" si="109"/>
        <v>0</v>
      </c>
      <c r="AN291" s="5">
        <f t="shared" si="110"/>
        <v>0</v>
      </c>
      <c r="AO291" s="5">
        <f t="shared" si="111"/>
        <v>0</v>
      </c>
      <c r="AR291" s="5">
        <f t="shared" si="112"/>
        <v>3</v>
      </c>
      <c r="AS291" s="5">
        <f t="shared" si="113"/>
        <v>4</v>
      </c>
      <c r="AT291" s="5" t="str">
        <f t="shared" si="114"/>
        <v>Correct</v>
      </c>
      <c r="AU291" s="53" t="s">
        <v>105</v>
      </c>
      <c r="AV291" s="53">
        <v>86</v>
      </c>
      <c r="AW291" s="53" t="s">
        <v>95</v>
      </c>
      <c r="AX291" s="53" t="s">
        <v>205</v>
      </c>
      <c r="AY291" s="53" t="s">
        <v>128</v>
      </c>
      <c r="AZ291" s="53" t="s">
        <v>98</v>
      </c>
      <c r="BA291" s="53" t="s">
        <v>80</v>
      </c>
      <c r="BB291" s="53" t="s">
        <v>126</v>
      </c>
      <c r="BC291" s="53" t="s">
        <v>153</v>
      </c>
      <c r="BD291" s="53" t="s">
        <v>104</v>
      </c>
      <c r="BE291" s="53" t="s">
        <v>102</v>
      </c>
      <c r="BF291" s="53" t="s">
        <v>91</v>
      </c>
      <c r="BG291" s="53" t="s">
        <v>102</v>
      </c>
      <c r="BH291" s="55"/>
    </row>
    <row r="292" spans="1:60" x14ac:dyDescent="0.25">
      <c r="A292" s="1">
        <v>291</v>
      </c>
      <c r="B292" t="s">
        <v>50</v>
      </c>
      <c r="C292" t="s">
        <v>51</v>
      </c>
      <c r="G292" t="s">
        <v>54</v>
      </c>
      <c r="U292" s="5">
        <f t="shared" si="92"/>
        <v>3</v>
      </c>
      <c r="V292" s="5">
        <f t="shared" si="93"/>
        <v>1</v>
      </c>
      <c r="W292" s="16"/>
      <c r="X292" s="5">
        <f t="shared" si="94"/>
        <v>1</v>
      </c>
      <c r="Y292" s="5">
        <f t="shared" si="95"/>
        <v>1</v>
      </c>
      <c r="Z292" s="5">
        <f t="shared" si="96"/>
        <v>0</v>
      </c>
      <c r="AA292" s="5">
        <f t="shared" si="97"/>
        <v>0</v>
      </c>
      <c r="AB292" s="5">
        <f t="shared" si="98"/>
        <v>0</v>
      </c>
      <c r="AC292" s="5">
        <f t="shared" si="99"/>
        <v>1</v>
      </c>
      <c r="AD292" s="5">
        <f t="shared" si="100"/>
        <v>0</v>
      </c>
      <c r="AE292" s="5">
        <f t="shared" si="101"/>
        <v>0</v>
      </c>
      <c r="AF292" s="5">
        <f t="shared" si="102"/>
        <v>0</v>
      </c>
      <c r="AG292" s="5">
        <f t="shared" si="103"/>
        <v>0</v>
      </c>
      <c r="AH292" s="5">
        <f t="shared" si="104"/>
        <v>0</v>
      </c>
      <c r="AI292" s="5">
        <f t="shared" si="105"/>
        <v>0</v>
      </c>
      <c r="AJ292" s="5">
        <f t="shared" si="106"/>
        <v>0</v>
      </c>
      <c r="AK292" s="5">
        <f t="shared" si="107"/>
        <v>0</v>
      </c>
      <c r="AL292" s="5">
        <f t="shared" si="108"/>
        <v>0</v>
      </c>
      <c r="AM292" s="5">
        <f t="shared" si="109"/>
        <v>0</v>
      </c>
      <c r="AN292" s="5">
        <f t="shared" si="110"/>
        <v>0</v>
      </c>
      <c r="AO292" s="5">
        <f t="shared" si="111"/>
        <v>0</v>
      </c>
      <c r="AR292" s="5">
        <f t="shared" si="112"/>
        <v>3</v>
      </c>
      <c r="AS292" s="5">
        <f t="shared" si="113"/>
        <v>3</v>
      </c>
      <c r="AT292" s="5" t="str">
        <f t="shared" si="114"/>
        <v>Correct</v>
      </c>
      <c r="AU292" s="5" t="s">
        <v>94</v>
      </c>
      <c r="AV292" s="5"/>
      <c r="AW292" s="5" t="s">
        <v>121</v>
      </c>
      <c r="AX292" s="5" t="s">
        <v>175</v>
      </c>
      <c r="AY292" s="5"/>
      <c r="AZ292" s="5" t="s">
        <v>98</v>
      </c>
      <c r="BA292" s="5" t="s">
        <v>80</v>
      </c>
      <c r="BB292" s="5" t="s">
        <v>99</v>
      </c>
      <c r="BC292" s="5" t="s">
        <v>120</v>
      </c>
      <c r="BD292" s="5" t="s">
        <v>104</v>
      </c>
      <c r="BE292" s="5" t="s">
        <v>102</v>
      </c>
      <c r="BF292" s="5"/>
      <c r="BG292" s="5"/>
      <c r="BH292" s="54"/>
    </row>
    <row r="293" spans="1:60" x14ac:dyDescent="0.25">
      <c r="A293" s="1">
        <v>292</v>
      </c>
      <c r="E293" t="s">
        <v>20</v>
      </c>
      <c r="L293" t="s">
        <v>59</v>
      </c>
      <c r="N293" t="s">
        <v>26</v>
      </c>
      <c r="U293" s="5">
        <f t="shared" si="92"/>
        <v>3</v>
      </c>
      <c r="V293" s="5">
        <f t="shared" si="93"/>
        <v>1</v>
      </c>
      <c r="W293" s="16"/>
      <c r="X293" s="5">
        <f t="shared" si="94"/>
        <v>0</v>
      </c>
      <c r="Y293" s="5">
        <f t="shared" si="95"/>
        <v>0</v>
      </c>
      <c r="Z293" s="5">
        <f t="shared" si="96"/>
        <v>0</v>
      </c>
      <c r="AA293" s="5">
        <f t="shared" si="97"/>
        <v>1</v>
      </c>
      <c r="AB293" s="5">
        <f t="shared" si="98"/>
        <v>0</v>
      </c>
      <c r="AC293" s="5">
        <f t="shared" si="99"/>
        <v>0</v>
      </c>
      <c r="AD293" s="5">
        <f t="shared" si="100"/>
        <v>0</v>
      </c>
      <c r="AE293" s="5">
        <f t="shared" si="101"/>
        <v>0</v>
      </c>
      <c r="AF293" s="5">
        <f t="shared" si="102"/>
        <v>0</v>
      </c>
      <c r="AG293" s="5">
        <f t="shared" si="103"/>
        <v>0</v>
      </c>
      <c r="AH293" s="5">
        <f t="shared" si="104"/>
        <v>1</v>
      </c>
      <c r="AI293" s="5">
        <f t="shared" si="105"/>
        <v>0</v>
      </c>
      <c r="AJ293" s="5">
        <f t="shared" si="106"/>
        <v>1</v>
      </c>
      <c r="AK293" s="5">
        <f t="shared" si="107"/>
        <v>0</v>
      </c>
      <c r="AL293" s="5">
        <f t="shared" si="108"/>
        <v>0</v>
      </c>
      <c r="AM293" s="5">
        <f t="shared" si="109"/>
        <v>0</v>
      </c>
      <c r="AN293" s="5">
        <f t="shared" si="110"/>
        <v>0</v>
      </c>
      <c r="AO293" s="5">
        <f t="shared" si="111"/>
        <v>0</v>
      </c>
      <c r="AR293" s="5">
        <f t="shared" si="112"/>
        <v>3</v>
      </c>
      <c r="AS293" s="5">
        <f t="shared" si="113"/>
        <v>3</v>
      </c>
      <c r="AT293" s="5" t="str">
        <f t="shared" si="114"/>
        <v>Correct</v>
      </c>
      <c r="AU293" s="53" t="s">
        <v>94</v>
      </c>
      <c r="AV293" s="53">
        <v>83</v>
      </c>
      <c r="AW293" s="53" t="s">
        <v>95</v>
      </c>
      <c r="AX293" s="53" t="s">
        <v>156</v>
      </c>
      <c r="AY293" s="53" t="s">
        <v>107</v>
      </c>
      <c r="AZ293" s="53" t="s">
        <v>98</v>
      </c>
      <c r="BA293" s="53" t="s">
        <v>80</v>
      </c>
      <c r="BB293" s="53"/>
      <c r="BC293" s="53" t="s">
        <v>103</v>
      </c>
      <c r="BD293" s="53" t="s">
        <v>104</v>
      </c>
      <c r="BE293" s="53" t="s">
        <v>102</v>
      </c>
      <c r="BF293" s="53" t="s">
        <v>91</v>
      </c>
      <c r="BG293" s="53" t="s">
        <v>102</v>
      </c>
      <c r="BH293" s="55"/>
    </row>
    <row r="294" spans="1:60" x14ac:dyDescent="0.25">
      <c r="A294" s="1">
        <v>293</v>
      </c>
      <c r="S294" t="s">
        <v>64</v>
      </c>
      <c r="U294" s="5">
        <f t="shared" si="92"/>
        <v>1</v>
      </c>
      <c r="V294" s="5">
        <f t="shared" si="93"/>
        <v>3</v>
      </c>
      <c r="W294" s="16"/>
      <c r="X294" s="5">
        <f t="shared" si="94"/>
        <v>0</v>
      </c>
      <c r="Y294" s="5">
        <f t="shared" si="95"/>
        <v>0</v>
      </c>
      <c r="Z294" s="5">
        <f t="shared" si="96"/>
        <v>0</v>
      </c>
      <c r="AA294" s="5">
        <f t="shared" si="97"/>
        <v>0</v>
      </c>
      <c r="AB294" s="5">
        <f t="shared" si="98"/>
        <v>0</v>
      </c>
      <c r="AC294" s="5">
        <f t="shared" si="99"/>
        <v>0</v>
      </c>
      <c r="AD294" s="5">
        <f t="shared" si="100"/>
        <v>0</v>
      </c>
      <c r="AE294" s="5">
        <f t="shared" si="101"/>
        <v>0</v>
      </c>
      <c r="AF294" s="5">
        <f t="shared" si="102"/>
        <v>0</v>
      </c>
      <c r="AG294" s="5">
        <f t="shared" si="103"/>
        <v>0</v>
      </c>
      <c r="AH294" s="5">
        <f t="shared" si="104"/>
        <v>0</v>
      </c>
      <c r="AI294" s="5">
        <f t="shared" si="105"/>
        <v>0</v>
      </c>
      <c r="AJ294" s="5">
        <f t="shared" si="106"/>
        <v>0</v>
      </c>
      <c r="AK294" s="5">
        <f t="shared" si="107"/>
        <v>0</v>
      </c>
      <c r="AL294" s="5">
        <f t="shared" si="108"/>
        <v>0</v>
      </c>
      <c r="AM294" s="5">
        <f t="shared" si="109"/>
        <v>0</v>
      </c>
      <c r="AN294" s="5">
        <f t="shared" si="110"/>
        <v>0</v>
      </c>
      <c r="AO294" s="5">
        <f t="shared" si="111"/>
        <v>1</v>
      </c>
      <c r="AR294" s="5">
        <f t="shared" si="112"/>
        <v>1</v>
      </c>
      <c r="AS294" s="5">
        <f t="shared" si="113"/>
        <v>1</v>
      </c>
      <c r="AT294" s="5" t="str">
        <f t="shared" si="114"/>
        <v>Correct</v>
      </c>
      <c r="AU294" s="5" t="s">
        <v>94</v>
      </c>
      <c r="AV294" s="5">
        <v>75</v>
      </c>
      <c r="AW294" s="5" t="s">
        <v>95</v>
      </c>
      <c r="AX294" s="5" t="s">
        <v>201</v>
      </c>
      <c r="AY294" s="5" t="s">
        <v>107</v>
      </c>
      <c r="AZ294" s="5" t="s">
        <v>98</v>
      </c>
      <c r="BA294" s="5" t="s">
        <v>80</v>
      </c>
      <c r="BB294" s="5" t="s">
        <v>108</v>
      </c>
      <c r="BC294" s="5" t="s">
        <v>110</v>
      </c>
      <c r="BD294" s="5" t="s">
        <v>101</v>
      </c>
      <c r="BE294" s="5" t="s">
        <v>102</v>
      </c>
      <c r="BF294" s="5" t="s">
        <v>91</v>
      </c>
      <c r="BG294" s="5" t="s">
        <v>102</v>
      </c>
      <c r="BH294" s="54"/>
    </row>
    <row r="295" spans="1:60" x14ac:dyDescent="0.25">
      <c r="A295" s="1">
        <v>294</v>
      </c>
      <c r="E295" t="s">
        <v>20</v>
      </c>
      <c r="I295" t="s">
        <v>56</v>
      </c>
      <c r="L295" t="s">
        <v>59</v>
      </c>
      <c r="U295" s="5">
        <f t="shared" si="92"/>
        <v>3</v>
      </c>
      <c r="V295" s="5">
        <f t="shared" si="93"/>
        <v>1</v>
      </c>
      <c r="W295" s="16"/>
      <c r="X295" s="5">
        <f t="shared" si="94"/>
        <v>0</v>
      </c>
      <c r="Y295" s="5">
        <f t="shared" si="95"/>
        <v>0</v>
      </c>
      <c r="Z295" s="5">
        <f t="shared" si="96"/>
        <v>0</v>
      </c>
      <c r="AA295" s="5">
        <f t="shared" si="97"/>
        <v>1</v>
      </c>
      <c r="AB295" s="5">
        <f t="shared" si="98"/>
        <v>0</v>
      </c>
      <c r="AC295" s="5">
        <f t="shared" si="99"/>
        <v>0</v>
      </c>
      <c r="AD295" s="5">
        <f t="shared" si="100"/>
        <v>0</v>
      </c>
      <c r="AE295" s="5">
        <f t="shared" si="101"/>
        <v>1</v>
      </c>
      <c r="AF295" s="5">
        <f t="shared" si="102"/>
        <v>0</v>
      </c>
      <c r="AG295" s="5">
        <f t="shared" si="103"/>
        <v>0</v>
      </c>
      <c r="AH295" s="5">
        <f t="shared" si="104"/>
        <v>1</v>
      </c>
      <c r="AI295" s="5">
        <f t="shared" si="105"/>
        <v>0</v>
      </c>
      <c r="AJ295" s="5">
        <f t="shared" si="106"/>
        <v>0</v>
      </c>
      <c r="AK295" s="5">
        <f t="shared" si="107"/>
        <v>0</v>
      </c>
      <c r="AL295" s="5">
        <f t="shared" si="108"/>
        <v>0</v>
      </c>
      <c r="AM295" s="5">
        <f t="shared" si="109"/>
        <v>0</v>
      </c>
      <c r="AN295" s="5">
        <f t="shared" si="110"/>
        <v>0</v>
      </c>
      <c r="AO295" s="5">
        <f t="shared" si="111"/>
        <v>0</v>
      </c>
      <c r="AR295" s="5">
        <f t="shared" si="112"/>
        <v>3</v>
      </c>
      <c r="AS295" s="5">
        <f t="shared" si="113"/>
        <v>3</v>
      </c>
      <c r="AT295" s="5" t="str">
        <f t="shared" si="114"/>
        <v>Correct</v>
      </c>
      <c r="AU295" s="53" t="s">
        <v>94</v>
      </c>
      <c r="AV295" s="53">
        <v>79</v>
      </c>
      <c r="AW295" s="53" t="s">
        <v>95</v>
      </c>
      <c r="AX295" s="53" t="s">
        <v>154</v>
      </c>
      <c r="AY295" s="53" t="s">
        <v>107</v>
      </c>
      <c r="AZ295" s="53" t="s">
        <v>98</v>
      </c>
      <c r="BA295" s="53" t="s">
        <v>80</v>
      </c>
      <c r="BB295" s="53"/>
      <c r="BC295" s="53" t="s">
        <v>120</v>
      </c>
      <c r="BD295" s="53" t="s">
        <v>104</v>
      </c>
      <c r="BE295" s="53" t="s">
        <v>102</v>
      </c>
      <c r="BF295" s="53" t="s">
        <v>90</v>
      </c>
      <c r="BG295" s="53" t="s">
        <v>102</v>
      </c>
      <c r="BH295" s="55"/>
    </row>
    <row r="296" spans="1:60" x14ac:dyDescent="0.25">
      <c r="A296" s="1">
        <v>295</v>
      </c>
      <c r="B296" t="s">
        <v>50</v>
      </c>
      <c r="F296" t="s">
        <v>53</v>
      </c>
      <c r="G296" t="s">
        <v>54</v>
      </c>
      <c r="H296" t="s">
        <v>55</v>
      </c>
      <c r="K296" t="s">
        <v>58</v>
      </c>
      <c r="R296" t="s">
        <v>63</v>
      </c>
      <c r="U296" s="5">
        <f t="shared" si="92"/>
        <v>6</v>
      </c>
      <c r="V296" s="5">
        <f t="shared" si="93"/>
        <v>0.5</v>
      </c>
      <c r="W296" s="16"/>
      <c r="X296" s="5">
        <f t="shared" si="94"/>
        <v>0.5</v>
      </c>
      <c r="Y296" s="5">
        <f t="shared" si="95"/>
        <v>0</v>
      </c>
      <c r="Z296" s="5">
        <f t="shared" si="96"/>
        <v>0</v>
      </c>
      <c r="AA296" s="5">
        <f t="shared" si="97"/>
        <v>0</v>
      </c>
      <c r="AB296" s="5">
        <f t="shared" si="98"/>
        <v>0.5</v>
      </c>
      <c r="AC296" s="5">
        <f t="shared" si="99"/>
        <v>0.5</v>
      </c>
      <c r="AD296" s="5">
        <f t="shared" si="100"/>
        <v>0.5</v>
      </c>
      <c r="AE296" s="5">
        <f t="shared" si="101"/>
        <v>0</v>
      </c>
      <c r="AF296" s="5">
        <f t="shared" si="102"/>
        <v>0</v>
      </c>
      <c r="AG296" s="5">
        <f t="shared" si="103"/>
        <v>0.5</v>
      </c>
      <c r="AH296" s="5">
        <f t="shared" si="104"/>
        <v>0</v>
      </c>
      <c r="AI296" s="5">
        <f t="shared" si="105"/>
        <v>0</v>
      </c>
      <c r="AJ296" s="5">
        <f t="shared" si="106"/>
        <v>0</v>
      </c>
      <c r="AK296" s="5">
        <f t="shared" si="107"/>
        <v>0</v>
      </c>
      <c r="AL296" s="5">
        <f t="shared" si="108"/>
        <v>0</v>
      </c>
      <c r="AM296" s="5">
        <f t="shared" si="109"/>
        <v>0</v>
      </c>
      <c r="AN296" s="5">
        <f t="shared" si="110"/>
        <v>0.5</v>
      </c>
      <c r="AO296" s="5">
        <f t="shared" si="111"/>
        <v>0</v>
      </c>
      <c r="AR296" s="5">
        <f t="shared" si="112"/>
        <v>3</v>
      </c>
      <c r="AS296" s="5">
        <f t="shared" si="113"/>
        <v>6</v>
      </c>
      <c r="AT296" s="5" t="str">
        <f t="shared" si="114"/>
        <v>Correct</v>
      </c>
      <c r="AU296" s="5" t="s">
        <v>94</v>
      </c>
      <c r="AV296" s="5">
        <v>74</v>
      </c>
      <c r="AW296" s="5" t="s">
        <v>95</v>
      </c>
      <c r="AX296" s="5" t="s">
        <v>201</v>
      </c>
      <c r="AY296" s="5" t="s">
        <v>107</v>
      </c>
      <c r="AZ296" s="5" t="s">
        <v>98</v>
      </c>
      <c r="BA296" s="5" t="s">
        <v>80</v>
      </c>
      <c r="BB296" s="5" t="s">
        <v>114</v>
      </c>
      <c r="BC296" s="5" t="s">
        <v>120</v>
      </c>
      <c r="BD296" s="5" t="s">
        <v>104</v>
      </c>
      <c r="BE296" s="5" t="s">
        <v>102</v>
      </c>
      <c r="BF296" s="5" t="s">
        <v>91</v>
      </c>
      <c r="BG296" s="5" t="s">
        <v>102</v>
      </c>
      <c r="BH296" s="54"/>
    </row>
    <row r="297" spans="1:60" x14ac:dyDescent="0.25">
      <c r="A297" s="1">
        <v>296</v>
      </c>
      <c r="U297" s="5">
        <f t="shared" si="92"/>
        <v>0</v>
      </c>
      <c r="V297" s="5" t="e">
        <f t="shared" si="93"/>
        <v>#DIV/0!</v>
      </c>
      <c r="W297" s="16"/>
      <c r="X297" s="5">
        <f t="shared" si="94"/>
        <v>0</v>
      </c>
      <c r="Y297" s="5">
        <f t="shared" si="95"/>
        <v>0</v>
      </c>
      <c r="Z297" s="5">
        <f t="shared" si="96"/>
        <v>0</v>
      </c>
      <c r="AA297" s="5">
        <f t="shared" si="97"/>
        <v>0</v>
      </c>
      <c r="AB297" s="5">
        <f t="shared" si="98"/>
        <v>0</v>
      </c>
      <c r="AC297" s="5">
        <f t="shared" si="99"/>
        <v>0</v>
      </c>
      <c r="AD297" s="5">
        <f t="shared" si="100"/>
        <v>0</v>
      </c>
      <c r="AE297" s="5">
        <f t="shared" si="101"/>
        <v>0</v>
      </c>
      <c r="AF297" s="5">
        <f t="shared" si="102"/>
        <v>0</v>
      </c>
      <c r="AG297" s="5">
        <f t="shared" si="103"/>
        <v>0</v>
      </c>
      <c r="AH297" s="5">
        <f t="shared" si="104"/>
        <v>0</v>
      </c>
      <c r="AI297" s="5">
        <f t="shared" si="105"/>
        <v>0</v>
      </c>
      <c r="AJ297" s="5">
        <f t="shared" si="106"/>
        <v>0</v>
      </c>
      <c r="AK297" s="5">
        <f t="shared" si="107"/>
        <v>0</v>
      </c>
      <c r="AL297" s="5">
        <f t="shared" si="108"/>
        <v>0</v>
      </c>
      <c r="AM297" s="5">
        <f t="shared" si="109"/>
        <v>0</v>
      </c>
      <c r="AN297" s="5">
        <f t="shared" si="110"/>
        <v>0</v>
      </c>
      <c r="AO297" s="5">
        <f t="shared" si="111"/>
        <v>0</v>
      </c>
      <c r="AR297" s="5">
        <f t="shared" si="112"/>
        <v>0</v>
      </c>
      <c r="AS297" s="5">
        <f t="shared" si="113"/>
        <v>0</v>
      </c>
      <c r="AT297" s="5" t="str">
        <f t="shared" si="114"/>
        <v>Correct</v>
      </c>
      <c r="AU297" s="53" t="s">
        <v>94</v>
      </c>
      <c r="AV297" s="53">
        <v>50</v>
      </c>
      <c r="AW297" s="53" t="s">
        <v>121</v>
      </c>
      <c r="AX297" s="53" t="s">
        <v>172</v>
      </c>
      <c r="AY297" s="53" t="s">
        <v>107</v>
      </c>
      <c r="AZ297" s="53" t="s">
        <v>98</v>
      </c>
      <c r="BA297" s="53" t="s">
        <v>80</v>
      </c>
      <c r="BB297" s="53" t="s">
        <v>126</v>
      </c>
      <c r="BC297" s="53" t="s">
        <v>110</v>
      </c>
      <c r="BD297" s="53" t="s">
        <v>101</v>
      </c>
      <c r="BE297" s="53" t="s">
        <v>102</v>
      </c>
      <c r="BF297" s="53" t="s">
        <v>92</v>
      </c>
      <c r="BG297" s="53" t="s">
        <v>102</v>
      </c>
      <c r="BH297" s="55"/>
    </row>
    <row r="298" spans="1:60" x14ac:dyDescent="0.25">
      <c r="A298" s="1">
        <v>297</v>
      </c>
      <c r="R298" t="s">
        <v>63</v>
      </c>
      <c r="U298" s="5">
        <f t="shared" si="92"/>
        <v>1</v>
      </c>
      <c r="V298" s="5">
        <f t="shared" si="93"/>
        <v>3</v>
      </c>
      <c r="W298" s="16"/>
      <c r="X298" s="5">
        <f t="shared" si="94"/>
        <v>0</v>
      </c>
      <c r="Y298" s="5">
        <f t="shared" si="95"/>
        <v>0</v>
      </c>
      <c r="Z298" s="5">
        <f t="shared" si="96"/>
        <v>0</v>
      </c>
      <c r="AA298" s="5">
        <f t="shared" si="97"/>
        <v>0</v>
      </c>
      <c r="AB298" s="5">
        <f t="shared" si="98"/>
        <v>0</v>
      </c>
      <c r="AC298" s="5">
        <f t="shared" si="99"/>
        <v>0</v>
      </c>
      <c r="AD298" s="5">
        <f t="shared" si="100"/>
        <v>0</v>
      </c>
      <c r="AE298" s="5">
        <f t="shared" si="101"/>
        <v>0</v>
      </c>
      <c r="AF298" s="5">
        <f t="shared" si="102"/>
        <v>0</v>
      </c>
      <c r="AG298" s="5">
        <f t="shared" si="103"/>
        <v>0</v>
      </c>
      <c r="AH298" s="5">
        <f t="shared" si="104"/>
        <v>0</v>
      </c>
      <c r="AI298" s="5">
        <f t="shared" si="105"/>
        <v>0</v>
      </c>
      <c r="AJ298" s="5">
        <f t="shared" si="106"/>
        <v>0</v>
      </c>
      <c r="AK298" s="5">
        <f t="shared" si="107"/>
        <v>0</v>
      </c>
      <c r="AL298" s="5">
        <f t="shared" si="108"/>
        <v>0</v>
      </c>
      <c r="AM298" s="5">
        <f t="shared" si="109"/>
        <v>0</v>
      </c>
      <c r="AN298" s="5">
        <f t="shared" si="110"/>
        <v>1</v>
      </c>
      <c r="AO298" s="5">
        <f t="shared" si="111"/>
        <v>0</v>
      </c>
      <c r="AR298" s="5">
        <f t="shared" si="112"/>
        <v>1</v>
      </c>
      <c r="AS298" s="5">
        <f t="shared" si="113"/>
        <v>1</v>
      </c>
      <c r="AT298" s="5" t="str">
        <f t="shared" si="114"/>
        <v>Correct</v>
      </c>
      <c r="AU298" s="5" t="s">
        <v>94</v>
      </c>
      <c r="AV298" s="5">
        <v>73</v>
      </c>
      <c r="AW298" s="5" t="s">
        <v>95</v>
      </c>
      <c r="AX298" s="5" t="s">
        <v>156</v>
      </c>
      <c r="AY298" s="5" t="s">
        <v>107</v>
      </c>
      <c r="AZ298" s="5" t="s">
        <v>98</v>
      </c>
      <c r="BA298" s="5" t="s">
        <v>80</v>
      </c>
      <c r="BB298" s="5" t="s">
        <v>99</v>
      </c>
      <c r="BC298" s="5" t="s">
        <v>120</v>
      </c>
      <c r="BD298" s="5" t="s">
        <v>125</v>
      </c>
      <c r="BE298" s="5" t="s">
        <v>102</v>
      </c>
      <c r="BF298" s="5" t="s">
        <v>373</v>
      </c>
      <c r="BG298" s="5" t="s">
        <v>98</v>
      </c>
      <c r="BH298" s="54"/>
    </row>
    <row r="299" spans="1:60" x14ac:dyDescent="0.25">
      <c r="A299" s="1">
        <v>298</v>
      </c>
      <c r="B299" t="s">
        <v>50</v>
      </c>
      <c r="F299" t="s">
        <v>53</v>
      </c>
      <c r="M299" t="s">
        <v>60</v>
      </c>
      <c r="U299" s="5">
        <f t="shared" si="92"/>
        <v>3</v>
      </c>
      <c r="V299" s="5">
        <f t="shared" si="93"/>
        <v>1</v>
      </c>
      <c r="W299" s="16"/>
      <c r="X299" s="5">
        <f t="shared" si="94"/>
        <v>1</v>
      </c>
      <c r="Y299" s="5">
        <f t="shared" si="95"/>
        <v>0</v>
      </c>
      <c r="Z299" s="5">
        <f t="shared" si="96"/>
        <v>0</v>
      </c>
      <c r="AA299" s="5">
        <f t="shared" si="97"/>
        <v>0</v>
      </c>
      <c r="AB299" s="5">
        <f t="shared" si="98"/>
        <v>1</v>
      </c>
      <c r="AC299" s="5">
        <f t="shared" si="99"/>
        <v>0</v>
      </c>
      <c r="AD299" s="5">
        <f t="shared" si="100"/>
        <v>0</v>
      </c>
      <c r="AE299" s="5">
        <f t="shared" si="101"/>
        <v>0</v>
      </c>
      <c r="AF299" s="5">
        <f t="shared" si="102"/>
        <v>0</v>
      </c>
      <c r="AG299" s="5">
        <f t="shared" si="103"/>
        <v>0</v>
      </c>
      <c r="AH299" s="5">
        <f t="shared" si="104"/>
        <v>0</v>
      </c>
      <c r="AI299" s="5">
        <f t="shared" si="105"/>
        <v>1</v>
      </c>
      <c r="AJ299" s="5">
        <f t="shared" si="106"/>
        <v>0</v>
      </c>
      <c r="AK299" s="5">
        <f t="shared" si="107"/>
        <v>0</v>
      </c>
      <c r="AL299" s="5">
        <f t="shared" si="108"/>
        <v>0</v>
      </c>
      <c r="AM299" s="5">
        <f t="shared" si="109"/>
        <v>0</v>
      </c>
      <c r="AN299" s="5">
        <f t="shared" si="110"/>
        <v>0</v>
      </c>
      <c r="AO299" s="5">
        <f t="shared" si="111"/>
        <v>0</v>
      </c>
      <c r="AR299" s="5">
        <f t="shared" si="112"/>
        <v>3</v>
      </c>
      <c r="AS299" s="5">
        <f t="shared" si="113"/>
        <v>3</v>
      </c>
      <c r="AT299" s="5" t="str">
        <f t="shared" si="114"/>
        <v>Correct</v>
      </c>
      <c r="AU299" s="53" t="s">
        <v>94</v>
      </c>
      <c r="AV299" s="53">
        <v>68</v>
      </c>
      <c r="AW299" s="53" t="s">
        <v>95</v>
      </c>
      <c r="AX299" s="53" t="s">
        <v>118</v>
      </c>
      <c r="AY299" s="53" t="s">
        <v>107</v>
      </c>
      <c r="AZ299" s="53" t="s">
        <v>98</v>
      </c>
      <c r="BA299" s="53" t="s">
        <v>80</v>
      </c>
      <c r="BB299" s="53" t="s">
        <v>126</v>
      </c>
      <c r="BC299" s="53" t="s">
        <v>110</v>
      </c>
      <c r="BD299" s="53" t="s">
        <v>104</v>
      </c>
      <c r="BE299" s="53" t="s">
        <v>102</v>
      </c>
      <c r="BF299" s="53" t="s">
        <v>91</v>
      </c>
      <c r="BG299" s="53" t="s">
        <v>102</v>
      </c>
      <c r="BH299" s="55"/>
    </row>
    <row r="300" spans="1:60" x14ac:dyDescent="0.25">
      <c r="A300" s="1">
        <v>299</v>
      </c>
      <c r="B300" t="s">
        <v>50</v>
      </c>
      <c r="C300" t="s">
        <v>51</v>
      </c>
      <c r="D300" t="s">
        <v>52</v>
      </c>
      <c r="E300" t="s">
        <v>20</v>
      </c>
      <c r="F300" t="s">
        <v>53</v>
      </c>
      <c r="G300" t="s">
        <v>54</v>
      </c>
      <c r="H300" t="s">
        <v>55</v>
      </c>
      <c r="I300" t="s">
        <v>56</v>
      </c>
      <c r="J300" t="s">
        <v>57</v>
      </c>
      <c r="K300" t="s">
        <v>58</v>
      </c>
      <c r="L300" t="s">
        <v>59</v>
      </c>
      <c r="M300" t="s">
        <v>60</v>
      </c>
      <c r="N300" t="s">
        <v>26</v>
      </c>
      <c r="O300" t="s">
        <v>23</v>
      </c>
      <c r="P300" t="s">
        <v>61</v>
      </c>
      <c r="Q300" t="s">
        <v>62</v>
      </c>
      <c r="R300" t="s">
        <v>63</v>
      </c>
      <c r="S300" t="s">
        <v>64</v>
      </c>
      <c r="U300" s="5">
        <f t="shared" si="92"/>
        <v>18</v>
      </c>
      <c r="V300" s="5">
        <f t="shared" si="93"/>
        <v>0.16666666666666666</v>
      </c>
      <c r="W300" s="16"/>
      <c r="X300" s="5">
        <f t="shared" si="94"/>
        <v>0.16666666666666666</v>
      </c>
      <c r="Y300" s="5">
        <f t="shared" si="95"/>
        <v>0.16666666666666666</v>
      </c>
      <c r="Z300" s="5">
        <f t="shared" si="96"/>
        <v>0.16666666666666666</v>
      </c>
      <c r="AA300" s="5">
        <f t="shared" si="97"/>
        <v>0.16666666666666666</v>
      </c>
      <c r="AB300" s="5">
        <f t="shared" si="98"/>
        <v>0.16666666666666666</v>
      </c>
      <c r="AC300" s="5">
        <f t="shared" si="99"/>
        <v>0.16666666666666666</v>
      </c>
      <c r="AD300" s="5">
        <f t="shared" si="100"/>
        <v>0.16666666666666666</v>
      </c>
      <c r="AE300" s="5">
        <f t="shared" si="101"/>
        <v>0.16666666666666666</v>
      </c>
      <c r="AF300" s="5">
        <f t="shared" si="102"/>
        <v>0.16666666666666666</v>
      </c>
      <c r="AG300" s="5">
        <f t="shared" si="103"/>
        <v>0.16666666666666666</v>
      </c>
      <c r="AH300" s="5">
        <f t="shared" si="104"/>
        <v>0.16666666666666666</v>
      </c>
      <c r="AI300" s="5">
        <f t="shared" si="105"/>
        <v>0.16666666666666666</v>
      </c>
      <c r="AJ300" s="5">
        <f t="shared" si="106"/>
        <v>0.16666666666666666</v>
      </c>
      <c r="AK300" s="5">
        <f t="shared" si="107"/>
        <v>0.16666666666666666</v>
      </c>
      <c r="AL300" s="5">
        <f t="shared" si="108"/>
        <v>0.16666666666666666</v>
      </c>
      <c r="AM300" s="5">
        <f t="shared" si="109"/>
        <v>0.16666666666666666</v>
      </c>
      <c r="AN300" s="5">
        <f t="shared" si="110"/>
        <v>0.16666666666666666</v>
      </c>
      <c r="AO300" s="5">
        <f t="shared" si="111"/>
        <v>0.16666666666666666</v>
      </c>
      <c r="AR300" s="5">
        <f t="shared" si="112"/>
        <v>2.9999999999999991</v>
      </c>
      <c r="AS300" s="5">
        <f t="shared" si="113"/>
        <v>18</v>
      </c>
      <c r="AT300" s="5" t="str">
        <f t="shared" si="114"/>
        <v>Correct</v>
      </c>
      <c r="AU300" s="5" t="s">
        <v>94</v>
      </c>
      <c r="AV300" s="5">
        <v>66</v>
      </c>
      <c r="AW300" s="5" t="s">
        <v>95</v>
      </c>
      <c r="AX300" s="5" t="s">
        <v>206</v>
      </c>
      <c r="AY300" s="5" t="s">
        <v>107</v>
      </c>
      <c r="AZ300" s="5" t="s">
        <v>98</v>
      </c>
      <c r="BA300" s="5" t="s">
        <v>80</v>
      </c>
      <c r="BB300" s="5" t="s">
        <v>109</v>
      </c>
      <c r="BC300" s="5" t="s">
        <v>120</v>
      </c>
      <c r="BD300" s="5" t="s">
        <v>104</v>
      </c>
      <c r="BE300" s="5" t="s">
        <v>102</v>
      </c>
      <c r="BF300" s="5" t="s">
        <v>91</v>
      </c>
      <c r="BG300" s="5" t="s">
        <v>98</v>
      </c>
      <c r="BH300" s="54"/>
    </row>
    <row r="301" spans="1:60" x14ac:dyDescent="0.25">
      <c r="A301" s="1">
        <v>300</v>
      </c>
      <c r="I301" t="s">
        <v>56</v>
      </c>
      <c r="U301" s="5">
        <f t="shared" si="92"/>
        <v>1</v>
      </c>
      <c r="V301" s="5">
        <f t="shared" si="93"/>
        <v>3</v>
      </c>
      <c r="W301" s="16"/>
      <c r="X301" s="5">
        <f t="shared" si="94"/>
        <v>0</v>
      </c>
      <c r="Y301" s="5">
        <f t="shared" si="95"/>
        <v>0</v>
      </c>
      <c r="Z301" s="5">
        <f t="shared" si="96"/>
        <v>0</v>
      </c>
      <c r="AA301" s="5">
        <f t="shared" si="97"/>
        <v>0</v>
      </c>
      <c r="AB301" s="5">
        <f t="shared" si="98"/>
        <v>0</v>
      </c>
      <c r="AC301" s="5">
        <f t="shared" si="99"/>
        <v>0</v>
      </c>
      <c r="AD301" s="5">
        <f t="shared" si="100"/>
        <v>0</v>
      </c>
      <c r="AE301" s="5">
        <f t="shared" si="101"/>
        <v>1</v>
      </c>
      <c r="AF301" s="5">
        <f t="shared" si="102"/>
        <v>0</v>
      </c>
      <c r="AG301" s="5">
        <f t="shared" si="103"/>
        <v>0</v>
      </c>
      <c r="AH301" s="5">
        <f t="shared" si="104"/>
        <v>0</v>
      </c>
      <c r="AI301" s="5">
        <f t="shared" si="105"/>
        <v>0</v>
      </c>
      <c r="AJ301" s="5">
        <f t="shared" si="106"/>
        <v>0</v>
      </c>
      <c r="AK301" s="5">
        <f t="shared" si="107"/>
        <v>0</v>
      </c>
      <c r="AL301" s="5">
        <f t="shared" si="108"/>
        <v>0</v>
      </c>
      <c r="AM301" s="5">
        <f t="shared" si="109"/>
        <v>0</v>
      </c>
      <c r="AN301" s="5">
        <f t="shared" si="110"/>
        <v>0</v>
      </c>
      <c r="AO301" s="5">
        <f t="shared" si="111"/>
        <v>0</v>
      </c>
      <c r="AR301" s="5">
        <f t="shared" si="112"/>
        <v>1</v>
      </c>
      <c r="AS301" s="5">
        <f t="shared" si="113"/>
        <v>1</v>
      </c>
      <c r="AT301" s="5" t="str">
        <f t="shared" si="114"/>
        <v>Correct</v>
      </c>
      <c r="AU301" s="53" t="s">
        <v>94</v>
      </c>
      <c r="AV301" s="53">
        <v>79</v>
      </c>
      <c r="AW301" s="53" t="s">
        <v>121</v>
      </c>
      <c r="AX301" s="53" t="s">
        <v>207</v>
      </c>
      <c r="AY301" s="53" t="s">
        <v>107</v>
      </c>
      <c r="AZ301" s="53" t="s">
        <v>98</v>
      </c>
      <c r="BA301" s="53" t="s">
        <v>80</v>
      </c>
      <c r="BB301" s="53"/>
      <c r="BC301" s="53"/>
      <c r="BD301" s="53" t="s">
        <v>104</v>
      </c>
      <c r="BE301" s="53" t="s">
        <v>102</v>
      </c>
      <c r="BF301" s="53" t="s">
        <v>91</v>
      </c>
      <c r="BG301" s="53" t="s">
        <v>98</v>
      </c>
      <c r="BH301" s="55"/>
    </row>
    <row r="302" spans="1:60" x14ac:dyDescent="0.25">
      <c r="A302" s="1">
        <v>301</v>
      </c>
      <c r="G302" t="s">
        <v>54</v>
      </c>
      <c r="L302" t="s">
        <v>59</v>
      </c>
      <c r="R302" t="s">
        <v>63</v>
      </c>
      <c r="U302" s="5">
        <f t="shared" si="92"/>
        <v>3</v>
      </c>
      <c r="V302" s="5">
        <f t="shared" si="93"/>
        <v>1</v>
      </c>
      <c r="W302" s="16"/>
      <c r="X302" s="5">
        <f t="shared" si="94"/>
        <v>0</v>
      </c>
      <c r="Y302" s="5">
        <f t="shared" si="95"/>
        <v>0</v>
      </c>
      <c r="Z302" s="5">
        <f t="shared" si="96"/>
        <v>0</v>
      </c>
      <c r="AA302" s="5">
        <f t="shared" si="97"/>
        <v>0</v>
      </c>
      <c r="AB302" s="5">
        <f t="shared" si="98"/>
        <v>0</v>
      </c>
      <c r="AC302" s="5">
        <f t="shared" si="99"/>
        <v>1</v>
      </c>
      <c r="AD302" s="5">
        <f t="shared" si="100"/>
        <v>0</v>
      </c>
      <c r="AE302" s="5">
        <f t="shared" si="101"/>
        <v>0</v>
      </c>
      <c r="AF302" s="5">
        <f t="shared" si="102"/>
        <v>0</v>
      </c>
      <c r="AG302" s="5">
        <f t="shared" si="103"/>
        <v>0</v>
      </c>
      <c r="AH302" s="5">
        <f t="shared" si="104"/>
        <v>1</v>
      </c>
      <c r="AI302" s="5">
        <f t="shared" si="105"/>
        <v>0</v>
      </c>
      <c r="AJ302" s="5">
        <f t="shared" si="106"/>
        <v>0</v>
      </c>
      <c r="AK302" s="5">
        <f t="shared" si="107"/>
        <v>0</v>
      </c>
      <c r="AL302" s="5">
        <f t="shared" si="108"/>
        <v>0</v>
      </c>
      <c r="AM302" s="5">
        <f t="shared" si="109"/>
        <v>0</v>
      </c>
      <c r="AN302" s="5">
        <f t="shared" si="110"/>
        <v>1</v>
      </c>
      <c r="AO302" s="5">
        <f t="shared" si="111"/>
        <v>0</v>
      </c>
      <c r="AR302" s="5">
        <f t="shared" si="112"/>
        <v>3</v>
      </c>
      <c r="AS302" s="5">
        <f t="shared" si="113"/>
        <v>3</v>
      </c>
      <c r="AT302" s="5" t="str">
        <f t="shared" si="114"/>
        <v>Correct</v>
      </c>
      <c r="AU302" s="5" t="s">
        <v>94</v>
      </c>
      <c r="AV302" s="5">
        <v>72</v>
      </c>
      <c r="AW302" s="5" t="s">
        <v>121</v>
      </c>
      <c r="AX302" s="5" t="s">
        <v>207</v>
      </c>
      <c r="AY302" s="5" t="s">
        <v>107</v>
      </c>
      <c r="AZ302" s="5" t="s">
        <v>98</v>
      </c>
      <c r="BA302" s="5" t="s">
        <v>80</v>
      </c>
      <c r="BB302" s="5"/>
      <c r="BC302" s="5" t="s">
        <v>110</v>
      </c>
      <c r="BD302" s="5" t="s">
        <v>104</v>
      </c>
      <c r="BE302" s="5" t="s">
        <v>102</v>
      </c>
      <c r="BF302" s="5" t="s">
        <v>91</v>
      </c>
      <c r="BG302" s="5" t="s">
        <v>102</v>
      </c>
      <c r="BH302" s="54"/>
    </row>
    <row r="303" spans="1:60" x14ac:dyDescent="0.25">
      <c r="A303" s="1">
        <v>302</v>
      </c>
      <c r="B303" t="s">
        <v>50</v>
      </c>
      <c r="H303" t="s">
        <v>55</v>
      </c>
      <c r="L303" t="s">
        <v>59</v>
      </c>
      <c r="U303" s="5">
        <f t="shared" si="92"/>
        <v>3</v>
      </c>
      <c r="V303" s="5">
        <f t="shared" si="93"/>
        <v>1</v>
      </c>
      <c r="W303" s="16"/>
      <c r="X303" s="5">
        <f t="shared" si="94"/>
        <v>1</v>
      </c>
      <c r="Y303" s="5">
        <f t="shared" si="95"/>
        <v>0</v>
      </c>
      <c r="Z303" s="5">
        <f t="shared" si="96"/>
        <v>0</v>
      </c>
      <c r="AA303" s="5">
        <f t="shared" si="97"/>
        <v>0</v>
      </c>
      <c r="AB303" s="5">
        <f t="shared" si="98"/>
        <v>0</v>
      </c>
      <c r="AC303" s="5">
        <f t="shared" si="99"/>
        <v>0</v>
      </c>
      <c r="AD303" s="5">
        <f t="shared" si="100"/>
        <v>1</v>
      </c>
      <c r="AE303" s="5">
        <f t="shared" si="101"/>
        <v>0</v>
      </c>
      <c r="AF303" s="5">
        <f t="shared" si="102"/>
        <v>0</v>
      </c>
      <c r="AG303" s="5">
        <f t="shared" si="103"/>
        <v>0</v>
      </c>
      <c r="AH303" s="5">
        <f t="shared" si="104"/>
        <v>1</v>
      </c>
      <c r="AI303" s="5">
        <f t="shared" si="105"/>
        <v>0</v>
      </c>
      <c r="AJ303" s="5">
        <f t="shared" si="106"/>
        <v>0</v>
      </c>
      <c r="AK303" s="5">
        <f t="shared" si="107"/>
        <v>0</v>
      </c>
      <c r="AL303" s="5">
        <f t="shared" si="108"/>
        <v>0</v>
      </c>
      <c r="AM303" s="5">
        <f t="shared" si="109"/>
        <v>0</v>
      </c>
      <c r="AN303" s="5">
        <f t="shared" si="110"/>
        <v>0</v>
      </c>
      <c r="AO303" s="5">
        <f t="shared" si="111"/>
        <v>0</v>
      </c>
      <c r="AR303" s="5">
        <f t="shared" si="112"/>
        <v>3</v>
      </c>
      <c r="AS303" s="5">
        <f t="shared" si="113"/>
        <v>3</v>
      </c>
      <c r="AT303" s="5" t="str">
        <f t="shared" si="114"/>
        <v>Correct</v>
      </c>
      <c r="AU303" s="53" t="s">
        <v>105</v>
      </c>
      <c r="AV303" s="53">
        <v>82</v>
      </c>
      <c r="AW303" s="53" t="s">
        <v>121</v>
      </c>
      <c r="AX303" s="53" t="s">
        <v>207</v>
      </c>
      <c r="AY303" s="53" t="s">
        <v>107</v>
      </c>
      <c r="AZ303" s="53" t="s">
        <v>98</v>
      </c>
      <c r="BA303" s="53" t="s">
        <v>80</v>
      </c>
      <c r="BB303" s="53" t="s">
        <v>109</v>
      </c>
      <c r="BC303" s="53" t="s">
        <v>103</v>
      </c>
      <c r="BD303" s="53" t="s">
        <v>104</v>
      </c>
      <c r="BE303" s="53" t="s">
        <v>102</v>
      </c>
      <c r="BF303" s="53" t="s">
        <v>91</v>
      </c>
      <c r="BG303" s="53" t="s">
        <v>98</v>
      </c>
      <c r="BH303" s="55"/>
    </row>
    <row r="304" spans="1:60" x14ac:dyDescent="0.25">
      <c r="A304" s="1">
        <v>303</v>
      </c>
      <c r="R304" t="s">
        <v>63</v>
      </c>
      <c r="U304" s="5">
        <f t="shared" si="92"/>
        <v>1</v>
      </c>
      <c r="V304" s="5">
        <f t="shared" si="93"/>
        <v>3</v>
      </c>
      <c r="W304" s="16"/>
      <c r="X304" s="5">
        <f t="shared" si="94"/>
        <v>0</v>
      </c>
      <c r="Y304" s="5">
        <f t="shared" si="95"/>
        <v>0</v>
      </c>
      <c r="Z304" s="5">
        <f t="shared" si="96"/>
        <v>0</v>
      </c>
      <c r="AA304" s="5">
        <f t="shared" si="97"/>
        <v>0</v>
      </c>
      <c r="AB304" s="5">
        <f t="shared" si="98"/>
        <v>0</v>
      </c>
      <c r="AC304" s="5">
        <f t="shared" si="99"/>
        <v>0</v>
      </c>
      <c r="AD304" s="5">
        <f t="shared" si="100"/>
        <v>0</v>
      </c>
      <c r="AE304" s="5">
        <f t="shared" si="101"/>
        <v>0</v>
      </c>
      <c r="AF304" s="5">
        <f t="shared" si="102"/>
        <v>0</v>
      </c>
      <c r="AG304" s="5">
        <f t="shared" si="103"/>
        <v>0</v>
      </c>
      <c r="AH304" s="5">
        <f t="shared" si="104"/>
        <v>0</v>
      </c>
      <c r="AI304" s="5">
        <f t="shared" si="105"/>
        <v>0</v>
      </c>
      <c r="AJ304" s="5">
        <f t="shared" si="106"/>
        <v>0</v>
      </c>
      <c r="AK304" s="5">
        <f t="shared" si="107"/>
        <v>0</v>
      </c>
      <c r="AL304" s="5">
        <f t="shared" si="108"/>
        <v>0</v>
      </c>
      <c r="AM304" s="5">
        <f t="shared" si="109"/>
        <v>0</v>
      </c>
      <c r="AN304" s="5">
        <f t="shared" si="110"/>
        <v>1</v>
      </c>
      <c r="AO304" s="5">
        <f t="shared" si="111"/>
        <v>0</v>
      </c>
      <c r="AR304" s="5">
        <f t="shared" si="112"/>
        <v>1</v>
      </c>
      <c r="AS304" s="5">
        <f t="shared" si="113"/>
        <v>1</v>
      </c>
      <c r="AT304" s="5" t="str">
        <f t="shared" si="114"/>
        <v>Correct</v>
      </c>
      <c r="AU304" s="5" t="s">
        <v>94</v>
      </c>
      <c r="AV304" s="5">
        <v>68</v>
      </c>
      <c r="AW304" s="5" t="s">
        <v>95</v>
      </c>
      <c r="AX304" s="5" t="s">
        <v>142</v>
      </c>
      <c r="AY304" s="5" t="s">
        <v>107</v>
      </c>
      <c r="AZ304" s="5" t="s">
        <v>98</v>
      </c>
      <c r="BA304" s="5" t="s">
        <v>80</v>
      </c>
      <c r="BB304" s="5" t="s">
        <v>126</v>
      </c>
      <c r="BC304" s="5" t="s">
        <v>120</v>
      </c>
      <c r="BD304" s="5" t="s">
        <v>104</v>
      </c>
      <c r="BE304" s="5" t="s">
        <v>102</v>
      </c>
      <c r="BF304" s="5" t="s">
        <v>90</v>
      </c>
      <c r="BG304" s="5" t="s">
        <v>102</v>
      </c>
      <c r="BH304" s="54"/>
    </row>
    <row r="305" spans="1:60" x14ac:dyDescent="0.25">
      <c r="A305" s="1">
        <v>304</v>
      </c>
      <c r="H305" t="s">
        <v>55</v>
      </c>
      <c r="L305" t="s">
        <v>59</v>
      </c>
      <c r="U305" s="5">
        <f t="shared" si="92"/>
        <v>2</v>
      </c>
      <c r="V305" s="5">
        <f t="shared" si="93"/>
        <v>1.5</v>
      </c>
      <c r="W305" s="16"/>
      <c r="X305" s="5">
        <f t="shared" si="94"/>
        <v>0</v>
      </c>
      <c r="Y305" s="5">
        <f t="shared" si="95"/>
        <v>0</v>
      </c>
      <c r="Z305" s="5">
        <f t="shared" si="96"/>
        <v>0</v>
      </c>
      <c r="AA305" s="5">
        <f t="shared" si="97"/>
        <v>0</v>
      </c>
      <c r="AB305" s="5">
        <f t="shared" si="98"/>
        <v>0</v>
      </c>
      <c r="AC305" s="5">
        <f t="shared" si="99"/>
        <v>0</v>
      </c>
      <c r="AD305" s="5">
        <f t="shared" si="100"/>
        <v>1</v>
      </c>
      <c r="AE305" s="5">
        <f t="shared" si="101"/>
        <v>0</v>
      </c>
      <c r="AF305" s="5">
        <f t="shared" si="102"/>
        <v>0</v>
      </c>
      <c r="AG305" s="5">
        <f t="shared" si="103"/>
        <v>0</v>
      </c>
      <c r="AH305" s="5">
        <f t="shared" si="104"/>
        <v>1</v>
      </c>
      <c r="AI305" s="5">
        <f t="shared" si="105"/>
        <v>0</v>
      </c>
      <c r="AJ305" s="5">
        <f t="shared" si="106"/>
        <v>0</v>
      </c>
      <c r="AK305" s="5">
        <f t="shared" si="107"/>
        <v>0</v>
      </c>
      <c r="AL305" s="5">
        <f t="shared" si="108"/>
        <v>0</v>
      </c>
      <c r="AM305" s="5">
        <f t="shared" si="109"/>
        <v>0</v>
      </c>
      <c r="AN305" s="5">
        <f t="shared" si="110"/>
        <v>0</v>
      </c>
      <c r="AO305" s="5">
        <f t="shared" si="111"/>
        <v>0</v>
      </c>
      <c r="AR305" s="5">
        <f t="shared" si="112"/>
        <v>2</v>
      </c>
      <c r="AS305" s="5">
        <f t="shared" si="113"/>
        <v>2</v>
      </c>
      <c r="AT305" s="5" t="str">
        <f t="shared" si="114"/>
        <v>Correct</v>
      </c>
      <c r="AU305" s="53" t="s">
        <v>94</v>
      </c>
      <c r="AV305" s="53">
        <v>70</v>
      </c>
      <c r="AW305" s="53" t="s">
        <v>95</v>
      </c>
      <c r="AX305" s="53" t="s">
        <v>117</v>
      </c>
      <c r="AY305" s="53" t="s">
        <v>97</v>
      </c>
      <c r="AZ305" s="53" t="s">
        <v>98</v>
      </c>
      <c r="BA305" s="53" t="s">
        <v>80</v>
      </c>
      <c r="BB305" s="53" t="s">
        <v>108</v>
      </c>
      <c r="BC305" s="53" t="s">
        <v>100</v>
      </c>
      <c r="BD305" s="53" t="s">
        <v>104</v>
      </c>
      <c r="BE305" s="53" t="s">
        <v>102</v>
      </c>
      <c r="BF305" s="53" t="s">
        <v>373</v>
      </c>
      <c r="BG305" s="53" t="s">
        <v>102</v>
      </c>
      <c r="BH305" s="55"/>
    </row>
    <row r="306" spans="1:60" x14ac:dyDescent="0.25">
      <c r="A306" s="1">
        <v>305</v>
      </c>
      <c r="E306" t="s">
        <v>20</v>
      </c>
      <c r="H306" t="s">
        <v>55</v>
      </c>
      <c r="N306" t="s">
        <v>26</v>
      </c>
      <c r="U306" s="5">
        <f t="shared" si="92"/>
        <v>3</v>
      </c>
      <c r="V306" s="5">
        <f t="shared" si="93"/>
        <v>1</v>
      </c>
      <c r="W306" s="16"/>
      <c r="X306" s="5">
        <f t="shared" si="94"/>
        <v>0</v>
      </c>
      <c r="Y306" s="5">
        <f t="shared" si="95"/>
        <v>0</v>
      </c>
      <c r="Z306" s="5">
        <f t="shared" si="96"/>
        <v>0</v>
      </c>
      <c r="AA306" s="5">
        <f t="shared" si="97"/>
        <v>1</v>
      </c>
      <c r="AB306" s="5">
        <f t="shared" si="98"/>
        <v>0</v>
      </c>
      <c r="AC306" s="5">
        <f t="shared" si="99"/>
        <v>0</v>
      </c>
      <c r="AD306" s="5">
        <f t="shared" si="100"/>
        <v>1</v>
      </c>
      <c r="AE306" s="5">
        <f t="shared" si="101"/>
        <v>0</v>
      </c>
      <c r="AF306" s="5">
        <f t="shared" si="102"/>
        <v>0</v>
      </c>
      <c r="AG306" s="5">
        <f t="shared" si="103"/>
        <v>0</v>
      </c>
      <c r="AH306" s="5">
        <f t="shared" si="104"/>
        <v>0</v>
      </c>
      <c r="AI306" s="5">
        <f t="shared" si="105"/>
        <v>0</v>
      </c>
      <c r="AJ306" s="5">
        <f t="shared" si="106"/>
        <v>1</v>
      </c>
      <c r="AK306" s="5">
        <f t="shared" si="107"/>
        <v>0</v>
      </c>
      <c r="AL306" s="5">
        <f t="shared" si="108"/>
        <v>0</v>
      </c>
      <c r="AM306" s="5">
        <f t="shared" si="109"/>
        <v>0</v>
      </c>
      <c r="AN306" s="5">
        <f t="shared" si="110"/>
        <v>0</v>
      </c>
      <c r="AO306" s="5">
        <f t="shared" si="111"/>
        <v>0</v>
      </c>
      <c r="AR306" s="5">
        <f t="shared" si="112"/>
        <v>3</v>
      </c>
      <c r="AS306" s="5">
        <f t="shared" si="113"/>
        <v>3</v>
      </c>
      <c r="AT306" s="5" t="str">
        <f t="shared" si="114"/>
        <v>Correct</v>
      </c>
      <c r="AU306" s="5" t="s">
        <v>105</v>
      </c>
      <c r="AV306" s="5">
        <v>77</v>
      </c>
      <c r="AW306" s="5" t="s">
        <v>95</v>
      </c>
      <c r="AX306" s="5" t="s">
        <v>142</v>
      </c>
      <c r="AY306" s="5" t="s">
        <v>107</v>
      </c>
      <c r="AZ306" s="5" t="s">
        <v>98</v>
      </c>
      <c r="BA306" s="5" t="s">
        <v>80</v>
      </c>
      <c r="BB306" s="5" t="s">
        <v>114</v>
      </c>
      <c r="BC306" s="5" t="s">
        <v>120</v>
      </c>
      <c r="BD306" s="5" t="s">
        <v>104</v>
      </c>
      <c r="BE306" s="5" t="s">
        <v>102</v>
      </c>
      <c r="BF306" s="5" t="s">
        <v>373</v>
      </c>
      <c r="BG306" s="5" t="s">
        <v>98</v>
      </c>
      <c r="BH306" s="54"/>
    </row>
    <row r="307" spans="1:60" x14ac:dyDescent="0.25">
      <c r="A307" s="1">
        <v>306</v>
      </c>
      <c r="E307" t="s">
        <v>20</v>
      </c>
      <c r="U307" s="5">
        <f t="shared" si="92"/>
        <v>1</v>
      </c>
      <c r="V307" s="5">
        <f t="shared" si="93"/>
        <v>3</v>
      </c>
      <c r="W307" s="16"/>
      <c r="X307" s="5">
        <f t="shared" si="94"/>
        <v>0</v>
      </c>
      <c r="Y307" s="5">
        <f t="shared" si="95"/>
        <v>0</v>
      </c>
      <c r="Z307" s="5">
        <f t="shared" si="96"/>
        <v>0</v>
      </c>
      <c r="AA307" s="5">
        <f t="shared" si="97"/>
        <v>1</v>
      </c>
      <c r="AB307" s="5">
        <f t="shared" si="98"/>
        <v>0</v>
      </c>
      <c r="AC307" s="5">
        <f t="shared" si="99"/>
        <v>0</v>
      </c>
      <c r="AD307" s="5">
        <f t="shared" si="100"/>
        <v>0</v>
      </c>
      <c r="AE307" s="5">
        <f t="shared" si="101"/>
        <v>0</v>
      </c>
      <c r="AF307" s="5">
        <f t="shared" si="102"/>
        <v>0</v>
      </c>
      <c r="AG307" s="5">
        <f t="shared" si="103"/>
        <v>0</v>
      </c>
      <c r="AH307" s="5">
        <f t="shared" si="104"/>
        <v>0</v>
      </c>
      <c r="AI307" s="5">
        <f t="shared" si="105"/>
        <v>0</v>
      </c>
      <c r="AJ307" s="5">
        <f t="shared" si="106"/>
        <v>0</v>
      </c>
      <c r="AK307" s="5">
        <f t="shared" si="107"/>
        <v>0</v>
      </c>
      <c r="AL307" s="5">
        <f t="shared" si="108"/>
        <v>0</v>
      </c>
      <c r="AM307" s="5">
        <f t="shared" si="109"/>
        <v>0</v>
      </c>
      <c r="AN307" s="5">
        <f t="shared" si="110"/>
        <v>0</v>
      </c>
      <c r="AO307" s="5">
        <f t="shared" si="111"/>
        <v>0</v>
      </c>
      <c r="AR307" s="5">
        <f t="shared" si="112"/>
        <v>1</v>
      </c>
      <c r="AS307" s="5">
        <f t="shared" si="113"/>
        <v>1</v>
      </c>
      <c r="AT307" s="5" t="str">
        <f t="shared" si="114"/>
        <v>Correct</v>
      </c>
      <c r="AU307" s="53" t="s">
        <v>94</v>
      </c>
      <c r="AV307" s="53">
        <v>59</v>
      </c>
      <c r="AW307" s="53" t="s">
        <v>95</v>
      </c>
      <c r="AX307" s="53" t="s">
        <v>142</v>
      </c>
      <c r="AY307" s="53" t="s">
        <v>107</v>
      </c>
      <c r="AZ307" s="53" t="s">
        <v>98</v>
      </c>
      <c r="BA307" s="53" t="s">
        <v>80</v>
      </c>
      <c r="BB307" s="53" t="s">
        <v>126</v>
      </c>
      <c r="BC307" s="53" t="s">
        <v>120</v>
      </c>
      <c r="BD307" s="53" t="s">
        <v>104</v>
      </c>
      <c r="BE307" s="53" t="s">
        <v>102</v>
      </c>
      <c r="BF307" s="53" t="s">
        <v>92</v>
      </c>
      <c r="BG307" s="53" t="s">
        <v>102</v>
      </c>
      <c r="BH307" s="55"/>
    </row>
    <row r="308" spans="1:60" x14ac:dyDescent="0.25">
      <c r="A308" s="1">
        <v>307</v>
      </c>
      <c r="U308" s="5">
        <f t="shared" si="92"/>
        <v>0</v>
      </c>
      <c r="V308" s="5" t="e">
        <f t="shared" si="93"/>
        <v>#DIV/0!</v>
      </c>
      <c r="W308" s="16"/>
      <c r="X308" s="5">
        <f t="shared" si="94"/>
        <v>0</v>
      </c>
      <c r="Y308" s="5">
        <f t="shared" si="95"/>
        <v>0</v>
      </c>
      <c r="Z308" s="5">
        <f t="shared" si="96"/>
        <v>0</v>
      </c>
      <c r="AA308" s="5">
        <f t="shared" si="97"/>
        <v>0</v>
      </c>
      <c r="AB308" s="5">
        <f t="shared" si="98"/>
        <v>0</v>
      </c>
      <c r="AC308" s="5">
        <f t="shared" si="99"/>
        <v>0</v>
      </c>
      <c r="AD308" s="5">
        <f t="shared" si="100"/>
        <v>0</v>
      </c>
      <c r="AE308" s="5">
        <f t="shared" si="101"/>
        <v>0</v>
      </c>
      <c r="AF308" s="5">
        <f t="shared" si="102"/>
        <v>0</v>
      </c>
      <c r="AG308" s="5">
        <f t="shared" si="103"/>
        <v>0</v>
      </c>
      <c r="AH308" s="5">
        <f t="shared" si="104"/>
        <v>0</v>
      </c>
      <c r="AI308" s="5">
        <f t="shared" si="105"/>
        <v>0</v>
      </c>
      <c r="AJ308" s="5">
        <f t="shared" si="106"/>
        <v>0</v>
      </c>
      <c r="AK308" s="5">
        <f t="shared" si="107"/>
        <v>0</v>
      </c>
      <c r="AL308" s="5">
        <f t="shared" si="108"/>
        <v>0</v>
      </c>
      <c r="AM308" s="5">
        <f t="shared" si="109"/>
        <v>0</v>
      </c>
      <c r="AN308" s="5">
        <f t="shared" si="110"/>
        <v>0</v>
      </c>
      <c r="AO308" s="5">
        <f t="shared" si="111"/>
        <v>0</v>
      </c>
      <c r="AR308" s="5">
        <f t="shared" si="112"/>
        <v>0</v>
      </c>
      <c r="AS308" s="5">
        <f t="shared" si="113"/>
        <v>0</v>
      </c>
      <c r="AT308" s="5" t="str">
        <f t="shared" si="114"/>
        <v>Correct</v>
      </c>
      <c r="AU308" s="5" t="s">
        <v>94</v>
      </c>
      <c r="AV308" s="5">
        <v>57</v>
      </c>
      <c r="AW308" s="5" t="s">
        <v>95</v>
      </c>
      <c r="AX308" s="5" t="s">
        <v>204</v>
      </c>
      <c r="AY308" s="5" t="s">
        <v>107</v>
      </c>
      <c r="AZ308" s="5" t="s">
        <v>98</v>
      </c>
      <c r="BA308" s="5" t="s">
        <v>80</v>
      </c>
      <c r="BB308" s="5"/>
      <c r="BC308" s="5" t="s">
        <v>103</v>
      </c>
      <c r="BD308" s="5" t="s">
        <v>101</v>
      </c>
      <c r="BE308" s="5" t="s">
        <v>102</v>
      </c>
      <c r="BF308" s="5" t="s">
        <v>92</v>
      </c>
      <c r="BG308" s="5" t="s">
        <v>102</v>
      </c>
      <c r="BH308" s="54"/>
    </row>
    <row r="309" spans="1:60" x14ac:dyDescent="0.25">
      <c r="A309" s="1">
        <v>308</v>
      </c>
      <c r="I309" t="s">
        <v>56</v>
      </c>
      <c r="S309" t="s">
        <v>64</v>
      </c>
      <c r="U309" s="5">
        <f t="shared" si="92"/>
        <v>2</v>
      </c>
      <c r="V309" s="5">
        <f t="shared" si="93"/>
        <v>1.5</v>
      </c>
      <c r="W309" s="16"/>
      <c r="X309" s="5">
        <f t="shared" si="94"/>
        <v>0</v>
      </c>
      <c r="Y309" s="5">
        <f t="shared" si="95"/>
        <v>0</v>
      </c>
      <c r="Z309" s="5">
        <f t="shared" si="96"/>
        <v>0</v>
      </c>
      <c r="AA309" s="5">
        <f t="shared" si="97"/>
        <v>0</v>
      </c>
      <c r="AB309" s="5">
        <f t="shared" si="98"/>
        <v>0</v>
      </c>
      <c r="AC309" s="5">
        <f t="shared" si="99"/>
        <v>0</v>
      </c>
      <c r="AD309" s="5">
        <f t="shared" si="100"/>
        <v>0</v>
      </c>
      <c r="AE309" s="5">
        <f t="shared" si="101"/>
        <v>1</v>
      </c>
      <c r="AF309" s="5">
        <f t="shared" si="102"/>
        <v>0</v>
      </c>
      <c r="AG309" s="5">
        <f t="shared" si="103"/>
        <v>0</v>
      </c>
      <c r="AH309" s="5">
        <f t="shared" si="104"/>
        <v>0</v>
      </c>
      <c r="AI309" s="5">
        <f t="shared" si="105"/>
        <v>0</v>
      </c>
      <c r="AJ309" s="5">
        <f t="shared" si="106"/>
        <v>0</v>
      </c>
      <c r="AK309" s="5">
        <f t="shared" si="107"/>
        <v>0</v>
      </c>
      <c r="AL309" s="5">
        <f t="shared" si="108"/>
        <v>0</v>
      </c>
      <c r="AM309" s="5">
        <f t="shared" si="109"/>
        <v>0</v>
      </c>
      <c r="AN309" s="5">
        <f t="shared" si="110"/>
        <v>0</v>
      </c>
      <c r="AO309" s="5">
        <f t="shared" si="111"/>
        <v>1</v>
      </c>
      <c r="AR309" s="5">
        <f t="shared" si="112"/>
        <v>2</v>
      </c>
      <c r="AS309" s="5">
        <f t="shared" si="113"/>
        <v>2</v>
      </c>
      <c r="AT309" s="5" t="str">
        <f t="shared" si="114"/>
        <v>Correct</v>
      </c>
      <c r="AU309" s="53" t="s">
        <v>94</v>
      </c>
      <c r="AV309" s="53">
        <v>76</v>
      </c>
      <c r="AW309" s="53" t="s">
        <v>95</v>
      </c>
      <c r="AX309" s="53" t="s">
        <v>208</v>
      </c>
      <c r="AY309" s="53" t="s">
        <v>107</v>
      </c>
      <c r="AZ309" s="53" t="s">
        <v>98</v>
      </c>
      <c r="BA309" s="53" t="s">
        <v>80</v>
      </c>
      <c r="BB309" s="53" t="s">
        <v>112</v>
      </c>
      <c r="BC309" s="53" t="s">
        <v>110</v>
      </c>
      <c r="BD309" s="53" t="s">
        <v>101</v>
      </c>
      <c r="BE309" s="53" t="s">
        <v>102</v>
      </c>
      <c r="BF309" s="53" t="s">
        <v>91</v>
      </c>
      <c r="BG309" s="53" t="s">
        <v>102</v>
      </c>
      <c r="BH309" s="55"/>
    </row>
    <row r="310" spans="1:60" x14ac:dyDescent="0.25">
      <c r="A310" s="1">
        <v>309</v>
      </c>
      <c r="B310" t="s">
        <v>50</v>
      </c>
      <c r="D310" t="s">
        <v>52</v>
      </c>
      <c r="E310" t="s">
        <v>20</v>
      </c>
      <c r="G310" t="s">
        <v>54</v>
      </c>
      <c r="H310" t="s">
        <v>55</v>
      </c>
      <c r="I310" t="s">
        <v>56</v>
      </c>
      <c r="L310" t="s">
        <v>59</v>
      </c>
      <c r="N310" t="s">
        <v>26</v>
      </c>
      <c r="R310" t="s">
        <v>63</v>
      </c>
      <c r="S310" t="s">
        <v>64</v>
      </c>
      <c r="U310" s="5">
        <f t="shared" si="92"/>
        <v>10</v>
      </c>
      <c r="V310" s="5">
        <f t="shared" si="93"/>
        <v>0.3</v>
      </c>
      <c r="W310" s="16"/>
      <c r="X310" s="5">
        <f t="shared" si="94"/>
        <v>0.3</v>
      </c>
      <c r="Y310" s="5">
        <f t="shared" si="95"/>
        <v>0</v>
      </c>
      <c r="Z310" s="5">
        <f t="shared" si="96"/>
        <v>0.3</v>
      </c>
      <c r="AA310" s="5">
        <f t="shared" si="97"/>
        <v>0.3</v>
      </c>
      <c r="AB310" s="5">
        <f t="shared" si="98"/>
        <v>0</v>
      </c>
      <c r="AC310" s="5">
        <f t="shared" si="99"/>
        <v>0.3</v>
      </c>
      <c r="AD310" s="5">
        <f t="shared" si="100"/>
        <v>0.3</v>
      </c>
      <c r="AE310" s="5">
        <f t="shared" si="101"/>
        <v>0.3</v>
      </c>
      <c r="AF310" s="5">
        <f t="shared" si="102"/>
        <v>0</v>
      </c>
      <c r="AG310" s="5">
        <f t="shared" si="103"/>
        <v>0</v>
      </c>
      <c r="AH310" s="5">
        <f t="shared" si="104"/>
        <v>0.3</v>
      </c>
      <c r="AI310" s="5">
        <f t="shared" si="105"/>
        <v>0</v>
      </c>
      <c r="AJ310" s="5">
        <f t="shared" si="106"/>
        <v>0.3</v>
      </c>
      <c r="AK310" s="5">
        <f t="shared" si="107"/>
        <v>0</v>
      </c>
      <c r="AL310" s="5">
        <f t="shared" si="108"/>
        <v>0</v>
      </c>
      <c r="AM310" s="5">
        <f t="shared" si="109"/>
        <v>0</v>
      </c>
      <c r="AN310" s="5">
        <f t="shared" si="110"/>
        <v>0.3</v>
      </c>
      <c r="AO310" s="5">
        <f t="shared" si="111"/>
        <v>0.3</v>
      </c>
      <c r="AR310" s="5">
        <f t="shared" si="112"/>
        <v>2.9999999999999996</v>
      </c>
      <c r="AS310" s="5">
        <f t="shared" si="113"/>
        <v>10</v>
      </c>
      <c r="AT310" s="5" t="str">
        <f t="shared" si="114"/>
        <v>Correct</v>
      </c>
      <c r="AU310" s="5" t="s">
        <v>94</v>
      </c>
      <c r="AV310" s="5">
        <v>51</v>
      </c>
      <c r="AW310" s="5" t="s">
        <v>95</v>
      </c>
      <c r="AX310" s="5" t="s">
        <v>204</v>
      </c>
      <c r="AY310" s="5" t="s">
        <v>128</v>
      </c>
      <c r="AZ310" s="5" t="s">
        <v>98</v>
      </c>
      <c r="BA310" s="5" t="s">
        <v>80</v>
      </c>
      <c r="BB310" s="5"/>
      <c r="BC310" s="5" t="s">
        <v>110</v>
      </c>
      <c r="BD310" s="5" t="s">
        <v>135</v>
      </c>
      <c r="BE310" s="5" t="s">
        <v>98</v>
      </c>
      <c r="BF310" s="5" t="s">
        <v>93</v>
      </c>
      <c r="BG310" s="5" t="s">
        <v>98</v>
      </c>
      <c r="BH310" s="54"/>
    </row>
    <row r="311" spans="1:60" x14ac:dyDescent="0.25">
      <c r="A311" s="1">
        <v>310</v>
      </c>
      <c r="B311" t="s">
        <v>50</v>
      </c>
      <c r="D311" t="s">
        <v>52</v>
      </c>
      <c r="G311" t="s">
        <v>54</v>
      </c>
      <c r="H311" t="s">
        <v>55</v>
      </c>
      <c r="I311" t="s">
        <v>56</v>
      </c>
      <c r="L311" t="s">
        <v>59</v>
      </c>
      <c r="N311" t="s">
        <v>26</v>
      </c>
      <c r="U311" s="5">
        <f t="shared" si="92"/>
        <v>7</v>
      </c>
      <c r="V311" s="5">
        <f t="shared" si="93"/>
        <v>0.42857142857142855</v>
      </c>
      <c r="W311" s="16"/>
      <c r="X311" s="5">
        <f t="shared" si="94"/>
        <v>0.42857142857142855</v>
      </c>
      <c r="Y311" s="5">
        <f t="shared" si="95"/>
        <v>0</v>
      </c>
      <c r="Z311" s="5">
        <f t="shared" si="96"/>
        <v>0.42857142857142855</v>
      </c>
      <c r="AA311" s="5">
        <f t="shared" si="97"/>
        <v>0</v>
      </c>
      <c r="AB311" s="5">
        <f t="shared" si="98"/>
        <v>0</v>
      </c>
      <c r="AC311" s="5">
        <f t="shared" si="99"/>
        <v>0.42857142857142855</v>
      </c>
      <c r="AD311" s="5">
        <f t="shared" si="100"/>
        <v>0.42857142857142855</v>
      </c>
      <c r="AE311" s="5">
        <f t="shared" si="101"/>
        <v>0.42857142857142855</v>
      </c>
      <c r="AF311" s="5">
        <f t="shared" si="102"/>
        <v>0</v>
      </c>
      <c r="AG311" s="5">
        <f t="shared" si="103"/>
        <v>0</v>
      </c>
      <c r="AH311" s="5">
        <f t="shared" si="104"/>
        <v>0.42857142857142855</v>
      </c>
      <c r="AI311" s="5">
        <f t="shared" si="105"/>
        <v>0</v>
      </c>
      <c r="AJ311" s="5">
        <f t="shared" si="106"/>
        <v>0.42857142857142855</v>
      </c>
      <c r="AK311" s="5">
        <f t="shared" si="107"/>
        <v>0</v>
      </c>
      <c r="AL311" s="5">
        <f t="shared" si="108"/>
        <v>0</v>
      </c>
      <c r="AM311" s="5">
        <f t="shared" si="109"/>
        <v>0</v>
      </c>
      <c r="AN311" s="5">
        <f t="shared" si="110"/>
        <v>0</v>
      </c>
      <c r="AO311" s="5">
        <f t="shared" si="111"/>
        <v>0</v>
      </c>
      <c r="AR311" s="5">
        <f t="shared" si="112"/>
        <v>2.9999999999999996</v>
      </c>
      <c r="AS311" s="5">
        <f t="shared" si="113"/>
        <v>7</v>
      </c>
      <c r="AT311" s="5" t="str">
        <f t="shared" si="114"/>
        <v>Correct</v>
      </c>
      <c r="AU311" s="53" t="s">
        <v>94</v>
      </c>
      <c r="AV311" s="53">
        <v>47</v>
      </c>
      <c r="AW311" s="53" t="s">
        <v>95</v>
      </c>
      <c r="AX311" s="53" t="s">
        <v>204</v>
      </c>
      <c r="AY311" s="53" t="s">
        <v>107</v>
      </c>
      <c r="AZ311" s="53" t="s">
        <v>98</v>
      </c>
      <c r="BA311" s="53" t="s">
        <v>80</v>
      </c>
      <c r="BB311" s="53"/>
      <c r="BC311" s="53" t="s">
        <v>110</v>
      </c>
      <c r="BD311" s="53" t="s">
        <v>135</v>
      </c>
      <c r="BE311" s="53" t="s">
        <v>98</v>
      </c>
      <c r="BF311" s="53" t="s">
        <v>93</v>
      </c>
      <c r="BG311" s="53"/>
      <c r="BH311" s="55"/>
    </row>
    <row r="312" spans="1:60" x14ac:dyDescent="0.25">
      <c r="A312" s="1">
        <v>311</v>
      </c>
      <c r="I312" t="s">
        <v>56</v>
      </c>
      <c r="U312" s="5">
        <f t="shared" si="92"/>
        <v>1</v>
      </c>
      <c r="V312" s="5">
        <f t="shared" si="93"/>
        <v>3</v>
      </c>
      <c r="W312" s="16"/>
      <c r="X312" s="5">
        <f t="shared" si="94"/>
        <v>0</v>
      </c>
      <c r="Y312" s="5">
        <f t="shared" si="95"/>
        <v>0</v>
      </c>
      <c r="Z312" s="5">
        <f t="shared" si="96"/>
        <v>0</v>
      </c>
      <c r="AA312" s="5">
        <f t="shared" si="97"/>
        <v>0</v>
      </c>
      <c r="AB312" s="5">
        <f t="shared" si="98"/>
        <v>0</v>
      </c>
      <c r="AC312" s="5">
        <f t="shared" si="99"/>
        <v>0</v>
      </c>
      <c r="AD312" s="5">
        <f t="shared" si="100"/>
        <v>0</v>
      </c>
      <c r="AE312" s="5">
        <f t="shared" si="101"/>
        <v>1</v>
      </c>
      <c r="AF312" s="5">
        <f t="shared" si="102"/>
        <v>0</v>
      </c>
      <c r="AG312" s="5">
        <f t="shared" si="103"/>
        <v>0</v>
      </c>
      <c r="AH312" s="5">
        <f t="shared" si="104"/>
        <v>0</v>
      </c>
      <c r="AI312" s="5">
        <f t="shared" si="105"/>
        <v>0</v>
      </c>
      <c r="AJ312" s="5">
        <f t="shared" si="106"/>
        <v>0</v>
      </c>
      <c r="AK312" s="5">
        <f t="shared" si="107"/>
        <v>0</v>
      </c>
      <c r="AL312" s="5">
        <f t="shared" si="108"/>
        <v>0</v>
      </c>
      <c r="AM312" s="5">
        <f t="shared" si="109"/>
        <v>0</v>
      </c>
      <c r="AN312" s="5">
        <f t="shared" si="110"/>
        <v>0</v>
      </c>
      <c r="AO312" s="5">
        <f t="shared" si="111"/>
        <v>0</v>
      </c>
      <c r="AR312" s="5">
        <f t="shared" si="112"/>
        <v>1</v>
      </c>
      <c r="AS312" s="5">
        <f t="shared" si="113"/>
        <v>1</v>
      </c>
      <c r="AT312" s="5" t="str">
        <f t="shared" si="114"/>
        <v>Correct</v>
      </c>
      <c r="AU312" s="5" t="s">
        <v>94</v>
      </c>
      <c r="AV312" s="5">
        <v>68</v>
      </c>
      <c r="AW312" s="5" t="s">
        <v>95</v>
      </c>
      <c r="AX312" s="5" t="s">
        <v>158</v>
      </c>
      <c r="AY312" s="5" t="s">
        <v>107</v>
      </c>
      <c r="AZ312" s="5" t="s">
        <v>98</v>
      </c>
      <c r="BA312" s="5" t="s">
        <v>365</v>
      </c>
      <c r="BB312" s="5" t="s">
        <v>108</v>
      </c>
      <c r="BC312" s="5" t="s">
        <v>103</v>
      </c>
      <c r="BD312" s="5" t="s">
        <v>104</v>
      </c>
      <c r="BE312" s="5" t="s">
        <v>102</v>
      </c>
      <c r="BF312" s="5" t="s">
        <v>91</v>
      </c>
      <c r="BG312" s="5" t="s">
        <v>102</v>
      </c>
      <c r="BH312" s="54"/>
    </row>
    <row r="313" spans="1:60" x14ac:dyDescent="0.25">
      <c r="A313" s="1">
        <v>312</v>
      </c>
      <c r="D313" t="s">
        <v>52</v>
      </c>
      <c r="U313" s="5">
        <f t="shared" si="92"/>
        <v>1</v>
      </c>
      <c r="V313" s="5">
        <f t="shared" si="93"/>
        <v>3</v>
      </c>
      <c r="W313" s="16"/>
      <c r="X313" s="5">
        <f t="shared" si="94"/>
        <v>0</v>
      </c>
      <c r="Y313" s="5">
        <f t="shared" si="95"/>
        <v>0</v>
      </c>
      <c r="Z313" s="5">
        <f t="shared" si="96"/>
        <v>1</v>
      </c>
      <c r="AA313" s="5">
        <f t="shared" si="97"/>
        <v>0</v>
      </c>
      <c r="AB313" s="5">
        <f t="shared" si="98"/>
        <v>0</v>
      </c>
      <c r="AC313" s="5">
        <f t="shared" si="99"/>
        <v>0</v>
      </c>
      <c r="AD313" s="5">
        <f t="shared" si="100"/>
        <v>0</v>
      </c>
      <c r="AE313" s="5">
        <f t="shared" si="101"/>
        <v>0</v>
      </c>
      <c r="AF313" s="5">
        <f t="shared" si="102"/>
        <v>0</v>
      </c>
      <c r="AG313" s="5">
        <f t="shared" si="103"/>
        <v>0</v>
      </c>
      <c r="AH313" s="5">
        <f t="shared" si="104"/>
        <v>0</v>
      </c>
      <c r="AI313" s="5">
        <f t="shared" si="105"/>
        <v>0</v>
      </c>
      <c r="AJ313" s="5">
        <f t="shared" si="106"/>
        <v>0</v>
      </c>
      <c r="AK313" s="5">
        <f t="shared" si="107"/>
        <v>0</v>
      </c>
      <c r="AL313" s="5">
        <f t="shared" si="108"/>
        <v>0</v>
      </c>
      <c r="AM313" s="5">
        <f t="shared" si="109"/>
        <v>0</v>
      </c>
      <c r="AN313" s="5">
        <f t="shared" si="110"/>
        <v>0</v>
      </c>
      <c r="AO313" s="5">
        <f t="shared" si="111"/>
        <v>0</v>
      </c>
      <c r="AR313" s="5">
        <f t="shared" si="112"/>
        <v>1</v>
      </c>
      <c r="AS313" s="5">
        <f t="shared" si="113"/>
        <v>1</v>
      </c>
      <c r="AT313" s="5" t="str">
        <f t="shared" si="114"/>
        <v>Correct</v>
      </c>
      <c r="AU313" s="53" t="s">
        <v>94</v>
      </c>
      <c r="AV313" s="53">
        <v>56</v>
      </c>
      <c r="AW313" s="53" t="s">
        <v>95</v>
      </c>
      <c r="AX313" s="53" t="s">
        <v>204</v>
      </c>
      <c r="AY313" s="53" t="s">
        <v>107</v>
      </c>
      <c r="AZ313" s="53" t="s">
        <v>98</v>
      </c>
      <c r="BA313" s="53" t="s">
        <v>80</v>
      </c>
      <c r="BB313" s="53" t="s">
        <v>109</v>
      </c>
      <c r="BC313" s="53"/>
      <c r="BD313" s="53" t="s">
        <v>101</v>
      </c>
      <c r="BE313" s="53" t="s">
        <v>102</v>
      </c>
      <c r="BF313" s="53" t="s">
        <v>90</v>
      </c>
      <c r="BG313" s="53" t="s">
        <v>98</v>
      </c>
      <c r="BH313" s="55"/>
    </row>
    <row r="314" spans="1:60" x14ac:dyDescent="0.25">
      <c r="A314" s="1">
        <v>313</v>
      </c>
      <c r="U314" s="5">
        <f t="shared" si="92"/>
        <v>0</v>
      </c>
      <c r="V314" s="5" t="e">
        <f t="shared" si="93"/>
        <v>#DIV/0!</v>
      </c>
      <c r="W314" s="16"/>
      <c r="X314" s="5">
        <f t="shared" si="94"/>
        <v>0</v>
      </c>
      <c r="Y314" s="5">
        <f t="shared" si="95"/>
        <v>0</v>
      </c>
      <c r="Z314" s="5">
        <f t="shared" si="96"/>
        <v>0</v>
      </c>
      <c r="AA314" s="5">
        <f t="shared" si="97"/>
        <v>0</v>
      </c>
      <c r="AB314" s="5">
        <f t="shared" si="98"/>
        <v>0</v>
      </c>
      <c r="AC314" s="5">
        <f t="shared" si="99"/>
        <v>0</v>
      </c>
      <c r="AD314" s="5">
        <f t="shared" si="100"/>
        <v>0</v>
      </c>
      <c r="AE314" s="5">
        <f t="shared" si="101"/>
        <v>0</v>
      </c>
      <c r="AF314" s="5">
        <f t="shared" si="102"/>
        <v>0</v>
      </c>
      <c r="AG314" s="5">
        <f t="shared" si="103"/>
        <v>0</v>
      </c>
      <c r="AH314" s="5">
        <f t="shared" si="104"/>
        <v>0</v>
      </c>
      <c r="AI314" s="5">
        <f t="shared" si="105"/>
        <v>0</v>
      </c>
      <c r="AJ314" s="5">
        <f t="shared" si="106"/>
        <v>0</v>
      </c>
      <c r="AK314" s="5">
        <f t="shared" si="107"/>
        <v>0</v>
      </c>
      <c r="AL314" s="5">
        <f t="shared" si="108"/>
        <v>0</v>
      </c>
      <c r="AM314" s="5">
        <f t="shared" si="109"/>
        <v>0</v>
      </c>
      <c r="AN314" s="5">
        <f t="shared" si="110"/>
        <v>0</v>
      </c>
      <c r="AO314" s="5">
        <f t="shared" si="111"/>
        <v>0</v>
      </c>
      <c r="AR314" s="5">
        <f t="shared" si="112"/>
        <v>0</v>
      </c>
      <c r="AS314" s="5">
        <f t="shared" si="113"/>
        <v>0</v>
      </c>
      <c r="AT314" s="5" t="str">
        <f t="shared" si="114"/>
        <v>Correct</v>
      </c>
      <c r="AU314" s="5" t="s">
        <v>94</v>
      </c>
      <c r="AV314" s="5">
        <v>64</v>
      </c>
      <c r="AW314" s="5" t="s">
        <v>95</v>
      </c>
      <c r="AX314" s="5" t="s">
        <v>209</v>
      </c>
      <c r="AY314" s="5" t="s">
        <v>107</v>
      </c>
      <c r="AZ314" s="5"/>
      <c r="BA314" s="5" t="s">
        <v>80</v>
      </c>
      <c r="BB314" s="5" t="s">
        <v>126</v>
      </c>
      <c r="BC314" s="5" t="s">
        <v>100</v>
      </c>
      <c r="BD314" s="5" t="s">
        <v>101</v>
      </c>
      <c r="BE314" s="5" t="s">
        <v>102</v>
      </c>
      <c r="BF314" s="5" t="s">
        <v>92</v>
      </c>
      <c r="BG314" s="5" t="s">
        <v>102</v>
      </c>
      <c r="BH314" s="54"/>
    </row>
    <row r="315" spans="1:60" x14ac:dyDescent="0.25">
      <c r="A315" s="1">
        <v>314</v>
      </c>
      <c r="K315" t="s">
        <v>58</v>
      </c>
      <c r="L315" t="s">
        <v>59</v>
      </c>
      <c r="Q315" t="s">
        <v>62</v>
      </c>
      <c r="U315" s="5">
        <f t="shared" si="92"/>
        <v>3</v>
      </c>
      <c r="V315" s="5">
        <f t="shared" si="93"/>
        <v>1</v>
      </c>
      <c r="W315" s="16"/>
      <c r="X315" s="5">
        <f t="shared" si="94"/>
        <v>0</v>
      </c>
      <c r="Y315" s="5">
        <f t="shared" si="95"/>
        <v>0</v>
      </c>
      <c r="Z315" s="5">
        <f t="shared" si="96"/>
        <v>0</v>
      </c>
      <c r="AA315" s="5">
        <f t="shared" si="97"/>
        <v>0</v>
      </c>
      <c r="AB315" s="5">
        <f t="shared" si="98"/>
        <v>0</v>
      </c>
      <c r="AC315" s="5">
        <f t="shared" si="99"/>
        <v>0</v>
      </c>
      <c r="AD315" s="5">
        <f t="shared" si="100"/>
        <v>0</v>
      </c>
      <c r="AE315" s="5">
        <f t="shared" si="101"/>
        <v>0</v>
      </c>
      <c r="AF315" s="5">
        <f t="shared" si="102"/>
        <v>0</v>
      </c>
      <c r="AG315" s="5">
        <f t="shared" si="103"/>
        <v>1</v>
      </c>
      <c r="AH315" s="5">
        <f t="shared" si="104"/>
        <v>1</v>
      </c>
      <c r="AI315" s="5">
        <f t="shared" si="105"/>
        <v>0</v>
      </c>
      <c r="AJ315" s="5">
        <f t="shared" si="106"/>
        <v>0</v>
      </c>
      <c r="AK315" s="5">
        <f t="shared" si="107"/>
        <v>0</v>
      </c>
      <c r="AL315" s="5">
        <f t="shared" si="108"/>
        <v>0</v>
      </c>
      <c r="AM315" s="5">
        <f t="shared" si="109"/>
        <v>1</v>
      </c>
      <c r="AN315" s="5">
        <f t="shared" si="110"/>
        <v>0</v>
      </c>
      <c r="AO315" s="5">
        <f t="shared" si="111"/>
        <v>0</v>
      </c>
      <c r="AR315" s="5">
        <f t="shared" si="112"/>
        <v>3</v>
      </c>
      <c r="AS315" s="5">
        <f t="shared" si="113"/>
        <v>3</v>
      </c>
      <c r="AT315" s="5" t="str">
        <f t="shared" si="114"/>
        <v>Correct</v>
      </c>
      <c r="AU315" s="53" t="s">
        <v>94</v>
      </c>
      <c r="AV315" s="53">
        <v>79</v>
      </c>
      <c r="AW315" s="53" t="s">
        <v>95</v>
      </c>
      <c r="AX315" s="53" t="s">
        <v>204</v>
      </c>
      <c r="AY315" s="53" t="s">
        <v>107</v>
      </c>
      <c r="AZ315" s="53" t="s">
        <v>98</v>
      </c>
      <c r="BA315" s="53" t="s">
        <v>80</v>
      </c>
      <c r="BB315" s="53"/>
      <c r="BC315" s="53" t="s">
        <v>103</v>
      </c>
      <c r="BD315" s="53" t="s">
        <v>104</v>
      </c>
      <c r="BE315" s="53" t="s">
        <v>102</v>
      </c>
      <c r="BF315" s="53" t="s">
        <v>91</v>
      </c>
      <c r="BG315" s="53" t="s">
        <v>102</v>
      </c>
      <c r="BH315" s="55"/>
    </row>
    <row r="316" spans="1:60" x14ac:dyDescent="0.25">
      <c r="A316" s="1">
        <v>315</v>
      </c>
      <c r="U316" s="5">
        <f t="shared" si="92"/>
        <v>0</v>
      </c>
      <c r="V316" s="5" t="e">
        <f t="shared" si="93"/>
        <v>#DIV/0!</v>
      </c>
      <c r="W316" s="16"/>
      <c r="X316" s="5">
        <f t="shared" si="94"/>
        <v>0</v>
      </c>
      <c r="Y316" s="5">
        <f t="shared" si="95"/>
        <v>0</v>
      </c>
      <c r="Z316" s="5">
        <f t="shared" si="96"/>
        <v>0</v>
      </c>
      <c r="AA316" s="5">
        <f t="shared" si="97"/>
        <v>0</v>
      </c>
      <c r="AB316" s="5">
        <f t="shared" si="98"/>
        <v>0</v>
      </c>
      <c r="AC316" s="5">
        <f t="shared" si="99"/>
        <v>0</v>
      </c>
      <c r="AD316" s="5">
        <f t="shared" si="100"/>
        <v>0</v>
      </c>
      <c r="AE316" s="5">
        <f t="shared" si="101"/>
        <v>0</v>
      </c>
      <c r="AF316" s="5">
        <f t="shared" si="102"/>
        <v>0</v>
      </c>
      <c r="AG316" s="5">
        <f t="shared" si="103"/>
        <v>0</v>
      </c>
      <c r="AH316" s="5">
        <f t="shared" si="104"/>
        <v>0</v>
      </c>
      <c r="AI316" s="5">
        <f t="shared" si="105"/>
        <v>0</v>
      </c>
      <c r="AJ316" s="5">
        <f t="shared" si="106"/>
        <v>0</v>
      </c>
      <c r="AK316" s="5">
        <f t="shared" si="107"/>
        <v>0</v>
      </c>
      <c r="AL316" s="5">
        <f t="shared" si="108"/>
        <v>0</v>
      </c>
      <c r="AM316" s="5">
        <f t="shared" si="109"/>
        <v>0</v>
      </c>
      <c r="AN316" s="5">
        <f t="shared" si="110"/>
        <v>0</v>
      </c>
      <c r="AO316" s="5">
        <f t="shared" si="111"/>
        <v>0</v>
      </c>
      <c r="AR316" s="5">
        <f t="shared" si="112"/>
        <v>0</v>
      </c>
      <c r="AS316" s="5">
        <f t="shared" si="113"/>
        <v>0</v>
      </c>
      <c r="AT316" s="5" t="str">
        <f t="shared" si="114"/>
        <v>Correct</v>
      </c>
      <c r="AU316" s="5" t="s">
        <v>105</v>
      </c>
      <c r="AV316" s="5">
        <v>91</v>
      </c>
      <c r="AW316" s="5" t="s">
        <v>95</v>
      </c>
      <c r="AX316" s="5" t="s">
        <v>141</v>
      </c>
      <c r="AY316" s="5" t="s">
        <v>107</v>
      </c>
      <c r="AZ316" s="5" t="s">
        <v>98</v>
      </c>
      <c r="BA316" s="5" t="s">
        <v>80</v>
      </c>
      <c r="BB316" s="5" t="s">
        <v>112</v>
      </c>
      <c r="BC316" s="5" t="s">
        <v>110</v>
      </c>
      <c r="BD316" s="5" t="s">
        <v>104</v>
      </c>
      <c r="BE316" s="5" t="s">
        <v>102</v>
      </c>
      <c r="BF316" s="5"/>
      <c r="BG316" s="5" t="s">
        <v>102</v>
      </c>
      <c r="BH316" s="54"/>
    </row>
    <row r="317" spans="1:60" x14ac:dyDescent="0.25">
      <c r="A317" s="1">
        <v>316</v>
      </c>
      <c r="B317" t="s">
        <v>50</v>
      </c>
      <c r="C317" t="s">
        <v>51</v>
      </c>
      <c r="D317" t="s">
        <v>52</v>
      </c>
      <c r="E317" t="s">
        <v>20</v>
      </c>
      <c r="F317" t="s">
        <v>53</v>
      </c>
      <c r="G317" t="s">
        <v>54</v>
      </c>
      <c r="H317" t="s">
        <v>55</v>
      </c>
      <c r="I317" t="s">
        <v>56</v>
      </c>
      <c r="J317" t="s">
        <v>57</v>
      </c>
      <c r="K317" t="s">
        <v>58</v>
      </c>
      <c r="L317" t="s">
        <v>59</v>
      </c>
      <c r="M317" t="s">
        <v>60</v>
      </c>
      <c r="N317" t="s">
        <v>26</v>
      </c>
      <c r="O317" t="s">
        <v>23</v>
      </c>
      <c r="P317" t="s">
        <v>61</v>
      </c>
      <c r="Q317" t="s">
        <v>62</v>
      </c>
      <c r="R317" t="s">
        <v>63</v>
      </c>
      <c r="S317" t="s">
        <v>64</v>
      </c>
      <c r="U317" s="5">
        <f t="shared" si="92"/>
        <v>18</v>
      </c>
      <c r="V317" s="5">
        <f t="shared" si="93"/>
        <v>0.16666666666666666</v>
      </c>
      <c r="W317" s="16"/>
      <c r="X317" s="5">
        <f t="shared" si="94"/>
        <v>0.16666666666666666</v>
      </c>
      <c r="Y317" s="5">
        <f t="shared" si="95"/>
        <v>0.16666666666666666</v>
      </c>
      <c r="Z317" s="5">
        <f t="shared" si="96"/>
        <v>0.16666666666666666</v>
      </c>
      <c r="AA317" s="5">
        <f t="shared" si="97"/>
        <v>0.16666666666666666</v>
      </c>
      <c r="AB317" s="5">
        <f t="shared" si="98"/>
        <v>0.16666666666666666</v>
      </c>
      <c r="AC317" s="5">
        <f t="shared" si="99"/>
        <v>0.16666666666666666</v>
      </c>
      <c r="AD317" s="5">
        <f t="shared" si="100"/>
        <v>0.16666666666666666</v>
      </c>
      <c r="AE317" s="5">
        <f t="shared" si="101"/>
        <v>0.16666666666666666</v>
      </c>
      <c r="AF317" s="5">
        <f t="shared" si="102"/>
        <v>0.16666666666666666</v>
      </c>
      <c r="AG317" s="5">
        <f t="shared" si="103"/>
        <v>0.16666666666666666</v>
      </c>
      <c r="AH317" s="5">
        <f t="shared" si="104"/>
        <v>0.16666666666666666</v>
      </c>
      <c r="AI317" s="5">
        <f t="shared" si="105"/>
        <v>0.16666666666666666</v>
      </c>
      <c r="AJ317" s="5">
        <f t="shared" si="106"/>
        <v>0.16666666666666666</v>
      </c>
      <c r="AK317" s="5">
        <f t="shared" si="107"/>
        <v>0.16666666666666666</v>
      </c>
      <c r="AL317" s="5">
        <f t="shared" si="108"/>
        <v>0.16666666666666666</v>
      </c>
      <c r="AM317" s="5">
        <f t="shared" si="109"/>
        <v>0.16666666666666666</v>
      </c>
      <c r="AN317" s="5">
        <f t="shared" si="110"/>
        <v>0.16666666666666666</v>
      </c>
      <c r="AO317" s="5">
        <f t="shared" si="111"/>
        <v>0.16666666666666666</v>
      </c>
      <c r="AR317" s="5">
        <f t="shared" si="112"/>
        <v>2.9999999999999991</v>
      </c>
      <c r="AS317" s="5">
        <f t="shared" si="113"/>
        <v>18</v>
      </c>
      <c r="AT317" s="5" t="str">
        <f t="shared" si="114"/>
        <v>Correct</v>
      </c>
      <c r="AU317" s="53" t="s">
        <v>105</v>
      </c>
      <c r="AV317" s="53">
        <v>63</v>
      </c>
      <c r="AW317" s="53" t="s">
        <v>95</v>
      </c>
      <c r="AX317" s="53" t="s">
        <v>141</v>
      </c>
      <c r="AY317" s="53" t="s">
        <v>107</v>
      </c>
      <c r="AZ317" s="53" t="s">
        <v>98</v>
      </c>
      <c r="BA317" s="53" t="s">
        <v>80</v>
      </c>
      <c r="BB317" s="53" t="s">
        <v>109</v>
      </c>
      <c r="BC317" s="53"/>
      <c r="BD317" s="53" t="s">
        <v>104</v>
      </c>
      <c r="BE317" s="53" t="s">
        <v>102</v>
      </c>
      <c r="BF317" s="53"/>
      <c r="BG317" s="53"/>
      <c r="BH317" s="55"/>
    </row>
    <row r="318" spans="1:60" x14ac:dyDescent="0.25">
      <c r="A318" s="1">
        <v>317</v>
      </c>
      <c r="B318" t="s">
        <v>50</v>
      </c>
      <c r="E318" t="s">
        <v>20</v>
      </c>
      <c r="G318" t="s">
        <v>54</v>
      </c>
      <c r="H318" t="s">
        <v>55</v>
      </c>
      <c r="I318" t="s">
        <v>56</v>
      </c>
      <c r="N318" t="s">
        <v>26</v>
      </c>
      <c r="U318" s="5">
        <f t="shared" si="92"/>
        <v>6</v>
      </c>
      <c r="V318" s="5">
        <f t="shared" si="93"/>
        <v>0.5</v>
      </c>
      <c r="W318" s="16"/>
      <c r="X318" s="5">
        <f t="shared" si="94"/>
        <v>0.5</v>
      </c>
      <c r="Y318" s="5">
        <f t="shared" si="95"/>
        <v>0</v>
      </c>
      <c r="Z318" s="5">
        <f t="shared" si="96"/>
        <v>0</v>
      </c>
      <c r="AA318" s="5">
        <f t="shared" si="97"/>
        <v>0.5</v>
      </c>
      <c r="AB318" s="5">
        <f t="shared" si="98"/>
        <v>0</v>
      </c>
      <c r="AC318" s="5">
        <f t="shared" si="99"/>
        <v>0.5</v>
      </c>
      <c r="AD318" s="5">
        <f t="shared" si="100"/>
        <v>0.5</v>
      </c>
      <c r="AE318" s="5">
        <f t="shared" si="101"/>
        <v>0.5</v>
      </c>
      <c r="AF318" s="5">
        <f t="shared" si="102"/>
        <v>0</v>
      </c>
      <c r="AG318" s="5">
        <f t="shared" si="103"/>
        <v>0</v>
      </c>
      <c r="AH318" s="5">
        <f t="shared" si="104"/>
        <v>0</v>
      </c>
      <c r="AI318" s="5">
        <f t="shared" si="105"/>
        <v>0</v>
      </c>
      <c r="AJ318" s="5">
        <f t="shared" si="106"/>
        <v>0.5</v>
      </c>
      <c r="AK318" s="5">
        <f t="shared" si="107"/>
        <v>0</v>
      </c>
      <c r="AL318" s="5">
        <f t="shared" si="108"/>
        <v>0</v>
      </c>
      <c r="AM318" s="5">
        <f t="shared" si="109"/>
        <v>0</v>
      </c>
      <c r="AN318" s="5">
        <f t="shared" si="110"/>
        <v>0</v>
      </c>
      <c r="AO318" s="5">
        <f t="shared" si="111"/>
        <v>0</v>
      </c>
      <c r="AR318" s="5">
        <f t="shared" si="112"/>
        <v>3</v>
      </c>
      <c r="AS318" s="5">
        <f t="shared" si="113"/>
        <v>6</v>
      </c>
      <c r="AT318" s="5" t="str">
        <f t="shared" si="114"/>
        <v>Correct</v>
      </c>
      <c r="AU318" s="5" t="s">
        <v>94</v>
      </c>
      <c r="AV318" s="5">
        <v>44</v>
      </c>
      <c r="AW318" s="5" t="s">
        <v>95</v>
      </c>
      <c r="AX318" s="5" t="s">
        <v>201</v>
      </c>
      <c r="AY318" s="5" t="s">
        <v>210</v>
      </c>
      <c r="AZ318" s="5" t="s">
        <v>98</v>
      </c>
      <c r="BA318" s="5" t="s">
        <v>80</v>
      </c>
      <c r="BB318" s="5" t="s">
        <v>109</v>
      </c>
      <c r="BC318" s="5" t="s">
        <v>103</v>
      </c>
      <c r="BD318" s="5" t="s">
        <v>101</v>
      </c>
      <c r="BE318" s="5" t="s">
        <v>102</v>
      </c>
      <c r="BF318" s="5" t="s">
        <v>90</v>
      </c>
      <c r="BG318" s="5" t="s">
        <v>102</v>
      </c>
      <c r="BH318" s="54"/>
    </row>
    <row r="319" spans="1:60" x14ac:dyDescent="0.25">
      <c r="A319" s="1">
        <v>318</v>
      </c>
      <c r="D319" t="s">
        <v>52</v>
      </c>
      <c r="J319" t="s">
        <v>57</v>
      </c>
      <c r="Q319" t="s">
        <v>62</v>
      </c>
      <c r="U319" s="5">
        <f t="shared" si="92"/>
        <v>3</v>
      </c>
      <c r="V319" s="5">
        <f t="shared" si="93"/>
        <v>1</v>
      </c>
      <c r="W319" s="16"/>
      <c r="X319" s="5">
        <f t="shared" si="94"/>
        <v>0</v>
      </c>
      <c r="Y319" s="5">
        <f t="shared" si="95"/>
        <v>0</v>
      </c>
      <c r="Z319" s="5">
        <f t="shared" si="96"/>
        <v>1</v>
      </c>
      <c r="AA319" s="5">
        <f t="shared" si="97"/>
        <v>0</v>
      </c>
      <c r="AB319" s="5">
        <f t="shared" si="98"/>
        <v>0</v>
      </c>
      <c r="AC319" s="5">
        <f t="shared" si="99"/>
        <v>0</v>
      </c>
      <c r="AD319" s="5">
        <f t="shared" si="100"/>
        <v>0</v>
      </c>
      <c r="AE319" s="5">
        <f t="shared" si="101"/>
        <v>0</v>
      </c>
      <c r="AF319" s="5">
        <f t="shared" si="102"/>
        <v>1</v>
      </c>
      <c r="AG319" s="5">
        <f t="shared" si="103"/>
        <v>0</v>
      </c>
      <c r="AH319" s="5">
        <f t="shared" si="104"/>
        <v>0</v>
      </c>
      <c r="AI319" s="5">
        <f t="shared" si="105"/>
        <v>0</v>
      </c>
      <c r="AJ319" s="5">
        <f t="shared" si="106"/>
        <v>0</v>
      </c>
      <c r="AK319" s="5">
        <f t="shared" si="107"/>
        <v>0</v>
      </c>
      <c r="AL319" s="5">
        <f t="shared" si="108"/>
        <v>0</v>
      </c>
      <c r="AM319" s="5">
        <f t="shared" si="109"/>
        <v>1</v>
      </c>
      <c r="AN319" s="5">
        <f t="shared" si="110"/>
        <v>0</v>
      </c>
      <c r="AO319" s="5">
        <f t="shared" si="111"/>
        <v>0</v>
      </c>
      <c r="AR319" s="5">
        <f t="shared" si="112"/>
        <v>3</v>
      </c>
      <c r="AS319" s="5">
        <f t="shared" si="113"/>
        <v>3</v>
      </c>
      <c r="AT319" s="5" t="str">
        <f t="shared" si="114"/>
        <v>Correct</v>
      </c>
      <c r="AU319" s="53" t="s">
        <v>89</v>
      </c>
      <c r="AV319" s="53">
        <v>71</v>
      </c>
      <c r="AW319" s="53" t="s">
        <v>95</v>
      </c>
      <c r="AX319" s="53" t="s">
        <v>139</v>
      </c>
      <c r="AY319" s="53" t="s">
        <v>134</v>
      </c>
      <c r="AZ319" s="53"/>
      <c r="BA319" s="53" t="s">
        <v>80</v>
      </c>
      <c r="BB319" s="53" t="s">
        <v>112</v>
      </c>
      <c r="BC319" s="53" t="s">
        <v>110</v>
      </c>
      <c r="BD319" s="53" t="s">
        <v>104</v>
      </c>
      <c r="BE319" s="53" t="s">
        <v>102</v>
      </c>
      <c r="BF319" s="53" t="s">
        <v>373</v>
      </c>
      <c r="BG319" s="53" t="s">
        <v>102</v>
      </c>
      <c r="BH319" s="55"/>
    </row>
    <row r="320" spans="1:60" x14ac:dyDescent="0.25">
      <c r="A320" s="1">
        <v>319</v>
      </c>
      <c r="C320" t="s">
        <v>51</v>
      </c>
      <c r="E320" t="s">
        <v>20</v>
      </c>
      <c r="L320" t="s">
        <v>59</v>
      </c>
      <c r="P320" t="s">
        <v>61</v>
      </c>
      <c r="U320" s="5">
        <f t="shared" si="92"/>
        <v>4</v>
      </c>
      <c r="V320" s="5">
        <f t="shared" si="93"/>
        <v>0.75</v>
      </c>
      <c r="W320" s="16"/>
      <c r="X320" s="5">
        <f t="shared" si="94"/>
        <v>0</v>
      </c>
      <c r="Y320" s="5">
        <f t="shared" si="95"/>
        <v>0.75</v>
      </c>
      <c r="Z320" s="5">
        <f t="shared" si="96"/>
        <v>0</v>
      </c>
      <c r="AA320" s="5">
        <f t="shared" si="97"/>
        <v>0.75</v>
      </c>
      <c r="AB320" s="5">
        <f t="shared" si="98"/>
        <v>0</v>
      </c>
      <c r="AC320" s="5">
        <f t="shared" si="99"/>
        <v>0</v>
      </c>
      <c r="AD320" s="5">
        <f t="shared" si="100"/>
        <v>0</v>
      </c>
      <c r="AE320" s="5">
        <f t="shared" si="101"/>
        <v>0</v>
      </c>
      <c r="AF320" s="5">
        <f t="shared" si="102"/>
        <v>0</v>
      </c>
      <c r="AG320" s="5">
        <f t="shared" si="103"/>
        <v>0</v>
      </c>
      <c r="AH320" s="5">
        <f t="shared" si="104"/>
        <v>0.75</v>
      </c>
      <c r="AI320" s="5">
        <f t="shared" si="105"/>
        <v>0</v>
      </c>
      <c r="AJ320" s="5">
        <f t="shared" si="106"/>
        <v>0</v>
      </c>
      <c r="AK320" s="5">
        <f t="shared" si="107"/>
        <v>0</v>
      </c>
      <c r="AL320" s="5">
        <f t="shared" si="108"/>
        <v>0.75</v>
      </c>
      <c r="AM320" s="5">
        <f t="shared" si="109"/>
        <v>0</v>
      </c>
      <c r="AN320" s="5">
        <f t="shared" si="110"/>
        <v>0</v>
      </c>
      <c r="AO320" s="5">
        <f t="shared" si="111"/>
        <v>0</v>
      </c>
      <c r="AR320" s="5">
        <f t="shared" si="112"/>
        <v>3</v>
      </c>
      <c r="AS320" s="5">
        <f t="shared" si="113"/>
        <v>4</v>
      </c>
      <c r="AT320" s="5" t="str">
        <f t="shared" si="114"/>
        <v>Correct</v>
      </c>
      <c r="AU320" s="5" t="s">
        <v>94</v>
      </c>
      <c r="AV320" s="5">
        <v>58</v>
      </c>
      <c r="AW320" s="5" t="s">
        <v>95</v>
      </c>
      <c r="AX320" s="5" t="s">
        <v>195</v>
      </c>
      <c r="AY320" s="5" t="s">
        <v>107</v>
      </c>
      <c r="AZ320" s="5" t="s">
        <v>98</v>
      </c>
      <c r="BA320" s="5"/>
      <c r="BB320" s="5" t="s">
        <v>109</v>
      </c>
      <c r="BC320" s="5" t="s">
        <v>110</v>
      </c>
      <c r="BD320" s="5"/>
      <c r="BE320" s="5" t="s">
        <v>98</v>
      </c>
      <c r="BF320" s="5" t="s">
        <v>93</v>
      </c>
      <c r="BG320" s="5" t="s">
        <v>98</v>
      </c>
      <c r="BH320" s="54"/>
    </row>
    <row r="321" spans="1:60" x14ac:dyDescent="0.25">
      <c r="A321" s="1">
        <v>320</v>
      </c>
      <c r="B321" t="s">
        <v>50</v>
      </c>
      <c r="E321" t="s">
        <v>20</v>
      </c>
      <c r="H321" t="s">
        <v>55</v>
      </c>
      <c r="U321" s="5">
        <f t="shared" si="92"/>
        <v>3</v>
      </c>
      <c r="V321" s="5">
        <f t="shared" si="93"/>
        <v>1</v>
      </c>
      <c r="W321" s="16"/>
      <c r="X321" s="5">
        <f t="shared" si="94"/>
        <v>1</v>
      </c>
      <c r="Y321" s="5">
        <f t="shared" si="95"/>
        <v>0</v>
      </c>
      <c r="Z321" s="5">
        <f t="shared" si="96"/>
        <v>0</v>
      </c>
      <c r="AA321" s="5">
        <f t="shared" si="97"/>
        <v>1</v>
      </c>
      <c r="AB321" s="5">
        <f t="shared" si="98"/>
        <v>0</v>
      </c>
      <c r="AC321" s="5">
        <f t="shared" si="99"/>
        <v>0</v>
      </c>
      <c r="AD321" s="5">
        <f t="shared" si="100"/>
        <v>1</v>
      </c>
      <c r="AE321" s="5">
        <f t="shared" si="101"/>
        <v>0</v>
      </c>
      <c r="AF321" s="5">
        <f t="shared" si="102"/>
        <v>0</v>
      </c>
      <c r="AG321" s="5">
        <f t="shared" si="103"/>
        <v>0</v>
      </c>
      <c r="AH321" s="5">
        <f t="shared" si="104"/>
        <v>0</v>
      </c>
      <c r="AI321" s="5">
        <f t="shared" si="105"/>
        <v>0</v>
      </c>
      <c r="AJ321" s="5">
        <f t="shared" si="106"/>
        <v>0</v>
      </c>
      <c r="AK321" s="5">
        <f t="shared" si="107"/>
        <v>0</v>
      </c>
      <c r="AL321" s="5">
        <f t="shared" si="108"/>
        <v>0</v>
      </c>
      <c r="AM321" s="5">
        <f t="shared" si="109"/>
        <v>0</v>
      </c>
      <c r="AN321" s="5">
        <f t="shared" si="110"/>
        <v>0</v>
      </c>
      <c r="AO321" s="5">
        <f t="shared" si="111"/>
        <v>0</v>
      </c>
      <c r="AR321" s="5">
        <f t="shared" si="112"/>
        <v>3</v>
      </c>
      <c r="AS321" s="5">
        <f t="shared" si="113"/>
        <v>3</v>
      </c>
      <c r="AT321" s="5" t="str">
        <f t="shared" si="114"/>
        <v>Correct</v>
      </c>
      <c r="AU321" s="53" t="s">
        <v>105</v>
      </c>
      <c r="AV321" s="53">
        <v>81</v>
      </c>
      <c r="AW321" s="53" t="s">
        <v>95</v>
      </c>
      <c r="AX321" s="53" t="s">
        <v>163</v>
      </c>
      <c r="AY321" s="53" t="s">
        <v>107</v>
      </c>
      <c r="AZ321" s="53"/>
      <c r="BA321" s="53" t="s">
        <v>80</v>
      </c>
      <c r="BB321" s="53"/>
      <c r="BC321" s="53" t="s">
        <v>120</v>
      </c>
      <c r="BD321" s="53" t="s">
        <v>104</v>
      </c>
      <c r="BE321" s="53" t="s">
        <v>102</v>
      </c>
      <c r="BF321" s="53" t="s">
        <v>373</v>
      </c>
      <c r="BG321" s="53" t="s">
        <v>98</v>
      </c>
      <c r="BH321" s="55"/>
    </row>
    <row r="322" spans="1:60" x14ac:dyDescent="0.25">
      <c r="A322" s="1">
        <v>321</v>
      </c>
      <c r="U322" s="5">
        <f t="shared" ref="U322:U385" si="115">COUNTA(B322:T322)</f>
        <v>0</v>
      </c>
      <c r="V322" s="5" t="e">
        <f t="shared" ref="V322:V385" si="116">3/U322</f>
        <v>#DIV/0!</v>
      </c>
      <c r="W322" s="16"/>
      <c r="X322" s="5">
        <f t="shared" ref="X322:X385" si="117">IF($U322&lt;3,IF($B322=$B$1,1,0),IF($B322=$B$1,$V322,0))</f>
        <v>0</v>
      </c>
      <c r="Y322" s="5">
        <f t="shared" ref="Y322:Y385" si="118">IF($U322&lt;3,IF($C322=$C$1,1,0),IF($C322=$C$1,$V322,0))</f>
        <v>0</v>
      </c>
      <c r="Z322" s="5">
        <f t="shared" ref="Z322:Z385" si="119">IF($U322&lt;3,IF($D322=$D$1,1,0),IF($D322=$D$1,$V322,0))</f>
        <v>0</v>
      </c>
      <c r="AA322" s="5">
        <f t="shared" ref="AA322:AA385" si="120">IF($U322&lt;3,IF($E322=$E$1,1,0),IF($E322=$E$1,$V322,0))</f>
        <v>0</v>
      </c>
      <c r="AB322" s="5">
        <f t="shared" ref="AB322:AB385" si="121">IF($U322&lt;3,IF($F322=$F$1,1,0),IF($F322=$F$1,$V322,0))</f>
        <v>0</v>
      </c>
      <c r="AC322" s="5">
        <f t="shared" ref="AC322:AC385" si="122">IF($U322&lt;3,IF($G322=$G$1,1,0),IF($G322=$G$1,$V322,0))</f>
        <v>0</v>
      </c>
      <c r="AD322" s="5">
        <f t="shared" ref="AD322:AD385" si="123">IF($U322&lt;3,IF($H322=$H$1,1,0),IF($H322=$H$1,$V322,0))</f>
        <v>0</v>
      </c>
      <c r="AE322" s="5">
        <f t="shared" ref="AE322:AE385" si="124">IF($U322&lt;3,IF($I322=$I$1,1,0),IF($I322=$I$1,$V322,0))</f>
        <v>0</v>
      </c>
      <c r="AF322" s="5">
        <f t="shared" ref="AF322:AF385" si="125">IF($U322&lt;3,IF($J322=$J$1,1,0),IF($J322=$J$1,$V322,0))</f>
        <v>0</v>
      </c>
      <c r="AG322" s="5">
        <f t="shared" ref="AG322:AG385" si="126">IF($U322&lt;3,IF($K322=$K$1,1,0),IF($K322=$K$1,$V322,0))</f>
        <v>0</v>
      </c>
      <c r="AH322" s="5">
        <f t="shared" ref="AH322:AH385" si="127">IF($U322&lt;3,IF($L322=$L$1,1,0),IF($L322=$L$1,$V322,0))</f>
        <v>0</v>
      </c>
      <c r="AI322" s="5">
        <f t="shared" ref="AI322:AI385" si="128">IF($U322&lt;3,IF($M322=$M$1,1,0),IF($M322=$M$1,$V322,0))</f>
        <v>0</v>
      </c>
      <c r="AJ322" s="5">
        <f t="shared" ref="AJ322:AJ385" si="129">IF($U322&lt;3,IF($N322=$N$1,1,0),IF($N322=$N$1,$V322,0))</f>
        <v>0</v>
      </c>
      <c r="AK322" s="5">
        <f t="shared" ref="AK322:AK385" si="130">IF($U322&lt;3,IF($O322=$O$1,1,0),IF($O322=$O$1,$V322,0))</f>
        <v>0</v>
      </c>
      <c r="AL322" s="5">
        <f t="shared" ref="AL322:AL385" si="131">IF($U322&lt;3,IF($P322=$P$1,1,0),IF($P322=$P$1,$V322,0))</f>
        <v>0</v>
      </c>
      <c r="AM322" s="5">
        <f t="shared" ref="AM322:AM385" si="132">IF($U322&lt;3,IF($Q322=$Q$1,1,0),IF($Q322=$Q$1,$V322,0))</f>
        <v>0</v>
      </c>
      <c r="AN322" s="5">
        <f t="shared" ref="AN322:AN385" si="133">IF($U322&lt;3,IF($R322=$R$1,1,0),IF($R322=$R$1,$V322,0))</f>
        <v>0</v>
      </c>
      <c r="AO322" s="5">
        <f t="shared" ref="AO322:AO385" si="134">IF($U322&lt;3,IF($S322=$S$1,1,0),IF($S322=$S$1,$V322,0))</f>
        <v>0</v>
      </c>
      <c r="AR322" s="5">
        <f t="shared" ref="AR322:AR385" si="135">SUM(X322:AP322)</f>
        <v>0</v>
      </c>
      <c r="AS322" s="5">
        <f t="shared" ref="AS322:AS385" si="136">U322</f>
        <v>0</v>
      </c>
      <c r="AT322" s="5" t="str">
        <f t="shared" ref="AT322:AT385" si="137">IF(AR322=AS322,"Correct",IF(AR322=3,"Correct","Wrong"))</f>
        <v>Correct</v>
      </c>
      <c r="AU322" s="5" t="s">
        <v>94</v>
      </c>
      <c r="AV322" s="5">
        <v>83</v>
      </c>
      <c r="AW322" s="5" t="s">
        <v>95</v>
      </c>
      <c r="AX322" s="5" t="s">
        <v>163</v>
      </c>
      <c r="AY322" s="5" t="s">
        <v>107</v>
      </c>
      <c r="AZ322" s="5"/>
      <c r="BA322" s="5" t="s">
        <v>80</v>
      </c>
      <c r="BB322" s="5"/>
      <c r="BC322" s="5" t="s">
        <v>103</v>
      </c>
      <c r="BD322" s="5" t="s">
        <v>104</v>
      </c>
      <c r="BE322" s="5" t="s">
        <v>102</v>
      </c>
      <c r="BF322" s="5" t="s">
        <v>91</v>
      </c>
      <c r="BG322" s="5" t="s">
        <v>98</v>
      </c>
      <c r="BH322" s="54"/>
    </row>
    <row r="323" spans="1:60" x14ac:dyDescent="0.25">
      <c r="A323" s="1">
        <v>322</v>
      </c>
      <c r="B323" t="s">
        <v>50</v>
      </c>
      <c r="E323" t="s">
        <v>20</v>
      </c>
      <c r="H323" t="s">
        <v>55</v>
      </c>
      <c r="U323" s="5">
        <f t="shared" si="115"/>
        <v>3</v>
      </c>
      <c r="V323" s="5">
        <f t="shared" si="116"/>
        <v>1</v>
      </c>
      <c r="W323" s="16"/>
      <c r="X323" s="5">
        <f t="shared" si="117"/>
        <v>1</v>
      </c>
      <c r="Y323" s="5">
        <f t="shared" si="118"/>
        <v>0</v>
      </c>
      <c r="Z323" s="5">
        <f t="shared" si="119"/>
        <v>0</v>
      </c>
      <c r="AA323" s="5">
        <f t="shared" si="120"/>
        <v>1</v>
      </c>
      <c r="AB323" s="5">
        <f t="shared" si="121"/>
        <v>0</v>
      </c>
      <c r="AC323" s="5">
        <f t="shared" si="122"/>
        <v>0</v>
      </c>
      <c r="AD323" s="5">
        <f t="shared" si="123"/>
        <v>1</v>
      </c>
      <c r="AE323" s="5">
        <f t="shared" si="124"/>
        <v>0</v>
      </c>
      <c r="AF323" s="5">
        <f t="shared" si="125"/>
        <v>0</v>
      </c>
      <c r="AG323" s="5">
        <f t="shared" si="126"/>
        <v>0</v>
      </c>
      <c r="AH323" s="5">
        <f t="shared" si="127"/>
        <v>0</v>
      </c>
      <c r="AI323" s="5">
        <f t="shared" si="128"/>
        <v>0</v>
      </c>
      <c r="AJ323" s="5">
        <f t="shared" si="129"/>
        <v>0</v>
      </c>
      <c r="AK323" s="5">
        <f t="shared" si="130"/>
        <v>0</v>
      </c>
      <c r="AL323" s="5">
        <f t="shared" si="131"/>
        <v>0</v>
      </c>
      <c r="AM323" s="5">
        <f t="shared" si="132"/>
        <v>0</v>
      </c>
      <c r="AN323" s="5">
        <f t="shared" si="133"/>
        <v>0</v>
      </c>
      <c r="AO323" s="5">
        <f t="shared" si="134"/>
        <v>0</v>
      </c>
      <c r="AR323" s="5">
        <f t="shared" si="135"/>
        <v>3</v>
      </c>
      <c r="AS323" s="5">
        <f t="shared" si="136"/>
        <v>3</v>
      </c>
      <c r="AT323" s="5" t="str">
        <f t="shared" si="137"/>
        <v>Correct</v>
      </c>
      <c r="AU323" s="53" t="s">
        <v>105</v>
      </c>
      <c r="AV323" s="53">
        <v>83</v>
      </c>
      <c r="AW323" s="53" t="s">
        <v>95</v>
      </c>
      <c r="AX323" s="53" t="s">
        <v>163</v>
      </c>
      <c r="AY323" s="53" t="s">
        <v>107</v>
      </c>
      <c r="AZ323" s="53" t="s">
        <v>98</v>
      </c>
      <c r="BA323" s="53" t="s">
        <v>80</v>
      </c>
      <c r="BB323" s="53" t="s">
        <v>99</v>
      </c>
      <c r="BC323" s="53" t="s">
        <v>103</v>
      </c>
      <c r="BD323" s="53" t="s">
        <v>104</v>
      </c>
      <c r="BE323" s="53" t="s">
        <v>102</v>
      </c>
      <c r="BF323" s="53"/>
      <c r="BG323" s="53" t="s">
        <v>98</v>
      </c>
      <c r="BH323" s="55"/>
    </row>
    <row r="324" spans="1:60" x14ac:dyDescent="0.25">
      <c r="A324" s="1">
        <v>323</v>
      </c>
      <c r="H324" t="s">
        <v>55</v>
      </c>
      <c r="I324" t="s">
        <v>56</v>
      </c>
      <c r="N324" t="s">
        <v>26</v>
      </c>
      <c r="U324" s="5">
        <f t="shared" si="115"/>
        <v>3</v>
      </c>
      <c r="V324" s="5">
        <f t="shared" si="116"/>
        <v>1</v>
      </c>
      <c r="W324" s="16"/>
      <c r="X324" s="5">
        <f t="shared" si="117"/>
        <v>0</v>
      </c>
      <c r="Y324" s="5">
        <f t="shared" si="118"/>
        <v>0</v>
      </c>
      <c r="Z324" s="5">
        <f t="shared" si="119"/>
        <v>0</v>
      </c>
      <c r="AA324" s="5">
        <f t="shared" si="120"/>
        <v>0</v>
      </c>
      <c r="AB324" s="5">
        <f t="shared" si="121"/>
        <v>0</v>
      </c>
      <c r="AC324" s="5">
        <f t="shared" si="122"/>
        <v>0</v>
      </c>
      <c r="AD324" s="5">
        <f t="shared" si="123"/>
        <v>1</v>
      </c>
      <c r="AE324" s="5">
        <f t="shared" si="124"/>
        <v>1</v>
      </c>
      <c r="AF324" s="5">
        <f t="shared" si="125"/>
        <v>0</v>
      </c>
      <c r="AG324" s="5">
        <f t="shared" si="126"/>
        <v>0</v>
      </c>
      <c r="AH324" s="5">
        <f t="shared" si="127"/>
        <v>0</v>
      </c>
      <c r="AI324" s="5">
        <f t="shared" si="128"/>
        <v>0</v>
      </c>
      <c r="AJ324" s="5">
        <f t="shared" si="129"/>
        <v>1</v>
      </c>
      <c r="AK324" s="5">
        <f t="shared" si="130"/>
        <v>0</v>
      </c>
      <c r="AL324" s="5">
        <f t="shared" si="131"/>
        <v>0</v>
      </c>
      <c r="AM324" s="5">
        <f t="shared" si="132"/>
        <v>0</v>
      </c>
      <c r="AN324" s="5">
        <f t="shared" si="133"/>
        <v>0</v>
      </c>
      <c r="AO324" s="5">
        <f t="shared" si="134"/>
        <v>0</v>
      </c>
      <c r="AR324" s="5">
        <f t="shared" si="135"/>
        <v>3</v>
      </c>
      <c r="AS324" s="5">
        <f t="shared" si="136"/>
        <v>3</v>
      </c>
      <c r="AT324" s="5" t="str">
        <f t="shared" si="137"/>
        <v>Correct</v>
      </c>
      <c r="AU324" s="5" t="s">
        <v>94</v>
      </c>
      <c r="AV324" s="5">
        <v>66</v>
      </c>
      <c r="AW324" s="5" t="s">
        <v>115</v>
      </c>
      <c r="AX324" s="5" t="s">
        <v>330</v>
      </c>
      <c r="AY324" s="5" t="s">
        <v>128</v>
      </c>
      <c r="AZ324" s="5" t="s">
        <v>98</v>
      </c>
      <c r="BA324" s="5" t="s">
        <v>80</v>
      </c>
      <c r="BB324" s="5" t="s">
        <v>126</v>
      </c>
      <c r="BC324" s="5"/>
      <c r="BD324" s="5" t="s">
        <v>135</v>
      </c>
      <c r="BE324" s="5" t="s">
        <v>102</v>
      </c>
      <c r="BF324" s="5" t="s">
        <v>91</v>
      </c>
      <c r="BG324" s="5" t="s">
        <v>102</v>
      </c>
      <c r="BH324" s="54"/>
    </row>
    <row r="325" spans="1:60" x14ac:dyDescent="0.25">
      <c r="A325" s="1">
        <v>324</v>
      </c>
      <c r="D325" t="s">
        <v>52</v>
      </c>
      <c r="I325" t="s">
        <v>56</v>
      </c>
      <c r="R325" t="s">
        <v>63</v>
      </c>
      <c r="U325" s="5">
        <f t="shared" si="115"/>
        <v>3</v>
      </c>
      <c r="V325" s="5">
        <f t="shared" si="116"/>
        <v>1</v>
      </c>
      <c r="W325" s="16"/>
      <c r="X325" s="5">
        <f t="shared" si="117"/>
        <v>0</v>
      </c>
      <c r="Y325" s="5">
        <f t="shared" si="118"/>
        <v>0</v>
      </c>
      <c r="Z325" s="5">
        <f t="shared" si="119"/>
        <v>1</v>
      </c>
      <c r="AA325" s="5">
        <f t="shared" si="120"/>
        <v>0</v>
      </c>
      <c r="AB325" s="5">
        <f t="shared" si="121"/>
        <v>0</v>
      </c>
      <c r="AC325" s="5">
        <f t="shared" si="122"/>
        <v>0</v>
      </c>
      <c r="AD325" s="5">
        <f t="shared" si="123"/>
        <v>0</v>
      </c>
      <c r="AE325" s="5">
        <f t="shared" si="124"/>
        <v>1</v>
      </c>
      <c r="AF325" s="5">
        <f t="shared" si="125"/>
        <v>0</v>
      </c>
      <c r="AG325" s="5">
        <f t="shared" si="126"/>
        <v>0</v>
      </c>
      <c r="AH325" s="5">
        <f t="shared" si="127"/>
        <v>0</v>
      </c>
      <c r="AI325" s="5">
        <f t="shared" si="128"/>
        <v>0</v>
      </c>
      <c r="AJ325" s="5">
        <f t="shared" si="129"/>
        <v>0</v>
      </c>
      <c r="AK325" s="5">
        <f t="shared" si="130"/>
        <v>0</v>
      </c>
      <c r="AL325" s="5">
        <f t="shared" si="131"/>
        <v>0</v>
      </c>
      <c r="AM325" s="5">
        <f t="shared" si="132"/>
        <v>0</v>
      </c>
      <c r="AN325" s="5">
        <f t="shared" si="133"/>
        <v>1</v>
      </c>
      <c r="AO325" s="5">
        <f t="shared" si="134"/>
        <v>0</v>
      </c>
      <c r="AR325" s="5">
        <f t="shared" si="135"/>
        <v>3</v>
      </c>
      <c r="AS325" s="5">
        <f t="shared" si="136"/>
        <v>3</v>
      </c>
      <c r="AT325" s="5" t="str">
        <f t="shared" si="137"/>
        <v>Correct</v>
      </c>
      <c r="AU325" s="53" t="s">
        <v>94</v>
      </c>
      <c r="AV325" s="53">
        <v>58</v>
      </c>
      <c r="AW325" s="53" t="s">
        <v>95</v>
      </c>
      <c r="AX325" s="53" t="s">
        <v>163</v>
      </c>
      <c r="AY325" s="53" t="s">
        <v>107</v>
      </c>
      <c r="AZ325" s="53" t="s">
        <v>98</v>
      </c>
      <c r="BA325" s="53" t="s">
        <v>80</v>
      </c>
      <c r="BB325" s="53" t="s">
        <v>114</v>
      </c>
      <c r="BC325" s="53" t="s">
        <v>110</v>
      </c>
      <c r="BD325" s="53" t="s">
        <v>101</v>
      </c>
      <c r="BE325" s="53" t="s">
        <v>102</v>
      </c>
      <c r="BF325" s="53" t="s">
        <v>92</v>
      </c>
      <c r="BG325" s="53" t="s">
        <v>102</v>
      </c>
      <c r="BH325" s="55"/>
    </row>
    <row r="326" spans="1:60" x14ac:dyDescent="0.25">
      <c r="A326" s="1">
        <v>325</v>
      </c>
      <c r="B326" t="s">
        <v>50</v>
      </c>
      <c r="H326" t="s">
        <v>55</v>
      </c>
      <c r="I326" t="s">
        <v>56</v>
      </c>
      <c r="U326" s="5">
        <f t="shared" si="115"/>
        <v>3</v>
      </c>
      <c r="V326" s="5">
        <f t="shared" si="116"/>
        <v>1</v>
      </c>
      <c r="W326" s="16"/>
      <c r="X326" s="5">
        <f t="shared" si="117"/>
        <v>1</v>
      </c>
      <c r="Y326" s="5">
        <f t="shared" si="118"/>
        <v>0</v>
      </c>
      <c r="Z326" s="5">
        <f t="shared" si="119"/>
        <v>0</v>
      </c>
      <c r="AA326" s="5">
        <f t="shared" si="120"/>
        <v>0</v>
      </c>
      <c r="AB326" s="5">
        <f t="shared" si="121"/>
        <v>0</v>
      </c>
      <c r="AC326" s="5">
        <f t="shared" si="122"/>
        <v>0</v>
      </c>
      <c r="AD326" s="5">
        <f t="shared" si="123"/>
        <v>1</v>
      </c>
      <c r="AE326" s="5">
        <f t="shared" si="124"/>
        <v>1</v>
      </c>
      <c r="AF326" s="5">
        <f t="shared" si="125"/>
        <v>0</v>
      </c>
      <c r="AG326" s="5">
        <f t="shared" si="126"/>
        <v>0</v>
      </c>
      <c r="AH326" s="5">
        <f t="shared" si="127"/>
        <v>0</v>
      </c>
      <c r="AI326" s="5">
        <f t="shared" si="128"/>
        <v>0</v>
      </c>
      <c r="AJ326" s="5">
        <f t="shared" si="129"/>
        <v>0</v>
      </c>
      <c r="AK326" s="5">
        <f t="shared" si="130"/>
        <v>0</v>
      </c>
      <c r="AL326" s="5">
        <f t="shared" si="131"/>
        <v>0</v>
      </c>
      <c r="AM326" s="5">
        <f t="shared" si="132"/>
        <v>0</v>
      </c>
      <c r="AN326" s="5">
        <f t="shared" si="133"/>
        <v>0</v>
      </c>
      <c r="AO326" s="5">
        <f t="shared" si="134"/>
        <v>0</v>
      </c>
      <c r="AR326" s="5">
        <f t="shared" si="135"/>
        <v>3</v>
      </c>
      <c r="AS326" s="5">
        <f t="shared" si="136"/>
        <v>3</v>
      </c>
      <c r="AT326" s="5" t="str">
        <f t="shared" si="137"/>
        <v>Correct</v>
      </c>
      <c r="AU326" s="5" t="s">
        <v>94</v>
      </c>
      <c r="AV326" s="5">
        <v>69</v>
      </c>
      <c r="AW326" s="5" t="s">
        <v>95</v>
      </c>
      <c r="AX326" s="5" t="s">
        <v>163</v>
      </c>
      <c r="AY326" s="5" t="s">
        <v>128</v>
      </c>
      <c r="AZ326" s="5" t="s">
        <v>98</v>
      </c>
      <c r="BA326" s="5" t="s">
        <v>80</v>
      </c>
      <c r="BB326" s="5"/>
      <c r="BC326" s="5" t="s">
        <v>110</v>
      </c>
      <c r="BD326" s="5" t="s">
        <v>104</v>
      </c>
      <c r="BE326" s="5" t="s">
        <v>102</v>
      </c>
      <c r="BF326" s="5" t="s">
        <v>91</v>
      </c>
      <c r="BG326" s="5" t="s">
        <v>102</v>
      </c>
      <c r="BH326" s="54"/>
    </row>
    <row r="327" spans="1:60" x14ac:dyDescent="0.25">
      <c r="A327" s="1">
        <v>326</v>
      </c>
      <c r="B327" t="s">
        <v>50</v>
      </c>
      <c r="E327" t="s">
        <v>20</v>
      </c>
      <c r="H327" t="s">
        <v>55</v>
      </c>
      <c r="N327" t="s">
        <v>26</v>
      </c>
      <c r="U327" s="5">
        <f t="shared" si="115"/>
        <v>4</v>
      </c>
      <c r="V327" s="5">
        <f t="shared" si="116"/>
        <v>0.75</v>
      </c>
      <c r="W327" s="16"/>
      <c r="X327" s="5">
        <f t="shared" si="117"/>
        <v>0.75</v>
      </c>
      <c r="Y327" s="5">
        <f t="shared" si="118"/>
        <v>0</v>
      </c>
      <c r="Z327" s="5">
        <f t="shared" si="119"/>
        <v>0</v>
      </c>
      <c r="AA327" s="5">
        <f t="shared" si="120"/>
        <v>0.75</v>
      </c>
      <c r="AB327" s="5">
        <f t="shared" si="121"/>
        <v>0</v>
      </c>
      <c r="AC327" s="5">
        <f t="shared" si="122"/>
        <v>0</v>
      </c>
      <c r="AD327" s="5">
        <f t="shared" si="123"/>
        <v>0.75</v>
      </c>
      <c r="AE327" s="5">
        <f t="shared" si="124"/>
        <v>0</v>
      </c>
      <c r="AF327" s="5">
        <f t="shared" si="125"/>
        <v>0</v>
      </c>
      <c r="AG327" s="5">
        <f t="shared" si="126"/>
        <v>0</v>
      </c>
      <c r="AH327" s="5">
        <f t="shared" si="127"/>
        <v>0</v>
      </c>
      <c r="AI327" s="5">
        <f t="shared" si="128"/>
        <v>0</v>
      </c>
      <c r="AJ327" s="5">
        <f t="shared" si="129"/>
        <v>0.75</v>
      </c>
      <c r="AK327" s="5">
        <f t="shared" si="130"/>
        <v>0</v>
      </c>
      <c r="AL327" s="5">
        <f t="shared" si="131"/>
        <v>0</v>
      </c>
      <c r="AM327" s="5">
        <f t="shared" si="132"/>
        <v>0</v>
      </c>
      <c r="AN327" s="5">
        <f t="shared" si="133"/>
        <v>0</v>
      </c>
      <c r="AO327" s="5">
        <f t="shared" si="134"/>
        <v>0</v>
      </c>
      <c r="AR327" s="5">
        <f t="shared" si="135"/>
        <v>3</v>
      </c>
      <c r="AS327" s="5">
        <f t="shared" si="136"/>
        <v>4</v>
      </c>
      <c r="AT327" s="5" t="str">
        <f t="shared" si="137"/>
        <v>Correct</v>
      </c>
      <c r="AU327" s="53" t="s">
        <v>105</v>
      </c>
      <c r="AV327" s="53">
        <v>68</v>
      </c>
      <c r="AW327" s="53" t="s">
        <v>115</v>
      </c>
      <c r="AX327" s="53" t="s">
        <v>331</v>
      </c>
      <c r="AY327" s="53" t="s">
        <v>107</v>
      </c>
      <c r="AZ327" s="53"/>
      <c r="BA327" s="53" t="s">
        <v>80</v>
      </c>
      <c r="BB327" s="53" t="s">
        <v>126</v>
      </c>
      <c r="BC327" s="53" t="s">
        <v>110</v>
      </c>
      <c r="BD327" s="53" t="s">
        <v>104</v>
      </c>
      <c r="BE327" s="53" t="s">
        <v>102</v>
      </c>
      <c r="BF327" s="53"/>
      <c r="BG327" s="53" t="s">
        <v>102</v>
      </c>
      <c r="BH327" s="55"/>
    </row>
    <row r="328" spans="1:60" x14ac:dyDescent="0.25">
      <c r="A328" s="1">
        <v>327</v>
      </c>
      <c r="D328" t="s">
        <v>52</v>
      </c>
      <c r="G328" t="s">
        <v>54</v>
      </c>
      <c r="K328" t="s">
        <v>58</v>
      </c>
      <c r="N328" t="s">
        <v>26</v>
      </c>
      <c r="R328" t="s">
        <v>63</v>
      </c>
      <c r="U328" s="5">
        <f t="shared" si="115"/>
        <v>5</v>
      </c>
      <c r="V328" s="5">
        <f t="shared" si="116"/>
        <v>0.6</v>
      </c>
      <c r="W328" s="16"/>
      <c r="X328" s="5">
        <f t="shared" si="117"/>
        <v>0</v>
      </c>
      <c r="Y328" s="5">
        <f t="shared" si="118"/>
        <v>0</v>
      </c>
      <c r="Z328" s="5">
        <f t="shared" si="119"/>
        <v>0.6</v>
      </c>
      <c r="AA328" s="5">
        <f t="shared" si="120"/>
        <v>0</v>
      </c>
      <c r="AB328" s="5">
        <f t="shared" si="121"/>
        <v>0</v>
      </c>
      <c r="AC328" s="5">
        <f t="shared" si="122"/>
        <v>0.6</v>
      </c>
      <c r="AD328" s="5">
        <f t="shared" si="123"/>
        <v>0</v>
      </c>
      <c r="AE328" s="5">
        <f t="shared" si="124"/>
        <v>0</v>
      </c>
      <c r="AF328" s="5">
        <f t="shared" si="125"/>
        <v>0</v>
      </c>
      <c r="AG328" s="5">
        <f t="shared" si="126"/>
        <v>0.6</v>
      </c>
      <c r="AH328" s="5">
        <f t="shared" si="127"/>
        <v>0</v>
      </c>
      <c r="AI328" s="5">
        <f t="shared" si="128"/>
        <v>0</v>
      </c>
      <c r="AJ328" s="5">
        <f t="shared" si="129"/>
        <v>0.6</v>
      </c>
      <c r="AK328" s="5">
        <f t="shared" si="130"/>
        <v>0</v>
      </c>
      <c r="AL328" s="5">
        <f t="shared" si="131"/>
        <v>0</v>
      </c>
      <c r="AM328" s="5">
        <f t="shared" si="132"/>
        <v>0</v>
      </c>
      <c r="AN328" s="5">
        <f t="shared" si="133"/>
        <v>0.6</v>
      </c>
      <c r="AO328" s="5">
        <f t="shared" si="134"/>
        <v>0</v>
      </c>
      <c r="AR328" s="5">
        <f t="shared" si="135"/>
        <v>3</v>
      </c>
      <c r="AS328" s="5">
        <f t="shared" si="136"/>
        <v>5</v>
      </c>
      <c r="AT328" s="5" t="str">
        <f t="shared" si="137"/>
        <v>Correct</v>
      </c>
      <c r="AU328" s="5" t="s">
        <v>94</v>
      </c>
      <c r="AV328" s="5">
        <v>51</v>
      </c>
      <c r="AW328" s="5" t="s">
        <v>95</v>
      </c>
      <c r="AX328" s="5" t="s">
        <v>117</v>
      </c>
      <c r="AY328" s="5" t="s">
        <v>160</v>
      </c>
      <c r="AZ328" s="5" t="s">
        <v>98</v>
      </c>
      <c r="BA328" s="5" t="s">
        <v>349</v>
      </c>
      <c r="BB328" s="5" t="s">
        <v>99</v>
      </c>
      <c r="BC328" s="5" t="s">
        <v>110</v>
      </c>
      <c r="BD328" s="5" t="s">
        <v>101</v>
      </c>
      <c r="BE328" s="5" t="s">
        <v>111</v>
      </c>
      <c r="BF328" s="5" t="s">
        <v>93</v>
      </c>
      <c r="BG328" s="5" t="s">
        <v>102</v>
      </c>
      <c r="BH328" s="54"/>
    </row>
    <row r="329" spans="1:60" x14ac:dyDescent="0.25">
      <c r="A329" s="1">
        <v>328</v>
      </c>
      <c r="B329" t="s">
        <v>50</v>
      </c>
      <c r="G329" t="s">
        <v>54</v>
      </c>
      <c r="L329" t="s">
        <v>59</v>
      </c>
      <c r="U329" s="5">
        <f t="shared" si="115"/>
        <v>3</v>
      </c>
      <c r="V329" s="5">
        <f t="shared" si="116"/>
        <v>1</v>
      </c>
      <c r="W329" s="16"/>
      <c r="X329" s="5">
        <f t="shared" si="117"/>
        <v>1</v>
      </c>
      <c r="Y329" s="5">
        <f t="shared" si="118"/>
        <v>0</v>
      </c>
      <c r="Z329" s="5">
        <f t="shared" si="119"/>
        <v>0</v>
      </c>
      <c r="AA329" s="5">
        <f t="shared" si="120"/>
        <v>0</v>
      </c>
      <c r="AB329" s="5">
        <f t="shared" si="121"/>
        <v>0</v>
      </c>
      <c r="AC329" s="5">
        <f t="shared" si="122"/>
        <v>1</v>
      </c>
      <c r="AD329" s="5">
        <f t="shared" si="123"/>
        <v>0</v>
      </c>
      <c r="AE329" s="5">
        <f t="shared" si="124"/>
        <v>0</v>
      </c>
      <c r="AF329" s="5">
        <f t="shared" si="125"/>
        <v>0</v>
      </c>
      <c r="AG329" s="5">
        <f t="shared" si="126"/>
        <v>0</v>
      </c>
      <c r="AH329" s="5">
        <f t="shared" si="127"/>
        <v>1</v>
      </c>
      <c r="AI329" s="5">
        <f t="shared" si="128"/>
        <v>0</v>
      </c>
      <c r="AJ329" s="5">
        <f t="shared" si="129"/>
        <v>0</v>
      </c>
      <c r="AK329" s="5">
        <f t="shared" si="130"/>
        <v>0</v>
      </c>
      <c r="AL329" s="5">
        <f t="shared" si="131"/>
        <v>0</v>
      </c>
      <c r="AM329" s="5">
        <f t="shared" si="132"/>
        <v>0</v>
      </c>
      <c r="AN329" s="5">
        <f t="shared" si="133"/>
        <v>0</v>
      </c>
      <c r="AO329" s="5">
        <f t="shared" si="134"/>
        <v>0</v>
      </c>
      <c r="AR329" s="5">
        <f t="shared" si="135"/>
        <v>3</v>
      </c>
      <c r="AS329" s="5">
        <f t="shared" si="136"/>
        <v>3</v>
      </c>
      <c r="AT329" s="5" t="str">
        <f t="shared" si="137"/>
        <v>Correct</v>
      </c>
      <c r="AU329" s="53" t="s">
        <v>94</v>
      </c>
      <c r="AV329" s="53">
        <v>70</v>
      </c>
      <c r="AW329" s="53" t="s">
        <v>95</v>
      </c>
      <c r="AX329" s="53" t="s">
        <v>96</v>
      </c>
      <c r="AY329" s="53" t="s">
        <v>97</v>
      </c>
      <c r="AZ329" s="53"/>
      <c r="BA329" s="53"/>
      <c r="BB329" s="53"/>
      <c r="BC329" s="53" t="s">
        <v>103</v>
      </c>
      <c r="BD329" s="53" t="s">
        <v>104</v>
      </c>
      <c r="BE329" s="53" t="s">
        <v>102</v>
      </c>
      <c r="BF329" s="53" t="s">
        <v>90</v>
      </c>
      <c r="BG329" s="53" t="s">
        <v>98</v>
      </c>
      <c r="BH329" s="55"/>
    </row>
    <row r="330" spans="1:60" x14ac:dyDescent="0.25">
      <c r="A330" s="1">
        <v>329</v>
      </c>
      <c r="I330" t="s">
        <v>56</v>
      </c>
      <c r="N330" t="s">
        <v>26</v>
      </c>
      <c r="U330" s="5">
        <f t="shared" si="115"/>
        <v>2</v>
      </c>
      <c r="V330" s="5">
        <f t="shared" si="116"/>
        <v>1.5</v>
      </c>
      <c r="W330" s="16"/>
      <c r="X330" s="5">
        <f t="shared" si="117"/>
        <v>0</v>
      </c>
      <c r="Y330" s="5">
        <f t="shared" si="118"/>
        <v>0</v>
      </c>
      <c r="Z330" s="5">
        <f t="shared" si="119"/>
        <v>0</v>
      </c>
      <c r="AA330" s="5">
        <f t="shared" si="120"/>
        <v>0</v>
      </c>
      <c r="AB330" s="5">
        <f t="shared" si="121"/>
        <v>0</v>
      </c>
      <c r="AC330" s="5">
        <f t="shared" si="122"/>
        <v>0</v>
      </c>
      <c r="AD330" s="5">
        <f t="shared" si="123"/>
        <v>0</v>
      </c>
      <c r="AE330" s="5">
        <f t="shared" si="124"/>
        <v>1</v>
      </c>
      <c r="AF330" s="5">
        <f t="shared" si="125"/>
        <v>0</v>
      </c>
      <c r="AG330" s="5">
        <f t="shared" si="126"/>
        <v>0</v>
      </c>
      <c r="AH330" s="5">
        <f t="shared" si="127"/>
        <v>0</v>
      </c>
      <c r="AI330" s="5">
        <f t="shared" si="128"/>
        <v>0</v>
      </c>
      <c r="AJ330" s="5">
        <f t="shared" si="129"/>
        <v>1</v>
      </c>
      <c r="AK330" s="5">
        <f t="shared" si="130"/>
        <v>0</v>
      </c>
      <c r="AL330" s="5">
        <f t="shared" si="131"/>
        <v>0</v>
      </c>
      <c r="AM330" s="5">
        <f t="shared" si="132"/>
        <v>0</v>
      </c>
      <c r="AN330" s="5">
        <f t="shared" si="133"/>
        <v>0</v>
      </c>
      <c r="AO330" s="5">
        <f t="shared" si="134"/>
        <v>0</v>
      </c>
      <c r="AR330" s="5">
        <f t="shared" si="135"/>
        <v>2</v>
      </c>
      <c r="AS330" s="5">
        <f t="shared" si="136"/>
        <v>2</v>
      </c>
      <c r="AT330" s="5" t="str">
        <f t="shared" si="137"/>
        <v>Correct</v>
      </c>
      <c r="AU330" s="5" t="s">
        <v>94</v>
      </c>
      <c r="AV330" s="5">
        <v>53</v>
      </c>
      <c r="AW330" s="5" t="s">
        <v>95</v>
      </c>
      <c r="AX330" s="5" t="s">
        <v>96</v>
      </c>
      <c r="AY330" s="5" t="s">
        <v>97</v>
      </c>
      <c r="AZ330" s="5" t="s">
        <v>98</v>
      </c>
      <c r="BA330" s="5" t="s">
        <v>80</v>
      </c>
      <c r="BB330" s="5" t="s">
        <v>109</v>
      </c>
      <c r="BC330" s="5" t="s">
        <v>137</v>
      </c>
      <c r="BD330" s="5" t="s">
        <v>125</v>
      </c>
      <c r="BE330" s="5" t="s">
        <v>98</v>
      </c>
      <c r="BF330" s="5" t="s">
        <v>93</v>
      </c>
      <c r="BG330" s="5" t="s">
        <v>102</v>
      </c>
      <c r="BH330" s="54"/>
    </row>
    <row r="331" spans="1:60" x14ac:dyDescent="0.25">
      <c r="A331" s="1">
        <v>330</v>
      </c>
      <c r="D331" t="s">
        <v>52</v>
      </c>
      <c r="G331" t="s">
        <v>54</v>
      </c>
      <c r="R331" t="s">
        <v>63</v>
      </c>
      <c r="U331" s="5">
        <f t="shared" si="115"/>
        <v>3</v>
      </c>
      <c r="V331" s="5">
        <f t="shared" si="116"/>
        <v>1</v>
      </c>
      <c r="W331" s="16"/>
      <c r="X331" s="5">
        <f t="shared" si="117"/>
        <v>0</v>
      </c>
      <c r="Y331" s="5">
        <f t="shared" si="118"/>
        <v>0</v>
      </c>
      <c r="Z331" s="5">
        <f t="shared" si="119"/>
        <v>1</v>
      </c>
      <c r="AA331" s="5">
        <f t="shared" si="120"/>
        <v>0</v>
      </c>
      <c r="AB331" s="5">
        <f t="shared" si="121"/>
        <v>0</v>
      </c>
      <c r="AC331" s="5">
        <f t="shared" si="122"/>
        <v>1</v>
      </c>
      <c r="AD331" s="5">
        <f t="shared" si="123"/>
        <v>0</v>
      </c>
      <c r="AE331" s="5">
        <f t="shared" si="124"/>
        <v>0</v>
      </c>
      <c r="AF331" s="5">
        <f t="shared" si="125"/>
        <v>0</v>
      </c>
      <c r="AG331" s="5">
        <f t="shared" si="126"/>
        <v>0</v>
      </c>
      <c r="AH331" s="5">
        <f t="shared" si="127"/>
        <v>0</v>
      </c>
      <c r="AI331" s="5">
        <f t="shared" si="128"/>
        <v>0</v>
      </c>
      <c r="AJ331" s="5">
        <f t="shared" si="129"/>
        <v>0</v>
      </c>
      <c r="AK331" s="5">
        <f t="shared" si="130"/>
        <v>0</v>
      </c>
      <c r="AL331" s="5">
        <f t="shared" si="131"/>
        <v>0</v>
      </c>
      <c r="AM331" s="5">
        <f t="shared" si="132"/>
        <v>0</v>
      </c>
      <c r="AN331" s="5">
        <f t="shared" si="133"/>
        <v>1</v>
      </c>
      <c r="AO331" s="5">
        <f t="shared" si="134"/>
        <v>0</v>
      </c>
      <c r="AR331" s="5">
        <f t="shared" si="135"/>
        <v>3</v>
      </c>
      <c r="AS331" s="5">
        <f t="shared" si="136"/>
        <v>3</v>
      </c>
      <c r="AT331" s="5" t="str">
        <f t="shared" si="137"/>
        <v>Correct</v>
      </c>
      <c r="AU331" s="53" t="s">
        <v>94</v>
      </c>
      <c r="AV331" s="53">
        <v>69</v>
      </c>
      <c r="AW331" s="53" t="s">
        <v>95</v>
      </c>
      <c r="AX331" s="53" t="s">
        <v>157</v>
      </c>
      <c r="AY331" s="53" t="s">
        <v>97</v>
      </c>
      <c r="AZ331" s="53" t="s">
        <v>98</v>
      </c>
      <c r="BA331" s="53" t="s">
        <v>80</v>
      </c>
      <c r="BB331" s="53"/>
      <c r="BC331" s="53" t="s">
        <v>120</v>
      </c>
      <c r="BD331" s="53" t="s">
        <v>104</v>
      </c>
      <c r="BE331" s="53" t="s">
        <v>102</v>
      </c>
      <c r="BF331" s="53" t="s">
        <v>91</v>
      </c>
      <c r="BG331" s="53"/>
      <c r="BH331" s="55"/>
    </row>
    <row r="332" spans="1:60" x14ac:dyDescent="0.25">
      <c r="A332" s="1">
        <v>331</v>
      </c>
      <c r="B332" t="s">
        <v>50</v>
      </c>
      <c r="E332" t="s">
        <v>20</v>
      </c>
      <c r="G332" t="s">
        <v>54</v>
      </c>
      <c r="K332" t="s">
        <v>58</v>
      </c>
      <c r="P332" t="s">
        <v>61</v>
      </c>
      <c r="R332" t="s">
        <v>63</v>
      </c>
      <c r="U332" s="5">
        <f t="shared" si="115"/>
        <v>6</v>
      </c>
      <c r="V332" s="5">
        <f t="shared" si="116"/>
        <v>0.5</v>
      </c>
      <c r="W332" s="16"/>
      <c r="X332" s="5">
        <f t="shared" si="117"/>
        <v>0.5</v>
      </c>
      <c r="Y332" s="5">
        <f t="shared" si="118"/>
        <v>0</v>
      </c>
      <c r="Z332" s="5">
        <f t="shared" si="119"/>
        <v>0</v>
      </c>
      <c r="AA332" s="5">
        <f t="shared" si="120"/>
        <v>0.5</v>
      </c>
      <c r="AB332" s="5">
        <f t="shared" si="121"/>
        <v>0</v>
      </c>
      <c r="AC332" s="5">
        <f t="shared" si="122"/>
        <v>0.5</v>
      </c>
      <c r="AD332" s="5">
        <f t="shared" si="123"/>
        <v>0</v>
      </c>
      <c r="AE332" s="5">
        <f t="shared" si="124"/>
        <v>0</v>
      </c>
      <c r="AF332" s="5">
        <f t="shared" si="125"/>
        <v>0</v>
      </c>
      <c r="AG332" s="5">
        <f t="shared" si="126"/>
        <v>0.5</v>
      </c>
      <c r="AH332" s="5">
        <f t="shared" si="127"/>
        <v>0</v>
      </c>
      <c r="AI332" s="5">
        <f t="shared" si="128"/>
        <v>0</v>
      </c>
      <c r="AJ332" s="5">
        <f t="shared" si="129"/>
        <v>0</v>
      </c>
      <c r="AK332" s="5">
        <f t="shared" si="130"/>
        <v>0</v>
      </c>
      <c r="AL332" s="5">
        <f t="shared" si="131"/>
        <v>0.5</v>
      </c>
      <c r="AM332" s="5">
        <f t="shared" si="132"/>
        <v>0</v>
      </c>
      <c r="AN332" s="5">
        <f t="shared" si="133"/>
        <v>0.5</v>
      </c>
      <c r="AO332" s="5">
        <f t="shared" si="134"/>
        <v>0</v>
      </c>
      <c r="AR332" s="5">
        <f t="shared" si="135"/>
        <v>3</v>
      </c>
      <c r="AS332" s="5">
        <f t="shared" si="136"/>
        <v>6</v>
      </c>
      <c r="AT332" s="5" t="str">
        <f t="shared" si="137"/>
        <v>Correct</v>
      </c>
      <c r="AU332" s="5" t="s">
        <v>94</v>
      </c>
      <c r="AV332" s="5">
        <v>33</v>
      </c>
      <c r="AW332" s="5" t="s">
        <v>95</v>
      </c>
      <c r="AX332" s="5" t="s">
        <v>96</v>
      </c>
      <c r="AY332" s="5" t="s">
        <v>97</v>
      </c>
      <c r="AZ332" s="5" t="s">
        <v>98</v>
      </c>
      <c r="BA332" s="5" t="s">
        <v>80</v>
      </c>
      <c r="BB332" s="5" t="s">
        <v>126</v>
      </c>
      <c r="BC332" s="5" t="s">
        <v>100</v>
      </c>
      <c r="BD332" s="5" t="s">
        <v>135</v>
      </c>
      <c r="BE332" s="5" t="s">
        <v>102</v>
      </c>
      <c r="BF332" s="5" t="s">
        <v>92</v>
      </c>
      <c r="BG332" s="5" t="s">
        <v>102</v>
      </c>
      <c r="BH332" s="54"/>
    </row>
    <row r="333" spans="1:60" x14ac:dyDescent="0.25">
      <c r="A333" s="1">
        <v>332</v>
      </c>
      <c r="B333" t="s">
        <v>50</v>
      </c>
      <c r="O333" t="s">
        <v>23</v>
      </c>
      <c r="S333" t="s">
        <v>64</v>
      </c>
      <c r="U333" s="5">
        <f t="shared" si="115"/>
        <v>3</v>
      </c>
      <c r="V333" s="5">
        <f t="shared" si="116"/>
        <v>1</v>
      </c>
      <c r="W333" s="16"/>
      <c r="X333" s="5">
        <f t="shared" si="117"/>
        <v>1</v>
      </c>
      <c r="Y333" s="5">
        <f t="shared" si="118"/>
        <v>0</v>
      </c>
      <c r="Z333" s="5">
        <f t="shared" si="119"/>
        <v>0</v>
      </c>
      <c r="AA333" s="5">
        <f t="shared" si="120"/>
        <v>0</v>
      </c>
      <c r="AB333" s="5">
        <f t="shared" si="121"/>
        <v>0</v>
      </c>
      <c r="AC333" s="5">
        <f t="shared" si="122"/>
        <v>0</v>
      </c>
      <c r="AD333" s="5">
        <f t="shared" si="123"/>
        <v>0</v>
      </c>
      <c r="AE333" s="5">
        <f t="shared" si="124"/>
        <v>0</v>
      </c>
      <c r="AF333" s="5">
        <f t="shared" si="125"/>
        <v>0</v>
      </c>
      <c r="AG333" s="5">
        <f t="shared" si="126"/>
        <v>0</v>
      </c>
      <c r="AH333" s="5">
        <f t="shared" si="127"/>
        <v>0</v>
      </c>
      <c r="AI333" s="5">
        <f t="shared" si="128"/>
        <v>0</v>
      </c>
      <c r="AJ333" s="5">
        <f t="shared" si="129"/>
        <v>0</v>
      </c>
      <c r="AK333" s="5">
        <f t="shared" si="130"/>
        <v>1</v>
      </c>
      <c r="AL333" s="5">
        <f t="shared" si="131"/>
        <v>0</v>
      </c>
      <c r="AM333" s="5">
        <f t="shared" si="132"/>
        <v>0</v>
      </c>
      <c r="AN333" s="5">
        <f t="shared" si="133"/>
        <v>0</v>
      </c>
      <c r="AO333" s="5">
        <f t="shared" si="134"/>
        <v>1</v>
      </c>
      <c r="AR333" s="5">
        <f t="shared" si="135"/>
        <v>3</v>
      </c>
      <c r="AS333" s="5">
        <f t="shared" si="136"/>
        <v>3</v>
      </c>
      <c r="AT333" s="5" t="str">
        <f t="shared" si="137"/>
        <v>Correct</v>
      </c>
      <c r="AU333" s="53" t="s">
        <v>105</v>
      </c>
      <c r="AV333" s="53">
        <v>59</v>
      </c>
      <c r="AW333" s="53" t="s">
        <v>121</v>
      </c>
      <c r="AX333" s="53" t="s">
        <v>211</v>
      </c>
      <c r="AY333" s="53" t="s">
        <v>97</v>
      </c>
      <c r="AZ333" s="53" t="s">
        <v>98</v>
      </c>
      <c r="BA333" s="53" t="s">
        <v>80</v>
      </c>
      <c r="BB333" s="53" t="s">
        <v>108</v>
      </c>
      <c r="BC333" s="53" t="s">
        <v>120</v>
      </c>
      <c r="BD333" s="53" t="s">
        <v>101</v>
      </c>
      <c r="BE333" s="53" t="s">
        <v>102</v>
      </c>
      <c r="BF333" s="53" t="s">
        <v>92</v>
      </c>
      <c r="BG333" s="53" t="s">
        <v>102</v>
      </c>
      <c r="BH333" s="55"/>
    </row>
    <row r="334" spans="1:60" x14ac:dyDescent="0.25">
      <c r="A334" s="1">
        <v>333</v>
      </c>
      <c r="D334" t="s">
        <v>52</v>
      </c>
      <c r="U334" s="5">
        <f t="shared" si="115"/>
        <v>1</v>
      </c>
      <c r="V334" s="5">
        <f t="shared" si="116"/>
        <v>3</v>
      </c>
      <c r="W334" s="16"/>
      <c r="X334" s="5">
        <f t="shared" si="117"/>
        <v>0</v>
      </c>
      <c r="Y334" s="5">
        <f t="shared" si="118"/>
        <v>0</v>
      </c>
      <c r="Z334" s="5">
        <f t="shared" si="119"/>
        <v>1</v>
      </c>
      <c r="AA334" s="5">
        <f t="shared" si="120"/>
        <v>0</v>
      </c>
      <c r="AB334" s="5">
        <f t="shared" si="121"/>
        <v>0</v>
      </c>
      <c r="AC334" s="5">
        <f t="shared" si="122"/>
        <v>0</v>
      </c>
      <c r="AD334" s="5">
        <f t="shared" si="123"/>
        <v>0</v>
      </c>
      <c r="AE334" s="5">
        <f t="shared" si="124"/>
        <v>0</v>
      </c>
      <c r="AF334" s="5">
        <f t="shared" si="125"/>
        <v>0</v>
      </c>
      <c r="AG334" s="5">
        <f t="shared" si="126"/>
        <v>0</v>
      </c>
      <c r="AH334" s="5">
        <f t="shared" si="127"/>
        <v>0</v>
      </c>
      <c r="AI334" s="5">
        <f t="shared" si="128"/>
        <v>0</v>
      </c>
      <c r="AJ334" s="5">
        <f t="shared" si="129"/>
        <v>0</v>
      </c>
      <c r="AK334" s="5">
        <f t="shared" si="130"/>
        <v>0</v>
      </c>
      <c r="AL334" s="5">
        <f t="shared" si="131"/>
        <v>0</v>
      </c>
      <c r="AM334" s="5">
        <f t="shared" si="132"/>
        <v>0</v>
      </c>
      <c r="AN334" s="5">
        <f t="shared" si="133"/>
        <v>0</v>
      </c>
      <c r="AO334" s="5">
        <f t="shared" si="134"/>
        <v>0</v>
      </c>
      <c r="AR334" s="5">
        <f t="shared" si="135"/>
        <v>1</v>
      </c>
      <c r="AS334" s="5">
        <f t="shared" si="136"/>
        <v>1</v>
      </c>
      <c r="AT334" s="5" t="str">
        <f t="shared" si="137"/>
        <v>Correct</v>
      </c>
      <c r="AU334" s="5" t="s">
        <v>94</v>
      </c>
      <c r="AV334" s="5">
        <v>49</v>
      </c>
      <c r="AW334" s="5" t="s">
        <v>121</v>
      </c>
      <c r="AX334" s="5" t="s">
        <v>212</v>
      </c>
      <c r="AY334" s="5" t="s">
        <v>107</v>
      </c>
      <c r="AZ334" s="5" t="s">
        <v>98</v>
      </c>
      <c r="BA334" s="5" t="s">
        <v>80</v>
      </c>
      <c r="BB334" s="5"/>
      <c r="BC334" s="5" t="s">
        <v>100</v>
      </c>
      <c r="BD334" s="5" t="s">
        <v>101</v>
      </c>
      <c r="BE334" s="5" t="s">
        <v>102</v>
      </c>
      <c r="BF334" s="5" t="s">
        <v>92</v>
      </c>
      <c r="BG334" s="5" t="s">
        <v>102</v>
      </c>
      <c r="BH334" s="54"/>
    </row>
    <row r="335" spans="1:60" x14ac:dyDescent="0.25">
      <c r="A335" s="1">
        <v>334</v>
      </c>
      <c r="D335" t="s">
        <v>52</v>
      </c>
      <c r="U335" s="5">
        <f t="shared" si="115"/>
        <v>1</v>
      </c>
      <c r="V335" s="5">
        <f t="shared" si="116"/>
        <v>3</v>
      </c>
      <c r="W335" s="16"/>
      <c r="X335" s="5">
        <f t="shared" si="117"/>
        <v>0</v>
      </c>
      <c r="Y335" s="5">
        <f t="shared" si="118"/>
        <v>0</v>
      </c>
      <c r="Z335" s="5">
        <f t="shared" si="119"/>
        <v>1</v>
      </c>
      <c r="AA335" s="5">
        <f t="shared" si="120"/>
        <v>0</v>
      </c>
      <c r="AB335" s="5">
        <f t="shared" si="121"/>
        <v>0</v>
      </c>
      <c r="AC335" s="5">
        <f t="shared" si="122"/>
        <v>0</v>
      </c>
      <c r="AD335" s="5">
        <f t="shared" si="123"/>
        <v>0</v>
      </c>
      <c r="AE335" s="5">
        <f t="shared" si="124"/>
        <v>0</v>
      </c>
      <c r="AF335" s="5">
        <f t="shared" si="125"/>
        <v>0</v>
      </c>
      <c r="AG335" s="5">
        <f t="shared" si="126"/>
        <v>0</v>
      </c>
      <c r="AH335" s="5">
        <f t="shared" si="127"/>
        <v>0</v>
      </c>
      <c r="AI335" s="5">
        <f t="shared" si="128"/>
        <v>0</v>
      </c>
      <c r="AJ335" s="5">
        <f t="shared" si="129"/>
        <v>0</v>
      </c>
      <c r="AK335" s="5">
        <f t="shared" si="130"/>
        <v>0</v>
      </c>
      <c r="AL335" s="5">
        <f t="shared" si="131"/>
        <v>0</v>
      </c>
      <c r="AM335" s="5">
        <f t="shared" si="132"/>
        <v>0</v>
      </c>
      <c r="AN335" s="5">
        <f t="shared" si="133"/>
        <v>0</v>
      </c>
      <c r="AO335" s="5">
        <f t="shared" si="134"/>
        <v>0</v>
      </c>
      <c r="AR335" s="5">
        <f t="shared" si="135"/>
        <v>1</v>
      </c>
      <c r="AS335" s="5">
        <f t="shared" si="136"/>
        <v>1</v>
      </c>
      <c r="AT335" s="5" t="str">
        <f t="shared" si="137"/>
        <v>Correct</v>
      </c>
      <c r="AU335" s="53" t="s">
        <v>105</v>
      </c>
      <c r="AV335" s="53">
        <v>67</v>
      </c>
      <c r="AW335" s="53" t="s">
        <v>121</v>
      </c>
      <c r="AX335" s="53" t="s">
        <v>213</v>
      </c>
      <c r="AY335" s="53" t="s">
        <v>97</v>
      </c>
      <c r="AZ335" s="53"/>
      <c r="BA335" s="53" t="s">
        <v>80</v>
      </c>
      <c r="BB335" s="53" t="s">
        <v>99</v>
      </c>
      <c r="BC335" s="53" t="s">
        <v>103</v>
      </c>
      <c r="BD335" s="53" t="s">
        <v>104</v>
      </c>
      <c r="BE335" s="53" t="s">
        <v>102</v>
      </c>
      <c r="BF335" s="53" t="s">
        <v>91</v>
      </c>
      <c r="BG335" s="53"/>
      <c r="BH335" s="55"/>
    </row>
    <row r="336" spans="1:60" x14ac:dyDescent="0.25">
      <c r="A336" s="1">
        <v>335</v>
      </c>
      <c r="E336" t="s">
        <v>20</v>
      </c>
      <c r="L336" t="s">
        <v>59</v>
      </c>
      <c r="N336" t="s">
        <v>26</v>
      </c>
      <c r="U336" s="5">
        <f t="shared" si="115"/>
        <v>3</v>
      </c>
      <c r="V336" s="5">
        <f t="shared" si="116"/>
        <v>1</v>
      </c>
      <c r="W336" s="16"/>
      <c r="X336" s="5">
        <f t="shared" si="117"/>
        <v>0</v>
      </c>
      <c r="Y336" s="5">
        <f t="shared" si="118"/>
        <v>0</v>
      </c>
      <c r="Z336" s="5">
        <f t="shared" si="119"/>
        <v>0</v>
      </c>
      <c r="AA336" s="5">
        <f t="shared" si="120"/>
        <v>1</v>
      </c>
      <c r="AB336" s="5">
        <f t="shared" si="121"/>
        <v>0</v>
      </c>
      <c r="AC336" s="5">
        <f t="shared" si="122"/>
        <v>0</v>
      </c>
      <c r="AD336" s="5">
        <f t="shared" si="123"/>
        <v>0</v>
      </c>
      <c r="AE336" s="5">
        <f t="shared" si="124"/>
        <v>0</v>
      </c>
      <c r="AF336" s="5">
        <f t="shared" si="125"/>
        <v>0</v>
      </c>
      <c r="AG336" s="5">
        <f t="shared" si="126"/>
        <v>0</v>
      </c>
      <c r="AH336" s="5">
        <f t="shared" si="127"/>
        <v>1</v>
      </c>
      <c r="AI336" s="5">
        <f t="shared" si="128"/>
        <v>0</v>
      </c>
      <c r="AJ336" s="5">
        <f t="shared" si="129"/>
        <v>1</v>
      </c>
      <c r="AK336" s="5">
        <f t="shared" si="130"/>
        <v>0</v>
      </c>
      <c r="AL336" s="5">
        <f t="shared" si="131"/>
        <v>0</v>
      </c>
      <c r="AM336" s="5">
        <f t="shared" si="132"/>
        <v>0</v>
      </c>
      <c r="AN336" s="5">
        <f t="shared" si="133"/>
        <v>0</v>
      </c>
      <c r="AO336" s="5">
        <f t="shared" si="134"/>
        <v>0</v>
      </c>
      <c r="AR336" s="5">
        <f t="shared" si="135"/>
        <v>3</v>
      </c>
      <c r="AS336" s="5">
        <f t="shared" si="136"/>
        <v>3</v>
      </c>
      <c r="AT336" s="5" t="str">
        <f t="shared" si="137"/>
        <v>Correct</v>
      </c>
      <c r="AU336" s="5" t="s">
        <v>105</v>
      </c>
      <c r="AV336" s="5">
        <v>36</v>
      </c>
      <c r="AW336" s="5" t="s">
        <v>121</v>
      </c>
      <c r="AX336" s="5" t="s">
        <v>214</v>
      </c>
      <c r="AY336" s="5"/>
      <c r="AZ336" s="5"/>
      <c r="BA336" s="5"/>
      <c r="BB336" s="5"/>
      <c r="BC336" s="5"/>
      <c r="BD336" s="5"/>
      <c r="BE336" s="5"/>
      <c r="BF336" s="5"/>
      <c r="BG336" s="5"/>
      <c r="BH336" s="54"/>
    </row>
    <row r="337" spans="1:60" x14ac:dyDescent="0.25">
      <c r="A337" s="1">
        <v>336</v>
      </c>
      <c r="F337" t="s">
        <v>53</v>
      </c>
      <c r="I337" t="s">
        <v>56</v>
      </c>
      <c r="R337" t="s">
        <v>63</v>
      </c>
      <c r="U337" s="5">
        <f t="shared" si="115"/>
        <v>3</v>
      </c>
      <c r="V337" s="5">
        <f t="shared" si="116"/>
        <v>1</v>
      </c>
      <c r="W337" s="16"/>
      <c r="X337" s="5">
        <f t="shared" si="117"/>
        <v>0</v>
      </c>
      <c r="Y337" s="5">
        <f t="shared" si="118"/>
        <v>0</v>
      </c>
      <c r="Z337" s="5">
        <f t="shared" si="119"/>
        <v>0</v>
      </c>
      <c r="AA337" s="5">
        <f t="shared" si="120"/>
        <v>0</v>
      </c>
      <c r="AB337" s="5">
        <f t="shared" si="121"/>
        <v>1</v>
      </c>
      <c r="AC337" s="5">
        <f t="shared" si="122"/>
        <v>0</v>
      </c>
      <c r="AD337" s="5">
        <f t="shared" si="123"/>
        <v>0</v>
      </c>
      <c r="AE337" s="5">
        <f t="shared" si="124"/>
        <v>1</v>
      </c>
      <c r="AF337" s="5">
        <f t="shared" si="125"/>
        <v>0</v>
      </c>
      <c r="AG337" s="5">
        <f t="shared" si="126"/>
        <v>0</v>
      </c>
      <c r="AH337" s="5">
        <f t="shared" si="127"/>
        <v>0</v>
      </c>
      <c r="AI337" s="5">
        <f t="shared" si="128"/>
        <v>0</v>
      </c>
      <c r="AJ337" s="5">
        <f t="shared" si="129"/>
        <v>0</v>
      </c>
      <c r="AK337" s="5">
        <f t="shared" si="130"/>
        <v>0</v>
      </c>
      <c r="AL337" s="5">
        <f t="shared" si="131"/>
        <v>0</v>
      </c>
      <c r="AM337" s="5">
        <f t="shared" si="132"/>
        <v>0</v>
      </c>
      <c r="AN337" s="5">
        <f t="shared" si="133"/>
        <v>1</v>
      </c>
      <c r="AO337" s="5">
        <f t="shared" si="134"/>
        <v>0</v>
      </c>
      <c r="AR337" s="5">
        <f t="shared" si="135"/>
        <v>3</v>
      </c>
      <c r="AS337" s="5">
        <f t="shared" si="136"/>
        <v>3</v>
      </c>
      <c r="AT337" s="5" t="str">
        <f t="shared" si="137"/>
        <v>Correct</v>
      </c>
      <c r="AU337" s="53" t="s">
        <v>94</v>
      </c>
      <c r="AV337" s="53">
        <v>60</v>
      </c>
      <c r="AW337" s="53" t="s">
        <v>121</v>
      </c>
      <c r="AX337" s="53" t="s">
        <v>193</v>
      </c>
      <c r="AY337" s="53" t="s">
        <v>97</v>
      </c>
      <c r="AZ337" s="53"/>
      <c r="BA337" s="53" t="s">
        <v>80</v>
      </c>
      <c r="BB337" s="53" t="s">
        <v>126</v>
      </c>
      <c r="BC337" s="53" t="s">
        <v>100</v>
      </c>
      <c r="BD337" s="53" t="s">
        <v>135</v>
      </c>
      <c r="BE337" s="53" t="s">
        <v>102</v>
      </c>
      <c r="BF337" s="53" t="s">
        <v>92</v>
      </c>
      <c r="BG337" s="53" t="s">
        <v>102</v>
      </c>
      <c r="BH337" s="55"/>
    </row>
    <row r="338" spans="1:60" x14ac:dyDescent="0.25">
      <c r="A338" s="1">
        <v>337</v>
      </c>
      <c r="F338" t="s">
        <v>53</v>
      </c>
      <c r="I338" t="s">
        <v>56</v>
      </c>
      <c r="R338" t="s">
        <v>63</v>
      </c>
      <c r="U338" s="5">
        <f t="shared" si="115"/>
        <v>3</v>
      </c>
      <c r="V338" s="5">
        <f t="shared" si="116"/>
        <v>1</v>
      </c>
      <c r="W338" s="16"/>
      <c r="X338" s="5">
        <f t="shared" si="117"/>
        <v>0</v>
      </c>
      <c r="Y338" s="5">
        <f t="shared" si="118"/>
        <v>0</v>
      </c>
      <c r="Z338" s="5">
        <f t="shared" si="119"/>
        <v>0</v>
      </c>
      <c r="AA338" s="5">
        <f t="shared" si="120"/>
        <v>0</v>
      </c>
      <c r="AB338" s="5">
        <f t="shared" si="121"/>
        <v>1</v>
      </c>
      <c r="AC338" s="5">
        <f t="shared" si="122"/>
        <v>0</v>
      </c>
      <c r="AD338" s="5">
        <f t="shared" si="123"/>
        <v>0</v>
      </c>
      <c r="AE338" s="5">
        <f t="shared" si="124"/>
        <v>1</v>
      </c>
      <c r="AF338" s="5">
        <f t="shared" si="125"/>
        <v>0</v>
      </c>
      <c r="AG338" s="5">
        <f t="shared" si="126"/>
        <v>0</v>
      </c>
      <c r="AH338" s="5">
        <f t="shared" si="127"/>
        <v>0</v>
      </c>
      <c r="AI338" s="5">
        <f t="shared" si="128"/>
        <v>0</v>
      </c>
      <c r="AJ338" s="5">
        <f t="shared" si="129"/>
        <v>0</v>
      </c>
      <c r="AK338" s="5">
        <f t="shared" si="130"/>
        <v>0</v>
      </c>
      <c r="AL338" s="5">
        <f t="shared" si="131"/>
        <v>0</v>
      </c>
      <c r="AM338" s="5">
        <f t="shared" si="132"/>
        <v>0</v>
      </c>
      <c r="AN338" s="5">
        <f t="shared" si="133"/>
        <v>1</v>
      </c>
      <c r="AO338" s="5">
        <f t="shared" si="134"/>
        <v>0</v>
      </c>
      <c r="AR338" s="5">
        <f t="shared" si="135"/>
        <v>3</v>
      </c>
      <c r="AS338" s="5">
        <f t="shared" si="136"/>
        <v>3</v>
      </c>
      <c r="AT338" s="5" t="str">
        <f t="shared" si="137"/>
        <v>Correct</v>
      </c>
      <c r="AU338" s="5" t="s">
        <v>94</v>
      </c>
      <c r="AV338" s="5">
        <v>60</v>
      </c>
      <c r="AW338" s="5" t="s">
        <v>121</v>
      </c>
      <c r="AX338" s="5"/>
      <c r="AY338" s="5"/>
      <c r="AZ338" s="5"/>
      <c r="BA338" s="5"/>
      <c r="BB338" s="5"/>
      <c r="BC338" s="5"/>
      <c r="BD338" s="5"/>
      <c r="BE338" s="5"/>
      <c r="BF338" s="5"/>
      <c r="BG338" s="5"/>
      <c r="BH338" s="54"/>
    </row>
    <row r="339" spans="1:60" x14ac:dyDescent="0.25">
      <c r="A339" s="1">
        <v>338</v>
      </c>
      <c r="B339" t="s">
        <v>50</v>
      </c>
      <c r="H339" t="s">
        <v>55</v>
      </c>
      <c r="U339" s="5">
        <f t="shared" si="115"/>
        <v>2</v>
      </c>
      <c r="V339" s="5">
        <f t="shared" si="116"/>
        <v>1.5</v>
      </c>
      <c r="W339" s="16"/>
      <c r="X339" s="5">
        <f t="shared" si="117"/>
        <v>1</v>
      </c>
      <c r="Y339" s="5">
        <f t="shared" si="118"/>
        <v>0</v>
      </c>
      <c r="Z339" s="5">
        <f t="shared" si="119"/>
        <v>0</v>
      </c>
      <c r="AA339" s="5">
        <f t="shared" si="120"/>
        <v>0</v>
      </c>
      <c r="AB339" s="5">
        <f t="shared" si="121"/>
        <v>0</v>
      </c>
      <c r="AC339" s="5">
        <f t="shared" si="122"/>
        <v>0</v>
      </c>
      <c r="AD339" s="5">
        <f t="shared" si="123"/>
        <v>1</v>
      </c>
      <c r="AE339" s="5">
        <f t="shared" si="124"/>
        <v>0</v>
      </c>
      <c r="AF339" s="5">
        <f t="shared" si="125"/>
        <v>0</v>
      </c>
      <c r="AG339" s="5">
        <f t="shared" si="126"/>
        <v>0</v>
      </c>
      <c r="AH339" s="5">
        <f t="shared" si="127"/>
        <v>0</v>
      </c>
      <c r="AI339" s="5">
        <f t="shared" si="128"/>
        <v>0</v>
      </c>
      <c r="AJ339" s="5">
        <f t="shared" si="129"/>
        <v>0</v>
      </c>
      <c r="AK339" s="5">
        <f t="shared" si="130"/>
        <v>0</v>
      </c>
      <c r="AL339" s="5">
        <f t="shared" si="131"/>
        <v>0</v>
      </c>
      <c r="AM339" s="5">
        <f t="shared" si="132"/>
        <v>0</v>
      </c>
      <c r="AN339" s="5">
        <f t="shared" si="133"/>
        <v>0</v>
      </c>
      <c r="AO339" s="5">
        <f t="shared" si="134"/>
        <v>0</v>
      </c>
      <c r="AR339" s="5">
        <f t="shared" si="135"/>
        <v>2</v>
      </c>
      <c r="AS339" s="5">
        <f t="shared" si="136"/>
        <v>2</v>
      </c>
      <c r="AT339" s="5" t="str">
        <f t="shared" si="137"/>
        <v>Correct</v>
      </c>
      <c r="AU339" s="53" t="s">
        <v>105</v>
      </c>
      <c r="AV339" s="53">
        <v>38</v>
      </c>
      <c r="AW339" s="53" t="s">
        <v>121</v>
      </c>
      <c r="AX339" s="53" t="s">
        <v>178</v>
      </c>
      <c r="AY339" s="53" t="s">
        <v>107</v>
      </c>
      <c r="AZ339" s="53"/>
      <c r="BA339" s="53"/>
      <c r="BB339" s="53"/>
      <c r="BC339" s="53"/>
      <c r="BD339" s="53"/>
      <c r="BE339" s="53"/>
      <c r="BF339" s="53"/>
      <c r="BG339" s="53"/>
      <c r="BH339" s="55"/>
    </row>
    <row r="340" spans="1:60" x14ac:dyDescent="0.25">
      <c r="A340" s="1">
        <v>339</v>
      </c>
      <c r="B340" t="s">
        <v>50</v>
      </c>
      <c r="D340" t="s">
        <v>52</v>
      </c>
      <c r="E340" t="s">
        <v>20</v>
      </c>
      <c r="F340" t="s">
        <v>53</v>
      </c>
      <c r="G340" t="s">
        <v>54</v>
      </c>
      <c r="I340" t="s">
        <v>56</v>
      </c>
      <c r="R340" t="s">
        <v>63</v>
      </c>
      <c r="U340" s="5">
        <f t="shared" si="115"/>
        <v>7</v>
      </c>
      <c r="V340" s="5">
        <f t="shared" si="116"/>
        <v>0.42857142857142855</v>
      </c>
      <c r="W340" s="16"/>
      <c r="X340" s="5">
        <f t="shared" si="117"/>
        <v>0.42857142857142855</v>
      </c>
      <c r="Y340" s="5">
        <f t="shared" si="118"/>
        <v>0</v>
      </c>
      <c r="Z340" s="5">
        <f t="shared" si="119"/>
        <v>0.42857142857142855</v>
      </c>
      <c r="AA340" s="5">
        <f t="shared" si="120"/>
        <v>0.42857142857142855</v>
      </c>
      <c r="AB340" s="5">
        <f t="shared" si="121"/>
        <v>0.42857142857142855</v>
      </c>
      <c r="AC340" s="5">
        <f t="shared" si="122"/>
        <v>0.42857142857142855</v>
      </c>
      <c r="AD340" s="5">
        <f t="shared" si="123"/>
        <v>0</v>
      </c>
      <c r="AE340" s="5">
        <f t="shared" si="124"/>
        <v>0.42857142857142855</v>
      </c>
      <c r="AF340" s="5">
        <f t="shared" si="125"/>
        <v>0</v>
      </c>
      <c r="AG340" s="5">
        <f t="shared" si="126"/>
        <v>0</v>
      </c>
      <c r="AH340" s="5">
        <f t="shared" si="127"/>
        <v>0</v>
      </c>
      <c r="AI340" s="5">
        <f t="shared" si="128"/>
        <v>0</v>
      </c>
      <c r="AJ340" s="5">
        <f t="shared" si="129"/>
        <v>0</v>
      </c>
      <c r="AK340" s="5">
        <f t="shared" si="130"/>
        <v>0</v>
      </c>
      <c r="AL340" s="5">
        <f t="shared" si="131"/>
        <v>0</v>
      </c>
      <c r="AM340" s="5">
        <f t="shared" si="132"/>
        <v>0</v>
      </c>
      <c r="AN340" s="5">
        <f t="shared" si="133"/>
        <v>0.42857142857142855</v>
      </c>
      <c r="AO340" s="5">
        <f t="shared" si="134"/>
        <v>0</v>
      </c>
      <c r="AR340" s="5">
        <f t="shared" si="135"/>
        <v>2.9999999999999996</v>
      </c>
      <c r="AS340" s="5">
        <f t="shared" si="136"/>
        <v>7</v>
      </c>
      <c r="AT340" s="5" t="str">
        <f t="shared" si="137"/>
        <v>Correct</v>
      </c>
      <c r="AU340" s="5" t="s">
        <v>105</v>
      </c>
      <c r="AV340" s="5">
        <v>52</v>
      </c>
      <c r="AW340" s="5" t="s">
        <v>121</v>
      </c>
      <c r="AX340" s="5" t="s">
        <v>215</v>
      </c>
      <c r="AY340" s="5" t="s">
        <v>97</v>
      </c>
      <c r="AZ340" s="5" t="s">
        <v>98</v>
      </c>
      <c r="BA340" s="5"/>
      <c r="BB340" s="5" t="s">
        <v>108</v>
      </c>
      <c r="BC340" s="5" t="s">
        <v>120</v>
      </c>
      <c r="BD340" s="5" t="s">
        <v>104</v>
      </c>
      <c r="BE340" s="5" t="s">
        <v>102</v>
      </c>
      <c r="BF340" s="5" t="s">
        <v>373</v>
      </c>
      <c r="BG340" s="5" t="s">
        <v>102</v>
      </c>
      <c r="BH340" s="54"/>
    </row>
    <row r="341" spans="1:60" x14ac:dyDescent="0.25">
      <c r="A341" s="1">
        <v>340</v>
      </c>
      <c r="B341" t="s">
        <v>50</v>
      </c>
      <c r="C341" t="s">
        <v>51</v>
      </c>
      <c r="D341" t="s">
        <v>52</v>
      </c>
      <c r="E341" t="s">
        <v>20</v>
      </c>
      <c r="F341" t="s">
        <v>53</v>
      </c>
      <c r="G341" t="s">
        <v>54</v>
      </c>
      <c r="H341" t="s">
        <v>55</v>
      </c>
      <c r="I341" t="s">
        <v>56</v>
      </c>
      <c r="J341" t="s">
        <v>57</v>
      </c>
      <c r="K341" t="s">
        <v>58</v>
      </c>
      <c r="L341" t="s">
        <v>59</v>
      </c>
      <c r="M341" t="s">
        <v>60</v>
      </c>
      <c r="N341" t="s">
        <v>26</v>
      </c>
      <c r="O341" t="s">
        <v>23</v>
      </c>
      <c r="P341" t="s">
        <v>61</v>
      </c>
      <c r="Q341" t="s">
        <v>62</v>
      </c>
      <c r="R341" t="s">
        <v>63</v>
      </c>
      <c r="S341" t="s">
        <v>64</v>
      </c>
      <c r="U341" s="5">
        <f t="shared" si="115"/>
        <v>18</v>
      </c>
      <c r="V341" s="5">
        <f t="shared" si="116"/>
        <v>0.16666666666666666</v>
      </c>
      <c r="W341" s="16"/>
      <c r="X341" s="5">
        <f t="shared" si="117"/>
        <v>0.16666666666666666</v>
      </c>
      <c r="Y341" s="5">
        <f t="shared" si="118"/>
        <v>0.16666666666666666</v>
      </c>
      <c r="Z341" s="5">
        <f t="shared" si="119"/>
        <v>0.16666666666666666</v>
      </c>
      <c r="AA341" s="5">
        <f t="shared" si="120"/>
        <v>0.16666666666666666</v>
      </c>
      <c r="AB341" s="5">
        <f t="shared" si="121"/>
        <v>0.16666666666666666</v>
      </c>
      <c r="AC341" s="5">
        <f t="shared" si="122"/>
        <v>0.16666666666666666</v>
      </c>
      <c r="AD341" s="5">
        <f t="shared" si="123"/>
        <v>0.16666666666666666</v>
      </c>
      <c r="AE341" s="5">
        <f t="shared" si="124"/>
        <v>0.16666666666666666</v>
      </c>
      <c r="AF341" s="5">
        <f t="shared" si="125"/>
        <v>0.16666666666666666</v>
      </c>
      <c r="AG341" s="5">
        <f t="shared" si="126"/>
        <v>0.16666666666666666</v>
      </c>
      <c r="AH341" s="5">
        <f t="shared" si="127"/>
        <v>0.16666666666666666</v>
      </c>
      <c r="AI341" s="5">
        <f t="shared" si="128"/>
        <v>0.16666666666666666</v>
      </c>
      <c r="AJ341" s="5">
        <f t="shared" si="129"/>
        <v>0.16666666666666666</v>
      </c>
      <c r="AK341" s="5">
        <f t="shared" si="130"/>
        <v>0.16666666666666666</v>
      </c>
      <c r="AL341" s="5">
        <f t="shared" si="131"/>
        <v>0.16666666666666666</v>
      </c>
      <c r="AM341" s="5">
        <f t="shared" si="132"/>
        <v>0.16666666666666666</v>
      </c>
      <c r="AN341" s="5">
        <f t="shared" si="133"/>
        <v>0.16666666666666666</v>
      </c>
      <c r="AO341" s="5">
        <f t="shared" si="134"/>
        <v>0.16666666666666666</v>
      </c>
      <c r="AR341" s="5">
        <f t="shared" si="135"/>
        <v>2.9999999999999991</v>
      </c>
      <c r="AS341" s="5">
        <f t="shared" si="136"/>
        <v>18</v>
      </c>
      <c r="AT341" s="5" t="str">
        <f t="shared" si="137"/>
        <v>Correct</v>
      </c>
      <c r="AU341" s="53" t="s">
        <v>94</v>
      </c>
      <c r="AV341" s="53">
        <v>72</v>
      </c>
      <c r="AW341" s="53" t="s">
        <v>121</v>
      </c>
      <c r="AX341" s="53" t="s">
        <v>216</v>
      </c>
      <c r="AY341" s="53" t="s">
        <v>97</v>
      </c>
      <c r="AZ341" s="53" t="s">
        <v>98</v>
      </c>
      <c r="BA341" s="53" t="s">
        <v>80</v>
      </c>
      <c r="BB341" s="53" t="s">
        <v>114</v>
      </c>
      <c r="BC341" s="53" t="s">
        <v>100</v>
      </c>
      <c r="BD341" s="53" t="s">
        <v>135</v>
      </c>
      <c r="BE341" s="53" t="s">
        <v>102</v>
      </c>
      <c r="BF341" s="53"/>
      <c r="BG341" s="53" t="s">
        <v>102</v>
      </c>
      <c r="BH341" s="55"/>
    </row>
    <row r="342" spans="1:60" x14ac:dyDescent="0.25">
      <c r="A342" s="1">
        <v>341</v>
      </c>
      <c r="D342" t="s">
        <v>52</v>
      </c>
      <c r="K342" t="s">
        <v>58</v>
      </c>
      <c r="P342" t="s">
        <v>61</v>
      </c>
      <c r="U342" s="5">
        <f t="shared" si="115"/>
        <v>3</v>
      </c>
      <c r="V342" s="5">
        <f t="shared" si="116"/>
        <v>1</v>
      </c>
      <c r="W342" s="16"/>
      <c r="X342" s="5">
        <f t="shared" si="117"/>
        <v>0</v>
      </c>
      <c r="Y342" s="5">
        <f t="shared" si="118"/>
        <v>0</v>
      </c>
      <c r="Z342" s="5">
        <f t="shared" si="119"/>
        <v>1</v>
      </c>
      <c r="AA342" s="5">
        <f t="shared" si="120"/>
        <v>0</v>
      </c>
      <c r="AB342" s="5">
        <f t="shared" si="121"/>
        <v>0</v>
      </c>
      <c r="AC342" s="5">
        <f t="shared" si="122"/>
        <v>0</v>
      </c>
      <c r="AD342" s="5">
        <f t="shared" si="123"/>
        <v>0</v>
      </c>
      <c r="AE342" s="5">
        <f t="shared" si="124"/>
        <v>0</v>
      </c>
      <c r="AF342" s="5">
        <f t="shared" si="125"/>
        <v>0</v>
      </c>
      <c r="AG342" s="5">
        <f t="shared" si="126"/>
        <v>1</v>
      </c>
      <c r="AH342" s="5">
        <f t="shared" si="127"/>
        <v>0</v>
      </c>
      <c r="AI342" s="5">
        <f t="shared" si="128"/>
        <v>0</v>
      </c>
      <c r="AJ342" s="5">
        <f t="shared" si="129"/>
        <v>0</v>
      </c>
      <c r="AK342" s="5">
        <f t="shared" si="130"/>
        <v>0</v>
      </c>
      <c r="AL342" s="5">
        <f t="shared" si="131"/>
        <v>1</v>
      </c>
      <c r="AM342" s="5">
        <f t="shared" si="132"/>
        <v>0</v>
      </c>
      <c r="AN342" s="5">
        <f t="shared" si="133"/>
        <v>0</v>
      </c>
      <c r="AO342" s="5">
        <f t="shared" si="134"/>
        <v>0</v>
      </c>
      <c r="AR342" s="5">
        <f t="shared" si="135"/>
        <v>3</v>
      </c>
      <c r="AS342" s="5">
        <f t="shared" si="136"/>
        <v>3</v>
      </c>
      <c r="AT342" s="5" t="str">
        <f t="shared" si="137"/>
        <v>Correct</v>
      </c>
      <c r="AU342" s="5" t="s">
        <v>105</v>
      </c>
      <c r="AV342" s="5">
        <v>52</v>
      </c>
      <c r="AW342" s="5" t="s">
        <v>121</v>
      </c>
      <c r="AX342" s="5" t="s">
        <v>122</v>
      </c>
      <c r="AY342" s="5" t="s">
        <v>97</v>
      </c>
      <c r="AZ342" s="5" t="s">
        <v>98</v>
      </c>
      <c r="BA342" s="5"/>
      <c r="BB342" s="5" t="s">
        <v>114</v>
      </c>
      <c r="BC342" s="5" t="s">
        <v>100</v>
      </c>
      <c r="BD342" s="5" t="s">
        <v>101</v>
      </c>
      <c r="BE342" s="5" t="s">
        <v>102</v>
      </c>
      <c r="BF342" s="5" t="s">
        <v>92</v>
      </c>
      <c r="BG342" s="5" t="s">
        <v>102</v>
      </c>
      <c r="BH342" s="54"/>
    </row>
    <row r="343" spans="1:60" x14ac:dyDescent="0.25">
      <c r="A343" s="1">
        <v>342</v>
      </c>
      <c r="R343" t="s">
        <v>63</v>
      </c>
      <c r="U343" s="5">
        <f t="shared" si="115"/>
        <v>1</v>
      </c>
      <c r="V343" s="5">
        <f t="shared" si="116"/>
        <v>3</v>
      </c>
      <c r="W343" s="16"/>
      <c r="X343" s="5">
        <f t="shared" si="117"/>
        <v>0</v>
      </c>
      <c r="Y343" s="5">
        <f t="shared" si="118"/>
        <v>0</v>
      </c>
      <c r="Z343" s="5">
        <f t="shared" si="119"/>
        <v>0</v>
      </c>
      <c r="AA343" s="5">
        <f t="shared" si="120"/>
        <v>0</v>
      </c>
      <c r="AB343" s="5">
        <f t="shared" si="121"/>
        <v>0</v>
      </c>
      <c r="AC343" s="5">
        <f t="shared" si="122"/>
        <v>0</v>
      </c>
      <c r="AD343" s="5">
        <f t="shared" si="123"/>
        <v>0</v>
      </c>
      <c r="AE343" s="5">
        <f t="shared" si="124"/>
        <v>0</v>
      </c>
      <c r="AF343" s="5">
        <f t="shared" si="125"/>
        <v>0</v>
      </c>
      <c r="AG343" s="5">
        <f t="shared" si="126"/>
        <v>0</v>
      </c>
      <c r="AH343" s="5">
        <f t="shared" si="127"/>
        <v>0</v>
      </c>
      <c r="AI343" s="5">
        <f t="shared" si="128"/>
        <v>0</v>
      </c>
      <c r="AJ343" s="5">
        <f t="shared" si="129"/>
        <v>0</v>
      </c>
      <c r="AK343" s="5">
        <f t="shared" si="130"/>
        <v>0</v>
      </c>
      <c r="AL343" s="5">
        <f t="shared" si="131"/>
        <v>0</v>
      </c>
      <c r="AM343" s="5">
        <f t="shared" si="132"/>
        <v>0</v>
      </c>
      <c r="AN343" s="5">
        <f t="shared" si="133"/>
        <v>1</v>
      </c>
      <c r="AO343" s="5">
        <f t="shared" si="134"/>
        <v>0</v>
      </c>
      <c r="AR343" s="5">
        <f t="shared" si="135"/>
        <v>1</v>
      </c>
      <c r="AS343" s="5">
        <f t="shared" si="136"/>
        <v>1</v>
      </c>
      <c r="AT343" s="5" t="str">
        <f t="shared" si="137"/>
        <v>Correct</v>
      </c>
      <c r="AU343" s="53" t="s">
        <v>94</v>
      </c>
      <c r="AV343" s="53">
        <v>89</v>
      </c>
      <c r="AW343" s="53" t="s">
        <v>121</v>
      </c>
      <c r="AX343" s="53" t="s">
        <v>217</v>
      </c>
      <c r="AY343" s="53" t="s">
        <v>107</v>
      </c>
      <c r="AZ343" s="53"/>
      <c r="BA343" s="53" t="s">
        <v>80</v>
      </c>
      <c r="BB343" s="53"/>
      <c r="BC343" s="53" t="s">
        <v>110</v>
      </c>
      <c r="BD343" s="53" t="s">
        <v>104</v>
      </c>
      <c r="BE343" s="53" t="s">
        <v>102</v>
      </c>
      <c r="BF343" s="53"/>
      <c r="BG343" s="53" t="s">
        <v>98</v>
      </c>
      <c r="BH343" s="55"/>
    </row>
    <row r="344" spans="1:60" x14ac:dyDescent="0.25">
      <c r="A344" s="1">
        <v>343</v>
      </c>
      <c r="B344" t="s">
        <v>50</v>
      </c>
      <c r="D344" t="s">
        <v>52</v>
      </c>
      <c r="E344" t="s">
        <v>20</v>
      </c>
      <c r="G344" t="s">
        <v>54</v>
      </c>
      <c r="H344" t="s">
        <v>55</v>
      </c>
      <c r="U344" s="5">
        <f t="shared" si="115"/>
        <v>5</v>
      </c>
      <c r="V344" s="5">
        <f t="shared" si="116"/>
        <v>0.6</v>
      </c>
      <c r="W344" s="16"/>
      <c r="X344" s="5">
        <f t="shared" si="117"/>
        <v>0.6</v>
      </c>
      <c r="Y344" s="5">
        <f t="shared" si="118"/>
        <v>0</v>
      </c>
      <c r="Z344" s="5">
        <f t="shared" si="119"/>
        <v>0.6</v>
      </c>
      <c r="AA344" s="5">
        <f t="shared" si="120"/>
        <v>0.6</v>
      </c>
      <c r="AB344" s="5">
        <f t="shared" si="121"/>
        <v>0</v>
      </c>
      <c r="AC344" s="5">
        <f t="shared" si="122"/>
        <v>0.6</v>
      </c>
      <c r="AD344" s="5">
        <f t="shared" si="123"/>
        <v>0.6</v>
      </c>
      <c r="AE344" s="5">
        <f t="shared" si="124"/>
        <v>0</v>
      </c>
      <c r="AF344" s="5">
        <f t="shared" si="125"/>
        <v>0</v>
      </c>
      <c r="AG344" s="5">
        <f t="shared" si="126"/>
        <v>0</v>
      </c>
      <c r="AH344" s="5">
        <f t="shared" si="127"/>
        <v>0</v>
      </c>
      <c r="AI344" s="5">
        <f t="shared" si="128"/>
        <v>0</v>
      </c>
      <c r="AJ344" s="5">
        <f t="shared" si="129"/>
        <v>0</v>
      </c>
      <c r="AK344" s="5">
        <f t="shared" si="130"/>
        <v>0</v>
      </c>
      <c r="AL344" s="5">
        <f t="shared" si="131"/>
        <v>0</v>
      </c>
      <c r="AM344" s="5">
        <f t="shared" si="132"/>
        <v>0</v>
      </c>
      <c r="AN344" s="5">
        <f t="shared" si="133"/>
        <v>0</v>
      </c>
      <c r="AO344" s="5">
        <f t="shared" si="134"/>
        <v>0</v>
      </c>
      <c r="AR344" s="5">
        <f t="shared" si="135"/>
        <v>3</v>
      </c>
      <c r="AS344" s="5">
        <f t="shared" si="136"/>
        <v>5</v>
      </c>
      <c r="AT344" s="5" t="str">
        <f t="shared" si="137"/>
        <v>Correct</v>
      </c>
      <c r="AU344" s="5" t="s">
        <v>94</v>
      </c>
      <c r="AV344" s="5">
        <v>70</v>
      </c>
      <c r="AW344" s="5" t="s">
        <v>115</v>
      </c>
      <c r="AX344" s="5" t="s">
        <v>332</v>
      </c>
      <c r="AY344" s="5" t="s">
        <v>128</v>
      </c>
      <c r="AZ344" s="5" t="s">
        <v>98</v>
      </c>
      <c r="BA344" s="5" t="s">
        <v>80</v>
      </c>
      <c r="BB344" s="5" t="s">
        <v>114</v>
      </c>
      <c r="BC344" s="5" t="s">
        <v>110</v>
      </c>
      <c r="BD344" s="5" t="s">
        <v>104</v>
      </c>
      <c r="BE344" s="5" t="s">
        <v>102</v>
      </c>
      <c r="BF344" s="5"/>
      <c r="BG344" s="5" t="s">
        <v>102</v>
      </c>
      <c r="BH344" s="54"/>
    </row>
    <row r="345" spans="1:60" x14ac:dyDescent="0.25">
      <c r="A345" s="1">
        <v>344</v>
      </c>
      <c r="D345" t="s">
        <v>52</v>
      </c>
      <c r="E345" t="s">
        <v>20</v>
      </c>
      <c r="I345" t="s">
        <v>56</v>
      </c>
      <c r="U345" s="5">
        <f t="shared" si="115"/>
        <v>3</v>
      </c>
      <c r="V345" s="5">
        <f t="shared" si="116"/>
        <v>1</v>
      </c>
      <c r="W345" s="16"/>
      <c r="X345" s="5">
        <f t="shared" si="117"/>
        <v>0</v>
      </c>
      <c r="Y345" s="5">
        <f t="shared" si="118"/>
        <v>0</v>
      </c>
      <c r="Z345" s="5">
        <f t="shared" si="119"/>
        <v>1</v>
      </c>
      <c r="AA345" s="5">
        <f t="shared" si="120"/>
        <v>1</v>
      </c>
      <c r="AB345" s="5">
        <f t="shared" si="121"/>
        <v>0</v>
      </c>
      <c r="AC345" s="5">
        <f t="shared" si="122"/>
        <v>0</v>
      </c>
      <c r="AD345" s="5">
        <f t="shared" si="123"/>
        <v>0</v>
      </c>
      <c r="AE345" s="5">
        <f t="shared" si="124"/>
        <v>1</v>
      </c>
      <c r="AF345" s="5">
        <f t="shared" si="125"/>
        <v>0</v>
      </c>
      <c r="AG345" s="5">
        <f t="shared" si="126"/>
        <v>0</v>
      </c>
      <c r="AH345" s="5">
        <f t="shared" si="127"/>
        <v>0</v>
      </c>
      <c r="AI345" s="5">
        <f t="shared" si="128"/>
        <v>0</v>
      </c>
      <c r="AJ345" s="5">
        <f t="shared" si="129"/>
        <v>0</v>
      </c>
      <c r="AK345" s="5">
        <f t="shared" si="130"/>
        <v>0</v>
      </c>
      <c r="AL345" s="5">
        <f t="shared" si="131"/>
        <v>0</v>
      </c>
      <c r="AM345" s="5">
        <f t="shared" si="132"/>
        <v>0</v>
      </c>
      <c r="AN345" s="5">
        <f t="shared" si="133"/>
        <v>0</v>
      </c>
      <c r="AO345" s="5">
        <f t="shared" si="134"/>
        <v>0</v>
      </c>
      <c r="AR345" s="5">
        <f t="shared" si="135"/>
        <v>3</v>
      </c>
      <c r="AS345" s="5">
        <f t="shared" si="136"/>
        <v>3</v>
      </c>
      <c r="AT345" s="5" t="str">
        <f t="shared" si="137"/>
        <v>Correct</v>
      </c>
      <c r="AU345" s="53" t="s">
        <v>94</v>
      </c>
      <c r="AV345" s="53">
        <v>71</v>
      </c>
      <c r="AW345" s="53" t="s">
        <v>95</v>
      </c>
      <c r="AX345" s="53" t="s">
        <v>138</v>
      </c>
      <c r="AY345" s="53" t="s">
        <v>107</v>
      </c>
      <c r="AZ345" s="53"/>
      <c r="BA345" s="53" t="s">
        <v>80</v>
      </c>
      <c r="BB345" s="53" t="s">
        <v>99</v>
      </c>
      <c r="BC345" s="53" t="s">
        <v>103</v>
      </c>
      <c r="BD345" s="53" t="s">
        <v>104</v>
      </c>
      <c r="BE345" s="53" t="s">
        <v>102</v>
      </c>
      <c r="BF345" s="53"/>
      <c r="BG345" s="53" t="s">
        <v>98</v>
      </c>
      <c r="BH345" s="55"/>
    </row>
    <row r="346" spans="1:60" x14ac:dyDescent="0.25">
      <c r="A346" s="1">
        <v>345</v>
      </c>
      <c r="B346" t="s">
        <v>50</v>
      </c>
      <c r="F346" t="s">
        <v>53</v>
      </c>
      <c r="U346" s="5">
        <f t="shared" si="115"/>
        <v>2</v>
      </c>
      <c r="V346" s="5">
        <f t="shared" si="116"/>
        <v>1.5</v>
      </c>
      <c r="W346" s="16"/>
      <c r="X346" s="5">
        <f t="shared" si="117"/>
        <v>1</v>
      </c>
      <c r="Y346" s="5">
        <f t="shared" si="118"/>
        <v>0</v>
      </c>
      <c r="Z346" s="5">
        <f t="shared" si="119"/>
        <v>0</v>
      </c>
      <c r="AA346" s="5">
        <f t="shared" si="120"/>
        <v>0</v>
      </c>
      <c r="AB346" s="5">
        <f t="shared" si="121"/>
        <v>1</v>
      </c>
      <c r="AC346" s="5">
        <f t="shared" si="122"/>
        <v>0</v>
      </c>
      <c r="AD346" s="5">
        <f t="shared" si="123"/>
        <v>0</v>
      </c>
      <c r="AE346" s="5">
        <f t="shared" si="124"/>
        <v>0</v>
      </c>
      <c r="AF346" s="5">
        <f t="shared" si="125"/>
        <v>0</v>
      </c>
      <c r="AG346" s="5">
        <f t="shared" si="126"/>
        <v>0</v>
      </c>
      <c r="AH346" s="5">
        <f t="shared" si="127"/>
        <v>0</v>
      </c>
      <c r="AI346" s="5">
        <f t="shared" si="128"/>
        <v>0</v>
      </c>
      <c r="AJ346" s="5">
        <f t="shared" si="129"/>
        <v>0</v>
      </c>
      <c r="AK346" s="5">
        <f t="shared" si="130"/>
        <v>0</v>
      </c>
      <c r="AL346" s="5">
        <f t="shared" si="131"/>
        <v>0</v>
      </c>
      <c r="AM346" s="5">
        <f t="shared" si="132"/>
        <v>0</v>
      </c>
      <c r="AN346" s="5">
        <f t="shared" si="133"/>
        <v>0</v>
      </c>
      <c r="AO346" s="5">
        <f t="shared" si="134"/>
        <v>0</v>
      </c>
      <c r="AR346" s="5">
        <f t="shared" si="135"/>
        <v>2</v>
      </c>
      <c r="AS346" s="5">
        <f t="shared" si="136"/>
        <v>2</v>
      </c>
      <c r="AT346" s="5" t="str">
        <f t="shared" si="137"/>
        <v>Correct</v>
      </c>
      <c r="AU346" s="5" t="s">
        <v>105</v>
      </c>
      <c r="AV346" s="5">
        <v>68</v>
      </c>
      <c r="AW346" s="5" t="s">
        <v>95</v>
      </c>
      <c r="AX346" s="5" t="s">
        <v>209</v>
      </c>
      <c r="AY346" s="5" t="s">
        <v>107</v>
      </c>
      <c r="AZ346" s="5" t="s">
        <v>98</v>
      </c>
      <c r="BA346" s="5" t="s">
        <v>80</v>
      </c>
      <c r="BB346" s="5" t="s">
        <v>114</v>
      </c>
      <c r="BC346" s="5" t="s">
        <v>110</v>
      </c>
      <c r="BD346" s="5" t="s">
        <v>104</v>
      </c>
      <c r="BE346" s="5" t="s">
        <v>102</v>
      </c>
      <c r="BF346" s="5" t="s">
        <v>91</v>
      </c>
      <c r="BG346" s="5" t="s">
        <v>102</v>
      </c>
      <c r="BH346" s="54"/>
    </row>
    <row r="347" spans="1:60" x14ac:dyDescent="0.25">
      <c r="A347" s="1">
        <v>346</v>
      </c>
      <c r="U347" s="5">
        <f t="shared" si="115"/>
        <v>0</v>
      </c>
      <c r="V347" s="5" t="e">
        <f t="shared" si="116"/>
        <v>#DIV/0!</v>
      </c>
      <c r="W347" s="16"/>
      <c r="X347" s="5">
        <f t="shared" si="117"/>
        <v>0</v>
      </c>
      <c r="Y347" s="5">
        <f t="shared" si="118"/>
        <v>0</v>
      </c>
      <c r="Z347" s="5">
        <f t="shared" si="119"/>
        <v>0</v>
      </c>
      <c r="AA347" s="5">
        <f t="shared" si="120"/>
        <v>0</v>
      </c>
      <c r="AB347" s="5">
        <f t="shared" si="121"/>
        <v>0</v>
      </c>
      <c r="AC347" s="5">
        <f t="shared" si="122"/>
        <v>0</v>
      </c>
      <c r="AD347" s="5">
        <f t="shared" si="123"/>
        <v>0</v>
      </c>
      <c r="AE347" s="5">
        <f t="shared" si="124"/>
        <v>0</v>
      </c>
      <c r="AF347" s="5">
        <f t="shared" si="125"/>
        <v>0</v>
      </c>
      <c r="AG347" s="5">
        <f t="shared" si="126"/>
        <v>0</v>
      </c>
      <c r="AH347" s="5">
        <f t="shared" si="127"/>
        <v>0</v>
      </c>
      <c r="AI347" s="5">
        <f t="shared" si="128"/>
        <v>0</v>
      </c>
      <c r="AJ347" s="5">
        <f t="shared" si="129"/>
        <v>0</v>
      </c>
      <c r="AK347" s="5">
        <f t="shared" si="130"/>
        <v>0</v>
      </c>
      <c r="AL347" s="5">
        <f t="shared" si="131"/>
        <v>0</v>
      </c>
      <c r="AM347" s="5">
        <f t="shared" si="132"/>
        <v>0</v>
      </c>
      <c r="AN347" s="5">
        <f t="shared" si="133"/>
        <v>0</v>
      </c>
      <c r="AO347" s="5">
        <f t="shared" si="134"/>
        <v>0</v>
      </c>
      <c r="AR347" s="5">
        <f t="shared" si="135"/>
        <v>0</v>
      </c>
      <c r="AS347" s="5">
        <f t="shared" si="136"/>
        <v>0</v>
      </c>
      <c r="AT347" s="5" t="str">
        <f t="shared" si="137"/>
        <v>Correct</v>
      </c>
      <c r="AU347" s="53"/>
      <c r="AV347" s="53">
        <v>44</v>
      </c>
      <c r="AW347" s="53" t="s">
        <v>121</v>
      </c>
      <c r="AX347" s="53" t="s">
        <v>218</v>
      </c>
      <c r="AY347" s="53" t="s">
        <v>128</v>
      </c>
      <c r="AZ347" s="53"/>
      <c r="BA347" s="53" t="s">
        <v>89</v>
      </c>
      <c r="BB347" s="53" t="s">
        <v>114</v>
      </c>
      <c r="BC347" s="53" t="s">
        <v>120</v>
      </c>
      <c r="BD347" s="53" t="s">
        <v>101</v>
      </c>
      <c r="BE347" s="53"/>
      <c r="BF347" s="53"/>
      <c r="BG347" s="53" t="s">
        <v>102</v>
      </c>
      <c r="BH347" s="55"/>
    </row>
    <row r="348" spans="1:60" x14ac:dyDescent="0.25">
      <c r="A348" s="1">
        <v>347</v>
      </c>
      <c r="H348" t="s">
        <v>55</v>
      </c>
      <c r="L348" t="s">
        <v>59</v>
      </c>
      <c r="N348" t="s">
        <v>26</v>
      </c>
      <c r="U348" s="5">
        <f t="shared" si="115"/>
        <v>3</v>
      </c>
      <c r="V348" s="5">
        <f t="shared" si="116"/>
        <v>1</v>
      </c>
      <c r="W348" s="16"/>
      <c r="X348" s="5">
        <f t="shared" si="117"/>
        <v>0</v>
      </c>
      <c r="Y348" s="5">
        <f t="shared" si="118"/>
        <v>0</v>
      </c>
      <c r="Z348" s="5">
        <f t="shared" si="119"/>
        <v>0</v>
      </c>
      <c r="AA348" s="5">
        <f t="shared" si="120"/>
        <v>0</v>
      </c>
      <c r="AB348" s="5">
        <f t="shared" si="121"/>
        <v>0</v>
      </c>
      <c r="AC348" s="5">
        <f t="shared" si="122"/>
        <v>0</v>
      </c>
      <c r="AD348" s="5">
        <f t="shared" si="123"/>
        <v>1</v>
      </c>
      <c r="AE348" s="5">
        <f t="shared" si="124"/>
        <v>0</v>
      </c>
      <c r="AF348" s="5">
        <f t="shared" si="125"/>
        <v>0</v>
      </c>
      <c r="AG348" s="5">
        <f t="shared" si="126"/>
        <v>0</v>
      </c>
      <c r="AH348" s="5">
        <f t="shared" si="127"/>
        <v>1</v>
      </c>
      <c r="AI348" s="5">
        <f t="shared" si="128"/>
        <v>0</v>
      </c>
      <c r="AJ348" s="5">
        <f t="shared" si="129"/>
        <v>1</v>
      </c>
      <c r="AK348" s="5">
        <f t="shared" si="130"/>
        <v>0</v>
      </c>
      <c r="AL348" s="5">
        <f t="shared" si="131"/>
        <v>0</v>
      </c>
      <c r="AM348" s="5">
        <f t="shared" si="132"/>
        <v>0</v>
      </c>
      <c r="AN348" s="5">
        <f t="shared" si="133"/>
        <v>0</v>
      </c>
      <c r="AO348" s="5">
        <f t="shared" si="134"/>
        <v>0</v>
      </c>
      <c r="AR348" s="5">
        <f t="shared" si="135"/>
        <v>3</v>
      </c>
      <c r="AS348" s="5">
        <f t="shared" si="136"/>
        <v>3</v>
      </c>
      <c r="AT348" s="5" t="str">
        <f t="shared" si="137"/>
        <v>Correct</v>
      </c>
      <c r="AU348" s="5" t="s">
        <v>94</v>
      </c>
      <c r="AV348" s="5">
        <v>62</v>
      </c>
      <c r="AW348" s="5" t="s">
        <v>121</v>
      </c>
      <c r="AX348" s="5" t="s">
        <v>219</v>
      </c>
      <c r="AY348" s="5" t="s">
        <v>107</v>
      </c>
      <c r="AZ348" s="5" t="s">
        <v>98</v>
      </c>
      <c r="BA348" s="5" t="s">
        <v>80</v>
      </c>
      <c r="BB348" s="5" t="s">
        <v>99</v>
      </c>
      <c r="BC348" s="5" t="s">
        <v>103</v>
      </c>
      <c r="BD348" s="5" t="s">
        <v>101</v>
      </c>
      <c r="BE348" s="5" t="s">
        <v>98</v>
      </c>
      <c r="BF348" s="5"/>
      <c r="BG348" s="5" t="s">
        <v>98</v>
      </c>
      <c r="BH348" s="54"/>
    </row>
    <row r="349" spans="1:60" x14ac:dyDescent="0.25">
      <c r="A349" s="1">
        <v>348</v>
      </c>
      <c r="G349" t="s">
        <v>54</v>
      </c>
      <c r="I349" t="s">
        <v>56</v>
      </c>
      <c r="R349" t="s">
        <v>63</v>
      </c>
      <c r="U349" s="5">
        <f t="shared" si="115"/>
        <v>3</v>
      </c>
      <c r="V349" s="5">
        <f t="shared" si="116"/>
        <v>1</v>
      </c>
      <c r="W349" s="16"/>
      <c r="X349" s="5">
        <f t="shared" si="117"/>
        <v>0</v>
      </c>
      <c r="Y349" s="5">
        <f t="shared" si="118"/>
        <v>0</v>
      </c>
      <c r="Z349" s="5">
        <f t="shared" si="119"/>
        <v>0</v>
      </c>
      <c r="AA349" s="5">
        <f t="shared" si="120"/>
        <v>0</v>
      </c>
      <c r="AB349" s="5">
        <f t="shared" si="121"/>
        <v>0</v>
      </c>
      <c r="AC349" s="5">
        <f t="shared" si="122"/>
        <v>1</v>
      </c>
      <c r="AD349" s="5">
        <f t="shared" si="123"/>
        <v>0</v>
      </c>
      <c r="AE349" s="5">
        <f t="shared" si="124"/>
        <v>1</v>
      </c>
      <c r="AF349" s="5">
        <f t="shared" si="125"/>
        <v>0</v>
      </c>
      <c r="AG349" s="5">
        <f t="shared" si="126"/>
        <v>0</v>
      </c>
      <c r="AH349" s="5">
        <f t="shared" si="127"/>
        <v>0</v>
      </c>
      <c r="AI349" s="5">
        <f t="shared" si="128"/>
        <v>0</v>
      </c>
      <c r="AJ349" s="5">
        <f t="shared" si="129"/>
        <v>0</v>
      </c>
      <c r="AK349" s="5">
        <f t="shared" si="130"/>
        <v>0</v>
      </c>
      <c r="AL349" s="5">
        <f t="shared" si="131"/>
        <v>0</v>
      </c>
      <c r="AM349" s="5">
        <f t="shared" si="132"/>
        <v>0</v>
      </c>
      <c r="AN349" s="5">
        <f t="shared" si="133"/>
        <v>1</v>
      </c>
      <c r="AO349" s="5">
        <f t="shared" si="134"/>
        <v>0</v>
      </c>
      <c r="AR349" s="5">
        <f t="shared" si="135"/>
        <v>3</v>
      </c>
      <c r="AS349" s="5">
        <f t="shared" si="136"/>
        <v>3</v>
      </c>
      <c r="AT349" s="5" t="str">
        <f t="shared" si="137"/>
        <v>Correct</v>
      </c>
      <c r="AU349" s="53" t="s">
        <v>94</v>
      </c>
      <c r="AV349" s="53">
        <v>49</v>
      </c>
      <c r="AW349" s="53" t="s">
        <v>115</v>
      </c>
      <c r="AX349" s="53" t="s">
        <v>331</v>
      </c>
      <c r="AY349" s="53" t="s">
        <v>107</v>
      </c>
      <c r="AZ349" s="53" t="s">
        <v>102</v>
      </c>
      <c r="BA349" s="53" t="s">
        <v>80</v>
      </c>
      <c r="BB349" s="53" t="s">
        <v>126</v>
      </c>
      <c r="BC349" s="53" t="s">
        <v>110</v>
      </c>
      <c r="BD349" s="53" t="s">
        <v>101</v>
      </c>
      <c r="BE349" s="53" t="s">
        <v>102</v>
      </c>
      <c r="BF349" s="53"/>
      <c r="BG349" s="53" t="s">
        <v>102</v>
      </c>
      <c r="BH349" s="55"/>
    </row>
    <row r="350" spans="1:60" x14ac:dyDescent="0.25">
      <c r="A350" s="1">
        <v>349</v>
      </c>
      <c r="C350" t="s">
        <v>51</v>
      </c>
      <c r="I350" t="s">
        <v>56</v>
      </c>
      <c r="R350" t="s">
        <v>63</v>
      </c>
      <c r="S350" t="s">
        <v>64</v>
      </c>
      <c r="U350" s="5">
        <f t="shared" si="115"/>
        <v>4</v>
      </c>
      <c r="V350" s="5">
        <f t="shared" si="116"/>
        <v>0.75</v>
      </c>
      <c r="W350" s="16"/>
      <c r="X350" s="5">
        <f t="shared" si="117"/>
        <v>0</v>
      </c>
      <c r="Y350" s="5">
        <f t="shared" si="118"/>
        <v>0.75</v>
      </c>
      <c r="Z350" s="5">
        <f t="shared" si="119"/>
        <v>0</v>
      </c>
      <c r="AA350" s="5">
        <f t="shared" si="120"/>
        <v>0</v>
      </c>
      <c r="AB350" s="5">
        <f t="shared" si="121"/>
        <v>0</v>
      </c>
      <c r="AC350" s="5">
        <f t="shared" si="122"/>
        <v>0</v>
      </c>
      <c r="AD350" s="5">
        <f t="shared" si="123"/>
        <v>0</v>
      </c>
      <c r="AE350" s="5">
        <f t="shared" si="124"/>
        <v>0.75</v>
      </c>
      <c r="AF350" s="5">
        <f t="shared" si="125"/>
        <v>0</v>
      </c>
      <c r="AG350" s="5">
        <f t="shared" si="126"/>
        <v>0</v>
      </c>
      <c r="AH350" s="5">
        <f t="shared" si="127"/>
        <v>0</v>
      </c>
      <c r="AI350" s="5">
        <f t="shared" si="128"/>
        <v>0</v>
      </c>
      <c r="AJ350" s="5">
        <f t="shared" si="129"/>
        <v>0</v>
      </c>
      <c r="AK350" s="5">
        <f t="shared" si="130"/>
        <v>0</v>
      </c>
      <c r="AL350" s="5">
        <f t="shared" si="131"/>
        <v>0</v>
      </c>
      <c r="AM350" s="5">
        <f t="shared" si="132"/>
        <v>0</v>
      </c>
      <c r="AN350" s="5">
        <f t="shared" si="133"/>
        <v>0.75</v>
      </c>
      <c r="AO350" s="5">
        <f t="shared" si="134"/>
        <v>0.75</v>
      </c>
      <c r="AR350" s="5">
        <f t="shared" si="135"/>
        <v>3</v>
      </c>
      <c r="AS350" s="5">
        <f t="shared" si="136"/>
        <v>4</v>
      </c>
      <c r="AT350" s="5" t="str">
        <f t="shared" si="137"/>
        <v>Correct</v>
      </c>
      <c r="AU350" s="5" t="s">
        <v>94</v>
      </c>
      <c r="AV350" s="5">
        <v>48</v>
      </c>
      <c r="AW350" s="5" t="s">
        <v>115</v>
      </c>
      <c r="AX350" s="5" t="s">
        <v>333</v>
      </c>
      <c r="AY350" s="5" t="s">
        <v>107</v>
      </c>
      <c r="AZ350" s="5" t="s">
        <v>98</v>
      </c>
      <c r="BA350" s="5" t="s">
        <v>84</v>
      </c>
      <c r="BB350" s="5" t="s">
        <v>114</v>
      </c>
      <c r="BC350" s="5" t="s">
        <v>103</v>
      </c>
      <c r="BD350" s="5" t="s">
        <v>101</v>
      </c>
      <c r="BE350" s="5" t="s">
        <v>102</v>
      </c>
      <c r="BF350" s="5"/>
      <c r="BG350" s="5" t="s">
        <v>102</v>
      </c>
      <c r="BH350" s="54"/>
    </row>
    <row r="351" spans="1:60" x14ac:dyDescent="0.25">
      <c r="A351" s="1">
        <v>350</v>
      </c>
      <c r="D351" t="s">
        <v>52</v>
      </c>
      <c r="G351" t="s">
        <v>54</v>
      </c>
      <c r="R351" t="s">
        <v>63</v>
      </c>
      <c r="U351" s="5">
        <f t="shared" si="115"/>
        <v>3</v>
      </c>
      <c r="V351" s="5">
        <f t="shared" si="116"/>
        <v>1</v>
      </c>
      <c r="W351" s="16"/>
      <c r="X351" s="5">
        <f t="shared" si="117"/>
        <v>0</v>
      </c>
      <c r="Y351" s="5">
        <f t="shared" si="118"/>
        <v>0</v>
      </c>
      <c r="Z351" s="5">
        <f t="shared" si="119"/>
        <v>1</v>
      </c>
      <c r="AA351" s="5">
        <f t="shared" si="120"/>
        <v>0</v>
      </c>
      <c r="AB351" s="5">
        <f t="shared" si="121"/>
        <v>0</v>
      </c>
      <c r="AC351" s="5">
        <f t="shared" si="122"/>
        <v>1</v>
      </c>
      <c r="AD351" s="5">
        <f t="shared" si="123"/>
        <v>0</v>
      </c>
      <c r="AE351" s="5">
        <f t="shared" si="124"/>
        <v>0</v>
      </c>
      <c r="AF351" s="5">
        <f t="shared" si="125"/>
        <v>0</v>
      </c>
      <c r="AG351" s="5">
        <f t="shared" si="126"/>
        <v>0</v>
      </c>
      <c r="AH351" s="5">
        <f t="shared" si="127"/>
        <v>0</v>
      </c>
      <c r="AI351" s="5">
        <f t="shared" si="128"/>
        <v>0</v>
      </c>
      <c r="AJ351" s="5">
        <f t="shared" si="129"/>
        <v>0</v>
      </c>
      <c r="AK351" s="5">
        <f t="shared" si="130"/>
        <v>0</v>
      </c>
      <c r="AL351" s="5">
        <f t="shared" si="131"/>
        <v>0</v>
      </c>
      <c r="AM351" s="5">
        <f t="shared" si="132"/>
        <v>0</v>
      </c>
      <c r="AN351" s="5">
        <f t="shared" si="133"/>
        <v>1</v>
      </c>
      <c r="AO351" s="5">
        <f t="shared" si="134"/>
        <v>0</v>
      </c>
      <c r="AR351" s="5">
        <f t="shared" si="135"/>
        <v>3</v>
      </c>
      <c r="AS351" s="5">
        <f t="shared" si="136"/>
        <v>3</v>
      </c>
      <c r="AT351" s="5" t="str">
        <f t="shared" si="137"/>
        <v>Correct</v>
      </c>
      <c r="AU351" s="53" t="s">
        <v>94</v>
      </c>
      <c r="AV351" s="53">
        <v>52</v>
      </c>
      <c r="AW351" s="53" t="s">
        <v>121</v>
      </c>
      <c r="AX351" s="53" t="s">
        <v>200</v>
      </c>
      <c r="AY351" s="53" t="s">
        <v>128</v>
      </c>
      <c r="AZ351" s="53" t="s">
        <v>98</v>
      </c>
      <c r="BA351" s="53" t="s">
        <v>80</v>
      </c>
      <c r="BB351" s="53" t="s">
        <v>126</v>
      </c>
      <c r="BC351" s="53" t="s">
        <v>100</v>
      </c>
      <c r="BD351" s="53" t="s">
        <v>101</v>
      </c>
      <c r="BE351" s="53" t="s">
        <v>102</v>
      </c>
      <c r="BF351" s="53"/>
      <c r="BG351" s="53" t="s">
        <v>102</v>
      </c>
      <c r="BH351" s="55"/>
    </row>
    <row r="352" spans="1:60" x14ac:dyDescent="0.25">
      <c r="A352" s="1">
        <v>351</v>
      </c>
      <c r="G352" t="s">
        <v>54</v>
      </c>
      <c r="R352" t="s">
        <v>63</v>
      </c>
      <c r="U352" s="5">
        <f t="shared" si="115"/>
        <v>2</v>
      </c>
      <c r="V352" s="5">
        <f t="shared" si="116"/>
        <v>1.5</v>
      </c>
      <c r="W352" s="16"/>
      <c r="X352" s="5">
        <f t="shared" si="117"/>
        <v>0</v>
      </c>
      <c r="Y352" s="5">
        <f t="shared" si="118"/>
        <v>0</v>
      </c>
      <c r="Z352" s="5">
        <f t="shared" si="119"/>
        <v>0</v>
      </c>
      <c r="AA352" s="5">
        <f t="shared" si="120"/>
        <v>0</v>
      </c>
      <c r="AB352" s="5">
        <f t="shared" si="121"/>
        <v>0</v>
      </c>
      <c r="AC352" s="5">
        <f t="shared" si="122"/>
        <v>1</v>
      </c>
      <c r="AD352" s="5">
        <f t="shared" si="123"/>
        <v>0</v>
      </c>
      <c r="AE352" s="5">
        <f t="shared" si="124"/>
        <v>0</v>
      </c>
      <c r="AF352" s="5">
        <f t="shared" si="125"/>
        <v>0</v>
      </c>
      <c r="AG352" s="5">
        <f t="shared" si="126"/>
        <v>0</v>
      </c>
      <c r="AH352" s="5">
        <f t="shared" si="127"/>
        <v>0</v>
      </c>
      <c r="AI352" s="5">
        <f t="shared" si="128"/>
        <v>0</v>
      </c>
      <c r="AJ352" s="5">
        <f t="shared" si="129"/>
        <v>0</v>
      </c>
      <c r="AK352" s="5">
        <f t="shared" si="130"/>
        <v>0</v>
      </c>
      <c r="AL352" s="5">
        <f t="shared" si="131"/>
        <v>0</v>
      </c>
      <c r="AM352" s="5">
        <f t="shared" si="132"/>
        <v>0</v>
      </c>
      <c r="AN352" s="5">
        <f t="shared" si="133"/>
        <v>1</v>
      </c>
      <c r="AO352" s="5">
        <f t="shared" si="134"/>
        <v>0</v>
      </c>
      <c r="AR352" s="5">
        <f t="shared" si="135"/>
        <v>2</v>
      </c>
      <c r="AS352" s="5">
        <f t="shared" si="136"/>
        <v>2</v>
      </c>
      <c r="AT352" s="5" t="str">
        <f t="shared" si="137"/>
        <v>Correct</v>
      </c>
      <c r="AU352" s="5" t="s">
        <v>105</v>
      </c>
      <c r="AV352" s="5">
        <v>64</v>
      </c>
      <c r="AW352" s="5" t="s">
        <v>95</v>
      </c>
      <c r="AX352" s="5" t="s">
        <v>127</v>
      </c>
      <c r="AY352" s="5" t="s">
        <v>107</v>
      </c>
      <c r="AZ352" s="5" t="s">
        <v>102</v>
      </c>
      <c r="BA352" s="5" t="s">
        <v>80</v>
      </c>
      <c r="BB352" s="5" t="s">
        <v>126</v>
      </c>
      <c r="BC352" s="5" t="s">
        <v>153</v>
      </c>
      <c r="BD352" s="5" t="s">
        <v>101</v>
      </c>
      <c r="BE352" s="5" t="s">
        <v>102</v>
      </c>
      <c r="BF352" s="5"/>
      <c r="BG352" s="5" t="s">
        <v>102</v>
      </c>
      <c r="BH352" s="54"/>
    </row>
    <row r="353" spans="1:60" x14ac:dyDescent="0.25">
      <c r="A353" s="1">
        <v>352</v>
      </c>
      <c r="D353" t="s">
        <v>52</v>
      </c>
      <c r="G353" t="s">
        <v>54</v>
      </c>
      <c r="S353" t="s">
        <v>64</v>
      </c>
      <c r="U353" s="5">
        <f t="shared" si="115"/>
        <v>3</v>
      </c>
      <c r="V353" s="5">
        <f t="shared" si="116"/>
        <v>1</v>
      </c>
      <c r="W353" s="16"/>
      <c r="X353" s="5">
        <f t="shared" si="117"/>
        <v>0</v>
      </c>
      <c r="Y353" s="5">
        <f t="shared" si="118"/>
        <v>0</v>
      </c>
      <c r="Z353" s="5">
        <f t="shared" si="119"/>
        <v>1</v>
      </c>
      <c r="AA353" s="5">
        <f t="shared" si="120"/>
        <v>0</v>
      </c>
      <c r="AB353" s="5">
        <f t="shared" si="121"/>
        <v>0</v>
      </c>
      <c r="AC353" s="5">
        <f t="shared" si="122"/>
        <v>1</v>
      </c>
      <c r="AD353" s="5">
        <f t="shared" si="123"/>
        <v>0</v>
      </c>
      <c r="AE353" s="5">
        <f t="shared" si="124"/>
        <v>0</v>
      </c>
      <c r="AF353" s="5">
        <f t="shared" si="125"/>
        <v>0</v>
      </c>
      <c r="AG353" s="5">
        <f t="shared" si="126"/>
        <v>0</v>
      </c>
      <c r="AH353" s="5">
        <f t="shared" si="127"/>
        <v>0</v>
      </c>
      <c r="AI353" s="5">
        <f t="shared" si="128"/>
        <v>0</v>
      </c>
      <c r="AJ353" s="5">
        <f t="shared" si="129"/>
        <v>0</v>
      </c>
      <c r="AK353" s="5">
        <f t="shared" si="130"/>
        <v>0</v>
      </c>
      <c r="AL353" s="5">
        <f t="shared" si="131"/>
        <v>0</v>
      </c>
      <c r="AM353" s="5">
        <f t="shared" si="132"/>
        <v>0</v>
      </c>
      <c r="AN353" s="5">
        <f t="shared" si="133"/>
        <v>0</v>
      </c>
      <c r="AO353" s="5">
        <f t="shared" si="134"/>
        <v>1</v>
      </c>
      <c r="AR353" s="5">
        <f t="shared" si="135"/>
        <v>3</v>
      </c>
      <c r="AS353" s="5">
        <f t="shared" si="136"/>
        <v>3</v>
      </c>
      <c r="AT353" s="5" t="str">
        <f t="shared" si="137"/>
        <v>Correct</v>
      </c>
      <c r="AU353" s="53" t="s">
        <v>105</v>
      </c>
      <c r="AV353" s="53">
        <v>47</v>
      </c>
      <c r="AW353" s="53" t="s">
        <v>95</v>
      </c>
      <c r="AX353" s="53" t="s">
        <v>131</v>
      </c>
      <c r="AY353" s="53" t="s">
        <v>97</v>
      </c>
      <c r="AZ353" s="53" t="s">
        <v>98</v>
      </c>
      <c r="BA353" s="53" t="s">
        <v>80</v>
      </c>
      <c r="BB353" s="53" t="s">
        <v>126</v>
      </c>
      <c r="BC353" s="53" t="s">
        <v>153</v>
      </c>
      <c r="BD353" s="53" t="s">
        <v>101</v>
      </c>
      <c r="BE353" s="53" t="s">
        <v>102</v>
      </c>
      <c r="BF353" s="53"/>
      <c r="BG353" s="53" t="s">
        <v>102</v>
      </c>
      <c r="BH353" s="55"/>
    </row>
    <row r="354" spans="1:60" x14ac:dyDescent="0.25">
      <c r="A354" s="1">
        <v>353</v>
      </c>
      <c r="F354" t="s">
        <v>53</v>
      </c>
      <c r="I354" t="s">
        <v>56</v>
      </c>
      <c r="U354" s="5">
        <f t="shared" si="115"/>
        <v>2</v>
      </c>
      <c r="V354" s="5">
        <f t="shared" si="116"/>
        <v>1.5</v>
      </c>
      <c r="W354" s="16"/>
      <c r="X354" s="5">
        <f t="shared" si="117"/>
        <v>0</v>
      </c>
      <c r="Y354" s="5">
        <f t="shared" si="118"/>
        <v>0</v>
      </c>
      <c r="Z354" s="5">
        <f t="shared" si="119"/>
        <v>0</v>
      </c>
      <c r="AA354" s="5">
        <f t="shared" si="120"/>
        <v>0</v>
      </c>
      <c r="AB354" s="5">
        <f t="shared" si="121"/>
        <v>1</v>
      </c>
      <c r="AC354" s="5">
        <f t="shared" si="122"/>
        <v>0</v>
      </c>
      <c r="AD354" s="5">
        <f t="shared" si="123"/>
        <v>0</v>
      </c>
      <c r="AE354" s="5">
        <f t="shared" si="124"/>
        <v>1</v>
      </c>
      <c r="AF354" s="5">
        <f t="shared" si="125"/>
        <v>0</v>
      </c>
      <c r="AG354" s="5">
        <f t="shared" si="126"/>
        <v>0</v>
      </c>
      <c r="AH354" s="5">
        <f t="shared" si="127"/>
        <v>0</v>
      </c>
      <c r="AI354" s="5">
        <f t="shared" si="128"/>
        <v>0</v>
      </c>
      <c r="AJ354" s="5">
        <f t="shared" si="129"/>
        <v>0</v>
      </c>
      <c r="AK354" s="5">
        <f t="shared" si="130"/>
        <v>0</v>
      </c>
      <c r="AL354" s="5">
        <f t="shared" si="131"/>
        <v>0</v>
      </c>
      <c r="AM354" s="5">
        <f t="shared" si="132"/>
        <v>0</v>
      </c>
      <c r="AN354" s="5">
        <f t="shared" si="133"/>
        <v>0</v>
      </c>
      <c r="AO354" s="5">
        <f t="shared" si="134"/>
        <v>0</v>
      </c>
      <c r="AR354" s="5">
        <f t="shared" si="135"/>
        <v>2</v>
      </c>
      <c r="AS354" s="5">
        <f t="shared" si="136"/>
        <v>2</v>
      </c>
      <c r="AT354" s="5" t="str">
        <f t="shared" si="137"/>
        <v>Correct</v>
      </c>
      <c r="AU354" s="5" t="s">
        <v>94</v>
      </c>
      <c r="AV354" s="5">
        <v>52</v>
      </c>
      <c r="AW354" s="5" t="s">
        <v>115</v>
      </c>
      <c r="AX354" s="5" t="s">
        <v>334</v>
      </c>
      <c r="AY354" s="5" t="s">
        <v>107</v>
      </c>
      <c r="AZ354" s="5" t="s">
        <v>98</v>
      </c>
      <c r="BA354" s="5" t="s">
        <v>80</v>
      </c>
      <c r="BB354" s="5" t="s">
        <v>114</v>
      </c>
      <c r="BC354" s="5" t="s">
        <v>120</v>
      </c>
      <c r="BD354" s="5" t="s">
        <v>135</v>
      </c>
      <c r="BE354" s="5" t="s">
        <v>102</v>
      </c>
      <c r="BF354" s="5"/>
      <c r="BG354" s="5" t="s">
        <v>102</v>
      </c>
      <c r="BH354" s="54"/>
    </row>
    <row r="355" spans="1:60" x14ac:dyDescent="0.25">
      <c r="A355" s="1">
        <v>354</v>
      </c>
      <c r="B355" t="s">
        <v>50</v>
      </c>
      <c r="D355" t="s">
        <v>52</v>
      </c>
      <c r="S355" t="s">
        <v>64</v>
      </c>
      <c r="U355" s="5">
        <f t="shared" si="115"/>
        <v>3</v>
      </c>
      <c r="V355" s="5">
        <f t="shared" si="116"/>
        <v>1</v>
      </c>
      <c r="W355" s="16"/>
      <c r="X355" s="5">
        <f t="shared" si="117"/>
        <v>1</v>
      </c>
      <c r="Y355" s="5">
        <f t="shared" si="118"/>
        <v>0</v>
      </c>
      <c r="Z355" s="5">
        <f t="shared" si="119"/>
        <v>1</v>
      </c>
      <c r="AA355" s="5">
        <f t="shared" si="120"/>
        <v>0</v>
      </c>
      <c r="AB355" s="5">
        <f t="shared" si="121"/>
        <v>0</v>
      </c>
      <c r="AC355" s="5">
        <f t="shared" si="122"/>
        <v>0</v>
      </c>
      <c r="AD355" s="5">
        <f t="shared" si="123"/>
        <v>0</v>
      </c>
      <c r="AE355" s="5">
        <f t="shared" si="124"/>
        <v>0</v>
      </c>
      <c r="AF355" s="5">
        <f t="shared" si="125"/>
        <v>0</v>
      </c>
      <c r="AG355" s="5">
        <f t="shared" si="126"/>
        <v>0</v>
      </c>
      <c r="AH355" s="5">
        <f t="shared" si="127"/>
        <v>0</v>
      </c>
      <c r="AI355" s="5">
        <f t="shared" si="128"/>
        <v>0</v>
      </c>
      <c r="AJ355" s="5">
        <f t="shared" si="129"/>
        <v>0</v>
      </c>
      <c r="AK355" s="5">
        <f t="shared" si="130"/>
        <v>0</v>
      </c>
      <c r="AL355" s="5">
        <f t="shared" si="131"/>
        <v>0</v>
      </c>
      <c r="AM355" s="5">
        <f t="shared" si="132"/>
        <v>0</v>
      </c>
      <c r="AN355" s="5">
        <f t="shared" si="133"/>
        <v>0</v>
      </c>
      <c r="AO355" s="5">
        <f t="shared" si="134"/>
        <v>1</v>
      </c>
      <c r="AR355" s="5">
        <f t="shared" si="135"/>
        <v>3</v>
      </c>
      <c r="AS355" s="5">
        <f t="shared" si="136"/>
        <v>3</v>
      </c>
      <c r="AT355" s="5" t="str">
        <f t="shared" si="137"/>
        <v>Correct</v>
      </c>
      <c r="AU355" s="53" t="s">
        <v>94</v>
      </c>
      <c r="AV355" s="53">
        <v>54</v>
      </c>
      <c r="AW355" s="53" t="s">
        <v>121</v>
      </c>
      <c r="AX355" s="53" t="s">
        <v>180</v>
      </c>
      <c r="AY355" s="53" t="s">
        <v>107</v>
      </c>
      <c r="AZ355" s="53" t="s">
        <v>98</v>
      </c>
      <c r="BA355" s="53" t="s">
        <v>80</v>
      </c>
      <c r="BB355" s="53"/>
      <c r="BC355" s="53" t="s">
        <v>120</v>
      </c>
      <c r="BD355" s="53" t="s">
        <v>104</v>
      </c>
      <c r="BE355" s="53" t="s">
        <v>102</v>
      </c>
      <c r="BF355" s="53"/>
      <c r="BG355" s="53" t="s">
        <v>102</v>
      </c>
      <c r="BH355" s="55"/>
    </row>
    <row r="356" spans="1:60" x14ac:dyDescent="0.25">
      <c r="A356" s="1">
        <v>355</v>
      </c>
      <c r="M356" t="s">
        <v>60</v>
      </c>
      <c r="S356" t="s">
        <v>64</v>
      </c>
      <c r="U356" s="5">
        <f t="shared" si="115"/>
        <v>2</v>
      </c>
      <c r="V356" s="5">
        <f t="shared" si="116"/>
        <v>1.5</v>
      </c>
      <c r="W356" s="16"/>
      <c r="X356" s="5">
        <f t="shared" si="117"/>
        <v>0</v>
      </c>
      <c r="Y356" s="5">
        <f t="shared" si="118"/>
        <v>0</v>
      </c>
      <c r="Z356" s="5">
        <f t="shared" si="119"/>
        <v>0</v>
      </c>
      <c r="AA356" s="5">
        <f t="shared" si="120"/>
        <v>0</v>
      </c>
      <c r="AB356" s="5">
        <f t="shared" si="121"/>
        <v>0</v>
      </c>
      <c r="AC356" s="5">
        <f t="shared" si="122"/>
        <v>0</v>
      </c>
      <c r="AD356" s="5">
        <f t="shared" si="123"/>
        <v>0</v>
      </c>
      <c r="AE356" s="5">
        <f t="shared" si="124"/>
        <v>0</v>
      </c>
      <c r="AF356" s="5">
        <f t="shared" si="125"/>
        <v>0</v>
      </c>
      <c r="AG356" s="5">
        <f t="shared" si="126"/>
        <v>0</v>
      </c>
      <c r="AH356" s="5">
        <f t="shared" si="127"/>
        <v>0</v>
      </c>
      <c r="AI356" s="5">
        <f t="shared" si="128"/>
        <v>1</v>
      </c>
      <c r="AJ356" s="5">
        <f t="shared" si="129"/>
        <v>0</v>
      </c>
      <c r="AK356" s="5">
        <f t="shared" si="130"/>
        <v>0</v>
      </c>
      <c r="AL356" s="5">
        <f t="shared" si="131"/>
        <v>0</v>
      </c>
      <c r="AM356" s="5">
        <f t="shared" si="132"/>
        <v>0</v>
      </c>
      <c r="AN356" s="5">
        <f t="shared" si="133"/>
        <v>0</v>
      </c>
      <c r="AO356" s="5">
        <f t="shared" si="134"/>
        <v>1</v>
      </c>
      <c r="AR356" s="5">
        <f t="shared" si="135"/>
        <v>2</v>
      </c>
      <c r="AS356" s="5">
        <f t="shared" si="136"/>
        <v>2</v>
      </c>
      <c r="AT356" s="5" t="str">
        <f t="shared" si="137"/>
        <v>Correct</v>
      </c>
      <c r="AU356" s="5" t="s">
        <v>105</v>
      </c>
      <c r="AV356" s="5">
        <v>57</v>
      </c>
      <c r="AW356" s="5" t="s">
        <v>95</v>
      </c>
      <c r="AX356" s="5" t="s">
        <v>145</v>
      </c>
      <c r="AY356" s="5" t="s">
        <v>107</v>
      </c>
      <c r="AZ356" s="5" t="s">
        <v>98</v>
      </c>
      <c r="BA356" s="5" t="s">
        <v>80</v>
      </c>
      <c r="BB356" s="5" t="s">
        <v>126</v>
      </c>
      <c r="BC356" s="5" t="s">
        <v>100</v>
      </c>
      <c r="BD356" s="5" t="s">
        <v>104</v>
      </c>
      <c r="BE356" s="5" t="s">
        <v>102</v>
      </c>
      <c r="BF356" s="5"/>
      <c r="BG356" s="5" t="s">
        <v>102</v>
      </c>
      <c r="BH356" s="54"/>
    </row>
    <row r="357" spans="1:60" x14ac:dyDescent="0.25">
      <c r="A357" s="1">
        <v>356</v>
      </c>
      <c r="E357" t="s">
        <v>20</v>
      </c>
      <c r="U357" s="5">
        <f t="shared" si="115"/>
        <v>1</v>
      </c>
      <c r="V357" s="5">
        <f t="shared" si="116"/>
        <v>3</v>
      </c>
      <c r="W357" s="16"/>
      <c r="X357" s="5">
        <f t="shared" si="117"/>
        <v>0</v>
      </c>
      <c r="Y357" s="5">
        <f t="shared" si="118"/>
        <v>0</v>
      </c>
      <c r="Z357" s="5">
        <f t="shared" si="119"/>
        <v>0</v>
      </c>
      <c r="AA357" s="5">
        <f t="shared" si="120"/>
        <v>1</v>
      </c>
      <c r="AB357" s="5">
        <f t="shared" si="121"/>
        <v>0</v>
      </c>
      <c r="AC357" s="5">
        <f t="shared" si="122"/>
        <v>0</v>
      </c>
      <c r="AD357" s="5">
        <f t="shared" si="123"/>
        <v>0</v>
      </c>
      <c r="AE357" s="5">
        <f t="shared" si="124"/>
        <v>0</v>
      </c>
      <c r="AF357" s="5">
        <f t="shared" si="125"/>
        <v>0</v>
      </c>
      <c r="AG357" s="5">
        <f t="shared" si="126"/>
        <v>0</v>
      </c>
      <c r="AH357" s="5">
        <f t="shared" si="127"/>
        <v>0</v>
      </c>
      <c r="AI357" s="5">
        <f t="shared" si="128"/>
        <v>0</v>
      </c>
      <c r="AJ357" s="5">
        <f t="shared" si="129"/>
        <v>0</v>
      </c>
      <c r="AK357" s="5">
        <f t="shared" si="130"/>
        <v>0</v>
      </c>
      <c r="AL357" s="5">
        <f t="shared" si="131"/>
        <v>0</v>
      </c>
      <c r="AM357" s="5">
        <f t="shared" si="132"/>
        <v>0</v>
      </c>
      <c r="AN357" s="5">
        <f t="shared" si="133"/>
        <v>0</v>
      </c>
      <c r="AO357" s="5">
        <f t="shared" si="134"/>
        <v>0</v>
      </c>
      <c r="AR357" s="5">
        <f t="shared" si="135"/>
        <v>1</v>
      </c>
      <c r="AS357" s="5">
        <f t="shared" si="136"/>
        <v>1</v>
      </c>
      <c r="AT357" s="5" t="str">
        <f t="shared" si="137"/>
        <v>Correct</v>
      </c>
      <c r="AU357" s="53" t="s">
        <v>94</v>
      </c>
      <c r="AV357" s="53">
        <v>52</v>
      </c>
      <c r="AW357" s="53" t="s">
        <v>121</v>
      </c>
      <c r="AX357" s="53" t="s">
        <v>200</v>
      </c>
      <c r="AY357" s="53" t="s">
        <v>107</v>
      </c>
      <c r="AZ357" s="53" t="s">
        <v>98</v>
      </c>
      <c r="BA357" s="53" t="s">
        <v>80</v>
      </c>
      <c r="BB357" s="53" t="s">
        <v>126</v>
      </c>
      <c r="BC357" s="53" t="s">
        <v>110</v>
      </c>
      <c r="BD357" s="53" t="s">
        <v>101</v>
      </c>
      <c r="BE357" s="53" t="s">
        <v>102</v>
      </c>
      <c r="BF357" s="53"/>
      <c r="BG357" s="53" t="s">
        <v>102</v>
      </c>
      <c r="BH357" s="55"/>
    </row>
    <row r="358" spans="1:60" x14ac:dyDescent="0.25">
      <c r="A358" s="1">
        <v>357</v>
      </c>
      <c r="U358" s="5">
        <f t="shared" si="115"/>
        <v>0</v>
      </c>
      <c r="V358" s="5" t="e">
        <f t="shared" si="116"/>
        <v>#DIV/0!</v>
      </c>
      <c r="W358" s="16"/>
      <c r="X358" s="5">
        <f t="shared" si="117"/>
        <v>0</v>
      </c>
      <c r="Y358" s="5">
        <f t="shared" si="118"/>
        <v>0</v>
      </c>
      <c r="Z358" s="5">
        <f t="shared" si="119"/>
        <v>0</v>
      </c>
      <c r="AA358" s="5">
        <f t="shared" si="120"/>
        <v>0</v>
      </c>
      <c r="AB358" s="5">
        <f t="shared" si="121"/>
        <v>0</v>
      </c>
      <c r="AC358" s="5">
        <f t="shared" si="122"/>
        <v>0</v>
      </c>
      <c r="AD358" s="5">
        <f t="shared" si="123"/>
        <v>0</v>
      </c>
      <c r="AE358" s="5">
        <f t="shared" si="124"/>
        <v>0</v>
      </c>
      <c r="AF358" s="5">
        <f t="shared" si="125"/>
        <v>0</v>
      </c>
      <c r="AG358" s="5">
        <f t="shared" si="126"/>
        <v>0</v>
      </c>
      <c r="AH358" s="5">
        <f t="shared" si="127"/>
        <v>0</v>
      </c>
      <c r="AI358" s="5">
        <f t="shared" si="128"/>
        <v>0</v>
      </c>
      <c r="AJ358" s="5">
        <f t="shared" si="129"/>
        <v>0</v>
      </c>
      <c r="AK358" s="5">
        <f t="shared" si="130"/>
        <v>0</v>
      </c>
      <c r="AL358" s="5">
        <f t="shared" si="131"/>
        <v>0</v>
      </c>
      <c r="AM358" s="5">
        <f t="shared" si="132"/>
        <v>0</v>
      </c>
      <c r="AN358" s="5">
        <f t="shared" si="133"/>
        <v>0</v>
      </c>
      <c r="AO358" s="5">
        <f t="shared" si="134"/>
        <v>0</v>
      </c>
      <c r="AR358" s="5">
        <f t="shared" si="135"/>
        <v>0</v>
      </c>
      <c r="AS358" s="5">
        <f t="shared" si="136"/>
        <v>0</v>
      </c>
      <c r="AT358" s="5" t="str">
        <f t="shared" si="137"/>
        <v>Correct</v>
      </c>
      <c r="AU358" s="5" t="s">
        <v>94</v>
      </c>
      <c r="AV358" s="5">
        <v>42</v>
      </c>
      <c r="AW358" s="5" t="s">
        <v>95</v>
      </c>
      <c r="AX358" s="5" t="s">
        <v>127</v>
      </c>
      <c r="AY358" s="5" t="s">
        <v>97</v>
      </c>
      <c r="AZ358" s="5" t="s">
        <v>98</v>
      </c>
      <c r="BA358" s="5" t="s">
        <v>80</v>
      </c>
      <c r="BB358" s="5" t="s">
        <v>126</v>
      </c>
      <c r="BC358" s="5" t="s">
        <v>153</v>
      </c>
      <c r="BD358" s="5" t="s">
        <v>101</v>
      </c>
      <c r="BE358" s="5" t="s">
        <v>102</v>
      </c>
      <c r="BF358" s="5"/>
      <c r="BG358" s="5" t="s">
        <v>102</v>
      </c>
      <c r="BH358" s="54"/>
    </row>
    <row r="359" spans="1:60" x14ac:dyDescent="0.25">
      <c r="A359" s="1">
        <v>358</v>
      </c>
      <c r="B359" t="s">
        <v>50</v>
      </c>
      <c r="H359" t="s">
        <v>55</v>
      </c>
      <c r="R359" t="s">
        <v>63</v>
      </c>
      <c r="U359" s="5">
        <f t="shared" si="115"/>
        <v>3</v>
      </c>
      <c r="V359" s="5">
        <f t="shared" si="116"/>
        <v>1</v>
      </c>
      <c r="W359" s="16"/>
      <c r="X359" s="5">
        <f t="shared" si="117"/>
        <v>1</v>
      </c>
      <c r="Y359" s="5">
        <f t="shared" si="118"/>
        <v>0</v>
      </c>
      <c r="Z359" s="5">
        <f t="shared" si="119"/>
        <v>0</v>
      </c>
      <c r="AA359" s="5">
        <f t="shared" si="120"/>
        <v>0</v>
      </c>
      <c r="AB359" s="5">
        <f t="shared" si="121"/>
        <v>0</v>
      </c>
      <c r="AC359" s="5">
        <f t="shared" si="122"/>
        <v>0</v>
      </c>
      <c r="AD359" s="5">
        <f t="shared" si="123"/>
        <v>1</v>
      </c>
      <c r="AE359" s="5">
        <f t="shared" si="124"/>
        <v>0</v>
      </c>
      <c r="AF359" s="5">
        <f t="shared" si="125"/>
        <v>0</v>
      </c>
      <c r="AG359" s="5">
        <f t="shared" si="126"/>
        <v>0</v>
      </c>
      <c r="AH359" s="5">
        <f t="shared" si="127"/>
        <v>0</v>
      </c>
      <c r="AI359" s="5">
        <f t="shared" si="128"/>
        <v>0</v>
      </c>
      <c r="AJ359" s="5">
        <f t="shared" si="129"/>
        <v>0</v>
      </c>
      <c r="AK359" s="5">
        <f t="shared" si="130"/>
        <v>0</v>
      </c>
      <c r="AL359" s="5">
        <f t="shared" si="131"/>
        <v>0</v>
      </c>
      <c r="AM359" s="5">
        <f t="shared" si="132"/>
        <v>0</v>
      </c>
      <c r="AN359" s="5">
        <f t="shared" si="133"/>
        <v>1</v>
      </c>
      <c r="AO359" s="5">
        <f t="shared" si="134"/>
        <v>0</v>
      </c>
      <c r="AR359" s="5">
        <f t="shared" si="135"/>
        <v>3</v>
      </c>
      <c r="AS359" s="5">
        <f t="shared" si="136"/>
        <v>3</v>
      </c>
      <c r="AT359" s="5" t="str">
        <f t="shared" si="137"/>
        <v>Correct</v>
      </c>
      <c r="AU359" s="53" t="s">
        <v>105</v>
      </c>
      <c r="AV359" s="53">
        <v>63</v>
      </c>
      <c r="AW359" s="53" t="s">
        <v>95</v>
      </c>
      <c r="AX359" s="53" t="s">
        <v>220</v>
      </c>
      <c r="AY359" s="53" t="s">
        <v>107</v>
      </c>
      <c r="AZ359" s="53" t="s">
        <v>98</v>
      </c>
      <c r="BA359" s="53" t="s">
        <v>80</v>
      </c>
      <c r="BB359" s="53" t="s">
        <v>126</v>
      </c>
      <c r="BC359" s="53" t="s">
        <v>100</v>
      </c>
      <c r="BD359" s="53" t="s">
        <v>101</v>
      </c>
      <c r="BE359" s="53" t="s">
        <v>102</v>
      </c>
      <c r="BF359" s="53"/>
      <c r="BG359" s="53" t="s">
        <v>102</v>
      </c>
      <c r="BH359" s="55"/>
    </row>
    <row r="360" spans="1:60" x14ac:dyDescent="0.25">
      <c r="A360" s="1">
        <v>359</v>
      </c>
      <c r="B360" t="s">
        <v>50</v>
      </c>
      <c r="H360" t="s">
        <v>55</v>
      </c>
      <c r="N360" t="s">
        <v>26</v>
      </c>
      <c r="S360" t="s">
        <v>64</v>
      </c>
      <c r="U360" s="5">
        <f t="shared" si="115"/>
        <v>4</v>
      </c>
      <c r="V360" s="5">
        <f t="shared" si="116"/>
        <v>0.75</v>
      </c>
      <c r="W360" s="16"/>
      <c r="X360" s="5">
        <f t="shared" si="117"/>
        <v>0.75</v>
      </c>
      <c r="Y360" s="5">
        <f t="shared" si="118"/>
        <v>0</v>
      </c>
      <c r="Z360" s="5">
        <f t="shared" si="119"/>
        <v>0</v>
      </c>
      <c r="AA360" s="5">
        <f t="shared" si="120"/>
        <v>0</v>
      </c>
      <c r="AB360" s="5">
        <f t="shared" si="121"/>
        <v>0</v>
      </c>
      <c r="AC360" s="5">
        <f t="shared" si="122"/>
        <v>0</v>
      </c>
      <c r="AD360" s="5">
        <f t="shared" si="123"/>
        <v>0.75</v>
      </c>
      <c r="AE360" s="5">
        <f t="shared" si="124"/>
        <v>0</v>
      </c>
      <c r="AF360" s="5">
        <f t="shared" si="125"/>
        <v>0</v>
      </c>
      <c r="AG360" s="5">
        <f t="shared" si="126"/>
        <v>0</v>
      </c>
      <c r="AH360" s="5">
        <f t="shared" si="127"/>
        <v>0</v>
      </c>
      <c r="AI360" s="5">
        <f t="shared" si="128"/>
        <v>0</v>
      </c>
      <c r="AJ360" s="5">
        <f t="shared" si="129"/>
        <v>0.75</v>
      </c>
      <c r="AK360" s="5">
        <f t="shared" si="130"/>
        <v>0</v>
      </c>
      <c r="AL360" s="5">
        <f t="shared" si="131"/>
        <v>0</v>
      </c>
      <c r="AM360" s="5">
        <f t="shared" si="132"/>
        <v>0</v>
      </c>
      <c r="AN360" s="5">
        <f t="shared" si="133"/>
        <v>0</v>
      </c>
      <c r="AO360" s="5">
        <f t="shared" si="134"/>
        <v>0.75</v>
      </c>
      <c r="AR360" s="5">
        <f t="shared" si="135"/>
        <v>3</v>
      </c>
      <c r="AS360" s="5">
        <f t="shared" si="136"/>
        <v>4</v>
      </c>
      <c r="AT360" s="5" t="str">
        <f t="shared" si="137"/>
        <v>Correct</v>
      </c>
      <c r="AU360" s="5" t="s">
        <v>94</v>
      </c>
      <c r="AV360" s="5">
        <v>32</v>
      </c>
      <c r="AW360" s="5" t="s">
        <v>95</v>
      </c>
      <c r="AX360" s="5" t="s">
        <v>117</v>
      </c>
      <c r="AY360" s="5" t="s">
        <v>346</v>
      </c>
      <c r="AZ360" s="5" t="s">
        <v>102</v>
      </c>
      <c r="BA360" s="5" t="s">
        <v>80</v>
      </c>
      <c r="BB360" s="5" t="s">
        <v>126</v>
      </c>
      <c r="BC360" s="5" t="s">
        <v>110</v>
      </c>
      <c r="BD360" s="5" t="s">
        <v>136</v>
      </c>
      <c r="BE360" s="5" t="s">
        <v>102</v>
      </c>
      <c r="BF360" s="5" t="s">
        <v>90</v>
      </c>
      <c r="BG360" s="5" t="s">
        <v>102</v>
      </c>
      <c r="BH360" s="54"/>
    </row>
    <row r="361" spans="1:60" x14ac:dyDescent="0.25">
      <c r="A361" s="1">
        <v>360</v>
      </c>
      <c r="B361" t="s">
        <v>50</v>
      </c>
      <c r="H361" t="s">
        <v>55</v>
      </c>
      <c r="N361" t="s">
        <v>26</v>
      </c>
      <c r="U361" s="5">
        <f t="shared" si="115"/>
        <v>3</v>
      </c>
      <c r="V361" s="5">
        <f t="shared" si="116"/>
        <v>1</v>
      </c>
      <c r="W361" s="16"/>
      <c r="X361" s="5">
        <f t="shared" si="117"/>
        <v>1</v>
      </c>
      <c r="Y361" s="5">
        <f t="shared" si="118"/>
        <v>0</v>
      </c>
      <c r="Z361" s="5">
        <f t="shared" si="119"/>
        <v>0</v>
      </c>
      <c r="AA361" s="5">
        <f t="shared" si="120"/>
        <v>0</v>
      </c>
      <c r="AB361" s="5">
        <f t="shared" si="121"/>
        <v>0</v>
      </c>
      <c r="AC361" s="5">
        <f t="shared" si="122"/>
        <v>0</v>
      </c>
      <c r="AD361" s="5">
        <f t="shared" si="123"/>
        <v>1</v>
      </c>
      <c r="AE361" s="5">
        <f t="shared" si="124"/>
        <v>0</v>
      </c>
      <c r="AF361" s="5">
        <f t="shared" si="125"/>
        <v>0</v>
      </c>
      <c r="AG361" s="5">
        <f t="shared" si="126"/>
        <v>0</v>
      </c>
      <c r="AH361" s="5">
        <f t="shared" si="127"/>
        <v>0</v>
      </c>
      <c r="AI361" s="5">
        <f t="shared" si="128"/>
        <v>0</v>
      </c>
      <c r="AJ361" s="5">
        <f t="shared" si="129"/>
        <v>1</v>
      </c>
      <c r="AK361" s="5">
        <f t="shared" si="130"/>
        <v>0</v>
      </c>
      <c r="AL361" s="5">
        <f t="shared" si="131"/>
        <v>0</v>
      </c>
      <c r="AM361" s="5">
        <f t="shared" si="132"/>
        <v>0</v>
      </c>
      <c r="AN361" s="5">
        <f t="shared" si="133"/>
        <v>0</v>
      </c>
      <c r="AO361" s="5">
        <f t="shared" si="134"/>
        <v>0</v>
      </c>
      <c r="AR361" s="5">
        <f t="shared" si="135"/>
        <v>3</v>
      </c>
      <c r="AS361" s="5">
        <f t="shared" si="136"/>
        <v>3</v>
      </c>
      <c r="AT361" s="5" t="str">
        <f t="shared" si="137"/>
        <v>Correct</v>
      </c>
      <c r="AU361" s="53" t="s">
        <v>105</v>
      </c>
      <c r="AV361" s="53">
        <v>64</v>
      </c>
      <c r="AW361" s="53" t="s">
        <v>121</v>
      </c>
      <c r="AX361" s="53" t="s">
        <v>181</v>
      </c>
      <c r="AY361" s="53" t="s">
        <v>107</v>
      </c>
      <c r="AZ361" s="53" t="s">
        <v>98</v>
      </c>
      <c r="BA361" s="53" t="s">
        <v>80</v>
      </c>
      <c r="BB361" s="53" t="s">
        <v>126</v>
      </c>
      <c r="BC361" s="53" t="s">
        <v>120</v>
      </c>
      <c r="BD361" s="53" t="s">
        <v>101</v>
      </c>
      <c r="BE361" s="53" t="s">
        <v>102</v>
      </c>
      <c r="BF361" s="53" t="s">
        <v>92</v>
      </c>
      <c r="BG361" s="53" t="s">
        <v>102</v>
      </c>
      <c r="BH361" s="55"/>
    </row>
    <row r="362" spans="1:60" x14ac:dyDescent="0.25">
      <c r="A362" s="1">
        <v>361</v>
      </c>
      <c r="B362" t="s">
        <v>50</v>
      </c>
      <c r="D362" t="s">
        <v>52</v>
      </c>
      <c r="F362" t="s">
        <v>53</v>
      </c>
      <c r="H362" t="s">
        <v>55</v>
      </c>
      <c r="N362" t="s">
        <v>26</v>
      </c>
      <c r="S362" t="s">
        <v>64</v>
      </c>
      <c r="U362" s="5">
        <f t="shared" si="115"/>
        <v>6</v>
      </c>
      <c r="V362" s="5">
        <f t="shared" si="116"/>
        <v>0.5</v>
      </c>
      <c r="W362" s="16"/>
      <c r="X362" s="5">
        <f t="shared" si="117"/>
        <v>0.5</v>
      </c>
      <c r="Y362" s="5">
        <f t="shared" si="118"/>
        <v>0</v>
      </c>
      <c r="Z362" s="5">
        <f t="shared" si="119"/>
        <v>0.5</v>
      </c>
      <c r="AA362" s="5">
        <f t="shared" si="120"/>
        <v>0</v>
      </c>
      <c r="AB362" s="5">
        <f t="shared" si="121"/>
        <v>0.5</v>
      </c>
      <c r="AC362" s="5">
        <f t="shared" si="122"/>
        <v>0</v>
      </c>
      <c r="AD362" s="5">
        <f t="shared" si="123"/>
        <v>0.5</v>
      </c>
      <c r="AE362" s="5">
        <f t="shared" si="124"/>
        <v>0</v>
      </c>
      <c r="AF362" s="5">
        <f t="shared" si="125"/>
        <v>0</v>
      </c>
      <c r="AG362" s="5">
        <f t="shared" si="126"/>
        <v>0</v>
      </c>
      <c r="AH362" s="5">
        <f t="shared" si="127"/>
        <v>0</v>
      </c>
      <c r="AI362" s="5">
        <f t="shared" si="128"/>
        <v>0</v>
      </c>
      <c r="AJ362" s="5">
        <f t="shared" si="129"/>
        <v>0.5</v>
      </c>
      <c r="AK362" s="5">
        <f t="shared" si="130"/>
        <v>0</v>
      </c>
      <c r="AL362" s="5">
        <f t="shared" si="131"/>
        <v>0</v>
      </c>
      <c r="AM362" s="5">
        <f t="shared" si="132"/>
        <v>0</v>
      </c>
      <c r="AN362" s="5">
        <f t="shared" si="133"/>
        <v>0</v>
      </c>
      <c r="AO362" s="5">
        <f t="shared" si="134"/>
        <v>0.5</v>
      </c>
      <c r="AR362" s="5">
        <f t="shared" si="135"/>
        <v>3</v>
      </c>
      <c r="AS362" s="5">
        <f t="shared" si="136"/>
        <v>6</v>
      </c>
      <c r="AT362" s="5" t="str">
        <f t="shared" si="137"/>
        <v>Correct</v>
      </c>
      <c r="AU362" s="5" t="s">
        <v>94</v>
      </c>
      <c r="AV362" s="5">
        <v>29</v>
      </c>
      <c r="AW362" s="5" t="s">
        <v>95</v>
      </c>
      <c r="AX362" s="5" t="s">
        <v>138</v>
      </c>
      <c r="AY362" s="5" t="s">
        <v>107</v>
      </c>
      <c r="AZ362" s="5" t="s">
        <v>98</v>
      </c>
      <c r="BA362" s="5" t="s">
        <v>80</v>
      </c>
      <c r="BB362" s="5" t="s">
        <v>109</v>
      </c>
      <c r="BC362" s="5" t="s">
        <v>110</v>
      </c>
      <c r="BD362" s="5" t="s">
        <v>101</v>
      </c>
      <c r="BE362" s="5" t="s">
        <v>102</v>
      </c>
      <c r="BF362" s="5" t="s">
        <v>90</v>
      </c>
      <c r="BG362" s="5" t="s">
        <v>102</v>
      </c>
      <c r="BH362" s="54"/>
    </row>
    <row r="363" spans="1:60" x14ac:dyDescent="0.25">
      <c r="A363" s="1">
        <v>362</v>
      </c>
      <c r="R363" t="s">
        <v>63</v>
      </c>
      <c r="U363" s="5">
        <f t="shared" si="115"/>
        <v>1</v>
      </c>
      <c r="V363" s="5">
        <f t="shared" si="116"/>
        <v>3</v>
      </c>
      <c r="W363" s="16"/>
      <c r="X363" s="5">
        <f t="shared" si="117"/>
        <v>0</v>
      </c>
      <c r="Y363" s="5">
        <f t="shared" si="118"/>
        <v>0</v>
      </c>
      <c r="Z363" s="5">
        <f t="shared" si="119"/>
        <v>0</v>
      </c>
      <c r="AA363" s="5">
        <f t="shared" si="120"/>
        <v>0</v>
      </c>
      <c r="AB363" s="5">
        <f t="shared" si="121"/>
        <v>0</v>
      </c>
      <c r="AC363" s="5">
        <f t="shared" si="122"/>
        <v>0</v>
      </c>
      <c r="AD363" s="5">
        <f t="shared" si="123"/>
        <v>0</v>
      </c>
      <c r="AE363" s="5">
        <f t="shared" si="124"/>
        <v>0</v>
      </c>
      <c r="AF363" s="5">
        <f t="shared" si="125"/>
        <v>0</v>
      </c>
      <c r="AG363" s="5">
        <f t="shared" si="126"/>
        <v>0</v>
      </c>
      <c r="AH363" s="5">
        <f t="shared" si="127"/>
        <v>0</v>
      </c>
      <c r="AI363" s="5">
        <f t="shared" si="128"/>
        <v>0</v>
      </c>
      <c r="AJ363" s="5">
        <f t="shared" si="129"/>
        <v>0</v>
      </c>
      <c r="AK363" s="5">
        <f t="shared" si="130"/>
        <v>0</v>
      </c>
      <c r="AL363" s="5">
        <f t="shared" si="131"/>
        <v>0</v>
      </c>
      <c r="AM363" s="5">
        <f t="shared" si="132"/>
        <v>0</v>
      </c>
      <c r="AN363" s="5">
        <f t="shared" si="133"/>
        <v>1</v>
      </c>
      <c r="AO363" s="5">
        <f t="shared" si="134"/>
        <v>0</v>
      </c>
      <c r="AR363" s="5">
        <f t="shared" si="135"/>
        <v>1</v>
      </c>
      <c r="AS363" s="5">
        <f t="shared" si="136"/>
        <v>1</v>
      </c>
      <c r="AT363" s="5" t="str">
        <f t="shared" si="137"/>
        <v>Correct</v>
      </c>
      <c r="AU363" s="53" t="s">
        <v>94</v>
      </c>
      <c r="AV363" s="53">
        <v>64</v>
      </c>
      <c r="AW363" s="53" t="s">
        <v>121</v>
      </c>
      <c r="AX363" s="53" t="s">
        <v>181</v>
      </c>
      <c r="AY363" s="53" t="s">
        <v>107</v>
      </c>
      <c r="AZ363" s="53" t="s">
        <v>98</v>
      </c>
      <c r="BA363" s="53" t="s">
        <v>80</v>
      </c>
      <c r="BB363" s="53" t="s">
        <v>99</v>
      </c>
      <c r="BC363" s="53" t="s">
        <v>103</v>
      </c>
      <c r="BD363" s="53"/>
      <c r="BE363" s="53" t="s">
        <v>102</v>
      </c>
      <c r="BF363" s="53" t="s">
        <v>92</v>
      </c>
      <c r="BG363" s="53" t="s">
        <v>98</v>
      </c>
      <c r="BH363" s="55"/>
    </row>
    <row r="364" spans="1:60" x14ac:dyDescent="0.25">
      <c r="A364" s="1">
        <v>363</v>
      </c>
      <c r="B364" t="s">
        <v>50</v>
      </c>
      <c r="H364" t="s">
        <v>55</v>
      </c>
      <c r="M364" t="s">
        <v>60</v>
      </c>
      <c r="N364" t="s">
        <v>26</v>
      </c>
      <c r="U364" s="5">
        <f t="shared" si="115"/>
        <v>4</v>
      </c>
      <c r="V364" s="5">
        <f t="shared" si="116"/>
        <v>0.75</v>
      </c>
      <c r="W364" s="16"/>
      <c r="X364" s="5">
        <f t="shared" si="117"/>
        <v>0.75</v>
      </c>
      <c r="Y364" s="5">
        <f t="shared" si="118"/>
        <v>0</v>
      </c>
      <c r="Z364" s="5">
        <f t="shared" si="119"/>
        <v>0</v>
      </c>
      <c r="AA364" s="5">
        <f t="shared" si="120"/>
        <v>0</v>
      </c>
      <c r="AB364" s="5">
        <f t="shared" si="121"/>
        <v>0</v>
      </c>
      <c r="AC364" s="5">
        <f t="shared" si="122"/>
        <v>0</v>
      </c>
      <c r="AD364" s="5">
        <f t="shared" si="123"/>
        <v>0.75</v>
      </c>
      <c r="AE364" s="5">
        <f t="shared" si="124"/>
        <v>0</v>
      </c>
      <c r="AF364" s="5">
        <f t="shared" si="125"/>
        <v>0</v>
      </c>
      <c r="AG364" s="5">
        <f t="shared" si="126"/>
        <v>0</v>
      </c>
      <c r="AH364" s="5">
        <f t="shared" si="127"/>
        <v>0</v>
      </c>
      <c r="AI364" s="5">
        <f t="shared" si="128"/>
        <v>0.75</v>
      </c>
      <c r="AJ364" s="5">
        <f t="shared" si="129"/>
        <v>0.75</v>
      </c>
      <c r="AK364" s="5">
        <f t="shared" si="130"/>
        <v>0</v>
      </c>
      <c r="AL364" s="5">
        <f t="shared" si="131"/>
        <v>0</v>
      </c>
      <c r="AM364" s="5">
        <f t="shared" si="132"/>
        <v>0</v>
      </c>
      <c r="AN364" s="5">
        <f t="shared" si="133"/>
        <v>0</v>
      </c>
      <c r="AO364" s="5">
        <f t="shared" si="134"/>
        <v>0</v>
      </c>
      <c r="AR364" s="5">
        <f t="shared" si="135"/>
        <v>3</v>
      </c>
      <c r="AS364" s="5">
        <f t="shared" si="136"/>
        <v>4</v>
      </c>
      <c r="AT364" s="5" t="str">
        <f t="shared" si="137"/>
        <v>Correct</v>
      </c>
      <c r="AU364" s="5" t="s">
        <v>94</v>
      </c>
      <c r="AV364" s="5">
        <v>24</v>
      </c>
      <c r="AW364" s="5" t="s">
        <v>95</v>
      </c>
      <c r="AX364" s="5" t="s">
        <v>130</v>
      </c>
      <c r="AY364" s="5" t="s">
        <v>107</v>
      </c>
      <c r="AZ364" s="5"/>
      <c r="BA364" s="5" t="s">
        <v>365</v>
      </c>
      <c r="BB364" s="5"/>
      <c r="BC364" s="5" t="s">
        <v>110</v>
      </c>
      <c r="BD364" s="5" t="s">
        <v>136</v>
      </c>
      <c r="BE364" s="5" t="s">
        <v>102</v>
      </c>
      <c r="BF364" s="5"/>
      <c r="BG364" s="5" t="s">
        <v>102</v>
      </c>
      <c r="BH364" s="54"/>
    </row>
    <row r="365" spans="1:60" x14ac:dyDescent="0.25">
      <c r="A365" s="1">
        <v>364</v>
      </c>
      <c r="B365" t="s">
        <v>50</v>
      </c>
      <c r="E365" t="s">
        <v>20</v>
      </c>
      <c r="H365" t="s">
        <v>55</v>
      </c>
      <c r="U365" s="5">
        <f t="shared" si="115"/>
        <v>3</v>
      </c>
      <c r="V365" s="5">
        <f t="shared" si="116"/>
        <v>1</v>
      </c>
      <c r="W365" s="16"/>
      <c r="X365" s="5">
        <f t="shared" si="117"/>
        <v>1</v>
      </c>
      <c r="Y365" s="5">
        <f t="shared" si="118"/>
        <v>0</v>
      </c>
      <c r="Z365" s="5">
        <f t="shared" si="119"/>
        <v>0</v>
      </c>
      <c r="AA365" s="5">
        <f t="shared" si="120"/>
        <v>1</v>
      </c>
      <c r="AB365" s="5">
        <f t="shared" si="121"/>
        <v>0</v>
      </c>
      <c r="AC365" s="5">
        <f t="shared" si="122"/>
        <v>0</v>
      </c>
      <c r="AD365" s="5">
        <f t="shared" si="123"/>
        <v>1</v>
      </c>
      <c r="AE365" s="5">
        <f t="shared" si="124"/>
        <v>0</v>
      </c>
      <c r="AF365" s="5">
        <f t="shared" si="125"/>
        <v>0</v>
      </c>
      <c r="AG365" s="5">
        <f t="shared" si="126"/>
        <v>0</v>
      </c>
      <c r="AH365" s="5">
        <f t="shared" si="127"/>
        <v>0</v>
      </c>
      <c r="AI365" s="5">
        <f t="shared" si="128"/>
        <v>0</v>
      </c>
      <c r="AJ365" s="5">
        <f t="shared" si="129"/>
        <v>0</v>
      </c>
      <c r="AK365" s="5">
        <f t="shared" si="130"/>
        <v>0</v>
      </c>
      <c r="AL365" s="5">
        <f t="shared" si="131"/>
        <v>0</v>
      </c>
      <c r="AM365" s="5">
        <f t="shared" si="132"/>
        <v>0</v>
      </c>
      <c r="AN365" s="5">
        <f t="shared" si="133"/>
        <v>0</v>
      </c>
      <c r="AO365" s="5">
        <f t="shared" si="134"/>
        <v>0</v>
      </c>
      <c r="AR365" s="5">
        <f t="shared" si="135"/>
        <v>3</v>
      </c>
      <c r="AS365" s="5">
        <f t="shared" si="136"/>
        <v>3</v>
      </c>
      <c r="AT365" s="5" t="str">
        <f t="shared" si="137"/>
        <v>Correct</v>
      </c>
      <c r="AU365" s="53" t="s">
        <v>94</v>
      </c>
      <c r="AV365" s="53">
        <v>63</v>
      </c>
      <c r="AW365" s="53" t="s">
        <v>121</v>
      </c>
      <c r="AX365" s="53" t="s">
        <v>181</v>
      </c>
      <c r="AY365" s="53" t="s">
        <v>107</v>
      </c>
      <c r="AZ365" s="53" t="s">
        <v>98</v>
      </c>
      <c r="BA365" s="53" t="s">
        <v>80</v>
      </c>
      <c r="BB365" s="53" t="s">
        <v>108</v>
      </c>
      <c r="BC365" s="53" t="s">
        <v>120</v>
      </c>
      <c r="BD365" s="53" t="s">
        <v>101</v>
      </c>
      <c r="BE365" s="53" t="s">
        <v>102</v>
      </c>
      <c r="BF365" s="53" t="s">
        <v>92</v>
      </c>
      <c r="BG365" s="53" t="s">
        <v>102</v>
      </c>
      <c r="BH365" s="55"/>
    </row>
    <row r="366" spans="1:60" x14ac:dyDescent="0.25">
      <c r="A366" s="1">
        <v>365</v>
      </c>
      <c r="L366" t="s">
        <v>59</v>
      </c>
      <c r="U366" s="5">
        <f t="shared" si="115"/>
        <v>1</v>
      </c>
      <c r="V366" s="5">
        <f t="shared" si="116"/>
        <v>3</v>
      </c>
      <c r="W366" s="16"/>
      <c r="X366" s="5">
        <f t="shared" si="117"/>
        <v>0</v>
      </c>
      <c r="Y366" s="5">
        <f t="shared" si="118"/>
        <v>0</v>
      </c>
      <c r="Z366" s="5">
        <f t="shared" si="119"/>
        <v>0</v>
      </c>
      <c r="AA366" s="5">
        <f t="shared" si="120"/>
        <v>0</v>
      </c>
      <c r="AB366" s="5">
        <f t="shared" si="121"/>
        <v>0</v>
      </c>
      <c r="AC366" s="5">
        <f t="shared" si="122"/>
        <v>0</v>
      </c>
      <c r="AD366" s="5">
        <f t="shared" si="123"/>
        <v>0</v>
      </c>
      <c r="AE366" s="5">
        <f t="shared" si="124"/>
        <v>0</v>
      </c>
      <c r="AF366" s="5">
        <f t="shared" si="125"/>
        <v>0</v>
      </c>
      <c r="AG366" s="5">
        <f t="shared" si="126"/>
        <v>0</v>
      </c>
      <c r="AH366" s="5">
        <f t="shared" si="127"/>
        <v>1</v>
      </c>
      <c r="AI366" s="5">
        <f t="shared" si="128"/>
        <v>0</v>
      </c>
      <c r="AJ366" s="5">
        <f t="shared" si="129"/>
        <v>0</v>
      </c>
      <c r="AK366" s="5">
        <f t="shared" si="130"/>
        <v>0</v>
      </c>
      <c r="AL366" s="5">
        <f t="shared" si="131"/>
        <v>0</v>
      </c>
      <c r="AM366" s="5">
        <f t="shared" si="132"/>
        <v>0</v>
      </c>
      <c r="AN366" s="5">
        <f t="shared" si="133"/>
        <v>0</v>
      </c>
      <c r="AO366" s="5">
        <f t="shared" si="134"/>
        <v>0</v>
      </c>
      <c r="AR366" s="5">
        <f t="shared" si="135"/>
        <v>1</v>
      </c>
      <c r="AS366" s="5">
        <f t="shared" si="136"/>
        <v>1</v>
      </c>
      <c r="AT366" s="5" t="str">
        <f t="shared" si="137"/>
        <v>Correct</v>
      </c>
      <c r="AU366" s="5" t="s">
        <v>105</v>
      </c>
      <c r="AV366" s="5">
        <v>64</v>
      </c>
      <c r="AW366" s="5" t="s">
        <v>95</v>
      </c>
      <c r="AX366" s="5" t="s">
        <v>221</v>
      </c>
      <c r="AY366" s="5"/>
      <c r="AZ366" s="5" t="s">
        <v>98</v>
      </c>
      <c r="BA366" s="5" t="s">
        <v>365</v>
      </c>
      <c r="BB366" s="5" t="s">
        <v>126</v>
      </c>
      <c r="BC366" s="5" t="s">
        <v>100</v>
      </c>
      <c r="BD366" s="5" t="s">
        <v>104</v>
      </c>
      <c r="BE366" s="5" t="s">
        <v>102</v>
      </c>
      <c r="BF366" s="5"/>
      <c r="BG366" s="5" t="s">
        <v>102</v>
      </c>
      <c r="BH366" s="54"/>
    </row>
    <row r="367" spans="1:60" x14ac:dyDescent="0.25">
      <c r="A367" s="1">
        <v>366</v>
      </c>
      <c r="U367" s="5">
        <f t="shared" si="115"/>
        <v>0</v>
      </c>
      <c r="V367" s="5" t="e">
        <f t="shared" si="116"/>
        <v>#DIV/0!</v>
      </c>
      <c r="W367" s="16"/>
      <c r="X367" s="5">
        <f t="shared" si="117"/>
        <v>0</v>
      </c>
      <c r="Y367" s="5">
        <f t="shared" si="118"/>
        <v>0</v>
      </c>
      <c r="Z367" s="5">
        <f t="shared" si="119"/>
        <v>0</v>
      </c>
      <c r="AA367" s="5">
        <f t="shared" si="120"/>
        <v>0</v>
      </c>
      <c r="AB367" s="5">
        <f t="shared" si="121"/>
        <v>0</v>
      </c>
      <c r="AC367" s="5">
        <f t="shared" si="122"/>
        <v>0</v>
      </c>
      <c r="AD367" s="5">
        <f t="shared" si="123"/>
        <v>0</v>
      </c>
      <c r="AE367" s="5">
        <f t="shared" si="124"/>
        <v>0</v>
      </c>
      <c r="AF367" s="5">
        <f t="shared" si="125"/>
        <v>0</v>
      </c>
      <c r="AG367" s="5">
        <f t="shared" si="126"/>
        <v>0</v>
      </c>
      <c r="AH367" s="5">
        <f t="shared" si="127"/>
        <v>0</v>
      </c>
      <c r="AI367" s="5">
        <f t="shared" si="128"/>
        <v>0</v>
      </c>
      <c r="AJ367" s="5">
        <f t="shared" si="129"/>
        <v>0</v>
      </c>
      <c r="AK367" s="5">
        <f t="shared" si="130"/>
        <v>0</v>
      </c>
      <c r="AL367" s="5">
        <f t="shared" si="131"/>
        <v>0</v>
      </c>
      <c r="AM367" s="5">
        <f t="shared" si="132"/>
        <v>0</v>
      </c>
      <c r="AN367" s="5">
        <f t="shared" si="133"/>
        <v>0</v>
      </c>
      <c r="AO367" s="5">
        <f t="shared" si="134"/>
        <v>0</v>
      </c>
      <c r="AR367" s="5">
        <f t="shared" si="135"/>
        <v>0</v>
      </c>
      <c r="AS367" s="5">
        <f t="shared" si="136"/>
        <v>0</v>
      </c>
      <c r="AT367" s="5" t="str">
        <f t="shared" si="137"/>
        <v>Correct</v>
      </c>
      <c r="AU367" s="53" t="s">
        <v>105</v>
      </c>
      <c r="AV367" s="53">
        <v>70</v>
      </c>
      <c r="AW367" s="53" t="s">
        <v>95</v>
      </c>
      <c r="AX367" s="53" t="s">
        <v>222</v>
      </c>
      <c r="AY367" s="53" t="s">
        <v>107</v>
      </c>
      <c r="AZ367" s="53"/>
      <c r="BA367" s="53" t="s">
        <v>80</v>
      </c>
      <c r="BB367" s="53" t="s">
        <v>126</v>
      </c>
      <c r="BC367" s="53" t="s">
        <v>100</v>
      </c>
      <c r="BD367" s="53" t="s">
        <v>104</v>
      </c>
      <c r="BE367" s="53" t="s">
        <v>102</v>
      </c>
      <c r="BF367" s="53"/>
      <c r="BG367" s="53" t="s">
        <v>102</v>
      </c>
      <c r="BH367" s="55"/>
    </row>
    <row r="368" spans="1:60" x14ac:dyDescent="0.25">
      <c r="A368" s="1">
        <v>367</v>
      </c>
      <c r="D368" t="s">
        <v>52</v>
      </c>
      <c r="E368" t="s">
        <v>20</v>
      </c>
      <c r="O368" t="s">
        <v>23</v>
      </c>
      <c r="U368" s="5">
        <f t="shared" si="115"/>
        <v>3</v>
      </c>
      <c r="V368" s="5">
        <f t="shared" si="116"/>
        <v>1</v>
      </c>
      <c r="W368" s="16"/>
      <c r="X368" s="5">
        <f t="shared" si="117"/>
        <v>0</v>
      </c>
      <c r="Y368" s="5">
        <f t="shared" si="118"/>
        <v>0</v>
      </c>
      <c r="Z368" s="5">
        <f t="shared" si="119"/>
        <v>1</v>
      </c>
      <c r="AA368" s="5">
        <f t="shared" si="120"/>
        <v>1</v>
      </c>
      <c r="AB368" s="5">
        <f t="shared" si="121"/>
        <v>0</v>
      </c>
      <c r="AC368" s="5">
        <f t="shared" si="122"/>
        <v>0</v>
      </c>
      <c r="AD368" s="5">
        <f t="shared" si="123"/>
        <v>0</v>
      </c>
      <c r="AE368" s="5">
        <f t="shared" si="124"/>
        <v>0</v>
      </c>
      <c r="AF368" s="5">
        <f t="shared" si="125"/>
        <v>0</v>
      </c>
      <c r="AG368" s="5">
        <f t="shared" si="126"/>
        <v>0</v>
      </c>
      <c r="AH368" s="5">
        <f t="shared" si="127"/>
        <v>0</v>
      </c>
      <c r="AI368" s="5">
        <f t="shared" si="128"/>
        <v>0</v>
      </c>
      <c r="AJ368" s="5">
        <f t="shared" si="129"/>
        <v>0</v>
      </c>
      <c r="AK368" s="5">
        <f t="shared" si="130"/>
        <v>1</v>
      </c>
      <c r="AL368" s="5">
        <f t="shared" si="131"/>
        <v>0</v>
      </c>
      <c r="AM368" s="5">
        <f t="shared" si="132"/>
        <v>0</v>
      </c>
      <c r="AN368" s="5">
        <f t="shared" si="133"/>
        <v>0</v>
      </c>
      <c r="AO368" s="5">
        <f t="shared" si="134"/>
        <v>0</v>
      </c>
      <c r="AR368" s="5">
        <f t="shared" si="135"/>
        <v>3</v>
      </c>
      <c r="AS368" s="5">
        <f t="shared" si="136"/>
        <v>3</v>
      </c>
      <c r="AT368" s="5" t="str">
        <f t="shared" si="137"/>
        <v>Correct</v>
      </c>
      <c r="AU368" s="5" t="s">
        <v>94</v>
      </c>
      <c r="AV368" s="5">
        <v>72</v>
      </c>
      <c r="AW368" s="5" t="s">
        <v>95</v>
      </c>
      <c r="AX368" s="5" t="s">
        <v>186</v>
      </c>
      <c r="AY368" s="5" t="s">
        <v>97</v>
      </c>
      <c r="AZ368" s="5" t="s">
        <v>98</v>
      </c>
      <c r="BA368" s="5" t="s">
        <v>80</v>
      </c>
      <c r="BB368" s="5"/>
      <c r="BC368" s="5"/>
      <c r="BD368" s="5" t="s">
        <v>104</v>
      </c>
      <c r="BE368" s="5" t="s">
        <v>102</v>
      </c>
      <c r="BF368" s="5" t="s">
        <v>91</v>
      </c>
      <c r="BG368" s="5" t="s">
        <v>102</v>
      </c>
      <c r="BH368" s="54"/>
    </row>
    <row r="369" spans="1:60" x14ac:dyDescent="0.25">
      <c r="A369" s="1">
        <v>368</v>
      </c>
      <c r="U369" s="5">
        <f t="shared" si="115"/>
        <v>0</v>
      </c>
      <c r="V369" s="5" t="e">
        <f t="shared" si="116"/>
        <v>#DIV/0!</v>
      </c>
      <c r="W369" s="16"/>
      <c r="X369" s="5">
        <f t="shared" si="117"/>
        <v>0</v>
      </c>
      <c r="Y369" s="5">
        <f t="shared" si="118"/>
        <v>0</v>
      </c>
      <c r="Z369" s="5">
        <f t="shared" si="119"/>
        <v>0</v>
      </c>
      <c r="AA369" s="5">
        <f t="shared" si="120"/>
        <v>0</v>
      </c>
      <c r="AB369" s="5">
        <f t="shared" si="121"/>
        <v>0</v>
      </c>
      <c r="AC369" s="5">
        <f t="shared" si="122"/>
        <v>0</v>
      </c>
      <c r="AD369" s="5">
        <f t="shared" si="123"/>
        <v>0</v>
      </c>
      <c r="AE369" s="5">
        <f t="shared" si="124"/>
        <v>0</v>
      </c>
      <c r="AF369" s="5">
        <f t="shared" si="125"/>
        <v>0</v>
      </c>
      <c r="AG369" s="5">
        <f t="shared" si="126"/>
        <v>0</v>
      </c>
      <c r="AH369" s="5">
        <f t="shared" si="127"/>
        <v>0</v>
      </c>
      <c r="AI369" s="5">
        <f t="shared" si="128"/>
        <v>0</v>
      </c>
      <c r="AJ369" s="5">
        <f t="shared" si="129"/>
        <v>0</v>
      </c>
      <c r="AK369" s="5">
        <f t="shared" si="130"/>
        <v>0</v>
      </c>
      <c r="AL369" s="5">
        <f t="shared" si="131"/>
        <v>0</v>
      </c>
      <c r="AM369" s="5">
        <f t="shared" si="132"/>
        <v>0</v>
      </c>
      <c r="AN369" s="5">
        <f t="shared" si="133"/>
        <v>0</v>
      </c>
      <c r="AO369" s="5">
        <f t="shared" si="134"/>
        <v>0</v>
      </c>
      <c r="AR369" s="5">
        <f t="shared" si="135"/>
        <v>0</v>
      </c>
      <c r="AS369" s="5">
        <f t="shared" si="136"/>
        <v>0</v>
      </c>
      <c r="AT369" s="5" t="str">
        <f t="shared" si="137"/>
        <v>Correct</v>
      </c>
      <c r="AU369" s="53" t="s">
        <v>105</v>
      </c>
      <c r="AV369" s="53">
        <v>76</v>
      </c>
      <c r="AW369" s="53" t="s">
        <v>95</v>
      </c>
      <c r="AX369" s="53" t="s">
        <v>118</v>
      </c>
      <c r="AY369" s="53" t="s">
        <v>107</v>
      </c>
      <c r="AZ369" s="53" t="s">
        <v>98</v>
      </c>
      <c r="BA369" s="53" t="s">
        <v>80</v>
      </c>
      <c r="BB369" s="53"/>
      <c r="BC369" s="53" t="s">
        <v>153</v>
      </c>
      <c r="BD369" s="53" t="s">
        <v>104</v>
      </c>
      <c r="BE369" s="53" t="s">
        <v>102</v>
      </c>
      <c r="BF369" s="53"/>
      <c r="BG369" s="53" t="s">
        <v>102</v>
      </c>
      <c r="BH369" s="55"/>
    </row>
    <row r="370" spans="1:60" x14ac:dyDescent="0.25">
      <c r="A370" s="1">
        <v>369</v>
      </c>
      <c r="H370" t="s">
        <v>55</v>
      </c>
      <c r="L370" t="s">
        <v>59</v>
      </c>
      <c r="R370" t="s">
        <v>63</v>
      </c>
      <c r="U370" s="5">
        <f t="shared" si="115"/>
        <v>3</v>
      </c>
      <c r="V370" s="5">
        <f t="shared" si="116"/>
        <v>1</v>
      </c>
      <c r="W370" s="16"/>
      <c r="X370" s="5">
        <f t="shared" si="117"/>
        <v>0</v>
      </c>
      <c r="Y370" s="5">
        <f t="shared" si="118"/>
        <v>0</v>
      </c>
      <c r="Z370" s="5">
        <f t="shared" si="119"/>
        <v>0</v>
      </c>
      <c r="AA370" s="5">
        <f t="shared" si="120"/>
        <v>0</v>
      </c>
      <c r="AB370" s="5">
        <f t="shared" si="121"/>
        <v>0</v>
      </c>
      <c r="AC370" s="5">
        <f t="shared" si="122"/>
        <v>0</v>
      </c>
      <c r="AD370" s="5">
        <f t="shared" si="123"/>
        <v>1</v>
      </c>
      <c r="AE370" s="5">
        <f t="shared" si="124"/>
        <v>0</v>
      </c>
      <c r="AF370" s="5">
        <f t="shared" si="125"/>
        <v>0</v>
      </c>
      <c r="AG370" s="5">
        <f t="shared" si="126"/>
        <v>0</v>
      </c>
      <c r="AH370" s="5">
        <f t="shared" si="127"/>
        <v>1</v>
      </c>
      <c r="AI370" s="5">
        <f t="shared" si="128"/>
        <v>0</v>
      </c>
      <c r="AJ370" s="5">
        <f t="shared" si="129"/>
        <v>0</v>
      </c>
      <c r="AK370" s="5">
        <f t="shared" si="130"/>
        <v>0</v>
      </c>
      <c r="AL370" s="5">
        <f t="shared" si="131"/>
        <v>0</v>
      </c>
      <c r="AM370" s="5">
        <f t="shared" si="132"/>
        <v>0</v>
      </c>
      <c r="AN370" s="5">
        <f t="shared" si="133"/>
        <v>1</v>
      </c>
      <c r="AO370" s="5">
        <f t="shared" si="134"/>
        <v>0</v>
      </c>
      <c r="AR370" s="5">
        <f t="shared" si="135"/>
        <v>3</v>
      </c>
      <c r="AS370" s="5">
        <f t="shared" si="136"/>
        <v>3</v>
      </c>
      <c r="AT370" s="5" t="str">
        <f t="shared" si="137"/>
        <v>Correct</v>
      </c>
      <c r="AU370" s="5" t="s">
        <v>105</v>
      </c>
      <c r="AV370" s="5">
        <v>74</v>
      </c>
      <c r="AW370" s="5" t="s">
        <v>115</v>
      </c>
      <c r="AX370" s="5" t="s">
        <v>329</v>
      </c>
      <c r="AY370" s="5" t="s">
        <v>107</v>
      </c>
      <c r="AZ370" s="5" t="s">
        <v>98</v>
      </c>
      <c r="BA370" s="5" t="s">
        <v>80</v>
      </c>
      <c r="BB370" s="5"/>
      <c r="BC370" s="5"/>
      <c r="BD370" s="5"/>
      <c r="BE370" s="5" t="s">
        <v>102</v>
      </c>
      <c r="BF370" s="5"/>
      <c r="BG370" s="5" t="s">
        <v>102</v>
      </c>
      <c r="BH370" s="54"/>
    </row>
    <row r="371" spans="1:60" x14ac:dyDescent="0.25">
      <c r="A371" s="1">
        <v>370</v>
      </c>
      <c r="D371" t="s">
        <v>52</v>
      </c>
      <c r="G371" t="s">
        <v>54</v>
      </c>
      <c r="I371" t="s">
        <v>56</v>
      </c>
      <c r="U371" s="5">
        <f t="shared" si="115"/>
        <v>3</v>
      </c>
      <c r="V371" s="5">
        <f t="shared" si="116"/>
        <v>1</v>
      </c>
      <c r="W371" s="16"/>
      <c r="X371" s="5">
        <f t="shared" si="117"/>
        <v>0</v>
      </c>
      <c r="Y371" s="5">
        <f t="shared" si="118"/>
        <v>0</v>
      </c>
      <c r="Z371" s="5">
        <f t="shared" si="119"/>
        <v>1</v>
      </c>
      <c r="AA371" s="5">
        <f t="shared" si="120"/>
        <v>0</v>
      </c>
      <c r="AB371" s="5">
        <f t="shared" si="121"/>
        <v>0</v>
      </c>
      <c r="AC371" s="5">
        <f t="shared" si="122"/>
        <v>1</v>
      </c>
      <c r="AD371" s="5">
        <f t="shared" si="123"/>
        <v>0</v>
      </c>
      <c r="AE371" s="5">
        <f t="shared" si="124"/>
        <v>1</v>
      </c>
      <c r="AF371" s="5">
        <f t="shared" si="125"/>
        <v>0</v>
      </c>
      <c r="AG371" s="5">
        <f t="shared" si="126"/>
        <v>0</v>
      </c>
      <c r="AH371" s="5">
        <f t="shared" si="127"/>
        <v>0</v>
      </c>
      <c r="AI371" s="5">
        <f t="shared" si="128"/>
        <v>0</v>
      </c>
      <c r="AJ371" s="5">
        <f t="shared" si="129"/>
        <v>0</v>
      </c>
      <c r="AK371" s="5">
        <f t="shared" si="130"/>
        <v>0</v>
      </c>
      <c r="AL371" s="5">
        <f t="shared" si="131"/>
        <v>0</v>
      </c>
      <c r="AM371" s="5">
        <f t="shared" si="132"/>
        <v>0</v>
      </c>
      <c r="AN371" s="5">
        <f t="shared" si="133"/>
        <v>0</v>
      </c>
      <c r="AO371" s="5">
        <f t="shared" si="134"/>
        <v>0</v>
      </c>
      <c r="AR371" s="5">
        <f t="shared" si="135"/>
        <v>3</v>
      </c>
      <c r="AS371" s="5">
        <f t="shared" si="136"/>
        <v>3</v>
      </c>
      <c r="AT371" s="5" t="str">
        <f t="shared" si="137"/>
        <v>Correct</v>
      </c>
      <c r="AU371" s="53" t="s">
        <v>94</v>
      </c>
      <c r="AV371" s="53">
        <v>77</v>
      </c>
      <c r="AW371" s="53" t="s">
        <v>95</v>
      </c>
      <c r="AX371" s="53" t="s">
        <v>223</v>
      </c>
      <c r="AY371" s="53" t="s">
        <v>107</v>
      </c>
      <c r="AZ371" s="53"/>
      <c r="BA371" s="53" t="s">
        <v>80</v>
      </c>
      <c r="BB371" s="53"/>
      <c r="BC371" s="53" t="s">
        <v>120</v>
      </c>
      <c r="BD371" s="53" t="s">
        <v>104</v>
      </c>
      <c r="BE371" s="53" t="s">
        <v>102</v>
      </c>
      <c r="BF371" s="53"/>
      <c r="BG371" s="53"/>
      <c r="BH371" s="55"/>
    </row>
    <row r="372" spans="1:60" x14ac:dyDescent="0.25">
      <c r="A372" s="1">
        <v>371</v>
      </c>
      <c r="B372" t="s">
        <v>50</v>
      </c>
      <c r="L372" t="s">
        <v>59</v>
      </c>
      <c r="N372" t="s">
        <v>26</v>
      </c>
      <c r="U372" s="5">
        <f t="shared" si="115"/>
        <v>3</v>
      </c>
      <c r="V372" s="5">
        <f t="shared" si="116"/>
        <v>1</v>
      </c>
      <c r="W372" s="16"/>
      <c r="X372" s="5">
        <f t="shared" si="117"/>
        <v>1</v>
      </c>
      <c r="Y372" s="5">
        <f t="shared" si="118"/>
        <v>0</v>
      </c>
      <c r="Z372" s="5">
        <f t="shared" si="119"/>
        <v>0</v>
      </c>
      <c r="AA372" s="5">
        <f t="shared" si="120"/>
        <v>0</v>
      </c>
      <c r="AB372" s="5">
        <f t="shared" si="121"/>
        <v>0</v>
      </c>
      <c r="AC372" s="5">
        <f t="shared" si="122"/>
        <v>0</v>
      </c>
      <c r="AD372" s="5">
        <f t="shared" si="123"/>
        <v>0</v>
      </c>
      <c r="AE372" s="5">
        <f t="shared" si="124"/>
        <v>0</v>
      </c>
      <c r="AF372" s="5">
        <f t="shared" si="125"/>
        <v>0</v>
      </c>
      <c r="AG372" s="5">
        <f t="shared" si="126"/>
        <v>0</v>
      </c>
      <c r="AH372" s="5">
        <f t="shared" si="127"/>
        <v>1</v>
      </c>
      <c r="AI372" s="5">
        <f t="shared" si="128"/>
        <v>0</v>
      </c>
      <c r="AJ372" s="5">
        <f t="shared" si="129"/>
        <v>1</v>
      </c>
      <c r="AK372" s="5">
        <f t="shared" si="130"/>
        <v>0</v>
      </c>
      <c r="AL372" s="5">
        <f t="shared" si="131"/>
        <v>0</v>
      </c>
      <c r="AM372" s="5">
        <f t="shared" si="132"/>
        <v>0</v>
      </c>
      <c r="AN372" s="5">
        <f t="shared" si="133"/>
        <v>0</v>
      </c>
      <c r="AO372" s="5">
        <f t="shared" si="134"/>
        <v>0</v>
      </c>
      <c r="AR372" s="5">
        <f t="shared" si="135"/>
        <v>3</v>
      </c>
      <c r="AS372" s="5">
        <f t="shared" si="136"/>
        <v>3</v>
      </c>
      <c r="AT372" s="5" t="str">
        <f t="shared" si="137"/>
        <v>Correct</v>
      </c>
      <c r="AU372" s="5" t="s">
        <v>105</v>
      </c>
      <c r="AV372" s="5">
        <v>80</v>
      </c>
      <c r="AW372" s="5" t="s">
        <v>95</v>
      </c>
      <c r="AX372" s="5" t="s">
        <v>204</v>
      </c>
      <c r="AY372" s="5" t="s">
        <v>107</v>
      </c>
      <c r="AZ372" s="5" t="s">
        <v>98</v>
      </c>
      <c r="BA372" s="5" t="s">
        <v>80</v>
      </c>
      <c r="BB372" s="5" t="s">
        <v>114</v>
      </c>
      <c r="BC372" s="5" t="s">
        <v>110</v>
      </c>
      <c r="BD372" s="5" t="s">
        <v>104</v>
      </c>
      <c r="BE372" s="5" t="s">
        <v>102</v>
      </c>
      <c r="BF372" s="5"/>
      <c r="BG372" s="5" t="s">
        <v>98</v>
      </c>
      <c r="BH372" s="54"/>
    </row>
    <row r="373" spans="1:60" x14ac:dyDescent="0.25">
      <c r="A373" s="1">
        <v>372</v>
      </c>
      <c r="B373" t="s">
        <v>50</v>
      </c>
      <c r="H373" t="s">
        <v>55</v>
      </c>
      <c r="K373" t="s">
        <v>58</v>
      </c>
      <c r="U373" s="5">
        <f t="shared" si="115"/>
        <v>3</v>
      </c>
      <c r="V373" s="5">
        <f t="shared" si="116"/>
        <v>1</v>
      </c>
      <c r="W373" s="16"/>
      <c r="X373" s="5">
        <f t="shared" si="117"/>
        <v>1</v>
      </c>
      <c r="Y373" s="5">
        <f t="shared" si="118"/>
        <v>0</v>
      </c>
      <c r="Z373" s="5">
        <f t="shared" si="119"/>
        <v>0</v>
      </c>
      <c r="AA373" s="5">
        <f t="shared" si="120"/>
        <v>0</v>
      </c>
      <c r="AB373" s="5">
        <f t="shared" si="121"/>
        <v>0</v>
      </c>
      <c r="AC373" s="5">
        <f t="shared" si="122"/>
        <v>0</v>
      </c>
      <c r="AD373" s="5">
        <f t="shared" si="123"/>
        <v>1</v>
      </c>
      <c r="AE373" s="5">
        <f t="shared" si="124"/>
        <v>0</v>
      </c>
      <c r="AF373" s="5">
        <f t="shared" si="125"/>
        <v>0</v>
      </c>
      <c r="AG373" s="5">
        <f t="shared" si="126"/>
        <v>1</v>
      </c>
      <c r="AH373" s="5">
        <f t="shared" si="127"/>
        <v>0</v>
      </c>
      <c r="AI373" s="5">
        <f t="shared" si="128"/>
        <v>0</v>
      </c>
      <c r="AJ373" s="5">
        <f t="shared" si="129"/>
        <v>0</v>
      </c>
      <c r="AK373" s="5">
        <f t="shared" si="130"/>
        <v>0</v>
      </c>
      <c r="AL373" s="5">
        <f t="shared" si="131"/>
        <v>0</v>
      </c>
      <c r="AM373" s="5">
        <f t="shared" si="132"/>
        <v>0</v>
      </c>
      <c r="AN373" s="5">
        <f t="shared" si="133"/>
        <v>0</v>
      </c>
      <c r="AO373" s="5">
        <f t="shared" si="134"/>
        <v>0</v>
      </c>
      <c r="AR373" s="5">
        <f t="shared" si="135"/>
        <v>3</v>
      </c>
      <c r="AS373" s="5">
        <f t="shared" si="136"/>
        <v>3</v>
      </c>
      <c r="AT373" s="5" t="str">
        <f t="shared" si="137"/>
        <v>Correct</v>
      </c>
      <c r="AU373" s="53" t="s">
        <v>94</v>
      </c>
      <c r="AV373" s="53">
        <v>77</v>
      </c>
      <c r="AW373" s="53" t="s">
        <v>95</v>
      </c>
      <c r="AX373" s="53" t="s">
        <v>204</v>
      </c>
      <c r="AY373" s="53" t="s">
        <v>107</v>
      </c>
      <c r="AZ373" s="53" t="s">
        <v>98</v>
      </c>
      <c r="BA373" s="53" t="s">
        <v>80</v>
      </c>
      <c r="BB373" s="53"/>
      <c r="BC373" s="53" t="s">
        <v>120</v>
      </c>
      <c r="BD373" s="53" t="s">
        <v>104</v>
      </c>
      <c r="BE373" s="53" t="s">
        <v>102</v>
      </c>
      <c r="BF373" s="53"/>
      <c r="BG373" s="53" t="s">
        <v>98</v>
      </c>
      <c r="BH373" s="55"/>
    </row>
    <row r="374" spans="1:60" x14ac:dyDescent="0.25">
      <c r="A374" s="1">
        <v>373</v>
      </c>
      <c r="E374" t="s">
        <v>20</v>
      </c>
      <c r="F374" t="s">
        <v>53</v>
      </c>
      <c r="G374" t="s">
        <v>54</v>
      </c>
      <c r="I374" t="s">
        <v>56</v>
      </c>
      <c r="R374" t="s">
        <v>63</v>
      </c>
      <c r="U374" s="5">
        <f t="shared" si="115"/>
        <v>5</v>
      </c>
      <c r="V374" s="5">
        <f t="shared" si="116"/>
        <v>0.6</v>
      </c>
      <c r="W374" s="16"/>
      <c r="X374" s="5">
        <f t="shared" si="117"/>
        <v>0</v>
      </c>
      <c r="Y374" s="5">
        <f t="shared" si="118"/>
        <v>0</v>
      </c>
      <c r="Z374" s="5">
        <f t="shared" si="119"/>
        <v>0</v>
      </c>
      <c r="AA374" s="5">
        <f t="shared" si="120"/>
        <v>0.6</v>
      </c>
      <c r="AB374" s="5">
        <f t="shared" si="121"/>
        <v>0.6</v>
      </c>
      <c r="AC374" s="5">
        <f t="shared" si="122"/>
        <v>0.6</v>
      </c>
      <c r="AD374" s="5">
        <f t="shared" si="123"/>
        <v>0</v>
      </c>
      <c r="AE374" s="5">
        <f t="shared" si="124"/>
        <v>0.6</v>
      </c>
      <c r="AF374" s="5">
        <f t="shared" si="125"/>
        <v>0</v>
      </c>
      <c r="AG374" s="5">
        <f t="shared" si="126"/>
        <v>0</v>
      </c>
      <c r="AH374" s="5">
        <f t="shared" si="127"/>
        <v>0</v>
      </c>
      <c r="AI374" s="5">
        <f t="shared" si="128"/>
        <v>0</v>
      </c>
      <c r="AJ374" s="5">
        <f t="shared" si="129"/>
        <v>0</v>
      </c>
      <c r="AK374" s="5">
        <f t="shared" si="130"/>
        <v>0</v>
      </c>
      <c r="AL374" s="5">
        <f t="shared" si="131"/>
        <v>0</v>
      </c>
      <c r="AM374" s="5">
        <f t="shared" si="132"/>
        <v>0</v>
      </c>
      <c r="AN374" s="5">
        <f t="shared" si="133"/>
        <v>0.6</v>
      </c>
      <c r="AO374" s="5">
        <f t="shared" si="134"/>
        <v>0</v>
      </c>
      <c r="AR374" s="5">
        <f t="shared" si="135"/>
        <v>3</v>
      </c>
      <c r="AS374" s="5">
        <f t="shared" si="136"/>
        <v>5</v>
      </c>
      <c r="AT374" s="5" t="str">
        <f t="shared" si="137"/>
        <v>Correct</v>
      </c>
      <c r="AU374" s="5" t="s">
        <v>105</v>
      </c>
      <c r="AV374" s="5">
        <v>32</v>
      </c>
      <c r="AW374" s="5" t="s">
        <v>121</v>
      </c>
      <c r="AX374" s="5" t="s">
        <v>213</v>
      </c>
      <c r="AY374" s="5" t="s">
        <v>107</v>
      </c>
      <c r="AZ374" s="5" t="s">
        <v>98</v>
      </c>
      <c r="BA374" s="5" t="s">
        <v>80</v>
      </c>
      <c r="BB374" s="5" t="s">
        <v>108</v>
      </c>
      <c r="BC374" s="5" t="s">
        <v>110</v>
      </c>
      <c r="BD374" s="5" t="s">
        <v>135</v>
      </c>
      <c r="BE374" s="5" t="s">
        <v>102</v>
      </c>
      <c r="BF374" s="5"/>
      <c r="BG374" s="5" t="s">
        <v>102</v>
      </c>
      <c r="BH374" s="54"/>
    </row>
    <row r="375" spans="1:60" x14ac:dyDescent="0.25">
      <c r="A375" s="1">
        <v>374</v>
      </c>
      <c r="B375" t="s">
        <v>50</v>
      </c>
      <c r="H375" t="s">
        <v>55</v>
      </c>
      <c r="N375" t="s">
        <v>26</v>
      </c>
      <c r="U375" s="5">
        <f t="shared" si="115"/>
        <v>3</v>
      </c>
      <c r="V375" s="5">
        <f t="shared" si="116"/>
        <v>1</v>
      </c>
      <c r="W375" s="16"/>
      <c r="X375" s="5">
        <f t="shared" si="117"/>
        <v>1</v>
      </c>
      <c r="Y375" s="5">
        <f t="shared" si="118"/>
        <v>0</v>
      </c>
      <c r="Z375" s="5">
        <f t="shared" si="119"/>
        <v>0</v>
      </c>
      <c r="AA375" s="5">
        <f t="shared" si="120"/>
        <v>0</v>
      </c>
      <c r="AB375" s="5">
        <f t="shared" si="121"/>
        <v>0</v>
      </c>
      <c r="AC375" s="5">
        <f t="shared" si="122"/>
        <v>0</v>
      </c>
      <c r="AD375" s="5">
        <f t="shared" si="123"/>
        <v>1</v>
      </c>
      <c r="AE375" s="5">
        <f t="shared" si="124"/>
        <v>0</v>
      </c>
      <c r="AF375" s="5">
        <f t="shared" si="125"/>
        <v>0</v>
      </c>
      <c r="AG375" s="5">
        <f t="shared" si="126"/>
        <v>0</v>
      </c>
      <c r="AH375" s="5">
        <f t="shared" si="127"/>
        <v>0</v>
      </c>
      <c r="AI375" s="5">
        <f t="shared" si="128"/>
        <v>0</v>
      </c>
      <c r="AJ375" s="5">
        <f t="shared" si="129"/>
        <v>1</v>
      </c>
      <c r="AK375" s="5">
        <f t="shared" si="130"/>
        <v>0</v>
      </c>
      <c r="AL375" s="5">
        <f t="shared" si="131"/>
        <v>0</v>
      </c>
      <c r="AM375" s="5">
        <f t="shared" si="132"/>
        <v>0</v>
      </c>
      <c r="AN375" s="5">
        <f t="shared" si="133"/>
        <v>0</v>
      </c>
      <c r="AO375" s="5">
        <f t="shared" si="134"/>
        <v>0</v>
      </c>
      <c r="AR375" s="5">
        <f t="shared" si="135"/>
        <v>3</v>
      </c>
      <c r="AS375" s="5">
        <f t="shared" si="136"/>
        <v>3</v>
      </c>
      <c r="AT375" s="5" t="str">
        <f t="shared" si="137"/>
        <v>Correct</v>
      </c>
      <c r="AU375" s="53" t="s">
        <v>105</v>
      </c>
      <c r="AV375" s="53">
        <v>67</v>
      </c>
      <c r="AW375" s="53" t="s">
        <v>95</v>
      </c>
      <c r="AX375" s="53" t="s">
        <v>113</v>
      </c>
      <c r="AY375" s="53" t="s">
        <v>107</v>
      </c>
      <c r="AZ375" s="53" t="s">
        <v>98</v>
      </c>
      <c r="BA375" s="53" t="s">
        <v>80</v>
      </c>
      <c r="BB375" s="53" t="s">
        <v>114</v>
      </c>
      <c r="BC375" s="53" t="s">
        <v>110</v>
      </c>
      <c r="BD375" s="53" t="s">
        <v>135</v>
      </c>
      <c r="BE375" s="53" t="s">
        <v>102</v>
      </c>
      <c r="BF375" s="53"/>
      <c r="BG375" s="53" t="s">
        <v>102</v>
      </c>
      <c r="BH375" s="55"/>
    </row>
    <row r="376" spans="1:60" x14ac:dyDescent="0.25">
      <c r="A376" s="1">
        <v>375</v>
      </c>
      <c r="E376" t="s">
        <v>20</v>
      </c>
      <c r="L376" t="s">
        <v>59</v>
      </c>
      <c r="S376" t="s">
        <v>64</v>
      </c>
      <c r="U376" s="5">
        <f t="shared" si="115"/>
        <v>3</v>
      </c>
      <c r="V376" s="5">
        <f t="shared" si="116"/>
        <v>1</v>
      </c>
      <c r="W376" s="16"/>
      <c r="X376" s="5">
        <f t="shared" si="117"/>
        <v>0</v>
      </c>
      <c r="Y376" s="5">
        <f t="shared" si="118"/>
        <v>0</v>
      </c>
      <c r="Z376" s="5">
        <f t="shared" si="119"/>
        <v>0</v>
      </c>
      <c r="AA376" s="5">
        <f t="shared" si="120"/>
        <v>1</v>
      </c>
      <c r="AB376" s="5">
        <f t="shared" si="121"/>
        <v>0</v>
      </c>
      <c r="AC376" s="5">
        <f t="shared" si="122"/>
        <v>0</v>
      </c>
      <c r="AD376" s="5">
        <f t="shared" si="123"/>
        <v>0</v>
      </c>
      <c r="AE376" s="5">
        <f t="shared" si="124"/>
        <v>0</v>
      </c>
      <c r="AF376" s="5">
        <f t="shared" si="125"/>
        <v>0</v>
      </c>
      <c r="AG376" s="5">
        <f t="shared" si="126"/>
        <v>0</v>
      </c>
      <c r="AH376" s="5">
        <f t="shared" si="127"/>
        <v>1</v>
      </c>
      <c r="AI376" s="5">
        <f t="shared" si="128"/>
        <v>0</v>
      </c>
      <c r="AJ376" s="5">
        <f t="shared" si="129"/>
        <v>0</v>
      </c>
      <c r="AK376" s="5">
        <f t="shared" si="130"/>
        <v>0</v>
      </c>
      <c r="AL376" s="5">
        <f t="shared" si="131"/>
        <v>0</v>
      </c>
      <c r="AM376" s="5">
        <f t="shared" si="132"/>
        <v>0</v>
      </c>
      <c r="AN376" s="5">
        <f t="shared" si="133"/>
        <v>0</v>
      </c>
      <c r="AO376" s="5">
        <f t="shared" si="134"/>
        <v>1</v>
      </c>
      <c r="AR376" s="5">
        <f t="shared" si="135"/>
        <v>3</v>
      </c>
      <c r="AS376" s="5">
        <f t="shared" si="136"/>
        <v>3</v>
      </c>
      <c r="AT376" s="5" t="str">
        <f t="shared" si="137"/>
        <v>Correct</v>
      </c>
      <c r="AU376" s="5" t="s">
        <v>94</v>
      </c>
      <c r="AV376" s="5">
        <v>66</v>
      </c>
      <c r="AW376" s="5" t="s">
        <v>95</v>
      </c>
      <c r="AX376" s="5" t="s">
        <v>204</v>
      </c>
      <c r="AY376" s="5" t="s">
        <v>107</v>
      </c>
      <c r="AZ376" s="5" t="s">
        <v>98</v>
      </c>
      <c r="BA376" s="5" t="s">
        <v>83</v>
      </c>
      <c r="BB376" s="5"/>
      <c r="BC376" s="5" t="s">
        <v>103</v>
      </c>
      <c r="BD376" s="5"/>
      <c r="BE376" s="5" t="s">
        <v>102</v>
      </c>
      <c r="BF376" s="5"/>
      <c r="BG376" s="5" t="s">
        <v>102</v>
      </c>
      <c r="BH376" s="54"/>
    </row>
    <row r="377" spans="1:60" x14ac:dyDescent="0.25">
      <c r="A377" s="1">
        <v>376</v>
      </c>
      <c r="B377" t="s">
        <v>50</v>
      </c>
      <c r="G377" t="s">
        <v>54</v>
      </c>
      <c r="H377" t="s">
        <v>55</v>
      </c>
      <c r="I377" t="s">
        <v>56</v>
      </c>
      <c r="N377" t="s">
        <v>26</v>
      </c>
      <c r="U377" s="5">
        <f t="shared" si="115"/>
        <v>5</v>
      </c>
      <c r="V377" s="5">
        <f t="shared" si="116"/>
        <v>0.6</v>
      </c>
      <c r="W377" s="16"/>
      <c r="X377" s="5">
        <f t="shared" si="117"/>
        <v>0.6</v>
      </c>
      <c r="Y377" s="5">
        <f t="shared" si="118"/>
        <v>0</v>
      </c>
      <c r="Z377" s="5">
        <f t="shared" si="119"/>
        <v>0</v>
      </c>
      <c r="AA377" s="5">
        <f t="shared" si="120"/>
        <v>0</v>
      </c>
      <c r="AB377" s="5">
        <f t="shared" si="121"/>
        <v>0</v>
      </c>
      <c r="AC377" s="5">
        <f t="shared" si="122"/>
        <v>0.6</v>
      </c>
      <c r="AD377" s="5">
        <f t="shared" si="123"/>
        <v>0.6</v>
      </c>
      <c r="AE377" s="5">
        <f t="shared" si="124"/>
        <v>0.6</v>
      </c>
      <c r="AF377" s="5">
        <f t="shared" si="125"/>
        <v>0</v>
      </c>
      <c r="AG377" s="5">
        <f t="shared" si="126"/>
        <v>0</v>
      </c>
      <c r="AH377" s="5">
        <f t="shared" si="127"/>
        <v>0</v>
      </c>
      <c r="AI377" s="5">
        <f t="shared" si="128"/>
        <v>0</v>
      </c>
      <c r="AJ377" s="5">
        <f t="shared" si="129"/>
        <v>0.6</v>
      </c>
      <c r="AK377" s="5">
        <f t="shared" si="130"/>
        <v>0</v>
      </c>
      <c r="AL377" s="5">
        <f t="shared" si="131"/>
        <v>0</v>
      </c>
      <c r="AM377" s="5">
        <f t="shared" si="132"/>
        <v>0</v>
      </c>
      <c r="AN377" s="5">
        <f t="shared" si="133"/>
        <v>0</v>
      </c>
      <c r="AO377" s="5">
        <f t="shared" si="134"/>
        <v>0</v>
      </c>
      <c r="AR377" s="5">
        <f t="shared" si="135"/>
        <v>3</v>
      </c>
      <c r="AS377" s="5">
        <f t="shared" si="136"/>
        <v>5</v>
      </c>
      <c r="AT377" s="5" t="str">
        <f t="shared" si="137"/>
        <v>Correct</v>
      </c>
      <c r="AU377" s="53" t="s">
        <v>94</v>
      </c>
      <c r="AV377" s="53">
        <v>54</v>
      </c>
      <c r="AW377" s="53" t="s">
        <v>95</v>
      </c>
      <c r="AX377" s="53" t="s">
        <v>145</v>
      </c>
      <c r="AY377" s="53" t="s">
        <v>97</v>
      </c>
      <c r="AZ377" s="53" t="s">
        <v>98</v>
      </c>
      <c r="BA377" s="53" t="s">
        <v>80</v>
      </c>
      <c r="BB377" s="53"/>
      <c r="BC377" s="53" t="s">
        <v>103</v>
      </c>
      <c r="BD377" s="53" t="s">
        <v>101</v>
      </c>
      <c r="BE377" s="53" t="s">
        <v>98</v>
      </c>
      <c r="BF377" s="53"/>
      <c r="BG377" s="53" t="s">
        <v>98</v>
      </c>
      <c r="BH377" s="55"/>
    </row>
    <row r="378" spans="1:60" x14ac:dyDescent="0.25">
      <c r="A378" s="1">
        <v>377</v>
      </c>
      <c r="D378" t="s">
        <v>52</v>
      </c>
      <c r="L378" t="s">
        <v>59</v>
      </c>
      <c r="U378" s="5">
        <f t="shared" si="115"/>
        <v>2</v>
      </c>
      <c r="V378" s="5">
        <f t="shared" si="116"/>
        <v>1.5</v>
      </c>
      <c r="W378" s="16"/>
      <c r="X378" s="5">
        <f t="shared" si="117"/>
        <v>0</v>
      </c>
      <c r="Y378" s="5">
        <f t="shared" si="118"/>
        <v>0</v>
      </c>
      <c r="Z378" s="5">
        <f t="shared" si="119"/>
        <v>1</v>
      </c>
      <c r="AA378" s="5">
        <f t="shared" si="120"/>
        <v>0</v>
      </c>
      <c r="AB378" s="5">
        <f t="shared" si="121"/>
        <v>0</v>
      </c>
      <c r="AC378" s="5">
        <f t="shared" si="122"/>
        <v>0</v>
      </c>
      <c r="AD378" s="5">
        <f t="shared" si="123"/>
        <v>0</v>
      </c>
      <c r="AE378" s="5">
        <f t="shared" si="124"/>
        <v>0</v>
      </c>
      <c r="AF378" s="5">
        <f t="shared" si="125"/>
        <v>0</v>
      </c>
      <c r="AG378" s="5">
        <f t="shared" si="126"/>
        <v>0</v>
      </c>
      <c r="AH378" s="5">
        <f t="shared" si="127"/>
        <v>1</v>
      </c>
      <c r="AI378" s="5">
        <f t="shared" si="128"/>
        <v>0</v>
      </c>
      <c r="AJ378" s="5">
        <f t="shared" si="129"/>
        <v>0</v>
      </c>
      <c r="AK378" s="5">
        <f t="shared" si="130"/>
        <v>0</v>
      </c>
      <c r="AL378" s="5">
        <f t="shared" si="131"/>
        <v>0</v>
      </c>
      <c r="AM378" s="5">
        <f t="shared" si="132"/>
        <v>0</v>
      </c>
      <c r="AN378" s="5">
        <f t="shared" si="133"/>
        <v>0</v>
      </c>
      <c r="AO378" s="5">
        <f t="shared" si="134"/>
        <v>0</v>
      </c>
      <c r="AR378" s="5">
        <f t="shared" si="135"/>
        <v>2</v>
      </c>
      <c r="AS378" s="5">
        <f t="shared" si="136"/>
        <v>2</v>
      </c>
      <c r="AT378" s="5" t="str">
        <f t="shared" si="137"/>
        <v>Correct</v>
      </c>
      <c r="AU378" s="5" t="s">
        <v>105</v>
      </c>
      <c r="AV378" s="5">
        <v>86</v>
      </c>
      <c r="AW378" s="5" t="s">
        <v>95</v>
      </c>
      <c r="AX378" s="5" t="s">
        <v>224</v>
      </c>
      <c r="AY378" s="5" t="s">
        <v>107</v>
      </c>
      <c r="AZ378" s="5" t="s">
        <v>98</v>
      </c>
      <c r="BA378" s="5" t="s">
        <v>80</v>
      </c>
      <c r="BB378" s="5" t="s">
        <v>114</v>
      </c>
      <c r="BC378" s="5" t="s">
        <v>120</v>
      </c>
      <c r="BD378" s="5" t="s">
        <v>104</v>
      </c>
      <c r="BE378" s="5" t="s">
        <v>102</v>
      </c>
      <c r="BF378" s="5"/>
      <c r="BG378" s="5" t="s">
        <v>102</v>
      </c>
      <c r="BH378" s="54"/>
    </row>
    <row r="379" spans="1:60" x14ac:dyDescent="0.25">
      <c r="A379" s="1">
        <v>378</v>
      </c>
      <c r="B379" t="s">
        <v>50</v>
      </c>
      <c r="E379" t="s">
        <v>20</v>
      </c>
      <c r="F379" t="s">
        <v>53</v>
      </c>
      <c r="G379" t="s">
        <v>54</v>
      </c>
      <c r="H379" t="s">
        <v>55</v>
      </c>
      <c r="K379" t="s">
        <v>58</v>
      </c>
      <c r="L379" t="s">
        <v>59</v>
      </c>
      <c r="N379" t="s">
        <v>26</v>
      </c>
      <c r="O379" t="s">
        <v>23</v>
      </c>
      <c r="U379" s="5">
        <f t="shared" si="115"/>
        <v>9</v>
      </c>
      <c r="V379" s="5">
        <f t="shared" si="116"/>
        <v>0.33333333333333331</v>
      </c>
      <c r="W379" s="16"/>
      <c r="X379" s="5">
        <f t="shared" si="117"/>
        <v>0.33333333333333331</v>
      </c>
      <c r="Y379" s="5">
        <f t="shared" si="118"/>
        <v>0</v>
      </c>
      <c r="Z379" s="5">
        <f t="shared" si="119"/>
        <v>0</v>
      </c>
      <c r="AA379" s="5">
        <f t="shared" si="120"/>
        <v>0.33333333333333331</v>
      </c>
      <c r="AB379" s="5">
        <f t="shared" si="121"/>
        <v>0.33333333333333331</v>
      </c>
      <c r="AC379" s="5">
        <f t="shared" si="122"/>
        <v>0.33333333333333331</v>
      </c>
      <c r="AD379" s="5">
        <f t="shared" si="123"/>
        <v>0.33333333333333331</v>
      </c>
      <c r="AE379" s="5">
        <f t="shared" si="124"/>
        <v>0</v>
      </c>
      <c r="AF379" s="5">
        <f t="shared" si="125"/>
        <v>0</v>
      </c>
      <c r="AG379" s="5">
        <f t="shared" si="126"/>
        <v>0.33333333333333331</v>
      </c>
      <c r="AH379" s="5">
        <f t="shared" si="127"/>
        <v>0.33333333333333331</v>
      </c>
      <c r="AI379" s="5">
        <f t="shared" si="128"/>
        <v>0</v>
      </c>
      <c r="AJ379" s="5">
        <f t="shared" si="129"/>
        <v>0.33333333333333331</v>
      </c>
      <c r="AK379" s="5">
        <f t="shared" si="130"/>
        <v>0.33333333333333331</v>
      </c>
      <c r="AL379" s="5">
        <f t="shared" si="131"/>
        <v>0</v>
      </c>
      <c r="AM379" s="5">
        <f t="shared" si="132"/>
        <v>0</v>
      </c>
      <c r="AN379" s="5">
        <f t="shared" si="133"/>
        <v>0</v>
      </c>
      <c r="AO379" s="5">
        <f t="shared" si="134"/>
        <v>0</v>
      </c>
      <c r="AR379" s="5">
        <f t="shared" si="135"/>
        <v>3</v>
      </c>
      <c r="AS379" s="5">
        <f t="shared" si="136"/>
        <v>9</v>
      </c>
      <c r="AT379" s="5" t="str">
        <f t="shared" si="137"/>
        <v>Correct</v>
      </c>
      <c r="AU379" s="53" t="s">
        <v>94</v>
      </c>
      <c r="AV379" s="53">
        <v>25</v>
      </c>
      <c r="AW379" s="53" t="s">
        <v>115</v>
      </c>
      <c r="AX379" s="53" t="s">
        <v>329</v>
      </c>
      <c r="AY379" s="53" t="s">
        <v>107</v>
      </c>
      <c r="AZ379" s="53" t="s">
        <v>98</v>
      </c>
      <c r="BA379" s="53" t="s">
        <v>80</v>
      </c>
      <c r="BB379" s="53" t="s">
        <v>99</v>
      </c>
      <c r="BC379" s="53" t="s">
        <v>110</v>
      </c>
      <c r="BD379" s="53" t="s">
        <v>101</v>
      </c>
      <c r="BE379" s="53"/>
      <c r="BF379" s="53"/>
      <c r="BG379" s="53"/>
      <c r="BH379" s="55"/>
    </row>
    <row r="380" spans="1:60" x14ac:dyDescent="0.25">
      <c r="A380" s="1">
        <v>379</v>
      </c>
      <c r="B380" t="s">
        <v>50</v>
      </c>
      <c r="N380" t="s">
        <v>26</v>
      </c>
      <c r="S380" t="s">
        <v>64</v>
      </c>
      <c r="U380" s="5">
        <f t="shared" si="115"/>
        <v>3</v>
      </c>
      <c r="V380" s="5">
        <f t="shared" si="116"/>
        <v>1</v>
      </c>
      <c r="W380" s="16"/>
      <c r="X380" s="5">
        <f t="shared" si="117"/>
        <v>1</v>
      </c>
      <c r="Y380" s="5">
        <f t="shared" si="118"/>
        <v>0</v>
      </c>
      <c r="Z380" s="5">
        <f t="shared" si="119"/>
        <v>0</v>
      </c>
      <c r="AA380" s="5">
        <f t="shared" si="120"/>
        <v>0</v>
      </c>
      <c r="AB380" s="5">
        <f t="shared" si="121"/>
        <v>0</v>
      </c>
      <c r="AC380" s="5">
        <f t="shared" si="122"/>
        <v>0</v>
      </c>
      <c r="AD380" s="5">
        <f t="shared" si="123"/>
        <v>0</v>
      </c>
      <c r="AE380" s="5">
        <f t="shared" si="124"/>
        <v>0</v>
      </c>
      <c r="AF380" s="5">
        <f t="shared" si="125"/>
        <v>0</v>
      </c>
      <c r="AG380" s="5">
        <f t="shared" si="126"/>
        <v>0</v>
      </c>
      <c r="AH380" s="5">
        <f t="shared" si="127"/>
        <v>0</v>
      </c>
      <c r="AI380" s="5">
        <f t="shared" si="128"/>
        <v>0</v>
      </c>
      <c r="AJ380" s="5">
        <f t="shared" si="129"/>
        <v>1</v>
      </c>
      <c r="AK380" s="5">
        <f t="shared" si="130"/>
        <v>0</v>
      </c>
      <c r="AL380" s="5">
        <f t="shared" si="131"/>
        <v>0</v>
      </c>
      <c r="AM380" s="5">
        <f t="shared" si="132"/>
        <v>0</v>
      </c>
      <c r="AN380" s="5">
        <f t="shared" si="133"/>
        <v>0</v>
      </c>
      <c r="AO380" s="5">
        <f t="shared" si="134"/>
        <v>1</v>
      </c>
      <c r="AR380" s="5">
        <f t="shared" si="135"/>
        <v>3</v>
      </c>
      <c r="AS380" s="5">
        <f t="shared" si="136"/>
        <v>3</v>
      </c>
      <c r="AT380" s="5" t="str">
        <f t="shared" si="137"/>
        <v>Correct</v>
      </c>
      <c r="AU380" s="5" t="s">
        <v>105</v>
      </c>
      <c r="AV380" s="5">
        <v>89</v>
      </c>
      <c r="AW380" s="5" t="s">
        <v>115</v>
      </c>
      <c r="AX380" s="5" t="s">
        <v>335</v>
      </c>
      <c r="AY380" s="5" t="s">
        <v>107</v>
      </c>
      <c r="AZ380" s="5" t="s">
        <v>98</v>
      </c>
      <c r="BA380" s="5" t="s">
        <v>80</v>
      </c>
      <c r="BB380" s="5" t="s">
        <v>108</v>
      </c>
      <c r="BC380" s="5" t="s">
        <v>120</v>
      </c>
      <c r="BD380" s="5" t="s">
        <v>104</v>
      </c>
      <c r="BE380" s="5" t="s">
        <v>102</v>
      </c>
      <c r="BF380" s="5"/>
      <c r="BG380" s="5" t="s">
        <v>98</v>
      </c>
      <c r="BH380" s="54"/>
    </row>
    <row r="381" spans="1:60" x14ac:dyDescent="0.25">
      <c r="A381" s="1">
        <v>380</v>
      </c>
      <c r="B381" t="s">
        <v>50</v>
      </c>
      <c r="G381" t="s">
        <v>54</v>
      </c>
      <c r="H381" t="s">
        <v>55</v>
      </c>
      <c r="U381" s="5">
        <f t="shared" si="115"/>
        <v>3</v>
      </c>
      <c r="V381" s="5">
        <f t="shared" si="116"/>
        <v>1</v>
      </c>
      <c r="W381" s="16"/>
      <c r="X381" s="5">
        <f t="shared" si="117"/>
        <v>1</v>
      </c>
      <c r="Y381" s="5">
        <f t="shared" si="118"/>
        <v>0</v>
      </c>
      <c r="Z381" s="5">
        <f t="shared" si="119"/>
        <v>0</v>
      </c>
      <c r="AA381" s="5">
        <f t="shared" si="120"/>
        <v>0</v>
      </c>
      <c r="AB381" s="5">
        <f t="shared" si="121"/>
        <v>0</v>
      </c>
      <c r="AC381" s="5">
        <f t="shared" si="122"/>
        <v>1</v>
      </c>
      <c r="AD381" s="5">
        <f t="shared" si="123"/>
        <v>1</v>
      </c>
      <c r="AE381" s="5">
        <f t="shared" si="124"/>
        <v>0</v>
      </c>
      <c r="AF381" s="5">
        <f t="shared" si="125"/>
        <v>0</v>
      </c>
      <c r="AG381" s="5">
        <f t="shared" si="126"/>
        <v>0</v>
      </c>
      <c r="AH381" s="5">
        <f t="shared" si="127"/>
        <v>0</v>
      </c>
      <c r="AI381" s="5">
        <f t="shared" si="128"/>
        <v>0</v>
      </c>
      <c r="AJ381" s="5">
        <f t="shared" si="129"/>
        <v>0</v>
      </c>
      <c r="AK381" s="5">
        <f t="shared" si="130"/>
        <v>0</v>
      </c>
      <c r="AL381" s="5">
        <f t="shared" si="131"/>
        <v>0</v>
      </c>
      <c r="AM381" s="5">
        <f t="shared" si="132"/>
        <v>0</v>
      </c>
      <c r="AN381" s="5">
        <f t="shared" si="133"/>
        <v>0</v>
      </c>
      <c r="AO381" s="5">
        <f t="shared" si="134"/>
        <v>0</v>
      </c>
      <c r="AR381" s="5">
        <f t="shared" si="135"/>
        <v>3</v>
      </c>
      <c r="AS381" s="5">
        <f t="shared" si="136"/>
        <v>3</v>
      </c>
      <c r="AT381" s="5" t="str">
        <f t="shared" si="137"/>
        <v>Correct</v>
      </c>
      <c r="AU381" s="53" t="s">
        <v>94</v>
      </c>
      <c r="AV381" s="53">
        <v>63</v>
      </c>
      <c r="AW381" s="53" t="s">
        <v>95</v>
      </c>
      <c r="AX381" s="53" t="s">
        <v>113</v>
      </c>
      <c r="AY381" s="53" t="s">
        <v>107</v>
      </c>
      <c r="AZ381" s="53" t="s">
        <v>98</v>
      </c>
      <c r="BA381" s="53" t="s">
        <v>80</v>
      </c>
      <c r="BB381" s="53"/>
      <c r="BC381" s="53" t="s">
        <v>110</v>
      </c>
      <c r="BD381" s="53" t="s">
        <v>104</v>
      </c>
      <c r="BE381" s="53" t="s">
        <v>102</v>
      </c>
      <c r="BF381" s="53"/>
      <c r="BG381" s="53" t="s">
        <v>102</v>
      </c>
      <c r="BH381" s="55"/>
    </row>
    <row r="382" spans="1:60" x14ac:dyDescent="0.25">
      <c r="A382" s="1">
        <v>381</v>
      </c>
      <c r="B382" t="s">
        <v>50</v>
      </c>
      <c r="G382" t="s">
        <v>54</v>
      </c>
      <c r="L382" t="s">
        <v>59</v>
      </c>
      <c r="U382" s="5">
        <f t="shared" si="115"/>
        <v>3</v>
      </c>
      <c r="V382" s="5">
        <f t="shared" si="116"/>
        <v>1</v>
      </c>
      <c r="W382" s="16"/>
      <c r="X382" s="5">
        <f t="shared" si="117"/>
        <v>1</v>
      </c>
      <c r="Y382" s="5">
        <f t="shared" si="118"/>
        <v>0</v>
      </c>
      <c r="Z382" s="5">
        <f t="shared" si="119"/>
        <v>0</v>
      </c>
      <c r="AA382" s="5">
        <f t="shared" si="120"/>
        <v>0</v>
      </c>
      <c r="AB382" s="5">
        <f t="shared" si="121"/>
        <v>0</v>
      </c>
      <c r="AC382" s="5">
        <f t="shared" si="122"/>
        <v>1</v>
      </c>
      <c r="AD382" s="5">
        <f t="shared" si="123"/>
        <v>0</v>
      </c>
      <c r="AE382" s="5">
        <f t="shared" si="124"/>
        <v>0</v>
      </c>
      <c r="AF382" s="5">
        <f t="shared" si="125"/>
        <v>0</v>
      </c>
      <c r="AG382" s="5">
        <f t="shared" si="126"/>
        <v>0</v>
      </c>
      <c r="AH382" s="5">
        <f t="shared" si="127"/>
        <v>1</v>
      </c>
      <c r="AI382" s="5">
        <f t="shared" si="128"/>
        <v>0</v>
      </c>
      <c r="AJ382" s="5">
        <f t="shared" si="129"/>
        <v>0</v>
      </c>
      <c r="AK382" s="5">
        <f t="shared" si="130"/>
        <v>0</v>
      </c>
      <c r="AL382" s="5">
        <f t="shared" si="131"/>
        <v>0</v>
      </c>
      <c r="AM382" s="5">
        <f t="shared" si="132"/>
        <v>0</v>
      </c>
      <c r="AN382" s="5">
        <f t="shared" si="133"/>
        <v>0</v>
      </c>
      <c r="AO382" s="5">
        <f t="shared" si="134"/>
        <v>0</v>
      </c>
      <c r="AR382" s="5">
        <f t="shared" si="135"/>
        <v>3</v>
      </c>
      <c r="AS382" s="5">
        <f t="shared" si="136"/>
        <v>3</v>
      </c>
      <c r="AT382" s="5" t="str">
        <f t="shared" si="137"/>
        <v>Correct</v>
      </c>
      <c r="AU382" s="5" t="s">
        <v>94</v>
      </c>
      <c r="AV382" s="5">
        <v>59</v>
      </c>
      <c r="AW382" s="5" t="s">
        <v>95</v>
      </c>
      <c r="AX382" s="5" t="s">
        <v>140</v>
      </c>
      <c r="AY382" s="5" t="s">
        <v>134</v>
      </c>
      <c r="AZ382" s="5" t="s">
        <v>98</v>
      </c>
      <c r="BA382" s="5" t="s">
        <v>80</v>
      </c>
      <c r="BB382" s="5"/>
      <c r="BC382" s="5" t="s">
        <v>110</v>
      </c>
      <c r="BD382" s="5" t="s">
        <v>104</v>
      </c>
      <c r="BE382" s="5" t="s">
        <v>102</v>
      </c>
      <c r="BF382" s="5"/>
      <c r="BG382" s="5" t="s">
        <v>102</v>
      </c>
      <c r="BH382" s="54"/>
    </row>
    <row r="383" spans="1:60" x14ac:dyDescent="0.25">
      <c r="A383" s="1">
        <v>382</v>
      </c>
      <c r="D383" t="s">
        <v>52</v>
      </c>
      <c r="H383" t="s">
        <v>55</v>
      </c>
      <c r="K383" t="s">
        <v>58</v>
      </c>
      <c r="U383" s="5">
        <f t="shared" si="115"/>
        <v>3</v>
      </c>
      <c r="V383" s="5">
        <f t="shared" si="116"/>
        <v>1</v>
      </c>
      <c r="W383" s="16"/>
      <c r="X383" s="5">
        <f t="shared" si="117"/>
        <v>0</v>
      </c>
      <c r="Y383" s="5">
        <f t="shared" si="118"/>
        <v>0</v>
      </c>
      <c r="Z383" s="5">
        <f t="shared" si="119"/>
        <v>1</v>
      </c>
      <c r="AA383" s="5">
        <f t="shared" si="120"/>
        <v>0</v>
      </c>
      <c r="AB383" s="5">
        <f t="shared" si="121"/>
        <v>0</v>
      </c>
      <c r="AC383" s="5">
        <f t="shared" si="122"/>
        <v>0</v>
      </c>
      <c r="AD383" s="5">
        <f t="shared" si="123"/>
        <v>1</v>
      </c>
      <c r="AE383" s="5">
        <f t="shared" si="124"/>
        <v>0</v>
      </c>
      <c r="AF383" s="5">
        <f t="shared" si="125"/>
        <v>0</v>
      </c>
      <c r="AG383" s="5">
        <f t="shared" si="126"/>
        <v>1</v>
      </c>
      <c r="AH383" s="5">
        <f t="shared" si="127"/>
        <v>0</v>
      </c>
      <c r="AI383" s="5">
        <f t="shared" si="128"/>
        <v>0</v>
      </c>
      <c r="AJ383" s="5">
        <f t="shared" si="129"/>
        <v>0</v>
      </c>
      <c r="AK383" s="5">
        <f t="shared" si="130"/>
        <v>0</v>
      </c>
      <c r="AL383" s="5">
        <f t="shared" si="131"/>
        <v>0</v>
      </c>
      <c r="AM383" s="5">
        <f t="shared" si="132"/>
        <v>0</v>
      </c>
      <c r="AN383" s="5">
        <f t="shared" si="133"/>
        <v>0</v>
      </c>
      <c r="AO383" s="5">
        <f t="shared" si="134"/>
        <v>0</v>
      </c>
      <c r="AR383" s="5">
        <f t="shared" si="135"/>
        <v>3</v>
      </c>
      <c r="AS383" s="5">
        <f t="shared" si="136"/>
        <v>3</v>
      </c>
      <c r="AT383" s="5" t="str">
        <f t="shared" si="137"/>
        <v>Correct</v>
      </c>
      <c r="AU383" s="53" t="s">
        <v>94</v>
      </c>
      <c r="AV383" s="53">
        <v>79</v>
      </c>
      <c r="AW383" s="53" t="s">
        <v>95</v>
      </c>
      <c r="AX383" s="53" t="s">
        <v>204</v>
      </c>
      <c r="AY383" s="53" t="s">
        <v>107</v>
      </c>
      <c r="AZ383" s="53"/>
      <c r="BA383" s="53" t="s">
        <v>80</v>
      </c>
      <c r="BB383" s="53"/>
      <c r="BC383" s="53" t="s">
        <v>100</v>
      </c>
      <c r="BD383" s="53" t="s">
        <v>104</v>
      </c>
      <c r="BE383" s="53" t="s">
        <v>102</v>
      </c>
      <c r="BF383" s="53"/>
      <c r="BG383" s="53" t="s">
        <v>102</v>
      </c>
      <c r="BH383" s="55"/>
    </row>
    <row r="384" spans="1:60" x14ac:dyDescent="0.25">
      <c r="A384" s="1">
        <v>383</v>
      </c>
      <c r="L384" t="s">
        <v>59</v>
      </c>
      <c r="M384" t="s">
        <v>60</v>
      </c>
      <c r="S384" t="s">
        <v>64</v>
      </c>
      <c r="U384" s="5">
        <f t="shared" si="115"/>
        <v>3</v>
      </c>
      <c r="V384" s="5">
        <f t="shared" si="116"/>
        <v>1</v>
      </c>
      <c r="W384" s="16"/>
      <c r="X384" s="5">
        <f t="shared" si="117"/>
        <v>0</v>
      </c>
      <c r="Y384" s="5">
        <f t="shared" si="118"/>
        <v>0</v>
      </c>
      <c r="Z384" s="5">
        <f t="shared" si="119"/>
        <v>0</v>
      </c>
      <c r="AA384" s="5">
        <f t="shared" si="120"/>
        <v>0</v>
      </c>
      <c r="AB384" s="5">
        <f t="shared" si="121"/>
        <v>0</v>
      </c>
      <c r="AC384" s="5">
        <f t="shared" si="122"/>
        <v>0</v>
      </c>
      <c r="AD384" s="5">
        <f t="shared" si="123"/>
        <v>0</v>
      </c>
      <c r="AE384" s="5">
        <f t="shared" si="124"/>
        <v>0</v>
      </c>
      <c r="AF384" s="5">
        <f t="shared" si="125"/>
        <v>0</v>
      </c>
      <c r="AG384" s="5">
        <f t="shared" si="126"/>
        <v>0</v>
      </c>
      <c r="AH384" s="5">
        <f t="shared" si="127"/>
        <v>1</v>
      </c>
      <c r="AI384" s="5">
        <f t="shared" si="128"/>
        <v>1</v>
      </c>
      <c r="AJ384" s="5">
        <f t="shared" si="129"/>
        <v>0</v>
      </c>
      <c r="AK384" s="5">
        <f t="shared" si="130"/>
        <v>0</v>
      </c>
      <c r="AL384" s="5">
        <f t="shared" si="131"/>
        <v>0</v>
      </c>
      <c r="AM384" s="5">
        <f t="shared" si="132"/>
        <v>0</v>
      </c>
      <c r="AN384" s="5">
        <f t="shared" si="133"/>
        <v>0</v>
      </c>
      <c r="AO384" s="5">
        <f t="shared" si="134"/>
        <v>1</v>
      </c>
      <c r="AR384" s="5">
        <f t="shared" si="135"/>
        <v>3</v>
      </c>
      <c r="AS384" s="5">
        <f t="shared" si="136"/>
        <v>3</v>
      </c>
      <c r="AT384" s="5" t="str">
        <f t="shared" si="137"/>
        <v>Correct</v>
      </c>
      <c r="AU384" s="5" t="s">
        <v>94</v>
      </c>
      <c r="AV384" s="5">
        <v>57</v>
      </c>
      <c r="AW384" s="5" t="s">
        <v>115</v>
      </c>
      <c r="AX384" s="5" t="s">
        <v>336</v>
      </c>
      <c r="AY384" s="5" t="s">
        <v>107</v>
      </c>
      <c r="AZ384" s="5" t="s">
        <v>98</v>
      </c>
      <c r="BA384" s="5" t="s">
        <v>80</v>
      </c>
      <c r="BB384" s="5" t="s">
        <v>126</v>
      </c>
      <c r="BC384" s="5" t="s">
        <v>100</v>
      </c>
      <c r="BD384" s="5" t="s">
        <v>104</v>
      </c>
      <c r="BE384" s="5" t="s">
        <v>102</v>
      </c>
      <c r="BF384" s="5"/>
      <c r="BG384" s="5" t="s">
        <v>102</v>
      </c>
      <c r="BH384" s="54"/>
    </row>
    <row r="385" spans="1:60" x14ac:dyDescent="0.25">
      <c r="A385" s="1">
        <v>384</v>
      </c>
      <c r="B385" t="s">
        <v>50</v>
      </c>
      <c r="N385" t="s">
        <v>26</v>
      </c>
      <c r="U385" s="5">
        <f t="shared" si="115"/>
        <v>2</v>
      </c>
      <c r="V385" s="5">
        <f t="shared" si="116"/>
        <v>1.5</v>
      </c>
      <c r="W385" s="16"/>
      <c r="X385" s="5">
        <f t="shared" si="117"/>
        <v>1</v>
      </c>
      <c r="Y385" s="5">
        <f t="shared" si="118"/>
        <v>0</v>
      </c>
      <c r="Z385" s="5">
        <f t="shared" si="119"/>
        <v>0</v>
      </c>
      <c r="AA385" s="5">
        <f t="shared" si="120"/>
        <v>0</v>
      </c>
      <c r="AB385" s="5">
        <f t="shared" si="121"/>
        <v>0</v>
      </c>
      <c r="AC385" s="5">
        <f t="shared" si="122"/>
        <v>0</v>
      </c>
      <c r="AD385" s="5">
        <f t="shared" si="123"/>
        <v>0</v>
      </c>
      <c r="AE385" s="5">
        <f t="shared" si="124"/>
        <v>0</v>
      </c>
      <c r="AF385" s="5">
        <f t="shared" si="125"/>
        <v>0</v>
      </c>
      <c r="AG385" s="5">
        <f t="shared" si="126"/>
        <v>0</v>
      </c>
      <c r="AH385" s="5">
        <f t="shared" si="127"/>
        <v>0</v>
      </c>
      <c r="AI385" s="5">
        <f t="shared" si="128"/>
        <v>0</v>
      </c>
      <c r="AJ385" s="5">
        <f t="shared" si="129"/>
        <v>1</v>
      </c>
      <c r="AK385" s="5">
        <f t="shared" si="130"/>
        <v>0</v>
      </c>
      <c r="AL385" s="5">
        <f t="shared" si="131"/>
        <v>0</v>
      </c>
      <c r="AM385" s="5">
        <f t="shared" si="132"/>
        <v>0</v>
      </c>
      <c r="AN385" s="5">
        <f t="shared" si="133"/>
        <v>0</v>
      </c>
      <c r="AO385" s="5">
        <f t="shared" si="134"/>
        <v>0</v>
      </c>
      <c r="AR385" s="5">
        <f t="shared" si="135"/>
        <v>2</v>
      </c>
      <c r="AS385" s="5">
        <f t="shared" si="136"/>
        <v>2</v>
      </c>
      <c r="AT385" s="5" t="str">
        <f t="shared" si="137"/>
        <v>Correct</v>
      </c>
      <c r="AU385" s="53" t="s">
        <v>105</v>
      </c>
      <c r="AV385" s="53">
        <v>69</v>
      </c>
      <c r="AW385" s="53" t="s">
        <v>95</v>
      </c>
      <c r="AX385" s="53" t="s">
        <v>225</v>
      </c>
      <c r="AY385" s="53" t="s">
        <v>107</v>
      </c>
      <c r="AZ385" s="53" t="s">
        <v>98</v>
      </c>
      <c r="BA385" s="53" t="s">
        <v>80</v>
      </c>
      <c r="BB385" s="53"/>
      <c r="BC385" s="53" t="s">
        <v>110</v>
      </c>
      <c r="BD385" s="53" t="s">
        <v>104</v>
      </c>
      <c r="BE385" s="53" t="s">
        <v>102</v>
      </c>
      <c r="BF385" s="53"/>
      <c r="BG385" s="53" t="s">
        <v>102</v>
      </c>
      <c r="BH385" s="55"/>
    </row>
    <row r="386" spans="1:60" x14ac:dyDescent="0.25">
      <c r="A386" s="1">
        <v>385</v>
      </c>
      <c r="E386" t="s">
        <v>20</v>
      </c>
      <c r="U386" s="5">
        <f t="shared" ref="U386:U449" si="138">COUNTA(B386:T386)</f>
        <v>1</v>
      </c>
      <c r="V386" s="5">
        <f t="shared" ref="V386:V449" si="139">3/U386</f>
        <v>3</v>
      </c>
      <c r="W386" s="16"/>
      <c r="X386" s="5">
        <f t="shared" ref="X386:X449" si="140">IF($U386&lt;3,IF($B386=$B$1,1,0),IF($B386=$B$1,$V386,0))</f>
        <v>0</v>
      </c>
      <c r="Y386" s="5">
        <f t="shared" ref="Y386:Y449" si="141">IF($U386&lt;3,IF($C386=$C$1,1,0),IF($C386=$C$1,$V386,0))</f>
        <v>0</v>
      </c>
      <c r="Z386" s="5">
        <f t="shared" ref="Z386:Z449" si="142">IF($U386&lt;3,IF($D386=$D$1,1,0),IF($D386=$D$1,$V386,0))</f>
        <v>0</v>
      </c>
      <c r="AA386" s="5">
        <f t="shared" ref="AA386:AA449" si="143">IF($U386&lt;3,IF($E386=$E$1,1,0),IF($E386=$E$1,$V386,0))</f>
        <v>1</v>
      </c>
      <c r="AB386" s="5">
        <f t="shared" ref="AB386:AB449" si="144">IF($U386&lt;3,IF($F386=$F$1,1,0),IF($F386=$F$1,$V386,0))</f>
        <v>0</v>
      </c>
      <c r="AC386" s="5">
        <f t="shared" ref="AC386:AC449" si="145">IF($U386&lt;3,IF($G386=$G$1,1,0),IF($G386=$G$1,$V386,0))</f>
        <v>0</v>
      </c>
      <c r="AD386" s="5">
        <f t="shared" ref="AD386:AD449" si="146">IF($U386&lt;3,IF($H386=$H$1,1,0),IF($H386=$H$1,$V386,0))</f>
        <v>0</v>
      </c>
      <c r="AE386" s="5">
        <f t="shared" ref="AE386:AE449" si="147">IF($U386&lt;3,IF($I386=$I$1,1,0),IF($I386=$I$1,$V386,0))</f>
        <v>0</v>
      </c>
      <c r="AF386" s="5">
        <f t="shared" ref="AF386:AF449" si="148">IF($U386&lt;3,IF($J386=$J$1,1,0),IF($J386=$J$1,$V386,0))</f>
        <v>0</v>
      </c>
      <c r="AG386" s="5">
        <f t="shared" ref="AG386:AG449" si="149">IF($U386&lt;3,IF($K386=$K$1,1,0),IF($K386=$K$1,$V386,0))</f>
        <v>0</v>
      </c>
      <c r="AH386" s="5">
        <f t="shared" ref="AH386:AH449" si="150">IF($U386&lt;3,IF($L386=$L$1,1,0),IF($L386=$L$1,$V386,0))</f>
        <v>0</v>
      </c>
      <c r="AI386" s="5">
        <f t="shared" ref="AI386:AI449" si="151">IF($U386&lt;3,IF($M386=$M$1,1,0),IF($M386=$M$1,$V386,0))</f>
        <v>0</v>
      </c>
      <c r="AJ386" s="5">
        <f t="shared" ref="AJ386:AJ449" si="152">IF($U386&lt;3,IF($N386=$N$1,1,0),IF($N386=$N$1,$V386,0))</f>
        <v>0</v>
      </c>
      <c r="AK386" s="5">
        <f t="shared" ref="AK386:AK449" si="153">IF($U386&lt;3,IF($O386=$O$1,1,0),IF($O386=$O$1,$V386,0))</f>
        <v>0</v>
      </c>
      <c r="AL386" s="5">
        <f t="shared" ref="AL386:AL449" si="154">IF($U386&lt;3,IF($P386=$P$1,1,0),IF($P386=$P$1,$V386,0))</f>
        <v>0</v>
      </c>
      <c r="AM386" s="5">
        <f t="shared" ref="AM386:AM449" si="155">IF($U386&lt;3,IF($Q386=$Q$1,1,0),IF($Q386=$Q$1,$V386,0))</f>
        <v>0</v>
      </c>
      <c r="AN386" s="5">
        <f t="shared" ref="AN386:AN449" si="156">IF($U386&lt;3,IF($R386=$R$1,1,0),IF($R386=$R$1,$V386,0))</f>
        <v>0</v>
      </c>
      <c r="AO386" s="5">
        <f t="shared" ref="AO386:AO449" si="157">IF($U386&lt;3,IF($S386=$S$1,1,0),IF($S386=$S$1,$V386,0))</f>
        <v>0</v>
      </c>
      <c r="AR386" s="5">
        <f t="shared" ref="AR386:AR449" si="158">SUM(X386:AP386)</f>
        <v>1</v>
      </c>
      <c r="AS386" s="5">
        <f t="shared" ref="AS386:AS449" si="159">U386</f>
        <v>1</v>
      </c>
      <c r="AT386" s="5" t="str">
        <f t="shared" ref="AT386:AT449" si="160">IF(AR386=AS386,"Correct",IF(AR386=3,"Correct","Wrong"))</f>
        <v>Correct</v>
      </c>
      <c r="AU386" s="5" t="s">
        <v>94</v>
      </c>
      <c r="AV386" s="5">
        <v>72</v>
      </c>
      <c r="AW386" s="5" t="s">
        <v>95</v>
      </c>
      <c r="AX386" s="5" t="s">
        <v>116</v>
      </c>
      <c r="AY386" s="5" t="s">
        <v>107</v>
      </c>
      <c r="AZ386" s="5" t="s">
        <v>98</v>
      </c>
      <c r="BA386" s="5" t="s">
        <v>80</v>
      </c>
      <c r="BB386" s="5"/>
      <c r="BC386" s="5" t="s">
        <v>103</v>
      </c>
      <c r="BD386" s="5" t="s">
        <v>104</v>
      </c>
      <c r="BE386" s="5" t="s">
        <v>102</v>
      </c>
      <c r="BF386" s="5"/>
      <c r="BG386" s="5" t="s">
        <v>98</v>
      </c>
      <c r="BH386" s="54"/>
    </row>
    <row r="387" spans="1:60" x14ac:dyDescent="0.25">
      <c r="A387" s="1">
        <v>386</v>
      </c>
      <c r="B387" t="s">
        <v>50</v>
      </c>
      <c r="C387" t="s">
        <v>51</v>
      </c>
      <c r="D387" t="s">
        <v>52</v>
      </c>
      <c r="E387" t="s">
        <v>20</v>
      </c>
      <c r="G387" t="s">
        <v>54</v>
      </c>
      <c r="H387" t="s">
        <v>55</v>
      </c>
      <c r="K387" t="s">
        <v>58</v>
      </c>
      <c r="L387" t="s">
        <v>59</v>
      </c>
      <c r="M387" t="s">
        <v>60</v>
      </c>
      <c r="N387" t="s">
        <v>26</v>
      </c>
      <c r="P387" t="s">
        <v>61</v>
      </c>
      <c r="R387" t="s">
        <v>63</v>
      </c>
      <c r="U387" s="5">
        <f t="shared" si="138"/>
        <v>12</v>
      </c>
      <c r="V387" s="5">
        <f t="shared" si="139"/>
        <v>0.25</v>
      </c>
      <c r="W387" s="16"/>
      <c r="X387" s="5">
        <f t="shared" si="140"/>
        <v>0.25</v>
      </c>
      <c r="Y387" s="5">
        <f t="shared" si="141"/>
        <v>0.25</v>
      </c>
      <c r="Z387" s="5">
        <f t="shared" si="142"/>
        <v>0.25</v>
      </c>
      <c r="AA387" s="5">
        <f t="shared" si="143"/>
        <v>0.25</v>
      </c>
      <c r="AB387" s="5">
        <f t="shared" si="144"/>
        <v>0</v>
      </c>
      <c r="AC387" s="5">
        <f t="shared" si="145"/>
        <v>0.25</v>
      </c>
      <c r="AD387" s="5">
        <f t="shared" si="146"/>
        <v>0.25</v>
      </c>
      <c r="AE387" s="5">
        <f t="shared" si="147"/>
        <v>0</v>
      </c>
      <c r="AF387" s="5">
        <f t="shared" si="148"/>
        <v>0</v>
      </c>
      <c r="AG387" s="5">
        <f t="shared" si="149"/>
        <v>0.25</v>
      </c>
      <c r="AH387" s="5">
        <f t="shared" si="150"/>
        <v>0.25</v>
      </c>
      <c r="AI387" s="5">
        <f t="shared" si="151"/>
        <v>0.25</v>
      </c>
      <c r="AJ387" s="5">
        <f t="shared" si="152"/>
        <v>0.25</v>
      </c>
      <c r="AK387" s="5">
        <f t="shared" si="153"/>
        <v>0</v>
      </c>
      <c r="AL387" s="5">
        <f t="shared" si="154"/>
        <v>0.25</v>
      </c>
      <c r="AM387" s="5">
        <f t="shared" si="155"/>
        <v>0</v>
      </c>
      <c r="AN387" s="5">
        <f t="shared" si="156"/>
        <v>0.25</v>
      </c>
      <c r="AO387" s="5">
        <f t="shared" si="157"/>
        <v>0</v>
      </c>
      <c r="AR387" s="5">
        <f t="shared" si="158"/>
        <v>3</v>
      </c>
      <c r="AS387" s="5">
        <f t="shared" si="159"/>
        <v>12</v>
      </c>
      <c r="AT387" s="5" t="str">
        <f t="shared" si="160"/>
        <v>Correct</v>
      </c>
      <c r="AU387" s="53" t="s">
        <v>94</v>
      </c>
      <c r="AV387" s="53">
        <v>43</v>
      </c>
      <c r="AW387" s="53" t="s">
        <v>95</v>
      </c>
      <c r="AX387" s="53" t="s">
        <v>113</v>
      </c>
      <c r="AY387" s="53" t="s">
        <v>107</v>
      </c>
      <c r="AZ387" s="53" t="s">
        <v>98</v>
      </c>
      <c r="BA387" s="53" t="s">
        <v>80</v>
      </c>
      <c r="BB387" s="53" t="s">
        <v>108</v>
      </c>
      <c r="BC387" s="53" t="s">
        <v>103</v>
      </c>
      <c r="BD387" s="53" t="s">
        <v>101</v>
      </c>
      <c r="BE387" s="53" t="s">
        <v>102</v>
      </c>
      <c r="BF387" s="53"/>
      <c r="BG387" s="53" t="s">
        <v>102</v>
      </c>
      <c r="BH387" s="55"/>
    </row>
    <row r="388" spans="1:60" x14ac:dyDescent="0.25">
      <c r="A388" s="1">
        <v>387</v>
      </c>
      <c r="B388" t="s">
        <v>50</v>
      </c>
      <c r="C388" t="s">
        <v>51</v>
      </c>
      <c r="U388" s="5">
        <f t="shared" si="138"/>
        <v>2</v>
      </c>
      <c r="V388" s="5">
        <f t="shared" si="139"/>
        <v>1.5</v>
      </c>
      <c r="W388" s="16"/>
      <c r="X388" s="5">
        <f t="shared" si="140"/>
        <v>1</v>
      </c>
      <c r="Y388" s="5">
        <f t="shared" si="141"/>
        <v>1</v>
      </c>
      <c r="Z388" s="5">
        <f t="shared" si="142"/>
        <v>0</v>
      </c>
      <c r="AA388" s="5">
        <f t="shared" si="143"/>
        <v>0</v>
      </c>
      <c r="AB388" s="5">
        <f t="shared" si="144"/>
        <v>0</v>
      </c>
      <c r="AC388" s="5">
        <f t="shared" si="145"/>
        <v>0</v>
      </c>
      <c r="AD388" s="5">
        <f t="shared" si="146"/>
        <v>0</v>
      </c>
      <c r="AE388" s="5">
        <f t="shared" si="147"/>
        <v>0</v>
      </c>
      <c r="AF388" s="5">
        <f t="shared" si="148"/>
        <v>0</v>
      </c>
      <c r="AG388" s="5">
        <f t="shared" si="149"/>
        <v>0</v>
      </c>
      <c r="AH388" s="5">
        <f t="shared" si="150"/>
        <v>0</v>
      </c>
      <c r="AI388" s="5">
        <f t="shared" si="151"/>
        <v>0</v>
      </c>
      <c r="AJ388" s="5">
        <f t="shared" si="152"/>
        <v>0</v>
      </c>
      <c r="AK388" s="5">
        <f t="shared" si="153"/>
        <v>0</v>
      </c>
      <c r="AL388" s="5">
        <f t="shared" si="154"/>
        <v>0</v>
      </c>
      <c r="AM388" s="5">
        <f t="shared" si="155"/>
        <v>0</v>
      </c>
      <c r="AN388" s="5">
        <f t="shared" si="156"/>
        <v>0</v>
      </c>
      <c r="AO388" s="5">
        <f t="shared" si="157"/>
        <v>0</v>
      </c>
      <c r="AR388" s="5">
        <f t="shared" si="158"/>
        <v>2</v>
      </c>
      <c r="AS388" s="5">
        <f t="shared" si="159"/>
        <v>2</v>
      </c>
      <c r="AT388" s="5" t="str">
        <f t="shared" si="160"/>
        <v>Correct</v>
      </c>
      <c r="AU388" s="5" t="s">
        <v>94</v>
      </c>
      <c r="AV388" s="5">
        <v>26</v>
      </c>
      <c r="AW388" s="5" t="s">
        <v>115</v>
      </c>
      <c r="AX388" s="5" t="s">
        <v>334</v>
      </c>
      <c r="AY388" s="5" t="s">
        <v>346</v>
      </c>
      <c r="AZ388" s="5" t="s">
        <v>102</v>
      </c>
      <c r="BA388" s="5" t="s">
        <v>80</v>
      </c>
      <c r="BB388" s="5" t="s">
        <v>108</v>
      </c>
      <c r="BC388" s="5" t="s">
        <v>100</v>
      </c>
      <c r="BD388" s="5" t="s">
        <v>136</v>
      </c>
      <c r="BE388" s="5" t="s">
        <v>102</v>
      </c>
      <c r="BF388" s="5"/>
      <c r="BG388" s="5" t="s">
        <v>102</v>
      </c>
      <c r="BH388" s="54"/>
    </row>
    <row r="389" spans="1:60" x14ac:dyDescent="0.25">
      <c r="A389" s="1">
        <v>388</v>
      </c>
      <c r="B389" t="s">
        <v>50</v>
      </c>
      <c r="E389" t="s">
        <v>20</v>
      </c>
      <c r="U389" s="5">
        <f t="shared" si="138"/>
        <v>2</v>
      </c>
      <c r="V389" s="5">
        <f t="shared" si="139"/>
        <v>1.5</v>
      </c>
      <c r="W389" s="16"/>
      <c r="X389" s="5">
        <f t="shared" si="140"/>
        <v>1</v>
      </c>
      <c r="Y389" s="5">
        <f t="shared" si="141"/>
        <v>0</v>
      </c>
      <c r="Z389" s="5">
        <f t="shared" si="142"/>
        <v>0</v>
      </c>
      <c r="AA389" s="5">
        <f t="shared" si="143"/>
        <v>1</v>
      </c>
      <c r="AB389" s="5">
        <f t="shared" si="144"/>
        <v>0</v>
      </c>
      <c r="AC389" s="5">
        <f t="shared" si="145"/>
        <v>0</v>
      </c>
      <c r="AD389" s="5">
        <f t="shared" si="146"/>
        <v>0</v>
      </c>
      <c r="AE389" s="5">
        <f t="shared" si="147"/>
        <v>0</v>
      </c>
      <c r="AF389" s="5">
        <f t="shared" si="148"/>
        <v>0</v>
      </c>
      <c r="AG389" s="5">
        <f t="shared" si="149"/>
        <v>0</v>
      </c>
      <c r="AH389" s="5">
        <f t="shared" si="150"/>
        <v>0</v>
      </c>
      <c r="AI389" s="5">
        <f t="shared" si="151"/>
        <v>0</v>
      </c>
      <c r="AJ389" s="5">
        <f t="shared" si="152"/>
        <v>0</v>
      </c>
      <c r="AK389" s="5">
        <f t="shared" si="153"/>
        <v>0</v>
      </c>
      <c r="AL389" s="5">
        <f t="shared" si="154"/>
        <v>0</v>
      </c>
      <c r="AM389" s="5">
        <f t="shared" si="155"/>
        <v>0</v>
      </c>
      <c r="AN389" s="5">
        <f t="shared" si="156"/>
        <v>0</v>
      </c>
      <c r="AO389" s="5">
        <f t="shared" si="157"/>
        <v>0</v>
      </c>
      <c r="AR389" s="5">
        <f t="shared" si="158"/>
        <v>2</v>
      </c>
      <c r="AS389" s="5">
        <f t="shared" si="159"/>
        <v>2</v>
      </c>
      <c r="AT389" s="5" t="str">
        <f t="shared" si="160"/>
        <v>Correct</v>
      </c>
      <c r="AU389" s="53" t="s">
        <v>105</v>
      </c>
      <c r="AV389" s="53">
        <v>73</v>
      </c>
      <c r="AW389" s="53" t="s">
        <v>95</v>
      </c>
      <c r="AX389" s="53" t="s">
        <v>116</v>
      </c>
      <c r="AY389" s="53" t="s">
        <v>107</v>
      </c>
      <c r="AZ389" s="53" t="s">
        <v>98</v>
      </c>
      <c r="BA389" s="53" t="s">
        <v>80</v>
      </c>
      <c r="BB389" s="53" t="s">
        <v>108</v>
      </c>
      <c r="BC389" s="53" t="s">
        <v>137</v>
      </c>
      <c r="BD389" s="53" t="s">
        <v>104</v>
      </c>
      <c r="BE389" s="53" t="s">
        <v>102</v>
      </c>
      <c r="BF389" s="53"/>
      <c r="BG389" s="53" t="s">
        <v>98</v>
      </c>
      <c r="BH389" s="55"/>
    </row>
    <row r="390" spans="1:60" x14ac:dyDescent="0.25">
      <c r="A390" s="1">
        <v>389</v>
      </c>
      <c r="B390" t="s">
        <v>50</v>
      </c>
      <c r="D390" t="s">
        <v>52</v>
      </c>
      <c r="N390" t="s">
        <v>26</v>
      </c>
      <c r="U390" s="5">
        <f t="shared" si="138"/>
        <v>3</v>
      </c>
      <c r="V390" s="5">
        <f t="shared" si="139"/>
        <v>1</v>
      </c>
      <c r="W390" s="16"/>
      <c r="X390" s="5">
        <f t="shared" si="140"/>
        <v>1</v>
      </c>
      <c r="Y390" s="5">
        <f t="shared" si="141"/>
        <v>0</v>
      </c>
      <c r="Z390" s="5">
        <f t="shared" si="142"/>
        <v>1</v>
      </c>
      <c r="AA390" s="5">
        <f t="shared" si="143"/>
        <v>0</v>
      </c>
      <c r="AB390" s="5">
        <f t="shared" si="144"/>
        <v>0</v>
      </c>
      <c r="AC390" s="5">
        <f t="shared" si="145"/>
        <v>0</v>
      </c>
      <c r="AD390" s="5">
        <f t="shared" si="146"/>
        <v>0</v>
      </c>
      <c r="AE390" s="5">
        <f t="shared" si="147"/>
        <v>0</v>
      </c>
      <c r="AF390" s="5">
        <f t="shared" si="148"/>
        <v>0</v>
      </c>
      <c r="AG390" s="5">
        <f t="shared" si="149"/>
        <v>0</v>
      </c>
      <c r="AH390" s="5">
        <f t="shared" si="150"/>
        <v>0</v>
      </c>
      <c r="AI390" s="5">
        <f t="shared" si="151"/>
        <v>0</v>
      </c>
      <c r="AJ390" s="5">
        <f t="shared" si="152"/>
        <v>1</v>
      </c>
      <c r="AK390" s="5">
        <f t="shared" si="153"/>
        <v>0</v>
      </c>
      <c r="AL390" s="5">
        <f t="shared" si="154"/>
        <v>0</v>
      </c>
      <c r="AM390" s="5">
        <f t="shared" si="155"/>
        <v>0</v>
      </c>
      <c r="AN390" s="5">
        <f t="shared" si="156"/>
        <v>0</v>
      </c>
      <c r="AO390" s="5">
        <f t="shared" si="157"/>
        <v>0</v>
      </c>
      <c r="AR390" s="5">
        <f t="shared" si="158"/>
        <v>3</v>
      </c>
      <c r="AS390" s="5">
        <f t="shared" si="159"/>
        <v>3</v>
      </c>
      <c r="AT390" s="5" t="str">
        <f t="shared" si="160"/>
        <v>Correct</v>
      </c>
      <c r="AU390" s="5" t="s">
        <v>94</v>
      </c>
      <c r="AV390" s="5">
        <v>83</v>
      </c>
      <c r="AW390" s="5" t="s">
        <v>115</v>
      </c>
      <c r="AX390" s="5" t="s">
        <v>337</v>
      </c>
      <c r="AY390" s="5" t="s">
        <v>107</v>
      </c>
      <c r="AZ390" s="5" t="s">
        <v>98</v>
      </c>
      <c r="BA390" s="5" t="s">
        <v>80</v>
      </c>
      <c r="BB390" s="5" t="s">
        <v>108</v>
      </c>
      <c r="BC390" s="5" t="s">
        <v>120</v>
      </c>
      <c r="BD390" s="5" t="s">
        <v>104</v>
      </c>
      <c r="BE390" s="5" t="s">
        <v>102</v>
      </c>
      <c r="BF390" s="5"/>
      <c r="BG390" s="5" t="s">
        <v>102</v>
      </c>
      <c r="BH390" s="54"/>
    </row>
    <row r="391" spans="1:60" x14ac:dyDescent="0.25">
      <c r="A391" s="1">
        <v>390</v>
      </c>
      <c r="B391" t="s">
        <v>50</v>
      </c>
      <c r="E391" t="s">
        <v>20</v>
      </c>
      <c r="F391" t="s">
        <v>53</v>
      </c>
      <c r="H391" t="s">
        <v>55</v>
      </c>
      <c r="I391" t="s">
        <v>56</v>
      </c>
      <c r="K391" t="s">
        <v>58</v>
      </c>
      <c r="L391" t="s">
        <v>59</v>
      </c>
      <c r="Q391" t="s">
        <v>62</v>
      </c>
      <c r="R391" t="s">
        <v>63</v>
      </c>
      <c r="S391" t="s">
        <v>64</v>
      </c>
      <c r="U391" s="5">
        <f t="shared" si="138"/>
        <v>10</v>
      </c>
      <c r="V391" s="5">
        <f t="shared" si="139"/>
        <v>0.3</v>
      </c>
      <c r="W391" s="16"/>
      <c r="X391" s="5">
        <f t="shared" si="140"/>
        <v>0.3</v>
      </c>
      <c r="Y391" s="5">
        <f t="shared" si="141"/>
        <v>0</v>
      </c>
      <c r="Z391" s="5">
        <f t="shared" si="142"/>
        <v>0</v>
      </c>
      <c r="AA391" s="5">
        <f t="shared" si="143"/>
        <v>0.3</v>
      </c>
      <c r="AB391" s="5">
        <f t="shared" si="144"/>
        <v>0.3</v>
      </c>
      <c r="AC391" s="5">
        <f t="shared" si="145"/>
        <v>0</v>
      </c>
      <c r="AD391" s="5">
        <f t="shared" si="146"/>
        <v>0.3</v>
      </c>
      <c r="AE391" s="5">
        <f t="shared" si="147"/>
        <v>0.3</v>
      </c>
      <c r="AF391" s="5">
        <f t="shared" si="148"/>
        <v>0</v>
      </c>
      <c r="AG391" s="5">
        <f t="shared" si="149"/>
        <v>0.3</v>
      </c>
      <c r="AH391" s="5">
        <f t="shared" si="150"/>
        <v>0.3</v>
      </c>
      <c r="AI391" s="5">
        <f t="shared" si="151"/>
        <v>0</v>
      </c>
      <c r="AJ391" s="5">
        <f t="shared" si="152"/>
        <v>0</v>
      </c>
      <c r="AK391" s="5">
        <f t="shared" si="153"/>
        <v>0</v>
      </c>
      <c r="AL391" s="5">
        <f t="shared" si="154"/>
        <v>0</v>
      </c>
      <c r="AM391" s="5">
        <f t="shared" si="155"/>
        <v>0.3</v>
      </c>
      <c r="AN391" s="5">
        <f t="shared" si="156"/>
        <v>0.3</v>
      </c>
      <c r="AO391" s="5">
        <f t="shared" si="157"/>
        <v>0.3</v>
      </c>
      <c r="AR391" s="5">
        <f t="shared" si="158"/>
        <v>2.9999999999999996</v>
      </c>
      <c r="AS391" s="5">
        <f t="shared" si="159"/>
        <v>10</v>
      </c>
      <c r="AT391" s="5" t="str">
        <f t="shared" si="160"/>
        <v>Correct</v>
      </c>
      <c r="AU391" s="53" t="s">
        <v>94</v>
      </c>
      <c r="AV391" s="53">
        <v>78</v>
      </c>
      <c r="AW391" s="53" t="s">
        <v>95</v>
      </c>
      <c r="AX391" s="53" t="s">
        <v>205</v>
      </c>
      <c r="AY391" s="53" t="s">
        <v>107</v>
      </c>
      <c r="AZ391" s="53"/>
      <c r="BA391" s="53" t="s">
        <v>80</v>
      </c>
      <c r="BB391" s="53" t="s">
        <v>108</v>
      </c>
      <c r="BC391" s="53" t="s">
        <v>103</v>
      </c>
      <c r="BD391" s="53" t="s">
        <v>104</v>
      </c>
      <c r="BE391" s="53" t="s">
        <v>102</v>
      </c>
      <c r="BF391" s="53"/>
      <c r="BG391" s="53" t="s">
        <v>102</v>
      </c>
      <c r="BH391" s="55"/>
    </row>
    <row r="392" spans="1:60" x14ac:dyDescent="0.25">
      <c r="A392" s="1">
        <v>391</v>
      </c>
      <c r="B392" t="s">
        <v>50</v>
      </c>
      <c r="G392" t="s">
        <v>54</v>
      </c>
      <c r="I392" t="s">
        <v>56</v>
      </c>
      <c r="U392" s="5">
        <f t="shared" si="138"/>
        <v>3</v>
      </c>
      <c r="V392" s="5">
        <f t="shared" si="139"/>
        <v>1</v>
      </c>
      <c r="W392" s="16"/>
      <c r="X392" s="5">
        <f t="shared" si="140"/>
        <v>1</v>
      </c>
      <c r="Y392" s="5">
        <f t="shared" si="141"/>
        <v>0</v>
      </c>
      <c r="Z392" s="5">
        <f t="shared" si="142"/>
        <v>0</v>
      </c>
      <c r="AA392" s="5">
        <f t="shared" si="143"/>
        <v>0</v>
      </c>
      <c r="AB392" s="5">
        <f t="shared" si="144"/>
        <v>0</v>
      </c>
      <c r="AC392" s="5">
        <f t="shared" si="145"/>
        <v>1</v>
      </c>
      <c r="AD392" s="5">
        <f t="shared" si="146"/>
        <v>0</v>
      </c>
      <c r="AE392" s="5">
        <f t="shared" si="147"/>
        <v>1</v>
      </c>
      <c r="AF392" s="5">
        <f t="shared" si="148"/>
        <v>0</v>
      </c>
      <c r="AG392" s="5">
        <f t="shared" si="149"/>
        <v>0</v>
      </c>
      <c r="AH392" s="5">
        <f t="shared" si="150"/>
        <v>0</v>
      </c>
      <c r="AI392" s="5">
        <f t="shared" si="151"/>
        <v>0</v>
      </c>
      <c r="AJ392" s="5">
        <f t="shared" si="152"/>
        <v>0</v>
      </c>
      <c r="AK392" s="5">
        <f t="shared" si="153"/>
        <v>0</v>
      </c>
      <c r="AL392" s="5">
        <f t="shared" si="154"/>
        <v>0</v>
      </c>
      <c r="AM392" s="5">
        <f t="shared" si="155"/>
        <v>0</v>
      </c>
      <c r="AN392" s="5">
        <f t="shared" si="156"/>
        <v>0</v>
      </c>
      <c r="AO392" s="5">
        <f t="shared" si="157"/>
        <v>0</v>
      </c>
      <c r="AR392" s="5">
        <f t="shared" si="158"/>
        <v>3</v>
      </c>
      <c r="AS392" s="5">
        <f t="shared" si="159"/>
        <v>3</v>
      </c>
      <c r="AT392" s="5" t="str">
        <f t="shared" si="160"/>
        <v>Correct</v>
      </c>
      <c r="AU392" s="5" t="s">
        <v>105</v>
      </c>
      <c r="AV392" s="5">
        <v>71</v>
      </c>
      <c r="AW392" s="5" t="s">
        <v>95</v>
      </c>
      <c r="AX392" s="5" t="s">
        <v>223</v>
      </c>
      <c r="AY392" s="5" t="s">
        <v>107</v>
      </c>
      <c r="AZ392" s="5" t="s">
        <v>98</v>
      </c>
      <c r="BA392" s="5" t="s">
        <v>80</v>
      </c>
      <c r="BB392" s="5" t="s">
        <v>114</v>
      </c>
      <c r="BC392" s="5" t="s">
        <v>153</v>
      </c>
      <c r="BD392" s="5" t="s">
        <v>101</v>
      </c>
      <c r="BE392" s="5" t="s">
        <v>102</v>
      </c>
      <c r="BF392" s="5"/>
      <c r="BG392" s="5" t="s">
        <v>102</v>
      </c>
      <c r="BH392" s="54"/>
    </row>
    <row r="393" spans="1:60" x14ac:dyDescent="0.25">
      <c r="A393" s="1">
        <v>392</v>
      </c>
      <c r="B393" t="s">
        <v>50</v>
      </c>
      <c r="E393" t="s">
        <v>20</v>
      </c>
      <c r="S393" t="s">
        <v>64</v>
      </c>
      <c r="U393" s="5">
        <f t="shared" si="138"/>
        <v>3</v>
      </c>
      <c r="V393" s="5">
        <f t="shared" si="139"/>
        <v>1</v>
      </c>
      <c r="W393" s="16"/>
      <c r="X393" s="5">
        <f t="shared" si="140"/>
        <v>1</v>
      </c>
      <c r="Y393" s="5">
        <f t="shared" si="141"/>
        <v>0</v>
      </c>
      <c r="Z393" s="5">
        <f t="shared" si="142"/>
        <v>0</v>
      </c>
      <c r="AA393" s="5">
        <f t="shared" si="143"/>
        <v>1</v>
      </c>
      <c r="AB393" s="5">
        <f t="shared" si="144"/>
        <v>0</v>
      </c>
      <c r="AC393" s="5">
        <f t="shared" si="145"/>
        <v>0</v>
      </c>
      <c r="AD393" s="5">
        <f t="shared" si="146"/>
        <v>0</v>
      </c>
      <c r="AE393" s="5">
        <f t="shared" si="147"/>
        <v>0</v>
      </c>
      <c r="AF393" s="5">
        <f t="shared" si="148"/>
        <v>0</v>
      </c>
      <c r="AG393" s="5">
        <f t="shared" si="149"/>
        <v>0</v>
      </c>
      <c r="AH393" s="5">
        <f t="shared" si="150"/>
        <v>0</v>
      </c>
      <c r="AI393" s="5">
        <f t="shared" si="151"/>
        <v>0</v>
      </c>
      <c r="AJ393" s="5">
        <f t="shared" si="152"/>
        <v>0</v>
      </c>
      <c r="AK393" s="5">
        <f t="shared" si="153"/>
        <v>0</v>
      </c>
      <c r="AL393" s="5">
        <f t="shared" si="154"/>
        <v>0</v>
      </c>
      <c r="AM393" s="5">
        <f t="shared" si="155"/>
        <v>0</v>
      </c>
      <c r="AN393" s="5">
        <f t="shared" si="156"/>
        <v>0</v>
      </c>
      <c r="AO393" s="5">
        <f t="shared" si="157"/>
        <v>1</v>
      </c>
      <c r="AR393" s="5">
        <f t="shared" si="158"/>
        <v>3</v>
      </c>
      <c r="AS393" s="5">
        <f t="shared" si="159"/>
        <v>3</v>
      </c>
      <c r="AT393" s="5" t="str">
        <f t="shared" si="160"/>
        <v>Correct</v>
      </c>
      <c r="AU393" s="53" t="s">
        <v>105</v>
      </c>
      <c r="AV393" s="53">
        <v>72</v>
      </c>
      <c r="AW393" s="53" t="s">
        <v>95</v>
      </c>
      <c r="AX393" s="53" t="s">
        <v>162</v>
      </c>
      <c r="AY393" s="53" t="s">
        <v>107</v>
      </c>
      <c r="AZ393" s="53" t="s">
        <v>98</v>
      </c>
      <c r="BA393" s="53" t="s">
        <v>80</v>
      </c>
      <c r="BB393" s="53" t="s">
        <v>108</v>
      </c>
      <c r="BC393" s="53" t="s">
        <v>100</v>
      </c>
      <c r="BD393" s="53" t="s">
        <v>104</v>
      </c>
      <c r="BE393" s="53" t="s">
        <v>102</v>
      </c>
      <c r="BF393" s="53"/>
      <c r="BG393" s="53" t="s">
        <v>102</v>
      </c>
      <c r="BH393" s="55"/>
    </row>
    <row r="394" spans="1:60" x14ac:dyDescent="0.25">
      <c r="A394" s="1">
        <v>393</v>
      </c>
      <c r="L394" t="s">
        <v>59</v>
      </c>
      <c r="R394" t="s">
        <v>63</v>
      </c>
      <c r="U394" s="5">
        <f t="shared" si="138"/>
        <v>2</v>
      </c>
      <c r="V394" s="5">
        <f t="shared" si="139"/>
        <v>1.5</v>
      </c>
      <c r="W394" s="16"/>
      <c r="X394" s="5">
        <f t="shared" si="140"/>
        <v>0</v>
      </c>
      <c r="Y394" s="5">
        <f t="shared" si="141"/>
        <v>0</v>
      </c>
      <c r="Z394" s="5">
        <f t="shared" si="142"/>
        <v>0</v>
      </c>
      <c r="AA394" s="5">
        <f t="shared" si="143"/>
        <v>0</v>
      </c>
      <c r="AB394" s="5">
        <f t="shared" si="144"/>
        <v>0</v>
      </c>
      <c r="AC394" s="5">
        <f t="shared" si="145"/>
        <v>0</v>
      </c>
      <c r="AD394" s="5">
        <f t="shared" si="146"/>
        <v>0</v>
      </c>
      <c r="AE394" s="5">
        <f t="shared" si="147"/>
        <v>0</v>
      </c>
      <c r="AF394" s="5">
        <f t="shared" si="148"/>
        <v>0</v>
      </c>
      <c r="AG394" s="5">
        <f t="shared" si="149"/>
        <v>0</v>
      </c>
      <c r="AH394" s="5">
        <f t="shared" si="150"/>
        <v>1</v>
      </c>
      <c r="AI394" s="5">
        <f t="shared" si="151"/>
        <v>0</v>
      </c>
      <c r="AJ394" s="5">
        <f t="shared" si="152"/>
        <v>0</v>
      </c>
      <c r="AK394" s="5">
        <f t="shared" si="153"/>
        <v>0</v>
      </c>
      <c r="AL394" s="5">
        <f t="shared" si="154"/>
        <v>0</v>
      </c>
      <c r="AM394" s="5">
        <f t="shared" si="155"/>
        <v>0</v>
      </c>
      <c r="AN394" s="5">
        <f t="shared" si="156"/>
        <v>1</v>
      </c>
      <c r="AO394" s="5">
        <f t="shared" si="157"/>
        <v>0</v>
      </c>
      <c r="AR394" s="5">
        <f t="shared" si="158"/>
        <v>2</v>
      </c>
      <c r="AS394" s="5">
        <f t="shared" si="159"/>
        <v>2</v>
      </c>
      <c r="AT394" s="5" t="str">
        <f t="shared" si="160"/>
        <v>Correct</v>
      </c>
      <c r="AU394" s="5" t="s">
        <v>105</v>
      </c>
      <c r="AV394" s="5">
        <v>66</v>
      </c>
      <c r="AW394" s="5" t="s">
        <v>95</v>
      </c>
      <c r="AX394" s="5" t="s">
        <v>205</v>
      </c>
      <c r="AY394" s="5" t="s">
        <v>107</v>
      </c>
      <c r="AZ394" s="5" t="s">
        <v>98</v>
      </c>
      <c r="BA394" s="5" t="s">
        <v>80</v>
      </c>
      <c r="BB394" s="5" t="s">
        <v>126</v>
      </c>
      <c r="BC394" s="5" t="s">
        <v>120</v>
      </c>
      <c r="BD394" s="5" t="s">
        <v>104</v>
      </c>
      <c r="BE394" s="5" t="s">
        <v>102</v>
      </c>
      <c r="BF394" s="5" t="s">
        <v>373</v>
      </c>
      <c r="BG394" s="5" t="s">
        <v>102</v>
      </c>
      <c r="BH394" s="54"/>
    </row>
    <row r="395" spans="1:60" x14ac:dyDescent="0.25">
      <c r="A395" s="1">
        <v>394</v>
      </c>
      <c r="R395" t="s">
        <v>63</v>
      </c>
      <c r="U395" s="5">
        <f t="shared" si="138"/>
        <v>1</v>
      </c>
      <c r="V395" s="5">
        <f t="shared" si="139"/>
        <v>3</v>
      </c>
      <c r="W395" s="16"/>
      <c r="X395" s="5">
        <f t="shared" si="140"/>
        <v>0</v>
      </c>
      <c r="Y395" s="5">
        <f t="shared" si="141"/>
        <v>0</v>
      </c>
      <c r="Z395" s="5">
        <f t="shared" si="142"/>
        <v>0</v>
      </c>
      <c r="AA395" s="5">
        <f t="shared" si="143"/>
        <v>0</v>
      </c>
      <c r="AB395" s="5">
        <f t="shared" si="144"/>
        <v>0</v>
      </c>
      <c r="AC395" s="5">
        <f t="shared" si="145"/>
        <v>0</v>
      </c>
      <c r="AD395" s="5">
        <f t="shared" si="146"/>
        <v>0</v>
      </c>
      <c r="AE395" s="5">
        <f t="shared" si="147"/>
        <v>0</v>
      </c>
      <c r="AF395" s="5">
        <f t="shared" si="148"/>
        <v>0</v>
      </c>
      <c r="AG395" s="5">
        <f t="shared" si="149"/>
        <v>0</v>
      </c>
      <c r="AH395" s="5">
        <f t="shared" si="150"/>
        <v>0</v>
      </c>
      <c r="AI395" s="5">
        <f t="shared" si="151"/>
        <v>0</v>
      </c>
      <c r="AJ395" s="5">
        <f t="shared" si="152"/>
        <v>0</v>
      </c>
      <c r="AK395" s="5">
        <f t="shared" si="153"/>
        <v>0</v>
      </c>
      <c r="AL395" s="5">
        <f t="shared" si="154"/>
        <v>0</v>
      </c>
      <c r="AM395" s="5">
        <f t="shared" si="155"/>
        <v>0</v>
      </c>
      <c r="AN395" s="5">
        <f t="shared" si="156"/>
        <v>1</v>
      </c>
      <c r="AO395" s="5">
        <f t="shared" si="157"/>
        <v>0</v>
      </c>
      <c r="AR395" s="5">
        <f t="shared" si="158"/>
        <v>1</v>
      </c>
      <c r="AS395" s="5">
        <f t="shared" si="159"/>
        <v>1</v>
      </c>
      <c r="AT395" s="5" t="str">
        <f t="shared" si="160"/>
        <v>Correct</v>
      </c>
      <c r="AU395" s="53" t="s">
        <v>105</v>
      </c>
      <c r="AV395" s="53">
        <v>80</v>
      </c>
      <c r="AW395" s="53" t="s">
        <v>95</v>
      </c>
      <c r="AX395" s="53" t="s">
        <v>205</v>
      </c>
      <c r="AY395" s="53" t="s">
        <v>107</v>
      </c>
      <c r="AZ395" s="53" t="s">
        <v>98</v>
      </c>
      <c r="BA395" s="53" t="s">
        <v>80</v>
      </c>
      <c r="BB395" s="53" t="s">
        <v>108</v>
      </c>
      <c r="BC395" s="53" t="s">
        <v>103</v>
      </c>
      <c r="BD395" s="53" t="s">
        <v>104</v>
      </c>
      <c r="BE395" s="53" t="s">
        <v>102</v>
      </c>
      <c r="BF395" s="53"/>
      <c r="BG395" s="53" t="s">
        <v>102</v>
      </c>
      <c r="BH395" s="55"/>
    </row>
    <row r="396" spans="1:60" x14ac:dyDescent="0.25">
      <c r="A396" s="1">
        <v>395</v>
      </c>
      <c r="E396" t="s">
        <v>20</v>
      </c>
      <c r="K396" t="s">
        <v>58</v>
      </c>
      <c r="N396" t="s">
        <v>26</v>
      </c>
      <c r="U396" s="5">
        <f t="shared" si="138"/>
        <v>3</v>
      </c>
      <c r="V396" s="5">
        <f t="shared" si="139"/>
        <v>1</v>
      </c>
      <c r="W396" s="16"/>
      <c r="X396" s="5">
        <f t="shared" si="140"/>
        <v>0</v>
      </c>
      <c r="Y396" s="5">
        <f t="shared" si="141"/>
        <v>0</v>
      </c>
      <c r="Z396" s="5">
        <f t="shared" si="142"/>
        <v>0</v>
      </c>
      <c r="AA396" s="5">
        <f t="shared" si="143"/>
        <v>1</v>
      </c>
      <c r="AB396" s="5">
        <f t="shared" si="144"/>
        <v>0</v>
      </c>
      <c r="AC396" s="5">
        <f t="shared" si="145"/>
        <v>0</v>
      </c>
      <c r="AD396" s="5">
        <f t="shared" si="146"/>
        <v>0</v>
      </c>
      <c r="AE396" s="5">
        <f t="shared" si="147"/>
        <v>0</v>
      </c>
      <c r="AF396" s="5">
        <f t="shared" si="148"/>
        <v>0</v>
      </c>
      <c r="AG396" s="5">
        <f t="shared" si="149"/>
        <v>1</v>
      </c>
      <c r="AH396" s="5">
        <f t="shared" si="150"/>
        <v>0</v>
      </c>
      <c r="AI396" s="5">
        <f t="shared" si="151"/>
        <v>0</v>
      </c>
      <c r="AJ396" s="5">
        <f t="shared" si="152"/>
        <v>1</v>
      </c>
      <c r="AK396" s="5">
        <f t="shared" si="153"/>
        <v>0</v>
      </c>
      <c r="AL396" s="5">
        <f t="shared" si="154"/>
        <v>0</v>
      </c>
      <c r="AM396" s="5">
        <f t="shared" si="155"/>
        <v>0</v>
      </c>
      <c r="AN396" s="5">
        <f t="shared" si="156"/>
        <v>0</v>
      </c>
      <c r="AO396" s="5">
        <f t="shared" si="157"/>
        <v>0</v>
      </c>
      <c r="AR396" s="5">
        <f t="shared" si="158"/>
        <v>3</v>
      </c>
      <c r="AS396" s="5">
        <f t="shared" si="159"/>
        <v>3</v>
      </c>
      <c r="AT396" s="5" t="str">
        <f t="shared" si="160"/>
        <v>Correct</v>
      </c>
      <c r="AU396" s="5" t="s">
        <v>94</v>
      </c>
      <c r="AV396" s="5">
        <v>82</v>
      </c>
      <c r="AW396" s="5" t="s">
        <v>95</v>
      </c>
      <c r="AX396" s="5" t="s">
        <v>162</v>
      </c>
      <c r="AY396" s="5" t="s">
        <v>107</v>
      </c>
      <c r="AZ396" s="5" t="s">
        <v>98</v>
      </c>
      <c r="BA396" s="5" t="s">
        <v>89</v>
      </c>
      <c r="BB396" s="5" t="s">
        <v>99</v>
      </c>
      <c r="BC396" s="5" t="s">
        <v>103</v>
      </c>
      <c r="BD396" s="5" t="s">
        <v>104</v>
      </c>
      <c r="BE396" s="5" t="s">
        <v>102</v>
      </c>
      <c r="BF396" s="5"/>
      <c r="BG396" s="5" t="s">
        <v>98</v>
      </c>
      <c r="BH396" s="54"/>
    </row>
    <row r="397" spans="1:60" x14ac:dyDescent="0.25">
      <c r="A397" s="1">
        <v>396</v>
      </c>
      <c r="C397" t="s">
        <v>51</v>
      </c>
      <c r="F397" t="s">
        <v>53</v>
      </c>
      <c r="I397" t="s">
        <v>56</v>
      </c>
      <c r="U397" s="5">
        <f t="shared" si="138"/>
        <v>3</v>
      </c>
      <c r="V397" s="5">
        <f t="shared" si="139"/>
        <v>1</v>
      </c>
      <c r="W397" s="16"/>
      <c r="X397" s="5">
        <f t="shared" si="140"/>
        <v>0</v>
      </c>
      <c r="Y397" s="5">
        <f t="shared" si="141"/>
        <v>1</v>
      </c>
      <c r="Z397" s="5">
        <f t="shared" si="142"/>
        <v>0</v>
      </c>
      <c r="AA397" s="5">
        <f t="shared" si="143"/>
        <v>0</v>
      </c>
      <c r="AB397" s="5">
        <f t="shared" si="144"/>
        <v>1</v>
      </c>
      <c r="AC397" s="5">
        <f t="shared" si="145"/>
        <v>0</v>
      </c>
      <c r="AD397" s="5">
        <f t="shared" si="146"/>
        <v>0</v>
      </c>
      <c r="AE397" s="5">
        <f t="shared" si="147"/>
        <v>1</v>
      </c>
      <c r="AF397" s="5">
        <f t="shared" si="148"/>
        <v>0</v>
      </c>
      <c r="AG397" s="5">
        <f t="shared" si="149"/>
        <v>0</v>
      </c>
      <c r="AH397" s="5">
        <f t="shared" si="150"/>
        <v>0</v>
      </c>
      <c r="AI397" s="5">
        <f t="shared" si="151"/>
        <v>0</v>
      </c>
      <c r="AJ397" s="5">
        <f t="shared" si="152"/>
        <v>0</v>
      </c>
      <c r="AK397" s="5">
        <f t="shared" si="153"/>
        <v>0</v>
      </c>
      <c r="AL397" s="5">
        <f t="shared" si="154"/>
        <v>0</v>
      </c>
      <c r="AM397" s="5">
        <f t="shared" si="155"/>
        <v>0</v>
      </c>
      <c r="AN397" s="5">
        <f t="shared" si="156"/>
        <v>0</v>
      </c>
      <c r="AO397" s="5">
        <f t="shared" si="157"/>
        <v>0</v>
      </c>
      <c r="AR397" s="5">
        <f t="shared" si="158"/>
        <v>3</v>
      </c>
      <c r="AS397" s="5">
        <f t="shared" si="159"/>
        <v>3</v>
      </c>
      <c r="AT397" s="5" t="str">
        <f t="shared" si="160"/>
        <v>Correct</v>
      </c>
      <c r="AU397" s="53" t="s">
        <v>105</v>
      </c>
      <c r="AV397" s="53">
        <v>68</v>
      </c>
      <c r="AW397" s="53" t="s">
        <v>95</v>
      </c>
      <c r="AX397" s="53" t="s">
        <v>163</v>
      </c>
      <c r="AY397" s="53" t="s">
        <v>107</v>
      </c>
      <c r="AZ397" s="53" t="s">
        <v>98</v>
      </c>
      <c r="BA397" s="53" t="s">
        <v>80</v>
      </c>
      <c r="BB397" s="53" t="s">
        <v>108</v>
      </c>
      <c r="BC397" s="53" t="s">
        <v>110</v>
      </c>
      <c r="BD397" s="53" t="s">
        <v>104</v>
      </c>
      <c r="BE397" s="53" t="s">
        <v>102</v>
      </c>
      <c r="BF397" s="53"/>
      <c r="BG397" s="53" t="s">
        <v>102</v>
      </c>
      <c r="BH397" s="55"/>
    </row>
    <row r="398" spans="1:60" x14ac:dyDescent="0.25">
      <c r="A398" s="1">
        <v>397</v>
      </c>
      <c r="U398" s="5">
        <f t="shared" si="138"/>
        <v>0</v>
      </c>
      <c r="V398" s="5" t="e">
        <f t="shared" si="139"/>
        <v>#DIV/0!</v>
      </c>
      <c r="W398" s="16"/>
      <c r="X398" s="5">
        <f t="shared" si="140"/>
        <v>0</v>
      </c>
      <c r="Y398" s="5">
        <f t="shared" si="141"/>
        <v>0</v>
      </c>
      <c r="Z398" s="5">
        <f t="shared" si="142"/>
        <v>0</v>
      </c>
      <c r="AA398" s="5">
        <f t="shared" si="143"/>
        <v>0</v>
      </c>
      <c r="AB398" s="5">
        <f t="shared" si="144"/>
        <v>0</v>
      </c>
      <c r="AC398" s="5">
        <f t="shared" si="145"/>
        <v>0</v>
      </c>
      <c r="AD398" s="5">
        <f t="shared" si="146"/>
        <v>0</v>
      </c>
      <c r="AE398" s="5">
        <f t="shared" si="147"/>
        <v>0</v>
      </c>
      <c r="AF398" s="5">
        <f t="shared" si="148"/>
        <v>0</v>
      </c>
      <c r="AG398" s="5">
        <f t="shared" si="149"/>
        <v>0</v>
      </c>
      <c r="AH398" s="5">
        <f t="shared" si="150"/>
        <v>0</v>
      </c>
      <c r="AI398" s="5">
        <f t="shared" si="151"/>
        <v>0</v>
      </c>
      <c r="AJ398" s="5">
        <f t="shared" si="152"/>
        <v>0</v>
      </c>
      <c r="AK398" s="5">
        <f t="shared" si="153"/>
        <v>0</v>
      </c>
      <c r="AL398" s="5">
        <f t="shared" si="154"/>
        <v>0</v>
      </c>
      <c r="AM398" s="5">
        <f t="shared" si="155"/>
        <v>0</v>
      </c>
      <c r="AN398" s="5">
        <f t="shared" si="156"/>
        <v>0</v>
      </c>
      <c r="AO398" s="5">
        <f t="shared" si="157"/>
        <v>0</v>
      </c>
      <c r="AR398" s="5">
        <f t="shared" si="158"/>
        <v>0</v>
      </c>
      <c r="AS398" s="5">
        <f t="shared" si="159"/>
        <v>0</v>
      </c>
      <c r="AT398" s="5" t="str">
        <f t="shared" si="160"/>
        <v>Correct</v>
      </c>
      <c r="AU398" s="5" t="s">
        <v>94</v>
      </c>
      <c r="AV398" s="5">
        <v>46</v>
      </c>
      <c r="AW398" s="5" t="s">
        <v>95</v>
      </c>
      <c r="AX398" s="5" t="s">
        <v>158</v>
      </c>
      <c r="AY398" s="5" t="s">
        <v>134</v>
      </c>
      <c r="AZ398" s="5" t="s">
        <v>98</v>
      </c>
      <c r="BA398" s="5" t="s">
        <v>80</v>
      </c>
      <c r="BB398" s="5" t="s">
        <v>126</v>
      </c>
      <c r="BC398" s="5" t="s">
        <v>100</v>
      </c>
      <c r="BD398" s="5" t="s">
        <v>101</v>
      </c>
      <c r="BE398" s="5" t="s">
        <v>102</v>
      </c>
      <c r="BF398" s="5" t="s">
        <v>92</v>
      </c>
      <c r="BG398" s="5" t="s">
        <v>102</v>
      </c>
      <c r="BH398" s="54"/>
    </row>
    <row r="399" spans="1:60" x14ac:dyDescent="0.25">
      <c r="A399" s="1">
        <v>398</v>
      </c>
      <c r="B399" t="s">
        <v>50</v>
      </c>
      <c r="I399" t="s">
        <v>56</v>
      </c>
      <c r="K399" t="s">
        <v>58</v>
      </c>
      <c r="U399" s="5">
        <f t="shared" si="138"/>
        <v>3</v>
      </c>
      <c r="V399" s="5">
        <f t="shared" si="139"/>
        <v>1</v>
      </c>
      <c r="W399" s="16"/>
      <c r="X399" s="5">
        <f t="shared" si="140"/>
        <v>1</v>
      </c>
      <c r="Y399" s="5">
        <f t="shared" si="141"/>
        <v>0</v>
      </c>
      <c r="Z399" s="5">
        <f t="shared" si="142"/>
        <v>0</v>
      </c>
      <c r="AA399" s="5">
        <f t="shared" si="143"/>
        <v>0</v>
      </c>
      <c r="AB399" s="5">
        <f t="shared" si="144"/>
        <v>0</v>
      </c>
      <c r="AC399" s="5">
        <f t="shared" si="145"/>
        <v>0</v>
      </c>
      <c r="AD399" s="5">
        <f t="shared" si="146"/>
        <v>0</v>
      </c>
      <c r="AE399" s="5">
        <f t="shared" si="147"/>
        <v>1</v>
      </c>
      <c r="AF399" s="5">
        <f t="shared" si="148"/>
        <v>0</v>
      </c>
      <c r="AG399" s="5">
        <f t="shared" si="149"/>
        <v>1</v>
      </c>
      <c r="AH399" s="5">
        <f t="shared" si="150"/>
        <v>0</v>
      </c>
      <c r="AI399" s="5">
        <f t="shared" si="151"/>
        <v>0</v>
      </c>
      <c r="AJ399" s="5">
        <f t="shared" si="152"/>
        <v>0</v>
      </c>
      <c r="AK399" s="5">
        <f t="shared" si="153"/>
        <v>0</v>
      </c>
      <c r="AL399" s="5">
        <f t="shared" si="154"/>
        <v>0</v>
      </c>
      <c r="AM399" s="5">
        <f t="shared" si="155"/>
        <v>0</v>
      </c>
      <c r="AN399" s="5">
        <f t="shared" si="156"/>
        <v>0</v>
      </c>
      <c r="AO399" s="5">
        <f t="shared" si="157"/>
        <v>0</v>
      </c>
      <c r="AR399" s="5">
        <f t="shared" si="158"/>
        <v>3</v>
      </c>
      <c r="AS399" s="5">
        <f t="shared" si="159"/>
        <v>3</v>
      </c>
      <c r="AT399" s="5" t="str">
        <f t="shared" si="160"/>
        <v>Correct</v>
      </c>
      <c r="AU399" s="53" t="s">
        <v>94</v>
      </c>
      <c r="AV399" s="53">
        <v>80</v>
      </c>
      <c r="AW399" s="53" t="s">
        <v>95</v>
      </c>
      <c r="AX399" s="53" t="s">
        <v>127</v>
      </c>
      <c r="AY399" s="53" t="s">
        <v>107</v>
      </c>
      <c r="AZ399" s="53"/>
      <c r="BA399" s="53" t="s">
        <v>80</v>
      </c>
      <c r="BB399" s="53" t="s">
        <v>126</v>
      </c>
      <c r="BC399" s="53" t="s">
        <v>103</v>
      </c>
      <c r="BD399" s="53" t="s">
        <v>104</v>
      </c>
      <c r="BE399" s="53" t="s">
        <v>102</v>
      </c>
      <c r="BF399" s="53"/>
      <c r="BG399" s="53" t="s">
        <v>102</v>
      </c>
      <c r="BH399" s="55"/>
    </row>
    <row r="400" spans="1:60" x14ac:dyDescent="0.25">
      <c r="A400" s="1">
        <v>399</v>
      </c>
      <c r="E400" t="s">
        <v>20</v>
      </c>
      <c r="N400" t="s">
        <v>26</v>
      </c>
      <c r="S400" t="s">
        <v>64</v>
      </c>
      <c r="U400" s="5">
        <f t="shared" si="138"/>
        <v>3</v>
      </c>
      <c r="V400" s="5">
        <f t="shared" si="139"/>
        <v>1</v>
      </c>
      <c r="W400" s="16"/>
      <c r="X400" s="5">
        <f t="shared" si="140"/>
        <v>0</v>
      </c>
      <c r="Y400" s="5">
        <f t="shared" si="141"/>
        <v>0</v>
      </c>
      <c r="Z400" s="5">
        <f t="shared" si="142"/>
        <v>0</v>
      </c>
      <c r="AA400" s="5">
        <f t="shared" si="143"/>
        <v>1</v>
      </c>
      <c r="AB400" s="5">
        <f t="shared" si="144"/>
        <v>0</v>
      </c>
      <c r="AC400" s="5">
        <f t="shared" si="145"/>
        <v>0</v>
      </c>
      <c r="AD400" s="5">
        <f t="shared" si="146"/>
        <v>0</v>
      </c>
      <c r="AE400" s="5">
        <f t="shared" si="147"/>
        <v>0</v>
      </c>
      <c r="AF400" s="5">
        <f t="shared" si="148"/>
        <v>0</v>
      </c>
      <c r="AG400" s="5">
        <f t="shared" si="149"/>
        <v>0</v>
      </c>
      <c r="AH400" s="5">
        <f t="shared" si="150"/>
        <v>0</v>
      </c>
      <c r="AI400" s="5">
        <f t="shared" si="151"/>
        <v>0</v>
      </c>
      <c r="AJ400" s="5">
        <f t="shared" si="152"/>
        <v>1</v>
      </c>
      <c r="AK400" s="5">
        <f t="shared" si="153"/>
        <v>0</v>
      </c>
      <c r="AL400" s="5">
        <f t="shared" si="154"/>
        <v>0</v>
      </c>
      <c r="AM400" s="5">
        <f t="shared" si="155"/>
        <v>0</v>
      </c>
      <c r="AN400" s="5">
        <f t="shared" si="156"/>
        <v>0</v>
      </c>
      <c r="AO400" s="5">
        <f t="shared" si="157"/>
        <v>1</v>
      </c>
      <c r="AR400" s="5">
        <f t="shared" si="158"/>
        <v>3</v>
      </c>
      <c r="AS400" s="5">
        <f t="shared" si="159"/>
        <v>3</v>
      </c>
      <c r="AT400" s="5" t="str">
        <f t="shared" si="160"/>
        <v>Correct</v>
      </c>
      <c r="AU400" s="5" t="s">
        <v>94</v>
      </c>
      <c r="AV400" s="5">
        <v>54</v>
      </c>
      <c r="AW400" s="5" t="s">
        <v>121</v>
      </c>
      <c r="AX400" s="5" t="s">
        <v>168</v>
      </c>
      <c r="AY400" s="5" t="s">
        <v>97</v>
      </c>
      <c r="AZ400" s="5" t="s">
        <v>98</v>
      </c>
      <c r="BA400" s="5" t="s">
        <v>80</v>
      </c>
      <c r="BB400" s="5" t="s">
        <v>126</v>
      </c>
      <c r="BC400" s="5" t="s">
        <v>153</v>
      </c>
      <c r="BD400" s="5" t="s">
        <v>101</v>
      </c>
      <c r="BE400" s="5" t="s">
        <v>102</v>
      </c>
      <c r="BF400" s="5" t="s">
        <v>92</v>
      </c>
      <c r="BG400" s="5" t="s">
        <v>102</v>
      </c>
      <c r="BH400" s="54"/>
    </row>
    <row r="401" spans="1:60" x14ac:dyDescent="0.25">
      <c r="A401" s="1">
        <v>400</v>
      </c>
      <c r="E401" t="s">
        <v>20</v>
      </c>
      <c r="H401" t="s">
        <v>55</v>
      </c>
      <c r="N401" t="s">
        <v>26</v>
      </c>
      <c r="U401" s="5">
        <f t="shared" si="138"/>
        <v>3</v>
      </c>
      <c r="V401" s="5">
        <f t="shared" si="139"/>
        <v>1</v>
      </c>
      <c r="W401" s="16"/>
      <c r="X401" s="5">
        <f t="shared" si="140"/>
        <v>0</v>
      </c>
      <c r="Y401" s="5">
        <f t="shared" si="141"/>
        <v>0</v>
      </c>
      <c r="Z401" s="5">
        <f t="shared" si="142"/>
        <v>0</v>
      </c>
      <c r="AA401" s="5">
        <f t="shared" si="143"/>
        <v>1</v>
      </c>
      <c r="AB401" s="5">
        <f t="shared" si="144"/>
        <v>0</v>
      </c>
      <c r="AC401" s="5">
        <f t="shared" si="145"/>
        <v>0</v>
      </c>
      <c r="AD401" s="5">
        <f t="shared" si="146"/>
        <v>1</v>
      </c>
      <c r="AE401" s="5">
        <f t="shared" si="147"/>
        <v>0</v>
      </c>
      <c r="AF401" s="5">
        <f t="shared" si="148"/>
        <v>0</v>
      </c>
      <c r="AG401" s="5">
        <f t="shared" si="149"/>
        <v>0</v>
      </c>
      <c r="AH401" s="5">
        <f t="shared" si="150"/>
        <v>0</v>
      </c>
      <c r="AI401" s="5">
        <f t="shared" si="151"/>
        <v>0</v>
      </c>
      <c r="AJ401" s="5">
        <f t="shared" si="152"/>
        <v>1</v>
      </c>
      <c r="AK401" s="5">
        <f t="shared" si="153"/>
        <v>0</v>
      </c>
      <c r="AL401" s="5">
        <f t="shared" si="154"/>
        <v>0</v>
      </c>
      <c r="AM401" s="5">
        <f t="shared" si="155"/>
        <v>0</v>
      </c>
      <c r="AN401" s="5">
        <f t="shared" si="156"/>
        <v>0</v>
      </c>
      <c r="AO401" s="5">
        <f t="shared" si="157"/>
        <v>0</v>
      </c>
      <c r="AR401" s="5">
        <f t="shared" si="158"/>
        <v>3</v>
      </c>
      <c r="AS401" s="5">
        <f t="shared" si="159"/>
        <v>3</v>
      </c>
      <c r="AT401" s="5" t="str">
        <f t="shared" si="160"/>
        <v>Correct</v>
      </c>
      <c r="AU401" s="53" t="s">
        <v>105</v>
      </c>
      <c r="AV401" s="53">
        <v>22</v>
      </c>
      <c r="AW401" s="53" t="s">
        <v>115</v>
      </c>
      <c r="AX401" s="53" t="s">
        <v>338</v>
      </c>
      <c r="AY401" s="53" t="s">
        <v>134</v>
      </c>
      <c r="AZ401" s="53" t="s">
        <v>102</v>
      </c>
      <c r="BA401" s="53" t="s">
        <v>80</v>
      </c>
      <c r="BB401" s="53" t="s">
        <v>114</v>
      </c>
      <c r="BC401" s="53" t="s">
        <v>120</v>
      </c>
      <c r="BD401" s="53" t="s">
        <v>101</v>
      </c>
      <c r="BE401" s="53" t="s">
        <v>102</v>
      </c>
      <c r="BF401" s="53" t="s">
        <v>92</v>
      </c>
      <c r="BG401" s="53" t="s">
        <v>102</v>
      </c>
      <c r="BH401" s="55"/>
    </row>
    <row r="402" spans="1:60" x14ac:dyDescent="0.25">
      <c r="A402" s="1">
        <v>401</v>
      </c>
      <c r="B402" t="s">
        <v>50</v>
      </c>
      <c r="H402" t="s">
        <v>55</v>
      </c>
      <c r="N402" t="s">
        <v>26</v>
      </c>
      <c r="U402" s="5">
        <f t="shared" si="138"/>
        <v>3</v>
      </c>
      <c r="V402" s="5">
        <f t="shared" si="139"/>
        <v>1</v>
      </c>
      <c r="W402" s="16"/>
      <c r="X402" s="5">
        <f t="shared" si="140"/>
        <v>1</v>
      </c>
      <c r="Y402" s="5">
        <f t="shared" si="141"/>
        <v>0</v>
      </c>
      <c r="Z402" s="5">
        <f t="shared" si="142"/>
        <v>0</v>
      </c>
      <c r="AA402" s="5">
        <f t="shared" si="143"/>
        <v>0</v>
      </c>
      <c r="AB402" s="5">
        <f t="shared" si="144"/>
        <v>0</v>
      </c>
      <c r="AC402" s="5">
        <f t="shared" si="145"/>
        <v>0</v>
      </c>
      <c r="AD402" s="5">
        <f t="shared" si="146"/>
        <v>1</v>
      </c>
      <c r="AE402" s="5">
        <f t="shared" si="147"/>
        <v>0</v>
      </c>
      <c r="AF402" s="5">
        <f t="shared" si="148"/>
        <v>0</v>
      </c>
      <c r="AG402" s="5">
        <f t="shared" si="149"/>
        <v>0</v>
      </c>
      <c r="AH402" s="5">
        <f t="shared" si="150"/>
        <v>0</v>
      </c>
      <c r="AI402" s="5">
        <f t="shared" si="151"/>
        <v>0</v>
      </c>
      <c r="AJ402" s="5">
        <f t="shared" si="152"/>
        <v>1</v>
      </c>
      <c r="AK402" s="5">
        <f t="shared" si="153"/>
        <v>0</v>
      </c>
      <c r="AL402" s="5">
        <f t="shared" si="154"/>
        <v>0</v>
      </c>
      <c r="AM402" s="5">
        <f t="shared" si="155"/>
        <v>0</v>
      </c>
      <c r="AN402" s="5">
        <f t="shared" si="156"/>
        <v>0</v>
      </c>
      <c r="AO402" s="5">
        <f t="shared" si="157"/>
        <v>0</v>
      </c>
      <c r="AR402" s="5">
        <f t="shared" si="158"/>
        <v>3</v>
      </c>
      <c r="AS402" s="5">
        <f t="shared" si="159"/>
        <v>3</v>
      </c>
      <c r="AT402" s="5" t="str">
        <f t="shared" si="160"/>
        <v>Correct</v>
      </c>
      <c r="AU402" s="5" t="s">
        <v>105</v>
      </c>
      <c r="AV402" s="5">
        <v>70</v>
      </c>
      <c r="AW402" s="5" t="s">
        <v>95</v>
      </c>
      <c r="AX402" s="5" t="s">
        <v>186</v>
      </c>
      <c r="AY402" s="5" t="s">
        <v>107</v>
      </c>
      <c r="AZ402" s="5" t="s">
        <v>98</v>
      </c>
      <c r="BA402" s="5" t="s">
        <v>80</v>
      </c>
      <c r="BB402" s="5" t="s">
        <v>126</v>
      </c>
      <c r="BC402" s="5" t="s">
        <v>153</v>
      </c>
      <c r="BD402" s="5" t="s">
        <v>104</v>
      </c>
      <c r="BE402" s="5" t="s">
        <v>102</v>
      </c>
      <c r="BF402" s="5" t="s">
        <v>373</v>
      </c>
      <c r="BG402" s="5" t="s">
        <v>102</v>
      </c>
      <c r="BH402" s="54"/>
    </row>
    <row r="403" spans="1:60" x14ac:dyDescent="0.25">
      <c r="A403" s="1">
        <v>402</v>
      </c>
      <c r="B403" t="s">
        <v>50</v>
      </c>
      <c r="C403" t="s">
        <v>51</v>
      </c>
      <c r="E403" t="s">
        <v>20</v>
      </c>
      <c r="F403" t="s">
        <v>53</v>
      </c>
      <c r="G403" t="s">
        <v>54</v>
      </c>
      <c r="H403" t="s">
        <v>55</v>
      </c>
      <c r="L403" t="s">
        <v>59</v>
      </c>
      <c r="N403" t="s">
        <v>26</v>
      </c>
      <c r="R403" t="s">
        <v>63</v>
      </c>
      <c r="U403" s="5">
        <f t="shared" si="138"/>
        <v>9</v>
      </c>
      <c r="V403" s="5">
        <f t="shared" si="139"/>
        <v>0.33333333333333331</v>
      </c>
      <c r="W403" s="16"/>
      <c r="X403" s="5">
        <f t="shared" si="140"/>
        <v>0.33333333333333331</v>
      </c>
      <c r="Y403" s="5">
        <f t="shared" si="141"/>
        <v>0.33333333333333331</v>
      </c>
      <c r="Z403" s="5">
        <f t="shared" si="142"/>
        <v>0</v>
      </c>
      <c r="AA403" s="5">
        <f t="shared" si="143"/>
        <v>0.33333333333333331</v>
      </c>
      <c r="AB403" s="5">
        <f t="shared" si="144"/>
        <v>0.33333333333333331</v>
      </c>
      <c r="AC403" s="5">
        <f t="shared" si="145"/>
        <v>0.33333333333333331</v>
      </c>
      <c r="AD403" s="5">
        <f t="shared" si="146"/>
        <v>0.33333333333333331</v>
      </c>
      <c r="AE403" s="5">
        <f t="shared" si="147"/>
        <v>0</v>
      </c>
      <c r="AF403" s="5">
        <f t="shared" si="148"/>
        <v>0</v>
      </c>
      <c r="AG403" s="5">
        <f t="shared" si="149"/>
        <v>0</v>
      </c>
      <c r="AH403" s="5">
        <f t="shared" si="150"/>
        <v>0.33333333333333331</v>
      </c>
      <c r="AI403" s="5">
        <f t="shared" si="151"/>
        <v>0</v>
      </c>
      <c r="AJ403" s="5">
        <f t="shared" si="152"/>
        <v>0.33333333333333331</v>
      </c>
      <c r="AK403" s="5">
        <f t="shared" si="153"/>
        <v>0</v>
      </c>
      <c r="AL403" s="5">
        <f t="shared" si="154"/>
        <v>0</v>
      </c>
      <c r="AM403" s="5">
        <f t="shared" si="155"/>
        <v>0</v>
      </c>
      <c r="AN403" s="5">
        <f t="shared" si="156"/>
        <v>0.33333333333333331</v>
      </c>
      <c r="AO403" s="5">
        <f t="shared" si="157"/>
        <v>0</v>
      </c>
      <c r="AR403" s="5">
        <f t="shared" si="158"/>
        <v>3</v>
      </c>
      <c r="AS403" s="5">
        <f t="shared" si="159"/>
        <v>9</v>
      </c>
      <c r="AT403" s="5" t="str">
        <f t="shared" si="160"/>
        <v>Correct</v>
      </c>
      <c r="AU403" s="53" t="s">
        <v>94</v>
      </c>
      <c r="AV403" s="53">
        <v>88</v>
      </c>
      <c r="AW403" s="53" t="s">
        <v>95</v>
      </c>
      <c r="AX403" s="53" t="s">
        <v>204</v>
      </c>
      <c r="AY403" s="53" t="s">
        <v>107</v>
      </c>
      <c r="AZ403" s="53"/>
      <c r="BA403" s="53" t="s">
        <v>80</v>
      </c>
      <c r="BB403" s="53" t="s">
        <v>114</v>
      </c>
      <c r="BC403" s="53" t="s">
        <v>100</v>
      </c>
      <c r="BD403" s="53" t="s">
        <v>104</v>
      </c>
      <c r="BE403" s="53" t="s">
        <v>102</v>
      </c>
      <c r="BF403" s="53"/>
      <c r="BG403" s="53" t="s">
        <v>102</v>
      </c>
      <c r="BH403" s="55"/>
    </row>
    <row r="404" spans="1:60" x14ac:dyDescent="0.25">
      <c r="A404" s="1">
        <v>403</v>
      </c>
      <c r="E404" t="s">
        <v>20</v>
      </c>
      <c r="R404" t="s">
        <v>63</v>
      </c>
      <c r="U404" s="5">
        <f t="shared" si="138"/>
        <v>2</v>
      </c>
      <c r="V404" s="5">
        <f t="shared" si="139"/>
        <v>1.5</v>
      </c>
      <c r="W404" s="16"/>
      <c r="X404" s="5">
        <f t="shared" si="140"/>
        <v>0</v>
      </c>
      <c r="Y404" s="5">
        <f t="shared" si="141"/>
        <v>0</v>
      </c>
      <c r="Z404" s="5">
        <f t="shared" si="142"/>
        <v>0</v>
      </c>
      <c r="AA404" s="5">
        <f t="shared" si="143"/>
        <v>1</v>
      </c>
      <c r="AB404" s="5">
        <f t="shared" si="144"/>
        <v>0</v>
      </c>
      <c r="AC404" s="5">
        <f t="shared" si="145"/>
        <v>0</v>
      </c>
      <c r="AD404" s="5">
        <f t="shared" si="146"/>
        <v>0</v>
      </c>
      <c r="AE404" s="5">
        <f t="shared" si="147"/>
        <v>0</v>
      </c>
      <c r="AF404" s="5">
        <f t="shared" si="148"/>
        <v>0</v>
      </c>
      <c r="AG404" s="5">
        <f t="shared" si="149"/>
        <v>0</v>
      </c>
      <c r="AH404" s="5">
        <f t="shared" si="150"/>
        <v>0</v>
      </c>
      <c r="AI404" s="5">
        <f t="shared" si="151"/>
        <v>0</v>
      </c>
      <c r="AJ404" s="5">
        <f t="shared" si="152"/>
        <v>0</v>
      </c>
      <c r="AK404" s="5">
        <f t="shared" si="153"/>
        <v>0</v>
      </c>
      <c r="AL404" s="5">
        <f t="shared" si="154"/>
        <v>0</v>
      </c>
      <c r="AM404" s="5">
        <f t="shared" si="155"/>
        <v>0</v>
      </c>
      <c r="AN404" s="5">
        <f t="shared" si="156"/>
        <v>1</v>
      </c>
      <c r="AO404" s="5">
        <f t="shared" si="157"/>
        <v>0</v>
      </c>
      <c r="AR404" s="5">
        <f t="shared" si="158"/>
        <v>2</v>
      </c>
      <c r="AS404" s="5">
        <f t="shared" si="159"/>
        <v>2</v>
      </c>
      <c r="AT404" s="5" t="str">
        <f t="shared" si="160"/>
        <v>Correct</v>
      </c>
      <c r="AU404" s="5" t="s">
        <v>105</v>
      </c>
      <c r="AV404" s="5">
        <v>29</v>
      </c>
      <c r="AW404" s="5" t="s">
        <v>121</v>
      </c>
      <c r="AX404" s="5" t="s">
        <v>122</v>
      </c>
      <c r="AY404" s="5" t="s">
        <v>107</v>
      </c>
      <c r="AZ404" s="5" t="s">
        <v>98</v>
      </c>
      <c r="BA404" s="5" t="s">
        <v>80</v>
      </c>
      <c r="BB404" s="5" t="s">
        <v>108</v>
      </c>
      <c r="BC404" s="5" t="s">
        <v>120</v>
      </c>
      <c r="BD404" s="5" t="s">
        <v>101</v>
      </c>
      <c r="BE404" s="5" t="s">
        <v>102</v>
      </c>
      <c r="BF404" s="5" t="s">
        <v>92</v>
      </c>
      <c r="BG404" s="5" t="s">
        <v>102</v>
      </c>
      <c r="BH404" s="54"/>
    </row>
    <row r="405" spans="1:60" x14ac:dyDescent="0.25">
      <c r="A405" s="1">
        <v>404</v>
      </c>
      <c r="E405" t="s">
        <v>20</v>
      </c>
      <c r="H405" t="s">
        <v>55</v>
      </c>
      <c r="N405" t="s">
        <v>26</v>
      </c>
      <c r="Q405" t="s">
        <v>62</v>
      </c>
      <c r="U405" s="5">
        <f t="shared" si="138"/>
        <v>4</v>
      </c>
      <c r="V405" s="5">
        <f t="shared" si="139"/>
        <v>0.75</v>
      </c>
      <c r="W405" s="16"/>
      <c r="X405" s="5">
        <f t="shared" si="140"/>
        <v>0</v>
      </c>
      <c r="Y405" s="5">
        <f t="shared" si="141"/>
        <v>0</v>
      </c>
      <c r="Z405" s="5">
        <f t="shared" si="142"/>
        <v>0</v>
      </c>
      <c r="AA405" s="5">
        <f t="shared" si="143"/>
        <v>0.75</v>
      </c>
      <c r="AB405" s="5">
        <f t="shared" si="144"/>
        <v>0</v>
      </c>
      <c r="AC405" s="5">
        <f t="shared" si="145"/>
        <v>0</v>
      </c>
      <c r="AD405" s="5">
        <f t="shared" si="146"/>
        <v>0.75</v>
      </c>
      <c r="AE405" s="5">
        <f t="shared" si="147"/>
        <v>0</v>
      </c>
      <c r="AF405" s="5">
        <f t="shared" si="148"/>
        <v>0</v>
      </c>
      <c r="AG405" s="5">
        <f t="shared" si="149"/>
        <v>0</v>
      </c>
      <c r="AH405" s="5">
        <f t="shared" si="150"/>
        <v>0</v>
      </c>
      <c r="AI405" s="5">
        <f t="shared" si="151"/>
        <v>0</v>
      </c>
      <c r="AJ405" s="5">
        <f t="shared" si="152"/>
        <v>0.75</v>
      </c>
      <c r="AK405" s="5">
        <f t="shared" si="153"/>
        <v>0</v>
      </c>
      <c r="AL405" s="5">
        <f t="shared" si="154"/>
        <v>0</v>
      </c>
      <c r="AM405" s="5">
        <f t="shared" si="155"/>
        <v>0.75</v>
      </c>
      <c r="AN405" s="5">
        <f t="shared" si="156"/>
        <v>0</v>
      </c>
      <c r="AO405" s="5">
        <f t="shared" si="157"/>
        <v>0</v>
      </c>
      <c r="AR405" s="5">
        <f t="shared" si="158"/>
        <v>3</v>
      </c>
      <c r="AS405" s="5">
        <f t="shared" si="159"/>
        <v>4</v>
      </c>
      <c r="AT405" s="5" t="str">
        <f t="shared" si="160"/>
        <v>Correct</v>
      </c>
      <c r="AU405" s="53" t="s">
        <v>94</v>
      </c>
      <c r="AV405" s="53">
        <v>75</v>
      </c>
      <c r="AW405" s="53" t="s">
        <v>95</v>
      </c>
      <c r="AX405" s="53" t="s">
        <v>118</v>
      </c>
      <c r="AY405" s="53" t="s">
        <v>107</v>
      </c>
      <c r="AZ405" s="53" t="s">
        <v>98</v>
      </c>
      <c r="BA405" s="53" t="s">
        <v>80</v>
      </c>
      <c r="BB405" s="53" t="s">
        <v>114</v>
      </c>
      <c r="BC405" s="53" t="s">
        <v>100</v>
      </c>
      <c r="BD405" s="53" t="s">
        <v>104</v>
      </c>
      <c r="BE405" s="53" t="s">
        <v>102</v>
      </c>
      <c r="BF405" s="53"/>
      <c r="BG405" s="53" t="s">
        <v>98</v>
      </c>
      <c r="BH405" s="55"/>
    </row>
    <row r="406" spans="1:60" x14ac:dyDescent="0.25">
      <c r="A406" s="1">
        <v>405</v>
      </c>
      <c r="E406" t="s">
        <v>20</v>
      </c>
      <c r="H406" t="s">
        <v>55</v>
      </c>
      <c r="N406" t="s">
        <v>26</v>
      </c>
      <c r="U406" s="5">
        <f t="shared" si="138"/>
        <v>3</v>
      </c>
      <c r="V406" s="5">
        <f t="shared" si="139"/>
        <v>1</v>
      </c>
      <c r="W406" s="16"/>
      <c r="X406" s="5">
        <f t="shared" si="140"/>
        <v>0</v>
      </c>
      <c r="Y406" s="5">
        <f t="shared" si="141"/>
        <v>0</v>
      </c>
      <c r="Z406" s="5">
        <f t="shared" si="142"/>
        <v>0</v>
      </c>
      <c r="AA406" s="5">
        <f t="shared" si="143"/>
        <v>1</v>
      </c>
      <c r="AB406" s="5">
        <f t="shared" si="144"/>
        <v>0</v>
      </c>
      <c r="AC406" s="5">
        <f t="shared" si="145"/>
        <v>0</v>
      </c>
      <c r="AD406" s="5">
        <f t="shared" si="146"/>
        <v>1</v>
      </c>
      <c r="AE406" s="5">
        <f t="shared" si="147"/>
        <v>0</v>
      </c>
      <c r="AF406" s="5">
        <f t="shared" si="148"/>
        <v>0</v>
      </c>
      <c r="AG406" s="5">
        <f t="shared" si="149"/>
        <v>0</v>
      </c>
      <c r="AH406" s="5">
        <f t="shared" si="150"/>
        <v>0</v>
      </c>
      <c r="AI406" s="5">
        <f t="shared" si="151"/>
        <v>0</v>
      </c>
      <c r="AJ406" s="5">
        <f t="shared" si="152"/>
        <v>1</v>
      </c>
      <c r="AK406" s="5">
        <f t="shared" si="153"/>
        <v>0</v>
      </c>
      <c r="AL406" s="5">
        <f t="shared" si="154"/>
        <v>0</v>
      </c>
      <c r="AM406" s="5">
        <f t="shared" si="155"/>
        <v>0</v>
      </c>
      <c r="AN406" s="5">
        <f t="shared" si="156"/>
        <v>0</v>
      </c>
      <c r="AO406" s="5">
        <f t="shared" si="157"/>
        <v>0</v>
      </c>
      <c r="AR406" s="5">
        <f t="shared" si="158"/>
        <v>3</v>
      </c>
      <c r="AS406" s="5">
        <f t="shared" si="159"/>
        <v>3</v>
      </c>
      <c r="AT406" s="5" t="str">
        <f t="shared" si="160"/>
        <v>Correct</v>
      </c>
      <c r="AU406" s="5" t="s">
        <v>94</v>
      </c>
      <c r="AV406" s="5">
        <v>55</v>
      </c>
      <c r="AW406" s="5" t="s">
        <v>95</v>
      </c>
      <c r="AX406" s="5" t="s">
        <v>226</v>
      </c>
      <c r="AY406" s="5" t="s">
        <v>97</v>
      </c>
      <c r="AZ406" s="5" t="s">
        <v>98</v>
      </c>
      <c r="BA406" s="5" t="s">
        <v>80</v>
      </c>
      <c r="BB406" s="5" t="s">
        <v>114</v>
      </c>
      <c r="BC406" s="5" t="s">
        <v>100</v>
      </c>
      <c r="BD406" s="5" t="s">
        <v>101</v>
      </c>
      <c r="BE406" s="5" t="s">
        <v>102</v>
      </c>
      <c r="BF406" s="5" t="s">
        <v>92</v>
      </c>
      <c r="BG406" s="5" t="s">
        <v>102</v>
      </c>
      <c r="BH406" s="54"/>
    </row>
    <row r="407" spans="1:60" x14ac:dyDescent="0.25">
      <c r="A407" s="1">
        <v>406</v>
      </c>
      <c r="E407" t="s">
        <v>20</v>
      </c>
      <c r="J407" t="s">
        <v>57</v>
      </c>
      <c r="R407" t="s">
        <v>63</v>
      </c>
      <c r="U407" s="5">
        <f t="shared" si="138"/>
        <v>3</v>
      </c>
      <c r="V407" s="5">
        <f t="shared" si="139"/>
        <v>1</v>
      </c>
      <c r="W407" s="16"/>
      <c r="X407" s="5">
        <f t="shared" si="140"/>
        <v>0</v>
      </c>
      <c r="Y407" s="5">
        <f t="shared" si="141"/>
        <v>0</v>
      </c>
      <c r="Z407" s="5">
        <f t="shared" si="142"/>
        <v>0</v>
      </c>
      <c r="AA407" s="5">
        <f t="shared" si="143"/>
        <v>1</v>
      </c>
      <c r="AB407" s="5">
        <f t="shared" si="144"/>
        <v>0</v>
      </c>
      <c r="AC407" s="5">
        <f t="shared" si="145"/>
        <v>0</v>
      </c>
      <c r="AD407" s="5">
        <f t="shared" si="146"/>
        <v>0</v>
      </c>
      <c r="AE407" s="5">
        <f t="shared" si="147"/>
        <v>0</v>
      </c>
      <c r="AF407" s="5">
        <f t="shared" si="148"/>
        <v>1</v>
      </c>
      <c r="AG407" s="5">
        <f t="shared" si="149"/>
        <v>0</v>
      </c>
      <c r="AH407" s="5">
        <f t="shared" si="150"/>
        <v>0</v>
      </c>
      <c r="AI407" s="5">
        <f t="shared" si="151"/>
        <v>0</v>
      </c>
      <c r="AJ407" s="5">
        <f t="shared" si="152"/>
        <v>0</v>
      </c>
      <c r="AK407" s="5">
        <f t="shared" si="153"/>
        <v>0</v>
      </c>
      <c r="AL407" s="5">
        <f t="shared" si="154"/>
        <v>0</v>
      </c>
      <c r="AM407" s="5">
        <f t="shared" si="155"/>
        <v>0</v>
      </c>
      <c r="AN407" s="5">
        <f t="shared" si="156"/>
        <v>1</v>
      </c>
      <c r="AO407" s="5">
        <f t="shared" si="157"/>
        <v>0</v>
      </c>
      <c r="AR407" s="5">
        <f t="shared" si="158"/>
        <v>3</v>
      </c>
      <c r="AS407" s="5">
        <f t="shared" si="159"/>
        <v>3</v>
      </c>
      <c r="AT407" s="5" t="str">
        <f t="shared" si="160"/>
        <v>Correct</v>
      </c>
      <c r="AU407" s="53" t="s">
        <v>94</v>
      </c>
      <c r="AV407" s="53">
        <v>20</v>
      </c>
      <c r="AW407" s="53" t="s">
        <v>115</v>
      </c>
      <c r="AX407" s="53" t="s">
        <v>319</v>
      </c>
      <c r="AY407" s="53" t="s">
        <v>128</v>
      </c>
      <c r="AZ407" s="53" t="s">
        <v>98</v>
      </c>
      <c r="BA407" s="53" t="s">
        <v>80</v>
      </c>
      <c r="BB407" s="53" t="s">
        <v>112</v>
      </c>
      <c r="BC407" s="53" t="s">
        <v>120</v>
      </c>
      <c r="BD407" s="53" t="s">
        <v>136</v>
      </c>
      <c r="BE407" s="53" t="s">
        <v>98</v>
      </c>
      <c r="BF407" s="53" t="s">
        <v>93</v>
      </c>
      <c r="BG407" s="53" t="s">
        <v>102</v>
      </c>
      <c r="BH407" s="55"/>
    </row>
    <row r="408" spans="1:60" x14ac:dyDescent="0.25">
      <c r="A408" s="1">
        <v>407</v>
      </c>
      <c r="F408" t="s">
        <v>53</v>
      </c>
      <c r="U408" s="5">
        <f t="shared" si="138"/>
        <v>1</v>
      </c>
      <c r="V408" s="5">
        <f t="shared" si="139"/>
        <v>3</v>
      </c>
      <c r="W408" s="16"/>
      <c r="X408" s="5">
        <f t="shared" si="140"/>
        <v>0</v>
      </c>
      <c r="Y408" s="5">
        <f t="shared" si="141"/>
        <v>0</v>
      </c>
      <c r="Z408" s="5">
        <f t="shared" si="142"/>
        <v>0</v>
      </c>
      <c r="AA408" s="5">
        <f t="shared" si="143"/>
        <v>0</v>
      </c>
      <c r="AB408" s="5">
        <f t="shared" si="144"/>
        <v>1</v>
      </c>
      <c r="AC408" s="5">
        <f t="shared" si="145"/>
        <v>0</v>
      </c>
      <c r="AD408" s="5">
        <f t="shared" si="146"/>
        <v>0</v>
      </c>
      <c r="AE408" s="5">
        <f t="shared" si="147"/>
        <v>0</v>
      </c>
      <c r="AF408" s="5">
        <f t="shared" si="148"/>
        <v>0</v>
      </c>
      <c r="AG408" s="5">
        <f t="shared" si="149"/>
        <v>0</v>
      </c>
      <c r="AH408" s="5">
        <f t="shared" si="150"/>
        <v>0</v>
      </c>
      <c r="AI408" s="5">
        <f t="shared" si="151"/>
        <v>0</v>
      </c>
      <c r="AJ408" s="5">
        <f t="shared" si="152"/>
        <v>0</v>
      </c>
      <c r="AK408" s="5">
        <f t="shared" si="153"/>
        <v>0</v>
      </c>
      <c r="AL408" s="5">
        <f t="shared" si="154"/>
        <v>0</v>
      </c>
      <c r="AM408" s="5">
        <f t="shared" si="155"/>
        <v>0</v>
      </c>
      <c r="AN408" s="5">
        <f t="shared" si="156"/>
        <v>0</v>
      </c>
      <c r="AO408" s="5">
        <f t="shared" si="157"/>
        <v>0</v>
      </c>
      <c r="AR408" s="5">
        <f t="shared" si="158"/>
        <v>1</v>
      </c>
      <c r="AS408" s="5">
        <f t="shared" si="159"/>
        <v>1</v>
      </c>
      <c r="AT408" s="5" t="str">
        <f t="shared" si="160"/>
        <v>Correct</v>
      </c>
      <c r="AU408" s="5" t="s">
        <v>94</v>
      </c>
      <c r="AV408" s="5">
        <v>77</v>
      </c>
      <c r="AW408" s="5" t="s">
        <v>95</v>
      </c>
      <c r="AX408" s="5" t="s">
        <v>206</v>
      </c>
      <c r="AY408" s="5" t="s">
        <v>107</v>
      </c>
      <c r="AZ408" s="5" t="s">
        <v>98</v>
      </c>
      <c r="BA408" s="5" t="s">
        <v>80</v>
      </c>
      <c r="BB408" s="5" t="s">
        <v>126</v>
      </c>
      <c r="BC408" s="5" t="s">
        <v>100</v>
      </c>
      <c r="BD408" s="5" t="s">
        <v>104</v>
      </c>
      <c r="BE408" s="5" t="s">
        <v>102</v>
      </c>
      <c r="BF408" s="5"/>
      <c r="BG408" s="5" t="s">
        <v>98</v>
      </c>
      <c r="BH408" s="54"/>
    </row>
    <row r="409" spans="1:60" x14ac:dyDescent="0.25">
      <c r="A409" s="1">
        <v>408</v>
      </c>
      <c r="U409" s="5">
        <f t="shared" si="138"/>
        <v>0</v>
      </c>
      <c r="V409" s="5" t="e">
        <f t="shared" si="139"/>
        <v>#DIV/0!</v>
      </c>
      <c r="W409" s="16"/>
      <c r="X409" s="5">
        <f t="shared" si="140"/>
        <v>0</v>
      </c>
      <c r="Y409" s="5">
        <f t="shared" si="141"/>
        <v>0</v>
      </c>
      <c r="Z409" s="5">
        <f t="shared" si="142"/>
        <v>0</v>
      </c>
      <c r="AA409" s="5">
        <f t="shared" si="143"/>
        <v>0</v>
      </c>
      <c r="AB409" s="5">
        <f t="shared" si="144"/>
        <v>0</v>
      </c>
      <c r="AC409" s="5">
        <f t="shared" si="145"/>
        <v>0</v>
      </c>
      <c r="AD409" s="5">
        <f t="shared" si="146"/>
        <v>0</v>
      </c>
      <c r="AE409" s="5">
        <f t="shared" si="147"/>
        <v>0</v>
      </c>
      <c r="AF409" s="5">
        <f t="shared" si="148"/>
        <v>0</v>
      </c>
      <c r="AG409" s="5">
        <f t="shared" si="149"/>
        <v>0</v>
      </c>
      <c r="AH409" s="5">
        <f t="shared" si="150"/>
        <v>0</v>
      </c>
      <c r="AI409" s="5">
        <f t="shared" si="151"/>
        <v>0</v>
      </c>
      <c r="AJ409" s="5">
        <f t="shared" si="152"/>
        <v>0</v>
      </c>
      <c r="AK409" s="5">
        <f t="shared" si="153"/>
        <v>0</v>
      </c>
      <c r="AL409" s="5">
        <f t="shared" si="154"/>
        <v>0</v>
      </c>
      <c r="AM409" s="5">
        <f t="shared" si="155"/>
        <v>0</v>
      </c>
      <c r="AN409" s="5">
        <f t="shared" si="156"/>
        <v>0</v>
      </c>
      <c r="AO409" s="5">
        <f t="shared" si="157"/>
        <v>0</v>
      </c>
      <c r="AR409" s="5">
        <f t="shared" si="158"/>
        <v>0</v>
      </c>
      <c r="AS409" s="5">
        <f t="shared" si="159"/>
        <v>0</v>
      </c>
      <c r="AT409" s="5" t="str">
        <f t="shared" si="160"/>
        <v>Correct</v>
      </c>
      <c r="AU409" s="53" t="s">
        <v>105</v>
      </c>
      <c r="AV409" s="53">
        <v>74</v>
      </c>
      <c r="AW409" s="53" t="s">
        <v>121</v>
      </c>
      <c r="AX409" s="53" t="s">
        <v>161</v>
      </c>
      <c r="AY409" s="53" t="s">
        <v>107</v>
      </c>
      <c r="AZ409" s="53" t="s">
        <v>98</v>
      </c>
      <c r="BA409" s="53" t="s">
        <v>80</v>
      </c>
      <c r="BB409" s="53"/>
      <c r="BC409" s="53" t="s">
        <v>120</v>
      </c>
      <c r="BD409" s="53" t="s">
        <v>104</v>
      </c>
      <c r="BE409" s="53" t="s">
        <v>102</v>
      </c>
      <c r="BF409" s="53"/>
      <c r="BG409" s="53" t="s">
        <v>102</v>
      </c>
      <c r="BH409" s="55"/>
    </row>
    <row r="410" spans="1:60" x14ac:dyDescent="0.25">
      <c r="A410" s="1">
        <v>409</v>
      </c>
      <c r="H410" t="s">
        <v>55</v>
      </c>
      <c r="N410" t="s">
        <v>26</v>
      </c>
      <c r="S410" t="s">
        <v>64</v>
      </c>
      <c r="U410" s="5">
        <f t="shared" si="138"/>
        <v>3</v>
      </c>
      <c r="V410" s="5">
        <f t="shared" si="139"/>
        <v>1</v>
      </c>
      <c r="W410" s="16"/>
      <c r="X410" s="5">
        <f t="shared" si="140"/>
        <v>0</v>
      </c>
      <c r="Y410" s="5">
        <f t="shared" si="141"/>
        <v>0</v>
      </c>
      <c r="Z410" s="5">
        <f t="shared" si="142"/>
        <v>0</v>
      </c>
      <c r="AA410" s="5">
        <f t="shared" si="143"/>
        <v>0</v>
      </c>
      <c r="AB410" s="5">
        <f t="shared" si="144"/>
        <v>0</v>
      </c>
      <c r="AC410" s="5">
        <f t="shared" si="145"/>
        <v>0</v>
      </c>
      <c r="AD410" s="5">
        <f t="shared" si="146"/>
        <v>1</v>
      </c>
      <c r="AE410" s="5">
        <f t="shared" si="147"/>
        <v>0</v>
      </c>
      <c r="AF410" s="5">
        <f t="shared" si="148"/>
        <v>0</v>
      </c>
      <c r="AG410" s="5">
        <f t="shared" si="149"/>
        <v>0</v>
      </c>
      <c r="AH410" s="5">
        <f t="shared" si="150"/>
        <v>0</v>
      </c>
      <c r="AI410" s="5">
        <f t="shared" si="151"/>
        <v>0</v>
      </c>
      <c r="AJ410" s="5">
        <f t="shared" si="152"/>
        <v>1</v>
      </c>
      <c r="AK410" s="5">
        <f t="shared" si="153"/>
        <v>0</v>
      </c>
      <c r="AL410" s="5">
        <f t="shared" si="154"/>
        <v>0</v>
      </c>
      <c r="AM410" s="5">
        <f t="shared" si="155"/>
        <v>0</v>
      </c>
      <c r="AN410" s="5">
        <f t="shared" si="156"/>
        <v>0</v>
      </c>
      <c r="AO410" s="5">
        <f t="shared" si="157"/>
        <v>1</v>
      </c>
      <c r="AR410" s="5">
        <f t="shared" si="158"/>
        <v>3</v>
      </c>
      <c r="AS410" s="5">
        <f t="shared" si="159"/>
        <v>3</v>
      </c>
      <c r="AT410" s="5" t="str">
        <f t="shared" si="160"/>
        <v>Correct</v>
      </c>
      <c r="AU410" s="5" t="s">
        <v>94</v>
      </c>
      <c r="AV410" s="5">
        <v>25</v>
      </c>
      <c r="AW410" s="5" t="s">
        <v>95</v>
      </c>
      <c r="AX410" s="5" t="s">
        <v>117</v>
      </c>
      <c r="AY410" s="5" t="s">
        <v>346</v>
      </c>
      <c r="AZ410" s="5" t="s">
        <v>102</v>
      </c>
      <c r="BA410" s="5" t="s">
        <v>355</v>
      </c>
      <c r="BB410" s="5"/>
      <c r="BC410" s="5" t="s">
        <v>120</v>
      </c>
      <c r="BD410" s="5" t="s">
        <v>101</v>
      </c>
      <c r="BE410" s="5" t="s">
        <v>102</v>
      </c>
      <c r="BF410" s="5" t="s">
        <v>90</v>
      </c>
      <c r="BG410" s="5" t="s">
        <v>102</v>
      </c>
      <c r="BH410" s="54"/>
    </row>
    <row r="411" spans="1:60" x14ac:dyDescent="0.25">
      <c r="A411" s="1">
        <v>410</v>
      </c>
      <c r="D411" t="s">
        <v>52</v>
      </c>
      <c r="G411" t="s">
        <v>54</v>
      </c>
      <c r="S411" t="s">
        <v>64</v>
      </c>
      <c r="U411" s="5">
        <f t="shared" si="138"/>
        <v>3</v>
      </c>
      <c r="V411" s="5">
        <f t="shared" si="139"/>
        <v>1</v>
      </c>
      <c r="W411" s="16"/>
      <c r="X411" s="5">
        <f t="shared" si="140"/>
        <v>0</v>
      </c>
      <c r="Y411" s="5">
        <f t="shared" si="141"/>
        <v>0</v>
      </c>
      <c r="Z411" s="5">
        <f t="shared" si="142"/>
        <v>1</v>
      </c>
      <c r="AA411" s="5">
        <f t="shared" si="143"/>
        <v>0</v>
      </c>
      <c r="AB411" s="5">
        <f t="shared" si="144"/>
        <v>0</v>
      </c>
      <c r="AC411" s="5">
        <f t="shared" si="145"/>
        <v>1</v>
      </c>
      <c r="AD411" s="5">
        <f t="shared" si="146"/>
        <v>0</v>
      </c>
      <c r="AE411" s="5">
        <f t="shared" si="147"/>
        <v>0</v>
      </c>
      <c r="AF411" s="5">
        <f t="shared" si="148"/>
        <v>0</v>
      </c>
      <c r="AG411" s="5">
        <f t="shared" si="149"/>
        <v>0</v>
      </c>
      <c r="AH411" s="5">
        <f t="shared" si="150"/>
        <v>0</v>
      </c>
      <c r="AI411" s="5">
        <f t="shared" si="151"/>
        <v>0</v>
      </c>
      <c r="AJ411" s="5">
        <f t="shared" si="152"/>
        <v>0</v>
      </c>
      <c r="AK411" s="5">
        <f t="shared" si="153"/>
        <v>0</v>
      </c>
      <c r="AL411" s="5">
        <f t="shared" si="154"/>
        <v>0</v>
      </c>
      <c r="AM411" s="5">
        <f t="shared" si="155"/>
        <v>0</v>
      </c>
      <c r="AN411" s="5">
        <f t="shared" si="156"/>
        <v>0</v>
      </c>
      <c r="AO411" s="5">
        <f t="shared" si="157"/>
        <v>1</v>
      </c>
      <c r="AR411" s="5">
        <f t="shared" si="158"/>
        <v>3</v>
      </c>
      <c r="AS411" s="5">
        <f t="shared" si="159"/>
        <v>3</v>
      </c>
      <c r="AT411" s="5" t="str">
        <f t="shared" si="160"/>
        <v>Correct</v>
      </c>
      <c r="AU411" s="53" t="s">
        <v>94</v>
      </c>
      <c r="AV411" s="53">
        <v>19</v>
      </c>
      <c r="AW411" s="53" t="s">
        <v>95</v>
      </c>
      <c r="AX411" s="53" t="s">
        <v>96</v>
      </c>
      <c r="AY411" s="53" t="s">
        <v>97</v>
      </c>
      <c r="AZ411" s="53" t="s">
        <v>98</v>
      </c>
      <c r="BA411" s="53" t="s">
        <v>80</v>
      </c>
      <c r="BB411" s="53" t="s">
        <v>109</v>
      </c>
      <c r="BC411" s="53" t="s">
        <v>120</v>
      </c>
      <c r="BD411" s="53" t="s">
        <v>136</v>
      </c>
      <c r="BE411" s="53" t="s">
        <v>102</v>
      </c>
      <c r="BF411" s="53" t="s">
        <v>90</v>
      </c>
      <c r="BG411" s="53" t="s">
        <v>102</v>
      </c>
      <c r="BH411" s="55"/>
    </row>
    <row r="412" spans="1:60" x14ac:dyDescent="0.25">
      <c r="A412" s="1">
        <v>411</v>
      </c>
      <c r="U412" s="5">
        <f t="shared" si="138"/>
        <v>0</v>
      </c>
      <c r="V412" s="5" t="e">
        <f t="shared" si="139"/>
        <v>#DIV/0!</v>
      </c>
      <c r="W412" s="16"/>
      <c r="X412" s="5">
        <f t="shared" si="140"/>
        <v>0</v>
      </c>
      <c r="Y412" s="5">
        <f t="shared" si="141"/>
        <v>0</v>
      </c>
      <c r="Z412" s="5">
        <f t="shared" si="142"/>
        <v>0</v>
      </c>
      <c r="AA412" s="5">
        <f t="shared" si="143"/>
        <v>0</v>
      </c>
      <c r="AB412" s="5">
        <f t="shared" si="144"/>
        <v>0</v>
      </c>
      <c r="AC412" s="5">
        <f t="shared" si="145"/>
        <v>0</v>
      </c>
      <c r="AD412" s="5">
        <f t="shared" si="146"/>
        <v>0</v>
      </c>
      <c r="AE412" s="5">
        <f t="shared" si="147"/>
        <v>0</v>
      </c>
      <c r="AF412" s="5">
        <f t="shared" si="148"/>
        <v>0</v>
      </c>
      <c r="AG412" s="5">
        <f t="shared" si="149"/>
        <v>0</v>
      </c>
      <c r="AH412" s="5">
        <f t="shared" si="150"/>
        <v>0</v>
      </c>
      <c r="AI412" s="5">
        <f t="shared" si="151"/>
        <v>0</v>
      </c>
      <c r="AJ412" s="5">
        <f t="shared" si="152"/>
        <v>0</v>
      </c>
      <c r="AK412" s="5">
        <f t="shared" si="153"/>
        <v>0</v>
      </c>
      <c r="AL412" s="5">
        <f t="shared" si="154"/>
        <v>0</v>
      </c>
      <c r="AM412" s="5">
        <f t="shared" si="155"/>
        <v>0</v>
      </c>
      <c r="AN412" s="5">
        <f t="shared" si="156"/>
        <v>0</v>
      </c>
      <c r="AO412" s="5">
        <f t="shared" si="157"/>
        <v>0</v>
      </c>
      <c r="AR412" s="5">
        <f t="shared" si="158"/>
        <v>0</v>
      </c>
      <c r="AS412" s="5">
        <f t="shared" si="159"/>
        <v>0</v>
      </c>
      <c r="AT412" s="5" t="str">
        <f t="shared" si="160"/>
        <v>Correct</v>
      </c>
      <c r="AU412" s="5" t="s">
        <v>94</v>
      </c>
      <c r="AV412" s="5">
        <v>83</v>
      </c>
      <c r="AW412" s="5" t="s">
        <v>121</v>
      </c>
      <c r="AX412" s="5" t="s">
        <v>161</v>
      </c>
      <c r="AY412" s="5" t="s">
        <v>107</v>
      </c>
      <c r="AZ412" s="5" t="s">
        <v>98</v>
      </c>
      <c r="BA412" s="5" t="s">
        <v>80</v>
      </c>
      <c r="BB412" s="5"/>
      <c r="BC412" s="5" t="s">
        <v>103</v>
      </c>
      <c r="BD412" s="5" t="s">
        <v>104</v>
      </c>
      <c r="BE412" s="5"/>
      <c r="BF412" s="5"/>
      <c r="BG412" s="5"/>
      <c r="BH412" s="54"/>
    </row>
    <row r="413" spans="1:60" x14ac:dyDescent="0.25">
      <c r="A413" s="1">
        <v>412</v>
      </c>
      <c r="U413" s="5">
        <f t="shared" si="138"/>
        <v>0</v>
      </c>
      <c r="V413" s="5" t="e">
        <f t="shared" si="139"/>
        <v>#DIV/0!</v>
      </c>
      <c r="W413" s="16"/>
      <c r="X413" s="5">
        <f t="shared" si="140"/>
        <v>0</v>
      </c>
      <c r="Y413" s="5">
        <f t="shared" si="141"/>
        <v>0</v>
      </c>
      <c r="Z413" s="5">
        <f t="shared" si="142"/>
        <v>0</v>
      </c>
      <c r="AA413" s="5">
        <f t="shared" si="143"/>
        <v>0</v>
      </c>
      <c r="AB413" s="5">
        <f t="shared" si="144"/>
        <v>0</v>
      </c>
      <c r="AC413" s="5">
        <f t="shared" si="145"/>
        <v>0</v>
      </c>
      <c r="AD413" s="5">
        <f t="shared" si="146"/>
        <v>0</v>
      </c>
      <c r="AE413" s="5">
        <f t="shared" si="147"/>
        <v>0</v>
      </c>
      <c r="AF413" s="5">
        <f t="shared" si="148"/>
        <v>0</v>
      </c>
      <c r="AG413" s="5">
        <f t="shared" si="149"/>
        <v>0</v>
      </c>
      <c r="AH413" s="5">
        <f t="shared" si="150"/>
        <v>0</v>
      </c>
      <c r="AI413" s="5">
        <f t="shared" si="151"/>
        <v>0</v>
      </c>
      <c r="AJ413" s="5">
        <f t="shared" si="152"/>
        <v>0</v>
      </c>
      <c r="AK413" s="5">
        <f t="shared" si="153"/>
        <v>0</v>
      </c>
      <c r="AL413" s="5">
        <f t="shared" si="154"/>
        <v>0</v>
      </c>
      <c r="AM413" s="5">
        <f t="shared" si="155"/>
        <v>0</v>
      </c>
      <c r="AN413" s="5">
        <f t="shared" si="156"/>
        <v>0</v>
      </c>
      <c r="AO413" s="5">
        <f t="shared" si="157"/>
        <v>0</v>
      </c>
      <c r="AR413" s="5">
        <f t="shared" si="158"/>
        <v>0</v>
      </c>
      <c r="AS413" s="5">
        <f t="shared" si="159"/>
        <v>0</v>
      </c>
      <c r="AT413" s="5" t="str">
        <f t="shared" si="160"/>
        <v>Correct</v>
      </c>
      <c r="AU413" s="53" t="s">
        <v>94</v>
      </c>
      <c r="AV413" s="53">
        <v>78</v>
      </c>
      <c r="AW413" s="53" t="s">
        <v>95</v>
      </c>
      <c r="AX413" s="53" t="s">
        <v>225</v>
      </c>
      <c r="AY413" s="53" t="s">
        <v>107</v>
      </c>
      <c r="AZ413" s="53" t="s">
        <v>98</v>
      </c>
      <c r="BA413" s="53" t="s">
        <v>80</v>
      </c>
      <c r="BB413" s="53"/>
      <c r="BC413" s="53" t="s">
        <v>120</v>
      </c>
      <c r="BD413" s="53" t="s">
        <v>104</v>
      </c>
      <c r="BE413" s="53" t="s">
        <v>102</v>
      </c>
      <c r="BF413" s="53"/>
      <c r="BG413" s="53" t="s">
        <v>98</v>
      </c>
      <c r="BH413" s="55"/>
    </row>
    <row r="414" spans="1:60" x14ac:dyDescent="0.25">
      <c r="A414" s="1">
        <v>413</v>
      </c>
      <c r="C414" t="s">
        <v>51</v>
      </c>
      <c r="M414" t="s">
        <v>60</v>
      </c>
      <c r="R414" t="s">
        <v>63</v>
      </c>
      <c r="U414" s="5">
        <f t="shared" si="138"/>
        <v>3</v>
      </c>
      <c r="V414" s="5">
        <f t="shared" si="139"/>
        <v>1</v>
      </c>
      <c r="W414" s="16"/>
      <c r="X414" s="5">
        <f t="shared" si="140"/>
        <v>0</v>
      </c>
      <c r="Y414" s="5">
        <f t="shared" si="141"/>
        <v>1</v>
      </c>
      <c r="Z414" s="5">
        <f t="shared" si="142"/>
        <v>0</v>
      </c>
      <c r="AA414" s="5">
        <f t="shared" si="143"/>
        <v>0</v>
      </c>
      <c r="AB414" s="5">
        <f t="shared" si="144"/>
        <v>0</v>
      </c>
      <c r="AC414" s="5">
        <f t="shared" si="145"/>
        <v>0</v>
      </c>
      <c r="AD414" s="5">
        <f t="shared" si="146"/>
        <v>0</v>
      </c>
      <c r="AE414" s="5">
        <f t="shared" si="147"/>
        <v>0</v>
      </c>
      <c r="AF414" s="5">
        <f t="shared" si="148"/>
        <v>0</v>
      </c>
      <c r="AG414" s="5">
        <f t="shared" si="149"/>
        <v>0</v>
      </c>
      <c r="AH414" s="5">
        <f t="shared" si="150"/>
        <v>0</v>
      </c>
      <c r="AI414" s="5">
        <f t="shared" si="151"/>
        <v>1</v>
      </c>
      <c r="AJ414" s="5">
        <f t="shared" si="152"/>
        <v>0</v>
      </c>
      <c r="AK414" s="5">
        <f t="shared" si="153"/>
        <v>0</v>
      </c>
      <c r="AL414" s="5">
        <f t="shared" si="154"/>
        <v>0</v>
      </c>
      <c r="AM414" s="5">
        <f t="shared" si="155"/>
        <v>0</v>
      </c>
      <c r="AN414" s="5">
        <f t="shared" si="156"/>
        <v>1</v>
      </c>
      <c r="AO414" s="5">
        <f t="shared" si="157"/>
        <v>0</v>
      </c>
      <c r="AR414" s="5">
        <f t="shared" si="158"/>
        <v>3</v>
      </c>
      <c r="AS414" s="5">
        <f t="shared" si="159"/>
        <v>3</v>
      </c>
      <c r="AT414" s="5" t="str">
        <f t="shared" si="160"/>
        <v>Correct</v>
      </c>
      <c r="AU414" s="5" t="s">
        <v>94</v>
      </c>
      <c r="AV414" s="5">
        <v>82</v>
      </c>
      <c r="AW414" s="5" t="s">
        <v>95</v>
      </c>
      <c r="AX414" s="5" t="s">
        <v>162</v>
      </c>
      <c r="AY414" s="5" t="s">
        <v>107</v>
      </c>
      <c r="AZ414" s="5"/>
      <c r="BA414" s="5" t="s">
        <v>80</v>
      </c>
      <c r="BB414" s="5" t="s">
        <v>109</v>
      </c>
      <c r="BC414" s="5" t="s">
        <v>100</v>
      </c>
      <c r="BD414" s="5" t="s">
        <v>104</v>
      </c>
      <c r="BE414" s="5" t="s">
        <v>98</v>
      </c>
      <c r="BF414" s="5"/>
      <c r="BG414" s="5" t="s">
        <v>102</v>
      </c>
      <c r="BH414" s="54"/>
    </row>
    <row r="415" spans="1:60" x14ac:dyDescent="0.25">
      <c r="A415" s="1">
        <v>414</v>
      </c>
      <c r="H415" t="s">
        <v>55</v>
      </c>
      <c r="M415" t="s">
        <v>60</v>
      </c>
      <c r="R415" t="s">
        <v>63</v>
      </c>
      <c r="U415" s="5">
        <f t="shared" si="138"/>
        <v>3</v>
      </c>
      <c r="V415" s="5">
        <f t="shared" si="139"/>
        <v>1</v>
      </c>
      <c r="W415" s="16"/>
      <c r="X415" s="5">
        <f t="shared" si="140"/>
        <v>0</v>
      </c>
      <c r="Y415" s="5">
        <f t="shared" si="141"/>
        <v>0</v>
      </c>
      <c r="Z415" s="5">
        <f t="shared" si="142"/>
        <v>0</v>
      </c>
      <c r="AA415" s="5">
        <f t="shared" si="143"/>
        <v>0</v>
      </c>
      <c r="AB415" s="5">
        <f t="shared" si="144"/>
        <v>0</v>
      </c>
      <c r="AC415" s="5">
        <f t="shared" si="145"/>
        <v>0</v>
      </c>
      <c r="AD415" s="5">
        <f t="shared" si="146"/>
        <v>1</v>
      </c>
      <c r="AE415" s="5">
        <f t="shared" si="147"/>
        <v>0</v>
      </c>
      <c r="AF415" s="5">
        <f t="shared" si="148"/>
        <v>0</v>
      </c>
      <c r="AG415" s="5">
        <f t="shared" si="149"/>
        <v>0</v>
      </c>
      <c r="AH415" s="5">
        <f t="shared" si="150"/>
        <v>0</v>
      </c>
      <c r="AI415" s="5">
        <f t="shared" si="151"/>
        <v>1</v>
      </c>
      <c r="AJ415" s="5">
        <f t="shared" si="152"/>
        <v>0</v>
      </c>
      <c r="AK415" s="5">
        <f t="shared" si="153"/>
        <v>0</v>
      </c>
      <c r="AL415" s="5">
        <f t="shared" si="154"/>
        <v>0</v>
      </c>
      <c r="AM415" s="5">
        <f t="shared" si="155"/>
        <v>0</v>
      </c>
      <c r="AN415" s="5">
        <f t="shared" si="156"/>
        <v>1</v>
      </c>
      <c r="AO415" s="5">
        <f t="shared" si="157"/>
        <v>0</v>
      </c>
      <c r="AR415" s="5">
        <f t="shared" si="158"/>
        <v>3</v>
      </c>
      <c r="AS415" s="5">
        <f t="shared" si="159"/>
        <v>3</v>
      </c>
      <c r="AT415" s="5" t="str">
        <f t="shared" si="160"/>
        <v>Correct</v>
      </c>
      <c r="AU415" s="53" t="s">
        <v>94</v>
      </c>
      <c r="AV415" s="53">
        <v>80</v>
      </c>
      <c r="AW415" s="53" t="s">
        <v>95</v>
      </c>
      <c r="AX415" s="53" t="s">
        <v>116</v>
      </c>
      <c r="AY415" s="53" t="s">
        <v>107</v>
      </c>
      <c r="AZ415" s="53" t="s">
        <v>98</v>
      </c>
      <c r="BA415" s="53" t="s">
        <v>80</v>
      </c>
      <c r="BB415" s="53" t="s">
        <v>99</v>
      </c>
      <c r="BC415" s="53" t="s">
        <v>110</v>
      </c>
      <c r="BD415" s="53" t="s">
        <v>104</v>
      </c>
      <c r="BE415" s="53" t="s">
        <v>102</v>
      </c>
      <c r="BF415" s="53"/>
      <c r="BG415" s="53" t="s">
        <v>98</v>
      </c>
      <c r="BH415" s="55"/>
    </row>
    <row r="416" spans="1:60" x14ac:dyDescent="0.25">
      <c r="A416" s="1">
        <v>415</v>
      </c>
      <c r="D416" t="s">
        <v>52</v>
      </c>
      <c r="H416" t="s">
        <v>55</v>
      </c>
      <c r="S416" t="s">
        <v>64</v>
      </c>
      <c r="U416" s="5">
        <f t="shared" si="138"/>
        <v>3</v>
      </c>
      <c r="V416" s="5">
        <f t="shared" si="139"/>
        <v>1</v>
      </c>
      <c r="W416" s="16"/>
      <c r="X416" s="5">
        <f t="shared" si="140"/>
        <v>0</v>
      </c>
      <c r="Y416" s="5">
        <f t="shared" si="141"/>
        <v>0</v>
      </c>
      <c r="Z416" s="5">
        <f t="shared" si="142"/>
        <v>1</v>
      </c>
      <c r="AA416" s="5">
        <f t="shared" si="143"/>
        <v>0</v>
      </c>
      <c r="AB416" s="5">
        <f t="shared" si="144"/>
        <v>0</v>
      </c>
      <c r="AC416" s="5">
        <f t="shared" si="145"/>
        <v>0</v>
      </c>
      <c r="AD416" s="5">
        <f t="shared" si="146"/>
        <v>1</v>
      </c>
      <c r="AE416" s="5">
        <f t="shared" si="147"/>
        <v>0</v>
      </c>
      <c r="AF416" s="5">
        <f t="shared" si="148"/>
        <v>0</v>
      </c>
      <c r="AG416" s="5">
        <f t="shared" si="149"/>
        <v>0</v>
      </c>
      <c r="AH416" s="5">
        <f t="shared" si="150"/>
        <v>0</v>
      </c>
      <c r="AI416" s="5">
        <f t="shared" si="151"/>
        <v>0</v>
      </c>
      <c r="AJ416" s="5">
        <f t="shared" si="152"/>
        <v>0</v>
      </c>
      <c r="AK416" s="5">
        <f t="shared" si="153"/>
        <v>0</v>
      </c>
      <c r="AL416" s="5">
        <f t="shared" si="154"/>
        <v>0</v>
      </c>
      <c r="AM416" s="5">
        <f t="shared" si="155"/>
        <v>0</v>
      </c>
      <c r="AN416" s="5">
        <f t="shared" si="156"/>
        <v>0</v>
      </c>
      <c r="AO416" s="5">
        <f t="shared" si="157"/>
        <v>1</v>
      </c>
      <c r="AR416" s="5">
        <f t="shared" si="158"/>
        <v>3</v>
      </c>
      <c r="AS416" s="5">
        <f t="shared" si="159"/>
        <v>3</v>
      </c>
      <c r="AT416" s="5" t="str">
        <f t="shared" si="160"/>
        <v>Correct</v>
      </c>
      <c r="AU416" s="5" t="s">
        <v>94</v>
      </c>
      <c r="AV416" s="5">
        <v>26</v>
      </c>
      <c r="AW416" s="5" t="s">
        <v>95</v>
      </c>
      <c r="AX416" s="5" t="s">
        <v>186</v>
      </c>
      <c r="AY416" s="5" t="s">
        <v>107</v>
      </c>
      <c r="AZ416" s="5" t="s">
        <v>98</v>
      </c>
      <c r="BA416" s="5" t="s">
        <v>80</v>
      </c>
      <c r="BB416" s="5" t="s">
        <v>126</v>
      </c>
      <c r="BC416" s="5" t="s">
        <v>100</v>
      </c>
      <c r="BD416" s="5" t="s">
        <v>101</v>
      </c>
      <c r="BE416" s="5" t="s">
        <v>102</v>
      </c>
      <c r="BF416" s="5" t="s">
        <v>92</v>
      </c>
      <c r="BG416" s="5" t="s">
        <v>102</v>
      </c>
      <c r="BH416" s="54"/>
    </row>
    <row r="417" spans="1:60" x14ac:dyDescent="0.25">
      <c r="A417" s="1">
        <v>416</v>
      </c>
      <c r="B417" t="s">
        <v>50</v>
      </c>
      <c r="E417" t="s">
        <v>20</v>
      </c>
      <c r="K417" t="s">
        <v>58</v>
      </c>
      <c r="L417" t="s">
        <v>59</v>
      </c>
      <c r="U417" s="5">
        <f t="shared" si="138"/>
        <v>4</v>
      </c>
      <c r="V417" s="5">
        <f t="shared" si="139"/>
        <v>0.75</v>
      </c>
      <c r="W417" s="16"/>
      <c r="X417" s="5">
        <f t="shared" si="140"/>
        <v>0.75</v>
      </c>
      <c r="Y417" s="5">
        <f t="shared" si="141"/>
        <v>0</v>
      </c>
      <c r="Z417" s="5">
        <f t="shared" si="142"/>
        <v>0</v>
      </c>
      <c r="AA417" s="5">
        <f t="shared" si="143"/>
        <v>0.75</v>
      </c>
      <c r="AB417" s="5">
        <f t="shared" si="144"/>
        <v>0</v>
      </c>
      <c r="AC417" s="5">
        <f t="shared" si="145"/>
        <v>0</v>
      </c>
      <c r="AD417" s="5">
        <f t="shared" si="146"/>
        <v>0</v>
      </c>
      <c r="AE417" s="5">
        <f t="shared" si="147"/>
        <v>0</v>
      </c>
      <c r="AF417" s="5">
        <f t="shared" si="148"/>
        <v>0</v>
      </c>
      <c r="AG417" s="5">
        <f t="shared" si="149"/>
        <v>0.75</v>
      </c>
      <c r="AH417" s="5">
        <f t="shared" si="150"/>
        <v>0.75</v>
      </c>
      <c r="AI417" s="5">
        <f t="shared" si="151"/>
        <v>0</v>
      </c>
      <c r="AJ417" s="5">
        <f t="shared" si="152"/>
        <v>0</v>
      </c>
      <c r="AK417" s="5">
        <f t="shared" si="153"/>
        <v>0</v>
      </c>
      <c r="AL417" s="5">
        <f t="shared" si="154"/>
        <v>0</v>
      </c>
      <c r="AM417" s="5">
        <f t="shared" si="155"/>
        <v>0</v>
      </c>
      <c r="AN417" s="5">
        <f t="shared" si="156"/>
        <v>0</v>
      </c>
      <c r="AO417" s="5">
        <f t="shared" si="157"/>
        <v>0</v>
      </c>
      <c r="AR417" s="5">
        <f t="shared" si="158"/>
        <v>3</v>
      </c>
      <c r="AS417" s="5">
        <f t="shared" si="159"/>
        <v>4</v>
      </c>
      <c r="AT417" s="5" t="str">
        <f t="shared" si="160"/>
        <v>Correct</v>
      </c>
      <c r="AU417" s="53" t="s">
        <v>105</v>
      </c>
      <c r="AV417" s="53">
        <v>71</v>
      </c>
      <c r="AW417" s="53" t="s">
        <v>95</v>
      </c>
      <c r="AX417" s="53" t="s">
        <v>204</v>
      </c>
      <c r="AY417" s="53" t="s">
        <v>97</v>
      </c>
      <c r="AZ417" s="53"/>
      <c r="BA417" s="53" t="s">
        <v>80</v>
      </c>
      <c r="BB417" s="53" t="s">
        <v>114</v>
      </c>
      <c r="BC417" s="53" t="s">
        <v>103</v>
      </c>
      <c r="BD417" s="53" t="s">
        <v>104</v>
      </c>
      <c r="BE417" s="53" t="s">
        <v>98</v>
      </c>
      <c r="BF417" s="53"/>
      <c r="BG417" s="53" t="s">
        <v>102</v>
      </c>
      <c r="BH417" s="55"/>
    </row>
    <row r="418" spans="1:60" x14ac:dyDescent="0.25">
      <c r="A418" s="1">
        <v>417</v>
      </c>
      <c r="D418" t="s">
        <v>52</v>
      </c>
      <c r="H418" t="s">
        <v>55</v>
      </c>
      <c r="L418" t="s">
        <v>59</v>
      </c>
      <c r="U418" s="5">
        <f t="shared" si="138"/>
        <v>3</v>
      </c>
      <c r="V418" s="5">
        <f t="shared" si="139"/>
        <v>1</v>
      </c>
      <c r="W418" s="16"/>
      <c r="X418" s="5">
        <f t="shared" si="140"/>
        <v>0</v>
      </c>
      <c r="Y418" s="5">
        <f t="shared" si="141"/>
        <v>0</v>
      </c>
      <c r="Z418" s="5">
        <f t="shared" si="142"/>
        <v>1</v>
      </c>
      <c r="AA418" s="5">
        <f t="shared" si="143"/>
        <v>0</v>
      </c>
      <c r="AB418" s="5">
        <f t="shared" si="144"/>
        <v>0</v>
      </c>
      <c r="AC418" s="5">
        <f t="shared" si="145"/>
        <v>0</v>
      </c>
      <c r="AD418" s="5">
        <f t="shared" si="146"/>
        <v>1</v>
      </c>
      <c r="AE418" s="5">
        <f t="shared" si="147"/>
        <v>0</v>
      </c>
      <c r="AF418" s="5">
        <f t="shared" si="148"/>
        <v>0</v>
      </c>
      <c r="AG418" s="5">
        <f t="shared" si="149"/>
        <v>0</v>
      </c>
      <c r="AH418" s="5">
        <f t="shared" si="150"/>
        <v>1</v>
      </c>
      <c r="AI418" s="5">
        <f t="shared" si="151"/>
        <v>0</v>
      </c>
      <c r="AJ418" s="5">
        <f t="shared" si="152"/>
        <v>0</v>
      </c>
      <c r="AK418" s="5">
        <f t="shared" si="153"/>
        <v>0</v>
      </c>
      <c r="AL418" s="5">
        <f t="shared" si="154"/>
        <v>0</v>
      </c>
      <c r="AM418" s="5">
        <f t="shared" si="155"/>
        <v>0</v>
      </c>
      <c r="AN418" s="5">
        <f t="shared" si="156"/>
        <v>0</v>
      </c>
      <c r="AO418" s="5">
        <f t="shared" si="157"/>
        <v>0</v>
      </c>
      <c r="AR418" s="5">
        <f t="shared" si="158"/>
        <v>3</v>
      </c>
      <c r="AS418" s="5">
        <f t="shared" si="159"/>
        <v>3</v>
      </c>
      <c r="AT418" s="5" t="str">
        <f t="shared" si="160"/>
        <v>Correct</v>
      </c>
      <c r="AU418" s="5" t="s">
        <v>94</v>
      </c>
      <c r="AV418" s="5">
        <v>24</v>
      </c>
      <c r="AW418" s="5" t="s">
        <v>115</v>
      </c>
      <c r="AX418" s="5" t="s">
        <v>313</v>
      </c>
      <c r="AY418" s="5" t="s">
        <v>346</v>
      </c>
      <c r="AZ418" s="5" t="s">
        <v>102</v>
      </c>
      <c r="BA418" s="5" t="s">
        <v>80</v>
      </c>
      <c r="BB418" s="5" t="s">
        <v>114</v>
      </c>
      <c r="BC418" s="5" t="s">
        <v>120</v>
      </c>
      <c r="BD418" s="5" t="s">
        <v>136</v>
      </c>
      <c r="BE418" s="5" t="s">
        <v>102</v>
      </c>
      <c r="BF418" s="5" t="s">
        <v>92</v>
      </c>
      <c r="BG418" s="5" t="s">
        <v>102</v>
      </c>
      <c r="BH418" s="54"/>
    </row>
    <row r="419" spans="1:60" x14ac:dyDescent="0.25">
      <c r="A419" s="1">
        <v>418</v>
      </c>
      <c r="L419" t="s">
        <v>59</v>
      </c>
      <c r="R419" t="s">
        <v>63</v>
      </c>
      <c r="S419" t="s">
        <v>64</v>
      </c>
      <c r="U419" s="5">
        <f t="shared" si="138"/>
        <v>3</v>
      </c>
      <c r="V419" s="5">
        <f t="shared" si="139"/>
        <v>1</v>
      </c>
      <c r="W419" s="16"/>
      <c r="X419" s="5">
        <f t="shared" si="140"/>
        <v>0</v>
      </c>
      <c r="Y419" s="5">
        <f t="shared" si="141"/>
        <v>0</v>
      </c>
      <c r="Z419" s="5">
        <f t="shared" si="142"/>
        <v>0</v>
      </c>
      <c r="AA419" s="5">
        <f t="shared" si="143"/>
        <v>0</v>
      </c>
      <c r="AB419" s="5">
        <f t="shared" si="144"/>
        <v>0</v>
      </c>
      <c r="AC419" s="5">
        <f t="shared" si="145"/>
        <v>0</v>
      </c>
      <c r="AD419" s="5">
        <f t="shared" si="146"/>
        <v>0</v>
      </c>
      <c r="AE419" s="5">
        <f t="shared" si="147"/>
        <v>0</v>
      </c>
      <c r="AF419" s="5">
        <f t="shared" si="148"/>
        <v>0</v>
      </c>
      <c r="AG419" s="5">
        <f t="shared" si="149"/>
        <v>0</v>
      </c>
      <c r="AH419" s="5">
        <f t="shared" si="150"/>
        <v>1</v>
      </c>
      <c r="AI419" s="5">
        <f t="shared" si="151"/>
        <v>0</v>
      </c>
      <c r="AJ419" s="5">
        <f t="shared" si="152"/>
        <v>0</v>
      </c>
      <c r="AK419" s="5">
        <f t="shared" si="153"/>
        <v>0</v>
      </c>
      <c r="AL419" s="5">
        <f t="shared" si="154"/>
        <v>0</v>
      </c>
      <c r="AM419" s="5">
        <f t="shared" si="155"/>
        <v>0</v>
      </c>
      <c r="AN419" s="5">
        <f t="shared" si="156"/>
        <v>1</v>
      </c>
      <c r="AO419" s="5">
        <f t="shared" si="157"/>
        <v>1</v>
      </c>
      <c r="AR419" s="5">
        <f t="shared" si="158"/>
        <v>3</v>
      </c>
      <c r="AS419" s="5">
        <f t="shared" si="159"/>
        <v>3</v>
      </c>
      <c r="AT419" s="5" t="str">
        <f t="shared" si="160"/>
        <v>Correct</v>
      </c>
      <c r="AU419" s="53" t="s">
        <v>94</v>
      </c>
      <c r="AV419" s="53">
        <v>86</v>
      </c>
      <c r="AW419" s="53" t="s">
        <v>95</v>
      </c>
      <c r="AX419" s="53" t="s">
        <v>116</v>
      </c>
      <c r="AY419" s="53" t="s">
        <v>107</v>
      </c>
      <c r="AZ419" s="53" t="s">
        <v>98</v>
      </c>
      <c r="BA419" s="53" t="s">
        <v>80</v>
      </c>
      <c r="BB419" s="53"/>
      <c r="BC419" s="53" t="s">
        <v>110</v>
      </c>
      <c r="BD419" s="53" t="s">
        <v>104</v>
      </c>
      <c r="BE419" s="53" t="s">
        <v>102</v>
      </c>
      <c r="BF419" s="53"/>
      <c r="BG419" s="53" t="s">
        <v>102</v>
      </c>
      <c r="BH419" s="55"/>
    </row>
    <row r="420" spans="1:60" x14ac:dyDescent="0.25">
      <c r="A420" s="1">
        <v>419</v>
      </c>
      <c r="B420" t="s">
        <v>50</v>
      </c>
      <c r="E420" t="s">
        <v>20</v>
      </c>
      <c r="H420" t="s">
        <v>55</v>
      </c>
      <c r="U420" s="5">
        <f t="shared" si="138"/>
        <v>3</v>
      </c>
      <c r="V420" s="5">
        <f t="shared" si="139"/>
        <v>1</v>
      </c>
      <c r="W420" s="16"/>
      <c r="X420" s="5">
        <f t="shared" si="140"/>
        <v>1</v>
      </c>
      <c r="Y420" s="5">
        <f t="shared" si="141"/>
        <v>0</v>
      </c>
      <c r="Z420" s="5">
        <f t="shared" si="142"/>
        <v>0</v>
      </c>
      <c r="AA420" s="5">
        <f t="shared" si="143"/>
        <v>1</v>
      </c>
      <c r="AB420" s="5">
        <f t="shared" si="144"/>
        <v>0</v>
      </c>
      <c r="AC420" s="5">
        <f t="shared" si="145"/>
        <v>0</v>
      </c>
      <c r="AD420" s="5">
        <f t="shared" si="146"/>
        <v>1</v>
      </c>
      <c r="AE420" s="5">
        <f t="shared" si="147"/>
        <v>0</v>
      </c>
      <c r="AF420" s="5">
        <f t="shared" si="148"/>
        <v>0</v>
      </c>
      <c r="AG420" s="5">
        <f t="shared" si="149"/>
        <v>0</v>
      </c>
      <c r="AH420" s="5">
        <f t="shared" si="150"/>
        <v>0</v>
      </c>
      <c r="AI420" s="5">
        <f t="shared" si="151"/>
        <v>0</v>
      </c>
      <c r="AJ420" s="5">
        <f t="shared" si="152"/>
        <v>0</v>
      </c>
      <c r="AK420" s="5">
        <f t="shared" si="153"/>
        <v>0</v>
      </c>
      <c r="AL420" s="5">
        <f t="shared" si="154"/>
        <v>0</v>
      </c>
      <c r="AM420" s="5">
        <f t="shared" si="155"/>
        <v>0</v>
      </c>
      <c r="AN420" s="5">
        <f t="shared" si="156"/>
        <v>0</v>
      </c>
      <c r="AO420" s="5">
        <f t="shared" si="157"/>
        <v>0</v>
      </c>
      <c r="AR420" s="5">
        <f t="shared" si="158"/>
        <v>3</v>
      </c>
      <c r="AS420" s="5">
        <f t="shared" si="159"/>
        <v>3</v>
      </c>
      <c r="AT420" s="5" t="str">
        <f t="shared" si="160"/>
        <v>Correct</v>
      </c>
      <c r="AU420" s="5" t="s">
        <v>94</v>
      </c>
      <c r="AV420" s="5">
        <v>30</v>
      </c>
      <c r="AW420" s="5" t="s">
        <v>95</v>
      </c>
      <c r="AX420" s="5" t="s">
        <v>157</v>
      </c>
      <c r="AY420" s="5" t="s">
        <v>97</v>
      </c>
      <c r="AZ420" s="5" t="s">
        <v>98</v>
      </c>
      <c r="BA420" s="5" t="s">
        <v>80</v>
      </c>
      <c r="BB420" s="5" t="s">
        <v>109</v>
      </c>
      <c r="BC420" s="5" t="s">
        <v>120</v>
      </c>
      <c r="BD420" s="5" t="s">
        <v>101</v>
      </c>
      <c r="BE420" s="5" t="s">
        <v>102</v>
      </c>
      <c r="BF420" s="5" t="s">
        <v>372</v>
      </c>
      <c r="BG420" s="5" t="s">
        <v>102</v>
      </c>
      <c r="BH420" s="54"/>
    </row>
    <row r="421" spans="1:60" x14ac:dyDescent="0.25">
      <c r="A421" s="1">
        <v>420</v>
      </c>
      <c r="D421" t="s">
        <v>52</v>
      </c>
      <c r="H421" t="s">
        <v>55</v>
      </c>
      <c r="N421" t="s">
        <v>26</v>
      </c>
      <c r="U421" s="5">
        <f t="shared" si="138"/>
        <v>3</v>
      </c>
      <c r="V421" s="5">
        <f t="shared" si="139"/>
        <v>1</v>
      </c>
      <c r="W421" s="16"/>
      <c r="X421" s="5">
        <f t="shared" si="140"/>
        <v>0</v>
      </c>
      <c r="Y421" s="5">
        <f t="shared" si="141"/>
        <v>0</v>
      </c>
      <c r="Z421" s="5">
        <f t="shared" si="142"/>
        <v>1</v>
      </c>
      <c r="AA421" s="5">
        <f t="shared" si="143"/>
        <v>0</v>
      </c>
      <c r="AB421" s="5">
        <f t="shared" si="144"/>
        <v>0</v>
      </c>
      <c r="AC421" s="5">
        <f t="shared" si="145"/>
        <v>0</v>
      </c>
      <c r="AD421" s="5">
        <f t="shared" si="146"/>
        <v>1</v>
      </c>
      <c r="AE421" s="5">
        <f t="shared" si="147"/>
        <v>0</v>
      </c>
      <c r="AF421" s="5">
        <f t="shared" si="148"/>
        <v>0</v>
      </c>
      <c r="AG421" s="5">
        <f t="shared" si="149"/>
        <v>0</v>
      </c>
      <c r="AH421" s="5">
        <f t="shared" si="150"/>
        <v>0</v>
      </c>
      <c r="AI421" s="5">
        <f t="shared" si="151"/>
        <v>0</v>
      </c>
      <c r="AJ421" s="5">
        <f t="shared" si="152"/>
        <v>1</v>
      </c>
      <c r="AK421" s="5">
        <f t="shared" si="153"/>
        <v>0</v>
      </c>
      <c r="AL421" s="5">
        <f t="shared" si="154"/>
        <v>0</v>
      </c>
      <c r="AM421" s="5">
        <f t="shared" si="155"/>
        <v>0</v>
      </c>
      <c r="AN421" s="5">
        <f t="shared" si="156"/>
        <v>0</v>
      </c>
      <c r="AO421" s="5">
        <f t="shared" si="157"/>
        <v>0</v>
      </c>
      <c r="AR421" s="5">
        <f t="shared" si="158"/>
        <v>3</v>
      </c>
      <c r="AS421" s="5">
        <f t="shared" si="159"/>
        <v>3</v>
      </c>
      <c r="AT421" s="5" t="str">
        <f t="shared" si="160"/>
        <v>Correct</v>
      </c>
      <c r="AU421" s="53" t="s">
        <v>94</v>
      </c>
      <c r="AV421" s="53">
        <v>22</v>
      </c>
      <c r="AW421" s="53" t="s">
        <v>95</v>
      </c>
      <c r="AX421" s="53" t="s">
        <v>118</v>
      </c>
      <c r="AY421" s="53" t="s">
        <v>128</v>
      </c>
      <c r="AZ421" s="53" t="s">
        <v>98</v>
      </c>
      <c r="BA421" s="53" t="s">
        <v>89</v>
      </c>
      <c r="BB421" s="53" t="s">
        <v>114</v>
      </c>
      <c r="BC421" s="53" t="s">
        <v>120</v>
      </c>
      <c r="BD421" s="53" t="s">
        <v>136</v>
      </c>
      <c r="BE421" s="53" t="s">
        <v>102</v>
      </c>
      <c r="BF421" s="53" t="s">
        <v>92</v>
      </c>
      <c r="BG421" s="53" t="s">
        <v>102</v>
      </c>
      <c r="BH421" s="55"/>
    </row>
    <row r="422" spans="1:60" x14ac:dyDescent="0.25">
      <c r="A422" s="1">
        <v>421</v>
      </c>
      <c r="H422" t="s">
        <v>55</v>
      </c>
      <c r="I422" t="s">
        <v>56</v>
      </c>
      <c r="S422" t="s">
        <v>64</v>
      </c>
      <c r="U422" s="5">
        <f t="shared" si="138"/>
        <v>3</v>
      </c>
      <c r="V422" s="5">
        <f t="shared" si="139"/>
        <v>1</v>
      </c>
      <c r="W422" s="16"/>
      <c r="X422" s="5">
        <f t="shared" si="140"/>
        <v>0</v>
      </c>
      <c r="Y422" s="5">
        <f t="shared" si="141"/>
        <v>0</v>
      </c>
      <c r="Z422" s="5">
        <f t="shared" si="142"/>
        <v>0</v>
      </c>
      <c r="AA422" s="5">
        <f t="shared" si="143"/>
        <v>0</v>
      </c>
      <c r="AB422" s="5">
        <f t="shared" si="144"/>
        <v>0</v>
      </c>
      <c r="AC422" s="5">
        <f t="shared" si="145"/>
        <v>0</v>
      </c>
      <c r="AD422" s="5">
        <f t="shared" si="146"/>
        <v>1</v>
      </c>
      <c r="AE422" s="5">
        <f t="shared" si="147"/>
        <v>1</v>
      </c>
      <c r="AF422" s="5">
        <f t="shared" si="148"/>
        <v>0</v>
      </c>
      <c r="AG422" s="5">
        <f t="shared" si="149"/>
        <v>0</v>
      </c>
      <c r="AH422" s="5">
        <f t="shared" si="150"/>
        <v>0</v>
      </c>
      <c r="AI422" s="5">
        <f t="shared" si="151"/>
        <v>0</v>
      </c>
      <c r="AJ422" s="5">
        <f t="shared" si="152"/>
        <v>0</v>
      </c>
      <c r="AK422" s="5">
        <f t="shared" si="153"/>
        <v>0</v>
      </c>
      <c r="AL422" s="5">
        <f t="shared" si="154"/>
        <v>0</v>
      </c>
      <c r="AM422" s="5">
        <f t="shared" si="155"/>
        <v>0</v>
      </c>
      <c r="AN422" s="5">
        <f t="shared" si="156"/>
        <v>0</v>
      </c>
      <c r="AO422" s="5">
        <f t="shared" si="157"/>
        <v>1</v>
      </c>
      <c r="AR422" s="5">
        <f t="shared" si="158"/>
        <v>3</v>
      </c>
      <c r="AS422" s="5">
        <f t="shared" si="159"/>
        <v>3</v>
      </c>
      <c r="AT422" s="5" t="str">
        <f t="shared" si="160"/>
        <v>Correct</v>
      </c>
      <c r="AU422" s="5" t="s">
        <v>94</v>
      </c>
      <c r="AV422" s="5">
        <v>60</v>
      </c>
      <c r="AW422" s="5" t="s">
        <v>95</v>
      </c>
      <c r="AX422" s="5" t="s">
        <v>130</v>
      </c>
      <c r="AY422" s="5" t="s">
        <v>107</v>
      </c>
      <c r="AZ422" s="5" t="s">
        <v>98</v>
      </c>
      <c r="BA422" s="5" t="s">
        <v>80</v>
      </c>
      <c r="BB422" s="5" t="s">
        <v>114</v>
      </c>
      <c r="BC422" s="5" t="s">
        <v>103</v>
      </c>
      <c r="BD422" s="5" t="s">
        <v>101</v>
      </c>
      <c r="BE422" s="5" t="s">
        <v>102</v>
      </c>
      <c r="BF422" s="5" t="s">
        <v>92</v>
      </c>
      <c r="BG422" s="5" t="s">
        <v>102</v>
      </c>
      <c r="BH422" s="54"/>
    </row>
    <row r="423" spans="1:60" x14ac:dyDescent="0.25">
      <c r="A423" s="1">
        <v>422</v>
      </c>
      <c r="B423" t="s">
        <v>50</v>
      </c>
      <c r="H423" t="s">
        <v>55</v>
      </c>
      <c r="N423" t="s">
        <v>26</v>
      </c>
      <c r="U423" s="5">
        <f t="shared" si="138"/>
        <v>3</v>
      </c>
      <c r="V423" s="5">
        <f t="shared" si="139"/>
        <v>1</v>
      </c>
      <c r="W423" s="16"/>
      <c r="X423" s="5">
        <f t="shared" si="140"/>
        <v>1</v>
      </c>
      <c r="Y423" s="5">
        <f t="shared" si="141"/>
        <v>0</v>
      </c>
      <c r="Z423" s="5">
        <f t="shared" si="142"/>
        <v>0</v>
      </c>
      <c r="AA423" s="5">
        <f t="shared" si="143"/>
        <v>0</v>
      </c>
      <c r="AB423" s="5">
        <f t="shared" si="144"/>
        <v>0</v>
      </c>
      <c r="AC423" s="5">
        <f t="shared" si="145"/>
        <v>0</v>
      </c>
      <c r="AD423" s="5">
        <f t="shared" si="146"/>
        <v>1</v>
      </c>
      <c r="AE423" s="5">
        <f t="shared" si="147"/>
        <v>0</v>
      </c>
      <c r="AF423" s="5">
        <f t="shared" si="148"/>
        <v>0</v>
      </c>
      <c r="AG423" s="5">
        <f t="shared" si="149"/>
        <v>0</v>
      </c>
      <c r="AH423" s="5">
        <f t="shared" si="150"/>
        <v>0</v>
      </c>
      <c r="AI423" s="5">
        <f t="shared" si="151"/>
        <v>0</v>
      </c>
      <c r="AJ423" s="5">
        <f t="shared" si="152"/>
        <v>1</v>
      </c>
      <c r="AK423" s="5">
        <f t="shared" si="153"/>
        <v>0</v>
      </c>
      <c r="AL423" s="5">
        <f t="shared" si="154"/>
        <v>0</v>
      </c>
      <c r="AM423" s="5">
        <f t="shared" si="155"/>
        <v>0</v>
      </c>
      <c r="AN423" s="5">
        <f t="shared" si="156"/>
        <v>0</v>
      </c>
      <c r="AO423" s="5">
        <f t="shared" si="157"/>
        <v>0</v>
      </c>
      <c r="AR423" s="5">
        <f t="shared" si="158"/>
        <v>3</v>
      </c>
      <c r="AS423" s="5">
        <f t="shared" si="159"/>
        <v>3</v>
      </c>
      <c r="AT423" s="5" t="str">
        <f t="shared" si="160"/>
        <v>Correct</v>
      </c>
      <c r="AU423" s="53" t="s">
        <v>94</v>
      </c>
      <c r="AV423" s="53">
        <v>34</v>
      </c>
      <c r="AW423" s="53" t="s">
        <v>95</v>
      </c>
      <c r="AX423" s="53" t="s">
        <v>162</v>
      </c>
      <c r="AY423" s="53" t="s">
        <v>97</v>
      </c>
      <c r="AZ423" s="53" t="s">
        <v>98</v>
      </c>
      <c r="BA423" s="53" t="s">
        <v>80</v>
      </c>
      <c r="BB423" s="53" t="s">
        <v>126</v>
      </c>
      <c r="BC423" s="53" t="s">
        <v>153</v>
      </c>
      <c r="BD423" s="53" t="s">
        <v>135</v>
      </c>
      <c r="BE423" s="53" t="s">
        <v>102</v>
      </c>
      <c r="BF423" s="53" t="s">
        <v>92</v>
      </c>
      <c r="BG423" s="53" t="s">
        <v>102</v>
      </c>
      <c r="BH423" s="55"/>
    </row>
    <row r="424" spans="1:60" x14ac:dyDescent="0.25">
      <c r="A424" s="1">
        <v>423</v>
      </c>
      <c r="B424" t="s">
        <v>50</v>
      </c>
      <c r="H424" t="s">
        <v>55</v>
      </c>
      <c r="M424" t="s">
        <v>60</v>
      </c>
      <c r="N424" t="s">
        <v>26</v>
      </c>
      <c r="U424" s="5">
        <f t="shared" si="138"/>
        <v>4</v>
      </c>
      <c r="V424" s="5">
        <f t="shared" si="139"/>
        <v>0.75</v>
      </c>
      <c r="W424" s="16"/>
      <c r="X424" s="5">
        <f t="shared" si="140"/>
        <v>0.75</v>
      </c>
      <c r="Y424" s="5">
        <f t="shared" si="141"/>
        <v>0</v>
      </c>
      <c r="Z424" s="5">
        <f t="shared" si="142"/>
        <v>0</v>
      </c>
      <c r="AA424" s="5">
        <f t="shared" si="143"/>
        <v>0</v>
      </c>
      <c r="AB424" s="5">
        <f t="shared" si="144"/>
        <v>0</v>
      </c>
      <c r="AC424" s="5">
        <f t="shared" si="145"/>
        <v>0</v>
      </c>
      <c r="AD424" s="5">
        <f t="shared" si="146"/>
        <v>0.75</v>
      </c>
      <c r="AE424" s="5">
        <f t="shared" si="147"/>
        <v>0</v>
      </c>
      <c r="AF424" s="5">
        <f t="shared" si="148"/>
        <v>0</v>
      </c>
      <c r="AG424" s="5">
        <f t="shared" si="149"/>
        <v>0</v>
      </c>
      <c r="AH424" s="5">
        <f t="shared" si="150"/>
        <v>0</v>
      </c>
      <c r="AI424" s="5">
        <f t="shared" si="151"/>
        <v>0.75</v>
      </c>
      <c r="AJ424" s="5">
        <f t="shared" si="152"/>
        <v>0.75</v>
      </c>
      <c r="AK424" s="5">
        <f t="shared" si="153"/>
        <v>0</v>
      </c>
      <c r="AL424" s="5">
        <f t="shared" si="154"/>
        <v>0</v>
      </c>
      <c r="AM424" s="5">
        <f t="shared" si="155"/>
        <v>0</v>
      </c>
      <c r="AN424" s="5">
        <f t="shared" si="156"/>
        <v>0</v>
      </c>
      <c r="AO424" s="5">
        <f t="shared" si="157"/>
        <v>0</v>
      </c>
      <c r="AR424" s="5">
        <f t="shared" si="158"/>
        <v>3</v>
      </c>
      <c r="AS424" s="5">
        <f t="shared" si="159"/>
        <v>4</v>
      </c>
      <c r="AT424" s="5" t="str">
        <f t="shared" si="160"/>
        <v>Correct</v>
      </c>
      <c r="AU424" s="5" t="s">
        <v>94</v>
      </c>
      <c r="AV424" s="5">
        <v>69</v>
      </c>
      <c r="AW424" s="5" t="s">
        <v>95</v>
      </c>
      <c r="AX424" s="5" t="s">
        <v>152</v>
      </c>
      <c r="AY424" s="5" t="s">
        <v>107</v>
      </c>
      <c r="AZ424" s="5" t="s">
        <v>102</v>
      </c>
      <c r="BA424" s="5" t="s">
        <v>355</v>
      </c>
      <c r="BB424" s="5" t="s">
        <v>112</v>
      </c>
      <c r="BC424" s="5" t="s">
        <v>110</v>
      </c>
      <c r="BD424" s="5" t="s">
        <v>104</v>
      </c>
      <c r="BE424" s="5" t="s">
        <v>102</v>
      </c>
      <c r="BF424" s="5" t="s">
        <v>91</v>
      </c>
      <c r="BG424" s="5"/>
      <c r="BH424" s="54"/>
    </row>
    <row r="425" spans="1:60" x14ac:dyDescent="0.25">
      <c r="A425" s="1">
        <v>424</v>
      </c>
      <c r="B425" t="s">
        <v>50</v>
      </c>
      <c r="E425" t="s">
        <v>20</v>
      </c>
      <c r="H425" t="s">
        <v>55</v>
      </c>
      <c r="U425" s="5">
        <f t="shared" si="138"/>
        <v>3</v>
      </c>
      <c r="V425" s="5">
        <f t="shared" si="139"/>
        <v>1</v>
      </c>
      <c r="W425" s="16"/>
      <c r="X425" s="5">
        <f t="shared" si="140"/>
        <v>1</v>
      </c>
      <c r="Y425" s="5">
        <f t="shared" si="141"/>
        <v>0</v>
      </c>
      <c r="Z425" s="5">
        <f t="shared" si="142"/>
        <v>0</v>
      </c>
      <c r="AA425" s="5">
        <f t="shared" si="143"/>
        <v>1</v>
      </c>
      <c r="AB425" s="5">
        <f t="shared" si="144"/>
        <v>0</v>
      </c>
      <c r="AC425" s="5">
        <f t="shared" si="145"/>
        <v>0</v>
      </c>
      <c r="AD425" s="5">
        <f t="shared" si="146"/>
        <v>1</v>
      </c>
      <c r="AE425" s="5">
        <f t="shared" si="147"/>
        <v>0</v>
      </c>
      <c r="AF425" s="5">
        <f t="shared" si="148"/>
        <v>0</v>
      </c>
      <c r="AG425" s="5">
        <f t="shared" si="149"/>
        <v>0</v>
      </c>
      <c r="AH425" s="5">
        <f t="shared" si="150"/>
        <v>0</v>
      </c>
      <c r="AI425" s="5">
        <f t="shared" si="151"/>
        <v>0</v>
      </c>
      <c r="AJ425" s="5">
        <f t="shared" si="152"/>
        <v>0</v>
      </c>
      <c r="AK425" s="5">
        <f t="shared" si="153"/>
        <v>0</v>
      </c>
      <c r="AL425" s="5">
        <f t="shared" si="154"/>
        <v>0</v>
      </c>
      <c r="AM425" s="5">
        <f t="shared" si="155"/>
        <v>0</v>
      </c>
      <c r="AN425" s="5">
        <f t="shared" si="156"/>
        <v>0</v>
      </c>
      <c r="AO425" s="5">
        <f t="shared" si="157"/>
        <v>0</v>
      </c>
      <c r="AR425" s="5">
        <f t="shared" si="158"/>
        <v>3</v>
      </c>
      <c r="AS425" s="5">
        <f t="shared" si="159"/>
        <v>3</v>
      </c>
      <c r="AT425" s="5" t="str">
        <f t="shared" si="160"/>
        <v>Correct</v>
      </c>
      <c r="AU425" s="53" t="s">
        <v>94</v>
      </c>
      <c r="AV425" s="53">
        <v>65</v>
      </c>
      <c r="AW425" s="53" t="s">
        <v>95</v>
      </c>
      <c r="AX425" s="53" t="s">
        <v>227</v>
      </c>
      <c r="AY425" s="53" t="s">
        <v>97</v>
      </c>
      <c r="AZ425" s="53" t="s">
        <v>98</v>
      </c>
      <c r="BA425" s="53" t="s">
        <v>80</v>
      </c>
      <c r="BB425" s="53" t="s">
        <v>126</v>
      </c>
      <c r="BC425" s="53" t="s">
        <v>153</v>
      </c>
      <c r="BD425" s="53" t="s">
        <v>101</v>
      </c>
      <c r="BE425" s="53" t="s">
        <v>102</v>
      </c>
      <c r="BF425" s="53" t="s">
        <v>92</v>
      </c>
      <c r="BG425" s="53" t="s">
        <v>102</v>
      </c>
      <c r="BH425" s="55"/>
    </row>
    <row r="426" spans="1:60" x14ac:dyDescent="0.25">
      <c r="A426" s="1">
        <v>425</v>
      </c>
      <c r="B426" t="s">
        <v>50</v>
      </c>
      <c r="D426" t="s">
        <v>52</v>
      </c>
      <c r="E426" t="s">
        <v>20</v>
      </c>
      <c r="H426" t="s">
        <v>55</v>
      </c>
      <c r="K426" t="s">
        <v>58</v>
      </c>
      <c r="M426" t="s">
        <v>60</v>
      </c>
      <c r="N426" t="s">
        <v>26</v>
      </c>
      <c r="U426" s="5">
        <f t="shared" si="138"/>
        <v>7</v>
      </c>
      <c r="V426" s="5">
        <f t="shared" si="139"/>
        <v>0.42857142857142855</v>
      </c>
      <c r="W426" s="16"/>
      <c r="X426" s="5">
        <f t="shared" si="140"/>
        <v>0.42857142857142855</v>
      </c>
      <c r="Y426" s="5">
        <f t="shared" si="141"/>
        <v>0</v>
      </c>
      <c r="Z426" s="5">
        <f t="shared" si="142"/>
        <v>0.42857142857142855</v>
      </c>
      <c r="AA426" s="5">
        <f t="shared" si="143"/>
        <v>0.42857142857142855</v>
      </c>
      <c r="AB426" s="5">
        <f t="shared" si="144"/>
        <v>0</v>
      </c>
      <c r="AC426" s="5">
        <f t="shared" si="145"/>
        <v>0</v>
      </c>
      <c r="AD426" s="5">
        <f t="shared" si="146"/>
        <v>0.42857142857142855</v>
      </c>
      <c r="AE426" s="5">
        <f t="shared" si="147"/>
        <v>0</v>
      </c>
      <c r="AF426" s="5">
        <f t="shared" si="148"/>
        <v>0</v>
      </c>
      <c r="AG426" s="5">
        <f t="shared" si="149"/>
        <v>0.42857142857142855</v>
      </c>
      <c r="AH426" s="5">
        <f t="shared" si="150"/>
        <v>0</v>
      </c>
      <c r="AI426" s="5">
        <f t="shared" si="151"/>
        <v>0.42857142857142855</v>
      </c>
      <c r="AJ426" s="5">
        <f t="shared" si="152"/>
        <v>0.42857142857142855</v>
      </c>
      <c r="AK426" s="5">
        <f t="shared" si="153"/>
        <v>0</v>
      </c>
      <c r="AL426" s="5">
        <f t="shared" si="154"/>
        <v>0</v>
      </c>
      <c r="AM426" s="5">
        <f t="shared" si="155"/>
        <v>0</v>
      </c>
      <c r="AN426" s="5">
        <f t="shared" si="156"/>
        <v>0</v>
      </c>
      <c r="AO426" s="5">
        <f t="shared" si="157"/>
        <v>0</v>
      </c>
      <c r="AR426" s="5">
        <f t="shared" si="158"/>
        <v>2.9999999999999996</v>
      </c>
      <c r="AS426" s="5">
        <f t="shared" si="159"/>
        <v>7</v>
      </c>
      <c r="AT426" s="5" t="str">
        <f t="shared" si="160"/>
        <v>Correct</v>
      </c>
      <c r="AU426" s="5" t="s">
        <v>94</v>
      </c>
      <c r="AV426" s="5">
        <v>70</v>
      </c>
      <c r="AW426" s="5" t="s">
        <v>95</v>
      </c>
      <c r="AX426" s="5" t="s">
        <v>131</v>
      </c>
      <c r="AY426" s="5" t="s">
        <v>107</v>
      </c>
      <c r="AZ426" s="5" t="s">
        <v>98</v>
      </c>
      <c r="BA426" s="5" t="s">
        <v>80</v>
      </c>
      <c r="BB426" s="5" t="s">
        <v>108</v>
      </c>
      <c r="BC426" s="5" t="s">
        <v>110</v>
      </c>
      <c r="BD426" s="5" t="s">
        <v>104</v>
      </c>
      <c r="BE426" s="5" t="s">
        <v>102</v>
      </c>
      <c r="BF426" s="5" t="s">
        <v>91</v>
      </c>
      <c r="BG426" s="5" t="s">
        <v>98</v>
      </c>
      <c r="BH426" s="54"/>
    </row>
    <row r="427" spans="1:60" x14ac:dyDescent="0.25">
      <c r="A427" s="1">
        <v>426</v>
      </c>
      <c r="D427" t="s">
        <v>52</v>
      </c>
      <c r="I427" t="s">
        <v>56</v>
      </c>
      <c r="S427" t="s">
        <v>64</v>
      </c>
      <c r="U427" s="5">
        <f t="shared" si="138"/>
        <v>3</v>
      </c>
      <c r="V427" s="5">
        <f t="shared" si="139"/>
        <v>1</v>
      </c>
      <c r="W427" s="16"/>
      <c r="X427" s="5">
        <f t="shared" si="140"/>
        <v>0</v>
      </c>
      <c r="Y427" s="5">
        <f t="shared" si="141"/>
        <v>0</v>
      </c>
      <c r="Z427" s="5">
        <f t="shared" si="142"/>
        <v>1</v>
      </c>
      <c r="AA427" s="5">
        <f t="shared" si="143"/>
        <v>0</v>
      </c>
      <c r="AB427" s="5">
        <f t="shared" si="144"/>
        <v>0</v>
      </c>
      <c r="AC427" s="5">
        <f t="shared" si="145"/>
        <v>0</v>
      </c>
      <c r="AD427" s="5">
        <f t="shared" si="146"/>
        <v>0</v>
      </c>
      <c r="AE427" s="5">
        <f t="shared" si="147"/>
        <v>1</v>
      </c>
      <c r="AF427" s="5">
        <f t="shared" si="148"/>
        <v>0</v>
      </c>
      <c r="AG427" s="5">
        <f t="shared" si="149"/>
        <v>0</v>
      </c>
      <c r="AH427" s="5">
        <f t="shared" si="150"/>
        <v>0</v>
      </c>
      <c r="AI427" s="5">
        <f t="shared" si="151"/>
        <v>0</v>
      </c>
      <c r="AJ427" s="5">
        <f t="shared" si="152"/>
        <v>0</v>
      </c>
      <c r="AK427" s="5">
        <f t="shared" si="153"/>
        <v>0</v>
      </c>
      <c r="AL427" s="5">
        <f t="shared" si="154"/>
        <v>0</v>
      </c>
      <c r="AM427" s="5">
        <f t="shared" si="155"/>
        <v>0</v>
      </c>
      <c r="AN427" s="5">
        <f t="shared" si="156"/>
        <v>0</v>
      </c>
      <c r="AO427" s="5">
        <f t="shared" si="157"/>
        <v>1</v>
      </c>
      <c r="AR427" s="5">
        <f t="shared" si="158"/>
        <v>3</v>
      </c>
      <c r="AS427" s="5">
        <f t="shared" si="159"/>
        <v>3</v>
      </c>
      <c r="AT427" s="5" t="str">
        <f t="shared" si="160"/>
        <v>Correct</v>
      </c>
      <c r="AU427" s="53" t="s">
        <v>94</v>
      </c>
      <c r="AV427" s="53">
        <v>24</v>
      </c>
      <c r="AW427" s="53" t="s">
        <v>115</v>
      </c>
      <c r="AX427" s="53" t="s">
        <v>334</v>
      </c>
      <c r="AY427" s="53" t="s">
        <v>128</v>
      </c>
      <c r="AZ427" s="53" t="s">
        <v>98</v>
      </c>
      <c r="BA427" s="53" t="s">
        <v>364</v>
      </c>
      <c r="BB427" s="53" t="s">
        <v>99</v>
      </c>
      <c r="BC427" s="53" t="s">
        <v>120</v>
      </c>
      <c r="BD427" s="53" t="s">
        <v>125</v>
      </c>
      <c r="BE427" s="53" t="s">
        <v>102</v>
      </c>
      <c r="BF427" s="53" t="s">
        <v>90</v>
      </c>
      <c r="BG427" s="53" t="s">
        <v>102</v>
      </c>
      <c r="BH427" s="55"/>
    </row>
    <row r="428" spans="1:60" x14ac:dyDescent="0.25">
      <c r="A428" s="1">
        <v>427</v>
      </c>
      <c r="B428" t="s">
        <v>50</v>
      </c>
      <c r="E428" t="s">
        <v>20</v>
      </c>
      <c r="F428" t="s">
        <v>53</v>
      </c>
      <c r="G428" t="s">
        <v>54</v>
      </c>
      <c r="H428" t="s">
        <v>55</v>
      </c>
      <c r="L428" t="s">
        <v>59</v>
      </c>
      <c r="N428" t="s">
        <v>26</v>
      </c>
      <c r="R428" t="s">
        <v>63</v>
      </c>
      <c r="U428" s="5">
        <f t="shared" si="138"/>
        <v>8</v>
      </c>
      <c r="V428" s="5">
        <f t="shared" si="139"/>
        <v>0.375</v>
      </c>
      <c r="W428" s="16"/>
      <c r="X428" s="5">
        <f t="shared" si="140"/>
        <v>0.375</v>
      </c>
      <c r="Y428" s="5">
        <f t="shared" si="141"/>
        <v>0</v>
      </c>
      <c r="Z428" s="5">
        <f t="shared" si="142"/>
        <v>0</v>
      </c>
      <c r="AA428" s="5">
        <f t="shared" si="143"/>
        <v>0.375</v>
      </c>
      <c r="AB428" s="5">
        <f t="shared" si="144"/>
        <v>0.375</v>
      </c>
      <c r="AC428" s="5">
        <f t="shared" si="145"/>
        <v>0.375</v>
      </c>
      <c r="AD428" s="5">
        <f t="shared" si="146"/>
        <v>0.375</v>
      </c>
      <c r="AE428" s="5">
        <f t="shared" si="147"/>
        <v>0</v>
      </c>
      <c r="AF428" s="5">
        <f t="shared" si="148"/>
        <v>0</v>
      </c>
      <c r="AG428" s="5">
        <f t="shared" si="149"/>
        <v>0</v>
      </c>
      <c r="AH428" s="5">
        <f t="shared" si="150"/>
        <v>0.375</v>
      </c>
      <c r="AI428" s="5">
        <f t="shared" si="151"/>
        <v>0</v>
      </c>
      <c r="AJ428" s="5">
        <f t="shared" si="152"/>
        <v>0.375</v>
      </c>
      <c r="AK428" s="5">
        <f t="shared" si="153"/>
        <v>0</v>
      </c>
      <c r="AL428" s="5">
        <f t="shared" si="154"/>
        <v>0</v>
      </c>
      <c r="AM428" s="5">
        <f t="shared" si="155"/>
        <v>0</v>
      </c>
      <c r="AN428" s="5">
        <f t="shared" si="156"/>
        <v>0.375</v>
      </c>
      <c r="AO428" s="5">
        <f t="shared" si="157"/>
        <v>0</v>
      </c>
      <c r="AR428" s="5">
        <f t="shared" si="158"/>
        <v>3</v>
      </c>
      <c r="AS428" s="5">
        <f t="shared" si="159"/>
        <v>8</v>
      </c>
      <c r="AT428" s="5" t="str">
        <f t="shared" si="160"/>
        <v>Correct</v>
      </c>
      <c r="AU428" s="5" t="s">
        <v>94</v>
      </c>
      <c r="AV428" s="5">
        <v>75</v>
      </c>
      <c r="AW428" s="5" t="s">
        <v>121</v>
      </c>
      <c r="AX428" s="5" t="s">
        <v>198</v>
      </c>
      <c r="AY428" s="5" t="s">
        <v>107</v>
      </c>
      <c r="AZ428" s="5" t="s">
        <v>98</v>
      </c>
      <c r="BA428" s="5"/>
      <c r="BB428" s="5" t="s">
        <v>112</v>
      </c>
      <c r="BC428" s="5" t="s">
        <v>120</v>
      </c>
      <c r="BD428" s="5" t="s">
        <v>104</v>
      </c>
      <c r="BE428" s="5" t="s">
        <v>102</v>
      </c>
      <c r="BF428" s="5" t="s">
        <v>91</v>
      </c>
      <c r="BG428" s="5" t="s">
        <v>98</v>
      </c>
      <c r="BH428" s="54"/>
    </row>
    <row r="429" spans="1:60" x14ac:dyDescent="0.25">
      <c r="A429" s="1">
        <v>428</v>
      </c>
      <c r="B429" t="s">
        <v>50</v>
      </c>
      <c r="H429" t="s">
        <v>55</v>
      </c>
      <c r="U429" s="5">
        <f t="shared" si="138"/>
        <v>2</v>
      </c>
      <c r="V429" s="5">
        <f t="shared" si="139"/>
        <v>1.5</v>
      </c>
      <c r="W429" s="16"/>
      <c r="X429" s="5">
        <f t="shared" si="140"/>
        <v>1</v>
      </c>
      <c r="Y429" s="5">
        <f t="shared" si="141"/>
        <v>0</v>
      </c>
      <c r="Z429" s="5">
        <f t="shared" si="142"/>
        <v>0</v>
      </c>
      <c r="AA429" s="5">
        <f t="shared" si="143"/>
        <v>0</v>
      </c>
      <c r="AB429" s="5">
        <f t="shared" si="144"/>
        <v>0</v>
      </c>
      <c r="AC429" s="5">
        <f t="shared" si="145"/>
        <v>0</v>
      </c>
      <c r="AD429" s="5">
        <f t="shared" si="146"/>
        <v>1</v>
      </c>
      <c r="AE429" s="5">
        <f t="shared" si="147"/>
        <v>0</v>
      </c>
      <c r="AF429" s="5">
        <f t="shared" si="148"/>
        <v>0</v>
      </c>
      <c r="AG429" s="5">
        <f t="shared" si="149"/>
        <v>0</v>
      </c>
      <c r="AH429" s="5">
        <f t="shared" si="150"/>
        <v>0</v>
      </c>
      <c r="AI429" s="5">
        <f t="shared" si="151"/>
        <v>0</v>
      </c>
      <c r="AJ429" s="5">
        <f t="shared" si="152"/>
        <v>0</v>
      </c>
      <c r="AK429" s="5">
        <f t="shared" si="153"/>
        <v>0</v>
      </c>
      <c r="AL429" s="5">
        <f t="shared" si="154"/>
        <v>0</v>
      </c>
      <c r="AM429" s="5">
        <f t="shared" si="155"/>
        <v>0</v>
      </c>
      <c r="AN429" s="5">
        <f t="shared" si="156"/>
        <v>0</v>
      </c>
      <c r="AO429" s="5">
        <f t="shared" si="157"/>
        <v>0</v>
      </c>
      <c r="AR429" s="5">
        <f t="shared" si="158"/>
        <v>2</v>
      </c>
      <c r="AS429" s="5">
        <f t="shared" si="159"/>
        <v>2</v>
      </c>
      <c r="AT429" s="5" t="str">
        <f t="shared" si="160"/>
        <v>Correct</v>
      </c>
      <c r="AU429" s="53" t="s">
        <v>105</v>
      </c>
      <c r="AV429" s="53">
        <v>62</v>
      </c>
      <c r="AW429" s="53" t="s">
        <v>95</v>
      </c>
      <c r="AX429" s="53" t="s">
        <v>158</v>
      </c>
      <c r="AY429" s="53" t="s">
        <v>97</v>
      </c>
      <c r="AZ429" s="53" t="s">
        <v>98</v>
      </c>
      <c r="BA429" s="53" t="s">
        <v>80</v>
      </c>
      <c r="BB429" s="53" t="s">
        <v>108</v>
      </c>
      <c r="BC429" s="53" t="s">
        <v>110</v>
      </c>
      <c r="BD429" s="53" t="s">
        <v>135</v>
      </c>
      <c r="BE429" s="53" t="s">
        <v>102</v>
      </c>
      <c r="BF429" s="53" t="s">
        <v>92</v>
      </c>
      <c r="BG429" s="53" t="s">
        <v>102</v>
      </c>
      <c r="BH429" s="55"/>
    </row>
    <row r="430" spans="1:60" x14ac:dyDescent="0.25">
      <c r="A430" s="1">
        <v>429</v>
      </c>
      <c r="C430" t="s">
        <v>51</v>
      </c>
      <c r="K430" t="s">
        <v>58</v>
      </c>
      <c r="U430" s="5">
        <f t="shared" si="138"/>
        <v>2</v>
      </c>
      <c r="V430" s="5">
        <f t="shared" si="139"/>
        <v>1.5</v>
      </c>
      <c r="W430" s="16"/>
      <c r="X430" s="5">
        <f t="shared" si="140"/>
        <v>0</v>
      </c>
      <c r="Y430" s="5">
        <f t="shared" si="141"/>
        <v>1</v>
      </c>
      <c r="Z430" s="5">
        <f t="shared" si="142"/>
        <v>0</v>
      </c>
      <c r="AA430" s="5">
        <f t="shared" si="143"/>
        <v>0</v>
      </c>
      <c r="AB430" s="5">
        <f t="shared" si="144"/>
        <v>0</v>
      </c>
      <c r="AC430" s="5">
        <f t="shared" si="145"/>
        <v>0</v>
      </c>
      <c r="AD430" s="5">
        <f t="shared" si="146"/>
        <v>0</v>
      </c>
      <c r="AE430" s="5">
        <f t="shared" si="147"/>
        <v>0</v>
      </c>
      <c r="AF430" s="5">
        <f t="shared" si="148"/>
        <v>0</v>
      </c>
      <c r="AG430" s="5">
        <f t="shared" si="149"/>
        <v>1</v>
      </c>
      <c r="AH430" s="5">
        <f t="shared" si="150"/>
        <v>0</v>
      </c>
      <c r="AI430" s="5">
        <f t="shared" si="151"/>
        <v>0</v>
      </c>
      <c r="AJ430" s="5">
        <f t="shared" si="152"/>
        <v>0</v>
      </c>
      <c r="AK430" s="5">
        <f t="shared" si="153"/>
        <v>0</v>
      </c>
      <c r="AL430" s="5">
        <f t="shared" si="154"/>
        <v>0</v>
      </c>
      <c r="AM430" s="5">
        <f t="shared" si="155"/>
        <v>0</v>
      </c>
      <c r="AN430" s="5">
        <f t="shared" si="156"/>
        <v>0</v>
      </c>
      <c r="AO430" s="5">
        <f t="shared" si="157"/>
        <v>0</v>
      </c>
      <c r="AR430" s="5">
        <f t="shared" si="158"/>
        <v>2</v>
      </c>
      <c r="AS430" s="5">
        <f t="shared" si="159"/>
        <v>2</v>
      </c>
      <c r="AT430" s="5" t="str">
        <f t="shared" si="160"/>
        <v>Correct</v>
      </c>
      <c r="AU430" s="5" t="s">
        <v>94</v>
      </c>
      <c r="AV430" s="5">
        <v>78</v>
      </c>
      <c r="AW430" s="5" t="s">
        <v>121</v>
      </c>
      <c r="AX430" s="5" t="s">
        <v>198</v>
      </c>
      <c r="AY430" s="5" t="s">
        <v>107</v>
      </c>
      <c r="AZ430" s="5" t="s">
        <v>98</v>
      </c>
      <c r="BA430" s="5" t="s">
        <v>80</v>
      </c>
      <c r="BB430" s="5"/>
      <c r="BC430" s="5" t="s">
        <v>100</v>
      </c>
      <c r="BD430" s="5" t="s">
        <v>104</v>
      </c>
      <c r="BE430" s="5" t="s">
        <v>102</v>
      </c>
      <c r="BF430" s="5" t="s">
        <v>91</v>
      </c>
      <c r="BG430" s="5" t="s">
        <v>98</v>
      </c>
      <c r="BH430" s="54"/>
    </row>
    <row r="431" spans="1:60" x14ac:dyDescent="0.25">
      <c r="A431" s="1">
        <v>430</v>
      </c>
      <c r="B431" t="s">
        <v>50</v>
      </c>
      <c r="E431" t="s">
        <v>20</v>
      </c>
      <c r="S431" t="s">
        <v>64</v>
      </c>
      <c r="U431" s="5">
        <f t="shared" si="138"/>
        <v>3</v>
      </c>
      <c r="V431" s="5">
        <f t="shared" si="139"/>
        <v>1</v>
      </c>
      <c r="W431" s="16"/>
      <c r="X431" s="5">
        <f t="shared" si="140"/>
        <v>1</v>
      </c>
      <c r="Y431" s="5">
        <f t="shared" si="141"/>
        <v>0</v>
      </c>
      <c r="Z431" s="5">
        <f t="shared" si="142"/>
        <v>0</v>
      </c>
      <c r="AA431" s="5">
        <f t="shared" si="143"/>
        <v>1</v>
      </c>
      <c r="AB431" s="5">
        <f t="shared" si="144"/>
        <v>0</v>
      </c>
      <c r="AC431" s="5">
        <f t="shared" si="145"/>
        <v>0</v>
      </c>
      <c r="AD431" s="5">
        <f t="shared" si="146"/>
        <v>0</v>
      </c>
      <c r="AE431" s="5">
        <f t="shared" si="147"/>
        <v>0</v>
      </c>
      <c r="AF431" s="5">
        <f t="shared" si="148"/>
        <v>0</v>
      </c>
      <c r="AG431" s="5">
        <f t="shared" si="149"/>
        <v>0</v>
      </c>
      <c r="AH431" s="5">
        <f t="shared" si="150"/>
        <v>0</v>
      </c>
      <c r="AI431" s="5">
        <f t="shared" si="151"/>
        <v>0</v>
      </c>
      <c r="AJ431" s="5">
        <f t="shared" si="152"/>
        <v>0</v>
      </c>
      <c r="AK431" s="5">
        <f t="shared" si="153"/>
        <v>0</v>
      </c>
      <c r="AL431" s="5">
        <f t="shared" si="154"/>
        <v>0</v>
      </c>
      <c r="AM431" s="5">
        <f t="shared" si="155"/>
        <v>0</v>
      </c>
      <c r="AN431" s="5">
        <f t="shared" si="156"/>
        <v>0</v>
      </c>
      <c r="AO431" s="5">
        <f t="shared" si="157"/>
        <v>1</v>
      </c>
      <c r="AR431" s="5">
        <f t="shared" si="158"/>
        <v>3</v>
      </c>
      <c r="AS431" s="5">
        <f t="shared" si="159"/>
        <v>3</v>
      </c>
      <c r="AT431" s="5" t="str">
        <f t="shared" si="160"/>
        <v>Correct</v>
      </c>
      <c r="AU431" s="53" t="s">
        <v>105</v>
      </c>
      <c r="AV431" s="53">
        <v>37</v>
      </c>
      <c r="AW431" s="53" t="s">
        <v>95</v>
      </c>
      <c r="AX431" s="53" t="s">
        <v>157</v>
      </c>
      <c r="AY431" s="53" t="s">
        <v>107</v>
      </c>
      <c r="AZ431" s="53" t="s">
        <v>98</v>
      </c>
      <c r="BA431" s="53" t="s">
        <v>349</v>
      </c>
      <c r="BB431" s="53" t="s">
        <v>109</v>
      </c>
      <c r="BC431" s="53" t="s">
        <v>103</v>
      </c>
      <c r="BD431" s="53" t="s">
        <v>135</v>
      </c>
      <c r="BE431" s="53" t="s">
        <v>102</v>
      </c>
      <c r="BF431" s="53" t="s">
        <v>91</v>
      </c>
      <c r="BG431" s="53" t="s">
        <v>102</v>
      </c>
      <c r="BH431" s="55"/>
    </row>
    <row r="432" spans="1:60" x14ac:dyDescent="0.25">
      <c r="A432" s="1">
        <v>431</v>
      </c>
      <c r="B432" t="s">
        <v>50</v>
      </c>
      <c r="E432" t="s">
        <v>20</v>
      </c>
      <c r="H432" t="s">
        <v>55</v>
      </c>
      <c r="U432" s="5">
        <f t="shared" si="138"/>
        <v>3</v>
      </c>
      <c r="V432" s="5">
        <f t="shared" si="139"/>
        <v>1</v>
      </c>
      <c r="W432" s="16"/>
      <c r="X432" s="5">
        <f t="shared" si="140"/>
        <v>1</v>
      </c>
      <c r="Y432" s="5">
        <f t="shared" si="141"/>
        <v>0</v>
      </c>
      <c r="Z432" s="5">
        <f t="shared" si="142"/>
        <v>0</v>
      </c>
      <c r="AA432" s="5">
        <f t="shared" si="143"/>
        <v>1</v>
      </c>
      <c r="AB432" s="5">
        <f t="shared" si="144"/>
        <v>0</v>
      </c>
      <c r="AC432" s="5">
        <f t="shared" si="145"/>
        <v>0</v>
      </c>
      <c r="AD432" s="5">
        <f t="shared" si="146"/>
        <v>1</v>
      </c>
      <c r="AE432" s="5">
        <f t="shared" si="147"/>
        <v>0</v>
      </c>
      <c r="AF432" s="5">
        <f t="shared" si="148"/>
        <v>0</v>
      </c>
      <c r="AG432" s="5">
        <f t="shared" si="149"/>
        <v>0</v>
      </c>
      <c r="AH432" s="5">
        <f t="shared" si="150"/>
        <v>0</v>
      </c>
      <c r="AI432" s="5">
        <f t="shared" si="151"/>
        <v>0</v>
      </c>
      <c r="AJ432" s="5">
        <f t="shared" si="152"/>
        <v>0</v>
      </c>
      <c r="AK432" s="5">
        <f t="shared" si="153"/>
        <v>0</v>
      </c>
      <c r="AL432" s="5">
        <f t="shared" si="154"/>
        <v>0</v>
      </c>
      <c r="AM432" s="5">
        <f t="shared" si="155"/>
        <v>0</v>
      </c>
      <c r="AN432" s="5">
        <f t="shared" si="156"/>
        <v>0</v>
      </c>
      <c r="AO432" s="5">
        <f t="shared" si="157"/>
        <v>0</v>
      </c>
      <c r="AR432" s="5">
        <f t="shared" si="158"/>
        <v>3</v>
      </c>
      <c r="AS432" s="5">
        <f t="shared" si="159"/>
        <v>3</v>
      </c>
      <c r="AT432" s="5" t="str">
        <f t="shared" si="160"/>
        <v>Correct</v>
      </c>
      <c r="AU432" s="5" t="s">
        <v>105</v>
      </c>
      <c r="AV432" s="5">
        <v>81</v>
      </c>
      <c r="AW432" s="5" t="s">
        <v>121</v>
      </c>
      <c r="AX432" s="5" t="s">
        <v>207</v>
      </c>
      <c r="AY432" s="5" t="s">
        <v>107</v>
      </c>
      <c r="AZ432" s="5" t="s">
        <v>98</v>
      </c>
      <c r="BA432" s="5"/>
      <c r="BB432" s="5"/>
      <c r="BC432" s="5" t="s">
        <v>110</v>
      </c>
      <c r="BD432" s="5" t="s">
        <v>104</v>
      </c>
      <c r="BE432" s="5" t="s">
        <v>111</v>
      </c>
      <c r="BF432" s="5"/>
      <c r="BG432" s="5"/>
      <c r="BH432" s="54"/>
    </row>
    <row r="433" spans="1:60" x14ac:dyDescent="0.25">
      <c r="A433" s="1">
        <v>432</v>
      </c>
      <c r="G433" t="s">
        <v>54</v>
      </c>
      <c r="J433" t="s">
        <v>57</v>
      </c>
      <c r="N433" t="s">
        <v>26</v>
      </c>
      <c r="U433" s="5">
        <f t="shared" si="138"/>
        <v>3</v>
      </c>
      <c r="V433" s="5">
        <f t="shared" si="139"/>
        <v>1</v>
      </c>
      <c r="W433" s="16"/>
      <c r="X433" s="5">
        <f t="shared" si="140"/>
        <v>0</v>
      </c>
      <c r="Y433" s="5">
        <f t="shared" si="141"/>
        <v>0</v>
      </c>
      <c r="Z433" s="5">
        <f t="shared" si="142"/>
        <v>0</v>
      </c>
      <c r="AA433" s="5">
        <f t="shared" si="143"/>
        <v>0</v>
      </c>
      <c r="AB433" s="5">
        <f t="shared" si="144"/>
        <v>0</v>
      </c>
      <c r="AC433" s="5">
        <f t="shared" si="145"/>
        <v>1</v>
      </c>
      <c r="AD433" s="5">
        <f t="shared" si="146"/>
        <v>0</v>
      </c>
      <c r="AE433" s="5">
        <f t="shared" si="147"/>
        <v>0</v>
      </c>
      <c r="AF433" s="5">
        <f t="shared" si="148"/>
        <v>1</v>
      </c>
      <c r="AG433" s="5">
        <f t="shared" si="149"/>
        <v>0</v>
      </c>
      <c r="AH433" s="5">
        <f t="shared" si="150"/>
        <v>0</v>
      </c>
      <c r="AI433" s="5">
        <f t="shared" si="151"/>
        <v>0</v>
      </c>
      <c r="AJ433" s="5">
        <f t="shared" si="152"/>
        <v>1</v>
      </c>
      <c r="AK433" s="5">
        <f t="shared" si="153"/>
        <v>0</v>
      </c>
      <c r="AL433" s="5">
        <f t="shared" si="154"/>
        <v>0</v>
      </c>
      <c r="AM433" s="5">
        <f t="shared" si="155"/>
        <v>0</v>
      </c>
      <c r="AN433" s="5">
        <f t="shared" si="156"/>
        <v>0</v>
      </c>
      <c r="AO433" s="5">
        <f t="shared" si="157"/>
        <v>0</v>
      </c>
      <c r="AR433" s="5">
        <f t="shared" si="158"/>
        <v>3</v>
      </c>
      <c r="AS433" s="5">
        <f t="shared" si="159"/>
        <v>3</v>
      </c>
      <c r="AT433" s="5" t="str">
        <f t="shared" si="160"/>
        <v>Correct</v>
      </c>
      <c r="AU433" s="53" t="s">
        <v>94</v>
      </c>
      <c r="AV433" s="53">
        <v>21</v>
      </c>
      <c r="AW433" s="53" t="s">
        <v>95</v>
      </c>
      <c r="AX433" s="53" t="s">
        <v>201</v>
      </c>
      <c r="AY433" s="53" t="s">
        <v>346</v>
      </c>
      <c r="AZ433" s="53" t="s">
        <v>102</v>
      </c>
      <c r="BA433" s="53" t="s">
        <v>355</v>
      </c>
      <c r="BB433" s="53" t="s">
        <v>108</v>
      </c>
      <c r="BC433" s="53" t="s">
        <v>110</v>
      </c>
      <c r="BD433" s="53" t="s">
        <v>136</v>
      </c>
      <c r="BE433" s="53" t="s">
        <v>98</v>
      </c>
      <c r="BF433" s="53" t="s">
        <v>93</v>
      </c>
      <c r="BG433" s="53" t="s">
        <v>102</v>
      </c>
      <c r="BH433" s="55"/>
    </row>
    <row r="434" spans="1:60" x14ac:dyDescent="0.25">
      <c r="A434" s="1">
        <v>433</v>
      </c>
      <c r="U434" s="5">
        <f t="shared" si="138"/>
        <v>0</v>
      </c>
      <c r="V434" s="5" t="e">
        <f t="shared" si="139"/>
        <v>#DIV/0!</v>
      </c>
      <c r="W434" s="16"/>
      <c r="X434" s="5">
        <f t="shared" si="140"/>
        <v>0</v>
      </c>
      <c r="Y434" s="5">
        <f t="shared" si="141"/>
        <v>0</v>
      </c>
      <c r="Z434" s="5">
        <f t="shared" si="142"/>
        <v>0</v>
      </c>
      <c r="AA434" s="5">
        <f t="shared" si="143"/>
        <v>0</v>
      </c>
      <c r="AB434" s="5">
        <f t="shared" si="144"/>
        <v>0</v>
      </c>
      <c r="AC434" s="5">
        <f t="shared" si="145"/>
        <v>0</v>
      </c>
      <c r="AD434" s="5">
        <f t="shared" si="146"/>
        <v>0</v>
      </c>
      <c r="AE434" s="5">
        <f t="shared" si="147"/>
        <v>0</v>
      </c>
      <c r="AF434" s="5">
        <f t="shared" si="148"/>
        <v>0</v>
      </c>
      <c r="AG434" s="5">
        <f t="shared" si="149"/>
        <v>0</v>
      </c>
      <c r="AH434" s="5">
        <f t="shared" si="150"/>
        <v>0</v>
      </c>
      <c r="AI434" s="5">
        <f t="shared" si="151"/>
        <v>0</v>
      </c>
      <c r="AJ434" s="5">
        <f t="shared" si="152"/>
        <v>0</v>
      </c>
      <c r="AK434" s="5">
        <f t="shared" si="153"/>
        <v>0</v>
      </c>
      <c r="AL434" s="5">
        <f t="shared" si="154"/>
        <v>0</v>
      </c>
      <c r="AM434" s="5">
        <f t="shared" si="155"/>
        <v>0</v>
      </c>
      <c r="AN434" s="5">
        <f t="shared" si="156"/>
        <v>0</v>
      </c>
      <c r="AO434" s="5">
        <f t="shared" si="157"/>
        <v>0</v>
      </c>
      <c r="AR434" s="5">
        <f t="shared" si="158"/>
        <v>0</v>
      </c>
      <c r="AS434" s="5">
        <f t="shared" si="159"/>
        <v>0</v>
      </c>
      <c r="AT434" s="5" t="str">
        <f t="shared" si="160"/>
        <v>Correct</v>
      </c>
      <c r="AU434" s="5" t="s">
        <v>94</v>
      </c>
      <c r="AV434" s="5">
        <v>57</v>
      </c>
      <c r="AW434" s="5" t="s">
        <v>121</v>
      </c>
      <c r="AX434" s="5" t="s">
        <v>207</v>
      </c>
      <c r="AY434" s="5" t="s">
        <v>128</v>
      </c>
      <c r="AZ434" s="5" t="s">
        <v>98</v>
      </c>
      <c r="BA434" s="5" t="s">
        <v>363</v>
      </c>
      <c r="BB434" s="5" t="s">
        <v>114</v>
      </c>
      <c r="BC434" s="5" t="s">
        <v>110</v>
      </c>
      <c r="BD434" s="5" t="s">
        <v>104</v>
      </c>
      <c r="BE434" s="5" t="s">
        <v>102</v>
      </c>
      <c r="BF434" s="5" t="s">
        <v>92</v>
      </c>
      <c r="BG434" s="5" t="s">
        <v>102</v>
      </c>
      <c r="BH434" s="54"/>
    </row>
    <row r="435" spans="1:60" x14ac:dyDescent="0.25">
      <c r="A435" s="1">
        <v>434</v>
      </c>
      <c r="U435" s="5">
        <f t="shared" si="138"/>
        <v>0</v>
      </c>
      <c r="V435" s="5" t="e">
        <f t="shared" si="139"/>
        <v>#DIV/0!</v>
      </c>
      <c r="W435" s="16"/>
      <c r="X435" s="5">
        <f t="shared" si="140"/>
        <v>0</v>
      </c>
      <c r="Y435" s="5">
        <f t="shared" si="141"/>
        <v>0</v>
      </c>
      <c r="Z435" s="5">
        <f t="shared" si="142"/>
        <v>0</v>
      </c>
      <c r="AA435" s="5">
        <f t="shared" si="143"/>
        <v>0</v>
      </c>
      <c r="AB435" s="5">
        <f t="shared" si="144"/>
        <v>0</v>
      </c>
      <c r="AC435" s="5">
        <f t="shared" si="145"/>
        <v>0</v>
      </c>
      <c r="AD435" s="5">
        <f t="shared" si="146"/>
        <v>0</v>
      </c>
      <c r="AE435" s="5">
        <f t="shared" si="147"/>
        <v>0</v>
      </c>
      <c r="AF435" s="5">
        <f t="shared" si="148"/>
        <v>0</v>
      </c>
      <c r="AG435" s="5">
        <f t="shared" si="149"/>
        <v>0</v>
      </c>
      <c r="AH435" s="5">
        <f t="shared" si="150"/>
        <v>0</v>
      </c>
      <c r="AI435" s="5">
        <f t="shared" si="151"/>
        <v>0</v>
      </c>
      <c r="AJ435" s="5">
        <f t="shared" si="152"/>
        <v>0</v>
      </c>
      <c r="AK435" s="5">
        <f t="shared" si="153"/>
        <v>0</v>
      </c>
      <c r="AL435" s="5">
        <f t="shared" si="154"/>
        <v>0</v>
      </c>
      <c r="AM435" s="5">
        <f t="shared" si="155"/>
        <v>0</v>
      </c>
      <c r="AN435" s="5">
        <f t="shared" si="156"/>
        <v>0</v>
      </c>
      <c r="AO435" s="5">
        <f t="shared" si="157"/>
        <v>0</v>
      </c>
      <c r="AR435" s="5">
        <f t="shared" si="158"/>
        <v>0</v>
      </c>
      <c r="AS435" s="5">
        <f t="shared" si="159"/>
        <v>0</v>
      </c>
      <c r="AT435" s="5" t="str">
        <f t="shared" si="160"/>
        <v>Correct</v>
      </c>
      <c r="AU435" s="53" t="s">
        <v>94</v>
      </c>
      <c r="AV435" s="53">
        <v>62</v>
      </c>
      <c r="AW435" s="53" t="s">
        <v>121</v>
      </c>
      <c r="AX435" s="53" t="s">
        <v>228</v>
      </c>
      <c r="AY435" s="53" t="s">
        <v>107</v>
      </c>
      <c r="AZ435" s="53" t="s">
        <v>98</v>
      </c>
      <c r="BA435" s="53" t="s">
        <v>80</v>
      </c>
      <c r="BB435" s="53" t="s">
        <v>114</v>
      </c>
      <c r="BC435" s="53" t="s">
        <v>100</v>
      </c>
      <c r="BD435" s="53" t="s">
        <v>101</v>
      </c>
      <c r="BE435" s="53" t="s">
        <v>102</v>
      </c>
      <c r="BF435" s="53" t="s">
        <v>92</v>
      </c>
      <c r="BG435" s="53" t="s">
        <v>102</v>
      </c>
      <c r="BH435" s="55"/>
    </row>
    <row r="436" spans="1:60" x14ac:dyDescent="0.25">
      <c r="A436" s="1">
        <v>435</v>
      </c>
      <c r="D436" t="s">
        <v>52</v>
      </c>
      <c r="H436" t="s">
        <v>55</v>
      </c>
      <c r="N436" t="s">
        <v>26</v>
      </c>
      <c r="U436" s="5">
        <f t="shared" si="138"/>
        <v>3</v>
      </c>
      <c r="V436" s="5">
        <f t="shared" si="139"/>
        <v>1</v>
      </c>
      <c r="W436" s="16"/>
      <c r="X436" s="5">
        <f t="shared" si="140"/>
        <v>0</v>
      </c>
      <c r="Y436" s="5">
        <f t="shared" si="141"/>
        <v>0</v>
      </c>
      <c r="Z436" s="5">
        <f t="shared" si="142"/>
        <v>1</v>
      </c>
      <c r="AA436" s="5">
        <f t="shared" si="143"/>
        <v>0</v>
      </c>
      <c r="AB436" s="5">
        <f t="shared" si="144"/>
        <v>0</v>
      </c>
      <c r="AC436" s="5">
        <f t="shared" si="145"/>
        <v>0</v>
      </c>
      <c r="AD436" s="5">
        <f t="shared" si="146"/>
        <v>1</v>
      </c>
      <c r="AE436" s="5">
        <f t="shared" si="147"/>
        <v>0</v>
      </c>
      <c r="AF436" s="5">
        <f t="shared" si="148"/>
        <v>0</v>
      </c>
      <c r="AG436" s="5">
        <f t="shared" si="149"/>
        <v>0</v>
      </c>
      <c r="AH436" s="5">
        <f t="shared" si="150"/>
        <v>0</v>
      </c>
      <c r="AI436" s="5">
        <f t="shared" si="151"/>
        <v>0</v>
      </c>
      <c r="AJ436" s="5">
        <f t="shared" si="152"/>
        <v>1</v>
      </c>
      <c r="AK436" s="5">
        <f t="shared" si="153"/>
        <v>0</v>
      </c>
      <c r="AL436" s="5">
        <f t="shared" si="154"/>
        <v>0</v>
      </c>
      <c r="AM436" s="5">
        <f t="shared" si="155"/>
        <v>0</v>
      </c>
      <c r="AN436" s="5">
        <f t="shared" si="156"/>
        <v>0</v>
      </c>
      <c r="AO436" s="5">
        <f t="shared" si="157"/>
        <v>0</v>
      </c>
      <c r="AR436" s="5">
        <f t="shared" si="158"/>
        <v>3</v>
      </c>
      <c r="AS436" s="5">
        <f t="shared" si="159"/>
        <v>3</v>
      </c>
      <c r="AT436" s="5" t="str">
        <f t="shared" si="160"/>
        <v>Correct</v>
      </c>
      <c r="AU436" s="5" t="s">
        <v>94</v>
      </c>
      <c r="AV436" s="5">
        <v>63</v>
      </c>
      <c r="AW436" s="5" t="s">
        <v>121</v>
      </c>
      <c r="AX436" s="5" t="s">
        <v>229</v>
      </c>
      <c r="AY436" s="5" t="s">
        <v>107</v>
      </c>
      <c r="AZ436" s="5" t="s">
        <v>98</v>
      </c>
      <c r="BA436" s="5" t="s">
        <v>80</v>
      </c>
      <c r="BB436" s="5" t="s">
        <v>114</v>
      </c>
      <c r="BC436" s="5" t="s">
        <v>110</v>
      </c>
      <c r="BD436" s="5" t="s">
        <v>104</v>
      </c>
      <c r="BE436" s="5" t="s">
        <v>102</v>
      </c>
      <c r="BF436" s="5" t="s">
        <v>92</v>
      </c>
      <c r="BG436" s="5" t="s">
        <v>102</v>
      </c>
      <c r="BH436" s="54"/>
    </row>
    <row r="437" spans="1:60" x14ac:dyDescent="0.25">
      <c r="A437" s="1">
        <v>436</v>
      </c>
      <c r="B437" t="s">
        <v>50</v>
      </c>
      <c r="E437" t="s">
        <v>20</v>
      </c>
      <c r="H437" t="s">
        <v>55</v>
      </c>
      <c r="U437" s="5">
        <f t="shared" si="138"/>
        <v>3</v>
      </c>
      <c r="V437" s="5">
        <f t="shared" si="139"/>
        <v>1</v>
      </c>
      <c r="W437" s="16"/>
      <c r="X437" s="5">
        <f t="shared" si="140"/>
        <v>1</v>
      </c>
      <c r="Y437" s="5">
        <f t="shared" si="141"/>
        <v>0</v>
      </c>
      <c r="Z437" s="5">
        <f t="shared" si="142"/>
        <v>0</v>
      </c>
      <c r="AA437" s="5">
        <f t="shared" si="143"/>
        <v>1</v>
      </c>
      <c r="AB437" s="5">
        <f t="shared" si="144"/>
        <v>0</v>
      </c>
      <c r="AC437" s="5">
        <f t="shared" si="145"/>
        <v>0</v>
      </c>
      <c r="AD437" s="5">
        <f t="shared" si="146"/>
        <v>1</v>
      </c>
      <c r="AE437" s="5">
        <f t="shared" si="147"/>
        <v>0</v>
      </c>
      <c r="AF437" s="5">
        <f t="shared" si="148"/>
        <v>0</v>
      </c>
      <c r="AG437" s="5">
        <f t="shared" si="149"/>
        <v>0</v>
      </c>
      <c r="AH437" s="5">
        <f t="shared" si="150"/>
        <v>0</v>
      </c>
      <c r="AI437" s="5">
        <f t="shared" si="151"/>
        <v>0</v>
      </c>
      <c r="AJ437" s="5">
        <f t="shared" si="152"/>
        <v>0</v>
      </c>
      <c r="AK437" s="5">
        <f t="shared" si="153"/>
        <v>0</v>
      </c>
      <c r="AL437" s="5">
        <f t="shared" si="154"/>
        <v>0</v>
      </c>
      <c r="AM437" s="5">
        <f t="shared" si="155"/>
        <v>0</v>
      </c>
      <c r="AN437" s="5">
        <f t="shared" si="156"/>
        <v>0</v>
      </c>
      <c r="AO437" s="5">
        <f t="shared" si="157"/>
        <v>0</v>
      </c>
      <c r="AR437" s="5">
        <f t="shared" si="158"/>
        <v>3</v>
      </c>
      <c r="AS437" s="5">
        <f t="shared" si="159"/>
        <v>3</v>
      </c>
      <c r="AT437" s="5" t="str">
        <f t="shared" si="160"/>
        <v>Correct</v>
      </c>
      <c r="AU437" s="53" t="s">
        <v>105</v>
      </c>
      <c r="AV437" s="53">
        <v>85</v>
      </c>
      <c r="AW437" s="53" t="s">
        <v>121</v>
      </c>
      <c r="AX437" s="53" t="s">
        <v>168</v>
      </c>
      <c r="AY437" s="53" t="s">
        <v>107</v>
      </c>
      <c r="AZ437" s="53" t="s">
        <v>98</v>
      </c>
      <c r="BA437" s="53" t="s">
        <v>80</v>
      </c>
      <c r="BB437" s="53" t="s">
        <v>99</v>
      </c>
      <c r="BC437" s="53" t="s">
        <v>120</v>
      </c>
      <c r="BD437" s="53" t="s">
        <v>104</v>
      </c>
      <c r="BE437" s="53" t="s">
        <v>102</v>
      </c>
      <c r="BF437" s="53" t="s">
        <v>373</v>
      </c>
      <c r="BG437" s="53" t="s">
        <v>98</v>
      </c>
      <c r="BH437" s="55"/>
    </row>
    <row r="438" spans="1:60" x14ac:dyDescent="0.25">
      <c r="A438" s="1">
        <v>437</v>
      </c>
      <c r="B438" t="s">
        <v>50</v>
      </c>
      <c r="G438" t="s">
        <v>54</v>
      </c>
      <c r="H438" t="s">
        <v>55</v>
      </c>
      <c r="U438" s="5">
        <f t="shared" si="138"/>
        <v>3</v>
      </c>
      <c r="V438" s="5">
        <f t="shared" si="139"/>
        <v>1</v>
      </c>
      <c r="W438" s="16"/>
      <c r="X438" s="5">
        <f t="shared" si="140"/>
        <v>1</v>
      </c>
      <c r="Y438" s="5">
        <f t="shared" si="141"/>
        <v>0</v>
      </c>
      <c r="Z438" s="5">
        <f t="shared" si="142"/>
        <v>0</v>
      </c>
      <c r="AA438" s="5">
        <f t="shared" si="143"/>
        <v>0</v>
      </c>
      <c r="AB438" s="5">
        <f t="shared" si="144"/>
        <v>0</v>
      </c>
      <c r="AC438" s="5">
        <f t="shared" si="145"/>
        <v>1</v>
      </c>
      <c r="AD438" s="5">
        <f t="shared" si="146"/>
        <v>1</v>
      </c>
      <c r="AE438" s="5">
        <f t="shared" si="147"/>
        <v>0</v>
      </c>
      <c r="AF438" s="5">
        <f t="shared" si="148"/>
        <v>0</v>
      </c>
      <c r="AG438" s="5">
        <f t="shared" si="149"/>
        <v>0</v>
      </c>
      <c r="AH438" s="5">
        <f t="shared" si="150"/>
        <v>0</v>
      </c>
      <c r="AI438" s="5">
        <f t="shared" si="151"/>
        <v>0</v>
      </c>
      <c r="AJ438" s="5">
        <f t="shared" si="152"/>
        <v>0</v>
      </c>
      <c r="AK438" s="5">
        <f t="shared" si="153"/>
        <v>0</v>
      </c>
      <c r="AL438" s="5">
        <f t="shared" si="154"/>
        <v>0</v>
      </c>
      <c r="AM438" s="5">
        <f t="shared" si="155"/>
        <v>0</v>
      </c>
      <c r="AN438" s="5">
        <f t="shared" si="156"/>
        <v>0</v>
      </c>
      <c r="AO438" s="5">
        <f t="shared" si="157"/>
        <v>0</v>
      </c>
      <c r="AR438" s="5">
        <f t="shared" si="158"/>
        <v>3</v>
      </c>
      <c r="AS438" s="5">
        <f t="shared" si="159"/>
        <v>3</v>
      </c>
      <c r="AT438" s="5" t="str">
        <f t="shared" si="160"/>
        <v>Correct</v>
      </c>
      <c r="AU438" s="5" t="s">
        <v>105</v>
      </c>
      <c r="AV438" s="5">
        <v>44</v>
      </c>
      <c r="AW438" s="5" t="s">
        <v>115</v>
      </c>
      <c r="AX438" s="5" t="s">
        <v>339</v>
      </c>
      <c r="AY438" s="5" t="s">
        <v>346</v>
      </c>
      <c r="AZ438" s="5" t="s">
        <v>102</v>
      </c>
      <c r="BA438" s="5" t="s">
        <v>355</v>
      </c>
      <c r="BB438" s="5" t="s">
        <v>108</v>
      </c>
      <c r="BC438" s="5" t="s">
        <v>110</v>
      </c>
      <c r="BD438" s="5" t="s">
        <v>101</v>
      </c>
      <c r="BE438" s="5" t="s">
        <v>102</v>
      </c>
      <c r="BF438" s="5" t="s">
        <v>92</v>
      </c>
      <c r="BG438" s="5" t="s">
        <v>102</v>
      </c>
      <c r="BH438" s="54"/>
    </row>
    <row r="439" spans="1:60" x14ac:dyDescent="0.25">
      <c r="A439" s="1">
        <v>438</v>
      </c>
      <c r="K439" t="s">
        <v>58</v>
      </c>
      <c r="N439" t="s">
        <v>26</v>
      </c>
      <c r="S439" t="s">
        <v>64</v>
      </c>
      <c r="U439" s="5">
        <f t="shared" si="138"/>
        <v>3</v>
      </c>
      <c r="V439" s="5">
        <f t="shared" si="139"/>
        <v>1</v>
      </c>
      <c r="W439" s="16"/>
      <c r="X439" s="5">
        <f t="shared" si="140"/>
        <v>0</v>
      </c>
      <c r="Y439" s="5">
        <f t="shared" si="141"/>
        <v>0</v>
      </c>
      <c r="Z439" s="5">
        <f t="shared" si="142"/>
        <v>0</v>
      </c>
      <c r="AA439" s="5">
        <f t="shared" si="143"/>
        <v>0</v>
      </c>
      <c r="AB439" s="5">
        <f t="shared" si="144"/>
        <v>0</v>
      </c>
      <c r="AC439" s="5">
        <f t="shared" si="145"/>
        <v>0</v>
      </c>
      <c r="AD439" s="5">
        <f t="shared" si="146"/>
        <v>0</v>
      </c>
      <c r="AE439" s="5">
        <f t="shared" si="147"/>
        <v>0</v>
      </c>
      <c r="AF439" s="5">
        <f t="shared" si="148"/>
        <v>0</v>
      </c>
      <c r="AG439" s="5">
        <f t="shared" si="149"/>
        <v>1</v>
      </c>
      <c r="AH439" s="5">
        <f t="shared" si="150"/>
        <v>0</v>
      </c>
      <c r="AI439" s="5">
        <f t="shared" si="151"/>
        <v>0</v>
      </c>
      <c r="AJ439" s="5">
        <f t="shared" si="152"/>
        <v>1</v>
      </c>
      <c r="AK439" s="5">
        <f t="shared" si="153"/>
        <v>0</v>
      </c>
      <c r="AL439" s="5">
        <f t="shared" si="154"/>
        <v>0</v>
      </c>
      <c r="AM439" s="5">
        <f t="shared" si="155"/>
        <v>0</v>
      </c>
      <c r="AN439" s="5">
        <f t="shared" si="156"/>
        <v>0</v>
      </c>
      <c r="AO439" s="5">
        <f t="shared" si="157"/>
        <v>1</v>
      </c>
      <c r="AR439" s="5">
        <f t="shared" si="158"/>
        <v>3</v>
      </c>
      <c r="AS439" s="5">
        <f t="shared" si="159"/>
        <v>3</v>
      </c>
      <c r="AT439" s="5" t="str">
        <f t="shared" si="160"/>
        <v>Correct</v>
      </c>
      <c r="AU439" s="53" t="s">
        <v>94</v>
      </c>
      <c r="AV439" s="53">
        <v>54</v>
      </c>
      <c r="AW439" s="53" t="s">
        <v>121</v>
      </c>
      <c r="AX439" s="53" t="s">
        <v>168</v>
      </c>
      <c r="AY439" s="53" t="s">
        <v>107</v>
      </c>
      <c r="AZ439" s="53" t="s">
        <v>98</v>
      </c>
      <c r="BA439" s="53" t="s">
        <v>80</v>
      </c>
      <c r="BB439" s="53" t="s">
        <v>114</v>
      </c>
      <c r="BC439" s="53" t="s">
        <v>110</v>
      </c>
      <c r="BD439" s="53" t="s">
        <v>101</v>
      </c>
      <c r="BE439" s="53" t="s">
        <v>102</v>
      </c>
      <c r="BF439" s="53" t="s">
        <v>92</v>
      </c>
      <c r="BG439" s="53" t="s">
        <v>102</v>
      </c>
      <c r="BH439" s="55"/>
    </row>
    <row r="440" spans="1:60" x14ac:dyDescent="0.25">
      <c r="A440" s="1">
        <v>439</v>
      </c>
      <c r="R440" t="s">
        <v>63</v>
      </c>
      <c r="U440" s="5">
        <f t="shared" si="138"/>
        <v>1</v>
      </c>
      <c r="V440" s="5">
        <f t="shared" si="139"/>
        <v>3</v>
      </c>
      <c r="W440" s="16"/>
      <c r="X440" s="5">
        <f t="shared" si="140"/>
        <v>0</v>
      </c>
      <c r="Y440" s="5">
        <f t="shared" si="141"/>
        <v>0</v>
      </c>
      <c r="Z440" s="5">
        <f t="shared" si="142"/>
        <v>0</v>
      </c>
      <c r="AA440" s="5">
        <f t="shared" si="143"/>
        <v>0</v>
      </c>
      <c r="AB440" s="5">
        <f t="shared" si="144"/>
        <v>0</v>
      </c>
      <c r="AC440" s="5">
        <f t="shared" si="145"/>
        <v>0</v>
      </c>
      <c r="AD440" s="5">
        <f t="shared" si="146"/>
        <v>0</v>
      </c>
      <c r="AE440" s="5">
        <f t="shared" si="147"/>
        <v>0</v>
      </c>
      <c r="AF440" s="5">
        <f t="shared" si="148"/>
        <v>0</v>
      </c>
      <c r="AG440" s="5">
        <f t="shared" si="149"/>
        <v>0</v>
      </c>
      <c r="AH440" s="5">
        <f t="shared" si="150"/>
        <v>0</v>
      </c>
      <c r="AI440" s="5">
        <f t="shared" si="151"/>
        <v>0</v>
      </c>
      <c r="AJ440" s="5">
        <f t="shared" si="152"/>
        <v>0</v>
      </c>
      <c r="AK440" s="5">
        <f t="shared" si="153"/>
        <v>0</v>
      </c>
      <c r="AL440" s="5">
        <f t="shared" si="154"/>
        <v>0</v>
      </c>
      <c r="AM440" s="5">
        <f t="shared" si="155"/>
        <v>0</v>
      </c>
      <c r="AN440" s="5">
        <f t="shared" si="156"/>
        <v>1</v>
      </c>
      <c r="AO440" s="5">
        <f t="shared" si="157"/>
        <v>0</v>
      </c>
      <c r="AR440" s="5">
        <f t="shared" si="158"/>
        <v>1</v>
      </c>
      <c r="AS440" s="5">
        <f t="shared" si="159"/>
        <v>1</v>
      </c>
      <c r="AT440" s="5" t="str">
        <f t="shared" si="160"/>
        <v>Correct</v>
      </c>
      <c r="AU440" s="5" t="s">
        <v>105</v>
      </c>
      <c r="AV440" s="5">
        <v>75</v>
      </c>
      <c r="AW440" s="5" t="s">
        <v>121</v>
      </c>
      <c r="AX440" s="5" t="s">
        <v>198</v>
      </c>
      <c r="AY440" s="5" t="s">
        <v>107</v>
      </c>
      <c r="AZ440" s="5" t="s">
        <v>98</v>
      </c>
      <c r="BA440" s="5" t="s">
        <v>80</v>
      </c>
      <c r="BB440" s="5"/>
      <c r="BC440" s="5" t="s">
        <v>120</v>
      </c>
      <c r="BD440" s="5" t="s">
        <v>104</v>
      </c>
      <c r="BE440" s="5" t="s">
        <v>98</v>
      </c>
      <c r="BF440" s="5" t="s">
        <v>373</v>
      </c>
      <c r="BG440" s="5" t="s">
        <v>102</v>
      </c>
      <c r="BH440" s="54"/>
    </row>
    <row r="441" spans="1:60" x14ac:dyDescent="0.25">
      <c r="A441" s="1">
        <v>440</v>
      </c>
      <c r="C441" t="s">
        <v>51</v>
      </c>
      <c r="D441" t="s">
        <v>52</v>
      </c>
      <c r="M441" t="s">
        <v>60</v>
      </c>
      <c r="U441" s="5">
        <f t="shared" si="138"/>
        <v>3</v>
      </c>
      <c r="V441" s="5">
        <f t="shared" si="139"/>
        <v>1</v>
      </c>
      <c r="W441" s="16"/>
      <c r="X441" s="5">
        <f t="shared" si="140"/>
        <v>0</v>
      </c>
      <c r="Y441" s="5">
        <f t="shared" si="141"/>
        <v>1</v>
      </c>
      <c r="Z441" s="5">
        <f t="shared" si="142"/>
        <v>1</v>
      </c>
      <c r="AA441" s="5">
        <f t="shared" si="143"/>
        <v>0</v>
      </c>
      <c r="AB441" s="5">
        <f t="shared" si="144"/>
        <v>0</v>
      </c>
      <c r="AC441" s="5">
        <f t="shared" si="145"/>
        <v>0</v>
      </c>
      <c r="AD441" s="5">
        <f t="shared" si="146"/>
        <v>0</v>
      </c>
      <c r="AE441" s="5">
        <f t="shared" si="147"/>
        <v>0</v>
      </c>
      <c r="AF441" s="5">
        <f t="shared" si="148"/>
        <v>0</v>
      </c>
      <c r="AG441" s="5">
        <f t="shared" si="149"/>
        <v>0</v>
      </c>
      <c r="AH441" s="5">
        <f t="shared" si="150"/>
        <v>0</v>
      </c>
      <c r="AI441" s="5">
        <f t="shared" si="151"/>
        <v>1</v>
      </c>
      <c r="AJ441" s="5">
        <f t="shared" si="152"/>
        <v>0</v>
      </c>
      <c r="AK441" s="5">
        <f t="shared" si="153"/>
        <v>0</v>
      </c>
      <c r="AL441" s="5">
        <f t="shared" si="154"/>
        <v>0</v>
      </c>
      <c r="AM441" s="5">
        <f t="shared" si="155"/>
        <v>0</v>
      </c>
      <c r="AN441" s="5">
        <f t="shared" si="156"/>
        <v>0</v>
      </c>
      <c r="AO441" s="5">
        <f t="shared" si="157"/>
        <v>0</v>
      </c>
      <c r="AR441" s="5">
        <f t="shared" si="158"/>
        <v>3</v>
      </c>
      <c r="AS441" s="5">
        <f t="shared" si="159"/>
        <v>3</v>
      </c>
      <c r="AT441" s="5" t="str">
        <f t="shared" si="160"/>
        <v>Correct</v>
      </c>
      <c r="AU441" s="53" t="s">
        <v>94</v>
      </c>
      <c r="AV441" s="53">
        <v>26</v>
      </c>
      <c r="AW441" s="53" t="s">
        <v>95</v>
      </c>
      <c r="AX441" s="53" t="s">
        <v>106</v>
      </c>
      <c r="AY441" s="53" t="s">
        <v>107</v>
      </c>
      <c r="AZ441" s="53"/>
      <c r="BA441" s="53" t="s">
        <v>80</v>
      </c>
      <c r="BB441" s="53" t="s">
        <v>114</v>
      </c>
      <c r="BC441" s="53" t="s">
        <v>120</v>
      </c>
      <c r="BD441" s="53" t="s">
        <v>101</v>
      </c>
      <c r="BE441" s="53" t="s">
        <v>102</v>
      </c>
      <c r="BF441" s="53" t="s">
        <v>92</v>
      </c>
      <c r="BG441" s="53" t="s">
        <v>102</v>
      </c>
      <c r="BH441" s="55"/>
    </row>
    <row r="442" spans="1:60" x14ac:dyDescent="0.25">
      <c r="A442" s="1">
        <v>441</v>
      </c>
      <c r="F442" t="s">
        <v>53</v>
      </c>
      <c r="L442" t="s">
        <v>59</v>
      </c>
      <c r="N442" t="s">
        <v>26</v>
      </c>
      <c r="U442" s="5">
        <f t="shared" si="138"/>
        <v>3</v>
      </c>
      <c r="V442" s="5">
        <f t="shared" si="139"/>
        <v>1</v>
      </c>
      <c r="W442" s="16"/>
      <c r="X442" s="5">
        <f t="shared" si="140"/>
        <v>0</v>
      </c>
      <c r="Y442" s="5">
        <f t="shared" si="141"/>
        <v>0</v>
      </c>
      <c r="Z442" s="5">
        <f t="shared" si="142"/>
        <v>0</v>
      </c>
      <c r="AA442" s="5">
        <f t="shared" si="143"/>
        <v>0</v>
      </c>
      <c r="AB442" s="5">
        <f t="shared" si="144"/>
        <v>1</v>
      </c>
      <c r="AC442" s="5">
        <f t="shared" si="145"/>
        <v>0</v>
      </c>
      <c r="AD442" s="5">
        <f t="shared" si="146"/>
        <v>0</v>
      </c>
      <c r="AE442" s="5">
        <f t="shared" si="147"/>
        <v>0</v>
      </c>
      <c r="AF442" s="5">
        <f t="shared" si="148"/>
        <v>0</v>
      </c>
      <c r="AG442" s="5">
        <f t="shared" si="149"/>
        <v>0</v>
      </c>
      <c r="AH442" s="5">
        <f t="shared" si="150"/>
        <v>1</v>
      </c>
      <c r="AI442" s="5">
        <f t="shared" si="151"/>
        <v>0</v>
      </c>
      <c r="AJ442" s="5">
        <f t="shared" si="152"/>
        <v>1</v>
      </c>
      <c r="AK442" s="5">
        <f t="shared" si="153"/>
        <v>0</v>
      </c>
      <c r="AL442" s="5">
        <f t="shared" si="154"/>
        <v>0</v>
      </c>
      <c r="AM442" s="5">
        <f t="shared" si="155"/>
        <v>0</v>
      </c>
      <c r="AN442" s="5">
        <f t="shared" si="156"/>
        <v>0</v>
      </c>
      <c r="AO442" s="5">
        <f t="shared" si="157"/>
        <v>0</v>
      </c>
      <c r="AR442" s="5">
        <f t="shared" si="158"/>
        <v>3</v>
      </c>
      <c r="AS442" s="5">
        <f t="shared" si="159"/>
        <v>3</v>
      </c>
      <c r="AT442" s="5" t="str">
        <f t="shared" si="160"/>
        <v>Correct</v>
      </c>
      <c r="AU442" s="5" t="s">
        <v>105</v>
      </c>
      <c r="AV442" s="5">
        <v>54</v>
      </c>
      <c r="AW442" s="5" t="s">
        <v>121</v>
      </c>
      <c r="AX442" s="5" t="s">
        <v>218</v>
      </c>
      <c r="AY442" s="5" t="s">
        <v>231</v>
      </c>
      <c r="AZ442" s="5" t="s">
        <v>98</v>
      </c>
      <c r="BA442" s="5" t="s">
        <v>80</v>
      </c>
      <c r="BB442" s="5" t="s">
        <v>126</v>
      </c>
      <c r="BC442" s="5" t="s">
        <v>110</v>
      </c>
      <c r="BD442" s="5" t="s">
        <v>101</v>
      </c>
      <c r="BE442" s="5" t="s">
        <v>102</v>
      </c>
      <c r="BF442" s="5" t="s">
        <v>92</v>
      </c>
      <c r="BG442" s="5" t="s">
        <v>102</v>
      </c>
      <c r="BH442" s="54"/>
    </row>
    <row r="443" spans="1:60" x14ac:dyDescent="0.25">
      <c r="A443" s="1">
        <v>442</v>
      </c>
      <c r="F443" t="s">
        <v>53</v>
      </c>
      <c r="S443" t="s">
        <v>64</v>
      </c>
      <c r="U443" s="5">
        <f t="shared" si="138"/>
        <v>2</v>
      </c>
      <c r="V443" s="5">
        <f t="shared" si="139"/>
        <v>1.5</v>
      </c>
      <c r="W443" s="16"/>
      <c r="X443" s="5">
        <f t="shared" si="140"/>
        <v>0</v>
      </c>
      <c r="Y443" s="5">
        <f t="shared" si="141"/>
        <v>0</v>
      </c>
      <c r="Z443" s="5">
        <f t="shared" si="142"/>
        <v>0</v>
      </c>
      <c r="AA443" s="5">
        <f t="shared" si="143"/>
        <v>0</v>
      </c>
      <c r="AB443" s="5">
        <f t="shared" si="144"/>
        <v>1</v>
      </c>
      <c r="AC443" s="5">
        <f t="shared" si="145"/>
        <v>0</v>
      </c>
      <c r="AD443" s="5">
        <f t="shared" si="146"/>
        <v>0</v>
      </c>
      <c r="AE443" s="5">
        <f t="shared" si="147"/>
        <v>0</v>
      </c>
      <c r="AF443" s="5">
        <f t="shared" si="148"/>
        <v>0</v>
      </c>
      <c r="AG443" s="5">
        <f t="shared" si="149"/>
        <v>0</v>
      </c>
      <c r="AH443" s="5">
        <f t="shared" si="150"/>
        <v>0</v>
      </c>
      <c r="AI443" s="5">
        <f t="shared" si="151"/>
        <v>0</v>
      </c>
      <c r="AJ443" s="5">
        <f t="shared" si="152"/>
        <v>0</v>
      </c>
      <c r="AK443" s="5">
        <f t="shared" si="153"/>
        <v>0</v>
      </c>
      <c r="AL443" s="5">
        <f t="shared" si="154"/>
        <v>0</v>
      </c>
      <c r="AM443" s="5">
        <f t="shared" si="155"/>
        <v>0</v>
      </c>
      <c r="AN443" s="5">
        <f t="shared" si="156"/>
        <v>0</v>
      </c>
      <c r="AO443" s="5">
        <f t="shared" si="157"/>
        <v>1</v>
      </c>
      <c r="AR443" s="5">
        <f t="shared" si="158"/>
        <v>2</v>
      </c>
      <c r="AS443" s="5">
        <f t="shared" si="159"/>
        <v>2</v>
      </c>
      <c r="AT443" s="5" t="str">
        <f t="shared" si="160"/>
        <v>Correct</v>
      </c>
      <c r="AU443" s="53" t="s">
        <v>94</v>
      </c>
      <c r="AV443" s="53">
        <v>53</v>
      </c>
      <c r="AW443" s="53" t="s">
        <v>95</v>
      </c>
      <c r="AX443" s="53" t="s">
        <v>113</v>
      </c>
      <c r="AY443" s="53" t="s">
        <v>107</v>
      </c>
      <c r="AZ443" s="53" t="s">
        <v>98</v>
      </c>
      <c r="BA443" s="53" t="s">
        <v>80</v>
      </c>
      <c r="BB443" s="53" t="s">
        <v>126</v>
      </c>
      <c r="BC443" s="53" t="s">
        <v>110</v>
      </c>
      <c r="BD443" s="53" t="s">
        <v>135</v>
      </c>
      <c r="BE443" s="53" t="s">
        <v>102</v>
      </c>
      <c r="BF443" s="53" t="s">
        <v>92</v>
      </c>
      <c r="BG443" s="53" t="s">
        <v>102</v>
      </c>
      <c r="BH443" s="55"/>
    </row>
    <row r="444" spans="1:60" x14ac:dyDescent="0.25">
      <c r="A444" s="1">
        <v>443</v>
      </c>
      <c r="U444" s="5">
        <f t="shared" si="138"/>
        <v>0</v>
      </c>
      <c r="V444" s="5" t="e">
        <f t="shared" si="139"/>
        <v>#DIV/0!</v>
      </c>
      <c r="W444" s="16"/>
      <c r="X444" s="5">
        <f t="shared" si="140"/>
        <v>0</v>
      </c>
      <c r="Y444" s="5">
        <f t="shared" si="141"/>
        <v>0</v>
      </c>
      <c r="Z444" s="5">
        <f t="shared" si="142"/>
        <v>0</v>
      </c>
      <c r="AA444" s="5">
        <f t="shared" si="143"/>
        <v>0</v>
      </c>
      <c r="AB444" s="5">
        <f t="shared" si="144"/>
        <v>0</v>
      </c>
      <c r="AC444" s="5">
        <f t="shared" si="145"/>
        <v>0</v>
      </c>
      <c r="AD444" s="5">
        <f t="shared" si="146"/>
        <v>0</v>
      </c>
      <c r="AE444" s="5">
        <f t="shared" si="147"/>
        <v>0</v>
      </c>
      <c r="AF444" s="5">
        <f t="shared" si="148"/>
        <v>0</v>
      </c>
      <c r="AG444" s="5">
        <f t="shared" si="149"/>
        <v>0</v>
      </c>
      <c r="AH444" s="5">
        <f t="shared" si="150"/>
        <v>0</v>
      </c>
      <c r="AI444" s="5">
        <f t="shared" si="151"/>
        <v>0</v>
      </c>
      <c r="AJ444" s="5">
        <f t="shared" si="152"/>
        <v>0</v>
      </c>
      <c r="AK444" s="5">
        <f t="shared" si="153"/>
        <v>0</v>
      </c>
      <c r="AL444" s="5">
        <f t="shared" si="154"/>
        <v>0</v>
      </c>
      <c r="AM444" s="5">
        <f t="shared" si="155"/>
        <v>0</v>
      </c>
      <c r="AN444" s="5">
        <f t="shared" si="156"/>
        <v>0</v>
      </c>
      <c r="AO444" s="5">
        <f t="shared" si="157"/>
        <v>0</v>
      </c>
      <c r="AR444" s="5">
        <f t="shared" si="158"/>
        <v>0</v>
      </c>
      <c r="AS444" s="5">
        <f t="shared" si="159"/>
        <v>0</v>
      </c>
      <c r="AT444" s="5" t="str">
        <f t="shared" si="160"/>
        <v>Correct</v>
      </c>
      <c r="AU444" s="5" t="s">
        <v>105</v>
      </c>
      <c r="AV444" s="5">
        <v>65</v>
      </c>
      <c r="AW444" s="5" t="s">
        <v>95</v>
      </c>
      <c r="AX444" s="5" t="s">
        <v>140</v>
      </c>
      <c r="AY444" s="5"/>
      <c r="AZ444" s="5"/>
      <c r="BA444" s="5"/>
      <c r="BB444" s="5" t="s">
        <v>126</v>
      </c>
      <c r="BC444" s="5" t="s">
        <v>120</v>
      </c>
      <c r="BD444" s="5" t="s">
        <v>135</v>
      </c>
      <c r="BE444" s="5" t="s">
        <v>102</v>
      </c>
      <c r="BF444" s="5" t="s">
        <v>91</v>
      </c>
      <c r="BG444" s="5" t="s">
        <v>102</v>
      </c>
      <c r="BH444" s="54"/>
    </row>
    <row r="445" spans="1:60" x14ac:dyDescent="0.25">
      <c r="A445" s="1">
        <v>444</v>
      </c>
      <c r="E445" t="s">
        <v>20</v>
      </c>
      <c r="J445" t="s">
        <v>57</v>
      </c>
      <c r="M445" t="s">
        <v>60</v>
      </c>
      <c r="N445" t="s">
        <v>26</v>
      </c>
      <c r="U445" s="5">
        <f t="shared" si="138"/>
        <v>4</v>
      </c>
      <c r="V445" s="5">
        <f t="shared" si="139"/>
        <v>0.75</v>
      </c>
      <c r="W445" s="16"/>
      <c r="X445" s="5">
        <f t="shared" si="140"/>
        <v>0</v>
      </c>
      <c r="Y445" s="5">
        <f t="shared" si="141"/>
        <v>0</v>
      </c>
      <c r="Z445" s="5">
        <f t="shared" si="142"/>
        <v>0</v>
      </c>
      <c r="AA445" s="5">
        <f t="shared" si="143"/>
        <v>0.75</v>
      </c>
      <c r="AB445" s="5">
        <f t="shared" si="144"/>
        <v>0</v>
      </c>
      <c r="AC445" s="5">
        <f t="shared" si="145"/>
        <v>0</v>
      </c>
      <c r="AD445" s="5">
        <f t="shared" si="146"/>
        <v>0</v>
      </c>
      <c r="AE445" s="5">
        <f t="shared" si="147"/>
        <v>0</v>
      </c>
      <c r="AF445" s="5">
        <f t="shared" si="148"/>
        <v>0.75</v>
      </c>
      <c r="AG445" s="5">
        <f t="shared" si="149"/>
        <v>0</v>
      </c>
      <c r="AH445" s="5">
        <f t="shared" si="150"/>
        <v>0</v>
      </c>
      <c r="AI445" s="5">
        <f t="shared" si="151"/>
        <v>0.75</v>
      </c>
      <c r="AJ445" s="5">
        <f t="shared" si="152"/>
        <v>0.75</v>
      </c>
      <c r="AK445" s="5">
        <f t="shared" si="153"/>
        <v>0</v>
      </c>
      <c r="AL445" s="5">
        <f t="shared" si="154"/>
        <v>0</v>
      </c>
      <c r="AM445" s="5">
        <f t="shared" si="155"/>
        <v>0</v>
      </c>
      <c r="AN445" s="5">
        <f t="shared" si="156"/>
        <v>0</v>
      </c>
      <c r="AO445" s="5">
        <f t="shared" si="157"/>
        <v>0</v>
      </c>
      <c r="AR445" s="5">
        <f t="shared" si="158"/>
        <v>3</v>
      </c>
      <c r="AS445" s="5">
        <f t="shared" si="159"/>
        <v>4</v>
      </c>
      <c r="AT445" s="5" t="str">
        <f t="shared" si="160"/>
        <v>Correct</v>
      </c>
      <c r="AU445" s="53" t="s">
        <v>105</v>
      </c>
      <c r="AV445" s="53">
        <v>39</v>
      </c>
      <c r="AW445" s="53" t="s">
        <v>95</v>
      </c>
      <c r="AX445" s="53" t="s">
        <v>138</v>
      </c>
      <c r="AY445" s="53" t="s">
        <v>107</v>
      </c>
      <c r="AZ445" s="53" t="s">
        <v>98</v>
      </c>
      <c r="BA445" s="53" t="s">
        <v>80</v>
      </c>
      <c r="BB445" s="53" t="s">
        <v>126</v>
      </c>
      <c r="BC445" s="53" t="s">
        <v>110</v>
      </c>
      <c r="BD445" s="53" t="s">
        <v>101</v>
      </c>
      <c r="BE445" s="53" t="s">
        <v>102</v>
      </c>
      <c r="BF445" s="53" t="s">
        <v>92</v>
      </c>
      <c r="BG445" s="53" t="s">
        <v>102</v>
      </c>
      <c r="BH445" s="55"/>
    </row>
    <row r="446" spans="1:60" x14ac:dyDescent="0.25">
      <c r="A446" s="1">
        <v>445</v>
      </c>
      <c r="B446" t="s">
        <v>50</v>
      </c>
      <c r="D446" t="s">
        <v>52</v>
      </c>
      <c r="I446" t="s">
        <v>56</v>
      </c>
      <c r="U446" s="5">
        <f t="shared" si="138"/>
        <v>3</v>
      </c>
      <c r="V446" s="5">
        <f t="shared" si="139"/>
        <v>1</v>
      </c>
      <c r="W446" s="16"/>
      <c r="X446" s="5">
        <f t="shared" si="140"/>
        <v>1</v>
      </c>
      <c r="Y446" s="5">
        <f t="shared" si="141"/>
        <v>0</v>
      </c>
      <c r="Z446" s="5">
        <f t="shared" si="142"/>
        <v>1</v>
      </c>
      <c r="AA446" s="5">
        <f t="shared" si="143"/>
        <v>0</v>
      </c>
      <c r="AB446" s="5">
        <f t="shared" si="144"/>
        <v>0</v>
      </c>
      <c r="AC446" s="5">
        <f t="shared" si="145"/>
        <v>0</v>
      </c>
      <c r="AD446" s="5">
        <f t="shared" si="146"/>
        <v>0</v>
      </c>
      <c r="AE446" s="5">
        <f t="shared" si="147"/>
        <v>1</v>
      </c>
      <c r="AF446" s="5">
        <f t="shared" si="148"/>
        <v>0</v>
      </c>
      <c r="AG446" s="5">
        <f t="shared" si="149"/>
        <v>0</v>
      </c>
      <c r="AH446" s="5">
        <f t="shared" si="150"/>
        <v>0</v>
      </c>
      <c r="AI446" s="5">
        <f t="shared" si="151"/>
        <v>0</v>
      </c>
      <c r="AJ446" s="5">
        <f t="shared" si="152"/>
        <v>0</v>
      </c>
      <c r="AK446" s="5">
        <f t="shared" si="153"/>
        <v>0</v>
      </c>
      <c r="AL446" s="5">
        <f t="shared" si="154"/>
        <v>0</v>
      </c>
      <c r="AM446" s="5">
        <f t="shared" si="155"/>
        <v>0</v>
      </c>
      <c r="AN446" s="5">
        <f t="shared" si="156"/>
        <v>0</v>
      </c>
      <c r="AO446" s="5">
        <f t="shared" si="157"/>
        <v>0</v>
      </c>
      <c r="AR446" s="5">
        <f t="shared" si="158"/>
        <v>3</v>
      </c>
      <c r="AS446" s="5">
        <f t="shared" si="159"/>
        <v>3</v>
      </c>
      <c r="AT446" s="5" t="str">
        <f t="shared" si="160"/>
        <v>Correct</v>
      </c>
      <c r="AU446" s="5" t="s">
        <v>105</v>
      </c>
      <c r="AV446" s="5">
        <v>25</v>
      </c>
      <c r="AW446" s="5" t="s">
        <v>95</v>
      </c>
      <c r="AX446" s="5" t="s">
        <v>232</v>
      </c>
      <c r="AY446" s="5" t="s">
        <v>128</v>
      </c>
      <c r="AZ446" s="5" t="s">
        <v>98</v>
      </c>
      <c r="BA446" s="5" t="s">
        <v>364</v>
      </c>
      <c r="BB446" s="5"/>
      <c r="BC446" s="5" t="s">
        <v>110</v>
      </c>
      <c r="BD446" s="5" t="s">
        <v>101</v>
      </c>
      <c r="BE446" s="5" t="s">
        <v>102</v>
      </c>
      <c r="BF446" s="5" t="s">
        <v>92</v>
      </c>
      <c r="BG446" s="5" t="s">
        <v>102</v>
      </c>
      <c r="BH446" s="54"/>
    </row>
    <row r="447" spans="1:60" x14ac:dyDescent="0.25">
      <c r="A447" s="1">
        <v>446</v>
      </c>
      <c r="H447" t="s">
        <v>55</v>
      </c>
      <c r="K447" t="s">
        <v>58</v>
      </c>
      <c r="U447" s="5">
        <f t="shared" si="138"/>
        <v>2</v>
      </c>
      <c r="V447" s="5">
        <f t="shared" si="139"/>
        <v>1.5</v>
      </c>
      <c r="W447" s="16"/>
      <c r="X447" s="5">
        <f t="shared" si="140"/>
        <v>0</v>
      </c>
      <c r="Y447" s="5">
        <f t="shared" si="141"/>
        <v>0</v>
      </c>
      <c r="Z447" s="5">
        <f t="shared" si="142"/>
        <v>0</v>
      </c>
      <c r="AA447" s="5">
        <f t="shared" si="143"/>
        <v>0</v>
      </c>
      <c r="AB447" s="5">
        <f t="shared" si="144"/>
        <v>0</v>
      </c>
      <c r="AC447" s="5">
        <f t="shared" si="145"/>
        <v>0</v>
      </c>
      <c r="AD447" s="5">
        <f t="shared" si="146"/>
        <v>1</v>
      </c>
      <c r="AE447" s="5">
        <f t="shared" si="147"/>
        <v>0</v>
      </c>
      <c r="AF447" s="5">
        <f t="shared" si="148"/>
        <v>0</v>
      </c>
      <c r="AG447" s="5">
        <f t="shared" si="149"/>
        <v>1</v>
      </c>
      <c r="AH447" s="5">
        <f t="shared" si="150"/>
        <v>0</v>
      </c>
      <c r="AI447" s="5">
        <f t="shared" si="151"/>
        <v>0</v>
      </c>
      <c r="AJ447" s="5">
        <f t="shared" si="152"/>
        <v>0</v>
      </c>
      <c r="AK447" s="5">
        <f t="shared" si="153"/>
        <v>0</v>
      </c>
      <c r="AL447" s="5">
        <f t="shared" si="154"/>
        <v>0</v>
      </c>
      <c r="AM447" s="5">
        <f t="shared" si="155"/>
        <v>0</v>
      </c>
      <c r="AN447" s="5">
        <f t="shared" si="156"/>
        <v>0</v>
      </c>
      <c r="AO447" s="5">
        <f t="shared" si="157"/>
        <v>0</v>
      </c>
      <c r="AR447" s="5">
        <f t="shared" si="158"/>
        <v>2</v>
      </c>
      <c r="AS447" s="5">
        <f t="shared" si="159"/>
        <v>2</v>
      </c>
      <c r="AT447" s="5" t="str">
        <f t="shared" si="160"/>
        <v>Correct</v>
      </c>
      <c r="AU447" s="53" t="s">
        <v>105</v>
      </c>
      <c r="AV447" s="53">
        <v>41</v>
      </c>
      <c r="AW447" s="53" t="s">
        <v>95</v>
      </c>
      <c r="AX447" s="53" t="s">
        <v>139</v>
      </c>
      <c r="AY447" s="53" t="s">
        <v>107</v>
      </c>
      <c r="AZ447" s="53" t="s">
        <v>102</v>
      </c>
      <c r="BA447" s="53" t="s">
        <v>355</v>
      </c>
      <c r="BB447" s="53" t="s">
        <v>108</v>
      </c>
      <c r="BC447" s="53" t="s">
        <v>103</v>
      </c>
      <c r="BD447" s="53" t="s">
        <v>135</v>
      </c>
      <c r="BE447" s="53" t="s">
        <v>98</v>
      </c>
      <c r="BF447" s="53" t="s">
        <v>93</v>
      </c>
      <c r="BG447" s="53" t="s">
        <v>102</v>
      </c>
      <c r="BH447" s="55"/>
    </row>
    <row r="448" spans="1:60" x14ac:dyDescent="0.25">
      <c r="A448" s="1">
        <v>447</v>
      </c>
      <c r="B448" t="s">
        <v>50</v>
      </c>
      <c r="G448" t="s">
        <v>54</v>
      </c>
      <c r="L448" t="s">
        <v>59</v>
      </c>
      <c r="U448" s="5">
        <f t="shared" si="138"/>
        <v>3</v>
      </c>
      <c r="V448" s="5">
        <f t="shared" si="139"/>
        <v>1</v>
      </c>
      <c r="W448" s="16"/>
      <c r="X448" s="5">
        <f t="shared" si="140"/>
        <v>1</v>
      </c>
      <c r="Y448" s="5">
        <f t="shared" si="141"/>
        <v>0</v>
      </c>
      <c r="Z448" s="5">
        <f t="shared" si="142"/>
        <v>0</v>
      </c>
      <c r="AA448" s="5">
        <f t="shared" si="143"/>
        <v>0</v>
      </c>
      <c r="AB448" s="5">
        <f t="shared" si="144"/>
        <v>0</v>
      </c>
      <c r="AC448" s="5">
        <f t="shared" si="145"/>
        <v>1</v>
      </c>
      <c r="AD448" s="5">
        <f t="shared" si="146"/>
        <v>0</v>
      </c>
      <c r="AE448" s="5">
        <f t="shared" si="147"/>
        <v>0</v>
      </c>
      <c r="AF448" s="5">
        <f t="shared" si="148"/>
        <v>0</v>
      </c>
      <c r="AG448" s="5">
        <f t="shared" si="149"/>
        <v>0</v>
      </c>
      <c r="AH448" s="5">
        <f t="shared" si="150"/>
        <v>1</v>
      </c>
      <c r="AI448" s="5">
        <f t="shared" si="151"/>
        <v>0</v>
      </c>
      <c r="AJ448" s="5">
        <f t="shared" si="152"/>
        <v>0</v>
      </c>
      <c r="AK448" s="5">
        <f t="shared" si="153"/>
        <v>0</v>
      </c>
      <c r="AL448" s="5">
        <f t="shared" si="154"/>
        <v>0</v>
      </c>
      <c r="AM448" s="5">
        <f t="shared" si="155"/>
        <v>0</v>
      </c>
      <c r="AN448" s="5">
        <f t="shared" si="156"/>
        <v>0</v>
      </c>
      <c r="AO448" s="5">
        <f t="shared" si="157"/>
        <v>0</v>
      </c>
      <c r="AR448" s="5">
        <f t="shared" si="158"/>
        <v>3</v>
      </c>
      <c r="AS448" s="5">
        <f t="shared" si="159"/>
        <v>3</v>
      </c>
      <c r="AT448" s="5" t="str">
        <f t="shared" si="160"/>
        <v>Correct</v>
      </c>
      <c r="AU448" s="5" t="s">
        <v>105</v>
      </c>
      <c r="AV448" s="5">
        <v>33</v>
      </c>
      <c r="AW448" s="5" t="s">
        <v>95</v>
      </c>
      <c r="AX448" s="5" t="s">
        <v>233</v>
      </c>
      <c r="AY448" s="5" t="s">
        <v>107</v>
      </c>
      <c r="AZ448" s="5" t="s">
        <v>98</v>
      </c>
      <c r="BA448" s="5" t="s">
        <v>80</v>
      </c>
      <c r="BB448" s="5" t="s">
        <v>114</v>
      </c>
      <c r="BC448" s="5" t="s">
        <v>120</v>
      </c>
      <c r="BD448" s="5" t="s">
        <v>101</v>
      </c>
      <c r="BE448" s="5" t="s">
        <v>102</v>
      </c>
      <c r="BF448" s="5" t="s">
        <v>91</v>
      </c>
      <c r="BG448" s="5" t="s">
        <v>102</v>
      </c>
      <c r="BH448" s="54"/>
    </row>
    <row r="449" spans="1:60" x14ac:dyDescent="0.25">
      <c r="A449" s="1">
        <v>448</v>
      </c>
      <c r="R449" t="s">
        <v>63</v>
      </c>
      <c r="U449" s="5">
        <f t="shared" si="138"/>
        <v>1</v>
      </c>
      <c r="V449" s="5">
        <f t="shared" si="139"/>
        <v>3</v>
      </c>
      <c r="W449" s="16"/>
      <c r="X449" s="5">
        <f t="shared" si="140"/>
        <v>0</v>
      </c>
      <c r="Y449" s="5">
        <f t="shared" si="141"/>
        <v>0</v>
      </c>
      <c r="Z449" s="5">
        <f t="shared" si="142"/>
        <v>0</v>
      </c>
      <c r="AA449" s="5">
        <f t="shared" si="143"/>
        <v>0</v>
      </c>
      <c r="AB449" s="5">
        <f t="shared" si="144"/>
        <v>0</v>
      </c>
      <c r="AC449" s="5">
        <f t="shared" si="145"/>
        <v>0</v>
      </c>
      <c r="AD449" s="5">
        <f t="shared" si="146"/>
        <v>0</v>
      </c>
      <c r="AE449" s="5">
        <f t="shared" si="147"/>
        <v>0</v>
      </c>
      <c r="AF449" s="5">
        <f t="shared" si="148"/>
        <v>0</v>
      </c>
      <c r="AG449" s="5">
        <f t="shared" si="149"/>
        <v>0</v>
      </c>
      <c r="AH449" s="5">
        <f t="shared" si="150"/>
        <v>0</v>
      </c>
      <c r="AI449" s="5">
        <f t="shared" si="151"/>
        <v>0</v>
      </c>
      <c r="AJ449" s="5">
        <f t="shared" si="152"/>
        <v>0</v>
      </c>
      <c r="AK449" s="5">
        <f t="shared" si="153"/>
        <v>0</v>
      </c>
      <c r="AL449" s="5">
        <f t="shared" si="154"/>
        <v>0</v>
      </c>
      <c r="AM449" s="5">
        <f t="shared" si="155"/>
        <v>0</v>
      </c>
      <c r="AN449" s="5">
        <f t="shared" si="156"/>
        <v>1</v>
      </c>
      <c r="AO449" s="5">
        <f t="shared" si="157"/>
        <v>0</v>
      </c>
      <c r="AR449" s="5">
        <f t="shared" si="158"/>
        <v>1</v>
      </c>
      <c r="AS449" s="5">
        <f t="shared" si="159"/>
        <v>1</v>
      </c>
      <c r="AT449" s="5" t="str">
        <f t="shared" si="160"/>
        <v>Correct</v>
      </c>
      <c r="AU449" s="53" t="s">
        <v>94</v>
      </c>
      <c r="AV449" s="53">
        <v>42</v>
      </c>
      <c r="AW449" s="53" t="s">
        <v>95</v>
      </c>
      <c r="AX449" s="53" t="s">
        <v>106</v>
      </c>
      <c r="AY449" s="53" t="s">
        <v>128</v>
      </c>
      <c r="AZ449" s="53" t="s">
        <v>98</v>
      </c>
      <c r="BA449" s="53" t="s">
        <v>89</v>
      </c>
      <c r="BB449" s="53" t="s">
        <v>114</v>
      </c>
      <c r="BC449" s="53" t="s">
        <v>110</v>
      </c>
      <c r="BD449" s="53" t="s">
        <v>101</v>
      </c>
      <c r="BE449" s="53" t="s">
        <v>102</v>
      </c>
      <c r="BF449" s="53" t="s">
        <v>92</v>
      </c>
      <c r="BG449" s="53" t="s">
        <v>102</v>
      </c>
      <c r="BH449" s="55"/>
    </row>
    <row r="450" spans="1:60" x14ac:dyDescent="0.25">
      <c r="A450" s="1">
        <v>449</v>
      </c>
      <c r="C450" t="s">
        <v>51</v>
      </c>
      <c r="G450" t="s">
        <v>54</v>
      </c>
      <c r="N450" t="s">
        <v>26</v>
      </c>
      <c r="U450" s="5">
        <f t="shared" ref="U450:U513" si="161">COUNTA(B450:T450)</f>
        <v>3</v>
      </c>
      <c r="V450" s="5">
        <f t="shared" ref="V450:V513" si="162">3/U450</f>
        <v>1</v>
      </c>
      <c r="W450" s="16"/>
      <c r="X450" s="5">
        <f t="shared" ref="X450:X513" si="163">IF($U450&lt;3,IF($B450=$B$1,1,0),IF($B450=$B$1,$V450,0))</f>
        <v>0</v>
      </c>
      <c r="Y450" s="5">
        <f t="shared" ref="Y450:Y513" si="164">IF($U450&lt;3,IF($C450=$C$1,1,0),IF($C450=$C$1,$V450,0))</f>
        <v>1</v>
      </c>
      <c r="Z450" s="5">
        <f t="shared" ref="Z450:Z513" si="165">IF($U450&lt;3,IF($D450=$D$1,1,0),IF($D450=$D$1,$V450,0))</f>
        <v>0</v>
      </c>
      <c r="AA450" s="5">
        <f t="shared" ref="AA450:AA513" si="166">IF($U450&lt;3,IF($E450=$E$1,1,0),IF($E450=$E$1,$V450,0))</f>
        <v>0</v>
      </c>
      <c r="AB450" s="5">
        <f t="shared" ref="AB450:AB513" si="167">IF($U450&lt;3,IF($F450=$F$1,1,0),IF($F450=$F$1,$V450,0))</f>
        <v>0</v>
      </c>
      <c r="AC450" s="5">
        <f t="shared" ref="AC450:AC513" si="168">IF($U450&lt;3,IF($G450=$G$1,1,0),IF($G450=$G$1,$V450,0))</f>
        <v>1</v>
      </c>
      <c r="AD450" s="5">
        <f t="shared" ref="AD450:AD513" si="169">IF($U450&lt;3,IF($H450=$H$1,1,0),IF($H450=$H$1,$V450,0))</f>
        <v>0</v>
      </c>
      <c r="AE450" s="5">
        <f t="shared" ref="AE450:AE513" si="170">IF($U450&lt;3,IF($I450=$I$1,1,0),IF($I450=$I$1,$V450,0))</f>
        <v>0</v>
      </c>
      <c r="AF450" s="5">
        <f t="shared" ref="AF450:AF513" si="171">IF($U450&lt;3,IF($J450=$J$1,1,0),IF($J450=$J$1,$V450,0))</f>
        <v>0</v>
      </c>
      <c r="AG450" s="5">
        <f t="shared" ref="AG450:AG513" si="172">IF($U450&lt;3,IF($K450=$K$1,1,0),IF($K450=$K$1,$V450,0))</f>
        <v>0</v>
      </c>
      <c r="AH450" s="5">
        <f t="shared" ref="AH450:AH513" si="173">IF($U450&lt;3,IF($L450=$L$1,1,0),IF($L450=$L$1,$V450,0))</f>
        <v>0</v>
      </c>
      <c r="AI450" s="5">
        <f t="shared" ref="AI450:AI513" si="174">IF($U450&lt;3,IF($M450=$M$1,1,0),IF($M450=$M$1,$V450,0))</f>
        <v>0</v>
      </c>
      <c r="AJ450" s="5">
        <f t="shared" ref="AJ450:AJ513" si="175">IF($U450&lt;3,IF($N450=$N$1,1,0),IF($N450=$N$1,$V450,0))</f>
        <v>1</v>
      </c>
      <c r="AK450" s="5">
        <f t="shared" ref="AK450:AK513" si="176">IF($U450&lt;3,IF($O450=$O$1,1,0),IF($O450=$O$1,$V450,0))</f>
        <v>0</v>
      </c>
      <c r="AL450" s="5">
        <f t="shared" ref="AL450:AL513" si="177">IF($U450&lt;3,IF($P450=$P$1,1,0),IF($P450=$P$1,$V450,0))</f>
        <v>0</v>
      </c>
      <c r="AM450" s="5">
        <f t="shared" ref="AM450:AM513" si="178">IF($U450&lt;3,IF($Q450=$Q$1,1,0),IF($Q450=$Q$1,$V450,0))</f>
        <v>0</v>
      </c>
      <c r="AN450" s="5">
        <f t="shared" ref="AN450:AN513" si="179">IF($U450&lt;3,IF($R450=$R$1,1,0),IF($R450=$R$1,$V450,0))</f>
        <v>0</v>
      </c>
      <c r="AO450" s="5">
        <f t="shared" ref="AO450:AO513" si="180">IF($U450&lt;3,IF($S450=$S$1,1,0),IF($S450=$S$1,$V450,0))</f>
        <v>0</v>
      </c>
      <c r="AR450" s="5">
        <f t="shared" ref="AR450:AR513" si="181">SUM(X450:AP450)</f>
        <v>3</v>
      </c>
      <c r="AS450" s="5">
        <f t="shared" ref="AS450:AS513" si="182">U450</f>
        <v>3</v>
      </c>
      <c r="AT450" s="5" t="str">
        <f t="shared" ref="AT450:AT513" si="183">IF(AR450=AS450,"Correct",IF(AR450=3,"Correct","Wrong"))</f>
        <v>Correct</v>
      </c>
      <c r="AU450" s="5" t="s">
        <v>105</v>
      </c>
      <c r="AV450" s="5">
        <v>25</v>
      </c>
      <c r="AW450" s="5" t="s">
        <v>95</v>
      </c>
      <c r="AX450" s="5" t="s">
        <v>186</v>
      </c>
      <c r="AY450" s="5" t="s">
        <v>346</v>
      </c>
      <c r="AZ450" s="5" t="s">
        <v>102</v>
      </c>
      <c r="BA450" s="5" t="s">
        <v>367</v>
      </c>
      <c r="BB450" s="5" t="s">
        <v>99</v>
      </c>
      <c r="BC450" s="5" t="s">
        <v>110</v>
      </c>
      <c r="BD450" s="5" t="s">
        <v>135</v>
      </c>
      <c r="BE450" s="5" t="s">
        <v>98</v>
      </c>
      <c r="BF450" s="5" t="s">
        <v>93</v>
      </c>
      <c r="BG450" s="5" t="s">
        <v>102</v>
      </c>
      <c r="BH450" s="54"/>
    </row>
    <row r="451" spans="1:60" x14ac:dyDescent="0.25">
      <c r="A451" s="1">
        <v>450</v>
      </c>
      <c r="D451" t="s">
        <v>52</v>
      </c>
      <c r="G451" t="s">
        <v>54</v>
      </c>
      <c r="S451" t="s">
        <v>64</v>
      </c>
      <c r="U451" s="5">
        <f t="shared" si="161"/>
        <v>3</v>
      </c>
      <c r="V451" s="5">
        <f t="shared" si="162"/>
        <v>1</v>
      </c>
      <c r="W451" s="16"/>
      <c r="X451" s="5">
        <f t="shared" si="163"/>
        <v>0</v>
      </c>
      <c r="Y451" s="5">
        <f t="shared" si="164"/>
        <v>0</v>
      </c>
      <c r="Z451" s="5">
        <f t="shared" si="165"/>
        <v>1</v>
      </c>
      <c r="AA451" s="5">
        <f t="shared" si="166"/>
        <v>0</v>
      </c>
      <c r="AB451" s="5">
        <f t="shared" si="167"/>
        <v>0</v>
      </c>
      <c r="AC451" s="5">
        <f t="shared" si="168"/>
        <v>1</v>
      </c>
      <c r="AD451" s="5">
        <f t="shared" si="169"/>
        <v>0</v>
      </c>
      <c r="AE451" s="5">
        <f t="shared" si="170"/>
        <v>0</v>
      </c>
      <c r="AF451" s="5">
        <f t="shared" si="171"/>
        <v>0</v>
      </c>
      <c r="AG451" s="5">
        <f t="shared" si="172"/>
        <v>0</v>
      </c>
      <c r="AH451" s="5">
        <f t="shared" si="173"/>
        <v>0</v>
      </c>
      <c r="AI451" s="5">
        <f t="shared" si="174"/>
        <v>0</v>
      </c>
      <c r="AJ451" s="5">
        <f t="shared" si="175"/>
        <v>0</v>
      </c>
      <c r="AK451" s="5">
        <f t="shared" si="176"/>
        <v>0</v>
      </c>
      <c r="AL451" s="5">
        <f t="shared" si="177"/>
        <v>0</v>
      </c>
      <c r="AM451" s="5">
        <f t="shared" si="178"/>
        <v>0</v>
      </c>
      <c r="AN451" s="5">
        <f t="shared" si="179"/>
        <v>0</v>
      </c>
      <c r="AO451" s="5">
        <f t="shared" si="180"/>
        <v>1</v>
      </c>
      <c r="AR451" s="5">
        <f t="shared" si="181"/>
        <v>3</v>
      </c>
      <c r="AS451" s="5">
        <f t="shared" si="182"/>
        <v>3</v>
      </c>
      <c r="AT451" s="5" t="str">
        <f t="shared" si="183"/>
        <v>Correct</v>
      </c>
      <c r="AU451" s="53" t="s">
        <v>105</v>
      </c>
      <c r="AV451" s="53">
        <v>30</v>
      </c>
      <c r="AW451" s="53" t="s">
        <v>95</v>
      </c>
      <c r="AX451" s="53" t="s">
        <v>106</v>
      </c>
      <c r="AY451" s="53" t="s">
        <v>107</v>
      </c>
      <c r="AZ451" s="53" t="s">
        <v>98</v>
      </c>
      <c r="BA451" s="53" t="s">
        <v>80</v>
      </c>
      <c r="BB451" s="53" t="s">
        <v>114</v>
      </c>
      <c r="BC451" s="53" t="s">
        <v>120</v>
      </c>
      <c r="BD451" s="53" t="s">
        <v>101</v>
      </c>
      <c r="BE451" s="53" t="s">
        <v>102</v>
      </c>
      <c r="BF451" s="53" t="s">
        <v>92</v>
      </c>
      <c r="BG451" s="53" t="s">
        <v>102</v>
      </c>
      <c r="BH451" s="55"/>
    </row>
    <row r="452" spans="1:60" x14ac:dyDescent="0.25">
      <c r="A452" s="1">
        <v>451</v>
      </c>
      <c r="B452" t="s">
        <v>50</v>
      </c>
      <c r="H452" t="s">
        <v>55</v>
      </c>
      <c r="N452" t="s">
        <v>26</v>
      </c>
      <c r="U452" s="5">
        <f t="shared" si="161"/>
        <v>3</v>
      </c>
      <c r="V452" s="5">
        <f t="shared" si="162"/>
        <v>1</v>
      </c>
      <c r="W452" s="16"/>
      <c r="X452" s="5">
        <f t="shared" si="163"/>
        <v>1</v>
      </c>
      <c r="Y452" s="5">
        <f t="shared" si="164"/>
        <v>0</v>
      </c>
      <c r="Z452" s="5">
        <f t="shared" si="165"/>
        <v>0</v>
      </c>
      <c r="AA452" s="5">
        <f t="shared" si="166"/>
        <v>0</v>
      </c>
      <c r="AB452" s="5">
        <f t="shared" si="167"/>
        <v>0</v>
      </c>
      <c r="AC452" s="5">
        <f t="shared" si="168"/>
        <v>0</v>
      </c>
      <c r="AD452" s="5">
        <f t="shared" si="169"/>
        <v>1</v>
      </c>
      <c r="AE452" s="5">
        <f t="shared" si="170"/>
        <v>0</v>
      </c>
      <c r="AF452" s="5">
        <f t="shared" si="171"/>
        <v>0</v>
      </c>
      <c r="AG452" s="5">
        <f t="shared" si="172"/>
        <v>0</v>
      </c>
      <c r="AH452" s="5">
        <f t="shared" si="173"/>
        <v>0</v>
      </c>
      <c r="AI452" s="5">
        <f t="shared" si="174"/>
        <v>0</v>
      </c>
      <c r="AJ452" s="5">
        <f t="shared" si="175"/>
        <v>1</v>
      </c>
      <c r="AK452" s="5">
        <f t="shared" si="176"/>
        <v>0</v>
      </c>
      <c r="AL452" s="5">
        <f t="shared" si="177"/>
        <v>0</v>
      </c>
      <c r="AM452" s="5">
        <f t="shared" si="178"/>
        <v>0</v>
      </c>
      <c r="AN452" s="5">
        <f t="shared" si="179"/>
        <v>0</v>
      </c>
      <c r="AO452" s="5">
        <f t="shared" si="180"/>
        <v>0</v>
      </c>
      <c r="AR452" s="5">
        <f t="shared" si="181"/>
        <v>3</v>
      </c>
      <c r="AS452" s="5">
        <f t="shared" si="182"/>
        <v>3</v>
      </c>
      <c r="AT452" s="5" t="str">
        <f t="shared" si="183"/>
        <v>Correct</v>
      </c>
      <c r="AU452" s="5" t="s">
        <v>105</v>
      </c>
      <c r="AV452" s="5"/>
      <c r="AW452" s="5" t="s">
        <v>115</v>
      </c>
      <c r="AX452" s="5" t="s">
        <v>318</v>
      </c>
      <c r="AY452" s="5" t="s">
        <v>97</v>
      </c>
      <c r="AZ452" s="5" t="s">
        <v>98</v>
      </c>
      <c r="BA452" s="5" t="s">
        <v>80</v>
      </c>
      <c r="BB452" s="5" t="s">
        <v>109</v>
      </c>
      <c r="BC452" s="5" t="s">
        <v>132</v>
      </c>
      <c r="BD452" s="5" t="s">
        <v>123</v>
      </c>
      <c r="BE452" s="5" t="s">
        <v>102</v>
      </c>
      <c r="BF452" s="5" t="s">
        <v>90</v>
      </c>
      <c r="BG452" s="5" t="s">
        <v>102</v>
      </c>
      <c r="BH452" s="54"/>
    </row>
    <row r="453" spans="1:60" x14ac:dyDescent="0.25">
      <c r="A453" s="1">
        <v>452</v>
      </c>
      <c r="E453" t="s">
        <v>20</v>
      </c>
      <c r="F453" t="s">
        <v>53</v>
      </c>
      <c r="S453" t="s">
        <v>64</v>
      </c>
      <c r="U453" s="5">
        <f t="shared" si="161"/>
        <v>3</v>
      </c>
      <c r="V453" s="5">
        <f t="shared" si="162"/>
        <v>1</v>
      </c>
      <c r="W453" s="16"/>
      <c r="X453" s="5">
        <f t="shared" si="163"/>
        <v>0</v>
      </c>
      <c r="Y453" s="5">
        <f t="shared" si="164"/>
        <v>0</v>
      </c>
      <c r="Z453" s="5">
        <f t="shared" si="165"/>
        <v>0</v>
      </c>
      <c r="AA453" s="5">
        <f t="shared" si="166"/>
        <v>1</v>
      </c>
      <c r="AB453" s="5">
        <f t="shared" si="167"/>
        <v>1</v>
      </c>
      <c r="AC453" s="5">
        <f t="shared" si="168"/>
        <v>0</v>
      </c>
      <c r="AD453" s="5">
        <f t="shared" si="169"/>
        <v>0</v>
      </c>
      <c r="AE453" s="5">
        <f t="shared" si="170"/>
        <v>0</v>
      </c>
      <c r="AF453" s="5">
        <f t="shared" si="171"/>
        <v>0</v>
      </c>
      <c r="AG453" s="5">
        <f t="shared" si="172"/>
        <v>0</v>
      </c>
      <c r="AH453" s="5">
        <f t="shared" si="173"/>
        <v>0</v>
      </c>
      <c r="AI453" s="5">
        <f t="shared" si="174"/>
        <v>0</v>
      </c>
      <c r="AJ453" s="5">
        <f t="shared" si="175"/>
        <v>0</v>
      </c>
      <c r="AK453" s="5">
        <f t="shared" si="176"/>
        <v>0</v>
      </c>
      <c r="AL453" s="5">
        <f t="shared" si="177"/>
        <v>0</v>
      </c>
      <c r="AM453" s="5">
        <f t="shared" si="178"/>
        <v>0</v>
      </c>
      <c r="AN453" s="5">
        <f t="shared" si="179"/>
        <v>0</v>
      </c>
      <c r="AO453" s="5">
        <f t="shared" si="180"/>
        <v>1</v>
      </c>
      <c r="AR453" s="5">
        <f t="shared" si="181"/>
        <v>3</v>
      </c>
      <c r="AS453" s="5">
        <f t="shared" si="182"/>
        <v>3</v>
      </c>
      <c r="AT453" s="5" t="str">
        <f t="shared" si="183"/>
        <v>Correct</v>
      </c>
      <c r="AU453" s="53" t="s">
        <v>94</v>
      </c>
      <c r="AV453" s="53">
        <v>51</v>
      </c>
      <c r="AW453" s="53" t="s">
        <v>121</v>
      </c>
      <c r="AX453" s="53" t="s">
        <v>215</v>
      </c>
      <c r="AY453" s="53" t="s">
        <v>107</v>
      </c>
      <c r="AZ453" s="53" t="s">
        <v>98</v>
      </c>
      <c r="BA453" s="53" t="s">
        <v>80</v>
      </c>
      <c r="BB453" s="53" t="s">
        <v>126</v>
      </c>
      <c r="BC453" s="53" t="s">
        <v>100</v>
      </c>
      <c r="BD453" s="53" t="s">
        <v>101</v>
      </c>
      <c r="BE453" s="53" t="s">
        <v>102</v>
      </c>
      <c r="BF453" s="53" t="s">
        <v>92</v>
      </c>
      <c r="BG453" s="53" t="s">
        <v>102</v>
      </c>
      <c r="BH453" s="55"/>
    </row>
    <row r="454" spans="1:60" x14ac:dyDescent="0.25">
      <c r="A454" s="1">
        <v>453</v>
      </c>
      <c r="D454" t="s">
        <v>52</v>
      </c>
      <c r="G454" t="s">
        <v>54</v>
      </c>
      <c r="P454" t="s">
        <v>61</v>
      </c>
      <c r="U454" s="5">
        <f t="shared" si="161"/>
        <v>3</v>
      </c>
      <c r="V454" s="5">
        <f t="shared" si="162"/>
        <v>1</v>
      </c>
      <c r="W454" s="16"/>
      <c r="X454" s="5">
        <f t="shared" si="163"/>
        <v>0</v>
      </c>
      <c r="Y454" s="5">
        <f t="shared" si="164"/>
        <v>0</v>
      </c>
      <c r="Z454" s="5">
        <f t="shared" si="165"/>
        <v>1</v>
      </c>
      <c r="AA454" s="5">
        <f t="shared" si="166"/>
        <v>0</v>
      </c>
      <c r="AB454" s="5">
        <f t="shared" si="167"/>
        <v>0</v>
      </c>
      <c r="AC454" s="5">
        <f t="shared" si="168"/>
        <v>1</v>
      </c>
      <c r="AD454" s="5">
        <f t="shared" si="169"/>
        <v>0</v>
      </c>
      <c r="AE454" s="5">
        <f t="shared" si="170"/>
        <v>0</v>
      </c>
      <c r="AF454" s="5">
        <f t="shared" si="171"/>
        <v>0</v>
      </c>
      <c r="AG454" s="5">
        <f t="shared" si="172"/>
        <v>0</v>
      </c>
      <c r="AH454" s="5">
        <f t="shared" si="173"/>
        <v>0</v>
      </c>
      <c r="AI454" s="5">
        <f t="shared" si="174"/>
        <v>0</v>
      </c>
      <c r="AJ454" s="5">
        <f t="shared" si="175"/>
        <v>0</v>
      </c>
      <c r="AK454" s="5">
        <f t="shared" si="176"/>
        <v>0</v>
      </c>
      <c r="AL454" s="5">
        <f t="shared" si="177"/>
        <v>1</v>
      </c>
      <c r="AM454" s="5">
        <f t="shared" si="178"/>
        <v>0</v>
      </c>
      <c r="AN454" s="5">
        <f t="shared" si="179"/>
        <v>0</v>
      </c>
      <c r="AO454" s="5">
        <f t="shared" si="180"/>
        <v>0</v>
      </c>
      <c r="AR454" s="5">
        <f t="shared" si="181"/>
        <v>3</v>
      </c>
      <c r="AS454" s="5">
        <f t="shared" si="182"/>
        <v>3</v>
      </c>
      <c r="AT454" s="5" t="str">
        <f t="shared" si="183"/>
        <v>Correct</v>
      </c>
      <c r="AU454" s="5" t="s">
        <v>94</v>
      </c>
      <c r="AV454" s="5">
        <v>42</v>
      </c>
      <c r="AW454" s="5" t="s">
        <v>95</v>
      </c>
      <c r="AX454" s="5" t="s">
        <v>234</v>
      </c>
      <c r="AY454" s="5" t="s">
        <v>128</v>
      </c>
      <c r="AZ454" s="5" t="s">
        <v>98</v>
      </c>
      <c r="BA454" s="5" t="s">
        <v>368</v>
      </c>
      <c r="BB454" s="5" t="s">
        <v>114</v>
      </c>
      <c r="BC454" s="5" t="s">
        <v>137</v>
      </c>
      <c r="BD454" s="5" t="s">
        <v>101</v>
      </c>
      <c r="BE454" s="5" t="s">
        <v>102</v>
      </c>
      <c r="BF454" s="5" t="s">
        <v>92</v>
      </c>
      <c r="BG454" s="5" t="s">
        <v>102</v>
      </c>
      <c r="BH454" s="54"/>
    </row>
    <row r="455" spans="1:60" x14ac:dyDescent="0.25">
      <c r="A455" s="1">
        <v>454</v>
      </c>
      <c r="E455" t="s">
        <v>20</v>
      </c>
      <c r="U455" s="5">
        <f t="shared" si="161"/>
        <v>1</v>
      </c>
      <c r="V455" s="5">
        <f t="shared" si="162"/>
        <v>3</v>
      </c>
      <c r="W455" s="16"/>
      <c r="X455" s="5">
        <f t="shared" si="163"/>
        <v>0</v>
      </c>
      <c r="Y455" s="5">
        <f t="shared" si="164"/>
        <v>0</v>
      </c>
      <c r="Z455" s="5">
        <f t="shared" si="165"/>
        <v>0</v>
      </c>
      <c r="AA455" s="5">
        <f t="shared" si="166"/>
        <v>1</v>
      </c>
      <c r="AB455" s="5">
        <f t="shared" si="167"/>
        <v>0</v>
      </c>
      <c r="AC455" s="5">
        <f t="shared" si="168"/>
        <v>0</v>
      </c>
      <c r="AD455" s="5">
        <f t="shared" si="169"/>
        <v>0</v>
      </c>
      <c r="AE455" s="5">
        <f t="shared" si="170"/>
        <v>0</v>
      </c>
      <c r="AF455" s="5">
        <f t="shared" si="171"/>
        <v>0</v>
      </c>
      <c r="AG455" s="5">
        <f t="shared" si="172"/>
        <v>0</v>
      </c>
      <c r="AH455" s="5">
        <f t="shared" si="173"/>
        <v>0</v>
      </c>
      <c r="AI455" s="5">
        <f t="shared" si="174"/>
        <v>0</v>
      </c>
      <c r="AJ455" s="5">
        <f t="shared" si="175"/>
        <v>0</v>
      </c>
      <c r="AK455" s="5">
        <f t="shared" si="176"/>
        <v>0</v>
      </c>
      <c r="AL455" s="5">
        <f t="shared" si="177"/>
        <v>0</v>
      </c>
      <c r="AM455" s="5">
        <f t="shared" si="178"/>
        <v>0</v>
      </c>
      <c r="AN455" s="5">
        <f t="shared" si="179"/>
        <v>0</v>
      </c>
      <c r="AO455" s="5">
        <f t="shared" si="180"/>
        <v>0</v>
      </c>
      <c r="AR455" s="5">
        <f t="shared" si="181"/>
        <v>1</v>
      </c>
      <c r="AS455" s="5">
        <f t="shared" si="182"/>
        <v>1</v>
      </c>
      <c r="AT455" s="5" t="str">
        <f t="shared" si="183"/>
        <v>Correct</v>
      </c>
      <c r="AU455" s="53" t="s">
        <v>94</v>
      </c>
      <c r="AV455" s="53">
        <v>35</v>
      </c>
      <c r="AW455" s="53" t="s">
        <v>95</v>
      </c>
      <c r="AX455" s="53" t="s">
        <v>235</v>
      </c>
      <c r="AY455" s="53" t="s">
        <v>128</v>
      </c>
      <c r="AZ455" s="53" t="s">
        <v>98</v>
      </c>
      <c r="BA455" s="53" t="s">
        <v>85</v>
      </c>
      <c r="BB455" s="53" t="s">
        <v>109</v>
      </c>
      <c r="BC455" s="53"/>
      <c r="BD455" s="53" t="s">
        <v>135</v>
      </c>
      <c r="BE455" s="53" t="s">
        <v>102</v>
      </c>
      <c r="BF455" s="53"/>
      <c r="BG455" s="53"/>
      <c r="BH455" s="55"/>
    </row>
    <row r="456" spans="1:60" x14ac:dyDescent="0.25">
      <c r="A456" s="1">
        <v>455</v>
      </c>
      <c r="E456" t="s">
        <v>20</v>
      </c>
      <c r="U456" s="5">
        <f t="shared" si="161"/>
        <v>1</v>
      </c>
      <c r="V456" s="5">
        <f t="shared" si="162"/>
        <v>3</v>
      </c>
      <c r="W456" s="16"/>
      <c r="X456" s="5">
        <f t="shared" si="163"/>
        <v>0</v>
      </c>
      <c r="Y456" s="5">
        <f t="shared" si="164"/>
        <v>0</v>
      </c>
      <c r="Z456" s="5">
        <f t="shared" si="165"/>
        <v>0</v>
      </c>
      <c r="AA456" s="5">
        <f t="shared" si="166"/>
        <v>1</v>
      </c>
      <c r="AB456" s="5">
        <f t="shared" si="167"/>
        <v>0</v>
      </c>
      <c r="AC456" s="5">
        <f t="shared" si="168"/>
        <v>0</v>
      </c>
      <c r="AD456" s="5">
        <f t="shared" si="169"/>
        <v>0</v>
      </c>
      <c r="AE456" s="5">
        <f t="shared" si="170"/>
        <v>0</v>
      </c>
      <c r="AF456" s="5">
        <f t="shared" si="171"/>
        <v>0</v>
      </c>
      <c r="AG456" s="5">
        <f t="shared" si="172"/>
        <v>0</v>
      </c>
      <c r="AH456" s="5">
        <f t="shared" si="173"/>
        <v>0</v>
      </c>
      <c r="AI456" s="5">
        <f t="shared" si="174"/>
        <v>0</v>
      </c>
      <c r="AJ456" s="5">
        <f t="shared" si="175"/>
        <v>0</v>
      </c>
      <c r="AK456" s="5">
        <f t="shared" si="176"/>
        <v>0</v>
      </c>
      <c r="AL456" s="5">
        <f t="shared" si="177"/>
        <v>0</v>
      </c>
      <c r="AM456" s="5">
        <f t="shared" si="178"/>
        <v>0</v>
      </c>
      <c r="AN456" s="5">
        <f t="shared" si="179"/>
        <v>0</v>
      </c>
      <c r="AO456" s="5">
        <f t="shared" si="180"/>
        <v>0</v>
      </c>
      <c r="AR456" s="5">
        <f t="shared" si="181"/>
        <v>1</v>
      </c>
      <c r="AS456" s="5">
        <f t="shared" si="182"/>
        <v>1</v>
      </c>
      <c r="AT456" s="5" t="str">
        <f t="shared" si="183"/>
        <v>Correct</v>
      </c>
      <c r="AU456" s="5" t="s">
        <v>94</v>
      </c>
      <c r="AV456" s="5">
        <v>40</v>
      </c>
      <c r="AW456" s="5" t="s">
        <v>95</v>
      </c>
      <c r="AX456" s="5" t="s">
        <v>236</v>
      </c>
      <c r="AY456" s="5" t="s">
        <v>128</v>
      </c>
      <c r="AZ456" s="5" t="s">
        <v>98</v>
      </c>
      <c r="BA456" s="5" t="s">
        <v>85</v>
      </c>
      <c r="BB456" s="5" t="s">
        <v>112</v>
      </c>
      <c r="BC456" s="5" t="s">
        <v>103</v>
      </c>
      <c r="BD456" s="5" t="s">
        <v>101</v>
      </c>
      <c r="BE456" s="5" t="s">
        <v>102</v>
      </c>
      <c r="BF456" s="5"/>
      <c r="BG456" s="5"/>
      <c r="BH456" s="54"/>
    </row>
    <row r="457" spans="1:60" x14ac:dyDescent="0.25">
      <c r="A457" s="1">
        <v>456</v>
      </c>
      <c r="G457" t="s">
        <v>54</v>
      </c>
      <c r="I457" t="s">
        <v>56</v>
      </c>
      <c r="R457" t="s">
        <v>63</v>
      </c>
      <c r="U457" s="5">
        <f t="shared" si="161"/>
        <v>3</v>
      </c>
      <c r="V457" s="5">
        <f t="shared" si="162"/>
        <v>1</v>
      </c>
      <c r="W457" s="16"/>
      <c r="X457" s="5">
        <f t="shared" si="163"/>
        <v>0</v>
      </c>
      <c r="Y457" s="5">
        <f t="shared" si="164"/>
        <v>0</v>
      </c>
      <c r="Z457" s="5">
        <f t="shared" si="165"/>
        <v>0</v>
      </c>
      <c r="AA457" s="5">
        <f t="shared" si="166"/>
        <v>0</v>
      </c>
      <c r="AB457" s="5">
        <f t="shared" si="167"/>
        <v>0</v>
      </c>
      <c r="AC457" s="5">
        <f t="shared" si="168"/>
        <v>1</v>
      </c>
      <c r="AD457" s="5">
        <f t="shared" si="169"/>
        <v>0</v>
      </c>
      <c r="AE457" s="5">
        <f t="shared" si="170"/>
        <v>1</v>
      </c>
      <c r="AF457" s="5">
        <f t="shared" si="171"/>
        <v>0</v>
      </c>
      <c r="AG457" s="5">
        <f t="shared" si="172"/>
        <v>0</v>
      </c>
      <c r="AH457" s="5">
        <f t="shared" si="173"/>
        <v>0</v>
      </c>
      <c r="AI457" s="5">
        <f t="shared" si="174"/>
        <v>0</v>
      </c>
      <c r="AJ457" s="5">
        <f t="shared" si="175"/>
        <v>0</v>
      </c>
      <c r="AK457" s="5">
        <f t="shared" si="176"/>
        <v>0</v>
      </c>
      <c r="AL457" s="5">
        <f t="shared" si="177"/>
        <v>0</v>
      </c>
      <c r="AM457" s="5">
        <f t="shared" si="178"/>
        <v>0</v>
      </c>
      <c r="AN457" s="5">
        <f t="shared" si="179"/>
        <v>1</v>
      </c>
      <c r="AO457" s="5">
        <f t="shared" si="180"/>
        <v>0</v>
      </c>
      <c r="AR457" s="5">
        <f t="shared" si="181"/>
        <v>3</v>
      </c>
      <c r="AS457" s="5">
        <f t="shared" si="182"/>
        <v>3</v>
      </c>
      <c r="AT457" s="5" t="str">
        <f t="shared" si="183"/>
        <v>Correct</v>
      </c>
      <c r="AU457" s="53" t="s">
        <v>105</v>
      </c>
      <c r="AV457" s="53">
        <v>32</v>
      </c>
      <c r="AW457" s="53" t="s">
        <v>95</v>
      </c>
      <c r="AX457" s="53" t="s">
        <v>209</v>
      </c>
      <c r="AY457" s="53" t="s">
        <v>107</v>
      </c>
      <c r="AZ457" s="53" t="s">
        <v>102</v>
      </c>
      <c r="BA457" s="53" t="s">
        <v>80</v>
      </c>
      <c r="BB457" s="53" t="s">
        <v>108</v>
      </c>
      <c r="BC457" s="53" t="s">
        <v>103</v>
      </c>
      <c r="BD457" s="53" t="s">
        <v>101</v>
      </c>
      <c r="BE457" s="53" t="s">
        <v>102</v>
      </c>
      <c r="BF457" s="53" t="s">
        <v>92</v>
      </c>
      <c r="BG457" s="53" t="s">
        <v>102</v>
      </c>
      <c r="BH457" s="55"/>
    </row>
    <row r="458" spans="1:60" x14ac:dyDescent="0.25">
      <c r="A458" s="1">
        <v>457</v>
      </c>
      <c r="C458" t="s">
        <v>51</v>
      </c>
      <c r="G458" t="s">
        <v>54</v>
      </c>
      <c r="Q458" t="s">
        <v>62</v>
      </c>
      <c r="U458" s="5">
        <f t="shared" si="161"/>
        <v>3</v>
      </c>
      <c r="V458" s="5">
        <f t="shared" si="162"/>
        <v>1</v>
      </c>
      <c r="W458" s="16"/>
      <c r="X458" s="5">
        <f t="shared" si="163"/>
        <v>0</v>
      </c>
      <c r="Y458" s="5">
        <f t="shared" si="164"/>
        <v>1</v>
      </c>
      <c r="Z458" s="5">
        <f t="shared" si="165"/>
        <v>0</v>
      </c>
      <c r="AA458" s="5">
        <f t="shared" si="166"/>
        <v>0</v>
      </c>
      <c r="AB458" s="5">
        <f t="shared" si="167"/>
        <v>0</v>
      </c>
      <c r="AC458" s="5">
        <f t="shared" si="168"/>
        <v>1</v>
      </c>
      <c r="AD458" s="5">
        <f t="shared" si="169"/>
        <v>0</v>
      </c>
      <c r="AE458" s="5">
        <f t="shared" si="170"/>
        <v>0</v>
      </c>
      <c r="AF458" s="5">
        <f t="shared" si="171"/>
        <v>0</v>
      </c>
      <c r="AG458" s="5">
        <f t="shared" si="172"/>
        <v>0</v>
      </c>
      <c r="AH458" s="5">
        <f t="shared" si="173"/>
        <v>0</v>
      </c>
      <c r="AI458" s="5">
        <f t="shared" si="174"/>
        <v>0</v>
      </c>
      <c r="AJ458" s="5">
        <f t="shared" si="175"/>
        <v>0</v>
      </c>
      <c r="AK458" s="5">
        <f t="shared" si="176"/>
        <v>0</v>
      </c>
      <c r="AL458" s="5">
        <f t="shared" si="177"/>
        <v>0</v>
      </c>
      <c r="AM458" s="5">
        <f t="shared" si="178"/>
        <v>1</v>
      </c>
      <c r="AN458" s="5">
        <f t="shared" si="179"/>
        <v>0</v>
      </c>
      <c r="AO458" s="5">
        <f t="shared" si="180"/>
        <v>0</v>
      </c>
      <c r="AR458" s="5">
        <f t="shared" si="181"/>
        <v>3</v>
      </c>
      <c r="AS458" s="5">
        <f t="shared" si="182"/>
        <v>3</v>
      </c>
      <c r="AT458" s="5" t="str">
        <f t="shared" si="183"/>
        <v>Correct</v>
      </c>
      <c r="AU458" s="5" t="s">
        <v>105</v>
      </c>
      <c r="AV458" s="5">
        <v>44</v>
      </c>
      <c r="AW458" s="5" t="s">
        <v>95</v>
      </c>
      <c r="AX458" s="5" t="s">
        <v>141</v>
      </c>
      <c r="AY458" s="5" t="s">
        <v>107</v>
      </c>
      <c r="AZ458" s="5" t="s">
        <v>98</v>
      </c>
      <c r="BA458" s="5" t="s">
        <v>80</v>
      </c>
      <c r="BB458" s="5" t="s">
        <v>114</v>
      </c>
      <c r="BC458" s="5" t="s">
        <v>137</v>
      </c>
      <c r="BD458" s="5" t="s">
        <v>101</v>
      </c>
      <c r="BE458" s="5" t="s">
        <v>102</v>
      </c>
      <c r="BF458" s="5" t="s">
        <v>92</v>
      </c>
      <c r="BG458" s="5" t="s">
        <v>102</v>
      </c>
      <c r="BH458" s="54"/>
    </row>
    <row r="459" spans="1:60" x14ac:dyDescent="0.25">
      <c r="A459" s="1">
        <v>458</v>
      </c>
      <c r="C459" t="s">
        <v>51</v>
      </c>
      <c r="D459" t="s">
        <v>52</v>
      </c>
      <c r="E459" t="s">
        <v>20</v>
      </c>
      <c r="U459" s="5">
        <f t="shared" si="161"/>
        <v>3</v>
      </c>
      <c r="V459" s="5">
        <f t="shared" si="162"/>
        <v>1</v>
      </c>
      <c r="W459" s="16"/>
      <c r="X459" s="5">
        <f t="shared" si="163"/>
        <v>0</v>
      </c>
      <c r="Y459" s="5">
        <f t="shared" si="164"/>
        <v>1</v>
      </c>
      <c r="Z459" s="5">
        <f t="shared" si="165"/>
        <v>1</v>
      </c>
      <c r="AA459" s="5">
        <f t="shared" si="166"/>
        <v>1</v>
      </c>
      <c r="AB459" s="5">
        <f t="shared" si="167"/>
        <v>0</v>
      </c>
      <c r="AC459" s="5">
        <f t="shared" si="168"/>
        <v>0</v>
      </c>
      <c r="AD459" s="5">
        <f t="shared" si="169"/>
        <v>0</v>
      </c>
      <c r="AE459" s="5">
        <f t="shared" si="170"/>
        <v>0</v>
      </c>
      <c r="AF459" s="5">
        <f t="shared" si="171"/>
        <v>0</v>
      </c>
      <c r="AG459" s="5">
        <f t="shared" si="172"/>
        <v>0</v>
      </c>
      <c r="AH459" s="5">
        <f t="shared" si="173"/>
        <v>0</v>
      </c>
      <c r="AI459" s="5">
        <f t="shared" si="174"/>
        <v>0</v>
      </c>
      <c r="AJ459" s="5">
        <f t="shared" si="175"/>
        <v>0</v>
      </c>
      <c r="AK459" s="5">
        <f t="shared" si="176"/>
        <v>0</v>
      </c>
      <c r="AL459" s="5">
        <f t="shared" si="177"/>
        <v>0</v>
      </c>
      <c r="AM459" s="5">
        <f t="shared" si="178"/>
        <v>0</v>
      </c>
      <c r="AN459" s="5">
        <f t="shared" si="179"/>
        <v>0</v>
      </c>
      <c r="AO459" s="5">
        <f t="shared" si="180"/>
        <v>0</v>
      </c>
      <c r="AR459" s="5">
        <f t="shared" si="181"/>
        <v>3</v>
      </c>
      <c r="AS459" s="5">
        <f t="shared" si="182"/>
        <v>3</v>
      </c>
      <c r="AT459" s="5" t="str">
        <f t="shared" si="183"/>
        <v>Correct</v>
      </c>
      <c r="AU459" s="53" t="s">
        <v>105</v>
      </c>
      <c r="AV459" s="53">
        <v>22</v>
      </c>
      <c r="AW459" s="53" t="s">
        <v>95</v>
      </c>
      <c r="AX459" s="53" t="s">
        <v>163</v>
      </c>
      <c r="AY459" s="53" t="s">
        <v>128</v>
      </c>
      <c r="AZ459" s="53" t="s">
        <v>98</v>
      </c>
      <c r="BA459" s="53" t="s">
        <v>89</v>
      </c>
      <c r="BB459" s="53" t="s">
        <v>109</v>
      </c>
      <c r="BC459" s="53" t="s">
        <v>110</v>
      </c>
      <c r="BD459" s="53" t="s">
        <v>101</v>
      </c>
      <c r="BE459" s="53" t="s">
        <v>102</v>
      </c>
      <c r="BF459" s="53" t="s">
        <v>92</v>
      </c>
      <c r="BG459" s="53" t="s">
        <v>102</v>
      </c>
      <c r="BH459" s="55"/>
    </row>
    <row r="460" spans="1:60" x14ac:dyDescent="0.25">
      <c r="A460" s="1">
        <v>459</v>
      </c>
      <c r="B460" t="s">
        <v>50</v>
      </c>
      <c r="E460" t="s">
        <v>20</v>
      </c>
      <c r="H460" t="s">
        <v>55</v>
      </c>
      <c r="I460" t="s">
        <v>56</v>
      </c>
      <c r="K460" t="s">
        <v>58</v>
      </c>
      <c r="L460" t="s">
        <v>59</v>
      </c>
      <c r="N460" t="s">
        <v>26</v>
      </c>
      <c r="Q460" t="s">
        <v>62</v>
      </c>
      <c r="U460" s="5">
        <f t="shared" si="161"/>
        <v>8</v>
      </c>
      <c r="V460" s="5">
        <f t="shared" si="162"/>
        <v>0.375</v>
      </c>
      <c r="W460" s="16"/>
      <c r="X460" s="5">
        <f t="shared" si="163"/>
        <v>0.375</v>
      </c>
      <c r="Y460" s="5">
        <f t="shared" si="164"/>
        <v>0</v>
      </c>
      <c r="Z460" s="5">
        <f t="shared" si="165"/>
        <v>0</v>
      </c>
      <c r="AA460" s="5">
        <f t="shared" si="166"/>
        <v>0.375</v>
      </c>
      <c r="AB460" s="5">
        <f t="shared" si="167"/>
        <v>0</v>
      </c>
      <c r="AC460" s="5">
        <f t="shared" si="168"/>
        <v>0</v>
      </c>
      <c r="AD460" s="5">
        <f t="shared" si="169"/>
        <v>0.375</v>
      </c>
      <c r="AE460" s="5">
        <f t="shared" si="170"/>
        <v>0.375</v>
      </c>
      <c r="AF460" s="5">
        <f t="shared" si="171"/>
        <v>0</v>
      </c>
      <c r="AG460" s="5">
        <f t="shared" si="172"/>
        <v>0.375</v>
      </c>
      <c r="AH460" s="5">
        <f t="shared" si="173"/>
        <v>0.375</v>
      </c>
      <c r="AI460" s="5">
        <f t="shared" si="174"/>
        <v>0</v>
      </c>
      <c r="AJ460" s="5">
        <f t="shared" si="175"/>
        <v>0.375</v>
      </c>
      <c r="AK460" s="5">
        <f t="shared" si="176"/>
        <v>0</v>
      </c>
      <c r="AL460" s="5">
        <f t="shared" si="177"/>
        <v>0</v>
      </c>
      <c r="AM460" s="5">
        <f t="shared" si="178"/>
        <v>0.375</v>
      </c>
      <c r="AN460" s="5">
        <f t="shared" si="179"/>
        <v>0</v>
      </c>
      <c r="AO460" s="5">
        <f t="shared" si="180"/>
        <v>0</v>
      </c>
      <c r="AR460" s="5">
        <f t="shared" si="181"/>
        <v>3</v>
      </c>
      <c r="AS460" s="5">
        <f t="shared" si="182"/>
        <v>8</v>
      </c>
      <c r="AT460" s="5" t="str">
        <f t="shared" si="183"/>
        <v>Correct</v>
      </c>
      <c r="AU460" s="5" t="s">
        <v>94</v>
      </c>
      <c r="AV460" s="5">
        <v>29</v>
      </c>
      <c r="AW460" s="5" t="s">
        <v>115</v>
      </c>
      <c r="AX460" s="5" t="s">
        <v>321</v>
      </c>
      <c r="AY460" s="5" t="s">
        <v>97</v>
      </c>
      <c r="AZ460" s="5" t="s">
        <v>98</v>
      </c>
      <c r="BA460" s="5" t="s">
        <v>80</v>
      </c>
      <c r="BB460" s="5" t="s">
        <v>108</v>
      </c>
      <c r="BC460" s="5" t="s">
        <v>110</v>
      </c>
      <c r="BD460" s="5" t="s">
        <v>101</v>
      </c>
      <c r="BE460" s="5" t="s">
        <v>102</v>
      </c>
      <c r="BF460" s="5" t="s">
        <v>92</v>
      </c>
      <c r="BG460" s="5" t="s">
        <v>102</v>
      </c>
      <c r="BH460" s="54"/>
    </row>
    <row r="461" spans="1:60" x14ac:dyDescent="0.25">
      <c r="A461" s="1">
        <v>460</v>
      </c>
      <c r="G461" t="s">
        <v>54</v>
      </c>
      <c r="I461" t="s">
        <v>56</v>
      </c>
      <c r="U461" s="5">
        <f t="shared" si="161"/>
        <v>2</v>
      </c>
      <c r="V461" s="5">
        <f t="shared" si="162"/>
        <v>1.5</v>
      </c>
      <c r="W461" s="16"/>
      <c r="X461" s="5">
        <f t="shared" si="163"/>
        <v>0</v>
      </c>
      <c r="Y461" s="5">
        <f t="shared" si="164"/>
        <v>0</v>
      </c>
      <c r="Z461" s="5">
        <f t="shared" si="165"/>
        <v>0</v>
      </c>
      <c r="AA461" s="5">
        <f t="shared" si="166"/>
        <v>0</v>
      </c>
      <c r="AB461" s="5">
        <f t="shared" si="167"/>
        <v>0</v>
      </c>
      <c r="AC461" s="5">
        <f t="shared" si="168"/>
        <v>1</v>
      </c>
      <c r="AD461" s="5">
        <f t="shared" si="169"/>
        <v>0</v>
      </c>
      <c r="AE461" s="5">
        <f t="shared" si="170"/>
        <v>1</v>
      </c>
      <c r="AF461" s="5">
        <f t="shared" si="171"/>
        <v>0</v>
      </c>
      <c r="AG461" s="5">
        <f t="shared" si="172"/>
        <v>0</v>
      </c>
      <c r="AH461" s="5">
        <f t="shared" si="173"/>
        <v>0</v>
      </c>
      <c r="AI461" s="5">
        <f t="shared" si="174"/>
        <v>0</v>
      </c>
      <c r="AJ461" s="5">
        <f t="shared" si="175"/>
        <v>0</v>
      </c>
      <c r="AK461" s="5">
        <f t="shared" si="176"/>
        <v>0</v>
      </c>
      <c r="AL461" s="5">
        <f t="shared" si="177"/>
        <v>0</v>
      </c>
      <c r="AM461" s="5">
        <f t="shared" si="178"/>
        <v>0</v>
      </c>
      <c r="AN461" s="5">
        <f t="shared" si="179"/>
        <v>0</v>
      </c>
      <c r="AO461" s="5">
        <f t="shared" si="180"/>
        <v>0</v>
      </c>
      <c r="AR461" s="5">
        <f t="shared" si="181"/>
        <v>2</v>
      </c>
      <c r="AS461" s="5">
        <f t="shared" si="182"/>
        <v>2</v>
      </c>
      <c r="AT461" s="5" t="str">
        <f t="shared" si="183"/>
        <v>Correct</v>
      </c>
      <c r="AU461" s="53" t="s">
        <v>105</v>
      </c>
      <c r="AV461" s="53">
        <v>52</v>
      </c>
      <c r="AW461" s="53" t="s">
        <v>115</v>
      </c>
      <c r="AX461" s="53" t="s">
        <v>340</v>
      </c>
      <c r="AY461" s="53" t="s">
        <v>107</v>
      </c>
      <c r="AZ461" s="53" t="s">
        <v>98</v>
      </c>
      <c r="BA461" s="53" t="s">
        <v>80</v>
      </c>
      <c r="BB461" s="53" t="s">
        <v>112</v>
      </c>
      <c r="BC461" s="53" t="s">
        <v>137</v>
      </c>
      <c r="BD461" s="53" t="s">
        <v>101</v>
      </c>
      <c r="BE461" s="53" t="s">
        <v>102</v>
      </c>
      <c r="BF461" s="53" t="s">
        <v>92</v>
      </c>
      <c r="BG461" s="53" t="s">
        <v>102</v>
      </c>
      <c r="BH461" s="55"/>
    </row>
    <row r="462" spans="1:60" x14ac:dyDescent="0.25">
      <c r="A462" s="1">
        <v>461</v>
      </c>
      <c r="B462" t="s">
        <v>50</v>
      </c>
      <c r="D462" t="s">
        <v>52</v>
      </c>
      <c r="H462" t="s">
        <v>55</v>
      </c>
      <c r="U462" s="5">
        <f t="shared" si="161"/>
        <v>3</v>
      </c>
      <c r="V462" s="5">
        <f t="shared" si="162"/>
        <v>1</v>
      </c>
      <c r="W462" s="16"/>
      <c r="X462" s="5">
        <f t="shared" si="163"/>
        <v>1</v>
      </c>
      <c r="Y462" s="5">
        <f t="shared" si="164"/>
        <v>0</v>
      </c>
      <c r="Z462" s="5">
        <f t="shared" si="165"/>
        <v>1</v>
      </c>
      <c r="AA462" s="5">
        <f t="shared" si="166"/>
        <v>0</v>
      </c>
      <c r="AB462" s="5">
        <f t="shared" si="167"/>
        <v>0</v>
      </c>
      <c r="AC462" s="5">
        <f t="shared" si="168"/>
        <v>0</v>
      </c>
      <c r="AD462" s="5">
        <f t="shared" si="169"/>
        <v>1</v>
      </c>
      <c r="AE462" s="5">
        <f t="shared" si="170"/>
        <v>0</v>
      </c>
      <c r="AF462" s="5">
        <f t="shared" si="171"/>
        <v>0</v>
      </c>
      <c r="AG462" s="5">
        <f t="shared" si="172"/>
        <v>0</v>
      </c>
      <c r="AH462" s="5">
        <f t="shared" si="173"/>
        <v>0</v>
      </c>
      <c r="AI462" s="5">
        <f t="shared" si="174"/>
        <v>0</v>
      </c>
      <c r="AJ462" s="5">
        <f t="shared" si="175"/>
        <v>0</v>
      </c>
      <c r="AK462" s="5">
        <f t="shared" si="176"/>
        <v>0</v>
      </c>
      <c r="AL462" s="5">
        <f t="shared" si="177"/>
        <v>0</v>
      </c>
      <c r="AM462" s="5">
        <f t="shared" si="178"/>
        <v>0</v>
      </c>
      <c r="AN462" s="5">
        <f t="shared" si="179"/>
        <v>0</v>
      </c>
      <c r="AO462" s="5">
        <f t="shared" si="180"/>
        <v>0</v>
      </c>
      <c r="AR462" s="5">
        <f t="shared" si="181"/>
        <v>3</v>
      </c>
      <c r="AS462" s="5">
        <f t="shared" si="182"/>
        <v>3</v>
      </c>
      <c r="AT462" s="5" t="str">
        <f t="shared" si="183"/>
        <v>Correct</v>
      </c>
      <c r="AU462" s="5" t="s">
        <v>105</v>
      </c>
      <c r="AV462" s="5">
        <v>62</v>
      </c>
      <c r="AW462" s="5" t="s">
        <v>95</v>
      </c>
      <c r="AX462" s="5" t="s">
        <v>237</v>
      </c>
      <c r="AY462" s="5" t="s">
        <v>107</v>
      </c>
      <c r="AZ462" s="5" t="s">
        <v>98</v>
      </c>
      <c r="BA462" s="5" t="s">
        <v>80</v>
      </c>
      <c r="BB462" s="5" t="s">
        <v>126</v>
      </c>
      <c r="BC462" s="5" t="s">
        <v>100</v>
      </c>
      <c r="BD462" s="5" t="s">
        <v>104</v>
      </c>
      <c r="BE462" s="5" t="s">
        <v>102</v>
      </c>
      <c r="BF462" s="5" t="s">
        <v>90</v>
      </c>
      <c r="BG462" s="5" t="s">
        <v>98</v>
      </c>
      <c r="BH462" s="54"/>
    </row>
    <row r="463" spans="1:60" x14ac:dyDescent="0.25">
      <c r="A463" s="1">
        <v>462</v>
      </c>
      <c r="B463" t="s">
        <v>50</v>
      </c>
      <c r="H463" t="s">
        <v>55</v>
      </c>
      <c r="N463" t="s">
        <v>26</v>
      </c>
      <c r="U463" s="5">
        <f t="shared" si="161"/>
        <v>3</v>
      </c>
      <c r="V463" s="5">
        <f t="shared" si="162"/>
        <v>1</v>
      </c>
      <c r="W463" s="16"/>
      <c r="X463" s="5">
        <f t="shared" si="163"/>
        <v>1</v>
      </c>
      <c r="Y463" s="5">
        <f t="shared" si="164"/>
        <v>0</v>
      </c>
      <c r="Z463" s="5">
        <f t="shared" si="165"/>
        <v>0</v>
      </c>
      <c r="AA463" s="5">
        <f t="shared" si="166"/>
        <v>0</v>
      </c>
      <c r="AB463" s="5">
        <f t="shared" si="167"/>
        <v>0</v>
      </c>
      <c r="AC463" s="5">
        <f t="shared" si="168"/>
        <v>0</v>
      </c>
      <c r="AD463" s="5">
        <f t="shared" si="169"/>
        <v>1</v>
      </c>
      <c r="AE463" s="5">
        <f t="shared" si="170"/>
        <v>0</v>
      </c>
      <c r="AF463" s="5">
        <f t="shared" si="171"/>
        <v>0</v>
      </c>
      <c r="AG463" s="5">
        <f t="shared" si="172"/>
        <v>0</v>
      </c>
      <c r="AH463" s="5">
        <f t="shared" si="173"/>
        <v>0</v>
      </c>
      <c r="AI463" s="5">
        <f t="shared" si="174"/>
        <v>0</v>
      </c>
      <c r="AJ463" s="5">
        <f t="shared" si="175"/>
        <v>1</v>
      </c>
      <c r="AK463" s="5">
        <f t="shared" si="176"/>
        <v>0</v>
      </c>
      <c r="AL463" s="5">
        <f t="shared" si="177"/>
        <v>0</v>
      </c>
      <c r="AM463" s="5">
        <f t="shared" si="178"/>
        <v>0</v>
      </c>
      <c r="AN463" s="5">
        <f t="shared" si="179"/>
        <v>0</v>
      </c>
      <c r="AO463" s="5">
        <f t="shared" si="180"/>
        <v>0</v>
      </c>
      <c r="AR463" s="5">
        <f t="shared" si="181"/>
        <v>3</v>
      </c>
      <c r="AS463" s="5">
        <f t="shared" si="182"/>
        <v>3</v>
      </c>
      <c r="AT463" s="5" t="str">
        <f t="shared" si="183"/>
        <v>Correct</v>
      </c>
      <c r="AU463" s="53" t="s">
        <v>105</v>
      </c>
      <c r="AV463" s="53">
        <v>64</v>
      </c>
      <c r="AW463" s="53" t="s">
        <v>95</v>
      </c>
      <c r="AX463" s="53" t="s">
        <v>224</v>
      </c>
      <c r="AY463" s="53" t="s">
        <v>107</v>
      </c>
      <c r="AZ463" s="53" t="s">
        <v>98</v>
      </c>
      <c r="BA463" s="53" t="s">
        <v>80</v>
      </c>
      <c r="BB463" s="53" t="s">
        <v>114</v>
      </c>
      <c r="BC463" s="53" t="s">
        <v>110</v>
      </c>
      <c r="BD463" s="53" t="s">
        <v>101</v>
      </c>
      <c r="BE463" s="53" t="s">
        <v>102</v>
      </c>
      <c r="BF463" s="53" t="s">
        <v>92</v>
      </c>
      <c r="BG463" s="53" t="s">
        <v>102</v>
      </c>
      <c r="BH463" s="55"/>
    </row>
    <row r="464" spans="1:60" x14ac:dyDescent="0.25">
      <c r="A464" s="1">
        <v>463</v>
      </c>
      <c r="F464" t="s">
        <v>53</v>
      </c>
      <c r="G464" t="s">
        <v>54</v>
      </c>
      <c r="H464" t="s">
        <v>55</v>
      </c>
      <c r="U464" s="5">
        <f t="shared" si="161"/>
        <v>3</v>
      </c>
      <c r="V464" s="5">
        <f t="shared" si="162"/>
        <v>1</v>
      </c>
      <c r="W464" s="16"/>
      <c r="X464" s="5">
        <f t="shared" si="163"/>
        <v>0</v>
      </c>
      <c r="Y464" s="5">
        <f t="shared" si="164"/>
        <v>0</v>
      </c>
      <c r="Z464" s="5">
        <f t="shared" si="165"/>
        <v>0</v>
      </c>
      <c r="AA464" s="5">
        <f t="shared" si="166"/>
        <v>0</v>
      </c>
      <c r="AB464" s="5">
        <f t="shared" si="167"/>
        <v>1</v>
      </c>
      <c r="AC464" s="5">
        <f t="shared" si="168"/>
        <v>1</v>
      </c>
      <c r="AD464" s="5">
        <f t="shared" si="169"/>
        <v>1</v>
      </c>
      <c r="AE464" s="5">
        <f t="shared" si="170"/>
        <v>0</v>
      </c>
      <c r="AF464" s="5">
        <f t="shared" si="171"/>
        <v>0</v>
      </c>
      <c r="AG464" s="5">
        <f t="shared" si="172"/>
        <v>0</v>
      </c>
      <c r="AH464" s="5">
        <f t="shared" si="173"/>
        <v>0</v>
      </c>
      <c r="AI464" s="5">
        <f t="shared" si="174"/>
        <v>0</v>
      </c>
      <c r="AJ464" s="5">
        <f t="shared" si="175"/>
        <v>0</v>
      </c>
      <c r="AK464" s="5">
        <f t="shared" si="176"/>
        <v>0</v>
      </c>
      <c r="AL464" s="5">
        <f t="shared" si="177"/>
        <v>0</v>
      </c>
      <c r="AM464" s="5">
        <f t="shared" si="178"/>
        <v>0</v>
      </c>
      <c r="AN464" s="5">
        <f t="shared" si="179"/>
        <v>0</v>
      </c>
      <c r="AO464" s="5">
        <f t="shared" si="180"/>
        <v>0</v>
      </c>
      <c r="AR464" s="5">
        <f t="shared" si="181"/>
        <v>3</v>
      </c>
      <c r="AS464" s="5">
        <f t="shared" si="182"/>
        <v>3</v>
      </c>
      <c r="AT464" s="5" t="str">
        <f t="shared" si="183"/>
        <v>Correct</v>
      </c>
      <c r="AU464" s="5" t="s">
        <v>94</v>
      </c>
      <c r="AV464" s="5">
        <v>71</v>
      </c>
      <c r="AW464" s="5" t="s">
        <v>95</v>
      </c>
      <c r="AX464" s="5" t="s">
        <v>117</v>
      </c>
      <c r="AY464" s="5" t="s">
        <v>97</v>
      </c>
      <c r="AZ464" s="5" t="s">
        <v>98</v>
      </c>
      <c r="BA464" s="5" t="s">
        <v>80</v>
      </c>
      <c r="BB464" s="5" t="s">
        <v>114</v>
      </c>
      <c r="BC464" s="5" t="s">
        <v>100</v>
      </c>
      <c r="BD464" s="5" t="s">
        <v>104</v>
      </c>
      <c r="BE464" s="5" t="s">
        <v>102</v>
      </c>
      <c r="BF464" s="5" t="s">
        <v>91</v>
      </c>
      <c r="BG464" s="5" t="s">
        <v>102</v>
      </c>
      <c r="BH464" s="54"/>
    </row>
    <row r="465" spans="1:60" x14ac:dyDescent="0.25">
      <c r="A465" s="1">
        <v>464</v>
      </c>
      <c r="B465" t="s">
        <v>50</v>
      </c>
      <c r="E465" t="s">
        <v>20</v>
      </c>
      <c r="H465" t="s">
        <v>55</v>
      </c>
      <c r="U465" s="5">
        <f t="shared" si="161"/>
        <v>3</v>
      </c>
      <c r="V465" s="5">
        <f t="shared" si="162"/>
        <v>1</v>
      </c>
      <c r="W465" s="16"/>
      <c r="X465" s="5">
        <f t="shared" si="163"/>
        <v>1</v>
      </c>
      <c r="Y465" s="5">
        <f t="shared" si="164"/>
        <v>0</v>
      </c>
      <c r="Z465" s="5">
        <f t="shared" si="165"/>
        <v>0</v>
      </c>
      <c r="AA465" s="5">
        <f t="shared" si="166"/>
        <v>1</v>
      </c>
      <c r="AB465" s="5">
        <f t="shared" si="167"/>
        <v>0</v>
      </c>
      <c r="AC465" s="5">
        <f t="shared" si="168"/>
        <v>0</v>
      </c>
      <c r="AD465" s="5">
        <f t="shared" si="169"/>
        <v>1</v>
      </c>
      <c r="AE465" s="5">
        <f t="shared" si="170"/>
        <v>0</v>
      </c>
      <c r="AF465" s="5">
        <f t="shared" si="171"/>
        <v>0</v>
      </c>
      <c r="AG465" s="5">
        <f t="shared" si="172"/>
        <v>0</v>
      </c>
      <c r="AH465" s="5">
        <f t="shared" si="173"/>
        <v>0</v>
      </c>
      <c r="AI465" s="5">
        <f t="shared" si="174"/>
        <v>0</v>
      </c>
      <c r="AJ465" s="5">
        <f t="shared" si="175"/>
        <v>0</v>
      </c>
      <c r="AK465" s="5">
        <f t="shared" si="176"/>
        <v>0</v>
      </c>
      <c r="AL465" s="5">
        <f t="shared" si="177"/>
        <v>0</v>
      </c>
      <c r="AM465" s="5">
        <f t="shared" si="178"/>
        <v>0</v>
      </c>
      <c r="AN465" s="5">
        <f t="shared" si="179"/>
        <v>0</v>
      </c>
      <c r="AO465" s="5">
        <f t="shared" si="180"/>
        <v>0</v>
      </c>
      <c r="AR465" s="5">
        <f t="shared" si="181"/>
        <v>3</v>
      </c>
      <c r="AS465" s="5">
        <f t="shared" si="182"/>
        <v>3</v>
      </c>
      <c r="AT465" s="5" t="str">
        <f t="shared" si="183"/>
        <v>Correct</v>
      </c>
      <c r="AU465" s="53" t="s">
        <v>105</v>
      </c>
      <c r="AV465" s="53">
        <v>62</v>
      </c>
      <c r="AW465" s="53" t="s">
        <v>95</v>
      </c>
      <c r="AX465" s="53" t="s">
        <v>237</v>
      </c>
      <c r="AY465" s="53" t="s">
        <v>107</v>
      </c>
      <c r="AZ465" s="53" t="s">
        <v>98</v>
      </c>
      <c r="BA465" s="53" t="s">
        <v>80</v>
      </c>
      <c r="BB465" s="53" t="s">
        <v>114</v>
      </c>
      <c r="BC465" s="53" t="s">
        <v>110</v>
      </c>
      <c r="BD465" s="53" t="s">
        <v>104</v>
      </c>
      <c r="BE465" s="53" t="s">
        <v>102</v>
      </c>
      <c r="BF465" s="53" t="s">
        <v>92</v>
      </c>
      <c r="BG465" s="53" t="s">
        <v>102</v>
      </c>
      <c r="BH465" s="55"/>
    </row>
    <row r="466" spans="1:60" x14ac:dyDescent="0.25">
      <c r="A466" s="1">
        <v>465</v>
      </c>
      <c r="D466" t="s">
        <v>52</v>
      </c>
      <c r="E466" t="s">
        <v>20</v>
      </c>
      <c r="H466" t="s">
        <v>55</v>
      </c>
      <c r="U466" s="5">
        <f t="shared" si="161"/>
        <v>3</v>
      </c>
      <c r="V466" s="5">
        <f t="shared" si="162"/>
        <v>1</v>
      </c>
      <c r="W466" s="16"/>
      <c r="X466" s="5">
        <f t="shared" si="163"/>
        <v>0</v>
      </c>
      <c r="Y466" s="5">
        <f t="shared" si="164"/>
        <v>0</v>
      </c>
      <c r="Z466" s="5">
        <f t="shared" si="165"/>
        <v>1</v>
      </c>
      <c r="AA466" s="5">
        <f t="shared" si="166"/>
        <v>1</v>
      </c>
      <c r="AB466" s="5">
        <f t="shared" si="167"/>
        <v>0</v>
      </c>
      <c r="AC466" s="5">
        <f t="shared" si="168"/>
        <v>0</v>
      </c>
      <c r="AD466" s="5">
        <f t="shared" si="169"/>
        <v>1</v>
      </c>
      <c r="AE466" s="5">
        <f t="shared" si="170"/>
        <v>0</v>
      </c>
      <c r="AF466" s="5">
        <f t="shared" si="171"/>
        <v>0</v>
      </c>
      <c r="AG466" s="5">
        <f t="shared" si="172"/>
        <v>0</v>
      </c>
      <c r="AH466" s="5">
        <f t="shared" si="173"/>
        <v>0</v>
      </c>
      <c r="AI466" s="5">
        <f t="shared" si="174"/>
        <v>0</v>
      </c>
      <c r="AJ466" s="5">
        <f t="shared" si="175"/>
        <v>0</v>
      </c>
      <c r="AK466" s="5">
        <f t="shared" si="176"/>
        <v>0</v>
      </c>
      <c r="AL466" s="5">
        <f t="shared" si="177"/>
        <v>0</v>
      </c>
      <c r="AM466" s="5">
        <f t="shared" si="178"/>
        <v>0</v>
      </c>
      <c r="AN466" s="5">
        <f t="shared" si="179"/>
        <v>0</v>
      </c>
      <c r="AO466" s="5">
        <f t="shared" si="180"/>
        <v>0</v>
      </c>
      <c r="AR466" s="5">
        <f t="shared" si="181"/>
        <v>3</v>
      </c>
      <c r="AS466" s="5">
        <f t="shared" si="182"/>
        <v>3</v>
      </c>
      <c r="AT466" s="5" t="str">
        <f t="shared" si="183"/>
        <v>Correct</v>
      </c>
      <c r="AU466" s="5" t="s">
        <v>94</v>
      </c>
      <c r="AV466" s="5">
        <v>71</v>
      </c>
      <c r="AW466" s="5" t="s">
        <v>115</v>
      </c>
      <c r="AX466" s="5" t="s">
        <v>336</v>
      </c>
      <c r="AY466" s="5" t="s">
        <v>107</v>
      </c>
      <c r="AZ466" s="5" t="s">
        <v>98</v>
      </c>
      <c r="BA466" s="5" t="s">
        <v>80</v>
      </c>
      <c r="BB466" s="5" t="s">
        <v>99</v>
      </c>
      <c r="BC466" s="5" t="s">
        <v>103</v>
      </c>
      <c r="BD466" s="5" t="s">
        <v>104</v>
      </c>
      <c r="BE466" s="5" t="s">
        <v>102</v>
      </c>
      <c r="BF466" s="5" t="s">
        <v>91</v>
      </c>
      <c r="BG466" s="5" t="s">
        <v>98</v>
      </c>
      <c r="BH466" s="54"/>
    </row>
    <row r="467" spans="1:60" x14ac:dyDescent="0.25">
      <c r="A467" s="1">
        <v>466</v>
      </c>
      <c r="C467" t="s">
        <v>51</v>
      </c>
      <c r="G467" t="s">
        <v>54</v>
      </c>
      <c r="K467" t="s">
        <v>58</v>
      </c>
      <c r="U467" s="5">
        <f t="shared" si="161"/>
        <v>3</v>
      </c>
      <c r="V467" s="5">
        <f t="shared" si="162"/>
        <v>1</v>
      </c>
      <c r="W467" s="16"/>
      <c r="X467" s="5">
        <f t="shared" si="163"/>
        <v>0</v>
      </c>
      <c r="Y467" s="5">
        <f t="shared" si="164"/>
        <v>1</v>
      </c>
      <c r="Z467" s="5">
        <f t="shared" si="165"/>
        <v>0</v>
      </c>
      <c r="AA467" s="5">
        <f t="shared" si="166"/>
        <v>0</v>
      </c>
      <c r="AB467" s="5">
        <f t="shared" si="167"/>
        <v>0</v>
      </c>
      <c r="AC467" s="5">
        <f t="shared" si="168"/>
        <v>1</v>
      </c>
      <c r="AD467" s="5">
        <f t="shared" si="169"/>
        <v>0</v>
      </c>
      <c r="AE467" s="5">
        <f t="shared" si="170"/>
        <v>0</v>
      </c>
      <c r="AF467" s="5">
        <f t="shared" si="171"/>
        <v>0</v>
      </c>
      <c r="AG467" s="5">
        <f t="shared" si="172"/>
        <v>1</v>
      </c>
      <c r="AH467" s="5">
        <f t="shared" si="173"/>
        <v>0</v>
      </c>
      <c r="AI467" s="5">
        <f t="shared" si="174"/>
        <v>0</v>
      </c>
      <c r="AJ467" s="5">
        <f t="shared" si="175"/>
        <v>0</v>
      </c>
      <c r="AK467" s="5">
        <f t="shared" si="176"/>
        <v>0</v>
      </c>
      <c r="AL467" s="5">
        <f t="shared" si="177"/>
        <v>0</v>
      </c>
      <c r="AM467" s="5">
        <f t="shared" si="178"/>
        <v>0</v>
      </c>
      <c r="AN467" s="5">
        <f t="shared" si="179"/>
        <v>0</v>
      </c>
      <c r="AO467" s="5">
        <f t="shared" si="180"/>
        <v>0</v>
      </c>
      <c r="AR467" s="5">
        <f t="shared" si="181"/>
        <v>3</v>
      </c>
      <c r="AS467" s="5">
        <f t="shared" si="182"/>
        <v>3</v>
      </c>
      <c r="AT467" s="5" t="str">
        <f t="shared" si="183"/>
        <v>Correct</v>
      </c>
      <c r="AU467" s="53" t="s">
        <v>94</v>
      </c>
      <c r="AV467" s="53">
        <v>53</v>
      </c>
      <c r="AW467" s="53" t="s">
        <v>121</v>
      </c>
      <c r="AX467" s="53" t="s">
        <v>168</v>
      </c>
      <c r="AY467" s="53" t="s">
        <v>81</v>
      </c>
      <c r="AZ467" s="53" t="s">
        <v>102</v>
      </c>
      <c r="BA467" s="53" t="s">
        <v>355</v>
      </c>
      <c r="BB467" s="53" t="s">
        <v>109</v>
      </c>
      <c r="BC467" s="53" t="s">
        <v>120</v>
      </c>
      <c r="BD467" s="53" t="s">
        <v>101</v>
      </c>
      <c r="BE467" s="53" t="s">
        <v>98</v>
      </c>
      <c r="BF467" s="53" t="s">
        <v>93</v>
      </c>
      <c r="BG467" s="53" t="s">
        <v>102</v>
      </c>
      <c r="BH467" s="55"/>
    </row>
    <row r="468" spans="1:60" x14ac:dyDescent="0.25">
      <c r="A468" s="1">
        <v>467</v>
      </c>
      <c r="S468" t="s">
        <v>64</v>
      </c>
      <c r="U468" s="5">
        <f t="shared" si="161"/>
        <v>1</v>
      </c>
      <c r="V468" s="5">
        <f t="shared" si="162"/>
        <v>3</v>
      </c>
      <c r="W468" s="16"/>
      <c r="X468" s="5">
        <f t="shared" si="163"/>
        <v>0</v>
      </c>
      <c r="Y468" s="5">
        <f t="shared" si="164"/>
        <v>0</v>
      </c>
      <c r="Z468" s="5">
        <f t="shared" si="165"/>
        <v>0</v>
      </c>
      <c r="AA468" s="5">
        <f t="shared" si="166"/>
        <v>0</v>
      </c>
      <c r="AB468" s="5">
        <f t="shared" si="167"/>
        <v>0</v>
      </c>
      <c r="AC468" s="5">
        <f t="shared" si="168"/>
        <v>0</v>
      </c>
      <c r="AD468" s="5">
        <f t="shared" si="169"/>
        <v>0</v>
      </c>
      <c r="AE468" s="5">
        <f t="shared" si="170"/>
        <v>0</v>
      </c>
      <c r="AF468" s="5">
        <f t="shared" si="171"/>
        <v>0</v>
      </c>
      <c r="AG468" s="5">
        <f t="shared" si="172"/>
        <v>0</v>
      </c>
      <c r="AH468" s="5">
        <f t="shared" si="173"/>
        <v>0</v>
      </c>
      <c r="AI468" s="5">
        <f t="shared" si="174"/>
        <v>0</v>
      </c>
      <c r="AJ468" s="5">
        <f t="shared" si="175"/>
        <v>0</v>
      </c>
      <c r="AK468" s="5">
        <f t="shared" si="176"/>
        <v>0</v>
      </c>
      <c r="AL468" s="5">
        <f t="shared" si="177"/>
        <v>0</v>
      </c>
      <c r="AM468" s="5">
        <f t="shared" si="178"/>
        <v>0</v>
      </c>
      <c r="AN468" s="5">
        <f t="shared" si="179"/>
        <v>0</v>
      </c>
      <c r="AO468" s="5">
        <f t="shared" si="180"/>
        <v>1</v>
      </c>
      <c r="AR468" s="5">
        <f t="shared" si="181"/>
        <v>1</v>
      </c>
      <c r="AS468" s="5">
        <f t="shared" si="182"/>
        <v>1</v>
      </c>
      <c r="AT468" s="5" t="str">
        <f t="shared" si="183"/>
        <v>Correct</v>
      </c>
      <c r="AU468" s="5" t="s">
        <v>94</v>
      </c>
      <c r="AV468" s="5">
        <v>47</v>
      </c>
      <c r="AW468" s="5" t="s">
        <v>95</v>
      </c>
      <c r="AX468" s="5" t="s">
        <v>223</v>
      </c>
      <c r="AY468" s="5" t="s">
        <v>107</v>
      </c>
      <c r="AZ468" s="5" t="s">
        <v>98</v>
      </c>
      <c r="BA468" s="5" t="s">
        <v>80</v>
      </c>
      <c r="BB468" s="5" t="s">
        <v>126</v>
      </c>
      <c r="BC468" s="5" t="s">
        <v>100</v>
      </c>
      <c r="BD468" s="5" t="s">
        <v>101</v>
      </c>
      <c r="BE468" s="5" t="s">
        <v>102</v>
      </c>
      <c r="BF468" s="5"/>
      <c r="BG468" s="5" t="s">
        <v>102</v>
      </c>
      <c r="BH468" s="54"/>
    </row>
    <row r="469" spans="1:60" x14ac:dyDescent="0.25">
      <c r="A469" s="1">
        <v>468</v>
      </c>
      <c r="B469" t="s">
        <v>50</v>
      </c>
      <c r="D469" t="s">
        <v>52</v>
      </c>
      <c r="E469" t="s">
        <v>20</v>
      </c>
      <c r="U469" s="5">
        <f t="shared" si="161"/>
        <v>3</v>
      </c>
      <c r="V469" s="5">
        <f t="shared" si="162"/>
        <v>1</v>
      </c>
      <c r="W469" s="16"/>
      <c r="X469" s="5">
        <f t="shared" si="163"/>
        <v>1</v>
      </c>
      <c r="Y469" s="5">
        <f t="shared" si="164"/>
        <v>0</v>
      </c>
      <c r="Z469" s="5">
        <f t="shared" si="165"/>
        <v>1</v>
      </c>
      <c r="AA469" s="5">
        <f t="shared" si="166"/>
        <v>1</v>
      </c>
      <c r="AB469" s="5">
        <f t="shared" si="167"/>
        <v>0</v>
      </c>
      <c r="AC469" s="5">
        <f t="shared" si="168"/>
        <v>0</v>
      </c>
      <c r="AD469" s="5">
        <f t="shared" si="169"/>
        <v>0</v>
      </c>
      <c r="AE469" s="5">
        <f t="shared" si="170"/>
        <v>0</v>
      </c>
      <c r="AF469" s="5">
        <f t="shared" si="171"/>
        <v>0</v>
      </c>
      <c r="AG469" s="5">
        <f t="shared" si="172"/>
        <v>0</v>
      </c>
      <c r="AH469" s="5">
        <f t="shared" si="173"/>
        <v>0</v>
      </c>
      <c r="AI469" s="5">
        <f t="shared" si="174"/>
        <v>0</v>
      </c>
      <c r="AJ469" s="5">
        <f t="shared" si="175"/>
        <v>0</v>
      </c>
      <c r="AK469" s="5">
        <f t="shared" si="176"/>
        <v>0</v>
      </c>
      <c r="AL469" s="5">
        <f t="shared" si="177"/>
        <v>0</v>
      </c>
      <c r="AM469" s="5">
        <f t="shared" si="178"/>
        <v>0</v>
      </c>
      <c r="AN469" s="5">
        <f t="shared" si="179"/>
        <v>0</v>
      </c>
      <c r="AO469" s="5">
        <f t="shared" si="180"/>
        <v>0</v>
      </c>
      <c r="AR469" s="5">
        <f t="shared" si="181"/>
        <v>3</v>
      </c>
      <c r="AS469" s="5">
        <f t="shared" si="182"/>
        <v>3</v>
      </c>
      <c r="AT469" s="5" t="str">
        <f t="shared" si="183"/>
        <v>Correct</v>
      </c>
      <c r="AU469" s="53" t="s">
        <v>94</v>
      </c>
      <c r="AV469" s="53">
        <v>67</v>
      </c>
      <c r="AW469" s="53" t="s">
        <v>121</v>
      </c>
      <c r="AX469" s="53" t="s">
        <v>168</v>
      </c>
      <c r="AY469" s="53" t="s">
        <v>107</v>
      </c>
      <c r="AZ469" s="53" t="s">
        <v>98</v>
      </c>
      <c r="BA469" s="53" t="s">
        <v>80</v>
      </c>
      <c r="BB469" s="53" t="s">
        <v>114</v>
      </c>
      <c r="BC469" s="53" t="s">
        <v>103</v>
      </c>
      <c r="BD469" s="53" t="s">
        <v>101</v>
      </c>
      <c r="BE469" s="53" t="s">
        <v>102</v>
      </c>
      <c r="BF469" s="53" t="s">
        <v>91</v>
      </c>
      <c r="BG469" s="53" t="s">
        <v>102</v>
      </c>
      <c r="BH469" s="55"/>
    </row>
    <row r="470" spans="1:60" x14ac:dyDescent="0.25">
      <c r="A470" s="1">
        <v>469</v>
      </c>
      <c r="B470" t="s">
        <v>50</v>
      </c>
      <c r="E470" t="s">
        <v>20</v>
      </c>
      <c r="H470" t="s">
        <v>55</v>
      </c>
      <c r="U470" s="5">
        <f t="shared" si="161"/>
        <v>3</v>
      </c>
      <c r="V470" s="5">
        <f t="shared" si="162"/>
        <v>1</v>
      </c>
      <c r="W470" s="16"/>
      <c r="X470" s="5">
        <f t="shared" si="163"/>
        <v>1</v>
      </c>
      <c r="Y470" s="5">
        <f t="shared" si="164"/>
        <v>0</v>
      </c>
      <c r="Z470" s="5">
        <f t="shared" si="165"/>
        <v>0</v>
      </c>
      <c r="AA470" s="5">
        <f t="shared" si="166"/>
        <v>1</v>
      </c>
      <c r="AB470" s="5">
        <f t="shared" si="167"/>
        <v>0</v>
      </c>
      <c r="AC470" s="5">
        <f t="shared" si="168"/>
        <v>0</v>
      </c>
      <c r="AD470" s="5">
        <f t="shared" si="169"/>
        <v>1</v>
      </c>
      <c r="AE470" s="5">
        <f t="shared" si="170"/>
        <v>0</v>
      </c>
      <c r="AF470" s="5">
        <f t="shared" si="171"/>
        <v>0</v>
      </c>
      <c r="AG470" s="5">
        <f t="shared" si="172"/>
        <v>0</v>
      </c>
      <c r="AH470" s="5">
        <f t="shared" si="173"/>
        <v>0</v>
      </c>
      <c r="AI470" s="5">
        <f t="shared" si="174"/>
        <v>0</v>
      </c>
      <c r="AJ470" s="5">
        <f t="shared" si="175"/>
        <v>0</v>
      </c>
      <c r="AK470" s="5">
        <f t="shared" si="176"/>
        <v>0</v>
      </c>
      <c r="AL470" s="5">
        <f t="shared" si="177"/>
        <v>0</v>
      </c>
      <c r="AM470" s="5">
        <f t="shared" si="178"/>
        <v>0</v>
      </c>
      <c r="AN470" s="5">
        <f t="shared" si="179"/>
        <v>0</v>
      </c>
      <c r="AO470" s="5">
        <f t="shared" si="180"/>
        <v>0</v>
      </c>
      <c r="AR470" s="5">
        <f t="shared" si="181"/>
        <v>3</v>
      </c>
      <c r="AS470" s="5">
        <f t="shared" si="182"/>
        <v>3</v>
      </c>
      <c r="AT470" s="5" t="str">
        <f t="shared" si="183"/>
        <v>Correct</v>
      </c>
      <c r="AU470" s="5" t="s">
        <v>105</v>
      </c>
      <c r="AV470" s="5">
        <v>44</v>
      </c>
      <c r="AW470" s="5" t="s">
        <v>95</v>
      </c>
      <c r="AX470" s="5" t="s">
        <v>201</v>
      </c>
      <c r="AY470" s="5" t="s">
        <v>128</v>
      </c>
      <c r="AZ470" s="5" t="s">
        <v>98</v>
      </c>
      <c r="BA470" s="5" t="s">
        <v>80</v>
      </c>
      <c r="BB470" s="5" t="s">
        <v>126</v>
      </c>
      <c r="BC470" s="5" t="s">
        <v>110</v>
      </c>
      <c r="BD470" s="5" t="s">
        <v>101</v>
      </c>
      <c r="BE470" s="5" t="s">
        <v>102</v>
      </c>
      <c r="BF470" s="5" t="s">
        <v>92</v>
      </c>
      <c r="BG470" s="5" t="s">
        <v>102</v>
      </c>
      <c r="BH470" s="54"/>
    </row>
    <row r="471" spans="1:60" x14ac:dyDescent="0.25">
      <c r="A471" s="1">
        <v>470</v>
      </c>
      <c r="B471" t="s">
        <v>50</v>
      </c>
      <c r="E471" t="s">
        <v>20</v>
      </c>
      <c r="H471" t="s">
        <v>55</v>
      </c>
      <c r="U471" s="5">
        <f t="shared" si="161"/>
        <v>3</v>
      </c>
      <c r="V471" s="5">
        <f t="shared" si="162"/>
        <v>1</v>
      </c>
      <c r="W471" s="16"/>
      <c r="X471" s="5">
        <f t="shared" si="163"/>
        <v>1</v>
      </c>
      <c r="Y471" s="5">
        <f t="shared" si="164"/>
        <v>0</v>
      </c>
      <c r="Z471" s="5">
        <f t="shared" si="165"/>
        <v>0</v>
      </c>
      <c r="AA471" s="5">
        <f t="shared" si="166"/>
        <v>1</v>
      </c>
      <c r="AB471" s="5">
        <f t="shared" si="167"/>
        <v>0</v>
      </c>
      <c r="AC471" s="5">
        <f t="shared" si="168"/>
        <v>0</v>
      </c>
      <c r="AD471" s="5">
        <f t="shared" si="169"/>
        <v>1</v>
      </c>
      <c r="AE471" s="5">
        <f t="shared" si="170"/>
        <v>0</v>
      </c>
      <c r="AF471" s="5">
        <f t="shared" si="171"/>
        <v>0</v>
      </c>
      <c r="AG471" s="5">
        <f t="shared" si="172"/>
        <v>0</v>
      </c>
      <c r="AH471" s="5">
        <f t="shared" si="173"/>
        <v>0</v>
      </c>
      <c r="AI471" s="5">
        <f t="shared" si="174"/>
        <v>0</v>
      </c>
      <c r="AJ471" s="5">
        <f t="shared" si="175"/>
        <v>0</v>
      </c>
      <c r="AK471" s="5">
        <f t="shared" si="176"/>
        <v>0</v>
      </c>
      <c r="AL471" s="5">
        <f t="shared" si="177"/>
        <v>0</v>
      </c>
      <c r="AM471" s="5">
        <f t="shared" si="178"/>
        <v>0</v>
      </c>
      <c r="AN471" s="5">
        <f t="shared" si="179"/>
        <v>0</v>
      </c>
      <c r="AO471" s="5">
        <f t="shared" si="180"/>
        <v>0</v>
      </c>
      <c r="AR471" s="5">
        <f t="shared" si="181"/>
        <v>3</v>
      </c>
      <c r="AS471" s="5">
        <f t="shared" si="182"/>
        <v>3</v>
      </c>
      <c r="AT471" s="5" t="str">
        <f t="shared" si="183"/>
        <v>Correct</v>
      </c>
      <c r="AU471" s="53" t="s">
        <v>105</v>
      </c>
      <c r="AV471" s="53">
        <v>57</v>
      </c>
      <c r="AW471" s="53" t="s">
        <v>115</v>
      </c>
      <c r="AX471" s="53" t="s">
        <v>321</v>
      </c>
      <c r="AY471" s="53" t="s">
        <v>107</v>
      </c>
      <c r="AZ471" s="53" t="s">
        <v>98</v>
      </c>
      <c r="BA471" s="53" t="s">
        <v>80</v>
      </c>
      <c r="BB471" s="53" t="s">
        <v>114</v>
      </c>
      <c r="BC471" s="53" t="s">
        <v>103</v>
      </c>
      <c r="BD471" s="53" t="s">
        <v>101</v>
      </c>
      <c r="BE471" s="53" t="s">
        <v>102</v>
      </c>
      <c r="BF471" s="53" t="s">
        <v>92</v>
      </c>
      <c r="BG471" s="53" t="s">
        <v>102</v>
      </c>
      <c r="BH471" s="55"/>
    </row>
    <row r="472" spans="1:60" x14ac:dyDescent="0.25">
      <c r="A472" s="1">
        <v>471</v>
      </c>
      <c r="B472" t="s">
        <v>50</v>
      </c>
      <c r="E472" t="s">
        <v>20</v>
      </c>
      <c r="I472" t="s">
        <v>56</v>
      </c>
      <c r="U472" s="5">
        <f t="shared" si="161"/>
        <v>3</v>
      </c>
      <c r="V472" s="5">
        <f t="shared" si="162"/>
        <v>1</v>
      </c>
      <c r="W472" s="16"/>
      <c r="X472" s="5">
        <f t="shared" si="163"/>
        <v>1</v>
      </c>
      <c r="Y472" s="5">
        <f t="shared" si="164"/>
        <v>0</v>
      </c>
      <c r="Z472" s="5">
        <f t="shared" si="165"/>
        <v>0</v>
      </c>
      <c r="AA472" s="5">
        <f t="shared" si="166"/>
        <v>1</v>
      </c>
      <c r="AB472" s="5">
        <f t="shared" si="167"/>
        <v>0</v>
      </c>
      <c r="AC472" s="5">
        <f t="shared" si="168"/>
        <v>0</v>
      </c>
      <c r="AD472" s="5">
        <f t="shared" si="169"/>
        <v>0</v>
      </c>
      <c r="AE472" s="5">
        <f t="shared" si="170"/>
        <v>1</v>
      </c>
      <c r="AF472" s="5">
        <f t="shared" si="171"/>
        <v>0</v>
      </c>
      <c r="AG472" s="5">
        <f t="shared" si="172"/>
        <v>0</v>
      </c>
      <c r="AH472" s="5">
        <f t="shared" si="173"/>
        <v>0</v>
      </c>
      <c r="AI472" s="5">
        <f t="shared" si="174"/>
        <v>0</v>
      </c>
      <c r="AJ472" s="5">
        <f t="shared" si="175"/>
        <v>0</v>
      </c>
      <c r="AK472" s="5">
        <f t="shared" si="176"/>
        <v>0</v>
      </c>
      <c r="AL472" s="5">
        <f t="shared" si="177"/>
        <v>0</v>
      </c>
      <c r="AM472" s="5">
        <f t="shared" si="178"/>
        <v>0</v>
      </c>
      <c r="AN472" s="5">
        <f t="shared" si="179"/>
        <v>0</v>
      </c>
      <c r="AO472" s="5">
        <f t="shared" si="180"/>
        <v>0</v>
      </c>
      <c r="AR472" s="5">
        <f t="shared" si="181"/>
        <v>3</v>
      </c>
      <c r="AS472" s="5">
        <f t="shared" si="182"/>
        <v>3</v>
      </c>
      <c r="AT472" s="5" t="str">
        <f t="shared" si="183"/>
        <v>Correct</v>
      </c>
      <c r="AU472" s="5" t="s">
        <v>94</v>
      </c>
      <c r="AV472" s="5">
        <v>71</v>
      </c>
      <c r="AW472" s="5" t="s">
        <v>121</v>
      </c>
      <c r="AX472" s="5" t="s">
        <v>207</v>
      </c>
      <c r="AY472" s="5" t="s">
        <v>107</v>
      </c>
      <c r="AZ472" s="5" t="s">
        <v>98</v>
      </c>
      <c r="BA472" s="5" t="s">
        <v>80</v>
      </c>
      <c r="BB472" s="5" t="s">
        <v>108</v>
      </c>
      <c r="BC472" s="5" t="s">
        <v>103</v>
      </c>
      <c r="BD472" s="5" t="s">
        <v>101</v>
      </c>
      <c r="BE472" s="5" t="s">
        <v>102</v>
      </c>
      <c r="BF472" s="5" t="s">
        <v>91</v>
      </c>
      <c r="BG472" s="5" t="s">
        <v>102</v>
      </c>
      <c r="BH472" s="54"/>
    </row>
    <row r="473" spans="1:60" x14ac:dyDescent="0.25">
      <c r="A473" s="1">
        <v>472</v>
      </c>
      <c r="I473" t="s">
        <v>56</v>
      </c>
      <c r="K473" t="s">
        <v>58</v>
      </c>
      <c r="R473" t="s">
        <v>63</v>
      </c>
      <c r="U473" s="5">
        <f t="shared" si="161"/>
        <v>3</v>
      </c>
      <c r="V473" s="5">
        <f t="shared" si="162"/>
        <v>1</v>
      </c>
      <c r="W473" s="16"/>
      <c r="X473" s="5">
        <f t="shared" si="163"/>
        <v>0</v>
      </c>
      <c r="Y473" s="5">
        <f t="shared" si="164"/>
        <v>0</v>
      </c>
      <c r="Z473" s="5">
        <f t="shared" si="165"/>
        <v>0</v>
      </c>
      <c r="AA473" s="5">
        <f t="shared" si="166"/>
        <v>0</v>
      </c>
      <c r="AB473" s="5">
        <f t="shared" si="167"/>
        <v>0</v>
      </c>
      <c r="AC473" s="5">
        <f t="shared" si="168"/>
        <v>0</v>
      </c>
      <c r="AD473" s="5">
        <f t="shared" si="169"/>
        <v>0</v>
      </c>
      <c r="AE473" s="5">
        <f t="shared" si="170"/>
        <v>1</v>
      </c>
      <c r="AF473" s="5">
        <f t="shared" si="171"/>
        <v>0</v>
      </c>
      <c r="AG473" s="5">
        <f t="shared" si="172"/>
        <v>1</v>
      </c>
      <c r="AH473" s="5">
        <f t="shared" si="173"/>
        <v>0</v>
      </c>
      <c r="AI473" s="5">
        <f t="shared" si="174"/>
        <v>0</v>
      </c>
      <c r="AJ473" s="5">
        <f t="shared" si="175"/>
        <v>0</v>
      </c>
      <c r="AK473" s="5">
        <f t="shared" si="176"/>
        <v>0</v>
      </c>
      <c r="AL473" s="5">
        <f t="shared" si="177"/>
        <v>0</v>
      </c>
      <c r="AM473" s="5">
        <f t="shared" si="178"/>
        <v>0</v>
      </c>
      <c r="AN473" s="5">
        <f t="shared" si="179"/>
        <v>1</v>
      </c>
      <c r="AO473" s="5">
        <f t="shared" si="180"/>
        <v>0</v>
      </c>
      <c r="AR473" s="5">
        <f t="shared" si="181"/>
        <v>3</v>
      </c>
      <c r="AS473" s="5">
        <f t="shared" si="182"/>
        <v>3</v>
      </c>
      <c r="AT473" s="5" t="str">
        <f t="shared" si="183"/>
        <v>Correct</v>
      </c>
      <c r="AU473" s="53" t="s">
        <v>94</v>
      </c>
      <c r="AV473" s="53">
        <v>74</v>
      </c>
      <c r="AW473" s="53" t="s">
        <v>95</v>
      </c>
      <c r="AX473" s="53" t="s">
        <v>163</v>
      </c>
      <c r="AY473" s="53" t="s">
        <v>107</v>
      </c>
      <c r="AZ473" s="53" t="s">
        <v>98</v>
      </c>
      <c r="BA473" s="53" t="s">
        <v>80</v>
      </c>
      <c r="BB473" s="53" t="s">
        <v>99</v>
      </c>
      <c r="BC473" s="53" t="s">
        <v>110</v>
      </c>
      <c r="BD473" s="53" t="s">
        <v>104</v>
      </c>
      <c r="BE473" s="53" t="s">
        <v>102</v>
      </c>
      <c r="BF473" s="53" t="s">
        <v>373</v>
      </c>
      <c r="BG473" s="53" t="s">
        <v>98</v>
      </c>
      <c r="BH473" s="55"/>
    </row>
    <row r="474" spans="1:60" x14ac:dyDescent="0.25">
      <c r="A474" s="1">
        <v>473</v>
      </c>
      <c r="E474" t="s">
        <v>20</v>
      </c>
      <c r="H474" t="s">
        <v>55</v>
      </c>
      <c r="I474" t="s">
        <v>56</v>
      </c>
      <c r="P474" t="s">
        <v>61</v>
      </c>
      <c r="R474" t="s">
        <v>63</v>
      </c>
      <c r="U474" s="5">
        <f t="shared" si="161"/>
        <v>5</v>
      </c>
      <c r="V474" s="5">
        <f t="shared" si="162"/>
        <v>0.6</v>
      </c>
      <c r="W474" s="16"/>
      <c r="X474" s="5">
        <f t="shared" si="163"/>
        <v>0</v>
      </c>
      <c r="Y474" s="5">
        <f t="shared" si="164"/>
        <v>0</v>
      </c>
      <c r="Z474" s="5">
        <f t="shared" si="165"/>
        <v>0</v>
      </c>
      <c r="AA474" s="5">
        <f t="shared" si="166"/>
        <v>0.6</v>
      </c>
      <c r="AB474" s="5">
        <f t="shared" si="167"/>
        <v>0</v>
      </c>
      <c r="AC474" s="5">
        <f t="shared" si="168"/>
        <v>0</v>
      </c>
      <c r="AD474" s="5">
        <f t="shared" si="169"/>
        <v>0.6</v>
      </c>
      <c r="AE474" s="5">
        <f t="shared" si="170"/>
        <v>0.6</v>
      </c>
      <c r="AF474" s="5">
        <f t="shared" si="171"/>
        <v>0</v>
      </c>
      <c r="AG474" s="5">
        <f t="shared" si="172"/>
        <v>0</v>
      </c>
      <c r="AH474" s="5">
        <f t="shared" si="173"/>
        <v>0</v>
      </c>
      <c r="AI474" s="5">
        <f t="shared" si="174"/>
        <v>0</v>
      </c>
      <c r="AJ474" s="5">
        <f t="shared" si="175"/>
        <v>0</v>
      </c>
      <c r="AK474" s="5">
        <f t="shared" si="176"/>
        <v>0</v>
      </c>
      <c r="AL474" s="5">
        <f t="shared" si="177"/>
        <v>0.6</v>
      </c>
      <c r="AM474" s="5">
        <f t="shared" si="178"/>
        <v>0</v>
      </c>
      <c r="AN474" s="5">
        <f t="shared" si="179"/>
        <v>0.6</v>
      </c>
      <c r="AO474" s="5">
        <f t="shared" si="180"/>
        <v>0</v>
      </c>
      <c r="AR474" s="5">
        <f t="shared" si="181"/>
        <v>3</v>
      </c>
      <c r="AS474" s="5">
        <f t="shared" si="182"/>
        <v>5</v>
      </c>
      <c r="AT474" s="5" t="str">
        <f t="shared" si="183"/>
        <v>Correct</v>
      </c>
      <c r="AU474" s="5" t="s">
        <v>105</v>
      </c>
      <c r="AV474" s="5">
        <v>66</v>
      </c>
      <c r="AW474" s="5" t="s">
        <v>95</v>
      </c>
      <c r="AX474" s="5" t="s">
        <v>163</v>
      </c>
      <c r="AY474" s="5" t="s">
        <v>107</v>
      </c>
      <c r="AZ474" s="5" t="s">
        <v>98</v>
      </c>
      <c r="BA474" s="5" t="s">
        <v>80</v>
      </c>
      <c r="BB474" s="5"/>
      <c r="BC474" s="5" t="s">
        <v>153</v>
      </c>
      <c r="BD474" s="5" t="s">
        <v>104</v>
      </c>
      <c r="BE474" s="5" t="s">
        <v>102</v>
      </c>
      <c r="BF474" s="5" t="s">
        <v>91</v>
      </c>
      <c r="BG474" s="5" t="s">
        <v>98</v>
      </c>
      <c r="BH474" s="54"/>
    </row>
    <row r="475" spans="1:60" x14ac:dyDescent="0.25">
      <c r="A475" s="1">
        <v>474</v>
      </c>
      <c r="U475" s="5">
        <f t="shared" si="161"/>
        <v>0</v>
      </c>
      <c r="V475" s="5" t="e">
        <f t="shared" si="162"/>
        <v>#DIV/0!</v>
      </c>
      <c r="W475" s="16"/>
      <c r="X475" s="5">
        <f t="shared" si="163"/>
        <v>0</v>
      </c>
      <c r="Y475" s="5">
        <f t="shared" si="164"/>
        <v>0</v>
      </c>
      <c r="Z475" s="5">
        <f t="shared" si="165"/>
        <v>0</v>
      </c>
      <c r="AA475" s="5">
        <f t="shared" si="166"/>
        <v>0</v>
      </c>
      <c r="AB475" s="5">
        <f t="shared" si="167"/>
        <v>0</v>
      </c>
      <c r="AC475" s="5">
        <f t="shared" si="168"/>
        <v>0</v>
      </c>
      <c r="AD475" s="5">
        <f t="shared" si="169"/>
        <v>0</v>
      </c>
      <c r="AE475" s="5">
        <f t="shared" si="170"/>
        <v>0</v>
      </c>
      <c r="AF475" s="5">
        <f t="shared" si="171"/>
        <v>0</v>
      </c>
      <c r="AG475" s="5">
        <f t="shared" si="172"/>
        <v>0</v>
      </c>
      <c r="AH475" s="5">
        <f t="shared" si="173"/>
        <v>0</v>
      </c>
      <c r="AI475" s="5">
        <f t="shared" si="174"/>
        <v>0</v>
      </c>
      <c r="AJ475" s="5">
        <f t="shared" si="175"/>
        <v>0</v>
      </c>
      <c r="AK475" s="5">
        <f t="shared" si="176"/>
        <v>0</v>
      </c>
      <c r="AL475" s="5">
        <f t="shared" si="177"/>
        <v>0</v>
      </c>
      <c r="AM475" s="5">
        <f t="shared" si="178"/>
        <v>0</v>
      </c>
      <c r="AN475" s="5">
        <f t="shared" si="179"/>
        <v>0</v>
      </c>
      <c r="AO475" s="5">
        <f t="shared" si="180"/>
        <v>0</v>
      </c>
      <c r="AR475" s="5">
        <f t="shared" si="181"/>
        <v>0</v>
      </c>
      <c r="AS475" s="5">
        <f t="shared" si="182"/>
        <v>0</v>
      </c>
      <c r="AT475" s="5" t="str">
        <f t="shared" si="183"/>
        <v>Correct</v>
      </c>
      <c r="AU475" s="53" t="s">
        <v>105</v>
      </c>
      <c r="AV475" s="53">
        <v>75</v>
      </c>
      <c r="AW475" s="53" t="s">
        <v>95</v>
      </c>
      <c r="AX475" s="53" t="s">
        <v>163</v>
      </c>
      <c r="AY475" s="53" t="s">
        <v>128</v>
      </c>
      <c r="AZ475" s="53" t="s">
        <v>98</v>
      </c>
      <c r="BA475" s="53" t="s">
        <v>80</v>
      </c>
      <c r="BB475" s="53" t="s">
        <v>114</v>
      </c>
      <c r="BC475" s="53" t="s">
        <v>110</v>
      </c>
      <c r="BD475" s="53" t="s">
        <v>104</v>
      </c>
      <c r="BE475" s="53" t="s">
        <v>102</v>
      </c>
      <c r="BF475" s="53" t="s">
        <v>373</v>
      </c>
      <c r="BG475" s="53" t="s">
        <v>102</v>
      </c>
      <c r="BH475" s="55"/>
    </row>
    <row r="476" spans="1:60" x14ac:dyDescent="0.25">
      <c r="A476" s="1">
        <v>475</v>
      </c>
      <c r="L476" t="s">
        <v>59</v>
      </c>
      <c r="U476" s="5">
        <f t="shared" si="161"/>
        <v>1</v>
      </c>
      <c r="V476" s="5">
        <f t="shared" si="162"/>
        <v>3</v>
      </c>
      <c r="W476" s="16"/>
      <c r="X476" s="5">
        <f t="shared" si="163"/>
        <v>0</v>
      </c>
      <c r="Y476" s="5">
        <f t="shared" si="164"/>
        <v>0</v>
      </c>
      <c r="Z476" s="5">
        <f t="shared" si="165"/>
        <v>0</v>
      </c>
      <c r="AA476" s="5">
        <f t="shared" si="166"/>
        <v>0</v>
      </c>
      <c r="AB476" s="5">
        <f t="shared" si="167"/>
        <v>0</v>
      </c>
      <c r="AC476" s="5">
        <f t="shared" si="168"/>
        <v>0</v>
      </c>
      <c r="AD476" s="5">
        <f t="shared" si="169"/>
        <v>0</v>
      </c>
      <c r="AE476" s="5">
        <f t="shared" si="170"/>
        <v>0</v>
      </c>
      <c r="AF476" s="5">
        <f t="shared" si="171"/>
        <v>0</v>
      </c>
      <c r="AG476" s="5">
        <f t="shared" si="172"/>
        <v>0</v>
      </c>
      <c r="AH476" s="5">
        <f t="shared" si="173"/>
        <v>1</v>
      </c>
      <c r="AI476" s="5">
        <f t="shared" si="174"/>
        <v>0</v>
      </c>
      <c r="AJ476" s="5">
        <f t="shared" si="175"/>
        <v>0</v>
      </c>
      <c r="AK476" s="5">
        <f t="shared" si="176"/>
        <v>0</v>
      </c>
      <c r="AL476" s="5">
        <f t="shared" si="177"/>
        <v>0</v>
      </c>
      <c r="AM476" s="5">
        <f t="shared" si="178"/>
        <v>0</v>
      </c>
      <c r="AN476" s="5">
        <f t="shared" si="179"/>
        <v>0</v>
      </c>
      <c r="AO476" s="5">
        <f t="shared" si="180"/>
        <v>0</v>
      </c>
      <c r="AR476" s="5">
        <f t="shared" si="181"/>
        <v>1</v>
      </c>
      <c r="AS476" s="5">
        <f t="shared" si="182"/>
        <v>1</v>
      </c>
      <c r="AT476" s="5" t="str">
        <f t="shared" si="183"/>
        <v>Correct</v>
      </c>
      <c r="AU476" s="5" t="s">
        <v>105</v>
      </c>
      <c r="AV476" s="5">
        <v>64</v>
      </c>
      <c r="AW476" s="5" t="s">
        <v>95</v>
      </c>
      <c r="AX476" s="5" t="s">
        <v>163</v>
      </c>
      <c r="AY476" s="5" t="s">
        <v>128</v>
      </c>
      <c r="AZ476" s="5" t="s">
        <v>98</v>
      </c>
      <c r="BA476" s="5" t="s">
        <v>80</v>
      </c>
      <c r="BB476" s="5" t="s">
        <v>109</v>
      </c>
      <c r="BC476" s="5" t="s">
        <v>110</v>
      </c>
      <c r="BD476" s="5" t="s">
        <v>104</v>
      </c>
      <c r="BE476" s="5" t="s">
        <v>102</v>
      </c>
      <c r="BF476" s="5" t="s">
        <v>92</v>
      </c>
      <c r="BG476" s="5" t="s">
        <v>102</v>
      </c>
      <c r="BH476" s="54"/>
    </row>
    <row r="477" spans="1:60" x14ac:dyDescent="0.25">
      <c r="A477" s="1">
        <v>476</v>
      </c>
      <c r="B477" t="s">
        <v>50</v>
      </c>
      <c r="E477" t="s">
        <v>20</v>
      </c>
      <c r="H477" t="s">
        <v>55</v>
      </c>
      <c r="U477" s="5">
        <f t="shared" si="161"/>
        <v>3</v>
      </c>
      <c r="V477" s="5">
        <f t="shared" si="162"/>
        <v>1</v>
      </c>
      <c r="W477" s="16"/>
      <c r="X477" s="5">
        <f t="shared" si="163"/>
        <v>1</v>
      </c>
      <c r="Y477" s="5">
        <f t="shared" si="164"/>
        <v>0</v>
      </c>
      <c r="Z477" s="5">
        <f t="shared" si="165"/>
        <v>0</v>
      </c>
      <c r="AA477" s="5">
        <f t="shared" si="166"/>
        <v>1</v>
      </c>
      <c r="AB477" s="5">
        <f t="shared" si="167"/>
        <v>0</v>
      </c>
      <c r="AC477" s="5">
        <f t="shared" si="168"/>
        <v>0</v>
      </c>
      <c r="AD477" s="5">
        <f t="shared" si="169"/>
        <v>1</v>
      </c>
      <c r="AE477" s="5">
        <f t="shared" si="170"/>
        <v>0</v>
      </c>
      <c r="AF477" s="5">
        <f t="shared" si="171"/>
        <v>0</v>
      </c>
      <c r="AG477" s="5">
        <f t="shared" si="172"/>
        <v>0</v>
      </c>
      <c r="AH477" s="5">
        <f t="shared" si="173"/>
        <v>0</v>
      </c>
      <c r="AI477" s="5">
        <f t="shared" si="174"/>
        <v>0</v>
      </c>
      <c r="AJ477" s="5">
        <f t="shared" si="175"/>
        <v>0</v>
      </c>
      <c r="AK477" s="5">
        <f t="shared" si="176"/>
        <v>0</v>
      </c>
      <c r="AL477" s="5">
        <f t="shared" si="177"/>
        <v>0</v>
      </c>
      <c r="AM477" s="5">
        <f t="shared" si="178"/>
        <v>0</v>
      </c>
      <c r="AN477" s="5">
        <f t="shared" si="179"/>
        <v>0</v>
      </c>
      <c r="AO477" s="5">
        <f t="shared" si="180"/>
        <v>0</v>
      </c>
      <c r="AR477" s="5">
        <f t="shared" si="181"/>
        <v>3</v>
      </c>
      <c r="AS477" s="5">
        <f t="shared" si="182"/>
        <v>3</v>
      </c>
      <c r="AT477" s="5" t="str">
        <f t="shared" si="183"/>
        <v>Correct</v>
      </c>
      <c r="AU477" s="53" t="s">
        <v>94</v>
      </c>
      <c r="AV477" s="53">
        <v>42</v>
      </c>
      <c r="AW477" s="53" t="s">
        <v>95</v>
      </c>
      <c r="AX477" s="53" t="s">
        <v>204</v>
      </c>
      <c r="AY477" s="53" t="s">
        <v>128</v>
      </c>
      <c r="AZ477" s="53" t="s">
        <v>98</v>
      </c>
      <c r="BA477" s="53" t="s">
        <v>80</v>
      </c>
      <c r="BB477" s="53" t="s">
        <v>108</v>
      </c>
      <c r="BC477" s="53" t="s">
        <v>153</v>
      </c>
      <c r="BD477" s="53" t="s">
        <v>101</v>
      </c>
      <c r="BE477" s="53" t="s">
        <v>102</v>
      </c>
      <c r="BF477" s="53"/>
      <c r="BG477" s="53" t="s">
        <v>102</v>
      </c>
      <c r="BH477" s="55"/>
    </row>
    <row r="478" spans="1:60" x14ac:dyDescent="0.25">
      <c r="A478" s="1">
        <v>477</v>
      </c>
      <c r="B478" t="s">
        <v>50</v>
      </c>
      <c r="E478" t="s">
        <v>20</v>
      </c>
      <c r="H478" t="s">
        <v>55</v>
      </c>
      <c r="U478" s="5">
        <f t="shared" si="161"/>
        <v>3</v>
      </c>
      <c r="V478" s="5">
        <f t="shared" si="162"/>
        <v>1</v>
      </c>
      <c r="W478" s="16"/>
      <c r="X478" s="5">
        <f t="shared" si="163"/>
        <v>1</v>
      </c>
      <c r="Y478" s="5">
        <f t="shared" si="164"/>
        <v>0</v>
      </c>
      <c r="Z478" s="5">
        <f t="shared" si="165"/>
        <v>0</v>
      </c>
      <c r="AA478" s="5">
        <f t="shared" si="166"/>
        <v>1</v>
      </c>
      <c r="AB478" s="5">
        <f t="shared" si="167"/>
        <v>0</v>
      </c>
      <c r="AC478" s="5">
        <f t="shared" si="168"/>
        <v>0</v>
      </c>
      <c r="AD478" s="5">
        <f t="shared" si="169"/>
        <v>1</v>
      </c>
      <c r="AE478" s="5">
        <f t="shared" si="170"/>
        <v>0</v>
      </c>
      <c r="AF478" s="5">
        <f t="shared" si="171"/>
        <v>0</v>
      </c>
      <c r="AG478" s="5">
        <f t="shared" si="172"/>
        <v>0</v>
      </c>
      <c r="AH478" s="5">
        <f t="shared" si="173"/>
        <v>0</v>
      </c>
      <c r="AI478" s="5">
        <f t="shared" si="174"/>
        <v>0</v>
      </c>
      <c r="AJ478" s="5">
        <f t="shared" si="175"/>
        <v>0</v>
      </c>
      <c r="AK478" s="5">
        <f t="shared" si="176"/>
        <v>0</v>
      </c>
      <c r="AL478" s="5">
        <f t="shared" si="177"/>
        <v>0</v>
      </c>
      <c r="AM478" s="5">
        <f t="shared" si="178"/>
        <v>0</v>
      </c>
      <c r="AN478" s="5">
        <f t="shared" si="179"/>
        <v>0</v>
      </c>
      <c r="AO478" s="5">
        <f t="shared" si="180"/>
        <v>0</v>
      </c>
      <c r="AR478" s="5">
        <f t="shared" si="181"/>
        <v>3</v>
      </c>
      <c r="AS478" s="5">
        <f t="shared" si="182"/>
        <v>3</v>
      </c>
      <c r="AT478" s="5" t="str">
        <f t="shared" si="183"/>
        <v>Correct</v>
      </c>
      <c r="AU478" s="5" t="s">
        <v>94</v>
      </c>
      <c r="AV478" s="5">
        <v>72</v>
      </c>
      <c r="AW478" s="5" t="s">
        <v>95</v>
      </c>
      <c r="AX478" s="5" t="s">
        <v>138</v>
      </c>
      <c r="AY478" s="5" t="s">
        <v>107</v>
      </c>
      <c r="AZ478" s="5" t="s">
        <v>98</v>
      </c>
      <c r="BA478" s="5" t="s">
        <v>80</v>
      </c>
      <c r="BB478" s="5" t="s">
        <v>99</v>
      </c>
      <c r="BC478" s="5" t="s">
        <v>103</v>
      </c>
      <c r="BD478" s="5" t="s">
        <v>104</v>
      </c>
      <c r="BE478" s="5" t="s">
        <v>102</v>
      </c>
      <c r="BF478" s="5" t="s">
        <v>91</v>
      </c>
      <c r="BG478" s="5"/>
      <c r="BH478" s="54"/>
    </row>
    <row r="479" spans="1:60" x14ac:dyDescent="0.25">
      <c r="A479" s="1">
        <v>478</v>
      </c>
      <c r="B479" t="s">
        <v>50</v>
      </c>
      <c r="H479" t="s">
        <v>55</v>
      </c>
      <c r="I479" t="s">
        <v>56</v>
      </c>
      <c r="U479" s="5">
        <f t="shared" si="161"/>
        <v>3</v>
      </c>
      <c r="V479" s="5">
        <f t="shared" si="162"/>
        <v>1</v>
      </c>
      <c r="W479" s="16"/>
      <c r="X479" s="5">
        <f t="shared" si="163"/>
        <v>1</v>
      </c>
      <c r="Y479" s="5">
        <f t="shared" si="164"/>
        <v>0</v>
      </c>
      <c r="Z479" s="5">
        <f t="shared" si="165"/>
        <v>0</v>
      </c>
      <c r="AA479" s="5">
        <f t="shared" si="166"/>
        <v>0</v>
      </c>
      <c r="AB479" s="5">
        <f t="shared" si="167"/>
        <v>0</v>
      </c>
      <c r="AC479" s="5">
        <f t="shared" si="168"/>
        <v>0</v>
      </c>
      <c r="AD479" s="5">
        <f t="shared" si="169"/>
        <v>1</v>
      </c>
      <c r="AE479" s="5">
        <f t="shared" si="170"/>
        <v>1</v>
      </c>
      <c r="AF479" s="5">
        <f t="shared" si="171"/>
        <v>0</v>
      </c>
      <c r="AG479" s="5">
        <f t="shared" si="172"/>
        <v>0</v>
      </c>
      <c r="AH479" s="5">
        <f t="shared" si="173"/>
        <v>0</v>
      </c>
      <c r="AI479" s="5">
        <f t="shared" si="174"/>
        <v>0</v>
      </c>
      <c r="AJ479" s="5">
        <f t="shared" si="175"/>
        <v>0</v>
      </c>
      <c r="AK479" s="5">
        <f t="shared" si="176"/>
        <v>0</v>
      </c>
      <c r="AL479" s="5">
        <f t="shared" si="177"/>
        <v>0</v>
      </c>
      <c r="AM479" s="5">
        <f t="shared" si="178"/>
        <v>0</v>
      </c>
      <c r="AN479" s="5">
        <f t="shared" si="179"/>
        <v>0</v>
      </c>
      <c r="AO479" s="5">
        <f t="shared" si="180"/>
        <v>0</v>
      </c>
      <c r="AR479" s="5">
        <f t="shared" si="181"/>
        <v>3</v>
      </c>
      <c r="AS479" s="5">
        <f t="shared" si="182"/>
        <v>3</v>
      </c>
      <c r="AT479" s="5" t="str">
        <f t="shared" si="183"/>
        <v>Correct</v>
      </c>
      <c r="AU479" s="53" t="s">
        <v>94</v>
      </c>
      <c r="AV479" s="53">
        <v>49</v>
      </c>
      <c r="AW479" s="53" t="s">
        <v>95</v>
      </c>
      <c r="AX479" s="53" t="s">
        <v>163</v>
      </c>
      <c r="AY479" s="53" t="s">
        <v>107</v>
      </c>
      <c r="AZ479" s="53" t="s">
        <v>98</v>
      </c>
      <c r="BA479" s="53" t="s">
        <v>80</v>
      </c>
      <c r="BB479" s="53"/>
      <c r="BC479" s="53" t="s">
        <v>137</v>
      </c>
      <c r="BD479" s="53" t="s">
        <v>101</v>
      </c>
      <c r="BE479" s="53" t="s">
        <v>102</v>
      </c>
      <c r="BF479" s="53" t="s">
        <v>90</v>
      </c>
      <c r="BG479" s="53"/>
      <c r="BH479" s="55"/>
    </row>
    <row r="480" spans="1:60" x14ac:dyDescent="0.25">
      <c r="A480" s="1">
        <v>479</v>
      </c>
      <c r="B480" t="s">
        <v>50</v>
      </c>
      <c r="G480" t="s">
        <v>54</v>
      </c>
      <c r="P480" t="s">
        <v>61</v>
      </c>
      <c r="U480" s="5">
        <f t="shared" si="161"/>
        <v>3</v>
      </c>
      <c r="V480" s="5">
        <f t="shared" si="162"/>
        <v>1</v>
      </c>
      <c r="W480" s="16"/>
      <c r="X480" s="5">
        <f t="shared" si="163"/>
        <v>1</v>
      </c>
      <c r="Y480" s="5">
        <f t="shared" si="164"/>
        <v>0</v>
      </c>
      <c r="Z480" s="5">
        <f t="shared" si="165"/>
        <v>0</v>
      </c>
      <c r="AA480" s="5">
        <f t="shared" si="166"/>
        <v>0</v>
      </c>
      <c r="AB480" s="5">
        <f t="shared" si="167"/>
        <v>0</v>
      </c>
      <c r="AC480" s="5">
        <f t="shared" si="168"/>
        <v>1</v>
      </c>
      <c r="AD480" s="5">
        <f t="shared" si="169"/>
        <v>0</v>
      </c>
      <c r="AE480" s="5">
        <f t="shared" si="170"/>
        <v>0</v>
      </c>
      <c r="AF480" s="5">
        <f t="shared" si="171"/>
        <v>0</v>
      </c>
      <c r="AG480" s="5">
        <f t="shared" si="172"/>
        <v>0</v>
      </c>
      <c r="AH480" s="5">
        <f t="shared" si="173"/>
        <v>0</v>
      </c>
      <c r="AI480" s="5">
        <f t="shared" si="174"/>
        <v>0</v>
      </c>
      <c r="AJ480" s="5">
        <f t="shared" si="175"/>
        <v>0</v>
      </c>
      <c r="AK480" s="5">
        <f t="shared" si="176"/>
        <v>0</v>
      </c>
      <c r="AL480" s="5">
        <f t="shared" si="177"/>
        <v>1</v>
      </c>
      <c r="AM480" s="5">
        <f t="shared" si="178"/>
        <v>0</v>
      </c>
      <c r="AN480" s="5">
        <f t="shared" si="179"/>
        <v>0</v>
      </c>
      <c r="AO480" s="5">
        <f t="shared" si="180"/>
        <v>0</v>
      </c>
      <c r="AR480" s="5">
        <f t="shared" si="181"/>
        <v>3</v>
      </c>
      <c r="AS480" s="5">
        <f t="shared" si="182"/>
        <v>3</v>
      </c>
      <c r="AT480" s="5" t="str">
        <f t="shared" si="183"/>
        <v>Correct</v>
      </c>
      <c r="AU480" s="5" t="s">
        <v>94</v>
      </c>
      <c r="AV480" s="5">
        <v>71</v>
      </c>
      <c r="AW480" s="5" t="s">
        <v>95</v>
      </c>
      <c r="AX480" s="5" t="s">
        <v>163</v>
      </c>
      <c r="AY480" s="5" t="s">
        <v>107</v>
      </c>
      <c r="AZ480" s="5" t="s">
        <v>98</v>
      </c>
      <c r="BA480" s="5"/>
      <c r="BB480" s="5"/>
      <c r="BC480" s="5" t="s">
        <v>110</v>
      </c>
      <c r="BD480" s="5" t="s">
        <v>125</v>
      </c>
      <c r="BE480" s="5"/>
      <c r="BF480" s="5"/>
      <c r="BG480" s="5" t="s">
        <v>98</v>
      </c>
      <c r="BH480" s="54"/>
    </row>
    <row r="481" spans="1:60" x14ac:dyDescent="0.25">
      <c r="A481" s="1">
        <v>480</v>
      </c>
      <c r="F481" t="s">
        <v>53</v>
      </c>
      <c r="U481" s="5">
        <f t="shared" si="161"/>
        <v>1</v>
      </c>
      <c r="V481" s="5">
        <f t="shared" si="162"/>
        <v>3</v>
      </c>
      <c r="W481" s="16"/>
      <c r="X481" s="5">
        <f t="shared" si="163"/>
        <v>0</v>
      </c>
      <c r="Y481" s="5">
        <f t="shared" si="164"/>
        <v>0</v>
      </c>
      <c r="Z481" s="5">
        <f t="shared" si="165"/>
        <v>0</v>
      </c>
      <c r="AA481" s="5">
        <f t="shared" si="166"/>
        <v>0</v>
      </c>
      <c r="AB481" s="5">
        <f t="shared" si="167"/>
        <v>1</v>
      </c>
      <c r="AC481" s="5">
        <f t="shared" si="168"/>
        <v>0</v>
      </c>
      <c r="AD481" s="5">
        <f t="shared" si="169"/>
        <v>0</v>
      </c>
      <c r="AE481" s="5">
        <f t="shared" si="170"/>
        <v>0</v>
      </c>
      <c r="AF481" s="5">
        <f t="shared" si="171"/>
        <v>0</v>
      </c>
      <c r="AG481" s="5">
        <f t="shared" si="172"/>
        <v>0</v>
      </c>
      <c r="AH481" s="5">
        <f t="shared" si="173"/>
        <v>0</v>
      </c>
      <c r="AI481" s="5">
        <f t="shared" si="174"/>
        <v>0</v>
      </c>
      <c r="AJ481" s="5">
        <f t="shared" si="175"/>
        <v>0</v>
      </c>
      <c r="AK481" s="5">
        <f t="shared" si="176"/>
        <v>0</v>
      </c>
      <c r="AL481" s="5">
        <f t="shared" si="177"/>
        <v>0</v>
      </c>
      <c r="AM481" s="5">
        <f t="shared" si="178"/>
        <v>0</v>
      </c>
      <c r="AN481" s="5">
        <f t="shared" si="179"/>
        <v>0</v>
      </c>
      <c r="AO481" s="5">
        <f t="shared" si="180"/>
        <v>0</v>
      </c>
      <c r="AR481" s="5">
        <f t="shared" si="181"/>
        <v>1</v>
      </c>
      <c r="AS481" s="5">
        <f t="shared" si="182"/>
        <v>1</v>
      </c>
      <c r="AT481" s="5" t="str">
        <f t="shared" si="183"/>
        <v>Correct</v>
      </c>
      <c r="AU481" s="53" t="s">
        <v>94</v>
      </c>
      <c r="AV481" s="53">
        <v>44</v>
      </c>
      <c r="AW481" s="53" t="s">
        <v>95</v>
      </c>
      <c r="AX481" s="53" t="s">
        <v>149</v>
      </c>
      <c r="AY481" s="53" t="s">
        <v>107</v>
      </c>
      <c r="AZ481" s="53" t="s">
        <v>98</v>
      </c>
      <c r="BA481" s="53" t="s">
        <v>80</v>
      </c>
      <c r="BB481" s="53" t="s">
        <v>126</v>
      </c>
      <c r="BC481" s="53" t="s">
        <v>100</v>
      </c>
      <c r="BD481" s="53" t="s">
        <v>101</v>
      </c>
      <c r="BE481" s="53" t="s">
        <v>102</v>
      </c>
      <c r="BF481" s="53"/>
      <c r="BG481" s="53" t="s">
        <v>102</v>
      </c>
      <c r="BH481" s="55"/>
    </row>
    <row r="482" spans="1:60" x14ac:dyDescent="0.25">
      <c r="A482" s="1">
        <v>481</v>
      </c>
      <c r="B482" t="s">
        <v>50</v>
      </c>
      <c r="H482" t="s">
        <v>55</v>
      </c>
      <c r="U482" s="5">
        <f t="shared" si="161"/>
        <v>2</v>
      </c>
      <c r="V482" s="5">
        <f t="shared" si="162"/>
        <v>1.5</v>
      </c>
      <c r="W482" s="16"/>
      <c r="X482" s="5">
        <f t="shared" si="163"/>
        <v>1</v>
      </c>
      <c r="Y482" s="5">
        <f t="shared" si="164"/>
        <v>0</v>
      </c>
      <c r="Z482" s="5">
        <f t="shared" si="165"/>
        <v>0</v>
      </c>
      <c r="AA482" s="5">
        <f t="shared" si="166"/>
        <v>0</v>
      </c>
      <c r="AB482" s="5">
        <f t="shared" si="167"/>
        <v>0</v>
      </c>
      <c r="AC482" s="5">
        <f t="shared" si="168"/>
        <v>0</v>
      </c>
      <c r="AD482" s="5">
        <f t="shared" si="169"/>
        <v>1</v>
      </c>
      <c r="AE482" s="5">
        <f t="shared" si="170"/>
        <v>0</v>
      </c>
      <c r="AF482" s="5">
        <f t="shared" si="171"/>
        <v>0</v>
      </c>
      <c r="AG482" s="5">
        <f t="shared" si="172"/>
        <v>0</v>
      </c>
      <c r="AH482" s="5">
        <f t="shared" si="173"/>
        <v>0</v>
      </c>
      <c r="AI482" s="5">
        <f t="shared" si="174"/>
        <v>0</v>
      </c>
      <c r="AJ482" s="5">
        <f t="shared" si="175"/>
        <v>0</v>
      </c>
      <c r="AK482" s="5">
        <f t="shared" si="176"/>
        <v>0</v>
      </c>
      <c r="AL482" s="5">
        <f t="shared" si="177"/>
        <v>0</v>
      </c>
      <c r="AM482" s="5">
        <f t="shared" si="178"/>
        <v>0</v>
      </c>
      <c r="AN482" s="5">
        <f t="shared" si="179"/>
        <v>0</v>
      </c>
      <c r="AO482" s="5">
        <f t="shared" si="180"/>
        <v>0</v>
      </c>
      <c r="AR482" s="5">
        <f t="shared" si="181"/>
        <v>2</v>
      </c>
      <c r="AS482" s="5">
        <f t="shared" si="182"/>
        <v>2</v>
      </c>
      <c r="AT482" s="5" t="str">
        <f t="shared" si="183"/>
        <v>Correct</v>
      </c>
      <c r="AU482" s="5" t="s">
        <v>105</v>
      </c>
      <c r="AV482" s="5">
        <v>73</v>
      </c>
      <c r="AW482" s="5" t="s">
        <v>95</v>
      </c>
      <c r="AX482" s="5" t="s">
        <v>163</v>
      </c>
      <c r="AY482" s="5" t="s">
        <v>107</v>
      </c>
      <c r="AZ482" s="5"/>
      <c r="BA482" s="5" t="s">
        <v>82</v>
      </c>
      <c r="BB482" s="5" t="s">
        <v>126</v>
      </c>
      <c r="BC482" s="5" t="s">
        <v>110</v>
      </c>
      <c r="BD482" s="5" t="s">
        <v>104</v>
      </c>
      <c r="BE482" s="5" t="s">
        <v>102</v>
      </c>
      <c r="BF482" s="5" t="s">
        <v>90</v>
      </c>
      <c r="BG482" s="5" t="s">
        <v>102</v>
      </c>
      <c r="BH482" s="54"/>
    </row>
    <row r="483" spans="1:60" x14ac:dyDescent="0.25">
      <c r="A483" s="1">
        <v>482</v>
      </c>
      <c r="B483" t="s">
        <v>50</v>
      </c>
      <c r="H483" t="s">
        <v>55</v>
      </c>
      <c r="L483" t="s">
        <v>59</v>
      </c>
      <c r="U483" s="5">
        <f t="shared" si="161"/>
        <v>3</v>
      </c>
      <c r="V483" s="5">
        <f t="shared" si="162"/>
        <v>1</v>
      </c>
      <c r="W483" s="16"/>
      <c r="X483" s="5">
        <f t="shared" si="163"/>
        <v>1</v>
      </c>
      <c r="Y483" s="5">
        <f t="shared" si="164"/>
        <v>0</v>
      </c>
      <c r="Z483" s="5">
        <f t="shared" si="165"/>
        <v>0</v>
      </c>
      <c r="AA483" s="5">
        <f t="shared" si="166"/>
        <v>0</v>
      </c>
      <c r="AB483" s="5">
        <f t="shared" si="167"/>
        <v>0</v>
      </c>
      <c r="AC483" s="5">
        <f t="shared" si="168"/>
        <v>0</v>
      </c>
      <c r="AD483" s="5">
        <f t="shared" si="169"/>
        <v>1</v>
      </c>
      <c r="AE483" s="5">
        <f t="shared" si="170"/>
        <v>0</v>
      </c>
      <c r="AF483" s="5">
        <f t="shared" si="171"/>
        <v>0</v>
      </c>
      <c r="AG483" s="5">
        <f t="shared" si="172"/>
        <v>0</v>
      </c>
      <c r="AH483" s="5">
        <f t="shared" si="173"/>
        <v>1</v>
      </c>
      <c r="AI483" s="5">
        <f t="shared" si="174"/>
        <v>0</v>
      </c>
      <c r="AJ483" s="5">
        <f t="shared" si="175"/>
        <v>0</v>
      </c>
      <c r="AK483" s="5">
        <f t="shared" si="176"/>
        <v>0</v>
      </c>
      <c r="AL483" s="5">
        <f t="shared" si="177"/>
        <v>0</v>
      </c>
      <c r="AM483" s="5">
        <f t="shared" si="178"/>
        <v>0</v>
      </c>
      <c r="AN483" s="5">
        <f t="shared" si="179"/>
        <v>0</v>
      </c>
      <c r="AO483" s="5">
        <f t="shared" si="180"/>
        <v>0</v>
      </c>
      <c r="AR483" s="5">
        <f t="shared" si="181"/>
        <v>3</v>
      </c>
      <c r="AS483" s="5">
        <f t="shared" si="182"/>
        <v>3</v>
      </c>
      <c r="AT483" s="5" t="str">
        <f t="shared" si="183"/>
        <v>Correct</v>
      </c>
      <c r="AU483" s="53" t="s">
        <v>105</v>
      </c>
      <c r="AV483" s="53">
        <v>62</v>
      </c>
      <c r="AW483" s="53" t="s">
        <v>95</v>
      </c>
      <c r="AX483" s="53" t="s">
        <v>113</v>
      </c>
      <c r="AY483" s="53" t="s">
        <v>107</v>
      </c>
      <c r="AZ483" s="53" t="s">
        <v>98</v>
      </c>
      <c r="BA483" s="53" t="s">
        <v>80</v>
      </c>
      <c r="BB483" s="53" t="s">
        <v>126</v>
      </c>
      <c r="BC483" s="53" t="s">
        <v>100</v>
      </c>
      <c r="BD483" s="53" t="s">
        <v>104</v>
      </c>
      <c r="BE483" s="53" t="s">
        <v>102</v>
      </c>
      <c r="BF483" s="53"/>
      <c r="BG483" s="53" t="s">
        <v>98</v>
      </c>
      <c r="BH483" s="55"/>
    </row>
    <row r="484" spans="1:60" x14ac:dyDescent="0.25">
      <c r="A484" s="1">
        <v>483</v>
      </c>
      <c r="C484" t="s">
        <v>51</v>
      </c>
      <c r="R484" t="s">
        <v>63</v>
      </c>
      <c r="S484" t="s">
        <v>64</v>
      </c>
      <c r="U484" s="5">
        <f t="shared" si="161"/>
        <v>3</v>
      </c>
      <c r="V484" s="5">
        <f t="shared" si="162"/>
        <v>1</v>
      </c>
      <c r="W484" s="16"/>
      <c r="X484" s="5">
        <f t="shared" si="163"/>
        <v>0</v>
      </c>
      <c r="Y484" s="5">
        <f t="shared" si="164"/>
        <v>1</v>
      </c>
      <c r="Z484" s="5">
        <f t="shared" si="165"/>
        <v>0</v>
      </c>
      <c r="AA484" s="5">
        <f t="shared" si="166"/>
        <v>0</v>
      </c>
      <c r="AB484" s="5">
        <f t="shared" si="167"/>
        <v>0</v>
      </c>
      <c r="AC484" s="5">
        <f t="shared" si="168"/>
        <v>0</v>
      </c>
      <c r="AD484" s="5">
        <f t="shared" si="169"/>
        <v>0</v>
      </c>
      <c r="AE484" s="5">
        <f t="shared" si="170"/>
        <v>0</v>
      </c>
      <c r="AF484" s="5">
        <f t="shared" si="171"/>
        <v>0</v>
      </c>
      <c r="AG484" s="5">
        <f t="shared" si="172"/>
        <v>0</v>
      </c>
      <c r="AH484" s="5">
        <f t="shared" si="173"/>
        <v>0</v>
      </c>
      <c r="AI484" s="5">
        <f t="shared" si="174"/>
        <v>0</v>
      </c>
      <c r="AJ484" s="5">
        <f t="shared" si="175"/>
        <v>0</v>
      </c>
      <c r="AK484" s="5">
        <f t="shared" si="176"/>
        <v>0</v>
      </c>
      <c r="AL484" s="5">
        <f t="shared" si="177"/>
        <v>0</v>
      </c>
      <c r="AM484" s="5">
        <f t="shared" si="178"/>
        <v>0</v>
      </c>
      <c r="AN484" s="5">
        <f t="shared" si="179"/>
        <v>1</v>
      </c>
      <c r="AO484" s="5">
        <f t="shared" si="180"/>
        <v>1</v>
      </c>
      <c r="AR484" s="5">
        <f t="shared" si="181"/>
        <v>3</v>
      </c>
      <c r="AS484" s="5">
        <f t="shared" si="182"/>
        <v>3</v>
      </c>
      <c r="AT484" s="5" t="str">
        <f t="shared" si="183"/>
        <v>Correct</v>
      </c>
      <c r="AU484" s="5" t="s">
        <v>94</v>
      </c>
      <c r="AV484" s="5">
        <v>50</v>
      </c>
      <c r="AW484" s="5" t="s">
        <v>95</v>
      </c>
      <c r="AX484" s="5" t="s">
        <v>233</v>
      </c>
      <c r="AY484" s="5" t="s">
        <v>107</v>
      </c>
      <c r="AZ484" s="5" t="s">
        <v>98</v>
      </c>
      <c r="BA484" s="5" t="s">
        <v>80</v>
      </c>
      <c r="BB484" s="5" t="s">
        <v>126</v>
      </c>
      <c r="BC484" s="5" t="s">
        <v>110</v>
      </c>
      <c r="BD484" s="5" t="s">
        <v>101</v>
      </c>
      <c r="BE484" s="5" t="s">
        <v>102</v>
      </c>
      <c r="BF484" s="5"/>
      <c r="BG484" s="5" t="s">
        <v>102</v>
      </c>
      <c r="BH484" s="54"/>
    </row>
    <row r="485" spans="1:60" x14ac:dyDescent="0.25">
      <c r="A485" s="1">
        <v>484</v>
      </c>
      <c r="I485" t="s">
        <v>56</v>
      </c>
      <c r="U485" s="5">
        <f t="shared" si="161"/>
        <v>1</v>
      </c>
      <c r="V485" s="5">
        <f t="shared" si="162"/>
        <v>3</v>
      </c>
      <c r="W485" s="16"/>
      <c r="X485" s="5">
        <f t="shared" si="163"/>
        <v>0</v>
      </c>
      <c r="Y485" s="5">
        <f t="shared" si="164"/>
        <v>0</v>
      </c>
      <c r="Z485" s="5">
        <f t="shared" si="165"/>
        <v>0</v>
      </c>
      <c r="AA485" s="5">
        <f t="shared" si="166"/>
        <v>0</v>
      </c>
      <c r="AB485" s="5">
        <f t="shared" si="167"/>
        <v>0</v>
      </c>
      <c r="AC485" s="5">
        <f t="shared" si="168"/>
        <v>0</v>
      </c>
      <c r="AD485" s="5">
        <f t="shared" si="169"/>
        <v>0</v>
      </c>
      <c r="AE485" s="5">
        <f t="shared" si="170"/>
        <v>1</v>
      </c>
      <c r="AF485" s="5">
        <f t="shared" si="171"/>
        <v>0</v>
      </c>
      <c r="AG485" s="5">
        <f t="shared" si="172"/>
        <v>0</v>
      </c>
      <c r="AH485" s="5">
        <f t="shared" si="173"/>
        <v>0</v>
      </c>
      <c r="AI485" s="5">
        <f t="shared" si="174"/>
        <v>0</v>
      </c>
      <c r="AJ485" s="5">
        <f t="shared" si="175"/>
        <v>0</v>
      </c>
      <c r="AK485" s="5">
        <f t="shared" si="176"/>
        <v>0</v>
      </c>
      <c r="AL485" s="5">
        <f t="shared" si="177"/>
        <v>0</v>
      </c>
      <c r="AM485" s="5">
        <f t="shared" si="178"/>
        <v>0</v>
      </c>
      <c r="AN485" s="5">
        <f t="shared" si="179"/>
        <v>0</v>
      </c>
      <c r="AO485" s="5">
        <f t="shared" si="180"/>
        <v>0</v>
      </c>
      <c r="AR485" s="5">
        <f t="shared" si="181"/>
        <v>1</v>
      </c>
      <c r="AS485" s="5">
        <f t="shared" si="182"/>
        <v>1</v>
      </c>
      <c r="AT485" s="5" t="str">
        <f t="shared" si="183"/>
        <v>Correct</v>
      </c>
      <c r="AU485" s="53" t="s">
        <v>94</v>
      </c>
      <c r="AV485" s="53">
        <v>67</v>
      </c>
      <c r="AW485" s="53" t="s">
        <v>95</v>
      </c>
      <c r="AX485" s="53" t="s">
        <v>163</v>
      </c>
      <c r="AY485" s="53" t="s">
        <v>128</v>
      </c>
      <c r="AZ485" s="53" t="s">
        <v>98</v>
      </c>
      <c r="BA485" s="53" t="s">
        <v>80</v>
      </c>
      <c r="BB485" s="53"/>
      <c r="BC485" s="53" t="s">
        <v>100</v>
      </c>
      <c r="BD485" s="53" t="s">
        <v>104</v>
      </c>
      <c r="BE485" s="53" t="s">
        <v>102</v>
      </c>
      <c r="BF485" s="53"/>
      <c r="BG485" s="53" t="s">
        <v>102</v>
      </c>
      <c r="BH485" s="55"/>
    </row>
    <row r="486" spans="1:60" x14ac:dyDescent="0.25">
      <c r="A486" s="1">
        <v>485</v>
      </c>
      <c r="E486" t="s">
        <v>20</v>
      </c>
      <c r="K486" t="s">
        <v>58</v>
      </c>
      <c r="N486" t="s">
        <v>26</v>
      </c>
      <c r="U486" s="5">
        <f t="shared" si="161"/>
        <v>3</v>
      </c>
      <c r="V486" s="5">
        <f t="shared" si="162"/>
        <v>1</v>
      </c>
      <c r="W486" s="16"/>
      <c r="X486" s="5">
        <f t="shared" si="163"/>
        <v>0</v>
      </c>
      <c r="Y486" s="5">
        <f t="shared" si="164"/>
        <v>0</v>
      </c>
      <c r="Z486" s="5">
        <f t="shared" si="165"/>
        <v>0</v>
      </c>
      <c r="AA486" s="5">
        <f t="shared" si="166"/>
        <v>1</v>
      </c>
      <c r="AB486" s="5">
        <f t="shared" si="167"/>
        <v>0</v>
      </c>
      <c r="AC486" s="5">
        <f t="shared" si="168"/>
        <v>0</v>
      </c>
      <c r="AD486" s="5">
        <f t="shared" si="169"/>
        <v>0</v>
      </c>
      <c r="AE486" s="5">
        <f t="shared" si="170"/>
        <v>0</v>
      </c>
      <c r="AF486" s="5">
        <f t="shared" si="171"/>
        <v>0</v>
      </c>
      <c r="AG486" s="5">
        <f t="shared" si="172"/>
        <v>1</v>
      </c>
      <c r="AH486" s="5">
        <f t="shared" si="173"/>
        <v>0</v>
      </c>
      <c r="AI486" s="5">
        <f t="shared" si="174"/>
        <v>0</v>
      </c>
      <c r="AJ486" s="5">
        <f t="shared" si="175"/>
        <v>1</v>
      </c>
      <c r="AK486" s="5">
        <f t="shared" si="176"/>
        <v>0</v>
      </c>
      <c r="AL486" s="5">
        <f t="shared" si="177"/>
        <v>0</v>
      </c>
      <c r="AM486" s="5">
        <f t="shared" si="178"/>
        <v>0</v>
      </c>
      <c r="AN486" s="5">
        <f t="shared" si="179"/>
        <v>0</v>
      </c>
      <c r="AO486" s="5">
        <f t="shared" si="180"/>
        <v>0</v>
      </c>
      <c r="AR486" s="5">
        <f t="shared" si="181"/>
        <v>3</v>
      </c>
      <c r="AS486" s="5">
        <f t="shared" si="182"/>
        <v>3</v>
      </c>
      <c r="AT486" s="5" t="str">
        <f t="shared" si="183"/>
        <v>Correct</v>
      </c>
      <c r="AU486" s="5" t="s">
        <v>105</v>
      </c>
      <c r="AV486" s="5">
        <v>80</v>
      </c>
      <c r="AW486" s="5" t="s">
        <v>95</v>
      </c>
      <c r="AX486" s="5" t="s">
        <v>163</v>
      </c>
      <c r="AY486" s="5" t="s">
        <v>128</v>
      </c>
      <c r="AZ486" s="5" t="s">
        <v>98</v>
      </c>
      <c r="BA486" s="5" t="s">
        <v>85</v>
      </c>
      <c r="BB486" s="5" t="s">
        <v>108</v>
      </c>
      <c r="BC486" s="5" t="s">
        <v>110</v>
      </c>
      <c r="BD486" s="5" t="s">
        <v>104</v>
      </c>
      <c r="BE486" s="5" t="s">
        <v>102</v>
      </c>
      <c r="BF486" s="5"/>
      <c r="BG486" s="5" t="s">
        <v>98</v>
      </c>
      <c r="BH486" s="54"/>
    </row>
    <row r="487" spans="1:60" x14ac:dyDescent="0.25">
      <c r="A487" s="1">
        <v>486</v>
      </c>
      <c r="U487" s="5">
        <f t="shared" si="161"/>
        <v>0</v>
      </c>
      <c r="V487" s="5" t="e">
        <f t="shared" si="162"/>
        <v>#DIV/0!</v>
      </c>
      <c r="W487" s="16"/>
      <c r="X487" s="5">
        <f t="shared" si="163"/>
        <v>0</v>
      </c>
      <c r="Y487" s="5">
        <f t="shared" si="164"/>
        <v>0</v>
      </c>
      <c r="Z487" s="5">
        <f t="shared" si="165"/>
        <v>0</v>
      </c>
      <c r="AA487" s="5">
        <f t="shared" si="166"/>
        <v>0</v>
      </c>
      <c r="AB487" s="5">
        <f t="shared" si="167"/>
        <v>0</v>
      </c>
      <c r="AC487" s="5">
        <f t="shared" si="168"/>
        <v>0</v>
      </c>
      <c r="AD487" s="5">
        <f t="shared" si="169"/>
        <v>0</v>
      </c>
      <c r="AE487" s="5">
        <f t="shared" si="170"/>
        <v>0</v>
      </c>
      <c r="AF487" s="5">
        <f t="shared" si="171"/>
        <v>0</v>
      </c>
      <c r="AG487" s="5">
        <f t="shared" si="172"/>
        <v>0</v>
      </c>
      <c r="AH487" s="5">
        <f t="shared" si="173"/>
        <v>0</v>
      </c>
      <c r="AI487" s="5">
        <f t="shared" si="174"/>
        <v>0</v>
      </c>
      <c r="AJ487" s="5">
        <f t="shared" si="175"/>
        <v>0</v>
      </c>
      <c r="AK487" s="5">
        <f t="shared" si="176"/>
        <v>0</v>
      </c>
      <c r="AL487" s="5">
        <f t="shared" si="177"/>
        <v>0</v>
      </c>
      <c r="AM487" s="5">
        <f t="shared" si="178"/>
        <v>0</v>
      </c>
      <c r="AN487" s="5">
        <f t="shared" si="179"/>
        <v>0</v>
      </c>
      <c r="AO487" s="5">
        <f t="shared" si="180"/>
        <v>0</v>
      </c>
      <c r="AR487" s="5">
        <f t="shared" si="181"/>
        <v>0</v>
      </c>
      <c r="AS487" s="5">
        <f t="shared" si="182"/>
        <v>0</v>
      </c>
      <c r="AT487" s="5" t="str">
        <f t="shared" si="183"/>
        <v>Correct</v>
      </c>
      <c r="AU487" s="53" t="s">
        <v>94</v>
      </c>
      <c r="AV487" s="53">
        <v>59</v>
      </c>
      <c r="AW487" s="53" t="s">
        <v>95</v>
      </c>
      <c r="AX487" s="53" t="s">
        <v>238</v>
      </c>
      <c r="AY487" s="53" t="s">
        <v>107</v>
      </c>
      <c r="AZ487" s="53" t="s">
        <v>98</v>
      </c>
      <c r="BA487" s="53" t="s">
        <v>80</v>
      </c>
      <c r="BB487" s="53" t="s">
        <v>126</v>
      </c>
      <c r="BC487" s="53" t="s">
        <v>103</v>
      </c>
      <c r="BD487" s="53" t="s">
        <v>101</v>
      </c>
      <c r="BE487" s="53" t="s">
        <v>102</v>
      </c>
      <c r="BF487" s="53" t="s">
        <v>92</v>
      </c>
      <c r="BG487" s="53" t="s">
        <v>102</v>
      </c>
      <c r="BH487" s="55"/>
    </row>
    <row r="488" spans="1:60" x14ac:dyDescent="0.25">
      <c r="A488" s="1">
        <v>487</v>
      </c>
      <c r="B488" t="s">
        <v>50</v>
      </c>
      <c r="F488" t="s">
        <v>53</v>
      </c>
      <c r="G488" t="s">
        <v>54</v>
      </c>
      <c r="U488" s="5">
        <f t="shared" si="161"/>
        <v>3</v>
      </c>
      <c r="V488" s="5">
        <f t="shared" si="162"/>
        <v>1</v>
      </c>
      <c r="W488" s="16"/>
      <c r="X488" s="5">
        <f t="shared" si="163"/>
        <v>1</v>
      </c>
      <c r="Y488" s="5">
        <f t="shared" si="164"/>
        <v>0</v>
      </c>
      <c r="Z488" s="5">
        <f t="shared" si="165"/>
        <v>0</v>
      </c>
      <c r="AA488" s="5">
        <f t="shared" si="166"/>
        <v>0</v>
      </c>
      <c r="AB488" s="5">
        <f t="shared" si="167"/>
        <v>1</v>
      </c>
      <c r="AC488" s="5">
        <f t="shared" si="168"/>
        <v>1</v>
      </c>
      <c r="AD488" s="5">
        <f t="shared" si="169"/>
        <v>0</v>
      </c>
      <c r="AE488" s="5">
        <f t="shared" si="170"/>
        <v>0</v>
      </c>
      <c r="AF488" s="5">
        <f t="shared" si="171"/>
        <v>0</v>
      </c>
      <c r="AG488" s="5">
        <f t="shared" si="172"/>
        <v>0</v>
      </c>
      <c r="AH488" s="5">
        <f t="shared" si="173"/>
        <v>0</v>
      </c>
      <c r="AI488" s="5">
        <f t="shared" si="174"/>
        <v>0</v>
      </c>
      <c r="AJ488" s="5">
        <f t="shared" si="175"/>
        <v>0</v>
      </c>
      <c r="AK488" s="5">
        <f t="shared" si="176"/>
        <v>0</v>
      </c>
      <c r="AL488" s="5">
        <f t="shared" si="177"/>
        <v>0</v>
      </c>
      <c r="AM488" s="5">
        <f t="shared" si="178"/>
        <v>0</v>
      </c>
      <c r="AN488" s="5">
        <f t="shared" si="179"/>
        <v>0</v>
      </c>
      <c r="AO488" s="5">
        <f t="shared" si="180"/>
        <v>0</v>
      </c>
      <c r="AR488" s="5">
        <f t="shared" si="181"/>
        <v>3</v>
      </c>
      <c r="AS488" s="5">
        <f t="shared" si="182"/>
        <v>3</v>
      </c>
      <c r="AT488" s="5" t="str">
        <f t="shared" si="183"/>
        <v>Correct</v>
      </c>
      <c r="AU488" s="5" t="s">
        <v>94</v>
      </c>
      <c r="AV488" s="5">
        <v>74</v>
      </c>
      <c r="AW488" s="5" t="s">
        <v>95</v>
      </c>
      <c r="AX488" s="5" t="s">
        <v>163</v>
      </c>
      <c r="AY488" s="5" t="s">
        <v>128</v>
      </c>
      <c r="AZ488" s="5" t="s">
        <v>98</v>
      </c>
      <c r="BA488" s="5" t="s">
        <v>363</v>
      </c>
      <c r="BB488" s="5" t="s">
        <v>99</v>
      </c>
      <c r="BC488" s="5" t="s">
        <v>110</v>
      </c>
      <c r="BD488" s="5" t="s">
        <v>104</v>
      </c>
      <c r="BE488" s="5" t="s">
        <v>102</v>
      </c>
      <c r="BF488" s="5"/>
      <c r="BG488" s="5" t="s">
        <v>102</v>
      </c>
      <c r="BH488" s="54"/>
    </row>
    <row r="489" spans="1:60" x14ac:dyDescent="0.25">
      <c r="A489" s="1">
        <v>488</v>
      </c>
      <c r="I489" t="s">
        <v>56</v>
      </c>
      <c r="S489" t="s">
        <v>64</v>
      </c>
      <c r="U489" s="5">
        <f t="shared" si="161"/>
        <v>2</v>
      </c>
      <c r="V489" s="5">
        <f t="shared" si="162"/>
        <v>1.5</v>
      </c>
      <c r="W489" s="16"/>
      <c r="X489" s="5">
        <f t="shared" si="163"/>
        <v>0</v>
      </c>
      <c r="Y489" s="5">
        <f t="shared" si="164"/>
        <v>0</v>
      </c>
      <c r="Z489" s="5">
        <f t="shared" si="165"/>
        <v>0</v>
      </c>
      <c r="AA489" s="5">
        <f t="shared" si="166"/>
        <v>0</v>
      </c>
      <c r="AB489" s="5">
        <f t="shared" si="167"/>
        <v>0</v>
      </c>
      <c r="AC489" s="5">
        <f t="shared" si="168"/>
        <v>0</v>
      </c>
      <c r="AD489" s="5">
        <f t="shared" si="169"/>
        <v>0</v>
      </c>
      <c r="AE489" s="5">
        <f t="shared" si="170"/>
        <v>1</v>
      </c>
      <c r="AF489" s="5">
        <f t="shared" si="171"/>
        <v>0</v>
      </c>
      <c r="AG489" s="5">
        <f t="shared" si="172"/>
        <v>0</v>
      </c>
      <c r="AH489" s="5">
        <f t="shared" si="173"/>
        <v>0</v>
      </c>
      <c r="AI489" s="5">
        <f t="shared" si="174"/>
        <v>0</v>
      </c>
      <c r="AJ489" s="5">
        <f t="shared" si="175"/>
        <v>0</v>
      </c>
      <c r="AK489" s="5">
        <f t="shared" si="176"/>
        <v>0</v>
      </c>
      <c r="AL489" s="5">
        <f t="shared" si="177"/>
        <v>0</v>
      </c>
      <c r="AM489" s="5">
        <f t="shared" si="178"/>
        <v>0</v>
      </c>
      <c r="AN489" s="5">
        <f t="shared" si="179"/>
        <v>0</v>
      </c>
      <c r="AO489" s="5">
        <f t="shared" si="180"/>
        <v>1</v>
      </c>
      <c r="AR489" s="5">
        <f t="shared" si="181"/>
        <v>2</v>
      </c>
      <c r="AS489" s="5">
        <f t="shared" si="182"/>
        <v>2</v>
      </c>
      <c r="AT489" s="5" t="str">
        <f t="shared" si="183"/>
        <v>Correct</v>
      </c>
      <c r="AU489" s="53" t="s">
        <v>94</v>
      </c>
      <c r="AV489" s="53">
        <v>60</v>
      </c>
      <c r="AW489" s="53" t="s">
        <v>121</v>
      </c>
      <c r="AX489" s="53" t="s">
        <v>239</v>
      </c>
      <c r="AY489" s="53" t="s">
        <v>107</v>
      </c>
      <c r="AZ489" s="53" t="s">
        <v>98</v>
      </c>
      <c r="BA489" s="53" t="s">
        <v>80</v>
      </c>
      <c r="BB489" s="53" t="s">
        <v>126</v>
      </c>
      <c r="BC489" s="53" t="s">
        <v>110</v>
      </c>
      <c r="BD489" s="53" t="s">
        <v>101</v>
      </c>
      <c r="BE489" s="53" t="s">
        <v>102</v>
      </c>
      <c r="BF489" s="53" t="s">
        <v>92</v>
      </c>
      <c r="BG489" s="53" t="s">
        <v>102</v>
      </c>
      <c r="BH489" s="55"/>
    </row>
    <row r="490" spans="1:60" x14ac:dyDescent="0.25">
      <c r="A490" s="1">
        <v>489</v>
      </c>
      <c r="B490" t="s">
        <v>50</v>
      </c>
      <c r="U490" s="5">
        <f t="shared" si="161"/>
        <v>1</v>
      </c>
      <c r="V490" s="5">
        <f t="shared" si="162"/>
        <v>3</v>
      </c>
      <c r="W490" s="16"/>
      <c r="X490" s="5">
        <f t="shared" si="163"/>
        <v>1</v>
      </c>
      <c r="Y490" s="5">
        <f t="shared" si="164"/>
        <v>0</v>
      </c>
      <c r="Z490" s="5">
        <f t="shared" si="165"/>
        <v>0</v>
      </c>
      <c r="AA490" s="5">
        <f t="shared" si="166"/>
        <v>0</v>
      </c>
      <c r="AB490" s="5">
        <f t="shared" si="167"/>
        <v>0</v>
      </c>
      <c r="AC490" s="5">
        <f t="shared" si="168"/>
        <v>0</v>
      </c>
      <c r="AD490" s="5">
        <f t="shared" si="169"/>
        <v>0</v>
      </c>
      <c r="AE490" s="5">
        <f t="shared" si="170"/>
        <v>0</v>
      </c>
      <c r="AF490" s="5">
        <f t="shared" si="171"/>
        <v>0</v>
      </c>
      <c r="AG490" s="5">
        <f t="shared" si="172"/>
        <v>0</v>
      </c>
      <c r="AH490" s="5">
        <f t="shared" si="173"/>
        <v>0</v>
      </c>
      <c r="AI490" s="5">
        <f t="shared" si="174"/>
        <v>0</v>
      </c>
      <c r="AJ490" s="5">
        <f t="shared" si="175"/>
        <v>0</v>
      </c>
      <c r="AK490" s="5">
        <f t="shared" si="176"/>
        <v>0</v>
      </c>
      <c r="AL490" s="5">
        <f t="shared" si="177"/>
        <v>0</v>
      </c>
      <c r="AM490" s="5">
        <f t="shared" si="178"/>
        <v>0</v>
      </c>
      <c r="AN490" s="5">
        <f t="shared" si="179"/>
        <v>0</v>
      </c>
      <c r="AO490" s="5">
        <f t="shared" si="180"/>
        <v>0</v>
      </c>
      <c r="AR490" s="5">
        <f t="shared" si="181"/>
        <v>1</v>
      </c>
      <c r="AS490" s="5">
        <f t="shared" si="182"/>
        <v>1</v>
      </c>
      <c r="AT490" s="5" t="str">
        <f t="shared" si="183"/>
        <v>Correct</v>
      </c>
      <c r="AU490" s="5" t="s">
        <v>105</v>
      </c>
      <c r="AV490" s="5">
        <v>70</v>
      </c>
      <c r="AW490" s="5" t="s">
        <v>95</v>
      </c>
      <c r="AX490" s="5" t="s">
        <v>151</v>
      </c>
      <c r="AY490" s="5" t="s">
        <v>107</v>
      </c>
      <c r="AZ490" s="5"/>
      <c r="BA490" s="5" t="s">
        <v>80</v>
      </c>
      <c r="BB490" s="5"/>
      <c r="BC490" s="5"/>
      <c r="BD490" s="5" t="s">
        <v>104</v>
      </c>
      <c r="BE490" s="5" t="s">
        <v>102</v>
      </c>
      <c r="BF490" s="5"/>
      <c r="BG490" s="5"/>
      <c r="BH490" s="54"/>
    </row>
    <row r="491" spans="1:60" x14ac:dyDescent="0.25">
      <c r="A491" s="1">
        <v>490</v>
      </c>
      <c r="B491" t="s">
        <v>50</v>
      </c>
      <c r="H491" t="s">
        <v>55</v>
      </c>
      <c r="L491" t="s">
        <v>59</v>
      </c>
      <c r="U491" s="5">
        <f t="shared" si="161"/>
        <v>3</v>
      </c>
      <c r="V491" s="5">
        <f t="shared" si="162"/>
        <v>1</v>
      </c>
      <c r="W491" s="16"/>
      <c r="X491" s="5">
        <f t="shared" si="163"/>
        <v>1</v>
      </c>
      <c r="Y491" s="5">
        <f t="shared" si="164"/>
        <v>0</v>
      </c>
      <c r="Z491" s="5">
        <f t="shared" si="165"/>
        <v>0</v>
      </c>
      <c r="AA491" s="5">
        <f t="shared" si="166"/>
        <v>0</v>
      </c>
      <c r="AB491" s="5">
        <f t="shared" si="167"/>
        <v>0</v>
      </c>
      <c r="AC491" s="5">
        <f t="shared" si="168"/>
        <v>0</v>
      </c>
      <c r="AD491" s="5">
        <f t="shared" si="169"/>
        <v>1</v>
      </c>
      <c r="AE491" s="5">
        <f t="shared" si="170"/>
        <v>0</v>
      </c>
      <c r="AF491" s="5">
        <f t="shared" si="171"/>
        <v>0</v>
      </c>
      <c r="AG491" s="5">
        <f t="shared" si="172"/>
        <v>0</v>
      </c>
      <c r="AH491" s="5">
        <f t="shared" si="173"/>
        <v>1</v>
      </c>
      <c r="AI491" s="5">
        <f t="shared" si="174"/>
        <v>0</v>
      </c>
      <c r="AJ491" s="5">
        <f t="shared" si="175"/>
        <v>0</v>
      </c>
      <c r="AK491" s="5">
        <f t="shared" si="176"/>
        <v>0</v>
      </c>
      <c r="AL491" s="5">
        <f t="shared" si="177"/>
        <v>0</v>
      </c>
      <c r="AM491" s="5">
        <f t="shared" si="178"/>
        <v>0</v>
      </c>
      <c r="AN491" s="5">
        <f t="shared" si="179"/>
        <v>0</v>
      </c>
      <c r="AO491" s="5">
        <f t="shared" si="180"/>
        <v>0</v>
      </c>
      <c r="AR491" s="5">
        <f t="shared" si="181"/>
        <v>3</v>
      </c>
      <c r="AS491" s="5">
        <f t="shared" si="182"/>
        <v>3</v>
      </c>
      <c r="AT491" s="5" t="str">
        <f t="shared" si="183"/>
        <v>Correct</v>
      </c>
      <c r="AU491" s="53" t="s">
        <v>94</v>
      </c>
      <c r="AV491" s="53">
        <v>62</v>
      </c>
      <c r="AW491" s="53" t="s">
        <v>121</v>
      </c>
      <c r="AX491" s="53" t="s">
        <v>207</v>
      </c>
      <c r="AY491" s="53" t="s">
        <v>107</v>
      </c>
      <c r="AZ491" s="53" t="s">
        <v>98</v>
      </c>
      <c r="BA491" s="53" t="s">
        <v>80</v>
      </c>
      <c r="BB491" s="53" t="s">
        <v>99</v>
      </c>
      <c r="BC491" s="53" t="s">
        <v>110</v>
      </c>
      <c r="BD491" s="53" t="s">
        <v>104</v>
      </c>
      <c r="BE491" s="53" t="s">
        <v>102</v>
      </c>
      <c r="BF491" s="53" t="s">
        <v>92</v>
      </c>
      <c r="BG491" s="53" t="s">
        <v>98</v>
      </c>
      <c r="BH491" s="55"/>
    </row>
    <row r="492" spans="1:60" x14ac:dyDescent="0.25">
      <c r="A492" s="1">
        <v>491</v>
      </c>
      <c r="I492" t="s">
        <v>56</v>
      </c>
      <c r="U492" s="5">
        <f t="shared" si="161"/>
        <v>1</v>
      </c>
      <c r="V492" s="5">
        <f t="shared" si="162"/>
        <v>3</v>
      </c>
      <c r="W492" s="16"/>
      <c r="X492" s="5">
        <f t="shared" si="163"/>
        <v>0</v>
      </c>
      <c r="Y492" s="5">
        <f t="shared" si="164"/>
        <v>0</v>
      </c>
      <c r="Z492" s="5">
        <f t="shared" si="165"/>
        <v>0</v>
      </c>
      <c r="AA492" s="5">
        <f t="shared" si="166"/>
        <v>0</v>
      </c>
      <c r="AB492" s="5">
        <f t="shared" si="167"/>
        <v>0</v>
      </c>
      <c r="AC492" s="5">
        <f t="shared" si="168"/>
        <v>0</v>
      </c>
      <c r="AD492" s="5">
        <f t="shared" si="169"/>
        <v>0</v>
      </c>
      <c r="AE492" s="5">
        <f t="shared" si="170"/>
        <v>1</v>
      </c>
      <c r="AF492" s="5">
        <f t="shared" si="171"/>
        <v>0</v>
      </c>
      <c r="AG492" s="5">
        <f t="shared" si="172"/>
        <v>0</v>
      </c>
      <c r="AH492" s="5">
        <f t="shared" si="173"/>
        <v>0</v>
      </c>
      <c r="AI492" s="5">
        <f t="shared" si="174"/>
        <v>0</v>
      </c>
      <c r="AJ492" s="5">
        <f t="shared" si="175"/>
        <v>0</v>
      </c>
      <c r="AK492" s="5">
        <f t="shared" si="176"/>
        <v>0</v>
      </c>
      <c r="AL492" s="5">
        <f t="shared" si="177"/>
        <v>0</v>
      </c>
      <c r="AM492" s="5">
        <f t="shared" si="178"/>
        <v>0</v>
      </c>
      <c r="AN492" s="5">
        <f t="shared" si="179"/>
        <v>0</v>
      </c>
      <c r="AO492" s="5">
        <f t="shared" si="180"/>
        <v>0</v>
      </c>
      <c r="AR492" s="5">
        <f t="shared" si="181"/>
        <v>1</v>
      </c>
      <c r="AS492" s="5">
        <f t="shared" si="182"/>
        <v>1</v>
      </c>
      <c r="AT492" s="5" t="str">
        <f t="shared" si="183"/>
        <v>Correct</v>
      </c>
      <c r="AU492" s="5" t="s">
        <v>94</v>
      </c>
      <c r="AV492" s="5">
        <v>60</v>
      </c>
      <c r="AW492" s="5" t="s">
        <v>95</v>
      </c>
      <c r="AX492" s="5" t="s">
        <v>151</v>
      </c>
      <c r="AY492" s="5" t="s">
        <v>107</v>
      </c>
      <c r="AZ492" s="5" t="s">
        <v>98</v>
      </c>
      <c r="BA492" s="5" t="s">
        <v>80</v>
      </c>
      <c r="BB492" s="5"/>
      <c r="BC492" s="5"/>
      <c r="BD492" s="5" t="s">
        <v>104</v>
      </c>
      <c r="BE492" s="5" t="s">
        <v>102</v>
      </c>
      <c r="BF492" s="5"/>
      <c r="BG492" s="5"/>
      <c r="BH492" s="54"/>
    </row>
    <row r="493" spans="1:60" x14ac:dyDescent="0.25">
      <c r="A493" s="1">
        <v>492</v>
      </c>
      <c r="H493" t="s">
        <v>55</v>
      </c>
      <c r="L493" t="s">
        <v>59</v>
      </c>
      <c r="N493" t="s">
        <v>26</v>
      </c>
      <c r="U493" s="5">
        <f t="shared" si="161"/>
        <v>3</v>
      </c>
      <c r="V493" s="5">
        <f t="shared" si="162"/>
        <v>1</v>
      </c>
      <c r="W493" s="16"/>
      <c r="X493" s="5">
        <f t="shared" si="163"/>
        <v>0</v>
      </c>
      <c r="Y493" s="5">
        <f t="shared" si="164"/>
        <v>0</v>
      </c>
      <c r="Z493" s="5">
        <f t="shared" si="165"/>
        <v>0</v>
      </c>
      <c r="AA493" s="5">
        <f t="shared" si="166"/>
        <v>0</v>
      </c>
      <c r="AB493" s="5">
        <f t="shared" si="167"/>
        <v>0</v>
      </c>
      <c r="AC493" s="5">
        <f t="shared" si="168"/>
        <v>0</v>
      </c>
      <c r="AD493" s="5">
        <f t="shared" si="169"/>
        <v>1</v>
      </c>
      <c r="AE493" s="5">
        <f t="shared" si="170"/>
        <v>0</v>
      </c>
      <c r="AF493" s="5">
        <f t="shared" si="171"/>
        <v>0</v>
      </c>
      <c r="AG493" s="5">
        <f t="shared" si="172"/>
        <v>0</v>
      </c>
      <c r="AH493" s="5">
        <f t="shared" si="173"/>
        <v>1</v>
      </c>
      <c r="AI493" s="5">
        <f t="shared" si="174"/>
        <v>0</v>
      </c>
      <c r="AJ493" s="5">
        <f t="shared" si="175"/>
        <v>1</v>
      </c>
      <c r="AK493" s="5">
        <f t="shared" si="176"/>
        <v>0</v>
      </c>
      <c r="AL493" s="5">
        <f t="shared" si="177"/>
        <v>0</v>
      </c>
      <c r="AM493" s="5">
        <f t="shared" si="178"/>
        <v>0</v>
      </c>
      <c r="AN493" s="5">
        <f t="shared" si="179"/>
        <v>0</v>
      </c>
      <c r="AO493" s="5">
        <f t="shared" si="180"/>
        <v>0</v>
      </c>
      <c r="AR493" s="5">
        <f t="shared" si="181"/>
        <v>3</v>
      </c>
      <c r="AS493" s="5">
        <f t="shared" si="182"/>
        <v>3</v>
      </c>
      <c r="AT493" s="5" t="str">
        <f t="shared" si="183"/>
        <v>Correct</v>
      </c>
      <c r="AU493" s="53" t="s">
        <v>94</v>
      </c>
      <c r="AV493" s="53">
        <v>83</v>
      </c>
      <c r="AW493" s="53" t="s">
        <v>95</v>
      </c>
      <c r="AX493" s="53" t="s">
        <v>204</v>
      </c>
      <c r="AY493" s="53" t="s">
        <v>128</v>
      </c>
      <c r="AZ493" s="53" t="s">
        <v>98</v>
      </c>
      <c r="BA493" s="53" t="s">
        <v>85</v>
      </c>
      <c r="BB493" s="53" t="s">
        <v>108</v>
      </c>
      <c r="BC493" s="53" t="s">
        <v>110</v>
      </c>
      <c r="BD493" s="53" t="s">
        <v>104</v>
      </c>
      <c r="BE493" s="53" t="s">
        <v>111</v>
      </c>
      <c r="BF493" s="53"/>
      <c r="BG493" s="53" t="s">
        <v>98</v>
      </c>
      <c r="BH493" s="55"/>
    </row>
    <row r="494" spans="1:60" x14ac:dyDescent="0.25">
      <c r="A494" s="1">
        <v>493</v>
      </c>
      <c r="B494" t="s">
        <v>50</v>
      </c>
      <c r="D494" t="s">
        <v>52</v>
      </c>
      <c r="E494" t="s">
        <v>20</v>
      </c>
      <c r="U494" s="5">
        <f t="shared" si="161"/>
        <v>3</v>
      </c>
      <c r="V494" s="5">
        <f t="shared" si="162"/>
        <v>1</v>
      </c>
      <c r="W494" s="16"/>
      <c r="X494" s="5">
        <f t="shared" si="163"/>
        <v>1</v>
      </c>
      <c r="Y494" s="5">
        <f t="shared" si="164"/>
        <v>0</v>
      </c>
      <c r="Z494" s="5">
        <f t="shared" si="165"/>
        <v>1</v>
      </c>
      <c r="AA494" s="5">
        <f t="shared" si="166"/>
        <v>1</v>
      </c>
      <c r="AB494" s="5">
        <f t="shared" si="167"/>
        <v>0</v>
      </c>
      <c r="AC494" s="5">
        <f t="shared" si="168"/>
        <v>0</v>
      </c>
      <c r="AD494" s="5">
        <f t="shared" si="169"/>
        <v>0</v>
      </c>
      <c r="AE494" s="5">
        <f t="shared" si="170"/>
        <v>0</v>
      </c>
      <c r="AF494" s="5">
        <f t="shared" si="171"/>
        <v>0</v>
      </c>
      <c r="AG494" s="5">
        <f t="shared" si="172"/>
        <v>0</v>
      </c>
      <c r="AH494" s="5">
        <f t="shared" si="173"/>
        <v>0</v>
      </c>
      <c r="AI494" s="5">
        <f t="shared" si="174"/>
        <v>0</v>
      </c>
      <c r="AJ494" s="5">
        <f t="shared" si="175"/>
        <v>0</v>
      </c>
      <c r="AK494" s="5">
        <f t="shared" si="176"/>
        <v>0</v>
      </c>
      <c r="AL494" s="5">
        <f t="shared" si="177"/>
        <v>0</v>
      </c>
      <c r="AM494" s="5">
        <f t="shared" si="178"/>
        <v>0</v>
      </c>
      <c r="AN494" s="5">
        <f t="shared" si="179"/>
        <v>0</v>
      </c>
      <c r="AO494" s="5">
        <f t="shared" si="180"/>
        <v>0</v>
      </c>
      <c r="AR494" s="5">
        <f t="shared" si="181"/>
        <v>3</v>
      </c>
      <c r="AS494" s="5">
        <f t="shared" si="182"/>
        <v>3</v>
      </c>
      <c r="AT494" s="5" t="str">
        <f t="shared" si="183"/>
        <v>Correct</v>
      </c>
      <c r="AU494" s="5" t="s">
        <v>94</v>
      </c>
      <c r="AV494" s="5">
        <v>65</v>
      </c>
      <c r="AW494" s="5" t="s">
        <v>121</v>
      </c>
      <c r="AX494" s="5" t="s">
        <v>161</v>
      </c>
      <c r="AY494" s="5" t="s">
        <v>107</v>
      </c>
      <c r="AZ494" s="5" t="s">
        <v>98</v>
      </c>
      <c r="BA494" s="5" t="s">
        <v>80</v>
      </c>
      <c r="BB494" s="5" t="s">
        <v>114</v>
      </c>
      <c r="BC494" s="5" t="s">
        <v>100</v>
      </c>
      <c r="BD494" s="5" t="s">
        <v>101</v>
      </c>
      <c r="BE494" s="5" t="s">
        <v>102</v>
      </c>
      <c r="BF494" s="5" t="s">
        <v>92</v>
      </c>
      <c r="BG494" s="5" t="s">
        <v>102</v>
      </c>
      <c r="BH494" s="54"/>
    </row>
    <row r="495" spans="1:60" x14ac:dyDescent="0.25">
      <c r="A495" s="1">
        <v>494</v>
      </c>
      <c r="D495" t="s">
        <v>52</v>
      </c>
      <c r="I495" t="s">
        <v>56</v>
      </c>
      <c r="S495" t="s">
        <v>64</v>
      </c>
      <c r="U495" s="5">
        <f t="shared" si="161"/>
        <v>3</v>
      </c>
      <c r="V495" s="5">
        <f t="shared" si="162"/>
        <v>1</v>
      </c>
      <c r="W495" s="16"/>
      <c r="X495" s="5">
        <f t="shared" si="163"/>
        <v>0</v>
      </c>
      <c r="Y495" s="5">
        <f t="shared" si="164"/>
        <v>0</v>
      </c>
      <c r="Z495" s="5">
        <f t="shared" si="165"/>
        <v>1</v>
      </c>
      <c r="AA495" s="5">
        <f t="shared" si="166"/>
        <v>0</v>
      </c>
      <c r="AB495" s="5">
        <f t="shared" si="167"/>
        <v>0</v>
      </c>
      <c r="AC495" s="5">
        <f t="shared" si="168"/>
        <v>0</v>
      </c>
      <c r="AD495" s="5">
        <f t="shared" si="169"/>
        <v>0</v>
      </c>
      <c r="AE495" s="5">
        <f t="shared" si="170"/>
        <v>1</v>
      </c>
      <c r="AF495" s="5">
        <f t="shared" si="171"/>
        <v>0</v>
      </c>
      <c r="AG495" s="5">
        <f t="shared" si="172"/>
        <v>0</v>
      </c>
      <c r="AH495" s="5">
        <f t="shared" si="173"/>
        <v>0</v>
      </c>
      <c r="AI495" s="5">
        <f t="shared" si="174"/>
        <v>0</v>
      </c>
      <c r="AJ495" s="5">
        <f t="shared" si="175"/>
        <v>0</v>
      </c>
      <c r="AK495" s="5">
        <f t="shared" si="176"/>
        <v>0</v>
      </c>
      <c r="AL495" s="5">
        <f t="shared" si="177"/>
        <v>0</v>
      </c>
      <c r="AM495" s="5">
        <f t="shared" si="178"/>
        <v>0</v>
      </c>
      <c r="AN495" s="5">
        <f t="shared" si="179"/>
        <v>0</v>
      </c>
      <c r="AO495" s="5">
        <f t="shared" si="180"/>
        <v>1</v>
      </c>
      <c r="AR495" s="5">
        <f t="shared" si="181"/>
        <v>3</v>
      </c>
      <c r="AS495" s="5">
        <f t="shared" si="182"/>
        <v>3</v>
      </c>
      <c r="AT495" s="5" t="str">
        <f t="shared" si="183"/>
        <v>Correct</v>
      </c>
      <c r="AU495" s="53" t="s">
        <v>94</v>
      </c>
      <c r="AV495" s="53">
        <v>91</v>
      </c>
      <c r="AW495" s="53" t="s">
        <v>95</v>
      </c>
      <c r="AX495" s="53" t="s">
        <v>204</v>
      </c>
      <c r="AY495" s="53" t="s">
        <v>107</v>
      </c>
      <c r="AZ495" s="53" t="s">
        <v>98</v>
      </c>
      <c r="BA495" s="53" t="s">
        <v>80</v>
      </c>
      <c r="BB495" s="53"/>
      <c r="BC495" s="53" t="s">
        <v>100</v>
      </c>
      <c r="BD495" s="53" t="s">
        <v>104</v>
      </c>
      <c r="BE495" s="53" t="s">
        <v>102</v>
      </c>
      <c r="BF495" s="53" t="s">
        <v>91</v>
      </c>
      <c r="BG495" s="53" t="s">
        <v>98</v>
      </c>
      <c r="BH495" s="55"/>
    </row>
    <row r="496" spans="1:60" x14ac:dyDescent="0.25">
      <c r="A496" s="1">
        <v>495</v>
      </c>
      <c r="G496" t="s">
        <v>54</v>
      </c>
      <c r="U496" s="5">
        <f t="shared" si="161"/>
        <v>1</v>
      </c>
      <c r="V496" s="5">
        <f t="shared" si="162"/>
        <v>3</v>
      </c>
      <c r="W496" s="16"/>
      <c r="X496" s="5">
        <f t="shared" si="163"/>
        <v>0</v>
      </c>
      <c r="Y496" s="5">
        <f t="shared" si="164"/>
        <v>0</v>
      </c>
      <c r="Z496" s="5">
        <f t="shared" si="165"/>
        <v>0</v>
      </c>
      <c r="AA496" s="5">
        <f t="shared" si="166"/>
        <v>0</v>
      </c>
      <c r="AB496" s="5">
        <f t="shared" si="167"/>
        <v>0</v>
      </c>
      <c r="AC496" s="5">
        <f t="shared" si="168"/>
        <v>1</v>
      </c>
      <c r="AD496" s="5">
        <f t="shared" si="169"/>
        <v>0</v>
      </c>
      <c r="AE496" s="5">
        <f t="shared" si="170"/>
        <v>0</v>
      </c>
      <c r="AF496" s="5">
        <f t="shared" si="171"/>
        <v>0</v>
      </c>
      <c r="AG496" s="5">
        <f t="shared" si="172"/>
        <v>0</v>
      </c>
      <c r="AH496" s="5">
        <f t="shared" si="173"/>
        <v>0</v>
      </c>
      <c r="AI496" s="5">
        <f t="shared" si="174"/>
        <v>0</v>
      </c>
      <c r="AJ496" s="5">
        <f t="shared" si="175"/>
        <v>0</v>
      </c>
      <c r="AK496" s="5">
        <f t="shared" si="176"/>
        <v>0</v>
      </c>
      <c r="AL496" s="5">
        <f t="shared" si="177"/>
        <v>0</v>
      </c>
      <c r="AM496" s="5">
        <f t="shared" si="178"/>
        <v>0</v>
      </c>
      <c r="AN496" s="5">
        <f t="shared" si="179"/>
        <v>0</v>
      </c>
      <c r="AO496" s="5">
        <f t="shared" si="180"/>
        <v>0</v>
      </c>
      <c r="AR496" s="5">
        <f t="shared" si="181"/>
        <v>1</v>
      </c>
      <c r="AS496" s="5">
        <f t="shared" si="182"/>
        <v>1</v>
      </c>
      <c r="AT496" s="5" t="str">
        <f t="shared" si="183"/>
        <v>Correct</v>
      </c>
      <c r="AU496" s="5" t="s">
        <v>94</v>
      </c>
      <c r="AV496" s="5">
        <v>82</v>
      </c>
      <c r="AW496" s="5" t="s">
        <v>95</v>
      </c>
      <c r="AX496" s="5" t="s">
        <v>240</v>
      </c>
      <c r="AY496" s="5" t="s">
        <v>107</v>
      </c>
      <c r="AZ496" s="5" t="s">
        <v>98</v>
      </c>
      <c r="BA496" s="5" t="s">
        <v>80</v>
      </c>
      <c r="BB496" s="5"/>
      <c r="BC496" s="5" t="s">
        <v>110</v>
      </c>
      <c r="BD496" s="5" t="s">
        <v>104</v>
      </c>
      <c r="BE496" s="5" t="s">
        <v>102</v>
      </c>
      <c r="BF496" s="5" t="s">
        <v>91</v>
      </c>
      <c r="BG496" s="5" t="s">
        <v>98</v>
      </c>
      <c r="BH496" s="54"/>
    </row>
    <row r="497" spans="1:60" x14ac:dyDescent="0.25">
      <c r="A497" s="1">
        <v>496</v>
      </c>
      <c r="E497" t="s">
        <v>20</v>
      </c>
      <c r="H497" t="s">
        <v>55</v>
      </c>
      <c r="S497" t="s">
        <v>64</v>
      </c>
      <c r="U497" s="5">
        <f t="shared" si="161"/>
        <v>3</v>
      </c>
      <c r="V497" s="5">
        <f t="shared" si="162"/>
        <v>1</v>
      </c>
      <c r="W497" s="16"/>
      <c r="X497" s="5">
        <f t="shared" si="163"/>
        <v>0</v>
      </c>
      <c r="Y497" s="5">
        <f t="shared" si="164"/>
        <v>0</v>
      </c>
      <c r="Z497" s="5">
        <f t="shared" si="165"/>
        <v>0</v>
      </c>
      <c r="AA497" s="5">
        <f t="shared" si="166"/>
        <v>1</v>
      </c>
      <c r="AB497" s="5">
        <f t="shared" si="167"/>
        <v>0</v>
      </c>
      <c r="AC497" s="5">
        <f t="shared" si="168"/>
        <v>0</v>
      </c>
      <c r="AD497" s="5">
        <f t="shared" si="169"/>
        <v>1</v>
      </c>
      <c r="AE497" s="5">
        <f t="shared" si="170"/>
        <v>0</v>
      </c>
      <c r="AF497" s="5">
        <f t="shared" si="171"/>
        <v>0</v>
      </c>
      <c r="AG497" s="5">
        <f t="shared" si="172"/>
        <v>0</v>
      </c>
      <c r="AH497" s="5">
        <f t="shared" si="173"/>
        <v>0</v>
      </c>
      <c r="AI497" s="5">
        <f t="shared" si="174"/>
        <v>0</v>
      </c>
      <c r="AJ497" s="5">
        <f t="shared" si="175"/>
        <v>0</v>
      </c>
      <c r="AK497" s="5">
        <f t="shared" si="176"/>
        <v>0</v>
      </c>
      <c r="AL497" s="5">
        <f t="shared" si="177"/>
        <v>0</v>
      </c>
      <c r="AM497" s="5">
        <f t="shared" si="178"/>
        <v>0</v>
      </c>
      <c r="AN497" s="5">
        <f t="shared" si="179"/>
        <v>0</v>
      </c>
      <c r="AO497" s="5">
        <f t="shared" si="180"/>
        <v>1</v>
      </c>
      <c r="AR497" s="5">
        <f t="shared" si="181"/>
        <v>3</v>
      </c>
      <c r="AS497" s="5">
        <f t="shared" si="182"/>
        <v>3</v>
      </c>
      <c r="AT497" s="5" t="str">
        <f t="shared" si="183"/>
        <v>Correct</v>
      </c>
      <c r="AU497" s="53" t="s">
        <v>94</v>
      </c>
      <c r="AV497" s="53">
        <v>54</v>
      </c>
      <c r="AW497" s="53" t="s">
        <v>95</v>
      </c>
      <c r="AX497" s="53" t="s">
        <v>241</v>
      </c>
      <c r="AY497" s="53" t="s">
        <v>128</v>
      </c>
      <c r="AZ497" s="53" t="s">
        <v>98</v>
      </c>
      <c r="BA497" s="53" t="s">
        <v>80</v>
      </c>
      <c r="BB497" s="53" t="s">
        <v>114</v>
      </c>
      <c r="BC497" s="53" t="s">
        <v>110</v>
      </c>
      <c r="BD497" s="53" t="s">
        <v>101</v>
      </c>
      <c r="BE497" s="53" t="s">
        <v>102</v>
      </c>
      <c r="BF497" s="53" t="s">
        <v>92</v>
      </c>
      <c r="BG497" s="53" t="s">
        <v>102</v>
      </c>
      <c r="BH497" s="55"/>
    </row>
    <row r="498" spans="1:60" x14ac:dyDescent="0.25">
      <c r="A498" s="1">
        <v>497</v>
      </c>
      <c r="F498" t="s">
        <v>53</v>
      </c>
      <c r="G498" t="s">
        <v>54</v>
      </c>
      <c r="L498" t="s">
        <v>59</v>
      </c>
      <c r="N498" t="s">
        <v>26</v>
      </c>
      <c r="P498" t="s">
        <v>61</v>
      </c>
      <c r="S498" t="s">
        <v>64</v>
      </c>
      <c r="U498" s="5">
        <f t="shared" si="161"/>
        <v>6</v>
      </c>
      <c r="V498" s="5">
        <f t="shared" si="162"/>
        <v>0.5</v>
      </c>
      <c r="W498" s="16"/>
      <c r="X498" s="5">
        <f t="shared" si="163"/>
        <v>0</v>
      </c>
      <c r="Y498" s="5">
        <f t="shared" si="164"/>
        <v>0</v>
      </c>
      <c r="Z498" s="5">
        <f t="shared" si="165"/>
        <v>0</v>
      </c>
      <c r="AA498" s="5">
        <f t="shared" si="166"/>
        <v>0</v>
      </c>
      <c r="AB498" s="5">
        <f t="shared" si="167"/>
        <v>0.5</v>
      </c>
      <c r="AC498" s="5">
        <f t="shared" si="168"/>
        <v>0.5</v>
      </c>
      <c r="AD498" s="5">
        <f t="shared" si="169"/>
        <v>0</v>
      </c>
      <c r="AE498" s="5">
        <f t="shared" si="170"/>
        <v>0</v>
      </c>
      <c r="AF498" s="5">
        <f t="shared" si="171"/>
        <v>0</v>
      </c>
      <c r="AG498" s="5">
        <f t="shared" si="172"/>
        <v>0</v>
      </c>
      <c r="AH498" s="5">
        <f t="shared" si="173"/>
        <v>0.5</v>
      </c>
      <c r="AI498" s="5">
        <f t="shared" si="174"/>
        <v>0</v>
      </c>
      <c r="AJ498" s="5">
        <f t="shared" si="175"/>
        <v>0.5</v>
      </c>
      <c r="AK498" s="5">
        <f t="shared" si="176"/>
        <v>0</v>
      </c>
      <c r="AL498" s="5">
        <f t="shared" si="177"/>
        <v>0.5</v>
      </c>
      <c r="AM498" s="5">
        <f t="shared" si="178"/>
        <v>0</v>
      </c>
      <c r="AN498" s="5">
        <f t="shared" si="179"/>
        <v>0</v>
      </c>
      <c r="AO498" s="5">
        <f t="shared" si="180"/>
        <v>0.5</v>
      </c>
      <c r="AR498" s="5">
        <f t="shared" si="181"/>
        <v>3</v>
      </c>
      <c r="AS498" s="5">
        <f t="shared" si="182"/>
        <v>6</v>
      </c>
      <c r="AT498" s="5" t="str">
        <f t="shared" si="183"/>
        <v>Correct</v>
      </c>
      <c r="AU498" s="5" t="s">
        <v>94</v>
      </c>
      <c r="AV498" s="5">
        <v>57</v>
      </c>
      <c r="AW498" s="5" t="s">
        <v>95</v>
      </c>
      <c r="AX498" s="5" t="s">
        <v>236</v>
      </c>
      <c r="AY498" s="5" t="s">
        <v>347</v>
      </c>
      <c r="AZ498" s="5" t="s">
        <v>102</v>
      </c>
      <c r="BA498" s="5" t="s">
        <v>355</v>
      </c>
      <c r="BB498" s="5" t="s">
        <v>114</v>
      </c>
      <c r="BC498" s="5" t="s">
        <v>110</v>
      </c>
      <c r="BD498" s="5" t="s">
        <v>101</v>
      </c>
      <c r="BE498" s="5" t="s">
        <v>102</v>
      </c>
      <c r="BF498" s="5" t="s">
        <v>92</v>
      </c>
      <c r="BG498" s="5" t="s">
        <v>102</v>
      </c>
      <c r="BH498" s="54"/>
    </row>
    <row r="499" spans="1:60" x14ac:dyDescent="0.25">
      <c r="A499" s="1">
        <v>498</v>
      </c>
      <c r="C499" t="s">
        <v>51</v>
      </c>
      <c r="D499" t="s">
        <v>52</v>
      </c>
      <c r="G499" t="s">
        <v>54</v>
      </c>
      <c r="S499" t="s">
        <v>64</v>
      </c>
      <c r="U499" s="5">
        <f t="shared" si="161"/>
        <v>4</v>
      </c>
      <c r="V499" s="5">
        <f t="shared" si="162"/>
        <v>0.75</v>
      </c>
      <c r="W499" s="16"/>
      <c r="X499" s="5">
        <f t="shared" si="163"/>
        <v>0</v>
      </c>
      <c r="Y499" s="5">
        <f t="shared" si="164"/>
        <v>0.75</v>
      </c>
      <c r="Z499" s="5">
        <f t="shared" si="165"/>
        <v>0.75</v>
      </c>
      <c r="AA499" s="5">
        <f t="shared" si="166"/>
        <v>0</v>
      </c>
      <c r="AB499" s="5">
        <f t="shared" si="167"/>
        <v>0</v>
      </c>
      <c r="AC499" s="5">
        <f t="shared" si="168"/>
        <v>0.75</v>
      </c>
      <c r="AD499" s="5">
        <f t="shared" si="169"/>
        <v>0</v>
      </c>
      <c r="AE499" s="5">
        <f t="shared" si="170"/>
        <v>0</v>
      </c>
      <c r="AF499" s="5">
        <f t="shared" si="171"/>
        <v>0</v>
      </c>
      <c r="AG499" s="5">
        <f t="shared" si="172"/>
        <v>0</v>
      </c>
      <c r="AH499" s="5">
        <f t="shared" si="173"/>
        <v>0</v>
      </c>
      <c r="AI499" s="5">
        <f t="shared" si="174"/>
        <v>0</v>
      </c>
      <c r="AJ499" s="5">
        <f t="shared" si="175"/>
        <v>0</v>
      </c>
      <c r="AK499" s="5">
        <f t="shared" si="176"/>
        <v>0</v>
      </c>
      <c r="AL499" s="5">
        <f t="shared" si="177"/>
        <v>0</v>
      </c>
      <c r="AM499" s="5">
        <f t="shared" si="178"/>
        <v>0</v>
      </c>
      <c r="AN499" s="5">
        <f t="shared" si="179"/>
        <v>0</v>
      </c>
      <c r="AO499" s="5">
        <f t="shared" si="180"/>
        <v>0.75</v>
      </c>
      <c r="AR499" s="5">
        <f t="shared" si="181"/>
        <v>3</v>
      </c>
      <c r="AS499" s="5">
        <f t="shared" si="182"/>
        <v>4</v>
      </c>
      <c r="AT499" s="5" t="str">
        <f t="shared" si="183"/>
        <v>Correct</v>
      </c>
      <c r="AU499" s="53" t="s">
        <v>105</v>
      </c>
      <c r="AV499" s="53">
        <v>70</v>
      </c>
      <c r="AW499" s="53" t="s">
        <v>95</v>
      </c>
      <c r="AX499" s="53" t="s">
        <v>186</v>
      </c>
      <c r="AY499" s="53" t="s">
        <v>107</v>
      </c>
      <c r="AZ499" s="53" t="s">
        <v>98</v>
      </c>
      <c r="BA499" s="53" t="s">
        <v>80</v>
      </c>
      <c r="BB499" s="53"/>
      <c r="BC499" s="53" t="s">
        <v>110</v>
      </c>
      <c r="BD499" s="53" t="s">
        <v>104</v>
      </c>
      <c r="BE499" s="53" t="s">
        <v>102</v>
      </c>
      <c r="BF499" s="53" t="s">
        <v>91</v>
      </c>
      <c r="BG499" s="53" t="s">
        <v>98</v>
      </c>
      <c r="BH499" s="55"/>
    </row>
    <row r="500" spans="1:60" x14ac:dyDescent="0.25">
      <c r="A500" s="1">
        <v>499</v>
      </c>
      <c r="G500" t="s">
        <v>54</v>
      </c>
      <c r="H500" t="s">
        <v>55</v>
      </c>
      <c r="N500" t="s">
        <v>26</v>
      </c>
      <c r="U500" s="5">
        <f t="shared" si="161"/>
        <v>3</v>
      </c>
      <c r="V500" s="5">
        <f t="shared" si="162"/>
        <v>1</v>
      </c>
      <c r="W500" s="16"/>
      <c r="X500" s="5">
        <f t="shared" si="163"/>
        <v>0</v>
      </c>
      <c r="Y500" s="5">
        <f t="shared" si="164"/>
        <v>0</v>
      </c>
      <c r="Z500" s="5">
        <f t="shared" si="165"/>
        <v>0</v>
      </c>
      <c r="AA500" s="5">
        <f t="shared" si="166"/>
        <v>0</v>
      </c>
      <c r="AB500" s="5">
        <f t="shared" si="167"/>
        <v>0</v>
      </c>
      <c r="AC500" s="5">
        <f t="shared" si="168"/>
        <v>1</v>
      </c>
      <c r="AD500" s="5">
        <f t="shared" si="169"/>
        <v>1</v>
      </c>
      <c r="AE500" s="5">
        <f t="shared" si="170"/>
        <v>0</v>
      </c>
      <c r="AF500" s="5">
        <f t="shared" si="171"/>
        <v>0</v>
      </c>
      <c r="AG500" s="5">
        <f t="shared" si="172"/>
        <v>0</v>
      </c>
      <c r="AH500" s="5">
        <f t="shared" si="173"/>
        <v>0</v>
      </c>
      <c r="AI500" s="5">
        <f t="shared" si="174"/>
        <v>0</v>
      </c>
      <c r="AJ500" s="5">
        <f t="shared" si="175"/>
        <v>1</v>
      </c>
      <c r="AK500" s="5">
        <f t="shared" si="176"/>
        <v>0</v>
      </c>
      <c r="AL500" s="5">
        <f t="shared" si="177"/>
        <v>0</v>
      </c>
      <c r="AM500" s="5">
        <f t="shared" si="178"/>
        <v>0</v>
      </c>
      <c r="AN500" s="5">
        <f t="shared" si="179"/>
        <v>0</v>
      </c>
      <c r="AO500" s="5">
        <f t="shared" si="180"/>
        <v>0</v>
      </c>
      <c r="AR500" s="5">
        <f t="shared" si="181"/>
        <v>3</v>
      </c>
      <c r="AS500" s="5">
        <f t="shared" si="182"/>
        <v>3</v>
      </c>
      <c r="AT500" s="5" t="str">
        <f t="shared" si="183"/>
        <v>Correct</v>
      </c>
      <c r="AU500" s="5" t="s">
        <v>94</v>
      </c>
      <c r="AV500" s="5">
        <v>73</v>
      </c>
      <c r="AW500" s="5" t="s">
        <v>95</v>
      </c>
      <c r="AX500" s="5" t="s">
        <v>156</v>
      </c>
      <c r="AY500" s="5" t="s">
        <v>107</v>
      </c>
      <c r="AZ500" s="5" t="s">
        <v>98</v>
      </c>
      <c r="BA500" s="5" t="s">
        <v>80</v>
      </c>
      <c r="BB500" s="5" t="s">
        <v>99</v>
      </c>
      <c r="BC500" s="5" t="s">
        <v>120</v>
      </c>
      <c r="BD500" s="5" t="s">
        <v>101</v>
      </c>
      <c r="BE500" s="5" t="s">
        <v>102</v>
      </c>
      <c r="BF500" s="5" t="s">
        <v>91</v>
      </c>
      <c r="BG500" s="5" t="s">
        <v>98</v>
      </c>
      <c r="BH500" s="54"/>
    </row>
    <row r="501" spans="1:60" x14ac:dyDescent="0.25">
      <c r="A501" s="1">
        <v>500</v>
      </c>
      <c r="H501" t="s">
        <v>55</v>
      </c>
      <c r="K501" t="s">
        <v>58</v>
      </c>
      <c r="R501" t="s">
        <v>63</v>
      </c>
      <c r="U501" s="5">
        <f t="shared" si="161"/>
        <v>3</v>
      </c>
      <c r="V501" s="5">
        <f t="shared" si="162"/>
        <v>1</v>
      </c>
      <c r="W501" s="16"/>
      <c r="X501" s="5">
        <f t="shared" si="163"/>
        <v>0</v>
      </c>
      <c r="Y501" s="5">
        <f t="shared" si="164"/>
        <v>0</v>
      </c>
      <c r="Z501" s="5">
        <f t="shared" si="165"/>
        <v>0</v>
      </c>
      <c r="AA501" s="5">
        <f t="shared" si="166"/>
        <v>0</v>
      </c>
      <c r="AB501" s="5">
        <f t="shared" si="167"/>
        <v>0</v>
      </c>
      <c r="AC501" s="5">
        <f t="shared" si="168"/>
        <v>0</v>
      </c>
      <c r="AD501" s="5">
        <f t="shared" si="169"/>
        <v>1</v>
      </c>
      <c r="AE501" s="5">
        <f t="shared" si="170"/>
        <v>0</v>
      </c>
      <c r="AF501" s="5">
        <f t="shared" si="171"/>
        <v>0</v>
      </c>
      <c r="AG501" s="5">
        <f t="shared" si="172"/>
        <v>1</v>
      </c>
      <c r="AH501" s="5">
        <f t="shared" si="173"/>
        <v>0</v>
      </c>
      <c r="AI501" s="5">
        <f t="shared" si="174"/>
        <v>0</v>
      </c>
      <c r="AJ501" s="5">
        <f t="shared" si="175"/>
        <v>0</v>
      </c>
      <c r="AK501" s="5">
        <f t="shared" si="176"/>
        <v>0</v>
      </c>
      <c r="AL501" s="5">
        <f t="shared" si="177"/>
        <v>0</v>
      </c>
      <c r="AM501" s="5">
        <f t="shared" si="178"/>
        <v>0</v>
      </c>
      <c r="AN501" s="5">
        <f t="shared" si="179"/>
        <v>1</v>
      </c>
      <c r="AO501" s="5">
        <f t="shared" si="180"/>
        <v>0</v>
      </c>
      <c r="AR501" s="5">
        <f t="shared" si="181"/>
        <v>3</v>
      </c>
      <c r="AS501" s="5">
        <f t="shared" si="182"/>
        <v>3</v>
      </c>
      <c r="AT501" s="5" t="str">
        <f t="shared" si="183"/>
        <v>Correct</v>
      </c>
      <c r="AU501" s="53" t="s">
        <v>94</v>
      </c>
      <c r="AV501" s="53">
        <v>77</v>
      </c>
      <c r="AW501" s="53" t="s">
        <v>95</v>
      </c>
      <c r="AX501" s="53" t="s">
        <v>186</v>
      </c>
      <c r="AY501" s="53" t="s">
        <v>107</v>
      </c>
      <c r="AZ501" s="53" t="s">
        <v>98</v>
      </c>
      <c r="BA501" s="53" t="s">
        <v>80</v>
      </c>
      <c r="BB501" s="53"/>
      <c r="BC501" s="53" t="s">
        <v>110</v>
      </c>
      <c r="BD501" s="53" t="s">
        <v>104</v>
      </c>
      <c r="BE501" s="53" t="s">
        <v>102</v>
      </c>
      <c r="BF501" s="53" t="s">
        <v>91</v>
      </c>
      <c r="BG501" s="53" t="s">
        <v>102</v>
      </c>
      <c r="BH501" s="55"/>
    </row>
    <row r="502" spans="1:60" x14ac:dyDescent="0.25">
      <c r="A502" s="1">
        <v>501</v>
      </c>
      <c r="B502" t="s">
        <v>50</v>
      </c>
      <c r="H502" t="s">
        <v>55</v>
      </c>
      <c r="N502" t="s">
        <v>26</v>
      </c>
      <c r="U502" s="5">
        <f t="shared" si="161"/>
        <v>3</v>
      </c>
      <c r="V502" s="5">
        <f t="shared" si="162"/>
        <v>1</v>
      </c>
      <c r="W502" s="16"/>
      <c r="X502" s="5">
        <f t="shared" si="163"/>
        <v>1</v>
      </c>
      <c r="Y502" s="5">
        <f t="shared" si="164"/>
        <v>0</v>
      </c>
      <c r="Z502" s="5">
        <f t="shared" si="165"/>
        <v>0</v>
      </c>
      <c r="AA502" s="5">
        <f t="shared" si="166"/>
        <v>0</v>
      </c>
      <c r="AB502" s="5">
        <f t="shared" si="167"/>
        <v>0</v>
      </c>
      <c r="AC502" s="5">
        <f t="shared" si="168"/>
        <v>0</v>
      </c>
      <c r="AD502" s="5">
        <f t="shared" si="169"/>
        <v>1</v>
      </c>
      <c r="AE502" s="5">
        <f t="shared" si="170"/>
        <v>0</v>
      </c>
      <c r="AF502" s="5">
        <f t="shared" si="171"/>
        <v>0</v>
      </c>
      <c r="AG502" s="5">
        <f t="shared" si="172"/>
        <v>0</v>
      </c>
      <c r="AH502" s="5">
        <f t="shared" si="173"/>
        <v>0</v>
      </c>
      <c r="AI502" s="5">
        <f t="shared" si="174"/>
        <v>0</v>
      </c>
      <c r="AJ502" s="5">
        <f t="shared" si="175"/>
        <v>1</v>
      </c>
      <c r="AK502" s="5">
        <f t="shared" si="176"/>
        <v>0</v>
      </c>
      <c r="AL502" s="5">
        <f t="shared" si="177"/>
        <v>0</v>
      </c>
      <c r="AM502" s="5">
        <f t="shared" si="178"/>
        <v>0</v>
      </c>
      <c r="AN502" s="5">
        <f t="shared" si="179"/>
        <v>0</v>
      </c>
      <c r="AO502" s="5">
        <f t="shared" si="180"/>
        <v>0</v>
      </c>
      <c r="AR502" s="5">
        <f t="shared" si="181"/>
        <v>3</v>
      </c>
      <c r="AS502" s="5">
        <f t="shared" si="182"/>
        <v>3</v>
      </c>
      <c r="AT502" s="5" t="str">
        <f t="shared" si="183"/>
        <v>Correct</v>
      </c>
      <c r="AU502" s="5" t="s">
        <v>105</v>
      </c>
      <c r="AV502" s="5">
        <v>72</v>
      </c>
      <c r="AW502" s="5" t="s">
        <v>95</v>
      </c>
      <c r="AX502" s="5" t="s">
        <v>238</v>
      </c>
      <c r="AY502" s="5" t="s">
        <v>128</v>
      </c>
      <c r="AZ502" s="5" t="s">
        <v>98</v>
      </c>
      <c r="BA502" s="5" t="s">
        <v>80</v>
      </c>
      <c r="BB502" s="5" t="s">
        <v>108</v>
      </c>
      <c r="BC502" s="5" t="s">
        <v>110</v>
      </c>
      <c r="BD502" s="5" t="s">
        <v>104</v>
      </c>
      <c r="BE502" s="5" t="s">
        <v>102</v>
      </c>
      <c r="BF502" s="5" t="s">
        <v>91</v>
      </c>
      <c r="BG502" s="5" t="s">
        <v>102</v>
      </c>
      <c r="BH502" s="54"/>
    </row>
    <row r="503" spans="1:60" x14ac:dyDescent="0.25">
      <c r="A503" s="1">
        <v>502</v>
      </c>
      <c r="G503" t="s">
        <v>54</v>
      </c>
      <c r="I503" t="s">
        <v>56</v>
      </c>
      <c r="R503" t="s">
        <v>63</v>
      </c>
      <c r="U503" s="5">
        <f t="shared" si="161"/>
        <v>3</v>
      </c>
      <c r="V503" s="5">
        <f t="shared" si="162"/>
        <v>1</v>
      </c>
      <c r="W503" s="16"/>
      <c r="X503" s="5">
        <f t="shared" si="163"/>
        <v>0</v>
      </c>
      <c r="Y503" s="5">
        <f t="shared" si="164"/>
        <v>0</v>
      </c>
      <c r="Z503" s="5">
        <f t="shared" si="165"/>
        <v>0</v>
      </c>
      <c r="AA503" s="5">
        <f t="shared" si="166"/>
        <v>0</v>
      </c>
      <c r="AB503" s="5">
        <f t="shared" si="167"/>
        <v>0</v>
      </c>
      <c r="AC503" s="5">
        <f t="shared" si="168"/>
        <v>1</v>
      </c>
      <c r="AD503" s="5">
        <f t="shared" si="169"/>
        <v>0</v>
      </c>
      <c r="AE503" s="5">
        <f t="shared" si="170"/>
        <v>1</v>
      </c>
      <c r="AF503" s="5">
        <f t="shared" si="171"/>
        <v>0</v>
      </c>
      <c r="AG503" s="5">
        <f t="shared" si="172"/>
        <v>0</v>
      </c>
      <c r="AH503" s="5">
        <f t="shared" si="173"/>
        <v>0</v>
      </c>
      <c r="AI503" s="5">
        <f t="shared" si="174"/>
        <v>0</v>
      </c>
      <c r="AJ503" s="5">
        <f t="shared" si="175"/>
        <v>0</v>
      </c>
      <c r="AK503" s="5">
        <f t="shared" si="176"/>
        <v>0</v>
      </c>
      <c r="AL503" s="5">
        <f t="shared" si="177"/>
        <v>0</v>
      </c>
      <c r="AM503" s="5">
        <f t="shared" si="178"/>
        <v>0</v>
      </c>
      <c r="AN503" s="5">
        <f t="shared" si="179"/>
        <v>1</v>
      </c>
      <c r="AO503" s="5">
        <f t="shared" si="180"/>
        <v>0</v>
      </c>
      <c r="AR503" s="5">
        <f t="shared" si="181"/>
        <v>3</v>
      </c>
      <c r="AS503" s="5">
        <f t="shared" si="182"/>
        <v>3</v>
      </c>
      <c r="AT503" s="5" t="str">
        <f t="shared" si="183"/>
        <v>Correct</v>
      </c>
      <c r="AU503" s="53" t="s">
        <v>105</v>
      </c>
      <c r="AV503" s="53">
        <v>56</v>
      </c>
      <c r="AW503" s="53" t="s">
        <v>95</v>
      </c>
      <c r="AX503" s="53" t="s">
        <v>186</v>
      </c>
      <c r="AY503" s="53" t="s">
        <v>97</v>
      </c>
      <c r="AZ503" s="53" t="s">
        <v>102</v>
      </c>
      <c r="BA503" s="53" t="s">
        <v>355</v>
      </c>
      <c r="BB503" s="53" t="s">
        <v>109</v>
      </c>
      <c r="BC503" s="53" t="s">
        <v>110</v>
      </c>
      <c r="BD503" s="53" t="s">
        <v>104</v>
      </c>
      <c r="BE503" s="53"/>
      <c r="BF503" s="53" t="s">
        <v>372</v>
      </c>
      <c r="BG503" s="53" t="s">
        <v>98</v>
      </c>
      <c r="BH503" s="55"/>
    </row>
    <row r="504" spans="1:60" x14ac:dyDescent="0.25">
      <c r="A504" s="1">
        <v>503</v>
      </c>
      <c r="U504" s="5">
        <f t="shared" si="161"/>
        <v>0</v>
      </c>
      <c r="V504" s="5" t="e">
        <f t="shared" si="162"/>
        <v>#DIV/0!</v>
      </c>
      <c r="W504" s="16"/>
      <c r="X504" s="5">
        <f t="shared" si="163"/>
        <v>0</v>
      </c>
      <c r="Y504" s="5">
        <f t="shared" si="164"/>
        <v>0</v>
      </c>
      <c r="Z504" s="5">
        <f t="shared" si="165"/>
        <v>0</v>
      </c>
      <c r="AA504" s="5">
        <f t="shared" si="166"/>
        <v>0</v>
      </c>
      <c r="AB504" s="5">
        <f t="shared" si="167"/>
        <v>0</v>
      </c>
      <c r="AC504" s="5">
        <f t="shared" si="168"/>
        <v>0</v>
      </c>
      <c r="AD504" s="5">
        <f t="shared" si="169"/>
        <v>0</v>
      </c>
      <c r="AE504" s="5">
        <f t="shared" si="170"/>
        <v>0</v>
      </c>
      <c r="AF504" s="5">
        <f t="shared" si="171"/>
        <v>0</v>
      </c>
      <c r="AG504" s="5">
        <f t="shared" si="172"/>
        <v>0</v>
      </c>
      <c r="AH504" s="5">
        <f t="shared" si="173"/>
        <v>0</v>
      </c>
      <c r="AI504" s="5">
        <f t="shared" si="174"/>
        <v>0</v>
      </c>
      <c r="AJ504" s="5">
        <f t="shared" si="175"/>
        <v>0</v>
      </c>
      <c r="AK504" s="5">
        <f t="shared" si="176"/>
        <v>0</v>
      </c>
      <c r="AL504" s="5">
        <f t="shared" si="177"/>
        <v>0</v>
      </c>
      <c r="AM504" s="5">
        <f t="shared" si="178"/>
        <v>0</v>
      </c>
      <c r="AN504" s="5">
        <f t="shared" si="179"/>
        <v>0</v>
      </c>
      <c r="AO504" s="5">
        <f t="shared" si="180"/>
        <v>0</v>
      </c>
      <c r="AR504" s="5">
        <f t="shared" si="181"/>
        <v>0</v>
      </c>
      <c r="AS504" s="5">
        <f t="shared" si="182"/>
        <v>0</v>
      </c>
      <c r="AT504" s="5" t="str">
        <f t="shared" si="183"/>
        <v>Correct</v>
      </c>
      <c r="AU504" s="5" t="s">
        <v>105</v>
      </c>
      <c r="AV504" s="5">
        <v>69</v>
      </c>
      <c r="AW504" s="5" t="s">
        <v>95</v>
      </c>
      <c r="AX504" s="5" t="s">
        <v>156</v>
      </c>
      <c r="AY504" s="5" t="s">
        <v>107</v>
      </c>
      <c r="AZ504" s="5" t="s">
        <v>98</v>
      </c>
      <c r="BA504" s="5" t="s">
        <v>80</v>
      </c>
      <c r="BB504" s="5" t="s">
        <v>114</v>
      </c>
      <c r="BC504" s="5" t="s">
        <v>120</v>
      </c>
      <c r="BD504" s="5" t="s">
        <v>104</v>
      </c>
      <c r="BE504" s="5" t="s">
        <v>102</v>
      </c>
      <c r="BF504" s="5" t="s">
        <v>91</v>
      </c>
      <c r="BG504" s="5" t="s">
        <v>102</v>
      </c>
      <c r="BH504" s="54"/>
    </row>
    <row r="505" spans="1:60" x14ac:dyDescent="0.25">
      <c r="A505" s="1">
        <v>504</v>
      </c>
      <c r="E505" t="s">
        <v>20</v>
      </c>
      <c r="U505" s="5">
        <f t="shared" si="161"/>
        <v>1</v>
      </c>
      <c r="V505" s="5">
        <f t="shared" si="162"/>
        <v>3</v>
      </c>
      <c r="W505" s="16"/>
      <c r="X505" s="5">
        <f t="shared" si="163"/>
        <v>0</v>
      </c>
      <c r="Y505" s="5">
        <f t="shared" si="164"/>
        <v>0</v>
      </c>
      <c r="Z505" s="5">
        <f t="shared" si="165"/>
        <v>0</v>
      </c>
      <c r="AA505" s="5">
        <f t="shared" si="166"/>
        <v>1</v>
      </c>
      <c r="AB505" s="5">
        <f t="shared" si="167"/>
        <v>0</v>
      </c>
      <c r="AC505" s="5">
        <f t="shared" si="168"/>
        <v>0</v>
      </c>
      <c r="AD505" s="5">
        <f t="shared" si="169"/>
        <v>0</v>
      </c>
      <c r="AE505" s="5">
        <f t="shared" si="170"/>
        <v>0</v>
      </c>
      <c r="AF505" s="5">
        <f t="shared" si="171"/>
        <v>0</v>
      </c>
      <c r="AG505" s="5">
        <f t="shared" si="172"/>
        <v>0</v>
      </c>
      <c r="AH505" s="5">
        <f t="shared" si="173"/>
        <v>0</v>
      </c>
      <c r="AI505" s="5">
        <f t="shared" si="174"/>
        <v>0</v>
      </c>
      <c r="AJ505" s="5">
        <f t="shared" si="175"/>
        <v>0</v>
      </c>
      <c r="AK505" s="5">
        <f t="shared" si="176"/>
        <v>0</v>
      </c>
      <c r="AL505" s="5">
        <f t="shared" si="177"/>
        <v>0</v>
      </c>
      <c r="AM505" s="5">
        <f t="shared" si="178"/>
        <v>0</v>
      </c>
      <c r="AN505" s="5">
        <f t="shared" si="179"/>
        <v>0</v>
      </c>
      <c r="AO505" s="5">
        <f t="shared" si="180"/>
        <v>0</v>
      </c>
      <c r="AR505" s="5">
        <f t="shared" si="181"/>
        <v>1</v>
      </c>
      <c r="AS505" s="5">
        <f t="shared" si="182"/>
        <v>1</v>
      </c>
      <c r="AT505" s="5" t="str">
        <f t="shared" si="183"/>
        <v>Correct</v>
      </c>
      <c r="AU505" s="53" t="s">
        <v>94</v>
      </c>
      <c r="AV505" s="53">
        <v>35</v>
      </c>
      <c r="AW505" s="53" t="s">
        <v>95</v>
      </c>
      <c r="AX505" s="53" t="s">
        <v>235</v>
      </c>
      <c r="AY505" s="53" t="s">
        <v>107</v>
      </c>
      <c r="AZ505" s="53" t="s">
        <v>98</v>
      </c>
      <c r="BA505" s="53" t="s">
        <v>80</v>
      </c>
      <c r="BB505" s="53" t="s">
        <v>108</v>
      </c>
      <c r="BC505" s="53" t="s">
        <v>110</v>
      </c>
      <c r="BD505" s="53" t="s">
        <v>101</v>
      </c>
      <c r="BE505" s="53" t="s">
        <v>102</v>
      </c>
      <c r="BF505" s="53" t="s">
        <v>92</v>
      </c>
      <c r="BG505" s="53" t="s">
        <v>102</v>
      </c>
      <c r="BH505" s="55"/>
    </row>
    <row r="506" spans="1:60" x14ac:dyDescent="0.25">
      <c r="A506" s="1">
        <v>505</v>
      </c>
      <c r="B506" t="s">
        <v>50</v>
      </c>
      <c r="L506" t="s">
        <v>59</v>
      </c>
      <c r="N506" t="s">
        <v>26</v>
      </c>
      <c r="U506" s="5">
        <f t="shared" si="161"/>
        <v>3</v>
      </c>
      <c r="V506" s="5">
        <f t="shared" si="162"/>
        <v>1</v>
      </c>
      <c r="W506" s="16"/>
      <c r="X506" s="5">
        <f t="shared" si="163"/>
        <v>1</v>
      </c>
      <c r="Y506" s="5">
        <f t="shared" si="164"/>
        <v>0</v>
      </c>
      <c r="Z506" s="5">
        <f t="shared" si="165"/>
        <v>0</v>
      </c>
      <c r="AA506" s="5">
        <f t="shared" si="166"/>
        <v>0</v>
      </c>
      <c r="AB506" s="5">
        <f t="shared" si="167"/>
        <v>0</v>
      </c>
      <c r="AC506" s="5">
        <f t="shared" si="168"/>
        <v>0</v>
      </c>
      <c r="AD506" s="5">
        <f t="shared" si="169"/>
        <v>0</v>
      </c>
      <c r="AE506" s="5">
        <f t="shared" si="170"/>
        <v>0</v>
      </c>
      <c r="AF506" s="5">
        <f t="shared" si="171"/>
        <v>0</v>
      </c>
      <c r="AG506" s="5">
        <f t="shared" si="172"/>
        <v>0</v>
      </c>
      <c r="AH506" s="5">
        <f t="shared" si="173"/>
        <v>1</v>
      </c>
      <c r="AI506" s="5">
        <f t="shared" si="174"/>
        <v>0</v>
      </c>
      <c r="AJ506" s="5">
        <f t="shared" si="175"/>
        <v>1</v>
      </c>
      <c r="AK506" s="5">
        <f t="shared" si="176"/>
        <v>0</v>
      </c>
      <c r="AL506" s="5">
        <f t="shared" si="177"/>
        <v>0</v>
      </c>
      <c r="AM506" s="5">
        <f t="shared" si="178"/>
        <v>0</v>
      </c>
      <c r="AN506" s="5">
        <f t="shared" si="179"/>
        <v>0</v>
      </c>
      <c r="AO506" s="5">
        <f t="shared" si="180"/>
        <v>0</v>
      </c>
      <c r="AR506" s="5">
        <f t="shared" si="181"/>
        <v>3</v>
      </c>
      <c r="AS506" s="5">
        <f t="shared" si="182"/>
        <v>3</v>
      </c>
      <c r="AT506" s="5" t="str">
        <f t="shared" si="183"/>
        <v>Correct</v>
      </c>
      <c r="AU506" s="5" t="s">
        <v>105</v>
      </c>
      <c r="AV506" s="5">
        <v>73</v>
      </c>
      <c r="AW506" s="5" t="s">
        <v>121</v>
      </c>
      <c r="AX506" s="5" t="s">
        <v>242</v>
      </c>
      <c r="AY506" s="5" t="s">
        <v>107</v>
      </c>
      <c r="AZ506" s="5" t="s">
        <v>98</v>
      </c>
      <c r="BA506" s="5" t="s">
        <v>80</v>
      </c>
      <c r="BB506" s="5" t="s">
        <v>108</v>
      </c>
      <c r="BC506" s="5" t="s">
        <v>110</v>
      </c>
      <c r="BD506" s="5" t="s">
        <v>104</v>
      </c>
      <c r="BE506" s="5" t="s">
        <v>102</v>
      </c>
      <c r="BF506" s="5" t="s">
        <v>91</v>
      </c>
      <c r="BG506" s="5" t="s">
        <v>102</v>
      </c>
      <c r="BH506" s="54"/>
    </row>
    <row r="507" spans="1:60" x14ac:dyDescent="0.25">
      <c r="A507" s="1">
        <v>506</v>
      </c>
      <c r="C507" t="s">
        <v>51</v>
      </c>
      <c r="G507" t="s">
        <v>54</v>
      </c>
      <c r="U507" s="5">
        <f t="shared" si="161"/>
        <v>2</v>
      </c>
      <c r="V507" s="5">
        <f t="shared" si="162"/>
        <v>1.5</v>
      </c>
      <c r="W507" s="16"/>
      <c r="X507" s="5">
        <f t="shared" si="163"/>
        <v>0</v>
      </c>
      <c r="Y507" s="5">
        <f t="shared" si="164"/>
        <v>1</v>
      </c>
      <c r="Z507" s="5">
        <f t="shared" si="165"/>
        <v>0</v>
      </c>
      <c r="AA507" s="5">
        <f t="shared" si="166"/>
        <v>0</v>
      </c>
      <c r="AB507" s="5">
        <f t="shared" si="167"/>
        <v>0</v>
      </c>
      <c r="AC507" s="5">
        <f t="shared" si="168"/>
        <v>1</v>
      </c>
      <c r="AD507" s="5">
        <f t="shared" si="169"/>
        <v>0</v>
      </c>
      <c r="AE507" s="5">
        <f t="shared" si="170"/>
        <v>0</v>
      </c>
      <c r="AF507" s="5">
        <f t="shared" si="171"/>
        <v>0</v>
      </c>
      <c r="AG507" s="5">
        <f t="shared" si="172"/>
        <v>0</v>
      </c>
      <c r="AH507" s="5">
        <f t="shared" si="173"/>
        <v>0</v>
      </c>
      <c r="AI507" s="5">
        <f t="shared" si="174"/>
        <v>0</v>
      </c>
      <c r="AJ507" s="5">
        <f t="shared" si="175"/>
        <v>0</v>
      </c>
      <c r="AK507" s="5">
        <f t="shared" si="176"/>
        <v>0</v>
      </c>
      <c r="AL507" s="5">
        <f t="shared" si="177"/>
        <v>0</v>
      </c>
      <c r="AM507" s="5">
        <f t="shared" si="178"/>
        <v>0</v>
      </c>
      <c r="AN507" s="5">
        <f t="shared" si="179"/>
        <v>0</v>
      </c>
      <c r="AO507" s="5">
        <f t="shared" si="180"/>
        <v>0</v>
      </c>
      <c r="AR507" s="5">
        <f t="shared" si="181"/>
        <v>2</v>
      </c>
      <c r="AS507" s="5">
        <f t="shared" si="182"/>
        <v>2</v>
      </c>
      <c r="AT507" s="5" t="str">
        <f t="shared" si="183"/>
        <v>Correct</v>
      </c>
      <c r="AU507" s="53" t="s">
        <v>94</v>
      </c>
      <c r="AV507" s="53">
        <v>80</v>
      </c>
      <c r="AW507" s="53" t="s">
        <v>121</v>
      </c>
      <c r="AX507" s="53" t="s">
        <v>242</v>
      </c>
      <c r="AY507" s="53" t="s">
        <v>107</v>
      </c>
      <c r="AZ507" s="53" t="s">
        <v>98</v>
      </c>
      <c r="BA507" s="53" t="s">
        <v>80</v>
      </c>
      <c r="BB507" s="53" t="s">
        <v>112</v>
      </c>
      <c r="BC507" s="53" t="s">
        <v>100</v>
      </c>
      <c r="BD507" s="53" t="s">
        <v>104</v>
      </c>
      <c r="BE507" s="53" t="s">
        <v>102</v>
      </c>
      <c r="BF507" s="53" t="s">
        <v>91</v>
      </c>
      <c r="BG507" s="53" t="s">
        <v>98</v>
      </c>
      <c r="BH507" s="55"/>
    </row>
    <row r="508" spans="1:60" x14ac:dyDescent="0.25">
      <c r="A508" s="1">
        <v>507</v>
      </c>
      <c r="B508" t="s">
        <v>50</v>
      </c>
      <c r="E508" t="s">
        <v>20</v>
      </c>
      <c r="H508" t="s">
        <v>55</v>
      </c>
      <c r="U508" s="5">
        <f t="shared" si="161"/>
        <v>3</v>
      </c>
      <c r="V508" s="5">
        <f t="shared" si="162"/>
        <v>1</v>
      </c>
      <c r="W508" s="16"/>
      <c r="X508" s="5">
        <f t="shared" si="163"/>
        <v>1</v>
      </c>
      <c r="Y508" s="5">
        <f t="shared" si="164"/>
        <v>0</v>
      </c>
      <c r="Z508" s="5">
        <f t="shared" si="165"/>
        <v>0</v>
      </c>
      <c r="AA508" s="5">
        <f t="shared" si="166"/>
        <v>1</v>
      </c>
      <c r="AB508" s="5">
        <f t="shared" si="167"/>
        <v>0</v>
      </c>
      <c r="AC508" s="5">
        <f t="shared" si="168"/>
        <v>0</v>
      </c>
      <c r="AD508" s="5">
        <f t="shared" si="169"/>
        <v>1</v>
      </c>
      <c r="AE508" s="5">
        <f t="shared" si="170"/>
        <v>0</v>
      </c>
      <c r="AF508" s="5">
        <f t="shared" si="171"/>
        <v>0</v>
      </c>
      <c r="AG508" s="5">
        <f t="shared" si="172"/>
        <v>0</v>
      </c>
      <c r="AH508" s="5">
        <f t="shared" si="173"/>
        <v>0</v>
      </c>
      <c r="AI508" s="5">
        <f t="shared" si="174"/>
        <v>0</v>
      </c>
      <c r="AJ508" s="5">
        <f t="shared" si="175"/>
        <v>0</v>
      </c>
      <c r="AK508" s="5">
        <f t="shared" si="176"/>
        <v>0</v>
      </c>
      <c r="AL508" s="5">
        <f t="shared" si="177"/>
        <v>0</v>
      </c>
      <c r="AM508" s="5">
        <f t="shared" si="178"/>
        <v>0</v>
      </c>
      <c r="AN508" s="5">
        <f t="shared" si="179"/>
        <v>0</v>
      </c>
      <c r="AO508" s="5">
        <f t="shared" si="180"/>
        <v>0</v>
      </c>
      <c r="AR508" s="5">
        <f t="shared" si="181"/>
        <v>3</v>
      </c>
      <c r="AS508" s="5">
        <f t="shared" si="182"/>
        <v>3</v>
      </c>
      <c r="AT508" s="5" t="str">
        <f t="shared" si="183"/>
        <v>Correct</v>
      </c>
      <c r="AU508" s="5" t="s">
        <v>94</v>
      </c>
      <c r="AV508" s="5">
        <v>62</v>
      </c>
      <c r="AW508" s="5" t="s">
        <v>121</v>
      </c>
      <c r="AX508" s="5" t="s">
        <v>161</v>
      </c>
      <c r="AY508" s="5" t="s">
        <v>107</v>
      </c>
      <c r="AZ508" s="5" t="s">
        <v>98</v>
      </c>
      <c r="BA508" s="5" t="s">
        <v>80</v>
      </c>
      <c r="BB508" s="5" t="s">
        <v>114</v>
      </c>
      <c r="BC508" s="5" t="s">
        <v>120</v>
      </c>
      <c r="BD508" s="5" t="s">
        <v>101</v>
      </c>
      <c r="BE508" s="5" t="s">
        <v>102</v>
      </c>
      <c r="BF508" s="5" t="s">
        <v>92</v>
      </c>
      <c r="BG508" s="5" t="s">
        <v>102</v>
      </c>
      <c r="BH508" s="54"/>
    </row>
    <row r="509" spans="1:60" x14ac:dyDescent="0.25">
      <c r="A509" s="1">
        <v>508</v>
      </c>
      <c r="D509" t="s">
        <v>52</v>
      </c>
      <c r="E509" t="s">
        <v>20</v>
      </c>
      <c r="K509" t="s">
        <v>58</v>
      </c>
      <c r="S509" t="s">
        <v>64</v>
      </c>
      <c r="U509" s="5">
        <f t="shared" si="161"/>
        <v>4</v>
      </c>
      <c r="V509" s="5">
        <f t="shared" si="162"/>
        <v>0.75</v>
      </c>
      <c r="W509" s="16"/>
      <c r="X509" s="5">
        <f t="shared" si="163"/>
        <v>0</v>
      </c>
      <c r="Y509" s="5">
        <f t="shared" si="164"/>
        <v>0</v>
      </c>
      <c r="Z509" s="5">
        <f t="shared" si="165"/>
        <v>0.75</v>
      </c>
      <c r="AA509" s="5">
        <f t="shared" si="166"/>
        <v>0.75</v>
      </c>
      <c r="AB509" s="5">
        <f t="shared" si="167"/>
        <v>0</v>
      </c>
      <c r="AC509" s="5">
        <f t="shared" si="168"/>
        <v>0</v>
      </c>
      <c r="AD509" s="5">
        <f t="shared" si="169"/>
        <v>0</v>
      </c>
      <c r="AE509" s="5">
        <f t="shared" si="170"/>
        <v>0</v>
      </c>
      <c r="AF509" s="5">
        <f t="shared" si="171"/>
        <v>0</v>
      </c>
      <c r="AG509" s="5">
        <f t="shared" si="172"/>
        <v>0.75</v>
      </c>
      <c r="AH509" s="5">
        <f t="shared" si="173"/>
        <v>0</v>
      </c>
      <c r="AI509" s="5">
        <f t="shared" si="174"/>
        <v>0</v>
      </c>
      <c r="AJ509" s="5">
        <f t="shared" si="175"/>
        <v>0</v>
      </c>
      <c r="AK509" s="5">
        <f t="shared" si="176"/>
        <v>0</v>
      </c>
      <c r="AL509" s="5">
        <f t="shared" si="177"/>
        <v>0</v>
      </c>
      <c r="AM509" s="5">
        <f t="shared" si="178"/>
        <v>0</v>
      </c>
      <c r="AN509" s="5">
        <f t="shared" si="179"/>
        <v>0</v>
      </c>
      <c r="AO509" s="5">
        <f t="shared" si="180"/>
        <v>0.75</v>
      </c>
      <c r="AR509" s="5">
        <f t="shared" si="181"/>
        <v>3</v>
      </c>
      <c r="AS509" s="5">
        <f t="shared" si="182"/>
        <v>4</v>
      </c>
      <c r="AT509" s="5" t="str">
        <f t="shared" si="183"/>
        <v>Correct</v>
      </c>
      <c r="AU509" s="53" t="s">
        <v>105</v>
      </c>
      <c r="AV509" s="53">
        <v>53</v>
      </c>
      <c r="AW509" s="53" t="s">
        <v>95</v>
      </c>
      <c r="AX509" s="53" t="s">
        <v>186</v>
      </c>
      <c r="AY509" s="53" t="s">
        <v>107</v>
      </c>
      <c r="AZ509" s="53" t="s">
        <v>98</v>
      </c>
      <c r="BA509" s="53" t="s">
        <v>80</v>
      </c>
      <c r="BB509" s="53" t="s">
        <v>99</v>
      </c>
      <c r="BC509" s="53" t="s">
        <v>100</v>
      </c>
      <c r="BD509" s="53" t="s">
        <v>135</v>
      </c>
      <c r="BE509" s="53" t="s">
        <v>102</v>
      </c>
      <c r="BF509" s="53" t="s">
        <v>92</v>
      </c>
      <c r="BG509" s="53" t="s">
        <v>102</v>
      </c>
      <c r="BH509" s="55"/>
    </row>
    <row r="510" spans="1:60" x14ac:dyDescent="0.25">
      <c r="A510" s="1">
        <v>509</v>
      </c>
      <c r="U510" s="5">
        <f t="shared" si="161"/>
        <v>0</v>
      </c>
      <c r="V510" s="5" t="e">
        <f t="shared" si="162"/>
        <v>#DIV/0!</v>
      </c>
      <c r="W510" s="16"/>
      <c r="X510" s="5">
        <f t="shared" si="163"/>
        <v>0</v>
      </c>
      <c r="Y510" s="5">
        <f t="shared" si="164"/>
        <v>0</v>
      </c>
      <c r="Z510" s="5">
        <f t="shared" si="165"/>
        <v>0</v>
      </c>
      <c r="AA510" s="5">
        <f t="shared" si="166"/>
        <v>0</v>
      </c>
      <c r="AB510" s="5">
        <f t="shared" si="167"/>
        <v>0</v>
      </c>
      <c r="AC510" s="5">
        <f t="shared" si="168"/>
        <v>0</v>
      </c>
      <c r="AD510" s="5">
        <f t="shared" si="169"/>
        <v>0</v>
      </c>
      <c r="AE510" s="5">
        <f t="shared" si="170"/>
        <v>0</v>
      </c>
      <c r="AF510" s="5">
        <f t="shared" si="171"/>
        <v>0</v>
      </c>
      <c r="AG510" s="5">
        <f t="shared" si="172"/>
        <v>0</v>
      </c>
      <c r="AH510" s="5">
        <f t="shared" si="173"/>
        <v>0</v>
      </c>
      <c r="AI510" s="5">
        <f t="shared" si="174"/>
        <v>0</v>
      </c>
      <c r="AJ510" s="5">
        <f t="shared" si="175"/>
        <v>0</v>
      </c>
      <c r="AK510" s="5">
        <f t="shared" si="176"/>
        <v>0</v>
      </c>
      <c r="AL510" s="5">
        <f t="shared" si="177"/>
        <v>0</v>
      </c>
      <c r="AM510" s="5">
        <f t="shared" si="178"/>
        <v>0</v>
      </c>
      <c r="AN510" s="5">
        <f t="shared" si="179"/>
        <v>0</v>
      </c>
      <c r="AO510" s="5">
        <f t="shared" si="180"/>
        <v>0</v>
      </c>
      <c r="AR510" s="5">
        <f t="shared" si="181"/>
        <v>0</v>
      </c>
      <c r="AS510" s="5">
        <f t="shared" si="182"/>
        <v>0</v>
      </c>
      <c r="AT510" s="5" t="str">
        <f t="shared" si="183"/>
        <v>Correct</v>
      </c>
      <c r="AU510" s="5" t="s">
        <v>105</v>
      </c>
      <c r="AV510" s="5">
        <v>58</v>
      </c>
      <c r="AW510" s="5" t="s">
        <v>121</v>
      </c>
      <c r="AX510" s="5" t="s">
        <v>242</v>
      </c>
      <c r="AY510" s="5" t="s">
        <v>107</v>
      </c>
      <c r="AZ510" s="5" t="s">
        <v>98</v>
      </c>
      <c r="BA510" s="5" t="s">
        <v>80</v>
      </c>
      <c r="BB510" s="5" t="s">
        <v>108</v>
      </c>
      <c r="BC510" s="5" t="s">
        <v>120</v>
      </c>
      <c r="BD510" s="5" t="s">
        <v>104</v>
      </c>
      <c r="BE510" s="5" t="s">
        <v>98</v>
      </c>
      <c r="BF510" s="5" t="s">
        <v>93</v>
      </c>
      <c r="BG510" s="5" t="s">
        <v>98</v>
      </c>
      <c r="BH510" s="54"/>
    </row>
    <row r="511" spans="1:60" x14ac:dyDescent="0.25">
      <c r="A511" s="1">
        <v>510</v>
      </c>
      <c r="B511" t="s">
        <v>50</v>
      </c>
      <c r="E511" t="s">
        <v>20</v>
      </c>
      <c r="N511" t="s">
        <v>26</v>
      </c>
      <c r="U511" s="5">
        <f t="shared" si="161"/>
        <v>3</v>
      </c>
      <c r="V511" s="5">
        <f t="shared" si="162"/>
        <v>1</v>
      </c>
      <c r="W511" s="16"/>
      <c r="X511" s="5">
        <f t="shared" si="163"/>
        <v>1</v>
      </c>
      <c r="Y511" s="5">
        <f t="shared" si="164"/>
        <v>0</v>
      </c>
      <c r="Z511" s="5">
        <f t="shared" si="165"/>
        <v>0</v>
      </c>
      <c r="AA511" s="5">
        <f t="shared" si="166"/>
        <v>1</v>
      </c>
      <c r="AB511" s="5">
        <f t="shared" si="167"/>
        <v>0</v>
      </c>
      <c r="AC511" s="5">
        <f t="shared" si="168"/>
        <v>0</v>
      </c>
      <c r="AD511" s="5">
        <f t="shared" si="169"/>
        <v>0</v>
      </c>
      <c r="AE511" s="5">
        <f t="shared" si="170"/>
        <v>0</v>
      </c>
      <c r="AF511" s="5">
        <f t="shared" si="171"/>
        <v>0</v>
      </c>
      <c r="AG511" s="5">
        <f t="shared" si="172"/>
        <v>0</v>
      </c>
      <c r="AH511" s="5">
        <f t="shared" si="173"/>
        <v>0</v>
      </c>
      <c r="AI511" s="5">
        <f t="shared" si="174"/>
        <v>0</v>
      </c>
      <c r="AJ511" s="5">
        <f t="shared" si="175"/>
        <v>1</v>
      </c>
      <c r="AK511" s="5">
        <f t="shared" si="176"/>
        <v>0</v>
      </c>
      <c r="AL511" s="5">
        <f t="shared" si="177"/>
        <v>0</v>
      </c>
      <c r="AM511" s="5">
        <f t="shared" si="178"/>
        <v>0</v>
      </c>
      <c r="AN511" s="5">
        <f t="shared" si="179"/>
        <v>0</v>
      </c>
      <c r="AO511" s="5">
        <f t="shared" si="180"/>
        <v>0</v>
      </c>
      <c r="AR511" s="5">
        <f t="shared" si="181"/>
        <v>3</v>
      </c>
      <c r="AS511" s="5">
        <f t="shared" si="182"/>
        <v>3</v>
      </c>
      <c r="AT511" s="5" t="str">
        <f t="shared" si="183"/>
        <v>Correct</v>
      </c>
      <c r="AU511" s="53" t="s">
        <v>94</v>
      </c>
      <c r="AV511" s="53">
        <v>61</v>
      </c>
      <c r="AW511" s="53" t="s">
        <v>95</v>
      </c>
      <c r="AX511" s="53" t="s">
        <v>223</v>
      </c>
      <c r="AY511" s="53" t="s">
        <v>128</v>
      </c>
      <c r="AZ511" s="53" t="s">
        <v>98</v>
      </c>
      <c r="BA511" s="53" t="s">
        <v>80</v>
      </c>
      <c r="BB511" s="53" t="s">
        <v>112</v>
      </c>
      <c r="BC511" s="53" t="s">
        <v>110</v>
      </c>
      <c r="BD511" s="53" t="s">
        <v>104</v>
      </c>
      <c r="BE511" s="53" t="s">
        <v>102</v>
      </c>
      <c r="BF511" s="53" t="s">
        <v>92</v>
      </c>
      <c r="BG511" s="53" t="s">
        <v>102</v>
      </c>
      <c r="BH511" s="55"/>
    </row>
    <row r="512" spans="1:60" x14ac:dyDescent="0.25">
      <c r="A512" s="1">
        <v>511</v>
      </c>
      <c r="G512" t="s">
        <v>54</v>
      </c>
      <c r="H512" t="s">
        <v>55</v>
      </c>
      <c r="L512" t="s">
        <v>59</v>
      </c>
      <c r="U512" s="5">
        <f t="shared" si="161"/>
        <v>3</v>
      </c>
      <c r="V512" s="5">
        <f t="shared" si="162"/>
        <v>1</v>
      </c>
      <c r="W512" s="16"/>
      <c r="X512" s="5">
        <f t="shared" si="163"/>
        <v>0</v>
      </c>
      <c r="Y512" s="5">
        <f t="shared" si="164"/>
        <v>0</v>
      </c>
      <c r="Z512" s="5">
        <f t="shared" si="165"/>
        <v>0</v>
      </c>
      <c r="AA512" s="5">
        <f t="shared" si="166"/>
        <v>0</v>
      </c>
      <c r="AB512" s="5">
        <f t="shared" si="167"/>
        <v>0</v>
      </c>
      <c r="AC512" s="5">
        <f t="shared" si="168"/>
        <v>1</v>
      </c>
      <c r="AD512" s="5">
        <f t="shared" si="169"/>
        <v>1</v>
      </c>
      <c r="AE512" s="5">
        <f t="shared" si="170"/>
        <v>0</v>
      </c>
      <c r="AF512" s="5">
        <f t="shared" si="171"/>
        <v>0</v>
      </c>
      <c r="AG512" s="5">
        <f t="shared" si="172"/>
        <v>0</v>
      </c>
      <c r="AH512" s="5">
        <f t="shared" si="173"/>
        <v>1</v>
      </c>
      <c r="AI512" s="5">
        <f t="shared" si="174"/>
        <v>0</v>
      </c>
      <c r="AJ512" s="5">
        <f t="shared" si="175"/>
        <v>0</v>
      </c>
      <c r="AK512" s="5">
        <f t="shared" si="176"/>
        <v>0</v>
      </c>
      <c r="AL512" s="5">
        <f t="shared" si="177"/>
        <v>0</v>
      </c>
      <c r="AM512" s="5">
        <f t="shared" si="178"/>
        <v>0</v>
      </c>
      <c r="AN512" s="5">
        <f t="shared" si="179"/>
        <v>0</v>
      </c>
      <c r="AO512" s="5">
        <f t="shared" si="180"/>
        <v>0</v>
      </c>
      <c r="AR512" s="5">
        <f t="shared" si="181"/>
        <v>3</v>
      </c>
      <c r="AS512" s="5">
        <f t="shared" si="182"/>
        <v>3</v>
      </c>
      <c r="AT512" s="5" t="str">
        <f t="shared" si="183"/>
        <v>Correct</v>
      </c>
      <c r="AU512" s="5" t="s">
        <v>105</v>
      </c>
      <c r="AV512" s="5">
        <v>66</v>
      </c>
      <c r="AW512" s="5" t="s">
        <v>95</v>
      </c>
      <c r="AX512" s="5" t="s">
        <v>223</v>
      </c>
      <c r="AY512" s="5" t="s">
        <v>128</v>
      </c>
      <c r="AZ512" s="5" t="s">
        <v>98</v>
      </c>
      <c r="BA512" s="5" t="s">
        <v>363</v>
      </c>
      <c r="BB512" s="5" t="s">
        <v>108</v>
      </c>
      <c r="BC512" s="5" t="s">
        <v>110</v>
      </c>
      <c r="BD512" s="5" t="s">
        <v>104</v>
      </c>
      <c r="BE512" s="5" t="s">
        <v>102</v>
      </c>
      <c r="BF512" s="5" t="s">
        <v>91</v>
      </c>
      <c r="BG512" s="5" t="s">
        <v>102</v>
      </c>
      <c r="BH512" s="54"/>
    </row>
    <row r="513" spans="1:60" x14ac:dyDescent="0.25">
      <c r="A513" s="1">
        <v>512</v>
      </c>
      <c r="E513" t="s">
        <v>20</v>
      </c>
      <c r="K513" t="s">
        <v>58</v>
      </c>
      <c r="U513" s="5">
        <f t="shared" si="161"/>
        <v>2</v>
      </c>
      <c r="V513" s="5">
        <f t="shared" si="162"/>
        <v>1.5</v>
      </c>
      <c r="W513" s="16"/>
      <c r="X513" s="5">
        <f t="shared" si="163"/>
        <v>0</v>
      </c>
      <c r="Y513" s="5">
        <f t="shared" si="164"/>
        <v>0</v>
      </c>
      <c r="Z513" s="5">
        <f t="shared" si="165"/>
        <v>0</v>
      </c>
      <c r="AA513" s="5">
        <f t="shared" si="166"/>
        <v>1</v>
      </c>
      <c r="AB513" s="5">
        <f t="shared" si="167"/>
        <v>0</v>
      </c>
      <c r="AC513" s="5">
        <f t="shared" si="168"/>
        <v>0</v>
      </c>
      <c r="AD513" s="5">
        <f t="shared" si="169"/>
        <v>0</v>
      </c>
      <c r="AE513" s="5">
        <f t="shared" si="170"/>
        <v>0</v>
      </c>
      <c r="AF513" s="5">
        <f t="shared" si="171"/>
        <v>0</v>
      </c>
      <c r="AG513" s="5">
        <f t="shared" si="172"/>
        <v>1</v>
      </c>
      <c r="AH513" s="5">
        <f t="shared" si="173"/>
        <v>0</v>
      </c>
      <c r="AI513" s="5">
        <f t="shared" si="174"/>
        <v>0</v>
      </c>
      <c r="AJ513" s="5">
        <f t="shared" si="175"/>
        <v>0</v>
      </c>
      <c r="AK513" s="5">
        <f t="shared" si="176"/>
        <v>0</v>
      </c>
      <c r="AL513" s="5">
        <f t="shared" si="177"/>
        <v>0</v>
      </c>
      <c r="AM513" s="5">
        <f t="shared" si="178"/>
        <v>0</v>
      </c>
      <c r="AN513" s="5">
        <f t="shared" si="179"/>
        <v>0</v>
      </c>
      <c r="AO513" s="5">
        <f t="shared" si="180"/>
        <v>0</v>
      </c>
      <c r="AR513" s="5">
        <f t="shared" si="181"/>
        <v>2</v>
      </c>
      <c r="AS513" s="5">
        <f t="shared" si="182"/>
        <v>2</v>
      </c>
      <c r="AT513" s="5" t="str">
        <f t="shared" si="183"/>
        <v>Correct</v>
      </c>
      <c r="AU513" s="53" t="s">
        <v>94</v>
      </c>
      <c r="AV513" s="53">
        <v>61</v>
      </c>
      <c r="AW513" s="53" t="s">
        <v>95</v>
      </c>
      <c r="AX513" s="53" t="s">
        <v>186</v>
      </c>
      <c r="AY513" s="53" t="s">
        <v>107</v>
      </c>
      <c r="AZ513" s="53" t="s">
        <v>98</v>
      </c>
      <c r="BA513" s="53" t="s">
        <v>80</v>
      </c>
      <c r="BB513" s="53" t="s">
        <v>109</v>
      </c>
      <c r="BC513" s="53" t="s">
        <v>100</v>
      </c>
      <c r="BD513" s="53" t="s">
        <v>125</v>
      </c>
      <c r="BE513" s="53" t="s">
        <v>102</v>
      </c>
      <c r="BF513" s="53" t="s">
        <v>90</v>
      </c>
      <c r="BG513" s="53" t="s">
        <v>102</v>
      </c>
      <c r="BH513" s="55"/>
    </row>
    <row r="514" spans="1:60" x14ac:dyDescent="0.25">
      <c r="A514" s="1">
        <v>513</v>
      </c>
      <c r="H514" t="s">
        <v>55</v>
      </c>
      <c r="U514" s="5">
        <f t="shared" ref="U514:U577" si="184">COUNTA(B514:T514)</f>
        <v>1</v>
      </c>
      <c r="V514" s="5">
        <f t="shared" ref="V514:V577" si="185">3/U514</f>
        <v>3</v>
      </c>
      <c r="W514" s="16"/>
      <c r="X514" s="5">
        <f t="shared" ref="X514:X577" si="186">IF($U514&lt;3,IF($B514=$B$1,1,0),IF($B514=$B$1,$V514,0))</f>
        <v>0</v>
      </c>
      <c r="Y514" s="5">
        <f t="shared" ref="Y514:Y577" si="187">IF($U514&lt;3,IF($C514=$C$1,1,0),IF($C514=$C$1,$V514,0))</f>
        <v>0</v>
      </c>
      <c r="Z514" s="5">
        <f t="shared" ref="Z514:Z577" si="188">IF($U514&lt;3,IF($D514=$D$1,1,0),IF($D514=$D$1,$V514,0))</f>
        <v>0</v>
      </c>
      <c r="AA514" s="5">
        <f t="shared" ref="AA514:AA577" si="189">IF($U514&lt;3,IF($E514=$E$1,1,0),IF($E514=$E$1,$V514,0))</f>
        <v>0</v>
      </c>
      <c r="AB514" s="5">
        <f t="shared" ref="AB514:AB577" si="190">IF($U514&lt;3,IF($F514=$F$1,1,0),IF($F514=$F$1,$V514,0))</f>
        <v>0</v>
      </c>
      <c r="AC514" s="5">
        <f t="shared" ref="AC514:AC577" si="191">IF($U514&lt;3,IF($G514=$G$1,1,0),IF($G514=$G$1,$V514,0))</f>
        <v>0</v>
      </c>
      <c r="AD514" s="5">
        <f t="shared" ref="AD514:AD577" si="192">IF($U514&lt;3,IF($H514=$H$1,1,0),IF($H514=$H$1,$V514,0))</f>
        <v>1</v>
      </c>
      <c r="AE514" s="5">
        <f t="shared" ref="AE514:AE577" si="193">IF($U514&lt;3,IF($I514=$I$1,1,0),IF($I514=$I$1,$V514,0))</f>
        <v>0</v>
      </c>
      <c r="AF514" s="5">
        <f t="shared" ref="AF514:AF577" si="194">IF($U514&lt;3,IF($J514=$J$1,1,0),IF($J514=$J$1,$V514,0))</f>
        <v>0</v>
      </c>
      <c r="AG514" s="5">
        <f t="shared" ref="AG514:AG577" si="195">IF($U514&lt;3,IF($K514=$K$1,1,0),IF($K514=$K$1,$V514,0))</f>
        <v>0</v>
      </c>
      <c r="AH514" s="5">
        <f t="shared" ref="AH514:AH577" si="196">IF($U514&lt;3,IF($L514=$L$1,1,0),IF($L514=$L$1,$V514,0))</f>
        <v>0</v>
      </c>
      <c r="AI514" s="5">
        <f t="shared" ref="AI514:AI577" si="197">IF($U514&lt;3,IF($M514=$M$1,1,0),IF($M514=$M$1,$V514,0))</f>
        <v>0</v>
      </c>
      <c r="AJ514" s="5">
        <f t="shared" ref="AJ514:AJ577" si="198">IF($U514&lt;3,IF($N514=$N$1,1,0),IF($N514=$N$1,$V514,0))</f>
        <v>0</v>
      </c>
      <c r="AK514" s="5">
        <f t="shared" ref="AK514:AK577" si="199">IF($U514&lt;3,IF($O514=$O$1,1,0),IF($O514=$O$1,$V514,0))</f>
        <v>0</v>
      </c>
      <c r="AL514" s="5">
        <f t="shared" ref="AL514:AL577" si="200">IF($U514&lt;3,IF($P514=$P$1,1,0),IF($P514=$P$1,$V514,0))</f>
        <v>0</v>
      </c>
      <c r="AM514" s="5">
        <f t="shared" ref="AM514:AM577" si="201">IF($U514&lt;3,IF($Q514=$Q$1,1,0),IF($Q514=$Q$1,$V514,0))</f>
        <v>0</v>
      </c>
      <c r="AN514" s="5">
        <f t="shared" ref="AN514:AN577" si="202">IF($U514&lt;3,IF($R514=$R$1,1,0),IF($R514=$R$1,$V514,0))</f>
        <v>0</v>
      </c>
      <c r="AO514" s="5">
        <f t="shared" ref="AO514:AO577" si="203">IF($U514&lt;3,IF($S514=$S$1,1,0),IF($S514=$S$1,$V514,0))</f>
        <v>0</v>
      </c>
      <c r="AR514" s="5">
        <f t="shared" ref="AR514:AR577" si="204">SUM(X514:AP514)</f>
        <v>1</v>
      </c>
      <c r="AS514" s="5">
        <f t="shared" ref="AS514:AS577" si="205">U514</f>
        <v>1</v>
      </c>
      <c r="AT514" s="5" t="str">
        <f t="shared" ref="AT514:AT577" si="206">IF(AR514=AS514,"Correct",IF(AR514=3,"Correct","Wrong"))</f>
        <v>Correct</v>
      </c>
      <c r="AU514" s="5" t="s">
        <v>105</v>
      </c>
      <c r="AV514" s="5"/>
      <c r="AW514" s="5" t="s">
        <v>95</v>
      </c>
      <c r="AX514" s="5" t="s">
        <v>186</v>
      </c>
      <c r="AY514" s="5" t="s">
        <v>97</v>
      </c>
      <c r="AZ514" s="5"/>
      <c r="BA514" s="5"/>
      <c r="BB514" s="5" t="s">
        <v>108</v>
      </c>
      <c r="BC514" s="5" t="s">
        <v>110</v>
      </c>
      <c r="BD514" s="5" t="s">
        <v>104</v>
      </c>
      <c r="BE514" s="5" t="s">
        <v>102</v>
      </c>
      <c r="BF514" s="5" t="s">
        <v>372</v>
      </c>
      <c r="BG514" s="5"/>
      <c r="BH514" s="54"/>
    </row>
    <row r="515" spans="1:60" x14ac:dyDescent="0.25">
      <c r="A515" s="1">
        <v>514</v>
      </c>
      <c r="I515" t="s">
        <v>56</v>
      </c>
      <c r="U515" s="5">
        <f t="shared" si="184"/>
        <v>1</v>
      </c>
      <c r="V515" s="5">
        <f t="shared" si="185"/>
        <v>3</v>
      </c>
      <c r="W515" s="16"/>
      <c r="X515" s="5">
        <f t="shared" si="186"/>
        <v>0</v>
      </c>
      <c r="Y515" s="5">
        <f t="shared" si="187"/>
        <v>0</v>
      </c>
      <c r="Z515" s="5">
        <f t="shared" si="188"/>
        <v>0</v>
      </c>
      <c r="AA515" s="5">
        <f t="shared" si="189"/>
        <v>0</v>
      </c>
      <c r="AB515" s="5">
        <f t="shared" si="190"/>
        <v>0</v>
      </c>
      <c r="AC515" s="5">
        <f t="shared" si="191"/>
        <v>0</v>
      </c>
      <c r="AD515" s="5">
        <f t="shared" si="192"/>
        <v>0</v>
      </c>
      <c r="AE515" s="5">
        <f t="shared" si="193"/>
        <v>1</v>
      </c>
      <c r="AF515" s="5">
        <f t="shared" si="194"/>
        <v>0</v>
      </c>
      <c r="AG515" s="5">
        <f t="shared" si="195"/>
        <v>0</v>
      </c>
      <c r="AH515" s="5">
        <f t="shared" si="196"/>
        <v>0</v>
      </c>
      <c r="AI515" s="5">
        <f t="shared" si="197"/>
        <v>0</v>
      </c>
      <c r="AJ515" s="5">
        <f t="shared" si="198"/>
        <v>0</v>
      </c>
      <c r="AK515" s="5">
        <f t="shared" si="199"/>
        <v>0</v>
      </c>
      <c r="AL515" s="5">
        <f t="shared" si="200"/>
        <v>0</v>
      </c>
      <c r="AM515" s="5">
        <f t="shared" si="201"/>
        <v>0</v>
      </c>
      <c r="AN515" s="5">
        <f t="shared" si="202"/>
        <v>0</v>
      </c>
      <c r="AO515" s="5">
        <f t="shared" si="203"/>
        <v>0</v>
      </c>
      <c r="AR515" s="5">
        <f t="shared" si="204"/>
        <v>1</v>
      </c>
      <c r="AS515" s="5">
        <f t="shared" si="205"/>
        <v>1</v>
      </c>
      <c r="AT515" s="5" t="str">
        <f t="shared" si="206"/>
        <v>Correct</v>
      </c>
      <c r="AU515" s="53" t="s">
        <v>94</v>
      </c>
      <c r="AV515" s="53">
        <v>57</v>
      </c>
      <c r="AW515" s="53" t="s">
        <v>121</v>
      </c>
      <c r="AX515" s="53" t="s">
        <v>172</v>
      </c>
      <c r="AY515" s="53" t="s">
        <v>107</v>
      </c>
      <c r="AZ515" s="53" t="s">
        <v>98</v>
      </c>
      <c r="BA515" s="53" t="s">
        <v>80</v>
      </c>
      <c r="BB515" s="53" t="s">
        <v>126</v>
      </c>
      <c r="BC515" s="53" t="s">
        <v>110</v>
      </c>
      <c r="BD515" s="53" t="s">
        <v>101</v>
      </c>
      <c r="BE515" s="53" t="s">
        <v>102</v>
      </c>
      <c r="BF515" s="53"/>
      <c r="BG515" s="53" t="s">
        <v>102</v>
      </c>
      <c r="BH515" s="55"/>
    </row>
    <row r="516" spans="1:60" x14ac:dyDescent="0.25">
      <c r="A516" s="1">
        <v>515</v>
      </c>
      <c r="B516" t="s">
        <v>50</v>
      </c>
      <c r="H516" t="s">
        <v>55</v>
      </c>
      <c r="S516" t="s">
        <v>64</v>
      </c>
      <c r="U516" s="5">
        <f t="shared" si="184"/>
        <v>3</v>
      </c>
      <c r="V516" s="5">
        <f t="shared" si="185"/>
        <v>1</v>
      </c>
      <c r="W516" s="16"/>
      <c r="X516" s="5">
        <f t="shared" si="186"/>
        <v>1</v>
      </c>
      <c r="Y516" s="5">
        <f t="shared" si="187"/>
        <v>0</v>
      </c>
      <c r="Z516" s="5">
        <f t="shared" si="188"/>
        <v>0</v>
      </c>
      <c r="AA516" s="5">
        <f t="shared" si="189"/>
        <v>0</v>
      </c>
      <c r="AB516" s="5">
        <f t="shared" si="190"/>
        <v>0</v>
      </c>
      <c r="AC516" s="5">
        <f t="shared" si="191"/>
        <v>0</v>
      </c>
      <c r="AD516" s="5">
        <f t="shared" si="192"/>
        <v>1</v>
      </c>
      <c r="AE516" s="5">
        <f t="shared" si="193"/>
        <v>0</v>
      </c>
      <c r="AF516" s="5">
        <f t="shared" si="194"/>
        <v>0</v>
      </c>
      <c r="AG516" s="5">
        <f t="shared" si="195"/>
        <v>0</v>
      </c>
      <c r="AH516" s="5">
        <f t="shared" si="196"/>
        <v>0</v>
      </c>
      <c r="AI516" s="5">
        <f t="shared" si="197"/>
        <v>0</v>
      </c>
      <c r="AJ516" s="5">
        <f t="shared" si="198"/>
        <v>0</v>
      </c>
      <c r="AK516" s="5">
        <f t="shared" si="199"/>
        <v>0</v>
      </c>
      <c r="AL516" s="5">
        <f t="shared" si="200"/>
        <v>0</v>
      </c>
      <c r="AM516" s="5">
        <f t="shared" si="201"/>
        <v>0</v>
      </c>
      <c r="AN516" s="5">
        <f t="shared" si="202"/>
        <v>0</v>
      </c>
      <c r="AO516" s="5">
        <f t="shared" si="203"/>
        <v>1</v>
      </c>
      <c r="AR516" s="5">
        <f t="shared" si="204"/>
        <v>3</v>
      </c>
      <c r="AS516" s="5">
        <f t="shared" si="205"/>
        <v>3</v>
      </c>
      <c r="AT516" s="5" t="str">
        <f t="shared" si="206"/>
        <v>Correct</v>
      </c>
      <c r="AU516" s="5" t="s">
        <v>105</v>
      </c>
      <c r="AV516" s="5">
        <v>64</v>
      </c>
      <c r="AW516" s="5" t="s">
        <v>95</v>
      </c>
      <c r="AX516" s="5" t="s">
        <v>186</v>
      </c>
      <c r="AY516" s="5" t="s">
        <v>107</v>
      </c>
      <c r="AZ516" s="5"/>
      <c r="BA516" s="5" t="s">
        <v>80</v>
      </c>
      <c r="BB516" s="5" t="s">
        <v>109</v>
      </c>
      <c r="BC516" s="5" t="s">
        <v>103</v>
      </c>
      <c r="BD516" s="5" t="s">
        <v>123</v>
      </c>
      <c r="BE516" s="5" t="s">
        <v>102</v>
      </c>
      <c r="BF516" s="5" t="s">
        <v>486</v>
      </c>
      <c r="BG516" s="5" t="s">
        <v>98</v>
      </c>
      <c r="BH516" s="54"/>
    </row>
    <row r="517" spans="1:60" x14ac:dyDescent="0.25">
      <c r="A517" s="1">
        <v>516</v>
      </c>
      <c r="G517" t="s">
        <v>54</v>
      </c>
      <c r="I517" t="s">
        <v>56</v>
      </c>
      <c r="U517" s="5">
        <f t="shared" si="184"/>
        <v>2</v>
      </c>
      <c r="V517" s="5">
        <f t="shared" si="185"/>
        <v>1.5</v>
      </c>
      <c r="W517" s="16"/>
      <c r="X517" s="5">
        <f t="shared" si="186"/>
        <v>0</v>
      </c>
      <c r="Y517" s="5">
        <f t="shared" si="187"/>
        <v>0</v>
      </c>
      <c r="Z517" s="5">
        <f t="shared" si="188"/>
        <v>0</v>
      </c>
      <c r="AA517" s="5">
        <f t="shared" si="189"/>
        <v>0</v>
      </c>
      <c r="AB517" s="5">
        <f t="shared" si="190"/>
        <v>0</v>
      </c>
      <c r="AC517" s="5">
        <f t="shared" si="191"/>
        <v>1</v>
      </c>
      <c r="AD517" s="5">
        <f t="shared" si="192"/>
        <v>0</v>
      </c>
      <c r="AE517" s="5">
        <f t="shared" si="193"/>
        <v>1</v>
      </c>
      <c r="AF517" s="5">
        <f t="shared" si="194"/>
        <v>0</v>
      </c>
      <c r="AG517" s="5">
        <f t="shared" si="195"/>
        <v>0</v>
      </c>
      <c r="AH517" s="5">
        <f t="shared" si="196"/>
        <v>0</v>
      </c>
      <c r="AI517" s="5">
        <f t="shared" si="197"/>
        <v>0</v>
      </c>
      <c r="AJ517" s="5">
        <f t="shared" si="198"/>
        <v>0</v>
      </c>
      <c r="AK517" s="5">
        <f t="shared" si="199"/>
        <v>0</v>
      </c>
      <c r="AL517" s="5">
        <f t="shared" si="200"/>
        <v>0</v>
      </c>
      <c r="AM517" s="5">
        <f t="shared" si="201"/>
        <v>0</v>
      </c>
      <c r="AN517" s="5">
        <f t="shared" si="202"/>
        <v>0</v>
      </c>
      <c r="AO517" s="5">
        <f t="shared" si="203"/>
        <v>0</v>
      </c>
      <c r="AR517" s="5">
        <f t="shared" si="204"/>
        <v>2</v>
      </c>
      <c r="AS517" s="5">
        <f t="shared" si="205"/>
        <v>2</v>
      </c>
      <c r="AT517" s="5" t="str">
        <f t="shared" si="206"/>
        <v>Correct</v>
      </c>
      <c r="AU517" s="53" t="s">
        <v>105</v>
      </c>
      <c r="AV517" s="53">
        <v>66</v>
      </c>
      <c r="AW517" s="53" t="s">
        <v>95</v>
      </c>
      <c r="AX517" s="53" t="s">
        <v>208</v>
      </c>
      <c r="AY517" s="53" t="s">
        <v>107</v>
      </c>
      <c r="AZ517" s="53" t="s">
        <v>98</v>
      </c>
      <c r="BA517" s="53" t="s">
        <v>80</v>
      </c>
      <c r="BB517" s="53" t="s">
        <v>108</v>
      </c>
      <c r="BC517" s="53" t="s">
        <v>110</v>
      </c>
      <c r="BD517" s="53" t="s">
        <v>101</v>
      </c>
      <c r="BE517" s="53" t="s">
        <v>102</v>
      </c>
      <c r="BF517" s="53" t="s">
        <v>91</v>
      </c>
      <c r="BG517" s="53" t="s">
        <v>98</v>
      </c>
      <c r="BH517" s="55"/>
    </row>
    <row r="518" spans="1:60" x14ac:dyDescent="0.25">
      <c r="A518" s="1">
        <v>517</v>
      </c>
      <c r="D518" t="s">
        <v>52</v>
      </c>
      <c r="P518" t="s">
        <v>61</v>
      </c>
      <c r="S518" t="s">
        <v>64</v>
      </c>
      <c r="U518" s="5">
        <f t="shared" si="184"/>
        <v>3</v>
      </c>
      <c r="V518" s="5">
        <f t="shared" si="185"/>
        <v>1</v>
      </c>
      <c r="W518" s="16"/>
      <c r="X518" s="5">
        <f t="shared" si="186"/>
        <v>0</v>
      </c>
      <c r="Y518" s="5">
        <f t="shared" si="187"/>
        <v>0</v>
      </c>
      <c r="Z518" s="5">
        <f t="shared" si="188"/>
        <v>1</v>
      </c>
      <c r="AA518" s="5">
        <f t="shared" si="189"/>
        <v>0</v>
      </c>
      <c r="AB518" s="5">
        <f t="shared" si="190"/>
        <v>0</v>
      </c>
      <c r="AC518" s="5">
        <f t="shared" si="191"/>
        <v>0</v>
      </c>
      <c r="AD518" s="5">
        <f t="shared" si="192"/>
        <v>0</v>
      </c>
      <c r="AE518" s="5">
        <f t="shared" si="193"/>
        <v>0</v>
      </c>
      <c r="AF518" s="5">
        <f t="shared" si="194"/>
        <v>0</v>
      </c>
      <c r="AG518" s="5">
        <f t="shared" si="195"/>
        <v>0</v>
      </c>
      <c r="AH518" s="5">
        <f t="shared" si="196"/>
        <v>0</v>
      </c>
      <c r="AI518" s="5">
        <f t="shared" si="197"/>
        <v>0</v>
      </c>
      <c r="AJ518" s="5">
        <f t="shared" si="198"/>
        <v>0</v>
      </c>
      <c r="AK518" s="5">
        <f t="shared" si="199"/>
        <v>0</v>
      </c>
      <c r="AL518" s="5">
        <f t="shared" si="200"/>
        <v>1</v>
      </c>
      <c r="AM518" s="5">
        <f t="shared" si="201"/>
        <v>0</v>
      </c>
      <c r="AN518" s="5">
        <f t="shared" si="202"/>
        <v>0</v>
      </c>
      <c r="AO518" s="5">
        <f t="shared" si="203"/>
        <v>1</v>
      </c>
      <c r="AR518" s="5">
        <f t="shared" si="204"/>
        <v>3</v>
      </c>
      <c r="AS518" s="5">
        <f t="shared" si="205"/>
        <v>3</v>
      </c>
      <c r="AT518" s="5" t="str">
        <f t="shared" si="206"/>
        <v>Correct</v>
      </c>
      <c r="AU518" s="5" t="s">
        <v>94</v>
      </c>
      <c r="AV518" s="5">
        <v>71</v>
      </c>
      <c r="AW518" s="5" t="s">
        <v>121</v>
      </c>
      <c r="AX518" s="5" t="s">
        <v>172</v>
      </c>
      <c r="AY518" s="5" t="s">
        <v>107</v>
      </c>
      <c r="AZ518" s="5" t="s">
        <v>98</v>
      </c>
      <c r="BA518" s="5" t="s">
        <v>80</v>
      </c>
      <c r="BB518" s="5" t="s">
        <v>114</v>
      </c>
      <c r="BC518" s="5" t="s">
        <v>100</v>
      </c>
      <c r="BD518" s="5" t="s">
        <v>101</v>
      </c>
      <c r="BE518" s="5" t="s">
        <v>102</v>
      </c>
      <c r="BF518" s="5" t="s">
        <v>92</v>
      </c>
      <c r="BG518" s="5" t="s">
        <v>102</v>
      </c>
      <c r="BH518" s="54"/>
    </row>
    <row r="519" spans="1:60" x14ac:dyDescent="0.25">
      <c r="A519" s="1">
        <v>518</v>
      </c>
      <c r="I519" t="s">
        <v>56</v>
      </c>
      <c r="N519" t="s">
        <v>26</v>
      </c>
      <c r="S519" t="s">
        <v>64</v>
      </c>
      <c r="U519" s="5">
        <f t="shared" si="184"/>
        <v>3</v>
      </c>
      <c r="V519" s="5">
        <f t="shared" si="185"/>
        <v>1</v>
      </c>
      <c r="W519" s="16"/>
      <c r="X519" s="5">
        <f t="shared" si="186"/>
        <v>0</v>
      </c>
      <c r="Y519" s="5">
        <f t="shared" si="187"/>
        <v>0</v>
      </c>
      <c r="Z519" s="5">
        <f t="shared" si="188"/>
        <v>0</v>
      </c>
      <c r="AA519" s="5">
        <f t="shared" si="189"/>
        <v>0</v>
      </c>
      <c r="AB519" s="5">
        <f t="shared" si="190"/>
        <v>0</v>
      </c>
      <c r="AC519" s="5">
        <f t="shared" si="191"/>
        <v>0</v>
      </c>
      <c r="AD519" s="5">
        <f t="shared" si="192"/>
        <v>0</v>
      </c>
      <c r="AE519" s="5">
        <f t="shared" si="193"/>
        <v>1</v>
      </c>
      <c r="AF519" s="5">
        <f t="shared" si="194"/>
        <v>0</v>
      </c>
      <c r="AG519" s="5">
        <f t="shared" si="195"/>
        <v>0</v>
      </c>
      <c r="AH519" s="5">
        <f t="shared" si="196"/>
        <v>0</v>
      </c>
      <c r="AI519" s="5">
        <f t="shared" si="197"/>
        <v>0</v>
      </c>
      <c r="AJ519" s="5">
        <f t="shared" si="198"/>
        <v>1</v>
      </c>
      <c r="AK519" s="5">
        <f t="shared" si="199"/>
        <v>0</v>
      </c>
      <c r="AL519" s="5">
        <f t="shared" si="200"/>
        <v>0</v>
      </c>
      <c r="AM519" s="5">
        <f t="shared" si="201"/>
        <v>0</v>
      </c>
      <c r="AN519" s="5">
        <f t="shared" si="202"/>
        <v>0</v>
      </c>
      <c r="AO519" s="5">
        <f t="shared" si="203"/>
        <v>1</v>
      </c>
      <c r="AR519" s="5">
        <f t="shared" si="204"/>
        <v>3</v>
      </c>
      <c r="AS519" s="5">
        <f t="shared" si="205"/>
        <v>3</v>
      </c>
      <c r="AT519" s="5" t="str">
        <f t="shared" si="206"/>
        <v>Correct</v>
      </c>
      <c r="AU519" s="53" t="s">
        <v>94</v>
      </c>
      <c r="AV519" s="53">
        <v>65</v>
      </c>
      <c r="AW519" s="53" t="s">
        <v>121</v>
      </c>
      <c r="AX519" s="53" t="s">
        <v>178</v>
      </c>
      <c r="AY519" s="53" t="s">
        <v>107</v>
      </c>
      <c r="AZ519" s="53" t="s">
        <v>98</v>
      </c>
      <c r="BA519" s="53" t="s">
        <v>80</v>
      </c>
      <c r="BB519" s="53" t="s">
        <v>112</v>
      </c>
      <c r="BC519" s="53" t="s">
        <v>110</v>
      </c>
      <c r="BD519" s="53" t="s">
        <v>101</v>
      </c>
      <c r="BE519" s="53" t="s">
        <v>102</v>
      </c>
      <c r="BF519" s="53" t="s">
        <v>91</v>
      </c>
      <c r="BG519" s="53" t="s">
        <v>98</v>
      </c>
      <c r="BH519" s="55"/>
    </row>
    <row r="520" spans="1:60" x14ac:dyDescent="0.25">
      <c r="A520" s="1">
        <v>519</v>
      </c>
      <c r="U520" s="5">
        <f t="shared" si="184"/>
        <v>0</v>
      </c>
      <c r="V520" s="5" t="e">
        <f t="shared" si="185"/>
        <v>#DIV/0!</v>
      </c>
      <c r="W520" s="16"/>
      <c r="X520" s="5">
        <f t="shared" si="186"/>
        <v>0</v>
      </c>
      <c r="Y520" s="5">
        <f t="shared" si="187"/>
        <v>0</v>
      </c>
      <c r="Z520" s="5">
        <f t="shared" si="188"/>
        <v>0</v>
      </c>
      <c r="AA520" s="5">
        <f t="shared" si="189"/>
        <v>0</v>
      </c>
      <c r="AB520" s="5">
        <f t="shared" si="190"/>
        <v>0</v>
      </c>
      <c r="AC520" s="5">
        <f t="shared" si="191"/>
        <v>0</v>
      </c>
      <c r="AD520" s="5">
        <f t="shared" si="192"/>
        <v>0</v>
      </c>
      <c r="AE520" s="5">
        <f t="shared" si="193"/>
        <v>0</v>
      </c>
      <c r="AF520" s="5">
        <f t="shared" si="194"/>
        <v>0</v>
      </c>
      <c r="AG520" s="5">
        <f t="shared" si="195"/>
        <v>0</v>
      </c>
      <c r="AH520" s="5">
        <f t="shared" si="196"/>
        <v>0</v>
      </c>
      <c r="AI520" s="5">
        <f t="shared" si="197"/>
        <v>0</v>
      </c>
      <c r="AJ520" s="5">
        <f t="shared" si="198"/>
        <v>0</v>
      </c>
      <c r="AK520" s="5">
        <f t="shared" si="199"/>
        <v>0</v>
      </c>
      <c r="AL520" s="5">
        <f t="shared" si="200"/>
        <v>0</v>
      </c>
      <c r="AM520" s="5">
        <f t="shared" si="201"/>
        <v>0</v>
      </c>
      <c r="AN520" s="5">
        <f t="shared" si="202"/>
        <v>0</v>
      </c>
      <c r="AO520" s="5">
        <f t="shared" si="203"/>
        <v>0</v>
      </c>
      <c r="AR520" s="5">
        <f t="shared" si="204"/>
        <v>0</v>
      </c>
      <c r="AS520" s="5">
        <f t="shared" si="205"/>
        <v>0</v>
      </c>
      <c r="AT520" s="5" t="str">
        <f t="shared" si="206"/>
        <v>Correct</v>
      </c>
      <c r="AU520" s="5" t="s">
        <v>94</v>
      </c>
      <c r="AV520" s="5">
        <v>65</v>
      </c>
      <c r="AW520" s="5" t="s">
        <v>95</v>
      </c>
      <c r="AX520" s="5" t="s">
        <v>201</v>
      </c>
      <c r="AY520" s="5" t="s">
        <v>128</v>
      </c>
      <c r="AZ520" s="5" t="s">
        <v>98</v>
      </c>
      <c r="BA520" s="5" t="s">
        <v>80</v>
      </c>
      <c r="BB520" s="5" t="s">
        <v>126</v>
      </c>
      <c r="BC520" s="5" t="s">
        <v>100</v>
      </c>
      <c r="BD520" s="5" t="s">
        <v>101</v>
      </c>
      <c r="BE520" s="5" t="s">
        <v>102</v>
      </c>
      <c r="BF520" s="5" t="s">
        <v>373</v>
      </c>
      <c r="BG520" s="5" t="s">
        <v>102</v>
      </c>
      <c r="BH520" s="54"/>
    </row>
    <row r="521" spans="1:60" x14ac:dyDescent="0.25">
      <c r="A521" s="1">
        <v>520</v>
      </c>
      <c r="B521" t="s">
        <v>50</v>
      </c>
      <c r="H521" t="s">
        <v>55</v>
      </c>
      <c r="I521" t="s">
        <v>56</v>
      </c>
      <c r="N521" t="s">
        <v>26</v>
      </c>
      <c r="U521" s="5">
        <f t="shared" si="184"/>
        <v>4</v>
      </c>
      <c r="V521" s="5">
        <f t="shared" si="185"/>
        <v>0.75</v>
      </c>
      <c r="W521" s="16"/>
      <c r="X521" s="5">
        <f t="shared" si="186"/>
        <v>0.75</v>
      </c>
      <c r="Y521" s="5">
        <f t="shared" si="187"/>
        <v>0</v>
      </c>
      <c r="Z521" s="5">
        <f t="shared" si="188"/>
        <v>0</v>
      </c>
      <c r="AA521" s="5">
        <f t="shared" si="189"/>
        <v>0</v>
      </c>
      <c r="AB521" s="5">
        <f t="shared" si="190"/>
        <v>0</v>
      </c>
      <c r="AC521" s="5">
        <f t="shared" si="191"/>
        <v>0</v>
      </c>
      <c r="AD521" s="5">
        <f t="shared" si="192"/>
        <v>0.75</v>
      </c>
      <c r="AE521" s="5">
        <f t="shared" si="193"/>
        <v>0.75</v>
      </c>
      <c r="AF521" s="5">
        <f t="shared" si="194"/>
        <v>0</v>
      </c>
      <c r="AG521" s="5">
        <f t="shared" si="195"/>
        <v>0</v>
      </c>
      <c r="AH521" s="5">
        <f t="shared" si="196"/>
        <v>0</v>
      </c>
      <c r="AI521" s="5">
        <f t="shared" si="197"/>
        <v>0</v>
      </c>
      <c r="AJ521" s="5">
        <f t="shared" si="198"/>
        <v>0.75</v>
      </c>
      <c r="AK521" s="5">
        <f t="shared" si="199"/>
        <v>0</v>
      </c>
      <c r="AL521" s="5">
        <f t="shared" si="200"/>
        <v>0</v>
      </c>
      <c r="AM521" s="5">
        <f t="shared" si="201"/>
        <v>0</v>
      </c>
      <c r="AN521" s="5">
        <f t="shared" si="202"/>
        <v>0</v>
      </c>
      <c r="AO521" s="5">
        <f t="shared" si="203"/>
        <v>0</v>
      </c>
      <c r="AR521" s="5">
        <f t="shared" si="204"/>
        <v>3</v>
      </c>
      <c r="AS521" s="5">
        <f t="shared" si="205"/>
        <v>4</v>
      </c>
      <c r="AT521" s="5" t="str">
        <f t="shared" si="206"/>
        <v>Correct</v>
      </c>
      <c r="AU521" s="53" t="s">
        <v>94</v>
      </c>
      <c r="AV521" s="53">
        <v>74</v>
      </c>
      <c r="AW521" s="53" t="s">
        <v>121</v>
      </c>
      <c r="AX521" s="53" t="s">
        <v>161</v>
      </c>
      <c r="AY521" s="53" t="s">
        <v>107</v>
      </c>
      <c r="AZ521" s="53" t="s">
        <v>98</v>
      </c>
      <c r="BA521" s="53" t="s">
        <v>80</v>
      </c>
      <c r="BB521" s="53" t="s">
        <v>108</v>
      </c>
      <c r="BC521" s="53" t="s">
        <v>120</v>
      </c>
      <c r="BD521" s="53" t="s">
        <v>104</v>
      </c>
      <c r="BE521" s="53" t="s">
        <v>102</v>
      </c>
      <c r="BF521" s="53" t="s">
        <v>91</v>
      </c>
      <c r="BG521" s="53" t="s">
        <v>98</v>
      </c>
      <c r="BH521" s="55"/>
    </row>
    <row r="522" spans="1:60" x14ac:dyDescent="0.25">
      <c r="A522" s="1">
        <v>521</v>
      </c>
      <c r="B522" t="s">
        <v>50</v>
      </c>
      <c r="E522" t="s">
        <v>20</v>
      </c>
      <c r="H522" t="s">
        <v>55</v>
      </c>
      <c r="U522" s="5">
        <f t="shared" si="184"/>
        <v>3</v>
      </c>
      <c r="V522" s="5">
        <f t="shared" si="185"/>
        <v>1</v>
      </c>
      <c r="W522" s="16"/>
      <c r="X522" s="5">
        <f t="shared" si="186"/>
        <v>1</v>
      </c>
      <c r="Y522" s="5">
        <f t="shared" si="187"/>
        <v>0</v>
      </c>
      <c r="Z522" s="5">
        <f t="shared" si="188"/>
        <v>0</v>
      </c>
      <c r="AA522" s="5">
        <f t="shared" si="189"/>
        <v>1</v>
      </c>
      <c r="AB522" s="5">
        <f t="shared" si="190"/>
        <v>0</v>
      </c>
      <c r="AC522" s="5">
        <f t="shared" si="191"/>
        <v>0</v>
      </c>
      <c r="AD522" s="5">
        <f t="shared" si="192"/>
        <v>1</v>
      </c>
      <c r="AE522" s="5">
        <f t="shared" si="193"/>
        <v>0</v>
      </c>
      <c r="AF522" s="5">
        <f t="shared" si="194"/>
        <v>0</v>
      </c>
      <c r="AG522" s="5">
        <f t="shared" si="195"/>
        <v>0</v>
      </c>
      <c r="AH522" s="5">
        <f t="shared" si="196"/>
        <v>0</v>
      </c>
      <c r="AI522" s="5">
        <f t="shared" si="197"/>
        <v>0</v>
      </c>
      <c r="AJ522" s="5">
        <f t="shared" si="198"/>
        <v>0</v>
      </c>
      <c r="AK522" s="5">
        <f t="shared" si="199"/>
        <v>0</v>
      </c>
      <c r="AL522" s="5">
        <f t="shared" si="200"/>
        <v>0</v>
      </c>
      <c r="AM522" s="5">
        <f t="shared" si="201"/>
        <v>0</v>
      </c>
      <c r="AN522" s="5">
        <f t="shared" si="202"/>
        <v>0</v>
      </c>
      <c r="AO522" s="5">
        <f t="shared" si="203"/>
        <v>0</v>
      </c>
      <c r="AR522" s="5">
        <f t="shared" si="204"/>
        <v>3</v>
      </c>
      <c r="AS522" s="5">
        <f t="shared" si="205"/>
        <v>3</v>
      </c>
      <c r="AT522" s="5" t="str">
        <f t="shared" si="206"/>
        <v>Correct</v>
      </c>
      <c r="AU522" s="5" t="s">
        <v>94</v>
      </c>
      <c r="AV522" s="5">
        <v>58</v>
      </c>
      <c r="AW522" s="5" t="s">
        <v>95</v>
      </c>
      <c r="AX522" s="5" t="s">
        <v>223</v>
      </c>
      <c r="AY522" s="5" t="s">
        <v>107</v>
      </c>
      <c r="AZ522" s="5" t="s">
        <v>98</v>
      </c>
      <c r="BA522" s="5" t="s">
        <v>80</v>
      </c>
      <c r="BB522" s="5" t="s">
        <v>126</v>
      </c>
      <c r="BC522" s="5" t="s">
        <v>110</v>
      </c>
      <c r="BD522" s="5" t="s">
        <v>135</v>
      </c>
      <c r="BE522" s="5" t="s">
        <v>102</v>
      </c>
      <c r="BF522" s="5" t="s">
        <v>92</v>
      </c>
      <c r="BG522" s="5" t="s">
        <v>102</v>
      </c>
      <c r="BH522" s="54"/>
    </row>
    <row r="523" spans="1:60" x14ac:dyDescent="0.25">
      <c r="A523" s="1">
        <v>522</v>
      </c>
      <c r="B523" t="s">
        <v>50</v>
      </c>
      <c r="E523" t="s">
        <v>20</v>
      </c>
      <c r="R523" t="s">
        <v>63</v>
      </c>
      <c r="U523" s="5">
        <f t="shared" si="184"/>
        <v>3</v>
      </c>
      <c r="V523" s="5">
        <f t="shared" si="185"/>
        <v>1</v>
      </c>
      <c r="W523" s="16"/>
      <c r="X523" s="5">
        <f t="shared" si="186"/>
        <v>1</v>
      </c>
      <c r="Y523" s="5">
        <f t="shared" si="187"/>
        <v>0</v>
      </c>
      <c r="Z523" s="5">
        <f t="shared" si="188"/>
        <v>0</v>
      </c>
      <c r="AA523" s="5">
        <f t="shared" si="189"/>
        <v>1</v>
      </c>
      <c r="AB523" s="5">
        <f t="shared" si="190"/>
        <v>0</v>
      </c>
      <c r="AC523" s="5">
        <f t="shared" si="191"/>
        <v>0</v>
      </c>
      <c r="AD523" s="5">
        <f t="shared" si="192"/>
        <v>0</v>
      </c>
      <c r="AE523" s="5">
        <f t="shared" si="193"/>
        <v>0</v>
      </c>
      <c r="AF523" s="5">
        <f t="shared" si="194"/>
        <v>0</v>
      </c>
      <c r="AG523" s="5">
        <f t="shared" si="195"/>
        <v>0</v>
      </c>
      <c r="AH523" s="5">
        <f t="shared" si="196"/>
        <v>0</v>
      </c>
      <c r="AI523" s="5">
        <f t="shared" si="197"/>
        <v>0</v>
      </c>
      <c r="AJ523" s="5">
        <f t="shared" si="198"/>
        <v>0</v>
      </c>
      <c r="AK523" s="5">
        <f t="shared" si="199"/>
        <v>0</v>
      </c>
      <c r="AL523" s="5">
        <f t="shared" si="200"/>
        <v>0</v>
      </c>
      <c r="AM523" s="5">
        <f t="shared" si="201"/>
        <v>0</v>
      </c>
      <c r="AN523" s="5">
        <f t="shared" si="202"/>
        <v>1</v>
      </c>
      <c r="AO523" s="5">
        <f t="shared" si="203"/>
        <v>0</v>
      </c>
      <c r="AR523" s="5">
        <f t="shared" si="204"/>
        <v>3</v>
      </c>
      <c r="AS523" s="5">
        <f t="shared" si="205"/>
        <v>3</v>
      </c>
      <c r="AT523" s="5" t="str">
        <f t="shared" si="206"/>
        <v>Correct</v>
      </c>
      <c r="AU523" s="53" t="s">
        <v>105</v>
      </c>
      <c r="AV523" s="53">
        <v>62</v>
      </c>
      <c r="AW523" s="53" t="s">
        <v>121</v>
      </c>
      <c r="AX523" s="53" t="s">
        <v>161</v>
      </c>
      <c r="AY523" s="53" t="s">
        <v>107</v>
      </c>
      <c r="AZ523" s="53" t="s">
        <v>98</v>
      </c>
      <c r="BA523" s="53" t="s">
        <v>80</v>
      </c>
      <c r="BB523" s="53" t="s">
        <v>109</v>
      </c>
      <c r="BC523" s="53" t="s">
        <v>153</v>
      </c>
      <c r="BD523" s="53" t="s">
        <v>104</v>
      </c>
      <c r="BE523" s="53" t="s">
        <v>102</v>
      </c>
      <c r="BF523" s="53" t="s">
        <v>92</v>
      </c>
      <c r="BG523" s="53" t="s">
        <v>98</v>
      </c>
      <c r="BH523" s="55"/>
    </row>
    <row r="524" spans="1:60" x14ac:dyDescent="0.25">
      <c r="A524" s="1">
        <v>523</v>
      </c>
      <c r="D524" t="s">
        <v>52</v>
      </c>
      <c r="E524" t="s">
        <v>20</v>
      </c>
      <c r="G524" t="s">
        <v>54</v>
      </c>
      <c r="I524" t="s">
        <v>56</v>
      </c>
      <c r="N524" t="s">
        <v>26</v>
      </c>
      <c r="O524" t="s">
        <v>23</v>
      </c>
      <c r="U524" s="5">
        <f t="shared" si="184"/>
        <v>6</v>
      </c>
      <c r="V524" s="5">
        <f t="shared" si="185"/>
        <v>0.5</v>
      </c>
      <c r="W524" s="16"/>
      <c r="X524" s="5">
        <f t="shared" si="186"/>
        <v>0</v>
      </c>
      <c r="Y524" s="5">
        <f t="shared" si="187"/>
        <v>0</v>
      </c>
      <c r="Z524" s="5">
        <f t="shared" si="188"/>
        <v>0.5</v>
      </c>
      <c r="AA524" s="5">
        <f t="shared" si="189"/>
        <v>0.5</v>
      </c>
      <c r="AB524" s="5">
        <f t="shared" si="190"/>
        <v>0</v>
      </c>
      <c r="AC524" s="5">
        <f t="shared" si="191"/>
        <v>0.5</v>
      </c>
      <c r="AD524" s="5">
        <f t="shared" si="192"/>
        <v>0</v>
      </c>
      <c r="AE524" s="5">
        <f t="shared" si="193"/>
        <v>0.5</v>
      </c>
      <c r="AF524" s="5">
        <f t="shared" si="194"/>
        <v>0</v>
      </c>
      <c r="AG524" s="5">
        <f t="shared" si="195"/>
        <v>0</v>
      </c>
      <c r="AH524" s="5">
        <f t="shared" si="196"/>
        <v>0</v>
      </c>
      <c r="AI524" s="5">
        <f t="shared" si="197"/>
        <v>0</v>
      </c>
      <c r="AJ524" s="5">
        <f t="shared" si="198"/>
        <v>0.5</v>
      </c>
      <c r="AK524" s="5">
        <f t="shared" si="199"/>
        <v>0.5</v>
      </c>
      <c r="AL524" s="5">
        <f t="shared" si="200"/>
        <v>0</v>
      </c>
      <c r="AM524" s="5">
        <f t="shared" si="201"/>
        <v>0</v>
      </c>
      <c r="AN524" s="5">
        <f t="shared" si="202"/>
        <v>0</v>
      </c>
      <c r="AO524" s="5">
        <f t="shared" si="203"/>
        <v>0</v>
      </c>
      <c r="AR524" s="5">
        <f t="shared" si="204"/>
        <v>3</v>
      </c>
      <c r="AS524" s="5">
        <f t="shared" si="205"/>
        <v>6</v>
      </c>
      <c r="AT524" s="5" t="str">
        <f t="shared" si="206"/>
        <v>Correct</v>
      </c>
      <c r="AU524" s="5" t="s">
        <v>94</v>
      </c>
      <c r="AV524" s="5">
        <v>40</v>
      </c>
      <c r="AW524" s="5" t="s">
        <v>121</v>
      </c>
      <c r="AX524" s="5" t="s">
        <v>161</v>
      </c>
      <c r="AY524" s="5" t="s">
        <v>97</v>
      </c>
      <c r="AZ524" s="5" t="s">
        <v>98</v>
      </c>
      <c r="BA524" s="5" t="s">
        <v>349</v>
      </c>
      <c r="BB524" s="5" t="s">
        <v>114</v>
      </c>
      <c r="BC524" s="5" t="s">
        <v>110</v>
      </c>
      <c r="BD524" s="5" t="s">
        <v>135</v>
      </c>
      <c r="BE524" s="5" t="s">
        <v>102</v>
      </c>
      <c r="BF524" s="5" t="s">
        <v>92</v>
      </c>
      <c r="BG524" s="5" t="s">
        <v>102</v>
      </c>
      <c r="BH524" s="54"/>
    </row>
    <row r="525" spans="1:60" x14ac:dyDescent="0.25">
      <c r="A525" s="1">
        <v>524</v>
      </c>
      <c r="B525" t="s">
        <v>50</v>
      </c>
      <c r="L525" t="s">
        <v>59</v>
      </c>
      <c r="N525" t="s">
        <v>26</v>
      </c>
      <c r="U525" s="5">
        <f t="shared" si="184"/>
        <v>3</v>
      </c>
      <c r="V525" s="5">
        <f t="shared" si="185"/>
        <v>1</v>
      </c>
      <c r="W525" s="16"/>
      <c r="X525" s="5">
        <f t="shared" si="186"/>
        <v>1</v>
      </c>
      <c r="Y525" s="5">
        <f t="shared" si="187"/>
        <v>0</v>
      </c>
      <c r="Z525" s="5">
        <f t="shared" si="188"/>
        <v>0</v>
      </c>
      <c r="AA525" s="5">
        <f t="shared" si="189"/>
        <v>0</v>
      </c>
      <c r="AB525" s="5">
        <f t="shared" si="190"/>
        <v>0</v>
      </c>
      <c r="AC525" s="5">
        <f t="shared" si="191"/>
        <v>0</v>
      </c>
      <c r="AD525" s="5">
        <f t="shared" si="192"/>
        <v>0</v>
      </c>
      <c r="AE525" s="5">
        <f t="shared" si="193"/>
        <v>0</v>
      </c>
      <c r="AF525" s="5">
        <f t="shared" si="194"/>
        <v>0</v>
      </c>
      <c r="AG525" s="5">
        <f t="shared" si="195"/>
        <v>0</v>
      </c>
      <c r="AH525" s="5">
        <f t="shared" si="196"/>
        <v>1</v>
      </c>
      <c r="AI525" s="5">
        <f t="shared" si="197"/>
        <v>0</v>
      </c>
      <c r="AJ525" s="5">
        <f t="shared" si="198"/>
        <v>1</v>
      </c>
      <c r="AK525" s="5">
        <f t="shared" si="199"/>
        <v>0</v>
      </c>
      <c r="AL525" s="5">
        <f t="shared" si="200"/>
        <v>0</v>
      </c>
      <c r="AM525" s="5">
        <f t="shared" si="201"/>
        <v>0</v>
      </c>
      <c r="AN525" s="5">
        <f t="shared" si="202"/>
        <v>0</v>
      </c>
      <c r="AO525" s="5">
        <f t="shared" si="203"/>
        <v>0</v>
      </c>
      <c r="AR525" s="5">
        <f t="shared" si="204"/>
        <v>3</v>
      </c>
      <c r="AS525" s="5">
        <f t="shared" si="205"/>
        <v>3</v>
      </c>
      <c r="AT525" s="5" t="str">
        <f t="shared" si="206"/>
        <v>Correct</v>
      </c>
      <c r="AU525" s="53" t="s">
        <v>94</v>
      </c>
      <c r="AV525" s="53">
        <v>81</v>
      </c>
      <c r="AW525" s="53" t="s">
        <v>95</v>
      </c>
      <c r="AX525" s="53" t="s">
        <v>127</v>
      </c>
      <c r="AY525" s="53" t="s">
        <v>107</v>
      </c>
      <c r="AZ525" s="53" t="s">
        <v>98</v>
      </c>
      <c r="BA525" s="53" t="s">
        <v>80</v>
      </c>
      <c r="BB525" s="53" t="s">
        <v>114</v>
      </c>
      <c r="BC525" s="53" t="s">
        <v>120</v>
      </c>
      <c r="BD525" s="53" t="s">
        <v>104</v>
      </c>
      <c r="BE525" s="53" t="s">
        <v>102</v>
      </c>
      <c r="BF525" s="53" t="s">
        <v>91</v>
      </c>
      <c r="BG525" s="53" t="s">
        <v>98</v>
      </c>
      <c r="BH525" s="55"/>
    </row>
    <row r="526" spans="1:60" x14ac:dyDescent="0.25">
      <c r="A526" s="1">
        <v>525</v>
      </c>
      <c r="D526" t="s">
        <v>52</v>
      </c>
      <c r="E526" t="s">
        <v>20</v>
      </c>
      <c r="N526" t="s">
        <v>26</v>
      </c>
      <c r="U526" s="5">
        <f t="shared" si="184"/>
        <v>3</v>
      </c>
      <c r="V526" s="5">
        <f t="shared" si="185"/>
        <v>1</v>
      </c>
      <c r="W526" s="16"/>
      <c r="X526" s="5">
        <f t="shared" si="186"/>
        <v>0</v>
      </c>
      <c r="Y526" s="5">
        <f t="shared" si="187"/>
        <v>0</v>
      </c>
      <c r="Z526" s="5">
        <f t="shared" si="188"/>
        <v>1</v>
      </c>
      <c r="AA526" s="5">
        <f t="shared" si="189"/>
        <v>1</v>
      </c>
      <c r="AB526" s="5">
        <f t="shared" si="190"/>
        <v>0</v>
      </c>
      <c r="AC526" s="5">
        <f t="shared" si="191"/>
        <v>0</v>
      </c>
      <c r="AD526" s="5">
        <f t="shared" si="192"/>
        <v>0</v>
      </c>
      <c r="AE526" s="5">
        <f t="shared" si="193"/>
        <v>0</v>
      </c>
      <c r="AF526" s="5">
        <f t="shared" si="194"/>
        <v>0</v>
      </c>
      <c r="AG526" s="5">
        <f t="shared" si="195"/>
        <v>0</v>
      </c>
      <c r="AH526" s="5">
        <f t="shared" si="196"/>
        <v>0</v>
      </c>
      <c r="AI526" s="5">
        <f t="shared" si="197"/>
        <v>0</v>
      </c>
      <c r="AJ526" s="5">
        <f t="shared" si="198"/>
        <v>1</v>
      </c>
      <c r="AK526" s="5">
        <f t="shared" si="199"/>
        <v>0</v>
      </c>
      <c r="AL526" s="5">
        <f t="shared" si="200"/>
        <v>0</v>
      </c>
      <c r="AM526" s="5">
        <f t="shared" si="201"/>
        <v>0</v>
      </c>
      <c r="AN526" s="5">
        <f t="shared" si="202"/>
        <v>0</v>
      </c>
      <c r="AO526" s="5">
        <f t="shared" si="203"/>
        <v>0</v>
      </c>
      <c r="AR526" s="5">
        <f t="shared" si="204"/>
        <v>3</v>
      </c>
      <c r="AS526" s="5">
        <f t="shared" si="205"/>
        <v>3</v>
      </c>
      <c r="AT526" s="5" t="str">
        <f t="shared" si="206"/>
        <v>Correct</v>
      </c>
      <c r="AU526" s="5" t="s">
        <v>94</v>
      </c>
      <c r="AV526" s="5">
        <v>33</v>
      </c>
      <c r="AW526" s="5" t="s">
        <v>95</v>
      </c>
      <c r="AX526" s="5" t="s">
        <v>243</v>
      </c>
      <c r="AY526" s="5" t="s">
        <v>107</v>
      </c>
      <c r="AZ526" s="5" t="s">
        <v>98</v>
      </c>
      <c r="BA526" s="5" t="s">
        <v>80</v>
      </c>
      <c r="BB526" s="5" t="s">
        <v>114</v>
      </c>
      <c r="BC526" s="5" t="s">
        <v>110</v>
      </c>
      <c r="BD526" s="5" t="s">
        <v>136</v>
      </c>
      <c r="BE526" s="5" t="s">
        <v>102</v>
      </c>
      <c r="BF526" s="5" t="s">
        <v>90</v>
      </c>
      <c r="BG526" s="5" t="s">
        <v>102</v>
      </c>
      <c r="BH526" s="54"/>
    </row>
    <row r="527" spans="1:60" x14ac:dyDescent="0.25">
      <c r="A527" s="1">
        <v>526</v>
      </c>
      <c r="B527" t="s">
        <v>50</v>
      </c>
      <c r="H527" t="s">
        <v>55</v>
      </c>
      <c r="K527" t="s">
        <v>58</v>
      </c>
      <c r="U527" s="5">
        <f t="shared" si="184"/>
        <v>3</v>
      </c>
      <c r="V527" s="5">
        <f t="shared" si="185"/>
        <v>1</v>
      </c>
      <c r="W527" s="16"/>
      <c r="X527" s="5">
        <f t="shared" si="186"/>
        <v>1</v>
      </c>
      <c r="Y527" s="5">
        <f t="shared" si="187"/>
        <v>0</v>
      </c>
      <c r="Z527" s="5">
        <f t="shared" si="188"/>
        <v>0</v>
      </c>
      <c r="AA527" s="5">
        <f t="shared" si="189"/>
        <v>0</v>
      </c>
      <c r="AB527" s="5">
        <f t="shared" si="190"/>
        <v>0</v>
      </c>
      <c r="AC527" s="5">
        <f t="shared" si="191"/>
        <v>0</v>
      </c>
      <c r="AD527" s="5">
        <f t="shared" si="192"/>
        <v>1</v>
      </c>
      <c r="AE527" s="5">
        <f t="shared" si="193"/>
        <v>0</v>
      </c>
      <c r="AF527" s="5">
        <f t="shared" si="194"/>
        <v>0</v>
      </c>
      <c r="AG527" s="5">
        <f t="shared" si="195"/>
        <v>1</v>
      </c>
      <c r="AH527" s="5">
        <f t="shared" si="196"/>
        <v>0</v>
      </c>
      <c r="AI527" s="5">
        <f t="shared" si="197"/>
        <v>0</v>
      </c>
      <c r="AJ527" s="5">
        <f t="shared" si="198"/>
        <v>0</v>
      </c>
      <c r="AK527" s="5">
        <f t="shared" si="199"/>
        <v>0</v>
      </c>
      <c r="AL527" s="5">
        <f t="shared" si="200"/>
        <v>0</v>
      </c>
      <c r="AM527" s="5">
        <f t="shared" si="201"/>
        <v>0</v>
      </c>
      <c r="AN527" s="5">
        <f t="shared" si="202"/>
        <v>0</v>
      </c>
      <c r="AO527" s="5">
        <f t="shared" si="203"/>
        <v>0</v>
      </c>
      <c r="AR527" s="5">
        <f t="shared" si="204"/>
        <v>3</v>
      </c>
      <c r="AS527" s="5">
        <f t="shared" si="205"/>
        <v>3</v>
      </c>
      <c r="AT527" s="5" t="str">
        <f t="shared" si="206"/>
        <v>Correct</v>
      </c>
      <c r="AU527" s="53" t="s">
        <v>94</v>
      </c>
      <c r="AV527" s="53">
        <v>87</v>
      </c>
      <c r="AW527" s="53" t="s">
        <v>95</v>
      </c>
      <c r="AX527" s="53" t="s">
        <v>238</v>
      </c>
      <c r="AY527" s="53" t="s">
        <v>107</v>
      </c>
      <c r="AZ527" s="53" t="s">
        <v>98</v>
      </c>
      <c r="BA527" s="53" t="s">
        <v>80</v>
      </c>
      <c r="BB527" s="53" t="s">
        <v>112</v>
      </c>
      <c r="BC527" s="53" t="s">
        <v>110</v>
      </c>
      <c r="BD527" s="53" t="s">
        <v>104</v>
      </c>
      <c r="BE527" s="53" t="s">
        <v>102</v>
      </c>
      <c r="BF527" s="53" t="s">
        <v>92</v>
      </c>
      <c r="BG527" s="53" t="s">
        <v>98</v>
      </c>
      <c r="BH527" s="55"/>
    </row>
    <row r="528" spans="1:60" x14ac:dyDescent="0.25">
      <c r="A528" s="1">
        <v>527</v>
      </c>
      <c r="B528" t="s">
        <v>50</v>
      </c>
      <c r="C528" t="s">
        <v>51</v>
      </c>
      <c r="H528" t="s">
        <v>55</v>
      </c>
      <c r="I528" t="s">
        <v>56</v>
      </c>
      <c r="U528" s="5">
        <f t="shared" si="184"/>
        <v>4</v>
      </c>
      <c r="V528" s="5">
        <f t="shared" si="185"/>
        <v>0.75</v>
      </c>
      <c r="W528" s="16"/>
      <c r="X528" s="5">
        <f t="shared" si="186"/>
        <v>0.75</v>
      </c>
      <c r="Y528" s="5">
        <f t="shared" si="187"/>
        <v>0.75</v>
      </c>
      <c r="Z528" s="5">
        <f t="shared" si="188"/>
        <v>0</v>
      </c>
      <c r="AA528" s="5">
        <f t="shared" si="189"/>
        <v>0</v>
      </c>
      <c r="AB528" s="5">
        <f t="shared" si="190"/>
        <v>0</v>
      </c>
      <c r="AC528" s="5">
        <f t="shared" si="191"/>
        <v>0</v>
      </c>
      <c r="AD528" s="5">
        <f t="shared" si="192"/>
        <v>0.75</v>
      </c>
      <c r="AE528" s="5">
        <f t="shared" si="193"/>
        <v>0.75</v>
      </c>
      <c r="AF528" s="5">
        <f t="shared" si="194"/>
        <v>0</v>
      </c>
      <c r="AG528" s="5">
        <f t="shared" si="195"/>
        <v>0</v>
      </c>
      <c r="AH528" s="5">
        <f t="shared" si="196"/>
        <v>0</v>
      </c>
      <c r="AI528" s="5">
        <f t="shared" si="197"/>
        <v>0</v>
      </c>
      <c r="AJ528" s="5">
        <f t="shared" si="198"/>
        <v>0</v>
      </c>
      <c r="AK528" s="5">
        <f t="shared" si="199"/>
        <v>0</v>
      </c>
      <c r="AL528" s="5">
        <f t="shared" si="200"/>
        <v>0</v>
      </c>
      <c r="AM528" s="5">
        <f t="shared" si="201"/>
        <v>0</v>
      </c>
      <c r="AN528" s="5">
        <f t="shared" si="202"/>
        <v>0</v>
      </c>
      <c r="AO528" s="5">
        <f t="shared" si="203"/>
        <v>0</v>
      </c>
      <c r="AR528" s="5">
        <f t="shared" si="204"/>
        <v>3</v>
      </c>
      <c r="AS528" s="5">
        <f t="shared" si="205"/>
        <v>4</v>
      </c>
      <c r="AT528" s="5" t="str">
        <f t="shared" si="206"/>
        <v>Correct</v>
      </c>
      <c r="AU528" s="5" t="s">
        <v>94</v>
      </c>
      <c r="AV528" s="5">
        <v>68</v>
      </c>
      <c r="AW528" s="5" t="s">
        <v>95</v>
      </c>
      <c r="AX528" s="5" t="s">
        <v>158</v>
      </c>
      <c r="AY528" s="5" t="s">
        <v>107</v>
      </c>
      <c r="AZ528" s="5" t="s">
        <v>98</v>
      </c>
      <c r="BA528" s="5" t="s">
        <v>365</v>
      </c>
      <c r="BB528" s="5" t="s">
        <v>99</v>
      </c>
      <c r="BC528" s="5" t="s">
        <v>103</v>
      </c>
      <c r="BD528" s="5" t="s">
        <v>104</v>
      </c>
      <c r="BE528" s="5" t="s">
        <v>102</v>
      </c>
      <c r="BF528" s="5" t="s">
        <v>91</v>
      </c>
      <c r="BG528" s="5" t="s">
        <v>102</v>
      </c>
      <c r="BH528" s="54"/>
    </row>
    <row r="529" spans="1:60" x14ac:dyDescent="0.25">
      <c r="A529" s="1">
        <v>528</v>
      </c>
      <c r="U529" s="5">
        <f t="shared" si="184"/>
        <v>0</v>
      </c>
      <c r="V529" s="5" t="e">
        <f t="shared" si="185"/>
        <v>#DIV/0!</v>
      </c>
      <c r="W529" s="16"/>
      <c r="X529" s="5">
        <f t="shared" si="186"/>
        <v>0</v>
      </c>
      <c r="Y529" s="5">
        <f t="shared" si="187"/>
        <v>0</v>
      </c>
      <c r="Z529" s="5">
        <f t="shared" si="188"/>
        <v>0</v>
      </c>
      <c r="AA529" s="5">
        <f t="shared" si="189"/>
        <v>0</v>
      </c>
      <c r="AB529" s="5">
        <f t="shared" si="190"/>
        <v>0</v>
      </c>
      <c r="AC529" s="5">
        <f t="shared" si="191"/>
        <v>0</v>
      </c>
      <c r="AD529" s="5">
        <f t="shared" si="192"/>
        <v>0</v>
      </c>
      <c r="AE529" s="5">
        <f t="shared" si="193"/>
        <v>0</v>
      </c>
      <c r="AF529" s="5">
        <f t="shared" si="194"/>
        <v>0</v>
      </c>
      <c r="AG529" s="5">
        <f t="shared" si="195"/>
        <v>0</v>
      </c>
      <c r="AH529" s="5">
        <f t="shared" si="196"/>
        <v>0</v>
      </c>
      <c r="AI529" s="5">
        <f t="shared" si="197"/>
        <v>0</v>
      </c>
      <c r="AJ529" s="5">
        <f t="shared" si="198"/>
        <v>0</v>
      </c>
      <c r="AK529" s="5">
        <f t="shared" si="199"/>
        <v>0</v>
      </c>
      <c r="AL529" s="5">
        <f t="shared" si="200"/>
        <v>0</v>
      </c>
      <c r="AM529" s="5">
        <f t="shared" si="201"/>
        <v>0</v>
      </c>
      <c r="AN529" s="5">
        <f t="shared" si="202"/>
        <v>0</v>
      </c>
      <c r="AO529" s="5">
        <f t="shared" si="203"/>
        <v>0</v>
      </c>
      <c r="AR529" s="5">
        <f t="shared" si="204"/>
        <v>0</v>
      </c>
      <c r="AS529" s="5">
        <f t="shared" si="205"/>
        <v>0</v>
      </c>
      <c r="AT529" s="5" t="str">
        <f t="shared" si="206"/>
        <v>Correct</v>
      </c>
      <c r="AU529" s="53" t="s">
        <v>105</v>
      </c>
      <c r="AV529" s="53">
        <v>69</v>
      </c>
      <c r="AW529" s="53" t="s">
        <v>95</v>
      </c>
      <c r="AX529" s="53" t="s">
        <v>241</v>
      </c>
      <c r="AY529" s="53" t="s">
        <v>107</v>
      </c>
      <c r="AZ529" s="53" t="s">
        <v>98</v>
      </c>
      <c r="BA529" s="53" t="s">
        <v>80</v>
      </c>
      <c r="BB529" s="53"/>
      <c r="BC529" s="53" t="s">
        <v>110</v>
      </c>
      <c r="BD529" s="53" t="s">
        <v>104</v>
      </c>
      <c r="BE529" s="53" t="s">
        <v>102</v>
      </c>
      <c r="BF529" s="53" t="s">
        <v>373</v>
      </c>
      <c r="BG529" s="53" t="s">
        <v>98</v>
      </c>
      <c r="BH529" s="55"/>
    </row>
    <row r="530" spans="1:60" x14ac:dyDescent="0.25">
      <c r="A530" s="1">
        <v>529</v>
      </c>
      <c r="B530" t="s">
        <v>50</v>
      </c>
      <c r="C530" t="s">
        <v>51</v>
      </c>
      <c r="D530" t="s">
        <v>52</v>
      </c>
      <c r="E530" t="s">
        <v>20</v>
      </c>
      <c r="H530" t="s">
        <v>55</v>
      </c>
      <c r="K530" t="s">
        <v>58</v>
      </c>
      <c r="L530" t="s">
        <v>59</v>
      </c>
      <c r="N530" t="s">
        <v>26</v>
      </c>
      <c r="O530" t="s">
        <v>23</v>
      </c>
      <c r="S530" t="s">
        <v>64</v>
      </c>
      <c r="U530" s="5">
        <f t="shared" si="184"/>
        <v>10</v>
      </c>
      <c r="V530" s="5">
        <f t="shared" si="185"/>
        <v>0.3</v>
      </c>
      <c r="W530" s="16"/>
      <c r="X530" s="5">
        <f t="shared" si="186"/>
        <v>0.3</v>
      </c>
      <c r="Y530" s="5">
        <f t="shared" si="187"/>
        <v>0.3</v>
      </c>
      <c r="Z530" s="5">
        <f t="shared" si="188"/>
        <v>0.3</v>
      </c>
      <c r="AA530" s="5">
        <f t="shared" si="189"/>
        <v>0.3</v>
      </c>
      <c r="AB530" s="5">
        <f t="shared" si="190"/>
        <v>0</v>
      </c>
      <c r="AC530" s="5">
        <f t="shared" si="191"/>
        <v>0</v>
      </c>
      <c r="AD530" s="5">
        <f t="shared" si="192"/>
        <v>0.3</v>
      </c>
      <c r="AE530" s="5">
        <f t="shared" si="193"/>
        <v>0</v>
      </c>
      <c r="AF530" s="5">
        <f t="shared" si="194"/>
        <v>0</v>
      </c>
      <c r="AG530" s="5">
        <f t="shared" si="195"/>
        <v>0.3</v>
      </c>
      <c r="AH530" s="5">
        <f t="shared" si="196"/>
        <v>0.3</v>
      </c>
      <c r="AI530" s="5">
        <f t="shared" si="197"/>
        <v>0</v>
      </c>
      <c r="AJ530" s="5">
        <f t="shared" si="198"/>
        <v>0.3</v>
      </c>
      <c r="AK530" s="5">
        <f t="shared" si="199"/>
        <v>0.3</v>
      </c>
      <c r="AL530" s="5">
        <f t="shared" si="200"/>
        <v>0</v>
      </c>
      <c r="AM530" s="5">
        <f t="shared" si="201"/>
        <v>0</v>
      </c>
      <c r="AN530" s="5">
        <f t="shared" si="202"/>
        <v>0</v>
      </c>
      <c r="AO530" s="5">
        <f t="shared" si="203"/>
        <v>0.3</v>
      </c>
      <c r="AR530" s="5">
        <f t="shared" si="204"/>
        <v>2.9999999999999996</v>
      </c>
      <c r="AS530" s="5">
        <f t="shared" si="205"/>
        <v>10</v>
      </c>
      <c r="AT530" s="5" t="str">
        <f t="shared" si="206"/>
        <v>Correct</v>
      </c>
      <c r="AU530" s="5" t="s">
        <v>94</v>
      </c>
      <c r="AV530" s="5">
        <v>24</v>
      </c>
      <c r="AW530" s="5" t="s">
        <v>95</v>
      </c>
      <c r="AX530" s="5" t="s">
        <v>158</v>
      </c>
      <c r="AY530" s="5" t="s">
        <v>107</v>
      </c>
      <c r="AZ530" s="5"/>
      <c r="BA530" s="5" t="s">
        <v>80</v>
      </c>
      <c r="BB530" s="5" t="s">
        <v>99</v>
      </c>
      <c r="BC530" s="5" t="s">
        <v>120</v>
      </c>
      <c r="BD530" s="5" t="s">
        <v>125</v>
      </c>
      <c r="BE530" s="5" t="s">
        <v>102</v>
      </c>
      <c r="BF530" s="5" t="s">
        <v>92</v>
      </c>
      <c r="BG530" s="5"/>
      <c r="BH530" s="54"/>
    </row>
    <row r="531" spans="1:60" x14ac:dyDescent="0.25">
      <c r="A531" s="1">
        <v>530</v>
      </c>
      <c r="E531" t="s">
        <v>20</v>
      </c>
      <c r="F531" t="s">
        <v>53</v>
      </c>
      <c r="L531" t="s">
        <v>59</v>
      </c>
      <c r="U531" s="5">
        <f t="shared" si="184"/>
        <v>3</v>
      </c>
      <c r="V531" s="5">
        <f t="shared" si="185"/>
        <v>1</v>
      </c>
      <c r="W531" s="16"/>
      <c r="X531" s="5">
        <f t="shared" si="186"/>
        <v>0</v>
      </c>
      <c r="Y531" s="5">
        <f t="shared" si="187"/>
        <v>0</v>
      </c>
      <c r="Z531" s="5">
        <f t="shared" si="188"/>
        <v>0</v>
      </c>
      <c r="AA531" s="5">
        <f t="shared" si="189"/>
        <v>1</v>
      </c>
      <c r="AB531" s="5">
        <f t="shared" si="190"/>
        <v>1</v>
      </c>
      <c r="AC531" s="5">
        <f t="shared" si="191"/>
        <v>0</v>
      </c>
      <c r="AD531" s="5">
        <f t="shared" si="192"/>
        <v>0</v>
      </c>
      <c r="AE531" s="5">
        <f t="shared" si="193"/>
        <v>0</v>
      </c>
      <c r="AF531" s="5">
        <f t="shared" si="194"/>
        <v>0</v>
      </c>
      <c r="AG531" s="5">
        <f t="shared" si="195"/>
        <v>0</v>
      </c>
      <c r="AH531" s="5">
        <f t="shared" si="196"/>
        <v>1</v>
      </c>
      <c r="AI531" s="5">
        <f t="shared" si="197"/>
        <v>0</v>
      </c>
      <c r="AJ531" s="5">
        <f t="shared" si="198"/>
        <v>0</v>
      </c>
      <c r="AK531" s="5">
        <f t="shared" si="199"/>
        <v>0</v>
      </c>
      <c r="AL531" s="5">
        <f t="shared" si="200"/>
        <v>0</v>
      </c>
      <c r="AM531" s="5">
        <f t="shared" si="201"/>
        <v>0</v>
      </c>
      <c r="AN531" s="5">
        <f t="shared" si="202"/>
        <v>0</v>
      </c>
      <c r="AO531" s="5">
        <f t="shared" si="203"/>
        <v>0</v>
      </c>
      <c r="AR531" s="5">
        <f t="shared" si="204"/>
        <v>3</v>
      </c>
      <c r="AS531" s="5">
        <f t="shared" si="205"/>
        <v>3</v>
      </c>
      <c r="AT531" s="5" t="str">
        <f t="shared" si="206"/>
        <v>Correct</v>
      </c>
      <c r="AU531" s="53" t="s">
        <v>94</v>
      </c>
      <c r="AV531" s="53">
        <v>65</v>
      </c>
      <c r="AW531" s="53" t="s">
        <v>95</v>
      </c>
      <c r="AX531" s="53" t="s">
        <v>156</v>
      </c>
      <c r="AY531" s="53" t="s">
        <v>107</v>
      </c>
      <c r="AZ531" s="53" t="s">
        <v>98</v>
      </c>
      <c r="BA531" s="53" t="s">
        <v>80</v>
      </c>
      <c r="BB531" s="53" t="s">
        <v>114</v>
      </c>
      <c r="BC531" s="53" t="s">
        <v>120</v>
      </c>
      <c r="BD531" s="53" t="s">
        <v>101</v>
      </c>
      <c r="BE531" s="53" t="s">
        <v>102</v>
      </c>
      <c r="BF531" s="53" t="s">
        <v>92</v>
      </c>
      <c r="BG531" s="53" t="s">
        <v>102</v>
      </c>
      <c r="BH531" s="55"/>
    </row>
    <row r="532" spans="1:60" x14ac:dyDescent="0.25">
      <c r="A532" s="1">
        <v>531</v>
      </c>
      <c r="B532" t="s">
        <v>50</v>
      </c>
      <c r="D532" t="s">
        <v>52</v>
      </c>
      <c r="E532" t="s">
        <v>20</v>
      </c>
      <c r="U532" s="5">
        <f t="shared" si="184"/>
        <v>3</v>
      </c>
      <c r="V532" s="5">
        <f t="shared" si="185"/>
        <v>1</v>
      </c>
      <c r="W532" s="16"/>
      <c r="X532" s="5">
        <f t="shared" si="186"/>
        <v>1</v>
      </c>
      <c r="Y532" s="5">
        <f t="shared" si="187"/>
        <v>0</v>
      </c>
      <c r="Z532" s="5">
        <f t="shared" si="188"/>
        <v>1</v>
      </c>
      <c r="AA532" s="5">
        <f t="shared" si="189"/>
        <v>1</v>
      </c>
      <c r="AB532" s="5">
        <f t="shared" si="190"/>
        <v>0</v>
      </c>
      <c r="AC532" s="5">
        <f t="shared" si="191"/>
        <v>0</v>
      </c>
      <c r="AD532" s="5">
        <f t="shared" si="192"/>
        <v>0</v>
      </c>
      <c r="AE532" s="5">
        <f t="shared" si="193"/>
        <v>0</v>
      </c>
      <c r="AF532" s="5">
        <f t="shared" si="194"/>
        <v>0</v>
      </c>
      <c r="AG532" s="5">
        <f t="shared" si="195"/>
        <v>0</v>
      </c>
      <c r="AH532" s="5">
        <f t="shared" si="196"/>
        <v>0</v>
      </c>
      <c r="AI532" s="5">
        <f t="shared" si="197"/>
        <v>0</v>
      </c>
      <c r="AJ532" s="5">
        <f t="shared" si="198"/>
        <v>0</v>
      </c>
      <c r="AK532" s="5">
        <f t="shared" si="199"/>
        <v>0</v>
      </c>
      <c r="AL532" s="5">
        <f t="shared" si="200"/>
        <v>0</v>
      </c>
      <c r="AM532" s="5">
        <f t="shared" si="201"/>
        <v>0</v>
      </c>
      <c r="AN532" s="5">
        <f t="shared" si="202"/>
        <v>0</v>
      </c>
      <c r="AO532" s="5">
        <f t="shared" si="203"/>
        <v>0</v>
      </c>
      <c r="AR532" s="5">
        <f t="shared" si="204"/>
        <v>3</v>
      </c>
      <c r="AS532" s="5">
        <f t="shared" si="205"/>
        <v>3</v>
      </c>
      <c r="AT532" s="5" t="str">
        <f t="shared" si="206"/>
        <v>Correct</v>
      </c>
      <c r="AU532" s="5" t="s">
        <v>105</v>
      </c>
      <c r="AV532" s="5">
        <v>91</v>
      </c>
      <c r="AW532" s="5" t="s">
        <v>95</v>
      </c>
      <c r="AX532" s="5" t="s">
        <v>156</v>
      </c>
      <c r="AY532" s="5" t="s">
        <v>107</v>
      </c>
      <c r="AZ532" s="5" t="s">
        <v>98</v>
      </c>
      <c r="BA532" s="5" t="s">
        <v>80</v>
      </c>
      <c r="BB532" s="5" t="s">
        <v>99</v>
      </c>
      <c r="BC532" s="5" t="s">
        <v>110</v>
      </c>
      <c r="BD532" s="5" t="s">
        <v>104</v>
      </c>
      <c r="BE532" s="5" t="s">
        <v>102</v>
      </c>
      <c r="BF532" s="5" t="s">
        <v>91</v>
      </c>
      <c r="BG532" s="5" t="s">
        <v>98</v>
      </c>
      <c r="BH532" s="54"/>
    </row>
    <row r="533" spans="1:60" x14ac:dyDescent="0.25">
      <c r="A533" s="1">
        <v>532</v>
      </c>
      <c r="U533" s="5">
        <f t="shared" si="184"/>
        <v>0</v>
      </c>
      <c r="V533" s="5" t="e">
        <f t="shared" si="185"/>
        <v>#DIV/0!</v>
      </c>
      <c r="W533" s="16"/>
      <c r="X533" s="5">
        <f t="shared" si="186"/>
        <v>0</v>
      </c>
      <c r="Y533" s="5">
        <f t="shared" si="187"/>
        <v>0</v>
      </c>
      <c r="Z533" s="5">
        <f t="shared" si="188"/>
        <v>0</v>
      </c>
      <c r="AA533" s="5">
        <f t="shared" si="189"/>
        <v>0</v>
      </c>
      <c r="AB533" s="5">
        <f t="shared" si="190"/>
        <v>0</v>
      </c>
      <c r="AC533" s="5">
        <f t="shared" si="191"/>
        <v>0</v>
      </c>
      <c r="AD533" s="5">
        <f t="shared" si="192"/>
        <v>0</v>
      </c>
      <c r="AE533" s="5">
        <f t="shared" si="193"/>
        <v>0</v>
      </c>
      <c r="AF533" s="5">
        <f t="shared" si="194"/>
        <v>0</v>
      </c>
      <c r="AG533" s="5">
        <f t="shared" si="195"/>
        <v>0</v>
      </c>
      <c r="AH533" s="5">
        <f t="shared" si="196"/>
        <v>0</v>
      </c>
      <c r="AI533" s="5">
        <f t="shared" si="197"/>
        <v>0</v>
      </c>
      <c r="AJ533" s="5">
        <f t="shared" si="198"/>
        <v>0</v>
      </c>
      <c r="AK533" s="5">
        <f t="shared" si="199"/>
        <v>0</v>
      </c>
      <c r="AL533" s="5">
        <f t="shared" si="200"/>
        <v>0</v>
      </c>
      <c r="AM533" s="5">
        <f t="shared" si="201"/>
        <v>0</v>
      </c>
      <c r="AN533" s="5">
        <f t="shared" si="202"/>
        <v>0</v>
      </c>
      <c r="AO533" s="5">
        <f t="shared" si="203"/>
        <v>0</v>
      </c>
      <c r="AR533" s="5">
        <f t="shared" si="204"/>
        <v>0</v>
      </c>
      <c r="AS533" s="5">
        <f t="shared" si="205"/>
        <v>0</v>
      </c>
      <c r="AT533" s="5" t="str">
        <f t="shared" si="206"/>
        <v>Correct</v>
      </c>
      <c r="AU533" s="53" t="s">
        <v>94</v>
      </c>
      <c r="AV533" s="53">
        <v>71</v>
      </c>
      <c r="AW533" s="53" t="s">
        <v>115</v>
      </c>
      <c r="AX533" s="53" t="s">
        <v>327</v>
      </c>
      <c r="AY533" s="53" t="s">
        <v>89</v>
      </c>
      <c r="AZ533" s="53" t="s">
        <v>98</v>
      </c>
      <c r="BA533" s="53" t="s">
        <v>89</v>
      </c>
      <c r="BB533" s="53"/>
      <c r="BC533" s="53" t="s">
        <v>110</v>
      </c>
      <c r="BD533" s="53" t="s">
        <v>104</v>
      </c>
      <c r="BE533" s="53" t="s">
        <v>102</v>
      </c>
      <c r="BF533" s="53" t="s">
        <v>91</v>
      </c>
      <c r="BG533" s="53"/>
      <c r="BH533" s="55"/>
    </row>
    <row r="534" spans="1:60" x14ac:dyDescent="0.25">
      <c r="A534" s="1">
        <v>533</v>
      </c>
      <c r="D534" t="s">
        <v>52</v>
      </c>
      <c r="I534" t="s">
        <v>56</v>
      </c>
      <c r="U534" s="5">
        <f t="shared" si="184"/>
        <v>2</v>
      </c>
      <c r="V534" s="5">
        <f t="shared" si="185"/>
        <v>1.5</v>
      </c>
      <c r="W534" s="16"/>
      <c r="X534" s="5">
        <f t="shared" si="186"/>
        <v>0</v>
      </c>
      <c r="Y534" s="5">
        <f t="shared" si="187"/>
        <v>0</v>
      </c>
      <c r="Z534" s="5">
        <f t="shared" si="188"/>
        <v>1</v>
      </c>
      <c r="AA534" s="5">
        <f t="shared" si="189"/>
        <v>0</v>
      </c>
      <c r="AB534" s="5">
        <f t="shared" si="190"/>
        <v>0</v>
      </c>
      <c r="AC534" s="5">
        <f t="shared" si="191"/>
        <v>0</v>
      </c>
      <c r="AD534" s="5">
        <f t="shared" si="192"/>
        <v>0</v>
      </c>
      <c r="AE534" s="5">
        <f t="shared" si="193"/>
        <v>1</v>
      </c>
      <c r="AF534" s="5">
        <f t="shared" si="194"/>
        <v>0</v>
      </c>
      <c r="AG534" s="5">
        <f t="shared" si="195"/>
        <v>0</v>
      </c>
      <c r="AH534" s="5">
        <f t="shared" si="196"/>
        <v>0</v>
      </c>
      <c r="AI534" s="5">
        <f t="shared" si="197"/>
        <v>0</v>
      </c>
      <c r="AJ534" s="5">
        <f t="shared" si="198"/>
        <v>0</v>
      </c>
      <c r="AK534" s="5">
        <f t="shared" si="199"/>
        <v>0</v>
      </c>
      <c r="AL534" s="5">
        <f t="shared" si="200"/>
        <v>0</v>
      </c>
      <c r="AM534" s="5">
        <f t="shared" si="201"/>
        <v>0</v>
      </c>
      <c r="AN534" s="5">
        <f t="shared" si="202"/>
        <v>0</v>
      </c>
      <c r="AO534" s="5">
        <f t="shared" si="203"/>
        <v>0</v>
      </c>
      <c r="AR534" s="5">
        <f t="shared" si="204"/>
        <v>2</v>
      </c>
      <c r="AS534" s="5">
        <f t="shared" si="205"/>
        <v>2</v>
      </c>
      <c r="AT534" s="5" t="str">
        <f t="shared" si="206"/>
        <v>Correct</v>
      </c>
      <c r="AU534" s="5" t="s">
        <v>94</v>
      </c>
      <c r="AV534" s="5">
        <v>20</v>
      </c>
      <c r="AW534" s="5" t="s">
        <v>95</v>
      </c>
      <c r="AX534" s="5" t="s">
        <v>142</v>
      </c>
      <c r="AY534" s="5" t="s">
        <v>107</v>
      </c>
      <c r="AZ534" s="5" t="s">
        <v>98</v>
      </c>
      <c r="BA534" s="5" t="s">
        <v>80</v>
      </c>
      <c r="BB534" s="5" t="s">
        <v>108</v>
      </c>
      <c r="BC534" s="5" t="s">
        <v>120</v>
      </c>
      <c r="BD534" s="5" t="s">
        <v>101</v>
      </c>
      <c r="BE534" s="5" t="s">
        <v>102</v>
      </c>
      <c r="BF534" s="5" t="s">
        <v>92</v>
      </c>
      <c r="BG534" s="5" t="s">
        <v>102</v>
      </c>
      <c r="BH534" s="54"/>
    </row>
    <row r="535" spans="1:60" x14ac:dyDescent="0.25">
      <c r="A535" s="1">
        <v>534</v>
      </c>
      <c r="G535" t="s">
        <v>54</v>
      </c>
      <c r="H535" t="s">
        <v>55</v>
      </c>
      <c r="I535" t="s">
        <v>56</v>
      </c>
      <c r="U535" s="5">
        <f t="shared" si="184"/>
        <v>3</v>
      </c>
      <c r="V535" s="5">
        <f t="shared" si="185"/>
        <v>1</v>
      </c>
      <c r="W535" s="16"/>
      <c r="X535" s="5">
        <f t="shared" si="186"/>
        <v>0</v>
      </c>
      <c r="Y535" s="5">
        <f t="shared" si="187"/>
        <v>0</v>
      </c>
      <c r="Z535" s="5">
        <f t="shared" si="188"/>
        <v>0</v>
      </c>
      <c r="AA535" s="5">
        <f t="shared" si="189"/>
        <v>0</v>
      </c>
      <c r="AB535" s="5">
        <f t="shared" si="190"/>
        <v>0</v>
      </c>
      <c r="AC535" s="5">
        <f t="shared" si="191"/>
        <v>1</v>
      </c>
      <c r="AD535" s="5">
        <f t="shared" si="192"/>
        <v>1</v>
      </c>
      <c r="AE535" s="5">
        <f t="shared" si="193"/>
        <v>1</v>
      </c>
      <c r="AF535" s="5">
        <f t="shared" si="194"/>
        <v>0</v>
      </c>
      <c r="AG535" s="5">
        <f t="shared" si="195"/>
        <v>0</v>
      </c>
      <c r="AH535" s="5">
        <f t="shared" si="196"/>
        <v>0</v>
      </c>
      <c r="AI535" s="5">
        <f t="shared" si="197"/>
        <v>0</v>
      </c>
      <c r="AJ535" s="5">
        <f t="shared" si="198"/>
        <v>0</v>
      </c>
      <c r="AK535" s="5">
        <f t="shared" si="199"/>
        <v>0</v>
      </c>
      <c r="AL535" s="5">
        <f t="shared" si="200"/>
        <v>0</v>
      </c>
      <c r="AM535" s="5">
        <f t="shared" si="201"/>
        <v>0</v>
      </c>
      <c r="AN535" s="5">
        <f t="shared" si="202"/>
        <v>0</v>
      </c>
      <c r="AO535" s="5">
        <f t="shared" si="203"/>
        <v>0</v>
      </c>
      <c r="AR535" s="5">
        <f t="shared" si="204"/>
        <v>3</v>
      </c>
      <c r="AS535" s="5">
        <f t="shared" si="205"/>
        <v>3</v>
      </c>
      <c r="AT535" s="5" t="str">
        <f t="shared" si="206"/>
        <v>Correct</v>
      </c>
      <c r="AU535" s="53" t="s">
        <v>94</v>
      </c>
      <c r="AV535" s="53">
        <v>61</v>
      </c>
      <c r="AW535" s="53" t="s">
        <v>95</v>
      </c>
      <c r="AX535" s="53" t="s">
        <v>201</v>
      </c>
      <c r="AY535" s="53" t="s">
        <v>107</v>
      </c>
      <c r="AZ535" s="53" t="s">
        <v>98</v>
      </c>
      <c r="BA535" s="53" t="s">
        <v>80</v>
      </c>
      <c r="BB535" s="53" t="s">
        <v>109</v>
      </c>
      <c r="BC535" s="53" t="s">
        <v>103</v>
      </c>
      <c r="BD535" s="53" t="s">
        <v>101</v>
      </c>
      <c r="BE535" s="53" t="s">
        <v>102</v>
      </c>
      <c r="BF535" s="53" t="s">
        <v>90</v>
      </c>
      <c r="BG535" s="53" t="s">
        <v>102</v>
      </c>
      <c r="BH535" s="55"/>
    </row>
    <row r="536" spans="1:60" x14ac:dyDescent="0.25">
      <c r="A536" s="1">
        <v>535</v>
      </c>
      <c r="B536" t="s">
        <v>50</v>
      </c>
      <c r="H536" t="s">
        <v>55</v>
      </c>
      <c r="L536" t="s">
        <v>59</v>
      </c>
      <c r="N536" t="s">
        <v>26</v>
      </c>
      <c r="U536" s="5">
        <f t="shared" si="184"/>
        <v>4</v>
      </c>
      <c r="V536" s="5">
        <f t="shared" si="185"/>
        <v>0.75</v>
      </c>
      <c r="W536" s="16"/>
      <c r="X536" s="5">
        <f t="shared" si="186"/>
        <v>0.75</v>
      </c>
      <c r="Y536" s="5">
        <f t="shared" si="187"/>
        <v>0</v>
      </c>
      <c r="Z536" s="5">
        <f t="shared" si="188"/>
        <v>0</v>
      </c>
      <c r="AA536" s="5">
        <f t="shared" si="189"/>
        <v>0</v>
      </c>
      <c r="AB536" s="5">
        <f t="shared" si="190"/>
        <v>0</v>
      </c>
      <c r="AC536" s="5">
        <f t="shared" si="191"/>
        <v>0</v>
      </c>
      <c r="AD536" s="5">
        <f t="shared" si="192"/>
        <v>0.75</v>
      </c>
      <c r="AE536" s="5">
        <f t="shared" si="193"/>
        <v>0</v>
      </c>
      <c r="AF536" s="5">
        <f t="shared" si="194"/>
        <v>0</v>
      </c>
      <c r="AG536" s="5">
        <f t="shared" si="195"/>
        <v>0</v>
      </c>
      <c r="AH536" s="5">
        <f t="shared" si="196"/>
        <v>0.75</v>
      </c>
      <c r="AI536" s="5">
        <f t="shared" si="197"/>
        <v>0</v>
      </c>
      <c r="AJ536" s="5">
        <f t="shared" si="198"/>
        <v>0.75</v>
      </c>
      <c r="AK536" s="5">
        <f t="shared" si="199"/>
        <v>0</v>
      </c>
      <c r="AL536" s="5">
        <f t="shared" si="200"/>
        <v>0</v>
      </c>
      <c r="AM536" s="5">
        <f t="shared" si="201"/>
        <v>0</v>
      </c>
      <c r="AN536" s="5">
        <f t="shared" si="202"/>
        <v>0</v>
      </c>
      <c r="AO536" s="5">
        <f t="shared" si="203"/>
        <v>0</v>
      </c>
      <c r="AR536" s="5">
        <f t="shared" si="204"/>
        <v>3</v>
      </c>
      <c r="AS536" s="5">
        <f t="shared" si="205"/>
        <v>4</v>
      </c>
      <c r="AT536" s="5" t="str">
        <f t="shared" si="206"/>
        <v>Correct</v>
      </c>
      <c r="AU536" s="5" t="s">
        <v>94</v>
      </c>
      <c r="AV536" s="5">
        <v>20</v>
      </c>
      <c r="AW536" s="5" t="s">
        <v>115</v>
      </c>
      <c r="AX536" s="5" t="s">
        <v>322</v>
      </c>
      <c r="AY536" s="5" t="s">
        <v>97</v>
      </c>
      <c r="AZ536" s="5"/>
      <c r="BA536" s="5" t="s">
        <v>80</v>
      </c>
      <c r="BB536" s="5" t="s">
        <v>99</v>
      </c>
      <c r="BC536" s="5" t="s">
        <v>120</v>
      </c>
      <c r="BD536" s="5" t="s">
        <v>136</v>
      </c>
      <c r="BE536" s="5" t="s">
        <v>102</v>
      </c>
      <c r="BF536" s="5"/>
      <c r="BG536" s="5" t="s">
        <v>102</v>
      </c>
      <c r="BH536" s="54"/>
    </row>
    <row r="537" spans="1:60" x14ac:dyDescent="0.25">
      <c r="A537" s="1">
        <v>536</v>
      </c>
      <c r="B537" t="s">
        <v>50</v>
      </c>
      <c r="E537" t="s">
        <v>20</v>
      </c>
      <c r="H537" t="s">
        <v>55</v>
      </c>
      <c r="U537" s="5">
        <f t="shared" si="184"/>
        <v>3</v>
      </c>
      <c r="V537" s="5">
        <f t="shared" si="185"/>
        <v>1</v>
      </c>
      <c r="W537" s="16"/>
      <c r="X537" s="5">
        <f t="shared" si="186"/>
        <v>1</v>
      </c>
      <c r="Y537" s="5">
        <f t="shared" si="187"/>
        <v>0</v>
      </c>
      <c r="Z537" s="5">
        <f t="shared" si="188"/>
        <v>0</v>
      </c>
      <c r="AA537" s="5">
        <f t="shared" si="189"/>
        <v>1</v>
      </c>
      <c r="AB537" s="5">
        <f t="shared" si="190"/>
        <v>0</v>
      </c>
      <c r="AC537" s="5">
        <f t="shared" si="191"/>
        <v>0</v>
      </c>
      <c r="AD537" s="5">
        <f t="shared" si="192"/>
        <v>1</v>
      </c>
      <c r="AE537" s="5">
        <f t="shared" si="193"/>
        <v>0</v>
      </c>
      <c r="AF537" s="5">
        <f t="shared" si="194"/>
        <v>0</v>
      </c>
      <c r="AG537" s="5">
        <f t="shared" si="195"/>
        <v>0</v>
      </c>
      <c r="AH537" s="5">
        <f t="shared" si="196"/>
        <v>0</v>
      </c>
      <c r="AI537" s="5">
        <f t="shared" si="197"/>
        <v>0</v>
      </c>
      <c r="AJ537" s="5">
        <f t="shared" si="198"/>
        <v>0</v>
      </c>
      <c r="AK537" s="5">
        <f t="shared" si="199"/>
        <v>0</v>
      </c>
      <c r="AL537" s="5">
        <f t="shared" si="200"/>
        <v>0</v>
      </c>
      <c r="AM537" s="5">
        <f t="shared" si="201"/>
        <v>0</v>
      </c>
      <c r="AN537" s="5">
        <f t="shared" si="202"/>
        <v>0</v>
      </c>
      <c r="AO537" s="5">
        <f t="shared" si="203"/>
        <v>0</v>
      </c>
      <c r="AR537" s="5">
        <f t="shared" si="204"/>
        <v>3</v>
      </c>
      <c r="AS537" s="5">
        <f t="shared" si="205"/>
        <v>3</v>
      </c>
      <c r="AT537" s="5" t="str">
        <f t="shared" si="206"/>
        <v>Correct</v>
      </c>
      <c r="AU537" s="53" t="s">
        <v>105</v>
      </c>
      <c r="AV537" s="53">
        <v>67</v>
      </c>
      <c r="AW537" s="53" t="s">
        <v>95</v>
      </c>
      <c r="AX537" s="53" t="s">
        <v>156</v>
      </c>
      <c r="AY537" s="53" t="s">
        <v>128</v>
      </c>
      <c r="AZ537" s="53" t="s">
        <v>98</v>
      </c>
      <c r="BA537" s="53" t="s">
        <v>363</v>
      </c>
      <c r="BB537" s="53" t="s">
        <v>99</v>
      </c>
      <c r="BC537" s="53" t="s">
        <v>100</v>
      </c>
      <c r="BD537" s="53" t="s">
        <v>104</v>
      </c>
      <c r="BE537" s="53" t="s">
        <v>102</v>
      </c>
      <c r="BF537" s="53" t="s">
        <v>91</v>
      </c>
      <c r="BG537" s="53" t="s">
        <v>102</v>
      </c>
      <c r="BH537" s="55"/>
    </row>
    <row r="538" spans="1:60" x14ac:dyDescent="0.25">
      <c r="A538" s="1">
        <v>537</v>
      </c>
      <c r="B538" t="s">
        <v>50</v>
      </c>
      <c r="C538" t="s">
        <v>51</v>
      </c>
      <c r="E538" t="s">
        <v>20</v>
      </c>
      <c r="G538" t="s">
        <v>54</v>
      </c>
      <c r="H538" t="s">
        <v>55</v>
      </c>
      <c r="I538" t="s">
        <v>56</v>
      </c>
      <c r="K538" t="s">
        <v>58</v>
      </c>
      <c r="N538" t="s">
        <v>26</v>
      </c>
      <c r="R538" t="s">
        <v>63</v>
      </c>
      <c r="U538" s="5">
        <f t="shared" si="184"/>
        <v>9</v>
      </c>
      <c r="V538" s="5">
        <f t="shared" si="185"/>
        <v>0.33333333333333331</v>
      </c>
      <c r="W538" s="16"/>
      <c r="X538" s="5">
        <f t="shared" si="186"/>
        <v>0.33333333333333331</v>
      </c>
      <c r="Y538" s="5">
        <f t="shared" si="187"/>
        <v>0.33333333333333331</v>
      </c>
      <c r="Z538" s="5">
        <f t="shared" si="188"/>
        <v>0</v>
      </c>
      <c r="AA538" s="5">
        <f t="shared" si="189"/>
        <v>0.33333333333333331</v>
      </c>
      <c r="AB538" s="5">
        <f t="shared" si="190"/>
        <v>0</v>
      </c>
      <c r="AC538" s="5">
        <f t="shared" si="191"/>
        <v>0.33333333333333331</v>
      </c>
      <c r="AD538" s="5">
        <f t="shared" si="192"/>
        <v>0.33333333333333331</v>
      </c>
      <c r="AE538" s="5">
        <f t="shared" si="193"/>
        <v>0.33333333333333331</v>
      </c>
      <c r="AF538" s="5">
        <f t="shared" si="194"/>
        <v>0</v>
      </c>
      <c r="AG538" s="5">
        <f t="shared" si="195"/>
        <v>0.33333333333333331</v>
      </c>
      <c r="AH538" s="5">
        <f t="shared" si="196"/>
        <v>0</v>
      </c>
      <c r="AI538" s="5">
        <f t="shared" si="197"/>
        <v>0</v>
      </c>
      <c r="AJ538" s="5">
        <f t="shared" si="198"/>
        <v>0.33333333333333331</v>
      </c>
      <c r="AK538" s="5">
        <f t="shared" si="199"/>
        <v>0</v>
      </c>
      <c r="AL538" s="5">
        <f t="shared" si="200"/>
        <v>0</v>
      </c>
      <c r="AM538" s="5">
        <f t="shared" si="201"/>
        <v>0</v>
      </c>
      <c r="AN538" s="5">
        <f t="shared" si="202"/>
        <v>0.33333333333333331</v>
      </c>
      <c r="AO538" s="5">
        <f t="shared" si="203"/>
        <v>0</v>
      </c>
      <c r="AR538" s="5">
        <f t="shared" si="204"/>
        <v>3</v>
      </c>
      <c r="AS538" s="5">
        <f t="shared" si="205"/>
        <v>9</v>
      </c>
      <c r="AT538" s="5" t="str">
        <f t="shared" si="206"/>
        <v>Correct</v>
      </c>
      <c r="AU538" s="5" t="s">
        <v>94</v>
      </c>
      <c r="AV538" s="5">
        <v>65</v>
      </c>
      <c r="AW538" s="5" t="s">
        <v>95</v>
      </c>
      <c r="AX538" s="5" t="s">
        <v>158</v>
      </c>
      <c r="AY538" s="5" t="s">
        <v>128</v>
      </c>
      <c r="AZ538" s="5" t="s">
        <v>98</v>
      </c>
      <c r="BA538" s="5" t="s">
        <v>80</v>
      </c>
      <c r="BB538" s="5" t="s">
        <v>114</v>
      </c>
      <c r="BC538" s="5" t="s">
        <v>100</v>
      </c>
      <c r="BD538" s="5" t="s">
        <v>104</v>
      </c>
      <c r="BE538" s="5" t="s">
        <v>102</v>
      </c>
      <c r="BF538" s="5" t="s">
        <v>91</v>
      </c>
      <c r="BG538" s="5" t="s">
        <v>102</v>
      </c>
      <c r="BH538" s="54"/>
    </row>
    <row r="539" spans="1:60" x14ac:dyDescent="0.25">
      <c r="A539" s="1">
        <v>538</v>
      </c>
      <c r="U539" s="5">
        <f t="shared" si="184"/>
        <v>0</v>
      </c>
      <c r="V539" s="5" t="e">
        <f t="shared" si="185"/>
        <v>#DIV/0!</v>
      </c>
      <c r="W539" s="16"/>
      <c r="X539" s="5">
        <f t="shared" si="186"/>
        <v>0</v>
      </c>
      <c r="Y539" s="5">
        <f t="shared" si="187"/>
        <v>0</v>
      </c>
      <c r="Z539" s="5">
        <f t="shared" si="188"/>
        <v>0</v>
      </c>
      <c r="AA539" s="5">
        <f t="shared" si="189"/>
        <v>0</v>
      </c>
      <c r="AB539" s="5">
        <f t="shared" si="190"/>
        <v>0</v>
      </c>
      <c r="AC539" s="5">
        <f t="shared" si="191"/>
        <v>0</v>
      </c>
      <c r="AD539" s="5">
        <f t="shared" si="192"/>
        <v>0</v>
      </c>
      <c r="AE539" s="5">
        <f t="shared" si="193"/>
        <v>0</v>
      </c>
      <c r="AF539" s="5">
        <f t="shared" si="194"/>
        <v>0</v>
      </c>
      <c r="AG539" s="5">
        <f t="shared" si="195"/>
        <v>0</v>
      </c>
      <c r="AH539" s="5">
        <f t="shared" si="196"/>
        <v>0</v>
      </c>
      <c r="AI539" s="5">
        <f t="shared" si="197"/>
        <v>0</v>
      </c>
      <c r="AJ539" s="5">
        <f t="shared" si="198"/>
        <v>0</v>
      </c>
      <c r="AK539" s="5">
        <f t="shared" si="199"/>
        <v>0</v>
      </c>
      <c r="AL539" s="5">
        <f t="shared" si="200"/>
        <v>0</v>
      </c>
      <c r="AM539" s="5">
        <f t="shared" si="201"/>
        <v>0</v>
      </c>
      <c r="AN539" s="5">
        <f t="shared" si="202"/>
        <v>0</v>
      </c>
      <c r="AO539" s="5">
        <f t="shared" si="203"/>
        <v>0</v>
      </c>
      <c r="AR539" s="5">
        <f t="shared" si="204"/>
        <v>0</v>
      </c>
      <c r="AS539" s="5">
        <f t="shared" si="205"/>
        <v>0</v>
      </c>
      <c r="AT539" s="5" t="str">
        <f t="shared" si="206"/>
        <v>Correct</v>
      </c>
      <c r="AU539" s="53" t="s">
        <v>94</v>
      </c>
      <c r="AV539" s="53">
        <v>91</v>
      </c>
      <c r="AW539" s="53" t="s">
        <v>121</v>
      </c>
      <c r="AX539" s="53" t="s">
        <v>217</v>
      </c>
      <c r="AY539" s="53" t="s">
        <v>107</v>
      </c>
      <c r="AZ539" s="53" t="s">
        <v>98</v>
      </c>
      <c r="BA539" s="53" t="s">
        <v>80</v>
      </c>
      <c r="BB539" s="53" t="s">
        <v>108</v>
      </c>
      <c r="BC539" s="53" t="s">
        <v>100</v>
      </c>
      <c r="BD539" s="53" t="s">
        <v>104</v>
      </c>
      <c r="BE539" s="53" t="s">
        <v>102</v>
      </c>
      <c r="BF539" s="53" t="s">
        <v>91</v>
      </c>
      <c r="BG539" s="53" t="s">
        <v>98</v>
      </c>
      <c r="BH539" s="55"/>
    </row>
    <row r="540" spans="1:60" x14ac:dyDescent="0.25">
      <c r="A540" s="1">
        <v>539</v>
      </c>
      <c r="D540" t="s">
        <v>52</v>
      </c>
      <c r="K540" t="s">
        <v>58</v>
      </c>
      <c r="U540" s="5">
        <f t="shared" si="184"/>
        <v>2</v>
      </c>
      <c r="V540" s="5">
        <f t="shared" si="185"/>
        <v>1.5</v>
      </c>
      <c r="W540" s="16"/>
      <c r="X540" s="5">
        <f t="shared" si="186"/>
        <v>0</v>
      </c>
      <c r="Y540" s="5">
        <f t="shared" si="187"/>
        <v>0</v>
      </c>
      <c r="Z540" s="5">
        <f t="shared" si="188"/>
        <v>1</v>
      </c>
      <c r="AA540" s="5">
        <f t="shared" si="189"/>
        <v>0</v>
      </c>
      <c r="AB540" s="5">
        <f t="shared" si="190"/>
        <v>0</v>
      </c>
      <c r="AC540" s="5">
        <f t="shared" si="191"/>
        <v>0</v>
      </c>
      <c r="AD540" s="5">
        <f t="shared" si="192"/>
        <v>0</v>
      </c>
      <c r="AE540" s="5">
        <f t="shared" si="193"/>
        <v>0</v>
      </c>
      <c r="AF540" s="5">
        <f t="shared" si="194"/>
        <v>0</v>
      </c>
      <c r="AG540" s="5">
        <f t="shared" si="195"/>
        <v>1</v>
      </c>
      <c r="AH540" s="5">
        <f t="shared" si="196"/>
        <v>0</v>
      </c>
      <c r="AI540" s="5">
        <f t="shared" si="197"/>
        <v>0</v>
      </c>
      <c r="AJ540" s="5">
        <f t="shared" si="198"/>
        <v>0</v>
      </c>
      <c r="AK540" s="5">
        <f t="shared" si="199"/>
        <v>0</v>
      </c>
      <c r="AL540" s="5">
        <f t="shared" si="200"/>
        <v>0</v>
      </c>
      <c r="AM540" s="5">
        <f t="shared" si="201"/>
        <v>0</v>
      </c>
      <c r="AN540" s="5">
        <f t="shared" si="202"/>
        <v>0</v>
      </c>
      <c r="AO540" s="5">
        <f t="shared" si="203"/>
        <v>0</v>
      </c>
      <c r="AR540" s="5">
        <f t="shared" si="204"/>
        <v>2</v>
      </c>
      <c r="AS540" s="5">
        <f t="shared" si="205"/>
        <v>2</v>
      </c>
      <c r="AT540" s="5" t="str">
        <f t="shared" si="206"/>
        <v>Correct</v>
      </c>
      <c r="AU540" s="5" t="s">
        <v>94</v>
      </c>
      <c r="AV540" s="5">
        <v>76</v>
      </c>
      <c r="AW540" s="5" t="s">
        <v>95</v>
      </c>
      <c r="AX540" s="5" t="s">
        <v>201</v>
      </c>
      <c r="AY540" s="5" t="s">
        <v>107</v>
      </c>
      <c r="AZ540" s="5" t="s">
        <v>98</v>
      </c>
      <c r="BA540" s="5" t="s">
        <v>80</v>
      </c>
      <c r="BB540" s="5" t="s">
        <v>109</v>
      </c>
      <c r="BC540" s="5" t="s">
        <v>103</v>
      </c>
      <c r="BD540" s="5" t="s">
        <v>104</v>
      </c>
      <c r="BE540" s="5" t="s">
        <v>98</v>
      </c>
      <c r="BF540" s="5"/>
      <c r="BG540" s="5" t="s">
        <v>98</v>
      </c>
      <c r="BH540" s="54"/>
    </row>
    <row r="541" spans="1:60" x14ac:dyDescent="0.25">
      <c r="A541" s="1">
        <v>540</v>
      </c>
      <c r="B541" t="s">
        <v>50</v>
      </c>
      <c r="E541" t="s">
        <v>20</v>
      </c>
      <c r="N541" t="s">
        <v>26</v>
      </c>
      <c r="U541" s="5">
        <f t="shared" si="184"/>
        <v>3</v>
      </c>
      <c r="V541" s="5">
        <f t="shared" si="185"/>
        <v>1</v>
      </c>
      <c r="W541" s="16"/>
      <c r="X541" s="5">
        <f t="shared" si="186"/>
        <v>1</v>
      </c>
      <c r="Y541" s="5">
        <f t="shared" si="187"/>
        <v>0</v>
      </c>
      <c r="Z541" s="5">
        <f t="shared" si="188"/>
        <v>0</v>
      </c>
      <c r="AA541" s="5">
        <f t="shared" si="189"/>
        <v>1</v>
      </c>
      <c r="AB541" s="5">
        <f t="shared" si="190"/>
        <v>0</v>
      </c>
      <c r="AC541" s="5">
        <f t="shared" si="191"/>
        <v>0</v>
      </c>
      <c r="AD541" s="5">
        <f t="shared" si="192"/>
        <v>0</v>
      </c>
      <c r="AE541" s="5">
        <f t="shared" si="193"/>
        <v>0</v>
      </c>
      <c r="AF541" s="5">
        <f t="shared" si="194"/>
        <v>0</v>
      </c>
      <c r="AG541" s="5">
        <f t="shared" si="195"/>
        <v>0</v>
      </c>
      <c r="AH541" s="5">
        <f t="shared" si="196"/>
        <v>0</v>
      </c>
      <c r="AI541" s="5">
        <f t="shared" si="197"/>
        <v>0</v>
      </c>
      <c r="AJ541" s="5">
        <f t="shared" si="198"/>
        <v>1</v>
      </c>
      <c r="AK541" s="5">
        <f t="shared" si="199"/>
        <v>0</v>
      </c>
      <c r="AL541" s="5">
        <f t="shared" si="200"/>
        <v>0</v>
      </c>
      <c r="AM541" s="5">
        <f t="shared" si="201"/>
        <v>0</v>
      </c>
      <c r="AN541" s="5">
        <f t="shared" si="202"/>
        <v>0</v>
      </c>
      <c r="AO541" s="5">
        <f t="shared" si="203"/>
        <v>0</v>
      </c>
      <c r="AR541" s="5">
        <f t="shared" si="204"/>
        <v>3</v>
      </c>
      <c r="AS541" s="5">
        <f t="shared" si="205"/>
        <v>3</v>
      </c>
      <c r="AT541" s="5" t="str">
        <f t="shared" si="206"/>
        <v>Correct</v>
      </c>
      <c r="AU541" s="53" t="s">
        <v>105</v>
      </c>
      <c r="AV541" s="53">
        <v>58</v>
      </c>
      <c r="AW541" s="53" t="s">
        <v>95</v>
      </c>
      <c r="AX541" s="53" t="s">
        <v>158</v>
      </c>
      <c r="AY541" s="53" t="s">
        <v>128</v>
      </c>
      <c r="AZ541" s="53" t="s">
        <v>98</v>
      </c>
      <c r="BA541" s="53" t="s">
        <v>362</v>
      </c>
      <c r="BB541" s="53" t="s">
        <v>99</v>
      </c>
      <c r="BC541" s="53" t="s">
        <v>100</v>
      </c>
      <c r="BD541" s="53" t="s">
        <v>135</v>
      </c>
      <c r="BE541" s="53" t="s">
        <v>102</v>
      </c>
      <c r="BF541" s="53" t="s">
        <v>92</v>
      </c>
      <c r="BG541" s="53" t="s">
        <v>102</v>
      </c>
      <c r="BH541" s="55"/>
    </row>
    <row r="542" spans="1:60" x14ac:dyDescent="0.25">
      <c r="A542" s="1">
        <v>541</v>
      </c>
      <c r="C542" t="s">
        <v>51</v>
      </c>
      <c r="D542" t="s">
        <v>52</v>
      </c>
      <c r="I542" t="s">
        <v>56</v>
      </c>
      <c r="U542" s="5">
        <f t="shared" si="184"/>
        <v>3</v>
      </c>
      <c r="V542" s="5">
        <f t="shared" si="185"/>
        <v>1</v>
      </c>
      <c r="W542" s="16"/>
      <c r="X542" s="5">
        <f t="shared" si="186"/>
        <v>0</v>
      </c>
      <c r="Y542" s="5">
        <f t="shared" si="187"/>
        <v>1</v>
      </c>
      <c r="Z542" s="5">
        <f t="shared" si="188"/>
        <v>1</v>
      </c>
      <c r="AA542" s="5">
        <f t="shared" si="189"/>
        <v>0</v>
      </c>
      <c r="AB542" s="5">
        <f t="shared" si="190"/>
        <v>0</v>
      </c>
      <c r="AC542" s="5">
        <f t="shared" si="191"/>
        <v>0</v>
      </c>
      <c r="AD542" s="5">
        <f t="shared" si="192"/>
        <v>0</v>
      </c>
      <c r="AE542" s="5">
        <f t="shared" si="193"/>
        <v>1</v>
      </c>
      <c r="AF542" s="5">
        <f t="shared" si="194"/>
        <v>0</v>
      </c>
      <c r="AG542" s="5">
        <f t="shared" si="195"/>
        <v>0</v>
      </c>
      <c r="AH542" s="5">
        <f t="shared" si="196"/>
        <v>0</v>
      </c>
      <c r="AI542" s="5">
        <f t="shared" si="197"/>
        <v>0</v>
      </c>
      <c r="AJ542" s="5">
        <f t="shared" si="198"/>
        <v>0</v>
      </c>
      <c r="AK542" s="5">
        <f t="shared" si="199"/>
        <v>0</v>
      </c>
      <c r="AL542" s="5">
        <f t="shared" si="200"/>
        <v>0</v>
      </c>
      <c r="AM542" s="5">
        <f t="shared" si="201"/>
        <v>0</v>
      </c>
      <c r="AN542" s="5">
        <f t="shared" si="202"/>
        <v>0</v>
      </c>
      <c r="AO542" s="5">
        <f t="shared" si="203"/>
        <v>0</v>
      </c>
      <c r="AR542" s="5">
        <f t="shared" si="204"/>
        <v>3</v>
      </c>
      <c r="AS542" s="5">
        <f t="shared" si="205"/>
        <v>3</v>
      </c>
      <c r="AT542" s="5" t="str">
        <f t="shared" si="206"/>
        <v>Correct</v>
      </c>
      <c r="AU542" s="5" t="s">
        <v>105</v>
      </c>
      <c r="AV542" s="5">
        <v>90</v>
      </c>
      <c r="AW542" s="5" t="s">
        <v>95</v>
      </c>
      <c r="AX542" s="5" t="s">
        <v>201</v>
      </c>
      <c r="AY542" s="5" t="s">
        <v>107</v>
      </c>
      <c r="AZ542" s="5" t="s">
        <v>98</v>
      </c>
      <c r="BA542" s="5" t="s">
        <v>80</v>
      </c>
      <c r="BB542" s="5" t="s">
        <v>99</v>
      </c>
      <c r="BC542" s="5" t="s">
        <v>103</v>
      </c>
      <c r="BD542" s="5" t="s">
        <v>104</v>
      </c>
      <c r="BE542" s="5" t="s">
        <v>98</v>
      </c>
      <c r="BF542" s="5"/>
      <c r="BG542" s="5" t="s">
        <v>98</v>
      </c>
      <c r="BH542" s="54"/>
    </row>
    <row r="543" spans="1:60" x14ac:dyDescent="0.25">
      <c r="A543" s="1">
        <v>542</v>
      </c>
      <c r="F543" t="s">
        <v>53</v>
      </c>
      <c r="M543" t="s">
        <v>60</v>
      </c>
      <c r="Q543" t="s">
        <v>62</v>
      </c>
      <c r="U543" s="5">
        <f t="shared" si="184"/>
        <v>3</v>
      </c>
      <c r="V543" s="5">
        <f t="shared" si="185"/>
        <v>1</v>
      </c>
      <c r="W543" s="16"/>
      <c r="X543" s="5">
        <f t="shared" si="186"/>
        <v>0</v>
      </c>
      <c r="Y543" s="5">
        <f t="shared" si="187"/>
        <v>0</v>
      </c>
      <c r="Z543" s="5">
        <f t="shared" si="188"/>
        <v>0</v>
      </c>
      <c r="AA543" s="5">
        <f t="shared" si="189"/>
        <v>0</v>
      </c>
      <c r="AB543" s="5">
        <f t="shared" si="190"/>
        <v>1</v>
      </c>
      <c r="AC543" s="5">
        <f t="shared" si="191"/>
        <v>0</v>
      </c>
      <c r="AD543" s="5">
        <f t="shared" si="192"/>
        <v>0</v>
      </c>
      <c r="AE543" s="5">
        <f t="shared" si="193"/>
        <v>0</v>
      </c>
      <c r="AF543" s="5">
        <f t="shared" si="194"/>
        <v>0</v>
      </c>
      <c r="AG543" s="5">
        <f t="shared" si="195"/>
        <v>0</v>
      </c>
      <c r="AH543" s="5">
        <f t="shared" si="196"/>
        <v>0</v>
      </c>
      <c r="AI543" s="5">
        <f t="shared" si="197"/>
        <v>1</v>
      </c>
      <c r="AJ543" s="5">
        <f t="shared" si="198"/>
        <v>0</v>
      </c>
      <c r="AK543" s="5">
        <f t="shared" si="199"/>
        <v>0</v>
      </c>
      <c r="AL543" s="5">
        <f t="shared" si="200"/>
        <v>0</v>
      </c>
      <c r="AM543" s="5">
        <f t="shared" si="201"/>
        <v>1</v>
      </c>
      <c r="AN543" s="5">
        <f t="shared" si="202"/>
        <v>0</v>
      </c>
      <c r="AO543" s="5">
        <f t="shared" si="203"/>
        <v>0</v>
      </c>
      <c r="AR543" s="5">
        <f t="shared" si="204"/>
        <v>3</v>
      </c>
      <c r="AS543" s="5">
        <f t="shared" si="205"/>
        <v>3</v>
      </c>
      <c r="AT543" s="5" t="str">
        <f t="shared" si="206"/>
        <v>Correct</v>
      </c>
      <c r="AU543" s="53" t="s">
        <v>105</v>
      </c>
      <c r="AV543" s="53">
        <v>75</v>
      </c>
      <c r="AW543" s="53" t="s">
        <v>121</v>
      </c>
      <c r="AX543" s="53" t="s">
        <v>217</v>
      </c>
      <c r="AY543" s="53" t="s">
        <v>107</v>
      </c>
      <c r="AZ543" s="53" t="s">
        <v>98</v>
      </c>
      <c r="BA543" s="53" t="s">
        <v>80</v>
      </c>
      <c r="BB543" s="53" t="s">
        <v>108</v>
      </c>
      <c r="BC543" s="53" t="s">
        <v>100</v>
      </c>
      <c r="BD543" s="53" t="s">
        <v>104</v>
      </c>
      <c r="BE543" s="53" t="s">
        <v>102</v>
      </c>
      <c r="BF543" s="53" t="s">
        <v>91</v>
      </c>
      <c r="BG543" s="53" t="s">
        <v>98</v>
      </c>
      <c r="BH543" s="55"/>
    </row>
    <row r="544" spans="1:60" x14ac:dyDescent="0.25">
      <c r="A544" s="1">
        <v>543</v>
      </c>
      <c r="H544" t="s">
        <v>55</v>
      </c>
      <c r="I544" t="s">
        <v>56</v>
      </c>
      <c r="R544" t="s">
        <v>63</v>
      </c>
      <c r="U544" s="5">
        <f t="shared" si="184"/>
        <v>3</v>
      </c>
      <c r="V544" s="5">
        <f t="shared" si="185"/>
        <v>1</v>
      </c>
      <c r="W544" s="16"/>
      <c r="X544" s="5">
        <f t="shared" si="186"/>
        <v>0</v>
      </c>
      <c r="Y544" s="5">
        <f t="shared" si="187"/>
        <v>0</v>
      </c>
      <c r="Z544" s="5">
        <f t="shared" si="188"/>
        <v>0</v>
      </c>
      <c r="AA544" s="5">
        <f t="shared" si="189"/>
        <v>0</v>
      </c>
      <c r="AB544" s="5">
        <f t="shared" si="190"/>
        <v>0</v>
      </c>
      <c r="AC544" s="5">
        <f t="shared" si="191"/>
        <v>0</v>
      </c>
      <c r="AD544" s="5">
        <f t="shared" si="192"/>
        <v>1</v>
      </c>
      <c r="AE544" s="5">
        <f t="shared" si="193"/>
        <v>1</v>
      </c>
      <c r="AF544" s="5">
        <f t="shared" si="194"/>
        <v>0</v>
      </c>
      <c r="AG544" s="5">
        <f t="shared" si="195"/>
        <v>0</v>
      </c>
      <c r="AH544" s="5">
        <f t="shared" si="196"/>
        <v>0</v>
      </c>
      <c r="AI544" s="5">
        <f t="shared" si="197"/>
        <v>0</v>
      </c>
      <c r="AJ544" s="5">
        <f t="shared" si="198"/>
        <v>0</v>
      </c>
      <c r="AK544" s="5">
        <f t="shared" si="199"/>
        <v>0</v>
      </c>
      <c r="AL544" s="5">
        <f t="shared" si="200"/>
        <v>0</v>
      </c>
      <c r="AM544" s="5">
        <f t="shared" si="201"/>
        <v>0</v>
      </c>
      <c r="AN544" s="5">
        <f t="shared" si="202"/>
        <v>1</v>
      </c>
      <c r="AO544" s="5">
        <f t="shared" si="203"/>
        <v>0</v>
      </c>
      <c r="AR544" s="5">
        <f t="shared" si="204"/>
        <v>3</v>
      </c>
      <c r="AS544" s="5">
        <f t="shared" si="205"/>
        <v>3</v>
      </c>
      <c r="AT544" s="5" t="str">
        <f t="shared" si="206"/>
        <v>Correct</v>
      </c>
      <c r="AU544" s="5" t="s">
        <v>105</v>
      </c>
      <c r="AV544" s="5">
        <v>41</v>
      </c>
      <c r="AW544" s="5" t="s">
        <v>95</v>
      </c>
      <c r="AX544" s="5" t="s">
        <v>158</v>
      </c>
      <c r="AY544" s="5" t="s">
        <v>107</v>
      </c>
      <c r="AZ544" s="5" t="s">
        <v>98</v>
      </c>
      <c r="BA544" s="5" t="s">
        <v>80</v>
      </c>
      <c r="BB544" s="5" t="s">
        <v>109</v>
      </c>
      <c r="BC544" s="5" t="s">
        <v>103</v>
      </c>
      <c r="BD544" s="5" t="s">
        <v>101</v>
      </c>
      <c r="BE544" s="5" t="s">
        <v>102</v>
      </c>
      <c r="BF544" s="5" t="s">
        <v>90</v>
      </c>
      <c r="BG544" s="5" t="s">
        <v>102</v>
      </c>
      <c r="BH544" s="54"/>
    </row>
    <row r="545" spans="1:60" x14ac:dyDescent="0.25">
      <c r="A545" s="1">
        <v>544</v>
      </c>
      <c r="U545" s="5">
        <f t="shared" si="184"/>
        <v>0</v>
      </c>
      <c r="V545" s="5" t="e">
        <f t="shared" si="185"/>
        <v>#DIV/0!</v>
      </c>
      <c r="W545" s="16"/>
      <c r="X545" s="5">
        <f t="shared" si="186"/>
        <v>0</v>
      </c>
      <c r="Y545" s="5">
        <f t="shared" si="187"/>
        <v>0</v>
      </c>
      <c r="Z545" s="5">
        <f t="shared" si="188"/>
        <v>0</v>
      </c>
      <c r="AA545" s="5">
        <f t="shared" si="189"/>
        <v>0</v>
      </c>
      <c r="AB545" s="5">
        <f t="shared" si="190"/>
        <v>0</v>
      </c>
      <c r="AC545" s="5">
        <f t="shared" si="191"/>
        <v>0</v>
      </c>
      <c r="AD545" s="5">
        <f t="shared" si="192"/>
        <v>0</v>
      </c>
      <c r="AE545" s="5">
        <f t="shared" si="193"/>
        <v>0</v>
      </c>
      <c r="AF545" s="5">
        <f t="shared" si="194"/>
        <v>0</v>
      </c>
      <c r="AG545" s="5">
        <f t="shared" si="195"/>
        <v>0</v>
      </c>
      <c r="AH545" s="5">
        <f t="shared" si="196"/>
        <v>0</v>
      </c>
      <c r="AI545" s="5">
        <f t="shared" si="197"/>
        <v>0</v>
      </c>
      <c r="AJ545" s="5">
        <f t="shared" si="198"/>
        <v>0</v>
      </c>
      <c r="AK545" s="5">
        <f t="shared" si="199"/>
        <v>0</v>
      </c>
      <c r="AL545" s="5">
        <f t="shared" si="200"/>
        <v>0</v>
      </c>
      <c r="AM545" s="5">
        <f t="shared" si="201"/>
        <v>0</v>
      </c>
      <c r="AN545" s="5">
        <f t="shared" si="202"/>
        <v>0</v>
      </c>
      <c r="AO545" s="5">
        <f t="shared" si="203"/>
        <v>0</v>
      </c>
      <c r="AR545" s="5">
        <f t="shared" si="204"/>
        <v>0</v>
      </c>
      <c r="AS545" s="5">
        <f t="shared" si="205"/>
        <v>0</v>
      </c>
      <c r="AT545" s="5" t="str">
        <f t="shared" si="206"/>
        <v>Correct</v>
      </c>
      <c r="AU545" s="53" t="s">
        <v>94</v>
      </c>
      <c r="AV545" s="53">
        <v>68</v>
      </c>
      <c r="AW545" s="53" t="s">
        <v>95</v>
      </c>
      <c r="AX545" s="53" t="s">
        <v>158</v>
      </c>
      <c r="AY545" s="53"/>
      <c r="AZ545" s="53" t="s">
        <v>98</v>
      </c>
      <c r="BA545" s="53" t="s">
        <v>80</v>
      </c>
      <c r="BB545" s="53"/>
      <c r="BC545" s="53" t="s">
        <v>120</v>
      </c>
      <c r="BD545" s="53" t="s">
        <v>104</v>
      </c>
      <c r="BE545" s="53" t="s">
        <v>102</v>
      </c>
      <c r="BF545" s="53" t="s">
        <v>91</v>
      </c>
      <c r="BG545" s="53" t="s">
        <v>102</v>
      </c>
      <c r="BH545" s="55"/>
    </row>
    <row r="546" spans="1:60" x14ac:dyDescent="0.25">
      <c r="A546" s="1">
        <v>545</v>
      </c>
      <c r="B546" t="s">
        <v>50</v>
      </c>
      <c r="E546" t="s">
        <v>20</v>
      </c>
      <c r="N546" t="s">
        <v>26</v>
      </c>
      <c r="U546" s="5">
        <f t="shared" si="184"/>
        <v>3</v>
      </c>
      <c r="V546" s="5">
        <f t="shared" si="185"/>
        <v>1</v>
      </c>
      <c r="W546" s="16"/>
      <c r="X546" s="5">
        <f t="shared" si="186"/>
        <v>1</v>
      </c>
      <c r="Y546" s="5">
        <f t="shared" si="187"/>
        <v>0</v>
      </c>
      <c r="Z546" s="5">
        <f t="shared" si="188"/>
        <v>0</v>
      </c>
      <c r="AA546" s="5">
        <f t="shared" si="189"/>
        <v>1</v>
      </c>
      <c r="AB546" s="5">
        <f t="shared" si="190"/>
        <v>0</v>
      </c>
      <c r="AC546" s="5">
        <f t="shared" si="191"/>
        <v>0</v>
      </c>
      <c r="AD546" s="5">
        <f t="shared" si="192"/>
        <v>0</v>
      </c>
      <c r="AE546" s="5">
        <f t="shared" si="193"/>
        <v>0</v>
      </c>
      <c r="AF546" s="5">
        <f t="shared" si="194"/>
        <v>0</v>
      </c>
      <c r="AG546" s="5">
        <f t="shared" si="195"/>
        <v>0</v>
      </c>
      <c r="AH546" s="5">
        <f t="shared" si="196"/>
        <v>0</v>
      </c>
      <c r="AI546" s="5">
        <f t="shared" si="197"/>
        <v>0</v>
      </c>
      <c r="AJ546" s="5">
        <f t="shared" si="198"/>
        <v>1</v>
      </c>
      <c r="AK546" s="5">
        <f t="shared" si="199"/>
        <v>0</v>
      </c>
      <c r="AL546" s="5">
        <f t="shared" si="200"/>
        <v>0</v>
      </c>
      <c r="AM546" s="5">
        <f t="shared" si="201"/>
        <v>0</v>
      </c>
      <c r="AN546" s="5">
        <f t="shared" si="202"/>
        <v>0</v>
      </c>
      <c r="AO546" s="5">
        <f t="shared" si="203"/>
        <v>0</v>
      </c>
      <c r="AR546" s="5">
        <f t="shared" si="204"/>
        <v>3</v>
      </c>
      <c r="AS546" s="5">
        <f t="shared" si="205"/>
        <v>3</v>
      </c>
      <c r="AT546" s="5" t="str">
        <f t="shared" si="206"/>
        <v>Correct</v>
      </c>
      <c r="AU546" s="5" t="s">
        <v>94</v>
      </c>
      <c r="AV546" s="5">
        <v>59</v>
      </c>
      <c r="AW546" s="5" t="s">
        <v>95</v>
      </c>
      <c r="AX546" s="5" t="s">
        <v>158</v>
      </c>
      <c r="AY546" s="5" t="s">
        <v>128</v>
      </c>
      <c r="AZ546" s="5" t="s">
        <v>98</v>
      </c>
      <c r="BA546" s="5" t="s">
        <v>362</v>
      </c>
      <c r="BB546" s="5" t="s">
        <v>108</v>
      </c>
      <c r="BC546" s="5" t="s">
        <v>110</v>
      </c>
      <c r="BD546" s="5" t="s">
        <v>104</v>
      </c>
      <c r="BE546" s="5" t="s">
        <v>102</v>
      </c>
      <c r="BF546" s="5" t="s">
        <v>92</v>
      </c>
      <c r="BG546" s="5" t="s">
        <v>102</v>
      </c>
      <c r="BH546" s="54"/>
    </row>
    <row r="547" spans="1:60" x14ac:dyDescent="0.25">
      <c r="A547" s="1">
        <v>546</v>
      </c>
      <c r="E547" t="s">
        <v>20</v>
      </c>
      <c r="I547" t="s">
        <v>56</v>
      </c>
      <c r="R547" t="s">
        <v>63</v>
      </c>
      <c r="U547" s="5">
        <f t="shared" si="184"/>
        <v>3</v>
      </c>
      <c r="V547" s="5">
        <f t="shared" si="185"/>
        <v>1</v>
      </c>
      <c r="W547" s="16"/>
      <c r="X547" s="5">
        <f t="shared" si="186"/>
        <v>0</v>
      </c>
      <c r="Y547" s="5">
        <f t="shared" si="187"/>
        <v>0</v>
      </c>
      <c r="Z547" s="5">
        <f t="shared" si="188"/>
        <v>0</v>
      </c>
      <c r="AA547" s="5">
        <f t="shared" si="189"/>
        <v>1</v>
      </c>
      <c r="AB547" s="5">
        <f t="shared" si="190"/>
        <v>0</v>
      </c>
      <c r="AC547" s="5">
        <f t="shared" si="191"/>
        <v>0</v>
      </c>
      <c r="AD547" s="5">
        <f t="shared" si="192"/>
        <v>0</v>
      </c>
      <c r="AE547" s="5">
        <f t="shared" si="193"/>
        <v>1</v>
      </c>
      <c r="AF547" s="5">
        <f t="shared" si="194"/>
        <v>0</v>
      </c>
      <c r="AG547" s="5">
        <f t="shared" si="195"/>
        <v>0</v>
      </c>
      <c r="AH547" s="5">
        <f t="shared" si="196"/>
        <v>0</v>
      </c>
      <c r="AI547" s="5">
        <f t="shared" si="197"/>
        <v>0</v>
      </c>
      <c r="AJ547" s="5">
        <f t="shared" si="198"/>
        <v>0</v>
      </c>
      <c r="AK547" s="5">
        <f t="shared" si="199"/>
        <v>0</v>
      </c>
      <c r="AL547" s="5">
        <f t="shared" si="200"/>
        <v>0</v>
      </c>
      <c r="AM547" s="5">
        <f t="shared" si="201"/>
        <v>0</v>
      </c>
      <c r="AN547" s="5">
        <f t="shared" si="202"/>
        <v>1</v>
      </c>
      <c r="AO547" s="5">
        <f t="shared" si="203"/>
        <v>0</v>
      </c>
      <c r="AR547" s="5">
        <f t="shared" si="204"/>
        <v>3</v>
      </c>
      <c r="AS547" s="5">
        <f t="shared" si="205"/>
        <v>3</v>
      </c>
      <c r="AT547" s="5" t="str">
        <f t="shared" si="206"/>
        <v>Correct</v>
      </c>
      <c r="AU547" s="53" t="s">
        <v>94</v>
      </c>
      <c r="AV547" s="53">
        <v>67</v>
      </c>
      <c r="AW547" s="53" t="s">
        <v>95</v>
      </c>
      <c r="AX547" s="53" t="s">
        <v>158</v>
      </c>
      <c r="AY547" s="53" t="s">
        <v>107</v>
      </c>
      <c r="AZ547" s="53" t="s">
        <v>98</v>
      </c>
      <c r="BA547" s="53"/>
      <c r="BB547" s="53" t="s">
        <v>114</v>
      </c>
      <c r="BC547" s="53" t="s">
        <v>110</v>
      </c>
      <c r="BD547" s="53" t="s">
        <v>104</v>
      </c>
      <c r="BE547" s="53" t="s">
        <v>102</v>
      </c>
      <c r="BF547" s="53" t="s">
        <v>92</v>
      </c>
      <c r="BG547" s="53" t="s">
        <v>102</v>
      </c>
      <c r="BH547" s="55"/>
    </row>
    <row r="548" spans="1:60" x14ac:dyDescent="0.25">
      <c r="A548" s="1">
        <v>547</v>
      </c>
      <c r="B548" t="s">
        <v>50</v>
      </c>
      <c r="H548" t="s">
        <v>55</v>
      </c>
      <c r="N548" t="s">
        <v>26</v>
      </c>
      <c r="U548" s="5">
        <f t="shared" si="184"/>
        <v>3</v>
      </c>
      <c r="V548" s="5">
        <f t="shared" si="185"/>
        <v>1</v>
      </c>
      <c r="W548" s="16"/>
      <c r="X548" s="5">
        <f t="shared" si="186"/>
        <v>1</v>
      </c>
      <c r="Y548" s="5">
        <f t="shared" si="187"/>
        <v>0</v>
      </c>
      <c r="Z548" s="5">
        <f t="shared" si="188"/>
        <v>0</v>
      </c>
      <c r="AA548" s="5">
        <f t="shared" si="189"/>
        <v>0</v>
      </c>
      <c r="AB548" s="5">
        <f t="shared" si="190"/>
        <v>0</v>
      </c>
      <c r="AC548" s="5">
        <f t="shared" si="191"/>
        <v>0</v>
      </c>
      <c r="AD548" s="5">
        <f t="shared" si="192"/>
        <v>1</v>
      </c>
      <c r="AE548" s="5">
        <f t="shared" si="193"/>
        <v>0</v>
      </c>
      <c r="AF548" s="5">
        <f t="shared" si="194"/>
        <v>0</v>
      </c>
      <c r="AG548" s="5">
        <f t="shared" si="195"/>
        <v>0</v>
      </c>
      <c r="AH548" s="5">
        <f t="shared" si="196"/>
        <v>0</v>
      </c>
      <c r="AI548" s="5">
        <f t="shared" si="197"/>
        <v>0</v>
      </c>
      <c r="AJ548" s="5">
        <f t="shared" si="198"/>
        <v>1</v>
      </c>
      <c r="AK548" s="5">
        <f t="shared" si="199"/>
        <v>0</v>
      </c>
      <c r="AL548" s="5">
        <f t="shared" si="200"/>
        <v>0</v>
      </c>
      <c r="AM548" s="5">
        <f t="shared" si="201"/>
        <v>0</v>
      </c>
      <c r="AN548" s="5">
        <f t="shared" si="202"/>
        <v>0</v>
      </c>
      <c r="AO548" s="5">
        <f t="shared" si="203"/>
        <v>0</v>
      </c>
      <c r="AR548" s="5">
        <f t="shared" si="204"/>
        <v>3</v>
      </c>
      <c r="AS548" s="5">
        <f t="shared" si="205"/>
        <v>3</v>
      </c>
      <c r="AT548" s="5" t="str">
        <f t="shared" si="206"/>
        <v>Correct</v>
      </c>
      <c r="AU548" s="5" t="s">
        <v>105</v>
      </c>
      <c r="AV548" s="5">
        <v>60</v>
      </c>
      <c r="AW548" s="5" t="s">
        <v>121</v>
      </c>
      <c r="AX548" s="5" t="s">
        <v>244</v>
      </c>
      <c r="AY548" s="5" t="s">
        <v>107</v>
      </c>
      <c r="AZ548" s="5" t="s">
        <v>98</v>
      </c>
      <c r="BA548" s="5" t="s">
        <v>80</v>
      </c>
      <c r="BB548" s="5" t="s">
        <v>114</v>
      </c>
      <c r="BC548" s="5" t="s">
        <v>100</v>
      </c>
      <c r="BD548" s="5" t="s">
        <v>101</v>
      </c>
      <c r="BE548" s="5" t="s">
        <v>102</v>
      </c>
      <c r="BF548" s="5" t="s">
        <v>92</v>
      </c>
      <c r="BG548" s="5" t="s">
        <v>98</v>
      </c>
      <c r="BH548" s="54"/>
    </row>
    <row r="549" spans="1:60" x14ac:dyDescent="0.25">
      <c r="A549" s="1">
        <v>548</v>
      </c>
      <c r="S549" t="s">
        <v>64</v>
      </c>
      <c r="U549" s="5">
        <f t="shared" si="184"/>
        <v>1</v>
      </c>
      <c r="V549" s="5">
        <f t="shared" si="185"/>
        <v>3</v>
      </c>
      <c r="W549" s="16"/>
      <c r="X549" s="5">
        <f t="shared" si="186"/>
        <v>0</v>
      </c>
      <c r="Y549" s="5">
        <f t="shared" si="187"/>
        <v>0</v>
      </c>
      <c r="Z549" s="5">
        <f t="shared" si="188"/>
        <v>0</v>
      </c>
      <c r="AA549" s="5">
        <f t="shared" si="189"/>
        <v>0</v>
      </c>
      <c r="AB549" s="5">
        <f t="shared" si="190"/>
        <v>0</v>
      </c>
      <c r="AC549" s="5">
        <f t="shared" si="191"/>
        <v>0</v>
      </c>
      <c r="AD549" s="5">
        <f t="shared" si="192"/>
        <v>0</v>
      </c>
      <c r="AE549" s="5">
        <f t="shared" si="193"/>
        <v>0</v>
      </c>
      <c r="AF549" s="5">
        <f t="shared" si="194"/>
        <v>0</v>
      </c>
      <c r="AG549" s="5">
        <f t="shared" si="195"/>
        <v>0</v>
      </c>
      <c r="AH549" s="5">
        <f t="shared" si="196"/>
        <v>0</v>
      </c>
      <c r="AI549" s="5">
        <f t="shared" si="197"/>
        <v>0</v>
      </c>
      <c r="AJ549" s="5">
        <f t="shared" si="198"/>
        <v>0</v>
      </c>
      <c r="AK549" s="5">
        <f t="shared" si="199"/>
        <v>0</v>
      </c>
      <c r="AL549" s="5">
        <f t="shared" si="200"/>
        <v>0</v>
      </c>
      <c r="AM549" s="5">
        <f t="shared" si="201"/>
        <v>0</v>
      </c>
      <c r="AN549" s="5">
        <f t="shared" si="202"/>
        <v>0</v>
      </c>
      <c r="AO549" s="5">
        <f t="shared" si="203"/>
        <v>1</v>
      </c>
      <c r="AR549" s="5">
        <f t="shared" si="204"/>
        <v>1</v>
      </c>
      <c r="AS549" s="5">
        <f t="shared" si="205"/>
        <v>1</v>
      </c>
      <c r="AT549" s="5" t="str">
        <f t="shared" si="206"/>
        <v>Correct</v>
      </c>
      <c r="AU549" s="53" t="s">
        <v>94</v>
      </c>
      <c r="AV549" s="53">
        <v>41</v>
      </c>
      <c r="AW549" s="53" t="s">
        <v>121</v>
      </c>
      <c r="AX549" s="53" t="s">
        <v>180</v>
      </c>
      <c r="AY549" s="53" t="s">
        <v>134</v>
      </c>
      <c r="AZ549" s="53" t="s">
        <v>102</v>
      </c>
      <c r="BA549" s="53" t="s">
        <v>80</v>
      </c>
      <c r="BB549" s="53" t="s">
        <v>126</v>
      </c>
      <c r="BC549" s="53" t="s">
        <v>100</v>
      </c>
      <c r="BD549" s="53" t="s">
        <v>101</v>
      </c>
      <c r="BE549" s="53" t="s">
        <v>102</v>
      </c>
      <c r="BF549" s="53"/>
      <c r="BG549" s="53" t="s">
        <v>102</v>
      </c>
      <c r="BH549" s="55"/>
    </row>
    <row r="550" spans="1:60" x14ac:dyDescent="0.25">
      <c r="A550" s="1">
        <v>549</v>
      </c>
      <c r="E550" t="s">
        <v>20</v>
      </c>
      <c r="N550" t="s">
        <v>26</v>
      </c>
      <c r="S550" t="s">
        <v>64</v>
      </c>
      <c r="U550" s="5">
        <f t="shared" si="184"/>
        <v>3</v>
      </c>
      <c r="V550" s="5">
        <f t="shared" si="185"/>
        <v>1</v>
      </c>
      <c r="W550" s="16"/>
      <c r="X550" s="5">
        <f t="shared" si="186"/>
        <v>0</v>
      </c>
      <c r="Y550" s="5">
        <f t="shared" si="187"/>
        <v>0</v>
      </c>
      <c r="Z550" s="5">
        <f t="shared" si="188"/>
        <v>0</v>
      </c>
      <c r="AA550" s="5">
        <f t="shared" si="189"/>
        <v>1</v>
      </c>
      <c r="AB550" s="5">
        <f t="shared" si="190"/>
        <v>0</v>
      </c>
      <c r="AC550" s="5">
        <f t="shared" si="191"/>
        <v>0</v>
      </c>
      <c r="AD550" s="5">
        <f t="shared" si="192"/>
        <v>0</v>
      </c>
      <c r="AE550" s="5">
        <f t="shared" si="193"/>
        <v>0</v>
      </c>
      <c r="AF550" s="5">
        <f t="shared" si="194"/>
        <v>0</v>
      </c>
      <c r="AG550" s="5">
        <f t="shared" si="195"/>
        <v>0</v>
      </c>
      <c r="AH550" s="5">
        <f t="shared" si="196"/>
        <v>0</v>
      </c>
      <c r="AI550" s="5">
        <f t="shared" si="197"/>
        <v>0</v>
      </c>
      <c r="AJ550" s="5">
        <f t="shared" si="198"/>
        <v>1</v>
      </c>
      <c r="AK550" s="5">
        <f t="shared" si="199"/>
        <v>0</v>
      </c>
      <c r="AL550" s="5">
        <f t="shared" si="200"/>
        <v>0</v>
      </c>
      <c r="AM550" s="5">
        <f t="shared" si="201"/>
        <v>0</v>
      </c>
      <c r="AN550" s="5">
        <f t="shared" si="202"/>
        <v>0</v>
      </c>
      <c r="AO550" s="5">
        <f t="shared" si="203"/>
        <v>1</v>
      </c>
      <c r="AR550" s="5">
        <f t="shared" si="204"/>
        <v>3</v>
      </c>
      <c r="AS550" s="5">
        <f t="shared" si="205"/>
        <v>3</v>
      </c>
      <c r="AT550" s="5" t="str">
        <f t="shared" si="206"/>
        <v>Correct</v>
      </c>
      <c r="AU550" s="5" t="s">
        <v>94</v>
      </c>
      <c r="AV550" s="5">
        <v>46</v>
      </c>
      <c r="AW550" s="5" t="s">
        <v>121</v>
      </c>
      <c r="AX550" s="5" t="s">
        <v>178</v>
      </c>
      <c r="AY550" s="5" t="s">
        <v>107</v>
      </c>
      <c r="AZ550" s="5" t="s">
        <v>98</v>
      </c>
      <c r="BA550" s="5" t="s">
        <v>80</v>
      </c>
      <c r="BB550" s="5" t="s">
        <v>126</v>
      </c>
      <c r="BC550" s="5" t="s">
        <v>110</v>
      </c>
      <c r="BD550" s="5" t="s">
        <v>135</v>
      </c>
      <c r="BE550" s="5" t="s">
        <v>102</v>
      </c>
      <c r="BF550" s="5"/>
      <c r="BG550" s="5" t="s">
        <v>102</v>
      </c>
      <c r="BH550" s="54"/>
    </row>
    <row r="551" spans="1:60" x14ac:dyDescent="0.25">
      <c r="A551" s="1">
        <v>550</v>
      </c>
      <c r="D551" t="s">
        <v>52</v>
      </c>
      <c r="R551" t="s">
        <v>63</v>
      </c>
      <c r="S551" t="s">
        <v>64</v>
      </c>
      <c r="U551" s="5">
        <f t="shared" si="184"/>
        <v>3</v>
      </c>
      <c r="V551" s="5">
        <f t="shared" si="185"/>
        <v>1</v>
      </c>
      <c r="W551" s="16"/>
      <c r="X551" s="5">
        <f t="shared" si="186"/>
        <v>0</v>
      </c>
      <c r="Y551" s="5">
        <f t="shared" si="187"/>
        <v>0</v>
      </c>
      <c r="Z551" s="5">
        <f t="shared" si="188"/>
        <v>1</v>
      </c>
      <c r="AA551" s="5">
        <f t="shared" si="189"/>
        <v>0</v>
      </c>
      <c r="AB551" s="5">
        <f t="shared" si="190"/>
        <v>0</v>
      </c>
      <c r="AC551" s="5">
        <f t="shared" si="191"/>
        <v>0</v>
      </c>
      <c r="AD551" s="5">
        <f t="shared" si="192"/>
        <v>0</v>
      </c>
      <c r="AE551" s="5">
        <f t="shared" si="193"/>
        <v>0</v>
      </c>
      <c r="AF551" s="5">
        <f t="shared" si="194"/>
        <v>0</v>
      </c>
      <c r="AG551" s="5">
        <f t="shared" si="195"/>
        <v>0</v>
      </c>
      <c r="AH551" s="5">
        <f t="shared" si="196"/>
        <v>0</v>
      </c>
      <c r="AI551" s="5">
        <f t="shared" si="197"/>
        <v>0</v>
      </c>
      <c r="AJ551" s="5">
        <f t="shared" si="198"/>
        <v>0</v>
      </c>
      <c r="AK551" s="5">
        <f t="shared" si="199"/>
        <v>0</v>
      </c>
      <c r="AL551" s="5">
        <f t="shared" si="200"/>
        <v>0</v>
      </c>
      <c r="AM551" s="5">
        <f t="shared" si="201"/>
        <v>0</v>
      </c>
      <c r="AN551" s="5">
        <f t="shared" si="202"/>
        <v>1</v>
      </c>
      <c r="AO551" s="5">
        <f t="shared" si="203"/>
        <v>1</v>
      </c>
      <c r="AR551" s="5">
        <f t="shared" si="204"/>
        <v>3</v>
      </c>
      <c r="AS551" s="5">
        <f t="shared" si="205"/>
        <v>3</v>
      </c>
      <c r="AT551" s="5" t="str">
        <f t="shared" si="206"/>
        <v>Correct</v>
      </c>
      <c r="AU551" s="53" t="s">
        <v>105</v>
      </c>
      <c r="AV551" s="53">
        <v>27</v>
      </c>
      <c r="AW551" s="53" t="s">
        <v>121</v>
      </c>
      <c r="AX551" s="53" t="s">
        <v>214</v>
      </c>
      <c r="AY551" s="53" t="s">
        <v>107</v>
      </c>
      <c r="AZ551" s="53" t="s">
        <v>98</v>
      </c>
      <c r="BA551" s="53" t="s">
        <v>80</v>
      </c>
      <c r="BB551" s="53" t="s">
        <v>99</v>
      </c>
      <c r="BC551" s="53" t="s">
        <v>100</v>
      </c>
      <c r="BD551" s="53" t="s">
        <v>101</v>
      </c>
      <c r="BE551" s="53" t="s">
        <v>102</v>
      </c>
      <c r="BF551" s="53" t="s">
        <v>90</v>
      </c>
      <c r="BG551" s="53" t="s">
        <v>102</v>
      </c>
      <c r="BH551" s="55"/>
    </row>
    <row r="552" spans="1:60" x14ac:dyDescent="0.25">
      <c r="A552" s="1">
        <v>551</v>
      </c>
      <c r="U552" s="5">
        <f t="shared" si="184"/>
        <v>0</v>
      </c>
      <c r="V552" s="5" t="e">
        <f t="shared" si="185"/>
        <v>#DIV/0!</v>
      </c>
      <c r="W552" s="16"/>
      <c r="X552" s="5">
        <f t="shared" si="186"/>
        <v>0</v>
      </c>
      <c r="Y552" s="5">
        <f t="shared" si="187"/>
        <v>0</v>
      </c>
      <c r="Z552" s="5">
        <f t="shared" si="188"/>
        <v>0</v>
      </c>
      <c r="AA552" s="5">
        <f t="shared" si="189"/>
        <v>0</v>
      </c>
      <c r="AB552" s="5">
        <f t="shared" si="190"/>
        <v>0</v>
      </c>
      <c r="AC552" s="5">
        <f t="shared" si="191"/>
        <v>0</v>
      </c>
      <c r="AD552" s="5">
        <f t="shared" si="192"/>
        <v>0</v>
      </c>
      <c r="AE552" s="5">
        <f t="shared" si="193"/>
        <v>0</v>
      </c>
      <c r="AF552" s="5">
        <f t="shared" si="194"/>
        <v>0</v>
      </c>
      <c r="AG552" s="5">
        <f t="shared" si="195"/>
        <v>0</v>
      </c>
      <c r="AH552" s="5">
        <f t="shared" si="196"/>
        <v>0</v>
      </c>
      <c r="AI552" s="5">
        <f t="shared" si="197"/>
        <v>0</v>
      </c>
      <c r="AJ552" s="5">
        <f t="shared" si="198"/>
        <v>0</v>
      </c>
      <c r="AK552" s="5">
        <f t="shared" si="199"/>
        <v>0</v>
      </c>
      <c r="AL552" s="5">
        <f t="shared" si="200"/>
        <v>0</v>
      </c>
      <c r="AM552" s="5">
        <f t="shared" si="201"/>
        <v>0</v>
      </c>
      <c r="AN552" s="5">
        <f t="shared" si="202"/>
        <v>0</v>
      </c>
      <c r="AO552" s="5">
        <f t="shared" si="203"/>
        <v>0</v>
      </c>
      <c r="AR552" s="5">
        <f t="shared" si="204"/>
        <v>0</v>
      </c>
      <c r="AS552" s="5">
        <f t="shared" si="205"/>
        <v>0</v>
      </c>
      <c r="AT552" s="5" t="str">
        <f t="shared" si="206"/>
        <v>Correct</v>
      </c>
      <c r="AU552" s="5" t="s">
        <v>105</v>
      </c>
      <c r="AV552" s="5">
        <v>21</v>
      </c>
      <c r="AW552" s="5" t="s">
        <v>121</v>
      </c>
      <c r="AX552" s="5" t="s">
        <v>190</v>
      </c>
      <c r="AY552" s="5" t="s">
        <v>97</v>
      </c>
      <c r="AZ552" s="5" t="s">
        <v>98</v>
      </c>
      <c r="BA552" s="5" t="s">
        <v>80</v>
      </c>
      <c r="BB552" s="5" t="s">
        <v>108</v>
      </c>
      <c r="BC552" s="5" t="s">
        <v>110</v>
      </c>
      <c r="BD552" s="5" t="s">
        <v>135</v>
      </c>
      <c r="BE552" s="5" t="s">
        <v>102</v>
      </c>
      <c r="BF552" s="5" t="s">
        <v>90</v>
      </c>
      <c r="BG552" s="5" t="s">
        <v>102</v>
      </c>
      <c r="BH552" s="54"/>
    </row>
    <row r="553" spans="1:60" x14ac:dyDescent="0.25">
      <c r="A553" s="1">
        <v>552</v>
      </c>
      <c r="B553" t="s">
        <v>50</v>
      </c>
      <c r="H553" t="s">
        <v>55</v>
      </c>
      <c r="L553" t="s">
        <v>59</v>
      </c>
      <c r="U553" s="5">
        <f t="shared" si="184"/>
        <v>3</v>
      </c>
      <c r="V553" s="5">
        <f t="shared" si="185"/>
        <v>1</v>
      </c>
      <c r="W553" s="16"/>
      <c r="X553" s="5">
        <f t="shared" si="186"/>
        <v>1</v>
      </c>
      <c r="Y553" s="5">
        <f t="shared" si="187"/>
        <v>0</v>
      </c>
      <c r="Z553" s="5">
        <f t="shared" si="188"/>
        <v>0</v>
      </c>
      <c r="AA553" s="5">
        <f t="shared" si="189"/>
        <v>0</v>
      </c>
      <c r="AB553" s="5">
        <f t="shared" si="190"/>
        <v>0</v>
      </c>
      <c r="AC553" s="5">
        <f t="shared" si="191"/>
        <v>0</v>
      </c>
      <c r="AD553" s="5">
        <f t="shared" si="192"/>
        <v>1</v>
      </c>
      <c r="AE553" s="5">
        <f t="shared" si="193"/>
        <v>0</v>
      </c>
      <c r="AF553" s="5">
        <f t="shared" si="194"/>
        <v>0</v>
      </c>
      <c r="AG553" s="5">
        <f t="shared" si="195"/>
        <v>0</v>
      </c>
      <c r="AH553" s="5">
        <f t="shared" si="196"/>
        <v>1</v>
      </c>
      <c r="AI553" s="5">
        <f t="shared" si="197"/>
        <v>0</v>
      </c>
      <c r="AJ553" s="5">
        <f t="shared" si="198"/>
        <v>0</v>
      </c>
      <c r="AK553" s="5">
        <f t="shared" si="199"/>
        <v>0</v>
      </c>
      <c r="AL553" s="5">
        <f t="shared" si="200"/>
        <v>0</v>
      </c>
      <c r="AM553" s="5">
        <f t="shared" si="201"/>
        <v>0</v>
      </c>
      <c r="AN553" s="5">
        <f t="shared" si="202"/>
        <v>0</v>
      </c>
      <c r="AO553" s="5">
        <f t="shared" si="203"/>
        <v>0</v>
      </c>
      <c r="AR553" s="5">
        <f t="shared" si="204"/>
        <v>3</v>
      </c>
      <c r="AS553" s="5">
        <f t="shared" si="205"/>
        <v>3</v>
      </c>
      <c r="AT553" s="5" t="str">
        <f t="shared" si="206"/>
        <v>Correct</v>
      </c>
      <c r="AU553" s="53" t="s">
        <v>94</v>
      </c>
      <c r="AV553" s="53">
        <v>36</v>
      </c>
      <c r="AW553" s="53" t="s">
        <v>121</v>
      </c>
      <c r="AX553" s="53" t="s">
        <v>185</v>
      </c>
      <c r="AY553" s="53" t="s">
        <v>107</v>
      </c>
      <c r="AZ553" s="53" t="s">
        <v>98</v>
      </c>
      <c r="BA553" s="53" t="s">
        <v>80</v>
      </c>
      <c r="BB553" s="53" t="s">
        <v>108</v>
      </c>
      <c r="BC553" s="53" t="s">
        <v>120</v>
      </c>
      <c r="BD553" s="53" t="s">
        <v>125</v>
      </c>
      <c r="BE553" s="53" t="s">
        <v>98</v>
      </c>
      <c r="BF553" s="53" t="s">
        <v>93</v>
      </c>
      <c r="BG553" s="53" t="s">
        <v>102</v>
      </c>
      <c r="BH553" s="55"/>
    </row>
    <row r="554" spans="1:60" x14ac:dyDescent="0.25">
      <c r="A554" s="1">
        <v>553</v>
      </c>
      <c r="S554" t="s">
        <v>64</v>
      </c>
      <c r="U554" s="5">
        <f t="shared" si="184"/>
        <v>1</v>
      </c>
      <c r="V554" s="5">
        <f t="shared" si="185"/>
        <v>3</v>
      </c>
      <c r="W554" s="16"/>
      <c r="X554" s="5">
        <f t="shared" si="186"/>
        <v>0</v>
      </c>
      <c r="Y554" s="5">
        <f t="shared" si="187"/>
        <v>0</v>
      </c>
      <c r="Z554" s="5">
        <f t="shared" si="188"/>
        <v>0</v>
      </c>
      <c r="AA554" s="5">
        <f t="shared" si="189"/>
        <v>0</v>
      </c>
      <c r="AB554" s="5">
        <f t="shared" si="190"/>
        <v>0</v>
      </c>
      <c r="AC554" s="5">
        <f t="shared" si="191"/>
        <v>0</v>
      </c>
      <c r="AD554" s="5">
        <f t="shared" si="192"/>
        <v>0</v>
      </c>
      <c r="AE554" s="5">
        <f t="shared" si="193"/>
        <v>0</v>
      </c>
      <c r="AF554" s="5">
        <f t="shared" si="194"/>
        <v>0</v>
      </c>
      <c r="AG554" s="5">
        <f t="shared" si="195"/>
        <v>0</v>
      </c>
      <c r="AH554" s="5">
        <f t="shared" si="196"/>
        <v>0</v>
      </c>
      <c r="AI554" s="5">
        <f t="shared" si="197"/>
        <v>0</v>
      </c>
      <c r="AJ554" s="5">
        <f t="shared" si="198"/>
        <v>0</v>
      </c>
      <c r="AK554" s="5">
        <f t="shared" si="199"/>
        <v>0</v>
      </c>
      <c r="AL554" s="5">
        <f t="shared" si="200"/>
        <v>0</v>
      </c>
      <c r="AM554" s="5">
        <f t="shared" si="201"/>
        <v>0</v>
      </c>
      <c r="AN554" s="5">
        <f t="shared" si="202"/>
        <v>0</v>
      </c>
      <c r="AO554" s="5">
        <f t="shared" si="203"/>
        <v>1</v>
      </c>
      <c r="AR554" s="5">
        <f t="shared" si="204"/>
        <v>1</v>
      </c>
      <c r="AS554" s="5">
        <f t="shared" si="205"/>
        <v>1</v>
      </c>
      <c r="AT554" s="5" t="str">
        <f t="shared" si="206"/>
        <v>Correct</v>
      </c>
      <c r="AU554" s="5" t="s">
        <v>94</v>
      </c>
      <c r="AV554" s="5">
        <v>52</v>
      </c>
      <c r="AW554" s="5" t="s">
        <v>121</v>
      </c>
      <c r="AX554" s="5" t="s">
        <v>185</v>
      </c>
      <c r="AY554" s="5" t="s">
        <v>107</v>
      </c>
      <c r="AZ554" s="5"/>
      <c r="BA554" s="5" t="s">
        <v>80</v>
      </c>
      <c r="BB554" s="5" t="s">
        <v>109</v>
      </c>
      <c r="BC554" s="5" t="s">
        <v>103</v>
      </c>
      <c r="BD554" s="5" t="s">
        <v>101</v>
      </c>
      <c r="BE554" s="5" t="s">
        <v>102</v>
      </c>
      <c r="BF554" s="5" t="s">
        <v>90</v>
      </c>
      <c r="BG554" s="5" t="s">
        <v>102</v>
      </c>
      <c r="BH554" s="54"/>
    </row>
    <row r="555" spans="1:60" x14ac:dyDescent="0.25">
      <c r="A555" s="1">
        <v>554</v>
      </c>
      <c r="B555" t="s">
        <v>50</v>
      </c>
      <c r="K555" t="s">
        <v>58</v>
      </c>
      <c r="U555" s="5">
        <f t="shared" si="184"/>
        <v>2</v>
      </c>
      <c r="V555" s="5">
        <f t="shared" si="185"/>
        <v>1.5</v>
      </c>
      <c r="W555" s="16"/>
      <c r="X555" s="5">
        <f t="shared" si="186"/>
        <v>1</v>
      </c>
      <c r="Y555" s="5">
        <f t="shared" si="187"/>
        <v>0</v>
      </c>
      <c r="Z555" s="5">
        <f t="shared" si="188"/>
        <v>0</v>
      </c>
      <c r="AA555" s="5">
        <f t="shared" si="189"/>
        <v>0</v>
      </c>
      <c r="AB555" s="5">
        <f t="shared" si="190"/>
        <v>0</v>
      </c>
      <c r="AC555" s="5">
        <f t="shared" si="191"/>
        <v>0</v>
      </c>
      <c r="AD555" s="5">
        <f t="shared" si="192"/>
        <v>0</v>
      </c>
      <c r="AE555" s="5">
        <f t="shared" si="193"/>
        <v>0</v>
      </c>
      <c r="AF555" s="5">
        <f t="shared" si="194"/>
        <v>0</v>
      </c>
      <c r="AG555" s="5">
        <f t="shared" si="195"/>
        <v>1</v>
      </c>
      <c r="AH555" s="5">
        <f t="shared" si="196"/>
        <v>0</v>
      </c>
      <c r="AI555" s="5">
        <f t="shared" si="197"/>
        <v>0</v>
      </c>
      <c r="AJ555" s="5">
        <f t="shared" si="198"/>
        <v>0</v>
      </c>
      <c r="AK555" s="5">
        <f t="shared" si="199"/>
        <v>0</v>
      </c>
      <c r="AL555" s="5">
        <f t="shared" si="200"/>
        <v>0</v>
      </c>
      <c r="AM555" s="5">
        <f t="shared" si="201"/>
        <v>0</v>
      </c>
      <c r="AN555" s="5">
        <f t="shared" si="202"/>
        <v>0</v>
      </c>
      <c r="AO555" s="5">
        <f t="shared" si="203"/>
        <v>0</v>
      </c>
      <c r="AR555" s="5">
        <f t="shared" si="204"/>
        <v>2</v>
      </c>
      <c r="AS555" s="5">
        <f t="shared" si="205"/>
        <v>2</v>
      </c>
      <c r="AT555" s="5" t="str">
        <f t="shared" si="206"/>
        <v>Correct</v>
      </c>
      <c r="AU555" s="53" t="s">
        <v>94</v>
      </c>
      <c r="AV555" s="53">
        <v>26</v>
      </c>
      <c r="AW555" s="53" t="s">
        <v>121</v>
      </c>
      <c r="AX555" s="53" t="s">
        <v>180</v>
      </c>
      <c r="AY555" s="53" t="s">
        <v>107</v>
      </c>
      <c r="AZ555" s="53" t="s">
        <v>98</v>
      </c>
      <c r="BA555" s="53" t="s">
        <v>80</v>
      </c>
      <c r="BB555" s="53" t="s">
        <v>109</v>
      </c>
      <c r="BC555" s="53" t="s">
        <v>133</v>
      </c>
      <c r="BD555" s="53" t="s">
        <v>123</v>
      </c>
      <c r="BE555" s="53" t="s">
        <v>102</v>
      </c>
      <c r="BF555" s="53" t="s">
        <v>90</v>
      </c>
      <c r="BG555" s="53" t="s">
        <v>102</v>
      </c>
      <c r="BH555" s="55"/>
    </row>
    <row r="556" spans="1:60" x14ac:dyDescent="0.25">
      <c r="A556" s="1">
        <v>555</v>
      </c>
      <c r="M556" t="s">
        <v>60</v>
      </c>
      <c r="O556" t="s">
        <v>23</v>
      </c>
      <c r="S556" t="s">
        <v>64</v>
      </c>
      <c r="U556" s="5">
        <f t="shared" si="184"/>
        <v>3</v>
      </c>
      <c r="V556" s="5">
        <f t="shared" si="185"/>
        <v>1</v>
      </c>
      <c r="W556" s="16"/>
      <c r="X556" s="5">
        <f t="shared" si="186"/>
        <v>0</v>
      </c>
      <c r="Y556" s="5">
        <f t="shared" si="187"/>
        <v>0</v>
      </c>
      <c r="Z556" s="5">
        <f t="shared" si="188"/>
        <v>0</v>
      </c>
      <c r="AA556" s="5">
        <f t="shared" si="189"/>
        <v>0</v>
      </c>
      <c r="AB556" s="5">
        <f t="shared" si="190"/>
        <v>0</v>
      </c>
      <c r="AC556" s="5">
        <f t="shared" si="191"/>
        <v>0</v>
      </c>
      <c r="AD556" s="5">
        <f t="shared" si="192"/>
        <v>0</v>
      </c>
      <c r="AE556" s="5">
        <f t="shared" si="193"/>
        <v>0</v>
      </c>
      <c r="AF556" s="5">
        <f t="shared" si="194"/>
        <v>0</v>
      </c>
      <c r="AG556" s="5">
        <f t="shared" si="195"/>
        <v>0</v>
      </c>
      <c r="AH556" s="5">
        <f t="shared" si="196"/>
        <v>0</v>
      </c>
      <c r="AI556" s="5">
        <f t="shared" si="197"/>
        <v>1</v>
      </c>
      <c r="AJ556" s="5">
        <f t="shared" si="198"/>
        <v>0</v>
      </c>
      <c r="AK556" s="5">
        <f t="shared" si="199"/>
        <v>1</v>
      </c>
      <c r="AL556" s="5">
        <f t="shared" si="200"/>
        <v>0</v>
      </c>
      <c r="AM556" s="5">
        <f t="shared" si="201"/>
        <v>0</v>
      </c>
      <c r="AN556" s="5">
        <f t="shared" si="202"/>
        <v>0</v>
      </c>
      <c r="AO556" s="5">
        <f t="shared" si="203"/>
        <v>1</v>
      </c>
      <c r="AR556" s="5">
        <f t="shared" si="204"/>
        <v>3</v>
      </c>
      <c r="AS556" s="5">
        <f t="shared" si="205"/>
        <v>3</v>
      </c>
      <c r="AT556" s="5" t="str">
        <f t="shared" si="206"/>
        <v>Correct</v>
      </c>
      <c r="AU556" s="5" t="s">
        <v>105</v>
      </c>
      <c r="AV556" s="5">
        <v>27</v>
      </c>
      <c r="AW556" s="5" t="s">
        <v>121</v>
      </c>
      <c r="AX556" s="5" t="s">
        <v>185</v>
      </c>
      <c r="AY556" s="5" t="s">
        <v>346</v>
      </c>
      <c r="AZ556" s="5" t="s">
        <v>102</v>
      </c>
      <c r="BA556" s="5" t="s">
        <v>81</v>
      </c>
      <c r="BB556" s="5" t="s">
        <v>99</v>
      </c>
      <c r="BC556" s="5" t="s">
        <v>120</v>
      </c>
      <c r="BD556" s="5" t="s">
        <v>101</v>
      </c>
      <c r="BE556" s="5" t="s">
        <v>102</v>
      </c>
      <c r="BF556" s="5" t="s">
        <v>90</v>
      </c>
      <c r="BG556" s="5" t="s">
        <v>102</v>
      </c>
      <c r="BH556" s="54"/>
    </row>
    <row r="557" spans="1:60" x14ac:dyDescent="0.25">
      <c r="A557" s="1">
        <v>556</v>
      </c>
      <c r="U557" s="5">
        <f t="shared" si="184"/>
        <v>0</v>
      </c>
      <c r="V557" s="5" t="e">
        <f t="shared" si="185"/>
        <v>#DIV/0!</v>
      </c>
      <c r="W557" s="16"/>
      <c r="X557" s="5">
        <f t="shared" si="186"/>
        <v>0</v>
      </c>
      <c r="Y557" s="5">
        <f t="shared" si="187"/>
        <v>0</v>
      </c>
      <c r="Z557" s="5">
        <f t="shared" si="188"/>
        <v>0</v>
      </c>
      <c r="AA557" s="5">
        <f t="shared" si="189"/>
        <v>0</v>
      </c>
      <c r="AB557" s="5">
        <f t="shared" si="190"/>
        <v>0</v>
      </c>
      <c r="AC557" s="5">
        <f t="shared" si="191"/>
        <v>0</v>
      </c>
      <c r="AD557" s="5">
        <f t="shared" si="192"/>
        <v>0</v>
      </c>
      <c r="AE557" s="5">
        <f t="shared" si="193"/>
        <v>0</v>
      </c>
      <c r="AF557" s="5">
        <f t="shared" si="194"/>
        <v>0</v>
      </c>
      <c r="AG557" s="5">
        <f t="shared" si="195"/>
        <v>0</v>
      </c>
      <c r="AH557" s="5">
        <f t="shared" si="196"/>
        <v>0</v>
      </c>
      <c r="AI557" s="5">
        <f t="shared" si="197"/>
        <v>0</v>
      </c>
      <c r="AJ557" s="5">
        <f t="shared" si="198"/>
        <v>0</v>
      </c>
      <c r="AK557" s="5">
        <f t="shared" si="199"/>
        <v>0</v>
      </c>
      <c r="AL557" s="5">
        <f t="shared" si="200"/>
        <v>0</v>
      </c>
      <c r="AM557" s="5">
        <f t="shared" si="201"/>
        <v>0</v>
      </c>
      <c r="AN557" s="5">
        <f t="shared" si="202"/>
        <v>0</v>
      </c>
      <c r="AO557" s="5">
        <f t="shared" si="203"/>
        <v>0</v>
      </c>
      <c r="AR557" s="5">
        <f t="shared" si="204"/>
        <v>0</v>
      </c>
      <c r="AS557" s="5">
        <f t="shared" si="205"/>
        <v>0</v>
      </c>
      <c r="AT557" s="5" t="str">
        <f t="shared" si="206"/>
        <v>Correct</v>
      </c>
      <c r="AU557" s="53" t="s">
        <v>105</v>
      </c>
      <c r="AV557" s="53">
        <v>19</v>
      </c>
      <c r="AW557" s="53" t="s">
        <v>121</v>
      </c>
      <c r="AX557" s="53" t="s">
        <v>167</v>
      </c>
      <c r="AY557" s="53" t="s">
        <v>134</v>
      </c>
      <c r="AZ557" s="53" t="s">
        <v>102</v>
      </c>
      <c r="BA557" s="53" t="s">
        <v>80</v>
      </c>
      <c r="BB557" s="53" t="s">
        <v>109</v>
      </c>
      <c r="BC557" s="53" t="s">
        <v>120</v>
      </c>
      <c r="BD557" s="53" t="s">
        <v>101</v>
      </c>
      <c r="BE557" s="53" t="s">
        <v>102</v>
      </c>
      <c r="BF557" s="53" t="s">
        <v>90</v>
      </c>
      <c r="BG557" s="53" t="s">
        <v>102</v>
      </c>
      <c r="BH557" s="55"/>
    </row>
    <row r="558" spans="1:60" x14ac:dyDescent="0.25">
      <c r="A558" s="1">
        <v>557</v>
      </c>
      <c r="I558" t="s">
        <v>56</v>
      </c>
      <c r="N558" t="s">
        <v>26</v>
      </c>
      <c r="S558" t="s">
        <v>64</v>
      </c>
      <c r="U558" s="5">
        <f t="shared" si="184"/>
        <v>3</v>
      </c>
      <c r="V558" s="5">
        <f t="shared" si="185"/>
        <v>1</v>
      </c>
      <c r="W558" s="16"/>
      <c r="X558" s="5">
        <f t="shared" si="186"/>
        <v>0</v>
      </c>
      <c r="Y558" s="5">
        <f t="shared" si="187"/>
        <v>0</v>
      </c>
      <c r="Z558" s="5">
        <f t="shared" si="188"/>
        <v>0</v>
      </c>
      <c r="AA558" s="5">
        <f t="shared" si="189"/>
        <v>0</v>
      </c>
      <c r="AB558" s="5">
        <f t="shared" si="190"/>
        <v>0</v>
      </c>
      <c r="AC558" s="5">
        <f t="shared" si="191"/>
        <v>0</v>
      </c>
      <c r="AD558" s="5">
        <f t="shared" si="192"/>
        <v>0</v>
      </c>
      <c r="AE558" s="5">
        <f t="shared" si="193"/>
        <v>1</v>
      </c>
      <c r="AF558" s="5">
        <f t="shared" si="194"/>
        <v>0</v>
      </c>
      <c r="AG558" s="5">
        <f t="shared" si="195"/>
        <v>0</v>
      </c>
      <c r="AH558" s="5">
        <f t="shared" si="196"/>
        <v>0</v>
      </c>
      <c r="AI558" s="5">
        <f t="shared" si="197"/>
        <v>0</v>
      </c>
      <c r="AJ558" s="5">
        <f t="shared" si="198"/>
        <v>1</v>
      </c>
      <c r="AK558" s="5">
        <f t="shared" si="199"/>
        <v>0</v>
      </c>
      <c r="AL558" s="5">
        <f t="shared" si="200"/>
        <v>0</v>
      </c>
      <c r="AM558" s="5">
        <f t="shared" si="201"/>
        <v>0</v>
      </c>
      <c r="AN558" s="5">
        <f t="shared" si="202"/>
        <v>0</v>
      </c>
      <c r="AO558" s="5">
        <f t="shared" si="203"/>
        <v>1</v>
      </c>
      <c r="AR558" s="5">
        <f t="shared" si="204"/>
        <v>3</v>
      </c>
      <c r="AS558" s="5">
        <f t="shared" si="205"/>
        <v>3</v>
      </c>
      <c r="AT558" s="5" t="str">
        <f t="shared" si="206"/>
        <v>Correct</v>
      </c>
      <c r="AU558" s="5" t="s">
        <v>94</v>
      </c>
      <c r="AV558" s="5">
        <v>41</v>
      </c>
      <c r="AW558" s="5" t="s">
        <v>121</v>
      </c>
      <c r="AX558" s="5" t="s">
        <v>185</v>
      </c>
      <c r="AY558" s="5" t="s">
        <v>107</v>
      </c>
      <c r="AZ558" s="5" t="s">
        <v>98</v>
      </c>
      <c r="BA558" s="5" t="s">
        <v>80</v>
      </c>
      <c r="BB558" s="5" t="s">
        <v>114</v>
      </c>
      <c r="BC558" s="5" t="s">
        <v>153</v>
      </c>
      <c r="BD558" s="5" t="s">
        <v>101</v>
      </c>
      <c r="BE558" s="5" t="s">
        <v>102</v>
      </c>
      <c r="BF558" s="5" t="s">
        <v>92</v>
      </c>
      <c r="BG558" s="5" t="s">
        <v>102</v>
      </c>
      <c r="BH558" s="54"/>
    </row>
    <row r="559" spans="1:60" x14ac:dyDescent="0.25">
      <c r="A559" s="1">
        <v>558</v>
      </c>
      <c r="B559" t="s">
        <v>50</v>
      </c>
      <c r="E559" t="s">
        <v>20</v>
      </c>
      <c r="N559" t="s">
        <v>26</v>
      </c>
      <c r="U559" s="5">
        <f t="shared" si="184"/>
        <v>3</v>
      </c>
      <c r="V559" s="5">
        <f t="shared" si="185"/>
        <v>1</v>
      </c>
      <c r="W559" s="16"/>
      <c r="X559" s="5">
        <f t="shared" si="186"/>
        <v>1</v>
      </c>
      <c r="Y559" s="5">
        <f t="shared" si="187"/>
        <v>0</v>
      </c>
      <c r="Z559" s="5">
        <f t="shared" si="188"/>
        <v>0</v>
      </c>
      <c r="AA559" s="5">
        <f t="shared" si="189"/>
        <v>1</v>
      </c>
      <c r="AB559" s="5">
        <f t="shared" si="190"/>
        <v>0</v>
      </c>
      <c r="AC559" s="5">
        <f t="shared" si="191"/>
        <v>0</v>
      </c>
      <c r="AD559" s="5">
        <f t="shared" si="192"/>
        <v>0</v>
      </c>
      <c r="AE559" s="5">
        <f t="shared" si="193"/>
        <v>0</v>
      </c>
      <c r="AF559" s="5">
        <f t="shared" si="194"/>
        <v>0</v>
      </c>
      <c r="AG559" s="5">
        <f t="shared" si="195"/>
        <v>0</v>
      </c>
      <c r="AH559" s="5">
        <f t="shared" si="196"/>
        <v>0</v>
      </c>
      <c r="AI559" s="5">
        <f t="shared" si="197"/>
        <v>0</v>
      </c>
      <c r="AJ559" s="5">
        <f t="shared" si="198"/>
        <v>1</v>
      </c>
      <c r="AK559" s="5">
        <f t="shared" si="199"/>
        <v>0</v>
      </c>
      <c r="AL559" s="5">
        <f t="shared" si="200"/>
        <v>0</v>
      </c>
      <c r="AM559" s="5">
        <f t="shared" si="201"/>
        <v>0</v>
      </c>
      <c r="AN559" s="5">
        <f t="shared" si="202"/>
        <v>0</v>
      </c>
      <c r="AO559" s="5">
        <f t="shared" si="203"/>
        <v>0</v>
      </c>
      <c r="AR559" s="5">
        <f t="shared" si="204"/>
        <v>3</v>
      </c>
      <c r="AS559" s="5">
        <f t="shared" si="205"/>
        <v>3</v>
      </c>
      <c r="AT559" s="5" t="str">
        <f t="shared" si="206"/>
        <v>Correct</v>
      </c>
      <c r="AU559" s="53" t="s">
        <v>105</v>
      </c>
      <c r="AV559" s="53">
        <v>51</v>
      </c>
      <c r="AW559" s="53" t="s">
        <v>121</v>
      </c>
      <c r="AX559" s="53" t="s">
        <v>180</v>
      </c>
      <c r="AY559" s="53" t="s">
        <v>107</v>
      </c>
      <c r="AZ559" s="53" t="s">
        <v>98</v>
      </c>
      <c r="BA559" s="53" t="s">
        <v>80</v>
      </c>
      <c r="BB559" s="53" t="s">
        <v>112</v>
      </c>
      <c r="BC559" s="53" t="s">
        <v>120</v>
      </c>
      <c r="BD559" s="53" t="s">
        <v>135</v>
      </c>
      <c r="BE559" s="53" t="s">
        <v>102</v>
      </c>
      <c r="BF559" s="53" t="s">
        <v>92</v>
      </c>
      <c r="BG559" s="53" t="s">
        <v>102</v>
      </c>
      <c r="BH559" s="55"/>
    </row>
    <row r="560" spans="1:60" x14ac:dyDescent="0.25">
      <c r="A560" s="1">
        <v>559</v>
      </c>
      <c r="D560" t="s">
        <v>52</v>
      </c>
      <c r="U560" s="5">
        <f t="shared" si="184"/>
        <v>1</v>
      </c>
      <c r="V560" s="5">
        <f t="shared" si="185"/>
        <v>3</v>
      </c>
      <c r="W560" s="16"/>
      <c r="X560" s="5">
        <f t="shared" si="186"/>
        <v>0</v>
      </c>
      <c r="Y560" s="5">
        <f t="shared" si="187"/>
        <v>0</v>
      </c>
      <c r="Z560" s="5">
        <f t="shared" si="188"/>
        <v>1</v>
      </c>
      <c r="AA560" s="5">
        <f t="shared" si="189"/>
        <v>0</v>
      </c>
      <c r="AB560" s="5">
        <f t="shared" si="190"/>
        <v>0</v>
      </c>
      <c r="AC560" s="5">
        <f t="shared" si="191"/>
        <v>0</v>
      </c>
      <c r="AD560" s="5">
        <f t="shared" si="192"/>
        <v>0</v>
      </c>
      <c r="AE560" s="5">
        <f t="shared" si="193"/>
        <v>0</v>
      </c>
      <c r="AF560" s="5">
        <f t="shared" si="194"/>
        <v>0</v>
      </c>
      <c r="AG560" s="5">
        <f t="shared" si="195"/>
        <v>0</v>
      </c>
      <c r="AH560" s="5">
        <f t="shared" si="196"/>
        <v>0</v>
      </c>
      <c r="AI560" s="5">
        <f t="shared" si="197"/>
        <v>0</v>
      </c>
      <c r="AJ560" s="5">
        <f t="shared" si="198"/>
        <v>0</v>
      </c>
      <c r="AK560" s="5">
        <f t="shared" si="199"/>
        <v>0</v>
      </c>
      <c r="AL560" s="5">
        <f t="shared" si="200"/>
        <v>0</v>
      </c>
      <c r="AM560" s="5">
        <f t="shared" si="201"/>
        <v>0</v>
      </c>
      <c r="AN560" s="5">
        <f t="shared" si="202"/>
        <v>0</v>
      </c>
      <c r="AO560" s="5">
        <f t="shared" si="203"/>
        <v>0</v>
      </c>
      <c r="AR560" s="5">
        <f t="shared" si="204"/>
        <v>1</v>
      </c>
      <c r="AS560" s="5">
        <f t="shared" si="205"/>
        <v>1</v>
      </c>
      <c r="AT560" s="5" t="str">
        <f t="shared" si="206"/>
        <v>Correct</v>
      </c>
      <c r="AU560" s="5" t="s">
        <v>105</v>
      </c>
      <c r="AV560" s="5">
        <v>27</v>
      </c>
      <c r="AW560" s="5" t="s">
        <v>121</v>
      </c>
      <c r="AX560" s="5" t="s">
        <v>245</v>
      </c>
      <c r="AY560" s="5" t="s">
        <v>107</v>
      </c>
      <c r="AZ560" s="5" t="s">
        <v>98</v>
      </c>
      <c r="BA560" s="5" t="s">
        <v>80</v>
      </c>
      <c r="BB560" s="5" t="s">
        <v>126</v>
      </c>
      <c r="BC560" s="5" t="s">
        <v>110</v>
      </c>
      <c r="BD560" s="5" t="s">
        <v>135</v>
      </c>
      <c r="BE560" s="5" t="s">
        <v>102</v>
      </c>
      <c r="BF560" s="5" t="s">
        <v>90</v>
      </c>
      <c r="BG560" s="5" t="s">
        <v>102</v>
      </c>
      <c r="BH560" s="54"/>
    </row>
    <row r="561" spans="1:60" x14ac:dyDescent="0.25">
      <c r="A561" s="1">
        <v>560</v>
      </c>
      <c r="B561" t="s">
        <v>50</v>
      </c>
      <c r="E561" t="s">
        <v>20</v>
      </c>
      <c r="G561" t="s">
        <v>54</v>
      </c>
      <c r="U561" s="5">
        <f t="shared" si="184"/>
        <v>3</v>
      </c>
      <c r="V561" s="5">
        <f t="shared" si="185"/>
        <v>1</v>
      </c>
      <c r="W561" s="16"/>
      <c r="X561" s="5">
        <f t="shared" si="186"/>
        <v>1</v>
      </c>
      <c r="Y561" s="5">
        <f t="shared" si="187"/>
        <v>0</v>
      </c>
      <c r="Z561" s="5">
        <f t="shared" si="188"/>
        <v>0</v>
      </c>
      <c r="AA561" s="5">
        <f t="shared" si="189"/>
        <v>1</v>
      </c>
      <c r="AB561" s="5">
        <f t="shared" si="190"/>
        <v>0</v>
      </c>
      <c r="AC561" s="5">
        <f t="shared" si="191"/>
        <v>1</v>
      </c>
      <c r="AD561" s="5">
        <f t="shared" si="192"/>
        <v>0</v>
      </c>
      <c r="AE561" s="5">
        <f t="shared" si="193"/>
        <v>0</v>
      </c>
      <c r="AF561" s="5">
        <f t="shared" si="194"/>
        <v>0</v>
      </c>
      <c r="AG561" s="5">
        <f t="shared" si="195"/>
        <v>0</v>
      </c>
      <c r="AH561" s="5">
        <f t="shared" si="196"/>
        <v>0</v>
      </c>
      <c r="AI561" s="5">
        <f t="shared" si="197"/>
        <v>0</v>
      </c>
      <c r="AJ561" s="5">
        <f t="shared" si="198"/>
        <v>0</v>
      </c>
      <c r="AK561" s="5">
        <f t="shared" si="199"/>
        <v>0</v>
      </c>
      <c r="AL561" s="5">
        <f t="shared" si="200"/>
        <v>0</v>
      </c>
      <c r="AM561" s="5">
        <f t="shared" si="201"/>
        <v>0</v>
      </c>
      <c r="AN561" s="5">
        <f t="shared" si="202"/>
        <v>0</v>
      </c>
      <c r="AO561" s="5">
        <f t="shared" si="203"/>
        <v>0</v>
      </c>
      <c r="AR561" s="5">
        <f t="shared" si="204"/>
        <v>3</v>
      </c>
      <c r="AS561" s="5">
        <f t="shared" si="205"/>
        <v>3</v>
      </c>
      <c r="AT561" s="5" t="str">
        <f t="shared" si="206"/>
        <v>Correct</v>
      </c>
      <c r="AU561" s="53" t="s">
        <v>105</v>
      </c>
      <c r="AV561" s="53">
        <v>22</v>
      </c>
      <c r="AW561" s="53" t="s">
        <v>121</v>
      </c>
      <c r="AX561" s="53" t="s">
        <v>167</v>
      </c>
      <c r="AY561" s="53" t="s">
        <v>107</v>
      </c>
      <c r="AZ561" s="53" t="s">
        <v>98</v>
      </c>
      <c r="BA561" s="53" t="s">
        <v>80</v>
      </c>
      <c r="BB561" s="53" t="s">
        <v>99</v>
      </c>
      <c r="BC561" s="53" t="s">
        <v>103</v>
      </c>
      <c r="BD561" s="53" t="s">
        <v>101</v>
      </c>
      <c r="BE561" s="53" t="s">
        <v>102</v>
      </c>
      <c r="BF561" s="53" t="s">
        <v>92</v>
      </c>
      <c r="BG561" s="53" t="s">
        <v>102</v>
      </c>
      <c r="BH561" s="55"/>
    </row>
    <row r="562" spans="1:60" x14ac:dyDescent="0.25">
      <c r="A562" s="1">
        <v>561</v>
      </c>
      <c r="G562" t="s">
        <v>54</v>
      </c>
      <c r="K562" t="s">
        <v>58</v>
      </c>
      <c r="O562" t="s">
        <v>23</v>
      </c>
      <c r="S562" t="s">
        <v>64</v>
      </c>
      <c r="U562" s="5">
        <f t="shared" si="184"/>
        <v>4</v>
      </c>
      <c r="V562" s="5">
        <f t="shared" si="185"/>
        <v>0.75</v>
      </c>
      <c r="W562" s="16"/>
      <c r="X562" s="5">
        <f t="shared" si="186"/>
        <v>0</v>
      </c>
      <c r="Y562" s="5">
        <f t="shared" si="187"/>
        <v>0</v>
      </c>
      <c r="Z562" s="5">
        <f t="shared" si="188"/>
        <v>0</v>
      </c>
      <c r="AA562" s="5">
        <f t="shared" si="189"/>
        <v>0</v>
      </c>
      <c r="AB562" s="5">
        <f t="shared" si="190"/>
        <v>0</v>
      </c>
      <c r="AC562" s="5">
        <f t="shared" si="191"/>
        <v>0.75</v>
      </c>
      <c r="AD562" s="5">
        <f t="shared" si="192"/>
        <v>0</v>
      </c>
      <c r="AE562" s="5">
        <f t="shared" si="193"/>
        <v>0</v>
      </c>
      <c r="AF562" s="5">
        <f t="shared" si="194"/>
        <v>0</v>
      </c>
      <c r="AG562" s="5">
        <f t="shared" si="195"/>
        <v>0.75</v>
      </c>
      <c r="AH562" s="5">
        <f t="shared" si="196"/>
        <v>0</v>
      </c>
      <c r="AI562" s="5">
        <f t="shared" si="197"/>
        <v>0</v>
      </c>
      <c r="AJ562" s="5">
        <f t="shared" si="198"/>
        <v>0</v>
      </c>
      <c r="AK562" s="5">
        <f t="shared" si="199"/>
        <v>0.75</v>
      </c>
      <c r="AL562" s="5">
        <f t="shared" si="200"/>
        <v>0</v>
      </c>
      <c r="AM562" s="5">
        <f t="shared" si="201"/>
        <v>0</v>
      </c>
      <c r="AN562" s="5">
        <f t="shared" si="202"/>
        <v>0</v>
      </c>
      <c r="AO562" s="5">
        <f t="shared" si="203"/>
        <v>0.75</v>
      </c>
      <c r="AR562" s="5">
        <f t="shared" si="204"/>
        <v>3</v>
      </c>
      <c r="AS562" s="5">
        <f t="shared" si="205"/>
        <v>4</v>
      </c>
      <c r="AT562" s="5" t="str">
        <f t="shared" si="206"/>
        <v>Correct</v>
      </c>
      <c r="AU562" s="5" t="s">
        <v>94</v>
      </c>
      <c r="AV562" s="5">
        <v>53</v>
      </c>
      <c r="AW562" s="5" t="s">
        <v>121</v>
      </c>
      <c r="AX562" s="5" t="s">
        <v>246</v>
      </c>
      <c r="AY562" s="5" t="s">
        <v>107</v>
      </c>
      <c r="AZ562" s="5" t="s">
        <v>98</v>
      </c>
      <c r="BA562" s="5" t="s">
        <v>80</v>
      </c>
      <c r="BB562" s="5" t="s">
        <v>109</v>
      </c>
      <c r="BC562" s="5" t="s">
        <v>103</v>
      </c>
      <c r="BD562" s="5" t="s">
        <v>123</v>
      </c>
      <c r="BE562" s="5" t="s">
        <v>98</v>
      </c>
      <c r="BF562" s="5"/>
      <c r="BG562" s="5" t="s">
        <v>98</v>
      </c>
      <c r="BH562" s="54"/>
    </row>
    <row r="563" spans="1:60" x14ac:dyDescent="0.25">
      <c r="A563" s="1">
        <v>562</v>
      </c>
      <c r="I563" t="s">
        <v>56</v>
      </c>
      <c r="S563" t="s">
        <v>64</v>
      </c>
      <c r="U563" s="5">
        <f t="shared" si="184"/>
        <v>2</v>
      </c>
      <c r="V563" s="5">
        <f t="shared" si="185"/>
        <v>1.5</v>
      </c>
      <c r="W563" s="16"/>
      <c r="X563" s="5">
        <f t="shared" si="186"/>
        <v>0</v>
      </c>
      <c r="Y563" s="5">
        <f t="shared" si="187"/>
        <v>0</v>
      </c>
      <c r="Z563" s="5">
        <f t="shared" si="188"/>
        <v>0</v>
      </c>
      <c r="AA563" s="5">
        <f t="shared" si="189"/>
        <v>0</v>
      </c>
      <c r="AB563" s="5">
        <f t="shared" si="190"/>
        <v>0</v>
      </c>
      <c r="AC563" s="5">
        <f t="shared" si="191"/>
        <v>0</v>
      </c>
      <c r="AD563" s="5">
        <f t="shared" si="192"/>
        <v>0</v>
      </c>
      <c r="AE563" s="5">
        <f t="shared" si="193"/>
        <v>1</v>
      </c>
      <c r="AF563" s="5">
        <f t="shared" si="194"/>
        <v>0</v>
      </c>
      <c r="AG563" s="5">
        <f t="shared" si="195"/>
        <v>0</v>
      </c>
      <c r="AH563" s="5">
        <f t="shared" si="196"/>
        <v>0</v>
      </c>
      <c r="AI563" s="5">
        <f t="shared" si="197"/>
        <v>0</v>
      </c>
      <c r="AJ563" s="5">
        <f t="shared" si="198"/>
        <v>0</v>
      </c>
      <c r="AK563" s="5">
        <f t="shared" si="199"/>
        <v>0</v>
      </c>
      <c r="AL563" s="5">
        <f t="shared" si="200"/>
        <v>0</v>
      </c>
      <c r="AM563" s="5">
        <f t="shared" si="201"/>
        <v>0</v>
      </c>
      <c r="AN563" s="5">
        <f t="shared" si="202"/>
        <v>0</v>
      </c>
      <c r="AO563" s="5">
        <f t="shared" si="203"/>
        <v>1</v>
      </c>
      <c r="AR563" s="5">
        <f t="shared" si="204"/>
        <v>2</v>
      </c>
      <c r="AS563" s="5">
        <f t="shared" si="205"/>
        <v>2</v>
      </c>
      <c r="AT563" s="5" t="str">
        <f t="shared" si="206"/>
        <v>Correct</v>
      </c>
      <c r="AU563" s="53" t="s">
        <v>105</v>
      </c>
      <c r="AV563" s="53">
        <v>25</v>
      </c>
      <c r="AW563" s="53" t="s">
        <v>121</v>
      </c>
      <c r="AX563" s="53" t="s">
        <v>184</v>
      </c>
      <c r="AY563" s="53" t="s">
        <v>107</v>
      </c>
      <c r="AZ563" s="53" t="s">
        <v>98</v>
      </c>
      <c r="BA563" s="53" t="s">
        <v>80</v>
      </c>
      <c r="BB563" s="53" t="s">
        <v>99</v>
      </c>
      <c r="BC563" s="53" t="s">
        <v>103</v>
      </c>
      <c r="BD563" s="53" t="s">
        <v>135</v>
      </c>
      <c r="BE563" s="53" t="s">
        <v>102</v>
      </c>
      <c r="BF563" s="53"/>
      <c r="BG563" s="53" t="s">
        <v>102</v>
      </c>
      <c r="BH563" s="55"/>
    </row>
    <row r="564" spans="1:60" x14ac:dyDescent="0.25">
      <c r="A564" s="1">
        <v>563</v>
      </c>
      <c r="D564" t="s">
        <v>52</v>
      </c>
      <c r="U564" s="5">
        <f t="shared" si="184"/>
        <v>1</v>
      </c>
      <c r="V564" s="5">
        <f t="shared" si="185"/>
        <v>3</v>
      </c>
      <c r="W564" s="16"/>
      <c r="X564" s="5">
        <f t="shared" si="186"/>
        <v>0</v>
      </c>
      <c r="Y564" s="5">
        <f t="shared" si="187"/>
        <v>0</v>
      </c>
      <c r="Z564" s="5">
        <f t="shared" si="188"/>
        <v>1</v>
      </c>
      <c r="AA564" s="5">
        <f t="shared" si="189"/>
        <v>0</v>
      </c>
      <c r="AB564" s="5">
        <f t="shared" si="190"/>
        <v>0</v>
      </c>
      <c r="AC564" s="5">
        <f t="shared" si="191"/>
        <v>0</v>
      </c>
      <c r="AD564" s="5">
        <f t="shared" si="192"/>
        <v>0</v>
      </c>
      <c r="AE564" s="5">
        <f t="shared" si="193"/>
        <v>0</v>
      </c>
      <c r="AF564" s="5">
        <f t="shared" si="194"/>
        <v>0</v>
      </c>
      <c r="AG564" s="5">
        <f t="shared" si="195"/>
        <v>0</v>
      </c>
      <c r="AH564" s="5">
        <f t="shared" si="196"/>
        <v>0</v>
      </c>
      <c r="AI564" s="5">
        <f t="shared" si="197"/>
        <v>0</v>
      </c>
      <c r="AJ564" s="5">
        <f t="shared" si="198"/>
        <v>0</v>
      </c>
      <c r="AK564" s="5">
        <f t="shared" si="199"/>
        <v>0</v>
      </c>
      <c r="AL564" s="5">
        <f t="shared" si="200"/>
        <v>0</v>
      </c>
      <c r="AM564" s="5">
        <f t="shared" si="201"/>
        <v>0</v>
      </c>
      <c r="AN564" s="5">
        <f t="shared" si="202"/>
        <v>0</v>
      </c>
      <c r="AO564" s="5">
        <f t="shared" si="203"/>
        <v>0</v>
      </c>
      <c r="AR564" s="5">
        <f t="shared" si="204"/>
        <v>1</v>
      </c>
      <c r="AS564" s="5">
        <f t="shared" si="205"/>
        <v>1</v>
      </c>
      <c r="AT564" s="5" t="str">
        <f t="shared" si="206"/>
        <v>Correct</v>
      </c>
      <c r="AU564" s="5" t="s">
        <v>105</v>
      </c>
      <c r="AV564" s="5">
        <v>21</v>
      </c>
      <c r="AW564" s="5" t="s">
        <v>121</v>
      </c>
      <c r="AX564" s="5" t="s">
        <v>178</v>
      </c>
      <c r="AY564" s="5" t="s">
        <v>128</v>
      </c>
      <c r="AZ564" s="5" t="s">
        <v>98</v>
      </c>
      <c r="BA564" s="5" t="s">
        <v>80</v>
      </c>
      <c r="BB564" s="5" t="s">
        <v>108</v>
      </c>
      <c r="BC564" s="5" t="s">
        <v>110</v>
      </c>
      <c r="BD564" s="5" t="s">
        <v>136</v>
      </c>
      <c r="BE564" s="5" t="s">
        <v>102</v>
      </c>
      <c r="BF564" s="5" t="s">
        <v>92</v>
      </c>
      <c r="BG564" s="5" t="s">
        <v>102</v>
      </c>
      <c r="BH564" s="54"/>
    </row>
    <row r="565" spans="1:60" x14ac:dyDescent="0.25">
      <c r="A565" s="1">
        <v>564</v>
      </c>
      <c r="S565" t="s">
        <v>64</v>
      </c>
      <c r="U565" s="5">
        <f t="shared" si="184"/>
        <v>1</v>
      </c>
      <c r="V565" s="5">
        <f t="shared" si="185"/>
        <v>3</v>
      </c>
      <c r="W565" s="16"/>
      <c r="X565" s="5">
        <f t="shared" si="186"/>
        <v>0</v>
      </c>
      <c r="Y565" s="5">
        <f t="shared" si="187"/>
        <v>0</v>
      </c>
      <c r="Z565" s="5">
        <f t="shared" si="188"/>
        <v>0</v>
      </c>
      <c r="AA565" s="5">
        <f t="shared" si="189"/>
        <v>0</v>
      </c>
      <c r="AB565" s="5">
        <f t="shared" si="190"/>
        <v>0</v>
      </c>
      <c r="AC565" s="5">
        <f t="shared" si="191"/>
        <v>0</v>
      </c>
      <c r="AD565" s="5">
        <f t="shared" si="192"/>
        <v>0</v>
      </c>
      <c r="AE565" s="5">
        <f t="shared" si="193"/>
        <v>0</v>
      </c>
      <c r="AF565" s="5">
        <f t="shared" si="194"/>
        <v>0</v>
      </c>
      <c r="AG565" s="5">
        <f t="shared" si="195"/>
        <v>0</v>
      </c>
      <c r="AH565" s="5">
        <f t="shared" si="196"/>
        <v>0</v>
      </c>
      <c r="AI565" s="5">
        <f t="shared" si="197"/>
        <v>0</v>
      </c>
      <c r="AJ565" s="5">
        <f t="shared" si="198"/>
        <v>0</v>
      </c>
      <c r="AK565" s="5">
        <f t="shared" si="199"/>
        <v>0</v>
      </c>
      <c r="AL565" s="5">
        <f t="shared" si="200"/>
        <v>0</v>
      </c>
      <c r="AM565" s="5">
        <f t="shared" si="201"/>
        <v>0</v>
      </c>
      <c r="AN565" s="5">
        <f t="shared" si="202"/>
        <v>0</v>
      </c>
      <c r="AO565" s="5">
        <f t="shared" si="203"/>
        <v>1</v>
      </c>
      <c r="AR565" s="5">
        <f t="shared" si="204"/>
        <v>1</v>
      </c>
      <c r="AS565" s="5">
        <f t="shared" si="205"/>
        <v>1</v>
      </c>
      <c r="AT565" s="5" t="str">
        <f t="shared" si="206"/>
        <v>Correct</v>
      </c>
      <c r="AU565" s="53" t="s">
        <v>94</v>
      </c>
      <c r="AV565" s="53">
        <v>28</v>
      </c>
      <c r="AW565" s="53" t="s">
        <v>121</v>
      </c>
      <c r="AX565" s="53" t="s">
        <v>184</v>
      </c>
      <c r="AY565" s="53" t="s">
        <v>107</v>
      </c>
      <c r="AZ565" s="53" t="s">
        <v>98</v>
      </c>
      <c r="BA565" s="53" t="s">
        <v>80</v>
      </c>
      <c r="BB565" s="53" t="s">
        <v>108</v>
      </c>
      <c r="BC565" s="53" t="s">
        <v>103</v>
      </c>
      <c r="BD565" s="53" t="s">
        <v>125</v>
      </c>
      <c r="BE565" s="53" t="s">
        <v>102</v>
      </c>
      <c r="BF565" s="53" t="s">
        <v>90</v>
      </c>
      <c r="BG565" s="53" t="s">
        <v>102</v>
      </c>
      <c r="BH565" s="55"/>
    </row>
    <row r="566" spans="1:60" x14ac:dyDescent="0.25">
      <c r="A566" s="1">
        <v>565</v>
      </c>
      <c r="U566" s="5">
        <f t="shared" si="184"/>
        <v>0</v>
      </c>
      <c r="V566" s="5" t="e">
        <f t="shared" si="185"/>
        <v>#DIV/0!</v>
      </c>
      <c r="W566" s="16"/>
      <c r="X566" s="5">
        <f t="shared" si="186"/>
        <v>0</v>
      </c>
      <c r="Y566" s="5">
        <f t="shared" si="187"/>
        <v>0</v>
      </c>
      <c r="Z566" s="5">
        <f t="shared" si="188"/>
        <v>0</v>
      </c>
      <c r="AA566" s="5">
        <f t="shared" si="189"/>
        <v>0</v>
      </c>
      <c r="AB566" s="5">
        <f t="shared" si="190"/>
        <v>0</v>
      </c>
      <c r="AC566" s="5">
        <f t="shared" si="191"/>
        <v>0</v>
      </c>
      <c r="AD566" s="5">
        <f t="shared" si="192"/>
        <v>0</v>
      </c>
      <c r="AE566" s="5">
        <f t="shared" si="193"/>
        <v>0</v>
      </c>
      <c r="AF566" s="5">
        <f t="shared" si="194"/>
        <v>0</v>
      </c>
      <c r="AG566" s="5">
        <f t="shared" si="195"/>
        <v>0</v>
      </c>
      <c r="AH566" s="5">
        <f t="shared" si="196"/>
        <v>0</v>
      </c>
      <c r="AI566" s="5">
        <f t="shared" si="197"/>
        <v>0</v>
      </c>
      <c r="AJ566" s="5">
        <f t="shared" si="198"/>
        <v>0</v>
      </c>
      <c r="AK566" s="5">
        <f t="shared" si="199"/>
        <v>0</v>
      </c>
      <c r="AL566" s="5">
        <f t="shared" si="200"/>
        <v>0</v>
      </c>
      <c r="AM566" s="5">
        <f t="shared" si="201"/>
        <v>0</v>
      </c>
      <c r="AN566" s="5">
        <f t="shared" si="202"/>
        <v>0</v>
      </c>
      <c r="AO566" s="5">
        <f t="shared" si="203"/>
        <v>0</v>
      </c>
      <c r="AR566" s="5">
        <f t="shared" si="204"/>
        <v>0</v>
      </c>
      <c r="AS566" s="5">
        <f t="shared" si="205"/>
        <v>0</v>
      </c>
      <c r="AT566" s="5" t="str">
        <f t="shared" si="206"/>
        <v>Correct</v>
      </c>
      <c r="AU566" s="5" t="s">
        <v>94</v>
      </c>
      <c r="AV566" s="5">
        <v>49</v>
      </c>
      <c r="AW566" s="5" t="s">
        <v>121</v>
      </c>
      <c r="AX566" s="5" t="s">
        <v>170</v>
      </c>
      <c r="AY566" s="5" t="s">
        <v>107</v>
      </c>
      <c r="AZ566" s="5" t="s">
        <v>98</v>
      </c>
      <c r="BA566" s="5" t="s">
        <v>80</v>
      </c>
      <c r="BB566" s="5" t="s">
        <v>126</v>
      </c>
      <c r="BC566" s="5" t="s">
        <v>110</v>
      </c>
      <c r="BD566" s="5" t="s">
        <v>123</v>
      </c>
      <c r="BE566" s="5" t="s">
        <v>102</v>
      </c>
      <c r="BF566" s="5"/>
      <c r="BG566" s="5" t="s">
        <v>102</v>
      </c>
      <c r="BH566" s="54"/>
    </row>
    <row r="567" spans="1:60" x14ac:dyDescent="0.25">
      <c r="A567" s="1">
        <v>566</v>
      </c>
      <c r="U567" s="5">
        <f t="shared" si="184"/>
        <v>0</v>
      </c>
      <c r="V567" s="5" t="e">
        <f t="shared" si="185"/>
        <v>#DIV/0!</v>
      </c>
      <c r="W567" s="16"/>
      <c r="X567" s="5">
        <f t="shared" si="186"/>
        <v>0</v>
      </c>
      <c r="Y567" s="5">
        <f t="shared" si="187"/>
        <v>0</v>
      </c>
      <c r="Z567" s="5">
        <f t="shared" si="188"/>
        <v>0</v>
      </c>
      <c r="AA567" s="5">
        <f t="shared" si="189"/>
        <v>0</v>
      </c>
      <c r="AB567" s="5">
        <f t="shared" si="190"/>
        <v>0</v>
      </c>
      <c r="AC567" s="5">
        <f t="shared" si="191"/>
        <v>0</v>
      </c>
      <c r="AD567" s="5">
        <f t="shared" si="192"/>
        <v>0</v>
      </c>
      <c r="AE567" s="5">
        <f t="shared" si="193"/>
        <v>0</v>
      </c>
      <c r="AF567" s="5">
        <f t="shared" si="194"/>
        <v>0</v>
      </c>
      <c r="AG567" s="5">
        <f t="shared" si="195"/>
        <v>0</v>
      </c>
      <c r="AH567" s="5">
        <f t="shared" si="196"/>
        <v>0</v>
      </c>
      <c r="AI567" s="5">
        <f t="shared" si="197"/>
        <v>0</v>
      </c>
      <c r="AJ567" s="5">
        <f t="shared" si="198"/>
        <v>0</v>
      </c>
      <c r="AK567" s="5">
        <f t="shared" si="199"/>
        <v>0</v>
      </c>
      <c r="AL567" s="5">
        <f t="shared" si="200"/>
        <v>0</v>
      </c>
      <c r="AM567" s="5">
        <f t="shared" si="201"/>
        <v>0</v>
      </c>
      <c r="AN567" s="5">
        <f t="shared" si="202"/>
        <v>0</v>
      </c>
      <c r="AO567" s="5">
        <f t="shared" si="203"/>
        <v>0</v>
      </c>
      <c r="AR567" s="5">
        <f t="shared" si="204"/>
        <v>0</v>
      </c>
      <c r="AS567" s="5">
        <f t="shared" si="205"/>
        <v>0</v>
      </c>
      <c r="AT567" s="5" t="str">
        <f t="shared" si="206"/>
        <v>Correct</v>
      </c>
      <c r="AU567" s="53" t="s">
        <v>94</v>
      </c>
      <c r="AV567" s="53">
        <v>47</v>
      </c>
      <c r="AW567" s="53" t="s">
        <v>115</v>
      </c>
      <c r="AX567" s="53" t="s">
        <v>333</v>
      </c>
      <c r="AY567" s="53" t="s">
        <v>346</v>
      </c>
      <c r="AZ567" s="53" t="s">
        <v>102</v>
      </c>
      <c r="BA567" s="53" t="s">
        <v>80</v>
      </c>
      <c r="BB567" s="53" t="s">
        <v>126</v>
      </c>
      <c r="BC567" s="53" t="s">
        <v>110</v>
      </c>
      <c r="BD567" s="53" t="s">
        <v>135</v>
      </c>
      <c r="BE567" s="53" t="s">
        <v>102</v>
      </c>
      <c r="BF567" s="53"/>
      <c r="BG567" s="53" t="s">
        <v>102</v>
      </c>
      <c r="BH567" s="55"/>
    </row>
    <row r="568" spans="1:60" x14ac:dyDescent="0.25">
      <c r="A568" s="1">
        <v>567</v>
      </c>
      <c r="E568" t="s">
        <v>20</v>
      </c>
      <c r="G568" t="s">
        <v>54</v>
      </c>
      <c r="I568" t="s">
        <v>56</v>
      </c>
      <c r="U568" s="5">
        <f t="shared" si="184"/>
        <v>3</v>
      </c>
      <c r="V568" s="5">
        <f t="shared" si="185"/>
        <v>1</v>
      </c>
      <c r="W568" s="16"/>
      <c r="X568" s="5">
        <f t="shared" si="186"/>
        <v>0</v>
      </c>
      <c r="Y568" s="5">
        <f t="shared" si="187"/>
        <v>0</v>
      </c>
      <c r="Z568" s="5">
        <f t="shared" si="188"/>
        <v>0</v>
      </c>
      <c r="AA568" s="5">
        <f t="shared" si="189"/>
        <v>1</v>
      </c>
      <c r="AB568" s="5">
        <f t="shared" si="190"/>
        <v>0</v>
      </c>
      <c r="AC568" s="5">
        <f t="shared" si="191"/>
        <v>1</v>
      </c>
      <c r="AD568" s="5">
        <f t="shared" si="192"/>
        <v>0</v>
      </c>
      <c r="AE568" s="5">
        <f t="shared" si="193"/>
        <v>1</v>
      </c>
      <c r="AF568" s="5">
        <f t="shared" si="194"/>
        <v>0</v>
      </c>
      <c r="AG568" s="5">
        <f t="shared" si="195"/>
        <v>0</v>
      </c>
      <c r="AH568" s="5">
        <f t="shared" si="196"/>
        <v>0</v>
      </c>
      <c r="AI568" s="5">
        <f t="shared" si="197"/>
        <v>0</v>
      </c>
      <c r="AJ568" s="5">
        <f t="shared" si="198"/>
        <v>0</v>
      </c>
      <c r="AK568" s="5">
        <f t="shared" si="199"/>
        <v>0</v>
      </c>
      <c r="AL568" s="5">
        <f t="shared" si="200"/>
        <v>0</v>
      </c>
      <c r="AM568" s="5">
        <f t="shared" si="201"/>
        <v>0</v>
      </c>
      <c r="AN568" s="5">
        <f t="shared" si="202"/>
        <v>0</v>
      </c>
      <c r="AO568" s="5">
        <f t="shared" si="203"/>
        <v>0</v>
      </c>
      <c r="AR568" s="5">
        <f t="shared" si="204"/>
        <v>3</v>
      </c>
      <c r="AS568" s="5">
        <f t="shared" si="205"/>
        <v>3</v>
      </c>
      <c r="AT568" s="5" t="str">
        <f t="shared" si="206"/>
        <v>Correct</v>
      </c>
      <c r="AU568" s="5" t="s">
        <v>105</v>
      </c>
      <c r="AV568" s="5">
        <v>49</v>
      </c>
      <c r="AW568" s="5" t="s">
        <v>121</v>
      </c>
      <c r="AX568" s="5" t="s">
        <v>170</v>
      </c>
      <c r="AY568" s="5" t="s">
        <v>97</v>
      </c>
      <c r="AZ568" s="5" t="s">
        <v>98</v>
      </c>
      <c r="BA568" s="5" t="s">
        <v>80</v>
      </c>
      <c r="BB568" s="5"/>
      <c r="BC568" s="5" t="s">
        <v>100</v>
      </c>
      <c r="BD568" s="5" t="s">
        <v>101</v>
      </c>
      <c r="BE568" s="5" t="s">
        <v>102</v>
      </c>
      <c r="BF568" s="5" t="s">
        <v>92</v>
      </c>
      <c r="BG568" s="5" t="s">
        <v>102</v>
      </c>
      <c r="BH568" s="54"/>
    </row>
    <row r="569" spans="1:60" x14ac:dyDescent="0.25">
      <c r="A569" s="1">
        <v>568</v>
      </c>
      <c r="D569" t="s">
        <v>52</v>
      </c>
      <c r="G569" t="s">
        <v>54</v>
      </c>
      <c r="S569" t="s">
        <v>64</v>
      </c>
      <c r="U569" s="5">
        <f t="shared" si="184"/>
        <v>3</v>
      </c>
      <c r="V569" s="5">
        <f t="shared" si="185"/>
        <v>1</v>
      </c>
      <c r="W569" s="16"/>
      <c r="X569" s="5">
        <f t="shared" si="186"/>
        <v>0</v>
      </c>
      <c r="Y569" s="5">
        <f t="shared" si="187"/>
        <v>0</v>
      </c>
      <c r="Z569" s="5">
        <f t="shared" si="188"/>
        <v>1</v>
      </c>
      <c r="AA569" s="5">
        <f t="shared" si="189"/>
        <v>0</v>
      </c>
      <c r="AB569" s="5">
        <f t="shared" si="190"/>
        <v>0</v>
      </c>
      <c r="AC569" s="5">
        <f t="shared" si="191"/>
        <v>1</v>
      </c>
      <c r="AD569" s="5">
        <f t="shared" si="192"/>
        <v>0</v>
      </c>
      <c r="AE569" s="5">
        <f t="shared" si="193"/>
        <v>0</v>
      </c>
      <c r="AF569" s="5">
        <f t="shared" si="194"/>
        <v>0</v>
      </c>
      <c r="AG569" s="5">
        <f t="shared" si="195"/>
        <v>0</v>
      </c>
      <c r="AH569" s="5">
        <f t="shared" si="196"/>
        <v>0</v>
      </c>
      <c r="AI569" s="5">
        <f t="shared" si="197"/>
        <v>0</v>
      </c>
      <c r="AJ569" s="5">
        <f t="shared" si="198"/>
        <v>0</v>
      </c>
      <c r="AK569" s="5">
        <f t="shared" si="199"/>
        <v>0</v>
      </c>
      <c r="AL569" s="5">
        <f t="shared" si="200"/>
        <v>0</v>
      </c>
      <c r="AM569" s="5">
        <f t="shared" si="201"/>
        <v>0</v>
      </c>
      <c r="AN569" s="5">
        <f t="shared" si="202"/>
        <v>0</v>
      </c>
      <c r="AO569" s="5">
        <f t="shared" si="203"/>
        <v>1</v>
      </c>
      <c r="AR569" s="5">
        <f t="shared" si="204"/>
        <v>3</v>
      </c>
      <c r="AS569" s="5">
        <f t="shared" si="205"/>
        <v>3</v>
      </c>
      <c r="AT569" s="5" t="str">
        <f t="shared" si="206"/>
        <v>Correct</v>
      </c>
      <c r="AU569" s="53" t="s">
        <v>105</v>
      </c>
      <c r="AV569" s="53">
        <v>59</v>
      </c>
      <c r="AW569" s="53" t="s">
        <v>121</v>
      </c>
      <c r="AX569" s="53" t="s">
        <v>175</v>
      </c>
      <c r="AY569" s="53" t="s">
        <v>107</v>
      </c>
      <c r="AZ569" s="53" t="s">
        <v>98</v>
      </c>
      <c r="BA569" s="53" t="s">
        <v>80</v>
      </c>
      <c r="BB569" s="53" t="s">
        <v>114</v>
      </c>
      <c r="BC569" s="53" t="s">
        <v>110</v>
      </c>
      <c r="BD569" s="53" t="s">
        <v>135</v>
      </c>
      <c r="BE569" s="53" t="s">
        <v>102</v>
      </c>
      <c r="BF569" s="53" t="s">
        <v>92</v>
      </c>
      <c r="BG569" s="53" t="s">
        <v>102</v>
      </c>
      <c r="BH569" s="55"/>
    </row>
    <row r="570" spans="1:60" x14ac:dyDescent="0.25">
      <c r="A570" s="1">
        <v>569</v>
      </c>
      <c r="D570" t="s">
        <v>52</v>
      </c>
      <c r="G570" t="s">
        <v>54</v>
      </c>
      <c r="I570" t="s">
        <v>56</v>
      </c>
      <c r="R570" t="s">
        <v>63</v>
      </c>
      <c r="U570" s="5">
        <f t="shared" si="184"/>
        <v>4</v>
      </c>
      <c r="V570" s="5">
        <f t="shared" si="185"/>
        <v>0.75</v>
      </c>
      <c r="W570" s="16"/>
      <c r="X570" s="5">
        <f t="shared" si="186"/>
        <v>0</v>
      </c>
      <c r="Y570" s="5">
        <f t="shared" si="187"/>
        <v>0</v>
      </c>
      <c r="Z570" s="5">
        <f t="shared" si="188"/>
        <v>0.75</v>
      </c>
      <c r="AA570" s="5">
        <f t="shared" si="189"/>
        <v>0</v>
      </c>
      <c r="AB570" s="5">
        <f t="shared" si="190"/>
        <v>0</v>
      </c>
      <c r="AC570" s="5">
        <f t="shared" si="191"/>
        <v>0.75</v>
      </c>
      <c r="AD570" s="5">
        <f t="shared" si="192"/>
        <v>0</v>
      </c>
      <c r="AE570" s="5">
        <f t="shared" si="193"/>
        <v>0.75</v>
      </c>
      <c r="AF570" s="5">
        <f t="shared" si="194"/>
        <v>0</v>
      </c>
      <c r="AG570" s="5">
        <f t="shared" si="195"/>
        <v>0</v>
      </c>
      <c r="AH570" s="5">
        <f t="shared" si="196"/>
        <v>0</v>
      </c>
      <c r="AI570" s="5">
        <f t="shared" si="197"/>
        <v>0</v>
      </c>
      <c r="AJ570" s="5">
        <f t="shared" si="198"/>
        <v>0</v>
      </c>
      <c r="AK570" s="5">
        <f t="shared" si="199"/>
        <v>0</v>
      </c>
      <c r="AL570" s="5">
        <f t="shared" si="200"/>
        <v>0</v>
      </c>
      <c r="AM570" s="5">
        <f t="shared" si="201"/>
        <v>0</v>
      </c>
      <c r="AN570" s="5">
        <f t="shared" si="202"/>
        <v>0.75</v>
      </c>
      <c r="AO570" s="5">
        <f t="shared" si="203"/>
        <v>0</v>
      </c>
      <c r="AR570" s="5">
        <f t="shared" si="204"/>
        <v>3</v>
      </c>
      <c r="AS570" s="5">
        <f t="shared" si="205"/>
        <v>4</v>
      </c>
      <c r="AT570" s="5" t="str">
        <f t="shared" si="206"/>
        <v>Correct</v>
      </c>
      <c r="AU570" s="5" t="s">
        <v>94</v>
      </c>
      <c r="AV570" s="5">
        <v>44</v>
      </c>
      <c r="AW570" s="5" t="s">
        <v>95</v>
      </c>
      <c r="AX570" s="5" t="s">
        <v>130</v>
      </c>
      <c r="AY570" s="5" t="s">
        <v>107</v>
      </c>
      <c r="AZ570" s="5" t="s">
        <v>98</v>
      </c>
      <c r="BA570" s="5" t="s">
        <v>80</v>
      </c>
      <c r="BB570" s="5" t="s">
        <v>126</v>
      </c>
      <c r="BC570" s="5" t="s">
        <v>100</v>
      </c>
      <c r="BD570" s="5" t="s">
        <v>101</v>
      </c>
      <c r="BE570" s="5" t="s">
        <v>102</v>
      </c>
      <c r="BF570" s="5"/>
      <c r="BG570" s="5" t="s">
        <v>102</v>
      </c>
      <c r="BH570" s="54"/>
    </row>
    <row r="571" spans="1:60" x14ac:dyDescent="0.25">
      <c r="A571" s="1">
        <v>570</v>
      </c>
      <c r="B571" t="s">
        <v>50</v>
      </c>
      <c r="C571" t="s">
        <v>51</v>
      </c>
      <c r="D571" t="s">
        <v>52</v>
      </c>
      <c r="E571" t="s">
        <v>20</v>
      </c>
      <c r="F571" t="s">
        <v>53</v>
      </c>
      <c r="G571" t="s">
        <v>54</v>
      </c>
      <c r="H571" t="s">
        <v>55</v>
      </c>
      <c r="I571" t="s">
        <v>56</v>
      </c>
      <c r="J571" t="s">
        <v>57</v>
      </c>
      <c r="K571" t="s">
        <v>58</v>
      </c>
      <c r="L571" t="s">
        <v>59</v>
      </c>
      <c r="M571" t="s">
        <v>60</v>
      </c>
      <c r="N571" t="s">
        <v>26</v>
      </c>
      <c r="O571" t="s">
        <v>23</v>
      </c>
      <c r="P571" t="s">
        <v>61</v>
      </c>
      <c r="Q571" t="s">
        <v>62</v>
      </c>
      <c r="R571" t="s">
        <v>63</v>
      </c>
      <c r="S571" t="s">
        <v>64</v>
      </c>
      <c r="U571" s="5">
        <f t="shared" si="184"/>
        <v>18</v>
      </c>
      <c r="V571" s="5">
        <f t="shared" si="185"/>
        <v>0.16666666666666666</v>
      </c>
      <c r="W571" s="16"/>
      <c r="X571" s="5">
        <f t="shared" si="186"/>
        <v>0.16666666666666666</v>
      </c>
      <c r="Y571" s="5">
        <f t="shared" si="187"/>
        <v>0.16666666666666666</v>
      </c>
      <c r="Z571" s="5">
        <f t="shared" si="188"/>
        <v>0.16666666666666666</v>
      </c>
      <c r="AA571" s="5">
        <f t="shared" si="189"/>
        <v>0.16666666666666666</v>
      </c>
      <c r="AB571" s="5">
        <f t="shared" si="190"/>
        <v>0.16666666666666666</v>
      </c>
      <c r="AC571" s="5">
        <f t="shared" si="191"/>
        <v>0.16666666666666666</v>
      </c>
      <c r="AD571" s="5">
        <f t="shared" si="192"/>
        <v>0.16666666666666666</v>
      </c>
      <c r="AE571" s="5">
        <f t="shared" si="193"/>
        <v>0.16666666666666666</v>
      </c>
      <c r="AF571" s="5">
        <f t="shared" si="194"/>
        <v>0.16666666666666666</v>
      </c>
      <c r="AG571" s="5">
        <f t="shared" si="195"/>
        <v>0.16666666666666666</v>
      </c>
      <c r="AH571" s="5">
        <f t="shared" si="196"/>
        <v>0.16666666666666666</v>
      </c>
      <c r="AI571" s="5">
        <f t="shared" si="197"/>
        <v>0.16666666666666666</v>
      </c>
      <c r="AJ571" s="5">
        <f t="shared" si="198"/>
        <v>0.16666666666666666</v>
      </c>
      <c r="AK571" s="5">
        <f t="shared" si="199"/>
        <v>0.16666666666666666</v>
      </c>
      <c r="AL571" s="5">
        <f t="shared" si="200"/>
        <v>0.16666666666666666</v>
      </c>
      <c r="AM571" s="5">
        <f t="shared" si="201"/>
        <v>0.16666666666666666</v>
      </c>
      <c r="AN571" s="5">
        <f t="shared" si="202"/>
        <v>0.16666666666666666</v>
      </c>
      <c r="AO571" s="5">
        <f t="shared" si="203"/>
        <v>0.16666666666666666</v>
      </c>
      <c r="AR571" s="5">
        <f t="shared" si="204"/>
        <v>2.9999999999999991</v>
      </c>
      <c r="AS571" s="5">
        <f t="shared" si="205"/>
        <v>18</v>
      </c>
      <c r="AT571" s="5" t="str">
        <f t="shared" si="206"/>
        <v>Correct</v>
      </c>
      <c r="AU571" s="53"/>
      <c r="AV571" s="53"/>
      <c r="AW571" s="53" t="s">
        <v>121</v>
      </c>
      <c r="AX571" s="53" t="s">
        <v>247</v>
      </c>
      <c r="AY571" s="53"/>
      <c r="AZ571" s="53"/>
      <c r="BA571" s="53"/>
      <c r="BB571" s="53"/>
      <c r="BC571" s="53"/>
      <c r="BD571" s="53"/>
      <c r="BE571" s="53"/>
      <c r="BF571" s="53"/>
      <c r="BG571" s="53"/>
      <c r="BH571" s="55"/>
    </row>
    <row r="572" spans="1:60" x14ac:dyDescent="0.25">
      <c r="A572" s="1">
        <v>571</v>
      </c>
      <c r="D572" t="s">
        <v>52</v>
      </c>
      <c r="E572" t="s">
        <v>20</v>
      </c>
      <c r="F572" t="s">
        <v>53</v>
      </c>
      <c r="G572" t="s">
        <v>54</v>
      </c>
      <c r="K572" t="s">
        <v>58</v>
      </c>
      <c r="L572" t="s">
        <v>59</v>
      </c>
      <c r="M572" t="s">
        <v>60</v>
      </c>
      <c r="P572" t="s">
        <v>61</v>
      </c>
      <c r="Q572" t="s">
        <v>62</v>
      </c>
      <c r="R572" t="s">
        <v>63</v>
      </c>
      <c r="S572" t="s">
        <v>64</v>
      </c>
      <c r="U572" s="5">
        <f t="shared" si="184"/>
        <v>11</v>
      </c>
      <c r="V572" s="5">
        <f t="shared" si="185"/>
        <v>0.27272727272727271</v>
      </c>
      <c r="W572" s="16"/>
      <c r="X572" s="5">
        <f t="shared" si="186"/>
        <v>0</v>
      </c>
      <c r="Y572" s="5">
        <f t="shared" si="187"/>
        <v>0</v>
      </c>
      <c r="Z572" s="5">
        <f t="shared" si="188"/>
        <v>0.27272727272727271</v>
      </c>
      <c r="AA572" s="5">
        <f t="shared" si="189"/>
        <v>0.27272727272727271</v>
      </c>
      <c r="AB572" s="5">
        <f t="shared" si="190"/>
        <v>0.27272727272727271</v>
      </c>
      <c r="AC572" s="5">
        <f t="shared" si="191"/>
        <v>0.27272727272727271</v>
      </c>
      <c r="AD572" s="5">
        <f t="shared" si="192"/>
        <v>0</v>
      </c>
      <c r="AE572" s="5">
        <f t="shared" si="193"/>
        <v>0</v>
      </c>
      <c r="AF572" s="5">
        <f t="shared" si="194"/>
        <v>0</v>
      </c>
      <c r="AG572" s="5">
        <f t="shared" si="195"/>
        <v>0.27272727272727271</v>
      </c>
      <c r="AH572" s="5">
        <f t="shared" si="196"/>
        <v>0.27272727272727271</v>
      </c>
      <c r="AI572" s="5">
        <f t="shared" si="197"/>
        <v>0.27272727272727271</v>
      </c>
      <c r="AJ572" s="5">
        <f t="shared" si="198"/>
        <v>0</v>
      </c>
      <c r="AK572" s="5">
        <f t="shared" si="199"/>
        <v>0</v>
      </c>
      <c r="AL572" s="5">
        <f t="shared" si="200"/>
        <v>0.27272727272727271</v>
      </c>
      <c r="AM572" s="5">
        <f t="shared" si="201"/>
        <v>0.27272727272727271</v>
      </c>
      <c r="AN572" s="5">
        <f t="shared" si="202"/>
        <v>0.27272727272727271</v>
      </c>
      <c r="AO572" s="5">
        <f t="shared" si="203"/>
        <v>0.27272727272727271</v>
      </c>
      <c r="AR572" s="5">
        <f t="shared" si="204"/>
        <v>2.9999999999999991</v>
      </c>
      <c r="AS572" s="5">
        <f t="shared" si="205"/>
        <v>11</v>
      </c>
      <c r="AT572" s="5" t="str">
        <f t="shared" si="206"/>
        <v>Correct</v>
      </c>
      <c r="AU572" s="5" t="s">
        <v>94</v>
      </c>
      <c r="AV572" s="5">
        <v>51</v>
      </c>
      <c r="AW572" s="5" t="s">
        <v>121</v>
      </c>
      <c r="AX572" s="5" t="s">
        <v>248</v>
      </c>
      <c r="AY572" s="5" t="s">
        <v>107</v>
      </c>
      <c r="AZ572" s="5" t="s">
        <v>98</v>
      </c>
      <c r="BA572" s="5" t="s">
        <v>80</v>
      </c>
      <c r="BB572" s="5" t="s">
        <v>126</v>
      </c>
      <c r="BC572" s="5" t="s">
        <v>100</v>
      </c>
      <c r="BD572" s="5" t="s">
        <v>101</v>
      </c>
      <c r="BE572" s="5" t="s">
        <v>102</v>
      </c>
      <c r="BF572" s="5"/>
      <c r="BG572" s="5" t="s">
        <v>102</v>
      </c>
      <c r="BH572" s="54"/>
    </row>
    <row r="573" spans="1:60" x14ac:dyDescent="0.25">
      <c r="A573" s="1">
        <v>572</v>
      </c>
      <c r="C573" t="s">
        <v>51</v>
      </c>
      <c r="D573" t="s">
        <v>52</v>
      </c>
      <c r="S573" t="s">
        <v>64</v>
      </c>
      <c r="U573" s="5">
        <f t="shared" si="184"/>
        <v>3</v>
      </c>
      <c r="V573" s="5">
        <f t="shared" si="185"/>
        <v>1</v>
      </c>
      <c r="W573" s="16"/>
      <c r="X573" s="5">
        <f t="shared" si="186"/>
        <v>0</v>
      </c>
      <c r="Y573" s="5">
        <f t="shared" si="187"/>
        <v>1</v>
      </c>
      <c r="Z573" s="5">
        <f t="shared" si="188"/>
        <v>1</v>
      </c>
      <c r="AA573" s="5">
        <f t="shared" si="189"/>
        <v>0</v>
      </c>
      <c r="AB573" s="5">
        <f t="shared" si="190"/>
        <v>0</v>
      </c>
      <c r="AC573" s="5">
        <f t="shared" si="191"/>
        <v>0</v>
      </c>
      <c r="AD573" s="5">
        <f t="shared" si="192"/>
        <v>0</v>
      </c>
      <c r="AE573" s="5">
        <f t="shared" si="193"/>
        <v>0</v>
      </c>
      <c r="AF573" s="5">
        <f t="shared" si="194"/>
        <v>0</v>
      </c>
      <c r="AG573" s="5">
        <f t="shared" si="195"/>
        <v>0</v>
      </c>
      <c r="AH573" s="5">
        <f t="shared" si="196"/>
        <v>0</v>
      </c>
      <c r="AI573" s="5">
        <f t="shared" si="197"/>
        <v>0</v>
      </c>
      <c r="AJ573" s="5">
        <f t="shared" si="198"/>
        <v>0</v>
      </c>
      <c r="AK573" s="5">
        <f t="shared" si="199"/>
        <v>0</v>
      </c>
      <c r="AL573" s="5">
        <f t="shared" si="200"/>
        <v>0</v>
      </c>
      <c r="AM573" s="5">
        <f t="shared" si="201"/>
        <v>0</v>
      </c>
      <c r="AN573" s="5">
        <f t="shared" si="202"/>
        <v>0</v>
      </c>
      <c r="AO573" s="5">
        <f t="shared" si="203"/>
        <v>1</v>
      </c>
      <c r="AR573" s="5">
        <f t="shared" si="204"/>
        <v>3</v>
      </c>
      <c r="AS573" s="5">
        <f t="shared" si="205"/>
        <v>3</v>
      </c>
      <c r="AT573" s="5" t="str">
        <f t="shared" si="206"/>
        <v>Correct</v>
      </c>
      <c r="AU573" s="53" t="s">
        <v>94</v>
      </c>
      <c r="AV573" s="53">
        <v>40</v>
      </c>
      <c r="AW573" s="53" t="s">
        <v>121</v>
      </c>
      <c r="AX573" s="53" t="s">
        <v>176</v>
      </c>
      <c r="AY573" s="53" t="s">
        <v>97</v>
      </c>
      <c r="AZ573" s="53" t="s">
        <v>98</v>
      </c>
      <c r="BA573" s="53" t="s">
        <v>80</v>
      </c>
      <c r="BB573" s="53" t="s">
        <v>114</v>
      </c>
      <c r="BC573" s="53" t="s">
        <v>110</v>
      </c>
      <c r="BD573" s="53" t="s">
        <v>135</v>
      </c>
      <c r="BE573" s="53" t="s">
        <v>102</v>
      </c>
      <c r="BF573" s="53" t="s">
        <v>90</v>
      </c>
      <c r="BG573" s="53" t="s">
        <v>102</v>
      </c>
      <c r="BH573" s="55"/>
    </row>
    <row r="574" spans="1:60" x14ac:dyDescent="0.25">
      <c r="A574" s="1">
        <v>573</v>
      </c>
      <c r="D574" t="s">
        <v>52</v>
      </c>
      <c r="I574" t="s">
        <v>56</v>
      </c>
      <c r="N574" t="s">
        <v>26</v>
      </c>
      <c r="U574" s="5">
        <f t="shared" si="184"/>
        <v>3</v>
      </c>
      <c r="V574" s="5">
        <f t="shared" si="185"/>
        <v>1</v>
      </c>
      <c r="W574" s="16"/>
      <c r="X574" s="5">
        <f t="shared" si="186"/>
        <v>0</v>
      </c>
      <c r="Y574" s="5">
        <f t="shared" si="187"/>
        <v>0</v>
      </c>
      <c r="Z574" s="5">
        <f t="shared" si="188"/>
        <v>1</v>
      </c>
      <c r="AA574" s="5">
        <f t="shared" si="189"/>
        <v>0</v>
      </c>
      <c r="AB574" s="5">
        <f t="shared" si="190"/>
        <v>0</v>
      </c>
      <c r="AC574" s="5">
        <f t="shared" si="191"/>
        <v>0</v>
      </c>
      <c r="AD574" s="5">
        <f t="shared" si="192"/>
        <v>0</v>
      </c>
      <c r="AE574" s="5">
        <f t="shared" si="193"/>
        <v>1</v>
      </c>
      <c r="AF574" s="5">
        <f t="shared" si="194"/>
        <v>0</v>
      </c>
      <c r="AG574" s="5">
        <f t="shared" si="195"/>
        <v>0</v>
      </c>
      <c r="AH574" s="5">
        <f t="shared" si="196"/>
        <v>0</v>
      </c>
      <c r="AI574" s="5">
        <f t="shared" si="197"/>
        <v>0</v>
      </c>
      <c r="AJ574" s="5">
        <f t="shared" si="198"/>
        <v>1</v>
      </c>
      <c r="AK574" s="5">
        <f t="shared" si="199"/>
        <v>0</v>
      </c>
      <c r="AL574" s="5">
        <f t="shared" si="200"/>
        <v>0</v>
      </c>
      <c r="AM574" s="5">
        <f t="shared" si="201"/>
        <v>0</v>
      </c>
      <c r="AN574" s="5">
        <f t="shared" si="202"/>
        <v>0</v>
      </c>
      <c r="AO574" s="5">
        <f t="shared" si="203"/>
        <v>0</v>
      </c>
      <c r="AR574" s="5">
        <f t="shared" si="204"/>
        <v>3</v>
      </c>
      <c r="AS574" s="5">
        <f t="shared" si="205"/>
        <v>3</v>
      </c>
      <c r="AT574" s="5" t="str">
        <f t="shared" si="206"/>
        <v>Correct</v>
      </c>
      <c r="AU574" s="5" t="s">
        <v>105</v>
      </c>
      <c r="AV574" s="5">
        <v>39</v>
      </c>
      <c r="AW574" s="5" t="s">
        <v>121</v>
      </c>
      <c r="AX574" s="5" t="s">
        <v>176</v>
      </c>
      <c r="AY574" s="5" t="s">
        <v>97</v>
      </c>
      <c r="AZ574" s="5" t="s">
        <v>98</v>
      </c>
      <c r="BA574" s="5" t="s">
        <v>80</v>
      </c>
      <c r="BB574" s="5" t="s">
        <v>114</v>
      </c>
      <c r="BC574" s="5" t="s">
        <v>153</v>
      </c>
      <c r="BD574" s="5" t="s">
        <v>135</v>
      </c>
      <c r="BE574" s="5" t="s">
        <v>102</v>
      </c>
      <c r="BF574" s="5" t="s">
        <v>92</v>
      </c>
      <c r="BG574" s="5" t="s">
        <v>102</v>
      </c>
      <c r="BH574" s="54"/>
    </row>
    <row r="575" spans="1:60" x14ac:dyDescent="0.25">
      <c r="A575" s="1">
        <v>574</v>
      </c>
      <c r="D575" t="s">
        <v>52</v>
      </c>
      <c r="I575" t="s">
        <v>56</v>
      </c>
      <c r="K575" t="s">
        <v>58</v>
      </c>
      <c r="M575" t="s">
        <v>60</v>
      </c>
      <c r="N575" t="s">
        <v>26</v>
      </c>
      <c r="Q575" t="s">
        <v>62</v>
      </c>
      <c r="R575" t="s">
        <v>63</v>
      </c>
      <c r="U575" s="5">
        <f t="shared" si="184"/>
        <v>7</v>
      </c>
      <c r="V575" s="5">
        <f t="shared" si="185"/>
        <v>0.42857142857142855</v>
      </c>
      <c r="W575" s="16"/>
      <c r="X575" s="5">
        <f t="shared" si="186"/>
        <v>0</v>
      </c>
      <c r="Y575" s="5">
        <f t="shared" si="187"/>
        <v>0</v>
      </c>
      <c r="Z575" s="5">
        <f t="shared" si="188"/>
        <v>0.42857142857142855</v>
      </c>
      <c r="AA575" s="5">
        <f t="shared" si="189"/>
        <v>0</v>
      </c>
      <c r="AB575" s="5">
        <f t="shared" si="190"/>
        <v>0</v>
      </c>
      <c r="AC575" s="5">
        <f t="shared" si="191"/>
        <v>0</v>
      </c>
      <c r="AD575" s="5">
        <f t="shared" si="192"/>
        <v>0</v>
      </c>
      <c r="AE575" s="5">
        <f t="shared" si="193"/>
        <v>0.42857142857142855</v>
      </c>
      <c r="AF575" s="5">
        <f t="shared" si="194"/>
        <v>0</v>
      </c>
      <c r="AG575" s="5">
        <f t="shared" si="195"/>
        <v>0.42857142857142855</v>
      </c>
      <c r="AH575" s="5">
        <f t="shared" si="196"/>
        <v>0</v>
      </c>
      <c r="AI575" s="5">
        <f t="shared" si="197"/>
        <v>0.42857142857142855</v>
      </c>
      <c r="AJ575" s="5">
        <f t="shared" si="198"/>
        <v>0.42857142857142855</v>
      </c>
      <c r="AK575" s="5">
        <f t="shared" si="199"/>
        <v>0</v>
      </c>
      <c r="AL575" s="5">
        <f t="shared" si="200"/>
        <v>0</v>
      </c>
      <c r="AM575" s="5">
        <f t="shared" si="201"/>
        <v>0.42857142857142855</v>
      </c>
      <c r="AN575" s="5">
        <f t="shared" si="202"/>
        <v>0.42857142857142855</v>
      </c>
      <c r="AO575" s="5">
        <f t="shared" si="203"/>
        <v>0</v>
      </c>
      <c r="AR575" s="5">
        <f t="shared" si="204"/>
        <v>2.9999999999999996</v>
      </c>
      <c r="AS575" s="5">
        <f t="shared" si="205"/>
        <v>7</v>
      </c>
      <c r="AT575" s="5" t="str">
        <f t="shared" si="206"/>
        <v>Correct</v>
      </c>
      <c r="AU575" s="53" t="s">
        <v>94</v>
      </c>
      <c r="AV575" s="53">
        <v>48</v>
      </c>
      <c r="AW575" s="53" t="s">
        <v>115</v>
      </c>
      <c r="AX575" s="53" t="s">
        <v>335</v>
      </c>
      <c r="AY575" s="53" t="s">
        <v>107</v>
      </c>
      <c r="AZ575" s="53" t="s">
        <v>98</v>
      </c>
      <c r="BA575" s="53" t="s">
        <v>366</v>
      </c>
      <c r="BB575" s="53" t="s">
        <v>114</v>
      </c>
      <c r="BC575" s="53" t="s">
        <v>110</v>
      </c>
      <c r="BD575" s="53" t="s">
        <v>101</v>
      </c>
      <c r="BE575" s="53" t="s">
        <v>102</v>
      </c>
      <c r="BF575" s="53"/>
      <c r="BG575" s="53" t="s">
        <v>102</v>
      </c>
      <c r="BH575" s="55"/>
    </row>
    <row r="576" spans="1:60" x14ac:dyDescent="0.25">
      <c r="A576" s="1">
        <v>575</v>
      </c>
      <c r="B576" t="s">
        <v>50</v>
      </c>
      <c r="G576" t="s">
        <v>54</v>
      </c>
      <c r="L576" t="s">
        <v>59</v>
      </c>
      <c r="N576" t="s">
        <v>26</v>
      </c>
      <c r="S576" t="s">
        <v>64</v>
      </c>
      <c r="U576" s="5">
        <f t="shared" si="184"/>
        <v>5</v>
      </c>
      <c r="V576" s="5">
        <f t="shared" si="185"/>
        <v>0.6</v>
      </c>
      <c r="W576" s="16"/>
      <c r="X576" s="5">
        <f t="shared" si="186"/>
        <v>0.6</v>
      </c>
      <c r="Y576" s="5">
        <f t="shared" si="187"/>
        <v>0</v>
      </c>
      <c r="Z576" s="5">
        <f t="shared" si="188"/>
        <v>0</v>
      </c>
      <c r="AA576" s="5">
        <f t="shared" si="189"/>
        <v>0</v>
      </c>
      <c r="AB576" s="5">
        <f t="shared" si="190"/>
        <v>0</v>
      </c>
      <c r="AC576" s="5">
        <f t="shared" si="191"/>
        <v>0.6</v>
      </c>
      <c r="AD576" s="5">
        <f t="shared" si="192"/>
        <v>0</v>
      </c>
      <c r="AE576" s="5">
        <f t="shared" si="193"/>
        <v>0</v>
      </c>
      <c r="AF576" s="5">
        <f t="shared" si="194"/>
        <v>0</v>
      </c>
      <c r="AG576" s="5">
        <f t="shared" si="195"/>
        <v>0</v>
      </c>
      <c r="AH576" s="5">
        <f t="shared" si="196"/>
        <v>0.6</v>
      </c>
      <c r="AI576" s="5">
        <f t="shared" si="197"/>
        <v>0</v>
      </c>
      <c r="AJ576" s="5">
        <f t="shared" si="198"/>
        <v>0.6</v>
      </c>
      <c r="AK576" s="5">
        <f t="shared" si="199"/>
        <v>0</v>
      </c>
      <c r="AL576" s="5">
        <f t="shared" si="200"/>
        <v>0</v>
      </c>
      <c r="AM576" s="5">
        <f t="shared" si="201"/>
        <v>0</v>
      </c>
      <c r="AN576" s="5">
        <f t="shared" si="202"/>
        <v>0</v>
      </c>
      <c r="AO576" s="5">
        <f t="shared" si="203"/>
        <v>0.6</v>
      </c>
      <c r="AR576" s="5">
        <f t="shared" si="204"/>
        <v>3</v>
      </c>
      <c r="AS576" s="5">
        <f t="shared" si="205"/>
        <v>5</v>
      </c>
      <c r="AT576" s="5" t="str">
        <f t="shared" si="206"/>
        <v>Correct</v>
      </c>
      <c r="AU576" s="5" t="s">
        <v>105</v>
      </c>
      <c r="AV576" s="5">
        <v>79</v>
      </c>
      <c r="AW576" s="5" t="s">
        <v>121</v>
      </c>
      <c r="AX576" s="5" t="s">
        <v>250</v>
      </c>
      <c r="AY576" s="5" t="s">
        <v>97</v>
      </c>
      <c r="AZ576" s="5" t="s">
        <v>98</v>
      </c>
      <c r="BA576" s="5" t="s">
        <v>80</v>
      </c>
      <c r="BB576" s="5" t="s">
        <v>108</v>
      </c>
      <c r="BC576" s="5" t="s">
        <v>103</v>
      </c>
      <c r="BD576" s="5" t="s">
        <v>104</v>
      </c>
      <c r="BE576" s="5" t="s">
        <v>102</v>
      </c>
      <c r="BF576" s="5" t="s">
        <v>90</v>
      </c>
      <c r="BG576" s="5" t="s">
        <v>102</v>
      </c>
      <c r="BH576" s="54"/>
    </row>
    <row r="577" spans="1:60" x14ac:dyDescent="0.25">
      <c r="A577" s="1">
        <v>576</v>
      </c>
      <c r="B577" t="s">
        <v>50</v>
      </c>
      <c r="G577" t="s">
        <v>54</v>
      </c>
      <c r="I577" t="s">
        <v>56</v>
      </c>
      <c r="U577" s="5">
        <f t="shared" si="184"/>
        <v>3</v>
      </c>
      <c r="V577" s="5">
        <f t="shared" si="185"/>
        <v>1</v>
      </c>
      <c r="W577" s="16"/>
      <c r="X577" s="5">
        <f t="shared" si="186"/>
        <v>1</v>
      </c>
      <c r="Y577" s="5">
        <f t="shared" si="187"/>
        <v>0</v>
      </c>
      <c r="Z577" s="5">
        <f t="shared" si="188"/>
        <v>0</v>
      </c>
      <c r="AA577" s="5">
        <f t="shared" si="189"/>
        <v>0</v>
      </c>
      <c r="AB577" s="5">
        <f t="shared" si="190"/>
        <v>0</v>
      </c>
      <c r="AC577" s="5">
        <f t="shared" si="191"/>
        <v>1</v>
      </c>
      <c r="AD577" s="5">
        <f t="shared" si="192"/>
        <v>0</v>
      </c>
      <c r="AE577" s="5">
        <f t="shared" si="193"/>
        <v>1</v>
      </c>
      <c r="AF577" s="5">
        <f t="shared" si="194"/>
        <v>0</v>
      </c>
      <c r="AG577" s="5">
        <f t="shared" si="195"/>
        <v>0</v>
      </c>
      <c r="AH577" s="5">
        <f t="shared" si="196"/>
        <v>0</v>
      </c>
      <c r="AI577" s="5">
        <f t="shared" si="197"/>
        <v>0</v>
      </c>
      <c r="AJ577" s="5">
        <f t="shared" si="198"/>
        <v>0</v>
      </c>
      <c r="AK577" s="5">
        <f t="shared" si="199"/>
        <v>0</v>
      </c>
      <c r="AL577" s="5">
        <f t="shared" si="200"/>
        <v>0</v>
      </c>
      <c r="AM577" s="5">
        <f t="shared" si="201"/>
        <v>0</v>
      </c>
      <c r="AN577" s="5">
        <f t="shared" si="202"/>
        <v>0</v>
      </c>
      <c r="AO577" s="5">
        <f t="shared" si="203"/>
        <v>0</v>
      </c>
      <c r="AR577" s="5">
        <f t="shared" si="204"/>
        <v>3</v>
      </c>
      <c r="AS577" s="5">
        <f t="shared" si="205"/>
        <v>3</v>
      </c>
      <c r="AT577" s="5" t="str">
        <f t="shared" si="206"/>
        <v>Correct</v>
      </c>
      <c r="AU577" s="53" t="s">
        <v>105</v>
      </c>
      <c r="AV577" s="53">
        <v>60</v>
      </c>
      <c r="AW577" s="53" t="s">
        <v>121</v>
      </c>
      <c r="AX577" s="53" t="s">
        <v>122</v>
      </c>
      <c r="AY577" s="53" t="s">
        <v>97</v>
      </c>
      <c r="AZ577" s="53" t="s">
        <v>98</v>
      </c>
      <c r="BA577" s="53" t="s">
        <v>80</v>
      </c>
      <c r="BB577" s="53" t="s">
        <v>114</v>
      </c>
      <c r="BC577" s="53" t="s">
        <v>110</v>
      </c>
      <c r="BD577" s="53" t="s">
        <v>101</v>
      </c>
      <c r="BE577" s="53" t="s">
        <v>102</v>
      </c>
      <c r="BF577" s="53" t="s">
        <v>92</v>
      </c>
      <c r="BG577" s="53" t="s">
        <v>102</v>
      </c>
      <c r="BH577" s="55"/>
    </row>
    <row r="578" spans="1:60" x14ac:dyDescent="0.25">
      <c r="A578" s="1">
        <v>577</v>
      </c>
      <c r="S578" t="s">
        <v>64</v>
      </c>
      <c r="U578" s="5">
        <f t="shared" ref="U578:U641" si="207">COUNTA(B578:T578)</f>
        <v>1</v>
      </c>
      <c r="V578" s="5">
        <f t="shared" ref="V578:V641" si="208">3/U578</f>
        <v>3</v>
      </c>
      <c r="W578" s="16"/>
      <c r="X578" s="5">
        <f t="shared" ref="X578:X641" si="209">IF($U578&lt;3,IF($B578=$B$1,1,0),IF($B578=$B$1,$V578,0))</f>
        <v>0</v>
      </c>
      <c r="Y578" s="5">
        <f t="shared" ref="Y578:Y641" si="210">IF($U578&lt;3,IF($C578=$C$1,1,0),IF($C578=$C$1,$V578,0))</f>
        <v>0</v>
      </c>
      <c r="Z578" s="5">
        <f t="shared" ref="Z578:Z641" si="211">IF($U578&lt;3,IF($D578=$D$1,1,0),IF($D578=$D$1,$V578,0))</f>
        <v>0</v>
      </c>
      <c r="AA578" s="5">
        <f t="shared" ref="AA578:AA641" si="212">IF($U578&lt;3,IF($E578=$E$1,1,0),IF($E578=$E$1,$V578,0))</f>
        <v>0</v>
      </c>
      <c r="AB578" s="5">
        <f t="shared" ref="AB578:AB641" si="213">IF($U578&lt;3,IF($F578=$F$1,1,0),IF($F578=$F$1,$V578,0))</f>
        <v>0</v>
      </c>
      <c r="AC578" s="5">
        <f t="shared" ref="AC578:AC641" si="214">IF($U578&lt;3,IF($G578=$G$1,1,0),IF($G578=$G$1,$V578,0))</f>
        <v>0</v>
      </c>
      <c r="AD578" s="5">
        <f t="shared" ref="AD578:AD641" si="215">IF($U578&lt;3,IF($H578=$H$1,1,0),IF($H578=$H$1,$V578,0))</f>
        <v>0</v>
      </c>
      <c r="AE578" s="5">
        <f t="shared" ref="AE578:AE641" si="216">IF($U578&lt;3,IF($I578=$I$1,1,0),IF($I578=$I$1,$V578,0))</f>
        <v>0</v>
      </c>
      <c r="AF578" s="5">
        <f t="shared" ref="AF578:AF641" si="217">IF($U578&lt;3,IF($J578=$J$1,1,0),IF($J578=$J$1,$V578,0))</f>
        <v>0</v>
      </c>
      <c r="AG578" s="5">
        <f t="shared" ref="AG578:AG641" si="218">IF($U578&lt;3,IF($K578=$K$1,1,0),IF($K578=$K$1,$V578,0))</f>
        <v>0</v>
      </c>
      <c r="AH578" s="5">
        <f t="shared" ref="AH578:AH641" si="219">IF($U578&lt;3,IF($L578=$L$1,1,0),IF($L578=$L$1,$V578,0))</f>
        <v>0</v>
      </c>
      <c r="AI578" s="5">
        <f t="shared" ref="AI578:AI641" si="220">IF($U578&lt;3,IF($M578=$M$1,1,0),IF($M578=$M$1,$V578,0))</f>
        <v>0</v>
      </c>
      <c r="AJ578" s="5">
        <f t="shared" ref="AJ578:AJ641" si="221">IF($U578&lt;3,IF($N578=$N$1,1,0),IF($N578=$N$1,$V578,0))</f>
        <v>0</v>
      </c>
      <c r="AK578" s="5">
        <f t="shared" ref="AK578:AK641" si="222">IF($U578&lt;3,IF($O578=$O$1,1,0),IF($O578=$O$1,$V578,0))</f>
        <v>0</v>
      </c>
      <c r="AL578" s="5">
        <f t="shared" ref="AL578:AL641" si="223">IF($U578&lt;3,IF($P578=$P$1,1,0),IF($P578=$P$1,$V578,0))</f>
        <v>0</v>
      </c>
      <c r="AM578" s="5">
        <f t="shared" ref="AM578:AM641" si="224">IF($U578&lt;3,IF($Q578=$Q$1,1,0),IF($Q578=$Q$1,$V578,0))</f>
        <v>0</v>
      </c>
      <c r="AN578" s="5">
        <f t="shared" ref="AN578:AN641" si="225">IF($U578&lt;3,IF($R578=$R$1,1,0),IF($R578=$R$1,$V578,0))</f>
        <v>0</v>
      </c>
      <c r="AO578" s="5">
        <f t="shared" ref="AO578:AO641" si="226">IF($U578&lt;3,IF($S578=$S$1,1,0),IF($S578=$S$1,$V578,0))</f>
        <v>1</v>
      </c>
      <c r="AR578" s="5">
        <f t="shared" ref="AR578:AR641" si="227">SUM(X578:AP578)</f>
        <v>1</v>
      </c>
      <c r="AS578" s="5">
        <f t="shared" ref="AS578:AS641" si="228">U578</f>
        <v>1</v>
      </c>
      <c r="AT578" s="5" t="str">
        <f t="shared" ref="AT578:AT641" si="229">IF(AR578=AS578,"Correct",IF(AR578=3,"Correct","Wrong"))</f>
        <v>Correct</v>
      </c>
      <c r="AU578" s="5" t="s">
        <v>94</v>
      </c>
      <c r="AV578" s="5">
        <v>55</v>
      </c>
      <c r="AW578" s="5" t="s">
        <v>95</v>
      </c>
      <c r="AX578" s="5" t="s">
        <v>225</v>
      </c>
      <c r="AY578" s="5" t="s">
        <v>107</v>
      </c>
      <c r="AZ578" s="5" t="s">
        <v>98</v>
      </c>
      <c r="BA578" s="5" t="s">
        <v>80</v>
      </c>
      <c r="BB578" s="5" t="s">
        <v>126</v>
      </c>
      <c r="BC578" s="5" t="s">
        <v>100</v>
      </c>
      <c r="BD578" s="5" t="s">
        <v>101</v>
      </c>
      <c r="BE578" s="5" t="s">
        <v>102</v>
      </c>
      <c r="BF578" s="5"/>
      <c r="BG578" s="5" t="s">
        <v>102</v>
      </c>
      <c r="BH578" s="54"/>
    </row>
    <row r="579" spans="1:60" x14ac:dyDescent="0.25">
      <c r="A579" s="1">
        <v>578</v>
      </c>
      <c r="B579" t="s">
        <v>50</v>
      </c>
      <c r="E579" t="s">
        <v>20</v>
      </c>
      <c r="N579" t="s">
        <v>26</v>
      </c>
      <c r="U579" s="5">
        <f t="shared" si="207"/>
        <v>3</v>
      </c>
      <c r="V579" s="5">
        <f t="shared" si="208"/>
        <v>1</v>
      </c>
      <c r="W579" s="16"/>
      <c r="X579" s="5">
        <f t="shared" si="209"/>
        <v>1</v>
      </c>
      <c r="Y579" s="5">
        <f t="shared" si="210"/>
        <v>0</v>
      </c>
      <c r="Z579" s="5">
        <f t="shared" si="211"/>
        <v>0</v>
      </c>
      <c r="AA579" s="5">
        <f t="shared" si="212"/>
        <v>1</v>
      </c>
      <c r="AB579" s="5">
        <f t="shared" si="213"/>
        <v>0</v>
      </c>
      <c r="AC579" s="5">
        <f t="shared" si="214"/>
        <v>0</v>
      </c>
      <c r="AD579" s="5">
        <f t="shared" si="215"/>
        <v>0</v>
      </c>
      <c r="AE579" s="5">
        <f t="shared" si="216"/>
        <v>0</v>
      </c>
      <c r="AF579" s="5">
        <f t="shared" si="217"/>
        <v>0</v>
      </c>
      <c r="AG579" s="5">
        <f t="shared" si="218"/>
        <v>0</v>
      </c>
      <c r="AH579" s="5">
        <f t="shared" si="219"/>
        <v>0</v>
      </c>
      <c r="AI579" s="5">
        <f t="shared" si="220"/>
        <v>0</v>
      </c>
      <c r="AJ579" s="5">
        <f t="shared" si="221"/>
        <v>1</v>
      </c>
      <c r="AK579" s="5">
        <f t="shared" si="222"/>
        <v>0</v>
      </c>
      <c r="AL579" s="5">
        <f t="shared" si="223"/>
        <v>0</v>
      </c>
      <c r="AM579" s="5">
        <f t="shared" si="224"/>
        <v>0</v>
      </c>
      <c r="AN579" s="5">
        <f t="shared" si="225"/>
        <v>0</v>
      </c>
      <c r="AO579" s="5">
        <f t="shared" si="226"/>
        <v>0</v>
      </c>
      <c r="AR579" s="5">
        <f t="shared" si="227"/>
        <v>3</v>
      </c>
      <c r="AS579" s="5">
        <f t="shared" si="228"/>
        <v>3</v>
      </c>
      <c r="AT579" s="5" t="str">
        <f t="shared" si="229"/>
        <v>Correct</v>
      </c>
      <c r="AU579" s="53" t="s">
        <v>105</v>
      </c>
      <c r="AV579" s="53">
        <v>35</v>
      </c>
      <c r="AW579" s="53" t="s">
        <v>95</v>
      </c>
      <c r="AX579" s="53" t="s">
        <v>195</v>
      </c>
      <c r="AY579" s="53" t="s">
        <v>346</v>
      </c>
      <c r="AZ579" s="53" t="s">
        <v>102</v>
      </c>
      <c r="BA579" s="53" t="s">
        <v>85</v>
      </c>
      <c r="BB579" s="53" t="s">
        <v>108</v>
      </c>
      <c r="BC579" s="53" t="s">
        <v>110</v>
      </c>
      <c r="BD579" s="53" t="s">
        <v>101</v>
      </c>
      <c r="BE579" s="53" t="s">
        <v>102</v>
      </c>
      <c r="BF579" s="53"/>
      <c r="BG579" s="53" t="s">
        <v>102</v>
      </c>
      <c r="BH579" s="55"/>
    </row>
    <row r="580" spans="1:60" x14ac:dyDescent="0.25">
      <c r="A580" s="1">
        <v>579</v>
      </c>
      <c r="D580" t="s">
        <v>52</v>
      </c>
      <c r="I580" t="s">
        <v>56</v>
      </c>
      <c r="U580" s="5">
        <f t="shared" si="207"/>
        <v>2</v>
      </c>
      <c r="V580" s="5">
        <f t="shared" si="208"/>
        <v>1.5</v>
      </c>
      <c r="W580" s="16"/>
      <c r="X580" s="5">
        <f t="shared" si="209"/>
        <v>0</v>
      </c>
      <c r="Y580" s="5">
        <f t="shared" si="210"/>
        <v>0</v>
      </c>
      <c r="Z580" s="5">
        <f t="shared" si="211"/>
        <v>1</v>
      </c>
      <c r="AA580" s="5">
        <f t="shared" si="212"/>
        <v>0</v>
      </c>
      <c r="AB580" s="5">
        <f t="shared" si="213"/>
        <v>0</v>
      </c>
      <c r="AC580" s="5">
        <f t="shared" si="214"/>
        <v>0</v>
      </c>
      <c r="AD580" s="5">
        <f t="shared" si="215"/>
        <v>0</v>
      </c>
      <c r="AE580" s="5">
        <f t="shared" si="216"/>
        <v>1</v>
      </c>
      <c r="AF580" s="5">
        <f t="shared" si="217"/>
        <v>0</v>
      </c>
      <c r="AG580" s="5">
        <f t="shared" si="218"/>
        <v>0</v>
      </c>
      <c r="AH580" s="5">
        <f t="shared" si="219"/>
        <v>0</v>
      </c>
      <c r="AI580" s="5">
        <f t="shared" si="220"/>
        <v>0</v>
      </c>
      <c r="AJ580" s="5">
        <f t="shared" si="221"/>
        <v>0</v>
      </c>
      <c r="AK580" s="5">
        <f t="shared" si="222"/>
        <v>0</v>
      </c>
      <c r="AL580" s="5">
        <f t="shared" si="223"/>
        <v>0</v>
      </c>
      <c r="AM580" s="5">
        <f t="shared" si="224"/>
        <v>0</v>
      </c>
      <c r="AN580" s="5">
        <f t="shared" si="225"/>
        <v>0</v>
      </c>
      <c r="AO580" s="5">
        <f t="shared" si="226"/>
        <v>0</v>
      </c>
      <c r="AR580" s="5">
        <f t="shared" si="227"/>
        <v>2</v>
      </c>
      <c r="AS580" s="5">
        <f t="shared" si="228"/>
        <v>2</v>
      </c>
      <c r="AT580" s="5" t="str">
        <f t="shared" si="229"/>
        <v>Correct</v>
      </c>
      <c r="AU580" s="5" t="s">
        <v>94</v>
      </c>
      <c r="AV580" s="5">
        <v>55</v>
      </c>
      <c r="AW580" s="5" t="s">
        <v>95</v>
      </c>
      <c r="AX580" s="5" t="s">
        <v>251</v>
      </c>
      <c r="AY580" s="5" t="s">
        <v>107</v>
      </c>
      <c r="AZ580" s="5" t="s">
        <v>98</v>
      </c>
      <c r="BA580" s="5" t="s">
        <v>80</v>
      </c>
      <c r="BB580" s="5" t="s">
        <v>114</v>
      </c>
      <c r="BC580" s="5" t="s">
        <v>103</v>
      </c>
      <c r="BD580" s="5" t="s">
        <v>123</v>
      </c>
      <c r="BE580" s="5" t="s">
        <v>102</v>
      </c>
      <c r="BF580" s="5"/>
      <c r="BG580" s="5" t="s">
        <v>102</v>
      </c>
      <c r="BH580" s="54"/>
    </row>
    <row r="581" spans="1:60" x14ac:dyDescent="0.25">
      <c r="A581" s="1">
        <v>580</v>
      </c>
      <c r="E581" t="s">
        <v>20</v>
      </c>
      <c r="G581" t="s">
        <v>54</v>
      </c>
      <c r="I581" t="s">
        <v>56</v>
      </c>
      <c r="K581" t="s">
        <v>58</v>
      </c>
      <c r="M581" t="s">
        <v>60</v>
      </c>
      <c r="R581" t="s">
        <v>63</v>
      </c>
      <c r="S581" t="s">
        <v>64</v>
      </c>
      <c r="U581" s="5">
        <f t="shared" si="207"/>
        <v>7</v>
      </c>
      <c r="V581" s="5">
        <f t="shared" si="208"/>
        <v>0.42857142857142855</v>
      </c>
      <c r="W581" s="16"/>
      <c r="X581" s="5">
        <f t="shared" si="209"/>
        <v>0</v>
      </c>
      <c r="Y581" s="5">
        <f t="shared" si="210"/>
        <v>0</v>
      </c>
      <c r="Z581" s="5">
        <f t="shared" si="211"/>
        <v>0</v>
      </c>
      <c r="AA581" s="5">
        <f t="shared" si="212"/>
        <v>0.42857142857142855</v>
      </c>
      <c r="AB581" s="5">
        <f t="shared" si="213"/>
        <v>0</v>
      </c>
      <c r="AC581" s="5">
        <f t="shared" si="214"/>
        <v>0.42857142857142855</v>
      </c>
      <c r="AD581" s="5">
        <f t="shared" si="215"/>
        <v>0</v>
      </c>
      <c r="AE581" s="5">
        <f t="shared" si="216"/>
        <v>0.42857142857142855</v>
      </c>
      <c r="AF581" s="5">
        <f t="shared" si="217"/>
        <v>0</v>
      </c>
      <c r="AG581" s="5">
        <f t="shared" si="218"/>
        <v>0.42857142857142855</v>
      </c>
      <c r="AH581" s="5">
        <f t="shared" si="219"/>
        <v>0</v>
      </c>
      <c r="AI581" s="5">
        <f t="shared" si="220"/>
        <v>0.42857142857142855</v>
      </c>
      <c r="AJ581" s="5">
        <f t="shared" si="221"/>
        <v>0</v>
      </c>
      <c r="AK581" s="5">
        <f t="shared" si="222"/>
        <v>0</v>
      </c>
      <c r="AL581" s="5">
        <f t="shared" si="223"/>
        <v>0</v>
      </c>
      <c r="AM581" s="5">
        <f t="shared" si="224"/>
        <v>0</v>
      </c>
      <c r="AN581" s="5">
        <f t="shared" si="225"/>
        <v>0.42857142857142855</v>
      </c>
      <c r="AO581" s="5">
        <f t="shared" si="226"/>
        <v>0.42857142857142855</v>
      </c>
      <c r="AR581" s="5">
        <f t="shared" si="227"/>
        <v>2.9999999999999996</v>
      </c>
      <c r="AS581" s="5">
        <f t="shared" si="228"/>
        <v>7</v>
      </c>
      <c r="AT581" s="5" t="str">
        <f t="shared" si="229"/>
        <v>Correct</v>
      </c>
      <c r="AU581" s="53" t="s">
        <v>105</v>
      </c>
      <c r="AV581" s="53">
        <v>67</v>
      </c>
      <c r="AW581" s="53" t="s">
        <v>121</v>
      </c>
      <c r="AX581" s="53" t="s">
        <v>252</v>
      </c>
      <c r="AY581" s="53" t="s">
        <v>134</v>
      </c>
      <c r="AZ581" s="53" t="s">
        <v>98</v>
      </c>
      <c r="BA581" s="53" t="s">
        <v>80</v>
      </c>
      <c r="BB581" s="53" t="s">
        <v>99</v>
      </c>
      <c r="BC581" s="53" t="s">
        <v>110</v>
      </c>
      <c r="BD581" s="53" t="s">
        <v>104</v>
      </c>
      <c r="BE581" s="53" t="s">
        <v>102</v>
      </c>
      <c r="BF581" s="53" t="s">
        <v>92</v>
      </c>
      <c r="BG581" s="53" t="s">
        <v>102</v>
      </c>
      <c r="BH581" s="55"/>
    </row>
    <row r="582" spans="1:60" x14ac:dyDescent="0.25">
      <c r="A582" s="1">
        <v>581</v>
      </c>
      <c r="I582" t="s">
        <v>56</v>
      </c>
      <c r="U582" s="5">
        <f t="shared" si="207"/>
        <v>1</v>
      </c>
      <c r="V582" s="5">
        <f t="shared" si="208"/>
        <v>3</v>
      </c>
      <c r="W582" s="16"/>
      <c r="X582" s="5">
        <f t="shared" si="209"/>
        <v>0</v>
      </c>
      <c r="Y582" s="5">
        <f t="shared" si="210"/>
        <v>0</v>
      </c>
      <c r="Z582" s="5">
        <f t="shared" si="211"/>
        <v>0</v>
      </c>
      <c r="AA582" s="5">
        <f t="shared" si="212"/>
        <v>0</v>
      </c>
      <c r="AB582" s="5">
        <f t="shared" si="213"/>
        <v>0</v>
      </c>
      <c r="AC582" s="5">
        <f t="shared" si="214"/>
        <v>0</v>
      </c>
      <c r="AD582" s="5">
        <f t="shared" si="215"/>
        <v>0</v>
      </c>
      <c r="AE582" s="5">
        <f t="shared" si="216"/>
        <v>1</v>
      </c>
      <c r="AF582" s="5">
        <f t="shared" si="217"/>
        <v>0</v>
      </c>
      <c r="AG582" s="5">
        <f t="shared" si="218"/>
        <v>0</v>
      </c>
      <c r="AH582" s="5">
        <f t="shared" si="219"/>
        <v>0</v>
      </c>
      <c r="AI582" s="5">
        <f t="shared" si="220"/>
        <v>0</v>
      </c>
      <c r="AJ582" s="5">
        <f t="shared" si="221"/>
        <v>0</v>
      </c>
      <c r="AK582" s="5">
        <f t="shared" si="222"/>
        <v>0</v>
      </c>
      <c r="AL582" s="5">
        <f t="shared" si="223"/>
        <v>0</v>
      </c>
      <c r="AM582" s="5">
        <f t="shared" si="224"/>
        <v>0</v>
      </c>
      <c r="AN582" s="5">
        <f t="shared" si="225"/>
        <v>0</v>
      </c>
      <c r="AO582" s="5">
        <f t="shared" si="226"/>
        <v>0</v>
      </c>
      <c r="AR582" s="5">
        <f t="shared" si="227"/>
        <v>1</v>
      </c>
      <c r="AS582" s="5">
        <f t="shared" si="228"/>
        <v>1</v>
      </c>
      <c r="AT582" s="5" t="str">
        <f t="shared" si="229"/>
        <v>Correct</v>
      </c>
      <c r="AU582" s="5" t="s">
        <v>105</v>
      </c>
      <c r="AV582" s="5">
        <v>60</v>
      </c>
      <c r="AW582" s="5" t="s">
        <v>121</v>
      </c>
      <c r="AX582" s="5" t="s">
        <v>250</v>
      </c>
      <c r="AY582" s="5" t="s">
        <v>128</v>
      </c>
      <c r="AZ582" s="5" t="s">
        <v>98</v>
      </c>
      <c r="BA582" s="5" t="s">
        <v>87</v>
      </c>
      <c r="BB582" s="5" t="s">
        <v>126</v>
      </c>
      <c r="BC582" s="5" t="s">
        <v>153</v>
      </c>
      <c r="BD582" s="5" t="s">
        <v>101</v>
      </c>
      <c r="BE582" s="5" t="s">
        <v>102</v>
      </c>
      <c r="BF582" s="5"/>
      <c r="BG582" s="5" t="s">
        <v>102</v>
      </c>
      <c r="BH582" s="54"/>
    </row>
    <row r="583" spans="1:60" x14ac:dyDescent="0.25">
      <c r="A583" s="1">
        <v>582</v>
      </c>
      <c r="B583" t="s">
        <v>50</v>
      </c>
      <c r="D583" t="s">
        <v>52</v>
      </c>
      <c r="N583" t="s">
        <v>26</v>
      </c>
      <c r="U583" s="5">
        <f t="shared" si="207"/>
        <v>3</v>
      </c>
      <c r="V583" s="5">
        <f t="shared" si="208"/>
        <v>1</v>
      </c>
      <c r="W583" s="16"/>
      <c r="X583" s="5">
        <f t="shared" si="209"/>
        <v>1</v>
      </c>
      <c r="Y583" s="5">
        <f t="shared" si="210"/>
        <v>0</v>
      </c>
      <c r="Z583" s="5">
        <f t="shared" si="211"/>
        <v>1</v>
      </c>
      <c r="AA583" s="5">
        <f t="shared" si="212"/>
        <v>0</v>
      </c>
      <c r="AB583" s="5">
        <f t="shared" si="213"/>
        <v>0</v>
      </c>
      <c r="AC583" s="5">
        <f t="shared" si="214"/>
        <v>0</v>
      </c>
      <c r="AD583" s="5">
        <f t="shared" si="215"/>
        <v>0</v>
      </c>
      <c r="AE583" s="5">
        <f t="shared" si="216"/>
        <v>0</v>
      </c>
      <c r="AF583" s="5">
        <f t="shared" si="217"/>
        <v>0</v>
      </c>
      <c r="AG583" s="5">
        <f t="shared" si="218"/>
        <v>0</v>
      </c>
      <c r="AH583" s="5">
        <f t="shared" si="219"/>
        <v>0</v>
      </c>
      <c r="AI583" s="5">
        <f t="shared" si="220"/>
        <v>0</v>
      </c>
      <c r="AJ583" s="5">
        <f t="shared" si="221"/>
        <v>1</v>
      </c>
      <c r="AK583" s="5">
        <f t="shared" si="222"/>
        <v>0</v>
      </c>
      <c r="AL583" s="5">
        <f t="shared" si="223"/>
        <v>0</v>
      </c>
      <c r="AM583" s="5">
        <f t="shared" si="224"/>
        <v>0</v>
      </c>
      <c r="AN583" s="5">
        <f t="shared" si="225"/>
        <v>0</v>
      </c>
      <c r="AO583" s="5">
        <f t="shared" si="226"/>
        <v>0</v>
      </c>
      <c r="AR583" s="5">
        <f t="shared" si="227"/>
        <v>3</v>
      </c>
      <c r="AS583" s="5">
        <f t="shared" si="228"/>
        <v>3</v>
      </c>
      <c r="AT583" s="5" t="str">
        <f t="shared" si="229"/>
        <v>Correct</v>
      </c>
      <c r="AU583" s="53"/>
      <c r="AV583" s="53"/>
      <c r="AW583" s="53"/>
      <c r="AX583" s="53"/>
      <c r="AY583" s="53"/>
      <c r="AZ583" s="53"/>
      <c r="BA583" s="53"/>
      <c r="BB583" s="53"/>
      <c r="BC583" s="53"/>
      <c r="BD583" s="53"/>
      <c r="BE583" s="53"/>
      <c r="BF583" s="53"/>
      <c r="BG583" s="53"/>
      <c r="BH583" s="55"/>
    </row>
    <row r="584" spans="1:60" x14ac:dyDescent="0.25">
      <c r="A584" s="1">
        <v>583</v>
      </c>
      <c r="D584" t="s">
        <v>52</v>
      </c>
      <c r="G584" t="s">
        <v>54</v>
      </c>
      <c r="H584" t="s">
        <v>55</v>
      </c>
      <c r="U584" s="5">
        <f t="shared" si="207"/>
        <v>3</v>
      </c>
      <c r="V584" s="5">
        <f t="shared" si="208"/>
        <v>1</v>
      </c>
      <c r="W584" s="16"/>
      <c r="X584" s="5">
        <f t="shared" si="209"/>
        <v>0</v>
      </c>
      <c r="Y584" s="5">
        <f t="shared" si="210"/>
        <v>0</v>
      </c>
      <c r="Z584" s="5">
        <f t="shared" si="211"/>
        <v>1</v>
      </c>
      <c r="AA584" s="5">
        <f t="shared" si="212"/>
        <v>0</v>
      </c>
      <c r="AB584" s="5">
        <f t="shared" si="213"/>
        <v>0</v>
      </c>
      <c r="AC584" s="5">
        <f t="shared" si="214"/>
        <v>1</v>
      </c>
      <c r="AD584" s="5">
        <f t="shared" si="215"/>
        <v>1</v>
      </c>
      <c r="AE584" s="5">
        <f t="shared" si="216"/>
        <v>0</v>
      </c>
      <c r="AF584" s="5">
        <f t="shared" si="217"/>
        <v>0</v>
      </c>
      <c r="AG584" s="5">
        <f t="shared" si="218"/>
        <v>0</v>
      </c>
      <c r="AH584" s="5">
        <f t="shared" si="219"/>
        <v>0</v>
      </c>
      <c r="AI584" s="5">
        <f t="shared" si="220"/>
        <v>0</v>
      </c>
      <c r="AJ584" s="5">
        <f t="shared" si="221"/>
        <v>0</v>
      </c>
      <c r="AK584" s="5">
        <f t="shared" si="222"/>
        <v>0</v>
      </c>
      <c r="AL584" s="5">
        <f t="shared" si="223"/>
        <v>0</v>
      </c>
      <c r="AM584" s="5">
        <f t="shared" si="224"/>
        <v>0</v>
      </c>
      <c r="AN584" s="5">
        <f t="shared" si="225"/>
        <v>0</v>
      </c>
      <c r="AO584" s="5">
        <f t="shared" si="226"/>
        <v>0</v>
      </c>
      <c r="AR584" s="5">
        <f t="shared" si="227"/>
        <v>3</v>
      </c>
      <c r="AS584" s="5">
        <f t="shared" si="228"/>
        <v>3</v>
      </c>
      <c r="AT584" s="5" t="str">
        <f t="shared" si="229"/>
        <v>Correct</v>
      </c>
      <c r="AU584" s="5" t="s">
        <v>94</v>
      </c>
      <c r="AV584" s="5">
        <v>52</v>
      </c>
      <c r="AW584" s="5" t="s">
        <v>95</v>
      </c>
      <c r="AX584" s="5" t="s">
        <v>225</v>
      </c>
      <c r="AY584" s="5" t="s">
        <v>107</v>
      </c>
      <c r="AZ584" s="5" t="s">
        <v>98</v>
      </c>
      <c r="BA584" s="5" t="s">
        <v>80</v>
      </c>
      <c r="BB584" s="5" t="s">
        <v>126</v>
      </c>
      <c r="BC584" s="5" t="s">
        <v>100</v>
      </c>
      <c r="BD584" s="5" t="s">
        <v>101</v>
      </c>
      <c r="BE584" s="5" t="s">
        <v>102</v>
      </c>
      <c r="BF584" s="5"/>
      <c r="BG584" s="5" t="s">
        <v>102</v>
      </c>
      <c r="BH584" s="54"/>
    </row>
    <row r="585" spans="1:60" x14ac:dyDescent="0.25">
      <c r="A585" s="1">
        <v>584</v>
      </c>
      <c r="G585" t="s">
        <v>54</v>
      </c>
      <c r="U585" s="5">
        <f t="shared" si="207"/>
        <v>1</v>
      </c>
      <c r="V585" s="5">
        <f t="shared" si="208"/>
        <v>3</v>
      </c>
      <c r="W585" s="16"/>
      <c r="X585" s="5">
        <f t="shared" si="209"/>
        <v>0</v>
      </c>
      <c r="Y585" s="5">
        <f t="shared" si="210"/>
        <v>0</v>
      </c>
      <c r="Z585" s="5">
        <f t="shared" si="211"/>
        <v>0</v>
      </c>
      <c r="AA585" s="5">
        <f t="shared" si="212"/>
        <v>0</v>
      </c>
      <c r="AB585" s="5">
        <f t="shared" si="213"/>
        <v>0</v>
      </c>
      <c r="AC585" s="5">
        <f t="shared" si="214"/>
        <v>1</v>
      </c>
      <c r="AD585" s="5">
        <f t="shared" si="215"/>
        <v>0</v>
      </c>
      <c r="AE585" s="5">
        <f t="shared" si="216"/>
        <v>0</v>
      </c>
      <c r="AF585" s="5">
        <f t="shared" si="217"/>
        <v>0</v>
      </c>
      <c r="AG585" s="5">
        <f t="shared" si="218"/>
        <v>0</v>
      </c>
      <c r="AH585" s="5">
        <f t="shared" si="219"/>
        <v>0</v>
      </c>
      <c r="AI585" s="5">
        <f t="shared" si="220"/>
        <v>0</v>
      </c>
      <c r="AJ585" s="5">
        <f t="shared" si="221"/>
        <v>0</v>
      </c>
      <c r="AK585" s="5">
        <f t="shared" si="222"/>
        <v>0</v>
      </c>
      <c r="AL585" s="5">
        <f t="shared" si="223"/>
        <v>0</v>
      </c>
      <c r="AM585" s="5">
        <f t="shared" si="224"/>
        <v>0</v>
      </c>
      <c r="AN585" s="5">
        <f t="shared" si="225"/>
        <v>0</v>
      </c>
      <c r="AO585" s="5">
        <f t="shared" si="226"/>
        <v>0</v>
      </c>
      <c r="AR585" s="5">
        <f t="shared" si="227"/>
        <v>1</v>
      </c>
      <c r="AS585" s="5">
        <f t="shared" si="228"/>
        <v>1</v>
      </c>
      <c r="AT585" s="5" t="str">
        <f t="shared" si="229"/>
        <v>Correct</v>
      </c>
      <c r="AU585" s="53" t="s">
        <v>105</v>
      </c>
      <c r="AV585" s="53">
        <v>48</v>
      </c>
      <c r="AW585" s="53" t="s">
        <v>121</v>
      </c>
      <c r="AX585" s="53" t="s">
        <v>246</v>
      </c>
      <c r="AY585" s="53" t="s">
        <v>97</v>
      </c>
      <c r="AZ585" s="53" t="s">
        <v>98</v>
      </c>
      <c r="BA585" s="53" t="s">
        <v>80</v>
      </c>
      <c r="BB585" s="53" t="s">
        <v>108</v>
      </c>
      <c r="BC585" s="53" t="s">
        <v>100</v>
      </c>
      <c r="BD585" s="53" t="s">
        <v>125</v>
      </c>
      <c r="BE585" s="53" t="s">
        <v>102</v>
      </c>
      <c r="BF585" s="53"/>
      <c r="BG585" s="53" t="s">
        <v>102</v>
      </c>
      <c r="BH585" s="55"/>
    </row>
    <row r="586" spans="1:60" x14ac:dyDescent="0.25">
      <c r="A586" s="1">
        <v>585</v>
      </c>
      <c r="E586" t="s">
        <v>20</v>
      </c>
      <c r="I586" t="s">
        <v>56</v>
      </c>
      <c r="R586" t="s">
        <v>63</v>
      </c>
      <c r="U586" s="5">
        <f t="shared" si="207"/>
        <v>3</v>
      </c>
      <c r="V586" s="5">
        <f t="shared" si="208"/>
        <v>1</v>
      </c>
      <c r="W586" s="16"/>
      <c r="X586" s="5">
        <f t="shared" si="209"/>
        <v>0</v>
      </c>
      <c r="Y586" s="5">
        <f t="shared" si="210"/>
        <v>0</v>
      </c>
      <c r="Z586" s="5">
        <f t="shared" si="211"/>
        <v>0</v>
      </c>
      <c r="AA586" s="5">
        <f t="shared" si="212"/>
        <v>1</v>
      </c>
      <c r="AB586" s="5">
        <f t="shared" si="213"/>
        <v>0</v>
      </c>
      <c r="AC586" s="5">
        <f t="shared" si="214"/>
        <v>0</v>
      </c>
      <c r="AD586" s="5">
        <f t="shared" si="215"/>
        <v>0</v>
      </c>
      <c r="AE586" s="5">
        <f t="shared" si="216"/>
        <v>1</v>
      </c>
      <c r="AF586" s="5">
        <f t="shared" si="217"/>
        <v>0</v>
      </c>
      <c r="AG586" s="5">
        <f t="shared" si="218"/>
        <v>0</v>
      </c>
      <c r="AH586" s="5">
        <f t="shared" si="219"/>
        <v>0</v>
      </c>
      <c r="AI586" s="5">
        <f t="shared" si="220"/>
        <v>0</v>
      </c>
      <c r="AJ586" s="5">
        <f t="shared" si="221"/>
        <v>0</v>
      </c>
      <c r="AK586" s="5">
        <f t="shared" si="222"/>
        <v>0</v>
      </c>
      <c r="AL586" s="5">
        <f t="shared" si="223"/>
        <v>0</v>
      </c>
      <c r="AM586" s="5">
        <f t="shared" si="224"/>
        <v>0</v>
      </c>
      <c r="AN586" s="5">
        <f t="shared" si="225"/>
        <v>1</v>
      </c>
      <c r="AO586" s="5">
        <f t="shared" si="226"/>
        <v>0</v>
      </c>
      <c r="AR586" s="5">
        <f t="shared" si="227"/>
        <v>3</v>
      </c>
      <c r="AS586" s="5">
        <f t="shared" si="228"/>
        <v>3</v>
      </c>
      <c r="AT586" s="5" t="str">
        <f t="shared" si="229"/>
        <v>Correct</v>
      </c>
      <c r="AU586" s="5" t="s">
        <v>94</v>
      </c>
      <c r="AV586" s="5">
        <v>79</v>
      </c>
      <c r="AW586" s="5" t="s">
        <v>121</v>
      </c>
      <c r="AX586" s="5" t="s">
        <v>217</v>
      </c>
      <c r="AY586" s="5" t="s">
        <v>107</v>
      </c>
      <c r="AZ586" s="5" t="s">
        <v>98</v>
      </c>
      <c r="BA586" s="5" t="s">
        <v>80</v>
      </c>
      <c r="BB586" s="5" t="s">
        <v>126</v>
      </c>
      <c r="BC586" s="5" t="s">
        <v>100</v>
      </c>
      <c r="BD586" s="5" t="s">
        <v>104</v>
      </c>
      <c r="BE586" s="5" t="s">
        <v>102</v>
      </c>
      <c r="BF586" s="5" t="s">
        <v>373</v>
      </c>
      <c r="BG586" s="5" t="s">
        <v>102</v>
      </c>
      <c r="BH586" s="54"/>
    </row>
    <row r="587" spans="1:60" x14ac:dyDescent="0.25">
      <c r="A587" s="1">
        <v>586</v>
      </c>
      <c r="B587" t="s">
        <v>50</v>
      </c>
      <c r="S587" t="s">
        <v>64</v>
      </c>
      <c r="U587" s="5">
        <f t="shared" si="207"/>
        <v>2</v>
      </c>
      <c r="V587" s="5">
        <f t="shared" si="208"/>
        <v>1.5</v>
      </c>
      <c r="W587" s="16"/>
      <c r="X587" s="5">
        <f t="shared" si="209"/>
        <v>1</v>
      </c>
      <c r="Y587" s="5">
        <f t="shared" si="210"/>
        <v>0</v>
      </c>
      <c r="Z587" s="5">
        <f t="shared" si="211"/>
        <v>0</v>
      </c>
      <c r="AA587" s="5">
        <f t="shared" si="212"/>
        <v>0</v>
      </c>
      <c r="AB587" s="5">
        <f t="shared" si="213"/>
        <v>0</v>
      </c>
      <c r="AC587" s="5">
        <f t="shared" si="214"/>
        <v>0</v>
      </c>
      <c r="AD587" s="5">
        <f t="shared" si="215"/>
        <v>0</v>
      </c>
      <c r="AE587" s="5">
        <f t="shared" si="216"/>
        <v>0</v>
      </c>
      <c r="AF587" s="5">
        <f t="shared" si="217"/>
        <v>0</v>
      </c>
      <c r="AG587" s="5">
        <f t="shared" si="218"/>
        <v>0</v>
      </c>
      <c r="AH587" s="5">
        <f t="shared" si="219"/>
        <v>0</v>
      </c>
      <c r="AI587" s="5">
        <f t="shared" si="220"/>
        <v>0</v>
      </c>
      <c r="AJ587" s="5">
        <f t="shared" si="221"/>
        <v>0</v>
      </c>
      <c r="AK587" s="5">
        <f t="shared" si="222"/>
        <v>0</v>
      </c>
      <c r="AL587" s="5">
        <f t="shared" si="223"/>
        <v>0</v>
      </c>
      <c r="AM587" s="5">
        <f t="shared" si="224"/>
        <v>0</v>
      </c>
      <c r="AN587" s="5">
        <f t="shared" si="225"/>
        <v>0</v>
      </c>
      <c r="AO587" s="5">
        <f t="shared" si="226"/>
        <v>1</v>
      </c>
      <c r="AR587" s="5">
        <f t="shared" si="227"/>
        <v>2</v>
      </c>
      <c r="AS587" s="5">
        <f t="shared" si="228"/>
        <v>2</v>
      </c>
      <c r="AT587" s="5" t="str">
        <f t="shared" si="229"/>
        <v>Correct</v>
      </c>
      <c r="AU587" s="53" t="s">
        <v>105</v>
      </c>
      <c r="AV587" s="53">
        <v>23</v>
      </c>
      <c r="AW587" s="53" t="s">
        <v>121</v>
      </c>
      <c r="AX587" s="53" t="s">
        <v>211</v>
      </c>
      <c r="AY587" s="53"/>
      <c r="AZ587" s="53" t="s">
        <v>102</v>
      </c>
      <c r="BA587" s="53" t="s">
        <v>80</v>
      </c>
      <c r="BB587" s="53" t="s">
        <v>108</v>
      </c>
      <c r="BC587" s="53" t="s">
        <v>120</v>
      </c>
      <c r="BD587" s="53" t="s">
        <v>101</v>
      </c>
      <c r="BE587" s="53" t="s">
        <v>102</v>
      </c>
      <c r="BF587" s="53"/>
      <c r="BG587" s="53" t="s">
        <v>102</v>
      </c>
      <c r="BH587" s="55"/>
    </row>
    <row r="588" spans="1:60" x14ac:dyDescent="0.25">
      <c r="A588" s="1">
        <v>587</v>
      </c>
      <c r="B588" t="s">
        <v>50</v>
      </c>
      <c r="F588" t="s">
        <v>53</v>
      </c>
      <c r="N588" t="s">
        <v>26</v>
      </c>
      <c r="U588" s="5">
        <f t="shared" si="207"/>
        <v>3</v>
      </c>
      <c r="V588" s="5">
        <f t="shared" si="208"/>
        <v>1</v>
      </c>
      <c r="W588" s="16"/>
      <c r="X588" s="5">
        <f t="shared" si="209"/>
        <v>1</v>
      </c>
      <c r="Y588" s="5">
        <f t="shared" si="210"/>
        <v>0</v>
      </c>
      <c r="Z588" s="5">
        <f t="shared" si="211"/>
        <v>0</v>
      </c>
      <c r="AA588" s="5">
        <f t="shared" si="212"/>
        <v>0</v>
      </c>
      <c r="AB588" s="5">
        <f t="shared" si="213"/>
        <v>1</v>
      </c>
      <c r="AC588" s="5">
        <f t="shared" si="214"/>
        <v>0</v>
      </c>
      <c r="AD588" s="5">
        <f t="shared" si="215"/>
        <v>0</v>
      </c>
      <c r="AE588" s="5">
        <f t="shared" si="216"/>
        <v>0</v>
      </c>
      <c r="AF588" s="5">
        <f t="shared" si="217"/>
        <v>0</v>
      </c>
      <c r="AG588" s="5">
        <f t="shared" si="218"/>
        <v>0</v>
      </c>
      <c r="AH588" s="5">
        <f t="shared" si="219"/>
        <v>0</v>
      </c>
      <c r="AI588" s="5">
        <f t="shared" si="220"/>
        <v>0</v>
      </c>
      <c r="AJ588" s="5">
        <f t="shared" si="221"/>
        <v>1</v>
      </c>
      <c r="AK588" s="5">
        <f t="shared" si="222"/>
        <v>0</v>
      </c>
      <c r="AL588" s="5">
        <f t="shared" si="223"/>
        <v>0</v>
      </c>
      <c r="AM588" s="5">
        <f t="shared" si="224"/>
        <v>0</v>
      </c>
      <c r="AN588" s="5">
        <f t="shared" si="225"/>
        <v>0</v>
      </c>
      <c r="AO588" s="5">
        <f t="shared" si="226"/>
        <v>0</v>
      </c>
      <c r="AR588" s="5">
        <f t="shared" si="227"/>
        <v>3</v>
      </c>
      <c r="AS588" s="5">
        <f t="shared" si="228"/>
        <v>3</v>
      </c>
      <c r="AT588" s="5" t="str">
        <f t="shared" si="229"/>
        <v>Correct</v>
      </c>
      <c r="AU588" s="5" t="s">
        <v>105</v>
      </c>
      <c r="AV588" s="5">
        <v>54</v>
      </c>
      <c r="AW588" s="5" t="s">
        <v>121</v>
      </c>
      <c r="AX588" s="5" t="s">
        <v>253</v>
      </c>
      <c r="AY588" s="5" t="s">
        <v>107</v>
      </c>
      <c r="AZ588" s="5" t="s">
        <v>98</v>
      </c>
      <c r="BA588" s="5" t="s">
        <v>80</v>
      </c>
      <c r="BB588" s="5" t="s">
        <v>108</v>
      </c>
      <c r="BC588" s="5" t="s">
        <v>100</v>
      </c>
      <c r="BD588" s="5" t="s">
        <v>101</v>
      </c>
      <c r="BE588" s="5" t="s">
        <v>102</v>
      </c>
      <c r="BF588" s="5"/>
      <c r="BG588" s="5" t="s">
        <v>102</v>
      </c>
      <c r="BH588" s="54"/>
    </row>
    <row r="589" spans="1:60" x14ac:dyDescent="0.25">
      <c r="A589" s="1">
        <v>588</v>
      </c>
      <c r="I589" t="s">
        <v>56</v>
      </c>
      <c r="R589" t="s">
        <v>63</v>
      </c>
      <c r="S589" t="s">
        <v>64</v>
      </c>
      <c r="U589" s="5">
        <f t="shared" si="207"/>
        <v>3</v>
      </c>
      <c r="V589" s="5">
        <f t="shared" si="208"/>
        <v>1</v>
      </c>
      <c r="W589" s="16"/>
      <c r="X589" s="5">
        <f t="shared" si="209"/>
        <v>0</v>
      </c>
      <c r="Y589" s="5">
        <f t="shared" si="210"/>
        <v>0</v>
      </c>
      <c r="Z589" s="5">
        <f t="shared" si="211"/>
        <v>0</v>
      </c>
      <c r="AA589" s="5">
        <f t="shared" si="212"/>
        <v>0</v>
      </c>
      <c r="AB589" s="5">
        <f t="shared" si="213"/>
        <v>0</v>
      </c>
      <c r="AC589" s="5">
        <f t="shared" si="214"/>
        <v>0</v>
      </c>
      <c r="AD589" s="5">
        <f t="shared" si="215"/>
        <v>0</v>
      </c>
      <c r="AE589" s="5">
        <f t="shared" si="216"/>
        <v>1</v>
      </c>
      <c r="AF589" s="5">
        <f t="shared" si="217"/>
        <v>0</v>
      </c>
      <c r="AG589" s="5">
        <f t="shared" si="218"/>
        <v>0</v>
      </c>
      <c r="AH589" s="5">
        <f t="shared" si="219"/>
        <v>0</v>
      </c>
      <c r="AI589" s="5">
        <f t="shared" si="220"/>
        <v>0</v>
      </c>
      <c r="AJ589" s="5">
        <f t="shared" si="221"/>
        <v>0</v>
      </c>
      <c r="AK589" s="5">
        <f t="shared" si="222"/>
        <v>0</v>
      </c>
      <c r="AL589" s="5">
        <f t="shared" si="223"/>
        <v>0</v>
      </c>
      <c r="AM589" s="5">
        <f t="shared" si="224"/>
        <v>0</v>
      </c>
      <c r="AN589" s="5">
        <f t="shared" si="225"/>
        <v>1</v>
      </c>
      <c r="AO589" s="5">
        <f t="shared" si="226"/>
        <v>1</v>
      </c>
      <c r="AR589" s="5">
        <f t="shared" si="227"/>
        <v>3</v>
      </c>
      <c r="AS589" s="5">
        <f t="shared" si="228"/>
        <v>3</v>
      </c>
      <c r="AT589" s="5" t="str">
        <f t="shared" si="229"/>
        <v>Correct</v>
      </c>
      <c r="AU589" s="53" t="s">
        <v>105</v>
      </c>
      <c r="AV589" s="53">
        <v>56</v>
      </c>
      <c r="AW589" s="53" t="s">
        <v>121</v>
      </c>
      <c r="AX589" s="53" t="s">
        <v>174</v>
      </c>
      <c r="AY589" s="53" t="s">
        <v>107</v>
      </c>
      <c r="AZ589" s="53"/>
      <c r="BA589" s="53" t="s">
        <v>80</v>
      </c>
      <c r="BB589" s="53" t="s">
        <v>112</v>
      </c>
      <c r="BC589" s="53"/>
      <c r="BD589" s="53" t="s">
        <v>135</v>
      </c>
      <c r="BE589" s="53" t="s">
        <v>98</v>
      </c>
      <c r="BF589" s="53"/>
      <c r="BG589" s="53" t="s">
        <v>102</v>
      </c>
      <c r="BH589" s="55"/>
    </row>
    <row r="590" spans="1:60" x14ac:dyDescent="0.25">
      <c r="A590" s="1">
        <v>589</v>
      </c>
      <c r="D590" t="s">
        <v>52</v>
      </c>
      <c r="U590" s="5">
        <f t="shared" si="207"/>
        <v>1</v>
      </c>
      <c r="V590" s="5">
        <f t="shared" si="208"/>
        <v>3</v>
      </c>
      <c r="W590" s="16"/>
      <c r="X590" s="5">
        <f t="shared" si="209"/>
        <v>0</v>
      </c>
      <c r="Y590" s="5">
        <f t="shared" si="210"/>
        <v>0</v>
      </c>
      <c r="Z590" s="5">
        <f t="shared" si="211"/>
        <v>1</v>
      </c>
      <c r="AA590" s="5">
        <f t="shared" si="212"/>
        <v>0</v>
      </c>
      <c r="AB590" s="5">
        <f t="shared" si="213"/>
        <v>0</v>
      </c>
      <c r="AC590" s="5">
        <f t="shared" si="214"/>
        <v>0</v>
      </c>
      <c r="AD590" s="5">
        <f t="shared" si="215"/>
        <v>0</v>
      </c>
      <c r="AE590" s="5">
        <f t="shared" si="216"/>
        <v>0</v>
      </c>
      <c r="AF590" s="5">
        <f t="shared" si="217"/>
        <v>0</v>
      </c>
      <c r="AG590" s="5">
        <f t="shared" si="218"/>
        <v>0</v>
      </c>
      <c r="AH590" s="5">
        <f t="shared" si="219"/>
        <v>0</v>
      </c>
      <c r="AI590" s="5">
        <f t="shared" si="220"/>
        <v>0</v>
      </c>
      <c r="AJ590" s="5">
        <f t="shared" si="221"/>
        <v>0</v>
      </c>
      <c r="AK590" s="5">
        <f t="shared" si="222"/>
        <v>0</v>
      </c>
      <c r="AL590" s="5">
        <f t="shared" si="223"/>
        <v>0</v>
      </c>
      <c r="AM590" s="5">
        <f t="shared" si="224"/>
        <v>0</v>
      </c>
      <c r="AN590" s="5">
        <f t="shared" si="225"/>
        <v>0</v>
      </c>
      <c r="AO590" s="5">
        <f t="shared" si="226"/>
        <v>0</v>
      </c>
      <c r="AR590" s="5">
        <f t="shared" si="227"/>
        <v>1</v>
      </c>
      <c r="AS590" s="5">
        <f t="shared" si="228"/>
        <v>1</v>
      </c>
      <c r="AT590" s="5" t="str">
        <f t="shared" si="229"/>
        <v>Correct</v>
      </c>
      <c r="AU590" s="5" t="s">
        <v>105</v>
      </c>
      <c r="AV590" s="5">
        <v>54</v>
      </c>
      <c r="AW590" s="5" t="s">
        <v>121</v>
      </c>
      <c r="AX590" s="5" t="s">
        <v>247</v>
      </c>
      <c r="AY590" s="5" t="s">
        <v>107</v>
      </c>
      <c r="AZ590" s="5"/>
      <c r="BA590" s="5" t="s">
        <v>80</v>
      </c>
      <c r="BB590" s="5" t="s">
        <v>114</v>
      </c>
      <c r="BC590" s="5" t="s">
        <v>120</v>
      </c>
      <c r="BD590" s="5" t="s">
        <v>135</v>
      </c>
      <c r="BE590" s="5" t="s">
        <v>102</v>
      </c>
      <c r="BF590" s="5" t="s">
        <v>92</v>
      </c>
      <c r="BG590" s="5" t="s">
        <v>102</v>
      </c>
      <c r="BH590" s="54"/>
    </row>
    <row r="591" spans="1:60" x14ac:dyDescent="0.25">
      <c r="A591" s="1">
        <v>590</v>
      </c>
      <c r="N591" t="s">
        <v>26</v>
      </c>
      <c r="Q591" t="s">
        <v>62</v>
      </c>
      <c r="R591" t="s">
        <v>63</v>
      </c>
      <c r="U591" s="5">
        <f t="shared" si="207"/>
        <v>3</v>
      </c>
      <c r="V591" s="5">
        <f t="shared" si="208"/>
        <v>1</v>
      </c>
      <c r="W591" s="16"/>
      <c r="X591" s="5">
        <f t="shared" si="209"/>
        <v>0</v>
      </c>
      <c r="Y591" s="5">
        <f t="shared" si="210"/>
        <v>0</v>
      </c>
      <c r="Z591" s="5">
        <f t="shared" si="211"/>
        <v>0</v>
      </c>
      <c r="AA591" s="5">
        <f t="shared" si="212"/>
        <v>0</v>
      </c>
      <c r="AB591" s="5">
        <f t="shared" si="213"/>
        <v>0</v>
      </c>
      <c r="AC591" s="5">
        <f t="shared" si="214"/>
        <v>0</v>
      </c>
      <c r="AD591" s="5">
        <f t="shared" si="215"/>
        <v>0</v>
      </c>
      <c r="AE591" s="5">
        <f t="shared" si="216"/>
        <v>0</v>
      </c>
      <c r="AF591" s="5">
        <f t="shared" si="217"/>
        <v>0</v>
      </c>
      <c r="AG591" s="5">
        <f t="shared" si="218"/>
        <v>0</v>
      </c>
      <c r="AH591" s="5">
        <f t="shared" si="219"/>
        <v>0</v>
      </c>
      <c r="AI591" s="5">
        <f t="shared" si="220"/>
        <v>0</v>
      </c>
      <c r="AJ591" s="5">
        <f t="shared" si="221"/>
        <v>1</v>
      </c>
      <c r="AK591" s="5">
        <f t="shared" si="222"/>
        <v>0</v>
      </c>
      <c r="AL591" s="5">
        <f t="shared" si="223"/>
        <v>0</v>
      </c>
      <c r="AM591" s="5">
        <f t="shared" si="224"/>
        <v>1</v>
      </c>
      <c r="AN591" s="5">
        <f t="shared" si="225"/>
        <v>1</v>
      </c>
      <c r="AO591" s="5">
        <f t="shared" si="226"/>
        <v>0</v>
      </c>
      <c r="AR591" s="5">
        <f t="shared" si="227"/>
        <v>3</v>
      </c>
      <c r="AS591" s="5">
        <f t="shared" si="228"/>
        <v>3</v>
      </c>
      <c r="AT591" s="5" t="str">
        <f t="shared" si="229"/>
        <v>Correct</v>
      </c>
      <c r="AU591" s="53" t="s">
        <v>105</v>
      </c>
      <c r="AV591" s="53">
        <v>67</v>
      </c>
      <c r="AW591" s="53" t="s">
        <v>95</v>
      </c>
      <c r="AX591" s="53" t="s">
        <v>157</v>
      </c>
      <c r="AY591" s="53" t="s">
        <v>107</v>
      </c>
      <c r="AZ591" s="53" t="s">
        <v>98</v>
      </c>
      <c r="BA591" s="53" t="s">
        <v>80</v>
      </c>
      <c r="BB591" s="53" t="s">
        <v>109</v>
      </c>
      <c r="BC591" s="53" t="s">
        <v>103</v>
      </c>
      <c r="BD591" s="53" t="s">
        <v>104</v>
      </c>
      <c r="BE591" s="53" t="s">
        <v>102</v>
      </c>
      <c r="BF591" s="53"/>
      <c r="BG591" s="53" t="s">
        <v>102</v>
      </c>
      <c r="BH591" s="55"/>
    </row>
    <row r="592" spans="1:60" x14ac:dyDescent="0.25">
      <c r="A592" s="1">
        <v>591</v>
      </c>
      <c r="N592" t="s">
        <v>26</v>
      </c>
      <c r="S592" t="s">
        <v>64</v>
      </c>
      <c r="U592" s="5">
        <f t="shared" si="207"/>
        <v>2</v>
      </c>
      <c r="V592" s="5">
        <f t="shared" si="208"/>
        <v>1.5</v>
      </c>
      <c r="W592" s="16"/>
      <c r="X592" s="5">
        <f t="shared" si="209"/>
        <v>0</v>
      </c>
      <c r="Y592" s="5">
        <f t="shared" si="210"/>
        <v>0</v>
      </c>
      <c r="Z592" s="5">
        <f t="shared" si="211"/>
        <v>0</v>
      </c>
      <c r="AA592" s="5">
        <f t="shared" si="212"/>
        <v>0</v>
      </c>
      <c r="AB592" s="5">
        <f t="shared" si="213"/>
        <v>0</v>
      </c>
      <c r="AC592" s="5">
        <f t="shared" si="214"/>
        <v>0</v>
      </c>
      <c r="AD592" s="5">
        <f t="shared" si="215"/>
        <v>0</v>
      </c>
      <c r="AE592" s="5">
        <f t="shared" si="216"/>
        <v>0</v>
      </c>
      <c r="AF592" s="5">
        <f t="shared" si="217"/>
        <v>0</v>
      </c>
      <c r="AG592" s="5">
        <f t="shared" si="218"/>
        <v>0</v>
      </c>
      <c r="AH592" s="5">
        <f t="shared" si="219"/>
        <v>0</v>
      </c>
      <c r="AI592" s="5">
        <f t="shared" si="220"/>
        <v>0</v>
      </c>
      <c r="AJ592" s="5">
        <f t="shared" si="221"/>
        <v>1</v>
      </c>
      <c r="AK592" s="5">
        <f t="shared" si="222"/>
        <v>0</v>
      </c>
      <c r="AL592" s="5">
        <f t="shared" si="223"/>
        <v>0</v>
      </c>
      <c r="AM592" s="5">
        <f t="shared" si="224"/>
        <v>0</v>
      </c>
      <c r="AN592" s="5">
        <f t="shared" si="225"/>
        <v>0</v>
      </c>
      <c r="AO592" s="5">
        <f t="shared" si="226"/>
        <v>1</v>
      </c>
      <c r="AR592" s="5">
        <f t="shared" si="227"/>
        <v>2</v>
      </c>
      <c r="AS592" s="5">
        <f t="shared" si="228"/>
        <v>2</v>
      </c>
      <c r="AT592" s="5" t="str">
        <f t="shared" si="229"/>
        <v>Correct</v>
      </c>
      <c r="AU592" s="5" t="s">
        <v>105</v>
      </c>
      <c r="AV592" s="5">
        <v>50</v>
      </c>
      <c r="AW592" s="5" t="s">
        <v>95</v>
      </c>
      <c r="AX592" s="5" t="s">
        <v>186</v>
      </c>
      <c r="AY592" s="5" t="s">
        <v>107</v>
      </c>
      <c r="AZ592" s="5" t="s">
        <v>98</v>
      </c>
      <c r="BA592" s="5" t="s">
        <v>80</v>
      </c>
      <c r="BB592" s="5" t="s">
        <v>108</v>
      </c>
      <c r="BC592" s="5" t="s">
        <v>110</v>
      </c>
      <c r="BD592" s="5" t="s">
        <v>135</v>
      </c>
      <c r="BE592" s="5" t="s">
        <v>102</v>
      </c>
      <c r="BF592" s="5"/>
      <c r="BG592" s="5" t="s">
        <v>102</v>
      </c>
      <c r="BH592" s="54"/>
    </row>
    <row r="593" spans="1:60" x14ac:dyDescent="0.25">
      <c r="A593" s="1">
        <v>592</v>
      </c>
      <c r="B593" t="s">
        <v>50</v>
      </c>
      <c r="E593" t="s">
        <v>20</v>
      </c>
      <c r="N593" t="s">
        <v>26</v>
      </c>
      <c r="U593" s="5">
        <f t="shared" si="207"/>
        <v>3</v>
      </c>
      <c r="V593" s="5">
        <f t="shared" si="208"/>
        <v>1</v>
      </c>
      <c r="W593" s="16"/>
      <c r="X593" s="5">
        <f t="shared" si="209"/>
        <v>1</v>
      </c>
      <c r="Y593" s="5">
        <f t="shared" si="210"/>
        <v>0</v>
      </c>
      <c r="Z593" s="5">
        <f t="shared" si="211"/>
        <v>0</v>
      </c>
      <c r="AA593" s="5">
        <f t="shared" si="212"/>
        <v>1</v>
      </c>
      <c r="AB593" s="5">
        <f t="shared" si="213"/>
        <v>0</v>
      </c>
      <c r="AC593" s="5">
        <f t="shared" si="214"/>
        <v>0</v>
      </c>
      <c r="AD593" s="5">
        <f t="shared" si="215"/>
        <v>0</v>
      </c>
      <c r="AE593" s="5">
        <f t="shared" si="216"/>
        <v>0</v>
      </c>
      <c r="AF593" s="5">
        <f t="shared" si="217"/>
        <v>0</v>
      </c>
      <c r="AG593" s="5">
        <f t="shared" si="218"/>
        <v>0</v>
      </c>
      <c r="AH593" s="5">
        <f t="shared" si="219"/>
        <v>0</v>
      </c>
      <c r="AI593" s="5">
        <f t="shared" si="220"/>
        <v>0</v>
      </c>
      <c r="AJ593" s="5">
        <f t="shared" si="221"/>
        <v>1</v>
      </c>
      <c r="AK593" s="5">
        <f t="shared" si="222"/>
        <v>0</v>
      </c>
      <c r="AL593" s="5">
        <f t="shared" si="223"/>
        <v>0</v>
      </c>
      <c r="AM593" s="5">
        <f t="shared" si="224"/>
        <v>0</v>
      </c>
      <c r="AN593" s="5">
        <f t="shared" si="225"/>
        <v>0</v>
      </c>
      <c r="AO593" s="5">
        <f t="shared" si="226"/>
        <v>0</v>
      </c>
      <c r="AR593" s="5">
        <f t="shared" si="227"/>
        <v>3</v>
      </c>
      <c r="AS593" s="5">
        <f t="shared" si="228"/>
        <v>3</v>
      </c>
      <c r="AT593" s="5" t="str">
        <f t="shared" si="229"/>
        <v>Correct</v>
      </c>
      <c r="AU593" s="53" t="s">
        <v>105</v>
      </c>
      <c r="AV593" s="53">
        <v>55</v>
      </c>
      <c r="AW593" s="53" t="s">
        <v>121</v>
      </c>
      <c r="AX593" s="53" t="s">
        <v>172</v>
      </c>
      <c r="AY593" s="53" t="s">
        <v>107</v>
      </c>
      <c r="AZ593" s="53" t="s">
        <v>98</v>
      </c>
      <c r="BA593" s="53" t="s">
        <v>80</v>
      </c>
      <c r="BB593" s="53" t="s">
        <v>112</v>
      </c>
      <c r="BC593" s="53" t="s">
        <v>120</v>
      </c>
      <c r="BD593" s="53" t="s">
        <v>135</v>
      </c>
      <c r="BE593" s="53" t="s">
        <v>98</v>
      </c>
      <c r="BF593" s="53"/>
      <c r="BG593" s="53"/>
      <c r="BH593" s="55"/>
    </row>
    <row r="594" spans="1:60" x14ac:dyDescent="0.25">
      <c r="A594" s="1">
        <v>593</v>
      </c>
      <c r="B594" t="s">
        <v>50</v>
      </c>
      <c r="M594" t="s">
        <v>60</v>
      </c>
      <c r="N594" t="s">
        <v>26</v>
      </c>
      <c r="U594" s="5">
        <f t="shared" si="207"/>
        <v>3</v>
      </c>
      <c r="V594" s="5">
        <f t="shared" si="208"/>
        <v>1</v>
      </c>
      <c r="W594" s="16"/>
      <c r="X594" s="5">
        <f t="shared" si="209"/>
        <v>1</v>
      </c>
      <c r="Y594" s="5">
        <f t="shared" si="210"/>
        <v>0</v>
      </c>
      <c r="Z594" s="5">
        <f t="shared" si="211"/>
        <v>0</v>
      </c>
      <c r="AA594" s="5">
        <f t="shared" si="212"/>
        <v>0</v>
      </c>
      <c r="AB594" s="5">
        <f t="shared" si="213"/>
        <v>0</v>
      </c>
      <c r="AC594" s="5">
        <f t="shared" si="214"/>
        <v>0</v>
      </c>
      <c r="AD594" s="5">
        <f t="shared" si="215"/>
        <v>0</v>
      </c>
      <c r="AE594" s="5">
        <f t="shared" si="216"/>
        <v>0</v>
      </c>
      <c r="AF594" s="5">
        <f t="shared" si="217"/>
        <v>0</v>
      </c>
      <c r="AG594" s="5">
        <f t="shared" si="218"/>
        <v>0</v>
      </c>
      <c r="AH594" s="5">
        <f t="shared" si="219"/>
        <v>0</v>
      </c>
      <c r="AI594" s="5">
        <f t="shared" si="220"/>
        <v>1</v>
      </c>
      <c r="AJ594" s="5">
        <f t="shared" si="221"/>
        <v>1</v>
      </c>
      <c r="AK594" s="5">
        <f t="shared" si="222"/>
        <v>0</v>
      </c>
      <c r="AL594" s="5">
        <f t="shared" si="223"/>
        <v>0</v>
      </c>
      <c r="AM594" s="5">
        <f t="shared" si="224"/>
        <v>0</v>
      </c>
      <c r="AN594" s="5">
        <f t="shared" si="225"/>
        <v>0</v>
      </c>
      <c r="AO594" s="5">
        <f t="shared" si="226"/>
        <v>0</v>
      </c>
      <c r="AR594" s="5">
        <f t="shared" si="227"/>
        <v>3</v>
      </c>
      <c r="AS594" s="5">
        <f t="shared" si="228"/>
        <v>3</v>
      </c>
      <c r="AT594" s="5" t="str">
        <f t="shared" si="229"/>
        <v>Correct</v>
      </c>
      <c r="AU594" s="5" t="s">
        <v>105</v>
      </c>
      <c r="AV594" s="5">
        <v>55</v>
      </c>
      <c r="AW594" s="5" t="s">
        <v>121</v>
      </c>
      <c r="AX594" s="5" t="s">
        <v>254</v>
      </c>
      <c r="AY594" s="5" t="s">
        <v>97</v>
      </c>
      <c r="AZ594" s="5" t="s">
        <v>98</v>
      </c>
      <c r="BA594" s="5" t="s">
        <v>80</v>
      </c>
      <c r="BB594" s="5" t="s">
        <v>126</v>
      </c>
      <c r="BC594" s="5" t="s">
        <v>100</v>
      </c>
      <c r="BD594" s="5" t="s">
        <v>104</v>
      </c>
      <c r="BE594" s="5" t="s">
        <v>102</v>
      </c>
      <c r="BF594" s="5" t="s">
        <v>92</v>
      </c>
      <c r="BG594" s="5" t="s">
        <v>102</v>
      </c>
      <c r="BH594" s="54"/>
    </row>
    <row r="595" spans="1:60" x14ac:dyDescent="0.25">
      <c r="A595" s="1">
        <v>594</v>
      </c>
      <c r="G595" t="s">
        <v>54</v>
      </c>
      <c r="O595" t="s">
        <v>23</v>
      </c>
      <c r="S595" t="s">
        <v>64</v>
      </c>
      <c r="U595" s="5">
        <f t="shared" si="207"/>
        <v>3</v>
      </c>
      <c r="V595" s="5">
        <f t="shared" si="208"/>
        <v>1</v>
      </c>
      <c r="W595" s="16"/>
      <c r="X595" s="5">
        <f t="shared" si="209"/>
        <v>0</v>
      </c>
      <c r="Y595" s="5">
        <f t="shared" si="210"/>
        <v>0</v>
      </c>
      <c r="Z595" s="5">
        <f t="shared" si="211"/>
        <v>0</v>
      </c>
      <c r="AA595" s="5">
        <f t="shared" si="212"/>
        <v>0</v>
      </c>
      <c r="AB595" s="5">
        <f t="shared" si="213"/>
        <v>0</v>
      </c>
      <c r="AC595" s="5">
        <f t="shared" si="214"/>
        <v>1</v>
      </c>
      <c r="AD595" s="5">
        <f t="shared" si="215"/>
        <v>0</v>
      </c>
      <c r="AE595" s="5">
        <f t="shared" si="216"/>
        <v>0</v>
      </c>
      <c r="AF595" s="5">
        <f t="shared" si="217"/>
        <v>0</v>
      </c>
      <c r="AG595" s="5">
        <f t="shared" si="218"/>
        <v>0</v>
      </c>
      <c r="AH595" s="5">
        <f t="shared" si="219"/>
        <v>0</v>
      </c>
      <c r="AI595" s="5">
        <f t="shared" si="220"/>
        <v>0</v>
      </c>
      <c r="AJ595" s="5">
        <f t="shared" si="221"/>
        <v>0</v>
      </c>
      <c r="AK595" s="5">
        <f t="shared" si="222"/>
        <v>1</v>
      </c>
      <c r="AL595" s="5">
        <f t="shared" si="223"/>
        <v>0</v>
      </c>
      <c r="AM595" s="5">
        <f t="shared" si="224"/>
        <v>0</v>
      </c>
      <c r="AN595" s="5">
        <f t="shared" si="225"/>
        <v>0</v>
      </c>
      <c r="AO595" s="5">
        <f t="shared" si="226"/>
        <v>1</v>
      </c>
      <c r="AR595" s="5">
        <f t="shared" si="227"/>
        <v>3</v>
      </c>
      <c r="AS595" s="5">
        <f t="shared" si="228"/>
        <v>3</v>
      </c>
      <c r="AT595" s="5" t="str">
        <f t="shared" si="229"/>
        <v>Correct</v>
      </c>
      <c r="AU595" s="53" t="s">
        <v>105</v>
      </c>
      <c r="AV595" s="53">
        <v>64</v>
      </c>
      <c r="AW595" s="53" t="s">
        <v>115</v>
      </c>
      <c r="AX595" s="53" t="s">
        <v>341</v>
      </c>
      <c r="AY595" s="53" t="s">
        <v>107</v>
      </c>
      <c r="AZ595" s="53" t="s">
        <v>98</v>
      </c>
      <c r="BA595" s="53" t="s">
        <v>80</v>
      </c>
      <c r="BB595" s="53" t="s">
        <v>109</v>
      </c>
      <c r="BC595" s="53" t="s">
        <v>132</v>
      </c>
      <c r="BD595" s="53" t="s">
        <v>101</v>
      </c>
      <c r="BE595" s="53" t="s">
        <v>98</v>
      </c>
      <c r="BF595" s="53"/>
      <c r="BG595" s="53" t="s">
        <v>102</v>
      </c>
      <c r="BH595" s="55"/>
    </row>
    <row r="596" spans="1:60" x14ac:dyDescent="0.25">
      <c r="A596" s="1">
        <v>595</v>
      </c>
      <c r="B596" t="s">
        <v>50</v>
      </c>
      <c r="E596" t="s">
        <v>20</v>
      </c>
      <c r="H596" t="s">
        <v>55</v>
      </c>
      <c r="U596" s="5">
        <f t="shared" si="207"/>
        <v>3</v>
      </c>
      <c r="V596" s="5">
        <f t="shared" si="208"/>
        <v>1</v>
      </c>
      <c r="W596" s="16"/>
      <c r="X596" s="5">
        <f t="shared" si="209"/>
        <v>1</v>
      </c>
      <c r="Y596" s="5">
        <f t="shared" si="210"/>
        <v>0</v>
      </c>
      <c r="Z596" s="5">
        <f t="shared" si="211"/>
        <v>0</v>
      </c>
      <c r="AA596" s="5">
        <f t="shared" si="212"/>
        <v>1</v>
      </c>
      <c r="AB596" s="5">
        <f t="shared" si="213"/>
        <v>0</v>
      </c>
      <c r="AC596" s="5">
        <f t="shared" si="214"/>
        <v>0</v>
      </c>
      <c r="AD596" s="5">
        <f t="shared" si="215"/>
        <v>1</v>
      </c>
      <c r="AE596" s="5">
        <f t="shared" si="216"/>
        <v>0</v>
      </c>
      <c r="AF596" s="5">
        <f t="shared" si="217"/>
        <v>0</v>
      </c>
      <c r="AG596" s="5">
        <f t="shared" si="218"/>
        <v>0</v>
      </c>
      <c r="AH596" s="5">
        <f t="shared" si="219"/>
        <v>0</v>
      </c>
      <c r="AI596" s="5">
        <f t="shared" si="220"/>
        <v>0</v>
      </c>
      <c r="AJ596" s="5">
        <f t="shared" si="221"/>
        <v>0</v>
      </c>
      <c r="AK596" s="5">
        <f t="shared" si="222"/>
        <v>0</v>
      </c>
      <c r="AL596" s="5">
        <f t="shared" si="223"/>
        <v>0</v>
      </c>
      <c r="AM596" s="5">
        <f t="shared" si="224"/>
        <v>0</v>
      </c>
      <c r="AN596" s="5">
        <f t="shared" si="225"/>
        <v>0</v>
      </c>
      <c r="AO596" s="5">
        <f t="shared" si="226"/>
        <v>0</v>
      </c>
      <c r="AR596" s="5">
        <f t="shared" si="227"/>
        <v>3</v>
      </c>
      <c r="AS596" s="5">
        <f t="shared" si="228"/>
        <v>3</v>
      </c>
      <c r="AT596" s="5" t="str">
        <f t="shared" si="229"/>
        <v>Correct</v>
      </c>
      <c r="AU596" s="5" t="s">
        <v>105</v>
      </c>
      <c r="AV596" s="5">
        <v>72</v>
      </c>
      <c r="AW596" s="5" t="s">
        <v>95</v>
      </c>
      <c r="AX596" s="5" t="s">
        <v>139</v>
      </c>
      <c r="AY596" s="5" t="s">
        <v>97</v>
      </c>
      <c r="AZ596" s="5" t="s">
        <v>98</v>
      </c>
      <c r="BA596" s="5" t="s">
        <v>80</v>
      </c>
      <c r="BB596" s="5" t="s">
        <v>112</v>
      </c>
      <c r="BC596" s="5" t="s">
        <v>120</v>
      </c>
      <c r="BD596" s="5" t="s">
        <v>101</v>
      </c>
      <c r="BE596" s="5" t="s">
        <v>102</v>
      </c>
      <c r="BF596" s="5" t="s">
        <v>91</v>
      </c>
      <c r="BG596" s="5"/>
      <c r="BH596" s="54"/>
    </row>
    <row r="597" spans="1:60" x14ac:dyDescent="0.25">
      <c r="A597" s="1">
        <v>596</v>
      </c>
      <c r="U597" s="5">
        <f t="shared" si="207"/>
        <v>0</v>
      </c>
      <c r="V597" s="5" t="e">
        <f t="shared" si="208"/>
        <v>#DIV/0!</v>
      </c>
      <c r="W597" s="16"/>
      <c r="X597" s="5">
        <f t="shared" si="209"/>
        <v>0</v>
      </c>
      <c r="Y597" s="5">
        <f t="shared" si="210"/>
        <v>0</v>
      </c>
      <c r="Z597" s="5">
        <f t="shared" si="211"/>
        <v>0</v>
      </c>
      <c r="AA597" s="5">
        <f t="shared" si="212"/>
        <v>0</v>
      </c>
      <c r="AB597" s="5">
        <f t="shared" si="213"/>
        <v>0</v>
      </c>
      <c r="AC597" s="5">
        <f t="shared" si="214"/>
        <v>0</v>
      </c>
      <c r="AD597" s="5">
        <f t="shared" si="215"/>
        <v>0</v>
      </c>
      <c r="AE597" s="5">
        <f t="shared" si="216"/>
        <v>0</v>
      </c>
      <c r="AF597" s="5">
        <f t="shared" si="217"/>
        <v>0</v>
      </c>
      <c r="AG597" s="5">
        <f t="shared" si="218"/>
        <v>0</v>
      </c>
      <c r="AH597" s="5">
        <f t="shared" si="219"/>
        <v>0</v>
      </c>
      <c r="AI597" s="5">
        <f t="shared" si="220"/>
        <v>0</v>
      </c>
      <c r="AJ597" s="5">
        <f t="shared" si="221"/>
        <v>0</v>
      </c>
      <c r="AK597" s="5">
        <f t="shared" si="222"/>
        <v>0</v>
      </c>
      <c r="AL597" s="5">
        <f t="shared" si="223"/>
        <v>0</v>
      </c>
      <c r="AM597" s="5">
        <f t="shared" si="224"/>
        <v>0</v>
      </c>
      <c r="AN597" s="5">
        <f t="shared" si="225"/>
        <v>0</v>
      </c>
      <c r="AO597" s="5">
        <f t="shared" si="226"/>
        <v>0</v>
      </c>
      <c r="AR597" s="5">
        <f t="shared" si="227"/>
        <v>0</v>
      </c>
      <c r="AS597" s="5">
        <f t="shared" si="228"/>
        <v>0</v>
      </c>
      <c r="AT597" s="5" t="str">
        <f t="shared" si="229"/>
        <v>Correct</v>
      </c>
      <c r="AU597" s="53" t="s">
        <v>94</v>
      </c>
      <c r="AV597" s="53">
        <v>55</v>
      </c>
      <c r="AW597" s="53" t="s">
        <v>121</v>
      </c>
      <c r="AX597" s="53" t="s">
        <v>180</v>
      </c>
      <c r="AY597" s="53" t="s">
        <v>107</v>
      </c>
      <c r="AZ597" s="53" t="s">
        <v>98</v>
      </c>
      <c r="BA597" s="53" t="s">
        <v>80</v>
      </c>
      <c r="BB597" s="53" t="s">
        <v>126</v>
      </c>
      <c r="BC597" s="53" t="s">
        <v>110</v>
      </c>
      <c r="BD597" s="53" t="s">
        <v>104</v>
      </c>
      <c r="BE597" s="53" t="s">
        <v>102</v>
      </c>
      <c r="BF597" s="53" t="s">
        <v>92</v>
      </c>
      <c r="BG597" s="53" t="s">
        <v>102</v>
      </c>
      <c r="BH597" s="55"/>
    </row>
    <row r="598" spans="1:60" x14ac:dyDescent="0.25">
      <c r="A598" s="1">
        <v>597</v>
      </c>
      <c r="G598" t="s">
        <v>54</v>
      </c>
      <c r="I598" t="s">
        <v>56</v>
      </c>
      <c r="R598" t="s">
        <v>63</v>
      </c>
      <c r="U598" s="5">
        <f t="shared" si="207"/>
        <v>3</v>
      </c>
      <c r="V598" s="5">
        <f t="shared" si="208"/>
        <v>1</v>
      </c>
      <c r="W598" s="16"/>
      <c r="X598" s="5">
        <f t="shared" si="209"/>
        <v>0</v>
      </c>
      <c r="Y598" s="5">
        <f t="shared" si="210"/>
        <v>0</v>
      </c>
      <c r="Z598" s="5">
        <f t="shared" si="211"/>
        <v>0</v>
      </c>
      <c r="AA598" s="5">
        <f t="shared" si="212"/>
        <v>0</v>
      </c>
      <c r="AB598" s="5">
        <f t="shared" si="213"/>
        <v>0</v>
      </c>
      <c r="AC598" s="5">
        <f t="shared" si="214"/>
        <v>1</v>
      </c>
      <c r="AD598" s="5">
        <f t="shared" si="215"/>
        <v>0</v>
      </c>
      <c r="AE598" s="5">
        <f t="shared" si="216"/>
        <v>1</v>
      </c>
      <c r="AF598" s="5">
        <f t="shared" si="217"/>
        <v>0</v>
      </c>
      <c r="AG598" s="5">
        <f t="shared" si="218"/>
        <v>0</v>
      </c>
      <c r="AH598" s="5">
        <f t="shared" si="219"/>
        <v>0</v>
      </c>
      <c r="AI598" s="5">
        <f t="shared" si="220"/>
        <v>0</v>
      </c>
      <c r="AJ598" s="5">
        <f t="shared" si="221"/>
        <v>0</v>
      </c>
      <c r="AK598" s="5">
        <f t="shared" si="222"/>
        <v>0</v>
      </c>
      <c r="AL598" s="5">
        <f t="shared" si="223"/>
        <v>0</v>
      </c>
      <c r="AM598" s="5">
        <f t="shared" si="224"/>
        <v>0</v>
      </c>
      <c r="AN598" s="5">
        <f t="shared" si="225"/>
        <v>1</v>
      </c>
      <c r="AO598" s="5">
        <f t="shared" si="226"/>
        <v>0</v>
      </c>
      <c r="AR598" s="5">
        <f t="shared" si="227"/>
        <v>3</v>
      </c>
      <c r="AS598" s="5">
        <f t="shared" si="228"/>
        <v>3</v>
      </c>
      <c r="AT598" s="5" t="str">
        <f t="shared" si="229"/>
        <v>Correct</v>
      </c>
      <c r="AU598" s="5" t="s">
        <v>94</v>
      </c>
      <c r="AV598" s="5">
        <v>59</v>
      </c>
      <c r="AW598" s="5" t="s">
        <v>115</v>
      </c>
      <c r="AX598" s="5" t="s">
        <v>336</v>
      </c>
      <c r="AY598" s="5" t="s">
        <v>107</v>
      </c>
      <c r="AZ598" s="5" t="s">
        <v>98</v>
      </c>
      <c r="BA598" s="5" t="s">
        <v>80</v>
      </c>
      <c r="BB598" s="5" t="s">
        <v>108</v>
      </c>
      <c r="BC598" s="5" t="s">
        <v>103</v>
      </c>
      <c r="BD598" s="5" t="s">
        <v>101</v>
      </c>
      <c r="BE598" s="5" t="s">
        <v>102</v>
      </c>
      <c r="BF598" s="5"/>
      <c r="BG598" s="5" t="s">
        <v>98</v>
      </c>
      <c r="BH598" s="54"/>
    </row>
    <row r="599" spans="1:60" x14ac:dyDescent="0.25">
      <c r="A599" s="1">
        <v>598</v>
      </c>
      <c r="D599" t="s">
        <v>52</v>
      </c>
      <c r="S599" t="s">
        <v>64</v>
      </c>
      <c r="U599" s="5">
        <f t="shared" si="207"/>
        <v>2</v>
      </c>
      <c r="V599" s="5">
        <f t="shared" si="208"/>
        <v>1.5</v>
      </c>
      <c r="W599" s="16"/>
      <c r="X599" s="5">
        <f t="shared" si="209"/>
        <v>0</v>
      </c>
      <c r="Y599" s="5">
        <f t="shared" si="210"/>
        <v>0</v>
      </c>
      <c r="Z599" s="5">
        <f t="shared" si="211"/>
        <v>1</v>
      </c>
      <c r="AA599" s="5">
        <f t="shared" si="212"/>
        <v>0</v>
      </c>
      <c r="AB599" s="5">
        <f t="shared" si="213"/>
        <v>0</v>
      </c>
      <c r="AC599" s="5">
        <f t="shared" si="214"/>
        <v>0</v>
      </c>
      <c r="AD599" s="5">
        <f t="shared" si="215"/>
        <v>0</v>
      </c>
      <c r="AE599" s="5">
        <f t="shared" si="216"/>
        <v>0</v>
      </c>
      <c r="AF599" s="5">
        <f t="shared" si="217"/>
        <v>0</v>
      </c>
      <c r="AG599" s="5">
        <f t="shared" si="218"/>
        <v>0</v>
      </c>
      <c r="AH599" s="5">
        <f t="shared" si="219"/>
        <v>0</v>
      </c>
      <c r="AI599" s="5">
        <f t="shared" si="220"/>
        <v>0</v>
      </c>
      <c r="AJ599" s="5">
        <f t="shared" si="221"/>
        <v>0</v>
      </c>
      <c r="AK599" s="5">
        <f t="shared" si="222"/>
        <v>0</v>
      </c>
      <c r="AL599" s="5">
        <f t="shared" si="223"/>
        <v>0</v>
      </c>
      <c r="AM599" s="5">
        <f t="shared" si="224"/>
        <v>0</v>
      </c>
      <c r="AN599" s="5">
        <f t="shared" si="225"/>
        <v>0</v>
      </c>
      <c r="AO599" s="5">
        <f t="shared" si="226"/>
        <v>1</v>
      </c>
      <c r="AR599" s="5">
        <f t="shared" si="227"/>
        <v>2</v>
      </c>
      <c r="AS599" s="5">
        <f t="shared" si="228"/>
        <v>2</v>
      </c>
      <c r="AT599" s="5" t="str">
        <f t="shared" si="229"/>
        <v>Correct</v>
      </c>
      <c r="AU599" s="53" t="s">
        <v>94</v>
      </c>
      <c r="AV599" s="53">
        <v>19</v>
      </c>
      <c r="AW599" s="53" t="s">
        <v>121</v>
      </c>
      <c r="AX599" s="53" t="s">
        <v>216</v>
      </c>
      <c r="AY599" s="53" t="s">
        <v>107</v>
      </c>
      <c r="AZ599" s="53" t="s">
        <v>98</v>
      </c>
      <c r="BA599" s="53" t="s">
        <v>80</v>
      </c>
      <c r="BB599" s="53" t="s">
        <v>109</v>
      </c>
      <c r="BC599" s="53" t="s">
        <v>103</v>
      </c>
      <c r="BD599" s="53" t="s">
        <v>135</v>
      </c>
      <c r="BE599" s="53" t="s">
        <v>102</v>
      </c>
      <c r="BF599" s="53" t="s">
        <v>90</v>
      </c>
      <c r="BG599" s="53" t="s">
        <v>102</v>
      </c>
      <c r="BH599" s="55"/>
    </row>
    <row r="600" spans="1:60" x14ac:dyDescent="0.25">
      <c r="A600" s="1">
        <v>599</v>
      </c>
      <c r="G600" t="s">
        <v>54</v>
      </c>
      <c r="L600" t="s">
        <v>59</v>
      </c>
      <c r="O600" t="s">
        <v>23</v>
      </c>
      <c r="U600" s="5">
        <f t="shared" si="207"/>
        <v>3</v>
      </c>
      <c r="V600" s="5">
        <f t="shared" si="208"/>
        <v>1</v>
      </c>
      <c r="W600" s="16"/>
      <c r="X600" s="5">
        <f t="shared" si="209"/>
        <v>0</v>
      </c>
      <c r="Y600" s="5">
        <f t="shared" si="210"/>
        <v>0</v>
      </c>
      <c r="Z600" s="5">
        <f t="shared" si="211"/>
        <v>0</v>
      </c>
      <c r="AA600" s="5">
        <f t="shared" si="212"/>
        <v>0</v>
      </c>
      <c r="AB600" s="5">
        <f t="shared" si="213"/>
        <v>0</v>
      </c>
      <c r="AC600" s="5">
        <f t="shared" si="214"/>
        <v>1</v>
      </c>
      <c r="AD600" s="5">
        <f t="shared" si="215"/>
        <v>0</v>
      </c>
      <c r="AE600" s="5">
        <f t="shared" si="216"/>
        <v>0</v>
      </c>
      <c r="AF600" s="5">
        <f t="shared" si="217"/>
        <v>0</v>
      </c>
      <c r="AG600" s="5">
        <f t="shared" si="218"/>
        <v>0</v>
      </c>
      <c r="AH600" s="5">
        <f t="shared" si="219"/>
        <v>1</v>
      </c>
      <c r="AI600" s="5">
        <f t="shared" si="220"/>
        <v>0</v>
      </c>
      <c r="AJ600" s="5">
        <f t="shared" si="221"/>
        <v>0</v>
      </c>
      <c r="AK600" s="5">
        <f t="shared" si="222"/>
        <v>1</v>
      </c>
      <c r="AL600" s="5">
        <f t="shared" si="223"/>
        <v>0</v>
      </c>
      <c r="AM600" s="5">
        <f t="shared" si="224"/>
        <v>0</v>
      </c>
      <c r="AN600" s="5">
        <f t="shared" si="225"/>
        <v>0</v>
      </c>
      <c r="AO600" s="5">
        <f t="shared" si="226"/>
        <v>0</v>
      </c>
      <c r="AR600" s="5">
        <f t="shared" si="227"/>
        <v>3</v>
      </c>
      <c r="AS600" s="5">
        <f t="shared" si="228"/>
        <v>3</v>
      </c>
      <c r="AT600" s="5" t="str">
        <f t="shared" si="229"/>
        <v>Correct</v>
      </c>
      <c r="AU600" s="5" t="s">
        <v>105</v>
      </c>
      <c r="AV600" s="5">
        <v>30</v>
      </c>
      <c r="AW600" s="5" t="s">
        <v>115</v>
      </c>
      <c r="AX600" s="5" t="s">
        <v>342</v>
      </c>
      <c r="AY600" s="5" t="s">
        <v>107</v>
      </c>
      <c r="AZ600" s="5"/>
      <c r="BA600" s="5" t="s">
        <v>89</v>
      </c>
      <c r="BB600" s="5" t="s">
        <v>112</v>
      </c>
      <c r="BC600" s="5" t="s">
        <v>110</v>
      </c>
      <c r="BD600" s="5" t="s">
        <v>101</v>
      </c>
      <c r="BE600" s="5" t="s">
        <v>111</v>
      </c>
      <c r="BF600" s="5"/>
      <c r="BG600" s="5" t="s">
        <v>102</v>
      </c>
      <c r="BH600" s="54"/>
    </row>
    <row r="601" spans="1:60" x14ac:dyDescent="0.25">
      <c r="A601" s="1">
        <v>600</v>
      </c>
      <c r="B601" t="s">
        <v>50</v>
      </c>
      <c r="E601" t="s">
        <v>20</v>
      </c>
      <c r="N601" t="s">
        <v>26</v>
      </c>
      <c r="U601" s="5">
        <f t="shared" si="207"/>
        <v>3</v>
      </c>
      <c r="V601" s="5">
        <f t="shared" si="208"/>
        <v>1</v>
      </c>
      <c r="W601" s="16"/>
      <c r="X601" s="5">
        <f t="shared" si="209"/>
        <v>1</v>
      </c>
      <c r="Y601" s="5">
        <f t="shared" si="210"/>
        <v>0</v>
      </c>
      <c r="Z601" s="5">
        <f t="shared" si="211"/>
        <v>0</v>
      </c>
      <c r="AA601" s="5">
        <f t="shared" si="212"/>
        <v>1</v>
      </c>
      <c r="AB601" s="5">
        <f t="shared" si="213"/>
        <v>0</v>
      </c>
      <c r="AC601" s="5">
        <f t="shared" si="214"/>
        <v>0</v>
      </c>
      <c r="AD601" s="5">
        <f t="shared" si="215"/>
        <v>0</v>
      </c>
      <c r="AE601" s="5">
        <f t="shared" si="216"/>
        <v>0</v>
      </c>
      <c r="AF601" s="5">
        <f t="shared" si="217"/>
        <v>0</v>
      </c>
      <c r="AG601" s="5">
        <f t="shared" si="218"/>
        <v>0</v>
      </c>
      <c r="AH601" s="5">
        <f t="shared" si="219"/>
        <v>0</v>
      </c>
      <c r="AI601" s="5">
        <f t="shared" si="220"/>
        <v>0</v>
      </c>
      <c r="AJ601" s="5">
        <f t="shared" si="221"/>
        <v>1</v>
      </c>
      <c r="AK601" s="5">
        <f t="shared" si="222"/>
        <v>0</v>
      </c>
      <c r="AL601" s="5">
        <f t="shared" si="223"/>
        <v>0</v>
      </c>
      <c r="AM601" s="5">
        <f t="shared" si="224"/>
        <v>0</v>
      </c>
      <c r="AN601" s="5">
        <f t="shared" si="225"/>
        <v>0</v>
      </c>
      <c r="AO601" s="5">
        <f t="shared" si="226"/>
        <v>0</v>
      </c>
      <c r="AR601" s="5">
        <f t="shared" si="227"/>
        <v>3</v>
      </c>
      <c r="AS601" s="5">
        <f t="shared" si="228"/>
        <v>3</v>
      </c>
      <c r="AT601" s="5" t="str">
        <f t="shared" si="229"/>
        <v>Correct</v>
      </c>
      <c r="AU601" s="53" t="s">
        <v>94</v>
      </c>
      <c r="AV601" s="53">
        <v>47</v>
      </c>
      <c r="AW601" s="53" t="s">
        <v>95</v>
      </c>
      <c r="AX601" s="53" t="s">
        <v>163</v>
      </c>
      <c r="AY601" s="53" t="s">
        <v>107</v>
      </c>
      <c r="AZ601" s="53" t="s">
        <v>98</v>
      </c>
      <c r="BA601" s="53" t="s">
        <v>80</v>
      </c>
      <c r="BB601" s="53" t="s">
        <v>114</v>
      </c>
      <c r="BC601" s="53" t="s">
        <v>103</v>
      </c>
      <c r="BD601" s="53" t="s">
        <v>101</v>
      </c>
      <c r="BE601" s="53" t="s">
        <v>102</v>
      </c>
      <c r="BF601" s="53"/>
      <c r="BG601" s="53" t="s">
        <v>102</v>
      </c>
      <c r="BH601" s="55"/>
    </row>
    <row r="602" spans="1:60" x14ac:dyDescent="0.25">
      <c r="A602" s="1">
        <v>601</v>
      </c>
      <c r="F602" t="s">
        <v>53</v>
      </c>
      <c r="O602" t="s">
        <v>23</v>
      </c>
      <c r="S602" t="s">
        <v>64</v>
      </c>
      <c r="U602" s="5">
        <f t="shared" si="207"/>
        <v>3</v>
      </c>
      <c r="V602" s="5">
        <f t="shared" si="208"/>
        <v>1</v>
      </c>
      <c r="W602" s="16"/>
      <c r="X602" s="5">
        <f t="shared" si="209"/>
        <v>0</v>
      </c>
      <c r="Y602" s="5">
        <f t="shared" si="210"/>
        <v>0</v>
      </c>
      <c r="Z602" s="5">
        <f t="shared" si="211"/>
        <v>0</v>
      </c>
      <c r="AA602" s="5">
        <f t="shared" si="212"/>
        <v>0</v>
      </c>
      <c r="AB602" s="5">
        <f t="shared" si="213"/>
        <v>1</v>
      </c>
      <c r="AC602" s="5">
        <f t="shared" si="214"/>
        <v>0</v>
      </c>
      <c r="AD602" s="5">
        <f t="shared" si="215"/>
        <v>0</v>
      </c>
      <c r="AE602" s="5">
        <f t="shared" si="216"/>
        <v>0</v>
      </c>
      <c r="AF602" s="5">
        <f t="shared" si="217"/>
        <v>0</v>
      </c>
      <c r="AG602" s="5">
        <f t="shared" si="218"/>
        <v>0</v>
      </c>
      <c r="AH602" s="5">
        <f t="shared" si="219"/>
        <v>0</v>
      </c>
      <c r="AI602" s="5">
        <f t="shared" si="220"/>
        <v>0</v>
      </c>
      <c r="AJ602" s="5">
        <f t="shared" si="221"/>
        <v>0</v>
      </c>
      <c r="AK602" s="5">
        <f t="shared" si="222"/>
        <v>1</v>
      </c>
      <c r="AL602" s="5">
        <f t="shared" si="223"/>
        <v>0</v>
      </c>
      <c r="AM602" s="5">
        <f t="shared" si="224"/>
        <v>0</v>
      </c>
      <c r="AN602" s="5">
        <f t="shared" si="225"/>
        <v>0</v>
      </c>
      <c r="AO602" s="5">
        <f t="shared" si="226"/>
        <v>1</v>
      </c>
      <c r="AR602" s="5">
        <f t="shared" si="227"/>
        <v>3</v>
      </c>
      <c r="AS602" s="5">
        <f t="shared" si="228"/>
        <v>3</v>
      </c>
      <c r="AT602" s="5" t="str">
        <f t="shared" si="229"/>
        <v>Correct</v>
      </c>
      <c r="AU602" s="5" t="s">
        <v>105</v>
      </c>
      <c r="AV602" s="5">
        <v>40</v>
      </c>
      <c r="AW602" s="5" t="s">
        <v>121</v>
      </c>
      <c r="AX602" s="5" t="s">
        <v>185</v>
      </c>
      <c r="AY602" s="5"/>
      <c r="AZ602" s="5" t="s">
        <v>98</v>
      </c>
      <c r="BA602" s="5" t="s">
        <v>356</v>
      </c>
      <c r="BB602" s="5" t="s">
        <v>126</v>
      </c>
      <c r="BC602" s="5" t="s">
        <v>110</v>
      </c>
      <c r="BD602" s="5" t="s">
        <v>135</v>
      </c>
      <c r="BE602" s="5" t="s">
        <v>102</v>
      </c>
      <c r="BF602" s="5"/>
      <c r="BG602" s="5" t="s">
        <v>102</v>
      </c>
      <c r="BH602" s="54"/>
    </row>
    <row r="603" spans="1:60" x14ac:dyDescent="0.25">
      <c r="A603" s="1">
        <v>602</v>
      </c>
      <c r="R603" t="s">
        <v>63</v>
      </c>
      <c r="U603" s="5">
        <f t="shared" si="207"/>
        <v>1</v>
      </c>
      <c r="V603" s="5">
        <f t="shared" si="208"/>
        <v>3</v>
      </c>
      <c r="W603" s="16"/>
      <c r="X603" s="5">
        <f t="shared" si="209"/>
        <v>0</v>
      </c>
      <c r="Y603" s="5">
        <f t="shared" si="210"/>
        <v>0</v>
      </c>
      <c r="Z603" s="5">
        <f t="shared" si="211"/>
        <v>0</v>
      </c>
      <c r="AA603" s="5">
        <f t="shared" si="212"/>
        <v>0</v>
      </c>
      <c r="AB603" s="5">
        <f t="shared" si="213"/>
        <v>0</v>
      </c>
      <c r="AC603" s="5">
        <f t="shared" si="214"/>
        <v>0</v>
      </c>
      <c r="AD603" s="5">
        <f t="shared" si="215"/>
        <v>0</v>
      </c>
      <c r="AE603" s="5">
        <f t="shared" si="216"/>
        <v>0</v>
      </c>
      <c r="AF603" s="5">
        <f t="shared" si="217"/>
        <v>0</v>
      </c>
      <c r="AG603" s="5">
        <f t="shared" si="218"/>
        <v>0</v>
      </c>
      <c r="AH603" s="5">
        <f t="shared" si="219"/>
        <v>0</v>
      </c>
      <c r="AI603" s="5">
        <f t="shared" si="220"/>
        <v>0</v>
      </c>
      <c r="AJ603" s="5">
        <f t="shared" si="221"/>
        <v>0</v>
      </c>
      <c r="AK603" s="5">
        <f t="shared" si="222"/>
        <v>0</v>
      </c>
      <c r="AL603" s="5">
        <f t="shared" si="223"/>
        <v>0</v>
      </c>
      <c r="AM603" s="5">
        <f t="shared" si="224"/>
        <v>0</v>
      </c>
      <c r="AN603" s="5">
        <f t="shared" si="225"/>
        <v>1</v>
      </c>
      <c r="AO603" s="5">
        <f t="shared" si="226"/>
        <v>0</v>
      </c>
      <c r="AR603" s="5">
        <f t="shared" si="227"/>
        <v>1</v>
      </c>
      <c r="AS603" s="5">
        <f t="shared" si="228"/>
        <v>1</v>
      </c>
      <c r="AT603" s="5" t="str">
        <f t="shared" si="229"/>
        <v>Correct</v>
      </c>
      <c r="AU603" s="53" t="s">
        <v>94</v>
      </c>
      <c r="AV603" s="53">
        <v>52</v>
      </c>
      <c r="AW603" s="53" t="s">
        <v>115</v>
      </c>
      <c r="AX603" s="53" t="s">
        <v>336</v>
      </c>
      <c r="AY603" s="53" t="s">
        <v>107</v>
      </c>
      <c r="AZ603" s="53" t="s">
        <v>98</v>
      </c>
      <c r="BA603" s="53" t="s">
        <v>80</v>
      </c>
      <c r="BB603" s="53" t="s">
        <v>109</v>
      </c>
      <c r="BC603" s="53" t="s">
        <v>103</v>
      </c>
      <c r="BD603" s="53" t="s">
        <v>101</v>
      </c>
      <c r="BE603" s="53" t="s">
        <v>102</v>
      </c>
      <c r="BF603" s="53"/>
      <c r="BG603" s="53" t="s">
        <v>98</v>
      </c>
      <c r="BH603" s="55"/>
    </row>
    <row r="604" spans="1:60" x14ac:dyDescent="0.25">
      <c r="A604" s="1">
        <v>603</v>
      </c>
      <c r="F604" t="s">
        <v>53</v>
      </c>
      <c r="J604" t="s">
        <v>57</v>
      </c>
      <c r="N604" t="s">
        <v>26</v>
      </c>
      <c r="U604" s="5">
        <f t="shared" si="207"/>
        <v>3</v>
      </c>
      <c r="V604" s="5">
        <f t="shared" si="208"/>
        <v>1</v>
      </c>
      <c r="W604" s="16"/>
      <c r="X604" s="5">
        <f t="shared" si="209"/>
        <v>0</v>
      </c>
      <c r="Y604" s="5">
        <f t="shared" si="210"/>
        <v>0</v>
      </c>
      <c r="Z604" s="5">
        <f t="shared" si="211"/>
        <v>0</v>
      </c>
      <c r="AA604" s="5">
        <f t="shared" si="212"/>
        <v>0</v>
      </c>
      <c r="AB604" s="5">
        <f t="shared" si="213"/>
        <v>1</v>
      </c>
      <c r="AC604" s="5">
        <f t="shared" si="214"/>
        <v>0</v>
      </c>
      <c r="AD604" s="5">
        <f t="shared" si="215"/>
        <v>0</v>
      </c>
      <c r="AE604" s="5">
        <f t="shared" si="216"/>
        <v>0</v>
      </c>
      <c r="AF604" s="5">
        <f t="shared" si="217"/>
        <v>1</v>
      </c>
      <c r="AG604" s="5">
        <f t="shared" si="218"/>
        <v>0</v>
      </c>
      <c r="AH604" s="5">
        <f t="shared" si="219"/>
        <v>0</v>
      </c>
      <c r="AI604" s="5">
        <f t="shared" si="220"/>
        <v>0</v>
      </c>
      <c r="AJ604" s="5">
        <f t="shared" si="221"/>
        <v>1</v>
      </c>
      <c r="AK604" s="5">
        <f t="shared" si="222"/>
        <v>0</v>
      </c>
      <c r="AL604" s="5">
        <f t="shared" si="223"/>
        <v>0</v>
      </c>
      <c r="AM604" s="5">
        <f t="shared" si="224"/>
        <v>0</v>
      </c>
      <c r="AN604" s="5">
        <f t="shared" si="225"/>
        <v>0</v>
      </c>
      <c r="AO604" s="5">
        <f t="shared" si="226"/>
        <v>0</v>
      </c>
      <c r="AR604" s="5">
        <f t="shared" si="227"/>
        <v>3</v>
      </c>
      <c r="AS604" s="5">
        <f t="shared" si="228"/>
        <v>3</v>
      </c>
      <c r="AT604" s="5" t="str">
        <f t="shared" si="229"/>
        <v>Correct</v>
      </c>
      <c r="AU604" s="5" t="s">
        <v>94</v>
      </c>
      <c r="AV604" s="5">
        <v>65</v>
      </c>
      <c r="AW604" s="5" t="s">
        <v>95</v>
      </c>
      <c r="AX604" s="5" t="s">
        <v>140</v>
      </c>
      <c r="AY604" s="5" t="s">
        <v>97</v>
      </c>
      <c r="AZ604" s="5" t="s">
        <v>98</v>
      </c>
      <c r="BA604" s="5" t="s">
        <v>80</v>
      </c>
      <c r="BB604" s="5" t="s">
        <v>112</v>
      </c>
      <c r="BC604" s="5" t="s">
        <v>133</v>
      </c>
      <c r="BD604" s="5" t="s">
        <v>101</v>
      </c>
      <c r="BE604" s="5" t="s">
        <v>102</v>
      </c>
      <c r="BF604" s="5"/>
      <c r="BG604" s="5" t="s">
        <v>98</v>
      </c>
      <c r="BH604" s="54"/>
    </row>
    <row r="605" spans="1:60" x14ac:dyDescent="0.25">
      <c r="A605" s="1">
        <v>604</v>
      </c>
      <c r="C605" t="s">
        <v>51</v>
      </c>
      <c r="F605" t="s">
        <v>53</v>
      </c>
      <c r="U605" s="5">
        <f t="shared" si="207"/>
        <v>2</v>
      </c>
      <c r="V605" s="5">
        <f t="shared" si="208"/>
        <v>1.5</v>
      </c>
      <c r="W605" s="16"/>
      <c r="X605" s="5">
        <f t="shared" si="209"/>
        <v>0</v>
      </c>
      <c r="Y605" s="5">
        <f t="shared" si="210"/>
        <v>1</v>
      </c>
      <c r="Z605" s="5">
        <f t="shared" si="211"/>
        <v>0</v>
      </c>
      <c r="AA605" s="5">
        <f t="shared" si="212"/>
        <v>0</v>
      </c>
      <c r="AB605" s="5">
        <f t="shared" si="213"/>
        <v>1</v>
      </c>
      <c r="AC605" s="5">
        <f t="shared" si="214"/>
        <v>0</v>
      </c>
      <c r="AD605" s="5">
        <f t="shared" si="215"/>
        <v>0</v>
      </c>
      <c r="AE605" s="5">
        <f t="shared" si="216"/>
        <v>0</v>
      </c>
      <c r="AF605" s="5">
        <f t="shared" si="217"/>
        <v>0</v>
      </c>
      <c r="AG605" s="5">
        <f t="shared" si="218"/>
        <v>0</v>
      </c>
      <c r="AH605" s="5">
        <f t="shared" si="219"/>
        <v>0</v>
      </c>
      <c r="AI605" s="5">
        <f t="shared" si="220"/>
        <v>0</v>
      </c>
      <c r="AJ605" s="5">
        <f t="shared" si="221"/>
        <v>0</v>
      </c>
      <c r="AK605" s="5">
        <f t="shared" si="222"/>
        <v>0</v>
      </c>
      <c r="AL605" s="5">
        <f t="shared" si="223"/>
        <v>0</v>
      </c>
      <c r="AM605" s="5">
        <f t="shared" si="224"/>
        <v>0</v>
      </c>
      <c r="AN605" s="5">
        <f t="shared" si="225"/>
        <v>0</v>
      </c>
      <c r="AO605" s="5">
        <f t="shared" si="226"/>
        <v>0</v>
      </c>
      <c r="AR605" s="5">
        <f t="shared" si="227"/>
        <v>2</v>
      </c>
      <c r="AS605" s="5">
        <f t="shared" si="228"/>
        <v>2</v>
      </c>
      <c r="AT605" s="5" t="str">
        <f t="shared" si="229"/>
        <v>Correct</v>
      </c>
      <c r="AU605" s="53" t="s">
        <v>94</v>
      </c>
      <c r="AV605" s="53">
        <v>45</v>
      </c>
      <c r="AW605" s="53" t="s">
        <v>115</v>
      </c>
      <c r="AX605" s="53" t="s">
        <v>343</v>
      </c>
      <c r="AY605" s="53" t="s">
        <v>81</v>
      </c>
      <c r="AZ605" s="53" t="s">
        <v>102</v>
      </c>
      <c r="BA605" s="53" t="s">
        <v>80</v>
      </c>
      <c r="BB605" s="53" t="s">
        <v>114</v>
      </c>
      <c r="BC605" s="53" t="s">
        <v>120</v>
      </c>
      <c r="BD605" s="53" t="s">
        <v>101</v>
      </c>
      <c r="BE605" s="53" t="s">
        <v>102</v>
      </c>
      <c r="BF605" s="53"/>
      <c r="BG605" s="53" t="s">
        <v>102</v>
      </c>
      <c r="BH605" s="55"/>
    </row>
    <row r="606" spans="1:60" x14ac:dyDescent="0.25">
      <c r="A606" s="1">
        <v>605</v>
      </c>
      <c r="U606" s="5">
        <f t="shared" si="207"/>
        <v>0</v>
      </c>
      <c r="V606" s="5" t="e">
        <f t="shared" si="208"/>
        <v>#DIV/0!</v>
      </c>
      <c r="W606" s="16"/>
      <c r="X606" s="5">
        <f t="shared" si="209"/>
        <v>0</v>
      </c>
      <c r="Y606" s="5">
        <f t="shared" si="210"/>
        <v>0</v>
      </c>
      <c r="Z606" s="5">
        <f t="shared" si="211"/>
        <v>0</v>
      </c>
      <c r="AA606" s="5">
        <f t="shared" si="212"/>
        <v>0</v>
      </c>
      <c r="AB606" s="5">
        <f t="shared" si="213"/>
        <v>0</v>
      </c>
      <c r="AC606" s="5">
        <f t="shared" si="214"/>
        <v>0</v>
      </c>
      <c r="AD606" s="5">
        <f t="shared" si="215"/>
        <v>0</v>
      </c>
      <c r="AE606" s="5">
        <f t="shared" si="216"/>
        <v>0</v>
      </c>
      <c r="AF606" s="5">
        <f t="shared" si="217"/>
        <v>0</v>
      </c>
      <c r="AG606" s="5">
        <f t="shared" si="218"/>
        <v>0</v>
      </c>
      <c r="AH606" s="5">
        <f t="shared" si="219"/>
        <v>0</v>
      </c>
      <c r="AI606" s="5">
        <f t="shared" si="220"/>
        <v>0</v>
      </c>
      <c r="AJ606" s="5">
        <f t="shared" si="221"/>
        <v>0</v>
      </c>
      <c r="AK606" s="5">
        <f t="shared" si="222"/>
        <v>0</v>
      </c>
      <c r="AL606" s="5">
        <f t="shared" si="223"/>
        <v>0</v>
      </c>
      <c r="AM606" s="5">
        <f t="shared" si="224"/>
        <v>0</v>
      </c>
      <c r="AN606" s="5">
        <f t="shared" si="225"/>
        <v>0</v>
      </c>
      <c r="AO606" s="5">
        <f t="shared" si="226"/>
        <v>0</v>
      </c>
      <c r="AR606" s="5">
        <f t="shared" si="227"/>
        <v>0</v>
      </c>
      <c r="AS606" s="5">
        <f t="shared" si="228"/>
        <v>0</v>
      </c>
      <c r="AT606" s="5" t="str">
        <f t="shared" si="229"/>
        <v>Correct</v>
      </c>
      <c r="AU606" s="5" t="s">
        <v>105</v>
      </c>
      <c r="AV606" s="5">
        <v>38</v>
      </c>
      <c r="AW606" s="5" t="s">
        <v>121</v>
      </c>
      <c r="AX606" s="5" t="s">
        <v>180</v>
      </c>
      <c r="AY606" s="5" t="s">
        <v>107</v>
      </c>
      <c r="AZ606" s="5" t="s">
        <v>98</v>
      </c>
      <c r="BA606" s="5" t="s">
        <v>80</v>
      </c>
      <c r="BB606" s="5" t="s">
        <v>108</v>
      </c>
      <c r="BC606" s="5" t="s">
        <v>110</v>
      </c>
      <c r="BD606" s="5" t="s">
        <v>101</v>
      </c>
      <c r="BE606" s="5" t="s">
        <v>102</v>
      </c>
      <c r="BF606" s="5" t="s">
        <v>92</v>
      </c>
      <c r="BG606" s="5" t="s">
        <v>102</v>
      </c>
      <c r="BH606" s="54"/>
    </row>
    <row r="607" spans="1:60" x14ac:dyDescent="0.25">
      <c r="A607" s="1">
        <v>606</v>
      </c>
      <c r="N607" t="s">
        <v>26</v>
      </c>
      <c r="U607" s="5">
        <f t="shared" si="207"/>
        <v>1</v>
      </c>
      <c r="V607" s="5">
        <f t="shared" si="208"/>
        <v>3</v>
      </c>
      <c r="W607" s="16"/>
      <c r="X607" s="5">
        <f t="shared" si="209"/>
        <v>0</v>
      </c>
      <c r="Y607" s="5">
        <f t="shared" si="210"/>
        <v>0</v>
      </c>
      <c r="Z607" s="5">
        <f t="shared" si="211"/>
        <v>0</v>
      </c>
      <c r="AA607" s="5">
        <f t="shared" si="212"/>
        <v>0</v>
      </c>
      <c r="AB607" s="5">
        <f t="shared" si="213"/>
        <v>0</v>
      </c>
      <c r="AC607" s="5">
        <f t="shared" si="214"/>
        <v>0</v>
      </c>
      <c r="AD607" s="5">
        <f t="shared" si="215"/>
        <v>0</v>
      </c>
      <c r="AE607" s="5">
        <f t="shared" si="216"/>
        <v>0</v>
      </c>
      <c r="AF607" s="5">
        <f t="shared" si="217"/>
        <v>0</v>
      </c>
      <c r="AG607" s="5">
        <f t="shared" si="218"/>
        <v>0</v>
      </c>
      <c r="AH607" s="5">
        <f t="shared" si="219"/>
        <v>0</v>
      </c>
      <c r="AI607" s="5">
        <f t="shared" si="220"/>
        <v>0</v>
      </c>
      <c r="AJ607" s="5">
        <f t="shared" si="221"/>
        <v>1</v>
      </c>
      <c r="AK607" s="5">
        <f t="shared" si="222"/>
        <v>0</v>
      </c>
      <c r="AL607" s="5">
        <f t="shared" si="223"/>
        <v>0</v>
      </c>
      <c r="AM607" s="5">
        <f t="shared" si="224"/>
        <v>0</v>
      </c>
      <c r="AN607" s="5">
        <f t="shared" si="225"/>
        <v>0</v>
      </c>
      <c r="AO607" s="5">
        <f t="shared" si="226"/>
        <v>0</v>
      </c>
      <c r="AR607" s="5">
        <f t="shared" si="227"/>
        <v>1</v>
      </c>
      <c r="AS607" s="5">
        <f t="shared" si="228"/>
        <v>1</v>
      </c>
      <c r="AT607" s="5" t="str">
        <f t="shared" si="229"/>
        <v>Correct</v>
      </c>
      <c r="AU607" s="53" t="s">
        <v>105</v>
      </c>
      <c r="AV607" s="53">
        <v>53</v>
      </c>
      <c r="AW607" s="53" t="s">
        <v>115</v>
      </c>
      <c r="AX607" s="53" t="s">
        <v>343</v>
      </c>
      <c r="AY607" s="53" t="s">
        <v>128</v>
      </c>
      <c r="AZ607" s="53" t="s">
        <v>98</v>
      </c>
      <c r="BA607" s="53" t="s">
        <v>86</v>
      </c>
      <c r="BB607" s="53" t="s">
        <v>99</v>
      </c>
      <c r="BC607" s="53" t="s">
        <v>120</v>
      </c>
      <c r="BD607" s="53" t="s">
        <v>135</v>
      </c>
      <c r="BE607" s="53" t="s">
        <v>102</v>
      </c>
      <c r="BF607" s="53"/>
      <c r="BG607" s="53" t="s">
        <v>102</v>
      </c>
      <c r="BH607" s="55"/>
    </row>
    <row r="608" spans="1:60" x14ac:dyDescent="0.25">
      <c r="A608" s="1">
        <v>607</v>
      </c>
      <c r="C608" t="s">
        <v>51</v>
      </c>
      <c r="G608" t="s">
        <v>54</v>
      </c>
      <c r="S608" t="s">
        <v>64</v>
      </c>
      <c r="U608" s="5">
        <f t="shared" si="207"/>
        <v>3</v>
      </c>
      <c r="V608" s="5">
        <f t="shared" si="208"/>
        <v>1</v>
      </c>
      <c r="W608" s="16"/>
      <c r="X608" s="5">
        <f t="shared" si="209"/>
        <v>0</v>
      </c>
      <c r="Y608" s="5">
        <f t="shared" si="210"/>
        <v>1</v>
      </c>
      <c r="Z608" s="5">
        <f t="shared" si="211"/>
        <v>0</v>
      </c>
      <c r="AA608" s="5">
        <f t="shared" si="212"/>
        <v>0</v>
      </c>
      <c r="AB608" s="5">
        <f t="shared" si="213"/>
        <v>0</v>
      </c>
      <c r="AC608" s="5">
        <f t="shared" si="214"/>
        <v>1</v>
      </c>
      <c r="AD608" s="5">
        <f t="shared" si="215"/>
        <v>0</v>
      </c>
      <c r="AE608" s="5">
        <f t="shared" si="216"/>
        <v>0</v>
      </c>
      <c r="AF608" s="5">
        <f t="shared" si="217"/>
        <v>0</v>
      </c>
      <c r="AG608" s="5">
        <f t="shared" si="218"/>
        <v>0</v>
      </c>
      <c r="AH608" s="5">
        <f t="shared" si="219"/>
        <v>0</v>
      </c>
      <c r="AI608" s="5">
        <f t="shared" si="220"/>
        <v>0</v>
      </c>
      <c r="AJ608" s="5">
        <f t="shared" si="221"/>
        <v>0</v>
      </c>
      <c r="AK608" s="5">
        <f t="shared" si="222"/>
        <v>0</v>
      </c>
      <c r="AL608" s="5">
        <f t="shared" si="223"/>
        <v>0</v>
      </c>
      <c r="AM608" s="5">
        <f t="shared" si="224"/>
        <v>0</v>
      </c>
      <c r="AN608" s="5">
        <f t="shared" si="225"/>
        <v>0</v>
      </c>
      <c r="AO608" s="5">
        <f t="shared" si="226"/>
        <v>1</v>
      </c>
      <c r="AR608" s="5">
        <f t="shared" si="227"/>
        <v>3</v>
      </c>
      <c r="AS608" s="5">
        <f t="shared" si="228"/>
        <v>3</v>
      </c>
      <c r="AT608" s="5" t="str">
        <f t="shared" si="229"/>
        <v>Correct</v>
      </c>
      <c r="AU608" s="5" t="s">
        <v>105</v>
      </c>
      <c r="AV608" s="5">
        <v>31</v>
      </c>
      <c r="AW608" s="5" t="s">
        <v>95</v>
      </c>
      <c r="AX608" s="5" t="s">
        <v>157</v>
      </c>
      <c r="AY608" s="5" t="s">
        <v>107</v>
      </c>
      <c r="AZ608" s="5" t="s">
        <v>98</v>
      </c>
      <c r="BA608" s="5" t="s">
        <v>80</v>
      </c>
      <c r="BB608" s="5" t="s">
        <v>126</v>
      </c>
      <c r="BC608" s="5" t="s">
        <v>110</v>
      </c>
      <c r="BD608" s="5" t="s">
        <v>101</v>
      </c>
      <c r="BE608" s="5" t="s">
        <v>102</v>
      </c>
      <c r="BF608" s="5"/>
      <c r="BG608" s="5" t="s">
        <v>102</v>
      </c>
      <c r="BH608" s="54"/>
    </row>
    <row r="609" spans="1:60" x14ac:dyDescent="0.25">
      <c r="A609" s="1">
        <v>608</v>
      </c>
      <c r="U609" s="5">
        <f t="shared" si="207"/>
        <v>0</v>
      </c>
      <c r="V609" s="5" t="e">
        <f t="shared" si="208"/>
        <v>#DIV/0!</v>
      </c>
      <c r="W609" s="16"/>
      <c r="X609" s="5">
        <f t="shared" si="209"/>
        <v>0</v>
      </c>
      <c r="Y609" s="5">
        <f t="shared" si="210"/>
        <v>0</v>
      </c>
      <c r="Z609" s="5">
        <f t="shared" si="211"/>
        <v>0</v>
      </c>
      <c r="AA609" s="5">
        <f t="shared" si="212"/>
        <v>0</v>
      </c>
      <c r="AB609" s="5">
        <f t="shared" si="213"/>
        <v>0</v>
      </c>
      <c r="AC609" s="5">
        <f t="shared" si="214"/>
        <v>0</v>
      </c>
      <c r="AD609" s="5">
        <f t="shared" si="215"/>
        <v>0</v>
      </c>
      <c r="AE609" s="5">
        <f t="shared" si="216"/>
        <v>0</v>
      </c>
      <c r="AF609" s="5">
        <f t="shared" si="217"/>
        <v>0</v>
      </c>
      <c r="AG609" s="5">
        <f t="shared" si="218"/>
        <v>0</v>
      </c>
      <c r="AH609" s="5">
        <f t="shared" si="219"/>
        <v>0</v>
      </c>
      <c r="AI609" s="5">
        <f t="shared" si="220"/>
        <v>0</v>
      </c>
      <c r="AJ609" s="5">
        <f t="shared" si="221"/>
        <v>0</v>
      </c>
      <c r="AK609" s="5">
        <f t="shared" si="222"/>
        <v>0</v>
      </c>
      <c r="AL609" s="5">
        <f t="shared" si="223"/>
        <v>0</v>
      </c>
      <c r="AM609" s="5">
        <f t="shared" si="224"/>
        <v>0</v>
      </c>
      <c r="AN609" s="5">
        <f t="shared" si="225"/>
        <v>0</v>
      </c>
      <c r="AO609" s="5">
        <f t="shared" si="226"/>
        <v>0</v>
      </c>
      <c r="AR609" s="5">
        <f t="shared" si="227"/>
        <v>0</v>
      </c>
      <c r="AS609" s="5">
        <f t="shared" si="228"/>
        <v>0</v>
      </c>
      <c r="AT609" s="5" t="str">
        <f t="shared" si="229"/>
        <v>Correct</v>
      </c>
      <c r="AU609" s="53" t="s">
        <v>105</v>
      </c>
      <c r="AV609" s="53">
        <v>54</v>
      </c>
      <c r="AW609" s="53" t="s">
        <v>121</v>
      </c>
      <c r="AX609" s="53" t="s">
        <v>185</v>
      </c>
      <c r="AY609" s="53" t="s">
        <v>107</v>
      </c>
      <c r="AZ609" s="53" t="s">
        <v>98</v>
      </c>
      <c r="BA609" s="53" t="s">
        <v>80</v>
      </c>
      <c r="BB609" s="53" t="s">
        <v>109</v>
      </c>
      <c r="BC609" s="53" t="s">
        <v>100</v>
      </c>
      <c r="BD609" s="53" t="s">
        <v>125</v>
      </c>
      <c r="BE609" s="53" t="s">
        <v>102</v>
      </c>
      <c r="BF609" s="53" t="s">
        <v>90</v>
      </c>
      <c r="BG609" s="53"/>
      <c r="BH609" s="55"/>
    </row>
    <row r="610" spans="1:60" x14ac:dyDescent="0.25">
      <c r="A610" s="1">
        <v>609</v>
      </c>
      <c r="D610" t="s">
        <v>52</v>
      </c>
      <c r="S610" t="s">
        <v>64</v>
      </c>
      <c r="U610" s="5">
        <f t="shared" si="207"/>
        <v>2</v>
      </c>
      <c r="V610" s="5">
        <f t="shared" si="208"/>
        <v>1.5</v>
      </c>
      <c r="W610" s="16"/>
      <c r="X610" s="5">
        <f t="shared" si="209"/>
        <v>0</v>
      </c>
      <c r="Y610" s="5">
        <f t="shared" si="210"/>
        <v>0</v>
      </c>
      <c r="Z610" s="5">
        <f t="shared" si="211"/>
        <v>1</v>
      </c>
      <c r="AA610" s="5">
        <f t="shared" si="212"/>
        <v>0</v>
      </c>
      <c r="AB610" s="5">
        <f t="shared" si="213"/>
        <v>0</v>
      </c>
      <c r="AC610" s="5">
        <f t="shared" si="214"/>
        <v>0</v>
      </c>
      <c r="AD610" s="5">
        <f t="shared" si="215"/>
        <v>0</v>
      </c>
      <c r="AE610" s="5">
        <f t="shared" si="216"/>
        <v>0</v>
      </c>
      <c r="AF610" s="5">
        <f t="shared" si="217"/>
        <v>0</v>
      </c>
      <c r="AG610" s="5">
        <f t="shared" si="218"/>
        <v>0</v>
      </c>
      <c r="AH610" s="5">
        <f t="shared" si="219"/>
        <v>0</v>
      </c>
      <c r="AI610" s="5">
        <f t="shared" si="220"/>
        <v>0</v>
      </c>
      <c r="AJ610" s="5">
        <f t="shared" si="221"/>
        <v>0</v>
      </c>
      <c r="AK610" s="5">
        <f t="shared" si="222"/>
        <v>0</v>
      </c>
      <c r="AL610" s="5">
        <f t="shared" si="223"/>
        <v>0</v>
      </c>
      <c r="AM610" s="5">
        <f t="shared" si="224"/>
        <v>0</v>
      </c>
      <c r="AN610" s="5">
        <f t="shared" si="225"/>
        <v>0</v>
      </c>
      <c r="AO610" s="5">
        <f t="shared" si="226"/>
        <v>1</v>
      </c>
      <c r="AR610" s="5">
        <f t="shared" si="227"/>
        <v>2</v>
      </c>
      <c r="AS610" s="5">
        <f t="shared" si="228"/>
        <v>2</v>
      </c>
      <c r="AT610" s="5" t="str">
        <f t="shared" si="229"/>
        <v>Correct</v>
      </c>
      <c r="AU610" s="5" t="s">
        <v>105</v>
      </c>
      <c r="AV610" s="5">
        <v>53</v>
      </c>
      <c r="AW610" s="5" t="s">
        <v>95</v>
      </c>
      <c r="AX610" s="5" t="s">
        <v>255</v>
      </c>
      <c r="AY610" s="5" t="s">
        <v>107</v>
      </c>
      <c r="AZ610" s="5" t="s">
        <v>98</v>
      </c>
      <c r="BA610" s="5" t="s">
        <v>80</v>
      </c>
      <c r="BB610" s="5" t="s">
        <v>114</v>
      </c>
      <c r="BC610" s="5" t="s">
        <v>100</v>
      </c>
      <c r="BD610" s="5" t="s">
        <v>135</v>
      </c>
      <c r="BE610" s="5" t="s">
        <v>102</v>
      </c>
      <c r="BF610" s="5"/>
      <c r="BG610" s="5" t="s">
        <v>102</v>
      </c>
      <c r="BH610" s="54"/>
    </row>
    <row r="611" spans="1:60" x14ac:dyDescent="0.25">
      <c r="A611" s="1">
        <v>610</v>
      </c>
      <c r="G611" t="s">
        <v>54</v>
      </c>
      <c r="S611" t="s">
        <v>64</v>
      </c>
      <c r="U611" s="5">
        <f t="shared" si="207"/>
        <v>2</v>
      </c>
      <c r="V611" s="5">
        <f t="shared" si="208"/>
        <v>1.5</v>
      </c>
      <c r="W611" s="16"/>
      <c r="X611" s="5">
        <f t="shared" si="209"/>
        <v>0</v>
      </c>
      <c r="Y611" s="5">
        <f t="shared" si="210"/>
        <v>0</v>
      </c>
      <c r="Z611" s="5">
        <f t="shared" si="211"/>
        <v>0</v>
      </c>
      <c r="AA611" s="5">
        <f t="shared" si="212"/>
        <v>0</v>
      </c>
      <c r="AB611" s="5">
        <f t="shared" si="213"/>
        <v>0</v>
      </c>
      <c r="AC611" s="5">
        <f t="shared" si="214"/>
        <v>1</v>
      </c>
      <c r="AD611" s="5">
        <f t="shared" si="215"/>
        <v>0</v>
      </c>
      <c r="AE611" s="5">
        <f t="shared" si="216"/>
        <v>0</v>
      </c>
      <c r="AF611" s="5">
        <f t="shared" si="217"/>
        <v>0</v>
      </c>
      <c r="AG611" s="5">
        <f t="shared" si="218"/>
        <v>0</v>
      </c>
      <c r="AH611" s="5">
        <f t="shared" si="219"/>
        <v>0</v>
      </c>
      <c r="AI611" s="5">
        <f t="shared" si="220"/>
        <v>0</v>
      </c>
      <c r="AJ611" s="5">
        <f t="shared" si="221"/>
        <v>0</v>
      </c>
      <c r="AK611" s="5">
        <f t="shared" si="222"/>
        <v>0</v>
      </c>
      <c r="AL611" s="5">
        <f t="shared" si="223"/>
        <v>0</v>
      </c>
      <c r="AM611" s="5">
        <f t="shared" si="224"/>
        <v>0</v>
      </c>
      <c r="AN611" s="5">
        <f t="shared" si="225"/>
        <v>0</v>
      </c>
      <c r="AO611" s="5">
        <f t="shared" si="226"/>
        <v>1</v>
      </c>
      <c r="AR611" s="5">
        <f t="shared" si="227"/>
        <v>2</v>
      </c>
      <c r="AS611" s="5">
        <f t="shared" si="228"/>
        <v>2</v>
      </c>
      <c r="AT611" s="5" t="str">
        <f t="shared" si="229"/>
        <v>Correct</v>
      </c>
      <c r="AU611" s="53" t="s">
        <v>94</v>
      </c>
      <c r="AV611" s="53">
        <v>43</v>
      </c>
      <c r="AW611" s="53" t="s">
        <v>95</v>
      </c>
      <c r="AX611" s="53" t="s">
        <v>148</v>
      </c>
      <c r="AY611" s="53" t="s">
        <v>107</v>
      </c>
      <c r="AZ611" s="53" t="s">
        <v>98</v>
      </c>
      <c r="BA611" s="53" t="s">
        <v>80</v>
      </c>
      <c r="BB611" s="53" t="s">
        <v>108</v>
      </c>
      <c r="BC611" s="53" t="s">
        <v>103</v>
      </c>
      <c r="BD611" s="53" t="s">
        <v>101</v>
      </c>
      <c r="BE611" s="53" t="s">
        <v>102</v>
      </c>
      <c r="BF611" s="53"/>
      <c r="BG611" s="53" t="s">
        <v>102</v>
      </c>
      <c r="BH611" s="55"/>
    </row>
    <row r="612" spans="1:60" x14ac:dyDescent="0.25">
      <c r="A612" s="1">
        <v>611</v>
      </c>
      <c r="G612" t="s">
        <v>54</v>
      </c>
      <c r="U612" s="5">
        <f t="shared" si="207"/>
        <v>1</v>
      </c>
      <c r="V612" s="5">
        <f t="shared" si="208"/>
        <v>3</v>
      </c>
      <c r="W612" s="16"/>
      <c r="X612" s="5">
        <f t="shared" si="209"/>
        <v>0</v>
      </c>
      <c r="Y612" s="5">
        <f t="shared" si="210"/>
        <v>0</v>
      </c>
      <c r="Z612" s="5">
        <f t="shared" si="211"/>
        <v>0</v>
      </c>
      <c r="AA612" s="5">
        <f t="shared" si="212"/>
        <v>0</v>
      </c>
      <c r="AB612" s="5">
        <f t="shared" si="213"/>
        <v>0</v>
      </c>
      <c r="AC612" s="5">
        <f t="shared" si="214"/>
        <v>1</v>
      </c>
      <c r="AD612" s="5">
        <f t="shared" si="215"/>
        <v>0</v>
      </c>
      <c r="AE612" s="5">
        <f t="shared" si="216"/>
        <v>0</v>
      </c>
      <c r="AF612" s="5">
        <f t="shared" si="217"/>
        <v>0</v>
      </c>
      <c r="AG612" s="5">
        <f t="shared" si="218"/>
        <v>0</v>
      </c>
      <c r="AH612" s="5">
        <f t="shared" si="219"/>
        <v>0</v>
      </c>
      <c r="AI612" s="5">
        <f t="shared" si="220"/>
        <v>0</v>
      </c>
      <c r="AJ612" s="5">
        <f t="shared" si="221"/>
        <v>0</v>
      </c>
      <c r="AK612" s="5">
        <f t="shared" si="222"/>
        <v>0</v>
      </c>
      <c r="AL612" s="5">
        <f t="shared" si="223"/>
        <v>0</v>
      </c>
      <c r="AM612" s="5">
        <f t="shared" si="224"/>
        <v>0</v>
      </c>
      <c r="AN612" s="5">
        <f t="shared" si="225"/>
        <v>0</v>
      </c>
      <c r="AO612" s="5">
        <f t="shared" si="226"/>
        <v>0</v>
      </c>
      <c r="AR612" s="5">
        <f t="shared" si="227"/>
        <v>1</v>
      </c>
      <c r="AS612" s="5">
        <f t="shared" si="228"/>
        <v>1</v>
      </c>
      <c r="AT612" s="5" t="str">
        <f t="shared" si="229"/>
        <v>Correct</v>
      </c>
      <c r="AU612" s="5" t="s">
        <v>94</v>
      </c>
      <c r="AV612" s="5">
        <v>42</v>
      </c>
      <c r="AW612" s="5" t="s">
        <v>115</v>
      </c>
      <c r="AX612" s="5" t="s">
        <v>319</v>
      </c>
      <c r="AY612" s="5"/>
      <c r="AZ612" s="5" t="s">
        <v>102</v>
      </c>
      <c r="BA612" s="5" t="s">
        <v>81</v>
      </c>
      <c r="BB612" s="5"/>
      <c r="BC612" s="5" t="s">
        <v>133</v>
      </c>
      <c r="BD612" s="5"/>
      <c r="BE612" s="5" t="s">
        <v>102</v>
      </c>
      <c r="BF612" s="5"/>
      <c r="BG612" s="5" t="s">
        <v>102</v>
      </c>
      <c r="BH612" s="54"/>
    </row>
    <row r="613" spans="1:60" x14ac:dyDescent="0.25">
      <c r="A613" s="1">
        <v>612</v>
      </c>
      <c r="U613" s="5">
        <f t="shared" si="207"/>
        <v>0</v>
      </c>
      <c r="V613" s="5" t="e">
        <f t="shared" si="208"/>
        <v>#DIV/0!</v>
      </c>
      <c r="W613" s="16"/>
      <c r="X613" s="5">
        <f t="shared" si="209"/>
        <v>0</v>
      </c>
      <c r="Y613" s="5">
        <f t="shared" si="210"/>
        <v>0</v>
      </c>
      <c r="Z613" s="5">
        <f t="shared" si="211"/>
        <v>0</v>
      </c>
      <c r="AA613" s="5">
        <f t="shared" si="212"/>
        <v>0</v>
      </c>
      <c r="AB613" s="5">
        <f t="shared" si="213"/>
        <v>0</v>
      </c>
      <c r="AC613" s="5">
        <f t="shared" si="214"/>
        <v>0</v>
      </c>
      <c r="AD613" s="5">
        <f t="shared" si="215"/>
        <v>0</v>
      </c>
      <c r="AE613" s="5">
        <f t="shared" si="216"/>
        <v>0</v>
      </c>
      <c r="AF613" s="5">
        <f t="shared" si="217"/>
        <v>0</v>
      </c>
      <c r="AG613" s="5">
        <f t="shared" si="218"/>
        <v>0</v>
      </c>
      <c r="AH613" s="5">
        <f t="shared" si="219"/>
        <v>0</v>
      </c>
      <c r="AI613" s="5">
        <f t="shared" si="220"/>
        <v>0</v>
      </c>
      <c r="AJ613" s="5">
        <f t="shared" si="221"/>
        <v>0</v>
      </c>
      <c r="AK613" s="5">
        <f t="shared" si="222"/>
        <v>0</v>
      </c>
      <c r="AL613" s="5">
        <f t="shared" si="223"/>
        <v>0</v>
      </c>
      <c r="AM613" s="5">
        <f t="shared" si="224"/>
        <v>0</v>
      </c>
      <c r="AN613" s="5">
        <f t="shared" si="225"/>
        <v>0</v>
      </c>
      <c r="AO613" s="5">
        <f t="shared" si="226"/>
        <v>0</v>
      </c>
      <c r="AR613" s="5">
        <f t="shared" si="227"/>
        <v>0</v>
      </c>
      <c r="AS613" s="5">
        <f t="shared" si="228"/>
        <v>0</v>
      </c>
      <c r="AT613" s="5" t="str">
        <f t="shared" si="229"/>
        <v>Correct</v>
      </c>
      <c r="AU613" s="53" t="s">
        <v>94</v>
      </c>
      <c r="AV613" s="53">
        <v>47</v>
      </c>
      <c r="AW613" s="53" t="s">
        <v>121</v>
      </c>
      <c r="AX613" s="53" t="s">
        <v>184</v>
      </c>
      <c r="AY613" s="53" t="s">
        <v>107</v>
      </c>
      <c r="AZ613" s="53" t="s">
        <v>98</v>
      </c>
      <c r="BA613" s="53" t="s">
        <v>80</v>
      </c>
      <c r="BB613" s="53" t="s">
        <v>126</v>
      </c>
      <c r="BC613" s="53" t="s">
        <v>120</v>
      </c>
      <c r="BD613" s="53" t="s">
        <v>101</v>
      </c>
      <c r="BE613" s="53" t="s">
        <v>102</v>
      </c>
      <c r="BF613" s="53" t="s">
        <v>92</v>
      </c>
      <c r="BG613" s="53" t="s">
        <v>102</v>
      </c>
      <c r="BH613" s="55"/>
    </row>
    <row r="614" spans="1:60" x14ac:dyDescent="0.25">
      <c r="A614" s="1">
        <v>613</v>
      </c>
      <c r="H614" t="s">
        <v>55</v>
      </c>
      <c r="L614" t="s">
        <v>59</v>
      </c>
      <c r="U614" s="5">
        <f t="shared" si="207"/>
        <v>2</v>
      </c>
      <c r="V614" s="5">
        <f t="shared" si="208"/>
        <v>1.5</v>
      </c>
      <c r="W614" s="16"/>
      <c r="X614" s="5">
        <f t="shared" si="209"/>
        <v>0</v>
      </c>
      <c r="Y614" s="5">
        <f t="shared" si="210"/>
        <v>0</v>
      </c>
      <c r="Z614" s="5">
        <f t="shared" si="211"/>
        <v>0</v>
      </c>
      <c r="AA614" s="5">
        <f t="shared" si="212"/>
        <v>0</v>
      </c>
      <c r="AB614" s="5">
        <f t="shared" si="213"/>
        <v>0</v>
      </c>
      <c r="AC614" s="5">
        <f t="shared" si="214"/>
        <v>0</v>
      </c>
      <c r="AD614" s="5">
        <f t="shared" si="215"/>
        <v>1</v>
      </c>
      <c r="AE614" s="5">
        <f t="shared" si="216"/>
        <v>0</v>
      </c>
      <c r="AF614" s="5">
        <f t="shared" si="217"/>
        <v>0</v>
      </c>
      <c r="AG614" s="5">
        <f t="shared" si="218"/>
        <v>0</v>
      </c>
      <c r="AH614" s="5">
        <f t="shared" si="219"/>
        <v>1</v>
      </c>
      <c r="AI614" s="5">
        <f t="shared" si="220"/>
        <v>0</v>
      </c>
      <c r="AJ614" s="5">
        <f t="shared" si="221"/>
        <v>0</v>
      </c>
      <c r="AK614" s="5">
        <f t="shared" si="222"/>
        <v>0</v>
      </c>
      <c r="AL614" s="5">
        <f t="shared" si="223"/>
        <v>0</v>
      </c>
      <c r="AM614" s="5">
        <f t="shared" si="224"/>
        <v>0</v>
      </c>
      <c r="AN614" s="5">
        <f t="shared" si="225"/>
        <v>0</v>
      </c>
      <c r="AO614" s="5">
        <f t="shared" si="226"/>
        <v>0</v>
      </c>
      <c r="AR614" s="5">
        <f t="shared" si="227"/>
        <v>2</v>
      </c>
      <c r="AS614" s="5">
        <f t="shared" si="228"/>
        <v>2</v>
      </c>
      <c r="AT614" s="5" t="str">
        <f t="shared" si="229"/>
        <v>Correct</v>
      </c>
      <c r="AU614" s="5" t="s">
        <v>105</v>
      </c>
      <c r="AV614" s="5">
        <v>59</v>
      </c>
      <c r="AW614" s="5" t="s">
        <v>95</v>
      </c>
      <c r="AX614" s="5" t="s">
        <v>163</v>
      </c>
      <c r="AY614" s="5"/>
      <c r="AZ614" s="5" t="s">
        <v>102</v>
      </c>
      <c r="BA614" s="5" t="s">
        <v>81</v>
      </c>
      <c r="BB614" s="5" t="s">
        <v>108</v>
      </c>
      <c r="BC614" s="5" t="s">
        <v>110</v>
      </c>
      <c r="BD614" s="5" t="s">
        <v>101</v>
      </c>
      <c r="BE614" s="5" t="s">
        <v>102</v>
      </c>
      <c r="BF614" s="5"/>
      <c r="BG614" s="5" t="s">
        <v>102</v>
      </c>
      <c r="BH614" s="54"/>
    </row>
    <row r="615" spans="1:60" x14ac:dyDescent="0.25">
      <c r="A615" s="1">
        <v>614</v>
      </c>
      <c r="B615" t="s">
        <v>50</v>
      </c>
      <c r="L615" t="s">
        <v>59</v>
      </c>
      <c r="N615" t="s">
        <v>26</v>
      </c>
      <c r="U615" s="5">
        <f t="shared" si="207"/>
        <v>3</v>
      </c>
      <c r="V615" s="5">
        <f t="shared" si="208"/>
        <v>1</v>
      </c>
      <c r="W615" s="16"/>
      <c r="X615" s="5">
        <f t="shared" si="209"/>
        <v>1</v>
      </c>
      <c r="Y615" s="5">
        <f t="shared" si="210"/>
        <v>0</v>
      </c>
      <c r="Z615" s="5">
        <f t="shared" si="211"/>
        <v>0</v>
      </c>
      <c r="AA615" s="5">
        <f t="shared" si="212"/>
        <v>0</v>
      </c>
      <c r="AB615" s="5">
        <f t="shared" si="213"/>
        <v>0</v>
      </c>
      <c r="AC615" s="5">
        <f t="shared" si="214"/>
        <v>0</v>
      </c>
      <c r="AD615" s="5">
        <f t="shared" si="215"/>
        <v>0</v>
      </c>
      <c r="AE615" s="5">
        <f t="shared" si="216"/>
        <v>0</v>
      </c>
      <c r="AF615" s="5">
        <f t="shared" si="217"/>
        <v>0</v>
      </c>
      <c r="AG615" s="5">
        <f t="shared" si="218"/>
        <v>0</v>
      </c>
      <c r="AH615" s="5">
        <f t="shared" si="219"/>
        <v>1</v>
      </c>
      <c r="AI615" s="5">
        <f t="shared" si="220"/>
        <v>0</v>
      </c>
      <c r="AJ615" s="5">
        <f t="shared" si="221"/>
        <v>1</v>
      </c>
      <c r="AK615" s="5">
        <f t="shared" si="222"/>
        <v>0</v>
      </c>
      <c r="AL615" s="5">
        <f t="shared" si="223"/>
        <v>0</v>
      </c>
      <c r="AM615" s="5">
        <f t="shared" si="224"/>
        <v>0</v>
      </c>
      <c r="AN615" s="5">
        <f t="shared" si="225"/>
        <v>0</v>
      </c>
      <c r="AO615" s="5">
        <f t="shared" si="226"/>
        <v>0</v>
      </c>
      <c r="AR615" s="5">
        <f t="shared" si="227"/>
        <v>3</v>
      </c>
      <c r="AS615" s="5">
        <f t="shared" si="228"/>
        <v>3</v>
      </c>
      <c r="AT615" s="5" t="str">
        <f t="shared" si="229"/>
        <v>Correct</v>
      </c>
      <c r="AU615" s="53" t="s">
        <v>94</v>
      </c>
      <c r="AV615" s="53">
        <v>59</v>
      </c>
      <c r="AW615" s="53" t="s">
        <v>121</v>
      </c>
      <c r="AX615" s="53" t="s">
        <v>161</v>
      </c>
      <c r="AY615" s="53" t="s">
        <v>97</v>
      </c>
      <c r="AZ615" s="53" t="s">
        <v>98</v>
      </c>
      <c r="BA615" s="53" t="s">
        <v>80</v>
      </c>
      <c r="BB615" s="53" t="s">
        <v>99</v>
      </c>
      <c r="BC615" s="53" t="s">
        <v>103</v>
      </c>
      <c r="BD615" s="53" t="s">
        <v>101</v>
      </c>
      <c r="BE615" s="53" t="s">
        <v>102</v>
      </c>
      <c r="BF615" s="53" t="s">
        <v>90</v>
      </c>
      <c r="BG615" s="53" t="s">
        <v>98</v>
      </c>
      <c r="BH615" s="55"/>
    </row>
    <row r="616" spans="1:60" x14ac:dyDescent="0.25">
      <c r="A616" s="1">
        <v>615</v>
      </c>
      <c r="R616" t="s">
        <v>63</v>
      </c>
      <c r="S616" t="s">
        <v>64</v>
      </c>
      <c r="U616" s="5">
        <f t="shared" si="207"/>
        <v>2</v>
      </c>
      <c r="V616" s="5">
        <f t="shared" si="208"/>
        <v>1.5</v>
      </c>
      <c r="W616" s="16"/>
      <c r="X616" s="5">
        <f t="shared" si="209"/>
        <v>0</v>
      </c>
      <c r="Y616" s="5">
        <f t="shared" si="210"/>
        <v>0</v>
      </c>
      <c r="Z616" s="5">
        <f t="shared" si="211"/>
        <v>0</v>
      </c>
      <c r="AA616" s="5">
        <f t="shared" si="212"/>
        <v>0</v>
      </c>
      <c r="AB616" s="5">
        <f t="shared" si="213"/>
        <v>0</v>
      </c>
      <c r="AC616" s="5">
        <f t="shared" si="214"/>
        <v>0</v>
      </c>
      <c r="AD616" s="5">
        <f t="shared" si="215"/>
        <v>0</v>
      </c>
      <c r="AE616" s="5">
        <f t="shared" si="216"/>
        <v>0</v>
      </c>
      <c r="AF616" s="5">
        <f t="shared" si="217"/>
        <v>0</v>
      </c>
      <c r="AG616" s="5">
        <f t="shared" si="218"/>
        <v>0</v>
      </c>
      <c r="AH616" s="5">
        <f t="shared" si="219"/>
        <v>0</v>
      </c>
      <c r="AI616" s="5">
        <f t="shared" si="220"/>
        <v>0</v>
      </c>
      <c r="AJ616" s="5">
        <f t="shared" si="221"/>
        <v>0</v>
      </c>
      <c r="AK616" s="5">
        <f t="shared" si="222"/>
        <v>0</v>
      </c>
      <c r="AL616" s="5">
        <f t="shared" si="223"/>
        <v>0</v>
      </c>
      <c r="AM616" s="5">
        <f t="shared" si="224"/>
        <v>0</v>
      </c>
      <c r="AN616" s="5">
        <f t="shared" si="225"/>
        <v>1</v>
      </c>
      <c r="AO616" s="5">
        <f t="shared" si="226"/>
        <v>1</v>
      </c>
      <c r="AR616" s="5">
        <f t="shared" si="227"/>
        <v>2</v>
      </c>
      <c r="AS616" s="5">
        <f t="shared" si="228"/>
        <v>2</v>
      </c>
      <c r="AT616" s="5" t="str">
        <f t="shared" si="229"/>
        <v>Correct</v>
      </c>
      <c r="AU616" s="5" t="s">
        <v>105</v>
      </c>
      <c r="AV616" s="5">
        <v>20</v>
      </c>
      <c r="AW616" s="5" t="s">
        <v>121</v>
      </c>
      <c r="AX616" s="5" t="s">
        <v>178</v>
      </c>
      <c r="AY616" s="5" t="s">
        <v>107</v>
      </c>
      <c r="AZ616" s="5" t="s">
        <v>98</v>
      </c>
      <c r="BA616" s="5" t="s">
        <v>80</v>
      </c>
      <c r="BB616" s="5" t="s">
        <v>126</v>
      </c>
      <c r="BC616" s="5" t="s">
        <v>120</v>
      </c>
      <c r="BD616" s="5" t="s">
        <v>136</v>
      </c>
      <c r="BE616" s="5" t="s">
        <v>102</v>
      </c>
      <c r="BF616" s="5" t="s">
        <v>92</v>
      </c>
      <c r="BG616" s="5" t="s">
        <v>102</v>
      </c>
      <c r="BH616" s="54"/>
    </row>
    <row r="617" spans="1:60" x14ac:dyDescent="0.25">
      <c r="A617" s="1">
        <v>616</v>
      </c>
      <c r="E617" t="s">
        <v>20</v>
      </c>
      <c r="J617" t="s">
        <v>57</v>
      </c>
      <c r="L617" t="s">
        <v>59</v>
      </c>
      <c r="U617" s="5">
        <f t="shared" si="207"/>
        <v>3</v>
      </c>
      <c r="V617" s="5">
        <f t="shared" si="208"/>
        <v>1</v>
      </c>
      <c r="W617" s="16"/>
      <c r="X617" s="5">
        <f t="shared" si="209"/>
        <v>0</v>
      </c>
      <c r="Y617" s="5">
        <f t="shared" si="210"/>
        <v>0</v>
      </c>
      <c r="Z617" s="5">
        <f t="shared" si="211"/>
        <v>0</v>
      </c>
      <c r="AA617" s="5">
        <f t="shared" si="212"/>
        <v>1</v>
      </c>
      <c r="AB617" s="5">
        <f t="shared" si="213"/>
        <v>0</v>
      </c>
      <c r="AC617" s="5">
        <f t="shared" si="214"/>
        <v>0</v>
      </c>
      <c r="AD617" s="5">
        <f t="shared" si="215"/>
        <v>0</v>
      </c>
      <c r="AE617" s="5">
        <f t="shared" si="216"/>
        <v>0</v>
      </c>
      <c r="AF617" s="5">
        <f t="shared" si="217"/>
        <v>1</v>
      </c>
      <c r="AG617" s="5">
        <f t="shared" si="218"/>
        <v>0</v>
      </c>
      <c r="AH617" s="5">
        <f t="shared" si="219"/>
        <v>1</v>
      </c>
      <c r="AI617" s="5">
        <f t="shared" si="220"/>
        <v>0</v>
      </c>
      <c r="AJ617" s="5">
        <f t="shared" si="221"/>
        <v>0</v>
      </c>
      <c r="AK617" s="5">
        <f t="shared" si="222"/>
        <v>0</v>
      </c>
      <c r="AL617" s="5">
        <f t="shared" si="223"/>
        <v>0</v>
      </c>
      <c r="AM617" s="5">
        <f t="shared" si="224"/>
        <v>0</v>
      </c>
      <c r="AN617" s="5">
        <f t="shared" si="225"/>
        <v>0</v>
      </c>
      <c r="AO617" s="5">
        <f t="shared" si="226"/>
        <v>0</v>
      </c>
      <c r="AR617" s="5">
        <f t="shared" si="227"/>
        <v>3</v>
      </c>
      <c r="AS617" s="5">
        <f t="shared" si="228"/>
        <v>3</v>
      </c>
      <c r="AT617" s="5" t="str">
        <f t="shared" si="229"/>
        <v>Correct</v>
      </c>
      <c r="AU617" s="53" t="s">
        <v>94</v>
      </c>
      <c r="AV617" s="53">
        <v>48</v>
      </c>
      <c r="AW617" s="53" t="s">
        <v>115</v>
      </c>
      <c r="AX617" s="53" t="s">
        <v>319</v>
      </c>
      <c r="AY617" s="53" t="s">
        <v>107</v>
      </c>
      <c r="AZ617" s="53" t="s">
        <v>98</v>
      </c>
      <c r="BA617" s="53" t="s">
        <v>80</v>
      </c>
      <c r="BB617" s="53" t="s">
        <v>126</v>
      </c>
      <c r="BC617" s="53" t="s">
        <v>137</v>
      </c>
      <c r="BD617" s="53" t="s">
        <v>101</v>
      </c>
      <c r="BE617" s="53" t="s">
        <v>102</v>
      </c>
      <c r="BF617" s="53"/>
      <c r="BG617" s="53" t="s">
        <v>102</v>
      </c>
      <c r="BH617" s="55"/>
    </row>
    <row r="618" spans="1:60" x14ac:dyDescent="0.25">
      <c r="A618" s="1">
        <v>617</v>
      </c>
      <c r="E618" t="s">
        <v>20</v>
      </c>
      <c r="H618" t="s">
        <v>55</v>
      </c>
      <c r="Q618" t="s">
        <v>62</v>
      </c>
      <c r="U618" s="5">
        <f t="shared" si="207"/>
        <v>3</v>
      </c>
      <c r="V618" s="5">
        <f t="shared" si="208"/>
        <v>1</v>
      </c>
      <c r="W618" s="16"/>
      <c r="X618" s="5">
        <f t="shared" si="209"/>
        <v>0</v>
      </c>
      <c r="Y618" s="5">
        <f t="shared" si="210"/>
        <v>0</v>
      </c>
      <c r="Z618" s="5">
        <f t="shared" si="211"/>
        <v>0</v>
      </c>
      <c r="AA618" s="5">
        <f t="shared" si="212"/>
        <v>1</v>
      </c>
      <c r="AB618" s="5">
        <f t="shared" si="213"/>
        <v>0</v>
      </c>
      <c r="AC618" s="5">
        <f t="shared" si="214"/>
        <v>0</v>
      </c>
      <c r="AD618" s="5">
        <f t="shared" si="215"/>
        <v>1</v>
      </c>
      <c r="AE618" s="5">
        <f t="shared" si="216"/>
        <v>0</v>
      </c>
      <c r="AF618" s="5">
        <f t="shared" si="217"/>
        <v>0</v>
      </c>
      <c r="AG618" s="5">
        <f t="shared" si="218"/>
        <v>0</v>
      </c>
      <c r="AH618" s="5">
        <f t="shared" si="219"/>
        <v>0</v>
      </c>
      <c r="AI618" s="5">
        <f t="shared" si="220"/>
        <v>0</v>
      </c>
      <c r="AJ618" s="5">
        <f t="shared" si="221"/>
        <v>0</v>
      </c>
      <c r="AK618" s="5">
        <f t="shared" si="222"/>
        <v>0</v>
      </c>
      <c r="AL618" s="5">
        <f t="shared" si="223"/>
        <v>0</v>
      </c>
      <c r="AM618" s="5">
        <f t="shared" si="224"/>
        <v>1</v>
      </c>
      <c r="AN618" s="5">
        <f t="shared" si="225"/>
        <v>0</v>
      </c>
      <c r="AO618" s="5">
        <f t="shared" si="226"/>
        <v>0</v>
      </c>
      <c r="AR618" s="5">
        <f t="shared" si="227"/>
        <v>3</v>
      </c>
      <c r="AS618" s="5">
        <f t="shared" si="228"/>
        <v>3</v>
      </c>
      <c r="AT618" s="5" t="str">
        <f t="shared" si="229"/>
        <v>Correct</v>
      </c>
      <c r="AU618" s="5" t="s">
        <v>94</v>
      </c>
      <c r="AV618" s="5">
        <v>70</v>
      </c>
      <c r="AW618" s="5" t="s">
        <v>121</v>
      </c>
      <c r="AX618" s="5" t="s">
        <v>122</v>
      </c>
      <c r="AY618" s="5" t="s">
        <v>128</v>
      </c>
      <c r="AZ618" s="5" t="s">
        <v>98</v>
      </c>
      <c r="BA618" s="5" t="s">
        <v>363</v>
      </c>
      <c r="BB618" s="5" t="s">
        <v>99</v>
      </c>
      <c r="BC618" s="5" t="s">
        <v>103</v>
      </c>
      <c r="BD618" s="5" t="s">
        <v>104</v>
      </c>
      <c r="BE618" s="5" t="s">
        <v>102</v>
      </c>
      <c r="BF618" s="5" t="s">
        <v>90</v>
      </c>
      <c r="BG618" s="5" t="s">
        <v>102</v>
      </c>
      <c r="BH618" s="54"/>
    </row>
    <row r="619" spans="1:60" x14ac:dyDescent="0.25">
      <c r="A619" s="1">
        <v>618</v>
      </c>
      <c r="M619" t="s">
        <v>60</v>
      </c>
      <c r="S619" t="s">
        <v>64</v>
      </c>
      <c r="U619" s="5">
        <f t="shared" si="207"/>
        <v>2</v>
      </c>
      <c r="V619" s="5">
        <f t="shared" si="208"/>
        <v>1.5</v>
      </c>
      <c r="W619" s="16"/>
      <c r="X619" s="5">
        <f t="shared" si="209"/>
        <v>0</v>
      </c>
      <c r="Y619" s="5">
        <f t="shared" si="210"/>
        <v>0</v>
      </c>
      <c r="Z619" s="5">
        <f t="shared" si="211"/>
        <v>0</v>
      </c>
      <c r="AA619" s="5">
        <f t="shared" si="212"/>
        <v>0</v>
      </c>
      <c r="AB619" s="5">
        <f t="shared" si="213"/>
        <v>0</v>
      </c>
      <c r="AC619" s="5">
        <f t="shared" si="214"/>
        <v>0</v>
      </c>
      <c r="AD619" s="5">
        <f t="shared" si="215"/>
        <v>0</v>
      </c>
      <c r="AE619" s="5">
        <f t="shared" si="216"/>
        <v>0</v>
      </c>
      <c r="AF619" s="5">
        <f t="shared" si="217"/>
        <v>0</v>
      </c>
      <c r="AG619" s="5">
        <f t="shared" si="218"/>
        <v>0</v>
      </c>
      <c r="AH619" s="5">
        <f t="shared" si="219"/>
        <v>0</v>
      </c>
      <c r="AI619" s="5">
        <f t="shared" si="220"/>
        <v>1</v>
      </c>
      <c r="AJ619" s="5">
        <f t="shared" si="221"/>
        <v>0</v>
      </c>
      <c r="AK619" s="5">
        <f t="shared" si="222"/>
        <v>0</v>
      </c>
      <c r="AL619" s="5">
        <f t="shared" si="223"/>
        <v>0</v>
      </c>
      <c r="AM619" s="5">
        <f t="shared" si="224"/>
        <v>0</v>
      </c>
      <c r="AN619" s="5">
        <f t="shared" si="225"/>
        <v>0</v>
      </c>
      <c r="AO619" s="5">
        <f t="shared" si="226"/>
        <v>1</v>
      </c>
      <c r="AR619" s="5">
        <f t="shared" si="227"/>
        <v>2</v>
      </c>
      <c r="AS619" s="5">
        <f t="shared" si="228"/>
        <v>2</v>
      </c>
      <c r="AT619" s="5" t="str">
        <f t="shared" si="229"/>
        <v>Correct</v>
      </c>
      <c r="AU619" s="53" t="s">
        <v>105</v>
      </c>
      <c r="AV619" s="53">
        <v>44</v>
      </c>
      <c r="AW619" s="53" t="s">
        <v>121</v>
      </c>
      <c r="AX619" s="53" t="s">
        <v>180</v>
      </c>
      <c r="AY619" s="53" t="s">
        <v>107</v>
      </c>
      <c r="AZ619" s="53" t="s">
        <v>98</v>
      </c>
      <c r="BA619" s="53" t="s">
        <v>80</v>
      </c>
      <c r="BB619" s="53" t="s">
        <v>114</v>
      </c>
      <c r="BC619" s="53" t="s">
        <v>110</v>
      </c>
      <c r="BD619" s="53" t="s">
        <v>101</v>
      </c>
      <c r="BE619" s="53" t="s">
        <v>102</v>
      </c>
      <c r="BF619" s="53" t="s">
        <v>92</v>
      </c>
      <c r="BG619" s="53" t="s">
        <v>102</v>
      </c>
      <c r="BH619" s="55"/>
    </row>
    <row r="620" spans="1:60" x14ac:dyDescent="0.25">
      <c r="A620" s="1">
        <v>619</v>
      </c>
      <c r="D620" t="s">
        <v>52</v>
      </c>
      <c r="E620" t="s">
        <v>20</v>
      </c>
      <c r="N620" t="s">
        <v>26</v>
      </c>
      <c r="U620" s="5">
        <f t="shared" si="207"/>
        <v>3</v>
      </c>
      <c r="V620" s="5">
        <f t="shared" si="208"/>
        <v>1</v>
      </c>
      <c r="W620" s="16"/>
      <c r="X620" s="5">
        <f t="shared" si="209"/>
        <v>0</v>
      </c>
      <c r="Y620" s="5">
        <f t="shared" si="210"/>
        <v>0</v>
      </c>
      <c r="Z620" s="5">
        <f t="shared" si="211"/>
        <v>1</v>
      </c>
      <c r="AA620" s="5">
        <f t="shared" si="212"/>
        <v>1</v>
      </c>
      <c r="AB620" s="5">
        <f t="shared" si="213"/>
        <v>0</v>
      </c>
      <c r="AC620" s="5">
        <f t="shared" si="214"/>
        <v>0</v>
      </c>
      <c r="AD620" s="5">
        <f t="shared" si="215"/>
        <v>0</v>
      </c>
      <c r="AE620" s="5">
        <f t="shared" si="216"/>
        <v>0</v>
      </c>
      <c r="AF620" s="5">
        <f t="shared" si="217"/>
        <v>0</v>
      </c>
      <c r="AG620" s="5">
        <f t="shared" si="218"/>
        <v>0</v>
      </c>
      <c r="AH620" s="5">
        <f t="shared" si="219"/>
        <v>0</v>
      </c>
      <c r="AI620" s="5">
        <f t="shared" si="220"/>
        <v>0</v>
      </c>
      <c r="AJ620" s="5">
        <f t="shared" si="221"/>
        <v>1</v>
      </c>
      <c r="AK620" s="5">
        <f t="shared" si="222"/>
        <v>0</v>
      </c>
      <c r="AL620" s="5">
        <f t="shared" si="223"/>
        <v>0</v>
      </c>
      <c r="AM620" s="5">
        <f t="shared" si="224"/>
        <v>0</v>
      </c>
      <c r="AN620" s="5">
        <f t="shared" si="225"/>
        <v>0</v>
      </c>
      <c r="AO620" s="5">
        <f t="shared" si="226"/>
        <v>0</v>
      </c>
      <c r="AR620" s="5">
        <f t="shared" si="227"/>
        <v>3</v>
      </c>
      <c r="AS620" s="5">
        <f t="shared" si="228"/>
        <v>3</v>
      </c>
      <c r="AT620" s="5" t="str">
        <f t="shared" si="229"/>
        <v>Correct</v>
      </c>
      <c r="AU620" s="5" t="s">
        <v>94</v>
      </c>
      <c r="AV620" s="5"/>
      <c r="AW620" s="5" t="s">
        <v>95</v>
      </c>
      <c r="AX620" s="5" t="s">
        <v>237</v>
      </c>
      <c r="AY620" s="5" t="s">
        <v>107</v>
      </c>
      <c r="AZ620" s="5" t="s">
        <v>98</v>
      </c>
      <c r="BA620" s="5" t="s">
        <v>370</v>
      </c>
      <c r="BB620" s="5" t="s">
        <v>108</v>
      </c>
      <c r="BC620" s="5" t="s">
        <v>133</v>
      </c>
      <c r="BD620" s="5" t="s">
        <v>101</v>
      </c>
      <c r="BE620" s="5" t="s">
        <v>102</v>
      </c>
      <c r="BF620" s="5"/>
      <c r="BG620" s="5" t="s">
        <v>102</v>
      </c>
      <c r="BH620" s="54"/>
    </row>
    <row r="621" spans="1:60" x14ac:dyDescent="0.25">
      <c r="A621" s="1">
        <v>620</v>
      </c>
      <c r="S621" t="s">
        <v>64</v>
      </c>
      <c r="U621" s="5">
        <f t="shared" si="207"/>
        <v>1</v>
      </c>
      <c r="V621" s="5">
        <f t="shared" si="208"/>
        <v>3</v>
      </c>
      <c r="W621" s="16"/>
      <c r="X621" s="5">
        <f t="shared" si="209"/>
        <v>0</v>
      </c>
      <c r="Y621" s="5">
        <f t="shared" si="210"/>
        <v>0</v>
      </c>
      <c r="Z621" s="5">
        <f t="shared" si="211"/>
        <v>0</v>
      </c>
      <c r="AA621" s="5">
        <f t="shared" si="212"/>
        <v>0</v>
      </c>
      <c r="AB621" s="5">
        <f t="shared" si="213"/>
        <v>0</v>
      </c>
      <c r="AC621" s="5">
        <f t="shared" si="214"/>
        <v>0</v>
      </c>
      <c r="AD621" s="5">
        <f t="shared" si="215"/>
        <v>0</v>
      </c>
      <c r="AE621" s="5">
        <f t="shared" si="216"/>
        <v>0</v>
      </c>
      <c r="AF621" s="5">
        <f t="shared" si="217"/>
        <v>0</v>
      </c>
      <c r="AG621" s="5">
        <f t="shared" si="218"/>
        <v>0</v>
      </c>
      <c r="AH621" s="5">
        <f t="shared" si="219"/>
        <v>0</v>
      </c>
      <c r="AI621" s="5">
        <f t="shared" si="220"/>
        <v>0</v>
      </c>
      <c r="AJ621" s="5">
        <f t="shared" si="221"/>
        <v>0</v>
      </c>
      <c r="AK621" s="5">
        <f t="shared" si="222"/>
        <v>0</v>
      </c>
      <c r="AL621" s="5">
        <f t="shared" si="223"/>
        <v>0</v>
      </c>
      <c r="AM621" s="5">
        <f t="shared" si="224"/>
        <v>0</v>
      </c>
      <c r="AN621" s="5">
        <f t="shared" si="225"/>
        <v>0</v>
      </c>
      <c r="AO621" s="5">
        <f t="shared" si="226"/>
        <v>1</v>
      </c>
      <c r="AR621" s="5">
        <f t="shared" si="227"/>
        <v>1</v>
      </c>
      <c r="AS621" s="5">
        <f t="shared" si="228"/>
        <v>1</v>
      </c>
      <c r="AT621" s="5" t="str">
        <f t="shared" si="229"/>
        <v>Correct</v>
      </c>
      <c r="AU621" s="53" t="s">
        <v>94</v>
      </c>
      <c r="AV621" s="53">
        <v>45</v>
      </c>
      <c r="AW621" s="53" t="s">
        <v>121</v>
      </c>
      <c r="AX621" s="53" t="s">
        <v>211</v>
      </c>
      <c r="AY621" s="53" t="s">
        <v>346</v>
      </c>
      <c r="AZ621" s="53" t="s">
        <v>102</v>
      </c>
      <c r="BA621" s="53" t="s">
        <v>80</v>
      </c>
      <c r="BB621" s="53" t="s">
        <v>99</v>
      </c>
      <c r="BC621" s="53" t="s">
        <v>103</v>
      </c>
      <c r="BD621" s="53" t="s">
        <v>135</v>
      </c>
      <c r="BE621" s="53" t="s">
        <v>102</v>
      </c>
      <c r="BF621" s="53" t="s">
        <v>90</v>
      </c>
      <c r="BG621" s="53" t="s">
        <v>102</v>
      </c>
      <c r="BH621" s="55"/>
    </row>
    <row r="622" spans="1:60" x14ac:dyDescent="0.25">
      <c r="A622" s="1">
        <v>621</v>
      </c>
      <c r="B622" t="s">
        <v>50</v>
      </c>
      <c r="I622" t="s">
        <v>56</v>
      </c>
      <c r="L622" t="s">
        <v>59</v>
      </c>
      <c r="N622" t="s">
        <v>26</v>
      </c>
      <c r="Q622" t="s">
        <v>62</v>
      </c>
      <c r="R622" t="s">
        <v>63</v>
      </c>
      <c r="U622" s="5">
        <f t="shared" si="207"/>
        <v>6</v>
      </c>
      <c r="V622" s="5">
        <f t="shared" si="208"/>
        <v>0.5</v>
      </c>
      <c r="W622" s="16"/>
      <c r="X622" s="5">
        <f t="shared" si="209"/>
        <v>0.5</v>
      </c>
      <c r="Y622" s="5">
        <f t="shared" si="210"/>
        <v>0</v>
      </c>
      <c r="Z622" s="5">
        <f t="shared" si="211"/>
        <v>0</v>
      </c>
      <c r="AA622" s="5">
        <f t="shared" si="212"/>
        <v>0</v>
      </c>
      <c r="AB622" s="5">
        <f t="shared" si="213"/>
        <v>0</v>
      </c>
      <c r="AC622" s="5">
        <f t="shared" si="214"/>
        <v>0</v>
      </c>
      <c r="AD622" s="5">
        <f t="shared" si="215"/>
        <v>0</v>
      </c>
      <c r="AE622" s="5">
        <f t="shared" si="216"/>
        <v>0.5</v>
      </c>
      <c r="AF622" s="5">
        <f t="shared" si="217"/>
        <v>0</v>
      </c>
      <c r="AG622" s="5">
        <f t="shared" si="218"/>
        <v>0</v>
      </c>
      <c r="AH622" s="5">
        <f t="shared" si="219"/>
        <v>0.5</v>
      </c>
      <c r="AI622" s="5">
        <f t="shared" si="220"/>
        <v>0</v>
      </c>
      <c r="AJ622" s="5">
        <f t="shared" si="221"/>
        <v>0.5</v>
      </c>
      <c r="AK622" s="5">
        <f t="shared" si="222"/>
        <v>0</v>
      </c>
      <c r="AL622" s="5">
        <f t="shared" si="223"/>
        <v>0</v>
      </c>
      <c r="AM622" s="5">
        <f t="shared" si="224"/>
        <v>0.5</v>
      </c>
      <c r="AN622" s="5">
        <f t="shared" si="225"/>
        <v>0.5</v>
      </c>
      <c r="AO622" s="5">
        <f t="shared" si="226"/>
        <v>0</v>
      </c>
      <c r="AR622" s="5">
        <f t="shared" si="227"/>
        <v>3</v>
      </c>
      <c r="AS622" s="5">
        <f t="shared" si="228"/>
        <v>6</v>
      </c>
      <c r="AT622" s="5" t="str">
        <f t="shared" si="229"/>
        <v>Correct</v>
      </c>
      <c r="AU622" s="5" t="s">
        <v>94</v>
      </c>
      <c r="AV622" s="5"/>
      <c r="AW622" s="5" t="s">
        <v>115</v>
      </c>
      <c r="AX622" s="5" t="s">
        <v>322</v>
      </c>
      <c r="AY622" s="5" t="s">
        <v>97</v>
      </c>
      <c r="AZ622" s="5"/>
      <c r="BA622" s="5"/>
      <c r="BB622" s="5"/>
      <c r="BC622" s="5" t="s">
        <v>120</v>
      </c>
      <c r="BD622" s="5" t="s">
        <v>101</v>
      </c>
      <c r="BE622" s="5" t="s">
        <v>102</v>
      </c>
      <c r="BF622" s="5"/>
      <c r="BG622" s="5" t="s">
        <v>102</v>
      </c>
      <c r="BH622" s="54"/>
    </row>
    <row r="623" spans="1:60" x14ac:dyDescent="0.25">
      <c r="A623" s="1">
        <v>622</v>
      </c>
      <c r="R623" t="s">
        <v>63</v>
      </c>
      <c r="S623" t="s">
        <v>64</v>
      </c>
      <c r="U623" s="5">
        <f t="shared" si="207"/>
        <v>2</v>
      </c>
      <c r="V623" s="5">
        <f t="shared" si="208"/>
        <v>1.5</v>
      </c>
      <c r="W623" s="16"/>
      <c r="X623" s="5">
        <f t="shared" si="209"/>
        <v>0</v>
      </c>
      <c r="Y623" s="5">
        <f t="shared" si="210"/>
        <v>0</v>
      </c>
      <c r="Z623" s="5">
        <f t="shared" si="211"/>
        <v>0</v>
      </c>
      <c r="AA623" s="5">
        <f t="shared" si="212"/>
        <v>0</v>
      </c>
      <c r="AB623" s="5">
        <f t="shared" si="213"/>
        <v>0</v>
      </c>
      <c r="AC623" s="5">
        <f t="shared" si="214"/>
        <v>0</v>
      </c>
      <c r="AD623" s="5">
        <f t="shared" si="215"/>
        <v>0</v>
      </c>
      <c r="AE623" s="5">
        <f t="shared" si="216"/>
        <v>0</v>
      </c>
      <c r="AF623" s="5">
        <f t="shared" si="217"/>
        <v>0</v>
      </c>
      <c r="AG623" s="5">
        <f t="shared" si="218"/>
        <v>0</v>
      </c>
      <c r="AH623" s="5">
        <f t="shared" si="219"/>
        <v>0</v>
      </c>
      <c r="AI623" s="5">
        <f t="shared" si="220"/>
        <v>0</v>
      </c>
      <c r="AJ623" s="5">
        <f t="shared" si="221"/>
        <v>0</v>
      </c>
      <c r="AK623" s="5">
        <f t="shared" si="222"/>
        <v>0</v>
      </c>
      <c r="AL623" s="5">
        <f t="shared" si="223"/>
        <v>0</v>
      </c>
      <c r="AM623" s="5">
        <f t="shared" si="224"/>
        <v>0</v>
      </c>
      <c r="AN623" s="5">
        <f t="shared" si="225"/>
        <v>1</v>
      </c>
      <c r="AO623" s="5">
        <f t="shared" si="226"/>
        <v>1</v>
      </c>
      <c r="AR623" s="5">
        <f t="shared" si="227"/>
        <v>2</v>
      </c>
      <c r="AS623" s="5">
        <f t="shared" si="228"/>
        <v>2</v>
      </c>
      <c r="AT623" s="5" t="str">
        <f t="shared" si="229"/>
        <v>Correct</v>
      </c>
      <c r="AU623" s="53" t="s">
        <v>105</v>
      </c>
      <c r="AV623" s="53">
        <v>36</v>
      </c>
      <c r="AW623" s="53" t="s">
        <v>121</v>
      </c>
      <c r="AX623" s="53" t="s">
        <v>215</v>
      </c>
      <c r="AY623" s="53"/>
      <c r="AZ623" s="53" t="s">
        <v>102</v>
      </c>
      <c r="BA623" s="53" t="s">
        <v>355</v>
      </c>
      <c r="BB623" s="53"/>
      <c r="BC623" s="53" t="s">
        <v>203</v>
      </c>
      <c r="BD623" s="53" t="s">
        <v>125</v>
      </c>
      <c r="BE623" s="53" t="s">
        <v>102</v>
      </c>
      <c r="BF623" s="53" t="s">
        <v>90</v>
      </c>
      <c r="BG623" s="53" t="s">
        <v>102</v>
      </c>
      <c r="BH623" s="55"/>
    </row>
    <row r="624" spans="1:60" x14ac:dyDescent="0.25">
      <c r="A624" s="1">
        <v>623</v>
      </c>
      <c r="B624" t="s">
        <v>50</v>
      </c>
      <c r="D624" t="s">
        <v>52</v>
      </c>
      <c r="I624" t="s">
        <v>56</v>
      </c>
      <c r="U624" s="5">
        <f t="shared" si="207"/>
        <v>3</v>
      </c>
      <c r="V624" s="5">
        <f t="shared" si="208"/>
        <v>1</v>
      </c>
      <c r="W624" s="16"/>
      <c r="X624" s="5">
        <f t="shared" si="209"/>
        <v>1</v>
      </c>
      <c r="Y624" s="5">
        <f t="shared" si="210"/>
        <v>0</v>
      </c>
      <c r="Z624" s="5">
        <f t="shared" si="211"/>
        <v>1</v>
      </c>
      <c r="AA624" s="5">
        <f t="shared" si="212"/>
        <v>0</v>
      </c>
      <c r="AB624" s="5">
        <f t="shared" si="213"/>
        <v>0</v>
      </c>
      <c r="AC624" s="5">
        <f t="shared" si="214"/>
        <v>0</v>
      </c>
      <c r="AD624" s="5">
        <f t="shared" si="215"/>
        <v>0</v>
      </c>
      <c r="AE624" s="5">
        <f t="shared" si="216"/>
        <v>1</v>
      </c>
      <c r="AF624" s="5">
        <f t="shared" si="217"/>
        <v>0</v>
      </c>
      <c r="AG624" s="5">
        <f t="shared" si="218"/>
        <v>0</v>
      </c>
      <c r="AH624" s="5">
        <f t="shared" si="219"/>
        <v>0</v>
      </c>
      <c r="AI624" s="5">
        <f t="shared" si="220"/>
        <v>0</v>
      </c>
      <c r="AJ624" s="5">
        <f t="shared" si="221"/>
        <v>0</v>
      </c>
      <c r="AK624" s="5">
        <f t="shared" si="222"/>
        <v>0</v>
      </c>
      <c r="AL624" s="5">
        <f t="shared" si="223"/>
        <v>0</v>
      </c>
      <c r="AM624" s="5">
        <f t="shared" si="224"/>
        <v>0</v>
      </c>
      <c r="AN624" s="5">
        <f t="shared" si="225"/>
        <v>0</v>
      </c>
      <c r="AO624" s="5">
        <f t="shared" si="226"/>
        <v>0</v>
      </c>
      <c r="AR624" s="5">
        <f t="shared" si="227"/>
        <v>3</v>
      </c>
      <c r="AS624" s="5">
        <f t="shared" si="228"/>
        <v>3</v>
      </c>
      <c r="AT624" s="5" t="str">
        <f t="shared" si="229"/>
        <v>Correct</v>
      </c>
      <c r="AU624" s="5" t="s">
        <v>105</v>
      </c>
      <c r="AV624" s="5">
        <v>62</v>
      </c>
      <c r="AW624" s="5" t="s">
        <v>95</v>
      </c>
      <c r="AX624" s="5" t="s">
        <v>237</v>
      </c>
      <c r="AY624" s="5" t="s">
        <v>107</v>
      </c>
      <c r="AZ624" s="5"/>
      <c r="BA624" s="5" t="s">
        <v>80</v>
      </c>
      <c r="BB624" s="5"/>
      <c r="BC624" s="5" t="s">
        <v>100</v>
      </c>
      <c r="BD624" s="5" t="s">
        <v>104</v>
      </c>
      <c r="BE624" s="5" t="s">
        <v>102</v>
      </c>
      <c r="BF624" s="5"/>
      <c r="BG624" s="5" t="s">
        <v>98</v>
      </c>
      <c r="BH624" s="54"/>
    </row>
    <row r="625" spans="1:60" x14ac:dyDescent="0.25">
      <c r="A625" s="1">
        <v>624</v>
      </c>
      <c r="F625" t="s">
        <v>53</v>
      </c>
      <c r="N625" t="s">
        <v>26</v>
      </c>
      <c r="P625" t="s">
        <v>61</v>
      </c>
      <c r="U625" s="5">
        <f t="shared" si="207"/>
        <v>3</v>
      </c>
      <c r="V625" s="5">
        <f t="shared" si="208"/>
        <v>1</v>
      </c>
      <c r="W625" s="16"/>
      <c r="X625" s="5">
        <f t="shared" si="209"/>
        <v>0</v>
      </c>
      <c r="Y625" s="5">
        <f t="shared" si="210"/>
        <v>0</v>
      </c>
      <c r="Z625" s="5">
        <f t="shared" si="211"/>
        <v>0</v>
      </c>
      <c r="AA625" s="5">
        <f t="shared" si="212"/>
        <v>0</v>
      </c>
      <c r="AB625" s="5">
        <f t="shared" si="213"/>
        <v>1</v>
      </c>
      <c r="AC625" s="5">
        <f t="shared" si="214"/>
        <v>0</v>
      </c>
      <c r="AD625" s="5">
        <f t="shared" si="215"/>
        <v>0</v>
      </c>
      <c r="AE625" s="5">
        <f t="shared" si="216"/>
        <v>0</v>
      </c>
      <c r="AF625" s="5">
        <f t="shared" si="217"/>
        <v>0</v>
      </c>
      <c r="AG625" s="5">
        <f t="shared" si="218"/>
        <v>0</v>
      </c>
      <c r="AH625" s="5">
        <f t="shared" si="219"/>
        <v>0</v>
      </c>
      <c r="AI625" s="5">
        <f t="shared" si="220"/>
        <v>0</v>
      </c>
      <c r="AJ625" s="5">
        <f t="shared" si="221"/>
        <v>1</v>
      </c>
      <c r="AK625" s="5">
        <f t="shared" si="222"/>
        <v>0</v>
      </c>
      <c r="AL625" s="5">
        <f t="shared" si="223"/>
        <v>1</v>
      </c>
      <c r="AM625" s="5">
        <f t="shared" si="224"/>
        <v>0</v>
      </c>
      <c r="AN625" s="5">
        <f t="shared" si="225"/>
        <v>0</v>
      </c>
      <c r="AO625" s="5">
        <f t="shared" si="226"/>
        <v>0</v>
      </c>
      <c r="AR625" s="5">
        <f t="shared" si="227"/>
        <v>3</v>
      </c>
      <c r="AS625" s="5">
        <f t="shared" si="228"/>
        <v>3</v>
      </c>
      <c r="AT625" s="5" t="str">
        <f t="shared" si="229"/>
        <v>Correct</v>
      </c>
      <c r="AU625" s="53" t="s">
        <v>94</v>
      </c>
      <c r="AV625" s="53">
        <v>60</v>
      </c>
      <c r="AW625" s="53" t="s">
        <v>121</v>
      </c>
      <c r="AX625" s="53" t="s">
        <v>161</v>
      </c>
      <c r="AY625" s="53"/>
      <c r="AZ625" s="53"/>
      <c r="BA625" s="53"/>
      <c r="BB625" s="53"/>
      <c r="BC625" s="53"/>
      <c r="BD625" s="53"/>
      <c r="BE625" s="53"/>
      <c r="BF625" s="53"/>
      <c r="BG625" s="53"/>
      <c r="BH625" s="55"/>
    </row>
    <row r="626" spans="1:60" x14ac:dyDescent="0.25">
      <c r="A626" s="1">
        <v>625</v>
      </c>
      <c r="B626" t="s">
        <v>50</v>
      </c>
      <c r="H626" t="s">
        <v>55</v>
      </c>
      <c r="K626" t="s">
        <v>58</v>
      </c>
      <c r="L626" t="s">
        <v>59</v>
      </c>
      <c r="N626" t="s">
        <v>26</v>
      </c>
      <c r="U626" s="5">
        <f t="shared" si="207"/>
        <v>5</v>
      </c>
      <c r="V626" s="5">
        <f t="shared" si="208"/>
        <v>0.6</v>
      </c>
      <c r="W626" s="16"/>
      <c r="X626" s="5">
        <f t="shared" si="209"/>
        <v>0.6</v>
      </c>
      <c r="Y626" s="5">
        <f t="shared" si="210"/>
        <v>0</v>
      </c>
      <c r="Z626" s="5">
        <f t="shared" si="211"/>
        <v>0</v>
      </c>
      <c r="AA626" s="5">
        <f t="shared" si="212"/>
        <v>0</v>
      </c>
      <c r="AB626" s="5">
        <f t="shared" si="213"/>
        <v>0</v>
      </c>
      <c r="AC626" s="5">
        <f t="shared" si="214"/>
        <v>0</v>
      </c>
      <c r="AD626" s="5">
        <f t="shared" si="215"/>
        <v>0.6</v>
      </c>
      <c r="AE626" s="5">
        <f t="shared" si="216"/>
        <v>0</v>
      </c>
      <c r="AF626" s="5">
        <f t="shared" si="217"/>
        <v>0</v>
      </c>
      <c r="AG626" s="5">
        <f t="shared" si="218"/>
        <v>0.6</v>
      </c>
      <c r="AH626" s="5">
        <f t="shared" si="219"/>
        <v>0.6</v>
      </c>
      <c r="AI626" s="5">
        <f t="shared" si="220"/>
        <v>0</v>
      </c>
      <c r="AJ626" s="5">
        <f t="shared" si="221"/>
        <v>0.6</v>
      </c>
      <c r="AK626" s="5">
        <f t="shared" si="222"/>
        <v>0</v>
      </c>
      <c r="AL626" s="5">
        <f t="shared" si="223"/>
        <v>0</v>
      </c>
      <c r="AM626" s="5">
        <f t="shared" si="224"/>
        <v>0</v>
      </c>
      <c r="AN626" s="5">
        <f t="shared" si="225"/>
        <v>0</v>
      </c>
      <c r="AO626" s="5">
        <f t="shared" si="226"/>
        <v>0</v>
      </c>
      <c r="AR626" s="5">
        <f t="shared" si="227"/>
        <v>3</v>
      </c>
      <c r="AS626" s="5">
        <f t="shared" si="228"/>
        <v>5</v>
      </c>
      <c r="AT626" s="5" t="str">
        <f t="shared" si="229"/>
        <v>Correct</v>
      </c>
      <c r="AU626" s="5" t="s">
        <v>105</v>
      </c>
      <c r="AV626" s="5">
        <v>58</v>
      </c>
      <c r="AW626" s="5" t="s">
        <v>95</v>
      </c>
      <c r="AX626" s="5" t="s">
        <v>113</v>
      </c>
      <c r="AY626" s="5" t="s">
        <v>107</v>
      </c>
      <c r="AZ626" s="5" t="s">
        <v>98</v>
      </c>
      <c r="BA626" s="5" t="s">
        <v>80</v>
      </c>
      <c r="BB626" s="5" t="s">
        <v>114</v>
      </c>
      <c r="BC626" s="5"/>
      <c r="BD626" s="5" t="s">
        <v>101</v>
      </c>
      <c r="BE626" s="5" t="s">
        <v>102</v>
      </c>
      <c r="BF626" s="5"/>
      <c r="BG626" s="5" t="s">
        <v>102</v>
      </c>
      <c r="BH626" s="54"/>
    </row>
    <row r="627" spans="1:60" x14ac:dyDescent="0.25">
      <c r="A627" s="1">
        <v>626</v>
      </c>
      <c r="B627" t="s">
        <v>50</v>
      </c>
      <c r="H627" t="s">
        <v>55</v>
      </c>
      <c r="N627" t="s">
        <v>26</v>
      </c>
      <c r="U627" s="5">
        <f t="shared" si="207"/>
        <v>3</v>
      </c>
      <c r="V627" s="5">
        <f t="shared" si="208"/>
        <v>1</v>
      </c>
      <c r="W627" s="16"/>
      <c r="X627" s="5">
        <f t="shared" si="209"/>
        <v>1</v>
      </c>
      <c r="Y627" s="5">
        <f t="shared" si="210"/>
        <v>0</v>
      </c>
      <c r="Z627" s="5">
        <f t="shared" si="211"/>
        <v>0</v>
      </c>
      <c r="AA627" s="5">
        <f t="shared" si="212"/>
        <v>0</v>
      </c>
      <c r="AB627" s="5">
        <f t="shared" si="213"/>
        <v>0</v>
      </c>
      <c r="AC627" s="5">
        <f t="shared" si="214"/>
        <v>0</v>
      </c>
      <c r="AD627" s="5">
        <f t="shared" si="215"/>
        <v>1</v>
      </c>
      <c r="AE627" s="5">
        <f t="shared" si="216"/>
        <v>0</v>
      </c>
      <c r="AF627" s="5">
        <f t="shared" si="217"/>
        <v>0</v>
      </c>
      <c r="AG627" s="5">
        <f t="shared" si="218"/>
        <v>0</v>
      </c>
      <c r="AH627" s="5">
        <f t="shared" si="219"/>
        <v>0</v>
      </c>
      <c r="AI627" s="5">
        <f t="shared" si="220"/>
        <v>0</v>
      </c>
      <c r="AJ627" s="5">
        <f t="shared" si="221"/>
        <v>1</v>
      </c>
      <c r="AK627" s="5">
        <f t="shared" si="222"/>
        <v>0</v>
      </c>
      <c r="AL627" s="5">
        <f t="shared" si="223"/>
        <v>0</v>
      </c>
      <c r="AM627" s="5">
        <f t="shared" si="224"/>
        <v>0</v>
      </c>
      <c r="AN627" s="5">
        <f t="shared" si="225"/>
        <v>0</v>
      </c>
      <c r="AO627" s="5">
        <f t="shared" si="226"/>
        <v>0</v>
      </c>
      <c r="AR627" s="5">
        <f t="shared" si="227"/>
        <v>3</v>
      </c>
      <c r="AS627" s="5">
        <f t="shared" si="228"/>
        <v>3</v>
      </c>
      <c r="AT627" s="5" t="str">
        <f t="shared" si="229"/>
        <v>Correct</v>
      </c>
      <c r="AU627" s="53" t="s">
        <v>94</v>
      </c>
      <c r="AV627" s="53">
        <v>77</v>
      </c>
      <c r="AW627" s="53" t="s">
        <v>95</v>
      </c>
      <c r="AX627" s="53" t="s">
        <v>236</v>
      </c>
      <c r="AY627" s="53" t="s">
        <v>107</v>
      </c>
      <c r="AZ627" s="53" t="s">
        <v>98</v>
      </c>
      <c r="BA627" s="53" t="s">
        <v>80</v>
      </c>
      <c r="BB627" s="53"/>
      <c r="BC627" s="53" t="s">
        <v>103</v>
      </c>
      <c r="BD627" s="53" t="s">
        <v>101</v>
      </c>
      <c r="BE627" s="53" t="s">
        <v>102</v>
      </c>
      <c r="BF627" s="53"/>
      <c r="BG627" s="53" t="s">
        <v>98</v>
      </c>
      <c r="BH627" s="55"/>
    </row>
    <row r="628" spans="1:60" x14ac:dyDescent="0.25">
      <c r="A628" s="1">
        <v>627</v>
      </c>
      <c r="B628" t="s">
        <v>50</v>
      </c>
      <c r="C628" t="s">
        <v>51</v>
      </c>
      <c r="D628" t="s">
        <v>52</v>
      </c>
      <c r="E628" t="s">
        <v>20</v>
      </c>
      <c r="F628" t="s">
        <v>53</v>
      </c>
      <c r="G628" t="s">
        <v>54</v>
      </c>
      <c r="H628" t="s">
        <v>55</v>
      </c>
      <c r="I628" t="s">
        <v>56</v>
      </c>
      <c r="J628" t="s">
        <v>57</v>
      </c>
      <c r="K628" t="s">
        <v>58</v>
      </c>
      <c r="L628" t="s">
        <v>59</v>
      </c>
      <c r="M628" t="s">
        <v>60</v>
      </c>
      <c r="N628" t="s">
        <v>26</v>
      </c>
      <c r="O628" t="s">
        <v>23</v>
      </c>
      <c r="P628" t="s">
        <v>61</v>
      </c>
      <c r="Q628" t="s">
        <v>62</v>
      </c>
      <c r="R628" t="s">
        <v>63</v>
      </c>
      <c r="S628" t="s">
        <v>64</v>
      </c>
      <c r="U628" s="5">
        <f t="shared" si="207"/>
        <v>18</v>
      </c>
      <c r="V628" s="5">
        <f t="shared" si="208"/>
        <v>0.16666666666666666</v>
      </c>
      <c r="W628" s="16"/>
      <c r="X628" s="5">
        <f t="shared" si="209"/>
        <v>0.16666666666666666</v>
      </c>
      <c r="Y628" s="5">
        <f t="shared" si="210"/>
        <v>0.16666666666666666</v>
      </c>
      <c r="Z628" s="5">
        <f t="shared" si="211"/>
        <v>0.16666666666666666</v>
      </c>
      <c r="AA628" s="5">
        <f t="shared" si="212"/>
        <v>0.16666666666666666</v>
      </c>
      <c r="AB628" s="5">
        <f t="shared" si="213"/>
        <v>0.16666666666666666</v>
      </c>
      <c r="AC628" s="5">
        <f t="shared" si="214"/>
        <v>0.16666666666666666</v>
      </c>
      <c r="AD628" s="5">
        <f t="shared" si="215"/>
        <v>0.16666666666666666</v>
      </c>
      <c r="AE628" s="5">
        <f t="shared" si="216"/>
        <v>0.16666666666666666</v>
      </c>
      <c r="AF628" s="5">
        <f t="shared" si="217"/>
        <v>0.16666666666666666</v>
      </c>
      <c r="AG628" s="5">
        <f t="shared" si="218"/>
        <v>0.16666666666666666</v>
      </c>
      <c r="AH628" s="5">
        <f t="shared" si="219"/>
        <v>0.16666666666666666</v>
      </c>
      <c r="AI628" s="5">
        <f t="shared" si="220"/>
        <v>0.16666666666666666</v>
      </c>
      <c r="AJ628" s="5">
        <f t="shared" si="221"/>
        <v>0.16666666666666666</v>
      </c>
      <c r="AK628" s="5">
        <f t="shared" si="222"/>
        <v>0.16666666666666666</v>
      </c>
      <c r="AL628" s="5">
        <f t="shared" si="223"/>
        <v>0.16666666666666666</v>
      </c>
      <c r="AM628" s="5">
        <f t="shared" si="224"/>
        <v>0.16666666666666666</v>
      </c>
      <c r="AN628" s="5">
        <f t="shared" si="225"/>
        <v>0.16666666666666666</v>
      </c>
      <c r="AO628" s="5">
        <f t="shared" si="226"/>
        <v>0.16666666666666666</v>
      </c>
      <c r="AR628" s="5">
        <f t="shared" si="227"/>
        <v>2.9999999999999991</v>
      </c>
      <c r="AS628" s="5">
        <f t="shared" si="228"/>
        <v>18</v>
      </c>
      <c r="AT628" s="5" t="str">
        <f t="shared" si="229"/>
        <v>Correct</v>
      </c>
      <c r="AU628" s="5" t="s">
        <v>105</v>
      </c>
      <c r="AV628" s="5">
        <v>82</v>
      </c>
      <c r="AW628" s="5" t="s">
        <v>95</v>
      </c>
      <c r="AX628" s="5" t="s">
        <v>256</v>
      </c>
      <c r="AY628" s="5" t="s">
        <v>107</v>
      </c>
      <c r="AZ628" s="5"/>
      <c r="BA628" s="5" t="s">
        <v>80</v>
      </c>
      <c r="BB628" s="5"/>
      <c r="BC628" s="5" t="s">
        <v>110</v>
      </c>
      <c r="BD628" s="5" t="s">
        <v>104</v>
      </c>
      <c r="BE628" s="5" t="s">
        <v>102</v>
      </c>
      <c r="BF628" s="5"/>
      <c r="BG628" s="5" t="s">
        <v>98</v>
      </c>
      <c r="BH628" s="54"/>
    </row>
    <row r="629" spans="1:60" x14ac:dyDescent="0.25">
      <c r="A629" s="1">
        <v>628</v>
      </c>
      <c r="U629" s="5">
        <f t="shared" si="207"/>
        <v>0</v>
      </c>
      <c r="V629" s="5" t="e">
        <f t="shared" si="208"/>
        <v>#DIV/0!</v>
      </c>
      <c r="W629" s="16"/>
      <c r="X629" s="5">
        <f t="shared" si="209"/>
        <v>0</v>
      </c>
      <c r="Y629" s="5">
        <f t="shared" si="210"/>
        <v>0</v>
      </c>
      <c r="Z629" s="5">
        <f t="shared" si="211"/>
        <v>0</v>
      </c>
      <c r="AA629" s="5">
        <f t="shared" si="212"/>
        <v>0</v>
      </c>
      <c r="AB629" s="5">
        <f t="shared" si="213"/>
        <v>0</v>
      </c>
      <c r="AC629" s="5">
        <f t="shared" si="214"/>
        <v>0</v>
      </c>
      <c r="AD629" s="5">
        <f t="shared" si="215"/>
        <v>0</v>
      </c>
      <c r="AE629" s="5">
        <f t="shared" si="216"/>
        <v>0</v>
      </c>
      <c r="AF629" s="5">
        <f t="shared" si="217"/>
        <v>0</v>
      </c>
      <c r="AG629" s="5">
        <f t="shared" si="218"/>
        <v>0</v>
      </c>
      <c r="AH629" s="5">
        <f t="shared" si="219"/>
        <v>0</v>
      </c>
      <c r="AI629" s="5">
        <f t="shared" si="220"/>
        <v>0</v>
      </c>
      <c r="AJ629" s="5">
        <f t="shared" si="221"/>
        <v>0</v>
      </c>
      <c r="AK629" s="5">
        <f t="shared" si="222"/>
        <v>0</v>
      </c>
      <c r="AL629" s="5">
        <f t="shared" si="223"/>
        <v>0</v>
      </c>
      <c r="AM629" s="5">
        <f t="shared" si="224"/>
        <v>0</v>
      </c>
      <c r="AN629" s="5">
        <f t="shared" si="225"/>
        <v>0</v>
      </c>
      <c r="AO629" s="5">
        <f t="shared" si="226"/>
        <v>0</v>
      </c>
      <c r="AR629" s="5">
        <f t="shared" si="227"/>
        <v>0</v>
      </c>
      <c r="AS629" s="5">
        <f t="shared" si="228"/>
        <v>0</v>
      </c>
      <c r="AT629" s="5" t="str">
        <f t="shared" si="229"/>
        <v>Correct</v>
      </c>
      <c r="AU629" s="53" t="s">
        <v>94</v>
      </c>
      <c r="AV629" s="53">
        <v>83</v>
      </c>
      <c r="AW629" s="53" t="s">
        <v>95</v>
      </c>
      <c r="AX629" s="53" t="s">
        <v>222</v>
      </c>
      <c r="AY629" s="53" t="s">
        <v>107</v>
      </c>
      <c r="AZ629" s="53"/>
      <c r="BA629" s="53" t="s">
        <v>80</v>
      </c>
      <c r="BB629" s="53" t="s">
        <v>114</v>
      </c>
      <c r="BC629" s="53" t="s">
        <v>100</v>
      </c>
      <c r="BD629" s="53" t="s">
        <v>104</v>
      </c>
      <c r="BE629" s="53" t="s">
        <v>102</v>
      </c>
      <c r="BF629" s="53"/>
      <c r="BG629" s="53" t="s">
        <v>102</v>
      </c>
      <c r="BH629" s="55"/>
    </row>
    <row r="630" spans="1:60" x14ac:dyDescent="0.25">
      <c r="A630" s="1">
        <v>629</v>
      </c>
      <c r="D630" t="s">
        <v>52</v>
      </c>
      <c r="G630" t="s">
        <v>54</v>
      </c>
      <c r="I630" t="s">
        <v>56</v>
      </c>
      <c r="U630" s="5">
        <f t="shared" si="207"/>
        <v>3</v>
      </c>
      <c r="V630" s="5">
        <f t="shared" si="208"/>
        <v>1</v>
      </c>
      <c r="W630" s="16"/>
      <c r="X630" s="5">
        <f t="shared" si="209"/>
        <v>0</v>
      </c>
      <c r="Y630" s="5">
        <f t="shared" si="210"/>
        <v>0</v>
      </c>
      <c r="Z630" s="5">
        <f t="shared" si="211"/>
        <v>1</v>
      </c>
      <c r="AA630" s="5">
        <f t="shared" si="212"/>
        <v>0</v>
      </c>
      <c r="AB630" s="5">
        <f t="shared" si="213"/>
        <v>0</v>
      </c>
      <c r="AC630" s="5">
        <f t="shared" si="214"/>
        <v>1</v>
      </c>
      <c r="AD630" s="5">
        <f t="shared" si="215"/>
        <v>0</v>
      </c>
      <c r="AE630" s="5">
        <f t="shared" si="216"/>
        <v>1</v>
      </c>
      <c r="AF630" s="5">
        <f t="shared" si="217"/>
        <v>0</v>
      </c>
      <c r="AG630" s="5">
        <f t="shared" si="218"/>
        <v>0</v>
      </c>
      <c r="AH630" s="5">
        <f t="shared" si="219"/>
        <v>0</v>
      </c>
      <c r="AI630" s="5">
        <f t="shared" si="220"/>
        <v>0</v>
      </c>
      <c r="AJ630" s="5">
        <f t="shared" si="221"/>
        <v>0</v>
      </c>
      <c r="AK630" s="5">
        <f t="shared" si="222"/>
        <v>0</v>
      </c>
      <c r="AL630" s="5">
        <f t="shared" si="223"/>
        <v>0</v>
      </c>
      <c r="AM630" s="5">
        <f t="shared" si="224"/>
        <v>0</v>
      </c>
      <c r="AN630" s="5">
        <f t="shared" si="225"/>
        <v>0</v>
      </c>
      <c r="AO630" s="5">
        <f t="shared" si="226"/>
        <v>0</v>
      </c>
      <c r="AR630" s="5">
        <f t="shared" si="227"/>
        <v>3</v>
      </c>
      <c r="AS630" s="5">
        <f t="shared" si="228"/>
        <v>3</v>
      </c>
      <c r="AT630" s="5" t="str">
        <f t="shared" si="229"/>
        <v>Correct</v>
      </c>
      <c r="AU630" s="5" t="s">
        <v>94</v>
      </c>
      <c r="AV630" s="5">
        <v>39</v>
      </c>
      <c r="AW630" s="5" t="s">
        <v>95</v>
      </c>
      <c r="AX630" s="5" t="s">
        <v>236</v>
      </c>
      <c r="AY630" s="5" t="s">
        <v>128</v>
      </c>
      <c r="AZ630" s="5" t="s">
        <v>98</v>
      </c>
      <c r="BA630" s="5" t="s">
        <v>364</v>
      </c>
      <c r="BB630" s="5" t="s">
        <v>112</v>
      </c>
      <c r="BC630" s="5" t="s">
        <v>120</v>
      </c>
      <c r="BD630" s="5" t="s">
        <v>101</v>
      </c>
      <c r="BE630" s="5" t="s">
        <v>111</v>
      </c>
      <c r="BF630" s="5"/>
      <c r="BG630" s="5" t="s">
        <v>102</v>
      </c>
      <c r="BH630" s="54"/>
    </row>
    <row r="631" spans="1:60" x14ac:dyDescent="0.25">
      <c r="A631" s="1">
        <v>630</v>
      </c>
      <c r="C631" t="s">
        <v>51</v>
      </c>
      <c r="U631" s="5">
        <f t="shared" si="207"/>
        <v>1</v>
      </c>
      <c r="V631" s="5">
        <f t="shared" si="208"/>
        <v>3</v>
      </c>
      <c r="W631" s="16"/>
      <c r="X631" s="5">
        <f t="shared" si="209"/>
        <v>0</v>
      </c>
      <c r="Y631" s="5">
        <f t="shared" si="210"/>
        <v>1</v>
      </c>
      <c r="Z631" s="5">
        <f t="shared" si="211"/>
        <v>0</v>
      </c>
      <c r="AA631" s="5">
        <f t="shared" si="212"/>
        <v>0</v>
      </c>
      <c r="AB631" s="5">
        <f t="shared" si="213"/>
        <v>0</v>
      </c>
      <c r="AC631" s="5">
        <f t="shared" si="214"/>
        <v>0</v>
      </c>
      <c r="AD631" s="5">
        <f t="shared" si="215"/>
        <v>0</v>
      </c>
      <c r="AE631" s="5">
        <f t="shared" si="216"/>
        <v>0</v>
      </c>
      <c r="AF631" s="5">
        <f t="shared" si="217"/>
        <v>0</v>
      </c>
      <c r="AG631" s="5">
        <f t="shared" si="218"/>
        <v>0</v>
      </c>
      <c r="AH631" s="5">
        <f t="shared" si="219"/>
        <v>0</v>
      </c>
      <c r="AI631" s="5">
        <f t="shared" si="220"/>
        <v>0</v>
      </c>
      <c r="AJ631" s="5">
        <f t="shared" si="221"/>
        <v>0</v>
      </c>
      <c r="AK631" s="5">
        <f t="shared" si="222"/>
        <v>0</v>
      </c>
      <c r="AL631" s="5">
        <f t="shared" si="223"/>
        <v>0</v>
      </c>
      <c r="AM631" s="5">
        <f t="shared" si="224"/>
        <v>0</v>
      </c>
      <c r="AN631" s="5">
        <f t="shared" si="225"/>
        <v>0</v>
      </c>
      <c r="AO631" s="5">
        <f t="shared" si="226"/>
        <v>0</v>
      </c>
      <c r="AR631" s="5">
        <f t="shared" si="227"/>
        <v>1</v>
      </c>
      <c r="AS631" s="5">
        <f t="shared" si="228"/>
        <v>1</v>
      </c>
      <c r="AT631" s="5" t="str">
        <f t="shared" si="229"/>
        <v>Correct</v>
      </c>
      <c r="AU631" s="53" t="s">
        <v>105</v>
      </c>
      <c r="AV631" s="53">
        <v>27</v>
      </c>
      <c r="AW631" s="53" t="s">
        <v>95</v>
      </c>
      <c r="AX631" s="53" t="s">
        <v>113</v>
      </c>
      <c r="AY631" s="53" t="s">
        <v>128</v>
      </c>
      <c r="AZ631" s="53" t="s">
        <v>98</v>
      </c>
      <c r="BA631" s="53" t="s">
        <v>364</v>
      </c>
      <c r="BB631" s="53" t="s">
        <v>114</v>
      </c>
      <c r="BC631" s="53" t="s">
        <v>120</v>
      </c>
      <c r="BD631" s="53" t="s">
        <v>101</v>
      </c>
      <c r="BE631" s="53" t="s">
        <v>102</v>
      </c>
      <c r="BF631" s="53"/>
      <c r="BG631" s="53" t="s">
        <v>102</v>
      </c>
      <c r="BH631" s="55"/>
    </row>
    <row r="632" spans="1:60" x14ac:dyDescent="0.25">
      <c r="A632" s="1">
        <v>631</v>
      </c>
      <c r="K632" t="s">
        <v>58</v>
      </c>
      <c r="Q632" t="s">
        <v>62</v>
      </c>
      <c r="S632" t="s">
        <v>64</v>
      </c>
      <c r="U632" s="5">
        <f t="shared" si="207"/>
        <v>3</v>
      </c>
      <c r="V632" s="5">
        <f t="shared" si="208"/>
        <v>1</v>
      </c>
      <c r="W632" s="16"/>
      <c r="X632" s="5">
        <f t="shared" si="209"/>
        <v>0</v>
      </c>
      <c r="Y632" s="5">
        <f t="shared" si="210"/>
        <v>0</v>
      </c>
      <c r="Z632" s="5">
        <f t="shared" si="211"/>
        <v>0</v>
      </c>
      <c r="AA632" s="5">
        <f t="shared" si="212"/>
        <v>0</v>
      </c>
      <c r="AB632" s="5">
        <f t="shared" si="213"/>
        <v>0</v>
      </c>
      <c r="AC632" s="5">
        <f t="shared" si="214"/>
        <v>0</v>
      </c>
      <c r="AD632" s="5">
        <f t="shared" si="215"/>
        <v>0</v>
      </c>
      <c r="AE632" s="5">
        <f t="shared" si="216"/>
        <v>0</v>
      </c>
      <c r="AF632" s="5">
        <f t="shared" si="217"/>
        <v>0</v>
      </c>
      <c r="AG632" s="5">
        <f t="shared" si="218"/>
        <v>1</v>
      </c>
      <c r="AH632" s="5">
        <f t="shared" si="219"/>
        <v>0</v>
      </c>
      <c r="AI632" s="5">
        <f t="shared" si="220"/>
        <v>0</v>
      </c>
      <c r="AJ632" s="5">
        <f t="shared" si="221"/>
        <v>0</v>
      </c>
      <c r="AK632" s="5">
        <f t="shared" si="222"/>
        <v>0</v>
      </c>
      <c r="AL632" s="5">
        <f t="shared" si="223"/>
        <v>0</v>
      </c>
      <c r="AM632" s="5">
        <f t="shared" si="224"/>
        <v>1</v>
      </c>
      <c r="AN632" s="5">
        <f t="shared" si="225"/>
        <v>0</v>
      </c>
      <c r="AO632" s="5">
        <f t="shared" si="226"/>
        <v>1</v>
      </c>
      <c r="AR632" s="5">
        <f t="shared" si="227"/>
        <v>3</v>
      </c>
      <c r="AS632" s="5">
        <f t="shared" si="228"/>
        <v>3</v>
      </c>
      <c r="AT632" s="5" t="str">
        <f t="shared" si="229"/>
        <v>Correct</v>
      </c>
      <c r="AU632" s="5" t="s">
        <v>94</v>
      </c>
      <c r="AV632" s="5">
        <v>77</v>
      </c>
      <c r="AW632" s="5" t="s">
        <v>95</v>
      </c>
      <c r="AX632" s="5" t="s">
        <v>230</v>
      </c>
      <c r="AY632" s="5" t="s">
        <v>107</v>
      </c>
      <c r="AZ632" s="5" t="s">
        <v>98</v>
      </c>
      <c r="BA632" s="5" t="s">
        <v>80</v>
      </c>
      <c r="BB632" s="5" t="s">
        <v>99</v>
      </c>
      <c r="BC632" s="5" t="s">
        <v>132</v>
      </c>
      <c r="BD632" s="5" t="s">
        <v>104</v>
      </c>
      <c r="BE632" s="5" t="s">
        <v>102</v>
      </c>
      <c r="BF632" s="5"/>
      <c r="BG632" s="5" t="s">
        <v>98</v>
      </c>
      <c r="BH632" s="54"/>
    </row>
    <row r="633" spans="1:60" x14ac:dyDescent="0.25">
      <c r="A633" s="1">
        <v>632</v>
      </c>
      <c r="B633" t="s">
        <v>50</v>
      </c>
      <c r="H633" t="s">
        <v>55</v>
      </c>
      <c r="N633" t="s">
        <v>26</v>
      </c>
      <c r="U633" s="5">
        <f t="shared" si="207"/>
        <v>3</v>
      </c>
      <c r="V633" s="5">
        <f t="shared" si="208"/>
        <v>1</v>
      </c>
      <c r="W633" s="16"/>
      <c r="X633" s="5">
        <f t="shared" si="209"/>
        <v>1</v>
      </c>
      <c r="Y633" s="5">
        <f t="shared" si="210"/>
        <v>0</v>
      </c>
      <c r="Z633" s="5">
        <f t="shared" si="211"/>
        <v>0</v>
      </c>
      <c r="AA633" s="5">
        <f t="shared" si="212"/>
        <v>0</v>
      </c>
      <c r="AB633" s="5">
        <f t="shared" si="213"/>
        <v>0</v>
      </c>
      <c r="AC633" s="5">
        <f t="shared" si="214"/>
        <v>0</v>
      </c>
      <c r="AD633" s="5">
        <f t="shared" si="215"/>
        <v>1</v>
      </c>
      <c r="AE633" s="5">
        <f t="shared" si="216"/>
        <v>0</v>
      </c>
      <c r="AF633" s="5">
        <f t="shared" si="217"/>
        <v>0</v>
      </c>
      <c r="AG633" s="5">
        <f t="shared" si="218"/>
        <v>0</v>
      </c>
      <c r="AH633" s="5">
        <f t="shared" si="219"/>
        <v>0</v>
      </c>
      <c r="AI633" s="5">
        <f t="shared" si="220"/>
        <v>0</v>
      </c>
      <c r="AJ633" s="5">
        <f t="shared" si="221"/>
        <v>1</v>
      </c>
      <c r="AK633" s="5">
        <f t="shared" si="222"/>
        <v>0</v>
      </c>
      <c r="AL633" s="5">
        <f t="shared" si="223"/>
        <v>0</v>
      </c>
      <c r="AM633" s="5">
        <f t="shared" si="224"/>
        <v>0</v>
      </c>
      <c r="AN633" s="5">
        <f t="shared" si="225"/>
        <v>0</v>
      </c>
      <c r="AO633" s="5">
        <f t="shared" si="226"/>
        <v>0</v>
      </c>
      <c r="AR633" s="5">
        <f t="shared" si="227"/>
        <v>3</v>
      </c>
      <c r="AS633" s="5">
        <f t="shared" si="228"/>
        <v>3</v>
      </c>
      <c r="AT633" s="5" t="str">
        <f t="shared" si="229"/>
        <v>Correct</v>
      </c>
      <c r="AU633" s="53" t="s">
        <v>94</v>
      </c>
      <c r="AV633" s="53">
        <v>53</v>
      </c>
      <c r="AW633" s="53" t="s">
        <v>95</v>
      </c>
      <c r="AX633" s="53" t="s">
        <v>257</v>
      </c>
      <c r="AY633" s="53"/>
      <c r="AZ633" s="53" t="s">
        <v>102</v>
      </c>
      <c r="BA633" s="53" t="s">
        <v>355</v>
      </c>
      <c r="BB633" s="53" t="s">
        <v>99</v>
      </c>
      <c r="BC633" s="53" t="s">
        <v>103</v>
      </c>
      <c r="BD633" s="53" t="s">
        <v>101</v>
      </c>
      <c r="BE633" s="53" t="s">
        <v>102</v>
      </c>
      <c r="BF633" s="53"/>
      <c r="BG633" s="53" t="s">
        <v>98</v>
      </c>
      <c r="BH633" s="55"/>
    </row>
    <row r="634" spans="1:60" x14ac:dyDescent="0.25">
      <c r="A634" s="1">
        <v>633</v>
      </c>
      <c r="B634" t="s">
        <v>50</v>
      </c>
      <c r="H634" t="s">
        <v>55</v>
      </c>
      <c r="I634" t="s">
        <v>56</v>
      </c>
      <c r="L634" t="s">
        <v>59</v>
      </c>
      <c r="N634" t="s">
        <v>26</v>
      </c>
      <c r="S634" t="s">
        <v>64</v>
      </c>
      <c r="U634" s="5">
        <f t="shared" si="207"/>
        <v>6</v>
      </c>
      <c r="V634" s="5">
        <f t="shared" si="208"/>
        <v>0.5</v>
      </c>
      <c r="W634" s="16"/>
      <c r="X634" s="5">
        <f t="shared" si="209"/>
        <v>0.5</v>
      </c>
      <c r="Y634" s="5">
        <f t="shared" si="210"/>
        <v>0</v>
      </c>
      <c r="Z634" s="5">
        <f t="shared" si="211"/>
        <v>0</v>
      </c>
      <c r="AA634" s="5">
        <f t="shared" si="212"/>
        <v>0</v>
      </c>
      <c r="AB634" s="5">
        <f t="shared" si="213"/>
        <v>0</v>
      </c>
      <c r="AC634" s="5">
        <f t="shared" si="214"/>
        <v>0</v>
      </c>
      <c r="AD634" s="5">
        <f t="shared" si="215"/>
        <v>0.5</v>
      </c>
      <c r="AE634" s="5">
        <f t="shared" si="216"/>
        <v>0.5</v>
      </c>
      <c r="AF634" s="5">
        <f t="shared" si="217"/>
        <v>0</v>
      </c>
      <c r="AG634" s="5">
        <f t="shared" si="218"/>
        <v>0</v>
      </c>
      <c r="AH634" s="5">
        <f t="shared" si="219"/>
        <v>0.5</v>
      </c>
      <c r="AI634" s="5">
        <f t="shared" si="220"/>
        <v>0</v>
      </c>
      <c r="AJ634" s="5">
        <f t="shared" si="221"/>
        <v>0.5</v>
      </c>
      <c r="AK634" s="5">
        <f t="shared" si="222"/>
        <v>0</v>
      </c>
      <c r="AL634" s="5">
        <f t="shared" si="223"/>
        <v>0</v>
      </c>
      <c r="AM634" s="5">
        <f t="shared" si="224"/>
        <v>0</v>
      </c>
      <c r="AN634" s="5">
        <f t="shared" si="225"/>
        <v>0</v>
      </c>
      <c r="AO634" s="5">
        <f t="shared" si="226"/>
        <v>0.5</v>
      </c>
      <c r="AR634" s="5">
        <f t="shared" si="227"/>
        <v>3</v>
      </c>
      <c r="AS634" s="5">
        <f t="shared" si="228"/>
        <v>6</v>
      </c>
      <c r="AT634" s="5" t="str">
        <f t="shared" si="229"/>
        <v>Correct</v>
      </c>
      <c r="AU634" s="5" t="s">
        <v>94</v>
      </c>
      <c r="AV634" s="5">
        <v>28</v>
      </c>
      <c r="AW634" s="5" t="s">
        <v>115</v>
      </c>
      <c r="AX634" s="5" t="s">
        <v>310</v>
      </c>
      <c r="AY634" s="5" t="s">
        <v>97</v>
      </c>
      <c r="AZ634" s="5" t="s">
        <v>98</v>
      </c>
      <c r="BA634" s="5" t="s">
        <v>80</v>
      </c>
      <c r="BB634" s="5" t="s">
        <v>126</v>
      </c>
      <c r="BC634" s="5" t="s">
        <v>100</v>
      </c>
      <c r="BD634" s="5" t="s">
        <v>101</v>
      </c>
      <c r="BE634" s="5" t="s">
        <v>102</v>
      </c>
      <c r="BF634" s="5"/>
      <c r="BG634" s="5" t="s">
        <v>102</v>
      </c>
      <c r="BH634" s="54"/>
    </row>
    <row r="635" spans="1:60" x14ac:dyDescent="0.25">
      <c r="A635" s="1">
        <v>634</v>
      </c>
      <c r="B635" t="s">
        <v>50</v>
      </c>
      <c r="E635" t="s">
        <v>20</v>
      </c>
      <c r="K635" t="s">
        <v>58</v>
      </c>
      <c r="U635" s="5">
        <f t="shared" si="207"/>
        <v>3</v>
      </c>
      <c r="V635" s="5">
        <f t="shared" si="208"/>
        <v>1</v>
      </c>
      <c r="W635" s="16"/>
      <c r="X635" s="5">
        <f t="shared" si="209"/>
        <v>1</v>
      </c>
      <c r="Y635" s="5">
        <f t="shared" si="210"/>
        <v>0</v>
      </c>
      <c r="Z635" s="5">
        <f t="shared" si="211"/>
        <v>0</v>
      </c>
      <c r="AA635" s="5">
        <f t="shared" si="212"/>
        <v>1</v>
      </c>
      <c r="AB635" s="5">
        <f t="shared" si="213"/>
        <v>0</v>
      </c>
      <c r="AC635" s="5">
        <f t="shared" si="214"/>
        <v>0</v>
      </c>
      <c r="AD635" s="5">
        <f t="shared" si="215"/>
        <v>0</v>
      </c>
      <c r="AE635" s="5">
        <f t="shared" si="216"/>
        <v>0</v>
      </c>
      <c r="AF635" s="5">
        <f t="shared" si="217"/>
        <v>0</v>
      </c>
      <c r="AG635" s="5">
        <f t="shared" si="218"/>
        <v>1</v>
      </c>
      <c r="AH635" s="5">
        <f t="shared" si="219"/>
        <v>0</v>
      </c>
      <c r="AI635" s="5">
        <f t="shared" si="220"/>
        <v>0</v>
      </c>
      <c r="AJ635" s="5">
        <f t="shared" si="221"/>
        <v>0</v>
      </c>
      <c r="AK635" s="5">
        <f t="shared" si="222"/>
        <v>0</v>
      </c>
      <c r="AL635" s="5">
        <f t="shared" si="223"/>
        <v>0</v>
      </c>
      <c r="AM635" s="5">
        <f t="shared" si="224"/>
        <v>0</v>
      </c>
      <c r="AN635" s="5">
        <f t="shared" si="225"/>
        <v>0</v>
      </c>
      <c r="AO635" s="5">
        <f t="shared" si="226"/>
        <v>0</v>
      </c>
      <c r="AR635" s="5">
        <f t="shared" si="227"/>
        <v>3</v>
      </c>
      <c r="AS635" s="5">
        <f t="shared" si="228"/>
        <v>3</v>
      </c>
      <c r="AT635" s="5" t="str">
        <f t="shared" si="229"/>
        <v>Correct</v>
      </c>
      <c r="AU635" s="53" t="s">
        <v>94</v>
      </c>
      <c r="AV635" s="53">
        <v>60</v>
      </c>
      <c r="AW635" s="53" t="s">
        <v>95</v>
      </c>
      <c r="AX635" s="53" t="s">
        <v>201</v>
      </c>
      <c r="AY635" s="53" t="s">
        <v>89</v>
      </c>
      <c r="AZ635" s="53" t="s">
        <v>102</v>
      </c>
      <c r="BA635" s="53" t="s">
        <v>81</v>
      </c>
      <c r="BB635" s="53" t="s">
        <v>99</v>
      </c>
      <c r="BC635" s="53" t="s">
        <v>120</v>
      </c>
      <c r="BD635" s="53" t="s">
        <v>101</v>
      </c>
      <c r="BE635" s="53" t="s">
        <v>102</v>
      </c>
      <c r="BF635" s="53"/>
      <c r="BG635" s="53" t="s">
        <v>102</v>
      </c>
      <c r="BH635" s="55"/>
    </row>
    <row r="636" spans="1:60" x14ac:dyDescent="0.25">
      <c r="A636" s="1">
        <v>635</v>
      </c>
      <c r="E636" t="s">
        <v>20</v>
      </c>
      <c r="H636" t="s">
        <v>55</v>
      </c>
      <c r="N636" t="s">
        <v>26</v>
      </c>
      <c r="U636" s="5">
        <f t="shared" si="207"/>
        <v>3</v>
      </c>
      <c r="V636" s="5">
        <f t="shared" si="208"/>
        <v>1</v>
      </c>
      <c r="W636" s="16"/>
      <c r="X636" s="5">
        <f t="shared" si="209"/>
        <v>0</v>
      </c>
      <c r="Y636" s="5">
        <f t="shared" si="210"/>
        <v>0</v>
      </c>
      <c r="Z636" s="5">
        <f t="shared" si="211"/>
        <v>0</v>
      </c>
      <c r="AA636" s="5">
        <f t="shared" si="212"/>
        <v>1</v>
      </c>
      <c r="AB636" s="5">
        <f t="shared" si="213"/>
        <v>0</v>
      </c>
      <c r="AC636" s="5">
        <f t="shared" si="214"/>
        <v>0</v>
      </c>
      <c r="AD636" s="5">
        <f t="shared" si="215"/>
        <v>1</v>
      </c>
      <c r="AE636" s="5">
        <f t="shared" si="216"/>
        <v>0</v>
      </c>
      <c r="AF636" s="5">
        <f t="shared" si="217"/>
        <v>0</v>
      </c>
      <c r="AG636" s="5">
        <f t="shared" si="218"/>
        <v>0</v>
      </c>
      <c r="AH636" s="5">
        <f t="shared" si="219"/>
        <v>0</v>
      </c>
      <c r="AI636" s="5">
        <f t="shared" si="220"/>
        <v>0</v>
      </c>
      <c r="AJ636" s="5">
        <f t="shared" si="221"/>
        <v>1</v>
      </c>
      <c r="AK636" s="5">
        <f t="shared" si="222"/>
        <v>0</v>
      </c>
      <c r="AL636" s="5">
        <f t="shared" si="223"/>
        <v>0</v>
      </c>
      <c r="AM636" s="5">
        <f t="shared" si="224"/>
        <v>0</v>
      </c>
      <c r="AN636" s="5">
        <f t="shared" si="225"/>
        <v>0</v>
      </c>
      <c r="AO636" s="5">
        <f t="shared" si="226"/>
        <v>0</v>
      </c>
      <c r="AR636" s="5">
        <f t="shared" si="227"/>
        <v>3</v>
      </c>
      <c r="AS636" s="5">
        <f t="shared" si="228"/>
        <v>3</v>
      </c>
      <c r="AT636" s="5" t="str">
        <f t="shared" si="229"/>
        <v>Correct</v>
      </c>
      <c r="AU636" s="5" t="s">
        <v>94</v>
      </c>
      <c r="AV636" s="5">
        <v>25</v>
      </c>
      <c r="AW636" s="5" t="s">
        <v>95</v>
      </c>
      <c r="AX636" s="5" t="s">
        <v>118</v>
      </c>
      <c r="AY636" s="5" t="s">
        <v>134</v>
      </c>
      <c r="AZ636" s="5" t="s">
        <v>98</v>
      </c>
      <c r="BA636" s="5" t="s">
        <v>362</v>
      </c>
      <c r="BB636" s="5" t="s">
        <v>112</v>
      </c>
      <c r="BC636" s="5" t="s">
        <v>110</v>
      </c>
      <c r="BD636" s="5" t="s">
        <v>101</v>
      </c>
      <c r="BE636" s="5" t="s">
        <v>102</v>
      </c>
      <c r="BF636" s="5"/>
      <c r="BG636" s="5"/>
      <c r="BH636" s="54"/>
    </row>
    <row r="637" spans="1:60" x14ac:dyDescent="0.25">
      <c r="A637" s="1">
        <v>636</v>
      </c>
      <c r="B637" t="s">
        <v>50</v>
      </c>
      <c r="C637" t="s">
        <v>51</v>
      </c>
      <c r="H637" t="s">
        <v>55</v>
      </c>
      <c r="U637" s="5">
        <f t="shared" si="207"/>
        <v>3</v>
      </c>
      <c r="V637" s="5">
        <f t="shared" si="208"/>
        <v>1</v>
      </c>
      <c r="W637" s="16"/>
      <c r="X637" s="5">
        <f t="shared" si="209"/>
        <v>1</v>
      </c>
      <c r="Y637" s="5">
        <f t="shared" si="210"/>
        <v>1</v>
      </c>
      <c r="Z637" s="5">
        <f t="shared" si="211"/>
        <v>0</v>
      </c>
      <c r="AA637" s="5">
        <f t="shared" si="212"/>
        <v>0</v>
      </c>
      <c r="AB637" s="5">
        <f t="shared" si="213"/>
        <v>0</v>
      </c>
      <c r="AC637" s="5">
        <f t="shared" si="214"/>
        <v>0</v>
      </c>
      <c r="AD637" s="5">
        <f t="shared" si="215"/>
        <v>1</v>
      </c>
      <c r="AE637" s="5">
        <f t="shared" si="216"/>
        <v>0</v>
      </c>
      <c r="AF637" s="5">
        <f t="shared" si="217"/>
        <v>0</v>
      </c>
      <c r="AG637" s="5">
        <f t="shared" si="218"/>
        <v>0</v>
      </c>
      <c r="AH637" s="5">
        <f t="shared" si="219"/>
        <v>0</v>
      </c>
      <c r="AI637" s="5">
        <f t="shared" si="220"/>
        <v>0</v>
      </c>
      <c r="AJ637" s="5">
        <f t="shared" si="221"/>
        <v>0</v>
      </c>
      <c r="AK637" s="5">
        <f t="shared" si="222"/>
        <v>0</v>
      </c>
      <c r="AL637" s="5">
        <f t="shared" si="223"/>
        <v>0</v>
      </c>
      <c r="AM637" s="5">
        <f t="shared" si="224"/>
        <v>0</v>
      </c>
      <c r="AN637" s="5">
        <f t="shared" si="225"/>
        <v>0</v>
      </c>
      <c r="AO637" s="5">
        <f t="shared" si="226"/>
        <v>0</v>
      </c>
      <c r="AR637" s="5">
        <f t="shared" si="227"/>
        <v>3</v>
      </c>
      <c r="AS637" s="5">
        <f t="shared" si="228"/>
        <v>3</v>
      </c>
      <c r="AT637" s="5" t="str">
        <f t="shared" si="229"/>
        <v>Correct</v>
      </c>
      <c r="AU637" s="53" t="s">
        <v>94</v>
      </c>
      <c r="AV637" s="53">
        <v>68</v>
      </c>
      <c r="AW637" s="53" t="s">
        <v>115</v>
      </c>
      <c r="AX637" s="53" t="s">
        <v>321</v>
      </c>
      <c r="AY637" s="53" t="s">
        <v>97</v>
      </c>
      <c r="AZ637" s="53"/>
      <c r="BA637" s="53" t="s">
        <v>80</v>
      </c>
      <c r="BB637" s="53" t="s">
        <v>108</v>
      </c>
      <c r="BC637" s="53" t="s">
        <v>103</v>
      </c>
      <c r="BD637" s="53" t="s">
        <v>101</v>
      </c>
      <c r="BE637" s="53" t="s">
        <v>102</v>
      </c>
      <c r="BF637" s="53"/>
      <c r="BG637" s="53"/>
      <c r="BH637" s="55"/>
    </row>
    <row r="638" spans="1:60" x14ac:dyDescent="0.25">
      <c r="A638" s="1">
        <v>637</v>
      </c>
      <c r="B638" t="s">
        <v>50</v>
      </c>
      <c r="E638" t="s">
        <v>20</v>
      </c>
      <c r="H638" t="s">
        <v>55</v>
      </c>
      <c r="L638" t="s">
        <v>59</v>
      </c>
      <c r="N638" t="s">
        <v>26</v>
      </c>
      <c r="U638" s="5">
        <f t="shared" si="207"/>
        <v>5</v>
      </c>
      <c r="V638" s="5">
        <f t="shared" si="208"/>
        <v>0.6</v>
      </c>
      <c r="W638" s="16"/>
      <c r="X638" s="5">
        <f t="shared" si="209"/>
        <v>0.6</v>
      </c>
      <c r="Y638" s="5">
        <f t="shared" si="210"/>
        <v>0</v>
      </c>
      <c r="Z638" s="5">
        <f t="shared" si="211"/>
        <v>0</v>
      </c>
      <c r="AA638" s="5">
        <f t="shared" si="212"/>
        <v>0.6</v>
      </c>
      <c r="AB638" s="5">
        <f t="shared" si="213"/>
        <v>0</v>
      </c>
      <c r="AC638" s="5">
        <f t="shared" si="214"/>
        <v>0</v>
      </c>
      <c r="AD638" s="5">
        <f t="shared" si="215"/>
        <v>0.6</v>
      </c>
      <c r="AE638" s="5">
        <f t="shared" si="216"/>
        <v>0</v>
      </c>
      <c r="AF638" s="5">
        <f t="shared" si="217"/>
        <v>0</v>
      </c>
      <c r="AG638" s="5">
        <f t="shared" si="218"/>
        <v>0</v>
      </c>
      <c r="AH638" s="5">
        <f t="shared" si="219"/>
        <v>0.6</v>
      </c>
      <c r="AI638" s="5">
        <f t="shared" si="220"/>
        <v>0</v>
      </c>
      <c r="AJ638" s="5">
        <f t="shared" si="221"/>
        <v>0.6</v>
      </c>
      <c r="AK638" s="5">
        <f t="shared" si="222"/>
        <v>0</v>
      </c>
      <c r="AL638" s="5">
        <f t="shared" si="223"/>
        <v>0</v>
      </c>
      <c r="AM638" s="5">
        <f t="shared" si="224"/>
        <v>0</v>
      </c>
      <c r="AN638" s="5">
        <f t="shared" si="225"/>
        <v>0</v>
      </c>
      <c r="AO638" s="5">
        <f t="shared" si="226"/>
        <v>0</v>
      </c>
      <c r="AR638" s="5">
        <f t="shared" si="227"/>
        <v>3</v>
      </c>
      <c r="AS638" s="5">
        <f t="shared" si="228"/>
        <v>5</v>
      </c>
      <c r="AT638" s="5" t="str">
        <f t="shared" si="229"/>
        <v>Correct</v>
      </c>
      <c r="AU638" s="5" t="s">
        <v>105</v>
      </c>
      <c r="AV638" s="5">
        <v>47</v>
      </c>
      <c r="AW638" s="5" t="s">
        <v>95</v>
      </c>
      <c r="AX638" s="5" t="s">
        <v>96</v>
      </c>
      <c r="AY638" s="5" t="s">
        <v>97</v>
      </c>
      <c r="AZ638" s="5"/>
      <c r="BA638" s="5" t="s">
        <v>80</v>
      </c>
      <c r="BB638" s="5" t="s">
        <v>112</v>
      </c>
      <c r="BC638" s="5" t="s">
        <v>103</v>
      </c>
      <c r="BD638" s="5" t="s">
        <v>101</v>
      </c>
      <c r="BE638" s="5" t="s">
        <v>102</v>
      </c>
      <c r="BF638" s="5"/>
      <c r="BG638" s="5" t="s">
        <v>102</v>
      </c>
      <c r="BH638" s="54"/>
    </row>
    <row r="639" spans="1:60" x14ac:dyDescent="0.25">
      <c r="A639" s="1">
        <v>638</v>
      </c>
      <c r="B639" t="s">
        <v>50</v>
      </c>
      <c r="H639" t="s">
        <v>55</v>
      </c>
      <c r="I639" t="s">
        <v>56</v>
      </c>
      <c r="N639" t="s">
        <v>26</v>
      </c>
      <c r="U639" s="5">
        <f t="shared" si="207"/>
        <v>4</v>
      </c>
      <c r="V639" s="5">
        <f t="shared" si="208"/>
        <v>0.75</v>
      </c>
      <c r="W639" s="16"/>
      <c r="X639" s="5">
        <f t="shared" si="209"/>
        <v>0.75</v>
      </c>
      <c r="Y639" s="5">
        <f t="shared" si="210"/>
        <v>0</v>
      </c>
      <c r="Z639" s="5">
        <f t="shared" si="211"/>
        <v>0</v>
      </c>
      <c r="AA639" s="5">
        <f t="shared" si="212"/>
        <v>0</v>
      </c>
      <c r="AB639" s="5">
        <f t="shared" si="213"/>
        <v>0</v>
      </c>
      <c r="AC639" s="5">
        <f t="shared" si="214"/>
        <v>0</v>
      </c>
      <c r="AD639" s="5">
        <f t="shared" si="215"/>
        <v>0.75</v>
      </c>
      <c r="AE639" s="5">
        <f t="shared" si="216"/>
        <v>0.75</v>
      </c>
      <c r="AF639" s="5">
        <f t="shared" si="217"/>
        <v>0</v>
      </c>
      <c r="AG639" s="5">
        <f t="shared" si="218"/>
        <v>0</v>
      </c>
      <c r="AH639" s="5">
        <f t="shared" si="219"/>
        <v>0</v>
      </c>
      <c r="AI639" s="5">
        <f t="shared" si="220"/>
        <v>0</v>
      </c>
      <c r="AJ639" s="5">
        <f t="shared" si="221"/>
        <v>0.75</v>
      </c>
      <c r="AK639" s="5">
        <f t="shared" si="222"/>
        <v>0</v>
      </c>
      <c r="AL639" s="5">
        <f t="shared" si="223"/>
        <v>0</v>
      </c>
      <c r="AM639" s="5">
        <f t="shared" si="224"/>
        <v>0</v>
      </c>
      <c r="AN639" s="5">
        <f t="shared" si="225"/>
        <v>0</v>
      </c>
      <c r="AO639" s="5">
        <f t="shared" si="226"/>
        <v>0</v>
      </c>
      <c r="AR639" s="5">
        <f t="shared" si="227"/>
        <v>3</v>
      </c>
      <c r="AS639" s="5">
        <f t="shared" si="228"/>
        <v>4</v>
      </c>
      <c r="AT639" s="5" t="str">
        <f t="shared" si="229"/>
        <v>Correct</v>
      </c>
      <c r="AU639" s="53" t="s">
        <v>94</v>
      </c>
      <c r="AV639" s="53">
        <v>53</v>
      </c>
      <c r="AW639" s="53" t="s">
        <v>121</v>
      </c>
      <c r="AX639" s="53" t="s">
        <v>168</v>
      </c>
      <c r="AY639" s="53" t="s">
        <v>97</v>
      </c>
      <c r="AZ639" s="53"/>
      <c r="BA639" s="53" t="s">
        <v>80</v>
      </c>
      <c r="BB639" s="53" t="s">
        <v>112</v>
      </c>
      <c r="BC639" s="53" t="s">
        <v>120</v>
      </c>
      <c r="BD639" s="53" t="s">
        <v>101</v>
      </c>
      <c r="BE639" s="53" t="s">
        <v>102</v>
      </c>
      <c r="BF639" s="53"/>
      <c r="BG639" s="53" t="s">
        <v>102</v>
      </c>
      <c r="BH639" s="55"/>
    </row>
    <row r="640" spans="1:60" x14ac:dyDescent="0.25">
      <c r="A640" s="1">
        <v>639</v>
      </c>
      <c r="D640" t="s">
        <v>52</v>
      </c>
      <c r="I640" t="s">
        <v>56</v>
      </c>
      <c r="M640" t="s">
        <v>60</v>
      </c>
      <c r="U640" s="5">
        <f t="shared" si="207"/>
        <v>3</v>
      </c>
      <c r="V640" s="5">
        <f t="shared" si="208"/>
        <v>1</v>
      </c>
      <c r="W640" s="16"/>
      <c r="X640" s="5">
        <f t="shared" si="209"/>
        <v>0</v>
      </c>
      <c r="Y640" s="5">
        <f t="shared" si="210"/>
        <v>0</v>
      </c>
      <c r="Z640" s="5">
        <f t="shared" si="211"/>
        <v>1</v>
      </c>
      <c r="AA640" s="5">
        <f t="shared" si="212"/>
        <v>0</v>
      </c>
      <c r="AB640" s="5">
        <f t="shared" si="213"/>
        <v>0</v>
      </c>
      <c r="AC640" s="5">
        <f t="shared" si="214"/>
        <v>0</v>
      </c>
      <c r="AD640" s="5">
        <f t="shared" si="215"/>
        <v>0</v>
      </c>
      <c r="AE640" s="5">
        <f t="shared" si="216"/>
        <v>1</v>
      </c>
      <c r="AF640" s="5">
        <f t="shared" si="217"/>
        <v>0</v>
      </c>
      <c r="AG640" s="5">
        <f t="shared" si="218"/>
        <v>0</v>
      </c>
      <c r="AH640" s="5">
        <f t="shared" si="219"/>
        <v>0</v>
      </c>
      <c r="AI640" s="5">
        <f t="shared" si="220"/>
        <v>1</v>
      </c>
      <c r="AJ640" s="5">
        <f t="shared" si="221"/>
        <v>0</v>
      </c>
      <c r="AK640" s="5">
        <f t="shared" si="222"/>
        <v>0</v>
      </c>
      <c r="AL640" s="5">
        <f t="shared" si="223"/>
        <v>0</v>
      </c>
      <c r="AM640" s="5">
        <f t="shared" si="224"/>
        <v>0</v>
      </c>
      <c r="AN640" s="5">
        <f t="shared" si="225"/>
        <v>0</v>
      </c>
      <c r="AO640" s="5">
        <f t="shared" si="226"/>
        <v>0</v>
      </c>
      <c r="AR640" s="5">
        <f t="shared" si="227"/>
        <v>3</v>
      </c>
      <c r="AS640" s="5">
        <f t="shared" si="228"/>
        <v>3</v>
      </c>
      <c r="AT640" s="5" t="str">
        <f t="shared" si="229"/>
        <v>Correct</v>
      </c>
      <c r="AU640" s="5" t="s">
        <v>94</v>
      </c>
      <c r="AV640" s="5">
        <v>39</v>
      </c>
      <c r="AW640" s="5" t="s">
        <v>121</v>
      </c>
      <c r="AX640" s="5" t="s">
        <v>254</v>
      </c>
      <c r="AY640" s="5" t="s">
        <v>97</v>
      </c>
      <c r="AZ640" s="5" t="s">
        <v>98</v>
      </c>
      <c r="BA640" s="5" t="s">
        <v>80</v>
      </c>
      <c r="BB640" s="5" t="s">
        <v>99</v>
      </c>
      <c r="BC640" s="5" t="s">
        <v>103</v>
      </c>
      <c r="BD640" s="5" t="s">
        <v>101</v>
      </c>
      <c r="BE640" s="5" t="s">
        <v>102</v>
      </c>
      <c r="BF640" s="5"/>
      <c r="BG640" s="5" t="s">
        <v>102</v>
      </c>
      <c r="BH640" s="54"/>
    </row>
    <row r="641" spans="1:60" x14ac:dyDescent="0.25">
      <c r="A641" s="1">
        <v>640</v>
      </c>
      <c r="G641" t="s">
        <v>54</v>
      </c>
      <c r="O641" t="s">
        <v>23</v>
      </c>
      <c r="P641" t="s">
        <v>61</v>
      </c>
      <c r="U641" s="5">
        <f t="shared" si="207"/>
        <v>3</v>
      </c>
      <c r="V641" s="5">
        <f t="shared" si="208"/>
        <v>1</v>
      </c>
      <c r="W641" s="16"/>
      <c r="X641" s="5">
        <f t="shared" si="209"/>
        <v>0</v>
      </c>
      <c r="Y641" s="5">
        <f t="shared" si="210"/>
        <v>0</v>
      </c>
      <c r="Z641" s="5">
        <f t="shared" si="211"/>
        <v>0</v>
      </c>
      <c r="AA641" s="5">
        <f t="shared" si="212"/>
        <v>0</v>
      </c>
      <c r="AB641" s="5">
        <f t="shared" si="213"/>
        <v>0</v>
      </c>
      <c r="AC641" s="5">
        <f t="shared" si="214"/>
        <v>1</v>
      </c>
      <c r="AD641" s="5">
        <f t="shared" si="215"/>
        <v>0</v>
      </c>
      <c r="AE641" s="5">
        <f t="shared" si="216"/>
        <v>0</v>
      </c>
      <c r="AF641" s="5">
        <f t="shared" si="217"/>
        <v>0</v>
      </c>
      <c r="AG641" s="5">
        <f t="shared" si="218"/>
        <v>0</v>
      </c>
      <c r="AH641" s="5">
        <f t="shared" si="219"/>
        <v>0</v>
      </c>
      <c r="AI641" s="5">
        <f t="shared" si="220"/>
        <v>0</v>
      </c>
      <c r="AJ641" s="5">
        <f t="shared" si="221"/>
        <v>0</v>
      </c>
      <c r="AK641" s="5">
        <f t="shared" si="222"/>
        <v>1</v>
      </c>
      <c r="AL641" s="5">
        <f t="shared" si="223"/>
        <v>1</v>
      </c>
      <c r="AM641" s="5">
        <f t="shared" si="224"/>
        <v>0</v>
      </c>
      <c r="AN641" s="5">
        <f t="shared" si="225"/>
        <v>0</v>
      </c>
      <c r="AO641" s="5">
        <f t="shared" si="226"/>
        <v>0</v>
      </c>
      <c r="AR641" s="5">
        <f t="shared" si="227"/>
        <v>3</v>
      </c>
      <c r="AS641" s="5">
        <f t="shared" si="228"/>
        <v>3</v>
      </c>
      <c r="AT641" s="5" t="str">
        <f t="shared" si="229"/>
        <v>Correct</v>
      </c>
      <c r="AU641" s="53" t="s">
        <v>94</v>
      </c>
      <c r="AV641" s="53">
        <v>35</v>
      </c>
      <c r="AW641" s="53" t="s">
        <v>95</v>
      </c>
      <c r="AX641" s="53" t="s">
        <v>157</v>
      </c>
      <c r="AY641" s="53" t="s">
        <v>97</v>
      </c>
      <c r="AZ641" s="53" t="s">
        <v>98</v>
      </c>
      <c r="BA641" s="53" t="s">
        <v>80</v>
      </c>
      <c r="BB641" s="53" t="s">
        <v>99</v>
      </c>
      <c r="BC641" s="53" t="s">
        <v>137</v>
      </c>
      <c r="BD641" s="53" t="s">
        <v>101</v>
      </c>
      <c r="BE641" s="53" t="s">
        <v>98</v>
      </c>
      <c r="BF641" s="53"/>
      <c r="BG641" s="53" t="s">
        <v>102</v>
      </c>
      <c r="BH641" s="55"/>
    </row>
    <row r="642" spans="1:60" x14ac:dyDescent="0.25">
      <c r="A642" s="1">
        <v>641</v>
      </c>
      <c r="B642" t="s">
        <v>50</v>
      </c>
      <c r="E642" t="s">
        <v>20</v>
      </c>
      <c r="L642" t="s">
        <v>59</v>
      </c>
      <c r="U642" s="5">
        <f t="shared" ref="U642:U705" si="230">COUNTA(B642:T642)</f>
        <v>3</v>
      </c>
      <c r="V642" s="5">
        <f t="shared" ref="V642:V705" si="231">3/U642</f>
        <v>1</v>
      </c>
      <c r="W642" s="16"/>
      <c r="X642" s="5">
        <f t="shared" ref="X642:X705" si="232">IF($U642&lt;3,IF($B642=$B$1,1,0),IF($B642=$B$1,$V642,0))</f>
        <v>1</v>
      </c>
      <c r="Y642" s="5">
        <f t="shared" ref="Y642:Y705" si="233">IF($U642&lt;3,IF($C642=$C$1,1,0),IF($C642=$C$1,$V642,0))</f>
        <v>0</v>
      </c>
      <c r="Z642" s="5">
        <f t="shared" ref="Z642:Z705" si="234">IF($U642&lt;3,IF($D642=$D$1,1,0),IF($D642=$D$1,$V642,0))</f>
        <v>0</v>
      </c>
      <c r="AA642" s="5">
        <f t="shared" ref="AA642:AA705" si="235">IF($U642&lt;3,IF($E642=$E$1,1,0),IF($E642=$E$1,$V642,0))</f>
        <v>1</v>
      </c>
      <c r="AB642" s="5">
        <f t="shared" ref="AB642:AB705" si="236">IF($U642&lt;3,IF($F642=$F$1,1,0),IF($F642=$F$1,$V642,0))</f>
        <v>0</v>
      </c>
      <c r="AC642" s="5">
        <f t="shared" ref="AC642:AC705" si="237">IF($U642&lt;3,IF($G642=$G$1,1,0),IF($G642=$G$1,$V642,0))</f>
        <v>0</v>
      </c>
      <c r="AD642" s="5">
        <f t="shared" ref="AD642:AD705" si="238">IF($U642&lt;3,IF($H642=$H$1,1,0),IF($H642=$H$1,$V642,0))</f>
        <v>0</v>
      </c>
      <c r="AE642" s="5">
        <f t="shared" ref="AE642:AE705" si="239">IF($U642&lt;3,IF($I642=$I$1,1,0),IF($I642=$I$1,$V642,0))</f>
        <v>0</v>
      </c>
      <c r="AF642" s="5">
        <f t="shared" ref="AF642:AF705" si="240">IF($U642&lt;3,IF($J642=$J$1,1,0),IF($J642=$J$1,$V642,0))</f>
        <v>0</v>
      </c>
      <c r="AG642" s="5">
        <f t="shared" ref="AG642:AG705" si="241">IF($U642&lt;3,IF($K642=$K$1,1,0),IF($K642=$K$1,$V642,0))</f>
        <v>0</v>
      </c>
      <c r="AH642" s="5">
        <f t="shared" ref="AH642:AH705" si="242">IF($U642&lt;3,IF($L642=$L$1,1,0),IF($L642=$L$1,$V642,0))</f>
        <v>1</v>
      </c>
      <c r="AI642" s="5">
        <f t="shared" ref="AI642:AI705" si="243">IF($U642&lt;3,IF($M642=$M$1,1,0),IF($M642=$M$1,$V642,0))</f>
        <v>0</v>
      </c>
      <c r="AJ642" s="5">
        <f t="shared" ref="AJ642:AJ705" si="244">IF($U642&lt;3,IF($N642=$N$1,1,0),IF($N642=$N$1,$V642,0))</f>
        <v>0</v>
      </c>
      <c r="AK642" s="5">
        <f t="shared" ref="AK642:AK705" si="245">IF($U642&lt;3,IF($O642=$O$1,1,0),IF($O642=$O$1,$V642,0))</f>
        <v>0</v>
      </c>
      <c r="AL642" s="5">
        <f t="shared" ref="AL642:AL705" si="246">IF($U642&lt;3,IF($P642=$P$1,1,0),IF($P642=$P$1,$V642,0))</f>
        <v>0</v>
      </c>
      <c r="AM642" s="5">
        <f t="shared" ref="AM642:AM705" si="247">IF($U642&lt;3,IF($Q642=$Q$1,1,0),IF($Q642=$Q$1,$V642,0))</f>
        <v>0</v>
      </c>
      <c r="AN642" s="5">
        <f t="shared" ref="AN642:AN705" si="248">IF($U642&lt;3,IF($R642=$R$1,1,0),IF($R642=$R$1,$V642,0))</f>
        <v>0</v>
      </c>
      <c r="AO642" s="5">
        <f t="shared" ref="AO642:AO705" si="249">IF($U642&lt;3,IF($S642=$S$1,1,0),IF($S642=$S$1,$V642,0))</f>
        <v>0</v>
      </c>
      <c r="AR642" s="5">
        <f t="shared" ref="AR642:AR705" si="250">SUM(X642:AP642)</f>
        <v>3</v>
      </c>
      <c r="AS642" s="5">
        <f t="shared" ref="AS642:AS705" si="251">U642</f>
        <v>3</v>
      </c>
      <c r="AT642" s="5" t="str">
        <f t="shared" ref="AT642:AT705" si="252">IF(AR642=AS642,"Correct",IF(AR642=3,"Correct","Wrong"))</f>
        <v>Correct</v>
      </c>
      <c r="AU642" s="5" t="s">
        <v>94</v>
      </c>
      <c r="AV642" s="5">
        <v>55</v>
      </c>
      <c r="AW642" s="5" t="s">
        <v>95</v>
      </c>
      <c r="AX642" s="5" t="s">
        <v>195</v>
      </c>
      <c r="AY642" s="5"/>
      <c r="AZ642" s="5"/>
      <c r="BA642" s="5" t="s">
        <v>80</v>
      </c>
      <c r="BB642" s="5" t="s">
        <v>99</v>
      </c>
      <c r="BC642" s="5" t="s">
        <v>120</v>
      </c>
      <c r="BD642" s="5" t="s">
        <v>101</v>
      </c>
      <c r="BE642" s="5" t="s">
        <v>102</v>
      </c>
      <c r="BF642" s="5"/>
      <c r="BG642" s="5" t="s">
        <v>98</v>
      </c>
      <c r="BH642" s="54"/>
    </row>
    <row r="643" spans="1:60" x14ac:dyDescent="0.25">
      <c r="A643" s="1">
        <v>642</v>
      </c>
      <c r="D643" t="s">
        <v>52</v>
      </c>
      <c r="M643" t="s">
        <v>60</v>
      </c>
      <c r="S643" t="s">
        <v>64</v>
      </c>
      <c r="U643" s="5">
        <f t="shared" si="230"/>
        <v>3</v>
      </c>
      <c r="V643" s="5">
        <f t="shared" si="231"/>
        <v>1</v>
      </c>
      <c r="W643" s="16"/>
      <c r="X643" s="5">
        <f t="shared" si="232"/>
        <v>0</v>
      </c>
      <c r="Y643" s="5">
        <f t="shared" si="233"/>
        <v>0</v>
      </c>
      <c r="Z643" s="5">
        <f t="shared" si="234"/>
        <v>1</v>
      </c>
      <c r="AA643" s="5">
        <f t="shared" si="235"/>
        <v>0</v>
      </c>
      <c r="AB643" s="5">
        <f t="shared" si="236"/>
        <v>0</v>
      </c>
      <c r="AC643" s="5">
        <f t="shared" si="237"/>
        <v>0</v>
      </c>
      <c r="AD643" s="5">
        <f t="shared" si="238"/>
        <v>0</v>
      </c>
      <c r="AE643" s="5">
        <f t="shared" si="239"/>
        <v>0</v>
      </c>
      <c r="AF643" s="5">
        <f t="shared" si="240"/>
        <v>0</v>
      </c>
      <c r="AG643" s="5">
        <f t="shared" si="241"/>
        <v>0</v>
      </c>
      <c r="AH643" s="5">
        <f t="shared" si="242"/>
        <v>0</v>
      </c>
      <c r="AI643" s="5">
        <f t="shared" si="243"/>
        <v>1</v>
      </c>
      <c r="AJ643" s="5">
        <f t="shared" si="244"/>
        <v>0</v>
      </c>
      <c r="AK643" s="5">
        <f t="shared" si="245"/>
        <v>0</v>
      </c>
      <c r="AL643" s="5">
        <f t="shared" si="246"/>
        <v>0</v>
      </c>
      <c r="AM643" s="5">
        <f t="shared" si="247"/>
        <v>0</v>
      </c>
      <c r="AN643" s="5">
        <f t="shared" si="248"/>
        <v>0</v>
      </c>
      <c r="AO643" s="5">
        <f t="shared" si="249"/>
        <v>1</v>
      </c>
      <c r="AR643" s="5">
        <f t="shared" si="250"/>
        <v>3</v>
      </c>
      <c r="AS643" s="5">
        <f t="shared" si="251"/>
        <v>3</v>
      </c>
      <c r="AT643" s="5" t="str">
        <f t="shared" si="252"/>
        <v>Correct</v>
      </c>
      <c r="AU643" s="53" t="s">
        <v>94</v>
      </c>
      <c r="AV643" s="53"/>
      <c r="AW643" s="53" t="s">
        <v>121</v>
      </c>
      <c r="AX643" s="53" t="s">
        <v>172</v>
      </c>
      <c r="AY643" s="53" t="s">
        <v>107</v>
      </c>
      <c r="AZ643" s="53" t="s">
        <v>98</v>
      </c>
      <c r="BA643" s="53" t="s">
        <v>80</v>
      </c>
      <c r="BB643" s="53"/>
      <c r="BC643" s="53" t="s">
        <v>120</v>
      </c>
      <c r="BD643" s="53" t="s">
        <v>101</v>
      </c>
      <c r="BE643" s="53" t="s">
        <v>102</v>
      </c>
      <c r="BF643" s="53"/>
      <c r="BG643" s="53" t="s">
        <v>102</v>
      </c>
      <c r="BH643" s="55"/>
    </row>
    <row r="644" spans="1:60" x14ac:dyDescent="0.25">
      <c r="A644" s="1">
        <v>643</v>
      </c>
      <c r="F644" t="s">
        <v>53</v>
      </c>
      <c r="N644" t="s">
        <v>26</v>
      </c>
      <c r="S644" t="s">
        <v>64</v>
      </c>
      <c r="U644" s="5">
        <f t="shared" si="230"/>
        <v>3</v>
      </c>
      <c r="V644" s="5">
        <f t="shared" si="231"/>
        <v>1</v>
      </c>
      <c r="W644" s="16"/>
      <c r="X644" s="5">
        <f t="shared" si="232"/>
        <v>0</v>
      </c>
      <c r="Y644" s="5">
        <f t="shared" si="233"/>
        <v>0</v>
      </c>
      <c r="Z644" s="5">
        <f t="shared" si="234"/>
        <v>0</v>
      </c>
      <c r="AA644" s="5">
        <f t="shared" si="235"/>
        <v>0</v>
      </c>
      <c r="AB644" s="5">
        <f t="shared" si="236"/>
        <v>1</v>
      </c>
      <c r="AC644" s="5">
        <f t="shared" si="237"/>
        <v>0</v>
      </c>
      <c r="AD644" s="5">
        <f t="shared" si="238"/>
        <v>0</v>
      </c>
      <c r="AE644" s="5">
        <f t="shared" si="239"/>
        <v>0</v>
      </c>
      <c r="AF644" s="5">
        <f t="shared" si="240"/>
        <v>0</v>
      </c>
      <c r="AG644" s="5">
        <f t="shared" si="241"/>
        <v>0</v>
      </c>
      <c r="AH644" s="5">
        <f t="shared" si="242"/>
        <v>0</v>
      </c>
      <c r="AI644" s="5">
        <f t="shared" si="243"/>
        <v>0</v>
      </c>
      <c r="AJ644" s="5">
        <f t="shared" si="244"/>
        <v>1</v>
      </c>
      <c r="AK644" s="5">
        <f t="shared" si="245"/>
        <v>0</v>
      </c>
      <c r="AL644" s="5">
        <f t="shared" si="246"/>
        <v>0</v>
      </c>
      <c r="AM644" s="5">
        <f t="shared" si="247"/>
        <v>0</v>
      </c>
      <c r="AN644" s="5">
        <f t="shared" si="248"/>
        <v>0</v>
      </c>
      <c r="AO644" s="5">
        <f t="shared" si="249"/>
        <v>1</v>
      </c>
      <c r="AR644" s="5">
        <f t="shared" si="250"/>
        <v>3</v>
      </c>
      <c r="AS644" s="5">
        <f t="shared" si="251"/>
        <v>3</v>
      </c>
      <c r="AT644" s="5" t="str">
        <f t="shared" si="252"/>
        <v>Correct</v>
      </c>
      <c r="AU644" s="5" t="s">
        <v>94</v>
      </c>
      <c r="AV644" s="5">
        <v>50</v>
      </c>
      <c r="AW644" s="5" t="s">
        <v>121</v>
      </c>
      <c r="AX644" s="5" t="s">
        <v>174</v>
      </c>
      <c r="AY644" s="5" t="s">
        <v>97</v>
      </c>
      <c r="AZ644" s="5" t="s">
        <v>98</v>
      </c>
      <c r="BA644" s="5" t="s">
        <v>80</v>
      </c>
      <c r="BB644" s="5" t="s">
        <v>99</v>
      </c>
      <c r="BC644" s="5" t="s">
        <v>110</v>
      </c>
      <c r="BD644" s="5" t="s">
        <v>101</v>
      </c>
      <c r="BE644" s="5" t="s">
        <v>102</v>
      </c>
      <c r="BF644" s="5"/>
      <c r="BG644" s="5" t="s">
        <v>98</v>
      </c>
      <c r="BH644" s="54"/>
    </row>
    <row r="645" spans="1:60" x14ac:dyDescent="0.25">
      <c r="A645" s="1">
        <v>644</v>
      </c>
      <c r="B645" t="s">
        <v>50</v>
      </c>
      <c r="C645" t="s">
        <v>51</v>
      </c>
      <c r="D645" t="s">
        <v>52</v>
      </c>
      <c r="G645" t="s">
        <v>54</v>
      </c>
      <c r="H645" t="s">
        <v>55</v>
      </c>
      <c r="L645" t="s">
        <v>59</v>
      </c>
      <c r="N645" t="s">
        <v>26</v>
      </c>
      <c r="U645" s="5">
        <f t="shared" si="230"/>
        <v>7</v>
      </c>
      <c r="V645" s="5">
        <f t="shared" si="231"/>
        <v>0.42857142857142855</v>
      </c>
      <c r="W645" s="16"/>
      <c r="X645" s="5">
        <f t="shared" si="232"/>
        <v>0.42857142857142855</v>
      </c>
      <c r="Y645" s="5">
        <f t="shared" si="233"/>
        <v>0.42857142857142855</v>
      </c>
      <c r="Z645" s="5">
        <f t="shared" si="234"/>
        <v>0.42857142857142855</v>
      </c>
      <c r="AA645" s="5">
        <f t="shared" si="235"/>
        <v>0</v>
      </c>
      <c r="AB645" s="5">
        <f t="shared" si="236"/>
        <v>0</v>
      </c>
      <c r="AC645" s="5">
        <f t="shared" si="237"/>
        <v>0.42857142857142855</v>
      </c>
      <c r="AD645" s="5">
        <f t="shared" si="238"/>
        <v>0.42857142857142855</v>
      </c>
      <c r="AE645" s="5">
        <f t="shared" si="239"/>
        <v>0</v>
      </c>
      <c r="AF645" s="5">
        <f t="shared" si="240"/>
        <v>0</v>
      </c>
      <c r="AG645" s="5">
        <f t="shared" si="241"/>
        <v>0</v>
      </c>
      <c r="AH645" s="5">
        <f t="shared" si="242"/>
        <v>0.42857142857142855</v>
      </c>
      <c r="AI645" s="5">
        <f t="shared" si="243"/>
        <v>0</v>
      </c>
      <c r="AJ645" s="5">
        <f t="shared" si="244"/>
        <v>0.42857142857142855</v>
      </c>
      <c r="AK645" s="5">
        <f t="shared" si="245"/>
        <v>0</v>
      </c>
      <c r="AL645" s="5">
        <f t="shared" si="246"/>
        <v>0</v>
      </c>
      <c r="AM645" s="5">
        <f t="shared" si="247"/>
        <v>0</v>
      </c>
      <c r="AN645" s="5">
        <f t="shared" si="248"/>
        <v>0</v>
      </c>
      <c r="AO645" s="5">
        <f t="shared" si="249"/>
        <v>0</v>
      </c>
      <c r="AR645" s="5">
        <f t="shared" si="250"/>
        <v>2.9999999999999996</v>
      </c>
      <c r="AS645" s="5">
        <f t="shared" si="251"/>
        <v>7</v>
      </c>
      <c r="AT645" s="5" t="str">
        <f t="shared" si="252"/>
        <v>Correct</v>
      </c>
      <c r="AU645" s="53" t="s">
        <v>105</v>
      </c>
      <c r="AV645" s="53">
        <v>53</v>
      </c>
      <c r="AW645" s="53" t="s">
        <v>121</v>
      </c>
      <c r="AX645" s="53" t="s">
        <v>172</v>
      </c>
      <c r="AY645" s="53" t="s">
        <v>107</v>
      </c>
      <c r="AZ645" s="53" t="s">
        <v>98</v>
      </c>
      <c r="BA645" s="53" t="s">
        <v>80</v>
      </c>
      <c r="BB645" s="53" t="s">
        <v>99</v>
      </c>
      <c r="BC645" s="53" t="s">
        <v>110</v>
      </c>
      <c r="BD645" s="53" t="s">
        <v>125</v>
      </c>
      <c r="BE645" s="53" t="s">
        <v>102</v>
      </c>
      <c r="BF645" s="53"/>
      <c r="BG645" s="53" t="s">
        <v>102</v>
      </c>
      <c r="BH645" s="55"/>
    </row>
    <row r="646" spans="1:60" x14ac:dyDescent="0.25">
      <c r="A646" s="1">
        <v>645</v>
      </c>
      <c r="B646" t="s">
        <v>50</v>
      </c>
      <c r="D646" t="s">
        <v>52</v>
      </c>
      <c r="I646" t="s">
        <v>56</v>
      </c>
      <c r="M646" t="s">
        <v>60</v>
      </c>
      <c r="N646" t="s">
        <v>26</v>
      </c>
      <c r="U646" s="5">
        <f t="shared" si="230"/>
        <v>5</v>
      </c>
      <c r="V646" s="5">
        <f t="shared" si="231"/>
        <v>0.6</v>
      </c>
      <c r="W646" s="16"/>
      <c r="X646" s="5">
        <f t="shared" si="232"/>
        <v>0.6</v>
      </c>
      <c r="Y646" s="5">
        <f t="shared" si="233"/>
        <v>0</v>
      </c>
      <c r="Z646" s="5">
        <f t="shared" si="234"/>
        <v>0.6</v>
      </c>
      <c r="AA646" s="5">
        <f t="shared" si="235"/>
        <v>0</v>
      </c>
      <c r="AB646" s="5">
        <f t="shared" si="236"/>
        <v>0</v>
      </c>
      <c r="AC646" s="5">
        <f t="shared" si="237"/>
        <v>0</v>
      </c>
      <c r="AD646" s="5">
        <f t="shared" si="238"/>
        <v>0</v>
      </c>
      <c r="AE646" s="5">
        <f t="shared" si="239"/>
        <v>0.6</v>
      </c>
      <c r="AF646" s="5">
        <f t="shared" si="240"/>
        <v>0</v>
      </c>
      <c r="AG646" s="5">
        <f t="shared" si="241"/>
        <v>0</v>
      </c>
      <c r="AH646" s="5">
        <f t="shared" si="242"/>
        <v>0</v>
      </c>
      <c r="AI646" s="5">
        <f t="shared" si="243"/>
        <v>0.6</v>
      </c>
      <c r="AJ646" s="5">
        <f t="shared" si="244"/>
        <v>0.6</v>
      </c>
      <c r="AK646" s="5">
        <f t="shared" si="245"/>
        <v>0</v>
      </c>
      <c r="AL646" s="5">
        <f t="shared" si="246"/>
        <v>0</v>
      </c>
      <c r="AM646" s="5">
        <f t="shared" si="247"/>
        <v>0</v>
      </c>
      <c r="AN646" s="5">
        <f t="shared" si="248"/>
        <v>0</v>
      </c>
      <c r="AO646" s="5">
        <f t="shared" si="249"/>
        <v>0</v>
      </c>
      <c r="AR646" s="5">
        <f t="shared" si="250"/>
        <v>3</v>
      </c>
      <c r="AS646" s="5">
        <f t="shared" si="251"/>
        <v>5</v>
      </c>
      <c r="AT646" s="5" t="str">
        <f t="shared" si="252"/>
        <v>Correct</v>
      </c>
      <c r="AU646" s="5" t="s">
        <v>94</v>
      </c>
      <c r="AV646" s="5">
        <v>62</v>
      </c>
      <c r="AW646" s="5" t="s">
        <v>121</v>
      </c>
      <c r="AX646" s="5" t="s">
        <v>172</v>
      </c>
      <c r="AY646" s="5" t="s">
        <v>107</v>
      </c>
      <c r="AZ646" s="5" t="s">
        <v>98</v>
      </c>
      <c r="BA646" s="5" t="s">
        <v>80</v>
      </c>
      <c r="BB646" s="5" t="s">
        <v>109</v>
      </c>
      <c r="BC646" s="5" t="s">
        <v>120</v>
      </c>
      <c r="BD646" s="5" t="s">
        <v>101</v>
      </c>
      <c r="BE646" s="5" t="s">
        <v>102</v>
      </c>
      <c r="BF646" s="5"/>
      <c r="BG646" s="5" t="s">
        <v>98</v>
      </c>
      <c r="BH646" s="54"/>
    </row>
    <row r="647" spans="1:60" x14ac:dyDescent="0.25">
      <c r="A647" s="1">
        <v>646</v>
      </c>
      <c r="B647" t="s">
        <v>50</v>
      </c>
      <c r="D647" t="s">
        <v>52</v>
      </c>
      <c r="E647" t="s">
        <v>20</v>
      </c>
      <c r="H647" t="s">
        <v>55</v>
      </c>
      <c r="I647" t="s">
        <v>56</v>
      </c>
      <c r="K647" t="s">
        <v>58</v>
      </c>
      <c r="L647" t="s">
        <v>59</v>
      </c>
      <c r="N647" t="s">
        <v>26</v>
      </c>
      <c r="Q647" t="s">
        <v>62</v>
      </c>
      <c r="U647" s="5">
        <f t="shared" si="230"/>
        <v>9</v>
      </c>
      <c r="V647" s="5">
        <f t="shared" si="231"/>
        <v>0.33333333333333331</v>
      </c>
      <c r="W647" s="16"/>
      <c r="X647" s="5">
        <f t="shared" si="232"/>
        <v>0.33333333333333331</v>
      </c>
      <c r="Y647" s="5">
        <f t="shared" si="233"/>
        <v>0</v>
      </c>
      <c r="Z647" s="5">
        <f t="shared" si="234"/>
        <v>0.33333333333333331</v>
      </c>
      <c r="AA647" s="5">
        <f t="shared" si="235"/>
        <v>0.33333333333333331</v>
      </c>
      <c r="AB647" s="5">
        <f t="shared" si="236"/>
        <v>0</v>
      </c>
      <c r="AC647" s="5">
        <f t="shared" si="237"/>
        <v>0</v>
      </c>
      <c r="AD647" s="5">
        <f t="shared" si="238"/>
        <v>0.33333333333333331</v>
      </c>
      <c r="AE647" s="5">
        <f t="shared" si="239"/>
        <v>0.33333333333333331</v>
      </c>
      <c r="AF647" s="5">
        <f t="shared" si="240"/>
        <v>0</v>
      </c>
      <c r="AG647" s="5">
        <f t="shared" si="241"/>
        <v>0.33333333333333331</v>
      </c>
      <c r="AH647" s="5">
        <f t="shared" si="242"/>
        <v>0.33333333333333331</v>
      </c>
      <c r="AI647" s="5">
        <f t="shared" si="243"/>
        <v>0</v>
      </c>
      <c r="AJ647" s="5">
        <f t="shared" si="244"/>
        <v>0.33333333333333331</v>
      </c>
      <c r="AK647" s="5">
        <f t="shared" si="245"/>
        <v>0</v>
      </c>
      <c r="AL647" s="5">
        <f t="shared" si="246"/>
        <v>0</v>
      </c>
      <c r="AM647" s="5">
        <f t="shared" si="247"/>
        <v>0.33333333333333331</v>
      </c>
      <c r="AN647" s="5">
        <f t="shared" si="248"/>
        <v>0</v>
      </c>
      <c r="AO647" s="5">
        <f t="shared" si="249"/>
        <v>0</v>
      </c>
      <c r="AR647" s="5">
        <f t="shared" si="250"/>
        <v>3</v>
      </c>
      <c r="AS647" s="5">
        <f t="shared" si="251"/>
        <v>9</v>
      </c>
      <c r="AT647" s="5" t="str">
        <f t="shared" si="252"/>
        <v>Correct</v>
      </c>
      <c r="AU647" s="53"/>
      <c r="AV647" s="53"/>
      <c r="AW647" s="53"/>
      <c r="AX647" s="53"/>
      <c r="AY647" s="53"/>
      <c r="AZ647" s="53"/>
      <c r="BA647" s="53"/>
      <c r="BB647" s="53"/>
      <c r="BC647" s="53"/>
      <c r="BD647" s="53"/>
      <c r="BE647" s="53"/>
      <c r="BF647" s="53"/>
      <c r="BG647" s="53"/>
      <c r="BH647" s="55"/>
    </row>
    <row r="648" spans="1:60" x14ac:dyDescent="0.25">
      <c r="A648" s="1">
        <v>647</v>
      </c>
      <c r="U648" s="5">
        <f t="shared" si="230"/>
        <v>0</v>
      </c>
      <c r="V648" s="5" t="e">
        <f t="shared" si="231"/>
        <v>#DIV/0!</v>
      </c>
      <c r="W648" s="16"/>
      <c r="X648" s="5">
        <f t="shared" si="232"/>
        <v>0</v>
      </c>
      <c r="Y648" s="5">
        <f t="shared" si="233"/>
        <v>0</v>
      </c>
      <c r="Z648" s="5">
        <f t="shared" si="234"/>
        <v>0</v>
      </c>
      <c r="AA648" s="5">
        <f t="shared" si="235"/>
        <v>0</v>
      </c>
      <c r="AB648" s="5">
        <f t="shared" si="236"/>
        <v>0</v>
      </c>
      <c r="AC648" s="5">
        <f t="shared" si="237"/>
        <v>0</v>
      </c>
      <c r="AD648" s="5">
        <f t="shared" si="238"/>
        <v>0</v>
      </c>
      <c r="AE648" s="5">
        <f t="shared" si="239"/>
        <v>0</v>
      </c>
      <c r="AF648" s="5">
        <f t="shared" si="240"/>
        <v>0</v>
      </c>
      <c r="AG648" s="5">
        <f t="shared" si="241"/>
        <v>0</v>
      </c>
      <c r="AH648" s="5">
        <f t="shared" si="242"/>
        <v>0</v>
      </c>
      <c r="AI648" s="5">
        <f t="shared" si="243"/>
        <v>0</v>
      </c>
      <c r="AJ648" s="5">
        <f t="shared" si="244"/>
        <v>0</v>
      </c>
      <c r="AK648" s="5">
        <f t="shared" si="245"/>
        <v>0</v>
      </c>
      <c r="AL648" s="5">
        <f t="shared" si="246"/>
        <v>0</v>
      </c>
      <c r="AM648" s="5">
        <f t="shared" si="247"/>
        <v>0</v>
      </c>
      <c r="AN648" s="5">
        <f t="shared" si="248"/>
        <v>0</v>
      </c>
      <c r="AO648" s="5">
        <f t="shared" si="249"/>
        <v>0</v>
      </c>
      <c r="AR648" s="5">
        <f t="shared" si="250"/>
        <v>0</v>
      </c>
      <c r="AS648" s="5">
        <f t="shared" si="251"/>
        <v>0</v>
      </c>
      <c r="AT648" s="5" t="str">
        <f t="shared" si="252"/>
        <v>Correct</v>
      </c>
      <c r="AU648" s="5" t="s">
        <v>105</v>
      </c>
      <c r="AV648" s="5">
        <v>36</v>
      </c>
      <c r="AW648" s="5" t="s">
        <v>95</v>
      </c>
      <c r="AX648" s="5" t="s">
        <v>195</v>
      </c>
      <c r="AY648" s="5" t="s">
        <v>128</v>
      </c>
      <c r="AZ648" s="5" t="s">
        <v>98</v>
      </c>
      <c r="BA648" s="5" t="s">
        <v>80</v>
      </c>
      <c r="BB648" s="5" t="s">
        <v>114</v>
      </c>
      <c r="BC648" s="5" t="s">
        <v>120</v>
      </c>
      <c r="BD648" s="5" t="s">
        <v>101</v>
      </c>
      <c r="BE648" s="5" t="s">
        <v>102</v>
      </c>
      <c r="BF648" s="5" t="s">
        <v>92</v>
      </c>
      <c r="BG648" s="5" t="s">
        <v>98</v>
      </c>
      <c r="BH648" s="54"/>
    </row>
    <row r="649" spans="1:60" x14ac:dyDescent="0.25">
      <c r="A649" s="1">
        <v>648</v>
      </c>
      <c r="H649" t="s">
        <v>55</v>
      </c>
      <c r="R649" t="s">
        <v>63</v>
      </c>
      <c r="S649" t="s">
        <v>64</v>
      </c>
      <c r="U649" s="5">
        <f t="shared" si="230"/>
        <v>3</v>
      </c>
      <c r="V649" s="5">
        <f t="shared" si="231"/>
        <v>1</v>
      </c>
      <c r="W649" s="16"/>
      <c r="X649" s="5">
        <f t="shared" si="232"/>
        <v>0</v>
      </c>
      <c r="Y649" s="5">
        <f t="shared" si="233"/>
        <v>0</v>
      </c>
      <c r="Z649" s="5">
        <f t="shared" si="234"/>
        <v>0</v>
      </c>
      <c r="AA649" s="5">
        <f t="shared" si="235"/>
        <v>0</v>
      </c>
      <c r="AB649" s="5">
        <f t="shared" si="236"/>
        <v>0</v>
      </c>
      <c r="AC649" s="5">
        <f t="shared" si="237"/>
        <v>0</v>
      </c>
      <c r="AD649" s="5">
        <f t="shared" si="238"/>
        <v>1</v>
      </c>
      <c r="AE649" s="5">
        <f t="shared" si="239"/>
        <v>0</v>
      </c>
      <c r="AF649" s="5">
        <f t="shared" si="240"/>
        <v>0</v>
      </c>
      <c r="AG649" s="5">
        <f t="shared" si="241"/>
        <v>0</v>
      </c>
      <c r="AH649" s="5">
        <f t="shared" si="242"/>
        <v>0</v>
      </c>
      <c r="AI649" s="5">
        <f t="shared" si="243"/>
        <v>0</v>
      </c>
      <c r="AJ649" s="5">
        <f t="shared" si="244"/>
        <v>0</v>
      </c>
      <c r="AK649" s="5">
        <f t="shared" si="245"/>
        <v>0</v>
      </c>
      <c r="AL649" s="5">
        <f t="shared" si="246"/>
        <v>0</v>
      </c>
      <c r="AM649" s="5">
        <f t="shared" si="247"/>
        <v>0</v>
      </c>
      <c r="AN649" s="5">
        <f t="shared" si="248"/>
        <v>1</v>
      </c>
      <c r="AO649" s="5">
        <f t="shared" si="249"/>
        <v>1</v>
      </c>
      <c r="AR649" s="5">
        <f t="shared" si="250"/>
        <v>3</v>
      </c>
      <c r="AS649" s="5">
        <f t="shared" si="251"/>
        <v>3</v>
      </c>
      <c r="AT649" s="5" t="str">
        <f t="shared" si="252"/>
        <v>Correct</v>
      </c>
      <c r="AU649" s="53" t="s">
        <v>105</v>
      </c>
      <c r="AV649" s="53">
        <v>34</v>
      </c>
      <c r="AW649" s="53" t="s">
        <v>95</v>
      </c>
      <c r="AX649" s="53" t="s">
        <v>206</v>
      </c>
      <c r="AY649" s="53"/>
      <c r="AZ649" s="53" t="s">
        <v>102</v>
      </c>
      <c r="BA649" s="53" t="s">
        <v>355</v>
      </c>
      <c r="BB649" s="53" t="s">
        <v>112</v>
      </c>
      <c r="BC649" s="53" t="s">
        <v>103</v>
      </c>
      <c r="BD649" s="53" t="s">
        <v>101</v>
      </c>
      <c r="BE649" s="53" t="s">
        <v>98</v>
      </c>
      <c r="BF649" s="53" t="s">
        <v>93</v>
      </c>
      <c r="BG649" s="53" t="s">
        <v>102</v>
      </c>
      <c r="BH649" s="55"/>
    </row>
    <row r="650" spans="1:60" x14ac:dyDescent="0.25">
      <c r="A650" s="1">
        <v>649</v>
      </c>
      <c r="G650" t="s">
        <v>54</v>
      </c>
      <c r="R650" t="s">
        <v>63</v>
      </c>
      <c r="U650" s="5">
        <f t="shared" si="230"/>
        <v>2</v>
      </c>
      <c r="V650" s="5">
        <f t="shared" si="231"/>
        <v>1.5</v>
      </c>
      <c r="W650" s="16"/>
      <c r="X650" s="5">
        <f t="shared" si="232"/>
        <v>0</v>
      </c>
      <c r="Y650" s="5">
        <f t="shared" si="233"/>
        <v>0</v>
      </c>
      <c r="Z650" s="5">
        <f t="shared" si="234"/>
        <v>0</v>
      </c>
      <c r="AA650" s="5">
        <f t="shared" si="235"/>
        <v>0</v>
      </c>
      <c r="AB650" s="5">
        <f t="shared" si="236"/>
        <v>0</v>
      </c>
      <c r="AC650" s="5">
        <f t="shared" si="237"/>
        <v>1</v>
      </c>
      <c r="AD650" s="5">
        <f t="shared" si="238"/>
        <v>0</v>
      </c>
      <c r="AE650" s="5">
        <f t="shared" si="239"/>
        <v>0</v>
      </c>
      <c r="AF650" s="5">
        <f t="shared" si="240"/>
        <v>0</v>
      </c>
      <c r="AG650" s="5">
        <f t="shared" si="241"/>
        <v>0</v>
      </c>
      <c r="AH650" s="5">
        <f t="shared" si="242"/>
        <v>0</v>
      </c>
      <c r="AI650" s="5">
        <f t="shared" si="243"/>
        <v>0</v>
      </c>
      <c r="AJ650" s="5">
        <f t="shared" si="244"/>
        <v>0</v>
      </c>
      <c r="AK650" s="5">
        <f t="shared" si="245"/>
        <v>0</v>
      </c>
      <c r="AL650" s="5">
        <f t="shared" si="246"/>
        <v>0</v>
      </c>
      <c r="AM650" s="5">
        <f t="shared" si="247"/>
        <v>0</v>
      </c>
      <c r="AN650" s="5">
        <f t="shared" si="248"/>
        <v>1</v>
      </c>
      <c r="AO650" s="5">
        <f t="shared" si="249"/>
        <v>0</v>
      </c>
      <c r="AR650" s="5">
        <f t="shared" si="250"/>
        <v>2</v>
      </c>
      <c r="AS650" s="5">
        <f t="shared" si="251"/>
        <v>2</v>
      </c>
      <c r="AT650" s="5" t="str">
        <f t="shared" si="252"/>
        <v>Correct</v>
      </c>
      <c r="AU650" s="5" t="s">
        <v>105</v>
      </c>
      <c r="AV650" s="5">
        <v>25</v>
      </c>
      <c r="AW650" s="5" t="s">
        <v>121</v>
      </c>
      <c r="AX650" s="5" t="s">
        <v>183</v>
      </c>
      <c r="AY650" s="5" t="s">
        <v>346</v>
      </c>
      <c r="AZ650" s="5" t="s">
        <v>102</v>
      </c>
      <c r="BA650" s="5" t="s">
        <v>81</v>
      </c>
      <c r="BB650" s="5" t="s">
        <v>109</v>
      </c>
      <c r="BC650" s="5" t="s">
        <v>103</v>
      </c>
      <c r="BD650" s="5" t="s">
        <v>135</v>
      </c>
      <c r="BE650" s="5" t="s">
        <v>102</v>
      </c>
      <c r="BF650" s="5" t="s">
        <v>90</v>
      </c>
      <c r="BG650" s="5" t="s">
        <v>102</v>
      </c>
      <c r="BH650" s="54"/>
    </row>
    <row r="651" spans="1:60" x14ac:dyDescent="0.25">
      <c r="A651" s="1">
        <v>650</v>
      </c>
      <c r="G651" t="s">
        <v>54</v>
      </c>
      <c r="I651" t="s">
        <v>56</v>
      </c>
      <c r="R651" t="s">
        <v>63</v>
      </c>
      <c r="U651" s="5">
        <f t="shared" si="230"/>
        <v>3</v>
      </c>
      <c r="V651" s="5">
        <f t="shared" si="231"/>
        <v>1</v>
      </c>
      <c r="W651" s="16"/>
      <c r="X651" s="5">
        <f t="shared" si="232"/>
        <v>0</v>
      </c>
      <c r="Y651" s="5">
        <f t="shared" si="233"/>
        <v>0</v>
      </c>
      <c r="Z651" s="5">
        <f t="shared" si="234"/>
        <v>0</v>
      </c>
      <c r="AA651" s="5">
        <f t="shared" si="235"/>
        <v>0</v>
      </c>
      <c r="AB651" s="5">
        <f t="shared" si="236"/>
        <v>0</v>
      </c>
      <c r="AC651" s="5">
        <f t="shared" si="237"/>
        <v>1</v>
      </c>
      <c r="AD651" s="5">
        <f t="shared" si="238"/>
        <v>0</v>
      </c>
      <c r="AE651" s="5">
        <f t="shared" si="239"/>
        <v>1</v>
      </c>
      <c r="AF651" s="5">
        <f t="shared" si="240"/>
        <v>0</v>
      </c>
      <c r="AG651" s="5">
        <f t="shared" si="241"/>
        <v>0</v>
      </c>
      <c r="AH651" s="5">
        <f t="shared" si="242"/>
        <v>0</v>
      </c>
      <c r="AI651" s="5">
        <f t="shared" si="243"/>
        <v>0</v>
      </c>
      <c r="AJ651" s="5">
        <f t="shared" si="244"/>
        <v>0</v>
      </c>
      <c r="AK651" s="5">
        <f t="shared" si="245"/>
        <v>0</v>
      </c>
      <c r="AL651" s="5">
        <f t="shared" si="246"/>
        <v>0</v>
      </c>
      <c r="AM651" s="5">
        <f t="shared" si="247"/>
        <v>0</v>
      </c>
      <c r="AN651" s="5">
        <f t="shared" si="248"/>
        <v>1</v>
      </c>
      <c r="AO651" s="5">
        <f t="shared" si="249"/>
        <v>0</v>
      </c>
      <c r="AR651" s="5">
        <f t="shared" si="250"/>
        <v>3</v>
      </c>
      <c r="AS651" s="5">
        <f t="shared" si="251"/>
        <v>3</v>
      </c>
      <c r="AT651" s="5" t="str">
        <f t="shared" si="252"/>
        <v>Correct</v>
      </c>
      <c r="AU651" s="53" t="s">
        <v>94</v>
      </c>
      <c r="AV651" s="53">
        <v>56</v>
      </c>
      <c r="AW651" s="53" t="s">
        <v>95</v>
      </c>
      <c r="AX651" s="53" t="s">
        <v>186</v>
      </c>
      <c r="AY651" s="53" t="s">
        <v>107</v>
      </c>
      <c r="AZ651" s="53" t="s">
        <v>98</v>
      </c>
      <c r="BA651" s="53" t="s">
        <v>80</v>
      </c>
      <c r="BB651" s="53" t="s">
        <v>126</v>
      </c>
      <c r="BC651" s="53" t="s">
        <v>110</v>
      </c>
      <c r="BD651" s="53" t="s">
        <v>101</v>
      </c>
      <c r="BE651" s="53" t="s">
        <v>102</v>
      </c>
      <c r="BF651" s="53" t="s">
        <v>92</v>
      </c>
      <c r="BG651" s="53" t="s">
        <v>102</v>
      </c>
      <c r="BH651" s="55"/>
    </row>
    <row r="652" spans="1:60" x14ac:dyDescent="0.25">
      <c r="A652" s="1">
        <v>651</v>
      </c>
      <c r="I652" t="s">
        <v>56</v>
      </c>
      <c r="S652" t="s">
        <v>64</v>
      </c>
      <c r="U652" s="5">
        <f t="shared" si="230"/>
        <v>2</v>
      </c>
      <c r="V652" s="5">
        <f t="shared" si="231"/>
        <v>1.5</v>
      </c>
      <c r="W652" s="16"/>
      <c r="X652" s="5">
        <f t="shared" si="232"/>
        <v>0</v>
      </c>
      <c r="Y652" s="5">
        <f t="shared" si="233"/>
        <v>0</v>
      </c>
      <c r="Z652" s="5">
        <f t="shared" si="234"/>
        <v>0</v>
      </c>
      <c r="AA652" s="5">
        <f t="shared" si="235"/>
        <v>0</v>
      </c>
      <c r="AB652" s="5">
        <f t="shared" si="236"/>
        <v>0</v>
      </c>
      <c r="AC652" s="5">
        <f t="shared" si="237"/>
        <v>0</v>
      </c>
      <c r="AD652" s="5">
        <f t="shared" si="238"/>
        <v>0</v>
      </c>
      <c r="AE652" s="5">
        <f t="shared" si="239"/>
        <v>1</v>
      </c>
      <c r="AF652" s="5">
        <f t="shared" si="240"/>
        <v>0</v>
      </c>
      <c r="AG652" s="5">
        <f t="shared" si="241"/>
        <v>0</v>
      </c>
      <c r="AH652" s="5">
        <f t="shared" si="242"/>
        <v>0</v>
      </c>
      <c r="AI652" s="5">
        <f t="shared" si="243"/>
        <v>0</v>
      </c>
      <c r="AJ652" s="5">
        <f t="shared" si="244"/>
        <v>0</v>
      </c>
      <c r="AK652" s="5">
        <f t="shared" si="245"/>
        <v>0</v>
      </c>
      <c r="AL652" s="5">
        <f t="shared" si="246"/>
        <v>0</v>
      </c>
      <c r="AM652" s="5">
        <f t="shared" si="247"/>
        <v>0</v>
      </c>
      <c r="AN652" s="5">
        <f t="shared" si="248"/>
        <v>0</v>
      </c>
      <c r="AO652" s="5">
        <f t="shared" si="249"/>
        <v>1</v>
      </c>
      <c r="AR652" s="5">
        <f t="shared" si="250"/>
        <v>2</v>
      </c>
      <c r="AS652" s="5">
        <f t="shared" si="251"/>
        <v>2</v>
      </c>
      <c r="AT652" s="5" t="str">
        <f t="shared" si="252"/>
        <v>Correct</v>
      </c>
      <c r="AU652" s="5" t="s">
        <v>94</v>
      </c>
      <c r="AV652" s="5">
        <v>21</v>
      </c>
      <c r="AW652" s="5" t="s">
        <v>95</v>
      </c>
      <c r="AX652" s="5" t="s">
        <v>238</v>
      </c>
      <c r="AY652" s="5" t="s">
        <v>107</v>
      </c>
      <c r="AZ652" s="5"/>
      <c r="BA652" s="5" t="s">
        <v>80</v>
      </c>
      <c r="BB652" s="5"/>
      <c r="BC652" s="5" t="s">
        <v>120</v>
      </c>
      <c r="BD652" s="5" t="s">
        <v>101</v>
      </c>
      <c r="BE652" s="5"/>
      <c r="BF652" s="5"/>
      <c r="BG652" s="5"/>
      <c r="BH652" s="54"/>
    </row>
    <row r="653" spans="1:60" x14ac:dyDescent="0.25">
      <c r="A653" s="1">
        <v>652</v>
      </c>
      <c r="D653" t="s">
        <v>52</v>
      </c>
      <c r="S653" t="s">
        <v>64</v>
      </c>
      <c r="U653" s="5">
        <f t="shared" si="230"/>
        <v>2</v>
      </c>
      <c r="V653" s="5">
        <f t="shared" si="231"/>
        <v>1.5</v>
      </c>
      <c r="W653" s="16"/>
      <c r="X653" s="5">
        <f t="shared" si="232"/>
        <v>0</v>
      </c>
      <c r="Y653" s="5">
        <f t="shared" si="233"/>
        <v>0</v>
      </c>
      <c r="Z653" s="5">
        <f t="shared" si="234"/>
        <v>1</v>
      </c>
      <c r="AA653" s="5">
        <f t="shared" si="235"/>
        <v>0</v>
      </c>
      <c r="AB653" s="5">
        <f t="shared" si="236"/>
        <v>0</v>
      </c>
      <c r="AC653" s="5">
        <f t="shared" si="237"/>
        <v>0</v>
      </c>
      <c r="AD653" s="5">
        <f t="shared" si="238"/>
        <v>0</v>
      </c>
      <c r="AE653" s="5">
        <f t="shared" si="239"/>
        <v>0</v>
      </c>
      <c r="AF653" s="5">
        <f t="shared" si="240"/>
        <v>0</v>
      </c>
      <c r="AG653" s="5">
        <f t="shared" si="241"/>
        <v>0</v>
      </c>
      <c r="AH653" s="5">
        <f t="shared" si="242"/>
        <v>0</v>
      </c>
      <c r="AI653" s="5">
        <f t="shared" si="243"/>
        <v>0</v>
      </c>
      <c r="AJ653" s="5">
        <f t="shared" si="244"/>
        <v>0</v>
      </c>
      <c r="AK653" s="5">
        <f t="shared" si="245"/>
        <v>0</v>
      </c>
      <c r="AL653" s="5">
        <f t="shared" si="246"/>
        <v>0</v>
      </c>
      <c r="AM653" s="5">
        <f t="shared" si="247"/>
        <v>0</v>
      </c>
      <c r="AN653" s="5">
        <f t="shared" si="248"/>
        <v>0</v>
      </c>
      <c r="AO653" s="5">
        <f t="shared" si="249"/>
        <v>1</v>
      </c>
      <c r="AR653" s="5">
        <f t="shared" si="250"/>
        <v>2</v>
      </c>
      <c r="AS653" s="5">
        <f t="shared" si="251"/>
        <v>2</v>
      </c>
      <c r="AT653" s="5" t="str">
        <f t="shared" si="252"/>
        <v>Correct</v>
      </c>
      <c r="AU653" s="53" t="s">
        <v>105</v>
      </c>
      <c r="AV653" s="53">
        <v>19</v>
      </c>
      <c r="AW653" s="53" t="s">
        <v>95</v>
      </c>
      <c r="AX653" s="53" t="s">
        <v>145</v>
      </c>
      <c r="AY653" s="53" t="s">
        <v>107</v>
      </c>
      <c r="AZ653" s="53" t="s">
        <v>98</v>
      </c>
      <c r="BA653" s="53"/>
      <c r="BB653" s="53"/>
      <c r="BC653" s="53"/>
      <c r="BD653" s="53" t="s">
        <v>101</v>
      </c>
      <c r="BE653" s="53" t="s">
        <v>102</v>
      </c>
      <c r="BF653" s="53"/>
      <c r="BG653" s="53"/>
      <c r="BH653" s="55"/>
    </row>
    <row r="654" spans="1:60" x14ac:dyDescent="0.25">
      <c r="A654" s="1">
        <v>653</v>
      </c>
      <c r="B654" t="s">
        <v>50</v>
      </c>
      <c r="G654" t="s">
        <v>54</v>
      </c>
      <c r="K654" t="s">
        <v>58</v>
      </c>
      <c r="N654" t="s">
        <v>26</v>
      </c>
      <c r="U654" s="5">
        <f t="shared" si="230"/>
        <v>4</v>
      </c>
      <c r="V654" s="5">
        <f t="shared" si="231"/>
        <v>0.75</v>
      </c>
      <c r="W654" s="16"/>
      <c r="X654" s="5">
        <f t="shared" si="232"/>
        <v>0.75</v>
      </c>
      <c r="Y654" s="5">
        <f t="shared" si="233"/>
        <v>0</v>
      </c>
      <c r="Z654" s="5">
        <f t="shared" si="234"/>
        <v>0</v>
      </c>
      <c r="AA654" s="5">
        <f t="shared" si="235"/>
        <v>0</v>
      </c>
      <c r="AB654" s="5">
        <f t="shared" si="236"/>
        <v>0</v>
      </c>
      <c r="AC654" s="5">
        <f t="shared" si="237"/>
        <v>0.75</v>
      </c>
      <c r="AD654" s="5">
        <f t="shared" si="238"/>
        <v>0</v>
      </c>
      <c r="AE654" s="5">
        <f t="shared" si="239"/>
        <v>0</v>
      </c>
      <c r="AF654" s="5">
        <f t="shared" si="240"/>
        <v>0</v>
      </c>
      <c r="AG654" s="5">
        <f t="shared" si="241"/>
        <v>0.75</v>
      </c>
      <c r="AH654" s="5">
        <f t="shared" si="242"/>
        <v>0</v>
      </c>
      <c r="AI654" s="5">
        <f t="shared" si="243"/>
        <v>0</v>
      </c>
      <c r="AJ654" s="5">
        <f t="shared" si="244"/>
        <v>0.75</v>
      </c>
      <c r="AK654" s="5">
        <f t="shared" si="245"/>
        <v>0</v>
      </c>
      <c r="AL654" s="5">
        <f t="shared" si="246"/>
        <v>0</v>
      </c>
      <c r="AM654" s="5">
        <f t="shared" si="247"/>
        <v>0</v>
      </c>
      <c r="AN654" s="5">
        <f t="shared" si="248"/>
        <v>0</v>
      </c>
      <c r="AO654" s="5">
        <f t="shared" si="249"/>
        <v>0</v>
      </c>
      <c r="AR654" s="5">
        <f t="shared" si="250"/>
        <v>3</v>
      </c>
      <c r="AS654" s="5">
        <f t="shared" si="251"/>
        <v>4</v>
      </c>
      <c r="AT654" s="5" t="str">
        <f t="shared" si="252"/>
        <v>Correct</v>
      </c>
      <c r="AU654" s="5" t="s">
        <v>94</v>
      </c>
      <c r="AV654" s="5">
        <v>28</v>
      </c>
      <c r="AW654" s="5" t="s">
        <v>95</v>
      </c>
      <c r="AX654" s="5" t="s">
        <v>273</v>
      </c>
      <c r="AY654" s="5"/>
      <c r="AZ654" s="5"/>
      <c r="BA654" s="5" t="s">
        <v>80</v>
      </c>
      <c r="BB654" s="5" t="s">
        <v>112</v>
      </c>
      <c r="BC654" s="5" t="s">
        <v>120</v>
      </c>
      <c r="BD654" s="5" t="s">
        <v>101</v>
      </c>
      <c r="BE654" s="5" t="s">
        <v>102</v>
      </c>
      <c r="BF654" s="5" t="s">
        <v>92</v>
      </c>
      <c r="BG654" s="5" t="s">
        <v>102</v>
      </c>
      <c r="BH654" s="54"/>
    </row>
    <row r="655" spans="1:60" x14ac:dyDescent="0.25">
      <c r="A655" s="1">
        <v>654</v>
      </c>
      <c r="D655" t="s">
        <v>52</v>
      </c>
      <c r="M655" t="s">
        <v>60</v>
      </c>
      <c r="S655" t="s">
        <v>64</v>
      </c>
      <c r="U655" s="5">
        <f t="shared" si="230"/>
        <v>3</v>
      </c>
      <c r="V655" s="5">
        <f t="shared" si="231"/>
        <v>1</v>
      </c>
      <c r="W655" s="16"/>
      <c r="X655" s="5">
        <f t="shared" si="232"/>
        <v>0</v>
      </c>
      <c r="Y655" s="5">
        <f t="shared" si="233"/>
        <v>0</v>
      </c>
      <c r="Z655" s="5">
        <f t="shared" si="234"/>
        <v>1</v>
      </c>
      <c r="AA655" s="5">
        <f t="shared" si="235"/>
        <v>0</v>
      </c>
      <c r="AB655" s="5">
        <f t="shared" si="236"/>
        <v>0</v>
      </c>
      <c r="AC655" s="5">
        <f t="shared" si="237"/>
        <v>0</v>
      </c>
      <c r="AD655" s="5">
        <f t="shared" si="238"/>
        <v>0</v>
      </c>
      <c r="AE655" s="5">
        <f t="shared" si="239"/>
        <v>0</v>
      </c>
      <c r="AF655" s="5">
        <f t="shared" si="240"/>
        <v>0</v>
      </c>
      <c r="AG655" s="5">
        <f t="shared" si="241"/>
        <v>0</v>
      </c>
      <c r="AH655" s="5">
        <f t="shared" si="242"/>
        <v>0</v>
      </c>
      <c r="AI655" s="5">
        <f t="shared" si="243"/>
        <v>1</v>
      </c>
      <c r="AJ655" s="5">
        <f t="shared" si="244"/>
        <v>0</v>
      </c>
      <c r="AK655" s="5">
        <f t="shared" si="245"/>
        <v>0</v>
      </c>
      <c r="AL655" s="5">
        <f t="shared" si="246"/>
        <v>0</v>
      </c>
      <c r="AM655" s="5">
        <f t="shared" si="247"/>
        <v>0</v>
      </c>
      <c r="AN655" s="5">
        <f t="shared" si="248"/>
        <v>0</v>
      </c>
      <c r="AO655" s="5">
        <f t="shared" si="249"/>
        <v>1</v>
      </c>
      <c r="AR655" s="5">
        <f t="shared" si="250"/>
        <v>3</v>
      </c>
      <c r="AS655" s="5">
        <f t="shared" si="251"/>
        <v>3</v>
      </c>
      <c r="AT655" s="5" t="str">
        <f t="shared" si="252"/>
        <v>Correct</v>
      </c>
      <c r="AU655" s="53" t="s">
        <v>94</v>
      </c>
      <c r="AV655" s="53">
        <v>24</v>
      </c>
      <c r="AW655" s="53" t="s">
        <v>95</v>
      </c>
      <c r="AX655" s="53" t="s">
        <v>206</v>
      </c>
      <c r="AY655" s="53" t="s">
        <v>107</v>
      </c>
      <c r="AZ655" s="53" t="s">
        <v>98</v>
      </c>
      <c r="BA655" s="53" t="s">
        <v>80</v>
      </c>
      <c r="BB655" s="53" t="s">
        <v>114</v>
      </c>
      <c r="BC655" s="53" t="s">
        <v>110</v>
      </c>
      <c r="BD655" s="53" t="s">
        <v>136</v>
      </c>
      <c r="BE655" s="53" t="s">
        <v>102</v>
      </c>
      <c r="BF655" s="53" t="s">
        <v>92</v>
      </c>
      <c r="BG655" s="53" t="s">
        <v>102</v>
      </c>
      <c r="BH655" s="55"/>
    </row>
    <row r="656" spans="1:60" x14ac:dyDescent="0.25">
      <c r="A656" s="1">
        <v>655</v>
      </c>
      <c r="G656" t="s">
        <v>54</v>
      </c>
      <c r="I656" t="s">
        <v>56</v>
      </c>
      <c r="K656" t="s">
        <v>58</v>
      </c>
      <c r="U656" s="5">
        <f t="shared" si="230"/>
        <v>3</v>
      </c>
      <c r="V656" s="5">
        <f t="shared" si="231"/>
        <v>1</v>
      </c>
      <c r="W656" s="16"/>
      <c r="X656" s="5">
        <f t="shared" si="232"/>
        <v>0</v>
      </c>
      <c r="Y656" s="5">
        <f t="shared" si="233"/>
        <v>0</v>
      </c>
      <c r="Z656" s="5">
        <f t="shared" si="234"/>
        <v>0</v>
      </c>
      <c r="AA656" s="5">
        <f t="shared" si="235"/>
        <v>0</v>
      </c>
      <c r="AB656" s="5">
        <f t="shared" si="236"/>
        <v>0</v>
      </c>
      <c r="AC656" s="5">
        <f t="shared" si="237"/>
        <v>1</v>
      </c>
      <c r="AD656" s="5">
        <f t="shared" si="238"/>
        <v>0</v>
      </c>
      <c r="AE656" s="5">
        <f t="shared" si="239"/>
        <v>1</v>
      </c>
      <c r="AF656" s="5">
        <f t="shared" si="240"/>
        <v>0</v>
      </c>
      <c r="AG656" s="5">
        <f t="shared" si="241"/>
        <v>1</v>
      </c>
      <c r="AH656" s="5">
        <f t="shared" si="242"/>
        <v>0</v>
      </c>
      <c r="AI656" s="5">
        <f t="shared" si="243"/>
        <v>0</v>
      </c>
      <c r="AJ656" s="5">
        <f t="shared" si="244"/>
        <v>0</v>
      </c>
      <c r="AK656" s="5">
        <f t="shared" si="245"/>
        <v>0</v>
      </c>
      <c r="AL656" s="5">
        <f t="shared" si="246"/>
        <v>0</v>
      </c>
      <c r="AM656" s="5">
        <f t="shared" si="247"/>
        <v>0</v>
      </c>
      <c r="AN656" s="5">
        <f t="shared" si="248"/>
        <v>0</v>
      </c>
      <c r="AO656" s="5">
        <f t="shared" si="249"/>
        <v>0</v>
      </c>
      <c r="AR656" s="5">
        <f t="shared" si="250"/>
        <v>3</v>
      </c>
      <c r="AS656" s="5">
        <f t="shared" si="251"/>
        <v>3</v>
      </c>
      <c r="AT656" s="5" t="str">
        <f t="shared" si="252"/>
        <v>Correct</v>
      </c>
      <c r="AU656" s="5" t="s">
        <v>94</v>
      </c>
      <c r="AV656" s="5">
        <v>54</v>
      </c>
      <c r="AW656" s="5"/>
      <c r="AX656" s="5" t="s">
        <v>157</v>
      </c>
      <c r="AY656" s="5"/>
      <c r="AZ656" s="5" t="s">
        <v>102</v>
      </c>
      <c r="BA656" s="5" t="s">
        <v>355</v>
      </c>
      <c r="BB656" s="5" t="s">
        <v>109</v>
      </c>
      <c r="BC656" s="5" t="s">
        <v>110</v>
      </c>
      <c r="BD656" s="5" t="s">
        <v>101</v>
      </c>
      <c r="BE656" s="5" t="s">
        <v>102</v>
      </c>
      <c r="BF656" s="5"/>
      <c r="BG656" s="5" t="s">
        <v>98</v>
      </c>
      <c r="BH656" s="54"/>
    </row>
    <row r="657" spans="1:60" x14ac:dyDescent="0.25">
      <c r="A657" s="1">
        <v>656</v>
      </c>
      <c r="I657" t="s">
        <v>56</v>
      </c>
      <c r="L657" t="s">
        <v>59</v>
      </c>
      <c r="R657" t="s">
        <v>63</v>
      </c>
      <c r="U657" s="5">
        <f t="shared" si="230"/>
        <v>3</v>
      </c>
      <c r="V657" s="5">
        <f t="shared" si="231"/>
        <v>1</v>
      </c>
      <c r="W657" s="16"/>
      <c r="X657" s="5">
        <f t="shared" si="232"/>
        <v>0</v>
      </c>
      <c r="Y657" s="5">
        <f t="shared" si="233"/>
        <v>0</v>
      </c>
      <c r="Z657" s="5">
        <f t="shared" si="234"/>
        <v>0</v>
      </c>
      <c r="AA657" s="5">
        <f t="shared" si="235"/>
        <v>0</v>
      </c>
      <c r="AB657" s="5">
        <f t="shared" si="236"/>
        <v>0</v>
      </c>
      <c r="AC657" s="5">
        <f t="shared" si="237"/>
        <v>0</v>
      </c>
      <c r="AD657" s="5">
        <f t="shared" si="238"/>
        <v>0</v>
      </c>
      <c r="AE657" s="5">
        <f t="shared" si="239"/>
        <v>1</v>
      </c>
      <c r="AF657" s="5">
        <f t="shared" si="240"/>
        <v>0</v>
      </c>
      <c r="AG657" s="5">
        <f t="shared" si="241"/>
        <v>0</v>
      </c>
      <c r="AH657" s="5">
        <f t="shared" si="242"/>
        <v>1</v>
      </c>
      <c r="AI657" s="5">
        <f t="shared" si="243"/>
        <v>0</v>
      </c>
      <c r="AJ657" s="5">
        <f t="shared" si="244"/>
        <v>0</v>
      </c>
      <c r="AK657" s="5">
        <f t="shared" si="245"/>
        <v>0</v>
      </c>
      <c r="AL657" s="5">
        <f t="shared" si="246"/>
        <v>0</v>
      </c>
      <c r="AM657" s="5">
        <f t="shared" si="247"/>
        <v>0</v>
      </c>
      <c r="AN657" s="5">
        <f t="shared" si="248"/>
        <v>1</v>
      </c>
      <c r="AO657" s="5">
        <f t="shared" si="249"/>
        <v>0</v>
      </c>
      <c r="AR657" s="5">
        <f t="shared" si="250"/>
        <v>3</v>
      </c>
      <c r="AS657" s="5">
        <f t="shared" si="251"/>
        <v>3</v>
      </c>
      <c r="AT657" s="5" t="str">
        <f t="shared" si="252"/>
        <v>Correct</v>
      </c>
      <c r="AU657" s="53" t="s">
        <v>105</v>
      </c>
      <c r="AV657" s="53">
        <v>52</v>
      </c>
      <c r="AW657" s="53" t="s">
        <v>95</v>
      </c>
      <c r="AX657" s="53" t="s">
        <v>162</v>
      </c>
      <c r="AY657" s="53" t="s">
        <v>107</v>
      </c>
      <c r="AZ657" s="53" t="s">
        <v>98</v>
      </c>
      <c r="BA657" s="53" t="s">
        <v>370</v>
      </c>
      <c r="BB657" s="53" t="s">
        <v>114</v>
      </c>
      <c r="BC657" s="53" t="s">
        <v>133</v>
      </c>
      <c r="BD657" s="53" t="s">
        <v>101</v>
      </c>
      <c r="BE657" s="53" t="s">
        <v>102</v>
      </c>
      <c r="BF657" s="53" t="s">
        <v>92</v>
      </c>
      <c r="BG657" s="53" t="s">
        <v>98</v>
      </c>
      <c r="BH657" s="55"/>
    </row>
    <row r="658" spans="1:60" x14ac:dyDescent="0.25">
      <c r="A658" s="1">
        <v>657</v>
      </c>
      <c r="D658" t="s">
        <v>52</v>
      </c>
      <c r="N658" t="s">
        <v>26</v>
      </c>
      <c r="R658" t="s">
        <v>63</v>
      </c>
      <c r="U658" s="5">
        <f t="shared" si="230"/>
        <v>3</v>
      </c>
      <c r="V658" s="5">
        <f t="shared" si="231"/>
        <v>1</v>
      </c>
      <c r="W658" s="16"/>
      <c r="X658" s="5">
        <f t="shared" si="232"/>
        <v>0</v>
      </c>
      <c r="Y658" s="5">
        <f t="shared" si="233"/>
        <v>0</v>
      </c>
      <c r="Z658" s="5">
        <f t="shared" si="234"/>
        <v>1</v>
      </c>
      <c r="AA658" s="5">
        <f t="shared" si="235"/>
        <v>0</v>
      </c>
      <c r="AB658" s="5">
        <f t="shared" si="236"/>
        <v>0</v>
      </c>
      <c r="AC658" s="5">
        <f t="shared" si="237"/>
        <v>0</v>
      </c>
      <c r="AD658" s="5">
        <f t="shared" si="238"/>
        <v>0</v>
      </c>
      <c r="AE658" s="5">
        <f t="shared" si="239"/>
        <v>0</v>
      </c>
      <c r="AF658" s="5">
        <f t="shared" si="240"/>
        <v>0</v>
      </c>
      <c r="AG658" s="5">
        <f t="shared" si="241"/>
        <v>0</v>
      </c>
      <c r="AH658" s="5">
        <f t="shared" si="242"/>
        <v>0</v>
      </c>
      <c r="AI658" s="5">
        <f t="shared" si="243"/>
        <v>0</v>
      </c>
      <c r="AJ658" s="5">
        <f t="shared" si="244"/>
        <v>1</v>
      </c>
      <c r="AK658" s="5">
        <f t="shared" si="245"/>
        <v>0</v>
      </c>
      <c r="AL658" s="5">
        <f t="shared" si="246"/>
        <v>0</v>
      </c>
      <c r="AM658" s="5">
        <f t="shared" si="247"/>
        <v>0</v>
      </c>
      <c r="AN658" s="5">
        <f t="shared" si="248"/>
        <v>1</v>
      </c>
      <c r="AO658" s="5">
        <f t="shared" si="249"/>
        <v>0</v>
      </c>
      <c r="AR658" s="5">
        <f t="shared" si="250"/>
        <v>3</v>
      </c>
      <c r="AS658" s="5">
        <f t="shared" si="251"/>
        <v>3</v>
      </c>
      <c r="AT658" s="5" t="str">
        <f t="shared" si="252"/>
        <v>Correct</v>
      </c>
      <c r="AU658" s="5" t="s">
        <v>94</v>
      </c>
      <c r="AV658" s="5">
        <v>56</v>
      </c>
      <c r="AW658" s="5" t="s">
        <v>95</v>
      </c>
      <c r="AX658" s="5" t="s">
        <v>186</v>
      </c>
      <c r="AY658" s="5" t="s">
        <v>97</v>
      </c>
      <c r="AZ658" s="5"/>
      <c r="BA658" s="5" t="s">
        <v>80</v>
      </c>
      <c r="BB658" s="5" t="s">
        <v>99</v>
      </c>
      <c r="BC658" s="5" t="s">
        <v>103</v>
      </c>
      <c r="BD658" s="5" t="s">
        <v>101</v>
      </c>
      <c r="BE658" s="5" t="s">
        <v>102</v>
      </c>
      <c r="BF658" s="5" t="s">
        <v>92</v>
      </c>
      <c r="BG658" s="5" t="s">
        <v>102</v>
      </c>
      <c r="BH658" s="54"/>
    </row>
    <row r="659" spans="1:60" x14ac:dyDescent="0.25">
      <c r="A659" s="1">
        <v>658</v>
      </c>
      <c r="B659" t="s">
        <v>50</v>
      </c>
      <c r="L659" t="s">
        <v>59</v>
      </c>
      <c r="U659" s="5">
        <f t="shared" si="230"/>
        <v>2</v>
      </c>
      <c r="V659" s="5">
        <f t="shared" si="231"/>
        <v>1.5</v>
      </c>
      <c r="W659" s="16"/>
      <c r="X659" s="5">
        <f t="shared" si="232"/>
        <v>1</v>
      </c>
      <c r="Y659" s="5">
        <f t="shared" si="233"/>
        <v>0</v>
      </c>
      <c r="Z659" s="5">
        <f t="shared" si="234"/>
        <v>0</v>
      </c>
      <c r="AA659" s="5">
        <f t="shared" si="235"/>
        <v>0</v>
      </c>
      <c r="AB659" s="5">
        <f t="shared" si="236"/>
        <v>0</v>
      </c>
      <c r="AC659" s="5">
        <f t="shared" si="237"/>
        <v>0</v>
      </c>
      <c r="AD659" s="5">
        <f t="shared" si="238"/>
        <v>0</v>
      </c>
      <c r="AE659" s="5">
        <f t="shared" si="239"/>
        <v>0</v>
      </c>
      <c r="AF659" s="5">
        <f t="shared" si="240"/>
        <v>0</v>
      </c>
      <c r="AG659" s="5">
        <f t="shared" si="241"/>
        <v>0</v>
      </c>
      <c r="AH659" s="5">
        <f t="shared" si="242"/>
        <v>1</v>
      </c>
      <c r="AI659" s="5">
        <f t="shared" si="243"/>
        <v>0</v>
      </c>
      <c r="AJ659" s="5">
        <f t="shared" si="244"/>
        <v>0</v>
      </c>
      <c r="AK659" s="5">
        <f t="shared" si="245"/>
        <v>0</v>
      </c>
      <c r="AL659" s="5">
        <f t="shared" si="246"/>
        <v>0</v>
      </c>
      <c r="AM659" s="5">
        <f t="shared" si="247"/>
        <v>0</v>
      </c>
      <c r="AN659" s="5">
        <f t="shared" si="248"/>
        <v>0</v>
      </c>
      <c r="AO659" s="5">
        <f t="shared" si="249"/>
        <v>0</v>
      </c>
      <c r="AR659" s="5">
        <f t="shared" si="250"/>
        <v>2</v>
      </c>
      <c r="AS659" s="5">
        <f t="shared" si="251"/>
        <v>2</v>
      </c>
      <c r="AT659" s="5" t="str">
        <f t="shared" si="252"/>
        <v>Correct</v>
      </c>
      <c r="AU659" s="53" t="s">
        <v>94</v>
      </c>
      <c r="AV659" s="53">
        <v>88</v>
      </c>
      <c r="AW659" s="53" t="s">
        <v>95</v>
      </c>
      <c r="AX659" s="53" t="s">
        <v>113</v>
      </c>
      <c r="AY659" s="53" t="s">
        <v>107</v>
      </c>
      <c r="AZ659" s="53"/>
      <c r="BA659" s="53" t="s">
        <v>80</v>
      </c>
      <c r="BB659" s="53"/>
      <c r="BC659" s="53" t="s">
        <v>110</v>
      </c>
      <c r="BD659" s="53" t="s">
        <v>104</v>
      </c>
      <c r="BE659" s="53" t="s">
        <v>102</v>
      </c>
      <c r="BF659" s="53"/>
      <c r="BG659" s="53" t="s">
        <v>98</v>
      </c>
      <c r="BH659" s="55"/>
    </row>
    <row r="660" spans="1:60" x14ac:dyDescent="0.25">
      <c r="A660" s="1">
        <v>659</v>
      </c>
      <c r="B660" t="s">
        <v>50</v>
      </c>
      <c r="E660" t="s">
        <v>20</v>
      </c>
      <c r="N660" t="s">
        <v>26</v>
      </c>
      <c r="U660" s="5">
        <f t="shared" si="230"/>
        <v>3</v>
      </c>
      <c r="V660" s="5">
        <f t="shared" si="231"/>
        <v>1</v>
      </c>
      <c r="W660" s="16"/>
      <c r="X660" s="5">
        <f t="shared" si="232"/>
        <v>1</v>
      </c>
      <c r="Y660" s="5">
        <f t="shared" si="233"/>
        <v>0</v>
      </c>
      <c r="Z660" s="5">
        <f t="shared" si="234"/>
        <v>0</v>
      </c>
      <c r="AA660" s="5">
        <f t="shared" si="235"/>
        <v>1</v>
      </c>
      <c r="AB660" s="5">
        <f t="shared" si="236"/>
        <v>0</v>
      </c>
      <c r="AC660" s="5">
        <f t="shared" si="237"/>
        <v>0</v>
      </c>
      <c r="AD660" s="5">
        <f t="shared" si="238"/>
        <v>0</v>
      </c>
      <c r="AE660" s="5">
        <f t="shared" si="239"/>
        <v>0</v>
      </c>
      <c r="AF660" s="5">
        <f t="shared" si="240"/>
        <v>0</v>
      </c>
      <c r="AG660" s="5">
        <f t="shared" si="241"/>
        <v>0</v>
      </c>
      <c r="AH660" s="5">
        <f t="shared" si="242"/>
        <v>0</v>
      </c>
      <c r="AI660" s="5">
        <f t="shared" si="243"/>
        <v>0</v>
      </c>
      <c r="AJ660" s="5">
        <f t="shared" si="244"/>
        <v>1</v>
      </c>
      <c r="AK660" s="5">
        <f t="shared" si="245"/>
        <v>0</v>
      </c>
      <c r="AL660" s="5">
        <f t="shared" si="246"/>
        <v>0</v>
      </c>
      <c r="AM660" s="5">
        <f t="shared" si="247"/>
        <v>0</v>
      </c>
      <c r="AN660" s="5">
        <f t="shared" si="248"/>
        <v>0</v>
      </c>
      <c r="AO660" s="5">
        <f t="shared" si="249"/>
        <v>0</v>
      </c>
      <c r="AR660" s="5">
        <f t="shared" si="250"/>
        <v>3</v>
      </c>
      <c r="AS660" s="5">
        <f t="shared" si="251"/>
        <v>3</v>
      </c>
      <c r="AT660" s="5" t="str">
        <f t="shared" si="252"/>
        <v>Correct</v>
      </c>
      <c r="AU660" s="5" t="s">
        <v>94</v>
      </c>
      <c r="AV660" s="5">
        <v>66</v>
      </c>
      <c r="AW660" s="5" t="s">
        <v>95</v>
      </c>
      <c r="AX660" s="5" t="s">
        <v>113</v>
      </c>
      <c r="AY660" s="5" t="s">
        <v>107</v>
      </c>
      <c r="AZ660" s="5"/>
      <c r="BA660" s="5" t="s">
        <v>80</v>
      </c>
      <c r="BB660" s="5"/>
      <c r="BC660" s="5" t="s">
        <v>110</v>
      </c>
      <c r="BD660" s="5" t="s">
        <v>104</v>
      </c>
      <c r="BE660" s="5" t="s">
        <v>102</v>
      </c>
      <c r="BF660" s="5" t="s">
        <v>91</v>
      </c>
      <c r="BG660" s="5" t="s">
        <v>98</v>
      </c>
      <c r="BH660" s="54"/>
    </row>
    <row r="661" spans="1:60" x14ac:dyDescent="0.25">
      <c r="A661" s="1">
        <v>660</v>
      </c>
      <c r="B661" t="s">
        <v>50</v>
      </c>
      <c r="E661" t="s">
        <v>20</v>
      </c>
      <c r="N661" t="s">
        <v>26</v>
      </c>
      <c r="U661" s="5">
        <f t="shared" si="230"/>
        <v>3</v>
      </c>
      <c r="V661" s="5">
        <f t="shared" si="231"/>
        <v>1</v>
      </c>
      <c r="W661" s="16"/>
      <c r="X661" s="5">
        <f t="shared" si="232"/>
        <v>1</v>
      </c>
      <c r="Y661" s="5">
        <f t="shared" si="233"/>
        <v>0</v>
      </c>
      <c r="Z661" s="5">
        <f t="shared" si="234"/>
        <v>0</v>
      </c>
      <c r="AA661" s="5">
        <f t="shared" si="235"/>
        <v>1</v>
      </c>
      <c r="AB661" s="5">
        <f t="shared" si="236"/>
        <v>0</v>
      </c>
      <c r="AC661" s="5">
        <f t="shared" si="237"/>
        <v>0</v>
      </c>
      <c r="AD661" s="5">
        <f t="shared" si="238"/>
        <v>0</v>
      </c>
      <c r="AE661" s="5">
        <f t="shared" si="239"/>
        <v>0</v>
      </c>
      <c r="AF661" s="5">
        <f t="shared" si="240"/>
        <v>0</v>
      </c>
      <c r="AG661" s="5">
        <f t="shared" si="241"/>
        <v>0</v>
      </c>
      <c r="AH661" s="5">
        <f t="shared" si="242"/>
        <v>0</v>
      </c>
      <c r="AI661" s="5">
        <f t="shared" si="243"/>
        <v>0</v>
      </c>
      <c r="AJ661" s="5">
        <f t="shared" si="244"/>
        <v>1</v>
      </c>
      <c r="AK661" s="5">
        <f t="shared" si="245"/>
        <v>0</v>
      </c>
      <c r="AL661" s="5">
        <f t="shared" si="246"/>
        <v>0</v>
      </c>
      <c r="AM661" s="5">
        <f t="shared" si="247"/>
        <v>0</v>
      </c>
      <c r="AN661" s="5">
        <f t="shared" si="248"/>
        <v>0</v>
      </c>
      <c r="AO661" s="5">
        <f t="shared" si="249"/>
        <v>0</v>
      </c>
      <c r="AR661" s="5">
        <f t="shared" si="250"/>
        <v>3</v>
      </c>
      <c r="AS661" s="5">
        <f t="shared" si="251"/>
        <v>3</v>
      </c>
      <c r="AT661" s="5" t="str">
        <f t="shared" si="252"/>
        <v>Correct</v>
      </c>
      <c r="AU661" s="53" t="s">
        <v>94</v>
      </c>
      <c r="AV661" s="53">
        <v>81</v>
      </c>
      <c r="AW661" s="53" t="s">
        <v>95</v>
      </c>
      <c r="AX661" s="53" t="s">
        <v>113</v>
      </c>
      <c r="AY661" s="53" t="s">
        <v>107</v>
      </c>
      <c r="AZ661" s="53"/>
      <c r="BA661" s="53" t="s">
        <v>80</v>
      </c>
      <c r="BB661" s="53" t="s">
        <v>99</v>
      </c>
      <c r="BC661" s="53" t="s">
        <v>110</v>
      </c>
      <c r="BD661" s="53" t="s">
        <v>104</v>
      </c>
      <c r="BE661" s="53" t="s">
        <v>102</v>
      </c>
      <c r="BF661" s="53" t="s">
        <v>373</v>
      </c>
      <c r="BG661" s="53" t="s">
        <v>98</v>
      </c>
      <c r="BH661" s="55"/>
    </row>
    <row r="662" spans="1:60" x14ac:dyDescent="0.25">
      <c r="A662" s="1">
        <v>661</v>
      </c>
      <c r="B662" t="s">
        <v>50</v>
      </c>
      <c r="L662" t="s">
        <v>59</v>
      </c>
      <c r="U662" s="5">
        <f t="shared" si="230"/>
        <v>2</v>
      </c>
      <c r="V662" s="5">
        <f t="shared" si="231"/>
        <v>1.5</v>
      </c>
      <c r="W662" s="16"/>
      <c r="X662" s="5">
        <f t="shared" si="232"/>
        <v>1</v>
      </c>
      <c r="Y662" s="5">
        <f t="shared" si="233"/>
        <v>0</v>
      </c>
      <c r="Z662" s="5">
        <f t="shared" si="234"/>
        <v>0</v>
      </c>
      <c r="AA662" s="5">
        <f t="shared" si="235"/>
        <v>0</v>
      </c>
      <c r="AB662" s="5">
        <f t="shared" si="236"/>
        <v>0</v>
      </c>
      <c r="AC662" s="5">
        <f t="shared" si="237"/>
        <v>0</v>
      </c>
      <c r="AD662" s="5">
        <f t="shared" si="238"/>
        <v>0</v>
      </c>
      <c r="AE662" s="5">
        <f t="shared" si="239"/>
        <v>0</v>
      </c>
      <c r="AF662" s="5">
        <f t="shared" si="240"/>
        <v>0</v>
      </c>
      <c r="AG662" s="5">
        <f t="shared" si="241"/>
        <v>0</v>
      </c>
      <c r="AH662" s="5">
        <f t="shared" si="242"/>
        <v>1</v>
      </c>
      <c r="AI662" s="5">
        <f t="shared" si="243"/>
        <v>0</v>
      </c>
      <c r="AJ662" s="5">
        <f t="shared" si="244"/>
        <v>0</v>
      </c>
      <c r="AK662" s="5">
        <f t="shared" si="245"/>
        <v>0</v>
      </c>
      <c r="AL662" s="5">
        <f t="shared" si="246"/>
        <v>0</v>
      </c>
      <c r="AM662" s="5">
        <f t="shared" si="247"/>
        <v>0</v>
      </c>
      <c r="AN662" s="5">
        <f t="shared" si="248"/>
        <v>0</v>
      </c>
      <c r="AO662" s="5">
        <f t="shared" si="249"/>
        <v>0</v>
      </c>
      <c r="AR662" s="5">
        <f t="shared" si="250"/>
        <v>2</v>
      </c>
      <c r="AS662" s="5">
        <f t="shared" si="251"/>
        <v>2</v>
      </c>
      <c r="AT662" s="5" t="str">
        <f t="shared" si="252"/>
        <v>Correct</v>
      </c>
      <c r="AU662" s="5" t="s">
        <v>94</v>
      </c>
      <c r="AV662" s="5">
        <v>95</v>
      </c>
      <c r="AW662" s="5" t="s">
        <v>95</v>
      </c>
      <c r="AX662" s="5" t="s">
        <v>113</v>
      </c>
      <c r="AY662" s="5" t="s">
        <v>107</v>
      </c>
      <c r="AZ662" s="5" t="s">
        <v>98</v>
      </c>
      <c r="BA662" s="5" t="s">
        <v>80</v>
      </c>
      <c r="BB662" s="5"/>
      <c r="BC662" s="5" t="s">
        <v>110</v>
      </c>
      <c r="BD662" s="5" t="s">
        <v>104</v>
      </c>
      <c r="BE662" s="5" t="s">
        <v>102</v>
      </c>
      <c r="BF662" s="5"/>
      <c r="BG662" s="5" t="s">
        <v>98</v>
      </c>
      <c r="BH662" s="54"/>
    </row>
    <row r="663" spans="1:60" x14ac:dyDescent="0.25">
      <c r="A663" s="1">
        <v>662</v>
      </c>
      <c r="B663" t="s">
        <v>50</v>
      </c>
      <c r="L663" t="s">
        <v>59</v>
      </c>
      <c r="U663" s="5">
        <f t="shared" si="230"/>
        <v>2</v>
      </c>
      <c r="V663" s="5">
        <f t="shared" si="231"/>
        <v>1.5</v>
      </c>
      <c r="W663" s="16"/>
      <c r="X663" s="5">
        <f t="shared" si="232"/>
        <v>1</v>
      </c>
      <c r="Y663" s="5">
        <f t="shared" si="233"/>
        <v>0</v>
      </c>
      <c r="Z663" s="5">
        <f t="shared" si="234"/>
        <v>0</v>
      </c>
      <c r="AA663" s="5">
        <f t="shared" si="235"/>
        <v>0</v>
      </c>
      <c r="AB663" s="5">
        <f t="shared" si="236"/>
        <v>0</v>
      </c>
      <c r="AC663" s="5">
        <f t="shared" si="237"/>
        <v>0</v>
      </c>
      <c r="AD663" s="5">
        <f t="shared" si="238"/>
        <v>0</v>
      </c>
      <c r="AE663" s="5">
        <f t="shared" si="239"/>
        <v>0</v>
      </c>
      <c r="AF663" s="5">
        <f t="shared" si="240"/>
        <v>0</v>
      </c>
      <c r="AG663" s="5">
        <f t="shared" si="241"/>
        <v>0</v>
      </c>
      <c r="AH663" s="5">
        <f t="shared" si="242"/>
        <v>1</v>
      </c>
      <c r="AI663" s="5">
        <f t="shared" si="243"/>
        <v>0</v>
      </c>
      <c r="AJ663" s="5">
        <f t="shared" si="244"/>
        <v>0</v>
      </c>
      <c r="AK663" s="5">
        <f t="shared" si="245"/>
        <v>0</v>
      </c>
      <c r="AL663" s="5">
        <f t="shared" si="246"/>
        <v>0</v>
      </c>
      <c r="AM663" s="5">
        <f t="shared" si="247"/>
        <v>0</v>
      </c>
      <c r="AN663" s="5">
        <f t="shared" si="248"/>
        <v>0</v>
      </c>
      <c r="AO663" s="5">
        <f t="shared" si="249"/>
        <v>0</v>
      </c>
      <c r="AR663" s="5">
        <f t="shared" si="250"/>
        <v>2</v>
      </c>
      <c r="AS663" s="5">
        <f t="shared" si="251"/>
        <v>2</v>
      </c>
      <c r="AT663" s="5" t="str">
        <f t="shared" si="252"/>
        <v>Correct</v>
      </c>
      <c r="AU663" s="53" t="s">
        <v>94</v>
      </c>
      <c r="AV663" s="53">
        <v>68</v>
      </c>
      <c r="AW663" s="53" t="s">
        <v>95</v>
      </c>
      <c r="AX663" s="53" t="s">
        <v>116</v>
      </c>
      <c r="AY663" s="53" t="s">
        <v>107</v>
      </c>
      <c r="AZ663" s="53"/>
      <c r="BA663" s="53" t="s">
        <v>80</v>
      </c>
      <c r="BB663" s="53"/>
      <c r="BC663" s="53" t="s">
        <v>100</v>
      </c>
      <c r="BD663" s="53" t="s">
        <v>104</v>
      </c>
      <c r="BE663" s="53" t="s">
        <v>102</v>
      </c>
      <c r="BF663" s="53" t="s">
        <v>91</v>
      </c>
      <c r="BG663" s="53" t="s">
        <v>102</v>
      </c>
      <c r="BH663" s="55"/>
    </row>
    <row r="664" spans="1:60" x14ac:dyDescent="0.25">
      <c r="A664" s="1">
        <v>663</v>
      </c>
      <c r="B664" t="s">
        <v>50</v>
      </c>
      <c r="H664" t="s">
        <v>55</v>
      </c>
      <c r="U664" s="5">
        <f t="shared" si="230"/>
        <v>2</v>
      </c>
      <c r="V664" s="5">
        <f t="shared" si="231"/>
        <v>1.5</v>
      </c>
      <c r="W664" s="16"/>
      <c r="X664" s="5">
        <f t="shared" si="232"/>
        <v>1</v>
      </c>
      <c r="Y664" s="5">
        <f t="shared" si="233"/>
        <v>0</v>
      </c>
      <c r="Z664" s="5">
        <f t="shared" si="234"/>
        <v>0</v>
      </c>
      <c r="AA664" s="5">
        <f t="shared" si="235"/>
        <v>0</v>
      </c>
      <c r="AB664" s="5">
        <f t="shared" si="236"/>
        <v>0</v>
      </c>
      <c r="AC664" s="5">
        <f t="shared" si="237"/>
        <v>0</v>
      </c>
      <c r="AD664" s="5">
        <f t="shared" si="238"/>
        <v>1</v>
      </c>
      <c r="AE664" s="5">
        <f t="shared" si="239"/>
        <v>0</v>
      </c>
      <c r="AF664" s="5">
        <f t="shared" si="240"/>
        <v>0</v>
      </c>
      <c r="AG664" s="5">
        <f t="shared" si="241"/>
        <v>0</v>
      </c>
      <c r="AH664" s="5">
        <f t="shared" si="242"/>
        <v>0</v>
      </c>
      <c r="AI664" s="5">
        <f t="shared" si="243"/>
        <v>0</v>
      </c>
      <c r="AJ664" s="5">
        <f t="shared" si="244"/>
        <v>0</v>
      </c>
      <c r="AK664" s="5">
        <f t="shared" si="245"/>
        <v>0</v>
      </c>
      <c r="AL664" s="5">
        <f t="shared" si="246"/>
        <v>0</v>
      </c>
      <c r="AM664" s="5">
        <f t="shared" si="247"/>
        <v>0</v>
      </c>
      <c r="AN664" s="5">
        <f t="shared" si="248"/>
        <v>0</v>
      </c>
      <c r="AO664" s="5">
        <f t="shared" si="249"/>
        <v>0</v>
      </c>
      <c r="AR664" s="5">
        <f t="shared" si="250"/>
        <v>2</v>
      </c>
      <c r="AS664" s="5">
        <f t="shared" si="251"/>
        <v>2</v>
      </c>
      <c r="AT664" s="5" t="str">
        <f t="shared" si="252"/>
        <v>Correct</v>
      </c>
      <c r="AU664" s="5" t="s">
        <v>105</v>
      </c>
      <c r="AV664" s="5">
        <v>70</v>
      </c>
      <c r="AW664" s="5" t="s">
        <v>95</v>
      </c>
      <c r="AX664" s="5" t="s">
        <v>113</v>
      </c>
      <c r="AY664" s="5" t="s">
        <v>107</v>
      </c>
      <c r="AZ664" s="5" t="s">
        <v>98</v>
      </c>
      <c r="BA664" s="5" t="s">
        <v>80</v>
      </c>
      <c r="BB664" s="5" t="s">
        <v>112</v>
      </c>
      <c r="BC664" s="5" t="s">
        <v>110</v>
      </c>
      <c r="BD664" s="5" t="s">
        <v>104</v>
      </c>
      <c r="BE664" s="5" t="s">
        <v>102</v>
      </c>
      <c r="BF664" s="5"/>
      <c r="BG664" s="5" t="s">
        <v>98</v>
      </c>
      <c r="BH664" s="54"/>
    </row>
    <row r="665" spans="1:60" x14ac:dyDescent="0.25">
      <c r="A665" s="1">
        <v>664</v>
      </c>
      <c r="D665" t="s">
        <v>52</v>
      </c>
      <c r="G665" t="s">
        <v>54</v>
      </c>
      <c r="M665" t="s">
        <v>60</v>
      </c>
      <c r="U665" s="5">
        <f t="shared" si="230"/>
        <v>3</v>
      </c>
      <c r="V665" s="5">
        <f t="shared" si="231"/>
        <v>1</v>
      </c>
      <c r="W665" s="16"/>
      <c r="X665" s="5">
        <f t="shared" si="232"/>
        <v>0</v>
      </c>
      <c r="Y665" s="5">
        <f t="shared" si="233"/>
        <v>0</v>
      </c>
      <c r="Z665" s="5">
        <f t="shared" si="234"/>
        <v>1</v>
      </c>
      <c r="AA665" s="5">
        <f t="shared" si="235"/>
        <v>0</v>
      </c>
      <c r="AB665" s="5">
        <f t="shared" si="236"/>
        <v>0</v>
      </c>
      <c r="AC665" s="5">
        <f t="shared" si="237"/>
        <v>1</v>
      </c>
      <c r="AD665" s="5">
        <f t="shared" si="238"/>
        <v>0</v>
      </c>
      <c r="AE665" s="5">
        <f t="shared" si="239"/>
        <v>0</v>
      </c>
      <c r="AF665" s="5">
        <f t="shared" si="240"/>
        <v>0</v>
      </c>
      <c r="AG665" s="5">
        <f t="shared" si="241"/>
        <v>0</v>
      </c>
      <c r="AH665" s="5">
        <f t="shared" si="242"/>
        <v>0</v>
      </c>
      <c r="AI665" s="5">
        <f t="shared" si="243"/>
        <v>1</v>
      </c>
      <c r="AJ665" s="5">
        <f t="shared" si="244"/>
        <v>0</v>
      </c>
      <c r="AK665" s="5">
        <f t="shared" si="245"/>
        <v>0</v>
      </c>
      <c r="AL665" s="5">
        <f t="shared" si="246"/>
        <v>0</v>
      </c>
      <c r="AM665" s="5">
        <f t="shared" si="247"/>
        <v>0</v>
      </c>
      <c r="AN665" s="5">
        <f t="shared" si="248"/>
        <v>0</v>
      </c>
      <c r="AO665" s="5">
        <f t="shared" si="249"/>
        <v>0</v>
      </c>
      <c r="AR665" s="5">
        <f t="shared" si="250"/>
        <v>3</v>
      </c>
      <c r="AS665" s="5">
        <f t="shared" si="251"/>
        <v>3</v>
      </c>
      <c r="AT665" s="5" t="str">
        <f t="shared" si="252"/>
        <v>Correct</v>
      </c>
      <c r="AU665" s="53" t="s">
        <v>105</v>
      </c>
      <c r="AV665" s="53">
        <v>18</v>
      </c>
      <c r="AW665" s="53" t="s">
        <v>121</v>
      </c>
      <c r="AX665" s="53" t="s">
        <v>180</v>
      </c>
      <c r="AY665" s="53" t="s">
        <v>143</v>
      </c>
      <c r="AZ665" s="53" t="s">
        <v>98</v>
      </c>
      <c r="BA665" s="53" t="s">
        <v>80</v>
      </c>
      <c r="BB665" s="53"/>
      <c r="BC665" s="53" t="s">
        <v>133</v>
      </c>
      <c r="BD665" s="53" t="s">
        <v>136</v>
      </c>
      <c r="BE665" s="53" t="s">
        <v>102</v>
      </c>
      <c r="BF665" s="53" t="s">
        <v>90</v>
      </c>
      <c r="BG665" s="53" t="s">
        <v>98</v>
      </c>
      <c r="BH665" s="55"/>
    </row>
    <row r="666" spans="1:60" x14ac:dyDescent="0.25">
      <c r="A666" s="1">
        <v>665</v>
      </c>
      <c r="G666" t="s">
        <v>54</v>
      </c>
      <c r="I666" t="s">
        <v>56</v>
      </c>
      <c r="S666" t="s">
        <v>64</v>
      </c>
      <c r="U666" s="5">
        <f t="shared" si="230"/>
        <v>3</v>
      </c>
      <c r="V666" s="5">
        <f t="shared" si="231"/>
        <v>1</v>
      </c>
      <c r="W666" s="16"/>
      <c r="X666" s="5">
        <f t="shared" si="232"/>
        <v>0</v>
      </c>
      <c r="Y666" s="5">
        <f t="shared" si="233"/>
        <v>0</v>
      </c>
      <c r="Z666" s="5">
        <f t="shared" si="234"/>
        <v>0</v>
      </c>
      <c r="AA666" s="5">
        <f t="shared" si="235"/>
        <v>0</v>
      </c>
      <c r="AB666" s="5">
        <f t="shared" si="236"/>
        <v>0</v>
      </c>
      <c r="AC666" s="5">
        <f t="shared" si="237"/>
        <v>1</v>
      </c>
      <c r="AD666" s="5">
        <f t="shared" si="238"/>
        <v>0</v>
      </c>
      <c r="AE666" s="5">
        <f t="shared" si="239"/>
        <v>1</v>
      </c>
      <c r="AF666" s="5">
        <f t="shared" si="240"/>
        <v>0</v>
      </c>
      <c r="AG666" s="5">
        <f t="shared" si="241"/>
        <v>0</v>
      </c>
      <c r="AH666" s="5">
        <f t="shared" si="242"/>
        <v>0</v>
      </c>
      <c r="AI666" s="5">
        <f t="shared" si="243"/>
        <v>0</v>
      </c>
      <c r="AJ666" s="5">
        <f t="shared" si="244"/>
        <v>0</v>
      </c>
      <c r="AK666" s="5">
        <f t="shared" si="245"/>
        <v>0</v>
      </c>
      <c r="AL666" s="5">
        <f t="shared" si="246"/>
        <v>0</v>
      </c>
      <c r="AM666" s="5">
        <f t="shared" si="247"/>
        <v>0</v>
      </c>
      <c r="AN666" s="5">
        <f t="shared" si="248"/>
        <v>0</v>
      </c>
      <c r="AO666" s="5">
        <f t="shared" si="249"/>
        <v>1</v>
      </c>
      <c r="AR666" s="5">
        <f t="shared" si="250"/>
        <v>3</v>
      </c>
      <c r="AS666" s="5">
        <f t="shared" si="251"/>
        <v>3</v>
      </c>
      <c r="AT666" s="5" t="str">
        <f t="shared" si="252"/>
        <v>Correct</v>
      </c>
      <c r="AU666" s="5" t="s">
        <v>105</v>
      </c>
      <c r="AV666" s="5">
        <v>31</v>
      </c>
      <c r="AW666" s="5" t="s">
        <v>121</v>
      </c>
      <c r="AX666" s="5" t="s">
        <v>274</v>
      </c>
      <c r="AY666" s="5" t="s">
        <v>107</v>
      </c>
      <c r="AZ666" s="5" t="s">
        <v>98</v>
      </c>
      <c r="BA666" s="5" t="s">
        <v>80</v>
      </c>
      <c r="BB666" s="5" t="s">
        <v>114</v>
      </c>
      <c r="BC666" s="5" t="s">
        <v>110</v>
      </c>
      <c r="BD666" s="5" t="s">
        <v>123</v>
      </c>
      <c r="BE666" s="5" t="s">
        <v>102</v>
      </c>
      <c r="BF666" s="5" t="s">
        <v>90</v>
      </c>
      <c r="BG666" s="5" t="s">
        <v>102</v>
      </c>
      <c r="BH666" s="54"/>
    </row>
    <row r="667" spans="1:60" x14ac:dyDescent="0.25">
      <c r="A667" s="1">
        <v>666</v>
      </c>
      <c r="D667" t="s">
        <v>52</v>
      </c>
      <c r="G667" t="s">
        <v>54</v>
      </c>
      <c r="J667" t="s">
        <v>57</v>
      </c>
      <c r="M667" t="s">
        <v>60</v>
      </c>
      <c r="O667" t="s">
        <v>23</v>
      </c>
      <c r="R667" t="s">
        <v>63</v>
      </c>
      <c r="S667" t="s">
        <v>64</v>
      </c>
      <c r="U667" s="5">
        <f t="shared" si="230"/>
        <v>7</v>
      </c>
      <c r="V667" s="5">
        <f t="shared" si="231"/>
        <v>0.42857142857142855</v>
      </c>
      <c r="W667" s="16"/>
      <c r="X667" s="5">
        <f t="shared" si="232"/>
        <v>0</v>
      </c>
      <c r="Y667" s="5">
        <f t="shared" si="233"/>
        <v>0</v>
      </c>
      <c r="Z667" s="5">
        <f t="shared" si="234"/>
        <v>0.42857142857142855</v>
      </c>
      <c r="AA667" s="5">
        <f t="shared" si="235"/>
        <v>0</v>
      </c>
      <c r="AB667" s="5">
        <f t="shared" si="236"/>
        <v>0</v>
      </c>
      <c r="AC667" s="5">
        <f t="shared" si="237"/>
        <v>0.42857142857142855</v>
      </c>
      <c r="AD667" s="5">
        <f t="shared" si="238"/>
        <v>0</v>
      </c>
      <c r="AE667" s="5">
        <f t="shared" si="239"/>
        <v>0</v>
      </c>
      <c r="AF667" s="5">
        <f t="shared" si="240"/>
        <v>0.42857142857142855</v>
      </c>
      <c r="AG667" s="5">
        <f t="shared" si="241"/>
        <v>0</v>
      </c>
      <c r="AH667" s="5">
        <f t="shared" si="242"/>
        <v>0</v>
      </c>
      <c r="AI667" s="5">
        <f t="shared" si="243"/>
        <v>0.42857142857142855</v>
      </c>
      <c r="AJ667" s="5">
        <f t="shared" si="244"/>
        <v>0</v>
      </c>
      <c r="AK667" s="5">
        <f t="shared" si="245"/>
        <v>0.42857142857142855</v>
      </c>
      <c r="AL667" s="5">
        <f t="shared" si="246"/>
        <v>0</v>
      </c>
      <c r="AM667" s="5">
        <f t="shared" si="247"/>
        <v>0</v>
      </c>
      <c r="AN667" s="5">
        <f t="shared" si="248"/>
        <v>0.42857142857142855</v>
      </c>
      <c r="AO667" s="5">
        <f t="shared" si="249"/>
        <v>0.42857142857142855</v>
      </c>
      <c r="AR667" s="5">
        <f t="shared" si="250"/>
        <v>2.9999999999999996</v>
      </c>
      <c r="AS667" s="5">
        <f t="shared" si="251"/>
        <v>7</v>
      </c>
      <c r="AT667" s="5" t="str">
        <f t="shared" si="252"/>
        <v>Correct</v>
      </c>
      <c r="AU667" s="53" t="s">
        <v>94</v>
      </c>
      <c r="AV667" s="53">
        <v>40</v>
      </c>
      <c r="AW667" s="53" t="s">
        <v>121</v>
      </c>
      <c r="AX667" s="53" t="s">
        <v>190</v>
      </c>
      <c r="AY667" s="53" t="s">
        <v>107</v>
      </c>
      <c r="AZ667" s="53" t="s">
        <v>98</v>
      </c>
      <c r="BA667" s="53" t="s">
        <v>80</v>
      </c>
      <c r="BB667" s="53" t="s">
        <v>108</v>
      </c>
      <c r="BC667" s="53" t="s">
        <v>100</v>
      </c>
      <c r="BD667" s="53" t="s">
        <v>101</v>
      </c>
      <c r="BE667" s="53" t="s">
        <v>102</v>
      </c>
      <c r="BF667" s="53" t="s">
        <v>92</v>
      </c>
      <c r="BG667" s="53" t="s">
        <v>102</v>
      </c>
      <c r="BH667" s="55"/>
    </row>
    <row r="668" spans="1:60" x14ac:dyDescent="0.25">
      <c r="A668" s="1">
        <v>667</v>
      </c>
      <c r="R668" t="s">
        <v>63</v>
      </c>
      <c r="U668" s="5">
        <f t="shared" si="230"/>
        <v>1</v>
      </c>
      <c r="V668" s="5">
        <f t="shared" si="231"/>
        <v>3</v>
      </c>
      <c r="W668" s="16"/>
      <c r="X668" s="5">
        <f t="shared" si="232"/>
        <v>0</v>
      </c>
      <c r="Y668" s="5">
        <f t="shared" si="233"/>
        <v>0</v>
      </c>
      <c r="Z668" s="5">
        <f t="shared" si="234"/>
        <v>0</v>
      </c>
      <c r="AA668" s="5">
        <f t="shared" si="235"/>
        <v>0</v>
      </c>
      <c r="AB668" s="5">
        <f t="shared" si="236"/>
        <v>0</v>
      </c>
      <c r="AC668" s="5">
        <f t="shared" si="237"/>
        <v>0</v>
      </c>
      <c r="AD668" s="5">
        <f t="shared" si="238"/>
        <v>0</v>
      </c>
      <c r="AE668" s="5">
        <f t="shared" si="239"/>
        <v>0</v>
      </c>
      <c r="AF668" s="5">
        <f t="shared" si="240"/>
        <v>0</v>
      </c>
      <c r="AG668" s="5">
        <f t="shared" si="241"/>
        <v>0</v>
      </c>
      <c r="AH668" s="5">
        <f t="shared" si="242"/>
        <v>0</v>
      </c>
      <c r="AI668" s="5">
        <f t="shared" si="243"/>
        <v>0</v>
      </c>
      <c r="AJ668" s="5">
        <f t="shared" si="244"/>
        <v>0</v>
      </c>
      <c r="AK668" s="5">
        <f t="shared" si="245"/>
        <v>0</v>
      </c>
      <c r="AL668" s="5">
        <f t="shared" si="246"/>
        <v>0</v>
      </c>
      <c r="AM668" s="5">
        <f t="shared" si="247"/>
        <v>0</v>
      </c>
      <c r="AN668" s="5">
        <f t="shared" si="248"/>
        <v>1</v>
      </c>
      <c r="AO668" s="5">
        <f t="shared" si="249"/>
        <v>0</v>
      </c>
      <c r="AR668" s="5">
        <f t="shared" si="250"/>
        <v>1</v>
      </c>
      <c r="AS668" s="5">
        <f t="shared" si="251"/>
        <v>1</v>
      </c>
      <c r="AT668" s="5" t="str">
        <f t="shared" si="252"/>
        <v>Correct</v>
      </c>
      <c r="AU668" s="5" t="s">
        <v>105</v>
      </c>
      <c r="AV668" s="5">
        <v>19</v>
      </c>
      <c r="AW668" s="5" t="s">
        <v>121</v>
      </c>
      <c r="AX668" s="5" t="s">
        <v>180</v>
      </c>
      <c r="AY668" s="5" t="s">
        <v>107</v>
      </c>
      <c r="AZ668" s="5" t="s">
        <v>98</v>
      </c>
      <c r="BA668" s="5" t="s">
        <v>80</v>
      </c>
      <c r="BB668" s="5" t="s">
        <v>99</v>
      </c>
      <c r="BC668" s="5" t="s">
        <v>120</v>
      </c>
      <c r="BD668" s="5" t="s">
        <v>101</v>
      </c>
      <c r="BE668" s="5" t="s">
        <v>102</v>
      </c>
      <c r="BF668" s="5" t="s">
        <v>92</v>
      </c>
      <c r="BG668" s="5" t="s">
        <v>102</v>
      </c>
      <c r="BH668" s="54"/>
    </row>
    <row r="669" spans="1:60" x14ac:dyDescent="0.25">
      <c r="A669" s="1">
        <v>668</v>
      </c>
      <c r="B669" t="s">
        <v>50</v>
      </c>
      <c r="S669" t="s">
        <v>64</v>
      </c>
      <c r="U669" s="5">
        <f t="shared" si="230"/>
        <v>2</v>
      </c>
      <c r="V669" s="5">
        <f t="shared" si="231"/>
        <v>1.5</v>
      </c>
      <c r="W669" s="16"/>
      <c r="X669" s="5">
        <f t="shared" si="232"/>
        <v>1</v>
      </c>
      <c r="Y669" s="5">
        <f t="shared" si="233"/>
        <v>0</v>
      </c>
      <c r="Z669" s="5">
        <f t="shared" si="234"/>
        <v>0</v>
      </c>
      <c r="AA669" s="5">
        <f t="shared" si="235"/>
        <v>0</v>
      </c>
      <c r="AB669" s="5">
        <f t="shared" si="236"/>
        <v>0</v>
      </c>
      <c r="AC669" s="5">
        <f t="shared" si="237"/>
        <v>0</v>
      </c>
      <c r="AD669" s="5">
        <f t="shared" si="238"/>
        <v>0</v>
      </c>
      <c r="AE669" s="5">
        <f t="shared" si="239"/>
        <v>0</v>
      </c>
      <c r="AF669" s="5">
        <f t="shared" si="240"/>
        <v>0</v>
      </c>
      <c r="AG669" s="5">
        <f t="shared" si="241"/>
        <v>0</v>
      </c>
      <c r="AH669" s="5">
        <f t="shared" si="242"/>
        <v>0</v>
      </c>
      <c r="AI669" s="5">
        <f t="shared" si="243"/>
        <v>0</v>
      </c>
      <c r="AJ669" s="5">
        <f t="shared" si="244"/>
        <v>0</v>
      </c>
      <c r="AK669" s="5">
        <f t="shared" si="245"/>
        <v>0</v>
      </c>
      <c r="AL669" s="5">
        <f t="shared" si="246"/>
        <v>0</v>
      </c>
      <c r="AM669" s="5">
        <f t="shared" si="247"/>
        <v>0</v>
      </c>
      <c r="AN669" s="5">
        <f t="shared" si="248"/>
        <v>0</v>
      </c>
      <c r="AO669" s="5">
        <f t="shared" si="249"/>
        <v>1</v>
      </c>
      <c r="AR669" s="5">
        <f t="shared" si="250"/>
        <v>2</v>
      </c>
      <c r="AS669" s="5">
        <f t="shared" si="251"/>
        <v>2</v>
      </c>
      <c r="AT669" s="5" t="str">
        <f t="shared" si="252"/>
        <v>Correct</v>
      </c>
      <c r="AU669" s="53" t="s">
        <v>105</v>
      </c>
      <c r="AV669" s="53">
        <v>33</v>
      </c>
      <c r="AW669" s="53" t="s">
        <v>121</v>
      </c>
      <c r="AX669" s="53" t="s">
        <v>180</v>
      </c>
      <c r="AY669" s="53" t="s">
        <v>107</v>
      </c>
      <c r="AZ669" s="53" t="s">
        <v>98</v>
      </c>
      <c r="BA669" s="53" t="s">
        <v>80</v>
      </c>
      <c r="BB669" s="53" t="s">
        <v>108</v>
      </c>
      <c r="BC669" s="53" t="s">
        <v>133</v>
      </c>
      <c r="BD669" s="53" t="s">
        <v>135</v>
      </c>
      <c r="BE669" s="53" t="s">
        <v>102</v>
      </c>
      <c r="BF669" s="53" t="s">
        <v>90</v>
      </c>
      <c r="BG669" s="53"/>
      <c r="BH669" s="55"/>
    </row>
    <row r="670" spans="1:60" x14ac:dyDescent="0.25">
      <c r="A670" s="1">
        <v>669</v>
      </c>
      <c r="E670" t="s">
        <v>20</v>
      </c>
      <c r="F670" t="s">
        <v>53</v>
      </c>
      <c r="I670" t="s">
        <v>56</v>
      </c>
      <c r="S670" t="s">
        <v>64</v>
      </c>
      <c r="U670" s="5">
        <f t="shared" si="230"/>
        <v>4</v>
      </c>
      <c r="V670" s="5">
        <f t="shared" si="231"/>
        <v>0.75</v>
      </c>
      <c r="W670" s="16"/>
      <c r="X670" s="5">
        <f t="shared" si="232"/>
        <v>0</v>
      </c>
      <c r="Y670" s="5">
        <f t="shared" si="233"/>
        <v>0</v>
      </c>
      <c r="Z670" s="5">
        <f t="shared" si="234"/>
        <v>0</v>
      </c>
      <c r="AA670" s="5">
        <f t="shared" si="235"/>
        <v>0.75</v>
      </c>
      <c r="AB670" s="5">
        <f t="shared" si="236"/>
        <v>0.75</v>
      </c>
      <c r="AC670" s="5">
        <f t="shared" si="237"/>
        <v>0</v>
      </c>
      <c r="AD670" s="5">
        <f t="shared" si="238"/>
        <v>0</v>
      </c>
      <c r="AE670" s="5">
        <f t="shared" si="239"/>
        <v>0.75</v>
      </c>
      <c r="AF670" s="5">
        <f t="shared" si="240"/>
        <v>0</v>
      </c>
      <c r="AG670" s="5">
        <f t="shared" si="241"/>
        <v>0</v>
      </c>
      <c r="AH670" s="5">
        <f t="shared" si="242"/>
        <v>0</v>
      </c>
      <c r="AI670" s="5">
        <f t="shared" si="243"/>
        <v>0</v>
      </c>
      <c r="AJ670" s="5">
        <f t="shared" si="244"/>
        <v>0</v>
      </c>
      <c r="AK670" s="5">
        <f t="shared" si="245"/>
        <v>0</v>
      </c>
      <c r="AL670" s="5">
        <f t="shared" si="246"/>
        <v>0</v>
      </c>
      <c r="AM670" s="5">
        <f t="shared" si="247"/>
        <v>0</v>
      </c>
      <c r="AN670" s="5">
        <f t="shared" si="248"/>
        <v>0</v>
      </c>
      <c r="AO670" s="5">
        <f t="shared" si="249"/>
        <v>0.75</v>
      </c>
      <c r="AR670" s="5">
        <f t="shared" si="250"/>
        <v>3</v>
      </c>
      <c r="AS670" s="5">
        <f t="shared" si="251"/>
        <v>4</v>
      </c>
      <c r="AT670" s="5" t="str">
        <f t="shared" si="252"/>
        <v>Correct</v>
      </c>
      <c r="AU670" s="5" t="s">
        <v>105</v>
      </c>
      <c r="AV670" s="5">
        <v>36</v>
      </c>
      <c r="AW670" s="5" t="s">
        <v>121</v>
      </c>
      <c r="AX670" s="5" t="s">
        <v>275</v>
      </c>
      <c r="AY670" s="5" t="s">
        <v>107</v>
      </c>
      <c r="AZ670" s="5" t="s">
        <v>98</v>
      </c>
      <c r="BA670" s="5" t="s">
        <v>80</v>
      </c>
      <c r="BB670" s="5"/>
      <c r="BC670" s="5" t="s">
        <v>120</v>
      </c>
      <c r="BD670" s="5" t="s">
        <v>125</v>
      </c>
      <c r="BE670" s="5" t="s">
        <v>102</v>
      </c>
      <c r="BF670" s="5" t="s">
        <v>90</v>
      </c>
      <c r="BG670" s="5" t="s">
        <v>102</v>
      </c>
      <c r="BH670" s="54"/>
    </row>
    <row r="671" spans="1:60" x14ac:dyDescent="0.25">
      <c r="A671" s="1">
        <v>670</v>
      </c>
      <c r="U671" s="5">
        <f t="shared" si="230"/>
        <v>0</v>
      </c>
      <c r="V671" s="5" t="e">
        <f t="shared" si="231"/>
        <v>#DIV/0!</v>
      </c>
      <c r="W671" s="16"/>
      <c r="X671" s="5">
        <f t="shared" si="232"/>
        <v>0</v>
      </c>
      <c r="Y671" s="5">
        <f t="shared" si="233"/>
        <v>0</v>
      </c>
      <c r="Z671" s="5">
        <f t="shared" si="234"/>
        <v>0</v>
      </c>
      <c r="AA671" s="5">
        <f t="shared" si="235"/>
        <v>0</v>
      </c>
      <c r="AB671" s="5">
        <f t="shared" si="236"/>
        <v>0</v>
      </c>
      <c r="AC671" s="5">
        <f t="shared" si="237"/>
        <v>0</v>
      </c>
      <c r="AD671" s="5">
        <f t="shared" si="238"/>
        <v>0</v>
      </c>
      <c r="AE671" s="5">
        <f t="shared" si="239"/>
        <v>0</v>
      </c>
      <c r="AF671" s="5">
        <f t="shared" si="240"/>
        <v>0</v>
      </c>
      <c r="AG671" s="5">
        <f t="shared" si="241"/>
        <v>0</v>
      </c>
      <c r="AH671" s="5">
        <f t="shared" si="242"/>
        <v>0</v>
      </c>
      <c r="AI671" s="5">
        <f t="shared" si="243"/>
        <v>0</v>
      </c>
      <c r="AJ671" s="5">
        <f t="shared" si="244"/>
        <v>0</v>
      </c>
      <c r="AK671" s="5">
        <f t="shared" si="245"/>
        <v>0</v>
      </c>
      <c r="AL671" s="5">
        <f t="shared" si="246"/>
        <v>0</v>
      </c>
      <c r="AM671" s="5">
        <f t="shared" si="247"/>
        <v>0</v>
      </c>
      <c r="AN671" s="5">
        <f t="shared" si="248"/>
        <v>0</v>
      </c>
      <c r="AO671" s="5">
        <f t="shared" si="249"/>
        <v>0</v>
      </c>
      <c r="AR671" s="5">
        <f t="shared" si="250"/>
        <v>0</v>
      </c>
      <c r="AS671" s="5">
        <f t="shared" si="251"/>
        <v>0</v>
      </c>
      <c r="AT671" s="5" t="str">
        <f t="shared" si="252"/>
        <v>Correct</v>
      </c>
      <c r="AU671" s="53" t="s">
        <v>94</v>
      </c>
      <c r="AV671" s="53">
        <v>21</v>
      </c>
      <c r="AW671" s="53" t="s">
        <v>121</v>
      </c>
      <c r="AX671" s="53" t="s">
        <v>190</v>
      </c>
      <c r="AY671" s="53" t="s">
        <v>107</v>
      </c>
      <c r="AZ671" s="53" t="s">
        <v>98</v>
      </c>
      <c r="BA671" s="53" t="s">
        <v>80</v>
      </c>
      <c r="BB671" s="53" t="s">
        <v>99</v>
      </c>
      <c r="BC671" s="53" t="s">
        <v>120</v>
      </c>
      <c r="BD671" s="53" t="s">
        <v>125</v>
      </c>
      <c r="BE671" s="53" t="s">
        <v>102</v>
      </c>
      <c r="BF671" s="53" t="s">
        <v>90</v>
      </c>
      <c r="BG671" s="53" t="s">
        <v>102</v>
      </c>
      <c r="BH671" s="55"/>
    </row>
    <row r="672" spans="1:60" x14ac:dyDescent="0.25">
      <c r="A672" s="1">
        <v>671</v>
      </c>
      <c r="B672" t="s">
        <v>50</v>
      </c>
      <c r="K672" t="s">
        <v>58</v>
      </c>
      <c r="U672" s="5">
        <f t="shared" si="230"/>
        <v>2</v>
      </c>
      <c r="V672" s="5">
        <f t="shared" si="231"/>
        <v>1.5</v>
      </c>
      <c r="W672" s="16"/>
      <c r="X672" s="5">
        <f t="shared" si="232"/>
        <v>1</v>
      </c>
      <c r="Y672" s="5">
        <f t="shared" si="233"/>
        <v>0</v>
      </c>
      <c r="Z672" s="5">
        <f t="shared" si="234"/>
        <v>0</v>
      </c>
      <c r="AA672" s="5">
        <f t="shared" si="235"/>
        <v>0</v>
      </c>
      <c r="AB672" s="5">
        <f t="shared" si="236"/>
        <v>0</v>
      </c>
      <c r="AC672" s="5">
        <f t="shared" si="237"/>
        <v>0</v>
      </c>
      <c r="AD672" s="5">
        <f t="shared" si="238"/>
        <v>0</v>
      </c>
      <c r="AE672" s="5">
        <f t="shared" si="239"/>
        <v>0</v>
      </c>
      <c r="AF672" s="5">
        <f t="shared" si="240"/>
        <v>0</v>
      </c>
      <c r="AG672" s="5">
        <f t="shared" si="241"/>
        <v>1</v>
      </c>
      <c r="AH672" s="5">
        <f t="shared" si="242"/>
        <v>0</v>
      </c>
      <c r="AI672" s="5">
        <f t="shared" si="243"/>
        <v>0</v>
      </c>
      <c r="AJ672" s="5">
        <f t="shared" si="244"/>
        <v>0</v>
      </c>
      <c r="AK672" s="5">
        <f t="shared" si="245"/>
        <v>0</v>
      </c>
      <c r="AL672" s="5">
        <f t="shared" si="246"/>
        <v>0</v>
      </c>
      <c r="AM672" s="5">
        <f t="shared" si="247"/>
        <v>0</v>
      </c>
      <c r="AN672" s="5">
        <f t="shared" si="248"/>
        <v>0</v>
      </c>
      <c r="AO672" s="5">
        <f t="shared" si="249"/>
        <v>0</v>
      </c>
      <c r="AR672" s="5">
        <f t="shared" si="250"/>
        <v>2</v>
      </c>
      <c r="AS672" s="5">
        <f t="shared" si="251"/>
        <v>2</v>
      </c>
      <c r="AT672" s="5" t="str">
        <f t="shared" si="252"/>
        <v>Correct</v>
      </c>
      <c r="AU672" s="5" t="s">
        <v>94</v>
      </c>
      <c r="AV672" s="5">
        <v>52</v>
      </c>
      <c r="AW672" s="5" t="s">
        <v>121</v>
      </c>
      <c r="AX672" s="5" t="s">
        <v>246</v>
      </c>
      <c r="AY672" s="5" t="s">
        <v>107</v>
      </c>
      <c r="AZ672" s="5" t="s">
        <v>98</v>
      </c>
      <c r="BA672" s="5" t="s">
        <v>80</v>
      </c>
      <c r="BB672" s="5" t="s">
        <v>108</v>
      </c>
      <c r="BC672" s="5" t="s">
        <v>110</v>
      </c>
      <c r="BD672" s="5" t="s">
        <v>104</v>
      </c>
      <c r="BE672" s="5" t="s">
        <v>102</v>
      </c>
      <c r="BF672" s="5" t="s">
        <v>92</v>
      </c>
      <c r="BG672" s="5" t="s">
        <v>98</v>
      </c>
      <c r="BH672" s="54"/>
    </row>
    <row r="673" spans="1:60" x14ac:dyDescent="0.25">
      <c r="A673" s="1">
        <v>672</v>
      </c>
      <c r="D673" t="s">
        <v>52</v>
      </c>
      <c r="I673" t="s">
        <v>56</v>
      </c>
      <c r="S673" t="s">
        <v>64</v>
      </c>
      <c r="U673" s="5">
        <f t="shared" si="230"/>
        <v>3</v>
      </c>
      <c r="V673" s="5">
        <f t="shared" si="231"/>
        <v>1</v>
      </c>
      <c r="W673" s="16"/>
      <c r="X673" s="5">
        <f t="shared" si="232"/>
        <v>0</v>
      </c>
      <c r="Y673" s="5">
        <f t="shared" si="233"/>
        <v>0</v>
      </c>
      <c r="Z673" s="5">
        <f t="shared" si="234"/>
        <v>1</v>
      </c>
      <c r="AA673" s="5">
        <f t="shared" si="235"/>
        <v>0</v>
      </c>
      <c r="AB673" s="5">
        <f t="shared" si="236"/>
        <v>0</v>
      </c>
      <c r="AC673" s="5">
        <f t="shared" si="237"/>
        <v>0</v>
      </c>
      <c r="AD673" s="5">
        <f t="shared" si="238"/>
        <v>0</v>
      </c>
      <c r="AE673" s="5">
        <f t="shared" si="239"/>
        <v>1</v>
      </c>
      <c r="AF673" s="5">
        <f t="shared" si="240"/>
        <v>0</v>
      </c>
      <c r="AG673" s="5">
        <f t="shared" si="241"/>
        <v>0</v>
      </c>
      <c r="AH673" s="5">
        <f t="shared" si="242"/>
        <v>0</v>
      </c>
      <c r="AI673" s="5">
        <f t="shared" si="243"/>
        <v>0</v>
      </c>
      <c r="AJ673" s="5">
        <f t="shared" si="244"/>
        <v>0</v>
      </c>
      <c r="AK673" s="5">
        <f t="shared" si="245"/>
        <v>0</v>
      </c>
      <c r="AL673" s="5">
        <f t="shared" si="246"/>
        <v>0</v>
      </c>
      <c r="AM673" s="5">
        <f t="shared" si="247"/>
        <v>0</v>
      </c>
      <c r="AN673" s="5">
        <f t="shared" si="248"/>
        <v>0</v>
      </c>
      <c r="AO673" s="5">
        <f t="shared" si="249"/>
        <v>1</v>
      </c>
      <c r="AR673" s="5">
        <f t="shared" si="250"/>
        <v>3</v>
      </c>
      <c r="AS673" s="5">
        <f t="shared" si="251"/>
        <v>3</v>
      </c>
      <c r="AT673" s="5" t="str">
        <f t="shared" si="252"/>
        <v>Correct</v>
      </c>
      <c r="AU673" s="53" t="s">
        <v>94</v>
      </c>
      <c r="AV673" s="53">
        <v>28</v>
      </c>
      <c r="AW673" s="53" t="s">
        <v>121</v>
      </c>
      <c r="AX673" s="53" t="s">
        <v>185</v>
      </c>
      <c r="AY673" s="53" t="s">
        <v>107</v>
      </c>
      <c r="AZ673" s="53" t="s">
        <v>98</v>
      </c>
      <c r="BA673" s="53" t="s">
        <v>80</v>
      </c>
      <c r="BB673" s="53" t="s">
        <v>126</v>
      </c>
      <c r="BC673" s="53" t="s">
        <v>120</v>
      </c>
      <c r="BD673" s="53" t="s">
        <v>101</v>
      </c>
      <c r="BE673" s="53" t="s">
        <v>102</v>
      </c>
      <c r="BF673" s="53" t="s">
        <v>92</v>
      </c>
      <c r="BG673" s="53" t="s">
        <v>102</v>
      </c>
      <c r="BH673" s="55"/>
    </row>
    <row r="674" spans="1:60" x14ac:dyDescent="0.25">
      <c r="A674" s="1">
        <v>673</v>
      </c>
      <c r="I674" t="s">
        <v>56</v>
      </c>
      <c r="L674" t="s">
        <v>59</v>
      </c>
      <c r="M674" t="s">
        <v>60</v>
      </c>
      <c r="U674" s="5">
        <f t="shared" si="230"/>
        <v>3</v>
      </c>
      <c r="V674" s="5">
        <f t="shared" si="231"/>
        <v>1</v>
      </c>
      <c r="W674" s="16"/>
      <c r="X674" s="5">
        <f t="shared" si="232"/>
        <v>0</v>
      </c>
      <c r="Y674" s="5">
        <f t="shared" si="233"/>
        <v>0</v>
      </c>
      <c r="Z674" s="5">
        <f t="shared" si="234"/>
        <v>0</v>
      </c>
      <c r="AA674" s="5">
        <f t="shared" si="235"/>
        <v>0</v>
      </c>
      <c r="AB674" s="5">
        <f t="shared" si="236"/>
        <v>0</v>
      </c>
      <c r="AC674" s="5">
        <f t="shared" si="237"/>
        <v>0</v>
      </c>
      <c r="AD674" s="5">
        <f t="shared" si="238"/>
        <v>0</v>
      </c>
      <c r="AE674" s="5">
        <f t="shared" si="239"/>
        <v>1</v>
      </c>
      <c r="AF674" s="5">
        <f t="shared" si="240"/>
        <v>0</v>
      </c>
      <c r="AG674" s="5">
        <f t="shared" si="241"/>
        <v>0</v>
      </c>
      <c r="AH674" s="5">
        <f t="shared" si="242"/>
        <v>1</v>
      </c>
      <c r="AI674" s="5">
        <f t="shared" si="243"/>
        <v>1</v>
      </c>
      <c r="AJ674" s="5">
        <f t="shared" si="244"/>
        <v>0</v>
      </c>
      <c r="AK674" s="5">
        <f t="shared" si="245"/>
        <v>0</v>
      </c>
      <c r="AL674" s="5">
        <f t="shared" si="246"/>
        <v>0</v>
      </c>
      <c r="AM674" s="5">
        <f t="shared" si="247"/>
        <v>0</v>
      </c>
      <c r="AN674" s="5">
        <f t="shared" si="248"/>
        <v>0</v>
      </c>
      <c r="AO674" s="5">
        <f t="shared" si="249"/>
        <v>0</v>
      </c>
      <c r="AR674" s="5">
        <f t="shared" si="250"/>
        <v>3</v>
      </c>
      <c r="AS674" s="5">
        <f t="shared" si="251"/>
        <v>3</v>
      </c>
      <c r="AT674" s="5" t="str">
        <f t="shared" si="252"/>
        <v>Correct</v>
      </c>
      <c r="AU674" s="5" t="s">
        <v>105</v>
      </c>
      <c r="AV674" s="5">
        <v>18</v>
      </c>
      <c r="AW674" s="5" t="s">
        <v>121</v>
      </c>
      <c r="AX674" s="5" t="s">
        <v>161</v>
      </c>
      <c r="AY674" s="5" t="s">
        <v>107</v>
      </c>
      <c r="AZ674" s="5" t="s">
        <v>98</v>
      </c>
      <c r="BA674" s="5" t="s">
        <v>80</v>
      </c>
      <c r="BB674" s="5" t="s">
        <v>114</v>
      </c>
      <c r="BC674" s="5" t="s">
        <v>103</v>
      </c>
      <c r="BD674" s="5" t="s">
        <v>101</v>
      </c>
      <c r="BE674" s="5" t="s">
        <v>102</v>
      </c>
      <c r="BF674" s="5" t="s">
        <v>92</v>
      </c>
      <c r="BG674" s="5" t="s">
        <v>102</v>
      </c>
      <c r="BH674" s="54"/>
    </row>
    <row r="675" spans="1:60" x14ac:dyDescent="0.25">
      <c r="A675" s="1">
        <v>674</v>
      </c>
      <c r="B675" t="s">
        <v>50</v>
      </c>
      <c r="I675" t="s">
        <v>56</v>
      </c>
      <c r="L675" t="s">
        <v>59</v>
      </c>
      <c r="N675" t="s">
        <v>26</v>
      </c>
      <c r="Q675" t="s">
        <v>62</v>
      </c>
      <c r="R675" t="s">
        <v>63</v>
      </c>
      <c r="U675" s="5">
        <f t="shared" si="230"/>
        <v>6</v>
      </c>
      <c r="V675" s="5">
        <f t="shared" si="231"/>
        <v>0.5</v>
      </c>
      <c r="W675" s="16"/>
      <c r="X675" s="5">
        <f t="shared" si="232"/>
        <v>0.5</v>
      </c>
      <c r="Y675" s="5">
        <f t="shared" si="233"/>
        <v>0</v>
      </c>
      <c r="Z675" s="5">
        <f t="shared" si="234"/>
        <v>0</v>
      </c>
      <c r="AA675" s="5">
        <f t="shared" si="235"/>
        <v>0</v>
      </c>
      <c r="AB675" s="5">
        <f t="shared" si="236"/>
        <v>0</v>
      </c>
      <c r="AC675" s="5">
        <f t="shared" si="237"/>
        <v>0</v>
      </c>
      <c r="AD675" s="5">
        <f t="shared" si="238"/>
        <v>0</v>
      </c>
      <c r="AE675" s="5">
        <f t="shared" si="239"/>
        <v>0.5</v>
      </c>
      <c r="AF675" s="5">
        <f t="shared" si="240"/>
        <v>0</v>
      </c>
      <c r="AG675" s="5">
        <f t="shared" si="241"/>
        <v>0</v>
      </c>
      <c r="AH675" s="5">
        <f t="shared" si="242"/>
        <v>0.5</v>
      </c>
      <c r="AI675" s="5">
        <f t="shared" si="243"/>
        <v>0</v>
      </c>
      <c r="AJ675" s="5">
        <f t="shared" si="244"/>
        <v>0.5</v>
      </c>
      <c r="AK675" s="5">
        <f t="shared" si="245"/>
        <v>0</v>
      </c>
      <c r="AL675" s="5">
        <f t="shared" si="246"/>
        <v>0</v>
      </c>
      <c r="AM675" s="5">
        <f t="shared" si="247"/>
        <v>0.5</v>
      </c>
      <c r="AN675" s="5">
        <f t="shared" si="248"/>
        <v>0.5</v>
      </c>
      <c r="AO675" s="5">
        <f t="shared" si="249"/>
        <v>0</v>
      </c>
      <c r="AR675" s="5">
        <f t="shared" si="250"/>
        <v>3</v>
      </c>
      <c r="AS675" s="5">
        <f t="shared" si="251"/>
        <v>6</v>
      </c>
      <c r="AT675" s="5" t="str">
        <f t="shared" si="252"/>
        <v>Correct</v>
      </c>
      <c r="AU675" s="53"/>
      <c r="AV675" s="53"/>
      <c r="AW675" s="53"/>
      <c r="AX675" s="53"/>
      <c r="AY675" s="53"/>
      <c r="AZ675" s="53"/>
      <c r="BA675" s="53"/>
      <c r="BB675" s="53"/>
      <c r="BC675" s="53"/>
      <c r="BD675" s="53"/>
      <c r="BE675" s="53"/>
      <c r="BF675" s="53"/>
      <c r="BG675" s="53"/>
      <c r="BH675" s="55"/>
    </row>
    <row r="676" spans="1:60" x14ac:dyDescent="0.25">
      <c r="A676" s="1">
        <v>675</v>
      </c>
      <c r="S676" t="s">
        <v>64</v>
      </c>
      <c r="U676" s="5">
        <f t="shared" si="230"/>
        <v>1</v>
      </c>
      <c r="V676" s="5">
        <f t="shared" si="231"/>
        <v>3</v>
      </c>
      <c r="W676" s="16"/>
      <c r="X676" s="5">
        <f t="shared" si="232"/>
        <v>0</v>
      </c>
      <c r="Y676" s="5">
        <f t="shared" si="233"/>
        <v>0</v>
      </c>
      <c r="Z676" s="5">
        <f t="shared" si="234"/>
        <v>0</v>
      </c>
      <c r="AA676" s="5">
        <f t="shared" si="235"/>
        <v>0</v>
      </c>
      <c r="AB676" s="5">
        <f t="shared" si="236"/>
        <v>0</v>
      </c>
      <c r="AC676" s="5">
        <f t="shared" si="237"/>
        <v>0</v>
      </c>
      <c r="AD676" s="5">
        <f t="shared" si="238"/>
        <v>0</v>
      </c>
      <c r="AE676" s="5">
        <f t="shared" si="239"/>
        <v>0</v>
      </c>
      <c r="AF676" s="5">
        <f t="shared" si="240"/>
        <v>0</v>
      </c>
      <c r="AG676" s="5">
        <f t="shared" si="241"/>
        <v>0</v>
      </c>
      <c r="AH676" s="5">
        <f t="shared" si="242"/>
        <v>0</v>
      </c>
      <c r="AI676" s="5">
        <f t="shared" si="243"/>
        <v>0</v>
      </c>
      <c r="AJ676" s="5">
        <f t="shared" si="244"/>
        <v>0</v>
      </c>
      <c r="AK676" s="5">
        <f t="shared" si="245"/>
        <v>0</v>
      </c>
      <c r="AL676" s="5">
        <f t="shared" si="246"/>
        <v>0</v>
      </c>
      <c r="AM676" s="5">
        <f t="shared" si="247"/>
        <v>0</v>
      </c>
      <c r="AN676" s="5">
        <f t="shared" si="248"/>
        <v>0</v>
      </c>
      <c r="AO676" s="5">
        <f t="shared" si="249"/>
        <v>1</v>
      </c>
      <c r="AR676" s="5">
        <f t="shared" si="250"/>
        <v>1</v>
      </c>
      <c r="AS676" s="5">
        <f t="shared" si="251"/>
        <v>1</v>
      </c>
      <c r="AT676" s="5" t="str">
        <f t="shared" si="252"/>
        <v>Correct</v>
      </c>
      <c r="AU676" s="5" t="s">
        <v>94</v>
      </c>
      <c r="AV676" s="5">
        <v>52</v>
      </c>
      <c r="AW676" s="5" t="s">
        <v>121</v>
      </c>
      <c r="AX676" s="5" t="s">
        <v>183</v>
      </c>
      <c r="AY676" s="5" t="s">
        <v>107</v>
      </c>
      <c r="AZ676" s="5" t="s">
        <v>98</v>
      </c>
      <c r="BA676" s="5" t="s">
        <v>80</v>
      </c>
      <c r="BB676" s="5" t="s">
        <v>126</v>
      </c>
      <c r="BC676" s="5" t="s">
        <v>120</v>
      </c>
      <c r="BD676" s="5" t="s">
        <v>123</v>
      </c>
      <c r="BE676" s="5" t="s">
        <v>102</v>
      </c>
      <c r="BF676" s="5" t="s">
        <v>92</v>
      </c>
      <c r="BG676" s="5" t="s">
        <v>102</v>
      </c>
      <c r="BH676" s="54"/>
    </row>
    <row r="677" spans="1:60" x14ac:dyDescent="0.25">
      <c r="A677" s="1">
        <v>676</v>
      </c>
      <c r="C677" t="s">
        <v>51</v>
      </c>
      <c r="F677" t="s">
        <v>53</v>
      </c>
      <c r="Q677" t="s">
        <v>62</v>
      </c>
      <c r="U677" s="5">
        <f t="shared" si="230"/>
        <v>3</v>
      </c>
      <c r="V677" s="5">
        <f t="shared" si="231"/>
        <v>1</v>
      </c>
      <c r="W677" s="16"/>
      <c r="X677" s="5">
        <f t="shared" si="232"/>
        <v>0</v>
      </c>
      <c r="Y677" s="5">
        <f t="shared" si="233"/>
        <v>1</v>
      </c>
      <c r="Z677" s="5">
        <f t="shared" si="234"/>
        <v>0</v>
      </c>
      <c r="AA677" s="5">
        <f t="shared" si="235"/>
        <v>0</v>
      </c>
      <c r="AB677" s="5">
        <f t="shared" si="236"/>
        <v>1</v>
      </c>
      <c r="AC677" s="5">
        <f t="shared" si="237"/>
        <v>0</v>
      </c>
      <c r="AD677" s="5">
        <f t="shared" si="238"/>
        <v>0</v>
      </c>
      <c r="AE677" s="5">
        <f t="shared" si="239"/>
        <v>0</v>
      </c>
      <c r="AF677" s="5">
        <f t="shared" si="240"/>
        <v>0</v>
      </c>
      <c r="AG677" s="5">
        <f t="shared" si="241"/>
        <v>0</v>
      </c>
      <c r="AH677" s="5">
        <f t="shared" si="242"/>
        <v>0</v>
      </c>
      <c r="AI677" s="5">
        <f t="shared" si="243"/>
        <v>0</v>
      </c>
      <c r="AJ677" s="5">
        <f t="shared" si="244"/>
        <v>0</v>
      </c>
      <c r="AK677" s="5">
        <f t="shared" si="245"/>
        <v>0</v>
      </c>
      <c r="AL677" s="5">
        <f t="shared" si="246"/>
        <v>0</v>
      </c>
      <c r="AM677" s="5">
        <f t="shared" si="247"/>
        <v>1</v>
      </c>
      <c r="AN677" s="5">
        <f t="shared" si="248"/>
        <v>0</v>
      </c>
      <c r="AO677" s="5">
        <f t="shared" si="249"/>
        <v>0</v>
      </c>
      <c r="AR677" s="5">
        <f t="shared" si="250"/>
        <v>3</v>
      </c>
      <c r="AS677" s="5">
        <f t="shared" si="251"/>
        <v>3</v>
      </c>
      <c r="AT677" s="5" t="str">
        <f t="shared" si="252"/>
        <v>Correct</v>
      </c>
      <c r="AU677" s="53" t="s">
        <v>94</v>
      </c>
      <c r="AV677" s="53">
        <v>64</v>
      </c>
      <c r="AW677" s="53" t="s">
        <v>121</v>
      </c>
      <c r="AX677" s="53" t="s">
        <v>122</v>
      </c>
      <c r="AY677" s="53" t="s">
        <v>107</v>
      </c>
      <c r="AZ677" s="53" t="s">
        <v>98</v>
      </c>
      <c r="BA677" s="53" t="s">
        <v>355</v>
      </c>
      <c r="BB677" s="53" t="s">
        <v>109</v>
      </c>
      <c r="BC677" s="53" t="s">
        <v>120</v>
      </c>
      <c r="BD677" s="53"/>
      <c r="BE677" s="53" t="s">
        <v>102</v>
      </c>
      <c r="BF677" s="53" t="s">
        <v>90</v>
      </c>
      <c r="BG677" s="53" t="s">
        <v>98</v>
      </c>
      <c r="BH677" s="55"/>
    </row>
    <row r="678" spans="1:60" x14ac:dyDescent="0.25">
      <c r="A678" s="1">
        <v>677</v>
      </c>
      <c r="U678" s="5">
        <f t="shared" si="230"/>
        <v>0</v>
      </c>
      <c r="V678" s="5" t="e">
        <f t="shared" si="231"/>
        <v>#DIV/0!</v>
      </c>
      <c r="W678" s="16"/>
      <c r="X678" s="5">
        <f t="shared" si="232"/>
        <v>0</v>
      </c>
      <c r="Y678" s="5">
        <f t="shared" si="233"/>
        <v>0</v>
      </c>
      <c r="Z678" s="5">
        <f t="shared" si="234"/>
        <v>0</v>
      </c>
      <c r="AA678" s="5">
        <f t="shared" si="235"/>
        <v>0</v>
      </c>
      <c r="AB678" s="5">
        <f t="shared" si="236"/>
        <v>0</v>
      </c>
      <c r="AC678" s="5">
        <f t="shared" si="237"/>
        <v>0</v>
      </c>
      <c r="AD678" s="5">
        <f t="shared" si="238"/>
        <v>0</v>
      </c>
      <c r="AE678" s="5">
        <f t="shared" si="239"/>
        <v>0</v>
      </c>
      <c r="AF678" s="5">
        <f t="shared" si="240"/>
        <v>0</v>
      </c>
      <c r="AG678" s="5">
        <f t="shared" si="241"/>
        <v>0</v>
      </c>
      <c r="AH678" s="5">
        <f t="shared" si="242"/>
        <v>0</v>
      </c>
      <c r="AI678" s="5">
        <f t="shared" si="243"/>
        <v>0</v>
      </c>
      <c r="AJ678" s="5">
        <f t="shared" si="244"/>
        <v>0</v>
      </c>
      <c r="AK678" s="5">
        <f t="shared" si="245"/>
        <v>0</v>
      </c>
      <c r="AL678" s="5">
        <f t="shared" si="246"/>
        <v>0</v>
      </c>
      <c r="AM678" s="5">
        <f t="shared" si="247"/>
        <v>0</v>
      </c>
      <c r="AN678" s="5">
        <f t="shared" si="248"/>
        <v>0</v>
      </c>
      <c r="AO678" s="5">
        <f t="shared" si="249"/>
        <v>0</v>
      </c>
      <c r="AR678" s="5">
        <f t="shared" si="250"/>
        <v>0</v>
      </c>
      <c r="AS678" s="5">
        <f t="shared" si="251"/>
        <v>0</v>
      </c>
      <c r="AT678" s="5" t="str">
        <f t="shared" si="252"/>
        <v>Correct</v>
      </c>
      <c r="AU678" s="5" t="s">
        <v>105</v>
      </c>
      <c r="AV678" s="5">
        <v>48</v>
      </c>
      <c r="AW678" s="5" t="s">
        <v>95</v>
      </c>
      <c r="AX678" s="5" t="s">
        <v>157</v>
      </c>
      <c r="AY678" s="5"/>
      <c r="AZ678" s="5" t="s">
        <v>102</v>
      </c>
      <c r="BA678" s="5" t="s">
        <v>81</v>
      </c>
      <c r="BB678" s="5" t="s">
        <v>112</v>
      </c>
      <c r="BC678" s="5" t="s">
        <v>110</v>
      </c>
      <c r="BD678" s="5" t="s">
        <v>101</v>
      </c>
      <c r="BE678" s="5" t="s">
        <v>102</v>
      </c>
      <c r="BF678" s="5"/>
      <c r="BG678" s="5" t="s">
        <v>102</v>
      </c>
      <c r="BH678" s="54"/>
    </row>
    <row r="679" spans="1:60" x14ac:dyDescent="0.25">
      <c r="A679" s="1">
        <v>678</v>
      </c>
      <c r="B679" t="s">
        <v>50</v>
      </c>
      <c r="C679" t="s">
        <v>51</v>
      </c>
      <c r="D679" t="s">
        <v>52</v>
      </c>
      <c r="E679" t="s">
        <v>20</v>
      </c>
      <c r="F679" t="s">
        <v>53</v>
      </c>
      <c r="G679" t="s">
        <v>54</v>
      </c>
      <c r="H679" t="s">
        <v>55</v>
      </c>
      <c r="I679" t="s">
        <v>56</v>
      </c>
      <c r="J679" t="s">
        <v>57</v>
      </c>
      <c r="K679" t="s">
        <v>58</v>
      </c>
      <c r="L679" t="s">
        <v>59</v>
      </c>
      <c r="M679" t="s">
        <v>60</v>
      </c>
      <c r="N679" t="s">
        <v>26</v>
      </c>
      <c r="O679" t="s">
        <v>23</v>
      </c>
      <c r="P679" t="s">
        <v>61</v>
      </c>
      <c r="Q679" t="s">
        <v>62</v>
      </c>
      <c r="R679" t="s">
        <v>63</v>
      </c>
      <c r="S679" t="s">
        <v>64</v>
      </c>
      <c r="U679" s="5">
        <f t="shared" si="230"/>
        <v>18</v>
      </c>
      <c r="V679" s="5">
        <f t="shared" si="231"/>
        <v>0.16666666666666666</v>
      </c>
      <c r="W679" s="16"/>
      <c r="X679" s="5">
        <f t="shared" si="232"/>
        <v>0.16666666666666666</v>
      </c>
      <c r="Y679" s="5">
        <f t="shared" si="233"/>
        <v>0.16666666666666666</v>
      </c>
      <c r="Z679" s="5">
        <f t="shared" si="234"/>
        <v>0.16666666666666666</v>
      </c>
      <c r="AA679" s="5">
        <f t="shared" si="235"/>
        <v>0.16666666666666666</v>
      </c>
      <c r="AB679" s="5">
        <f t="shared" si="236"/>
        <v>0.16666666666666666</v>
      </c>
      <c r="AC679" s="5">
        <f t="shared" si="237"/>
        <v>0.16666666666666666</v>
      </c>
      <c r="AD679" s="5">
        <f t="shared" si="238"/>
        <v>0.16666666666666666</v>
      </c>
      <c r="AE679" s="5">
        <f t="shared" si="239"/>
        <v>0.16666666666666666</v>
      </c>
      <c r="AF679" s="5">
        <f t="shared" si="240"/>
        <v>0.16666666666666666</v>
      </c>
      <c r="AG679" s="5">
        <f t="shared" si="241"/>
        <v>0.16666666666666666</v>
      </c>
      <c r="AH679" s="5">
        <f t="shared" si="242"/>
        <v>0.16666666666666666</v>
      </c>
      <c r="AI679" s="5">
        <f t="shared" si="243"/>
        <v>0.16666666666666666</v>
      </c>
      <c r="AJ679" s="5">
        <f t="shared" si="244"/>
        <v>0.16666666666666666</v>
      </c>
      <c r="AK679" s="5">
        <f t="shared" si="245"/>
        <v>0.16666666666666666</v>
      </c>
      <c r="AL679" s="5">
        <f t="shared" si="246"/>
        <v>0.16666666666666666</v>
      </c>
      <c r="AM679" s="5">
        <f t="shared" si="247"/>
        <v>0.16666666666666666</v>
      </c>
      <c r="AN679" s="5">
        <f t="shared" si="248"/>
        <v>0.16666666666666666</v>
      </c>
      <c r="AO679" s="5">
        <f t="shared" si="249"/>
        <v>0.16666666666666666</v>
      </c>
      <c r="AR679" s="5">
        <f t="shared" si="250"/>
        <v>2.9999999999999991</v>
      </c>
      <c r="AS679" s="5">
        <f t="shared" si="251"/>
        <v>18</v>
      </c>
      <c r="AT679" s="5" t="str">
        <f t="shared" si="252"/>
        <v>Correct</v>
      </c>
      <c r="AU679" s="53" t="s">
        <v>94</v>
      </c>
      <c r="AV679" s="53">
        <v>33</v>
      </c>
      <c r="AW679" s="53" t="s">
        <v>121</v>
      </c>
      <c r="AX679" s="53" t="s">
        <v>161</v>
      </c>
      <c r="AY679" s="53" t="s">
        <v>107</v>
      </c>
      <c r="AZ679" s="53" t="s">
        <v>98</v>
      </c>
      <c r="BA679" s="53" t="s">
        <v>362</v>
      </c>
      <c r="BB679" s="53" t="s">
        <v>112</v>
      </c>
      <c r="BC679" s="53" t="s">
        <v>137</v>
      </c>
      <c r="BD679" s="53" t="s">
        <v>101</v>
      </c>
      <c r="BE679" s="53" t="s">
        <v>102</v>
      </c>
      <c r="BF679" s="53" t="s">
        <v>92</v>
      </c>
      <c r="BG679" s="53" t="s">
        <v>102</v>
      </c>
      <c r="BH679" s="55"/>
    </row>
    <row r="680" spans="1:60" x14ac:dyDescent="0.25">
      <c r="A680" s="1">
        <v>679</v>
      </c>
      <c r="D680" t="s">
        <v>52</v>
      </c>
      <c r="I680" t="s">
        <v>56</v>
      </c>
      <c r="S680" t="s">
        <v>64</v>
      </c>
      <c r="U680" s="5">
        <f t="shared" si="230"/>
        <v>3</v>
      </c>
      <c r="V680" s="5">
        <f t="shared" si="231"/>
        <v>1</v>
      </c>
      <c r="W680" s="16"/>
      <c r="X680" s="5">
        <f t="shared" si="232"/>
        <v>0</v>
      </c>
      <c r="Y680" s="5">
        <f t="shared" si="233"/>
        <v>0</v>
      </c>
      <c r="Z680" s="5">
        <f t="shared" si="234"/>
        <v>1</v>
      </c>
      <c r="AA680" s="5">
        <f t="shared" si="235"/>
        <v>0</v>
      </c>
      <c r="AB680" s="5">
        <f t="shared" si="236"/>
        <v>0</v>
      </c>
      <c r="AC680" s="5">
        <f t="shared" si="237"/>
        <v>0</v>
      </c>
      <c r="AD680" s="5">
        <f t="shared" si="238"/>
        <v>0</v>
      </c>
      <c r="AE680" s="5">
        <f t="shared" si="239"/>
        <v>1</v>
      </c>
      <c r="AF680" s="5">
        <f t="shared" si="240"/>
        <v>0</v>
      </c>
      <c r="AG680" s="5">
        <f t="shared" si="241"/>
        <v>0</v>
      </c>
      <c r="AH680" s="5">
        <f t="shared" si="242"/>
        <v>0</v>
      </c>
      <c r="AI680" s="5">
        <f t="shared" si="243"/>
        <v>0</v>
      </c>
      <c r="AJ680" s="5">
        <f t="shared" si="244"/>
        <v>0</v>
      </c>
      <c r="AK680" s="5">
        <f t="shared" si="245"/>
        <v>0</v>
      </c>
      <c r="AL680" s="5">
        <f t="shared" si="246"/>
        <v>0</v>
      </c>
      <c r="AM680" s="5">
        <f t="shared" si="247"/>
        <v>0</v>
      </c>
      <c r="AN680" s="5">
        <f t="shared" si="248"/>
        <v>0</v>
      </c>
      <c r="AO680" s="5">
        <f t="shared" si="249"/>
        <v>1</v>
      </c>
      <c r="AR680" s="5">
        <f t="shared" si="250"/>
        <v>3</v>
      </c>
      <c r="AS680" s="5">
        <f t="shared" si="251"/>
        <v>3</v>
      </c>
      <c r="AT680" s="5" t="str">
        <f t="shared" si="252"/>
        <v>Correct</v>
      </c>
      <c r="AU680" s="5" t="s">
        <v>94</v>
      </c>
      <c r="AV680" s="5">
        <v>28</v>
      </c>
      <c r="AW680" s="5" t="s">
        <v>121</v>
      </c>
      <c r="AX680" s="5" t="s">
        <v>185</v>
      </c>
      <c r="AY680" s="5"/>
      <c r="AZ680" s="5"/>
      <c r="BA680" s="5"/>
      <c r="BB680" s="5"/>
      <c r="BC680" s="5" t="s">
        <v>120</v>
      </c>
      <c r="BD680" s="5"/>
      <c r="BE680" s="5"/>
      <c r="BF680" s="5"/>
      <c r="BG680" s="5"/>
      <c r="BH680" s="54"/>
    </row>
    <row r="681" spans="1:60" x14ac:dyDescent="0.25">
      <c r="A681" s="1">
        <v>680</v>
      </c>
      <c r="D681" t="s">
        <v>52</v>
      </c>
      <c r="K681" t="s">
        <v>58</v>
      </c>
      <c r="R681" t="s">
        <v>63</v>
      </c>
      <c r="U681" s="5">
        <f t="shared" si="230"/>
        <v>3</v>
      </c>
      <c r="V681" s="5">
        <f t="shared" si="231"/>
        <v>1</v>
      </c>
      <c r="W681" s="16"/>
      <c r="X681" s="5">
        <f t="shared" si="232"/>
        <v>0</v>
      </c>
      <c r="Y681" s="5">
        <f t="shared" si="233"/>
        <v>0</v>
      </c>
      <c r="Z681" s="5">
        <f t="shared" si="234"/>
        <v>1</v>
      </c>
      <c r="AA681" s="5">
        <f t="shared" si="235"/>
        <v>0</v>
      </c>
      <c r="AB681" s="5">
        <f t="shared" si="236"/>
        <v>0</v>
      </c>
      <c r="AC681" s="5">
        <f t="shared" si="237"/>
        <v>0</v>
      </c>
      <c r="AD681" s="5">
        <f t="shared" si="238"/>
        <v>0</v>
      </c>
      <c r="AE681" s="5">
        <f t="shared" si="239"/>
        <v>0</v>
      </c>
      <c r="AF681" s="5">
        <f t="shared" si="240"/>
        <v>0</v>
      </c>
      <c r="AG681" s="5">
        <f t="shared" si="241"/>
        <v>1</v>
      </c>
      <c r="AH681" s="5">
        <f t="shared" si="242"/>
        <v>0</v>
      </c>
      <c r="AI681" s="5">
        <f t="shared" si="243"/>
        <v>0</v>
      </c>
      <c r="AJ681" s="5">
        <f t="shared" si="244"/>
        <v>0</v>
      </c>
      <c r="AK681" s="5">
        <f t="shared" si="245"/>
        <v>0</v>
      </c>
      <c r="AL681" s="5">
        <f t="shared" si="246"/>
        <v>0</v>
      </c>
      <c r="AM681" s="5">
        <f t="shared" si="247"/>
        <v>0</v>
      </c>
      <c r="AN681" s="5">
        <f t="shared" si="248"/>
        <v>1</v>
      </c>
      <c r="AO681" s="5">
        <f t="shared" si="249"/>
        <v>0</v>
      </c>
      <c r="AR681" s="5">
        <f t="shared" si="250"/>
        <v>3</v>
      </c>
      <c r="AS681" s="5">
        <f t="shared" si="251"/>
        <v>3</v>
      </c>
      <c r="AT681" s="5" t="str">
        <f t="shared" si="252"/>
        <v>Correct</v>
      </c>
      <c r="AU681" s="53" t="s">
        <v>94</v>
      </c>
      <c r="AV681" s="53">
        <v>75</v>
      </c>
      <c r="AW681" s="53" t="s">
        <v>121</v>
      </c>
      <c r="AX681" s="53" t="s">
        <v>217</v>
      </c>
      <c r="AY681" s="53" t="s">
        <v>107</v>
      </c>
      <c r="AZ681" s="53" t="s">
        <v>98</v>
      </c>
      <c r="BA681" s="53" t="s">
        <v>80</v>
      </c>
      <c r="BB681" s="53" t="s">
        <v>126</v>
      </c>
      <c r="BC681" s="53" t="s">
        <v>103</v>
      </c>
      <c r="BD681" s="53" t="s">
        <v>104</v>
      </c>
      <c r="BE681" s="53" t="s">
        <v>102</v>
      </c>
      <c r="BF681" s="53" t="s">
        <v>91</v>
      </c>
      <c r="BG681" s="53" t="s">
        <v>102</v>
      </c>
      <c r="BH681" s="55"/>
    </row>
    <row r="682" spans="1:60" x14ac:dyDescent="0.25">
      <c r="A682" s="1">
        <v>681</v>
      </c>
      <c r="U682" s="5">
        <f t="shared" si="230"/>
        <v>0</v>
      </c>
      <c r="V682" s="5" t="e">
        <f t="shared" si="231"/>
        <v>#DIV/0!</v>
      </c>
      <c r="W682" s="16"/>
      <c r="X682" s="5">
        <f t="shared" si="232"/>
        <v>0</v>
      </c>
      <c r="Y682" s="5">
        <f t="shared" si="233"/>
        <v>0</v>
      </c>
      <c r="Z682" s="5">
        <f t="shared" si="234"/>
        <v>0</v>
      </c>
      <c r="AA682" s="5">
        <f t="shared" si="235"/>
        <v>0</v>
      </c>
      <c r="AB682" s="5">
        <f t="shared" si="236"/>
        <v>0</v>
      </c>
      <c r="AC682" s="5">
        <f t="shared" si="237"/>
        <v>0</v>
      </c>
      <c r="AD682" s="5">
        <f t="shared" si="238"/>
        <v>0</v>
      </c>
      <c r="AE682" s="5">
        <f t="shared" si="239"/>
        <v>0</v>
      </c>
      <c r="AF682" s="5">
        <f t="shared" si="240"/>
        <v>0</v>
      </c>
      <c r="AG682" s="5">
        <f t="shared" si="241"/>
        <v>0</v>
      </c>
      <c r="AH682" s="5">
        <f t="shared" si="242"/>
        <v>0</v>
      </c>
      <c r="AI682" s="5">
        <f t="shared" si="243"/>
        <v>0</v>
      </c>
      <c r="AJ682" s="5">
        <f t="shared" si="244"/>
        <v>0</v>
      </c>
      <c r="AK682" s="5">
        <f t="shared" si="245"/>
        <v>0</v>
      </c>
      <c r="AL682" s="5">
        <f t="shared" si="246"/>
        <v>0</v>
      </c>
      <c r="AM682" s="5">
        <f t="shared" si="247"/>
        <v>0</v>
      </c>
      <c r="AN682" s="5">
        <f t="shared" si="248"/>
        <v>0</v>
      </c>
      <c r="AO682" s="5">
        <f t="shared" si="249"/>
        <v>0</v>
      </c>
      <c r="AR682" s="5">
        <f t="shared" si="250"/>
        <v>0</v>
      </c>
      <c r="AS682" s="5">
        <f t="shared" si="251"/>
        <v>0</v>
      </c>
      <c r="AT682" s="5" t="str">
        <f t="shared" si="252"/>
        <v>Correct</v>
      </c>
      <c r="AU682" s="5" t="s">
        <v>105</v>
      </c>
      <c r="AV682" s="5">
        <v>31</v>
      </c>
      <c r="AW682" s="5" t="s">
        <v>121</v>
      </c>
      <c r="AX682" s="5" t="s">
        <v>167</v>
      </c>
      <c r="AY682" s="5" t="s">
        <v>107</v>
      </c>
      <c r="AZ682" s="5" t="s">
        <v>98</v>
      </c>
      <c r="BA682" s="5" t="s">
        <v>80</v>
      </c>
      <c r="BB682" s="5" t="s">
        <v>112</v>
      </c>
      <c r="BC682" s="5" t="s">
        <v>137</v>
      </c>
      <c r="BD682" s="5" t="s">
        <v>101</v>
      </c>
      <c r="BE682" s="5" t="s">
        <v>102</v>
      </c>
      <c r="BF682" s="5" t="s">
        <v>90</v>
      </c>
      <c r="BG682" s="5" t="s">
        <v>102</v>
      </c>
      <c r="BH682" s="54"/>
    </row>
    <row r="683" spans="1:60" x14ac:dyDescent="0.25">
      <c r="A683" s="1">
        <v>682</v>
      </c>
      <c r="D683" t="s">
        <v>52</v>
      </c>
      <c r="R683" t="s">
        <v>63</v>
      </c>
      <c r="U683" s="5">
        <f t="shared" si="230"/>
        <v>2</v>
      </c>
      <c r="V683" s="5">
        <f t="shared" si="231"/>
        <v>1.5</v>
      </c>
      <c r="W683" s="16"/>
      <c r="X683" s="5">
        <f t="shared" si="232"/>
        <v>0</v>
      </c>
      <c r="Y683" s="5">
        <f t="shared" si="233"/>
        <v>0</v>
      </c>
      <c r="Z683" s="5">
        <f t="shared" si="234"/>
        <v>1</v>
      </c>
      <c r="AA683" s="5">
        <f t="shared" si="235"/>
        <v>0</v>
      </c>
      <c r="AB683" s="5">
        <f t="shared" si="236"/>
        <v>0</v>
      </c>
      <c r="AC683" s="5">
        <f t="shared" si="237"/>
        <v>0</v>
      </c>
      <c r="AD683" s="5">
        <f t="shared" si="238"/>
        <v>0</v>
      </c>
      <c r="AE683" s="5">
        <f t="shared" si="239"/>
        <v>0</v>
      </c>
      <c r="AF683" s="5">
        <f t="shared" si="240"/>
        <v>0</v>
      </c>
      <c r="AG683" s="5">
        <f t="shared" si="241"/>
        <v>0</v>
      </c>
      <c r="AH683" s="5">
        <f t="shared" si="242"/>
        <v>0</v>
      </c>
      <c r="AI683" s="5">
        <f t="shared" si="243"/>
        <v>0</v>
      </c>
      <c r="AJ683" s="5">
        <f t="shared" si="244"/>
        <v>0</v>
      </c>
      <c r="AK683" s="5">
        <f t="shared" si="245"/>
        <v>0</v>
      </c>
      <c r="AL683" s="5">
        <f t="shared" si="246"/>
        <v>0</v>
      </c>
      <c r="AM683" s="5">
        <f t="shared" si="247"/>
        <v>0</v>
      </c>
      <c r="AN683" s="5">
        <f t="shared" si="248"/>
        <v>1</v>
      </c>
      <c r="AO683" s="5">
        <f t="shared" si="249"/>
        <v>0</v>
      </c>
      <c r="AR683" s="5">
        <f t="shared" si="250"/>
        <v>2</v>
      </c>
      <c r="AS683" s="5">
        <f t="shared" si="251"/>
        <v>2</v>
      </c>
      <c r="AT683" s="5" t="str">
        <f t="shared" si="252"/>
        <v>Correct</v>
      </c>
      <c r="AU683" s="53" t="s">
        <v>94</v>
      </c>
      <c r="AV683" s="53">
        <v>95</v>
      </c>
      <c r="AW683" s="53" t="s">
        <v>121</v>
      </c>
      <c r="AX683" s="53" t="s">
        <v>217</v>
      </c>
      <c r="AY683" s="53" t="s">
        <v>107</v>
      </c>
      <c r="AZ683" s="53" t="s">
        <v>98</v>
      </c>
      <c r="BA683" s="53" t="s">
        <v>80</v>
      </c>
      <c r="BB683" s="53"/>
      <c r="BC683" s="53" t="s">
        <v>120</v>
      </c>
      <c r="BD683" s="53" t="s">
        <v>104</v>
      </c>
      <c r="BE683" s="53" t="s">
        <v>102</v>
      </c>
      <c r="BF683" s="53" t="s">
        <v>373</v>
      </c>
      <c r="BG683" s="53" t="s">
        <v>98</v>
      </c>
      <c r="BH683" s="55"/>
    </row>
    <row r="684" spans="1:60" x14ac:dyDescent="0.25">
      <c r="A684" s="1">
        <v>683</v>
      </c>
      <c r="U684" s="5">
        <f t="shared" si="230"/>
        <v>0</v>
      </c>
      <c r="V684" s="5" t="e">
        <f t="shared" si="231"/>
        <v>#DIV/0!</v>
      </c>
      <c r="W684" s="16"/>
      <c r="X684" s="5">
        <f t="shared" si="232"/>
        <v>0</v>
      </c>
      <c r="Y684" s="5">
        <f t="shared" si="233"/>
        <v>0</v>
      </c>
      <c r="Z684" s="5">
        <f t="shared" si="234"/>
        <v>0</v>
      </c>
      <c r="AA684" s="5">
        <f t="shared" si="235"/>
        <v>0</v>
      </c>
      <c r="AB684" s="5">
        <f t="shared" si="236"/>
        <v>0</v>
      </c>
      <c r="AC684" s="5">
        <f t="shared" si="237"/>
        <v>0</v>
      </c>
      <c r="AD684" s="5">
        <f t="shared" si="238"/>
        <v>0</v>
      </c>
      <c r="AE684" s="5">
        <f t="shared" si="239"/>
        <v>0</v>
      </c>
      <c r="AF684" s="5">
        <f t="shared" si="240"/>
        <v>0</v>
      </c>
      <c r="AG684" s="5">
        <f t="shared" si="241"/>
        <v>0</v>
      </c>
      <c r="AH684" s="5">
        <f t="shared" si="242"/>
        <v>0</v>
      </c>
      <c r="AI684" s="5">
        <f t="shared" si="243"/>
        <v>0</v>
      </c>
      <c r="AJ684" s="5">
        <f t="shared" si="244"/>
        <v>0</v>
      </c>
      <c r="AK684" s="5">
        <f t="shared" si="245"/>
        <v>0</v>
      </c>
      <c r="AL684" s="5">
        <f t="shared" si="246"/>
        <v>0</v>
      </c>
      <c r="AM684" s="5">
        <f t="shared" si="247"/>
        <v>0</v>
      </c>
      <c r="AN684" s="5">
        <f t="shared" si="248"/>
        <v>0</v>
      </c>
      <c r="AO684" s="5">
        <f t="shared" si="249"/>
        <v>0</v>
      </c>
      <c r="AR684" s="5">
        <f t="shared" si="250"/>
        <v>0</v>
      </c>
      <c r="AS684" s="5">
        <f t="shared" si="251"/>
        <v>0</v>
      </c>
      <c r="AT684" s="5" t="str">
        <f t="shared" si="252"/>
        <v>Correct</v>
      </c>
      <c r="AU684" s="5" t="s">
        <v>105</v>
      </c>
      <c r="AV684" s="5">
        <v>25</v>
      </c>
      <c r="AW684" s="5" t="s">
        <v>121</v>
      </c>
      <c r="AX684" s="5" t="s">
        <v>178</v>
      </c>
      <c r="AY684" s="5" t="s">
        <v>107</v>
      </c>
      <c r="AZ684" s="5" t="s">
        <v>98</v>
      </c>
      <c r="BA684" s="5" t="s">
        <v>80</v>
      </c>
      <c r="BB684" s="5"/>
      <c r="BC684" s="5" t="s">
        <v>103</v>
      </c>
      <c r="BD684" s="5" t="s">
        <v>136</v>
      </c>
      <c r="BE684" s="5" t="s">
        <v>102</v>
      </c>
      <c r="BF684" s="5"/>
      <c r="BG684" s="5" t="s">
        <v>102</v>
      </c>
      <c r="BH684" s="54"/>
    </row>
    <row r="685" spans="1:60" x14ac:dyDescent="0.25">
      <c r="A685" s="1">
        <v>684</v>
      </c>
      <c r="U685" s="5">
        <f t="shared" si="230"/>
        <v>0</v>
      </c>
      <c r="V685" s="5" t="e">
        <f t="shared" si="231"/>
        <v>#DIV/0!</v>
      </c>
      <c r="W685" s="16"/>
      <c r="X685" s="5">
        <f t="shared" si="232"/>
        <v>0</v>
      </c>
      <c r="Y685" s="5">
        <f t="shared" si="233"/>
        <v>0</v>
      </c>
      <c r="Z685" s="5">
        <f t="shared" si="234"/>
        <v>0</v>
      </c>
      <c r="AA685" s="5">
        <f t="shared" si="235"/>
        <v>0</v>
      </c>
      <c r="AB685" s="5">
        <f t="shared" si="236"/>
        <v>0</v>
      </c>
      <c r="AC685" s="5">
        <f t="shared" si="237"/>
        <v>0</v>
      </c>
      <c r="AD685" s="5">
        <f t="shared" si="238"/>
        <v>0</v>
      </c>
      <c r="AE685" s="5">
        <f t="shared" si="239"/>
        <v>0</v>
      </c>
      <c r="AF685" s="5">
        <f t="shared" si="240"/>
        <v>0</v>
      </c>
      <c r="AG685" s="5">
        <f t="shared" si="241"/>
        <v>0</v>
      </c>
      <c r="AH685" s="5">
        <f t="shared" si="242"/>
        <v>0</v>
      </c>
      <c r="AI685" s="5">
        <f t="shared" si="243"/>
        <v>0</v>
      </c>
      <c r="AJ685" s="5">
        <f t="shared" si="244"/>
        <v>0</v>
      </c>
      <c r="AK685" s="5">
        <f t="shared" si="245"/>
        <v>0</v>
      </c>
      <c r="AL685" s="5">
        <f t="shared" si="246"/>
        <v>0</v>
      </c>
      <c r="AM685" s="5">
        <f t="shared" si="247"/>
        <v>0</v>
      </c>
      <c r="AN685" s="5">
        <f t="shared" si="248"/>
        <v>0</v>
      </c>
      <c r="AO685" s="5">
        <f t="shared" si="249"/>
        <v>0</v>
      </c>
      <c r="AR685" s="5">
        <f t="shared" si="250"/>
        <v>0</v>
      </c>
      <c r="AS685" s="5">
        <f t="shared" si="251"/>
        <v>0</v>
      </c>
      <c r="AT685" s="5" t="str">
        <f t="shared" si="252"/>
        <v>Correct</v>
      </c>
      <c r="AU685" s="53" t="s">
        <v>94</v>
      </c>
      <c r="AV685" s="53">
        <v>24</v>
      </c>
      <c r="AW685" s="53" t="s">
        <v>121</v>
      </c>
      <c r="AX685" s="53" t="s">
        <v>185</v>
      </c>
      <c r="AY685" s="53" t="s">
        <v>107</v>
      </c>
      <c r="AZ685" s="53" t="s">
        <v>98</v>
      </c>
      <c r="BA685" s="53" t="s">
        <v>80</v>
      </c>
      <c r="BB685" s="53" t="s">
        <v>112</v>
      </c>
      <c r="BC685" s="53" t="s">
        <v>103</v>
      </c>
      <c r="BD685" s="53" t="s">
        <v>101</v>
      </c>
      <c r="BE685" s="53" t="s">
        <v>98</v>
      </c>
      <c r="BF685" s="53" t="s">
        <v>93</v>
      </c>
      <c r="BG685" s="53" t="s">
        <v>102</v>
      </c>
      <c r="BH685" s="55"/>
    </row>
    <row r="686" spans="1:60" x14ac:dyDescent="0.25">
      <c r="A686" s="1">
        <v>685</v>
      </c>
      <c r="B686" t="s">
        <v>50</v>
      </c>
      <c r="H686" t="s">
        <v>55</v>
      </c>
      <c r="N686" t="s">
        <v>26</v>
      </c>
      <c r="U686" s="5">
        <f t="shared" si="230"/>
        <v>3</v>
      </c>
      <c r="V686" s="5">
        <f t="shared" si="231"/>
        <v>1</v>
      </c>
      <c r="W686" s="16"/>
      <c r="X686" s="5">
        <f t="shared" si="232"/>
        <v>1</v>
      </c>
      <c r="Y686" s="5">
        <f t="shared" si="233"/>
        <v>0</v>
      </c>
      <c r="Z686" s="5">
        <f t="shared" si="234"/>
        <v>0</v>
      </c>
      <c r="AA686" s="5">
        <f t="shared" si="235"/>
        <v>0</v>
      </c>
      <c r="AB686" s="5">
        <f t="shared" si="236"/>
        <v>0</v>
      </c>
      <c r="AC686" s="5">
        <f t="shared" si="237"/>
        <v>0</v>
      </c>
      <c r="AD686" s="5">
        <f t="shared" si="238"/>
        <v>1</v>
      </c>
      <c r="AE686" s="5">
        <f t="shared" si="239"/>
        <v>0</v>
      </c>
      <c r="AF686" s="5">
        <f t="shared" si="240"/>
        <v>0</v>
      </c>
      <c r="AG686" s="5">
        <f t="shared" si="241"/>
        <v>0</v>
      </c>
      <c r="AH686" s="5">
        <f t="shared" si="242"/>
        <v>0</v>
      </c>
      <c r="AI686" s="5">
        <f t="shared" si="243"/>
        <v>0</v>
      </c>
      <c r="AJ686" s="5">
        <f t="shared" si="244"/>
        <v>1</v>
      </c>
      <c r="AK686" s="5">
        <f t="shared" si="245"/>
        <v>0</v>
      </c>
      <c r="AL686" s="5">
        <f t="shared" si="246"/>
        <v>0</v>
      </c>
      <c r="AM686" s="5">
        <f t="shared" si="247"/>
        <v>0</v>
      </c>
      <c r="AN686" s="5">
        <f t="shared" si="248"/>
        <v>0</v>
      </c>
      <c r="AO686" s="5">
        <f t="shared" si="249"/>
        <v>0</v>
      </c>
      <c r="AR686" s="5">
        <f t="shared" si="250"/>
        <v>3</v>
      </c>
      <c r="AS686" s="5">
        <f t="shared" si="251"/>
        <v>3</v>
      </c>
      <c r="AT686" s="5" t="str">
        <f t="shared" si="252"/>
        <v>Correct</v>
      </c>
      <c r="AU686" s="5" t="s">
        <v>94</v>
      </c>
      <c r="AV686" s="5">
        <v>40</v>
      </c>
      <c r="AW686" s="5" t="s">
        <v>121</v>
      </c>
      <c r="AX686" s="5" t="s">
        <v>122</v>
      </c>
      <c r="AY686" s="5" t="s">
        <v>107</v>
      </c>
      <c r="AZ686" s="5" t="s">
        <v>98</v>
      </c>
      <c r="BA686" s="5" t="s">
        <v>80</v>
      </c>
      <c r="BB686" s="5" t="s">
        <v>114</v>
      </c>
      <c r="BC686" s="5" t="s">
        <v>110</v>
      </c>
      <c r="BD686" s="5" t="s">
        <v>101</v>
      </c>
      <c r="BE686" s="5" t="s">
        <v>102</v>
      </c>
      <c r="BF686" s="5" t="s">
        <v>92</v>
      </c>
      <c r="BG686" s="5" t="s">
        <v>102</v>
      </c>
      <c r="BH686" s="54"/>
    </row>
    <row r="687" spans="1:60" x14ac:dyDescent="0.25">
      <c r="A687" s="1">
        <v>686</v>
      </c>
      <c r="U687" s="5">
        <f t="shared" si="230"/>
        <v>0</v>
      </c>
      <c r="V687" s="5" t="e">
        <f t="shared" si="231"/>
        <v>#DIV/0!</v>
      </c>
      <c r="W687" s="16"/>
      <c r="X687" s="5">
        <f t="shared" si="232"/>
        <v>0</v>
      </c>
      <c r="Y687" s="5">
        <f t="shared" si="233"/>
        <v>0</v>
      </c>
      <c r="Z687" s="5">
        <f t="shared" si="234"/>
        <v>0</v>
      </c>
      <c r="AA687" s="5">
        <f t="shared" si="235"/>
        <v>0</v>
      </c>
      <c r="AB687" s="5">
        <f t="shared" si="236"/>
        <v>0</v>
      </c>
      <c r="AC687" s="5">
        <f t="shared" si="237"/>
        <v>0</v>
      </c>
      <c r="AD687" s="5">
        <f t="shared" si="238"/>
        <v>0</v>
      </c>
      <c r="AE687" s="5">
        <f t="shared" si="239"/>
        <v>0</v>
      </c>
      <c r="AF687" s="5">
        <f t="shared" si="240"/>
        <v>0</v>
      </c>
      <c r="AG687" s="5">
        <f t="shared" si="241"/>
        <v>0</v>
      </c>
      <c r="AH687" s="5">
        <f t="shared" si="242"/>
        <v>0</v>
      </c>
      <c r="AI687" s="5">
        <f t="shared" si="243"/>
        <v>0</v>
      </c>
      <c r="AJ687" s="5">
        <f t="shared" si="244"/>
        <v>0</v>
      </c>
      <c r="AK687" s="5">
        <f t="shared" si="245"/>
        <v>0</v>
      </c>
      <c r="AL687" s="5">
        <f t="shared" si="246"/>
        <v>0</v>
      </c>
      <c r="AM687" s="5">
        <f t="shared" si="247"/>
        <v>0</v>
      </c>
      <c r="AN687" s="5">
        <f t="shared" si="248"/>
        <v>0</v>
      </c>
      <c r="AO687" s="5">
        <f t="shared" si="249"/>
        <v>0</v>
      </c>
      <c r="AR687" s="5">
        <f t="shared" si="250"/>
        <v>0</v>
      </c>
      <c r="AS687" s="5">
        <f t="shared" si="251"/>
        <v>0</v>
      </c>
      <c r="AT687" s="5" t="str">
        <f t="shared" si="252"/>
        <v>Correct</v>
      </c>
      <c r="AU687" s="53" t="s">
        <v>105</v>
      </c>
      <c r="AV687" s="53">
        <v>91</v>
      </c>
      <c r="AW687" s="53" t="s">
        <v>121</v>
      </c>
      <c r="AX687" s="53" t="s">
        <v>217</v>
      </c>
      <c r="AY687" s="53" t="s">
        <v>107</v>
      </c>
      <c r="AZ687" s="53" t="s">
        <v>98</v>
      </c>
      <c r="BA687" s="53" t="s">
        <v>80</v>
      </c>
      <c r="BB687" s="53" t="s">
        <v>126</v>
      </c>
      <c r="BC687" s="53" t="s">
        <v>120</v>
      </c>
      <c r="BD687" s="53" t="s">
        <v>104</v>
      </c>
      <c r="BE687" s="53" t="s">
        <v>102</v>
      </c>
      <c r="BF687" s="53" t="s">
        <v>91</v>
      </c>
      <c r="BG687" s="53" t="s">
        <v>98</v>
      </c>
      <c r="BH687" s="55"/>
    </row>
    <row r="688" spans="1:60" x14ac:dyDescent="0.25">
      <c r="A688" s="1">
        <v>687</v>
      </c>
      <c r="B688" t="s">
        <v>50</v>
      </c>
      <c r="I688" t="s">
        <v>56</v>
      </c>
      <c r="R688" t="s">
        <v>63</v>
      </c>
      <c r="U688" s="5">
        <f t="shared" si="230"/>
        <v>3</v>
      </c>
      <c r="V688" s="5">
        <f t="shared" si="231"/>
        <v>1</v>
      </c>
      <c r="W688" s="16"/>
      <c r="X688" s="5">
        <f t="shared" si="232"/>
        <v>1</v>
      </c>
      <c r="Y688" s="5">
        <f t="shared" si="233"/>
        <v>0</v>
      </c>
      <c r="Z688" s="5">
        <f t="shared" si="234"/>
        <v>0</v>
      </c>
      <c r="AA688" s="5">
        <f t="shared" si="235"/>
        <v>0</v>
      </c>
      <c r="AB688" s="5">
        <f t="shared" si="236"/>
        <v>0</v>
      </c>
      <c r="AC688" s="5">
        <f t="shared" si="237"/>
        <v>0</v>
      </c>
      <c r="AD688" s="5">
        <f t="shared" si="238"/>
        <v>0</v>
      </c>
      <c r="AE688" s="5">
        <f t="shared" si="239"/>
        <v>1</v>
      </c>
      <c r="AF688" s="5">
        <f t="shared" si="240"/>
        <v>0</v>
      </c>
      <c r="AG688" s="5">
        <f t="shared" si="241"/>
        <v>0</v>
      </c>
      <c r="AH688" s="5">
        <f t="shared" si="242"/>
        <v>0</v>
      </c>
      <c r="AI688" s="5">
        <f t="shared" si="243"/>
        <v>0</v>
      </c>
      <c r="AJ688" s="5">
        <f t="shared" si="244"/>
        <v>0</v>
      </c>
      <c r="AK688" s="5">
        <f t="shared" si="245"/>
        <v>0</v>
      </c>
      <c r="AL688" s="5">
        <f t="shared" si="246"/>
        <v>0</v>
      </c>
      <c r="AM688" s="5">
        <f t="shared" si="247"/>
        <v>0</v>
      </c>
      <c r="AN688" s="5">
        <f t="shared" si="248"/>
        <v>1</v>
      </c>
      <c r="AO688" s="5">
        <f t="shared" si="249"/>
        <v>0</v>
      </c>
      <c r="AR688" s="5">
        <f t="shared" si="250"/>
        <v>3</v>
      </c>
      <c r="AS688" s="5">
        <f t="shared" si="251"/>
        <v>3</v>
      </c>
      <c r="AT688" s="5" t="str">
        <f t="shared" si="252"/>
        <v>Correct</v>
      </c>
      <c r="AU688" s="5" t="s">
        <v>105</v>
      </c>
      <c r="AV688" s="5">
        <v>38</v>
      </c>
      <c r="AW688" s="5" t="s">
        <v>121</v>
      </c>
      <c r="AX688" s="5" t="s">
        <v>177</v>
      </c>
      <c r="AY688" s="5" t="s">
        <v>107</v>
      </c>
      <c r="AZ688" s="5" t="s">
        <v>98</v>
      </c>
      <c r="BA688" s="5" t="s">
        <v>80</v>
      </c>
      <c r="BB688" s="5" t="s">
        <v>112</v>
      </c>
      <c r="BC688" s="5"/>
      <c r="BD688" s="5" t="s">
        <v>135</v>
      </c>
      <c r="BE688" s="5" t="s">
        <v>102</v>
      </c>
      <c r="BF688" s="5"/>
      <c r="BG688" s="5" t="s">
        <v>102</v>
      </c>
      <c r="BH688" s="54"/>
    </row>
    <row r="689" spans="1:60" x14ac:dyDescent="0.25">
      <c r="A689" s="1">
        <v>688</v>
      </c>
      <c r="D689" t="s">
        <v>52</v>
      </c>
      <c r="F689" t="s">
        <v>53</v>
      </c>
      <c r="Q689" t="s">
        <v>62</v>
      </c>
      <c r="U689" s="5">
        <f t="shared" si="230"/>
        <v>3</v>
      </c>
      <c r="V689" s="5">
        <f t="shared" si="231"/>
        <v>1</v>
      </c>
      <c r="W689" s="16"/>
      <c r="X689" s="5">
        <f t="shared" si="232"/>
        <v>0</v>
      </c>
      <c r="Y689" s="5">
        <f t="shared" si="233"/>
        <v>0</v>
      </c>
      <c r="Z689" s="5">
        <f t="shared" si="234"/>
        <v>1</v>
      </c>
      <c r="AA689" s="5">
        <f t="shared" si="235"/>
        <v>0</v>
      </c>
      <c r="AB689" s="5">
        <f t="shared" si="236"/>
        <v>1</v>
      </c>
      <c r="AC689" s="5">
        <f t="shared" si="237"/>
        <v>0</v>
      </c>
      <c r="AD689" s="5">
        <f t="shared" si="238"/>
        <v>0</v>
      </c>
      <c r="AE689" s="5">
        <f t="shared" si="239"/>
        <v>0</v>
      </c>
      <c r="AF689" s="5">
        <f t="shared" si="240"/>
        <v>0</v>
      </c>
      <c r="AG689" s="5">
        <f t="shared" si="241"/>
        <v>0</v>
      </c>
      <c r="AH689" s="5">
        <f t="shared" si="242"/>
        <v>0</v>
      </c>
      <c r="AI689" s="5">
        <f t="shared" si="243"/>
        <v>0</v>
      </c>
      <c r="AJ689" s="5">
        <f t="shared" si="244"/>
        <v>0</v>
      </c>
      <c r="AK689" s="5">
        <f t="shared" si="245"/>
        <v>0</v>
      </c>
      <c r="AL689" s="5">
        <f t="shared" si="246"/>
        <v>0</v>
      </c>
      <c r="AM689" s="5">
        <f t="shared" si="247"/>
        <v>1</v>
      </c>
      <c r="AN689" s="5">
        <f t="shared" si="248"/>
        <v>0</v>
      </c>
      <c r="AO689" s="5">
        <f t="shared" si="249"/>
        <v>0</v>
      </c>
      <c r="AR689" s="5">
        <f t="shared" si="250"/>
        <v>3</v>
      </c>
      <c r="AS689" s="5">
        <f t="shared" si="251"/>
        <v>3</v>
      </c>
      <c r="AT689" s="5" t="str">
        <f t="shared" si="252"/>
        <v>Correct</v>
      </c>
      <c r="AU689" s="53" t="s">
        <v>105</v>
      </c>
      <c r="AV689" s="53">
        <v>43</v>
      </c>
      <c r="AW689" s="53" t="s">
        <v>121</v>
      </c>
      <c r="AX689" s="53" t="s">
        <v>122</v>
      </c>
      <c r="AY689" s="53" t="s">
        <v>346</v>
      </c>
      <c r="AZ689" s="53" t="s">
        <v>102</v>
      </c>
      <c r="BA689" s="53" t="s">
        <v>81</v>
      </c>
      <c r="BB689" s="53" t="s">
        <v>99</v>
      </c>
      <c r="BC689" s="53" t="s">
        <v>120</v>
      </c>
      <c r="BD689" s="53" t="s">
        <v>135</v>
      </c>
      <c r="BE689" s="53" t="s">
        <v>102</v>
      </c>
      <c r="BF689" s="53"/>
      <c r="BG689" s="53" t="s">
        <v>102</v>
      </c>
      <c r="BH689" s="55"/>
    </row>
    <row r="690" spans="1:60" x14ac:dyDescent="0.25">
      <c r="A690" s="1">
        <v>689</v>
      </c>
      <c r="I690" t="s">
        <v>56</v>
      </c>
      <c r="U690" s="5">
        <f t="shared" si="230"/>
        <v>1</v>
      </c>
      <c r="V690" s="5">
        <f t="shared" si="231"/>
        <v>3</v>
      </c>
      <c r="W690" s="16"/>
      <c r="X690" s="5">
        <f t="shared" si="232"/>
        <v>0</v>
      </c>
      <c r="Y690" s="5">
        <f t="shared" si="233"/>
        <v>0</v>
      </c>
      <c r="Z690" s="5">
        <f t="shared" si="234"/>
        <v>0</v>
      </c>
      <c r="AA690" s="5">
        <f t="shared" si="235"/>
        <v>0</v>
      </c>
      <c r="AB690" s="5">
        <f t="shared" si="236"/>
        <v>0</v>
      </c>
      <c r="AC690" s="5">
        <f t="shared" si="237"/>
        <v>0</v>
      </c>
      <c r="AD690" s="5">
        <f t="shared" si="238"/>
        <v>0</v>
      </c>
      <c r="AE690" s="5">
        <f t="shared" si="239"/>
        <v>1</v>
      </c>
      <c r="AF690" s="5">
        <f t="shared" si="240"/>
        <v>0</v>
      </c>
      <c r="AG690" s="5">
        <f t="shared" si="241"/>
        <v>0</v>
      </c>
      <c r="AH690" s="5">
        <f t="shared" si="242"/>
        <v>0</v>
      </c>
      <c r="AI690" s="5">
        <f t="shared" si="243"/>
        <v>0</v>
      </c>
      <c r="AJ690" s="5">
        <f t="shared" si="244"/>
        <v>0</v>
      </c>
      <c r="AK690" s="5">
        <f t="shared" si="245"/>
        <v>0</v>
      </c>
      <c r="AL690" s="5">
        <f t="shared" si="246"/>
        <v>0</v>
      </c>
      <c r="AM690" s="5">
        <f t="shared" si="247"/>
        <v>0</v>
      </c>
      <c r="AN690" s="5">
        <f t="shared" si="248"/>
        <v>0</v>
      </c>
      <c r="AO690" s="5">
        <f t="shared" si="249"/>
        <v>0</v>
      </c>
      <c r="AR690" s="5">
        <f t="shared" si="250"/>
        <v>1</v>
      </c>
      <c r="AS690" s="5">
        <f t="shared" si="251"/>
        <v>1</v>
      </c>
      <c r="AT690" s="5" t="str">
        <f t="shared" si="252"/>
        <v>Correct</v>
      </c>
      <c r="AU690" s="5" t="s">
        <v>94</v>
      </c>
      <c r="AV690" s="5">
        <v>64</v>
      </c>
      <c r="AW690" s="5" t="s">
        <v>121</v>
      </c>
      <c r="AX690" s="5" t="s">
        <v>217</v>
      </c>
      <c r="AY690" s="5" t="s">
        <v>107</v>
      </c>
      <c r="AZ690" s="5" t="s">
        <v>98</v>
      </c>
      <c r="BA690" s="5" t="s">
        <v>80</v>
      </c>
      <c r="BB690" s="5"/>
      <c r="BC690" s="5" t="s">
        <v>110</v>
      </c>
      <c r="BD690" s="5" t="s">
        <v>104</v>
      </c>
      <c r="BE690" s="5" t="s">
        <v>102</v>
      </c>
      <c r="BF690" s="5"/>
      <c r="BG690" s="5" t="s">
        <v>102</v>
      </c>
      <c r="BH690" s="54"/>
    </row>
    <row r="691" spans="1:60" x14ac:dyDescent="0.25">
      <c r="A691" s="1">
        <v>690</v>
      </c>
      <c r="G691" t="s">
        <v>54</v>
      </c>
      <c r="I691" t="s">
        <v>56</v>
      </c>
      <c r="L691" t="s">
        <v>59</v>
      </c>
      <c r="U691" s="5">
        <f t="shared" si="230"/>
        <v>3</v>
      </c>
      <c r="V691" s="5">
        <f t="shared" si="231"/>
        <v>1</v>
      </c>
      <c r="W691" s="16"/>
      <c r="X691" s="5">
        <f t="shared" si="232"/>
        <v>0</v>
      </c>
      <c r="Y691" s="5">
        <f t="shared" si="233"/>
        <v>0</v>
      </c>
      <c r="Z691" s="5">
        <f t="shared" si="234"/>
        <v>0</v>
      </c>
      <c r="AA691" s="5">
        <f t="shared" si="235"/>
        <v>0</v>
      </c>
      <c r="AB691" s="5">
        <f t="shared" si="236"/>
        <v>0</v>
      </c>
      <c r="AC691" s="5">
        <f t="shared" si="237"/>
        <v>1</v>
      </c>
      <c r="AD691" s="5">
        <f t="shared" si="238"/>
        <v>0</v>
      </c>
      <c r="AE691" s="5">
        <f t="shared" si="239"/>
        <v>1</v>
      </c>
      <c r="AF691" s="5">
        <f t="shared" si="240"/>
        <v>0</v>
      </c>
      <c r="AG691" s="5">
        <f t="shared" si="241"/>
        <v>0</v>
      </c>
      <c r="AH691" s="5">
        <f t="shared" si="242"/>
        <v>1</v>
      </c>
      <c r="AI691" s="5">
        <f t="shared" si="243"/>
        <v>0</v>
      </c>
      <c r="AJ691" s="5">
        <f t="shared" si="244"/>
        <v>0</v>
      </c>
      <c r="AK691" s="5">
        <f t="shared" si="245"/>
        <v>0</v>
      </c>
      <c r="AL691" s="5">
        <f t="shared" si="246"/>
        <v>0</v>
      </c>
      <c r="AM691" s="5">
        <f t="shared" si="247"/>
        <v>0</v>
      </c>
      <c r="AN691" s="5">
        <f t="shared" si="248"/>
        <v>0</v>
      </c>
      <c r="AO691" s="5">
        <f t="shared" si="249"/>
        <v>0</v>
      </c>
      <c r="AR691" s="5">
        <f t="shared" si="250"/>
        <v>3</v>
      </c>
      <c r="AS691" s="5">
        <f t="shared" si="251"/>
        <v>3</v>
      </c>
      <c r="AT691" s="5" t="str">
        <f t="shared" si="252"/>
        <v>Correct</v>
      </c>
      <c r="AU691" s="53" t="s">
        <v>94</v>
      </c>
      <c r="AV691" s="53">
        <v>89</v>
      </c>
      <c r="AW691" s="53" t="s">
        <v>121</v>
      </c>
      <c r="AX691" s="53" t="s">
        <v>217</v>
      </c>
      <c r="AY691" s="53" t="s">
        <v>107</v>
      </c>
      <c r="AZ691" s="53" t="s">
        <v>98</v>
      </c>
      <c r="BA691" s="53" t="s">
        <v>80</v>
      </c>
      <c r="BB691" s="53"/>
      <c r="BC691" s="53" t="s">
        <v>110</v>
      </c>
      <c r="BD691" s="53" t="s">
        <v>104</v>
      </c>
      <c r="BE691" s="53" t="s">
        <v>102</v>
      </c>
      <c r="BF691" s="53"/>
      <c r="BG691" s="53" t="s">
        <v>98</v>
      </c>
      <c r="BH691" s="55"/>
    </row>
    <row r="692" spans="1:60" x14ac:dyDescent="0.25">
      <c r="A692" s="1">
        <v>691</v>
      </c>
      <c r="B692" t="s">
        <v>50</v>
      </c>
      <c r="I692" t="s">
        <v>56</v>
      </c>
      <c r="L692" t="s">
        <v>59</v>
      </c>
      <c r="U692" s="5">
        <f t="shared" si="230"/>
        <v>3</v>
      </c>
      <c r="V692" s="5">
        <f t="shared" si="231"/>
        <v>1</v>
      </c>
      <c r="W692" s="16"/>
      <c r="X692" s="5">
        <f t="shared" si="232"/>
        <v>1</v>
      </c>
      <c r="Y692" s="5">
        <f t="shared" si="233"/>
        <v>0</v>
      </c>
      <c r="Z692" s="5">
        <f t="shared" si="234"/>
        <v>0</v>
      </c>
      <c r="AA692" s="5">
        <f t="shared" si="235"/>
        <v>0</v>
      </c>
      <c r="AB692" s="5">
        <f t="shared" si="236"/>
        <v>0</v>
      </c>
      <c r="AC692" s="5">
        <f t="shared" si="237"/>
        <v>0</v>
      </c>
      <c r="AD692" s="5">
        <f t="shared" si="238"/>
        <v>0</v>
      </c>
      <c r="AE692" s="5">
        <f t="shared" si="239"/>
        <v>1</v>
      </c>
      <c r="AF692" s="5">
        <f t="shared" si="240"/>
        <v>0</v>
      </c>
      <c r="AG692" s="5">
        <f t="shared" si="241"/>
        <v>0</v>
      </c>
      <c r="AH692" s="5">
        <f t="shared" si="242"/>
        <v>1</v>
      </c>
      <c r="AI692" s="5">
        <f t="shared" si="243"/>
        <v>0</v>
      </c>
      <c r="AJ692" s="5">
        <f t="shared" si="244"/>
        <v>0</v>
      </c>
      <c r="AK692" s="5">
        <f t="shared" si="245"/>
        <v>0</v>
      </c>
      <c r="AL692" s="5">
        <f t="shared" si="246"/>
        <v>0</v>
      </c>
      <c r="AM692" s="5">
        <f t="shared" si="247"/>
        <v>0</v>
      </c>
      <c r="AN692" s="5">
        <f t="shared" si="248"/>
        <v>0</v>
      </c>
      <c r="AO692" s="5">
        <f t="shared" si="249"/>
        <v>0</v>
      </c>
      <c r="AR692" s="5">
        <f t="shared" si="250"/>
        <v>3</v>
      </c>
      <c r="AS692" s="5">
        <f t="shared" si="251"/>
        <v>3</v>
      </c>
      <c r="AT692" s="5" t="str">
        <f t="shared" si="252"/>
        <v>Correct</v>
      </c>
      <c r="AU692" s="5" t="s">
        <v>105</v>
      </c>
      <c r="AV692" s="5">
        <v>39</v>
      </c>
      <c r="AW692" s="5" t="s">
        <v>121</v>
      </c>
      <c r="AX692" s="5" t="s">
        <v>180</v>
      </c>
      <c r="AY692" s="5" t="s">
        <v>107</v>
      </c>
      <c r="AZ692" s="5" t="s">
        <v>98</v>
      </c>
      <c r="BA692" s="5" t="s">
        <v>80</v>
      </c>
      <c r="BB692" s="5" t="s">
        <v>109</v>
      </c>
      <c r="BC692" s="5" t="s">
        <v>137</v>
      </c>
      <c r="BD692" s="5" t="s">
        <v>125</v>
      </c>
      <c r="BE692" s="5" t="s">
        <v>102</v>
      </c>
      <c r="BF692" s="5"/>
      <c r="BG692" s="5" t="s">
        <v>102</v>
      </c>
      <c r="BH692" s="54"/>
    </row>
    <row r="693" spans="1:60" x14ac:dyDescent="0.25">
      <c r="A693" s="1">
        <v>692</v>
      </c>
      <c r="U693" s="5">
        <f t="shared" si="230"/>
        <v>0</v>
      </c>
      <c r="V693" s="5" t="e">
        <f t="shared" si="231"/>
        <v>#DIV/0!</v>
      </c>
      <c r="W693" s="16"/>
      <c r="X693" s="5">
        <f t="shared" si="232"/>
        <v>0</v>
      </c>
      <c r="Y693" s="5">
        <f t="shared" si="233"/>
        <v>0</v>
      </c>
      <c r="Z693" s="5">
        <f t="shared" si="234"/>
        <v>0</v>
      </c>
      <c r="AA693" s="5">
        <f t="shared" si="235"/>
        <v>0</v>
      </c>
      <c r="AB693" s="5">
        <f t="shared" si="236"/>
        <v>0</v>
      </c>
      <c r="AC693" s="5">
        <f t="shared" si="237"/>
        <v>0</v>
      </c>
      <c r="AD693" s="5">
        <f t="shared" si="238"/>
        <v>0</v>
      </c>
      <c r="AE693" s="5">
        <f t="shared" si="239"/>
        <v>0</v>
      </c>
      <c r="AF693" s="5">
        <f t="shared" si="240"/>
        <v>0</v>
      </c>
      <c r="AG693" s="5">
        <f t="shared" si="241"/>
        <v>0</v>
      </c>
      <c r="AH693" s="5">
        <f t="shared" si="242"/>
        <v>0</v>
      </c>
      <c r="AI693" s="5">
        <f t="shared" si="243"/>
        <v>0</v>
      </c>
      <c r="AJ693" s="5">
        <f t="shared" si="244"/>
        <v>0</v>
      </c>
      <c r="AK693" s="5">
        <f t="shared" si="245"/>
        <v>0</v>
      </c>
      <c r="AL693" s="5">
        <f t="shared" si="246"/>
        <v>0</v>
      </c>
      <c r="AM693" s="5">
        <f t="shared" si="247"/>
        <v>0</v>
      </c>
      <c r="AN693" s="5">
        <f t="shared" si="248"/>
        <v>0</v>
      </c>
      <c r="AO693" s="5">
        <f t="shared" si="249"/>
        <v>0</v>
      </c>
      <c r="AR693" s="5">
        <f t="shared" si="250"/>
        <v>0</v>
      </c>
      <c r="AS693" s="5">
        <f t="shared" si="251"/>
        <v>0</v>
      </c>
      <c r="AT693" s="5" t="str">
        <f t="shared" si="252"/>
        <v>Correct</v>
      </c>
      <c r="AU693" s="53" t="s">
        <v>94</v>
      </c>
      <c r="AV693" s="53">
        <v>87</v>
      </c>
      <c r="AW693" s="53" t="s">
        <v>121</v>
      </c>
      <c r="AX693" s="53" t="s">
        <v>217</v>
      </c>
      <c r="AY693" s="53" t="s">
        <v>107</v>
      </c>
      <c r="AZ693" s="53" t="s">
        <v>98</v>
      </c>
      <c r="BA693" s="53" t="s">
        <v>80</v>
      </c>
      <c r="BB693" s="53" t="s">
        <v>108</v>
      </c>
      <c r="BC693" s="53" t="s">
        <v>120</v>
      </c>
      <c r="BD693" s="53" t="s">
        <v>104</v>
      </c>
      <c r="BE693" s="53" t="s">
        <v>102</v>
      </c>
      <c r="BF693" s="53"/>
      <c r="BG693" s="53" t="s">
        <v>102</v>
      </c>
      <c r="BH693" s="55"/>
    </row>
    <row r="694" spans="1:60" x14ac:dyDescent="0.25">
      <c r="A694" s="1">
        <v>693</v>
      </c>
      <c r="B694" t="s">
        <v>50</v>
      </c>
      <c r="C694" t="s">
        <v>51</v>
      </c>
      <c r="U694" s="5">
        <f t="shared" si="230"/>
        <v>2</v>
      </c>
      <c r="V694" s="5">
        <f t="shared" si="231"/>
        <v>1.5</v>
      </c>
      <c r="W694" s="16"/>
      <c r="X694" s="5">
        <f t="shared" si="232"/>
        <v>1</v>
      </c>
      <c r="Y694" s="5">
        <f t="shared" si="233"/>
        <v>1</v>
      </c>
      <c r="Z694" s="5">
        <f t="shared" si="234"/>
        <v>0</v>
      </c>
      <c r="AA694" s="5">
        <f t="shared" si="235"/>
        <v>0</v>
      </c>
      <c r="AB694" s="5">
        <f t="shared" si="236"/>
        <v>0</v>
      </c>
      <c r="AC694" s="5">
        <f t="shared" si="237"/>
        <v>0</v>
      </c>
      <c r="AD694" s="5">
        <f t="shared" si="238"/>
        <v>0</v>
      </c>
      <c r="AE694" s="5">
        <f t="shared" si="239"/>
        <v>0</v>
      </c>
      <c r="AF694" s="5">
        <f t="shared" si="240"/>
        <v>0</v>
      </c>
      <c r="AG694" s="5">
        <f t="shared" si="241"/>
        <v>0</v>
      </c>
      <c r="AH694" s="5">
        <f t="shared" si="242"/>
        <v>0</v>
      </c>
      <c r="AI694" s="5">
        <f t="shared" si="243"/>
        <v>0</v>
      </c>
      <c r="AJ694" s="5">
        <f t="shared" si="244"/>
        <v>0</v>
      </c>
      <c r="AK694" s="5">
        <f t="shared" si="245"/>
        <v>0</v>
      </c>
      <c r="AL694" s="5">
        <f t="shared" si="246"/>
        <v>0</v>
      </c>
      <c r="AM694" s="5">
        <f t="shared" si="247"/>
        <v>0</v>
      </c>
      <c r="AN694" s="5">
        <f t="shared" si="248"/>
        <v>0</v>
      </c>
      <c r="AO694" s="5">
        <f t="shared" si="249"/>
        <v>0</v>
      </c>
      <c r="AR694" s="5">
        <f t="shared" si="250"/>
        <v>2</v>
      </c>
      <c r="AS694" s="5">
        <f t="shared" si="251"/>
        <v>2</v>
      </c>
      <c r="AT694" s="5" t="str">
        <f t="shared" si="252"/>
        <v>Correct</v>
      </c>
      <c r="AU694" s="5"/>
      <c r="AV694" s="5"/>
      <c r="AW694" s="5"/>
      <c r="AX694" s="5"/>
      <c r="AY694" s="5"/>
      <c r="AZ694" s="5"/>
      <c r="BA694" s="5"/>
      <c r="BB694" s="5"/>
      <c r="BC694" s="5" t="s">
        <v>103</v>
      </c>
      <c r="BD694" s="5"/>
      <c r="BE694" s="5"/>
      <c r="BF694" s="5"/>
      <c r="BG694" s="5"/>
      <c r="BH694" s="54"/>
    </row>
    <row r="695" spans="1:60" x14ac:dyDescent="0.25">
      <c r="A695" s="1">
        <v>694</v>
      </c>
      <c r="B695" t="s">
        <v>50</v>
      </c>
      <c r="D695" t="s">
        <v>52</v>
      </c>
      <c r="H695" t="s">
        <v>55</v>
      </c>
      <c r="L695" t="s">
        <v>59</v>
      </c>
      <c r="U695" s="5">
        <f t="shared" si="230"/>
        <v>4</v>
      </c>
      <c r="V695" s="5">
        <f t="shared" si="231"/>
        <v>0.75</v>
      </c>
      <c r="W695" s="16"/>
      <c r="X695" s="5">
        <f t="shared" si="232"/>
        <v>0.75</v>
      </c>
      <c r="Y695" s="5">
        <f t="shared" si="233"/>
        <v>0</v>
      </c>
      <c r="Z695" s="5">
        <f t="shared" si="234"/>
        <v>0.75</v>
      </c>
      <c r="AA695" s="5">
        <f t="shared" si="235"/>
        <v>0</v>
      </c>
      <c r="AB695" s="5">
        <f t="shared" si="236"/>
        <v>0</v>
      </c>
      <c r="AC695" s="5">
        <f t="shared" si="237"/>
        <v>0</v>
      </c>
      <c r="AD695" s="5">
        <f t="shared" si="238"/>
        <v>0.75</v>
      </c>
      <c r="AE695" s="5">
        <f t="shared" si="239"/>
        <v>0</v>
      </c>
      <c r="AF695" s="5">
        <f t="shared" si="240"/>
        <v>0</v>
      </c>
      <c r="AG695" s="5">
        <f t="shared" si="241"/>
        <v>0</v>
      </c>
      <c r="AH695" s="5">
        <f t="shared" si="242"/>
        <v>0.75</v>
      </c>
      <c r="AI695" s="5">
        <f t="shared" si="243"/>
        <v>0</v>
      </c>
      <c r="AJ695" s="5">
        <f t="shared" si="244"/>
        <v>0</v>
      </c>
      <c r="AK695" s="5">
        <f t="shared" si="245"/>
        <v>0</v>
      </c>
      <c r="AL695" s="5">
        <f t="shared" si="246"/>
        <v>0</v>
      </c>
      <c r="AM695" s="5">
        <f t="shared" si="247"/>
        <v>0</v>
      </c>
      <c r="AN695" s="5">
        <f t="shared" si="248"/>
        <v>0</v>
      </c>
      <c r="AO695" s="5">
        <f t="shared" si="249"/>
        <v>0</v>
      </c>
      <c r="AR695" s="5">
        <f t="shared" si="250"/>
        <v>3</v>
      </c>
      <c r="AS695" s="5">
        <f t="shared" si="251"/>
        <v>4</v>
      </c>
      <c r="AT695" s="5" t="str">
        <f t="shared" si="252"/>
        <v>Correct</v>
      </c>
      <c r="AU695" s="53" t="s">
        <v>94</v>
      </c>
      <c r="AV695" s="53">
        <v>97</v>
      </c>
      <c r="AW695" s="53" t="s">
        <v>121</v>
      </c>
      <c r="AX695" s="53" t="s">
        <v>217</v>
      </c>
      <c r="AY695" s="53" t="s">
        <v>107</v>
      </c>
      <c r="AZ695" s="53" t="s">
        <v>98</v>
      </c>
      <c r="BA695" s="53" t="s">
        <v>80</v>
      </c>
      <c r="BB695" s="53" t="s">
        <v>99</v>
      </c>
      <c r="BC695" s="53" t="s">
        <v>103</v>
      </c>
      <c r="BD695" s="53" t="s">
        <v>104</v>
      </c>
      <c r="BE695" s="53" t="s">
        <v>102</v>
      </c>
      <c r="BF695" s="53"/>
      <c r="BG695" s="53" t="s">
        <v>98</v>
      </c>
      <c r="BH695" s="55"/>
    </row>
    <row r="696" spans="1:60" x14ac:dyDescent="0.25">
      <c r="A696" s="1">
        <v>695</v>
      </c>
      <c r="G696" t="s">
        <v>54</v>
      </c>
      <c r="H696" t="s">
        <v>55</v>
      </c>
      <c r="U696" s="5">
        <f t="shared" si="230"/>
        <v>2</v>
      </c>
      <c r="V696" s="5">
        <f t="shared" si="231"/>
        <v>1.5</v>
      </c>
      <c r="W696" s="16"/>
      <c r="X696" s="5">
        <f t="shared" si="232"/>
        <v>0</v>
      </c>
      <c r="Y696" s="5">
        <f t="shared" si="233"/>
        <v>0</v>
      </c>
      <c r="Z696" s="5">
        <f t="shared" si="234"/>
        <v>0</v>
      </c>
      <c r="AA696" s="5">
        <f t="shared" si="235"/>
        <v>0</v>
      </c>
      <c r="AB696" s="5">
        <f t="shared" si="236"/>
        <v>0</v>
      </c>
      <c r="AC696" s="5">
        <f t="shared" si="237"/>
        <v>1</v>
      </c>
      <c r="AD696" s="5">
        <f t="shared" si="238"/>
        <v>1</v>
      </c>
      <c r="AE696" s="5">
        <f t="shared" si="239"/>
        <v>0</v>
      </c>
      <c r="AF696" s="5">
        <f t="shared" si="240"/>
        <v>0</v>
      </c>
      <c r="AG696" s="5">
        <f t="shared" si="241"/>
        <v>0</v>
      </c>
      <c r="AH696" s="5">
        <f t="shared" si="242"/>
        <v>0</v>
      </c>
      <c r="AI696" s="5">
        <f t="shared" si="243"/>
        <v>0</v>
      </c>
      <c r="AJ696" s="5">
        <f t="shared" si="244"/>
        <v>0</v>
      </c>
      <c r="AK696" s="5">
        <f t="shared" si="245"/>
        <v>0</v>
      </c>
      <c r="AL696" s="5">
        <f t="shared" si="246"/>
        <v>0</v>
      </c>
      <c r="AM696" s="5">
        <f t="shared" si="247"/>
        <v>0</v>
      </c>
      <c r="AN696" s="5">
        <f t="shared" si="248"/>
        <v>0</v>
      </c>
      <c r="AO696" s="5">
        <f t="shared" si="249"/>
        <v>0</v>
      </c>
      <c r="AR696" s="5">
        <f t="shared" si="250"/>
        <v>2</v>
      </c>
      <c r="AS696" s="5">
        <f t="shared" si="251"/>
        <v>2</v>
      </c>
      <c r="AT696" s="5" t="str">
        <f t="shared" si="252"/>
        <v>Correct</v>
      </c>
      <c r="AU696" s="5" t="s">
        <v>94</v>
      </c>
      <c r="AV696" s="5">
        <v>60</v>
      </c>
      <c r="AW696" s="5" t="s">
        <v>121</v>
      </c>
      <c r="AX696" s="5"/>
      <c r="AY696" s="5"/>
      <c r="AZ696" s="5"/>
      <c r="BA696" s="5"/>
      <c r="BB696" s="5"/>
      <c r="BC696" s="5" t="s">
        <v>110</v>
      </c>
      <c r="BD696" s="5"/>
      <c r="BE696" s="5"/>
      <c r="BF696" s="5"/>
      <c r="BG696" s="5"/>
      <c r="BH696" s="54"/>
    </row>
    <row r="697" spans="1:60" x14ac:dyDescent="0.25">
      <c r="A697" s="1">
        <v>696</v>
      </c>
      <c r="K697" t="s">
        <v>58</v>
      </c>
      <c r="U697" s="5">
        <f t="shared" si="230"/>
        <v>1</v>
      </c>
      <c r="V697" s="5">
        <f t="shared" si="231"/>
        <v>3</v>
      </c>
      <c r="W697" s="16"/>
      <c r="X697" s="5">
        <f t="shared" si="232"/>
        <v>0</v>
      </c>
      <c r="Y697" s="5">
        <f t="shared" si="233"/>
        <v>0</v>
      </c>
      <c r="Z697" s="5">
        <f t="shared" si="234"/>
        <v>0</v>
      </c>
      <c r="AA697" s="5">
        <f t="shared" si="235"/>
        <v>0</v>
      </c>
      <c r="AB697" s="5">
        <f t="shared" si="236"/>
        <v>0</v>
      </c>
      <c r="AC697" s="5">
        <f t="shared" si="237"/>
        <v>0</v>
      </c>
      <c r="AD697" s="5">
        <f t="shared" si="238"/>
        <v>0</v>
      </c>
      <c r="AE697" s="5">
        <f t="shared" si="239"/>
        <v>0</v>
      </c>
      <c r="AF697" s="5">
        <f t="shared" si="240"/>
        <v>0</v>
      </c>
      <c r="AG697" s="5">
        <f t="shared" si="241"/>
        <v>1</v>
      </c>
      <c r="AH697" s="5">
        <f t="shared" si="242"/>
        <v>0</v>
      </c>
      <c r="AI697" s="5">
        <f t="shared" si="243"/>
        <v>0</v>
      </c>
      <c r="AJ697" s="5">
        <f t="shared" si="244"/>
        <v>0</v>
      </c>
      <c r="AK697" s="5">
        <f t="shared" si="245"/>
        <v>0</v>
      </c>
      <c r="AL697" s="5">
        <f t="shared" si="246"/>
        <v>0</v>
      </c>
      <c r="AM697" s="5">
        <f t="shared" si="247"/>
        <v>0</v>
      </c>
      <c r="AN697" s="5">
        <f t="shared" si="248"/>
        <v>0</v>
      </c>
      <c r="AO697" s="5">
        <f t="shared" si="249"/>
        <v>0</v>
      </c>
      <c r="AR697" s="5">
        <f t="shared" si="250"/>
        <v>1</v>
      </c>
      <c r="AS697" s="5">
        <f t="shared" si="251"/>
        <v>1</v>
      </c>
      <c r="AT697" s="5" t="str">
        <f t="shared" si="252"/>
        <v>Correct</v>
      </c>
      <c r="AU697" s="53" t="s">
        <v>94</v>
      </c>
      <c r="AV697" s="53">
        <v>67</v>
      </c>
      <c r="AW697" s="53" t="s">
        <v>121</v>
      </c>
      <c r="AX697" s="53" t="s">
        <v>276</v>
      </c>
      <c r="AY697" s="53" t="s">
        <v>128</v>
      </c>
      <c r="AZ697" s="53" t="s">
        <v>98</v>
      </c>
      <c r="BA697" s="53" t="s">
        <v>80</v>
      </c>
      <c r="BB697" s="53" t="s">
        <v>99</v>
      </c>
      <c r="BC697" s="53" t="s">
        <v>120</v>
      </c>
      <c r="BD697" s="53" t="s">
        <v>104</v>
      </c>
      <c r="BE697" s="53" t="s">
        <v>102</v>
      </c>
      <c r="BF697" s="53"/>
      <c r="BG697" s="53" t="s">
        <v>102</v>
      </c>
      <c r="BH697" s="55"/>
    </row>
    <row r="698" spans="1:60" x14ac:dyDescent="0.25">
      <c r="A698" s="1">
        <v>697</v>
      </c>
      <c r="B698" t="s">
        <v>50</v>
      </c>
      <c r="E698" t="s">
        <v>20</v>
      </c>
      <c r="F698" t="s">
        <v>53</v>
      </c>
      <c r="G698" t="s">
        <v>54</v>
      </c>
      <c r="H698" t="s">
        <v>55</v>
      </c>
      <c r="J698" t="s">
        <v>57</v>
      </c>
      <c r="L698" t="s">
        <v>59</v>
      </c>
      <c r="N698" t="s">
        <v>26</v>
      </c>
      <c r="R698" t="s">
        <v>63</v>
      </c>
      <c r="U698" s="5">
        <f t="shared" si="230"/>
        <v>9</v>
      </c>
      <c r="V698" s="5">
        <f t="shared" si="231"/>
        <v>0.33333333333333331</v>
      </c>
      <c r="W698" s="16"/>
      <c r="X698" s="5">
        <f t="shared" si="232"/>
        <v>0.33333333333333331</v>
      </c>
      <c r="Y698" s="5">
        <f t="shared" si="233"/>
        <v>0</v>
      </c>
      <c r="Z698" s="5">
        <f t="shared" si="234"/>
        <v>0</v>
      </c>
      <c r="AA698" s="5">
        <f t="shared" si="235"/>
        <v>0.33333333333333331</v>
      </c>
      <c r="AB698" s="5">
        <f t="shared" si="236"/>
        <v>0.33333333333333331</v>
      </c>
      <c r="AC698" s="5">
        <f t="shared" si="237"/>
        <v>0.33333333333333331</v>
      </c>
      <c r="AD698" s="5">
        <f t="shared" si="238"/>
        <v>0.33333333333333331</v>
      </c>
      <c r="AE698" s="5">
        <f t="shared" si="239"/>
        <v>0</v>
      </c>
      <c r="AF698" s="5">
        <f t="shared" si="240"/>
        <v>0.33333333333333331</v>
      </c>
      <c r="AG698" s="5">
        <f t="shared" si="241"/>
        <v>0</v>
      </c>
      <c r="AH698" s="5">
        <f t="shared" si="242"/>
        <v>0.33333333333333331</v>
      </c>
      <c r="AI698" s="5">
        <f t="shared" si="243"/>
        <v>0</v>
      </c>
      <c r="AJ698" s="5">
        <f t="shared" si="244"/>
        <v>0.33333333333333331</v>
      </c>
      <c r="AK698" s="5">
        <f t="shared" si="245"/>
        <v>0</v>
      </c>
      <c r="AL698" s="5">
        <f t="shared" si="246"/>
        <v>0</v>
      </c>
      <c r="AM698" s="5">
        <f t="shared" si="247"/>
        <v>0</v>
      </c>
      <c r="AN698" s="5">
        <f t="shared" si="248"/>
        <v>0.33333333333333331</v>
      </c>
      <c r="AO698" s="5">
        <f t="shared" si="249"/>
        <v>0</v>
      </c>
      <c r="AR698" s="5">
        <f t="shared" si="250"/>
        <v>3</v>
      </c>
      <c r="AS698" s="5">
        <f t="shared" si="251"/>
        <v>9</v>
      </c>
      <c r="AT698" s="5" t="str">
        <f t="shared" si="252"/>
        <v>Correct</v>
      </c>
      <c r="AU698" s="5" t="s">
        <v>105</v>
      </c>
      <c r="AV698" s="5">
        <v>71</v>
      </c>
      <c r="AW698" s="5" t="s">
        <v>95</v>
      </c>
      <c r="AX698" s="5" t="s">
        <v>149</v>
      </c>
      <c r="AY698" s="5" t="s">
        <v>107</v>
      </c>
      <c r="AZ698" s="5" t="s">
        <v>98</v>
      </c>
      <c r="BA698" s="5" t="s">
        <v>80</v>
      </c>
      <c r="BB698" s="5"/>
      <c r="BC698" s="5"/>
      <c r="BD698" s="5" t="s">
        <v>104</v>
      </c>
      <c r="BE698" s="5" t="s">
        <v>102</v>
      </c>
      <c r="BF698" s="5"/>
      <c r="BG698" s="5" t="s">
        <v>98</v>
      </c>
      <c r="BH698" s="54"/>
    </row>
    <row r="699" spans="1:60" x14ac:dyDescent="0.25">
      <c r="A699" s="1">
        <v>698</v>
      </c>
      <c r="D699" t="s">
        <v>52</v>
      </c>
      <c r="G699" t="s">
        <v>54</v>
      </c>
      <c r="I699" t="s">
        <v>56</v>
      </c>
      <c r="U699" s="5">
        <f t="shared" si="230"/>
        <v>3</v>
      </c>
      <c r="V699" s="5">
        <f t="shared" si="231"/>
        <v>1</v>
      </c>
      <c r="W699" s="16"/>
      <c r="X699" s="5">
        <f t="shared" si="232"/>
        <v>0</v>
      </c>
      <c r="Y699" s="5">
        <f t="shared" si="233"/>
        <v>0</v>
      </c>
      <c r="Z699" s="5">
        <f t="shared" si="234"/>
        <v>1</v>
      </c>
      <c r="AA699" s="5">
        <f t="shared" si="235"/>
        <v>0</v>
      </c>
      <c r="AB699" s="5">
        <f t="shared" si="236"/>
        <v>0</v>
      </c>
      <c r="AC699" s="5">
        <f t="shared" si="237"/>
        <v>1</v>
      </c>
      <c r="AD699" s="5">
        <f t="shared" si="238"/>
        <v>0</v>
      </c>
      <c r="AE699" s="5">
        <f t="shared" si="239"/>
        <v>1</v>
      </c>
      <c r="AF699" s="5">
        <f t="shared" si="240"/>
        <v>0</v>
      </c>
      <c r="AG699" s="5">
        <f t="shared" si="241"/>
        <v>0</v>
      </c>
      <c r="AH699" s="5">
        <f t="shared" si="242"/>
        <v>0</v>
      </c>
      <c r="AI699" s="5">
        <f t="shared" si="243"/>
        <v>0</v>
      </c>
      <c r="AJ699" s="5">
        <f t="shared" si="244"/>
        <v>0</v>
      </c>
      <c r="AK699" s="5">
        <f t="shared" si="245"/>
        <v>0</v>
      </c>
      <c r="AL699" s="5">
        <f t="shared" si="246"/>
        <v>0</v>
      </c>
      <c r="AM699" s="5">
        <f t="shared" si="247"/>
        <v>0</v>
      </c>
      <c r="AN699" s="5">
        <f t="shared" si="248"/>
        <v>0</v>
      </c>
      <c r="AO699" s="5">
        <f t="shared" si="249"/>
        <v>0</v>
      </c>
      <c r="AR699" s="5">
        <f t="shared" si="250"/>
        <v>3</v>
      </c>
      <c r="AS699" s="5">
        <f t="shared" si="251"/>
        <v>3</v>
      </c>
      <c r="AT699" s="5" t="str">
        <f t="shared" si="252"/>
        <v>Correct</v>
      </c>
      <c r="AU699" s="53" t="s">
        <v>105</v>
      </c>
      <c r="AV699" s="53">
        <v>65</v>
      </c>
      <c r="AW699" s="53"/>
      <c r="AX699" s="53" t="s">
        <v>138</v>
      </c>
      <c r="AY699" s="53" t="s">
        <v>107</v>
      </c>
      <c r="AZ699" s="53"/>
      <c r="BA699" s="53" t="s">
        <v>80</v>
      </c>
      <c r="BB699" s="53" t="s">
        <v>126</v>
      </c>
      <c r="BC699" s="53" t="s">
        <v>120</v>
      </c>
      <c r="BD699" s="53" t="s">
        <v>104</v>
      </c>
      <c r="BE699" s="53" t="s">
        <v>102</v>
      </c>
      <c r="BF699" s="53"/>
      <c r="BG699" s="53" t="s">
        <v>98</v>
      </c>
      <c r="BH699" s="55"/>
    </row>
    <row r="700" spans="1:60" x14ac:dyDescent="0.25">
      <c r="A700" s="1">
        <v>699</v>
      </c>
      <c r="B700" t="s">
        <v>50</v>
      </c>
      <c r="U700" s="5">
        <f t="shared" si="230"/>
        <v>1</v>
      </c>
      <c r="V700" s="5">
        <f t="shared" si="231"/>
        <v>3</v>
      </c>
      <c r="W700" s="16"/>
      <c r="X700" s="5">
        <f t="shared" si="232"/>
        <v>1</v>
      </c>
      <c r="Y700" s="5">
        <f t="shared" si="233"/>
        <v>0</v>
      </c>
      <c r="Z700" s="5">
        <f t="shared" si="234"/>
        <v>0</v>
      </c>
      <c r="AA700" s="5">
        <f t="shared" si="235"/>
        <v>0</v>
      </c>
      <c r="AB700" s="5">
        <f t="shared" si="236"/>
        <v>0</v>
      </c>
      <c r="AC700" s="5">
        <f t="shared" si="237"/>
        <v>0</v>
      </c>
      <c r="AD700" s="5">
        <f t="shared" si="238"/>
        <v>0</v>
      </c>
      <c r="AE700" s="5">
        <f t="shared" si="239"/>
        <v>0</v>
      </c>
      <c r="AF700" s="5">
        <f t="shared" si="240"/>
        <v>0</v>
      </c>
      <c r="AG700" s="5">
        <f t="shared" si="241"/>
        <v>0</v>
      </c>
      <c r="AH700" s="5">
        <f t="shared" si="242"/>
        <v>0</v>
      </c>
      <c r="AI700" s="5">
        <f t="shared" si="243"/>
        <v>0</v>
      </c>
      <c r="AJ700" s="5">
        <f t="shared" si="244"/>
        <v>0</v>
      </c>
      <c r="AK700" s="5">
        <f t="shared" si="245"/>
        <v>0</v>
      </c>
      <c r="AL700" s="5">
        <f t="shared" si="246"/>
        <v>0</v>
      </c>
      <c r="AM700" s="5">
        <f t="shared" si="247"/>
        <v>0</v>
      </c>
      <c r="AN700" s="5">
        <f t="shared" si="248"/>
        <v>0</v>
      </c>
      <c r="AO700" s="5">
        <f t="shared" si="249"/>
        <v>0</v>
      </c>
      <c r="AR700" s="5">
        <f t="shared" si="250"/>
        <v>1</v>
      </c>
      <c r="AS700" s="5">
        <f t="shared" si="251"/>
        <v>1</v>
      </c>
      <c r="AT700" s="5" t="str">
        <f t="shared" si="252"/>
        <v>Correct</v>
      </c>
      <c r="AU700" s="5" t="s">
        <v>94</v>
      </c>
      <c r="AV700" s="5">
        <v>82</v>
      </c>
      <c r="AW700" s="5" t="s">
        <v>95</v>
      </c>
      <c r="AX700" s="5" t="s">
        <v>127</v>
      </c>
      <c r="AY700" s="5" t="s">
        <v>107</v>
      </c>
      <c r="AZ700" s="5" t="s">
        <v>98</v>
      </c>
      <c r="BA700" s="5" t="s">
        <v>80</v>
      </c>
      <c r="BB700" s="5"/>
      <c r="BC700" s="5" t="s">
        <v>110</v>
      </c>
      <c r="BD700" s="5" t="s">
        <v>104</v>
      </c>
      <c r="BE700" s="5" t="s">
        <v>102</v>
      </c>
      <c r="BF700" s="5"/>
      <c r="BG700" s="5" t="s">
        <v>98</v>
      </c>
      <c r="BH700" s="54"/>
    </row>
    <row r="701" spans="1:60" x14ac:dyDescent="0.25">
      <c r="A701" s="1">
        <v>700</v>
      </c>
      <c r="B701" t="s">
        <v>50</v>
      </c>
      <c r="G701" t="s">
        <v>54</v>
      </c>
      <c r="R701" t="s">
        <v>63</v>
      </c>
      <c r="U701" s="5">
        <f t="shared" si="230"/>
        <v>3</v>
      </c>
      <c r="V701" s="5">
        <f t="shared" si="231"/>
        <v>1</v>
      </c>
      <c r="W701" s="16"/>
      <c r="X701" s="5">
        <f t="shared" si="232"/>
        <v>1</v>
      </c>
      <c r="Y701" s="5">
        <f t="shared" si="233"/>
        <v>0</v>
      </c>
      <c r="Z701" s="5">
        <f t="shared" si="234"/>
        <v>0</v>
      </c>
      <c r="AA701" s="5">
        <f t="shared" si="235"/>
        <v>0</v>
      </c>
      <c r="AB701" s="5">
        <f t="shared" si="236"/>
        <v>0</v>
      </c>
      <c r="AC701" s="5">
        <f t="shared" si="237"/>
        <v>1</v>
      </c>
      <c r="AD701" s="5">
        <f t="shared" si="238"/>
        <v>0</v>
      </c>
      <c r="AE701" s="5">
        <f t="shared" si="239"/>
        <v>0</v>
      </c>
      <c r="AF701" s="5">
        <f t="shared" si="240"/>
        <v>0</v>
      </c>
      <c r="AG701" s="5">
        <f t="shared" si="241"/>
        <v>0</v>
      </c>
      <c r="AH701" s="5">
        <f t="shared" si="242"/>
        <v>0</v>
      </c>
      <c r="AI701" s="5">
        <f t="shared" si="243"/>
        <v>0</v>
      </c>
      <c r="AJ701" s="5">
        <f t="shared" si="244"/>
        <v>0</v>
      </c>
      <c r="AK701" s="5">
        <f t="shared" si="245"/>
        <v>0</v>
      </c>
      <c r="AL701" s="5">
        <f t="shared" si="246"/>
        <v>0</v>
      </c>
      <c r="AM701" s="5">
        <f t="shared" si="247"/>
        <v>0</v>
      </c>
      <c r="AN701" s="5">
        <f t="shared" si="248"/>
        <v>1</v>
      </c>
      <c r="AO701" s="5">
        <f t="shared" si="249"/>
        <v>0</v>
      </c>
      <c r="AR701" s="5">
        <f t="shared" si="250"/>
        <v>3</v>
      </c>
      <c r="AS701" s="5">
        <f t="shared" si="251"/>
        <v>3</v>
      </c>
      <c r="AT701" s="5" t="str">
        <f t="shared" si="252"/>
        <v>Correct</v>
      </c>
      <c r="AU701" s="53"/>
      <c r="AV701" s="53">
        <v>87</v>
      </c>
      <c r="AW701" s="53" t="s">
        <v>95</v>
      </c>
      <c r="AX701" s="53" t="s">
        <v>127</v>
      </c>
      <c r="AY701" s="53" t="s">
        <v>107</v>
      </c>
      <c r="AZ701" s="53" t="s">
        <v>98</v>
      </c>
      <c r="BA701" s="53" t="s">
        <v>80</v>
      </c>
      <c r="BB701" s="53" t="s">
        <v>109</v>
      </c>
      <c r="BC701" s="53" t="s">
        <v>110</v>
      </c>
      <c r="BD701" s="53" t="s">
        <v>104</v>
      </c>
      <c r="BE701" s="53" t="s">
        <v>102</v>
      </c>
      <c r="BF701" s="53"/>
      <c r="BG701" s="53" t="s">
        <v>102</v>
      </c>
      <c r="BH701" s="55"/>
    </row>
    <row r="702" spans="1:60" x14ac:dyDescent="0.25">
      <c r="A702" s="1">
        <v>701</v>
      </c>
      <c r="B702" t="s">
        <v>50</v>
      </c>
      <c r="F702" t="s">
        <v>53</v>
      </c>
      <c r="H702" t="s">
        <v>55</v>
      </c>
      <c r="U702" s="5">
        <f t="shared" si="230"/>
        <v>3</v>
      </c>
      <c r="V702" s="5">
        <f t="shared" si="231"/>
        <v>1</v>
      </c>
      <c r="W702" s="16"/>
      <c r="X702" s="5">
        <f t="shared" si="232"/>
        <v>1</v>
      </c>
      <c r="Y702" s="5">
        <f t="shared" si="233"/>
        <v>0</v>
      </c>
      <c r="Z702" s="5">
        <f t="shared" si="234"/>
        <v>0</v>
      </c>
      <c r="AA702" s="5">
        <f t="shared" si="235"/>
        <v>0</v>
      </c>
      <c r="AB702" s="5">
        <f t="shared" si="236"/>
        <v>1</v>
      </c>
      <c r="AC702" s="5">
        <f t="shared" si="237"/>
        <v>0</v>
      </c>
      <c r="AD702" s="5">
        <f t="shared" si="238"/>
        <v>1</v>
      </c>
      <c r="AE702" s="5">
        <f t="shared" si="239"/>
        <v>0</v>
      </c>
      <c r="AF702" s="5">
        <f t="shared" si="240"/>
        <v>0</v>
      </c>
      <c r="AG702" s="5">
        <f t="shared" si="241"/>
        <v>0</v>
      </c>
      <c r="AH702" s="5">
        <f t="shared" si="242"/>
        <v>0</v>
      </c>
      <c r="AI702" s="5">
        <f t="shared" si="243"/>
        <v>0</v>
      </c>
      <c r="AJ702" s="5">
        <f t="shared" si="244"/>
        <v>0</v>
      </c>
      <c r="AK702" s="5">
        <f t="shared" si="245"/>
        <v>0</v>
      </c>
      <c r="AL702" s="5">
        <f t="shared" si="246"/>
        <v>0</v>
      </c>
      <c r="AM702" s="5">
        <f t="shared" si="247"/>
        <v>0</v>
      </c>
      <c r="AN702" s="5">
        <f t="shared" si="248"/>
        <v>0</v>
      </c>
      <c r="AO702" s="5">
        <f t="shared" si="249"/>
        <v>0</v>
      </c>
      <c r="AR702" s="5">
        <f t="shared" si="250"/>
        <v>3</v>
      </c>
      <c r="AS702" s="5">
        <f t="shared" si="251"/>
        <v>3</v>
      </c>
      <c r="AT702" s="5" t="str">
        <f t="shared" si="252"/>
        <v>Correct</v>
      </c>
      <c r="AU702" s="5" t="s">
        <v>105</v>
      </c>
      <c r="AV702" s="5">
        <v>68</v>
      </c>
      <c r="AW702" s="5" t="s">
        <v>95</v>
      </c>
      <c r="AX702" s="5" t="s">
        <v>234</v>
      </c>
      <c r="AY702" s="5" t="s">
        <v>128</v>
      </c>
      <c r="AZ702" s="5" t="s">
        <v>98</v>
      </c>
      <c r="BA702" s="5" t="s">
        <v>80</v>
      </c>
      <c r="BB702" s="5" t="s">
        <v>126</v>
      </c>
      <c r="BC702" s="5" t="s">
        <v>133</v>
      </c>
      <c r="BD702" s="5" t="s">
        <v>101</v>
      </c>
      <c r="BE702" s="5" t="s">
        <v>102</v>
      </c>
      <c r="BF702" s="5"/>
      <c r="BG702" s="5" t="s">
        <v>102</v>
      </c>
      <c r="BH702" s="54"/>
    </row>
    <row r="703" spans="1:60" x14ac:dyDescent="0.25">
      <c r="A703" s="1">
        <v>702</v>
      </c>
      <c r="B703" t="s">
        <v>50</v>
      </c>
      <c r="H703" t="s">
        <v>55</v>
      </c>
      <c r="N703" t="s">
        <v>26</v>
      </c>
      <c r="U703" s="5">
        <f t="shared" si="230"/>
        <v>3</v>
      </c>
      <c r="V703" s="5">
        <f t="shared" si="231"/>
        <v>1</v>
      </c>
      <c r="W703" s="16"/>
      <c r="X703" s="5">
        <f t="shared" si="232"/>
        <v>1</v>
      </c>
      <c r="Y703" s="5">
        <f t="shared" si="233"/>
        <v>0</v>
      </c>
      <c r="Z703" s="5">
        <f t="shared" si="234"/>
        <v>0</v>
      </c>
      <c r="AA703" s="5">
        <f t="shared" si="235"/>
        <v>0</v>
      </c>
      <c r="AB703" s="5">
        <f t="shared" si="236"/>
        <v>0</v>
      </c>
      <c r="AC703" s="5">
        <f t="shared" si="237"/>
        <v>0</v>
      </c>
      <c r="AD703" s="5">
        <f t="shared" si="238"/>
        <v>1</v>
      </c>
      <c r="AE703" s="5">
        <f t="shared" si="239"/>
        <v>0</v>
      </c>
      <c r="AF703" s="5">
        <f t="shared" si="240"/>
        <v>0</v>
      </c>
      <c r="AG703" s="5">
        <f t="shared" si="241"/>
        <v>0</v>
      </c>
      <c r="AH703" s="5">
        <f t="shared" si="242"/>
        <v>0</v>
      </c>
      <c r="AI703" s="5">
        <f t="shared" si="243"/>
        <v>0</v>
      </c>
      <c r="AJ703" s="5">
        <f t="shared" si="244"/>
        <v>1</v>
      </c>
      <c r="AK703" s="5">
        <f t="shared" si="245"/>
        <v>0</v>
      </c>
      <c r="AL703" s="5">
        <f t="shared" si="246"/>
        <v>0</v>
      </c>
      <c r="AM703" s="5">
        <f t="shared" si="247"/>
        <v>0</v>
      </c>
      <c r="AN703" s="5">
        <f t="shared" si="248"/>
        <v>0</v>
      </c>
      <c r="AO703" s="5">
        <f t="shared" si="249"/>
        <v>0</v>
      </c>
      <c r="AR703" s="5">
        <f t="shared" si="250"/>
        <v>3</v>
      </c>
      <c r="AS703" s="5">
        <f t="shared" si="251"/>
        <v>3</v>
      </c>
      <c r="AT703" s="5" t="str">
        <f t="shared" si="252"/>
        <v>Correct</v>
      </c>
      <c r="AU703" s="53" t="s">
        <v>94</v>
      </c>
      <c r="AV703" s="53">
        <v>40</v>
      </c>
      <c r="AW703" s="53" t="s">
        <v>121</v>
      </c>
      <c r="AX703" s="53" t="s">
        <v>122</v>
      </c>
      <c r="AY703" s="53" t="s">
        <v>107</v>
      </c>
      <c r="AZ703" s="53" t="s">
        <v>98</v>
      </c>
      <c r="BA703" s="53" t="s">
        <v>80</v>
      </c>
      <c r="BB703" s="53" t="s">
        <v>114</v>
      </c>
      <c r="BC703" s="53" t="s">
        <v>103</v>
      </c>
      <c r="BD703" s="53" t="s">
        <v>101</v>
      </c>
      <c r="BE703" s="53" t="s">
        <v>102</v>
      </c>
      <c r="BF703" s="53"/>
      <c r="BG703" s="53" t="s">
        <v>102</v>
      </c>
      <c r="BH703" s="55"/>
    </row>
    <row r="704" spans="1:60" x14ac:dyDescent="0.25">
      <c r="A704" s="1">
        <v>703</v>
      </c>
      <c r="D704" t="s">
        <v>52</v>
      </c>
      <c r="F704" t="s">
        <v>53</v>
      </c>
      <c r="Q704" t="s">
        <v>62</v>
      </c>
      <c r="U704" s="5">
        <f t="shared" si="230"/>
        <v>3</v>
      </c>
      <c r="V704" s="5">
        <f t="shared" si="231"/>
        <v>1</v>
      </c>
      <c r="W704" s="16"/>
      <c r="X704" s="5">
        <f t="shared" si="232"/>
        <v>0</v>
      </c>
      <c r="Y704" s="5">
        <f t="shared" si="233"/>
        <v>0</v>
      </c>
      <c r="Z704" s="5">
        <f t="shared" si="234"/>
        <v>1</v>
      </c>
      <c r="AA704" s="5">
        <f t="shared" si="235"/>
        <v>0</v>
      </c>
      <c r="AB704" s="5">
        <f t="shared" si="236"/>
        <v>1</v>
      </c>
      <c r="AC704" s="5">
        <f t="shared" si="237"/>
        <v>0</v>
      </c>
      <c r="AD704" s="5">
        <f t="shared" si="238"/>
        <v>0</v>
      </c>
      <c r="AE704" s="5">
        <f t="shared" si="239"/>
        <v>0</v>
      </c>
      <c r="AF704" s="5">
        <f t="shared" si="240"/>
        <v>0</v>
      </c>
      <c r="AG704" s="5">
        <f t="shared" si="241"/>
        <v>0</v>
      </c>
      <c r="AH704" s="5">
        <f t="shared" si="242"/>
        <v>0</v>
      </c>
      <c r="AI704" s="5">
        <f t="shared" si="243"/>
        <v>0</v>
      </c>
      <c r="AJ704" s="5">
        <f t="shared" si="244"/>
        <v>0</v>
      </c>
      <c r="AK704" s="5">
        <f t="shared" si="245"/>
        <v>0</v>
      </c>
      <c r="AL704" s="5">
        <f t="shared" si="246"/>
        <v>0</v>
      </c>
      <c r="AM704" s="5">
        <f t="shared" si="247"/>
        <v>1</v>
      </c>
      <c r="AN704" s="5">
        <f t="shared" si="248"/>
        <v>0</v>
      </c>
      <c r="AO704" s="5">
        <f t="shared" si="249"/>
        <v>0</v>
      </c>
      <c r="AR704" s="5">
        <f t="shared" si="250"/>
        <v>3</v>
      </c>
      <c r="AS704" s="5">
        <f t="shared" si="251"/>
        <v>3</v>
      </c>
      <c r="AT704" s="5" t="str">
        <f t="shared" si="252"/>
        <v>Correct</v>
      </c>
      <c r="AU704" s="5" t="s">
        <v>105</v>
      </c>
      <c r="AV704" s="5">
        <v>43</v>
      </c>
      <c r="AW704" s="5" t="s">
        <v>121</v>
      </c>
      <c r="AX704" s="5" t="s">
        <v>122</v>
      </c>
      <c r="AY704" s="5" t="s">
        <v>346</v>
      </c>
      <c r="AZ704" s="5" t="s">
        <v>98</v>
      </c>
      <c r="BA704" s="5" t="s">
        <v>81</v>
      </c>
      <c r="BB704" s="5" t="s">
        <v>99</v>
      </c>
      <c r="BC704" s="5" t="s">
        <v>110</v>
      </c>
      <c r="BD704" s="5" t="s">
        <v>135</v>
      </c>
      <c r="BE704" s="5" t="s">
        <v>102</v>
      </c>
      <c r="BF704" s="5"/>
      <c r="BG704" s="5" t="s">
        <v>102</v>
      </c>
      <c r="BH704" s="54"/>
    </row>
    <row r="705" spans="1:60" x14ac:dyDescent="0.25">
      <c r="A705" s="1">
        <v>704</v>
      </c>
      <c r="B705" t="s">
        <v>50</v>
      </c>
      <c r="E705" t="s">
        <v>20</v>
      </c>
      <c r="H705" t="s">
        <v>55</v>
      </c>
      <c r="U705" s="5">
        <f t="shared" si="230"/>
        <v>3</v>
      </c>
      <c r="V705" s="5">
        <f t="shared" si="231"/>
        <v>1</v>
      </c>
      <c r="W705" s="16"/>
      <c r="X705" s="5">
        <f t="shared" si="232"/>
        <v>1</v>
      </c>
      <c r="Y705" s="5">
        <f t="shared" si="233"/>
        <v>0</v>
      </c>
      <c r="Z705" s="5">
        <f t="shared" si="234"/>
        <v>0</v>
      </c>
      <c r="AA705" s="5">
        <f t="shared" si="235"/>
        <v>1</v>
      </c>
      <c r="AB705" s="5">
        <f t="shared" si="236"/>
        <v>0</v>
      </c>
      <c r="AC705" s="5">
        <f t="shared" si="237"/>
        <v>0</v>
      </c>
      <c r="AD705" s="5">
        <f t="shared" si="238"/>
        <v>1</v>
      </c>
      <c r="AE705" s="5">
        <f t="shared" si="239"/>
        <v>0</v>
      </c>
      <c r="AF705" s="5">
        <f t="shared" si="240"/>
        <v>0</v>
      </c>
      <c r="AG705" s="5">
        <f t="shared" si="241"/>
        <v>0</v>
      </c>
      <c r="AH705" s="5">
        <f t="shared" si="242"/>
        <v>0</v>
      </c>
      <c r="AI705" s="5">
        <f t="shared" si="243"/>
        <v>0</v>
      </c>
      <c r="AJ705" s="5">
        <f t="shared" si="244"/>
        <v>0</v>
      </c>
      <c r="AK705" s="5">
        <f t="shared" si="245"/>
        <v>0</v>
      </c>
      <c r="AL705" s="5">
        <f t="shared" si="246"/>
        <v>0</v>
      </c>
      <c r="AM705" s="5">
        <f t="shared" si="247"/>
        <v>0</v>
      </c>
      <c r="AN705" s="5">
        <f t="shared" si="248"/>
        <v>0</v>
      </c>
      <c r="AO705" s="5">
        <f t="shared" si="249"/>
        <v>0</v>
      </c>
      <c r="AR705" s="5">
        <f t="shared" si="250"/>
        <v>3</v>
      </c>
      <c r="AS705" s="5">
        <f t="shared" si="251"/>
        <v>3</v>
      </c>
      <c r="AT705" s="5" t="str">
        <f t="shared" si="252"/>
        <v>Correct</v>
      </c>
      <c r="AU705" s="53" t="s">
        <v>105</v>
      </c>
      <c r="AV705" s="53">
        <v>64</v>
      </c>
      <c r="AW705" s="53" t="s">
        <v>95</v>
      </c>
      <c r="AX705" s="53" t="s">
        <v>277</v>
      </c>
      <c r="AY705" s="53" t="s">
        <v>107</v>
      </c>
      <c r="AZ705" s="53"/>
      <c r="BA705" s="53" t="s">
        <v>80</v>
      </c>
      <c r="BB705" s="53" t="s">
        <v>114</v>
      </c>
      <c r="BC705" s="53" t="s">
        <v>110</v>
      </c>
      <c r="BD705" s="53" t="s">
        <v>104</v>
      </c>
      <c r="BE705" s="53" t="s">
        <v>102</v>
      </c>
      <c r="BF705" s="53"/>
      <c r="BG705" s="53" t="s">
        <v>102</v>
      </c>
      <c r="BH705" s="55"/>
    </row>
    <row r="706" spans="1:60" x14ac:dyDescent="0.25">
      <c r="A706" s="1">
        <v>705</v>
      </c>
      <c r="G706" t="s">
        <v>54</v>
      </c>
      <c r="H706" t="s">
        <v>55</v>
      </c>
      <c r="K706" t="s">
        <v>58</v>
      </c>
      <c r="L706" t="s">
        <v>59</v>
      </c>
      <c r="U706" s="5">
        <f t="shared" ref="U706:U769" si="253">COUNTA(B706:T706)</f>
        <v>4</v>
      </c>
      <c r="V706" s="5">
        <f t="shared" ref="V706:V769" si="254">3/U706</f>
        <v>0.75</v>
      </c>
      <c r="W706" s="16"/>
      <c r="X706" s="5">
        <f t="shared" ref="X706:X769" si="255">IF($U706&lt;3,IF($B706=$B$1,1,0),IF($B706=$B$1,$V706,0))</f>
        <v>0</v>
      </c>
      <c r="Y706" s="5">
        <f t="shared" ref="Y706:Y769" si="256">IF($U706&lt;3,IF($C706=$C$1,1,0),IF($C706=$C$1,$V706,0))</f>
        <v>0</v>
      </c>
      <c r="Z706" s="5">
        <f t="shared" ref="Z706:Z769" si="257">IF($U706&lt;3,IF($D706=$D$1,1,0),IF($D706=$D$1,$V706,0))</f>
        <v>0</v>
      </c>
      <c r="AA706" s="5">
        <f t="shared" ref="AA706:AA769" si="258">IF($U706&lt;3,IF($E706=$E$1,1,0),IF($E706=$E$1,$V706,0))</f>
        <v>0</v>
      </c>
      <c r="AB706" s="5">
        <f t="shared" ref="AB706:AB769" si="259">IF($U706&lt;3,IF($F706=$F$1,1,0),IF($F706=$F$1,$V706,0))</f>
        <v>0</v>
      </c>
      <c r="AC706" s="5">
        <f t="shared" ref="AC706:AC769" si="260">IF($U706&lt;3,IF($G706=$G$1,1,0),IF($G706=$G$1,$V706,0))</f>
        <v>0.75</v>
      </c>
      <c r="AD706" s="5">
        <f t="shared" ref="AD706:AD769" si="261">IF($U706&lt;3,IF($H706=$H$1,1,0),IF($H706=$H$1,$V706,0))</f>
        <v>0.75</v>
      </c>
      <c r="AE706" s="5">
        <f t="shared" ref="AE706:AE769" si="262">IF($U706&lt;3,IF($I706=$I$1,1,0),IF($I706=$I$1,$V706,0))</f>
        <v>0</v>
      </c>
      <c r="AF706" s="5">
        <f t="shared" ref="AF706:AF769" si="263">IF($U706&lt;3,IF($J706=$J$1,1,0),IF($J706=$J$1,$V706,0))</f>
        <v>0</v>
      </c>
      <c r="AG706" s="5">
        <f t="shared" ref="AG706:AG769" si="264">IF($U706&lt;3,IF($K706=$K$1,1,0),IF($K706=$K$1,$V706,0))</f>
        <v>0.75</v>
      </c>
      <c r="AH706" s="5">
        <f t="shared" ref="AH706:AH769" si="265">IF($U706&lt;3,IF($L706=$L$1,1,0),IF($L706=$L$1,$V706,0))</f>
        <v>0.75</v>
      </c>
      <c r="AI706" s="5">
        <f t="shared" ref="AI706:AI769" si="266">IF($U706&lt;3,IF($M706=$M$1,1,0),IF($M706=$M$1,$V706,0))</f>
        <v>0</v>
      </c>
      <c r="AJ706" s="5">
        <f t="shared" ref="AJ706:AJ769" si="267">IF($U706&lt;3,IF($N706=$N$1,1,0),IF($N706=$N$1,$V706,0))</f>
        <v>0</v>
      </c>
      <c r="AK706" s="5">
        <f t="shared" ref="AK706:AK769" si="268">IF($U706&lt;3,IF($O706=$O$1,1,0),IF($O706=$O$1,$V706,0))</f>
        <v>0</v>
      </c>
      <c r="AL706" s="5">
        <f t="shared" ref="AL706:AL769" si="269">IF($U706&lt;3,IF($P706=$P$1,1,0),IF($P706=$P$1,$V706,0))</f>
        <v>0</v>
      </c>
      <c r="AM706" s="5">
        <f t="shared" ref="AM706:AM769" si="270">IF($U706&lt;3,IF($Q706=$Q$1,1,0),IF($Q706=$Q$1,$V706,0))</f>
        <v>0</v>
      </c>
      <c r="AN706" s="5">
        <f t="shared" ref="AN706:AN769" si="271">IF($U706&lt;3,IF($R706=$R$1,1,0),IF($R706=$R$1,$V706,0))</f>
        <v>0</v>
      </c>
      <c r="AO706" s="5">
        <f t="shared" ref="AO706:AO769" si="272">IF($U706&lt;3,IF($S706=$S$1,1,0),IF($S706=$S$1,$V706,0))</f>
        <v>0</v>
      </c>
      <c r="AR706" s="5">
        <f t="shared" ref="AR706:AR769" si="273">SUM(X706:AP706)</f>
        <v>3</v>
      </c>
      <c r="AS706" s="5">
        <f t="shared" ref="AS706:AS769" si="274">U706</f>
        <v>4</v>
      </c>
      <c r="AT706" s="5" t="str">
        <f t="shared" ref="AT706:AT769" si="275">IF(AR706=AS706,"Correct",IF(AR706=3,"Correct","Wrong"))</f>
        <v>Correct</v>
      </c>
      <c r="AU706" s="5" t="s">
        <v>105</v>
      </c>
      <c r="AV706" s="5">
        <v>66</v>
      </c>
      <c r="AW706" s="5" t="s">
        <v>95</v>
      </c>
      <c r="AX706" s="5" t="s">
        <v>278</v>
      </c>
      <c r="AY706" s="5" t="s">
        <v>128</v>
      </c>
      <c r="AZ706" s="5" t="s">
        <v>98</v>
      </c>
      <c r="BA706" s="5" t="s">
        <v>363</v>
      </c>
      <c r="BB706" s="5" t="s">
        <v>112</v>
      </c>
      <c r="BC706" s="5" t="s">
        <v>110</v>
      </c>
      <c r="BD706" s="5" t="s">
        <v>104</v>
      </c>
      <c r="BE706" s="5" t="s">
        <v>102</v>
      </c>
      <c r="BF706" s="5"/>
      <c r="BG706" s="5" t="s">
        <v>102</v>
      </c>
      <c r="BH706" s="54"/>
    </row>
    <row r="707" spans="1:60" x14ac:dyDescent="0.25">
      <c r="A707" s="1">
        <v>706</v>
      </c>
      <c r="B707" t="s">
        <v>50</v>
      </c>
      <c r="E707" t="s">
        <v>20</v>
      </c>
      <c r="H707" t="s">
        <v>55</v>
      </c>
      <c r="U707" s="5">
        <f t="shared" si="253"/>
        <v>3</v>
      </c>
      <c r="V707" s="5">
        <f t="shared" si="254"/>
        <v>1</v>
      </c>
      <c r="W707" s="16"/>
      <c r="X707" s="5">
        <f t="shared" si="255"/>
        <v>1</v>
      </c>
      <c r="Y707" s="5">
        <f t="shared" si="256"/>
        <v>0</v>
      </c>
      <c r="Z707" s="5">
        <f t="shared" si="257"/>
        <v>0</v>
      </c>
      <c r="AA707" s="5">
        <f t="shared" si="258"/>
        <v>1</v>
      </c>
      <c r="AB707" s="5">
        <f t="shared" si="259"/>
        <v>0</v>
      </c>
      <c r="AC707" s="5">
        <f t="shared" si="260"/>
        <v>0</v>
      </c>
      <c r="AD707" s="5">
        <f t="shared" si="261"/>
        <v>1</v>
      </c>
      <c r="AE707" s="5">
        <f t="shared" si="262"/>
        <v>0</v>
      </c>
      <c r="AF707" s="5">
        <f t="shared" si="263"/>
        <v>0</v>
      </c>
      <c r="AG707" s="5">
        <f t="shared" si="264"/>
        <v>0</v>
      </c>
      <c r="AH707" s="5">
        <f t="shared" si="265"/>
        <v>0</v>
      </c>
      <c r="AI707" s="5">
        <f t="shared" si="266"/>
        <v>0</v>
      </c>
      <c r="AJ707" s="5">
        <f t="shared" si="267"/>
        <v>0</v>
      </c>
      <c r="AK707" s="5">
        <f t="shared" si="268"/>
        <v>0</v>
      </c>
      <c r="AL707" s="5">
        <f t="shared" si="269"/>
        <v>0</v>
      </c>
      <c r="AM707" s="5">
        <f t="shared" si="270"/>
        <v>0</v>
      </c>
      <c r="AN707" s="5">
        <f t="shared" si="271"/>
        <v>0</v>
      </c>
      <c r="AO707" s="5">
        <f t="shared" si="272"/>
        <v>0</v>
      </c>
      <c r="AR707" s="5">
        <f t="shared" si="273"/>
        <v>3</v>
      </c>
      <c r="AS707" s="5">
        <f t="shared" si="274"/>
        <v>3</v>
      </c>
      <c r="AT707" s="5" t="str">
        <f t="shared" si="275"/>
        <v>Correct</v>
      </c>
      <c r="AU707" s="53" t="s">
        <v>105</v>
      </c>
      <c r="AV707" s="53">
        <v>72</v>
      </c>
      <c r="AW707" s="53" t="s">
        <v>95</v>
      </c>
      <c r="AX707" s="53" t="s">
        <v>147</v>
      </c>
      <c r="AY707" s="53" t="s">
        <v>107</v>
      </c>
      <c r="AZ707" s="53" t="s">
        <v>98</v>
      </c>
      <c r="BA707" s="53" t="s">
        <v>80</v>
      </c>
      <c r="BB707" s="53" t="s">
        <v>114</v>
      </c>
      <c r="BC707" s="53" t="s">
        <v>110</v>
      </c>
      <c r="BD707" s="53" t="s">
        <v>104</v>
      </c>
      <c r="BE707" s="53" t="s">
        <v>102</v>
      </c>
      <c r="BF707" s="53"/>
      <c r="BG707" s="53" t="s">
        <v>98</v>
      </c>
      <c r="BH707" s="55"/>
    </row>
    <row r="708" spans="1:60" x14ac:dyDescent="0.25">
      <c r="A708" s="1">
        <v>707</v>
      </c>
      <c r="B708" t="s">
        <v>50</v>
      </c>
      <c r="D708" t="s">
        <v>52</v>
      </c>
      <c r="E708" t="s">
        <v>20</v>
      </c>
      <c r="H708" t="s">
        <v>55</v>
      </c>
      <c r="I708" t="s">
        <v>56</v>
      </c>
      <c r="K708" t="s">
        <v>58</v>
      </c>
      <c r="N708" t="s">
        <v>26</v>
      </c>
      <c r="P708" t="s">
        <v>61</v>
      </c>
      <c r="Q708" t="s">
        <v>62</v>
      </c>
      <c r="U708" s="5">
        <f t="shared" si="253"/>
        <v>9</v>
      </c>
      <c r="V708" s="5">
        <f t="shared" si="254"/>
        <v>0.33333333333333331</v>
      </c>
      <c r="W708" s="16"/>
      <c r="X708" s="5">
        <f t="shared" si="255"/>
        <v>0.33333333333333331</v>
      </c>
      <c r="Y708" s="5">
        <f t="shared" si="256"/>
        <v>0</v>
      </c>
      <c r="Z708" s="5">
        <f t="shared" si="257"/>
        <v>0.33333333333333331</v>
      </c>
      <c r="AA708" s="5">
        <f t="shared" si="258"/>
        <v>0.33333333333333331</v>
      </c>
      <c r="AB708" s="5">
        <f t="shared" si="259"/>
        <v>0</v>
      </c>
      <c r="AC708" s="5">
        <f t="shared" si="260"/>
        <v>0</v>
      </c>
      <c r="AD708" s="5">
        <f t="shared" si="261"/>
        <v>0.33333333333333331</v>
      </c>
      <c r="AE708" s="5">
        <f t="shared" si="262"/>
        <v>0.33333333333333331</v>
      </c>
      <c r="AF708" s="5">
        <f t="shared" si="263"/>
        <v>0</v>
      </c>
      <c r="AG708" s="5">
        <f t="shared" si="264"/>
        <v>0.33333333333333331</v>
      </c>
      <c r="AH708" s="5">
        <f t="shared" si="265"/>
        <v>0</v>
      </c>
      <c r="AI708" s="5">
        <f t="shared" si="266"/>
        <v>0</v>
      </c>
      <c r="AJ708" s="5">
        <f t="shared" si="267"/>
        <v>0.33333333333333331</v>
      </c>
      <c r="AK708" s="5">
        <f t="shared" si="268"/>
        <v>0</v>
      </c>
      <c r="AL708" s="5">
        <f t="shared" si="269"/>
        <v>0.33333333333333331</v>
      </c>
      <c r="AM708" s="5">
        <f t="shared" si="270"/>
        <v>0.33333333333333331</v>
      </c>
      <c r="AN708" s="5">
        <f t="shared" si="271"/>
        <v>0</v>
      </c>
      <c r="AO708" s="5">
        <f t="shared" si="272"/>
        <v>0</v>
      </c>
      <c r="AR708" s="5">
        <f t="shared" si="273"/>
        <v>3</v>
      </c>
      <c r="AS708" s="5">
        <f t="shared" si="274"/>
        <v>9</v>
      </c>
      <c r="AT708" s="5" t="str">
        <f t="shared" si="275"/>
        <v>Correct</v>
      </c>
      <c r="AU708" s="5" t="s">
        <v>94</v>
      </c>
      <c r="AV708" s="5">
        <v>58</v>
      </c>
      <c r="AW708" s="5" t="s">
        <v>95</v>
      </c>
      <c r="AX708" s="5" t="s">
        <v>249</v>
      </c>
      <c r="AY708" s="5" t="s">
        <v>107</v>
      </c>
      <c r="AZ708" s="5" t="s">
        <v>98</v>
      </c>
      <c r="BA708" s="5" t="s">
        <v>80</v>
      </c>
      <c r="BB708" s="5" t="s">
        <v>99</v>
      </c>
      <c r="BC708" s="5" t="s">
        <v>100</v>
      </c>
      <c r="BD708" s="5" t="s">
        <v>101</v>
      </c>
      <c r="BE708" s="5" t="s">
        <v>102</v>
      </c>
      <c r="BF708" s="5"/>
      <c r="BG708" s="5" t="s">
        <v>102</v>
      </c>
      <c r="BH708" s="54"/>
    </row>
    <row r="709" spans="1:60" x14ac:dyDescent="0.25">
      <c r="A709" s="1">
        <v>708</v>
      </c>
      <c r="D709" t="s">
        <v>52</v>
      </c>
      <c r="I709" t="s">
        <v>56</v>
      </c>
      <c r="K709" t="s">
        <v>58</v>
      </c>
      <c r="U709" s="5">
        <f t="shared" si="253"/>
        <v>3</v>
      </c>
      <c r="V709" s="5">
        <f t="shared" si="254"/>
        <v>1</v>
      </c>
      <c r="W709" s="16"/>
      <c r="X709" s="5">
        <f t="shared" si="255"/>
        <v>0</v>
      </c>
      <c r="Y709" s="5">
        <f t="shared" si="256"/>
        <v>0</v>
      </c>
      <c r="Z709" s="5">
        <f t="shared" si="257"/>
        <v>1</v>
      </c>
      <c r="AA709" s="5">
        <f t="shared" si="258"/>
        <v>0</v>
      </c>
      <c r="AB709" s="5">
        <f t="shared" si="259"/>
        <v>0</v>
      </c>
      <c r="AC709" s="5">
        <f t="shared" si="260"/>
        <v>0</v>
      </c>
      <c r="AD709" s="5">
        <f t="shared" si="261"/>
        <v>0</v>
      </c>
      <c r="AE709" s="5">
        <f t="shared" si="262"/>
        <v>1</v>
      </c>
      <c r="AF709" s="5">
        <f t="shared" si="263"/>
        <v>0</v>
      </c>
      <c r="AG709" s="5">
        <f t="shared" si="264"/>
        <v>1</v>
      </c>
      <c r="AH709" s="5">
        <f t="shared" si="265"/>
        <v>0</v>
      </c>
      <c r="AI709" s="5">
        <f t="shared" si="266"/>
        <v>0</v>
      </c>
      <c r="AJ709" s="5">
        <f t="shared" si="267"/>
        <v>0</v>
      </c>
      <c r="AK709" s="5">
        <f t="shared" si="268"/>
        <v>0</v>
      </c>
      <c r="AL709" s="5">
        <f t="shared" si="269"/>
        <v>0</v>
      </c>
      <c r="AM709" s="5">
        <f t="shared" si="270"/>
        <v>0</v>
      </c>
      <c r="AN709" s="5">
        <f t="shared" si="271"/>
        <v>0</v>
      </c>
      <c r="AO709" s="5">
        <f t="shared" si="272"/>
        <v>0</v>
      </c>
      <c r="AR709" s="5">
        <f t="shared" si="273"/>
        <v>3</v>
      </c>
      <c r="AS709" s="5">
        <f t="shared" si="274"/>
        <v>3</v>
      </c>
      <c r="AT709" s="5" t="str">
        <f t="shared" si="275"/>
        <v>Correct</v>
      </c>
      <c r="AU709" s="53" t="s">
        <v>94</v>
      </c>
      <c r="AV709" s="53">
        <v>62</v>
      </c>
      <c r="AW709" s="53" t="s">
        <v>95</v>
      </c>
      <c r="AX709" s="53" t="s">
        <v>277</v>
      </c>
      <c r="AY709" s="53" t="s">
        <v>107</v>
      </c>
      <c r="AZ709" s="53" t="s">
        <v>98</v>
      </c>
      <c r="BA709" s="53" t="s">
        <v>80</v>
      </c>
      <c r="BB709" s="53" t="s">
        <v>126</v>
      </c>
      <c r="BC709" s="53" t="s">
        <v>110</v>
      </c>
      <c r="BD709" s="53" t="s">
        <v>101</v>
      </c>
      <c r="BE709" s="53" t="s">
        <v>102</v>
      </c>
      <c r="BF709" s="53"/>
      <c r="BG709" s="53" t="s">
        <v>102</v>
      </c>
      <c r="BH709" s="55"/>
    </row>
    <row r="710" spans="1:60" x14ac:dyDescent="0.25">
      <c r="A710" s="1">
        <v>709</v>
      </c>
      <c r="G710" t="s">
        <v>54</v>
      </c>
      <c r="O710" t="s">
        <v>23</v>
      </c>
      <c r="S710" t="s">
        <v>64</v>
      </c>
      <c r="U710" s="5">
        <f t="shared" si="253"/>
        <v>3</v>
      </c>
      <c r="V710" s="5">
        <f t="shared" si="254"/>
        <v>1</v>
      </c>
      <c r="W710" s="16"/>
      <c r="X710" s="5">
        <f t="shared" si="255"/>
        <v>0</v>
      </c>
      <c r="Y710" s="5">
        <f t="shared" si="256"/>
        <v>0</v>
      </c>
      <c r="Z710" s="5">
        <f t="shared" si="257"/>
        <v>0</v>
      </c>
      <c r="AA710" s="5">
        <f t="shared" si="258"/>
        <v>0</v>
      </c>
      <c r="AB710" s="5">
        <f t="shared" si="259"/>
        <v>0</v>
      </c>
      <c r="AC710" s="5">
        <f t="shared" si="260"/>
        <v>1</v>
      </c>
      <c r="AD710" s="5">
        <f t="shared" si="261"/>
        <v>0</v>
      </c>
      <c r="AE710" s="5">
        <f t="shared" si="262"/>
        <v>0</v>
      </c>
      <c r="AF710" s="5">
        <f t="shared" si="263"/>
        <v>0</v>
      </c>
      <c r="AG710" s="5">
        <f t="shared" si="264"/>
        <v>0</v>
      </c>
      <c r="AH710" s="5">
        <f t="shared" si="265"/>
        <v>0</v>
      </c>
      <c r="AI710" s="5">
        <f t="shared" si="266"/>
        <v>0</v>
      </c>
      <c r="AJ710" s="5">
        <f t="shared" si="267"/>
        <v>0</v>
      </c>
      <c r="AK710" s="5">
        <f t="shared" si="268"/>
        <v>1</v>
      </c>
      <c r="AL710" s="5">
        <f t="shared" si="269"/>
        <v>0</v>
      </c>
      <c r="AM710" s="5">
        <f t="shared" si="270"/>
        <v>0</v>
      </c>
      <c r="AN710" s="5">
        <f t="shared" si="271"/>
        <v>0</v>
      </c>
      <c r="AO710" s="5">
        <f t="shared" si="272"/>
        <v>1</v>
      </c>
      <c r="AR710" s="5">
        <f t="shared" si="273"/>
        <v>3</v>
      </c>
      <c r="AS710" s="5">
        <f t="shared" si="274"/>
        <v>3</v>
      </c>
      <c r="AT710" s="5" t="str">
        <f t="shared" si="275"/>
        <v>Correct</v>
      </c>
      <c r="AU710" s="5" t="s">
        <v>105</v>
      </c>
      <c r="AV710" s="5">
        <v>38</v>
      </c>
      <c r="AW710" s="5" t="s">
        <v>95</v>
      </c>
      <c r="AX710" s="5" t="s">
        <v>96</v>
      </c>
      <c r="AY710" s="5" t="s">
        <v>107</v>
      </c>
      <c r="AZ710" s="5" t="s">
        <v>98</v>
      </c>
      <c r="BA710" s="5" t="s">
        <v>80</v>
      </c>
      <c r="BB710" s="5" t="s">
        <v>99</v>
      </c>
      <c r="BC710" s="5" t="s">
        <v>133</v>
      </c>
      <c r="BD710" s="5" t="s">
        <v>101</v>
      </c>
      <c r="BE710" s="5" t="s">
        <v>102</v>
      </c>
      <c r="BF710" s="5"/>
      <c r="BG710" s="5" t="s">
        <v>102</v>
      </c>
      <c r="BH710" s="54"/>
    </row>
    <row r="711" spans="1:60" x14ac:dyDescent="0.25">
      <c r="A711" s="1">
        <v>710</v>
      </c>
      <c r="B711" t="s">
        <v>50</v>
      </c>
      <c r="C711" t="s">
        <v>51</v>
      </c>
      <c r="H711" t="s">
        <v>55</v>
      </c>
      <c r="U711" s="5">
        <f t="shared" si="253"/>
        <v>3</v>
      </c>
      <c r="V711" s="5">
        <f t="shared" si="254"/>
        <v>1</v>
      </c>
      <c r="W711" s="16"/>
      <c r="X711" s="5">
        <f t="shared" si="255"/>
        <v>1</v>
      </c>
      <c r="Y711" s="5">
        <f t="shared" si="256"/>
        <v>1</v>
      </c>
      <c r="Z711" s="5">
        <f t="shared" si="257"/>
        <v>0</v>
      </c>
      <c r="AA711" s="5">
        <f t="shared" si="258"/>
        <v>0</v>
      </c>
      <c r="AB711" s="5">
        <f t="shared" si="259"/>
        <v>0</v>
      </c>
      <c r="AC711" s="5">
        <f t="shared" si="260"/>
        <v>0</v>
      </c>
      <c r="AD711" s="5">
        <f t="shared" si="261"/>
        <v>1</v>
      </c>
      <c r="AE711" s="5">
        <f t="shared" si="262"/>
        <v>0</v>
      </c>
      <c r="AF711" s="5">
        <f t="shared" si="263"/>
        <v>0</v>
      </c>
      <c r="AG711" s="5">
        <f t="shared" si="264"/>
        <v>0</v>
      </c>
      <c r="AH711" s="5">
        <f t="shared" si="265"/>
        <v>0</v>
      </c>
      <c r="AI711" s="5">
        <f t="shared" si="266"/>
        <v>0</v>
      </c>
      <c r="AJ711" s="5">
        <f t="shared" si="267"/>
        <v>0</v>
      </c>
      <c r="AK711" s="5">
        <f t="shared" si="268"/>
        <v>0</v>
      </c>
      <c r="AL711" s="5">
        <f t="shared" si="269"/>
        <v>0</v>
      </c>
      <c r="AM711" s="5">
        <f t="shared" si="270"/>
        <v>0</v>
      </c>
      <c r="AN711" s="5">
        <f t="shared" si="271"/>
        <v>0</v>
      </c>
      <c r="AO711" s="5">
        <f t="shared" si="272"/>
        <v>0</v>
      </c>
      <c r="AR711" s="5">
        <f t="shared" si="273"/>
        <v>3</v>
      </c>
      <c r="AS711" s="5">
        <f t="shared" si="274"/>
        <v>3</v>
      </c>
      <c r="AT711" s="5" t="str">
        <f t="shared" si="275"/>
        <v>Correct</v>
      </c>
      <c r="AU711" s="53" t="s">
        <v>94</v>
      </c>
      <c r="AV711" s="53">
        <v>78</v>
      </c>
      <c r="AW711" s="53" t="s">
        <v>95</v>
      </c>
      <c r="AX711" s="53" t="s">
        <v>157</v>
      </c>
      <c r="AY711" s="53" t="s">
        <v>97</v>
      </c>
      <c r="AZ711" s="53" t="s">
        <v>98</v>
      </c>
      <c r="BA711" s="53" t="s">
        <v>80</v>
      </c>
      <c r="BB711" s="53" t="s">
        <v>112</v>
      </c>
      <c r="BC711" s="53" t="s">
        <v>110</v>
      </c>
      <c r="BD711" s="53" t="s">
        <v>104</v>
      </c>
      <c r="BE711" s="53" t="s">
        <v>102</v>
      </c>
      <c r="BF711" s="53"/>
      <c r="BG711" s="53" t="s">
        <v>102</v>
      </c>
      <c r="BH711" s="55"/>
    </row>
    <row r="712" spans="1:60" x14ac:dyDescent="0.25">
      <c r="A712" s="1">
        <v>711</v>
      </c>
      <c r="D712" t="s">
        <v>52</v>
      </c>
      <c r="U712" s="5">
        <f t="shared" si="253"/>
        <v>1</v>
      </c>
      <c r="V712" s="5">
        <f t="shared" si="254"/>
        <v>3</v>
      </c>
      <c r="W712" s="16"/>
      <c r="X712" s="5">
        <f t="shared" si="255"/>
        <v>0</v>
      </c>
      <c r="Y712" s="5">
        <f t="shared" si="256"/>
        <v>0</v>
      </c>
      <c r="Z712" s="5">
        <f t="shared" si="257"/>
        <v>1</v>
      </c>
      <c r="AA712" s="5">
        <f t="shared" si="258"/>
        <v>0</v>
      </c>
      <c r="AB712" s="5">
        <f t="shared" si="259"/>
        <v>0</v>
      </c>
      <c r="AC712" s="5">
        <f t="shared" si="260"/>
        <v>0</v>
      </c>
      <c r="AD712" s="5">
        <f t="shared" si="261"/>
        <v>0</v>
      </c>
      <c r="AE712" s="5">
        <f t="shared" si="262"/>
        <v>0</v>
      </c>
      <c r="AF712" s="5">
        <f t="shared" si="263"/>
        <v>0</v>
      </c>
      <c r="AG712" s="5">
        <f t="shared" si="264"/>
        <v>0</v>
      </c>
      <c r="AH712" s="5">
        <f t="shared" si="265"/>
        <v>0</v>
      </c>
      <c r="AI712" s="5">
        <f t="shared" si="266"/>
        <v>0</v>
      </c>
      <c r="AJ712" s="5">
        <f t="shared" si="267"/>
        <v>0</v>
      </c>
      <c r="AK712" s="5">
        <f t="shared" si="268"/>
        <v>0</v>
      </c>
      <c r="AL712" s="5">
        <f t="shared" si="269"/>
        <v>0</v>
      </c>
      <c r="AM712" s="5">
        <f t="shared" si="270"/>
        <v>0</v>
      </c>
      <c r="AN712" s="5">
        <f t="shared" si="271"/>
        <v>0</v>
      </c>
      <c r="AO712" s="5">
        <f t="shared" si="272"/>
        <v>0</v>
      </c>
      <c r="AR712" s="5">
        <f t="shared" si="273"/>
        <v>1</v>
      </c>
      <c r="AS712" s="5">
        <f t="shared" si="274"/>
        <v>1</v>
      </c>
      <c r="AT712" s="5" t="str">
        <f t="shared" si="275"/>
        <v>Correct</v>
      </c>
      <c r="AU712" s="5" t="s">
        <v>94</v>
      </c>
      <c r="AV712" s="5">
        <v>74</v>
      </c>
      <c r="AW712" s="5" t="s">
        <v>95</v>
      </c>
      <c r="AX712" s="5" t="s">
        <v>96</v>
      </c>
      <c r="AY712" s="5" t="s">
        <v>107</v>
      </c>
      <c r="AZ712" s="5"/>
      <c r="BA712" s="5" t="s">
        <v>80</v>
      </c>
      <c r="BB712" s="5"/>
      <c r="BC712" s="5" t="s">
        <v>100</v>
      </c>
      <c r="BD712" s="5" t="s">
        <v>104</v>
      </c>
      <c r="BE712" s="5" t="s">
        <v>102</v>
      </c>
      <c r="BF712" s="5"/>
      <c r="BG712" s="5" t="s">
        <v>98</v>
      </c>
      <c r="BH712" s="54"/>
    </row>
    <row r="713" spans="1:60" x14ac:dyDescent="0.25">
      <c r="A713" s="1">
        <v>712</v>
      </c>
      <c r="B713" t="s">
        <v>50</v>
      </c>
      <c r="D713" t="s">
        <v>52</v>
      </c>
      <c r="G713" t="s">
        <v>54</v>
      </c>
      <c r="H713" t="s">
        <v>55</v>
      </c>
      <c r="I713" t="s">
        <v>56</v>
      </c>
      <c r="L713" t="s">
        <v>59</v>
      </c>
      <c r="N713" t="s">
        <v>26</v>
      </c>
      <c r="Q713" t="s">
        <v>62</v>
      </c>
      <c r="R713" t="s">
        <v>63</v>
      </c>
      <c r="U713" s="5">
        <f t="shared" si="253"/>
        <v>9</v>
      </c>
      <c r="V713" s="5">
        <f t="shared" si="254"/>
        <v>0.33333333333333331</v>
      </c>
      <c r="W713" s="16"/>
      <c r="X713" s="5">
        <f t="shared" si="255"/>
        <v>0.33333333333333331</v>
      </c>
      <c r="Y713" s="5">
        <f t="shared" si="256"/>
        <v>0</v>
      </c>
      <c r="Z713" s="5">
        <f t="shared" si="257"/>
        <v>0.33333333333333331</v>
      </c>
      <c r="AA713" s="5">
        <f t="shared" si="258"/>
        <v>0</v>
      </c>
      <c r="AB713" s="5">
        <f t="shared" si="259"/>
        <v>0</v>
      </c>
      <c r="AC713" s="5">
        <f t="shared" si="260"/>
        <v>0.33333333333333331</v>
      </c>
      <c r="AD713" s="5">
        <f t="shared" si="261"/>
        <v>0.33333333333333331</v>
      </c>
      <c r="AE713" s="5">
        <f t="shared" si="262"/>
        <v>0.33333333333333331</v>
      </c>
      <c r="AF713" s="5">
        <f t="shared" si="263"/>
        <v>0</v>
      </c>
      <c r="AG713" s="5">
        <f t="shared" si="264"/>
        <v>0</v>
      </c>
      <c r="AH713" s="5">
        <f t="shared" si="265"/>
        <v>0.33333333333333331</v>
      </c>
      <c r="AI713" s="5">
        <f t="shared" si="266"/>
        <v>0</v>
      </c>
      <c r="AJ713" s="5">
        <f t="shared" si="267"/>
        <v>0.33333333333333331</v>
      </c>
      <c r="AK713" s="5">
        <f t="shared" si="268"/>
        <v>0</v>
      </c>
      <c r="AL713" s="5">
        <f t="shared" si="269"/>
        <v>0</v>
      </c>
      <c r="AM713" s="5">
        <f t="shared" si="270"/>
        <v>0.33333333333333331</v>
      </c>
      <c r="AN713" s="5">
        <f t="shared" si="271"/>
        <v>0.33333333333333331</v>
      </c>
      <c r="AO713" s="5">
        <f t="shared" si="272"/>
        <v>0</v>
      </c>
      <c r="AR713" s="5">
        <f t="shared" si="273"/>
        <v>3</v>
      </c>
      <c r="AS713" s="5">
        <f t="shared" si="274"/>
        <v>9</v>
      </c>
      <c r="AT713" s="5" t="str">
        <f t="shared" si="275"/>
        <v>Correct</v>
      </c>
      <c r="AU713" s="53" t="s">
        <v>94</v>
      </c>
      <c r="AV713" s="53">
        <v>56</v>
      </c>
      <c r="AW713" s="53" t="s">
        <v>95</v>
      </c>
      <c r="AX713" s="53" t="s">
        <v>96</v>
      </c>
      <c r="AY713" s="53" t="s">
        <v>97</v>
      </c>
      <c r="AZ713" s="53"/>
      <c r="BA713" s="53" t="s">
        <v>80</v>
      </c>
      <c r="BB713" s="53" t="s">
        <v>112</v>
      </c>
      <c r="BC713" s="53" t="s">
        <v>120</v>
      </c>
      <c r="BD713" s="53" t="s">
        <v>101</v>
      </c>
      <c r="BE713" s="53" t="s">
        <v>102</v>
      </c>
      <c r="BF713" s="53"/>
      <c r="BG713" s="53" t="s">
        <v>102</v>
      </c>
      <c r="BH713" s="55"/>
    </row>
    <row r="714" spans="1:60" x14ac:dyDescent="0.25">
      <c r="A714" s="1">
        <v>713</v>
      </c>
      <c r="L714" t="s">
        <v>59</v>
      </c>
      <c r="O714" t="s">
        <v>23</v>
      </c>
      <c r="S714" t="s">
        <v>64</v>
      </c>
      <c r="U714" s="5">
        <f t="shared" si="253"/>
        <v>3</v>
      </c>
      <c r="V714" s="5">
        <f t="shared" si="254"/>
        <v>1</v>
      </c>
      <c r="W714" s="16"/>
      <c r="X714" s="5">
        <f t="shared" si="255"/>
        <v>0</v>
      </c>
      <c r="Y714" s="5">
        <f t="shared" si="256"/>
        <v>0</v>
      </c>
      <c r="Z714" s="5">
        <f t="shared" si="257"/>
        <v>0</v>
      </c>
      <c r="AA714" s="5">
        <f t="shared" si="258"/>
        <v>0</v>
      </c>
      <c r="AB714" s="5">
        <f t="shared" si="259"/>
        <v>0</v>
      </c>
      <c r="AC714" s="5">
        <f t="shared" si="260"/>
        <v>0</v>
      </c>
      <c r="AD714" s="5">
        <f t="shared" si="261"/>
        <v>0</v>
      </c>
      <c r="AE714" s="5">
        <f t="shared" si="262"/>
        <v>0</v>
      </c>
      <c r="AF714" s="5">
        <f t="shared" si="263"/>
        <v>0</v>
      </c>
      <c r="AG714" s="5">
        <f t="shared" si="264"/>
        <v>0</v>
      </c>
      <c r="AH714" s="5">
        <f t="shared" si="265"/>
        <v>1</v>
      </c>
      <c r="AI714" s="5">
        <f t="shared" si="266"/>
        <v>0</v>
      </c>
      <c r="AJ714" s="5">
        <f t="shared" si="267"/>
        <v>0</v>
      </c>
      <c r="AK714" s="5">
        <f t="shared" si="268"/>
        <v>1</v>
      </c>
      <c r="AL714" s="5">
        <f t="shared" si="269"/>
        <v>0</v>
      </c>
      <c r="AM714" s="5">
        <f t="shared" si="270"/>
        <v>0</v>
      </c>
      <c r="AN714" s="5">
        <f t="shared" si="271"/>
        <v>0</v>
      </c>
      <c r="AO714" s="5">
        <f t="shared" si="272"/>
        <v>1</v>
      </c>
      <c r="AR714" s="5">
        <f t="shared" si="273"/>
        <v>3</v>
      </c>
      <c r="AS714" s="5">
        <f t="shared" si="274"/>
        <v>3</v>
      </c>
      <c r="AT714" s="5" t="str">
        <f t="shared" si="275"/>
        <v>Correct</v>
      </c>
      <c r="AU714" s="5" t="s">
        <v>94</v>
      </c>
      <c r="AV714" s="5">
        <v>72</v>
      </c>
      <c r="AW714" s="5" t="s">
        <v>95</v>
      </c>
      <c r="AX714" s="5" t="s">
        <v>195</v>
      </c>
      <c r="AY714" s="5" t="s">
        <v>97</v>
      </c>
      <c r="AZ714" s="5" t="s">
        <v>98</v>
      </c>
      <c r="BA714" s="5" t="s">
        <v>80</v>
      </c>
      <c r="BB714" s="5"/>
      <c r="BC714" s="5" t="s">
        <v>133</v>
      </c>
      <c r="BD714" s="5" t="s">
        <v>104</v>
      </c>
      <c r="BE714" s="5" t="s">
        <v>102</v>
      </c>
      <c r="BF714" s="5"/>
      <c r="BG714" s="5" t="s">
        <v>102</v>
      </c>
      <c r="BH714" s="54"/>
    </row>
    <row r="715" spans="1:60" x14ac:dyDescent="0.25">
      <c r="A715" s="1">
        <v>714</v>
      </c>
      <c r="B715" t="s">
        <v>50</v>
      </c>
      <c r="C715" t="s">
        <v>51</v>
      </c>
      <c r="N715" t="s">
        <v>26</v>
      </c>
      <c r="U715" s="5">
        <f t="shared" si="253"/>
        <v>3</v>
      </c>
      <c r="V715" s="5">
        <f t="shared" si="254"/>
        <v>1</v>
      </c>
      <c r="W715" s="16"/>
      <c r="X715" s="5">
        <f t="shared" si="255"/>
        <v>1</v>
      </c>
      <c r="Y715" s="5">
        <f t="shared" si="256"/>
        <v>1</v>
      </c>
      <c r="Z715" s="5">
        <f t="shared" si="257"/>
        <v>0</v>
      </c>
      <c r="AA715" s="5">
        <f t="shared" si="258"/>
        <v>0</v>
      </c>
      <c r="AB715" s="5">
        <f t="shared" si="259"/>
        <v>0</v>
      </c>
      <c r="AC715" s="5">
        <f t="shared" si="260"/>
        <v>0</v>
      </c>
      <c r="AD715" s="5">
        <f t="shared" si="261"/>
        <v>0</v>
      </c>
      <c r="AE715" s="5">
        <f t="shared" si="262"/>
        <v>0</v>
      </c>
      <c r="AF715" s="5">
        <f t="shared" si="263"/>
        <v>0</v>
      </c>
      <c r="AG715" s="5">
        <f t="shared" si="264"/>
        <v>0</v>
      </c>
      <c r="AH715" s="5">
        <f t="shared" si="265"/>
        <v>0</v>
      </c>
      <c r="AI715" s="5">
        <f t="shared" si="266"/>
        <v>0</v>
      </c>
      <c r="AJ715" s="5">
        <f t="shared" si="267"/>
        <v>1</v>
      </c>
      <c r="AK715" s="5">
        <f t="shared" si="268"/>
        <v>0</v>
      </c>
      <c r="AL715" s="5">
        <f t="shared" si="269"/>
        <v>0</v>
      </c>
      <c r="AM715" s="5">
        <f t="shared" si="270"/>
        <v>0</v>
      </c>
      <c r="AN715" s="5">
        <f t="shared" si="271"/>
        <v>0</v>
      </c>
      <c r="AO715" s="5">
        <f t="shared" si="272"/>
        <v>0</v>
      </c>
      <c r="AR715" s="5">
        <f t="shared" si="273"/>
        <v>3</v>
      </c>
      <c r="AS715" s="5">
        <f t="shared" si="274"/>
        <v>3</v>
      </c>
      <c r="AT715" s="5" t="str">
        <f t="shared" si="275"/>
        <v>Correct</v>
      </c>
      <c r="AU715" s="53" t="s">
        <v>105</v>
      </c>
      <c r="AV715" s="53">
        <v>68</v>
      </c>
      <c r="AW715" s="53" t="s">
        <v>95</v>
      </c>
      <c r="AX715" s="53" t="s">
        <v>130</v>
      </c>
      <c r="AY715" s="53" t="s">
        <v>107</v>
      </c>
      <c r="AZ715" s="53"/>
      <c r="BA715" s="53" t="s">
        <v>80</v>
      </c>
      <c r="BB715" s="53" t="s">
        <v>109</v>
      </c>
      <c r="BC715" s="53" t="s">
        <v>120</v>
      </c>
      <c r="BD715" s="53" t="s">
        <v>104</v>
      </c>
      <c r="BE715" s="53" t="s">
        <v>102</v>
      </c>
      <c r="BF715" s="53"/>
      <c r="BG715" s="53" t="s">
        <v>102</v>
      </c>
      <c r="BH715" s="55"/>
    </row>
    <row r="716" spans="1:60" x14ac:dyDescent="0.25">
      <c r="A716" s="1">
        <v>715</v>
      </c>
      <c r="D716" t="s">
        <v>52</v>
      </c>
      <c r="I716" t="s">
        <v>56</v>
      </c>
      <c r="S716" t="s">
        <v>64</v>
      </c>
      <c r="U716" s="5">
        <f t="shared" si="253"/>
        <v>3</v>
      </c>
      <c r="V716" s="5">
        <f t="shared" si="254"/>
        <v>1</v>
      </c>
      <c r="W716" s="16"/>
      <c r="X716" s="5">
        <f t="shared" si="255"/>
        <v>0</v>
      </c>
      <c r="Y716" s="5">
        <f t="shared" si="256"/>
        <v>0</v>
      </c>
      <c r="Z716" s="5">
        <f t="shared" si="257"/>
        <v>1</v>
      </c>
      <c r="AA716" s="5">
        <f t="shared" si="258"/>
        <v>0</v>
      </c>
      <c r="AB716" s="5">
        <f t="shared" si="259"/>
        <v>0</v>
      </c>
      <c r="AC716" s="5">
        <f t="shared" si="260"/>
        <v>0</v>
      </c>
      <c r="AD716" s="5">
        <f t="shared" si="261"/>
        <v>0</v>
      </c>
      <c r="AE716" s="5">
        <f t="shared" si="262"/>
        <v>1</v>
      </c>
      <c r="AF716" s="5">
        <f t="shared" si="263"/>
        <v>0</v>
      </c>
      <c r="AG716" s="5">
        <f t="shared" si="264"/>
        <v>0</v>
      </c>
      <c r="AH716" s="5">
        <f t="shared" si="265"/>
        <v>0</v>
      </c>
      <c r="AI716" s="5">
        <f t="shared" si="266"/>
        <v>0</v>
      </c>
      <c r="AJ716" s="5">
        <f t="shared" si="267"/>
        <v>0</v>
      </c>
      <c r="AK716" s="5">
        <f t="shared" si="268"/>
        <v>0</v>
      </c>
      <c r="AL716" s="5">
        <f t="shared" si="269"/>
        <v>0</v>
      </c>
      <c r="AM716" s="5">
        <f t="shared" si="270"/>
        <v>0</v>
      </c>
      <c r="AN716" s="5">
        <f t="shared" si="271"/>
        <v>0</v>
      </c>
      <c r="AO716" s="5">
        <f t="shared" si="272"/>
        <v>1</v>
      </c>
      <c r="AR716" s="5">
        <f t="shared" si="273"/>
        <v>3</v>
      </c>
      <c r="AS716" s="5">
        <f t="shared" si="274"/>
        <v>3</v>
      </c>
      <c r="AT716" s="5" t="str">
        <f t="shared" si="275"/>
        <v>Correct</v>
      </c>
      <c r="AU716" s="5" t="s">
        <v>94</v>
      </c>
      <c r="AV716" s="5">
        <v>49</v>
      </c>
      <c r="AW716" s="5" t="s">
        <v>95</v>
      </c>
      <c r="AX716" s="5" t="s">
        <v>140</v>
      </c>
      <c r="AY716" s="5" t="s">
        <v>97</v>
      </c>
      <c r="AZ716" s="5" t="s">
        <v>98</v>
      </c>
      <c r="BA716" s="5" t="s">
        <v>80</v>
      </c>
      <c r="BB716" s="5" t="s">
        <v>112</v>
      </c>
      <c r="BC716" s="5" t="s">
        <v>120</v>
      </c>
      <c r="BD716" s="5" t="s">
        <v>101</v>
      </c>
      <c r="BE716" s="5" t="s">
        <v>102</v>
      </c>
      <c r="BF716" s="5"/>
      <c r="BG716" s="5" t="s">
        <v>102</v>
      </c>
      <c r="BH716" s="54"/>
    </row>
    <row r="717" spans="1:60" x14ac:dyDescent="0.25">
      <c r="A717" s="1">
        <v>716</v>
      </c>
      <c r="B717" t="s">
        <v>50</v>
      </c>
      <c r="D717" t="s">
        <v>52</v>
      </c>
      <c r="H717" t="s">
        <v>55</v>
      </c>
      <c r="U717" s="5">
        <f t="shared" si="253"/>
        <v>3</v>
      </c>
      <c r="V717" s="5">
        <f t="shared" si="254"/>
        <v>1</v>
      </c>
      <c r="W717" s="16"/>
      <c r="X717" s="5">
        <f t="shared" si="255"/>
        <v>1</v>
      </c>
      <c r="Y717" s="5">
        <f t="shared" si="256"/>
        <v>0</v>
      </c>
      <c r="Z717" s="5">
        <f t="shared" si="257"/>
        <v>1</v>
      </c>
      <c r="AA717" s="5">
        <f t="shared" si="258"/>
        <v>0</v>
      </c>
      <c r="AB717" s="5">
        <f t="shared" si="259"/>
        <v>0</v>
      </c>
      <c r="AC717" s="5">
        <f t="shared" si="260"/>
        <v>0</v>
      </c>
      <c r="AD717" s="5">
        <f t="shared" si="261"/>
        <v>1</v>
      </c>
      <c r="AE717" s="5">
        <f t="shared" si="262"/>
        <v>0</v>
      </c>
      <c r="AF717" s="5">
        <f t="shared" si="263"/>
        <v>0</v>
      </c>
      <c r="AG717" s="5">
        <f t="shared" si="264"/>
        <v>0</v>
      </c>
      <c r="AH717" s="5">
        <f t="shared" si="265"/>
        <v>0</v>
      </c>
      <c r="AI717" s="5">
        <f t="shared" si="266"/>
        <v>0</v>
      </c>
      <c r="AJ717" s="5">
        <f t="shared" si="267"/>
        <v>0</v>
      </c>
      <c r="AK717" s="5">
        <f t="shared" si="268"/>
        <v>0</v>
      </c>
      <c r="AL717" s="5">
        <f t="shared" si="269"/>
        <v>0</v>
      </c>
      <c r="AM717" s="5">
        <f t="shared" si="270"/>
        <v>0</v>
      </c>
      <c r="AN717" s="5">
        <f t="shared" si="271"/>
        <v>0</v>
      </c>
      <c r="AO717" s="5">
        <f t="shared" si="272"/>
        <v>0</v>
      </c>
      <c r="AR717" s="5">
        <f t="shared" si="273"/>
        <v>3</v>
      </c>
      <c r="AS717" s="5">
        <f t="shared" si="274"/>
        <v>3</v>
      </c>
      <c r="AT717" s="5" t="str">
        <f t="shared" si="275"/>
        <v>Correct</v>
      </c>
      <c r="AU717" s="53" t="s">
        <v>105</v>
      </c>
      <c r="AV717" s="53">
        <v>63</v>
      </c>
      <c r="AW717" s="53" t="s">
        <v>95</v>
      </c>
      <c r="AX717" s="53" t="s">
        <v>237</v>
      </c>
      <c r="AY717" s="53" t="s">
        <v>107</v>
      </c>
      <c r="AZ717" s="53" t="s">
        <v>98</v>
      </c>
      <c r="BA717" s="53" t="s">
        <v>80</v>
      </c>
      <c r="BB717" s="53"/>
      <c r="BC717" s="53" t="s">
        <v>110</v>
      </c>
      <c r="BD717" s="53" t="s">
        <v>104</v>
      </c>
      <c r="BE717" s="53" t="s">
        <v>102</v>
      </c>
      <c r="BF717" s="53"/>
      <c r="BG717" s="53" t="s">
        <v>98</v>
      </c>
      <c r="BH717" s="55"/>
    </row>
    <row r="718" spans="1:60" x14ac:dyDescent="0.25">
      <c r="A718" s="1">
        <v>717</v>
      </c>
      <c r="U718" s="5">
        <f t="shared" si="253"/>
        <v>0</v>
      </c>
      <c r="V718" s="5" t="e">
        <f t="shared" si="254"/>
        <v>#DIV/0!</v>
      </c>
      <c r="W718" s="16"/>
      <c r="X718" s="5">
        <f t="shared" si="255"/>
        <v>0</v>
      </c>
      <c r="Y718" s="5">
        <f t="shared" si="256"/>
        <v>0</v>
      </c>
      <c r="Z718" s="5">
        <f t="shared" si="257"/>
        <v>0</v>
      </c>
      <c r="AA718" s="5">
        <f t="shared" si="258"/>
        <v>0</v>
      </c>
      <c r="AB718" s="5">
        <f t="shared" si="259"/>
        <v>0</v>
      </c>
      <c r="AC718" s="5">
        <f t="shared" si="260"/>
        <v>0</v>
      </c>
      <c r="AD718" s="5">
        <f t="shared" si="261"/>
        <v>0</v>
      </c>
      <c r="AE718" s="5">
        <f t="shared" si="262"/>
        <v>0</v>
      </c>
      <c r="AF718" s="5">
        <f t="shared" si="263"/>
        <v>0</v>
      </c>
      <c r="AG718" s="5">
        <f t="shared" si="264"/>
        <v>0</v>
      </c>
      <c r="AH718" s="5">
        <f t="shared" si="265"/>
        <v>0</v>
      </c>
      <c r="AI718" s="5">
        <f t="shared" si="266"/>
        <v>0</v>
      </c>
      <c r="AJ718" s="5">
        <f t="shared" si="267"/>
        <v>0</v>
      </c>
      <c r="AK718" s="5">
        <f t="shared" si="268"/>
        <v>0</v>
      </c>
      <c r="AL718" s="5">
        <f t="shared" si="269"/>
        <v>0</v>
      </c>
      <c r="AM718" s="5">
        <f t="shared" si="270"/>
        <v>0</v>
      </c>
      <c r="AN718" s="5">
        <f t="shared" si="271"/>
        <v>0</v>
      </c>
      <c r="AO718" s="5">
        <f t="shared" si="272"/>
        <v>0</v>
      </c>
      <c r="AR718" s="5">
        <f t="shared" si="273"/>
        <v>0</v>
      </c>
      <c r="AS718" s="5">
        <f t="shared" si="274"/>
        <v>0</v>
      </c>
      <c r="AT718" s="5" t="str">
        <f t="shared" si="275"/>
        <v>Correct</v>
      </c>
      <c r="AU718" s="5" t="s">
        <v>94</v>
      </c>
      <c r="AV718" s="5">
        <v>84</v>
      </c>
      <c r="AW718" s="5" t="s">
        <v>95</v>
      </c>
      <c r="AX718" s="5" t="s">
        <v>237</v>
      </c>
      <c r="AY718" s="5" t="s">
        <v>107</v>
      </c>
      <c r="AZ718" s="5" t="s">
        <v>98</v>
      </c>
      <c r="BA718" s="5" t="s">
        <v>80</v>
      </c>
      <c r="BB718" s="5" t="s">
        <v>112</v>
      </c>
      <c r="BC718" s="5" t="s">
        <v>120</v>
      </c>
      <c r="BD718" s="5" t="s">
        <v>104</v>
      </c>
      <c r="BE718" s="5" t="s">
        <v>102</v>
      </c>
      <c r="BF718" s="5"/>
      <c r="BG718" s="5" t="s">
        <v>98</v>
      </c>
      <c r="BH718" s="54"/>
    </row>
    <row r="719" spans="1:60" x14ac:dyDescent="0.25">
      <c r="A719" s="1">
        <v>718</v>
      </c>
      <c r="B719" t="s">
        <v>50</v>
      </c>
      <c r="E719" t="s">
        <v>20</v>
      </c>
      <c r="G719" t="s">
        <v>54</v>
      </c>
      <c r="U719" s="5">
        <f t="shared" si="253"/>
        <v>3</v>
      </c>
      <c r="V719" s="5">
        <f t="shared" si="254"/>
        <v>1</v>
      </c>
      <c r="W719" s="16"/>
      <c r="X719" s="5">
        <f t="shared" si="255"/>
        <v>1</v>
      </c>
      <c r="Y719" s="5">
        <f t="shared" si="256"/>
        <v>0</v>
      </c>
      <c r="Z719" s="5">
        <f t="shared" si="257"/>
        <v>0</v>
      </c>
      <c r="AA719" s="5">
        <f t="shared" si="258"/>
        <v>1</v>
      </c>
      <c r="AB719" s="5">
        <f t="shared" si="259"/>
        <v>0</v>
      </c>
      <c r="AC719" s="5">
        <f t="shared" si="260"/>
        <v>1</v>
      </c>
      <c r="AD719" s="5">
        <f t="shared" si="261"/>
        <v>0</v>
      </c>
      <c r="AE719" s="5">
        <f t="shared" si="262"/>
        <v>0</v>
      </c>
      <c r="AF719" s="5">
        <f t="shared" si="263"/>
        <v>0</v>
      </c>
      <c r="AG719" s="5">
        <f t="shared" si="264"/>
        <v>0</v>
      </c>
      <c r="AH719" s="5">
        <f t="shared" si="265"/>
        <v>0</v>
      </c>
      <c r="AI719" s="5">
        <f t="shared" si="266"/>
        <v>0</v>
      </c>
      <c r="AJ719" s="5">
        <f t="shared" si="267"/>
        <v>0</v>
      </c>
      <c r="AK719" s="5">
        <f t="shared" si="268"/>
        <v>0</v>
      </c>
      <c r="AL719" s="5">
        <f t="shared" si="269"/>
        <v>0</v>
      </c>
      <c r="AM719" s="5">
        <f t="shared" si="270"/>
        <v>0</v>
      </c>
      <c r="AN719" s="5">
        <f t="shared" si="271"/>
        <v>0</v>
      </c>
      <c r="AO719" s="5">
        <f t="shared" si="272"/>
        <v>0</v>
      </c>
      <c r="AR719" s="5">
        <f t="shared" si="273"/>
        <v>3</v>
      </c>
      <c r="AS719" s="5">
        <f t="shared" si="274"/>
        <v>3</v>
      </c>
      <c r="AT719" s="5" t="str">
        <f t="shared" si="275"/>
        <v>Correct</v>
      </c>
      <c r="AU719" s="53" t="s">
        <v>94</v>
      </c>
      <c r="AV719" s="53">
        <v>92</v>
      </c>
      <c r="AW719" s="53" t="s">
        <v>95</v>
      </c>
      <c r="AX719" s="53" t="s">
        <v>237</v>
      </c>
      <c r="AY719" s="53" t="s">
        <v>107</v>
      </c>
      <c r="AZ719" s="53" t="s">
        <v>98</v>
      </c>
      <c r="BA719" s="53" t="s">
        <v>80</v>
      </c>
      <c r="BB719" s="53" t="s">
        <v>99</v>
      </c>
      <c r="BC719" s="53" t="s">
        <v>103</v>
      </c>
      <c r="BD719" s="53" t="s">
        <v>104</v>
      </c>
      <c r="BE719" s="53" t="s">
        <v>102</v>
      </c>
      <c r="BF719" s="53"/>
      <c r="BG719" s="53" t="s">
        <v>98</v>
      </c>
      <c r="BH719" s="55"/>
    </row>
    <row r="720" spans="1:60" x14ac:dyDescent="0.25">
      <c r="A720" s="1">
        <v>719</v>
      </c>
      <c r="C720" t="s">
        <v>51</v>
      </c>
      <c r="F720" t="s">
        <v>53</v>
      </c>
      <c r="Q720" t="s">
        <v>62</v>
      </c>
      <c r="U720" s="5">
        <f t="shared" si="253"/>
        <v>3</v>
      </c>
      <c r="V720" s="5">
        <f t="shared" si="254"/>
        <v>1</v>
      </c>
      <c r="W720" s="16"/>
      <c r="X720" s="5">
        <f t="shared" si="255"/>
        <v>0</v>
      </c>
      <c r="Y720" s="5">
        <f t="shared" si="256"/>
        <v>1</v>
      </c>
      <c r="Z720" s="5">
        <f t="shared" si="257"/>
        <v>0</v>
      </c>
      <c r="AA720" s="5">
        <f t="shared" si="258"/>
        <v>0</v>
      </c>
      <c r="AB720" s="5">
        <f t="shared" si="259"/>
        <v>1</v>
      </c>
      <c r="AC720" s="5">
        <f t="shared" si="260"/>
        <v>0</v>
      </c>
      <c r="AD720" s="5">
        <f t="shared" si="261"/>
        <v>0</v>
      </c>
      <c r="AE720" s="5">
        <f t="shared" si="262"/>
        <v>0</v>
      </c>
      <c r="AF720" s="5">
        <f t="shared" si="263"/>
        <v>0</v>
      </c>
      <c r="AG720" s="5">
        <f t="shared" si="264"/>
        <v>0</v>
      </c>
      <c r="AH720" s="5">
        <f t="shared" si="265"/>
        <v>0</v>
      </c>
      <c r="AI720" s="5">
        <f t="shared" si="266"/>
        <v>0</v>
      </c>
      <c r="AJ720" s="5">
        <f t="shared" si="267"/>
        <v>0</v>
      </c>
      <c r="AK720" s="5">
        <f t="shared" si="268"/>
        <v>0</v>
      </c>
      <c r="AL720" s="5">
        <f t="shared" si="269"/>
        <v>0</v>
      </c>
      <c r="AM720" s="5">
        <f t="shared" si="270"/>
        <v>1</v>
      </c>
      <c r="AN720" s="5">
        <f t="shared" si="271"/>
        <v>0</v>
      </c>
      <c r="AO720" s="5">
        <f t="shared" si="272"/>
        <v>0</v>
      </c>
      <c r="AR720" s="5">
        <f t="shared" si="273"/>
        <v>3</v>
      </c>
      <c r="AS720" s="5">
        <f t="shared" si="274"/>
        <v>3</v>
      </c>
      <c r="AT720" s="5" t="str">
        <f t="shared" si="275"/>
        <v>Correct</v>
      </c>
      <c r="AU720" s="5" t="s">
        <v>94</v>
      </c>
      <c r="AV720" s="5">
        <v>64</v>
      </c>
      <c r="AW720" s="5" t="s">
        <v>121</v>
      </c>
      <c r="AX720" s="5" t="s">
        <v>279</v>
      </c>
      <c r="AY720" s="5" t="s">
        <v>107</v>
      </c>
      <c r="AZ720" s="5"/>
      <c r="BA720" s="5" t="s">
        <v>356</v>
      </c>
      <c r="BB720" s="5" t="s">
        <v>109</v>
      </c>
      <c r="BC720" s="5" t="s">
        <v>137</v>
      </c>
      <c r="BD720" s="5"/>
      <c r="BE720" s="5" t="s">
        <v>102</v>
      </c>
      <c r="BF720" s="5"/>
      <c r="BG720" s="5" t="s">
        <v>98</v>
      </c>
      <c r="BH720" s="54"/>
    </row>
    <row r="721" spans="1:60" x14ac:dyDescent="0.25">
      <c r="A721" s="1">
        <v>720</v>
      </c>
      <c r="I721" t="s">
        <v>56</v>
      </c>
      <c r="L721" t="s">
        <v>59</v>
      </c>
      <c r="M721" t="s">
        <v>60</v>
      </c>
      <c r="U721" s="5">
        <f t="shared" si="253"/>
        <v>3</v>
      </c>
      <c r="V721" s="5">
        <f t="shared" si="254"/>
        <v>1</v>
      </c>
      <c r="W721" s="16"/>
      <c r="X721" s="5">
        <f t="shared" si="255"/>
        <v>0</v>
      </c>
      <c r="Y721" s="5">
        <f t="shared" si="256"/>
        <v>0</v>
      </c>
      <c r="Z721" s="5">
        <f t="shared" si="257"/>
        <v>0</v>
      </c>
      <c r="AA721" s="5">
        <f t="shared" si="258"/>
        <v>0</v>
      </c>
      <c r="AB721" s="5">
        <f t="shared" si="259"/>
        <v>0</v>
      </c>
      <c r="AC721" s="5">
        <f t="shared" si="260"/>
        <v>0</v>
      </c>
      <c r="AD721" s="5">
        <f t="shared" si="261"/>
        <v>0</v>
      </c>
      <c r="AE721" s="5">
        <f t="shared" si="262"/>
        <v>1</v>
      </c>
      <c r="AF721" s="5">
        <f t="shared" si="263"/>
        <v>0</v>
      </c>
      <c r="AG721" s="5">
        <f t="shared" si="264"/>
        <v>0</v>
      </c>
      <c r="AH721" s="5">
        <f t="shared" si="265"/>
        <v>1</v>
      </c>
      <c r="AI721" s="5">
        <f t="shared" si="266"/>
        <v>1</v>
      </c>
      <c r="AJ721" s="5">
        <f t="shared" si="267"/>
        <v>0</v>
      </c>
      <c r="AK721" s="5">
        <f t="shared" si="268"/>
        <v>0</v>
      </c>
      <c r="AL721" s="5">
        <f t="shared" si="269"/>
        <v>0</v>
      </c>
      <c r="AM721" s="5">
        <f t="shared" si="270"/>
        <v>0</v>
      </c>
      <c r="AN721" s="5">
        <f t="shared" si="271"/>
        <v>0</v>
      </c>
      <c r="AO721" s="5">
        <f t="shared" si="272"/>
        <v>0</v>
      </c>
      <c r="AR721" s="5">
        <f t="shared" si="273"/>
        <v>3</v>
      </c>
      <c r="AS721" s="5">
        <f t="shared" si="274"/>
        <v>3</v>
      </c>
      <c r="AT721" s="5" t="str">
        <f t="shared" si="275"/>
        <v>Correct</v>
      </c>
      <c r="AU721" s="53" t="s">
        <v>105</v>
      </c>
      <c r="AV721" s="53">
        <v>17</v>
      </c>
      <c r="AW721" s="53" t="s">
        <v>121</v>
      </c>
      <c r="AX721" s="53" t="s">
        <v>161</v>
      </c>
      <c r="AY721" s="53" t="s">
        <v>107</v>
      </c>
      <c r="AZ721" s="53" t="s">
        <v>98</v>
      </c>
      <c r="BA721" s="53" t="s">
        <v>80</v>
      </c>
      <c r="BB721" s="53" t="s">
        <v>114</v>
      </c>
      <c r="BC721" s="53" t="s">
        <v>120</v>
      </c>
      <c r="BD721" s="53" t="s">
        <v>101</v>
      </c>
      <c r="BE721" s="53" t="s">
        <v>102</v>
      </c>
      <c r="BF721" s="53"/>
      <c r="BG721" s="53" t="s">
        <v>102</v>
      </c>
      <c r="BH721" s="55"/>
    </row>
    <row r="722" spans="1:60" x14ac:dyDescent="0.25">
      <c r="A722" s="1">
        <v>721</v>
      </c>
      <c r="B722" t="s">
        <v>50</v>
      </c>
      <c r="K722" t="s">
        <v>58</v>
      </c>
      <c r="U722" s="5">
        <f t="shared" si="253"/>
        <v>2</v>
      </c>
      <c r="V722" s="5">
        <f t="shared" si="254"/>
        <v>1.5</v>
      </c>
      <c r="W722" s="16"/>
      <c r="X722" s="5">
        <f t="shared" si="255"/>
        <v>1</v>
      </c>
      <c r="Y722" s="5">
        <f t="shared" si="256"/>
        <v>0</v>
      </c>
      <c r="Z722" s="5">
        <f t="shared" si="257"/>
        <v>0</v>
      </c>
      <c r="AA722" s="5">
        <f t="shared" si="258"/>
        <v>0</v>
      </c>
      <c r="AB722" s="5">
        <f t="shared" si="259"/>
        <v>0</v>
      </c>
      <c r="AC722" s="5">
        <f t="shared" si="260"/>
        <v>0</v>
      </c>
      <c r="AD722" s="5">
        <f t="shared" si="261"/>
        <v>0</v>
      </c>
      <c r="AE722" s="5">
        <f t="shared" si="262"/>
        <v>0</v>
      </c>
      <c r="AF722" s="5">
        <f t="shared" si="263"/>
        <v>0</v>
      </c>
      <c r="AG722" s="5">
        <f t="shared" si="264"/>
        <v>1</v>
      </c>
      <c r="AH722" s="5">
        <f t="shared" si="265"/>
        <v>0</v>
      </c>
      <c r="AI722" s="5">
        <f t="shared" si="266"/>
        <v>0</v>
      </c>
      <c r="AJ722" s="5">
        <f t="shared" si="267"/>
        <v>0</v>
      </c>
      <c r="AK722" s="5">
        <f t="shared" si="268"/>
        <v>0</v>
      </c>
      <c r="AL722" s="5">
        <f t="shared" si="269"/>
        <v>0</v>
      </c>
      <c r="AM722" s="5">
        <f t="shared" si="270"/>
        <v>0</v>
      </c>
      <c r="AN722" s="5">
        <f t="shared" si="271"/>
        <v>0</v>
      </c>
      <c r="AO722" s="5">
        <f t="shared" si="272"/>
        <v>0</v>
      </c>
      <c r="AR722" s="5">
        <f t="shared" si="273"/>
        <v>2</v>
      </c>
      <c r="AS722" s="5">
        <f t="shared" si="274"/>
        <v>2</v>
      </c>
      <c r="AT722" s="5" t="str">
        <f t="shared" si="275"/>
        <v>Correct</v>
      </c>
      <c r="AU722" s="5" t="s">
        <v>94</v>
      </c>
      <c r="AV722" s="5">
        <v>52</v>
      </c>
      <c r="AW722" s="5" t="s">
        <v>121</v>
      </c>
      <c r="AX722" s="5" t="s">
        <v>248</v>
      </c>
      <c r="AY722" s="5" t="s">
        <v>107</v>
      </c>
      <c r="AZ722" s="5" t="s">
        <v>98</v>
      </c>
      <c r="BA722" s="5" t="s">
        <v>80</v>
      </c>
      <c r="BB722" s="5" t="s">
        <v>108</v>
      </c>
      <c r="BC722" s="5" t="s">
        <v>103</v>
      </c>
      <c r="BD722" s="5" t="s">
        <v>104</v>
      </c>
      <c r="BE722" s="5" t="s">
        <v>102</v>
      </c>
      <c r="BF722" s="5"/>
      <c r="BG722" s="5" t="s">
        <v>98</v>
      </c>
      <c r="BH722" s="54"/>
    </row>
    <row r="723" spans="1:60" x14ac:dyDescent="0.25">
      <c r="A723" s="1">
        <v>722</v>
      </c>
      <c r="S723" t="s">
        <v>64</v>
      </c>
      <c r="U723" s="5">
        <f t="shared" si="253"/>
        <v>1</v>
      </c>
      <c r="V723" s="5">
        <f t="shared" si="254"/>
        <v>3</v>
      </c>
      <c r="W723" s="16"/>
      <c r="X723" s="5">
        <f t="shared" si="255"/>
        <v>0</v>
      </c>
      <c r="Y723" s="5">
        <f t="shared" si="256"/>
        <v>0</v>
      </c>
      <c r="Z723" s="5">
        <f t="shared" si="257"/>
        <v>0</v>
      </c>
      <c r="AA723" s="5">
        <f t="shared" si="258"/>
        <v>0</v>
      </c>
      <c r="AB723" s="5">
        <f t="shared" si="259"/>
        <v>0</v>
      </c>
      <c r="AC723" s="5">
        <f t="shared" si="260"/>
        <v>0</v>
      </c>
      <c r="AD723" s="5">
        <f t="shared" si="261"/>
        <v>0</v>
      </c>
      <c r="AE723" s="5">
        <f t="shared" si="262"/>
        <v>0</v>
      </c>
      <c r="AF723" s="5">
        <f t="shared" si="263"/>
        <v>0</v>
      </c>
      <c r="AG723" s="5">
        <f t="shared" si="264"/>
        <v>0</v>
      </c>
      <c r="AH723" s="5">
        <f t="shared" si="265"/>
        <v>0</v>
      </c>
      <c r="AI723" s="5">
        <f t="shared" si="266"/>
        <v>0</v>
      </c>
      <c r="AJ723" s="5">
        <f t="shared" si="267"/>
        <v>0</v>
      </c>
      <c r="AK723" s="5">
        <f t="shared" si="268"/>
        <v>0</v>
      </c>
      <c r="AL723" s="5">
        <f t="shared" si="269"/>
        <v>0</v>
      </c>
      <c r="AM723" s="5">
        <f t="shared" si="270"/>
        <v>0</v>
      </c>
      <c r="AN723" s="5">
        <f t="shared" si="271"/>
        <v>0</v>
      </c>
      <c r="AO723" s="5">
        <f t="shared" si="272"/>
        <v>1</v>
      </c>
      <c r="AR723" s="5">
        <f t="shared" si="273"/>
        <v>1</v>
      </c>
      <c r="AS723" s="5">
        <f t="shared" si="274"/>
        <v>1</v>
      </c>
      <c r="AT723" s="5" t="str">
        <f t="shared" si="275"/>
        <v>Correct</v>
      </c>
      <c r="AU723" s="53" t="s">
        <v>94</v>
      </c>
      <c r="AV723" s="53">
        <v>45</v>
      </c>
      <c r="AW723" s="53" t="s">
        <v>121</v>
      </c>
      <c r="AX723" s="53" t="s">
        <v>211</v>
      </c>
      <c r="AY723" s="53"/>
      <c r="AZ723" s="53" t="s">
        <v>102</v>
      </c>
      <c r="BA723" s="53" t="s">
        <v>80</v>
      </c>
      <c r="BB723" s="53" t="s">
        <v>99</v>
      </c>
      <c r="BC723" s="53" t="s">
        <v>103</v>
      </c>
      <c r="BD723" s="53" t="s">
        <v>135</v>
      </c>
      <c r="BE723" s="53" t="s">
        <v>102</v>
      </c>
      <c r="BF723" s="53"/>
      <c r="BG723" s="53" t="s">
        <v>102</v>
      </c>
      <c r="BH723" s="55"/>
    </row>
    <row r="724" spans="1:60" x14ac:dyDescent="0.25">
      <c r="A724" s="1">
        <v>723</v>
      </c>
      <c r="E724" t="s">
        <v>20</v>
      </c>
      <c r="H724" t="s">
        <v>55</v>
      </c>
      <c r="Q724" t="s">
        <v>62</v>
      </c>
      <c r="U724" s="5">
        <f t="shared" si="253"/>
        <v>3</v>
      </c>
      <c r="V724" s="5">
        <f t="shared" si="254"/>
        <v>1</v>
      </c>
      <c r="W724" s="16"/>
      <c r="X724" s="5">
        <f t="shared" si="255"/>
        <v>0</v>
      </c>
      <c r="Y724" s="5">
        <f t="shared" si="256"/>
        <v>0</v>
      </c>
      <c r="Z724" s="5">
        <f t="shared" si="257"/>
        <v>0</v>
      </c>
      <c r="AA724" s="5">
        <f t="shared" si="258"/>
        <v>1</v>
      </c>
      <c r="AB724" s="5">
        <f t="shared" si="259"/>
        <v>0</v>
      </c>
      <c r="AC724" s="5">
        <f t="shared" si="260"/>
        <v>0</v>
      </c>
      <c r="AD724" s="5">
        <f t="shared" si="261"/>
        <v>1</v>
      </c>
      <c r="AE724" s="5">
        <f t="shared" si="262"/>
        <v>0</v>
      </c>
      <c r="AF724" s="5">
        <f t="shared" si="263"/>
        <v>0</v>
      </c>
      <c r="AG724" s="5">
        <f t="shared" si="264"/>
        <v>0</v>
      </c>
      <c r="AH724" s="5">
        <f t="shared" si="265"/>
        <v>0</v>
      </c>
      <c r="AI724" s="5">
        <f t="shared" si="266"/>
        <v>0</v>
      </c>
      <c r="AJ724" s="5">
        <f t="shared" si="267"/>
        <v>0</v>
      </c>
      <c r="AK724" s="5">
        <f t="shared" si="268"/>
        <v>0</v>
      </c>
      <c r="AL724" s="5">
        <f t="shared" si="269"/>
        <v>0</v>
      </c>
      <c r="AM724" s="5">
        <f t="shared" si="270"/>
        <v>1</v>
      </c>
      <c r="AN724" s="5">
        <f t="shared" si="271"/>
        <v>0</v>
      </c>
      <c r="AO724" s="5">
        <f t="shared" si="272"/>
        <v>0</v>
      </c>
      <c r="AR724" s="5">
        <f t="shared" si="273"/>
        <v>3</v>
      </c>
      <c r="AS724" s="5">
        <f t="shared" si="274"/>
        <v>3</v>
      </c>
      <c r="AT724" s="5" t="str">
        <f t="shared" si="275"/>
        <v>Correct</v>
      </c>
      <c r="AU724" s="5" t="s">
        <v>94</v>
      </c>
      <c r="AV724" s="5">
        <v>70</v>
      </c>
      <c r="AW724" s="5" t="s">
        <v>121</v>
      </c>
      <c r="AX724" s="5" t="s">
        <v>122</v>
      </c>
      <c r="AY724" s="5" t="s">
        <v>128</v>
      </c>
      <c r="AZ724" s="5" t="s">
        <v>98</v>
      </c>
      <c r="BA724" s="5" t="s">
        <v>363</v>
      </c>
      <c r="BB724" s="5" t="s">
        <v>99</v>
      </c>
      <c r="BC724" s="5" t="s">
        <v>110</v>
      </c>
      <c r="BD724" s="5" t="s">
        <v>104</v>
      </c>
      <c r="BE724" s="5" t="s">
        <v>102</v>
      </c>
      <c r="BF724" s="5"/>
      <c r="BG724" s="5"/>
      <c r="BH724" s="54"/>
    </row>
    <row r="725" spans="1:60" x14ac:dyDescent="0.25">
      <c r="A725" s="1">
        <v>724</v>
      </c>
      <c r="B725" t="s">
        <v>50</v>
      </c>
      <c r="C725" t="s">
        <v>51</v>
      </c>
      <c r="D725" t="s">
        <v>52</v>
      </c>
      <c r="E725" t="s">
        <v>20</v>
      </c>
      <c r="F725" t="s">
        <v>53</v>
      </c>
      <c r="H725" t="s">
        <v>55</v>
      </c>
      <c r="J725" t="s">
        <v>57</v>
      </c>
      <c r="K725" t="s">
        <v>58</v>
      </c>
      <c r="L725" t="s">
        <v>59</v>
      </c>
      <c r="M725" t="s">
        <v>60</v>
      </c>
      <c r="N725" t="s">
        <v>26</v>
      </c>
      <c r="O725" t="s">
        <v>23</v>
      </c>
      <c r="P725" t="s">
        <v>61</v>
      </c>
      <c r="Q725" t="s">
        <v>62</v>
      </c>
      <c r="R725" t="s">
        <v>63</v>
      </c>
      <c r="S725" t="s">
        <v>64</v>
      </c>
      <c r="U725" s="5">
        <f t="shared" si="253"/>
        <v>16</v>
      </c>
      <c r="V725" s="5">
        <f t="shared" si="254"/>
        <v>0.1875</v>
      </c>
      <c r="W725" s="16"/>
      <c r="X725" s="5">
        <f t="shared" si="255"/>
        <v>0.1875</v>
      </c>
      <c r="Y725" s="5">
        <f t="shared" si="256"/>
        <v>0.1875</v>
      </c>
      <c r="Z725" s="5">
        <f t="shared" si="257"/>
        <v>0.1875</v>
      </c>
      <c r="AA725" s="5">
        <f t="shared" si="258"/>
        <v>0.1875</v>
      </c>
      <c r="AB725" s="5">
        <f t="shared" si="259"/>
        <v>0.1875</v>
      </c>
      <c r="AC725" s="5">
        <f t="shared" si="260"/>
        <v>0</v>
      </c>
      <c r="AD725" s="5">
        <f t="shared" si="261"/>
        <v>0.1875</v>
      </c>
      <c r="AE725" s="5">
        <f t="shared" si="262"/>
        <v>0</v>
      </c>
      <c r="AF725" s="5">
        <f t="shared" si="263"/>
        <v>0.1875</v>
      </c>
      <c r="AG725" s="5">
        <f t="shared" si="264"/>
        <v>0.1875</v>
      </c>
      <c r="AH725" s="5">
        <f t="shared" si="265"/>
        <v>0.1875</v>
      </c>
      <c r="AI725" s="5">
        <f t="shared" si="266"/>
        <v>0.1875</v>
      </c>
      <c r="AJ725" s="5">
        <f t="shared" si="267"/>
        <v>0.1875</v>
      </c>
      <c r="AK725" s="5">
        <f t="shared" si="268"/>
        <v>0.1875</v>
      </c>
      <c r="AL725" s="5">
        <f t="shared" si="269"/>
        <v>0.1875</v>
      </c>
      <c r="AM725" s="5">
        <f t="shared" si="270"/>
        <v>0.1875</v>
      </c>
      <c r="AN725" s="5">
        <f t="shared" si="271"/>
        <v>0.1875</v>
      </c>
      <c r="AO725" s="5">
        <f t="shared" si="272"/>
        <v>0.1875</v>
      </c>
      <c r="AR725" s="5">
        <f t="shared" si="273"/>
        <v>3</v>
      </c>
      <c r="AS725" s="5">
        <f t="shared" si="274"/>
        <v>16</v>
      </c>
      <c r="AT725" s="5" t="str">
        <f t="shared" si="275"/>
        <v>Correct</v>
      </c>
      <c r="AU725" s="53" t="s">
        <v>94</v>
      </c>
      <c r="AV725" s="53">
        <v>16</v>
      </c>
      <c r="AW725" s="53" t="s">
        <v>121</v>
      </c>
      <c r="AX725" s="53" t="s">
        <v>280</v>
      </c>
      <c r="AY725" s="53" t="s">
        <v>128</v>
      </c>
      <c r="AZ725" s="53" t="s">
        <v>98</v>
      </c>
      <c r="BA725" s="53" t="s">
        <v>369</v>
      </c>
      <c r="BB725" s="53" t="s">
        <v>109</v>
      </c>
      <c r="BC725" s="53" t="s">
        <v>120</v>
      </c>
      <c r="BD725" s="53" t="s">
        <v>136</v>
      </c>
      <c r="BE725" s="53" t="s">
        <v>102</v>
      </c>
      <c r="BF725" s="53"/>
      <c r="BG725" s="53" t="s">
        <v>102</v>
      </c>
      <c r="BH725" s="55"/>
    </row>
    <row r="726" spans="1:60" x14ac:dyDescent="0.25">
      <c r="A726" s="1">
        <v>725</v>
      </c>
      <c r="D726" t="s">
        <v>52</v>
      </c>
      <c r="E726" t="s">
        <v>20</v>
      </c>
      <c r="G726" t="s">
        <v>54</v>
      </c>
      <c r="J726" t="s">
        <v>57</v>
      </c>
      <c r="K726" t="s">
        <v>58</v>
      </c>
      <c r="M726" t="s">
        <v>60</v>
      </c>
      <c r="N726" t="s">
        <v>26</v>
      </c>
      <c r="R726" t="s">
        <v>63</v>
      </c>
      <c r="S726" t="s">
        <v>64</v>
      </c>
      <c r="U726" s="5">
        <f t="shared" si="253"/>
        <v>9</v>
      </c>
      <c r="V726" s="5">
        <f t="shared" si="254"/>
        <v>0.33333333333333331</v>
      </c>
      <c r="W726" s="16"/>
      <c r="X726" s="5">
        <f t="shared" si="255"/>
        <v>0</v>
      </c>
      <c r="Y726" s="5">
        <f t="shared" si="256"/>
        <v>0</v>
      </c>
      <c r="Z726" s="5">
        <f t="shared" si="257"/>
        <v>0.33333333333333331</v>
      </c>
      <c r="AA726" s="5">
        <f t="shared" si="258"/>
        <v>0.33333333333333331</v>
      </c>
      <c r="AB726" s="5">
        <f t="shared" si="259"/>
        <v>0</v>
      </c>
      <c r="AC726" s="5">
        <f t="shared" si="260"/>
        <v>0.33333333333333331</v>
      </c>
      <c r="AD726" s="5">
        <f t="shared" si="261"/>
        <v>0</v>
      </c>
      <c r="AE726" s="5">
        <f t="shared" si="262"/>
        <v>0</v>
      </c>
      <c r="AF726" s="5">
        <f t="shared" si="263"/>
        <v>0.33333333333333331</v>
      </c>
      <c r="AG726" s="5">
        <f t="shared" si="264"/>
        <v>0.33333333333333331</v>
      </c>
      <c r="AH726" s="5">
        <f t="shared" si="265"/>
        <v>0</v>
      </c>
      <c r="AI726" s="5">
        <f t="shared" si="266"/>
        <v>0.33333333333333331</v>
      </c>
      <c r="AJ726" s="5">
        <f t="shared" si="267"/>
        <v>0.33333333333333331</v>
      </c>
      <c r="AK726" s="5">
        <f t="shared" si="268"/>
        <v>0</v>
      </c>
      <c r="AL726" s="5">
        <f t="shared" si="269"/>
        <v>0</v>
      </c>
      <c r="AM726" s="5">
        <f t="shared" si="270"/>
        <v>0</v>
      </c>
      <c r="AN726" s="5">
        <f t="shared" si="271"/>
        <v>0.33333333333333331</v>
      </c>
      <c r="AO726" s="5">
        <f t="shared" si="272"/>
        <v>0.33333333333333331</v>
      </c>
      <c r="AR726" s="5">
        <f t="shared" si="273"/>
        <v>3</v>
      </c>
      <c r="AS726" s="5">
        <f t="shared" si="274"/>
        <v>9</v>
      </c>
      <c r="AT726" s="5" t="str">
        <f t="shared" si="275"/>
        <v>Correct</v>
      </c>
      <c r="AU726" s="5" t="s">
        <v>94</v>
      </c>
      <c r="AV726" s="5">
        <v>17</v>
      </c>
      <c r="AW726" s="5" t="s">
        <v>121</v>
      </c>
      <c r="AX726" s="5" t="s">
        <v>280</v>
      </c>
      <c r="AY726" s="5" t="s">
        <v>128</v>
      </c>
      <c r="AZ726" s="5" t="s">
        <v>98</v>
      </c>
      <c r="BA726" s="5" t="s">
        <v>80</v>
      </c>
      <c r="BB726" s="5" t="s">
        <v>99</v>
      </c>
      <c r="BC726" s="5"/>
      <c r="BD726" s="5" t="s">
        <v>136</v>
      </c>
      <c r="BE726" s="5" t="s">
        <v>102</v>
      </c>
      <c r="BF726" s="5"/>
      <c r="BG726" s="5" t="s">
        <v>102</v>
      </c>
      <c r="BH726" s="54"/>
    </row>
    <row r="727" spans="1:60" x14ac:dyDescent="0.25">
      <c r="A727" s="1">
        <v>726</v>
      </c>
      <c r="B727" t="s">
        <v>50</v>
      </c>
      <c r="L727" t="s">
        <v>59</v>
      </c>
      <c r="N727" t="s">
        <v>26</v>
      </c>
      <c r="U727" s="5">
        <f t="shared" si="253"/>
        <v>3</v>
      </c>
      <c r="V727" s="5">
        <f t="shared" si="254"/>
        <v>1</v>
      </c>
      <c r="W727" s="16"/>
      <c r="X727" s="5">
        <f t="shared" si="255"/>
        <v>1</v>
      </c>
      <c r="Y727" s="5">
        <f t="shared" si="256"/>
        <v>0</v>
      </c>
      <c r="Z727" s="5">
        <f t="shared" si="257"/>
        <v>0</v>
      </c>
      <c r="AA727" s="5">
        <f t="shared" si="258"/>
        <v>0</v>
      </c>
      <c r="AB727" s="5">
        <f t="shared" si="259"/>
        <v>0</v>
      </c>
      <c r="AC727" s="5">
        <f t="shared" si="260"/>
        <v>0</v>
      </c>
      <c r="AD727" s="5">
        <f t="shared" si="261"/>
        <v>0</v>
      </c>
      <c r="AE727" s="5">
        <f t="shared" si="262"/>
        <v>0</v>
      </c>
      <c r="AF727" s="5">
        <f t="shared" si="263"/>
        <v>0</v>
      </c>
      <c r="AG727" s="5">
        <f t="shared" si="264"/>
        <v>0</v>
      </c>
      <c r="AH727" s="5">
        <f t="shared" si="265"/>
        <v>1</v>
      </c>
      <c r="AI727" s="5">
        <f t="shared" si="266"/>
        <v>0</v>
      </c>
      <c r="AJ727" s="5">
        <f t="shared" si="267"/>
        <v>1</v>
      </c>
      <c r="AK727" s="5">
        <f t="shared" si="268"/>
        <v>0</v>
      </c>
      <c r="AL727" s="5">
        <f t="shared" si="269"/>
        <v>0</v>
      </c>
      <c r="AM727" s="5">
        <f t="shared" si="270"/>
        <v>0</v>
      </c>
      <c r="AN727" s="5">
        <f t="shared" si="271"/>
        <v>0</v>
      </c>
      <c r="AO727" s="5">
        <f t="shared" si="272"/>
        <v>0</v>
      </c>
      <c r="AR727" s="5">
        <f t="shared" si="273"/>
        <v>3</v>
      </c>
      <c r="AS727" s="5">
        <f t="shared" si="274"/>
        <v>3</v>
      </c>
      <c r="AT727" s="5" t="str">
        <f t="shared" si="275"/>
        <v>Correct</v>
      </c>
      <c r="AU727" s="53" t="s">
        <v>94</v>
      </c>
      <c r="AV727" s="53">
        <v>59</v>
      </c>
      <c r="AW727" s="53" t="s">
        <v>121</v>
      </c>
      <c r="AX727" s="53" t="s">
        <v>161</v>
      </c>
      <c r="AY727" s="53" t="s">
        <v>97</v>
      </c>
      <c r="AZ727" s="53" t="s">
        <v>98</v>
      </c>
      <c r="BA727" s="53" t="s">
        <v>80</v>
      </c>
      <c r="BB727" s="53" t="s">
        <v>99</v>
      </c>
      <c r="BC727" s="53" t="s">
        <v>120</v>
      </c>
      <c r="BD727" s="53" t="s">
        <v>101</v>
      </c>
      <c r="BE727" s="53" t="s">
        <v>102</v>
      </c>
      <c r="BF727" s="53"/>
      <c r="BG727" s="53" t="s">
        <v>98</v>
      </c>
      <c r="BH727" s="55"/>
    </row>
    <row r="728" spans="1:60" x14ac:dyDescent="0.25">
      <c r="A728" s="1">
        <v>727</v>
      </c>
      <c r="D728" t="s">
        <v>52</v>
      </c>
      <c r="E728" t="s">
        <v>20</v>
      </c>
      <c r="H728" t="s">
        <v>55</v>
      </c>
      <c r="L728" t="s">
        <v>59</v>
      </c>
      <c r="N728" t="s">
        <v>26</v>
      </c>
      <c r="S728" t="s">
        <v>64</v>
      </c>
      <c r="U728" s="5">
        <f t="shared" si="253"/>
        <v>6</v>
      </c>
      <c r="V728" s="5">
        <f t="shared" si="254"/>
        <v>0.5</v>
      </c>
      <c r="W728" s="16"/>
      <c r="X728" s="5">
        <f t="shared" si="255"/>
        <v>0</v>
      </c>
      <c r="Y728" s="5">
        <f t="shared" si="256"/>
        <v>0</v>
      </c>
      <c r="Z728" s="5">
        <f t="shared" si="257"/>
        <v>0.5</v>
      </c>
      <c r="AA728" s="5">
        <f t="shared" si="258"/>
        <v>0.5</v>
      </c>
      <c r="AB728" s="5">
        <f t="shared" si="259"/>
        <v>0</v>
      </c>
      <c r="AC728" s="5">
        <f t="shared" si="260"/>
        <v>0</v>
      </c>
      <c r="AD728" s="5">
        <f t="shared" si="261"/>
        <v>0.5</v>
      </c>
      <c r="AE728" s="5">
        <f t="shared" si="262"/>
        <v>0</v>
      </c>
      <c r="AF728" s="5">
        <f t="shared" si="263"/>
        <v>0</v>
      </c>
      <c r="AG728" s="5">
        <f t="shared" si="264"/>
        <v>0</v>
      </c>
      <c r="AH728" s="5">
        <f t="shared" si="265"/>
        <v>0.5</v>
      </c>
      <c r="AI728" s="5">
        <f t="shared" si="266"/>
        <v>0</v>
      </c>
      <c r="AJ728" s="5">
        <f t="shared" si="267"/>
        <v>0.5</v>
      </c>
      <c r="AK728" s="5">
        <f t="shared" si="268"/>
        <v>0</v>
      </c>
      <c r="AL728" s="5">
        <f t="shared" si="269"/>
        <v>0</v>
      </c>
      <c r="AM728" s="5">
        <f t="shared" si="270"/>
        <v>0</v>
      </c>
      <c r="AN728" s="5">
        <f t="shared" si="271"/>
        <v>0</v>
      </c>
      <c r="AO728" s="5">
        <f t="shared" si="272"/>
        <v>0.5</v>
      </c>
      <c r="AR728" s="5">
        <f t="shared" si="273"/>
        <v>3</v>
      </c>
      <c r="AS728" s="5">
        <f t="shared" si="274"/>
        <v>6</v>
      </c>
      <c r="AT728" s="5" t="str">
        <f t="shared" si="275"/>
        <v>Correct</v>
      </c>
      <c r="AU728" s="5" t="s">
        <v>105</v>
      </c>
      <c r="AV728" s="5">
        <v>17</v>
      </c>
      <c r="AW728" s="5" t="s">
        <v>121</v>
      </c>
      <c r="AX728" s="5" t="s">
        <v>161</v>
      </c>
      <c r="AY728" s="5" t="s">
        <v>107</v>
      </c>
      <c r="AZ728" s="5"/>
      <c r="BA728" s="5" t="s">
        <v>355</v>
      </c>
      <c r="BB728" s="5" t="s">
        <v>114</v>
      </c>
      <c r="BC728" s="5" t="s">
        <v>110</v>
      </c>
      <c r="BD728" s="5" t="s">
        <v>101</v>
      </c>
      <c r="BE728" s="5" t="s">
        <v>102</v>
      </c>
      <c r="BF728" s="5"/>
      <c r="BG728" s="5" t="s">
        <v>102</v>
      </c>
      <c r="BH728" s="54"/>
    </row>
    <row r="729" spans="1:60" x14ac:dyDescent="0.25">
      <c r="A729" s="1">
        <v>728</v>
      </c>
      <c r="F729" t="s">
        <v>53</v>
      </c>
      <c r="G729" t="s">
        <v>54</v>
      </c>
      <c r="U729" s="5">
        <f t="shared" si="253"/>
        <v>2</v>
      </c>
      <c r="V729" s="5">
        <f t="shared" si="254"/>
        <v>1.5</v>
      </c>
      <c r="W729" s="16"/>
      <c r="X729" s="5">
        <f t="shared" si="255"/>
        <v>0</v>
      </c>
      <c r="Y729" s="5">
        <f t="shared" si="256"/>
        <v>0</v>
      </c>
      <c r="Z729" s="5">
        <f t="shared" si="257"/>
        <v>0</v>
      </c>
      <c r="AA729" s="5">
        <f t="shared" si="258"/>
        <v>0</v>
      </c>
      <c r="AB729" s="5">
        <f t="shared" si="259"/>
        <v>1</v>
      </c>
      <c r="AC729" s="5">
        <f t="shared" si="260"/>
        <v>1</v>
      </c>
      <c r="AD729" s="5">
        <f t="shared" si="261"/>
        <v>0</v>
      </c>
      <c r="AE729" s="5">
        <f t="shared" si="262"/>
        <v>0</v>
      </c>
      <c r="AF729" s="5">
        <f t="shared" si="263"/>
        <v>0</v>
      </c>
      <c r="AG729" s="5">
        <f t="shared" si="264"/>
        <v>0</v>
      </c>
      <c r="AH729" s="5">
        <f t="shared" si="265"/>
        <v>0</v>
      </c>
      <c r="AI729" s="5">
        <f t="shared" si="266"/>
        <v>0</v>
      </c>
      <c r="AJ729" s="5">
        <f t="shared" si="267"/>
        <v>0</v>
      </c>
      <c r="AK729" s="5">
        <f t="shared" si="268"/>
        <v>0</v>
      </c>
      <c r="AL729" s="5">
        <f t="shared" si="269"/>
        <v>0</v>
      </c>
      <c r="AM729" s="5">
        <f t="shared" si="270"/>
        <v>0</v>
      </c>
      <c r="AN729" s="5">
        <f t="shared" si="271"/>
        <v>0</v>
      </c>
      <c r="AO729" s="5">
        <f t="shared" si="272"/>
        <v>0</v>
      </c>
      <c r="AR729" s="5">
        <f t="shared" si="273"/>
        <v>2</v>
      </c>
      <c r="AS729" s="5">
        <f t="shared" si="274"/>
        <v>2</v>
      </c>
      <c r="AT729" s="5" t="str">
        <f t="shared" si="275"/>
        <v>Correct</v>
      </c>
      <c r="AU729" s="53" t="s">
        <v>94</v>
      </c>
      <c r="AV729" s="53">
        <v>60</v>
      </c>
      <c r="AW729" s="53" t="s">
        <v>95</v>
      </c>
      <c r="AX729" s="53" t="s">
        <v>273</v>
      </c>
      <c r="AY729" s="53" t="s">
        <v>107</v>
      </c>
      <c r="AZ729" s="53" t="s">
        <v>98</v>
      </c>
      <c r="BA729" s="53" t="s">
        <v>80</v>
      </c>
      <c r="BB729" s="53" t="s">
        <v>114</v>
      </c>
      <c r="BC729" s="53" t="s">
        <v>110</v>
      </c>
      <c r="BD729" s="53" t="s">
        <v>104</v>
      </c>
      <c r="BE729" s="53" t="s">
        <v>102</v>
      </c>
      <c r="BF729" s="53"/>
      <c r="BG729" s="53" t="s">
        <v>98</v>
      </c>
      <c r="BH729" s="55"/>
    </row>
    <row r="730" spans="1:60" x14ac:dyDescent="0.25">
      <c r="A730" s="1">
        <v>729</v>
      </c>
      <c r="B730" t="s">
        <v>50</v>
      </c>
      <c r="E730" t="s">
        <v>20</v>
      </c>
      <c r="H730" t="s">
        <v>55</v>
      </c>
      <c r="U730" s="5">
        <f t="shared" si="253"/>
        <v>3</v>
      </c>
      <c r="V730" s="5">
        <f t="shared" si="254"/>
        <v>1</v>
      </c>
      <c r="W730" s="16"/>
      <c r="X730" s="5">
        <f t="shared" si="255"/>
        <v>1</v>
      </c>
      <c r="Y730" s="5">
        <f t="shared" si="256"/>
        <v>0</v>
      </c>
      <c r="Z730" s="5">
        <f t="shared" si="257"/>
        <v>0</v>
      </c>
      <c r="AA730" s="5">
        <f t="shared" si="258"/>
        <v>1</v>
      </c>
      <c r="AB730" s="5">
        <f t="shared" si="259"/>
        <v>0</v>
      </c>
      <c r="AC730" s="5">
        <f t="shared" si="260"/>
        <v>0</v>
      </c>
      <c r="AD730" s="5">
        <f t="shared" si="261"/>
        <v>1</v>
      </c>
      <c r="AE730" s="5">
        <f t="shared" si="262"/>
        <v>0</v>
      </c>
      <c r="AF730" s="5">
        <f t="shared" si="263"/>
        <v>0</v>
      </c>
      <c r="AG730" s="5">
        <f t="shared" si="264"/>
        <v>0</v>
      </c>
      <c r="AH730" s="5">
        <f t="shared" si="265"/>
        <v>0</v>
      </c>
      <c r="AI730" s="5">
        <f t="shared" si="266"/>
        <v>0</v>
      </c>
      <c r="AJ730" s="5">
        <f t="shared" si="267"/>
        <v>0</v>
      </c>
      <c r="AK730" s="5">
        <f t="shared" si="268"/>
        <v>0</v>
      </c>
      <c r="AL730" s="5">
        <f t="shared" si="269"/>
        <v>0</v>
      </c>
      <c r="AM730" s="5">
        <f t="shared" si="270"/>
        <v>0</v>
      </c>
      <c r="AN730" s="5">
        <f t="shared" si="271"/>
        <v>0</v>
      </c>
      <c r="AO730" s="5">
        <f t="shared" si="272"/>
        <v>0</v>
      </c>
      <c r="AR730" s="5">
        <f t="shared" si="273"/>
        <v>3</v>
      </c>
      <c r="AS730" s="5">
        <f t="shared" si="274"/>
        <v>3</v>
      </c>
      <c r="AT730" s="5" t="str">
        <f t="shared" si="275"/>
        <v>Correct</v>
      </c>
      <c r="AU730" s="5" t="s">
        <v>94</v>
      </c>
      <c r="AV730" s="5">
        <v>53</v>
      </c>
      <c r="AW730" s="5" t="s">
        <v>95</v>
      </c>
      <c r="AX730" s="5" t="s">
        <v>106</v>
      </c>
      <c r="AY730" s="5"/>
      <c r="AZ730" s="5"/>
      <c r="BA730" s="5" t="s">
        <v>80</v>
      </c>
      <c r="BB730" s="5" t="s">
        <v>99</v>
      </c>
      <c r="BC730" s="5" t="s">
        <v>133</v>
      </c>
      <c r="BD730" s="5" t="s">
        <v>123</v>
      </c>
      <c r="BE730" s="5" t="s">
        <v>98</v>
      </c>
      <c r="BF730" s="5"/>
      <c r="BG730" s="5"/>
      <c r="BH730" s="54"/>
    </row>
    <row r="731" spans="1:60" x14ac:dyDescent="0.25">
      <c r="A731" s="1">
        <v>730</v>
      </c>
      <c r="E731" t="s">
        <v>20</v>
      </c>
      <c r="L731" t="s">
        <v>59</v>
      </c>
      <c r="N731" t="s">
        <v>26</v>
      </c>
      <c r="U731" s="5">
        <f t="shared" si="253"/>
        <v>3</v>
      </c>
      <c r="V731" s="5">
        <f t="shared" si="254"/>
        <v>1</v>
      </c>
      <c r="W731" s="16"/>
      <c r="X731" s="5">
        <f t="shared" si="255"/>
        <v>0</v>
      </c>
      <c r="Y731" s="5">
        <f t="shared" si="256"/>
        <v>0</v>
      </c>
      <c r="Z731" s="5">
        <f t="shared" si="257"/>
        <v>0</v>
      </c>
      <c r="AA731" s="5">
        <f t="shared" si="258"/>
        <v>1</v>
      </c>
      <c r="AB731" s="5">
        <f t="shared" si="259"/>
        <v>0</v>
      </c>
      <c r="AC731" s="5">
        <f t="shared" si="260"/>
        <v>0</v>
      </c>
      <c r="AD731" s="5">
        <f t="shared" si="261"/>
        <v>0</v>
      </c>
      <c r="AE731" s="5">
        <f t="shared" si="262"/>
        <v>0</v>
      </c>
      <c r="AF731" s="5">
        <f t="shared" si="263"/>
        <v>0</v>
      </c>
      <c r="AG731" s="5">
        <f t="shared" si="264"/>
        <v>0</v>
      </c>
      <c r="AH731" s="5">
        <f t="shared" si="265"/>
        <v>1</v>
      </c>
      <c r="AI731" s="5">
        <f t="shared" si="266"/>
        <v>0</v>
      </c>
      <c r="AJ731" s="5">
        <f t="shared" si="267"/>
        <v>1</v>
      </c>
      <c r="AK731" s="5">
        <f t="shared" si="268"/>
        <v>0</v>
      </c>
      <c r="AL731" s="5">
        <f t="shared" si="269"/>
        <v>0</v>
      </c>
      <c r="AM731" s="5">
        <f t="shared" si="270"/>
        <v>0</v>
      </c>
      <c r="AN731" s="5">
        <f t="shared" si="271"/>
        <v>0</v>
      </c>
      <c r="AO731" s="5">
        <f t="shared" si="272"/>
        <v>0</v>
      </c>
      <c r="AR731" s="5">
        <f t="shared" si="273"/>
        <v>3</v>
      </c>
      <c r="AS731" s="5">
        <f t="shared" si="274"/>
        <v>3</v>
      </c>
      <c r="AT731" s="5" t="str">
        <f t="shared" si="275"/>
        <v>Correct</v>
      </c>
      <c r="AU731" s="53" t="s">
        <v>94</v>
      </c>
      <c r="AV731" s="53">
        <v>64</v>
      </c>
      <c r="AW731" s="53" t="s">
        <v>95</v>
      </c>
      <c r="AX731" s="53" t="s">
        <v>201</v>
      </c>
      <c r="AY731" s="53" t="s">
        <v>107</v>
      </c>
      <c r="AZ731" s="53"/>
      <c r="BA731" s="53" t="s">
        <v>80</v>
      </c>
      <c r="BB731" s="53" t="s">
        <v>112</v>
      </c>
      <c r="BC731" s="53" t="s">
        <v>103</v>
      </c>
      <c r="BD731" s="53" t="s">
        <v>104</v>
      </c>
      <c r="BE731" s="53" t="s">
        <v>98</v>
      </c>
      <c r="BF731" s="53"/>
      <c r="BG731" s="53" t="s">
        <v>98</v>
      </c>
      <c r="BH731" s="55"/>
    </row>
    <row r="732" spans="1:60" x14ac:dyDescent="0.25">
      <c r="A732" s="1">
        <v>731</v>
      </c>
      <c r="B732" t="s">
        <v>50</v>
      </c>
      <c r="D732" t="s">
        <v>52</v>
      </c>
      <c r="E732" t="s">
        <v>20</v>
      </c>
      <c r="F732" t="s">
        <v>53</v>
      </c>
      <c r="G732" t="s">
        <v>54</v>
      </c>
      <c r="I732" t="s">
        <v>56</v>
      </c>
      <c r="M732" t="s">
        <v>60</v>
      </c>
      <c r="N732" t="s">
        <v>26</v>
      </c>
      <c r="Q732" t="s">
        <v>62</v>
      </c>
      <c r="R732" t="s">
        <v>63</v>
      </c>
      <c r="U732" s="5">
        <f t="shared" si="253"/>
        <v>10</v>
      </c>
      <c r="V732" s="5">
        <f t="shared" si="254"/>
        <v>0.3</v>
      </c>
      <c r="W732" s="16"/>
      <c r="X732" s="5">
        <f t="shared" si="255"/>
        <v>0.3</v>
      </c>
      <c r="Y732" s="5">
        <f t="shared" si="256"/>
        <v>0</v>
      </c>
      <c r="Z732" s="5">
        <f t="shared" si="257"/>
        <v>0.3</v>
      </c>
      <c r="AA732" s="5">
        <f t="shared" si="258"/>
        <v>0.3</v>
      </c>
      <c r="AB732" s="5">
        <f t="shared" si="259"/>
        <v>0.3</v>
      </c>
      <c r="AC732" s="5">
        <f t="shared" si="260"/>
        <v>0.3</v>
      </c>
      <c r="AD732" s="5">
        <f t="shared" si="261"/>
        <v>0</v>
      </c>
      <c r="AE732" s="5">
        <f t="shared" si="262"/>
        <v>0.3</v>
      </c>
      <c r="AF732" s="5">
        <f t="shared" si="263"/>
        <v>0</v>
      </c>
      <c r="AG732" s="5">
        <f t="shared" si="264"/>
        <v>0</v>
      </c>
      <c r="AH732" s="5">
        <f t="shared" si="265"/>
        <v>0</v>
      </c>
      <c r="AI732" s="5">
        <f t="shared" si="266"/>
        <v>0.3</v>
      </c>
      <c r="AJ732" s="5">
        <f t="shared" si="267"/>
        <v>0.3</v>
      </c>
      <c r="AK732" s="5">
        <f t="shared" si="268"/>
        <v>0</v>
      </c>
      <c r="AL732" s="5">
        <f t="shared" si="269"/>
        <v>0</v>
      </c>
      <c r="AM732" s="5">
        <f t="shared" si="270"/>
        <v>0.3</v>
      </c>
      <c r="AN732" s="5">
        <f t="shared" si="271"/>
        <v>0.3</v>
      </c>
      <c r="AO732" s="5">
        <f t="shared" si="272"/>
        <v>0</v>
      </c>
      <c r="AR732" s="5">
        <f t="shared" si="273"/>
        <v>2.9999999999999996</v>
      </c>
      <c r="AS732" s="5">
        <f t="shared" si="274"/>
        <v>10</v>
      </c>
      <c r="AT732" s="5" t="str">
        <f t="shared" si="275"/>
        <v>Correct</v>
      </c>
      <c r="AU732" s="5" t="s">
        <v>94</v>
      </c>
      <c r="AV732" s="5">
        <v>20</v>
      </c>
      <c r="AW732" s="5" t="s">
        <v>121</v>
      </c>
      <c r="AX732" s="5" t="s">
        <v>198</v>
      </c>
      <c r="AY732" s="5" t="s">
        <v>107</v>
      </c>
      <c r="AZ732" s="5" t="s">
        <v>98</v>
      </c>
      <c r="BA732" s="5" t="s">
        <v>80</v>
      </c>
      <c r="BB732" s="5" t="s">
        <v>99</v>
      </c>
      <c r="BC732" s="5" t="s">
        <v>110</v>
      </c>
      <c r="BD732" s="5" t="s">
        <v>136</v>
      </c>
      <c r="BE732" s="5" t="s">
        <v>102</v>
      </c>
      <c r="BF732" s="5"/>
      <c r="BG732" s="5" t="s">
        <v>102</v>
      </c>
      <c r="BH732" s="54"/>
    </row>
    <row r="733" spans="1:60" x14ac:dyDescent="0.25">
      <c r="A733" s="1">
        <v>732</v>
      </c>
      <c r="K733" t="s">
        <v>58</v>
      </c>
      <c r="U733" s="5">
        <f t="shared" si="253"/>
        <v>1</v>
      </c>
      <c r="V733" s="5">
        <f t="shared" si="254"/>
        <v>3</v>
      </c>
      <c r="W733" s="16"/>
      <c r="X733" s="5">
        <f t="shared" si="255"/>
        <v>0</v>
      </c>
      <c r="Y733" s="5">
        <f t="shared" si="256"/>
        <v>0</v>
      </c>
      <c r="Z733" s="5">
        <f t="shared" si="257"/>
        <v>0</v>
      </c>
      <c r="AA733" s="5">
        <f t="shared" si="258"/>
        <v>0</v>
      </c>
      <c r="AB733" s="5">
        <f t="shared" si="259"/>
        <v>0</v>
      </c>
      <c r="AC733" s="5">
        <f t="shared" si="260"/>
        <v>0</v>
      </c>
      <c r="AD733" s="5">
        <f t="shared" si="261"/>
        <v>0</v>
      </c>
      <c r="AE733" s="5">
        <f t="shared" si="262"/>
        <v>0</v>
      </c>
      <c r="AF733" s="5">
        <f t="shared" si="263"/>
        <v>0</v>
      </c>
      <c r="AG733" s="5">
        <f t="shared" si="264"/>
        <v>1</v>
      </c>
      <c r="AH733" s="5">
        <f t="shared" si="265"/>
        <v>0</v>
      </c>
      <c r="AI733" s="5">
        <f t="shared" si="266"/>
        <v>0</v>
      </c>
      <c r="AJ733" s="5">
        <f t="shared" si="267"/>
        <v>0</v>
      </c>
      <c r="AK733" s="5">
        <f t="shared" si="268"/>
        <v>0</v>
      </c>
      <c r="AL733" s="5">
        <f t="shared" si="269"/>
        <v>0</v>
      </c>
      <c r="AM733" s="5">
        <f t="shared" si="270"/>
        <v>0</v>
      </c>
      <c r="AN733" s="5">
        <f t="shared" si="271"/>
        <v>0</v>
      </c>
      <c r="AO733" s="5">
        <f t="shared" si="272"/>
        <v>0</v>
      </c>
      <c r="AR733" s="5">
        <f t="shared" si="273"/>
        <v>1</v>
      </c>
      <c r="AS733" s="5">
        <f t="shared" si="274"/>
        <v>1</v>
      </c>
      <c r="AT733" s="5" t="str">
        <f t="shared" si="275"/>
        <v>Correct</v>
      </c>
      <c r="AU733" s="53" t="s">
        <v>94</v>
      </c>
      <c r="AV733" s="53">
        <v>39</v>
      </c>
      <c r="AW733" s="53" t="s">
        <v>121</v>
      </c>
      <c r="AX733" s="53" t="s">
        <v>161</v>
      </c>
      <c r="AY733" s="53"/>
      <c r="AZ733" s="53" t="s">
        <v>98</v>
      </c>
      <c r="BA733" s="53" t="s">
        <v>80</v>
      </c>
      <c r="BB733" s="53" t="s">
        <v>114</v>
      </c>
      <c r="BC733" s="53" t="s">
        <v>110</v>
      </c>
      <c r="BD733" s="53" t="s">
        <v>125</v>
      </c>
      <c r="BE733" s="53" t="s">
        <v>102</v>
      </c>
      <c r="BF733" s="53"/>
      <c r="BG733" s="53"/>
      <c r="BH733" s="55"/>
    </row>
    <row r="734" spans="1:60" x14ac:dyDescent="0.25">
      <c r="A734" s="1">
        <v>733</v>
      </c>
      <c r="B734" t="s">
        <v>50</v>
      </c>
      <c r="C734" t="s">
        <v>51</v>
      </c>
      <c r="D734" t="s">
        <v>52</v>
      </c>
      <c r="E734" t="s">
        <v>20</v>
      </c>
      <c r="F734" t="s">
        <v>53</v>
      </c>
      <c r="G734" t="s">
        <v>54</v>
      </c>
      <c r="H734" t="s">
        <v>55</v>
      </c>
      <c r="I734" t="s">
        <v>56</v>
      </c>
      <c r="J734" t="s">
        <v>57</v>
      </c>
      <c r="K734" t="s">
        <v>58</v>
      </c>
      <c r="L734" t="s">
        <v>59</v>
      </c>
      <c r="M734" t="s">
        <v>60</v>
      </c>
      <c r="N734" t="s">
        <v>26</v>
      </c>
      <c r="O734" t="s">
        <v>23</v>
      </c>
      <c r="P734" t="s">
        <v>61</v>
      </c>
      <c r="Q734" t="s">
        <v>62</v>
      </c>
      <c r="R734" t="s">
        <v>63</v>
      </c>
      <c r="S734" t="s">
        <v>64</v>
      </c>
      <c r="U734" s="5">
        <f t="shared" si="253"/>
        <v>18</v>
      </c>
      <c r="V734" s="5">
        <f t="shared" si="254"/>
        <v>0.16666666666666666</v>
      </c>
      <c r="W734" s="16"/>
      <c r="X734" s="5">
        <f t="shared" si="255"/>
        <v>0.16666666666666666</v>
      </c>
      <c r="Y734" s="5">
        <f t="shared" si="256"/>
        <v>0.16666666666666666</v>
      </c>
      <c r="Z734" s="5">
        <f t="shared" si="257"/>
        <v>0.16666666666666666</v>
      </c>
      <c r="AA734" s="5">
        <f t="shared" si="258"/>
        <v>0.16666666666666666</v>
      </c>
      <c r="AB734" s="5">
        <f t="shared" si="259"/>
        <v>0.16666666666666666</v>
      </c>
      <c r="AC734" s="5">
        <f t="shared" si="260"/>
        <v>0.16666666666666666</v>
      </c>
      <c r="AD734" s="5">
        <f t="shared" si="261"/>
        <v>0.16666666666666666</v>
      </c>
      <c r="AE734" s="5">
        <f t="shared" si="262"/>
        <v>0.16666666666666666</v>
      </c>
      <c r="AF734" s="5">
        <f t="shared" si="263"/>
        <v>0.16666666666666666</v>
      </c>
      <c r="AG734" s="5">
        <f t="shared" si="264"/>
        <v>0.16666666666666666</v>
      </c>
      <c r="AH734" s="5">
        <f t="shared" si="265"/>
        <v>0.16666666666666666</v>
      </c>
      <c r="AI734" s="5">
        <f t="shared" si="266"/>
        <v>0.16666666666666666</v>
      </c>
      <c r="AJ734" s="5">
        <f t="shared" si="267"/>
        <v>0.16666666666666666</v>
      </c>
      <c r="AK734" s="5">
        <f t="shared" si="268"/>
        <v>0.16666666666666666</v>
      </c>
      <c r="AL734" s="5">
        <f t="shared" si="269"/>
        <v>0.16666666666666666</v>
      </c>
      <c r="AM734" s="5">
        <f t="shared" si="270"/>
        <v>0.16666666666666666</v>
      </c>
      <c r="AN734" s="5">
        <f t="shared" si="271"/>
        <v>0.16666666666666666</v>
      </c>
      <c r="AO734" s="5">
        <f t="shared" si="272"/>
        <v>0.16666666666666666</v>
      </c>
      <c r="AR734" s="5">
        <f t="shared" si="273"/>
        <v>2.9999999999999991</v>
      </c>
      <c r="AS734" s="5">
        <f t="shared" si="274"/>
        <v>18</v>
      </c>
      <c r="AT734" s="5" t="str">
        <f t="shared" si="275"/>
        <v>Correct</v>
      </c>
      <c r="AU734" s="5" t="s">
        <v>94</v>
      </c>
      <c r="AV734" s="5">
        <v>47</v>
      </c>
      <c r="AW734" s="5" t="s">
        <v>121</v>
      </c>
      <c r="AX734" s="5" t="s">
        <v>122</v>
      </c>
      <c r="AY734" s="5" t="s">
        <v>107</v>
      </c>
      <c r="AZ734" s="5" t="s">
        <v>102</v>
      </c>
      <c r="BA734" s="5" t="s">
        <v>355</v>
      </c>
      <c r="BB734" s="5" t="s">
        <v>99</v>
      </c>
      <c r="BC734" s="5" t="s">
        <v>110</v>
      </c>
      <c r="BD734" s="5" t="s">
        <v>135</v>
      </c>
      <c r="BE734" s="5" t="s">
        <v>102</v>
      </c>
      <c r="BF734" s="5"/>
      <c r="BG734" s="5" t="s">
        <v>102</v>
      </c>
      <c r="BH734" s="54"/>
    </row>
    <row r="735" spans="1:60" x14ac:dyDescent="0.25">
      <c r="A735" s="1">
        <v>734</v>
      </c>
      <c r="D735" t="s">
        <v>52</v>
      </c>
      <c r="I735" t="s">
        <v>56</v>
      </c>
      <c r="S735" t="s">
        <v>64</v>
      </c>
      <c r="U735" s="5">
        <f t="shared" si="253"/>
        <v>3</v>
      </c>
      <c r="V735" s="5">
        <f t="shared" si="254"/>
        <v>1</v>
      </c>
      <c r="W735" s="16"/>
      <c r="X735" s="5">
        <f t="shared" si="255"/>
        <v>0</v>
      </c>
      <c r="Y735" s="5">
        <f t="shared" si="256"/>
        <v>0</v>
      </c>
      <c r="Z735" s="5">
        <f t="shared" si="257"/>
        <v>1</v>
      </c>
      <c r="AA735" s="5">
        <f t="shared" si="258"/>
        <v>0</v>
      </c>
      <c r="AB735" s="5">
        <f t="shared" si="259"/>
        <v>0</v>
      </c>
      <c r="AC735" s="5">
        <f t="shared" si="260"/>
        <v>0</v>
      </c>
      <c r="AD735" s="5">
        <f t="shared" si="261"/>
        <v>0</v>
      </c>
      <c r="AE735" s="5">
        <f t="shared" si="262"/>
        <v>1</v>
      </c>
      <c r="AF735" s="5">
        <f t="shared" si="263"/>
        <v>0</v>
      </c>
      <c r="AG735" s="5">
        <f t="shared" si="264"/>
        <v>0</v>
      </c>
      <c r="AH735" s="5">
        <f t="shared" si="265"/>
        <v>0</v>
      </c>
      <c r="AI735" s="5">
        <f t="shared" si="266"/>
        <v>0</v>
      </c>
      <c r="AJ735" s="5">
        <f t="shared" si="267"/>
        <v>0</v>
      </c>
      <c r="AK735" s="5">
        <f t="shared" si="268"/>
        <v>0</v>
      </c>
      <c r="AL735" s="5">
        <f t="shared" si="269"/>
        <v>0</v>
      </c>
      <c r="AM735" s="5">
        <f t="shared" si="270"/>
        <v>0</v>
      </c>
      <c r="AN735" s="5">
        <f t="shared" si="271"/>
        <v>0</v>
      </c>
      <c r="AO735" s="5">
        <f t="shared" si="272"/>
        <v>1</v>
      </c>
      <c r="AR735" s="5">
        <f t="shared" si="273"/>
        <v>3</v>
      </c>
      <c r="AS735" s="5">
        <f t="shared" si="274"/>
        <v>3</v>
      </c>
      <c r="AT735" s="5" t="str">
        <f t="shared" si="275"/>
        <v>Correct</v>
      </c>
      <c r="AU735" s="53" t="s">
        <v>94</v>
      </c>
      <c r="AV735" s="53">
        <v>66</v>
      </c>
      <c r="AW735" s="53" t="s">
        <v>95</v>
      </c>
      <c r="AX735" s="53" t="s">
        <v>144</v>
      </c>
      <c r="AY735" s="53" t="s">
        <v>107</v>
      </c>
      <c r="AZ735" s="53" t="s">
        <v>98</v>
      </c>
      <c r="BA735" s="53" t="s">
        <v>80</v>
      </c>
      <c r="BB735" s="53" t="s">
        <v>126</v>
      </c>
      <c r="BC735" s="53" t="s">
        <v>110</v>
      </c>
      <c r="BD735" s="53" t="s">
        <v>104</v>
      </c>
      <c r="BE735" s="53" t="s">
        <v>102</v>
      </c>
      <c r="BF735" s="53"/>
      <c r="BG735" s="53" t="s">
        <v>102</v>
      </c>
      <c r="BH735" s="55"/>
    </row>
    <row r="736" spans="1:60" x14ac:dyDescent="0.25">
      <c r="A736" s="1">
        <v>735</v>
      </c>
      <c r="R736" t="s">
        <v>63</v>
      </c>
      <c r="U736" s="5">
        <f t="shared" si="253"/>
        <v>1</v>
      </c>
      <c r="V736" s="5">
        <f t="shared" si="254"/>
        <v>3</v>
      </c>
      <c r="W736" s="16"/>
      <c r="X736" s="5">
        <f t="shared" si="255"/>
        <v>0</v>
      </c>
      <c r="Y736" s="5">
        <f t="shared" si="256"/>
        <v>0</v>
      </c>
      <c r="Z736" s="5">
        <f t="shared" si="257"/>
        <v>0</v>
      </c>
      <c r="AA736" s="5">
        <f t="shared" si="258"/>
        <v>0</v>
      </c>
      <c r="AB736" s="5">
        <f t="shared" si="259"/>
        <v>0</v>
      </c>
      <c r="AC736" s="5">
        <f t="shared" si="260"/>
        <v>0</v>
      </c>
      <c r="AD736" s="5">
        <f t="shared" si="261"/>
        <v>0</v>
      </c>
      <c r="AE736" s="5">
        <f t="shared" si="262"/>
        <v>0</v>
      </c>
      <c r="AF736" s="5">
        <f t="shared" si="263"/>
        <v>0</v>
      </c>
      <c r="AG736" s="5">
        <f t="shared" si="264"/>
        <v>0</v>
      </c>
      <c r="AH736" s="5">
        <f t="shared" si="265"/>
        <v>0</v>
      </c>
      <c r="AI736" s="5">
        <f t="shared" si="266"/>
        <v>0</v>
      </c>
      <c r="AJ736" s="5">
        <f t="shared" si="267"/>
        <v>0</v>
      </c>
      <c r="AK736" s="5">
        <f t="shared" si="268"/>
        <v>0</v>
      </c>
      <c r="AL736" s="5">
        <f t="shared" si="269"/>
        <v>0</v>
      </c>
      <c r="AM736" s="5">
        <f t="shared" si="270"/>
        <v>0</v>
      </c>
      <c r="AN736" s="5">
        <f t="shared" si="271"/>
        <v>1</v>
      </c>
      <c r="AO736" s="5">
        <f t="shared" si="272"/>
        <v>0</v>
      </c>
      <c r="AR736" s="5">
        <f t="shared" si="273"/>
        <v>1</v>
      </c>
      <c r="AS736" s="5">
        <f t="shared" si="274"/>
        <v>1</v>
      </c>
      <c r="AT736" s="5" t="str">
        <f t="shared" si="275"/>
        <v>Correct</v>
      </c>
      <c r="AU736" s="5" t="s">
        <v>105</v>
      </c>
      <c r="AV736" s="5">
        <v>31</v>
      </c>
      <c r="AW736" s="5" t="s">
        <v>95</v>
      </c>
      <c r="AX736" s="5" t="s">
        <v>106</v>
      </c>
      <c r="AY736" s="5" t="s">
        <v>128</v>
      </c>
      <c r="AZ736" s="5" t="s">
        <v>98</v>
      </c>
      <c r="BA736" s="5" t="s">
        <v>85</v>
      </c>
      <c r="BB736" s="5" t="s">
        <v>99</v>
      </c>
      <c r="BC736" s="5" t="s">
        <v>100</v>
      </c>
      <c r="BD736" s="5" t="s">
        <v>101</v>
      </c>
      <c r="BE736" s="5" t="s">
        <v>98</v>
      </c>
      <c r="BF736" s="5"/>
      <c r="BG736" s="5" t="s">
        <v>102</v>
      </c>
      <c r="BH736" s="54"/>
    </row>
    <row r="737" spans="1:60" x14ac:dyDescent="0.25">
      <c r="A737" s="1">
        <v>736</v>
      </c>
      <c r="D737" t="s">
        <v>52</v>
      </c>
      <c r="S737" t="s">
        <v>64</v>
      </c>
      <c r="U737" s="5">
        <f t="shared" si="253"/>
        <v>2</v>
      </c>
      <c r="V737" s="5">
        <f t="shared" si="254"/>
        <v>1.5</v>
      </c>
      <c r="W737" s="16"/>
      <c r="X737" s="5">
        <f t="shared" si="255"/>
        <v>0</v>
      </c>
      <c r="Y737" s="5">
        <f t="shared" si="256"/>
        <v>0</v>
      </c>
      <c r="Z737" s="5">
        <f t="shared" si="257"/>
        <v>1</v>
      </c>
      <c r="AA737" s="5">
        <f t="shared" si="258"/>
        <v>0</v>
      </c>
      <c r="AB737" s="5">
        <f t="shared" si="259"/>
        <v>0</v>
      </c>
      <c r="AC737" s="5">
        <f t="shared" si="260"/>
        <v>0</v>
      </c>
      <c r="AD737" s="5">
        <f t="shared" si="261"/>
        <v>0</v>
      </c>
      <c r="AE737" s="5">
        <f t="shared" si="262"/>
        <v>0</v>
      </c>
      <c r="AF737" s="5">
        <f t="shared" si="263"/>
        <v>0</v>
      </c>
      <c r="AG737" s="5">
        <f t="shared" si="264"/>
        <v>0</v>
      </c>
      <c r="AH737" s="5">
        <f t="shared" si="265"/>
        <v>0</v>
      </c>
      <c r="AI737" s="5">
        <f t="shared" si="266"/>
        <v>0</v>
      </c>
      <c r="AJ737" s="5">
        <f t="shared" si="267"/>
        <v>0</v>
      </c>
      <c r="AK737" s="5">
        <f t="shared" si="268"/>
        <v>0</v>
      </c>
      <c r="AL737" s="5">
        <f t="shared" si="269"/>
        <v>0</v>
      </c>
      <c r="AM737" s="5">
        <f t="shared" si="270"/>
        <v>0</v>
      </c>
      <c r="AN737" s="5">
        <f t="shared" si="271"/>
        <v>0</v>
      </c>
      <c r="AO737" s="5">
        <f t="shared" si="272"/>
        <v>1</v>
      </c>
      <c r="AR737" s="5">
        <f t="shared" si="273"/>
        <v>2</v>
      </c>
      <c r="AS737" s="5">
        <f t="shared" si="274"/>
        <v>2</v>
      </c>
      <c r="AT737" s="5" t="str">
        <f t="shared" si="275"/>
        <v>Correct</v>
      </c>
      <c r="AU737" s="53" t="s">
        <v>105</v>
      </c>
      <c r="AV737" s="53">
        <v>42</v>
      </c>
      <c r="AW737" s="53" t="s">
        <v>95</v>
      </c>
      <c r="AX737" s="53" t="s">
        <v>204</v>
      </c>
      <c r="AY737" s="53" t="s">
        <v>107</v>
      </c>
      <c r="AZ737" s="53" t="s">
        <v>98</v>
      </c>
      <c r="BA737" s="53" t="s">
        <v>80</v>
      </c>
      <c r="BB737" s="53" t="s">
        <v>108</v>
      </c>
      <c r="BC737" s="53" t="s">
        <v>110</v>
      </c>
      <c r="BD737" s="53" t="s">
        <v>101</v>
      </c>
      <c r="BE737" s="53" t="s">
        <v>102</v>
      </c>
      <c r="BF737" s="53"/>
      <c r="BG737" s="53" t="s">
        <v>102</v>
      </c>
      <c r="BH737" s="55"/>
    </row>
    <row r="738" spans="1:60" x14ac:dyDescent="0.25">
      <c r="A738" s="1">
        <v>737</v>
      </c>
      <c r="C738" t="s">
        <v>51</v>
      </c>
      <c r="P738" t="s">
        <v>61</v>
      </c>
      <c r="R738" t="s">
        <v>63</v>
      </c>
      <c r="U738" s="5">
        <f t="shared" si="253"/>
        <v>3</v>
      </c>
      <c r="V738" s="5">
        <f t="shared" si="254"/>
        <v>1</v>
      </c>
      <c r="W738" s="16"/>
      <c r="X738" s="5">
        <f t="shared" si="255"/>
        <v>0</v>
      </c>
      <c r="Y738" s="5">
        <f t="shared" si="256"/>
        <v>1</v>
      </c>
      <c r="Z738" s="5">
        <f t="shared" si="257"/>
        <v>0</v>
      </c>
      <c r="AA738" s="5">
        <f t="shared" si="258"/>
        <v>0</v>
      </c>
      <c r="AB738" s="5">
        <f t="shared" si="259"/>
        <v>0</v>
      </c>
      <c r="AC738" s="5">
        <f t="shared" si="260"/>
        <v>0</v>
      </c>
      <c r="AD738" s="5">
        <f t="shared" si="261"/>
        <v>0</v>
      </c>
      <c r="AE738" s="5">
        <f t="shared" si="262"/>
        <v>0</v>
      </c>
      <c r="AF738" s="5">
        <f t="shared" si="263"/>
        <v>0</v>
      </c>
      <c r="AG738" s="5">
        <f t="shared" si="264"/>
        <v>0</v>
      </c>
      <c r="AH738" s="5">
        <f t="shared" si="265"/>
        <v>0</v>
      </c>
      <c r="AI738" s="5">
        <f t="shared" si="266"/>
        <v>0</v>
      </c>
      <c r="AJ738" s="5">
        <f t="shared" si="267"/>
        <v>0</v>
      </c>
      <c r="AK738" s="5">
        <f t="shared" si="268"/>
        <v>0</v>
      </c>
      <c r="AL738" s="5">
        <f t="shared" si="269"/>
        <v>1</v>
      </c>
      <c r="AM738" s="5">
        <f t="shared" si="270"/>
        <v>0</v>
      </c>
      <c r="AN738" s="5">
        <f t="shared" si="271"/>
        <v>1</v>
      </c>
      <c r="AO738" s="5">
        <f t="shared" si="272"/>
        <v>0</v>
      </c>
      <c r="AR738" s="5">
        <f t="shared" si="273"/>
        <v>3</v>
      </c>
      <c r="AS738" s="5">
        <f t="shared" si="274"/>
        <v>3</v>
      </c>
      <c r="AT738" s="5" t="str">
        <f t="shared" si="275"/>
        <v>Correct</v>
      </c>
      <c r="AU738" s="5" t="s">
        <v>105</v>
      </c>
      <c r="AV738" s="5">
        <v>28</v>
      </c>
      <c r="AW738" s="5" t="s">
        <v>95</v>
      </c>
      <c r="AX738" s="5" t="s">
        <v>201</v>
      </c>
      <c r="AY738" s="5" t="s">
        <v>107</v>
      </c>
      <c r="AZ738" s="5" t="s">
        <v>98</v>
      </c>
      <c r="BA738" s="5" t="s">
        <v>80</v>
      </c>
      <c r="BB738" s="5" t="s">
        <v>126</v>
      </c>
      <c r="BC738" s="5" t="s">
        <v>133</v>
      </c>
      <c r="BD738" s="5" t="s">
        <v>135</v>
      </c>
      <c r="BE738" s="5" t="s">
        <v>102</v>
      </c>
      <c r="BF738" s="5"/>
      <c r="BG738" s="5" t="s">
        <v>102</v>
      </c>
      <c r="BH738" s="54"/>
    </row>
    <row r="739" spans="1:60" x14ac:dyDescent="0.25">
      <c r="A739" s="1">
        <v>738</v>
      </c>
      <c r="S739" t="s">
        <v>64</v>
      </c>
      <c r="U739" s="5">
        <f t="shared" si="253"/>
        <v>1</v>
      </c>
      <c r="V739" s="5">
        <f t="shared" si="254"/>
        <v>3</v>
      </c>
      <c r="W739" s="16"/>
      <c r="X739" s="5">
        <f t="shared" si="255"/>
        <v>0</v>
      </c>
      <c r="Y739" s="5">
        <f t="shared" si="256"/>
        <v>0</v>
      </c>
      <c r="Z739" s="5">
        <f t="shared" si="257"/>
        <v>0</v>
      </c>
      <c r="AA739" s="5">
        <f t="shared" si="258"/>
        <v>0</v>
      </c>
      <c r="AB739" s="5">
        <f t="shared" si="259"/>
        <v>0</v>
      </c>
      <c r="AC739" s="5">
        <f t="shared" si="260"/>
        <v>0</v>
      </c>
      <c r="AD739" s="5">
        <f t="shared" si="261"/>
        <v>0</v>
      </c>
      <c r="AE739" s="5">
        <f t="shared" si="262"/>
        <v>0</v>
      </c>
      <c r="AF739" s="5">
        <f t="shared" si="263"/>
        <v>0</v>
      </c>
      <c r="AG739" s="5">
        <f t="shared" si="264"/>
        <v>0</v>
      </c>
      <c r="AH739" s="5">
        <f t="shared" si="265"/>
        <v>0</v>
      </c>
      <c r="AI739" s="5">
        <f t="shared" si="266"/>
        <v>0</v>
      </c>
      <c r="AJ739" s="5">
        <f t="shared" si="267"/>
        <v>0</v>
      </c>
      <c r="AK739" s="5">
        <f t="shared" si="268"/>
        <v>0</v>
      </c>
      <c r="AL739" s="5">
        <f t="shared" si="269"/>
        <v>0</v>
      </c>
      <c r="AM739" s="5">
        <f t="shared" si="270"/>
        <v>0</v>
      </c>
      <c r="AN739" s="5">
        <f t="shared" si="271"/>
        <v>0</v>
      </c>
      <c r="AO739" s="5">
        <f t="shared" si="272"/>
        <v>1</v>
      </c>
      <c r="AR739" s="5">
        <f t="shared" si="273"/>
        <v>1</v>
      </c>
      <c r="AS739" s="5">
        <f t="shared" si="274"/>
        <v>1</v>
      </c>
      <c r="AT739" s="5" t="str">
        <f t="shared" si="275"/>
        <v>Correct</v>
      </c>
      <c r="AU739" s="53" t="s">
        <v>94</v>
      </c>
      <c r="AV739" s="53">
        <v>57</v>
      </c>
      <c r="AW739" s="53" t="s">
        <v>95</v>
      </c>
      <c r="AX739" s="53" t="s">
        <v>243</v>
      </c>
      <c r="AY739" s="53" t="s">
        <v>107</v>
      </c>
      <c r="AZ739" s="53" t="s">
        <v>98</v>
      </c>
      <c r="BA739" s="53" t="s">
        <v>80</v>
      </c>
      <c r="BB739" s="53" t="s">
        <v>126</v>
      </c>
      <c r="BC739" s="53" t="s">
        <v>110</v>
      </c>
      <c r="BD739" s="53" t="s">
        <v>101</v>
      </c>
      <c r="BE739" s="53" t="s">
        <v>102</v>
      </c>
      <c r="BF739" s="53"/>
      <c r="BG739" s="53" t="s">
        <v>102</v>
      </c>
      <c r="BH739" s="55"/>
    </row>
    <row r="740" spans="1:60" x14ac:dyDescent="0.25">
      <c r="A740" s="1">
        <v>739</v>
      </c>
      <c r="F740" t="s">
        <v>53</v>
      </c>
      <c r="H740" t="s">
        <v>55</v>
      </c>
      <c r="N740" t="s">
        <v>26</v>
      </c>
      <c r="U740" s="5">
        <f t="shared" si="253"/>
        <v>3</v>
      </c>
      <c r="V740" s="5">
        <f t="shared" si="254"/>
        <v>1</v>
      </c>
      <c r="W740" s="16"/>
      <c r="X740" s="5">
        <f t="shared" si="255"/>
        <v>0</v>
      </c>
      <c r="Y740" s="5">
        <f t="shared" si="256"/>
        <v>0</v>
      </c>
      <c r="Z740" s="5">
        <f t="shared" si="257"/>
        <v>0</v>
      </c>
      <c r="AA740" s="5">
        <f t="shared" si="258"/>
        <v>0</v>
      </c>
      <c r="AB740" s="5">
        <f t="shared" si="259"/>
        <v>1</v>
      </c>
      <c r="AC740" s="5">
        <f t="shared" si="260"/>
        <v>0</v>
      </c>
      <c r="AD740" s="5">
        <f t="shared" si="261"/>
        <v>1</v>
      </c>
      <c r="AE740" s="5">
        <f t="shared" si="262"/>
        <v>0</v>
      </c>
      <c r="AF740" s="5">
        <f t="shared" si="263"/>
        <v>0</v>
      </c>
      <c r="AG740" s="5">
        <f t="shared" si="264"/>
        <v>0</v>
      </c>
      <c r="AH740" s="5">
        <f t="shared" si="265"/>
        <v>0</v>
      </c>
      <c r="AI740" s="5">
        <f t="shared" si="266"/>
        <v>0</v>
      </c>
      <c r="AJ740" s="5">
        <f t="shared" si="267"/>
        <v>1</v>
      </c>
      <c r="AK740" s="5">
        <f t="shared" si="268"/>
        <v>0</v>
      </c>
      <c r="AL740" s="5">
        <f t="shared" si="269"/>
        <v>0</v>
      </c>
      <c r="AM740" s="5">
        <f t="shared" si="270"/>
        <v>0</v>
      </c>
      <c r="AN740" s="5">
        <f t="shared" si="271"/>
        <v>0</v>
      </c>
      <c r="AO740" s="5">
        <f t="shared" si="272"/>
        <v>0</v>
      </c>
      <c r="AR740" s="5">
        <f t="shared" si="273"/>
        <v>3</v>
      </c>
      <c r="AS740" s="5">
        <f t="shared" si="274"/>
        <v>3</v>
      </c>
      <c r="AT740" s="5" t="str">
        <f t="shared" si="275"/>
        <v>Correct</v>
      </c>
      <c r="AU740" s="5" t="s">
        <v>105</v>
      </c>
      <c r="AV740" s="5">
        <v>57</v>
      </c>
      <c r="AW740" s="5" t="s">
        <v>95</v>
      </c>
      <c r="AX740" s="5" t="s">
        <v>158</v>
      </c>
      <c r="AY740" s="5" t="s">
        <v>107</v>
      </c>
      <c r="AZ740" s="5" t="s">
        <v>98</v>
      </c>
      <c r="BA740" s="5" t="s">
        <v>80</v>
      </c>
      <c r="BB740" s="5" t="s">
        <v>112</v>
      </c>
      <c r="BC740" s="5" t="s">
        <v>137</v>
      </c>
      <c r="BD740" s="5" t="s">
        <v>101</v>
      </c>
      <c r="BE740" s="5" t="s">
        <v>102</v>
      </c>
      <c r="BF740" s="5"/>
      <c r="BG740" s="5"/>
      <c r="BH740" s="54"/>
    </row>
    <row r="741" spans="1:60" x14ac:dyDescent="0.25">
      <c r="A741" s="1">
        <v>740</v>
      </c>
      <c r="B741" t="s">
        <v>50</v>
      </c>
      <c r="E741" t="s">
        <v>20</v>
      </c>
      <c r="H741" t="s">
        <v>55</v>
      </c>
      <c r="U741" s="5">
        <f t="shared" si="253"/>
        <v>3</v>
      </c>
      <c r="V741" s="5">
        <f t="shared" si="254"/>
        <v>1</v>
      </c>
      <c r="W741" s="16"/>
      <c r="X741" s="5">
        <f t="shared" si="255"/>
        <v>1</v>
      </c>
      <c r="Y741" s="5">
        <f t="shared" si="256"/>
        <v>0</v>
      </c>
      <c r="Z741" s="5">
        <f t="shared" si="257"/>
        <v>0</v>
      </c>
      <c r="AA741" s="5">
        <f t="shared" si="258"/>
        <v>1</v>
      </c>
      <c r="AB741" s="5">
        <f t="shared" si="259"/>
        <v>0</v>
      </c>
      <c r="AC741" s="5">
        <f t="shared" si="260"/>
        <v>0</v>
      </c>
      <c r="AD741" s="5">
        <f t="shared" si="261"/>
        <v>1</v>
      </c>
      <c r="AE741" s="5">
        <f t="shared" si="262"/>
        <v>0</v>
      </c>
      <c r="AF741" s="5">
        <f t="shared" si="263"/>
        <v>0</v>
      </c>
      <c r="AG741" s="5">
        <f t="shared" si="264"/>
        <v>0</v>
      </c>
      <c r="AH741" s="5">
        <f t="shared" si="265"/>
        <v>0</v>
      </c>
      <c r="AI741" s="5">
        <f t="shared" si="266"/>
        <v>0</v>
      </c>
      <c r="AJ741" s="5">
        <f t="shared" si="267"/>
        <v>0</v>
      </c>
      <c r="AK741" s="5">
        <f t="shared" si="268"/>
        <v>0</v>
      </c>
      <c r="AL741" s="5">
        <f t="shared" si="269"/>
        <v>0</v>
      </c>
      <c r="AM741" s="5">
        <f t="shared" si="270"/>
        <v>0</v>
      </c>
      <c r="AN741" s="5">
        <f t="shared" si="271"/>
        <v>0</v>
      </c>
      <c r="AO741" s="5">
        <f t="shared" si="272"/>
        <v>0</v>
      </c>
      <c r="AR741" s="5">
        <f t="shared" si="273"/>
        <v>3</v>
      </c>
      <c r="AS741" s="5">
        <f t="shared" si="274"/>
        <v>3</v>
      </c>
      <c r="AT741" s="5" t="str">
        <f t="shared" si="275"/>
        <v>Correct</v>
      </c>
      <c r="AU741" s="53" t="s">
        <v>94</v>
      </c>
      <c r="AV741" s="53">
        <v>30</v>
      </c>
      <c r="AW741" s="53" t="s">
        <v>95</v>
      </c>
      <c r="AX741" s="53" t="s">
        <v>96</v>
      </c>
      <c r="AY741" s="53"/>
      <c r="AZ741" s="53" t="s">
        <v>102</v>
      </c>
      <c r="BA741" s="53" t="s">
        <v>355</v>
      </c>
      <c r="BB741" s="53" t="s">
        <v>109</v>
      </c>
      <c r="BC741" s="53" t="s">
        <v>120</v>
      </c>
      <c r="BD741" s="53" t="s">
        <v>101</v>
      </c>
      <c r="BE741" s="53" t="s">
        <v>102</v>
      </c>
      <c r="BF741" s="53"/>
      <c r="BG741" s="53" t="s">
        <v>102</v>
      </c>
      <c r="BH741" s="55"/>
    </row>
    <row r="742" spans="1:60" x14ac:dyDescent="0.25">
      <c r="A742" s="1">
        <v>741</v>
      </c>
      <c r="G742" t="s">
        <v>54</v>
      </c>
      <c r="H742" t="s">
        <v>55</v>
      </c>
      <c r="L742" t="s">
        <v>59</v>
      </c>
      <c r="N742" t="s">
        <v>26</v>
      </c>
      <c r="R742" t="s">
        <v>63</v>
      </c>
      <c r="S742" t="s">
        <v>64</v>
      </c>
      <c r="U742" s="5">
        <f t="shared" si="253"/>
        <v>6</v>
      </c>
      <c r="V742" s="5">
        <f t="shared" si="254"/>
        <v>0.5</v>
      </c>
      <c r="W742" s="16"/>
      <c r="X742" s="5">
        <f t="shared" si="255"/>
        <v>0</v>
      </c>
      <c r="Y742" s="5">
        <f t="shared" si="256"/>
        <v>0</v>
      </c>
      <c r="Z742" s="5">
        <f t="shared" si="257"/>
        <v>0</v>
      </c>
      <c r="AA742" s="5">
        <f t="shared" si="258"/>
        <v>0</v>
      </c>
      <c r="AB742" s="5">
        <f t="shared" si="259"/>
        <v>0</v>
      </c>
      <c r="AC742" s="5">
        <f t="shared" si="260"/>
        <v>0.5</v>
      </c>
      <c r="AD742" s="5">
        <f t="shared" si="261"/>
        <v>0.5</v>
      </c>
      <c r="AE742" s="5">
        <f t="shared" si="262"/>
        <v>0</v>
      </c>
      <c r="AF742" s="5">
        <f t="shared" si="263"/>
        <v>0</v>
      </c>
      <c r="AG742" s="5">
        <f t="shared" si="264"/>
        <v>0</v>
      </c>
      <c r="AH742" s="5">
        <f t="shared" si="265"/>
        <v>0.5</v>
      </c>
      <c r="AI742" s="5">
        <f t="shared" si="266"/>
        <v>0</v>
      </c>
      <c r="AJ742" s="5">
        <f t="shared" si="267"/>
        <v>0.5</v>
      </c>
      <c r="AK742" s="5">
        <f t="shared" si="268"/>
        <v>0</v>
      </c>
      <c r="AL742" s="5">
        <f t="shared" si="269"/>
        <v>0</v>
      </c>
      <c r="AM742" s="5">
        <f t="shared" si="270"/>
        <v>0</v>
      </c>
      <c r="AN742" s="5">
        <f t="shared" si="271"/>
        <v>0.5</v>
      </c>
      <c r="AO742" s="5">
        <f t="shared" si="272"/>
        <v>0.5</v>
      </c>
      <c r="AR742" s="5">
        <f t="shared" si="273"/>
        <v>3</v>
      </c>
      <c r="AS742" s="5">
        <f t="shared" si="274"/>
        <v>6</v>
      </c>
      <c r="AT742" s="5" t="str">
        <f t="shared" si="275"/>
        <v>Correct</v>
      </c>
      <c r="AU742" s="5" t="s">
        <v>94</v>
      </c>
      <c r="AV742" s="5">
        <v>21</v>
      </c>
      <c r="AW742" s="5" t="s">
        <v>95</v>
      </c>
      <c r="AX742" s="5" t="s">
        <v>157</v>
      </c>
      <c r="AY742" s="5" t="s">
        <v>134</v>
      </c>
      <c r="AZ742" s="5"/>
      <c r="BA742" s="5" t="s">
        <v>355</v>
      </c>
      <c r="BB742" s="5" t="s">
        <v>99</v>
      </c>
      <c r="BC742" s="5" t="s">
        <v>103</v>
      </c>
      <c r="BD742" s="5" t="s">
        <v>101</v>
      </c>
      <c r="BE742" s="5" t="s">
        <v>102</v>
      </c>
      <c r="BF742" s="5"/>
      <c r="BG742" s="5" t="s">
        <v>102</v>
      </c>
      <c r="BH742" s="54"/>
    </row>
    <row r="743" spans="1:60" x14ac:dyDescent="0.25">
      <c r="A743" s="1">
        <v>742</v>
      </c>
      <c r="N743" t="s">
        <v>26</v>
      </c>
      <c r="P743" t="s">
        <v>61</v>
      </c>
      <c r="U743" s="5">
        <f t="shared" si="253"/>
        <v>2</v>
      </c>
      <c r="V743" s="5">
        <f t="shared" si="254"/>
        <v>1.5</v>
      </c>
      <c r="W743" s="16"/>
      <c r="X743" s="5">
        <f t="shared" si="255"/>
        <v>0</v>
      </c>
      <c r="Y743" s="5">
        <f t="shared" si="256"/>
        <v>0</v>
      </c>
      <c r="Z743" s="5">
        <f t="shared" si="257"/>
        <v>0</v>
      </c>
      <c r="AA743" s="5">
        <f t="shared" si="258"/>
        <v>0</v>
      </c>
      <c r="AB743" s="5">
        <f t="shared" si="259"/>
        <v>0</v>
      </c>
      <c r="AC743" s="5">
        <f t="shared" si="260"/>
        <v>0</v>
      </c>
      <c r="AD743" s="5">
        <f t="shared" si="261"/>
        <v>0</v>
      </c>
      <c r="AE743" s="5">
        <f t="shared" si="262"/>
        <v>0</v>
      </c>
      <c r="AF743" s="5">
        <f t="shared" si="263"/>
        <v>0</v>
      </c>
      <c r="AG743" s="5">
        <f t="shared" si="264"/>
        <v>0</v>
      </c>
      <c r="AH743" s="5">
        <f t="shared" si="265"/>
        <v>0</v>
      </c>
      <c r="AI743" s="5">
        <f t="shared" si="266"/>
        <v>0</v>
      </c>
      <c r="AJ743" s="5">
        <f t="shared" si="267"/>
        <v>1</v>
      </c>
      <c r="AK743" s="5">
        <f t="shared" si="268"/>
        <v>0</v>
      </c>
      <c r="AL743" s="5">
        <f t="shared" si="269"/>
        <v>1</v>
      </c>
      <c r="AM743" s="5">
        <f t="shared" si="270"/>
        <v>0</v>
      </c>
      <c r="AN743" s="5">
        <f t="shared" si="271"/>
        <v>0</v>
      </c>
      <c r="AO743" s="5">
        <f t="shared" si="272"/>
        <v>0</v>
      </c>
      <c r="AR743" s="5">
        <f t="shared" si="273"/>
        <v>2</v>
      </c>
      <c r="AS743" s="5">
        <f t="shared" si="274"/>
        <v>2</v>
      </c>
      <c r="AT743" s="5" t="str">
        <f t="shared" si="275"/>
        <v>Correct</v>
      </c>
      <c r="AU743" s="53" t="s">
        <v>105</v>
      </c>
      <c r="AV743" s="53">
        <v>61</v>
      </c>
      <c r="AW743" s="53" t="s">
        <v>95</v>
      </c>
      <c r="AX743" s="53" t="s">
        <v>147</v>
      </c>
      <c r="AY743" s="53" t="s">
        <v>107</v>
      </c>
      <c r="AZ743" s="53" t="s">
        <v>98</v>
      </c>
      <c r="BA743" s="53" t="s">
        <v>80</v>
      </c>
      <c r="BB743" s="53" t="s">
        <v>114</v>
      </c>
      <c r="BC743" s="53" t="s">
        <v>103</v>
      </c>
      <c r="BD743" s="53" t="s">
        <v>101</v>
      </c>
      <c r="BE743" s="53" t="s">
        <v>102</v>
      </c>
      <c r="BF743" s="53"/>
      <c r="BG743" s="53" t="s">
        <v>102</v>
      </c>
      <c r="BH743" s="55"/>
    </row>
    <row r="744" spans="1:60" x14ac:dyDescent="0.25">
      <c r="A744" s="1">
        <v>743</v>
      </c>
      <c r="E744" t="s">
        <v>20</v>
      </c>
      <c r="G744" t="s">
        <v>54</v>
      </c>
      <c r="N744" t="s">
        <v>26</v>
      </c>
      <c r="U744" s="5">
        <f t="shared" si="253"/>
        <v>3</v>
      </c>
      <c r="V744" s="5">
        <f t="shared" si="254"/>
        <v>1</v>
      </c>
      <c r="W744" s="16"/>
      <c r="X744" s="5">
        <f t="shared" si="255"/>
        <v>0</v>
      </c>
      <c r="Y744" s="5">
        <f t="shared" si="256"/>
        <v>0</v>
      </c>
      <c r="Z744" s="5">
        <f t="shared" si="257"/>
        <v>0</v>
      </c>
      <c r="AA744" s="5">
        <f t="shared" si="258"/>
        <v>1</v>
      </c>
      <c r="AB744" s="5">
        <f t="shared" si="259"/>
        <v>0</v>
      </c>
      <c r="AC744" s="5">
        <f t="shared" si="260"/>
        <v>1</v>
      </c>
      <c r="AD744" s="5">
        <f t="shared" si="261"/>
        <v>0</v>
      </c>
      <c r="AE744" s="5">
        <f t="shared" si="262"/>
        <v>0</v>
      </c>
      <c r="AF744" s="5">
        <f t="shared" si="263"/>
        <v>0</v>
      </c>
      <c r="AG744" s="5">
        <f t="shared" si="264"/>
        <v>0</v>
      </c>
      <c r="AH744" s="5">
        <f t="shared" si="265"/>
        <v>0</v>
      </c>
      <c r="AI744" s="5">
        <f t="shared" si="266"/>
        <v>0</v>
      </c>
      <c r="AJ744" s="5">
        <f t="shared" si="267"/>
        <v>1</v>
      </c>
      <c r="AK744" s="5">
        <f t="shared" si="268"/>
        <v>0</v>
      </c>
      <c r="AL744" s="5">
        <f t="shared" si="269"/>
        <v>0</v>
      </c>
      <c r="AM744" s="5">
        <f t="shared" si="270"/>
        <v>0</v>
      </c>
      <c r="AN744" s="5">
        <f t="shared" si="271"/>
        <v>0</v>
      </c>
      <c r="AO744" s="5">
        <f t="shared" si="272"/>
        <v>0</v>
      </c>
      <c r="AR744" s="5">
        <f t="shared" si="273"/>
        <v>3</v>
      </c>
      <c r="AS744" s="5">
        <f t="shared" si="274"/>
        <v>3</v>
      </c>
      <c r="AT744" s="5" t="str">
        <f t="shared" si="275"/>
        <v>Correct</v>
      </c>
      <c r="AU744" s="5" t="s">
        <v>94</v>
      </c>
      <c r="AV744" s="5">
        <v>50</v>
      </c>
      <c r="AW744" s="5" t="s">
        <v>95</v>
      </c>
      <c r="AX744" s="5" t="s">
        <v>140</v>
      </c>
      <c r="AY744" s="5" t="s">
        <v>97</v>
      </c>
      <c r="AZ744" s="5"/>
      <c r="BA744" s="5" t="s">
        <v>80</v>
      </c>
      <c r="BB744" s="5" t="s">
        <v>114</v>
      </c>
      <c r="BC744" s="5" t="s">
        <v>110</v>
      </c>
      <c r="BD744" s="5" t="s">
        <v>135</v>
      </c>
      <c r="BE744" s="5" t="s">
        <v>102</v>
      </c>
      <c r="BF744" s="5"/>
      <c r="BG744" s="5" t="s">
        <v>102</v>
      </c>
      <c r="BH744" s="54"/>
    </row>
    <row r="745" spans="1:60" x14ac:dyDescent="0.25">
      <c r="A745" s="1">
        <v>744</v>
      </c>
      <c r="B745" t="s">
        <v>50</v>
      </c>
      <c r="D745" t="s">
        <v>52</v>
      </c>
      <c r="L745" t="s">
        <v>59</v>
      </c>
      <c r="U745" s="5">
        <f t="shared" si="253"/>
        <v>3</v>
      </c>
      <c r="V745" s="5">
        <f t="shared" si="254"/>
        <v>1</v>
      </c>
      <c r="W745" s="16"/>
      <c r="X745" s="5">
        <f t="shared" si="255"/>
        <v>1</v>
      </c>
      <c r="Y745" s="5">
        <f t="shared" si="256"/>
        <v>0</v>
      </c>
      <c r="Z745" s="5">
        <f t="shared" si="257"/>
        <v>1</v>
      </c>
      <c r="AA745" s="5">
        <f t="shared" si="258"/>
        <v>0</v>
      </c>
      <c r="AB745" s="5">
        <f t="shared" si="259"/>
        <v>0</v>
      </c>
      <c r="AC745" s="5">
        <f t="shared" si="260"/>
        <v>0</v>
      </c>
      <c r="AD745" s="5">
        <f t="shared" si="261"/>
        <v>0</v>
      </c>
      <c r="AE745" s="5">
        <f t="shared" si="262"/>
        <v>0</v>
      </c>
      <c r="AF745" s="5">
        <f t="shared" si="263"/>
        <v>0</v>
      </c>
      <c r="AG745" s="5">
        <f t="shared" si="264"/>
        <v>0</v>
      </c>
      <c r="AH745" s="5">
        <f t="shared" si="265"/>
        <v>1</v>
      </c>
      <c r="AI745" s="5">
        <f t="shared" si="266"/>
        <v>0</v>
      </c>
      <c r="AJ745" s="5">
        <f t="shared" si="267"/>
        <v>0</v>
      </c>
      <c r="AK745" s="5">
        <f t="shared" si="268"/>
        <v>0</v>
      </c>
      <c r="AL745" s="5">
        <f t="shared" si="269"/>
        <v>0</v>
      </c>
      <c r="AM745" s="5">
        <f t="shared" si="270"/>
        <v>0</v>
      </c>
      <c r="AN745" s="5">
        <f t="shared" si="271"/>
        <v>0</v>
      </c>
      <c r="AO745" s="5">
        <f t="shared" si="272"/>
        <v>0</v>
      </c>
      <c r="AR745" s="5">
        <f t="shared" si="273"/>
        <v>3</v>
      </c>
      <c r="AS745" s="5">
        <f t="shared" si="274"/>
        <v>3</v>
      </c>
      <c r="AT745" s="5" t="str">
        <f t="shared" si="275"/>
        <v>Correct</v>
      </c>
      <c r="AU745" s="53" t="s">
        <v>94</v>
      </c>
      <c r="AV745" s="53">
        <v>66</v>
      </c>
      <c r="AW745" s="53" t="s">
        <v>95</v>
      </c>
      <c r="AX745" s="53" t="s">
        <v>96</v>
      </c>
      <c r="AY745" s="53" t="s">
        <v>97</v>
      </c>
      <c r="AZ745" s="53"/>
      <c r="BA745" s="53" t="s">
        <v>80</v>
      </c>
      <c r="BB745" s="53" t="s">
        <v>108</v>
      </c>
      <c r="BC745" s="53" t="s">
        <v>120</v>
      </c>
      <c r="BD745" s="53" t="s">
        <v>104</v>
      </c>
      <c r="BE745" s="53" t="s">
        <v>102</v>
      </c>
      <c r="BF745" s="53"/>
      <c r="BG745" s="53" t="s">
        <v>102</v>
      </c>
      <c r="BH745" s="55"/>
    </row>
    <row r="746" spans="1:60" x14ac:dyDescent="0.25">
      <c r="A746" s="1">
        <v>745</v>
      </c>
      <c r="E746" t="s">
        <v>20</v>
      </c>
      <c r="G746" t="s">
        <v>54</v>
      </c>
      <c r="N746" t="s">
        <v>26</v>
      </c>
      <c r="U746" s="5">
        <f t="shared" si="253"/>
        <v>3</v>
      </c>
      <c r="V746" s="5">
        <f t="shared" si="254"/>
        <v>1</v>
      </c>
      <c r="W746" s="16"/>
      <c r="X746" s="5">
        <f t="shared" si="255"/>
        <v>0</v>
      </c>
      <c r="Y746" s="5">
        <f t="shared" si="256"/>
        <v>0</v>
      </c>
      <c r="Z746" s="5">
        <f t="shared" si="257"/>
        <v>0</v>
      </c>
      <c r="AA746" s="5">
        <f t="shared" si="258"/>
        <v>1</v>
      </c>
      <c r="AB746" s="5">
        <f t="shared" si="259"/>
        <v>0</v>
      </c>
      <c r="AC746" s="5">
        <f t="shared" si="260"/>
        <v>1</v>
      </c>
      <c r="AD746" s="5">
        <f t="shared" si="261"/>
        <v>0</v>
      </c>
      <c r="AE746" s="5">
        <f t="shared" si="262"/>
        <v>0</v>
      </c>
      <c r="AF746" s="5">
        <f t="shared" si="263"/>
        <v>0</v>
      </c>
      <c r="AG746" s="5">
        <f t="shared" si="264"/>
        <v>0</v>
      </c>
      <c r="AH746" s="5">
        <f t="shared" si="265"/>
        <v>0</v>
      </c>
      <c r="AI746" s="5">
        <f t="shared" si="266"/>
        <v>0</v>
      </c>
      <c r="AJ746" s="5">
        <f t="shared" si="267"/>
        <v>1</v>
      </c>
      <c r="AK746" s="5">
        <f t="shared" si="268"/>
        <v>0</v>
      </c>
      <c r="AL746" s="5">
        <f t="shared" si="269"/>
        <v>0</v>
      </c>
      <c r="AM746" s="5">
        <f t="shared" si="270"/>
        <v>0</v>
      </c>
      <c r="AN746" s="5">
        <f t="shared" si="271"/>
        <v>0</v>
      </c>
      <c r="AO746" s="5">
        <f t="shared" si="272"/>
        <v>0</v>
      </c>
      <c r="AR746" s="5">
        <f t="shared" si="273"/>
        <v>3</v>
      </c>
      <c r="AS746" s="5">
        <f t="shared" si="274"/>
        <v>3</v>
      </c>
      <c r="AT746" s="5" t="str">
        <f t="shared" si="275"/>
        <v>Correct</v>
      </c>
      <c r="AU746" s="5" t="s">
        <v>94</v>
      </c>
      <c r="AV746" s="5"/>
      <c r="AW746" s="5" t="s">
        <v>95</v>
      </c>
      <c r="AX746" s="5" t="s">
        <v>162</v>
      </c>
      <c r="AY746" s="5" t="s">
        <v>97</v>
      </c>
      <c r="AZ746" s="5" t="s">
        <v>98</v>
      </c>
      <c r="BA746" s="5" t="s">
        <v>80</v>
      </c>
      <c r="BB746" s="5"/>
      <c r="BC746" s="5"/>
      <c r="BD746" s="5" t="s">
        <v>104</v>
      </c>
      <c r="BE746" s="5" t="s">
        <v>102</v>
      </c>
      <c r="BF746" s="5"/>
      <c r="BG746" s="5" t="s">
        <v>102</v>
      </c>
      <c r="BH746" s="54"/>
    </row>
    <row r="747" spans="1:60" x14ac:dyDescent="0.25">
      <c r="A747" s="1">
        <v>746</v>
      </c>
      <c r="B747" t="s">
        <v>50</v>
      </c>
      <c r="C747" t="s">
        <v>51</v>
      </c>
      <c r="I747" t="s">
        <v>56</v>
      </c>
      <c r="J747" t="s">
        <v>57</v>
      </c>
      <c r="N747" t="s">
        <v>26</v>
      </c>
      <c r="U747" s="5">
        <f t="shared" si="253"/>
        <v>5</v>
      </c>
      <c r="V747" s="5">
        <f t="shared" si="254"/>
        <v>0.6</v>
      </c>
      <c r="W747" s="16"/>
      <c r="X747" s="5">
        <f t="shared" si="255"/>
        <v>0.6</v>
      </c>
      <c r="Y747" s="5">
        <f t="shared" si="256"/>
        <v>0.6</v>
      </c>
      <c r="Z747" s="5">
        <f t="shared" si="257"/>
        <v>0</v>
      </c>
      <c r="AA747" s="5">
        <f t="shared" si="258"/>
        <v>0</v>
      </c>
      <c r="AB747" s="5">
        <f t="shared" si="259"/>
        <v>0</v>
      </c>
      <c r="AC747" s="5">
        <f t="shared" si="260"/>
        <v>0</v>
      </c>
      <c r="AD747" s="5">
        <f t="shared" si="261"/>
        <v>0</v>
      </c>
      <c r="AE747" s="5">
        <f t="shared" si="262"/>
        <v>0.6</v>
      </c>
      <c r="AF747" s="5">
        <f t="shared" si="263"/>
        <v>0.6</v>
      </c>
      <c r="AG747" s="5">
        <f t="shared" si="264"/>
        <v>0</v>
      </c>
      <c r="AH747" s="5">
        <f t="shared" si="265"/>
        <v>0</v>
      </c>
      <c r="AI747" s="5">
        <f t="shared" si="266"/>
        <v>0</v>
      </c>
      <c r="AJ747" s="5">
        <f t="shared" si="267"/>
        <v>0.6</v>
      </c>
      <c r="AK747" s="5">
        <f t="shared" si="268"/>
        <v>0</v>
      </c>
      <c r="AL747" s="5">
        <f t="shared" si="269"/>
        <v>0</v>
      </c>
      <c r="AM747" s="5">
        <f t="shared" si="270"/>
        <v>0</v>
      </c>
      <c r="AN747" s="5">
        <f t="shared" si="271"/>
        <v>0</v>
      </c>
      <c r="AO747" s="5">
        <f t="shared" si="272"/>
        <v>0</v>
      </c>
      <c r="AR747" s="5">
        <f t="shared" si="273"/>
        <v>3</v>
      </c>
      <c r="AS747" s="5">
        <f t="shared" si="274"/>
        <v>5</v>
      </c>
      <c r="AT747" s="5" t="str">
        <f t="shared" si="275"/>
        <v>Correct</v>
      </c>
      <c r="AU747" s="53" t="s">
        <v>94</v>
      </c>
      <c r="AV747" s="53">
        <v>29</v>
      </c>
      <c r="AW747" s="53" t="s">
        <v>95</v>
      </c>
      <c r="AX747" s="53" t="s">
        <v>138</v>
      </c>
      <c r="AY747" s="53" t="s">
        <v>128</v>
      </c>
      <c r="AZ747" s="53" t="s">
        <v>98</v>
      </c>
      <c r="BA747" s="53" t="s">
        <v>369</v>
      </c>
      <c r="BB747" s="53" t="s">
        <v>112</v>
      </c>
      <c r="BC747" s="53" t="s">
        <v>120</v>
      </c>
      <c r="BD747" s="53" t="s">
        <v>135</v>
      </c>
      <c r="BE747" s="53" t="s">
        <v>102</v>
      </c>
      <c r="BF747" s="53"/>
      <c r="BG747" s="53" t="s">
        <v>102</v>
      </c>
      <c r="BH747" s="55"/>
    </row>
    <row r="748" spans="1:60" x14ac:dyDescent="0.25">
      <c r="A748" s="1">
        <v>747</v>
      </c>
      <c r="B748" t="s">
        <v>50</v>
      </c>
      <c r="E748" t="s">
        <v>20</v>
      </c>
      <c r="K748" t="s">
        <v>58</v>
      </c>
      <c r="U748" s="5">
        <f t="shared" si="253"/>
        <v>3</v>
      </c>
      <c r="V748" s="5">
        <f t="shared" si="254"/>
        <v>1</v>
      </c>
      <c r="W748" s="16"/>
      <c r="X748" s="5">
        <f t="shared" si="255"/>
        <v>1</v>
      </c>
      <c r="Y748" s="5">
        <f t="shared" si="256"/>
        <v>0</v>
      </c>
      <c r="Z748" s="5">
        <f t="shared" si="257"/>
        <v>0</v>
      </c>
      <c r="AA748" s="5">
        <f t="shared" si="258"/>
        <v>1</v>
      </c>
      <c r="AB748" s="5">
        <f t="shared" si="259"/>
        <v>0</v>
      </c>
      <c r="AC748" s="5">
        <f t="shared" si="260"/>
        <v>0</v>
      </c>
      <c r="AD748" s="5">
        <f t="shared" si="261"/>
        <v>0</v>
      </c>
      <c r="AE748" s="5">
        <f t="shared" si="262"/>
        <v>0</v>
      </c>
      <c r="AF748" s="5">
        <f t="shared" si="263"/>
        <v>0</v>
      </c>
      <c r="AG748" s="5">
        <f t="shared" si="264"/>
        <v>1</v>
      </c>
      <c r="AH748" s="5">
        <f t="shared" si="265"/>
        <v>0</v>
      </c>
      <c r="AI748" s="5">
        <f t="shared" si="266"/>
        <v>0</v>
      </c>
      <c r="AJ748" s="5">
        <f t="shared" si="267"/>
        <v>0</v>
      </c>
      <c r="AK748" s="5">
        <f t="shared" si="268"/>
        <v>0</v>
      </c>
      <c r="AL748" s="5">
        <f t="shared" si="269"/>
        <v>0</v>
      </c>
      <c r="AM748" s="5">
        <f t="shared" si="270"/>
        <v>0</v>
      </c>
      <c r="AN748" s="5">
        <f t="shared" si="271"/>
        <v>0</v>
      </c>
      <c r="AO748" s="5">
        <f t="shared" si="272"/>
        <v>0</v>
      </c>
      <c r="AR748" s="5">
        <f t="shared" si="273"/>
        <v>3</v>
      </c>
      <c r="AS748" s="5">
        <f t="shared" si="274"/>
        <v>3</v>
      </c>
      <c r="AT748" s="5" t="str">
        <f t="shared" si="275"/>
        <v>Correct</v>
      </c>
      <c r="AU748" s="5" t="s">
        <v>105</v>
      </c>
      <c r="AV748" s="5">
        <v>36</v>
      </c>
      <c r="AW748" s="5" t="s">
        <v>95</v>
      </c>
      <c r="AX748" s="5" t="s">
        <v>234</v>
      </c>
      <c r="AY748" s="5" t="s">
        <v>107</v>
      </c>
      <c r="AZ748" s="5"/>
      <c r="BA748" s="5" t="s">
        <v>83</v>
      </c>
      <c r="BB748" s="5" t="s">
        <v>108</v>
      </c>
      <c r="BC748" s="5" t="s">
        <v>110</v>
      </c>
      <c r="BD748" s="5" t="s">
        <v>101</v>
      </c>
      <c r="BE748" s="5" t="s">
        <v>98</v>
      </c>
      <c r="BF748" s="5"/>
      <c r="BG748" s="5" t="s">
        <v>102</v>
      </c>
      <c r="BH748" s="54"/>
    </row>
    <row r="749" spans="1:60" x14ac:dyDescent="0.25">
      <c r="A749" s="1">
        <v>748</v>
      </c>
      <c r="E749" t="s">
        <v>20</v>
      </c>
      <c r="N749" t="s">
        <v>26</v>
      </c>
      <c r="S749" t="s">
        <v>64</v>
      </c>
      <c r="U749" s="5">
        <f t="shared" si="253"/>
        <v>3</v>
      </c>
      <c r="V749" s="5">
        <f t="shared" si="254"/>
        <v>1</v>
      </c>
      <c r="W749" s="16"/>
      <c r="X749" s="5">
        <f t="shared" si="255"/>
        <v>0</v>
      </c>
      <c r="Y749" s="5">
        <f t="shared" si="256"/>
        <v>0</v>
      </c>
      <c r="Z749" s="5">
        <f t="shared" si="257"/>
        <v>0</v>
      </c>
      <c r="AA749" s="5">
        <f t="shared" si="258"/>
        <v>1</v>
      </c>
      <c r="AB749" s="5">
        <f t="shared" si="259"/>
        <v>0</v>
      </c>
      <c r="AC749" s="5">
        <f t="shared" si="260"/>
        <v>0</v>
      </c>
      <c r="AD749" s="5">
        <f t="shared" si="261"/>
        <v>0</v>
      </c>
      <c r="AE749" s="5">
        <f t="shared" si="262"/>
        <v>0</v>
      </c>
      <c r="AF749" s="5">
        <f t="shared" si="263"/>
        <v>0</v>
      </c>
      <c r="AG749" s="5">
        <f t="shared" si="264"/>
        <v>0</v>
      </c>
      <c r="AH749" s="5">
        <f t="shared" si="265"/>
        <v>0</v>
      </c>
      <c r="AI749" s="5">
        <f t="shared" si="266"/>
        <v>0</v>
      </c>
      <c r="AJ749" s="5">
        <f t="shared" si="267"/>
        <v>1</v>
      </c>
      <c r="AK749" s="5">
        <f t="shared" si="268"/>
        <v>0</v>
      </c>
      <c r="AL749" s="5">
        <f t="shared" si="269"/>
        <v>0</v>
      </c>
      <c r="AM749" s="5">
        <f t="shared" si="270"/>
        <v>0</v>
      </c>
      <c r="AN749" s="5">
        <f t="shared" si="271"/>
        <v>0</v>
      </c>
      <c r="AO749" s="5">
        <f t="shared" si="272"/>
        <v>1</v>
      </c>
      <c r="AR749" s="5">
        <f t="shared" si="273"/>
        <v>3</v>
      </c>
      <c r="AS749" s="5">
        <f t="shared" si="274"/>
        <v>3</v>
      </c>
      <c r="AT749" s="5" t="str">
        <f t="shared" si="275"/>
        <v>Correct</v>
      </c>
      <c r="AU749" s="53" t="s">
        <v>105</v>
      </c>
      <c r="AV749" s="53">
        <v>64</v>
      </c>
      <c r="AW749" s="53" t="s">
        <v>95</v>
      </c>
      <c r="AX749" s="53" t="s">
        <v>113</v>
      </c>
      <c r="AY749" s="53" t="s">
        <v>128</v>
      </c>
      <c r="AZ749" s="53" t="s">
        <v>98</v>
      </c>
      <c r="BA749" s="53" t="s">
        <v>86</v>
      </c>
      <c r="BB749" s="53" t="s">
        <v>112</v>
      </c>
      <c r="BC749" s="53" t="s">
        <v>110</v>
      </c>
      <c r="BD749" s="53" t="s">
        <v>135</v>
      </c>
      <c r="BE749" s="53" t="s">
        <v>102</v>
      </c>
      <c r="BF749" s="53"/>
      <c r="BG749" s="53" t="s">
        <v>102</v>
      </c>
      <c r="BH749" s="55"/>
    </row>
    <row r="750" spans="1:60" x14ac:dyDescent="0.25">
      <c r="A750" s="1">
        <v>749</v>
      </c>
      <c r="D750" t="s">
        <v>52</v>
      </c>
      <c r="I750" t="s">
        <v>56</v>
      </c>
      <c r="P750" t="s">
        <v>61</v>
      </c>
      <c r="R750" t="s">
        <v>63</v>
      </c>
      <c r="U750" s="5">
        <f t="shared" si="253"/>
        <v>4</v>
      </c>
      <c r="V750" s="5">
        <f t="shared" si="254"/>
        <v>0.75</v>
      </c>
      <c r="W750" s="16"/>
      <c r="X750" s="5">
        <f t="shared" si="255"/>
        <v>0</v>
      </c>
      <c r="Y750" s="5">
        <f t="shared" si="256"/>
        <v>0</v>
      </c>
      <c r="Z750" s="5">
        <f t="shared" si="257"/>
        <v>0.75</v>
      </c>
      <c r="AA750" s="5">
        <f t="shared" si="258"/>
        <v>0</v>
      </c>
      <c r="AB750" s="5">
        <f t="shared" si="259"/>
        <v>0</v>
      </c>
      <c r="AC750" s="5">
        <f t="shared" si="260"/>
        <v>0</v>
      </c>
      <c r="AD750" s="5">
        <f t="shared" si="261"/>
        <v>0</v>
      </c>
      <c r="AE750" s="5">
        <f t="shared" si="262"/>
        <v>0.75</v>
      </c>
      <c r="AF750" s="5">
        <f t="shared" si="263"/>
        <v>0</v>
      </c>
      <c r="AG750" s="5">
        <f t="shared" si="264"/>
        <v>0</v>
      </c>
      <c r="AH750" s="5">
        <f t="shared" si="265"/>
        <v>0</v>
      </c>
      <c r="AI750" s="5">
        <f t="shared" si="266"/>
        <v>0</v>
      </c>
      <c r="AJ750" s="5">
        <f t="shared" si="267"/>
        <v>0</v>
      </c>
      <c r="AK750" s="5">
        <f t="shared" si="268"/>
        <v>0</v>
      </c>
      <c r="AL750" s="5">
        <f t="shared" si="269"/>
        <v>0.75</v>
      </c>
      <c r="AM750" s="5">
        <f t="shared" si="270"/>
        <v>0</v>
      </c>
      <c r="AN750" s="5">
        <f t="shared" si="271"/>
        <v>0.75</v>
      </c>
      <c r="AO750" s="5">
        <f t="shared" si="272"/>
        <v>0</v>
      </c>
      <c r="AR750" s="5">
        <f t="shared" si="273"/>
        <v>3</v>
      </c>
      <c r="AS750" s="5">
        <f t="shared" si="274"/>
        <v>4</v>
      </c>
      <c r="AT750" s="5" t="str">
        <f t="shared" si="275"/>
        <v>Correct</v>
      </c>
      <c r="AU750" s="5" t="s">
        <v>94</v>
      </c>
      <c r="AV750" s="5">
        <v>63</v>
      </c>
      <c r="AW750" s="5" t="s">
        <v>95</v>
      </c>
      <c r="AX750" s="5" t="s">
        <v>113</v>
      </c>
      <c r="AY750" s="5" t="s">
        <v>128</v>
      </c>
      <c r="AZ750" s="5" t="s">
        <v>98</v>
      </c>
      <c r="BA750" s="5" t="s">
        <v>86</v>
      </c>
      <c r="BB750" s="5"/>
      <c r="BC750" s="5" t="s">
        <v>133</v>
      </c>
      <c r="BD750" s="5" t="s">
        <v>135</v>
      </c>
      <c r="BE750" s="5" t="s">
        <v>102</v>
      </c>
      <c r="BF750" s="5"/>
      <c r="BG750" s="5" t="s">
        <v>102</v>
      </c>
      <c r="BH750" s="54"/>
    </row>
    <row r="751" spans="1:60" x14ac:dyDescent="0.25">
      <c r="A751" s="1">
        <v>750</v>
      </c>
      <c r="G751" t="s">
        <v>54</v>
      </c>
      <c r="H751" t="s">
        <v>55</v>
      </c>
      <c r="I751" t="s">
        <v>56</v>
      </c>
      <c r="N751" t="s">
        <v>26</v>
      </c>
      <c r="S751" t="s">
        <v>64</v>
      </c>
      <c r="U751" s="5">
        <f t="shared" si="253"/>
        <v>5</v>
      </c>
      <c r="V751" s="5">
        <f t="shared" si="254"/>
        <v>0.6</v>
      </c>
      <c r="W751" s="16"/>
      <c r="X751" s="5">
        <f t="shared" si="255"/>
        <v>0</v>
      </c>
      <c r="Y751" s="5">
        <f t="shared" si="256"/>
        <v>0</v>
      </c>
      <c r="Z751" s="5">
        <f t="shared" si="257"/>
        <v>0</v>
      </c>
      <c r="AA751" s="5">
        <f t="shared" si="258"/>
        <v>0</v>
      </c>
      <c r="AB751" s="5">
        <f t="shared" si="259"/>
        <v>0</v>
      </c>
      <c r="AC751" s="5">
        <f t="shared" si="260"/>
        <v>0.6</v>
      </c>
      <c r="AD751" s="5">
        <f t="shared" si="261"/>
        <v>0.6</v>
      </c>
      <c r="AE751" s="5">
        <f t="shared" si="262"/>
        <v>0.6</v>
      </c>
      <c r="AF751" s="5">
        <f t="shared" si="263"/>
        <v>0</v>
      </c>
      <c r="AG751" s="5">
        <f t="shared" si="264"/>
        <v>0</v>
      </c>
      <c r="AH751" s="5">
        <f t="shared" si="265"/>
        <v>0</v>
      </c>
      <c r="AI751" s="5">
        <f t="shared" si="266"/>
        <v>0</v>
      </c>
      <c r="AJ751" s="5">
        <f t="shared" si="267"/>
        <v>0.6</v>
      </c>
      <c r="AK751" s="5">
        <f t="shared" si="268"/>
        <v>0</v>
      </c>
      <c r="AL751" s="5">
        <f t="shared" si="269"/>
        <v>0</v>
      </c>
      <c r="AM751" s="5">
        <f t="shared" si="270"/>
        <v>0</v>
      </c>
      <c r="AN751" s="5">
        <f t="shared" si="271"/>
        <v>0</v>
      </c>
      <c r="AO751" s="5">
        <f t="shared" si="272"/>
        <v>0.6</v>
      </c>
      <c r="AR751" s="5">
        <f t="shared" si="273"/>
        <v>3</v>
      </c>
      <c r="AS751" s="5">
        <f t="shared" si="274"/>
        <v>5</v>
      </c>
      <c r="AT751" s="5" t="str">
        <f t="shared" si="275"/>
        <v>Correct</v>
      </c>
      <c r="AU751" s="53" t="s">
        <v>94</v>
      </c>
      <c r="AV751" s="53">
        <v>60</v>
      </c>
      <c r="AW751" s="53" t="s">
        <v>95</v>
      </c>
      <c r="AX751" s="53" t="s">
        <v>204</v>
      </c>
      <c r="AY751" s="53" t="s">
        <v>107</v>
      </c>
      <c r="AZ751" s="53" t="s">
        <v>102</v>
      </c>
      <c r="BA751" s="53" t="s">
        <v>81</v>
      </c>
      <c r="BB751" s="53" t="s">
        <v>99</v>
      </c>
      <c r="BC751" s="53" t="s">
        <v>103</v>
      </c>
      <c r="BD751" s="53" t="s">
        <v>135</v>
      </c>
      <c r="BE751" s="53" t="s">
        <v>102</v>
      </c>
      <c r="BF751" s="53"/>
      <c r="BG751" s="53"/>
      <c r="BH751" s="55"/>
    </row>
    <row r="752" spans="1:60" x14ac:dyDescent="0.25">
      <c r="A752" s="1">
        <v>751</v>
      </c>
      <c r="D752" t="s">
        <v>52</v>
      </c>
      <c r="I752" t="s">
        <v>56</v>
      </c>
      <c r="O752" t="s">
        <v>23</v>
      </c>
      <c r="U752" s="5">
        <f t="shared" si="253"/>
        <v>3</v>
      </c>
      <c r="V752" s="5">
        <f t="shared" si="254"/>
        <v>1</v>
      </c>
      <c r="W752" s="16"/>
      <c r="X752" s="5">
        <f t="shared" si="255"/>
        <v>0</v>
      </c>
      <c r="Y752" s="5">
        <f t="shared" si="256"/>
        <v>0</v>
      </c>
      <c r="Z752" s="5">
        <f t="shared" si="257"/>
        <v>1</v>
      </c>
      <c r="AA752" s="5">
        <f t="shared" si="258"/>
        <v>0</v>
      </c>
      <c r="AB752" s="5">
        <f t="shared" si="259"/>
        <v>0</v>
      </c>
      <c r="AC752" s="5">
        <f t="shared" si="260"/>
        <v>0</v>
      </c>
      <c r="AD752" s="5">
        <f t="shared" si="261"/>
        <v>0</v>
      </c>
      <c r="AE752" s="5">
        <f t="shared" si="262"/>
        <v>1</v>
      </c>
      <c r="AF752" s="5">
        <f t="shared" si="263"/>
        <v>0</v>
      </c>
      <c r="AG752" s="5">
        <f t="shared" si="264"/>
        <v>0</v>
      </c>
      <c r="AH752" s="5">
        <f t="shared" si="265"/>
        <v>0</v>
      </c>
      <c r="AI752" s="5">
        <f t="shared" si="266"/>
        <v>0</v>
      </c>
      <c r="AJ752" s="5">
        <f t="shared" si="267"/>
        <v>0</v>
      </c>
      <c r="AK752" s="5">
        <f t="shared" si="268"/>
        <v>1</v>
      </c>
      <c r="AL752" s="5">
        <f t="shared" si="269"/>
        <v>0</v>
      </c>
      <c r="AM752" s="5">
        <f t="shared" si="270"/>
        <v>0</v>
      </c>
      <c r="AN752" s="5">
        <f t="shared" si="271"/>
        <v>0</v>
      </c>
      <c r="AO752" s="5">
        <f t="shared" si="272"/>
        <v>0</v>
      </c>
      <c r="AR752" s="5">
        <f t="shared" si="273"/>
        <v>3</v>
      </c>
      <c r="AS752" s="5">
        <f t="shared" si="274"/>
        <v>3</v>
      </c>
      <c r="AT752" s="5" t="str">
        <f t="shared" si="275"/>
        <v>Correct</v>
      </c>
      <c r="AU752" s="5" t="s">
        <v>105</v>
      </c>
      <c r="AV752" s="5">
        <v>24</v>
      </c>
      <c r="AW752" s="5" t="s">
        <v>95</v>
      </c>
      <c r="AX752" s="5" t="s">
        <v>158</v>
      </c>
      <c r="AY752" s="5"/>
      <c r="AZ752" s="5" t="s">
        <v>102</v>
      </c>
      <c r="BA752" s="5" t="s">
        <v>355</v>
      </c>
      <c r="BB752" s="5" t="s">
        <v>108</v>
      </c>
      <c r="BC752" s="5" t="s">
        <v>110</v>
      </c>
      <c r="BD752" s="5" t="s">
        <v>101</v>
      </c>
      <c r="BE752" s="5" t="s">
        <v>102</v>
      </c>
      <c r="BF752" s="5"/>
      <c r="BG752" s="5" t="s">
        <v>102</v>
      </c>
      <c r="BH752" s="54"/>
    </row>
    <row r="753" spans="1:60" x14ac:dyDescent="0.25">
      <c r="A753" s="1">
        <v>752</v>
      </c>
      <c r="C753" t="s">
        <v>51</v>
      </c>
      <c r="D753" t="s">
        <v>52</v>
      </c>
      <c r="E753" t="s">
        <v>20</v>
      </c>
      <c r="S753" t="s">
        <v>64</v>
      </c>
      <c r="U753" s="5">
        <f t="shared" si="253"/>
        <v>4</v>
      </c>
      <c r="V753" s="5">
        <f t="shared" si="254"/>
        <v>0.75</v>
      </c>
      <c r="W753" s="16"/>
      <c r="X753" s="5">
        <f t="shared" si="255"/>
        <v>0</v>
      </c>
      <c r="Y753" s="5">
        <f t="shared" si="256"/>
        <v>0.75</v>
      </c>
      <c r="Z753" s="5">
        <f t="shared" si="257"/>
        <v>0.75</v>
      </c>
      <c r="AA753" s="5">
        <f t="shared" si="258"/>
        <v>0.75</v>
      </c>
      <c r="AB753" s="5">
        <f t="shared" si="259"/>
        <v>0</v>
      </c>
      <c r="AC753" s="5">
        <f t="shared" si="260"/>
        <v>0</v>
      </c>
      <c r="AD753" s="5">
        <f t="shared" si="261"/>
        <v>0</v>
      </c>
      <c r="AE753" s="5">
        <f t="shared" si="262"/>
        <v>0</v>
      </c>
      <c r="AF753" s="5">
        <f t="shared" si="263"/>
        <v>0</v>
      </c>
      <c r="AG753" s="5">
        <f t="shared" si="264"/>
        <v>0</v>
      </c>
      <c r="AH753" s="5">
        <f t="shared" si="265"/>
        <v>0</v>
      </c>
      <c r="AI753" s="5">
        <f t="shared" si="266"/>
        <v>0</v>
      </c>
      <c r="AJ753" s="5">
        <f t="shared" si="267"/>
        <v>0</v>
      </c>
      <c r="AK753" s="5">
        <f t="shared" si="268"/>
        <v>0</v>
      </c>
      <c r="AL753" s="5">
        <f t="shared" si="269"/>
        <v>0</v>
      </c>
      <c r="AM753" s="5">
        <f t="shared" si="270"/>
        <v>0</v>
      </c>
      <c r="AN753" s="5">
        <f t="shared" si="271"/>
        <v>0</v>
      </c>
      <c r="AO753" s="5">
        <f t="shared" si="272"/>
        <v>0.75</v>
      </c>
      <c r="AR753" s="5">
        <f t="shared" si="273"/>
        <v>3</v>
      </c>
      <c r="AS753" s="5">
        <f t="shared" si="274"/>
        <v>4</v>
      </c>
      <c r="AT753" s="5" t="str">
        <f t="shared" si="275"/>
        <v>Correct</v>
      </c>
      <c r="AU753" s="53" t="s">
        <v>105</v>
      </c>
      <c r="AV753" s="53">
        <v>53</v>
      </c>
      <c r="AW753" s="53" t="s">
        <v>95</v>
      </c>
      <c r="AX753" s="53" t="s">
        <v>145</v>
      </c>
      <c r="AY753" s="53" t="s">
        <v>107</v>
      </c>
      <c r="AZ753" s="53" t="s">
        <v>98</v>
      </c>
      <c r="BA753" s="53" t="s">
        <v>80</v>
      </c>
      <c r="BB753" s="53" t="s">
        <v>108</v>
      </c>
      <c r="BC753" s="53" t="s">
        <v>137</v>
      </c>
      <c r="BD753" s="53" t="s">
        <v>101</v>
      </c>
      <c r="BE753" s="53" t="s">
        <v>102</v>
      </c>
      <c r="BF753" s="53"/>
      <c r="BG753" s="53" t="s">
        <v>102</v>
      </c>
      <c r="BH753" s="55"/>
    </row>
    <row r="754" spans="1:60" x14ac:dyDescent="0.25">
      <c r="A754" s="1">
        <v>753</v>
      </c>
      <c r="U754" s="5">
        <f t="shared" si="253"/>
        <v>0</v>
      </c>
      <c r="V754" s="5" t="e">
        <f t="shared" si="254"/>
        <v>#DIV/0!</v>
      </c>
      <c r="W754" s="16"/>
      <c r="X754" s="5">
        <f t="shared" si="255"/>
        <v>0</v>
      </c>
      <c r="Y754" s="5">
        <f t="shared" si="256"/>
        <v>0</v>
      </c>
      <c r="Z754" s="5">
        <f t="shared" si="257"/>
        <v>0</v>
      </c>
      <c r="AA754" s="5">
        <f t="shared" si="258"/>
        <v>0</v>
      </c>
      <c r="AB754" s="5">
        <f t="shared" si="259"/>
        <v>0</v>
      </c>
      <c r="AC754" s="5">
        <f t="shared" si="260"/>
        <v>0</v>
      </c>
      <c r="AD754" s="5">
        <f t="shared" si="261"/>
        <v>0</v>
      </c>
      <c r="AE754" s="5">
        <f t="shared" si="262"/>
        <v>0</v>
      </c>
      <c r="AF754" s="5">
        <f t="shared" si="263"/>
        <v>0</v>
      </c>
      <c r="AG754" s="5">
        <f t="shared" si="264"/>
        <v>0</v>
      </c>
      <c r="AH754" s="5">
        <f t="shared" si="265"/>
        <v>0</v>
      </c>
      <c r="AI754" s="5">
        <f t="shared" si="266"/>
        <v>0</v>
      </c>
      <c r="AJ754" s="5">
        <f t="shared" si="267"/>
        <v>0</v>
      </c>
      <c r="AK754" s="5">
        <f t="shared" si="268"/>
        <v>0</v>
      </c>
      <c r="AL754" s="5">
        <f t="shared" si="269"/>
        <v>0</v>
      </c>
      <c r="AM754" s="5">
        <f t="shared" si="270"/>
        <v>0</v>
      </c>
      <c r="AN754" s="5">
        <f t="shared" si="271"/>
        <v>0</v>
      </c>
      <c r="AO754" s="5">
        <f t="shared" si="272"/>
        <v>0</v>
      </c>
      <c r="AR754" s="5">
        <f t="shared" si="273"/>
        <v>0</v>
      </c>
      <c r="AS754" s="5">
        <f t="shared" si="274"/>
        <v>0</v>
      </c>
      <c r="AT754" s="5" t="str">
        <f t="shared" si="275"/>
        <v>Correct</v>
      </c>
      <c r="AU754" s="5" t="s">
        <v>105</v>
      </c>
      <c r="AV754" s="5">
        <v>19</v>
      </c>
      <c r="AW754" s="5" t="s">
        <v>95</v>
      </c>
      <c r="AX754" s="5" t="s">
        <v>273</v>
      </c>
      <c r="AY754" s="5" t="s">
        <v>107</v>
      </c>
      <c r="AZ754" s="5" t="s">
        <v>98</v>
      </c>
      <c r="BA754" s="5" t="s">
        <v>80</v>
      </c>
      <c r="BB754" s="5" t="s">
        <v>126</v>
      </c>
      <c r="BC754" s="5" t="s">
        <v>120</v>
      </c>
      <c r="BD754" s="5" t="s">
        <v>101</v>
      </c>
      <c r="BE754" s="5" t="s">
        <v>102</v>
      </c>
      <c r="BF754" s="5"/>
      <c r="BG754" s="5" t="s">
        <v>102</v>
      </c>
      <c r="BH754" s="54"/>
    </row>
    <row r="755" spans="1:60" x14ac:dyDescent="0.25">
      <c r="A755" s="1">
        <v>754</v>
      </c>
      <c r="D755" t="s">
        <v>52</v>
      </c>
      <c r="I755" t="s">
        <v>56</v>
      </c>
      <c r="S755" t="s">
        <v>64</v>
      </c>
      <c r="U755" s="5">
        <f t="shared" si="253"/>
        <v>3</v>
      </c>
      <c r="V755" s="5">
        <f t="shared" si="254"/>
        <v>1</v>
      </c>
      <c r="W755" s="16"/>
      <c r="X755" s="5">
        <f t="shared" si="255"/>
        <v>0</v>
      </c>
      <c r="Y755" s="5">
        <f t="shared" si="256"/>
        <v>0</v>
      </c>
      <c r="Z755" s="5">
        <f t="shared" si="257"/>
        <v>1</v>
      </c>
      <c r="AA755" s="5">
        <f t="shared" si="258"/>
        <v>0</v>
      </c>
      <c r="AB755" s="5">
        <f t="shared" si="259"/>
        <v>0</v>
      </c>
      <c r="AC755" s="5">
        <f t="shared" si="260"/>
        <v>0</v>
      </c>
      <c r="AD755" s="5">
        <f t="shared" si="261"/>
        <v>0</v>
      </c>
      <c r="AE755" s="5">
        <f t="shared" si="262"/>
        <v>1</v>
      </c>
      <c r="AF755" s="5">
        <f t="shared" si="263"/>
        <v>0</v>
      </c>
      <c r="AG755" s="5">
        <f t="shared" si="264"/>
        <v>0</v>
      </c>
      <c r="AH755" s="5">
        <f t="shared" si="265"/>
        <v>0</v>
      </c>
      <c r="AI755" s="5">
        <f t="shared" si="266"/>
        <v>0</v>
      </c>
      <c r="AJ755" s="5">
        <f t="shared" si="267"/>
        <v>0</v>
      </c>
      <c r="AK755" s="5">
        <f t="shared" si="268"/>
        <v>0</v>
      </c>
      <c r="AL755" s="5">
        <f t="shared" si="269"/>
        <v>0</v>
      </c>
      <c r="AM755" s="5">
        <f t="shared" si="270"/>
        <v>0</v>
      </c>
      <c r="AN755" s="5">
        <f t="shared" si="271"/>
        <v>0</v>
      </c>
      <c r="AO755" s="5">
        <f t="shared" si="272"/>
        <v>1</v>
      </c>
      <c r="AR755" s="5">
        <f t="shared" si="273"/>
        <v>3</v>
      </c>
      <c r="AS755" s="5">
        <f t="shared" si="274"/>
        <v>3</v>
      </c>
      <c r="AT755" s="5" t="str">
        <f t="shared" si="275"/>
        <v>Correct</v>
      </c>
      <c r="AU755" s="53" t="s">
        <v>94</v>
      </c>
      <c r="AV755" s="53">
        <v>24</v>
      </c>
      <c r="AW755" s="53" t="s">
        <v>95</v>
      </c>
      <c r="AX755" s="53" t="s">
        <v>145</v>
      </c>
      <c r="AY755" s="53" t="s">
        <v>107</v>
      </c>
      <c r="AZ755" s="53" t="s">
        <v>98</v>
      </c>
      <c r="BA755" s="53" t="s">
        <v>80</v>
      </c>
      <c r="BB755" s="53" t="s">
        <v>114</v>
      </c>
      <c r="BC755" s="53" t="s">
        <v>103</v>
      </c>
      <c r="BD755" s="53" t="s">
        <v>101</v>
      </c>
      <c r="BE755" s="53" t="s">
        <v>102</v>
      </c>
      <c r="BF755" s="53"/>
      <c r="BG755" s="53" t="s">
        <v>102</v>
      </c>
      <c r="BH755" s="55"/>
    </row>
    <row r="756" spans="1:60" x14ac:dyDescent="0.25">
      <c r="A756" s="1">
        <v>755</v>
      </c>
      <c r="D756" t="s">
        <v>52</v>
      </c>
      <c r="I756" t="s">
        <v>56</v>
      </c>
      <c r="S756" t="s">
        <v>64</v>
      </c>
      <c r="U756" s="5">
        <f t="shared" si="253"/>
        <v>3</v>
      </c>
      <c r="V756" s="5">
        <f t="shared" si="254"/>
        <v>1</v>
      </c>
      <c r="W756" s="16"/>
      <c r="X756" s="5">
        <f t="shared" si="255"/>
        <v>0</v>
      </c>
      <c r="Y756" s="5">
        <f t="shared" si="256"/>
        <v>0</v>
      </c>
      <c r="Z756" s="5">
        <f t="shared" si="257"/>
        <v>1</v>
      </c>
      <c r="AA756" s="5">
        <f t="shared" si="258"/>
        <v>0</v>
      </c>
      <c r="AB756" s="5">
        <f t="shared" si="259"/>
        <v>0</v>
      </c>
      <c r="AC756" s="5">
        <f t="shared" si="260"/>
        <v>0</v>
      </c>
      <c r="AD756" s="5">
        <f t="shared" si="261"/>
        <v>0</v>
      </c>
      <c r="AE756" s="5">
        <f t="shared" si="262"/>
        <v>1</v>
      </c>
      <c r="AF756" s="5">
        <f t="shared" si="263"/>
        <v>0</v>
      </c>
      <c r="AG756" s="5">
        <f t="shared" si="264"/>
        <v>0</v>
      </c>
      <c r="AH756" s="5">
        <f t="shared" si="265"/>
        <v>0</v>
      </c>
      <c r="AI756" s="5">
        <f t="shared" si="266"/>
        <v>0</v>
      </c>
      <c r="AJ756" s="5">
        <f t="shared" si="267"/>
        <v>0</v>
      </c>
      <c r="AK756" s="5">
        <f t="shared" si="268"/>
        <v>0</v>
      </c>
      <c r="AL756" s="5">
        <f t="shared" si="269"/>
        <v>0</v>
      </c>
      <c r="AM756" s="5">
        <f t="shared" si="270"/>
        <v>0</v>
      </c>
      <c r="AN756" s="5">
        <f t="shared" si="271"/>
        <v>0</v>
      </c>
      <c r="AO756" s="5">
        <f t="shared" si="272"/>
        <v>1</v>
      </c>
      <c r="AR756" s="5">
        <f t="shared" si="273"/>
        <v>3</v>
      </c>
      <c r="AS756" s="5">
        <f t="shared" si="274"/>
        <v>3</v>
      </c>
      <c r="AT756" s="5" t="str">
        <f t="shared" si="275"/>
        <v>Correct</v>
      </c>
      <c r="AU756" s="5" t="s">
        <v>105</v>
      </c>
      <c r="AV756" s="5">
        <v>30</v>
      </c>
      <c r="AW756" s="5" t="s">
        <v>95</v>
      </c>
      <c r="AX756" s="5" t="s">
        <v>237</v>
      </c>
      <c r="AY756" s="5" t="s">
        <v>107</v>
      </c>
      <c r="AZ756" s="5"/>
      <c r="BA756" s="5" t="s">
        <v>80</v>
      </c>
      <c r="BB756" s="5" t="s">
        <v>126</v>
      </c>
      <c r="BC756" s="5" t="s">
        <v>103</v>
      </c>
      <c r="BD756" s="5" t="s">
        <v>135</v>
      </c>
      <c r="BE756" s="5" t="s">
        <v>102</v>
      </c>
      <c r="BF756" s="5"/>
      <c r="BG756" s="5" t="s">
        <v>102</v>
      </c>
      <c r="BH756" s="54"/>
    </row>
    <row r="757" spans="1:60" x14ac:dyDescent="0.25">
      <c r="A757" s="1">
        <v>756</v>
      </c>
      <c r="B757" t="s">
        <v>50</v>
      </c>
      <c r="H757" t="s">
        <v>55</v>
      </c>
      <c r="I757" t="s">
        <v>56</v>
      </c>
      <c r="U757" s="5">
        <f t="shared" si="253"/>
        <v>3</v>
      </c>
      <c r="V757" s="5">
        <f t="shared" si="254"/>
        <v>1</v>
      </c>
      <c r="W757" s="16"/>
      <c r="X757" s="5">
        <f t="shared" si="255"/>
        <v>1</v>
      </c>
      <c r="Y757" s="5">
        <f t="shared" si="256"/>
        <v>0</v>
      </c>
      <c r="Z757" s="5">
        <f t="shared" si="257"/>
        <v>0</v>
      </c>
      <c r="AA757" s="5">
        <f t="shared" si="258"/>
        <v>0</v>
      </c>
      <c r="AB757" s="5">
        <f t="shared" si="259"/>
        <v>0</v>
      </c>
      <c r="AC757" s="5">
        <f t="shared" si="260"/>
        <v>0</v>
      </c>
      <c r="AD757" s="5">
        <f t="shared" si="261"/>
        <v>1</v>
      </c>
      <c r="AE757" s="5">
        <f t="shared" si="262"/>
        <v>1</v>
      </c>
      <c r="AF757" s="5">
        <f t="shared" si="263"/>
        <v>0</v>
      </c>
      <c r="AG757" s="5">
        <f t="shared" si="264"/>
        <v>0</v>
      </c>
      <c r="AH757" s="5">
        <f t="shared" si="265"/>
        <v>0</v>
      </c>
      <c r="AI757" s="5">
        <f t="shared" si="266"/>
        <v>0</v>
      </c>
      <c r="AJ757" s="5">
        <f t="shared" si="267"/>
        <v>0</v>
      </c>
      <c r="AK757" s="5">
        <f t="shared" si="268"/>
        <v>0</v>
      </c>
      <c r="AL757" s="5">
        <f t="shared" si="269"/>
        <v>0</v>
      </c>
      <c r="AM757" s="5">
        <f t="shared" si="270"/>
        <v>0</v>
      </c>
      <c r="AN757" s="5">
        <f t="shared" si="271"/>
        <v>0</v>
      </c>
      <c r="AO757" s="5">
        <f t="shared" si="272"/>
        <v>0</v>
      </c>
      <c r="AR757" s="5">
        <f t="shared" si="273"/>
        <v>3</v>
      </c>
      <c r="AS757" s="5">
        <f t="shared" si="274"/>
        <v>3</v>
      </c>
      <c r="AT757" s="5" t="str">
        <f t="shared" si="275"/>
        <v>Correct</v>
      </c>
      <c r="AU757" s="53" t="s">
        <v>94</v>
      </c>
      <c r="AV757" s="53">
        <v>32</v>
      </c>
      <c r="AW757" s="53" t="s">
        <v>95</v>
      </c>
      <c r="AX757" s="53" t="s">
        <v>139</v>
      </c>
      <c r="AY757" s="53"/>
      <c r="AZ757" s="53" t="s">
        <v>102</v>
      </c>
      <c r="BA757" s="53" t="s">
        <v>355</v>
      </c>
      <c r="BB757" s="53" t="s">
        <v>99</v>
      </c>
      <c r="BC757" s="53" t="s">
        <v>110</v>
      </c>
      <c r="BD757" s="53" t="s">
        <v>101</v>
      </c>
      <c r="BE757" s="53" t="s">
        <v>102</v>
      </c>
      <c r="BF757" s="53"/>
      <c r="BG757" s="53" t="s">
        <v>102</v>
      </c>
      <c r="BH757" s="55"/>
    </row>
    <row r="758" spans="1:60" x14ac:dyDescent="0.25">
      <c r="A758" s="1">
        <v>757</v>
      </c>
      <c r="D758" t="s">
        <v>52</v>
      </c>
      <c r="N758" t="s">
        <v>26</v>
      </c>
      <c r="S758" t="s">
        <v>64</v>
      </c>
      <c r="U758" s="5">
        <f t="shared" si="253"/>
        <v>3</v>
      </c>
      <c r="V758" s="5">
        <f t="shared" si="254"/>
        <v>1</v>
      </c>
      <c r="W758" s="16"/>
      <c r="X758" s="5">
        <f t="shared" si="255"/>
        <v>0</v>
      </c>
      <c r="Y758" s="5">
        <f t="shared" si="256"/>
        <v>0</v>
      </c>
      <c r="Z758" s="5">
        <f t="shared" si="257"/>
        <v>1</v>
      </c>
      <c r="AA758" s="5">
        <f t="shared" si="258"/>
        <v>0</v>
      </c>
      <c r="AB758" s="5">
        <f t="shared" si="259"/>
        <v>0</v>
      </c>
      <c r="AC758" s="5">
        <f t="shared" si="260"/>
        <v>0</v>
      </c>
      <c r="AD758" s="5">
        <f t="shared" si="261"/>
        <v>0</v>
      </c>
      <c r="AE758" s="5">
        <f t="shared" si="262"/>
        <v>0</v>
      </c>
      <c r="AF758" s="5">
        <f t="shared" si="263"/>
        <v>0</v>
      </c>
      <c r="AG758" s="5">
        <f t="shared" si="264"/>
        <v>0</v>
      </c>
      <c r="AH758" s="5">
        <f t="shared" si="265"/>
        <v>0</v>
      </c>
      <c r="AI758" s="5">
        <f t="shared" si="266"/>
        <v>0</v>
      </c>
      <c r="AJ758" s="5">
        <f t="shared" si="267"/>
        <v>1</v>
      </c>
      <c r="AK758" s="5">
        <f t="shared" si="268"/>
        <v>0</v>
      </c>
      <c r="AL758" s="5">
        <f t="shared" si="269"/>
        <v>0</v>
      </c>
      <c r="AM758" s="5">
        <f t="shared" si="270"/>
        <v>0</v>
      </c>
      <c r="AN758" s="5">
        <f t="shared" si="271"/>
        <v>0</v>
      </c>
      <c r="AO758" s="5">
        <f t="shared" si="272"/>
        <v>1</v>
      </c>
      <c r="AR758" s="5">
        <f t="shared" si="273"/>
        <v>3</v>
      </c>
      <c r="AS758" s="5">
        <f t="shared" si="274"/>
        <v>3</v>
      </c>
      <c r="AT758" s="5" t="str">
        <f t="shared" si="275"/>
        <v>Correct</v>
      </c>
      <c r="AU758" s="5" t="s">
        <v>94</v>
      </c>
      <c r="AV758" s="5">
        <v>28</v>
      </c>
      <c r="AW758" s="5" t="s">
        <v>95</v>
      </c>
      <c r="AX758" s="5" t="s">
        <v>117</v>
      </c>
      <c r="AY758" s="5" t="s">
        <v>107</v>
      </c>
      <c r="AZ758" s="5" t="s">
        <v>98</v>
      </c>
      <c r="BA758" s="5" t="s">
        <v>80</v>
      </c>
      <c r="BB758" s="5" t="s">
        <v>114</v>
      </c>
      <c r="BC758" s="5" t="s">
        <v>120</v>
      </c>
      <c r="BD758" s="5" t="s">
        <v>101</v>
      </c>
      <c r="BE758" s="5" t="s">
        <v>102</v>
      </c>
      <c r="BF758" s="5"/>
      <c r="BG758" s="5" t="s">
        <v>102</v>
      </c>
      <c r="BH758" s="54"/>
    </row>
    <row r="759" spans="1:60" x14ac:dyDescent="0.25">
      <c r="A759" s="1">
        <v>758</v>
      </c>
      <c r="D759" t="s">
        <v>52</v>
      </c>
      <c r="G759" t="s">
        <v>54</v>
      </c>
      <c r="I759" t="s">
        <v>56</v>
      </c>
      <c r="M759" t="s">
        <v>60</v>
      </c>
      <c r="S759" t="s">
        <v>64</v>
      </c>
      <c r="U759" s="5">
        <f t="shared" si="253"/>
        <v>5</v>
      </c>
      <c r="V759" s="5">
        <f t="shared" si="254"/>
        <v>0.6</v>
      </c>
      <c r="W759" s="16"/>
      <c r="X759" s="5">
        <f t="shared" si="255"/>
        <v>0</v>
      </c>
      <c r="Y759" s="5">
        <f t="shared" si="256"/>
        <v>0</v>
      </c>
      <c r="Z759" s="5">
        <f t="shared" si="257"/>
        <v>0.6</v>
      </c>
      <c r="AA759" s="5">
        <f t="shared" si="258"/>
        <v>0</v>
      </c>
      <c r="AB759" s="5">
        <f t="shared" si="259"/>
        <v>0</v>
      </c>
      <c r="AC759" s="5">
        <f t="shared" si="260"/>
        <v>0.6</v>
      </c>
      <c r="AD759" s="5">
        <f t="shared" si="261"/>
        <v>0</v>
      </c>
      <c r="AE759" s="5">
        <f t="shared" si="262"/>
        <v>0.6</v>
      </c>
      <c r="AF759" s="5">
        <f t="shared" si="263"/>
        <v>0</v>
      </c>
      <c r="AG759" s="5">
        <f t="shared" si="264"/>
        <v>0</v>
      </c>
      <c r="AH759" s="5">
        <f t="shared" si="265"/>
        <v>0</v>
      </c>
      <c r="AI759" s="5">
        <f t="shared" si="266"/>
        <v>0.6</v>
      </c>
      <c r="AJ759" s="5">
        <f t="shared" si="267"/>
        <v>0</v>
      </c>
      <c r="AK759" s="5">
        <f t="shared" si="268"/>
        <v>0</v>
      </c>
      <c r="AL759" s="5">
        <f t="shared" si="269"/>
        <v>0</v>
      </c>
      <c r="AM759" s="5">
        <f t="shared" si="270"/>
        <v>0</v>
      </c>
      <c r="AN759" s="5">
        <f t="shared" si="271"/>
        <v>0</v>
      </c>
      <c r="AO759" s="5">
        <f t="shared" si="272"/>
        <v>0.6</v>
      </c>
      <c r="AR759" s="5">
        <f t="shared" si="273"/>
        <v>3</v>
      </c>
      <c r="AS759" s="5">
        <f t="shared" si="274"/>
        <v>5</v>
      </c>
      <c r="AT759" s="5" t="str">
        <f t="shared" si="275"/>
        <v>Correct</v>
      </c>
      <c r="AU759" s="53" t="s">
        <v>94</v>
      </c>
      <c r="AV759" s="53">
        <v>47</v>
      </c>
      <c r="AW759" s="53" t="s">
        <v>95</v>
      </c>
      <c r="AX759" s="53" t="s">
        <v>118</v>
      </c>
      <c r="AY759" s="53" t="s">
        <v>107</v>
      </c>
      <c r="AZ759" s="53" t="s">
        <v>98</v>
      </c>
      <c r="BA759" s="53" t="s">
        <v>85</v>
      </c>
      <c r="BB759" s="53" t="s">
        <v>126</v>
      </c>
      <c r="BC759" s="53"/>
      <c r="BD759" s="53" t="s">
        <v>135</v>
      </c>
      <c r="BE759" s="53" t="s">
        <v>102</v>
      </c>
      <c r="BF759" s="53"/>
      <c r="BG759" s="53" t="s">
        <v>102</v>
      </c>
      <c r="BH759" s="55"/>
    </row>
    <row r="760" spans="1:60" x14ac:dyDescent="0.25">
      <c r="A760" s="1">
        <v>759</v>
      </c>
      <c r="D760" t="s">
        <v>52</v>
      </c>
      <c r="M760" t="s">
        <v>60</v>
      </c>
      <c r="S760" t="s">
        <v>64</v>
      </c>
      <c r="U760" s="5">
        <f t="shared" si="253"/>
        <v>3</v>
      </c>
      <c r="V760" s="5">
        <f t="shared" si="254"/>
        <v>1</v>
      </c>
      <c r="W760" s="16"/>
      <c r="X760" s="5">
        <f t="shared" si="255"/>
        <v>0</v>
      </c>
      <c r="Y760" s="5">
        <f t="shared" si="256"/>
        <v>0</v>
      </c>
      <c r="Z760" s="5">
        <f t="shared" si="257"/>
        <v>1</v>
      </c>
      <c r="AA760" s="5">
        <f t="shared" si="258"/>
        <v>0</v>
      </c>
      <c r="AB760" s="5">
        <f t="shared" si="259"/>
        <v>0</v>
      </c>
      <c r="AC760" s="5">
        <f t="shared" si="260"/>
        <v>0</v>
      </c>
      <c r="AD760" s="5">
        <f t="shared" si="261"/>
        <v>0</v>
      </c>
      <c r="AE760" s="5">
        <f t="shared" si="262"/>
        <v>0</v>
      </c>
      <c r="AF760" s="5">
        <f t="shared" si="263"/>
        <v>0</v>
      </c>
      <c r="AG760" s="5">
        <f t="shared" si="264"/>
        <v>0</v>
      </c>
      <c r="AH760" s="5">
        <f t="shared" si="265"/>
        <v>0</v>
      </c>
      <c r="AI760" s="5">
        <f t="shared" si="266"/>
        <v>1</v>
      </c>
      <c r="AJ760" s="5">
        <f t="shared" si="267"/>
        <v>0</v>
      </c>
      <c r="AK760" s="5">
        <f t="shared" si="268"/>
        <v>0</v>
      </c>
      <c r="AL760" s="5">
        <f t="shared" si="269"/>
        <v>0</v>
      </c>
      <c r="AM760" s="5">
        <f t="shared" si="270"/>
        <v>0</v>
      </c>
      <c r="AN760" s="5">
        <f t="shared" si="271"/>
        <v>0</v>
      </c>
      <c r="AO760" s="5">
        <f t="shared" si="272"/>
        <v>1</v>
      </c>
      <c r="AR760" s="5">
        <f t="shared" si="273"/>
        <v>3</v>
      </c>
      <c r="AS760" s="5">
        <f t="shared" si="274"/>
        <v>3</v>
      </c>
      <c r="AT760" s="5" t="str">
        <f t="shared" si="275"/>
        <v>Correct</v>
      </c>
      <c r="AU760" s="5" t="s">
        <v>94</v>
      </c>
      <c r="AV760" s="5">
        <v>54</v>
      </c>
      <c r="AW760" s="5" t="s">
        <v>95</v>
      </c>
      <c r="AX760" s="5" t="s">
        <v>154</v>
      </c>
      <c r="AY760" s="5" t="s">
        <v>107</v>
      </c>
      <c r="AZ760" s="5" t="s">
        <v>98</v>
      </c>
      <c r="BA760" s="5" t="s">
        <v>80</v>
      </c>
      <c r="BB760" s="5" t="s">
        <v>126</v>
      </c>
      <c r="BC760" s="5" t="s">
        <v>120</v>
      </c>
      <c r="BD760" s="5" t="s">
        <v>123</v>
      </c>
      <c r="BE760" s="5" t="s">
        <v>102</v>
      </c>
      <c r="BF760" s="5"/>
      <c r="BG760" s="5" t="s">
        <v>102</v>
      </c>
      <c r="BH760" s="54"/>
    </row>
    <row r="761" spans="1:60" x14ac:dyDescent="0.25">
      <c r="A761" s="1">
        <v>760</v>
      </c>
      <c r="B761" t="s">
        <v>50</v>
      </c>
      <c r="E761" t="s">
        <v>20</v>
      </c>
      <c r="G761" t="s">
        <v>54</v>
      </c>
      <c r="U761" s="5">
        <f t="shared" si="253"/>
        <v>3</v>
      </c>
      <c r="V761" s="5">
        <f t="shared" si="254"/>
        <v>1</v>
      </c>
      <c r="W761" s="16"/>
      <c r="X761" s="5">
        <f t="shared" si="255"/>
        <v>1</v>
      </c>
      <c r="Y761" s="5">
        <f t="shared" si="256"/>
        <v>0</v>
      </c>
      <c r="Z761" s="5">
        <f t="shared" si="257"/>
        <v>0</v>
      </c>
      <c r="AA761" s="5">
        <f t="shared" si="258"/>
        <v>1</v>
      </c>
      <c r="AB761" s="5">
        <f t="shared" si="259"/>
        <v>0</v>
      </c>
      <c r="AC761" s="5">
        <f t="shared" si="260"/>
        <v>1</v>
      </c>
      <c r="AD761" s="5">
        <f t="shared" si="261"/>
        <v>0</v>
      </c>
      <c r="AE761" s="5">
        <f t="shared" si="262"/>
        <v>0</v>
      </c>
      <c r="AF761" s="5">
        <f t="shared" si="263"/>
        <v>0</v>
      </c>
      <c r="AG761" s="5">
        <f t="shared" si="264"/>
        <v>0</v>
      </c>
      <c r="AH761" s="5">
        <f t="shared" si="265"/>
        <v>0</v>
      </c>
      <c r="AI761" s="5">
        <f t="shared" si="266"/>
        <v>0</v>
      </c>
      <c r="AJ761" s="5">
        <f t="shared" si="267"/>
        <v>0</v>
      </c>
      <c r="AK761" s="5">
        <f t="shared" si="268"/>
        <v>0</v>
      </c>
      <c r="AL761" s="5">
        <f t="shared" si="269"/>
        <v>0</v>
      </c>
      <c r="AM761" s="5">
        <f t="shared" si="270"/>
        <v>0</v>
      </c>
      <c r="AN761" s="5">
        <f t="shared" si="271"/>
        <v>0</v>
      </c>
      <c r="AO761" s="5">
        <f t="shared" si="272"/>
        <v>0</v>
      </c>
      <c r="AR761" s="5">
        <f t="shared" si="273"/>
        <v>3</v>
      </c>
      <c r="AS761" s="5">
        <f t="shared" si="274"/>
        <v>3</v>
      </c>
      <c r="AT761" s="5" t="str">
        <f t="shared" si="275"/>
        <v>Correct</v>
      </c>
      <c r="AU761" s="53" t="s">
        <v>94</v>
      </c>
      <c r="AV761" s="53">
        <v>52</v>
      </c>
      <c r="AW761" s="53" t="s">
        <v>95</v>
      </c>
      <c r="AX761" s="53" t="s">
        <v>141</v>
      </c>
      <c r="AY761" s="53" t="s">
        <v>107</v>
      </c>
      <c r="AZ761" s="53" t="s">
        <v>98</v>
      </c>
      <c r="BA761" s="53" t="s">
        <v>80</v>
      </c>
      <c r="BB761" s="53" t="s">
        <v>126</v>
      </c>
      <c r="BC761" s="53" t="s">
        <v>110</v>
      </c>
      <c r="BD761" s="53" t="s">
        <v>101</v>
      </c>
      <c r="BE761" s="53" t="s">
        <v>102</v>
      </c>
      <c r="BF761" s="53"/>
      <c r="BG761" s="53" t="s">
        <v>102</v>
      </c>
      <c r="BH761" s="55"/>
    </row>
    <row r="762" spans="1:60" x14ac:dyDescent="0.25">
      <c r="A762" s="1">
        <v>761</v>
      </c>
      <c r="N762" t="s">
        <v>26</v>
      </c>
      <c r="S762" t="s">
        <v>64</v>
      </c>
      <c r="U762" s="5">
        <f t="shared" si="253"/>
        <v>2</v>
      </c>
      <c r="V762" s="5">
        <f t="shared" si="254"/>
        <v>1.5</v>
      </c>
      <c r="W762" s="16"/>
      <c r="X762" s="5">
        <f t="shared" si="255"/>
        <v>0</v>
      </c>
      <c r="Y762" s="5">
        <f t="shared" si="256"/>
        <v>0</v>
      </c>
      <c r="Z762" s="5">
        <f t="shared" si="257"/>
        <v>0</v>
      </c>
      <c r="AA762" s="5">
        <f t="shared" si="258"/>
        <v>0</v>
      </c>
      <c r="AB762" s="5">
        <f t="shared" si="259"/>
        <v>0</v>
      </c>
      <c r="AC762" s="5">
        <f t="shared" si="260"/>
        <v>0</v>
      </c>
      <c r="AD762" s="5">
        <f t="shared" si="261"/>
        <v>0</v>
      </c>
      <c r="AE762" s="5">
        <f t="shared" si="262"/>
        <v>0</v>
      </c>
      <c r="AF762" s="5">
        <f t="shared" si="263"/>
        <v>0</v>
      </c>
      <c r="AG762" s="5">
        <f t="shared" si="264"/>
        <v>0</v>
      </c>
      <c r="AH762" s="5">
        <f t="shared" si="265"/>
        <v>0</v>
      </c>
      <c r="AI762" s="5">
        <f t="shared" si="266"/>
        <v>0</v>
      </c>
      <c r="AJ762" s="5">
        <f t="shared" si="267"/>
        <v>1</v>
      </c>
      <c r="AK762" s="5">
        <f t="shared" si="268"/>
        <v>0</v>
      </c>
      <c r="AL762" s="5">
        <f t="shared" si="269"/>
        <v>0</v>
      </c>
      <c r="AM762" s="5">
        <f t="shared" si="270"/>
        <v>0</v>
      </c>
      <c r="AN762" s="5">
        <f t="shared" si="271"/>
        <v>0</v>
      </c>
      <c r="AO762" s="5">
        <f t="shared" si="272"/>
        <v>1</v>
      </c>
      <c r="AR762" s="5">
        <f t="shared" si="273"/>
        <v>2</v>
      </c>
      <c r="AS762" s="5">
        <f t="shared" si="274"/>
        <v>2</v>
      </c>
      <c r="AT762" s="5" t="str">
        <f t="shared" si="275"/>
        <v>Correct</v>
      </c>
      <c r="AU762" s="5" t="s">
        <v>105</v>
      </c>
      <c r="AV762" s="5">
        <v>54</v>
      </c>
      <c r="AW762" s="5" t="s">
        <v>95</v>
      </c>
      <c r="AX762" s="5" t="s">
        <v>116</v>
      </c>
      <c r="AY762" s="5" t="s">
        <v>107</v>
      </c>
      <c r="AZ762" s="5" t="s">
        <v>98</v>
      </c>
      <c r="BA762" s="5" t="s">
        <v>80</v>
      </c>
      <c r="BB762" s="5" t="s">
        <v>126</v>
      </c>
      <c r="BC762" s="5" t="s">
        <v>110</v>
      </c>
      <c r="BD762" s="5" t="s">
        <v>135</v>
      </c>
      <c r="BE762" s="5" t="s">
        <v>102</v>
      </c>
      <c r="BF762" s="5"/>
      <c r="BG762" s="5" t="s">
        <v>102</v>
      </c>
      <c r="BH762" s="54"/>
    </row>
    <row r="763" spans="1:60" x14ac:dyDescent="0.25">
      <c r="A763" s="1">
        <v>762</v>
      </c>
      <c r="D763" t="s">
        <v>52</v>
      </c>
      <c r="F763" t="s">
        <v>53</v>
      </c>
      <c r="U763" s="5">
        <f t="shared" si="253"/>
        <v>2</v>
      </c>
      <c r="V763" s="5">
        <f t="shared" si="254"/>
        <v>1.5</v>
      </c>
      <c r="W763" s="16"/>
      <c r="X763" s="5">
        <f t="shared" si="255"/>
        <v>0</v>
      </c>
      <c r="Y763" s="5">
        <f t="shared" si="256"/>
        <v>0</v>
      </c>
      <c r="Z763" s="5">
        <f t="shared" si="257"/>
        <v>1</v>
      </c>
      <c r="AA763" s="5">
        <f t="shared" si="258"/>
        <v>0</v>
      </c>
      <c r="AB763" s="5">
        <f t="shared" si="259"/>
        <v>1</v>
      </c>
      <c r="AC763" s="5">
        <f t="shared" si="260"/>
        <v>0</v>
      </c>
      <c r="AD763" s="5">
        <f t="shared" si="261"/>
        <v>0</v>
      </c>
      <c r="AE763" s="5">
        <f t="shared" si="262"/>
        <v>0</v>
      </c>
      <c r="AF763" s="5">
        <f t="shared" si="263"/>
        <v>0</v>
      </c>
      <c r="AG763" s="5">
        <f t="shared" si="264"/>
        <v>0</v>
      </c>
      <c r="AH763" s="5">
        <f t="shared" si="265"/>
        <v>0</v>
      </c>
      <c r="AI763" s="5">
        <f t="shared" si="266"/>
        <v>0</v>
      </c>
      <c r="AJ763" s="5">
        <f t="shared" si="267"/>
        <v>0</v>
      </c>
      <c r="AK763" s="5">
        <f t="shared" si="268"/>
        <v>0</v>
      </c>
      <c r="AL763" s="5">
        <f t="shared" si="269"/>
        <v>0</v>
      </c>
      <c r="AM763" s="5">
        <f t="shared" si="270"/>
        <v>0</v>
      </c>
      <c r="AN763" s="5">
        <f t="shared" si="271"/>
        <v>0</v>
      </c>
      <c r="AO763" s="5">
        <f t="shared" si="272"/>
        <v>0</v>
      </c>
      <c r="AR763" s="5">
        <f t="shared" si="273"/>
        <v>2</v>
      </c>
      <c r="AS763" s="5">
        <f t="shared" si="274"/>
        <v>2</v>
      </c>
      <c r="AT763" s="5" t="str">
        <f t="shared" si="275"/>
        <v>Correct</v>
      </c>
      <c r="AU763" s="53" t="s">
        <v>94</v>
      </c>
      <c r="AV763" s="53">
        <v>48</v>
      </c>
      <c r="AW763" s="53" t="s">
        <v>95</v>
      </c>
      <c r="AX763" s="53" t="s">
        <v>116</v>
      </c>
      <c r="AY763" s="53" t="s">
        <v>107</v>
      </c>
      <c r="AZ763" s="53" t="s">
        <v>98</v>
      </c>
      <c r="BA763" s="53" t="s">
        <v>80</v>
      </c>
      <c r="BB763" s="53" t="s">
        <v>114</v>
      </c>
      <c r="BC763" s="53" t="s">
        <v>133</v>
      </c>
      <c r="BD763" s="53" t="s">
        <v>135</v>
      </c>
      <c r="BE763" s="53" t="s">
        <v>102</v>
      </c>
      <c r="BF763" s="53"/>
      <c r="BG763" s="53" t="s">
        <v>102</v>
      </c>
      <c r="BH763" s="55"/>
    </row>
    <row r="764" spans="1:60" x14ac:dyDescent="0.25">
      <c r="A764" s="1">
        <v>763</v>
      </c>
      <c r="R764" t="s">
        <v>63</v>
      </c>
      <c r="U764" s="5">
        <f t="shared" si="253"/>
        <v>1</v>
      </c>
      <c r="V764" s="5">
        <f t="shared" si="254"/>
        <v>3</v>
      </c>
      <c r="W764" s="16"/>
      <c r="X764" s="5">
        <f t="shared" si="255"/>
        <v>0</v>
      </c>
      <c r="Y764" s="5">
        <f t="shared" si="256"/>
        <v>0</v>
      </c>
      <c r="Z764" s="5">
        <f t="shared" si="257"/>
        <v>0</v>
      </c>
      <c r="AA764" s="5">
        <f t="shared" si="258"/>
        <v>0</v>
      </c>
      <c r="AB764" s="5">
        <f t="shared" si="259"/>
        <v>0</v>
      </c>
      <c r="AC764" s="5">
        <f t="shared" si="260"/>
        <v>0</v>
      </c>
      <c r="AD764" s="5">
        <f t="shared" si="261"/>
        <v>0</v>
      </c>
      <c r="AE764" s="5">
        <f t="shared" si="262"/>
        <v>0</v>
      </c>
      <c r="AF764" s="5">
        <f t="shared" si="263"/>
        <v>0</v>
      </c>
      <c r="AG764" s="5">
        <f t="shared" si="264"/>
        <v>0</v>
      </c>
      <c r="AH764" s="5">
        <f t="shared" si="265"/>
        <v>0</v>
      </c>
      <c r="AI764" s="5">
        <f t="shared" si="266"/>
        <v>0</v>
      </c>
      <c r="AJ764" s="5">
        <f t="shared" si="267"/>
        <v>0</v>
      </c>
      <c r="AK764" s="5">
        <f t="shared" si="268"/>
        <v>0</v>
      </c>
      <c r="AL764" s="5">
        <f t="shared" si="269"/>
        <v>0</v>
      </c>
      <c r="AM764" s="5">
        <f t="shared" si="270"/>
        <v>0</v>
      </c>
      <c r="AN764" s="5">
        <f t="shared" si="271"/>
        <v>1</v>
      </c>
      <c r="AO764" s="5">
        <f t="shared" si="272"/>
        <v>0</v>
      </c>
      <c r="AR764" s="5">
        <f t="shared" si="273"/>
        <v>1</v>
      </c>
      <c r="AS764" s="5">
        <f t="shared" si="274"/>
        <v>1</v>
      </c>
      <c r="AT764" s="5" t="str">
        <f t="shared" si="275"/>
        <v>Correct</v>
      </c>
      <c r="AU764" s="5" t="s">
        <v>94</v>
      </c>
      <c r="AV764" s="5">
        <v>52</v>
      </c>
      <c r="AW764" s="5" t="s">
        <v>95</v>
      </c>
      <c r="AX764" s="5" t="s">
        <v>225</v>
      </c>
      <c r="AY764" s="5" t="s">
        <v>107</v>
      </c>
      <c r="AZ764" s="5" t="s">
        <v>98</v>
      </c>
      <c r="BA764" s="5" t="s">
        <v>80</v>
      </c>
      <c r="BB764" s="5" t="s">
        <v>126</v>
      </c>
      <c r="BC764" s="5" t="s">
        <v>103</v>
      </c>
      <c r="BD764" s="5" t="s">
        <v>101</v>
      </c>
      <c r="BE764" s="5" t="s">
        <v>102</v>
      </c>
      <c r="BF764" s="5"/>
      <c r="BG764" s="5" t="s">
        <v>102</v>
      </c>
      <c r="BH764" s="54"/>
    </row>
    <row r="765" spans="1:60" x14ac:dyDescent="0.25">
      <c r="A765" s="1">
        <v>764</v>
      </c>
      <c r="R765" t="s">
        <v>63</v>
      </c>
      <c r="U765" s="5">
        <f t="shared" si="253"/>
        <v>1</v>
      </c>
      <c r="V765" s="5">
        <f t="shared" si="254"/>
        <v>3</v>
      </c>
      <c r="W765" s="16"/>
      <c r="X765" s="5">
        <f t="shared" si="255"/>
        <v>0</v>
      </c>
      <c r="Y765" s="5">
        <f t="shared" si="256"/>
        <v>0</v>
      </c>
      <c r="Z765" s="5">
        <f t="shared" si="257"/>
        <v>0</v>
      </c>
      <c r="AA765" s="5">
        <f t="shared" si="258"/>
        <v>0</v>
      </c>
      <c r="AB765" s="5">
        <f t="shared" si="259"/>
        <v>0</v>
      </c>
      <c r="AC765" s="5">
        <f t="shared" si="260"/>
        <v>0</v>
      </c>
      <c r="AD765" s="5">
        <f t="shared" si="261"/>
        <v>0</v>
      </c>
      <c r="AE765" s="5">
        <f t="shared" si="262"/>
        <v>0</v>
      </c>
      <c r="AF765" s="5">
        <f t="shared" si="263"/>
        <v>0</v>
      </c>
      <c r="AG765" s="5">
        <f t="shared" si="264"/>
        <v>0</v>
      </c>
      <c r="AH765" s="5">
        <f t="shared" si="265"/>
        <v>0</v>
      </c>
      <c r="AI765" s="5">
        <f t="shared" si="266"/>
        <v>0</v>
      </c>
      <c r="AJ765" s="5">
        <f t="shared" si="267"/>
        <v>0</v>
      </c>
      <c r="AK765" s="5">
        <f t="shared" si="268"/>
        <v>0</v>
      </c>
      <c r="AL765" s="5">
        <f t="shared" si="269"/>
        <v>0</v>
      </c>
      <c r="AM765" s="5">
        <f t="shared" si="270"/>
        <v>0</v>
      </c>
      <c r="AN765" s="5">
        <f t="shared" si="271"/>
        <v>1</v>
      </c>
      <c r="AO765" s="5">
        <f t="shared" si="272"/>
        <v>0</v>
      </c>
      <c r="AR765" s="5">
        <f t="shared" si="273"/>
        <v>1</v>
      </c>
      <c r="AS765" s="5">
        <f t="shared" si="274"/>
        <v>1</v>
      </c>
      <c r="AT765" s="5" t="str">
        <f t="shared" si="275"/>
        <v>Correct</v>
      </c>
      <c r="AU765" s="53" t="s">
        <v>94</v>
      </c>
      <c r="AV765" s="53">
        <v>51</v>
      </c>
      <c r="AW765" s="53" t="s">
        <v>121</v>
      </c>
      <c r="AX765" s="53" t="s">
        <v>175</v>
      </c>
      <c r="AY765" s="53" t="s">
        <v>107</v>
      </c>
      <c r="AZ765" s="53" t="s">
        <v>98</v>
      </c>
      <c r="BA765" s="53" t="s">
        <v>80</v>
      </c>
      <c r="BB765" s="53" t="s">
        <v>126</v>
      </c>
      <c r="BC765" s="53" t="s">
        <v>110</v>
      </c>
      <c r="BD765" s="53" t="s">
        <v>135</v>
      </c>
      <c r="BE765" s="53" t="s">
        <v>102</v>
      </c>
      <c r="BF765" s="53"/>
      <c r="BG765" s="53" t="s">
        <v>102</v>
      </c>
      <c r="BH765" s="55"/>
    </row>
    <row r="766" spans="1:60" x14ac:dyDescent="0.25">
      <c r="A766" s="1">
        <v>765</v>
      </c>
      <c r="D766" t="s">
        <v>52</v>
      </c>
      <c r="S766" t="s">
        <v>64</v>
      </c>
      <c r="U766" s="5">
        <f t="shared" si="253"/>
        <v>2</v>
      </c>
      <c r="V766" s="5">
        <f t="shared" si="254"/>
        <v>1.5</v>
      </c>
      <c r="W766" s="16"/>
      <c r="X766" s="5">
        <f t="shared" si="255"/>
        <v>0</v>
      </c>
      <c r="Y766" s="5">
        <f t="shared" si="256"/>
        <v>0</v>
      </c>
      <c r="Z766" s="5">
        <f t="shared" si="257"/>
        <v>1</v>
      </c>
      <c r="AA766" s="5">
        <f t="shared" si="258"/>
        <v>0</v>
      </c>
      <c r="AB766" s="5">
        <f t="shared" si="259"/>
        <v>0</v>
      </c>
      <c r="AC766" s="5">
        <f t="shared" si="260"/>
        <v>0</v>
      </c>
      <c r="AD766" s="5">
        <f t="shared" si="261"/>
        <v>0</v>
      </c>
      <c r="AE766" s="5">
        <f t="shared" si="262"/>
        <v>0</v>
      </c>
      <c r="AF766" s="5">
        <f t="shared" si="263"/>
        <v>0</v>
      </c>
      <c r="AG766" s="5">
        <f t="shared" si="264"/>
        <v>0</v>
      </c>
      <c r="AH766" s="5">
        <f t="shared" si="265"/>
        <v>0</v>
      </c>
      <c r="AI766" s="5">
        <f t="shared" si="266"/>
        <v>0</v>
      </c>
      <c r="AJ766" s="5">
        <f t="shared" si="267"/>
        <v>0</v>
      </c>
      <c r="AK766" s="5">
        <f t="shared" si="268"/>
        <v>0</v>
      </c>
      <c r="AL766" s="5">
        <f t="shared" si="269"/>
        <v>0</v>
      </c>
      <c r="AM766" s="5">
        <f t="shared" si="270"/>
        <v>0</v>
      </c>
      <c r="AN766" s="5">
        <f t="shared" si="271"/>
        <v>0</v>
      </c>
      <c r="AO766" s="5">
        <f t="shared" si="272"/>
        <v>1</v>
      </c>
      <c r="AR766" s="5">
        <f t="shared" si="273"/>
        <v>2</v>
      </c>
      <c r="AS766" s="5">
        <f t="shared" si="274"/>
        <v>2</v>
      </c>
      <c r="AT766" s="5" t="str">
        <f t="shared" si="275"/>
        <v>Correct</v>
      </c>
      <c r="AU766" s="5" t="s">
        <v>94</v>
      </c>
      <c r="AV766" s="5">
        <v>52</v>
      </c>
      <c r="AW766" s="5" t="s">
        <v>95</v>
      </c>
      <c r="AX766" s="5" t="s">
        <v>209</v>
      </c>
      <c r="AY766" s="5" t="s">
        <v>107</v>
      </c>
      <c r="AZ766" s="5" t="s">
        <v>98</v>
      </c>
      <c r="BA766" s="5" t="s">
        <v>80</v>
      </c>
      <c r="BB766" s="5" t="s">
        <v>126</v>
      </c>
      <c r="BC766" s="5" t="s">
        <v>110</v>
      </c>
      <c r="BD766" s="5" t="s">
        <v>135</v>
      </c>
      <c r="BE766" s="5" t="s">
        <v>102</v>
      </c>
      <c r="BF766" s="5"/>
      <c r="BG766" s="5" t="s">
        <v>102</v>
      </c>
      <c r="BH766" s="54"/>
    </row>
    <row r="767" spans="1:60" x14ac:dyDescent="0.25">
      <c r="A767" s="1">
        <v>766</v>
      </c>
      <c r="U767" s="5">
        <f t="shared" si="253"/>
        <v>0</v>
      </c>
      <c r="V767" s="5" t="e">
        <f t="shared" si="254"/>
        <v>#DIV/0!</v>
      </c>
      <c r="W767" s="16"/>
      <c r="X767" s="5">
        <f t="shared" si="255"/>
        <v>0</v>
      </c>
      <c r="Y767" s="5">
        <f t="shared" si="256"/>
        <v>0</v>
      </c>
      <c r="Z767" s="5">
        <f t="shared" si="257"/>
        <v>0</v>
      </c>
      <c r="AA767" s="5">
        <f t="shared" si="258"/>
        <v>0</v>
      </c>
      <c r="AB767" s="5">
        <f t="shared" si="259"/>
        <v>0</v>
      </c>
      <c r="AC767" s="5">
        <f t="shared" si="260"/>
        <v>0</v>
      </c>
      <c r="AD767" s="5">
        <f t="shared" si="261"/>
        <v>0</v>
      </c>
      <c r="AE767" s="5">
        <f t="shared" si="262"/>
        <v>0</v>
      </c>
      <c r="AF767" s="5">
        <f t="shared" si="263"/>
        <v>0</v>
      </c>
      <c r="AG767" s="5">
        <f t="shared" si="264"/>
        <v>0</v>
      </c>
      <c r="AH767" s="5">
        <f t="shared" si="265"/>
        <v>0</v>
      </c>
      <c r="AI767" s="5">
        <f t="shared" si="266"/>
        <v>0</v>
      </c>
      <c r="AJ767" s="5">
        <f t="shared" si="267"/>
        <v>0</v>
      </c>
      <c r="AK767" s="5">
        <f t="shared" si="268"/>
        <v>0</v>
      </c>
      <c r="AL767" s="5">
        <f t="shared" si="269"/>
        <v>0</v>
      </c>
      <c r="AM767" s="5">
        <f t="shared" si="270"/>
        <v>0</v>
      </c>
      <c r="AN767" s="5">
        <f t="shared" si="271"/>
        <v>0</v>
      </c>
      <c r="AO767" s="5">
        <f t="shared" si="272"/>
        <v>0</v>
      </c>
      <c r="AR767" s="5">
        <f t="shared" si="273"/>
        <v>0</v>
      </c>
      <c r="AS767" s="5">
        <f t="shared" si="274"/>
        <v>0</v>
      </c>
      <c r="AT767" s="5" t="str">
        <f t="shared" si="275"/>
        <v>Correct</v>
      </c>
      <c r="AU767" s="53" t="s">
        <v>105</v>
      </c>
      <c r="AV767" s="53">
        <v>49</v>
      </c>
      <c r="AW767" s="53" t="s">
        <v>95</v>
      </c>
      <c r="AX767" s="53" t="s">
        <v>225</v>
      </c>
      <c r="AY767" s="53" t="s">
        <v>107</v>
      </c>
      <c r="AZ767" s="53"/>
      <c r="BA767" s="53" t="s">
        <v>80</v>
      </c>
      <c r="BB767" s="53" t="s">
        <v>114</v>
      </c>
      <c r="BC767" s="53" t="s">
        <v>110</v>
      </c>
      <c r="BD767" s="53" t="s">
        <v>135</v>
      </c>
      <c r="BE767" s="53" t="s">
        <v>102</v>
      </c>
      <c r="BF767" s="53"/>
      <c r="BG767" s="53" t="s">
        <v>102</v>
      </c>
      <c r="BH767" s="55"/>
    </row>
    <row r="768" spans="1:60" x14ac:dyDescent="0.25">
      <c r="A768" s="1">
        <v>767</v>
      </c>
      <c r="E768" t="s">
        <v>20</v>
      </c>
      <c r="G768" t="s">
        <v>54</v>
      </c>
      <c r="I768" t="s">
        <v>56</v>
      </c>
      <c r="U768" s="5">
        <f t="shared" si="253"/>
        <v>3</v>
      </c>
      <c r="V768" s="5">
        <f t="shared" si="254"/>
        <v>1</v>
      </c>
      <c r="W768" s="16"/>
      <c r="X768" s="5">
        <f t="shared" si="255"/>
        <v>0</v>
      </c>
      <c r="Y768" s="5">
        <f t="shared" si="256"/>
        <v>0</v>
      </c>
      <c r="Z768" s="5">
        <f t="shared" si="257"/>
        <v>0</v>
      </c>
      <c r="AA768" s="5">
        <f t="shared" si="258"/>
        <v>1</v>
      </c>
      <c r="AB768" s="5">
        <f t="shared" si="259"/>
        <v>0</v>
      </c>
      <c r="AC768" s="5">
        <f t="shared" si="260"/>
        <v>1</v>
      </c>
      <c r="AD768" s="5">
        <f t="shared" si="261"/>
        <v>0</v>
      </c>
      <c r="AE768" s="5">
        <f t="shared" si="262"/>
        <v>1</v>
      </c>
      <c r="AF768" s="5">
        <f t="shared" si="263"/>
        <v>0</v>
      </c>
      <c r="AG768" s="5">
        <f t="shared" si="264"/>
        <v>0</v>
      </c>
      <c r="AH768" s="5">
        <f t="shared" si="265"/>
        <v>0</v>
      </c>
      <c r="AI768" s="5">
        <f t="shared" si="266"/>
        <v>0</v>
      </c>
      <c r="AJ768" s="5">
        <f t="shared" si="267"/>
        <v>0</v>
      </c>
      <c r="AK768" s="5">
        <f t="shared" si="268"/>
        <v>0</v>
      </c>
      <c r="AL768" s="5">
        <f t="shared" si="269"/>
        <v>0</v>
      </c>
      <c r="AM768" s="5">
        <f t="shared" si="270"/>
        <v>0</v>
      </c>
      <c r="AN768" s="5">
        <f t="shared" si="271"/>
        <v>0</v>
      </c>
      <c r="AO768" s="5">
        <f t="shared" si="272"/>
        <v>0</v>
      </c>
      <c r="AR768" s="5">
        <f t="shared" si="273"/>
        <v>3</v>
      </c>
      <c r="AS768" s="5">
        <f t="shared" si="274"/>
        <v>3</v>
      </c>
      <c r="AT768" s="5" t="str">
        <f t="shared" si="275"/>
        <v>Correct</v>
      </c>
      <c r="AU768" s="5" t="s">
        <v>94</v>
      </c>
      <c r="AV768" s="5">
        <v>47</v>
      </c>
      <c r="AW768" s="5" t="s">
        <v>95</v>
      </c>
      <c r="AX768" s="5" t="s">
        <v>223</v>
      </c>
      <c r="AY768" s="5" t="s">
        <v>107</v>
      </c>
      <c r="AZ768" s="5" t="s">
        <v>98</v>
      </c>
      <c r="BA768" s="5" t="s">
        <v>80</v>
      </c>
      <c r="BB768" s="5" t="s">
        <v>126</v>
      </c>
      <c r="BC768" s="5" t="s">
        <v>110</v>
      </c>
      <c r="BD768" s="5" t="s">
        <v>136</v>
      </c>
      <c r="BE768" s="5" t="s">
        <v>102</v>
      </c>
      <c r="BF768" s="5"/>
      <c r="BG768" s="5" t="s">
        <v>102</v>
      </c>
      <c r="BH768" s="54"/>
    </row>
    <row r="769" spans="1:60" x14ac:dyDescent="0.25">
      <c r="A769" s="1">
        <v>768</v>
      </c>
      <c r="D769" t="s">
        <v>52</v>
      </c>
      <c r="M769" t="s">
        <v>60</v>
      </c>
      <c r="S769" t="s">
        <v>64</v>
      </c>
      <c r="U769" s="5">
        <f t="shared" si="253"/>
        <v>3</v>
      </c>
      <c r="V769" s="5">
        <f t="shared" si="254"/>
        <v>1</v>
      </c>
      <c r="W769" s="16"/>
      <c r="X769" s="5">
        <f t="shared" si="255"/>
        <v>0</v>
      </c>
      <c r="Y769" s="5">
        <f t="shared" si="256"/>
        <v>0</v>
      </c>
      <c r="Z769" s="5">
        <f t="shared" si="257"/>
        <v>1</v>
      </c>
      <c r="AA769" s="5">
        <f t="shared" si="258"/>
        <v>0</v>
      </c>
      <c r="AB769" s="5">
        <f t="shared" si="259"/>
        <v>0</v>
      </c>
      <c r="AC769" s="5">
        <f t="shared" si="260"/>
        <v>0</v>
      </c>
      <c r="AD769" s="5">
        <f t="shared" si="261"/>
        <v>0</v>
      </c>
      <c r="AE769" s="5">
        <f t="shared" si="262"/>
        <v>0</v>
      </c>
      <c r="AF769" s="5">
        <f t="shared" si="263"/>
        <v>0</v>
      </c>
      <c r="AG769" s="5">
        <f t="shared" si="264"/>
        <v>0</v>
      </c>
      <c r="AH769" s="5">
        <f t="shared" si="265"/>
        <v>0</v>
      </c>
      <c r="AI769" s="5">
        <f t="shared" si="266"/>
        <v>1</v>
      </c>
      <c r="AJ769" s="5">
        <f t="shared" si="267"/>
        <v>0</v>
      </c>
      <c r="AK769" s="5">
        <f t="shared" si="268"/>
        <v>0</v>
      </c>
      <c r="AL769" s="5">
        <f t="shared" si="269"/>
        <v>0</v>
      </c>
      <c r="AM769" s="5">
        <f t="shared" si="270"/>
        <v>0</v>
      </c>
      <c r="AN769" s="5">
        <f t="shared" si="271"/>
        <v>0</v>
      </c>
      <c r="AO769" s="5">
        <f t="shared" si="272"/>
        <v>1</v>
      </c>
      <c r="AR769" s="5">
        <f t="shared" si="273"/>
        <v>3</v>
      </c>
      <c r="AS769" s="5">
        <f t="shared" si="274"/>
        <v>3</v>
      </c>
      <c r="AT769" s="5" t="str">
        <f t="shared" si="275"/>
        <v>Correct</v>
      </c>
      <c r="AU769" s="53" t="s">
        <v>105</v>
      </c>
      <c r="AV769" s="53">
        <v>64</v>
      </c>
      <c r="AW769" s="53" t="s">
        <v>121</v>
      </c>
      <c r="AX769" s="53" t="s">
        <v>180</v>
      </c>
      <c r="AY769" s="53" t="s">
        <v>107</v>
      </c>
      <c r="AZ769" s="53"/>
      <c r="BA769" s="53" t="s">
        <v>80</v>
      </c>
      <c r="BB769" s="53" t="s">
        <v>126</v>
      </c>
      <c r="BC769" s="53" t="s">
        <v>100</v>
      </c>
      <c r="BD769" s="53" t="s">
        <v>104</v>
      </c>
      <c r="BE769" s="53" t="s">
        <v>102</v>
      </c>
      <c r="BF769" s="53"/>
      <c r="BG769" s="53" t="s">
        <v>102</v>
      </c>
      <c r="BH769" s="55"/>
    </row>
    <row r="770" spans="1:60" x14ac:dyDescent="0.25">
      <c r="A770" s="1">
        <v>769</v>
      </c>
      <c r="C770" t="s">
        <v>51</v>
      </c>
      <c r="D770" t="s">
        <v>52</v>
      </c>
      <c r="E770" t="s">
        <v>20</v>
      </c>
      <c r="H770" t="s">
        <v>55</v>
      </c>
      <c r="K770" t="s">
        <v>58</v>
      </c>
      <c r="L770" t="s">
        <v>59</v>
      </c>
      <c r="N770" t="s">
        <v>26</v>
      </c>
      <c r="U770" s="5">
        <f t="shared" ref="U770:U833" si="276">COUNTA(B770:T770)</f>
        <v>7</v>
      </c>
      <c r="V770" s="5">
        <f t="shared" ref="V770:V833" si="277">3/U770</f>
        <v>0.42857142857142855</v>
      </c>
      <c r="W770" s="16"/>
      <c r="X770" s="5">
        <f t="shared" ref="X770:X833" si="278">IF($U770&lt;3,IF($B770=$B$1,1,0),IF($B770=$B$1,$V770,0))</f>
        <v>0</v>
      </c>
      <c r="Y770" s="5">
        <f t="shared" ref="Y770:Y833" si="279">IF($U770&lt;3,IF($C770=$C$1,1,0),IF($C770=$C$1,$V770,0))</f>
        <v>0.42857142857142855</v>
      </c>
      <c r="Z770" s="5">
        <f t="shared" ref="Z770:Z833" si="280">IF($U770&lt;3,IF($D770=$D$1,1,0),IF($D770=$D$1,$V770,0))</f>
        <v>0.42857142857142855</v>
      </c>
      <c r="AA770" s="5">
        <f t="shared" ref="AA770:AA833" si="281">IF($U770&lt;3,IF($E770=$E$1,1,0),IF($E770=$E$1,$V770,0))</f>
        <v>0.42857142857142855</v>
      </c>
      <c r="AB770" s="5">
        <f t="shared" ref="AB770:AB833" si="282">IF($U770&lt;3,IF($F770=$F$1,1,0),IF($F770=$F$1,$V770,0))</f>
        <v>0</v>
      </c>
      <c r="AC770" s="5">
        <f t="shared" ref="AC770:AC833" si="283">IF($U770&lt;3,IF($G770=$G$1,1,0),IF($G770=$G$1,$V770,0))</f>
        <v>0</v>
      </c>
      <c r="AD770" s="5">
        <f t="shared" ref="AD770:AD833" si="284">IF($U770&lt;3,IF($H770=$H$1,1,0),IF($H770=$H$1,$V770,0))</f>
        <v>0.42857142857142855</v>
      </c>
      <c r="AE770" s="5">
        <f t="shared" ref="AE770:AE833" si="285">IF($U770&lt;3,IF($I770=$I$1,1,0),IF($I770=$I$1,$V770,0))</f>
        <v>0</v>
      </c>
      <c r="AF770" s="5">
        <f t="shared" ref="AF770:AF833" si="286">IF($U770&lt;3,IF($J770=$J$1,1,0),IF($J770=$J$1,$V770,0))</f>
        <v>0</v>
      </c>
      <c r="AG770" s="5">
        <f t="shared" ref="AG770:AG833" si="287">IF($U770&lt;3,IF($K770=$K$1,1,0),IF($K770=$K$1,$V770,0))</f>
        <v>0.42857142857142855</v>
      </c>
      <c r="AH770" s="5">
        <f t="shared" ref="AH770:AH833" si="288">IF($U770&lt;3,IF($L770=$L$1,1,0),IF($L770=$L$1,$V770,0))</f>
        <v>0.42857142857142855</v>
      </c>
      <c r="AI770" s="5">
        <f t="shared" ref="AI770:AI833" si="289">IF($U770&lt;3,IF($M770=$M$1,1,0),IF($M770=$M$1,$V770,0))</f>
        <v>0</v>
      </c>
      <c r="AJ770" s="5">
        <f t="shared" ref="AJ770:AJ833" si="290">IF($U770&lt;3,IF($N770=$N$1,1,0),IF($N770=$N$1,$V770,0))</f>
        <v>0.42857142857142855</v>
      </c>
      <c r="AK770" s="5">
        <f t="shared" ref="AK770:AK833" si="291">IF($U770&lt;3,IF($O770=$O$1,1,0),IF($O770=$O$1,$V770,0))</f>
        <v>0</v>
      </c>
      <c r="AL770" s="5">
        <f t="shared" ref="AL770:AL833" si="292">IF($U770&lt;3,IF($P770=$P$1,1,0),IF($P770=$P$1,$V770,0))</f>
        <v>0</v>
      </c>
      <c r="AM770" s="5">
        <f t="shared" ref="AM770:AM833" si="293">IF($U770&lt;3,IF($Q770=$Q$1,1,0),IF($Q770=$Q$1,$V770,0))</f>
        <v>0</v>
      </c>
      <c r="AN770" s="5">
        <f t="shared" ref="AN770:AN833" si="294">IF($U770&lt;3,IF($R770=$R$1,1,0),IF($R770=$R$1,$V770,0))</f>
        <v>0</v>
      </c>
      <c r="AO770" s="5">
        <f t="shared" ref="AO770:AO833" si="295">IF($U770&lt;3,IF($S770=$S$1,1,0),IF($S770=$S$1,$V770,0))</f>
        <v>0</v>
      </c>
      <c r="AR770" s="5">
        <f t="shared" ref="AR770:AR833" si="296">SUM(X770:AP770)</f>
        <v>2.9999999999999996</v>
      </c>
      <c r="AS770" s="5">
        <f t="shared" ref="AS770:AS833" si="297">U770</f>
        <v>7</v>
      </c>
      <c r="AT770" s="5" t="str">
        <f t="shared" ref="AT770:AT833" si="298">IF(AR770=AS770,"Correct",IF(AR770=3,"Correct","Wrong"))</f>
        <v>Correct</v>
      </c>
      <c r="AU770" s="5" t="s">
        <v>105</v>
      </c>
      <c r="AV770" s="5">
        <v>74</v>
      </c>
      <c r="AW770" s="5" t="s">
        <v>95</v>
      </c>
      <c r="AX770" s="5" t="s">
        <v>131</v>
      </c>
      <c r="AY770" s="5" t="s">
        <v>107</v>
      </c>
      <c r="AZ770" s="5"/>
      <c r="BA770" s="5" t="s">
        <v>80</v>
      </c>
      <c r="BB770" s="5" t="s">
        <v>114</v>
      </c>
      <c r="BC770" s="5" t="s">
        <v>110</v>
      </c>
      <c r="BD770" s="5" t="s">
        <v>104</v>
      </c>
      <c r="BE770" s="5" t="s">
        <v>102</v>
      </c>
      <c r="BF770" s="5"/>
      <c r="BG770" s="5" t="s">
        <v>98</v>
      </c>
      <c r="BH770" s="54"/>
    </row>
    <row r="771" spans="1:60" x14ac:dyDescent="0.25">
      <c r="A771" s="1">
        <v>770</v>
      </c>
      <c r="B771" t="s">
        <v>50</v>
      </c>
      <c r="D771" t="s">
        <v>52</v>
      </c>
      <c r="E771" t="s">
        <v>20</v>
      </c>
      <c r="H771" t="s">
        <v>55</v>
      </c>
      <c r="I771" t="s">
        <v>56</v>
      </c>
      <c r="K771" t="s">
        <v>58</v>
      </c>
      <c r="N771" t="s">
        <v>26</v>
      </c>
      <c r="R771" t="s">
        <v>63</v>
      </c>
      <c r="U771" s="5">
        <f t="shared" si="276"/>
        <v>8</v>
      </c>
      <c r="V771" s="5">
        <f t="shared" si="277"/>
        <v>0.375</v>
      </c>
      <c r="W771" s="16"/>
      <c r="X771" s="5">
        <f t="shared" si="278"/>
        <v>0.375</v>
      </c>
      <c r="Y771" s="5">
        <f t="shared" si="279"/>
        <v>0</v>
      </c>
      <c r="Z771" s="5">
        <f t="shared" si="280"/>
        <v>0.375</v>
      </c>
      <c r="AA771" s="5">
        <f t="shared" si="281"/>
        <v>0.375</v>
      </c>
      <c r="AB771" s="5">
        <f t="shared" si="282"/>
        <v>0</v>
      </c>
      <c r="AC771" s="5">
        <f t="shared" si="283"/>
        <v>0</v>
      </c>
      <c r="AD771" s="5">
        <f t="shared" si="284"/>
        <v>0.375</v>
      </c>
      <c r="AE771" s="5">
        <f t="shared" si="285"/>
        <v>0.375</v>
      </c>
      <c r="AF771" s="5">
        <f t="shared" si="286"/>
        <v>0</v>
      </c>
      <c r="AG771" s="5">
        <f t="shared" si="287"/>
        <v>0.375</v>
      </c>
      <c r="AH771" s="5">
        <f t="shared" si="288"/>
        <v>0</v>
      </c>
      <c r="AI771" s="5">
        <f t="shared" si="289"/>
        <v>0</v>
      </c>
      <c r="AJ771" s="5">
        <f t="shared" si="290"/>
        <v>0.375</v>
      </c>
      <c r="AK771" s="5">
        <f t="shared" si="291"/>
        <v>0</v>
      </c>
      <c r="AL771" s="5">
        <f t="shared" si="292"/>
        <v>0</v>
      </c>
      <c r="AM771" s="5">
        <f t="shared" si="293"/>
        <v>0</v>
      </c>
      <c r="AN771" s="5">
        <f t="shared" si="294"/>
        <v>0.375</v>
      </c>
      <c r="AO771" s="5">
        <f t="shared" si="295"/>
        <v>0</v>
      </c>
      <c r="AR771" s="5">
        <f t="shared" si="296"/>
        <v>3</v>
      </c>
      <c r="AS771" s="5">
        <f t="shared" si="297"/>
        <v>8</v>
      </c>
      <c r="AT771" s="5" t="str">
        <f t="shared" si="298"/>
        <v>Correct</v>
      </c>
      <c r="AU771" s="53" t="s">
        <v>105</v>
      </c>
      <c r="AV771" s="53">
        <v>80</v>
      </c>
      <c r="AW771" s="53" t="s">
        <v>95</v>
      </c>
      <c r="AX771" s="53" t="s">
        <v>163</v>
      </c>
      <c r="AY771" s="53" t="s">
        <v>107</v>
      </c>
      <c r="AZ771" s="53" t="s">
        <v>98</v>
      </c>
      <c r="BA771" s="53" t="s">
        <v>80</v>
      </c>
      <c r="BB771" s="53" t="s">
        <v>108</v>
      </c>
      <c r="BC771" s="53" t="s">
        <v>133</v>
      </c>
      <c r="BD771" s="53" t="s">
        <v>135</v>
      </c>
      <c r="BE771" s="53" t="s">
        <v>102</v>
      </c>
      <c r="BF771" s="53"/>
      <c r="BG771" s="53" t="s">
        <v>102</v>
      </c>
      <c r="BH771" s="55"/>
    </row>
    <row r="772" spans="1:60" x14ac:dyDescent="0.25">
      <c r="A772" s="1">
        <v>771</v>
      </c>
      <c r="B772" t="s">
        <v>50</v>
      </c>
      <c r="E772" t="s">
        <v>20</v>
      </c>
      <c r="H772" t="s">
        <v>55</v>
      </c>
      <c r="U772" s="5">
        <f t="shared" si="276"/>
        <v>3</v>
      </c>
      <c r="V772" s="5">
        <f t="shared" si="277"/>
        <v>1</v>
      </c>
      <c r="W772" s="16"/>
      <c r="X772" s="5">
        <f t="shared" si="278"/>
        <v>1</v>
      </c>
      <c r="Y772" s="5">
        <f t="shared" si="279"/>
        <v>0</v>
      </c>
      <c r="Z772" s="5">
        <f t="shared" si="280"/>
        <v>0</v>
      </c>
      <c r="AA772" s="5">
        <f t="shared" si="281"/>
        <v>1</v>
      </c>
      <c r="AB772" s="5">
        <f t="shared" si="282"/>
        <v>0</v>
      </c>
      <c r="AC772" s="5">
        <f t="shared" si="283"/>
        <v>0</v>
      </c>
      <c r="AD772" s="5">
        <f t="shared" si="284"/>
        <v>1</v>
      </c>
      <c r="AE772" s="5">
        <f t="shared" si="285"/>
        <v>0</v>
      </c>
      <c r="AF772" s="5">
        <f t="shared" si="286"/>
        <v>0</v>
      </c>
      <c r="AG772" s="5">
        <f t="shared" si="287"/>
        <v>0</v>
      </c>
      <c r="AH772" s="5">
        <f t="shared" si="288"/>
        <v>0</v>
      </c>
      <c r="AI772" s="5">
        <f t="shared" si="289"/>
        <v>0</v>
      </c>
      <c r="AJ772" s="5">
        <f t="shared" si="290"/>
        <v>0</v>
      </c>
      <c r="AK772" s="5">
        <f t="shared" si="291"/>
        <v>0</v>
      </c>
      <c r="AL772" s="5">
        <f t="shared" si="292"/>
        <v>0</v>
      </c>
      <c r="AM772" s="5">
        <f t="shared" si="293"/>
        <v>0</v>
      </c>
      <c r="AN772" s="5">
        <f t="shared" si="294"/>
        <v>0</v>
      </c>
      <c r="AO772" s="5">
        <f t="shared" si="295"/>
        <v>0</v>
      </c>
      <c r="AR772" s="5">
        <f t="shared" si="296"/>
        <v>3</v>
      </c>
      <c r="AS772" s="5">
        <f t="shared" si="297"/>
        <v>3</v>
      </c>
      <c r="AT772" s="5" t="str">
        <f t="shared" si="298"/>
        <v>Correct</v>
      </c>
      <c r="AU772" s="5" t="s">
        <v>105</v>
      </c>
      <c r="AV772" s="5">
        <v>89</v>
      </c>
      <c r="AW772" s="5" t="s">
        <v>95</v>
      </c>
      <c r="AX772" s="5" t="s">
        <v>158</v>
      </c>
      <c r="AY772" s="5" t="s">
        <v>107</v>
      </c>
      <c r="AZ772" s="5" t="s">
        <v>98</v>
      </c>
      <c r="BA772" s="5" t="s">
        <v>80</v>
      </c>
      <c r="BB772" s="5"/>
      <c r="BC772" s="5" t="s">
        <v>110</v>
      </c>
      <c r="BD772" s="5" t="s">
        <v>104</v>
      </c>
      <c r="BE772" s="5"/>
      <c r="BF772" s="5"/>
      <c r="BG772" s="5" t="s">
        <v>98</v>
      </c>
      <c r="BH772" s="54"/>
    </row>
    <row r="773" spans="1:60" x14ac:dyDescent="0.25">
      <c r="A773" s="1">
        <v>772</v>
      </c>
      <c r="B773" t="s">
        <v>50</v>
      </c>
      <c r="G773" t="s">
        <v>54</v>
      </c>
      <c r="H773" t="s">
        <v>55</v>
      </c>
      <c r="N773" t="s">
        <v>26</v>
      </c>
      <c r="R773" t="s">
        <v>63</v>
      </c>
      <c r="U773" s="5">
        <f t="shared" si="276"/>
        <v>5</v>
      </c>
      <c r="V773" s="5">
        <f t="shared" si="277"/>
        <v>0.6</v>
      </c>
      <c r="W773" s="16"/>
      <c r="X773" s="5">
        <f t="shared" si="278"/>
        <v>0.6</v>
      </c>
      <c r="Y773" s="5">
        <f t="shared" si="279"/>
        <v>0</v>
      </c>
      <c r="Z773" s="5">
        <f t="shared" si="280"/>
        <v>0</v>
      </c>
      <c r="AA773" s="5">
        <f t="shared" si="281"/>
        <v>0</v>
      </c>
      <c r="AB773" s="5">
        <f t="shared" si="282"/>
        <v>0</v>
      </c>
      <c r="AC773" s="5">
        <f t="shared" si="283"/>
        <v>0.6</v>
      </c>
      <c r="AD773" s="5">
        <f t="shared" si="284"/>
        <v>0.6</v>
      </c>
      <c r="AE773" s="5">
        <f t="shared" si="285"/>
        <v>0</v>
      </c>
      <c r="AF773" s="5">
        <f t="shared" si="286"/>
        <v>0</v>
      </c>
      <c r="AG773" s="5">
        <f t="shared" si="287"/>
        <v>0</v>
      </c>
      <c r="AH773" s="5">
        <f t="shared" si="288"/>
        <v>0</v>
      </c>
      <c r="AI773" s="5">
        <f t="shared" si="289"/>
        <v>0</v>
      </c>
      <c r="AJ773" s="5">
        <f t="shared" si="290"/>
        <v>0.6</v>
      </c>
      <c r="AK773" s="5">
        <f t="shared" si="291"/>
        <v>0</v>
      </c>
      <c r="AL773" s="5">
        <f t="shared" si="292"/>
        <v>0</v>
      </c>
      <c r="AM773" s="5">
        <f t="shared" si="293"/>
        <v>0</v>
      </c>
      <c r="AN773" s="5">
        <f t="shared" si="294"/>
        <v>0.6</v>
      </c>
      <c r="AO773" s="5">
        <f t="shared" si="295"/>
        <v>0</v>
      </c>
      <c r="AR773" s="5">
        <f t="shared" si="296"/>
        <v>3</v>
      </c>
      <c r="AS773" s="5">
        <f t="shared" si="297"/>
        <v>5</v>
      </c>
      <c r="AT773" s="5" t="str">
        <f t="shared" si="298"/>
        <v>Correct</v>
      </c>
      <c r="AU773" s="53" t="s">
        <v>94</v>
      </c>
      <c r="AV773" s="53"/>
      <c r="AW773" s="53" t="s">
        <v>95</v>
      </c>
      <c r="AX773" s="53" t="s">
        <v>240</v>
      </c>
      <c r="AY773" s="53" t="s">
        <v>107</v>
      </c>
      <c r="AZ773" s="53" t="s">
        <v>98</v>
      </c>
      <c r="BA773" s="53" t="s">
        <v>80</v>
      </c>
      <c r="BB773" s="53" t="s">
        <v>126</v>
      </c>
      <c r="BC773" s="53" t="s">
        <v>100</v>
      </c>
      <c r="BD773" s="53" t="s">
        <v>101</v>
      </c>
      <c r="BE773" s="53" t="s">
        <v>102</v>
      </c>
      <c r="BF773" s="53"/>
      <c r="BG773" s="53" t="s">
        <v>102</v>
      </c>
      <c r="BH773" s="55"/>
    </row>
    <row r="774" spans="1:60" x14ac:dyDescent="0.25">
      <c r="A774" s="1">
        <v>773</v>
      </c>
      <c r="B774" t="s">
        <v>50</v>
      </c>
      <c r="E774" t="s">
        <v>20</v>
      </c>
      <c r="N774" t="s">
        <v>26</v>
      </c>
      <c r="U774" s="5">
        <f t="shared" si="276"/>
        <v>3</v>
      </c>
      <c r="V774" s="5">
        <f t="shared" si="277"/>
        <v>1</v>
      </c>
      <c r="W774" s="16"/>
      <c r="X774" s="5">
        <f t="shared" si="278"/>
        <v>1</v>
      </c>
      <c r="Y774" s="5">
        <f t="shared" si="279"/>
        <v>0</v>
      </c>
      <c r="Z774" s="5">
        <f t="shared" si="280"/>
        <v>0</v>
      </c>
      <c r="AA774" s="5">
        <f t="shared" si="281"/>
        <v>1</v>
      </c>
      <c r="AB774" s="5">
        <f t="shared" si="282"/>
        <v>0</v>
      </c>
      <c r="AC774" s="5">
        <f t="shared" si="283"/>
        <v>0</v>
      </c>
      <c r="AD774" s="5">
        <f t="shared" si="284"/>
        <v>0</v>
      </c>
      <c r="AE774" s="5">
        <f t="shared" si="285"/>
        <v>0</v>
      </c>
      <c r="AF774" s="5">
        <f t="shared" si="286"/>
        <v>0</v>
      </c>
      <c r="AG774" s="5">
        <f t="shared" si="287"/>
        <v>0</v>
      </c>
      <c r="AH774" s="5">
        <f t="shared" si="288"/>
        <v>0</v>
      </c>
      <c r="AI774" s="5">
        <f t="shared" si="289"/>
        <v>0</v>
      </c>
      <c r="AJ774" s="5">
        <f t="shared" si="290"/>
        <v>1</v>
      </c>
      <c r="AK774" s="5">
        <f t="shared" si="291"/>
        <v>0</v>
      </c>
      <c r="AL774" s="5">
        <f t="shared" si="292"/>
        <v>0</v>
      </c>
      <c r="AM774" s="5">
        <f t="shared" si="293"/>
        <v>0</v>
      </c>
      <c r="AN774" s="5">
        <f t="shared" si="294"/>
        <v>0</v>
      </c>
      <c r="AO774" s="5">
        <f t="shared" si="295"/>
        <v>0</v>
      </c>
      <c r="AR774" s="5">
        <f t="shared" si="296"/>
        <v>3</v>
      </c>
      <c r="AS774" s="5">
        <f t="shared" si="297"/>
        <v>3</v>
      </c>
      <c r="AT774" s="5" t="str">
        <f t="shared" si="298"/>
        <v>Correct</v>
      </c>
      <c r="AU774" s="5" t="s">
        <v>105</v>
      </c>
      <c r="AV774" s="5">
        <v>76</v>
      </c>
      <c r="AW774" s="5" t="s">
        <v>95</v>
      </c>
      <c r="AX774" s="5" t="s">
        <v>163</v>
      </c>
      <c r="AY774" s="5" t="s">
        <v>107</v>
      </c>
      <c r="AZ774" s="5" t="s">
        <v>98</v>
      </c>
      <c r="BA774" s="5" t="s">
        <v>80</v>
      </c>
      <c r="BB774" s="5" t="s">
        <v>126</v>
      </c>
      <c r="BC774" s="5" t="s">
        <v>120</v>
      </c>
      <c r="BD774" s="5" t="s">
        <v>104</v>
      </c>
      <c r="BE774" s="5" t="s">
        <v>102</v>
      </c>
      <c r="BF774" s="5"/>
      <c r="BG774" s="5" t="s">
        <v>102</v>
      </c>
      <c r="BH774" s="54"/>
    </row>
    <row r="775" spans="1:60" x14ac:dyDescent="0.25">
      <c r="A775" s="1">
        <v>774</v>
      </c>
      <c r="N775" t="s">
        <v>26</v>
      </c>
      <c r="U775" s="5">
        <f t="shared" si="276"/>
        <v>1</v>
      </c>
      <c r="V775" s="5">
        <f t="shared" si="277"/>
        <v>3</v>
      </c>
      <c r="W775" s="16"/>
      <c r="X775" s="5">
        <f t="shared" si="278"/>
        <v>0</v>
      </c>
      <c r="Y775" s="5">
        <f t="shared" si="279"/>
        <v>0</v>
      </c>
      <c r="Z775" s="5">
        <f t="shared" si="280"/>
        <v>0</v>
      </c>
      <c r="AA775" s="5">
        <f t="shared" si="281"/>
        <v>0</v>
      </c>
      <c r="AB775" s="5">
        <f t="shared" si="282"/>
        <v>0</v>
      </c>
      <c r="AC775" s="5">
        <f t="shared" si="283"/>
        <v>0</v>
      </c>
      <c r="AD775" s="5">
        <f t="shared" si="284"/>
        <v>0</v>
      </c>
      <c r="AE775" s="5">
        <f t="shared" si="285"/>
        <v>0</v>
      </c>
      <c r="AF775" s="5">
        <f t="shared" si="286"/>
        <v>0</v>
      </c>
      <c r="AG775" s="5">
        <f t="shared" si="287"/>
        <v>0</v>
      </c>
      <c r="AH775" s="5">
        <f t="shared" si="288"/>
        <v>0</v>
      </c>
      <c r="AI775" s="5">
        <f t="shared" si="289"/>
        <v>0</v>
      </c>
      <c r="AJ775" s="5">
        <f t="shared" si="290"/>
        <v>1</v>
      </c>
      <c r="AK775" s="5">
        <f t="shared" si="291"/>
        <v>0</v>
      </c>
      <c r="AL775" s="5">
        <f t="shared" si="292"/>
        <v>0</v>
      </c>
      <c r="AM775" s="5">
        <f t="shared" si="293"/>
        <v>0</v>
      </c>
      <c r="AN775" s="5">
        <f t="shared" si="294"/>
        <v>0</v>
      </c>
      <c r="AO775" s="5">
        <f t="shared" si="295"/>
        <v>0</v>
      </c>
      <c r="AR775" s="5">
        <f t="shared" si="296"/>
        <v>1</v>
      </c>
      <c r="AS775" s="5">
        <f t="shared" si="297"/>
        <v>1</v>
      </c>
      <c r="AT775" s="5" t="str">
        <f t="shared" si="298"/>
        <v>Correct</v>
      </c>
      <c r="AU775" s="53" t="s">
        <v>94</v>
      </c>
      <c r="AV775" s="53">
        <v>75</v>
      </c>
      <c r="AW775" s="53" t="s">
        <v>95</v>
      </c>
      <c r="AX775" s="53" t="s">
        <v>131</v>
      </c>
      <c r="AY775" s="53" t="s">
        <v>81</v>
      </c>
      <c r="AZ775" s="53" t="s">
        <v>102</v>
      </c>
      <c r="BA775" s="53" t="s">
        <v>355</v>
      </c>
      <c r="BB775" s="53" t="s">
        <v>99</v>
      </c>
      <c r="BC775" s="53" t="s">
        <v>133</v>
      </c>
      <c r="BD775" s="53" t="s">
        <v>104</v>
      </c>
      <c r="BE775" s="53" t="s">
        <v>102</v>
      </c>
      <c r="BF775" s="53"/>
      <c r="BG775" s="53" t="s">
        <v>98</v>
      </c>
      <c r="BH775" s="55"/>
    </row>
    <row r="776" spans="1:60" x14ac:dyDescent="0.25">
      <c r="A776" s="1">
        <v>775</v>
      </c>
      <c r="U776" s="5">
        <f t="shared" si="276"/>
        <v>0</v>
      </c>
      <c r="V776" s="5" t="e">
        <f t="shared" si="277"/>
        <v>#DIV/0!</v>
      </c>
      <c r="W776" s="16"/>
      <c r="X776" s="5">
        <f t="shared" si="278"/>
        <v>0</v>
      </c>
      <c r="Y776" s="5">
        <f t="shared" si="279"/>
        <v>0</v>
      </c>
      <c r="Z776" s="5">
        <f t="shared" si="280"/>
        <v>0</v>
      </c>
      <c r="AA776" s="5">
        <f t="shared" si="281"/>
        <v>0</v>
      </c>
      <c r="AB776" s="5">
        <f t="shared" si="282"/>
        <v>0</v>
      </c>
      <c r="AC776" s="5">
        <f t="shared" si="283"/>
        <v>0</v>
      </c>
      <c r="AD776" s="5">
        <f t="shared" si="284"/>
        <v>0</v>
      </c>
      <c r="AE776" s="5">
        <f t="shared" si="285"/>
        <v>0</v>
      </c>
      <c r="AF776" s="5">
        <f t="shared" si="286"/>
        <v>0</v>
      </c>
      <c r="AG776" s="5">
        <f t="shared" si="287"/>
        <v>0</v>
      </c>
      <c r="AH776" s="5">
        <f t="shared" si="288"/>
        <v>0</v>
      </c>
      <c r="AI776" s="5">
        <f t="shared" si="289"/>
        <v>0</v>
      </c>
      <c r="AJ776" s="5">
        <f t="shared" si="290"/>
        <v>0</v>
      </c>
      <c r="AK776" s="5">
        <f t="shared" si="291"/>
        <v>0</v>
      </c>
      <c r="AL776" s="5">
        <f t="shared" si="292"/>
        <v>0</v>
      </c>
      <c r="AM776" s="5">
        <f t="shared" si="293"/>
        <v>0</v>
      </c>
      <c r="AN776" s="5">
        <f t="shared" si="294"/>
        <v>0</v>
      </c>
      <c r="AO776" s="5">
        <f t="shared" si="295"/>
        <v>0</v>
      </c>
      <c r="AR776" s="5">
        <f t="shared" si="296"/>
        <v>0</v>
      </c>
      <c r="AS776" s="5">
        <f t="shared" si="297"/>
        <v>0</v>
      </c>
      <c r="AT776" s="5" t="str">
        <f t="shared" si="298"/>
        <v>Correct</v>
      </c>
      <c r="AU776" s="5" t="s">
        <v>105</v>
      </c>
      <c r="AV776" s="5">
        <v>76</v>
      </c>
      <c r="AW776" s="5" t="s">
        <v>95</v>
      </c>
      <c r="AX776" s="5" t="s">
        <v>163</v>
      </c>
      <c r="AY776" s="5" t="s">
        <v>128</v>
      </c>
      <c r="AZ776" s="5"/>
      <c r="BA776" s="5" t="s">
        <v>369</v>
      </c>
      <c r="BB776" s="5" t="s">
        <v>109</v>
      </c>
      <c r="BC776" s="5" t="s">
        <v>137</v>
      </c>
      <c r="BD776" s="5" t="s">
        <v>104</v>
      </c>
      <c r="BE776" s="5" t="s">
        <v>102</v>
      </c>
      <c r="BF776" s="5"/>
      <c r="BG776" s="5"/>
      <c r="BH776" s="54"/>
    </row>
    <row r="777" spans="1:60" x14ac:dyDescent="0.25">
      <c r="A777" s="1">
        <v>776</v>
      </c>
      <c r="B777" t="s">
        <v>50</v>
      </c>
      <c r="L777" t="s">
        <v>59</v>
      </c>
      <c r="S777" t="s">
        <v>64</v>
      </c>
      <c r="U777" s="5">
        <f t="shared" si="276"/>
        <v>3</v>
      </c>
      <c r="V777" s="5">
        <f t="shared" si="277"/>
        <v>1</v>
      </c>
      <c r="W777" s="16"/>
      <c r="X777" s="5">
        <f t="shared" si="278"/>
        <v>1</v>
      </c>
      <c r="Y777" s="5">
        <f t="shared" si="279"/>
        <v>0</v>
      </c>
      <c r="Z777" s="5">
        <f t="shared" si="280"/>
        <v>0</v>
      </c>
      <c r="AA777" s="5">
        <f t="shared" si="281"/>
        <v>0</v>
      </c>
      <c r="AB777" s="5">
        <f t="shared" si="282"/>
        <v>0</v>
      </c>
      <c r="AC777" s="5">
        <f t="shared" si="283"/>
        <v>0</v>
      </c>
      <c r="AD777" s="5">
        <f t="shared" si="284"/>
        <v>0</v>
      </c>
      <c r="AE777" s="5">
        <f t="shared" si="285"/>
        <v>0</v>
      </c>
      <c r="AF777" s="5">
        <f t="shared" si="286"/>
        <v>0</v>
      </c>
      <c r="AG777" s="5">
        <f t="shared" si="287"/>
        <v>0</v>
      </c>
      <c r="AH777" s="5">
        <f t="shared" si="288"/>
        <v>1</v>
      </c>
      <c r="AI777" s="5">
        <f t="shared" si="289"/>
        <v>0</v>
      </c>
      <c r="AJ777" s="5">
        <f t="shared" si="290"/>
        <v>0</v>
      </c>
      <c r="AK777" s="5">
        <f t="shared" si="291"/>
        <v>0</v>
      </c>
      <c r="AL777" s="5">
        <f t="shared" si="292"/>
        <v>0</v>
      </c>
      <c r="AM777" s="5">
        <f t="shared" si="293"/>
        <v>0</v>
      </c>
      <c r="AN777" s="5">
        <f t="shared" si="294"/>
        <v>0</v>
      </c>
      <c r="AO777" s="5">
        <f t="shared" si="295"/>
        <v>1</v>
      </c>
      <c r="AR777" s="5">
        <f t="shared" si="296"/>
        <v>3</v>
      </c>
      <c r="AS777" s="5">
        <f t="shared" si="297"/>
        <v>3</v>
      </c>
      <c r="AT777" s="5" t="str">
        <f t="shared" si="298"/>
        <v>Correct</v>
      </c>
      <c r="AU777" s="53" t="s">
        <v>94</v>
      </c>
      <c r="AV777" s="53">
        <v>74</v>
      </c>
      <c r="AW777" s="53" t="s">
        <v>121</v>
      </c>
      <c r="AX777" s="53" t="s">
        <v>172</v>
      </c>
      <c r="AY777" s="53" t="s">
        <v>107</v>
      </c>
      <c r="AZ777" s="53" t="s">
        <v>98</v>
      </c>
      <c r="BA777" s="53" t="s">
        <v>80</v>
      </c>
      <c r="BB777" s="53" t="s">
        <v>114</v>
      </c>
      <c r="BC777" s="53" t="s">
        <v>120</v>
      </c>
      <c r="BD777" s="53" t="s">
        <v>104</v>
      </c>
      <c r="BE777" s="53" t="s">
        <v>102</v>
      </c>
      <c r="BF777" s="53"/>
      <c r="BG777" s="53" t="s">
        <v>102</v>
      </c>
      <c r="BH777" s="55"/>
    </row>
    <row r="778" spans="1:60" x14ac:dyDescent="0.25">
      <c r="A778" s="1">
        <v>777</v>
      </c>
      <c r="C778" t="s">
        <v>51</v>
      </c>
      <c r="G778" t="s">
        <v>54</v>
      </c>
      <c r="N778" t="s">
        <v>26</v>
      </c>
      <c r="U778" s="5">
        <f t="shared" si="276"/>
        <v>3</v>
      </c>
      <c r="V778" s="5">
        <f t="shared" si="277"/>
        <v>1</v>
      </c>
      <c r="W778" s="16"/>
      <c r="X778" s="5">
        <f t="shared" si="278"/>
        <v>0</v>
      </c>
      <c r="Y778" s="5">
        <f t="shared" si="279"/>
        <v>1</v>
      </c>
      <c r="Z778" s="5">
        <f t="shared" si="280"/>
        <v>0</v>
      </c>
      <c r="AA778" s="5">
        <f t="shared" si="281"/>
        <v>0</v>
      </c>
      <c r="AB778" s="5">
        <f t="shared" si="282"/>
        <v>0</v>
      </c>
      <c r="AC778" s="5">
        <f t="shared" si="283"/>
        <v>1</v>
      </c>
      <c r="AD778" s="5">
        <f t="shared" si="284"/>
        <v>0</v>
      </c>
      <c r="AE778" s="5">
        <f t="shared" si="285"/>
        <v>0</v>
      </c>
      <c r="AF778" s="5">
        <f t="shared" si="286"/>
        <v>0</v>
      </c>
      <c r="AG778" s="5">
        <f t="shared" si="287"/>
        <v>0</v>
      </c>
      <c r="AH778" s="5">
        <f t="shared" si="288"/>
        <v>0</v>
      </c>
      <c r="AI778" s="5">
        <f t="shared" si="289"/>
        <v>0</v>
      </c>
      <c r="AJ778" s="5">
        <f t="shared" si="290"/>
        <v>1</v>
      </c>
      <c r="AK778" s="5">
        <f t="shared" si="291"/>
        <v>0</v>
      </c>
      <c r="AL778" s="5">
        <f t="shared" si="292"/>
        <v>0</v>
      </c>
      <c r="AM778" s="5">
        <f t="shared" si="293"/>
        <v>0</v>
      </c>
      <c r="AN778" s="5">
        <f t="shared" si="294"/>
        <v>0</v>
      </c>
      <c r="AO778" s="5">
        <f t="shared" si="295"/>
        <v>0</v>
      </c>
      <c r="AR778" s="5">
        <f t="shared" si="296"/>
        <v>3</v>
      </c>
      <c r="AS778" s="5">
        <f t="shared" si="297"/>
        <v>3</v>
      </c>
      <c r="AT778" s="5" t="str">
        <f t="shared" si="298"/>
        <v>Correct</v>
      </c>
      <c r="AU778" s="5" t="s">
        <v>105</v>
      </c>
      <c r="AV778" s="5">
        <v>53</v>
      </c>
      <c r="AW778" s="5" t="s">
        <v>95</v>
      </c>
      <c r="AX778" s="5" t="s">
        <v>116</v>
      </c>
      <c r="AY778" s="5" t="s">
        <v>107</v>
      </c>
      <c r="AZ778" s="5" t="s">
        <v>98</v>
      </c>
      <c r="BA778" s="5" t="s">
        <v>80</v>
      </c>
      <c r="BB778" s="5" t="s">
        <v>126</v>
      </c>
      <c r="BC778" s="5" t="s">
        <v>103</v>
      </c>
      <c r="BD778" s="5" t="s">
        <v>101</v>
      </c>
      <c r="BE778" s="5" t="s">
        <v>102</v>
      </c>
      <c r="BF778" s="5"/>
      <c r="BG778" s="5" t="s">
        <v>102</v>
      </c>
      <c r="BH778" s="54"/>
    </row>
    <row r="779" spans="1:60" x14ac:dyDescent="0.25">
      <c r="A779" s="1">
        <v>778</v>
      </c>
      <c r="D779" t="s">
        <v>52</v>
      </c>
      <c r="L779" t="s">
        <v>59</v>
      </c>
      <c r="S779" t="s">
        <v>64</v>
      </c>
      <c r="U779" s="5">
        <f t="shared" si="276"/>
        <v>3</v>
      </c>
      <c r="V779" s="5">
        <f t="shared" si="277"/>
        <v>1</v>
      </c>
      <c r="W779" s="16"/>
      <c r="X779" s="5">
        <f t="shared" si="278"/>
        <v>0</v>
      </c>
      <c r="Y779" s="5">
        <f t="shared" si="279"/>
        <v>0</v>
      </c>
      <c r="Z779" s="5">
        <f t="shared" si="280"/>
        <v>1</v>
      </c>
      <c r="AA779" s="5">
        <f t="shared" si="281"/>
        <v>0</v>
      </c>
      <c r="AB779" s="5">
        <f t="shared" si="282"/>
        <v>0</v>
      </c>
      <c r="AC779" s="5">
        <f t="shared" si="283"/>
        <v>0</v>
      </c>
      <c r="AD779" s="5">
        <f t="shared" si="284"/>
        <v>0</v>
      </c>
      <c r="AE779" s="5">
        <f t="shared" si="285"/>
        <v>0</v>
      </c>
      <c r="AF779" s="5">
        <f t="shared" si="286"/>
        <v>0</v>
      </c>
      <c r="AG779" s="5">
        <f t="shared" si="287"/>
        <v>0</v>
      </c>
      <c r="AH779" s="5">
        <f t="shared" si="288"/>
        <v>1</v>
      </c>
      <c r="AI779" s="5">
        <f t="shared" si="289"/>
        <v>0</v>
      </c>
      <c r="AJ779" s="5">
        <f t="shared" si="290"/>
        <v>0</v>
      </c>
      <c r="AK779" s="5">
        <f t="shared" si="291"/>
        <v>0</v>
      </c>
      <c r="AL779" s="5">
        <f t="shared" si="292"/>
        <v>0</v>
      </c>
      <c r="AM779" s="5">
        <f t="shared" si="293"/>
        <v>0</v>
      </c>
      <c r="AN779" s="5">
        <f t="shared" si="294"/>
        <v>0</v>
      </c>
      <c r="AO779" s="5">
        <f t="shared" si="295"/>
        <v>1</v>
      </c>
      <c r="AR779" s="5">
        <f t="shared" si="296"/>
        <v>3</v>
      </c>
      <c r="AS779" s="5">
        <f t="shared" si="297"/>
        <v>3</v>
      </c>
      <c r="AT779" s="5" t="str">
        <f t="shared" si="298"/>
        <v>Correct</v>
      </c>
      <c r="AU779" s="53" t="s">
        <v>94</v>
      </c>
      <c r="AV779" s="53">
        <v>45</v>
      </c>
      <c r="AW779" s="53" t="s">
        <v>95</v>
      </c>
      <c r="AX779" s="53" t="s">
        <v>251</v>
      </c>
      <c r="AY779" s="53" t="s">
        <v>107</v>
      </c>
      <c r="AZ779" s="53" t="s">
        <v>98</v>
      </c>
      <c r="BA779" s="53" t="s">
        <v>80</v>
      </c>
      <c r="BB779" s="53"/>
      <c r="BC779" s="53" t="s">
        <v>103</v>
      </c>
      <c r="BD779" s="53" t="s">
        <v>101</v>
      </c>
      <c r="BE779" s="53" t="s">
        <v>102</v>
      </c>
      <c r="BF779" s="53"/>
      <c r="BG779" s="53" t="s">
        <v>102</v>
      </c>
      <c r="BH779" s="55"/>
    </row>
    <row r="780" spans="1:60" x14ac:dyDescent="0.25">
      <c r="A780" s="1">
        <v>779</v>
      </c>
      <c r="B780" t="s">
        <v>50</v>
      </c>
      <c r="C780" t="s">
        <v>51</v>
      </c>
      <c r="H780" t="s">
        <v>55</v>
      </c>
      <c r="I780" t="s">
        <v>56</v>
      </c>
      <c r="K780" t="s">
        <v>58</v>
      </c>
      <c r="N780" t="s">
        <v>26</v>
      </c>
      <c r="U780" s="5">
        <f t="shared" si="276"/>
        <v>6</v>
      </c>
      <c r="V780" s="5">
        <f t="shared" si="277"/>
        <v>0.5</v>
      </c>
      <c r="W780" s="16"/>
      <c r="X780" s="5">
        <f t="shared" si="278"/>
        <v>0.5</v>
      </c>
      <c r="Y780" s="5">
        <f t="shared" si="279"/>
        <v>0.5</v>
      </c>
      <c r="Z780" s="5">
        <f t="shared" si="280"/>
        <v>0</v>
      </c>
      <c r="AA780" s="5">
        <f t="shared" si="281"/>
        <v>0</v>
      </c>
      <c r="AB780" s="5">
        <f t="shared" si="282"/>
        <v>0</v>
      </c>
      <c r="AC780" s="5">
        <f t="shared" si="283"/>
        <v>0</v>
      </c>
      <c r="AD780" s="5">
        <f t="shared" si="284"/>
        <v>0.5</v>
      </c>
      <c r="AE780" s="5">
        <f t="shared" si="285"/>
        <v>0.5</v>
      </c>
      <c r="AF780" s="5">
        <f t="shared" si="286"/>
        <v>0</v>
      </c>
      <c r="AG780" s="5">
        <f t="shared" si="287"/>
        <v>0.5</v>
      </c>
      <c r="AH780" s="5">
        <f t="shared" si="288"/>
        <v>0</v>
      </c>
      <c r="AI780" s="5">
        <f t="shared" si="289"/>
        <v>0</v>
      </c>
      <c r="AJ780" s="5">
        <f t="shared" si="290"/>
        <v>0.5</v>
      </c>
      <c r="AK780" s="5">
        <f t="shared" si="291"/>
        <v>0</v>
      </c>
      <c r="AL780" s="5">
        <f t="shared" si="292"/>
        <v>0</v>
      </c>
      <c r="AM780" s="5">
        <f t="shared" si="293"/>
        <v>0</v>
      </c>
      <c r="AN780" s="5">
        <f t="shared" si="294"/>
        <v>0</v>
      </c>
      <c r="AO780" s="5">
        <f t="shared" si="295"/>
        <v>0</v>
      </c>
      <c r="AR780" s="5">
        <f t="shared" si="296"/>
        <v>3</v>
      </c>
      <c r="AS780" s="5">
        <f t="shared" si="297"/>
        <v>6</v>
      </c>
      <c r="AT780" s="5" t="str">
        <f t="shared" si="298"/>
        <v>Correct</v>
      </c>
      <c r="AU780" s="5" t="s">
        <v>94</v>
      </c>
      <c r="AV780" s="5"/>
      <c r="AW780" s="5" t="s">
        <v>95</v>
      </c>
      <c r="AX780" s="5" t="s">
        <v>145</v>
      </c>
      <c r="AY780" s="5" t="s">
        <v>107</v>
      </c>
      <c r="AZ780" s="5"/>
      <c r="BA780" s="5" t="s">
        <v>80</v>
      </c>
      <c r="BB780" s="5" t="s">
        <v>112</v>
      </c>
      <c r="BC780" s="5" t="s">
        <v>110</v>
      </c>
      <c r="BD780" s="5" t="s">
        <v>104</v>
      </c>
      <c r="BE780" s="5" t="s">
        <v>102</v>
      </c>
      <c r="BF780" s="5"/>
      <c r="BG780" s="5"/>
      <c r="BH780" s="54"/>
    </row>
    <row r="781" spans="1:60" x14ac:dyDescent="0.25">
      <c r="A781" s="1">
        <v>780</v>
      </c>
      <c r="B781" t="s">
        <v>50</v>
      </c>
      <c r="P781" t="s">
        <v>61</v>
      </c>
      <c r="R781" t="s">
        <v>63</v>
      </c>
      <c r="U781" s="5">
        <f t="shared" si="276"/>
        <v>3</v>
      </c>
      <c r="V781" s="5">
        <f t="shared" si="277"/>
        <v>1</v>
      </c>
      <c r="W781" s="16"/>
      <c r="X781" s="5">
        <f t="shared" si="278"/>
        <v>1</v>
      </c>
      <c r="Y781" s="5">
        <f t="shared" si="279"/>
        <v>0</v>
      </c>
      <c r="Z781" s="5">
        <f t="shared" si="280"/>
        <v>0</v>
      </c>
      <c r="AA781" s="5">
        <f t="shared" si="281"/>
        <v>0</v>
      </c>
      <c r="AB781" s="5">
        <f t="shared" si="282"/>
        <v>0</v>
      </c>
      <c r="AC781" s="5">
        <f t="shared" si="283"/>
        <v>0</v>
      </c>
      <c r="AD781" s="5">
        <f t="shared" si="284"/>
        <v>0</v>
      </c>
      <c r="AE781" s="5">
        <f t="shared" si="285"/>
        <v>0</v>
      </c>
      <c r="AF781" s="5">
        <f t="shared" si="286"/>
        <v>0</v>
      </c>
      <c r="AG781" s="5">
        <f t="shared" si="287"/>
        <v>0</v>
      </c>
      <c r="AH781" s="5">
        <f t="shared" si="288"/>
        <v>0</v>
      </c>
      <c r="AI781" s="5">
        <f t="shared" si="289"/>
        <v>0</v>
      </c>
      <c r="AJ781" s="5">
        <f t="shared" si="290"/>
        <v>0</v>
      </c>
      <c r="AK781" s="5">
        <f t="shared" si="291"/>
        <v>0</v>
      </c>
      <c r="AL781" s="5">
        <f t="shared" si="292"/>
        <v>1</v>
      </c>
      <c r="AM781" s="5">
        <f t="shared" si="293"/>
        <v>0</v>
      </c>
      <c r="AN781" s="5">
        <f t="shared" si="294"/>
        <v>1</v>
      </c>
      <c r="AO781" s="5">
        <f t="shared" si="295"/>
        <v>0</v>
      </c>
      <c r="AR781" s="5">
        <f t="shared" si="296"/>
        <v>3</v>
      </c>
      <c r="AS781" s="5">
        <f t="shared" si="297"/>
        <v>3</v>
      </c>
      <c r="AT781" s="5" t="str">
        <f t="shared" si="298"/>
        <v>Correct</v>
      </c>
      <c r="AU781" s="53" t="s">
        <v>105</v>
      </c>
      <c r="AV781" s="53">
        <v>54</v>
      </c>
      <c r="AW781" s="53" t="s">
        <v>121</v>
      </c>
      <c r="AX781" s="53" t="s">
        <v>213</v>
      </c>
      <c r="AY781" s="53" t="s">
        <v>107</v>
      </c>
      <c r="AZ781" s="53" t="s">
        <v>98</v>
      </c>
      <c r="BA781" s="53" t="s">
        <v>80</v>
      </c>
      <c r="BB781" s="53" t="s">
        <v>112</v>
      </c>
      <c r="BC781" s="53" t="s">
        <v>120</v>
      </c>
      <c r="BD781" s="53" t="s">
        <v>123</v>
      </c>
      <c r="BE781" s="53" t="s">
        <v>102</v>
      </c>
      <c r="BF781" s="53"/>
      <c r="BG781" s="53" t="s">
        <v>102</v>
      </c>
      <c r="BH781" s="55"/>
    </row>
    <row r="782" spans="1:60" x14ac:dyDescent="0.25">
      <c r="A782" s="1">
        <v>781</v>
      </c>
      <c r="U782" s="5">
        <f t="shared" si="276"/>
        <v>0</v>
      </c>
      <c r="V782" s="5" t="e">
        <f t="shared" si="277"/>
        <v>#DIV/0!</v>
      </c>
      <c r="W782" s="16"/>
      <c r="X782" s="5">
        <f t="shared" si="278"/>
        <v>0</v>
      </c>
      <c r="Y782" s="5">
        <f t="shared" si="279"/>
        <v>0</v>
      </c>
      <c r="Z782" s="5">
        <f t="shared" si="280"/>
        <v>0</v>
      </c>
      <c r="AA782" s="5">
        <f t="shared" si="281"/>
        <v>0</v>
      </c>
      <c r="AB782" s="5">
        <f t="shared" si="282"/>
        <v>0</v>
      </c>
      <c r="AC782" s="5">
        <f t="shared" si="283"/>
        <v>0</v>
      </c>
      <c r="AD782" s="5">
        <f t="shared" si="284"/>
        <v>0</v>
      </c>
      <c r="AE782" s="5">
        <f t="shared" si="285"/>
        <v>0</v>
      </c>
      <c r="AF782" s="5">
        <f t="shared" si="286"/>
        <v>0</v>
      </c>
      <c r="AG782" s="5">
        <f t="shared" si="287"/>
        <v>0</v>
      </c>
      <c r="AH782" s="5">
        <f t="shared" si="288"/>
        <v>0</v>
      </c>
      <c r="AI782" s="5">
        <f t="shared" si="289"/>
        <v>0</v>
      </c>
      <c r="AJ782" s="5">
        <f t="shared" si="290"/>
        <v>0</v>
      </c>
      <c r="AK782" s="5">
        <f t="shared" si="291"/>
        <v>0</v>
      </c>
      <c r="AL782" s="5">
        <f t="shared" si="292"/>
        <v>0</v>
      </c>
      <c r="AM782" s="5">
        <f t="shared" si="293"/>
        <v>0</v>
      </c>
      <c r="AN782" s="5">
        <f t="shared" si="294"/>
        <v>0</v>
      </c>
      <c r="AO782" s="5">
        <f t="shared" si="295"/>
        <v>0</v>
      </c>
      <c r="AR782" s="5">
        <f t="shared" si="296"/>
        <v>0</v>
      </c>
      <c r="AS782" s="5">
        <f t="shared" si="297"/>
        <v>0</v>
      </c>
      <c r="AT782" s="5" t="str">
        <f t="shared" si="298"/>
        <v>Correct</v>
      </c>
      <c r="AU782" s="5" t="s">
        <v>94</v>
      </c>
      <c r="AV782" s="5">
        <v>82</v>
      </c>
      <c r="AW782" s="5" t="s">
        <v>121</v>
      </c>
      <c r="AX782" s="5" t="s">
        <v>281</v>
      </c>
      <c r="AY782" s="5" t="s">
        <v>107</v>
      </c>
      <c r="AZ782" s="5" t="s">
        <v>98</v>
      </c>
      <c r="BA782" s="5" t="s">
        <v>80</v>
      </c>
      <c r="BB782" s="5" t="s">
        <v>114</v>
      </c>
      <c r="BC782" s="5"/>
      <c r="BD782" s="5" t="s">
        <v>104</v>
      </c>
      <c r="BE782" s="5" t="s">
        <v>102</v>
      </c>
      <c r="BF782" s="5"/>
      <c r="BG782" s="5" t="s">
        <v>102</v>
      </c>
      <c r="BH782" s="54"/>
    </row>
    <row r="783" spans="1:60" x14ac:dyDescent="0.25">
      <c r="A783" s="1">
        <v>782</v>
      </c>
      <c r="U783" s="5">
        <f t="shared" si="276"/>
        <v>0</v>
      </c>
      <c r="V783" s="5" t="e">
        <f t="shared" si="277"/>
        <v>#DIV/0!</v>
      </c>
      <c r="W783" s="16"/>
      <c r="X783" s="5">
        <f t="shared" si="278"/>
        <v>0</v>
      </c>
      <c r="Y783" s="5">
        <f t="shared" si="279"/>
        <v>0</v>
      </c>
      <c r="Z783" s="5">
        <f t="shared" si="280"/>
        <v>0</v>
      </c>
      <c r="AA783" s="5">
        <f t="shared" si="281"/>
        <v>0</v>
      </c>
      <c r="AB783" s="5">
        <f t="shared" si="282"/>
        <v>0</v>
      </c>
      <c r="AC783" s="5">
        <f t="shared" si="283"/>
        <v>0</v>
      </c>
      <c r="AD783" s="5">
        <f t="shared" si="284"/>
        <v>0</v>
      </c>
      <c r="AE783" s="5">
        <f t="shared" si="285"/>
        <v>0</v>
      </c>
      <c r="AF783" s="5">
        <f t="shared" si="286"/>
        <v>0</v>
      </c>
      <c r="AG783" s="5">
        <f t="shared" si="287"/>
        <v>0</v>
      </c>
      <c r="AH783" s="5">
        <f t="shared" si="288"/>
        <v>0</v>
      </c>
      <c r="AI783" s="5">
        <f t="shared" si="289"/>
        <v>0</v>
      </c>
      <c r="AJ783" s="5">
        <f t="shared" si="290"/>
        <v>0</v>
      </c>
      <c r="AK783" s="5">
        <f t="shared" si="291"/>
        <v>0</v>
      </c>
      <c r="AL783" s="5">
        <f t="shared" si="292"/>
        <v>0</v>
      </c>
      <c r="AM783" s="5">
        <f t="shared" si="293"/>
        <v>0</v>
      </c>
      <c r="AN783" s="5">
        <f t="shared" si="294"/>
        <v>0</v>
      </c>
      <c r="AO783" s="5">
        <f t="shared" si="295"/>
        <v>0</v>
      </c>
      <c r="AR783" s="5">
        <f t="shared" si="296"/>
        <v>0</v>
      </c>
      <c r="AS783" s="5">
        <f t="shared" si="297"/>
        <v>0</v>
      </c>
      <c r="AT783" s="5" t="str">
        <f t="shared" si="298"/>
        <v>Correct</v>
      </c>
      <c r="AU783" s="53" t="s">
        <v>105</v>
      </c>
      <c r="AV783" s="53">
        <v>77</v>
      </c>
      <c r="AW783" s="53" t="s">
        <v>121</v>
      </c>
      <c r="AX783" s="53" t="s">
        <v>281</v>
      </c>
      <c r="AY783" s="53"/>
      <c r="AZ783" s="53" t="s">
        <v>98</v>
      </c>
      <c r="BA783" s="53" t="s">
        <v>80</v>
      </c>
      <c r="BB783" s="53" t="s">
        <v>114</v>
      </c>
      <c r="BC783" s="53" t="s">
        <v>120</v>
      </c>
      <c r="BD783" s="53" t="s">
        <v>104</v>
      </c>
      <c r="BE783" s="53" t="s">
        <v>102</v>
      </c>
      <c r="BF783" s="53"/>
      <c r="BG783" s="53" t="s">
        <v>102</v>
      </c>
      <c r="BH783" s="55"/>
    </row>
    <row r="784" spans="1:60" x14ac:dyDescent="0.25">
      <c r="A784" s="1">
        <v>783</v>
      </c>
      <c r="C784" t="s">
        <v>51</v>
      </c>
      <c r="K784" t="s">
        <v>58</v>
      </c>
      <c r="N784" t="s">
        <v>26</v>
      </c>
      <c r="U784" s="5">
        <f t="shared" si="276"/>
        <v>3</v>
      </c>
      <c r="V784" s="5">
        <f t="shared" si="277"/>
        <v>1</v>
      </c>
      <c r="W784" s="16"/>
      <c r="X784" s="5">
        <f t="shared" si="278"/>
        <v>0</v>
      </c>
      <c r="Y784" s="5">
        <f t="shared" si="279"/>
        <v>1</v>
      </c>
      <c r="Z784" s="5">
        <f t="shared" si="280"/>
        <v>0</v>
      </c>
      <c r="AA784" s="5">
        <f t="shared" si="281"/>
        <v>0</v>
      </c>
      <c r="AB784" s="5">
        <f t="shared" si="282"/>
        <v>0</v>
      </c>
      <c r="AC784" s="5">
        <f t="shared" si="283"/>
        <v>0</v>
      </c>
      <c r="AD784" s="5">
        <f t="shared" si="284"/>
        <v>0</v>
      </c>
      <c r="AE784" s="5">
        <f t="shared" si="285"/>
        <v>0</v>
      </c>
      <c r="AF784" s="5">
        <f t="shared" si="286"/>
        <v>0</v>
      </c>
      <c r="AG784" s="5">
        <f t="shared" si="287"/>
        <v>1</v>
      </c>
      <c r="AH784" s="5">
        <f t="shared" si="288"/>
        <v>0</v>
      </c>
      <c r="AI784" s="5">
        <f t="shared" si="289"/>
        <v>0</v>
      </c>
      <c r="AJ784" s="5">
        <f t="shared" si="290"/>
        <v>1</v>
      </c>
      <c r="AK784" s="5">
        <f t="shared" si="291"/>
        <v>0</v>
      </c>
      <c r="AL784" s="5">
        <f t="shared" si="292"/>
        <v>0</v>
      </c>
      <c r="AM784" s="5">
        <f t="shared" si="293"/>
        <v>0</v>
      </c>
      <c r="AN784" s="5">
        <f t="shared" si="294"/>
        <v>0</v>
      </c>
      <c r="AO784" s="5">
        <f t="shared" si="295"/>
        <v>0</v>
      </c>
      <c r="AR784" s="5">
        <f t="shared" si="296"/>
        <v>3</v>
      </c>
      <c r="AS784" s="5">
        <f t="shared" si="297"/>
        <v>3</v>
      </c>
      <c r="AT784" s="5" t="str">
        <f t="shared" si="298"/>
        <v>Correct</v>
      </c>
      <c r="AU784" s="5" t="s">
        <v>94</v>
      </c>
      <c r="AV784" s="5">
        <v>56</v>
      </c>
      <c r="AW784" s="5" t="s">
        <v>121</v>
      </c>
      <c r="AX784" s="5" t="s">
        <v>282</v>
      </c>
      <c r="AY784" s="5" t="s">
        <v>107</v>
      </c>
      <c r="AZ784" s="5" t="s">
        <v>98</v>
      </c>
      <c r="BA784" s="5" t="s">
        <v>80</v>
      </c>
      <c r="BB784" s="5" t="s">
        <v>108</v>
      </c>
      <c r="BC784" s="5" t="s">
        <v>110</v>
      </c>
      <c r="BD784" s="5" t="s">
        <v>135</v>
      </c>
      <c r="BE784" s="5" t="s">
        <v>98</v>
      </c>
      <c r="BF784" s="5"/>
      <c r="BG784" s="5"/>
      <c r="BH784" s="54"/>
    </row>
    <row r="785" spans="1:60" x14ac:dyDescent="0.25">
      <c r="A785" s="1">
        <v>784</v>
      </c>
      <c r="F785" t="s">
        <v>53</v>
      </c>
      <c r="U785" s="5">
        <f t="shared" si="276"/>
        <v>1</v>
      </c>
      <c r="V785" s="5">
        <f t="shared" si="277"/>
        <v>3</v>
      </c>
      <c r="W785" s="16"/>
      <c r="X785" s="5">
        <f t="shared" si="278"/>
        <v>0</v>
      </c>
      <c r="Y785" s="5">
        <f t="shared" si="279"/>
        <v>0</v>
      </c>
      <c r="Z785" s="5">
        <f t="shared" si="280"/>
        <v>0</v>
      </c>
      <c r="AA785" s="5">
        <f t="shared" si="281"/>
        <v>0</v>
      </c>
      <c r="AB785" s="5">
        <f t="shared" si="282"/>
        <v>1</v>
      </c>
      <c r="AC785" s="5">
        <f t="shared" si="283"/>
        <v>0</v>
      </c>
      <c r="AD785" s="5">
        <f t="shared" si="284"/>
        <v>0</v>
      </c>
      <c r="AE785" s="5">
        <f t="shared" si="285"/>
        <v>0</v>
      </c>
      <c r="AF785" s="5">
        <f t="shared" si="286"/>
        <v>0</v>
      </c>
      <c r="AG785" s="5">
        <f t="shared" si="287"/>
        <v>0</v>
      </c>
      <c r="AH785" s="5">
        <f t="shared" si="288"/>
        <v>0</v>
      </c>
      <c r="AI785" s="5">
        <f t="shared" si="289"/>
        <v>0</v>
      </c>
      <c r="AJ785" s="5">
        <f t="shared" si="290"/>
        <v>0</v>
      </c>
      <c r="AK785" s="5">
        <f t="shared" si="291"/>
        <v>0</v>
      </c>
      <c r="AL785" s="5">
        <f t="shared" si="292"/>
        <v>0</v>
      </c>
      <c r="AM785" s="5">
        <f t="shared" si="293"/>
        <v>0</v>
      </c>
      <c r="AN785" s="5">
        <f t="shared" si="294"/>
        <v>0</v>
      </c>
      <c r="AO785" s="5">
        <f t="shared" si="295"/>
        <v>0</v>
      </c>
      <c r="AR785" s="5">
        <f t="shared" si="296"/>
        <v>1</v>
      </c>
      <c r="AS785" s="5">
        <f t="shared" si="297"/>
        <v>1</v>
      </c>
      <c r="AT785" s="5" t="str">
        <f t="shared" si="298"/>
        <v>Correct</v>
      </c>
      <c r="AU785" s="53" t="s">
        <v>94</v>
      </c>
      <c r="AV785" s="53">
        <v>67</v>
      </c>
      <c r="AW785" s="53" t="s">
        <v>121</v>
      </c>
      <c r="AX785" s="53" t="s">
        <v>281</v>
      </c>
      <c r="AY785" s="53" t="s">
        <v>107</v>
      </c>
      <c r="AZ785" s="53" t="s">
        <v>98</v>
      </c>
      <c r="BA785" s="53" t="s">
        <v>80</v>
      </c>
      <c r="BB785" s="53"/>
      <c r="BC785" s="53" t="s">
        <v>110</v>
      </c>
      <c r="BD785" s="53" t="s">
        <v>104</v>
      </c>
      <c r="BE785" s="53" t="s">
        <v>102</v>
      </c>
      <c r="BF785" s="53"/>
      <c r="BG785" s="53" t="s">
        <v>102</v>
      </c>
      <c r="BH785" s="55"/>
    </row>
    <row r="786" spans="1:60" x14ac:dyDescent="0.25">
      <c r="A786" s="1">
        <v>785</v>
      </c>
      <c r="I786" t="s">
        <v>56</v>
      </c>
      <c r="K786" t="s">
        <v>58</v>
      </c>
      <c r="L786" t="s">
        <v>59</v>
      </c>
      <c r="U786" s="5">
        <f t="shared" si="276"/>
        <v>3</v>
      </c>
      <c r="V786" s="5">
        <f t="shared" si="277"/>
        <v>1</v>
      </c>
      <c r="W786" s="16"/>
      <c r="X786" s="5">
        <f t="shared" si="278"/>
        <v>0</v>
      </c>
      <c r="Y786" s="5">
        <f t="shared" si="279"/>
        <v>0</v>
      </c>
      <c r="Z786" s="5">
        <f t="shared" si="280"/>
        <v>0</v>
      </c>
      <c r="AA786" s="5">
        <f t="shared" si="281"/>
        <v>0</v>
      </c>
      <c r="AB786" s="5">
        <f t="shared" si="282"/>
        <v>0</v>
      </c>
      <c r="AC786" s="5">
        <f t="shared" si="283"/>
        <v>0</v>
      </c>
      <c r="AD786" s="5">
        <f t="shared" si="284"/>
        <v>0</v>
      </c>
      <c r="AE786" s="5">
        <f t="shared" si="285"/>
        <v>1</v>
      </c>
      <c r="AF786" s="5">
        <f t="shared" si="286"/>
        <v>0</v>
      </c>
      <c r="AG786" s="5">
        <f t="shared" si="287"/>
        <v>1</v>
      </c>
      <c r="AH786" s="5">
        <f t="shared" si="288"/>
        <v>1</v>
      </c>
      <c r="AI786" s="5">
        <f t="shared" si="289"/>
        <v>0</v>
      </c>
      <c r="AJ786" s="5">
        <f t="shared" si="290"/>
        <v>0</v>
      </c>
      <c r="AK786" s="5">
        <f t="shared" si="291"/>
        <v>0</v>
      </c>
      <c r="AL786" s="5">
        <f t="shared" si="292"/>
        <v>0</v>
      </c>
      <c r="AM786" s="5">
        <f t="shared" si="293"/>
        <v>0</v>
      </c>
      <c r="AN786" s="5">
        <f t="shared" si="294"/>
        <v>0</v>
      </c>
      <c r="AO786" s="5">
        <f t="shared" si="295"/>
        <v>0</v>
      </c>
      <c r="AR786" s="5">
        <f t="shared" si="296"/>
        <v>3</v>
      </c>
      <c r="AS786" s="5">
        <f t="shared" si="297"/>
        <v>3</v>
      </c>
      <c r="AT786" s="5" t="str">
        <f t="shared" si="298"/>
        <v>Correct</v>
      </c>
      <c r="AU786" s="5" t="s">
        <v>105</v>
      </c>
      <c r="AV786" s="5">
        <v>65</v>
      </c>
      <c r="AW786" s="5" t="s">
        <v>121</v>
      </c>
      <c r="AX786" s="5" t="s">
        <v>283</v>
      </c>
      <c r="AY786" s="5" t="s">
        <v>107</v>
      </c>
      <c r="AZ786" s="5" t="s">
        <v>98</v>
      </c>
      <c r="BA786" s="5" t="s">
        <v>80</v>
      </c>
      <c r="BB786" s="5"/>
      <c r="BC786" s="5" t="s">
        <v>133</v>
      </c>
      <c r="BD786" s="5" t="s">
        <v>104</v>
      </c>
      <c r="BE786" s="5" t="s">
        <v>102</v>
      </c>
      <c r="BF786" s="5"/>
      <c r="BG786" s="5" t="s">
        <v>102</v>
      </c>
      <c r="BH786" s="54"/>
    </row>
    <row r="787" spans="1:60" x14ac:dyDescent="0.25">
      <c r="A787" s="1">
        <v>786</v>
      </c>
      <c r="B787" t="s">
        <v>50</v>
      </c>
      <c r="H787" t="s">
        <v>55</v>
      </c>
      <c r="L787" t="s">
        <v>59</v>
      </c>
      <c r="U787" s="5">
        <f t="shared" si="276"/>
        <v>3</v>
      </c>
      <c r="V787" s="5">
        <f t="shared" si="277"/>
        <v>1</v>
      </c>
      <c r="W787" s="16"/>
      <c r="X787" s="5">
        <f t="shared" si="278"/>
        <v>1</v>
      </c>
      <c r="Y787" s="5">
        <f t="shared" si="279"/>
        <v>0</v>
      </c>
      <c r="Z787" s="5">
        <f t="shared" si="280"/>
        <v>0</v>
      </c>
      <c r="AA787" s="5">
        <f t="shared" si="281"/>
        <v>0</v>
      </c>
      <c r="AB787" s="5">
        <f t="shared" si="282"/>
        <v>0</v>
      </c>
      <c r="AC787" s="5">
        <f t="shared" si="283"/>
        <v>0</v>
      </c>
      <c r="AD787" s="5">
        <f t="shared" si="284"/>
        <v>1</v>
      </c>
      <c r="AE787" s="5">
        <f t="shared" si="285"/>
        <v>0</v>
      </c>
      <c r="AF787" s="5">
        <f t="shared" si="286"/>
        <v>0</v>
      </c>
      <c r="AG787" s="5">
        <f t="shared" si="287"/>
        <v>0</v>
      </c>
      <c r="AH787" s="5">
        <f t="shared" si="288"/>
        <v>1</v>
      </c>
      <c r="AI787" s="5">
        <f t="shared" si="289"/>
        <v>0</v>
      </c>
      <c r="AJ787" s="5">
        <f t="shared" si="290"/>
        <v>0</v>
      </c>
      <c r="AK787" s="5">
        <f t="shared" si="291"/>
        <v>0</v>
      </c>
      <c r="AL787" s="5">
        <f t="shared" si="292"/>
        <v>0</v>
      </c>
      <c r="AM787" s="5">
        <f t="shared" si="293"/>
        <v>0</v>
      </c>
      <c r="AN787" s="5">
        <f t="shared" si="294"/>
        <v>0</v>
      </c>
      <c r="AO787" s="5">
        <f t="shared" si="295"/>
        <v>0</v>
      </c>
      <c r="AR787" s="5">
        <f t="shared" si="296"/>
        <v>3</v>
      </c>
      <c r="AS787" s="5">
        <f t="shared" si="297"/>
        <v>3</v>
      </c>
      <c r="AT787" s="5" t="str">
        <f t="shared" si="298"/>
        <v>Correct</v>
      </c>
      <c r="AU787" s="53" t="s">
        <v>94</v>
      </c>
      <c r="AV787" s="53">
        <v>60</v>
      </c>
      <c r="AW787" s="53" t="s">
        <v>121</v>
      </c>
      <c r="AX787" s="53" t="s">
        <v>282</v>
      </c>
      <c r="AY787" s="53" t="s">
        <v>107</v>
      </c>
      <c r="AZ787" s="53" t="s">
        <v>98</v>
      </c>
      <c r="BA787" s="53" t="s">
        <v>80</v>
      </c>
      <c r="BB787" s="53" t="s">
        <v>126</v>
      </c>
      <c r="BC787" s="53" t="s">
        <v>103</v>
      </c>
      <c r="BD787" s="53" t="s">
        <v>104</v>
      </c>
      <c r="BE787" s="53" t="s">
        <v>102</v>
      </c>
      <c r="BF787" s="53"/>
      <c r="BG787" s="53" t="s">
        <v>102</v>
      </c>
      <c r="BH787" s="55"/>
    </row>
    <row r="788" spans="1:60" x14ac:dyDescent="0.25">
      <c r="A788" s="1">
        <v>787</v>
      </c>
      <c r="B788" t="s">
        <v>50</v>
      </c>
      <c r="C788" t="s">
        <v>51</v>
      </c>
      <c r="D788" t="s">
        <v>52</v>
      </c>
      <c r="F788" t="s">
        <v>53</v>
      </c>
      <c r="G788" t="s">
        <v>54</v>
      </c>
      <c r="H788" t="s">
        <v>55</v>
      </c>
      <c r="I788" t="s">
        <v>56</v>
      </c>
      <c r="L788" t="s">
        <v>59</v>
      </c>
      <c r="M788" t="s">
        <v>60</v>
      </c>
      <c r="N788" t="s">
        <v>26</v>
      </c>
      <c r="R788" t="s">
        <v>63</v>
      </c>
      <c r="S788" t="s">
        <v>64</v>
      </c>
      <c r="U788" s="5">
        <f t="shared" si="276"/>
        <v>12</v>
      </c>
      <c r="V788" s="5">
        <f t="shared" si="277"/>
        <v>0.25</v>
      </c>
      <c r="W788" s="16"/>
      <c r="X788" s="5">
        <f t="shared" si="278"/>
        <v>0.25</v>
      </c>
      <c r="Y788" s="5">
        <f t="shared" si="279"/>
        <v>0.25</v>
      </c>
      <c r="Z788" s="5">
        <f t="shared" si="280"/>
        <v>0.25</v>
      </c>
      <c r="AA788" s="5">
        <f t="shared" si="281"/>
        <v>0</v>
      </c>
      <c r="AB788" s="5">
        <f t="shared" si="282"/>
        <v>0.25</v>
      </c>
      <c r="AC788" s="5">
        <f t="shared" si="283"/>
        <v>0.25</v>
      </c>
      <c r="AD788" s="5">
        <f t="shared" si="284"/>
        <v>0.25</v>
      </c>
      <c r="AE788" s="5">
        <f t="shared" si="285"/>
        <v>0.25</v>
      </c>
      <c r="AF788" s="5">
        <f t="shared" si="286"/>
        <v>0</v>
      </c>
      <c r="AG788" s="5">
        <f t="shared" si="287"/>
        <v>0</v>
      </c>
      <c r="AH788" s="5">
        <f t="shared" si="288"/>
        <v>0.25</v>
      </c>
      <c r="AI788" s="5">
        <f t="shared" si="289"/>
        <v>0.25</v>
      </c>
      <c r="AJ788" s="5">
        <f t="shared" si="290"/>
        <v>0.25</v>
      </c>
      <c r="AK788" s="5">
        <f t="shared" si="291"/>
        <v>0</v>
      </c>
      <c r="AL788" s="5">
        <f t="shared" si="292"/>
        <v>0</v>
      </c>
      <c r="AM788" s="5">
        <f t="shared" si="293"/>
        <v>0</v>
      </c>
      <c r="AN788" s="5">
        <f t="shared" si="294"/>
        <v>0.25</v>
      </c>
      <c r="AO788" s="5">
        <f t="shared" si="295"/>
        <v>0.25</v>
      </c>
      <c r="AR788" s="5">
        <f t="shared" si="296"/>
        <v>3</v>
      </c>
      <c r="AS788" s="5">
        <f t="shared" si="297"/>
        <v>12</v>
      </c>
      <c r="AT788" s="5" t="str">
        <f t="shared" si="298"/>
        <v>Correct</v>
      </c>
      <c r="AU788" s="5" t="s">
        <v>105</v>
      </c>
      <c r="AV788" s="5">
        <v>27</v>
      </c>
      <c r="AW788" s="5" t="s">
        <v>121</v>
      </c>
      <c r="AX788" s="5" t="s">
        <v>282</v>
      </c>
      <c r="AY788" s="5" t="s">
        <v>107</v>
      </c>
      <c r="AZ788" s="5" t="s">
        <v>98</v>
      </c>
      <c r="BA788" s="5" t="s">
        <v>80</v>
      </c>
      <c r="BB788" s="5" t="s">
        <v>108</v>
      </c>
      <c r="BC788" s="5" t="s">
        <v>110</v>
      </c>
      <c r="BD788" s="5" t="s">
        <v>101</v>
      </c>
      <c r="BE788" s="5" t="s">
        <v>102</v>
      </c>
      <c r="BF788" s="5"/>
      <c r="BG788" s="5" t="s">
        <v>102</v>
      </c>
      <c r="BH788" s="54"/>
    </row>
    <row r="789" spans="1:60" x14ac:dyDescent="0.25">
      <c r="A789" s="1">
        <v>788</v>
      </c>
      <c r="B789" t="s">
        <v>50</v>
      </c>
      <c r="I789" t="s">
        <v>56</v>
      </c>
      <c r="S789" t="s">
        <v>64</v>
      </c>
      <c r="U789" s="5">
        <f t="shared" si="276"/>
        <v>3</v>
      </c>
      <c r="V789" s="5">
        <f t="shared" si="277"/>
        <v>1</v>
      </c>
      <c r="W789" s="16"/>
      <c r="X789" s="5">
        <f t="shared" si="278"/>
        <v>1</v>
      </c>
      <c r="Y789" s="5">
        <f t="shared" si="279"/>
        <v>0</v>
      </c>
      <c r="Z789" s="5">
        <f t="shared" si="280"/>
        <v>0</v>
      </c>
      <c r="AA789" s="5">
        <f t="shared" si="281"/>
        <v>0</v>
      </c>
      <c r="AB789" s="5">
        <f t="shared" si="282"/>
        <v>0</v>
      </c>
      <c r="AC789" s="5">
        <f t="shared" si="283"/>
        <v>0</v>
      </c>
      <c r="AD789" s="5">
        <f t="shared" si="284"/>
        <v>0</v>
      </c>
      <c r="AE789" s="5">
        <f t="shared" si="285"/>
        <v>1</v>
      </c>
      <c r="AF789" s="5">
        <f t="shared" si="286"/>
        <v>0</v>
      </c>
      <c r="AG789" s="5">
        <f t="shared" si="287"/>
        <v>0</v>
      </c>
      <c r="AH789" s="5">
        <f t="shared" si="288"/>
        <v>0</v>
      </c>
      <c r="AI789" s="5">
        <f t="shared" si="289"/>
        <v>0</v>
      </c>
      <c r="AJ789" s="5">
        <f t="shared" si="290"/>
        <v>0</v>
      </c>
      <c r="AK789" s="5">
        <f t="shared" si="291"/>
        <v>0</v>
      </c>
      <c r="AL789" s="5">
        <f t="shared" si="292"/>
        <v>0</v>
      </c>
      <c r="AM789" s="5">
        <f t="shared" si="293"/>
        <v>0</v>
      </c>
      <c r="AN789" s="5">
        <f t="shared" si="294"/>
        <v>0</v>
      </c>
      <c r="AO789" s="5">
        <f t="shared" si="295"/>
        <v>1</v>
      </c>
      <c r="AR789" s="5">
        <f t="shared" si="296"/>
        <v>3</v>
      </c>
      <c r="AS789" s="5">
        <f t="shared" si="297"/>
        <v>3</v>
      </c>
      <c r="AT789" s="5" t="str">
        <f t="shared" si="298"/>
        <v>Correct</v>
      </c>
      <c r="AU789" s="53" t="s">
        <v>94</v>
      </c>
      <c r="AV789" s="53">
        <v>75</v>
      </c>
      <c r="AW789" s="53" t="s">
        <v>121</v>
      </c>
      <c r="AX789" s="53" t="s">
        <v>284</v>
      </c>
      <c r="AY789" s="53" t="s">
        <v>107</v>
      </c>
      <c r="AZ789" s="53" t="s">
        <v>98</v>
      </c>
      <c r="BA789" s="53" t="s">
        <v>80</v>
      </c>
      <c r="BB789" s="53" t="s">
        <v>114</v>
      </c>
      <c r="BC789" s="53" t="s">
        <v>110</v>
      </c>
      <c r="BD789" s="53" t="s">
        <v>104</v>
      </c>
      <c r="BE789" s="53" t="s">
        <v>102</v>
      </c>
      <c r="BF789" s="53"/>
      <c r="BG789" s="53" t="s">
        <v>98</v>
      </c>
      <c r="BH789" s="55"/>
    </row>
    <row r="790" spans="1:60" x14ac:dyDescent="0.25">
      <c r="A790" s="1">
        <v>789</v>
      </c>
      <c r="B790" t="s">
        <v>50</v>
      </c>
      <c r="C790" t="s">
        <v>51</v>
      </c>
      <c r="D790" t="s">
        <v>52</v>
      </c>
      <c r="E790" t="s">
        <v>20</v>
      </c>
      <c r="G790" t="s">
        <v>54</v>
      </c>
      <c r="H790" t="s">
        <v>55</v>
      </c>
      <c r="I790" t="s">
        <v>56</v>
      </c>
      <c r="L790" t="s">
        <v>59</v>
      </c>
      <c r="M790" t="s">
        <v>60</v>
      </c>
      <c r="N790" t="s">
        <v>26</v>
      </c>
      <c r="P790" t="s">
        <v>61</v>
      </c>
      <c r="R790" t="s">
        <v>63</v>
      </c>
      <c r="S790" t="s">
        <v>64</v>
      </c>
      <c r="U790" s="5">
        <f t="shared" si="276"/>
        <v>13</v>
      </c>
      <c r="V790" s="5">
        <f t="shared" si="277"/>
        <v>0.23076923076923078</v>
      </c>
      <c r="W790" s="16"/>
      <c r="X790" s="5">
        <f t="shared" si="278"/>
        <v>0.23076923076923078</v>
      </c>
      <c r="Y790" s="5">
        <f t="shared" si="279"/>
        <v>0.23076923076923078</v>
      </c>
      <c r="Z790" s="5">
        <f t="shared" si="280"/>
        <v>0.23076923076923078</v>
      </c>
      <c r="AA790" s="5">
        <f t="shared" si="281"/>
        <v>0.23076923076923078</v>
      </c>
      <c r="AB790" s="5">
        <f t="shared" si="282"/>
        <v>0</v>
      </c>
      <c r="AC790" s="5">
        <f t="shared" si="283"/>
        <v>0.23076923076923078</v>
      </c>
      <c r="AD790" s="5">
        <f t="shared" si="284"/>
        <v>0.23076923076923078</v>
      </c>
      <c r="AE790" s="5">
        <f t="shared" si="285"/>
        <v>0.23076923076923078</v>
      </c>
      <c r="AF790" s="5">
        <f t="shared" si="286"/>
        <v>0</v>
      </c>
      <c r="AG790" s="5">
        <f t="shared" si="287"/>
        <v>0</v>
      </c>
      <c r="AH790" s="5">
        <f t="shared" si="288"/>
        <v>0.23076923076923078</v>
      </c>
      <c r="AI790" s="5">
        <f t="shared" si="289"/>
        <v>0.23076923076923078</v>
      </c>
      <c r="AJ790" s="5">
        <f t="shared" si="290"/>
        <v>0.23076923076923078</v>
      </c>
      <c r="AK790" s="5">
        <f t="shared" si="291"/>
        <v>0</v>
      </c>
      <c r="AL790" s="5">
        <f t="shared" si="292"/>
        <v>0.23076923076923078</v>
      </c>
      <c r="AM790" s="5">
        <f t="shared" si="293"/>
        <v>0</v>
      </c>
      <c r="AN790" s="5">
        <f t="shared" si="294"/>
        <v>0.23076923076923078</v>
      </c>
      <c r="AO790" s="5">
        <f t="shared" si="295"/>
        <v>0.23076923076923078</v>
      </c>
      <c r="AR790" s="5">
        <f t="shared" si="296"/>
        <v>3.0000000000000004</v>
      </c>
      <c r="AS790" s="5">
        <f t="shared" si="297"/>
        <v>13</v>
      </c>
      <c r="AT790" s="5" t="str">
        <f t="shared" si="298"/>
        <v>Correct</v>
      </c>
      <c r="AU790" s="5" t="s">
        <v>105</v>
      </c>
      <c r="AV790" s="5">
        <v>61</v>
      </c>
      <c r="AW790" s="5" t="s">
        <v>121</v>
      </c>
      <c r="AX790" s="5" t="s">
        <v>285</v>
      </c>
      <c r="AY790" s="5" t="s">
        <v>107</v>
      </c>
      <c r="AZ790" s="5" t="s">
        <v>98</v>
      </c>
      <c r="BA790" s="5" t="s">
        <v>80</v>
      </c>
      <c r="BB790" s="5" t="s">
        <v>126</v>
      </c>
      <c r="BC790" s="5" t="s">
        <v>110</v>
      </c>
      <c r="BD790" s="5" t="s">
        <v>101</v>
      </c>
      <c r="BE790" s="5" t="s">
        <v>102</v>
      </c>
      <c r="BF790" s="5"/>
      <c r="BG790" s="5" t="s">
        <v>102</v>
      </c>
      <c r="BH790" s="54"/>
    </row>
    <row r="791" spans="1:60" x14ac:dyDescent="0.25">
      <c r="A791" s="1">
        <v>790</v>
      </c>
      <c r="U791" s="5">
        <f t="shared" si="276"/>
        <v>0</v>
      </c>
      <c r="V791" s="5" t="e">
        <f t="shared" si="277"/>
        <v>#DIV/0!</v>
      </c>
      <c r="W791" s="16"/>
      <c r="X791" s="5">
        <f t="shared" si="278"/>
        <v>0</v>
      </c>
      <c r="Y791" s="5">
        <f t="shared" si="279"/>
        <v>0</v>
      </c>
      <c r="Z791" s="5">
        <f t="shared" si="280"/>
        <v>0</v>
      </c>
      <c r="AA791" s="5">
        <f t="shared" si="281"/>
        <v>0</v>
      </c>
      <c r="AB791" s="5">
        <f t="shared" si="282"/>
        <v>0</v>
      </c>
      <c r="AC791" s="5">
        <f t="shared" si="283"/>
        <v>0</v>
      </c>
      <c r="AD791" s="5">
        <f t="shared" si="284"/>
        <v>0</v>
      </c>
      <c r="AE791" s="5">
        <f t="shared" si="285"/>
        <v>0</v>
      </c>
      <c r="AF791" s="5">
        <f t="shared" si="286"/>
        <v>0</v>
      </c>
      <c r="AG791" s="5">
        <f t="shared" si="287"/>
        <v>0</v>
      </c>
      <c r="AH791" s="5">
        <f t="shared" si="288"/>
        <v>0</v>
      </c>
      <c r="AI791" s="5">
        <f t="shared" si="289"/>
        <v>0</v>
      </c>
      <c r="AJ791" s="5">
        <f t="shared" si="290"/>
        <v>0</v>
      </c>
      <c r="AK791" s="5">
        <f t="shared" si="291"/>
        <v>0</v>
      </c>
      <c r="AL791" s="5">
        <f t="shared" si="292"/>
        <v>0</v>
      </c>
      <c r="AM791" s="5">
        <f t="shared" si="293"/>
        <v>0</v>
      </c>
      <c r="AN791" s="5">
        <f t="shared" si="294"/>
        <v>0</v>
      </c>
      <c r="AO791" s="5">
        <f t="shared" si="295"/>
        <v>0</v>
      </c>
      <c r="AR791" s="5">
        <f t="shared" si="296"/>
        <v>0</v>
      </c>
      <c r="AS791" s="5">
        <f t="shared" si="297"/>
        <v>0</v>
      </c>
      <c r="AT791" s="5" t="str">
        <f t="shared" si="298"/>
        <v>Correct</v>
      </c>
      <c r="AU791" s="53" t="s">
        <v>105</v>
      </c>
      <c r="AV791" s="53">
        <v>79</v>
      </c>
      <c r="AW791" s="53" t="s">
        <v>121</v>
      </c>
      <c r="AX791" s="53" t="s">
        <v>286</v>
      </c>
      <c r="AY791" s="53" t="s">
        <v>107</v>
      </c>
      <c r="AZ791" s="53" t="s">
        <v>98</v>
      </c>
      <c r="BA791" s="53" t="s">
        <v>80</v>
      </c>
      <c r="BB791" s="53" t="s">
        <v>99</v>
      </c>
      <c r="BC791" s="53" t="s">
        <v>110</v>
      </c>
      <c r="BD791" s="53" t="s">
        <v>104</v>
      </c>
      <c r="BE791" s="53" t="s">
        <v>102</v>
      </c>
      <c r="BF791" s="53"/>
      <c r="BG791" s="53" t="s">
        <v>102</v>
      </c>
      <c r="BH791" s="55"/>
    </row>
    <row r="792" spans="1:60" x14ac:dyDescent="0.25">
      <c r="A792" s="1">
        <v>791</v>
      </c>
      <c r="D792" t="s">
        <v>52</v>
      </c>
      <c r="H792" t="s">
        <v>55</v>
      </c>
      <c r="S792" t="s">
        <v>64</v>
      </c>
      <c r="U792" s="5">
        <f t="shared" si="276"/>
        <v>3</v>
      </c>
      <c r="V792" s="5">
        <f t="shared" si="277"/>
        <v>1</v>
      </c>
      <c r="W792" s="16"/>
      <c r="X792" s="5">
        <f t="shared" si="278"/>
        <v>0</v>
      </c>
      <c r="Y792" s="5">
        <f t="shared" si="279"/>
        <v>0</v>
      </c>
      <c r="Z792" s="5">
        <f t="shared" si="280"/>
        <v>1</v>
      </c>
      <c r="AA792" s="5">
        <f t="shared" si="281"/>
        <v>0</v>
      </c>
      <c r="AB792" s="5">
        <f t="shared" si="282"/>
        <v>0</v>
      </c>
      <c r="AC792" s="5">
        <f t="shared" si="283"/>
        <v>0</v>
      </c>
      <c r="AD792" s="5">
        <f t="shared" si="284"/>
        <v>1</v>
      </c>
      <c r="AE792" s="5">
        <f t="shared" si="285"/>
        <v>0</v>
      </c>
      <c r="AF792" s="5">
        <f t="shared" si="286"/>
        <v>0</v>
      </c>
      <c r="AG792" s="5">
        <f t="shared" si="287"/>
        <v>0</v>
      </c>
      <c r="AH792" s="5">
        <f t="shared" si="288"/>
        <v>0</v>
      </c>
      <c r="AI792" s="5">
        <f t="shared" si="289"/>
        <v>0</v>
      </c>
      <c r="AJ792" s="5">
        <f t="shared" si="290"/>
        <v>0</v>
      </c>
      <c r="AK792" s="5">
        <f t="shared" si="291"/>
        <v>0</v>
      </c>
      <c r="AL792" s="5">
        <f t="shared" si="292"/>
        <v>0</v>
      </c>
      <c r="AM792" s="5">
        <f t="shared" si="293"/>
        <v>0</v>
      </c>
      <c r="AN792" s="5">
        <f t="shared" si="294"/>
        <v>0</v>
      </c>
      <c r="AO792" s="5">
        <f t="shared" si="295"/>
        <v>1</v>
      </c>
      <c r="AR792" s="5">
        <f t="shared" si="296"/>
        <v>3</v>
      </c>
      <c r="AS792" s="5">
        <f t="shared" si="297"/>
        <v>3</v>
      </c>
      <c r="AT792" s="5" t="str">
        <f t="shared" si="298"/>
        <v>Correct</v>
      </c>
      <c r="AU792" s="5" t="s">
        <v>94</v>
      </c>
      <c r="AV792" s="5">
        <v>64</v>
      </c>
      <c r="AW792" s="5" t="s">
        <v>121</v>
      </c>
      <c r="AX792" s="5" t="s">
        <v>282</v>
      </c>
      <c r="AY792" s="5" t="s">
        <v>107</v>
      </c>
      <c r="AZ792" s="5" t="s">
        <v>98</v>
      </c>
      <c r="BA792" s="5"/>
      <c r="BB792" s="5" t="s">
        <v>108</v>
      </c>
      <c r="BC792" s="5" t="s">
        <v>100</v>
      </c>
      <c r="BD792" s="5" t="s">
        <v>101</v>
      </c>
      <c r="BE792" s="5" t="s">
        <v>102</v>
      </c>
      <c r="BF792" s="5"/>
      <c r="BG792" s="5" t="s">
        <v>102</v>
      </c>
      <c r="BH792" s="54"/>
    </row>
    <row r="793" spans="1:60" x14ac:dyDescent="0.25">
      <c r="A793" s="1">
        <v>792</v>
      </c>
      <c r="B793" t="s">
        <v>50</v>
      </c>
      <c r="D793" t="s">
        <v>52</v>
      </c>
      <c r="R793" t="s">
        <v>63</v>
      </c>
      <c r="U793" s="5">
        <f t="shared" si="276"/>
        <v>3</v>
      </c>
      <c r="V793" s="5">
        <f t="shared" si="277"/>
        <v>1</v>
      </c>
      <c r="W793" s="16"/>
      <c r="X793" s="5">
        <f t="shared" si="278"/>
        <v>1</v>
      </c>
      <c r="Y793" s="5">
        <f t="shared" si="279"/>
        <v>0</v>
      </c>
      <c r="Z793" s="5">
        <f t="shared" si="280"/>
        <v>1</v>
      </c>
      <c r="AA793" s="5">
        <f t="shared" si="281"/>
        <v>0</v>
      </c>
      <c r="AB793" s="5">
        <f t="shared" si="282"/>
        <v>0</v>
      </c>
      <c r="AC793" s="5">
        <f t="shared" si="283"/>
        <v>0</v>
      </c>
      <c r="AD793" s="5">
        <f t="shared" si="284"/>
        <v>0</v>
      </c>
      <c r="AE793" s="5">
        <f t="shared" si="285"/>
        <v>0</v>
      </c>
      <c r="AF793" s="5">
        <f t="shared" si="286"/>
        <v>0</v>
      </c>
      <c r="AG793" s="5">
        <f t="shared" si="287"/>
        <v>0</v>
      </c>
      <c r="AH793" s="5">
        <f t="shared" si="288"/>
        <v>0</v>
      </c>
      <c r="AI793" s="5">
        <f t="shared" si="289"/>
        <v>0</v>
      </c>
      <c r="AJ793" s="5">
        <f t="shared" si="290"/>
        <v>0</v>
      </c>
      <c r="AK793" s="5">
        <f t="shared" si="291"/>
        <v>0</v>
      </c>
      <c r="AL793" s="5">
        <f t="shared" si="292"/>
        <v>0</v>
      </c>
      <c r="AM793" s="5">
        <f t="shared" si="293"/>
        <v>0</v>
      </c>
      <c r="AN793" s="5">
        <f t="shared" si="294"/>
        <v>1</v>
      </c>
      <c r="AO793" s="5">
        <f t="shared" si="295"/>
        <v>0</v>
      </c>
      <c r="AR793" s="5">
        <f t="shared" si="296"/>
        <v>3</v>
      </c>
      <c r="AS793" s="5">
        <f t="shared" si="297"/>
        <v>3</v>
      </c>
      <c r="AT793" s="5" t="str">
        <f t="shared" si="298"/>
        <v>Correct</v>
      </c>
      <c r="AU793" s="53" t="s">
        <v>94</v>
      </c>
      <c r="AV793" s="53">
        <v>62</v>
      </c>
      <c r="AW793" s="53" t="s">
        <v>121</v>
      </c>
      <c r="AX793" s="53" t="s">
        <v>282</v>
      </c>
      <c r="AY793" s="53" t="s">
        <v>107</v>
      </c>
      <c r="AZ793" s="53" t="s">
        <v>98</v>
      </c>
      <c r="BA793" s="53" t="s">
        <v>80</v>
      </c>
      <c r="BB793" s="53" t="s">
        <v>114</v>
      </c>
      <c r="BC793" s="53" t="s">
        <v>110</v>
      </c>
      <c r="BD793" s="53" t="s">
        <v>101</v>
      </c>
      <c r="BE793" s="53" t="s">
        <v>102</v>
      </c>
      <c r="BF793" s="53"/>
      <c r="BG793" s="53" t="s">
        <v>102</v>
      </c>
      <c r="BH793" s="55"/>
    </row>
    <row r="794" spans="1:60" x14ac:dyDescent="0.25">
      <c r="A794" s="1">
        <v>793</v>
      </c>
      <c r="U794" s="5">
        <f t="shared" si="276"/>
        <v>0</v>
      </c>
      <c r="V794" s="5" t="e">
        <f t="shared" si="277"/>
        <v>#DIV/0!</v>
      </c>
      <c r="W794" s="16"/>
      <c r="X794" s="5">
        <f t="shared" si="278"/>
        <v>0</v>
      </c>
      <c r="Y794" s="5">
        <f t="shared" si="279"/>
        <v>0</v>
      </c>
      <c r="Z794" s="5">
        <f t="shared" si="280"/>
        <v>0</v>
      </c>
      <c r="AA794" s="5">
        <f t="shared" si="281"/>
        <v>0</v>
      </c>
      <c r="AB794" s="5">
        <f t="shared" si="282"/>
        <v>0</v>
      </c>
      <c r="AC794" s="5">
        <f t="shared" si="283"/>
        <v>0</v>
      </c>
      <c r="AD794" s="5">
        <f t="shared" si="284"/>
        <v>0</v>
      </c>
      <c r="AE794" s="5">
        <f t="shared" si="285"/>
        <v>0</v>
      </c>
      <c r="AF794" s="5">
        <f t="shared" si="286"/>
        <v>0</v>
      </c>
      <c r="AG794" s="5">
        <f t="shared" si="287"/>
        <v>0</v>
      </c>
      <c r="AH794" s="5">
        <f t="shared" si="288"/>
        <v>0</v>
      </c>
      <c r="AI794" s="5">
        <f t="shared" si="289"/>
        <v>0</v>
      </c>
      <c r="AJ794" s="5">
        <f t="shared" si="290"/>
        <v>0</v>
      </c>
      <c r="AK794" s="5">
        <f t="shared" si="291"/>
        <v>0</v>
      </c>
      <c r="AL794" s="5">
        <f t="shared" si="292"/>
        <v>0</v>
      </c>
      <c r="AM794" s="5">
        <f t="shared" si="293"/>
        <v>0</v>
      </c>
      <c r="AN794" s="5">
        <f t="shared" si="294"/>
        <v>0</v>
      </c>
      <c r="AO794" s="5">
        <f t="shared" si="295"/>
        <v>0</v>
      </c>
      <c r="AR794" s="5">
        <f t="shared" si="296"/>
        <v>0</v>
      </c>
      <c r="AS794" s="5">
        <f t="shared" si="297"/>
        <v>0</v>
      </c>
      <c r="AT794" s="5" t="str">
        <f t="shared" si="298"/>
        <v>Correct</v>
      </c>
      <c r="AU794" s="5" t="s">
        <v>94</v>
      </c>
      <c r="AV794" s="5">
        <v>69</v>
      </c>
      <c r="AW794" s="5" t="s">
        <v>121</v>
      </c>
      <c r="AX794" s="5" t="s">
        <v>217</v>
      </c>
      <c r="AY794" s="5" t="s">
        <v>107</v>
      </c>
      <c r="AZ794" s="5"/>
      <c r="BA794" s="5" t="s">
        <v>80</v>
      </c>
      <c r="BB794" s="5"/>
      <c r="BC794" s="5" t="s">
        <v>133</v>
      </c>
      <c r="BD794" s="5" t="s">
        <v>104</v>
      </c>
      <c r="BE794" s="5" t="s">
        <v>102</v>
      </c>
      <c r="BF794" s="5"/>
      <c r="BG794" s="5" t="s">
        <v>102</v>
      </c>
      <c r="BH794" s="54"/>
    </row>
    <row r="795" spans="1:60" x14ac:dyDescent="0.25">
      <c r="A795" s="1">
        <v>794</v>
      </c>
      <c r="G795" t="s">
        <v>54</v>
      </c>
      <c r="U795" s="5">
        <f t="shared" si="276"/>
        <v>1</v>
      </c>
      <c r="V795" s="5">
        <f t="shared" si="277"/>
        <v>3</v>
      </c>
      <c r="W795" s="16"/>
      <c r="X795" s="5">
        <f t="shared" si="278"/>
        <v>0</v>
      </c>
      <c r="Y795" s="5">
        <f t="shared" si="279"/>
        <v>0</v>
      </c>
      <c r="Z795" s="5">
        <f t="shared" si="280"/>
        <v>0</v>
      </c>
      <c r="AA795" s="5">
        <f t="shared" si="281"/>
        <v>0</v>
      </c>
      <c r="AB795" s="5">
        <f t="shared" si="282"/>
        <v>0</v>
      </c>
      <c r="AC795" s="5">
        <f t="shared" si="283"/>
        <v>1</v>
      </c>
      <c r="AD795" s="5">
        <f t="shared" si="284"/>
        <v>0</v>
      </c>
      <c r="AE795" s="5">
        <f t="shared" si="285"/>
        <v>0</v>
      </c>
      <c r="AF795" s="5">
        <f t="shared" si="286"/>
        <v>0</v>
      </c>
      <c r="AG795" s="5">
        <f t="shared" si="287"/>
        <v>0</v>
      </c>
      <c r="AH795" s="5">
        <f t="shared" si="288"/>
        <v>0</v>
      </c>
      <c r="AI795" s="5">
        <f t="shared" si="289"/>
        <v>0</v>
      </c>
      <c r="AJ795" s="5">
        <f t="shared" si="290"/>
        <v>0</v>
      </c>
      <c r="AK795" s="5">
        <f t="shared" si="291"/>
        <v>0</v>
      </c>
      <c r="AL795" s="5">
        <f t="shared" si="292"/>
        <v>0</v>
      </c>
      <c r="AM795" s="5">
        <f t="shared" si="293"/>
        <v>0</v>
      </c>
      <c r="AN795" s="5">
        <f t="shared" si="294"/>
        <v>0</v>
      </c>
      <c r="AO795" s="5">
        <f t="shared" si="295"/>
        <v>0</v>
      </c>
      <c r="AR795" s="5">
        <f t="shared" si="296"/>
        <v>1</v>
      </c>
      <c r="AS795" s="5">
        <f t="shared" si="297"/>
        <v>1</v>
      </c>
      <c r="AT795" s="5" t="str">
        <f t="shared" si="298"/>
        <v>Correct</v>
      </c>
      <c r="AU795" s="53" t="s">
        <v>94</v>
      </c>
      <c r="AV795" s="53">
        <v>74</v>
      </c>
      <c r="AW795" s="53" t="s">
        <v>121</v>
      </c>
      <c r="AX795" s="53" t="s">
        <v>282</v>
      </c>
      <c r="AY795" s="53" t="s">
        <v>107</v>
      </c>
      <c r="AZ795" s="53" t="s">
        <v>98</v>
      </c>
      <c r="BA795" s="53" t="s">
        <v>80</v>
      </c>
      <c r="BB795" s="53"/>
      <c r="BC795" s="53" t="s">
        <v>137</v>
      </c>
      <c r="BD795" s="53" t="s">
        <v>104</v>
      </c>
      <c r="BE795" s="53" t="s">
        <v>102</v>
      </c>
      <c r="BF795" s="53"/>
      <c r="BG795" s="53" t="s">
        <v>102</v>
      </c>
      <c r="BH795" s="55"/>
    </row>
    <row r="796" spans="1:60" x14ac:dyDescent="0.25">
      <c r="A796" s="1">
        <v>795</v>
      </c>
      <c r="I796" t="s">
        <v>56</v>
      </c>
      <c r="M796" t="s">
        <v>60</v>
      </c>
      <c r="S796" t="s">
        <v>64</v>
      </c>
      <c r="U796" s="5">
        <f t="shared" si="276"/>
        <v>3</v>
      </c>
      <c r="V796" s="5">
        <f t="shared" si="277"/>
        <v>1</v>
      </c>
      <c r="W796" s="16"/>
      <c r="X796" s="5">
        <f t="shared" si="278"/>
        <v>0</v>
      </c>
      <c r="Y796" s="5">
        <f t="shared" si="279"/>
        <v>0</v>
      </c>
      <c r="Z796" s="5">
        <f t="shared" si="280"/>
        <v>0</v>
      </c>
      <c r="AA796" s="5">
        <f t="shared" si="281"/>
        <v>0</v>
      </c>
      <c r="AB796" s="5">
        <f t="shared" si="282"/>
        <v>0</v>
      </c>
      <c r="AC796" s="5">
        <f t="shared" si="283"/>
        <v>0</v>
      </c>
      <c r="AD796" s="5">
        <f t="shared" si="284"/>
        <v>0</v>
      </c>
      <c r="AE796" s="5">
        <f t="shared" si="285"/>
        <v>1</v>
      </c>
      <c r="AF796" s="5">
        <f t="shared" si="286"/>
        <v>0</v>
      </c>
      <c r="AG796" s="5">
        <f t="shared" si="287"/>
        <v>0</v>
      </c>
      <c r="AH796" s="5">
        <f t="shared" si="288"/>
        <v>0</v>
      </c>
      <c r="AI796" s="5">
        <f t="shared" si="289"/>
        <v>1</v>
      </c>
      <c r="AJ796" s="5">
        <f t="shared" si="290"/>
        <v>0</v>
      </c>
      <c r="AK796" s="5">
        <f t="shared" si="291"/>
        <v>0</v>
      </c>
      <c r="AL796" s="5">
        <f t="shared" si="292"/>
        <v>0</v>
      </c>
      <c r="AM796" s="5">
        <f t="shared" si="293"/>
        <v>0</v>
      </c>
      <c r="AN796" s="5">
        <f t="shared" si="294"/>
        <v>0</v>
      </c>
      <c r="AO796" s="5">
        <f t="shared" si="295"/>
        <v>1</v>
      </c>
      <c r="AR796" s="5">
        <f t="shared" si="296"/>
        <v>3</v>
      </c>
      <c r="AS796" s="5">
        <f t="shared" si="297"/>
        <v>3</v>
      </c>
      <c r="AT796" s="5" t="str">
        <f t="shared" si="298"/>
        <v>Correct</v>
      </c>
      <c r="AU796" s="5" t="s">
        <v>94</v>
      </c>
      <c r="AV796" s="5">
        <v>74</v>
      </c>
      <c r="AW796" s="5" t="s">
        <v>121</v>
      </c>
      <c r="AX796" s="5" t="s">
        <v>285</v>
      </c>
      <c r="AY796" s="5" t="s">
        <v>107</v>
      </c>
      <c r="AZ796" s="5"/>
      <c r="BA796" s="5" t="s">
        <v>80</v>
      </c>
      <c r="BB796" s="5"/>
      <c r="BC796" s="5" t="s">
        <v>120</v>
      </c>
      <c r="BD796" s="5" t="s">
        <v>104</v>
      </c>
      <c r="BE796" s="5" t="s">
        <v>102</v>
      </c>
      <c r="BF796" s="5"/>
      <c r="BG796" s="5" t="s">
        <v>102</v>
      </c>
      <c r="BH796" s="54"/>
    </row>
    <row r="797" spans="1:60" x14ac:dyDescent="0.25">
      <c r="A797" s="1">
        <v>796</v>
      </c>
      <c r="C797" t="s">
        <v>51</v>
      </c>
      <c r="E797" t="s">
        <v>20</v>
      </c>
      <c r="U797" s="5">
        <f t="shared" si="276"/>
        <v>2</v>
      </c>
      <c r="V797" s="5">
        <f t="shared" si="277"/>
        <v>1.5</v>
      </c>
      <c r="W797" s="16"/>
      <c r="X797" s="5">
        <f t="shared" si="278"/>
        <v>0</v>
      </c>
      <c r="Y797" s="5">
        <f t="shared" si="279"/>
        <v>1</v>
      </c>
      <c r="Z797" s="5">
        <f t="shared" si="280"/>
        <v>0</v>
      </c>
      <c r="AA797" s="5">
        <f t="shared" si="281"/>
        <v>1</v>
      </c>
      <c r="AB797" s="5">
        <f t="shared" si="282"/>
        <v>0</v>
      </c>
      <c r="AC797" s="5">
        <f t="shared" si="283"/>
        <v>0</v>
      </c>
      <c r="AD797" s="5">
        <f t="shared" si="284"/>
        <v>0</v>
      </c>
      <c r="AE797" s="5">
        <f t="shared" si="285"/>
        <v>0</v>
      </c>
      <c r="AF797" s="5">
        <f t="shared" si="286"/>
        <v>0</v>
      </c>
      <c r="AG797" s="5">
        <f t="shared" si="287"/>
        <v>0</v>
      </c>
      <c r="AH797" s="5">
        <f t="shared" si="288"/>
        <v>0</v>
      </c>
      <c r="AI797" s="5">
        <f t="shared" si="289"/>
        <v>0</v>
      </c>
      <c r="AJ797" s="5">
        <f t="shared" si="290"/>
        <v>0</v>
      </c>
      <c r="AK797" s="5">
        <f t="shared" si="291"/>
        <v>0</v>
      </c>
      <c r="AL797" s="5">
        <f t="shared" si="292"/>
        <v>0</v>
      </c>
      <c r="AM797" s="5">
        <f t="shared" si="293"/>
        <v>0</v>
      </c>
      <c r="AN797" s="5">
        <f t="shared" si="294"/>
        <v>0</v>
      </c>
      <c r="AO797" s="5">
        <f t="shared" si="295"/>
        <v>0</v>
      </c>
      <c r="AR797" s="5">
        <f t="shared" si="296"/>
        <v>2</v>
      </c>
      <c r="AS797" s="5">
        <f t="shared" si="297"/>
        <v>2</v>
      </c>
      <c r="AT797" s="5" t="str">
        <f t="shared" si="298"/>
        <v>Correct</v>
      </c>
      <c r="AU797" s="53" t="s">
        <v>94</v>
      </c>
      <c r="AV797" s="53">
        <v>84</v>
      </c>
      <c r="AW797" s="53" t="s">
        <v>121</v>
      </c>
      <c r="AX797" s="53" t="s">
        <v>217</v>
      </c>
      <c r="AY797" s="53" t="s">
        <v>107</v>
      </c>
      <c r="AZ797" s="53" t="s">
        <v>98</v>
      </c>
      <c r="BA797" s="53" t="s">
        <v>80</v>
      </c>
      <c r="BB797" s="53" t="s">
        <v>114</v>
      </c>
      <c r="BC797" s="53" t="s">
        <v>103</v>
      </c>
      <c r="BD797" s="53" t="s">
        <v>104</v>
      </c>
      <c r="BE797" s="53" t="s">
        <v>102</v>
      </c>
      <c r="BF797" s="53"/>
      <c r="BG797" s="53" t="s">
        <v>102</v>
      </c>
      <c r="BH797" s="55"/>
    </row>
    <row r="798" spans="1:60" x14ac:dyDescent="0.25">
      <c r="A798" s="1">
        <v>797</v>
      </c>
      <c r="U798" s="5">
        <f t="shared" si="276"/>
        <v>0</v>
      </c>
      <c r="V798" s="5" t="e">
        <f t="shared" si="277"/>
        <v>#DIV/0!</v>
      </c>
      <c r="W798" s="16"/>
      <c r="X798" s="5">
        <f t="shared" si="278"/>
        <v>0</v>
      </c>
      <c r="Y798" s="5">
        <f t="shared" si="279"/>
        <v>0</v>
      </c>
      <c r="Z798" s="5">
        <f t="shared" si="280"/>
        <v>0</v>
      </c>
      <c r="AA798" s="5">
        <f t="shared" si="281"/>
        <v>0</v>
      </c>
      <c r="AB798" s="5">
        <f t="shared" si="282"/>
        <v>0</v>
      </c>
      <c r="AC798" s="5">
        <f t="shared" si="283"/>
        <v>0</v>
      </c>
      <c r="AD798" s="5">
        <f t="shared" si="284"/>
        <v>0</v>
      </c>
      <c r="AE798" s="5">
        <f t="shared" si="285"/>
        <v>0</v>
      </c>
      <c r="AF798" s="5">
        <f t="shared" si="286"/>
        <v>0</v>
      </c>
      <c r="AG798" s="5">
        <f t="shared" si="287"/>
        <v>0</v>
      </c>
      <c r="AH798" s="5">
        <f t="shared" si="288"/>
        <v>0</v>
      </c>
      <c r="AI798" s="5">
        <f t="shared" si="289"/>
        <v>0</v>
      </c>
      <c r="AJ798" s="5">
        <f t="shared" si="290"/>
        <v>0</v>
      </c>
      <c r="AK798" s="5">
        <f t="shared" si="291"/>
        <v>0</v>
      </c>
      <c r="AL798" s="5">
        <f t="shared" si="292"/>
        <v>0</v>
      </c>
      <c r="AM798" s="5">
        <f t="shared" si="293"/>
        <v>0</v>
      </c>
      <c r="AN798" s="5">
        <f t="shared" si="294"/>
        <v>0</v>
      </c>
      <c r="AO798" s="5">
        <f t="shared" si="295"/>
        <v>0</v>
      </c>
      <c r="AR798" s="5">
        <f t="shared" si="296"/>
        <v>0</v>
      </c>
      <c r="AS798" s="5">
        <f t="shared" si="297"/>
        <v>0</v>
      </c>
      <c r="AT798" s="5" t="str">
        <f t="shared" si="298"/>
        <v>Correct</v>
      </c>
      <c r="AU798" s="5" t="s">
        <v>105</v>
      </c>
      <c r="AV798" s="5">
        <v>64</v>
      </c>
      <c r="AW798" s="5" t="s">
        <v>121</v>
      </c>
      <c r="AX798" s="5" t="s">
        <v>282</v>
      </c>
      <c r="AY798" s="5" t="s">
        <v>107</v>
      </c>
      <c r="AZ798" s="5"/>
      <c r="BA798" s="5" t="s">
        <v>80</v>
      </c>
      <c r="BB798" s="5"/>
      <c r="BC798" s="5" t="s">
        <v>103</v>
      </c>
      <c r="BD798" s="5" t="s">
        <v>104</v>
      </c>
      <c r="BE798" s="5" t="s">
        <v>102</v>
      </c>
      <c r="BF798" s="5"/>
      <c r="BG798" s="5" t="s">
        <v>98</v>
      </c>
      <c r="BH798" s="54"/>
    </row>
    <row r="799" spans="1:60" x14ac:dyDescent="0.25">
      <c r="A799" s="1">
        <v>798</v>
      </c>
      <c r="S799" t="s">
        <v>64</v>
      </c>
      <c r="U799" s="5">
        <f t="shared" si="276"/>
        <v>1</v>
      </c>
      <c r="V799" s="5">
        <f t="shared" si="277"/>
        <v>3</v>
      </c>
      <c r="W799" s="16"/>
      <c r="X799" s="5">
        <f t="shared" si="278"/>
        <v>0</v>
      </c>
      <c r="Y799" s="5">
        <f t="shared" si="279"/>
        <v>0</v>
      </c>
      <c r="Z799" s="5">
        <f t="shared" si="280"/>
        <v>0</v>
      </c>
      <c r="AA799" s="5">
        <f t="shared" si="281"/>
        <v>0</v>
      </c>
      <c r="AB799" s="5">
        <f t="shared" si="282"/>
        <v>0</v>
      </c>
      <c r="AC799" s="5">
        <f t="shared" si="283"/>
        <v>0</v>
      </c>
      <c r="AD799" s="5">
        <f t="shared" si="284"/>
        <v>0</v>
      </c>
      <c r="AE799" s="5">
        <f t="shared" si="285"/>
        <v>0</v>
      </c>
      <c r="AF799" s="5">
        <f t="shared" si="286"/>
        <v>0</v>
      </c>
      <c r="AG799" s="5">
        <f t="shared" si="287"/>
        <v>0</v>
      </c>
      <c r="AH799" s="5">
        <f t="shared" si="288"/>
        <v>0</v>
      </c>
      <c r="AI799" s="5">
        <f t="shared" si="289"/>
        <v>0</v>
      </c>
      <c r="AJ799" s="5">
        <f t="shared" si="290"/>
        <v>0</v>
      </c>
      <c r="AK799" s="5">
        <f t="shared" si="291"/>
        <v>0</v>
      </c>
      <c r="AL799" s="5">
        <f t="shared" si="292"/>
        <v>0</v>
      </c>
      <c r="AM799" s="5">
        <f t="shared" si="293"/>
        <v>0</v>
      </c>
      <c r="AN799" s="5">
        <f t="shared" si="294"/>
        <v>0</v>
      </c>
      <c r="AO799" s="5">
        <f t="shared" si="295"/>
        <v>1</v>
      </c>
      <c r="AR799" s="5">
        <f t="shared" si="296"/>
        <v>1</v>
      </c>
      <c r="AS799" s="5">
        <f t="shared" si="297"/>
        <v>1</v>
      </c>
      <c r="AT799" s="5" t="str">
        <f t="shared" si="298"/>
        <v>Correct</v>
      </c>
      <c r="AU799" s="53" t="s">
        <v>105</v>
      </c>
      <c r="AV799" s="53">
        <v>98</v>
      </c>
      <c r="AW799" s="53" t="s">
        <v>121</v>
      </c>
      <c r="AX799" s="53" t="s">
        <v>283</v>
      </c>
      <c r="AY799" s="53" t="s">
        <v>107</v>
      </c>
      <c r="AZ799" s="53" t="s">
        <v>98</v>
      </c>
      <c r="BA799" s="53" t="s">
        <v>80</v>
      </c>
      <c r="BB799" s="53" t="s">
        <v>112</v>
      </c>
      <c r="BC799" s="53" t="s">
        <v>110</v>
      </c>
      <c r="BD799" s="53" t="s">
        <v>104</v>
      </c>
      <c r="BE799" s="53" t="s">
        <v>102</v>
      </c>
      <c r="BF799" s="53"/>
      <c r="BG799" s="53" t="s">
        <v>98</v>
      </c>
      <c r="BH799" s="55"/>
    </row>
    <row r="800" spans="1:60" x14ac:dyDescent="0.25">
      <c r="A800" s="1">
        <v>799</v>
      </c>
      <c r="K800" t="s">
        <v>58</v>
      </c>
      <c r="M800" t="s">
        <v>60</v>
      </c>
      <c r="N800" t="s">
        <v>26</v>
      </c>
      <c r="U800" s="5">
        <f t="shared" si="276"/>
        <v>3</v>
      </c>
      <c r="V800" s="5">
        <f t="shared" si="277"/>
        <v>1</v>
      </c>
      <c r="W800" s="16"/>
      <c r="X800" s="5">
        <f t="shared" si="278"/>
        <v>0</v>
      </c>
      <c r="Y800" s="5">
        <f t="shared" si="279"/>
        <v>0</v>
      </c>
      <c r="Z800" s="5">
        <f t="shared" si="280"/>
        <v>0</v>
      </c>
      <c r="AA800" s="5">
        <f t="shared" si="281"/>
        <v>0</v>
      </c>
      <c r="AB800" s="5">
        <f t="shared" si="282"/>
        <v>0</v>
      </c>
      <c r="AC800" s="5">
        <f t="shared" si="283"/>
        <v>0</v>
      </c>
      <c r="AD800" s="5">
        <f t="shared" si="284"/>
        <v>0</v>
      </c>
      <c r="AE800" s="5">
        <f t="shared" si="285"/>
        <v>0</v>
      </c>
      <c r="AF800" s="5">
        <f t="shared" si="286"/>
        <v>0</v>
      </c>
      <c r="AG800" s="5">
        <f t="shared" si="287"/>
        <v>1</v>
      </c>
      <c r="AH800" s="5">
        <f t="shared" si="288"/>
        <v>0</v>
      </c>
      <c r="AI800" s="5">
        <f t="shared" si="289"/>
        <v>1</v>
      </c>
      <c r="AJ800" s="5">
        <f t="shared" si="290"/>
        <v>1</v>
      </c>
      <c r="AK800" s="5">
        <f t="shared" si="291"/>
        <v>0</v>
      </c>
      <c r="AL800" s="5">
        <f t="shared" si="292"/>
        <v>0</v>
      </c>
      <c r="AM800" s="5">
        <f t="shared" si="293"/>
        <v>0</v>
      </c>
      <c r="AN800" s="5">
        <f t="shared" si="294"/>
        <v>0</v>
      </c>
      <c r="AO800" s="5">
        <f t="shared" si="295"/>
        <v>0</v>
      </c>
      <c r="AR800" s="5">
        <f t="shared" si="296"/>
        <v>3</v>
      </c>
      <c r="AS800" s="5">
        <f t="shared" si="297"/>
        <v>3</v>
      </c>
      <c r="AT800" s="5" t="str">
        <f t="shared" si="298"/>
        <v>Correct</v>
      </c>
      <c r="AU800" s="5" t="s">
        <v>105</v>
      </c>
      <c r="AV800" s="5">
        <v>72</v>
      </c>
      <c r="AW800" s="5" t="s">
        <v>121</v>
      </c>
      <c r="AX800" s="5" t="s">
        <v>283</v>
      </c>
      <c r="AY800" s="5" t="s">
        <v>107</v>
      </c>
      <c r="AZ800" s="5" t="s">
        <v>98</v>
      </c>
      <c r="BA800" s="5" t="s">
        <v>80</v>
      </c>
      <c r="BB800" s="5" t="s">
        <v>114</v>
      </c>
      <c r="BC800" s="5" t="s">
        <v>120</v>
      </c>
      <c r="BD800" s="5" t="s">
        <v>104</v>
      </c>
      <c r="BE800" s="5" t="s">
        <v>102</v>
      </c>
      <c r="BF800" s="5"/>
      <c r="BG800" s="5" t="s">
        <v>102</v>
      </c>
      <c r="BH800" s="54"/>
    </row>
    <row r="801" spans="1:60" x14ac:dyDescent="0.25">
      <c r="A801" s="1">
        <v>800</v>
      </c>
      <c r="D801" t="s">
        <v>52</v>
      </c>
      <c r="E801" t="s">
        <v>20</v>
      </c>
      <c r="K801" t="s">
        <v>58</v>
      </c>
      <c r="U801" s="5">
        <f t="shared" si="276"/>
        <v>3</v>
      </c>
      <c r="V801" s="5">
        <f t="shared" si="277"/>
        <v>1</v>
      </c>
      <c r="W801" s="16"/>
      <c r="X801" s="5">
        <f t="shared" si="278"/>
        <v>0</v>
      </c>
      <c r="Y801" s="5">
        <f t="shared" si="279"/>
        <v>0</v>
      </c>
      <c r="Z801" s="5">
        <f t="shared" si="280"/>
        <v>1</v>
      </c>
      <c r="AA801" s="5">
        <f t="shared" si="281"/>
        <v>1</v>
      </c>
      <c r="AB801" s="5">
        <f t="shared" si="282"/>
        <v>0</v>
      </c>
      <c r="AC801" s="5">
        <f t="shared" si="283"/>
        <v>0</v>
      </c>
      <c r="AD801" s="5">
        <f t="shared" si="284"/>
        <v>0</v>
      </c>
      <c r="AE801" s="5">
        <f t="shared" si="285"/>
        <v>0</v>
      </c>
      <c r="AF801" s="5">
        <f t="shared" si="286"/>
        <v>0</v>
      </c>
      <c r="AG801" s="5">
        <f t="shared" si="287"/>
        <v>1</v>
      </c>
      <c r="AH801" s="5">
        <f t="shared" si="288"/>
        <v>0</v>
      </c>
      <c r="AI801" s="5">
        <f t="shared" si="289"/>
        <v>0</v>
      </c>
      <c r="AJ801" s="5">
        <f t="shared" si="290"/>
        <v>0</v>
      </c>
      <c r="AK801" s="5">
        <f t="shared" si="291"/>
        <v>0</v>
      </c>
      <c r="AL801" s="5">
        <f t="shared" si="292"/>
        <v>0</v>
      </c>
      <c r="AM801" s="5">
        <f t="shared" si="293"/>
        <v>0</v>
      </c>
      <c r="AN801" s="5">
        <f t="shared" si="294"/>
        <v>0</v>
      </c>
      <c r="AO801" s="5">
        <f t="shared" si="295"/>
        <v>0</v>
      </c>
      <c r="AR801" s="5">
        <f t="shared" si="296"/>
        <v>3</v>
      </c>
      <c r="AS801" s="5">
        <f t="shared" si="297"/>
        <v>3</v>
      </c>
      <c r="AT801" s="5" t="str">
        <f t="shared" si="298"/>
        <v>Correct</v>
      </c>
      <c r="AU801" s="53" t="s">
        <v>105</v>
      </c>
      <c r="AV801" s="53">
        <v>63</v>
      </c>
      <c r="AW801" s="53" t="s">
        <v>121</v>
      </c>
      <c r="AX801" s="53" t="s">
        <v>283</v>
      </c>
      <c r="AY801" s="53" t="s">
        <v>107</v>
      </c>
      <c r="AZ801" s="53" t="s">
        <v>98</v>
      </c>
      <c r="BA801" s="53" t="s">
        <v>80</v>
      </c>
      <c r="BB801" s="53" t="s">
        <v>99</v>
      </c>
      <c r="BC801" s="53"/>
      <c r="BD801" s="53" t="s">
        <v>104</v>
      </c>
      <c r="BE801" s="53" t="s">
        <v>102</v>
      </c>
      <c r="BF801" s="53"/>
      <c r="BG801" s="53" t="s">
        <v>102</v>
      </c>
      <c r="BH801" s="55"/>
    </row>
    <row r="802" spans="1:60" x14ac:dyDescent="0.25">
      <c r="A802" s="1">
        <v>801</v>
      </c>
      <c r="B802" t="s">
        <v>50</v>
      </c>
      <c r="H802" t="s">
        <v>55</v>
      </c>
      <c r="K802" t="s">
        <v>58</v>
      </c>
      <c r="L802" t="s">
        <v>59</v>
      </c>
      <c r="U802" s="5">
        <f t="shared" si="276"/>
        <v>4</v>
      </c>
      <c r="V802" s="5">
        <f t="shared" si="277"/>
        <v>0.75</v>
      </c>
      <c r="W802" s="16"/>
      <c r="X802" s="5">
        <f t="shared" si="278"/>
        <v>0.75</v>
      </c>
      <c r="Y802" s="5">
        <f t="shared" si="279"/>
        <v>0</v>
      </c>
      <c r="Z802" s="5">
        <f t="shared" si="280"/>
        <v>0</v>
      </c>
      <c r="AA802" s="5">
        <f t="shared" si="281"/>
        <v>0</v>
      </c>
      <c r="AB802" s="5">
        <f t="shared" si="282"/>
        <v>0</v>
      </c>
      <c r="AC802" s="5">
        <f t="shared" si="283"/>
        <v>0</v>
      </c>
      <c r="AD802" s="5">
        <f t="shared" si="284"/>
        <v>0.75</v>
      </c>
      <c r="AE802" s="5">
        <f t="shared" si="285"/>
        <v>0</v>
      </c>
      <c r="AF802" s="5">
        <f t="shared" si="286"/>
        <v>0</v>
      </c>
      <c r="AG802" s="5">
        <f t="shared" si="287"/>
        <v>0.75</v>
      </c>
      <c r="AH802" s="5">
        <f t="shared" si="288"/>
        <v>0.75</v>
      </c>
      <c r="AI802" s="5">
        <f t="shared" si="289"/>
        <v>0</v>
      </c>
      <c r="AJ802" s="5">
        <f t="shared" si="290"/>
        <v>0</v>
      </c>
      <c r="AK802" s="5">
        <f t="shared" si="291"/>
        <v>0</v>
      </c>
      <c r="AL802" s="5">
        <f t="shared" si="292"/>
        <v>0</v>
      </c>
      <c r="AM802" s="5">
        <f t="shared" si="293"/>
        <v>0</v>
      </c>
      <c r="AN802" s="5">
        <f t="shared" si="294"/>
        <v>0</v>
      </c>
      <c r="AO802" s="5">
        <f t="shared" si="295"/>
        <v>0</v>
      </c>
      <c r="AR802" s="5">
        <f t="shared" si="296"/>
        <v>3</v>
      </c>
      <c r="AS802" s="5">
        <f t="shared" si="297"/>
        <v>4</v>
      </c>
      <c r="AT802" s="5" t="str">
        <f t="shared" si="298"/>
        <v>Correct</v>
      </c>
      <c r="AU802" s="5" t="s">
        <v>94</v>
      </c>
      <c r="AV802" s="5">
        <v>78</v>
      </c>
      <c r="AW802" s="5" t="s">
        <v>121</v>
      </c>
      <c r="AX802" s="5" t="s">
        <v>282</v>
      </c>
      <c r="AY802" s="5" t="s">
        <v>107</v>
      </c>
      <c r="AZ802" s="5" t="s">
        <v>98</v>
      </c>
      <c r="BA802" s="5" t="s">
        <v>80</v>
      </c>
      <c r="BB802" s="5" t="s">
        <v>114</v>
      </c>
      <c r="BC802" s="5" t="s">
        <v>120</v>
      </c>
      <c r="BD802" s="5" t="s">
        <v>104</v>
      </c>
      <c r="BE802" s="5" t="s">
        <v>98</v>
      </c>
      <c r="BF802" s="5"/>
      <c r="BG802" s="5" t="s">
        <v>102</v>
      </c>
      <c r="BH802" s="54"/>
    </row>
    <row r="803" spans="1:60" x14ac:dyDescent="0.25">
      <c r="A803" s="1">
        <v>802</v>
      </c>
      <c r="B803" t="s">
        <v>50</v>
      </c>
      <c r="I803" t="s">
        <v>56</v>
      </c>
      <c r="K803" t="s">
        <v>58</v>
      </c>
      <c r="U803" s="5">
        <f t="shared" si="276"/>
        <v>3</v>
      </c>
      <c r="V803" s="5">
        <f t="shared" si="277"/>
        <v>1</v>
      </c>
      <c r="W803" s="16"/>
      <c r="X803" s="5">
        <f t="shared" si="278"/>
        <v>1</v>
      </c>
      <c r="Y803" s="5">
        <f t="shared" si="279"/>
        <v>0</v>
      </c>
      <c r="Z803" s="5">
        <f t="shared" si="280"/>
        <v>0</v>
      </c>
      <c r="AA803" s="5">
        <f t="shared" si="281"/>
        <v>0</v>
      </c>
      <c r="AB803" s="5">
        <f t="shared" si="282"/>
        <v>0</v>
      </c>
      <c r="AC803" s="5">
        <f t="shared" si="283"/>
        <v>0</v>
      </c>
      <c r="AD803" s="5">
        <f t="shared" si="284"/>
        <v>0</v>
      </c>
      <c r="AE803" s="5">
        <f t="shared" si="285"/>
        <v>1</v>
      </c>
      <c r="AF803" s="5">
        <f t="shared" si="286"/>
        <v>0</v>
      </c>
      <c r="AG803" s="5">
        <f t="shared" si="287"/>
        <v>1</v>
      </c>
      <c r="AH803" s="5">
        <f t="shared" si="288"/>
        <v>0</v>
      </c>
      <c r="AI803" s="5">
        <f t="shared" si="289"/>
        <v>0</v>
      </c>
      <c r="AJ803" s="5">
        <f t="shared" si="290"/>
        <v>0</v>
      </c>
      <c r="AK803" s="5">
        <f t="shared" si="291"/>
        <v>0</v>
      </c>
      <c r="AL803" s="5">
        <f t="shared" si="292"/>
        <v>0</v>
      </c>
      <c r="AM803" s="5">
        <f t="shared" si="293"/>
        <v>0</v>
      </c>
      <c r="AN803" s="5">
        <f t="shared" si="294"/>
        <v>0</v>
      </c>
      <c r="AO803" s="5">
        <f t="shared" si="295"/>
        <v>0</v>
      </c>
      <c r="AR803" s="5">
        <f t="shared" si="296"/>
        <v>3</v>
      </c>
      <c r="AS803" s="5">
        <f t="shared" si="297"/>
        <v>3</v>
      </c>
      <c r="AT803" s="5" t="str">
        <f t="shared" si="298"/>
        <v>Correct</v>
      </c>
      <c r="AU803" s="53" t="s">
        <v>94</v>
      </c>
      <c r="AV803" s="53">
        <v>81</v>
      </c>
      <c r="AW803" s="53" t="s">
        <v>121</v>
      </c>
      <c r="AX803" s="53" t="s">
        <v>281</v>
      </c>
      <c r="AY803" s="53" t="s">
        <v>143</v>
      </c>
      <c r="AZ803" s="53" t="s">
        <v>98</v>
      </c>
      <c r="BA803" s="53" t="s">
        <v>80</v>
      </c>
      <c r="BB803" s="53" t="s">
        <v>99</v>
      </c>
      <c r="BC803" s="53" t="s">
        <v>110</v>
      </c>
      <c r="BD803" s="53" t="s">
        <v>104</v>
      </c>
      <c r="BE803" s="53" t="s">
        <v>102</v>
      </c>
      <c r="BF803" s="53"/>
      <c r="BG803" s="53"/>
      <c r="BH803" s="55"/>
    </row>
    <row r="804" spans="1:60" x14ac:dyDescent="0.25">
      <c r="A804" s="1">
        <v>803</v>
      </c>
      <c r="G804" t="s">
        <v>54</v>
      </c>
      <c r="I804" t="s">
        <v>56</v>
      </c>
      <c r="P804" t="s">
        <v>61</v>
      </c>
      <c r="U804" s="5">
        <f t="shared" si="276"/>
        <v>3</v>
      </c>
      <c r="V804" s="5">
        <f t="shared" si="277"/>
        <v>1</v>
      </c>
      <c r="W804" s="16"/>
      <c r="X804" s="5">
        <f t="shared" si="278"/>
        <v>0</v>
      </c>
      <c r="Y804" s="5">
        <f t="shared" si="279"/>
        <v>0</v>
      </c>
      <c r="Z804" s="5">
        <f t="shared" si="280"/>
        <v>0</v>
      </c>
      <c r="AA804" s="5">
        <f t="shared" si="281"/>
        <v>0</v>
      </c>
      <c r="AB804" s="5">
        <f t="shared" si="282"/>
        <v>0</v>
      </c>
      <c r="AC804" s="5">
        <f t="shared" si="283"/>
        <v>1</v>
      </c>
      <c r="AD804" s="5">
        <f t="shared" si="284"/>
        <v>0</v>
      </c>
      <c r="AE804" s="5">
        <f t="shared" si="285"/>
        <v>1</v>
      </c>
      <c r="AF804" s="5">
        <f t="shared" si="286"/>
        <v>0</v>
      </c>
      <c r="AG804" s="5">
        <f t="shared" si="287"/>
        <v>0</v>
      </c>
      <c r="AH804" s="5">
        <f t="shared" si="288"/>
        <v>0</v>
      </c>
      <c r="AI804" s="5">
        <f t="shared" si="289"/>
        <v>0</v>
      </c>
      <c r="AJ804" s="5">
        <f t="shared" si="290"/>
        <v>0</v>
      </c>
      <c r="AK804" s="5">
        <f t="shared" si="291"/>
        <v>0</v>
      </c>
      <c r="AL804" s="5">
        <f t="shared" si="292"/>
        <v>1</v>
      </c>
      <c r="AM804" s="5">
        <f t="shared" si="293"/>
        <v>0</v>
      </c>
      <c r="AN804" s="5">
        <f t="shared" si="294"/>
        <v>0</v>
      </c>
      <c r="AO804" s="5">
        <f t="shared" si="295"/>
        <v>0</v>
      </c>
      <c r="AR804" s="5">
        <f t="shared" si="296"/>
        <v>3</v>
      </c>
      <c r="AS804" s="5">
        <f t="shared" si="297"/>
        <v>3</v>
      </c>
      <c r="AT804" s="5" t="str">
        <f t="shared" si="298"/>
        <v>Correct</v>
      </c>
      <c r="AU804" s="5" t="s">
        <v>94</v>
      </c>
      <c r="AV804" s="5">
        <v>83</v>
      </c>
      <c r="AW804" s="5" t="s">
        <v>121</v>
      </c>
      <c r="AX804" s="5" t="s">
        <v>282</v>
      </c>
      <c r="AY804" s="5" t="s">
        <v>107</v>
      </c>
      <c r="AZ804" s="5"/>
      <c r="BA804" s="5" t="s">
        <v>80</v>
      </c>
      <c r="BB804" s="5" t="s">
        <v>109</v>
      </c>
      <c r="BC804" s="5" t="s">
        <v>110</v>
      </c>
      <c r="BD804" s="5" t="s">
        <v>104</v>
      </c>
      <c r="BE804" s="5" t="s">
        <v>102</v>
      </c>
      <c r="BF804" s="5"/>
      <c r="BG804" s="5" t="s">
        <v>102</v>
      </c>
      <c r="BH804" s="54"/>
    </row>
    <row r="805" spans="1:60" x14ac:dyDescent="0.25">
      <c r="A805" s="1">
        <v>804</v>
      </c>
      <c r="K805" t="s">
        <v>58</v>
      </c>
      <c r="U805" s="5">
        <f t="shared" si="276"/>
        <v>1</v>
      </c>
      <c r="V805" s="5">
        <f t="shared" si="277"/>
        <v>3</v>
      </c>
      <c r="W805" s="16"/>
      <c r="X805" s="5">
        <f t="shared" si="278"/>
        <v>0</v>
      </c>
      <c r="Y805" s="5">
        <f t="shared" si="279"/>
        <v>0</v>
      </c>
      <c r="Z805" s="5">
        <f t="shared" si="280"/>
        <v>0</v>
      </c>
      <c r="AA805" s="5">
        <f t="shared" si="281"/>
        <v>0</v>
      </c>
      <c r="AB805" s="5">
        <f t="shared" si="282"/>
        <v>0</v>
      </c>
      <c r="AC805" s="5">
        <f t="shared" si="283"/>
        <v>0</v>
      </c>
      <c r="AD805" s="5">
        <f t="shared" si="284"/>
        <v>0</v>
      </c>
      <c r="AE805" s="5">
        <f t="shared" si="285"/>
        <v>0</v>
      </c>
      <c r="AF805" s="5">
        <f t="shared" si="286"/>
        <v>0</v>
      </c>
      <c r="AG805" s="5">
        <f t="shared" si="287"/>
        <v>1</v>
      </c>
      <c r="AH805" s="5">
        <f t="shared" si="288"/>
        <v>0</v>
      </c>
      <c r="AI805" s="5">
        <f t="shared" si="289"/>
        <v>0</v>
      </c>
      <c r="AJ805" s="5">
        <f t="shared" si="290"/>
        <v>0</v>
      </c>
      <c r="AK805" s="5">
        <f t="shared" si="291"/>
        <v>0</v>
      </c>
      <c r="AL805" s="5">
        <f t="shared" si="292"/>
        <v>0</v>
      </c>
      <c r="AM805" s="5">
        <f t="shared" si="293"/>
        <v>0</v>
      </c>
      <c r="AN805" s="5">
        <f t="shared" si="294"/>
        <v>0</v>
      </c>
      <c r="AO805" s="5">
        <f t="shared" si="295"/>
        <v>0</v>
      </c>
      <c r="AR805" s="5">
        <f t="shared" si="296"/>
        <v>1</v>
      </c>
      <c r="AS805" s="5">
        <f t="shared" si="297"/>
        <v>1</v>
      </c>
      <c r="AT805" s="5" t="str">
        <f t="shared" si="298"/>
        <v>Correct</v>
      </c>
      <c r="AU805" s="53" t="s">
        <v>94</v>
      </c>
      <c r="AV805" s="53">
        <v>72</v>
      </c>
      <c r="AW805" s="53" t="s">
        <v>121</v>
      </c>
      <c r="AX805" s="53" t="s">
        <v>287</v>
      </c>
      <c r="AY805" s="53" t="s">
        <v>107</v>
      </c>
      <c r="AZ805" s="53" t="s">
        <v>98</v>
      </c>
      <c r="BA805" s="53" t="s">
        <v>80</v>
      </c>
      <c r="BB805" s="53" t="s">
        <v>99</v>
      </c>
      <c r="BC805" s="53" t="s">
        <v>137</v>
      </c>
      <c r="BD805" s="53" t="s">
        <v>104</v>
      </c>
      <c r="BE805" s="53" t="s">
        <v>102</v>
      </c>
      <c r="BF805" s="53"/>
      <c r="BG805" s="53" t="s">
        <v>102</v>
      </c>
      <c r="BH805" s="55"/>
    </row>
    <row r="806" spans="1:60" x14ac:dyDescent="0.25">
      <c r="A806" s="1">
        <v>805</v>
      </c>
      <c r="D806" t="s">
        <v>52</v>
      </c>
      <c r="F806" t="s">
        <v>53</v>
      </c>
      <c r="P806" t="s">
        <v>61</v>
      </c>
      <c r="U806" s="5">
        <f t="shared" si="276"/>
        <v>3</v>
      </c>
      <c r="V806" s="5">
        <f t="shared" si="277"/>
        <v>1</v>
      </c>
      <c r="W806" s="16"/>
      <c r="X806" s="5">
        <f t="shared" si="278"/>
        <v>0</v>
      </c>
      <c r="Y806" s="5">
        <f t="shared" si="279"/>
        <v>0</v>
      </c>
      <c r="Z806" s="5">
        <f t="shared" si="280"/>
        <v>1</v>
      </c>
      <c r="AA806" s="5">
        <f t="shared" si="281"/>
        <v>0</v>
      </c>
      <c r="AB806" s="5">
        <f t="shared" si="282"/>
        <v>1</v>
      </c>
      <c r="AC806" s="5">
        <f t="shared" si="283"/>
        <v>0</v>
      </c>
      <c r="AD806" s="5">
        <f t="shared" si="284"/>
        <v>0</v>
      </c>
      <c r="AE806" s="5">
        <f t="shared" si="285"/>
        <v>0</v>
      </c>
      <c r="AF806" s="5">
        <f t="shared" si="286"/>
        <v>0</v>
      </c>
      <c r="AG806" s="5">
        <f t="shared" si="287"/>
        <v>0</v>
      </c>
      <c r="AH806" s="5">
        <f t="shared" si="288"/>
        <v>0</v>
      </c>
      <c r="AI806" s="5">
        <f t="shared" si="289"/>
        <v>0</v>
      </c>
      <c r="AJ806" s="5">
        <f t="shared" si="290"/>
        <v>0</v>
      </c>
      <c r="AK806" s="5">
        <f t="shared" si="291"/>
        <v>0</v>
      </c>
      <c r="AL806" s="5">
        <f t="shared" si="292"/>
        <v>1</v>
      </c>
      <c r="AM806" s="5">
        <f t="shared" si="293"/>
        <v>0</v>
      </c>
      <c r="AN806" s="5">
        <f t="shared" si="294"/>
        <v>0</v>
      </c>
      <c r="AO806" s="5">
        <f t="shared" si="295"/>
        <v>0</v>
      </c>
      <c r="AR806" s="5">
        <f t="shared" si="296"/>
        <v>3</v>
      </c>
      <c r="AS806" s="5">
        <f t="shared" si="297"/>
        <v>3</v>
      </c>
      <c r="AT806" s="5" t="str">
        <f t="shared" si="298"/>
        <v>Correct</v>
      </c>
      <c r="AU806" s="5" t="s">
        <v>94</v>
      </c>
      <c r="AV806" s="5">
        <v>86</v>
      </c>
      <c r="AW806" s="5" t="s">
        <v>121</v>
      </c>
      <c r="AX806" s="5" t="s">
        <v>286</v>
      </c>
      <c r="AY806" s="5" t="s">
        <v>107</v>
      </c>
      <c r="AZ806" s="5" t="s">
        <v>98</v>
      </c>
      <c r="BA806" s="5" t="s">
        <v>80</v>
      </c>
      <c r="BB806" s="5" t="s">
        <v>99</v>
      </c>
      <c r="BC806" s="5" t="s">
        <v>137</v>
      </c>
      <c r="BD806" s="5" t="s">
        <v>104</v>
      </c>
      <c r="BE806" s="5" t="s">
        <v>102</v>
      </c>
      <c r="BF806" s="5"/>
      <c r="BG806" s="5" t="s">
        <v>98</v>
      </c>
      <c r="BH806" s="54"/>
    </row>
    <row r="807" spans="1:60" x14ac:dyDescent="0.25">
      <c r="A807" s="1">
        <v>806</v>
      </c>
      <c r="B807" t="s">
        <v>50</v>
      </c>
      <c r="F807" t="s">
        <v>53</v>
      </c>
      <c r="H807" t="s">
        <v>55</v>
      </c>
      <c r="U807" s="5">
        <f t="shared" si="276"/>
        <v>3</v>
      </c>
      <c r="V807" s="5">
        <f t="shared" si="277"/>
        <v>1</v>
      </c>
      <c r="W807" s="16"/>
      <c r="X807" s="5">
        <f t="shared" si="278"/>
        <v>1</v>
      </c>
      <c r="Y807" s="5">
        <f t="shared" si="279"/>
        <v>0</v>
      </c>
      <c r="Z807" s="5">
        <f t="shared" si="280"/>
        <v>0</v>
      </c>
      <c r="AA807" s="5">
        <f t="shared" si="281"/>
        <v>0</v>
      </c>
      <c r="AB807" s="5">
        <f t="shared" si="282"/>
        <v>1</v>
      </c>
      <c r="AC807" s="5">
        <f t="shared" si="283"/>
        <v>0</v>
      </c>
      <c r="AD807" s="5">
        <f t="shared" si="284"/>
        <v>1</v>
      </c>
      <c r="AE807" s="5">
        <f t="shared" si="285"/>
        <v>0</v>
      </c>
      <c r="AF807" s="5">
        <f t="shared" si="286"/>
        <v>0</v>
      </c>
      <c r="AG807" s="5">
        <f t="shared" si="287"/>
        <v>0</v>
      </c>
      <c r="AH807" s="5">
        <f t="shared" si="288"/>
        <v>0</v>
      </c>
      <c r="AI807" s="5">
        <f t="shared" si="289"/>
        <v>0</v>
      </c>
      <c r="AJ807" s="5">
        <f t="shared" si="290"/>
        <v>0</v>
      </c>
      <c r="AK807" s="5">
        <f t="shared" si="291"/>
        <v>0</v>
      </c>
      <c r="AL807" s="5">
        <f t="shared" si="292"/>
        <v>0</v>
      </c>
      <c r="AM807" s="5">
        <f t="shared" si="293"/>
        <v>0</v>
      </c>
      <c r="AN807" s="5">
        <f t="shared" si="294"/>
        <v>0</v>
      </c>
      <c r="AO807" s="5">
        <f t="shared" si="295"/>
        <v>0</v>
      </c>
      <c r="AR807" s="5">
        <f t="shared" si="296"/>
        <v>3</v>
      </c>
      <c r="AS807" s="5">
        <f t="shared" si="297"/>
        <v>3</v>
      </c>
      <c r="AT807" s="5" t="str">
        <f t="shared" si="298"/>
        <v>Correct</v>
      </c>
      <c r="AU807" s="53" t="s">
        <v>94</v>
      </c>
      <c r="AV807" s="53">
        <v>78</v>
      </c>
      <c r="AW807" s="53" t="s">
        <v>121</v>
      </c>
      <c r="AX807" s="53" t="s">
        <v>287</v>
      </c>
      <c r="AY807" s="53" t="s">
        <v>107</v>
      </c>
      <c r="AZ807" s="53" t="s">
        <v>98</v>
      </c>
      <c r="BA807" s="53" t="s">
        <v>80</v>
      </c>
      <c r="BB807" s="53" t="s">
        <v>112</v>
      </c>
      <c r="BC807" s="53" t="s">
        <v>120</v>
      </c>
      <c r="BD807" s="53" t="s">
        <v>104</v>
      </c>
      <c r="BE807" s="53" t="s">
        <v>102</v>
      </c>
      <c r="BF807" s="53"/>
      <c r="BG807" s="53" t="s">
        <v>98</v>
      </c>
      <c r="BH807" s="55"/>
    </row>
    <row r="808" spans="1:60" x14ac:dyDescent="0.25">
      <c r="A808" s="1">
        <v>807</v>
      </c>
      <c r="D808" t="s">
        <v>52</v>
      </c>
      <c r="U808" s="5">
        <f t="shared" si="276"/>
        <v>1</v>
      </c>
      <c r="V808" s="5">
        <f t="shared" si="277"/>
        <v>3</v>
      </c>
      <c r="W808" s="16"/>
      <c r="X808" s="5">
        <f t="shared" si="278"/>
        <v>0</v>
      </c>
      <c r="Y808" s="5">
        <f t="shared" si="279"/>
        <v>0</v>
      </c>
      <c r="Z808" s="5">
        <f t="shared" si="280"/>
        <v>1</v>
      </c>
      <c r="AA808" s="5">
        <f t="shared" si="281"/>
        <v>0</v>
      </c>
      <c r="AB808" s="5">
        <f t="shared" si="282"/>
        <v>0</v>
      </c>
      <c r="AC808" s="5">
        <f t="shared" si="283"/>
        <v>0</v>
      </c>
      <c r="AD808" s="5">
        <f t="shared" si="284"/>
        <v>0</v>
      </c>
      <c r="AE808" s="5">
        <f t="shared" si="285"/>
        <v>0</v>
      </c>
      <c r="AF808" s="5">
        <f t="shared" si="286"/>
        <v>0</v>
      </c>
      <c r="AG808" s="5">
        <f t="shared" si="287"/>
        <v>0</v>
      </c>
      <c r="AH808" s="5">
        <f t="shared" si="288"/>
        <v>0</v>
      </c>
      <c r="AI808" s="5">
        <f t="shared" si="289"/>
        <v>0</v>
      </c>
      <c r="AJ808" s="5">
        <f t="shared" si="290"/>
        <v>0</v>
      </c>
      <c r="AK808" s="5">
        <f t="shared" si="291"/>
        <v>0</v>
      </c>
      <c r="AL808" s="5">
        <f t="shared" si="292"/>
        <v>0</v>
      </c>
      <c r="AM808" s="5">
        <f t="shared" si="293"/>
        <v>0</v>
      </c>
      <c r="AN808" s="5">
        <f t="shared" si="294"/>
        <v>0</v>
      </c>
      <c r="AO808" s="5">
        <f t="shared" si="295"/>
        <v>0</v>
      </c>
      <c r="AR808" s="5">
        <f t="shared" si="296"/>
        <v>1</v>
      </c>
      <c r="AS808" s="5">
        <f t="shared" si="297"/>
        <v>1</v>
      </c>
      <c r="AT808" s="5" t="str">
        <f t="shared" si="298"/>
        <v>Correct</v>
      </c>
      <c r="AU808" s="5" t="s">
        <v>94</v>
      </c>
      <c r="AV808" s="5">
        <v>83</v>
      </c>
      <c r="AW808" s="5" t="s">
        <v>121</v>
      </c>
      <c r="AX808" s="5" t="s">
        <v>217</v>
      </c>
      <c r="AY808" s="5" t="s">
        <v>107</v>
      </c>
      <c r="AZ808" s="5"/>
      <c r="BA808" s="5" t="s">
        <v>80</v>
      </c>
      <c r="BB808" s="5" t="s">
        <v>126</v>
      </c>
      <c r="BC808" s="5" t="s">
        <v>103</v>
      </c>
      <c r="BD808" s="5" t="s">
        <v>104</v>
      </c>
      <c r="BE808" s="5" t="s">
        <v>102</v>
      </c>
      <c r="BF808" s="5"/>
      <c r="BG808" s="5"/>
      <c r="BH808" s="54"/>
    </row>
    <row r="809" spans="1:60" x14ac:dyDescent="0.25">
      <c r="A809" s="1">
        <v>808</v>
      </c>
      <c r="D809" t="s">
        <v>52</v>
      </c>
      <c r="R809" t="s">
        <v>63</v>
      </c>
      <c r="U809" s="5">
        <f t="shared" si="276"/>
        <v>2</v>
      </c>
      <c r="V809" s="5">
        <f t="shared" si="277"/>
        <v>1.5</v>
      </c>
      <c r="W809" s="16"/>
      <c r="X809" s="5">
        <f t="shared" si="278"/>
        <v>0</v>
      </c>
      <c r="Y809" s="5">
        <f t="shared" si="279"/>
        <v>0</v>
      </c>
      <c r="Z809" s="5">
        <f t="shared" si="280"/>
        <v>1</v>
      </c>
      <c r="AA809" s="5">
        <f t="shared" si="281"/>
        <v>0</v>
      </c>
      <c r="AB809" s="5">
        <f t="shared" si="282"/>
        <v>0</v>
      </c>
      <c r="AC809" s="5">
        <f t="shared" si="283"/>
        <v>0</v>
      </c>
      <c r="AD809" s="5">
        <f t="shared" si="284"/>
        <v>0</v>
      </c>
      <c r="AE809" s="5">
        <f t="shared" si="285"/>
        <v>0</v>
      </c>
      <c r="AF809" s="5">
        <f t="shared" si="286"/>
        <v>0</v>
      </c>
      <c r="AG809" s="5">
        <f t="shared" si="287"/>
        <v>0</v>
      </c>
      <c r="AH809" s="5">
        <f t="shared" si="288"/>
        <v>0</v>
      </c>
      <c r="AI809" s="5">
        <f t="shared" si="289"/>
        <v>0</v>
      </c>
      <c r="AJ809" s="5">
        <f t="shared" si="290"/>
        <v>0</v>
      </c>
      <c r="AK809" s="5">
        <f t="shared" si="291"/>
        <v>0</v>
      </c>
      <c r="AL809" s="5">
        <f t="shared" si="292"/>
        <v>0</v>
      </c>
      <c r="AM809" s="5">
        <f t="shared" si="293"/>
        <v>0</v>
      </c>
      <c r="AN809" s="5">
        <f t="shared" si="294"/>
        <v>1</v>
      </c>
      <c r="AO809" s="5">
        <f t="shared" si="295"/>
        <v>0</v>
      </c>
      <c r="AR809" s="5">
        <f t="shared" si="296"/>
        <v>2</v>
      </c>
      <c r="AS809" s="5">
        <f t="shared" si="297"/>
        <v>2</v>
      </c>
      <c r="AT809" s="5" t="str">
        <f t="shared" si="298"/>
        <v>Correct</v>
      </c>
      <c r="AU809" s="53" t="s">
        <v>105</v>
      </c>
      <c r="AV809" s="53">
        <v>85</v>
      </c>
      <c r="AW809" s="53" t="s">
        <v>121</v>
      </c>
      <c r="AX809" s="53" t="s">
        <v>217</v>
      </c>
      <c r="AY809" s="53" t="s">
        <v>107</v>
      </c>
      <c r="AZ809" s="53" t="s">
        <v>98</v>
      </c>
      <c r="BA809" s="53" t="s">
        <v>80</v>
      </c>
      <c r="BB809" s="53" t="s">
        <v>126</v>
      </c>
      <c r="BC809" s="53" t="s">
        <v>103</v>
      </c>
      <c r="BD809" s="53" t="s">
        <v>104</v>
      </c>
      <c r="BE809" s="53" t="s">
        <v>102</v>
      </c>
      <c r="BF809" s="53"/>
      <c r="BG809" s="53" t="s">
        <v>98</v>
      </c>
      <c r="BH809" s="55"/>
    </row>
    <row r="810" spans="1:60" x14ac:dyDescent="0.25">
      <c r="A810" s="1">
        <v>809</v>
      </c>
      <c r="D810" t="s">
        <v>52</v>
      </c>
      <c r="I810" t="s">
        <v>56</v>
      </c>
      <c r="K810" t="s">
        <v>58</v>
      </c>
      <c r="U810" s="5">
        <f t="shared" si="276"/>
        <v>3</v>
      </c>
      <c r="V810" s="5">
        <f t="shared" si="277"/>
        <v>1</v>
      </c>
      <c r="W810" s="16"/>
      <c r="X810" s="5">
        <f t="shared" si="278"/>
        <v>0</v>
      </c>
      <c r="Y810" s="5">
        <f t="shared" si="279"/>
        <v>0</v>
      </c>
      <c r="Z810" s="5">
        <f t="shared" si="280"/>
        <v>1</v>
      </c>
      <c r="AA810" s="5">
        <f t="shared" si="281"/>
        <v>0</v>
      </c>
      <c r="AB810" s="5">
        <f t="shared" si="282"/>
        <v>0</v>
      </c>
      <c r="AC810" s="5">
        <f t="shared" si="283"/>
        <v>0</v>
      </c>
      <c r="AD810" s="5">
        <f t="shared" si="284"/>
        <v>0</v>
      </c>
      <c r="AE810" s="5">
        <f t="shared" si="285"/>
        <v>1</v>
      </c>
      <c r="AF810" s="5">
        <f t="shared" si="286"/>
        <v>0</v>
      </c>
      <c r="AG810" s="5">
        <f t="shared" si="287"/>
        <v>1</v>
      </c>
      <c r="AH810" s="5">
        <f t="shared" si="288"/>
        <v>0</v>
      </c>
      <c r="AI810" s="5">
        <f t="shared" si="289"/>
        <v>0</v>
      </c>
      <c r="AJ810" s="5">
        <f t="shared" si="290"/>
        <v>0</v>
      </c>
      <c r="AK810" s="5">
        <f t="shared" si="291"/>
        <v>0</v>
      </c>
      <c r="AL810" s="5">
        <f t="shared" si="292"/>
        <v>0</v>
      </c>
      <c r="AM810" s="5">
        <f t="shared" si="293"/>
        <v>0</v>
      </c>
      <c r="AN810" s="5">
        <f t="shared" si="294"/>
        <v>0</v>
      </c>
      <c r="AO810" s="5">
        <f t="shared" si="295"/>
        <v>0</v>
      </c>
      <c r="AR810" s="5">
        <f t="shared" si="296"/>
        <v>3</v>
      </c>
      <c r="AS810" s="5">
        <f t="shared" si="297"/>
        <v>3</v>
      </c>
      <c r="AT810" s="5" t="str">
        <f t="shared" si="298"/>
        <v>Correct</v>
      </c>
      <c r="AU810" s="5" t="s">
        <v>105</v>
      </c>
      <c r="AV810" s="5">
        <v>91</v>
      </c>
      <c r="AW810" s="5" t="s">
        <v>121</v>
      </c>
      <c r="AX810" s="5" t="s">
        <v>217</v>
      </c>
      <c r="AY810" s="5" t="s">
        <v>107</v>
      </c>
      <c r="AZ810" s="5" t="s">
        <v>98</v>
      </c>
      <c r="BA810" s="5" t="s">
        <v>80</v>
      </c>
      <c r="BB810" s="5" t="s">
        <v>126</v>
      </c>
      <c r="BC810" s="5" t="s">
        <v>110</v>
      </c>
      <c r="BD810" s="5" t="s">
        <v>104</v>
      </c>
      <c r="BE810" s="5" t="s">
        <v>102</v>
      </c>
      <c r="BF810" s="5"/>
      <c r="BG810" s="5" t="s">
        <v>98</v>
      </c>
      <c r="BH810" s="54"/>
    </row>
    <row r="811" spans="1:60" x14ac:dyDescent="0.25">
      <c r="A811" s="1">
        <v>810</v>
      </c>
      <c r="U811" s="5">
        <f t="shared" si="276"/>
        <v>0</v>
      </c>
      <c r="V811" s="5" t="e">
        <f t="shared" si="277"/>
        <v>#DIV/0!</v>
      </c>
      <c r="W811" s="16"/>
      <c r="X811" s="5">
        <f t="shared" si="278"/>
        <v>0</v>
      </c>
      <c r="Y811" s="5">
        <f t="shared" si="279"/>
        <v>0</v>
      </c>
      <c r="Z811" s="5">
        <f t="shared" si="280"/>
        <v>0</v>
      </c>
      <c r="AA811" s="5">
        <f t="shared" si="281"/>
        <v>0</v>
      </c>
      <c r="AB811" s="5">
        <f t="shared" si="282"/>
        <v>0</v>
      </c>
      <c r="AC811" s="5">
        <f t="shared" si="283"/>
        <v>0</v>
      </c>
      <c r="AD811" s="5">
        <f t="shared" si="284"/>
        <v>0</v>
      </c>
      <c r="AE811" s="5">
        <f t="shared" si="285"/>
        <v>0</v>
      </c>
      <c r="AF811" s="5">
        <f t="shared" si="286"/>
        <v>0</v>
      </c>
      <c r="AG811" s="5">
        <f t="shared" si="287"/>
        <v>0</v>
      </c>
      <c r="AH811" s="5">
        <f t="shared" si="288"/>
        <v>0</v>
      </c>
      <c r="AI811" s="5">
        <f t="shared" si="289"/>
        <v>0</v>
      </c>
      <c r="AJ811" s="5">
        <f t="shared" si="290"/>
        <v>0</v>
      </c>
      <c r="AK811" s="5">
        <f t="shared" si="291"/>
        <v>0</v>
      </c>
      <c r="AL811" s="5">
        <f t="shared" si="292"/>
        <v>0</v>
      </c>
      <c r="AM811" s="5">
        <f t="shared" si="293"/>
        <v>0</v>
      </c>
      <c r="AN811" s="5">
        <f t="shared" si="294"/>
        <v>0</v>
      </c>
      <c r="AO811" s="5">
        <f t="shared" si="295"/>
        <v>0</v>
      </c>
      <c r="AR811" s="5">
        <f t="shared" si="296"/>
        <v>0</v>
      </c>
      <c r="AS811" s="5">
        <f t="shared" si="297"/>
        <v>0</v>
      </c>
      <c r="AT811" s="5" t="str">
        <f t="shared" si="298"/>
        <v>Correct</v>
      </c>
      <c r="AU811" s="53" t="s">
        <v>94</v>
      </c>
      <c r="AV811" s="53">
        <v>94</v>
      </c>
      <c r="AW811" s="53" t="s">
        <v>121</v>
      </c>
      <c r="AX811" s="53" t="s">
        <v>217</v>
      </c>
      <c r="AY811" s="53" t="s">
        <v>107</v>
      </c>
      <c r="AZ811" s="53" t="s">
        <v>98</v>
      </c>
      <c r="BA811" s="53" t="s">
        <v>80</v>
      </c>
      <c r="BB811" s="53" t="s">
        <v>112</v>
      </c>
      <c r="BC811" s="53" t="s">
        <v>120</v>
      </c>
      <c r="BD811" s="53" t="s">
        <v>104</v>
      </c>
      <c r="BE811" s="53" t="s">
        <v>102</v>
      </c>
      <c r="BF811" s="53"/>
      <c r="BG811" s="53" t="s">
        <v>102</v>
      </c>
      <c r="BH811" s="55"/>
    </row>
    <row r="812" spans="1:60" x14ac:dyDescent="0.25">
      <c r="A812" s="1">
        <v>811</v>
      </c>
      <c r="D812" t="s">
        <v>52</v>
      </c>
      <c r="L812" t="s">
        <v>59</v>
      </c>
      <c r="P812" t="s">
        <v>61</v>
      </c>
      <c r="U812" s="5">
        <f t="shared" si="276"/>
        <v>3</v>
      </c>
      <c r="V812" s="5">
        <f t="shared" si="277"/>
        <v>1</v>
      </c>
      <c r="W812" s="16"/>
      <c r="X812" s="5">
        <f t="shared" si="278"/>
        <v>0</v>
      </c>
      <c r="Y812" s="5">
        <f t="shared" si="279"/>
        <v>0</v>
      </c>
      <c r="Z812" s="5">
        <f t="shared" si="280"/>
        <v>1</v>
      </c>
      <c r="AA812" s="5">
        <f t="shared" si="281"/>
        <v>0</v>
      </c>
      <c r="AB812" s="5">
        <f t="shared" si="282"/>
        <v>0</v>
      </c>
      <c r="AC812" s="5">
        <f t="shared" si="283"/>
        <v>0</v>
      </c>
      <c r="AD812" s="5">
        <f t="shared" si="284"/>
        <v>0</v>
      </c>
      <c r="AE812" s="5">
        <f t="shared" si="285"/>
        <v>0</v>
      </c>
      <c r="AF812" s="5">
        <f t="shared" si="286"/>
        <v>0</v>
      </c>
      <c r="AG812" s="5">
        <f t="shared" si="287"/>
        <v>0</v>
      </c>
      <c r="AH812" s="5">
        <f t="shared" si="288"/>
        <v>1</v>
      </c>
      <c r="AI812" s="5">
        <f t="shared" si="289"/>
        <v>0</v>
      </c>
      <c r="AJ812" s="5">
        <f t="shared" si="290"/>
        <v>0</v>
      </c>
      <c r="AK812" s="5">
        <f t="shared" si="291"/>
        <v>0</v>
      </c>
      <c r="AL812" s="5">
        <f t="shared" si="292"/>
        <v>1</v>
      </c>
      <c r="AM812" s="5">
        <f t="shared" si="293"/>
        <v>0</v>
      </c>
      <c r="AN812" s="5">
        <f t="shared" si="294"/>
        <v>0</v>
      </c>
      <c r="AO812" s="5">
        <f t="shared" si="295"/>
        <v>0</v>
      </c>
      <c r="AR812" s="5">
        <f t="shared" si="296"/>
        <v>3</v>
      </c>
      <c r="AS812" s="5">
        <f t="shared" si="297"/>
        <v>3</v>
      </c>
      <c r="AT812" s="5" t="str">
        <f t="shared" si="298"/>
        <v>Correct</v>
      </c>
      <c r="AU812" s="5" t="s">
        <v>94</v>
      </c>
      <c r="AV812" s="5">
        <v>85</v>
      </c>
      <c r="AW812" s="5" t="s">
        <v>121</v>
      </c>
      <c r="AX812" s="5" t="s">
        <v>217</v>
      </c>
      <c r="AY812" s="5" t="s">
        <v>107</v>
      </c>
      <c r="AZ812" s="5" t="s">
        <v>98</v>
      </c>
      <c r="BA812" s="5" t="s">
        <v>80</v>
      </c>
      <c r="BB812" s="5" t="s">
        <v>99</v>
      </c>
      <c r="BC812" s="5"/>
      <c r="BD812" s="5" t="s">
        <v>104</v>
      </c>
      <c r="BE812" s="5" t="s">
        <v>102</v>
      </c>
      <c r="BF812" s="5"/>
      <c r="BG812" s="5" t="s">
        <v>98</v>
      </c>
      <c r="BH812" s="54"/>
    </row>
    <row r="813" spans="1:60" x14ac:dyDescent="0.25">
      <c r="A813" s="1">
        <v>812</v>
      </c>
      <c r="U813" s="5">
        <f t="shared" si="276"/>
        <v>0</v>
      </c>
      <c r="V813" s="5" t="e">
        <f t="shared" si="277"/>
        <v>#DIV/0!</v>
      </c>
      <c r="W813" s="16"/>
      <c r="X813" s="5">
        <f t="shared" si="278"/>
        <v>0</v>
      </c>
      <c r="Y813" s="5">
        <f t="shared" si="279"/>
        <v>0</v>
      </c>
      <c r="Z813" s="5">
        <f t="shared" si="280"/>
        <v>0</v>
      </c>
      <c r="AA813" s="5">
        <f t="shared" si="281"/>
        <v>0</v>
      </c>
      <c r="AB813" s="5">
        <f t="shared" si="282"/>
        <v>0</v>
      </c>
      <c r="AC813" s="5">
        <f t="shared" si="283"/>
        <v>0</v>
      </c>
      <c r="AD813" s="5">
        <f t="shared" si="284"/>
        <v>0</v>
      </c>
      <c r="AE813" s="5">
        <f t="shared" si="285"/>
        <v>0</v>
      </c>
      <c r="AF813" s="5">
        <f t="shared" si="286"/>
        <v>0</v>
      </c>
      <c r="AG813" s="5">
        <f t="shared" si="287"/>
        <v>0</v>
      </c>
      <c r="AH813" s="5">
        <f t="shared" si="288"/>
        <v>0</v>
      </c>
      <c r="AI813" s="5">
        <f t="shared" si="289"/>
        <v>0</v>
      </c>
      <c r="AJ813" s="5">
        <f t="shared" si="290"/>
        <v>0</v>
      </c>
      <c r="AK813" s="5">
        <f t="shared" si="291"/>
        <v>0</v>
      </c>
      <c r="AL813" s="5">
        <f t="shared" si="292"/>
        <v>0</v>
      </c>
      <c r="AM813" s="5">
        <f t="shared" si="293"/>
        <v>0</v>
      </c>
      <c r="AN813" s="5">
        <f t="shared" si="294"/>
        <v>0</v>
      </c>
      <c r="AO813" s="5">
        <f t="shared" si="295"/>
        <v>0</v>
      </c>
      <c r="AR813" s="5">
        <f t="shared" si="296"/>
        <v>0</v>
      </c>
      <c r="AS813" s="5">
        <f t="shared" si="297"/>
        <v>0</v>
      </c>
      <c r="AT813" s="5" t="str">
        <f t="shared" si="298"/>
        <v>Correct</v>
      </c>
      <c r="AU813" s="53" t="s">
        <v>105</v>
      </c>
      <c r="AV813" s="53">
        <v>85</v>
      </c>
      <c r="AW813" s="53" t="s">
        <v>121</v>
      </c>
      <c r="AX813" s="53" t="s">
        <v>217</v>
      </c>
      <c r="AY813" s="53" t="s">
        <v>107</v>
      </c>
      <c r="AZ813" s="53" t="s">
        <v>98</v>
      </c>
      <c r="BA813" s="53" t="s">
        <v>80</v>
      </c>
      <c r="BB813" s="53" t="s">
        <v>126</v>
      </c>
      <c r="BC813" s="53" t="s">
        <v>120</v>
      </c>
      <c r="BD813" s="53" t="s">
        <v>104</v>
      </c>
      <c r="BE813" s="53" t="s">
        <v>102</v>
      </c>
      <c r="BF813" s="53"/>
      <c r="BG813" s="53" t="s">
        <v>98</v>
      </c>
      <c r="BH813" s="55"/>
    </row>
    <row r="814" spans="1:60" x14ac:dyDescent="0.25">
      <c r="A814" s="1">
        <v>813</v>
      </c>
      <c r="C814" t="s">
        <v>51</v>
      </c>
      <c r="G814" t="s">
        <v>54</v>
      </c>
      <c r="P814" t="s">
        <v>61</v>
      </c>
      <c r="U814" s="5">
        <f t="shared" si="276"/>
        <v>3</v>
      </c>
      <c r="V814" s="5">
        <f t="shared" si="277"/>
        <v>1</v>
      </c>
      <c r="W814" s="16"/>
      <c r="X814" s="5">
        <f t="shared" si="278"/>
        <v>0</v>
      </c>
      <c r="Y814" s="5">
        <f t="shared" si="279"/>
        <v>1</v>
      </c>
      <c r="Z814" s="5">
        <f t="shared" si="280"/>
        <v>0</v>
      </c>
      <c r="AA814" s="5">
        <f t="shared" si="281"/>
        <v>0</v>
      </c>
      <c r="AB814" s="5">
        <f t="shared" si="282"/>
        <v>0</v>
      </c>
      <c r="AC814" s="5">
        <f t="shared" si="283"/>
        <v>1</v>
      </c>
      <c r="AD814" s="5">
        <f t="shared" si="284"/>
        <v>0</v>
      </c>
      <c r="AE814" s="5">
        <f t="shared" si="285"/>
        <v>0</v>
      </c>
      <c r="AF814" s="5">
        <f t="shared" si="286"/>
        <v>0</v>
      </c>
      <c r="AG814" s="5">
        <f t="shared" si="287"/>
        <v>0</v>
      </c>
      <c r="AH814" s="5">
        <f t="shared" si="288"/>
        <v>0</v>
      </c>
      <c r="AI814" s="5">
        <f t="shared" si="289"/>
        <v>0</v>
      </c>
      <c r="AJ814" s="5">
        <f t="shared" si="290"/>
        <v>0</v>
      </c>
      <c r="AK814" s="5">
        <f t="shared" si="291"/>
        <v>0</v>
      </c>
      <c r="AL814" s="5">
        <f t="shared" si="292"/>
        <v>1</v>
      </c>
      <c r="AM814" s="5">
        <f t="shared" si="293"/>
        <v>0</v>
      </c>
      <c r="AN814" s="5">
        <f t="shared" si="294"/>
        <v>0</v>
      </c>
      <c r="AO814" s="5">
        <f t="shared" si="295"/>
        <v>0</v>
      </c>
      <c r="AR814" s="5">
        <f t="shared" si="296"/>
        <v>3</v>
      </c>
      <c r="AS814" s="5">
        <f t="shared" si="297"/>
        <v>3</v>
      </c>
      <c r="AT814" s="5" t="str">
        <f t="shared" si="298"/>
        <v>Correct</v>
      </c>
      <c r="AU814" s="5" t="s">
        <v>94</v>
      </c>
      <c r="AV814" s="5">
        <v>88</v>
      </c>
      <c r="AW814" s="5" t="s">
        <v>121</v>
      </c>
      <c r="AX814" s="5" t="s">
        <v>217</v>
      </c>
      <c r="AY814" s="5" t="s">
        <v>107</v>
      </c>
      <c r="AZ814" s="5" t="s">
        <v>98</v>
      </c>
      <c r="BA814" s="5" t="s">
        <v>80</v>
      </c>
      <c r="BB814" s="5" t="s">
        <v>114</v>
      </c>
      <c r="BC814" s="5" t="s">
        <v>110</v>
      </c>
      <c r="BD814" s="5" t="s">
        <v>104</v>
      </c>
      <c r="BE814" s="5" t="s">
        <v>102</v>
      </c>
      <c r="BF814" s="5"/>
      <c r="BG814" s="5" t="s">
        <v>98</v>
      </c>
      <c r="BH814" s="54"/>
    </row>
    <row r="815" spans="1:60" x14ac:dyDescent="0.25">
      <c r="A815" s="1">
        <v>814</v>
      </c>
      <c r="B815" t="s">
        <v>50</v>
      </c>
      <c r="Q815" t="s">
        <v>62</v>
      </c>
      <c r="U815" s="5">
        <f t="shared" si="276"/>
        <v>2</v>
      </c>
      <c r="V815" s="5">
        <f t="shared" si="277"/>
        <v>1.5</v>
      </c>
      <c r="W815" s="16"/>
      <c r="X815" s="5">
        <f t="shared" si="278"/>
        <v>1</v>
      </c>
      <c r="Y815" s="5">
        <f t="shared" si="279"/>
        <v>0</v>
      </c>
      <c r="Z815" s="5">
        <f t="shared" si="280"/>
        <v>0</v>
      </c>
      <c r="AA815" s="5">
        <f t="shared" si="281"/>
        <v>0</v>
      </c>
      <c r="AB815" s="5">
        <f t="shared" si="282"/>
        <v>0</v>
      </c>
      <c r="AC815" s="5">
        <f t="shared" si="283"/>
        <v>0</v>
      </c>
      <c r="AD815" s="5">
        <f t="shared" si="284"/>
        <v>0</v>
      </c>
      <c r="AE815" s="5">
        <f t="shared" si="285"/>
        <v>0</v>
      </c>
      <c r="AF815" s="5">
        <f t="shared" si="286"/>
        <v>0</v>
      </c>
      <c r="AG815" s="5">
        <f t="shared" si="287"/>
        <v>0</v>
      </c>
      <c r="AH815" s="5">
        <f t="shared" si="288"/>
        <v>0</v>
      </c>
      <c r="AI815" s="5">
        <f t="shared" si="289"/>
        <v>0</v>
      </c>
      <c r="AJ815" s="5">
        <f t="shared" si="290"/>
        <v>0</v>
      </c>
      <c r="AK815" s="5">
        <f t="shared" si="291"/>
        <v>0</v>
      </c>
      <c r="AL815" s="5">
        <f t="shared" si="292"/>
        <v>0</v>
      </c>
      <c r="AM815" s="5">
        <f t="shared" si="293"/>
        <v>1</v>
      </c>
      <c r="AN815" s="5">
        <f t="shared" si="294"/>
        <v>0</v>
      </c>
      <c r="AO815" s="5">
        <f t="shared" si="295"/>
        <v>0</v>
      </c>
      <c r="AR815" s="5">
        <f t="shared" si="296"/>
        <v>2</v>
      </c>
      <c r="AS815" s="5">
        <f t="shared" si="297"/>
        <v>2</v>
      </c>
      <c r="AT815" s="5" t="str">
        <f t="shared" si="298"/>
        <v>Correct</v>
      </c>
      <c r="AU815" s="53" t="s">
        <v>105</v>
      </c>
      <c r="AV815" s="53">
        <v>86</v>
      </c>
      <c r="AW815" s="53" t="s">
        <v>121</v>
      </c>
      <c r="AX815" s="53" t="s">
        <v>217</v>
      </c>
      <c r="AY815" s="53" t="s">
        <v>107</v>
      </c>
      <c r="AZ815" s="53" t="s">
        <v>98</v>
      </c>
      <c r="BA815" s="53" t="s">
        <v>80</v>
      </c>
      <c r="BB815" s="53" t="s">
        <v>108</v>
      </c>
      <c r="BC815" s="53" t="s">
        <v>110</v>
      </c>
      <c r="BD815" s="53" t="s">
        <v>104</v>
      </c>
      <c r="BE815" s="53" t="s">
        <v>102</v>
      </c>
      <c r="BF815" s="53"/>
      <c r="BG815" s="53" t="s">
        <v>98</v>
      </c>
      <c r="BH815" s="55"/>
    </row>
    <row r="816" spans="1:60" x14ac:dyDescent="0.25">
      <c r="A816" s="1">
        <v>815</v>
      </c>
      <c r="D816" t="s">
        <v>52</v>
      </c>
      <c r="G816" t="s">
        <v>54</v>
      </c>
      <c r="R816" t="s">
        <v>63</v>
      </c>
      <c r="U816" s="5">
        <f t="shared" si="276"/>
        <v>3</v>
      </c>
      <c r="V816" s="5">
        <f t="shared" si="277"/>
        <v>1</v>
      </c>
      <c r="W816" s="16"/>
      <c r="X816" s="5">
        <f t="shared" si="278"/>
        <v>0</v>
      </c>
      <c r="Y816" s="5">
        <f t="shared" si="279"/>
        <v>0</v>
      </c>
      <c r="Z816" s="5">
        <f t="shared" si="280"/>
        <v>1</v>
      </c>
      <c r="AA816" s="5">
        <f t="shared" si="281"/>
        <v>0</v>
      </c>
      <c r="AB816" s="5">
        <f t="shared" si="282"/>
        <v>0</v>
      </c>
      <c r="AC816" s="5">
        <f t="shared" si="283"/>
        <v>1</v>
      </c>
      <c r="AD816" s="5">
        <f t="shared" si="284"/>
        <v>0</v>
      </c>
      <c r="AE816" s="5">
        <f t="shared" si="285"/>
        <v>0</v>
      </c>
      <c r="AF816" s="5">
        <f t="shared" si="286"/>
        <v>0</v>
      </c>
      <c r="AG816" s="5">
        <f t="shared" si="287"/>
        <v>0</v>
      </c>
      <c r="AH816" s="5">
        <f t="shared" si="288"/>
        <v>0</v>
      </c>
      <c r="AI816" s="5">
        <f t="shared" si="289"/>
        <v>0</v>
      </c>
      <c r="AJ816" s="5">
        <f t="shared" si="290"/>
        <v>0</v>
      </c>
      <c r="AK816" s="5">
        <f t="shared" si="291"/>
        <v>0</v>
      </c>
      <c r="AL816" s="5">
        <f t="shared" si="292"/>
        <v>0</v>
      </c>
      <c r="AM816" s="5">
        <f t="shared" si="293"/>
        <v>0</v>
      </c>
      <c r="AN816" s="5">
        <f t="shared" si="294"/>
        <v>1</v>
      </c>
      <c r="AO816" s="5">
        <f t="shared" si="295"/>
        <v>0</v>
      </c>
      <c r="AR816" s="5">
        <f t="shared" si="296"/>
        <v>3</v>
      </c>
      <c r="AS816" s="5">
        <f t="shared" si="297"/>
        <v>3</v>
      </c>
      <c r="AT816" s="5" t="str">
        <f t="shared" si="298"/>
        <v>Correct</v>
      </c>
      <c r="AU816" s="5" t="s">
        <v>94</v>
      </c>
      <c r="AV816" s="5">
        <v>85</v>
      </c>
      <c r="AW816" s="5" t="s">
        <v>121</v>
      </c>
      <c r="AX816" s="5" t="s">
        <v>217</v>
      </c>
      <c r="AY816" s="5" t="s">
        <v>107</v>
      </c>
      <c r="AZ816" s="5" t="s">
        <v>98</v>
      </c>
      <c r="BA816" s="5" t="s">
        <v>80</v>
      </c>
      <c r="BB816" s="5" t="s">
        <v>114</v>
      </c>
      <c r="BC816" s="5" t="s">
        <v>133</v>
      </c>
      <c r="BD816" s="5" t="s">
        <v>104</v>
      </c>
      <c r="BE816" s="5" t="s">
        <v>102</v>
      </c>
      <c r="BF816" s="5"/>
      <c r="BG816" s="5" t="s">
        <v>98</v>
      </c>
      <c r="BH816" s="54"/>
    </row>
    <row r="817" spans="1:60" x14ac:dyDescent="0.25">
      <c r="A817" s="1">
        <v>816</v>
      </c>
      <c r="D817" t="s">
        <v>52</v>
      </c>
      <c r="E817" t="s">
        <v>20</v>
      </c>
      <c r="Q817" t="s">
        <v>62</v>
      </c>
      <c r="U817" s="5">
        <f t="shared" si="276"/>
        <v>3</v>
      </c>
      <c r="V817" s="5">
        <f t="shared" si="277"/>
        <v>1</v>
      </c>
      <c r="W817" s="16"/>
      <c r="X817" s="5">
        <f t="shared" si="278"/>
        <v>0</v>
      </c>
      <c r="Y817" s="5">
        <f t="shared" si="279"/>
        <v>0</v>
      </c>
      <c r="Z817" s="5">
        <f t="shared" si="280"/>
        <v>1</v>
      </c>
      <c r="AA817" s="5">
        <f t="shared" si="281"/>
        <v>1</v>
      </c>
      <c r="AB817" s="5">
        <f t="shared" si="282"/>
        <v>0</v>
      </c>
      <c r="AC817" s="5">
        <f t="shared" si="283"/>
        <v>0</v>
      </c>
      <c r="AD817" s="5">
        <f t="shared" si="284"/>
        <v>0</v>
      </c>
      <c r="AE817" s="5">
        <f t="shared" si="285"/>
        <v>0</v>
      </c>
      <c r="AF817" s="5">
        <f t="shared" si="286"/>
        <v>0</v>
      </c>
      <c r="AG817" s="5">
        <f t="shared" si="287"/>
        <v>0</v>
      </c>
      <c r="AH817" s="5">
        <f t="shared" si="288"/>
        <v>0</v>
      </c>
      <c r="AI817" s="5">
        <f t="shared" si="289"/>
        <v>0</v>
      </c>
      <c r="AJ817" s="5">
        <f t="shared" si="290"/>
        <v>0</v>
      </c>
      <c r="AK817" s="5">
        <f t="shared" si="291"/>
        <v>0</v>
      </c>
      <c r="AL817" s="5">
        <f t="shared" si="292"/>
        <v>0</v>
      </c>
      <c r="AM817" s="5">
        <f t="shared" si="293"/>
        <v>1</v>
      </c>
      <c r="AN817" s="5">
        <f t="shared" si="294"/>
        <v>0</v>
      </c>
      <c r="AO817" s="5">
        <f t="shared" si="295"/>
        <v>0</v>
      </c>
      <c r="AR817" s="5">
        <f t="shared" si="296"/>
        <v>3</v>
      </c>
      <c r="AS817" s="5">
        <f t="shared" si="297"/>
        <v>3</v>
      </c>
      <c r="AT817" s="5" t="str">
        <f t="shared" si="298"/>
        <v>Correct</v>
      </c>
      <c r="AU817" s="53" t="s">
        <v>94</v>
      </c>
      <c r="AV817" s="53">
        <v>82</v>
      </c>
      <c r="AW817" s="53" t="s">
        <v>121</v>
      </c>
      <c r="AX817" s="53" t="s">
        <v>217</v>
      </c>
      <c r="AY817" s="53" t="s">
        <v>107</v>
      </c>
      <c r="AZ817" s="53" t="s">
        <v>98</v>
      </c>
      <c r="BA817" s="53" t="s">
        <v>80</v>
      </c>
      <c r="BB817" s="53" t="s">
        <v>99</v>
      </c>
      <c r="BC817" s="53" t="s">
        <v>103</v>
      </c>
      <c r="BD817" s="53" t="s">
        <v>104</v>
      </c>
      <c r="BE817" s="53" t="s">
        <v>102</v>
      </c>
      <c r="BF817" s="53"/>
      <c r="BG817" s="53" t="s">
        <v>98</v>
      </c>
      <c r="BH817" s="55"/>
    </row>
    <row r="818" spans="1:60" x14ac:dyDescent="0.25">
      <c r="A818" s="1">
        <v>817</v>
      </c>
      <c r="C818" t="s">
        <v>51</v>
      </c>
      <c r="I818" t="s">
        <v>56</v>
      </c>
      <c r="P818" t="s">
        <v>61</v>
      </c>
      <c r="U818" s="5">
        <f t="shared" si="276"/>
        <v>3</v>
      </c>
      <c r="V818" s="5">
        <f t="shared" si="277"/>
        <v>1</v>
      </c>
      <c r="W818" s="16"/>
      <c r="X818" s="5">
        <f t="shared" si="278"/>
        <v>0</v>
      </c>
      <c r="Y818" s="5">
        <f t="shared" si="279"/>
        <v>1</v>
      </c>
      <c r="Z818" s="5">
        <f t="shared" si="280"/>
        <v>0</v>
      </c>
      <c r="AA818" s="5">
        <f t="shared" si="281"/>
        <v>0</v>
      </c>
      <c r="AB818" s="5">
        <f t="shared" si="282"/>
        <v>0</v>
      </c>
      <c r="AC818" s="5">
        <f t="shared" si="283"/>
        <v>0</v>
      </c>
      <c r="AD818" s="5">
        <f t="shared" si="284"/>
        <v>0</v>
      </c>
      <c r="AE818" s="5">
        <f t="shared" si="285"/>
        <v>1</v>
      </c>
      <c r="AF818" s="5">
        <f t="shared" si="286"/>
        <v>0</v>
      </c>
      <c r="AG818" s="5">
        <f t="shared" si="287"/>
        <v>0</v>
      </c>
      <c r="AH818" s="5">
        <f t="shared" si="288"/>
        <v>0</v>
      </c>
      <c r="AI818" s="5">
        <f t="shared" si="289"/>
        <v>0</v>
      </c>
      <c r="AJ818" s="5">
        <f t="shared" si="290"/>
        <v>0</v>
      </c>
      <c r="AK818" s="5">
        <f t="shared" si="291"/>
        <v>0</v>
      </c>
      <c r="AL818" s="5">
        <f t="shared" si="292"/>
        <v>1</v>
      </c>
      <c r="AM818" s="5">
        <f t="shared" si="293"/>
        <v>0</v>
      </c>
      <c r="AN818" s="5">
        <f t="shared" si="294"/>
        <v>0</v>
      </c>
      <c r="AO818" s="5">
        <f t="shared" si="295"/>
        <v>0</v>
      </c>
      <c r="AR818" s="5">
        <f t="shared" si="296"/>
        <v>3</v>
      </c>
      <c r="AS818" s="5">
        <f t="shared" si="297"/>
        <v>3</v>
      </c>
      <c r="AT818" s="5" t="str">
        <f t="shared" si="298"/>
        <v>Correct</v>
      </c>
      <c r="AU818" s="5" t="s">
        <v>94</v>
      </c>
      <c r="AV818" s="5">
        <v>82</v>
      </c>
      <c r="AW818" s="5" t="s">
        <v>121</v>
      </c>
      <c r="AX818" s="5" t="s">
        <v>217</v>
      </c>
      <c r="AY818" s="5" t="s">
        <v>107</v>
      </c>
      <c r="AZ818" s="5"/>
      <c r="BA818" s="5" t="s">
        <v>80</v>
      </c>
      <c r="BB818" s="5" t="s">
        <v>114</v>
      </c>
      <c r="BC818" s="5" t="s">
        <v>110</v>
      </c>
      <c r="BD818" s="5" t="s">
        <v>104</v>
      </c>
      <c r="BE818" s="5" t="s">
        <v>102</v>
      </c>
      <c r="BF818" s="5"/>
      <c r="BG818" s="5" t="s">
        <v>98</v>
      </c>
      <c r="BH818" s="54"/>
    </row>
    <row r="819" spans="1:60" x14ac:dyDescent="0.25">
      <c r="A819" s="1">
        <v>818</v>
      </c>
      <c r="B819" t="s">
        <v>50</v>
      </c>
      <c r="E819" t="s">
        <v>20</v>
      </c>
      <c r="L819" t="s">
        <v>59</v>
      </c>
      <c r="U819" s="5">
        <f t="shared" si="276"/>
        <v>3</v>
      </c>
      <c r="V819" s="5">
        <f t="shared" si="277"/>
        <v>1</v>
      </c>
      <c r="W819" s="16"/>
      <c r="X819" s="5">
        <f t="shared" si="278"/>
        <v>1</v>
      </c>
      <c r="Y819" s="5">
        <f t="shared" si="279"/>
        <v>0</v>
      </c>
      <c r="Z819" s="5">
        <f t="shared" si="280"/>
        <v>0</v>
      </c>
      <c r="AA819" s="5">
        <f t="shared" si="281"/>
        <v>1</v>
      </c>
      <c r="AB819" s="5">
        <f t="shared" si="282"/>
        <v>0</v>
      </c>
      <c r="AC819" s="5">
        <f t="shared" si="283"/>
        <v>0</v>
      </c>
      <c r="AD819" s="5">
        <f t="shared" si="284"/>
        <v>0</v>
      </c>
      <c r="AE819" s="5">
        <f t="shared" si="285"/>
        <v>0</v>
      </c>
      <c r="AF819" s="5">
        <f t="shared" si="286"/>
        <v>0</v>
      </c>
      <c r="AG819" s="5">
        <f t="shared" si="287"/>
        <v>0</v>
      </c>
      <c r="AH819" s="5">
        <f t="shared" si="288"/>
        <v>1</v>
      </c>
      <c r="AI819" s="5">
        <f t="shared" si="289"/>
        <v>0</v>
      </c>
      <c r="AJ819" s="5">
        <f t="shared" si="290"/>
        <v>0</v>
      </c>
      <c r="AK819" s="5">
        <f t="shared" si="291"/>
        <v>0</v>
      </c>
      <c r="AL819" s="5">
        <f t="shared" si="292"/>
        <v>0</v>
      </c>
      <c r="AM819" s="5">
        <f t="shared" si="293"/>
        <v>0</v>
      </c>
      <c r="AN819" s="5">
        <f t="shared" si="294"/>
        <v>0</v>
      </c>
      <c r="AO819" s="5">
        <f t="shared" si="295"/>
        <v>0</v>
      </c>
      <c r="AR819" s="5">
        <f t="shared" si="296"/>
        <v>3</v>
      </c>
      <c r="AS819" s="5">
        <f t="shared" si="297"/>
        <v>3</v>
      </c>
      <c r="AT819" s="5" t="str">
        <f t="shared" si="298"/>
        <v>Correct</v>
      </c>
      <c r="AU819" s="53" t="s">
        <v>105</v>
      </c>
      <c r="AV819" s="53">
        <v>82</v>
      </c>
      <c r="AW819" s="53" t="s">
        <v>121</v>
      </c>
      <c r="AX819" s="53" t="s">
        <v>217</v>
      </c>
      <c r="AY819" s="53" t="s">
        <v>107</v>
      </c>
      <c r="AZ819" s="53" t="s">
        <v>98</v>
      </c>
      <c r="BA819" s="53" t="s">
        <v>80</v>
      </c>
      <c r="BB819" s="53" t="s">
        <v>126</v>
      </c>
      <c r="BC819" s="53" t="s">
        <v>110</v>
      </c>
      <c r="BD819" s="53" t="s">
        <v>104</v>
      </c>
      <c r="BE819" s="53" t="s">
        <v>102</v>
      </c>
      <c r="BF819" s="53"/>
      <c r="BG819" s="53" t="s">
        <v>98</v>
      </c>
      <c r="BH819" s="55"/>
    </row>
    <row r="820" spans="1:60" x14ac:dyDescent="0.25">
      <c r="A820" s="1">
        <v>819</v>
      </c>
      <c r="G820" t="s">
        <v>54</v>
      </c>
      <c r="I820" t="s">
        <v>56</v>
      </c>
      <c r="R820" t="s">
        <v>63</v>
      </c>
      <c r="U820" s="5">
        <f t="shared" si="276"/>
        <v>3</v>
      </c>
      <c r="V820" s="5">
        <f t="shared" si="277"/>
        <v>1</v>
      </c>
      <c r="W820" s="16"/>
      <c r="X820" s="5">
        <f t="shared" si="278"/>
        <v>0</v>
      </c>
      <c r="Y820" s="5">
        <f t="shared" si="279"/>
        <v>0</v>
      </c>
      <c r="Z820" s="5">
        <f t="shared" si="280"/>
        <v>0</v>
      </c>
      <c r="AA820" s="5">
        <f t="shared" si="281"/>
        <v>0</v>
      </c>
      <c r="AB820" s="5">
        <f t="shared" si="282"/>
        <v>0</v>
      </c>
      <c r="AC820" s="5">
        <f t="shared" si="283"/>
        <v>1</v>
      </c>
      <c r="AD820" s="5">
        <f t="shared" si="284"/>
        <v>0</v>
      </c>
      <c r="AE820" s="5">
        <f t="shared" si="285"/>
        <v>1</v>
      </c>
      <c r="AF820" s="5">
        <f t="shared" si="286"/>
        <v>0</v>
      </c>
      <c r="AG820" s="5">
        <f t="shared" si="287"/>
        <v>0</v>
      </c>
      <c r="AH820" s="5">
        <f t="shared" si="288"/>
        <v>0</v>
      </c>
      <c r="AI820" s="5">
        <f t="shared" si="289"/>
        <v>0</v>
      </c>
      <c r="AJ820" s="5">
        <f t="shared" si="290"/>
        <v>0</v>
      </c>
      <c r="AK820" s="5">
        <f t="shared" si="291"/>
        <v>0</v>
      </c>
      <c r="AL820" s="5">
        <f t="shared" si="292"/>
        <v>0</v>
      </c>
      <c r="AM820" s="5">
        <f t="shared" si="293"/>
        <v>0</v>
      </c>
      <c r="AN820" s="5">
        <f t="shared" si="294"/>
        <v>1</v>
      </c>
      <c r="AO820" s="5">
        <f t="shared" si="295"/>
        <v>0</v>
      </c>
      <c r="AR820" s="5">
        <f t="shared" si="296"/>
        <v>3</v>
      </c>
      <c r="AS820" s="5">
        <f t="shared" si="297"/>
        <v>3</v>
      </c>
      <c r="AT820" s="5" t="str">
        <f t="shared" si="298"/>
        <v>Correct</v>
      </c>
      <c r="AU820" s="5" t="s">
        <v>94</v>
      </c>
      <c r="AV820" s="5">
        <v>87</v>
      </c>
      <c r="AW820" s="5" t="s">
        <v>121</v>
      </c>
      <c r="AX820" s="5" t="s">
        <v>217</v>
      </c>
      <c r="AY820" s="5" t="s">
        <v>107</v>
      </c>
      <c r="AZ820" s="5" t="s">
        <v>98</v>
      </c>
      <c r="BA820" s="5" t="s">
        <v>80</v>
      </c>
      <c r="BB820" s="5" t="s">
        <v>108</v>
      </c>
      <c r="BC820" s="5" t="s">
        <v>110</v>
      </c>
      <c r="BD820" s="5" t="s">
        <v>104</v>
      </c>
      <c r="BE820" s="5" t="s">
        <v>102</v>
      </c>
      <c r="BF820" s="5"/>
      <c r="BG820" s="5" t="s">
        <v>98</v>
      </c>
      <c r="BH820" s="54"/>
    </row>
    <row r="821" spans="1:60" x14ac:dyDescent="0.25">
      <c r="A821" s="1">
        <v>820</v>
      </c>
      <c r="K821" t="s">
        <v>58</v>
      </c>
      <c r="L821" t="s">
        <v>59</v>
      </c>
      <c r="P821" t="s">
        <v>61</v>
      </c>
      <c r="U821" s="5">
        <f t="shared" si="276"/>
        <v>3</v>
      </c>
      <c r="V821" s="5">
        <f t="shared" si="277"/>
        <v>1</v>
      </c>
      <c r="W821" s="16"/>
      <c r="X821" s="5">
        <f t="shared" si="278"/>
        <v>0</v>
      </c>
      <c r="Y821" s="5">
        <f t="shared" si="279"/>
        <v>0</v>
      </c>
      <c r="Z821" s="5">
        <f t="shared" si="280"/>
        <v>0</v>
      </c>
      <c r="AA821" s="5">
        <f t="shared" si="281"/>
        <v>0</v>
      </c>
      <c r="AB821" s="5">
        <f t="shared" si="282"/>
        <v>0</v>
      </c>
      <c r="AC821" s="5">
        <f t="shared" si="283"/>
        <v>0</v>
      </c>
      <c r="AD821" s="5">
        <f t="shared" si="284"/>
        <v>0</v>
      </c>
      <c r="AE821" s="5">
        <f t="shared" si="285"/>
        <v>0</v>
      </c>
      <c r="AF821" s="5">
        <f t="shared" si="286"/>
        <v>0</v>
      </c>
      <c r="AG821" s="5">
        <f t="shared" si="287"/>
        <v>1</v>
      </c>
      <c r="AH821" s="5">
        <f t="shared" si="288"/>
        <v>1</v>
      </c>
      <c r="AI821" s="5">
        <f t="shared" si="289"/>
        <v>0</v>
      </c>
      <c r="AJ821" s="5">
        <f t="shared" si="290"/>
        <v>0</v>
      </c>
      <c r="AK821" s="5">
        <f t="shared" si="291"/>
        <v>0</v>
      </c>
      <c r="AL821" s="5">
        <f t="shared" si="292"/>
        <v>1</v>
      </c>
      <c r="AM821" s="5">
        <f t="shared" si="293"/>
        <v>0</v>
      </c>
      <c r="AN821" s="5">
        <f t="shared" si="294"/>
        <v>0</v>
      </c>
      <c r="AO821" s="5">
        <f t="shared" si="295"/>
        <v>0</v>
      </c>
      <c r="AR821" s="5">
        <f t="shared" si="296"/>
        <v>3</v>
      </c>
      <c r="AS821" s="5">
        <f t="shared" si="297"/>
        <v>3</v>
      </c>
      <c r="AT821" s="5" t="str">
        <f t="shared" si="298"/>
        <v>Correct</v>
      </c>
      <c r="AU821" s="53" t="s">
        <v>105</v>
      </c>
      <c r="AV821" s="53">
        <v>86</v>
      </c>
      <c r="AW821" s="53" t="s">
        <v>121</v>
      </c>
      <c r="AX821" s="53" t="s">
        <v>217</v>
      </c>
      <c r="AY821" s="53" t="s">
        <v>107</v>
      </c>
      <c r="AZ821" s="53" t="s">
        <v>98</v>
      </c>
      <c r="BA821" s="53" t="s">
        <v>80</v>
      </c>
      <c r="BB821" s="53" t="s">
        <v>108</v>
      </c>
      <c r="BC821" s="53" t="s">
        <v>110</v>
      </c>
      <c r="BD821" s="53" t="s">
        <v>104</v>
      </c>
      <c r="BE821" s="53" t="s">
        <v>102</v>
      </c>
      <c r="BF821" s="53"/>
      <c r="BG821" s="53" t="s">
        <v>98</v>
      </c>
      <c r="BH821" s="55"/>
    </row>
    <row r="822" spans="1:60" x14ac:dyDescent="0.25">
      <c r="A822" s="1">
        <v>821</v>
      </c>
      <c r="U822" s="5">
        <f t="shared" si="276"/>
        <v>0</v>
      </c>
      <c r="V822" s="5" t="e">
        <f t="shared" si="277"/>
        <v>#DIV/0!</v>
      </c>
      <c r="W822" s="16"/>
      <c r="X822" s="5">
        <f t="shared" si="278"/>
        <v>0</v>
      </c>
      <c r="Y822" s="5">
        <f t="shared" si="279"/>
        <v>0</v>
      </c>
      <c r="Z822" s="5">
        <f t="shared" si="280"/>
        <v>0</v>
      </c>
      <c r="AA822" s="5">
        <f t="shared" si="281"/>
        <v>0</v>
      </c>
      <c r="AB822" s="5">
        <f t="shared" si="282"/>
        <v>0</v>
      </c>
      <c r="AC822" s="5">
        <f t="shared" si="283"/>
        <v>0</v>
      </c>
      <c r="AD822" s="5">
        <f t="shared" si="284"/>
        <v>0</v>
      </c>
      <c r="AE822" s="5">
        <f t="shared" si="285"/>
        <v>0</v>
      </c>
      <c r="AF822" s="5">
        <f t="shared" si="286"/>
        <v>0</v>
      </c>
      <c r="AG822" s="5">
        <f t="shared" si="287"/>
        <v>0</v>
      </c>
      <c r="AH822" s="5">
        <f t="shared" si="288"/>
        <v>0</v>
      </c>
      <c r="AI822" s="5">
        <f t="shared" si="289"/>
        <v>0</v>
      </c>
      <c r="AJ822" s="5">
        <f t="shared" si="290"/>
        <v>0</v>
      </c>
      <c r="AK822" s="5">
        <f t="shared" si="291"/>
        <v>0</v>
      </c>
      <c r="AL822" s="5">
        <f t="shared" si="292"/>
        <v>0</v>
      </c>
      <c r="AM822" s="5">
        <f t="shared" si="293"/>
        <v>0</v>
      </c>
      <c r="AN822" s="5">
        <f t="shared" si="294"/>
        <v>0</v>
      </c>
      <c r="AO822" s="5">
        <f t="shared" si="295"/>
        <v>0</v>
      </c>
      <c r="AR822" s="5">
        <f t="shared" si="296"/>
        <v>0</v>
      </c>
      <c r="AS822" s="5">
        <f t="shared" si="297"/>
        <v>0</v>
      </c>
      <c r="AT822" s="5" t="str">
        <f t="shared" si="298"/>
        <v>Correct</v>
      </c>
      <c r="AU822" s="5" t="s">
        <v>94</v>
      </c>
      <c r="AV822" s="5">
        <v>78</v>
      </c>
      <c r="AW822" s="5" t="s">
        <v>121</v>
      </c>
      <c r="AX822" s="5" t="s">
        <v>217</v>
      </c>
      <c r="AY822" s="5" t="s">
        <v>107</v>
      </c>
      <c r="AZ822" s="5" t="s">
        <v>98</v>
      </c>
      <c r="BA822" s="5" t="s">
        <v>80</v>
      </c>
      <c r="BB822" s="5" t="s">
        <v>114</v>
      </c>
      <c r="BC822" s="5" t="s">
        <v>137</v>
      </c>
      <c r="BD822" s="5" t="s">
        <v>104</v>
      </c>
      <c r="BE822" s="5" t="s">
        <v>102</v>
      </c>
      <c r="BF822" s="5"/>
      <c r="BG822" s="5" t="s">
        <v>98</v>
      </c>
      <c r="BH822" s="54"/>
    </row>
    <row r="823" spans="1:60" x14ac:dyDescent="0.25">
      <c r="A823" s="1">
        <v>822</v>
      </c>
      <c r="F823" t="s">
        <v>53</v>
      </c>
      <c r="U823" s="5">
        <f t="shared" si="276"/>
        <v>1</v>
      </c>
      <c r="V823" s="5">
        <f t="shared" si="277"/>
        <v>3</v>
      </c>
      <c r="W823" s="16"/>
      <c r="X823" s="5">
        <f t="shared" si="278"/>
        <v>0</v>
      </c>
      <c r="Y823" s="5">
        <f t="shared" si="279"/>
        <v>0</v>
      </c>
      <c r="Z823" s="5">
        <f t="shared" si="280"/>
        <v>0</v>
      </c>
      <c r="AA823" s="5">
        <f t="shared" si="281"/>
        <v>0</v>
      </c>
      <c r="AB823" s="5">
        <f t="shared" si="282"/>
        <v>1</v>
      </c>
      <c r="AC823" s="5">
        <f t="shared" si="283"/>
        <v>0</v>
      </c>
      <c r="AD823" s="5">
        <f t="shared" si="284"/>
        <v>0</v>
      </c>
      <c r="AE823" s="5">
        <f t="shared" si="285"/>
        <v>0</v>
      </c>
      <c r="AF823" s="5">
        <f t="shared" si="286"/>
        <v>0</v>
      </c>
      <c r="AG823" s="5">
        <f t="shared" si="287"/>
        <v>0</v>
      </c>
      <c r="AH823" s="5">
        <f t="shared" si="288"/>
        <v>0</v>
      </c>
      <c r="AI823" s="5">
        <f t="shared" si="289"/>
        <v>0</v>
      </c>
      <c r="AJ823" s="5">
        <f t="shared" si="290"/>
        <v>0</v>
      </c>
      <c r="AK823" s="5">
        <f t="shared" si="291"/>
        <v>0</v>
      </c>
      <c r="AL823" s="5">
        <f t="shared" si="292"/>
        <v>0</v>
      </c>
      <c r="AM823" s="5">
        <f t="shared" si="293"/>
        <v>0</v>
      </c>
      <c r="AN823" s="5">
        <f t="shared" si="294"/>
        <v>0</v>
      </c>
      <c r="AO823" s="5">
        <f t="shared" si="295"/>
        <v>0</v>
      </c>
      <c r="AR823" s="5">
        <f t="shared" si="296"/>
        <v>1</v>
      </c>
      <c r="AS823" s="5">
        <f t="shared" si="297"/>
        <v>1</v>
      </c>
      <c r="AT823" s="5" t="str">
        <f t="shared" si="298"/>
        <v>Correct</v>
      </c>
      <c r="AU823" s="53"/>
      <c r="AV823" s="53">
        <v>77</v>
      </c>
      <c r="AW823" s="53" t="s">
        <v>121</v>
      </c>
      <c r="AX823" s="53" t="s">
        <v>217</v>
      </c>
      <c r="AY823" s="53" t="s">
        <v>107</v>
      </c>
      <c r="AZ823" s="53" t="s">
        <v>98</v>
      </c>
      <c r="BA823" s="53" t="s">
        <v>80</v>
      </c>
      <c r="BB823" s="53" t="s">
        <v>126</v>
      </c>
      <c r="BC823" s="53" t="s">
        <v>120</v>
      </c>
      <c r="BD823" s="53" t="s">
        <v>104</v>
      </c>
      <c r="BE823" s="53" t="s">
        <v>102</v>
      </c>
      <c r="BF823" s="53"/>
      <c r="BG823" s="53" t="s">
        <v>98</v>
      </c>
      <c r="BH823" s="55"/>
    </row>
    <row r="824" spans="1:60" x14ac:dyDescent="0.25">
      <c r="A824" s="1">
        <v>823</v>
      </c>
      <c r="F824" t="s">
        <v>53</v>
      </c>
      <c r="U824" s="5">
        <f t="shared" si="276"/>
        <v>1</v>
      </c>
      <c r="V824" s="5">
        <f t="shared" si="277"/>
        <v>3</v>
      </c>
      <c r="W824" s="16"/>
      <c r="X824" s="5">
        <f t="shared" si="278"/>
        <v>0</v>
      </c>
      <c r="Y824" s="5">
        <f t="shared" si="279"/>
        <v>0</v>
      </c>
      <c r="Z824" s="5">
        <f t="shared" si="280"/>
        <v>0</v>
      </c>
      <c r="AA824" s="5">
        <f t="shared" si="281"/>
        <v>0</v>
      </c>
      <c r="AB824" s="5">
        <f t="shared" si="282"/>
        <v>1</v>
      </c>
      <c r="AC824" s="5">
        <f t="shared" si="283"/>
        <v>0</v>
      </c>
      <c r="AD824" s="5">
        <f t="shared" si="284"/>
        <v>0</v>
      </c>
      <c r="AE824" s="5">
        <f t="shared" si="285"/>
        <v>0</v>
      </c>
      <c r="AF824" s="5">
        <f t="shared" si="286"/>
        <v>0</v>
      </c>
      <c r="AG824" s="5">
        <f t="shared" si="287"/>
        <v>0</v>
      </c>
      <c r="AH824" s="5">
        <f t="shared" si="288"/>
        <v>0</v>
      </c>
      <c r="AI824" s="5">
        <f t="shared" si="289"/>
        <v>0</v>
      </c>
      <c r="AJ824" s="5">
        <f t="shared" si="290"/>
        <v>0</v>
      </c>
      <c r="AK824" s="5">
        <f t="shared" si="291"/>
        <v>0</v>
      </c>
      <c r="AL824" s="5">
        <f t="shared" si="292"/>
        <v>0</v>
      </c>
      <c r="AM824" s="5">
        <f t="shared" si="293"/>
        <v>0</v>
      </c>
      <c r="AN824" s="5">
        <f t="shared" si="294"/>
        <v>0</v>
      </c>
      <c r="AO824" s="5">
        <f t="shared" si="295"/>
        <v>0</v>
      </c>
      <c r="AR824" s="5">
        <f t="shared" si="296"/>
        <v>1</v>
      </c>
      <c r="AS824" s="5">
        <f t="shared" si="297"/>
        <v>1</v>
      </c>
      <c r="AT824" s="5" t="str">
        <f t="shared" si="298"/>
        <v>Correct</v>
      </c>
      <c r="AU824" s="5" t="s">
        <v>105</v>
      </c>
      <c r="AV824" s="5">
        <v>77</v>
      </c>
      <c r="AW824" s="5" t="s">
        <v>121</v>
      </c>
      <c r="AX824" s="5"/>
      <c r="AY824" s="5"/>
      <c r="AZ824" s="5"/>
      <c r="BA824" s="5"/>
      <c r="BB824" s="5"/>
      <c r="BC824" s="5" t="s">
        <v>103</v>
      </c>
      <c r="BD824" s="5"/>
      <c r="BE824" s="5"/>
      <c r="BF824" s="5"/>
      <c r="BG824" s="5"/>
      <c r="BH824" s="54"/>
    </row>
    <row r="825" spans="1:60" x14ac:dyDescent="0.25">
      <c r="A825" s="1">
        <v>824</v>
      </c>
      <c r="B825" t="s">
        <v>50</v>
      </c>
      <c r="C825" t="s">
        <v>51</v>
      </c>
      <c r="D825" t="s">
        <v>52</v>
      </c>
      <c r="E825" t="s">
        <v>20</v>
      </c>
      <c r="F825" t="s">
        <v>53</v>
      </c>
      <c r="G825" t="s">
        <v>54</v>
      </c>
      <c r="H825" t="s">
        <v>55</v>
      </c>
      <c r="I825" t="s">
        <v>56</v>
      </c>
      <c r="J825" t="s">
        <v>57</v>
      </c>
      <c r="K825" t="s">
        <v>58</v>
      </c>
      <c r="L825" t="s">
        <v>59</v>
      </c>
      <c r="M825" t="s">
        <v>60</v>
      </c>
      <c r="N825" t="s">
        <v>26</v>
      </c>
      <c r="O825" t="s">
        <v>23</v>
      </c>
      <c r="P825" t="s">
        <v>61</v>
      </c>
      <c r="Q825" t="s">
        <v>62</v>
      </c>
      <c r="R825" t="s">
        <v>63</v>
      </c>
      <c r="S825" t="s">
        <v>64</v>
      </c>
      <c r="U825" s="5">
        <f t="shared" si="276"/>
        <v>18</v>
      </c>
      <c r="V825" s="5">
        <f t="shared" si="277"/>
        <v>0.16666666666666666</v>
      </c>
      <c r="W825" s="16"/>
      <c r="X825" s="5">
        <f t="shared" si="278"/>
        <v>0.16666666666666666</v>
      </c>
      <c r="Y825" s="5">
        <f t="shared" si="279"/>
        <v>0.16666666666666666</v>
      </c>
      <c r="Z825" s="5">
        <f t="shared" si="280"/>
        <v>0.16666666666666666</v>
      </c>
      <c r="AA825" s="5">
        <f t="shared" si="281"/>
        <v>0.16666666666666666</v>
      </c>
      <c r="AB825" s="5">
        <f t="shared" si="282"/>
        <v>0.16666666666666666</v>
      </c>
      <c r="AC825" s="5">
        <f t="shared" si="283"/>
        <v>0.16666666666666666</v>
      </c>
      <c r="AD825" s="5">
        <f t="shared" si="284"/>
        <v>0.16666666666666666</v>
      </c>
      <c r="AE825" s="5">
        <f t="shared" si="285"/>
        <v>0.16666666666666666</v>
      </c>
      <c r="AF825" s="5">
        <f t="shared" si="286"/>
        <v>0.16666666666666666</v>
      </c>
      <c r="AG825" s="5">
        <f t="shared" si="287"/>
        <v>0.16666666666666666</v>
      </c>
      <c r="AH825" s="5">
        <f t="shared" si="288"/>
        <v>0.16666666666666666</v>
      </c>
      <c r="AI825" s="5">
        <f t="shared" si="289"/>
        <v>0.16666666666666666</v>
      </c>
      <c r="AJ825" s="5">
        <f t="shared" si="290"/>
        <v>0.16666666666666666</v>
      </c>
      <c r="AK825" s="5">
        <f t="shared" si="291"/>
        <v>0.16666666666666666</v>
      </c>
      <c r="AL825" s="5">
        <f t="shared" si="292"/>
        <v>0.16666666666666666</v>
      </c>
      <c r="AM825" s="5">
        <f t="shared" si="293"/>
        <v>0.16666666666666666</v>
      </c>
      <c r="AN825" s="5">
        <f t="shared" si="294"/>
        <v>0.16666666666666666</v>
      </c>
      <c r="AO825" s="5">
        <f t="shared" si="295"/>
        <v>0.16666666666666666</v>
      </c>
      <c r="AR825" s="5">
        <f t="shared" si="296"/>
        <v>2.9999999999999991</v>
      </c>
      <c r="AS825" s="5">
        <f t="shared" si="297"/>
        <v>18</v>
      </c>
      <c r="AT825" s="5" t="str">
        <f t="shared" si="298"/>
        <v>Correct</v>
      </c>
      <c r="AU825" s="53" t="s">
        <v>94</v>
      </c>
      <c r="AV825" s="53">
        <v>85</v>
      </c>
      <c r="AW825" s="53" t="s">
        <v>121</v>
      </c>
      <c r="AX825" s="53" t="s">
        <v>217</v>
      </c>
      <c r="AY825" s="53" t="s">
        <v>107</v>
      </c>
      <c r="AZ825" s="53" t="s">
        <v>98</v>
      </c>
      <c r="BA825" s="53" t="s">
        <v>80</v>
      </c>
      <c r="BB825" s="53" t="s">
        <v>114</v>
      </c>
      <c r="BC825" s="53" t="s">
        <v>103</v>
      </c>
      <c r="BD825" s="53" t="s">
        <v>104</v>
      </c>
      <c r="BE825" s="53" t="s">
        <v>102</v>
      </c>
      <c r="BF825" s="53"/>
      <c r="BG825" s="53" t="s">
        <v>98</v>
      </c>
      <c r="BH825" s="55"/>
    </row>
    <row r="826" spans="1:60" x14ac:dyDescent="0.25">
      <c r="A826" s="1">
        <v>825</v>
      </c>
      <c r="D826" t="s">
        <v>52</v>
      </c>
      <c r="K826" t="s">
        <v>58</v>
      </c>
      <c r="P826" t="s">
        <v>61</v>
      </c>
      <c r="U826" s="5">
        <f t="shared" si="276"/>
        <v>3</v>
      </c>
      <c r="V826" s="5">
        <f t="shared" si="277"/>
        <v>1</v>
      </c>
      <c r="W826" s="16"/>
      <c r="X826" s="5">
        <f t="shared" si="278"/>
        <v>0</v>
      </c>
      <c r="Y826" s="5">
        <f t="shared" si="279"/>
        <v>0</v>
      </c>
      <c r="Z826" s="5">
        <f t="shared" si="280"/>
        <v>1</v>
      </c>
      <c r="AA826" s="5">
        <f t="shared" si="281"/>
        <v>0</v>
      </c>
      <c r="AB826" s="5">
        <f t="shared" si="282"/>
        <v>0</v>
      </c>
      <c r="AC826" s="5">
        <f t="shared" si="283"/>
        <v>0</v>
      </c>
      <c r="AD826" s="5">
        <f t="shared" si="284"/>
        <v>0</v>
      </c>
      <c r="AE826" s="5">
        <f t="shared" si="285"/>
        <v>0</v>
      </c>
      <c r="AF826" s="5">
        <f t="shared" si="286"/>
        <v>0</v>
      </c>
      <c r="AG826" s="5">
        <f t="shared" si="287"/>
        <v>1</v>
      </c>
      <c r="AH826" s="5">
        <f t="shared" si="288"/>
        <v>0</v>
      </c>
      <c r="AI826" s="5">
        <f t="shared" si="289"/>
        <v>0</v>
      </c>
      <c r="AJ826" s="5">
        <f t="shared" si="290"/>
        <v>0</v>
      </c>
      <c r="AK826" s="5">
        <f t="shared" si="291"/>
        <v>0</v>
      </c>
      <c r="AL826" s="5">
        <f t="shared" si="292"/>
        <v>1</v>
      </c>
      <c r="AM826" s="5">
        <f t="shared" si="293"/>
        <v>0</v>
      </c>
      <c r="AN826" s="5">
        <f t="shared" si="294"/>
        <v>0</v>
      </c>
      <c r="AO826" s="5">
        <f t="shared" si="295"/>
        <v>0</v>
      </c>
      <c r="AR826" s="5">
        <f t="shared" si="296"/>
        <v>3</v>
      </c>
      <c r="AS826" s="5">
        <f t="shared" si="297"/>
        <v>3</v>
      </c>
      <c r="AT826" s="5" t="str">
        <f t="shared" si="298"/>
        <v>Correct</v>
      </c>
      <c r="AU826" s="5" t="s">
        <v>105</v>
      </c>
      <c r="AV826" s="5">
        <v>73</v>
      </c>
      <c r="AW826" s="5" t="s">
        <v>121</v>
      </c>
      <c r="AX826" s="5" t="s">
        <v>285</v>
      </c>
      <c r="AY826" s="5" t="s">
        <v>107</v>
      </c>
      <c r="AZ826" s="5"/>
      <c r="BA826" s="5" t="s">
        <v>80</v>
      </c>
      <c r="BB826" s="5"/>
      <c r="BC826" s="5" t="s">
        <v>110</v>
      </c>
      <c r="BD826" s="5" t="s">
        <v>104</v>
      </c>
      <c r="BE826" s="5"/>
      <c r="BF826" s="5"/>
      <c r="BG826" s="5" t="s">
        <v>98</v>
      </c>
      <c r="BH826" s="54"/>
    </row>
    <row r="827" spans="1:60" x14ac:dyDescent="0.25">
      <c r="A827" s="1">
        <v>826</v>
      </c>
      <c r="B827" t="s">
        <v>50</v>
      </c>
      <c r="G827" t="s">
        <v>54</v>
      </c>
      <c r="I827" t="s">
        <v>56</v>
      </c>
      <c r="L827" t="s">
        <v>59</v>
      </c>
      <c r="U827" s="5">
        <f t="shared" si="276"/>
        <v>4</v>
      </c>
      <c r="V827" s="5">
        <f t="shared" si="277"/>
        <v>0.75</v>
      </c>
      <c r="W827" s="16"/>
      <c r="X827" s="5">
        <f t="shared" si="278"/>
        <v>0.75</v>
      </c>
      <c r="Y827" s="5">
        <f t="shared" si="279"/>
        <v>0</v>
      </c>
      <c r="Z827" s="5">
        <f t="shared" si="280"/>
        <v>0</v>
      </c>
      <c r="AA827" s="5">
        <f t="shared" si="281"/>
        <v>0</v>
      </c>
      <c r="AB827" s="5">
        <f t="shared" si="282"/>
        <v>0</v>
      </c>
      <c r="AC827" s="5">
        <f t="shared" si="283"/>
        <v>0.75</v>
      </c>
      <c r="AD827" s="5">
        <f t="shared" si="284"/>
        <v>0</v>
      </c>
      <c r="AE827" s="5">
        <f t="shared" si="285"/>
        <v>0.75</v>
      </c>
      <c r="AF827" s="5">
        <f t="shared" si="286"/>
        <v>0</v>
      </c>
      <c r="AG827" s="5">
        <f t="shared" si="287"/>
        <v>0</v>
      </c>
      <c r="AH827" s="5">
        <f t="shared" si="288"/>
        <v>0.75</v>
      </c>
      <c r="AI827" s="5">
        <f t="shared" si="289"/>
        <v>0</v>
      </c>
      <c r="AJ827" s="5">
        <f t="shared" si="290"/>
        <v>0</v>
      </c>
      <c r="AK827" s="5">
        <f t="shared" si="291"/>
        <v>0</v>
      </c>
      <c r="AL827" s="5">
        <f t="shared" si="292"/>
        <v>0</v>
      </c>
      <c r="AM827" s="5">
        <f t="shared" si="293"/>
        <v>0</v>
      </c>
      <c r="AN827" s="5">
        <f t="shared" si="294"/>
        <v>0</v>
      </c>
      <c r="AO827" s="5">
        <f t="shared" si="295"/>
        <v>0</v>
      </c>
      <c r="AR827" s="5">
        <f t="shared" si="296"/>
        <v>3</v>
      </c>
      <c r="AS827" s="5">
        <f t="shared" si="297"/>
        <v>4</v>
      </c>
      <c r="AT827" s="5" t="str">
        <f t="shared" si="298"/>
        <v>Correct</v>
      </c>
      <c r="AU827" s="53" t="s">
        <v>94</v>
      </c>
      <c r="AV827" s="53">
        <v>84</v>
      </c>
      <c r="AW827" s="53" t="s">
        <v>121</v>
      </c>
      <c r="AX827" s="53" t="s">
        <v>285</v>
      </c>
      <c r="AY827" s="53" t="s">
        <v>107</v>
      </c>
      <c r="AZ827" s="53" t="s">
        <v>98</v>
      </c>
      <c r="BA827" s="53" t="s">
        <v>80</v>
      </c>
      <c r="BB827" s="53" t="s">
        <v>108</v>
      </c>
      <c r="BC827" s="53" t="s">
        <v>120</v>
      </c>
      <c r="BD827" s="53" t="s">
        <v>104</v>
      </c>
      <c r="BE827" s="53" t="s">
        <v>102</v>
      </c>
      <c r="BF827" s="53"/>
      <c r="BG827" s="53"/>
      <c r="BH827" s="55"/>
    </row>
    <row r="828" spans="1:60" x14ac:dyDescent="0.25">
      <c r="A828" s="1">
        <v>827</v>
      </c>
      <c r="D828" t="s">
        <v>52</v>
      </c>
      <c r="S828" t="s">
        <v>64</v>
      </c>
      <c r="U828" s="5">
        <f t="shared" si="276"/>
        <v>2</v>
      </c>
      <c r="V828" s="5">
        <f t="shared" si="277"/>
        <v>1.5</v>
      </c>
      <c r="W828" s="16"/>
      <c r="X828" s="5">
        <f t="shared" si="278"/>
        <v>0</v>
      </c>
      <c r="Y828" s="5">
        <f t="shared" si="279"/>
        <v>0</v>
      </c>
      <c r="Z828" s="5">
        <f t="shared" si="280"/>
        <v>1</v>
      </c>
      <c r="AA828" s="5">
        <f t="shared" si="281"/>
        <v>0</v>
      </c>
      <c r="AB828" s="5">
        <f t="shared" si="282"/>
        <v>0</v>
      </c>
      <c r="AC828" s="5">
        <f t="shared" si="283"/>
        <v>0</v>
      </c>
      <c r="AD828" s="5">
        <f t="shared" si="284"/>
        <v>0</v>
      </c>
      <c r="AE828" s="5">
        <f t="shared" si="285"/>
        <v>0</v>
      </c>
      <c r="AF828" s="5">
        <f t="shared" si="286"/>
        <v>0</v>
      </c>
      <c r="AG828" s="5">
        <f t="shared" si="287"/>
        <v>0</v>
      </c>
      <c r="AH828" s="5">
        <f t="shared" si="288"/>
        <v>0</v>
      </c>
      <c r="AI828" s="5">
        <f t="shared" si="289"/>
        <v>0</v>
      </c>
      <c r="AJ828" s="5">
        <f t="shared" si="290"/>
        <v>0</v>
      </c>
      <c r="AK828" s="5">
        <f t="shared" si="291"/>
        <v>0</v>
      </c>
      <c r="AL828" s="5">
        <f t="shared" si="292"/>
        <v>0</v>
      </c>
      <c r="AM828" s="5">
        <f t="shared" si="293"/>
        <v>0</v>
      </c>
      <c r="AN828" s="5">
        <f t="shared" si="294"/>
        <v>0</v>
      </c>
      <c r="AO828" s="5">
        <f t="shared" si="295"/>
        <v>1</v>
      </c>
      <c r="AR828" s="5">
        <f t="shared" si="296"/>
        <v>2</v>
      </c>
      <c r="AS828" s="5">
        <f t="shared" si="297"/>
        <v>2</v>
      </c>
      <c r="AT828" s="5" t="str">
        <f t="shared" si="298"/>
        <v>Correct</v>
      </c>
      <c r="AU828" s="5" t="s">
        <v>94</v>
      </c>
      <c r="AV828" s="5">
        <v>55</v>
      </c>
      <c r="AW828" s="5" t="s">
        <v>95</v>
      </c>
      <c r="AX828" s="5" t="s">
        <v>204</v>
      </c>
      <c r="AY828" s="5" t="s">
        <v>107</v>
      </c>
      <c r="AZ828" s="5" t="s">
        <v>98</v>
      </c>
      <c r="BA828" s="5" t="s">
        <v>80</v>
      </c>
      <c r="BB828" s="5" t="s">
        <v>99</v>
      </c>
      <c r="BC828" s="5"/>
      <c r="BD828" s="5" t="s">
        <v>101</v>
      </c>
      <c r="BE828" s="5" t="s">
        <v>102</v>
      </c>
      <c r="BF828" s="5"/>
      <c r="BG828" s="5" t="s">
        <v>98</v>
      </c>
      <c r="BH828" s="54"/>
    </row>
    <row r="829" spans="1:60" x14ac:dyDescent="0.25">
      <c r="A829" s="1">
        <v>828</v>
      </c>
      <c r="B829" t="s">
        <v>50</v>
      </c>
      <c r="E829" t="s">
        <v>20</v>
      </c>
      <c r="U829" s="5">
        <f t="shared" si="276"/>
        <v>2</v>
      </c>
      <c r="V829" s="5">
        <f t="shared" si="277"/>
        <v>1.5</v>
      </c>
      <c r="W829" s="16"/>
      <c r="X829" s="5">
        <f t="shared" si="278"/>
        <v>1</v>
      </c>
      <c r="Y829" s="5">
        <f t="shared" si="279"/>
        <v>0</v>
      </c>
      <c r="Z829" s="5">
        <f t="shared" si="280"/>
        <v>0</v>
      </c>
      <c r="AA829" s="5">
        <f t="shared" si="281"/>
        <v>1</v>
      </c>
      <c r="AB829" s="5">
        <f t="shared" si="282"/>
        <v>0</v>
      </c>
      <c r="AC829" s="5">
        <f t="shared" si="283"/>
        <v>0</v>
      </c>
      <c r="AD829" s="5">
        <f t="shared" si="284"/>
        <v>0</v>
      </c>
      <c r="AE829" s="5">
        <f t="shared" si="285"/>
        <v>0</v>
      </c>
      <c r="AF829" s="5">
        <f t="shared" si="286"/>
        <v>0</v>
      </c>
      <c r="AG829" s="5">
        <f t="shared" si="287"/>
        <v>0</v>
      </c>
      <c r="AH829" s="5">
        <f t="shared" si="288"/>
        <v>0</v>
      </c>
      <c r="AI829" s="5">
        <f t="shared" si="289"/>
        <v>0</v>
      </c>
      <c r="AJ829" s="5">
        <f t="shared" si="290"/>
        <v>0</v>
      </c>
      <c r="AK829" s="5">
        <f t="shared" si="291"/>
        <v>0</v>
      </c>
      <c r="AL829" s="5">
        <f t="shared" si="292"/>
        <v>0</v>
      </c>
      <c r="AM829" s="5">
        <f t="shared" si="293"/>
        <v>0</v>
      </c>
      <c r="AN829" s="5">
        <f t="shared" si="294"/>
        <v>0</v>
      </c>
      <c r="AO829" s="5">
        <f t="shared" si="295"/>
        <v>0</v>
      </c>
      <c r="AR829" s="5">
        <f t="shared" si="296"/>
        <v>2</v>
      </c>
      <c r="AS829" s="5">
        <f t="shared" si="297"/>
        <v>2</v>
      </c>
      <c r="AT829" s="5" t="str">
        <f t="shared" si="298"/>
        <v>Correct</v>
      </c>
      <c r="AU829" s="53" t="s">
        <v>105</v>
      </c>
      <c r="AV829" s="53">
        <v>74</v>
      </c>
      <c r="AW829" s="53" t="s">
        <v>95</v>
      </c>
      <c r="AX829" s="53" t="s">
        <v>204</v>
      </c>
      <c r="AY829" s="53" t="s">
        <v>107</v>
      </c>
      <c r="AZ829" s="53" t="s">
        <v>102</v>
      </c>
      <c r="BA829" s="53" t="s">
        <v>80</v>
      </c>
      <c r="BB829" s="53" t="s">
        <v>126</v>
      </c>
      <c r="BC829" s="53" t="s">
        <v>120</v>
      </c>
      <c r="BD829" s="53" t="s">
        <v>104</v>
      </c>
      <c r="BE829" s="53" t="s">
        <v>102</v>
      </c>
      <c r="BF829" s="53"/>
      <c r="BG829" s="53" t="s">
        <v>98</v>
      </c>
      <c r="BH829" s="55"/>
    </row>
    <row r="830" spans="1:60" x14ac:dyDescent="0.25">
      <c r="A830" s="1">
        <v>829</v>
      </c>
      <c r="K830" t="s">
        <v>58</v>
      </c>
      <c r="L830" t="s">
        <v>59</v>
      </c>
      <c r="U830" s="5">
        <f t="shared" si="276"/>
        <v>2</v>
      </c>
      <c r="V830" s="5">
        <f t="shared" si="277"/>
        <v>1.5</v>
      </c>
      <c r="W830" s="16"/>
      <c r="X830" s="5">
        <f t="shared" si="278"/>
        <v>0</v>
      </c>
      <c r="Y830" s="5">
        <f t="shared" si="279"/>
        <v>0</v>
      </c>
      <c r="Z830" s="5">
        <f t="shared" si="280"/>
        <v>0</v>
      </c>
      <c r="AA830" s="5">
        <f t="shared" si="281"/>
        <v>0</v>
      </c>
      <c r="AB830" s="5">
        <f t="shared" si="282"/>
        <v>0</v>
      </c>
      <c r="AC830" s="5">
        <f t="shared" si="283"/>
        <v>0</v>
      </c>
      <c r="AD830" s="5">
        <f t="shared" si="284"/>
        <v>0</v>
      </c>
      <c r="AE830" s="5">
        <f t="shared" si="285"/>
        <v>0</v>
      </c>
      <c r="AF830" s="5">
        <f t="shared" si="286"/>
        <v>0</v>
      </c>
      <c r="AG830" s="5">
        <f t="shared" si="287"/>
        <v>1</v>
      </c>
      <c r="AH830" s="5">
        <f t="shared" si="288"/>
        <v>1</v>
      </c>
      <c r="AI830" s="5">
        <f t="shared" si="289"/>
        <v>0</v>
      </c>
      <c r="AJ830" s="5">
        <f t="shared" si="290"/>
        <v>0</v>
      </c>
      <c r="AK830" s="5">
        <f t="shared" si="291"/>
        <v>0</v>
      </c>
      <c r="AL830" s="5">
        <f t="shared" si="292"/>
        <v>0</v>
      </c>
      <c r="AM830" s="5">
        <f t="shared" si="293"/>
        <v>0</v>
      </c>
      <c r="AN830" s="5">
        <f t="shared" si="294"/>
        <v>0</v>
      </c>
      <c r="AO830" s="5">
        <f t="shared" si="295"/>
        <v>0</v>
      </c>
      <c r="AR830" s="5">
        <f t="shared" si="296"/>
        <v>2</v>
      </c>
      <c r="AS830" s="5">
        <f t="shared" si="297"/>
        <v>2</v>
      </c>
      <c r="AT830" s="5" t="str">
        <f t="shared" si="298"/>
        <v>Correct</v>
      </c>
      <c r="AU830" s="5" t="s">
        <v>94</v>
      </c>
      <c r="AV830" s="5">
        <v>79</v>
      </c>
      <c r="AW830" s="5" t="s">
        <v>95</v>
      </c>
      <c r="AX830" s="5" t="s">
        <v>251</v>
      </c>
      <c r="AY830" s="5" t="s">
        <v>107</v>
      </c>
      <c r="AZ830" s="5" t="s">
        <v>98</v>
      </c>
      <c r="BA830" s="5" t="s">
        <v>80</v>
      </c>
      <c r="BB830" s="5"/>
      <c r="BC830" s="5" t="s">
        <v>110</v>
      </c>
      <c r="BD830" s="5" t="s">
        <v>104</v>
      </c>
      <c r="BE830" s="5" t="s">
        <v>102</v>
      </c>
      <c r="BF830" s="5"/>
      <c r="BG830" s="5" t="s">
        <v>102</v>
      </c>
      <c r="BH830" s="54"/>
    </row>
    <row r="831" spans="1:60" x14ac:dyDescent="0.25">
      <c r="A831" s="1">
        <v>830</v>
      </c>
      <c r="C831" t="s">
        <v>51</v>
      </c>
      <c r="D831" t="s">
        <v>52</v>
      </c>
      <c r="G831" t="s">
        <v>54</v>
      </c>
      <c r="I831" t="s">
        <v>56</v>
      </c>
      <c r="K831" t="s">
        <v>58</v>
      </c>
      <c r="S831" t="s">
        <v>64</v>
      </c>
      <c r="U831" s="5">
        <f t="shared" si="276"/>
        <v>6</v>
      </c>
      <c r="V831" s="5">
        <f t="shared" si="277"/>
        <v>0.5</v>
      </c>
      <c r="W831" s="16"/>
      <c r="X831" s="5">
        <f t="shared" si="278"/>
        <v>0</v>
      </c>
      <c r="Y831" s="5">
        <f t="shared" si="279"/>
        <v>0.5</v>
      </c>
      <c r="Z831" s="5">
        <f t="shared" si="280"/>
        <v>0.5</v>
      </c>
      <c r="AA831" s="5">
        <f t="shared" si="281"/>
        <v>0</v>
      </c>
      <c r="AB831" s="5">
        <f t="shared" si="282"/>
        <v>0</v>
      </c>
      <c r="AC831" s="5">
        <f t="shared" si="283"/>
        <v>0.5</v>
      </c>
      <c r="AD831" s="5">
        <f t="shared" si="284"/>
        <v>0</v>
      </c>
      <c r="AE831" s="5">
        <f t="shared" si="285"/>
        <v>0.5</v>
      </c>
      <c r="AF831" s="5">
        <f t="shared" si="286"/>
        <v>0</v>
      </c>
      <c r="AG831" s="5">
        <f t="shared" si="287"/>
        <v>0.5</v>
      </c>
      <c r="AH831" s="5">
        <f t="shared" si="288"/>
        <v>0</v>
      </c>
      <c r="AI831" s="5">
        <f t="shared" si="289"/>
        <v>0</v>
      </c>
      <c r="AJ831" s="5">
        <f t="shared" si="290"/>
        <v>0</v>
      </c>
      <c r="AK831" s="5">
        <f t="shared" si="291"/>
        <v>0</v>
      </c>
      <c r="AL831" s="5">
        <f t="shared" si="292"/>
        <v>0</v>
      </c>
      <c r="AM831" s="5">
        <f t="shared" si="293"/>
        <v>0</v>
      </c>
      <c r="AN831" s="5">
        <f t="shared" si="294"/>
        <v>0</v>
      </c>
      <c r="AO831" s="5">
        <f t="shared" si="295"/>
        <v>0.5</v>
      </c>
      <c r="AR831" s="5">
        <f t="shared" si="296"/>
        <v>3</v>
      </c>
      <c r="AS831" s="5">
        <f t="shared" si="297"/>
        <v>6</v>
      </c>
      <c r="AT831" s="5" t="str">
        <f t="shared" si="298"/>
        <v>Correct</v>
      </c>
      <c r="AU831" s="53" t="s">
        <v>94</v>
      </c>
      <c r="AV831" s="53">
        <v>35</v>
      </c>
      <c r="AW831" s="53" t="s">
        <v>95</v>
      </c>
      <c r="AX831" s="53" t="s">
        <v>146</v>
      </c>
      <c r="AY831" s="53" t="s">
        <v>107</v>
      </c>
      <c r="AZ831" s="53"/>
      <c r="BA831" s="53" t="s">
        <v>80</v>
      </c>
      <c r="BB831" s="53" t="s">
        <v>108</v>
      </c>
      <c r="BC831" s="53" t="s">
        <v>110</v>
      </c>
      <c r="BD831" s="53" t="s">
        <v>101</v>
      </c>
      <c r="BE831" s="53" t="s">
        <v>102</v>
      </c>
      <c r="BF831" s="53"/>
      <c r="BG831" s="53" t="s">
        <v>102</v>
      </c>
      <c r="BH831" s="55"/>
    </row>
    <row r="832" spans="1:60" x14ac:dyDescent="0.25">
      <c r="A832" s="1">
        <v>831</v>
      </c>
      <c r="D832" t="s">
        <v>52</v>
      </c>
      <c r="G832" t="s">
        <v>54</v>
      </c>
      <c r="U832" s="5">
        <f t="shared" si="276"/>
        <v>2</v>
      </c>
      <c r="V832" s="5">
        <f t="shared" si="277"/>
        <v>1.5</v>
      </c>
      <c r="W832" s="16"/>
      <c r="X832" s="5">
        <f t="shared" si="278"/>
        <v>0</v>
      </c>
      <c r="Y832" s="5">
        <f t="shared" si="279"/>
        <v>0</v>
      </c>
      <c r="Z832" s="5">
        <f t="shared" si="280"/>
        <v>1</v>
      </c>
      <c r="AA832" s="5">
        <f t="shared" si="281"/>
        <v>0</v>
      </c>
      <c r="AB832" s="5">
        <f t="shared" si="282"/>
        <v>0</v>
      </c>
      <c r="AC832" s="5">
        <f t="shared" si="283"/>
        <v>1</v>
      </c>
      <c r="AD832" s="5">
        <f t="shared" si="284"/>
        <v>0</v>
      </c>
      <c r="AE832" s="5">
        <f t="shared" si="285"/>
        <v>0</v>
      </c>
      <c r="AF832" s="5">
        <f t="shared" si="286"/>
        <v>0</v>
      </c>
      <c r="AG832" s="5">
        <f t="shared" si="287"/>
        <v>0</v>
      </c>
      <c r="AH832" s="5">
        <f t="shared" si="288"/>
        <v>0</v>
      </c>
      <c r="AI832" s="5">
        <f t="shared" si="289"/>
        <v>0</v>
      </c>
      <c r="AJ832" s="5">
        <f t="shared" si="290"/>
        <v>0</v>
      </c>
      <c r="AK832" s="5">
        <f t="shared" si="291"/>
        <v>0</v>
      </c>
      <c r="AL832" s="5">
        <f t="shared" si="292"/>
        <v>0</v>
      </c>
      <c r="AM832" s="5">
        <f t="shared" si="293"/>
        <v>0</v>
      </c>
      <c r="AN832" s="5">
        <f t="shared" si="294"/>
        <v>0</v>
      </c>
      <c r="AO832" s="5">
        <f t="shared" si="295"/>
        <v>0</v>
      </c>
      <c r="AR832" s="5">
        <f t="shared" si="296"/>
        <v>2</v>
      </c>
      <c r="AS832" s="5">
        <f t="shared" si="297"/>
        <v>2</v>
      </c>
      <c r="AT832" s="5" t="str">
        <f t="shared" si="298"/>
        <v>Correct</v>
      </c>
      <c r="AU832" s="5" t="s">
        <v>105</v>
      </c>
      <c r="AV832" s="5">
        <v>59</v>
      </c>
      <c r="AW832" s="5" t="s">
        <v>95</v>
      </c>
      <c r="AX832" s="5" t="s">
        <v>139</v>
      </c>
      <c r="AY832" s="5" t="s">
        <v>107</v>
      </c>
      <c r="AZ832" s="5" t="s">
        <v>98</v>
      </c>
      <c r="BA832" s="5" t="s">
        <v>80</v>
      </c>
      <c r="BB832" s="5" t="s">
        <v>114</v>
      </c>
      <c r="BC832" s="5" t="s">
        <v>133</v>
      </c>
      <c r="BD832" s="5" t="s">
        <v>101</v>
      </c>
      <c r="BE832" s="5" t="s">
        <v>102</v>
      </c>
      <c r="BF832" s="5"/>
      <c r="BG832" s="5" t="s">
        <v>102</v>
      </c>
      <c r="BH832" s="54"/>
    </row>
    <row r="833" spans="1:60" x14ac:dyDescent="0.25">
      <c r="A833" s="1">
        <v>832</v>
      </c>
      <c r="B833" t="s">
        <v>50</v>
      </c>
      <c r="L833" t="s">
        <v>59</v>
      </c>
      <c r="N833" t="s">
        <v>26</v>
      </c>
      <c r="U833" s="5">
        <f t="shared" si="276"/>
        <v>3</v>
      </c>
      <c r="V833" s="5">
        <f t="shared" si="277"/>
        <v>1</v>
      </c>
      <c r="W833" s="16"/>
      <c r="X833" s="5">
        <f t="shared" si="278"/>
        <v>1</v>
      </c>
      <c r="Y833" s="5">
        <f t="shared" si="279"/>
        <v>0</v>
      </c>
      <c r="Z833" s="5">
        <f t="shared" si="280"/>
        <v>0</v>
      </c>
      <c r="AA833" s="5">
        <f t="shared" si="281"/>
        <v>0</v>
      </c>
      <c r="AB833" s="5">
        <f t="shared" si="282"/>
        <v>0</v>
      </c>
      <c r="AC833" s="5">
        <f t="shared" si="283"/>
        <v>0</v>
      </c>
      <c r="AD833" s="5">
        <f t="shared" si="284"/>
        <v>0</v>
      </c>
      <c r="AE833" s="5">
        <f t="shared" si="285"/>
        <v>0</v>
      </c>
      <c r="AF833" s="5">
        <f t="shared" si="286"/>
        <v>0</v>
      </c>
      <c r="AG833" s="5">
        <f t="shared" si="287"/>
        <v>0</v>
      </c>
      <c r="AH833" s="5">
        <f t="shared" si="288"/>
        <v>1</v>
      </c>
      <c r="AI833" s="5">
        <f t="shared" si="289"/>
        <v>0</v>
      </c>
      <c r="AJ833" s="5">
        <f t="shared" si="290"/>
        <v>1</v>
      </c>
      <c r="AK833" s="5">
        <f t="shared" si="291"/>
        <v>0</v>
      </c>
      <c r="AL833" s="5">
        <f t="shared" si="292"/>
        <v>0</v>
      </c>
      <c r="AM833" s="5">
        <f t="shared" si="293"/>
        <v>0</v>
      </c>
      <c r="AN833" s="5">
        <f t="shared" si="294"/>
        <v>0</v>
      </c>
      <c r="AO833" s="5">
        <f t="shared" si="295"/>
        <v>0</v>
      </c>
      <c r="AR833" s="5">
        <f t="shared" si="296"/>
        <v>3</v>
      </c>
      <c r="AS833" s="5">
        <f t="shared" si="297"/>
        <v>3</v>
      </c>
      <c r="AT833" s="5" t="str">
        <f t="shared" si="298"/>
        <v>Correct</v>
      </c>
      <c r="AU833" s="53" t="s">
        <v>105</v>
      </c>
      <c r="AV833" s="53">
        <v>64</v>
      </c>
      <c r="AW833" s="53" t="s">
        <v>95</v>
      </c>
      <c r="AX833" s="53" t="s">
        <v>139</v>
      </c>
      <c r="AY833" s="53" t="s">
        <v>107</v>
      </c>
      <c r="AZ833" s="53" t="s">
        <v>98</v>
      </c>
      <c r="BA833" s="53" t="s">
        <v>80</v>
      </c>
      <c r="BB833" s="53" t="s">
        <v>109</v>
      </c>
      <c r="BC833" s="53" t="s">
        <v>103</v>
      </c>
      <c r="BD833" s="53" t="s">
        <v>104</v>
      </c>
      <c r="BE833" s="53" t="s">
        <v>102</v>
      </c>
      <c r="BF833" s="53"/>
      <c r="BG833" s="53" t="s">
        <v>102</v>
      </c>
      <c r="BH833" s="55"/>
    </row>
    <row r="834" spans="1:60" x14ac:dyDescent="0.25">
      <c r="A834" s="1">
        <v>833</v>
      </c>
      <c r="U834" s="5">
        <f t="shared" ref="U834:U897" si="299">COUNTA(B834:T834)</f>
        <v>0</v>
      </c>
      <c r="V834" s="5" t="e">
        <f t="shared" ref="V834:V897" si="300">3/U834</f>
        <v>#DIV/0!</v>
      </c>
      <c r="W834" s="16"/>
      <c r="X834" s="5">
        <f t="shared" ref="X834:X897" si="301">IF($U834&lt;3,IF($B834=$B$1,1,0),IF($B834=$B$1,$V834,0))</f>
        <v>0</v>
      </c>
      <c r="Y834" s="5">
        <f t="shared" ref="Y834:Y897" si="302">IF($U834&lt;3,IF($C834=$C$1,1,0),IF($C834=$C$1,$V834,0))</f>
        <v>0</v>
      </c>
      <c r="Z834" s="5">
        <f t="shared" ref="Z834:Z897" si="303">IF($U834&lt;3,IF($D834=$D$1,1,0),IF($D834=$D$1,$V834,0))</f>
        <v>0</v>
      </c>
      <c r="AA834" s="5">
        <f t="shared" ref="AA834:AA897" si="304">IF($U834&lt;3,IF($E834=$E$1,1,0),IF($E834=$E$1,$V834,0))</f>
        <v>0</v>
      </c>
      <c r="AB834" s="5">
        <f t="shared" ref="AB834:AB897" si="305">IF($U834&lt;3,IF($F834=$F$1,1,0),IF($F834=$F$1,$V834,0))</f>
        <v>0</v>
      </c>
      <c r="AC834" s="5">
        <f t="shared" ref="AC834:AC897" si="306">IF($U834&lt;3,IF($G834=$G$1,1,0),IF($G834=$G$1,$V834,0))</f>
        <v>0</v>
      </c>
      <c r="AD834" s="5">
        <f t="shared" ref="AD834:AD897" si="307">IF($U834&lt;3,IF($H834=$H$1,1,0),IF($H834=$H$1,$V834,0))</f>
        <v>0</v>
      </c>
      <c r="AE834" s="5">
        <f t="shared" ref="AE834:AE897" si="308">IF($U834&lt;3,IF($I834=$I$1,1,0),IF($I834=$I$1,$V834,0))</f>
        <v>0</v>
      </c>
      <c r="AF834" s="5">
        <f t="shared" ref="AF834:AF897" si="309">IF($U834&lt;3,IF($J834=$J$1,1,0),IF($J834=$J$1,$V834,0))</f>
        <v>0</v>
      </c>
      <c r="AG834" s="5">
        <f t="shared" ref="AG834:AG897" si="310">IF($U834&lt;3,IF($K834=$K$1,1,0),IF($K834=$K$1,$V834,0))</f>
        <v>0</v>
      </c>
      <c r="AH834" s="5">
        <f t="shared" ref="AH834:AH897" si="311">IF($U834&lt;3,IF($L834=$L$1,1,0),IF($L834=$L$1,$V834,0))</f>
        <v>0</v>
      </c>
      <c r="AI834" s="5">
        <f t="shared" ref="AI834:AI897" si="312">IF($U834&lt;3,IF($M834=$M$1,1,0),IF($M834=$M$1,$V834,0))</f>
        <v>0</v>
      </c>
      <c r="AJ834" s="5">
        <f t="shared" ref="AJ834:AJ897" si="313">IF($U834&lt;3,IF($N834=$N$1,1,0),IF($N834=$N$1,$V834,0))</f>
        <v>0</v>
      </c>
      <c r="AK834" s="5">
        <f t="shared" ref="AK834:AK897" si="314">IF($U834&lt;3,IF($O834=$O$1,1,0),IF($O834=$O$1,$V834,0))</f>
        <v>0</v>
      </c>
      <c r="AL834" s="5">
        <f t="shared" ref="AL834:AL897" si="315">IF($U834&lt;3,IF($P834=$P$1,1,0),IF($P834=$P$1,$V834,0))</f>
        <v>0</v>
      </c>
      <c r="AM834" s="5">
        <f t="shared" ref="AM834:AM897" si="316">IF($U834&lt;3,IF($Q834=$Q$1,1,0),IF($Q834=$Q$1,$V834,0))</f>
        <v>0</v>
      </c>
      <c r="AN834" s="5">
        <f t="shared" ref="AN834:AN897" si="317">IF($U834&lt;3,IF($R834=$R$1,1,0),IF($R834=$R$1,$V834,0))</f>
        <v>0</v>
      </c>
      <c r="AO834" s="5">
        <f t="shared" ref="AO834:AO897" si="318">IF($U834&lt;3,IF($S834=$S$1,1,0),IF($S834=$S$1,$V834,0))</f>
        <v>0</v>
      </c>
      <c r="AR834" s="5">
        <f t="shared" ref="AR834:AR897" si="319">SUM(X834:AP834)</f>
        <v>0</v>
      </c>
      <c r="AS834" s="5">
        <f t="shared" ref="AS834:AS897" si="320">U834</f>
        <v>0</v>
      </c>
      <c r="AT834" s="5" t="str">
        <f t="shared" ref="AT834:AT897" si="321">IF(AR834=AS834,"Correct",IF(AR834=3,"Correct","Wrong"))</f>
        <v>Correct</v>
      </c>
      <c r="AU834" s="5" t="s">
        <v>94</v>
      </c>
      <c r="AV834" s="5">
        <v>76</v>
      </c>
      <c r="AW834" s="5" t="s">
        <v>95</v>
      </c>
      <c r="AX834" s="5" t="s">
        <v>139</v>
      </c>
      <c r="AY834" s="5" t="s">
        <v>107</v>
      </c>
      <c r="AZ834" s="5"/>
      <c r="BA834" s="5" t="s">
        <v>355</v>
      </c>
      <c r="BB834" s="5" t="s">
        <v>99</v>
      </c>
      <c r="BC834" s="5" t="s">
        <v>110</v>
      </c>
      <c r="BD834" s="5" t="s">
        <v>104</v>
      </c>
      <c r="BE834" s="5" t="s">
        <v>102</v>
      </c>
      <c r="BF834" s="5"/>
      <c r="BG834" s="5" t="s">
        <v>98</v>
      </c>
      <c r="BH834" s="54"/>
    </row>
    <row r="835" spans="1:60" x14ac:dyDescent="0.25">
      <c r="A835" s="1">
        <v>834</v>
      </c>
      <c r="D835" t="s">
        <v>52</v>
      </c>
      <c r="E835" t="s">
        <v>20</v>
      </c>
      <c r="G835" t="s">
        <v>54</v>
      </c>
      <c r="I835" t="s">
        <v>56</v>
      </c>
      <c r="R835" t="s">
        <v>63</v>
      </c>
      <c r="U835" s="5">
        <f t="shared" si="299"/>
        <v>5</v>
      </c>
      <c r="V835" s="5">
        <f t="shared" si="300"/>
        <v>0.6</v>
      </c>
      <c r="W835" s="16"/>
      <c r="X835" s="5">
        <f t="shared" si="301"/>
        <v>0</v>
      </c>
      <c r="Y835" s="5">
        <f t="shared" si="302"/>
        <v>0</v>
      </c>
      <c r="Z835" s="5">
        <f t="shared" si="303"/>
        <v>0.6</v>
      </c>
      <c r="AA835" s="5">
        <f t="shared" si="304"/>
        <v>0.6</v>
      </c>
      <c r="AB835" s="5">
        <f t="shared" si="305"/>
        <v>0</v>
      </c>
      <c r="AC835" s="5">
        <f t="shared" si="306"/>
        <v>0.6</v>
      </c>
      <c r="AD835" s="5">
        <f t="shared" si="307"/>
        <v>0</v>
      </c>
      <c r="AE835" s="5">
        <f t="shared" si="308"/>
        <v>0.6</v>
      </c>
      <c r="AF835" s="5">
        <f t="shared" si="309"/>
        <v>0</v>
      </c>
      <c r="AG835" s="5">
        <f t="shared" si="310"/>
        <v>0</v>
      </c>
      <c r="AH835" s="5">
        <f t="shared" si="311"/>
        <v>0</v>
      </c>
      <c r="AI835" s="5">
        <f t="shared" si="312"/>
        <v>0</v>
      </c>
      <c r="AJ835" s="5">
        <f t="shared" si="313"/>
        <v>0</v>
      </c>
      <c r="AK835" s="5">
        <f t="shared" si="314"/>
        <v>0</v>
      </c>
      <c r="AL835" s="5">
        <f t="shared" si="315"/>
        <v>0</v>
      </c>
      <c r="AM835" s="5">
        <f t="shared" si="316"/>
        <v>0</v>
      </c>
      <c r="AN835" s="5">
        <f t="shared" si="317"/>
        <v>0.6</v>
      </c>
      <c r="AO835" s="5">
        <f t="shared" si="318"/>
        <v>0</v>
      </c>
      <c r="AR835" s="5">
        <f t="shared" si="319"/>
        <v>3</v>
      </c>
      <c r="AS835" s="5">
        <f t="shared" si="320"/>
        <v>5</v>
      </c>
      <c r="AT835" s="5" t="str">
        <f t="shared" si="321"/>
        <v>Correct</v>
      </c>
      <c r="AU835" s="53" t="s">
        <v>94</v>
      </c>
      <c r="AV835" s="53">
        <v>43</v>
      </c>
      <c r="AW835" s="53" t="s">
        <v>95</v>
      </c>
      <c r="AX835" s="53" t="s">
        <v>158</v>
      </c>
      <c r="AY835" s="53"/>
      <c r="AZ835" s="53" t="s">
        <v>102</v>
      </c>
      <c r="BA835" s="53" t="s">
        <v>80</v>
      </c>
      <c r="BB835" s="53" t="s">
        <v>108</v>
      </c>
      <c r="BC835" s="53" t="s">
        <v>110</v>
      </c>
      <c r="BD835" s="53"/>
      <c r="BE835" s="53"/>
      <c r="BF835" s="53"/>
      <c r="BG835" s="53"/>
      <c r="BH835" s="55"/>
    </row>
    <row r="836" spans="1:60" x14ac:dyDescent="0.25">
      <c r="A836" s="1">
        <v>835</v>
      </c>
      <c r="G836" t="s">
        <v>54</v>
      </c>
      <c r="I836" t="s">
        <v>56</v>
      </c>
      <c r="U836" s="5">
        <f t="shared" si="299"/>
        <v>2</v>
      </c>
      <c r="V836" s="5">
        <f t="shared" si="300"/>
        <v>1.5</v>
      </c>
      <c r="W836" s="16"/>
      <c r="X836" s="5">
        <f t="shared" si="301"/>
        <v>0</v>
      </c>
      <c r="Y836" s="5">
        <f t="shared" si="302"/>
        <v>0</v>
      </c>
      <c r="Z836" s="5">
        <f t="shared" si="303"/>
        <v>0</v>
      </c>
      <c r="AA836" s="5">
        <f t="shared" si="304"/>
        <v>0</v>
      </c>
      <c r="AB836" s="5">
        <f t="shared" si="305"/>
        <v>0</v>
      </c>
      <c r="AC836" s="5">
        <f t="shared" si="306"/>
        <v>1</v>
      </c>
      <c r="AD836" s="5">
        <f t="shared" si="307"/>
        <v>0</v>
      </c>
      <c r="AE836" s="5">
        <f t="shared" si="308"/>
        <v>1</v>
      </c>
      <c r="AF836" s="5">
        <f t="shared" si="309"/>
        <v>0</v>
      </c>
      <c r="AG836" s="5">
        <f t="shared" si="310"/>
        <v>0</v>
      </c>
      <c r="AH836" s="5">
        <f t="shared" si="311"/>
        <v>0</v>
      </c>
      <c r="AI836" s="5">
        <f t="shared" si="312"/>
        <v>0</v>
      </c>
      <c r="AJ836" s="5">
        <f t="shared" si="313"/>
        <v>0</v>
      </c>
      <c r="AK836" s="5">
        <f t="shared" si="314"/>
        <v>0</v>
      </c>
      <c r="AL836" s="5">
        <f t="shared" si="315"/>
        <v>0</v>
      </c>
      <c r="AM836" s="5">
        <f t="shared" si="316"/>
        <v>0</v>
      </c>
      <c r="AN836" s="5">
        <f t="shared" si="317"/>
        <v>0</v>
      </c>
      <c r="AO836" s="5">
        <f t="shared" si="318"/>
        <v>0</v>
      </c>
      <c r="AR836" s="5">
        <f t="shared" si="319"/>
        <v>2</v>
      </c>
      <c r="AS836" s="5">
        <f t="shared" si="320"/>
        <v>2</v>
      </c>
      <c r="AT836" s="5" t="str">
        <f t="shared" si="321"/>
        <v>Correct</v>
      </c>
      <c r="AU836" s="5" t="s">
        <v>94</v>
      </c>
      <c r="AV836" s="5">
        <v>57</v>
      </c>
      <c r="AW836" s="5" t="s">
        <v>95</v>
      </c>
      <c r="AX836" s="5" t="s">
        <v>158</v>
      </c>
      <c r="AY836" s="5" t="s">
        <v>107</v>
      </c>
      <c r="AZ836" s="5" t="s">
        <v>98</v>
      </c>
      <c r="BA836" s="5" t="s">
        <v>85</v>
      </c>
      <c r="BB836" s="5" t="s">
        <v>114</v>
      </c>
      <c r="BC836" s="5" t="s">
        <v>137</v>
      </c>
      <c r="BD836" s="5" t="s">
        <v>101</v>
      </c>
      <c r="BE836" s="5" t="s">
        <v>102</v>
      </c>
      <c r="BF836" s="5"/>
      <c r="BG836" s="5" t="s">
        <v>102</v>
      </c>
      <c r="BH836" s="54"/>
    </row>
    <row r="837" spans="1:60" x14ac:dyDescent="0.25">
      <c r="A837" s="1">
        <v>836</v>
      </c>
      <c r="B837" t="s">
        <v>50</v>
      </c>
      <c r="C837" t="s">
        <v>51</v>
      </c>
      <c r="G837" t="s">
        <v>54</v>
      </c>
      <c r="H837" t="s">
        <v>55</v>
      </c>
      <c r="N837" t="s">
        <v>26</v>
      </c>
      <c r="P837" t="s">
        <v>61</v>
      </c>
      <c r="R837" t="s">
        <v>63</v>
      </c>
      <c r="S837" t="s">
        <v>64</v>
      </c>
      <c r="U837" s="5">
        <f t="shared" si="299"/>
        <v>8</v>
      </c>
      <c r="V837" s="5">
        <f t="shared" si="300"/>
        <v>0.375</v>
      </c>
      <c r="W837" s="16"/>
      <c r="X837" s="5">
        <f t="shared" si="301"/>
        <v>0.375</v>
      </c>
      <c r="Y837" s="5">
        <f t="shared" si="302"/>
        <v>0.375</v>
      </c>
      <c r="Z837" s="5">
        <f t="shared" si="303"/>
        <v>0</v>
      </c>
      <c r="AA837" s="5">
        <f t="shared" si="304"/>
        <v>0</v>
      </c>
      <c r="AB837" s="5">
        <f t="shared" si="305"/>
        <v>0</v>
      </c>
      <c r="AC837" s="5">
        <f t="shared" si="306"/>
        <v>0.375</v>
      </c>
      <c r="AD837" s="5">
        <f t="shared" si="307"/>
        <v>0.375</v>
      </c>
      <c r="AE837" s="5">
        <f t="shared" si="308"/>
        <v>0</v>
      </c>
      <c r="AF837" s="5">
        <f t="shared" si="309"/>
        <v>0</v>
      </c>
      <c r="AG837" s="5">
        <f t="shared" si="310"/>
        <v>0</v>
      </c>
      <c r="AH837" s="5">
        <f t="shared" si="311"/>
        <v>0</v>
      </c>
      <c r="AI837" s="5">
        <f t="shared" si="312"/>
        <v>0</v>
      </c>
      <c r="AJ837" s="5">
        <f t="shared" si="313"/>
        <v>0.375</v>
      </c>
      <c r="AK837" s="5">
        <f t="shared" si="314"/>
        <v>0</v>
      </c>
      <c r="AL837" s="5">
        <f t="shared" si="315"/>
        <v>0.375</v>
      </c>
      <c r="AM837" s="5">
        <f t="shared" si="316"/>
        <v>0</v>
      </c>
      <c r="AN837" s="5">
        <f t="shared" si="317"/>
        <v>0.375</v>
      </c>
      <c r="AO837" s="5">
        <f t="shared" si="318"/>
        <v>0.375</v>
      </c>
      <c r="AR837" s="5">
        <f t="shared" si="319"/>
        <v>3</v>
      </c>
      <c r="AS837" s="5">
        <f t="shared" si="320"/>
        <v>8</v>
      </c>
      <c r="AT837" s="5" t="str">
        <f t="shared" si="321"/>
        <v>Correct</v>
      </c>
      <c r="AU837" s="53" t="s">
        <v>94</v>
      </c>
      <c r="AV837" s="53">
        <v>51</v>
      </c>
      <c r="AW837" s="53" t="s">
        <v>95</v>
      </c>
      <c r="AX837" s="53" t="s">
        <v>158</v>
      </c>
      <c r="AY837" s="53" t="s">
        <v>97</v>
      </c>
      <c r="AZ837" s="53" t="s">
        <v>98</v>
      </c>
      <c r="BA837" s="53" t="s">
        <v>80</v>
      </c>
      <c r="BB837" s="53" t="s">
        <v>99</v>
      </c>
      <c r="BC837" s="53" t="s">
        <v>120</v>
      </c>
      <c r="BD837" s="53" t="s">
        <v>123</v>
      </c>
      <c r="BE837" s="53" t="s">
        <v>98</v>
      </c>
      <c r="BF837" s="53"/>
      <c r="BG837" s="53" t="s">
        <v>102</v>
      </c>
      <c r="BH837" s="55"/>
    </row>
    <row r="838" spans="1:60" x14ac:dyDescent="0.25">
      <c r="A838" s="1">
        <v>837</v>
      </c>
      <c r="B838" t="s">
        <v>50</v>
      </c>
      <c r="C838" t="s">
        <v>51</v>
      </c>
      <c r="K838" t="s">
        <v>58</v>
      </c>
      <c r="U838" s="5">
        <f t="shared" si="299"/>
        <v>3</v>
      </c>
      <c r="V838" s="5">
        <f t="shared" si="300"/>
        <v>1</v>
      </c>
      <c r="W838" s="16"/>
      <c r="X838" s="5">
        <f t="shared" si="301"/>
        <v>1</v>
      </c>
      <c r="Y838" s="5">
        <f t="shared" si="302"/>
        <v>1</v>
      </c>
      <c r="Z838" s="5">
        <f t="shared" si="303"/>
        <v>0</v>
      </c>
      <c r="AA838" s="5">
        <f t="shared" si="304"/>
        <v>0</v>
      </c>
      <c r="AB838" s="5">
        <f t="shared" si="305"/>
        <v>0</v>
      </c>
      <c r="AC838" s="5">
        <f t="shared" si="306"/>
        <v>0</v>
      </c>
      <c r="AD838" s="5">
        <f t="shared" si="307"/>
        <v>0</v>
      </c>
      <c r="AE838" s="5">
        <f t="shared" si="308"/>
        <v>0</v>
      </c>
      <c r="AF838" s="5">
        <f t="shared" si="309"/>
        <v>0</v>
      </c>
      <c r="AG838" s="5">
        <f t="shared" si="310"/>
        <v>1</v>
      </c>
      <c r="AH838" s="5">
        <f t="shared" si="311"/>
        <v>0</v>
      </c>
      <c r="AI838" s="5">
        <f t="shared" si="312"/>
        <v>0</v>
      </c>
      <c r="AJ838" s="5">
        <f t="shared" si="313"/>
        <v>0</v>
      </c>
      <c r="AK838" s="5">
        <f t="shared" si="314"/>
        <v>0</v>
      </c>
      <c r="AL838" s="5">
        <f t="shared" si="315"/>
        <v>0</v>
      </c>
      <c r="AM838" s="5">
        <f t="shared" si="316"/>
        <v>0</v>
      </c>
      <c r="AN838" s="5">
        <f t="shared" si="317"/>
        <v>0</v>
      </c>
      <c r="AO838" s="5">
        <f t="shared" si="318"/>
        <v>0</v>
      </c>
      <c r="AR838" s="5">
        <f t="shared" si="319"/>
        <v>3</v>
      </c>
      <c r="AS838" s="5">
        <f t="shared" si="320"/>
        <v>3</v>
      </c>
      <c r="AT838" s="5" t="str">
        <f t="shared" si="321"/>
        <v>Correct</v>
      </c>
      <c r="AU838" s="5" t="s">
        <v>94</v>
      </c>
      <c r="AV838" s="5">
        <v>63</v>
      </c>
      <c r="AW838" s="5" t="s">
        <v>95</v>
      </c>
      <c r="AX838" s="5" t="s">
        <v>158</v>
      </c>
      <c r="AY838" s="5" t="s">
        <v>128</v>
      </c>
      <c r="AZ838" s="5" t="s">
        <v>98</v>
      </c>
      <c r="BA838" s="5" t="s">
        <v>80</v>
      </c>
      <c r="BB838" s="5" t="s">
        <v>114</v>
      </c>
      <c r="BC838" s="5" t="s">
        <v>103</v>
      </c>
      <c r="BD838" s="5" t="s">
        <v>101</v>
      </c>
      <c r="BE838" s="5" t="s">
        <v>102</v>
      </c>
      <c r="BF838" s="5"/>
      <c r="BG838" s="5" t="s">
        <v>102</v>
      </c>
      <c r="BH838" s="54"/>
    </row>
    <row r="839" spans="1:60" x14ac:dyDescent="0.25">
      <c r="A839" s="1">
        <v>838</v>
      </c>
      <c r="U839" s="5">
        <f t="shared" si="299"/>
        <v>0</v>
      </c>
      <c r="V839" s="5" t="e">
        <f t="shared" si="300"/>
        <v>#DIV/0!</v>
      </c>
      <c r="W839" s="16"/>
      <c r="X839" s="5">
        <f t="shared" si="301"/>
        <v>0</v>
      </c>
      <c r="Y839" s="5">
        <f t="shared" si="302"/>
        <v>0</v>
      </c>
      <c r="Z839" s="5">
        <f t="shared" si="303"/>
        <v>0</v>
      </c>
      <c r="AA839" s="5">
        <f t="shared" si="304"/>
        <v>0</v>
      </c>
      <c r="AB839" s="5">
        <f t="shared" si="305"/>
        <v>0</v>
      </c>
      <c r="AC839" s="5">
        <f t="shared" si="306"/>
        <v>0</v>
      </c>
      <c r="AD839" s="5">
        <f t="shared" si="307"/>
        <v>0</v>
      </c>
      <c r="AE839" s="5">
        <f t="shared" si="308"/>
        <v>0</v>
      </c>
      <c r="AF839" s="5">
        <f t="shared" si="309"/>
        <v>0</v>
      </c>
      <c r="AG839" s="5">
        <f t="shared" si="310"/>
        <v>0</v>
      </c>
      <c r="AH839" s="5">
        <f t="shared" si="311"/>
        <v>0</v>
      </c>
      <c r="AI839" s="5">
        <f t="shared" si="312"/>
        <v>0</v>
      </c>
      <c r="AJ839" s="5">
        <f t="shared" si="313"/>
        <v>0</v>
      </c>
      <c r="AK839" s="5">
        <f t="shared" si="314"/>
        <v>0</v>
      </c>
      <c r="AL839" s="5">
        <f t="shared" si="315"/>
        <v>0</v>
      </c>
      <c r="AM839" s="5">
        <f t="shared" si="316"/>
        <v>0</v>
      </c>
      <c r="AN839" s="5">
        <f t="shared" si="317"/>
        <v>0</v>
      </c>
      <c r="AO839" s="5">
        <f t="shared" si="318"/>
        <v>0</v>
      </c>
      <c r="AR839" s="5">
        <f t="shared" si="319"/>
        <v>0</v>
      </c>
      <c r="AS839" s="5">
        <f t="shared" si="320"/>
        <v>0</v>
      </c>
      <c r="AT839" s="5" t="str">
        <f t="shared" si="321"/>
        <v>Correct</v>
      </c>
      <c r="AU839" s="53" t="s">
        <v>94</v>
      </c>
      <c r="AV839" s="53">
        <v>58</v>
      </c>
      <c r="AW839" s="53" t="s">
        <v>95</v>
      </c>
      <c r="AX839" s="53" t="s">
        <v>243</v>
      </c>
      <c r="AY839" s="53" t="s">
        <v>107</v>
      </c>
      <c r="AZ839" s="53" t="s">
        <v>98</v>
      </c>
      <c r="BA839" s="53" t="s">
        <v>80</v>
      </c>
      <c r="BB839" s="53"/>
      <c r="BC839" s="53" t="s">
        <v>103</v>
      </c>
      <c r="BD839" s="53" t="s">
        <v>104</v>
      </c>
      <c r="BE839" s="53" t="s">
        <v>102</v>
      </c>
      <c r="BF839" s="53"/>
      <c r="BG839" s="53" t="s">
        <v>98</v>
      </c>
      <c r="BH839" s="55"/>
    </row>
    <row r="840" spans="1:60" x14ac:dyDescent="0.25">
      <c r="A840" s="1">
        <v>839</v>
      </c>
      <c r="C840" t="s">
        <v>51</v>
      </c>
      <c r="D840" t="s">
        <v>52</v>
      </c>
      <c r="H840" t="s">
        <v>55</v>
      </c>
      <c r="U840" s="5">
        <f t="shared" si="299"/>
        <v>3</v>
      </c>
      <c r="V840" s="5">
        <f t="shared" si="300"/>
        <v>1</v>
      </c>
      <c r="W840" s="16"/>
      <c r="X840" s="5">
        <f t="shared" si="301"/>
        <v>0</v>
      </c>
      <c r="Y840" s="5">
        <f t="shared" si="302"/>
        <v>1</v>
      </c>
      <c r="Z840" s="5">
        <f t="shared" si="303"/>
        <v>1</v>
      </c>
      <c r="AA840" s="5">
        <f t="shared" si="304"/>
        <v>0</v>
      </c>
      <c r="AB840" s="5">
        <f t="shared" si="305"/>
        <v>0</v>
      </c>
      <c r="AC840" s="5">
        <f t="shared" si="306"/>
        <v>0</v>
      </c>
      <c r="AD840" s="5">
        <f t="shared" si="307"/>
        <v>1</v>
      </c>
      <c r="AE840" s="5">
        <f t="shared" si="308"/>
        <v>0</v>
      </c>
      <c r="AF840" s="5">
        <f t="shared" si="309"/>
        <v>0</v>
      </c>
      <c r="AG840" s="5">
        <f t="shared" si="310"/>
        <v>0</v>
      </c>
      <c r="AH840" s="5">
        <f t="shared" si="311"/>
        <v>0</v>
      </c>
      <c r="AI840" s="5">
        <f t="shared" si="312"/>
        <v>0</v>
      </c>
      <c r="AJ840" s="5">
        <f t="shared" si="313"/>
        <v>0</v>
      </c>
      <c r="AK840" s="5">
        <f t="shared" si="314"/>
        <v>0</v>
      </c>
      <c r="AL840" s="5">
        <f t="shared" si="315"/>
        <v>0</v>
      </c>
      <c r="AM840" s="5">
        <f t="shared" si="316"/>
        <v>0</v>
      </c>
      <c r="AN840" s="5">
        <f t="shared" si="317"/>
        <v>0</v>
      </c>
      <c r="AO840" s="5">
        <f t="shared" si="318"/>
        <v>0</v>
      </c>
      <c r="AR840" s="5">
        <f t="shared" si="319"/>
        <v>3</v>
      </c>
      <c r="AS840" s="5">
        <f t="shared" si="320"/>
        <v>3</v>
      </c>
      <c r="AT840" s="5" t="str">
        <f t="shared" si="321"/>
        <v>Correct</v>
      </c>
      <c r="AU840" s="5" t="s">
        <v>94</v>
      </c>
      <c r="AV840" s="5">
        <v>71</v>
      </c>
      <c r="AW840" s="5" t="s">
        <v>95</v>
      </c>
      <c r="AX840" s="5" t="s">
        <v>117</v>
      </c>
      <c r="AY840" s="5" t="s">
        <v>97</v>
      </c>
      <c r="AZ840" s="5" t="s">
        <v>98</v>
      </c>
      <c r="BA840" s="5" t="s">
        <v>80</v>
      </c>
      <c r="BB840" s="5" t="s">
        <v>108</v>
      </c>
      <c r="BC840" s="5" t="s">
        <v>100</v>
      </c>
      <c r="BD840" s="5" t="s">
        <v>104</v>
      </c>
      <c r="BE840" s="5" t="s">
        <v>102</v>
      </c>
      <c r="BF840" s="5"/>
      <c r="BG840" s="5" t="s">
        <v>102</v>
      </c>
      <c r="BH840" s="54"/>
    </row>
    <row r="841" spans="1:60" x14ac:dyDescent="0.25">
      <c r="A841" s="1">
        <v>840</v>
      </c>
      <c r="G841" t="s">
        <v>54</v>
      </c>
      <c r="N841" t="s">
        <v>26</v>
      </c>
      <c r="U841" s="5">
        <f t="shared" si="299"/>
        <v>2</v>
      </c>
      <c r="V841" s="5">
        <f t="shared" si="300"/>
        <v>1.5</v>
      </c>
      <c r="W841" s="16"/>
      <c r="X841" s="5">
        <f t="shared" si="301"/>
        <v>0</v>
      </c>
      <c r="Y841" s="5">
        <f t="shared" si="302"/>
        <v>0</v>
      </c>
      <c r="Z841" s="5">
        <f t="shared" si="303"/>
        <v>0</v>
      </c>
      <c r="AA841" s="5">
        <f t="shared" si="304"/>
        <v>0</v>
      </c>
      <c r="AB841" s="5">
        <f t="shared" si="305"/>
        <v>0</v>
      </c>
      <c r="AC841" s="5">
        <f t="shared" si="306"/>
        <v>1</v>
      </c>
      <c r="AD841" s="5">
        <f t="shared" si="307"/>
        <v>0</v>
      </c>
      <c r="AE841" s="5">
        <f t="shared" si="308"/>
        <v>0</v>
      </c>
      <c r="AF841" s="5">
        <f t="shared" si="309"/>
        <v>0</v>
      </c>
      <c r="AG841" s="5">
        <f t="shared" si="310"/>
        <v>0</v>
      </c>
      <c r="AH841" s="5">
        <f t="shared" si="311"/>
        <v>0</v>
      </c>
      <c r="AI841" s="5">
        <f t="shared" si="312"/>
        <v>0</v>
      </c>
      <c r="AJ841" s="5">
        <f t="shared" si="313"/>
        <v>1</v>
      </c>
      <c r="AK841" s="5">
        <f t="shared" si="314"/>
        <v>0</v>
      </c>
      <c r="AL841" s="5">
        <f t="shared" si="315"/>
        <v>0</v>
      </c>
      <c r="AM841" s="5">
        <f t="shared" si="316"/>
        <v>0</v>
      </c>
      <c r="AN841" s="5">
        <f t="shared" si="317"/>
        <v>0</v>
      </c>
      <c r="AO841" s="5">
        <f t="shared" si="318"/>
        <v>0</v>
      </c>
      <c r="AR841" s="5">
        <f t="shared" si="319"/>
        <v>2</v>
      </c>
      <c r="AS841" s="5">
        <f t="shared" si="320"/>
        <v>2</v>
      </c>
      <c r="AT841" s="5" t="str">
        <f t="shared" si="321"/>
        <v>Correct</v>
      </c>
      <c r="AU841" s="53" t="s">
        <v>94</v>
      </c>
      <c r="AV841" s="53">
        <v>38</v>
      </c>
      <c r="AW841" s="53" t="s">
        <v>95</v>
      </c>
      <c r="AX841" s="53" t="s">
        <v>235</v>
      </c>
      <c r="AY841" s="53" t="s">
        <v>107</v>
      </c>
      <c r="AZ841" s="53" t="s">
        <v>102</v>
      </c>
      <c r="BA841" s="53" t="s">
        <v>80</v>
      </c>
      <c r="BB841" s="53"/>
      <c r="BC841" s="53" t="s">
        <v>120</v>
      </c>
      <c r="BD841" s="53" t="s">
        <v>101</v>
      </c>
      <c r="BE841" s="53" t="s">
        <v>102</v>
      </c>
      <c r="BF841" s="53"/>
      <c r="BG841" s="53" t="s">
        <v>102</v>
      </c>
      <c r="BH841" s="55"/>
    </row>
    <row r="842" spans="1:60" x14ac:dyDescent="0.25">
      <c r="A842" s="1">
        <v>841</v>
      </c>
      <c r="B842" t="s">
        <v>50</v>
      </c>
      <c r="D842" t="s">
        <v>52</v>
      </c>
      <c r="F842" t="s">
        <v>53</v>
      </c>
      <c r="H842" t="s">
        <v>55</v>
      </c>
      <c r="K842" t="s">
        <v>58</v>
      </c>
      <c r="L842" t="s">
        <v>59</v>
      </c>
      <c r="Q842" t="s">
        <v>62</v>
      </c>
      <c r="R842" t="s">
        <v>63</v>
      </c>
      <c r="U842" s="5">
        <f t="shared" si="299"/>
        <v>8</v>
      </c>
      <c r="V842" s="5">
        <f t="shared" si="300"/>
        <v>0.375</v>
      </c>
      <c r="W842" s="16"/>
      <c r="X842" s="5">
        <f t="shared" si="301"/>
        <v>0.375</v>
      </c>
      <c r="Y842" s="5">
        <f t="shared" si="302"/>
        <v>0</v>
      </c>
      <c r="Z842" s="5">
        <f t="shared" si="303"/>
        <v>0.375</v>
      </c>
      <c r="AA842" s="5">
        <f t="shared" si="304"/>
        <v>0</v>
      </c>
      <c r="AB842" s="5">
        <f t="shared" si="305"/>
        <v>0.375</v>
      </c>
      <c r="AC842" s="5">
        <f t="shared" si="306"/>
        <v>0</v>
      </c>
      <c r="AD842" s="5">
        <f t="shared" si="307"/>
        <v>0.375</v>
      </c>
      <c r="AE842" s="5">
        <f t="shared" si="308"/>
        <v>0</v>
      </c>
      <c r="AF842" s="5">
        <f t="shared" si="309"/>
        <v>0</v>
      </c>
      <c r="AG842" s="5">
        <f t="shared" si="310"/>
        <v>0.375</v>
      </c>
      <c r="AH842" s="5">
        <f t="shared" si="311"/>
        <v>0.375</v>
      </c>
      <c r="AI842" s="5">
        <f t="shared" si="312"/>
        <v>0</v>
      </c>
      <c r="AJ842" s="5">
        <f t="shared" si="313"/>
        <v>0</v>
      </c>
      <c r="AK842" s="5">
        <f t="shared" si="314"/>
        <v>0</v>
      </c>
      <c r="AL842" s="5">
        <f t="shared" si="315"/>
        <v>0</v>
      </c>
      <c r="AM842" s="5">
        <f t="shared" si="316"/>
        <v>0.375</v>
      </c>
      <c r="AN842" s="5">
        <f t="shared" si="317"/>
        <v>0.375</v>
      </c>
      <c r="AO842" s="5">
        <f t="shared" si="318"/>
        <v>0</v>
      </c>
      <c r="AR842" s="5">
        <f t="shared" si="319"/>
        <v>3</v>
      </c>
      <c r="AS842" s="5">
        <f t="shared" si="320"/>
        <v>8</v>
      </c>
      <c r="AT842" s="5" t="str">
        <f t="shared" si="321"/>
        <v>Correct</v>
      </c>
      <c r="AU842" s="5" t="s">
        <v>94</v>
      </c>
      <c r="AV842" s="5">
        <v>81</v>
      </c>
      <c r="AW842" s="5" t="s">
        <v>121</v>
      </c>
      <c r="AX842" s="5" t="s">
        <v>170</v>
      </c>
      <c r="AY842" s="5" t="s">
        <v>107</v>
      </c>
      <c r="AZ842" s="5"/>
      <c r="BA842" s="5" t="s">
        <v>80</v>
      </c>
      <c r="BB842" s="5" t="s">
        <v>109</v>
      </c>
      <c r="BC842" s="5" t="s">
        <v>137</v>
      </c>
      <c r="BD842" s="5" t="s">
        <v>104</v>
      </c>
      <c r="BE842" s="5" t="s">
        <v>102</v>
      </c>
      <c r="BF842" s="5"/>
      <c r="BG842" s="5" t="s">
        <v>102</v>
      </c>
      <c r="BH842" s="54"/>
    </row>
    <row r="843" spans="1:60" x14ac:dyDescent="0.25">
      <c r="A843" s="1">
        <v>842</v>
      </c>
      <c r="F843" t="s">
        <v>53</v>
      </c>
      <c r="L843" t="s">
        <v>59</v>
      </c>
      <c r="U843" s="5">
        <f t="shared" si="299"/>
        <v>2</v>
      </c>
      <c r="V843" s="5">
        <f t="shared" si="300"/>
        <v>1.5</v>
      </c>
      <c r="W843" s="16"/>
      <c r="X843" s="5">
        <f t="shared" si="301"/>
        <v>0</v>
      </c>
      <c r="Y843" s="5">
        <f t="shared" si="302"/>
        <v>0</v>
      </c>
      <c r="Z843" s="5">
        <f t="shared" si="303"/>
        <v>0</v>
      </c>
      <c r="AA843" s="5">
        <f t="shared" si="304"/>
        <v>0</v>
      </c>
      <c r="AB843" s="5">
        <f t="shared" si="305"/>
        <v>1</v>
      </c>
      <c r="AC843" s="5">
        <f t="shared" si="306"/>
        <v>0</v>
      </c>
      <c r="AD843" s="5">
        <f t="shared" si="307"/>
        <v>0</v>
      </c>
      <c r="AE843" s="5">
        <f t="shared" si="308"/>
        <v>0</v>
      </c>
      <c r="AF843" s="5">
        <f t="shared" si="309"/>
        <v>0</v>
      </c>
      <c r="AG843" s="5">
        <f t="shared" si="310"/>
        <v>0</v>
      </c>
      <c r="AH843" s="5">
        <f t="shared" si="311"/>
        <v>1</v>
      </c>
      <c r="AI843" s="5">
        <f t="shared" si="312"/>
        <v>0</v>
      </c>
      <c r="AJ843" s="5">
        <f t="shared" si="313"/>
        <v>0</v>
      </c>
      <c r="AK843" s="5">
        <f t="shared" si="314"/>
        <v>0</v>
      </c>
      <c r="AL843" s="5">
        <f t="shared" si="315"/>
        <v>0</v>
      </c>
      <c r="AM843" s="5">
        <f t="shared" si="316"/>
        <v>0</v>
      </c>
      <c r="AN843" s="5">
        <f t="shared" si="317"/>
        <v>0</v>
      </c>
      <c r="AO843" s="5">
        <f t="shared" si="318"/>
        <v>0</v>
      </c>
      <c r="AR843" s="5">
        <f t="shared" si="319"/>
        <v>2</v>
      </c>
      <c r="AS843" s="5">
        <f t="shared" si="320"/>
        <v>2</v>
      </c>
      <c r="AT843" s="5" t="str">
        <f t="shared" si="321"/>
        <v>Correct</v>
      </c>
      <c r="AU843" s="53" t="s">
        <v>94</v>
      </c>
      <c r="AV843" s="53">
        <v>68</v>
      </c>
      <c r="AW843" s="53" t="s">
        <v>121</v>
      </c>
      <c r="AX843" s="53" t="s">
        <v>170</v>
      </c>
      <c r="AY843" s="53" t="s">
        <v>107</v>
      </c>
      <c r="AZ843" s="53" t="s">
        <v>98</v>
      </c>
      <c r="BA843" s="53" t="s">
        <v>80</v>
      </c>
      <c r="BB843" s="53" t="s">
        <v>109</v>
      </c>
      <c r="BC843" s="53" t="s">
        <v>120</v>
      </c>
      <c r="BD843" s="53" t="s">
        <v>104</v>
      </c>
      <c r="BE843" s="53" t="s">
        <v>102</v>
      </c>
      <c r="BF843" s="53"/>
      <c r="BG843" s="53" t="s">
        <v>102</v>
      </c>
      <c r="BH843" s="55"/>
    </row>
    <row r="844" spans="1:60" x14ac:dyDescent="0.25">
      <c r="A844" s="1">
        <v>843</v>
      </c>
      <c r="B844" t="s">
        <v>50</v>
      </c>
      <c r="H844" t="s">
        <v>55</v>
      </c>
      <c r="N844" t="s">
        <v>26</v>
      </c>
      <c r="U844" s="5">
        <f t="shared" si="299"/>
        <v>3</v>
      </c>
      <c r="V844" s="5">
        <f t="shared" si="300"/>
        <v>1</v>
      </c>
      <c r="W844" s="16"/>
      <c r="X844" s="5">
        <f t="shared" si="301"/>
        <v>1</v>
      </c>
      <c r="Y844" s="5">
        <f t="shared" si="302"/>
        <v>0</v>
      </c>
      <c r="Z844" s="5">
        <f t="shared" si="303"/>
        <v>0</v>
      </c>
      <c r="AA844" s="5">
        <f t="shared" si="304"/>
        <v>0</v>
      </c>
      <c r="AB844" s="5">
        <f t="shared" si="305"/>
        <v>0</v>
      </c>
      <c r="AC844" s="5">
        <f t="shared" si="306"/>
        <v>0</v>
      </c>
      <c r="AD844" s="5">
        <f t="shared" si="307"/>
        <v>1</v>
      </c>
      <c r="AE844" s="5">
        <f t="shared" si="308"/>
        <v>0</v>
      </c>
      <c r="AF844" s="5">
        <f t="shared" si="309"/>
        <v>0</v>
      </c>
      <c r="AG844" s="5">
        <f t="shared" si="310"/>
        <v>0</v>
      </c>
      <c r="AH844" s="5">
        <f t="shared" si="311"/>
        <v>0</v>
      </c>
      <c r="AI844" s="5">
        <f t="shared" si="312"/>
        <v>0</v>
      </c>
      <c r="AJ844" s="5">
        <f t="shared" si="313"/>
        <v>1</v>
      </c>
      <c r="AK844" s="5">
        <f t="shared" si="314"/>
        <v>0</v>
      </c>
      <c r="AL844" s="5">
        <f t="shared" si="315"/>
        <v>0</v>
      </c>
      <c r="AM844" s="5">
        <f t="shared" si="316"/>
        <v>0</v>
      </c>
      <c r="AN844" s="5">
        <f t="shared" si="317"/>
        <v>0</v>
      </c>
      <c r="AO844" s="5">
        <f t="shared" si="318"/>
        <v>0</v>
      </c>
      <c r="AR844" s="5">
        <f t="shared" si="319"/>
        <v>3</v>
      </c>
      <c r="AS844" s="5">
        <f t="shared" si="320"/>
        <v>3</v>
      </c>
      <c r="AT844" s="5" t="str">
        <f t="shared" si="321"/>
        <v>Correct</v>
      </c>
      <c r="AU844" s="5" t="s">
        <v>94</v>
      </c>
      <c r="AV844" s="5">
        <v>44</v>
      </c>
      <c r="AW844" s="5" t="s">
        <v>121</v>
      </c>
      <c r="AX844" s="5" t="s">
        <v>168</v>
      </c>
      <c r="AY844" s="5" t="s">
        <v>97</v>
      </c>
      <c r="AZ844" s="5"/>
      <c r="BA844" s="5" t="s">
        <v>80</v>
      </c>
      <c r="BB844" s="5"/>
      <c r="BC844" s="5" t="s">
        <v>103</v>
      </c>
      <c r="BD844" s="5" t="s">
        <v>101</v>
      </c>
      <c r="BE844" s="5" t="s">
        <v>98</v>
      </c>
      <c r="BF844" s="5"/>
      <c r="BG844" s="5" t="s">
        <v>102</v>
      </c>
      <c r="BH844" s="54"/>
    </row>
    <row r="845" spans="1:60" x14ac:dyDescent="0.25">
      <c r="A845" s="1">
        <v>844</v>
      </c>
      <c r="B845" t="s">
        <v>50</v>
      </c>
      <c r="E845" t="s">
        <v>20</v>
      </c>
      <c r="H845" t="s">
        <v>55</v>
      </c>
      <c r="N845" t="s">
        <v>26</v>
      </c>
      <c r="R845" t="s">
        <v>63</v>
      </c>
      <c r="U845" s="5">
        <f t="shared" si="299"/>
        <v>5</v>
      </c>
      <c r="V845" s="5">
        <f t="shared" si="300"/>
        <v>0.6</v>
      </c>
      <c r="W845" s="16"/>
      <c r="X845" s="5">
        <f t="shared" si="301"/>
        <v>0.6</v>
      </c>
      <c r="Y845" s="5">
        <f t="shared" si="302"/>
        <v>0</v>
      </c>
      <c r="Z845" s="5">
        <f t="shared" si="303"/>
        <v>0</v>
      </c>
      <c r="AA845" s="5">
        <f t="shared" si="304"/>
        <v>0.6</v>
      </c>
      <c r="AB845" s="5">
        <f t="shared" si="305"/>
        <v>0</v>
      </c>
      <c r="AC845" s="5">
        <f t="shared" si="306"/>
        <v>0</v>
      </c>
      <c r="AD845" s="5">
        <f t="shared" si="307"/>
        <v>0.6</v>
      </c>
      <c r="AE845" s="5">
        <f t="shared" si="308"/>
        <v>0</v>
      </c>
      <c r="AF845" s="5">
        <f t="shared" si="309"/>
        <v>0</v>
      </c>
      <c r="AG845" s="5">
        <f t="shared" si="310"/>
        <v>0</v>
      </c>
      <c r="AH845" s="5">
        <f t="shared" si="311"/>
        <v>0</v>
      </c>
      <c r="AI845" s="5">
        <f t="shared" si="312"/>
        <v>0</v>
      </c>
      <c r="AJ845" s="5">
        <f t="shared" si="313"/>
        <v>0.6</v>
      </c>
      <c r="AK845" s="5">
        <f t="shared" si="314"/>
        <v>0</v>
      </c>
      <c r="AL845" s="5">
        <f t="shared" si="315"/>
        <v>0</v>
      </c>
      <c r="AM845" s="5">
        <f t="shared" si="316"/>
        <v>0</v>
      </c>
      <c r="AN845" s="5">
        <f t="shared" si="317"/>
        <v>0.6</v>
      </c>
      <c r="AO845" s="5">
        <f t="shared" si="318"/>
        <v>0</v>
      </c>
      <c r="AR845" s="5">
        <f t="shared" si="319"/>
        <v>3</v>
      </c>
      <c r="AS845" s="5">
        <f t="shared" si="320"/>
        <v>5</v>
      </c>
      <c r="AT845" s="5" t="str">
        <f t="shared" si="321"/>
        <v>Correct</v>
      </c>
      <c r="AU845" s="53" t="s">
        <v>94</v>
      </c>
      <c r="AV845" s="53">
        <v>82</v>
      </c>
      <c r="AW845" s="53" t="s">
        <v>121</v>
      </c>
      <c r="AX845" s="53" t="s">
        <v>170</v>
      </c>
      <c r="AY845" s="53" t="s">
        <v>107</v>
      </c>
      <c r="AZ845" s="53" t="s">
        <v>98</v>
      </c>
      <c r="BA845" s="53" t="s">
        <v>80</v>
      </c>
      <c r="BB845" s="53" t="s">
        <v>99</v>
      </c>
      <c r="BC845" s="53" t="s">
        <v>103</v>
      </c>
      <c r="BD845" s="53" t="s">
        <v>104</v>
      </c>
      <c r="BE845" s="53" t="s">
        <v>102</v>
      </c>
      <c r="BF845" s="53"/>
      <c r="BG845" s="53" t="s">
        <v>98</v>
      </c>
      <c r="BH845" s="55"/>
    </row>
    <row r="846" spans="1:60" x14ac:dyDescent="0.25">
      <c r="A846" s="1">
        <v>845</v>
      </c>
      <c r="E846" t="s">
        <v>20</v>
      </c>
      <c r="I846" t="s">
        <v>56</v>
      </c>
      <c r="L846" t="s">
        <v>59</v>
      </c>
      <c r="U846" s="5">
        <f t="shared" si="299"/>
        <v>3</v>
      </c>
      <c r="V846" s="5">
        <f t="shared" si="300"/>
        <v>1</v>
      </c>
      <c r="W846" s="16"/>
      <c r="X846" s="5">
        <f t="shared" si="301"/>
        <v>0</v>
      </c>
      <c r="Y846" s="5">
        <f t="shared" si="302"/>
        <v>0</v>
      </c>
      <c r="Z846" s="5">
        <f t="shared" si="303"/>
        <v>0</v>
      </c>
      <c r="AA846" s="5">
        <f t="shared" si="304"/>
        <v>1</v>
      </c>
      <c r="AB846" s="5">
        <f t="shared" si="305"/>
        <v>0</v>
      </c>
      <c r="AC846" s="5">
        <f t="shared" si="306"/>
        <v>0</v>
      </c>
      <c r="AD846" s="5">
        <f t="shared" si="307"/>
        <v>0</v>
      </c>
      <c r="AE846" s="5">
        <f t="shared" si="308"/>
        <v>1</v>
      </c>
      <c r="AF846" s="5">
        <f t="shared" si="309"/>
        <v>0</v>
      </c>
      <c r="AG846" s="5">
        <f t="shared" si="310"/>
        <v>0</v>
      </c>
      <c r="AH846" s="5">
        <f t="shared" si="311"/>
        <v>1</v>
      </c>
      <c r="AI846" s="5">
        <f t="shared" si="312"/>
        <v>0</v>
      </c>
      <c r="AJ846" s="5">
        <f t="shared" si="313"/>
        <v>0</v>
      </c>
      <c r="AK846" s="5">
        <f t="shared" si="314"/>
        <v>0</v>
      </c>
      <c r="AL846" s="5">
        <f t="shared" si="315"/>
        <v>0</v>
      </c>
      <c r="AM846" s="5">
        <f t="shared" si="316"/>
        <v>0</v>
      </c>
      <c r="AN846" s="5">
        <f t="shared" si="317"/>
        <v>0</v>
      </c>
      <c r="AO846" s="5">
        <f t="shared" si="318"/>
        <v>0</v>
      </c>
      <c r="AR846" s="5">
        <f t="shared" si="319"/>
        <v>3</v>
      </c>
      <c r="AS846" s="5">
        <f t="shared" si="320"/>
        <v>3</v>
      </c>
      <c r="AT846" s="5" t="str">
        <f t="shared" si="321"/>
        <v>Correct</v>
      </c>
      <c r="AU846" s="5" t="s">
        <v>94</v>
      </c>
      <c r="AV846" s="5">
        <v>42</v>
      </c>
      <c r="AW846" s="5" t="s">
        <v>121</v>
      </c>
      <c r="AX846" s="5" t="s">
        <v>170</v>
      </c>
      <c r="AY846" s="5" t="s">
        <v>107</v>
      </c>
      <c r="AZ846" s="5" t="s">
        <v>98</v>
      </c>
      <c r="BA846" s="5"/>
      <c r="BB846" s="5" t="s">
        <v>109</v>
      </c>
      <c r="BC846" s="5" t="s">
        <v>110</v>
      </c>
      <c r="BD846" s="5" t="s">
        <v>104</v>
      </c>
      <c r="BE846" s="5" t="s">
        <v>102</v>
      </c>
      <c r="BF846" s="5"/>
      <c r="BG846" s="5" t="s">
        <v>98</v>
      </c>
      <c r="BH846" s="54"/>
    </row>
    <row r="847" spans="1:60" x14ac:dyDescent="0.25">
      <c r="A847" s="1">
        <v>846</v>
      </c>
      <c r="K847" t="s">
        <v>58</v>
      </c>
      <c r="P847" t="s">
        <v>61</v>
      </c>
      <c r="R847" t="s">
        <v>63</v>
      </c>
      <c r="U847" s="5">
        <f t="shared" si="299"/>
        <v>3</v>
      </c>
      <c r="V847" s="5">
        <f t="shared" si="300"/>
        <v>1</v>
      </c>
      <c r="W847" s="16"/>
      <c r="X847" s="5">
        <f t="shared" si="301"/>
        <v>0</v>
      </c>
      <c r="Y847" s="5">
        <f t="shared" si="302"/>
        <v>0</v>
      </c>
      <c r="Z847" s="5">
        <f t="shared" si="303"/>
        <v>0</v>
      </c>
      <c r="AA847" s="5">
        <f t="shared" si="304"/>
        <v>0</v>
      </c>
      <c r="AB847" s="5">
        <f t="shared" si="305"/>
        <v>0</v>
      </c>
      <c r="AC847" s="5">
        <f t="shared" si="306"/>
        <v>0</v>
      </c>
      <c r="AD847" s="5">
        <f t="shared" si="307"/>
        <v>0</v>
      </c>
      <c r="AE847" s="5">
        <f t="shared" si="308"/>
        <v>0</v>
      </c>
      <c r="AF847" s="5">
        <f t="shared" si="309"/>
        <v>0</v>
      </c>
      <c r="AG847" s="5">
        <f t="shared" si="310"/>
        <v>1</v>
      </c>
      <c r="AH847" s="5">
        <f t="shared" si="311"/>
        <v>0</v>
      </c>
      <c r="AI847" s="5">
        <f t="shared" si="312"/>
        <v>0</v>
      </c>
      <c r="AJ847" s="5">
        <f t="shared" si="313"/>
        <v>0</v>
      </c>
      <c r="AK847" s="5">
        <f t="shared" si="314"/>
        <v>0</v>
      </c>
      <c r="AL847" s="5">
        <f t="shared" si="315"/>
        <v>1</v>
      </c>
      <c r="AM847" s="5">
        <f t="shared" si="316"/>
        <v>0</v>
      </c>
      <c r="AN847" s="5">
        <f t="shared" si="317"/>
        <v>1</v>
      </c>
      <c r="AO847" s="5">
        <f t="shared" si="318"/>
        <v>0</v>
      </c>
      <c r="AR847" s="5">
        <f t="shared" si="319"/>
        <v>3</v>
      </c>
      <c r="AS847" s="5">
        <f t="shared" si="320"/>
        <v>3</v>
      </c>
      <c r="AT847" s="5" t="str">
        <f t="shared" si="321"/>
        <v>Correct</v>
      </c>
      <c r="AU847" s="53" t="s">
        <v>105</v>
      </c>
      <c r="AV847" s="53">
        <v>24</v>
      </c>
      <c r="AW847" s="53" t="s">
        <v>95</v>
      </c>
      <c r="AX847" s="53" t="s">
        <v>96</v>
      </c>
      <c r="AY847" s="53" t="s">
        <v>97</v>
      </c>
      <c r="AZ847" s="53" t="s">
        <v>98</v>
      </c>
      <c r="BA847" s="53" t="s">
        <v>80</v>
      </c>
      <c r="BB847" s="53" t="s">
        <v>109</v>
      </c>
      <c r="BC847" s="53" t="s">
        <v>133</v>
      </c>
      <c r="BD847" s="53" t="s">
        <v>136</v>
      </c>
      <c r="BE847" s="53" t="s">
        <v>102</v>
      </c>
      <c r="BF847" s="53" t="s">
        <v>90</v>
      </c>
      <c r="BG847" s="53" t="s">
        <v>102</v>
      </c>
      <c r="BH847" s="55"/>
    </row>
    <row r="848" spans="1:60" x14ac:dyDescent="0.25">
      <c r="A848" s="1">
        <v>847</v>
      </c>
      <c r="B848" t="s">
        <v>50</v>
      </c>
      <c r="D848" t="s">
        <v>52</v>
      </c>
      <c r="N848" t="s">
        <v>26</v>
      </c>
      <c r="U848" s="5">
        <f t="shared" si="299"/>
        <v>3</v>
      </c>
      <c r="V848" s="5">
        <f t="shared" si="300"/>
        <v>1</v>
      </c>
      <c r="W848" s="16"/>
      <c r="X848" s="5">
        <f t="shared" si="301"/>
        <v>1</v>
      </c>
      <c r="Y848" s="5">
        <f t="shared" si="302"/>
        <v>0</v>
      </c>
      <c r="Z848" s="5">
        <f t="shared" si="303"/>
        <v>1</v>
      </c>
      <c r="AA848" s="5">
        <f t="shared" si="304"/>
        <v>0</v>
      </c>
      <c r="AB848" s="5">
        <f t="shared" si="305"/>
        <v>0</v>
      </c>
      <c r="AC848" s="5">
        <f t="shared" si="306"/>
        <v>0</v>
      </c>
      <c r="AD848" s="5">
        <f t="shared" si="307"/>
        <v>0</v>
      </c>
      <c r="AE848" s="5">
        <f t="shared" si="308"/>
        <v>0</v>
      </c>
      <c r="AF848" s="5">
        <f t="shared" si="309"/>
        <v>0</v>
      </c>
      <c r="AG848" s="5">
        <f t="shared" si="310"/>
        <v>0</v>
      </c>
      <c r="AH848" s="5">
        <f t="shared" si="311"/>
        <v>0</v>
      </c>
      <c r="AI848" s="5">
        <f t="shared" si="312"/>
        <v>0</v>
      </c>
      <c r="AJ848" s="5">
        <f t="shared" si="313"/>
        <v>1</v>
      </c>
      <c r="AK848" s="5">
        <f t="shared" si="314"/>
        <v>0</v>
      </c>
      <c r="AL848" s="5">
        <f t="shared" si="315"/>
        <v>0</v>
      </c>
      <c r="AM848" s="5">
        <f t="shared" si="316"/>
        <v>0</v>
      </c>
      <c r="AN848" s="5">
        <f t="shared" si="317"/>
        <v>0</v>
      </c>
      <c r="AO848" s="5">
        <f t="shared" si="318"/>
        <v>0</v>
      </c>
      <c r="AR848" s="5">
        <f t="shared" si="319"/>
        <v>3</v>
      </c>
      <c r="AS848" s="5">
        <f t="shared" si="320"/>
        <v>3</v>
      </c>
      <c r="AT848" s="5" t="str">
        <f t="shared" si="321"/>
        <v>Correct</v>
      </c>
      <c r="AU848" s="5"/>
      <c r="AV848" s="5"/>
      <c r="AW848" s="5"/>
      <c r="AX848" s="5"/>
      <c r="AY848" s="5"/>
      <c r="AZ848" s="5"/>
      <c r="BA848" s="5"/>
      <c r="BB848" s="5"/>
      <c r="BC848" s="5"/>
      <c r="BD848" s="5"/>
      <c r="BE848" s="5"/>
      <c r="BF848" s="5"/>
      <c r="BG848" s="5"/>
      <c r="BH848" s="54"/>
    </row>
    <row r="849" spans="1:60" x14ac:dyDescent="0.25">
      <c r="A849" s="1">
        <v>848</v>
      </c>
      <c r="U849" s="5">
        <f t="shared" si="299"/>
        <v>0</v>
      </c>
      <c r="V849" s="5" t="e">
        <f t="shared" si="300"/>
        <v>#DIV/0!</v>
      </c>
      <c r="W849" s="16"/>
      <c r="X849" s="5">
        <f t="shared" si="301"/>
        <v>0</v>
      </c>
      <c r="Y849" s="5">
        <f t="shared" si="302"/>
        <v>0</v>
      </c>
      <c r="Z849" s="5">
        <f t="shared" si="303"/>
        <v>0</v>
      </c>
      <c r="AA849" s="5">
        <f t="shared" si="304"/>
        <v>0</v>
      </c>
      <c r="AB849" s="5">
        <f t="shared" si="305"/>
        <v>0</v>
      </c>
      <c r="AC849" s="5">
        <f t="shared" si="306"/>
        <v>0</v>
      </c>
      <c r="AD849" s="5">
        <f t="shared" si="307"/>
        <v>0</v>
      </c>
      <c r="AE849" s="5">
        <f t="shared" si="308"/>
        <v>0</v>
      </c>
      <c r="AF849" s="5">
        <f t="shared" si="309"/>
        <v>0</v>
      </c>
      <c r="AG849" s="5">
        <f t="shared" si="310"/>
        <v>0</v>
      </c>
      <c r="AH849" s="5">
        <f t="shared" si="311"/>
        <v>0</v>
      </c>
      <c r="AI849" s="5">
        <f t="shared" si="312"/>
        <v>0</v>
      </c>
      <c r="AJ849" s="5">
        <f t="shared" si="313"/>
        <v>0</v>
      </c>
      <c r="AK849" s="5">
        <f t="shared" si="314"/>
        <v>0</v>
      </c>
      <c r="AL849" s="5">
        <f t="shared" si="315"/>
        <v>0</v>
      </c>
      <c r="AM849" s="5">
        <f t="shared" si="316"/>
        <v>0</v>
      </c>
      <c r="AN849" s="5">
        <f t="shared" si="317"/>
        <v>0</v>
      </c>
      <c r="AO849" s="5">
        <f t="shared" si="318"/>
        <v>0</v>
      </c>
      <c r="AR849" s="5">
        <f t="shared" si="319"/>
        <v>0</v>
      </c>
      <c r="AS849" s="5">
        <f t="shared" si="320"/>
        <v>0</v>
      </c>
      <c r="AT849" s="5" t="str">
        <f t="shared" si="321"/>
        <v>Correct</v>
      </c>
      <c r="AU849" s="53" t="s">
        <v>89</v>
      </c>
      <c r="AV849" s="53">
        <v>83</v>
      </c>
      <c r="AW849" s="53" t="s">
        <v>121</v>
      </c>
      <c r="AX849" s="53" t="s">
        <v>288</v>
      </c>
      <c r="AY849" s="53" t="s">
        <v>107</v>
      </c>
      <c r="AZ849" s="53" t="s">
        <v>98</v>
      </c>
      <c r="BA849" s="53" t="s">
        <v>80</v>
      </c>
      <c r="BB849" s="53" t="s">
        <v>99</v>
      </c>
      <c r="BC849" s="53" t="s">
        <v>103</v>
      </c>
      <c r="BD849" s="53" t="s">
        <v>104</v>
      </c>
      <c r="BE849" s="53" t="s">
        <v>102</v>
      </c>
      <c r="BF849" s="53" t="s">
        <v>91</v>
      </c>
      <c r="BG849" s="53" t="s">
        <v>98</v>
      </c>
      <c r="BH849" s="55"/>
    </row>
    <row r="850" spans="1:60" x14ac:dyDescent="0.25">
      <c r="A850" s="1">
        <v>849</v>
      </c>
      <c r="B850" t="s">
        <v>50</v>
      </c>
      <c r="G850" t="s">
        <v>54</v>
      </c>
      <c r="S850" t="s">
        <v>64</v>
      </c>
      <c r="U850" s="5">
        <f t="shared" si="299"/>
        <v>3</v>
      </c>
      <c r="V850" s="5">
        <f t="shared" si="300"/>
        <v>1</v>
      </c>
      <c r="W850" s="16"/>
      <c r="X850" s="5">
        <f t="shared" si="301"/>
        <v>1</v>
      </c>
      <c r="Y850" s="5">
        <f t="shared" si="302"/>
        <v>0</v>
      </c>
      <c r="Z850" s="5">
        <f t="shared" si="303"/>
        <v>0</v>
      </c>
      <c r="AA850" s="5">
        <f t="shared" si="304"/>
        <v>0</v>
      </c>
      <c r="AB850" s="5">
        <f t="shared" si="305"/>
        <v>0</v>
      </c>
      <c r="AC850" s="5">
        <f t="shared" si="306"/>
        <v>1</v>
      </c>
      <c r="AD850" s="5">
        <f t="shared" si="307"/>
        <v>0</v>
      </c>
      <c r="AE850" s="5">
        <f t="shared" si="308"/>
        <v>0</v>
      </c>
      <c r="AF850" s="5">
        <f t="shared" si="309"/>
        <v>0</v>
      </c>
      <c r="AG850" s="5">
        <f t="shared" si="310"/>
        <v>0</v>
      </c>
      <c r="AH850" s="5">
        <f t="shared" si="311"/>
        <v>0</v>
      </c>
      <c r="AI850" s="5">
        <f t="shared" si="312"/>
        <v>0</v>
      </c>
      <c r="AJ850" s="5">
        <f t="shared" si="313"/>
        <v>0</v>
      </c>
      <c r="AK850" s="5">
        <f t="shared" si="314"/>
        <v>0</v>
      </c>
      <c r="AL850" s="5">
        <f t="shared" si="315"/>
        <v>0</v>
      </c>
      <c r="AM850" s="5">
        <f t="shared" si="316"/>
        <v>0</v>
      </c>
      <c r="AN850" s="5">
        <f t="shared" si="317"/>
        <v>0</v>
      </c>
      <c r="AO850" s="5">
        <f t="shared" si="318"/>
        <v>1</v>
      </c>
      <c r="AR850" s="5">
        <f t="shared" si="319"/>
        <v>3</v>
      </c>
      <c r="AS850" s="5">
        <f t="shared" si="320"/>
        <v>3</v>
      </c>
      <c r="AT850" s="5" t="str">
        <f t="shared" si="321"/>
        <v>Correct</v>
      </c>
      <c r="AU850" s="5" t="s">
        <v>94</v>
      </c>
      <c r="AV850" s="5">
        <v>45</v>
      </c>
      <c r="AW850" s="5" t="s">
        <v>121</v>
      </c>
      <c r="AX850" s="5" t="s">
        <v>276</v>
      </c>
      <c r="AY850" s="5" t="s">
        <v>107</v>
      </c>
      <c r="AZ850" s="5" t="s">
        <v>98</v>
      </c>
      <c r="BA850" s="5" t="s">
        <v>80</v>
      </c>
      <c r="BB850" s="5" t="s">
        <v>114</v>
      </c>
      <c r="BC850" s="5" t="s">
        <v>110</v>
      </c>
      <c r="BD850" s="5" t="s">
        <v>101</v>
      </c>
      <c r="BE850" s="5" t="s">
        <v>102</v>
      </c>
      <c r="BF850" s="5" t="s">
        <v>92</v>
      </c>
      <c r="BG850" s="5" t="s">
        <v>102</v>
      </c>
      <c r="BH850" s="54"/>
    </row>
    <row r="851" spans="1:60" x14ac:dyDescent="0.25">
      <c r="A851" s="1">
        <v>850</v>
      </c>
      <c r="E851" t="s">
        <v>20</v>
      </c>
      <c r="Q851" t="s">
        <v>62</v>
      </c>
      <c r="S851" t="s">
        <v>64</v>
      </c>
      <c r="U851" s="5">
        <f t="shared" si="299"/>
        <v>3</v>
      </c>
      <c r="V851" s="5">
        <f t="shared" si="300"/>
        <v>1</v>
      </c>
      <c r="W851" s="16"/>
      <c r="X851" s="5">
        <f t="shared" si="301"/>
        <v>0</v>
      </c>
      <c r="Y851" s="5">
        <f t="shared" si="302"/>
        <v>0</v>
      </c>
      <c r="Z851" s="5">
        <f t="shared" si="303"/>
        <v>0</v>
      </c>
      <c r="AA851" s="5">
        <f t="shared" si="304"/>
        <v>1</v>
      </c>
      <c r="AB851" s="5">
        <f t="shared" si="305"/>
        <v>0</v>
      </c>
      <c r="AC851" s="5">
        <f t="shared" si="306"/>
        <v>0</v>
      </c>
      <c r="AD851" s="5">
        <f t="shared" si="307"/>
        <v>0</v>
      </c>
      <c r="AE851" s="5">
        <f t="shared" si="308"/>
        <v>0</v>
      </c>
      <c r="AF851" s="5">
        <f t="shared" si="309"/>
        <v>0</v>
      </c>
      <c r="AG851" s="5">
        <f t="shared" si="310"/>
        <v>0</v>
      </c>
      <c r="AH851" s="5">
        <f t="shared" si="311"/>
        <v>0</v>
      </c>
      <c r="AI851" s="5">
        <f t="shared" si="312"/>
        <v>0</v>
      </c>
      <c r="AJ851" s="5">
        <f t="shared" si="313"/>
        <v>0</v>
      </c>
      <c r="AK851" s="5">
        <f t="shared" si="314"/>
        <v>0</v>
      </c>
      <c r="AL851" s="5">
        <f t="shared" si="315"/>
        <v>0</v>
      </c>
      <c r="AM851" s="5">
        <f t="shared" si="316"/>
        <v>1</v>
      </c>
      <c r="AN851" s="5">
        <f t="shared" si="317"/>
        <v>0</v>
      </c>
      <c r="AO851" s="5">
        <f t="shared" si="318"/>
        <v>1</v>
      </c>
      <c r="AR851" s="5">
        <f t="shared" si="319"/>
        <v>3</v>
      </c>
      <c r="AS851" s="5">
        <f t="shared" si="320"/>
        <v>3</v>
      </c>
      <c r="AT851" s="5" t="str">
        <f t="shared" si="321"/>
        <v>Correct</v>
      </c>
      <c r="AU851" s="53" t="s">
        <v>94</v>
      </c>
      <c r="AV851" s="53">
        <v>46</v>
      </c>
      <c r="AW851" s="53" t="s">
        <v>121</v>
      </c>
      <c r="AX851" s="53" t="s">
        <v>167</v>
      </c>
      <c r="AY851" s="53" t="s">
        <v>107</v>
      </c>
      <c r="AZ851" s="53" t="s">
        <v>98</v>
      </c>
      <c r="BA851" s="53" t="s">
        <v>80</v>
      </c>
      <c r="BB851" s="53" t="s">
        <v>126</v>
      </c>
      <c r="BC851" s="53" t="s">
        <v>110</v>
      </c>
      <c r="BD851" s="53" t="s">
        <v>123</v>
      </c>
      <c r="BE851" s="53" t="s">
        <v>102</v>
      </c>
      <c r="BF851" s="53" t="s">
        <v>92</v>
      </c>
      <c r="BG851" s="53" t="s">
        <v>102</v>
      </c>
      <c r="BH851" s="55"/>
    </row>
    <row r="852" spans="1:60" x14ac:dyDescent="0.25">
      <c r="A852" s="1">
        <v>851</v>
      </c>
      <c r="F852" t="s">
        <v>53</v>
      </c>
      <c r="I852" t="s">
        <v>56</v>
      </c>
      <c r="U852" s="5">
        <f t="shared" si="299"/>
        <v>2</v>
      </c>
      <c r="V852" s="5">
        <f t="shared" si="300"/>
        <v>1.5</v>
      </c>
      <c r="W852" s="16"/>
      <c r="X852" s="5">
        <f t="shared" si="301"/>
        <v>0</v>
      </c>
      <c r="Y852" s="5">
        <f t="shared" si="302"/>
        <v>0</v>
      </c>
      <c r="Z852" s="5">
        <f t="shared" si="303"/>
        <v>0</v>
      </c>
      <c r="AA852" s="5">
        <f t="shared" si="304"/>
        <v>0</v>
      </c>
      <c r="AB852" s="5">
        <f t="shared" si="305"/>
        <v>1</v>
      </c>
      <c r="AC852" s="5">
        <f t="shared" si="306"/>
        <v>0</v>
      </c>
      <c r="AD852" s="5">
        <f t="shared" si="307"/>
        <v>0</v>
      </c>
      <c r="AE852" s="5">
        <f t="shared" si="308"/>
        <v>1</v>
      </c>
      <c r="AF852" s="5">
        <f t="shared" si="309"/>
        <v>0</v>
      </c>
      <c r="AG852" s="5">
        <f t="shared" si="310"/>
        <v>0</v>
      </c>
      <c r="AH852" s="5">
        <f t="shared" si="311"/>
        <v>0</v>
      </c>
      <c r="AI852" s="5">
        <f t="shared" si="312"/>
        <v>0</v>
      </c>
      <c r="AJ852" s="5">
        <f t="shared" si="313"/>
        <v>0</v>
      </c>
      <c r="AK852" s="5">
        <f t="shared" si="314"/>
        <v>0</v>
      </c>
      <c r="AL852" s="5">
        <f t="shared" si="315"/>
        <v>0</v>
      </c>
      <c r="AM852" s="5">
        <f t="shared" si="316"/>
        <v>0</v>
      </c>
      <c r="AN852" s="5">
        <f t="shared" si="317"/>
        <v>0</v>
      </c>
      <c r="AO852" s="5">
        <f t="shared" si="318"/>
        <v>0</v>
      </c>
      <c r="AR852" s="5">
        <f t="shared" si="319"/>
        <v>2</v>
      </c>
      <c r="AS852" s="5">
        <f t="shared" si="320"/>
        <v>2</v>
      </c>
      <c r="AT852" s="5" t="str">
        <f t="shared" si="321"/>
        <v>Correct</v>
      </c>
      <c r="AU852" s="5" t="s">
        <v>94</v>
      </c>
      <c r="AV852" s="5">
        <v>29</v>
      </c>
      <c r="AW852" s="5" t="s">
        <v>95</v>
      </c>
      <c r="AX852" s="5" t="s">
        <v>251</v>
      </c>
      <c r="AY852" s="5" t="s">
        <v>107</v>
      </c>
      <c r="AZ852" s="5" t="s">
        <v>98</v>
      </c>
      <c r="BA852" s="5" t="s">
        <v>80</v>
      </c>
      <c r="BB852" s="5" t="s">
        <v>126</v>
      </c>
      <c r="BC852" s="5" t="s">
        <v>110</v>
      </c>
      <c r="BD852" s="5" t="s">
        <v>101</v>
      </c>
      <c r="BE852" s="5" t="s">
        <v>102</v>
      </c>
      <c r="BF852" s="5" t="s">
        <v>92</v>
      </c>
      <c r="BG852" s="5" t="s">
        <v>102</v>
      </c>
      <c r="BH852" s="54"/>
    </row>
    <row r="853" spans="1:60" x14ac:dyDescent="0.25">
      <c r="A853" s="1">
        <v>852</v>
      </c>
      <c r="B853" t="s">
        <v>50</v>
      </c>
      <c r="R853" t="s">
        <v>63</v>
      </c>
      <c r="S853" t="s">
        <v>64</v>
      </c>
      <c r="U853" s="5">
        <f t="shared" si="299"/>
        <v>3</v>
      </c>
      <c r="V853" s="5">
        <f t="shared" si="300"/>
        <v>1</v>
      </c>
      <c r="W853" s="16"/>
      <c r="X853" s="5">
        <f t="shared" si="301"/>
        <v>1</v>
      </c>
      <c r="Y853" s="5">
        <f t="shared" si="302"/>
        <v>0</v>
      </c>
      <c r="Z853" s="5">
        <f t="shared" si="303"/>
        <v>0</v>
      </c>
      <c r="AA853" s="5">
        <f t="shared" si="304"/>
        <v>0</v>
      </c>
      <c r="AB853" s="5">
        <f t="shared" si="305"/>
        <v>0</v>
      </c>
      <c r="AC853" s="5">
        <f t="shared" si="306"/>
        <v>0</v>
      </c>
      <c r="AD853" s="5">
        <f t="shared" si="307"/>
        <v>0</v>
      </c>
      <c r="AE853" s="5">
        <f t="shared" si="308"/>
        <v>0</v>
      </c>
      <c r="AF853" s="5">
        <f t="shared" si="309"/>
        <v>0</v>
      </c>
      <c r="AG853" s="5">
        <f t="shared" si="310"/>
        <v>0</v>
      </c>
      <c r="AH853" s="5">
        <f t="shared" si="311"/>
        <v>0</v>
      </c>
      <c r="AI853" s="5">
        <f t="shared" si="312"/>
        <v>0</v>
      </c>
      <c r="AJ853" s="5">
        <f t="shared" si="313"/>
        <v>0</v>
      </c>
      <c r="AK853" s="5">
        <f t="shared" si="314"/>
        <v>0</v>
      </c>
      <c r="AL853" s="5">
        <f t="shared" si="315"/>
        <v>0</v>
      </c>
      <c r="AM853" s="5">
        <f t="shared" si="316"/>
        <v>0</v>
      </c>
      <c r="AN853" s="5">
        <f t="shared" si="317"/>
        <v>1</v>
      </c>
      <c r="AO853" s="5">
        <f t="shared" si="318"/>
        <v>1</v>
      </c>
      <c r="AR853" s="5">
        <f t="shared" si="319"/>
        <v>3</v>
      </c>
      <c r="AS853" s="5">
        <f t="shared" si="320"/>
        <v>3</v>
      </c>
      <c r="AT853" s="5" t="str">
        <f t="shared" si="321"/>
        <v>Correct</v>
      </c>
      <c r="AU853" s="53" t="s">
        <v>94</v>
      </c>
      <c r="AV853" s="53">
        <v>21</v>
      </c>
      <c r="AW853" s="53" t="s">
        <v>95</v>
      </c>
      <c r="AX853" s="53" t="s">
        <v>235</v>
      </c>
      <c r="AY853" s="53" t="s">
        <v>107</v>
      </c>
      <c r="AZ853" s="53" t="s">
        <v>98</v>
      </c>
      <c r="BA853" s="53" t="s">
        <v>80</v>
      </c>
      <c r="BB853" s="53" t="s">
        <v>108</v>
      </c>
      <c r="BC853" s="53" t="s">
        <v>110</v>
      </c>
      <c r="BD853" s="53" t="s">
        <v>101</v>
      </c>
      <c r="BE853" s="53" t="s">
        <v>102</v>
      </c>
      <c r="BF853" s="53" t="s">
        <v>92</v>
      </c>
      <c r="BG853" s="53" t="s">
        <v>102</v>
      </c>
      <c r="BH853" s="55"/>
    </row>
    <row r="854" spans="1:60" x14ac:dyDescent="0.25">
      <c r="A854" s="1">
        <v>853</v>
      </c>
      <c r="D854" t="s">
        <v>52</v>
      </c>
      <c r="P854" t="s">
        <v>61</v>
      </c>
      <c r="R854" t="s">
        <v>63</v>
      </c>
      <c r="U854" s="5">
        <f t="shared" si="299"/>
        <v>3</v>
      </c>
      <c r="V854" s="5">
        <f t="shared" si="300"/>
        <v>1</v>
      </c>
      <c r="W854" s="16"/>
      <c r="X854" s="5">
        <f t="shared" si="301"/>
        <v>0</v>
      </c>
      <c r="Y854" s="5">
        <f t="shared" si="302"/>
        <v>0</v>
      </c>
      <c r="Z854" s="5">
        <f t="shared" si="303"/>
        <v>1</v>
      </c>
      <c r="AA854" s="5">
        <f t="shared" si="304"/>
        <v>0</v>
      </c>
      <c r="AB854" s="5">
        <f t="shared" si="305"/>
        <v>0</v>
      </c>
      <c r="AC854" s="5">
        <f t="shared" si="306"/>
        <v>0</v>
      </c>
      <c r="AD854" s="5">
        <f t="shared" si="307"/>
        <v>0</v>
      </c>
      <c r="AE854" s="5">
        <f t="shared" si="308"/>
        <v>0</v>
      </c>
      <c r="AF854" s="5">
        <f t="shared" si="309"/>
        <v>0</v>
      </c>
      <c r="AG854" s="5">
        <f t="shared" si="310"/>
        <v>0</v>
      </c>
      <c r="AH854" s="5">
        <f t="shared" si="311"/>
        <v>0</v>
      </c>
      <c r="AI854" s="5">
        <f t="shared" si="312"/>
        <v>0</v>
      </c>
      <c r="AJ854" s="5">
        <f t="shared" si="313"/>
        <v>0</v>
      </c>
      <c r="AK854" s="5">
        <f t="shared" si="314"/>
        <v>0</v>
      </c>
      <c r="AL854" s="5">
        <f t="shared" si="315"/>
        <v>1</v>
      </c>
      <c r="AM854" s="5">
        <f t="shared" si="316"/>
        <v>0</v>
      </c>
      <c r="AN854" s="5">
        <f t="shared" si="317"/>
        <v>1</v>
      </c>
      <c r="AO854" s="5">
        <f t="shared" si="318"/>
        <v>0</v>
      </c>
      <c r="AR854" s="5">
        <f t="shared" si="319"/>
        <v>3</v>
      </c>
      <c r="AS854" s="5">
        <f t="shared" si="320"/>
        <v>3</v>
      </c>
      <c r="AT854" s="5" t="str">
        <f t="shared" si="321"/>
        <v>Correct</v>
      </c>
      <c r="AU854" s="5" t="s">
        <v>94</v>
      </c>
      <c r="AV854" s="5">
        <v>47</v>
      </c>
      <c r="AW854" s="5" t="s">
        <v>121</v>
      </c>
      <c r="AX854" s="5" t="s">
        <v>253</v>
      </c>
      <c r="AY854" s="5" t="s">
        <v>107</v>
      </c>
      <c r="AZ854" s="5" t="s">
        <v>98</v>
      </c>
      <c r="BA854" s="5" t="s">
        <v>80</v>
      </c>
      <c r="BB854" s="5" t="s">
        <v>114</v>
      </c>
      <c r="BC854" s="5" t="s">
        <v>110</v>
      </c>
      <c r="BD854" s="5" t="s">
        <v>101</v>
      </c>
      <c r="BE854" s="5" t="s">
        <v>102</v>
      </c>
      <c r="BF854" s="5" t="s">
        <v>92</v>
      </c>
      <c r="BG854" s="5" t="s">
        <v>102</v>
      </c>
      <c r="BH854" s="54"/>
    </row>
    <row r="855" spans="1:60" x14ac:dyDescent="0.25">
      <c r="A855" s="1">
        <v>854</v>
      </c>
      <c r="D855" t="s">
        <v>52</v>
      </c>
      <c r="O855" t="s">
        <v>23</v>
      </c>
      <c r="S855" t="s">
        <v>64</v>
      </c>
      <c r="U855" s="5">
        <f t="shared" si="299"/>
        <v>3</v>
      </c>
      <c r="V855" s="5">
        <f t="shared" si="300"/>
        <v>1</v>
      </c>
      <c r="W855" s="16"/>
      <c r="X855" s="5">
        <f t="shared" si="301"/>
        <v>0</v>
      </c>
      <c r="Y855" s="5">
        <f t="shared" si="302"/>
        <v>0</v>
      </c>
      <c r="Z855" s="5">
        <f t="shared" si="303"/>
        <v>1</v>
      </c>
      <c r="AA855" s="5">
        <f t="shared" si="304"/>
        <v>0</v>
      </c>
      <c r="AB855" s="5">
        <f t="shared" si="305"/>
        <v>0</v>
      </c>
      <c r="AC855" s="5">
        <f t="shared" si="306"/>
        <v>0</v>
      </c>
      <c r="AD855" s="5">
        <f t="shared" si="307"/>
        <v>0</v>
      </c>
      <c r="AE855" s="5">
        <f t="shared" si="308"/>
        <v>0</v>
      </c>
      <c r="AF855" s="5">
        <f t="shared" si="309"/>
        <v>0</v>
      </c>
      <c r="AG855" s="5">
        <f t="shared" si="310"/>
        <v>0</v>
      </c>
      <c r="AH855" s="5">
        <f t="shared" si="311"/>
        <v>0</v>
      </c>
      <c r="AI855" s="5">
        <f t="shared" si="312"/>
        <v>0</v>
      </c>
      <c r="AJ855" s="5">
        <f t="shared" si="313"/>
        <v>0</v>
      </c>
      <c r="AK855" s="5">
        <f t="shared" si="314"/>
        <v>1</v>
      </c>
      <c r="AL855" s="5">
        <f t="shared" si="315"/>
        <v>0</v>
      </c>
      <c r="AM855" s="5">
        <f t="shared" si="316"/>
        <v>0</v>
      </c>
      <c r="AN855" s="5">
        <f t="shared" si="317"/>
        <v>0</v>
      </c>
      <c r="AO855" s="5">
        <f t="shared" si="318"/>
        <v>1</v>
      </c>
      <c r="AR855" s="5">
        <f t="shared" si="319"/>
        <v>3</v>
      </c>
      <c r="AS855" s="5">
        <f t="shared" si="320"/>
        <v>3</v>
      </c>
      <c r="AT855" s="5" t="str">
        <f t="shared" si="321"/>
        <v>Correct</v>
      </c>
      <c r="AU855" s="53" t="s">
        <v>94</v>
      </c>
      <c r="AV855" s="53">
        <v>60</v>
      </c>
      <c r="AW855" s="53" t="s">
        <v>121</v>
      </c>
      <c r="AX855" s="53" t="s">
        <v>214</v>
      </c>
      <c r="AY855" s="53" t="s">
        <v>107</v>
      </c>
      <c r="AZ855" s="53" t="s">
        <v>98</v>
      </c>
      <c r="BA855" s="53" t="s">
        <v>80</v>
      </c>
      <c r="BB855" s="53" t="s">
        <v>126</v>
      </c>
      <c r="BC855" s="53" t="s">
        <v>110</v>
      </c>
      <c r="BD855" s="53" t="s">
        <v>101</v>
      </c>
      <c r="BE855" s="53" t="s">
        <v>102</v>
      </c>
      <c r="BF855" s="53" t="s">
        <v>92</v>
      </c>
      <c r="BG855" s="53" t="s">
        <v>102</v>
      </c>
      <c r="BH855" s="55"/>
    </row>
    <row r="856" spans="1:60" x14ac:dyDescent="0.25">
      <c r="A856" s="1">
        <v>855</v>
      </c>
      <c r="B856" t="s">
        <v>50</v>
      </c>
      <c r="R856" t="s">
        <v>63</v>
      </c>
      <c r="S856" t="s">
        <v>64</v>
      </c>
      <c r="U856" s="5">
        <f t="shared" si="299"/>
        <v>3</v>
      </c>
      <c r="V856" s="5">
        <f t="shared" si="300"/>
        <v>1</v>
      </c>
      <c r="W856" s="16"/>
      <c r="X856" s="5">
        <f t="shared" si="301"/>
        <v>1</v>
      </c>
      <c r="Y856" s="5">
        <f t="shared" si="302"/>
        <v>0</v>
      </c>
      <c r="Z856" s="5">
        <f t="shared" si="303"/>
        <v>0</v>
      </c>
      <c r="AA856" s="5">
        <f t="shared" si="304"/>
        <v>0</v>
      </c>
      <c r="AB856" s="5">
        <f t="shared" si="305"/>
        <v>0</v>
      </c>
      <c r="AC856" s="5">
        <f t="shared" si="306"/>
        <v>0</v>
      </c>
      <c r="AD856" s="5">
        <f t="shared" si="307"/>
        <v>0</v>
      </c>
      <c r="AE856" s="5">
        <f t="shared" si="308"/>
        <v>0</v>
      </c>
      <c r="AF856" s="5">
        <f t="shared" si="309"/>
        <v>0</v>
      </c>
      <c r="AG856" s="5">
        <f t="shared" si="310"/>
        <v>0</v>
      </c>
      <c r="AH856" s="5">
        <f t="shared" si="311"/>
        <v>0</v>
      </c>
      <c r="AI856" s="5">
        <f t="shared" si="312"/>
        <v>0</v>
      </c>
      <c r="AJ856" s="5">
        <f t="shared" si="313"/>
        <v>0</v>
      </c>
      <c r="AK856" s="5">
        <f t="shared" si="314"/>
        <v>0</v>
      </c>
      <c r="AL856" s="5">
        <f t="shared" si="315"/>
        <v>0</v>
      </c>
      <c r="AM856" s="5">
        <f t="shared" si="316"/>
        <v>0</v>
      </c>
      <c r="AN856" s="5">
        <f t="shared" si="317"/>
        <v>1</v>
      </c>
      <c r="AO856" s="5">
        <f t="shared" si="318"/>
        <v>1</v>
      </c>
      <c r="AR856" s="5">
        <f t="shared" si="319"/>
        <v>3</v>
      </c>
      <c r="AS856" s="5">
        <f t="shared" si="320"/>
        <v>3</v>
      </c>
      <c r="AT856" s="5" t="str">
        <f t="shared" si="321"/>
        <v>Correct</v>
      </c>
      <c r="AU856" s="5" t="s">
        <v>94</v>
      </c>
      <c r="AV856" s="5">
        <v>60</v>
      </c>
      <c r="AW856" s="5" t="s">
        <v>121</v>
      </c>
      <c r="AX856" s="5" t="s">
        <v>167</v>
      </c>
      <c r="AY856" s="5" t="s">
        <v>107</v>
      </c>
      <c r="AZ856" s="5" t="s">
        <v>98</v>
      </c>
      <c r="BA856" s="5" t="s">
        <v>80</v>
      </c>
      <c r="BB856" s="5" t="s">
        <v>114</v>
      </c>
      <c r="BC856" s="5" t="s">
        <v>110</v>
      </c>
      <c r="BD856" s="5" t="s">
        <v>101</v>
      </c>
      <c r="BE856" s="5" t="s">
        <v>102</v>
      </c>
      <c r="BF856" s="5" t="s">
        <v>92</v>
      </c>
      <c r="BG856" s="5" t="s">
        <v>102</v>
      </c>
      <c r="BH856" s="54"/>
    </row>
    <row r="857" spans="1:60" x14ac:dyDescent="0.25">
      <c r="A857" s="1">
        <v>856</v>
      </c>
      <c r="B857" t="s">
        <v>50</v>
      </c>
      <c r="D857" t="s">
        <v>52</v>
      </c>
      <c r="U857" s="5">
        <f t="shared" si="299"/>
        <v>2</v>
      </c>
      <c r="V857" s="5">
        <f t="shared" si="300"/>
        <v>1.5</v>
      </c>
      <c r="W857" s="16"/>
      <c r="X857" s="5">
        <f t="shared" si="301"/>
        <v>1</v>
      </c>
      <c r="Y857" s="5">
        <f t="shared" si="302"/>
        <v>0</v>
      </c>
      <c r="Z857" s="5">
        <f t="shared" si="303"/>
        <v>1</v>
      </c>
      <c r="AA857" s="5">
        <f t="shared" si="304"/>
        <v>0</v>
      </c>
      <c r="AB857" s="5">
        <f t="shared" si="305"/>
        <v>0</v>
      </c>
      <c r="AC857" s="5">
        <f t="shared" si="306"/>
        <v>0</v>
      </c>
      <c r="AD857" s="5">
        <f t="shared" si="307"/>
        <v>0</v>
      </c>
      <c r="AE857" s="5">
        <f t="shared" si="308"/>
        <v>0</v>
      </c>
      <c r="AF857" s="5">
        <f t="shared" si="309"/>
        <v>0</v>
      </c>
      <c r="AG857" s="5">
        <f t="shared" si="310"/>
        <v>0</v>
      </c>
      <c r="AH857" s="5">
        <f t="shared" si="311"/>
        <v>0</v>
      </c>
      <c r="AI857" s="5">
        <f t="shared" si="312"/>
        <v>0</v>
      </c>
      <c r="AJ857" s="5">
        <f t="shared" si="313"/>
        <v>0</v>
      </c>
      <c r="AK857" s="5">
        <f t="shared" si="314"/>
        <v>0</v>
      </c>
      <c r="AL857" s="5">
        <f t="shared" si="315"/>
        <v>0</v>
      </c>
      <c r="AM857" s="5">
        <f t="shared" si="316"/>
        <v>0</v>
      </c>
      <c r="AN857" s="5">
        <f t="shared" si="317"/>
        <v>0</v>
      </c>
      <c r="AO857" s="5">
        <f t="shared" si="318"/>
        <v>0</v>
      </c>
      <c r="AR857" s="5">
        <f t="shared" si="319"/>
        <v>2</v>
      </c>
      <c r="AS857" s="5">
        <f t="shared" si="320"/>
        <v>2</v>
      </c>
      <c r="AT857" s="5" t="str">
        <f t="shared" si="321"/>
        <v>Correct</v>
      </c>
      <c r="AU857" s="53" t="s">
        <v>94</v>
      </c>
      <c r="AV857" s="53">
        <v>30</v>
      </c>
      <c r="AW857" s="53" t="s">
        <v>121</v>
      </c>
      <c r="AX857" s="53" t="s">
        <v>289</v>
      </c>
      <c r="AY857" s="53" t="s">
        <v>107</v>
      </c>
      <c r="AZ857" s="53" t="s">
        <v>98</v>
      </c>
      <c r="BA857" s="53" t="s">
        <v>80</v>
      </c>
      <c r="BB857" s="53" t="s">
        <v>108</v>
      </c>
      <c r="BC857" s="53" t="s">
        <v>110</v>
      </c>
      <c r="BD857" s="53" t="s">
        <v>101</v>
      </c>
      <c r="BE857" s="53" t="s">
        <v>102</v>
      </c>
      <c r="BF857" s="53" t="s">
        <v>92</v>
      </c>
      <c r="BG857" s="53" t="s">
        <v>102</v>
      </c>
      <c r="BH857" s="55"/>
    </row>
    <row r="858" spans="1:60" x14ac:dyDescent="0.25">
      <c r="A858" s="1">
        <v>857</v>
      </c>
      <c r="D858" t="s">
        <v>52</v>
      </c>
      <c r="E858" t="s">
        <v>20</v>
      </c>
      <c r="S858" t="s">
        <v>64</v>
      </c>
      <c r="U858" s="5">
        <f t="shared" si="299"/>
        <v>3</v>
      </c>
      <c r="V858" s="5">
        <f t="shared" si="300"/>
        <v>1</v>
      </c>
      <c r="W858" s="16"/>
      <c r="X858" s="5">
        <f t="shared" si="301"/>
        <v>0</v>
      </c>
      <c r="Y858" s="5">
        <f t="shared" si="302"/>
        <v>0</v>
      </c>
      <c r="Z858" s="5">
        <f t="shared" si="303"/>
        <v>1</v>
      </c>
      <c r="AA858" s="5">
        <f t="shared" si="304"/>
        <v>1</v>
      </c>
      <c r="AB858" s="5">
        <f t="shared" si="305"/>
        <v>0</v>
      </c>
      <c r="AC858" s="5">
        <f t="shared" si="306"/>
        <v>0</v>
      </c>
      <c r="AD858" s="5">
        <f t="shared" si="307"/>
        <v>0</v>
      </c>
      <c r="AE858" s="5">
        <f t="shared" si="308"/>
        <v>0</v>
      </c>
      <c r="AF858" s="5">
        <f t="shared" si="309"/>
        <v>0</v>
      </c>
      <c r="AG858" s="5">
        <f t="shared" si="310"/>
        <v>0</v>
      </c>
      <c r="AH858" s="5">
        <f t="shared" si="311"/>
        <v>0</v>
      </c>
      <c r="AI858" s="5">
        <f t="shared" si="312"/>
        <v>0</v>
      </c>
      <c r="AJ858" s="5">
        <f t="shared" si="313"/>
        <v>0</v>
      </c>
      <c r="AK858" s="5">
        <f t="shared" si="314"/>
        <v>0</v>
      </c>
      <c r="AL858" s="5">
        <f t="shared" si="315"/>
        <v>0</v>
      </c>
      <c r="AM858" s="5">
        <f t="shared" si="316"/>
        <v>0</v>
      </c>
      <c r="AN858" s="5">
        <f t="shared" si="317"/>
        <v>0</v>
      </c>
      <c r="AO858" s="5">
        <f t="shared" si="318"/>
        <v>1</v>
      </c>
      <c r="AR858" s="5">
        <f t="shared" si="319"/>
        <v>3</v>
      </c>
      <c r="AS858" s="5">
        <f t="shared" si="320"/>
        <v>3</v>
      </c>
      <c r="AT858" s="5" t="str">
        <f t="shared" si="321"/>
        <v>Correct</v>
      </c>
      <c r="AU858" s="5" t="s">
        <v>94</v>
      </c>
      <c r="AV858" s="5">
        <v>57</v>
      </c>
      <c r="AW858" s="5" t="s">
        <v>121</v>
      </c>
      <c r="AX858" s="5" t="s">
        <v>219</v>
      </c>
      <c r="AY858" s="5" t="s">
        <v>107</v>
      </c>
      <c r="AZ858" s="5" t="s">
        <v>98</v>
      </c>
      <c r="BA858" s="5" t="s">
        <v>80</v>
      </c>
      <c r="BB858" s="5" t="s">
        <v>109</v>
      </c>
      <c r="BC858" s="5" t="s">
        <v>133</v>
      </c>
      <c r="BD858" s="5" t="s">
        <v>125</v>
      </c>
      <c r="BE858" s="5" t="s">
        <v>102</v>
      </c>
      <c r="BF858" s="5" t="s">
        <v>90</v>
      </c>
      <c r="BG858" s="5" t="s">
        <v>98</v>
      </c>
      <c r="BH858" s="54"/>
    </row>
    <row r="859" spans="1:60" x14ac:dyDescent="0.25">
      <c r="A859" s="1">
        <v>858</v>
      </c>
      <c r="C859" t="s">
        <v>51</v>
      </c>
      <c r="D859" t="s">
        <v>52</v>
      </c>
      <c r="I859" t="s">
        <v>56</v>
      </c>
      <c r="U859" s="5">
        <f t="shared" si="299"/>
        <v>3</v>
      </c>
      <c r="V859" s="5">
        <f t="shared" si="300"/>
        <v>1</v>
      </c>
      <c r="W859" s="16"/>
      <c r="X859" s="5">
        <f t="shared" si="301"/>
        <v>0</v>
      </c>
      <c r="Y859" s="5">
        <f t="shared" si="302"/>
        <v>1</v>
      </c>
      <c r="Z859" s="5">
        <f t="shared" si="303"/>
        <v>1</v>
      </c>
      <c r="AA859" s="5">
        <f t="shared" si="304"/>
        <v>0</v>
      </c>
      <c r="AB859" s="5">
        <f t="shared" si="305"/>
        <v>0</v>
      </c>
      <c r="AC859" s="5">
        <f t="shared" si="306"/>
        <v>0</v>
      </c>
      <c r="AD859" s="5">
        <f t="shared" si="307"/>
        <v>0</v>
      </c>
      <c r="AE859" s="5">
        <f t="shared" si="308"/>
        <v>1</v>
      </c>
      <c r="AF859" s="5">
        <f t="shared" si="309"/>
        <v>0</v>
      </c>
      <c r="AG859" s="5">
        <f t="shared" si="310"/>
        <v>0</v>
      </c>
      <c r="AH859" s="5">
        <f t="shared" si="311"/>
        <v>0</v>
      </c>
      <c r="AI859" s="5">
        <f t="shared" si="312"/>
        <v>0</v>
      </c>
      <c r="AJ859" s="5">
        <f t="shared" si="313"/>
        <v>0</v>
      </c>
      <c r="AK859" s="5">
        <f t="shared" si="314"/>
        <v>0</v>
      </c>
      <c r="AL859" s="5">
        <f t="shared" si="315"/>
        <v>0</v>
      </c>
      <c r="AM859" s="5">
        <f t="shared" si="316"/>
        <v>0</v>
      </c>
      <c r="AN859" s="5">
        <f t="shared" si="317"/>
        <v>0</v>
      </c>
      <c r="AO859" s="5">
        <f t="shared" si="318"/>
        <v>0</v>
      </c>
      <c r="AR859" s="5">
        <f t="shared" si="319"/>
        <v>3</v>
      </c>
      <c r="AS859" s="5">
        <f t="shared" si="320"/>
        <v>3</v>
      </c>
      <c r="AT859" s="5" t="str">
        <f t="shared" si="321"/>
        <v>Correct</v>
      </c>
      <c r="AU859" s="53" t="s">
        <v>94</v>
      </c>
      <c r="AV859" s="53">
        <v>57</v>
      </c>
      <c r="AW859" s="53" t="s">
        <v>95</v>
      </c>
      <c r="AX859" s="53" t="s">
        <v>204</v>
      </c>
      <c r="AY859" s="53"/>
      <c r="AZ859" s="53"/>
      <c r="BA859" s="53"/>
      <c r="BB859" s="53"/>
      <c r="BC859" s="53"/>
      <c r="BD859" s="53"/>
      <c r="BE859" s="53"/>
      <c r="BF859" s="53"/>
      <c r="BG859" s="53"/>
      <c r="BH859" s="55"/>
    </row>
    <row r="860" spans="1:60" x14ac:dyDescent="0.25">
      <c r="A860" s="1">
        <v>859</v>
      </c>
      <c r="D860" t="s">
        <v>52</v>
      </c>
      <c r="M860" t="s">
        <v>60</v>
      </c>
      <c r="S860" t="s">
        <v>64</v>
      </c>
      <c r="U860" s="5">
        <f t="shared" si="299"/>
        <v>3</v>
      </c>
      <c r="V860" s="5">
        <f t="shared" si="300"/>
        <v>1</v>
      </c>
      <c r="W860" s="16"/>
      <c r="X860" s="5">
        <f t="shared" si="301"/>
        <v>0</v>
      </c>
      <c r="Y860" s="5">
        <f t="shared" si="302"/>
        <v>0</v>
      </c>
      <c r="Z860" s="5">
        <f t="shared" si="303"/>
        <v>1</v>
      </c>
      <c r="AA860" s="5">
        <f t="shared" si="304"/>
        <v>0</v>
      </c>
      <c r="AB860" s="5">
        <f t="shared" si="305"/>
        <v>0</v>
      </c>
      <c r="AC860" s="5">
        <f t="shared" si="306"/>
        <v>0</v>
      </c>
      <c r="AD860" s="5">
        <f t="shared" si="307"/>
        <v>0</v>
      </c>
      <c r="AE860" s="5">
        <f t="shared" si="308"/>
        <v>0</v>
      </c>
      <c r="AF860" s="5">
        <f t="shared" si="309"/>
        <v>0</v>
      </c>
      <c r="AG860" s="5">
        <f t="shared" si="310"/>
        <v>0</v>
      </c>
      <c r="AH860" s="5">
        <f t="shared" si="311"/>
        <v>0</v>
      </c>
      <c r="AI860" s="5">
        <f t="shared" si="312"/>
        <v>1</v>
      </c>
      <c r="AJ860" s="5">
        <f t="shared" si="313"/>
        <v>0</v>
      </c>
      <c r="AK860" s="5">
        <f t="shared" si="314"/>
        <v>0</v>
      </c>
      <c r="AL860" s="5">
        <f t="shared" si="315"/>
        <v>0</v>
      </c>
      <c r="AM860" s="5">
        <f t="shared" si="316"/>
        <v>0</v>
      </c>
      <c r="AN860" s="5">
        <f t="shared" si="317"/>
        <v>0</v>
      </c>
      <c r="AO860" s="5">
        <f t="shared" si="318"/>
        <v>1</v>
      </c>
      <c r="AR860" s="5">
        <f t="shared" si="319"/>
        <v>3</v>
      </c>
      <c r="AS860" s="5">
        <f t="shared" si="320"/>
        <v>3</v>
      </c>
      <c r="AT860" s="5" t="str">
        <f t="shared" si="321"/>
        <v>Correct</v>
      </c>
      <c r="AU860" s="5" t="s">
        <v>94</v>
      </c>
      <c r="AV860" s="5">
        <v>47</v>
      </c>
      <c r="AW860" s="5" t="s">
        <v>121</v>
      </c>
      <c r="AX860" s="5" t="s">
        <v>217</v>
      </c>
      <c r="AY860" s="5" t="s">
        <v>346</v>
      </c>
      <c r="AZ860" s="5" t="s">
        <v>102</v>
      </c>
      <c r="BA860" s="5" t="s">
        <v>81</v>
      </c>
      <c r="BB860" s="5" t="s">
        <v>109</v>
      </c>
      <c r="BC860" s="5" t="s">
        <v>132</v>
      </c>
      <c r="BD860" s="5" t="s">
        <v>123</v>
      </c>
      <c r="BE860" s="5" t="s">
        <v>102</v>
      </c>
      <c r="BF860" s="5" t="s">
        <v>372</v>
      </c>
      <c r="BG860" s="5" t="s">
        <v>98</v>
      </c>
      <c r="BH860" s="54"/>
    </row>
    <row r="861" spans="1:60" x14ac:dyDescent="0.25">
      <c r="A861" s="1">
        <v>860</v>
      </c>
      <c r="G861" t="s">
        <v>54</v>
      </c>
      <c r="K861" t="s">
        <v>58</v>
      </c>
      <c r="U861" s="5">
        <f t="shared" si="299"/>
        <v>2</v>
      </c>
      <c r="V861" s="5">
        <f t="shared" si="300"/>
        <v>1.5</v>
      </c>
      <c r="W861" s="16"/>
      <c r="X861" s="5">
        <f t="shared" si="301"/>
        <v>0</v>
      </c>
      <c r="Y861" s="5">
        <f t="shared" si="302"/>
        <v>0</v>
      </c>
      <c r="Z861" s="5">
        <f t="shared" si="303"/>
        <v>0</v>
      </c>
      <c r="AA861" s="5">
        <f t="shared" si="304"/>
        <v>0</v>
      </c>
      <c r="AB861" s="5">
        <f t="shared" si="305"/>
        <v>0</v>
      </c>
      <c r="AC861" s="5">
        <f t="shared" si="306"/>
        <v>1</v>
      </c>
      <c r="AD861" s="5">
        <f t="shared" si="307"/>
        <v>0</v>
      </c>
      <c r="AE861" s="5">
        <f t="shared" si="308"/>
        <v>0</v>
      </c>
      <c r="AF861" s="5">
        <f t="shared" si="309"/>
        <v>0</v>
      </c>
      <c r="AG861" s="5">
        <f t="shared" si="310"/>
        <v>1</v>
      </c>
      <c r="AH861" s="5">
        <f t="shared" si="311"/>
        <v>0</v>
      </c>
      <c r="AI861" s="5">
        <f t="shared" si="312"/>
        <v>0</v>
      </c>
      <c r="AJ861" s="5">
        <f t="shared" si="313"/>
        <v>0</v>
      </c>
      <c r="AK861" s="5">
        <f t="shared" si="314"/>
        <v>0</v>
      </c>
      <c r="AL861" s="5">
        <f t="shared" si="315"/>
        <v>0</v>
      </c>
      <c r="AM861" s="5">
        <f t="shared" si="316"/>
        <v>0</v>
      </c>
      <c r="AN861" s="5">
        <f t="shared" si="317"/>
        <v>0</v>
      </c>
      <c r="AO861" s="5">
        <f t="shared" si="318"/>
        <v>0</v>
      </c>
      <c r="AR861" s="5">
        <f t="shared" si="319"/>
        <v>2</v>
      </c>
      <c r="AS861" s="5">
        <f t="shared" si="320"/>
        <v>2</v>
      </c>
      <c r="AT861" s="5" t="str">
        <f t="shared" si="321"/>
        <v>Correct</v>
      </c>
      <c r="AU861" s="53" t="s">
        <v>94</v>
      </c>
      <c r="AV861" s="53">
        <v>63</v>
      </c>
      <c r="AW861" s="53" t="s">
        <v>121</v>
      </c>
      <c r="AX861" s="53" t="s">
        <v>198</v>
      </c>
      <c r="AY861" s="53" t="s">
        <v>107</v>
      </c>
      <c r="AZ861" s="53" t="s">
        <v>98</v>
      </c>
      <c r="BA861" s="53" t="s">
        <v>80</v>
      </c>
      <c r="BB861" s="53" t="s">
        <v>114</v>
      </c>
      <c r="BC861" s="53" t="s">
        <v>110</v>
      </c>
      <c r="BD861" s="53" t="s">
        <v>101</v>
      </c>
      <c r="BE861" s="53" t="s">
        <v>102</v>
      </c>
      <c r="BF861" s="53" t="s">
        <v>92</v>
      </c>
      <c r="BG861" s="53" t="s">
        <v>102</v>
      </c>
      <c r="BH861" s="55"/>
    </row>
    <row r="862" spans="1:60" x14ac:dyDescent="0.25">
      <c r="A862" s="1">
        <v>861</v>
      </c>
      <c r="I862" t="s">
        <v>56</v>
      </c>
      <c r="Q862" t="s">
        <v>62</v>
      </c>
      <c r="R862" t="s">
        <v>63</v>
      </c>
      <c r="U862" s="5">
        <f t="shared" si="299"/>
        <v>3</v>
      </c>
      <c r="V862" s="5">
        <f t="shared" si="300"/>
        <v>1</v>
      </c>
      <c r="W862" s="16"/>
      <c r="X862" s="5">
        <f t="shared" si="301"/>
        <v>0</v>
      </c>
      <c r="Y862" s="5">
        <f t="shared" si="302"/>
        <v>0</v>
      </c>
      <c r="Z862" s="5">
        <f t="shared" si="303"/>
        <v>0</v>
      </c>
      <c r="AA862" s="5">
        <f t="shared" si="304"/>
        <v>0</v>
      </c>
      <c r="AB862" s="5">
        <f t="shared" si="305"/>
        <v>0</v>
      </c>
      <c r="AC862" s="5">
        <f t="shared" si="306"/>
        <v>0</v>
      </c>
      <c r="AD862" s="5">
        <f t="shared" si="307"/>
        <v>0</v>
      </c>
      <c r="AE862" s="5">
        <f t="shared" si="308"/>
        <v>1</v>
      </c>
      <c r="AF862" s="5">
        <f t="shared" si="309"/>
        <v>0</v>
      </c>
      <c r="AG862" s="5">
        <f t="shared" si="310"/>
        <v>0</v>
      </c>
      <c r="AH862" s="5">
        <f t="shared" si="311"/>
        <v>0</v>
      </c>
      <c r="AI862" s="5">
        <f t="shared" si="312"/>
        <v>0</v>
      </c>
      <c r="AJ862" s="5">
        <f t="shared" si="313"/>
        <v>0</v>
      </c>
      <c r="AK862" s="5">
        <f t="shared" si="314"/>
        <v>0</v>
      </c>
      <c r="AL862" s="5">
        <f t="shared" si="315"/>
        <v>0</v>
      </c>
      <c r="AM862" s="5">
        <f t="shared" si="316"/>
        <v>1</v>
      </c>
      <c r="AN862" s="5">
        <f t="shared" si="317"/>
        <v>1</v>
      </c>
      <c r="AO862" s="5">
        <f t="shared" si="318"/>
        <v>0</v>
      </c>
      <c r="AR862" s="5">
        <f t="shared" si="319"/>
        <v>3</v>
      </c>
      <c r="AS862" s="5">
        <f t="shared" si="320"/>
        <v>3</v>
      </c>
      <c r="AT862" s="5" t="str">
        <f t="shared" si="321"/>
        <v>Correct</v>
      </c>
      <c r="AU862" s="5" t="s">
        <v>94</v>
      </c>
      <c r="AV862" s="5">
        <v>41</v>
      </c>
      <c r="AW862" s="5" t="s">
        <v>121</v>
      </c>
      <c r="AX862" s="5" t="s">
        <v>170</v>
      </c>
      <c r="AY862" s="5" t="s">
        <v>89</v>
      </c>
      <c r="AZ862" s="5" t="s">
        <v>102</v>
      </c>
      <c r="BA862" s="5" t="s">
        <v>355</v>
      </c>
      <c r="BB862" s="5" t="s">
        <v>126</v>
      </c>
      <c r="BC862" s="5" t="s">
        <v>100</v>
      </c>
      <c r="BD862" s="5" t="s">
        <v>123</v>
      </c>
      <c r="BE862" s="5" t="s">
        <v>102</v>
      </c>
      <c r="BF862" s="5" t="s">
        <v>92</v>
      </c>
      <c r="BG862" s="5" t="s">
        <v>102</v>
      </c>
      <c r="BH862" s="54"/>
    </row>
    <row r="863" spans="1:60" x14ac:dyDescent="0.25">
      <c r="A863" s="1">
        <v>862</v>
      </c>
      <c r="G863" t="s">
        <v>54</v>
      </c>
      <c r="U863" s="5">
        <f t="shared" si="299"/>
        <v>1</v>
      </c>
      <c r="V863" s="5">
        <f t="shared" si="300"/>
        <v>3</v>
      </c>
      <c r="W863" s="16"/>
      <c r="X863" s="5">
        <f t="shared" si="301"/>
        <v>0</v>
      </c>
      <c r="Y863" s="5">
        <f t="shared" si="302"/>
        <v>0</v>
      </c>
      <c r="Z863" s="5">
        <f t="shared" si="303"/>
        <v>0</v>
      </c>
      <c r="AA863" s="5">
        <f t="shared" si="304"/>
        <v>0</v>
      </c>
      <c r="AB863" s="5">
        <f t="shared" si="305"/>
        <v>0</v>
      </c>
      <c r="AC863" s="5">
        <f t="shared" si="306"/>
        <v>1</v>
      </c>
      <c r="AD863" s="5">
        <f t="shared" si="307"/>
        <v>0</v>
      </c>
      <c r="AE863" s="5">
        <f t="shared" si="308"/>
        <v>0</v>
      </c>
      <c r="AF863" s="5">
        <f t="shared" si="309"/>
        <v>0</v>
      </c>
      <c r="AG863" s="5">
        <f t="shared" si="310"/>
        <v>0</v>
      </c>
      <c r="AH863" s="5">
        <f t="shared" si="311"/>
        <v>0</v>
      </c>
      <c r="AI863" s="5">
        <f t="shared" si="312"/>
        <v>0</v>
      </c>
      <c r="AJ863" s="5">
        <f t="shared" si="313"/>
        <v>0</v>
      </c>
      <c r="AK863" s="5">
        <f t="shared" si="314"/>
        <v>0</v>
      </c>
      <c r="AL863" s="5">
        <f t="shared" si="315"/>
        <v>0</v>
      </c>
      <c r="AM863" s="5">
        <f t="shared" si="316"/>
        <v>0</v>
      </c>
      <c r="AN863" s="5">
        <f t="shared" si="317"/>
        <v>0</v>
      </c>
      <c r="AO863" s="5">
        <f t="shared" si="318"/>
        <v>0</v>
      </c>
      <c r="AR863" s="5">
        <f t="shared" si="319"/>
        <v>1</v>
      </c>
      <c r="AS863" s="5">
        <f t="shared" si="320"/>
        <v>1</v>
      </c>
      <c r="AT863" s="5" t="str">
        <f t="shared" si="321"/>
        <v>Correct</v>
      </c>
      <c r="AU863" s="53" t="s">
        <v>105</v>
      </c>
      <c r="AV863" s="53">
        <v>60</v>
      </c>
      <c r="AW863" s="53" t="s">
        <v>95</v>
      </c>
      <c r="AX863" s="53" t="s">
        <v>149</v>
      </c>
      <c r="AY863" s="53" t="s">
        <v>107</v>
      </c>
      <c r="AZ863" s="53" t="s">
        <v>98</v>
      </c>
      <c r="BA863" s="53" t="s">
        <v>80</v>
      </c>
      <c r="BB863" s="53" t="s">
        <v>114</v>
      </c>
      <c r="BC863" s="53" t="s">
        <v>110</v>
      </c>
      <c r="BD863" s="53" t="s">
        <v>101</v>
      </c>
      <c r="BE863" s="53" t="s">
        <v>102</v>
      </c>
      <c r="BF863" s="53" t="s">
        <v>92</v>
      </c>
      <c r="BG863" s="53" t="s">
        <v>102</v>
      </c>
      <c r="BH863" s="55"/>
    </row>
    <row r="864" spans="1:60" x14ac:dyDescent="0.25">
      <c r="A864" s="1">
        <v>863</v>
      </c>
      <c r="D864" t="s">
        <v>52</v>
      </c>
      <c r="O864" t="s">
        <v>23</v>
      </c>
      <c r="R864" t="s">
        <v>63</v>
      </c>
      <c r="U864" s="5">
        <f t="shared" si="299"/>
        <v>3</v>
      </c>
      <c r="V864" s="5">
        <f t="shared" si="300"/>
        <v>1</v>
      </c>
      <c r="W864" s="16"/>
      <c r="X864" s="5">
        <f t="shared" si="301"/>
        <v>0</v>
      </c>
      <c r="Y864" s="5">
        <f t="shared" si="302"/>
        <v>0</v>
      </c>
      <c r="Z864" s="5">
        <f t="shared" si="303"/>
        <v>1</v>
      </c>
      <c r="AA864" s="5">
        <f t="shared" si="304"/>
        <v>0</v>
      </c>
      <c r="AB864" s="5">
        <f t="shared" si="305"/>
        <v>0</v>
      </c>
      <c r="AC864" s="5">
        <f t="shared" si="306"/>
        <v>0</v>
      </c>
      <c r="AD864" s="5">
        <f t="shared" si="307"/>
        <v>0</v>
      </c>
      <c r="AE864" s="5">
        <f t="shared" si="308"/>
        <v>0</v>
      </c>
      <c r="AF864" s="5">
        <f t="shared" si="309"/>
        <v>0</v>
      </c>
      <c r="AG864" s="5">
        <f t="shared" si="310"/>
        <v>0</v>
      </c>
      <c r="AH864" s="5">
        <f t="shared" si="311"/>
        <v>0</v>
      </c>
      <c r="AI864" s="5">
        <f t="shared" si="312"/>
        <v>0</v>
      </c>
      <c r="AJ864" s="5">
        <f t="shared" si="313"/>
        <v>0</v>
      </c>
      <c r="AK864" s="5">
        <f t="shared" si="314"/>
        <v>1</v>
      </c>
      <c r="AL864" s="5">
        <f t="shared" si="315"/>
        <v>0</v>
      </c>
      <c r="AM864" s="5">
        <f t="shared" si="316"/>
        <v>0</v>
      </c>
      <c r="AN864" s="5">
        <f t="shared" si="317"/>
        <v>1</v>
      </c>
      <c r="AO864" s="5">
        <f t="shared" si="318"/>
        <v>0</v>
      </c>
      <c r="AR864" s="5">
        <f t="shared" si="319"/>
        <v>3</v>
      </c>
      <c r="AS864" s="5">
        <f t="shared" si="320"/>
        <v>3</v>
      </c>
      <c r="AT864" s="5" t="str">
        <f t="shared" si="321"/>
        <v>Correct</v>
      </c>
      <c r="AU864" s="5" t="s">
        <v>105</v>
      </c>
      <c r="AV864" s="5">
        <v>42</v>
      </c>
      <c r="AW864" s="5" t="s">
        <v>121</v>
      </c>
      <c r="AX864" s="5" t="s">
        <v>215</v>
      </c>
      <c r="AY864" s="5" t="s">
        <v>107</v>
      </c>
      <c r="AZ864" s="5" t="s">
        <v>98</v>
      </c>
      <c r="BA864" s="5" t="s">
        <v>80</v>
      </c>
      <c r="BB864" s="5" t="s">
        <v>114</v>
      </c>
      <c r="BC864" s="5" t="s">
        <v>110</v>
      </c>
      <c r="BD864" s="5" t="s">
        <v>101</v>
      </c>
      <c r="BE864" s="5" t="s">
        <v>102</v>
      </c>
      <c r="BF864" s="5" t="s">
        <v>92</v>
      </c>
      <c r="BG864" s="5" t="s">
        <v>102</v>
      </c>
      <c r="BH864" s="54"/>
    </row>
    <row r="865" spans="1:60" x14ac:dyDescent="0.25">
      <c r="A865" s="1">
        <v>864</v>
      </c>
      <c r="B865" t="s">
        <v>50</v>
      </c>
      <c r="D865" t="s">
        <v>52</v>
      </c>
      <c r="S865" t="s">
        <v>64</v>
      </c>
      <c r="U865" s="5">
        <f t="shared" si="299"/>
        <v>3</v>
      </c>
      <c r="V865" s="5">
        <f t="shared" si="300"/>
        <v>1</v>
      </c>
      <c r="W865" s="16"/>
      <c r="X865" s="5">
        <f t="shared" si="301"/>
        <v>1</v>
      </c>
      <c r="Y865" s="5">
        <f t="shared" si="302"/>
        <v>0</v>
      </c>
      <c r="Z865" s="5">
        <f t="shared" si="303"/>
        <v>1</v>
      </c>
      <c r="AA865" s="5">
        <f t="shared" si="304"/>
        <v>0</v>
      </c>
      <c r="AB865" s="5">
        <f t="shared" si="305"/>
        <v>0</v>
      </c>
      <c r="AC865" s="5">
        <f t="shared" si="306"/>
        <v>0</v>
      </c>
      <c r="AD865" s="5">
        <f t="shared" si="307"/>
        <v>0</v>
      </c>
      <c r="AE865" s="5">
        <f t="shared" si="308"/>
        <v>0</v>
      </c>
      <c r="AF865" s="5">
        <f t="shared" si="309"/>
        <v>0</v>
      </c>
      <c r="AG865" s="5">
        <f t="shared" si="310"/>
        <v>0</v>
      </c>
      <c r="AH865" s="5">
        <f t="shared" si="311"/>
        <v>0</v>
      </c>
      <c r="AI865" s="5">
        <f t="shared" si="312"/>
        <v>0</v>
      </c>
      <c r="AJ865" s="5">
        <f t="shared" si="313"/>
        <v>0</v>
      </c>
      <c r="AK865" s="5">
        <f t="shared" si="314"/>
        <v>0</v>
      </c>
      <c r="AL865" s="5">
        <f t="shared" si="315"/>
        <v>0</v>
      </c>
      <c r="AM865" s="5">
        <f t="shared" si="316"/>
        <v>0</v>
      </c>
      <c r="AN865" s="5">
        <f t="shared" si="317"/>
        <v>0</v>
      </c>
      <c r="AO865" s="5">
        <f t="shared" si="318"/>
        <v>1</v>
      </c>
      <c r="AR865" s="5">
        <f t="shared" si="319"/>
        <v>3</v>
      </c>
      <c r="AS865" s="5">
        <f t="shared" si="320"/>
        <v>3</v>
      </c>
      <c r="AT865" s="5" t="str">
        <f t="shared" si="321"/>
        <v>Correct</v>
      </c>
      <c r="AU865" s="53" t="s">
        <v>105</v>
      </c>
      <c r="AV865" s="53">
        <v>77</v>
      </c>
      <c r="AW865" s="53" t="s">
        <v>95</v>
      </c>
      <c r="AX865" s="53" t="s">
        <v>290</v>
      </c>
      <c r="AY865" s="53" t="s">
        <v>107</v>
      </c>
      <c r="AZ865" s="53" t="s">
        <v>98</v>
      </c>
      <c r="BA865" s="53" t="s">
        <v>80</v>
      </c>
      <c r="BB865" s="53" t="s">
        <v>126</v>
      </c>
      <c r="BC865" s="53" t="s">
        <v>153</v>
      </c>
      <c r="BD865" s="53" t="s">
        <v>104</v>
      </c>
      <c r="BE865" s="53" t="s">
        <v>102</v>
      </c>
      <c r="BF865" s="53" t="s">
        <v>373</v>
      </c>
      <c r="BG865" s="53" t="s">
        <v>102</v>
      </c>
      <c r="BH865" s="55"/>
    </row>
    <row r="866" spans="1:60" x14ac:dyDescent="0.25">
      <c r="A866" s="1">
        <v>865</v>
      </c>
      <c r="D866" t="s">
        <v>52</v>
      </c>
      <c r="F866" t="s">
        <v>53</v>
      </c>
      <c r="U866" s="5">
        <f t="shared" si="299"/>
        <v>2</v>
      </c>
      <c r="V866" s="5">
        <f t="shared" si="300"/>
        <v>1.5</v>
      </c>
      <c r="W866" s="16"/>
      <c r="X866" s="5">
        <f t="shared" si="301"/>
        <v>0</v>
      </c>
      <c r="Y866" s="5">
        <f t="shared" si="302"/>
        <v>0</v>
      </c>
      <c r="Z866" s="5">
        <f t="shared" si="303"/>
        <v>1</v>
      </c>
      <c r="AA866" s="5">
        <f t="shared" si="304"/>
        <v>0</v>
      </c>
      <c r="AB866" s="5">
        <f t="shared" si="305"/>
        <v>1</v>
      </c>
      <c r="AC866" s="5">
        <f t="shared" si="306"/>
        <v>0</v>
      </c>
      <c r="AD866" s="5">
        <f t="shared" si="307"/>
        <v>0</v>
      </c>
      <c r="AE866" s="5">
        <f t="shared" si="308"/>
        <v>0</v>
      </c>
      <c r="AF866" s="5">
        <f t="shared" si="309"/>
        <v>0</v>
      </c>
      <c r="AG866" s="5">
        <f t="shared" si="310"/>
        <v>0</v>
      </c>
      <c r="AH866" s="5">
        <f t="shared" si="311"/>
        <v>0</v>
      </c>
      <c r="AI866" s="5">
        <f t="shared" si="312"/>
        <v>0</v>
      </c>
      <c r="AJ866" s="5">
        <f t="shared" si="313"/>
        <v>0</v>
      </c>
      <c r="AK866" s="5">
        <f t="shared" si="314"/>
        <v>0</v>
      </c>
      <c r="AL866" s="5">
        <f t="shared" si="315"/>
        <v>0</v>
      </c>
      <c r="AM866" s="5">
        <f t="shared" si="316"/>
        <v>0</v>
      </c>
      <c r="AN866" s="5">
        <f t="shared" si="317"/>
        <v>0</v>
      </c>
      <c r="AO866" s="5">
        <f t="shared" si="318"/>
        <v>0</v>
      </c>
      <c r="AR866" s="5">
        <f t="shared" si="319"/>
        <v>2</v>
      </c>
      <c r="AS866" s="5">
        <f t="shared" si="320"/>
        <v>2</v>
      </c>
      <c r="AT866" s="5" t="str">
        <f t="shared" si="321"/>
        <v>Correct</v>
      </c>
      <c r="AU866" s="5" t="s">
        <v>105</v>
      </c>
      <c r="AV866" s="5">
        <v>59</v>
      </c>
      <c r="AW866" s="5" t="s">
        <v>95</v>
      </c>
      <c r="AX866" s="5" t="s">
        <v>139</v>
      </c>
      <c r="AY866" s="5" t="s">
        <v>291</v>
      </c>
      <c r="AZ866" s="5" t="s">
        <v>102</v>
      </c>
      <c r="BA866" s="5" t="s">
        <v>81</v>
      </c>
      <c r="BB866" s="5" t="s">
        <v>109</v>
      </c>
      <c r="BC866" s="5" t="s">
        <v>103</v>
      </c>
      <c r="BD866" s="5" t="s">
        <v>125</v>
      </c>
      <c r="BE866" s="5" t="s">
        <v>102</v>
      </c>
      <c r="BF866" s="5" t="s">
        <v>91</v>
      </c>
      <c r="BG866" s="5" t="s">
        <v>102</v>
      </c>
      <c r="BH866" s="54"/>
    </row>
    <row r="867" spans="1:60" x14ac:dyDescent="0.25">
      <c r="A867" s="1">
        <v>866</v>
      </c>
      <c r="C867" t="s">
        <v>51</v>
      </c>
      <c r="G867" t="s">
        <v>54</v>
      </c>
      <c r="I867" t="s">
        <v>56</v>
      </c>
      <c r="U867" s="5">
        <f t="shared" si="299"/>
        <v>3</v>
      </c>
      <c r="V867" s="5">
        <f t="shared" si="300"/>
        <v>1</v>
      </c>
      <c r="W867" s="16"/>
      <c r="X867" s="5">
        <f t="shared" si="301"/>
        <v>0</v>
      </c>
      <c r="Y867" s="5">
        <f t="shared" si="302"/>
        <v>1</v>
      </c>
      <c r="Z867" s="5">
        <f t="shared" si="303"/>
        <v>0</v>
      </c>
      <c r="AA867" s="5">
        <f t="shared" si="304"/>
        <v>0</v>
      </c>
      <c r="AB867" s="5">
        <f t="shared" si="305"/>
        <v>0</v>
      </c>
      <c r="AC867" s="5">
        <f t="shared" si="306"/>
        <v>1</v>
      </c>
      <c r="AD867" s="5">
        <f t="shared" si="307"/>
        <v>0</v>
      </c>
      <c r="AE867" s="5">
        <f t="shared" si="308"/>
        <v>1</v>
      </c>
      <c r="AF867" s="5">
        <f t="shared" si="309"/>
        <v>0</v>
      </c>
      <c r="AG867" s="5">
        <f t="shared" si="310"/>
        <v>0</v>
      </c>
      <c r="AH867" s="5">
        <f t="shared" si="311"/>
        <v>0</v>
      </c>
      <c r="AI867" s="5">
        <f t="shared" si="312"/>
        <v>0</v>
      </c>
      <c r="AJ867" s="5">
        <f t="shared" si="313"/>
        <v>0</v>
      </c>
      <c r="AK867" s="5">
        <f t="shared" si="314"/>
        <v>0</v>
      </c>
      <c r="AL867" s="5">
        <f t="shared" si="315"/>
        <v>0</v>
      </c>
      <c r="AM867" s="5">
        <f t="shared" si="316"/>
        <v>0</v>
      </c>
      <c r="AN867" s="5">
        <f t="shared" si="317"/>
        <v>0</v>
      </c>
      <c r="AO867" s="5">
        <f t="shared" si="318"/>
        <v>0</v>
      </c>
      <c r="AR867" s="5">
        <f t="shared" si="319"/>
        <v>3</v>
      </c>
      <c r="AS867" s="5">
        <f t="shared" si="320"/>
        <v>3</v>
      </c>
      <c r="AT867" s="5" t="str">
        <f t="shared" si="321"/>
        <v>Correct</v>
      </c>
      <c r="AU867" s="53" t="s">
        <v>94</v>
      </c>
      <c r="AV867" s="53">
        <v>60</v>
      </c>
      <c r="AW867" s="53" t="s">
        <v>121</v>
      </c>
      <c r="AX867" s="53" t="s">
        <v>228</v>
      </c>
      <c r="AY867" s="53" t="s">
        <v>107</v>
      </c>
      <c r="AZ867" s="53" t="s">
        <v>98</v>
      </c>
      <c r="BA867" s="53" t="s">
        <v>80</v>
      </c>
      <c r="BB867" s="53" t="s">
        <v>108</v>
      </c>
      <c r="BC867" s="53" t="s">
        <v>100</v>
      </c>
      <c r="BD867" s="53" t="s">
        <v>101</v>
      </c>
      <c r="BE867" s="53" t="s">
        <v>102</v>
      </c>
      <c r="BF867" s="53" t="s">
        <v>91</v>
      </c>
      <c r="BG867" s="53" t="s">
        <v>102</v>
      </c>
      <c r="BH867" s="55"/>
    </row>
    <row r="868" spans="1:60" x14ac:dyDescent="0.25">
      <c r="A868" s="1">
        <v>867</v>
      </c>
      <c r="G868" t="s">
        <v>54</v>
      </c>
      <c r="R868" t="s">
        <v>63</v>
      </c>
      <c r="U868" s="5">
        <f t="shared" si="299"/>
        <v>2</v>
      </c>
      <c r="V868" s="5">
        <f t="shared" si="300"/>
        <v>1.5</v>
      </c>
      <c r="W868" s="16"/>
      <c r="X868" s="5">
        <f t="shared" si="301"/>
        <v>0</v>
      </c>
      <c r="Y868" s="5">
        <f t="shared" si="302"/>
        <v>0</v>
      </c>
      <c r="Z868" s="5">
        <f t="shared" si="303"/>
        <v>0</v>
      </c>
      <c r="AA868" s="5">
        <f t="shared" si="304"/>
        <v>0</v>
      </c>
      <c r="AB868" s="5">
        <f t="shared" si="305"/>
        <v>0</v>
      </c>
      <c r="AC868" s="5">
        <f t="shared" si="306"/>
        <v>1</v>
      </c>
      <c r="AD868" s="5">
        <f t="shared" si="307"/>
        <v>0</v>
      </c>
      <c r="AE868" s="5">
        <f t="shared" si="308"/>
        <v>0</v>
      </c>
      <c r="AF868" s="5">
        <f t="shared" si="309"/>
        <v>0</v>
      </c>
      <c r="AG868" s="5">
        <f t="shared" si="310"/>
        <v>0</v>
      </c>
      <c r="AH868" s="5">
        <f t="shared" si="311"/>
        <v>0</v>
      </c>
      <c r="AI868" s="5">
        <f t="shared" si="312"/>
        <v>0</v>
      </c>
      <c r="AJ868" s="5">
        <f t="shared" si="313"/>
        <v>0</v>
      </c>
      <c r="AK868" s="5">
        <f t="shared" si="314"/>
        <v>0</v>
      </c>
      <c r="AL868" s="5">
        <f t="shared" si="315"/>
        <v>0</v>
      </c>
      <c r="AM868" s="5">
        <f t="shared" si="316"/>
        <v>0</v>
      </c>
      <c r="AN868" s="5">
        <f t="shared" si="317"/>
        <v>1</v>
      </c>
      <c r="AO868" s="5">
        <f t="shared" si="318"/>
        <v>0</v>
      </c>
      <c r="AR868" s="5">
        <f t="shared" si="319"/>
        <v>2</v>
      </c>
      <c r="AS868" s="5">
        <f t="shared" si="320"/>
        <v>2</v>
      </c>
      <c r="AT868" s="5" t="str">
        <f t="shared" si="321"/>
        <v>Correct</v>
      </c>
      <c r="AU868" s="5" t="s">
        <v>94</v>
      </c>
      <c r="AV868" s="5">
        <v>44</v>
      </c>
      <c r="AW868" s="5" t="s">
        <v>121</v>
      </c>
      <c r="AX868" s="5" t="s">
        <v>187</v>
      </c>
      <c r="AY868" s="5" t="s">
        <v>107</v>
      </c>
      <c r="AZ868" s="5" t="s">
        <v>98</v>
      </c>
      <c r="BA868" s="5" t="s">
        <v>80</v>
      </c>
      <c r="BB868" s="5" t="s">
        <v>114</v>
      </c>
      <c r="BC868" s="5" t="s">
        <v>100</v>
      </c>
      <c r="BD868" s="5" t="s">
        <v>101</v>
      </c>
      <c r="BE868" s="5" t="s">
        <v>102</v>
      </c>
      <c r="BF868" s="5" t="s">
        <v>92</v>
      </c>
      <c r="BG868" s="5" t="s">
        <v>102</v>
      </c>
      <c r="BH868" s="54"/>
    </row>
    <row r="869" spans="1:60" x14ac:dyDescent="0.25">
      <c r="A869" s="1">
        <v>868</v>
      </c>
      <c r="U869" s="5">
        <f t="shared" si="299"/>
        <v>0</v>
      </c>
      <c r="V869" s="5" t="e">
        <f t="shared" si="300"/>
        <v>#DIV/0!</v>
      </c>
      <c r="W869" s="16"/>
      <c r="X869" s="5">
        <f t="shared" si="301"/>
        <v>0</v>
      </c>
      <c r="Y869" s="5">
        <f t="shared" si="302"/>
        <v>0</v>
      </c>
      <c r="Z869" s="5">
        <f t="shared" si="303"/>
        <v>0</v>
      </c>
      <c r="AA869" s="5">
        <f t="shared" si="304"/>
        <v>0</v>
      </c>
      <c r="AB869" s="5">
        <f t="shared" si="305"/>
        <v>0</v>
      </c>
      <c r="AC869" s="5">
        <f t="shared" si="306"/>
        <v>0</v>
      </c>
      <c r="AD869" s="5">
        <f t="shared" si="307"/>
        <v>0</v>
      </c>
      <c r="AE869" s="5">
        <f t="shared" si="308"/>
        <v>0</v>
      </c>
      <c r="AF869" s="5">
        <f t="shared" si="309"/>
        <v>0</v>
      </c>
      <c r="AG869" s="5">
        <f t="shared" si="310"/>
        <v>0</v>
      </c>
      <c r="AH869" s="5">
        <f t="shared" si="311"/>
        <v>0</v>
      </c>
      <c r="AI869" s="5">
        <f t="shared" si="312"/>
        <v>0</v>
      </c>
      <c r="AJ869" s="5">
        <f t="shared" si="313"/>
        <v>0</v>
      </c>
      <c r="AK869" s="5">
        <f t="shared" si="314"/>
        <v>0</v>
      </c>
      <c r="AL869" s="5">
        <f t="shared" si="315"/>
        <v>0</v>
      </c>
      <c r="AM869" s="5">
        <f t="shared" si="316"/>
        <v>0</v>
      </c>
      <c r="AN869" s="5">
        <f t="shared" si="317"/>
        <v>0</v>
      </c>
      <c r="AO869" s="5">
        <f t="shared" si="318"/>
        <v>0</v>
      </c>
      <c r="AR869" s="5">
        <f t="shared" si="319"/>
        <v>0</v>
      </c>
      <c r="AS869" s="5">
        <f t="shared" si="320"/>
        <v>0</v>
      </c>
      <c r="AT869" s="5" t="str">
        <f t="shared" si="321"/>
        <v>Correct</v>
      </c>
      <c r="AU869" s="53" t="s">
        <v>105</v>
      </c>
      <c r="AV869" s="53">
        <v>22</v>
      </c>
      <c r="AW869" s="53" t="s">
        <v>95</v>
      </c>
      <c r="AX869" s="53" t="s">
        <v>146</v>
      </c>
      <c r="AY869" s="53" t="s">
        <v>107</v>
      </c>
      <c r="AZ869" s="53" t="s">
        <v>98</v>
      </c>
      <c r="BA869" s="53" t="s">
        <v>80</v>
      </c>
      <c r="BB869" s="53" t="s">
        <v>109</v>
      </c>
      <c r="BC869" s="53" t="s">
        <v>292</v>
      </c>
      <c r="BD869" s="53" t="s">
        <v>125</v>
      </c>
      <c r="BE869" s="53" t="s">
        <v>102</v>
      </c>
      <c r="BF869" s="53" t="s">
        <v>487</v>
      </c>
      <c r="BG869" s="53" t="s">
        <v>102</v>
      </c>
      <c r="BH869" s="55"/>
    </row>
    <row r="870" spans="1:60" x14ac:dyDescent="0.25">
      <c r="A870" s="1">
        <v>869</v>
      </c>
      <c r="D870" t="s">
        <v>52</v>
      </c>
      <c r="K870" t="s">
        <v>58</v>
      </c>
      <c r="R870" t="s">
        <v>63</v>
      </c>
      <c r="U870" s="5">
        <f t="shared" si="299"/>
        <v>3</v>
      </c>
      <c r="V870" s="5">
        <f t="shared" si="300"/>
        <v>1</v>
      </c>
      <c r="W870" s="16"/>
      <c r="X870" s="5">
        <f t="shared" si="301"/>
        <v>0</v>
      </c>
      <c r="Y870" s="5">
        <f t="shared" si="302"/>
        <v>0</v>
      </c>
      <c r="Z870" s="5">
        <f t="shared" si="303"/>
        <v>1</v>
      </c>
      <c r="AA870" s="5">
        <f t="shared" si="304"/>
        <v>0</v>
      </c>
      <c r="AB870" s="5">
        <f t="shared" si="305"/>
        <v>0</v>
      </c>
      <c r="AC870" s="5">
        <f t="shared" si="306"/>
        <v>0</v>
      </c>
      <c r="AD870" s="5">
        <f t="shared" si="307"/>
        <v>0</v>
      </c>
      <c r="AE870" s="5">
        <f t="shared" si="308"/>
        <v>0</v>
      </c>
      <c r="AF870" s="5">
        <f t="shared" si="309"/>
        <v>0</v>
      </c>
      <c r="AG870" s="5">
        <f t="shared" si="310"/>
        <v>1</v>
      </c>
      <c r="AH870" s="5">
        <f t="shared" si="311"/>
        <v>0</v>
      </c>
      <c r="AI870" s="5">
        <f t="shared" si="312"/>
        <v>0</v>
      </c>
      <c r="AJ870" s="5">
        <f t="shared" si="313"/>
        <v>0</v>
      </c>
      <c r="AK870" s="5">
        <f t="shared" si="314"/>
        <v>0</v>
      </c>
      <c r="AL870" s="5">
        <f t="shared" si="315"/>
        <v>0</v>
      </c>
      <c r="AM870" s="5">
        <f t="shared" si="316"/>
        <v>0</v>
      </c>
      <c r="AN870" s="5">
        <f t="shared" si="317"/>
        <v>1</v>
      </c>
      <c r="AO870" s="5">
        <f t="shared" si="318"/>
        <v>0</v>
      </c>
      <c r="AR870" s="5">
        <f t="shared" si="319"/>
        <v>3</v>
      </c>
      <c r="AS870" s="5">
        <f t="shared" si="320"/>
        <v>3</v>
      </c>
      <c r="AT870" s="5" t="str">
        <f t="shared" si="321"/>
        <v>Correct</v>
      </c>
      <c r="AU870" s="5" t="s">
        <v>94</v>
      </c>
      <c r="AV870" s="5">
        <v>57</v>
      </c>
      <c r="AW870" s="5" t="s">
        <v>95</v>
      </c>
      <c r="AX870" s="5" t="s">
        <v>240</v>
      </c>
      <c r="AY870" s="5" t="s">
        <v>107</v>
      </c>
      <c r="AZ870" s="5" t="s">
        <v>98</v>
      </c>
      <c r="BA870" s="5" t="s">
        <v>80</v>
      </c>
      <c r="BB870" s="5" t="s">
        <v>126</v>
      </c>
      <c r="BC870" s="5" t="s">
        <v>153</v>
      </c>
      <c r="BD870" s="5" t="s">
        <v>101</v>
      </c>
      <c r="BE870" s="5" t="s">
        <v>102</v>
      </c>
      <c r="BF870" s="5" t="s">
        <v>92</v>
      </c>
      <c r="BG870" s="5" t="s">
        <v>102</v>
      </c>
      <c r="BH870" s="54"/>
    </row>
    <row r="871" spans="1:60" x14ac:dyDescent="0.25">
      <c r="A871" s="1">
        <v>870</v>
      </c>
      <c r="D871" t="s">
        <v>52</v>
      </c>
      <c r="G871" t="s">
        <v>54</v>
      </c>
      <c r="R871" t="s">
        <v>63</v>
      </c>
      <c r="U871" s="5">
        <f t="shared" si="299"/>
        <v>3</v>
      </c>
      <c r="V871" s="5">
        <f t="shared" si="300"/>
        <v>1</v>
      </c>
      <c r="W871" s="16"/>
      <c r="X871" s="5">
        <f t="shared" si="301"/>
        <v>0</v>
      </c>
      <c r="Y871" s="5">
        <f t="shared" si="302"/>
        <v>0</v>
      </c>
      <c r="Z871" s="5">
        <f t="shared" si="303"/>
        <v>1</v>
      </c>
      <c r="AA871" s="5">
        <f t="shared" si="304"/>
        <v>0</v>
      </c>
      <c r="AB871" s="5">
        <f t="shared" si="305"/>
        <v>0</v>
      </c>
      <c r="AC871" s="5">
        <f t="shared" si="306"/>
        <v>1</v>
      </c>
      <c r="AD871" s="5">
        <f t="shared" si="307"/>
        <v>0</v>
      </c>
      <c r="AE871" s="5">
        <f t="shared" si="308"/>
        <v>0</v>
      </c>
      <c r="AF871" s="5">
        <f t="shared" si="309"/>
        <v>0</v>
      </c>
      <c r="AG871" s="5">
        <f t="shared" si="310"/>
        <v>0</v>
      </c>
      <c r="AH871" s="5">
        <f t="shared" si="311"/>
        <v>0</v>
      </c>
      <c r="AI871" s="5">
        <f t="shared" si="312"/>
        <v>0</v>
      </c>
      <c r="AJ871" s="5">
        <f t="shared" si="313"/>
        <v>0</v>
      </c>
      <c r="AK871" s="5">
        <f t="shared" si="314"/>
        <v>0</v>
      </c>
      <c r="AL871" s="5">
        <f t="shared" si="315"/>
        <v>0</v>
      </c>
      <c r="AM871" s="5">
        <f t="shared" si="316"/>
        <v>0</v>
      </c>
      <c r="AN871" s="5">
        <f t="shared" si="317"/>
        <v>1</v>
      </c>
      <c r="AO871" s="5">
        <f t="shared" si="318"/>
        <v>0</v>
      </c>
      <c r="AR871" s="5">
        <f t="shared" si="319"/>
        <v>3</v>
      </c>
      <c r="AS871" s="5">
        <f t="shared" si="320"/>
        <v>3</v>
      </c>
      <c r="AT871" s="5" t="str">
        <f t="shared" si="321"/>
        <v>Correct</v>
      </c>
      <c r="AU871" s="53" t="s">
        <v>94</v>
      </c>
      <c r="AV871" s="53">
        <v>62</v>
      </c>
      <c r="AW871" s="53" t="s">
        <v>95</v>
      </c>
      <c r="AX871" s="53" t="s">
        <v>237</v>
      </c>
      <c r="AY871" s="53" t="s">
        <v>107</v>
      </c>
      <c r="AZ871" s="53" t="s">
        <v>98</v>
      </c>
      <c r="BA871" s="53" t="s">
        <v>80</v>
      </c>
      <c r="BB871" s="53" t="s">
        <v>114</v>
      </c>
      <c r="BC871" s="53" t="s">
        <v>100</v>
      </c>
      <c r="BD871" s="53" t="s">
        <v>101</v>
      </c>
      <c r="BE871" s="53" t="s">
        <v>102</v>
      </c>
      <c r="BF871" s="53" t="s">
        <v>92</v>
      </c>
      <c r="BG871" s="53" t="s">
        <v>102</v>
      </c>
      <c r="BH871" s="55"/>
    </row>
    <row r="872" spans="1:60" x14ac:dyDescent="0.25">
      <c r="A872" s="1">
        <v>871</v>
      </c>
      <c r="D872" t="s">
        <v>52</v>
      </c>
      <c r="E872" t="s">
        <v>20</v>
      </c>
      <c r="S872" t="s">
        <v>64</v>
      </c>
      <c r="U872" s="5">
        <f t="shared" si="299"/>
        <v>3</v>
      </c>
      <c r="V872" s="5">
        <f t="shared" si="300"/>
        <v>1</v>
      </c>
      <c r="W872" s="16"/>
      <c r="X872" s="5">
        <f t="shared" si="301"/>
        <v>0</v>
      </c>
      <c r="Y872" s="5">
        <f t="shared" si="302"/>
        <v>0</v>
      </c>
      <c r="Z872" s="5">
        <f t="shared" si="303"/>
        <v>1</v>
      </c>
      <c r="AA872" s="5">
        <f t="shared" si="304"/>
        <v>1</v>
      </c>
      <c r="AB872" s="5">
        <f t="shared" si="305"/>
        <v>0</v>
      </c>
      <c r="AC872" s="5">
        <f t="shared" si="306"/>
        <v>0</v>
      </c>
      <c r="AD872" s="5">
        <f t="shared" si="307"/>
        <v>0</v>
      </c>
      <c r="AE872" s="5">
        <f t="shared" si="308"/>
        <v>0</v>
      </c>
      <c r="AF872" s="5">
        <f t="shared" si="309"/>
        <v>0</v>
      </c>
      <c r="AG872" s="5">
        <f t="shared" si="310"/>
        <v>0</v>
      </c>
      <c r="AH872" s="5">
        <f t="shared" si="311"/>
        <v>0</v>
      </c>
      <c r="AI872" s="5">
        <f t="shared" si="312"/>
        <v>0</v>
      </c>
      <c r="AJ872" s="5">
        <f t="shared" si="313"/>
        <v>0</v>
      </c>
      <c r="AK872" s="5">
        <f t="shared" si="314"/>
        <v>0</v>
      </c>
      <c r="AL872" s="5">
        <f t="shared" si="315"/>
        <v>0</v>
      </c>
      <c r="AM872" s="5">
        <f t="shared" si="316"/>
        <v>0</v>
      </c>
      <c r="AN872" s="5">
        <f t="shared" si="317"/>
        <v>0</v>
      </c>
      <c r="AO872" s="5">
        <f t="shared" si="318"/>
        <v>1</v>
      </c>
      <c r="AR872" s="5">
        <f t="shared" si="319"/>
        <v>3</v>
      </c>
      <c r="AS872" s="5">
        <f t="shared" si="320"/>
        <v>3</v>
      </c>
      <c r="AT872" s="5" t="str">
        <f t="shared" si="321"/>
        <v>Correct</v>
      </c>
      <c r="AU872" s="5" t="s">
        <v>105</v>
      </c>
      <c r="AV872" s="5">
        <v>54</v>
      </c>
      <c r="AW872" s="5" t="s">
        <v>121</v>
      </c>
      <c r="AX872" s="5" t="s">
        <v>293</v>
      </c>
      <c r="AY872" s="5"/>
      <c r="AZ872" s="5"/>
      <c r="BA872" s="5"/>
      <c r="BB872" s="5"/>
      <c r="BC872" s="5"/>
      <c r="BD872" s="5"/>
      <c r="BE872" s="5"/>
      <c r="BF872" s="5"/>
      <c r="BG872" s="5"/>
      <c r="BH872" s="54"/>
    </row>
    <row r="873" spans="1:60" x14ac:dyDescent="0.25">
      <c r="A873" s="1">
        <v>872</v>
      </c>
      <c r="D873" t="s">
        <v>52</v>
      </c>
      <c r="N873" t="s">
        <v>26</v>
      </c>
      <c r="S873" t="s">
        <v>64</v>
      </c>
      <c r="U873" s="5">
        <f t="shared" si="299"/>
        <v>3</v>
      </c>
      <c r="V873" s="5">
        <f t="shared" si="300"/>
        <v>1</v>
      </c>
      <c r="W873" s="16"/>
      <c r="X873" s="5">
        <f t="shared" si="301"/>
        <v>0</v>
      </c>
      <c r="Y873" s="5">
        <f t="shared" si="302"/>
        <v>0</v>
      </c>
      <c r="Z873" s="5">
        <f t="shared" si="303"/>
        <v>1</v>
      </c>
      <c r="AA873" s="5">
        <f t="shared" si="304"/>
        <v>0</v>
      </c>
      <c r="AB873" s="5">
        <f t="shared" si="305"/>
        <v>0</v>
      </c>
      <c r="AC873" s="5">
        <f t="shared" si="306"/>
        <v>0</v>
      </c>
      <c r="AD873" s="5">
        <f t="shared" si="307"/>
        <v>0</v>
      </c>
      <c r="AE873" s="5">
        <f t="shared" si="308"/>
        <v>0</v>
      </c>
      <c r="AF873" s="5">
        <f t="shared" si="309"/>
        <v>0</v>
      </c>
      <c r="AG873" s="5">
        <f t="shared" si="310"/>
        <v>0</v>
      </c>
      <c r="AH873" s="5">
        <f t="shared" si="311"/>
        <v>0</v>
      </c>
      <c r="AI873" s="5">
        <f t="shared" si="312"/>
        <v>0</v>
      </c>
      <c r="AJ873" s="5">
        <f t="shared" si="313"/>
        <v>1</v>
      </c>
      <c r="AK873" s="5">
        <f t="shared" si="314"/>
        <v>0</v>
      </c>
      <c r="AL873" s="5">
        <f t="shared" si="315"/>
        <v>0</v>
      </c>
      <c r="AM873" s="5">
        <f t="shared" si="316"/>
        <v>0</v>
      </c>
      <c r="AN873" s="5">
        <f t="shared" si="317"/>
        <v>0</v>
      </c>
      <c r="AO873" s="5">
        <f t="shared" si="318"/>
        <v>1</v>
      </c>
      <c r="AR873" s="5">
        <f t="shared" si="319"/>
        <v>3</v>
      </c>
      <c r="AS873" s="5">
        <f t="shared" si="320"/>
        <v>3</v>
      </c>
      <c r="AT873" s="5" t="str">
        <f t="shared" si="321"/>
        <v>Correct</v>
      </c>
      <c r="AU873" s="53" t="s">
        <v>94</v>
      </c>
      <c r="AV873" s="53">
        <v>59</v>
      </c>
      <c r="AW873" s="53" t="s">
        <v>121</v>
      </c>
      <c r="AX873" s="53" t="s">
        <v>294</v>
      </c>
      <c r="AY873" s="53" t="s">
        <v>107</v>
      </c>
      <c r="AZ873" s="53" t="s">
        <v>98</v>
      </c>
      <c r="BA873" s="53" t="s">
        <v>80</v>
      </c>
      <c r="BB873" s="53" t="s">
        <v>126</v>
      </c>
      <c r="BC873" s="53" t="s">
        <v>100</v>
      </c>
      <c r="BD873" s="53" t="s">
        <v>101</v>
      </c>
      <c r="BE873" s="53" t="s">
        <v>102</v>
      </c>
      <c r="BF873" s="53" t="s">
        <v>92</v>
      </c>
      <c r="BG873" s="53" t="s">
        <v>102</v>
      </c>
      <c r="BH873" s="55"/>
    </row>
    <row r="874" spans="1:60" x14ac:dyDescent="0.25">
      <c r="A874" s="1">
        <v>873</v>
      </c>
      <c r="G874" t="s">
        <v>54</v>
      </c>
      <c r="I874" t="s">
        <v>56</v>
      </c>
      <c r="R874" t="s">
        <v>63</v>
      </c>
      <c r="U874" s="5">
        <f t="shared" si="299"/>
        <v>3</v>
      </c>
      <c r="V874" s="5">
        <f t="shared" si="300"/>
        <v>1</v>
      </c>
      <c r="W874" s="16"/>
      <c r="X874" s="5">
        <f t="shared" si="301"/>
        <v>0</v>
      </c>
      <c r="Y874" s="5">
        <f t="shared" si="302"/>
        <v>0</v>
      </c>
      <c r="Z874" s="5">
        <f t="shared" si="303"/>
        <v>0</v>
      </c>
      <c r="AA874" s="5">
        <f t="shared" si="304"/>
        <v>0</v>
      </c>
      <c r="AB874" s="5">
        <f t="shared" si="305"/>
        <v>0</v>
      </c>
      <c r="AC874" s="5">
        <f t="shared" si="306"/>
        <v>1</v>
      </c>
      <c r="AD874" s="5">
        <f t="shared" si="307"/>
        <v>0</v>
      </c>
      <c r="AE874" s="5">
        <f t="shared" si="308"/>
        <v>1</v>
      </c>
      <c r="AF874" s="5">
        <f t="shared" si="309"/>
        <v>0</v>
      </c>
      <c r="AG874" s="5">
        <f t="shared" si="310"/>
        <v>0</v>
      </c>
      <c r="AH874" s="5">
        <f t="shared" si="311"/>
        <v>0</v>
      </c>
      <c r="AI874" s="5">
        <f t="shared" si="312"/>
        <v>0</v>
      </c>
      <c r="AJ874" s="5">
        <f t="shared" si="313"/>
        <v>0</v>
      </c>
      <c r="AK874" s="5">
        <f t="shared" si="314"/>
        <v>0</v>
      </c>
      <c r="AL874" s="5">
        <f t="shared" si="315"/>
        <v>0</v>
      </c>
      <c r="AM874" s="5">
        <f t="shared" si="316"/>
        <v>0</v>
      </c>
      <c r="AN874" s="5">
        <f t="shared" si="317"/>
        <v>1</v>
      </c>
      <c r="AO874" s="5">
        <f t="shared" si="318"/>
        <v>0</v>
      </c>
      <c r="AR874" s="5">
        <f t="shared" si="319"/>
        <v>3</v>
      </c>
      <c r="AS874" s="5">
        <f t="shared" si="320"/>
        <v>3</v>
      </c>
      <c r="AT874" s="5" t="str">
        <f t="shared" si="321"/>
        <v>Correct</v>
      </c>
      <c r="AU874" s="5" t="s">
        <v>105</v>
      </c>
      <c r="AV874" s="5">
        <v>40</v>
      </c>
      <c r="AW874" s="5" t="s">
        <v>121</v>
      </c>
      <c r="AX874" s="5" t="s">
        <v>218</v>
      </c>
      <c r="AY874" s="5" t="s">
        <v>107</v>
      </c>
      <c r="AZ874" s="5" t="s">
        <v>102</v>
      </c>
      <c r="BA874" s="5" t="s">
        <v>80</v>
      </c>
      <c r="BB874" s="5" t="s">
        <v>126</v>
      </c>
      <c r="BC874" s="5" t="s">
        <v>120</v>
      </c>
      <c r="BD874" s="5" t="s">
        <v>101</v>
      </c>
      <c r="BE874" s="5" t="s">
        <v>102</v>
      </c>
      <c r="BF874" s="5" t="s">
        <v>92</v>
      </c>
      <c r="BG874" s="5" t="s">
        <v>102</v>
      </c>
      <c r="BH874" s="54"/>
    </row>
    <row r="875" spans="1:60" x14ac:dyDescent="0.25">
      <c r="A875" s="1">
        <v>874</v>
      </c>
      <c r="F875" t="s">
        <v>53</v>
      </c>
      <c r="I875" t="s">
        <v>56</v>
      </c>
      <c r="R875" t="s">
        <v>63</v>
      </c>
      <c r="U875" s="5">
        <f t="shared" si="299"/>
        <v>3</v>
      </c>
      <c r="V875" s="5">
        <f t="shared" si="300"/>
        <v>1</v>
      </c>
      <c r="W875" s="16"/>
      <c r="X875" s="5">
        <f t="shared" si="301"/>
        <v>0</v>
      </c>
      <c r="Y875" s="5">
        <f t="shared" si="302"/>
        <v>0</v>
      </c>
      <c r="Z875" s="5">
        <f t="shared" si="303"/>
        <v>0</v>
      </c>
      <c r="AA875" s="5">
        <f t="shared" si="304"/>
        <v>0</v>
      </c>
      <c r="AB875" s="5">
        <f t="shared" si="305"/>
        <v>1</v>
      </c>
      <c r="AC875" s="5">
        <f t="shared" si="306"/>
        <v>0</v>
      </c>
      <c r="AD875" s="5">
        <f t="shared" si="307"/>
        <v>0</v>
      </c>
      <c r="AE875" s="5">
        <f t="shared" si="308"/>
        <v>1</v>
      </c>
      <c r="AF875" s="5">
        <f t="shared" si="309"/>
        <v>0</v>
      </c>
      <c r="AG875" s="5">
        <f t="shared" si="310"/>
        <v>0</v>
      </c>
      <c r="AH875" s="5">
        <f t="shared" si="311"/>
        <v>0</v>
      </c>
      <c r="AI875" s="5">
        <f t="shared" si="312"/>
        <v>0</v>
      </c>
      <c r="AJ875" s="5">
        <f t="shared" si="313"/>
        <v>0</v>
      </c>
      <c r="AK875" s="5">
        <f t="shared" si="314"/>
        <v>0</v>
      </c>
      <c r="AL875" s="5">
        <f t="shared" si="315"/>
        <v>0</v>
      </c>
      <c r="AM875" s="5">
        <f t="shared" si="316"/>
        <v>0</v>
      </c>
      <c r="AN875" s="5">
        <f t="shared" si="317"/>
        <v>1</v>
      </c>
      <c r="AO875" s="5">
        <f t="shared" si="318"/>
        <v>0</v>
      </c>
      <c r="AR875" s="5">
        <f t="shared" si="319"/>
        <v>3</v>
      </c>
      <c r="AS875" s="5">
        <f t="shared" si="320"/>
        <v>3</v>
      </c>
      <c r="AT875" s="5" t="str">
        <f t="shared" si="321"/>
        <v>Correct</v>
      </c>
      <c r="AU875" s="53" t="s">
        <v>94</v>
      </c>
      <c r="AV875" s="53">
        <v>51</v>
      </c>
      <c r="AW875" s="53" t="s">
        <v>95</v>
      </c>
      <c r="AX875" s="53" t="s">
        <v>295</v>
      </c>
      <c r="AY875" s="53" t="s">
        <v>107</v>
      </c>
      <c r="AZ875" s="53" t="s">
        <v>98</v>
      </c>
      <c r="BA875" s="53" t="s">
        <v>80</v>
      </c>
      <c r="BB875" s="53" t="s">
        <v>108</v>
      </c>
      <c r="BC875" s="53" t="s">
        <v>103</v>
      </c>
      <c r="BD875" s="53" t="s">
        <v>101</v>
      </c>
      <c r="BE875" s="53" t="s">
        <v>102</v>
      </c>
      <c r="BF875" s="53" t="s">
        <v>92</v>
      </c>
      <c r="BG875" s="53" t="s">
        <v>102</v>
      </c>
      <c r="BH875" s="55"/>
    </row>
    <row r="876" spans="1:60" x14ac:dyDescent="0.25">
      <c r="A876" s="1">
        <v>875</v>
      </c>
      <c r="E876" t="s">
        <v>20</v>
      </c>
      <c r="L876" t="s">
        <v>59</v>
      </c>
      <c r="U876" s="5">
        <f t="shared" si="299"/>
        <v>2</v>
      </c>
      <c r="V876" s="5">
        <f t="shared" si="300"/>
        <v>1.5</v>
      </c>
      <c r="W876" s="16"/>
      <c r="X876" s="5">
        <f t="shared" si="301"/>
        <v>0</v>
      </c>
      <c r="Y876" s="5">
        <f t="shared" si="302"/>
        <v>0</v>
      </c>
      <c r="Z876" s="5">
        <f t="shared" si="303"/>
        <v>0</v>
      </c>
      <c r="AA876" s="5">
        <f t="shared" si="304"/>
        <v>1</v>
      </c>
      <c r="AB876" s="5">
        <f t="shared" si="305"/>
        <v>0</v>
      </c>
      <c r="AC876" s="5">
        <f t="shared" si="306"/>
        <v>0</v>
      </c>
      <c r="AD876" s="5">
        <f t="shared" si="307"/>
        <v>0</v>
      </c>
      <c r="AE876" s="5">
        <f t="shared" si="308"/>
        <v>0</v>
      </c>
      <c r="AF876" s="5">
        <f t="shared" si="309"/>
        <v>0</v>
      </c>
      <c r="AG876" s="5">
        <f t="shared" si="310"/>
        <v>0</v>
      </c>
      <c r="AH876" s="5">
        <f t="shared" si="311"/>
        <v>1</v>
      </c>
      <c r="AI876" s="5">
        <f t="shared" si="312"/>
        <v>0</v>
      </c>
      <c r="AJ876" s="5">
        <f t="shared" si="313"/>
        <v>0</v>
      </c>
      <c r="AK876" s="5">
        <f t="shared" si="314"/>
        <v>0</v>
      </c>
      <c r="AL876" s="5">
        <f t="shared" si="315"/>
        <v>0</v>
      </c>
      <c r="AM876" s="5">
        <f t="shared" si="316"/>
        <v>0</v>
      </c>
      <c r="AN876" s="5">
        <f t="shared" si="317"/>
        <v>0</v>
      </c>
      <c r="AO876" s="5">
        <f t="shared" si="318"/>
        <v>0</v>
      </c>
      <c r="AR876" s="5">
        <f t="shared" si="319"/>
        <v>2</v>
      </c>
      <c r="AS876" s="5">
        <f t="shared" si="320"/>
        <v>2</v>
      </c>
      <c r="AT876" s="5" t="str">
        <f t="shared" si="321"/>
        <v>Correct</v>
      </c>
      <c r="AU876" s="5" t="s">
        <v>105</v>
      </c>
      <c r="AV876" s="5">
        <v>70</v>
      </c>
      <c r="AW876" s="5" t="s">
        <v>95</v>
      </c>
      <c r="AX876" s="5" t="s">
        <v>144</v>
      </c>
      <c r="AY876" s="5" t="s">
        <v>107</v>
      </c>
      <c r="AZ876" s="5" t="s">
        <v>102</v>
      </c>
      <c r="BA876" s="5" t="s">
        <v>355</v>
      </c>
      <c r="BB876" s="5" t="s">
        <v>109</v>
      </c>
      <c r="BC876" s="5" t="s">
        <v>110</v>
      </c>
      <c r="BD876" s="5" t="s">
        <v>104</v>
      </c>
      <c r="BE876" s="5" t="s">
        <v>102</v>
      </c>
      <c r="BF876" s="5" t="s">
        <v>91</v>
      </c>
      <c r="BG876" s="5" t="s">
        <v>102</v>
      </c>
      <c r="BH876" s="54"/>
    </row>
    <row r="877" spans="1:60" x14ac:dyDescent="0.25">
      <c r="A877" s="1">
        <v>876</v>
      </c>
      <c r="B877" t="s">
        <v>50</v>
      </c>
      <c r="D877" t="s">
        <v>52</v>
      </c>
      <c r="M877" t="s">
        <v>60</v>
      </c>
      <c r="U877" s="5">
        <f t="shared" si="299"/>
        <v>3</v>
      </c>
      <c r="V877" s="5">
        <f t="shared" si="300"/>
        <v>1</v>
      </c>
      <c r="W877" s="16"/>
      <c r="X877" s="5">
        <f t="shared" si="301"/>
        <v>1</v>
      </c>
      <c r="Y877" s="5">
        <f t="shared" si="302"/>
        <v>0</v>
      </c>
      <c r="Z877" s="5">
        <f t="shared" si="303"/>
        <v>1</v>
      </c>
      <c r="AA877" s="5">
        <f t="shared" si="304"/>
        <v>0</v>
      </c>
      <c r="AB877" s="5">
        <f t="shared" si="305"/>
        <v>0</v>
      </c>
      <c r="AC877" s="5">
        <f t="shared" si="306"/>
        <v>0</v>
      </c>
      <c r="AD877" s="5">
        <f t="shared" si="307"/>
        <v>0</v>
      </c>
      <c r="AE877" s="5">
        <f t="shared" si="308"/>
        <v>0</v>
      </c>
      <c r="AF877" s="5">
        <f t="shared" si="309"/>
        <v>0</v>
      </c>
      <c r="AG877" s="5">
        <f t="shared" si="310"/>
        <v>0</v>
      </c>
      <c r="AH877" s="5">
        <f t="shared" si="311"/>
        <v>0</v>
      </c>
      <c r="AI877" s="5">
        <f t="shared" si="312"/>
        <v>1</v>
      </c>
      <c r="AJ877" s="5">
        <f t="shared" si="313"/>
        <v>0</v>
      </c>
      <c r="AK877" s="5">
        <f t="shared" si="314"/>
        <v>0</v>
      </c>
      <c r="AL877" s="5">
        <f t="shared" si="315"/>
        <v>0</v>
      </c>
      <c r="AM877" s="5">
        <f t="shared" si="316"/>
        <v>0</v>
      </c>
      <c r="AN877" s="5">
        <f t="shared" si="317"/>
        <v>0</v>
      </c>
      <c r="AO877" s="5">
        <f t="shared" si="318"/>
        <v>0</v>
      </c>
      <c r="AR877" s="5">
        <f t="shared" si="319"/>
        <v>3</v>
      </c>
      <c r="AS877" s="5">
        <f t="shared" si="320"/>
        <v>3</v>
      </c>
      <c r="AT877" s="5" t="str">
        <f t="shared" si="321"/>
        <v>Correct</v>
      </c>
      <c r="AU877" s="53" t="s">
        <v>89</v>
      </c>
      <c r="AV877" s="53">
        <v>49</v>
      </c>
      <c r="AW877" s="53" t="s">
        <v>121</v>
      </c>
      <c r="AX877" s="53" t="s">
        <v>177</v>
      </c>
      <c r="AY877" s="53" t="s">
        <v>89</v>
      </c>
      <c r="AZ877" s="53" t="s">
        <v>98</v>
      </c>
      <c r="BA877" s="53" t="s">
        <v>80</v>
      </c>
      <c r="BB877" s="53" t="s">
        <v>109</v>
      </c>
      <c r="BC877" s="53" t="s">
        <v>103</v>
      </c>
      <c r="BD877" s="53" t="s">
        <v>104</v>
      </c>
      <c r="BE877" s="53" t="s">
        <v>111</v>
      </c>
      <c r="BF877" s="53" t="s">
        <v>93</v>
      </c>
      <c r="BG877" s="53" t="s">
        <v>98</v>
      </c>
      <c r="BH877" s="55"/>
    </row>
    <row r="878" spans="1:60" x14ac:dyDescent="0.25">
      <c r="A878" s="1">
        <v>877</v>
      </c>
      <c r="G878" t="s">
        <v>54</v>
      </c>
      <c r="I878" t="s">
        <v>56</v>
      </c>
      <c r="U878" s="5">
        <f t="shared" si="299"/>
        <v>2</v>
      </c>
      <c r="V878" s="5">
        <f t="shared" si="300"/>
        <v>1.5</v>
      </c>
      <c r="W878" s="16"/>
      <c r="X878" s="5">
        <f t="shared" si="301"/>
        <v>0</v>
      </c>
      <c r="Y878" s="5">
        <f t="shared" si="302"/>
        <v>0</v>
      </c>
      <c r="Z878" s="5">
        <f t="shared" si="303"/>
        <v>0</v>
      </c>
      <c r="AA878" s="5">
        <f t="shared" si="304"/>
        <v>0</v>
      </c>
      <c r="AB878" s="5">
        <f t="shared" si="305"/>
        <v>0</v>
      </c>
      <c r="AC878" s="5">
        <f t="shared" si="306"/>
        <v>1</v>
      </c>
      <c r="AD878" s="5">
        <f t="shared" si="307"/>
        <v>0</v>
      </c>
      <c r="AE878" s="5">
        <f t="shared" si="308"/>
        <v>1</v>
      </c>
      <c r="AF878" s="5">
        <f t="shared" si="309"/>
        <v>0</v>
      </c>
      <c r="AG878" s="5">
        <f t="shared" si="310"/>
        <v>0</v>
      </c>
      <c r="AH878" s="5">
        <f t="shared" si="311"/>
        <v>0</v>
      </c>
      <c r="AI878" s="5">
        <f t="shared" si="312"/>
        <v>0</v>
      </c>
      <c r="AJ878" s="5">
        <f t="shared" si="313"/>
        <v>0</v>
      </c>
      <c r="AK878" s="5">
        <f t="shared" si="314"/>
        <v>0</v>
      </c>
      <c r="AL878" s="5">
        <f t="shared" si="315"/>
        <v>0</v>
      </c>
      <c r="AM878" s="5">
        <f t="shared" si="316"/>
        <v>0</v>
      </c>
      <c r="AN878" s="5">
        <f t="shared" si="317"/>
        <v>0</v>
      </c>
      <c r="AO878" s="5">
        <f t="shared" si="318"/>
        <v>0</v>
      </c>
      <c r="AR878" s="5">
        <f t="shared" si="319"/>
        <v>2</v>
      </c>
      <c r="AS878" s="5">
        <f t="shared" si="320"/>
        <v>2</v>
      </c>
      <c r="AT878" s="5" t="str">
        <f t="shared" si="321"/>
        <v>Correct</v>
      </c>
      <c r="AU878" s="5" t="s">
        <v>94</v>
      </c>
      <c r="AV878" s="5">
        <v>57</v>
      </c>
      <c r="AW878" s="5" t="s">
        <v>121</v>
      </c>
      <c r="AX878" s="5" t="s">
        <v>161</v>
      </c>
      <c r="AY878" s="5" t="s">
        <v>107</v>
      </c>
      <c r="AZ878" s="5" t="s">
        <v>98</v>
      </c>
      <c r="BA878" s="5" t="s">
        <v>80</v>
      </c>
      <c r="BB878" s="5" t="s">
        <v>114</v>
      </c>
      <c r="BC878" s="5" t="s">
        <v>110</v>
      </c>
      <c r="BD878" s="5" t="s">
        <v>123</v>
      </c>
      <c r="BE878" s="5" t="s">
        <v>102</v>
      </c>
      <c r="BF878" s="5" t="s">
        <v>92</v>
      </c>
      <c r="BG878" s="5" t="s">
        <v>98</v>
      </c>
      <c r="BH878" s="54"/>
    </row>
    <row r="879" spans="1:60" x14ac:dyDescent="0.25">
      <c r="A879" s="1">
        <v>878</v>
      </c>
      <c r="B879" t="s">
        <v>50</v>
      </c>
      <c r="H879" t="s">
        <v>55</v>
      </c>
      <c r="N879" t="s">
        <v>26</v>
      </c>
      <c r="U879" s="5">
        <f t="shared" si="299"/>
        <v>3</v>
      </c>
      <c r="V879" s="5">
        <f t="shared" si="300"/>
        <v>1</v>
      </c>
      <c r="W879" s="16"/>
      <c r="X879" s="5">
        <f t="shared" si="301"/>
        <v>1</v>
      </c>
      <c r="Y879" s="5">
        <f t="shared" si="302"/>
        <v>0</v>
      </c>
      <c r="Z879" s="5">
        <f t="shared" si="303"/>
        <v>0</v>
      </c>
      <c r="AA879" s="5">
        <f t="shared" si="304"/>
        <v>0</v>
      </c>
      <c r="AB879" s="5">
        <f t="shared" si="305"/>
        <v>0</v>
      </c>
      <c r="AC879" s="5">
        <f t="shared" si="306"/>
        <v>0</v>
      </c>
      <c r="AD879" s="5">
        <f t="shared" si="307"/>
        <v>1</v>
      </c>
      <c r="AE879" s="5">
        <f t="shared" si="308"/>
        <v>0</v>
      </c>
      <c r="AF879" s="5">
        <f t="shared" si="309"/>
        <v>0</v>
      </c>
      <c r="AG879" s="5">
        <f t="shared" si="310"/>
        <v>0</v>
      </c>
      <c r="AH879" s="5">
        <f t="shared" si="311"/>
        <v>0</v>
      </c>
      <c r="AI879" s="5">
        <f t="shared" si="312"/>
        <v>0</v>
      </c>
      <c r="AJ879" s="5">
        <f t="shared" si="313"/>
        <v>1</v>
      </c>
      <c r="AK879" s="5">
        <f t="shared" si="314"/>
        <v>0</v>
      </c>
      <c r="AL879" s="5">
        <f t="shared" si="315"/>
        <v>0</v>
      </c>
      <c r="AM879" s="5">
        <f t="shared" si="316"/>
        <v>0</v>
      </c>
      <c r="AN879" s="5">
        <f t="shared" si="317"/>
        <v>0</v>
      </c>
      <c r="AO879" s="5">
        <f t="shared" si="318"/>
        <v>0</v>
      </c>
      <c r="AR879" s="5">
        <f t="shared" si="319"/>
        <v>3</v>
      </c>
      <c r="AS879" s="5">
        <f t="shared" si="320"/>
        <v>3</v>
      </c>
      <c r="AT879" s="5" t="str">
        <f t="shared" si="321"/>
        <v>Correct</v>
      </c>
      <c r="AU879" s="53" t="s">
        <v>105</v>
      </c>
      <c r="AV879" s="53">
        <v>71</v>
      </c>
      <c r="AW879" s="53" t="s">
        <v>121</v>
      </c>
      <c r="AX879" s="53" t="s">
        <v>214</v>
      </c>
      <c r="AY879" s="53" t="s">
        <v>107</v>
      </c>
      <c r="AZ879" s="53" t="s">
        <v>98</v>
      </c>
      <c r="BA879" s="53" t="s">
        <v>80</v>
      </c>
      <c r="BB879" s="53" t="s">
        <v>108</v>
      </c>
      <c r="BC879" s="53" t="s">
        <v>153</v>
      </c>
      <c r="BD879" s="53" t="s">
        <v>104</v>
      </c>
      <c r="BE879" s="53" t="s">
        <v>102</v>
      </c>
      <c r="BF879" s="53" t="s">
        <v>373</v>
      </c>
      <c r="BG879" s="53" t="s">
        <v>98</v>
      </c>
      <c r="BH879" s="55"/>
    </row>
    <row r="880" spans="1:60" x14ac:dyDescent="0.25">
      <c r="A880" s="1">
        <v>879</v>
      </c>
      <c r="G880" t="s">
        <v>54</v>
      </c>
      <c r="I880" t="s">
        <v>56</v>
      </c>
      <c r="N880" t="s">
        <v>26</v>
      </c>
      <c r="U880" s="5">
        <f t="shared" si="299"/>
        <v>3</v>
      </c>
      <c r="V880" s="5">
        <f t="shared" si="300"/>
        <v>1</v>
      </c>
      <c r="W880" s="16"/>
      <c r="X880" s="5">
        <f t="shared" si="301"/>
        <v>0</v>
      </c>
      <c r="Y880" s="5">
        <f t="shared" si="302"/>
        <v>0</v>
      </c>
      <c r="Z880" s="5">
        <f t="shared" si="303"/>
        <v>0</v>
      </c>
      <c r="AA880" s="5">
        <f t="shared" si="304"/>
        <v>0</v>
      </c>
      <c r="AB880" s="5">
        <f t="shared" si="305"/>
        <v>0</v>
      </c>
      <c r="AC880" s="5">
        <f t="shared" si="306"/>
        <v>1</v>
      </c>
      <c r="AD880" s="5">
        <f t="shared" si="307"/>
        <v>0</v>
      </c>
      <c r="AE880" s="5">
        <f t="shared" si="308"/>
        <v>1</v>
      </c>
      <c r="AF880" s="5">
        <f t="shared" si="309"/>
        <v>0</v>
      </c>
      <c r="AG880" s="5">
        <f t="shared" si="310"/>
        <v>0</v>
      </c>
      <c r="AH880" s="5">
        <f t="shared" si="311"/>
        <v>0</v>
      </c>
      <c r="AI880" s="5">
        <f t="shared" si="312"/>
        <v>0</v>
      </c>
      <c r="AJ880" s="5">
        <f t="shared" si="313"/>
        <v>1</v>
      </c>
      <c r="AK880" s="5">
        <f t="shared" si="314"/>
        <v>0</v>
      </c>
      <c r="AL880" s="5">
        <f t="shared" si="315"/>
        <v>0</v>
      </c>
      <c r="AM880" s="5">
        <f t="shared" si="316"/>
        <v>0</v>
      </c>
      <c r="AN880" s="5">
        <f t="shared" si="317"/>
        <v>0</v>
      </c>
      <c r="AO880" s="5">
        <f t="shared" si="318"/>
        <v>0</v>
      </c>
      <c r="AR880" s="5">
        <f t="shared" si="319"/>
        <v>3</v>
      </c>
      <c r="AS880" s="5">
        <f t="shared" si="320"/>
        <v>3</v>
      </c>
      <c r="AT880" s="5" t="str">
        <f t="shared" si="321"/>
        <v>Correct</v>
      </c>
      <c r="AU880" s="5" t="s">
        <v>94</v>
      </c>
      <c r="AV880" s="5">
        <v>30</v>
      </c>
      <c r="AW880" s="5" t="s">
        <v>121</v>
      </c>
      <c r="AX880" s="5" t="s">
        <v>296</v>
      </c>
      <c r="AY880" s="5" t="s">
        <v>107</v>
      </c>
      <c r="AZ880" s="5" t="s">
        <v>98</v>
      </c>
      <c r="BA880" s="5" t="s">
        <v>80</v>
      </c>
      <c r="BB880" s="5" t="s">
        <v>126</v>
      </c>
      <c r="BC880" s="5" t="s">
        <v>153</v>
      </c>
      <c r="BD880" s="5" t="s">
        <v>136</v>
      </c>
      <c r="BE880" s="5" t="s">
        <v>102</v>
      </c>
      <c r="BF880" s="5" t="s">
        <v>90</v>
      </c>
      <c r="BG880" s="5" t="s">
        <v>102</v>
      </c>
      <c r="BH880" s="54"/>
    </row>
    <row r="881" spans="1:60" x14ac:dyDescent="0.25">
      <c r="A881" s="1">
        <v>880</v>
      </c>
      <c r="U881" s="5">
        <f t="shared" si="299"/>
        <v>0</v>
      </c>
      <c r="V881" s="5" t="e">
        <f t="shared" si="300"/>
        <v>#DIV/0!</v>
      </c>
      <c r="W881" s="16"/>
      <c r="X881" s="5">
        <f t="shared" si="301"/>
        <v>0</v>
      </c>
      <c r="Y881" s="5">
        <f t="shared" si="302"/>
        <v>0</v>
      </c>
      <c r="Z881" s="5">
        <f t="shared" si="303"/>
        <v>0</v>
      </c>
      <c r="AA881" s="5">
        <f t="shared" si="304"/>
        <v>0</v>
      </c>
      <c r="AB881" s="5">
        <f t="shared" si="305"/>
        <v>0</v>
      </c>
      <c r="AC881" s="5">
        <f t="shared" si="306"/>
        <v>0</v>
      </c>
      <c r="AD881" s="5">
        <f t="shared" si="307"/>
        <v>0</v>
      </c>
      <c r="AE881" s="5">
        <f t="shared" si="308"/>
        <v>0</v>
      </c>
      <c r="AF881" s="5">
        <f t="shared" si="309"/>
        <v>0</v>
      </c>
      <c r="AG881" s="5">
        <f t="shared" si="310"/>
        <v>0</v>
      </c>
      <c r="AH881" s="5">
        <f t="shared" si="311"/>
        <v>0</v>
      </c>
      <c r="AI881" s="5">
        <f t="shared" si="312"/>
        <v>0</v>
      </c>
      <c r="AJ881" s="5">
        <f t="shared" si="313"/>
        <v>0</v>
      </c>
      <c r="AK881" s="5">
        <f t="shared" si="314"/>
        <v>0</v>
      </c>
      <c r="AL881" s="5">
        <f t="shared" si="315"/>
        <v>0</v>
      </c>
      <c r="AM881" s="5">
        <f t="shared" si="316"/>
        <v>0</v>
      </c>
      <c r="AN881" s="5">
        <f t="shared" si="317"/>
        <v>0</v>
      </c>
      <c r="AO881" s="5">
        <f t="shared" si="318"/>
        <v>0</v>
      </c>
      <c r="AR881" s="5">
        <f t="shared" si="319"/>
        <v>0</v>
      </c>
      <c r="AS881" s="5">
        <f t="shared" si="320"/>
        <v>0</v>
      </c>
      <c r="AT881" s="5" t="str">
        <f t="shared" si="321"/>
        <v>Correct</v>
      </c>
      <c r="AU881" s="53" t="s">
        <v>94</v>
      </c>
      <c r="AV881" s="53">
        <v>49</v>
      </c>
      <c r="AW881" s="53" t="s">
        <v>95</v>
      </c>
      <c r="AX881" s="53" t="s">
        <v>186</v>
      </c>
      <c r="AY881" s="53" t="s">
        <v>107</v>
      </c>
      <c r="AZ881" s="53" t="s">
        <v>98</v>
      </c>
      <c r="BA881" s="53" t="s">
        <v>80</v>
      </c>
      <c r="BB881" s="53" t="s">
        <v>126</v>
      </c>
      <c r="BC881" s="53" t="s">
        <v>100</v>
      </c>
      <c r="BD881" s="53" t="s">
        <v>101</v>
      </c>
      <c r="BE881" s="53" t="s">
        <v>102</v>
      </c>
      <c r="BF881" s="53" t="s">
        <v>92</v>
      </c>
      <c r="BG881" s="53" t="s">
        <v>102</v>
      </c>
      <c r="BH881" s="55"/>
    </row>
    <row r="882" spans="1:60" x14ac:dyDescent="0.25">
      <c r="A882" s="1">
        <v>881</v>
      </c>
      <c r="E882" t="s">
        <v>20</v>
      </c>
      <c r="L882" t="s">
        <v>59</v>
      </c>
      <c r="R882" t="s">
        <v>63</v>
      </c>
      <c r="U882" s="5">
        <f t="shared" si="299"/>
        <v>3</v>
      </c>
      <c r="V882" s="5">
        <f t="shared" si="300"/>
        <v>1</v>
      </c>
      <c r="W882" s="16"/>
      <c r="X882" s="5">
        <f t="shared" si="301"/>
        <v>0</v>
      </c>
      <c r="Y882" s="5">
        <f t="shared" si="302"/>
        <v>0</v>
      </c>
      <c r="Z882" s="5">
        <f t="shared" si="303"/>
        <v>0</v>
      </c>
      <c r="AA882" s="5">
        <f t="shared" si="304"/>
        <v>1</v>
      </c>
      <c r="AB882" s="5">
        <f t="shared" si="305"/>
        <v>0</v>
      </c>
      <c r="AC882" s="5">
        <f t="shared" si="306"/>
        <v>0</v>
      </c>
      <c r="AD882" s="5">
        <f t="shared" si="307"/>
        <v>0</v>
      </c>
      <c r="AE882" s="5">
        <f t="shared" si="308"/>
        <v>0</v>
      </c>
      <c r="AF882" s="5">
        <f t="shared" si="309"/>
        <v>0</v>
      </c>
      <c r="AG882" s="5">
        <f t="shared" si="310"/>
        <v>0</v>
      </c>
      <c r="AH882" s="5">
        <f t="shared" si="311"/>
        <v>1</v>
      </c>
      <c r="AI882" s="5">
        <f t="shared" si="312"/>
        <v>0</v>
      </c>
      <c r="AJ882" s="5">
        <f t="shared" si="313"/>
        <v>0</v>
      </c>
      <c r="AK882" s="5">
        <f t="shared" si="314"/>
        <v>0</v>
      </c>
      <c r="AL882" s="5">
        <f t="shared" si="315"/>
        <v>0</v>
      </c>
      <c r="AM882" s="5">
        <f t="shared" si="316"/>
        <v>0</v>
      </c>
      <c r="AN882" s="5">
        <f t="shared" si="317"/>
        <v>1</v>
      </c>
      <c r="AO882" s="5">
        <f t="shared" si="318"/>
        <v>0</v>
      </c>
      <c r="AR882" s="5">
        <f t="shared" si="319"/>
        <v>3</v>
      </c>
      <c r="AS882" s="5">
        <f t="shared" si="320"/>
        <v>3</v>
      </c>
      <c r="AT882" s="5" t="str">
        <f t="shared" si="321"/>
        <v>Correct</v>
      </c>
      <c r="AU882" s="5" t="s">
        <v>94</v>
      </c>
      <c r="AV882" s="5">
        <v>58</v>
      </c>
      <c r="AW882" s="5" t="s">
        <v>121</v>
      </c>
      <c r="AX882" s="5"/>
      <c r="AY882" s="5"/>
      <c r="AZ882" s="5"/>
      <c r="BA882" s="5"/>
      <c r="BB882" s="5"/>
      <c r="BC882" s="5"/>
      <c r="BD882" s="5"/>
      <c r="BE882" s="5"/>
      <c r="BF882" s="5"/>
      <c r="BG882" s="5"/>
      <c r="BH882" s="54"/>
    </row>
    <row r="883" spans="1:60" x14ac:dyDescent="0.25">
      <c r="A883" s="1">
        <v>882</v>
      </c>
      <c r="G883" t="s">
        <v>54</v>
      </c>
      <c r="N883" t="s">
        <v>26</v>
      </c>
      <c r="S883" t="s">
        <v>64</v>
      </c>
      <c r="U883" s="5">
        <f t="shared" si="299"/>
        <v>3</v>
      </c>
      <c r="V883" s="5">
        <f t="shared" si="300"/>
        <v>1</v>
      </c>
      <c r="W883" s="16"/>
      <c r="X883" s="5">
        <f t="shared" si="301"/>
        <v>0</v>
      </c>
      <c r="Y883" s="5">
        <f t="shared" si="302"/>
        <v>0</v>
      </c>
      <c r="Z883" s="5">
        <f t="shared" si="303"/>
        <v>0</v>
      </c>
      <c r="AA883" s="5">
        <f t="shared" si="304"/>
        <v>0</v>
      </c>
      <c r="AB883" s="5">
        <f t="shared" si="305"/>
        <v>0</v>
      </c>
      <c r="AC883" s="5">
        <f t="shared" si="306"/>
        <v>1</v>
      </c>
      <c r="AD883" s="5">
        <f t="shared" si="307"/>
        <v>0</v>
      </c>
      <c r="AE883" s="5">
        <f t="shared" si="308"/>
        <v>0</v>
      </c>
      <c r="AF883" s="5">
        <f t="shared" si="309"/>
        <v>0</v>
      </c>
      <c r="AG883" s="5">
        <f t="shared" si="310"/>
        <v>0</v>
      </c>
      <c r="AH883" s="5">
        <f t="shared" si="311"/>
        <v>0</v>
      </c>
      <c r="AI883" s="5">
        <f t="shared" si="312"/>
        <v>0</v>
      </c>
      <c r="AJ883" s="5">
        <f t="shared" si="313"/>
        <v>1</v>
      </c>
      <c r="AK883" s="5">
        <f t="shared" si="314"/>
        <v>0</v>
      </c>
      <c r="AL883" s="5">
        <f t="shared" si="315"/>
        <v>0</v>
      </c>
      <c r="AM883" s="5">
        <f t="shared" si="316"/>
        <v>0</v>
      </c>
      <c r="AN883" s="5">
        <f t="shared" si="317"/>
        <v>0</v>
      </c>
      <c r="AO883" s="5">
        <f t="shared" si="318"/>
        <v>1</v>
      </c>
      <c r="AR883" s="5">
        <f t="shared" si="319"/>
        <v>3</v>
      </c>
      <c r="AS883" s="5">
        <f t="shared" si="320"/>
        <v>3</v>
      </c>
      <c r="AT883" s="5" t="str">
        <f t="shared" si="321"/>
        <v>Correct</v>
      </c>
      <c r="AU883" s="53" t="s">
        <v>94</v>
      </c>
      <c r="AV883" s="53">
        <v>48</v>
      </c>
      <c r="AW883" s="53" t="s">
        <v>95</v>
      </c>
      <c r="AX883" s="53" t="s">
        <v>201</v>
      </c>
      <c r="AY883" s="53" t="s">
        <v>107</v>
      </c>
      <c r="AZ883" s="53" t="s">
        <v>98</v>
      </c>
      <c r="BA883" s="53" t="s">
        <v>80</v>
      </c>
      <c r="BB883" s="53" t="s">
        <v>108</v>
      </c>
      <c r="BC883" s="53" t="s">
        <v>100</v>
      </c>
      <c r="BD883" s="53" t="s">
        <v>101</v>
      </c>
      <c r="BE883" s="53" t="s">
        <v>102</v>
      </c>
      <c r="BF883" s="53" t="s">
        <v>92</v>
      </c>
      <c r="BG883" s="53" t="s">
        <v>102</v>
      </c>
      <c r="BH883" s="55"/>
    </row>
    <row r="884" spans="1:60" x14ac:dyDescent="0.25">
      <c r="A884" s="1">
        <v>883</v>
      </c>
      <c r="M884" t="s">
        <v>60</v>
      </c>
      <c r="U884" s="5">
        <f t="shared" si="299"/>
        <v>1</v>
      </c>
      <c r="V884" s="5">
        <f t="shared" si="300"/>
        <v>3</v>
      </c>
      <c r="W884" s="16"/>
      <c r="X884" s="5">
        <f t="shared" si="301"/>
        <v>0</v>
      </c>
      <c r="Y884" s="5">
        <f t="shared" si="302"/>
        <v>0</v>
      </c>
      <c r="Z884" s="5">
        <f t="shared" si="303"/>
        <v>0</v>
      </c>
      <c r="AA884" s="5">
        <f t="shared" si="304"/>
        <v>0</v>
      </c>
      <c r="AB884" s="5">
        <f t="shared" si="305"/>
        <v>0</v>
      </c>
      <c r="AC884" s="5">
        <f t="shared" si="306"/>
        <v>0</v>
      </c>
      <c r="AD884" s="5">
        <f t="shared" si="307"/>
        <v>0</v>
      </c>
      <c r="AE884" s="5">
        <f t="shared" si="308"/>
        <v>0</v>
      </c>
      <c r="AF884" s="5">
        <f t="shared" si="309"/>
        <v>0</v>
      </c>
      <c r="AG884" s="5">
        <f t="shared" si="310"/>
        <v>0</v>
      </c>
      <c r="AH884" s="5">
        <f t="shared" si="311"/>
        <v>0</v>
      </c>
      <c r="AI884" s="5">
        <f t="shared" si="312"/>
        <v>1</v>
      </c>
      <c r="AJ884" s="5">
        <f t="shared" si="313"/>
        <v>0</v>
      </c>
      <c r="AK884" s="5">
        <f t="shared" si="314"/>
        <v>0</v>
      </c>
      <c r="AL884" s="5">
        <f t="shared" si="315"/>
        <v>0</v>
      </c>
      <c r="AM884" s="5">
        <f t="shared" si="316"/>
        <v>0</v>
      </c>
      <c r="AN884" s="5">
        <f t="shared" si="317"/>
        <v>0</v>
      </c>
      <c r="AO884" s="5">
        <f t="shared" si="318"/>
        <v>0</v>
      </c>
      <c r="AR884" s="5">
        <f t="shared" si="319"/>
        <v>1</v>
      </c>
      <c r="AS884" s="5">
        <f t="shared" si="320"/>
        <v>1</v>
      </c>
      <c r="AT884" s="5" t="str">
        <f t="shared" si="321"/>
        <v>Correct</v>
      </c>
      <c r="AU884" s="5" t="s">
        <v>94</v>
      </c>
      <c r="AV884" s="5">
        <v>22</v>
      </c>
      <c r="AW884" s="5" t="s">
        <v>95</v>
      </c>
      <c r="AX884" s="5" t="s">
        <v>195</v>
      </c>
      <c r="AY884" s="5"/>
      <c r="AZ884" s="5"/>
      <c r="BA884" s="5"/>
      <c r="BB884" s="5"/>
      <c r="BC884" s="5"/>
      <c r="BD884" s="5"/>
      <c r="BE884" s="5"/>
      <c r="BF884" s="5"/>
      <c r="BG884" s="5"/>
      <c r="BH884" s="54"/>
    </row>
    <row r="885" spans="1:60" x14ac:dyDescent="0.25">
      <c r="A885" s="1">
        <v>884</v>
      </c>
      <c r="G885" t="s">
        <v>54</v>
      </c>
      <c r="I885" t="s">
        <v>56</v>
      </c>
      <c r="P885" t="s">
        <v>61</v>
      </c>
      <c r="U885" s="5">
        <f t="shared" si="299"/>
        <v>3</v>
      </c>
      <c r="V885" s="5">
        <f t="shared" si="300"/>
        <v>1</v>
      </c>
      <c r="W885" s="16"/>
      <c r="X885" s="5">
        <f t="shared" si="301"/>
        <v>0</v>
      </c>
      <c r="Y885" s="5">
        <f t="shared" si="302"/>
        <v>0</v>
      </c>
      <c r="Z885" s="5">
        <f t="shared" si="303"/>
        <v>0</v>
      </c>
      <c r="AA885" s="5">
        <f t="shared" si="304"/>
        <v>0</v>
      </c>
      <c r="AB885" s="5">
        <f t="shared" si="305"/>
        <v>0</v>
      </c>
      <c r="AC885" s="5">
        <f t="shared" si="306"/>
        <v>1</v>
      </c>
      <c r="AD885" s="5">
        <f t="shared" si="307"/>
        <v>0</v>
      </c>
      <c r="AE885" s="5">
        <f t="shared" si="308"/>
        <v>1</v>
      </c>
      <c r="AF885" s="5">
        <f t="shared" si="309"/>
        <v>0</v>
      </c>
      <c r="AG885" s="5">
        <f t="shared" si="310"/>
        <v>0</v>
      </c>
      <c r="AH885" s="5">
        <f t="shared" si="311"/>
        <v>0</v>
      </c>
      <c r="AI885" s="5">
        <f t="shared" si="312"/>
        <v>0</v>
      </c>
      <c r="AJ885" s="5">
        <f t="shared" si="313"/>
        <v>0</v>
      </c>
      <c r="AK885" s="5">
        <f t="shared" si="314"/>
        <v>0</v>
      </c>
      <c r="AL885" s="5">
        <f t="shared" si="315"/>
        <v>1</v>
      </c>
      <c r="AM885" s="5">
        <f t="shared" si="316"/>
        <v>0</v>
      </c>
      <c r="AN885" s="5">
        <f t="shared" si="317"/>
        <v>0</v>
      </c>
      <c r="AO885" s="5">
        <f t="shared" si="318"/>
        <v>0</v>
      </c>
      <c r="AR885" s="5">
        <f t="shared" si="319"/>
        <v>3</v>
      </c>
      <c r="AS885" s="5">
        <f t="shared" si="320"/>
        <v>3</v>
      </c>
      <c r="AT885" s="5" t="str">
        <f t="shared" si="321"/>
        <v>Correct</v>
      </c>
      <c r="AU885" s="53" t="s">
        <v>94</v>
      </c>
      <c r="AV885" s="53">
        <v>22</v>
      </c>
      <c r="AW885" s="53" t="s">
        <v>95</v>
      </c>
      <c r="AX885" s="53" t="s">
        <v>96</v>
      </c>
      <c r="AY885" s="53" t="s">
        <v>97</v>
      </c>
      <c r="AZ885" s="53" t="s">
        <v>98</v>
      </c>
      <c r="BA885" s="53" t="s">
        <v>80</v>
      </c>
      <c r="BB885" s="53" t="s">
        <v>126</v>
      </c>
      <c r="BC885" s="53" t="s">
        <v>120</v>
      </c>
      <c r="BD885" s="53" t="s">
        <v>136</v>
      </c>
      <c r="BE885" s="53" t="s">
        <v>102</v>
      </c>
      <c r="BF885" s="53" t="s">
        <v>92</v>
      </c>
      <c r="BG885" s="53" t="s">
        <v>102</v>
      </c>
      <c r="BH885" s="55"/>
    </row>
    <row r="886" spans="1:60" x14ac:dyDescent="0.25">
      <c r="A886" s="1">
        <v>885</v>
      </c>
      <c r="E886" t="s">
        <v>20</v>
      </c>
      <c r="G886" t="s">
        <v>54</v>
      </c>
      <c r="I886" t="s">
        <v>56</v>
      </c>
      <c r="U886" s="5">
        <f t="shared" si="299"/>
        <v>3</v>
      </c>
      <c r="V886" s="5">
        <f t="shared" si="300"/>
        <v>1</v>
      </c>
      <c r="W886" s="16"/>
      <c r="X886" s="5">
        <f t="shared" si="301"/>
        <v>0</v>
      </c>
      <c r="Y886" s="5">
        <f t="shared" si="302"/>
        <v>0</v>
      </c>
      <c r="Z886" s="5">
        <f t="shared" si="303"/>
        <v>0</v>
      </c>
      <c r="AA886" s="5">
        <f t="shared" si="304"/>
        <v>1</v>
      </c>
      <c r="AB886" s="5">
        <f t="shared" si="305"/>
        <v>0</v>
      </c>
      <c r="AC886" s="5">
        <f t="shared" si="306"/>
        <v>1</v>
      </c>
      <c r="AD886" s="5">
        <f t="shared" si="307"/>
        <v>0</v>
      </c>
      <c r="AE886" s="5">
        <f t="shared" si="308"/>
        <v>1</v>
      </c>
      <c r="AF886" s="5">
        <f t="shared" si="309"/>
        <v>0</v>
      </c>
      <c r="AG886" s="5">
        <f t="shared" si="310"/>
        <v>0</v>
      </c>
      <c r="AH886" s="5">
        <f t="shared" si="311"/>
        <v>0</v>
      </c>
      <c r="AI886" s="5">
        <f t="shared" si="312"/>
        <v>0</v>
      </c>
      <c r="AJ886" s="5">
        <f t="shared" si="313"/>
        <v>0</v>
      </c>
      <c r="AK886" s="5">
        <f t="shared" si="314"/>
        <v>0</v>
      </c>
      <c r="AL886" s="5">
        <f t="shared" si="315"/>
        <v>0</v>
      </c>
      <c r="AM886" s="5">
        <f t="shared" si="316"/>
        <v>0</v>
      </c>
      <c r="AN886" s="5">
        <f t="shared" si="317"/>
        <v>0</v>
      </c>
      <c r="AO886" s="5">
        <f t="shared" si="318"/>
        <v>0</v>
      </c>
      <c r="AR886" s="5">
        <f t="shared" si="319"/>
        <v>3</v>
      </c>
      <c r="AS886" s="5">
        <f t="shared" si="320"/>
        <v>3</v>
      </c>
      <c r="AT886" s="5" t="str">
        <f t="shared" si="321"/>
        <v>Correct</v>
      </c>
      <c r="AU886" s="5" t="s">
        <v>94</v>
      </c>
      <c r="AV886" s="5">
        <v>58</v>
      </c>
      <c r="AW886" s="5" t="s">
        <v>121</v>
      </c>
      <c r="AX886" s="5" t="s">
        <v>159</v>
      </c>
      <c r="AY886" s="5" t="s">
        <v>107</v>
      </c>
      <c r="AZ886" s="5" t="s">
        <v>98</v>
      </c>
      <c r="BA886" s="5" t="s">
        <v>80</v>
      </c>
      <c r="BB886" s="5" t="s">
        <v>108</v>
      </c>
      <c r="BC886" s="5" t="s">
        <v>110</v>
      </c>
      <c r="BD886" s="5" t="s">
        <v>101</v>
      </c>
      <c r="BE886" s="5" t="s">
        <v>102</v>
      </c>
      <c r="BF886" s="5" t="s">
        <v>92</v>
      </c>
      <c r="BG886" s="5" t="s">
        <v>102</v>
      </c>
      <c r="BH886" s="54"/>
    </row>
    <row r="887" spans="1:60" x14ac:dyDescent="0.25">
      <c r="A887" s="1">
        <v>886</v>
      </c>
      <c r="D887" t="s">
        <v>52</v>
      </c>
      <c r="K887" t="s">
        <v>58</v>
      </c>
      <c r="R887" t="s">
        <v>63</v>
      </c>
      <c r="U887" s="5">
        <f t="shared" si="299"/>
        <v>3</v>
      </c>
      <c r="V887" s="5">
        <f t="shared" si="300"/>
        <v>1</v>
      </c>
      <c r="W887" s="16"/>
      <c r="X887" s="5">
        <f t="shared" si="301"/>
        <v>0</v>
      </c>
      <c r="Y887" s="5">
        <f t="shared" si="302"/>
        <v>0</v>
      </c>
      <c r="Z887" s="5">
        <f t="shared" si="303"/>
        <v>1</v>
      </c>
      <c r="AA887" s="5">
        <f t="shared" si="304"/>
        <v>0</v>
      </c>
      <c r="AB887" s="5">
        <f t="shared" si="305"/>
        <v>0</v>
      </c>
      <c r="AC887" s="5">
        <f t="shared" si="306"/>
        <v>0</v>
      </c>
      <c r="AD887" s="5">
        <f t="shared" si="307"/>
        <v>0</v>
      </c>
      <c r="AE887" s="5">
        <f t="shared" si="308"/>
        <v>0</v>
      </c>
      <c r="AF887" s="5">
        <f t="shared" si="309"/>
        <v>0</v>
      </c>
      <c r="AG887" s="5">
        <f t="shared" si="310"/>
        <v>1</v>
      </c>
      <c r="AH887" s="5">
        <f t="shared" si="311"/>
        <v>0</v>
      </c>
      <c r="AI887" s="5">
        <f t="shared" si="312"/>
        <v>0</v>
      </c>
      <c r="AJ887" s="5">
        <f t="shared" si="313"/>
        <v>0</v>
      </c>
      <c r="AK887" s="5">
        <f t="shared" si="314"/>
        <v>0</v>
      </c>
      <c r="AL887" s="5">
        <f t="shared" si="315"/>
        <v>0</v>
      </c>
      <c r="AM887" s="5">
        <f t="shared" si="316"/>
        <v>0</v>
      </c>
      <c r="AN887" s="5">
        <f t="shared" si="317"/>
        <v>1</v>
      </c>
      <c r="AO887" s="5">
        <f t="shared" si="318"/>
        <v>0</v>
      </c>
      <c r="AR887" s="5">
        <f t="shared" si="319"/>
        <v>3</v>
      </c>
      <c r="AS887" s="5">
        <f t="shared" si="320"/>
        <v>3</v>
      </c>
      <c r="AT887" s="5" t="str">
        <f t="shared" si="321"/>
        <v>Correct</v>
      </c>
      <c r="AU887" s="53" t="s">
        <v>94</v>
      </c>
      <c r="AV887" s="53">
        <v>43</v>
      </c>
      <c r="AW887" s="53" t="s">
        <v>121</v>
      </c>
      <c r="AX887" s="53" t="s">
        <v>297</v>
      </c>
      <c r="AY887" s="53" t="s">
        <v>143</v>
      </c>
      <c r="AZ887" s="53" t="s">
        <v>98</v>
      </c>
      <c r="BA887" s="53" t="s">
        <v>80</v>
      </c>
      <c r="BB887" s="53" t="s">
        <v>114</v>
      </c>
      <c r="BC887" s="53" t="s">
        <v>100</v>
      </c>
      <c r="BD887" s="53" t="s">
        <v>101</v>
      </c>
      <c r="BE887" s="53" t="s">
        <v>102</v>
      </c>
      <c r="BF887" s="53" t="s">
        <v>92</v>
      </c>
      <c r="BG887" s="53" t="s">
        <v>102</v>
      </c>
      <c r="BH887" s="55"/>
    </row>
    <row r="888" spans="1:60" x14ac:dyDescent="0.25">
      <c r="A888" s="1">
        <v>887</v>
      </c>
      <c r="D888" t="s">
        <v>52</v>
      </c>
      <c r="M888" t="s">
        <v>60</v>
      </c>
      <c r="N888" t="s">
        <v>26</v>
      </c>
      <c r="U888" s="5">
        <f t="shared" si="299"/>
        <v>3</v>
      </c>
      <c r="V888" s="5">
        <f t="shared" si="300"/>
        <v>1</v>
      </c>
      <c r="W888" s="16"/>
      <c r="X888" s="5">
        <f t="shared" si="301"/>
        <v>0</v>
      </c>
      <c r="Y888" s="5">
        <f t="shared" si="302"/>
        <v>0</v>
      </c>
      <c r="Z888" s="5">
        <f t="shared" si="303"/>
        <v>1</v>
      </c>
      <c r="AA888" s="5">
        <f t="shared" si="304"/>
        <v>0</v>
      </c>
      <c r="AB888" s="5">
        <f t="shared" si="305"/>
        <v>0</v>
      </c>
      <c r="AC888" s="5">
        <f t="shared" si="306"/>
        <v>0</v>
      </c>
      <c r="AD888" s="5">
        <f t="shared" si="307"/>
        <v>0</v>
      </c>
      <c r="AE888" s="5">
        <f t="shared" si="308"/>
        <v>0</v>
      </c>
      <c r="AF888" s="5">
        <f t="shared" si="309"/>
        <v>0</v>
      </c>
      <c r="AG888" s="5">
        <f t="shared" si="310"/>
        <v>0</v>
      </c>
      <c r="AH888" s="5">
        <f t="shared" si="311"/>
        <v>0</v>
      </c>
      <c r="AI888" s="5">
        <f t="shared" si="312"/>
        <v>1</v>
      </c>
      <c r="AJ888" s="5">
        <f t="shared" si="313"/>
        <v>1</v>
      </c>
      <c r="AK888" s="5">
        <f t="shared" si="314"/>
        <v>0</v>
      </c>
      <c r="AL888" s="5">
        <f t="shared" si="315"/>
        <v>0</v>
      </c>
      <c r="AM888" s="5">
        <f t="shared" si="316"/>
        <v>0</v>
      </c>
      <c r="AN888" s="5">
        <f t="shared" si="317"/>
        <v>0</v>
      </c>
      <c r="AO888" s="5">
        <f t="shared" si="318"/>
        <v>0</v>
      </c>
      <c r="AR888" s="5">
        <f t="shared" si="319"/>
        <v>3</v>
      </c>
      <c r="AS888" s="5">
        <f t="shared" si="320"/>
        <v>3</v>
      </c>
      <c r="AT888" s="5" t="str">
        <f t="shared" si="321"/>
        <v>Correct</v>
      </c>
      <c r="AU888" s="5" t="s">
        <v>94</v>
      </c>
      <c r="AV888" s="5">
        <v>39</v>
      </c>
      <c r="AW888" s="5" t="s">
        <v>121</v>
      </c>
      <c r="AX888" s="5" t="s">
        <v>177</v>
      </c>
      <c r="AY888" s="5" t="s">
        <v>107</v>
      </c>
      <c r="AZ888" s="5" t="s">
        <v>98</v>
      </c>
      <c r="BA888" s="5" t="s">
        <v>80</v>
      </c>
      <c r="BB888" s="5" t="s">
        <v>114</v>
      </c>
      <c r="BC888" s="5" t="s">
        <v>110</v>
      </c>
      <c r="BD888" s="5" t="s">
        <v>101</v>
      </c>
      <c r="BE888" s="5" t="s">
        <v>102</v>
      </c>
      <c r="BF888" s="5" t="s">
        <v>92</v>
      </c>
      <c r="BG888" s="5" t="s">
        <v>102</v>
      </c>
      <c r="BH888" s="54"/>
    </row>
    <row r="889" spans="1:60" x14ac:dyDescent="0.25">
      <c r="A889" s="1">
        <v>888</v>
      </c>
      <c r="M889" t="s">
        <v>60</v>
      </c>
      <c r="O889" t="s">
        <v>23</v>
      </c>
      <c r="S889" t="s">
        <v>64</v>
      </c>
      <c r="U889" s="5">
        <f t="shared" si="299"/>
        <v>3</v>
      </c>
      <c r="V889" s="5">
        <f t="shared" si="300"/>
        <v>1</v>
      </c>
      <c r="W889" s="16"/>
      <c r="X889" s="5">
        <f t="shared" si="301"/>
        <v>0</v>
      </c>
      <c r="Y889" s="5">
        <f t="shared" si="302"/>
        <v>0</v>
      </c>
      <c r="Z889" s="5">
        <f t="shared" si="303"/>
        <v>0</v>
      </c>
      <c r="AA889" s="5">
        <f t="shared" si="304"/>
        <v>0</v>
      </c>
      <c r="AB889" s="5">
        <f t="shared" si="305"/>
        <v>0</v>
      </c>
      <c r="AC889" s="5">
        <f t="shared" si="306"/>
        <v>0</v>
      </c>
      <c r="AD889" s="5">
        <f t="shared" si="307"/>
        <v>0</v>
      </c>
      <c r="AE889" s="5">
        <f t="shared" si="308"/>
        <v>0</v>
      </c>
      <c r="AF889" s="5">
        <f t="shared" si="309"/>
        <v>0</v>
      </c>
      <c r="AG889" s="5">
        <f t="shared" si="310"/>
        <v>0</v>
      </c>
      <c r="AH889" s="5">
        <f t="shared" si="311"/>
        <v>0</v>
      </c>
      <c r="AI889" s="5">
        <f t="shared" si="312"/>
        <v>1</v>
      </c>
      <c r="AJ889" s="5">
        <f t="shared" si="313"/>
        <v>0</v>
      </c>
      <c r="AK889" s="5">
        <f t="shared" si="314"/>
        <v>1</v>
      </c>
      <c r="AL889" s="5">
        <f t="shared" si="315"/>
        <v>0</v>
      </c>
      <c r="AM889" s="5">
        <f t="shared" si="316"/>
        <v>0</v>
      </c>
      <c r="AN889" s="5">
        <f t="shared" si="317"/>
        <v>0</v>
      </c>
      <c r="AO889" s="5">
        <f t="shared" si="318"/>
        <v>1</v>
      </c>
      <c r="AR889" s="5">
        <f t="shared" si="319"/>
        <v>3</v>
      </c>
      <c r="AS889" s="5">
        <f t="shared" si="320"/>
        <v>3</v>
      </c>
      <c r="AT889" s="5" t="str">
        <f t="shared" si="321"/>
        <v>Correct</v>
      </c>
      <c r="AU889" s="53" t="s">
        <v>105</v>
      </c>
      <c r="AV889" s="53">
        <v>56</v>
      </c>
      <c r="AW889" s="53" t="s">
        <v>121</v>
      </c>
      <c r="AX889" s="53" t="s">
        <v>247</v>
      </c>
      <c r="AY889" s="53" t="s">
        <v>107</v>
      </c>
      <c r="AZ889" s="53" t="s">
        <v>98</v>
      </c>
      <c r="BA889" s="53" t="s">
        <v>80</v>
      </c>
      <c r="BB889" s="53" t="s">
        <v>112</v>
      </c>
      <c r="BC889" s="53" t="s">
        <v>103</v>
      </c>
      <c r="BD889" s="53" t="s">
        <v>101</v>
      </c>
      <c r="BE889" s="53" t="s">
        <v>102</v>
      </c>
      <c r="BF889" s="53" t="s">
        <v>92</v>
      </c>
      <c r="BG889" s="53" t="s">
        <v>102</v>
      </c>
      <c r="BH889" s="55"/>
    </row>
    <row r="890" spans="1:60" x14ac:dyDescent="0.25">
      <c r="A890" s="1">
        <v>889</v>
      </c>
      <c r="D890" t="s">
        <v>52</v>
      </c>
      <c r="G890" t="s">
        <v>54</v>
      </c>
      <c r="S890" t="s">
        <v>64</v>
      </c>
      <c r="U890" s="5">
        <f t="shared" si="299"/>
        <v>3</v>
      </c>
      <c r="V890" s="5">
        <f t="shared" si="300"/>
        <v>1</v>
      </c>
      <c r="W890" s="16"/>
      <c r="X890" s="5">
        <f t="shared" si="301"/>
        <v>0</v>
      </c>
      <c r="Y890" s="5">
        <f t="shared" si="302"/>
        <v>0</v>
      </c>
      <c r="Z890" s="5">
        <f t="shared" si="303"/>
        <v>1</v>
      </c>
      <c r="AA890" s="5">
        <f t="shared" si="304"/>
        <v>0</v>
      </c>
      <c r="AB890" s="5">
        <f t="shared" si="305"/>
        <v>0</v>
      </c>
      <c r="AC890" s="5">
        <f t="shared" si="306"/>
        <v>1</v>
      </c>
      <c r="AD890" s="5">
        <f t="shared" si="307"/>
        <v>0</v>
      </c>
      <c r="AE890" s="5">
        <f t="shared" si="308"/>
        <v>0</v>
      </c>
      <c r="AF890" s="5">
        <f t="shared" si="309"/>
        <v>0</v>
      </c>
      <c r="AG890" s="5">
        <f t="shared" si="310"/>
        <v>0</v>
      </c>
      <c r="AH890" s="5">
        <f t="shared" si="311"/>
        <v>0</v>
      </c>
      <c r="AI890" s="5">
        <f t="shared" si="312"/>
        <v>0</v>
      </c>
      <c r="AJ890" s="5">
        <f t="shared" si="313"/>
        <v>0</v>
      </c>
      <c r="AK890" s="5">
        <f t="shared" si="314"/>
        <v>0</v>
      </c>
      <c r="AL890" s="5">
        <f t="shared" si="315"/>
        <v>0</v>
      </c>
      <c r="AM890" s="5">
        <f t="shared" si="316"/>
        <v>0</v>
      </c>
      <c r="AN890" s="5">
        <f t="shared" si="317"/>
        <v>0</v>
      </c>
      <c r="AO890" s="5">
        <f t="shared" si="318"/>
        <v>1</v>
      </c>
      <c r="AR890" s="5">
        <f t="shared" si="319"/>
        <v>3</v>
      </c>
      <c r="AS890" s="5">
        <f t="shared" si="320"/>
        <v>3</v>
      </c>
      <c r="AT890" s="5" t="str">
        <f t="shared" si="321"/>
        <v>Correct</v>
      </c>
      <c r="AU890" s="5" t="s">
        <v>94</v>
      </c>
      <c r="AV890" s="5">
        <v>24</v>
      </c>
      <c r="AW890" s="5" t="s">
        <v>121</v>
      </c>
      <c r="AX890" s="5" t="s">
        <v>219</v>
      </c>
      <c r="AY890" s="5" t="s">
        <v>107</v>
      </c>
      <c r="AZ890" s="5" t="s">
        <v>98</v>
      </c>
      <c r="BA890" s="5" t="s">
        <v>80</v>
      </c>
      <c r="BB890" s="5" t="s">
        <v>126</v>
      </c>
      <c r="BC890" s="5" t="s">
        <v>110</v>
      </c>
      <c r="BD890" s="5" t="s">
        <v>136</v>
      </c>
      <c r="BE890" s="5" t="s">
        <v>102</v>
      </c>
      <c r="BF890" s="5" t="s">
        <v>92</v>
      </c>
      <c r="BG890" s="5" t="s">
        <v>102</v>
      </c>
      <c r="BH890" s="54"/>
    </row>
    <row r="891" spans="1:60" x14ac:dyDescent="0.25">
      <c r="A891" s="1">
        <v>890</v>
      </c>
      <c r="M891" t="s">
        <v>60</v>
      </c>
      <c r="O891" t="s">
        <v>23</v>
      </c>
      <c r="R891" t="s">
        <v>63</v>
      </c>
      <c r="U891" s="5">
        <f t="shared" si="299"/>
        <v>3</v>
      </c>
      <c r="V891" s="5">
        <f t="shared" si="300"/>
        <v>1</v>
      </c>
      <c r="W891" s="16"/>
      <c r="X891" s="5">
        <f t="shared" si="301"/>
        <v>0</v>
      </c>
      <c r="Y891" s="5">
        <f t="shared" si="302"/>
        <v>0</v>
      </c>
      <c r="Z891" s="5">
        <f t="shared" si="303"/>
        <v>0</v>
      </c>
      <c r="AA891" s="5">
        <f t="shared" si="304"/>
        <v>0</v>
      </c>
      <c r="AB891" s="5">
        <f t="shared" si="305"/>
        <v>0</v>
      </c>
      <c r="AC891" s="5">
        <f t="shared" si="306"/>
        <v>0</v>
      </c>
      <c r="AD891" s="5">
        <f t="shared" si="307"/>
        <v>0</v>
      </c>
      <c r="AE891" s="5">
        <f t="shared" si="308"/>
        <v>0</v>
      </c>
      <c r="AF891" s="5">
        <f t="shared" si="309"/>
        <v>0</v>
      </c>
      <c r="AG891" s="5">
        <f t="shared" si="310"/>
        <v>0</v>
      </c>
      <c r="AH891" s="5">
        <f t="shared" si="311"/>
        <v>0</v>
      </c>
      <c r="AI891" s="5">
        <f t="shared" si="312"/>
        <v>1</v>
      </c>
      <c r="AJ891" s="5">
        <f t="shared" si="313"/>
        <v>0</v>
      </c>
      <c r="AK891" s="5">
        <f t="shared" si="314"/>
        <v>1</v>
      </c>
      <c r="AL891" s="5">
        <f t="shared" si="315"/>
        <v>0</v>
      </c>
      <c r="AM891" s="5">
        <f t="shared" si="316"/>
        <v>0</v>
      </c>
      <c r="AN891" s="5">
        <f t="shared" si="317"/>
        <v>1</v>
      </c>
      <c r="AO891" s="5">
        <f t="shared" si="318"/>
        <v>0</v>
      </c>
      <c r="AR891" s="5">
        <f t="shared" si="319"/>
        <v>3</v>
      </c>
      <c r="AS891" s="5">
        <f t="shared" si="320"/>
        <v>3</v>
      </c>
      <c r="AT891" s="5" t="str">
        <f t="shared" si="321"/>
        <v>Correct</v>
      </c>
      <c r="AU891" s="53" t="s">
        <v>94</v>
      </c>
      <c r="AV891" s="53">
        <v>23</v>
      </c>
      <c r="AW891" s="53" t="s">
        <v>121</v>
      </c>
      <c r="AX891" s="53" t="s">
        <v>298</v>
      </c>
      <c r="AY891" s="53" t="s">
        <v>128</v>
      </c>
      <c r="AZ891" s="53" t="s">
        <v>98</v>
      </c>
      <c r="BA891" s="53" t="s">
        <v>363</v>
      </c>
      <c r="BB891" s="53" t="s">
        <v>126</v>
      </c>
      <c r="BC891" s="53" t="s">
        <v>110</v>
      </c>
      <c r="BD891" s="53" t="s">
        <v>101</v>
      </c>
      <c r="BE891" s="53" t="s">
        <v>102</v>
      </c>
      <c r="BF891" s="53" t="s">
        <v>92</v>
      </c>
      <c r="BG891" s="53" t="s">
        <v>102</v>
      </c>
      <c r="BH891" s="55"/>
    </row>
    <row r="892" spans="1:60" x14ac:dyDescent="0.25">
      <c r="A892" s="1">
        <v>891</v>
      </c>
      <c r="L892" t="s">
        <v>59</v>
      </c>
      <c r="N892" t="s">
        <v>26</v>
      </c>
      <c r="R892" t="s">
        <v>63</v>
      </c>
      <c r="U892" s="5">
        <f t="shared" si="299"/>
        <v>3</v>
      </c>
      <c r="V892" s="5">
        <f t="shared" si="300"/>
        <v>1</v>
      </c>
      <c r="W892" s="16"/>
      <c r="X892" s="5">
        <f t="shared" si="301"/>
        <v>0</v>
      </c>
      <c r="Y892" s="5">
        <f t="shared" si="302"/>
        <v>0</v>
      </c>
      <c r="Z892" s="5">
        <f t="shared" si="303"/>
        <v>0</v>
      </c>
      <c r="AA892" s="5">
        <f t="shared" si="304"/>
        <v>0</v>
      </c>
      <c r="AB892" s="5">
        <f t="shared" si="305"/>
        <v>0</v>
      </c>
      <c r="AC892" s="5">
        <f t="shared" si="306"/>
        <v>0</v>
      </c>
      <c r="AD892" s="5">
        <f t="shared" si="307"/>
        <v>0</v>
      </c>
      <c r="AE892" s="5">
        <f t="shared" si="308"/>
        <v>0</v>
      </c>
      <c r="AF892" s="5">
        <f t="shared" si="309"/>
        <v>0</v>
      </c>
      <c r="AG892" s="5">
        <f t="shared" si="310"/>
        <v>0</v>
      </c>
      <c r="AH892" s="5">
        <f t="shared" si="311"/>
        <v>1</v>
      </c>
      <c r="AI892" s="5">
        <f t="shared" si="312"/>
        <v>0</v>
      </c>
      <c r="AJ892" s="5">
        <f t="shared" si="313"/>
        <v>1</v>
      </c>
      <c r="AK892" s="5">
        <f t="shared" si="314"/>
        <v>0</v>
      </c>
      <c r="AL892" s="5">
        <f t="shared" si="315"/>
        <v>0</v>
      </c>
      <c r="AM892" s="5">
        <f t="shared" si="316"/>
        <v>0</v>
      </c>
      <c r="AN892" s="5">
        <f t="shared" si="317"/>
        <v>1</v>
      </c>
      <c r="AO892" s="5">
        <f t="shared" si="318"/>
        <v>0</v>
      </c>
      <c r="AR892" s="5">
        <f t="shared" si="319"/>
        <v>3</v>
      </c>
      <c r="AS892" s="5">
        <f t="shared" si="320"/>
        <v>3</v>
      </c>
      <c r="AT892" s="5" t="str">
        <f t="shared" si="321"/>
        <v>Correct</v>
      </c>
      <c r="AU892" s="5" t="s">
        <v>94</v>
      </c>
      <c r="AV892" s="5">
        <v>59</v>
      </c>
      <c r="AW892" s="5" t="s">
        <v>95</v>
      </c>
      <c r="AX892" s="5" t="s">
        <v>130</v>
      </c>
      <c r="AY892" s="5" t="s">
        <v>107</v>
      </c>
      <c r="AZ892" s="5" t="s">
        <v>98</v>
      </c>
      <c r="BA892" s="5" t="s">
        <v>80</v>
      </c>
      <c r="BB892" s="5" t="s">
        <v>99</v>
      </c>
      <c r="BC892" s="5" t="s">
        <v>103</v>
      </c>
      <c r="BD892" s="5" t="s">
        <v>125</v>
      </c>
      <c r="BE892" s="5" t="s">
        <v>102</v>
      </c>
      <c r="BF892" s="5" t="s">
        <v>90</v>
      </c>
      <c r="BG892" s="5" t="s">
        <v>98</v>
      </c>
      <c r="BH892" s="54"/>
    </row>
    <row r="893" spans="1:60" x14ac:dyDescent="0.25">
      <c r="A893" s="1">
        <v>892</v>
      </c>
      <c r="D893" t="s">
        <v>52</v>
      </c>
      <c r="M893" t="s">
        <v>60</v>
      </c>
      <c r="S893" t="s">
        <v>64</v>
      </c>
      <c r="U893" s="5">
        <f t="shared" si="299"/>
        <v>3</v>
      </c>
      <c r="V893" s="5">
        <f t="shared" si="300"/>
        <v>1</v>
      </c>
      <c r="W893" s="16"/>
      <c r="X893" s="5">
        <f t="shared" si="301"/>
        <v>0</v>
      </c>
      <c r="Y893" s="5">
        <f t="shared" si="302"/>
        <v>0</v>
      </c>
      <c r="Z893" s="5">
        <f t="shared" si="303"/>
        <v>1</v>
      </c>
      <c r="AA893" s="5">
        <f t="shared" si="304"/>
        <v>0</v>
      </c>
      <c r="AB893" s="5">
        <f t="shared" si="305"/>
        <v>0</v>
      </c>
      <c r="AC893" s="5">
        <f t="shared" si="306"/>
        <v>0</v>
      </c>
      <c r="AD893" s="5">
        <f t="shared" si="307"/>
        <v>0</v>
      </c>
      <c r="AE893" s="5">
        <f t="shared" si="308"/>
        <v>0</v>
      </c>
      <c r="AF893" s="5">
        <f t="shared" si="309"/>
        <v>0</v>
      </c>
      <c r="AG893" s="5">
        <f t="shared" si="310"/>
        <v>0</v>
      </c>
      <c r="AH893" s="5">
        <f t="shared" si="311"/>
        <v>0</v>
      </c>
      <c r="AI893" s="5">
        <f t="shared" si="312"/>
        <v>1</v>
      </c>
      <c r="AJ893" s="5">
        <f t="shared" si="313"/>
        <v>0</v>
      </c>
      <c r="AK893" s="5">
        <f t="shared" si="314"/>
        <v>0</v>
      </c>
      <c r="AL893" s="5">
        <f t="shared" si="315"/>
        <v>0</v>
      </c>
      <c r="AM893" s="5">
        <f t="shared" si="316"/>
        <v>0</v>
      </c>
      <c r="AN893" s="5">
        <f t="shared" si="317"/>
        <v>0</v>
      </c>
      <c r="AO893" s="5">
        <f t="shared" si="318"/>
        <v>1</v>
      </c>
      <c r="AR893" s="5">
        <f t="shared" si="319"/>
        <v>3</v>
      </c>
      <c r="AS893" s="5">
        <f t="shared" si="320"/>
        <v>3</v>
      </c>
      <c r="AT893" s="5" t="str">
        <f t="shared" si="321"/>
        <v>Correct</v>
      </c>
      <c r="AU893" s="53" t="s">
        <v>94</v>
      </c>
      <c r="AV893" s="53">
        <v>55</v>
      </c>
      <c r="AW893" s="53" t="s">
        <v>121</v>
      </c>
      <c r="AX893" s="53" t="s">
        <v>177</v>
      </c>
      <c r="AY893" s="53" t="s">
        <v>107</v>
      </c>
      <c r="AZ893" s="53" t="s">
        <v>98</v>
      </c>
      <c r="BA893" s="53" t="s">
        <v>80</v>
      </c>
      <c r="BB893" s="53" t="s">
        <v>108</v>
      </c>
      <c r="BC893" s="53" t="s">
        <v>120</v>
      </c>
      <c r="BD893" s="53" t="s">
        <v>101</v>
      </c>
      <c r="BE893" s="53" t="s">
        <v>102</v>
      </c>
      <c r="BF893" s="53" t="s">
        <v>92</v>
      </c>
      <c r="BG893" s="53" t="s">
        <v>102</v>
      </c>
      <c r="BH893" s="55"/>
    </row>
    <row r="894" spans="1:60" x14ac:dyDescent="0.25">
      <c r="A894" s="1">
        <v>893</v>
      </c>
      <c r="B894" t="s">
        <v>50</v>
      </c>
      <c r="E894" t="s">
        <v>20</v>
      </c>
      <c r="R894" t="s">
        <v>63</v>
      </c>
      <c r="U894" s="5">
        <f t="shared" si="299"/>
        <v>3</v>
      </c>
      <c r="V894" s="5">
        <f t="shared" si="300"/>
        <v>1</v>
      </c>
      <c r="W894" s="16"/>
      <c r="X894" s="5">
        <f t="shared" si="301"/>
        <v>1</v>
      </c>
      <c r="Y894" s="5">
        <f t="shared" si="302"/>
        <v>0</v>
      </c>
      <c r="Z894" s="5">
        <f t="shared" si="303"/>
        <v>0</v>
      </c>
      <c r="AA894" s="5">
        <f t="shared" si="304"/>
        <v>1</v>
      </c>
      <c r="AB894" s="5">
        <f t="shared" si="305"/>
        <v>0</v>
      </c>
      <c r="AC894" s="5">
        <f t="shared" si="306"/>
        <v>0</v>
      </c>
      <c r="AD894" s="5">
        <f t="shared" si="307"/>
        <v>0</v>
      </c>
      <c r="AE894" s="5">
        <f t="shared" si="308"/>
        <v>0</v>
      </c>
      <c r="AF894" s="5">
        <f t="shared" si="309"/>
        <v>0</v>
      </c>
      <c r="AG894" s="5">
        <f t="shared" si="310"/>
        <v>0</v>
      </c>
      <c r="AH894" s="5">
        <f t="shared" si="311"/>
        <v>0</v>
      </c>
      <c r="AI894" s="5">
        <f t="shared" si="312"/>
        <v>0</v>
      </c>
      <c r="AJ894" s="5">
        <f t="shared" si="313"/>
        <v>0</v>
      </c>
      <c r="AK894" s="5">
        <f t="shared" si="314"/>
        <v>0</v>
      </c>
      <c r="AL894" s="5">
        <f t="shared" si="315"/>
        <v>0</v>
      </c>
      <c r="AM894" s="5">
        <f t="shared" si="316"/>
        <v>0</v>
      </c>
      <c r="AN894" s="5">
        <f t="shared" si="317"/>
        <v>1</v>
      </c>
      <c r="AO894" s="5">
        <f t="shared" si="318"/>
        <v>0</v>
      </c>
      <c r="AR894" s="5">
        <f t="shared" si="319"/>
        <v>3</v>
      </c>
      <c r="AS894" s="5">
        <f t="shared" si="320"/>
        <v>3</v>
      </c>
      <c r="AT894" s="5" t="str">
        <f t="shared" si="321"/>
        <v>Correct</v>
      </c>
      <c r="AU894" s="5" t="s">
        <v>94</v>
      </c>
      <c r="AV894" s="5">
        <v>67</v>
      </c>
      <c r="AW894" s="5" t="s">
        <v>95</v>
      </c>
      <c r="AX894" s="5" t="s">
        <v>141</v>
      </c>
      <c r="AY894" s="5" t="s">
        <v>107</v>
      </c>
      <c r="AZ894" s="5" t="s">
        <v>98</v>
      </c>
      <c r="BA894" s="5" t="s">
        <v>80</v>
      </c>
      <c r="BB894" s="5" t="s">
        <v>109</v>
      </c>
      <c r="BC894" s="5" t="s">
        <v>100</v>
      </c>
      <c r="BD894" s="5" t="s">
        <v>104</v>
      </c>
      <c r="BE894" s="5" t="s">
        <v>102</v>
      </c>
      <c r="BF894" s="5" t="s">
        <v>373</v>
      </c>
      <c r="BG894" s="5" t="s">
        <v>98</v>
      </c>
      <c r="BH894" s="54"/>
    </row>
    <row r="895" spans="1:60" x14ac:dyDescent="0.25">
      <c r="A895" s="1">
        <v>894</v>
      </c>
      <c r="I895" t="s">
        <v>56</v>
      </c>
      <c r="N895" t="s">
        <v>26</v>
      </c>
      <c r="S895" t="s">
        <v>64</v>
      </c>
      <c r="U895" s="5">
        <f t="shared" si="299"/>
        <v>3</v>
      </c>
      <c r="V895" s="5">
        <f t="shared" si="300"/>
        <v>1</v>
      </c>
      <c r="W895" s="16"/>
      <c r="X895" s="5">
        <f t="shared" si="301"/>
        <v>0</v>
      </c>
      <c r="Y895" s="5">
        <f t="shared" si="302"/>
        <v>0</v>
      </c>
      <c r="Z895" s="5">
        <f t="shared" si="303"/>
        <v>0</v>
      </c>
      <c r="AA895" s="5">
        <f t="shared" si="304"/>
        <v>0</v>
      </c>
      <c r="AB895" s="5">
        <f t="shared" si="305"/>
        <v>0</v>
      </c>
      <c r="AC895" s="5">
        <f t="shared" si="306"/>
        <v>0</v>
      </c>
      <c r="AD895" s="5">
        <f t="shared" si="307"/>
        <v>0</v>
      </c>
      <c r="AE895" s="5">
        <f t="shared" si="308"/>
        <v>1</v>
      </c>
      <c r="AF895" s="5">
        <f t="shared" si="309"/>
        <v>0</v>
      </c>
      <c r="AG895" s="5">
        <f t="shared" si="310"/>
        <v>0</v>
      </c>
      <c r="AH895" s="5">
        <f t="shared" si="311"/>
        <v>0</v>
      </c>
      <c r="AI895" s="5">
        <f t="shared" si="312"/>
        <v>0</v>
      </c>
      <c r="AJ895" s="5">
        <f t="shared" si="313"/>
        <v>1</v>
      </c>
      <c r="AK895" s="5">
        <f t="shared" si="314"/>
        <v>0</v>
      </c>
      <c r="AL895" s="5">
        <f t="shared" si="315"/>
        <v>0</v>
      </c>
      <c r="AM895" s="5">
        <f t="shared" si="316"/>
        <v>0</v>
      </c>
      <c r="AN895" s="5">
        <f t="shared" si="317"/>
        <v>0</v>
      </c>
      <c r="AO895" s="5">
        <f t="shared" si="318"/>
        <v>1</v>
      </c>
      <c r="AR895" s="5">
        <f t="shared" si="319"/>
        <v>3</v>
      </c>
      <c r="AS895" s="5">
        <f t="shared" si="320"/>
        <v>3</v>
      </c>
      <c r="AT895" s="5" t="str">
        <f t="shared" si="321"/>
        <v>Correct</v>
      </c>
      <c r="AU895" s="53" t="s">
        <v>94</v>
      </c>
      <c r="AV895" s="53">
        <v>54</v>
      </c>
      <c r="AW895" s="53" t="s">
        <v>121</v>
      </c>
      <c r="AX895" s="53" t="s">
        <v>211</v>
      </c>
      <c r="AY895" s="53" t="s">
        <v>128</v>
      </c>
      <c r="AZ895" s="53" t="s">
        <v>98</v>
      </c>
      <c r="BA895" s="53" t="s">
        <v>80</v>
      </c>
      <c r="BB895" s="53" t="s">
        <v>114</v>
      </c>
      <c r="BC895" s="53" t="s">
        <v>110</v>
      </c>
      <c r="BD895" s="53" t="s">
        <v>101</v>
      </c>
      <c r="BE895" s="53" t="s">
        <v>102</v>
      </c>
      <c r="BF895" s="53" t="s">
        <v>92</v>
      </c>
      <c r="BG895" s="53" t="s">
        <v>102</v>
      </c>
      <c r="BH895" s="55"/>
    </row>
    <row r="896" spans="1:60" x14ac:dyDescent="0.25">
      <c r="A896" s="1">
        <v>895</v>
      </c>
      <c r="G896" t="s">
        <v>54</v>
      </c>
      <c r="I896" t="s">
        <v>56</v>
      </c>
      <c r="S896" t="s">
        <v>64</v>
      </c>
      <c r="U896" s="5">
        <f t="shared" si="299"/>
        <v>3</v>
      </c>
      <c r="V896" s="5">
        <f t="shared" si="300"/>
        <v>1</v>
      </c>
      <c r="W896" s="16"/>
      <c r="X896" s="5">
        <f t="shared" si="301"/>
        <v>0</v>
      </c>
      <c r="Y896" s="5">
        <f t="shared" si="302"/>
        <v>0</v>
      </c>
      <c r="Z896" s="5">
        <f t="shared" si="303"/>
        <v>0</v>
      </c>
      <c r="AA896" s="5">
        <f t="shared" si="304"/>
        <v>0</v>
      </c>
      <c r="AB896" s="5">
        <f t="shared" si="305"/>
        <v>0</v>
      </c>
      <c r="AC896" s="5">
        <f t="shared" si="306"/>
        <v>1</v>
      </c>
      <c r="AD896" s="5">
        <f t="shared" si="307"/>
        <v>0</v>
      </c>
      <c r="AE896" s="5">
        <f t="shared" si="308"/>
        <v>1</v>
      </c>
      <c r="AF896" s="5">
        <f t="shared" si="309"/>
        <v>0</v>
      </c>
      <c r="AG896" s="5">
        <f t="shared" si="310"/>
        <v>0</v>
      </c>
      <c r="AH896" s="5">
        <f t="shared" si="311"/>
        <v>0</v>
      </c>
      <c r="AI896" s="5">
        <f t="shared" si="312"/>
        <v>0</v>
      </c>
      <c r="AJ896" s="5">
        <f t="shared" si="313"/>
        <v>0</v>
      </c>
      <c r="AK896" s="5">
        <f t="shared" si="314"/>
        <v>0</v>
      </c>
      <c r="AL896" s="5">
        <f t="shared" si="315"/>
        <v>0</v>
      </c>
      <c r="AM896" s="5">
        <f t="shared" si="316"/>
        <v>0</v>
      </c>
      <c r="AN896" s="5">
        <f t="shared" si="317"/>
        <v>0</v>
      </c>
      <c r="AO896" s="5">
        <f t="shared" si="318"/>
        <v>1</v>
      </c>
      <c r="AR896" s="5">
        <f t="shared" si="319"/>
        <v>3</v>
      </c>
      <c r="AS896" s="5">
        <f t="shared" si="320"/>
        <v>3</v>
      </c>
      <c r="AT896" s="5" t="str">
        <f t="shared" si="321"/>
        <v>Correct</v>
      </c>
      <c r="AU896" s="5" t="s">
        <v>94</v>
      </c>
      <c r="AV896" s="5">
        <v>23</v>
      </c>
      <c r="AW896" s="5" t="s">
        <v>95</v>
      </c>
      <c r="AX896" s="5" t="s">
        <v>243</v>
      </c>
      <c r="AY896" s="5" t="s">
        <v>107</v>
      </c>
      <c r="AZ896" s="5" t="s">
        <v>102</v>
      </c>
      <c r="BA896" s="5" t="s">
        <v>80</v>
      </c>
      <c r="BB896" s="5" t="s">
        <v>112</v>
      </c>
      <c r="BC896" s="5" t="s">
        <v>110</v>
      </c>
      <c r="BD896" s="5" t="s">
        <v>136</v>
      </c>
      <c r="BE896" s="5" t="s">
        <v>102</v>
      </c>
      <c r="BF896" s="5" t="s">
        <v>92</v>
      </c>
      <c r="BG896" s="5" t="s">
        <v>102</v>
      </c>
      <c r="BH896" s="54"/>
    </row>
    <row r="897" spans="1:60" x14ac:dyDescent="0.25">
      <c r="A897" s="1">
        <v>896</v>
      </c>
      <c r="G897" t="s">
        <v>54</v>
      </c>
      <c r="I897" t="s">
        <v>56</v>
      </c>
      <c r="L897" t="s">
        <v>59</v>
      </c>
      <c r="U897" s="5">
        <f t="shared" si="299"/>
        <v>3</v>
      </c>
      <c r="V897" s="5">
        <f t="shared" si="300"/>
        <v>1</v>
      </c>
      <c r="W897" s="16"/>
      <c r="X897" s="5">
        <f t="shared" si="301"/>
        <v>0</v>
      </c>
      <c r="Y897" s="5">
        <f t="shared" si="302"/>
        <v>0</v>
      </c>
      <c r="Z897" s="5">
        <f t="shared" si="303"/>
        <v>0</v>
      </c>
      <c r="AA897" s="5">
        <f t="shared" si="304"/>
        <v>0</v>
      </c>
      <c r="AB897" s="5">
        <f t="shared" si="305"/>
        <v>0</v>
      </c>
      <c r="AC897" s="5">
        <f t="shared" si="306"/>
        <v>1</v>
      </c>
      <c r="AD897" s="5">
        <f t="shared" si="307"/>
        <v>0</v>
      </c>
      <c r="AE897" s="5">
        <f t="shared" si="308"/>
        <v>1</v>
      </c>
      <c r="AF897" s="5">
        <f t="shared" si="309"/>
        <v>0</v>
      </c>
      <c r="AG897" s="5">
        <f t="shared" si="310"/>
        <v>0</v>
      </c>
      <c r="AH897" s="5">
        <f t="shared" si="311"/>
        <v>1</v>
      </c>
      <c r="AI897" s="5">
        <f t="shared" si="312"/>
        <v>0</v>
      </c>
      <c r="AJ897" s="5">
        <f t="shared" si="313"/>
        <v>0</v>
      </c>
      <c r="AK897" s="5">
        <f t="shared" si="314"/>
        <v>0</v>
      </c>
      <c r="AL897" s="5">
        <f t="shared" si="315"/>
        <v>0</v>
      </c>
      <c r="AM897" s="5">
        <f t="shared" si="316"/>
        <v>0</v>
      </c>
      <c r="AN897" s="5">
        <f t="shared" si="317"/>
        <v>0</v>
      </c>
      <c r="AO897" s="5">
        <f t="shared" si="318"/>
        <v>0</v>
      </c>
      <c r="AR897" s="5">
        <f t="shared" si="319"/>
        <v>3</v>
      </c>
      <c r="AS897" s="5">
        <f t="shared" si="320"/>
        <v>3</v>
      </c>
      <c r="AT897" s="5" t="str">
        <f t="shared" si="321"/>
        <v>Correct</v>
      </c>
      <c r="AU897" s="53" t="s">
        <v>94</v>
      </c>
      <c r="AV897" s="53">
        <v>54</v>
      </c>
      <c r="AW897" s="53" t="s">
        <v>121</v>
      </c>
      <c r="AX897" s="53" t="s">
        <v>161</v>
      </c>
      <c r="AY897" s="53" t="s">
        <v>107</v>
      </c>
      <c r="AZ897" s="53" t="s">
        <v>98</v>
      </c>
      <c r="BA897" s="53" t="s">
        <v>80</v>
      </c>
      <c r="BB897" s="53" t="s">
        <v>126</v>
      </c>
      <c r="BC897" s="53" t="s">
        <v>100</v>
      </c>
      <c r="BD897" s="53" t="s">
        <v>101</v>
      </c>
      <c r="BE897" s="53" t="s">
        <v>102</v>
      </c>
      <c r="BF897" s="53" t="s">
        <v>92</v>
      </c>
      <c r="BG897" s="53" t="s">
        <v>102</v>
      </c>
      <c r="BH897" s="55"/>
    </row>
    <row r="898" spans="1:60" x14ac:dyDescent="0.25">
      <c r="A898" s="1">
        <v>897</v>
      </c>
      <c r="D898" t="s">
        <v>52</v>
      </c>
      <c r="R898" t="s">
        <v>63</v>
      </c>
      <c r="U898" s="5">
        <f t="shared" ref="U898:U961" si="322">COUNTA(B898:T898)</f>
        <v>2</v>
      </c>
      <c r="V898" s="5">
        <f t="shared" ref="V898:V961" si="323">3/U898</f>
        <v>1.5</v>
      </c>
      <c r="W898" s="16"/>
      <c r="X898" s="5">
        <f t="shared" ref="X898:X961" si="324">IF($U898&lt;3,IF($B898=$B$1,1,0),IF($B898=$B$1,$V898,0))</f>
        <v>0</v>
      </c>
      <c r="Y898" s="5">
        <f t="shared" ref="Y898:Y961" si="325">IF($U898&lt;3,IF($C898=$C$1,1,0),IF($C898=$C$1,$V898,0))</f>
        <v>0</v>
      </c>
      <c r="Z898" s="5">
        <f t="shared" ref="Z898:Z961" si="326">IF($U898&lt;3,IF($D898=$D$1,1,0),IF($D898=$D$1,$V898,0))</f>
        <v>1</v>
      </c>
      <c r="AA898" s="5">
        <f t="shared" ref="AA898:AA961" si="327">IF($U898&lt;3,IF($E898=$E$1,1,0),IF($E898=$E$1,$V898,0))</f>
        <v>0</v>
      </c>
      <c r="AB898" s="5">
        <f t="shared" ref="AB898:AB961" si="328">IF($U898&lt;3,IF($F898=$F$1,1,0),IF($F898=$F$1,$V898,0))</f>
        <v>0</v>
      </c>
      <c r="AC898" s="5">
        <f t="shared" ref="AC898:AC961" si="329">IF($U898&lt;3,IF($G898=$G$1,1,0),IF($G898=$G$1,$V898,0))</f>
        <v>0</v>
      </c>
      <c r="AD898" s="5">
        <f t="shared" ref="AD898:AD961" si="330">IF($U898&lt;3,IF($H898=$H$1,1,0),IF($H898=$H$1,$V898,0))</f>
        <v>0</v>
      </c>
      <c r="AE898" s="5">
        <f t="shared" ref="AE898:AE961" si="331">IF($U898&lt;3,IF($I898=$I$1,1,0),IF($I898=$I$1,$V898,0))</f>
        <v>0</v>
      </c>
      <c r="AF898" s="5">
        <f t="shared" ref="AF898:AF961" si="332">IF($U898&lt;3,IF($J898=$J$1,1,0),IF($J898=$J$1,$V898,0))</f>
        <v>0</v>
      </c>
      <c r="AG898" s="5">
        <f t="shared" ref="AG898:AG961" si="333">IF($U898&lt;3,IF($K898=$K$1,1,0),IF($K898=$K$1,$V898,0))</f>
        <v>0</v>
      </c>
      <c r="AH898" s="5">
        <f t="shared" ref="AH898:AH961" si="334">IF($U898&lt;3,IF($L898=$L$1,1,0),IF($L898=$L$1,$V898,0))</f>
        <v>0</v>
      </c>
      <c r="AI898" s="5">
        <f t="shared" ref="AI898:AI961" si="335">IF($U898&lt;3,IF($M898=$M$1,1,0),IF($M898=$M$1,$V898,0))</f>
        <v>0</v>
      </c>
      <c r="AJ898" s="5">
        <f t="shared" ref="AJ898:AJ961" si="336">IF($U898&lt;3,IF($N898=$N$1,1,0),IF($N898=$N$1,$V898,0))</f>
        <v>0</v>
      </c>
      <c r="AK898" s="5">
        <f t="shared" ref="AK898:AK961" si="337">IF($U898&lt;3,IF($O898=$O$1,1,0),IF($O898=$O$1,$V898,0))</f>
        <v>0</v>
      </c>
      <c r="AL898" s="5">
        <f t="shared" ref="AL898:AL961" si="338">IF($U898&lt;3,IF($P898=$P$1,1,0),IF($P898=$P$1,$V898,0))</f>
        <v>0</v>
      </c>
      <c r="AM898" s="5">
        <f t="shared" ref="AM898:AM961" si="339">IF($U898&lt;3,IF($Q898=$Q$1,1,0),IF($Q898=$Q$1,$V898,0))</f>
        <v>0</v>
      </c>
      <c r="AN898" s="5">
        <f t="shared" ref="AN898:AN961" si="340">IF($U898&lt;3,IF($R898=$R$1,1,0),IF($R898=$R$1,$V898,0))</f>
        <v>1</v>
      </c>
      <c r="AO898" s="5">
        <f t="shared" ref="AO898:AO961" si="341">IF($U898&lt;3,IF($S898=$S$1,1,0),IF($S898=$S$1,$V898,0))</f>
        <v>0</v>
      </c>
      <c r="AR898" s="5">
        <f t="shared" ref="AR898:AR961" si="342">SUM(X898:AP898)</f>
        <v>2</v>
      </c>
      <c r="AS898" s="5">
        <f t="shared" ref="AS898:AS961" si="343">U898</f>
        <v>2</v>
      </c>
      <c r="AT898" s="5" t="str">
        <f t="shared" ref="AT898:AT961" si="344">IF(AR898=AS898,"Correct",IF(AR898=3,"Correct","Wrong"))</f>
        <v>Correct</v>
      </c>
      <c r="AU898" s="5" t="s">
        <v>94</v>
      </c>
      <c r="AV898" s="5">
        <v>48</v>
      </c>
      <c r="AW898" s="5" t="s">
        <v>121</v>
      </c>
      <c r="AX898" s="5" t="s">
        <v>245</v>
      </c>
      <c r="AY898" s="5" t="s">
        <v>107</v>
      </c>
      <c r="AZ898" s="5" t="s">
        <v>98</v>
      </c>
      <c r="BA898" s="5" t="s">
        <v>80</v>
      </c>
      <c r="BB898" s="5" t="s">
        <v>126</v>
      </c>
      <c r="BC898" s="5" t="s">
        <v>100</v>
      </c>
      <c r="BD898" s="5" t="s">
        <v>101</v>
      </c>
      <c r="BE898" s="5" t="s">
        <v>102</v>
      </c>
      <c r="BF898" s="5" t="s">
        <v>92</v>
      </c>
      <c r="BG898" s="5" t="s">
        <v>102</v>
      </c>
      <c r="BH898" s="54"/>
    </row>
    <row r="899" spans="1:60" x14ac:dyDescent="0.25">
      <c r="A899" s="1">
        <v>898</v>
      </c>
      <c r="O899" t="s">
        <v>23</v>
      </c>
      <c r="U899" s="5">
        <f t="shared" si="322"/>
        <v>1</v>
      </c>
      <c r="V899" s="5">
        <f t="shared" si="323"/>
        <v>3</v>
      </c>
      <c r="W899" s="16"/>
      <c r="X899" s="5">
        <f t="shared" si="324"/>
        <v>0</v>
      </c>
      <c r="Y899" s="5">
        <f t="shared" si="325"/>
        <v>0</v>
      </c>
      <c r="Z899" s="5">
        <f t="shared" si="326"/>
        <v>0</v>
      </c>
      <c r="AA899" s="5">
        <f t="shared" si="327"/>
        <v>0</v>
      </c>
      <c r="AB899" s="5">
        <f t="shared" si="328"/>
        <v>0</v>
      </c>
      <c r="AC899" s="5">
        <f t="shared" si="329"/>
        <v>0</v>
      </c>
      <c r="AD899" s="5">
        <f t="shared" si="330"/>
        <v>0</v>
      </c>
      <c r="AE899" s="5">
        <f t="shared" si="331"/>
        <v>0</v>
      </c>
      <c r="AF899" s="5">
        <f t="shared" si="332"/>
        <v>0</v>
      </c>
      <c r="AG899" s="5">
        <f t="shared" si="333"/>
        <v>0</v>
      </c>
      <c r="AH899" s="5">
        <f t="shared" si="334"/>
        <v>0</v>
      </c>
      <c r="AI899" s="5">
        <f t="shared" si="335"/>
        <v>0</v>
      </c>
      <c r="AJ899" s="5">
        <f t="shared" si="336"/>
        <v>0</v>
      </c>
      <c r="AK899" s="5">
        <f t="shared" si="337"/>
        <v>1</v>
      </c>
      <c r="AL899" s="5">
        <f t="shared" si="338"/>
        <v>0</v>
      </c>
      <c r="AM899" s="5">
        <f t="shared" si="339"/>
        <v>0</v>
      </c>
      <c r="AN899" s="5">
        <f t="shared" si="340"/>
        <v>0</v>
      </c>
      <c r="AO899" s="5">
        <f t="shared" si="341"/>
        <v>0</v>
      </c>
      <c r="AR899" s="5">
        <f t="shared" si="342"/>
        <v>1</v>
      </c>
      <c r="AS899" s="5">
        <f t="shared" si="343"/>
        <v>1</v>
      </c>
      <c r="AT899" s="5" t="str">
        <f t="shared" si="344"/>
        <v>Correct</v>
      </c>
      <c r="AU899" s="53" t="s">
        <v>89</v>
      </c>
      <c r="AV899" s="53">
        <v>9</v>
      </c>
      <c r="AW899" s="53" t="s">
        <v>115</v>
      </c>
      <c r="AX899" s="53"/>
      <c r="AY899" s="53"/>
      <c r="AZ899" s="53"/>
      <c r="BA899" s="53"/>
      <c r="BB899" s="53"/>
      <c r="BC899" s="53"/>
      <c r="BD899" s="53"/>
      <c r="BE899" s="53"/>
      <c r="BF899" s="53"/>
      <c r="BG899" s="53"/>
      <c r="BH899" s="55"/>
    </row>
    <row r="900" spans="1:60" x14ac:dyDescent="0.25">
      <c r="A900" s="1">
        <v>899</v>
      </c>
      <c r="M900" t="s">
        <v>60</v>
      </c>
      <c r="R900" t="s">
        <v>63</v>
      </c>
      <c r="S900" t="s">
        <v>64</v>
      </c>
      <c r="U900" s="5">
        <f t="shared" si="322"/>
        <v>3</v>
      </c>
      <c r="V900" s="5">
        <f t="shared" si="323"/>
        <v>1</v>
      </c>
      <c r="W900" s="16"/>
      <c r="X900" s="5">
        <f t="shared" si="324"/>
        <v>0</v>
      </c>
      <c r="Y900" s="5">
        <f t="shared" si="325"/>
        <v>0</v>
      </c>
      <c r="Z900" s="5">
        <f t="shared" si="326"/>
        <v>0</v>
      </c>
      <c r="AA900" s="5">
        <f t="shared" si="327"/>
        <v>0</v>
      </c>
      <c r="AB900" s="5">
        <f t="shared" si="328"/>
        <v>0</v>
      </c>
      <c r="AC900" s="5">
        <f t="shared" si="329"/>
        <v>0</v>
      </c>
      <c r="AD900" s="5">
        <f t="shared" si="330"/>
        <v>0</v>
      </c>
      <c r="AE900" s="5">
        <f t="shared" si="331"/>
        <v>0</v>
      </c>
      <c r="AF900" s="5">
        <f t="shared" si="332"/>
        <v>0</v>
      </c>
      <c r="AG900" s="5">
        <f t="shared" si="333"/>
        <v>0</v>
      </c>
      <c r="AH900" s="5">
        <f t="shared" si="334"/>
        <v>0</v>
      </c>
      <c r="AI900" s="5">
        <f t="shared" si="335"/>
        <v>1</v>
      </c>
      <c r="AJ900" s="5">
        <f t="shared" si="336"/>
        <v>0</v>
      </c>
      <c r="AK900" s="5">
        <f t="shared" si="337"/>
        <v>0</v>
      </c>
      <c r="AL900" s="5">
        <f t="shared" si="338"/>
        <v>0</v>
      </c>
      <c r="AM900" s="5">
        <f t="shared" si="339"/>
        <v>0</v>
      </c>
      <c r="AN900" s="5">
        <f t="shared" si="340"/>
        <v>1</v>
      </c>
      <c r="AO900" s="5">
        <f t="shared" si="341"/>
        <v>1</v>
      </c>
      <c r="AR900" s="5">
        <f t="shared" si="342"/>
        <v>3</v>
      </c>
      <c r="AS900" s="5">
        <f t="shared" si="343"/>
        <v>3</v>
      </c>
      <c r="AT900" s="5" t="str">
        <f t="shared" si="344"/>
        <v>Correct</v>
      </c>
      <c r="AU900" s="5" t="s">
        <v>94</v>
      </c>
      <c r="AV900" s="5">
        <v>56</v>
      </c>
      <c r="AW900" s="5" t="s">
        <v>121</v>
      </c>
      <c r="AX900" s="5" t="s">
        <v>168</v>
      </c>
      <c r="AY900" s="5" t="s">
        <v>107</v>
      </c>
      <c r="AZ900" s="5" t="s">
        <v>98</v>
      </c>
      <c r="BA900" s="5" t="s">
        <v>80</v>
      </c>
      <c r="BB900" s="5" t="s">
        <v>114</v>
      </c>
      <c r="BC900" s="5" t="s">
        <v>100</v>
      </c>
      <c r="BD900" s="5" t="s">
        <v>135</v>
      </c>
      <c r="BE900" s="5" t="s">
        <v>102</v>
      </c>
      <c r="BF900" s="5" t="s">
        <v>92</v>
      </c>
      <c r="BG900" s="5" t="s">
        <v>102</v>
      </c>
      <c r="BH900" s="54"/>
    </row>
    <row r="901" spans="1:60" x14ac:dyDescent="0.25">
      <c r="A901" s="1">
        <v>900</v>
      </c>
      <c r="D901" t="s">
        <v>52</v>
      </c>
      <c r="F901" t="s">
        <v>53</v>
      </c>
      <c r="R901" t="s">
        <v>63</v>
      </c>
      <c r="U901" s="5">
        <f t="shared" si="322"/>
        <v>3</v>
      </c>
      <c r="V901" s="5">
        <f t="shared" si="323"/>
        <v>1</v>
      </c>
      <c r="W901" s="16"/>
      <c r="X901" s="5">
        <f t="shared" si="324"/>
        <v>0</v>
      </c>
      <c r="Y901" s="5">
        <f t="shared" si="325"/>
        <v>0</v>
      </c>
      <c r="Z901" s="5">
        <f t="shared" si="326"/>
        <v>1</v>
      </c>
      <c r="AA901" s="5">
        <f t="shared" si="327"/>
        <v>0</v>
      </c>
      <c r="AB901" s="5">
        <f t="shared" si="328"/>
        <v>1</v>
      </c>
      <c r="AC901" s="5">
        <f t="shared" si="329"/>
        <v>0</v>
      </c>
      <c r="AD901" s="5">
        <f t="shared" si="330"/>
        <v>0</v>
      </c>
      <c r="AE901" s="5">
        <f t="shared" si="331"/>
        <v>0</v>
      </c>
      <c r="AF901" s="5">
        <f t="shared" si="332"/>
        <v>0</v>
      </c>
      <c r="AG901" s="5">
        <f t="shared" si="333"/>
        <v>0</v>
      </c>
      <c r="AH901" s="5">
        <f t="shared" si="334"/>
        <v>0</v>
      </c>
      <c r="AI901" s="5">
        <f t="shared" si="335"/>
        <v>0</v>
      </c>
      <c r="AJ901" s="5">
        <f t="shared" si="336"/>
        <v>0</v>
      </c>
      <c r="AK901" s="5">
        <f t="shared" si="337"/>
        <v>0</v>
      </c>
      <c r="AL901" s="5">
        <f t="shared" si="338"/>
        <v>0</v>
      </c>
      <c r="AM901" s="5">
        <f t="shared" si="339"/>
        <v>0</v>
      </c>
      <c r="AN901" s="5">
        <f t="shared" si="340"/>
        <v>1</v>
      </c>
      <c r="AO901" s="5">
        <f t="shared" si="341"/>
        <v>0</v>
      </c>
      <c r="AR901" s="5">
        <f t="shared" si="342"/>
        <v>3</v>
      </c>
      <c r="AS901" s="5">
        <f t="shared" si="343"/>
        <v>3</v>
      </c>
      <c r="AT901" s="5" t="str">
        <f t="shared" si="344"/>
        <v>Correct</v>
      </c>
      <c r="AU901" s="53" t="s">
        <v>94</v>
      </c>
      <c r="AV901" s="53">
        <v>24</v>
      </c>
      <c r="AW901" s="53" t="s">
        <v>95</v>
      </c>
      <c r="AX901" s="53" t="s">
        <v>144</v>
      </c>
      <c r="AY901" s="53" t="s">
        <v>107</v>
      </c>
      <c r="AZ901" s="53" t="s">
        <v>98</v>
      </c>
      <c r="BA901" s="53" t="s">
        <v>80</v>
      </c>
      <c r="BB901" s="53" t="s">
        <v>109</v>
      </c>
      <c r="BC901" s="53" t="s">
        <v>100</v>
      </c>
      <c r="BD901" s="53" t="s">
        <v>136</v>
      </c>
      <c r="BE901" s="53" t="s">
        <v>102</v>
      </c>
      <c r="BF901" s="53" t="s">
        <v>90</v>
      </c>
      <c r="BG901" s="53" t="s">
        <v>102</v>
      </c>
      <c r="BH901" s="55"/>
    </row>
    <row r="902" spans="1:60" x14ac:dyDescent="0.25">
      <c r="A902" s="1">
        <v>901</v>
      </c>
      <c r="D902" t="s">
        <v>52</v>
      </c>
      <c r="M902" t="s">
        <v>60</v>
      </c>
      <c r="S902" t="s">
        <v>64</v>
      </c>
      <c r="U902" s="5">
        <f t="shared" si="322"/>
        <v>3</v>
      </c>
      <c r="V902" s="5">
        <f t="shared" si="323"/>
        <v>1</v>
      </c>
      <c r="W902" s="16"/>
      <c r="X902" s="5">
        <f t="shared" si="324"/>
        <v>0</v>
      </c>
      <c r="Y902" s="5">
        <f t="shared" si="325"/>
        <v>0</v>
      </c>
      <c r="Z902" s="5">
        <f t="shared" si="326"/>
        <v>1</v>
      </c>
      <c r="AA902" s="5">
        <f t="shared" si="327"/>
        <v>0</v>
      </c>
      <c r="AB902" s="5">
        <f t="shared" si="328"/>
        <v>0</v>
      </c>
      <c r="AC902" s="5">
        <f t="shared" si="329"/>
        <v>0</v>
      </c>
      <c r="AD902" s="5">
        <f t="shared" si="330"/>
        <v>0</v>
      </c>
      <c r="AE902" s="5">
        <f t="shared" si="331"/>
        <v>0</v>
      </c>
      <c r="AF902" s="5">
        <f t="shared" si="332"/>
        <v>0</v>
      </c>
      <c r="AG902" s="5">
        <f t="shared" si="333"/>
        <v>0</v>
      </c>
      <c r="AH902" s="5">
        <f t="shared" si="334"/>
        <v>0</v>
      </c>
      <c r="AI902" s="5">
        <f t="shared" si="335"/>
        <v>1</v>
      </c>
      <c r="AJ902" s="5">
        <f t="shared" si="336"/>
        <v>0</v>
      </c>
      <c r="AK902" s="5">
        <f t="shared" si="337"/>
        <v>0</v>
      </c>
      <c r="AL902" s="5">
        <f t="shared" si="338"/>
        <v>0</v>
      </c>
      <c r="AM902" s="5">
        <f t="shared" si="339"/>
        <v>0</v>
      </c>
      <c r="AN902" s="5">
        <f t="shared" si="340"/>
        <v>0</v>
      </c>
      <c r="AO902" s="5">
        <f t="shared" si="341"/>
        <v>1</v>
      </c>
      <c r="AR902" s="5">
        <f t="shared" si="342"/>
        <v>3</v>
      </c>
      <c r="AS902" s="5">
        <f t="shared" si="343"/>
        <v>3</v>
      </c>
      <c r="AT902" s="5" t="str">
        <f t="shared" si="344"/>
        <v>Correct</v>
      </c>
      <c r="AU902" s="5" t="s">
        <v>105</v>
      </c>
      <c r="AV902" s="5">
        <v>20</v>
      </c>
      <c r="AW902" s="5" t="s">
        <v>121</v>
      </c>
      <c r="AX902" s="5" t="s">
        <v>185</v>
      </c>
      <c r="AY902" s="5" t="s">
        <v>97</v>
      </c>
      <c r="AZ902" s="5" t="s">
        <v>98</v>
      </c>
      <c r="BA902" s="5" t="s">
        <v>80</v>
      </c>
      <c r="BB902" s="5" t="s">
        <v>126</v>
      </c>
      <c r="BC902" s="5" t="s">
        <v>120</v>
      </c>
      <c r="BD902" s="5" t="s">
        <v>136</v>
      </c>
      <c r="BE902" s="5" t="s">
        <v>102</v>
      </c>
      <c r="BF902" s="5" t="s">
        <v>92</v>
      </c>
      <c r="BG902" s="5" t="s">
        <v>102</v>
      </c>
      <c r="BH902" s="54"/>
    </row>
    <row r="903" spans="1:60" x14ac:dyDescent="0.25">
      <c r="A903" s="1">
        <v>902</v>
      </c>
      <c r="U903" s="5">
        <f t="shared" si="322"/>
        <v>0</v>
      </c>
      <c r="V903" s="5" t="e">
        <f t="shared" si="323"/>
        <v>#DIV/0!</v>
      </c>
      <c r="W903" s="16"/>
      <c r="X903" s="5">
        <f t="shared" si="324"/>
        <v>0</v>
      </c>
      <c r="Y903" s="5">
        <f t="shared" si="325"/>
        <v>0</v>
      </c>
      <c r="Z903" s="5">
        <f t="shared" si="326"/>
        <v>0</v>
      </c>
      <c r="AA903" s="5">
        <f t="shared" si="327"/>
        <v>0</v>
      </c>
      <c r="AB903" s="5">
        <f t="shared" si="328"/>
        <v>0</v>
      </c>
      <c r="AC903" s="5">
        <f t="shared" si="329"/>
        <v>0</v>
      </c>
      <c r="AD903" s="5">
        <f t="shared" si="330"/>
        <v>0</v>
      </c>
      <c r="AE903" s="5">
        <f t="shared" si="331"/>
        <v>0</v>
      </c>
      <c r="AF903" s="5">
        <f t="shared" si="332"/>
        <v>0</v>
      </c>
      <c r="AG903" s="5">
        <f t="shared" si="333"/>
        <v>0</v>
      </c>
      <c r="AH903" s="5">
        <f t="shared" si="334"/>
        <v>0</v>
      </c>
      <c r="AI903" s="5">
        <f t="shared" si="335"/>
        <v>0</v>
      </c>
      <c r="AJ903" s="5">
        <f t="shared" si="336"/>
        <v>0</v>
      </c>
      <c r="AK903" s="5">
        <f t="shared" si="337"/>
        <v>0</v>
      </c>
      <c r="AL903" s="5">
        <f t="shared" si="338"/>
        <v>0</v>
      </c>
      <c r="AM903" s="5">
        <f t="shared" si="339"/>
        <v>0</v>
      </c>
      <c r="AN903" s="5">
        <f t="shared" si="340"/>
        <v>0</v>
      </c>
      <c r="AO903" s="5">
        <f t="shared" si="341"/>
        <v>0</v>
      </c>
      <c r="AR903" s="5">
        <f t="shared" si="342"/>
        <v>0</v>
      </c>
      <c r="AS903" s="5">
        <f t="shared" si="343"/>
        <v>0</v>
      </c>
      <c r="AT903" s="5" t="str">
        <f t="shared" si="344"/>
        <v>Correct</v>
      </c>
      <c r="AU903" s="53" t="s">
        <v>94</v>
      </c>
      <c r="AV903" s="53">
        <v>45</v>
      </c>
      <c r="AW903" s="53" t="s">
        <v>121</v>
      </c>
      <c r="AX903" s="53" t="s">
        <v>280</v>
      </c>
      <c r="AY903" s="53" t="s">
        <v>97</v>
      </c>
      <c r="AZ903" s="53" t="s">
        <v>98</v>
      </c>
      <c r="BA903" s="53" t="s">
        <v>80</v>
      </c>
      <c r="BB903" s="53" t="s">
        <v>108</v>
      </c>
      <c r="BC903" s="53" t="s">
        <v>110</v>
      </c>
      <c r="BD903" s="53" t="s">
        <v>125</v>
      </c>
      <c r="BE903" s="53" t="s">
        <v>98</v>
      </c>
      <c r="BF903" s="53" t="s">
        <v>92</v>
      </c>
      <c r="BG903" s="53" t="s">
        <v>98</v>
      </c>
      <c r="BH903" s="55"/>
    </row>
    <row r="904" spans="1:60" x14ac:dyDescent="0.25">
      <c r="A904" s="1">
        <v>903</v>
      </c>
      <c r="C904" t="s">
        <v>51</v>
      </c>
      <c r="D904" t="s">
        <v>52</v>
      </c>
      <c r="S904" t="s">
        <v>64</v>
      </c>
      <c r="U904" s="5">
        <f t="shared" si="322"/>
        <v>3</v>
      </c>
      <c r="V904" s="5">
        <f t="shared" si="323"/>
        <v>1</v>
      </c>
      <c r="W904" s="16"/>
      <c r="X904" s="5">
        <f t="shared" si="324"/>
        <v>0</v>
      </c>
      <c r="Y904" s="5">
        <f t="shared" si="325"/>
        <v>1</v>
      </c>
      <c r="Z904" s="5">
        <f t="shared" si="326"/>
        <v>1</v>
      </c>
      <c r="AA904" s="5">
        <f t="shared" si="327"/>
        <v>0</v>
      </c>
      <c r="AB904" s="5">
        <f t="shared" si="328"/>
        <v>0</v>
      </c>
      <c r="AC904" s="5">
        <f t="shared" si="329"/>
        <v>0</v>
      </c>
      <c r="AD904" s="5">
        <f t="shared" si="330"/>
        <v>0</v>
      </c>
      <c r="AE904" s="5">
        <f t="shared" si="331"/>
        <v>0</v>
      </c>
      <c r="AF904" s="5">
        <f t="shared" si="332"/>
        <v>0</v>
      </c>
      <c r="AG904" s="5">
        <f t="shared" si="333"/>
        <v>0</v>
      </c>
      <c r="AH904" s="5">
        <f t="shared" si="334"/>
        <v>0</v>
      </c>
      <c r="AI904" s="5">
        <f t="shared" si="335"/>
        <v>0</v>
      </c>
      <c r="AJ904" s="5">
        <f t="shared" si="336"/>
        <v>0</v>
      </c>
      <c r="AK904" s="5">
        <f t="shared" si="337"/>
        <v>0</v>
      </c>
      <c r="AL904" s="5">
        <f t="shared" si="338"/>
        <v>0</v>
      </c>
      <c r="AM904" s="5">
        <f t="shared" si="339"/>
        <v>0</v>
      </c>
      <c r="AN904" s="5">
        <f t="shared" si="340"/>
        <v>0</v>
      </c>
      <c r="AO904" s="5">
        <f t="shared" si="341"/>
        <v>1</v>
      </c>
      <c r="AR904" s="5">
        <f t="shared" si="342"/>
        <v>3</v>
      </c>
      <c r="AS904" s="5">
        <f t="shared" si="343"/>
        <v>3</v>
      </c>
      <c r="AT904" s="5" t="str">
        <f t="shared" si="344"/>
        <v>Correct</v>
      </c>
      <c r="AU904" s="5" t="s">
        <v>94</v>
      </c>
      <c r="AV904" s="5">
        <v>28</v>
      </c>
      <c r="AW904" s="5" t="s">
        <v>121</v>
      </c>
      <c r="AX904" s="5" t="s">
        <v>299</v>
      </c>
      <c r="AY904" s="5" t="s">
        <v>107</v>
      </c>
      <c r="AZ904" s="5" t="s">
        <v>98</v>
      </c>
      <c r="BA904" s="5" t="s">
        <v>80</v>
      </c>
      <c r="BB904" s="5" t="s">
        <v>108</v>
      </c>
      <c r="BC904" s="5" t="s">
        <v>100</v>
      </c>
      <c r="BD904" s="5" t="s">
        <v>136</v>
      </c>
      <c r="BE904" s="5" t="s">
        <v>102</v>
      </c>
      <c r="BF904" s="5" t="s">
        <v>92</v>
      </c>
      <c r="BG904" s="5" t="s">
        <v>102</v>
      </c>
      <c r="BH904" s="54"/>
    </row>
    <row r="905" spans="1:60" x14ac:dyDescent="0.25">
      <c r="A905" s="1">
        <v>904</v>
      </c>
      <c r="D905" t="s">
        <v>52</v>
      </c>
      <c r="E905" t="s">
        <v>20</v>
      </c>
      <c r="S905" t="s">
        <v>64</v>
      </c>
      <c r="U905" s="5">
        <f t="shared" si="322"/>
        <v>3</v>
      </c>
      <c r="V905" s="5">
        <f t="shared" si="323"/>
        <v>1</v>
      </c>
      <c r="W905" s="16"/>
      <c r="X905" s="5">
        <f t="shared" si="324"/>
        <v>0</v>
      </c>
      <c r="Y905" s="5">
        <f t="shared" si="325"/>
        <v>0</v>
      </c>
      <c r="Z905" s="5">
        <f t="shared" si="326"/>
        <v>1</v>
      </c>
      <c r="AA905" s="5">
        <f t="shared" si="327"/>
        <v>1</v>
      </c>
      <c r="AB905" s="5">
        <f t="shared" si="328"/>
        <v>0</v>
      </c>
      <c r="AC905" s="5">
        <f t="shared" si="329"/>
        <v>0</v>
      </c>
      <c r="AD905" s="5">
        <f t="shared" si="330"/>
        <v>0</v>
      </c>
      <c r="AE905" s="5">
        <f t="shared" si="331"/>
        <v>0</v>
      </c>
      <c r="AF905" s="5">
        <f t="shared" si="332"/>
        <v>0</v>
      </c>
      <c r="AG905" s="5">
        <f t="shared" si="333"/>
        <v>0</v>
      </c>
      <c r="AH905" s="5">
        <f t="shared" si="334"/>
        <v>0</v>
      </c>
      <c r="AI905" s="5">
        <f t="shared" si="335"/>
        <v>0</v>
      </c>
      <c r="AJ905" s="5">
        <f t="shared" si="336"/>
        <v>0</v>
      </c>
      <c r="AK905" s="5">
        <f t="shared" si="337"/>
        <v>0</v>
      </c>
      <c r="AL905" s="5">
        <f t="shared" si="338"/>
        <v>0</v>
      </c>
      <c r="AM905" s="5">
        <f t="shared" si="339"/>
        <v>0</v>
      </c>
      <c r="AN905" s="5">
        <f t="shared" si="340"/>
        <v>0</v>
      </c>
      <c r="AO905" s="5">
        <f t="shared" si="341"/>
        <v>1</v>
      </c>
      <c r="AR905" s="5">
        <f t="shared" si="342"/>
        <v>3</v>
      </c>
      <c r="AS905" s="5">
        <f t="shared" si="343"/>
        <v>3</v>
      </c>
      <c r="AT905" s="5" t="str">
        <f t="shared" si="344"/>
        <v>Correct</v>
      </c>
      <c r="AU905" s="53" t="s">
        <v>94</v>
      </c>
      <c r="AV905" s="53">
        <v>57</v>
      </c>
      <c r="AW905" s="53" t="s">
        <v>121</v>
      </c>
      <c r="AX905" s="53" t="s">
        <v>296</v>
      </c>
      <c r="AY905" s="53"/>
      <c r="AZ905" s="53"/>
      <c r="BA905" s="53"/>
      <c r="BB905" s="53"/>
      <c r="BC905" s="53"/>
      <c r="BD905" s="53"/>
      <c r="BE905" s="53"/>
      <c r="BF905" s="53"/>
      <c r="BG905" s="53"/>
      <c r="BH905" s="55"/>
    </row>
    <row r="906" spans="1:60" x14ac:dyDescent="0.25">
      <c r="A906" s="1">
        <v>905</v>
      </c>
      <c r="E906" t="s">
        <v>20</v>
      </c>
      <c r="M906" t="s">
        <v>60</v>
      </c>
      <c r="S906" t="s">
        <v>64</v>
      </c>
      <c r="U906" s="5">
        <f t="shared" si="322"/>
        <v>3</v>
      </c>
      <c r="V906" s="5">
        <f t="shared" si="323"/>
        <v>1</v>
      </c>
      <c r="W906" s="16"/>
      <c r="X906" s="5">
        <f t="shared" si="324"/>
        <v>0</v>
      </c>
      <c r="Y906" s="5">
        <f t="shared" si="325"/>
        <v>0</v>
      </c>
      <c r="Z906" s="5">
        <f t="shared" si="326"/>
        <v>0</v>
      </c>
      <c r="AA906" s="5">
        <f t="shared" si="327"/>
        <v>1</v>
      </c>
      <c r="AB906" s="5">
        <f t="shared" si="328"/>
        <v>0</v>
      </c>
      <c r="AC906" s="5">
        <f t="shared" si="329"/>
        <v>0</v>
      </c>
      <c r="AD906" s="5">
        <f t="shared" si="330"/>
        <v>0</v>
      </c>
      <c r="AE906" s="5">
        <f t="shared" si="331"/>
        <v>0</v>
      </c>
      <c r="AF906" s="5">
        <f t="shared" si="332"/>
        <v>0</v>
      </c>
      <c r="AG906" s="5">
        <f t="shared" si="333"/>
        <v>0</v>
      </c>
      <c r="AH906" s="5">
        <f t="shared" si="334"/>
        <v>0</v>
      </c>
      <c r="AI906" s="5">
        <f t="shared" si="335"/>
        <v>1</v>
      </c>
      <c r="AJ906" s="5">
        <f t="shared" si="336"/>
        <v>0</v>
      </c>
      <c r="AK906" s="5">
        <f t="shared" si="337"/>
        <v>0</v>
      </c>
      <c r="AL906" s="5">
        <f t="shared" si="338"/>
        <v>0</v>
      </c>
      <c r="AM906" s="5">
        <f t="shared" si="339"/>
        <v>0</v>
      </c>
      <c r="AN906" s="5">
        <f t="shared" si="340"/>
        <v>0</v>
      </c>
      <c r="AO906" s="5">
        <f t="shared" si="341"/>
        <v>1</v>
      </c>
      <c r="AR906" s="5">
        <f t="shared" si="342"/>
        <v>3</v>
      </c>
      <c r="AS906" s="5">
        <f t="shared" si="343"/>
        <v>3</v>
      </c>
      <c r="AT906" s="5" t="str">
        <f t="shared" si="344"/>
        <v>Correct</v>
      </c>
      <c r="AU906" s="5" t="s">
        <v>94</v>
      </c>
      <c r="AV906" s="5">
        <v>56</v>
      </c>
      <c r="AW906" s="5" t="s">
        <v>121</v>
      </c>
      <c r="AX906" s="5" t="s">
        <v>300</v>
      </c>
      <c r="AY906" s="5" t="s">
        <v>107</v>
      </c>
      <c r="AZ906" s="5" t="s">
        <v>102</v>
      </c>
      <c r="BA906" s="5" t="s">
        <v>80</v>
      </c>
      <c r="BB906" s="5" t="s">
        <v>114</v>
      </c>
      <c r="BC906" s="5" t="s">
        <v>110</v>
      </c>
      <c r="BD906" s="5" t="s">
        <v>101</v>
      </c>
      <c r="BE906" s="5" t="s">
        <v>102</v>
      </c>
      <c r="BF906" s="5" t="s">
        <v>92</v>
      </c>
      <c r="BG906" s="5" t="s">
        <v>102</v>
      </c>
      <c r="BH906" s="54"/>
    </row>
    <row r="907" spans="1:60" x14ac:dyDescent="0.25">
      <c r="A907" s="1">
        <v>906</v>
      </c>
      <c r="D907" t="s">
        <v>52</v>
      </c>
      <c r="G907" t="s">
        <v>54</v>
      </c>
      <c r="R907" t="s">
        <v>63</v>
      </c>
      <c r="U907" s="5">
        <f t="shared" si="322"/>
        <v>3</v>
      </c>
      <c r="V907" s="5">
        <f t="shared" si="323"/>
        <v>1</v>
      </c>
      <c r="W907" s="16"/>
      <c r="X907" s="5">
        <f t="shared" si="324"/>
        <v>0</v>
      </c>
      <c r="Y907" s="5">
        <f t="shared" si="325"/>
        <v>0</v>
      </c>
      <c r="Z907" s="5">
        <f t="shared" si="326"/>
        <v>1</v>
      </c>
      <c r="AA907" s="5">
        <f t="shared" si="327"/>
        <v>0</v>
      </c>
      <c r="AB907" s="5">
        <f t="shared" si="328"/>
        <v>0</v>
      </c>
      <c r="AC907" s="5">
        <f t="shared" si="329"/>
        <v>1</v>
      </c>
      <c r="AD907" s="5">
        <f t="shared" si="330"/>
        <v>0</v>
      </c>
      <c r="AE907" s="5">
        <f t="shared" si="331"/>
        <v>0</v>
      </c>
      <c r="AF907" s="5">
        <f t="shared" si="332"/>
        <v>0</v>
      </c>
      <c r="AG907" s="5">
        <f t="shared" si="333"/>
        <v>0</v>
      </c>
      <c r="AH907" s="5">
        <f t="shared" si="334"/>
        <v>0</v>
      </c>
      <c r="AI907" s="5">
        <f t="shared" si="335"/>
        <v>0</v>
      </c>
      <c r="AJ907" s="5">
        <f t="shared" si="336"/>
        <v>0</v>
      </c>
      <c r="AK907" s="5">
        <f t="shared" si="337"/>
        <v>0</v>
      </c>
      <c r="AL907" s="5">
        <f t="shared" si="338"/>
        <v>0</v>
      </c>
      <c r="AM907" s="5">
        <f t="shared" si="339"/>
        <v>0</v>
      </c>
      <c r="AN907" s="5">
        <f t="shared" si="340"/>
        <v>1</v>
      </c>
      <c r="AO907" s="5">
        <f t="shared" si="341"/>
        <v>0</v>
      </c>
      <c r="AR907" s="5">
        <f t="shared" si="342"/>
        <v>3</v>
      </c>
      <c r="AS907" s="5">
        <f t="shared" si="343"/>
        <v>3</v>
      </c>
      <c r="AT907" s="5" t="str">
        <f t="shared" si="344"/>
        <v>Correct</v>
      </c>
      <c r="AU907" s="53" t="s">
        <v>94</v>
      </c>
      <c r="AV907" s="53">
        <v>42</v>
      </c>
      <c r="AW907" s="53" t="s">
        <v>121</v>
      </c>
      <c r="AX907" s="53" t="s">
        <v>253</v>
      </c>
      <c r="AY907" s="53" t="s">
        <v>107</v>
      </c>
      <c r="AZ907" s="53" t="s">
        <v>98</v>
      </c>
      <c r="BA907" s="53" t="s">
        <v>80</v>
      </c>
      <c r="BB907" s="53" t="s">
        <v>108</v>
      </c>
      <c r="BC907" s="53" t="s">
        <v>110</v>
      </c>
      <c r="BD907" s="53" t="s">
        <v>123</v>
      </c>
      <c r="BE907" s="53" t="s">
        <v>102</v>
      </c>
      <c r="BF907" s="53" t="s">
        <v>373</v>
      </c>
      <c r="BG907" s="53" t="s">
        <v>102</v>
      </c>
      <c r="BH907" s="55"/>
    </row>
    <row r="908" spans="1:60" x14ac:dyDescent="0.25">
      <c r="A908" s="1">
        <v>907</v>
      </c>
      <c r="B908" t="s">
        <v>50</v>
      </c>
      <c r="U908" s="5">
        <f t="shared" si="322"/>
        <v>1</v>
      </c>
      <c r="V908" s="5">
        <f t="shared" si="323"/>
        <v>3</v>
      </c>
      <c r="W908" s="16"/>
      <c r="X908" s="5">
        <f t="shared" si="324"/>
        <v>1</v>
      </c>
      <c r="Y908" s="5">
        <f t="shared" si="325"/>
        <v>0</v>
      </c>
      <c r="Z908" s="5">
        <f t="shared" si="326"/>
        <v>0</v>
      </c>
      <c r="AA908" s="5">
        <f t="shared" si="327"/>
        <v>0</v>
      </c>
      <c r="AB908" s="5">
        <f t="shared" si="328"/>
        <v>0</v>
      </c>
      <c r="AC908" s="5">
        <f t="shared" si="329"/>
        <v>0</v>
      </c>
      <c r="AD908" s="5">
        <f t="shared" si="330"/>
        <v>0</v>
      </c>
      <c r="AE908" s="5">
        <f t="shared" si="331"/>
        <v>0</v>
      </c>
      <c r="AF908" s="5">
        <f t="shared" si="332"/>
        <v>0</v>
      </c>
      <c r="AG908" s="5">
        <f t="shared" si="333"/>
        <v>0</v>
      </c>
      <c r="AH908" s="5">
        <f t="shared" si="334"/>
        <v>0</v>
      </c>
      <c r="AI908" s="5">
        <f t="shared" si="335"/>
        <v>0</v>
      </c>
      <c r="AJ908" s="5">
        <f t="shared" si="336"/>
        <v>0</v>
      </c>
      <c r="AK908" s="5">
        <f t="shared" si="337"/>
        <v>0</v>
      </c>
      <c r="AL908" s="5">
        <f t="shared" si="338"/>
        <v>0</v>
      </c>
      <c r="AM908" s="5">
        <f t="shared" si="339"/>
        <v>0</v>
      </c>
      <c r="AN908" s="5">
        <f t="shared" si="340"/>
        <v>0</v>
      </c>
      <c r="AO908" s="5">
        <f t="shared" si="341"/>
        <v>0</v>
      </c>
      <c r="AR908" s="5">
        <f t="shared" si="342"/>
        <v>1</v>
      </c>
      <c r="AS908" s="5">
        <f t="shared" si="343"/>
        <v>1</v>
      </c>
      <c r="AT908" s="5" t="str">
        <f t="shared" si="344"/>
        <v>Correct</v>
      </c>
      <c r="AU908" s="5" t="s">
        <v>105</v>
      </c>
      <c r="AV908" s="5">
        <v>65</v>
      </c>
      <c r="AW908" s="5" t="s">
        <v>95</v>
      </c>
      <c r="AX908" s="5" t="s">
        <v>301</v>
      </c>
      <c r="AY908" s="5" t="s">
        <v>128</v>
      </c>
      <c r="AZ908" s="5" t="s">
        <v>98</v>
      </c>
      <c r="BA908" s="5" t="s">
        <v>80</v>
      </c>
      <c r="BB908" s="5" t="s">
        <v>126</v>
      </c>
      <c r="BC908" s="5" t="s">
        <v>153</v>
      </c>
      <c r="BD908" s="5" t="s">
        <v>101</v>
      </c>
      <c r="BE908" s="5" t="s">
        <v>102</v>
      </c>
      <c r="BF908" s="5" t="s">
        <v>92</v>
      </c>
      <c r="BG908" s="5" t="s">
        <v>102</v>
      </c>
      <c r="BH908" s="54"/>
    </row>
    <row r="909" spans="1:60" x14ac:dyDescent="0.25">
      <c r="A909" s="1">
        <v>908</v>
      </c>
      <c r="L909" t="s">
        <v>59</v>
      </c>
      <c r="N909" t="s">
        <v>26</v>
      </c>
      <c r="R909" t="s">
        <v>63</v>
      </c>
      <c r="U909" s="5">
        <f t="shared" si="322"/>
        <v>3</v>
      </c>
      <c r="V909" s="5">
        <f t="shared" si="323"/>
        <v>1</v>
      </c>
      <c r="W909" s="16"/>
      <c r="X909" s="5">
        <f t="shared" si="324"/>
        <v>0</v>
      </c>
      <c r="Y909" s="5">
        <f t="shared" si="325"/>
        <v>0</v>
      </c>
      <c r="Z909" s="5">
        <f t="shared" si="326"/>
        <v>0</v>
      </c>
      <c r="AA909" s="5">
        <f t="shared" si="327"/>
        <v>0</v>
      </c>
      <c r="AB909" s="5">
        <f t="shared" si="328"/>
        <v>0</v>
      </c>
      <c r="AC909" s="5">
        <f t="shared" si="329"/>
        <v>0</v>
      </c>
      <c r="AD909" s="5">
        <f t="shared" si="330"/>
        <v>0</v>
      </c>
      <c r="AE909" s="5">
        <f t="shared" si="331"/>
        <v>0</v>
      </c>
      <c r="AF909" s="5">
        <f t="shared" si="332"/>
        <v>0</v>
      </c>
      <c r="AG909" s="5">
        <f t="shared" si="333"/>
        <v>0</v>
      </c>
      <c r="AH909" s="5">
        <f t="shared" si="334"/>
        <v>1</v>
      </c>
      <c r="AI909" s="5">
        <f t="shared" si="335"/>
        <v>0</v>
      </c>
      <c r="AJ909" s="5">
        <f t="shared" si="336"/>
        <v>1</v>
      </c>
      <c r="AK909" s="5">
        <f t="shared" si="337"/>
        <v>0</v>
      </c>
      <c r="AL909" s="5">
        <f t="shared" si="338"/>
        <v>0</v>
      </c>
      <c r="AM909" s="5">
        <f t="shared" si="339"/>
        <v>0</v>
      </c>
      <c r="AN909" s="5">
        <f t="shared" si="340"/>
        <v>1</v>
      </c>
      <c r="AO909" s="5">
        <f t="shared" si="341"/>
        <v>0</v>
      </c>
      <c r="AR909" s="5">
        <f t="shared" si="342"/>
        <v>3</v>
      </c>
      <c r="AS909" s="5">
        <f t="shared" si="343"/>
        <v>3</v>
      </c>
      <c r="AT909" s="5" t="str">
        <f t="shared" si="344"/>
        <v>Correct</v>
      </c>
      <c r="AU909" s="53" t="s">
        <v>94</v>
      </c>
      <c r="AV909" s="53">
        <v>50</v>
      </c>
      <c r="AW909" s="53" t="s">
        <v>121</v>
      </c>
      <c r="AX909" s="53" t="s">
        <v>302</v>
      </c>
      <c r="AY909" s="53" t="s">
        <v>107</v>
      </c>
      <c r="AZ909" s="53" t="s">
        <v>98</v>
      </c>
      <c r="BA909" s="53" t="s">
        <v>80</v>
      </c>
      <c r="BB909" s="53" t="s">
        <v>108</v>
      </c>
      <c r="BC909" s="53" t="s">
        <v>120</v>
      </c>
      <c r="BD909" s="53" t="s">
        <v>101</v>
      </c>
      <c r="BE909" s="53" t="s">
        <v>102</v>
      </c>
      <c r="BF909" s="53" t="s">
        <v>92</v>
      </c>
      <c r="BG909" s="53" t="s">
        <v>98</v>
      </c>
      <c r="BH909" s="55"/>
    </row>
    <row r="910" spans="1:60" x14ac:dyDescent="0.25">
      <c r="A910" s="1">
        <v>909</v>
      </c>
      <c r="D910" t="s">
        <v>52</v>
      </c>
      <c r="P910" t="s">
        <v>61</v>
      </c>
      <c r="R910" t="s">
        <v>63</v>
      </c>
      <c r="U910" s="5">
        <f t="shared" si="322"/>
        <v>3</v>
      </c>
      <c r="V910" s="5">
        <f t="shared" si="323"/>
        <v>1</v>
      </c>
      <c r="W910" s="16"/>
      <c r="X910" s="5">
        <f t="shared" si="324"/>
        <v>0</v>
      </c>
      <c r="Y910" s="5">
        <f t="shared" si="325"/>
        <v>0</v>
      </c>
      <c r="Z910" s="5">
        <f t="shared" si="326"/>
        <v>1</v>
      </c>
      <c r="AA910" s="5">
        <f t="shared" si="327"/>
        <v>0</v>
      </c>
      <c r="AB910" s="5">
        <f t="shared" si="328"/>
        <v>0</v>
      </c>
      <c r="AC910" s="5">
        <f t="shared" si="329"/>
        <v>0</v>
      </c>
      <c r="AD910" s="5">
        <f t="shared" si="330"/>
        <v>0</v>
      </c>
      <c r="AE910" s="5">
        <f t="shared" si="331"/>
        <v>0</v>
      </c>
      <c r="AF910" s="5">
        <f t="shared" si="332"/>
        <v>0</v>
      </c>
      <c r="AG910" s="5">
        <f t="shared" si="333"/>
        <v>0</v>
      </c>
      <c r="AH910" s="5">
        <f t="shared" si="334"/>
        <v>0</v>
      </c>
      <c r="AI910" s="5">
        <f t="shared" si="335"/>
        <v>0</v>
      </c>
      <c r="AJ910" s="5">
        <f t="shared" si="336"/>
        <v>0</v>
      </c>
      <c r="AK910" s="5">
        <f t="shared" si="337"/>
        <v>0</v>
      </c>
      <c r="AL910" s="5">
        <f t="shared" si="338"/>
        <v>1</v>
      </c>
      <c r="AM910" s="5">
        <f t="shared" si="339"/>
        <v>0</v>
      </c>
      <c r="AN910" s="5">
        <f t="shared" si="340"/>
        <v>1</v>
      </c>
      <c r="AO910" s="5">
        <f t="shared" si="341"/>
        <v>0</v>
      </c>
      <c r="AR910" s="5">
        <f t="shared" si="342"/>
        <v>3</v>
      </c>
      <c r="AS910" s="5">
        <f t="shared" si="343"/>
        <v>3</v>
      </c>
      <c r="AT910" s="5" t="str">
        <f t="shared" si="344"/>
        <v>Correct</v>
      </c>
      <c r="AU910" s="5" t="s">
        <v>94</v>
      </c>
      <c r="AV910" s="5">
        <v>28</v>
      </c>
      <c r="AW910" s="5" t="s">
        <v>95</v>
      </c>
      <c r="AX910" s="5" t="s">
        <v>164</v>
      </c>
      <c r="AY910" s="5" t="s">
        <v>107</v>
      </c>
      <c r="AZ910" s="5" t="s">
        <v>102</v>
      </c>
      <c r="BA910" s="5" t="s">
        <v>80</v>
      </c>
      <c r="BB910" s="5" t="s">
        <v>99</v>
      </c>
      <c r="BC910" s="5" t="s">
        <v>100</v>
      </c>
      <c r="BD910" s="5" t="s">
        <v>136</v>
      </c>
      <c r="BE910" s="5" t="s">
        <v>102</v>
      </c>
      <c r="BF910" s="5" t="s">
        <v>92</v>
      </c>
      <c r="BG910" s="5" t="s">
        <v>102</v>
      </c>
      <c r="BH910" s="54"/>
    </row>
    <row r="911" spans="1:60" x14ac:dyDescent="0.25">
      <c r="A911" s="1">
        <v>910</v>
      </c>
      <c r="D911" t="s">
        <v>52</v>
      </c>
      <c r="N911" t="s">
        <v>26</v>
      </c>
      <c r="S911" t="s">
        <v>64</v>
      </c>
      <c r="U911" s="5">
        <f t="shared" si="322"/>
        <v>3</v>
      </c>
      <c r="V911" s="5">
        <f t="shared" si="323"/>
        <v>1</v>
      </c>
      <c r="W911" s="16"/>
      <c r="X911" s="5">
        <f t="shared" si="324"/>
        <v>0</v>
      </c>
      <c r="Y911" s="5">
        <f t="shared" si="325"/>
        <v>0</v>
      </c>
      <c r="Z911" s="5">
        <f t="shared" si="326"/>
        <v>1</v>
      </c>
      <c r="AA911" s="5">
        <f t="shared" si="327"/>
        <v>0</v>
      </c>
      <c r="AB911" s="5">
        <f t="shared" si="328"/>
        <v>0</v>
      </c>
      <c r="AC911" s="5">
        <f t="shared" si="329"/>
        <v>0</v>
      </c>
      <c r="AD911" s="5">
        <f t="shared" si="330"/>
        <v>0</v>
      </c>
      <c r="AE911" s="5">
        <f t="shared" si="331"/>
        <v>0</v>
      </c>
      <c r="AF911" s="5">
        <f t="shared" si="332"/>
        <v>0</v>
      </c>
      <c r="AG911" s="5">
        <f t="shared" si="333"/>
        <v>0</v>
      </c>
      <c r="AH911" s="5">
        <f t="shared" si="334"/>
        <v>0</v>
      </c>
      <c r="AI911" s="5">
        <f t="shared" si="335"/>
        <v>0</v>
      </c>
      <c r="AJ911" s="5">
        <f t="shared" si="336"/>
        <v>1</v>
      </c>
      <c r="AK911" s="5">
        <f t="shared" si="337"/>
        <v>0</v>
      </c>
      <c r="AL911" s="5">
        <f t="shared" si="338"/>
        <v>0</v>
      </c>
      <c r="AM911" s="5">
        <f t="shared" si="339"/>
        <v>0</v>
      </c>
      <c r="AN911" s="5">
        <f t="shared" si="340"/>
        <v>0</v>
      </c>
      <c r="AO911" s="5">
        <f t="shared" si="341"/>
        <v>1</v>
      </c>
      <c r="AR911" s="5">
        <f t="shared" si="342"/>
        <v>3</v>
      </c>
      <c r="AS911" s="5">
        <f t="shared" si="343"/>
        <v>3</v>
      </c>
      <c r="AT911" s="5" t="str">
        <f t="shared" si="344"/>
        <v>Correct</v>
      </c>
      <c r="AU911" s="53" t="s">
        <v>105</v>
      </c>
      <c r="AV911" s="53">
        <v>48</v>
      </c>
      <c r="AW911" s="53" t="s">
        <v>121</v>
      </c>
      <c r="AX911" s="53" t="s">
        <v>177</v>
      </c>
      <c r="AY911" s="53"/>
      <c r="AZ911" s="53"/>
      <c r="BA911" s="53"/>
      <c r="BB911" s="53"/>
      <c r="BC911" s="53"/>
      <c r="BD911" s="53"/>
      <c r="BE911" s="53"/>
      <c r="BF911" s="53"/>
      <c r="BG911" s="53"/>
      <c r="BH911" s="55"/>
    </row>
    <row r="912" spans="1:60" x14ac:dyDescent="0.25">
      <c r="A912" s="1">
        <v>911</v>
      </c>
      <c r="D912" t="s">
        <v>52</v>
      </c>
      <c r="G912" t="s">
        <v>54</v>
      </c>
      <c r="S912" t="s">
        <v>64</v>
      </c>
      <c r="U912" s="5">
        <f t="shared" si="322"/>
        <v>3</v>
      </c>
      <c r="V912" s="5">
        <f t="shared" si="323"/>
        <v>1</v>
      </c>
      <c r="W912" s="16"/>
      <c r="X912" s="5">
        <f t="shared" si="324"/>
        <v>0</v>
      </c>
      <c r="Y912" s="5">
        <f t="shared" si="325"/>
        <v>0</v>
      </c>
      <c r="Z912" s="5">
        <f t="shared" si="326"/>
        <v>1</v>
      </c>
      <c r="AA912" s="5">
        <f t="shared" si="327"/>
        <v>0</v>
      </c>
      <c r="AB912" s="5">
        <f t="shared" si="328"/>
        <v>0</v>
      </c>
      <c r="AC912" s="5">
        <f t="shared" si="329"/>
        <v>1</v>
      </c>
      <c r="AD912" s="5">
        <f t="shared" si="330"/>
        <v>0</v>
      </c>
      <c r="AE912" s="5">
        <f t="shared" si="331"/>
        <v>0</v>
      </c>
      <c r="AF912" s="5">
        <f t="shared" si="332"/>
        <v>0</v>
      </c>
      <c r="AG912" s="5">
        <f t="shared" si="333"/>
        <v>0</v>
      </c>
      <c r="AH912" s="5">
        <f t="shared" si="334"/>
        <v>0</v>
      </c>
      <c r="AI912" s="5">
        <f t="shared" si="335"/>
        <v>0</v>
      </c>
      <c r="AJ912" s="5">
        <f t="shared" si="336"/>
        <v>0</v>
      </c>
      <c r="AK912" s="5">
        <f t="shared" si="337"/>
        <v>0</v>
      </c>
      <c r="AL912" s="5">
        <f t="shared" si="338"/>
        <v>0</v>
      </c>
      <c r="AM912" s="5">
        <f t="shared" si="339"/>
        <v>0</v>
      </c>
      <c r="AN912" s="5">
        <f t="shared" si="340"/>
        <v>0</v>
      </c>
      <c r="AO912" s="5">
        <f t="shared" si="341"/>
        <v>1</v>
      </c>
      <c r="AR912" s="5">
        <f t="shared" si="342"/>
        <v>3</v>
      </c>
      <c r="AS912" s="5">
        <f t="shared" si="343"/>
        <v>3</v>
      </c>
      <c r="AT912" s="5" t="str">
        <f t="shared" si="344"/>
        <v>Correct</v>
      </c>
      <c r="AU912" s="5" t="s">
        <v>94</v>
      </c>
      <c r="AV912" s="5">
        <v>33</v>
      </c>
      <c r="AW912" s="5" t="s">
        <v>121</v>
      </c>
      <c r="AX912" s="5" t="s">
        <v>180</v>
      </c>
      <c r="AY912" s="5" t="s">
        <v>107</v>
      </c>
      <c r="AZ912" s="5" t="s">
        <v>98</v>
      </c>
      <c r="BA912" s="5" t="s">
        <v>80</v>
      </c>
      <c r="BB912" s="5" t="s">
        <v>108</v>
      </c>
      <c r="BC912" s="5" t="s">
        <v>120</v>
      </c>
      <c r="BD912" s="5" t="s">
        <v>136</v>
      </c>
      <c r="BE912" s="5" t="s">
        <v>102</v>
      </c>
      <c r="BF912" s="5" t="s">
        <v>92</v>
      </c>
      <c r="BG912" s="5" t="s">
        <v>102</v>
      </c>
      <c r="BH912" s="54"/>
    </row>
    <row r="913" spans="1:60" x14ac:dyDescent="0.25">
      <c r="A913" s="1">
        <v>912</v>
      </c>
      <c r="B913" t="s">
        <v>50</v>
      </c>
      <c r="D913" t="s">
        <v>52</v>
      </c>
      <c r="N913" t="s">
        <v>26</v>
      </c>
      <c r="U913" s="5">
        <f t="shared" si="322"/>
        <v>3</v>
      </c>
      <c r="V913" s="5">
        <f t="shared" si="323"/>
        <v>1</v>
      </c>
      <c r="W913" s="16"/>
      <c r="X913" s="5">
        <f t="shared" si="324"/>
        <v>1</v>
      </c>
      <c r="Y913" s="5">
        <f t="shared" si="325"/>
        <v>0</v>
      </c>
      <c r="Z913" s="5">
        <f t="shared" si="326"/>
        <v>1</v>
      </c>
      <c r="AA913" s="5">
        <f t="shared" si="327"/>
        <v>0</v>
      </c>
      <c r="AB913" s="5">
        <f t="shared" si="328"/>
        <v>0</v>
      </c>
      <c r="AC913" s="5">
        <f t="shared" si="329"/>
        <v>0</v>
      </c>
      <c r="AD913" s="5">
        <f t="shared" si="330"/>
        <v>0</v>
      </c>
      <c r="AE913" s="5">
        <f t="shared" si="331"/>
        <v>0</v>
      </c>
      <c r="AF913" s="5">
        <f t="shared" si="332"/>
        <v>0</v>
      </c>
      <c r="AG913" s="5">
        <f t="shared" si="333"/>
        <v>0</v>
      </c>
      <c r="AH913" s="5">
        <f t="shared" si="334"/>
        <v>0</v>
      </c>
      <c r="AI913" s="5">
        <f t="shared" si="335"/>
        <v>0</v>
      </c>
      <c r="AJ913" s="5">
        <f t="shared" si="336"/>
        <v>1</v>
      </c>
      <c r="AK913" s="5">
        <f t="shared" si="337"/>
        <v>0</v>
      </c>
      <c r="AL913" s="5">
        <f t="shared" si="338"/>
        <v>0</v>
      </c>
      <c r="AM913" s="5">
        <f t="shared" si="339"/>
        <v>0</v>
      </c>
      <c r="AN913" s="5">
        <f t="shared" si="340"/>
        <v>0</v>
      </c>
      <c r="AO913" s="5">
        <f t="shared" si="341"/>
        <v>0</v>
      </c>
      <c r="AR913" s="5">
        <f t="shared" si="342"/>
        <v>3</v>
      </c>
      <c r="AS913" s="5">
        <f t="shared" si="343"/>
        <v>3</v>
      </c>
      <c r="AT913" s="5" t="str">
        <f t="shared" si="344"/>
        <v>Correct</v>
      </c>
      <c r="AU913" s="53" t="s">
        <v>105</v>
      </c>
      <c r="AV913" s="53">
        <v>48</v>
      </c>
      <c r="AW913" s="53" t="s">
        <v>121</v>
      </c>
      <c r="AX913" s="53" t="s">
        <v>161</v>
      </c>
      <c r="AY913" s="53" t="s">
        <v>134</v>
      </c>
      <c r="AZ913" s="53" t="s">
        <v>98</v>
      </c>
      <c r="BA913" s="53" t="s">
        <v>80</v>
      </c>
      <c r="BB913" s="53" t="s">
        <v>99</v>
      </c>
      <c r="BC913" s="53" t="s">
        <v>103</v>
      </c>
      <c r="BD913" s="53" t="s">
        <v>125</v>
      </c>
      <c r="BE913" s="53" t="s">
        <v>102</v>
      </c>
      <c r="BF913" s="53" t="s">
        <v>372</v>
      </c>
      <c r="BG913" s="53" t="s">
        <v>98</v>
      </c>
      <c r="BH913" s="55"/>
    </row>
    <row r="914" spans="1:60" x14ac:dyDescent="0.25">
      <c r="A914" s="1">
        <v>913</v>
      </c>
      <c r="D914" t="s">
        <v>52</v>
      </c>
      <c r="R914" t="s">
        <v>63</v>
      </c>
      <c r="S914" t="s">
        <v>64</v>
      </c>
      <c r="U914" s="5">
        <f t="shared" si="322"/>
        <v>3</v>
      </c>
      <c r="V914" s="5">
        <f t="shared" si="323"/>
        <v>1</v>
      </c>
      <c r="W914" s="16"/>
      <c r="X914" s="5">
        <f t="shared" si="324"/>
        <v>0</v>
      </c>
      <c r="Y914" s="5">
        <f t="shared" si="325"/>
        <v>0</v>
      </c>
      <c r="Z914" s="5">
        <f t="shared" si="326"/>
        <v>1</v>
      </c>
      <c r="AA914" s="5">
        <f t="shared" si="327"/>
        <v>0</v>
      </c>
      <c r="AB914" s="5">
        <f t="shared" si="328"/>
        <v>0</v>
      </c>
      <c r="AC914" s="5">
        <f t="shared" si="329"/>
        <v>0</v>
      </c>
      <c r="AD914" s="5">
        <f t="shared" si="330"/>
        <v>0</v>
      </c>
      <c r="AE914" s="5">
        <f t="shared" si="331"/>
        <v>0</v>
      </c>
      <c r="AF914" s="5">
        <f t="shared" si="332"/>
        <v>0</v>
      </c>
      <c r="AG914" s="5">
        <f t="shared" si="333"/>
        <v>0</v>
      </c>
      <c r="AH914" s="5">
        <f t="shared" si="334"/>
        <v>0</v>
      </c>
      <c r="AI914" s="5">
        <f t="shared" si="335"/>
        <v>0</v>
      </c>
      <c r="AJ914" s="5">
        <f t="shared" si="336"/>
        <v>0</v>
      </c>
      <c r="AK914" s="5">
        <f t="shared" si="337"/>
        <v>0</v>
      </c>
      <c r="AL914" s="5">
        <f t="shared" si="338"/>
        <v>0</v>
      </c>
      <c r="AM914" s="5">
        <f t="shared" si="339"/>
        <v>0</v>
      </c>
      <c r="AN914" s="5">
        <f t="shared" si="340"/>
        <v>1</v>
      </c>
      <c r="AO914" s="5">
        <f t="shared" si="341"/>
        <v>1</v>
      </c>
      <c r="AR914" s="5">
        <f t="shared" si="342"/>
        <v>3</v>
      </c>
      <c r="AS914" s="5">
        <f t="shared" si="343"/>
        <v>3</v>
      </c>
      <c r="AT914" s="5" t="str">
        <f t="shared" si="344"/>
        <v>Correct</v>
      </c>
      <c r="AU914" s="5" t="s">
        <v>94</v>
      </c>
      <c r="AV914" s="5">
        <v>69</v>
      </c>
      <c r="AW914" s="5" t="s">
        <v>121</v>
      </c>
      <c r="AX914" s="5" t="s">
        <v>247</v>
      </c>
      <c r="AY914" s="5" t="s">
        <v>143</v>
      </c>
      <c r="AZ914" s="5" t="s">
        <v>102</v>
      </c>
      <c r="BA914" s="5" t="s">
        <v>80</v>
      </c>
      <c r="BB914" s="5" t="s">
        <v>112</v>
      </c>
      <c r="BC914" s="5" t="s">
        <v>110</v>
      </c>
      <c r="BD914" s="5" t="s">
        <v>104</v>
      </c>
      <c r="BE914" s="5" t="s">
        <v>102</v>
      </c>
      <c r="BF914" s="5" t="s">
        <v>373</v>
      </c>
      <c r="BG914" s="5" t="s">
        <v>102</v>
      </c>
      <c r="BH914" s="54"/>
    </row>
    <row r="915" spans="1:60" x14ac:dyDescent="0.25">
      <c r="A915" s="1">
        <v>914</v>
      </c>
      <c r="D915" t="s">
        <v>52</v>
      </c>
      <c r="I915" t="s">
        <v>56</v>
      </c>
      <c r="S915" t="s">
        <v>64</v>
      </c>
      <c r="U915" s="5">
        <f t="shared" si="322"/>
        <v>3</v>
      </c>
      <c r="V915" s="5">
        <f t="shared" si="323"/>
        <v>1</v>
      </c>
      <c r="W915" s="16"/>
      <c r="X915" s="5">
        <f t="shared" si="324"/>
        <v>0</v>
      </c>
      <c r="Y915" s="5">
        <f t="shared" si="325"/>
        <v>0</v>
      </c>
      <c r="Z915" s="5">
        <f t="shared" si="326"/>
        <v>1</v>
      </c>
      <c r="AA915" s="5">
        <f t="shared" si="327"/>
        <v>0</v>
      </c>
      <c r="AB915" s="5">
        <f t="shared" si="328"/>
        <v>0</v>
      </c>
      <c r="AC915" s="5">
        <f t="shared" si="329"/>
        <v>0</v>
      </c>
      <c r="AD915" s="5">
        <f t="shared" si="330"/>
        <v>0</v>
      </c>
      <c r="AE915" s="5">
        <f t="shared" si="331"/>
        <v>1</v>
      </c>
      <c r="AF915" s="5">
        <f t="shared" si="332"/>
        <v>0</v>
      </c>
      <c r="AG915" s="5">
        <f t="shared" si="333"/>
        <v>0</v>
      </c>
      <c r="AH915" s="5">
        <f t="shared" si="334"/>
        <v>0</v>
      </c>
      <c r="AI915" s="5">
        <f t="shared" si="335"/>
        <v>0</v>
      </c>
      <c r="AJ915" s="5">
        <f t="shared" si="336"/>
        <v>0</v>
      </c>
      <c r="AK915" s="5">
        <f t="shared" si="337"/>
        <v>0</v>
      </c>
      <c r="AL915" s="5">
        <f t="shared" si="338"/>
        <v>0</v>
      </c>
      <c r="AM915" s="5">
        <f t="shared" si="339"/>
        <v>0</v>
      </c>
      <c r="AN915" s="5">
        <f t="shared" si="340"/>
        <v>0</v>
      </c>
      <c r="AO915" s="5">
        <f t="shared" si="341"/>
        <v>1</v>
      </c>
      <c r="AR915" s="5">
        <f t="shared" si="342"/>
        <v>3</v>
      </c>
      <c r="AS915" s="5">
        <f t="shared" si="343"/>
        <v>3</v>
      </c>
      <c r="AT915" s="5" t="str">
        <f t="shared" si="344"/>
        <v>Correct</v>
      </c>
      <c r="AU915" s="53" t="s">
        <v>94</v>
      </c>
      <c r="AV915" s="53">
        <v>31</v>
      </c>
      <c r="AW915" s="53" t="s">
        <v>121</v>
      </c>
      <c r="AX915" s="53" t="s">
        <v>122</v>
      </c>
      <c r="AY915" s="53" t="s">
        <v>107</v>
      </c>
      <c r="AZ915" s="53" t="s">
        <v>98</v>
      </c>
      <c r="BA915" s="53" t="s">
        <v>80</v>
      </c>
      <c r="BB915" s="53" t="s">
        <v>112</v>
      </c>
      <c r="BC915" s="53" t="s">
        <v>120</v>
      </c>
      <c r="BD915" s="53" t="s">
        <v>101</v>
      </c>
      <c r="BE915" s="53" t="s">
        <v>102</v>
      </c>
      <c r="BF915" s="53" t="s">
        <v>92</v>
      </c>
      <c r="BG915" s="53" t="s">
        <v>102</v>
      </c>
      <c r="BH915" s="55"/>
    </row>
    <row r="916" spans="1:60" x14ac:dyDescent="0.25">
      <c r="A916" s="1">
        <v>915</v>
      </c>
      <c r="D916" t="s">
        <v>52</v>
      </c>
      <c r="L916" t="s">
        <v>59</v>
      </c>
      <c r="N916" t="s">
        <v>26</v>
      </c>
      <c r="U916" s="5">
        <f t="shared" si="322"/>
        <v>3</v>
      </c>
      <c r="V916" s="5">
        <f t="shared" si="323"/>
        <v>1</v>
      </c>
      <c r="W916" s="16"/>
      <c r="X916" s="5">
        <f t="shared" si="324"/>
        <v>0</v>
      </c>
      <c r="Y916" s="5">
        <f t="shared" si="325"/>
        <v>0</v>
      </c>
      <c r="Z916" s="5">
        <f t="shared" si="326"/>
        <v>1</v>
      </c>
      <c r="AA916" s="5">
        <f t="shared" si="327"/>
        <v>0</v>
      </c>
      <c r="AB916" s="5">
        <f t="shared" si="328"/>
        <v>0</v>
      </c>
      <c r="AC916" s="5">
        <f t="shared" si="329"/>
        <v>0</v>
      </c>
      <c r="AD916" s="5">
        <f t="shared" si="330"/>
        <v>0</v>
      </c>
      <c r="AE916" s="5">
        <f t="shared" si="331"/>
        <v>0</v>
      </c>
      <c r="AF916" s="5">
        <f t="shared" si="332"/>
        <v>0</v>
      </c>
      <c r="AG916" s="5">
        <f t="shared" si="333"/>
        <v>0</v>
      </c>
      <c r="AH916" s="5">
        <f t="shared" si="334"/>
        <v>1</v>
      </c>
      <c r="AI916" s="5">
        <f t="shared" si="335"/>
        <v>0</v>
      </c>
      <c r="AJ916" s="5">
        <f t="shared" si="336"/>
        <v>1</v>
      </c>
      <c r="AK916" s="5">
        <f t="shared" si="337"/>
        <v>0</v>
      </c>
      <c r="AL916" s="5">
        <f t="shared" si="338"/>
        <v>0</v>
      </c>
      <c r="AM916" s="5">
        <f t="shared" si="339"/>
        <v>0</v>
      </c>
      <c r="AN916" s="5">
        <f t="shared" si="340"/>
        <v>0</v>
      </c>
      <c r="AO916" s="5">
        <f t="shared" si="341"/>
        <v>0</v>
      </c>
      <c r="AR916" s="5">
        <f t="shared" si="342"/>
        <v>3</v>
      </c>
      <c r="AS916" s="5">
        <f t="shared" si="343"/>
        <v>3</v>
      </c>
      <c r="AT916" s="5" t="str">
        <f t="shared" si="344"/>
        <v>Correct</v>
      </c>
      <c r="AU916" s="5" t="s">
        <v>94</v>
      </c>
      <c r="AV916" s="5">
        <v>55</v>
      </c>
      <c r="AW916" s="5" t="s">
        <v>95</v>
      </c>
      <c r="AX916" s="5" t="s">
        <v>131</v>
      </c>
      <c r="AY916" s="5" t="s">
        <v>97</v>
      </c>
      <c r="AZ916" s="5" t="s">
        <v>98</v>
      </c>
      <c r="BA916" s="5" t="s">
        <v>80</v>
      </c>
      <c r="BB916" s="5" t="s">
        <v>114</v>
      </c>
      <c r="BC916" s="5" t="s">
        <v>100</v>
      </c>
      <c r="BD916" s="5" t="s">
        <v>101</v>
      </c>
      <c r="BE916" s="5" t="s">
        <v>102</v>
      </c>
      <c r="BF916" s="5" t="s">
        <v>92</v>
      </c>
      <c r="BG916" s="5" t="s">
        <v>102</v>
      </c>
      <c r="BH916" s="54"/>
    </row>
    <row r="917" spans="1:60" x14ac:dyDescent="0.25">
      <c r="A917" s="1">
        <v>916</v>
      </c>
      <c r="U917" s="5">
        <f t="shared" si="322"/>
        <v>0</v>
      </c>
      <c r="V917" s="5" t="e">
        <f t="shared" si="323"/>
        <v>#DIV/0!</v>
      </c>
      <c r="W917" s="16"/>
      <c r="X917" s="5">
        <f t="shared" si="324"/>
        <v>0</v>
      </c>
      <c r="Y917" s="5">
        <f t="shared" si="325"/>
        <v>0</v>
      </c>
      <c r="Z917" s="5">
        <f t="shared" si="326"/>
        <v>0</v>
      </c>
      <c r="AA917" s="5">
        <f t="shared" si="327"/>
        <v>0</v>
      </c>
      <c r="AB917" s="5">
        <f t="shared" si="328"/>
        <v>0</v>
      </c>
      <c r="AC917" s="5">
        <f t="shared" si="329"/>
        <v>0</v>
      </c>
      <c r="AD917" s="5">
        <f t="shared" si="330"/>
        <v>0</v>
      </c>
      <c r="AE917" s="5">
        <f t="shared" si="331"/>
        <v>0</v>
      </c>
      <c r="AF917" s="5">
        <f t="shared" si="332"/>
        <v>0</v>
      </c>
      <c r="AG917" s="5">
        <f t="shared" si="333"/>
        <v>0</v>
      </c>
      <c r="AH917" s="5">
        <f t="shared" si="334"/>
        <v>0</v>
      </c>
      <c r="AI917" s="5">
        <f t="shared" si="335"/>
        <v>0</v>
      </c>
      <c r="AJ917" s="5">
        <f t="shared" si="336"/>
        <v>0</v>
      </c>
      <c r="AK917" s="5">
        <f t="shared" si="337"/>
        <v>0</v>
      </c>
      <c r="AL917" s="5">
        <f t="shared" si="338"/>
        <v>0</v>
      </c>
      <c r="AM917" s="5">
        <f t="shared" si="339"/>
        <v>0</v>
      </c>
      <c r="AN917" s="5">
        <f t="shared" si="340"/>
        <v>0</v>
      </c>
      <c r="AO917" s="5">
        <f t="shared" si="341"/>
        <v>0</v>
      </c>
      <c r="AR917" s="5">
        <f t="shared" si="342"/>
        <v>0</v>
      </c>
      <c r="AS917" s="5">
        <f t="shared" si="343"/>
        <v>0</v>
      </c>
      <c r="AT917" s="5" t="str">
        <f t="shared" si="344"/>
        <v>Correct</v>
      </c>
      <c r="AU917" s="53" t="s">
        <v>94</v>
      </c>
      <c r="AV917" s="53">
        <v>101</v>
      </c>
      <c r="AW917" s="53" t="s">
        <v>121</v>
      </c>
      <c r="AX917" s="53" t="s">
        <v>303</v>
      </c>
      <c r="AY917" s="53" t="s">
        <v>107</v>
      </c>
      <c r="AZ917" s="53" t="s">
        <v>98</v>
      </c>
      <c r="BA917" s="53" t="s">
        <v>80</v>
      </c>
      <c r="BB917" s="53" t="s">
        <v>109</v>
      </c>
      <c r="BC917" s="53" t="s">
        <v>132</v>
      </c>
      <c r="BD917" s="53" t="s">
        <v>104</v>
      </c>
      <c r="BE917" s="53" t="s">
        <v>102</v>
      </c>
      <c r="BF917" s="53" t="s">
        <v>487</v>
      </c>
      <c r="BG917" s="53" t="s">
        <v>98</v>
      </c>
      <c r="BH917" s="55"/>
    </row>
    <row r="918" spans="1:60" x14ac:dyDescent="0.25">
      <c r="A918" s="1">
        <v>917</v>
      </c>
      <c r="D918" t="s">
        <v>52</v>
      </c>
      <c r="F918" t="s">
        <v>53</v>
      </c>
      <c r="S918" t="s">
        <v>64</v>
      </c>
      <c r="U918" s="5">
        <f t="shared" si="322"/>
        <v>3</v>
      </c>
      <c r="V918" s="5">
        <f t="shared" si="323"/>
        <v>1</v>
      </c>
      <c r="W918" s="16"/>
      <c r="X918" s="5">
        <f t="shared" si="324"/>
        <v>0</v>
      </c>
      <c r="Y918" s="5">
        <f t="shared" si="325"/>
        <v>0</v>
      </c>
      <c r="Z918" s="5">
        <f t="shared" si="326"/>
        <v>1</v>
      </c>
      <c r="AA918" s="5">
        <f t="shared" si="327"/>
        <v>0</v>
      </c>
      <c r="AB918" s="5">
        <f t="shared" si="328"/>
        <v>1</v>
      </c>
      <c r="AC918" s="5">
        <f t="shared" si="329"/>
        <v>0</v>
      </c>
      <c r="AD918" s="5">
        <f t="shared" si="330"/>
        <v>0</v>
      </c>
      <c r="AE918" s="5">
        <f t="shared" si="331"/>
        <v>0</v>
      </c>
      <c r="AF918" s="5">
        <f t="shared" si="332"/>
        <v>0</v>
      </c>
      <c r="AG918" s="5">
        <f t="shared" si="333"/>
        <v>0</v>
      </c>
      <c r="AH918" s="5">
        <f t="shared" si="334"/>
        <v>0</v>
      </c>
      <c r="AI918" s="5">
        <f t="shared" si="335"/>
        <v>0</v>
      </c>
      <c r="AJ918" s="5">
        <f t="shared" si="336"/>
        <v>0</v>
      </c>
      <c r="AK918" s="5">
        <f t="shared" si="337"/>
        <v>0</v>
      </c>
      <c r="AL918" s="5">
        <f t="shared" si="338"/>
        <v>0</v>
      </c>
      <c r="AM918" s="5">
        <f t="shared" si="339"/>
        <v>0</v>
      </c>
      <c r="AN918" s="5">
        <f t="shared" si="340"/>
        <v>0</v>
      </c>
      <c r="AO918" s="5">
        <f t="shared" si="341"/>
        <v>1</v>
      </c>
      <c r="AR918" s="5">
        <f t="shared" si="342"/>
        <v>3</v>
      </c>
      <c r="AS918" s="5">
        <f t="shared" si="343"/>
        <v>3</v>
      </c>
      <c r="AT918" s="5" t="str">
        <f t="shared" si="344"/>
        <v>Correct</v>
      </c>
      <c r="AU918" s="5" t="s">
        <v>94</v>
      </c>
      <c r="AV918" s="5">
        <v>43</v>
      </c>
      <c r="AW918" s="5" t="s">
        <v>121</v>
      </c>
      <c r="AX918" s="5" t="s">
        <v>304</v>
      </c>
      <c r="AY918" s="5" t="s">
        <v>107</v>
      </c>
      <c r="AZ918" s="5" t="s">
        <v>98</v>
      </c>
      <c r="BA918" s="5" t="s">
        <v>80</v>
      </c>
      <c r="BB918" s="5" t="s">
        <v>114</v>
      </c>
      <c r="BC918" s="5" t="s">
        <v>100</v>
      </c>
      <c r="BD918" s="5" t="s">
        <v>101</v>
      </c>
      <c r="BE918" s="5" t="s">
        <v>102</v>
      </c>
      <c r="BF918" s="5" t="s">
        <v>92</v>
      </c>
      <c r="BG918" s="5" t="s">
        <v>102</v>
      </c>
      <c r="BH918" s="54"/>
    </row>
    <row r="919" spans="1:60" x14ac:dyDescent="0.25">
      <c r="A919" s="1">
        <v>918</v>
      </c>
      <c r="K919" t="s">
        <v>58</v>
      </c>
      <c r="L919" t="s">
        <v>59</v>
      </c>
      <c r="S919" t="s">
        <v>64</v>
      </c>
      <c r="U919" s="5">
        <f t="shared" si="322"/>
        <v>3</v>
      </c>
      <c r="V919" s="5">
        <f t="shared" si="323"/>
        <v>1</v>
      </c>
      <c r="W919" s="16"/>
      <c r="X919" s="5">
        <f t="shared" si="324"/>
        <v>0</v>
      </c>
      <c r="Y919" s="5">
        <f t="shared" si="325"/>
        <v>0</v>
      </c>
      <c r="Z919" s="5">
        <f t="shared" si="326"/>
        <v>0</v>
      </c>
      <c r="AA919" s="5">
        <f t="shared" si="327"/>
        <v>0</v>
      </c>
      <c r="AB919" s="5">
        <f t="shared" si="328"/>
        <v>0</v>
      </c>
      <c r="AC919" s="5">
        <f t="shared" si="329"/>
        <v>0</v>
      </c>
      <c r="AD919" s="5">
        <f t="shared" si="330"/>
        <v>0</v>
      </c>
      <c r="AE919" s="5">
        <f t="shared" si="331"/>
        <v>0</v>
      </c>
      <c r="AF919" s="5">
        <f t="shared" si="332"/>
        <v>0</v>
      </c>
      <c r="AG919" s="5">
        <f t="shared" si="333"/>
        <v>1</v>
      </c>
      <c r="AH919" s="5">
        <f t="shared" si="334"/>
        <v>1</v>
      </c>
      <c r="AI919" s="5">
        <f t="shared" si="335"/>
        <v>0</v>
      </c>
      <c r="AJ919" s="5">
        <f t="shared" si="336"/>
        <v>0</v>
      </c>
      <c r="AK919" s="5">
        <f t="shared" si="337"/>
        <v>0</v>
      </c>
      <c r="AL919" s="5">
        <f t="shared" si="338"/>
        <v>0</v>
      </c>
      <c r="AM919" s="5">
        <f t="shared" si="339"/>
        <v>0</v>
      </c>
      <c r="AN919" s="5">
        <f t="shared" si="340"/>
        <v>0</v>
      </c>
      <c r="AO919" s="5">
        <f t="shared" si="341"/>
        <v>1</v>
      </c>
      <c r="AR919" s="5">
        <f t="shared" si="342"/>
        <v>3</v>
      </c>
      <c r="AS919" s="5">
        <f t="shared" si="343"/>
        <v>3</v>
      </c>
      <c r="AT919" s="5" t="str">
        <f t="shared" si="344"/>
        <v>Correct</v>
      </c>
      <c r="AU919" s="53" t="s">
        <v>94</v>
      </c>
      <c r="AV919" s="53">
        <v>27</v>
      </c>
      <c r="AW919" s="53" t="s">
        <v>121</v>
      </c>
      <c r="AX919" s="53" t="s">
        <v>219</v>
      </c>
      <c r="AY919" s="53" t="s">
        <v>107</v>
      </c>
      <c r="AZ919" s="53" t="s">
        <v>98</v>
      </c>
      <c r="BA919" s="53" t="s">
        <v>80</v>
      </c>
      <c r="BB919" s="53" t="s">
        <v>108</v>
      </c>
      <c r="BC919" s="53" t="s">
        <v>100</v>
      </c>
      <c r="BD919" s="53" t="s">
        <v>136</v>
      </c>
      <c r="BE919" s="53" t="s">
        <v>102</v>
      </c>
      <c r="BF919" s="53" t="s">
        <v>373</v>
      </c>
      <c r="BG919" s="53" t="s">
        <v>102</v>
      </c>
      <c r="BH919" s="55"/>
    </row>
    <row r="920" spans="1:60" x14ac:dyDescent="0.25">
      <c r="A920" s="1">
        <v>919</v>
      </c>
      <c r="I920" t="s">
        <v>56</v>
      </c>
      <c r="M920" t="s">
        <v>60</v>
      </c>
      <c r="S920" t="s">
        <v>64</v>
      </c>
      <c r="U920" s="5">
        <f t="shared" si="322"/>
        <v>3</v>
      </c>
      <c r="V920" s="5">
        <f t="shared" si="323"/>
        <v>1</v>
      </c>
      <c r="W920" s="16"/>
      <c r="X920" s="5">
        <f t="shared" si="324"/>
        <v>0</v>
      </c>
      <c r="Y920" s="5">
        <f t="shared" si="325"/>
        <v>0</v>
      </c>
      <c r="Z920" s="5">
        <f t="shared" si="326"/>
        <v>0</v>
      </c>
      <c r="AA920" s="5">
        <f t="shared" si="327"/>
        <v>0</v>
      </c>
      <c r="AB920" s="5">
        <f t="shared" si="328"/>
        <v>0</v>
      </c>
      <c r="AC920" s="5">
        <f t="shared" si="329"/>
        <v>0</v>
      </c>
      <c r="AD920" s="5">
        <f t="shared" si="330"/>
        <v>0</v>
      </c>
      <c r="AE920" s="5">
        <f t="shared" si="331"/>
        <v>1</v>
      </c>
      <c r="AF920" s="5">
        <f t="shared" si="332"/>
        <v>0</v>
      </c>
      <c r="AG920" s="5">
        <f t="shared" si="333"/>
        <v>0</v>
      </c>
      <c r="AH920" s="5">
        <f t="shared" si="334"/>
        <v>0</v>
      </c>
      <c r="AI920" s="5">
        <f t="shared" si="335"/>
        <v>1</v>
      </c>
      <c r="AJ920" s="5">
        <f t="shared" si="336"/>
        <v>0</v>
      </c>
      <c r="AK920" s="5">
        <f t="shared" si="337"/>
        <v>0</v>
      </c>
      <c r="AL920" s="5">
        <f t="shared" si="338"/>
        <v>0</v>
      </c>
      <c r="AM920" s="5">
        <f t="shared" si="339"/>
        <v>0</v>
      </c>
      <c r="AN920" s="5">
        <f t="shared" si="340"/>
        <v>0</v>
      </c>
      <c r="AO920" s="5">
        <f t="shared" si="341"/>
        <v>1</v>
      </c>
      <c r="AR920" s="5">
        <f t="shared" si="342"/>
        <v>3</v>
      </c>
      <c r="AS920" s="5">
        <f t="shared" si="343"/>
        <v>3</v>
      </c>
      <c r="AT920" s="5" t="str">
        <f t="shared" si="344"/>
        <v>Correct</v>
      </c>
      <c r="AU920" s="5" t="s">
        <v>94</v>
      </c>
      <c r="AV920" s="5">
        <v>55</v>
      </c>
      <c r="AW920" s="5" t="s">
        <v>121</v>
      </c>
      <c r="AX920" s="5" t="s">
        <v>119</v>
      </c>
      <c r="AY920" s="5" t="s">
        <v>107</v>
      </c>
      <c r="AZ920" s="5" t="s">
        <v>98</v>
      </c>
      <c r="BA920" s="5" t="s">
        <v>80</v>
      </c>
      <c r="BB920" s="5" t="s">
        <v>126</v>
      </c>
      <c r="BC920" s="5" t="s">
        <v>110</v>
      </c>
      <c r="BD920" s="5" t="s">
        <v>135</v>
      </c>
      <c r="BE920" s="5" t="s">
        <v>102</v>
      </c>
      <c r="BF920" s="5" t="s">
        <v>92</v>
      </c>
      <c r="BG920" s="5" t="s">
        <v>102</v>
      </c>
      <c r="BH920" s="54"/>
    </row>
    <row r="921" spans="1:60" x14ac:dyDescent="0.25">
      <c r="A921" s="1">
        <v>920</v>
      </c>
      <c r="B921" t="s">
        <v>50</v>
      </c>
      <c r="L921" t="s">
        <v>59</v>
      </c>
      <c r="O921" t="s">
        <v>23</v>
      </c>
      <c r="U921" s="5">
        <f t="shared" si="322"/>
        <v>3</v>
      </c>
      <c r="V921" s="5">
        <f t="shared" si="323"/>
        <v>1</v>
      </c>
      <c r="W921" s="16"/>
      <c r="X921" s="5">
        <f t="shared" si="324"/>
        <v>1</v>
      </c>
      <c r="Y921" s="5">
        <f t="shared" si="325"/>
        <v>0</v>
      </c>
      <c r="Z921" s="5">
        <f t="shared" si="326"/>
        <v>0</v>
      </c>
      <c r="AA921" s="5">
        <f t="shared" si="327"/>
        <v>0</v>
      </c>
      <c r="AB921" s="5">
        <f t="shared" si="328"/>
        <v>0</v>
      </c>
      <c r="AC921" s="5">
        <f t="shared" si="329"/>
        <v>0</v>
      </c>
      <c r="AD921" s="5">
        <f t="shared" si="330"/>
        <v>0</v>
      </c>
      <c r="AE921" s="5">
        <f t="shared" si="331"/>
        <v>0</v>
      </c>
      <c r="AF921" s="5">
        <f t="shared" si="332"/>
        <v>0</v>
      </c>
      <c r="AG921" s="5">
        <f t="shared" si="333"/>
        <v>0</v>
      </c>
      <c r="AH921" s="5">
        <f t="shared" si="334"/>
        <v>1</v>
      </c>
      <c r="AI921" s="5">
        <f t="shared" si="335"/>
        <v>0</v>
      </c>
      <c r="AJ921" s="5">
        <f t="shared" si="336"/>
        <v>0</v>
      </c>
      <c r="AK921" s="5">
        <f t="shared" si="337"/>
        <v>1</v>
      </c>
      <c r="AL921" s="5">
        <f t="shared" si="338"/>
        <v>0</v>
      </c>
      <c r="AM921" s="5">
        <f t="shared" si="339"/>
        <v>0</v>
      </c>
      <c r="AN921" s="5">
        <f t="shared" si="340"/>
        <v>0</v>
      </c>
      <c r="AO921" s="5">
        <f t="shared" si="341"/>
        <v>0</v>
      </c>
      <c r="AR921" s="5">
        <f t="shared" si="342"/>
        <v>3</v>
      </c>
      <c r="AS921" s="5">
        <f t="shared" si="343"/>
        <v>3</v>
      </c>
      <c r="AT921" s="5" t="str">
        <f t="shared" si="344"/>
        <v>Correct</v>
      </c>
      <c r="AU921" s="53" t="s">
        <v>105</v>
      </c>
      <c r="AV921" s="53">
        <v>43</v>
      </c>
      <c r="AW921" s="53" t="s">
        <v>95</v>
      </c>
      <c r="AX921" s="53" t="s">
        <v>141</v>
      </c>
      <c r="AY921" s="53" t="s">
        <v>128</v>
      </c>
      <c r="AZ921" s="53" t="s">
        <v>98</v>
      </c>
      <c r="BA921" s="53" t="s">
        <v>85</v>
      </c>
      <c r="BB921" s="53" t="s">
        <v>112</v>
      </c>
      <c r="BC921" s="53" t="s">
        <v>103</v>
      </c>
      <c r="BD921" s="53" t="s">
        <v>135</v>
      </c>
      <c r="BE921" s="53" t="s">
        <v>102</v>
      </c>
      <c r="BF921" s="53" t="s">
        <v>91</v>
      </c>
      <c r="BG921" s="53" t="s">
        <v>102</v>
      </c>
      <c r="BH921" s="55"/>
    </row>
    <row r="922" spans="1:60" x14ac:dyDescent="0.25">
      <c r="A922" s="1">
        <v>921</v>
      </c>
      <c r="U922" s="5">
        <f t="shared" si="322"/>
        <v>0</v>
      </c>
      <c r="V922" s="5" t="e">
        <f t="shared" si="323"/>
        <v>#DIV/0!</v>
      </c>
      <c r="W922" s="16"/>
      <c r="X922" s="5">
        <f t="shared" si="324"/>
        <v>0</v>
      </c>
      <c r="Y922" s="5">
        <f t="shared" si="325"/>
        <v>0</v>
      </c>
      <c r="Z922" s="5">
        <f t="shared" si="326"/>
        <v>0</v>
      </c>
      <c r="AA922" s="5">
        <f t="shared" si="327"/>
        <v>0</v>
      </c>
      <c r="AB922" s="5">
        <f t="shared" si="328"/>
        <v>0</v>
      </c>
      <c r="AC922" s="5">
        <f t="shared" si="329"/>
        <v>0</v>
      </c>
      <c r="AD922" s="5">
        <f t="shared" si="330"/>
        <v>0</v>
      </c>
      <c r="AE922" s="5">
        <f t="shared" si="331"/>
        <v>0</v>
      </c>
      <c r="AF922" s="5">
        <f t="shared" si="332"/>
        <v>0</v>
      </c>
      <c r="AG922" s="5">
        <f t="shared" si="333"/>
        <v>0</v>
      </c>
      <c r="AH922" s="5">
        <f t="shared" si="334"/>
        <v>0</v>
      </c>
      <c r="AI922" s="5">
        <f t="shared" si="335"/>
        <v>0</v>
      </c>
      <c r="AJ922" s="5">
        <f t="shared" si="336"/>
        <v>0</v>
      </c>
      <c r="AK922" s="5">
        <f t="shared" si="337"/>
        <v>0</v>
      </c>
      <c r="AL922" s="5">
        <f t="shared" si="338"/>
        <v>0</v>
      </c>
      <c r="AM922" s="5">
        <f t="shared" si="339"/>
        <v>0</v>
      </c>
      <c r="AN922" s="5">
        <f t="shared" si="340"/>
        <v>0</v>
      </c>
      <c r="AO922" s="5">
        <f t="shared" si="341"/>
        <v>0</v>
      </c>
      <c r="AR922" s="5">
        <f t="shared" si="342"/>
        <v>0</v>
      </c>
      <c r="AS922" s="5">
        <f t="shared" si="343"/>
        <v>0</v>
      </c>
      <c r="AT922" s="5" t="str">
        <f t="shared" si="344"/>
        <v>Correct</v>
      </c>
      <c r="AU922" s="5"/>
      <c r="AV922" s="5"/>
      <c r="AW922" s="5"/>
      <c r="AX922" s="5"/>
      <c r="AY922" s="5"/>
      <c r="AZ922" s="5"/>
      <c r="BA922" s="5"/>
      <c r="BB922" s="5"/>
      <c r="BC922" s="5"/>
      <c r="BD922" s="5"/>
      <c r="BE922" s="5"/>
      <c r="BF922" s="5"/>
      <c r="BG922" s="5"/>
      <c r="BH922" s="54"/>
    </row>
    <row r="923" spans="1:60" x14ac:dyDescent="0.25">
      <c r="A923" s="1">
        <v>922</v>
      </c>
      <c r="C923" t="s">
        <v>51</v>
      </c>
      <c r="G923" t="s">
        <v>54</v>
      </c>
      <c r="Q923" t="s">
        <v>62</v>
      </c>
      <c r="U923" s="5">
        <f t="shared" si="322"/>
        <v>3</v>
      </c>
      <c r="V923" s="5">
        <f t="shared" si="323"/>
        <v>1</v>
      </c>
      <c r="W923" s="16"/>
      <c r="X923" s="5">
        <f t="shared" si="324"/>
        <v>0</v>
      </c>
      <c r="Y923" s="5">
        <f t="shared" si="325"/>
        <v>1</v>
      </c>
      <c r="Z923" s="5">
        <f t="shared" si="326"/>
        <v>0</v>
      </c>
      <c r="AA923" s="5">
        <f t="shared" si="327"/>
        <v>0</v>
      </c>
      <c r="AB923" s="5">
        <f t="shared" si="328"/>
        <v>0</v>
      </c>
      <c r="AC923" s="5">
        <f t="shared" si="329"/>
        <v>1</v>
      </c>
      <c r="AD923" s="5">
        <f t="shared" si="330"/>
        <v>0</v>
      </c>
      <c r="AE923" s="5">
        <f t="shared" si="331"/>
        <v>0</v>
      </c>
      <c r="AF923" s="5">
        <f t="shared" si="332"/>
        <v>0</v>
      </c>
      <c r="AG923" s="5">
        <f t="shared" si="333"/>
        <v>0</v>
      </c>
      <c r="AH923" s="5">
        <f t="shared" si="334"/>
        <v>0</v>
      </c>
      <c r="AI923" s="5">
        <f t="shared" si="335"/>
        <v>0</v>
      </c>
      <c r="AJ923" s="5">
        <f t="shared" si="336"/>
        <v>0</v>
      </c>
      <c r="AK923" s="5">
        <f t="shared" si="337"/>
        <v>0</v>
      </c>
      <c r="AL923" s="5">
        <f t="shared" si="338"/>
        <v>0</v>
      </c>
      <c r="AM923" s="5">
        <f t="shared" si="339"/>
        <v>1</v>
      </c>
      <c r="AN923" s="5">
        <f t="shared" si="340"/>
        <v>0</v>
      </c>
      <c r="AO923" s="5">
        <f t="shared" si="341"/>
        <v>0</v>
      </c>
      <c r="AR923" s="5">
        <f t="shared" si="342"/>
        <v>3</v>
      </c>
      <c r="AS923" s="5">
        <f t="shared" si="343"/>
        <v>3</v>
      </c>
      <c r="AT923" s="5" t="str">
        <f t="shared" si="344"/>
        <v>Correct</v>
      </c>
      <c r="AU923" s="53" t="s">
        <v>105</v>
      </c>
      <c r="AV923" s="53">
        <v>18</v>
      </c>
      <c r="AW923" s="53" t="s">
        <v>115</v>
      </c>
      <c r="AX923" s="53"/>
      <c r="AY923" s="53"/>
      <c r="AZ923" s="53"/>
      <c r="BA923" s="53"/>
      <c r="BB923" s="53" t="s">
        <v>114</v>
      </c>
      <c r="BC923" s="53" t="s">
        <v>110</v>
      </c>
      <c r="BD923" s="53" t="s">
        <v>101</v>
      </c>
      <c r="BE923" s="53" t="s">
        <v>102</v>
      </c>
      <c r="BF923" s="53"/>
      <c r="BG923" s="53" t="s">
        <v>102</v>
      </c>
      <c r="BH923" s="55"/>
    </row>
    <row r="924" spans="1:60" x14ac:dyDescent="0.25">
      <c r="A924" s="1">
        <v>923</v>
      </c>
      <c r="F924" t="s">
        <v>53</v>
      </c>
      <c r="I924" t="s">
        <v>56</v>
      </c>
      <c r="R924" t="s">
        <v>63</v>
      </c>
      <c r="U924" s="5">
        <f t="shared" si="322"/>
        <v>3</v>
      </c>
      <c r="V924" s="5">
        <f t="shared" si="323"/>
        <v>1</v>
      </c>
      <c r="W924" s="16"/>
      <c r="X924" s="5">
        <f t="shared" si="324"/>
        <v>0</v>
      </c>
      <c r="Y924" s="5">
        <f t="shared" si="325"/>
        <v>0</v>
      </c>
      <c r="Z924" s="5">
        <f t="shared" si="326"/>
        <v>0</v>
      </c>
      <c r="AA924" s="5">
        <f t="shared" si="327"/>
        <v>0</v>
      </c>
      <c r="AB924" s="5">
        <f t="shared" si="328"/>
        <v>1</v>
      </c>
      <c r="AC924" s="5">
        <f t="shared" si="329"/>
        <v>0</v>
      </c>
      <c r="AD924" s="5">
        <f t="shared" si="330"/>
        <v>0</v>
      </c>
      <c r="AE924" s="5">
        <f t="shared" si="331"/>
        <v>1</v>
      </c>
      <c r="AF924" s="5">
        <f t="shared" si="332"/>
        <v>0</v>
      </c>
      <c r="AG924" s="5">
        <f t="shared" si="333"/>
        <v>0</v>
      </c>
      <c r="AH924" s="5">
        <f t="shared" si="334"/>
        <v>0</v>
      </c>
      <c r="AI924" s="5">
        <f t="shared" si="335"/>
        <v>0</v>
      </c>
      <c r="AJ924" s="5">
        <f t="shared" si="336"/>
        <v>0</v>
      </c>
      <c r="AK924" s="5">
        <f t="shared" si="337"/>
        <v>0</v>
      </c>
      <c r="AL924" s="5">
        <f t="shared" si="338"/>
        <v>0</v>
      </c>
      <c r="AM924" s="5">
        <f t="shared" si="339"/>
        <v>0</v>
      </c>
      <c r="AN924" s="5">
        <f t="shared" si="340"/>
        <v>1</v>
      </c>
      <c r="AO924" s="5">
        <f t="shared" si="341"/>
        <v>0</v>
      </c>
      <c r="AR924" s="5">
        <f t="shared" si="342"/>
        <v>3</v>
      </c>
      <c r="AS924" s="5">
        <f t="shared" si="343"/>
        <v>3</v>
      </c>
      <c r="AT924" s="5" t="str">
        <f t="shared" si="344"/>
        <v>Correct</v>
      </c>
      <c r="AU924" s="5" t="s">
        <v>94</v>
      </c>
      <c r="AV924" s="5">
        <v>38</v>
      </c>
      <c r="AW924" s="5" t="s">
        <v>95</v>
      </c>
      <c r="AX924" s="5" t="s">
        <v>152</v>
      </c>
      <c r="AY924" s="5" t="s">
        <v>143</v>
      </c>
      <c r="AZ924" s="5" t="s">
        <v>102</v>
      </c>
      <c r="BA924" s="5" t="s">
        <v>81</v>
      </c>
      <c r="BB924" s="5" t="s">
        <v>109</v>
      </c>
      <c r="BC924" s="5" t="s">
        <v>103</v>
      </c>
      <c r="BD924" s="5" t="s">
        <v>101</v>
      </c>
      <c r="BE924" s="5" t="s">
        <v>102</v>
      </c>
      <c r="BF924" s="5"/>
      <c r="BG924" s="5" t="s">
        <v>98</v>
      </c>
      <c r="BH924" s="54"/>
    </row>
    <row r="925" spans="1:60" x14ac:dyDescent="0.25">
      <c r="A925" s="1">
        <v>924</v>
      </c>
      <c r="L925" t="s">
        <v>59</v>
      </c>
      <c r="O925" t="s">
        <v>23</v>
      </c>
      <c r="P925" t="s">
        <v>61</v>
      </c>
      <c r="U925" s="5">
        <f t="shared" si="322"/>
        <v>3</v>
      </c>
      <c r="V925" s="5">
        <f t="shared" si="323"/>
        <v>1</v>
      </c>
      <c r="W925" s="16"/>
      <c r="X925" s="5">
        <f t="shared" si="324"/>
        <v>0</v>
      </c>
      <c r="Y925" s="5">
        <f t="shared" si="325"/>
        <v>0</v>
      </c>
      <c r="Z925" s="5">
        <f t="shared" si="326"/>
        <v>0</v>
      </c>
      <c r="AA925" s="5">
        <f t="shared" si="327"/>
        <v>0</v>
      </c>
      <c r="AB925" s="5">
        <f t="shared" si="328"/>
        <v>0</v>
      </c>
      <c r="AC925" s="5">
        <f t="shared" si="329"/>
        <v>0</v>
      </c>
      <c r="AD925" s="5">
        <f t="shared" si="330"/>
        <v>0</v>
      </c>
      <c r="AE925" s="5">
        <f t="shared" si="331"/>
        <v>0</v>
      </c>
      <c r="AF925" s="5">
        <f t="shared" si="332"/>
        <v>0</v>
      </c>
      <c r="AG925" s="5">
        <f t="shared" si="333"/>
        <v>0</v>
      </c>
      <c r="AH925" s="5">
        <f t="shared" si="334"/>
        <v>1</v>
      </c>
      <c r="AI925" s="5">
        <f t="shared" si="335"/>
        <v>0</v>
      </c>
      <c r="AJ925" s="5">
        <f t="shared" si="336"/>
        <v>0</v>
      </c>
      <c r="AK925" s="5">
        <f t="shared" si="337"/>
        <v>1</v>
      </c>
      <c r="AL925" s="5">
        <f t="shared" si="338"/>
        <v>1</v>
      </c>
      <c r="AM925" s="5">
        <f t="shared" si="339"/>
        <v>0</v>
      </c>
      <c r="AN925" s="5">
        <f t="shared" si="340"/>
        <v>0</v>
      </c>
      <c r="AO925" s="5">
        <f t="shared" si="341"/>
        <v>0</v>
      </c>
      <c r="AR925" s="5">
        <f t="shared" si="342"/>
        <v>3</v>
      </c>
      <c r="AS925" s="5">
        <f t="shared" si="343"/>
        <v>3</v>
      </c>
      <c r="AT925" s="5" t="str">
        <f t="shared" si="344"/>
        <v>Correct</v>
      </c>
      <c r="AU925" s="53" t="s">
        <v>94</v>
      </c>
      <c r="AV925" s="53">
        <v>40</v>
      </c>
      <c r="AW925" s="53" t="s">
        <v>115</v>
      </c>
      <c r="AX925" s="53"/>
      <c r="AY925" s="53" t="s">
        <v>89</v>
      </c>
      <c r="AZ925" s="53" t="s">
        <v>98</v>
      </c>
      <c r="BA925" s="53" t="s">
        <v>81</v>
      </c>
      <c r="BB925" s="53"/>
      <c r="BC925" s="53"/>
      <c r="BD925" s="53"/>
      <c r="BE925" s="53"/>
      <c r="BF925" s="53"/>
      <c r="BG925" s="53"/>
      <c r="BH925" s="55"/>
    </row>
    <row r="926" spans="1:60" x14ac:dyDescent="0.25">
      <c r="A926" s="1">
        <v>925</v>
      </c>
      <c r="K926" t="s">
        <v>58</v>
      </c>
      <c r="Q926" t="s">
        <v>62</v>
      </c>
      <c r="S926" t="s">
        <v>64</v>
      </c>
      <c r="U926" s="5">
        <f t="shared" si="322"/>
        <v>3</v>
      </c>
      <c r="V926" s="5">
        <f t="shared" si="323"/>
        <v>1</v>
      </c>
      <c r="W926" s="16"/>
      <c r="X926" s="5">
        <f t="shared" si="324"/>
        <v>0</v>
      </c>
      <c r="Y926" s="5">
        <f t="shared" si="325"/>
        <v>0</v>
      </c>
      <c r="Z926" s="5">
        <f t="shared" si="326"/>
        <v>0</v>
      </c>
      <c r="AA926" s="5">
        <f t="shared" si="327"/>
        <v>0</v>
      </c>
      <c r="AB926" s="5">
        <f t="shared" si="328"/>
        <v>0</v>
      </c>
      <c r="AC926" s="5">
        <f t="shared" si="329"/>
        <v>0</v>
      </c>
      <c r="AD926" s="5">
        <f t="shared" si="330"/>
        <v>0</v>
      </c>
      <c r="AE926" s="5">
        <f t="shared" si="331"/>
        <v>0</v>
      </c>
      <c r="AF926" s="5">
        <f t="shared" si="332"/>
        <v>0</v>
      </c>
      <c r="AG926" s="5">
        <f t="shared" si="333"/>
        <v>1</v>
      </c>
      <c r="AH926" s="5">
        <f t="shared" si="334"/>
        <v>0</v>
      </c>
      <c r="AI926" s="5">
        <f t="shared" si="335"/>
        <v>0</v>
      </c>
      <c r="AJ926" s="5">
        <f t="shared" si="336"/>
        <v>0</v>
      </c>
      <c r="AK926" s="5">
        <f t="shared" si="337"/>
        <v>0</v>
      </c>
      <c r="AL926" s="5">
        <f t="shared" si="338"/>
        <v>0</v>
      </c>
      <c r="AM926" s="5">
        <f t="shared" si="339"/>
        <v>1</v>
      </c>
      <c r="AN926" s="5">
        <f t="shared" si="340"/>
        <v>0</v>
      </c>
      <c r="AO926" s="5">
        <f t="shared" si="341"/>
        <v>1</v>
      </c>
      <c r="AR926" s="5">
        <f t="shared" si="342"/>
        <v>3</v>
      </c>
      <c r="AS926" s="5">
        <f t="shared" si="343"/>
        <v>3</v>
      </c>
      <c r="AT926" s="5" t="str">
        <f t="shared" si="344"/>
        <v>Correct</v>
      </c>
      <c r="AU926" s="5" t="s">
        <v>105</v>
      </c>
      <c r="AV926" s="5">
        <v>49</v>
      </c>
      <c r="AW926" s="5" t="s">
        <v>95</v>
      </c>
      <c r="AX926" s="5"/>
      <c r="AY926" s="5"/>
      <c r="AZ926" s="5"/>
      <c r="BA926" s="5" t="s">
        <v>306</v>
      </c>
      <c r="BB926" s="5" t="s">
        <v>126</v>
      </c>
      <c r="BC926" s="5" t="s">
        <v>103</v>
      </c>
      <c r="BD926" s="5" t="s">
        <v>136</v>
      </c>
      <c r="BE926" s="5" t="s">
        <v>102</v>
      </c>
      <c r="BF926" s="5"/>
      <c r="BG926" s="5" t="s">
        <v>98</v>
      </c>
      <c r="BH926" s="54"/>
    </row>
    <row r="927" spans="1:60" x14ac:dyDescent="0.25">
      <c r="A927" s="1">
        <v>926</v>
      </c>
      <c r="K927" t="s">
        <v>58</v>
      </c>
      <c r="U927" s="5">
        <f t="shared" si="322"/>
        <v>1</v>
      </c>
      <c r="V927" s="5">
        <f t="shared" si="323"/>
        <v>3</v>
      </c>
      <c r="W927" s="16"/>
      <c r="X927" s="5">
        <f t="shared" si="324"/>
        <v>0</v>
      </c>
      <c r="Y927" s="5">
        <f t="shared" si="325"/>
        <v>0</v>
      </c>
      <c r="Z927" s="5">
        <f t="shared" si="326"/>
        <v>0</v>
      </c>
      <c r="AA927" s="5">
        <f t="shared" si="327"/>
        <v>0</v>
      </c>
      <c r="AB927" s="5">
        <f t="shared" si="328"/>
        <v>0</v>
      </c>
      <c r="AC927" s="5">
        <f t="shared" si="329"/>
        <v>0</v>
      </c>
      <c r="AD927" s="5">
        <f t="shared" si="330"/>
        <v>0</v>
      </c>
      <c r="AE927" s="5">
        <f t="shared" si="331"/>
        <v>0</v>
      </c>
      <c r="AF927" s="5">
        <f t="shared" si="332"/>
        <v>0</v>
      </c>
      <c r="AG927" s="5">
        <f t="shared" si="333"/>
        <v>1</v>
      </c>
      <c r="AH927" s="5">
        <f t="shared" si="334"/>
        <v>0</v>
      </c>
      <c r="AI927" s="5">
        <f t="shared" si="335"/>
        <v>0</v>
      </c>
      <c r="AJ927" s="5">
        <f t="shared" si="336"/>
        <v>0</v>
      </c>
      <c r="AK927" s="5">
        <f t="shared" si="337"/>
        <v>0</v>
      </c>
      <c r="AL927" s="5">
        <f t="shared" si="338"/>
        <v>0</v>
      </c>
      <c r="AM927" s="5">
        <f t="shared" si="339"/>
        <v>0</v>
      </c>
      <c r="AN927" s="5">
        <f t="shared" si="340"/>
        <v>0</v>
      </c>
      <c r="AO927" s="5">
        <f t="shared" si="341"/>
        <v>0</v>
      </c>
      <c r="AR927" s="5">
        <f t="shared" si="342"/>
        <v>1</v>
      </c>
      <c r="AS927" s="5">
        <f t="shared" si="343"/>
        <v>1</v>
      </c>
      <c r="AT927" s="5" t="str">
        <f t="shared" si="344"/>
        <v>Correct</v>
      </c>
      <c r="AU927" s="53" t="s">
        <v>94</v>
      </c>
      <c r="AV927" s="53">
        <v>100</v>
      </c>
      <c r="AW927" s="53" t="s">
        <v>121</v>
      </c>
      <c r="AX927" s="53" t="s">
        <v>305</v>
      </c>
      <c r="AY927" s="53" t="s">
        <v>348</v>
      </c>
      <c r="AZ927" s="53" t="s">
        <v>98</v>
      </c>
      <c r="BA927" s="53"/>
      <c r="BB927" s="53"/>
      <c r="BC927" s="53"/>
      <c r="BD927" s="53"/>
      <c r="BE927" s="53"/>
      <c r="BF927" s="53"/>
      <c r="BG927" s="53"/>
      <c r="BH927" s="55"/>
    </row>
    <row r="928" spans="1:60" x14ac:dyDescent="0.25">
      <c r="A928" s="1">
        <v>927</v>
      </c>
      <c r="B928" t="s">
        <v>50</v>
      </c>
      <c r="E928" t="s">
        <v>20</v>
      </c>
      <c r="G928" t="s">
        <v>54</v>
      </c>
      <c r="H928" t="s">
        <v>55</v>
      </c>
      <c r="J928" t="s">
        <v>57</v>
      </c>
      <c r="K928" t="s">
        <v>58</v>
      </c>
      <c r="M928" t="s">
        <v>60</v>
      </c>
      <c r="N928" t="s">
        <v>26</v>
      </c>
      <c r="P928" t="s">
        <v>61</v>
      </c>
      <c r="Q928" t="s">
        <v>62</v>
      </c>
      <c r="S928" t="s">
        <v>64</v>
      </c>
      <c r="U928" s="5">
        <f t="shared" si="322"/>
        <v>11</v>
      </c>
      <c r="V928" s="5">
        <f t="shared" si="323"/>
        <v>0.27272727272727271</v>
      </c>
      <c r="W928" s="16"/>
      <c r="X928" s="5">
        <f t="shared" si="324"/>
        <v>0.27272727272727271</v>
      </c>
      <c r="Y928" s="5">
        <f t="shared" si="325"/>
        <v>0</v>
      </c>
      <c r="Z928" s="5">
        <f t="shared" si="326"/>
        <v>0</v>
      </c>
      <c r="AA928" s="5">
        <f t="shared" si="327"/>
        <v>0.27272727272727271</v>
      </c>
      <c r="AB928" s="5">
        <f t="shared" si="328"/>
        <v>0</v>
      </c>
      <c r="AC928" s="5">
        <f t="shared" si="329"/>
        <v>0.27272727272727271</v>
      </c>
      <c r="AD928" s="5">
        <f t="shared" si="330"/>
        <v>0.27272727272727271</v>
      </c>
      <c r="AE928" s="5">
        <f t="shared" si="331"/>
        <v>0</v>
      </c>
      <c r="AF928" s="5">
        <f t="shared" si="332"/>
        <v>0.27272727272727271</v>
      </c>
      <c r="AG928" s="5">
        <f t="shared" si="333"/>
        <v>0.27272727272727271</v>
      </c>
      <c r="AH928" s="5">
        <f t="shared" si="334"/>
        <v>0</v>
      </c>
      <c r="AI928" s="5">
        <f t="shared" si="335"/>
        <v>0.27272727272727271</v>
      </c>
      <c r="AJ928" s="5">
        <f t="shared" si="336"/>
        <v>0.27272727272727271</v>
      </c>
      <c r="AK928" s="5">
        <f t="shared" si="337"/>
        <v>0</v>
      </c>
      <c r="AL928" s="5">
        <f t="shared" si="338"/>
        <v>0.27272727272727271</v>
      </c>
      <c r="AM928" s="5">
        <f t="shared" si="339"/>
        <v>0.27272727272727271</v>
      </c>
      <c r="AN928" s="5">
        <f t="shared" si="340"/>
        <v>0</v>
      </c>
      <c r="AO928" s="5">
        <f t="shared" si="341"/>
        <v>0.27272727272727271</v>
      </c>
      <c r="AR928" s="5">
        <f t="shared" si="342"/>
        <v>2.9999999999999991</v>
      </c>
      <c r="AS928" s="5">
        <f t="shared" si="343"/>
        <v>11</v>
      </c>
      <c r="AT928" s="5" t="str">
        <f t="shared" si="344"/>
        <v>Correct</v>
      </c>
      <c r="AU928" s="5" t="s">
        <v>94</v>
      </c>
      <c r="AV928" s="5">
        <v>54</v>
      </c>
      <c r="AW928" s="5" t="s">
        <v>95</v>
      </c>
      <c r="AX928" s="5" t="s">
        <v>96</v>
      </c>
      <c r="AY928" s="5" t="s">
        <v>97</v>
      </c>
      <c r="AZ928" s="5" t="s">
        <v>98</v>
      </c>
      <c r="BA928" s="5" t="s">
        <v>80</v>
      </c>
      <c r="BB928" s="5" t="s">
        <v>99</v>
      </c>
      <c r="BC928" s="5" t="s">
        <v>100</v>
      </c>
      <c r="BD928" s="5" t="s">
        <v>101</v>
      </c>
      <c r="BE928" s="5" t="s">
        <v>102</v>
      </c>
      <c r="BF928" s="5"/>
      <c r="BG928" s="5" t="s">
        <v>102</v>
      </c>
      <c r="BH928" s="54"/>
    </row>
    <row r="929" spans="1:60" x14ac:dyDescent="0.25">
      <c r="A929" s="1">
        <v>928</v>
      </c>
      <c r="F929" t="s">
        <v>53</v>
      </c>
      <c r="K929" t="s">
        <v>58</v>
      </c>
      <c r="R929" t="s">
        <v>63</v>
      </c>
      <c r="U929" s="5">
        <f t="shared" si="322"/>
        <v>3</v>
      </c>
      <c r="V929" s="5">
        <f t="shared" si="323"/>
        <v>1</v>
      </c>
      <c r="W929" s="16"/>
      <c r="X929" s="5">
        <f t="shared" si="324"/>
        <v>0</v>
      </c>
      <c r="Y929" s="5">
        <f t="shared" si="325"/>
        <v>0</v>
      </c>
      <c r="Z929" s="5">
        <f t="shared" si="326"/>
        <v>0</v>
      </c>
      <c r="AA929" s="5">
        <f t="shared" si="327"/>
        <v>0</v>
      </c>
      <c r="AB929" s="5">
        <f t="shared" si="328"/>
        <v>1</v>
      </c>
      <c r="AC929" s="5">
        <f t="shared" si="329"/>
        <v>0</v>
      </c>
      <c r="AD929" s="5">
        <f t="shared" si="330"/>
        <v>0</v>
      </c>
      <c r="AE929" s="5">
        <f t="shared" si="331"/>
        <v>0</v>
      </c>
      <c r="AF929" s="5">
        <f t="shared" si="332"/>
        <v>0</v>
      </c>
      <c r="AG929" s="5">
        <f t="shared" si="333"/>
        <v>1</v>
      </c>
      <c r="AH929" s="5">
        <f t="shared" si="334"/>
        <v>0</v>
      </c>
      <c r="AI929" s="5">
        <f t="shared" si="335"/>
        <v>0</v>
      </c>
      <c r="AJ929" s="5">
        <f t="shared" si="336"/>
        <v>0</v>
      </c>
      <c r="AK929" s="5">
        <f t="shared" si="337"/>
        <v>0</v>
      </c>
      <c r="AL929" s="5">
        <f t="shared" si="338"/>
        <v>0</v>
      </c>
      <c r="AM929" s="5">
        <f t="shared" si="339"/>
        <v>0</v>
      </c>
      <c r="AN929" s="5">
        <f t="shared" si="340"/>
        <v>1</v>
      </c>
      <c r="AO929" s="5">
        <f t="shared" si="341"/>
        <v>0</v>
      </c>
      <c r="AR929" s="5">
        <f t="shared" si="342"/>
        <v>3</v>
      </c>
      <c r="AS929" s="5">
        <f t="shared" si="343"/>
        <v>3</v>
      </c>
      <c r="AT929" s="5" t="str">
        <f t="shared" si="344"/>
        <v>Correct</v>
      </c>
      <c r="AU929" s="53" t="s">
        <v>94</v>
      </c>
      <c r="AV929" s="53">
        <v>77</v>
      </c>
      <c r="AW929" s="53" t="s">
        <v>95</v>
      </c>
      <c r="AX929" s="53" t="s">
        <v>96</v>
      </c>
      <c r="AY929" s="53" t="s">
        <v>97</v>
      </c>
      <c r="AZ929" s="53" t="s">
        <v>98</v>
      </c>
      <c r="BA929" s="53" t="s">
        <v>80</v>
      </c>
      <c r="BB929" s="53" t="s">
        <v>99</v>
      </c>
      <c r="BC929" s="53" t="s">
        <v>103</v>
      </c>
      <c r="BD929" s="53" t="s">
        <v>104</v>
      </c>
      <c r="BE929" s="53" t="s">
        <v>102</v>
      </c>
      <c r="BF929" s="53" t="s">
        <v>91</v>
      </c>
      <c r="BG929" s="53"/>
      <c r="BH929" s="55"/>
    </row>
    <row r="930" spans="1:60" x14ac:dyDescent="0.25">
      <c r="A930" s="1">
        <v>929</v>
      </c>
      <c r="D930" t="s">
        <v>52</v>
      </c>
      <c r="E930" t="s">
        <v>20</v>
      </c>
      <c r="L930" t="s">
        <v>59</v>
      </c>
      <c r="U930" s="5">
        <f t="shared" si="322"/>
        <v>3</v>
      </c>
      <c r="V930" s="5">
        <f t="shared" si="323"/>
        <v>1</v>
      </c>
      <c r="W930" s="16"/>
      <c r="X930" s="5">
        <f t="shared" si="324"/>
        <v>0</v>
      </c>
      <c r="Y930" s="5">
        <f t="shared" si="325"/>
        <v>0</v>
      </c>
      <c r="Z930" s="5">
        <f t="shared" si="326"/>
        <v>1</v>
      </c>
      <c r="AA930" s="5">
        <f t="shared" si="327"/>
        <v>1</v>
      </c>
      <c r="AB930" s="5">
        <f t="shared" si="328"/>
        <v>0</v>
      </c>
      <c r="AC930" s="5">
        <f t="shared" si="329"/>
        <v>0</v>
      </c>
      <c r="AD930" s="5">
        <f t="shared" si="330"/>
        <v>0</v>
      </c>
      <c r="AE930" s="5">
        <f t="shared" si="331"/>
        <v>0</v>
      </c>
      <c r="AF930" s="5">
        <f t="shared" si="332"/>
        <v>0</v>
      </c>
      <c r="AG930" s="5">
        <f t="shared" si="333"/>
        <v>0</v>
      </c>
      <c r="AH930" s="5">
        <f t="shared" si="334"/>
        <v>1</v>
      </c>
      <c r="AI930" s="5">
        <f t="shared" si="335"/>
        <v>0</v>
      </c>
      <c r="AJ930" s="5">
        <f t="shared" si="336"/>
        <v>0</v>
      </c>
      <c r="AK930" s="5">
        <f t="shared" si="337"/>
        <v>0</v>
      </c>
      <c r="AL930" s="5">
        <f t="shared" si="338"/>
        <v>0</v>
      </c>
      <c r="AM930" s="5">
        <f t="shared" si="339"/>
        <v>0</v>
      </c>
      <c r="AN930" s="5">
        <f t="shared" si="340"/>
        <v>0</v>
      </c>
      <c r="AO930" s="5">
        <f t="shared" si="341"/>
        <v>0</v>
      </c>
      <c r="AR930" s="5">
        <f t="shared" si="342"/>
        <v>3</v>
      </c>
      <c r="AS930" s="5">
        <f t="shared" si="343"/>
        <v>3</v>
      </c>
      <c r="AT930" s="5" t="str">
        <f t="shared" si="344"/>
        <v>Correct</v>
      </c>
      <c r="AU930" s="5" t="s">
        <v>105</v>
      </c>
      <c r="AV930" s="5">
        <v>69</v>
      </c>
      <c r="AW930" s="5" t="s">
        <v>95</v>
      </c>
      <c r="AX930" s="5" t="s">
        <v>106</v>
      </c>
      <c r="AY930" s="5" t="s">
        <v>107</v>
      </c>
      <c r="AZ930" s="5" t="s">
        <v>98</v>
      </c>
      <c r="BA930" s="5" t="s">
        <v>80</v>
      </c>
      <c r="BB930" s="5" t="s">
        <v>108</v>
      </c>
      <c r="BC930" s="5" t="s">
        <v>100</v>
      </c>
      <c r="BD930" s="5" t="s">
        <v>104</v>
      </c>
      <c r="BE930" s="5" t="s">
        <v>102</v>
      </c>
      <c r="BF930" s="5" t="s">
        <v>91</v>
      </c>
      <c r="BG930" s="5" t="s">
        <v>102</v>
      </c>
      <c r="BH930" s="54"/>
    </row>
    <row r="931" spans="1:60" x14ac:dyDescent="0.25">
      <c r="A931" s="1">
        <v>930</v>
      </c>
      <c r="B931" t="s">
        <v>50</v>
      </c>
      <c r="E931" t="s">
        <v>20</v>
      </c>
      <c r="H931" t="s">
        <v>55</v>
      </c>
      <c r="K931" t="s">
        <v>58</v>
      </c>
      <c r="N931" t="s">
        <v>26</v>
      </c>
      <c r="U931" s="5">
        <f t="shared" si="322"/>
        <v>5</v>
      </c>
      <c r="V931" s="5">
        <f t="shared" si="323"/>
        <v>0.6</v>
      </c>
      <c r="W931" s="16"/>
      <c r="X931" s="5">
        <f t="shared" si="324"/>
        <v>0.6</v>
      </c>
      <c r="Y931" s="5">
        <f t="shared" si="325"/>
        <v>0</v>
      </c>
      <c r="Z931" s="5">
        <f t="shared" si="326"/>
        <v>0</v>
      </c>
      <c r="AA931" s="5">
        <f t="shared" si="327"/>
        <v>0.6</v>
      </c>
      <c r="AB931" s="5">
        <f t="shared" si="328"/>
        <v>0</v>
      </c>
      <c r="AC931" s="5">
        <f t="shared" si="329"/>
        <v>0</v>
      </c>
      <c r="AD931" s="5">
        <f t="shared" si="330"/>
        <v>0.6</v>
      </c>
      <c r="AE931" s="5">
        <f t="shared" si="331"/>
        <v>0</v>
      </c>
      <c r="AF931" s="5">
        <f t="shared" si="332"/>
        <v>0</v>
      </c>
      <c r="AG931" s="5">
        <f t="shared" si="333"/>
        <v>0.6</v>
      </c>
      <c r="AH931" s="5">
        <f t="shared" si="334"/>
        <v>0</v>
      </c>
      <c r="AI931" s="5">
        <f t="shared" si="335"/>
        <v>0</v>
      </c>
      <c r="AJ931" s="5">
        <f t="shared" si="336"/>
        <v>0.6</v>
      </c>
      <c r="AK931" s="5">
        <f t="shared" si="337"/>
        <v>0</v>
      </c>
      <c r="AL931" s="5">
        <f t="shared" si="338"/>
        <v>0</v>
      </c>
      <c r="AM931" s="5">
        <f t="shared" si="339"/>
        <v>0</v>
      </c>
      <c r="AN931" s="5">
        <f t="shared" si="340"/>
        <v>0</v>
      </c>
      <c r="AO931" s="5">
        <f t="shared" si="341"/>
        <v>0</v>
      </c>
      <c r="AR931" s="5">
        <f t="shared" si="342"/>
        <v>3</v>
      </c>
      <c r="AS931" s="5">
        <f t="shared" si="343"/>
        <v>5</v>
      </c>
      <c r="AT931" s="5" t="str">
        <f t="shared" si="344"/>
        <v>Correct</v>
      </c>
      <c r="AU931" s="53" t="s">
        <v>105</v>
      </c>
      <c r="AV931" s="53">
        <v>66</v>
      </c>
      <c r="AW931" s="53" t="s">
        <v>95</v>
      </c>
      <c r="AX931" s="53" t="s">
        <v>106</v>
      </c>
      <c r="AY931" s="53" t="s">
        <v>107</v>
      </c>
      <c r="AZ931" s="53" t="s">
        <v>98</v>
      </c>
      <c r="BA931" s="53" t="s">
        <v>80</v>
      </c>
      <c r="BB931" s="53" t="s">
        <v>109</v>
      </c>
      <c r="BC931" s="53" t="s">
        <v>110</v>
      </c>
      <c r="BD931" s="53" t="s">
        <v>104</v>
      </c>
      <c r="BE931" s="53" t="s">
        <v>111</v>
      </c>
      <c r="BF931" s="53"/>
      <c r="BG931" s="53" t="s">
        <v>98</v>
      </c>
      <c r="BH931" s="55"/>
    </row>
    <row r="932" spans="1:60" x14ac:dyDescent="0.25">
      <c r="A932" s="1">
        <v>931</v>
      </c>
      <c r="F932" t="s">
        <v>53</v>
      </c>
      <c r="I932" t="s">
        <v>56</v>
      </c>
      <c r="L932" t="s">
        <v>59</v>
      </c>
      <c r="U932" s="5">
        <f t="shared" si="322"/>
        <v>3</v>
      </c>
      <c r="V932" s="5">
        <f t="shared" si="323"/>
        <v>1</v>
      </c>
      <c r="W932" s="16"/>
      <c r="X932" s="5">
        <f t="shared" si="324"/>
        <v>0</v>
      </c>
      <c r="Y932" s="5">
        <f t="shared" si="325"/>
        <v>0</v>
      </c>
      <c r="Z932" s="5">
        <f t="shared" si="326"/>
        <v>0</v>
      </c>
      <c r="AA932" s="5">
        <f t="shared" si="327"/>
        <v>0</v>
      </c>
      <c r="AB932" s="5">
        <f t="shared" si="328"/>
        <v>1</v>
      </c>
      <c r="AC932" s="5">
        <f t="shared" si="329"/>
        <v>0</v>
      </c>
      <c r="AD932" s="5">
        <f t="shared" si="330"/>
        <v>0</v>
      </c>
      <c r="AE932" s="5">
        <f t="shared" si="331"/>
        <v>1</v>
      </c>
      <c r="AF932" s="5">
        <f t="shared" si="332"/>
        <v>0</v>
      </c>
      <c r="AG932" s="5">
        <f t="shared" si="333"/>
        <v>0</v>
      </c>
      <c r="AH932" s="5">
        <f t="shared" si="334"/>
        <v>1</v>
      </c>
      <c r="AI932" s="5">
        <f t="shared" si="335"/>
        <v>0</v>
      </c>
      <c r="AJ932" s="5">
        <f t="shared" si="336"/>
        <v>0</v>
      </c>
      <c r="AK932" s="5">
        <f t="shared" si="337"/>
        <v>0</v>
      </c>
      <c r="AL932" s="5">
        <f t="shared" si="338"/>
        <v>0</v>
      </c>
      <c r="AM932" s="5">
        <f t="shared" si="339"/>
        <v>0</v>
      </c>
      <c r="AN932" s="5">
        <f t="shared" si="340"/>
        <v>0</v>
      </c>
      <c r="AO932" s="5">
        <f t="shared" si="341"/>
        <v>0</v>
      </c>
      <c r="AR932" s="5">
        <f t="shared" si="342"/>
        <v>3</v>
      </c>
      <c r="AS932" s="5">
        <f t="shared" si="343"/>
        <v>3</v>
      </c>
      <c r="AT932" s="5" t="str">
        <f t="shared" si="344"/>
        <v>Correct</v>
      </c>
      <c r="AU932" s="5" t="s">
        <v>94</v>
      </c>
      <c r="AV932" s="5">
        <v>65</v>
      </c>
      <c r="AW932" s="5" t="s">
        <v>95</v>
      </c>
      <c r="AX932" s="5" t="s">
        <v>106</v>
      </c>
      <c r="AY932" s="5" t="s">
        <v>107</v>
      </c>
      <c r="AZ932" s="5" t="s">
        <v>98</v>
      </c>
      <c r="BA932" s="5" t="s">
        <v>80</v>
      </c>
      <c r="BB932" s="5" t="s">
        <v>112</v>
      </c>
      <c r="BC932" s="5" t="s">
        <v>100</v>
      </c>
      <c r="BD932" s="5" t="s">
        <v>104</v>
      </c>
      <c r="BE932" s="5" t="s">
        <v>102</v>
      </c>
      <c r="BF932" s="5" t="s">
        <v>373</v>
      </c>
      <c r="BG932" s="5" t="s">
        <v>102</v>
      </c>
      <c r="BH932" s="54"/>
    </row>
    <row r="933" spans="1:60" x14ac:dyDescent="0.25">
      <c r="A933" s="1">
        <v>932</v>
      </c>
      <c r="U933" s="5">
        <f t="shared" si="322"/>
        <v>0</v>
      </c>
      <c r="V933" s="5" t="e">
        <f t="shared" si="323"/>
        <v>#DIV/0!</v>
      </c>
      <c r="W933" s="16"/>
      <c r="X933" s="5">
        <f t="shared" si="324"/>
        <v>0</v>
      </c>
      <c r="Y933" s="5">
        <f t="shared" si="325"/>
        <v>0</v>
      </c>
      <c r="Z933" s="5">
        <f t="shared" si="326"/>
        <v>0</v>
      </c>
      <c r="AA933" s="5">
        <f t="shared" si="327"/>
        <v>0</v>
      </c>
      <c r="AB933" s="5">
        <f t="shared" si="328"/>
        <v>0</v>
      </c>
      <c r="AC933" s="5">
        <f t="shared" si="329"/>
        <v>0</v>
      </c>
      <c r="AD933" s="5">
        <f t="shared" si="330"/>
        <v>0</v>
      </c>
      <c r="AE933" s="5">
        <f t="shared" si="331"/>
        <v>0</v>
      </c>
      <c r="AF933" s="5">
        <f t="shared" si="332"/>
        <v>0</v>
      </c>
      <c r="AG933" s="5">
        <f t="shared" si="333"/>
        <v>0</v>
      </c>
      <c r="AH933" s="5">
        <f t="shared" si="334"/>
        <v>0</v>
      </c>
      <c r="AI933" s="5">
        <f t="shared" si="335"/>
        <v>0</v>
      </c>
      <c r="AJ933" s="5">
        <f t="shared" si="336"/>
        <v>0</v>
      </c>
      <c r="AK933" s="5">
        <f t="shared" si="337"/>
        <v>0</v>
      </c>
      <c r="AL933" s="5">
        <f t="shared" si="338"/>
        <v>0</v>
      </c>
      <c r="AM933" s="5">
        <f t="shared" si="339"/>
        <v>0</v>
      </c>
      <c r="AN933" s="5">
        <f t="shared" si="340"/>
        <v>0</v>
      </c>
      <c r="AO933" s="5">
        <f t="shared" si="341"/>
        <v>0</v>
      </c>
      <c r="AR933" s="5">
        <f t="shared" si="342"/>
        <v>0</v>
      </c>
      <c r="AS933" s="5">
        <f t="shared" si="343"/>
        <v>0</v>
      </c>
      <c r="AT933" s="5" t="str">
        <f t="shared" si="344"/>
        <v>Correct</v>
      </c>
      <c r="AU933" s="53" t="s">
        <v>94</v>
      </c>
      <c r="AV933" s="53">
        <v>59</v>
      </c>
      <c r="AW933" s="53" t="s">
        <v>95</v>
      </c>
      <c r="AX933" s="53" t="s">
        <v>113</v>
      </c>
      <c r="AY933" s="53" t="s">
        <v>107</v>
      </c>
      <c r="AZ933" s="53" t="s">
        <v>98</v>
      </c>
      <c r="BA933" s="53" t="s">
        <v>80</v>
      </c>
      <c r="BB933" s="53" t="s">
        <v>114</v>
      </c>
      <c r="BC933" s="53" t="s">
        <v>103</v>
      </c>
      <c r="BD933" s="53"/>
      <c r="BE933" s="53" t="s">
        <v>102</v>
      </c>
      <c r="BF933" s="53"/>
      <c r="BG933" s="53" t="s">
        <v>98</v>
      </c>
      <c r="BH933" s="55"/>
    </row>
    <row r="934" spans="1:60" x14ac:dyDescent="0.25">
      <c r="A934" s="1">
        <v>933</v>
      </c>
      <c r="U934" s="5">
        <f t="shared" si="322"/>
        <v>0</v>
      </c>
      <c r="V934" s="5" t="e">
        <f t="shared" si="323"/>
        <v>#DIV/0!</v>
      </c>
      <c r="W934" s="16"/>
      <c r="X934" s="5">
        <f t="shared" si="324"/>
        <v>0</v>
      </c>
      <c r="Y934" s="5">
        <f t="shared" si="325"/>
        <v>0</v>
      </c>
      <c r="Z934" s="5">
        <f t="shared" si="326"/>
        <v>0</v>
      </c>
      <c r="AA934" s="5">
        <f t="shared" si="327"/>
        <v>0</v>
      </c>
      <c r="AB934" s="5">
        <f t="shared" si="328"/>
        <v>0</v>
      </c>
      <c r="AC934" s="5">
        <f t="shared" si="329"/>
        <v>0</v>
      </c>
      <c r="AD934" s="5">
        <f t="shared" si="330"/>
        <v>0</v>
      </c>
      <c r="AE934" s="5">
        <f t="shared" si="331"/>
        <v>0</v>
      </c>
      <c r="AF934" s="5">
        <f t="shared" si="332"/>
        <v>0</v>
      </c>
      <c r="AG934" s="5">
        <f t="shared" si="333"/>
        <v>0</v>
      </c>
      <c r="AH934" s="5">
        <f t="shared" si="334"/>
        <v>0</v>
      </c>
      <c r="AI934" s="5">
        <f t="shared" si="335"/>
        <v>0</v>
      </c>
      <c r="AJ934" s="5">
        <f t="shared" si="336"/>
        <v>0</v>
      </c>
      <c r="AK934" s="5">
        <f t="shared" si="337"/>
        <v>0</v>
      </c>
      <c r="AL934" s="5">
        <f t="shared" si="338"/>
        <v>0</v>
      </c>
      <c r="AM934" s="5">
        <f t="shared" si="339"/>
        <v>0</v>
      </c>
      <c r="AN934" s="5">
        <f t="shared" si="340"/>
        <v>0</v>
      </c>
      <c r="AO934" s="5">
        <f t="shared" si="341"/>
        <v>0</v>
      </c>
      <c r="AR934" s="5">
        <f t="shared" si="342"/>
        <v>0</v>
      </c>
      <c r="AS934" s="5">
        <f t="shared" si="343"/>
        <v>0</v>
      </c>
      <c r="AT934" s="5" t="str">
        <f t="shared" si="344"/>
        <v>Correct</v>
      </c>
      <c r="AU934" s="5" t="s">
        <v>94</v>
      </c>
      <c r="AV934" s="5">
        <v>64</v>
      </c>
      <c r="AW934" s="5" t="s">
        <v>115</v>
      </c>
      <c r="AX934" s="5" t="s">
        <v>344</v>
      </c>
      <c r="AY934" s="5" t="s">
        <v>107</v>
      </c>
      <c r="AZ934" s="5" t="s">
        <v>98</v>
      </c>
      <c r="BA934" s="5" t="s">
        <v>80</v>
      </c>
      <c r="BB934" s="5"/>
      <c r="BC934" s="5" t="s">
        <v>100</v>
      </c>
      <c r="BD934" s="5" t="s">
        <v>104</v>
      </c>
      <c r="BE934" s="5" t="s">
        <v>102</v>
      </c>
      <c r="BF934" s="5" t="s">
        <v>92</v>
      </c>
      <c r="BG934" s="5" t="s">
        <v>102</v>
      </c>
      <c r="BH934" s="54"/>
    </row>
    <row r="935" spans="1:60" x14ac:dyDescent="0.25">
      <c r="A935" s="1">
        <v>934</v>
      </c>
      <c r="B935" t="s">
        <v>50</v>
      </c>
      <c r="E935" t="s">
        <v>20</v>
      </c>
      <c r="L935" t="s">
        <v>59</v>
      </c>
      <c r="U935" s="5">
        <f t="shared" si="322"/>
        <v>3</v>
      </c>
      <c r="V935" s="5">
        <f t="shared" si="323"/>
        <v>1</v>
      </c>
      <c r="W935" s="16"/>
      <c r="X935" s="5">
        <f t="shared" si="324"/>
        <v>1</v>
      </c>
      <c r="Y935" s="5">
        <f t="shared" si="325"/>
        <v>0</v>
      </c>
      <c r="Z935" s="5">
        <f t="shared" si="326"/>
        <v>0</v>
      </c>
      <c r="AA935" s="5">
        <f t="shared" si="327"/>
        <v>1</v>
      </c>
      <c r="AB935" s="5">
        <f t="shared" si="328"/>
        <v>0</v>
      </c>
      <c r="AC935" s="5">
        <f t="shared" si="329"/>
        <v>0</v>
      </c>
      <c r="AD935" s="5">
        <f t="shared" si="330"/>
        <v>0</v>
      </c>
      <c r="AE935" s="5">
        <f t="shared" si="331"/>
        <v>0</v>
      </c>
      <c r="AF935" s="5">
        <f t="shared" si="332"/>
        <v>0</v>
      </c>
      <c r="AG935" s="5">
        <f t="shared" si="333"/>
        <v>0</v>
      </c>
      <c r="AH935" s="5">
        <f t="shared" si="334"/>
        <v>1</v>
      </c>
      <c r="AI935" s="5">
        <f t="shared" si="335"/>
        <v>0</v>
      </c>
      <c r="AJ935" s="5">
        <f t="shared" si="336"/>
        <v>0</v>
      </c>
      <c r="AK935" s="5">
        <f t="shared" si="337"/>
        <v>0</v>
      </c>
      <c r="AL935" s="5">
        <f t="shared" si="338"/>
        <v>0</v>
      </c>
      <c r="AM935" s="5">
        <f t="shared" si="339"/>
        <v>0</v>
      </c>
      <c r="AN935" s="5">
        <f t="shared" si="340"/>
        <v>0</v>
      </c>
      <c r="AO935" s="5">
        <f t="shared" si="341"/>
        <v>0</v>
      </c>
      <c r="AR935" s="5">
        <f t="shared" si="342"/>
        <v>3</v>
      </c>
      <c r="AS935" s="5">
        <f t="shared" si="343"/>
        <v>3</v>
      </c>
      <c r="AT935" s="5" t="str">
        <f t="shared" si="344"/>
        <v>Correct</v>
      </c>
      <c r="AU935" s="53" t="s">
        <v>105</v>
      </c>
      <c r="AV935" s="53">
        <v>61</v>
      </c>
      <c r="AW935" s="53" t="s">
        <v>95</v>
      </c>
      <c r="AX935" s="53" t="s">
        <v>113</v>
      </c>
      <c r="AY935" s="53" t="s">
        <v>107</v>
      </c>
      <c r="AZ935" s="53" t="s">
        <v>98</v>
      </c>
      <c r="BA935" s="53" t="s">
        <v>80</v>
      </c>
      <c r="BB935" s="53" t="s">
        <v>114</v>
      </c>
      <c r="BC935" s="53" t="s">
        <v>110</v>
      </c>
      <c r="BD935" s="53" t="s">
        <v>101</v>
      </c>
      <c r="BE935" s="53" t="s">
        <v>102</v>
      </c>
      <c r="BF935" s="53" t="s">
        <v>92</v>
      </c>
      <c r="BG935" s="53" t="s">
        <v>102</v>
      </c>
      <c r="BH935" s="55"/>
    </row>
    <row r="936" spans="1:60" x14ac:dyDescent="0.25">
      <c r="A936" s="1">
        <v>935</v>
      </c>
      <c r="B936" t="s">
        <v>50</v>
      </c>
      <c r="H936" t="s">
        <v>55</v>
      </c>
      <c r="S936" t="s">
        <v>64</v>
      </c>
      <c r="U936" s="5">
        <f t="shared" si="322"/>
        <v>3</v>
      </c>
      <c r="V936" s="5">
        <f t="shared" si="323"/>
        <v>1</v>
      </c>
      <c r="W936" s="16"/>
      <c r="X936" s="5">
        <f t="shared" si="324"/>
        <v>1</v>
      </c>
      <c r="Y936" s="5">
        <f t="shared" si="325"/>
        <v>0</v>
      </c>
      <c r="Z936" s="5">
        <f t="shared" si="326"/>
        <v>0</v>
      </c>
      <c r="AA936" s="5">
        <f t="shared" si="327"/>
        <v>0</v>
      </c>
      <c r="AB936" s="5">
        <f t="shared" si="328"/>
        <v>0</v>
      </c>
      <c r="AC936" s="5">
        <f t="shared" si="329"/>
        <v>0</v>
      </c>
      <c r="AD936" s="5">
        <f t="shared" si="330"/>
        <v>1</v>
      </c>
      <c r="AE936" s="5">
        <f t="shared" si="331"/>
        <v>0</v>
      </c>
      <c r="AF936" s="5">
        <f t="shared" si="332"/>
        <v>0</v>
      </c>
      <c r="AG936" s="5">
        <f t="shared" si="333"/>
        <v>0</v>
      </c>
      <c r="AH936" s="5">
        <f t="shared" si="334"/>
        <v>0</v>
      </c>
      <c r="AI936" s="5">
        <f t="shared" si="335"/>
        <v>0</v>
      </c>
      <c r="AJ936" s="5">
        <f t="shared" si="336"/>
        <v>0</v>
      </c>
      <c r="AK936" s="5">
        <f t="shared" si="337"/>
        <v>0</v>
      </c>
      <c r="AL936" s="5">
        <f t="shared" si="338"/>
        <v>0</v>
      </c>
      <c r="AM936" s="5">
        <f t="shared" si="339"/>
        <v>0</v>
      </c>
      <c r="AN936" s="5">
        <f t="shared" si="340"/>
        <v>0</v>
      </c>
      <c r="AO936" s="5">
        <f t="shared" si="341"/>
        <v>1</v>
      </c>
      <c r="AR936" s="5">
        <f t="shared" si="342"/>
        <v>3</v>
      </c>
      <c r="AS936" s="5">
        <f t="shared" si="343"/>
        <v>3</v>
      </c>
      <c r="AT936" s="5" t="str">
        <f t="shared" si="344"/>
        <v>Correct</v>
      </c>
      <c r="AU936" s="5" t="s">
        <v>105</v>
      </c>
      <c r="AV936" s="5"/>
      <c r="AW936" s="5"/>
      <c r="AX936" s="5"/>
      <c r="AY936" s="5" t="s">
        <v>107</v>
      </c>
      <c r="AZ936" s="5" t="s">
        <v>98</v>
      </c>
      <c r="BA936" s="5" t="s">
        <v>80</v>
      </c>
      <c r="BB936" s="5" t="s">
        <v>114</v>
      </c>
      <c r="BC936" s="5" t="s">
        <v>100</v>
      </c>
      <c r="BD936" s="5" t="s">
        <v>104</v>
      </c>
      <c r="BE936" s="5" t="s">
        <v>102</v>
      </c>
      <c r="BF936" s="5" t="s">
        <v>91</v>
      </c>
      <c r="BG936" s="5" t="s">
        <v>102</v>
      </c>
      <c r="BH936" s="54"/>
    </row>
    <row r="937" spans="1:60" x14ac:dyDescent="0.25">
      <c r="A937" s="1">
        <v>936</v>
      </c>
      <c r="G937" t="s">
        <v>54</v>
      </c>
      <c r="H937" t="s">
        <v>55</v>
      </c>
      <c r="L937" t="s">
        <v>59</v>
      </c>
      <c r="U937" s="5">
        <f t="shared" si="322"/>
        <v>3</v>
      </c>
      <c r="V937" s="5">
        <f t="shared" si="323"/>
        <v>1</v>
      </c>
      <c r="W937" s="16"/>
      <c r="X937" s="5">
        <f t="shared" si="324"/>
        <v>0</v>
      </c>
      <c r="Y937" s="5">
        <f t="shared" si="325"/>
        <v>0</v>
      </c>
      <c r="Z937" s="5">
        <f t="shared" si="326"/>
        <v>0</v>
      </c>
      <c r="AA937" s="5">
        <f t="shared" si="327"/>
        <v>0</v>
      </c>
      <c r="AB937" s="5">
        <f t="shared" si="328"/>
        <v>0</v>
      </c>
      <c r="AC937" s="5">
        <f t="shared" si="329"/>
        <v>1</v>
      </c>
      <c r="AD937" s="5">
        <f t="shared" si="330"/>
        <v>1</v>
      </c>
      <c r="AE937" s="5">
        <f t="shared" si="331"/>
        <v>0</v>
      </c>
      <c r="AF937" s="5">
        <f t="shared" si="332"/>
        <v>0</v>
      </c>
      <c r="AG937" s="5">
        <f t="shared" si="333"/>
        <v>0</v>
      </c>
      <c r="AH937" s="5">
        <f t="shared" si="334"/>
        <v>1</v>
      </c>
      <c r="AI937" s="5">
        <f t="shared" si="335"/>
        <v>0</v>
      </c>
      <c r="AJ937" s="5">
        <f t="shared" si="336"/>
        <v>0</v>
      </c>
      <c r="AK937" s="5">
        <f t="shared" si="337"/>
        <v>0</v>
      </c>
      <c r="AL937" s="5">
        <f t="shared" si="338"/>
        <v>0</v>
      </c>
      <c r="AM937" s="5">
        <f t="shared" si="339"/>
        <v>0</v>
      </c>
      <c r="AN937" s="5">
        <f t="shared" si="340"/>
        <v>0</v>
      </c>
      <c r="AO937" s="5">
        <f t="shared" si="341"/>
        <v>0</v>
      </c>
      <c r="AR937" s="5">
        <f t="shared" si="342"/>
        <v>3</v>
      </c>
      <c r="AS937" s="5">
        <f t="shared" si="343"/>
        <v>3</v>
      </c>
      <c r="AT937" s="5" t="str">
        <f t="shared" si="344"/>
        <v>Correct</v>
      </c>
      <c r="AU937" s="53" t="s">
        <v>94</v>
      </c>
      <c r="AV937" s="53">
        <v>51</v>
      </c>
      <c r="AW937" s="53" t="s">
        <v>95</v>
      </c>
      <c r="AX937" s="53" t="s">
        <v>116</v>
      </c>
      <c r="AY937" s="53" t="s">
        <v>97</v>
      </c>
      <c r="AZ937" s="53" t="s">
        <v>98</v>
      </c>
      <c r="BA937" s="53" t="s">
        <v>80</v>
      </c>
      <c r="BB937" s="53" t="s">
        <v>99</v>
      </c>
      <c r="BC937" s="53" t="s">
        <v>103</v>
      </c>
      <c r="BD937" s="53"/>
      <c r="BE937" s="53" t="s">
        <v>102</v>
      </c>
      <c r="BF937" s="53" t="s">
        <v>92</v>
      </c>
      <c r="BG937" s="53" t="s">
        <v>98</v>
      </c>
      <c r="BH937" s="55"/>
    </row>
    <row r="938" spans="1:60" x14ac:dyDescent="0.25">
      <c r="A938" s="1">
        <v>937</v>
      </c>
      <c r="C938" t="s">
        <v>51</v>
      </c>
      <c r="D938" t="s">
        <v>52</v>
      </c>
      <c r="U938" s="5">
        <f t="shared" si="322"/>
        <v>2</v>
      </c>
      <c r="V938" s="5">
        <f t="shared" si="323"/>
        <v>1.5</v>
      </c>
      <c r="W938" s="16"/>
      <c r="X938" s="5">
        <f t="shared" si="324"/>
        <v>0</v>
      </c>
      <c r="Y938" s="5">
        <f t="shared" si="325"/>
        <v>1</v>
      </c>
      <c r="Z938" s="5">
        <f t="shared" si="326"/>
        <v>1</v>
      </c>
      <c r="AA938" s="5">
        <f t="shared" si="327"/>
        <v>0</v>
      </c>
      <c r="AB938" s="5">
        <f t="shared" si="328"/>
        <v>0</v>
      </c>
      <c r="AC938" s="5">
        <f t="shared" si="329"/>
        <v>0</v>
      </c>
      <c r="AD938" s="5">
        <f t="shared" si="330"/>
        <v>0</v>
      </c>
      <c r="AE938" s="5">
        <f t="shared" si="331"/>
        <v>0</v>
      </c>
      <c r="AF938" s="5">
        <f t="shared" si="332"/>
        <v>0</v>
      </c>
      <c r="AG938" s="5">
        <f t="shared" si="333"/>
        <v>0</v>
      </c>
      <c r="AH938" s="5">
        <f t="shared" si="334"/>
        <v>0</v>
      </c>
      <c r="AI938" s="5">
        <f t="shared" si="335"/>
        <v>0</v>
      </c>
      <c r="AJ938" s="5">
        <f t="shared" si="336"/>
        <v>0</v>
      </c>
      <c r="AK938" s="5">
        <f t="shared" si="337"/>
        <v>0</v>
      </c>
      <c r="AL938" s="5">
        <f t="shared" si="338"/>
        <v>0</v>
      </c>
      <c r="AM938" s="5">
        <f t="shared" si="339"/>
        <v>0</v>
      </c>
      <c r="AN938" s="5">
        <f t="shared" si="340"/>
        <v>0</v>
      </c>
      <c r="AO938" s="5">
        <f t="shared" si="341"/>
        <v>0</v>
      </c>
      <c r="AR938" s="5">
        <f t="shared" si="342"/>
        <v>2</v>
      </c>
      <c r="AS938" s="5">
        <f t="shared" si="343"/>
        <v>2</v>
      </c>
      <c r="AT938" s="5" t="str">
        <f t="shared" si="344"/>
        <v>Correct</v>
      </c>
      <c r="AU938" s="5" t="s">
        <v>94</v>
      </c>
      <c r="AV938" s="5"/>
      <c r="AW938" s="5" t="s">
        <v>95</v>
      </c>
      <c r="AX938" s="5" t="s">
        <v>117</v>
      </c>
      <c r="AY938" s="5" t="s">
        <v>97</v>
      </c>
      <c r="AZ938" s="5" t="s">
        <v>98</v>
      </c>
      <c r="BA938" s="5"/>
      <c r="BB938" s="5"/>
      <c r="BC938" s="5"/>
      <c r="BD938" s="5"/>
      <c r="BE938" s="5" t="s">
        <v>102</v>
      </c>
      <c r="BF938" s="5"/>
      <c r="BG938" s="5" t="s">
        <v>102</v>
      </c>
      <c r="BH938" s="54"/>
    </row>
    <row r="939" spans="1:60" x14ac:dyDescent="0.25">
      <c r="A939" s="1">
        <v>938</v>
      </c>
      <c r="B939" t="s">
        <v>50</v>
      </c>
      <c r="E939" t="s">
        <v>20</v>
      </c>
      <c r="F939" t="s">
        <v>53</v>
      </c>
      <c r="G939" t="s">
        <v>54</v>
      </c>
      <c r="H939" t="s">
        <v>55</v>
      </c>
      <c r="I939" t="s">
        <v>56</v>
      </c>
      <c r="K939" t="s">
        <v>58</v>
      </c>
      <c r="L939" t="s">
        <v>59</v>
      </c>
      <c r="U939" s="5">
        <f t="shared" si="322"/>
        <v>8</v>
      </c>
      <c r="V939" s="5">
        <f t="shared" si="323"/>
        <v>0.375</v>
      </c>
      <c r="W939" s="16"/>
      <c r="X939" s="5">
        <f t="shared" si="324"/>
        <v>0.375</v>
      </c>
      <c r="Y939" s="5">
        <f t="shared" si="325"/>
        <v>0</v>
      </c>
      <c r="Z939" s="5">
        <f t="shared" si="326"/>
        <v>0</v>
      </c>
      <c r="AA939" s="5">
        <f t="shared" si="327"/>
        <v>0.375</v>
      </c>
      <c r="AB939" s="5">
        <f t="shared" si="328"/>
        <v>0.375</v>
      </c>
      <c r="AC939" s="5">
        <f t="shared" si="329"/>
        <v>0.375</v>
      </c>
      <c r="AD939" s="5">
        <f t="shared" si="330"/>
        <v>0.375</v>
      </c>
      <c r="AE939" s="5">
        <f t="shared" si="331"/>
        <v>0.375</v>
      </c>
      <c r="AF939" s="5">
        <f t="shared" si="332"/>
        <v>0</v>
      </c>
      <c r="AG939" s="5">
        <f t="shared" si="333"/>
        <v>0.375</v>
      </c>
      <c r="AH939" s="5">
        <f t="shared" si="334"/>
        <v>0.375</v>
      </c>
      <c r="AI939" s="5">
        <f t="shared" si="335"/>
        <v>0</v>
      </c>
      <c r="AJ939" s="5">
        <f t="shared" si="336"/>
        <v>0</v>
      </c>
      <c r="AK939" s="5">
        <f t="shared" si="337"/>
        <v>0</v>
      </c>
      <c r="AL939" s="5">
        <f t="shared" si="338"/>
        <v>0</v>
      </c>
      <c r="AM939" s="5">
        <f t="shared" si="339"/>
        <v>0</v>
      </c>
      <c r="AN939" s="5">
        <f t="shared" si="340"/>
        <v>0</v>
      </c>
      <c r="AO939" s="5">
        <f t="shared" si="341"/>
        <v>0</v>
      </c>
      <c r="AR939" s="5">
        <f t="shared" si="342"/>
        <v>3</v>
      </c>
      <c r="AS939" s="5">
        <f t="shared" si="343"/>
        <v>8</v>
      </c>
      <c r="AT939" s="5" t="str">
        <f t="shared" si="344"/>
        <v>Correct</v>
      </c>
      <c r="AU939" s="53" t="s">
        <v>94</v>
      </c>
      <c r="AV939" s="53">
        <v>69</v>
      </c>
      <c r="AW939" s="53" t="s">
        <v>95</v>
      </c>
      <c r="AX939" s="53" t="s">
        <v>118</v>
      </c>
      <c r="AY939" s="53" t="s">
        <v>107</v>
      </c>
      <c r="AZ939" s="53" t="s">
        <v>98</v>
      </c>
      <c r="BA939" s="53" t="s">
        <v>80</v>
      </c>
      <c r="BB939" s="53"/>
      <c r="BC939" s="53" t="s">
        <v>120</v>
      </c>
      <c r="BD939" s="53" t="s">
        <v>104</v>
      </c>
      <c r="BE939" s="53" t="s">
        <v>102</v>
      </c>
      <c r="BF939" s="53" t="s">
        <v>373</v>
      </c>
      <c r="BG939" s="53" t="s">
        <v>98</v>
      </c>
      <c r="BH939" s="55"/>
    </row>
    <row r="940" spans="1:60" x14ac:dyDescent="0.25">
      <c r="A940" s="1">
        <v>939</v>
      </c>
      <c r="G940" t="s">
        <v>54</v>
      </c>
      <c r="H940" t="s">
        <v>55</v>
      </c>
      <c r="U940" s="5">
        <f t="shared" si="322"/>
        <v>2</v>
      </c>
      <c r="V940" s="5">
        <f t="shared" si="323"/>
        <v>1.5</v>
      </c>
      <c r="W940" s="16"/>
      <c r="X940" s="5">
        <f t="shared" si="324"/>
        <v>0</v>
      </c>
      <c r="Y940" s="5">
        <f t="shared" si="325"/>
        <v>0</v>
      </c>
      <c r="Z940" s="5">
        <f t="shared" si="326"/>
        <v>0</v>
      </c>
      <c r="AA940" s="5">
        <f t="shared" si="327"/>
        <v>0</v>
      </c>
      <c r="AB940" s="5">
        <f t="shared" si="328"/>
        <v>0</v>
      </c>
      <c r="AC940" s="5">
        <f t="shared" si="329"/>
        <v>1</v>
      </c>
      <c r="AD940" s="5">
        <f t="shared" si="330"/>
        <v>1</v>
      </c>
      <c r="AE940" s="5">
        <f t="shared" si="331"/>
        <v>0</v>
      </c>
      <c r="AF940" s="5">
        <f t="shared" si="332"/>
        <v>0</v>
      </c>
      <c r="AG940" s="5">
        <f t="shared" si="333"/>
        <v>0</v>
      </c>
      <c r="AH940" s="5">
        <f t="shared" si="334"/>
        <v>0</v>
      </c>
      <c r="AI940" s="5">
        <f t="shared" si="335"/>
        <v>0</v>
      </c>
      <c r="AJ940" s="5">
        <f t="shared" si="336"/>
        <v>0</v>
      </c>
      <c r="AK940" s="5">
        <f t="shared" si="337"/>
        <v>0</v>
      </c>
      <c r="AL940" s="5">
        <f t="shared" si="338"/>
        <v>0</v>
      </c>
      <c r="AM940" s="5">
        <f t="shared" si="339"/>
        <v>0</v>
      </c>
      <c r="AN940" s="5">
        <f t="shared" si="340"/>
        <v>0</v>
      </c>
      <c r="AO940" s="5">
        <f t="shared" si="341"/>
        <v>0</v>
      </c>
      <c r="AR940" s="5">
        <f t="shared" si="342"/>
        <v>2</v>
      </c>
      <c r="AS940" s="5">
        <f t="shared" si="343"/>
        <v>2</v>
      </c>
      <c r="AT940" s="5" t="str">
        <f t="shared" si="344"/>
        <v>Correct</v>
      </c>
      <c r="AU940" s="5" t="s">
        <v>94</v>
      </c>
      <c r="AV940" s="5">
        <v>60</v>
      </c>
      <c r="AW940" s="5" t="s">
        <v>121</v>
      </c>
      <c r="AX940" s="5" t="s">
        <v>122</v>
      </c>
      <c r="AY940" s="5" t="s">
        <v>107</v>
      </c>
      <c r="AZ940" s="5" t="s">
        <v>98</v>
      </c>
      <c r="BA940" s="5" t="s">
        <v>80</v>
      </c>
      <c r="BB940" s="5"/>
      <c r="BC940" s="5" t="s">
        <v>110</v>
      </c>
      <c r="BD940" s="5" t="s">
        <v>123</v>
      </c>
      <c r="BE940" s="5" t="s">
        <v>102</v>
      </c>
      <c r="BF940" s="5" t="s">
        <v>92</v>
      </c>
      <c r="BG940" s="5" t="s">
        <v>102</v>
      </c>
      <c r="BH940" s="54"/>
    </row>
    <row r="941" spans="1:60" x14ac:dyDescent="0.25">
      <c r="A941" s="1">
        <v>940</v>
      </c>
      <c r="E941" t="s">
        <v>20</v>
      </c>
      <c r="I941" t="s">
        <v>56</v>
      </c>
      <c r="K941" t="s">
        <v>58</v>
      </c>
      <c r="U941" s="5">
        <f t="shared" si="322"/>
        <v>3</v>
      </c>
      <c r="V941" s="5">
        <f t="shared" si="323"/>
        <v>1</v>
      </c>
      <c r="W941" s="16"/>
      <c r="X941" s="5">
        <f t="shared" si="324"/>
        <v>0</v>
      </c>
      <c r="Y941" s="5">
        <f t="shared" si="325"/>
        <v>0</v>
      </c>
      <c r="Z941" s="5">
        <f t="shared" si="326"/>
        <v>0</v>
      </c>
      <c r="AA941" s="5">
        <f t="shared" si="327"/>
        <v>1</v>
      </c>
      <c r="AB941" s="5">
        <f t="shared" si="328"/>
        <v>0</v>
      </c>
      <c r="AC941" s="5">
        <f t="shared" si="329"/>
        <v>0</v>
      </c>
      <c r="AD941" s="5">
        <f t="shared" si="330"/>
        <v>0</v>
      </c>
      <c r="AE941" s="5">
        <f t="shared" si="331"/>
        <v>1</v>
      </c>
      <c r="AF941" s="5">
        <f t="shared" si="332"/>
        <v>0</v>
      </c>
      <c r="AG941" s="5">
        <f t="shared" si="333"/>
        <v>1</v>
      </c>
      <c r="AH941" s="5">
        <f t="shared" si="334"/>
        <v>0</v>
      </c>
      <c r="AI941" s="5">
        <f t="shared" si="335"/>
        <v>0</v>
      </c>
      <c r="AJ941" s="5">
        <f t="shared" si="336"/>
        <v>0</v>
      </c>
      <c r="AK941" s="5">
        <f t="shared" si="337"/>
        <v>0</v>
      </c>
      <c r="AL941" s="5">
        <f t="shared" si="338"/>
        <v>0</v>
      </c>
      <c r="AM941" s="5">
        <f t="shared" si="339"/>
        <v>0</v>
      </c>
      <c r="AN941" s="5">
        <f t="shared" si="340"/>
        <v>0</v>
      </c>
      <c r="AO941" s="5">
        <f t="shared" si="341"/>
        <v>0</v>
      </c>
      <c r="AR941" s="5">
        <f t="shared" si="342"/>
        <v>3</v>
      </c>
      <c r="AS941" s="5">
        <f t="shared" si="343"/>
        <v>3</v>
      </c>
      <c r="AT941" s="5" t="str">
        <f t="shared" si="344"/>
        <v>Correct</v>
      </c>
      <c r="AU941" s="53" t="s">
        <v>105</v>
      </c>
      <c r="AV941" s="53">
        <v>76</v>
      </c>
      <c r="AW941" s="53" t="s">
        <v>121</v>
      </c>
      <c r="AX941" s="53" t="s">
        <v>124</v>
      </c>
      <c r="AY941" s="53" t="s">
        <v>107</v>
      </c>
      <c r="AZ941" s="53" t="s">
        <v>102</v>
      </c>
      <c r="BA941" s="53" t="s">
        <v>80</v>
      </c>
      <c r="BB941" s="53"/>
      <c r="BC941" s="53" t="s">
        <v>100</v>
      </c>
      <c r="BD941" s="53" t="s">
        <v>101</v>
      </c>
      <c r="BE941" s="53" t="s">
        <v>102</v>
      </c>
      <c r="BF941" s="53" t="s">
        <v>373</v>
      </c>
      <c r="BG941" s="53" t="s">
        <v>98</v>
      </c>
      <c r="BH941" s="55"/>
    </row>
    <row r="942" spans="1:60" x14ac:dyDescent="0.25">
      <c r="A942" s="1">
        <v>941</v>
      </c>
      <c r="G942" t="s">
        <v>54</v>
      </c>
      <c r="U942" s="5">
        <f t="shared" si="322"/>
        <v>1</v>
      </c>
      <c r="V942" s="5">
        <f t="shared" si="323"/>
        <v>3</v>
      </c>
      <c r="W942" s="16"/>
      <c r="X942" s="5">
        <f t="shared" si="324"/>
        <v>0</v>
      </c>
      <c r="Y942" s="5">
        <f t="shared" si="325"/>
        <v>0</v>
      </c>
      <c r="Z942" s="5">
        <f t="shared" si="326"/>
        <v>0</v>
      </c>
      <c r="AA942" s="5">
        <f t="shared" si="327"/>
        <v>0</v>
      </c>
      <c r="AB942" s="5">
        <f t="shared" si="328"/>
        <v>0</v>
      </c>
      <c r="AC942" s="5">
        <f t="shared" si="329"/>
        <v>1</v>
      </c>
      <c r="AD942" s="5">
        <f t="shared" si="330"/>
        <v>0</v>
      </c>
      <c r="AE942" s="5">
        <f t="shared" si="331"/>
        <v>0</v>
      </c>
      <c r="AF942" s="5">
        <f t="shared" si="332"/>
        <v>0</v>
      </c>
      <c r="AG942" s="5">
        <f t="shared" si="333"/>
        <v>0</v>
      </c>
      <c r="AH942" s="5">
        <f t="shared" si="334"/>
        <v>0</v>
      </c>
      <c r="AI942" s="5">
        <f t="shared" si="335"/>
        <v>0</v>
      </c>
      <c r="AJ942" s="5">
        <f t="shared" si="336"/>
        <v>0</v>
      </c>
      <c r="AK942" s="5">
        <f t="shared" si="337"/>
        <v>0</v>
      </c>
      <c r="AL942" s="5">
        <f t="shared" si="338"/>
        <v>0</v>
      </c>
      <c r="AM942" s="5">
        <f t="shared" si="339"/>
        <v>0</v>
      </c>
      <c r="AN942" s="5">
        <f t="shared" si="340"/>
        <v>0</v>
      </c>
      <c r="AO942" s="5">
        <f t="shared" si="341"/>
        <v>0</v>
      </c>
      <c r="AR942" s="5">
        <f t="shared" si="342"/>
        <v>1</v>
      </c>
      <c r="AS942" s="5">
        <f t="shared" si="343"/>
        <v>1</v>
      </c>
      <c r="AT942" s="5" t="str">
        <f t="shared" si="344"/>
        <v>Correct</v>
      </c>
      <c r="AU942" s="5" t="s">
        <v>94</v>
      </c>
      <c r="AV942" s="5">
        <v>54</v>
      </c>
      <c r="AW942" s="5" t="s">
        <v>121</v>
      </c>
      <c r="AX942" s="5" t="s">
        <v>124</v>
      </c>
      <c r="AY942" s="5"/>
      <c r="AZ942" s="5"/>
      <c r="BA942" s="5" t="s">
        <v>80</v>
      </c>
      <c r="BB942" s="5"/>
      <c r="BC942" s="5" t="s">
        <v>110</v>
      </c>
      <c r="BD942" s="5"/>
      <c r="BE942" s="5" t="s">
        <v>102</v>
      </c>
      <c r="BF942" s="5"/>
      <c r="BG942" s="5" t="s">
        <v>102</v>
      </c>
      <c r="BH942" s="54"/>
    </row>
    <row r="943" spans="1:60" x14ac:dyDescent="0.25">
      <c r="A943" s="1">
        <v>942</v>
      </c>
      <c r="C943" t="s">
        <v>51</v>
      </c>
      <c r="D943" t="s">
        <v>52</v>
      </c>
      <c r="E943" t="s">
        <v>20</v>
      </c>
      <c r="G943" t="s">
        <v>54</v>
      </c>
      <c r="H943" t="s">
        <v>55</v>
      </c>
      <c r="K943" t="s">
        <v>58</v>
      </c>
      <c r="L943" t="s">
        <v>59</v>
      </c>
      <c r="N943" t="s">
        <v>26</v>
      </c>
      <c r="R943" t="s">
        <v>63</v>
      </c>
      <c r="U943" s="5">
        <f t="shared" si="322"/>
        <v>9</v>
      </c>
      <c r="V943" s="5">
        <f t="shared" si="323"/>
        <v>0.33333333333333331</v>
      </c>
      <c r="W943" s="16"/>
      <c r="X943" s="5">
        <f t="shared" si="324"/>
        <v>0</v>
      </c>
      <c r="Y943" s="5">
        <f t="shared" si="325"/>
        <v>0.33333333333333331</v>
      </c>
      <c r="Z943" s="5">
        <f t="shared" si="326"/>
        <v>0.33333333333333331</v>
      </c>
      <c r="AA943" s="5">
        <f t="shared" si="327"/>
        <v>0.33333333333333331</v>
      </c>
      <c r="AB943" s="5">
        <f t="shared" si="328"/>
        <v>0</v>
      </c>
      <c r="AC943" s="5">
        <f t="shared" si="329"/>
        <v>0.33333333333333331</v>
      </c>
      <c r="AD943" s="5">
        <f t="shared" si="330"/>
        <v>0.33333333333333331</v>
      </c>
      <c r="AE943" s="5">
        <f t="shared" si="331"/>
        <v>0</v>
      </c>
      <c r="AF943" s="5">
        <f t="shared" si="332"/>
        <v>0</v>
      </c>
      <c r="AG943" s="5">
        <f t="shared" si="333"/>
        <v>0.33333333333333331</v>
      </c>
      <c r="AH943" s="5">
        <f t="shared" si="334"/>
        <v>0.33333333333333331</v>
      </c>
      <c r="AI943" s="5">
        <f t="shared" si="335"/>
        <v>0</v>
      </c>
      <c r="AJ943" s="5">
        <f t="shared" si="336"/>
        <v>0.33333333333333331</v>
      </c>
      <c r="AK943" s="5">
        <f t="shared" si="337"/>
        <v>0</v>
      </c>
      <c r="AL943" s="5">
        <f t="shared" si="338"/>
        <v>0</v>
      </c>
      <c r="AM943" s="5">
        <f t="shared" si="339"/>
        <v>0</v>
      </c>
      <c r="AN943" s="5">
        <f t="shared" si="340"/>
        <v>0.33333333333333331</v>
      </c>
      <c r="AO943" s="5">
        <f t="shared" si="341"/>
        <v>0</v>
      </c>
      <c r="AR943" s="5">
        <f t="shared" si="342"/>
        <v>3</v>
      </c>
      <c r="AS943" s="5">
        <f t="shared" si="343"/>
        <v>9</v>
      </c>
      <c r="AT943" s="5" t="str">
        <f t="shared" si="344"/>
        <v>Correct</v>
      </c>
      <c r="AU943" s="53" t="s">
        <v>94</v>
      </c>
      <c r="AV943" s="53">
        <v>68</v>
      </c>
      <c r="AW943" s="53" t="s">
        <v>121</v>
      </c>
      <c r="AX943" s="53" t="s">
        <v>122</v>
      </c>
      <c r="AY943" s="53" t="s">
        <v>107</v>
      </c>
      <c r="AZ943" s="53"/>
      <c r="BA943" s="53" t="s">
        <v>80</v>
      </c>
      <c r="BB943" s="53"/>
      <c r="BC943" s="53"/>
      <c r="BD943" s="53" t="s">
        <v>101</v>
      </c>
      <c r="BE943" s="53" t="s">
        <v>102</v>
      </c>
      <c r="BF943" s="53" t="s">
        <v>92</v>
      </c>
      <c r="BG943" s="53" t="s">
        <v>102</v>
      </c>
      <c r="BH943" s="55"/>
    </row>
    <row r="944" spans="1:60" x14ac:dyDescent="0.25">
      <c r="A944" s="1">
        <v>943</v>
      </c>
      <c r="C944" t="s">
        <v>51</v>
      </c>
      <c r="D944" t="s">
        <v>52</v>
      </c>
      <c r="U944" s="5">
        <f t="shared" si="322"/>
        <v>2</v>
      </c>
      <c r="V944" s="5">
        <f t="shared" si="323"/>
        <v>1.5</v>
      </c>
      <c r="W944" s="16"/>
      <c r="X944" s="5">
        <f t="shared" si="324"/>
        <v>0</v>
      </c>
      <c r="Y944" s="5">
        <f t="shared" si="325"/>
        <v>1</v>
      </c>
      <c r="Z944" s="5">
        <f t="shared" si="326"/>
        <v>1</v>
      </c>
      <c r="AA944" s="5">
        <f t="shared" si="327"/>
        <v>0</v>
      </c>
      <c r="AB944" s="5">
        <f t="shared" si="328"/>
        <v>0</v>
      </c>
      <c r="AC944" s="5">
        <f t="shared" si="329"/>
        <v>0</v>
      </c>
      <c r="AD944" s="5">
        <f t="shared" si="330"/>
        <v>0</v>
      </c>
      <c r="AE944" s="5">
        <f t="shared" si="331"/>
        <v>0</v>
      </c>
      <c r="AF944" s="5">
        <f t="shared" si="332"/>
        <v>0</v>
      </c>
      <c r="AG944" s="5">
        <f t="shared" si="333"/>
        <v>0</v>
      </c>
      <c r="AH944" s="5">
        <f t="shared" si="334"/>
        <v>0</v>
      </c>
      <c r="AI944" s="5">
        <f t="shared" si="335"/>
        <v>0</v>
      </c>
      <c r="AJ944" s="5">
        <f t="shared" si="336"/>
        <v>0</v>
      </c>
      <c r="AK944" s="5">
        <f t="shared" si="337"/>
        <v>0</v>
      </c>
      <c r="AL944" s="5">
        <f t="shared" si="338"/>
        <v>0</v>
      </c>
      <c r="AM944" s="5">
        <f t="shared" si="339"/>
        <v>0</v>
      </c>
      <c r="AN944" s="5">
        <f t="shared" si="340"/>
        <v>0</v>
      </c>
      <c r="AO944" s="5">
        <f t="shared" si="341"/>
        <v>0</v>
      </c>
      <c r="AR944" s="5">
        <f t="shared" si="342"/>
        <v>2</v>
      </c>
      <c r="AS944" s="5">
        <f t="shared" si="343"/>
        <v>2</v>
      </c>
      <c r="AT944" s="5" t="str">
        <f t="shared" si="344"/>
        <v>Correct</v>
      </c>
      <c r="AU944" s="5" t="s">
        <v>94</v>
      </c>
      <c r="AV944" s="5">
        <v>64</v>
      </c>
      <c r="AW944" s="5" t="s">
        <v>121</v>
      </c>
      <c r="AX944" s="5" t="s">
        <v>124</v>
      </c>
      <c r="AY944" s="5" t="s">
        <v>107</v>
      </c>
      <c r="AZ944" s="5" t="s">
        <v>98</v>
      </c>
      <c r="BA944" s="5" t="s">
        <v>80</v>
      </c>
      <c r="BB944" s="5" t="s">
        <v>109</v>
      </c>
      <c r="BC944" s="5" t="s">
        <v>110</v>
      </c>
      <c r="BD944" s="5" t="s">
        <v>125</v>
      </c>
      <c r="BE944" s="5" t="s">
        <v>102</v>
      </c>
      <c r="BF944" s="5" t="s">
        <v>92</v>
      </c>
      <c r="BG944" s="5" t="s">
        <v>98</v>
      </c>
      <c r="BH944" s="54"/>
    </row>
    <row r="945" spans="1:60" x14ac:dyDescent="0.25">
      <c r="A945" s="1">
        <v>944</v>
      </c>
      <c r="E945" t="s">
        <v>20</v>
      </c>
      <c r="H945" t="s">
        <v>55</v>
      </c>
      <c r="U945" s="5">
        <f t="shared" si="322"/>
        <v>2</v>
      </c>
      <c r="V945" s="5">
        <f t="shared" si="323"/>
        <v>1.5</v>
      </c>
      <c r="W945" s="16"/>
      <c r="X945" s="5">
        <f t="shared" si="324"/>
        <v>0</v>
      </c>
      <c r="Y945" s="5">
        <f t="shared" si="325"/>
        <v>0</v>
      </c>
      <c r="Z945" s="5">
        <f t="shared" si="326"/>
        <v>0</v>
      </c>
      <c r="AA945" s="5">
        <f t="shared" si="327"/>
        <v>1</v>
      </c>
      <c r="AB945" s="5">
        <f t="shared" si="328"/>
        <v>0</v>
      </c>
      <c r="AC945" s="5">
        <f t="shared" si="329"/>
        <v>0</v>
      </c>
      <c r="AD945" s="5">
        <f t="shared" si="330"/>
        <v>1</v>
      </c>
      <c r="AE945" s="5">
        <f t="shared" si="331"/>
        <v>0</v>
      </c>
      <c r="AF945" s="5">
        <f t="shared" si="332"/>
        <v>0</v>
      </c>
      <c r="AG945" s="5">
        <f t="shared" si="333"/>
        <v>0</v>
      </c>
      <c r="AH945" s="5">
        <f t="shared" si="334"/>
        <v>0</v>
      </c>
      <c r="AI945" s="5">
        <f t="shared" si="335"/>
        <v>0</v>
      </c>
      <c r="AJ945" s="5">
        <f t="shared" si="336"/>
        <v>0</v>
      </c>
      <c r="AK945" s="5">
        <f t="shared" si="337"/>
        <v>0</v>
      </c>
      <c r="AL945" s="5">
        <f t="shared" si="338"/>
        <v>0</v>
      </c>
      <c r="AM945" s="5">
        <f t="shared" si="339"/>
        <v>0</v>
      </c>
      <c r="AN945" s="5">
        <f t="shared" si="340"/>
        <v>0</v>
      </c>
      <c r="AO945" s="5">
        <f t="shared" si="341"/>
        <v>0</v>
      </c>
      <c r="AR945" s="5">
        <f t="shared" si="342"/>
        <v>2</v>
      </c>
      <c r="AS945" s="5">
        <f t="shared" si="343"/>
        <v>2</v>
      </c>
      <c r="AT945" s="5" t="str">
        <f t="shared" si="344"/>
        <v>Correct</v>
      </c>
      <c r="AU945" s="53" t="s">
        <v>105</v>
      </c>
      <c r="AV945" s="53">
        <v>72</v>
      </c>
      <c r="AW945" s="53" t="s">
        <v>121</v>
      </c>
      <c r="AX945" s="53" t="s">
        <v>124</v>
      </c>
      <c r="AY945" s="53" t="s">
        <v>107</v>
      </c>
      <c r="AZ945" s="53" t="s">
        <v>98</v>
      </c>
      <c r="BA945" s="53" t="s">
        <v>80</v>
      </c>
      <c r="BB945" s="53" t="s">
        <v>126</v>
      </c>
      <c r="BC945" s="53" t="s">
        <v>120</v>
      </c>
      <c r="BD945" s="53" t="s">
        <v>104</v>
      </c>
      <c r="BE945" s="53" t="s">
        <v>102</v>
      </c>
      <c r="BF945" s="53" t="s">
        <v>373</v>
      </c>
      <c r="BG945" s="53" t="s">
        <v>102</v>
      </c>
      <c r="BH945" s="55"/>
    </row>
    <row r="946" spans="1:60" x14ac:dyDescent="0.25">
      <c r="A946" s="1">
        <v>945</v>
      </c>
      <c r="I946" t="s">
        <v>56</v>
      </c>
      <c r="R946" t="s">
        <v>63</v>
      </c>
      <c r="S946" t="s">
        <v>64</v>
      </c>
      <c r="U946" s="5">
        <f t="shared" si="322"/>
        <v>3</v>
      </c>
      <c r="V946" s="5">
        <f t="shared" si="323"/>
        <v>1</v>
      </c>
      <c r="W946" s="16"/>
      <c r="X946" s="5">
        <f t="shared" si="324"/>
        <v>0</v>
      </c>
      <c r="Y946" s="5">
        <f t="shared" si="325"/>
        <v>0</v>
      </c>
      <c r="Z946" s="5">
        <f t="shared" si="326"/>
        <v>0</v>
      </c>
      <c r="AA946" s="5">
        <f t="shared" si="327"/>
        <v>0</v>
      </c>
      <c r="AB946" s="5">
        <f t="shared" si="328"/>
        <v>0</v>
      </c>
      <c r="AC946" s="5">
        <f t="shared" si="329"/>
        <v>0</v>
      </c>
      <c r="AD946" s="5">
        <f t="shared" si="330"/>
        <v>0</v>
      </c>
      <c r="AE946" s="5">
        <f t="shared" si="331"/>
        <v>1</v>
      </c>
      <c r="AF946" s="5">
        <f t="shared" si="332"/>
        <v>0</v>
      </c>
      <c r="AG946" s="5">
        <f t="shared" si="333"/>
        <v>0</v>
      </c>
      <c r="AH946" s="5">
        <f t="shared" si="334"/>
        <v>0</v>
      </c>
      <c r="AI946" s="5">
        <f t="shared" si="335"/>
        <v>0</v>
      </c>
      <c r="AJ946" s="5">
        <f t="shared" si="336"/>
        <v>0</v>
      </c>
      <c r="AK946" s="5">
        <f t="shared" si="337"/>
        <v>0</v>
      </c>
      <c r="AL946" s="5">
        <f t="shared" si="338"/>
        <v>0</v>
      </c>
      <c r="AM946" s="5">
        <f t="shared" si="339"/>
        <v>0</v>
      </c>
      <c r="AN946" s="5">
        <f t="shared" si="340"/>
        <v>1</v>
      </c>
      <c r="AO946" s="5">
        <f t="shared" si="341"/>
        <v>1</v>
      </c>
      <c r="AR946" s="5">
        <f t="shared" si="342"/>
        <v>3</v>
      </c>
      <c r="AS946" s="5">
        <f t="shared" si="343"/>
        <v>3</v>
      </c>
      <c r="AT946" s="5" t="str">
        <f t="shared" si="344"/>
        <v>Correct</v>
      </c>
      <c r="AU946" s="5" t="s">
        <v>105</v>
      </c>
      <c r="AV946" s="5">
        <v>36</v>
      </c>
      <c r="AW946" s="5" t="s">
        <v>121</v>
      </c>
      <c r="AX946" s="5" t="s">
        <v>124</v>
      </c>
      <c r="AY946" s="5" t="s">
        <v>107</v>
      </c>
      <c r="AZ946" s="5" t="s">
        <v>98</v>
      </c>
      <c r="BA946" s="5" t="s">
        <v>80</v>
      </c>
      <c r="BB946" s="5" t="s">
        <v>126</v>
      </c>
      <c r="BC946" s="5" t="s">
        <v>110</v>
      </c>
      <c r="BD946" s="5" t="s">
        <v>101</v>
      </c>
      <c r="BE946" s="5" t="s">
        <v>102</v>
      </c>
      <c r="BF946" s="5" t="s">
        <v>92</v>
      </c>
      <c r="BG946" s="5" t="s">
        <v>102</v>
      </c>
      <c r="BH946" s="54"/>
    </row>
    <row r="947" spans="1:60" x14ac:dyDescent="0.25">
      <c r="A947" s="1">
        <v>946</v>
      </c>
      <c r="K947" t="s">
        <v>58</v>
      </c>
      <c r="U947" s="5">
        <f t="shared" si="322"/>
        <v>1</v>
      </c>
      <c r="V947" s="5">
        <f t="shared" si="323"/>
        <v>3</v>
      </c>
      <c r="W947" s="16"/>
      <c r="X947" s="5">
        <f t="shared" si="324"/>
        <v>0</v>
      </c>
      <c r="Y947" s="5">
        <f t="shared" si="325"/>
        <v>0</v>
      </c>
      <c r="Z947" s="5">
        <f t="shared" si="326"/>
        <v>0</v>
      </c>
      <c r="AA947" s="5">
        <f t="shared" si="327"/>
        <v>0</v>
      </c>
      <c r="AB947" s="5">
        <f t="shared" si="328"/>
        <v>0</v>
      </c>
      <c r="AC947" s="5">
        <f t="shared" si="329"/>
        <v>0</v>
      </c>
      <c r="AD947" s="5">
        <f t="shared" si="330"/>
        <v>0</v>
      </c>
      <c r="AE947" s="5">
        <f t="shared" si="331"/>
        <v>0</v>
      </c>
      <c r="AF947" s="5">
        <f t="shared" si="332"/>
        <v>0</v>
      </c>
      <c r="AG947" s="5">
        <f t="shared" si="333"/>
        <v>1</v>
      </c>
      <c r="AH947" s="5">
        <f t="shared" si="334"/>
        <v>0</v>
      </c>
      <c r="AI947" s="5">
        <f t="shared" si="335"/>
        <v>0</v>
      </c>
      <c r="AJ947" s="5">
        <f t="shared" si="336"/>
        <v>0</v>
      </c>
      <c r="AK947" s="5">
        <f t="shared" si="337"/>
        <v>0</v>
      </c>
      <c r="AL947" s="5">
        <f t="shared" si="338"/>
        <v>0</v>
      </c>
      <c r="AM947" s="5">
        <f t="shared" si="339"/>
        <v>0</v>
      </c>
      <c r="AN947" s="5">
        <f t="shared" si="340"/>
        <v>0</v>
      </c>
      <c r="AO947" s="5">
        <f t="shared" si="341"/>
        <v>0</v>
      </c>
      <c r="AR947" s="5">
        <f t="shared" si="342"/>
        <v>1</v>
      </c>
      <c r="AS947" s="5">
        <f t="shared" si="343"/>
        <v>1</v>
      </c>
      <c r="AT947" s="5" t="str">
        <f t="shared" si="344"/>
        <v>Correct</v>
      </c>
      <c r="AU947" s="53" t="s">
        <v>94</v>
      </c>
      <c r="AV947" s="53">
        <v>88</v>
      </c>
      <c r="AW947" s="53" t="s">
        <v>121</v>
      </c>
      <c r="AX947" s="53" t="s">
        <v>124</v>
      </c>
      <c r="AY947" s="53" t="s">
        <v>107</v>
      </c>
      <c r="AZ947" s="53" t="s">
        <v>98</v>
      </c>
      <c r="BA947" s="53" t="s">
        <v>80</v>
      </c>
      <c r="BB947" s="53" t="s">
        <v>114</v>
      </c>
      <c r="BC947" s="53" t="s">
        <v>100</v>
      </c>
      <c r="BD947" s="53" t="s">
        <v>104</v>
      </c>
      <c r="BE947" s="53" t="s">
        <v>102</v>
      </c>
      <c r="BF947" s="53" t="s">
        <v>373</v>
      </c>
      <c r="BG947" s="53" t="s">
        <v>98</v>
      </c>
      <c r="BH947" s="55"/>
    </row>
    <row r="948" spans="1:60" x14ac:dyDescent="0.25">
      <c r="A948" s="1">
        <v>947</v>
      </c>
      <c r="B948" t="s">
        <v>50</v>
      </c>
      <c r="D948" t="s">
        <v>52</v>
      </c>
      <c r="H948" t="s">
        <v>55</v>
      </c>
      <c r="U948" s="5">
        <f t="shared" si="322"/>
        <v>3</v>
      </c>
      <c r="V948" s="5">
        <f t="shared" si="323"/>
        <v>1</v>
      </c>
      <c r="W948" s="16"/>
      <c r="X948" s="5">
        <f t="shared" si="324"/>
        <v>1</v>
      </c>
      <c r="Y948" s="5">
        <f t="shared" si="325"/>
        <v>0</v>
      </c>
      <c r="Z948" s="5">
        <f t="shared" si="326"/>
        <v>1</v>
      </c>
      <c r="AA948" s="5">
        <f t="shared" si="327"/>
        <v>0</v>
      </c>
      <c r="AB948" s="5">
        <f t="shared" si="328"/>
        <v>0</v>
      </c>
      <c r="AC948" s="5">
        <f t="shared" si="329"/>
        <v>0</v>
      </c>
      <c r="AD948" s="5">
        <f t="shared" si="330"/>
        <v>1</v>
      </c>
      <c r="AE948" s="5">
        <f t="shared" si="331"/>
        <v>0</v>
      </c>
      <c r="AF948" s="5">
        <f t="shared" si="332"/>
        <v>0</v>
      </c>
      <c r="AG948" s="5">
        <f t="shared" si="333"/>
        <v>0</v>
      </c>
      <c r="AH948" s="5">
        <f t="shared" si="334"/>
        <v>0</v>
      </c>
      <c r="AI948" s="5">
        <f t="shared" si="335"/>
        <v>0</v>
      </c>
      <c r="AJ948" s="5">
        <f t="shared" si="336"/>
        <v>0</v>
      </c>
      <c r="AK948" s="5">
        <f t="shared" si="337"/>
        <v>0</v>
      </c>
      <c r="AL948" s="5">
        <f t="shared" si="338"/>
        <v>0</v>
      </c>
      <c r="AM948" s="5">
        <f t="shared" si="339"/>
        <v>0</v>
      </c>
      <c r="AN948" s="5">
        <f t="shared" si="340"/>
        <v>0</v>
      </c>
      <c r="AO948" s="5">
        <f t="shared" si="341"/>
        <v>0</v>
      </c>
      <c r="AR948" s="5">
        <f t="shared" si="342"/>
        <v>3</v>
      </c>
      <c r="AS948" s="5">
        <f t="shared" si="343"/>
        <v>3</v>
      </c>
      <c r="AT948" s="5" t="str">
        <f t="shared" si="344"/>
        <v>Correct</v>
      </c>
      <c r="AU948" s="5" t="s">
        <v>94</v>
      </c>
      <c r="AV948" s="5">
        <v>58</v>
      </c>
      <c r="AW948" s="5" t="s">
        <v>121</v>
      </c>
      <c r="AX948" s="5" t="s">
        <v>124</v>
      </c>
      <c r="AY948" s="5" t="s">
        <v>107</v>
      </c>
      <c r="AZ948" s="5" t="s">
        <v>98</v>
      </c>
      <c r="BA948" s="5" t="s">
        <v>85</v>
      </c>
      <c r="BB948" s="5" t="s">
        <v>114</v>
      </c>
      <c r="BC948" s="5" t="s">
        <v>100</v>
      </c>
      <c r="BD948" s="5" t="s">
        <v>101</v>
      </c>
      <c r="BE948" s="5" t="s">
        <v>102</v>
      </c>
      <c r="BF948" s="5" t="s">
        <v>92</v>
      </c>
      <c r="BG948" s="5" t="s">
        <v>102</v>
      </c>
      <c r="BH948" s="54"/>
    </row>
    <row r="949" spans="1:60" x14ac:dyDescent="0.25">
      <c r="A949" s="1">
        <v>948</v>
      </c>
      <c r="B949" t="s">
        <v>50</v>
      </c>
      <c r="E949" t="s">
        <v>20</v>
      </c>
      <c r="H949" t="s">
        <v>55</v>
      </c>
      <c r="U949" s="5">
        <f t="shared" si="322"/>
        <v>3</v>
      </c>
      <c r="V949" s="5">
        <f t="shared" si="323"/>
        <v>1</v>
      </c>
      <c r="W949" s="16"/>
      <c r="X949" s="5">
        <f t="shared" si="324"/>
        <v>1</v>
      </c>
      <c r="Y949" s="5">
        <f t="shared" si="325"/>
        <v>0</v>
      </c>
      <c r="Z949" s="5">
        <f t="shared" si="326"/>
        <v>0</v>
      </c>
      <c r="AA949" s="5">
        <f t="shared" si="327"/>
        <v>1</v>
      </c>
      <c r="AB949" s="5">
        <f t="shared" si="328"/>
        <v>0</v>
      </c>
      <c r="AC949" s="5">
        <f t="shared" si="329"/>
        <v>0</v>
      </c>
      <c r="AD949" s="5">
        <f t="shared" si="330"/>
        <v>1</v>
      </c>
      <c r="AE949" s="5">
        <f t="shared" si="331"/>
        <v>0</v>
      </c>
      <c r="AF949" s="5">
        <f t="shared" si="332"/>
        <v>0</v>
      </c>
      <c r="AG949" s="5">
        <f t="shared" si="333"/>
        <v>0</v>
      </c>
      <c r="AH949" s="5">
        <f t="shared" si="334"/>
        <v>0</v>
      </c>
      <c r="AI949" s="5">
        <f t="shared" si="335"/>
        <v>0</v>
      </c>
      <c r="AJ949" s="5">
        <f t="shared" si="336"/>
        <v>0</v>
      </c>
      <c r="AK949" s="5">
        <f t="shared" si="337"/>
        <v>0</v>
      </c>
      <c r="AL949" s="5">
        <f t="shared" si="338"/>
        <v>0</v>
      </c>
      <c r="AM949" s="5">
        <f t="shared" si="339"/>
        <v>0</v>
      </c>
      <c r="AN949" s="5">
        <f t="shared" si="340"/>
        <v>0</v>
      </c>
      <c r="AO949" s="5">
        <f t="shared" si="341"/>
        <v>0</v>
      </c>
      <c r="AR949" s="5">
        <f t="shared" si="342"/>
        <v>3</v>
      </c>
      <c r="AS949" s="5">
        <f t="shared" si="343"/>
        <v>3</v>
      </c>
      <c r="AT949" s="5" t="str">
        <f t="shared" si="344"/>
        <v>Correct</v>
      </c>
      <c r="AU949" s="53" t="s">
        <v>94</v>
      </c>
      <c r="AV949" s="53">
        <v>70</v>
      </c>
      <c r="AW949" s="53" t="s">
        <v>121</v>
      </c>
      <c r="AX949" s="53" t="s">
        <v>124</v>
      </c>
      <c r="AY949" s="53" t="s">
        <v>107</v>
      </c>
      <c r="AZ949" s="53" t="s">
        <v>98</v>
      </c>
      <c r="BA949" s="53" t="s">
        <v>80</v>
      </c>
      <c r="BB949" s="53" t="s">
        <v>114</v>
      </c>
      <c r="BC949" s="53" t="s">
        <v>110</v>
      </c>
      <c r="BD949" s="53" t="s">
        <v>104</v>
      </c>
      <c r="BE949" s="53" t="s">
        <v>102</v>
      </c>
      <c r="BF949" s="53" t="s">
        <v>373</v>
      </c>
      <c r="BG949" s="53" t="s">
        <v>102</v>
      </c>
      <c r="BH949" s="55"/>
    </row>
    <row r="950" spans="1:60" x14ac:dyDescent="0.25">
      <c r="A950" s="1">
        <v>949</v>
      </c>
      <c r="B950" t="s">
        <v>50</v>
      </c>
      <c r="E950" t="s">
        <v>20</v>
      </c>
      <c r="H950" t="s">
        <v>55</v>
      </c>
      <c r="U950" s="5">
        <f t="shared" si="322"/>
        <v>3</v>
      </c>
      <c r="V950" s="5">
        <f t="shared" si="323"/>
        <v>1</v>
      </c>
      <c r="W950" s="16"/>
      <c r="X950" s="5">
        <f t="shared" si="324"/>
        <v>1</v>
      </c>
      <c r="Y950" s="5">
        <f t="shared" si="325"/>
        <v>0</v>
      </c>
      <c r="Z950" s="5">
        <f t="shared" si="326"/>
        <v>0</v>
      </c>
      <c r="AA950" s="5">
        <f t="shared" si="327"/>
        <v>1</v>
      </c>
      <c r="AB950" s="5">
        <f t="shared" si="328"/>
        <v>0</v>
      </c>
      <c r="AC950" s="5">
        <f t="shared" si="329"/>
        <v>0</v>
      </c>
      <c r="AD950" s="5">
        <f t="shared" si="330"/>
        <v>1</v>
      </c>
      <c r="AE950" s="5">
        <f t="shared" si="331"/>
        <v>0</v>
      </c>
      <c r="AF950" s="5">
        <f t="shared" si="332"/>
        <v>0</v>
      </c>
      <c r="AG950" s="5">
        <f t="shared" si="333"/>
        <v>0</v>
      </c>
      <c r="AH950" s="5">
        <f t="shared" si="334"/>
        <v>0</v>
      </c>
      <c r="AI950" s="5">
        <f t="shared" si="335"/>
        <v>0</v>
      </c>
      <c r="AJ950" s="5">
        <f t="shared" si="336"/>
        <v>0</v>
      </c>
      <c r="AK950" s="5">
        <f t="shared" si="337"/>
        <v>0</v>
      </c>
      <c r="AL950" s="5">
        <f t="shared" si="338"/>
        <v>0</v>
      </c>
      <c r="AM950" s="5">
        <f t="shared" si="339"/>
        <v>0</v>
      </c>
      <c r="AN950" s="5">
        <f t="shared" si="340"/>
        <v>0</v>
      </c>
      <c r="AO950" s="5">
        <f t="shared" si="341"/>
        <v>0</v>
      </c>
      <c r="AR950" s="5">
        <f t="shared" si="342"/>
        <v>3</v>
      </c>
      <c r="AS950" s="5">
        <f t="shared" si="343"/>
        <v>3</v>
      </c>
      <c r="AT950" s="5" t="str">
        <f t="shared" si="344"/>
        <v>Correct</v>
      </c>
      <c r="AU950" s="5" t="s">
        <v>105</v>
      </c>
      <c r="AV950" s="5">
        <v>64</v>
      </c>
      <c r="AW950" s="5" t="s">
        <v>95</v>
      </c>
      <c r="AX950" s="5" t="s">
        <v>127</v>
      </c>
      <c r="AY950" s="5" t="s">
        <v>128</v>
      </c>
      <c r="AZ950" s="5" t="s">
        <v>98</v>
      </c>
      <c r="BA950" s="5" t="s">
        <v>363</v>
      </c>
      <c r="BB950" s="5" t="s">
        <v>126</v>
      </c>
      <c r="BC950" s="5" t="s">
        <v>100</v>
      </c>
      <c r="BD950" s="5" t="s">
        <v>104</v>
      </c>
      <c r="BE950" s="5" t="s">
        <v>102</v>
      </c>
      <c r="BF950" s="5" t="s">
        <v>92</v>
      </c>
      <c r="BG950" s="5" t="s">
        <v>102</v>
      </c>
      <c r="BH950" s="54"/>
    </row>
    <row r="951" spans="1:60" x14ac:dyDescent="0.25">
      <c r="A951" s="1">
        <v>950</v>
      </c>
      <c r="B951" t="s">
        <v>50</v>
      </c>
      <c r="E951" t="s">
        <v>20</v>
      </c>
      <c r="H951" t="s">
        <v>55</v>
      </c>
      <c r="U951" s="5">
        <f t="shared" si="322"/>
        <v>3</v>
      </c>
      <c r="V951" s="5">
        <f t="shared" si="323"/>
        <v>1</v>
      </c>
      <c r="W951" s="16"/>
      <c r="X951" s="5">
        <f t="shared" si="324"/>
        <v>1</v>
      </c>
      <c r="Y951" s="5">
        <f t="shared" si="325"/>
        <v>0</v>
      </c>
      <c r="Z951" s="5">
        <f t="shared" si="326"/>
        <v>0</v>
      </c>
      <c r="AA951" s="5">
        <f t="shared" si="327"/>
        <v>1</v>
      </c>
      <c r="AB951" s="5">
        <f t="shared" si="328"/>
        <v>0</v>
      </c>
      <c r="AC951" s="5">
        <f t="shared" si="329"/>
        <v>0</v>
      </c>
      <c r="AD951" s="5">
        <f t="shared" si="330"/>
        <v>1</v>
      </c>
      <c r="AE951" s="5">
        <f t="shared" si="331"/>
        <v>0</v>
      </c>
      <c r="AF951" s="5">
        <f t="shared" si="332"/>
        <v>0</v>
      </c>
      <c r="AG951" s="5">
        <f t="shared" si="333"/>
        <v>0</v>
      </c>
      <c r="AH951" s="5">
        <f t="shared" si="334"/>
        <v>0</v>
      </c>
      <c r="AI951" s="5">
        <f t="shared" si="335"/>
        <v>0</v>
      </c>
      <c r="AJ951" s="5">
        <f t="shared" si="336"/>
        <v>0</v>
      </c>
      <c r="AK951" s="5">
        <f t="shared" si="337"/>
        <v>0</v>
      </c>
      <c r="AL951" s="5">
        <f t="shared" si="338"/>
        <v>0</v>
      </c>
      <c r="AM951" s="5">
        <f t="shared" si="339"/>
        <v>0</v>
      </c>
      <c r="AN951" s="5">
        <f t="shared" si="340"/>
        <v>0</v>
      </c>
      <c r="AO951" s="5">
        <f t="shared" si="341"/>
        <v>0</v>
      </c>
      <c r="AR951" s="5">
        <f t="shared" si="342"/>
        <v>3</v>
      </c>
      <c r="AS951" s="5">
        <f t="shared" si="343"/>
        <v>3</v>
      </c>
      <c r="AT951" s="5" t="str">
        <f t="shared" si="344"/>
        <v>Correct</v>
      </c>
      <c r="AU951" s="53" t="s">
        <v>94</v>
      </c>
      <c r="AV951" s="53">
        <v>55</v>
      </c>
      <c r="AW951" s="53" t="s">
        <v>95</v>
      </c>
      <c r="AX951" s="53" t="s">
        <v>129</v>
      </c>
      <c r="AY951" s="53" t="s">
        <v>107</v>
      </c>
      <c r="AZ951" s="53"/>
      <c r="BA951" s="53" t="s">
        <v>80</v>
      </c>
      <c r="BB951" s="53" t="s">
        <v>114</v>
      </c>
      <c r="BC951" s="53" t="s">
        <v>110</v>
      </c>
      <c r="BD951" s="53" t="s">
        <v>101</v>
      </c>
      <c r="BE951" s="53" t="s">
        <v>102</v>
      </c>
      <c r="BF951" s="53" t="s">
        <v>92</v>
      </c>
      <c r="BG951" s="53" t="s">
        <v>102</v>
      </c>
      <c r="BH951" s="55"/>
    </row>
    <row r="952" spans="1:60" x14ac:dyDescent="0.25">
      <c r="A952" s="1">
        <v>951</v>
      </c>
      <c r="D952" t="s">
        <v>52</v>
      </c>
      <c r="H952" t="s">
        <v>55</v>
      </c>
      <c r="L952" t="s">
        <v>59</v>
      </c>
      <c r="U952" s="5">
        <f t="shared" si="322"/>
        <v>3</v>
      </c>
      <c r="V952" s="5">
        <f t="shared" si="323"/>
        <v>1</v>
      </c>
      <c r="W952" s="16"/>
      <c r="X952" s="5">
        <f t="shared" si="324"/>
        <v>0</v>
      </c>
      <c r="Y952" s="5">
        <f t="shared" si="325"/>
        <v>0</v>
      </c>
      <c r="Z952" s="5">
        <f t="shared" si="326"/>
        <v>1</v>
      </c>
      <c r="AA952" s="5">
        <f t="shared" si="327"/>
        <v>0</v>
      </c>
      <c r="AB952" s="5">
        <f t="shared" si="328"/>
        <v>0</v>
      </c>
      <c r="AC952" s="5">
        <f t="shared" si="329"/>
        <v>0</v>
      </c>
      <c r="AD952" s="5">
        <f t="shared" si="330"/>
        <v>1</v>
      </c>
      <c r="AE952" s="5">
        <f t="shared" si="331"/>
        <v>0</v>
      </c>
      <c r="AF952" s="5">
        <f t="shared" si="332"/>
        <v>0</v>
      </c>
      <c r="AG952" s="5">
        <f t="shared" si="333"/>
        <v>0</v>
      </c>
      <c r="AH952" s="5">
        <f t="shared" si="334"/>
        <v>1</v>
      </c>
      <c r="AI952" s="5">
        <f t="shared" si="335"/>
        <v>0</v>
      </c>
      <c r="AJ952" s="5">
        <f t="shared" si="336"/>
        <v>0</v>
      </c>
      <c r="AK952" s="5">
        <f t="shared" si="337"/>
        <v>0</v>
      </c>
      <c r="AL952" s="5">
        <f t="shared" si="338"/>
        <v>0</v>
      </c>
      <c r="AM952" s="5">
        <f t="shared" si="339"/>
        <v>0</v>
      </c>
      <c r="AN952" s="5">
        <f t="shared" si="340"/>
        <v>0</v>
      </c>
      <c r="AO952" s="5">
        <f t="shared" si="341"/>
        <v>0</v>
      </c>
      <c r="AR952" s="5">
        <f t="shared" si="342"/>
        <v>3</v>
      </c>
      <c r="AS952" s="5">
        <f t="shared" si="343"/>
        <v>3</v>
      </c>
      <c r="AT952" s="5" t="str">
        <f t="shared" si="344"/>
        <v>Correct</v>
      </c>
      <c r="AU952" s="5" t="s">
        <v>105</v>
      </c>
      <c r="AV952" s="5">
        <v>83</v>
      </c>
      <c r="AW952" s="5" t="s">
        <v>95</v>
      </c>
      <c r="AX952" s="5" t="s">
        <v>130</v>
      </c>
      <c r="AY952" s="5" t="s">
        <v>107</v>
      </c>
      <c r="AZ952" s="5" t="s">
        <v>98</v>
      </c>
      <c r="BA952" s="5" t="s">
        <v>80</v>
      </c>
      <c r="BB952" s="5"/>
      <c r="BC952" s="5" t="s">
        <v>110</v>
      </c>
      <c r="BD952" s="5" t="s">
        <v>104</v>
      </c>
      <c r="BE952" s="5" t="s">
        <v>102</v>
      </c>
      <c r="BF952" s="5"/>
      <c r="BG952" s="5" t="s">
        <v>102</v>
      </c>
      <c r="BH952" s="54"/>
    </row>
    <row r="953" spans="1:60" x14ac:dyDescent="0.25">
      <c r="A953" s="1">
        <v>952</v>
      </c>
      <c r="B953" t="s">
        <v>50</v>
      </c>
      <c r="H953" t="s">
        <v>55</v>
      </c>
      <c r="N953" t="s">
        <v>26</v>
      </c>
      <c r="U953" s="5">
        <f t="shared" si="322"/>
        <v>3</v>
      </c>
      <c r="V953" s="5">
        <f t="shared" si="323"/>
        <v>1</v>
      </c>
      <c r="W953" s="16"/>
      <c r="X953" s="5">
        <f t="shared" si="324"/>
        <v>1</v>
      </c>
      <c r="Y953" s="5">
        <f t="shared" si="325"/>
        <v>0</v>
      </c>
      <c r="Z953" s="5">
        <f t="shared" si="326"/>
        <v>0</v>
      </c>
      <c r="AA953" s="5">
        <f t="shared" si="327"/>
        <v>0</v>
      </c>
      <c r="AB953" s="5">
        <f t="shared" si="328"/>
        <v>0</v>
      </c>
      <c r="AC953" s="5">
        <f t="shared" si="329"/>
        <v>0</v>
      </c>
      <c r="AD953" s="5">
        <f t="shared" si="330"/>
        <v>1</v>
      </c>
      <c r="AE953" s="5">
        <f t="shared" si="331"/>
        <v>0</v>
      </c>
      <c r="AF953" s="5">
        <f t="shared" si="332"/>
        <v>0</v>
      </c>
      <c r="AG953" s="5">
        <f t="shared" si="333"/>
        <v>0</v>
      </c>
      <c r="AH953" s="5">
        <f t="shared" si="334"/>
        <v>0</v>
      </c>
      <c r="AI953" s="5">
        <f t="shared" si="335"/>
        <v>0</v>
      </c>
      <c r="AJ953" s="5">
        <f t="shared" si="336"/>
        <v>1</v>
      </c>
      <c r="AK953" s="5">
        <f t="shared" si="337"/>
        <v>0</v>
      </c>
      <c r="AL953" s="5">
        <f t="shared" si="338"/>
        <v>0</v>
      </c>
      <c r="AM953" s="5">
        <f t="shared" si="339"/>
        <v>0</v>
      </c>
      <c r="AN953" s="5">
        <f t="shared" si="340"/>
        <v>0</v>
      </c>
      <c r="AO953" s="5">
        <f t="shared" si="341"/>
        <v>0</v>
      </c>
      <c r="AR953" s="5">
        <f t="shared" si="342"/>
        <v>3</v>
      </c>
      <c r="AS953" s="5">
        <f t="shared" si="343"/>
        <v>3</v>
      </c>
      <c r="AT953" s="5" t="str">
        <f t="shared" si="344"/>
        <v>Correct</v>
      </c>
      <c r="AU953" s="53" t="s">
        <v>105</v>
      </c>
      <c r="AV953" s="53">
        <v>78</v>
      </c>
      <c r="AW953" s="53" t="s">
        <v>95</v>
      </c>
      <c r="AX953" s="53" t="s">
        <v>130</v>
      </c>
      <c r="AY953" s="53" t="s">
        <v>107</v>
      </c>
      <c r="AZ953" s="53" t="s">
        <v>98</v>
      </c>
      <c r="BA953" s="53" t="s">
        <v>80</v>
      </c>
      <c r="BB953" s="53" t="s">
        <v>114</v>
      </c>
      <c r="BC953" s="53" t="s">
        <v>110</v>
      </c>
      <c r="BD953" s="53" t="s">
        <v>104</v>
      </c>
      <c r="BE953" s="53" t="s">
        <v>102</v>
      </c>
      <c r="BF953" s="53"/>
      <c r="BG953" s="53" t="s">
        <v>98</v>
      </c>
      <c r="BH953" s="55"/>
    </row>
    <row r="954" spans="1:60" x14ac:dyDescent="0.25">
      <c r="A954" s="1">
        <v>953</v>
      </c>
      <c r="B954" t="s">
        <v>50</v>
      </c>
      <c r="E954" t="s">
        <v>20</v>
      </c>
      <c r="H954" t="s">
        <v>55</v>
      </c>
      <c r="N954" t="s">
        <v>26</v>
      </c>
      <c r="U954" s="5">
        <f t="shared" si="322"/>
        <v>4</v>
      </c>
      <c r="V954" s="5">
        <f t="shared" si="323"/>
        <v>0.75</v>
      </c>
      <c r="W954" s="16"/>
      <c r="X954" s="5">
        <f t="shared" si="324"/>
        <v>0.75</v>
      </c>
      <c r="Y954" s="5">
        <f t="shared" si="325"/>
        <v>0</v>
      </c>
      <c r="Z954" s="5">
        <f t="shared" si="326"/>
        <v>0</v>
      </c>
      <c r="AA954" s="5">
        <f t="shared" si="327"/>
        <v>0.75</v>
      </c>
      <c r="AB954" s="5">
        <f t="shared" si="328"/>
        <v>0</v>
      </c>
      <c r="AC954" s="5">
        <f t="shared" si="329"/>
        <v>0</v>
      </c>
      <c r="AD954" s="5">
        <f t="shared" si="330"/>
        <v>0.75</v>
      </c>
      <c r="AE954" s="5">
        <f t="shared" si="331"/>
        <v>0</v>
      </c>
      <c r="AF954" s="5">
        <f t="shared" si="332"/>
        <v>0</v>
      </c>
      <c r="AG954" s="5">
        <f t="shared" si="333"/>
        <v>0</v>
      </c>
      <c r="AH954" s="5">
        <f t="shared" si="334"/>
        <v>0</v>
      </c>
      <c r="AI954" s="5">
        <f t="shared" si="335"/>
        <v>0</v>
      </c>
      <c r="AJ954" s="5">
        <f t="shared" si="336"/>
        <v>0.75</v>
      </c>
      <c r="AK954" s="5">
        <f t="shared" si="337"/>
        <v>0</v>
      </c>
      <c r="AL954" s="5">
        <f t="shared" si="338"/>
        <v>0</v>
      </c>
      <c r="AM954" s="5">
        <f t="shared" si="339"/>
        <v>0</v>
      </c>
      <c r="AN954" s="5">
        <f t="shared" si="340"/>
        <v>0</v>
      </c>
      <c r="AO954" s="5">
        <f t="shared" si="341"/>
        <v>0</v>
      </c>
      <c r="AR954" s="5">
        <f t="shared" si="342"/>
        <v>3</v>
      </c>
      <c r="AS954" s="5">
        <f t="shared" si="343"/>
        <v>4</v>
      </c>
      <c r="AT954" s="5" t="str">
        <f t="shared" si="344"/>
        <v>Correct</v>
      </c>
      <c r="AU954" s="5" t="s">
        <v>105</v>
      </c>
      <c r="AV954" s="5">
        <v>65</v>
      </c>
      <c r="AW954" s="5" t="s">
        <v>95</v>
      </c>
      <c r="AX954" s="5" t="s">
        <v>130</v>
      </c>
      <c r="AY954" s="5" t="s">
        <v>107</v>
      </c>
      <c r="AZ954" s="5" t="s">
        <v>98</v>
      </c>
      <c r="BA954" s="5" t="s">
        <v>80</v>
      </c>
      <c r="BB954" s="5" t="s">
        <v>114</v>
      </c>
      <c r="BC954" s="5" t="s">
        <v>100</v>
      </c>
      <c r="BD954" s="5" t="s">
        <v>104</v>
      </c>
      <c r="BE954" s="5" t="s">
        <v>102</v>
      </c>
      <c r="BF954" s="5" t="s">
        <v>92</v>
      </c>
      <c r="BG954" s="5" t="s">
        <v>102</v>
      </c>
      <c r="BH954" s="54"/>
    </row>
    <row r="955" spans="1:60" x14ac:dyDescent="0.25">
      <c r="A955" s="1">
        <v>954</v>
      </c>
      <c r="D955" t="s">
        <v>52</v>
      </c>
      <c r="G955" t="s">
        <v>54</v>
      </c>
      <c r="P955" t="s">
        <v>61</v>
      </c>
      <c r="U955" s="5">
        <f t="shared" si="322"/>
        <v>3</v>
      </c>
      <c r="V955" s="5">
        <f t="shared" si="323"/>
        <v>1</v>
      </c>
      <c r="W955" s="16"/>
      <c r="X955" s="5">
        <f t="shared" si="324"/>
        <v>0</v>
      </c>
      <c r="Y955" s="5">
        <f t="shared" si="325"/>
        <v>0</v>
      </c>
      <c r="Z955" s="5">
        <f t="shared" si="326"/>
        <v>1</v>
      </c>
      <c r="AA955" s="5">
        <f t="shared" si="327"/>
        <v>0</v>
      </c>
      <c r="AB955" s="5">
        <f t="shared" si="328"/>
        <v>0</v>
      </c>
      <c r="AC955" s="5">
        <f t="shared" si="329"/>
        <v>1</v>
      </c>
      <c r="AD955" s="5">
        <f t="shared" si="330"/>
        <v>0</v>
      </c>
      <c r="AE955" s="5">
        <f t="shared" si="331"/>
        <v>0</v>
      </c>
      <c r="AF955" s="5">
        <f t="shared" si="332"/>
        <v>0</v>
      </c>
      <c r="AG955" s="5">
        <f t="shared" si="333"/>
        <v>0</v>
      </c>
      <c r="AH955" s="5">
        <f t="shared" si="334"/>
        <v>0</v>
      </c>
      <c r="AI955" s="5">
        <f t="shared" si="335"/>
        <v>0</v>
      </c>
      <c r="AJ955" s="5">
        <f t="shared" si="336"/>
        <v>0</v>
      </c>
      <c r="AK955" s="5">
        <f t="shared" si="337"/>
        <v>0</v>
      </c>
      <c r="AL955" s="5">
        <f t="shared" si="338"/>
        <v>1</v>
      </c>
      <c r="AM955" s="5">
        <f t="shared" si="339"/>
        <v>0</v>
      </c>
      <c r="AN955" s="5">
        <f t="shared" si="340"/>
        <v>0</v>
      </c>
      <c r="AO955" s="5">
        <f t="shared" si="341"/>
        <v>0</v>
      </c>
      <c r="AR955" s="5">
        <f t="shared" si="342"/>
        <v>3</v>
      </c>
      <c r="AS955" s="5">
        <f t="shared" si="343"/>
        <v>3</v>
      </c>
      <c r="AT955" s="5" t="str">
        <f t="shared" si="344"/>
        <v>Correct</v>
      </c>
      <c r="AU955" s="53" t="s">
        <v>105</v>
      </c>
      <c r="AV955" s="53">
        <v>72</v>
      </c>
      <c r="AW955" s="53" t="s">
        <v>95</v>
      </c>
      <c r="AX955" s="53" t="s">
        <v>145</v>
      </c>
      <c r="AY955" s="53" t="s">
        <v>107</v>
      </c>
      <c r="AZ955" s="53"/>
      <c r="BA955" s="53" t="s">
        <v>82</v>
      </c>
      <c r="BB955" s="53" t="s">
        <v>108</v>
      </c>
      <c r="BC955" s="53" t="s">
        <v>132</v>
      </c>
      <c r="BD955" s="53" t="s">
        <v>104</v>
      </c>
      <c r="BE955" s="53"/>
      <c r="BF955" s="53" t="s">
        <v>92</v>
      </c>
      <c r="BG955" s="53"/>
      <c r="BH955" s="55"/>
    </row>
    <row r="956" spans="1:60" x14ac:dyDescent="0.25">
      <c r="A956" s="1">
        <v>955</v>
      </c>
      <c r="B956" t="s">
        <v>50</v>
      </c>
      <c r="C956" t="s">
        <v>51</v>
      </c>
      <c r="D956" t="s">
        <v>52</v>
      </c>
      <c r="E956" t="s">
        <v>20</v>
      </c>
      <c r="F956" t="s">
        <v>53</v>
      </c>
      <c r="G956" t="s">
        <v>54</v>
      </c>
      <c r="H956" t="s">
        <v>55</v>
      </c>
      <c r="I956" t="s">
        <v>56</v>
      </c>
      <c r="J956" t="s">
        <v>57</v>
      </c>
      <c r="K956" t="s">
        <v>58</v>
      </c>
      <c r="L956" t="s">
        <v>59</v>
      </c>
      <c r="M956" t="s">
        <v>60</v>
      </c>
      <c r="N956" t="s">
        <v>26</v>
      </c>
      <c r="O956" t="s">
        <v>23</v>
      </c>
      <c r="P956" t="s">
        <v>61</v>
      </c>
      <c r="Q956" t="s">
        <v>62</v>
      </c>
      <c r="R956" t="s">
        <v>63</v>
      </c>
      <c r="S956" t="s">
        <v>64</v>
      </c>
      <c r="U956" s="5">
        <f t="shared" si="322"/>
        <v>18</v>
      </c>
      <c r="V956" s="5">
        <f t="shared" si="323"/>
        <v>0.16666666666666666</v>
      </c>
      <c r="W956" s="16"/>
      <c r="X956" s="5">
        <f t="shared" si="324"/>
        <v>0.16666666666666666</v>
      </c>
      <c r="Y956" s="5">
        <f t="shared" si="325"/>
        <v>0.16666666666666666</v>
      </c>
      <c r="Z956" s="5">
        <f t="shared" si="326"/>
        <v>0.16666666666666666</v>
      </c>
      <c r="AA956" s="5">
        <f t="shared" si="327"/>
        <v>0.16666666666666666</v>
      </c>
      <c r="AB956" s="5">
        <f t="shared" si="328"/>
        <v>0.16666666666666666</v>
      </c>
      <c r="AC956" s="5">
        <f t="shared" si="329"/>
        <v>0.16666666666666666</v>
      </c>
      <c r="AD956" s="5">
        <f t="shared" si="330"/>
        <v>0.16666666666666666</v>
      </c>
      <c r="AE956" s="5">
        <f t="shared" si="331"/>
        <v>0.16666666666666666</v>
      </c>
      <c r="AF956" s="5">
        <f t="shared" si="332"/>
        <v>0.16666666666666666</v>
      </c>
      <c r="AG956" s="5">
        <f t="shared" si="333"/>
        <v>0.16666666666666666</v>
      </c>
      <c r="AH956" s="5">
        <f t="shared" si="334"/>
        <v>0.16666666666666666</v>
      </c>
      <c r="AI956" s="5">
        <f t="shared" si="335"/>
        <v>0.16666666666666666</v>
      </c>
      <c r="AJ956" s="5">
        <f t="shared" si="336"/>
        <v>0.16666666666666666</v>
      </c>
      <c r="AK956" s="5">
        <f t="shared" si="337"/>
        <v>0.16666666666666666</v>
      </c>
      <c r="AL956" s="5">
        <f t="shared" si="338"/>
        <v>0.16666666666666666</v>
      </c>
      <c r="AM956" s="5">
        <f t="shared" si="339"/>
        <v>0.16666666666666666</v>
      </c>
      <c r="AN956" s="5">
        <f t="shared" si="340"/>
        <v>0.16666666666666666</v>
      </c>
      <c r="AO956" s="5">
        <f t="shared" si="341"/>
        <v>0.16666666666666666</v>
      </c>
      <c r="AR956" s="5">
        <f t="shared" si="342"/>
        <v>2.9999999999999991</v>
      </c>
      <c r="AS956" s="5">
        <f t="shared" si="343"/>
        <v>18</v>
      </c>
      <c r="AT956" s="5" t="str">
        <f t="shared" si="344"/>
        <v>Correct</v>
      </c>
      <c r="AU956" s="5" t="s">
        <v>94</v>
      </c>
      <c r="AV956" s="5">
        <v>68</v>
      </c>
      <c r="AW956" s="5" t="s">
        <v>115</v>
      </c>
      <c r="AX956" s="5" t="s">
        <v>345</v>
      </c>
      <c r="AY956" s="5" t="s">
        <v>107</v>
      </c>
      <c r="AZ956" s="5" t="s">
        <v>98</v>
      </c>
      <c r="BA956" s="5" t="s">
        <v>80</v>
      </c>
      <c r="BB956" s="5"/>
      <c r="BC956" s="5" t="s">
        <v>110</v>
      </c>
      <c r="BD956" s="5" t="s">
        <v>104</v>
      </c>
      <c r="BE956" s="5" t="s">
        <v>102</v>
      </c>
      <c r="BF956" s="5" t="s">
        <v>373</v>
      </c>
      <c r="BG956" s="5" t="s">
        <v>98</v>
      </c>
      <c r="BH956" s="54"/>
    </row>
    <row r="957" spans="1:60" x14ac:dyDescent="0.25">
      <c r="A957" s="1">
        <v>956</v>
      </c>
      <c r="G957" t="s">
        <v>54</v>
      </c>
      <c r="K957" t="s">
        <v>58</v>
      </c>
      <c r="U957" s="5">
        <f t="shared" si="322"/>
        <v>2</v>
      </c>
      <c r="V957" s="5">
        <f t="shared" si="323"/>
        <v>1.5</v>
      </c>
      <c r="W957" s="16"/>
      <c r="X957" s="5">
        <f t="shared" si="324"/>
        <v>0</v>
      </c>
      <c r="Y957" s="5">
        <f t="shared" si="325"/>
        <v>0</v>
      </c>
      <c r="Z957" s="5">
        <f t="shared" si="326"/>
        <v>0</v>
      </c>
      <c r="AA957" s="5">
        <f t="shared" si="327"/>
        <v>0</v>
      </c>
      <c r="AB957" s="5">
        <f t="shared" si="328"/>
        <v>0</v>
      </c>
      <c r="AC957" s="5">
        <f t="shared" si="329"/>
        <v>1</v>
      </c>
      <c r="AD957" s="5">
        <f t="shared" si="330"/>
        <v>0</v>
      </c>
      <c r="AE957" s="5">
        <f t="shared" si="331"/>
        <v>0</v>
      </c>
      <c r="AF957" s="5">
        <f t="shared" si="332"/>
        <v>0</v>
      </c>
      <c r="AG957" s="5">
        <f t="shared" si="333"/>
        <v>1</v>
      </c>
      <c r="AH957" s="5">
        <f t="shared" si="334"/>
        <v>0</v>
      </c>
      <c r="AI957" s="5">
        <f t="shared" si="335"/>
        <v>0</v>
      </c>
      <c r="AJ957" s="5">
        <f t="shared" si="336"/>
        <v>0</v>
      </c>
      <c r="AK957" s="5">
        <f t="shared" si="337"/>
        <v>0</v>
      </c>
      <c r="AL957" s="5">
        <f t="shared" si="338"/>
        <v>0</v>
      </c>
      <c r="AM957" s="5">
        <f t="shared" si="339"/>
        <v>0</v>
      </c>
      <c r="AN957" s="5">
        <f t="shared" si="340"/>
        <v>0</v>
      </c>
      <c r="AO957" s="5">
        <f t="shared" si="341"/>
        <v>0</v>
      </c>
      <c r="AR957" s="5">
        <f t="shared" si="342"/>
        <v>2</v>
      </c>
      <c r="AS957" s="5">
        <f t="shared" si="343"/>
        <v>2</v>
      </c>
      <c r="AT957" s="5" t="str">
        <f t="shared" si="344"/>
        <v>Correct</v>
      </c>
      <c r="AU957" s="53" t="s">
        <v>94</v>
      </c>
      <c r="AV957" s="53">
        <v>80</v>
      </c>
      <c r="AW957" s="53" t="s">
        <v>95</v>
      </c>
      <c r="AX957" s="53" t="s">
        <v>142</v>
      </c>
      <c r="AY957" s="53" t="s">
        <v>107</v>
      </c>
      <c r="AZ957" s="53" t="s">
        <v>98</v>
      </c>
      <c r="BA957" s="53"/>
      <c r="BB957" s="53" t="s">
        <v>109</v>
      </c>
      <c r="BC957" s="53" t="s">
        <v>103</v>
      </c>
      <c r="BD957" s="53" t="s">
        <v>104</v>
      </c>
      <c r="BE957" s="53" t="s">
        <v>102</v>
      </c>
      <c r="BF957" s="53" t="s">
        <v>372</v>
      </c>
      <c r="BG957" s="53"/>
      <c r="BH957" s="55"/>
    </row>
    <row r="958" spans="1:60" x14ac:dyDescent="0.25">
      <c r="A958" s="1">
        <v>957</v>
      </c>
      <c r="B958" t="s">
        <v>50</v>
      </c>
      <c r="L958" t="s">
        <v>59</v>
      </c>
      <c r="N958" t="s">
        <v>26</v>
      </c>
      <c r="U958" s="5">
        <f t="shared" si="322"/>
        <v>3</v>
      </c>
      <c r="V958" s="5">
        <f t="shared" si="323"/>
        <v>1</v>
      </c>
      <c r="W958" s="16"/>
      <c r="X958" s="5">
        <f t="shared" si="324"/>
        <v>1</v>
      </c>
      <c r="Y958" s="5">
        <f t="shared" si="325"/>
        <v>0</v>
      </c>
      <c r="Z958" s="5">
        <f t="shared" si="326"/>
        <v>0</v>
      </c>
      <c r="AA958" s="5">
        <f t="shared" si="327"/>
        <v>0</v>
      </c>
      <c r="AB958" s="5">
        <f t="shared" si="328"/>
        <v>0</v>
      </c>
      <c r="AC958" s="5">
        <f t="shared" si="329"/>
        <v>0</v>
      </c>
      <c r="AD958" s="5">
        <f t="shared" si="330"/>
        <v>0</v>
      </c>
      <c r="AE958" s="5">
        <f t="shared" si="331"/>
        <v>0</v>
      </c>
      <c r="AF958" s="5">
        <f t="shared" si="332"/>
        <v>0</v>
      </c>
      <c r="AG958" s="5">
        <f t="shared" si="333"/>
        <v>0</v>
      </c>
      <c r="AH958" s="5">
        <f t="shared" si="334"/>
        <v>1</v>
      </c>
      <c r="AI958" s="5">
        <f t="shared" si="335"/>
        <v>0</v>
      </c>
      <c r="AJ958" s="5">
        <f t="shared" si="336"/>
        <v>1</v>
      </c>
      <c r="AK958" s="5">
        <f t="shared" si="337"/>
        <v>0</v>
      </c>
      <c r="AL958" s="5">
        <f t="shared" si="338"/>
        <v>0</v>
      </c>
      <c r="AM958" s="5">
        <f t="shared" si="339"/>
        <v>0</v>
      </c>
      <c r="AN958" s="5">
        <f t="shared" si="340"/>
        <v>0</v>
      </c>
      <c r="AO958" s="5">
        <f t="shared" si="341"/>
        <v>0</v>
      </c>
      <c r="AR958" s="5">
        <f t="shared" si="342"/>
        <v>3</v>
      </c>
      <c r="AS958" s="5">
        <f t="shared" si="343"/>
        <v>3</v>
      </c>
      <c r="AT958" s="5" t="str">
        <f t="shared" si="344"/>
        <v>Correct</v>
      </c>
      <c r="AU958" s="5" t="s">
        <v>105</v>
      </c>
      <c r="AV958" s="5">
        <v>75</v>
      </c>
      <c r="AW958" s="5" t="s">
        <v>95</v>
      </c>
      <c r="AX958" s="5" t="s">
        <v>141</v>
      </c>
      <c r="AY958" s="5" t="s">
        <v>107</v>
      </c>
      <c r="AZ958" s="5" t="s">
        <v>98</v>
      </c>
      <c r="BA958" s="5" t="s">
        <v>80</v>
      </c>
      <c r="BB958" s="5"/>
      <c r="BC958" s="5" t="s">
        <v>100</v>
      </c>
      <c r="BD958" s="5" t="s">
        <v>104</v>
      </c>
      <c r="BE958" s="5" t="s">
        <v>102</v>
      </c>
      <c r="BF958" s="5" t="s">
        <v>373</v>
      </c>
      <c r="BG958" s="5" t="s">
        <v>98</v>
      </c>
      <c r="BH958" s="54"/>
    </row>
    <row r="959" spans="1:60" x14ac:dyDescent="0.25">
      <c r="A959" s="1">
        <v>958</v>
      </c>
      <c r="G959" t="s">
        <v>54</v>
      </c>
      <c r="H959" t="s">
        <v>55</v>
      </c>
      <c r="R959" t="s">
        <v>63</v>
      </c>
      <c r="U959" s="5">
        <f t="shared" si="322"/>
        <v>3</v>
      </c>
      <c r="V959" s="5">
        <f t="shared" si="323"/>
        <v>1</v>
      </c>
      <c r="W959" s="16"/>
      <c r="X959" s="5">
        <f t="shared" si="324"/>
        <v>0</v>
      </c>
      <c r="Y959" s="5">
        <f t="shared" si="325"/>
        <v>0</v>
      </c>
      <c r="Z959" s="5">
        <f t="shared" si="326"/>
        <v>0</v>
      </c>
      <c r="AA959" s="5">
        <f t="shared" si="327"/>
        <v>0</v>
      </c>
      <c r="AB959" s="5">
        <f t="shared" si="328"/>
        <v>0</v>
      </c>
      <c r="AC959" s="5">
        <f t="shared" si="329"/>
        <v>1</v>
      </c>
      <c r="AD959" s="5">
        <f t="shared" si="330"/>
        <v>1</v>
      </c>
      <c r="AE959" s="5">
        <f t="shared" si="331"/>
        <v>0</v>
      </c>
      <c r="AF959" s="5">
        <f t="shared" si="332"/>
        <v>0</v>
      </c>
      <c r="AG959" s="5">
        <f t="shared" si="333"/>
        <v>0</v>
      </c>
      <c r="AH959" s="5">
        <f t="shared" si="334"/>
        <v>0</v>
      </c>
      <c r="AI959" s="5">
        <f t="shared" si="335"/>
        <v>0</v>
      </c>
      <c r="AJ959" s="5">
        <f t="shared" si="336"/>
        <v>0</v>
      </c>
      <c r="AK959" s="5">
        <f t="shared" si="337"/>
        <v>0</v>
      </c>
      <c r="AL959" s="5">
        <f t="shared" si="338"/>
        <v>0</v>
      </c>
      <c r="AM959" s="5">
        <f t="shared" si="339"/>
        <v>0</v>
      </c>
      <c r="AN959" s="5">
        <f t="shared" si="340"/>
        <v>1</v>
      </c>
      <c r="AO959" s="5">
        <f t="shared" si="341"/>
        <v>0</v>
      </c>
      <c r="AR959" s="5">
        <f t="shared" si="342"/>
        <v>3</v>
      </c>
      <c r="AS959" s="5">
        <f t="shared" si="343"/>
        <v>3</v>
      </c>
      <c r="AT959" s="5" t="str">
        <f t="shared" si="344"/>
        <v>Correct</v>
      </c>
      <c r="AU959" s="53" t="s">
        <v>105</v>
      </c>
      <c r="AV959" s="53">
        <v>70</v>
      </c>
      <c r="AW959" s="53" t="s">
        <v>95</v>
      </c>
      <c r="AX959" s="53" t="s">
        <v>146</v>
      </c>
      <c r="AY959" s="53" t="s">
        <v>107</v>
      </c>
      <c r="AZ959" s="53" t="s">
        <v>98</v>
      </c>
      <c r="BA959" s="53" t="s">
        <v>80</v>
      </c>
      <c r="BB959" s="53" t="s">
        <v>114</v>
      </c>
      <c r="BC959" s="53" t="s">
        <v>100</v>
      </c>
      <c r="BD959" s="53" t="s">
        <v>104</v>
      </c>
      <c r="BE959" s="53" t="s">
        <v>102</v>
      </c>
      <c r="BF959" s="53" t="s">
        <v>373</v>
      </c>
      <c r="BG959" s="53" t="s">
        <v>102</v>
      </c>
      <c r="BH959" s="55"/>
    </row>
    <row r="960" spans="1:60" x14ac:dyDescent="0.25">
      <c r="A960" s="1">
        <v>959</v>
      </c>
      <c r="N960" t="s">
        <v>26</v>
      </c>
      <c r="U960" s="5">
        <f t="shared" si="322"/>
        <v>1</v>
      </c>
      <c r="V960" s="5">
        <f t="shared" si="323"/>
        <v>3</v>
      </c>
      <c r="W960" s="16"/>
      <c r="X960" s="5">
        <f t="shared" si="324"/>
        <v>0</v>
      </c>
      <c r="Y960" s="5">
        <f t="shared" si="325"/>
        <v>0</v>
      </c>
      <c r="Z960" s="5">
        <f t="shared" si="326"/>
        <v>0</v>
      </c>
      <c r="AA960" s="5">
        <f t="shared" si="327"/>
        <v>0</v>
      </c>
      <c r="AB960" s="5">
        <f t="shared" si="328"/>
        <v>0</v>
      </c>
      <c r="AC960" s="5">
        <f t="shared" si="329"/>
        <v>0</v>
      </c>
      <c r="AD960" s="5">
        <f t="shared" si="330"/>
        <v>0</v>
      </c>
      <c r="AE960" s="5">
        <f t="shared" si="331"/>
        <v>0</v>
      </c>
      <c r="AF960" s="5">
        <f t="shared" si="332"/>
        <v>0</v>
      </c>
      <c r="AG960" s="5">
        <f t="shared" si="333"/>
        <v>0</v>
      </c>
      <c r="AH960" s="5">
        <f t="shared" si="334"/>
        <v>0</v>
      </c>
      <c r="AI960" s="5">
        <f t="shared" si="335"/>
        <v>0</v>
      </c>
      <c r="AJ960" s="5">
        <f t="shared" si="336"/>
        <v>1</v>
      </c>
      <c r="AK960" s="5">
        <f t="shared" si="337"/>
        <v>0</v>
      </c>
      <c r="AL960" s="5">
        <f t="shared" si="338"/>
        <v>0</v>
      </c>
      <c r="AM960" s="5">
        <f t="shared" si="339"/>
        <v>0</v>
      </c>
      <c r="AN960" s="5">
        <f t="shared" si="340"/>
        <v>0</v>
      </c>
      <c r="AO960" s="5">
        <f t="shared" si="341"/>
        <v>0</v>
      </c>
      <c r="AR960" s="5">
        <f t="shared" si="342"/>
        <v>1</v>
      </c>
      <c r="AS960" s="5">
        <f t="shared" si="343"/>
        <v>1</v>
      </c>
      <c r="AT960" s="5" t="str">
        <f t="shared" si="344"/>
        <v>Correct</v>
      </c>
      <c r="AU960" s="5" t="s">
        <v>105</v>
      </c>
      <c r="AV960" s="5">
        <v>68</v>
      </c>
      <c r="AW960" s="5" t="s">
        <v>95</v>
      </c>
      <c r="AX960" s="5" t="s">
        <v>147</v>
      </c>
      <c r="AY960" s="5" t="s">
        <v>107</v>
      </c>
      <c r="AZ960" s="5" t="s">
        <v>98</v>
      </c>
      <c r="BA960" s="5" t="s">
        <v>80</v>
      </c>
      <c r="BB960" s="5" t="s">
        <v>108</v>
      </c>
      <c r="BC960" s="5" t="s">
        <v>110</v>
      </c>
      <c r="BD960" s="5" t="s">
        <v>101</v>
      </c>
      <c r="BE960" s="5" t="s">
        <v>102</v>
      </c>
      <c r="BF960" s="5" t="s">
        <v>92</v>
      </c>
      <c r="BG960" s="5" t="s">
        <v>98</v>
      </c>
      <c r="BH960" s="54"/>
    </row>
    <row r="961" spans="1:60" x14ac:dyDescent="0.25">
      <c r="A961" s="1">
        <v>960</v>
      </c>
      <c r="H961" t="s">
        <v>55</v>
      </c>
      <c r="I961" t="s">
        <v>56</v>
      </c>
      <c r="P961" t="s">
        <v>61</v>
      </c>
      <c r="U961" s="5">
        <f t="shared" si="322"/>
        <v>3</v>
      </c>
      <c r="V961" s="5">
        <f t="shared" si="323"/>
        <v>1</v>
      </c>
      <c r="W961" s="16"/>
      <c r="X961" s="5">
        <f t="shared" si="324"/>
        <v>0</v>
      </c>
      <c r="Y961" s="5">
        <f t="shared" si="325"/>
        <v>0</v>
      </c>
      <c r="Z961" s="5">
        <f t="shared" si="326"/>
        <v>0</v>
      </c>
      <c r="AA961" s="5">
        <f t="shared" si="327"/>
        <v>0</v>
      </c>
      <c r="AB961" s="5">
        <f t="shared" si="328"/>
        <v>0</v>
      </c>
      <c r="AC961" s="5">
        <f t="shared" si="329"/>
        <v>0</v>
      </c>
      <c r="AD961" s="5">
        <f t="shared" si="330"/>
        <v>1</v>
      </c>
      <c r="AE961" s="5">
        <f t="shared" si="331"/>
        <v>1</v>
      </c>
      <c r="AF961" s="5">
        <f t="shared" si="332"/>
        <v>0</v>
      </c>
      <c r="AG961" s="5">
        <f t="shared" si="333"/>
        <v>0</v>
      </c>
      <c r="AH961" s="5">
        <f t="shared" si="334"/>
        <v>0</v>
      </c>
      <c r="AI961" s="5">
        <f t="shared" si="335"/>
        <v>0</v>
      </c>
      <c r="AJ961" s="5">
        <f t="shared" si="336"/>
        <v>0</v>
      </c>
      <c r="AK961" s="5">
        <f t="shared" si="337"/>
        <v>0</v>
      </c>
      <c r="AL961" s="5">
        <f t="shared" si="338"/>
        <v>1</v>
      </c>
      <c r="AM961" s="5">
        <f t="shared" si="339"/>
        <v>0</v>
      </c>
      <c r="AN961" s="5">
        <f t="shared" si="340"/>
        <v>0</v>
      </c>
      <c r="AO961" s="5">
        <f t="shared" si="341"/>
        <v>0</v>
      </c>
      <c r="AR961" s="5">
        <f t="shared" si="342"/>
        <v>3</v>
      </c>
      <c r="AS961" s="5">
        <f t="shared" si="343"/>
        <v>3</v>
      </c>
      <c r="AT961" s="5" t="str">
        <f t="shared" si="344"/>
        <v>Correct</v>
      </c>
      <c r="AU961" s="53" t="s">
        <v>105</v>
      </c>
      <c r="AV961" s="53">
        <v>68</v>
      </c>
      <c r="AW961" s="53" t="s">
        <v>95</v>
      </c>
      <c r="AX961" s="53" t="s">
        <v>148</v>
      </c>
      <c r="AY961" s="53" t="s">
        <v>107</v>
      </c>
      <c r="AZ961" s="53" t="s">
        <v>98</v>
      </c>
      <c r="BA961" s="53" t="s">
        <v>80</v>
      </c>
      <c r="BB961" s="53" t="s">
        <v>112</v>
      </c>
      <c r="BC961" s="53" t="s">
        <v>100</v>
      </c>
      <c r="BD961" s="53" t="s">
        <v>104</v>
      </c>
      <c r="BE961" s="53" t="s">
        <v>102</v>
      </c>
      <c r="BF961" s="53" t="s">
        <v>91</v>
      </c>
      <c r="BG961" s="53" t="s">
        <v>98</v>
      </c>
      <c r="BH961" s="55"/>
    </row>
    <row r="962" spans="1:60" x14ac:dyDescent="0.25">
      <c r="A962" s="1">
        <v>961</v>
      </c>
      <c r="G962" t="s">
        <v>54</v>
      </c>
      <c r="I962" t="s">
        <v>56</v>
      </c>
      <c r="L962" t="s">
        <v>59</v>
      </c>
      <c r="U962" s="5">
        <f t="shared" ref="U962:U977" si="345">COUNTA(B962:T962)</f>
        <v>3</v>
      </c>
      <c r="V962" s="5">
        <f t="shared" ref="V962:V977" si="346">3/U962</f>
        <v>1</v>
      </c>
      <c r="W962" s="16"/>
      <c r="X962" s="5">
        <f t="shared" ref="X962:X977" si="347">IF($U962&lt;3,IF($B962=$B$1,1,0),IF($B962=$B$1,$V962,0))</f>
        <v>0</v>
      </c>
      <c r="Y962" s="5">
        <f t="shared" ref="Y962:Y977" si="348">IF($U962&lt;3,IF($C962=$C$1,1,0),IF($C962=$C$1,$V962,0))</f>
        <v>0</v>
      </c>
      <c r="Z962" s="5">
        <f t="shared" ref="Z962:Z977" si="349">IF($U962&lt;3,IF($D962=$D$1,1,0),IF($D962=$D$1,$V962,0))</f>
        <v>0</v>
      </c>
      <c r="AA962" s="5">
        <f t="shared" ref="AA962:AA977" si="350">IF($U962&lt;3,IF($E962=$E$1,1,0),IF($E962=$E$1,$V962,0))</f>
        <v>0</v>
      </c>
      <c r="AB962" s="5">
        <f t="shared" ref="AB962:AB977" si="351">IF($U962&lt;3,IF($F962=$F$1,1,0),IF($F962=$F$1,$V962,0))</f>
        <v>0</v>
      </c>
      <c r="AC962" s="5">
        <f t="shared" ref="AC962:AC977" si="352">IF($U962&lt;3,IF($G962=$G$1,1,0),IF($G962=$G$1,$V962,0))</f>
        <v>1</v>
      </c>
      <c r="AD962" s="5">
        <f t="shared" ref="AD962:AD977" si="353">IF($U962&lt;3,IF($H962=$H$1,1,0),IF($H962=$H$1,$V962,0))</f>
        <v>0</v>
      </c>
      <c r="AE962" s="5">
        <f t="shared" ref="AE962:AE977" si="354">IF($U962&lt;3,IF($I962=$I$1,1,0),IF($I962=$I$1,$V962,0))</f>
        <v>1</v>
      </c>
      <c r="AF962" s="5">
        <f t="shared" ref="AF962:AF977" si="355">IF($U962&lt;3,IF($J962=$J$1,1,0),IF($J962=$J$1,$V962,0))</f>
        <v>0</v>
      </c>
      <c r="AG962" s="5">
        <f t="shared" ref="AG962:AG977" si="356">IF($U962&lt;3,IF($K962=$K$1,1,0),IF($K962=$K$1,$V962,0))</f>
        <v>0</v>
      </c>
      <c r="AH962" s="5">
        <f t="shared" ref="AH962:AH977" si="357">IF($U962&lt;3,IF($L962=$L$1,1,0),IF($L962=$L$1,$V962,0))</f>
        <v>1</v>
      </c>
      <c r="AI962" s="5">
        <f t="shared" ref="AI962:AI977" si="358">IF($U962&lt;3,IF($M962=$M$1,1,0),IF($M962=$M$1,$V962,0))</f>
        <v>0</v>
      </c>
      <c r="AJ962" s="5">
        <f t="shared" ref="AJ962:AJ977" si="359">IF($U962&lt;3,IF($N962=$N$1,1,0),IF($N962=$N$1,$V962,0))</f>
        <v>0</v>
      </c>
      <c r="AK962" s="5">
        <f t="shared" ref="AK962:AK977" si="360">IF($U962&lt;3,IF($O962=$O$1,1,0),IF($O962=$O$1,$V962,0))</f>
        <v>0</v>
      </c>
      <c r="AL962" s="5">
        <f t="shared" ref="AL962:AL977" si="361">IF($U962&lt;3,IF($P962=$P$1,1,0),IF($P962=$P$1,$V962,0))</f>
        <v>0</v>
      </c>
      <c r="AM962" s="5">
        <f t="shared" ref="AM962:AM977" si="362">IF($U962&lt;3,IF($Q962=$Q$1,1,0),IF($Q962=$Q$1,$V962,0))</f>
        <v>0</v>
      </c>
      <c r="AN962" s="5">
        <f t="shared" ref="AN962:AN977" si="363">IF($U962&lt;3,IF($R962=$R$1,1,0),IF($R962=$R$1,$V962,0))</f>
        <v>0</v>
      </c>
      <c r="AO962" s="5">
        <f t="shared" ref="AO962:AO977" si="364">IF($U962&lt;3,IF($S962=$S$1,1,0),IF($S962=$S$1,$V962,0))</f>
        <v>0</v>
      </c>
      <c r="AR962" s="5">
        <f t="shared" ref="AR962:AR977" si="365">SUM(X962:AP962)</f>
        <v>3</v>
      </c>
      <c r="AS962" s="5">
        <f t="shared" ref="AS962:AS977" si="366">U962</f>
        <v>3</v>
      </c>
      <c r="AT962" s="5" t="str">
        <f t="shared" ref="AT962:AT977" si="367">IF(AR962=AS962,"Correct",IF(AR962=3,"Correct","Wrong"))</f>
        <v>Correct</v>
      </c>
      <c r="AU962" s="5" t="s">
        <v>105</v>
      </c>
      <c r="AV962" s="5">
        <v>65</v>
      </c>
      <c r="AW962" s="5" t="s">
        <v>95</v>
      </c>
      <c r="AX962" s="5" t="s">
        <v>149</v>
      </c>
      <c r="AY962" s="5" t="s">
        <v>107</v>
      </c>
      <c r="AZ962" s="5" t="s">
        <v>98</v>
      </c>
      <c r="BA962" s="5" t="s">
        <v>80</v>
      </c>
      <c r="BB962" s="5" t="s">
        <v>114</v>
      </c>
      <c r="BC962" s="5" t="s">
        <v>100</v>
      </c>
      <c r="BD962" s="5" t="s">
        <v>104</v>
      </c>
      <c r="BE962" s="5" t="s">
        <v>102</v>
      </c>
      <c r="BF962" s="5" t="s">
        <v>91</v>
      </c>
      <c r="BG962" s="5" t="s">
        <v>98</v>
      </c>
      <c r="BH962" s="54"/>
    </row>
    <row r="963" spans="1:60" x14ac:dyDescent="0.25">
      <c r="A963" s="1">
        <v>962</v>
      </c>
      <c r="B963" t="s">
        <v>50</v>
      </c>
      <c r="E963" t="s">
        <v>20</v>
      </c>
      <c r="H963" t="s">
        <v>55</v>
      </c>
      <c r="L963" t="s">
        <v>59</v>
      </c>
      <c r="N963" t="s">
        <v>26</v>
      </c>
      <c r="U963" s="5">
        <f t="shared" si="345"/>
        <v>5</v>
      </c>
      <c r="V963" s="5">
        <f t="shared" si="346"/>
        <v>0.6</v>
      </c>
      <c r="W963" s="16"/>
      <c r="X963" s="5">
        <f t="shared" si="347"/>
        <v>0.6</v>
      </c>
      <c r="Y963" s="5">
        <f t="shared" si="348"/>
        <v>0</v>
      </c>
      <c r="Z963" s="5">
        <f t="shared" si="349"/>
        <v>0</v>
      </c>
      <c r="AA963" s="5">
        <f t="shared" si="350"/>
        <v>0.6</v>
      </c>
      <c r="AB963" s="5">
        <f t="shared" si="351"/>
        <v>0</v>
      </c>
      <c r="AC963" s="5">
        <f t="shared" si="352"/>
        <v>0</v>
      </c>
      <c r="AD963" s="5">
        <f t="shared" si="353"/>
        <v>0.6</v>
      </c>
      <c r="AE963" s="5">
        <f t="shared" si="354"/>
        <v>0</v>
      </c>
      <c r="AF963" s="5">
        <f t="shared" si="355"/>
        <v>0</v>
      </c>
      <c r="AG963" s="5">
        <f t="shared" si="356"/>
        <v>0</v>
      </c>
      <c r="AH963" s="5">
        <f t="shared" si="357"/>
        <v>0.6</v>
      </c>
      <c r="AI963" s="5">
        <f t="shared" si="358"/>
        <v>0</v>
      </c>
      <c r="AJ963" s="5">
        <f t="shared" si="359"/>
        <v>0.6</v>
      </c>
      <c r="AK963" s="5">
        <f t="shared" si="360"/>
        <v>0</v>
      </c>
      <c r="AL963" s="5">
        <f t="shared" si="361"/>
        <v>0</v>
      </c>
      <c r="AM963" s="5">
        <f t="shared" si="362"/>
        <v>0</v>
      </c>
      <c r="AN963" s="5">
        <f t="shared" si="363"/>
        <v>0</v>
      </c>
      <c r="AO963" s="5">
        <f t="shared" si="364"/>
        <v>0</v>
      </c>
      <c r="AR963" s="5">
        <f t="shared" si="365"/>
        <v>3</v>
      </c>
      <c r="AS963" s="5">
        <f t="shared" si="366"/>
        <v>5</v>
      </c>
      <c r="AT963" s="5" t="str">
        <f t="shared" si="367"/>
        <v>Correct</v>
      </c>
      <c r="AU963" s="53" t="s">
        <v>105</v>
      </c>
      <c r="AV963" s="53">
        <v>71</v>
      </c>
      <c r="AW963" s="53" t="s">
        <v>95</v>
      </c>
      <c r="AX963" s="53" t="s">
        <v>149</v>
      </c>
      <c r="AY963" s="53" t="s">
        <v>107</v>
      </c>
      <c r="AZ963" s="53" t="s">
        <v>98</v>
      </c>
      <c r="BA963" s="53" t="s">
        <v>80</v>
      </c>
      <c r="BB963" s="53" t="s">
        <v>126</v>
      </c>
      <c r="BC963" s="53" t="s">
        <v>110</v>
      </c>
      <c r="BD963" s="53" t="s">
        <v>104</v>
      </c>
      <c r="BE963" s="53" t="s">
        <v>102</v>
      </c>
      <c r="BF963" s="53" t="s">
        <v>91</v>
      </c>
      <c r="BG963" s="53" t="s">
        <v>102</v>
      </c>
      <c r="BH963" s="55"/>
    </row>
    <row r="964" spans="1:60" x14ac:dyDescent="0.25">
      <c r="A964" s="1">
        <v>963</v>
      </c>
      <c r="E964" t="s">
        <v>20</v>
      </c>
      <c r="H964" t="s">
        <v>55</v>
      </c>
      <c r="R964" t="s">
        <v>63</v>
      </c>
      <c r="U964" s="5">
        <f t="shared" si="345"/>
        <v>3</v>
      </c>
      <c r="V964" s="5">
        <f t="shared" si="346"/>
        <v>1</v>
      </c>
      <c r="W964" s="16"/>
      <c r="X964" s="5">
        <f t="shared" si="347"/>
        <v>0</v>
      </c>
      <c r="Y964" s="5">
        <f t="shared" si="348"/>
        <v>0</v>
      </c>
      <c r="Z964" s="5">
        <f t="shared" si="349"/>
        <v>0</v>
      </c>
      <c r="AA964" s="5">
        <f t="shared" si="350"/>
        <v>1</v>
      </c>
      <c r="AB964" s="5">
        <f t="shared" si="351"/>
        <v>0</v>
      </c>
      <c r="AC964" s="5">
        <f t="shared" si="352"/>
        <v>0</v>
      </c>
      <c r="AD964" s="5">
        <f t="shared" si="353"/>
        <v>1</v>
      </c>
      <c r="AE964" s="5">
        <f t="shared" si="354"/>
        <v>0</v>
      </c>
      <c r="AF964" s="5">
        <f t="shared" si="355"/>
        <v>0</v>
      </c>
      <c r="AG964" s="5">
        <f t="shared" si="356"/>
        <v>0</v>
      </c>
      <c r="AH964" s="5">
        <f t="shared" si="357"/>
        <v>0</v>
      </c>
      <c r="AI964" s="5">
        <f t="shared" si="358"/>
        <v>0</v>
      </c>
      <c r="AJ964" s="5">
        <f t="shared" si="359"/>
        <v>0</v>
      </c>
      <c r="AK964" s="5">
        <f t="shared" si="360"/>
        <v>0</v>
      </c>
      <c r="AL964" s="5">
        <f t="shared" si="361"/>
        <v>0</v>
      </c>
      <c r="AM964" s="5">
        <f t="shared" si="362"/>
        <v>0</v>
      </c>
      <c r="AN964" s="5">
        <f t="shared" si="363"/>
        <v>1</v>
      </c>
      <c r="AO964" s="5">
        <f t="shared" si="364"/>
        <v>0</v>
      </c>
      <c r="AR964" s="5">
        <f t="shared" si="365"/>
        <v>3</v>
      </c>
      <c r="AS964" s="5">
        <f t="shared" si="366"/>
        <v>3</v>
      </c>
      <c r="AT964" s="5" t="str">
        <f t="shared" si="367"/>
        <v>Correct</v>
      </c>
      <c r="AU964" s="5" t="s">
        <v>94</v>
      </c>
      <c r="AV964" s="5">
        <v>79</v>
      </c>
      <c r="AW964" s="5" t="s">
        <v>95</v>
      </c>
      <c r="AX964" s="5" t="s">
        <v>142</v>
      </c>
      <c r="AY964" s="5" t="s">
        <v>107</v>
      </c>
      <c r="AZ964" s="5" t="s">
        <v>98</v>
      </c>
      <c r="BA964" s="5" t="s">
        <v>80</v>
      </c>
      <c r="BB964" s="5" t="s">
        <v>99</v>
      </c>
      <c r="BC964" s="5" t="s">
        <v>103</v>
      </c>
      <c r="BD964" s="5" t="s">
        <v>104</v>
      </c>
      <c r="BE964" s="5" t="s">
        <v>102</v>
      </c>
      <c r="BF964" s="5"/>
      <c r="BG964" s="5" t="s">
        <v>98</v>
      </c>
      <c r="BH964" s="54"/>
    </row>
    <row r="965" spans="1:60" x14ac:dyDescent="0.25">
      <c r="A965" s="1">
        <v>964</v>
      </c>
      <c r="E965" t="s">
        <v>20</v>
      </c>
      <c r="H965" t="s">
        <v>55</v>
      </c>
      <c r="N965" t="s">
        <v>26</v>
      </c>
      <c r="U965" s="5">
        <f t="shared" si="345"/>
        <v>3</v>
      </c>
      <c r="V965" s="5">
        <f t="shared" si="346"/>
        <v>1</v>
      </c>
      <c r="W965" s="16"/>
      <c r="X965" s="5">
        <f t="shared" si="347"/>
        <v>0</v>
      </c>
      <c r="Y965" s="5">
        <f t="shared" si="348"/>
        <v>0</v>
      </c>
      <c r="Z965" s="5">
        <f t="shared" si="349"/>
        <v>0</v>
      </c>
      <c r="AA965" s="5">
        <f t="shared" si="350"/>
        <v>1</v>
      </c>
      <c r="AB965" s="5">
        <f t="shared" si="351"/>
        <v>0</v>
      </c>
      <c r="AC965" s="5">
        <f t="shared" si="352"/>
        <v>0</v>
      </c>
      <c r="AD965" s="5">
        <f t="shared" si="353"/>
        <v>1</v>
      </c>
      <c r="AE965" s="5">
        <f t="shared" si="354"/>
        <v>0</v>
      </c>
      <c r="AF965" s="5">
        <f t="shared" si="355"/>
        <v>0</v>
      </c>
      <c r="AG965" s="5">
        <f t="shared" si="356"/>
        <v>0</v>
      </c>
      <c r="AH965" s="5">
        <f t="shared" si="357"/>
        <v>0</v>
      </c>
      <c r="AI965" s="5">
        <f t="shared" si="358"/>
        <v>0</v>
      </c>
      <c r="AJ965" s="5">
        <f t="shared" si="359"/>
        <v>1</v>
      </c>
      <c r="AK965" s="5">
        <f t="shared" si="360"/>
        <v>0</v>
      </c>
      <c r="AL965" s="5">
        <f t="shared" si="361"/>
        <v>0</v>
      </c>
      <c r="AM965" s="5">
        <f t="shared" si="362"/>
        <v>0</v>
      </c>
      <c r="AN965" s="5">
        <f t="shared" si="363"/>
        <v>0</v>
      </c>
      <c r="AO965" s="5">
        <f t="shared" si="364"/>
        <v>0</v>
      </c>
      <c r="AR965" s="5">
        <f t="shared" si="365"/>
        <v>3</v>
      </c>
      <c r="AS965" s="5">
        <f t="shared" si="366"/>
        <v>3</v>
      </c>
      <c r="AT965" s="5" t="str">
        <f t="shared" si="367"/>
        <v>Correct</v>
      </c>
      <c r="AU965" s="53" t="s">
        <v>105</v>
      </c>
      <c r="AV965" s="53">
        <v>64</v>
      </c>
      <c r="AW965" s="53" t="s">
        <v>95</v>
      </c>
      <c r="AX965" s="53" t="s">
        <v>150</v>
      </c>
      <c r="AY965" s="53" t="s">
        <v>107</v>
      </c>
      <c r="AZ965" s="53" t="s">
        <v>98</v>
      </c>
      <c r="BA965" s="53" t="s">
        <v>80</v>
      </c>
      <c r="BB965" s="53" t="s">
        <v>114</v>
      </c>
      <c r="BC965" s="53" t="s">
        <v>110</v>
      </c>
      <c r="BD965" s="53" t="s">
        <v>104</v>
      </c>
      <c r="BE965" s="53" t="s">
        <v>102</v>
      </c>
      <c r="BF965" s="53" t="s">
        <v>92</v>
      </c>
      <c r="BG965" s="53" t="s">
        <v>98</v>
      </c>
      <c r="BH965" s="55"/>
    </row>
    <row r="966" spans="1:60" x14ac:dyDescent="0.25">
      <c r="A966" s="1">
        <v>965</v>
      </c>
      <c r="B966" t="s">
        <v>50</v>
      </c>
      <c r="U966" s="5">
        <f t="shared" si="345"/>
        <v>1</v>
      </c>
      <c r="V966" s="5">
        <f t="shared" si="346"/>
        <v>3</v>
      </c>
      <c r="W966" s="16"/>
      <c r="X966" s="5">
        <f t="shared" si="347"/>
        <v>1</v>
      </c>
      <c r="Y966" s="5">
        <f t="shared" si="348"/>
        <v>0</v>
      </c>
      <c r="Z966" s="5">
        <f t="shared" si="349"/>
        <v>0</v>
      </c>
      <c r="AA966" s="5">
        <f t="shared" si="350"/>
        <v>0</v>
      </c>
      <c r="AB966" s="5">
        <f t="shared" si="351"/>
        <v>0</v>
      </c>
      <c r="AC966" s="5">
        <f t="shared" si="352"/>
        <v>0</v>
      </c>
      <c r="AD966" s="5">
        <f t="shared" si="353"/>
        <v>0</v>
      </c>
      <c r="AE966" s="5">
        <f t="shared" si="354"/>
        <v>0</v>
      </c>
      <c r="AF966" s="5">
        <f t="shared" si="355"/>
        <v>0</v>
      </c>
      <c r="AG966" s="5">
        <f t="shared" si="356"/>
        <v>0</v>
      </c>
      <c r="AH966" s="5">
        <f t="shared" si="357"/>
        <v>0</v>
      </c>
      <c r="AI966" s="5">
        <f t="shared" si="358"/>
        <v>0</v>
      </c>
      <c r="AJ966" s="5">
        <f t="shared" si="359"/>
        <v>0</v>
      </c>
      <c r="AK966" s="5">
        <f t="shared" si="360"/>
        <v>0</v>
      </c>
      <c r="AL966" s="5">
        <f t="shared" si="361"/>
        <v>0</v>
      </c>
      <c r="AM966" s="5">
        <f t="shared" si="362"/>
        <v>0</v>
      </c>
      <c r="AN966" s="5">
        <f t="shared" si="363"/>
        <v>0</v>
      </c>
      <c r="AO966" s="5">
        <f t="shared" si="364"/>
        <v>0</v>
      </c>
      <c r="AR966" s="5">
        <f t="shared" si="365"/>
        <v>1</v>
      </c>
      <c r="AS966" s="5">
        <f t="shared" si="366"/>
        <v>1</v>
      </c>
      <c r="AT966" s="5" t="str">
        <f t="shared" si="367"/>
        <v>Correct</v>
      </c>
      <c r="AU966" s="5" t="s">
        <v>105</v>
      </c>
      <c r="AV966" s="5">
        <v>73</v>
      </c>
      <c r="AW966" s="5" t="s">
        <v>95</v>
      </c>
      <c r="AX966" s="5" t="s">
        <v>151</v>
      </c>
      <c r="AY966" s="5" t="s">
        <v>107</v>
      </c>
      <c r="AZ966" s="5" t="s">
        <v>98</v>
      </c>
      <c r="BA966" s="5"/>
      <c r="BB966" s="5" t="s">
        <v>112</v>
      </c>
      <c r="BC966" s="5" t="s">
        <v>110</v>
      </c>
      <c r="BD966" s="5" t="s">
        <v>104</v>
      </c>
      <c r="BE966" s="5" t="s">
        <v>102</v>
      </c>
      <c r="BF966" s="5" t="s">
        <v>373</v>
      </c>
      <c r="BG966" s="5" t="s">
        <v>98</v>
      </c>
      <c r="BH966" s="54"/>
    </row>
    <row r="967" spans="1:60" x14ac:dyDescent="0.25">
      <c r="A967" s="1">
        <v>966</v>
      </c>
      <c r="B967" t="s">
        <v>50</v>
      </c>
      <c r="I967" t="s">
        <v>56</v>
      </c>
      <c r="N967" t="s">
        <v>26</v>
      </c>
      <c r="U967" s="5">
        <f t="shared" si="345"/>
        <v>3</v>
      </c>
      <c r="V967" s="5">
        <f t="shared" si="346"/>
        <v>1</v>
      </c>
      <c r="W967" s="16"/>
      <c r="X967" s="5">
        <f t="shared" si="347"/>
        <v>1</v>
      </c>
      <c r="Y967" s="5">
        <f t="shared" si="348"/>
        <v>0</v>
      </c>
      <c r="Z967" s="5">
        <f t="shared" si="349"/>
        <v>0</v>
      </c>
      <c r="AA967" s="5">
        <f t="shared" si="350"/>
        <v>0</v>
      </c>
      <c r="AB967" s="5">
        <f t="shared" si="351"/>
        <v>0</v>
      </c>
      <c r="AC967" s="5">
        <f t="shared" si="352"/>
        <v>0</v>
      </c>
      <c r="AD967" s="5">
        <f t="shared" si="353"/>
        <v>0</v>
      </c>
      <c r="AE967" s="5">
        <f t="shared" si="354"/>
        <v>1</v>
      </c>
      <c r="AF967" s="5">
        <f t="shared" si="355"/>
        <v>0</v>
      </c>
      <c r="AG967" s="5">
        <f t="shared" si="356"/>
        <v>0</v>
      </c>
      <c r="AH967" s="5">
        <f t="shared" si="357"/>
        <v>0</v>
      </c>
      <c r="AI967" s="5">
        <f t="shared" si="358"/>
        <v>0</v>
      </c>
      <c r="AJ967" s="5">
        <f t="shared" si="359"/>
        <v>1</v>
      </c>
      <c r="AK967" s="5">
        <f t="shared" si="360"/>
        <v>0</v>
      </c>
      <c r="AL967" s="5">
        <f t="shared" si="361"/>
        <v>0</v>
      </c>
      <c r="AM967" s="5">
        <f t="shared" si="362"/>
        <v>0</v>
      </c>
      <c r="AN967" s="5">
        <f t="shared" si="363"/>
        <v>0</v>
      </c>
      <c r="AO967" s="5">
        <f t="shared" si="364"/>
        <v>0</v>
      </c>
      <c r="AR967" s="5">
        <f t="shared" si="365"/>
        <v>3</v>
      </c>
      <c r="AS967" s="5">
        <f t="shared" si="366"/>
        <v>3</v>
      </c>
      <c r="AT967" s="5" t="str">
        <f t="shared" si="367"/>
        <v>Correct</v>
      </c>
      <c r="AU967" s="53" t="s">
        <v>105</v>
      </c>
      <c r="AV967" s="53">
        <v>79</v>
      </c>
      <c r="AW967" s="53" t="s">
        <v>95</v>
      </c>
      <c r="AX967" s="53" t="s">
        <v>96</v>
      </c>
      <c r="AY967" s="53"/>
      <c r="AZ967" s="53"/>
      <c r="BA967" s="53" t="s">
        <v>80</v>
      </c>
      <c r="BB967" s="53" t="s">
        <v>99</v>
      </c>
      <c r="BC967" s="53" t="s">
        <v>110</v>
      </c>
      <c r="BD967" s="53" t="s">
        <v>104</v>
      </c>
      <c r="BE967" s="53" t="s">
        <v>102</v>
      </c>
      <c r="BF967" s="53" t="s">
        <v>487</v>
      </c>
      <c r="BG967" s="53" t="s">
        <v>102</v>
      </c>
      <c r="BH967" s="55"/>
    </row>
    <row r="968" spans="1:60" x14ac:dyDescent="0.25">
      <c r="A968" s="1">
        <v>967</v>
      </c>
      <c r="B968" t="s">
        <v>50</v>
      </c>
      <c r="C968" t="s">
        <v>51</v>
      </c>
      <c r="I968" t="s">
        <v>56</v>
      </c>
      <c r="U968" s="5">
        <f t="shared" si="345"/>
        <v>3</v>
      </c>
      <c r="V968" s="5">
        <f t="shared" si="346"/>
        <v>1</v>
      </c>
      <c r="W968" s="16"/>
      <c r="X968" s="5">
        <f t="shared" si="347"/>
        <v>1</v>
      </c>
      <c r="Y968" s="5">
        <f t="shared" si="348"/>
        <v>1</v>
      </c>
      <c r="Z968" s="5">
        <f t="shared" si="349"/>
        <v>0</v>
      </c>
      <c r="AA968" s="5">
        <f t="shared" si="350"/>
        <v>0</v>
      </c>
      <c r="AB968" s="5">
        <f t="shared" si="351"/>
        <v>0</v>
      </c>
      <c r="AC968" s="5">
        <f t="shared" si="352"/>
        <v>0</v>
      </c>
      <c r="AD968" s="5">
        <f t="shared" si="353"/>
        <v>0</v>
      </c>
      <c r="AE968" s="5">
        <f t="shared" si="354"/>
        <v>1</v>
      </c>
      <c r="AF968" s="5">
        <f t="shared" si="355"/>
        <v>0</v>
      </c>
      <c r="AG968" s="5">
        <f t="shared" si="356"/>
        <v>0</v>
      </c>
      <c r="AH968" s="5">
        <f t="shared" si="357"/>
        <v>0</v>
      </c>
      <c r="AI968" s="5">
        <f t="shared" si="358"/>
        <v>0</v>
      </c>
      <c r="AJ968" s="5">
        <f t="shared" si="359"/>
        <v>0</v>
      </c>
      <c r="AK968" s="5">
        <f t="shared" si="360"/>
        <v>0</v>
      </c>
      <c r="AL968" s="5">
        <f t="shared" si="361"/>
        <v>0</v>
      </c>
      <c r="AM968" s="5">
        <f t="shared" si="362"/>
        <v>0</v>
      </c>
      <c r="AN968" s="5">
        <f t="shared" si="363"/>
        <v>0</v>
      </c>
      <c r="AO968" s="5">
        <f t="shared" si="364"/>
        <v>0</v>
      </c>
      <c r="AR968" s="5">
        <f t="shared" si="365"/>
        <v>3</v>
      </c>
      <c r="AS968" s="5">
        <f t="shared" si="366"/>
        <v>3</v>
      </c>
      <c r="AT968" s="5" t="str">
        <f t="shared" si="367"/>
        <v>Correct</v>
      </c>
      <c r="AU968" s="5" t="s">
        <v>94</v>
      </c>
      <c r="AV968" s="5">
        <v>65</v>
      </c>
      <c r="AW968" s="5" t="s">
        <v>95</v>
      </c>
      <c r="AX968" s="5" t="s">
        <v>117</v>
      </c>
      <c r="AY968" s="5" t="s">
        <v>97</v>
      </c>
      <c r="AZ968" s="5" t="s">
        <v>98</v>
      </c>
      <c r="BA968" s="5" t="s">
        <v>80</v>
      </c>
      <c r="BB968" s="5" t="s">
        <v>114</v>
      </c>
      <c r="BC968" s="5" t="s">
        <v>100</v>
      </c>
      <c r="BD968" s="5" t="s">
        <v>101</v>
      </c>
      <c r="BE968" s="5" t="s">
        <v>102</v>
      </c>
      <c r="BF968" s="5" t="s">
        <v>92</v>
      </c>
      <c r="BG968" s="5" t="s">
        <v>102</v>
      </c>
      <c r="BH968" s="54"/>
    </row>
    <row r="969" spans="1:60" x14ac:dyDescent="0.25">
      <c r="A969" s="1">
        <v>968</v>
      </c>
      <c r="B969" t="s">
        <v>50</v>
      </c>
      <c r="D969" t="s">
        <v>52</v>
      </c>
      <c r="E969" t="s">
        <v>20</v>
      </c>
      <c r="F969" t="s">
        <v>53</v>
      </c>
      <c r="G969" t="s">
        <v>54</v>
      </c>
      <c r="H969" t="s">
        <v>55</v>
      </c>
      <c r="I969" t="s">
        <v>56</v>
      </c>
      <c r="M969" t="s">
        <v>60</v>
      </c>
      <c r="N969" t="s">
        <v>26</v>
      </c>
      <c r="R969" t="s">
        <v>63</v>
      </c>
      <c r="U969" s="5">
        <f t="shared" si="345"/>
        <v>10</v>
      </c>
      <c r="V969" s="5">
        <f t="shared" si="346"/>
        <v>0.3</v>
      </c>
      <c r="W969" s="16"/>
      <c r="X969" s="5">
        <f t="shared" si="347"/>
        <v>0.3</v>
      </c>
      <c r="Y969" s="5">
        <f t="shared" si="348"/>
        <v>0</v>
      </c>
      <c r="Z969" s="5">
        <f t="shared" si="349"/>
        <v>0.3</v>
      </c>
      <c r="AA969" s="5">
        <f t="shared" si="350"/>
        <v>0.3</v>
      </c>
      <c r="AB969" s="5">
        <f t="shared" si="351"/>
        <v>0.3</v>
      </c>
      <c r="AC969" s="5">
        <f t="shared" si="352"/>
        <v>0.3</v>
      </c>
      <c r="AD969" s="5">
        <f t="shared" si="353"/>
        <v>0.3</v>
      </c>
      <c r="AE969" s="5">
        <f t="shared" si="354"/>
        <v>0.3</v>
      </c>
      <c r="AF969" s="5">
        <f t="shared" si="355"/>
        <v>0</v>
      </c>
      <c r="AG969" s="5">
        <f t="shared" si="356"/>
        <v>0</v>
      </c>
      <c r="AH969" s="5">
        <f t="shared" si="357"/>
        <v>0</v>
      </c>
      <c r="AI969" s="5">
        <f t="shared" si="358"/>
        <v>0.3</v>
      </c>
      <c r="AJ969" s="5">
        <f t="shared" si="359"/>
        <v>0.3</v>
      </c>
      <c r="AK969" s="5">
        <f t="shared" si="360"/>
        <v>0</v>
      </c>
      <c r="AL969" s="5">
        <f t="shared" si="361"/>
        <v>0</v>
      </c>
      <c r="AM969" s="5">
        <f t="shared" si="362"/>
        <v>0</v>
      </c>
      <c r="AN969" s="5">
        <f t="shared" si="363"/>
        <v>0.3</v>
      </c>
      <c r="AO969" s="5">
        <f t="shared" si="364"/>
        <v>0</v>
      </c>
      <c r="AR969" s="5">
        <f t="shared" si="365"/>
        <v>2.9999999999999996</v>
      </c>
      <c r="AS969" s="5">
        <f t="shared" si="366"/>
        <v>10</v>
      </c>
      <c r="AT969" s="5" t="str">
        <f t="shared" si="367"/>
        <v>Correct</v>
      </c>
      <c r="AU969" s="53" t="s">
        <v>105</v>
      </c>
      <c r="AV969" s="53">
        <v>71</v>
      </c>
      <c r="AW969" s="53" t="s">
        <v>95</v>
      </c>
      <c r="AX969" s="53" t="s">
        <v>152</v>
      </c>
      <c r="AY969" s="53" t="s">
        <v>107</v>
      </c>
      <c r="AZ969" s="53" t="s">
        <v>98</v>
      </c>
      <c r="BA969" s="53" t="s">
        <v>80</v>
      </c>
      <c r="BB969" s="53" t="s">
        <v>126</v>
      </c>
      <c r="BC969" s="53" t="s">
        <v>153</v>
      </c>
      <c r="BD969" s="53" t="s">
        <v>104</v>
      </c>
      <c r="BE969" s="53" t="s">
        <v>102</v>
      </c>
      <c r="BF969" s="53" t="s">
        <v>373</v>
      </c>
      <c r="BG969" s="53" t="s">
        <v>102</v>
      </c>
      <c r="BH969" s="55"/>
    </row>
    <row r="970" spans="1:60" x14ac:dyDescent="0.25">
      <c r="A970" s="1">
        <v>969</v>
      </c>
      <c r="B970" t="s">
        <v>50</v>
      </c>
      <c r="G970" t="s">
        <v>54</v>
      </c>
      <c r="H970" t="s">
        <v>55</v>
      </c>
      <c r="K970" t="s">
        <v>58</v>
      </c>
      <c r="L970" t="s">
        <v>59</v>
      </c>
      <c r="U970" s="5">
        <f t="shared" si="345"/>
        <v>5</v>
      </c>
      <c r="V970" s="5">
        <f t="shared" si="346"/>
        <v>0.6</v>
      </c>
      <c r="W970" s="16"/>
      <c r="X970" s="5">
        <f t="shared" si="347"/>
        <v>0.6</v>
      </c>
      <c r="Y970" s="5">
        <f t="shared" si="348"/>
        <v>0</v>
      </c>
      <c r="Z970" s="5">
        <f t="shared" si="349"/>
        <v>0</v>
      </c>
      <c r="AA970" s="5">
        <f t="shared" si="350"/>
        <v>0</v>
      </c>
      <c r="AB970" s="5">
        <f t="shared" si="351"/>
        <v>0</v>
      </c>
      <c r="AC970" s="5">
        <f t="shared" si="352"/>
        <v>0.6</v>
      </c>
      <c r="AD970" s="5">
        <f t="shared" si="353"/>
        <v>0.6</v>
      </c>
      <c r="AE970" s="5">
        <f t="shared" si="354"/>
        <v>0</v>
      </c>
      <c r="AF970" s="5">
        <f t="shared" si="355"/>
        <v>0</v>
      </c>
      <c r="AG970" s="5">
        <f t="shared" si="356"/>
        <v>0.6</v>
      </c>
      <c r="AH970" s="5">
        <f t="shared" si="357"/>
        <v>0.6</v>
      </c>
      <c r="AI970" s="5">
        <f t="shared" si="358"/>
        <v>0</v>
      </c>
      <c r="AJ970" s="5">
        <f t="shared" si="359"/>
        <v>0</v>
      </c>
      <c r="AK970" s="5">
        <f t="shared" si="360"/>
        <v>0</v>
      </c>
      <c r="AL970" s="5">
        <f t="shared" si="361"/>
        <v>0</v>
      </c>
      <c r="AM970" s="5">
        <f t="shared" si="362"/>
        <v>0</v>
      </c>
      <c r="AN970" s="5">
        <f t="shared" si="363"/>
        <v>0</v>
      </c>
      <c r="AO970" s="5">
        <f t="shared" si="364"/>
        <v>0</v>
      </c>
      <c r="AR970" s="5">
        <f t="shared" si="365"/>
        <v>3</v>
      </c>
      <c r="AS970" s="5">
        <f t="shared" si="366"/>
        <v>5</v>
      </c>
      <c r="AT970" s="5" t="str">
        <f t="shared" si="367"/>
        <v>Correct</v>
      </c>
      <c r="AU970" s="5" t="s">
        <v>94</v>
      </c>
      <c r="AV970" s="5">
        <v>78</v>
      </c>
      <c r="AW970" s="5" t="s">
        <v>95</v>
      </c>
      <c r="AX970" s="5" t="s">
        <v>117</v>
      </c>
      <c r="AY970" s="5" t="s">
        <v>128</v>
      </c>
      <c r="AZ970" s="5" t="s">
        <v>98</v>
      </c>
      <c r="BA970" s="5" t="s">
        <v>80</v>
      </c>
      <c r="BB970" s="5" t="s">
        <v>99</v>
      </c>
      <c r="BC970" s="5" t="s">
        <v>110</v>
      </c>
      <c r="BD970" s="5" t="s">
        <v>104</v>
      </c>
      <c r="BE970" s="5" t="s">
        <v>102</v>
      </c>
      <c r="BF970" s="5" t="s">
        <v>91</v>
      </c>
      <c r="BG970" s="5" t="s">
        <v>98</v>
      </c>
      <c r="BH970" s="54"/>
    </row>
    <row r="971" spans="1:60" x14ac:dyDescent="0.25">
      <c r="A971" s="1">
        <v>970</v>
      </c>
      <c r="B971" t="s">
        <v>50</v>
      </c>
      <c r="U971" s="5">
        <f t="shared" si="345"/>
        <v>1</v>
      </c>
      <c r="V971" s="5">
        <f t="shared" si="346"/>
        <v>3</v>
      </c>
      <c r="W971" s="16"/>
      <c r="X971" s="5">
        <f t="shared" si="347"/>
        <v>1</v>
      </c>
      <c r="Y971" s="5">
        <f t="shared" si="348"/>
        <v>0</v>
      </c>
      <c r="Z971" s="5">
        <f t="shared" si="349"/>
        <v>0</v>
      </c>
      <c r="AA971" s="5">
        <f t="shared" si="350"/>
        <v>0</v>
      </c>
      <c r="AB971" s="5">
        <f t="shared" si="351"/>
        <v>0</v>
      </c>
      <c r="AC971" s="5">
        <f t="shared" si="352"/>
        <v>0</v>
      </c>
      <c r="AD971" s="5">
        <f t="shared" si="353"/>
        <v>0</v>
      </c>
      <c r="AE971" s="5">
        <f t="shared" si="354"/>
        <v>0</v>
      </c>
      <c r="AF971" s="5">
        <f t="shared" si="355"/>
        <v>0</v>
      </c>
      <c r="AG971" s="5">
        <f t="shared" si="356"/>
        <v>0</v>
      </c>
      <c r="AH971" s="5">
        <f t="shared" si="357"/>
        <v>0</v>
      </c>
      <c r="AI971" s="5">
        <f t="shared" si="358"/>
        <v>0</v>
      </c>
      <c r="AJ971" s="5">
        <f t="shared" si="359"/>
        <v>0</v>
      </c>
      <c r="AK971" s="5">
        <f t="shared" si="360"/>
        <v>0</v>
      </c>
      <c r="AL971" s="5">
        <f t="shared" si="361"/>
        <v>0</v>
      </c>
      <c r="AM971" s="5">
        <f t="shared" si="362"/>
        <v>0</v>
      </c>
      <c r="AN971" s="5">
        <f t="shared" si="363"/>
        <v>0</v>
      </c>
      <c r="AO971" s="5">
        <f t="shared" si="364"/>
        <v>0</v>
      </c>
      <c r="AR971" s="5">
        <f t="shared" si="365"/>
        <v>1</v>
      </c>
      <c r="AS971" s="5">
        <f t="shared" si="366"/>
        <v>1</v>
      </c>
      <c r="AT971" s="5" t="str">
        <f t="shared" si="367"/>
        <v>Correct</v>
      </c>
      <c r="AU971" s="53" t="s">
        <v>105</v>
      </c>
      <c r="AV971" s="53">
        <v>66</v>
      </c>
      <c r="AW971" s="53" t="s">
        <v>95</v>
      </c>
      <c r="AX971" s="53" t="s">
        <v>154</v>
      </c>
      <c r="AY971" s="53" t="s">
        <v>107</v>
      </c>
      <c r="AZ971" s="53"/>
      <c r="BA971" s="53" t="s">
        <v>80</v>
      </c>
      <c r="BB971" s="53" t="s">
        <v>126</v>
      </c>
      <c r="BC971" s="53" t="s">
        <v>100</v>
      </c>
      <c r="BD971" s="53" t="s">
        <v>104</v>
      </c>
      <c r="BE971" s="53" t="s">
        <v>102</v>
      </c>
      <c r="BF971" s="53" t="s">
        <v>91</v>
      </c>
      <c r="BG971" s="53" t="s">
        <v>98</v>
      </c>
      <c r="BH971" s="55"/>
    </row>
    <row r="972" spans="1:60" x14ac:dyDescent="0.25">
      <c r="A972" s="1">
        <v>971</v>
      </c>
      <c r="C972" t="s">
        <v>51</v>
      </c>
      <c r="D972" t="s">
        <v>52</v>
      </c>
      <c r="H972" t="s">
        <v>55</v>
      </c>
      <c r="L972" t="s">
        <v>59</v>
      </c>
      <c r="N972" t="s">
        <v>26</v>
      </c>
      <c r="P972" t="s">
        <v>61</v>
      </c>
      <c r="U972" s="5">
        <f t="shared" si="345"/>
        <v>6</v>
      </c>
      <c r="V972" s="5">
        <f t="shared" si="346"/>
        <v>0.5</v>
      </c>
      <c r="W972" s="16"/>
      <c r="X972" s="5">
        <f t="shared" si="347"/>
        <v>0</v>
      </c>
      <c r="Y972" s="5">
        <f t="shared" si="348"/>
        <v>0.5</v>
      </c>
      <c r="Z972" s="5">
        <f t="shared" si="349"/>
        <v>0.5</v>
      </c>
      <c r="AA972" s="5">
        <f t="shared" si="350"/>
        <v>0</v>
      </c>
      <c r="AB972" s="5">
        <f t="shared" si="351"/>
        <v>0</v>
      </c>
      <c r="AC972" s="5">
        <f t="shared" si="352"/>
        <v>0</v>
      </c>
      <c r="AD972" s="5">
        <f t="shared" si="353"/>
        <v>0.5</v>
      </c>
      <c r="AE972" s="5">
        <f t="shared" si="354"/>
        <v>0</v>
      </c>
      <c r="AF972" s="5">
        <f t="shared" si="355"/>
        <v>0</v>
      </c>
      <c r="AG972" s="5">
        <f t="shared" si="356"/>
        <v>0</v>
      </c>
      <c r="AH972" s="5">
        <f t="shared" si="357"/>
        <v>0.5</v>
      </c>
      <c r="AI972" s="5">
        <f t="shared" si="358"/>
        <v>0</v>
      </c>
      <c r="AJ972" s="5">
        <f t="shared" si="359"/>
        <v>0.5</v>
      </c>
      <c r="AK972" s="5">
        <f t="shared" si="360"/>
        <v>0</v>
      </c>
      <c r="AL972" s="5">
        <f t="shared" si="361"/>
        <v>0.5</v>
      </c>
      <c r="AM972" s="5">
        <f t="shared" si="362"/>
        <v>0</v>
      </c>
      <c r="AN972" s="5">
        <f t="shared" si="363"/>
        <v>0</v>
      </c>
      <c r="AO972" s="5">
        <f t="shared" si="364"/>
        <v>0</v>
      </c>
      <c r="AR972" s="5">
        <f t="shared" si="365"/>
        <v>3</v>
      </c>
      <c r="AS972" s="5">
        <f t="shared" si="366"/>
        <v>6</v>
      </c>
      <c r="AT972" s="5" t="str">
        <f t="shared" si="367"/>
        <v>Correct</v>
      </c>
      <c r="AU972" s="5" t="s">
        <v>105</v>
      </c>
      <c r="AV972" s="5">
        <v>72</v>
      </c>
      <c r="AW972" s="5" t="s">
        <v>95</v>
      </c>
      <c r="AX972" s="5" t="s">
        <v>138</v>
      </c>
      <c r="AY972" s="5" t="s">
        <v>107</v>
      </c>
      <c r="AZ972" s="5" t="s">
        <v>98</v>
      </c>
      <c r="BA972" s="5" t="s">
        <v>80</v>
      </c>
      <c r="BB972" s="5" t="s">
        <v>114</v>
      </c>
      <c r="BC972" s="5" t="s">
        <v>100</v>
      </c>
      <c r="BD972" s="5" t="s">
        <v>104</v>
      </c>
      <c r="BE972" s="5" t="s">
        <v>102</v>
      </c>
      <c r="BF972" s="5" t="s">
        <v>373</v>
      </c>
      <c r="BG972" s="5" t="s">
        <v>98</v>
      </c>
      <c r="BH972" s="54"/>
    </row>
    <row r="973" spans="1:60" x14ac:dyDescent="0.25">
      <c r="A973" s="1">
        <v>972</v>
      </c>
      <c r="B973" t="s">
        <v>50</v>
      </c>
      <c r="E973" t="s">
        <v>20</v>
      </c>
      <c r="H973" t="s">
        <v>55</v>
      </c>
      <c r="L973" t="s">
        <v>59</v>
      </c>
      <c r="N973" t="s">
        <v>26</v>
      </c>
      <c r="U973" s="5">
        <f t="shared" si="345"/>
        <v>5</v>
      </c>
      <c r="V973" s="5">
        <f t="shared" si="346"/>
        <v>0.6</v>
      </c>
      <c r="W973" s="16"/>
      <c r="X973" s="5">
        <f t="shared" si="347"/>
        <v>0.6</v>
      </c>
      <c r="Y973" s="5">
        <f t="shared" si="348"/>
        <v>0</v>
      </c>
      <c r="Z973" s="5">
        <f t="shared" si="349"/>
        <v>0</v>
      </c>
      <c r="AA973" s="5">
        <f t="shared" si="350"/>
        <v>0.6</v>
      </c>
      <c r="AB973" s="5">
        <f t="shared" si="351"/>
        <v>0</v>
      </c>
      <c r="AC973" s="5">
        <f t="shared" si="352"/>
        <v>0</v>
      </c>
      <c r="AD973" s="5">
        <f t="shared" si="353"/>
        <v>0.6</v>
      </c>
      <c r="AE973" s="5">
        <f t="shared" si="354"/>
        <v>0</v>
      </c>
      <c r="AF973" s="5">
        <f t="shared" si="355"/>
        <v>0</v>
      </c>
      <c r="AG973" s="5">
        <f t="shared" si="356"/>
        <v>0</v>
      </c>
      <c r="AH973" s="5">
        <f t="shared" si="357"/>
        <v>0.6</v>
      </c>
      <c r="AI973" s="5">
        <f t="shared" si="358"/>
        <v>0</v>
      </c>
      <c r="AJ973" s="5">
        <f t="shared" si="359"/>
        <v>0.6</v>
      </c>
      <c r="AK973" s="5">
        <f t="shared" si="360"/>
        <v>0</v>
      </c>
      <c r="AL973" s="5">
        <f t="shared" si="361"/>
        <v>0</v>
      </c>
      <c r="AM973" s="5">
        <f t="shared" si="362"/>
        <v>0</v>
      </c>
      <c r="AN973" s="5">
        <f t="shared" si="363"/>
        <v>0</v>
      </c>
      <c r="AO973" s="5">
        <f t="shared" si="364"/>
        <v>0</v>
      </c>
      <c r="AR973" s="5">
        <f t="shared" si="365"/>
        <v>3</v>
      </c>
      <c r="AS973" s="5">
        <f t="shared" si="366"/>
        <v>5</v>
      </c>
      <c r="AT973" s="5" t="str">
        <f t="shared" si="367"/>
        <v>Correct</v>
      </c>
      <c r="AU973" s="53" t="s">
        <v>105</v>
      </c>
      <c r="AV973" s="53">
        <v>75</v>
      </c>
      <c r="AW973" s="53" t="s">
        <v>95</v>
      </c>
      <c r="AX973" s="53" t="s">
        <v>130</v>
      </c>
      <c r="AY973" s="53" t="s">
        <v>107</v>
      </c>
      <c r="AZ973" s="53"/>
      <c r="BA973" s="53" t="s">
        <v>80</v>
      </c>
      <c r="BB973" s="53" t="s">
        <v>114</v>
      </c>
      <c r="BC973" s="53" t="s">
        <v>110</v>
      </c>
      <c r="BD973" s="53" t="s">
        <v>104</v>
      </c>
      <c r="BE973" s="53" t="s">
        <v>102</v>
      </c>
      <c r="BF973" s="53" t="s">
        <v>91</v>
      </c>
      <c r="BG973" s="53"/>
      <c r="BH973" s="55"/>
    </row>
    <row r="974" spans="1:60" x14ac:dyDescent="0.25">
      <c r="A974" s="1">
        <v>973</v>
      </c>
      <c r="U974" s="5">
        <f t="shared" si="345"/>
        <v>0</v>
      </c>
      <c r="V974" s="5" t="e">
        <f t="shared" si="346"/>
        <v>#DIV/0!</v>
      </c>
      <c r="W974" s="16"/>
      <c r="X974" s="5">
        <f t="shared" si="347"/>
        <v>0</v>
      </c>
      <c r="Y974" s="5">
        <f t="shared" si="348"/>
        <v>0</v>
      </c>
      <c r="Z974" s="5">
        <f t="shared" si="349"/>
        <v>0</v>
      </c>
      <c r="AA974" s="5">
        <f t="shared" si="350"/>
        <v>0</v>
      </c>
      <c r="AB974" s="5">
        <f t="shared" si="351"/>
        <v>0</v>
      </c>
      <c r="AC974" s="5">
        <f t="shared" si="352"/>
        <v>0</v>
      </c>
      <c r="AD974" s="5">
        <f t="shared" si="353"/>
        <v>0</v>
      </c>
      <c r="AE974" s="5">
        <f t="shared" si="354"/>
        <v>0</v>
      </c>
      <c r="AF974" s="5">
        <f t="shared" si="355"/>
        <v>0</v>
      </c>
      <c r="AG974" s="5">
        <f t="shared" si="356"/>
        <v>0</v>
      </c>
      <c r="AH974" s="5">
        <f t="shared" si="357"/>
        <v>0</v>
      </c>
      <c r="AI974" s="5">
        <f t="shared" si="358"/>
        <v>0</v>
      </c>
      <c r="AJ974" s="5">
        <f t="shared" si="359"/>
        <v>0</v>
      </c>
      <c r="AK974" s="5">
        <f t="shared" si="360"/>
        <v>0</v>
      </c>
      <c r="AL974" s="5">
        <f t="shared" si="361"/>
        <v>0</v>
      </c>
      <c r="AM974" s="5">
        <f t="shared" si="362"/>
        <v>0</v>
      </c>
      <c r="AN974" s="5">
        <f t="shared" si="363"/>
        <v>0</v>
      </c>
      <c r="AO974" s="5">
        <f t="shared" si="364"/>
        <v>0</v>
      </c>
      <c r="AR974" s="5">
        <f t="shared" si="365"/>
        <v>0</v>
      </c>
      <c r="AS974" s="5">
        <f t="shared" si="366"/>
        <v>0</v>
      </c>
      <c r="AT974" s="5" t="str">
        <f t="shared" si="367"/>
        <v>Correct</v>
      </c>
      <c r="AU974" s="5" t="s">
        <v>94</v>
      </c>
      <c r="AV974" s="5">
        <v>69</v>
      </c>
      <c r="AW974" s="5" t="s">
        <v>95</v>
      </c>
      <c r="AX974" s="5" t="s">
        <v>155</v>
      </c>
      <c r="AY974" s="5" t="s">
        <v>107</v>
      </c>
      <c r="AZ974" s="5" t="s">
        <v>102</v>
      </c>
      <c r="BA974" s="5" t="s">
        <v>80</v>
      </c>
      <c r="BB974" s="5"/>
      <c r="BC974" s="5" t="s">
        <v>110</v>
      </c>
      <c r="BD974" s="5" t="s">
        <v>104</v>
      </c>
      <c r="BE974" s="5" t="s">
        <v>102</v>
      </c>
      <c r="BF974" s="5" t="s">
        <v>91</v>
      </c>
      <c r="BG974" s="5" t="s">
        <v>98</v>
      </c>
      <c r="BH974" s="54"/>
    </row>
    <row r="975" spans="1:60" x14ac:dyDescent="0.25">
      <c r="A975" s="1">
        <v>974</v>
      </c>
      <c r="B975" t="s">
        <v>50</v>
      </c>
      <c r="C975" t="s">
        <v>51</v>
      </c>
      <c r="H975" t="s">
        <v>55</v>
      </c>
      <c r="I975" t="s">
        <v>56</v>
      </c>
      <c r="N975" t="s">
        <v>26</v>
      </c>
      <c r="S975" t="s">
        <v>64</v>
      </c>
      <c r="U975" s="5">
        <f t="shared" si="345"/>
        <v>6</v>
      </c>
      <c r="V975" s="5">
        <f t="shared" si="346"/>
        <v>0.5</v>
      </c>
      <c r="W975" s="16"/>
      <c r="X975" s="5">
        <f t="shared" si="347"/>
        <v>0.5</v>
      </c>
      <c r="Y975" s="5">
        <f t="shared" si="348"/>
        <v>0.5</v>
      </c>
      <c r="Z975" s="5">
        <f t="shared" si="349"/>
        <v>0</v>
      </c>
      <c r="AA975" s="5">
        <f t="shared" si="350"/>
        <v>0</v>
      </c>
      <c r="AB975" s="5">
        <f t="shared" si="351"/>
        <v>0</v>
      </c>
      <c r="AC975" s="5">
        <f t="shared" si="352"/>
        <v>0</v>
      </c>
      <c r="AD975" s="5">
        <f t="shared" si="353"/>
        <v>0.5</v>
      </c>
      <c r="AE975" s="5">
        <f t="shared" si="354"/>
        <v>0.5</v>
      </c>
      <c r="AF975" s="5">
        <f t="shared" si="355"/>
        <v>0</v>
      </c>
      <c r="AG975" s="5">
        <f t="shared" si="356"/>
        <v>0</v>
      </c>
      <c r="AH975" s="5">
        <f t="shared" si="357"/>
        <v>0</v>
      </c>
      <c r="AI975" s="5">
        <f t="shared" si="358"/>
        <v>0</v>
      </c>
      <c r="AJ975" s="5">
        <f t="shared" si="359"/>
        <v>0.5</v>
      </c>
      <c r="AK975" s="5">
        <f t="shared" si="360"/>
        <v>0</v>
      </c>
      <c r="AL975" s="5">
        <f t="shared" si="361"/>
        <v>0</v>
      </c>
      <c r="AM975" s="5">
        <f t="shared" si="362"/>
        <v>0</v>
      </c>
      <c r="AN975" s="5">
        <f t="shared" si="363"/>
        <v>0</v>
      </c>
      <c r="AO975" s="5">
        <f t="shared" si="364"/>
        <v>0.5</v>
      </c>
      <c r="AR975" s="5">
        <f t="shared" si="365"/>
        <v>3</v>
      </c>
      <c r="AS975" s="5">
        <f t="shared" si="366"/>
        <v>6</v>
      </c>
      <c r="AT975" s="5" t="str">
        <f t="shared" si="367"/>
        <v>Correct</v>
      </c>
      <c r="AU975" s="53" t="s">
        <v>94</v>
      </c>
      <c r="AV975" s="53">
        <v>74</v>
      </c>
      <c r="AW975" s="53" t="s">
        <v>95</v>
      </c>
      <c r="AX975" s="53" t="s">
        <v>156</v>
      </c>
      <c r="AY975" s="53" t="s">
        <v>107</v>
      </c>
      <c r="AZ975" s="53" t="s">
        <v>98</v>
      </c>
      <c r="BA975" s="53" t="s">
        <v>80</v>
      </c>
      <c r="BB975" s="53" t="s">
        <v>114</v>
      </c>
      <c r="BC975" s="53" t="s">
        <v>153</v>
      </c>
      <c r="BD975" s="53" t="s">
        <v>104</v>
      </c>
      <c r="BE975" s="53" t="s">
        <v>102</v>
      </c>
      <c r="BF975" s="53" t="s">
        <v>91</v>
      </c>
      <c r="BG975" s="53" t="s">
        <v>102</v>
      </c>
      <c r="BH975" s="55"/>
    </row>
    <row r="976" spans="1:60" x14ac:dyDescent="0.25">
      <c r="A976" s="1">
        <v>975</v>
      </c>
      <c r="B976" t="s">
        <v>50</v>
      </c>
      <c r="C976" t="s">
        <v>51</v>
      </c>
      <c r="D976" t="s">
        <v>52</v>
      </c>
      <c r="E976" t="s">
        <v>20</v>
      </c>
      <c r="H976" t="s">
        <v>55</v>
      </c>
      <c r="L976" t="s">
        <v>59</v>
      </c>
      <c r="S976" t="s">
        <v>64</v>
      </c>
      <c r="U976" s="5">
        <f t="shared" si="345"/>
        <v>7</v>
      </c>
      <c r="V976" s="5">
        <f t="shared" si="346"/>
        <v>0.42857142857142855</v>
      </c>
      <c r="W976" s="16"/>
      <c r="X976" s="5">
        <f t="shared" si="347"/>
        <v>0.42857142857142855</v>
      </c>
      <c r="Y976" s="5">
        <f t="shared" si="348"/>
        <v>0.42857142857142855</v>
      </c>
      <c r="Z976" s="5">
        <f t="shared" si="349"/>
        <v>0.42857142857142855</v>
      </c>
      <c r="AA976" s="5">
        <f t="shared" si="350"/>
        <v>0.42857142857142855</v>
      </c>
      <c r="AB976" s="5">
        <f t="shared" si="351"/>
        <v>0</v>
      </c>
      <c r="AC976" s="5">
        <f t="shared" si="352"/>
        <v>0</v>
      </c>
      <c r="AD976" s="5">
        <f t="shared" si="353"/>
        <v>0.42857142857142855</v>
      </c>
      <c r="AE976" s="5">
        <f t="shared" si="354"/>
        <v>0</v>
      </c>
      <c r="AF976" s="5">
        <f t="shared" si="355"/>
        <v>0</v>
      </c>
      <c r="AG976" s="5">
        <f t="shared" si="356"/>
        <v>0</v>
      </c>
      <c r="AH976" s="5">
        <f t="shared" si="357"/>
        <v>0.42857142857142855</v>
      </c>
      <c r="AI976" s="5">
        <f t="shared" si="358"/>
        <v>0</v>
      </c>
      <c r="AJ976" s="5">
        <f t="shared" si="359"/>
        <v>0</v>
      </c>
      <c r="AK976" s="5">
        <f t="shared" si="360"/>
        <v>0</v>
      </c>
      <c r="AL976" s="5">
        <f t="shared" si="361"/>
        <v>0</v>
      </c>
      <c r="AM976" s="5">
        <f t="shared" si="362"/>
        <v>0</v>
      </c>
      <c r="AN976" s="5">
        <f t="shared" si="363"/>
        <v>0</v>
      </c>
      <c r="AO976" s="5">
        <f t="shared" si="364"/>
        <v>0.42857142857142855</v>
      </c>
      <c r="AR976" s="5">
        <f t="shared" si="365"/>
        <v>2.9999999999999996</v>
      </c>
      <c r="AS976" s="5">
        <f t="shared" si="366"/>
        <v>7</v>
      </c>
      <c r="AT976" s="5" t="str">
        <f t="shared" si="367"/>
        <v>Correct</v>
      </c>
      <c r="AU976" s="5" t="s">
        <v>94</v>
      </c>
      <c r="AV976" s="5">
        <v>84</v>
      </c>
      <c r="AW976" s="5" t="s">
        <v>95</v>
      </c>
      <c r="AX976" s="5" t="s">
        <v>155</v>
      </c>
      <c r="AY976" s="5" t="s">
        <v>107</v>
      </c>
      <c r="AZ976" s="5" t="s">
        <v>98</v>
      </c>
      <c r="BA976" s="5" t="s">
        <v>80</v>
      </c>
      <c r="BB976" s="5"/>
      <c r="BC976" s="5" t="s">
        <v>120</v>
      </c>
      <c r="BD976" s="5" t="s">
        <v>104</v>
      </c>
      <c r="BE976" s="5" t="s">
        <v>102</v>
      </c>
      <c r="BF976" s="5" t="s">
        <v>91</v>
      </c>
      <c r="BG976" s="5"/>
      <c r="BH976" s="54"/>
    </row>
    <row r="977" spans="1:60" x14ac:dyDescent="0.25">
      <c r="A977" s="1">
        <v>976</v>
      </c>
      <c r="U977" s="5">
        <f t="shared" si="345"/>
        <v>0</v>
      </c>
      <c r="V977" s="5" t="e">
        <f t="shared" si="346"/>
        <v>#DIV/0!</v>
      </c>
      <c r="W977" s="16"/>
      <c r="X977" s="5">
        <f t="shared" si="347"/>
        <v>0</v>
      </c>
      <c r="Y977" s="5">
        <f t="shared" si="348"/>
        <v>0</v>
      </c>
      <c r="Z977" s="5">
        <f t="shared" si="349"/>
        <v>0</v>
      </c>
      <c r="AA977" s="5">
        <f t="shared" si="350"/>
        <v>0</v>
      </c>
      <c r="AB977" s="5">
        <f t="shared" si="351"/>
        <v>0</v>
      </c>
      <c r="AC977" s="5">
        <f t="shared" si="352"/>
        <v>0</v>
      </c>
      <c r="AD977" s="5">
        <f t="shared" si="353"/>
        <v>0</v>
      </c>
      <c r="AE977" s="5">
        <f t="shared" si="354"/>
        <v>0</v>
      </c>
      <c r="AF977" s="5">
        <f t="shared" si="355"/>
        <v>0</v>
      </c>
      <c r="AG977" s="5">
        <f t="shared" si="356"/>
        <v>0</v>
      </c>
      <c r="AH977" s="5">
        <f t="shared" si="357"/>
        <v>0</v>
      </c>
      <c r="AI977" s="5">
        <f t="shared" si="358"/>
        <v>0</v>
      </c>
      <c r="AJ977" s="5">
        <f t="shared" si="359"/>
        <v>0</v>
      </c>
      <c r="AK977" s="5">
        <f t="shared" si="360"/>
        <v>0</v>
      </c>
      <c r="AL977" s="5">
        <f t="shared" si="361"/>
        <v>0</v>
      </c>
      <c r="AM977" s="5">
        <f t="shared" si="362"/>
        <v>0</v>
      </c>
      <c r="AN977" s="5">
        <f t="shared" si="363"/>
        <v>0</v>
      </c>
      <c r="AO977" s="5">
        <f t="shared" si="364"/>
        <v>0</v>
      </c>
      <c r="AR977" s="5">
        <f t="shared" si="365"/>
        <v>0</v>
      </c>
      <c r="AS977" s="5">
        <f t="shared" si="366"/>
        <v>0</v>
      </c>
      <c r="AT977" s="5" t="str">
        <f t="shared" si="367"/>
        <v>Correct</v>
      </c>
      <c r="AU977" s="53" t="s">
        <v>94</v>
      </c>
      <c r="AV977" s="53">
        <v>71</v>
      </c>
      <c r="AW977" s="53" t="s">
        <v>121</v>
      </c>
      <c r="AX977" s="53" t="s">
        <v>122</v>
      </c>
      <c r="AY977" s="53" t="s">
        <v>107</v>
      </c>
      <c r="AZ977" s="53"/>
      <c r="BA977" s="53" t="s">
        <v>80</v>
      </c>
      <c r="BB977" s="53"/>
      <c r="BC977" s="53" t="s">
        <v>120</v>
      </c>
      <c r="BD977" s="53" t="s">
        <v>104</v>
      </c>
      <c r="BE977" s="53" t="s">
        <v>102</v>
      </c>
      <c r="BF977" s="53" t="s">
        <v>487</v>
      </c>
      <c r="BG977" s="53" t="s">
        <v>102</v>
      </c>
      <c r="BH977" s="55"/>
    </row>
  </sheetData>
  <conditionalFormatting sqref="AT2:AT977">
    <cfRule type="containsText" dxfId="7" priority="1" stopIfTrue="1" operator="containsText" text="Wrong">
      <formula>NOT(ISERROR(SEARCH("Wrong",AT2)))</formula>
    </cfRule>
    <cfRule type="containsText" dxfId="6" priority="2" stopIfTrue="1" operator="containsText" text="False">
      <formula>NOT(ISERROR(SEARCH("False",AT2)))</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7"/>
  <sheetViews>
    <sheetView topLeftCell="X951" workbookViewId="0"/>
  </sheetViews>
  <sheetFormatPr defaultRowHeight="15" x14ac:dyDescent="0.25"/>
  <cols>
    <col min="1" max="1" width="15.5703125" customWidth="1"/>
    <col min="2" max="2" width="27" customWidth="1"/>
    <col min="3" max="3" width="9.28515625" customWidth="1"/>
    <col min="4" max="4" width="36.28515625" customWidth="1"/>
    <col min="5" max="5" width="18.140625" customWidth="1"/>
    <col min="6" max="6" width="23" customWidth="1"/>
    <col min="7" max="7" width="12.140625" customWidth="1"/>
    <col min="8" max="8" width="20.140625" customWidth="1"/>
    <col min="9" max="9" width="8.140625" customWidth="1"/>
    <col min="10" max="10" width="11" customWidth="1"/>
    <col min="11" max="11" width="10.5703125" customWidth="1"/>
    <col min="12" max="12" width="23" customWidth="1"/>
    <col min="13" max="13" width="10.140625" customWidth="1"/>
    <col min="14" max="14" width="16.140625" style="6" customWidth="1"/>
    <col min="15" max="15" width="14" customWidth="1"/>
    <col min="16" max="16" width="21.5703125" bestFit="1" customWidth="1"/>
    <col min="17" max="17" width="23.5703125" customWidth="1"/>
    <col min="18" max="18" width="33.7109375" customWidth="1"/>
    <col min="19" max="19" width="35.28515625" customWidth="1"/>
    <col min="20" max="20" width="27" customWidth="1"/>
    <col min="21" max="21" width="67.5703125" customWidth="1"/>
    <col min="22" max="22" width="53" customWidth="1"/>
    <col min="23" max="23" width="38.7109375" customWidth="1"/>
    <col min="24" max="24" width="39.7109375" customWidth="1"/>
    <col min="25" max="25" width="39.5703125" bestFit="1" customWidth="1"/>
    <col min="26" max="26" width="54.85546875" customWidth="1"/>
    <col min="27" max="27" width="28" customWidth="1"/>
    <col min="28" max="28" width="23.28515625" bestFit="1" customWidth="1"/>
  </cols>
  <sheetData>
    <row r="1" spans="1:28" x14ac:dyDescent="0.25">
      <c r="A1" s="2" t="s">
        <v>307</v>
      </c>
      <c r="B1" s="2" t="s">
        <v>65</v>
      </c>
      <c r="C1" s="2" t="s">
        <v>66</v>
      </c>
      <c r="D1" s="2" t="s">
        <v>67</v>
      </c>
      <c r="E1" s="2" t="s">
        <v>68</v>
      </c>
      <c r="F1" s="2" t="s">
        <v>69</v>
      </c>
      <c r="G1" s="2" t="s">
        <v>70</v>
      </c>
      <c r="H1" s="2" t="s">
        <v>71</v>
      </c>
      <c r="I1" s="2" t="s">
        <v>72</v>
      </c>
      <c r="J1" s="2" t="s">
        <v>73</v>
      </c>
      <c r="K1" s="2" t="s">
        <v>74</v>
      </c>
      <c r="L1" s="2" t="s">
        <v>75</v>
      </c>
      <c r="M1" s="2" t="s">
        <v>76</v>
      </c>
      <c r="N1" s="7" t="s">
        <v>77</v>
      </c>
      <c r="O1" s="11" t="s">
        <v>6</v>
      </c>
      <c r="P1" s="11" t="s">
        <v>7</v>
      </c>
      <c r="Q1" s="11" t="s">
        <v>8</v>
      </c>
      <c r="R1" s="11" t="s">
        <v>9</v>
      </c>
      <c r="S1" s="11" t="s">
        <v>10</v>
      </c>
      <c r="T1" s="11" t="s">
        <v>11</v>
      </c>
      <c r="U1" s="11" t="s">
        <v>12</v>
      </c>
      <c r="V1" s="11" t="s">
        <v>13</v>
      </c>
      <c r="W1" s="11" t="s">
        <v>14</v>
      </c>
      <c r="X1" s="11" t="s">
        <v>15</v>
      </c>
      <c r="Y1" s="11" t="s">
        <v>16</v>
      </c>
      <c r="Z1" s="11" t="s">
        <v>17</v>
      </c>
      <c r="AA1" s="11" t="s">
        <v>18</v>
      </c>
      <c r="AB1" s="11" t="s">
        <v>260</v>
      </c>
    </row>
    <row r="2" spans="1:28" x14ac:dyDescent="0.25">
      <c r="A2" s="1">
        <v>1</v>
      </c>
      <c r="B2" s="1"/>
      <c r="C2" s="1"/>
      <c r="D2" s="1" t="s">
        <v>67</v>
      </c>
      <c r="E2" s="1" t="s">
        <v>68</v>
      </c>
      <c r="F2" s="1"/>
      <c r="G2" s="1"/>
      <c r="H2" s="1"/>
      <c r="I2" s="1"/>
      <c r="J2" s="1"/>
      <c r="K2" s="1"/>
      <c r="L2" s="1"/>
      <c r="M2" s="1" t="s">
        <v>76</v>
      </c>
      <c r="N2" s="8"/>
      <c r="O2" s="5" t="s">
        <v>94</v>
      </c>
      <c r="P2" s="5">
        <v>28</v>
      </c>
      <c r="Q2" s="5" t="s">
        <v>95</v>
      </c>
      <c r="R2" s="5" t="s">
        <v>117</v>
      </c>
      <c r="S2" s="5" t="s">
        <v>97</v>
      </c>
      <c r="T2" s="5"/>
      <c r="U2" s="5" t="s">
        <v>350</v>
      </c>
      <c r="V2" s="5" t="s">
        <v>108</v>
      </c>
      <c r="W2" s="5" t="s">
        <v>120</v>
      </c>
      <c r="X2" s="5" t="s">
        <v>101</v>
      </c>
      <c r="Y2" s="5"/>
      <c r="Z2" s="5" t="s">
        <v>92</v>
      </c>
      <c r="AA2" s="5"/>
      <c r="AB2" s="54" t="s">
        <v>272</v>
      </c>
    </row>
    <row r="3" spans="1:28" x14ac:dyDescent="0.25">
      <c r="A3" s="1">
        <v>2</v>
      </c>
      <c r="B3" s="1" t="s">
        <v>65</v>
      </c>
      <c r="C3" s="1"/>
      <c r="D3" s="1"/>
      <c r="E3" s="1"/>
      <c r="F3" s="1"/>
      <c r="G3" s="1"/>
      <c r="H3" s="1" t="s">
        <v>71</v>
      </c>
      <c r="I3" s="1"/>
      <c r="J3" s="1"/>
      <c r="K3" s="1"/>
      <c r="L3" s="1"/>
      <c r="M3" s="1" t="s">
        <v>76</v>
      </c>
      <c r="N3" s="8"/>
      <c r="O3" s="53" t="s">
        <v>94</v>
      </c>
      <c r="P3" s="53">
        <v>58</v>
      </c>
      <c r="Q3" s="53" t="s">
        <v>95</v>
      </c>
      <c r="R3" s="53" t="s">
        <v>268</v>
      </c>
      <c r="S3" s="53" t="s">
        <v>97</v>
      </c>
      <c r="T3" s="53" t="s">
        <v>98</v>
      </c>
      <c r="U3" s="53" t="s">
        <v>349</v>
      </c>
      <c r="V3" s="53" t="s">
        <v>109</v>
      </c>
      <c r="W3" s="53" t="s">
        <v>100</v>
      </c>
      <c r="X3" s="53" t="s">
        <v>125</v>
      </c>
      <c r="Y3" s="53" t="s">
        <v>98</v>
      </c>
      <c r="Z3" s="53" t="s">
        <v>93</v>
      </c>
      <c r="AA3" s="53" t="s">
        <v>102</v>
      </c>
      <c r="AB3" s="55" t="s">
        <v>272</v>
      </c>
    </row>
    <row r="4" spans="1:28" x14ac:dyDescent="0.25">
      <c r="A4" s="1">
        <v>3</v>
      </c>
      <c r="B4" s="1"/>
      <c r="C4" s="1"/>
      <c r="D4" s="1"/>
      <c r="E4" s="1" t="s">
        <v>68</v>
      </c>
      <c r="F4" s="1"/>
      <c r="G4" s="1"/>
      <c r="H4" s="1"/>
      <c r="I4" s="1" t="s">
        <v>72</v>
      </c>
      <c r="J4" s="1"/>
      <c r="K4" s="1"/>
      <c r="L4" s="1"/>
      <c r="M4" s="1"/>
      <c r="N4" s="8"/>
      <c r="O4" s="5" t="s">
        <v>94</v>
      </c>
      <c r="P4" s="5">
        <v>72</v>
      </c>
      <c r="Q4" s="5" t="s">
        <v>95</v>
      </c>
      <c r="R4" s="5" t="s">
        <v>131</v>
      </c>
      <c r="S4" s="5" t="s">
        <v>97</v>
      </c>
      <c r="T4" s="5"/>
      <c r="U4" s="5" t="s">
        <v>349</v>
      </c>
      <c r="V4" s="5" t="s">
        <v>109</v>
      </c>
      <c r="W4" s="5"/>
      <c r="X4" s="5" t="s">
        <v>104</v>
      </c>
      <c r="Y4" s="5" t="s">
        <v>102</v>
      </c>
      <c r="Z4" s="5" t="s">
        <v>372</v>
      </c>
      <c r="AA4" s="5"/>
      <c r="AB4" s="54" t="s">
        <v>272</v>
      </c>
    </row>
    <row r="5" spans="1:28" x14ac:dyDescent="0.25">
      <c r="A5" s="1">
        <v>4</v>
      </c>
      <c r="B5" s="1"/>
      <c r="C5" s="1"/>
      <c r="D5" s="1"/>
      <c r="E5" s="1" t="s">
        <v>68</v>
      </c>
      <c r="F5" s="1"/>
      <c r="G5" s="1"/>
      <c r="H5" s="1"/>
      <c r="I5" s="1"/>
      <c r="J5" s="1"/>
      <c r="K5" s="1" t="s">
        <v>74</v>
      </c>
      <c r="L5" s="1"/>
      <c r="M5" s="1"/>
      <c r="N5" s="8"/>
      <c r="O5" s="53" t="s">
        <v>94</v>
      </c>
      <c r="P5" s="53">
        <v>53</v>
      </c>
      <c r="Q5" s="53" t="s">
        <v>95</v>
      </c>
      <c r="R5" s="53" t="s">
        <v>162</v>
      </c>
      <c r="S5" s="53" t="s">
        <v>97</v>
      </c>
      <c r="T5" s="53"/>
      <c r="U5" s="53" t="s">
        <v>349</v>
      </c>
      <c r="V5" s="53" t="s">
        <v>112</v>
      </c>
      <c r="W5" s="53" t="s">
        <v>133</v>
      </c>
      <c r="X5" s="53" t="s">
        <v>101</v>
      </c>
      <c r="Y5" s="53" t="s">
        <v>102</v>
      </c>
      <c r="Z5" s="53" t="s">
        <v>92</v>
      </c>
      <c r="AA5" s="53"/>
      <c r="AB5" s="55" t="s">
        <v>272</v>
      </c>
    </row>
    <row r="6" spans="1:28" x14ac:dyDescent="0.25">
      <c r="A6" s="1">
        <v>5</v>
      </c>
      <c r="B6" s="1"/>
      <c r="C6" s="1"/>
      <c r="D6" s="1"/>
      <c r="E6" s="1" t="s">
        <v>68</v>
      </c>
      <c r="F6" s="1"/>
      <c r="G6" s="1"/>
      <c r="H6" s="1"/>
      <c r="I6" s="1"/>
      <c r="J6" s="1"/>
      <c r="K6" s="1" t="s">
        <v>74</v>
      </c>
      <c r="L6" s="1"/>
      <c r="M6" s="1"/>
      <c r="N6" s="8"/>
      <c r="O6" s="5" t="s">
        <v>94</v>
      </c>
      <c r="P6" s="5">
        <v>53</v>
      </c>
      <c r="Q6" s="5" t="s">
        <v>95</v>
      </c>
      <c r="R6" s="5" t="s">
        <v>162</v>
      </c>
      <c r="S6" s="5" t="s">
        <v>97</v>
      </c>
      <c r="T6" s="5"/>
      <c r="U6" s="5" t="s">
        <v>349</v>
      </c>
      <c r="V6" s="5" t="s">
        <v>112</v>
      </c>
      <c r="W6" s="5" t="s">
        <v>133</v>
      </c>
      <c r="X6" s="5" t="s">
        <v>101</v>
      </c>
      <c r="Y6" s="5" t="s">
        <v>102</v>
      </c>
      <c r="Z6" s="5" t="s">
        <v>92</v>
      </c>
      <c r="AA6" s="5"/>
      <c r="AB6" s="54" t="s">
        <v>272</v>
      </c>
    </row>
    <row r="7" spans="1:28" x14ac:dyDescent="0.25">
      <c r="A7" s="1">
        <v>6</v>
      </c>
      <c r="B7" s="1"/>
      <c r="C7" s="1"/>
      <c r="D7" s="1"/>
      <c r="E7" s="1" t="s">
        <v>68</v>
      </c>
      <c r="F7" s="1"/>
      <c r="G7" s="1"/>
      <c r="H7" s="1"/>
      <c r="I7" s="1" t="s">
        <v>72</v>
      </c>
      <c r="J7" s="1"/>
      <c r="K7" s="1"/>
      <c r="L7" s="1"/>
      <c r="M7" s="1"/>
      <c r="N7" s="8"/>
      <c r="O7" s="53" t="s">
        <v>105</v>
      </c>
      <c r="P7" s="53">
        <v>47</v>
      </c>
      <c r="Q7" s="53" t="s">
        <v>95</v>
      </c>
      <c r="R7" s="53" t="s">
        <v>162</v>
      </c>
      <c r="S7" s="53" t="s">
        <v>97</v>
      </c>
      <c r="T7" s="53"/>
      <c r="U7" s="53" t="s">
        <v>351</v>
      </c>
      <c r="V7" s="53"/>
      <c r="W7" s="53" t="s">
        <v>120</v>
      </c>
      <c r="X7" s="53" t="s">
        <v>125</v>
      </c>
      <c r="Y7" s="53" t="s">
        <v>98</v>
      </c>
      <c r="Z7" s="53"/>
      <c r="AA7" s="53"/>
      <c r="AB7" s="55" t="s">
        <v>272</v>
      </c>
    </row>
    <row r="8" spans="1:28" x14ac:dyDescent="0.25">
      <c r="A8" s="1">
        <v>7</v>
      </c>
      <c r="B8" s="1"/>
      <c r="C8" s="1"/>
      <c r="D8" s="1"/>
      <c r="E8" s="1" t="s">
        <v>68</v>
      </c>
      <c r="F8" s="1"/>
      <c r="G8" s="1"/>
      <c r="H8" s="1"/>
      <c r="I8" s="1"/>
      <c r="J8" s="1"/>
      <c r="K8" s="1" t="s">
        <v>74</v>
      </c>
      <c r="L8" s="1"/>
      <c r="M8" s="1"/>
      <c r="N8" s="8"/>
      <c r="O8" s="5" t="s">
        <v>105</v>
      </c>
      <c r="P8" s="5">
        <v>48</v>
      </c>
      <c r="Q8" s="5" t="s">
        <v>95</v>
      </c>
      <c r="R8" s="5" t="s">
        <v>157</v>
      </c>
      <c r="S8" s="5" t="s">
        <v>97</v>
      </c>
      <c r="T8" s="5"/>
      <c r="U8" s="5" t="s">
        <v>349</v>
      </c>
      <c r="V8" s="5"/>
      <c r="W8" s="5" t="s">
        <v>120</v>
      </c>
      <c r="X8" s="5" t="s">
        <v>101</v>
      </c>
      <c r="Y8" s="5"/>
      <c r="Z8" s="5" t="s">
        <v>92</v>
      </c>
      <c r="AA8" s="5"/>
      <c r="AB8" s="54" t="s">
        <v>272</v>
      </c>
    </row>
    <row r="9" spans="1:28" x14ac:dyDescent="0.25">
      <c r="A9" s="1">
        <v>8</v>
      </c>
      <c r="B9" s="1" t="s">
        <v>65</v>
      </c>
      <c r="C9" s="1"/>
      <c r="D9" s="1"/>
      <c r="E9" s="1" t="s">
        <v>68</v>
      </c>
      <c r="F9" s="1"/>
      <c r="G9" s="1"/>
      <c r="H9" s="1"/>
      <c r="I9" s="1"/>
      <c r="J9" s="1"/>
      <c r="K9" s="1" t="s">
        <v>74</v>
      </c>
      <c r="L9" s="1"/>
      <c r="M9" s="1"/>
      <c r="N9" s="8"/>
      <c r="O9" s="53" t="s">
        <v>94</v>
      </c>
      <c r="P9" s="53">
        <v>38</v>
      </c>
      <c r="Q9" s="53" t="s">
        <v>95</v>
      </c>
      <c r="R9" s="53" t="s">
        <v>162</v>
      </c>
      <c r="S9" s="53" t="s">
        <v>97</v>
      </c>
      <c r="T9" s="53"/>
      <c r="U9" s="53" t="s">
        <v>349</v>
      </c>
      <c r="V9" s="53" t="s">
        <v>99</v>
      </c>
      <c r="W9" s="53" t="s">
        <v>103</v>
      </c>
      <c r="X9" s="53"/>
      <c r="Y9" s="53" t="s">
        <v>102</v>
      </c>
      <c r="Z9" s="53" t="s">
        <v>90</v>
      </c>
      <c r="AA9" s="53"/>
      <c r="AB9" s="55" t="s">
        <v>272</v>
      </c>
    </row>
    <row r="10" spans="1:28" x14ac:dyDescent="0.25">
      <c r="A10" s="1">
        <v>9</v>
      </c>
      <c r="B10" s="1"/>
      <c r="C10" s="1"/>
      <c r="D10" s="1"/>
      <c r="E10" s="1" t="s">
        <v>68</v>
      </c>
      <c r="F10" s="1"/>
      <c r="G10" s="1"/>
      <c r="H10" s="1"/>
      <c r="I10" s="1"/>
      <c r="J10" s="1"/>
      <c r="K10" s="1" t="s">
        <v>74</v>
      </c>
      <c r="L10" s="1"/>
      <c r="M10" s="1"/>
      <c r="N10" s="8"/>
      <c r="O10" s="5" t="s">
        <v>94</v>
      </c>
      <c r="P10" s="5">
        <v>56</v>
      </c>
      <c r="Q10" s="5" t="s">
        <v>95</v>
      </c>
      <c r="R10" s="5" t="s">
        <v>117</v>
      </c>
      <c r="S10" s="5" t="s">
        <v>97</v>
      </c>
      <c r="T10" s="5"/>
      <c r="U10" s="5" t="s">
        <v>349</v>
      </c>
      <c r="V10" s="5"/>
      <c r="W10" s="5" t="s">
        <v>120</v>
      </c>
      <c r="X10" s="5" t="s">
        <v>123</v>
      </c>
      <c r="Y10" s="5" t="s">
        <v>102</v>
      </c>
      <c r="Z10" s="5" t="s">
        <v>90</v>
      </c>
      <c r="AA10" s="5"/>
      <c r="AB10" s="54" t="s">
        <v>272</v>
      </c>
    </row>
    <row r="11" spans="1:28" x14ac:dyDescent="0.25">
      <c r="A11" s="1">
        <v>10</v>
      </c>
      <c r="B11" s="1"/>
      <c r="C11" s="1"/>
      <c r="D11" s="1"/>
      <c r="E11" s="1" t="s">
        <v>68</v>
      </c>
      <c r="F11" s="1"/>
      <c r="G11" s="1"/>
      <c r="H11" s="1"/>
      <c r="I11" s="1" t="s">
        <v>72</v>
      </c>
      <c r="J11" s="1"/>
      <c r="K11" s="1"/>
      <c r="L11" s="1" t="s">
        <v>75</v>
      </c>
      <c r="M11" s="1"/>
      <c r="N11" s="8"/>
      <c r="O11" s="53" t="s">
        <v>94</v>
      </c>
      <c r="P11" s="53">
        <v>92</v>
      </c>
      <c r="Q11" s="53" t="s">
        <v>95</v>
      </c>
      <c r="R11" s="53" t="s">
        <v>96</v>
      </c>
      <c r="S11" s="53" t="s">
        <v>97</v>
      </c>
      <c r="T11" s="53"/>
      <c r="U11" s="53" t="s">
        <v>351</v>
      </c>
      <c r="V11" s="53" t="s">
        <v>109</v>
      </c>
      <c r="W11" s="53" t="s">
        <v>132</v>
      </c>
      <c r="X11" s="53" t="s">
        <v>104</v>
      </c>
      <c r="Y11" s="53" t="s">
        <v>102</v>
      </c>
      <c r="Z11" s="53" t="s">
        <v>372</v>
      </c>
      <c r="AA11" s="53"/>
      <c r="AB11" s="55" t="s">
        <v>272</v>
      </c>
    </row>
    <row r="12" spans="1:28" x14ac:dyDescent="0.25">
      <c r="A12" s="1">
        <v>11</v>
      </c>
      <c r="B12" s="1"/>
      <c r="C12" s="1"/>
      <c r="D12" s="1"/>
      <c r="E12" s="1"/>
      <c r="F12" s="1"/>
      <c r="G12" s="1"/>
      <c r="H12" s="1"/>
      <c r="I12" s="1" t="s">
        <v>72</v>
      </c>
      <c r="J12" s="1"/>
      <c r="K12" s="1"/>
      <c r="L12" s="1"/>
      <c r="M12" s="1" t="s">
        <v>76</v>
      </c>
      <c r="N12" s="8"/>
      <c r="O12" s="5"/>
      <c r="P12" s="5">
        <v>60</v>
      </c>
      <c r="Q12" s="5" t="s">
        <v>95</v>
      </c>
      <c r="R12" s="5" t="s">
        <v>117</v>
      </c>
      <c r="S12" s="5" t="s">
        <v>97</v>
      </c>
      <c r="T12" s="5"/>
      <c r="U12" s="5" t="s">
        <v>351</v>
      </c>
      <c r="V12" s="5" t="s">
        <v>114</v>
      </c>
      <c r="W12" s="5" t="s">
        <v>120</v>
      </c>
      <c r="X12" s="5"/>
      <c r="Y12" s="5" t="s">
        <v>98</v>
      </c>
      <c r="Z12" s="5"/>
      <c r="AA12" s="5"/>
      <c r="AB12" s="54" t="s">
        <v>272</v>
      </c>
    </row>
    <row r="13" spans="1:28" x14ac:dyDescent="0.25">
      <c r="A13" s="1">
        <v>12</v>
      </c>
      <c r="B13" s="1"/>
      <c r="C13" s="1"/>
      <c r="D13" s="1"/>
      <c r="E13" s="1" t="s">
        <v>68</v>
      </c>
      <c r="F13" s="1"/>
      <c r="G13" s="1" t="s">
        <v>70</v>
      </c>
      <c r="H13" s="1"/>
      <c r="I13" s="1"/>
      <c r="J13" s="1"/>
      <c r="K13" s="1"/>
      <c r="L13" s="1"/>
      <c r="M13" s="1"/>
      <c r="N13" s="8"/>
      <c r="O13" s="53" t="s">
        <v>94</v>
      </c>
      <c r="P13" s="53">
        <v>42</v>
      </c>
      <c r="Q13" s="53" t="s">
        <v>95</v>
      </c>
      <c r="R13" s="53" t="s">
        <v>162</v>
      </c>
      <c r="S13" s="53" t="s">
        <v>97</v>
      </c>
      <c r="T13" s="53"/>
      <c r="U13" s="53" t="s">
        <v>88</v>
      </c>
      <c r="V13" s="53" t="s">
        <v>112</v>
      </c>
      <c r="W13" s="53" t="s">
        <v>103</v>
      </c>
      <c r="X13" s="53" t="s">
        <v>101</v>
      </c>
      <c r="Y13" s="53" t="s">
        <v>102</v>
      </c>
      <c r="Z13" s="53" t="s">
        <v>92</v>
      </c>
      <c r="AA13" s="53"/>
      <c r="AB13" s="55" t="s">
        <v>272</v>
      </c>
    </row>
    <row r="14" spans="1:28" x14ac:dyDescent="0.25">
      <c r="A14" s="1">
        <v>13</v>
      </c>
      <c r="B14" s="1"/>
      <c r="C14" s="1"/>
      <c r="D14" s="1"/>
      <c r="E14" s="1" t="s">
        <v>68</v>
      </c>
      <c r="F14" s="1"/>
      <c r="G14" s="1" t="s">
        <v>70</v>
      </c>
      <c r="H14" s="1"/>
      <c r="I14" s="1" t="s">
        <v>72</v>
      </c>
      <c r="J14" s="1"/>
      <c r="K14" s="1"/>
      <c r="L14" s="1"/>
      <c r="M14" s="1"/>
      <c r="N14" s="8"/>
      <c r="O14" s="5"/>
      <c r="P14" s="5">
        <v>70</v>
      </c>
      <c r="Q14" s="5" t="s">
        <v>95</v>
      </c>
      <c r="R14" s="5" t="s">
        <v>162</v>
      </c>
      <c r="S14" s="5" t="s">
        <v>97</v>
      </c>
      <c r="T14" s="5"/>
      <c r="U14" s="5" t="s">
        <v>351</v>
      </c>
      <c r="V14" s="5" t="s">
        <v>112</v>
      </c>
      <c r="W14" s="5" t="s">
        <v>137</v>
      </c>
      <c r="X14" s="5" t="s">
        <v>101</v>
      </c>
      <c r="Y14" s="5" t="s">
        <v>102</v>
      </c>
      <c r="Z14" s="5"/>
      <c r="AA14" s="5" t="s">
        <v>98</v>
      </c>
      <c r="AB14" s="54" t="s">
        <v>272</v>
      </c>
    </row>
    <row r="15" spans="1:28" x14ac:dyDescent="0.25">
      <c r="A15" s="1">
        <v>14</v>
      </c>
      <c r="B15" s="1" t="s">
        <v>65</v>
      </c>
      <c r="C15" s="1"/>
      <c r="D15" s="1"/>
      <c r="E15" s="1"/>
      <c r="F15" s="1"/>
      <c r="G15" s="1"/>
      <c r="H15" s="1"/>
      <c r="I15" s="1"/>
      <c r="J15" s="1"/>
      <c r="K15" s="1"/>
      <c r="L15" s="1"/>
      <c r="M15" s="1"/>
      <c r="N15" s="8"/>
      <c r="O15" s="53" t="s">
        <v>94</v>
      </c>
      <c r="P15" s="53">
        <v>49</v>
      </c>
      <c r="Q15" s="53" t="s">
        <v>95</v>
      </c>
      <c r="R15" s="53" t="s">
        <v>141</v>
      </c>
      <c r="S15" s="53" t="s">
        <v>97</v>
      </c>
      <c r="T15" s="53"/>
      <c r="U15" s="53" t="s">
        <v>351</v>
      </c>
      <c r="V15" s="53"/>
      <c r="W15" s="53" t="s">
        <v>120</v>
      </c>
      <c r="X15" s="53" t="s">
        <v>101</v>
      </c>
      <c r="Y15" s="53"/>
      <c r="Z15" s="53" t="s">
        <v>90</v>
      </c>
      <c r="AA15" s="53"/>
      <c r="AB15" s="55" t="s">
        <v>272</v>
      </c>
    </row>
    <row r="16" spans="1:28" x14ac:dyDescent="0.25">
      <c r="A16" s="1">
        <v>15</v>
      </c>
      <c r="B16" s="1" t="s">
        <v>65</v>
      </c>
      <c r="C16" s="1"/>
      <c r="D16" s="1"/>
      <c r="E16" s="1"/>
      <c r="F16" s="1"/>
      <c r="G16" s="1"/>
      <c r="H16" s="1"/>
      <c r="I16" s="1"/>
      <c r="J16" s="1"/>
      <c r="K16" s="1"/>
      <c r="L16" s="1"/>
      <c r="M16" s="1"/>
      <c r="N16" s="8"/>
      <c r="O16" s="5" t="s">
        <v>105</v>
      </c>
      <c r="P16" s="5">
        <v>62</v>
      </c>
      <c r="Q16" s="5" t="s">
        <v>95</v>
      </c>
      <c r="R16" s="5" t="s">
        <v>145</v>
      </c>
      <c r="S16" s="5" t="s">
        <v>97</v>
      </c>
      <c r="T16" s="5"/>
      <c r="U16" s="5"/>
      <c r="V16" s="5" t="s">
        <v>109</v>
      </c>
      <c r="W16" s="5" t="s">
        <v>110</v>
      </c>
      <c r="X16" s="5" t="s">
        <v>123</v>
      </c>
      <c r="Y16" s="5"/>
      <c r="Z16" s="5" t="s">
        <v>90</v>
      </c>
      <c r="AA16" s="5"/>
      <c r="AB16" s="54" t="s">
        <v>272</v>
      </c>
    </row>
    <row r="17" spans="1:28" x14ac:dyDescent="0.25">
      <c r="A17" s="1">
        <v>16</v>
      </c>
      <c r="B17" s="1" t="s">
        <v>65</v>
      </c>
      <c r="C17" s="1"/>
      <c r="D17" s="1" t="s">
        <v>67</v>
      </c>
      <c r="E17" s="1"/>
      <c r="F17" s="1"/>
      <c r="G17" s="1"/>
      <c r="H17" s="1"/>
      <c r="I17" s="1"/>
      <c r="J17" s="1"/>
      <c r="K17" s="1"/>
      <c r="L17" s="1"/>
      <c r="M17" s="1" t="s">
        <v>76</v>
      </c>
      <c r="N17" s="8"/>
      <c r="O17" s="53" t="s">
        <v>94</v>
      </c>
      <c r="P17" s="53">
        <v>35</v>
      </c>
      <c r="Q17" s="53" t="s">
        <v>95</v>
      </c>
      <c r="R17" s="53" t="s">
        <v>96</v>
      </c>
      <c r="S17" s="53" t="s">
        <v>97</v>
      </c>
      <c r="T17" s="53"/>
      <c r="U17" s="53" t="s">
        <v>349</v>
      </c>
      <c r="V17" s="53"/>
      <c r="W17" s="53" t="s">
        <v>110</v>
      </c>
      <c r="X17" s="53" t="s">
        <v>101</v>
      </c>
      <c r="Y17" s="53" t="s">
        <v>102</v>
      </c>
      <c r="Z17" s="53" t="s">
        <v>92</v>
      </c>
      <c r="AA17" s="53" t="s">
        <v>102</v>
      </c>
      <c r="AB17" s="55" t="s">
        <v>272</v>
      </c>
    </row>
    <row r="18" spans="1:28" x14ac:dyDescent="0.25">
      <c r="A18" s="1">
        <v>17</v>
      </c>
      <c r="B18" s="1"/>
      <c r="C18" s="1"/>
      <c r="D18" s="1"/>
      <c r="E18" s="1"/>
      <c r="F18" s="1"/>
      <c r="G18" s="1"/>
      <c r="H18" s="1"/>
      <c r="I18" s="1"/>
      <c r="J18" s="1"/>
      <c r="K18" s="1"/>
      <c r="L18" s="1"/>
      <c r="M18" s="1" t="s">
        <v>76</v>
      </c>
      <c r="N18" s="8"/>
      <c r="O18" s="5" t="s">
        <v>94</v>
      </c>
      <c r="P18" s="5">
        <v>34</v>
      </c>
      <c r="Q18" s="5" t="s">
        <v>95</v>
      </c>
      <c r="R18" s="5" t="s">
        <v>162</v>
      </c>
      <c r="S18" s="5" t="s">
        <v>97</v>
      </c>
      <c r="T18" s="5"/>
      <c r="U18" s="5"/>
      <c r="V18" s="5" t="s">
        <v>126</v>
      </c>
      <c r="W18" s="5" t="s">
        <v>153</v>
      </c>
      <c r="X18" s="5" t="s">
        <v>101</v>
      </c>
      <c r="Y18" s="5"/>
      <c r="Z18" s="5" t="s">
        <v>90</v>
      </c>
      <c r="AA18" s="5"/>
      <c r="AB18" s="54" t="s">
        <v>272</v>
      </c>
    </row>
    <row r="19" spans="1:28" x14ac:dyDescent="0.25">
      <c r="A19" s="1">
        <v>18</v>
      </c>
      <c r="B19" s="1"/>
      <c r="C19" s="1"/>
      <c r="D19" s="1"/>
      <c r="E19" s="1"/>
      <c r="F19" s="1"/>
      <c r="G19" s="1"/>
      <c r="H19" s="1"/>
      <c r="I19" s="1"/>
      <c r="J19" s="1"/>
      <c r="K19" s="1"/>
      <c r="L19" s="1"/>
      <c r="M19" s="1"/>
      <c r="N19" s="8"/>
      <c r="O19" s="53" t="s">
        <v>105</v>
      </c>
      <c r="P19" s="53">
        <v>53</v>
      </c>
      <c r="Q19" s="53" t="s">
        <v>95</v>
      </c>
      <c r="R19" s="53" t="s">
        <v>162</v>
      </c>
      <c r="S19" s="53" t="s">
        <v>97</v>
      </c>
      <c r="T19" s="53"/>
      <c r="U19" s="53" t="s">
        <v>351</v>
      </c>
      <c r="V19" s="53" t="s">
        <v>114</v>
      </c>
      <c r="W19" s="53" t="s">
        <v>110</v>
      </c>
      <c r="X19" s="53" t="s">
        <v>101</v>
      </c>
      <c r="Y19" s="53" t="s">
        <v>102</v>
      </c>
      <c r="Z19" s="53" t="s">
        <v>90</v>
      </c>
      <c r="AA19" s="53"/>
      <c r="AB19" s="55" t="s">
        <v>272</v>
      </c>
    </row>
    <row r="20" spans="1:28" x14ac:dyDescent="0.25">
      <c r="A20" s="1">
        <v>19</v>
      </c>
      <c r="B20" s="1" t="s">
        <v>65</v>
      </c>
      <c r="C20" s="1" t="s">
        <v>66</v>
      </c>
      <c r="D20" s="1"/>
      <c r="E20" s="1" t="s">
        <v>68</v>
      </c>
      <c r="F20" s="1" t="s">
        <v>69</v>
      </c>
      <c r="G20" s="1"/>
      <c r="H20" s="1"/>
      <c r="I20" s="1"/>
      <c r="J20" s="1"/>
      <c r="K20" s="1"/>
      <c r="L20" s="1"/>
      <c r="M20" s="1"/>
      <c r="N20" s="8"/>
      <c r="O20" s="5" t="s">
        <v>94</v>
      </c>
      <c r="P20" s="5">
        <v>46</v>
      </c>
      <c r="Q20" s="5" t="s">
        <v>115</v>
      </c>
      <c r="R20" s="5" t="s">
        <v>309</v>
      </c>
      <c r="S20" s="5" t="s">
        <v>107</v>
      </c>
      <c r="T20" s="5"/>
      <c r="U20" s="5" t="s">
        <v>80</v>
      </c>
      <c r="V20" s="5" t="s">
        <v>99</v>
      </c>
      <c r="W20" s="5" t="s">
        <v>133</v>
      </c>
      <c r="X20" s="5" t="s">
        <v>101</v>
      </c>
      <c r="Y20" s="5"/>
      <c r="Z20" s="5" t="s">
        <v>90</v>
      </c>
      <c r="AA20" s="5" t="s">
        <v>102</v>
      </c>
      <c r="AB20" s="54" t="s">
        <v>272</v>
      </c>
    </row>
    <row r="21" spans="1:28" x14ac:dyDescent="0.25">
      <c r="A21" s="1">
        <v>20</v>
      </c>
      <c r="B21" s="1"/>
      <c r="C21" s="1"/>
      <c r="D21" s="1"/>
      <c r="E21" s="1" t="s">
        <v>68</v>
      </c>
      <c r="F21" s="1" t="s">
        <v>69</v>
      </c>
      <c r="G21" s="1" t="s">
        <v>70</v>
      </c>
      <c r="H21" s="1"/>
      <c r="I21" s="1"/>
      <c r="J21" s="1"/>
      <c r="K21" s="1"/>
      <c r="L21" s="1"/>
      <c r="M21" s="1"/>
      <c r="N21" s="8"/>
      <c r="O21" s="53" t="s">
        <v>105</v>
      </c>
      <c r="P21" s="53">
        <v>23</v>
      </c>
      <c r="Q21" s="53" t="s">
        <v>95</v>
      </c>
      <c r="R21" s="53" t="s">
        <v>155</v>
      </c>
      <c r="S21" s="53"/>
      <c r="T21" s="53" t="s">
        <v>98</v>
      </c>
      <c r="U21" s="53" t="s">
        <v>80</v>
      </c>
      <c r="V21" s="53" t="s">
        <v>108</v>
      </c>
      <c r="W21" s="53" t="s">
        <v>132</v>
      </c>
      <c r="X21" s="53" t="s">
        <v>136</v>
      </c>
      <c r="Y21" s="53" t="s">
        <v>102</v>
      </c>
      <c r="Z21" s="53" t="s">
        <v>90</v>
      </c>
      <c r="AA21" s="53" t="s">
        <v>102</v>
      </c>
      <c r="AB21" s="55" t="s">
        <v>272</v>
      </c>
    </row>
    <row r="22" spans="1:28" x14ac:dyDescent="0.25">
      <c r="A22" s="1">
        <v>21</v>
      </c>
      <c r="B22" s="1" t="s">
        <v>65</v>
      </c>
      <c r="C22" s="1"/>
      <c r="D22" s="1" t="s">
        <v>67</v>
      </c>
      <c r="E22" s="1" t="s">
        <v>68</v>
      </c>
      <c r="F22" s="1"/>
      <c r="G22" s="1" t="s">
        <v>70</v>
      </c>
      <c r="H22" s="1"/>
      <c r="I22" s="1" t="s">
        <v>72</v>
      </c>
      <c r="J22" s="1"/>
      <c r="K22" s="1"/>
      <c r="L22" s="1" t="s">
        <v>75</v>
      </c>
      <c r="M22" s="1" t="s">
        <v>76</v>
      </c>
      <c r="N22" s="8"/>
      <c r="O22" s="5" t="s">
        <v>94</v>
      </c>
      <c r="P22" s="5">
        <v>70</v>
      </c>
      <c r="Q22" s="5" t="s">
        <v>95</v>
      </c>
      <c r="R22" s="5" t="s">
        <v>157</v>
      </c>
      <c r="S22" s="5" t="s">
        <v>97</v>
      </c>
      <c r="T22" s="5"/>
      <c r="U22" s="5" t="s">
        <v>349</v>
      </c>
      <c r="V22" s="5"/>
      <c r="W22" s="5" t="s">
        <v>120</v>
      </c>
      <c r="X22" s="5" t="s">
        <v>104</v>
      </c>
      <c r="Y22" s="5" t="s">
        <v>102</v>
      </c>
      <c r="Z22" s="5" t="s">
        <v>91</v>
      </c>
      <c r="AA22" s="5" t="s">
        <v>102</v>
      </c>
      <c r="AB22" s="54" t="s">
        <v>272</v>
      </c>
    </row>
    <row r="23" spans="1:28" x14ac:dyDescent="0.25">
      <c r="A23" s="1">
        <v>22</v>
      </c>
      <c r="B23" s="1"/>
      <c r="C23" s="1"/>
      <c r="D23" s="1"/>
      <c r="E23" s="1"/>
      <c r="F23" s="1"/>
      <c r="G23" s="1"/>
      <c r="H23" s="1" t="s">
        <v>71</v>
      </c>
      <c r="I23" s="1" t="s">
        <v>72</v>
      </c>
      <c r="J23" s="1"/>
      <c r="K23" s="1"/>
      <c r="L23" s="1"/>
      <c r="M23" s="1"/>
      <c r="N23" s="8"/>
      <c r="O23" s="53" t="s">
        <v>105</v>
      </c>
      <c r="P23" s="53">
        <v>72</v>
      </c>
      <c r="Q23" s="53" t="s">
        <v>95</v>
      </c>
      <c r="R23" s="53" t="s">
        <v>96</v>
      </c>
      <c r="S23" s="53" t="s">
        <v>134</v>
      </c>
      <c r="T23" s="53" t="s">
        <v>98</v>
      </c>
      <c r="U23" s="53" t="s">
        <v>80</v>
      </c>
      <c r="V23" s="53" t="s">
        <v>99</v>
      </c>
      <c r="W23" s="53" t="s">
        <v>132</v>
      </c>
      <c r="X23" s="53" t="s">
        <v>135</v>
      </c>
      <c r="Y23" s="53"/>
      <c r="Z23" s="53" t="s">
        <v>91</v>
      </c>
      <c r="AA23" s="53" t="s">
        <v>102</v>
      </c>
      <c r="AB23" s="55" t="s">
        <v>272</v>
      </c>
    </row>
    <row r="24" spans="1:28" x14ac:dyDescent="0.25">
      <c r="A24" s="1">
        <v>23</v>
      </c>
      <c r="B24" s="1" t="s">
        <v>65</v>
      </c>
      <c r="C24" s="1"/>
      <c r="D24" s="1"/>
      <c r="E24" s="1" t="s">
        <v>68</v>
      </c>
      <c r="F24" s="1"/>
      <c r="G24" s="1" t="s">
        <v>70</v>
      </c>
      <c r="H24" s="1"/>
      <c r="I24" s="1"/>
      <c r="J24" s="1"/>
      <c r="K24" s="1"/>
      <c r="L24" s="1"/>
      <c r="M24" s="1"/>
      <c r="N24" s="8"/>
      <c r="O24" s="5" t="s">
        <v>94</v>
      </c>
      <c r="P24" s="5">
        <v>63</v>
      </c>
      <c r="Q24" s="5" t="s">
        <v>95</v>
      </c>
      <c r="R24" s="5" t="s">
        <v>157</v>
      </c>
      <c r="S24" s="5"/>
      <c r="T24" s="5" t="s">
        <v>98</v>
      </c>
      <c r="U24" s="5" t="s">
        <v>349</v>
      </c>
      <c r="V24" s="5"/>
      <c r="W24" s="5"/>
      <c r="X24" s="5" t="s">
        <v>101</v>
      </c>
      <c r="Y24" s="5" t="s">
        <v>102</v>
      </c>
      <c r="Z24" s="5" t="s">
        <v>92</v>
      </c>
      <c r="AA24" s="5" t="s">
        <v>102</v>
      </c>
      <c r="AB24" s="54" t="s">
        <v>272</v>
      </c>
    </row>
    <row r="25" spans="1:28" x14ac:dyDescent="0.25">
      <c r="A25" s="1">
        <v>24</v>
      </c>
      <c r="B25" s="1" t="s">
        <v>65</v>
      </c>
      <c r="C25" s="1"/>
      <c r="D25" s="1"/>
      <c r="E25" s="1" t="s">
        <v>68</v>
      </c>
      <c r="F25" s="1"/>
      <c r="G25" s="1"/>
      <c r="H25" s="1"/>
      <c r="I25" s="1"/>
      <c r="J25" s="1"/>
      <c r="K25" s="1"/>
      <c r="L25" s="1"/>
      <c r="M25" s="1"/>
      <c r="N25" s="8"/>
      <c r="O25" s="53" t="s">
        <v>94</v>
      </c>
      <c r="P25" s="53">
        <v>46</v>
      </c>
      <c r="Q25" s="53" t="s">
        <v>95</v>
      </c>
      <c r="R25" s="53" t="s">
        <v>162</v>
      </c>
      <c r="S25" s="53" t="s">
        <v>97</v>
      </c>
      <c r="T25" s="53"/>
      <c r="U25" s="53" t="s">
        <v>349</v>
      </c>
      <c r="V25" s="53"/>
      <c r="W25" s="53" t="s">
        <v>133</v>
      </c>
      <c r="X25" s="53" t="s">
        <v>101</v>
      </c>
      <c r="Y25" s="53" t="s">
        <v>102</v>
      </c>
      <c r="Z25" s="53"/>
      <c r="AA25" s="53"/>
      <c r="AB25" s="55" t="s">
        <v>272</v>
      </c>
    </row>
    <row r="26" spans="1:28" x14ac:dyDescent="0.25">
      <c r="A26" s="1">
        <v>25</v>
      </c>
      <c r="B26" s="1" t="s">
        <v>65</v>
      </c>
      <c r="C26" s="1"/>
      <c r="D26" s="1"/>
      <c r="E26" s="1" t="s">
        <v>68</v>
      </c>
      <c r="F26" s="1"/>
      <c r="G26" s="1" t="s">
        <v>70</v>
      </c>
      <c r="H26" s="1"/>
      <c r="I26" s="1" t="s">
        <v>72</v>
      </c>
      <c r="J26" s="1"/>
      <c r="K26" s="1"/>
      <c r="L26" s="1"/>
      <c r="M26" s="1" t="s">
        <v>76</v>
      </c>
      <c r="N26" s="8"/>
      <c r="O26" s="5" t="s">
        <v>105</v>
      </c>
      <c r="P26" s="5">
        <v>69</v>
      </c>
      <c r="Q26" s="5" t="s">
        <v>95</v>
      </c>
      <c r="R26" s="5" t="s">
        <v>157</v>
      </c>
      <c r="S26" s="5" t="s">
        <v>97</v>
      </c>
      <c r="T26" s="5" t="s">
        <v>102</v>
      </c>
      <c r="U26" s="5" t="s">
        <v>349</v>
      </c>
      <c r="V26" s="5"/>
      <c r="W26" s="5" t="s">
        <v>110</v>
      </c>
      <c r="X26" s="5" t="s">
        <v>101</v>
      </c>
      <c r="Y26" s="5" t="s">
        <v>102</v>
      </c>
      <c r="Z26" s="5" t="s">
        <v>373</v>
      </c>
      <c r="AA26" s="5" t="s">
        <v>98</v>
      </c>
      <c r="AB26" s="54" t="s">
        <v>272</v>
      </c>
    </row>
    <row r="27" spans="1:28" x14ac:dyDescent="0.25">
      <c r="A27" s="1">
        <v>26</v>
      </c>
      <c r="B27" s="1" t="s">
        <v>65</v>
      </c>
      <c r="C27" s="1"/>
      <c r="D27" s="1" t="s">
        <v>67</v>
      </c>
      <c r="E27" s="1"/>
      <c r="F27" s="1"/>
      <c r="G27" s="1"/>
      <c r="H27" s="1"/>
      <c r="I27" s="1"/>
      <c r="J27" s="1"/>
      <c r="K27" s="1"/>
      <c r="L27" s="1"/>
      <c r="M27" s="1" t="s">
        <v>76</v>
      </c>
      <c r="N27" s="8"/>
      <c r="O27" s="53" t="s">
        <v>94</v>
      </c>
      <c r="P27" s="53">
        <v>32</v>
      </c>
      <c r="Q27" s="53" t="s">
        <v>95</v>
      </c>
      <c r="R27" s="53" t="s">
        <v>158</v>
      </c>
      <c r="S27" s="53" t="s">
        <v>97</v>
      </c>
      <c r="T27" s="53"/>
      <c r="U27" s="53" t="s">
        <v>349</v>
      </c>
      <c r="V27" s="53" t="s">
        <v>108</v>
      </c>
      <c r="W27" s="53" t="s">
        <v>110</v>
      </c>
      <c r="X27" s="53" t="s">
        <v>123</v>
      </c>
      <c r="Y27" s="53" t="s">
        <v>102</v>
      </c>
      <c r="Z27" s="53"/>
      <c r="AA27" s="53" t="s">
        <v>102</v>
      </c>
      <c r="AB27" s="55" t="s">
        <v>272</v>
      </c>
    </row>
    <row r="28" spans="1:28" x14ac:dyDescent="0.25">
      <c r="A28" s="1">
        <v>27</v>
      </c>
      <c r="B28" s="1" t="s">
        <v>65</v>
      </c>
      <c r="C28" s="1"/>
      <c r="D28" s="1" t="s">
        <v>67</v>
      </c>
      <c r="E28" s="1"/>
      <c r="F28" s="1"/>
      <c r="G28" s="1"/>
      <c r="H28" s="1"/>
      <c r="I28" s="1"/>
      <c r="J28" s="1"/>
      <c r="K28" s="1"/>
      <c r="L28" s="1"/>
      <c r="M28" s="1" t="s">
        <v>76</v>
      </c>
      <c r="N28" s="8"/>
      <c r="O28" s="5" t="s">
        <v>94</v>
      </c>
      <c r="P28" s="5">
        <v>32</v>
      </c>
      <c r="Q28" s="5" t="s">
        <v>95</v>
      </c>
      <c r="R28" s="5"/>
      <c r="S28" s="5"/>
      <c r="T28" s="5"/>
      <c r="U28" s="5"/>
      <c r="V28" s="5"/>
      <c r="W28" s="5"/>
      <c r="X28" s="5"/>
      <c r="Y28" s="5"/>
      <c r="Z28" s="5"/>
      <c r="AA28" s="5"/>
      <c r="AB28" s="54" t="s">
        <v>272</v>
      </c>
    </row>
    <row r="29" spans="1:28" x14ac:dyDescent="0.25">
      <c r="A29" s="1">
        <v>28</v>
      </c>
      <c r="B29" s="1" t="s">
        <v>65</v>
      </c>
      <c r="C29" s="1"/>
      <c r="D29" s="1"/>
      <c r="E29" s="1" t="s">
        <v>68</v>
      </c>
      <c r="F29" s="1"/>
      <c r="G29" s="1"/>
      <c r="H29" s="1"/>
      <c r="I29" s="1"/>
      <c r="J29" s="1"/>
      <c r="K29" s="1"/>
      <c r="L29" s="1" t="s">
        <v>75</v>
      </c>
      <c r="M29" s="1"/>
      <c r="N29" s="8"/>
      <c r="O29" s="53" t="s">
        <v>94</v>
      </c>
      <c r="P29" s="53">
        <v>94</v>
      </c>
      <c r="Q29" s="53" t="s">
        <v>95</v>
      </c>
      <c r="R29" s="53" t="s">
        <v>157</v>
      </c>
      <c r="S29" s="53" t="s">
        <v>107</v>
      </c>
      <c r="T29" s="53"/>
      <c r="U29" s="53" t="s">
        <v>352</v>
      </c>
      <c r="V29" s="53"/>
      <c r="W29" s="53" t="s">
        <v>110</v>
      </c>
      <c r="X29" s="53" t="s">
        <v>104</v>
      </c>
      <c r="Y29" s="53" t="s">
        <v>102</v>
      </c>
      <c r="Z29" s="53" t="s">
        <v>372</v>
      </c>
      <c r="AA29" s="53" t="s">
        <v>98</v>
      </c>
      <c r="AB29" s="55" t="s">
        <v>272</v>
      </c>
    </row>
    <row r="30" spans="1:28" x14ac:dyDescent="0.25">
      <c r="A30" s="1">
        <v>29</v>
      </c>
      <c r="B30" s="1" t="s">
        <v>65</v>
      </c>
      <c r="C30" s="1"/>
      <c r="D30" s="1" t="s">
        <v>67</v>
      </c>
      <c r="E30" s="1"/>
      <c r="F30" s="1"/>
      <c r="G30" s="1"/>
      <c r="H30" s="1"/>
      <c r="I30" s="1"/>
      <c r="J30" s="1"/>
      <c r="K30" s="1"/>
      <c r="L30" s="1"/>
      <c r="M30" s="1"/>
      <c r="N30" s="8"/>
      <c r="O30" s="5" t="s">
        <v>94</v>
      </c>
      <c r="P30" s="5"/>
      <c r="Q30" s="5" t="s">
        <v>95</v>
      </c>
      <c r="R30" s="5" t="s">
        <v>157</v>
      </c>
      <c r="S30" s="5" t="s">
        <v>97</v>
      </c>
      <c r="T30" s="5" t="s">
        <v>98</v>
      </c>
      <c r="U30" s="5" t="s">
        <v>349</v>
      </c>
      <c r="V30" s="5"/>
      <c r="W30" s="5" t="s">
        <v>110</v>
      </c>
      <c r="X30" s="5" t="s">
        <v>101</v>
      </c>
      <c r="Y30" s="5" t="s">
        <v>102</v>
      </c>
      <c r="Z30" s="5"/>
      <c r="AA30" s="5" t="s">
        <v>102</v>
      </c>
      <c r="AB30" s="54" t="s">
        <v>272</v>
      </c>
    </row>
    <row r="31" spans="1:28" x14ac:dyDescent="0.25">
      <c r="A31" s="1">
        <v>30</v>
      </c>
      <c r="B31" s="1" t="s">
        <v>65</v>
      </c>
      <c r="C31" s="1"/>
      <c r="D31" s="1"/>
      <c r="E31" s="1" t="s">
        <v>68</v>
      </c>
      <c r="F31" s="1"/>
      <c r="G31" s="1"/>
      <c r="H31" s="1"/>
      <c r="I31" s="1"/>
      <c r="J31" s="1"/>
      <c r="K31" s="1"/>
      <c r="L31" s="1"/>
      <c r="M31" s="1"/>
      <c r="N31" s="8"/>
      <c r="O31" s="53" t="s">
        <v>94</v>
      </c>
      <c r="P31" s="53">
        <v>59</v>
      </c>
      <c r="Q31" s="53" t="s">
        <v>95</v>
      </c>
      <c r="R31" s="53" t="s">
        <v>117</v>
      </c>
      <c r="S31" s="53" t="s">
        <v>97</v>
      </c>
      <c r="T31" s="53"/>
      <c r="U31" s="53" t="s">
        <v>349</v>
      </c>
      <c r="V31" s="53"/>
      <c r="W31" s="53" t="s">
        <v>103</v>
      </c>
      <c r="X31" s="53" t="s">
        <v>104</v>
      </c>
      <c r="Y31" s="53" t="s">
        <v>102</v>
      </c>
      <c r="Z31" s="53" t="s">
        <v>90</v>
      </c>
      <c r="AA31" s="53" t="s">
        <v>102</v>
      </c>
      <c r="AB31" s="55" t="s">
        <v>272</v>
      </c>
    </row>
    <row r="32" spans="1:28" x14ac:dyDescent="0.25">
      <c r="A32" s="1">
        <v>31</v>
      </c>
      <c r="B32" s="1"/>
      <c r="C32" s="1" t="s">
        <v>66</v>
      </c>
      <c r="D32" s="1" t="s">
        <v>67</v>
      </c>
      <c r="E32" s="1"/>
      <c r="F32" s="1"/>
      <c r="G32" s="1" t="s">
        <v>70</v>
      </c>
      <c r="H32" s="1" t="s">
        <v>71</v>
      </c>
      <c r="I32" s="1"/>
      <c r="J32" s="1"/>
      <c r="K32" s="1"/>
      <c r="L32" s="1" t="s">
        <v>75</v>
      </c>
      <c r="M32" s="1" t="s">
        <v>76</v>
      </c>
      <c r="N32" s="8"/>
      <c r="O32" s="5" t="s">
        <v>94</v>
      </c>
      <c r="P32" s="5">
        <v>63</v>
      </c>
      <c r="Q32" s="5" t="s">
        <v>95</v>
      </c>
      <c r="R32" s="5" t="s">
        <v>131</v>
      </c>
      <c r="S32" s="5" t="s">
        <v>107</v>
      </c>
      <c r="T32" s="5" t="s">
        <v>102</v>
      </c>
      <c r="U32" s="5" t="s">
        <v>81</v>
      </c>
      <c r="V32" s="5"/>
      <c r="W32" s="5" t="s">
        <v>133</v>
      </c>
      <c r="X32" s="5" t="s">
        <v>104</v>
      </c>
      <c r="Y32" s="5" t="s">
        <v>102</v>
      </c>
      <c r="Z32" s="5" t="s">
        <v>90</v>
      </c>
      <c r="AA32" s="5" t="s">
        <v>102</v>
      </c>
      <c r="AB32" s="54" t="s">
        <v>265</v>
      </c>
    </row>
    <row r="33" spans="1:28" x14ac:dyDescent="0.25">
      <c r="A33" s="1">
        <v>32</v>
      </c>
      <c r="B33" s="1" t="s">
        <v>65</v>
      </c>
      <c r="C33" s="1"/>
      <c r="D33" s="1"/>
      <c r="E33" s="1"/>
      <c r="F33" s="1"/>
      <c r="G33" s="1" t="s">
        <v>70</v>
      </c>
      <c r="H33" s="1"/>
      <c r="I33" s="1"/>
      <c r="J33" s="1"/>
      <c r="K33" s="1" t="s">
        <v>74</v>
      </c>
      <c r="L33" s="1"/>
      <c r="M33" s="1"/>
      <c r="N33" s="8"/>
      <c r="O33" s="53" t="s">
        <v>105</v>
      </c>
      <c r="P33" s="53">
        <v>40</v>
      </c>
      <c r="Q33" s="53" t="s">
        <v>95</v>
      </c>
      <c r="R33" s="53" t="s">
        <v>131</v>
      </c>
      <c r="S33" s="53" t="s">
        <v>107</v>
      </c>
      <c r="T33" s="53" t="s">
        <v>102</v>
      </c>
      <c r="U33" s="53" t="s">
        <v>81</v>
      </c>
      <c r="V33" s="53" t="s">
        <v>112</v>
      </c>
      <c r="W33" s="53" t="s">
        <v>103</v>
      </c>
      <c r="X33" s="53" t="s">
        <v>101</v>
      </c>
      <c r="Y33" s="53" t="s">
        <v>98</v>
      </c>
      <c r="Z33" s="53" t="s">
        <v>93</v>
      </c>
      <c r="AA33" s="53" t="s">
        <v>102</v>
      </c>
      <c r="AB33" s="55" t="s">
        <v>265</v>
      </c>
    </row>
    <row r="34" spans="1:28" x14ac:dyDescent="0.25">
      <c r="A34" s="1">
        <v>33</v>
      </c>
      <c r="B34" s="1" t="s">
        <v>65</v>
      </c>
      <c r="C34" s="1"/>
      <c r="D34" s="1"/>
      <c r="E34" s="1"/>
      <c r="F34" s="1"/>
      <c r="G34" s="1"/>
      <c r="H34" s="1"/>
      <c r="I34" s="1"/>
      <c r="J34" s="1"/>
      <c r="K34" s="1" t="s">
        <v>74</v>
      </c>
      <c r="L34" s="1"/>
      <c r="M34" s="1" t="s">
        <v>76</v>
      </c>
      <c r="N34" s="8"/>
      <c r="O34" s="5" t="s">
        <v>94</v>
      </c>
      <c r="P34" s="5">
        <v>45</v>
      </c>
      <c r="Q34" s="5" t="s">
        <v>95</v>
      </c>
      <c r="R34" s="5" t="s">
        <v>131</v>
      </c>
      <c r="S34" s="5" t="s">
        <v>107</v>
      </c>
      <c r="T34" s="5" t="s">
        <v>102</v>
      </c>
      <c r="U34" s="5" t="s">
        <v>354</v>
      </c>
      <c r="V34" s="5" t="s">
        <v>109</v>
      </c>
      <c r="W34" s="5" t="s">
        <v>137</v>
      </c>
      <c r="X34" s="5" t="s">
        <v>125</v>
      </c>
      <c r="Y34" s="5" t="s">
        <v>98</v>
      </c>
      <c r="Z34" s="5" t="s">
        <v>93</v>
      </c>
      <c r="AA34" s="5" t="s">
        <v>102</v>
      </c>
      <c r="AB34" s="54" t="s">
        <v>265</v>
      </c>
    </row>
    <row r="35" spans="1:28" x14ac:dyDescent="0.25">
      <c r="A35" s="1">
        <v>34</v>
      </c>
      <c r="B35" s="1"/>
      <c r="C35" s="1"/>
      <c r="D35" s="1"/>
      <c r="E35" s="1"/>
      <c r="F35" s="1"/>
      <c r="G35" s="1"/>
      <c r="H35" s="1"/>
      <c r="I35" s="1"/>
      <c r="J35" s="1"/>
      <c r="K35" s="1"/>
      <c r="L35" s="1"/>
      <c r="M35" s="1"/>
      <c r="N35" s="8"/>
      <c r="O35" s="53" t="s">
        <v>94</v>
      </c>
      <c r="P35" s="53">
        <v>23</v>
      </c>
      <c r="Q35" s="53" t="s">
        <v>95</v>
      </c>
      <c r="R35" s="53" t="s">
        <v>131</v>
      </c>
      <c r="S35" s="53"/>
      <c r="T35" s="53" t="s">
        <v>102</v>
      </c>
      <c r="U35" s="53" t="s">
        <v>355</v>
      </c>
      <c r="V35" s="53" t="s">
        <v>109</v>
      </c>
      <c r="W35" s="53" t="s">
        <v>103</v>
      </c>
      <c r="X35" s="53" t="s">
        <v>101</v>
      </c>
      <c r="Y35" s="53" t="s">
        <v>102</v>
      </c>
      <c r="Z35" s="53" t="s">
        <v>91</v>
      </c>
      <c r="AA35" s="53" t="s">
        <v>102</v>
      </c>
      <c r="AB35" s="55" t="s">
        <v>265</v>
      </c>
    </row>
    <row r="36" spans="1:28" x14ac:dyDescent="0.25">
      <c r="A36" s="1">
        <v>35</v>
      </c>
      <c r="B36" s="1" t="s">
        <v>65</v>
      </c>
      <c r="C36" s="1"/>
      <c r="D36" s="1"/>
      <c r="E36" s="1"/>
      <c r="F36" s="1"/>
      <c r="G36" s="1"/>
      <c r="H36" s="1"/>
      <c r="I36" s="1"/>
      <c r="J36" s="1"/>
      <c r="K36" s="1"/>
      <c r="L36" s="1"/>
      <c r="M36" s="1"/>
      <c r="N36" s="8"/>
      <c r="O36" s="5" t="s">
        <v>105</v>
      </c>
      <c r="P36" s="5">
        <v>33</v>
      </c>
      <c r="Q36" s="5" t="s">
        <v>95</v>
      </c>
      <c r="R36" s="5" t="s">
        <v>131</v>
      </c>
      <c r="S36" s="5"/>
      <c r="T36" s="5" t="s">
        <v>102</v>
      </c>
      <c r="U36" s="5" t="s">
        <v>81</v>
      </c>
      <c r="V36" s="5" t="s">
        <v>99</v>
      </c>
      <c r="W36" s="5" t="s">
        <v>133</v>
      </c>
      <c r="X36" s="5" t="s">
        <v>135</v>
      </c>
      <c r="Y36" s="5" t="s">
        <v>102</v>
      </c>
      <c r="Z36" s="5" t="s">
        <v>91</v>
      </c>
      <c r="AA36" s="5" t="s">
        <v>102</v>
      </c>
      <c r="AB36" s="54" t="s">
        <v>265</v>
      </c>
    </row>
    <row r="37" spans="1:28" x14ac:dyDescent="0.25">
      <c r="A37" s="1">
        <v>36</v>
      </c>
      <c r="B37" s="1"/>
      <c r="C37" s="1"/>
      <c r="D37" s="1" t="s">
        <v>67</v>
      </c>
      <c r="E37" s="1"/>
      <c r="F37" s="1"/>
      <c r="G37" s="1" t="s">
        <v>70</v>
      </c>
      <c r="H37" s="1"/>
      <c r="I37" s="1"/>
      <c r="J37" s="1" t="s">
        <v>73</v>
      </c>
      <c r="K37" s="1"/>
      <c r="L37" s="1"/>
      <c r="M37" s="1" t="s">
        <v>76</v>
      </c>
      <c r="N37" s="8"/>
      <c r="O37" s="53" t="s">
        <v>105</v>
      </c>
      <c r="P37" s="53">
        <v>32</v>
      </c>
      <c r="Q37" s="53" t="s">
        <v>95</v>
      </c>
      <c r="R37" s="53" t="s">
        <v>131</v>
      </c>
      <c r="S37" s="53"/>
      <c r="T37" s="53"/>
      <c r="U37" s="53" t="s">
        <v>81</v>
      </c>
      <c r="V37" s="53" t="s">
        <v>109</v>
      </c>
      <c r="W37" s="53" t="s">
        <v>103</v>
      </c>
      <c r="X37" s="53"/>
      <c r="Y37" s="53" t="s">
        <v>98</v>
      </c>
      <c r="Z37" s="53" t="s">
        <v>93</v>
      </c>
      <c r="AA37" s="53"/>
      <c r="AB37" s="55" t="s">
        <v>265</v>
      </c>
    </row>
    <row r="38" spans="1:28" x14ac:dyDescent="0.25">
      <c r="A38" s="1">
        <v>37</v>
      </c>
      <c r="B38" s="1" t="s">
        <v>65</v>
      </c>
      <c r="C38" s="1"/>
      <c r="D38" s="1"/>
      <c r="E38" s="1"/>
      <c r="F38" s="1"/>
      <c r="G38" s="1"/>
      <c r="H38" s="1"/>
      <c r="I38" s="1"/>
      <c r="J38" s="1"/>
      <c r="K38" s="1"/>
      <c r="L38" s="1"/>
      <c r="M38" s="1"/>
      <c r="N38" s="8"/>
      <c r="O38" s="5" t="s">
        <v>94</v>
      </c>
      <c r="P38" s="5">
        <v>35</v>
      </c>
      <c r="Q38" s="5" t="s">
        <v>115</v>
      </c>
      <c r="R38" s="5" t="s">
        <v>310</v>
      </c>
      <c r="S38" s="5"/>
      <c r="T38" s="5" t="s">
        <v>102</v>
      </c>
      <c r="U38" s="5" t="s">
        <v>81</v>
      </c>
      <c r="V38" s="5" t="s">
        <v>109</v>
      </c>
      <c r="W38" s="5" t="s">
        <v>133</v>
      </c>
      <c r="X38" s="5" t="s">
        <v>101</v>
      </c>
      <c r="Y38" s="5" t="s">
        <v>102</v>
      </c>
      <c r="Z38" s="5" t="s">
        <v>91</v>
      </c>
      <c r="AA38" s="5"/>
      <c r="AB38" s="54" t="s">
        <v>265</v>
      </c>
    </row>
    <row r="39" spans="1:28" x14ac:dyDescent="0.25">
      <c r="A39" s="1">
        <v>38</v>
      </c>
      <c r="B39" s="1"/>
      <c r="C39" s="1"/>
      <c r="D39" s="1"/>
      <c r="E39" s="1"/>
      <c r="F39" s="1"/>
      <c r="G39" s="1"/>
      <c r="H39" s="1" t="s">
        <v>71</v>
      </c>
      <c r="I39" s="1"/>
      <c r="J39" s="1"/>
      <c r="K39" s="1" t="s">
        <v>74</v>
      </c>
      <c r="L39" s="1"/>
      <c r="M39" s="1"/>
      <c r="N39" s="8"/>
      <c r="O39" s="53" t="s">
        <v>94</v>
      </c>
      <c r="P39" s="53"/>
      <c r="Q39" s="53" t="s">
        <v>95</v>
      </c>
      <c r="R39" s="53" t="s">
        <v>138</v>
      </c>
      <c r="S39" s="53" t="s">
        <v>346</v>
      </c>
      <c r="T39" s="53"/>
      <c r="U39" s="53" t="s">
        <v>81</v>
      </c>
      <c r="V39" s="53" t="s">
        <v>109</v>
      </c>
      <c r="W39" s="53"/>
      <c r="X39" s="53" t="s">
        <v>135</v>
      </c>
      <c r="Y39" s="53"/>
      <c r="Z39" s="53" t="s">
        <v>93</v>
      </c>
      <c r="AA39" s="53"/>
      <c r="AB39" s="55" t="s">
        <v>265</v>
      </c>
    </row>
    <row r="40" spans="1:28" x14ac:dyDescent="0.25">
      <c r="A40" s="1">
        <v>39</v>
      </c>
      <c r="B40" s="1" t="s">
        <v>65</v>
      </c>
      <c r="C40" s="1"/>
      <c r="D40" s="1"/>
      <c r="E40" s="1" t="s">
        <v>68</v>
      </c>
      <c r="F40" s="1"/>
      <c r="G40" s="1"/>
      <c r="H40" s="1" t="s">
        <v>71</v>
      </c>
      <c r="I40" s="1"/>
      <c r="J40" s="1"/>
      <c r="K40" s="1"/>
      <c r="L40" s="1"/>
      <c r="M40" s="1"/>
      <c r="N40" s="8"/>
      <c r="O40" s="5" t="s">
        <v>94</v>
      </c>
      <c r="P40" s="5">
        <v>33</v>
      </c>
      <c r="Q40" s="5" t="s">
        <v>95</v>
      </c>
      <c r="R40" s="5" t="s">
        <v>223</v>
      </c>
      <c r="S40" s="5" t="s">
        <v>346</v>
      </c>
      <c r="T40" s="5" t="s">
        <v>102</v>
      </c>
      <c r="U40" s="5" t="s">
        <v>81</v>
      </c>
      <c r="V40" s="5" t="s">
        <v>112</v>
      </c>
      <c r="W40" s="5" t="s">
        <v>110</v>
      </c>
      <c r="X40" s="5" t="s">
        <v>101</v>
      </c>
      <c r="Y40" s="5" t="s">
        <v>102</v>
      </c>
      <c r="Z40" s="5" t="s">
        <v>90</v>
      </c>
      <c r="AA40" s="5" t="s">
        <v>102</v>
      </c>
      <c r="AB40" s="54" t="s">
        <v>265</v>
      </c>
    </row>
    <row r="41" spans="1:28" x14ac:dyDescent="0.25">
      <c r="A41" s="1">
        <v>40</v>
      </c>
      <c r="B41" s="1"/>
      <c r="C41" s="1"/>
      <c r="D41" s="1"/>
      <c r="E41" s="1"/>
      <c r="F41" s="1"/>
      <c r="G41" s="1"/>
      <c r="H41" s="1"/>
      <c r="I41" s="1"/>
      <c r="J41" s="1"/>
      <c r="K41" s="1"/>
      <c r="L41" s="1"/>
      <c r="M41" s="1"/>
      <c r="N41" s="8"/>
      <c r="O41" s="53" t="s">
        <v>94</v>
      </c>
      <c r="P41" s="53">
        <v>29</v>
      </c>
      <c r="Q41" s="53" t="s">
        <v>115</v>
      </c>
      <c r="R41" s="53" t="s">
        <v>312</v>
      </c>
      <c r="S41" s="53" t="s">
        <v>346</v>
      </c>
      <c r="T41" s="53" t="s">
        <v>102</v>
      </c>
      <c r="U41" s="53" t="s">
        <v>355</v>
      </c>
      <c r="V41" s="53" t="s">
        <v>112</v>
      </c>
      <c r="W41" s="53" t="s">
        <v>110</v>
      </c>
      <c r="X41" s="53" t="s">
        <v>101</v>
      </c>
      <c r="Y41" s="53" t="s">
        <v>102</v>
      </c>
      <c r="Z41" s="53" t="s">
        <v>92</v>
      </c>
      <c r="AA41" s="53" t="s">
        <v>102</v>
      </c>
      <c r="AB41" s="55" t="s">
        <v>265</v>
      </c>
    </row>
    <row r="42" spans="1:28" x14ac:dyDescent="0.25">
      <c r="A42" s="1">
        <v>41</v>
      </c>
      <c r="B42" s="1" t="s">
        <v>65</v>
      </c>
      <c r="C42" s="1" t="s">
        <v>66</v>
      </c>
      <c r="D42" s="1"/>
      <c r="E42" s="1"/>
      <c r="F42" s="1"/>
      <c r="G42" s="1"/>
      <c r="H42" s="1"/>
      <c r="I42" s="1"/>
      <c r="J42" s="1"/>
      <c r="K42" s="1"/>
      <c r="L42" s="1"/>
      <c r="M42" s="1"/>
      <c r="N42" s="8"/>
      <c r="O42" s="5"/>
      <c r="P42" s="5">
        <v>36</v>
      </c>
      <c r="Q42" s="5" t="s">
        <v>95</v>
      </c>
      <c r="R42" s="5" t="s">
        <v>223</v>
      </c>
      <c r="S42" s="5"/>
      <c r="T42" s="5"/>
      <c r="U42" s="5" t="s">
        <v>81</v>
      </c>
      <c r="V42" s="5" t="s">
        <v>99</v>
      </c>
      <c r="W42" s="5"/>
      <c r="X42" s="5"/>
      <c r="Y42" s="5"/>
      <c r="Z42" s="5"/>
      <c r="AA42" s="5"/>
      <c r="AB42" s="54" t="s">
        <v>265</v>
      </c>
    </row>
    <row r="43" spans="1:28" x14ac:dyDescent="0.25">
      <c r="A43" s="1">
        <v>42</v>
      </c>
      <c r="B43" s="1" t="s">
        <v>65</v>
      </c>
      <c r="C43" s="1"/>
      <c r="D43" s="1"/>
      <c r="E43" s="1"/>
      <c r="F43" s="1"/>
      <c r="G43" s="1"/>
      <c r="H43" s="1"/>
      <c r="I43" s="1"/>
      <c r="J43" s="1"/>
      <c r="K43" s="1" t="s">
        <v>74</v>
      </c>
      <c r="L43" s="1"/>
      <c r="M43" s="1"/>
      <c r="N43" s="8"/>
      <c r="O43" s="53" t="s">
        <v>105</v>
      </c>
      <c r="P43" s="53">
        <v>36</v>
      </c>
      <c r="Q43" s="53" t="s">
        <v>95</v>
      </c>
      <c r="R43" s="53" t="s">
        <v>270</v>
      </c>
      <c r="S43" s="53" t="s">
        <v>346</v>
      </c>
      <c r="T43" s="53" t="s">
        <v>102</v>
      </c>
      <c r="U43" s="53" t="s">
        <v>81</v>
      </c>
      <c r="V43" s="53" t="s">
        <v>99</v>
      </c>
      <c r="W43" s="53" t="s">
        <v>110</v>
      </c>
      <c r="X43" s="53"/>
      <c r="Y43" s="53" t="s">
        <v>102</v>
      </c>
      <c r="Z43" s="53"/>
      <c r="AA43" s="53" t="s">
        <v>102</v>
      </c>
      <c r="AB43" s="55" t="s">
        <v>265</v>
      </c>
    </row>
    <row r="44" spans="1:28" x14ac:dyDescent="0.25">
      <c r="A44" s="1">
        <v>43</v>
      </c>
      <c r="B44" s="1"/>
      <c r="C44" s="1" t="s">
        <v>66</v>
      </c>
      <c r="D44" s="1"/>
      <c r="E44" s="1"/>
      <c r="F44" s="1"/>
      <c r="G44" s="1"/>
      <c r="H44" s="1"/>
      <c r="I44" s="1"/>
      <c r="J44" s="1"/>
      <c r="K44" s="1"/>
      <c r="L44" s="1" t="s">
        <v>75</v>
      </c>
      <c r="M44" s="1"/>
      <c r="N44" s="8"/>
      <c r="O44" s="5"/>
      <c r="P44" s="5">
        <v>61</v>
      </c>
      <c r="Q44" s="5" t="s">
        <v>95</v>
      </c>
      <c r="R44" s="5" t="s">
        <v>163</v>
      </c>
      <c r="S44" s="5" t="s">
        <v>346</v>
      </c>
      <c r="T44" s="5" t="s">
        <v>102</v>
      </c>
      <c r="U44" s="5" t="s">
        <v>355</v>
      </c>
      <c r="V44" s="5" t="s">
        <v>109</v>
      </c>
      <c r="W44" s="5" t="s">
        <v>133</v>
      </c>
      <c r="X44" s="5" t="s">
        <v>101</v>
      </c>
      <c r="Y44" s="5" t="s">
        <v>98</v>
      </c>
      <c r="Z44" s="5" t="s">
        <v>93</v>
      </c>
      <c r="AA44" s="5"/>
      <c r="AB44" s="54" t="s">
        <v>265</v>
      </c>
    </row>
    <row r="45" spans="1:28" x14ac:dyDescent="0.25">
      <c r="A45" s="1">
        <v>44</v>
      </c>
      <c r="B45" s="1"/>
      <c r="C45" s="1"/>
      <c r="D45" s="1"/>
      <c r="E45" s="1"/>
      <c r="F45" s="1"/>
      <c r="G45" s="1"/>
      <c r="H45" s="1" t="s">
        <v>71</v>
      </c>
      <c r="I45" s="1"/>
      <c r="J45" s="1"/>
      <c r="K45" s="1"/>
      <c r="L45" s="1"/>
      <c r="M45" s="1"/>
      <c r="N45" s="8"/>
      <c r="O45" s="53" t="s">
        <v>105</v>
      </c>
      <c r="P45" s="53">
        <v>51</v>
      </c>
      <c r="Q45" s="53" t="s">
        <v>95</v>
      </c>
      <c r="R45" s="53" t="s">
        <v>131</v>
      </c>
      <c r="S45" s="53"/>
      <c r="T45" s="53" t="s">
        <v>102</v>
      </c>
      <c r="U45" s="53" t="s">
        <v>81</v>
      </c>
      <c r="V45" s="53" t="s">
        <v>99</v>
      </c>
      <c r="W45" s="53" t="s">
        <v>103</v>
      </c>
      <c r="X45" s="53" t="s">
        <v>101</v>
      </c>
      <c r="Y45" s="53" t="s">
        <v>102</v>
      </c>
      <c r="Z45" s="53" t="s">
        <v>92</v>
      </c>
      <c r="AA45" s="53" t="s">
        <v>102</v>
      </c>
      <c r="AB45" s="55" t="s">
        <v>265</v>
      </c>
    </row>
    <row r="46" spans="1:28" x14ac:dyDescent="0.25">
      <c r="A46" s="1">
        <v>45</v>
      </c>
      <c r="B46" s="1" t="s">
        <v>65</v>
      </c>
      <c r="C46" s="1"/>
      <c r="D46" s="1" t="s">
        <v>67</v>
      </c>
      <c r="E46" s="1"/>
      <c r="F46" s="1"/>
      <c r="G46" s="1"/>
      <c r="H46" s="1"/>
      <c r="I46" s="1"/>
      <c r="J46" s="1"/>
      <c r="K46" s="1" t="s">
        <v>74</v>
      </c>
      <c r="L46" s="1"/>
      <c r="M46" s="1"/>
      <c r="N46" s="8"/>
      <c r="O46" s="5" t="s">
        <v>105</v>
      </c>
      <c r="P46" s="5">
        <v>13</v>
      </c>
      <c r="Q46" s="5" t="s">
        <v>95</v>
      </c>
      <c r="R46" s="5" t="s">
        <v>131</v>
      </c>
      <c r="S46" s="5" t="s">
        <v>107</v>
      </c>
      <c r="T46" s="5" t="s">
        <v>98</v>
      </c>
      <c r="U46" s="5" t="s">
        <v>80</v>
      </c>
      <c r="V46" s="5" t="s">
        <v>109</v>
      </c>
      <c r="W46" s="5" t="s">
        <v>133</v>
      </c>
      <c r="X46" s="5" t="s">
        <v>136</v>
      </c>
      <c r="Y46" s="5" t="s">
        <v>102</v>
      </c>
      <c r="Z46" s="5" t="s">
        <v>90</v>
      </c>
      <c r="AA46" s="5" t="s">
        <v>102</v>
      </c>
      <c r="AB46" s="54" t="s">
        <v>265</v>
      </c>
    </row>
    <row r="47" spans="1:28" x14ac:dyDescent="0.25">
      <c r="A47" s="1">
        <v>46</v>
      </c>
      <c r="B47" s="1" t="s">
        <v>65</v>
      </c>
      <c r="C47" s="1" t="s">
        <v>66</v>
      </c>
      <c r="D47" s="1"/>
      <c r="E47" s="1" t="s">
        <v>68</v>
      </c>
      <c r="F47" s="1"/>
      <c r="G47" s="1"/>
      <c r="H47" s="1"/>
      <c r="I47" s="1"/>
      <c r="J47" s="1"/>
      <c r="K47" s="1" t="s">
        <v>74</v>
      </c>
      <c r="L47" s="1"/>
      <c r="M47" s="1"/>
      <c r="N47" s="8"/>
      <c r="O47" s="53" t="s">
        <v>94</v>
      </c>
      <c r="P47" s="53">
        <v>31</v>
      </c>
      <c r="Q47" s="53" t="s">
        <v>95</v>
      </c>
      <c r="R47" s="53" t="s">
        <v>131</v>
      </c>
      <c r="S47" s="53"/>
      <c r="T47" s="53" t="s">
        <v>102</v>
      </c>
      <c r="U47" s="53" t="s">
        <v>355</v>
      </c>
      <c r="V47" s="53" t="s">
        <v>112</v>
      </c>
      <c r="W47" s="53" t="s">
        <v>133</v>
      </c>
      <c r="X47" s="53" t="s">
        <v>101</v>
      </c>
      <c r="Y47" s="53" t="s">
        <v>102</v>
      </c>
      <c r="Z47" s="53" t="s">
        <v>90</v>
      </c>
      <c r="AA47" s="53"/>
      <c r="AB47" s="55" t="s">
        <v>265</v>
      </c>
    </row>
    <row r="48" spans="1:28" x14ac:dyDescent="0.25">
      <c r="A48" s="1">
        <v>47</v>
      </c>
      <c r="B48" s="1" t="s">
        <v>65</v>
      </c>
      <c r="C48" s="1"/>
      <c r="D48" s="1"/>
      <c r="E48" s="1" t="s">
        <v>68</v>
      </c>
      <c r="F48" s="1"/>
      <c r="G48" s="1"/>
      <c r="H48" s="1" t="s">
        <v>71</v>
      </c>
      <c r="I48" s="1"/>
      <c r="J48" s="1"/>
      <c r="K48" s="1" t="s">
        <v>74</v>
      </c>
      <c r="L48" s="1"/>
      <c r="M48" s="1"/>
      <c r="N48" s="8"/>
      <c r="O48" s="5" t="s">
        <v>94</v>
      </c>
      <c r="P48" s="5">
        <v>27</v>
      </c>
      <c r="Q48" s="5" t="s">
        <v>95</v>
      </c>
      <c r="R48" s="5" t="s">
        <v>131</v>
      </c>
      <c r="S48" s="5" t="s">
        <v>346</v>
      </c>
      <c r="T48" s="5"/>
      <c r="U48" s="5" t="s">
        <v>355</v>
      </c>
      <c r="V48" s="5" t="s">
        <v>99</v>
      </c>
      <c r="W48" s="5" t="s">
        <v>103</v>
      </c>
      <c r="X48" s="5" t="s">
        <v>101</v>
      </c>
      <c r="Y48" s="5" t="s">
        <v>102</v>
      </c>
      <c r="Z48" s="5" t="s">
        <v>90</v>
      </c>
      <c r="AA48" s="5" t="s">
        <v>102</v>
      </c>
      <c r="AB48" s="54" t="s">
        <v>265</v>
      </c>
    </row>
    <row r="49" spans="1:28" x14ac:dyDescent="0.25">
      <c r="A49" s="1">
        <v>48</v>
      </c>
      <c r="B49" s="1" t="s">
        <v>65</v>
      </c>
      <c r="C49" s="1"/>
      <c r="D49" s="1"/>
      <c r="E49" s="1" t="s">
        <v>68</v>
      </c>
      <c r="F49" s="1"/>
      <c r="G49" s="1"/>
      <c r="H49" s="1" t="s">
        <v>71</v>
      </c>
      <c r="I49" s="1"/>
      <c r="J49" s="1"/>
      <c r="K49" s="1"/>
      <c r="L49" s="1"/>
      <c r="M49" s="1"/>
      <c r="N49" s="8" t="s">
        <v>77</v>
      </c>
      <c r="O49" s="53" t="s">
        <v>94</v>
      </c>
      <c r="P49" s="53">
        <v>17</v>
      </c>
      <c r="Q49" s="53" t="s">
        <v>115</v>
      </c>
      <c r="R49" s="53" t="s">
        <v>310</v>
      </c>
      <c r="S49" s="53"/>
      <c r="T49" s="53" t="s">
        <v>102</v>
      </c>
      <c r="U49" s="53" t="s">
        <v>355</v>
      </c>
      <c r="V49" s="53"/>
      <c r="W49" s="53" t="s">
        <v>133</v>
      </c>
      <c r="X49" s="53" t="s">
        <v>136</v>
      </c>
      <c r="Y49" s="53" t="s">
        <v>102</v>
      </c>
      <c r="Z49" s="53" t="s">
        <v>91</v>
      </c>
      <c r="AA49" s="53" t="s">
        <v>102</v>
      </c>
      <c r="AB49" s="55" t="s">
        <v>265</v>
      </c>
    </row>
    <row r="50" spans="1:28" x14ac:dyDescent="0.25">
      <c r="A50" s="1">
        <v>49</v>
      </c>
      <c r="B50" s="1" t="s">
        <v>65</v>
      </c>
      <c r="C50" s="1"/>
      <c r="D50" s="1"/>
      <c r="E50" s="1"/>
      <c r="F50" s="1"/>
      <c r="G50" s="1"/>
      <c r="H50" s="1"/>
      <c r="I50" s="1"/>
      <c r="J50" s="1"/>
      <c r="K50" s="1" t="s">
        <v>74</v>
      </c>
      <c r="L50" s="1"/>
      <c r="M50" s="1"/>
      <c r="N50" s="8"/>
      <c r="O50" s="5" t="s">
        <v>94</v>
      </c>
      <c r="P50" s="5">
        <v>16</v>
      </c>
      <c r="Q50" s="5" t="s">
        <v>95</v>
      </c>
      <c r="R50" s="5" t="s">
        <v>131</v>
      </c>
      <c r="S50" s="5"/>
      <c r="T50" s="5" t="s">
        <v>102</v>
      </c>
      <c r="U50" s="5" t="s">
        <v>355</v>
      </c>
      <c r="V50" s="5" t="s">
        <v>109</v>
      </c>
      <c r="W50" s="5" t="s">
        <v>133</v>
      </c>
      <c r="X50" s="5" t="s">
        <v>101</v>
      </c>
      <c r="Y50" s="5" t="s">
        <v>102</v>
      </c>
      <c r="Z50" s="5" t="s">
        <v>91</v>
      </c>
      <c r="AA50" s="5" t="s">
        <v>102</v>
      </c>
      <c r="AB50" s="54" t="s">
        <v>265</v>
      </c>
    </row>
    <row r="51" spans="1:28" x14ac:dyDescent="0.25">
      <c r="A51" s="1">
        <v>50</v>
      </c>
      <c r="B51" s="1"/>
      <c r="C51" s="1"/>
      <c r="D51" s="1"/>
      <c r="E51" s="1"/>
      <c r="F51" s="1"/>
      <c r="G51" s="1"/>
      <c r="H51" s="1" t="s">
        <v>71</v>
      </c>
      <c r="I51" s="1"/>
      <c r="J51" s="1"/>
      <c r="K51" s="1"/>
      <c r="L51" s="1"/>
      <c r="M51" s="1"/>
      <c r="N51" s="8"/>
      <c r="O51" s="53" t="s">
        <v>94</v>
      </c>
      <c r="P51" s="53">
        <v>47</v>
      </c>
      <c r="Q51" s="53" t="s">
        <v>115</v>
      </c>
      <c r="R51" s="53" t="s">
        <v>313</v>
      </c>
      <c r="S51" s="53" t="s">
        <v>128</v>
      </c>
      <c r="T51" s="53" t="s">
        <v>98</v>
      </c>
      <c r="U51" s="53" t="s">
        <v>80</v>
      </c>
      <c r="V51" s="53" t="s">
        <v>99</v>
      </c>
      <c r="W51" s="53" t="s">
        <v>133</v>
      </c>
      <c r="X51" s="53" t="s">
        <v>101</v>
      </c>
      <c r="Y51" s="53"/>
      <c r="Z51" s="53" t="s">
        <v>90</v>
      </c>
      <c r="AA51" s="53"/>
      <c r="AB51" s="55" t="s">
        <v>265</v>
      </c>
    </row>
    <row r="52" spans="1:28" x14ac:dyDescent="0.25">
      <c r="A52" s="1">
        <v>51</v>
      </c>
      <c r="B52" s="1" t="s">
        <v>65</v>
      </c>
      <c r="C52" s="1"/>
      <c r="D52" s="1"/>
      <c r="E52" s="1"/>
      <c r="F52" s="1"/>
      <c r="G52" s="1"/>
      <c r="H52" s="1"/>
      <c r="I52" s="1"/>
      <c r="J52" s="1"/>
      <c r="K52" s="1"/>
      <c r="L52" s="1"/>
      <c r="M52" s="1"/>
      <c r="N52" s="8" t="s">
        <v>77</v>
      </c>
      <c r="O52" s="5" t="s">
        <v>94</v>
      </c>
      <c r="P52" s="5">
        <v>39</v>
      </c>
      <c r="Q52" s="5" t="s">
        <v>115</v>
      </c>
      <c r="R52" s="5" t="s">
        <v>314</v>
      </c>
      <c r="S52" s="5" t="s">
        <v>271</v>
      </c>
      <c r="T52" s="5" t="s">
        <v>98</v>
      </c>
      <c r="U52" s="5" t="s">
        <v>80</v>
      </c>
      <c r="V52" s="5" t="s">
        <v>99</v>
      </c>
      <c r="W52" s="5" t="s">
        <v>133</v>
      </c>
      <c r="X52" s="5" t="s">
        <v>125</v>
      </c>
      <c r="Y52" s="5" t="s">
        <v>102</v>
      </c>
      <c r="Z52" s="5" t="s">
        <v>90</v>
      </c>
      <c r="AA52" s="5" t="s">
        <v>98</v>
      </c>
      <c r="AB52" s="54" t="s">
        <v>265</v>
      </c>
    </row>
    <row r="53" spans="1:28" x14ac:dyDescent="0.25">
      <c r="A53" s="1">
        <v>52</v>
      </c>
      <c r="B53" s="1" t="s">
        <v>65</v>
      </c>
      <c r="C53" s="1"/>
      <c r="D53" s="1" t="s">
        <v>67</v>
      </c>
      <c r="E53" s="1"/>
      <c r="F53" s="1"/>
      <c r="G53" s="1"/>
      <c r="H53" s="1"/>
      <c r="I53" s="1"/>
      <c r="J53" s="1"/>
      <c r="K53" s="1"/>
      <c r="L53" s="1"/>
      <c r="M53" s="1" t="s">
        <v>76</v>
      </c>
      <c r="N53" s="8"/>
      <c r="O53" s="53" t="s">
        <v>94</v>
      </c>
      <c r="P53" s="53">
        <v>39</v>
      </c>
      <c r="Q53" s="53" t="s">
        <v>115</v>
      </c>
      <c r="R53" s="53" t="s">
        <v>315</v>
      </c>
      <c r="S53" s="53" t="s">
        <v>271</v>
      </c>
      <c r="T53" s="53" t="s">
        <v>98</v>
      </c>
      <c r="U53" s="53" t="s">
        <v>80</v>
      </c>
      <c r="V53" s="53" t="s">
        <v>99</v>
      </c>
      <c r="W53" s="53" t="s">
        <v>133</v>
      </c>
      <c r="X53" s="53" t="s">
        <v>123</v>
      </c>
      <c r="Y53" s="53" t="s">
        <v>102</v>
      </c>
      <c r="Z53" s="53" t="s">
        <v>90</v>
      </c>
      <c r="AA53" s="53" t="s">
        <v>98</v>
      </c>
      <c r="AB53" s="55" t="s">
        <v>265</v>
      </c>
    </row>
    <row r="54" spans="1:28" x14ac:dyDescent="0.25">
      <c r="A54" s="1">
        <v>53</v>
      </c>
      <c r="B54" s="1"/>
      <c r="C54" s="1"/>
      <c r="D54" s="1"/>
      <c r="E54" s="1"/>
      <c r="F54" s="1"/>
      <c r="G54" s="1"/>
      <c r="H54" s="1" t="s">
        <v>71</v>
      </c>
      <c r="I54" s="1"/>
      <c r="J54" s="1"/>
      <c r="K54" s="1" t="s">
        <v>74</v>
      </c>
      <c r="L54" s="1"/>
      <c r="M54" s="1"/>
      <c r="N54" s="8"/>
      <c r="O54" s="5" t="s">
        <v>105</v>
      </c>
      <c r="P54" s="5">
        <v>48</v>
      </c>
      <c r="Q54" s="5" t="s">
        <v>115</v>
      </c>
      <c r="R54" s="5" t="s">
        <v>316</v>
      </c>
      <c r="S54" s="5" t="s">
        <v>128</v>
      </c>
      <c r="T54" s="5" t="s">
        <v>98</v>
      </c>
      <c r="U54" s="5" t="s">
        <v>80</v>
      </c>
      <c r="V54" s="5" t="s">
        <v>99</v>
      </c>
      <c r="W54" s="5" t="s">
        <v>103</v>
      </c>
      <c r="X54" s="5" t="s">
        <v>101</v>
      </c>
      <c r="Y54" s="5" t="s">
        <v>102</v>
      </c>
      <c r="Z54" s="5" t="s">
        <v>90</v>
      </c>
      <c r="AA54" s="5" t="s">
        <v>98</v>
      </c>
      <c r="AB54" s="54" t="s">
        <v>265</v>
      </c>
    </row>
    <row r="55" spans="1:28" x14ac:dyDescent="0.25">
      <c r="A55" s="1">
        <v>54</v>
      </c>
      <c r="B55" s="1"/>
      <c r="C55" s="1"/>
      <c r="D55" s="1" t="s">
        <v>67</v>
      </c>
      <c r="E55" s="1"/>
      <c r="F55" s="1" t="s">
        <v>69</v>
      </c>
      <c r="G55" s="1" t="s">
        <v>70</v>
      </c>
      <c r="H55" s="1"/>
      <c r="I55" s="1"/>
      <c r="J55" s="1"/>
      <c r="K55" s="1"/>
      <c r="L55" s="1"/>
      <c r="M55" s="1"/>
      <c r="N55" s="8"/>
      <c r="O55" s="53" t="s">
        <v>94</v>
      </c>
      <c r="P55" s="53">
        <v>25</v>
      </c>
      <c r="Q55" s="53" t="s">
        <v>95</v>
      </c>
      <c r="R55" s="53" t="s">
        <v>138</v>
      </c>
      <c r="S55" s="53" t="s">
        <v>134</v>
      </c>
      <c r="T55" s="53" t="s">
        <v>102</v>
      </c>
      <c r="U55" s="53" t="s">
        <v>81</v>
      </c>
      <c r="V55" s="53" t="s">
        <v>99</v>
      </c>
      <c r="W55" s="53" t="s">
        <v>100</v>
      </c>
      <c r="X55" s="53" t="s">
        <v>101</v>
      </c>
      <c r="Y55" s="53" t="s">
        <v>102</v>
      </c>
      <c r="Z55" s="53" t="s">
        <v>90</v>
      </c>
      <c r="AA55" s="53" t="s">
        <v>102</v>
      </c>
      <c r="AB55" s="55" t="s">
        <v>265</v>
      </c>
    </row>
    <row r="56" spans="1:28" x14ac:dyDescent="0.25">
      <c r="A56" s="1">
        <v>55</v>
      </c>
      <c r="B56" s="1"/>
      <c r="C56" s="1"/>
      <c r="D56" s="1" t="s">
        <v>67</v>
      </c>
      <c r="E56" s="1" t="s">
        <v>68</v>
      </c>
      <c r="F56" s="1" t="s">
        <v>69</v>
      </c>
      <c r="G56" s="1"/>
      <c r="H56" s="1"/>
      <c r="I56" s="1"/>
      <c r="J56" s="1"/>
      <c r="K56" s="1" t="s">
        <v>74</v>
      </c>
      <c r="L56" s="1"/>
      <c r="M56" s="1"/>
      <c r="N56" s="8" t="s">
        <v>77</v>
      </c>
      <c r="O56" s="5" t="s">
        <v>94</v>
      </c>
      <c r="P56" s="5">
        <v>13</v>
      </c>
      <c r="Q56" s="5" t="s">
        <v>95</v>
      </c>
      <c r="R56" s="5" t="s">
        <v>131</v>
      </c>
      <c r="S56" s="5" t="s">
        <v>346</v>
      </c>
      <c r="T56" s="5" t="s">
        <v>102</v>
      </c>
      <c r="U56" s="5" t="s">
        <v>355</v>
      </c>
      <c r="V56" s="5" t="s">
        <v>99</v>
      </c>
      <c r="W56" s="5" t="s">
        <v>132</v>
      </c>
      <c r="X56" s="5" t="s">
        <v>123</v>
      </c>
      <c r="Y56" s="5" t="s">
        <v>102</v>
      </c>
      <c r="Z56" s="5" t="s">
        <v>90</v>
      </c>
      <c r="AA56" s="5" t="s">
        <v>102</v>
      </c>
      <c r="AB56" s="54" t="s">
        <v>265</v>
      </c>
    </row>
    <row r="57" spans="1:28" x14ac:dyDescent="0.25">
      <c r="A57" s="1">
        <v>56</v>
      </c>
      <c r="B57" s="1"/>
      <c r="C57" s="1"/>
      <c r="D57" s="1"/>
      <c r="E57" s="1"/>
      <c r="F57" s="1"/>
      <c r="G57" s="1"/>
      <c r="H57" s="1"/>
      <c r="I57" s="1"/>
      <c r="J57" s="1"/>
      <c r="K57" s="1"/>
      <c r="L57" s="1"/>
      <c r="M57" s="1" t="s">
        <v>76</v>
      </c>
      <c r="N57" s="8"/>
      <c r="O57" s="53" t="s">
        <v>105</v>
      </c>
      <c r="P57" s="53">
        <v>49</v>
      </c>
      <c r="Q57" s="53" t="s">
        <v>95</v>
      </c>
      <c r="R57" s="53" t="s">
        <v>131</v>
      </c>
      <c r="S57" s="53" t="s">
        <v>107</v>
      </c>
      <c r="T57" s="53"/>
      <c r="U57" s="53" t="s">
        <v>80</v>
      </c>
      <c r="V57" s="53" t="s">
        <v>99</v>
      </c>
      <c r="W57" s="53" t="s">
        <v>132</v>
      </c>
      <c r="X57" s="53" t="s">
        <v>101</v>
      </c>
      <c r="Y57" s="53" t="s">
        <v>102</v>
      </c>
      <c r="Z57" s="53" t="s">
        <v>90</v>
      </c>
      <c r="AA57" s="53" t="s">
        <v>102</v>
      </c>
      <c r="AB57" s="55" t="s">
        <v>265</v>
      </c>
    </row>
    <row r="58" spans="1:28" x14ac:dyDescent="0.25">
      <c r="A58" s="1">
        <v>57</v>
      </c>
      <c r="B58" s="1"/>
      <c r="C58" s="1"/>
      <c r="D58" s="1" t="s">
        <v>67</v>
      </c>
      <c r="E58" s="1"/>
      <c r="F58" s="1"/>
      <c r="G58" s="1" t="s">
        <v>70</v>
      </c>
      <c r="H58" s="1"/>
      <c r="I58" s="1"/>
      <c r="J58" s="1"/>
      <c r="K58" s="1"/>
      <c r="L58" s="1"/>
      <c r="M58" s="1" t="s">
        <v>76</v>
      </c>
      <c r="N58" s="8"/>
      <c r="O58" s="5" t="s">
        <v>94</v>
      </c>
      <c r="P58" s="5">
        <v>42</v>
      </c>
      <c r="Q58" s="5" t="s">
        <v>95</v>
      </c>
      <c r="R58" s="5" t="s">
        <v>131</v>
      </c>
      <c r="S58" s="5" t="s">
        <v>107</v>
      </c>
      <c r="T58" s="5" t="s">
        <v>102</v>
      </c>
      <c r="U58" s="5" t="s">
        <v>355</v>
      </c>
      <c r="V58" s="5" t="s">
        <v>99</v>
      </c>
      <c r="W58" s="5" t="s">
        <v>132</v>
      </c>
      <c r="X58" s="5" t="s">
        <v>101</v>
      </c>
      <c r="Y58" s="5" t="s">
        <v>102</v>
      </c>
      <c r="Z58" s="5" t="s">
        <v>90</v>
      </c>
      <c r="AA58" s="5" t="s">
        <v>102</v>
      </c>
      <c r="AB58" s="54" t="s">
        <v>265</v>
      </c>
    </row>
    <row r="59" spans="1:28" x14ac:dyDescent="0.25">
      <c r="A59" s="1">
        <v>58</v>
      </c>
      <c r="B59" s="1" t="s">
        <v>65</v>
      </c>
      <c r="C59" s="1" t="s">
        <v>66</v>
      </c>
      <c r="D59" s="1"/>
      <c r="E59" s="1"/>
      <c r="F59" s="1"/>
      <c r="G59" s="1"/>
      <c r="H59" s="1" t="s">
        <v>71</v>
      </c>
      <c r="I59" s="1"/>
      <c r="J59" s="1"/>
      <c r="K59" s="1"/>
      <c r="L59" s="1"/>
      <c r="M59" s="1"/>
      <c r="N59" s="8"/>
      <c r="O59" s="53" t="s">
        <v>105</v>
      </c>
      <c r="P59" s="53">
        <v>65</v>
      </c>
      <c r="Q59" s="53" t="s">
        <v>95</v>
      </c>
      <c r="R59" s="53" t="s">
        <v>131</v>
      </c>
      <c r="S59" s="53"/>
      <c r="T59" s="53" t="s">
        <v>102</v>
      </c>
      <c r="U59" s="53" t="s">
        <v>81</v>
      </c>
      <c r="V59" s="53" t="s">
        <v>109</v>
      </c>
      <c r="W59" s="53" t="s">
        <v>132</v>
      </c>
      <c r="X59" s="53" t="s">
        <v>101</v>
      </c>
      <c r="Y59" s="53"/>
      <c r="Z59" s="53" t="s">
        <v>93</v>
      </c>
      <c r="AA59" s="53"/>
      <c r="AB59" s="55" t="s">
        <v>265</v>
      </c>
    </row>
    <row r="60" spans="1:28" x14ac:dyDescent="0.25">
      <c r="A60" s="1">
        <v>59</v>
      </c>
      <c r="B60" s="1" t="s">
        <v>65</v>
      </c>
      <c r="C60" s="1"/>
      <c r="D60" s="1"/>
      <c r="E60" s="1"/>
      <c r="F60" s="1"/>
      <c r="G60" s="1"/>
      <c r="H60" s="1" t="s">
        <v>71</v>
      </c>
      <c r="I60" s="1"/>
      <c r="J60" s="1"/>
      <c r="K60" s="1"/>
      <c r="L60" s="1"/>
      <c r="M60" s="1"/>
      <c r="N60" s="8" t="s">
        <v>77</v>
      </c>
      <c r="O60" s="5" t="s">
        <v>105</v>
      </c>
      <c r="P60" s="5">
        <v>47</v>
      </c>
      <c r="Q60" s="5" t="s">
        <v>95</v>
      </c>
      <c r="R60" s="5" t="s">
        <v>131</v>
      </c>
      <c r="S60" s="5"/>
      <c r="T60" s="5"/>
      <c r="U60" s="5" t="s">
        <v>81</v>
      </c>
      <c r="V60" s="5" t="s">
        <v>99</v>
      </c>
      <c r="W60" s="5" t="s">
        <v>133</v>
      </c>
      <c r="X60" s="5"/>
      <c r="Y60" s="5" t="s">
        <v>98</v>
      </c>
      <c r="Z60" s="5" t="s">
        <v>93</v>
      </c>
      <c r="AA60" s="5"/>
      <c r="AB60" s="54" t="s">
        <v>265</v>
      </c>
    </row>
    <row r="61" spans="1:28" x14ac:dyDescent="0.25">
      <c r="A61" s="1">
        <v>60</v>
      </c>
      <c r="B61" s="1" t="s">
        <v>65</v>
      </c>
      <c r="C61" s="1"/>
      <c r="D61" s="1"/>
      <c r="E61" s="1"/>
      <c r="F61" s="1"/>
      <c r="G61" s="1"/>
      <c r="H61" s="1" t="s">
        <v>71</v>
      </c>
      <c r="I61" s="1"/>
      <c r="J61" s="1"/>
      <c r="K61" s="1"/>
      <c r="L61" s="1"/>
      <c r="M61" s="1"/>
      <c r="N61" s="8" t="s">
        <v>77</v>
      </c>
      <c r="O61" s="53" t="s">
        <v>105</v>
      </c>
      <c r="P61" s="53">
        <v>26</v>
      </c>
      <c r="Q61" s="53" t="s">
        <v>95</v>
      </c>
      <c r="R61" s="53" t="s">
        <v>131</v>
      </c>
      <c r="S61" s="53"/>
      <c r="T61" s="53"/>
      <c r="U61" s="53" t="s">
        <v>81</v>
      </c>
      <c r="V61" s="53" t="s">
        <v>99</v>
      </c>
      <c r="W61" s="53" t="s">
        <v>133</v>
      </c>
      <c r="X61" s="53" t="s">
        <v>101</v>
      </c>
      <c r="Y61" s="53" t="s">
        <v>98</v>
      </c>
      <c r="Z61" s="53" t="s">
        <v>93</v>
      </c>
      <c r="AA61" s="53"/>
      <c r="AB61" s="55" t="s">
        <v>265</v>
      </c>
    </row>
    <row r="62" spans="1:28" x14ac:dyDescent="0.25">
      <c r="A62" s="1">
        <v>61</v>
      </c>
      <c r="B62" s="1" t="s">
        <v>65</v>
      </c>
      <c r="C62" s="1"/>
      <c r="D62" s="1"/>
      <c r="E62" s="1"/>
      <c r="F62" s="1"/>
      <c r="G62" s="1"/>
      <c r="H62" s="1"/>
      <c r="I62" s="1"/>
      <c r="J62" s="1"/>
      <c r="K62" s="1"/>
      <c r="L62" s="1"/>
      <c r="M62" s="1"/>
      <c r="N62" s="8"/>
      <c r="O62" s="5" t="s">
        <v>94</v>
      </c>
      <c r="P62" s="5">
        <v>31</v>
      </c>
      <c r="Q62" s="5" t="s">
        <v>95</v>
      </c>
      <c r="R62" s="5" t="s">
        <v>131</v>
      </c>
      <c r="S62" s="5" t="s">
        <v>107</v>
      </c>
      <c r="T62" s="5" t="s">
        <v>102</v>
      </c>
      <c r="U62" s="5" t="s">
        <v>81</v>
      </c>
      <c r="V62" s="5"/>
      <c r="W62" s="5" t="s">
        <v>133</v>
      </c>
      <c r="X62" s="5"/>
      <c r="Y62" s="5" t="s">
        <v>102</v>
      </c>
      <c r="Z62" s="5" t="s">
        <v>91</v>
      </c>
      <c r="AA62" s="5" t="s">
        <v>102</v>
      </c>
      <c r="AB62" s="54" t="s">
        <v>265</v>
      </c>
    </row>
    <row r="63" spans="1:28" x14ac:dyDescent="0.25">
      <c r="A63" s="1">
        <v>62</v>
      </c>
      <c r="B63" s="1"/>
      <c r="C63" s="1"/>
      <c r="D63" s="1"/>
      <c r="E63" s="1" t="s">
        <v>68</v>
      </c>
      <c r="F63" s="1" t="s">
        <v>69</v>
      </c>
      <c r="G63" s="1" t="s">
        <v>70</v>
      </c>
      <c r="H63" s="1"/>
      <c r="I63" s="1"/>
      <c r="J63" s="1"/>
      <c r="K63" s="1"/>
      <c r="L63" s="1"/>
      <c r="M63" s="1"/>
      <c r="N63" s="8"/>
      <c r="O63" s="53" t="s">
        <v>94</v>
      </c>
      <c r="P63" s="53">
        <v>25</v>
      </c>
      <c r="Q63" s="53" t="s">
        <v>95</v>
      </c>
      <c r="R63" s="53" t="s">
        <v>131</v>
      </c>
      <c r="S63" s="53" t="s">
        <v>107</v>
      </c>
      <c r="T63" s="53" t="s">
        <v>102</v>
      </c>
      <c r="U63" s="53" t="s">
        <v>81</v>
      </c>
      <c r="V63" s="53" t="s">
        <v>99</v>
      </c>
      <c r="W63" s="53" t="s">
        <v>110</v>
      </c>
      <c r="X63" s="53" t="s">
        <v>125</v>
      </c>
      <c r="Y63" s="53" t="s">
        <v>98</v>
      </c>
      <c r="Z63" s="53" t="s">
        <v>93</v>
      </c>
      <c r="AA63" s="53" t="s">
        <v>102</v>
      </c>
      <c r="AB63" s="55" t="s">
        <v>265</v>
      </c>
    </row>
    <row r="64" spans="1:28" x14ac:dyDescent="0.25">
      <c r="A64" s="1">
        <v>63</v>
      </c>
      <c r="B64" s="1"/>
      <c r="C64" s="1"/>
      <c r="D64" s="1"/>
      <c r="E64" s="1"/>
      <c r="F64" s="1"/>
      <c r="G64" s="1"/>
      <c r="H64" s="1" t="s">
        <v>71</v>
      </c>
      <c r="I64" s="1"/>
      <c r="J64" s="1" t="s">
        <v>73</v>
      </c>
      <c r="K64" s="1" t="s">
        <v>74</v>
      </c>
      <c r="L64" s="1"/>
      <c r="M64" s="1"/>
      <c r="N64" s="8"/>
      <c r="O64" s="5" t="s">
        <v>94</v>
      </c>
      <c r="P64" s="5">
        <v>43</v>
      </c>
      <c r="Q64" s="5" t="s">
        <v>95</v>
      </c>
      <c r="R64" s="5" t="s">
        <v>131</v>
      </c>
      <c r="S64" s="5" t="s">
        <v>134</v>
      </c>
      <c r="T64" s="5" t="s">
        <v>102</v>
      </c>
      <c r="U64" s="5" t="s">
        <v>355</v>
      </c>
      <c r="V64" s="5" t="s">
        <v>99</v>
      </c>
      <c r="W64" s="5" t="s">
        <v>110</v>
      </c>
      <c r="X64" s="5" t="s">
        <v>104</v>
      </c>
      <c r="Y64" s="5" t="s">
        <v>102</v>
      </c>
      <c r="Z64" s="5" t="s">
        <v>486</v>
      </c>
      <c r="AA64" s="5" t="s">
        <v>102</v>
      </c>
      <c r="AB64" s="54" t="s">
        <v>265</v>
      </c>
    </row>
    <row r="65" spans="1:28" x14ac:dyDescent="0.25">
      <c r="A65" s="1">
        <v>64</v>
      </c>
      <c r="B65" s="1" t="s">
        <v>65</v>
      </c>
      <c r="C65" s="1"/>
      <c r="D65" s="1"/>
      <c r="E65" s="1"/>
      <c r="F65" s="1"/>
      <c r="G65" s="1"/>
      <c r="H65" s="1"/>
      <c r="I65" s="1"/>
      <c r="J65" s="1"/>
      <c r="K65" s="1"/>
      <c r="L65" s="1"/>
      <c r="M65" s="1"/>
      <c r="N65" s="8"/>
      <c r="O65" s="53" t="s">
        <v>105</v>
      </c>
      <c r="P65" s="53">
        <v>36</v>
      </c>
      <c r="Q65" s="53" t="s">
        <v>95</v>
      </c>
      <c r="R65" s="53" t="s">
        <v>131</v>
      </c>
      <c r="S65" s="53"/>
      <c r="T65" s="53" t="s">
        <v>102</v>
      </c>
      <c r="U65" s="53" t="s">
        <v>81</v>
      </c>
      <c r="V65" s="53"/>
      <c r="W65" s="53" t="s">
        <v>133</v>
      </c>
      <c r="X65" s="53" t="s">
        <v>135</v>
      </c>
      <c r="Y65" s="53" t="s">
        <v>102</v>
      </c>
      <c r="Z65" s="53" t="s">
        <v>91</v>
      </c>
      <c r="AA65" s="53" t="s">
        <v>102</v>
      </c>
      <c r="AB65" s="55"/>
    </row>
    <row r="66" spans="1:28" x14ac:dyDescent="0.25">
      <c r="A66" s="1">
        <v>65</v>
      </c>
      <c r="B66" s="1" t="s">
        <v>65</v>
      </c>
      <c r="C66" s="1"/>
      <c r="D66" s="1"/>
      <c r="E66" s="1"/>
      <c r="F66" s="1"/>
      <c r="G66" s="1"/>
      <c r="H66" s="1" t="s">
        <v>71</v>
      </c>
      <c r="I66" s="1"/>
      <c r="J66" s="1"/>
      <c r="K66" s="1" t="s">
        <v>74</v>
      </c>
      <c r="L66" s="1"/>
      <c r="M66" s="1"/>
      <c r="N66" s="8"/>
      <c r="O66" s="5" t="s">
        <v>94</v>
      </c>
      <c r="P66" s="5">
        <v>40</v>
      </c>
      <c r="Q66" s="5" t="s">
        <v>95</v>
      </c>
      <c r="R66" s="5" t="s">
        <v>131</v>
      </c>
      <c r="S66" s="5" t="s">
        <v>107</v>
      </c>
      <c r="T66" s="5" t="s">
        <v>102</v>
      </c>
      <c r="U66" s="5" t="s">
        <v>81</v>
      </c>
      <c r="V66" s="5" t="s">
        <v>99</v>
      </c>
      <c r="W66" s="5" t="s">
        <v>133</v>
      </c>
      <c r="X66" s="5" t="s">
        <v>101</v>
      </c>
      <c r="Y66" s="5" t="s">
        <v>98</v>
      </c>
      <c r="Z66" s="5"/>
      <c r="AA66" s="5" t="s">
        <v>102</v>
      </c>
      <c r="AB66" s="54"/>
    </row>
    <row r="67" spans="1:28" x14ac:dyDescent="0.25">
      <c r="A67" s="1">
        <v>66</v>
      </c>
      <c r="B67" s="1" t="s">
        <v>65</v>
      </c>
      <c r="C67" s="1"/>
      <c r="D67" s="1"/>
      <c r="E67" s="1" t="s">
        <v>68</v>
      </c>
      <c r="F67" s="1"/>
      <c r="G67" s="1"/>
      <c r="H67" s="1"/>
      <c r="I67" s="1"/>
      <c r="J67" s="1"/>
      <c r="K67" s="1"/>
      <c r="L67" s="1"/>
      <c r="M67" s="1" t="s">
        <v>76</v>
      </c>
      <c r="N67" s="8"/>
      <c r="O67" s="53" t="s">
        <v>94</v>
      </c>
      <c r="P67" s="53">
        <v>18</v>
      </c>
      <c r="Q67" s="53" t="s">
        <v>95</v>
      </c>
      <c r="R67" s="53" t="s">
        <v>131</v>
      </c>
      <c r="S67" s="53"/>
      <c r="T67" s="53" t="s">
        <v>102</v>
      </c>
      <c r="U67" s="53" t="s">
        <v>355</v>
      </c>
      <c r="V67" s="53" t="s">
        <v>109</v>
      </c>
      <c r="W67" s="53" t="s">
        <v>133</v>
      </c>
      <c r="X67" s="53" t="s">
        <v>136</v>
      </c>
      <c r="Y67" s="53" t="s">
        <v>102</v>
      </c>
      <c r="Z67" s="53" t="s">
        <v>91</v>
      </c>
      <c r="AA67" s="53" t="s">
        <v>102</v>
      </c>
      <c r="AB67" s="55" t="s">
        <v>265</v>
      </c>
    </row>
    <row r="68" spans="1:28" x14ac:dyDescent="0.25">
      <c r="A68" s="1">
        <v>67</v>
      </c>
      <c r="B68" s="1"/>
      <c r="C68" s="1"/>
      <c r="D68" s="1"/>
      <c r="E68" s="1" t="s">
        <v>68</v>
      </c>
      <c r="F68" s="1"/>
      <c r="G68" s="1"/>
      <c r="H68" s="1"/>
      <c r="I68" s="1"/>
      <c r="J68" s="1"/>
      <c r="K68" s="1"/>
      <c r="L68" s="1"/>
      <c r="M68" s="1"/>
      <c r="N68" s="8"/>
      <c r="O68" s="5" t="s">
        <v>94</v>
      </c>
      <c r="P68" s="5">
        <v>29</v>
      </c>
      <c r="Q68" s="5" t="s">
        <v>95</v>
      </c>
      <c r="R68" s="5" t="s">
        <v>131</v>
      </c>
      <c r="S68" s="5" t="s">
        <v>107</v>
      </c>
      <c r="T68" s="5" t="s">
        <v>102</v>
      </c>
      <c r="U68" s="5" t="s">
        <v>81</v>
      </c>
      <c r="V68" s="5" t="s">
        <v>109</v>
      </c>
      <c r="W68" s="5" t="s">
        <v>137</v>
      </c>
      <c r="X68" s="5" t="s">
        <v>125</v>
      </c>
      <c r="Y68" s="5" t="s">
        <v>102</v>
      </c>
      <c r="Z68" s="5"/>
      <c r="AA68" s="5" t="s">
        <v>102</v>
      </c>
      <c r="AB68" s="54" t="s">
        <v>265</v>
      </c>
    </row>
    <row r="69" spans="1:28" x14ac:dyDescent="0.25">
      <c r="A69" s="1">
        <v>68</v>
      </c>
      <c r="B69" s="1" t="s">
        <v>65</v>
      </c>
      <c r="C69" s="1"/>
      <c r="D69" s="1"/>
      <c r="E69" s="1"/>
      <c r="F69" s="1"/>
      <c r="G69" s="1"/>
      <c r="H69" s="1"/>
      <c r="I69" s="1"/>
      <c r="J69" s="1"/>
      <c r="K69" s="1"/>
      <c r="L69" s="1"/>
      <c r="M69" s="1"/>
      <c r="N69" s="8"/>
      <c r="O69" s="53" t="s">
        <v>94</v>
      </c>
      <c r="P69" s="53">
        <v>52</v>
      </c>
      <c r="Q69" s="53" t="s">
        <v>95</v>
      </c>
      <c r="R69" s="53" t="s">
        <v>138</v>
      </c>
      <c r="S69" s="53" t="s">
        <v>134</v>
      </c>
      <c r="T69" s="53" t="s">
        <v>102</v>
      </c>
      <c r="U69" s="53" t="s">
        <v>81</v>
      </c>
      <c r="V69" s="53" t="s">
        <v>112</v>
      </c>
      <c r="W69" s="53" t="s">
        <v>110</v>
      </c>
      <c r="X69" s="53" t="s">
        <v>101</v>
      </c>
      <c r="Y69" s="53" t="s">
        <v>102</v>
      </c>
      <c r="Z69" s="53" t="s">
        <v>90</v>
      </c>
      <c r="AA69" s="53" t="s">
        <v>98</v>
      </c>
      <c r="AB69" s="55" t="s">
        <v>265</v>
      </c>
    </row>
    <row r="70" spans="1:28" x14ac:dyDescent="0.25">
      <c r="A70" s="1">
        <v>69</v>
      </c>
      <c r="B70" s="1" t="s">
        <v>65</v>
      </c>
      <c r="C70" s="1"/>
      <c r="D70" s="1"/>
      <c r="E70" s="1"/>
      <c r="F70" s="1"/>
      <c r="G70" s="1" t="s">
        <v>70</v>
      </c>
      <c r="H70" s="1"/>
      <c r="I70" s="1"/>
      <c r="J70" s="1"/>
      <c r="K70" s="1"/>
      <c r="L70" s="1"/>
      <c r="M70" s="1"/>
      <c r="N70" s="8" t="s">
        <v>77</v>
      </c>
      <c r="O70" s="5" t="s">
        <v>94</v>
      </c>
      <c r="P70" s="5">
        <v>35</v>
      </c>
      <c r="Q70" s="5" t="s">
        <v>95</v>
      </c>
      <c r="R70" s="5" t="s">
        <v>131</v>
      </c>
      <c r="S70" s="5"/>
      <c r="T70" s="5" t="s">
        <v>102</v>
      </c>
      <c r="U70" s="5" t="s">
        <v>81</v>
      </c>
      <c r="V70" s="5"/>
      <c r="W70" s="5"/>
      <c r="X70" s="5"/>
      <c r="Y70" s="5" t="s">
        <v>102</v>
      </c>
      <c r="Z70" s="5" t="s">
        <v>91</v>
      </c>
      <c r="AA70" s="5" t="s">
        <v>102</v>
      </c>
      <c r="AB70" s="54" t="s">
        <v>265</v>
      </c>
    </row>
    <row r="71" spans="1:28" x14ac:dyDescent="0.25">
      <c r="A71" s="1">
        <v>70</v>
      </c>
      <c r="B71" s="1" t="s">
        <v>65</v>
      </c>
      <c r="C71" s="1"/>
      <c r="D71" s="1"/>
      <c r="E71" s="1"/>
      <c r="F71" s="1"/>
      <c r="G71" s="1"/>
      <c r="H71" s="1"/>
      <c r="I71" s="1"/>
      <c r="J71" s="1"/>
      <c r="K71" s="1"/>
      <c r="L71" s="1"/>
      <c r="M71" s="1"/>
      <c r="N71" s="8"/>
      <c r="O71" s="53" t="s">
        <v>105</v>
      </c>
      <c r="P71" s="53">
        <v>36</v>
      </c>
      <c r="Q71" s="53" t="s">
        <v>95</v>
      </c>
      <c r="R71" s="53" t="s">
        <v>131</v>
      </c>
      <c r="S71" s="53"/>
      <c r="T71" s="53" t="s">
        <v>102</v>
      </c>
      <c r="U71" s="53" t="s">
        <v>81</v>
      </c>
      <c r="V71" s="53"/>
      <c r="W71" s="53" t="s">
        <v>133</v>
      </c>
      <c r="X71" s="53" t="s">
        <v>135</v>
      </c>
      <c r="Y71" s="53"/>
      <c r="Z71" s="53" t="s">
        <v>91</v>
      </c>
      <c r="AA71" s="53" t="s">
        <v>102</v>
      </c>
      <c r="AB71" s="55" t="s">
        <v>265</v>
      </c>
    </row>
    <row r="72" spans="1:28" x14ac:dyDescent="0.25">
      <c r="A72" s="1">
        <v>71</v>
      </c>
      <c r="B72" s="1" t="s">
        <v>65</v>
      </c>
      <c r="C72" s="1"/>
      <c r="D72" s="1"/>
      <c r="E72" s="1"/>
      <c r="F72" s="1"/>
      <c r="G72" s="1"/>
      <c r="H72" s="1" t="s">
        <v>71</v>
      </c>
      <c r="I72" s="1"/>
      <c r="J72" s="1"/>
      <c r="K72" s="1" t="s">
        <v>74</v>
      </c>
      <c r="L72" s="1"/>
      <c r="M72" s="1"/>
      <c r="N72" s="8"/>
      <c r="O72" s="5" t="s">
        <v>94</v>
      </c>
      <c r="P72" s="5">
        <v>40</v>
      </c>
      <c r="Q72" s="5" t="s">
        <v>95</v>
      </c>
      <c r="R72" s="5" t="s">
        <v>131</v>
      </c>
      <c r="S72" s="5" t="s">
        <v>107</v>
      </c>
      <c r="T72" s="5" t="s">
        <v>102</v>
      </c>
      <c r="U72" s="5" t="s">
        <v>81</v>
      </c>
      <c r="V72" s="5" t="s">
        <v>99</v>
      </c>
      <c r="W72" s="5" t="s">
        <v>133</v>
      </c>
      <c r="X72" s="5" t="s">
        <v>101</v>
      </c>
      <c r="Y72" s="5" t="s">
        <v>98</v>
      </c>
      <c r="Z72" s="5"/>
      <c r="AA72" s="5" t="s">
        <v>102</v>
      </c>
      <c r="AB72" s="54" t="s">
        <v>265</v>
      </c>
    </row>
    <row r="73" spans="1:28" x14ac:dyDescent="0.25">
      <c r="A73" s="1">
        <v>72</v>
      </c>
      <c r="B73" s="1"/>
      <c r="C73" s="1"/>
      <c r="D73" s="1"/>
      <c r="E73" s="1" t="s">
        <v>68</v>
      </c>
      <c r="F73" s="1"/>
      <c r="G73" s="1" t="s">
        <v>70</v>
      </c>
      <c r="H73" s="1" t="s">
        <v>71</v>
      </c>
      <c r="I73" s="1" t="s">
        <v>72</v>
      </c>
      <c r="J73" s="1"/>
      <c r="K73" s="1" t="s">
        <v>74</v>
      </c>
      <c r="L73" s="1"/>
      <c r="M73" s="1" t="s">
        <v>76</v>
      </c>
      <c r="N73" s="8"/>
      <c r="O73" s="53" t="s">
        <v>94</v>
      </c>
      <c r="P73" s="53">
        <v>30</v>
      </c>
      <c r="Q73" s="53" t="s">
        <v>95</v>
      </c>
      <c r="R73" s="53" t="s">
        <v>96</v>
      </c>
      <c r="S73" s="53" t="s">
        <v>97</v>
      </c>
      <c r="T73" s="53" t="s">
        <v>98</v>
      </c>
      <c r="U73" s="53" t="s">
        <v>80</v>
      </c>
      <c r="V73" s="53" t="s">
        <v>99</v>
      </c>
      <c r="W73" s="53" t="s">
        <v>120</v>
      </c>
      <c r="X73" s="53" t="s">
        <v>136</v>
      </c>
      <c r="Y73" s="53" t="s">
        <v>102</v>
      </c>
      <c r="Z73" s="53" t="s">
        <v>90</v>
      </c>
      <c r="AA73" s="53" t="s">
        <v>102</v>
      </c>
      <c r="AB73" s="55" t="s">
        <v>264</v>
      </c>
    </row>
    <row r="74" spans="1:28" x14ac:dyDescent="0.25">
      <c r="A74" s="1">
        <v>73</v>
      </c>
      <c r="B74" s="1" t="s">
        <v>65</v>
      </c>
      <c r="C74" s="1"/>
      <c r="D74" s="1"/>
      <c r="E74" s="1"/>
      <c r="F74" s="1"/>
      <c r="G74" s="1"/>
      <c r="H74" s="1"/>
      <c r="I74" s="1"/>
      <c r="J74" s="1"/>
      <c r="K74" s="1" t="s">
        <v>74</v>
      </c>
      <c r="L74" s="1"/>
      <c r="M74" s="1"/>
      <c r="N74" s="8"/>
      <c r="O74" s="5"/>
      <c r="P74" s="5">
        <v>70</v>
      </c>
      <c r="Q74" s="5" t="s">
        <v>95</v>
      </c>
      <c r="R74" s="5" t="s">
        <v>139</v>
      </c>
      <c r="S74" s="5" t="s">
        <v>97</v>
      </c>
      <c r="T74" s="5" t="s">
        <v>98</v>
      </c>
      <c r="U74" s="5" t="s">
        <v>80</v>
      </c>
      <c r="V74" s="5" t="s">
        <v>99</v>
      </c>
      <c r="W74" s="5"/>
      <c r="X74" s="5"/>
      <c r="Y74" s="5" t="s">
        <v>102</v>
      </c>
      <c r="Z74" s="5" t="s">
        <v>92</v>
      </c>
      <c r="AA74" s="5" t="s">
        <v>98</v>
      </c>
      <c r="AB74" s="54" t="s">
        <v>264</v>
      </c>
    </row>
    <row r="75" spans="1:28" x14ac:dyDescent="0.25">
      <c r="A75" s="1">
        <v>74</v>
      </c>
      <c r="B75" s="1"/>
      <c r="C75" s="1"/>
      <c r="D75" s="1" t="s">
        <v>67</v>
      </c>
      <c r="E75" s="1"/>
      <c r="F75" s="1"/>
      <c r="G75" s="1"/>
      <c r="H75" s="1" t="s">
        <v>71</v>
      </c>
      <c r="I75" s="1"/>
      <c r="J75" s="1"/>
      <c r="K75" s="1"/>
      <c r="L75" s="1"/>
      <c r="M75" s="1"/>
      <c r="N75" s="8"/>
      <c r="O75" s="53" t="s">
        <v>94</v>
      </c>
      <c r="P75" s="53">
        <v>32</v>
      </c>
      <c r="Q75" s="53" t="s">
        <v>95</v>
      </c>
      <c r="R75" s="53" t="s">
        <v>140</v>
      </c>
      <c r="S75" s="53"/>
      <c r="T75" s="53" t="s">
        <v>102</v>
      </c>
      <c r="U75" s="53" t="s">
        <v>81</v>
      </c>
      <c r="V75" s="53"/>
      <c r="W75" s="53"/>
      <c r="X75" s="53"/>
      <c r="Y75" s="53" t="s">
        <v>98</v>
      </c>
      <c r="Z75" s="53" t="s">
        <v>93</v>
      </c>
      <c r="AA75" s="53" t="s">
        <v>102</v>
      </c>
      <c r="AB75" s="55" t="s">
        <v>264</v>
      </c>
    </row>
    <row r="76" spans="1:28" x14ac:dyDescent="0.25">
      <c r="A76" s="1">
        <v>75</v>
      </c>
      <c r="B76" s="1" t="s">
        <v>65</v>
      </c>
      <c r="C76" s="1"/>
      <c r="D76" s="1"/>
      <c r="E76" s="1"/>
      <c r="F76" s="1"/>
      <c r="G76" s="1"/>
      <c r="H76" s="1"/>
      <c r="I76" s="1"/>
      <c r="J76" s="1"/>
      <c r="K76" s="1"/>
      <c r="L76" s="1"/>
      <c r="M76" s="1" t="s">
        <v>76</v>
      </c>
      <c r="N76" s="8"/>
      <c r="O76" s="5" t="s">
        <v>94</v>
      </c>
      <c r="P76" s="5">
        <v>27</v>
      </c>
      <c r="Q76" s="5" t="s">
        <v>95</v>
      </c>
      <c r="R76" s="5" t="s">
        <v>96</v>
      </c>
      <c r="S76" s="5" t="s">
        <v>97</v>
      </c>
      <c r="T76" s="5" t="s">
        <v>98</v>
      </c>
      <c r="U76" s="5" t="s">
        <v>80</v>
      </c>
      <c r="V76" s="5" t="s">
        <v>112</v>
      </c>
      <c r="W76" s="5" t="s">
        <v>137</v>
      </c>
      <c r="X76" s="5" t="s">
        <v>136</v>
      </c>
      <c r="Y76" s="5" t="s">
        <v>102</v>
      </c>
      <c r="Z76" s="5" t="s">
        <v>90</v>
      </c>
      <c r="AA76" s="5"/>
      <c r="AB76" s="54" t="s">
        <v>264</v>
      </c>
    </row>
    <row r="77" spans="1:28" x14ac:dyDescent="0.25">
      <c r="A77" s="1">
        <v>76</v>
      </c>
      <c r="B77" s="1" t="s">
        <v>65</v>
      </c>
      <c r="C77" s="1"/>
      <c r="D77" s="1" t="s">
        <v>67</v>
      </c>
      <c r="E77" s="1"/>
      <c r="F77" s="1"/>
      <c r="G77" s="1" t="s">
        <v>70</v>
      </c>
      <c r="H77" s="1"/>
      <c r="I77" s="1" t="s">
        <v>72</v>
      </c>
      <c r="J77" s="1"/>
      <c r="K77" s="1"/>
      <c r="L77" s="1" t="s">
        <v>75</v>
      </c>
      <c r="M77" s="1"/>
      <c r="N77" s="8"/>
      <c r="O77" s="53" t="s">
        <v>94</v>
      </c>
      <c r="P77" s="53">
        <v>67</v>
      </c>
      <c r="Q77" s="53" t="s">
        <v>95</v>
      </c>
      <c r="R77" s="53" t="s">
        <v>96</v>
      </c>
      <c r="S77" s="53" t="s">
        <v>97</v>
      </c>
      <c r="T77" s="53"/>
      <c r="U77" s="53" t="s">
        <v>80</v>
      </c>
      <c r="V77" s="53" t="s">
        <v>99</v>
      </c>
      <c r="W77" s="53" t="s">
        <v>103</v>
      </c>
      <c r="X77" s="53" t="s">
        <v>123</v>
      </c>
      <c r="Y77" s="53" t="s">
        <v>102</v>
      </c>
      <c r="Z77" s="53" t="s">
        <v>91</v>
      </c>
      <c r="AA77" s="53"/>
      <c r="AB77" s="55" t="s">
        <v>264</v>
      </c>
    </row>
    <row r="78" spans="1:28" x14ac:dyDescent="0.25">
      <c r="A78" s="1">
        <v>77</v>
      </c>
      <c r="B78" s="1"/>
      <c r="C78" s="1"/>
      <c r="D78" s="1"/>
      <c r="E78" s="1"/>
      <c r="F78" s="1"/>
      <c r="G78" s="1"/>
      <c r="H78" s="1"/>
      <c r="I78" s="1"/>
      <c r="J78" s="1"/>
      <c r="K78" s="1"/>
      <c r="L78" s="1"/>
      <c r="M78" s="1"/>
      <c r="N78" s="8"/>
      <c r="O78" s="5" t="s">
        <v>94</v>
      </c>
      <c r="P78" s="5">
        <v>78</v>
      </c>
      <c r="Q78" s="5" t="s">
        <v>95</v>
      </c>
      <c r="R78" s="5" t="s">
        <v>139</v>
      </c>
      <c r="S78" s="5"/>
      <c r="T78" s="5" t="s">
        <v>102</v>
      </c>
      <c r="U78" s="5" t="s">
        <v>355</v>
      </c>
      <c r="V78" s="5" t="s">
        <v>109</v>
      </c>
      <c r="W78" s="5" t="s">
        <v>110</v>
      </c>
      <c r="X78" s="5" t="s">
        <v>104</v>
      </c>
      <c r="Y78" s="5"/>
      <c r="Z78" s="5"/>
      <c r="AA78" s="5" t="s">
        <v>102</v>
      </c>
      <c r="AB78" s="54" t="s">
        <v>263</v>
      </c>
    </row>
    <row r="79" spans="1:28" x14ac:dyDescent="0.25">
      <c r="A79" s="1">
        <v>78</v>
      </c>
      <c r="B79" s="1"/>
      <c r="C79" s="1"/>
      <c r="D79" s="1"/>
      <c r="E79" s="1" t="s">
        <v>68</v>
      </c>
      <c r="F79" s="1" t="s">
        <v>69</v>
      </c>
      <c r="G79" s="1"/>
      <c r="H79" s="1"/>
      <c r="I79" s="1"/>
      <c r="J79" s="1"/>
      <c r="K79" s="1"/>
      <c r="L79" s="1"/>
      <c r="M79" s="1" t="s">
        <v>76</v>
      </c>
      <c r="N79" s="8"/>
      <c r="O79" s="53"/>
      <c r="P79" s="53">
        <v>55</v>
      </c>
      <c r="Q79" s="53" t="s">
        <v>95</v>
      </c>
      <c r="R79" s="53" t="s">
        <v>141</v>
      </c>
      <c r="S79" s="53"/>
      <c r="T79" s="53" t="s">
        <v>102</v>
      </c>
      <c r="U79" s="53" t="s">
        <v>355</v>
      </c>
      <c r="V79" s="53" t="s">
        <v>99</v>
      </c>
      <c r="W79" s="53" t="s">
        <v>110</v>
      </c>
      <c r="X79" s="53"/>
      <c r="Y79" s="53" t="s">
        <v>98</v>
      </c>
      <c r="Z79" s="53" t="s">
        <v>93</v>
      </c>
      <c r="AA79" s="53"/>
      <c r="AB79" s="55" t="s">
        <v>263</v>
      </c>
    </row>
    <row r="80" spans="1:28" x14ac:dyDescent="0.25">
      <c r="A80" s="1">
        <v>79</v>
      </c>
      <c r="B80" s="1"/>
      <c r="C80" s="1"/>
      <c r="D80" s="1"/>
      <c r="E80" s="1" t="s">
        <v>68</v>
      </c>
      <c r="F80" s="1" t="s">
        <v>69</v>
      </c>
      <c r="G80" s="1" t="s">
        <v>70</v>
      </c>
      <c r="H80" s="1"/>
      <c r="I80" s="1"/>
      <c r="J80" s="1"/>
      <c r="K80" s="1"/>
      <c r="L80" s="1"/>
      <c r="M80" s="1"/>
      <c r="N80" s="8"/>
      <c r="O80" s="5"/>
      <c r="P80" s="5">
        <v>44</v>
      </c>
      <c r="Q80" s="5" t="s">
        <v>95</v>
      </c>
      <c r="R80" s="5" t="s">
        <v>141</v>
      </c>
      <c r="S80" s="5"/>
      <c r="T80" s="5" t="s">
        <v>102</v>
      </c>
      <c r="U80" s="5" t="s">
        <v>81</v>
      </c>
      <c r="V80" s="5" t="s">
        <v>109</v>
      </c>
      <c r="W80" s="5" t="s">
        <v>132</v>
      </c>
      <c r="X80" s="5" t="s">
        <v>104</v>
      </c>
      <c r="Y80" s="5"/>
      <c r="Z80" s="5" t="s">
        <v>372</v>
      </c>
      <c r="AA80" s="5" t="s">
        <v>98</v>
      </c>
      <c r="AB80" s="54" t="s">
        <v>263</v>
      </c>
    </row>
    <row r="81" spans="1:28" x14ac:dyDescent="0.25">
      <c r="A81" s="1">
        <v>80</v>
      </c>
      <c r="B81" s="1"/>
      <c r="C81" s="1"/>
      <c r="D81" s="1"/>
      <c r="E81" s="1" t="s">
        <v>68</v>
      </c>
      <c r="F81" s="1"/>
      <c r="G81" s="1"/>
      <c r="H81" s="1"/>
      <c r="I81" s="1"/>
      <c r="J81" s="1"/>
      <c r="K81" s="1"/>
      <c r="L81" s="1"/>
      <c r="M81" s="1"/>
      <c r="N81" s="8"/>
      <c r="O81" s="53" t="s">
        <v>94</v>
      </c>
      <c r="P81" s="53">
        <v>76</v>
      </c>
      <c r="Q81" s="53" t="s">
        <v>95</v>
      </c>
      <c r="R81" s="53" t="s">
        <v>142</v>
      </c>
      <c r="S81" s="53"/>
      <c r="T81" s="53" t="s">
        <v>102</v>
      </c>
      <c r="U81" s="53"/>
      <c r="V81" s="53" t="s">
        <v>109</v>
      </c>
      <c r="W81" s="53" t="s">
        <v>110</v>
      </c>
      <c r="X81" s="53" t="s">
        <v>104</v>
      </c>
      <c r="Y81" s="53" t="s">
        <v>102</v>
      </c>
      <c r="Z81" s="53" t="s">
        <v>373</v>
      </c>
      <c r="AA81" s="53" t="s">
        <v>102</v>
      </c>
      <c r="AB81" s="55" t="s">
        <v>263</v>
      </c>
    </row>
    <row r="82" spans="1:28" x14ac:dyDescent="0.25">
      <c r="A82" s="1">
        <v>81</v>
      </c>
      <c r="B82" s="1"/>
      <c r="C82" s="1"/>
      <c r="D82" s="1"/>
      <c r="E82" s="1"/>
      <c r="F82" s="1"/>
      <c r="G82" s="1"/>
      <c r="H82" s="1"/>
      <c r="I82" s="1"/>
      <c r="J82" s="1"/>
      <c r="K82" s="1"/>
      <c r="L82" s="1"/>
      <c r="M82" s="1"/>
      <c r="N82" s="8"/>
      <c r="O82" s="5" t="s">
        <v>105</v>
      </c>
      <c r="P82" s="5">
        <v>83</v>
      </c>
      <c r="Q82" s="5" t="s">
        <v>95</v>
      </c>
      <c r="R82" s="5" t="s">
        <v>141</v>
      </c>
      <c r="S82" s="5"/>
      <c r="T82" s="5"/>
      <c r="U82" s="5"/>
      <c r="V82" s="5" t="s">
        <v>99</v>
      </c>
      <c r="W82" s="5"/>
      <c r="X82" s="5"/>
      <c r="Y82" s="5"/>
      <c r="Z82" s="5" t="s">
        <v>91</v>
      </c>
      <c r="AA82" s="5"/>
      <c r="AB82" s="54" t="s">
        <v>263</v>
      </c>
    </row>
    <row r="83" spans="1:28" x14ac:dyDescent="0.25">
      <c r="A83" s="1">
        <v>82</v>
      </c>
      <c r="B83" s="1"/>
      <c r="C83" s="1"/>
      <c r="D83" s="1"/>
      <c r="E83" s="1" t="s">
        <v>68</v>
      </c>
      <c r="F83" s="1" t="s">
        <v>69</v>
      </c>
      <c r="G83" s="1" t="s">
        <v>70</v>
      </c>
      <c r="H83" s="1" t="s">
        <v>71</v>
      </c>
      <c r="I83" s="1"/>
      <c r="J83" s="1"/>
      <c r="K83" s="1"/>
      <c r="L83" s="1"/>
      <c r="M83" s="1"/>
      <c r="N83" s="8"/>
      <c r="O83" s="53" t="s">
        <v>94</v>
      </c>
      <c r="P83" s="53">
        <v>76</v>
      </c>
      <c r="Q83" s="53" t="s">
        <v>95</v>
      </c>
      <c r="R83" s="53" t="s">
        <v>96</v>
      </c>
      <c r="S83" s="53" t="s">
        <v>143</v>
      </c>
      <c r="T83" s="53" t="s">
        <v>102</v>
      </c>
      <c r="U83" s="53" t="s">
        <v>355</v>
      </c>
      <c r="V83" s="53"/>
      <c r="W83" s="53" t="s">
        <v>103</v>
      </c>
      <c r="X83" s="53" t="s">
        <v>104</v>
      </c>
      <c r="Y83" s="53" t="s">
        <v>102</v>
      </c>
      <c r="Z83" s="53" t="s">
        <v>91</v>
      </c>
      <c r="AA83" s="53" t="s">
        <v>98</v>
      </c>
      <c r="AB83" s="55" t="s">
        <v>263</v>
      </c>
    </row>
    <row r="84" spans="1:28" x14ac:dyDescent="0.25">
      <c r="A84" s="1">
        <v>83</v>
      </c>
      <c r="B84" s="1" t="s">
        <v>65</v>
      </c>
      <c r="C84" s="1"/>
      <c r="D84" s="1"/>
      <c r="E84" s="1"/>
      <c r="F84" s="1"/>
      <c r="G84" s="1"/>
      <c r="H84" s="1"/>
      <c r="I84" s="1"/>
      <c r="J84" s="1"/>
      <c r="K84" s="1"/>
      <c r="L84" s="1"/>
      <c r="M84" s="1"/>
      <c r="N84" s="8"/>
      <c r="O84" s="5" t="s">
        <v>94</v>
      </c>
      <c r="P84" s="5"/>
      <c r="Q84" s="5" t="s">
        <v>95</v>
      </c>
      <c r="R84" s="5" t="s">
        <v>144</v>
      </c>
      <c r="S84" s="5" t="s">
        <v>346</v>
      </c>
      <c r="T84" s="5" t="s">
        <v>102</v>
      </c>
      <c r="U84" s="5" t="s">
        <v>355</v>
      </c>
      <c r="V84" s="5" t="s">
        <v>99</v>
      </c>
      <c r="W84" s="5" t="s">
        <v>103</v>
      </c>
      <c r="X84" s="5" t="s">
        <v>104</v>
      </c>
      <c r="Y84" s="5" t="s">
        <v>102</v>
      </c>
      <c r="Z84" s="5" t="s">
        <v>91</v>
      </c>
      <c r="AA84" s="5"/>
      <c r="AB84" s="54" t="s">
        <v>263</v>
      </c>
    </row>
    <row r="85" spans="1:28" x14ac:dyDescent="0.25">
      <c r="A85" s="1">
        <v>84</v>
      </c>
      <c r="B85" s="1"/>
      <c r="C85" s="1"/>
      <c r="D85" s="1"/>
      <c r="E85" s="1"/>
      <c r="F85" s="1"/>
      <c r="G85" s="1"/>
      <c r="H85" s="1"/>
      <c r="I85" s="1"/>
      <c r="J85" s="1"/>
      <c r="K85" s="1"/>
      <c r="L85" s="1"/>
      <c r="M85" s="1"/>
      <c r="N85" s="8"/>
      <c r="O85" s="53" t="s">
        <v>94</v>
      </c>
      <c r="P85" s="53">
        <v>73</v>
      </c>
      <c r="Q85" s="53" t="s">
        <v>95</v>
      </c>
      <c r="R85" s="53" t="s">
        <v>141</v>
      </c>
      <c r="S85" s="53"/>
      <c r="T85" s="53"/>
      <c r="U85" s="53" t="s">
        <v>355</v>
      </c>
      <c r="V85" s="53"/>
      <c r="W85" s="53"/>
      <c r="X85" s="53" t="s">
        <v>136</v>
      </c>
      <c r="Y85" s="53" t="s">
        <v>102</v>
      </c>
      <c r="Z85" s="53" t="s">
        <v>372</v>
      </c>
      <c r="AA85" s="53"/>
      <c r="AB85" s="55" t="s">
        <v>263</v>
      </c>
    </row>
    <row r="86" spans="1:28" x14ac:dyDescent="0.25">
      <c r="A86" s="1">
        <v>85</v>
      </c>
      <c r="B86" s="1"/>
      <c r="C86" s="1"/>
      <c r="D86" s="1"/>
      <c r="E86" s="1"/>
      <c r="F86" s="1"/>
      <c r="G86" s="1" t="s">
        <v>70</v>
      </c>
      <c r="H86" s="1"/>
      <c r="I86" s="1"/>
      <c r="J86" s="1"/>
      <c r="K86" s="1"/>
      <c r="L86" s="1"/>
      <c r="M86" s="1"/>
      <c r="N86" s="8"/>
      <c r="O86" s="5" t="s">
        <v>105</v>
      </c>
      <c r="P86" s="5">
        <v>46</v>
      </c>
      <c r="Q86" s="5" t="s">
        <v>95</v>
      </c>
      <c r="R86" s="5" t="s">
        <v>157</v>
      </c>
      <c r="S86" s="5" t="s">
        <v>97</v>
      </c>
      <c r="T86" s="5" t="s">
        <v>98</v>
      </c>
      <c r="U86" s="5" t="s">
        <v>351</v>
      </c>
      <c r="V86" s="5" t="s">
        <v>99</v>
      </c>
      <c r="W86" s="5" t="s">
        <v>110</v>
      </c>
      <c r="X86" s="5" t="s">
        <v>101</v>
      </c>
      <c r="Y86" s="5" t="s">
        <v>102</v>
      </c>
      <c r="Z86" s="5" t="s">
        <v>92</v>
      </c>
      <c r="AA86" s="5"/>
      <c r="AB86" s="54" t="s">
        <v>262</v>
      </c>
    </row>
    <row r="87" spans="1:28" x14ac:dyDescent="0.25">
      <c r="A87" s="1">
        <v>86</v>
      </c>
      <c r="B87" s="1"/>
      <c r="C87" s="1"/>
      <c r="D87" s="1"/>
      <c r="E87" s="1" t="s">
        <v>68</v>
      </c>
      <c r="F87" s="1"/>
      <c r="G87" s="1"/>
      <c r="H87" s="1"/>
      <c r="I87" s="1"/>
      <c r="J87" s="1"/>
      <c r="K87" s="1" t="s">
        <v>74</v>
      </c>
      <c r="L87" s="1"/>
      <c r="M87" s="1" t="s">
        <v>76</v>
      </c>
      <c r="N87" s="8"/>
      <c r="O87" s="53" t="s">
        <v>105</v>
      </c>
      <c r="P87" s="53">
        <v>48</v>
      </c>
      <c r="Q87" s="53" t="s">
        <v>95</v>
      </c>
      <c r="R87" s="53" t="s">
        <v>96</v>
      </c>
      <c r="S87" s="53" t="s">
        <v>97</v>
      </c>
      <c r="T87" s="53"/>
      <c r="U87" s="53" t="s">
        <v>351</v>
      </c>
      <c r="V87" s="53" t="s">
        <v>109</v>
      </c>
      <c r="W87" s="53" t="s">
        <v>110</v>
      </c>
      <c r="X87" s="53" t="s">
        <v>101</v>
      </c>
      <c r="Y87" s="53" t="s">
        <v>102</v>
      </c>
      <c r="Z87" s="53" t="s">
        <v>92</v>
      </c>
      <c r="AA87" s="53" t="s">
        <v>102</v>
      </c>
      <c r="AB87" s="55" t="s">
        <v>262</v>
      </c>
    </row>
    <row r="88" spans="1:28" x14ac:dyDescent="0.25">
      <c r="A88" s="1">
        <v>87</v>
      </c>
      <c r="B88" s="1" t="s">
        <v>65</v>
      </c>
      <c r="C88" s="1"/>
      <c r="D88" s="1"/>
      <c r="E88" s="1"/>
      <c r="F88" s="1"/>
      <c r="G88" s="1" t="s">
        <v>70</v>
      </c>
      <c r="H88" s="1"/>
      <c r="I88" s="1"/>
      <c r="J88" s="1"/>
      <c r="K88" s="1"/>
      <c r="L88" s="1"/>
      <c r="M88" s="1" t="s">
        <v>76</v>
      </c>
      <c r="N88" s="8"/>
      <c r="O88" s="5" t="s">
        <v>94</v>
      </c>
      <c r="P88" s="5">
        <v>52</v>
      </c>
      <c r="Q88" s="5" t="s">
        <v>95</v>
      </c>
      <c r="R88" s="5" t="s">
        <v>96</v>
      </c>
      <c r="S88" s="5" t="s">
        <v>97</v>
      </c>
      <c r="T88" s="5" t="s">
        <v>98</v>
      </c>
      <c r="U88" s="5" t="s">
        <v>349</v>
      </c>
      <c r="V88" s="5" t="s">
        <v>109</v>
      </c>
      <c r="W88" s="5" t="s">
        <v>103</v>
      </c>
      <c r="X88" s="5"/>
      <c r="Y88" s="5" t="s">
        <v>102</v>
      </c>
      <c r="Z88" s="5" t="s">
        <v>90</v>
      </c>
      <c r="AA88" s="5" t="s">
        <v>102</v>
      </c>
      <c r="AB88" s="54" t="s">
        <v>262</v>
      </c>
    </row>
    <row r="89" spans="1:28" x14ac:dyDescent="0.25">
      <c r="A89" s="1">
        <v>88</v>
      </c>
      <c r="B89" s="1" t="s">
        <v>65</v>
      </c>
      <c r="C89" s="1" t="s">
        <v>66</v>
      </c>
      <c r="D89" s="1"/>
      <c r="E89" s="1" t="s">
        <v>68</v>
      </c>
      <c r="F89" s="1"/>
      <c r="G89" s="1"/>
      <c r="H89" s="1"/>
      <c r="I89" s="1" t="s">
        <v>72</v>
      </c>
      <c r="J89" s="1"/>
      <c r="K89" s="1" t="s">
        <v>74</v>
      </c>
      <c r="L89" s="1" t="s">
        <v>75</v>
      </c>
      <c r="M89" s="1"/>
      <c r="N89" s="8"/>
      <c r="O89" s="53" t="s">
        <v>105</v>
      </c>
      <c r="P89" s="53">
        <v>86</v>
      </c>
      <c r="Q89" s="53" t="s">
        <v>95</v>
      </c>
      <c r="R89" s="53" t="s">
        <v>96</v>
      </c>
      <c r="S89" s="53" t="s">
        <v>97</v>
      </c>
      <c r="T89" s="53"/>
      <c r="U89" s="53"/>
      <c r="V89" s="53" t="s">
        <v>109</v>
      </c>
      <c r="W89" s="53" t="s">
        <v>132</v>
      </c>
      <c r="X89" s="53" t="s">
        <v>104</v>
      </c>
      <c r="Y89" s="53" t="s">
        <v>102</v>
      </c>
      <c r="Z89" s="53" t="s">
        <v>372</v>
      </c>
      <c r="AA89" s="53" t="s">
        <v>98</v>
      </c>
      <c r="AB89" s="55" t="s">
        <v>262</v>
      </c>
    </row>
    <row r="90" spans="1:28" x14ac:dyDescent="0.25">
      <c r="A90" s="1">
        <v>89</v>
      </c>
      <c r="B90" s="1" t="s">
        <v>65</v>
      </c>
      <c r="C90" s="1"/>
      <c r="D90" s="1"/>
      <c r="E90" s="1"/>
      <c r="F90" s="1"/>
      <c r="G90" s="1"/>
      <c r="H90" s="1"/>
      <c r="I90" s="1"/>
      <c r="J90" s="1"/>
      <c r="K90" s="1" t="s">
        <v>74</v>
      </c>
      <c r="L90" s="1"/>
      <c r="M90" s="1"/>
      <c r="N90" s="8"/>
      <c r="O90" s="5" t="s">
        <v>94</v>
      </c>
      <c r="P90" s="5">
        <v>56</v>
      </c>
      <c r="Q90" s="5" t="s">
        <v>95</v>
      </c>
      <c r="R90" s="5" t="s">
        <v>158</v>
      </c>
      <c r="S90" s="5" t="s">
        <v>97</v>
      </c>
      <c r="T90" s="5"/>
      <c r="U90" s="5" t="s">
        <v>353</v>
      </c>
      <c r="V90" s="5" t="s">
        <v>114</v>
      </c>
      <c r="W90" s="5" t="s">
        <v>100</v>
      </c>
      <c r="X90" s="5" t="s">
        <v>101</v>
      </c>
      <c r="Y90" s="5" t="s">
        <v>102</v>
      </c>
      <c r="Z90" s="5" t="s">
        <v>92</v>
      </c>
      <c r="AA90" s="5" t="s">
        <v>98</v>
      </c>
      <c r="AB90" s="54" t="s">
        <v>262</v>
      </c>
    </row>
    <row r="91" spans="1:28" x14ac:dyDescent="0.25">
      <c r="A91" s="1">
        <v>90</v>
      </c>
      <c r="B91" s="1" t="s">
        <v>65</v>
      </c>
      <c r="C91" s="1"/>
      <c r="D91" s="1"/>
      <c r="E91" s="1"/>
      <c r="F91" s="1"/>
      <c r="G91" s="1"/>
      <c r="H91" s="1"/>
      <c r="I91" s="1"/>
      <c r="J91" s="1"/>
      <c r="K91" s="1" t="s">
        <v>74</v>
      </c>
      <c r="L91" s="1"/>
      <c r="M91" s="1"/>
      <c r="N91" s="8"/>
      <c r="O91" s="53" t="s">
        <v>105</v>
      </c>
      <c r="P91" s="53">
        <v>58</v>
      </c>
      <c r="Q91" s="53" t="s">
        <v>95</v>
      </c>
      <c r="R91" s="53" t="s">
        <v>158</v>
      </c>
      <c r="S91" s="53" t="s">
        <v>97</v>
      </c>
      <c r="T91" s="53"/>
      <c r="U91" s="53" t="s">
        <v>353</v>
      </c>
      <c r="V91" s="53" t="s">
        <v>114</v>
      </c>
      <c r="W91" s="53" t="s">
        <v>100</v>
      </c>
      <c r="X91" s="53" t="s">
        <v>101</v>
      </c>
      <c r="Y91" s="53" t="s">
        <v>102</v>
      </c>
      <c r="Z91" s="53" t="s">
        <v>92</v>
      </c>
      <c r="AA91" s="53"/>
      <c r="AB91" s="55" t="s">
        <v>262</v>
      </c>
    </row>
    <row r="92" spans="1:28" x14ac:dyDescent="0.25">
      <c r="A92" s="1">
        <v>91</v>
      </c>
      <c r="B92" s="1" t="s">
        <v>65</v>
      </c>
      <c r="C92" s="1"/>
      <c r="D92" s="1"/>
      <c r="E92" s="1" t="s">
        <v>68</v>
      </c>
      <c r="F92" s="1"/>
      <c r="G92" s="1"/>
      <c r="H92" s="1"/>
      <c r="I92" s="1"/>
      <c r="J92" s="1"/>
      <c r="K92" s="1"/>
      <c r="L92" s="1"/>
      <c r="M92" s="1" t="s">
        <v>76</v>
      </c>
      <c r="N92" s="8"/>
      <c r="O92" s="5" t="s">
        <v>94</v>
      </c>
      <c r="P92" s="5">
        <v>30</v>
      </c>
      <c r="Q92" s="5" t="s">
        <v>95</v>
      </c>
      <c r="R92" s="5" t="s">
        <v>131</v>
      </c>
      <c r="S92" s="5" t="s">
        <v>97</v>
      </c>
      <c r="T92" s="5" t="s">
        <v>98</v>
      </c>
      <c r="U92" s="5" t="s">
        <v>80</v>
      </c>
      <c r="V92" s="5" t="s">
        <v>108</v>
      </c>
      <c r="W92" s="5" t="s">
        <v>153</v>
      </c>
      <c r="X92" s="5" t="s">
        <v>101</v>
      </c>
      <c r="Y92" s="5" t="s">
        <v>102</v>
      </c>
      <c r="Z92" s="5" t="s">
        <v>92</v>
      </c>
      <c r="AA92" s="5" t="s">
        <v>102</v>
      </c>
      <c r="AB92" s="54" t="s">
        <v>262</v>
      </c>
    </row>
    <row r="93" spans="1:28" x14ac:dyDescent="0.25">
      <c r="A93" s="1">
        <v>92</v>
      </c>
      <c r="B93" s="1" t="s">
        <v>65</v>
      </c>
      <c r="C93" s="1"/>
      <c r="D93" s="1"/>
      <c r="E93" s="1" t="s">
        <v>68</v>
      </c>
      <c r="F93" s="1"/>
      <c r="G93" s="1"/>
      <c r="H93" s="1"/>
      <c r="I93" s="1"/>
      <c r="J93" s="1"/>
      <c r="K93" s="1" t="s">
        <v>74</v>
      </c>
      <c r="L93" s="1"/>
      <c r="M93" s="1"/>
      <c r="N93" s="8"/>
      <c r="O93" s="53" t="s">
        <v>94</v>
      </c>
      <c r="P93" s="53">
        <v>20</v>
      </c>
      <c r="Q93" s="53" t="s">
        <v>95</v>
      </c>
      <c r="R93" s="53" t="s">
        <v>131</v>
      </c>
      <c r="S93" s="53" t="s">
        <v>97</v>
      </c>
      <c r="T93" s="53"/>
      <c r="U93" s="53" t="s">
        <v>353</v>
      </c>
      <c r="V93" s="53"/>
      <c r="W93" s="53" t="s">
        <v>110</v>
      </c>
      <c r="X93" s="53" t="s">
        <v>136</v>
      </c>
      <c r="Y93" s="53" t="s">
        <v>102</v>
      </c>
      <c r="Z93" s="53" t="s">
        <v>90</v>
      </c>
      <c r="AA93" s="53" t="s">
        <v>102</v>
      </c>
      <c r="AB93" s="55" t="s">
        <v>262</v>
      </c>
    </row>
    <row r="94" spans="1:28" x14ac:dyDescent="0.25">
      <c r="A94" s="1">
        <v>93</v>
      </c>
      <c r="B94" s="1" t="s">
        <v>65</v>
      </c>
      <c r="C94" s="1"/>
      <c r="D94" s="1" t="s">
        <v>67</v>
      </c>
      <c r="E94" s="1" t="s">
        <v>68</v>
      </c>
      <c r="F94" s="1"/>
      <c r="G94" s="1" t="s">
        <v>70</v>
      </c>
      <c r="H94" s="1"/>
      <c r="I94" s="1" t="s">
        <v>72</v>
      </c>
      <c r="J94" s="1" t="s">
        <v>73</v>
      </c>
      <c r="K94" s="1"/>
      <c r="L94" s="1" t="s">
        <v>75</v>
      </c>
      <c r="M94" s="1" t="s">
        <v>76</v>
      </c>
      <c r="N94" s="8" t="s">
        <v>77</v>
      </c>
      <c r="O94" s="5" t="s">
        <v>94</v>
      </c>
      <c r="P94" s="5"/>
      <c r="Q94" s="5" t="s">
        <v>95</v>
      </c>
      <c r="R94" s="5" t="s">
        <v>96</v>
      </c>
      <c r="S94" s="5"/>
      <c r="T94" s="5"/>
      <c r="U94" s="5" t="s">
        <v>351</v>
      </c>
      <c r="V94" s="5" t="s">
        <v>99</v>
      </c>
      <c r="W94" s="5" t="s">
        <v>110</v>
      </c>
      <c r="X94" s="5" t="s">
        <v>101</v>
      </c>
      <c r="Y94" s="5" t="s">
        <v>102</v>
      </c>
      <c r="Z94" s="5"/>
      <c r="AA94" s="5" t="s">
        <v>102</v>
      </c>
      <c r="AB94" s="54" t="s">
        <v>262</v>
      </c>
    </row>
    <row r="95" spans="1:28" x14ac:dyDescent="0.25">
      <c r="A95" s="1">
        <v>94</v>
      </c>
      <c r="B95" s="1" t="s">
        <v>65</v>
      </c>
      <c r="C95" s="1" t="s">
        <v>66</v>
      </c>
      <c r="D95" s="1" t="s">
        <v>67</v>
      </c>
      <c r="E95" s="1" t="s">
        <v>68</v>
      </c>
      <c r="F95" s="1" t="s">
        <v>69</v>
      </c>
      <c r="G95" s="1" t="s">
        <v>70</v>
      </c>
      <c r="H95" s="1" t="s">
        <v>71</v>
      </c>
      <c r="I95" s="1" t="s">
        <v>72</v>
      </c>
      <c r="J95" s="1" t="s">
        <v>73</v>
      </c>
      <c r="K95" s="1" t="s">
        <v>74</v>
      </c>
      <c r="L95" s="1" t="s">
        <v>75</v>
      </c>
      <c r="M95" s="1" t="s">
        <v>76</v>
      </c>
      <c r="N95" s="8" t="s">
        <v>77</v>
      </c>
      <c r="O95" s="53" t="s">
        <v>94</v>
      </c>
      <c r="P95" s="53">
        <v>50</v>
      </c>
      <c r="Q95" s="53" t="s">
        <v>95</v>
      </c>
      <c r="R95" s="53" t="s">
        <v>158</v>
      </c>
      <c r="S95" s="53" t="s">
        <v>97</v>
      </c>
      <c r="T95" s="53"/>
      <c r="U95" s="53" t="s">
        <v>352</v>
      </c>
      <c r="V95" s="53" t="s">
        <v>109</v>
      </c>
      <c r="W95" s="53" t="s">
        <v>110</v>
      </c>
      <c r="X95" s="53" t="s">
        <v>125</v>
      </c>
      <c r="Y95" s="53" t="s">
        <v>102</v>
      </c>
      <c r="Z95" s="53" t="s">
        <v>90</v>
      </c>
      <c r="AA95" s="53"/>
      <c r="AB95" s="55" t="s">
        <v>262</v>
      </c>
    </row>
    <row r="96" spans="1:28" x14ac:dyDescent="0.25">
      <c r="A96" s="1">
        <v>95</v>
      </c>
      <c r="B96" s="1" t="s">
        <v>65</v>
      </c>
      <c r="C96" s="1" t="s">
        <v>66</v>
      </c>
      <c r="D96" s="1" t="s">
        <v>67</v>
      </c>
      <c r="E96" s="1" t="s">
        <v>68</v>
      </c>
      <c r="F96" s="1" t="s">
        <v>69</v>
      </c>
      <c r="G96" s="1" t="s">
        <v>70</v>
      </c>
      <c r="H96" s="1" t="s">
        <v>71</v>
      </c>
      <c r="I96" s="1" t="s">
        <v>72</v>
      </c>
      <c r="J96" s="1" t="s">
        <v>73</v>
      </c>
      <c r="K96" s="1" t="s">
        <v>74</v>
      </c>
      <c r="L96" s="1" t="s">
        <v>75</v>
      </c>
      <c r="M96" s="1" t="s">
        <v>76</v>
      </c>
      <c r="N96" s="8" t="s">
        <v>77</v>
      </c>
      <c r="O96" s="5" t="s">
        <v>94</v>
      </c>
      <c r="P96" s="5">
        <v>50</v>
      </c>
      <c r="Q96" s="5" t="s">
        <v>95</v>
      </c>
      <c r="R96" s="5"/>
      <c r="S96" s="5"/>
      <c r="T96" s="5"/>
      <c r="U96" s="5"/>
      <c r="V96" s="5"/>
      <c r="W96" s="5"/>
      <c r="X96" s="5"/>
      <c r="Y96" s="5"/>
      <c r="Z96" s="5"/>
      <c r="AA96" s="5"/>
      <c r="AB96" s="54" t="s">
        <v>262</v>
      </c>
    </row>
    <row r="97" spans="1:28" x14ac:dyDescent="0.25">
      <c r="A97" s="1">
        <v>96</v>
      </c>
      <c r="B97" s="1" t="s">
        <v>65</v>
      </c>
      <c r="C97" s="1"/>
      <c r="D97" s="1"/>
      <c r="E97" s="1"/>
      <c r="F97" s="1"/>
      <c r="G97" s="1"/>
      <c r="H97" s="1"/>
      <c r="I97" s="1"/>
      <c r="J97" s="1"/>
      <c r="K97" s="1" t="s">
        <v>74</v>
      </c>
      <c r="L97" s="1"/>
      <c r="M97" s="1"/>
      <c r="N97" s="8"/>
      <c r="O97" s="53" t="s">
        <v>105</v>
      </c>
      <c r="P97" s="53">
        <v>67</v>
      </c>
      <c r="Q97" s="53" t="s">
        <v>95</v>
      </c>
      <c r="R97" s="53" t="s">
        <v>96</v>
      </c>
      <c r="S97" s="53" t="s">
        <v>97</v>
      </c>
      <c r="T97" s="53" t="s">
        <v>98</v>
      </c>
      <c r="U97" s="53" t="s">
        <v>357</v>
      </c>
      <c r="V97" s="53" t="s">
        <v>112</v>
      </c>
      <c r="W97" s="53" t="s">
        <v>100</v>
      </c>
      <c r="X97" s="53" t="s">
        <v>104</v>
      </c>
      <c r="Y97" s="53" t="s">
        <v>102</v>
      </c>
      <c r="Z97" s="53" t="s">
        <v>91</v>
      </c>
      <c r="AA97" s="53" t="s">
        <v>102</v>
      </c>
      <c r="AB97" s="55" t="s">
        <v>262</v>
      </c>
    </row>
    <row r="98" spans="1:28" x14ac:dyDescent="0.25">
      <c r="A98" s="1">
        <v>97</v>
      </c>
      <c r="B98" s="1"/>
      <c r="C98" s="1"/>
      <c r="D98" s="1"/>
      <c r="E98" s="1"/>
      <c r="F98" s="1"/>
      <c r="G98" s="1"/>
      <c r="H98" s="1"/>
      <c r="I98" s="1"/>
      <c r="J98" s="1"/>
      <c r="K98" s="1"/>
      <c r="L98" s="1"/>
      <c r="M98" s="1" t="s">
        <v>76</v>
      </c>
      <c r="N98" s="8"/>
      <c r="O98" s="5" t="s">
        <v>94</v>
      </c>
      <c r="P98" s="5">
        <v>40</v>
      </c>
      <c r="Q98" s="5" t="s">
        <v>121</v>
      </c>
      <c r="R98" s="5" t="s">
        <v>159</v>
      </c>
      <c r="S98" s="5" t="s">
        <v>97</v>
      </c>
      <c r="T98" s="5" t="s">
        <v>102</v>
      </c>
      <c r="U98" s="5" t="s">
        <v>80</v>
      </c>
      <c r="V98" s="5" t="s">
        <v>114</v>
      </c>
      <c r="W98" s="5" t="s">
        <v>120</v>
      </c>
      <c r="X98" s="5" t="s">
        <v>101</v>
      </c>
      <c r="Y98" s="5" t="s">
        <v>102</v>
      </c>
      <c r="Z98" s="5" t="s">
        <v>92</v>
      </c>
      <c r="AA98" s="5" t="s">
        <v>102</v>
      </c>
      <c r="AB98" s="54" t="s">
        <v>262</v>
      </c>
    </row>
    <row r="99" spans="1:28" x14ac:dyDescent="0.25">
      <c r="A99" s="1">
        <v>98</v>
      </c>
      <c r="B99" s="1" t="s">
        <v>65</v>
      </c>
      <c r="C99" s="1" t="s">
        <v>66</v>
      </c>
      <c r="D99" s="1"/>
      <c r="E99" s="1"/>
      <c r="F99" s="1"/>
      <c r="G99" s="1"/>
      <c r="H99" s="1"/>
      <c r="I99" s="1" t="s">
        <v>72</v>
      </c>
      <c r="J99" s="1"/>
      <c r="K99" s="1"/>
      <c r="L99" s="1"/>
      <c r="M99" s="1"/>
      <c r="N99" s="8"/>
      <c r="O99" s="53" t="s">
        <v>94</v>
      </c>
      <c r="P99" s="53"/>
      <c r="Q99" s="53" t="s">
        <v>95</v>
      </c>
      <c r="R99" s="53" t="s">
        <v>96</v>
      </c>
      <c r="S99" s="53" t="s">
        <v>97</v>
      </c>
      <c r="T99" s="53"/>
      <c r="U99" s="53" t="s">
        <v>349</v>
      </c>
      <c r="V99" s="53" t="s">
        <v>99</v>
      </c>
      <c r="W99" s="53" t="s">
        <v>103</v>
      </c>
      <c r="X99" s="53" t="s">
        <v>101</v>
      </c>
      <c r="Y99" s="53" t="s">
        <v>102</v>
      </c>
      <c r="Z99" s="53" t="s">
        <v>90</v>
      </c>
      <c r="AA99" s="53"/>
      <c r="AB99" s="55" t="s">
        <v>262</v>
      </c>
    </row>
    <row r="100" spans="1:28" x14ac:dyDescent="0.25">
      <c r="A100" s="1">
        <v>99</v>
      </c>
      <c r="B100" s="1"/>
      <c r="C100" s="1"/>
      <c r="D100" s="1"/>
      <c r="E100" s="1"/>
      <c r="F100" s="1"/>
      <c r="G100" s="1" t="s">
        <v>70</v>
      </c>
      <c r="H100" s="1"/>
      <c r="I100" s="1" t="s">
        <v>72</v>
      </c>
      <c r="J100" s="1"/>
      <c r="K100" s="1"/>
      <c r="L100" s="1"/>
      <c r="M100" s="1" t="s">
        <v>76</v>
      </c>
      <c r="N100" s="8"/>
      <c r="O100" s="5"/>
      <c r="P100" s="5">
        <v>6</v>
      </c>
      <c r="Q100" s="5" t="s">
        <v>95</v>
      </c>
      <c r="R100" s="5" t="s">
        <v>96</v>
      </c>
      <c r="S100" s="5" t="s">
        <v>134</v>
      </c>
      <c r="T100" s="5"/>
      <c r="U100" s="5" t="s">
        <v>351</v>
      </c>
      <c r="V100" s="5"/>
      <c r="W100" s="5" t="s">
        <v>103</v>
      </c>
      <c r="X100" s="5"/>
      <c r="Y100" s="5" t="s">
        <v>102</v>
      </c>
      <c r="Z100" s="5"/>
      <c r="AA100" s="5"/>
      <c r="AB100" s="54" t="s">
        <v>262</v>
      </c>
    </row>
    <row r="101" spans="1:28" x14ac:dyDescent="0.25">
      <c r="A101" s="1">
        <v>100</v>
      </c>
      <c r="B101" s="1" t="s">
        <v>65</v>
      </c>
      <c r="C101" s="1"/>
      <c r="D101" s="1"/>
      <c r="E101" s="1"/>
      <c r="F101" s="1"/>
      <c r="G101" s="1" t="s">
        <v>70</v>
      </c>
      <c r="H101" s="1" t="s">
        <v>71</v>
      </c>
      <c r="I101" s="1"/>
      <c r="J101" s="1"/>
      <c r="K101" s="1"/>
      <c r="L101" s="1"/>
      <c r="M101" s="1"/>
      <c r="N101" s="8"/>
      <c r="O101" s="53" t="s">
        <v>94</v>
      </c>
      <c r="P101" s="53"/>
      <c r="Q101" s="53" t="s">
        <v>95</v>
      </c>
      <c r="R101" s="53" t="s">
        <v>96</v>
      </c>
      <c r="S101" s="53" t="s">
        <v>160</v>
      </c>
      <c r="T101" s="53"/>
      <c r="U101" s="53" t="s">
        <v>349</v>
      </c>
      <c r="V101" s="53" t="s">
        <v>109</v>
      </c>
      <c r="W101" s="53" t="s">
        <v>133</v>
      </c>
      <c r="X101" s="53"/>
      <c r="Y101" s="53" t="s">
        <v>102</v>
      </c>
      <c r="Z101" s="53" t="s">
        <v>90</v>
      </c>
      <c r="AA101" s="53" t="s">
        <v>102</v>
      </c>
      <c r="AB101" s="55" t="s">
        <v>262</v>
      </c>
    </row>
    <row r="102" spans="1:28" x14ac:dyDescent="0.25">
      <c r="A102" s="1">
        <v>101</v>
      </c>
      <c r="B102" s="1" t="s">
        <v>65</v>
      </c>
      <c r="C102" s="1"/>
      <c r="D102" s="1"/>
      <c r="E102" s="1"/>
      <c r="F102" s="1"/>
      <c r="G102" s="1" t="s">
        <v>70</v>
      </c>
      <c r="H102" s="1"/>
      <c r="I102" s="1" t="s">
        <v>72</v>
      </c>
      <c r="J102" s="1"/>
      <c r="K102" s="1"/>
      <c r="L102" s="1"/>
      <c r="M102" s="1"/>
      <c r="N102" s="8"/>
      <c r="O102" s="5" t="s">
        <v>105</v>
      </c>
      <c r="P102" s="5">
        <v>61</v>
      </c>
      <c r="Q102" s="5" t="s">
        <v>115</v>
      </c>
      <c r="R102" s="5" t="s">
        <v>317</v>
      </c>
      <c r="S102" s="5" t="s">
        <v>97</v>
      </c>
      <c r="T102" s="5" t="s">
        <v>98</v>
      </c>
      <c r="U102" s="5" t="s">
        <v>351</v>
      </c>
      <c r="V102" s="5" t="s">
        <v>108</v>
      </c>
      <c r="W102" s="5" t="s">
        <v>100</v>
      </c>
      <c r="X102" s="5" t="s">
        <v>123</v>
      </c>
      <c r="Y102" s="5" t="s">
        <v>98</v>
      </c>
      <c r="Z102" s="5"/>
      <c r="AA102" s="5" t="s">
        <v>102</v>
      </c>
      <c r="AB102" s="54" t="s">
        <v>262</v>
      </c>
    </row>
    <row r="103" spans="1:28" x14ac:dyDescent="0.25">
      <c r="A103" s="1">
        <v>102</v>
      </c>
      <c r="B103" s="1" t="s">
        <v>65</v>
      </c>
      <c r="C103" s="1"/>
      <c r="D103" s="1"/>
      <c r="E103" s="1"/>
      <c r="F103" s="1"/>
      <c r="G103" s="1" t="s">
        <v>70</v>
      </c>
      <c r="H103" s="1"/>
      <c r="I103" s="1" t="s">
        <v>72</v>
      </c>
      <c r="J103" s="1"/>
      <c r="K103" s="1"/>
      <c r="L103" s="1"/>
      <c r="M103" s="1"/>
      <c r="N103" s="8"/>
      <c r="O103" s="53" t="s">
        <v>105</v>
      </c>
      <c r="P103" s="53">
        <v>57</v>
      </c>
      <c r="Q103" s="53" t="s">
        <v>95</v>
      </c>
      <c r="R103" s="53" t="s">
        <v>117</v>
      </c>
      <c r="S103" s="53" t="s">
        <v>97</v>
      </c>
      <c r="T103" s="53"/>
      <c r="U103" s="53" t="s">
        <v>349</v>
      </c>
      <c r="V103" s="53" t="s">
        <v>108</v>
      </c>
      <c r="W103" s="53" t="s">
        <v>120</v>
      </c>
      <c r="X103" s="53" t="s">
        <v>101</v>
      </c>
      <c r="Y103" s="53" t="s">
        <v>102</v>
      </c>
      <c r="Z103" s="53" t="s">
        <v>92</v>
      </c>
      <c r="AA103" s="53" t="s">
        <v>102</v>
      </c>
      <c r="AB103" s="55" t="s">
        <v>262</v>
      </c>
    </row>
    <row r="104" spans="1:28" x14ac:dyDescent="0.25">
      <c r="A104" s="1">
        <v>103</v>
      </c>
      <c r="B104" s="1"/>
      <c r="C104" s="1"/>
      <c r="D104" s="1"/>
      <c r="E104" s="1"/>
      <c r="F104" s="1"/>
      <c r="G104" s="1"/>
      <c r="H104" s="1"/>
      <c r="I104" s="1"/>
      <c r="J104" s="1" t="s">
        <v>73</v>
      </c>
      <c r="K104" s="1"/>
      <c r="L104" s="1"/>
      <c r="M104" s="1"/>
      <c r="N104" s="8"/>
      <c r="O104" s="5" t="s">
        <v>94</v>
      </c>
      <c r="P104" s="5">
        <v>52</v>
      </c>
      <c r="Q104" s="5" t="s">
        <v>95</v>
      </c>
      <c r="R104" s="5" t="s">
        <v>96</v>
      </c>
      <c r="S104" s="5" t="s">
        <v>97</v>
      </c>
      <c r="T104" s="5" t="s">
        <v>98</v>
      </c>
      <c r="U104" s="5" t="s">
        <v>357</v>
      </c>
      <c r="V104" s="5" t="s">
        <v>114</v>
      </c>
      <c r="W104" s="5" t="s">
        <v>100</v>
      </c>
      <c r="X104" s="5" t="s">
        <v>101</v>
      </c>
      <c r="Y104" s="5" t="s">
        <v>102</v>
      </c>
      <c r="Z104" s="5" t="s">
        <v>92</v>
      </c>
      <c r="AA104" s="5" t="s">
        <v>102</v>
      </c>
      <c r="AB104" s="54" t="s">
        <v>262</v>
      </c>
    </row>
    <row r="105" spans="1:28" x14ac:dyDescent="0.25">
      <c r="A105" s="1">
        <v>104</v>
      </c>
      <c r="B105" s="1"/>
      <c r="C105" s="1"/>
      <c r="D105" s="1"/>
      <c r="E105" s="1" t="s">
        <v>68</v>
      </c>
      <c r="F105" s="1"/>
      <c r="G105" s="1"/>
      <c r="H105" s="1"/>
      <c r="I105" s="1"/>
      <c r="J105" s="1"/>
      <c r="K105" s="1"/>
      <c r="L105" s="1"/>
      <c r="M105" s="1"/>
      <c r="N105" s="8"/>
      <c r="O105" s="53" t="s">
        <v>105</v>
      </c>
      <c r="P105" s="53">
        <v>28</v>
      </c>
      <c r="Q105" s="53" t="s">
        <v>95</v>
      </c>
      <c r="R105" s="53" t="s">
        <v>96</v>
      </c>
      <c r="S105" s="53" t="s">
        <v>97</v>
      </c>
      <c r="T105" s="53" t="s">
        <v>98</v>
      </c>
      <c r="U105" s="53" t="s">
        <v>80</v>
      </c>
      <c r="V105" s="53" t="s">
        <v>109</v>
      </c>
      <c r="W105" s="53" t="s">
        <v>120</v>
      </c>
      <c r="X105" s="53" t="s">
        <v>123</v>
      </c>
      <c r="Y105" s="53" t="s">
        <v>102</v>
      </c>
      <c r="Z105" s="53"/>
      <c r="AA105" s="53" t="s">
        <v>98</v>
      </c>
      <c r="AB105" s="55" t="s">
        <v>262</v>
      </c>
    </row>
    <row r="106" spans="1:28" x14ac:dyDescent="0.25">
      <c r="A106" s="1">
        <v>105</v>
      </c>
      <c r="B106" s="1" t="s">
        <v>65</v>
      </c>
      <c r="C106" s="1"/>
      <c r="D106" s="1"/>
      <c r="E106" s="1"/>
      <c r="F106" s="1"/>
      <c r="G106" s="1"/>
      <c r="H106" s="1"/>
      <c r="I106" s="1"/>
      <c r="J106" s="1"/>
      <c r="K106" s="1"/>
      <c r="L106" s="1"/>
      <c r="M106" s="1" t="s">
        <v>76</v>
      </c>
      <c r="N106" s="8"/>
      <c r="O106" s="5" t="s">
        <v>105</v>
      </c>
      <c r="P106" s="5"/>
      <c r="Q106" s="5" t="s">
        <v>121</v>
      </c>
      <c r="R106" s="5" t="s">
        <v>161</v>
      </c>
      <c r="S106" s="5" t="s">
        <v>97</v>
      </c>
      <c r="T106" s="5" t="s">
        <v>98</v>
      </c>
      <c r="U106" s="5" t="s">
        <v>349</v>
      </c>
      <c r="V106" s="5" t="s">
        <v>109</v>
      </c>
      <c r="W106" s="5" t="s">
        <v>153</v>
      </c>
      <c r="X106" s="5" t="s">
        <v>135</v>
      </c>
      <c r="Y106" s="5" t="s">
        <v>102</v>
      </c>
      <c r="Z106" s="5" t="s">
        <v>92</v>
      </c>
      <c r="AA106" s="5" t="s">
        <v>98</v>
      </c>
      <c r="AB106" s="54" t="s">
        <v>262</v>
      </c>
    </row>
    <row r="107" spans="1:28" x14ac:dyDescent="0.25">
      <c r="A107" s="1">
        <v>106</v>
      </c>
      <c r="B107" s="1" t="s">
        <v>65</v>
      </c>
      <c r="C107" s="1"/>
      <c r="D107" s="1"/>
      <c r="E107" s="1"/>
      <c r="F107" s="1"/>
      <c r="G107" s="1" t="s">
        <v>70</v>
      </c>
      <c r="H107" s="1"/>
      <c r="I107" s="1"/>
      <c r="J107" s="1"/>
      <c r="K107" s="1"/>
      <c r="L107" s="1"/>
      <c r="M107" s="1" t="s">
        <v>76</v>
      </c>
      <c r="N107" s="8"/>
      <c r="O107" s="53" t="s">
        <v>94</v>
      </c>
      <c r="P107" s="53">
        <v>13</v>
      </c>
      <c r="Q107" s="53" t="s">
        <v>95</v>
      </c>
      <c r="R107" s="53" t="s">
        <v>117</v>
      </c>
      <c r="S107" s="53" t="s">
        <v>97</v>
      </c>
      <c r="T107" s="53" t="s">
        <v>98</v>
      </c>
      <c r="U107" s="53" t="s">
        <v>80</v>
      </c>
      <c r="V107" s="53"/>
      <c r="W107" s="53" t="s">
        <v>133</v>
      </c>
      <c r="X107" s="53" t="s">
        <v>136</v>
      </c>
      <c r="Y107" s="53" t="s">
        <v>102</v>
      </c>
      <c r="Z107" s="53" t="s">
        <v>92</v>
      </c>
      <c r="AA107" s="53" t="s">
        <v>102</v>
      </c>
      <c r="AB107" s="55" t="s">
        <v>262</v>
      </c>
    </row>
    <row r="108" spans="1:28" x14ac:dyDescent="0.25">
      <c r="A108" s="1">
        <v>107</v>
      </c>
      <c r="B108" s="1" t="s">
        <v>65</v>
      </c>
      <c r="C108" s="1"/>
      <c r="D108" s="1"/>
      <c r="E108" s="1"/>
      <c r="F108" s="1"/>
      <c r="G108" s="1" t="s">
        <v>70</v>
      </c>
      <c r="H108" s="1"/>
      <c r="I108" s="1"/>
      <c r="J108" s="1" t="s">
        <v>73</v>
      </c>
      <c r="K108" s="1"/>
      <c r="L108" s="1" t="s">
        <v>75</v>
      </c>
      <c r="M108" s="1"/>
      <c r="N108" s="8"/>
      <c r="O108" s="5" t="s">
        <v>94</v>
      </c>
      <c r="P108" s="5">
        <v>63</v>
      </c>
      <c r="Q108" s="5" t="s">
        <v>95</v>
      </c>
      <c r="R108" s="5" t="s">
        <v>131</v>
      </c>
      <c r="S108" s="5" t="s">
        <v>160</v>
      </c>
      <c r="T108" s="5" t="s">
        <v>98</v>
      </c>
      <c r="U108" s="5" t="s">
        <v>353</v>
      </c>
      <c r="V108" s="5" t="s">
        <v>114</v>
      </c>
      <c r="W108" s="5" t="s">
        <v>110</v>
      </c>
      <c r="X108" s="5" t="s">
        <v>101</v>
      </c>
      <c r="Y108" s="5" t="s">
        <v>102</v>
      </c>
      <c r="Z108" s="5" t="s">
        <v>91</v>
      </c>
      <c r="AA108" s="5" t="s">
        <v>102</v>
      </c>
      <c r="AB108" s="54" t="s">
        <v>262</v>
      </c>
    </row>
    <row r="109" spans="1:28" x14ac:dyDescent="0.25">
      <c r="A109" s="1">
        <v>108</v>
      </c>
      <c r="B109" s="1" t="s">
        <v>65</v>
      </c>
      <c r="C109" s="1"/>
      <c r="D109" s="1"/>
      <c r="E109" s="1"/>
      <c r="F109" s="1"/>
      <c r="G109" s="1"/>
      <c r="H109" s="1"/>
      <c r="I109" s="1"/>
      <c r="J109" s="1"/>
      <c r="K109" s="1"/>
      <c r="L109" s="1"/>
      <c r="M109" s="1" t="s">
        <v>76</v>
      </c>
      <c r="N109" s="8"/>
      <c r="O109" s="53" t="s">
        <v>105</v>
      </c>
      <c r="P109" s="53">
        <v>16</v>
      </c>
      <c r="Q109" s="53" t="s">
        <v>95</v>
      </c>
      <c r="R109" s="53" t="s">
        <v>117</v>
      </c>
      <c r="S109" s="53" t="s">
        <v>97</v>
      </c>
      <c r="T109" s="53" t="s">
        <v>98</v>
      </c>
      <c r="U109" s="53" t="s">
        <v>80</v>
      </c>
      <c r="V109" s="53"/>
      <c r="W109" s="53" t="s">
        <v>133</v>
      </c>
      <c r="X109" s="53" t="s">
        <v>136</v>
      </c>
      <c r="Y109" s="53" t="s">
        <v>102</v>
      </c>
      <c r="Z109" s="53"/>
      <c r="AA109" s="53" t="s">
        <v>102</v>
      </c>
      <c r="AB109" s="55" t="s">
        <v>262</v>
      </c>
    </row>
    <row r="110" spans="1:28" x14ac:dyDescent="0.25">
      <c r="A110" s="1">
        <v>109</v>
      </c>
      <c r="B110" s="1" t="s">
        <v>65</v>
      </c>
      <c r="C110" s="1" t="s">
        <v>66</v>
      </c>
      <c r="D110" s="1"/>
      <c r="E110" s="1" t="s">
        <v>68</v>
      </c>
      <c r="F110" s="1" t="s">
        <v>69</v>
      </c>
      <c r="G110" s="1" t="s">
        <v>70</v>
      </c>
      <c r="H110" s="1" t="s">
        <v>71</v>
      </c>
      <c r="I110" s="1"/>
      <c r="J110" s="1" t="s">
        <v>73</v>
      </c>
      <c r="K110" s="1" t="s">
        <v>74</v>
      </c>
      <c r="L110" s="1"/>
      <c r="M110" s="1" t="s">
        <v>76</v>
      </c>
      <c r="N110" s="8" t="s">
        <v>77</v>
      </c>
      <c r="O110" s="5" t="s">
        <v>94</v>
      </c>
      <c r="P110" s="5">
        <v>55</v>
      </c>
      <c r="Q110" s="5" t="s">
        <v>95</v>
      </c>
      <c r="R110" s="5" t="s">
        <v>117</v>
      </c>
      <c r="S110" s="5" t="s">
        <v>97</v>
      </c>
      <c r="T110" s="5"/>
      <c r="U110" s="5" t="s">
        <v>88</v>
      </c>
      <c r="V110" s="5"/>
      <c r="W110" s="5" t="s">
        <v>100</v>
      </c>
      <c r="X110" s="5" t="s">
        <v>101</v>
      </c>
      <c r="Y110" s="5" t="s">
        <v>102</v>
      </c>
      <c r="Z110" s="5"/>
      <c r="AA110" s="5" t="s">
        <v>102</v>
      </c>
      <c r="AB110" s="54" t="s">
        <v>262</v>
      </c>
    </row>
    <row r="111" spans="1:28" x14ac:dyDescent="0.25">
      <c r="A111" s="1">
        <v>110</v>
      </c>
      <c r="B111" s="1"/>
      <c r="C111" s="1"/>
      <c r="D111" s="1"/>
      <c r="E111" s="1" t="s">
        <v>68</v>
      </c>
      <c r="F111" s="1"/>
      <c r="G111" s="1"/>
      <c r="H111" s="1"/>
      <c r="I111" s="1"/>
      <c r="J111" s="1"/>
      <c r="K111" s="1"/>
      <c r="L111" s="1"/>
      <c r="M111" s="1" t="s">
        <v>76</v>
      </c>
      <c r="N111" s="8" t="s">
        <v>77</v>
      </c>
      <c r="O111" s="53" t="s">
        <v>94</v>
      </c>
      <c r="P111" s="53">
        <v>48</v>
      </c>
      <c r="Q111" s="53" t="s">
        <v>95</v>
      </c>
      <c r="R111" s="53" t="s">
        <v>96</v>
      </c>
      <c r="S111" s="53" t="s">
        <v>97</v>
      </c>
      <c r="T111" s="53" t="s">
        <v>98</v>
      </c>
      <c r="U111" s="53" t="s">
        <v>349</v>
      </c>
      <c r="V111" s="53" t="s">
        <v>109</v>
      </c>
      <c r="W111" s="53" t="s">
        <v>110</v>
      </c>
      <c r="X111" s="53" t="s">
        <v>123</v>
      </c>
      <c r="Y111" s="53" t="s">
        <v>98</v>
      </c>
      <c r="Z111" s="53" t="s">
        <v>93</v>
      </c>
      <c r="AA111" s="53" t="s">
        <v>98</v>
      </c>
      <c r="AB111" s="55" t="s">
        <v>262</v>
      </c>
    </row>
    <row r="112" spans="1:28" x14ac:dyDescent="0.25">
      <c r="A112" s="1">
        <v>111</v>
      </c>
      <c r="B112" s="1"/>
      <c r="C112" s="1"/>
      <c r="D112" s="1"/>
      <c r="E112" s="1" t="s">
        <v>68</v>
      </c>
      <c r="F112" s="1"/>
      <c r="G112" s="1"/>
      <c r="H112" s="1"/>
      <c r="I112" s="1"/>
      <c r="J112" s="1"/>
      <c r="K112" s="1"/>
      <c r="L112" s="1"/>
      <c r="M112" s="1" t="s">
        <v>76</v>
      </c>
      <c r="N112" s="8" t="s">
        <v>77</v>
      </c>
      <c r="O112" s="5" t="s">
        <v>94</v>
      </c>
      <c r="P112" s="5">
        <v>48</v>
      </c>
      <c r="Q112" s="5" t="s">
        <v>95</v>
      </c>
      <c r="R112" s="5"/>
      <c r="S112" s="5"/>
      <c r="T112" s="5"/>
      <c r="U112" s="5"/>
      <c r="V112" s="5"/>
      <c r="W112" s="5"/>
      <c r="X112" s="5"/>
      <c r="Y112" s="5"/>
      <c r="Z112" s="5"/>
      <c r="AA112" s="5"/>
      <c r="AB112" s="54" t="s">
        <v>262</v>
      </c>
    </row>
    <row r="113" spans="1:28" x14ac:dyDescent="0.25">
      <c r="A113" s="1">
        <v>112</v>
      </c>
      <c r="B113" s="1" t="s">
        <v>65</v>
      </c>
      <c r="C113" s="1"/>
      <c r="D113" s="1"/>
      <c r="E113" s="1"/>
      <c r="F113" s="1"/>
      <c r="G113" s="1"/>
      <c r="H113" s="1"/>
      <c r="I113" s="1" t="s">
        <v>72</v>
      </c>
      <c r="J113" s="1"/>
      <c r="K113" s="1"/>
      <c r="L113" s="1"/>
      <c r="M113" s="1"/>
      <c r="N113" s="8"/>
      <c r="O113" s="53" t="s">
        <v>94</v>
      </c>
      <c r="P113" s="53"/>
      <c r="Q113" s="53" t="s">
        <v>95</v>
      </c>
      <c r="R113" s="53" t="s">
        <v>117</v>
      </c>
      <c r="S113" s="53" t="s">
        <v>97</v>
      </c>
      <c r="T113" s="53" t="s">
        <v>98</v>
      </c>
      <c r="U113" s="53" t="s">
        <v>349</v>
      </c>
      <c r="V113" s="53"/>
      <c r="W113" s="53" t="s">
        <v>110</v>
      </c>
      <c r="X113" s="53" t="s">
        <v>101</v>
      </c>
      <c r="Y113" s="53" t="s">
        <v>102</v>
      </c>
      <c r="Z113" s="53" t="s">
        <v>90</v>
      </c>
      <c r="AA113" s="53" t="s">
        <v>98</v>
      </c>
      <c r="AB113" s="55" t="s">
        <v>262</v>
      </c>
    </row>
    <row r="114" spans="1:28" x14ac:dyDescent="0.25">
      <c r="A114" s="1">
        <v>113</v>
      </c>
      <c r="B114" s="1" t="s">
        <v>65</v>
      </c>
      <c r="C114" s="1"/>
      <c r="D114" s="1"/>
      <c r="E114" s="1"/>
      <c r="F114" s="1" t="s">
        <v>69</v>
      </c>
      <c r="G114" s="1" t="s">
        <v>70</v>
      </c>
      <c r="H114" s="1"/>
      <c r="I114" s="1"/>
      <c r="J114" s="1"/>
      <c r="K114" s="1"/>
      <c r="L114" s="1"/>
      <c r="M114" s="1"/>
      <c r="N114" s="8"/>
      <c r="O114" s="5" t="s">
        <v>94</v>
      </c>
      <c r="P114" s="5">
        <v>73</v>
      </c>
      <c r="Q114" s="5" t="s">
        <v>95</v>
      </c>
      <c r="R114" s="5" t="s">
        <v>96</v>
      </c>
      <c r="S114" s="5" t="s">
        <v>160</v>
      </c>
      <c r="T114" s="5"/>
      <c r="U114" s="5" t="s">
        <v>349</v>
      </c>
      <c r="V114" s="5" t="s">
        <v>112</v>
      </c>
      <c r="W114" s="5" t="s">
        <v>110</v>
      </c>
      <c r="X114" s="5" t="s">
        <v>104</v>
      </c>
      <c r="Y114" s="5" t="s">
        <v>102</v>
      </c>
      <c r="Z114" s="5" t="s">
        <v>91</v>
      </c>
      <c r="AA114" s="5" t="s">
        <v>98</v>
      </c>
      <c r="AB114" s="54" t="s">
        <v>262</v>
      </c>
    </row>
    <row r="115" spans="1:28" x14ac:dyDescent="0.25">
      <c r="A115" s="1">
        <v>114</v>
      </c>
      <c r="B115" s="1"/>
      <c r="C115" s="1"/>
      <c r="D115" s="1"/>
      <c r="E115" s="1"/>
      <c r="F115" s="1"/>
      <c r="G115" s="1"/>
      <c r="H115" s="1"/>
      <c r="I115" s="1"/>
      <c r="J115" s="1"/>
      <c r="K115" s="1" t="s">
        <v>74</v>
      </c>
      <c r="L115" s="1"/>
      <c r="M115" s="1"/>
      <c r="N115" s="8"/>
      <c r="O115" s="53" t="s">
        <v>94</v>
      </c>
      <c r="P115" s="53">
        <v>31</v>
      </c>
      <c r="Q115" s="53" t="s">
        <v>95</v>
      </c>
      <c r="R115" s="53" t="s">
        <v>117</v>
      </c>
      <c r="S115" s="53" t="s">
        <v>97</v>
      </c>
      <c r="T115" s="53" t="s">
        <v>98</v>
      </c>
      <c r="U115" s="53" t="s">
        <v>349</v>
      </c>
      <c r="V115" s="53"/>
      <c r="W115" s="53" t="s">
        <v>110</v>
      </c>
      <c r="X115" s="53" t="s">
        <v>125</v>
      </c>
      <c r="Y115" s="53" t="s">
        <v>98</v>
      </c>
      <c r="Z115" s="53"/>
      <c r="AA115" s="53" t="s">
        <v>102</v>
      </c>
      <c r="AB115" s="55" t="s">
        <v>262</v>
      </c>
    </row>
    <row r="116" spans="1:28" x14ac:dyDescent="0.25">
      <c r="A116" s="1">
        <v>115</v>
      </c>
      <c r="B116" s="1"/>
      <c r="C116" s="1"/>
      <c r="D116" s="1"/>
      <c r="E116" s="1"/>
      <c r="F116" s="1"/>
      <c r="G116" s="1"/>
      <c r="H116" s="1"/>
      <c r="I116" s="1" t="s">
        <v>72</v>
      </c>
      <c r="J116" s="1"/>
      <c r="K116" s="1"/>
      <c r="L116" s="1" t="s">
        <v>75</v>
      </c>
      <c r="M116" s="1" t="s">
        <v>76</v>
      </c>
      <c r="N116" s="8"/>
      <c r="O116" s="5" t="s">
        <v>94</v>
      </c>
      <c r="P116" s="5">
        <v>47</v>
      </c>
      <c r="Q116" s="5" t="s">
        <v>95</v>
      </c>
      <c r="R116" s="5" t="s">
        <v>96</v>
      </c>
      <c r="S116" s="5" t="s">
        <v>97</v>
      </c>
      <c r="T116" s="5"/>
      <c r="U116" s="5" t="s">
        <v>349</v>
      </c>
      <c r="V116" s="5" t="s">
        <v>109</v>
      </c>
      <c r="W116" s="5" t="s">
        <v>103</v>
      </c>
      <c r="X116" s="5" t="s">
        <v>125</v>
      </c>
      <c r="Y116" s="5" t="s">
        <v>98</v>
      </c>
      <c r="Z116" s="5"/>
      <c r="AA116" s="5"/>
      <c r="AB116" s="54" t="s">
        <v>262</v>
      </c>
    </row>
    <row r="117" spans="1:28" x14ac:dyDescent="0.25">
      <c r="A117" s="1">
        <v>116</v>
      </c>
      <c r="B117" s="1" t="s">
        <v>65</v>
      </c>
      <c r="C117" s="1"/>
      <c r="D117" s="1"/>
      <c r="E117" s="1" t="s">
        <v>68</v>
      </c>
      <c r="F117" s="1"/>
      <c r="G117" s="1"/>
      <c r="H117" s="1"/>
      <c r="I117" s="1"/>
      <c r="J117" s="1"/>
      <c r="K117" s="1"/>
      <c r="L117" s="1"/>
      <c r="M117" s="1" t="s">
        <v>76</v>
      </c>
      <c r="N117" s="8"/>
      <c r="O117" s="53" t="s">
        <v>94</v>
      </c>
      <c r="P117" s="53">
        <v>60</v>
      </c>
      <c r="Q117" s="53" t="s">
        <v>95</v>
      </c>
      <c r="R117" s="53" t="s">
        <v>96</v>
      </c>
      <c r="S117" s="53" t="s">
        <v>97</v>
      </c>
      <c r="T117" s="53" t="s">
        <v>98</v>
      </c>
      <c r="U117" s="53" t="s">
        <v>351</v>
      </c>
      <c r="V117" s="53" t="s">
        <v>109</v>
      </c>
      <c r="W117" s="53" t="s">
        <v>110</v>
      </c>
      <c r="X117" s="53" t="s">
        <v>101</v>
      </c>
      <c r="Y117" s="53" t="s">
        <v>102</v>
      </c>
      <c r="Z117" s="53" t="s">
        <v>92</v>
      </c>
      <c r="AA117" s="53" t="s">
        <v>102</v>
      </c>
      <c r="AB117" s="55" t="s">
        <v>262</v>
      </c>
    </row>
    <row r="118" spans="1:28" x14ac:dyDescent="0.25">
      <c r="A118" s="1">
        <v>117</v>
      </c>
      <c r="B118" s="1" t="s">
        <v>65</v>
      </c>
      <c r="C118" s="1"/>
      <c r="D118" s="1" t="s">
        <v>67</v>
      </c>
      <c r="E118" s="1" t="s">
        <v>68</v>
      </c>
      <c r="F118" s="1"/>
      <c r="G118" s="1" t="s">
        <v>70</v>
      </c>
      <c r="H118" s="1" t="s">
        <v>71</v>
      </c>
      <c r="I118" s="1" t="s">
        <v>72</v>
      </c>
      <c r="J118" s="1" t="s">
        <v>73</v>
      </c>
      <c r="K118" s="1"/>
      <c r="L118" s="1"/>
      <c r="M118" s="1" t="s">
        <v>76</v>
      </c>
      <c r="N118" s="8"/>
      <c r="O118" s="5" t="s">
        <v>94</v>
      </c>
      <c r="P118" s="5">
        <v>55</v>
      </c>
      <c r="Q118" s="5" t="s">
        <v>95</v>
      </c>
      <c r="R118" s="5" t="s">
        <v>131</v>
      </c>
      <c r="S118" s="5" t="s">
        <v>97</v>
      </c>
      <c r="T118" s="5" t="s">
        <v>98</v>
      </c>
      <c r="U118" s="5" t="s">
        <v>351</v>
      </c>
      <c r="V118" s="5" t="s">
        <v>108</v>
      </c>
      <c r="W118" s="5" t="s">
        <v>110</v>
      </c>
      <c r="X118" s="5" t="s">
        <v>104</v>
      </c>
      <c r="Y118" s="5" t="s">
        <v>102</v>
      </c>
      <c r="Z118" s="5" t="s">
        <v>372</v>
      </c>
      <c r="AA118" s="5" t="s">
        <v>98</v>
      </c>
      <c r="AB118" s="54" t="s">
        <v>262</v>
      </c>
    </row>
    <row r="119" spans="1:28" x14ac:dyDescent="0.25">
      <c r="A119" s="1">
        <v>118</v>
      </c>
      <c r="B119" s="1"/>
      <c r="C119" s="1"/>
      <c r="D119" s="1"/>
      <c r="E119" s="1"/>
      <c r="F119" s="1"/>
      <c r="G119" s="1"/>
      <c r="H119" s="1"/>
      <c r="I119" s="1" t="s">
        <v>72</v>
      </c>
      <c r="J119" s="1"/>
      <c r="K119" s="1"/>
      <c r="L119" s="1"/>
      <c r="M119" s="1"/>
      <c r="N119" s="8"/>
      <c r="O119" s="53" t="s">
        <v>105</v>
      </c>
      <c r="P119" s="53">
        <v>62</v>
      </c>
      <c r="Q119" s="53" t="s">
        <v>95</v>
      </c>
      <c r="R119" s="53" t="s">
        <v>158</v>
      </c>
      <c r="S119" s="53" t="s">
        <v>97</v>
      </c>
      <c r="T119" s="53"/>
      <c r="U119" s="53" t="s">
        <v>358</v>
      </c>
      <c r="V119" s="53" t="s">
        <v>114</v>
      </c>
      <c r="W119" s="53" t="s">
        <v>110</v>
      </c>
      <c r="X119" s="53" t="s">
        <v>104</v>
      </c>
      <c r="Y119" s="53" t="s">
        <v>102</v>
      </c>
      <c r="Z119" s="53" t="s">
        <v>92</v>
      </c>
      <c r="AA119" s="53" t="s">
        <v>98</v>
      </c>
      <c r="AB119" s="55" t="s">
        <v>262</v>
      </c>
    </row>
    <row r="120" spans="1:28" x14ac:dyDescent="0.25">
      <c r="A120" s="1">
        <v>119</v>
      </c>
      <c r="B120" s="1" t="s">
        <v>65</v>
      </c>
      <c r="C120" s="1"/>
      <c r="D120" s="1"/>
      <c r="E120" s="1"/>
      <c r="F120" s="1"/>
      <c r="G120" s="1"/>
      <c r="H120" s="1"/>
      <c r="I120" s="1"/>
      <c r="J120" s="1"/>
      <c r="K120" s="1"/>
      <c r="L120" s="1"/>
      <c r="M120" s="1" t="s">
        <v>76</v>
      </c>
      <c r="N120" s="8" t="s">
        <v>77</v>
      </c>
      <c r="O120" s="5" t="s">
        <v>94</v>
      </c>
      <c r="P120" s="5">
        <v>20</v>
      </c>
      <c r="Q120" s="5" t="s">
        <v>95</v>
      </c>
      <c r="R120" s="5" t="s">
        <v>131</v>
      </c>
      <c r="S120" s="5" t="s">
        <v>160</v>
      </c>
      <c r="T120" s="5" t="s">
        <v>98</v>
      </c>
      <c r="U120" s="5" t="s">
        <v>349</v>
      </c>
      <c r="V120" s="5" t="s">
        <v>112</v>
      </c>
      <c r="W120" s="5" t="s">
        <v>120</v>
      </c>
      <c r="X120" s="5" t="s">
        <v>101</v>
      </c>
      <c r="Y120" s="5" t="s">
        <v>102</v>
      </c>
      <c r="Z120" s="5" t="s">
        <v>372</v>
      </c>
      <c r="AA120" s="5" t="s">
        <v>102</v>
      </c>
      <c r="AB120" s="54" t="s">
        <v>262</v>
      </c>
    </row>
    <row r="121" spans="1:28" x14ac:dyDescent="0.25">
      <c r="A121" s="1">
        <v>120</v>
      </c>
      <c r="B121" s="1" t="s">
        <v>65</v>
      </c>
      <c r="C121" s="1"/>
      <c r="D121" s="1"/>
      <c r="E121" s="1" t="s">
        <v>68</v>
      </c>
      <c r="F121" s="1"/>
      <c r="G121" s="1"/>
      <c r="H121" s="1"/>
      <c r="I121" s="1"/>
      <c r="J121" s="1"/>
      <c r="K121" s="1"/>
      <c r="L121" s="1"/>
      <c r="M121" s="1" t="s">
        <v>76</v>
      </c>
      <c r="N121" s="8"/>
      <c r="O121" s="53" t="s">
        <v>94</v>
      </c>
      <c r="P121" s="53">
        <v>15</v>
      </c>
      <c r="Q121" s="53" t="s">
        <v>95</v>
      </c>
      <c r="R121" s="53" t="s">
        <v>131</v>
      </c>
      <c r="S121" s="53" t="s">
        <v>97</v>
      </c>
      <c r="T121" s="53" t="s">
        <v>98</v>
      </c>
      <c r="U121" s="53" t="s">
        <v>349</v>
      </c>
      <c r="V121" s="53" t="s">
        <v>112</v>
      </c>
      <c r="W121" s="53" t="s">
        <v>133</v>
      </c>
      <c r="X121" s="53" t="s">
        <v>136</v>
      </c>
      <c r="Y121" s="53" t="s">
        <v>102</v>
      </c>
      <c r="Z121" s="53" t="s">
        <v>90</v>
      </c>
      <c r="AA121" s="53" t="s">
        <v>102</v>
      </c>
      <c r="AB121" s="55" t="s">
        <v>262</v>
      </c>
    </row>
    <row r="122" spans="1:28" x14ac:dyDescent="0.25">
      <c r="A122" s="1">
        <v>121</v>
      </c>
      <c r="B122" s="1" t="s">
        <v>65</v>
      </c>
      <c r="C122" s="1"/>
      <c r="D122" s="1"/>
      <c r="E122" s="1"/>
      <c r="F122" s="1"/>
      <c r="G122" s="1" t="s">
        <v>70</v>
      </c>
      <c r="H122" s="1"/>
      <c r="I122" s="1"/>
      <c r="J122" s="1"/>
      <c r="K122" s="1" t="s">
        <v>74</v>
      </c>
      <c r="L122" s="1"/>
      <c r="M122" s="1"/>
      <c r="N122" s="8" t="s">
        <v>77</v>
      </c>
      <c r="O122" s="5" t="s">
        <v>94</v>
      </c>
      <c r="P122" s="5">
        <v>57</v>
      </c>
      <c r="Q122" s="5" t="s">
        <v>95</v>
      </c>
      <c r="R122" s="5" t="s">
        <v>117</v>
      </c>
      <c r="S122" s="5" t="s">
        <v>97</v>
      </c>
      <c r="T122" s="5" t="s">
        <v>98</v>
      </c>
      <c r="U122" s="5" t="s">
        <v>353</v>
      </c>
      <c r="V122" s="5" t="s">
        <v>112</v>
      </c>
      <c r="W122" s="5" t="s">
        <v>120</v>
      </c>
      <c r="X122" s="5" t="s">
        <v>101</v>
      </c>
      <c r="Y122" s="5" t="s">
        <v>102</v>
      </c>
      <c r="Z122" s="5" t="s">
        <v>91</v>
      </c>
      <c r="AA122" s="5" t="s">
        <v>98</v>
      </c>
      <c r="AB122" s="54" t="s">
        <v>262</v>
      </c>
    </row>
    <row r="123" spans="1:28" x14ac:dyDescent="0.25">
      <c r="A123" s="1">
        <v>122</v>
      </c>
      <c r="B123" s="1" t="s">
        <v>65</v>
      </c>
      <c r="C123" s="1"/>
      <c r="D123" s="1"/>
      <c r="E123" s="1"/>
      <c r="F123" s="1" t="s">
        <v>69</v>
      </c>
      <c r="G123" s="1"/>
      <c r="H123" s="1"/>
      <c r="I123" s="1"/>
      <c r="J123" s="1"/>
      <c r="K123" s="1"/>
      <c r="L123" s="1"/>
      <c r="M123" s="1"/>
      <c r="N123" s="8"/>
      <c r="O123" s="53" t="s">
        <v>94</v>
      </c>
      <c r="P123" s="53">
        <v>73</v>
      </c>
      <c r="Q123" s="53" t="s">
        <v>95</v>
      </c>
      <c r="R123" s="53" t="s">
        <v>139</v>
      </c>
      <c r="S123" s="53" t="s">
        <v>97</v>
      </c>
      <c r="T123" s="53"/>
      <c r="U123" s="53" t="s">
        <v>351</v>
      </c>
      <c r="V123" s="53" t="s">
        <v>109</v>
      </c>
      <c r="W123" s="53" t="s">
        <v>120</v>
      </c>
      <c r="X123" s="53" t="s">
        <v>101</v>
      </c>
      <c r="Y123" s="53" t="s">
        <v>102</v>
      </c>
      <c r="Z123" s="53" t="s">
        <v>92</v>
      </c>
      <c r="AA123" s="53" t="s">
        <v>98</v>
      </c>
      <c r="AB123" s="55" t="s">
        <v>262</v>
      </c>
    </row>
    <row r="124" spans="1:28" x14ac:dyDescent="0.25">
      <c r="A124" s="1">
        <v>123</v>
      </c>
      <c r="B124" s="1" t="s">
        <v>65</v>
      </c>
      <c r="C124" s="1"/>
      <c r="D124" s="1"/>
      <c r="E124" s="1"/>
      <c r="F124" s="1"/>
      <c r="G124" s="1"/>
      <c r="H124" s="1"/>
      <c r="I124" s="1"/>
      <c r="J124" s="1"/>
      <c r="K124" s="1"/>
      <c r="L124" s="1"/>
      <c r="M124" s="1" t="s">
        <v>76</v>
      </c>
      <c r="N124" s="8" t="s">
        <v>77</v>
      </c>
      <c r="O124" s="5" t="s">
        <v>94</v>
      </c>
      <c r="P124" s="5">
        <v>36</v>
      </c>
      <c r="Q124" s="5" t="s">
        <v>95</v>
      </c>
      <c r="R124" s="5" t="s">
        <v>162</v>
      </c>
      <c r="S124" s="5" t="s">
        <v>160</v>
      </c>
      <c r="T124" s="5" t="s">
        <v>98</v>
      </c>
      <c r="U124" s="5" t="s">
        <v>352</v>
      </c>
      <c r="V124" s="5" t="s">
        <v>114</v>
      </c>
      <c r="W124" s="5" t="s">
        <v>100</v>
      </c>
      <c r="X124" s="5" t="s">
        <v>101</v>
      </c>
      <c r="Y124" s="5" t="s">
        <v>102</v>
      </c>
      <c r="Z124" s="5" t="s">
        <v>92</v>
      </c>
      <c r="AA124" s="5" t="s">
        <v>102</v>
      </c>
      <c r="AB124" s="54" t="s">
        <v>262</v>
      </c>
    </row>
    <row r="125" spans="1:28" x14ac:dyDescent="0.25">
      <c r="A125" s="1">
        <v>124</v>
      </c>
      <c r="B125" s="1" t="s">
        <v>65</v>
      </c>
      <c r="C125" s="1"/>
      <c r="D125" s="1"/>
      <c r="E125" s="1" t="s">
        <v>68</v>
      </c>
      <c r="F125" s="1"/>
      <c r="G125" s="1"/>
      <c r="H125" s="1" t="s">
        <v>71</v>
      </c>
      <c r="I125" s="1"/>
      <c r="J125" s="1"/>
      <c r="K125" s="1" t="s">
        <v>74</v>
      </c>
      <c r="L125" s="1"/>
      <c r="M125" s="1" t="s">
        <v>76</v>
      </c>
      <c r="N125" s="8"/>
      <c r="O125" s="53" t="s">
        <v>94</v>
      </c>
      <c r="P125" s="53">
        <v>50</v>
      </c>
      <c r="Q125" s="53" t="s">
        <v>115</v>
      </c>
      <c r="R125" s="53" t="s">
        <v>318</v>
      </c>
      <c r="S125" s="53" t="s">
        <v>97</v>
      </c>
      <c r="T125" s="53" t="s">
        <v>98</v>
      </c>
      <c r="U125" s="53" t="s">
        <v>80</v>
      </c>
      <c r="V125" s="53" t="s">
        <v>126</v>
      </c>
      <c r="W125" s="53" t="s">
        <v>153</v>
      </c>
      <c r="X125" s="53" t="s">
        <v>101</v>
      </c>
      <c r="Y125" s="53" t="s">
        <v>102</v>
      </c>
      <c r="Z125" s="53" t="s">
        <v>92</v>
      </c>
      <c r="AA125" s="53" t="s">
        <v>102</v>
      </c>
      <c r="AB125" s="55" t="s">
        <v>262</v>
      </c>
    </row>
    <row r="126" spans="1:28" x14ac:dyDescent="0.25">
      <c r="A126" s="1">
        <v>125</v>
      </c>
      <c r="B126" s="1" t="s">
        <v>65</v>
      </c>
      <c r="C126" s="1"/>
      <c r="D126" s="1"/>
      <c r="E126" s="1" t="s">
        <v>68</v>
      </c>
      <c r="F126" s="1"/>
      <c r="G126" s="1"/>
      <c r="H126" s="1"/>
      <c r="I126" s="1" t="s">
        <v>72</v>
      </c>
      <c r="J126" s="1"/>
      <c r="K126" s="1"/>
      <c r="L126" s="1"/>
      <c r="M126" s="1"/>
      <c r="N126" s="8"/>
      <c r="O126" s="5" t="s">
        <v>94</v>
      </c>
      <c r="P126" s="5">
        <v>65</v>
      </c>
      <c r="Q126" s="5" t="s">
        <v>95</v>
      </c>
      <c r="R126" s="5" t="s">
        <v>158</v>
      </c>
      <c r="S126" s="5" t="s">
        <v>97</v>
      </c>
      <c r="T126" s="5"/>
      <c r="U126" s="5" t="s">
        <v>351</v>
      </c>
      <c r="V126" s="5" t="s">
        <v>112</v>
      </c>
      <c r="W126" s="5" t="s">
        <v>100</v>
      </c>
      <c r="X126" s="5" t="s">
        <v>104</v>
      </c>
      <c r="Y126" s="5" t="s">
        <v>102</v>
      </c>
      <c r="Z126" s="5" t="s">
        <v>91</v>
      </c>
      <c r="AA126" s="5" t="s">
        <v>98</v>
      </c>
      <c r="AB126" s="54" t="s">
        <v>262</v>
      </c>
    </row>
    <row r="127" spans="1:28" x14ac:dyDescent="0.25">
      <c r="A127" s="1">
        <v>126</v>
      </c>
      <c r="B127" s="1" t="s">
        <v>65</v>
      </c>
      <c r="C127" s="1" t="s">
        <v>66</v>
      </c>
      <c r="D127" s="1" t="s">
        <v>67</v>
      </c>
      <c r="E127" s="1" t="s">
        <v>68</v>
      </c>
      <c r="F127" s="1" t="s">
        <v>69</v>
      </c>
      <c r="G127" s="1" t="s">
        <v>70</v>
      </c>
      <c r="H127" s="1" t="s">
        <v>71</v>
      </c>
      <c r="I127" s="1" t="s">
        <v>72</v>
      </c>
      <c r="J127" s="1"/>
      <c r="K127" s="1"/>
      <c r="L127" s="1" t="s">
        <v>75</v>
      </c>
      <c r="M127" s="1" t="s">
        <v>76</v>
      </c>
      <c r="N127" s="8"/>
      <c r="O127" s="53" t="s">
        <v>105</v>
      </c>
      <c r="P127" s="53">
        <v>65</v>
      </c>
      <c r="Q127" s="53" t="s">
        <v>95</v>
      </c>
      <c r="R127" s="53" t="s">
        <v>117</v>
      </c>
      <c r="S127" s="53"/>
      <c r="T127" s="53" t="s">
        <v>98</v>
      </c>
      <c r="U127" s="53" t="s">
        <v>353</v>
      </c>
      <c r="V127" s="53" t="s">
        <v>114</v>
      </c>
      <c r="W127" s="53" t="s">
        <v>110</v>
      </c>
      <c r="X127" s="53" t="s">
        <v>135</v>
      </c>
      <c r="Y127" s="53" t="s">
        <v>102</v>
      </c>
      <c r="Z127" s="53" t="s">
        <v>373</v>
      </c>
      <c r="AA127" s="53" t="s">
        <v>102</v>
      </c>
      <c r="AB127" s="55" t="s">
        <v>262</v>
      </c>
    </row>
    <row r="128" spans="1:28" x14ac:dyDescent="0.25">
      <c r="A128" s="1">
        <v>127</v>
      </c>
      <c r="B128" s="1"/>
      <c r="C128" s="1"/>
      <c r="D128" s="1"/>
      <c r="E128" s="1" t="s">
        <v>68</v>
      </c>
      <c r="F128" s="1"/>
      <c r="G128" s="1"/>
      <c r="H128" s="1"/>
      <c r="I128" s="1"/>
      <c r="J128" s="1"/>
      <c r="K128" s="1"/>
      <c r="L128" s="1"/>
      <c r="M128" s="1"/>
      <c r="N128" s="8"/>
      <c r="O128" s="5" t="s">
        <v>94</v>
      </c>
      <c r="P128" s="5">
        <v>38</v>
      </c>
      <c r="Q128" s="5" t="s">
        <v>95</v>
      </c>
      <c r="R128" s="5" t="s">
        <v>131</v>
      </c>
      <c r="S128" s="5" t="s">
        <v>97</v>
      </c>
      <c r="T128" s="5" t="s">
        <v>98</v>
      </c>
      <c r="U128" s="5" t="s">
        <v>80</v>
      </c>
      <c r="V128" s="5" t="s">
        <v>114</v>
      </c>
      <c r="W128" s="5" t="s">
        <v>100</v>
      </c>
      <c r="X128" s="5" t="s">
        <v>101</v>
      </c>
      <c r="Y128" s="5" t="s">
        <v>102</v>
      </c>
      <c r="Z128" s="5" t="s">
        <v>92</v>
      </c>
      <c r="AA128" s="5" t="s">
        <v>102</v>
      </c>
      <c r="AB128" s="54" t="s">
        <v>261</v>
      </c>
    </row>
    <row r="129" spans="1:28" x14ac:dyDescent="0.25">
      <c r="A129" s="1">
        <v>128</v>
      </c>
      <c r="B129" s="1" t="s">
        <v>65</v>
      </c>
      <c r="C129" s="1"/>
      <c r="D129" s="1"/>
      <c r="E129" s="1"/>
      <c r="F129" s="1"/>
      <c r="G129" s="1"/>
      <c r="H129" s="1"/>
      <c r="I129" s="1"/>
      <c r="J129" s="1"/>
      <c r="K129" s="1" t="s">
        <v>74</v>
      </c>
      <c r="L129" s="1"/>
      <c r="M129" s="1"/>
      <c r="N129" s="8"/>
      <c r="O129" s="53" t="s">
        <v>94</v>
      </c>
      <c r="P129" s="53">
        <v>35</v>
      </c>
      <c r="Q129" s="53" t="s">
        <v>95</v>
      </c>
      <c r="R129" s="53" t="s">
        <v>131</v>
      </c>
      <c r="S129" s="53" t="s">
        <v>134</v>
      </c>
      <c r="T129" s="53" t="s">
        <v>98</v>
      </c>
      <c r="U129" s="53" t="s">
        <v>80</v>
      </c>
      <c r="V129" s="53" t="s">
        <v>114</v>
      </c>
      <c r="W129" s="53" t="s">
        <v>100</v>
      </c>
      <c r="X129" s="53" t="s">
        <v>101</v>
      </c>
      <c r="Y129" s="53" t="s">
        <v>102</v>
      </c>
      <c r="Z129" s="53" t="s">
        <v>92</v>
      </c>
      <c r="AA129" s="53" t="s">
        <v>102</v>
      </c>
      <c r="AB129" s="55" t="s">
        <v>261</v>
      </c>
    </row>
    <row r="130" spans="1:28" x14ac:dyDescent="0.25">
      <c r="A130" s="1">
        <v>129</v>
      </c>
      <c r="B130" s="1" t="s">
        <v>65</v>
      </c>
      <c r="C130" s="1"/>
      <c r="D130" s="1" t="s">
        <v>67</v>
      </c>
      <c r="E130" s="1"/>
      <c r="F130" s="1"/>
      <c r="G130" s="1" t="s">
        <v>70</v>
      </c>
      <c r="H130" s="1"/>
      <c r="I130" s="1"/>
      <c r="J130" s="1"/>
      <c r="K130" s="1"/>
      <c r="L130" s="1"/>
      <c r="M130" s="1"/>
      <c r="N130" s="8"/>
      <c r="O130" s="5" t="s">
        <v>94</v>
      </c>
      <c r="P130" s="5">
        <v>36</v>
      </c>
      <c r="Q130" s="5" t="s">
        <v>95</v>
      </c>
      <c r="R130" s="5" t="s">
        <v>131</v>
      </c>
      <c r="S130" s="5"/>
      <c r="T130" s="5" t="s">
        <v>102</v>
      </c>
      <c r="U130" s="5" t="s">
        <v>355</v>
      </c>
      <c r="V130" s="5" t="s">
        <v>108</v>
      </c>
      <c r="W130" s="5" t="s">
        <v>110</v>
      </c>
      <c r="X130" s="5" t="s">
        <v>101</v>
      </c>
      <c r="Y130" s="5" t="s">
        <v>102</v>
      </c>
      <c r="Z130" s="5" t="s">
        <v>92</v>
      </c>
      <c r="AA130" s="5" t="s">
        <v>102</v>
      </c>
      <c r="AB130" s="54" t="s">
        <v>261</v>
      </c>
    </row>
    <row r="131" spans="1:28" x14ac:dyDescent="0.25">
      <c r="A131" s="1">
        <v>130</v>
      </c>
      <c r="B131" s="1" t="s">
        <v>65</v>
      </c>
      <c r="C131" s="1" t="s">
        <v>66</v>
      </c>
      <c r="D131" s="1"/>
      <c r="E131" s="1"/>
      <c r="F131" s="1"/>
      <c r="G131" s="1"/>
      <c r="H131" s="1"/>
      <c r="I131" s="1"/>
      <c r="J131" s="1"/>
      <c r="K131" s="1"/>
      <c r="L131" s="1"/>
      <c r="M131" s="1"/>
      <c r="N131" s="8"/>
      <c r="O131" s="53" t="s">
        <v>94</v>
      </c>
      <c r="P131" s="53">
        <v>43</v>
      </c>
      <c r="Q131" s="53" t="s">
        <v>95</v>
      </c>
      <c r="R131" s="53" t="s">
        <v>131</v>
      </c>
      <c r="S131" s="53" t="s">
        <v>97</v>
      </c>
      <c r="T131" s="53" t="s">
        <v>98</v>
      </c>
      <c r="U131" s="53" t="s">
        <v>88</v>
      </c>
      <c r="V131" s="53" t="s">
        <v>99</v>
      </c>
      <c r="W131" s="53" t="s">
        <v>110</v>
      </c>
      <c r="X131" s="53" t="s">
        <v>125</v>
      </c>
      <c r="Y131" s="53" t="s">
        <v>102</v>
      </c>
      <c r="Z131" s="53"/>
      <c r="AA131" s="53" t="s">
        <v>102</v>
      </c>
      <c r="AB131" s="55" t="s">
        <v>261</v>
      </c>
    </row>
    <row r="132" spans="1:28" x14ac:dyDescent="0.25">
      <c r="A132" s="1">
        <v>131</v>
      </c>
      <c r="B132" s="1"/>
      <c r="C132" s="1"/>
      <c r="D132" s="1"/>
      <c r="E132" s="1"/>
      <c r="F132" s="1"/>
      <c r="G132" s="1"/>
      <c r="H132" s="1"/>
      <c r="I132" s="1"/>
      <c r="J132" s="1"/>
      <c r="K132" s="1"/>
      <c r="L132" s="1"/>
      <c r="M132" s="1" t="s">
        <v>76</v>
      </c>
      <c r="N132" s="8"/>
      <c r="O132" s="5" t="s">
        <v>94</v>
      </c>
      <c r="P132" s="5">
        <v>32</v>
      </c>
      <c r="Q132" s="5" t="s">
        <v>95</v>
      </c>
      <c r="R132" s="5" t="s">
        <v>131</v>
      </c>
      <c r="S132" s="5" t="s">
        <v>97</v>
      </c>
      <c r="T132" s="5" t="s">
        <v>98</v>
      </c>
      <c r="U132" s="5" t="s">
        <v>80</v>
      </c>
      <c r="V132" s="5" t="s">
        <v>114</v>
      </c>
      <c r="W132" s="5" t="s">
        <v>110</v>
      </c>
      <c r="X132" s="5" t="s">
        <v>101</v>
      </c>
      <c r="Y132" s="5" t="s">
        <v>102</v>
      </c>
      <c r="Z132" s="5" t="s">
        <v>92</v>
      </c>
      <c r="AA132" s="5" t="s">
        <v>102</v>
      </c>
      <c r="AB132" s="54" t="s">
        <v>261</v>
      </c>
    </row>
    <row r="133" spans="1:28" x14ac:dyDescent="0.25">
      <c r="A133" s="1">
        <v>132</v>
      </c>
      <c r="B133" s="1" t="s">
        <v>65</v>
      </c>
      <c r="C133" s="1"/>
      <c r="D133" s="1"/>
      <c r="E133" s="1" t="s">
        <v>68</v>
      </c>
      <c r="F133" s="1"/>
      <c r="G133" s="1"/>
      <c r="H133" s="1"/>
      <c r="I133" s="1"/>
      <c r="J133" s="1"/>
      <c r="K133" s="1" t="s">
        <v>74</v>
      </c>
      <c r="L133" s="1"/>
      <c r="M133" s="1" t="s">
        <v>76</v>
      </c>
      <c r="N133" s="8"/>
      <c r="O133" s="53" t="s">
        <v>94</v>
      </c>
      <c r="P133" s="53">
        <v>30</v>
      </c>
      <c r="Q133" s="53" t="s">
        <v>95</v>
      </c>
      <c r="R133" s="53" t="s">
        <v>131</v>
      </c>
      <c r="S133" s="53" t="s">
        <v>97</v>
      </c>
      <c r="T133" s="53" t="s">
        <v>98</v>
      </c>
      <c r="U133" s="53" t="s">
        <v>80</v>
      </c>
      <c r="V133" s="53" t="s">
        <v>99</v>
      </c>
      <c r="W133" s="53" t="s">
        <v>103</v>
      </c>
      <c r="X133" s="53" t="s">
        <v>101</v>
      </c>
      <c r="Y133" s="53" t="s">
        <v>102</v>
      </c>
      <c r="Z133" s="53" t="s">
        <v>92</v>
      </c>
      <c r="AA133" s="53" t="s">
        <v>102</v>
      </c>
      <c r="AB133" s="55" t="s">
        <v>261</v>
      </c>
    </row>
    <row r="134" spans="1:28" x14ac:dyDescent="0.25">
      <c r="A134" s="1">
        <v>133</v>
      </c>
      <c r="B134" s="1"/>
      <c r="C134" s="1" t="s">
        <v>66</v>
      </c>
      <c r="D134" s="1"/>
      <c r="E134" s="1"/>
      <c r="F134" s="1"/>
      <c r="G134" s="1"/>
      <c r="H134" s="1"/>
      <c r="I134" s="1"/>
      <c r="J134" s="1"/>
      <c r="K134" s="1"/>
      <c r="L134" s="1"/>
      <c r="M134" s="1" t="s">
        <v>76</v>
      </c>
      <c r="N134" s="8"/>
      <c r="O134" s="5" t="s">
        <v>105</v>
      </c>
      <c r="P134" s="5">
        <v>40</v>
      </c>
      <c r="Q134" s="5" t="s">
        <v>95</v>
      </c>
      <c r="R134" s="5" t="s">
        <v>131</v>
      </c>
      <c r="S134" s="5" t="s">
        <v>97</v>
      </c>
      <c r="T134" s="5" t="s">
        <v>98</v>
      </c>
      <c r="U134" s="5" t="s">
        <v>80</v>
      </c>
      <c r="V134" s="5" t="s">
        <v>114</v>
      </c>
      <c r="W134" s="5" t="s">
        <v>120</v>
      </c>
      <c r="X134" s="5" t="s">
        <v>101</v>
      </c>
      <c r="Y134" s="5" t="s">
        <v>102</v>
      </c>
      <c r="Z134" s="5" t="s">
        <v>92</v>
      </c>
      <c r="AA134" s="5"/>
      <c r="AB134" s="54" t="s">
        <v>261</v>
      </c>
    </row>
    <row r="135" spans="1:28" x14ac:dyDescent="0.25">
      <c r="A135" s="1">
        <v>134</v>
      </c>
      <c r="B135" s="1"/>
      <c r="C135" s="1"/>
      <c r="D135" s="1" t="s">
        <v>67</v>
      </c>
      <c r="E135" s="1"/>
      <c r="F135" s="1"/>
      <c r="G135" s="1" t="s">
        <v>70</v>
      </c>
      <c r="H135" s="1"/>
      <c r="I135" s="1"/>
      <c r="J135" s="1"/>
      <c r="K135" s="1"/>
      <c r="L135" s="1"/>
      <c r="M135" s="1" t="s">
        <v>76</v>
      </c>
      <c r="N135" s="8"/>
      <c r="O135" s="53" t="s">
        <v>105</v>
      </c>
      <c r="P135" s="53">
        <v>50</v>
      </c>
      <c r="Q135" s="53" t="s">
        <v>95</v>
      </c>
      <c r="R135" s="53" t="s">
        <v>131</v>
      </c>
      <c r="S135" s="53" t="s">
        <v>97</v>
      </c>
      <c r="T135" s="53" t="s">
        <v>98</v>
      </c>
      <c r="U135" s="53" t="s">
        <v>80</v>
      </c>
      <c r="V135" s="53" t="s">
        <v>112</v>
      </c>
      <c r="W135" s="53" t="s">
        <v>120</v>
      </c>
      <c r="X135" s="53" t="s">
        <v>135</v>
      </c>
      <c r="Y135" s="53" t="s">
        <v>102</v>
      </c>
      <c r="Z135" s="53" t="s">
        <v>92</v>
      </c>
      <c r="AA135" s="53" t="s">
        <v>102</v>
      </c>
      <c r="AB135" s="55" t="s">
        <v>261</v>
      </c>
    </row>
    <row r="136" spans="1:28" x14ac:dyDescent="0.25">
      <c r="A136" s="1">
        <v>135</v>
      </c>
      <c r="B136" s="1" t="s">
        <v>65</v>
      </c>
      <c r="C136" s="1"/>
      <c r="D136" s="1"/>
      <c r="E136" s="1"/>
      <c r="F136" s="1"/>
      <c r="G136" s="1"/>
      <c r="H136" s="1"/>
      <c r="I136" s="1"/>
      <c r="J136" s="1" t="s">
        <v>73</v>
      </c>
      <c r="K136" s="1" t="s">
        <v>74</v>
      </c>
      <c r="L136" s="1"/>
      <c r="M136" s="1" t="s">
        <v>76</v>
      </c>
      <c r="N136" s="8" t="s">
        <v>77</v>
      </c>
      <c r="O136" s="5" t="s">
        <v>94</v>
      </c>
      <c r="P136" s="5">
        <v>62</v>
      </c>
      <c r="Q136" s="5" t="s">
        <v>95</v>
      </c>
      <c r="R136" s="5" t="s">
        <v>131</v>
      </c>
      <c r="S136" s="5" t="s">
        <v>97</v>
      </c>
      <c r="T136" s="5" t="s">
        <v>98</v>
      </c>
      <c r="U136" s="5" t="s">
        <v>353</v>
      </c>
      <c r="V136" s="5" t="s">
        <v>108</v>
      </c>
      <c r="W136" s="5" t="s">
        <v>110</v>
      </c>
      <c r="X136" s="5" t="s">
        <v>135</v>
      </c>
      <c r="Y136" s="5" t="s">
        <v>102</v>
      </c>
      <c r="Z136" s="5" t="s">
        <v>92</v>
      </c>
      <c r="AA136" s="5" t="s">
        <v>102</v>
      </c>
      <c r="AB136" s="54" t="s">
        <v>261</v>
      </c>
    </row>
    <row r="137" spans="1:28" x14ac:dyDescent="0.25">
      <c r="A137" s="1">
        <v>136</v>
      </c>
      <c r="B137" s="1" t="s">
        <v>65</v>
      </c>
      <c r="C137" s="1" t="s">
        <v>66</v>
      </c>
      <c r="D137" s="1"/>
      <c r="E137" s="1" t="s">
        <v>68</v>
      </c>
      <c r="F137" s="1" t="s">
        <v>69</v>
      </c>
      <c r="G137" s="1"/>
      <c r="H137" s="1"/>
      <c r="I137" s="1"/>
      <c r="J137" s="1" t="s">
        <v>73</v>
      </c>
      <c r="K137" s="1" t="s">
        <v>74</v>
      </c>
      <c r="L137" s="1"/>
      <c r="M137" s="1"/>
      <c r="N137" s="8"/>
      <c r="O137" s="53" t="s">
        <v>105</v>
      </c>
      <c r="P137" s="53">
        <v>37</v>
      </c>
      <c r="Q137" s="53" t="s">
        <v>115</v>
      </c>
      <c r="R137" s="53" t="s">
        <v>319</v>
      </c>
      <c r="S137" s="53" t="s">
        <v>97</v>
      </c>
      <c r="T137" s="53" t="s">
        <v>98</v>
      </c>
      <c r="U137" s="53" t="s">
        <v>350</v>
      </c>
      <c r="V137" s="53" t="s">
        <v>108</v>
      </c>
      <c r="W137" s="53" t="s">
        <v>120</v>
      </c>
      <c r="X137" s="53" t="s">
        <v>101</v>
      </c>
      <c r="Y137" s="53" t="s">
        <v>102</v>
      </c>
      <c r="Z137" s="53" t="s">
        <v>92</v>
      </c>
      <c r="AA137" s="53" t="s">
        <v>102</v>
      </c>
      <c r="AB137" s="55" t="s">
        <v>261</v>
      </c>
    </row>
    <row r="138" spans="1:28" x14ac:dyDescent="0.25">
      <c r="A138" s="1">
        <v>137</v>
      </c>
      <c r="B138" s="1" t="s">
        <v>65</v>
      </c>
      <c r="C138" s="1"/>
      <c r="D138" s="1"/>
      <c r="E138" s="1"/>
      <c r="F138" s="1"/>
      <c r="G138" s="1"/>
      <c r="H138" s="1"/>
      <c r="I138" s="1"/>
      <c r="J138" s="1"/>
      <c r="K138" s="1"/>
      <c r="L138" s="1"/>
      <c r="M138" s="1"/>
      <c r="N138" s="8"/>
      <c r="O138" s="5" t="s">
        <v>94</v>
      </c>
      <c r="P138" s="5">
        <v>38</v>
      </c>
      <c r="Q138" s="5" t="s">
        <v>115</v>
      </c>
      <c r="R138" s="5" t="s">
        <v>317</v>
      </c>
      <c r="S138" s="5" t="s">
        <v>97</v>
      </c>
      <c r="T138" s="5" t="s">
        <v>98</v>
      </c>
      <c r="U138" s="5" t="s">
        <v>80</v>
      </c>
      <c r="V138" s="5" t="s">
        <v>112</v>
      </c>
      <c r="W138" s="5" t="s">
        <v>110</v>
      </c>
      <c r="X138" s="5" t="s">
        <v>101</v>
      </c>
      <c r="Y138" s="5" t="s">
        <v>102</v>
      </c>
      <c r="Z138" s="5" t="s">
        <v>92</v>
      </c>
      <c r="AA138" s="5" t="s">
        <v>102</v>
      </c>
      <c r="AB138" s="54" t="s">
        <v>258</v>
      </c>
    </row>
    <row r="139" spans="1:28" x14ac:dyDescent="0.25">
      <c r="A139" s="1">
        <v>138</v>
      </c>
      <c r="B139" s="1" t="s">
        <v>65</v>
      </c>
      <c r="C139" s="1"/>
      <c r="D139" s="1"/>
      <c r="E139" s="1"/>
      <c r="F139" s="1"/>
      <c r="G139" s="1"/>
      <c r="H139" s="1"/>
      <c r="I139" s="1"/>
      <c r="J139" s="1"/>
      <c r="K139" s="1"/>
      <c r="L139" s="1"/>
      <c r="M139" s="1"/>
      <c r="N139" s="8"/>
      <c r="O139" s="53" t="s">
        <v>105</v>
      </c>
      <c r="P139" s="53">
        <v>68</v>
      </c>
      <c r="Q139" s="53" t="s">
        <v>115</v>
      </c>
      <c r="R139" s="53"/>
      <c r="S139" s="53"/>
      <c r="T139" s="53"/>
      <c r="U139" s="53"/>
      <c r="V139" s="53"/>
      <c r="W139" s="53"/>
      <c r="X139" s="53"/>
      <c r="Y139" s="53"/>
      <c r="Z139" s="53"/>
      <c r="AA139" s="53"/>
      <c r="AB139" s="55" t="s">
        <v>258</v>
      </c>
    </row>
    <row r="140" spans="1:28" x14ac:dyDescent="0.25">
      <c r="A140" s="1">
        <v>139</v>
      </c>
      <c r="B140" s="1" t="s">
        <v>65</v>
      </c>
      <c r="C140" s="1"/>
      <c r="D140" s="1"/>
      <c r="E140" s="1"/>
      <c r="F140" s="1"/>
      <c r="G140" s="1"/>
      <c r="H140" s="1"/>
      <c r="I140" s="1"/>
      <c r="J140" s="1"/>
      <c r="K140" s="1"/>
      <c r="L140" s="1"/>
      <c r="M140" s="1"/>
      <c r="N140" s="8"/>
      <c r="O140" s="5" t="s">
        <v>94</v>
      </c>
      <c r="P140" s="5">
        <v>24</v>
      </c>
      <c r="Q140" s="5" t="s">
        <v>115</v>
      </c>
      <c r="R140" s="5" t="s">
        <v>320</v>
      </c>
      <c r="S140" s="5" t="s">
        <v>97</v>
      </c>
      <c r="T140" s="5" t="s">
        <v>98</v>
      </c>
      <c r="U140" s="5" t="s">
        <v>80</v>
      </c>
      <c r="V140" s="5" t="s">
        <v>108</v>
      </c>
      <c r="W140" s="5" t="s">
        <v>110</v>
      </c>
      <c r="X140" s="5" t="s">
        <v>101</v>
      </c>
      <c r="Y140" s="5" t="s">
        <v>102</v>
      </c>
      <c r="Z140" s="5" t="s">
        <v>90</v>
      </c>
      <c r="AA140" s="5" t="s">
        <v>102</v>
      </c>
      <c r="AB140" s="54" t="s">
        <v>258</v>
      </c>
    </row>
    <row r="141" spans="1:28" x14ac:dyDescent="0.25">
      <c r="A141" s="1">
        <v>140</v>
      </c>
      <c r="B141" s="1" t="s">
        <v>65</v>
      </c>
      <c r="C141" s="1"/>
      <c r="D141" s="1"/>
      <c r="E141" s="1"/>
      <c r="F141" s="1"/>
      <c r="G141" s="1"/>
      <c r="H141" s="1" t="s">
        <v>71</v>
      </c>
      <c r="I141" s="1" t="s">
        <v>72</v>
      </c>
      <c r="J141" s="1" t="s">
        <v>73</v>
      </c>
      <c r="K141" s="1" t="s">
        <v>74</v>
      </c>
      <c r="L141" s="1"/>
      <c r="M141" s="1"/>
      <c r="N141" s="8"/>
      <c r="O141" s="53" t="s">
        <v>94</v>
      </c>
      <c r="P141" s="53">
        <v>50</v>
      </c>
      <c r="Q141" s="53" t="s">
        <v>115</v>
      </c>
      <c r="R141" s="53" t="s">
        <v>321</v>
      </c>
      <c r="S141" s="53" t="s">
        <v>97</v>
      </c>
      <c r="T141" s="53" t="s">
        <v>98</v>
      </c>
      <c r="U141" s="53" t="s">
        <v>80</v>
      </c>
      <c r="V141" s="53" t="s">
        <v>112</v>
      </c>
      <c r="W141" s="53" t="s">
        <v>103</v>
      </c>
      <c r="X141" s="53" t="s">
        <v>135</v>
      </c>
      <c r="Y141" s="53" t="s">
        <v>102</v>
      </c>
      <c r="Z141" s="53" t="s">
        <v>91</v>
      </c>
      <c r="AA141" s="53" t="s">
        <v>102</v>
      </c>
      <c r="AB141" s="55" t="s">
        <v>258</v>
      </c>
    </row>
    <row r="142" spans="1:28" x14ac:dyDescent="0.25">
      <c r="A142" s="1">
        <v>141</v>
      </c>
      <c r="B142" s="1"/>
      <c r="C142" s="1"/>
      <c r="D142" s="1"/>
      <c r="E142" s="1" t="s">
        <v>68</v>
      </c>
      <c r="F142" s="1"/>
      <c r="G142" s="1"/>
      <c r="H142" s="1"/>
      <c r="I142" s="1"/>
      <c r="J142" s="1"/>
      <c r="K142" s="1" t="s">
        <v>74</v>
      </c>
      <c r="L142" s="1"/>
      <c r="M142" s="1"/>
      <c r="N142" s="8" t="s">
        <v>77</v>
      </c>
      <c r="O142" s="5" t="s">
        <v>105</v>
      </c>
      <c r="P142" s="5">
        <v>36</v>
      </c>
      <c r="Q142" s="5" t="s">
        <v>115</v>
      </c>
      <c r="R142" s="5" t="s">
        <v>317</v>
      </c>
      <c r="S142" s="5" t="s">
        <v>97</v>
      </c>
      <c r="T142" s="5" t="s">
        <v>98</v>
      </c>
      <c r="U142" s="5" t="s">
        <v>80</v>
      </c>
      <c r="V142" s="5" t="s">
        <v>109</v>
      </c>
      <c r="W142" s="5" t="s">
        <v>133</v>
      </c>
      <c r="X142" s="5" t="s">
        <v>123</v>
      </c>
      <c r="Y142" s="5"/>
      <c r="Z142" s="5" t="s">
        <v>372</v>
      </c>
      <c r="AA142" s="5" t="s">
        <v>102</v>
      </c>
      <c r="AB142" s="54" t="s">
        <v>258</v>
      </c>
    </row>
    <row r="143" spans="1:28" x14ac:dyDescent="0.25">
      <c r="A143" s="1">
        <v>142</v>
      </c>
      <c r="B143" s="1"/>
      <c r="C143" s="1"/>
      <c r="D143" s="1" t="s">
        <v>67</v>
      </c>
      <c r="E143" s="1"/>
      <c r="F143" s="1"/>
      <c r="G143" s="1"/>
      <c r="H143" s="1"/>
      <c r="I143" s="1" t="s">
        <v>72</v>
      </c>
      <c r="J143" s="1"/>
      <c r="K143" s="1" t="s">
        <v>74</v>
      </c>
      <c r="L143" s="1"/>
      <c r="M143" s="1" t="s">
        <v>76</v>
      </c>
      <c r="N143" s="8"/>
      <c r="O143" s="53" t="s">
        <v>105</v>
      </c>
      <c r="P143" s="53">
        <v>56</v>
      </c>
      <c r="Q143" s="53" t="s">
        <v>115</v>
      </c>
      <c r="R143" s="53" t="s">
        <v>322</v>
      </c>
      <c r="S143" s="53" t="s">
        <v>97</v>
      </c>
      <c r="T143" s="53"/>
      <c r="U143" s="53" t="s">
        <v>355</v>
      </c>
      <c r="V143" s="53" t="s">
        <v>99</v>
      </c>
      <c r="W143" s="53" t="s">
        <v>103</v>
      </c>
      <c r="X143" s="53" t="s">
        <v>135</v>
      </c>
      <c r="Y143" s="53" t="s">
        <v>98</v>
      </c>
      <c r="Z143" s="53"/>
      <c r="AA143" s="53" t="s">
        <v>102</v>
      </c>
      <c r="AB143" s="55" t="s">
        <v>258</v>
      </c>
    </row>
    <row r="144" spans="1:28" x14ac:dyDescent="0.25">
      <c r="A144" s="1">
        <v>143</v>
      </c>
      <c r="B144" s="1" t="s">
        <v>65</v>
      </c>
      <c r="C144" s="1"/>
      <c r="D144" s="1" t="s">
        <v>67</v>
      </c>
      <c r="E144" s="1" t="s">
        <v>68</v>
      </c>
      <c r="F144" s="1"/>
      <c r="G144" s="1" t="s">
        <v>70</v>
      </c>
      <c r="H144" s="1"/>
      <c r="I144" s="1"/>
      <c r="J144" s="1"/>
      <c r="K144" s="1"/>
      <c r="L144" s="1"/>
      <c r="M144" s="1" t="s">
        <v>76</v>
      </c>
      <c r="N144" s="8"/>
      <c r="O144" s="5" t="s">
        <v>105</v>
      </c>
      <c r="P144" s="5">
        <v>73</v>
      </c>
      <c r="Q144" s="5" t="s">
        <v>115</v>
      </c>
      <c r="R144" s="5" t="s">
        <v>316</v>
      </c>
      <c r="S144" s="5" t="s">
        <v>128</v>
      </c>
      <c r="T144" s="5"/>
      <c r="U144" s="5" t="s">
        <v>80</v>
      </c>
      <c r="V144" s="5"/>
      <c r="W144" s="5" t="s">
        <v>110</v>
      </c>
      <c r="X144" s="5" t="s">
        <v>104</v>
      </c>
      <c r="Y144" s="5" t="s">
        <v>102</v>
      </c>
      <c r="Z144" s="5"/>
      <c r="AA144" s="5" t="s">
        <v>102</v>
      </c>
      <c r="AB144" s="54" t="s">
        <v>258</v>
      </c>
    </row>
    <row r="145" spans="1:28" x14ac:dyDescent="0.25">
      <c r="A145" s="1">
        <v>144</v>
      </c>
      <c r="B145" s="1" t="s">
        <v>65</v>
      </c>
      <c r="C145" s="1"/>
      <c r="D145" s="1" t="s">
        <v>67</v>
      </c>
      <c r="E145" s="1"/>
      <c r="F145" s="1" t="s">
        <v>69</v>
      </c>
      <c r="G145" s="1"/>
      <c r="H145" s="1"/>
      <c r="I145" s="1"/>
      <c r="J145" s="1"/>
      <c r="K145" s="1"/>
      <c r="L145" s="1"/>
      <c r="M145" s="1"/>
      <c r="N145" s="8"/>
      <c r="O145" s="53" t="s">
        <v>105</v>
      </c>
      <c r="P145" s="53">
        <v>57</v>
      </c>
      <c r="Q145" s="53" t="s">
        <v>115</v>
      </c>
      <c r="R145" s="53" t="s">
        <v>323</v>
      </c>
      <c r="S145" s="53" t="s">
        <v>128</v>
      </c>
      <c r="T145" s="53" t="s">
        <v>98</v>
      </c>
      <c r="U145" s="53" t="s">
        <v>89</v>
      </c>
      <c r="V145" s="53" t="s">
        <v>109</v>
      </c>
      <c r="W145" s="53" t="s">
        <v>100</v>
      </c>
      <c r="X145" s="53" t="s">
        <v>125</v>
      </c>
      <c r="Y145" s="53" t="s">
        <v>102</v>
      </c>
      <c r="Z145" s="53" t="s">
        <v>90</v>
      </c>
      <c r="AA145" s="53" t="s">
        <v>98</v>
      </c>
      <c r="AB145" s="55" t="s">
        <v>258</v>
      </c>
    </row>
    <row r="146" spans="1:28" x14ac:dyDescent="0.25">
      <c r="A146" s="1">
        <v>145</v>
      </c>
      <c r="B146" s="1" t="s">
        <v>65</v>
      </c>
      <c r="C146" s="1"/>
      <c r="D146" s="1"/>
      <c r="E146" s="1" t="s">
        <v>68</v>
      </c>
      <c r="F146" s="1"/>
      <c r="G146" s="1" t="s">
        <v>70</v>
      </c>
      <c r="H146" s="1" t="s">
        <v>71</v>
      </c>
      <c r="I146" s="1"/>
      <c r="J146" s="1"/>
      <c r="K146" s="1"/>
      <c r="L146" s="1"/>
      <c r="M146" s="1"/>
      <c r="N146" s="8" t="s">
        <v>77</v>
      </c>
      <c r="O146" s="5" t="s">
        <v>105</v>
      </c>
      <c r="P146" s="5">
        <v>74</v>
      </c>
      <c r="Q146" s="5" t="s">
        <v>115</v>
      </c>
      <c r="R146" s="5" t="s">
        <v>324</v>
      </c>
      <c r="S146" s="5" t="s">
        <v>107</v>
      </c>
      <c r="T146" s="5"/>
      <c r="U146" s="5" t="s">
        <v>80</v>
      </c>
      <c r="V146" s="5"/>
      <c r="W146" s="5" t="s">
        <v>110</v>
      </c>
      <c r="X146" s="5" t="s">
        <v>104</v>
      </c>
      <c r="Y146" s="5"/>
      <c r="Z146" s="5"/>
      <c r="AA146" s="5"/>
      <c r="AB146" s="54" t="s">
        <v>258</v>
      </c>
    </row>
    <row r="147" spans="1:28" x14ac:dyDescent="0.25">
      <c r="A147" s="1">
        <v>146</v>
      </c>
      <c r="B147" s="1" t="s">
        <v>65</v>
      </c>
      <c r="C147" s="1"/>
      <c r="D147" s="1"/>
      <c r="E147" s="1"/>
      <c r="F147" s="1"/>
      <c r="G147" s="1"/>
      <c r="H147" s="1"/>
      <c r="I147" s="1"/>
      <c r="J147" s="1"/>
      <c r="K147" s="1"/>
      <c r="L147" s="1"/>
      <c r="M147" s="1"/>
      <c r="N147" s="8"/>
      <c r="O147" s="53" t="s">
        <v>105</v>
      </c>
      <c r="P147" s="53">
        <v>68</v>
      </c>
      <c r="Q147" s="53" t="s">
        <v>115</v>
      </c>
      <c r="R147" s="53" t="s">
        <v>325</v>
      </c>
      <c r="S147" s="53" t="s">
        <v>128</v>
      </c>
      <c r="T147" s="53" t="s">
        <v>98</v>
      </c>
      <c r="U147" s="53" t="s">
        <v>85</v>
      </c>
      <c r="V147" s="53" t="s">
        <v>108</v>
      </c>
      <c r="W147" s="53" t="s">
        <v>110</v>
      </c>
      <c r="X147" s="53" t="s">
        <v>135</v>
      </c>
      <c r="Y147" s="53" t="s">
        <v>102</v>
      </c>
      <c r="Z147" s="53" t="s">
        <v>91</v>
      </c>
      <c r="AA147" s="53" t="s">
        <v>102</v>
      </c>
      <c r="AB147" s="55" t="s">
        <v>258</v>
      </c>
    </row>
    <row r="148" spans="1:28" x14ac:dyDescent="0.25">
      <c r="A148" s="1">
        <v>147</v>
      </c>
      <c r="B148" s="1"/>
      <c r="C148" s="1"/>
      <c r="D148" s="1" t="s">
        <v>67</v>
      </c>
      <c r="E148" s="1"/>
      <c r="F148" s="1"/>
      <c r="G148" s="1"/>
      <c r="H148" s="1"/>
      <c r="I148" s="1"/>
      <c r="J148" s="1"/>
      <c r="K148" s="1"/>
      <c r="L148" s="1" t="s">
        <v>75</v>
      </c>
      <c r="M148" s="1"/>
      <c r="N148" s="8"/>
      <c r="O148" s="5" t="s">
        <v>105</v>
      </c>
      <c r="P148" s="5">
        <v>41</v>
      </c>
      <c r="Q148" s="5" t="s">
        <v>115</v>
      </c>
      <c r="R148" s="5" t="s">
        <v>316</v>
      </c>
      <c r="S148" s="5" t="s">
        <v>97</v>
      </c>
      <c r="T148" s="5" t="s">
        <v>98</v>
      </c>
      <c r="U148" s="5" t="s">
        <v>80</v>
      </c>
      <c r="V148" s="5" t="s">
        <v>112</v>
      </c>
      <c r="W148" s="5" t="s">
        <v>110</v>
      </c>
      <c r="X148" s="5" t="s">
        <v>135</v>
      </c>
      <c r="Y148" s="5" t="s">
        <v>98</v>
      </c>
      <c r="Z148" s="5" t="s">
        <v>93</v>
      </c>
      <c r="AA148" s="5" t="s">
        <v>102</v>
      </c>
      <c r="AB148" s="54" t="s">
        <v>258</v>
      </c>
    </row>
    <row r="149" spans="1:28" x14ac:dyDescent="0.25">
      <c r="A149" s="1">
        <v>148</v>
      </c>
      <c r="B149" s="1"/>
      <c r="C149" s="1"/>
      <c r="D149" s="1" t="s">
        <v>67</v>
      </c>
      <c r="E149" s="1"/>
      <c r="F149" s="1"/>
      <c r="G149" s="1"/>
      <c r="H149" s="1"/>
      <c r="I149" s="1"/>
      <c r="J149" s="1"/>
      <c r="K149" s="1" t="s">
        <v>74</v>
      </c>
      <c r="L149" s="1"/>
      <c r="M149" s="1" t="s">
        <v>76</v>
      </c>
      <c r="N149" s="8"/>
      <c r="O149" s="53" t="s">
        <v>105</v>
      </c>
      <c r="P149" s="53">
        <v>42</v>
      </c>
      <c r="Q149" s="53" t="s">
        <v>115</v>
      </c>
      <c r="R149" s="53" t="s">
        <v>326</v>
      </c>
      <c r="S149" s="53" t="s">
        <v>97</v>
      </c>
      <c r="T149" s="53" t="s">
        <v>98</v>
      </c>
      <c r="U149" s="53" t="s">
        <v>80</v>
      </c>
      <c r="V149" s="53" t="s">
        <v>109</v>
      </c>
      <c r="W149" s="53" t="s">
        <v>103</v>
      </c>
      <c r="X149" s="53" t="s">
        <v>125</v>
      </c>
      <c r="Y149" s="53" t="s">
        <v>102</v>
      </c>
      <c r="Z149" s="53" t="s">
        <v>90</v>
      </c>
      <c r="AA149" s="53" t="s">
        <v>102</v>
      </c>
      <c r="AB149" s="55" t="s">
        <v>258</v>
      </c>
    </row>
    <row r="150" spans="1:28" x14ac:dyDescent="0.25">
      <c r="A150" s="1">
        <v>149</v>
      </c>
      <c r="B150" s="1" t="s">
        <v>65</v>
      </c>
      <c r="C150" s="1"/>
      <c r="D150" s="1"/>
      <c r="E150" s="1" t="s">
        <v>68</v>
      </c>
      <c r="F150" s="1"/>
      <c r="G150" s="1"/>
      <c r="H150" s="1"/>
      <c r="I150" s="1"/>
      <c r="J150" s="1"/>
      <c r="K150" s="1"/>
      <c r="L150" s="1"/>
      <c r="M150" s="1" t="s">
        <v>76</v>
      </c>
      <c r="N150" s="8"/>
      <c r="O150" s="5" t="s">
        <v>105</v>
      </c>
      <c r="P150" s="5">
        <v>30</v>
      </c>
      <c r="Q150" s="5" t="s">
        <v>115</v>
      </c>
      <c r="R150" s="5" t="s">
        <v>323</v>
      </c>
      <c r="S150" s="5" t="s">
        <v>97</v>
      </c>
      <c r="T150" s="5" t="s">
        <v>98</v>
      </c>
      <c r="U150" s="5" t="s">
        <v>80</v>
      </c>
      <c r="V150" s="5" t="s">
        <v>114</v>
      </c>
      <c r="W150" s="5" t="s">
        <v>110</v>
      </c>
      <c r="X150" s="5" t="s">
        <v>101</v>
      </c>
      <c r="Y150" s="5" t="s">
        <v>102</v>
      </c>
      <c r="Z150" s="5" t="s">
        <v>92</v>
      </c>
      <c r="AA150" s="5" t="s">
        <v>102</v>
      </c>
      <c r="AB150" s="54" t="s">
        <v>258</v>
      </c>
    </row>
    <row r="151" spans="1:28" x14ac:dyDescent="0.25">
      <c r="A151" s="1">
        <v>150</v>
      </c>
      <c r="B151" s="1" t="s">
        <v>65</v>
      </c>
      <c r="C151" s="1"/>
      <c r="D151" s="1"/>
      <c r="E151" s="1"/>
      <c r="F151" s="1"/>
      <c r="G151" s="1"/>
      <c r="H151" s="1"/>
      <c r="I151" s="1"/>
      <c r="J151" s="1"/>
      <c r="K151" s="1"/>
      <c r="L151" s="1"/>
      <c r="M151" s="1"/>
      <c r="N151" s="8"/>
      <c r="O151" s="53" t="s">
        <v>105</v>
      </c>
      <c r="P151" s="53">
        <v>72</v>
      </c>
      <c r="Q151" s="53" t="s">
        <v>115</v>
      </c>
      <c r="R151" s="53" t="s">
        <v>311</v>
      </c>
      <c r="S151" s="53" t="s">
        <v>128</v>
      </c>
      <c r="T151" s="53" t="s">
        <v>98</v>
      </c>
      <c r="U151" s="53" t="s">
        <v>80</v>
      </c>
      <c r="V151" s="53" t="s">
        <v>109</v>
      </c>
      <c r="W151" s="53" t="s">
        <v>132</v>
      </c>
      <c r="X151" s="53" t="s">
        <v>104</v>
      </c>
      <c r="Y151" s="53" t="s">
        <v>102</v>
      </c>
      <c r="Z151" s="53" t="s">
        <v>91</v>
      </c>
      <c r="AA151" s="53"/>
      <c r="AB151" s="55" t="s">
        <v>258</v>
      </c>
    </row>
    <row r="152" spans="1:28" x14ac:dyDescent="0.25">
      <c r="A152" s="1">
        <v>151</v>
      </c>
      <c r="B152" s="1" t="s">
        <v>65</v>
      </c>
      <c r="C152" s="1"/>
      <c r="D152" s="1"/>
      <c r="E152" s="1"/>
      <c r="F152" s="1"/>
      <c r="G152" s="1"/>
      <c r="H152" s="1"/>
      <c r="I152" s="1"/>
      <c r="J152" s="1"/>
      <c r="K152" s="1"/>
      <c r="L152" s="1"/>
      <c r="M152" s="1" t="s">
        <v>76</v>
      </c>
      <c r="N152" s="8"/>
      <c r="O152" s="5" t="s">
        <v>105</v>
      </c>
      <c r="P152" s="5">
        <v>45</v>
      </c>
      <c r="Q152" s="5" t="s">
        <v>115</v>
      </c>
      <c r="R152" s="5" t="s">
        <v>326</v>
      </c>
      <c r="S152" s="5" t="s">
        <v>97</v>
      </c>
      <c r="T152" s="5" t="s">
        <v>102</v>
      </c>
      <c r="U152" s="5" t="s">
        <v>80</v>
      </c>
      <c r="V152" s="5" t="s">
        <v>108</v>
      </c>
      <c r="W152" s="5" t="s">
        <v>110</v>
      </c>
      <c r="X152" s="5" t="s">
        <v>101</v>
      </c>
      <c r="Y152" s="5" t="s">
        <v>102</v>
      </c>
      <c r="Z152" s="5" t="s">
        <v>92</v>
      </c>
      <c r="AA152" s="5" t="s">
        <v>102</v>
      </c>
      <c r="AB152" s="54" t="s">
        <v>258</v>
      </c>
    </row>
    <row r="153" spans="1:28" x14ac:dyDescent="0.25">
      <c r="A153" s="1">
        <v>152</v>
      </c>
      <c r="B153" s="1"/>
      <c r="C153" s="1"/>
      <c r="D153" s="1"/>
      <c r="E153" s="1"/>
      <c r="F153" s="1"/>
      <c r="G153" s="1"/>
      <c r="H153" s="1"/>
      <c r="I153" s="1" t="s">
        <v>72</v>
      </c>
      <c r="J153" s="1"/>
      <c r="K153" s="1"/>
      <c r="L153" s="1" t="s">
        <v>75</v>
      </c>
      <c r="M153" s="1" t="s">
        <v>76</v>
      </c>
      <c r="N153" s="8"/>
      <c r="O153" s="53" t="s">
        <v>105</v>
      </c>
      <c r="P153" s="53">
        <v>68</v>
      </c>
      <c r="Q153" s="53" t="s">
        <v>115</v>
      </c>
      <c r="R153" s="53" t="s">
        <v>327</v>
      </c>
      <c r="S153" s="53" t="s">
        <v>97</v>
      </c>
      <c r="T153" s="53" t="s">
        <v>98</v>
      </c>
      <c r="U153" s="53" t="s">
        <v>80</v>
      </c>
      <c r="V153" s="53" t="s">
        <v>108</v>
      </c>
      <c r="W153" s="53" t="s">
        <v>120</v>
      </c>
      <c r="X153" s="53" t="s">
        <v>104</v>
      </c>
      <c r="Y153" s="53" t="s">
        <v>102</v>
      </c>
      <c r="Z153" s="53" t="s">
        <v>91</v>
      </c>
      <c r="AA153" s="53" t="s">
        <v>102</v>
      </c>
      <c r="AB153" s="55" t="s">
        <v>258</v>
      </c>
    </row>
    <row r="154" spans="1:28" x14ac:dyDescent="0.25">
      <c r="A154" s="1">
        <v>153</v>
      </c>
      <c r="B154" s="1" t="s">
        <v>65</v>
      </c>
      <c r="C154" s="1"/>
      <c r="D154" s="1"/>
      <c r="E154" s="1"/>
      <c r="F154" s="1" t="s">
        <v>69</v>
      </c>
      <c r="G154" s="1" t="s">
        <v>70</v>
      </c>
      <c r="H154" s="1"/>
      <c r="I154" s="1" t="s">
        <v>72</v>
      </c>
      <c r="J154" s="1"/>
      <c r="K154" s="1"/>
      <c r="L154" s="1"/>
      <c r="M154" s="1"/>
      <c r="N154" s="8"/>
      <c r="O154" s="5" t="s">
        <v>105</v>
      </c>
      <c r="P154" s="5">
        <v>53</v>
      </c>
      <c r="Q154" s="5" t="s">
        <v>115</v>
      </c>
      <c r="R154" s="5" t="s">
        <v>321</v>
      </c>
      <c r="S154" s="5" t="s">
        <v>97</v>
      </c>
      <c r="T154" s="5" t="s">
        <v>98</v>
      </c>
      <c r="U154" s="5" t="s">
        <v>80</v>
      </c>
      <c r="V154" s="5" t="s">
        <v>108</v>
      </c>
      <c r="W154" s="5" t="s">
        <v>120</v>
      </c>
      <c r="X154" s="5" t="s">
        <v>101</v>
      </c>
      <c r="Y154" s="5" t="s">
        <v>102</v>
      </c>
      <c r="Z154" s="5" t="s">
        <v>92</v>
      </c>
      <c r="AA154" s="5" t="s">
        <v>102</v>
      </c>
      <c r="AB154" s="54" t="s">
        <v>258</v>
      </c>
    </row>
    <row r="155" spans="1:28" x14ac:dyDescent="0.25">
      <c r="A155" s="1">
        <v>154</v>
      </c>
      <c r="B155" s="1" t="s">
        <v>65</v>
      </c>
      <c r="C155" s="1"/>
      <c r="D155" s="1"/>
      <c r="E155" s="1"/>
      <c r="F155" s="1" t="s">
        <v>69</v>
      </c>
      <c r="G155" s="1"/>
      <c r="H155" s="1"/>
      <c r="I155" s="1"/>
      <c r="J155" s="1"/>
      <c r="K155" s="1"/>
      <c r="L155" s="1"/>
      <c r="M155" s="1"/>
      <c r="N155" s="8"/>
      <c r="O155" s="53" t="s">
        <v>94</v>
      </c>
      <c r="P155" s="53">
        <v>45</v>
      </c>
      <c r="Q155" s="53" t="s">
        <v>95</v>
      </c>
      <c r="R155" s="53" t="s">
        <v>138</v>
      </c>
      <c r="S155" s="53" t="s">
        <v>97</v>
      </c>
      <c r="T155" s="53" t="s">
        <v>102</v>
      </c>
      <c r="U155" s="53" t="s">
        <v>80</v>
      </c>
      <c r="V155" s="53" t="s">
        <v>114</v>
      </c>
      <c r="W155" s="53" t="s">
        <v>120</v>
      </c>
      <c r="X155" s="53" t="s">
        <v>101</v>
      </c>
      <c r="Y155" s="53" t="s">
        <v>102</v>
      </c>
      <c r="Z155" s="53" t="s">
        <v>92</v>
      </c>
      <c r="AA155" s="53" t="s">
        <v>102</v>
      </c>
      <c r="AB155" s="55" t="s">
        <v>259</v>
      </c>
    </row>
    <row r="156" spans="1:28" x14ac:dyDescent="0.25">
      <c r="A156" s="1">
        <v>155</v>
      </c>
      <c r="B156" s="1"/>
      <c r="C156" s="1"/>
      <c r="D156" s="1"/>
      <c r="E156" s="1" t="s">
        <v>68</v>
      </c>
      <c r="F156" s="1"/>
      <c r="G156" s="1"/>
      <c r="H156" s="1"/>
      <c r="I156" s="1"/>
      <c r="J156" s="1"/>
      <c r="K156" s="1" t="s">
        <v>74</v>
      </c>
      <c r="L156" s="1"/>
      <c r="M156" s="1" t="s">
        <v>76</v>
      </c>
      <c r="N156" s="8"/>
      <c r="O156" s="5" t="s">
        <v>105</v>
      </c>
      <c r="P156" s="5">
        <v>27</v>
      </c>
      <c r="Q156" s="5" t="s">
        <v>95</v>
      </c>
      <c r="R156" s="5" t="s">
        <v>131</v>
      </c>
      <c r="S156" s="5"/>
      <c r="T156" s="5" t="s">
        <v>102</v>
      </c>
      <c r="U156" s="5" t="s">
        <v>81</v>
      </c>
      <c r="V156" s="5" t="s">
        <v>109</v>
      </c>
      <c r="W156" s="5" t="s">
        <v>103</v>
      </c>
      <c r="X156" s="5" t="s">
        <v>125</v>
      </c>
      <c r="Y156" s="5" t="s">
        <v>98</v>
      </c>
      <c r="Z156" s="5" t="s">
        <v>93</v>
      </c>
      <c r="AA156" s="5" t="s">
        <v>98</v>
      </c>
      <c r="AB156" s="54" t="s">
        <v>259</v>
      </c>
    </row>
    <row r="157" spans="1:28" x14ac:dyDescent="0.25">
      <c r="A157" s="1">
        <v>156</v>
      </c>
      <c r="B157" s="1"/>
      <c r="C157" s="1"/>
      <c r="D157" s="1"/>
      <c r="E157" s="1"/>
      <c r="F157" s="1" t="s">
        <v>69</v>
      </c>
      <c r="G157" s="1"/>
      <c r="H157" s="1"/>
      <c r="I157" s="1"/>
      <c r="J157" s="1"/>
      <c r="K157" s="1"/>
      <c r="L157" s="1"/>
      <c r="M157" s="1"/>
      <c r="N157" s="8"/>
      <c r="O157" s="53" t="s">
        <v>94</v>
      </c>
      <c r="P157" s="53">
        <v>66</v>
      </c>
      <c r="Q157" s="53" t="s">
        <v>95</v>
      </c>
      <c r="R157" s="53" t="s">
        <v>158</v>
      </c>
      <c r="S157" s="53" t="s">
        <v>97</v>
      </c>
      <c r="T157" s="53"/>
      <c r="U157" s="53" t="s">
        <v>80</v>
      </c>
      <c r="V157" s="53" t="s">
        <v>99</v>
      </c>
      <c r="W157" s="53" t="s">
        <v>120</v>
      </c>
      <c r="X157" s="53" t="s">
        <v>104</v>
      </c>
      <c r="Y157" s="53" t="s">
        <v>98</v>
      </c>
      <c r="Z157" s="53"/>
      <c r="AA157" s="53" t="s">
        <v>98</v>
      </c>
      <c r="AB157" s="55" t="s">
        <v>259</v>
      </c>
    </row>
    <row r="158" spans="1:28" x14ac:dyDescent="0.25">
      <c r="A158" s="1">
        <v>157</v>
      </c>
      <c r="B158" s="1"/>
      <c r="C158" s="1"/>
      <c r="D158" s="1"/>
      <c r="E158" s="1"/>
      <c r="F158" s="1"/>
      <c r="G158" s="1"/>
      <c r="H158" s="1"/>
      <c r="I158" s="1"/>
      <c r="J158" s="1"/>
      <c r="K158" s="1" t="s">
        <v>74</v>
      </c>
      <c r="L158" s="1"/>
      <c r="M158" s="1"/>
      <c r="N158" s="8"/>
      <c r="O158" s="5" t="s">
        <v>94</v>
      </c>
      <c r="P158" s="5">
        <v>72</v>
      </c>
      <c r="Q158" s="5" t="s">
        <v>95</v>
      </c>
      <c r="R158" s="5" t="s">
        <v>131</v>
      </c>
      <c r="S158" s="5" t="s">
        <v>160</v>
      </c>
      <c r="T158" s="5"/>
      <c r="U158" s="5" t="s">
        <v>352</v>
      </c>
      <c r="V158" s="5" t="s">
        <v>109</v>
      </c>
      <c r="W158" s="5" t="s">
        <v>133</v>
      </c>
      <c r="X158" s="5" t="s">
        <v>104</v>
      </c>
      <c r="Y158" s="5" t="s">
        <v>102</v>
      </c>
      <c r="Z158" s="5" t="s">
        <v>91</v>
      </c>
      <c r="AA158" s="5" t="s">
        <v>98</v>
      </c>
      <c r="AB158" s="54" t="s">
        <v>259</v>
      </c>
    </row>
    <row r="159" spans="1:28" x14ac:dyDescent="0.25">
      <c r="A159" s="1">
        <v>158</v>
      </c>
      <c r="B159" s="1" t="s">
        <v>65</v>
      </c>
      <c r="C159" s="1"/>
      <c r="D159" s="1"/>
      <c r="E159" s="1"/>
      <c r="F159" s="1"/>
      <c r="G159" s="1"/>
      <c r="H159" s="1"/>
      <c r="I159" s="1"/>
      <c r="J159" s="1"/>
      <c r="K159" s="1" t="s">
        <v>74</v>
      </c>
      <c r="L159" s="1"/>
      <c r="M159" s="1"/>
      <c r="N159" s="8"/>
      <c r="O159" s="53" t="s">
        <v>105</v>
      </c>
      <c r="P159" s="53">
        <v>26</v>
      </c>
      <c r="Q159" s="53" t="s">
        <v>115</v>
      </c>
      <c r="R159" s="53" t="s">
        <v>322</v>
      </c>
      <c r="S159" s="53" t="s">
        <v>97</v>
      </c>
      <c r="T159" s="53" t="s">
        <v>98</v>
      </c>
      <c r="U159" s="53" t="s">
        <v>80</v>
      </c>
      <c r="V159" s="53" t="s">
        <v>109</v>
      </c>
      <c r="W159" s="53" t="s">
        <v>133</v>
      </c>
      <c r="X159" s="53" t="s">
        <v>123</v>
      </c>
      <c r="Y159" s="53" t="s">
        <v>102</v>
      </c>
      <c r="Z159" s="53" t="s">
        <v>90</v>
      </c>
      <c r="AA159" s="53" t="s">
        <v>98</v>
      </c>
      <c r="AB159" s="55" t="s">
        <v>259</v>
      </c>
    </row>
    <row r="160" spans="1:28" x14ac:dyDescent="0.25">
      <c r="A160" s="1">
        <v>159</v>
      </c>
      <c r="B160" s="1"/>
      <c r="C160" s="1"/>
      <c r="D160" s="1"/>
      <c r="E160" s="1"/>
      <c r="F160" s="1"/>
      <c r="G160" s="1" t="s">
        <v>70</v>
      </c>
      <c r="H160" s="1"/>
      <c r="I160" s="1" t="s">
        <v>72</v>
      </c>
      <c r="J160" s="1"/>
      <c r="K160" s="1"/>
      <c r="L160" s="1"/>
      <c r="M160" s="1"/>
      <c r="N160" s="8"/>
      <c r="O160" s="5" t="s">
        <v>94</v>
      </c>
      <c r="P160" s="5">
        <v>52</v>
      </c>
      <c r="Q160" s="5" t="s">
        <v>95</v>
      </c>
      <c r="R160" s="5" t="s">
        <v>163</v>
      </c>
      <c r="S160" s="5" t="s">
        <v>97</v>
      </c>
      <c r="T160" s="5" t="s">
        <v>98</v>
      </c>
      <c r="U160" s="5" t="s">
        <v>88</v>
      </c>
      <c r="V160" s="5" t="s">
        <v>99</v>
      </c>
      <c r="W160" s="5" t="s">
        <v>120</v>
      </c>
      <c r="X160" s="5" t="s">
        <v>125</v>
      </c>
      <c r="Y160" s="5" t="s">
        <v>102</v>
      </c>
      <c r="Z160" s="5" t="s">
        <v>90</v>
      </c>
      <c r="AA160" s="5" t="s">
        <v>98</v>
      </c>
      <c r="AB160" s="54" t="s">
        <v>259</v>
      </c>
    </row>
    <row r="161" spans="1:28" x14ac:dyDescent="0.25">
      <c r="A161" s="1">
        <v>160</v>
      </c>
      <c r="B161" s="1" t="s">
        <v>65</v>
      </c>
      <c r="C161" s="1"/>
      <c r="D161" s="1"/>
      <c r="E161" s="1"/>
      <c r="F161" s="1"/>
      <c r="G161" s="1"/>
      <c r="H161" s="1" t="s">
        <v>71</v>
      </c>
      <c r="I161" s="1"/>
      <c r="J161" s="1"/>
      <c r="K161" s="1" t="s">
        <v>74</v>
      </c>
      <c r="L161" s="1"/>
      <c r="M161" s="1"/>
      <c r="N161" s="8"/>
      <c r="O161" s="53" t="s">
        <v>94</v>
      </c>
      <c r="P161" s="53">
        <v>46</v>
      </c>
      <c r="Q161" s="53" t="s">
        <v>95</v>
      </c>
      <c r="R161" s="53" t="s">
        <v>164</v>
      </c>
      <c r="S161" s="53" t="s">
        <v>107</v>
      </c>
      <c r="T161" s="53" t="s">
        <v>98</v>
      </c>
      <c r="U161" s="53" t="s">
        <v>80</v>
      </c>
      <c r="V161" s="53" t="s">
        <v>108</v>
      </c>
      <c r="W161" s="53" t="s">
        <v>120</v>
      </c>
      <c r="X161" s="53" t="s">
        <v>135</v>
      </c>
      <c r="Y161" s="53" t="s">
        <v>102</v>
      </c>
      <c r="Z161" s="53" t="s">
        <v>90</v>
      </c>
      <c r="AA161" s="53" t="s">
        <v>102</v>
      </c>
      <c r="AB161" s="55" t="s">
        <v>259</v>
      </c>
    </row>
    <row r="162" spans="1:28" x14ac:dyDescent="0.25">
      <c r="A162" s="1">
        <v>161</v>
      </c>
      <c r="B162" s="1" t="s">
        <v>65</v>
      </c>
      <c r="C162" s="1"/>
      <c r="D162" s="1" t="s">
        <v>67</v>
      </c>
      <c r="E162" s="1"/>
      <c r="F162" s="1"/>
      <c r="G162" s="1" t="s">
        <v>70</v>
      </c>
      <c r="H162" s="1"/>
      <c r="I162" s="1"/>
      <c r="J162" s="1"/>
      <c r="K162" s="1"/>
      <c r="L162" s="1"/>
      <c r="M162" s="1"/>
      <c r="N162" s="8"/>
      <c r="O162" s="5" t="s">
        <v>94</v>
      </c>
      <c r="P162" s="5">
        <v>19</v>
      </c>
      <c r="Q162" s="5" t="s">
        <v>115</v>
      </c>
      <c r="R162" s="5" t="s">
        <v>311</v>
      </c>
      <c r="S162" s="5" t="s">
        <v>97</v>
      </c>
      <c r="T162" s="5" t="s">
        <v>98</v>
      </c>
      <c r="U162" s="5" t="s">
        <v>349</v>
      </c>
      <c r="V162" s="5" t="s">
        <v>108</v>
      </c>
      <c r="W162" s="5" t="s">
        <v>120</v>
      </c>
      <c r="X162" s="5" t="s">
        <v>135</v>
      </c>
      <c r="Y162" s="5" t="s">
        <v>102</v>
      </c>
      <c r="Z162" s="5" t="s">
        <v>90</v>
      </c>
      <c r="AA162" s="5" t="s">
        <v>102</v>
      </c>
      <c r="AB162" s="54" t="s">
        <v>259</v>
      </c>
    </row>
    <row r="163" spans="1:28" x14ac:dyDescent="0.25">
      <c r="A163" s="1">
        <v>162</v>
      </c>
      <c r="B163" s="1" t="s">
        <v>65</v>
      </c>
      <c r="C163" s="1"/>
      <c r="D163" s="1"/>
      <c r="E163" s="1"/>
      <c r="F163" s="1"/>
      <c r="G163" s="1"/>
      <c r="H163" s="1"/>
      <c r="I163" s="1"/>
      <c r="J163" s="1"/>
      <c r="K163" s="1" t="s">
        <v>74</v>
      </c>
      <c r="L163" s="1"/>
      <c r="M163" s="1" t="s">
        <v>76</v>
      </c>
      <c r="N163" s="8"/>
      <c r="O163" s="53" t="s">
        <v>94</v>
      </c>
      <c r="P163" s="53">
        <v>34</v>
      </c>
      <c r="Q163" s="53" t="s">
        <v>95</v>
      </c>
      <c r="R163" s="53" t="s">
        <v>158</v>
      </c>
      <c r="S163" s="53" t="s">
        <v>97</v>
      </c>
      <c r="T163" s="53" t="s">
        <v>98</v>
      </c>
      <c r="U163" s="53" t="s">
        <v>80</v>
      </c>
      <c r="V163" s="53" t="s">
        <v>108</v>
      </c>
      <c r="W163" s="53" t="s">
        <v>100</v>
      </c>
      <c r="X163" s="53" t="s">
        <v>101</v>
      </c>
      <c r="Y163" s="53" t="s">
        <v>102</v>
      </c>
      <c r="Z163" s="53" t="s">
        <v>92</v>
      </c>
      <c r="AA163" s="53" t="s">
        <v>102</v>
      </c>
      <c r="AB163" s="55" t="s">
        <v>259</v>
      </c>
    </row>
    <row r="164" spans="1:28" x14ac:dyDescent="0.25">
      <c r="A164" s="1">
        <v>163</v>
      </c>
      <c r="B164" s="1" t="s">
        <v>65</v>
      </c>
      <c r="C164" s="1"/>
      <c r="D164" s="1" t="s">
        <v>67</v>
      </c>
      <c r="E164" s="1"/>
      <c r="F164" s="1"/>
      <c r="G164" s="1"/>
      <c r="H164" s="1"/>
      <c r="I164" s="1"/>
      <c r="J164" s="1"/>
      <c r="K164" s="1"/>
      <c r="L164" s="1"/>
      <c r="M164" s="1" t="s">
        <v>76</v>
      </c>
      <c r="N164" s="8"/>
      <c r="O164" s="5" t="s">
        <v>94</v>
      </c>
      <c r="P164" s="5">
        <v>46</v>
      </c>
      <c r="Q164" s="5" t="s">
        <v>95</v>
      </c>
      <c r="R164" s="5" t="s">
        <v>144</v>
      </c>
      <c r="S164" s="5" t="s">
        <v>165</v>
      </c>
      <c r="T164" s="5" t="s">
        <v>98</v>
      </c>
      <c r="U164" s="5" t="s">
        <v>80</v>
      </c>
      <c r="V164" s="5" t="s">
        <v>108</v>
      </c>
      <c r="W164" s="5" t="s">
        <v>110</v>
      </c>
      <c r="X164" s="5" t="s">
        <v>101</v>
      </c>
      <c r="Y164" s="5" t="s">
        <v>102</v>
      </c>
      <c r="Z164" s="5" t="s">
        <v>92</v>
      </c>
      <c r="AA164" s="5" t="s">
        <v>102</v>
      </c>
      <c r="AB164" s="54" t="s">
        <v>259</v>
      </c>
    </row>
    <row r="165" spans="1:28" x14ac:dyDescent="0.25">
      <c r="A165" s="1">
        <v>164</v>
      </c>
      <c r="B165" s="1" t="s">
        <v>65</v>
      </c>
      <c r="C165" s="1"/>
      <c r="D165" s="1"/>
      <c r="E165" s="1"/>
      <c r="F165" s="1" t="s">
        <v>69</v>
      </c>
      <c r="G165" s="1"/>
      <c r="H165" s="1"/>
      <c r="I165" s="1"/>
      <c r="J165" s="1"/>
      <c r="K165" s="1" t="s">
        <v>74</v>
      </c>
      <c r="L165" s="1"/>
      <c r="M165" s="1"/>
      <c r="N165" s="8"/>
      <c r="O165" s="53" t="s">
        <v>105</v>
      </c>
      <c r="P165" s="53">
        <v>34</v>
      </c>
      <c r="Q165" s="53" t="s">
        <v>95</v>
      </c>
      <c r="R165" s="53" t="s">
        <v>131</v>
      </c>
      <c r="S165" s="53" t="s">
        <v>107</v>
      </c>
      <c r="T165" s="53" t="s">
        <v>98</v>
      </c>
      <c r="U165" s="53" t="s">
        <v>80</v>
      </c>
      <c r="V165" s="53" t="s">
        <v>108</v>
      </c>
      <c r="W165" s="53" t="s">
        <v>120</v>
      </c>
      <c r="X165" s="53" t="s">
        <v>101</v>
      </c>
      <c r="Y165" s="53" t="s">
        <v>102</v>
      </c>
      <c r="Z165" s="53" t="s">
        <v>92</v>
      </c>
      <c r="AA165" s="53" t="s">
        <v>102</v>
      </c>
      <c r="AB165" s="55" t="s">
        <v>259</v>
      </c>
    </row>
    <row r="166" spans="1:28" x14ac:dyDescent="0.25">
      <c r="A166" s="1">
        <v>165</v>
      </c>
      <c r="B166" s="1" t="s">
        <v>65</v>
      </c>
      <c r="C166" s="1"/>
      <c r="D166" s="1"/>
      <c r="E166" s="1"/>
      <c r="F166" s="1" t="s">
        <v>69</v>
      </c>
      <c r="G166" s="1" t="s">
        <v>70</v>
      </c>
      <c r="H166" s="1"/>
      <c r="I166" s="1"/>
      <c r="J166" s="1"/>
      <c r="K166" s="1" t="s">
        <v>74</v>
      </c>
      <c r="L166" s="1"/>
      <c r="M166" s="1" t="s">
        <v>76</v>
      </c>
      <c r="N166" s="8" t="s">
        <v>77</v>
      </c>
      <c r="O166" s="5" t="s">
        <v>105</v>
      </c>
      <c r="P166" s="5">
        <v>31</v>
      </c>
      <c r="Q166" s="5" t="s">
        <v>95</v>
      </c>
      <c r="R166" s="5" t="s">
        <v>131</v>
      </c>
      <c r="S166" s="5" t="s">
        <v>107</v>
      </c>
      <c r="T166" s="5" t="s">
        <v>98</v>
      </c>
      <c r="U166" s="5" t="s">
        <v>80</v>
      </c>
      <c r="V166" s="5" t="s">
        <v>108</v>
      </c>
      <c r="W166" s="5" t="s">
        <v>103</v>
      </c>
      <c r="X166" s="5" t="s">
        <v>101</v>
      </c>
      <c r="Y166" s="5" t="s">
        <v>102</v>
      </c>
      <c r="Z166" s="5" t="s">
        <v>92</v>
      </c>
      <c r="AA166" s="5" t="s">
        <v>102</v>
      </c>
      <c r="AB166" s="54" t="s">
        <v>259</v>
      </c>
    </row>
    <row r="167" spans="1:28" x14ac:dyDescent="0.25">
      <c r="A167" s="1">
        <v>166</v>
      </c>
      <c r="B167" s="1" t="s">
        <v>65</v>
      </c>
      <c r="C167" s="1"/>
      <c r="D167" s="1"/>
      <c r="E167" s="1"/>
      <c r="F167" s="1"/>
      <c r="G167" s="1"/>
      <c r="H167" s="1"/>
      <c r="I167" s="1"/>
      <c r="J167" s="1"/>
      <c r="K167" s="1"/>
      <c r="L167" s="1" t="s">
        <v>75</v>
      </c>
      <c r="M167" s="1" t="s">
        <v>76</v>
      </c>
      <c r="N167" s="8"/>
      <c r="O167" s="53" t="s">
        <v>105</v>
      </c>
      <c r="P167" s="53">
        <v>32</v>
      </c>
      <c r="Q167" s="53" t="s">
        <v>95</v>
      </c>
      <c r="R167" s="53" t="s">
        <v>131</v>
      </c>
      <c r="S167" s="53" t="s">
        <v>97</v>
      </c>
      <c r="T167" s="53" t="s">
        <v>98</v>
      </c>
      <c r="U167" s="53" t="s">
        <v>351</v>
      </c>
      <c r="V167" s="53" t="s">
        <v>99</v>
      </c>
      <c r="W167" s="53" t="s">
        <v>103</v>
      </c>
      <c r="X167" s="53" t="s">
        <v>101</v>
      </c>
      <c r="Y167" s="53" t="s">
        <v>102</v>
      </c>
      <c r="Z167" s="53" t="s">
        <v>92</v>
      </c>
      <c r="AA167" s="53" t="s">
        <v>102</v>
      </c>
      <c r="AB167" s="55" t="s">
        <v>259</v>
      </c>
    </row>
    <row r="168" spans="1:28" x14ac:dyDescent="0.25">
      <c r="A168" s="1">
        <v>167</v>
      </c>
      <c r="B168" s="1"/>
      <c r="C168" s="1"/>
      <c r="D168" s="1" t="s">
        <v>67</v>
      </c>
      <c r="E168" s="1"/>
      <c r="F168" s="1" t="s">
        <v>69</v>
      </c>
      <c r="G168" s="1"/>
      <c r="H168" s="1"/>
      <c r="I168" s="1"/>
      <c r="J168" s="1"/>
      <c r="K168" s="1"/>
      <c r="L168" s="1"/>
      <c r="M168" s="1" t="s">
        <v>76</v>
      </c>
      <c r="N168" s="8"/>
      <c r="O168" s="5" t="s">
        <v>94</v>
      </c>
      <c r="P168" s="5">
        <v>47</v>
      </c>
      <c r="Q168" s="5" t="s">
        <v>95</v>
      </c>
      <c r="R168" s="5" t="s">
        <v>131</v>
      </c>
      <c r="S168" s="5" t="s">
        <v>97</v>
      </c>
      <c r="T168" s="5" t="s">
        <v>98</v>
      </c>
      <c r="U168" s="5" t="s">
        <v>350</v>
      </c>
      <c r="V168" s="5" t="s">
        <v>112</v>
      </c>
      <c r="W168" s="5" t="s">
        <v>120</v>
      </c>
      <c r="X168" s="5" t="s">
        <v>101</v>
      </c>
      <c r="Y168" s="5" t="s">
        <v>102</v>
      </c>
      <c r="Z168" s="5" t="s">
        <v>92</v>
      </c>
      <c r="AA168" s="5" t="s">
        <v>102</v>
      </c>
      <c r="AB168" s="54" t="s">
        <v>259</v>
      </c>
    </row>
    <row r="169" spans="1:28" x14ac:dyDescent="0.25">
      <c r="A169" s="1">
        <v>168</v>
      </c>
      <c r="B169" s="1" t="s">
        <v>65</v>
      </c>
      <c r="C169" s="1"/>
      <c r="D169" s="1"/>
      <c r="E169" s="1" t="s">
        <v>68</v>
      </c>
      <c r="F169" s="1"/>
      <c r="G169" s="1"/>
      <c r="H169" s="1"/>
      <c r="I169" s="1"/>
      <c r="J169" s="1"/>
      <c r="K169" s="1" t="s">
        <v>74</v>
      </c>
      <c r="L169" s="1"/>
      <c r="M169" s="1"/>
      <c r="N169" s="8"/>
      <c r="O169" s="53" t="s">
        <v>105</v>
      </c>
      <c r="P169" s="53">
        <v>22</v>
      </c>
      <c r="Q169" s="53" t="s">
        <v>95</v>
      </c>
      <c r="R169" s="53" t="s">
        <v>164</v>
      </c>
      <c r="S169" s="53" t="s">
        <v>134</v>
      </c>
      <c r="T169" s="53" t="s">
        <v>102</v>
      </c>
      <c r="U169" s="53" t="s">
        <v>359</v>
      </c>
      <c r="V169" s="53" t="s">
        <v>114</v>
      </c>
      <c r="W169" s="53" t="s">
        <v>137</v>
      </c>
      <c r="X169" s="53" t="s">
        <v>101</v>
      </c>
      <c r="Y169" s="53" t="s">
        <v>102</v>
      </c>
      <c r="Z169" s="53" t="s">
        <v>92</v>
      </c>
      <c r="AA169" s="53" t="s">
        <v>102</v>
      </c>
      <c r="AB169" s="55" t="s">
        <v>259</v>
      </c>
    </row>
    <row r="170" spans="1:28" x14ac:dyDescent="0.25">
      <c r="A170" s="1">
        <v>169</v>
      </c>
      <c r="B170" s="1"/>
      <c r="C170" s="1"/>
      <c r="D170" s="1"/>
      <c r="E170" s="1" t="s">
        <v>68</v>
      </c>
      <c r="F170" s="1"/>
      <c r="G170" s="1"/>
      <c r="H170" s="1" t="s">
        <v>71</v>
      </c>
      <c r="I170" s="1"/>
      <c r="J170" s="1"/>
      <c r="K170" s="1" t="s">
        <v>74</v>
      </c>
      <c r="L170" s="1"/>
      <c r="M170" s="1"/>
      <c r="N170" s="8"/>
      <c r="O170" s="5" t="s">
        <v>94</v>
      </c>
      <c r="P170" s="5">
        <v>39</v>
      </c>
      <c r="Q170" s="5" t="s">
        <v>95</v>
      </c>
      <c r="R170" s="5" t="s">
        <v>131</v>
      </c>
      <c r="S170" s="5" t="s">
        <v>231</v>
      </c>
      <c r="T170" s="5"/>
      <c r="U170" s="5" t="s">
        <v>360</v>
      </c>
      <c r="V170" s="5" t="s">
        <v>112</v>
      </c>
      <c r="W170" s="5" t="s">
        <v>110</v>
      </c>
      <c r="X170" s="5" t="s">
        <v>101</v>
      </c>
      <c r="Y170" s="5" t="s">
        <v>102</v>
      </c>
      <c r="Z170" s="5" t="s">
        <v>92</v>
      </c>
      <c r="AA170" s="5" t="s">
        <v>98</v>
      </c>
      <c r="AB170" s="54" t="s">
        <v>259</v>
      </c>
    </row>
    <row r="171" spans="1:28" x14ac:dyDescent="0.25">
      <c r="A171" s="1">
        <v>170</v>
      </c>
      <c r="B171" s="1" t="s">
        <v>65</v>
      </c>
      <c r="C171" s="1"/>
      <c r="D171" s="1"/>
      <c r="E171" s="1" t="s">
        <v>68</v>
      </c>
      <c r="F171" s="1"/>
      <c r="G171" s="1"/>
      <c r="H171" s="1"/>
      <c r="I171" s="1"/>
      <c r="J171" s="1"/>
      <c r="K171" s="1" t="s">
        <v>74</v>
      </c>
      <c r="L171" s="1"/>
      <c r="M171" s="1"/>
      <c r="N171" s="8"/>
      <c r="O171" s="53" t="s">
        <v>94</v>
      </c>
      <c r="P171" s="53">
        <v>36</v>
      </c>
      <c r="Q171" s="53" t="s">
        <v>95</v>
      </c>
      <c r="R171" s="53" t="s">
        <v>166</v>
      </c>
      <c r="S171" s="53" t="s">
        <v>97</v>
      </c>
      <c r="T171" s="53" t="s">
        <v>98</v>
      </c>
      <c r="U171" s="53" t="s">
        <v>80</v>
      </c>
      <c r="V171" s="53" t="s">
        <v>99</v>
      </c>
      <c r="W171" s="53" t="s">
        <v>110</v>
      </c>
      <c r="X171" s="53" t="s">
        <v>101</v>
      </c>
      <c r="Y171" s="53" t="s">
        <v>102</v>
      </c>
      <c r="Z171" s="53"/>
      <c r="AA171" s="53" t="s">
        <v>102</v>
      </c>
      <c r="AB171" s="55" t="s">
        <v>259</v>
      </c>
    </row>
    <row r="172" spans="1:28" x14ac:dyDescent="0.25">
      <c r="A172" s="1">
        <v>171</v>
      </c>
      <c r="B172" s="1"/>
      <c r="C172" s="1"/>
      <c r="D172" s="1"/>
      <c r="E172" s="1"/>
      <c r="F172" s="1"/>
      <c r="G172" s="1"/>
      <c r="H172" s="1"/>
      <c r="I172" s="1"/>
      <c r="J172" s="1"/>
      <c r="K172" s="1" t="s">
        <v>74</v>
      </c>
      <c r="L172" s="1"/>
      <c r="M172" s="1" t="s">
        <v>76</v>
      </c>
      <c r="N172" s="8"/>
      <c r="O172" s="5" t="s">
        <v>105</v>
      </c>
      <c r="P172" s="5">
        <v>22</v>
      </c>
      <c r="Q172" s="5" t="s">
        <v>121</v>
      </c>
      <c r="R172" s="5" t="s">
        <v>167</v>
      </c>
      <c r="S172" s="5" t="s">
        <v>107</v>
      </c>
      <c r="T172" s="5" t="s">
        <v>98</v>
      </c>
      <c r="U172" s="5" t="s">
        <v>80</v>
      </c>
      <c r="V172" s="5" t="s">
        <v>108</v>
      </c>
      <c r="W172" s="5" t="s">
        <v>103</v>
      </c>
      <c r="X172" s="5" t="s">
        <v>101</v>
      </c>
      <c r="Y172" s="5" t="s">
        <v>102</v>
      </c>
      <c r="Z172" s="5"/>
      <c r="AA172" s="5" t="s">
        <v>102</v>
      </c>
      <c r="AB172" s="54"/>
    </row>
    <row r="173" spans="1:28" x14ac:dyDescent="0.25">
      <c r="A173" s="1">
        <v>172</v>
      </c>
      <c r="B173" s="1" t="s">
        <v>65</v>
      </c>
      <c r="C173" s="1"/>
      <c r="D173" s="1"/>
      <c r="E173" s="1"/>
      <c r="F173" s="1"/>
      <c r="G173" s="1"/>
      <c r="H173" s="1" t="s">
        <v>71</v>
      </c>
      <c r="I173" s="1"/>
      <c r="J173" s="1"/>
      <c r="K173" s="1" t="s">
        <v>74</v>
      </c>
      <c r="L173" s="1"/>
      <c r="M173" s="1" t="s">
        <v>76</v>
      </c>
      <c r="N173" s="8"/>
      <c r="O173" s="53" t="s">
        <v>94</v>
      </c>
      <c r="P173" s="53">
        <v>21</v>
      </c>
      <c r="Q173" s="53" t="s">
        <v>121</v>
      </c>
      <c r="R173" s="53" t="s">
        <v>168</v>
      </c>
      <c r="S173" s="53" t="s">
        <v>107</v>
      </c>
      <c r="T173" s="53"/>
      <c r="U173" s="53" t="s">
        <v>80</v>
      </c>
      <c r="V173" s="53" t="s">
        <v>99</v>
      </c>
      <c r="W173" s="53" t="s">
        <v>120</v>
      </c>
      <c r="X173" s="53" t="s">
        <v>136</v>
      </c>
      <c r="Y173" s="53" t="s">
        <v>102</v>
      </c>
      <c r="Z173" s="53"/>
      <c r="AA173" s="53" t="s">
        <v>102</v>
      </c>
      <c r="AB173" s="55"/>
    </row>
    <row r="174" spans="1:28" x14ac:dyDescent="0.25">
      <c r="A174" s="1">
        <v>173</v>
      </c>
      <c r="B174" s="1" t="s">
        <v>65</v>
      </c>
      <c r="C174" s="1"/>
      <c r="D174" s="1"/>
      <c r="E174" s="1"/>
      <c r="F174" s="1"/>
      <c r="G174" s="1"/>
      <c r="H174" s="1" t="s">
        <v>71</v>
      </c>
      <c r="I174" s="1"/>
      <c r="J174" s="1"/>
      <c r="K174" s="1"/>
      <c r="L174" s="1"/>
      <c r="M174" s="1"/>
      <c r="N174" s="8"/>
      <c r="O174" s="5" t="s">
        <v>105</v>
      </c>
      <c r="P174" s="5">
        <v>52</v>
      </c>
      <c r="Q174" s="5" t="s">
        <v>121</v>
      </c>
      <c r="R174" s="5" t="s">
        <v>169</v>
      </c>
      <c r="S174" s="5" t="s">
        <v>107</v>
      </c>
      <c r="T174" s="5" t="s">
        <v>98</v>
      </c>
      <c r="U174" s="5" t="s">
        <v>80</v>
      </c>
      <c r="V174" s="5" t="s">
        <v>114</v>
      </c>
      <c r="W174" s="5" t="s">
        <v>110</v>
      </c>
      <c r="X174" s="5" t="s">
        <v>101</v>
      </c>
      <c r="Y174" s="5" t="s">
        <v>102</v>
      </c>
      <c r="Z174" s="5"/>
      <c r="AA174" s="5" t="s">
        <v>102</v>
      </c>
      <c r="AB174" s="54"/>
    </row>
    <row r="175" spans="1:28" x14ac:dyDescent="0.25">
      <c r="A175" s="1">
        <v>174</v>
      </c>
      <c r="B175" s="1"/>
      <c r="C175" s="1"/>
      <c r="D175" s="1"/>
      <c r="E175" s="1"/>
      <c r="F175" s="1"/>
      <c r="G175" s="1"/>
      <c r="H175" s="1"/>
      <c r="I175" s="1"/>
      <c r="J175" s="1"/>
      <c r="K175" s="1" t="s">
        <v>74</v>
      </c>
      <c r="L175" s="1"/>
      <c r="M175" s="1" t="s">
        <v>76</v>
      </c>
      <c r="N175" s="8"/>
      <c r="O175" s="53" t="s">
        <v>94</v>
      </c>
      <c r="P175" s="53">
        <v>24</v>
      </c>
      <c r="Q175" s="53" t="s">
        <v>121</v>
      </c>
      <c r="R175" s="53" t="s">
        <v>170</v>
      </c>
      <c r="S175" s="53"/>
      <c r="T175" s="53" t="s">
        <v>102</v>
      </c>
      <c r="U175" s="53" t="s">
        <v>355</v>
      </c>
      <c r="V175" s="53" t="s">
        <v>108</v>
      </c>
      <c r="W175" s="53" t="s">
        <v>133</v>
      </c>
      <c r="X175" s="53" t="s">
        <v>101</v>
      </c>
      <c r="Y175" s="53" t="s">
        <v>102</v>
      </c>
      <c r="Z175" s="53"/>
      <c r="AA175" s="53" t="s">
        <v>102</v>
      </c>
      <c r="AB175" s="55"/>
    </row>
    <row r="176" spans="1:28" x14ac:dyDescent="0.25">
      <c r="A176" s="1">
        <v>175</v>
      </c>
      <c r="B176" s="1"/>
      <c r="C176" s="1"/>
      <c r="D176" s="1"/>
      <c r="E176" s="1"/>
      <c r="F176" s="1"/>
      <c r="G176" s="1"/>
      <c r="H176" s="1"/>
      <c r="I176" s="1"/>
      <c r="J176" s="1"/>
      <c r="K176" s="1" t="s">
        <v>74</v>
      </c>
      <c r="L176" s="1"/>
      <c r="M176" s="1" t="s">
        <v>76</v>
      </c>
      <c r="N176" s="8"/>
      <c r="O176" s="5" t="s">
        <v>105</v>
      </c>
      <c r="P176" s="5">
        <v>49</v>
      </c>
      <c r="Q176" s="5" t="s">
        <v>121</v>
      </c>
      <c r="R176" s="5" t="s">
        <v>171</v>
      </c>
      <c r="S176" s="5" t="s">
        <v>107</v>
      </c>
      <c r="T176" s="5" t="s">
        <v>98</v>
      </c>
      <c r="U176" s="5" t="s">
        <v>80</v>
      </c>
      <c r="V176" s="5" t="s">
        <v>126</v>
      </c>
      <c r="W176" s="5" t="s">
        <v>153</v>
      </c>
      <c r="X176" s="5" t="s">
        <v>135</v>
      </c>
      <c r="Y176" s="5" t="s">
        <v>102</v>
      </c>
      <c r="Z176" s="5"/>
      <c r="AA176" s="5" t="s">
        <v>102</v>
      </c>
      <c r="AB176" s="54"/>
    </row>
    <row r="177" spans="1:28" x14ac:dyDescent="0.25">
      <c r="A177" s="1">
        <v>176</v>
      </c>
      <c r="B177" s="1"/>
      <c r="C177" s="1"/>
      <c r="D177" s="1"/>
      <c r="E177" s="1"/>
      <c r="F177" s="1"/>
      <c r="G177" s="1"/>
      <c r="H177" s="1"/>
      <c r="I177" s="1"/>
      <c r="J177" s="1"/>
      <c r="K177" s="1" t="s">
        <v>74</v>
      </c>
      <c r="L177" s="1"/>
      <c r="M177" s="1" t="s">
        <v>76</v>
      </c>
      <c r="N177" s="8"/>
      <c r="O177" s="53" t="s">
        <v>94</v>
      </c>
      <c r="P177" s="53">
        <v>37</v>
      </c>
      <c r="Q177" s="53" t="s">
        <v>121</v>
      </c>
      <c r="R177" s="53" t="s">
        <v>172</v>
      </c>
      <c r="S177" s="53" t="s">
        <v>134</v>
      </c>
      <c r="T177" s="53" t="s">
        <v>102</v>
      </c>
      <c r="U177" s="53" t="s">
        <v>355</v>
      </c>
      <c r="V177" s="53" t="s">
        <v>126</v>
      </c>
      <c r="W177" s="53" t="s">
        <v>110</v>
      </c>
      <c r="X177" s="53" t="s">
        <v>135</v>
      </c>
      <c r="Y177" s="53" t="s">
        <v>102</v>
      </c>
      <c r="Z177" s="53"/>
      <c r="AA177" s="53" t="s">
        <v>102</v>
      </c>
      <c r="AB177" s="55"/>
    </row>
    <row r="178" spans="1:28" x14ac:dyDescent="0.25">
      <c r="A178" s="1">
        <v>177</v>
      </c>
      <c r="B178" s="1"/>
      <c r="C178" s="1"/>
      <c r="D178" s="1"/>
      <c r="E178" s="1" t="s">
        <v>68</v>
      </c>
      <c r="F178" s="1"/>
      <c r="G178" s="1"/>
      <c r="H178" s="1"/>
      <c r="I178" s="1"/>
      <c r="J178" s="1"/>
      <c r="K178" s="1"/>
      <c r="L178" s="1"/>
      <c r="M178" s="1" t="s">
        <v>76</v>
      </c>
      <c r="N178" s="8" t="s">
        <v>77</v>
      </c>
      <c r="O178" s="5" t="s">
        <v>105</v>
      </c>
      <c r="P178" s="5">
        <v>42</v>
      </c>
      <c r="Q178" s="5" t="s">
        <v>121</v>
      </c>
      <c r="R178" s="5" t="s">
        <v>173</v>
      </c>
      <c r="S178" s="5" t="s">
        <v>107</v>
      </c>
      <c r="T178" s="5" t="s">
        <v>98</v>
      </c>
      <c r="U178" s="5" t="s">
        <v>80</v>
      </c>
      <c r="V178" s="5" t="s">
        <v>126</v>
      </c>
      <c r="W178" s="5" t="s">
        <v>110</v>
      </c>
      <c r="X178" s="5" t="s">
        <v>101</v>
      </c>
      <c r="Y178" s="5" t="s">
        <v>102</v>
      </c>
      <c r="Z178" s="5"/>
      <c r="AA178" s="5" t="s">
        <v>102</v>
      </c>
      <c r="AB178" s="54"/>
    </row>
    <row r="179" spans="1:28" x14ac:dyDescent="0.25">
      <c r="A179" s="1">
        <v>178</v>
      </c>
      <c r="B179" s="1"/>
      <c r="C179" s="1"/>
      <c r="D179" s="1"/>
      <c r="E179" s="1" t="s">
        <v>68</v>
      </c>
      <c r="F179" s="1"/>
      <c r="G179" s="1"/>
      <c r="H179" s="1"/>
      <c r="I179" s="1"/>
      <c r="J179" s="1"/>
      <c r="K179" s="1"/>
      <c r="L179" s="1"/>
      <c r="M179" s="1" t="s">
        <v>76</v>
      </c>
      <c r="N179" s="8"/>
      <c r="O179" s="53" t="s">
        <v>94</v>
      </c>
      <c r="P179" s="53">
        <v>30</v>
      </c>
      <c r="Q179" s="53" t="s">
        <v>121</v>
      </c>
      <c r="R179" s="53" t="s">
        <v>174</v>
      </c>
      <c r="S179" s="53" t="s">
        <v>107</v>
      </c>
      <c r="T179" s="53" t="s">
        <v>98</v>
      </c>
      <c r="U179" s="53" t="s">
        <v>80</v>
      </c>
      <c r="V179" s="53" t="s">
        <v>114</v>
      </c>
      <c r="W179" s="53" t="s">
        <v>120</v>
      </c>
      <c r="X179" s="53" t="s">
        <v>101</v>
      </c>
      <c r="Y179" s="53" t="s">
        <v>102</v>
      </c>
      <c r="Z179" s="53"/>
      <c r="AA179" s="53" t="s">
        <v>102</v>
      </c>
      <c r="AB179" s="55"/>
    </row>
    <row r="180" spans="1:28" x14ac:dyDescent="0.25">
      <c r="A180" s="1">
        <v>179</v>
      </c>
      <c r="B180" s="1" t="s">
        <v>65</v>
      </c>
      <c r="C180" s="1"/>
      <c r="D180" s="1"/>
      <c r="E180" s="1"/>
      <c r="F180" s="1"/>
      <c r="G180" s="1"/>
      <c r="H180" s="1"/>
      <c r="I180" s="1"/>
      <c r="J180" s="1"/>
      <c r="K180" s="1"/>
      <c r="L180" s="1"/>
      <c r="M180" s="1" t="s">
        <v>76</v>
      </c>
      <c r="N180" s="8"/>
      <c r="O180" s="5" t="s">
        <v>94</v>
      </c>
      <c r="P180" s="5">
        <v>56</v>
      </c>
      <c r="Q180" s="5" t="s">
        <v>121</v>
      </c>
      <c r="R180" s="5" t="s">
        <v>175</v>
      </c>
      <c r="S180" s="5" t="s">
        <v>107</v>
      </c>
      <c r="T180" s="5" t="s">
        <v>98</v>
      </c>
      <c r="U180" s="5" t="s">
        <v>80</v>
      </c>
      <c r="V180" s="5" t="s">
        <v>108</v>
      </c>
      <c r="W180" s="5" t="s">
        <v>110</v>
      </c>
      <c r="X180" s="5" t="s">
        <v>101</v>
      </c>
      <c r="Y180" s="5" t="s">
        <v>102</v>
      </c>
      <c r="Z180" s="5"/>
      <c r="AA180" s="5" t="s">
        <v>102</v>
      </c>
      <c r="AB180" s="54"/>
    </row>
    <row r="181" spans="1:28" x14ac:dyDescent="0.25">
      <c r="A181" s="1">
        <v>180</v>
      </c>
      <c r="B181" s="1"/>
      <c r="C181" s="1"/>
      <c r="D181" s="1" t="s">
        <v>67</v>
      </c>
      <c r="E181" s="1" t="s">
        <v>68</v>
      </c>
      <c r="F181" s="1"/>
      <c r="G181" s="1"/>
      <c r="H181" s="1"/>
      <c r="I181" s="1"/>
      <c r="J181" s="1"/>
      <c r="K181" s="1"/>
      <c r="L181" s="1"/>
      <c r="M181" s="1" t="s">
        <v>76</v>
      </c>
      <c r="N181" s="8"/>
      <c r="O181" s="53" t="s">
        <v>94</v>
      </c>
      <c r="P181" s="53">
        <v>50</v>
      </c>
      <c r="Q181" s="53" t="s">
        <v>121</v>
      </c>
      <c r="R181" s="53" t="s">
        <v>168</v>
      </c>
      <c r="S181" s="53" t="s">
        <v>107</v>
      </c>
      <c r="T181" s="53" t="s">
        <v>98</v>
      </c>
      <c r="U181" s="53" t="s">
        <v>80</v>
      </c>
      <c r="V181" s="53" t="s">
        <v>114</v>
      </c>
      <c r="W181" s="53" t="s">
        <v>110</v>
      </c>
      <c r="X181" s="53" t="s">
        <v>101</v>
      </c>
      <c r="Y181" s="53" t="s">
        <v>102</v>
      </c>
      <c r="Z181" s="53"/>
      <c r="AA181" s="53" t="s">
        <v>98</v>
      </c>
      <c r="AB181" s="55"/>
    </row>
    <row r="182" spans="1:28" x14ac:dyDescent="0.25">
      <c r="A182" s="1">
        <v>181</v>
      </c>
      <c r="B182" s="1" t="s">
        <v>65</v>
      </c>
      <c r="C182" s="1"/>
      <c r="D182" s="1"/>
      <c r="E182" s="1"/>
      <c r="F182" s="1"/>
      <c r="G182" s="1"/>
      <c r="H182" s="1"/>
      <c r="I182" s="1"/>
      <c r="J182" s="1" t="s">
        <v>73</v>
      </c>
      <c r="K182" s="1"/>
      <c r="L182" s="1"/>
      <c r="M182" s="1" t="s">
        <v>76</v>
      </c>
      <c r="N182" s="8"/>
      <c r="O182" s="5" t="s">
        <v>94</v>
      </c>
      <c r="P182" s="5">
        <v>50</v>
      </c>
      <c r="Q182" s="5" t="s">
        <v>121</v>
      </c>
      <c r="R182" s="5" t="s">
        <v>124</v>
      </c>
      <c r="S182" s="5" t="s">
        <v>107</v>
      </c>
      <c r="T182" s="5" t="s">
        <v>98</v>
      </c>
      <c r="U182" s="5" t="s">
        <v>80</v>
      </c>
      <c r="V182" s="5" t="s">
        <v>114</v>
      </c>
      <c r="W182" s="5"/>
      <c r="X182" s="5" t="s">
        <v>101</v>
      </c>
      <c r="Y182" s="5" t="s">
        <v>102</v>
      </c>
      <c r="Z182" s="5"/>
      <c r="AA182" s="5" t="s">
        <v>102</v>
      </c>
      <c r="AB182" s="54"/>
    </row>
    <row r="183" spans="1:28" x14ac:dyDescent="0.25">
      <c r="A183" s="1">
        <v>182</v>
      </c>
      <c r="B183" s="1" t="s">
        <v>65</v>
      </c>
      <c r="C183" s="1"/>
      <c r="D183" s="1"/>
      <c r="E183" s="1"/>
      <c r="F183" s="1"/>
      <c r="G183" s="1"/>
      <c r="H183" s="1"/>
      <c r="I183" s="1"/>
      <c r="J183" s="1"/>
      <c r="K183" s="1"/>
      <c r="L183" s="1"/>
      <c r="M183" s="1" t="s">
        <v>76</v>
      </c>
      <c r="N183" s="8"/>
      <c r="O183" s="53" t="s">
        <v>94</v>
      </c>
      <c r="P183" s="53">
        <v>21</v>
      </c>
      <c r="Q183" s="53" t="s">
        <v>95</v>
      </c>
      <c r="R183" s="53" t="s">
        <v>139</v>
      </c>
      <c r="S183" s="53" t="s">
        <v>107</v>
      </c>
      <c r="T183" s="53" t="s">
        <v>98</v>
      </c>
      <c r="U183" s="53" t="s">
        <v>80</v>
      </c>
      <c r="V183" s="53" t="s">
        <v>114</v>
      </c>
      <c r="W183" s="53" t="s">
        <v>120</v>
      </c>
      <c r="X183" s="53" t="s">
        <v>101</v>
      </c>
      <c r="Y183" s="53"/>
      <c r="Z183" s="53"/>
      <c r="AA183" s="53"/>
      <c r="AB183" s="55"/>
    </row>
    <row r="184" spans="1:28" x14ac:dyDescent="0.25">
      <c r="A184" s="1">
        <v>183</v>
      </c>
      <c r="B184" s="1" t="s">
        <v>65</v>
      </c>
      <c r="C184" s="1"/>
      <c r="D184" s="1"/>
      <c r="E184" s="1"/>
      <c r="F184" s="1"/>
      <c r="G184" s="1"/>
      <c r="H184" s="1"/>
      <c r="I184" s="1"/>
      <c r="J184" s="1"/>
      <c r="K184" s="1"/>
      <c r="L184" s="1"/>
      <c r="M184" s="1"/>
      <c r="N184" s="8"/>
      <c r="O184" s="5" t="s">
        <v>94</v>
      </c>
      <c r="P184" s="5">
        <v>29</v>
      </c>
      <c r="Q184" s="5" t="s">
        <v>121</v>
      </c>
      <c r="R184" s="5" t="s">
        <v>176</v>
      </c>
      <c r="S184" s="5" t="s">
        <v>107</v>
      </c>
      <c r="T184" s="5"/>
      <c r="U184" s="5" t="s">
        <v>80</v>
      </c>
      <c r="V184" s="5" t="s">
        <v>114</v>
      </c>
      <c r="W184" s="5"/>
      <c r="X184" s="5" t="s">
        <v>101</v>
      </c>
      <c r="Y184" s="5" t="s">
        <v>102</v>
      </c>
      <c r="Z184" s="5"/>
      <c r="AA184" s="5" t="s">
        <v>102</v>
      </c>
      <c r="AB184" s="54"/>
    </row>
    <row r="185" spans="1:28" x14ac:dyDescent="0.25">
      <c r="A185" s="1">
        <v>184</v>
      </c>
      <c r="B185" s="1" t="s">
        <v>65</v>
      </c>
      <c r="C185" s="1"/>
      <c r="D185" s="1" t="s">
        <v>67</v>
      </c>
      <c r="E185" s="1"/>
      <c r="F185" s="1" t="s">
        <v>69</v>
      </c>
      <c r="G185" s="1" t="s">
        <v>70</v>
      </c>
      <c r="H185" s="1"/>
      <c r="I185" s="1"/>
      <c r="J185" s="1" t="s">
        <v>73</v>
      </c>
      <c r="K185" s="1"/>
      <c r="L185" s="1"/>
      <c r="M185" s="1" t="s">
        <v>76</v>
      </c>
      <c r="N185" s="8"/>
      <c r="O185" s="53" t="s">
        <v>94</v>
      </c>
      <c r="P185" s="53">
        <v>55</v>
      </c>
      <c r="Q185" s="53" t="s">
        <v>121</v>
      </c>
      <c r="R185" s="53" t="s">
        <v>177</v>
      </c>
      <c r="S185" s="53" t="s">
        <v>107</v>
      </c>
      <c r="T185" s="53"/>
      <c r="U185" s="53" t="s">
        <v>80</v>
      </c>
      <c r="V185" s="53" t="s">
        <v>114</v>
      </c>
      <c r="W185" s="53" t="s">
        <v>110</v>
      </c>
      <c r="X185" s="53" t="s">
        <v>101</v>
      </c>
      <c r="Y185" s="53" t="s">
        <v>102</v>
      </c>
      <c r="Z185" s="53"/>
      <c r="AA185" s="53" t="s">
        <v>102</v>
      </c>
      <c r="AB185" s="55"/>
    </row>
    <row r="186" spans="1:28" x14ac:dyDescent="0.25">
      <c r="A186" s="1">
        <v>185</v>
      </c>
      <c r="B186" s="1" t="s">
        <v>65</v>
      </c>
      <c r="C186" s="1"/>
      <c r="D186" s="1"/>
      <c r="E186" s="1"/>
      <c r="F186" s="1"/>
      <c r="G186" s="1"/>
      <c r="H186" s="1"/>
      <c r="I186" s="1"/>
      <c r="J186" s="1"/>
      <c r="K186" s="1"/>
      <c r="L186" s="1"/>
      <c r="M186" s="1"/>
      <c r="N186" s="8"/>
      <c r="O186" s="5" t="s">
        <v>105</v>
      </c>
      <c r="P186" s="5">
        <v>30</v>
      </c>
      <c r="Q186" s="5" t="s">
        <v>121</v>
      </c>
      <c r="R186" s="5" t="s">
        <v>172</v>
      </c>
      <c r="S186" s="5" t="s">
        <v>107</v>
      </c>
      <c r="T186" s="5"/>
      <c r="U186" s="5" t="s">
        <v>80</v>
      </c>
      <c r="V186" s="5" t="s">
        <v>114</v>
      </c>
      <c r="W186" s="5" t="s">
        <v>110</v>
      </c>
      <c r="X186" s="5" t="s">
        <v>101</v>
      </c>
      <c r="Y186" s="5" t="s">
        <v>98</v>
      </c>
      <c r="Z186" s="5"/>
      <c r="AA186" s="5" t="s">
        <v>102</v>
      </c>
      <c r="AB186" s="54"/>
    </row>
    <row r="187" spans="1:28" x14ac:dyDescent="0.25">
      <c r="A187" s="1">
        <v>186</v>
      </c>
      <c r="B187" s="1" t="s">
        <v>65</v>
      </c>
      <c r="C187" s="1"/>
      <c r="D187" s="1"/>
      <c r="E187" s="1"/>
      <c r="F187" s="1"/>
      <c r="G187" s="1"/>
      <c r="H187" s="1"/>
      <c r="I187" s="1"/>
      <c r="J187" s="1"/>
      <c r="K187" s="1"/>
      <c r="L187" s="1"/>
      <c r="M187" s="1" t="s">
        <v>76</v>
      </c>
      <c r="N187" s="8"/>
      <c r="O187" s="53" t="s">
        <v>94</v>
      </c>
      <c r="P187" s="53">
        <v>29</v>
      </c>
      <c r="Q187" s="53" t="s">
        <v>121</v>
      </c>
      <c r="R187" s="53" t="s">
        <v>168</v>
      </c>
      <c r="S187" s="53" t="s">
        <v>107</v>
      </c>
      <c r="T187" s="53" t="s">
        <v>98</v>
      </c>
      <c r="U187" s="53" t="s">
        <v>355</v>
      </c>
      <c r="V187" s="53" t="s">
        <v>114</v>
      </c>
      <c r="W187" s="53" t="s">
        <v>110</v>
      </c>
      <c r="X187" s="53" t="s">
        <v>101</v>
      </c>
      <c r="Y187" s="53" t="s">
        <v>102</v>
      </c>
      <c r="Z187" s="53"/>
      <c r="AA187" s="53" t="s">
        <v>102</v>
      </c>
      <c r="AB187" s="55"/>
    </row>
    <row r="188" spans="1:28" x14ac:dyDescent="0.25">
      <c r="A188" s="1">
        <v>187</v>
      </c>
      <c r="B188" s="1" t="s">
        <v>65</v>
      </c>
      <c r="C188" s="1"/>
      <c r="D188" s="1"/>
      <c r="E188" s="1"/>
      <c r="F188" s="1"/>
      <c r="G188" s="1"/>
      <c r="H188" s="1"/>
      <c r="I188" s="1"/>
      <c r="J188" s="1"/>
      <c r="K188" s="1"/>
      <c r="L188" s="1"/>
      <c r="M188" s="1" t="s">
        <v>76</v>
      </c>
      <c r="N188" s="8"/>
      <c r="O188" s="5" t="s">
        <v>105</v>
      </c>
      <c r="P188" s="5">
        <v>40</v>
      </c>
      <c r="Q188" s="5" t="s">
        <v>121</v>
      </c>
      <c r="R188" s="5" t="s">
        <v>178</v>
      </c>
      <c r="S188" s="5" t="s">
        <v>107</v>
      </c>
      <c r="T188" s="5" t="s">
        <v>98</v>
      </c>
      <c r="U188" s="5" t="s">
        <v>80</v>
      </c>
      <c r="V188" s="5" t="s">
        <v>126</v>
      </c>
      <c r="W188" s="5" t="s">
        <v>110</v>
      </c>
      <c r="X188" s="5" t="s">
        <v>101</v>
      </c>
      <c r="Y188" s="5" t="s">
        <v>102</v>
      </c>
      <c r="Z188" s="5"/>
      <c r="AA188" s="5" t="s">
        <v>102</v>
      </c>
      <c r="AB188" s="54"/>
    </row>
    <row r="189" spans="1:28" x14ac:dyDescent="0.25">
      <c r="A189" s="1">
        <v>188</v>
      </c>
      <c r="B189" s="1" t="s">
        <v>65</v>
      </c>
      <c r="C189" s="1"/>
      <c r="D189" s="1"/>
      <c r="E189" s="1"/>
      <c r="F189" s="1"/>
      <c r="G189" s="1"/>
      <c r="H189" s="1"/>
      <c r="I189" s="1"/>
      <c r="J189" s="1"/>
      <c r="K189" s="1"/>
      <c r="L189" s="1"/>
      <c r="M189" s="1"/>
      <c r="N189" s="8"/>
      <c r="O189" s="53" t="s">
        <v>94</v>
      </c>
      <c r="P189" s="53">
        <v>43</v>
      </c>
      <c r="Q189" s="53" t="s">
        <v>121</v>
      </c>
      <c r="R189" s="53" t="s">
        <v>168</v>
      </c>
      <c r="S189" s="53" t="s">
        <v>107</v>
      </c>
      <c r="T189" s="53" t="s">
        <v>98</v>
      </c>
      <c r="U189" s="53" t="s">
        <v>80</v>
      </c>
      <c r="V189" s="53" t="s">
        <v>126</v>
      </c>
      <c r="W189" s="53" t="s">
        <v>120</v>
      </c>
      <c r="X189" s="53" t="s">
        <v>101</v>
      </c>
      <c r="Y189" s="53" t="s">
        <v>102</v>
      </c>
      <c r="Z189" s="53"/>
      <c r="AA189" s="53" t="s">
        <v>102</v>
      </c>
      <c r="AB189" s="55"/>
    </row>
    <row r="190" spans="1:28" x14ac:dyDescent="0.25">
      <c r="A190" s="1">
        <v>189</v>
      </c>
      <c r="B190" s="1"/>
      <c r="C190" s="1"/>
      <c r="D190" s="1"/>
      <c r="E190" s="1" t="s">
        <v>68</v>
      </c>
      <c r="F190" s="1"/>
      <c r="G190" s="1"/>
      <c r="H190" s="1"/>
      <c r="I190" s="1"/>
      <c r="J190" s="1" t="s">
        <v>73</v>
      </c>
      <c r="K190" s="1"/>
      <c r="L190" s="1"/>
      <c r="M190" s="1" t="s">
        <v>76</v>
      </c>
      <c r="N190" s="8"/>
      <c r="O190" s="5" t="s">
        <v>94</v>
      </c>
      <c r="P190" s="5">
        <v>30</v>
      </c>
      <c r="Q190" s="5" t="s">
        <v>95</v>
      </c>
      <c r="R190" s="5" t="s">
        <v>106</v>
      </c>
      <c r="S190" s="5"/>
      <c r="T190" s="5" t="s">
        <v>102</v>
      </c>
      <c r="U190" s="5" t="s">
        <v>81</v>
      </c>
      <c r="V190" s="5" t="s">
        <v>109</v>
      </c>
      <c r="W190" s="5" t="s">
        <v>133</v>
      </c>
      <c r="X190" s="5" t="s">
        <v>135</v>
      </c>
      <c r="Y190" s="5" t="s">
        <v>111</v>
      </c>
      <c r="Z190" s="5"/>
      <c r="AA190" s="5" t="s">
        <v>102</v>
      </c>
      <c r="AB190" s="54"/>
    </row>
    <row r="191" spans="1:28" x14ac:dyDescent="0.25">
      <c r="A191" s="1">
        <v>190</v>
      </c>
      <c r="B191" s="1" t="s">
        <v>65</v>
      </c>
      <c r="C191" s="1"/>
      <c r="D191" s="1" t="s">
        <v>67</v>
      </c>
      <c r="E191" s="1" t="s">
        <v>68</v>
      </c>
      <c r="F191" s="1"/>
      <c r="G191" s="1"/>
      <c r="H191" s="1"/>
      <c r="I191" s="1"/>
      <c r="J191" s="1"/>
      <c r="K191" s="1"/>
      <c r="L191" s="1" t="s">
        <v>75</v>
      </c>
      <c r="M191" s="1" t="s">
        <v>76</v>
      </c>
      <c r="N191" s="8"/>
      <c r="O191" s="53" t="s">
        <v>94</v>
      </c>
      <c r="P191" s="53">
        <v>53</v>
      </c>
      <c r="Q191" s="53" t="s">
        <v>95</v>
      </c>
      <c r="R191" s="53" t="s">
        <v>179</v>
      </c>
      <c r="S191" s="53"/>
      <c r="T191" s="53" t="s">
        <v>102</v>
      </c>
      <c r="U191" s="53" t="s">
        <v>355</v>
      </c>
      <c r="V191" s="53" t="s">
        <v>99</v>
      </c>
      <c r="W191" s="53" t="s">
        <v>103</v>
      </c>
      <c r="X191" s="53" t="s">
        <v>135</v>
      </c>
      <c r="Y191" s="53" t="s">
        <v>102</v>
      </c>
      <c r="Z191" s="53"/>
      <c r="AA191" s="53" t="s">
        <v>102</v>
      </c>
      <c r="AB191" s="55"/>
    </row>
    <row r="192" spans="1:28" x14ac:dyDescent="0.25">
      <c r="A192" s="1">
        <v>191</v>
      </c>
      <c r="B192" s="1" t="s">
        <v>65</v>
      </c>
      <c r="C192" s="1"/>
      <c r="D192" s="1"/>
      <c r="E192" s="1" t="s">
        <v>68</v>
      </c>
      <c r="F192" s="1"/>
      <c r="G192" s="1"/>
      <c r="H192" s="1"/>
      <c r="I192" s="1"/>
      <c r="J192" s="1"/>
      <c r="K192" s="1" t="s">
        <v>74</v>
      </c>
      <c r="L192" s="1"/>
      <c r="M192" s="1" t="s">
        <v>76</v>
      </c>
      <c r="N192" s="8"/>
      <c r="O192" s="5" t="s">
        <v>105</v>
      </c>
      <c r="P192" s="5">
        <v>45</v>
      </c>
      <c r="Q192" s="5" t="s">
        <v>121</v>
      </c>
      <c r="R192" s="5" t="s">
        <v>168</v>
      </c>
      <c r="S192" s="5" t="s">
        <v>107</v>
      </c>
      <c r="T192" s="5" t="s">
        <v>102</v>
      </c>
      <c r="U192" s="5" t="s">
        <v>361</v>
      </c>
      <c r="V192" s="5" t="s">
        <v>112</v>
      </c>
      <c r="W192" s="5" t="s">
        <v>103</v>
      </c>
      <c r="X192" s="5" t="s">
        <v>135</v>
      </c>
      <c r="Y192" s="5" t="s">
        <v>102</v>
      </c>
      <c r="Z192" s="5"/>
      <c r="AA192" s="5" t="s">
        <v>102</v>
      </c>
      <c r="AB192" s="54"/>
    </row>
    <row r="193" spans="1:28" x14ac:dyDescent="0.25">
      <c r="A193" s="1">
        <v>192</v>
      </c>
      <c r="B193" s="1" t="s">
        <v>65</v>
      </c>
      <c r="C193" s="1"/>
      <c r="D193" s="1"/>
      <c r="E193" s="1" t="s">
        <v>68</v>
      </c>
      <c r="F193" s="1"/>
      <c r="G193" s="1"/>
      <c r="H193" s="1"/>
      <c r="I193" s="1"/>
      <c r="J193" s="1"/>
      <c r="K193" s="1"/>
      <c r="L193" s="1"/>
      <c r="M193" s="1" t="s">
        <v>76</v>
      </c>
      <c r="N193" s="8"/>
      <c r="O193" s="53" t="s">
        <v>94</v>
      </c>
      <c r="P193" s="53">
        <v>62</v>
      </c>
      <c r="Q193" s="53" t="s">
        <v>121</v>
      </c>
      <c r="R193" s="53" t="s">
        <v>122</v>
      </c>
      <c r="S193" s="53" t="s">
        <v>107</v>
      </c>
      <c r="T193" s="53" t="s">
        <v>102</v>
      </c>
      <c r="U193" s="53" t="s">
        <v>355</v>
      </c>
      <c r="V193" s="53" t="s">
        <v>109</v>
      </c>
      <c r="W193" s="53" t="s">
        <v>133</v>
      </c>
      <c r="X193" s="53" t="s">
        <v>135</v>
      </c>
      <c r="Y193" s="53" t="s">
        <v>102</v>
      </c>
      <c r="Z193" s="53"/>
      <c r="AA193" s="53" t="s">
        <v>102</v>
      </c>
      <c r="AB193" s="55"/>
    </row>
    <row r="194" spans="1:28" x14ac:dyDescent="0.25">
      <c r="A194" s="1">
        <v>193</v>
      </c>
      <c r="B194" s="1"/>
      <c r="C194" s="1"/>
      <c r="D194" s="1"/>
      <c r="E194" s="1"/>
      <c r="F194" s="1"/>
      <c r="G194" s="1"/>
      <c r="H194" s="1"/>
      <c r="I194" s="1"/>
      <c r="J194" s="1"/>
      <c r="K194" s="1" t="s">
        <v>74</v>
      </c>
      <c r="L194" s="1"/>
      <c r="M194" s="1" t="s">
        <v>76</v>
      </c>
      <c r="N194" s="8"/>
      <c r="O194" s="5" t="s">
        <v>105</v>
      </c>
      <c r="P194" s="5">
        <v>33</v>
      </c>
      <c r="Q194" s="5" t="s">
        <v>121</v>
      </c>
      <c r="R194" s="5" t="s">
        <v>168</v>
      </c>
      <c r="S194" s="5" t="s">
        <v>107</v>
      </c>
      <c r="T194" s="5" t="s">
        <v>98</v>
      </c>
      <c r="U194" s="5" t="s">
        <v>80</v>
      </c>
      <c r="V194" s="5" t="s">
        <v>126</v>
      </c>
      <c r="W194" s="5" t="s">
        <v>103</v>
      </c>
      <c r="X194" s="5" t="s">
        <v>101</v>
      </c>
      <c r="Y194" s="5" t="s">
        <v>102</v>
      </c>
      <c r="Z194" s="5"/>
      <c r="AA194" s="5" t="s">
        <v>102</v>
      </c>
      <c r="AB194" s="54"/>
    </row>
    <row r="195" spans="1:28" x14ac:dyDescent="0.25">
      <c r="A195" s="1">
        <v>194</v>
      </c>
      <c r="B195" s="1" t="s">
        <v>65</v>
      </c>
      <c r="C195" s="1"/>
      <c r="D195" s="1"/>
      <c r="E195" s="1" t="s">
        <v>68</v>
      </c>
      <c r="F195" s="1"/>
      <c r="G195" s="1"/>
      <c r="H195" s="1"/>
      <c r="I195" s="1"/>
      <c r="J195" s="1"/>
      <c r="K195" s="1"/>
      <c r="L195" s="1"/>
      <c r="M195" s="1" t="s">
        <v>76</v>
      </c>
      <c r="N195" s="8"/>
      <c r="O195" s="53" t="s">
        <v>94</v>
      </c>
      <c r="P195" s="53">
        <v>18</v>
      </c>
      <c r="Q195" s="53" t="s">
        <v>121</v>
      </c>
      <c r="R195" s="53" t="s">
        <v>180</v>
      </c>
      <c r="S195" s="53" t="s">
        <v>107</v>
      </c>
      <c r="T195" s="53" t="s">
        <v>98</v>
      </c>
      <c r="U195" s="53" t="s">
        <v>80</v>
      </c>
      <c r="V195" s="53" t="s">
        <v>108</v>
      </c>
      <c r="W195" s="53" t="s">
        <v>133</v>
      </c>
      <c r="X195" s="53" t="s">
        <v>136</v>
      </c>
      <c r="Y195" s="53" t="s">
        <v>102</v>
      </c>
      <c r="Z195" s="53"/>
      <c r="AA195" s="53" t="s">
        <v>102</v>
      </c>
      <c r="AB195" s="55"/>
    </row>
    <row r="196" spans="1:28" x14ac:dyDescent="0.25">
      <c r="A196" s="1">
        <v>195</v>
      </c>
      <c r="B196" s="1" t="s">
        <v>65</v>
      </c>
      <c r="C196" s="1"/>
      <c r="D196" s="1"/>
      <c r="E196" s="1" t="s">
        <v>68</v>
      </c>
      <c r="F196" s="1"/>
      <c r="G196" s="1" t="s">
        <v>70</v>
      </c>
      <c r="H196" s="1"/>
      <c r="I196" s="1"/>
      <c r="J196" s="1"/>
      <c r="K196" s="1"/>
      <c r="L196" s="1"/>
      <c r="M196" s="1"/>
      <c r="N196" s="8"/>
      <c r="O196" s="5" t="s">
        <v>94</v>
      </c>
      <c r="P196" s="5">
        <v>50</v>
      </c>
      <c r="Q196" s="5" t="s">
        <v>121</v>
      </c>
      <c r="R196" s="5" t="s">
        <v>180</v>
      </c>
      <c r="S196" s="5" t="s">
        <v>107</v>
      </c>
      <c r="T196" s="5" t="s">
        <v>98</v>
      </c>
      <c r="U196" s="5" t="s">
        <v>80</v>
      </c>
      <c r="V196" s="5" t="s">
        <v>114</v>
      </c>
      <c r="W196" s="5" t="s">
        <v>100</v>
      </c>
      <c r="X196" s="5" t="s">
        <v>123</v>
      </c>
      <c r="Y196" s="5" t="s">
        <v>102</v>
      </c>
      <c r="Z196" s="5"/>
      <c r="AA196" s="5" t="s">
        <v>102</v>
      </c>
      <c r="AB196" s="54"/>
    </row>
    <row r="197" spans="1:28" x14ac:dyDescent="0.25">
      <c r="A197" s="1">
        <v>196</v>
      </c>
      <c r="B197" s="1" t="s">
        <v>65</v>
      </c>
      <c r="C197" s="1"/>
      <c r="D197" s="1"/>
      <c r="E197" s="1" t="s">
        <v>68</v>
      </c>
      <c r="F197" s="1"/>
      <c r="G197" s="1"/>
      <c r="H197" s="1"/>
      <c r="I197" s="1"/>
      <c r="J197" s="1" t="s">
        <v>73</v>
      </c>
      <c r="K197" s="1"/>
      <c r="L197" s="1"/>
      <c r="M197" s="1"/>
      <c r="N197" s="8"/>
      <c r="O197" s="53" t="s">
        <v>105</v>
      </c>
      <c r="P197" s="53">
        <v>53</v>
      </c>
      <c r="Q197" s="53" t="s">
        <v>121</v>
      </c>
      <c r="R197" s="53" t="s">
        <v>180</v>
      </c>
      <c r="S197" s="53" t="s">
        <v>107</v>
      </c>
      <c r="T197" s="53" t="s">
        <v>98</v>
      </c>
      <c r="U197" s="53" t="s">
        <v>80</v>
      </c>
      <c r="V197" s="53" t="s">
        <v>114</v>
      </c>
      <c r="W197" s="53" t="s">
        <v>110</v>
      </c>
      <c r="X197" s="53" t="s">
        <v>104</v>
      </c>
      <c r="Y197" s="53" t="s">
        <v>102</v>
      </c>
      <c r="Z197" s="53"/>
      <c r="AA197" s="53" t="s">
        <v>102</v>
      </c>
      <c r="AB197" s="55"/>
    </row>
    <row r="198" spans="1:28" x14ac:dyDescent="0.25">
      <c r="A198" s="1">
        <v>197</v>
      </c>
      <c r="B198" s="1" t="s">
        <v>65</v>
      </c>
      <c r="C198" s="1"/>
      <c r="D198" s="1"/>
      <c r="E198" s="1" t="s">
        <v>68</v>
      </c>
      <c r="F198" s="1"/>
      <c r="G198" s="1"/>
      <c r="H198" s="1"/>
      <c r="I198" s="1"/>
      <c r="J198" s="1" t="s">
        <v>73</v>
      </c>
      <c r="K198" s="1"/>
      <c r="L198" s="1"/>
      <c r="M198" s="1" t="s">
        <v>76</v>
      </c>
      <c r="N198" s="8"/>
      <c r="O198" s="5" t="s">
        <v>105</v>
      </c>
      <c r="P198" s="5">
        <v>30</v>
      </c>
      <c r="Q198" s="5" t="s">
        <v>121</v>
      </c>
      <c r="R198" s="5" t="s">
        <v>180</v>
      </c>
      <c r="S198" s="5" t="s">
        <v>107</v>
      </c>
      <c r="T198" s="5" t="s">
        <v>98</v>
      </c>
      <c r="U198" s="5" t="s">
        <v>80</v>
      </c>
      <c r="V198" s="5" t="s">
        <v>108</v>
      </c>
      <c r="W198" s="5" t="s">
        <v>100</v>
      </c>
      <c r="X198" s="5" t="s">
        <v>101</v>
      </c>
      <c r="Y198" s="5" t="s">
        <v>102</v>
      </c>
      <c r="Z198" s="5"/>
      <c r="AA198" s="5" t="s">
        <v>102</v>
      </c>
      <c r="AB198" s="54"/>
    </row>
    <row r="199" spans="1:28" x14ac:dyDescent="0.25">
      <c r="A199" s="1">
        <v>198</v>
      </c>
      <c r="B199" s="1" t="s">
        <v>65</v>
      </c>
      <c r="C199" s="1"/>
      <c r="D199" s="1"/>
      <c r="E199" s="1" t="s">
        <v>68</v>
      </c>
      <c r="F199" s="1"/>
      <c r="G199" s="1" t="s">
        <v>70</v>
      </c>
      <c r="H199" s="1"/>
      <c r="I199" s="1"/>
      <c r="J199" s="1"/>
      <c r="K199" s="1"/>
      <c r="L199" s="1"/>
      <c r="M199" s="1" t="s">
        <v>76</v>
      </c>
      <c r="N199" s="8"/>
      <c r="O199" s="53" t="s">
        <v>94</v>
      </c>
      <c r="P199" s="53">
        <v>32</v>
      </c>
      <c r="Q199" s="53" t="s">
        <v>121</v>
      </c>
      <c r="R199" s="53" t="s">
        <v>181</v>
      </c>
      <c r="S199" s="53" t="s">
        <v>107</v>
      </c>
      <c r="T199" s="53" t="s">
        <v>98</v>
      </c>
      <c r="U199" s="53" t="s">
        <v>80</v>
      </c>
      <c r="V199" s="53" t="s">
        <v>108</v>
      </c>
      <c r="W199" s="53" t="s">
        <v>110</v>
      </c>
      <c r="X199" s="53" t="s">
        <v>101</v>
      </c>
      <c r="Y199" s="53" t="s">
        <v>102</v>
      </c>
      <c r="Z199" s="53"/>
      <c r="AA199" s="53" t="s">
        <v>102</v>
      </c>
      <c r="AB199" s="55"/>
    </row>
    <row r="200" spans="1:28" x14ac:dyDescent="0.25">
      <c r="A200" s="1">
        <v>199</v>
      </c>
      <c r="B200" s="1" t="s">
        <v>65</v>
      </c>
      <c r="C200" s="1"/>
      <c r="D200" s="1" t="s">
        <v>67</v>
      </c>
      <c r="E200" s="1" t="s">
        <v>68</v>
      </c>
      <c r="F200" s="1"/>
      <c r="G200" s="1" t="s">
        <v>70</v>
      </c>
      <c r="H200" s="1"/>
      <c r="I200" s="1"/>
      <c r="J200" s="1"/>
      <c r="K200" s="1"/>
      <c r="L200" s="1"/>
      <c r="M200" s="1" t="s">
        <v>76</v>
      </c>
      <c r="N200" s="8"/>
      <c r="O200" s="5" t="s">
        <v>105</v>
      </c>
      <c r="P200" s="5">
        <v>33</v>
      </c>
      <c r="Q200" s="5" t="s">
        <v>95</v>
      </c>
      <c r="R200" s="5" t="s">
        <v>182</v>
      </c>
      <c r="S200" s="5" t="s">
        <v>107</v>
      </c>
      <c r="T200" s="5" t="s">
        <v>98</v>
      </c>
      <c r="U200" s="5" t="s">
        <v>80</v>
      </c>
      <c r="V200" s="5" t="s">
        <v>114</v>
      </c>
      <c r="W200" s="5" t="s">
        <v>100</v>
      </c>
      <c r="X200" s="5" t="s">
        <v>101</v>
      </c>
      <c r="Y200" s="5"/>
      <c r="Z200" s="5"/>
      <c r="AA200" s="5"/>
      <c r="AB200" s="54"/>
    </row>
    <row r="201" spans="1:28" x14ac:dyDescent="0.25">
      <c r="A201" s="1">
        <v>200</v>
      </c>
      <c r="B201" s="1" t="s">
        <v>65</v>
      </c>
      <c r="C201" s="1"/>
      <c r="D201" s="1" t="s">
        <v>67</v>
      </c>
      <c r="E201" s="1" t="s">
        <v>68</v>
      </c>
      <c r="F201" s="1"/>
      <c r="G201" s="1" t="s">
        <v>70</v>
      </c>
      <c r="H201" s="1"/>
      <c r="I201" s="1"/>
      <c r="J201" s="1"/>
      <c r="K201" s="1"/>
      <c r="L201" s="1"/>
      <c r="M201" s="1" t="s">
        <v>76</v>
      </c>
      <c r="N201" s="8"/>
      <c r="O201" s="53" t="s">
        <v>94</v>
      </c>
      <c r="P201" s="53">
        <v>34</v>
      </c>
      <c r="Q201" s="53" t="s">
        <v>95</v>
      </c>
      <c r="R201" s="53" t="s">
        <v>182</v>
      </c>
      <c r="S201" s="53" t="s">
        <v>107</v>
      </c>
      <c r="T201" s="53" t="s">
        <v>98</v>
      </c>
      <c r="U201" s="53" t="s">
        <v>80</v>
      </c>
      <c r="V201" s="53" t="s">
        <v>114</v>
      </c>
      <c r="W201" s="53" t="s">
        <v>100</v>
      </c>
      <c r="X201" s="53" t="s">
        <v>101</v>
      </c>
      <c r="Y201" s="53" t="s">
        <v>102</v>
      </c>
      <c r="Z201" s="53"/>
      <c r="AA201" s="53" t="s">
        <v>102</v>
      </c>
      <c r="AB201" s="55"/>
    </row>
    <row r="202" spans="1:28" x14ac:dyDescent="0.25">
      <c r="A202" s="1">
        <v>201</v>
      </c>
      <c r="B202" s="1" t="s">
        <v>65</v>
      </c>
      <c r="C202" s="1"/>
      <c r="D202" s="1" t="s">
        <v>67</v>
      </c>
      <c r="E202" s="1" t="s">
        <v>68</v>
      </c>
      <c r="F202" s="1"/>
      <c r="G202" s="1" t="s">
        <v>70</v>
      </c>
      <c r="H202" s="1"/>
      <c r="I202" s="1"/>
      <c r="J202" s="1" t="s">
        <v>73</v>
      </c>
      <c r="K202" s="1"/>
      <c r="L202" s="1"/>
      <c r="M202" s="1" t="s">
        <v>76</v>
      </c>
      <c r="N202" s="8"/>
      <c r="O202" s="5" t="s">
        <v>105</v>
      </c>
      <c r="P202" s="5">
        <v>29</v>
      </c>
      <c r="Q202" s="5"/>
      <c r="R202" s="5"/>
      <c r="S202" s="5"/>
      <c r="T202" s="5"/>
      <c r="U202" s="5"/>
      <c r="V202" s="5"/>
      <c r="W202" s="5"/>
      <c r="X202" s="5"/>
      <c r="Y202" s="5"/>
      <c r="Z202" s="5"/>
      <c r="AA202" s="5"/>
      <c r="AB202" s="54"/>
    </row>
    <row r="203" spans="1:28" x14ac:dyDescent="0.25">
      <c r="A203" s="1">
        <v>202</v>
      </c>
      <c r="B203" s="1" t="s">
        <v>65</v>
      </c>
      <c r="C203" s="1"/>
      <c r="D203" s="1"/>
      <c r="E203" s="1" t="s">
        <v>68</v>
      </c>
      <c r="F203" s="1"/>
      <c r="G203" s="1" t="s">
        <v>70</v>
      </c>
      <c r="H203" s="1"/>
      <c r="I203" s="1"/>
      <c r="J203" s="1"/>
      <c r="K203" s="1"/>
      <c r="L203" s="1"/>
      <c r="M203" s="1" t="s">
        <v>76</v>
      </c>
      <c r="N203" s="8"/>
      <c r="O203" s="53" t="s">
        <v>94</v>
      </c>
      <c r="P203" s="53">
        <v>59</v>
      </c>
      <c r="Q203" s="53" t="s">
        <v>121</v>
      </c>
      <c r="R203" s="53" t="s">
        <v>180</v>
      </c>
      <c r="S203" s="53" t="s">
        <v>107</v>
      </c>
      <c r="T203" s="53" t="s">
        <v>98</v>
      </c>
      <c r="U203" s="53" t="s">
        <v>80</v>
      </c>
      <c r="V203" s="53" t="s">
        <v>108</v>
      </c>
      <c r="W203" s="53" t="s">
        <v>110</v>
      </c>
      <c r="X203" s="53" t="s">
        <v>104</v>
      </c>
      <c r="Y203" s="53" t="s">
        <v>102</v>
      </c>
      <c r="Z203" s="53"/>
      <c r="AA203" s="53" t="s">
        <v>102</v>
      </c>
      <c r="AB203" s="55"/>
    </row>
    <row r="204" spans="1:28" x14ac:dyDescent="0.25">
      <c r="A204" s="1">
        <v>203</v>
      </c>
      <c r="B204" s="1" t="s">
        <v>65</v>
      </c>
      <c r="C204" s="1"/>
      <c r="D204" s="1"/>
      <c r="E204" s="1"/>
      <c r="F204" s="1"/>
      <c r="G204" s="1"/>
      <c r="H204" s="1"/>
      <c r="I204" s="1"/>
      <c r="J204" s="1"/>
      <c r="K204" s="1"/>
      <c r="L204" s="1"/>
      <c r="M204" s="1"/>
      <c r="N204" s="8"/>
      <c r="O204" s="5" t="s">
        <v>94</v>
      </c>
      <c r="P204" s="5">
        <v>18</v>
      </c>
      <c r="Q204" s="5" t="s">
        <v>121</v>
      </c>
      <c r="R204" s="5" t="s">
        <v>180</v>
      </c>
      <c r="S204" s="5" t="s">
        <v>107</v>
      </c>
      <c r="T204" s="5" t="s">
        <v>102</v>
      </c>
      <c r="U204" s="5" t="s">
        <v>355</v>
      </c>
      <c r="V204" s="5" t="s">
        <v>126</v>
      </c>
      <c r="W204" s="5" t="s">
        <v>103</v>
      </c>
      <c r="X204" s="5" t="s">
        <v>136</v>
      </c>
      <c r="Y204" s="5" t="s">
        <v>102</v>
      </c>
      <c r="Z204" s="5"/>
      <c r="AA204" s="5" t="s">
        <v>102</v>
      </c>
      <c r="AB204" s="54"/>
    </row>
    <row r="205" spans="1:28" x14ac:dyDescent="0.25">
      <c r="A205" s="1">
        <v>204</v>
      </c>
      <c r="B205" s="1" t="s">
        <v>65</v>
      </c>
      <c r="C205" s="1"/>
      <c r="D205" s="1"/>
      <c r="E205" s="1"/>
      <c r="F205" s="1"/>
      <c r="G205" s="1"/>
      <c r="H205" s="1"/>
      <c r="I205" s="1"/>
      <c r="J205" s="1"/>
      <c r="K205" s="1"/>
      <c r="L205" s="1"/>
      <c r="M205" s="1" t="s">
        <v>76</v>
      </c>
      <c r="N205" s="8"/>
      <c r="O205" s="53" t="s">
        <v>94</v>
      </c>
      <c r="P205" s="53">
        <v>34</v>
      </c>
      <c r="Q205" s="53" t="s">
        <v>121</v>
      </c>
      <c r="R205" s="53" t="s">
        <v>172</v>
      </c>
      <c r="S205" s="53" t="s">
        <v>97</v>
      </c>
      <c r="T205" s="53" t="s">
        <v>98</v>
      </c>
      <c r="U205" s="53" t="s">
        <v>80</v>
      </c>
      <c r="V205" s="53" t="s">
        <v>126</v>
      </c>
      <c r="W205" s="53" t="s">
        <v>103</v>
      </c>
      <c r="X205" s="53" t="s">
        <v>135</v>
      </c>
      <c r="Y205" s="53" t="s">
        <v>102</v>
      </c>
      <c r="Z205" s="53"/>
      <c r="AA205" s="53" t="s">
        <v>102</v>
      </c>
      <c r="AB205" s="55"/>
    </row>
    <row r="206" spans="1:28" x14ac:dyDescent="0.25">
      <c r="A206" s="1">
        <v>205</v>
      </c>
      <c r="B206" s="1" t="s">
        <v>65</v>
      </c>
      <c r="C206" s="1"/>
      <c r="D206" s="1"/>
      <c r="E206" s="1"/>
      <c r="F206" s="1"/>
      <c r="G206" s="1"/>
      <c r="H206" s="1"/>
      <c r="I206" s="1"/>
      <c r="J206" s="1"/>
      <c r="K206" s="1"/>
      <c r="L206" s="1"/>
      <c r="M206" s="1" t="s">
        <v>76</v>
      </c>
      <c r="N206" s="8"/>
      <c r="O206" s="5" t="s">
        <v>94</v>
      </c>
      <c r="P206" s="5">
        <v>67</v>
      </c>
      <c r="Q206" s="5" t="s">
        <v>121</v>
      </c>
      <c r="R206" s="5" t="s">
        <v>172</v>
      </c>
      <c r="S206" s="5" t="s">
        <v>107</v>
      </c>
      <c r="T206" s="5" t="s">
        <v>98</v>
      </c>
      <c r="U206" s="5" t="s">
        <v>80</v>
      </c>
      <c r="V206" s="5" t="s">
        <v>109</v>
      </c>
      <c r="W206" s="5" t="s">
        <v>103</v>
      </c>
      <c r="X206" s="5" t="s">
        <v>104</v>
      </c>
      <c r="Y206" s="5" t="s">
        <v>102</v>
      </c>
      <c r="Z206" s="5"/>
      <c r="AA206" s="5" t="s">
        <v>102</v>
      </c>
      <c r="AB206" s="54"/>
    </row>
    <row r="207" spans="1:28" x14ac:dyDescent="0.25">
      <c r="A207" s="1">
        <v>206</v>
      </c>
      <c r="B207" s="1" t="s">
        <v>65</v>
      </c>
      <c r="C207" s="1"/>
      <c r="D207" s="1"/>
      <c r="E207" s="1"/>
      <c r="F207" s="1"/>
      <c r="G207" s="1"/>
      <c r="H207" s="1"/>
      <c r="I207" s="1"/>
      <c r="J207" s="1"/>
      <c r="K207" s="1"/>
      <c r="L207" s="1"/>
      <c r="M207" s="1" t="s">
        <v>76</v>
      </c>
      <c r="N207" s="8"/>
      <c r="O207" s="53" t="s">
        <v>94</v>
      </c>
      <c r="P207" s="53">
        <v>52</v>
      </c>
      <c r="Q207" s="53" t="s">
        <v>121</v>
      </c>
      <c r="R207" s="53" t="s">
        <v>183</v>
      </c>
      <c r="S207" s="53" t="s">
        <v>107</v>
      </c>
      <c r="T207" s="53" t="s">
        <v>102</v>
      </c>
      <c r="U207" s="53" t="s">
        <v>80</v>
      </c>
      <c r="V207" s="53" t="s">
        <v>108</v>
      </c>
      <c r="W207" s="53" t="s">
        <v>103</v>
      </c>
      <c r="X207" s="53" t="s">
        <v>101</v>
      </c>
      <c r="Y207" s="53" t="s">
        <v>102</v>
      </c>
      <c r="Z207" s="53"/>
      <c r="AA207" s="53" t="s">
        <v>102</v>
      </c>
      <c r="AB207" s="55"/>
    </row>
    <row r="208" spans="1:28" x14ac:dyDescent="0.25">
      <c r="A208" s="1">
        <v>207</v>
      </c>
      <c r="B208" s="1" t="s">
        <v>65</v>
      </c>
      <c r="C208" s="1"/>
      <c r="D208" s="1"/>
      <c r="E208" s="1"/>
      <c r="F208" s="1"/>
      <c r="G208" s="1"/>
      <c r="H208" s="1"/>
      <c r="I208" s="1"/>
      <c r="J208" s="1"/>
      <c r="K208" s="1"/>
      <c r="L208" s="1"/>
      <c r="M208" s="1"/>
      <c r="N208" s="8"/>
      <c r="O208" s="5" t="s">
        <v>94</v>
      </c>
      <c r="P208" s="5">
        <v>18</v>
      </c>
      <c r="Q208" s="5" t="s">
        <v>121</v>
      </c>
      <c r="R208" s="5" t="s">
        <v>184</v>
      </c>
      <c r="S208" s="5" t="s">
        <v>107</v>
      </c>
      <c r="T208" s="5"/>
      <c r="U208" s="5" t="s">
        <v>80</v>
      </c>
      <c r="V208" s="5" t="s">
        <v>126</v>
      </c>
      <c r="W208" s="5" t="s">
        <v>103</v>
      </c>
      <c r="X208" s="5" t="s">
        <v>101</v>
      </c>
      <c r="Y208" s="5" t="s">
        <v>102</v>
      </c>
      <c r="Z208" s="5"/>
      <c r="AA208" s="5" t="s">
        <v>102</v>
      </c>
      <c r="AB208" s="54"/>
    </row>
    <row r="209" spans="1:28" x14ac:dyDescent="0.25">
      <c r="A209" s="1">
        <v>208</v>
      </c>
      <c r="B209" s="1" t="s">
        <v>65</v>
      </c>
      <c r="C209" s="1"/>
      <c r="D209" s="1"/>
      <c r="E209" s="1" t="s">
        <v>68</v>
      </c>
      <c r="F209" s="1"/>
      <c r="G209" s="1"/>
      <c r="H209" s="1"/>
      <c r="I209" s="1"/>
      <c r="J209" s="1" t="s">
        <v>73</v>
      </c>
      <c r="K209" s="1"/>
      <c r="L209" s="1"/>
      <c r="M209" s="1"/>
      <c r="N209" s="8"/>
      <c r="O209" s="53" t="s">
        <v>94</v>
      </c>
      <c r="P209" s="53">
        <v>18</v>
      </c>
      <c r="Q209" s="53" t="s">
        <v>121</v>
      </c>
      <c r="R209" s="53" t="s">
        <v>184</v>
      </c>
      <c r="S209" s="53" t="s">
        <v>107</v>
      </c>
      <c r="T209" s="53" t="s">
        <v>98</v>
      </c>
      <c r="U209" s="53" t="s">
        <v>80</v>
      </c>
      <c r="V209" s="53" t="s">
        <v>126</v>
      </c>
      <c r="W209" s="53" t="s">
        <v>103</v>
      </c>
      <c r="X209" s="53" t="s">
        <v>101</v>
      </c>
      <c r="Y209" s="53" t="s">
        <v>102</v>
      </c>
      <c r="Z209" s="53"/>
      <c r="AA209" s="53" t="s">
        <v>102</v>
      </c>
      <c r="AB209" s="55"/>
    </row>
    <row r="210" spans="1:28" x14ac:dyDescent="0.25">
      <c r="A210" s="1">
        <v>209</v>
      </c>
      <c r="B210" s="1" t="s">
        <v>65</v>
      </c>
      <c r="C210" s="1"/>
      <c r="D210" s="1"/>
      <c r="E210" s="1"/>
      <c r="F210" s="1"/>
      <c r="G210" s="1"/>
      <c r="H210" s="1"/>
      <c r="I210" s="1"/>
      <c r="J210" s="1"/>
      <c r="K210" s="1"/>
      <c r="L210" s="1"/>
      <c r="M210" s="1" t="s">
        <v>76</v>
      </c>
      <c r="N210" s="8"/>
      <c r="O210" s="5" t="s">
        <v>94</v>
      </c>
      <c r="P210" s="5">
        <v>51</v>
      </c>
      <c r="Q210" s="5" t="s">
        <v>121</v>
      </c>
      <c r="R210" s="5" t="s">
        <v>185</v>
      </c>
      <c r="S210" s="5" t="s">
        <v>107</v>
      </c>
      <c r="T210" s="5" t="s">
        <v>98</v>
      </c>
      <c r="U210" s="5" t="s">
        <v>80</v>
      </c>
      <c r="V210" s="5" t="s">
        <v>126</v>
      </c>
      <c r="W210" s="5" t="s">
        <v>100</v>
      </c>
      <c r="X210" s="5" t="s">
        <v>101</v>
      </c>
      <c r="Y210" s="5" t="s">
        <v>102</v>
      </c>
      <c r="Z210" s="5"/>
      <c r="AA210" s="5" t="s">
        <v>102</v>
      </c>
      <c r="AB210" s="54"/>
    </row>
    <row r="211" spans="1:28" x14ac:dyDescent="0.25">
      <c r="A211" s="1">
        <v>210</v>
      </c>
      <c r="B211" s="1" t="s">
        <v>65</v>
      </c>
      <c r="C211" s="1"/>
      <c r="D211" s="1"/>
      <c r="E211" s="1"/>
      <c r="F211" s="1"/>
      <c r="G211" s="1"/>
      <c r="H211" s="1"/>
      <c r="I211" s="1"/>
      <c r="J211" s="1"/>
      <c r="K211" s="1"/>
      <c r="L211" s="1"/>
      <c r="M211" s="1" t="s">
        <v>76</v>
      </c>
      <c r="N211" s="8"/>
      <c r="O211" s="53" t="s">
        <v>105</v>
      </c>
      <c r="P211" s="53">
        <v>46</v>
      </c>
      <c r="Q211" s="53" t="s">
        <v>121</v>
      </c>
      <c r="R211" s="53" t="s">
        <v>180</v>
      </c>
      <c r="S211" s="53" t="s">
        <v>107</v>
      </c>
      <c r="T211" s="53" t="s">
        <v>98</v>
      </c>
      <c r="U211" s="53" t="s">
        <v>80</v>
      </c>
      <c r="V211" s="53" t="s">
        <v>126</v>
      </c>
      <c r="W211" s="53" t="s">
        <v>100</v>
      </c>
      <c r="X211" s="53" t="s">
        <v>101</v>
      </c>
      <c r="Y211" s="53" t="s">
        <v>102</v>
      </c>
      <c r="Z211" s="53"/>
      <c r="AA211" s="53" t="s">
        <v>102</v>
      </c>
      <c r="AB211" s="55"/>
    </row>
    <row r="212" spans="1:28" x14ac:dyDescent="0.25">
      <c r="A212" s="1">
        <v>211</v>
      </c>
      <c r="B212" s="1" t="s">
        <v>65</v>
      </c>
      <c r="C212" s="1"/>
      <c r="D212" s="1"/>
      <c r="E212" s="1"/>
      <c r="F212" s="1"/>
      <c r="G212" s="1"/>
      <c r="H212" s="1"/>
      <c r="I212" s="1"/>
      <c r="J212" s="1"/>
      <c r="K212" s="1"/>
      <c r="L212" s="1"/>
      <c r="M212" s="1"/>
      <c r="N212" s="8"/>
      <c r="O212" s="5" t="s">
        <v>105</v>
      </c>
      <c r="P212" s="5">
        <v>44</v>
      </c>
      <c r="Q212" s="5" t="s">
        <v>95</v>
      </c>
      <c r="R212" s="5" t="s">
        <v>186</v>
      </c>
      <c r="S212" s="5" t="s">
        <v>107</v>
      </c>
      <c r="T212" s="5"/>
      <c r="U212" s="5" t="s">
        <v>80</v>
      </c>
      <c r="V212" s="5" t="s">
        <v>126</v>
      </c>
      <c r="W212" s="5" t="s">
        <v>100</v>
      </c>
      <c r="X212" s="5" t="s">
        <v>101</v>
      </c>
      <c r="Y212" s="5" t="s">
        <v>102</v>
      </c>
      <c r="Z212" s="5"/>
      <c r="AA212" s="5" t="s">
        <v>102</v>
      </c>
      <c r="AB212" s="54"/>
    </row>
    <row r="213" spans="1:28" x14ac:dyDescent="0.25">
      <c r="A213" s="1">
        <v>212</v>
      </c>
      <c r="B213" s="1" t="s">
        <v>65</v>
      </c>
      <c r="C213" s="1"/>
      <c r="D213" s="1"/>
      <c r="E213" s="1"/>
      <c r="F213" s="1"/>
      <c r="G213" s="1"/>
      <c r="H213" s="1"/>
      <c r="I213" s="1"/>
      <c r="J213" s="1"/>
      <c r="K213" s="1"/>
      <c r="L213" s="1"/>
      <c r="M213" s="1"/>
      <c r="N213" s="8"/>
      <c r="O213" s="53" t="s">
        <v>94</v>
      </c>
      <c r="P213" s="53">
        <v>32</v>
      </c>
      <c r="Q213" s="53" t="s">
        <v>121</v>
      </c>
      <c r="R213" s="53" t="s">
        <v>178</v>
      </c>
      <c r="S213" s="53" t="s">
        <v>107</v>
      </c>
      <c r="T213" s="53" t="s">
        <v>98</v>
      </c>
      <c r="U213" s="53" t="s">
        <v>80</v>
      </c>
      <c r="V213" s="53" t="s">
        <v>99</v>
      </c>
      <c r="W213" s="53" t="s">
        <v>110</v>
      </c>
      <c r="X213" s="53" t="s">
        <v>101</v>
      </c>
      <c r="Y213" s="53" t="s">
        <v>102</v>
      </c>
      <c r="Z213" s="53"/>
      <c r="AA213" s="53" t="s">
        <v>102</v>
      </c>
      <c r="AB213" s="55"/>
    </row>
    <row r="214" spans="1:28" x14ac:dyDescent="0.25">
      <c r="A214" s="1">
        <v>213</v>
      </c>
      <c r="B214" s="1" t="s">
        <v>65</v>
      </c>
      <c r="C214" s="1"/>
      <c r="D214" s="1"/>
      <c r="E214" s="1"/>
      <c r="F214" s="1"/>
      <c r="G214" s="1"/>
      <c r="H214" s="1"/>
      <c r="I214" s="1"/>
      <c r="J214" s="1"/>
      <c r="K214" s="1"/>
      <c r="L214" s="1"/>
      <c r="M214" s="1" t="s">
        <v>76</v>
      </c>
      <c r="N214" s="8"/>
      <c r="O214" s="5" t="s">
        <v>105</v>
      </c>
      <c r="P214" s="5">
        <v>40</v>
      </c>
      <c r="Q214" s="5" t="s">
        <v>121</v>
      </c>
      <c r="R214" s="5" t="s">
        <v>178</v>
      </c>
      <c r="S214" s="5" t="s">
        <v>107</v>
      </c>
      <c r="T214" s="5"/>
      <c r="U214" s="5" t="s">
        <v>80</v>
      </c>
      <c r="V214" s="5" t="s">
        <v>99</v>
      </c>
      <c r="W214" s="5" t="s">
        <v>100</v>
      </c>
      <c r="X214" s="5" t="s">
        <v>101</v>
      </c>
      <c r="Y214" s="5" t="s">
        <v>102</v>
      </c>
      <c r="Z214" s="5"/>
      <c r="AA214" s="5" t="s">
        <v>102</v>
      </c>
      <c r="AB214" s="54"/>
    </row>
    <row r="215" spans="1:28" x14ac:dyDescent="0.25">
      <c r="A215" s="1">
        <v>214</v>
      </c>
      <c r="B215" s="1" t="s">
        <v>65</v>
      </c>
      <c r="C215" s="1"/>
      <c r="D215" s="1"/>
      <c r="E215" s="1"/>
      <c r="F215" s="1"/>
      <c r="G215" s="1"/>
      <c r="H215" s="1"/>
      <c r="I215" s="1"/>
      <c r="J215" s="1"/>
      <c r="K215" s="1"/>
      <c r="L215" s="1"/>
      <c r="M215" s="1"/>
      <c r="N215" s="8"/>
      <c r="O215" s="53" t="s">
        <v>94</v>
      </c>
      <c r="P215" s="53">
        <v>37</v>
      </c>
      <c r="Q215" s="53" t="s">
        <v>121</v>
      </c>
      <c r="R215" s="53" t="s">
        <v>178</v>
      </c>
      <c r="S215" s="53" t="s">
        <v>107</v>
      </c>
      <c r="T215" s="53" t="s">
        <v>98</v>
      </c>
      <c r="U215" s="53"/>
      <c r="V215" s="53" t="s">
        <v>99</v>
      </c>
      <c r="W215" s="53" t="s">
        <v>120</v>
      </c>
      <c r="X215" s="53" t="s">
        <v>101</v>
      </c>
      <c r="Y215" s="53" t="s">
        <v>102</v>
      </c>
      <c r="Z215" s="53"/>
      <c r="AA215" s="53" t="s">
        <v>102</v>
      </c>
      <c r="AB215" s="55"/>
    </row>
    <row r="216" spans="1:28" x14ac:dyDescent="0.25">
      <c r="A216" s="1">
        <v>215</v>
      </c>
      <c r="B216" s="1" t="s">
        <v>65</v>
      </c>
      <c r="C216" s="1"/>
      <c r="D216" s="1"/>
      <c r="E216" s="1"/>
      <c r="F216" s="1"/>
      <c r="G216" s="1"/>
      <c r="H216" s="1"/>
      <c r="I216" s="1"/>
      <c r="J216" s="1"/>
      <c r="K216" s="1" t="s">
        <v>74</v>
      </c>
      <c r="L216" s="1"/>
      <c r="M216" s="1"/>
      <c r="N216" s="8"/>
      <c r="O216" s="5" t="s">
        <v>105</v>
      </c>
      <c r="P216" s="5">
        <v>40</v>
      </c>
      <c r="Q216" s="5" t="s">
        <v>121</v>
      </c>
      <c r="R216" s="5" t="s">
        <v>178</v>
      </c>
      <c r="S216" s="5" t="s">
        <v>107</v>
      </c>
      <c r="T216" s="5" t="s">
        <v>98</v>
      </c>
      <c r="U216" s="5" t="s">
        <v>80</v>
      </c>
      <c r="V216" s="5" t="s">
        <v>99</v>
      </c>
      <c r="W216" s="5" t="s">
        <v>100</v>
      </c>
      <c r="X216" s="5" t="s">
        <v>101</v>
      </c>
      <c r="Y216" s="5" t="s">
        <v>102</v>
      </c>
      <c r="Z216" s="5"/>
      <c r="AA216" s="5" t="s">
        <v>102</v>
      </c>
      <c r="AB216" s="54"/>
    </row>
    <row r="217" spans="1:28" x14ac:dyDescent="0.25">
      <c r="A217" s="1">
        <v>216</v>
      </c>
      <c r="B217" s="1" t="s">
        <v>65</v>
      </c>
      <c r="C217" s="1"/>
      <c r="D217" s="1"/>
      <c r="E217" s="1"/>
      <c r="F217" s="1"/>
      <c r="G217" s="1"/>
      <c r="H217" s="1"/>
      <c r="I217" s="1"/>
      <c r="J217" s="1"/>
      <c r="K217" s="1"/>
      <c r="L217" s="1"/>
      <c r="M217" s="1" t="s">
        <v>76</v>
      </c>
      <c r="N217" s="8"/>
      <c r="O217" s="53" t="s">
        <v>94</v>
      </c>
      <c r="P217" s="53">
        <v>39</v>
      </c>
      <c r="Q217" s="53" t="s">
        <v>121</v>
      </c>
      <c r="R217" s="53" t="s">
        <v>178</v>
      </c>
      <c r="S217" s="53" t="s">
        <v>97</v>
      </c>
      <c r="T217" s="53"/>
      <c r="U217" s="53" t="s">
        <v>80</v>
      </c>
      <c r="V217" s="53" t="s">
        <v>99</v>
      </c>
      <c r="W217" s="53" t="s">
        <v>120</v>
      </c>
      <c r="X217" s="53" t="s">
        <v>135</v>
      </c>
      <c r="Y217" s="53"/>
      <c r="Z217" s="53"/>
      <c r="AA217" s="53"/>
      <c r="AB217" s="55"/>
    </row>
    <row r="218" spans="1:28" x14ac:dyDescent="0.25">
      <c r="A218" s="1">
        <v>217</v>
      </c>
      <c r="B218" s="1"/>
      <c r="C218" s="1"/>
      <c r="D218" s="1"/>
      <c r="E218" s="1"/>
      <c r="F218" s="1" t="s">
        <v>69</v>
      </c>
      <c r="G218" s="1" t="s">
        <v>70</v>
      </c>
      <c r="H218" s="1"/>
      <c r="I218" s="1"/>
      <c r="J218" s="1"/>
      <c r="K218" s="1"/>
      <c r="L218" s="1"/>
      <c r="M218" s="1"/>
      <c r="N218" s="8"/>
      <c r="O218" s="5" t="s">
        <v>105</v>
      </c>
      <c r="P218" s="5">
        <v>52</v>
      </c>
      <c r="Q218" s="5" t="s">
        <v>121</v>
      </c>
      <c r="R218" s="5" t="s">
        <v>180</v>
      </c>
      <c r="S218" s="5" t="s">
        <v>107</v>
      </c>
      <c r="T218" s="5" t="s">
        <v>98</v>
      </c>
      <c r="U218" s="5" t="s">
        <v>80</v>
      </c>
      <c r="V218" s="5" t="s">
        <v>126</v>
      </c>
      <c r="W218" s="5" t="s">
        <v>100</v>
      </c>
      <c r="X218" s="5" t="s">
        <v>101</v>
      </c>
      <c r="Y218" s="5" t="s">
        <v>102</v>
      </c>
      <c r="Z218" s="5"/>
      <c r="AA218" s="5" t="s">
        <v>102</v>
      </c>
      <c r="AB218" s="54"/>
    </row>
    <row r="219" spans="1:28" x14ac:dyDescent="0.25">
      <c r="A219" s="1">
        <v>218</v>
      </c>
      <c r="B219" s="1" t="s">
        <v>65</v>
      </c>
      <c r="C219" s="1"/>
      <c r="D219" s="1"/>
      <c r="E219" s="1" t="s">
        <v>68</v>
      </c>
      <c r="F219" s="1"/>
      <c r="G219" s="1"/>
      <c r="H219" s="1"/>
      <c r="I219" s="1"/>
      <c r="J219" s="1"/>
      <c r="K219" s="1"/>
      <c r="L219" s="1"/>
      <c r="M219" s="1"/>
      <c r="N219" s="8" t="s">
        <v>77</v>
      </c>
      <c r="O219" s="53" t="s">
        <v>94</v>
      </c>
      <c r="P219" s="53">
        <v>39</v>
      </c>
      <c r="Q219" s="53" t="s">
        <v>121</v>
      </c>
      <c r="R219" s="53" t="s">
        <v>187</v>
      </c>
      <c r="S219" s="53" t="s">
        <v>107</v>
      </c>
      <c r="T219" s="53" t="s">
        <v>98</v>
      </c>
      <c r="U219" s="53" t="s">
        <v>80</v>
      </c>
      <c r="V219" s="53" t="s">
        <v>114</v>
      </c>
      <c r="W219" s="53" t="s">
        <v>100</v>
      </c>
      <c r="X219" s="53" t="s">
        <v>101</v>
      </c>
      <c r="Y219" s="53" t="s">
        <v>102</v>
      </c>
      <c r="Z219" s="53"/>
      <c r="AA219" s="53" t="s">
        <v>102</v>
      </c>
      <c r="AB219" s="55"/>
    </row>
    <row r="220" spans="1:28" x14ac:dyDescent="0.25">
      <c r="A220" s="1">
        <v>219</v>
      </c>
      <c r="B220" s="1" t="s">
        <v>65</v>
      </c>
      <c r="C220" s="1"/>
      <c r="D220" s="1"/>
      <c r="E220" s="1" t="s">
        <v>68</v>
      </c>
      <c r="F220" s="1" t="s">
        <v>69</v>
      </c>
      <c r="G220" s="1"/>
      <c r="H220" s="1"/>
      <c r="I220" s="1"/>
      <c r="J220" s="1"/>
      <c r="K220" s="1"/>
      <c r="L220" s="1"/>
      <c r="M220" s="1"/>
      <c r="N220" s="8"/>
      <c r="O220" s="5" t="s">
        <v>94</v>
      </c>
      <c r="P220" s="5">
        <v>18</v>
      </c>
      <c r="Q220" s="5" t="s">
        <v>121</v>
      </c>
      <c r="R220" s="5" t="s">
        <v>184</v>
      </c>
      <c r="S220" s="5" t="s">
        <v>107</v>
      </c>
      <c r="T220" s="5" t="s">
        <v>98</v>
      </c>
      <c r="U220" s="5"/>
      <c r="V220" s="5" t="s">
        <v>99</v>
      </c>
      <c r="W220" s="5" t="s">
        <v>103</v>
      </c>
      <c r="X220" s="5" t="s">
        <v>135</v>
      </c>
      <c r="Y220" s="5" t="s">
        <v>102</v>
      </c>
      <c r="Z220" s="5"/>
      <c r="AA220" s="5" t="s">
        <v>102</v>
      </c>
      <c r="AB220" s="54"/>
    </row>
    <row r="221" spans="1:28" x14ac:dyDescent="0.25">
      <c r="A221" s="1">
        <v>220</v>
      </c>
      <c r="B221" s="1" t="s">
        <v>65</v>
      </c>
      <c r="C221" s="1"/>
      <c r="D221" s="1"/>
      <c r="E221" s="1"/>
      <c r="F221" s="1"/>
      <c r="G221" s="1"/>
      <c r="H221" s="1"/>
      <c r="I221" s="1"/>
      <c r="J221" s="1"/>
      <c r="K221" s="1"/>
      <c r="L221" s="1"/>
      <c r="M221" s="1" t="s">
        <v>76</v>
      </c>
      <c r="N221" s="8"/>
      <c r="O221" s="53" t="s">
        <v>94</v>
      </c>
      <c r="P221" s="53">
        <v>47</v>
      </c>
      <c r="Q221" s="53" t="s">
        <v>121</v>
      </c>
      <c r="R221" s="53" t="s">
        <v>184</v>
      </c>
      <c r="S221" s="53" t="s">
        <v>107</v>
      </c>
      <c r="T221" s="53" t="s">
        <v>98</v>
      </c>
      <c r="U221" s="53" t="s">
        <v>80</v>
      </c>
      <c r="V221" s="53" t="s">
        <v>126</v>
      </c>
      <c r="W221" s="53" t="s">
        <v>110</v>
      </c>
      <c r="X221" s="53" t="s">
        <v>101</v>
      </c>
      <c r="Y221" s="53" t="s">
        <v>102</v>
      </c>
      <c r="Z221" s="53"/>
      <c r="AA221" s="53" t="s">
        <v>102</v>
      </c>
      <c r="AB221" s="55"/>
    </row>
    <row r="222" spans="1:28" x14ac:dyDescent="0.25">
      <c r="A222" s="1">
        <v>221</v>
      </c>
      <c r="B222" s="1" t="s">
        <v>65</v>
      </c>
      <c r="C222" s="1"/>
      <c r="D222" s="1"/>
      <c r="E222" s="1"/>
      <c r="F222" s="1"/>
      <c r="G222" s="1"/>
      <c r="H222" s="1"/>
      <c r="I222" s="1"/>
      <c r="J222" s="1"/>
      <c r="K222" s="1"/>
      <c r="L222" s="1"/>
      <c r="M222" s="1" t="s">
        <v>76</v>
      </c>
      <c r="N222" s="8"/>
      <c r="O222" s="5" t="s">
        <v>105</v>
      </c>
      <c r="P222" s="5">
        <v>47</v>
      </c>
      <c r="Q222" s="5" t="s">
        <v>121</v>
      </c>
      <c r="R222" s="5" t="s">
        <v>188</v>
      </c>
      <c r="S222" s="5" t="s">
        <v>107</v>
      </c>
      <c r="T222" s="5" t="s">
        <v>98</v>
      </c>
      <c r="U222" s="5" t="s">
        <v>80</v>
      </c>
      <c r="V222" s="5" t="s">
        <v>126</v>
      </c>
      <c r="W222" s="5" t="s">
        <v>100</v>
      </c>
      <c r="X222" s="5" t="s">
        <v>101</v>
      </c>
      <c r="Y222" s="5" t="s">
        <v>102</v>
      </c>
      <c r="Z222" s="5"/>
      <c r="AA222" s="5" t="s">
        <v>102</v>
      </c>
      <c r="AB222" s="54"/>
    </row>
    <row r="223" spans="1:28" x14ac:dyDescent="0.25">
      <c r="A223" s="1">
        <v>222</v>
      </c>
      <c r="B223" s="1"/>
      <c r="C223" s="1"/>
      <c r="D223" s="1"/>
      <c r="E223" s="1"/>
      <c r="F223" s="1"/>
      <c r="G223" s="1"/>
      <c r="H223" s="1"/>
      <c r="I223" s="1"/>
      <c r="J223" s="1"/>
      <c r="K223" s="1"/>
      <c r="L223" s="1"/>
      <c r="M223" s="1"/>
      <c r="N223" s="8" t="s">
        <v>77</v>
      </c>
      <c r="O223" s="53" t="s">
        <v>105</v>
      </c>
      <c r="P223" s="53">
        <v>47</v>
      </c>
      <c r="Q223" s="53" t="s">
        <v>121</v>
      </c>
      <c r="R223" s="53" t="s">
        <v>184</v>
      </c>
      <c r="S223" s="53" t="s">
        <v>107</v>
      </c>
      <c r="T223" s="53" t="s">
        <v>98</v>
      </c>
      <c r="U223" s="53" t="s">
        <v>80</v>
      </c>
      <c r="V223" s="53" t="s">
        <v>126</v>
      </c>
      <c r="W223" s="53" t="s">
        <v>100</v>
      </c>
      <c r="X223" s="53" t="s">
        <v>101</v>
      </c>
      <c r="Y223" s="53" t="s">
        <v>102</v>
      </c>
      <c r="Z223" s="53"/>
      <c r="AA223" s="53" t="s">
        <v>102</v>
      </c>
      <c r="AB223" s="55"/>
    </row>
    <row r="224" spans="1:28" x14ac:dyDescent="0.25">
      <c r="A224" s="1">
        <v>223</v>
      </c>
      <c r="B224" s="1" t="s">
        <v>65</v>
      </c>
      <c r="C224" s="1"/>
      <c r="D224" s="1"/>
      <c r="E224" s="1"/>
      <c r="F224" s="1"/>
      <c r="G224" s="1"/>
      <c r="H224" s="1"/>
      <c r="I224" s="1"/>
      <c r="J224" s="1"/>
      <c r="K224" s="1"/>
      <c r="L224" s="1"/>
      <c r="M224" s="1"/>
      <c r="N224" s="8"/>
      <c r="O224" s="5" t="s">
        <v>94</v>
      </c>
      <c r="P224" s="5">
        <v>35</v>
      </c>
      <c r="Q224" s="5" t="s">
        <v>121</v>
      </c>
      <c r="R224" s="5" t="s">
        <v>184</v>
      </c>
      <c r="S224" s="5" t="s">
        <v>107</v>
      </c>
      <c r="T224" s="5" t="s">
        <v>98</v>
      </c>
      <c r="U224" s="5" t="s">
        <v>80</v>
      </c>
      <c r="V224" s="5" t="s">
        <v>126</v>
      </c>
      <c r="W224" s="5" t="s">
        <v>100</v>
      </c>
      <c r="X224" s="5" t="s">
        <v>101</v>
      </c>
      <c r="Y224" s="5" t="s">
        <v>102</v>
      </c>
      <c r="Z224" s="5"/>
      <c r="AA224" s="5" t="s">
        <v>102</v>
      </c>
      <c r="AB224" s="54"/>
    </row>
    <row r="225" spans="1:28" x14ac:dyDescent="0.25">
      <c r="A225" s="1">
        <v>224</v>
      </c>
      <c r="B225" s="1" t="s">
        <v>65</v>
      </c>
      <c r="C225" s="1"/>
      <c r="D225" s="1" t="s">
        <v>67</v>
      </c>
      <c r="E225" s="1" t="s">
        <v>68</v>
      </c>
      <c r="F225" s="1"/>
      <c r="G225" s="1"/>
      <c r="H225" s="1" t="s">
        <v>71</v>
      </c>
      <c r="I225" s="1"/>
      <c r="J225" s="1"/>
      <c r="K225" s="1" t="s">
        <v>74</v>
      </c>
      <c r="L225" s="1"/>
      <c r="M225" s="1" t="s">
        <v>76</v>
      </c>
      <c r="N225" s="8" t="s">
        <v>77</v>
      </c>
      <c r="O225" s="53" t="s">
        <v>94</v>
      </c>
      <c r="P225" s="53">
        <v>18</v>
      </c>
      <c r="Q225" s="53" t="s">
        <v>121</v>
      </c>
      <c r="R225" s="53" t="s">
        <v>178</v>
      </c>
      <c r="S225" s="53" t="s">
        <v>107</v>
      </c>
      <c r="T225" s="53" t="s">
        <v>98</v>
      </c>
      <c r="U225" s="53" t="s">
        <v>80</v>
      </c>
      <c r="V225" s="53" t="s">
        <v>126</v>
      </c>
      <c r="W225" s="53" t="s">
        <v>133</v>
      </c>
      <c r="X225" s="53" t="s">
        <v>136</v>
      </c>
      <c r="Y225" s="53" t="s">
        <v>102</v>
      </c>
      <c r="Z225" s="53"/>
      <c r="AA225" s="53" t="s">
        <v>102</v>
      </c>
      <c r="AB225" s="55"/>
    </row>
    <row r="226" spans="1:28" x14ac:dyDescent="0.25">
      <c r="A226" s="1">
        <v>225</v>
      </c>
      <c r="B226" s="1" t="s">
        <v>65</v>
      </c>
      <c r="C226" s="1" t="s">
        <v>66</v>
      </c>
      <c r="D226" s="1"/>
      <c r="E226" s="1" t="s">
        <v>68</v>
      </c>
      <c r="F226" s="1"/>
      <c r="G226" s="1"/>
      <c r="H226" s="1"/>
      <c r="I226" s="1" t="s">
        <v>72</v>
      </c>
      <c r="J226" s="1"/>
      <c r="K226" s="1"/>
      <c r="L226" s="1"/>
      <c r="M226" s="1"/>
      <c r="N226" s="8"/>
      <c r="O226" s="5" t="s">
        <v>94</v>
      </c>
      <c r="P226" s="5">
        <v>47</v>
      </c>
      <c r="Q226" s="5" t="s">
        <v>121</v>
      </c>
      <c r="R226" s="5" t="s">
        <v>185</v>
      </c>
      <c r="S226" s="5" t="s">
        <v>107</v>
      </c>
      <c r="T226" s="5" t="s">
        <v>98</v>
      </c>
      <c r="U226" s="5" t="s">
        <v>80</v>
      </c>
      <c r="V226" s="5" t="s">
        <v>112</v>
      </c>
      <c r="W226" s="5" t="s">
        <v>120</v>
      </c>
      <c r="X226" s="5" t="s">
        <v>101</v>
      </c>
      <c r="Y226" s="5" t="s">
        <v>102</v>
      </c>
      <c r="Z226" s="5"/>
      <c r="AA226" s="5" t="s">
        <v>102</v>
      </c>
      <c r="AB226" s="54"/>
    </row>
    <row r="227" spans="1:28" x14ac:dyDescent="0.25">
      <c r="A227" s="1">
        <v>226</v>
      </c>
      <c r="B227" s="1" t="s">
        <v>65</v>
      </c>
      <c r="C227" s="1"/>
      <c r="D227" s="1"/>
      <c r="E227" s="1" t="s">
        <v>68</v>
      </c>
      <c r="F227" s="1"/>
      <c r="G227" s="1"/>
      <c r="H227" s="1" t="s">
        <v>71</v>
      </c>
      <c r="I227" s="1" t="s">
        <v>72</v>
      </c>
      <c r="J227" s="1"/>
      <c r="K227" s="1" t="s">
        <v>74</v>
      </c>
      <c r="L227" s="1"/>
      <c r="M227" s="1" t="s">
        <v>76</v>
      </c>
      <c r="N227" s="8" t="s">
        <v>77</v>
      </c>
      <c r="O227" s="53" t="s">
        <v>94</v>
      </c>
      <c r="P227" s="53">
        <v>37</v>
      </c>
      <c r="Q227" s="53" t="s">
        <v>121</v>
      </c>
      <c r="R227" s="53" t="s">
        <v>178</v>
      </c>
      <c r="S227" s="53" t="s">
        <v>107</v>
      </c>
      <c r="T227" s="53" t="s">
        <v>98</v>
      </c>
      <c r="U227" s="53" t="s">
        <v>80</v>
      </c>
      <c r="V227" s="53" t="s">
        <v>114</v>
      </c>
      <c r="W227" s="53" t="s">
        <v>100</v>
      </c>
      <c r="X227" s="53" t="s">
        <v>101</v>
      </c>
      <c r="Y227" s="53" t="s">
        <v>102</v>
      </c>
      <c r="Z227" s="53"/>
      <c r="AA227" s="53" t="s">
        <v>102</v>
      </c>
      <c r="AB227" s="55"/>
    </row>
    <row r="228" spans="1:28" x14ac:dyDescent="0.25">
      <c r="A228" s="1">
        <v>227</v>
      </c>
      <c r="B228" s="1" t="s">
        <v>65</v>
      </c>
      <c r="C228" s="1"/>
      <c r="D228" s="1" t="s">
        <v>67</v>
      </c>
      <c r="E228" s="1"/>
      <c r="F228" s="1"/>
      <c r="G228" s="1"/>
      <c r="H228" s="1"/>
      <c r="I228" s="1"/>
      <c r="J228" s="1"/>
      <c r="K228" s="1" t="s">
        <v>74</v>
      </c>
      <c r="L228" s="1"/>
      <c r="M228" s="1"/>
      <c r="N228" s="8"/>
      <c r="O228" s="5" t="s">
        <v>105</v>
      </c>
      <c r="P228" s="5">
        <v>23</v>
      </c>
      <c r="Q228" s="5" t="s">
        <v>121</v>
      </c>
      <c r="R228" s="5" t="s">
        <v>185</v>
      </c>
      <c r="S228" s="5" t="s">
        <v>107</v>
      </c>
      <c r="T228" s="5" t="s">
        <v>98</v>
      </c>
      <c r="U228" s="5" t="s">
        <v>80</v>
      </c>
      <c r="V228" s="5" t="s">
        <v>112</v>
      </c>
      <c r="W228" s="5" t="s">
        <v>110</v>
      </c>
      <c r="X228" s="5" t="s">
        <v>136</v>
      </c>
      <c r="Y228" s="5" t="s">
        <v>102</v>
      </c>
      <c r="Z228" s="5"/>
      <c r="AA228" s="5" t="s">
        <v>102</v>
      </c>
      <c r="AB228" s="54"/>
    </row>
    <row r="229" spans="1:28" x14ac:dyDescent="0.25">
      <c r="A229" s="1">
        <v>228</v>
      </c>
      <c r="B229" s="1" t="s">
        <v>65</v>
      </c>
      <c r="C229" s="1"/>
      <c r="D229" s="1"/>
      <c r="E229" s="1"/>
      <c r="F229" s="1"/>
      <c r="G229" s="1"/>
      <c r="H229" s="1"/>
      <c r="I229" s="1"/>
      <c r="J229" s="1"/>
      <c r="K229" s="1"/>
      <c r="L229" s="1"/>
      <c r="M229" s="1" t="s">
        <v>76</v>
      </c>
      <c r="N229" s="8"/>
      <c r="O229" s="53" t="s">
        <v>94</v>
      </c>
      <c r="P229" s="53"/>
      <c r="Q229" s="53" t="s">
        <v>121</v>
      </c>
      <c r="R229" s="53" t="s">
        <v>178</v>
      </c>
      <c r="S229" s="53"/>
      <c r="T229" s="53"/>
      <c r="U229" s="53" t="s">
        <v>80</v>
      </c>
      <c r="V229" s="53"/>
      <c r="W229" s="53" t="s">
        <v>137</v>
      </c>
      <c r="X229" s="53" t="s">
        <v>101</v>
      </c>
      <c r="Y229" s="53" t="s">
        <v>102</v>
      </c>
      <c r="Z229" s="53"/>
      <c r="AA229" s="53" t="s">
        <v>102</v>
      </c>
      <c r="AB229" s="55"/>
    </row>
    <row r="230" spans="1:28" x14ac:dyDescent="0.25">
      <c r="A230" s="1">
        <v>229</v>
      </c>
      <c r="B230" s="1" t="s">
        <v>65</v>
      </c>
      <c r="C230" s="1"/>
      <c r="D230" s="1"/>
      <c r="E230" s="1"/>
      <c r="F230" s="1"/>
      <c r="G230" s="1"/>
      <c r="H230" s="1"/>
      <c r="I230" s="1"/>
      <c r="J230" s="1"/>
      <c r="K230" s="1"/>
      <c r="L230" s="1"/>
      <c r="M230" s="1"/>
      <c r="N230" s="8"/>
      <c r="O230" s="5" t="s">
        <v>94</v>
      </c>
      <c r="P230" s="5"/>
      <c r="Q230" s="5" t="s">
        <v>121</v>
      </c>
      <c r="R230" s="5" t="s">
        <v>178</v>
      </c>
      <c r="S230" s="5" t="s">
        <v>107</v>
      </c>
      <c r="T230" s="5" t="s">
        <v>98</v>
      </c>
      <c r="U230" s="5" t="s">
        <v>80</v>
      </c>
      <c r="V230" s="5"/>
      <c r="W230" s="5" t="s">
        <v>137</v>
      </c>
      <c r="X230" s="5" t="s">
        <v>101</v>
      </c>
      <c r="Y230" s="5" t="s">
        <v>102</v>
      </c>
      <c r="Z230" s="5"/>
      <c r="AA230" s="5" t="s">
        <v>102</v>
      </c>
      <c r="AB230" s="54"/>
    </row>
    <row r="231" spans="1:28" x14ac:dyDescent="0.25">
      <c r="A231" s="1">
        <v>230</v>
      </c>
      <c r="B231" s="1" t="s">
        <v>65</v>
      </c>
      <c r="C231" s="1"/>
      <c r="D231" s="1"/>
      <c r="E231" s="1" t="s">
        <v>68</v>
      </c>
      <c r="F231" s="1"/>
      <c r="G231" s="1"/>
      <c r="H231" s="1"/>
      <c r="I231" s="1"/>
      <c r="J231" s="1"/>
      <c r="K231" s="1"/>
      <c r="L231" s="1"/>
      <c r="M231" s="1" t="s">
        <v>76</v>
      </c>
      <c r="N231" s="8"/>
      <c r="O231" s="53" t="s">
        <v>94</v>
      </c>
      <c r="P231" s="53">
        <v>38</v>
      </c>
      <c r="Q231" s="53" t="s">
        <v>95</v>
      </c>
      <c r="R231" s="53" t="s">
        <v>155</v>
      </c>
      <c r="S231" s="53" t="s">
        <v>107</v>
      </c>
      <c r="T231" s="53" t="s">
        <v>98</v>
      </c>
      <c r="U231" s="53" t="s">
        <v>80</v>
      </c>
      <c r="V231" s="53" t="s">
        <v>126</v>
      </c>
      <c r="W231" s="53" t="s">
        <v>100</v>
      </c>
      <c r="X231" s="53" t="s">
        <v>101</v>
      </c>
      <c r="Y231" s="53" t="s">
        <v>102</v>
      </c>
      <c r="Z231" s="53"/>
      <c r="AA231" s="53" t="s">
        <v>102</v>
      </c>
      <c r="AB231" s="55"/>
    </row>
    <row r="232" spans="1:28" x14ac:dyDescent="0.25">
      <c r="A232" s="1">
        <v>231</v>
      </c>
      <c r="B232" s="1" t="s">
        <v>65</v>
      </c>
      <c r="C232" s="1"/>
      <c r="D232" s="1"/>
      <c r="E232" s="1"/>
      <c r="F232" s="1"/>
      <c r="G232" s="1"/>
      <c r="H232" s="1" t="s">
        <v>71</v>
      </c>
      <c r="I232" s="1"/>
      <c r="J232" s="1"/>
      <c r="K232" s="1"/>
      <c r="L232" s="1"/>
      <c r="M232" s="1" t="s">
        <v>76</v>
      </c>
      <c r="N232" s="8"/>
      <c r="O232" s="5" t="s">
        <v>94</v>
      </c>
      <c r="P232" s="5">
        <v>48</v>
      </c>
      <c r="Q232" s="5" t="s">
        <v>121</v>
      </c>
      <c r="R232" s="5" t="s">
        <v>180</v>
      </c>
      <c r="S232" s="5" t="s">
        <v>107</v>
      </c>
      <c r="T232" s="5" t="s">
        <v>98</v>
      </c>
      <c r="U232" s="5" t="s">
        <v>80</v>
      </c>
      <c r="V232" s="5" t="s">
        <v>126</v>
      </c>
      <c r="W232" s="5" t="s">
        <v>100</v>
      </c>
      <c r="X232" s="5" t="s">
        <v>101</v>
      </c>
      <c r="Y232" s="5" t="s">
        <v>102</v>
      </c>
      <c r="Z232" s="5"/>
      <c r="AA232" s="5" t="s">
        <v>102</v>
      </c>
      <c r="AB232" s="54"/>
    </row>
    <row r="233" spans="1:28" x14ac:dyDescent="0.25">
      <c r="A233" s="1">
        <v>232</v>
      </c>
      <c r="B233" s="1"/>
      <c r="C233" s="1"/>
      <c r="D233" s="1" t="s">
        <v>67</v>
      </c>
      <c r="E233" s="1" t="s">
        <v>68</v>
      </c>
      <c r="F233" s="1"/>
      <c r="G233" s="1"/>
      <c r="H233" s="1"/>
      <c r="I233" s="1"/>
      <c r="J233" s="1"/>
      <c r="K233" s="1"/>
      <c r="L233" s="1"/>
      <c r="M233" s="1" t="s">
        <v>76</v>
      </c>
      <c r="N233" s="8"/>
      <c r="O233" s="53" t="s">
        <v>94</v>
      </c>
      <c r="P233" s="53">
        <v>35</v>
      </c>
      <c r="Q233" s="53" t="s">
        <v>121</v>
      </c>
      <c r="R233" s="53" t="s">
        <v>172</v>
      </c>
      <c r="S233" s="53" t="s">
        <v>128</v>
      </c>
      <c r="T233" s="53" t="s">
        <v>98</v>
      </c>
      <c r="U233" s="53" t="s">
        <v>80</v>
      </c>
      <c r="V233" s="53" t="s">
        <v>99</v>
      </c>
      <c r="W233" s="53" t="s">
        <v>110</v>
      </c>
      <c r="X233" s="53" t="s">
        <v>125</v>
      </c>
      <c r="Y233" s="53" t="s">
        <v>102</v>
      </c>
      <c r="Z233" s="53"/>
      <c r="AA233" s="53" t="s">
        <v>102</v>
      </c>
      <c r="AB233" s="55"/>
    </row>
    <row r="234" spans="1:28" x14ac:dyDescent="0.25">
      <c r="A234" s="1">
        <v>233</v>
      </c>
      <c r="B234" s="1" t="s">
        <v>65</v>
      </c>
      <c r="C234" s="1"/>
      <c r="D234" s="1"/>
      <c r="E234" s="1" t="s">
        <v>68</v>
      </c>
      <c r="F234" s="1"/>
      <c r="G234" s="1"/>
      <c r="H234" s="1"/>
      <c r="I234" s="1"/>
      <c r="J234" s="1"/>
      <c r="K234" s="1"/>
      <c r="L234" s="1"/>
      <c r="M234" s="1"/>
      <c r="N234" s="8"/>
      <c r="O234" s="5" t="s">
        <v>105</v>
      </c>
      <c r="P234" s="5">
        <v>40</v>
      </c>
      <c r="Q234" s="5" t="s">
        <v>121</v>
      </c>
      <c r="R234" s="5" t="s">
        <v>172</v>
      </c>
      <c r="S234" s="5" t="s">
        <v>128</v>
      </c>
      <c r="T234" s="5" t="s">
        <v>98</v>
      </c>
      <c r="U234" s="5" t="s">
        <v>362</v>
      </c>
      <c r="V234" s="5" t="s">
        <v>108</v>
      </c>
      <c r="W234" s="5" t="s">
        <v>110</v>
      </c>
      <c r="X234" s="5" t="s">
        <v>101</v>
      </c>
      <c r="Y234" s="5" t="s">
        <v>102</v>
      </c>
      <c r="Z234" s="5"/>
      <c r="AA234" s="5" t="s">
        <v>102</v>
      </c>
      <c r="AB234" s="54"/>
    </row>
    <row r="235" spans="1:28" x14ac:dyDescent="0.25">
      <c r="A235" s="1">
        <v>234</v>
      </c>
      <c r="B235" s="1" t="s">
        <v>65</v>
      </c>
      <c r="C235" s="1"/>
      <c r="D235" s="1"/>
      <c r="E235" s="1" t="s">
        <v>68</v>
      </c>
      <c r="F235" s="1"/>
      <c r="G235" s="1"/>
      <c r="H235" s="1"/>
      <c r="I235" s="1"/>
      <c r="J235" s="1" t="s">
        <v>73</v>
      </c>
      <c r="K235" s="1"/>
      <c r="L235" s="1"/>
      <c r="M235" s="1"/>
      <c r="N235" s="8"/>
      <c r="O235" s="53" t="s">
        <v>105</v>
      </c>
      <c r="P235" s="53">
        <v>57</v>
      </c>
      <c r="Q235" s="53" t="s">
        <v>121</v>
      </c>
      <c r="R235" s="53" t="s">
        <v>161</v>
      </c>
      <c r="S235" s="53" t="s">
        <v>107</v>
      </c>
      <c r="T235" s="53" t="s">
        <v>98</v>
      </c>
      <c r="U235" s="53" t="s">
        <v>80</v>
      </c>
      <c r="V235" s="53" t="s">
        <v>126</v>
      </c>
      <c r="W235" s="53" t="s">
        <v>110</v>
      </c>
      <c r="X235" s="53" t="s">
        <v>101</v>
      </c>
      <c r="Y235" s="53" t="s">
        <v>102</v>
      </c>
      <c r="Z235" s="53"/>
      <c r="AA235" s="53" t="s">
        <v>102</v>
      </c>
      <c r="AB235" s="55"/>
    </row>
    <row r="236" spans="1:28" x14ac:dyDescent="0.25">
      <c r="A236" s="1">
        <v>235</v>
      </c>
      <c r="B236" s="1" t="s">
        <v>65</v>
      </c>
      <c r="C236" s="1"/>
      <c r="D236" s="1"/>
      <c r="E236" s="1" t="s">
        <v>68</v>
      </c>
      <c r="F236" s="1"/>
      <c r="G236" s="1"/>
      <c r="H236" s="1"/>
      <c r="I236" s="1"/>
      <c r="J236" s="1"/>
      <c r="K236" s="1"/>
      <c r="L236" s="1"/>
      <c r="M236" s="1" t="s">
        <v>76</v>
      </c>
      <c r="N236" s="8"/>
      <c r="O236" s="5" t="s">
        <v>105</v>
      </c>
      <c r="P236" s="5">
        <v>55</v>
      </c>
      <c r="Q236" s="5" t="s">
        <v>121</v>
      </c>
      <c r="R236" s="5" t="s">
        <v>189</v>
      </c>
      <c r="S236" s="5"/>
      <c r="T236" s="5"/>
      <c r="U236" s="5"/>
      <c r="V236" s="5"/>
      <c r="W236" s="5"/>
      <c r="X236" s="5"/>
      <c r="Y236" s="5"/>
      <c r="Z236" s="5"/>
      <c r="AA236" s="5"/>
      <c r="AB236" s="54"/>
    </row>
    <row r="237" spans="1:28" x14ac:dyDescent="0.25">
      <c r="A237" s="1">
        <v>236</v>
      </c>
      <c r="B237" s="1" t="s">
        <v>65</v>
      </c>
      <c r="C237" s="1" t="s">
        <v>66</v>
      </c>
      <c r="D237" s="1" t="s">
        <v>67</v>
      </c>
      <c r="E237" s="1" t="s">
        <v>68</v>
      </c>
      <c r="F237" s="1"/>
      <c r="G237" s="1" t="s">
        <v>70</v>
      </c>
      <c r="H237" s="1"/>
      <c r="I237" s="1"/>
      <c r="J237" s="1" t="s">
        <v>73</v>
      </c>
      <c r="K237" s="1"/>
      <c r="L237" s="1"/>
      <c r="M237" s="1" t="s">
        <v>76</v>
      </c>
      <c r="N237" s="8"/>
      <c r="O237" s="53" t="s">
        <v>105</v>
      </c>
      <c r="P237" s="53">
        <v>52</v>
      </c>
      <c r="Q237" s="53" t="s">
        <v>121</v>
      </c>
      <c r="R237" s="53" t="s">
        <v>190</v>
      </c>
      <c r="S237" s="53" t="s">
        <v>128</v>
      </c>
      <c r="T237" s="53" t="s">
        <v>98</v>
      </c>
      <c r="U237" s="53" t="s">
        <v>363</v>
      </c>
      <c r="V237" s="53" t="s">
        <v>108</v>
      </c>
      <c r="W237" s="53" t="s">
        <v>153</v>
      </c>
      <c r="X237" s="53" t="s">
        <v>101</v>
      </c>
      <c r="Y237" s="53" t="s">
        <v>102</v>
      </c>
      <c r="Z237" s="53"/>
      <c r="AA237" s="53" t="s">
        <v>102</v>
      </c>
      <c r="AB237" s="55"/>
    </row>
    <row r="238" spans="1:28" x14ac:dyDescent="0.25">
      <c r="A238" s="1">
        <v>237</v>
      </c>
      <c r="B238" s="1" t="s">
        <v>65</v>
      </c>
      <c r="C238" s="1"/>
      <c r="D238" s="1"/>
      <c r="E238" s="1" t="s">
        <v>68</v>
      </c>
      <c r="F238" s="1"/>
      <c r="G238" s="1" t="s">
        <v>70</v>
      </c>
      <c r="H238" s="1"/>
      <c r="I238" s="1" t="s">
        <v>72</v>
      </c>
      <c r="J238" s="1"/>
      <c r="K238" s="1"/>
      <c r="L238" s="1"/>
      <c r="M238" s="1" t="s">
        <v>76</v>
      </c>
      <c r="N238" s="8"/>
      <c r="O238" s="5" t="s">
        <v>94</v>
      </c>
      <c r="P238" s="5">
        <v>37</v>
      </c>
      <c r="Q238" s="5" t="s">
        <v>95</v>
      </c>
      <c r="R238" s="5" t="s">
        <v>162</v>
      </c>
      <c r="S238" s="5"/>
      <c r="T238" s="5" t="s">
        <v>102</v>
      </c>
      <c r="U238" s="5" t="s">
        <v>80</v>
      </c>
      <c r="V238" s="5" t="s">
        <v>114</v>
      </c>
      <c r="W238" s="5" t="s">
        <v>110</v>
      </c>
      <c r="X238" s="5" t="s">
        <v>101</v>
      </c>
      <c r="Y238" s="5" t="s">
        <v>102</v>
      </c>
      <c r="Z238" s="5"/>
      <c r="AA238" s="5" t="s">
        <v>102</v>
      </c>
      <c r="AB238" s="54"/>
    </row>
    <row r="239" spans="1:28" x14ac:dyDescent="0.25">
      <c r="A239" s="1">
        <v>238</v>
      </c>
      <c r="B239" s="1" t="s">
        <v>65</v>
      </c>
      <c r="C239" s="1"/>
      <c r="D239" s="1"/>
      <c r="E239" s="1"/>
      <c r="F239" s="1"/>
      <c r="G239" s="1"/>
      <c r="H239" s="1"/>
      <c r="I239" s="1"/>
      <c r="J239" s="1"/>
      <c r="K239" s="1"/>
      <c r="L239" s="1"/>
      <c r="M239" s="1" t="s">
        <v>76</v>
      </c>
      <c r="N239" s="8"/>
      <c r="O239" s="53" t="s">
        <v>105</v>
      </c>
      <c r="P239" s="53">
        <v>26</v>
      </c>
      <c r="Q239" s="53" t="s">
        <v>121</v>
      </c>
      <c r="R239" s="53" t="s">
        <v>177</v>
      </c>
      <c r="S239" s="53" t="s">
        <v>107</v>
      </c>
      <c r="T239" s="53" t="s">
        <v>98</v>
      </c>
      <c r="U239" s="53" t="s">
        <v>80</v>
      </c>
      <c r="V239" s="53" t="s">
        <v>114</v>
      </c>
      <c r="W239" s="53" t="s">
        <v>110</v>
      </c>
      <c r="X239" s="53" t="s">
        <v>101</v>
      </c>
      <c r="Y239" s="53" t="s">
        <v>102</v>
      </c>
      <c r="Z239" s="53"/>
      <c r="AA239" s="53" t="s">
        <v>102</v>
      </c>
      <c r="AB239" s="55"/>
    </row>
    <row r="240" spans="1:28" x14ac:dyDescent="0.25">
      <c r="A240" s="1">
        <v>239</v>
      </c>
      <c r="B240" s="1" t="s">
        <v>65</v>
      </c>
      <c r="C240" s="1"/>
      <c r="D240" s="1"/>
      <c r="E240" s="1"/>
      <c r="F240" s="1"/>
      <c r="G240" s="1"/>
      <c r="H240" s="1"/>
      <c r="I240" s="1"/>
      <c r="J240" s="1"/>
      <c r="K240" s="1"/>
      <c r="L240" s="1"/>
      <c r="M240" s="1"/>
      <c r="N240" s="8"/>
      <c r="O240" s="5" t="s">
        <v>94</v>
      </c>
      <c r="P240" s="5">
        <v>27</v>
      </c>
      <c r="Q240" s="5" t="s">
        <v>121</v>
      </c>
      <c r="R240" s="5" t="s">
        <v>168</v>
      </c>
      <c r="S240" s="5"/>
      <c r="T240" s="5" t="s">
        <v>98</v>
      </c>
      <c r="U240" s="5" t="s">
        <v>80</v>
      </c>
      <c r="V240" s="5" t="s">
        <v>114</v>
      </c>
      <c r="W240" s="5" t="s">
        <v>110</v>
      </c>
      <c r="X240" s="5" t="s">
        <v>101</v>
      </c>
      <c r="Y240" s="5" t="s">
        <v>102</v>
      </c>
      <c r="Z240" s="5"/>
      <c r="AA240" s="5" t="s">
        <v>102</v>
      </c>
      <c r="AB240" s="54"/>
    </row>
    <row r="241" spans="1:28" x14ac:dyDescent="0.25">
      <c r="A241" s="1">
        <v>240</v>
      </c>
      <c r="B241" s="1" t="s">
        <v>65</v>
      </c>
      <c r="C241" s="1"/>
      <c r="D241" s="1"/>
      <c r="E241" s="1"/>
      <c r="F241" s="1"/>
      <c r="G241" s="1"/>
      <c r="H241" s="1"/>
      <c r="I241" s="1"/>
      <c r="J241" s="1"/>
      <c r="K241" s="1"/>
      <c r="L241" s="1"/>
      <c r="M241" s="1" t="s">
        <v>76</v>
      </c>
      <c r="N241" s="8"/>
      <c r="O241" s="53" t="s">
        <v>105</v>
      </c>
      <c r="P241" s="53"/>
      <c r="Q241" s="53" t="s">
        <v>121</v>
      </c>
      <c r="R241" s="53" t="s">
        <v>191</v>
      </c>
      <c r="S241" s="53" t="s">
        <v>107</v>
      </c>
      <c r="T241" s="53" t="s">
        <v>98</v>
      </c>
      <c r="U241" s="53" t="s">
        <v>80</v>
      </c>
      <c r="V241" s="53"/>
      <c r="W241" s="53" t="s">
        <v>100</v>
      </c>
      <c r="X241" s="53" t="s">
        <v>101</v>
      </c>
      <c r="Y241" s="53" t="s">
        <v>102</v>
      </c>
      <c r="Z241" s="53"/>
      <c r="AA241" s="53" t="s">
        <v>102</v>
      </c>
      <c r="AB241" s="55"/>
    </row>
    <row r="242" spans="1:28" x14ac:dyDescent="0.25">
      <c r="A242" s="1">
        <v>241</v>
      </c>
      <c r="B242" s="1"/>
      <c r="C242" s="1"/>
      <c r="D242" s="1"/>
      <c r="E242" s="1" t="s">
        <v>68</v>
      </c>
      <c r="F242" s="1"/>
      <c r="G242" s="1"/>
      <c r="H242" s="1"/>
      <c r="I242" s="1"/>
      <c r="J242" s="1"/>
      <c r="K242" s="1"/>
      <c r="L242" s="1"/>
      <c r="M242" s="1"/>
      <c r="N242" s="8"/>
      <c r="O242" s="5" t="s">
        <v>94</v>
      </c>
      <c r="P242" s="5">
        <v>26</v>
      </c>
      <c r="Q242" s="5" t="s">
        <v>121</v>
      </c>
      <c r="R242" s="5" t="s">
        <v>175</v>
      </c>
      <c r="S242" s="5" t="s">
        <v>107</v>
      </c>
      <c r="T242" s="5" t="s">
        <v>98</v>
      </c>
      <c r="U242" s="5" t="s">
        <v>80</v>
      </c>
      <c r="V242" s="5" t="s">
        <v>108</v>
      </c>
      <c r="W242" s="5" t="s">
        <v>110</v>
      </c>
      <c r="X242" s="5" t="s">
        <v>101</v>
      </c>
      <c r="Y242" s="5" t="s">
        <v>102</v>
      </c>
      <c r="Z242" s="5"/>
      <c r="AA242" s="5" t="s">
        <v>102</v>
      </c>
      <c r="AB242" s="54"/>
    </row>
    <row r="243" spans="1:28" x14ac:dyDescent="0.25">
      <c r="A243" s="1">
        <v>242</v>
      </c>
      <c r="B243" s="1" t="s">
        <v>65</v>
      </c>
      <c r="C243" s="1"/>
      <c r="D243" s="1"/>
      <c r="E243" s="1"/>
      <c r="F243" s="1"/>
      <c r="G243" s="1"/>
      <c r="H243" s="1"/>
      <c r="I243" s="1"/>
      <c r="J243" s="1"/>
      <c r="K243" s="1"/>
      <c r="L243" s="1"/>
      <c r="M243" s="1" t="s">
        <v>76</v>
      </c>
      <c r="N243" s="8"/>
      <c r="O243" s="53" t="s">
        <v>94</v>
      </c>
      <c r="P243" s="53">
        <v>43</v>
      </c>
      <c r="Q243" s="53" t="s">
        <v>121</v>
      </c>
      <c r="R243" s="53" t="s">
        <v>192</v>
      </c>
      <c r="S243" s="53" t="s">
        <v>107</v>
      </c>
      <c r="T243" s="53" t="s">
        <v>98</v>
      </c>
      <c r="U243" s="53" t="s">
        <v>80</v>
      </c>
      <c r="V243" s="53" t="s">
        <v>126</v>
      </c>
      <c r="W243" s="53" t="s">
        <v>100</v>
      </c>
      <c r="X243" s="53" t="s">
        <v>101</v>
      </c>
      <c r="Y243" s="53" t="s">
        <v>102</v>
      </c>
      <c r="Z243" s="53"/>
      <c r="AA243" s="53" t="s">
        <v>102</v>
      </c>
      <c r="AB243" s="55"/>
    </row>
    <row r="244" spans="1:28" x14ac:dyDescent="0.25">
      <c r="A244" s="1">
        <v>243</v>
      </c>
      <c r="B244" s="1" t="s">
        <v>65</v>
      </c>
      <c r="C244" s="1"/>
      <c r="D244" s="1"/>
      <c r="E244" s="1"/>
      <c r="F244" s="1"/>
      <c r="G244" s="1"/>
      <c r="H244" s="1"/>
      <c r="I244" s="1"/>
      <c r="J244" s="1"/>
      <c r="K244" s="1"/>
      <c r="L244" s="1"/>
      <c r="M244" s="1"/>
      <c r="N244" s="8"/>
      <c r="O244" s="5" t="s">
        <v>94</v>
      </c>
      <c r="P244" s="5">
        <v>37</v>
      </c>
      <c r="Q244" s="5" t="s">
        <v>121</v>
      </c>
      <c r="R244" s="5" t="s">
        <v>193</v>
      </c>
      <c r="S244" s="5" t="s">
        <v>107</v>
      </c>
      <c r="T244" s="5" t="s">
        <v>98</v>
      </c>
      <c r="U244" s="5" t="s">
        <v>80</v>
      </c>
      <c r="V244" s="5" t="s">
        <v>126</v>
      </c>
      <c r="W244" s="5" t="s">
        <v>100</v>
      </c>
      <c r="X244" s="5" t="s">
        <v>101</v>
      </c>
      <c r="Y244" s="5" t="s">
        <v>102</v>
      </c>
      <c r="Z244" s="5"/>
      <c r="AA244" s="5" t="s">
        <v>102</v>
      </c>
      <c r="AB244" s="54"/>
    </row>
    <row r="245" spans="1:28" x14ac:dyDescent="0.25">
      <c r="A245" s="1">
        <v>244</v>
      </c>
      <c r="B245" s="1" t="s">
        <v>65</v>
      </c>
      <c r="C245" s="1"/>
      <c r="D245" s="1"/>
      <c r="E245" s="1" t="s">
        <v>68</v>
      </c>
      <c r="F245" s="1"/>
      <c r="G245" s="1"/>
      <c r="H245" s="1"/>
      <c r="I245" s="1"/>
      <c r="J245" s="1"/>
      <c r="K245" s="1"/>
      <c r="L245" s="1"/>
      <c r="M245" s="1" t="s">
        <v>76</v>
      </c>
      <c r="N245" s="8"/>
      <c r="O245" s="53" t="s">
        <v>105</v>
      </c>
      <c r="P245" s="53">
        <v>48</v>
      </c>
      <c r="Q245" s="53" t="s">
        <v>121</v>
      </c>
      <c r="R245" s="53" t="s">
        <v>194</v>
      </c>
      <c r="S245" s="53" t="s">
        <v>107</v>
      </c>
      <c r="T245" s="53" t="s">
        <v>98</v>
      </c>
      <c r="U245" s="53" t="s">
        <v>80</v>
      </c>
      <c r="V245" s="53" t="s">
        <v>114</v>
      </c>
      <c r="W245" s="53" t="s">
        <v>153</v>
      </c>
      <c r="X245" s="53" t="s">
        <v>135</v>
      </c>
      <c r="Y245" s="53" t="s">
        <v>102</v>
      </c>
      <c r="Z245" s="53"/>
      <c r="AA245" s="53" t="s">
        <v>102</v>
      </c>
      <c r="AB245" s="55"/>
    </row>
    <row r="246" spans="1:28" x14ac:dyDescent="0.25">
      <c r="A246" s="1">
        <v>245</v>
      </c>
      <c r="B246" s="1" t="s">
        <v>65</v>
      </c>
      <c r="C246" s="1"/>
      <c r="D246" s="1"/>
      <c r="E246" s="1" t="s">
        <v>68</v>
      </c>
      <c r="F246" s="1"/>
      <c r="G246" s="1"/>
      <c r="H246" s="1" t="s">
        <v>71</v>
      </c>
      <c r="I246" s="1"/>
      <c r="J246" s="1"/>
      <c r="K246" s="1" t="s">
        <v>74</v>
      </c>
      <c r="L246" s="1"/>
      <c r="M246" s="1"/>
      <c r="N246" s="8"/>
      <c r="O246" s="5" t="s">
        <v>94</v>
      </c>
      <c r="P246" s="5">
        <v>38</v>
      </c>
      <c r="Q246" s="5" t="s">
        <v>121</v>
      </c>
      <c r="R246" s="5" t="s">
        <v>178</v>
      </c>
      <c r="S246" s="5" t="s">
        <v>107</v>
      </c>
      <c r="T246" s="5" t="s">
        <v>98</v>
      </c>
      <c r="U246" s="5" t="s">
        <v>80</v>
      </c>
      <c r="V246" s="5" t="s">
        <v>126</v>
      </c>
      <c r="W246" s="5" t="s">
        <v>100</v>
      </c>
      <c r="X246" s="5" t="s">
        <v>135</v>
      </c>
      <c r="Y246" s="5" t="s">
        <v>102</v>
      </c>
      <c r="Z246" s="5"/>
      <c r="AA246" s="5" t="s">
        <v>102</v>
      </c>
      <c r="AB246" s="54"/>
    </row>
    <row r="247" spans="1:28" x14ac:dyDescent="0.25">
      <c r="A247" s="1">
        <v>246</v>
      </c>
      <c r="B247" s="1" t="s">
        <v>65</v>
      </c>
      <c r="C247" s="1"/>
      <c r="D247" s="1"/>
      <c r="E247" s="1"/>
      <c r="F247" s="1"/>
      <c r="G247" s="1"/>
      <c r="H247" s="1"/>
      <c r="I247" s="1"/>
      <c r="J247" s="1"/>
      <c r="K247" s="1"/>
      <c r="L247" s="1"/>
      <c r="M247" s="1"/>
      <c r="N247" s="8"/>
      <c r="O247" s="53" t="s">
        <v>94</v>
      </c>
      <c r="P247" s="53">
        <v>18</v>
      </c>
      <c r="Q247" s="53" t="s">
        <v>121</v>
      </c>
      <c r="R247" s="53" t="s">
        <v>190</v>
      </c>
      <c r="S247" s="53" t="s">
        <v>107</v>
      </c>
      <c r="T247" s="53" t="s">
        <v>98</v>
      </c>
      <c r="U247" s="53" t="s">
        <v>80</v>
      </c>
      <c r="V247" s="53"/>
      <c r="W247" s="53" t="s">
        <v>103</v>
      </c>
      <c r="X247" s="53" t="s">
        <v>136</v>
      </c>
      <c r="Y247" s="53" t="s">
        <v>102</v>
      </c>
      <c r="Z247" s="53"/>
      <c r="AA247" s="53" t="s">
        <v>102</v>
      </c>
      <c r="AB247" s="55"/>
    </row>
    <row r="248" spans="1:28" x14ac:dyDescent="0.25">
      <c r="A248" s="1">
        <v>247</v>
      </c>
      <c r="B248" s="1" t="s">
        <v>65</v>
      </c>
      <c r="C248" s="1"/>
      <c r="D248" s="1"/>
      <c r="E248" s="1"/>
      <c r="F248" s="1"/>
      <c r="G248" s="1"/>
      <c r="H248" s="1"/>
      <c r="I248" s="1"/>
      <c r="J248" s="1"/>
      <c r="K248" s="1"/>
      <c r="L248" s="1"/>
      <c r="M248" s="1"/>
      <c r="N248" s="8"/>
      <c r="O248" s="5" t="s">
        <v>94</v>
      </c>
      <c r="P248" s="5">
        <v>55</v>
      </c>
      <c r="Q248" s="5" t="s">
        <v>121</v>
      </c>
      <c r="R248" s="5" t="s">
        <v>180</v>
      </c>
      <c r="S248" s="5" t="s">
        <v>107</v>
      </c>
      <c r="T248" s="5" t="s">
        <v>98</v>
      </c>
      <c r="U248" s="5" t="s">
        <v>80</v>
      </c>
      <c r="V248" s="5" t="s">
        <v>126</v>
      </c>
      <c r="W248" s="5" t="s">
        <v>110</v>
      </c>
      <c r="X248" s="5" t="s">
        <v>101</v>
      </c>
      <c r="Y248" s="5" t="s">
        <v>102</v>
      </c>
      <c r="Z248" s="5"/>
      <c r="AA248" s="5" t="s">
        <v>102</v>
      </c>
      <c r="AB248" s="54"/>
    </row>
    <row r="249" spans="1:28" x14ac:dyDescent="0.25">
      <c r="A249" s="1">
        <v>248</v>
      </c>
      <c r="B249" s="1" t="s">
        <v>65</v>
      </c>
      <c r="C249" s="1"/>
      <c r="D249" s="1"/>
      <c r="E249" s="1"/>
      <c r="F249" s="1"/>
      <c r="G249" s="1"/>
      <c r="H249" s="1"/>
      <c r="I249" s="1"/>
      <c r="J249" s="1"/>
      <c r="K249" s="1"/>
      <c r="L249" s="1"/>
      <c r="M249" s="1" t="s">
        <v>76</v>
      </c>
      <c r="N249" s="8"/>
      <c r="O249" s="53" t="s">
        <v>94</v>
      </c>
      <c r="P249" s="53">
        <v>59</v>
      </c>
      <c r="Q249" s="53" t="s">
        <v>121</v>
      </c>
      <c r="R249" s="53" t="s">
        <v>190</v>
      </c>
      <c r="S249" s="53" t="s">
        <v>107</v>
      </c>
      <c r="T249" s="53" t="s">
        <v>98</v>
      </c>
      <c r="U249" s="53" t="s">
        <v>80</v>
      </c>
      <c r="V249" s="53" t="s">
        <v>126</v>
      </c>
      <c r="W249" s="53" t="s">
        <v>110</v>
      </c>
      <c r="X249" s="53" t="s">
        <v>101</v>
      </c>
      <c r="Y249" s="53" t="s">
        <v>102</v>
      </c>
      <c r="Z249" s="53"/>
      <c r="AA249" s="53" t="s">
        <v>102</v>
      </c>
      <c r="AB249" s="55"/>
    </row>
    <row r="250" spans="1:28" x14ac:dyDescent="0.25">
      <c r="A250" s="1">
        <v>249</v>
      </c>
      <c r="B250" s="1" t="s">
        <v>65</v>
      </c>
      <c r="C250" s="1"/>
      <c r="D250" s="1"/>
      <c r="E250" s="1" t="s">
        <v>68</v>
      </c>
      <c r="F250" s="1"/>
      <c r="G250" s="1"/>
      <c r="H250" s="1"/>
      <c r="I250" s="1"/>
      <c r="J250" s="1"/>
      <c r="K250" s="1"/>
      <c r="L250" s="1"/>
      <c r="M250" s="1" t="s">
        <v>76</v>
      </c>
      <c r="N250" s="8"/>
      <c r="O250" s="5" t="s">
        <v>94</v>
      </c>
      <c r="P250" s="5">
        <v>18</v>
      </c>
      <c r="Q250" s="5" t="s">
        <v>121</v>
      </c>
      <c r="R250" s="5" t="s">
        <v>190</v>
      </c>
      <c r="S250" s="5" t="s">
        <v>107</v>
      </c>
      <c r="T250" s="5" t="s">
        <v>98</v>
      </c>
      <c r="U250" s="5" t="s">
        <v>80</v>
      </c>
      <c r="V250" s="5"/>
      <c r="W250" s="5" t="s">
        <v>103</v>
      </c>
      <c r="X250" s="5" t="s">
        <v>136</v>
      </c>
      <c r="Y250" s="5" t="s">
        <v>102</v>
      </c>
      <c r="Z250" s="5"/>
      <c r="AA250" s="5" t="s">
        <v>102</v>
      </c>
      <c r="AB250" s="54"/>
    </row>
    <row r="251" spans="1:28" x14ac:dyDescent="0.25">
      <c r="A251" s="1">
        <v>250</v>
      </c>
      <c r="B251" s="1" t="s">
        <v>65</v>
      </c>
      <c r="C251" s="1"/>
      <c r="D251" s="1"/>
      <c r="E251" s="1"/>
      <c r="F251" s="1"/>
      <c r="G251" s="1"/>
      <c r="H251" s="1"/>
      <c r="I251" s="1"/>
      <c r="J251" s="1"/>
      <c r="K251" s="1"/>
      <c r="L251" s="1"/>
      <c r="M251" s="1"/>
      <c r="N251" s="8"/>
      <c r="O251" s="53" t="s">
        <v>94</v>
      </c>
      <c r="P251" s="53">
        <v>25</v>
      </c>
      <c r="Q251" s="53" t="s">
        <v>121</v>
      </c>
      <c r="R251" s="53" t="s">
        <v>178</v>
      </c>
      <c r="S251" s="53" t="s">
        <v>107</v>
      </c>
      <c r="T251" s="53" t="s">
        <v>98</v>
      </c>
      <c r="U251" s="53" t="s">
        <v>80</v>
      </c>
      <c r="V251" s="53" t="s">
        <v>126</v>
      </c>
      <c r="W251" s="53" t="s">
        <v>110</v>
      </c>
      <c r="X251" s="53" t="s">
        <v>101</v>
      </c>
      <c r="Y251" s="53" t="s">
        <v>102</v>
      </c>
      <c r="Z251" s="53"/>
      <c r="AA251" s="53" t="s">
        <v>102</v>
      </c>
      <c r="AB251" s="55"/>
    </row>
    <row r="252" spans="1:28" x14ac:dyDescent="0.25">
      <c r="A252" s="1">
        <v>251</v>
      </c>
      <c r="B252" s="1"/>
      <c r="C252" s="1"/>
      <c r="D252" s="1"/>
      <c r="E252" s="1"/>
      <c r="F252" s="1"/>
      <c r="G252" s="1"/>
      <c r="H252" s="1"/>
      <c r="I252" s="1"/>
      <c r="J252" s="1"/>
      <c r="K252" s="1" t="s">
        <v>74</v>
      </c>
      <c r="L252" s="1"/>
      <c r="M252" s="1" t="s">
        <v>76</v>
      </c>
      <c r="N252" s="8"/>
      <c r="O252" s="5" t="s">
        <v>105</v>
      </c>
      <c r="P252" s="5">
        <v>49</v>
      </c>
      <c r="Q252" s="5" t="s">
        <v>121</v>
      </c>
      <c r="R252" s="5" t="s">
        <v>193</v>
      </c>
      <c r="S252" s="5" t="s">
        <v>107</v>
      </c>
      <c r="T252" s="5" t="s">
        <v>98</v>
      </c>
      <c r="U252" s="5" t="s">
        <v>80</v>
      </c>
      <c r="V252" s="5" t="s">
        <v>126</v>
      </c>
      <c r="W252" s="5" t="s">
        <v>153</v>
      </c>
      <c r="X252" s="5" t="s">
        <v>135</v>
      </c>
      <c r="Y252" s="5" t="s">
        <v>102</v>
      </c>
      <c r="Z252" s="5"/>
      <c r="AA252" s="5" t="s">
        <v>102</v>
      </c>
      <c r="AB252" s="54"/>
    </row>
    <row r="253" spans="1:28" x14ac:dyDescent="0.25">
      <c r="A253" s="1">
        <v>252</v>
      </c>
      <c r="B253" s="1" t="s">
        <v>65</v>
      </c>
      <c r="C253" s="1"/>
      <c r="D253" s="1"/>
      <c r="E253" s="1"/>
      <c r="F253" s="1"/>
      <c r="G253" s="1"/>
      <c r="H253" s="1"/>
      <c r="I253" s="1"/>
      <c r="J253" s="1"/>
      <c r="K253" s="1"/>
      <c r="L253" s="1"/>
      <c r="M253" s="1"/>
      <c r="N253" s="8"/>
      <c r="O253" s="53" t="s">
        <v>105</v>
      </c>
      <c r="P253" s="53">
        <v>41</v>
      </c>
      <c r="Q253" s="53" t="s">
        <v>95</v>
      </c>
      <c r="R253" s="53" t="s">
        <v>195</v>
      </c>
      <c r="S253" s="53"/>
      <c r="T253" s="53" t="s">
        <v>102</v>
      </c>
      <c r="U253" s="53" t="s">
        <v>80</v>
      </c>
      <c r="V253" s="53" t="s">
        <v>126</v>
      </c>
      <c r="W253" s="53" t="s">
        <v>153</v>
      </c>
      <c r="X253" s="53" t="s">
        <v>101</v>
      </c>
      <c r="Y253" s="53" t="s">
        <v>102</v>
      </c>
      <c r="Z253" s="53"/>
      <c r="AA253" s="53" t="s">
        <v>102</v>
      </c>
      <c r="AB253" s="55"/>
    </row>
    <row r="254" spans="1:28" x14ac:dyDescent="0.25">
      <c r="A254" s="1">
        <v>253</v>
      </c>
      <c r="B254" s="1" t="s">
        <v>65</v>
      </c>
      <c r="C254" s="1"/>
      <c r="D254" s="1"/>
      <c r="E254" s="1"/>
      <c r="F254" s="1"/>
      <c r="G254" s="1"/>
      <c r="H254" s="1"/>
      <c r="I254" s="1"/>
      <c r="J254" s="1"/>
      <c r="K254" s="1"/>
      <c r="L254" s="1"/>
      <c r="M254" s="1" t="s">
        <v>76</v>
      </c>
      <c r="N254" s="8"/>
      <c r="O254" s="5" t="s">
        <v>94</v>
      </c>
      <c r="P254" s="5">
        <v>34</v>
      </c>
      <c r="Q254" s="5" t="s">
        <v>121</v>
      </c>
      <c r="R254" s="5" t="s">
        <v>196</v>
      </c>
      <c r="S254" s="5" t="s">
        <v>107</v>
      </c>
      <c r="T254" s="5"/>
      <c r="U254" s="5" t="s">
        <v>80</v>
      </c>
      <c r="V254" s="5" t="s">
        <v>114</v>
      </c>
      <c r="W254" s="5" t="s">
        <v>137</v>
      </c>
      <c r="X254" s="5" t="s">
        <v>101</v>
      </c>
      <c r="Y254" s="5" t="s">
        <v>102</v>
      </c>
      <c r="Z254" s="5"/>
      <c r="AA254" s="5" t="s">
        <v>102</v>
      </c>
      <c r="AB254" s="54"/>
    </row>
    <row r="255" spans="1:28" x14ac:dyDescent="0.25">
      <c r="A255" s="1">
        <v>254</v>
      </c>
      <c r="B255" s="1" t="s">
        <v>65</v>
      </c>
      <c r="C255" s="1"/>
      <c r="D255" s="1"/>
      <c r="E255" s="1"/>
      <c r="F255" s="1"/>
      <c r="G255" s="1"/>
      <c r="H255" s="1"/>
      <c r="I255" s="1"/>
      <c r="J255" s="1"/>
      <c r="K255" s="1"/>
      <c r="L255" s="1"/>
      <c r="M255" s="1"/>
      <c r="N255" s="8"/>
      <c r="O255" s="53" t="s">
        <v>94</v>
      </c>
      <c r="P255" s="53">
        <v>70</v>
      </c>
      <c r="Q255" s="53" t="s">
        <v>121</v>
      </c>
      <c r="R255" s="53" t="s">
        <v>197</v>
      </c>
      <c r="S255" s="53" t="s">
        <v>107</v>
      </c>
      <c r="T255" s="53" t="s">
        <v>98</v>
      </c>
      <c r="U255" s="53" t="s">
        <v>80</v>
      </c>
      <c r="V255" s="53"/>
      <c r="W255" s="53" t="s">
        <v>120</v>
      </c>
      <c r="X255" s="53" t="s">
        <v>101</v>
      </c>
      <c r="Y255" s="53"/>
      <c r="Z255" s="53"/>
      <c r="AA255" s="53"/>
      <c r="AB255" s="55"/>
    </row>
    <row r="256" spans="1:28" x14ac:dyDescent="0.25">
      <c r="A256" s="1">
        <v>255</v>
      </c>
      <c r="B256" s="1" t="s">
        <v>65</v>
      </c>
      <c r="C256" s="1"/>
      <c r="D256" s="1"/>
      <c r="E256" s="1"/>
      <c r="F256" s="1"/>
      <c r="G256" s="1"/>
      <c r="H256" s="1"/>
      <c r="I256" s="1"/>
      <c r="J256" s="1"/>
      <c r="K256" s="1"/>
      <c r="L256" s="1"/>
      <c r="M256" s="1"/>
      <c r="N256" s="8"/>
      <c r="O256" s="5" t="s">
        <v>105</v>
      </c>
      <c r="P256" s="5">
        <v>47</v>
      </c>
      <c r="Q256" s="5" t="s">
        <v>121</v>
      </c>
      <c r="R256" s="5" t="s">
        <v>178</v>
      </c>
      <c r="S256" s="5" t="s">
        <v>107</v>
      </c>
      <c r="T256" s="5" t="s">
        <v>98</v>
      </c>
      <c r="U256" s="5" t="s">
        <v>80</v>
      </c>
      <c r="V256" s="5"/>
      <c r="W256" s="5" t="s">
        <v>110</v>
      </c>
      <c r="X256" s="5" t="s">
        <v>101</v>
      </c>
      <c r="Y256" s="5" t="s">
        <v>102</v>
      </c>
      <c r="Z256" s="5"/>
      <c r="AA256" s="5" t="s">
        <v>102</v>
      </c>
      <c r="AB256" s="54"/>
    </row>
    <row r="257" spans="1:28" x14ac:dyDescent="0.25">
      <c r="A257" s="1">
        <v>256</v>
      </c>
      <c r="B257" s="1" t="s">
        <v>65</v>
      </c>
      <c r="C257" s="1"/>
      <c r="D257" s="1"/>
      <c r="E257" s="1"/>
      <c r="F257" s="1" t="s">
        <v>69</v>
      </c>
      <c r="G257" s="1"/>
      <c r="H257" s="1"/>
      <c r="I257" s="1"/>
      <c r="J257" s="1"/>
      <c r="K257" s="1"/>
      <c r="L257" s="1"/>
      <c r="M257" s="1" t="s">
        <v>76</v>
      </c>
      <c r="N257" s="8"/>
      <c r="O257" s="53" t="s">
        <v>105</v>
      </c>
      <c r="P257" s="53">
        <v>43</v>
      </c>
      <c r="Q257" s="53" t="s">
        <v>121</v>
      </c>
      <c r="R257" s="53" t="s">
        <v>161</v>
      </c>
      <c r="S257" s="53" t="s">
        <v>107</v>
      </c>
      <c r="T257" s="53" t="s">
        <v>98</v>
      </c>
      <c r="U257" s="53" t="s">
        <v>82</v>
      </c>
      <c r="V257" s="53" t="s">
        <v>108</v>
      </c>
      <c r="W257" s="53" t="s">
        <v>137</v>
      </c>
      <c r="X257" s="53" t="s">
        <v>101</v>
      </c>
      <c r="Y257" s="53" t="s">
        <v>102</v>
      </c>
      <c r="Z257" s="53"/>
      <c r="AA257" s="53" t="s">
        <v>102</v>
      </c>
      <c r="AB257" s="55"/>
    </row>
    <row r="258" spans="1:28" x14ac:dyDescent="0.25">
      <c r="A258" s="1">
        <v>257</v>
      </c>
      <c r="B258" s="1" t="s">
        <v>65</v>
      </c>
      <c r="C258" s="1"/>
      <c r="D258" s="1"/>
      <c r="E258" s="1" t="s">
        <v>68</v>
      </c>
      <c r="F258" s="1"/>
      <c r="G258" s="1"/>
      <c r="H258" s="1"/>
      <c r="I258" s="1"/>
      <c r="J258" s="1"/>
      <c r="K258" s="1"/>
      <c r="L258" s="1"/>
      <c r="M258" s="1"/>
      <c r="N258" s="8"/>
      <c r="O258" s="5" t="s">
        <v>94</v>
      </c>
      <c r="P258" s="5">
        <v>53</v>
      </c>
      <c r="Q258" s="5" t="s">
        <v>121</v>
      </c>
      <c r="R258" s="5" t="s">
        <v>180</v>
      </c>
      <c r="S258" s="5" t="s">
        <v>107</v>
      </c>
      <c r="T258" s="5" t="s">
        <v>102</v>
      </c>
      <c r="U258" s="5" t="s">
        <v>355</v>
      </c>
      <c r="V258" s="5" t="s">
        <v>126</v>
      </c>
      <c r="W258" s="5" t="s">
        <v>120</v>
      </c>
      <c r="X258" s="5" t="s">
        <v>101</v>
      </c>
      <c r="Y258" s="5" t="s">
        <v>102</v>
      </c>
      <c r="Z258" s="5"/>
      <c r="AA258" s="5" t="s">
        <v>102</v>
      </c>
      <c r="AB258" s="54"/>
    </row>
    <row r="259" spans="1:28" x14ac:dyDescent="0.25">
      <c r="A259" s="1">
        <v>258</v>
      </c>
      <c r="B259" s="1" t="s">
        <v>65</v>
      </c>
      <c r="C259" s="1"/>
      <c r="D259" s="1"/>
      <c r="E259" s="1" t="s">
        <v>68</v>
      </c>
      <c r="F259" s="1"/>
      <c r="G259" s="1"/>
      <c r="H259" s="1"/>
      <c r="I259" s="1"/>
      <c r="J259" s="1"/>
      <c r="K259" s="1"/>
      <c r="L259" s="1"/>
      <c r="M259" s="1"/>
      <c r="N259" s="8"/>
      <c r="O259" s="53" t="s">
        <v>105</v>
      </c>
      <c r="P259" s="53">
        <v>58</v>
      </c>
      <c r="Q259" s="53" t="s">
        <v>121</v>
      </c>
      <c r="R259" s="53" t="s">
        <v>190</v>
      </c>
      <c r="S259" s="53" t="s">
        <v>107</v>
      </c>
      <c r="T259" s="53" t="s">
        <v>98</v>
      </c>
      <c r="U259" s="53" t="s">
        <v>80</v>
      </c>
      <c r="V259" s="53"/>
      <c r="W259" s="53" t="s">
        <v>120</v>
      </c>
      <c r="X259" s="53" t="s">
        <v>101</v>
      </c>
      <c r="Y259" s="53" t="s">
        <v>102</v>
      </c>
      <c r="Z259" s="53"/>
      <c r="AA259" s="53" t="s">
        <v>102</v>
      </c>
      <c r="AB259" s="55"/>
    </row>
    <row r="260" spans="1:28" x14ac:dyDescent="0.25">
      <c r="A260" s="1">
        <v>259</v>
      </c>
      <c r="B260" s="1"/>
      <c r="C260" s="1"/>
      <c r="D260" s="1"/>
      <c r="E260" s="1"/>
      <c r="F260" s="1"/>
      <c r="G260" s="1"/>
      <c r="H260" s="1"/>
      <c r="I260" s="1"/>
      <c r="J260" s="1"/>
      <c r="K260" s="1" t="s">
        <v>74</v>
      </c>
      <c r="L260" s="1"/>
      <c r="M260" s="1"/>
      <c r="N260" s="8"/>
      <c r="O260" s="5" t="s">
        <v>94</v>
      </c>
      <c r="P260" s="5">
        <v>36</v>
      </c>
      <c r="Q260" s="5" t="s">
        <v>121</v>
      </c>
      <c r="R260" s="5" t="s">
        <v>171</v>
      </c>
      <c r="S260" s="5" t="s">
        <v>107</v>
      </c>
      <c r="T260" s="5" t="s">
        <v>98</v>
      </c>
      <c r="U260" s="5" t="s">
        <v>355</v>
      </c>
      <c r="V260" s="5" t="s">
        <v>114</v>
      </c>
      <c r="W260" s="5" t="s">
        <v>110</v>
      </c>
      <c r="X260" s="5" t="s">
        <v>101</v>
      </c>
      <c r="Y260" s="5" t="s">
        <v>102</v>
      </c>
      <c r="Z260" s="5"/>
      <c r="AA260" s="5" t="s">
        <v>102</v>
      </c>
      <c r="AB260" s="54"/>
    </row>
    <row r="261" spans="1:28" x14ac:dyDescent="0.25">
      <c r="A261" s="1">
        <v>260</v>
      </c>
      <c r="B261" s="1" t="s">
        <v>65</v>
      </c>
      <c r="C261" s="1"/>
      <c r="D261" s="1" t="s">
        <v>67</v>
      </c>
      <c r="E261" s="1"/>
      <c r="F261" s="1"/>
      <c r="G261" s="1"/>
      <c r="H261" s="1"/>
      <c r="I261" s="1"/>
      <c r="J261" s="1"/>
      <c r="K261" s="1"/>
      <c r="L261" s="1"/>
      <c r="M261" s="1" t="s">
        <v>76</v>
      </c>
      <c r="N261" s="8"/>
      <c r="O261" s="53" t="s">
        <v>94</v>
      </c>
      <c r="P261" s="53">
        <v>74</v>
      </c>
      <c r="Q261" s="53" t="s">
        <v>121</v>
      </c>
      <c r="R261" s="53" t="s">
        <v>198</v>
      </c>
      <c r="S261" s="53" t="s">
        <v>107</v>
      </c>
      <c r="T261" s="53" t="s">
        <v>98</v>
      </c>
      <c r="U261" s="53" t="s">
        <v>80</v>
      </c>
      <c r="V261" s="53" t="s">
        <v>126</v>
      </c>
      <c r="W261" s="53" t="s">
        <v>110</v>
      </c>
      <c r="X261" s="53" t="s">
        <v>104</v>
      </c>
      <c r="Y261" s="53" t="s">
        <v>102</v>
      </c>
      <c r="Z261" s="53"/>
      <c r="AA261" s="53" t="s">
        <v>102</v>
      </c>
      <c r="AB261" s="55"/>
    </row>
    <row r="262" spans="1:28" x14ac:dyDescent="0.25">
      <c r="A262" s="1">
        <v>261</v>
      </c>
      <c r="B262" s="1" t="s">
        <v>65</v>
      </c>
      <c r="C262" s="1"/>
      <c r="D262" s="1"/>
      <c r="E262" s="1"/>
      <c r="F262" s="1"/>
      <c r="G262" s="1"/>
      <c r="H262" s="1"/>
      <c r="I262" s="1"/>
      <c r="J262" s="1"/>
      <c r="K262" s="1"/>
      <c r="L262" s="1"/>
      <c r="M262" s="1"/>
      <c r="N262" s="8"/>
      <c r="O262" s="5" t="s">
        <v>105</v>
      </c>
      <c r="P262" s="5">
        <v>29</v>
      </c>
      <c r="Q262" s="5" t="s">
        <v>121</v>
      </c>
      <c r="R262" s="5" t="s">
        <v>168</v>
      </c>
      <c r="S262" s="5" t="s">
        <v>107</v>
      </c>
      <c r="T262" s="5" t="s">
        <v>98</v>
      </c>
      <c r="U262" s="5" t="s">
        <v>80</v>
      </c>
      <c r="V262" s="5" t="s">
        <v>126</v>
      </c>
      <c r="W262" s="5" t="s">
        <v>100</v>
      </c>
      <c r="X262" s="5" t="s">
        <v>101</v>
      </c>
      <c r="Y262" s="5" t="s">
        <v>102</v>
      </c>
      <c r="Z262" s="5"/>
      <c r="AA262" s="5" t="s">
        <v>102</v>
      </c>
      <c r="AB262" s="54"/>
    </row>
    <row r="263" spans="1:28" x14ac:dyDescent="0.25">
      <c r="A263" s="1">
        <v>262</v>
      </c>
      <c r="B263" s="1" t="s">
        <v>65</v>
      </c>
      <c r="C263" s="1"/>
      <c r="D263" s="1"/>
      <c r="E263" s="1"/>
      <c r="F263" s="1"/>
      <c r="G263" s="1"/>
      <c r="H263" s="1"/>
      <c r="I263" s="1"/>
      <c r="J263" s="1"/>
      <c r="K263" s="1"/>
      <c r="L263" s="1"/>
      <c r="M263" s="1"/>
      <c r="N263" s="8" t="s">
        <v>77</v>
      </c>
      <c r="O263" s="53" t="s">
        <v>105</v>
      </c>
      <c r="P263" s="53">
        <v>28</v>
      </c>
      <c r="Q263" s="53" t="s">
        <v>95</v>
      </c>
      <c r="R263" s="53" t="s">
        <v>145</v>
      </c>
      <c r="S263" s="53" t="s">
        <v>107</v>
      </c>
      <c r="T263" s="53" t="s">
        <v>98</v>
      </c>
      <c r="U263" s="53" t="s">
        <v>80</v>
      </c>
      <c r="V263" s="53" t="s">
        <v>126</v>
      </c>
      <c r="W263" s="53" t="s">
        <v>100</v>
      </c>
      <c r="X263" s="53" t="s">
        <v>101</v>
      </c>
      <c r="Y263" s="53" t="s">
        <v>102</v>
      </c>
      <c r="Z263" s="53"/>
      <c r="AA263" s="53" t="s">
        <v>102</v>
      </c>
      <c r="AB263" s="55"/>
    </row>
    <row r="264" spans="1:28" x14ac:dyDescent="0.25">
      <c r="A264" s="1">
        <v>263</v>
      </c>
      <c r="M264" t="s">
        <v>76</v>
      </c>
      <c r="O264" s="5" t="s">
        <v>94</v>
      </c>
      <c r="P264" s="5">
        <v>29</v>
      </c>
      <c r="Q264" s="5" t="s">
        <v>115</v>
      </c>
      <c r="R264" s="5" t="s">
        <v>328</v>
      </c>
      <c r="S264" s="5" t="s">
        <v>128</v>
      </c>
      <c r="T264" s="5" t="s">
        <v>98</v>
      </c>
      <c r="U264" s="5" t="s">
        <v>364</v>
      </c>
      <c r="V264" s="5" t="s">
        <v>114</v>
      </c>
      <c r="W264" s="5" t="s">
        <v>110</v>
      </c>
      <c r="X264" s="5" t="s">
        <v>101</v>
      </c>
      <c r="Y264" s="5" t="s">
        <v>102</v>
      </c>
      <c r="Z264" s="5"/>
      <c r="AA264" s="5" t="s">
        <v>102</v>
      </c>
      <c r="AB264" s="54"/>
    </row>
    <row r="265" spans="1:28" x14ac:dyDescent="0.25">
      <c r="A265" s="1">
        <v>264</v>
      </c>
      <c r="B265" t="s">
        <v>65</v>
      </c>
      <c r="E265" t="s">
        <v>68</v>
      </c>
      <c r="M265" t="s">
        <v>76</v>
      </c>
      <c r="O265" s="53" t="s">
        <v>94</v>
      </c>
      <c r="P265" s="53">
        <v>29</v>
      </c>
      <c r="Q265" s="53" t="s">
        <v>121</v>
      </c>
      <c r="R265" s="53" t="s">
        <v>199</v>
      </c>
      <c r="S265" s="53" t="s">
        <v>107</v>
      </c>
      <c r="T265" s="53" t="s">
        <v>98</v>
      </c>
      <c r="U265" s="53" t="s">
        <v>80</v>
      </c>
      <c r="V265" s="53" t="s">
        <v>114</v>
      </c>
      <c r="W265" s="53" t="s">
        <v>100</v>
      </c>
      <c r="X265" s="53" t="s">
        <v>101</v>
      </c>
      <c r="Y265" s="53" t="s">
        <v>102</v>
      </c>
      <c r="Z265" s="53"/>
      <c r="AA265" s="53" t="s">
        <v>102</v>
      </c>
      <c r="AB265" s="55"/>
    </row>
    <row r="266" spans="1:28" x14ac:dyDescent="0.25">
      <c r="A266" s="1">
        <v>265</v>
      </c>
      <c r="B266" t="s">
        <v>65</v>
      </c>
      <c r="E266" t="s">
        <v>68</v>
      </c>
      <c r="M266" t="s">
        <v>76</v>
      </c>
      <c r="O266" s="5" t="s">
        <v>94</v>
      </c>
      <c r="P266" s="5">
        <v>35</v>
      </c>
      <c r="Q266" s="5" t="s">
        <v>121</v>
      </c>
      <c r="R266" s="5" t="s">
        <v>200</v>
      </c>
      <c r="S266" s="5" t="s">
        <v>107</v>
      </c>
      <c r="T266" s="5" t="s">
        <v>98</v>
      </c>
      <c r="U266" s="5" t="s">
        <v>80</v>
      </c>
      <c r="V266" s="5" t="s">
        <v>126</v>
      </c>
      <c r="W266" s="5" t="s">
        <v>110</v>
      </c>
      <c r="X266" s="5" t="s">
        <v>101</v>
      </c>
      <c r="Y266" s="5" t="s">
        <v>102</v>
      </c>
      <c r="Z266" s="5"/>
      <c r="AA266" s="5" t="s">
        <v>102</v>
      </c>
      <c r="AB266" s="54"/>
    </row>
    <row r="267" spans="1:28" x14ac:dyDescent="0.25">
      <c r="A267" s="1">
        <v>266</v>
      </c>
      <c r="B267" t="s">
        <v>65</v>
      </c>
      <c r="E267" t="s">
        <v>68</v>
      </c>
      <c r="O267" s="53" t="s">
        <v>105</v>
      </c>
      <c r="P267" s="53">
        <v>29</v>
      </c>
      <c r="Q267" s="53" t="s">
        <v>95</v>
      </c>
      <c r="R267" s="53" t="s">
        <v>201</v>
      </c>
      <c r="S267" s="53" t="s">
        <v>107</v>
      </c>
      <c r="T267" s="53" t="s">
        <v>98</v>
      </c>
      <c r="U267" s="53" t="s">
        <v>80</v>
      </c>
      <c r="V267" s="53" t="s">
        <v>108</v>
      </c>
      <c r="W267" s="53" t="s">
        <v>100</v>
      </c>
      <c r="X267" s="53" t="s">
        <v>101</v>
      </c>
      <c r="Y267" s="53" t="s">
        <v>102</v>
      </c>
      <c r="Z267" s="53"/>
      <c r="AA267" s="53" t="s">
        <v>102</v>
      </c>
      <c r="AB267" s="55"/>
    </row>
    <row r="268" spans="1:28" x14ac:dyDescent="0.25">
      <c r="A268" s="1">
        <v>267</v>
      </c>
      <c r="B268" t="s">
        <v>65</v>
      </c>
      <c r="M268" t="s">
        <v>76</v>
      </c>
      <c r="O268" s="5" t="s">
        <v>94</v>
      </c>
      <c r="P268" s="5">
        <v>53</v>
      </c>
      <c r="Q268" s="5" t="s">
        <v>115</v>
      </c>
      <c r="R268" s="5" t="s">
        <v>329</v>
      </c>
      <c r="S268" s="5"/>
      <c r="T268" s="5" t="s">
        <v>102</v>
      </c>
      <c r="U268" s="5" t="s">
        <v>355</v>
      </c>
      <c r="V268" s="5" t="s">
        <v>114</v>
      </c>
      <c r="W268" s="5" t="s">
        <v>100</v>
      </c>
      <c r="X268" s="5" t="s">
        <v>101</v>
      </c>
      <c r="Y268" s="5" t="s">
        <v>102</v>
      </c>
      <c r="Z268" s="5"/>
      <c r="AA268" s="5" t="s">
        <v>102</v>
      </c>
      <c r="AB268" s="54"/>
    </row>
    <row r="269" spans="1:28" x14ac:dyDescent="0.25">
      <c r="A269" s="1">
        <v>268</v>
      </c>
      <c r="B269" t="s">
        <v>65</v>
      </c>
      <c r="G269" t="s">
        <v>70</v>
      </c>
      <c r="M269" t="s">
        <v>76</v>
      </c>
      <c r="O269" s="53" t="s">
        <v>94</v>
      </c>
      <c r="P269" s="53">
        <v>37</v>
      </c>
      <c r="Q269" s="53" t="s">
        <v>121</v>
      </c>
      <c r="R269" s="53" t="s">
        <v>202</v>
      </c>
      <c r="S269" s="53" t="s">
        <v>107</v>
      </c>
      <c r="T269" s="53" t="s">
        <v>102</v>
      </c>
      <c r="U269" s="53" t="s">
        <v>80</v>
      </c>
      <c r="V269" s="53" t="s">
        <v>112</v>
      </c>
      <c r="W269" s="53" t="s">
        <v>110</v>
      </c>
      <c r="X269" s="53" t="s">
        <v>101</v>
      </c>
      <c r="Y269" s="53" t="s">
        <v>102</v>
      </c>
      <c r="Z269" s="53"/>
      <c r="AA269" s="53" t="s">
        <v>102</v>
      </c>
      <c r="AB269" s="55"/>
    </row>
    <row r="270" spans="1:28" x14ac:dyDescent="0.25">
      <c r="A270" s="1">
        <v>269</v>
      </c>
      <c r="B270" t="s">
        <v>65</v>
      </c>
      <c r="E270" t="s">
        <v>68</v>
      </c>
      <c r="M270" t="s">
        <v>76</v>
      </c>
      <c r="O270" s="5" t="s">
        <v>94</v>
      </c>
      <c r="P270" s="5">
        <v>44</v>
      </c>
      <c r="Q270" s="5" t="s">
        <v>121</v>
      </c>
      <c r="R270" s="5" t="s">
        <v>180</v>
      </c>
      <c r="S270" s="5" t="s">
        <v>128</v>
      </c>
      <c r="T270" s="5" t="s">
        <v>98</v>
      </c>
      <c r="U270" s="5" t="s">
        <v>80</v>
      </c>
      <c r="V270" s="5" t="s">
        <v>126</v>
      </c>
      <c r="W270" s="5" t="s">
        <v>100</v>
      </c>
      <c r="X270" s="5" t="s">
        <v>101</v>
      </c>
      <c r="Y270" s="5" t="s">
        <v>102</v>
      </c>
      <c r="Z270" s="5"/>
      <c r="AA270" s="5" t="s">
        <v>102</v>
      </c>
      <c r="AB270" s="54"/>
    </row>
    <row r="271" spans="1:28" x14ac:dyDescent="0.25">
      <c r="A271" s="1">
        <v>270</v>
      </c>
      <c r="B271" t="s">
        <v>65</v>
      </c>
      <c r="K271" t="s">
        <v>74</v>
      </c>
      <c r="N271" s="6" t="s">
        <v>77</v>
      </c>
      <c r="O271" s="53" t="s">
        <v>94</v>
      </c>
      <c r="P271" s="53">
        <v>18</v>
      </c>
      <c r="Q271" s="53" t="s">
        <v>121</v>
      </c>
      <c r="R271" s="53" t="s">
        <v>180</v>
      </c>
      <c r="S271" s="53" t="s">
        <v>107</v>
      </c>
      <c r="T271" s="53" t="s">
        <v>98</v>
      </c>
      <c r="U271" s="53" t="s">
        <v>80</v>
      </c>
      <c r="V271" s="53" t="s">
        <v>108</v>
      </c>
      <c r="W271" s="53" t="s">
        <v>133</v>
      </c>
      <c r="X271" s="53" t="s">
        <v>136</v>
      </c>
      <c r="Y271" s="53" t="s">
        <v>102</v>
      </c>
      <c r="Z271" s="53"/>
      <c r="AA271" s="53" t="s">
        <v>102</v>
      </c>
      <c r="AB271" s="55"/>
    </row>
    <row r="272" spans="1:28" x14ac:dyDescent="0.25">
      <c r="A272" s="1">
        <v>271</v>
      </c>
      <c r="M272" t="s">
        <v>76</v>
      </c>
      <c r="O272" s="5" t="s">
        <v>105</v>
      </c>
      <c r="P272" s="5">
        <v>48</v>
      </c>
      <c r="Q272" s="5" t="s">
        <v>121</v>
      </c>
      <c r="R272" s="5" t="s">
        <v>178</v>
      </c>
      <c r="S272" s="5" t="s">
        <v>107</v>
      </c>
      <c r="T272" s="5" t="s">
        <v>98</v>
      </c>
      <c r="U272" s="5" t="s">
        <v>80</v>
      </c>
      <c r="V272" s="5" t="s">
        <v>112</v>
      </c>
      <c r="W272" s="5" t="s">
        <v>120</v>
      </c>
      <c r="X272" s="5" t="s">
        <v>125</v>
      </c>
      <c r="Y272" s="5" t="s">
        <v>102</v>
      </c>
      <c r="Z272" s="5" t="s">
        <v>90</v>
      </c>
      <c r="AA272" s="5" t="s">
        <v>102</v>
      </c>
      <c r="AB272" s="54"/>
    </row>
    <row r="273" spans="1:28" x14ac:dyDescent="0.25">
      <c r="A273" s="1">
        <v>272</v>
      </c>
      <c r="B273" t="s">
        <v>65</v>
      </c>
      <c r="M273" t="s">
        <v>76</v>
      </c>
      <c r="O273" s="53" t="s">
        <v>105</v>
      </c>
      <c r="P273" s="53">
        <v>24</v>
      </c>
      <c r="Q273" s="53" t="s">
        <v>121</v>
      </c>
      <c r="R273" s="53" t="s">
        <v>187</v>
      </c>
      <c r="S273" s="53" t="s">
        <v>107</v>
      </c>
      <c r="T273" s="53" t="s">
        <v>98</v>
      </c>
      <c r="U273" s="53" t="s">
        <v>80</v>
      </c>
      <c r="V273" s="53"/>
      <c r="W273" s="53" t="s">
        <v>103</v>
      </c>
      <c r="X273" s="53" t="s">
        <v>101</v>
      </c>
      <c r="Y273" s="53" t="s">
        <v>102</v>
      </c>
      <c r="Z273" s="53" t="s">
        <v>92</v>
      </c>
      <c r="AA273" s="53" t="s">
        <v>102</v>
      </c>
      <c r="AB273" s="55"/>
    </row>
    <row r="274" spans="1:28" x14ac:dyDescent="0.25">
      <c r="A274" s="1">
        <v>273</v>
      </c>
      <c r="B274" t="s">
        <v>65</v>
      </c>
      <c r="E274" t="s">
        <v>68</v>
      </c>
      <c r="M274" t="s">
        <v>76</v>
      </c>
      <c r="O274" s="5" t="s">
        <v>94</v>
      </c>
      <c r="P274" s="5">
        <v>42</v>
      </c>
      <c r="Q274" s="5" t="s">
        <v>121</v>
      </c>
      <c r="R274" s="5" t="s">
        <v>194</v>
      </c>
      <c r="S274" s="5" t="s">
        <v>107</v>
      </c>
      <c r="T274" s="5" t="s">
        <v>98</v>
      </c>
      <c r="U274" s="5" t="s">
        <v>80</v>
      </c>
      <c r="V274" s="5"/>
      <c r="W274" s="5" t="s">
        <v>120</v>
      </c>
      <c r="X274" s="5" t="s">
        <v>125</v>
      </c>
      <c r="Y274" s="5" t="s">
        <v>102</v>
      </c>
      <c r="Z274" s="5" t="s">
        <v>90</v>
      </c>
      <c r="AA274" s="5" t="s">
        <v>102</v>
      </c>
      <c r="AB274" s="54"/>
    </row>
    <row r="275" spans="1:28" x14ac:dyDescent="0.25">
      <c r="A275" s="1">
        <v>274</v>
      </c>
      <c r="B275" t="s">
        <v>65</v>
      </c>
      <c r="G275" t="s">
        <v>70</v>
      </c>
      <c r="O275" s="53" t="s">
        <v>94</v>
      </c>
      <c r="P275" s="53">
        <v>48</v>
      </c>
      <c r="Q275" s="53" t="s">
        <v>121</v>
      </c>
      <c r="R275" s="53" t="s">
        <v>178</v>
      </c>
      <c r="S275" s="53" t="s">
        <v>107</v>
      </c>
      <c r="T275" s="53" t="s">
        <v>98</v>
      </c>
      <c r="U275" s="53" t="s">
        <v>80</v>
      </c>
      <c r="V275" s="53" t="s">
        <v>114</v>
      </c>
      <c r="W275" s="53" t="s">
        <v>110</v>
      </c>
      <c r="X275" s="53" t="s">
        <v>101</v>
      </c>
      <c r="Y275" s="53" t="s">
        <v>102</v>
      </c>
      <c r="Z275" s="53" t="s">
        <v>92</v>
      </c>
      <c r="AA275" s="53" t="s">
        <v>102</v>
      </c>
      <c r="AB275" s="55"/>
    </row>
    <row r="276" spans="1:28" x14ac:dyDescent="0.25">
      <c r="A276" s="1">
        <v>275</v>
      </c>
      <c r="B276" t="s">
        <v>65</v>
      </c>
      <c r="G276" t="s">
        <v>70</v>
      </c>
      <c r="M276" t="s">
        <v>76</v>
      </c>
      <c r="O276" s="5" t="s">
        <v>105</v>
      </c>
      <c r="P276" s="5">
        <v>57</v>
      </c>
      <c r="Q276" s="5" t="s">
        <v>121</v>
      </c>
      <c r="R276" s="5" t="s">
        <v>180</v>
      </c>
      <c r="S276" s="5" t="s">
        <v>107</v>
      </c>
      <c r="T276" s="5" t="s">
        <v>98</v>
      </c>
      <c r="U276" s="5" t="s">
        <v>80</v>
      </c>
      <c r="V276" s="5" t="s">
        <v>126</v>
      </c>
      <c r="W276" s="5" t="s">
        <v>110</v>
      </c>
      <c r="X276" s="5" t="s">
        <v>101</v>
      </c>
      <c r="Y276" s="5" t="s">
        <v>102</v>
      </c>
      <c r="Z276" s="5" t="s">
        <v>92</v>
      </c>
      <c r="AA276" s="5" t="s">
        <v>102</v>
      </c>
      <c r="AB276" s="54"/>
    </row>
    <row r="277" spans="1:28" x14ac:dyDescent="0.25">
      <c r="A277" s="1">
        <v>276</v>
      </c>
      <c r="B277" t="s">
        <v>65</v>
      </c>
      <c r="O277" s="53" t="s">
        <v>105</v>
      </c>
      <c r="P277" s="53">
        <v>58</v>
      </c>
      <c r="Q277" s="53" t="s">
        <v>121</v>
      </c>
      <c r="R277" s="53" t="s">
        <v>180</v>
      </c>
      <c r="S277" s="53" t="s">
        <v>107</v>
      </c>
      <c r="T277" s="53"/>
      <c r="U277" s="53" t="s">
        <v>80</v>
      </c>
      <c r="V277" s="53"/>
      <c r="W277" s="53" t="s">
        <v>120</v>
      </c>
      <c r="X277" s="53"/>
      <c r="Y277" s="53" t="s">
        <v>102</v>
      </c>
      <c r="Z277" s="53" t="s">
        <v>90</v>
      </c>
      <c r="AA277" s="53" t="s">
        <v>98</v>
      </c>
      <c r="AB277" s="55"/>
    </row>
    <row r="278" spans="1:28" x14ac:dyDescent="0.25">
      <c r="A278" s="1">
        <v>277</v>
      </c>
      <c r="B278" t="s">
        <v>65</v>
      </c>
      <c r="M278" t="s">
        <v>76</v>
      </c>
      <c r="O278" s="5" t="s">
        <v>94</v>
      </c>
      <c r="P278" s="5">
        <v>44</v>
      </c>
      <c r="Q278" s="5" t="s">
        <v>121</v>
      </c>
      <c r="R278" s="5" t="s">
        <v>185</v>
      </c>
      <c r="S278" s="5" t="s">
        <v>107</v>
      </c>
      <c r="T278" s="5" t="s">
        <v>98</v>
      </c>
      <c r="U278" s="5" t="s">
        <v>80</v>
      </c>
      <c r="V278" s="5" t="s">
        <v>108</v>
      </c>
      <c r="W278" s="5" t="s">
        <v>203</v>
      </c>
      <c r="X278" s="5" t="s">
        <v>101</v>
      </c>
      <c r="Y278" s="5" t="s">
        <v>102</v>
      </c>
      <c r="Z278" s="5" t="s">
        <v>92</v>
      </c>
      <c r="AA278" s="5" t="s">
        <v>102</v>
      </c>
      <c r="AB278" s="54"/>
    </row>
    <row r="279" spans="1:28" x14ac:dyDescent="0.25">
      <c r="A279" s="1">
        <v>278</v>
      </c>
      <c r="B279" t="s">
        <v>65</v>
      </c>
      <c r="H279" t="s">
        <v>71</v>
      </c>
      <c r="M279" t="s">
        <v>76</v>
      </c>
      <c r="O279" s="53" t="s">
        <v>105</v>
      </c>
      <c r="P279" s="53">
        <v>70</v>
      </c>
      <c r="Q279" s="53" t="s">
        <v>95</v>
      </c>
      <c r="R279" s="53" t="s">
        <v>204</v>
      </c>
      <c r="S279" s="53" t="s">
        <v>128</v>
      </c>
      <c r="T279" s="53"/>
      <c r="U279" s="53" t="s">
        <v>80</v>
      </c>
      <c r="V279" s="53"/>
      <c r="W279" s="53" t="s">
        <v>110</v>
      </c>
      <c r="X279" s="53" t="s">
        <v>104</v>
      </c>
      <c r="Y279" s="53" t="s">
        <v>102</v>
      </c>
      <c r="Z279" s="53" t="s">
        <v>91</v>
      </c>
      <c r="AA279" s="53" t="s">
        <v>102</v>
      </c>
      <c r="AB279" s="55"/>
    </row>
    <row r="280" spans="1:28" x14ac:dyDescent="0.25">
      <c r="A280" s="1">
        <v>279</v>
      </c>
      <c r="B280" t="s">
        <v>65</v>
      </c>
      <c r="O280" s="5" t="s">
        <v>105</v>
      </c>
      <c r="P280" s="5">
        <v>73</v>
      </c>
      <c r="Q280" s="5" t="s">
        <v>95</v>
      </c>
      <c r="R280" s="5" t="s">
        <v>204</v>
      </c>
      <c r="S280" s="5" t="s">
        <v>107</v>
      </c>
      <c r="T280" s="5" t="s">
        <v>102</v>
      </c>
      <c r="U280" s="5" t="s">
        <v>80</v>
      </c>
      <c r="V280" s="5" t="s">
        <v>114</v>
      </c>
      <c r="W280" s="5" t="s">
        <v>100</v>
      </c>
      <c r="X280" s="5" t="s">
        <v>104</v>
      </c>
      <c r="Y280" s="5" t="s">
        <v>102</v>
      </c>
      <c r="Z280" s="5" t="s">
        <v>373</v>
      </c>
      <c r="AA280" s="5" t="s">
        <v>98</v>
      </c>
      <c r="AB280" s="54"/>
    </row>
    <row r="281" spans="1:28" x14ac:dyDescent="0.25">
      <c r="A281" s="1">
        <v>280</v>
      </c>
      <c r="B281" t="s">
        <v>65</v>
      </c>
      <c r="K281" t="s">
        <v>74</v>
      </c>
      <c r="M281" t="s">
        <v>76</v>
      </c>
      <c r="O281" s="53" t="s">
        <v>94</v>
      </c>
      <c r="P281" s="53">
        <v>76</v>
      </c>
      <c r="Q281" s="53" t="s">
        <v>95</v>
      </c>
      <c r="R281" s="53" t="s">
        <v>204</v>
      </c>
      <c r="S281" s="53" t="s">
        <v>107</v>
      </c>
      <c r="T281" s="53" t="s">
        <v>98</v>
      </c>
      <c r="U281" s="53" t="s">
        <v>80</v>
      </c>
      <c r="V281" s="53" t="s">
        <v>108</v>
      </c>
      <c r="W281" s="53" t="s">
        <v>120</v>
      </c>
      <c r="X281" s="53" t="s">
        <v>101</v>
      </c>
      <c r="Y281" s="53" t="s">
        <v>102</v>
      </c>
      <c r="Z281" s="53" t="s">
        <v>91</v>
      </c>
      <c r="AA281" s="53" t="s">
        <v>102</v>
      </c>
      <c r="AB281" s="55"/>
    </row>
    <row r="282" spans="1:28" x14ac:dyDescent="0.25">
      <c r="A282" s="1">
        <v>281</v>
      </c>
      <c r="B282" t="s">
        <v>65</v>
      </c>
      <c r="O282" s="5" t="s">
        <v>94</v>
      </c>
      <c r="P282" s="5">
        <v>71</v>
      </c>
      <c r="Q282" s="5" t="s">
        <v>95</v>
      </c>
      <c r="R282" s="5" t="s">
        <v>138</v>
      </c>
      <c r="S282" s="5" t="s">
        <v>107</v>
      </c>
      <c r="T282" s="5"/>
      <c r="U282" s="5" t="s">
        <v>80</v>
      </c>
      <c r="V282" s="5" t="s">
        <v>99</v>
      </c>
      <c r="W282" s="5" t="s">
        <v>103</v>
      </c>
      <c r="X282" s="5" t="s">
        <v>104</v>
      </c>
      <c r="Y282" s="5" t="s">
        <v>102</v>
      </c>
      <c r="Z282" s="5" t="s">
        <v>91</v>
      </c>
      <c r="AA282" s="5" t="s">
        <v>98</v>
      </c>
      <c r="AB282" s="54"/>
    </row>
    <row r="283" spans="1:28" x14ac:dyDescent="0.25">
      <c r="A283" s="1">
        <v>282</v>
      </c>
      <c r="B283" t="s">
        <v>65</v>
      </c>
      <c r="D283" t="s">
        <v>67</v>
      </c>
      <c r="E283" t="s">
        <v>68</v>
      </c>
      <c r="F283" t="s">
        <v>69</v>
      </c>
      <c r="O283" s="53" t="s">
        <v>94</v>
      </c>
      <c r="P283" s="53">
        <v>87</v>
      </c>
      <c r="Q283" s="53" t="s">
        <v>95</v>
      </c>
      <c r="R283" s="53" t="s">
        <v>106</v>
      </c>
      <c r="S283" s="53" t="s">
        <v>107</v>
      </c>
      <c r="T283" s="53" t="s">
        <v>98</v>
      </c>
      <c r="U283" s="53" t="s">
        <v>80</v>
      </c>
      <c r="V283" s="53" t="s">
        <v>99</v>
      </c>
      <c r="W283" s="53" t="s">
        <v>103</v>
      </c>
      <c r="X283" s="53" t="s">
        <v>104</v>
      </c>
      <c r="Y283" s="53" t="s">
        <v>102</v>
      </c>
      <c r="Z283" s="53" t="s">
        <v>91</v>
      </c>
      <c r="AA283" s="53" t="s">
        <v>98</v>
      </c>
      <c r="AB283" s="55"/>
    </row>
    <row r="284" spans="1:28" x14ac:dyDescent="0.25">
      <c r="A284" s="1">
        <v>283</v>
      </c>
      <c r="B284" t="s">
        <v>65</v>
      </c>
      <c r="O284" s="5" t="s">
        <v>105</v>
      </c>
      <c r="P284" s="5">
        <v>74</v>
      </c>
      <c r="Q284" s="5" t="s">
        <v>95</v>
      </c>
      <c r="R284" s="5" t="s">
        <v>146</v>
      </c>
      <c r="S284" s="5" t="s">
        <v>107</v>
      </c>
      <c r="T284" s="5" t="s">
        <v>98</v>
      </c>
      <c r="U284" s="5" t="s">
        <v>80</v>
      </c>
      <c r="V284" s="5" t="s">
        <v>108</v>
      </c>
      <c r="W284" s="5" t="s">
        <v>137</v>
      </c>
      <c r="X284" s="5" t="s">
        <v>104</v>
      </c>
      <c r="Y284" s="5" t="s">
        <v>102</v>
      </c>
      <c r="Z284" s="5" t="s">
        <v>487</v>
      </c>
      <c r="AA284" s="5" t="s">
        <v>102</v>
      </c>
      <c r="AB284" s="54"/>
    </row>
    <row r="285" spans="1:28" x14ac:dyDescent="0.25">
      <c r="A285" s="1">
        <v>284</v>
      </c>
      <c r="B285" t="s">
        <v>65</v>
      </c>
      <c r="O285" s="53" t="s">
        <v>94</v>
      </c>
      <c r="P285" s="53">
        <v>85</v>
      </c>
      <c r="Q285" s="53" t="s">
        <v>95</v>
      </c>
      <c r="R285" s="53" t="s">
        <v>162</v>
      </c>
      <c r="S285" s="53" t="s">
        <v>97</v>
      </c>
      <c r="T285" s="53"/>
      <c r="U285" s="53" t="s">
        <v>80</v>
      </c>
      <c r="V285" s="53"/>
      <c r="W285" s="53" t="s">
        <v>137</v>
      </c>
      <c r="X285" s="53" t="s">
        <v>104</v>
      </c>
      <c r="Y285" s="53" t="s">
        <v>102</v>
      </c>
      <c r="Z285" s="53" t="s">
        <v>91</v>
      </c>
      <c r="AA285" s="53" t="s">
        <v>98</v>
      </c>
      <c r="AB285" s="55"/>
    </row>
    <row r="286" spans="1:28" x14ac:dyDescent="0.25">
      <c r="A286" s="1">
        <v>285</v>
      </c>
      <c r="B286" t="s">
        <v>65</v>
      </c>
      <c r="C286" t="s">
        <v>66</v>
      </c>
      <c r="D286" t="s">
        <v>67</v>
      </c>
      <c r="E286" t="s">
        <v>68</v>
      </c>
      <c r="F286" t="s">
        <v>69</v>
      </c>
      <c r="G286" t="s">
        <v>70</v>
      </c>
      <c r="I286" t="s">
        <v>72</v>
      </c>
      <c r="M286" t="s">
        <v>76</v>
      </c>
      <c r="O286" s="5" t="s">
        <v>94</v>
      </c>
      <c r="P286" s="5">
        <v>68</v>
      </c>
      <c r="Q286" s="5"/>
      <c r="R286" s="5" t="s">
        <v>162</v>
      </c>
      <c r="S286" s="5" t="s">
        <v>97</v>
      </c>
      <c r="T286" s="5" t="s">
        <v>98</v>
      </c>
      <c r="U286" s="5" t="s">
        <v>80</v>
      </c>
      <c r="V286" s="5" t="s">
        <v>109</v>
      </c>
      <c r="W286" s="5" t="s">
        <v>133</v>
      </c>
      <c r="X286" s="5" t="s">
        <v>104</v>
      </c>
      <c r="Y286" s="5" t="s">
        <v>102</v>
      </c>
      <c r="Z286" s="5" t="s">
        <v>91</v>
      </c>
      <c r="AA286" s="5" t="s">
        <v>98</v>
      </c>
      <c r="AB286" s="54"/>
    </row>
    <row r="287" spans="1:28" x14ac:dyDescent="0.25">
      <c r="A287" s="1">
        <v>286</v>
      </c>
      <c r="B287" t="s">
        <v>65</v>
      </c>
      <c r="C287" t="s">
        <v>66</v>
      </c>
      <c r="M287" t="s">
        <v>76</v>
      </c>
      <c r="O287" s="53" t="s">
        <v>94</v>
      </c>
      <c r="P287" s="53">
        <v>57</v>
      </c>
      <c r="Q287" s="53" t="s">
        <v>95</v>
      </c>
      <c r="R287" s="53" t="s">
        <v>127</v>
      </c>
      <c r="S287" s="53" t="s">
        <v>107</v>
      </c>
      <c r="T287" s="53" t="s">
        <v>98</v>
      </c>
      <c r="U287" s="53" t="s">
        <v>80</v>
      </c>
      <c r="V287" s="53"/>
      <c r="W287" s="53" t="s">
        <v>110</v>
      </c>
      <c r="X287" s="53" t="s">
        <v>135</v>
      </c>
      <c r="Y287" s="53" t="s">
        <v>102</v>
      </c>
      <c r="Z287" s="53" t="s">
        <v>92</v>
      </c>
      <c r="AA287" s="53" t="s">
        <v>98</v>
      </c>
      <c r="AB287" s="55"/>
    </row>
    <row r="288" spans="1:28" x14ac:dyDescent="0.25">
      <c r="A288" s="1">
        <v>287</v>
      </c>
      <c r="B288" t="s">
        <v>65</v>
      </c>
      <c r="M288" t="s">
        <v>76</v>
      </c>
      <c r="O288" s="5" t="s">
        <v>94</v>
      </c>
      <c r="P288" s="5">
        <v>62</v>
      </c>
      <c r="Q288" s="5" t="s">
        <v>95</v>
      </c>
      <c r="R288" s="5" t="s">
        <v>127</v>
      </c>
      <c r="S288" s="5" t="s">
        <v>107</v>
      </c>
      <c r="T288" s="5"/>
      <c r="U288" s="5" t="s">
        <v>80</v>
      </c>
      <c r="V288" s="5" t="s">
        <v>126</v>
      </c>
      <c r="W288" s="5" t="s">
        <v>120</v>
      </c>
      <c r="X288" s="5" t="s">
        <v>101</v>
      </c>
      <c r="Y288" s="5" t="s">
        <v>102</v>
      </c>
      <c r="Z288" s="5" t="s">
        <v>92</v>
      </c>
      <c r="AA288" s="5" t="s">
        <v>102</v>
      </c>
      <c r="AB288" s="54"/>
    </row>
    <row r="289" spans="1:28" x14ac:dyDescent="0.25">
      <c r="A289" s="1">
        <v>288</v>
      </c>
      <c r="B289" t="s">
        <v>65</v>
      </c>
      <c r="O289" s="53" t="s">
        <v>94</v>
      </c>
      <c r="P289" s="53">
        <v>60</v>
      </c>
      <c r="Q289" s="53" t="s">
        <v>95</v>
      </c>
      <c r="R289" s="53" t="s">
        <v>201</v>
      </c>
      <c r="S289" s="53" t="s">
        <v>107</v>
      </c>
      <c r="T289" s="53" t="s">
        <v>98</v>
      </c>
      <c r="U289" s="53" t="s">
        <v>80</v>
      </c>
      <c r="V289" s="53" t="s">
        <v>108</v>
      </c>
      <c r="W289" s="53" t="s">
        <v>103</v>
      </c>
      <c r="X289" s="53" t="s">
        <v>101</v>
      </c>
      <c r="Y289" s="53" t="s">
        <v>102</v>
      </c>
      <c r="Z289" s="53" t="s">
        <v>92</v>
      </c>
      <c r="AA289" s="53" t="s">
        <v>98</v>
      </c>
      <c r="AB289" s="55"/>
    </row>
    <row r="290" spans="1:28" x14ac:dyDescent="0.25">
      <c r="A290" s="1">
        <v>289</v>
      </c>
      <c r="E290" t="s">
        <v>68</v>
      </c>
      <c r="O290" s="5" t="s">
        <v>94</v>
      </c>
      <c r="P290" s="5">
        <v>52</v>
      </c>
      <c r="Q290" s="5" t="s">
        <v>95</v>
      </c>
      <c r="R290" s="5" t="s">
        <v>127</v>
      </c>
      <c r="S290" s="5" t="s">
        <v>128</v>
      </c>
      <c r="T290" s="5" t="s">
        <v>98</v>
      </c>
      <c r="U290" s="5" t="s">
        <v>85</v>
      </c>
      <c r="V290" s="5"/>
      <c r="W290" s="5"/>
      <c r="X290" s="5"/>
      <c r="Y290" s="5"/>
      <c r="Z290" s="5"/>
      <c r="AA290" s="5"/>
      <c r="AB290" s="54"/>
    </row>
    <row r="291" spans="1:28" x14ac:dyDescent="0.25">
      <c r="A291" s="1">
        <v>290</v>
      </c>
      <c r="B291" t="s">
        <v>65</v>
      </c>
      <c r="C291" t="s">
        <v>66</v>
      </c>
      <c r="O291" s="53" t="s">
        <v>105</v>
      </c>
      <c r="P291" s="53">
        <v>86</v>
      </c>
      <c r="Q291" s="53" t="s">
        <v>95</v>
      </c>
      <c r="R291" s="53" t="s">
        <v>205</v>
      </c>
      <c r="S291" s="53" t="s">
        <v>128</v>
      </c>
      <c r="T291" s="53" t="s">
        <v>98</v>
      </c>
      <c r="U291" s="53" t="s">
        <v>80</v>
      </c>
      <c r="V291" s="53" t="s">
        <v>126</v>
      </c>
      <c r="W291" s="53" t="s">
        <v>153</v>
      </c>
      <c r="X291" s="53" t="s">
        <v>104</v>
      </c>
      <c r="Y291" s="53" t="s">
        <v>102</v>
      </c>
      <c r="Z291" s="53" t="s">
        <v>91</v>
      </c>
      <c r="AA291" s="53" t="s">
        <v>102</v>
      </c>
      <c r="AB291" s="55"/>
    </row>
    <row r="292" spans="1:28" x14ac:dyDescent="0.25">
      <c r="A292" s="1">
        <v>291</v>
      </c>
      <c r="O292" s="5" t="s">
        <v>94</v>
      </c>
      <c r="P292" s="5"/>
      <c r="Q292" s="5" t="s">
        <v>121</v>
      </c>
      <c r="R292" s="5" t="s">
        <v>175</v>
      </c>
      <c r="S292" s="5"/>
      <c r="T292" s="5" t="s">
        <v>98</v>
      </c>
      <c r="U292" s="5" t="s">
        <v>80</v>
      </c>
      <c r="V292" s="5" t="s">
        <v>99</v>
      </c>
      <c r="W292" s="5" t="s">
        <v>120</v>
      </c>
      <c r="X292" s="5" t="s">
        <v>104</v>
      </c>
      <c r="Y292" s="5" t="s">
        <v>102</v>
      </c>
      <c r="Z292" s="5"/>
      <c r="AA292" s="5"/>
      <c r="AB292" s="54"/>
    </row>
    <row r="293" spans="1:28" x14ac:dyDescent="0.25">
      <c r="A293" s="1">
        <v>292</v>
      </c>
      <c r="B293" t="s">
        <v>65</v>
      </c>
      <c r="E293" t="s">
        <v>68</v>
      </c>
      <c r="M293" t="s">
        <v>76</v>
      </c>
      <c r="O293" s="53" t="s">
        <v>94</v>
      </c>
      <c r="P293" s="53">
        <v>83</v>
      </c>
      <c r="Q293" s="53" t="s">
        <v>95</v>
      </c>
      <c r="R293" s="53" t="s">
        <v>156</v>
      </c>
      <c r="S293" s="53" t="s">
        <v>107</v>
      </c>
      <c r="T293" s="53" t="s">
        <v>98</v>
      </c>
      <c r="U293" s="53" t="s">
        <v>80</v>
      </c>
      <c r="V293" s="53"/>
      <c r="W293" s="53" t="s">
        <v>103</v>
      </c>
      <c r="X293" s="53" t="s">
        <v>104</v>
      </c>
      <c r="Y293" s="53" t="s">
        <v>102</v>
      </c>
      <c r="Z293" s="53" t="s">
        <v>91</v>
      </c>
      <c r="AA293" s="53" t="s">
        <v>102</v>
      </c>
      <c r="AB293" s="55"/>
    </row>
    <row r="294" spans="1:28" x14ac:dyDescent="0.25">
      <c r="A294" s="1">
        <v>293</v>
      </c>
      <c r="B294" t="s">
        <v>65</v>
      </c>
      <c r="O294" s="5" t="s">
        <v>94</v>
      </c>
      <c r="P294" s="5">
        <v>75</v>
      </c>
      <c r="Q294" s="5" t="s">
        <v>95</v>
      </c>
      <c r="R294" s="5" t="s">
        <v>201</v>
      </c>
      <c r="S294" s="5" t="s">
        <v>107</v>
      </c>
      <c r="T294" s="5" t="s">
        <v>98</v>
      </c>
      <c r="U294" s="5" t="s">
        <v>80</v>
      </c>
      <c r="V294" s="5" t="s">
        <v>108</v>
      </c>
      <c r="W294" s="5" t="s">
        <v>110</v>
      </c>
      <c r="X294" s="5" t="s">
        <v>101</v>
      </c>
      <c r="Y294" s="5" t="s">
        <v>102</v>
      </c>
      <c r="Z294" s="5" t="s">
        <v>91</v>
      </c>
      <c r="AA294" s="5" t="s">
        <v>102</v>
      </c>
      <c r="AB294" s="54"/>
    </row>
    <row r="295" spans="1:28" x14ac:dyDescent="0.25">
      <c r="A295" s="1">
        <v>294</v>
      </c>
      <c r="B295" t="s">
        <v>65</v>
      </c>
      <c r="D295" t="s">
        <v>67</v>
      </c>
      <c r="F295" t="s">
        <v>69</v>
      </c>
      <c r="G295" t="s">
        <v>70</v>
      </c>
      <c r="M295" t="s">
        <v>76</v>
      </c>
      <c r="O295" s="53" t="s">
        <v>94</v>
      </c>
      <c r="P295" s="53">
        <v>79</v>
      </c>
      <c r="Q295" s="53" t="s">
        <v>95</v>
      </c>
      <c r="R295" s="53" t="s">
        <v>154</v>
      </c>
      <c r="S295" s="53" t="s">
        <v>107</v>
      </c>
      <c r="T295" s="53" t="s">
        <v>98</v>
      </c>
      <c r="U295" s="53" t="s">
        <v>80</v>
      </c>
      <c r="V295" s="53"/>
      <c r="W295" s="53" t="s">
        <v>120</v>
      </c>
      <c r="X295" s="53" t="s">
        <v>104</v>
      </c>
      <c r="Y295" s="53" t="s">
        <v>102</v>
      </c>
      <c r="Z295" s="53" t="s">
        <v>90</v>
      </c>
      <c r="AA295" s="53" t="s">
        <v>102</v>
      </c>
      <c r="AB295" s="55"/>
    </row>
    <row r="296" spans="1:28" x14ac:dyDescent="0.25">
      <c r="A296" s="1">
        <v>295</v>
      </c>
      <c r="B296" t="s">
        <v>65</v>
      </c>
      <c r="O296" s="5" t="s">
        <v>94</v>
      </c>
      <c r="P296" s="5">
        <v>74</v>
      </c>
      <c r="Q296" s="5" t="s">
        <v>95</v>
      </c>
      <c r="R296" s="5" t="s">
        <v>201</v>
      </c>
      <c r="S296" s="5" t="s">
        <v>107</v>
      </c>
      <c r="T296" s="5" t="s">
        <v>98</v>
      </c>
      <c r="U296" s="5" t="s">
        <v>80</v>
      </c>
      <c r="V296" s="5" t="s">
        <v>114</v>
      </c>
      <c r="W296" s="5" t="s">
        <v>120</v>
      </c>
      <c r="X296" s="5" t="s">
        <v>104</v>
      </c>
      <c r="Y296" s="5" t="s">
        <v>102</v>
      </c>
      <c r="Z296" s="5" t="s">
        <v>91</v>
      </c>
      <c r="AA296" s="5" t="s">
        <v>102</v>
      </c>
      <c r="AB296" s="54"/>
    </row>
    <row r="297" spans="1:28" x14ac:dyDescent="0.25">
      <c r="A297" s="1">
        <v>296</v>
      </c>
      <c r="B297" t="s">
        <v>65</v>
      </c>
      <c r="O297" s="53" t="s">
        <v>94</v>
      </c>
      <c r="P297" s="53">
        <v>50</v>
      </c>
      <c r="Q297" s="53" t="s">
        <v>121</v>
      </c>
      <c r="R297" s="53" t="s">
        <v>172</v>
      </c>
      <c r="S297" s="53" t="s">
        <v>107</v>
      </c>
      <c r="T297" s="53" t="s">
        <v>98</v>
      </c>
      <c r="U297" s="53" t="s">
        <v>80</v>
      </c>
      <c r="V297" s="53" t="s">
        <v>126</v>
      </c>
      <c r="W297" s="53" t="s">
        <v>110</v>
      </c>
      <c r="X297" s="53" t="s">
        <v>101</v>
      </c>
      <c r="Y297" s="53" t="s">
        <v>102</v>
      </c>
      <c r="Z297" s="53" t="s">
        <v>92</v>
      </c>
      <c r="AA297" s="53" t="s">
        <v>102</v>
      </c>
      <c r="AB297" s="55"/>
    </row>
    <row r="298" spans="1:28" x14ac:dyDescent="0.25">
      <c r="A298" s="1">
        <v>297</v>
      </c>
      <c r="B298" t="s">
        <v>65</v>
      </c>
      <c r="O298" s="5" t="s">
        <v>94</v>
      </c>
      <c r="P298" s="5">
        <v>73</v>
      </c>
      <c r="Q298" s="5" t="s">
        <v>95</v>
      </c>
      <c r="R298" s="5" t="s">
        <v>156</v>
      </c>
      <c r="S298" s="5" t="s">
        <v>107</v>
      </c>
      <c r="T298" s="5" t="s">
        <v>98</v>
      </c>
      <c r="U298" s="5" t="s">
        <v>80</v>
      </c>
      <c r="V298" s="5" t="s">
        <v>99</v>
      </c>
      <c r="W298" s="5" t="s">
        <v>120</v>
      </c>
      <c r="X298" s="5" t="s">
        <v>125</v>
      </c>
      <c r="Y298" s="5" t="s">
        <v>102</v>
      </c>
      <c r="Z298" s="5" t="s">
        <v>373</v>
      </c>
      <c r="AA298" s="5" t="s">
        <v>98</v>
      </c>
      <c r="AB298" s="54"/>
    </row>
    <row r="299" spans="1:28" x14ac:dyDescent="0.25">
      <c r="A299" s="1">
        <v>298</v>
      </c>
      <c r="B299" t="s">
        <v>65</v>
      </c>
      <c r="M299" t="s">
        <v>76</v>
      </c>
      <c r="O299" s="53" t="s">
        <v>94</v>
      </c>
      <c r="P299" s="53">
        <v>68</v>
      </c>
      <c r="Q299" s="53" t="s">
        <v>95</v>
      </c>
      <c r="R299" s="53" t="s">
        <v>118</v>
      </c>
      <c r="S299" s="53" t="s">
        <v>107</v>
      </c>
      <c r="T299" s="53" t="s">
        <v>98</v>
      </c>
      <c r="U299" s="53" t="s">
        <v>80</v>
      </c>
      <c r="V299" s="53" t="s">
        <v>126</v>
      </c>
      <c r="W299" s="53" t="s">
        <v>110</v>
      </c>
      <c r="X299" s="53" t="s">
        <v>104</v>
      </c>
      <c r="Y299" s="53" t="s">
        <v>102</v>
      </c>
      <c r="Z299" s="53" t="s">
        <v>91</v>
      </c>
      <c r="AA299" s="53" t="s">
        <v>102</v>
      </c>
      <c r="AB299" s="55"/>
    </row>
    <row r="300" spans="1:28" x14ac:dyDescent="0.25">
      <c r="A300" s="1">
        <v>299</v>
      </c>
      <c r="B300" t="s">
        <v>65</v>
      </c>
      <c r="E300" t="s">
        <v>68</v>
      </c>
      <c r="F300" t="s">
        <v>69</v>
      </c>
      <c r="O300" s="5" t="s">
        <v>94</v>
      </c>
      <c r="P300" s="5">
        <v>66</v>
      </c>
      <c r="Q300" s="5" t="s">
        <v>95</v>
      </c>
      <c r="R300" s="5" t="s">
        <v>206</v>
      </c>
      <c r="S300" s="5" t="s">
        <v>107</v>
      </c>
      <c r="T300" s="5" t="s">
        <v>98</v>
      </c>
      <c r="U300" s="5" t="s">
        <v>80</v>
      </c>
      <c r="V300" s="5" t="s">
        <v>109</v>
      </c>
      <c r="W300" s="5" t="s">
        <v>120</v>
      </c>
      <c r="X300" s="5" t="s">
        <v>104</v>
      </c>
      <c r="Y300" s="5" t="s">
        <v>102</v>
      </c>
      <c r="Z300" s="5" t="s">
        <v>91</v>
      </c>
      <c r="AA300" s="5" t="s">
        <v>98</v>
      </c>
      <c r="AB300" s="54"/>
    </row>
    <row r="301" spans="1:28" x14ac:dyDescent="0.25">
      <c r="A301" s="1">
        <v>300</v>
      </c>
      <c r="B301" t="s">
        <v>65</v>
      </c>
      <c r="O301" s="53" t="s">
        <v>94</v>
      </c>
      <c r="P301" s="53">
        <v>79</v>
      </c>
      <c r="Q301" s="53" t="s">
        <v>121</v>
      </c>
      <c r="R301" s="53" t="s">
        <v>207</v>
      </c>
      <c r="S301" s="53" t="s">
        <v>107</v>
      </c>
      <c r="T301" s="53" t="s">
        <v>98</v>
      </c>
      <c r="U301" s="53" t="s">
        <v>80</v>
      </c>
      <c r="V301" s="53"/>
      <c r="W301" s="53"/>
      <c r="X301" s="53" t="s">
        <v>104</v>
      </c>
      <c r="Y301" s="53" t="s">
        <v>102</v>
      </c>
      <c r="Z301" s="53" t="s">
        <v>91</v>
      </c>
      <c r="AA301" s="53" t="s">
        <v>98</v>
      </c>
      <c r="AB301" s="55"/>
    </row>
    <row r="302" spans="1:28" x14ac:dyDescent="0.25">
      <c r="A302" s="1">
        <v>301</v>
      </c>
      <c r="B302" t="s">
        <v>65</v>
      </c>
      <c r="M302" t="s">
        <v>76</v>
      </c>
      <c r="O302" s="5" t="s">
        <v>94</v>
      </c>
      <c r="P302" s="5">
        <v>72</v>
      </c>
      <c r="Q302" s="5" t="s">
        <v>121</v>
      </c>
      <c r="R302" s="5" t="s">
        <v>207</v>
      </c>
      <c r="S302" s="5" t="s">
        <v>107</v>
      </c>
      <c r="T302" s="5" t="s">
        <v>98</v>
      </c>
      <c r="U302" s="5" t="s">
        <v>80</v>
      </c>
      <c r="V302" s="5"/>
      <c r="W302" s="5" t="s">
        <v>110</v>
      </c>
      <c r="X302" s="5" t="s">
        <v>104</v>
      </c>
      <c r="Y302" s="5" t="s">
        <v>102</v>
      </c>
      <c r="Z302" s="5" t="s">
        <v>91</v>
      </c>
      <c r="AA302" s="5" t="s">
        <v>102</v>
      </c>
      <c r="AB302" s="54"/>
    </row>
    <row r="303" spans="1:28" x14ac:dyDescent="0.25">
      <c r="A303" s="1">
        <v>302</v>
      </c>
      <c r="C303" t="s">
        <v>66</v>
      </c>
      <c r="F303" t="s">
        <v>69</v>
      </c>
      <c r="G303" t="s">
        <v>70</v>
      </c>
      <c r="I303" t="s">
        <v>72</v>
      </c>
      <c r="O303" s="53" t="s">
        <v>105</v>
      </c>
      <c r="P303" s="53">
        <v>82</v>
      </c>
      <c r="Q303" s="53" t="s">
        <v>121</v>
      </c>
      <c r="R303" s="53" t="s">
        <v>207</v>
      </c>
      <c r="S303" s="53" t="s">
        <v>107</v>
      </c>
      <c r="T303" s="53" t="s">
        <v>98</v>
      </c>
      <c r="U303" s="53" t="s">
        <v>80</v>
      </c>
      <c r="V303" s="53" t="s">
        <v>109</v>
      </c>
      <c r="W303" s="53" t="s">
        <v>103</v>
      </c>
      <c r="X303" s="53" t="s">
        <v>104</v>
      </c>
      <c r="Y303" s="53" t="s">
        <v>102</v>
      </c>
      <c r="Z303" s="53" t="s">
        <v>91</v>
      </c>
      <c r="AA303" s="53" t="s">
        <v>98</v>
      </c>
      <c r="AB303" s="55"/>
    </row>
    <row r="304" spans="1:28" x14ac:dyDescent="0.25">
      <c r="A304" s="1">
        <v>303</v>
      </c>
      <c r="B304" t="s">
        <v>65</v>
      </c>
      <c r="O304" s="5" t="s">
        <v>94</v>
      </c>
      <c r="P304" s="5">
        <v>68</v>
      </c>
      <c r="Q304" s="5" t="s">
        <v>95</v>
      </c>
      <c r="R304" s="5" t="s">
        <v>142</v>
      </c>
      <c r="S304" s="5" t="s">
        <v>107</v>
      </c>
      <c r="T304" s="5" t="s">
        <v>98</v>
      </c>
      <c r="U304" s="5" t="s">
        <v>80</v>
      </c>
      <c r="V304" s="5" t="s">
        <v>126</v>
      </c>
      <c r="W304" s="5" t="s">
        <v>120</v>
      </c>
      <c r="X304" s="5" t="s">
        <v>104</v>
      </c>
      <c r="Y304" s="5" t="s">
        <v>102</v>
      </c>
      <c r="Z304" s="5" t="s">
        <v>90</v>
      </c>
      <c r="AA304" s="5" t="s">
        <v>102</v>
      </c>
      <c r="AB304" s="54"/>
    </row>
    <row r="305" spans="1:28" x14ac:dyDescent="0.25">
      <c r="A305" s="1">
        <v>304</v>
      </c>
      <c r="B305" t="s">
        <v>65</v>
      </c>
      <c r="E305" t="s">
        <v>68</v>
      </c>
      <c r="M305" t="s">
        <v>76</v>
      </c>
      <c r="O305" s="53" t="s">
        <v>94</v>
      </c>
      <c r="P305" s="53">
        <v>70</v>
      </c>
      <c r="Q305" s="53" t="s">
        <v>95</v>
      </c>
      <c r="R305" s="53" t="s">
        <v>117</v>
      </c>
      <c r="S305" s="53" t="s">
        <v>97</v>
      </c>
      <c r="T305" s="53" t="s">
        <v>98</v>
      </c>
      <c r="U305" s="53" t="s">
        <v>80</v>
      </c>
      <c r="V305" s="53" t="s">
        <v>108</v>
      </c>
      <c r="W305" s="53" t="s">
        <v>100</v>
      </c>
      <c r="X305" s="53" t="s">
        <v>104</v>
      </c>
      <c r="Y305" s="53" t="s">
        <v>102</v>
      </c>
      <c r="Z305" s="53" t="s">
        <v>373</v>
      </c>
      <c r="AA305" s="53" t="s">
        <v>102</v>
      </c>
      <c r="AB305" s="55"/>
    </row>
    <row r="306" spans="1:28" x14ac:dyDescent="0.25">
      <c r="A306" s="1">
        <v>305</v>
      </c>
      <c r="G306" t="s">
        <v>70</v>
      </c>
      <c r="M306" t="s">
        <v>76</v>
      </c>
      <c r="O306" s="5" t="s">
        <v>105</v>
      </c>
      <c r="P306" s="5">
        <v>77</v>
      </c>
      <c r="Q306" s="5" t="s">
        <v>95</v>
      </c>
      <c r="R306" s="5" t="s">
        <v>142</v>
      </c>
      <c r="S306" s="5" t="s">
        <v>107</v>
      </c>
      <c r="T306" s="5" t="s">
        <v>98</v>
      </c>
      <c r="U306" s="5" t="s">
        <v>80</v>
      </c>
      <c r="V306" s="5" t="s">
        <v>114</v>
      </c>
      <c r="W306" s="5" t="s">
        <v>120</v>
      </c>
      <c r="X306" s="5" t="s">
        <v>104</v>
      </c>
      <c r="Y306" s="5" t="s">
        <v>102</v>
      </c>
      <c r="Z306" s="5" t="s">
        <v>373</v>
      </c>
      <c r="AA306" s="5" t="s">
        <v>98</v>
      </c>
      <c r="AB306" s="54"/>
    </row>
    <row r="307" spans="1:28" x14ac:dyDescent="0.25">
      <c r="A307" s="1">
        <v>306</v>
      </c>
      <c r="B307" t="s">
        <v>65</v>
      </c>
      <c r="C307" t="s">
        <v>66</v>
      </c>
      <c r="G307" t="s">
        <v>70</v>
      </c>
      <c r="O307" s="53" t="s">
        <v>94</v>
      </c>
      <c r="P307" s="53">
        <v>59</v>
      </c>
      <c r="Q307" s="53" t="s">
        <v>95</v>
      </c>
      <c r="R307" s="53" t="s">
        <v>142</v>
      </c>
      <c r="S307" s="53" t="s">
        <v>107</v>
      </c>
      <c r="T307" s="53" t="s">
        <v>98</v>
      </c>
      <c r="U307" s="53" t="s">
        <v>80</v>
      </c>
      <c r="V307" s="53" t="s">
        <v>126</v>
      </c>
      <c r="W307" s="53" t="s">
        <v>120</v>
      </c>
      <c r="X307" s="53" t="s">
        <v>104</v>
      </c>
      <c r="Y307" s="53" t="s">
        <v>102</v>
      </c>
      <c r="Z307" s="53" t="s">
        <v>92</v>
      </c>
      <c r="AA307" s="53" t="s">
        <v>102</v>
      </c>
      <c r="AB307" s="55"/>
    </row>
    <row r="308" spans="1:28" x14ac:dyDescent="0.25">
      <c r="A308" s="1">
        <v>307</v>
      </c>
      <c r="B308" t="s">
        <v>65</v>
      </c>
      <c r="O308" s="5" t="s">
        <v>94</v>
      </c>
      <c r="P308" s="5">
        <v>57</v>
      </c>
      <c r="Q308" s="5" t="s">
        <v>95</v>
      </c>
      <c r="R308" s="5" t="s">
        <v>204</v>
      </c>
      <c r="S308" s="5" t="s">
        <v>107</v>
      </c>
      <c r="T308" s="5" t="s">
        <v>98</v>
      </c>
      <c r="U308" s="5" t="s">
        <v>80</v>
      </c>
      <c r="V308" s="5"/>
      <c r="W308" s="5" t="s">
        <v>103</v>
      </c>
      <c r="X308" s="5" t="s">
        <v>101</v>
      </c>
      <c r="Y308" s="5" t="s">
        <v>102</v>
      </c>
      <c r="Z308" s="5" t="s">
        <v>92</v>
      </c>
      <c r="AA308" s="5" t="s">
        <v>102</v>
      </c>
      <c r="AB308" s="54"/>
    </row>
    <row r="309" spans="1:28" x14ac:dyDescent="0.25">
      <c r="A309" s="1">
        <v>308</v>
      </c>
      <c r="B309" t="s">
        <v>65</v>
      </c>
      <c r="K309" t="s">
        <v>74</v>
      </c>
      <c r="O309" s="53" t="s">
        <v>94</v>
      </c>
      <c r="P309" s="53">
        <v>76</v>
      </c>
      <c r="Q309" s="53" t="s">
        <v>95</v>
      </c>
      <c r="R309" s="53" t="s">
        <v>208</v>
      </c>
      <c r="S309" s="53" t="s">
        <v>107</v>
      </c>
      <c r="T309" s="53" t="s">
        <v>98</v>
      </c>
      <c r="U309" s="53" t="s">
        <v>80</v>
      </c>
      <c r="V309" s="53" t="s">
        <v>112</v>
      </c>
      <c r="W309" s="53" t="s">
        <v>110</v>
      </c>
      <c r="X309" s="53" t="s">
        <v>101</v>
      </c>
      <c r="Y309" s="53" t="s">
        <v>102</v>
      </c>
      <c r="Z309" s="53" t="s">
        <v>91</v>
      </c>
      <c r="AA309" s="53" t="s">
        <v>102</v>
      </c>
      <c r="AB309" s="55"/>
    </row>
    <row r="310" spans="1:28" x14ac:dyDescent="0.25">
      <c r="A310" s="1">
        <v>309</v>
      </c>
      <c r="B310" t="s">
        <v>65</v>
      </c>
      <c r="C310" t="s">
        <v>66</v>
      </c>
      <c r="E310" t="s">
        <v>68</v>
      </c>
      <c r="K310" t="s">
        <v>74</v>
      </c>
      <c r="L310" t="s">
        <v>75</v>
      </c>
      <c r="O310" s="5" t="s">
        <v>94</v>
      </c>
      <c r="P310" s="5">
        <v>51</v>
      </c>
      <c r="Q310" s="5" t="s">
        <v>95</v>
      </c>
      <c r="R310" s="5" t="s">
        <v>204</v>
      </c>
      <c r="S310" s="5" t="s">
        <v>128</v>
      </c>
      <c r="T310" s="5" t="s">
        <v>98</v>
      </c>
      <c r="U310" s="5" t="s">
        <v>80</v>
      </c>
      <c r="V310" s="5"/>
      <c r="W310" s="5" t="s">
        <v>110</v>
      </c>
      <c r="X310" s="5" t="s">
        <v>135</v>
      </c>
      <c r="Y310" s="5" t="s">
        <v>98</v>
      </c>
      <c r="Z310" s="5" t="s">
        <v>93</v>
      </c>
      <c r="AA310" s="5" t="s">
        <v>98</v>
      </c>
      <c r="AB310" s="54"/>
    </row>
    <row r="311" spans="1:28" x14ac:dyDescent="0.25">
      <c r="A311" s="1">
        <v>310</v>
      </c>
      <c r="D311" t="s">
        <v>67</v>
      </c>
      <c r="E311" t="s">
        <v>68</v>
      </c>
      <c r="F311" t="s">
        <v>69</v>
      </c>
      <c r="L311" t="s">
        <v>75</v>
      </c>
      <c r="M311" t="s">
        <v>76</v>
      </c>
      <c r="N311" s="6" t="s">
        <v>77</v>
      </c>
      <c r="O311" s="53" t="s">
        <v>94</v>
      </c>
      <c r="P311" s="53">
        <v>47</v>
      </c>
      <c r="Q311" s="53" t="s">
        <v>95</v>
      </c>
      <c r="R311" s="53" t="s">
        <v>204</v>
      </c>
      <c r="S311" s="53" t="s">
        <v>107</v>
      </c>
      <c r="T311" s="53" t="s">
        <v>98</v>
      </c>
      <c r="U311" s="53" t="s">
        <v>80</v>
      </c>
      <c r="V311" s="53"/>
      <c r="W311" s="53" t="s">
        <v>110</v>
      </c>
      <c r="X311" s="53" t="s">
        <v>135</v>
      </c>
      <c r="Y311" s="53" t="s">
        <v>98</v>
      </c>
      <c r="Z311" s="53" t="s">
        <v>93</v>
      </c>
      <c r="AA311" s="53"/>
      <c r="AB311" s="55"/>
    </row>
    <row r="312" spans="1:28" x14ac:dyDescent="0.25">
      <c r="A312" s="1">
        <v>311</v>
      </c>
      <c r="B312" t="s">
        <v>65</v>
      </c>
      <c r="F312" t="s">
        <v>69</v>
      </c>
      <c r="M312" t="s">
        <v>76</v>
      </c>
      <c r="O312" s="5" t="s">
        <v>94</v>
      </c>
      <c r="P312" s="5">
        <v>68</v>
      </c>
      <c r="Q312" s="5" t="s">
        <v>95</v>
      </c>
      <c r="R312" s="5" t="s">
        <v>158</v>
      </c>
      <c r="S312" s="5" t="s">
        <v>107</v>
      </c>
      <c r="T312" s="5" t="s">
        <v>98</v>
      </c>
      <c r="U312" s="5" t="s">
        <v>365</v>
      </c>
      <c r="V312" s="5" t="s">
        <v>108</v>
      </c>
      <c r="W312" s="5" t="s">
        <v>103</v>
      </c>
      <c r="X312" s="5" t="s">
        <v>104</v>
      </c>
      <c r="Y312" s="5" t="s">
        <v>102</v>
      </c>
      <c r="Z312" s="5" t="s">
        <v>91</v>
      </c>
      <c r="AA312" s="5" t="s">
        <v>102</v>
      </c>
      <c r="AB312" s="54"/>
    </row>
    <row r="313" spans="1:28" x14ac:dyDescent="0.25">
      <c r="A313" s="1">
        <v>312</v>
      </c>
      <c r="B313" t="s">
        <v>65</v>
      </c>
      <c r="O313" s="53" t="s">
        <v>94</v>
      </c>
      <c r="P313" s="53">
        <v>56</v>
      </c>
      <c r="Q313" s="53" t="s">
        <v>95</v>
      </c>
      <c r="R313" s="53" t="s">
        <v>204</v>
      </c>
      <c r="S313" s="53" t="s">
        <v>107</v>
      </c>
      <c r="T313" s="53" t="s">
        <v>98</v>
      </c>
      <c r="U313" s="53" t="s">
        <v>80</v>
      </c>
      <c r="V313" s="53" t="s">
        <v>109</v>
      </c>
      <c r="W313" s="53"/>
      <c r="X313" s="53" t="s">
        <v>101</v>
      </c>
      <c r="Y313" s="53" t="s">
        <v>102</v>
      </c>
      <c r="Z313" s="53" t="s">
        <v>90</v>
      </c>
      <c r="AA313" s="53" t="s">
        <v>98</v>
      </c>
      <c r="AB313" s="55"/>
    </row>
    <row r="314" spans="1:28" x14ac:dyDescent="0.25">
      <c r="A314" s="1">
        <v>313</v>
      </c>
      <c r="B314" t="s">
        <v>65</v>
      </c>
      <c r="F314" t="s">
        <v>69</v>
      </c>
      <c r="M314" t="s">
        <v>76</v>
      </c>
      <c r="O314" s="5" t="s">
        <v>94</v>
      </c>
      <c r="P314" s="5">
        <v>64</v>
      </c>
      <c r="Q314" s="5" t="s">
        <v>95</v>
      </c>
      <c r="R314" s="5" t="s">
        <v>209</v>
      </c>
      <c r="S314" s="5" t="s">
        <v>107</v>
      </c>
      <c r="T314" s="5"/>
      <c r="U314" s="5" t="s">
        <v>80</v>
      </c>
      <c r="V314" s="5" t="s">
        <v>126</v>
      </c>
      <c r="W314" s="5" t="s">
        <v>100</v>
      </c>
      <c r="X314" s="5" t="s">
        <v>101</v>
      </c>
      <c r="Y314" s="5" t="s">
        <v>102</v>
      </c>
      <c r="Z314" s="5" t="s">
        <v>92</v>
      </c>
      <c r="AA314" s="5" t="s">
        <v>102</v>
      </c>
      <c r="AB314" s="54"/>
    </row>
    <row r="315" spans="1:28" x14ac:dyDescent="0.25">
      <c r="A315" s="1">
        <v>314</v>
      </c>
      <c r="C315" t="s">
        <v>66</v>
      </c>
      <c r="F315" t="s">
        <v>69</v>
      </c>
      <c r="O315" s="53" t="s">
        <v>94</v>
      </c>
      <c r="P315" s="53">
        <v>79</v>
      </c>
      <c r="Q315" s="53" t="s">
        <v>95</v>
      </c>
      <c r="R315" s="53" t="s">
        <v>204</v>
      </c>
      <c r="S315" s="53" t="s">
        <v>107</v>
      </c>
      <c r="T315" s="53" t="s">
        <v>98</v>
      </c>
      <c r="U315" s="53" t="s">
        <v>80</v>
      </c>
      <c r="V315" s="53"/>
      <c r="W315" s="53" t="s">
        <v>103</v>
      </c>
      <c r="X315" s="53" t="s">
        <v>104</v>
      </c>
      <c r="Y315" s="53" t="s">
        <v>102</v>
      </c>
      <c r="Z315" s="53" t="s">
        <v>91</v>
      </c>
      <c r="AA315" s="53" t="s">
        <v>102</v>
      </c>
      <c r="AB315" s="55"/>
    </row>
    <row r="316" spans="1:28" x14ac:dyDescent="0.25">
      <c r="A316" s="1">
        <v>315</v>
      </c>
      <c r="B316" t="s">
        <v>65</v>
      </c>
      <c r="O316" s="5" t="s">
        <v>105</v>
      </c>
      <c r="P316" s="5">
        <v>91</v>
      </c>
      <c r="Q316" s="5" t="s">
        <v>95</v>
      </c>
      <c r="R316" s="5" t="s">
        <v>141</v>
      </c>
      <c r="S316" s="5" t="s">
        <v>107</v>
      </c>
      <c r="T316" s="5" t="s">
        <v>98</v>
      </c>
      <c r="U316" s="5" t="s">
        <v>80</v>
      </c>
      <c r="V316" s="5" t="s">
        <v>112</v>
      </c>
      <c r="W316" s="5" t="s">
        <v>110</v>
      </c>
      <c r="X316" s="5" t="s">
        <v>104</v>
      </c>
      <c r="Y316" s="5" t="s">
        <v>102</v>
      </c>
      <c r="Z316" s="5"/>
      <c r="AA316" s="5" t="s">
        <v>102</v>
      </c>
      <c r="AB316" s="54"/>
    </row>
    <row r="317" spans="1:28" x14ac:dyDescent="0.25">
      <c r="A317" s="1">
        <v>316</v>
      </c>
      <c r="B317" t="s">
        <v>65</v>
      </c>
      <c r="O317" s="53" t="s">
        <v>105</v>
      </c>
      <c r="P317" s="53">
        <v>63</v>
      </c>
      <c r="Q317" s="53" t="s">
        <v>95</v>
      </c>
      <c r="R317" s="53" t="s">
        <v>141</v>
      </c>
      <c r="S317" s="53" t="s">
        <v>107</v>
      </c>
      <c r="T317" s="53" t="s">
        <v>98</v>
      </c>
      <c r="U317" s="53" t="s">
        <v>80</v>
      </c>
      <c r="V317" s="53" t="s">
        <v>109</v>
      </c>
      <c r="W317" s="53"/>
      <c r="X317" s="53" t="s">
        <v>104</v>
      </c>
      <c r="Y317" s="53" t="s">
        <v>102</v>
      </c>
      <c r="Z317" s="53"/>
      <c r="AA317" s="53"/>
      <c r="AB317" s="55"/>
    </row>
    <row r="318" spans="1:28" x14ac:dyDescent="0.25">
      <c r="A318" s="1">
        <v>317</v>
      </c>
      <c r="B318" t="s">
        <v>65</v>
      </c>
      <c r="C318" t="s">
        <v>66</v>
      </c>
      <c r="E318" t="s">
        <v>68</v>
      </c>
      <c r="M318" t="s">
        <v>76</v>
      </c>
      <c r="O318" s="5" t="s">
        <v>94</v>
      </c>
      <c r="P318" s="5">
        <v>44</v>
      </c>
      <c r="Q318" s="5" t="s">
        <v>95</v>
      </c>
      <c r="R318" s="5" t="s">
        <v>201</v>
      </c>
      <c r="S318" s="5" t="s">
        <v>210</v>
      </c>
      <c r="T318" s="5" t="s">
        <v>98</v>
      </c>
      <c r="U318" s="5" t="s">
        <v>80</v>
      </c>
      <c r="V318" s="5" t="s">
        <v>109</v>
      </c>
      <c r="W318" s="5" t="s">
        <v>103</v>
      </c>
      <c r="X318" s="5" t="s">
        <v>101</v>
      </c>
      <c r="Y318" s="5" t="s">
        <v>102</v>
      </c>
      <c r="Z318" s="5" t="s">
        <v>90</v>
      </c>
      <c r="AA318" s="5" t="s">
        <v>102</v>
      </c>
      <c r="AB318" s="54"/>
    </row>
    <row r="319" spans="1:28" x14ac:dyDescent="0.25">
      <c r="A319" s="1">
        <v>318</v>
      </c>
      <c r="D319" t="s">
        <v>67</v>
      </c>
      <c r="E319" t="s">
        <v>68</v>
      </c>
      <c r="G319" t="s">
        <v>70</v>
      </c>
      <c r="O319" s="53" t="s">
        <v>89</v>
      </c>
      <c r="P319" s="53">
        <v>71</v>
      </c>
      <c r="Q319" s="53" t="s">
        <v>95</v>
      </c>
      <c r="R319" s="53" t="s">
        <v>139</v>
      </c>
      <c r="S319" s="53" t="s">
        <v>134</v>
      </c>
      <c r="T319" s="53"/>
      <c r="U319" s="53" t="s">
        <v>80</v>
      </c>
      <c r="V319" s="53" t="s">
        <v>112</v>
      </c>
      <c r="W319" s="53" t="s">
        <v>110</v>
      </c>
      <c r="X319" s="53" t="s">
        <v>104</v>
      </c>
      <c r="Y319" s="53" t="s">
        <v>102</v>
      </c>
      <c r="Z319" s="53" t="s">
        <v>373</v>
      </c>
      <c r="AA319" s="53" t="s">
        <v>102</v>
      </c>
      <c r="AB319" s="55"/>
    </row>
    <row r="320" spans="1:28" x14ac:dyDescent="0.25">
      <c r="A320" s="1">
        <v>319</v>
      </c>
      <c r="F320" t="s">
        <v>69</v>
      </c>
      <c r="O320" s="5" t="s">
        <v>94</v>
      </c>
      <c r="P320" s="5">
        <v>58</v>
      </c>
      <c r="Q320" s="5" t="s">
        <v>95</v>
      </c>
      <c r="R320" s="5" t="s">
        <v>195</v>
      </c>
      <c r="S320" s="5" t="s">
        <v>107</v>
      </c>
      <c r="T320" s="5" t="s">
        <v>98</v>
      </c>
      <c r="U320" s="5"/>
      <c r="V320" s="5" t="s">
        <v>109</v>
      </c>
      <c r="W320" s="5" t="s">
        <v>110</v>
      </c>
      <c r="X320" s="5"/>
      <c r="Y320" s="5" t="s">
        <v>98</v>
      </c>
      <c r="Z320" s="5" t="s">
        <v>93</v>
      </c>
      <c r="AA320" s="5" t="s">
        <v>98</v>
      </c>
      <c r="AB320" s="54"/>
    </row>
    <row r="321" spans="1:28" x14ac:dyDescent="0.25">
      <c r="A321" s="1">
        <v>320</v>
      </c>
      <c r="G321" t="s">
        <v>70</v>
      </c>
      <c r="L321" t="s">
        <v>75</v>
      </c>
      <c r="M321" t="s">
        <v>76</v>
      </c>
      <c r="O321" s="53" t="s">
        <v>105</v>
      </c>
      <c r="P321" s="53">
        <v>81</v>
      </c>
      <c r="Q321" s="53" t="s">
        <v>95</v>
      </c>
      <c r="R321" s="53" t="s">
        <v>163</v>
      </c>
      <c r="S321" s="53" t="s">
        <v>107</v>
      </c>
      <c r="T321" s="53"/>
      <c r="U321" s="53" t="s">
        <v>80</v>
      </c>
      <c r="V321" s="53"/>
      <c r="W321" s="53" t="s">
        <v>120</v>
      </c>
      <c r="X321" s="53" t="s">
        <v>104</v>
      </c>
      <c r="Y321" s="53" t="s">
        <v>102</v>
      </c>
      <c r="Z321" s="53" t="s">
        <v>373</v>
      </c>
      <c r="AA321" s="53" t="s">
        <v>98</v>
      </c>
      <c r="AB321" s="55"/>
    </row>
    <row r="322" spans="1:28" x14ac:dyDescent="0.25">
      <c r="A322" s="1">
        <v>321</v>
      </c>
      <c r="O322" s="5" t="s">
        <v>94</v>
      </c>
      <c r="P322" s="5">
        <v>83</v>
      </c>
      <c r="Q322" s="5" t="s">
        <v>95</v>
      </c>
      <c r="R322" s="5" t="s">
        <v>163</v>
      </c>
      <c r="S322" s="5" t="s">
        <v>107</v>
      </c>
      <c r="T322" s="5"/>
      <c r="U322" s="5" t="s">
        <v>80</v>
      </c>
      <c r="V322" s="5"/>
      <c r="W322" s="5" t="s">
        <v>103</v>
      </c>
      <c r="X322" s="5" t="s">
        <v>104</v>
      </c>
      <c r="Y322" s="5" t="s">
        <v>102</v>
      </c>
      <c r="Z322" s="5" t="s">
        <v>91</v>
      </c>
      <c r="AA322" s="5" t="s">
        <v>98</v>
      </c>
      <c r="AB322" s="54"/>
    </row>
    <row r="323" spans="1:28" x14ac:dyDescent="0.25">
      <c r="A323" s="1">
        <v>322</v>
      </c>
      <c r="B323" t="s">
        <v>65</v>
      </c>
      <c r="F323" t="s">
        <v>69</v>
      </c>
      <c r="G323" t="s">
        <v>70</v>
      </c>
      <c r="O323" s="53" t="s">
        <v>105</v>
      </c>
      <c r="P323" s="53">
        <v>83</v>
      </c>
      <c r="Q323" s="53" t="s">
        <v>95</v>
      </c>
      <c r="R323" s="53" t="s">
        <v>163</v>
      </c>
      <c r="S323" s="53" t="s">
        <v>107</v>
      </c>
      <c r="T323" s="53" t="s">
        <v>98</v>
      </c>
      <c r="U323" s="53" t="s">
        <v>80</v>
      </c>
      <c r="V323" s="53" t="s">
        <v>99</v>
      </c>
      <c r="W323" s="53" t="s">
        <v>103</v>
      </c>
      <c r="X323" s="53" t="s">
        <v>104</v>
      </c>
      <c r="Y323" s="53" t="s">
        <v>102</v>
      </c>
      <c r="Z323" s="53"/>
      <c r="AA323" s="53" t="s">
        <v>98</v>
      </c>
      <c r="AB323" s="55"/>
    </row>
    <row r="324" spans="1:28" x14ac:dyDescent="0.25">
      <c r="A324" s="1">
        <v>323</v>
      </c>
      <c r="B324" t="s">
        <v>65</v>
      </c>
      <c r="E324" t="s">
        <v>68</v>
      </c>
      <c r="M324" t="s">
        <v>76</v>
      </c>
      <c r="O324" s="5" t="s">
        <v>94</v>
      </c>
      <c r="P324" s="5">
        <v>66</v>
      </c>
      <c r="Q324" s="5" t="s">
        <v>115</v>
      </c>
      <c r="R324" s="5" t="s">
        <v>330</v>
      </c>
      <c r="S324" s="5" t="s">
        <v>128</v>
      </c>
      <c r="T324" s="5" t="s">
        <v>98</v>
      </c>
      <c r="U324" s="5" t="s">
        <v>80</v>
      </c>
      <c r="V324" s="5" t="s">
        <v>126</v>
      </c>
      <c r="W324" s="5"/>
      <c r="X324" s="5" t="s">
        <v>135</v>
      </c>
      <c r="Y324" s="5" t="s">
        <v>102</v>
      </c>
      <c r="Z324" s="5" t="s">
        <v>91</v>
      </c>
      <c r="AA324" s="5" t="s">
        <v>102</v>
      </c>
      <c r="AB324" s="54"/>
    </row>
    <row r="325" spans="1:28" x14ac:dyDescent="0.25">
      <c r="A325" s="1">
        <v>324</v>
      </c>
      <c r="B325" t="s">
        <v>65</v>
      </c>
      <c r="K325" t="s">
        <v>74</v>
      </c>
      <c r="O325" s="53" t="s">
        <v>94</v>
      </c>
      <c r="P325" s="53">
        <v>58</v>
      </c>
      <c r="Q325" s="53" t="s">
        <v>95</v>
      </c>
      <c r="R325" s="53" t="s">
        <v>163</v>
      </c>
      <c r="S325" s="53" t="s">
        <v>107</v>
      </c>
      <c r="T325" s="53" t="s">
        <v>98</v>
      </c>
      <c r="U325" s="53" t="s">
        <v>80</v>
      </c>
      <c r="V325" s="53" t="s">
        <v>114</v>
      </c>
      <c r="W325" s="53" t="s">
        <v>110</v>
      </c>
      <c r="X325" s="53" t="s">
        <v>101</v>
      </c>
      <c r="Y325" s="53" t="s">
        <v>102</v>
      </c>
      <c r="Z325" s="53" t="s">
        <v>92</v>
      </c>
      <c r="AA325" s="53" t="s">
        <v>102</v>
      </c>
      <c r="AB325" s="55"/>
    </row>
    <row r="326" spans="1:28" x14ac:dyDescent="0.25">
      <c r="A326" s="1">
        <v>325</v>
      </c>
      <c r="B326" t="s">
        <v>65</v>
      </c>
      <c r="F326" t="s">
        <v>69</v>
      </c>
      <c r="G326" t="s">
        <v>70</v>
      </c>
      <c r="M326" t="s">
        <v>76</v>
      </c>
      <c r="O326" s="5" t="s">
        <v>94</v>
      </c>
      <c r="P326" s="5">
        <v>69</v>
      </c>
      <c r="Q326" s="5" t="s">
        <v>95</v>
      </c>
      <c r="R326" s="5" t="s">
        <v>163</v>
      </c>
      <c r="S326" s="5" t="s">
        <v>128</v>
      </c>
      <c r="T326" s="5" t="s">
        <v>98</v>
      </c>
      <c r="U326" s="5" t="s">
        <v>80</v>
      </c>
      <c r="V326" s="5"/>
      <c r="W326" s="5" t="s">
        <v>110</v>
      </c>
      <c r="X326" s="5" t="s">
        <v>104</v>
      </c>
      <c r="Y326" s="5" t="s">
        <v>102</v>
      </c>
      <c r="Z326" s="5" t="s">
        <v>91</v>
      </c>
      <c r="AA326" s="5" t="s">
        <v>102</v>
      </c>
      <c r="AB326" s="54"/>
    </row>
    <row r="327" spans="1:28" x14ac:dyDescent="0.25">
      <c r="A327" s="1">
        <v>326</v>
      </c>
      <c r="B327" t="s">
        <v>65</v>
      </c>
      <c r="O327" s="53" t="s">
        <v>105</v>
      </c>
      <c r="P327" s="53">
        <v>68</v>
      </c>
      <c r="Q327" s="53" t="s">
        <v>115</v>
      </c>
      <c r="R327" s="53" t="s">
        <v>331</v>
      </c>
      <c r="S327" s="53" t="s">
        <v>107</v>
      </c>
      <c r="T327" s="53"/>
      <c r="U327" s="53" t="s">
        <v>80</v>
      </c>
      <c r="V327" s="53" t="s">
        <v>126</v>
      </c>
      <c r="W327" s="53" t="s">
        <v>110</v>
      </c>
      <c r="X327" s="53" t="s">
        <v>104</v>
      </c>
      <c r="Y327" s="53" t="s">
        <v>102</v>
      </c>
      <c r="Z327" s="53"/>
      <c r="AA327" s="53" t="s">
        <v>102</v>
      </c>
      <c r="AB327" s="55"/>
    </row>
    <row r="328" spans="1:28" x14ac:dyDescent="0.25">
      <c r="A328" s="1">
        <v>327</v>
      </c>
      <c r="B328" t="s">
        <v>65</v>
      </c>
      <c r="M328" t="s">
        <v>76</v>
      </c>
      <c r="O328" s="5" t="s">
        <v>94</v>
      </c>
      <c r="P328" s="5">
        <v>51</v>
      </c>
      <c r="Q328" s="5" t="s">
        <v>95</v>
      </c>
      <c r="R328" s="5" t="s">
        <v>117</v>
      </c>
      <c r="S328" s="5" t="s">
        <v>160</v>
      </c>
      <c r="T328" s="5" t="s">
        <v>98</v>
      </c>
      <c r="U328" s="5" t="s">
        <v>349</v>
      </c>
      <c r="V328" s="5" t="s">
        <v>99</v>
      </c>
      <c r="W328" s="5" t="s">
        <v>110</v>
      </c>
      <c r="X328" s="5" t="s">
        <v>101</v>
      </c>
      <c r="Y328" s="5" t="s">
        <v>111</v>
      </c>
      <c r="Z328" s="5" t="s">
        <v>93</v>
      </c>
      <c r="AA328" s="5" t="s">
        <v>102</v>
      </c>
      <c r="AB328" s="54"/>
    </row>
    <row r="329" spans="1:28" x14ac:dyDescent="0.25">
      <c r="A329" s="1">
        <v>328</v>
      </c>
      <c r="B329" t="s">
        <v>65</v>
      </c>
      <c r="C329" t="s">
        <v>66</v>
      </c>
      <c r="K329" t="s">
        <v>74</v>
      </c>
      <c r="O329" s="53" t="s">
        <v>94</v>
      </c>
      <c r="P329" s="53">
        <v>70</v>
      </c>
      <c r="Q329" s="53" t="s">
        <v>95</v>
      </c>
      <c r="R329" s="53" t="s">
        <v>96</v>
      </c>
      <c r="S329" s="53" t="s">
        <v>97</v>
      </c>
      <c r="T329" s="53"/>
      <c r="U329" s="53"/>
      <c r="V329" s="53"/>
      <c r="W329" s="53" t="s">
        <v>103</v>
      </c>
      <c r="X329" s="53" t="s">
        <v>104</v>
      </c>
      <c r="Y329" s="53" t="s">
        <v>102</v>
      </c>
      <c r="Z329" s="53" t="s">
        <v>90</v>
      </c>
      <c r="AA329" s="53" t="s">
        <v>98</v>
      </c>
      <c r="AB329" s="55"/>
    </row>
    <row r="330" spans="1:28" x14ac:dyDescent="0.25">
      <c r="A330" s="1">
        <v>329</v>
      </c>
      <c r="B330" t="s">
        <v>65</v>
      </c>
      <c r="E330" t="s">
        <v>68</v>
      </c>
      <c r="G330" t="s">
        <v>70</v>
      </c>
      <c r="O330" s="5" t="s">
        <v>94</v>
      </c>
      <c r="P330" s="5">
        <v>53</v>
      </c>
      <c r="Q330" s="5" t="s">
        <v>95</v>
      </c>
      <c r="R330" s="5" t="s">
        <v>96</v>
      </c>
      <c r="S330" s="5" t="s">
        <v>97</v>
      </c>
      <c r="T330" s="5" t="s">
        <v>98</v>
      </c>
      <c r="U330" s="5" t="s">
        <v>80</v>
      </c>
      <c r="V330" s="5" t="s">
        <v>109</v>
      </c>
      <c r="W330" s="5" t="s">
        <v>137</v>
      </c>
      <c r="X330" s="5" t="s">
        <v>125</v>
      </c>
      <c r="Y330" s="5" t="s">
        <v>98</v>
      </c>
      <c r="Z330" s="5" t="s">
        <v>93</v>
      </c>
      <c r="AA330" s="5" t="s">
        <v>102</v>
      </c>
      <c r="AB330" s="54"/>
    </row>
    <row r="331" spans="1:28" x14ac:dyDescent="0.25">
      <c r="A331" s="1">
        <v>330</v>
      </c>
      <c r="B331" t="s">
        <v>65</v>
      </c>
      <c r="E331" t="s">
        <v>68</v>
      </c>
      <c r="O331" s="53" t="s">
        <v>94</v>
      </c>
      <c r="P331" s="53">
        <v>69</v>
      </c>
      <c r="Q331" s="53" t="s">
        <v>95</v>
      </c>
      <c r="R331" s="53" t="s">
        <v>157</v>
      </c>
      <c r="S331" s="53" t="s">
        <v>97</v>
      </c>
      <c r="T331" s="53" t="s">
        <v>98</v>
      </c>
      <c r="U331" s="53" t="s">
        <v>80</v>
      </c>
      <c r="V331" s="53"/>
      <c r="W331" s="53" t="s">
        <v>120</v>
      </c>
      <c r="X331" s="53" t="s">
        <v>104</v>
      </c>
      <c r="Y331" s="53" t="s">
        <v>102</v>
      </c>
      <c r="Z331" s="53" t="s">
        <v>91</v>
      </c>
      <c r="AA331" s="53"/>
      <c r="AB331" s="55"/>
    </row>
    <row r="332" spans="1:28" x14ac:dyDescent="0.25">
      <c r="A332" s="1">
        <v>331</v>
      </c>
      <c r="B332" t="s">
        <v>65</v>
      </c>
      <c r="O332" s="5" t="s">
        <v>94</v>
      </c>
      <c r="P332" s="5">
        <v>33</v>
      </c>
      <c r="Q332" s="5" t="s">
        <v>95</v>
      </c>
      <c r="R332" s="5" t="s">
        <v>96</v>
      </c>
      <c r="S332" s="5" t="s">
        <v>97</v>
      </c>
      <c r="T332" s="5" t="s">
        <v>98</v>
      </c>
      <c r="U332" s="5" t="s">
        <v>80</v>
      </c>
      <c r="V332" s="5" t="s">
        <v>126</v>
      </c>
      <c r="W332" s="5" t="s">
        <v>100</v>
      </c>
      <c r="X332" s="5" t="s">
        <v>135</v>
      </c>
      <c r="Y332" s="5" t="s">
        <v>102</v>
      </c>
      <c r="Z332" s="5" t="s">
        <v>92</v>
      </c>
      <c r="AA332" s="5" t="s">
        <v>102</v>
      </c>
      <c r="AB332" s="54"/>
    </row>
    <row r="333" spans="1:28" x14ac:dyDescent="0.25">
      <c r="A333" s="1">
        <v>332</v>
      </c>
      <c r="B333" t="s">
        <v>65</v>
      </c>
      <c r="M333" t="s">
        <v>76</v>
      </c>
      <c r="O333" s="53" t="s">
        <v>105</v>
      </c>
      <c r="P333" s="53">
        <v>59</v>
      </c>
      <c r="Q333" s="53" t="s">
        <v>121</v>
      </c>
      <c r="R333" s="53" t="s">
        <v>211</v>
      </c>
      <c r="S333" s="53" t="s">
        <v>97</v>
      </c>
      <c r="T333" s="53" t="s">
        <v>98</v>
      </c>
      <c r="U333" s="53" t="s">
        <v>80</v>
      </c>
      <c r="V333" s="53" t="s">
        <v>108</v>
      </c>
      <c r="W333" s="53" t="s">
        <v>120</v>
      </c>
      <c r="X333" s="53" t="s">
        <v>101</v>
      </c>
      <c r="Y333" s="53" t="s">
        <v>102</v>
      </c>
      <c r="Z333" s="53" t="s">
        <v>92</v>
      </c>
      <c r="AA333" s="53" t="s">
        <v>102</v>
      </c>
      <c r="AB333" s="55"/>
    </row>
    <row r="334" spans="1:28" x14ac:dyDescent="0.25">
      <c r="A334" s="1">
        <v>333</v>
      </c>
      <c r="B334" t="s">
        <v>65</v>
      </c>
      <c r="F334" t="s">
        <v>69</v>
      </c>
      <c r="M334" t="s">
        <v>76</v>
      </c>
      <c r="O334" s="5" t="s">
        <v>94</v>
      </c>
      <c r="P334" s="5">
        <v>49</v>
      </c>
      <c r="Q334" s="5" t="s">
        <v>121</v>
      </c>
      <c r="R334" s="5" t="s">
        <v>212</v>
      </c>
      <c r="S334" s="5" t="s">
        <v>107</v>
      </c>
      <c r="T334" s="5" t="s">
        <v>98</v>
      </c>
      <c r="U334" s="5" t="s">
        <v>80</v>
      </c>
      <c r="V334" s="5"/>
      <c r="W334" s="5" t="s">
        <v>100</v>
      </c>
      <c r="X334" s="5" t="s">
        <v>101</v>
      </c>
      <c r="Y334" s="5" t="s">
        <v>102</v>
      </c>
      <c r="Z334" s="5" t="s">
        <v>92</v>
      </c>
      <c r="AA334" s="5" t="s">
        <v>102</v>
      </c>
      <c r="AB334" s="54"/>
    </row>
    <row r="335" spans="1:28" x14ac:dyDescent="0.25">
      <c r="A335" s="1">
        <v>334</v>
      </c>
      <c r="H335" t="s">
        <v>71</v>
      </c>
      <c r="O335" s="53" t="s">
        <v>105</v>
      </c>
      <c r="P335" s="53">
        <v>67</v>
      </c>
      <c r="Q335" s="53" t="s">
        <v>121</v>
      </c>
      <c r="R335" s="53" t="s">
        <v>213</v>
      </c>
      <c r="S335" s="53" t="s">
        <v>97</v>
      </c>
      <c r="T335" s="53"/>
      <c r="U335" s="53" t="s">
        <v>80</v>
      </c>
      <c r="V335" s="53" t="s">
        <v>99</v>
      </c>
      <c r="W335" s="53" t="s">
        <v>103</v>
      </c>
      <c r="X335" s="53" t="s">
        <v>104</v>
      </c>
      <c r="Y335" s="53" t="s">
        <v>102</v>
      </c>
      <c r="Z335" s="53" t="s">
        <v>91</v>
      </c>
      <c r="AA335" s="53"/>
      <c r="AB335" s="55"/>
    </row>
    <row r="336" spans="1:28" x14ac:dyDescent="0.25">
      <c r="A336" s="1">
        <v>335</v>
      </c>
      <c r="B336" t="s">
        <v>65</v>
      </c>
      <c r="D336" t="s">
        <v>67</v>
      </c>
      <c r="E336" t="s">
        <v>68</v>
      </c>
      <c r="L336" t="s">
        <v>75</v>
      </c>
      <c r="M336" t="s">
        <v>76</v>
      </c>
      <c r="O336" s="5" t="s">
        <v>105</v>
      </c>
      <c r="P336" s="5">
        <v>36</v>
      </c>
      <c r="Q336" s="5" t="s">
        <v>121</v>
      </c>
      <c r="R336" s="5" t="s">
        <v>214</v>
      </c>
      <c r="S336" s="5"/>
      <c r="T336" s="5"/>
      <c r="U336" s="5"/>
      <c r="V336" s="5"/>
      <c r="W336" s="5"/>
      <c r="X336" s="5"/>
      <c r="Y336" s="5"/>
      <c r="Z336" s="5"/>
      <c r="AA336" s="5"/>
      <c r="AB336" s="54"/>
    </row>
    <row r="337" spans="1:28" x14ac:dyDescent="0.25">
      <c r="A337" s="1">
        <v>336</v>
      </c>
      <c r="B337" t="s">
        <v>65</v>
      </c>
      <c r="D337" t="s">
        <v>67</v>
      </c>
      <c r="E337" t="s">
        <v>68</v>
      </c>
      <c r="O337" s="53" t="s">
        <v>94</v>
      </c>
      <c r="P337" s="53">
        <v>60</v>
      </c>
      <c r="Q337" s="53" t="s">
        <v>121</v>
      </c>
      <c r="R337" s="53" t="s">
        <v>193</v>
      </c>
      <c r="S337" s="53" t="s">
        <v>97</v>
      </c>
      <c r="T337" s="53"/>
      <c r="U337" s="53" t="s">
        <v>80</v>
      </c>
      <c r="V337" s="53" t="s">
        <v>126</v>
      </c>
      <c r="W337" s="53" t="s">
        <v>100</v>
      </c>
      <c r="X337" s="53" t="s">
        <v>135</v>
      </c>
      <c r="Y337" s="53" t="s">
        <v>102</v>
      </c>
      <c r="Z337" s="53" t="s">
        <v>92</v>
      </c>
      <c r="AA337" s="53" t="s">
        <v>102</v>
      </c>
      <c r="AB337" s="55"/>
    </row>
    <row r="338" spans="1:28" x14ac:dyDescent="0.25">
      <c r="A338" s="1">
        <v>337</v>
      </c>
      <c r="B338" t="s">
        <v>65</v>
      </c>
      <c r="D338" t="s">
        <v>67</v>
      </c>
      <c r="E338" t="s">
        <v>68</v>
      </c>
      <c r="O338" s="5" t="s">
        <v>94</v>
      </c>
      <c r="P338" s="5">
        <v>60</v>
      </c>
      <c r="Q338" s="5" t="s">
        <v>121</v>
      </c>
      <c r="R338" s="5"/>
      <c r="S338" s="5"/>
      <c r="T338" s="5"/>
      <c r="U338" s="5"/>
      <c r="V338" s="5"/>
      <c r="W338" s="5"/>
      <c r="X338" s="5"/>
      <c r="Y338" s="5"/>
      <c r="Z338" s="5"/>
      <c r="AA338" s="5"/>
      <c r="AB338" s="54"/>
    </row>
    <row r="339" spans="1:28" x14ac:dyDescent="0.25">
      <c r="A339" s="1">
        <v>338</v>
      </c>
      <c r="B339" t="s">
        <v>65</v>
      </c>
      <c r="M339" t="s">
        <v>76</v>
      </c>
      <c r="O339" s="53" t="s">
        <v>105</v>
      </c>
      <c r="P339" s="53">
        <v>38</v>
      </c>
      <c r="Q339" s="53" t="s">
        <v>121</v>
      </c>
      <c r="R339" s="53" t="s">
        <v>178</v>
      </c>
      <c r="S339" s="53" t="s">
        <v>107</v>
      </c>
      <c r="T339" s="53"/>
      <c r="U339" s="53"/>
      <c r="V339" s="53"/>
      <c r="W339" s="53"/>
      <c r="X339" s="53"/>
      <c r="Y339" s="53"/>
      <c r="Z339" s="53"/>
      <c r="AA339" s="53"/>
      <c r="AB339" s="55"/>
    </row>
    <row r="340" spans="1:28" x14ac:dyDescent="0.25">
      <c r="A340" s="1">
        <v>339</v>
      </c>
      <c r="B340" t="s">
        <v>65</v>
      </c>
      <c r="F340" t="s">
        <v>69</v>
      </c>
      <c r="O340" s="5" t="s">
        <v>105</v>
      </c>
      <c r="P340" s="5">
        <v>52</v>
      </c>
      <c r="Q340" s="5" t="s">
        <v>121</v>
      </c>
      <c r="R340" s="5" t="s">
        <v>215</v>
      </c>
      <c r="S340" s="5" t="s">
        <v>97</v>
      </c>
      <c r="T340" s="5" t="s">
        <v>98</v>
      </c>
      <c r="U340" s="5"/>
      <c r="V340" s="5" t="s">
        <v>108</v>
      </c>
      <c r="W340" s="5" t="s">
        <v>120</v>
      </c>
      <c r="X340" s="5" t="s">
        <v>104</v>
      </c>
      <c r="Y340" s="5" t="s">
        <v>102</v>
      </c>
      <c r="Z340" s="5" t="s">
        <v>373</v>
      </c>
      <c r="AA340" s="5" t="s">
        <v>102</v>
      </c>
      <c r="AB340" s="54"/>
    </row>
    <row r="341" spans="1:28" x14ac:dyDescent="0.25">
      <c r="A341" s="1">
        <v>340</v>
      </c>
      <c r="B341" t="s">
        <v>65</v>
      </c>
      <c r="C341" t="s">
        <v>66</v>
      </c>
      <c r="H341" t="s">
        <v>71</v>
      </c>
      <c r="O341" s="53" t="s">
        <v>94</v>
      </c>
      <c r="P341" s="53">
        <v>72</v>
      </c>
      <c r="Q341" s="53" t="s">
        <v>121</v>
      </c>
      <c r="R341" s="53" t="s">
        <v>216</v>
      </c>
      <c r="S341" s="53" t="s">
        <v>97</v>
      </c>
      <c r="T341" s="53" t="s">
        <v>98</v>
      </c>
      <c r="U341" s="53" t="s">
        <v>80</v>
      </c>
      <c r="V341" s="53" t="s">
        <v>114</v>
      </c>
      <c r="W341" s="53" t="s">
        <v>100</v>
      </c>
      <c r="X341" s="53" t="s">
        <v>135</v>
      </c>
      <c r="Y341" s="53" t="s">
        <v>102</v>
      </c>
      <c r="Z341" s="53"/>
      <c r="AA341" s="53" t="s">
        <v>102</v>
      </c>
      <c r="AB341" s="55"/>
    </row>
    <row r="342" spans="1:28" x14ac:dyDescent="0.25">
      <c r="A342" s="1">
        <v>341</v>
      </c>
      <c r="B342" t="s">
        <v>65</v>
      </c>
      <c r="D342" t="s">
        <v>67</v>
      </c>
      <c r="G342" t="s">
        <v>70</v>
      </c>
      <c r="K342" t="s">
        <v>74</v>
      </c>
      <c r="L342" t="s">
        <v>75</v>
      </c>
      <c r="O342" s="5" t="s">
        <v>105</v>
      </c>
      <c r="P342" s="5">
        <v>52</v>
      </c>
      <c r="Q342" s="5" t="s">
        <v>121</v>
      </c>
      <c r="R342" s="5" t="s">
        <v>122</v>
      </c>
      <c r="S342" s="5" t="s">
        <v>97</v>
      </c>
      <c r="T342" s="5" t="s">
        <v>98</v>
      </c>
      <c r="U342" s="5"/>
      <c r="V342" s="5" t="s">
        <v>114</v>
      </c>
      <c r="W342" s="5" t="s">
        <v>100</v>
      </c>
      <c r="X342" s="5" t="s">
        <v>101</v>
      </c>
      <c r="Y342" s="5" t="s">
        <v>102</v>
      </c>
      <c r="Z342" s="5" t="s">
        <v>92</v>
      </c>
      <c r="AA342" s="5" t="s">
        <v>102</v>
      </c>
      <c r="AB342" s="54"/>
    </row>
    <row r="343" spans="1:28" x14ac:dyDescent="0.25">
      <c r="A343" s="1">
        <v>342</v>
      </c>
      <c r="B343" t="s">
        <v>65</v>
      </c>
      <c r="F343" t="s">
        <v>69</v>
      </c>
      <c r="O343" s="53" t="s">
        <v>94</v>
      </c>
      <c r="P343" s="53">
        <v>89</v>
      </c>
      <c r="Q343" s="53" t="s">
        <v>121</v>
      </c>
      <c r="R343" s="53" t="s">
        <v>217</v>
      </c>
      <c r="S343" s="53" t="s">
        <v>107</v>
      </c>
      <c r="T343" s="53"/>
      <c r="U343" s="53" t="s">
        <v>80</v>
      </c>
      <c r="V343" s="53"/>
      <c r="W343" s="53" t="s">
        <v>110</v>
      </c>
      <c r="X343" s="53" t="s">
        <v>104</v>
      </c>
      <c r="Y343" s="53" t="s">
        <v>102</v>
      </c>
      <c r="Z343" s="53"/>
      <c r="AA343" s="53" t="s">
        <v>98</v>
      </c>
      <c r="AB343" s="55"/>
    </row>
    <row r="344" spans="1:28" x14ac:dyDescent="0.25">
      <c r="A344" s="1">
        <v>343</v>
      </c>
      <c r="D344" t="s">
        <v>67</v>
      </c>
      <c r="E344" t="s">
        <v>68</v>
      </c>
      <c r="G344" t="s">
        <v>70</v>
      </c>
      <c r="O344" s="5" t="s">
        <v>94</v>
      </c>
      <c r="P344" s="5">
        <v>70</v>
      </c>
      <c r="Q344" s="5" t="s">
        <v>115</v>
      </c>
      <c r="R344" s="5" t="s">
        <v>332</v>
      </c>
      <c r="S344" s="5" t="s">
        <v>128</v>
      </c>
      <c r="T344" s="5" t="s">
        <v>98</v>
      </c>
      <c r="U344" s="5" t="s">
        <v>80</v>
      </c>
      <c r="V344" s="5" t="s">
        <v>114</v>
      </c>
      <c r="W344" s="5" t="s">
        <v>110</v>
      </c>
      <c r="X344" s="5" t="s">
        <v>104</v>
      </c>
      <c r="Y344" s="5" t="s">
        <v>102</v>
      </c>
      <c r="Z344" s="5"/>
      <c r="AA344" s="5" t="s">
        <v>102</v>
      </c>
      <c r="AB344" s="54"/>
    </row>
    <row r="345" spans="1:28" x14ac:dyDescent="0.25">
      <c r="A345" s="1">
        <v>344</v>
      </c>
      <c r="B345" t="s">
        <v>65</v>
      </c>
      <c r="J345" t="s">
        <v>73</v>
      </c>
      <c r="O345" s="53" t="s">
        <v>94</v>
      </c>
      <c r="P345" s="53">
        <v>71</v>
      </c>
      <c r="Q345" s="53" t="s">
        <v>95</v>
      </c>
      <c r="R345" s="53" t="s">
        <v>138</v>
      </c>
      <c r="S345" s="53" t="s">
        <v>107</v>
      </c>
      <c r="T345" s="53"/>
      <c r="U345" s="53" t="s">
        <v>80</v>
      </c>
      <c r="V345" s="53" t="s">
        <v>99</v>
      </c>
      <c r="W345" s="53" t="s">
        <v>103</v>
      </c>
      <c r="X345" s="53" t="s">
        <v>104</v>
      </c>
      <c r="Y345" s="53" t="s">
        <v>102</v>
      </c>
      <c r="Z345" s="53"/>
      <c r="AA345" s="53" t="s">
        <v>98</v>
      </c>
      <c r="AB345" s="55"/>
    </row>
    <row r="346" spans="1:28" x14ac:dyDescent="0.25">
      <c r="A346" s="1">
        <v>345</v>
      </c>
      <c r="B346" t="s">
        <v>65</v>
      </c>
      <c r="O346" s="5" t="s">
        <v>105</v>
      </c>
      <c r="P346" s="5">
        <v>68</v>
      </c>
      <c r="Q346" s="5" t="s">
        <v>95</v>
      </c>
      <c r="R346" s="5" t="s">
        <v>209</v>
      </c>
      <c r="S346" s="5" t="s">
        <v>107</v>
      </c>
      <c r="T346" s="5" t="s">
        <v>98</v>
      </c>
      <c r="U346" s="5" t="s">
        <v>80</v>
      </c>
      <c r="V346" s="5" t="s">
        <v>114</v>
      </c>
      <c r="W346" s="5" t="s">
        <v>110</v>
      </c>
      <c r="X346" s="5" t="s">
        <v>104</v>
      </c>
      <c r="Y346" s="5" t="s">
        <v>102</v>
      </c>
      <c r="Z346" s="5" t="s">
        <v>91</v>
      </c>
      <c r="AA346" s="5" t="s">
        <v>102</v>
      </c>
      <c r="AB346" s="54"/>
    </row>
    <row r="347" spans="1:28" x14ac:dyDescent="0.25">
      <c r="A347" s="1">
        <v>346</v>
      </c>
      <c r="D347" t="s">
        <v>67</v>
      </c>
      <c r="G347" t="s">
        <v>70</v>
      </c>
      <c r="M347" t="s">
        <v>76</v>
      </c>
      <c r="O347" s="53"/>
      <c r="P347" s="53">
        <v>44</v>
      </c>
      <c r="Q347" s="53" t="s">
        <v>121</v>
      </c>
      <c r="R347" s="53" t="s">
        <v>218</v>
      </c>
      <c r="S347" s="53" t="s">
        <v>128</v>
      </c>
      <c r="T347" s="53"/>
      <c r="U347" s="53" t="s">
        <v>89</v>
      </c>
      <c r="V347" s="53" t="s">
        <v>114</v>
      </c>
      <c r="W347" s="53" t="s">
        <v>120</v>
      </c>
      <c r="X347" s="53" t="s">
        <v>101</v>
      </c>
      <c r="Y347" s="53"/>
      <c r="Z347" s="53"/>
      <c r="AA347" s="53" t="s">
        <v>102</v>
      </c>
      <c r="AB347" s="55"/>
    </row>
    <row r="348" spans="1:28" x14ac:dyDescent="0.25">
      <c r="A348" s="1">
        <v>347</v>
      </c>
      <c r="B348" t="s">
        <v>65</v>
      </c>
      <c r="O348" s="5" t="s">
        <v>94</v>
      </c>
      <c r="P348" s="5">
        <v>62</v>
      </c>
      <c r="Q348" s="5" t="s">
        <v>121</v>
      </c>
      <c r="R348" s="5" t="s">
        <v>219</v>
      </c>
      <c r="S348" s="5" t="s">
        <v>107</v>
      </c>
      <c r="T348" s="5" t="s">
        <v>98</v>
      </c>
      <c r="U348" s="5" t="s">
        <v>80</v>
      </c>
      <c r="V348" s="5" t="s">
        <v>99</v>
      </c>
      <c r="W348" s="5" t="s">
        <v>103</v>
      </c>
      <c r="X348" s="5" t="s">
        <v>101</v>
      </c>
      <c r="Y348" s="5" t="s">
        <v>98</v>
      </c>
      <c r="Z348" s="5"/>
      <c r="AA348" s="5" t="s">
        <v>98</v>
      </c>
      <c r="AB348" s="54"/>
    </row>
    <row r="349" spans="1:28" x14ac:dyDescent="0.25">
      <c r="A349" s="1">
        <v>348</v>
      </c>
      <c r="B349" t="s">
        <v>65</v>
      </c>
      <c r="G349" t="s">
        <v>70</v>
      </c>
      <c r="M349" t="s">
        <v>76</v>
      </c>
      <c r="N349" s="6" t="s">
        <v>77</v>
      </c>
      <c r="O349" s="53" t="s">
        <v>94</v>
      </c>
      <c r="P349" s="53">
        <v>49</v>
      </c>
      <c r="Q349" s="53" t="s">
        <v>115</v>
      </c>
      <c r="R349" s="53" t="s">
        <v>331</v>
      </c>
      <c r="S349" s="53" t="s">
        <v>107</v>
      </c>
      <c r="T349" s="53" t="s">
        <v>102</v>
      </c>
      <c r="U349" s="53" t="s">
        <v>80</v>
      </c>
      <c r="V349" s="53" t="s">
        <v>126</v>
      </c>
      <c r="W349" s="53" t="s">
        <v>110</v>
      </c>
      <c r="X349" s="53" t="s">
        <v>101</v>
      </c>
      <c r="Y349" s="53" t="s">
        <v>102</v>
      </c>
      <c r="Z349" s="53"/>
      <c r="AA349" s="53" t="s">
        <v>102</v>
      </c>
      <c r="AB349" s="55"/>
    </row>
    <row r="350" spans="1:28" x14ac:dyDescent="0.25">
      <c r="A350" s="1">
        <v>349</v>
      </c>
      <c r="B350" t="s">
        <v>65</v>
      </c>
      <c r="E350" t="s">
        <v>68</v>
      </c>
      <c r="M350" t="s">
        <v>76</v>
      </c>
      <c r="O350" s="5" t="s">
        <v>94</v>
      </c>
      <c r="P350" s="5">
        <v>48</v>
      </c>
      <c r="Q350" s="5" t="s">
        <v>115</v>
      </c>
      <c r="R350" s="5" t="s">
        <v>333</v>
      </c>
      <c r="S350" s="5" t="s">
        <v>107</v>
      </c>
      <c r="T350" s="5" t="s">
        <v>98</v>
      </c>
      <c r="U350" s="5" t="s">
        <v>84</v>
      </c>
      <c r="V350" s="5" t="s">
        <v>114</v>
      </c>
      <c r="W350" s="5" t="s">
        <v>103</v>
      </c>
      <c r="X350" s="5" t="s">
        <v>101</v>
      </c>
      <c r="Y350" s="5" t="s">
        <v>102</v>
      </c>
      <c r="Z350" s="5"/>
      <c r="AA350" s="5" t="s">
        <v>102</v>
      </c>
      <c r="AB350" s="54"/>
    </row>
    <row r="351" spans="1:28" x14ac:dyDescent="0.25">
      <c r="A351" s="1">
        <v>350</v>
      </c>
      <c r="B351" t="s">
        <v>65</v>
      </c>
      <c r="E351" t="s">
        <v>68</v>
      </c>
      <c r="F351" t="s">
        <v>69</v>
      </c>
      <c r="L351" t="s">
        <v>75</v>
      </c>
      <c r="M351" t="s">
        <v>76</v>
      </c>
      <c r="N351" s="6" t="s">
        <v>77</v>
      </c>
      <c r="O351" s="53" t="s">
        <v>94</v>
      </c>
      <c r="P351" s="53">
        <v>52</v>
      </c>
      <c r="Q351" s="53" t="s">
        <v>121</v>
      </c>
      <c r="R351" s="53" t="s">
        <v>200</v>
      </c>
      <c r="S351" s="53" t="s">
        <v>128</v>
      </c>
      <c r="T351" s="53" t="s">
        <v>98</v>
      </c>
      <c r="U351" s="53" t="s">
        <v>80</v>
      </c>
      <c r="V351" s="53" t="s">
        <v>126</v>
      </c>
      <c r="W351" s="53" t="s">
        <v>100</v>
      </c>
      <c r="X351" s="53" t="s">
        <v>101</v>
      </c>
      <c r="Y351" s="53" t="s">
        <v>102</v>
      </c>
      <c r="Z351" s="53"/>
      <c r="AA351" s="53" t="s">
        <v>102</v>
      </c>
      <c r="AB351" s="55"/>
    </row>
    <row r="352" spans="1:28" x14ac:dyDescent="0.25">
      <c r="A352" s="1">
        <v>351</v>
      </c>
      <c r="B352" t="s">
        <v>65</v>
      </c>
      <c r="O352" s="5" t="s">
        <v>105</v>
      </c>
      <c r="P352" s="5">
        <v>64</v>
      </c>
      <c r="Q352" s="5" t="s">
        <v>95</v>
      </c>
      <c r="R352" s="5" t="s">
        <v>127</v>
      </c>
      <c r="S352" s="5" t="s">
        <v>107</v>
      </c>
      <c r="T352" s="5" t="s">
        <v>102</v>
      </c>
      <c r="U352" s="5" t="s">
        <v>80</v>
      </c>
      <c r="V352" s="5" t="s">
        <v>126</v>
      </c>
      <c r="W352" s="5" t="s">
        <v>153</v>
      </c>
      <c r="X352" s="5" t="s">
        <v>101</v>
      </c>
      <c r="Y352" s="5" t="s">
        <v>102</v>
      </c>
      <c r="Z352" s="5"/>
      <c r="AA352" s="5" t="s">
        <v>102</v>
      </c>
      <c r="AB352" s="54"/>
    </row>
    <row r="353" spans="1:28" x14ac:dyDescent="0.25">
      <c r="A353" s="1">
        <v>352</v>
      </c>
      <c r="B353" t="s">
        <v>65</v>
      </c>
      <c r="M353" t="s">
        <v>76</v>
      </c>
      <c r="O353" s="53" t="s">
        <v>105</v>
      </c>
      <c r="P353" s="53">
        <v>47</v>
      </c>
      <c r="Q353" s="53" t="s">
        <v>95</v>
      </c>
      <c r="R353" s="53" t="s">
        <v>131</v>
      </c>
      <c r="S353" s="53" t="s">
        <v>97</v>
      </c>
      <c r="T353" s="53" t="s">
        <v>98</v>
      </c>
      <c r="U353" s="53" t="s">
        <v>80</v>
      </c>
      <c r="V353" s="53" t="s">
        <v>126</v>
      </c>
      <c r="W353" s="53" t="s">
        <v>153</v>
      </c>
      <c r="X353" s="53" t="s">
        <v>101</v>
      </c>
      <c r="Y353" s="53" t="s">
        <v>102</v>
      </c>
      <c r="Z353" s="53"/>
      <c r="AA353" s="53" t="s">
        <v>102</v>
      </c>
      <c r="AB353" s="55"/>
    </row>
    <row r="354" spans="1:28" x14ac:dyDescent="0.25">
      <c r="A354" s="1">
        <v>353</v>
      </c>
      <c r="B354" t="s">
        <v>65</v>
      </c>
      <c r="E354" t="s">
        <v>68</v>
      </c>
      <c r="F354" t="s">
        <v>69</v>
      </c>
      <c r="O354" s="5" t="s">
        <v>94</v>
      </c>
      <c r="P354" s="5">
        <v>52</v>
      </c>
      <c r="Q354" s="5" t="s">
        <v>115</v>
      </c>
      <c r="R354" s="5" t="s">
        <v>334</v>
      </c>
      <c r="S354" s="5" t="s">
        <v>107</v>
      </c>
      <c r="T354" s="5" t="s">
        <v>98</v>
      </c>
      <c r="U354" s="5" t="s">
        <v>80</v>
      </c>
      <c r="V354" s="5" t="s">
        <v>114</v>
      </c>
      <c r="W354" s="5" t="s">
        <v>120</v>
      </c>
      <c r="X354" s="5" t="s">
        <v>135</v>
      </c>
      <c r="Y354" s="5" t="s">
        <v>102</v>
      </c>
      <c r="Z354" s="5"/>
      <c r="AA354" s="5" t="s">
        <v>102</v>
      </c>
      <c r="AB354" s="54"/>
    </row>
    <row r="355" spans="1:28" x14ac:dyDescent="0.25">
      <c r="A355" s="1">
        <v>354</v>
      </c>
      <c r="B355" t="s">
        <v>65</v>
      </c>
      <c r="O355" s="53" t="s">
        <v>94</v>
      </c>
      <c r="P355" s="53">
        <v>54</v>
      </c>
      <c r="Q355" s="53" t="s">
        <v>121</v>
      </c>
      <c r="R355" s="53" t="s">
        <v>180</v>
      </c>
      <c r="S355" s="53" t="s">
        <v>107</v>
      </c>
      <c r="T355" s="53" t="s">
        <v>98</v>
      </c>
      <c r="U355" s="53" t="s">
        <v>80</v>
      </c>
      <c r="V355" s="53"/>
      <c r="W355" s="53" t="s">
        <v>120</v>
      </c>
      <c r="X355" s="53" t="s">
        <v>104</v>
      </c>
      <c r="Y355" s="53" t="s">
        <v>102</v>
      </c>
      <c r="Z355" s="53"/>
      <c r="AA355" s="53" t="s">
        <v>102</v>
      </c>
      <c r="AB355" s="55"/>
    </row>
    <row r="356" spans="1:28" x14ac:dyDescent="0.25">
      <c r="A356" s="1">
        <v>355</v>
      </c>
      <c r="B356" t="s">
        <v>65</v>
      </c>
      <c r="O356" s="5" t="s">
        <v>105</v>
      </c>
      <c r="P356" s="5">
        <v>57</v>
      </c>
      <c r="Q356" s="5" t="s">
        <v>95</v>
      </c>
      <c r="R356" s="5" t="s">
        <v>145</v>
      </c>
      <c r="S356" s="5" t="s">
        <v>107</v>
      </c>
      <c r="T356" s="5" t="s">
        <v>98</v>
      </c>
      <c r="U356" s="5" t="s">
        <v>80</v>
      </c>
      <c r="V356" s="5" t="s">
        <v>126</v>
      </c>
      <c r="W356" s="5" t="s">
        <v>100</v>
      </c>
      <c r="X356" s="5" t="s">
        <v>104</v>
      </c>
      <c r="Y356" s="5" t="s">
        <v>102</v>
      </c>
      <c r="Z356" s="5"/>
      <c r="AA356" s="5" t="s">
        <v>102</v>
      </c>
      <c r="AB356" s="54"/>
    </row>
    <row r="357" spans="1:28" x14ac:dyDescent="0.25">
      <c r="A357" s="1">
        <v>356</v>
      </c>
      <c r="B357" t="s">
        <v>65</v>
      </c>
      <c r="E357" t="s">
        <v>68</v>
      </c>
      <c r="M357" t="s">
        <v>76</v>
      </c>
      <c r="O357" s="53" t="s">
        <v>94</v>
      </c>
      <c r="P357" s="53">
        <v>52</v>
      </c>
      <c r="Q357" s="53" t="s">
        <v>121</v>
      </c>
      <c r="R357" s="53" t="s">
        <v>200</v>
      </c>
      <c r="S357" s="53" t="s">
        <v>107</v>
      </c>
      <c r="T357" s="53" t="s">
        <v>98</v>
      </c>
      <c r="U357" s="53" t="s">
        <v>80</v>
      </c>
      <c r="V357" s="53" t="s">
        <v>126</v>
      </c>
      <c r="W357" s="53" t="s">
        <v>110</v>
      </c>
      <c r="X357" s="53" t="s">
        <v>101</v>
      </c>
      <c r="Y357" s="53" t="s">
        <v>102</v>
      </c>
      <c r="Z357" s="53"/>
      <c r="AA357" s="53" t="s">
        <v>102</v>
      </c>
      <c r="AB357" s="55"/>
    </row>
    <row r="358" spans="1:28" x14ac:dyDescent="0.25">
      <c r="A358" s="1">
        <v>357</v>
      </c>
      <c r="F358" t="s">
        <v>69</v>
      </c>
      <c r="M358" t="s">
        <v>76</v>
      </c>
      <c r="O358" s="5" t="s">
        <v>94</v>
      </c>
      <c r="P358" s="5">
        <v>42</v>
      </c>
      <c r="Q358" s="5" t="s">
        <v>95</v>
      </c>
      <c r="R358" s="5" t="s">
        <v>127</v>
      </c>
      <c r="S358" s="5" t="s">
        <v>97</v>
      </c>
      <c r="T358" s="5" t="s">
        <v>98</v>
      </c>
      <c r="U358" s="5" t="s">
        <v>80</v>
      </c>
      <c r="V358" s="5" t="s">
        <v>126</v>
      </c>
      <c r="W358" s="5" t="s">
        <v>153</v>
      </c>
      <c r="X358" s="5" t="s">
        <v>101</v>
      </c>
      <c r="Y358" s="5" t="s">
        <v>102</v>
      </c>
      <c r="Z358" s="5"/>
      <c r="AA358" s="5" t="s">
        <v>102</v>
      </c>
      <c r="AB358" s="54"/>
    </row>
    <row r="359" spans="1:28" x14ac:dyDescent="0.25">
      <c r="A359" s="1">
        <v>358</v>
      </c>
      <c r="B359" t="s">
        <v>65</v>
      </c>
      <c r="E359" t="s">
        <v>68</v>
      </c>
      <c r="F359" t="s">
        <v>69</v>
      </c>
      <c r="M359" t="s">
        <v>76</v>
      </c>
      <c r="O359" s="53" t="s">
        <v>105</v>
      </c>
      <c r="P359" s="53">
        <v>63</v>
      </c>
      <c r="Q359" s="53" t="s">
        <v>95</v>
      </c>
      <c r="R359" s="53" t="s">
        <v>220</v>
      </c>
      <c r="S359" s="53" t="s">
        <v>107</v>
      </c>
      <c r="T359" s="53" t="s">
        <v>98</v>
      </c>
      <c r="U359" s="53" t="s">
        <v>80</v>
      </c>
      <c r="V359" s="53" t="s">
        <v>126</v>
      </c>
      <c r="W359" s="53" t="s">
        <v>100</v>
      </c>
      <c r="X359" s="53" t="s">
        <v>101</v>
      </c>
      <c r="Y359" s="53" t="s">
        <v>102</v>
      </c>
      <c r="Z359" s="53"/>
      <c r="AA359" s="53" t="s">
        <v>102</v>
      </c>
      <c r="AB359" s="55"/>
    </row>
    <row r="360" spans="1:28" x14ac:dyDescent="0.25">
      <c r="A360" s="1">
        <v>359</v>
      </c>
      <c r="B360" t="s">
        <v>65</v>
      </c>
      <c r="O360" s="5" t="s">
        <v>94</v>
      </c>
      <c r="P360" s="5">
        <v>32</v>
      </c>
      <c r="Q360" s="5" t="s">
        <v>95</v>
      </c>
      <c r="R360" s="5" t="s">
        <v>117</v>
      </c>
      <c r="S360" s="5" t="s">
        <v>346</v>
      </c>
      <c r="T360" s="5" t="s">
        <v>102</v>
      </c>
      <c r="U360" s="5" t="s">
        <v>80</v>
      </c>
      <c r="V360" s="5" t="s">
        <v>126</v>
      </c>
      <c r="W360" s="5" t="s">
        <v>110</v>
      </c>
      <c r="X360" s="5" t="s">
        <v>136</v>
      </c>
      <c r="Y360" s="5" t="s">
        <v>102</v>
      </c>
      <c r="Z360" s="5" t="s">
        <v>90</v>
      </c>
      <c r="AA360" s="5" t="s">
        <v>102</v>
      </c>
      <c r="AB360" s="54"/>
    </row>
    <row r="361" spans="1:28" x14ac:dyDescent="0.25">
      <c r="A361" s="1">
        <v>360</v>
      </c>
      <c r="B361" t="s">
        <v>65</v>
      </c>
      <c r="M361" t="s">
        <v>76</v>
      </c>
      <c r="O361" s="53" t="s">
        <v>105</v>
      </c>
      <c r="P361" s="53">
        <v>64</v>
      </c>
      <c r="Q361" s="53" t="s">
        <v>121</v>
      </c>
      <c r="R361" s="53" t="s">
        <v>181</v>
      </c>
      <c r="S361" s="53" t="s">
        <v>107</v>
      </c>
      <c r="T361" s="53" t="s">
        <v>98</v>
      </c>
      <c r="U361" s="53" t="s">
        <v>80</v>
      </c>
      <c r="V361" s="53" t="s">
        <v>126</v>
      </c>
      <c r="W361" s="53" t="s">
        <v>120</v>
      </c>
      <c r="X361" s="53" t="s">
        <v>101</v>
      </c>
      <c r="Y361" s="53" t="s">
        <v>102</v>
      </c>
      <c r="Z361" s="53" t="s">
        <v>92</v>
      </c>
      <c r="AA361" s="53" t="s">
        <v>102</v>
      </c>
      <c r="AB361" s="55"/>
    </row>
    <row r="362" spans="1:28" x14ac:dyDescent="0.25">
      <c r="A362" s="1">
        <v>361</v>
      </c>
      <c r="B362" t="s">
        <v>65</v>
      </c>
      <c r="E362" t="s">
        <v>68</v>
      </c>
      <c r="O362" s="5" t="s">
        <v>94</v>
      </c>
      <c r="P362" s="5">
        <v>29</v>
      </c>
      <c r="Q362" s="5" t="s">
        <v>95</v>
      </c>
      <c r="R362" s="5" t="s">
        <v>138</v>
      </c>
      <c r="S362" s="5" t="s">
        <v>107</v>
      </c>
      <c r="T362" s="5" t="s">
        <v>98</v>
      </c>
      <c r="U362" s="5" t="s">
        <v>80</v>
      </c>
      <c r="V362" s="5" t="s">
        <v>109</v>
      </c>
      <c r="W362" s="5" t="s">
        <v>110</v>
      </c>
      <c r="X362" s="5" t="s">
        <v>101</v>
      </c>
      <c r="Y362" s="5" t="s">
        <v>102</v>
      </c>
      <c r="Z362" s="5" t="s">
        <v>90</v>
      </c>
      <c r="AA362" s="5" t="s">
        <v>102</v>
      </c>
      <c r="AB362" s="54"/>
    </row>
    <row r="363" spans="1:28" x14ac:dyDescent="0.25">
      <c r="A363" s="1">
        <v>362</v>
      </c>
      <c r="F363" t="s">
        <v>69</v>
      </c>
      <c r="G363" t="s">
        <v>70</v>
      </c>
      <c r="M363" t="s">
        <v>76</v>
      </c>
      <c r="O363" s="53" t="s">
        <v>94</v>
      </c>
      <c r="P363" s="53">
        <v>64</v>
      </c>
      <c r="Q363" s="53" t="s">
        <v>121</v>
      </c>
      <c r="R363" s="53" t="s">
        <v>181</v>
      </c>
      <c r="S363" s="53" t="s">
        <v>107</v>
      </c>
      <c r="T363" s="53" t="s">
        <v>98</v>
      </c>
      <c r="U363" s="53" t="s">
        <v>80</v>
      </c>
      <c r="V363" s="53" t="s">
        <v>99</v>
      </c>
      <c r="W363" s="53" t="s">
        <v>103</v>
      </c>
      <c r="X363" s="53"/>
      <c r="Y363" s="53" t="s">
        <v>102</v>
      </c>
      <c r="Z363" s="53" t="s">
        <v>92</v>
      </c>
      <c r="AA363" s="53" t="s">
        <v>98</v>
      </c>
      <c r="AB363" s="55"/>
    </row>
    <row r="364" spans="1:28" x14ac:dyDescent="0.25">
      <c r="A364" s="1">
        <v>363</v>
      </c>
      <c r="B364" t="s">
        <v>65</v>
      </c>
      <c r="H364" t="s">
        <v>71</v>
      </c>
      <c r="M364" t="s">
        <v>76</v>
      </c>
      <c r="O364" s="5" t="s">
        <v>94</v>
      </c>
      <c r="P364" s="5">
        <v>24</v>
      </c>
      <c r="Q364" s="5" t="s">
        <v>95</v>
      </c>
      <c r="R364" s="5" t="s">
        <v>130</v>
      </c>
      <c r="S364" s="5" t="s">
        <v>107</v>
      </c>
      <c r="T364" s="5"/>
      <c r="U364" s="5" t="s">
        <v>365</v>
      </c>
      <c r="V364" s="5"/>
      <c r="W364" s="5" t="s">
        <v>110</v>
      </c>
      <c r="X364" s="5" t="s">
        <v>136</v>
      </c>
      <c r="Y364" s="5" t="s">
        <v>102</v>
      </c>
      <c r="Z364" s="5"/>
      <c r="AA364" s="5" t="s">
        <v>102</v>
      </c>
      <c r="AB364" s="54"/>
    </row>
    <row r="365" spans="1:28" x14ac:dyDescent="0.25">
      <c r="A365" s="1">
        <v>364</v>
      </c>
      <c r="B365" t="s">
        <v>65</v>
      </c>
      <c r="C365" t="s">
        <v>66</v>
      </c>
      <c r="E365" t="s">
        <v>68</v>
      </c>
      <c r="M365" t="s">
        <v>76</v>
      </c>
      <c r="O365" s="53" t="s">
        <v>94</v>
      </c>
      <c r="P365" s="53">
        <v>63</v>
      </c>
      <c r="Q365" s="53" t="s">
        <v>121</v>
      </c>
      <c r="R365" s="53" t="s">
        <v>181</v>
      </c>
      <c r="S365" s="53" t="s">
        <v>107</v>
      </c>
      <c r="T365" s="53" t="s">
        <v>98</v>
      </c>
      <c r="U365" s="53" t="s">
        <v>80</v>
      </c>
      <c r="V365" s="53" t="s">
        <v>108</v>
      </c>
      <c r="W365" s="53" t="s">
        <v>120</v>
      </c>
      <c r="X365" s="53" t="s">
        <v>101</v>
      </c>
      <c r="Y365" s="53" t="s">
        <v>102</v>
      </c>
      <c r="Z365" s="53" t="s">
        <v>92</v>
      </c>
      <c r="AA365" s="53" t="s">
        <v>102</v>
      </c>
      <c r="AB365" s="55"/>
    </row>
    <row r="366" spans="1:28" x14ac:dyDescent="0.25">
      <c r="A366" s="1">
        <v>365</v>
      </c>
      <c r="B366" t="s">
        <v>65</v>
      </c>
      <c r="O366" s="5" t="s">
        <v>105</v>
      </c>
      <c r="P366" s="5">
        <v>64</v>
      </c>
      <c r="Q366" s="5" t="s">
        <v>95</v>
      </c>
      <c r="R366" s="5" t="s">
        <v>221</v>
      </c>
      <c r="S366" s="5"/>
      <c r="T366" s="5" t="s">
        <v>98</v>
      </c>
      <c r="U366" s="5" t="s">
        <v>365</v>
      </c>
      <c r="V366" s="5" t="s">
        <v>126</v>
      </c>
      <c r="W366" s="5" t="s">
        <v>100</v>
      </c>
      <c r="X366" s="5" t="s">
        <v>104</v>
      </c>
      <c r="Y366" s="5" t="s">
        <v>102</v>
      </c>
      <c r="Z366" s="5"/>
      <c r="AA366" s="5" t="s">
        <v>102</v>
      </c>
      <c r="AB366" s="54"/>
    </row>
    <row r="367" spans="1:28" x14ac:dyDescent="0.25">
      <c r="A367" s="1">
        <v>366</v>
      </c>
      <c r="B367" t="s">
        <v>65</v>
      </c>
      <c r="O367" s="53" t="s">
        <v>105</v>
      </c>
      <c r="P367" s="53">
        <v>70</v>
      </c>
      <c r="Q367" s="53" t="s">
        <v>95</v>
      </c>
      <c r="R367" s="53" t="s">
        <v>222</v>
      </c>
      <c r="S367" s="53" t="s">
        <v>107</v>
      </c>
      <c r="T367" s="53"/>
      <c r="U367" s="53" t="s">
        <v>80</v>
      </c>
      <c r="V367" s="53" t="s">
        <v>126</v>
      </c>
      <c r="W367" s="53" t="s">
        <v>100</v>
      </c>
      <c r="X367" s="53" t="s">
        <v>104</v>
      </c>
      <c r="Y367" s="53" t="s">
        <v>102</v>
      </c>
      <c r="Z367" s="53"/>
      <c r="AA367" s="53" t="s">
        <v>102</v>
      </c>
      <c r="AB367" s="55"/>
    </row>
    <row r="368" spans="1:28" x14ac:dyDescent="0.25">
      <c r="A368" s="1">
        <v>367</v>
      </c>
      <c r="B368" t="s">
        <v>65</v>
      </c>
      <c r="O368" s="5" t="s">
        <v>94</v>
      </c>
      <c r="P368" s="5">
        <v>72</v>
      </c>
      <c r="Q368" s="5" t="s">
        <v>95</v>
      </c>
      <c r="R368" s="5" t="s">
        <v>186</v>
      </c>
      <c r="S368" s="5" t="s">
        <v>97</v>
      </c>
      <c r="T368" s="5" t="s">
        <v>98</v>
      </c>
      <c r="U368" s="5" t="s">
        <v>80</v>
      </c>
      <c r="V368" s="5"/>
      <c r="W368" s="5"/>
      <c r="X368" s="5" t="s">
        <v>104</v>
      </c>
      <c r="Y368" s="5" t="s">
        <v>102</v>
      </c>
      <c r="Z368" s="5" t="s">
        <v>91</v>
      </c>
      <c r="AA368" s="5" t="s">
        <v>102</v>
      </c>
      <c r="AB368" s="54"/>
    </row>
    <row r="369" spans="1:28" x14ac:dyDescent="0.25">
      <c r="A369" s="1">
        <v>368</v>
      </c>
      <c r="B369" t="s">
        <v>65</v>
      </c>
      <c r="K369" t="s">
        <v>74</v>
      </c>
      <c r="M369" t="s">
        <v>76</v>
      </c>
      <c r="O369" s="53" t="s">
        <v>105</v>
      </c>
      <c r="P369" s="53">
        <v>76</v>
      </c>
      <c r="Q369" s="53" t="s">
        <v>95</v>
      </c>
      <c r="R369" s="53" t="s">
        <v>118</v>
      </c>
      <c r="S369" s="53" t="s">
        <v>107</v>
      </c>
      <c r="T369" s="53" t="s">
        <v>98</v>
      </c>
      <c r="U369" s="53" t="s">
        <v>80</v>
      </c>
      <c r="V369" s="53"/>
      <c r="W369" s="53" t="s">
        <v>153</v>
      </c>
      <c r="X369" s="53" t="s">
        <v>104</v>
      </c>
      <c r="Y369" s="53" t="s">
        <v>102</v>
      </c>
      <c r="Z369" s="53"/>
      <c r="AA369" s="53" t="s">
        <v>102</v>
      </c>
      <c r="AB369" s="55"/>
    </row>
    <row r="370" spans="1:28" x14ac:dyDescent="0.25">
      <c r="A370" s="1">
        <v>369</v>
      </c>
      <c r="B370" t="s">
        <v>65</v>
      </c>
      <c r="F370" t="s">
        <v>69</v>
      </c>
      <c r="M370" t="s">
        <v>76</v>
      </c>
      <c r="O370" s="5" t="s">
        <v>105</v>
      </c>
      <c r="P370" s="5">
        <v>74</v>
      </c>
      <c r="Q370" s="5" t="s">
        <v>115</v>
      </c>
      <c r="R370" s="5" t="s">
        <v>329</v>
      </c>
      <c r="S370" s="5" t="s">
        <v>107</v>
      </c>
      <c r="T370" s="5" t="s">
        <v>98</v>
      </c>
      <c r="U370" s="5" t="s">
        <v>80</v>
      </c>
      <c r="V370" s="5"/>
      <c r="W370" s="5"/>
      <c r="X370" s="5"/>
      <c r="Y370" s="5" t="s">
        <v>102</v>
      </c>
      <c r="Z370" s="5"/>
      <c r="AA370" s="5" t="s">
        <v>102</v>
      </c>
      <c r="AB370" s="54"/>
    </row>
    <row r="371" spans="1:28" x14ac:dyDescent="0.25">
      <c r="A371" s="1">
        <v>370</v>
      </c>
      <c r="B371" t="s">
        <v>65</v>
      </c>
      <c r="E371" t="s">
        <v>68</v>
      </c>
      <c r="M371" t="s">
        <v>76</v>
      </c>
      <c r="O371" s="53" t="s">
        <v>94</v>
      </c>
      <c r="P371" s="53">
        <v>77</v>
      </c>
      <c r="Q371" s="53" t="s">
        <v>95</v>
      </c>
      <c r="R371" s="53" t="s">
        <v>223</v>
      </c>
      <c r="S371" s="53" t="s">
        <v>107</v>
      </c>
      <c r="T371" s="53"/>
      <c r="U371" s="53" t="s">
        <v>80</v>
      </c>
      <c r="V371" s="53"/>
      <c r="W371" s="53" t="s">
        <v>120</v>
      </c>
      <c r="X371" s="53" t="s">
        <v>104</v>
      </c>
      <c r="Y371" s="53" t="s">
        <v>102</v>
      </c>
      <c r="Z371" s="53"/>
      <c r="AA371" s="53"/>
      <c r="AB371" s="55"/>
    </row>
    <row r="372" spans="1:28" x14ac:dyDescent="0.25">
      <c r="A372" s="1">
        <v>371</v>
      </c>
      <c r="B372" t="s">
        <v>65</v>
      </c>
      <c r="O372" s="5" t="s">
        <v>105</v>
      </c>
      <c r="P372" s="5">
        <v>80</v>
      </c>
      <c r="Q372" s="5" t="s">
        <v>95</v>
      </c>
      <c r="R372" s="5" t="s">
        <v>204</v>
      </c>
      <c r="S372" s="5" t="s">
        <v>107</v>
      </c>
      <c r="T372" s="5" t="s">
        <v>98</v>
      </c>
      <c r="U372" s="5" t="s">
        <v>80</v>
      </c>
      <c r="V372" s="5" t="s">
        <v>114</v>
      </c>
      <c r="W372" s="5" t="s">
        <v>110</v>
      </c>
      <c r="X372" s="5" t="s">
        <v>104</v>
      </c>
      <c r="Y372" s="5" t="s">
        <v>102</v>
      </c>
      <c r="Z372" s="5"/>
      <c r="AA372" s="5" t="s">
        <v>98</v>
      </c>
      <c r="AB372" s="54"/>
    </row>
    <row r="373" spans="1:28" x14ac:dyDescent="0.25">
      <c r="A373" s="1">
        <v>372</v>
      </c>
      <c r="B373" t="s">
        <v>65</v>
      </c>
      <c r="G373" t="s">
        <v>70</v>
      </c>
      <c r="I373" t="s">
        <v>72</v>
      </c>
      <c r="O373" s="53" t="s">
        <v>94</v>
      </c>
      <c r="P373" s="53">
        <v>77</v>
      </c>
      <c r="Q373" s="53" t="s">
        <v>95</v>
      </c>
      <c r="R373" s="53" t="s">
        <v>204</v>
      </c>
      <c r="S373" s="53" t="s">
        <v>107</v>
      </c>
      <c r="T373" s="53" t="s">
        <v>98</v>
      </c>
      <c r="U373" s="53" t="s">
        <v>80</v>
      </c>
      <c r="V373" s="53"/>
      <c r="W373" s="53" t="s">
        <v>120</v>
      </c>
      <c r="X373" s="53" t="s">
        <v>104</v>
      </c>
      <c r="Y373" s="53" t="s">
        <v>102</v>
      </c>
      <c r="Z373" s="53"/>
      <c r="AA373" s="53" t="s">
        <v>98</v>
      </c>
      <c r="AB373" s="55"/>
    </row>
    <row r="374" spans="1:28" x14ac:dyDescent="0.25">
      <c r="A374" s="1">
        <v>373</v>
      </c>
      <c r="D374" t="s">
        <v>67</v>
      </c>
      <c r="M374" t="s">
        <v>76</v>
      </c>
      <c r="O374" s="5" t="s">
        <v>105</v>
      </c>
      <c r="P374" s="5">
        <v>32</v>
      </c>
      <c r="Q374" s="5" t="s">
        <v>121</v>
      </c>
      <c r="R374" s="5" t="s">
        <v>213</v>
      </c>
      <c r="S374" s="5" t="s">
        <v>107</v>
      </c>
      <c r="T374" s="5" t="s">
        <v>98</v>
      </c>
      <c r="U374" s="5" t="s">
        <v>80</v>
      </c>
      <c r="V374" s="5" t="s">
        <v>108</v>
      </c>
      <c r="W374" s="5" t="s">
        <v>110</v>
      </c>
      <c r="X374" s="5" t="s">
        <v>135</v>
      </c>
      <c r="Y374" s="5" t="s">
        <v>102</v>
      </c>
      <c r="Z374" s="5"/>
      <c r="AA374" s="5" t="s">
        <v>102</v>
      </c>
      <c r="AB374" s="54"/>
    </row>
    <row r="375" spans="1:28" x14ac:dyDescent="0.25">
      <c r="A375" s="1">
        <v>374</v>
      </c>
      <c r="B375" t="s">
        <v>65</v>
      </c>
      <c r="O375" s="53" t="s">
        <v>105</v>
      </c>
      <c r="P375" s="53">
        <v>67</v>
      </c>
      <c r="Q375" s="53" t="s">
        <v>95</v>
      </c>
      <c r="R375" s="53" t="s">
        <v>113</v>
      </c>
      <c r="S375" s="53" t="s">
        <v>107</v>
      </c>
      <c r="T375" s="53" t="s">
        <v>98</v>
      </c>
      <c r="U375" s="53" t="s">
        <v>80</v>
      </c>
      <c r="V375" s="53" t="s">
        <v>114</v>
      </c>
      <c r="W375" s="53" t="s">
        <v>110</v>
      </c>
      <c r="X375" s="53" t="s">
        <v>135</v>
      </c>
      <c r="Y375" s="53" t="s">
        <v>102</v>
      </c>
      <c r="Z375" s="53"/>
      <c r="AA375" s="53" t="s">
        <v>102</v>
      </c>
      <c r="AB375" s="55"/>
    </row>
    <row r="376" spans="1:28" x14ac:dyDescent="0.25">
      <c r="A376" s="1">
        <v>375</v>
      </c>
      <c r="B376" t="s">
        <v>65</v>
      </c>
      <c r="K376" t="s">
        <v>74</v>
      </c>
      <c r="M376" t="s">
        <v>76</v>
      </c>
      <c r="O376" s="5" t="s">
        <v>94</v>
      </c>
      <c r="P376" s="5">
        <v>66</v>
      </c>
      <c r="Q376" s="5" t="s">
        <v>95</v>
      </c>
      <c r="R376" s="5" t="s">
        <v>204</v>
      </c>
      <c r="S376" s="5" t="s">
        <v>107</v>
      </c>
      <c r="T376" s="5" t="s">
        <v>98</v>
      </c>
      <c r="U376" s="5" t="s">
        <v>83</v>
      </c>
      <c r="V376" s="5"/>
      <c r="W376" s="5" t="s">
        <v>103</v>
      </c>
      <c r="X376" s="5"/>
      <c r="Y376" s="5" t="s">
        <v>102</v>
      </c>
      <c r="Z376" s="5"/>
      <c r="AA376" s="5" t="s">
        <v>102</v>
      </c>
      <c r="AB376" s="54"/>
    </row>
    <row r="377" spans="1:28" x14ac:dyDescent="0.25">
      <c r="A377" s="1">
        <v>376</v>
      </c>
      <c r="L377" t="s">
        <v>75</v>
      </c>
      <c r="O377" s="53" t="s">
        <v>94</v>
      </c>
      <c r="P377" s="53">
        <v>54</v>
      </c>
      <c r="Q377" s="53" t="s">
        <v>95</v>
      </c>
      <c r="R377" s="53" t="s">
        <v>145</v>
      </c>
      <c r="S377" s="53" t="s">
        <v>97</v>
      </c>
      <c r="T377" s="53" t="s">
        <v>98</v>
      </c>
      <c r="U377" s="53" t="s">
        <v>80</v>
      </c>
      <c r="V377" s="53"/>
      <c r="W377" s="53" t="s">
        <v>103</v>
      </c>
      <c r="X377" s="53" t="s">
        <v>101</v>
      </c>
      <c r="Y377" s="53" t="s">
        <v>98</v>
      </c>
      <c r="Z377" s="53"/>
      <c r="AA377" s="53" t="s">
        <v>98</v>
      </c>
      <c r="AB377" s="55"/>
    </row>
    <row r="378" spans="1:28" x14ac:dyDescent="0.25">
      <c r="A378" s="1">
        <v>377</v>
      </c>
      <c r="B378" t="s">
        <v>65</v>
      </c>
      <c r="F378" t="s">
        <v>69</v>
      </c>
      <c r="G378" t="s">
        <v>70</v>
      </c>
      <c r="K378" t="s">
        <v>74</v>
      </c>
      <c r="M378" t="s">
        <v>76</v>
      </c>
      <c r="O378" s="5" t="s">
        <v>105</v>
      </c>
      <c r="P378" s="5">
        <v>86</v>
      </c>
      <c r="Q378" s="5" t="s">
        <v>95</v>
      </c>
      <c r="R378" s="5" t="s">
        <v>224</v>
      </c>
      <c r="S378" s="5" t="s">
        <v>107</v>
      </c>
      <c r="T378" s="5" t="s">
        <v>98</v>
      </c>
      <c r="U378" s="5" t="s">
        <v>80</v>
      </c>
      <c r="V378" s="5" t="s">
        <v>114</v>
      </c>
      <c r="W378" s="5" t="s">
        <v>120</v>
      </c>
      <c r="X378" s="5" t="s">
        <v>104</v>
      </c>
      <c r="Y378" s="5" t="s">
        <v>102</v>
      </c>
      <c r="Z378" s="5"/>
      <c r="AA378" s="5" t="s">
        <v>102</v>
      </c>
      <c r="AB378" s="54"/>
    </row>
    <row r="379" spans="1:28" x14ac:dyDescent="0.25">
      <c r="A379" s="1">
        <v>378</v>
      </c>
      <c r="B379" t="s">
        <v>65</v>
      </c>
      <c r="K379" t="s">
        <v>74</v>
      </c>
      <c r="O379" s="53" t="s">
        <v>94</v>
      </c>
      <c r="P379" s="53">
        <v>25</v>
      </c>
      <c r="Q379" s="53" t="s">
        <v>115</v>
      </c>
      <c r="R379" s="53" t="s">
        <v>329</v>
      </c>
      <c r="S379" s="53" t="s">
        <v>107</v>
      </c>
      <c r="T379" s="53" t="s">
        <v>98</v>
      </c>
      <c r="U379" s="53" t="s">
        <v>80</v>
      </c>
      <c r="V379" s="53" t="s">
        <v>99</v>
      </c>
      <c r="W379" s="53" t="s">
        <v>110</v>
      </c>
      <c r="X379" s="53" t="s">
        <v>101</v>
      </c>
      <c r="Y379" s="53"/>
      <c r="Z379" s="53"/>
      <c r="AA379" s="53"/>
      <c r="AB379" s="55"/>
    </row>
    <row r="380" spans="1:28" x14ac:dyDescent="0.25">
      <c r="A380" s="1">
        <v>379</v>
      </c>
      <c r="B380" t="s">
        <v>65</v>
      </c>
      <c r="C380" t="s">
        <v>66</v>
      </c>
      <c r="E380" t="s">
        <v>68</v>
      </c>
      <c r="G380" t="s">
        <v>70</v>
      </c>
      <c r="I380" t="s">
        <v>72</v>
      </c>
      <c r="K380" t="s">
        <v>74</v>
      </c>
      <c r="O380" s="5" t="s">
        <v>105</v>
      </c>
      <c r="P380" s="5">
        <v>89</v>
      </c>
      <c r="Q380" s="5" t="s">
        <v>115</v>
      </c>
      <c r="R380" s="5" t="s">
        <v>335</v>
      </c>
      <c r="S380" s="5" t="s">
        <v>107</v>
      </c>
      <c r="T380" s="5" t="s">
        <v>98</v>
      </c>
      <c r="U380" s="5" t="s">
        <v>80</v>
      </c>
      <c r="V380" s="5" t="s">
        <v>108</v>
      </c>
      <c r="W380" s="5" t="s">
        <v>120</v>
      </c>
      <c r="X380" s="5" t="s">
        <v>104</v>
      </c>
      <c r="Y380" s="5" t="s">
        <v>102</v>
      </c>
      <c r="Z380" s="5"/>
      <c r="AA380" s="5" t="s">
        <v>98</v>
      </c>
      <c r="AB380" s="54"/>
    </row>
    <row r="381" spans="1:28" x14ac:dyDescent="0.25">
      <c r="A381" s="1">
        <v>380</v>
      </c>
      <c r="B381" t="s">
        <v>65</v>
      </c>
      <c r="O381" s="53" t="s">
        <v>94</v>
      </c>
      <c r="P381" s="53">
        <v>63</v>
      </c>
      <c r="Q381" s="53" t="s">
        <v>95</v>
      </c>
      <c r="R381" s="53" t="s">
        <v>113</v>
      </c>
      <c r="S381" s="53" t="s">
        <v>107</v>
      </c>
      <c r="T381" s="53" t="s">
        <v>98</v>
      </c>
      <c r="U381" s="53" t="s">
        <v>80</v>
      </c>
      <c r="V381" s="53"/>
      <c r="W381" s="53" t="s">
        <v>110</v>
      </c>
      <c r="X381" s="53" t="s">
        <v>104</v>
      </c>
      <c r="Y381" s="53" t="s">
        <v>102</v>
      </c>
      <c r="Z381" s="53"/>
      <c r="AA381" s="53" t="s">
        <v>102</v>
      </c>
      <c r="AB381" s="55"/>
    </row>
    <row r="382" spans="1:28" x14ac:dyDescent="0.25">
      <c r="A382" s="1">
        <v>381</v>
      </c>
      <c r="B382" t="s">
        <v>65</v>
      </c>
      <c r="M382" t="s">
        <v>76</v>
      </c>
      <c r="O382" s="5" t="s">
        <v>94</v>
      </c>
      <c r="P382" s="5">
        <v>59</v>
      </c>
      <c r="Q382" s="5" t="s">
        <v>95</v>
      </c>
      <c r="R382" s="5" t="s">
        <v>140</v>
      </c>
      <c r="S382" s="5" t="s">
        <v>134</v>
      </c>
      <c r="T382" s="5" t="s">
        <v>98</v>
      </c>
      <c r="U382" s="5" t="s">
        <v>80</v>
      </c>
      <c r="V382" s="5"/>
      <c r="W382" s="5" t="s">
        <v>110</v>
      </c>
      <c r="X382" s="5" t="s">
        <v>104</v>
      </c>
      <c r="Y382" s="5" t="s">
        <v>102</v>
      </c>
      <c r="Z382" s="5"/>
      <c r="AA382" s="5" t="s">
        <v>102</v>
      </c>
      <c r="AB382" s="54"/>
    </row>
    <row r="383" spans="1:28" x14ac:dyDescent="0.25">
      <c r="A383" s="1">
        <v>382</v>
      </c>
      <c r="B383" t="s">
        <v>65</v>
      </c>
      <c r="C383" t="s">
        <v>66</v>
      </c>
      <c r="E383" t="s">
        <v>68</v>
      </c>
      <c r="O383" s="53" t="s">
        <v>94</v>
      </c>
      <c r="P383" s="53">
        <v>79</v>
      </c>
      <c r="Q383" s="53" t="s">
        <v>95</v>
      </c>
      <c r="R383" s="53" t="s">
        <v>204</v>
      </c>
      <c r="S383" s="53" t="s">
        <v>107</v>
      </c>
      <c r="T383" s="53"/>
      <c r="U383" s="53" t="s">
        <v>80</v>
      </c>
      <c r="V383" s="53"/>
      <c r="W383" s="53" t="s">
        <v>100</v>
      </c>
      <c r="X383" s="53" t="s">
        <v>104</v>
      </c>
      <c r="Y383" s="53" t="s">
        <v>102</v>
      </c>
      <c r="Z383" s="53"/>
      <c r="AA383" s="53" t="s">
        <v>102</v>
      </c>
      <c r="AB383" s="55"/>
    </row>
    <row r="384" spans="1:28" x14ac:dyDescent="0.25">
      <c r="A384" s="1">
        <v>383</v>
      </c>
      <c r="B384" t="s">
        <v>65</v>
      </c>
      <c r="O384" s="5" t="s">
        <v>94</v>
      </c>
      <c r="P384" s="5">
        <v>57</v>
      </c>
      <c r="Q384" s="5" t="s">
        <v>115</v>
      </c>
      <c r="R384" s="5" t="s">
        <v>336</v>
      </c>
      <c r="S384" s="5" t="s">
        <v>107</v>
      </c>
      <c r="T384" s="5" t="s">
        <v>98</v>
      </c>
      <c r="U384" s="5" t="s">
        <v>80</v>
      </c>
      <c r="V384" s="5" t="s">
        <v>126</v>
      </c>
      <c r="W384" s="5" t="s">
        <v>100</v>
      </c>
      <c r="X384" s="5" t="s">
        <v>104</v>
      </c>
      <c r="Y384" s="5" t="s">
        <v>102</v>
      </c>
      <c r="Z384" s="5"/>
      <c r="AA384" s="5" t="s">
        <v>102</v>
      </c>
      <c r="AB384" s="54"/>
    </row>
    <row r="385" spans="1:28" x14ac:dyDescent="0.25">
      <c r="A385" s="1">
        <v>384</v>
      </c>
      <c r="M385" t="s">
        <v>76</v>
      </c>
      <c r="O385" s="53" t="s">
        <v>105</v>
      </c>
      <c r="P385" s="53">
        <v>69</v>
      </c>
      <c r="Q385" s="53" t="s">
        <v>95</v>
      </c>
      <c r="R385" s="53" t="s">
        <v>225</v>
      </c>
      <c r="S385" s="53" t="s">
        <v>107</v>
      </c>
      <c r="T385" s="53" t="s">
        <v>98</v>
      </c>
      <c r="U385" s="53" t="s">
        <v>80</v>
      </c>
      <c r="V385" s="53"/>
      <c r="W385" s="53" t="s">
        <v>110</v>
      </c>
      <c r="X385" s="53" t="s">
        <v>104</v>
      </c>
      <c r="Y385" s="53" t="s">
        <v>102</v>
      </c>
      <c r="Z385" s="53"/>
      <c r="AA385" s="53" t="s">
        <v>102</v>
      </c>
      <c r="AB385" s="55"/>
    </row>
    <row r="386" spans="1:28" x14ac:dyDescent="0.25">
      <c r="A386" s="1">
        <v>385</v>
      </c>
      <c r="B386" t="s">
        <v>65</v>
      </c>
      <c r="O386" s="5" t="s">
        <v>94</v>
      </c>
      <c r="P386" s="5">
        <v>72</v>
      </c>
      <c r="Q386" s="5" t="s">
        <v>95</v>
      </c>
      <c r="R386" s="5" t="s">
        <v>116</v>
      </c>
      <c r="S386" s="5" t="s">
        <v>107</v>
      </c>
      <c r="T386" s="5" t="s">
        <v>98</v>
      </c>
      <c r="U386" s="5" t="s">
        <v>80</v>
      </c>
      <c r="V386" s="5"/>
      <c r="W386" s="5" t="s">
        <v>103</v>
      </c>
      <c r="X386" s="5" t="s">
        <v>104</v>
      </c>
      <c r="Y386" s="5" t="s">
        <v>102</v>
      </c>
      <c r="Z386" s="5"/>
      <c r="AA386" s="5" t="s">
        <v>98</v>
      </c>
      <c r="AB386" s="54"/>
    </row>
    <row r="387" spans="1:28" x14ac:dyDescent="0.25">
      <c r="A387" s="1">
        <v>386</v>
      </c>
      <c r="B387" t="s">
        <v>65</v>
      </c>
      <c r="C387" t="s">
        <v>66</v>
      </c>
      <c r="D387" t="s">
        <v>67</v>
      </c>
      <c r="E387" t="s">
        <v>68</v>
      </c>
      <c r="K387" t="s">
        <v>74</v>
      </c>
      <c r="O387" s="53" t="s">
        <v>94</v>
      </c>
      <c r="P387" s="53">
        <v>43</v>
      </c>
      <c r="Q387" s="53" t="s">
        <v>95</v>
      </c>
      <c r="R387" s="53" t="s">
        <v>113</v>
      </c>
      <c r="S387" s="53" t="s">
        <v>107</v>
      </c>
      <c r="T387" s="53" t="s">
        <v>98</v>
      </c>
      <c r="U387" s="53" t="s">
        <v>80</v>
      </c>
      <c r="V387" s="53" t="s">
        <v>108</v>
      </c>
      <c r="W387" s="53" t="s">
        <v>103</v>
      </c>
      <c r="X387" s="53" t="s">
        <v>101</v>
      </c>
      <c r="Y387" s="53" t="s">
        <v>102</v>
      </c>
      <c r="Z387" s="53"/>
      <c r="AA387" s="53" t="s">
        <v>102</v>
      </c>
      <c r="AB387" s="55"/>
    </row>
    <row r="388" spans="1:28" x14ac:dyDescent="0.25">
      <c r="A388" s="1">
        <v>387</v>
      </c>
      <c r="B388" t="s">
        <v>65</v>
      </c>
      <c r="E388" t="s">
        <v>68</v>
      </c>
      <c r="O388" s="5" t="s">
        <v>94</v>
      </c>
      <c r="P388" s="5">
        <v>26</v>
      </c>
      <c r="Q388" s="5" t="s">
        <v>115</v>
      </c>
      <c r="R388" s="5" t="s">
        <v>334</v>
      </c>
      <c r="S388" s="5" t="s">
        <v>346</v>
      </c>
      <c r="T388" s="5" t="s">
        <v>102</v>
      </c>
      <c r="U388" s="5" t="s">
        <v>80</v>
      </c>
      <c r="V388" s="5" t="s">
        <v>108</v>
      </c>
      <c r="W388" s="5" t="s">
        <v>100</v>
      </c>
      <c r="X388" s="5" t="s">
        <v>136</v>
      </c>
      <c r="Y388" s="5" t="s">
        <v>102</v>
      </c>
      <c r="Z388" s="5"/>
      <c r="AA388" s="5" t="s">
        <v>102</v>
      </c>
      <c r="AB388" s="54"/>
    </row>
    <row r="389" spans="1:28" x14ac:dyDescent="0.25">
      <c r="A389" s="1">
        <v>388</v>
      </c>
      <c r="F389" t="s">
        <v>69</v>
      </c>
      <c r="G389" t="s">
        <v>70</v>
      </c>
      <c r="O389" s="53" t="s">
        <v>105</v>
      </c>
      <c r="P389" s="53">
        <v>73</v>
      </c>
      <c r="Q389" s="53" t="s">
        <v>95</v>
      </c>
      <c r="R389" s="53" t="s">
        <v>116</v>
      </c>
      <c r="S389" s="53" t="s">
        <v>107</v>
      </c>
      <c r="T389" s="53" t="s">
        <v>98</v>
      </c>
      <c r="U389" s="53" t="s">
        <v>80</v>
      </c>
      <c r="V389" s="53" t="s">
        <v>108</v>
      </c>
      <c r="W389" s="53" t="s">
        <v>137</v>
      </c>
      <c r="X389" s="53" t="s">
        <v>104</v>
      </c>
      <c r="Y389" s="53" t="s">
        <v>102</v>
      </c>
      <c r="Z389" s="53"/>
      <c r="AA389" s="53" t="s">
        <v>98</v>
      </c>
      <c r="AB389" s="55"/>
    </row>
    <row r="390" spans="1:28" x14ac:dyDescent="0.25">
      <c r="A390" s="1">
        <v>389</v>
      </c>
      <c r="B390" t="s">
        <v>65</v>
      </c>
      <c r="F390" t="s">
        <v>69</v>
      </c>
      <c r="M390" t="s">
        <v>76</v>
      </c>
      <c r="O390" s="5" t="s">
        <v>94</v>
      </c>
      <c r="P390" s="5">
        <v>83</v>
      </c>
      <c r="Q390" s="5" t="s">
        <v>115</v>
      </c>
      <c r="R390" s="5" t="s">
        <v>337</v>
      </c>
      <c r="S390" s="5" t="s">
        <v>107</v>
      </c>
      <c r="T390" s="5" t="s">
        <v>98</v>
      </c>
      <c r="U390" s="5" t="s">
        <v>80</v>
      </c>
      <c r="V390" s="5" t="s">
        <v>108</v>
      </c>
      <c r="W390" s="5" t="s">
        <v>120</v>
      </c>
      <c r="X390" s="5" t="s">
        <v>104</v>
      </c>
      <c r="Y390" s="5" t="s">
        <v>102</v>
      </c>
      <c r="Z390" s="5"/>
      <c r="AA390" s="5" t="s">
        <v>102</v>
      </c>
      <c r="AB390" s="54"/>
    </row>
    <row r="391" spans="1:28" x14ac:dyDescent="0.25">
      <c r="A391" s="1">
        <v>390</v>
      </c>
      <c r="B391" t="s">
        <v>65</v>
      </c>
      <c r="E391" t="s">
        <v>68</v>
      </c>
      <c r="F391" t="s">
        <v>69</v>
      </c>
      <c r="M391" t="s">
        <v>76</v>
      </c>
      <c r="O391" s="53" t="s">
        <v>94</v>
      </c>
      <c r="P391" s="53">
        <v>78</v>
      </c>
      <c r="Q391" s="53" t="s">
        <v>95</v>
      </c>
      <c r="R391" s="53" t="s">
        <v>205</v>
      </c>
      <c r="S391" s="53" t="s">
        <v>107</v>
      </c>
      <c r="T391" s="53"/>
      <c r="U391" s="53" t="s">
        <v>80</v>
      </c>
      <c r="V391" s="53" t="s">
        <v>108</v>
      </c>
      <c r="W391" s="53" t="s">
        <v>103</v>
      </c>
      <c r="X391" s="53" t="s">
        <v>104</v>
      </c>
      <c r="Y391" s="53" t="s">
        <v>102</v>
      </c>
      <c r="Z391" s="53"/>
      <c r="AA391" s="53" t="s">
        <v>102</v>
      </c>
      <c r="AB391" s="55"/>
    </row>
    <row r="392" spans="1:28" x14ac:dyDescent="0.25">
      <c r="A392" s="1">
        <v>391</v>
      </c>
      <c r="B392" t="s">
        <v>65</v>
      </c>
      <c r="E392" t="s">
        <v>68</v>
      </c>
      <c r="O392" s="5" t="s">
        <v>105</v>
      </c>
      <c r="P392" s="5">
        <v>71</v>
      </c>
      <c r="Q392" s="5" t="s">
        <v>95</v>
      </c>
      <c r="R392" s="5" t="s">
        <v>223</v>
      </c>
      <c r="S392" s="5" t="s">
        <v>107</v>
      </c>
      <c r="T392" s="5" t="s">
        <v>98</v>
      </c>
      <c r="U392" s="5" t="s">
        <v>80</v>
      </c>
      <c r="V392" s="5" t="s">
        <v>114</v>
      </c>
      <c r="W392" s="5" t="s">
        <v>153</v>
      </c>
      <c r="X392" s="5" t="s">
        <v>101</v>
      </c>
      <c r="Y392" s="5" t="s">
        <v>102</v>
      </c>
      <c r="Z392" s="5"/>
      <c r="AA392" s="5" t="s">
        <v>102</v>
      </c>
      <c r="AB392" s="54"/>
    </row>
    <row r="393" spans="1:28" x14ac:dyDescent="0.25">
      <c r="A393" s="1">
        <v>392</v>
      </c>
      <c r="B393" t="s">
        <v>65</v>
      </c>
      <c r="F393" t="s">
        <v>69</v>
      </c>
      <c r="O393" s="53" t="s">
        <v>105</v>
      </c>
      <c r="P393" s="53">
        <v>72</v>
      </c>
      <c r="Q393" s="53" t="s">
        <v>95</v>
      </c>
      <c r="R393" s="53" t="s">
        <v>162</v>
      </c>
      <c r="S393" s="53" t="s">
        <v>107</v>
      </c>
      <c r="T393" s="53" t="s">
        <v>98</v>
      </c>
      <c r="U393" s="53" t="s">
        <v>80</v>
      </c>
      <c r="V393" s="53" t="s">
        <v>108</v>
      </c>
      <c r="W393" s="53" t="s">
        <v>100</v>
      </c>
      <c r="X393" s="53" t="s">
        <v>104</v>
      </c>
      <c r="Y393" s="53" t="s">
        <v>102</v>
      </c>
      <c r="Z393" s="53"/>
      <c r="AA393" s="53" t="s">
        <v>102</v>
      </c>
      <c r="AB393" s="55"/>
    </row>
    <row r="394" spans="1:28" x14ac:dyDescent="0.25">
      <c r="A394" s="1">
        <v>393</v>
      </c>
      <c r="B394" t="s">
        <v>65</v>
      </c>
      <c r="F394" t="s">
        <v>69</v>
      </c>
      <c r="O394" s="5" t="s">
        <v>105</v>
      </c>
      <c r="P394" s="5">
        <v>66</v>
      </c>
      <c r="Q394" s="5" t="s">
        <v>95</v>
      </c>
      <c r="R394" s="5" t="s">
        <v>205</v>
      </c>
      <c r="S394" s="5" t="s">
        <v>107</v>
      </c>
      <c r="T394" s="5" t="s">
        <v>98</v>
      </c>
      <c r="U394" s="5" t="s">
        <v>80</v>
      </c>
      <c r="V394" s="5" t="s">
        <v>126</v>
      </c>
      <c r="W394" s="5" t="s">
        <v>120</v>
      </c>
      <c r="X394" s="5" t="s">
        <v>104</v>
      </c>
      <c r="Y394" s="5" t="s">
        <v>102</v>
      </c>
      <c r="Z394" s="5" t="s">
        <v>373</v>
      </c>
      <c r="AA394" s="5" t="s">
        <v>102</v>
      </c>
      <c r="AB394" s="54"/>
    </row>
    <row r="395" spans="1:28" x14ac:dyDescent="0.25">
      <c r="A395" s="1">
        <v>394</v>
      </c>
      <c r="B395" t="s">
        <v>65</v>
      </c>
      <c r="E395" t="s">
        <v>68</v>
      </c>
      <c r="M395" t="s">
        <v>76</v>
      </c>
      <c r="O395" s="53" t="s">
        <v>105</v>
      </c>
      <c r="P395" s="53">
        <v>80</v>
      </c>
      <c r="Q395" s="53" t="s">
        <v>95</v>
      </c>
      <c r="R395" s="53" t="s">
        <v>205</v>
      </c>
      <c r="S395" s="53" t="s">
        <v>107</v>
      </c>
      <c r="T395" s="53" t="s">
        <v>98</v>
      </c>
      <c r="U395" s="53" t="s">
        <v>80</v>
      </c>
      <c r="V395" s="53" t="s">
        <v>108</v>
      </c>
      <c r="W395" s="53" t="s">
        <v>103</v>
      </c>
      <c r="X395" s="53" t="s">
        <v>104</v>
      </c>
      <c r="Y395" s="53" t="s">
        <v>102</v>
      </c>
      <c r="Z395" s="53"/>
      <c r="AA395" s="53" t="s">
        <v>102</v>
      </c>
      <c r="AB395" s="55"/>
    </row>
    <row r="396" spans="1:28" x14ac:dyDescent="0.25">
      <c r="A396" s="1">
        <v>395</v>
      </c>
      <c r="B396" t="s">
        <v>65</v>
      </c>
      <c r="E396" t="s">
        <v>68</v>
      </c>
      <c r="H396" t="s">
        <v>71</v>
      </c>
      <c r="K396" t="s">
        <v>74</v>
      </c>
      <c r="O396" s="5" t="s">
        <v>94</v>
      </c>
      <c r="P396" s="5">
        <v>82</v>
      </c>
      <c r="Q396" s="5" t="s">
        <v>95</v>
      </c>
      <c r="R396" s="5" t="s">
        <v>162</v>
      </c>
      <c r="S396" s="5" t="s">
        <v>107</v>
      </c>
      <c r="T396" s="5" t="s">
        <v>98</v>
      </c>
      <c r="U396" s="5" t="s">
        <v>89</v>
      </c>
      <c r="V396" s="5" t="s">
        <v>99</v>
      </c>
      <c r="W396" s="5" t="s">
        <v>103</v>
      </c>
      <c r="X396" s="5" t="s">
        <v>104</v>
      </c>
      <c r="Y396" s="5" t="s">
        <v>102</v>
      </c>
      <c r="Z396" s="5"/>
      <c r="AA396" s="5" t="s">
        <v>98</v>
      </c>
      <c r="AB396" s="54"/>
    </row>
    <row r="397" spans="1:28" x14ac:dyDescent="0.25">
      <c r="A397" s="1">
        <v>396</v>
      </c>
      <c r="F397" t="s">
        <v>69</v>
      </c>
      <c r="I397" t="s">
        <v>72</v>
      </c>
      <c r="O397" s="53" t="s">
        <v>105</v>
      </c>
      <c r="P397" s="53">
        <v>68</v>
      </c>
      <c r="Q397" s="53" t="s">
        <v>95</v>
      </c>
      <c r="R397" s="53" t="s">
        <v>163</v>
      </c>
      <c r="S397" s="53" t="s">
        <v>107</v>
      </c>
      <c r="T397" s="53" t="s">
        <v>98</v>
      </c>
      <c r="U397" s="53" t="s">
        <v>80</v>
      </c>
      <c r="V397" s="53" t="s">
        <v>108</v>
      </c>
      <c r="W397" s="53" t="s">
        <v>110</v>
      </c>
      <c r="X397" s="53" t="s">
        <v>104</v>
      </c>
      <c r="Y397" s="53" t="s">
        <v>102</v>
      </c>
      <c r="Z397" s="53"/>
      <c r="AA397" s="53" t="s">
        <v>102</v>
      </c>
      <c r="AB397" s="55"/>
    </row>
    <row r="398" spans="1:28" x14ac:dyDescent="0.25">
      <c r="A398" s="1">
        <v>397</v>
      </c>
      <c r="B398" t="s">
        <v>65</v>
      </c>
      <c r="M398" t="s">
        <v>76</v>
      </c>
      <c r="N398" s="6" t="s">
        <v>77</v>
      </c>
      <c r="O398" s="5" t="s">
        <v>94</v>
      </c>
      <c r="P398" s="5">
        <v>46</v>
      </c>
      <c r="Q398" s="5" t="s">
        <v>95</v>
      </c>
      <c r="R398" s="5" t="s">
        <v>158</v>
      </c>
      <c r="S398" s="5" t="s">
        <v>134</v>
      </c>
      <c r="T398" s="5" t="s">
        <v>98</v>
      </c>
      <c r="U398" s="5" t="s">
        <v>80</v>
      </c>
      <c r="V398" s="5" t="s">
        <v>126</v>
      </c>
      <c r="W398" s="5" t="s">
        <v>100</v>
      </c>
      <c r="X398" s="5" t="s">
        <v>101</v>
      </c>
      <c r="Y398" s="5" t="s">
        <v>102</v>
      </c>
      <c r="Z398" s="5" t="s">
        <v>92</v>
      </c>
      <c r="AA398" s="5" t="s">
        <v>102</v>
      </c>
      <c r="AB398" s="54"/>
    </row>
    <row r="399" spans="1:28" x14ac:dyDescent="0.25">
      <c r="A399" s="1">
        <v>398</v>
      </c>
      <c r="B399" t="s">
        <v>65</v>
      </c>
      <c r="E399" t="s">
        <v>68</v>
      </c>
      <c r="O399" s="53" t="s">
        <v>94</v>
      </c>
      <c r="P399" s="53">
        <v>80</v>
      </c>
      <c r="Q399" s="53" t="s">
        <v>95</v>
      </c>
      <c r="R399" s="53" t="s">
        <v>127</v>
      </c>
      <c r="S399" s="53" t="s">
        <v>107</v>
      </c>
      <c r="T399" s="53"/>
      <c r="U399" s="53" t="s">
        <v>80</v>
      </c>
      <c r="V399" s="53" t="s">
        <v>126</v>
      </c>
      <c r="W399" s="53" t="s">
        <v>103</v>
      </c>
      <c r="X399" s="53" t="s">
        <v>104</v>
      </c>
      <c r="Y399" s="53" t="s">
        <v>102</v>
      </c>
      <c r="Z399" s="53"/>
      <c r="AA399" s="53" t="s">
        <v>102</v>
      </c>
      <c r="AB399" s="55"/>
    </row>
    <row r="400" spans="1:28" x14ac:dyDescent="0.25">
      <c r="A400" s="1">
        <v>399</v>
      </c>
      <c r="B400" t="s">
        <v>65</v>
      </c>
      <c r="C400" t="s">
        <v>66</v>
      </c>
      <c r="D400" t="s">
        <v>67</v>
      </c>
      <c r="E400" t="s">
        <v>68</v>
      </c>
      <c r="O400" s="5" t="s">
        <v>94</v>
      </c>
      <c r="P400" s="5">
        <v>54</v>
      </c>
      <c r="Q400" s="5" t="s">
        <v>121</v>
      </c>
      <c r="R400" s="5" t="s">
        <v>168</v>
      </c>
      <c r="S400" s="5" t="s">
        <v>97</v>
      </c>
      <c r="T400" s="5" t="s">
        <v>98</v>
      </c>
      <c r="U400" s="5" t="s">
        <v>80</v>
      </c>
      <c r="V400" s="5" t="s">
        <v>126</v>
      </c>
      <c r="W400" s="5" t="s">
        <v>153</v>
      </c>
      <c r="X400" s="5" t="s">
        <v>101</v>
      </c>
      <c r="Y400" s="5" t="s">
        <v>102</v>
      </c>
      <c r="Z400" s="5" t="s">
        <v>92</v>
      </c>
      <c r="AA400" s="5" t="s">
        <v>102</v>
      </c>
      <c r="AB400" s="54"/>
    </row>
    <row r="401" spans="1:28" x14ac:dyDescent="0.25">
      <c r="A401" s="1">
        <v>400</v>
      </c>
      <c r="B401" t="s">
        <v>65</v>
      </c>
      <c r="O401" s="53" t="s">
        <v>105</v>
      </c>
      <c r="P401" s="53">
        <v>22</v>
      </c>
      <c r="Q401" s="53" t="s">
        <v>115</v>
      </c>
      <c r="R401" s="53" t="s">
        <v>338</v>
      </c>
      <c r="S401" s="53" t="s">
        <v>134</v>
      </c>
      <c r="T401" s="53" t="s">
        <v>102</v>
      </c>
      <c r="U401" s="53" t="s">
        <v>80</v>
      </c>
      <c r="V401" s="53" t="s">
        <v>114</v>
      </c>
      <c r="W401" s="53" t="s">
        <v>120</v>
      </c>
      <c r="X401" s="53" t="s">
        <v>101</v>
      </c>
      <c r="Y401" s="53" t="s">
        <v>102</v>
      </c>
      <c r="Z401" s="53" t="s">
        <v>92</v>
      </c>
      <c r="AA401" s="53" t="s">
        <v>102</v>
      </c>
      <c r="AB401" s="55"/>
    </row>
    <row r="402" spans="1:28" x14ac:dyDescent="0.25">
      <c r="A402" s="1">
        <v>401</v>
      </c>
      <c r="B402" t="s">
        <v>65</v>
      </c>
      <c r="D402" t="s">
        <v>67</v>
      </c>
      <c r="M402" t="s">
        <v>76</v>
      </c>
      <c r="O402" s="5" t="s">
        <v>105</v>
      </c>
      <c r="P402" s="5">
        <v>70</v>
      </c>
      <c r="Q402" s="5" t="s">
        <v>95</v>
      </c>
      <c r="R402" s="5" t="s">
        <v>186</v>
      </c>
      <c r="S402" s="5" t="s">
        <v>107</v>
      </c>
      <c r="T402" s="5" t="s">
        <v>98</v>
      </c>
      <c r="U402" s="5" t="s">
        <v>80</v>
      </c>
      <c r="V402" s="5" t="s">
        <v>126</v>
      </c>
      <c r="W402" s="5" t="s">
        <v>153</v>
      </c>
      <c r="X402" s="5" t="s">
        <v>104</v>
      </c>
      <c r="Y402" s="5" t="s">
        <v>102</v>
      </c>
      <c r="Z402" s="5" t="s">
        <v>373</v>
      </c>
      <c r="AA402" s="5" t="s">
        <v>102</v>
      </c>
      <c r="AB402" s="54"/>
    </row>
    <row r="403" spans="1:28" x14ac:dyDescent="0.25">
      <c r="A403" s="1">
        <v>402</v>
      </c>
      <c r="F403" t="s">
        <v>69</v>
      </c>
      <c r="O403" s="53" t="s">
        <v>94</v>
      </c>
      <c r="P403" s="53">
        <v>88</v>
      </c>
      <c r="Q403" s="53" t="s">
        <v>95</v>
      </c>
      <c r="R403" s="53" t="s">
        <v>204</v>
      </c>
      <c r="S403" s="53" t="s">
        <v>107</v>
      </c>
      <c r="T403" s="53"/>
      <c r="U403" s="53" t="s">
        <v>80</v>
      </c>
      <c r="V403" s="53" t="s">
        <v>114</v>
      </c>
      <c r="W403" s="53" t="s">
        <v>100</v>
      </c>
      <c r="X403" s="53" t="s">
        <v>104</v>
      </c>
      <c r="Y403" s="53" t="s">
        <v>102</v>
      </c>
      <c r="Z403" s="53"/>
      <c r="AA403" s="53" t="s">
        <v>102</v>
      </c>
      <c r="AB403" s="55"/>
    </row>
    <row r="404" spans="1:28" x14ac:dyDescent="0.25">
      <c r="A404" s="1">
        <v>403</v>
      </c>
      <c r="B404" t="s">
        <v>65</v>
      </c>
      <c r="N404" s="6" t="s">
        <v>77</v>
      </c>
      <c r="O404" s="5" t="s">
        <v>105</v>
      </c>
      <c r="P404" s="5">
        <v>29</v>
      </c>
      <c r="Q404" s="5" t="s">
        <v>121</v>
      </c>
      <c r="R404" s="5" t="s">
        <v>122</v>
      </c>
      <c r="S404" s="5" t="s">
        <v>107</v>
      </c>
      <c r="T404" s="5" t="s">
        <v>98</v>
      </c>
      <c r="U404" s="5" t="s">
        <v>80</v>
      </c>
      <c r="V404" s="5" t="s">
        <v>108</v>
      </c>
      <c r="W404" s="5" t="s">
        <v>120</v>
      </c>
      <c r="X404" s="5" t="s">
        <v>101</v>
      </c>
      <c r="Y404" s="5" t="s">
        <v>102</v>
      </c>
      <c r="Z404" s="5" t="s">
        <v>92</v>
      </c>
      <c r="AA404" s="5" t="s">
        <v>102</v>
      </c>
      <c r="AB404" s="54"/>
    </row>
    <row r="405" spans="1:28" x14ac:dyDescent="0.25">
      <c r="A405" s="1">
        <v>404</v>
      </c>
      <c r="B405" t="s">
        <v>65</v>
      </c>
      <c r="E405" t="s">
        <v>68</v>
      </c>
      <c r="F405" t="s">
        <v>69</v>
      </c>
      <c r="G405" t="s">
        <v>70</v>
      </c>
      <c r="O405" s="53" t="s">
        <v>94</v>
      </c>
      <c r="P405" s="53">
        <v>75</v>
      </c>
      <c r="Q405" s="53" t="s">
        <v>95</v>
      </c>
      <c r="R405" s="53" t="s">
        <v>118</v>
      </c>
      <c r="S405" s="53" t="s">
        <v>107</v>
      </c>
      <c r="T405" s="53" t="s">
        <v>98</v>
      </c>
      <c r="U405" s="53" t="s">
        <v>80</v>
      </c>
      <c r="V405" s="53" t="s">
        <v>114</v>
      </c>
      <c r="W405" s="53" t="s">
        <v>100</v>
      </c>
      <c r="X405" s="53" t="s">
        <v>104</v>
      </c>
      <c r="Y405" s="53" t="s">
        <v>102</v>
      </c>
      <c r="Z405" s="53"/>
      <c r="AA405" s="53" t="s">
        <v>98</v>
      </c>
      <c r="AB405" s="55"/>
    </row>
    <row r="406" spans="1:28" x14ac:dyDescent="0.25">
      <c r="A406" s="1">
        <v>405</v>
      </c>
      <c r="B406" t="s">
        <v>65</v>
      </c>
      <c r="O406" s="5" t="s">
        <v>94</v>
      </c>
      <c r="P406" s="5">
        <v>55</v>
      </c>
      <c r="Q406" s="5" t="s">
        <v>95</v>
      </c>
      <c r="R406" s="5" t="s">
        <v>226</v>
      </c>
      <c r="S406" s="5" t="s">
        <v>97</v>
      </c>
      <c r="T406" s="5" t="s">
        <v>98</v>
      </c>
      <c r="U406" s="5" t="s">
        <v>80</v>
      </c>
      <c r="V406" s="5" t="s">
        <v>114</v>
      </c>
      <c r="W406" s="5" t="s">
        <v>100</v>
      </c>
      <c r="X406" s="5" t="s">
        <v>101</v>
      </c>
      <c r="Y406" s="5" t="s">
        <v>102</v>
      </c>
      <c r="Z406" s="5" t="s">
        <v>92</v>
      </c>
      <c r="AA406" s="5" t="s">
        <v>102</v>
      </c>
      <c r="AB406" s="54"/>
    </row>
    <row r="407" spans="1:28" x14ac:dyDescent="0.25">
      <c r="A407" s="1">
        <v>406</v>
      </c>
      <c r="B407" t="s">
        <v>65</v>
      </c>
      <c r="M407" t="s">
        <v>76</v>
      </c>
      <c r="N407" s="6" t="s">
        <v>77</v>
      </c>
      <c r="O407" s="53" t="s">
        <v>94</v>
      </c>
      <c r="P407" s="53">
        <v>20</v>
      </c>
      <c r="Q407" s="53" t="s">
        <v>115</v>
      </c>
      <c r="R407" s="53" t="s">
        <v>319</v>
      </c>
      <c r="S407" s="53" t="s">
        <v>128</v>
      </c>
      <c r="T407" s="53" t="s">
        <v>98</v>
      </c>
      <c r="U407" s="53" t="s">
        <v>80</v>
      </c>
      <c r="V407" s="53" t="s">
        <v>112</v>
      </c>
      <c r="W407" s="53" t="s">
        <v>120</v>
      </c>
      <c r="X407" s="53" t="s">
        <v>136</v>
      </c>
      <c r="Y407" s="53" t="s">
        <v>98</v>
      </c>
      <c r="Z407" s="53" t="s">
        <v>93</v>
      </c>
      <c r="AA407" s="53" t="s">
        <v>102</v>
      </c>
      <c r="AB407" s="55"/>
    </row>
    <row r="408" spans="1:28" x14ac:dyDescent="0.25">
      <c r="A408" s="1">
        <v>407</v>
      </c>
      <c r="B408" t="s">
        <v>65</v>
      </c>
      <c r="C408" t="s">
        <v>66</v>
      </c>
      <c r="E408" t="s">
        <v>68</v>
      </c>
      <c r="F408" t="s">
        <v>69</v>
      </c>
      <c r="G408" t="s">
        <v>70</v>
      </c>
      <c r="O408" s="5" t="s">
        <v>94</v>
      </c>
      <c r="P408" s="5">
        <v>77</v>
      </c>
      <c r="Q408" s="5" t="s">
        <v>95</v>
      </c>
      <c r="R408" s="5" t="s">
        <v>206</v>
      </c>
      <c r="S408" s="5" t="s">
        <v>107</v>
      </c>
      <c r="T408" s="5" t="s">
        <v>98</v>
      </c>
      <c r="U408" s="5" t="s">
        <v>80</v>
      </c>
      <c r="V408" s="5" t="s">
        <v>126</v>
      </c>
      <c r="W408" s="5" t="s">
        <v>100</v>
      </c>
      <c r="X408" s="5" t="s">
        <v>104</v>
      </c>
      <c r="Y408" s="5" t="s">
        <v>102</v>
      </c>
      <c r="Z408" s="5"/>
      <c r="AA408" s="5" t="s">
        <v>98</v>
      </c>
      <c r="AB408" s="54"/>
    </row>
    <row r="409" spans="1:28" x14ac:dyDescent="0.25">
      <c r="A409" s="1">
        <v>408</v>
      </c>
      <c r="B409" t="s">
        <v>65</v>
      </c>
      <c r="O409" s="53" t="s">
        <v>105</v>
      </c>
      <c r="P409" s="53">
        <v>74</v>
      </c>
      <c r="Q409" s="53" t="s">
        <v>121</v>
      </c>
      <c r="R409" s="53" t="s">
        <v>161</v>
      </c>
      <c r="S409" s="53" t="s">
        <v>107</v>
      </c>
      <c r="T409" s="53" t="s">
        <v>98</v>
      </c>
      <c r="U409" s="53" t="s">
        <v>80</v>
      </c>
      <c r="V409" s="53"/>
      <c r="W409" s="53" t="s">
        <v>120</v>
      </c>
      <c r="X409" s="53" t="s">
        <v>104</v>
      </c>
      <c r="Y409" s="53" t="s">
        <v>102</v>
      </c>
      <c r="Z409" s="53"/>
      <c r="AA409" s="53" t="s">
        <v>102</v>
      </c>
      <c r="AB409" s="55"/>
    </row>
    <row r="410" spans="1:28" x14ac:dyDescent="0.25">
      <c r="A410" s="1">
        <v>409</v>
      </c>
      <c r="B410" t="s">
        <v>65</v>
      </c>
      <c r="O410" s="5" t="s">
        <v>94</v>
      </c>
      <c r="P410" s="5">
        <v>25</v>
      </c>
      <c r="Q410" s="5" t="s">
        <v>95</v>
      </c>
      <c r="R410" s="5" t="s">
        <v>117</v>
      </c>
      <c r="S410" s="5" t="s">
        <v>346</v>
      </c>
      <c r="T410" s="5" t="s">
        <v>102</v>
      </c>
      <c r="U410" s="5" t="s">
        <v>355</v>
      </c>
      <c r="V410" s="5"/>
      <c r="W410" s="5" t="s">
        <v>120</v>
      </c>
      <c r="X410" s="5" t="s">
        <v>101</v>
      </c>
      <c r="Y410" s="5" t="s">
        <v>102</v>
      </c>
      <c r="Z410" s="5" t="s">
        <v>90</v>
      </c>
      <c r="AA410" s="5" t="s">
        <v>102</v>
      </c>
      <c r="AB410" s="54"/>
    </row>
    <row r="411" spans="1:28" x14ac:dyDescent="0.25">
      <c r="A411" s="1">
        <v>410</v>
      </c>
      <c r="B411" t="s">
        <v>65</v>
      </c>
      <c r="O411" s="53" t="s">
        <v>94</v>
      </c>
      <c r="P411" s="53">
        <v>19</v>
      </c>
      <c r="Q411" s="53" t="s">
        <v>95</v>
      </c>
      <c r="R411" s="53" t="s">
        <v>96</v>
      </c>
      <c r="S411" s="53" t="s">
        <v>97</v>
      </c>
      <c r="T411" s="53" t="s">
        <v>98</v>
      </c>
      <c r="U411" s="53" t="s">
        <v>80</v>
      </c>
      <c r="V411" s="53" t="s">
        <v>109</v>
      </c>
      <c r="W411" s="53" t="s">
        <v>120</v>
      </c>
      <c r="X411" s="53" t="s">
        <v>136</v>
      </c>
      <c r="Y411" s="53" t="s">
        <v>102</v>
      </c>
      <c r="Z411" s="53" t="s">
        <v>90</v>
      </c>
      <c r="AA411" s="53" t="s">
        <v>102</v>
      </c>
      <c r="AB411" s="55"/>
    </row>
    <row r="412" spans="1:28" x14ac:dyDescent="0.25">
      <c r="A412" s="1">
        <v>411</v>
      </c>
      <c r="O412" s="5" t="s">
        <v>94</v>
      </c>
      <c r="P412" s="5">
        <v>83</v>
      </c>
      <c r="Q412" s="5" t="s">
        <v>121</v>
      </c>
      <c r="R412" s="5" t="s">
        <v>161</v>
      </c>
      <c r="S412" s="5" t="s">
        <v>107</v>
      </c>
      <c r="T412" s="5" t="s">
        <v>98</v>
      </c>
      <c r="U412" s="5" t="s">
        <v>80</v>
      </c>
      <c r="V412" s="5"/>
      <c r="W412" s="5" t="s">
        <v>103</v>
      </c>
      <c r="X412" s="5" t="s">
        <v>104</v>
      </c>
      <c r="Y412" s="5"/>
      <c r="Z412" s="5"/>
      <c r="AA412" s="5"/>
      <c r="AB412" s="54"/>
    </row>
    <row r="413" spans="1:28" x14ac:dyDescent="0.25">
      <c r="A413" s="1">
        <v>412</v>
      </c>
      <c r="B413" t="s">
        <v>65</v>
      </c>
      <c r="C413" t="s">
        <v>66</v>
      </c>
      <c r="F413" t="s">
        <v>69</v>
      </c>
      <c r="K413" t="s">
        <v>74</v>
      </c>
      <c r="O413" s="53" t="s">
        <v>94</v>
      </c>
      <c r="P413" s="53">
        <v>78</v>
      </c>
      <c r="Q413" s="53" t="s">
        <v>95</v>
      </c>
      <c r="R413" s="53" t="s">
        <v>225</v>
      </c>
      <c r="S413" s="53" t="s">
        <v>107</v>
      </c>
      <c r="T413" s="53" t="s">
        <v>98</v>
      </c>
      <c r="U413" s="53" t="s">
        <v>80</v>
      </c>
      <c r="V413" s="53"/>
      <c r="W413" s="53" t="s">
        <v>120</v>
      </c>
      <c r="X413" s="53" t="s">
        <v>104</v>
      </c>
      <c r="Y413" s="53" t="s">
        <v>102</v>
      </c>
      <c r="Z413" s="53"/>
      <c r="AA413" s="53" t="s">
        <v>98</v>
      </c>
      <c r="AB413" s="55"/>
    </row>
    <row r="414" spans="1:28" x14ac:dyDescent="0.25">
      <c r="A414" s="1">
        <v>413</v>
      </c>
      <c r="B414" t="s">
        <v>65</v>
      </c>
      <c r="C414" t="s">
        <v>66</v>
      </c>
      <c r="E414" t="s">
        <v>68</v>
      </c>
      <c r="O414" s="5" t="s">
        <v>94</v>
      </c>
      <c r="P414" s="5">
        <v>82</v>
      </c>
      <c r="Q414" s="5" t="s">
        <v>95</v>
      </c>
      <c r="R414" s="5" t="s">
        <v>162</v>
      </c>
      <c r="S414" s="5" t="s">
        <v>107</v>
      </c>
      <c r="T414" s="5"/>
      <c r="U414" s="5" t="s">
        <v>80</v>
      </c>
      <c r="V414" s="5" t="s">
        <v>109</v>
      </c>
      <c r="W414" s="5" t="s">
        <v>100</v>
      </c>
      <c r="X414" s="5" t="s">
        <v>104</v>
      </c>
      <c r="Y414" s="5" t="s">
        <v>98</v>
      </c>
      <c r="Z414" s="5"/>
      <c r="AA414" s="5" t="s">
        <v>102</v>
      </c>
      <c r="AB414" s="54"/>
    </row>
    <row r="415" spans="1:28" x14ac:dyDescent="0.25">
      <c r="A415" s="1">
        <v>414</v>
      </c>
      <c r="B415" t="s">
        <v>65</v>
      </c>
      <c r="F415" t="s">
        <v>69</v>
      </c>
      <c r="O415" s="53" t="s">
        <v>94</v>
      </c>
      <c r="P415" s="53">
        <v>80</v>
      </c>
      <c r="Q415" s="53" t="s">
        <v>95</v>
      </c>
      <c r="R415" s="53" t="s">
        <v>116</v>
      </c>
      <c r="S415" s="53" t="s">
        <v>107</v>
      </c>
      <c r="T415" s="53" t="s">
        <v>98</v>
      </c>
      <c r="U415" s="53" t="s">
        <v>80</v>
      </c>
      <c r="V415" s="53" t="s">
        <v>99</v>
      </c>
      <c r="W415" s="53" t="s">
        <v>110</v>
      </c>
      <c r="X415" s="53" t="s">
        <v>104</v>
      </c>
      <c r="Y415" s="53" t="s">
        <v>102</v>
      </c>
      <c r="Z415" s="53"/>
      <c r="AA415" s="53" t="s">
        <v>98</v>
      </c>
      <c r="AB415" s="55"/>
    </row>
    <row r="416" spans="1:28" x14ac:dyDescent="0.25">
      <c r="A416" s="1">
        <v>415</v>
      </c>
      <c r="B416" t="s">
        <v>65</v>
      </c>
      <c r="O416" s="5" t="s">
        <v>94</v>
      </c>
      <c r="P416" s="5">
        <v>26</v>
      </c>
      <c r="Q416" s="5" t="s">
        <v>95</v>
      </c>
      <c r="R416" s="5" t="s">
        <v>186</v>
      </c>
      <c r="S416" s="5" t="s">
        <v>107</v>
      </c>
      <c r="T416" s="5" t="s">
        <v>98</v>
      </c>
      <c r="U416" s="5" t="s">
        <v>80</v>
      </c>
      <c r="V416" s="5" t="s">
        <v>126</v>
      </c>
      <c r="W416" s="5" t="s">
        <v>100</v>
      </c>
      <c r="X416" s="5" t="s">
        <v>101</v>
      </c>
      <c r="Y416" s="5" t="s">
        <v>102</v>
      </c>
      <c r="Z416" s="5" t="s">
        <v>92</v>
      </c>
      <c r="AA416" s="5" t="s">
        <v>102</v>
      </c>
      <c r="AB416" s="54"/>
    </row>
    <row r="417" spans="1:28" x14ac:dyDescent="0.25">
      <c r="A417" s="1">
        <v>416</v>
      </c>
      <c r="B417" t="s">
        <v>65</v>
      </c>
      <c r="O417" s="53" t="s">
        <v>105</v>
      </c>
      <c r="P417" s="53">
        <v>71</v>
      </c>
      <c r="Q417" s="53" t="s">
        <v>95</v>
      </c>
      <c r="R417" s="53" t="s">
        <v>204</v>
      </c>
      <c r="S417" s="53" t="s">
        <v>97</v>
      </c>
      <c r="T417" s="53"/>
      <c r="U417" s="53" t="s">
        <v>80</v>
      </c>
      <c r="V417" s="53" t="s">
        <v>114</v>
      </c>
      <c r="W417" s="53" t="s">
        <v>103</v>
      </c>
      <c r="X417" s="53" t="s">
        <v>104</v>
      </c>
      <c r="Y417" s="53" t="s">
        <v>98</v>
      </c>
      <c r="Z417" s="53"/>
      <c r="AA417" s="53" t="s">
        <v>102</v>
      </c>
      <c r="AB417" s="55"/>
    </row>
    <row r="418" spans="1:28" x14ac:dyDescent="0.25">
      <c r="A418" s="1">
        <v>417</v>
      </c>
      <c r="B418" t="s">
        <v>65</v>
      </c>
      <c r="C418" t="s">
        <v>66</v>
      </c>
      <c r="M418" t="s">
        <v>76</v>
      </c>
      <c r="O418" s="5" t="s">
        <v>94</v>
      </c>
      <c r="P418" s="5">
        <v>24</v>
      </c>
      <c r="Q418" s="5" t="s">
        <v>115</v>
      </c>
      <c r="R418" s="5" t="s">
        <v>313</v>
      </c>
      <c r="S418" s="5" t="s">
        <v>346</v>
      </c>
      <c r="T418" s="5" t="s">
        <v>102</v>
      </c>
      <c r="U418" s="5" t="s">
        <v>80</v>
      </c>
      <c r="V418" s="5" t="s">
        <v>114</v>
      </c>
      <c r="W418" s="5" t="s">
        <v>120</v>
      </c>
      <c r="X418" s="5" t="s">
        <v>136</v>
      </c>
      <c r="Y418" s="5" t="s">
        <v>102</v>
      </c>
      <c r="Z418" s="5" t="s">
        <v>92</v>
      </c>
      <c r="AA418" s="5" t="s">
        <v>102</v>
      </c>
      <c r="AB418" s="54"/>
    </row>
    <row r="419" spans="1:28" x14ac:dyDescent="0.25">
      <c r="A419" s="1">
        <v>418</v>
      </c>
      <c r="B419" t="s">
        <v>65</v>
      </c>
      <c r="O419" s="53" t="s">
        <v>94</v>
      </c>
      <c r="P419" s="53">
        <v>86</v>
      </c>
      <c r="Q419" s="53" t="s">
        <v>95</v>
      </c>
      <c r="R419" s="53" t="s">
        <v>116</v>
      </c>
      <c r="S419" s="53" t="s">
        <v>107</v>
      </c>
      <c r="T419" s="53" t="s">
        <v>98</v>
      </c>
      <c r="U419" s="53" t="s">
        <v>80</v>
      </c>
      <c r="V419" s="53"/>
      <c r="W419" s="53" t="s">
        <v>110</v>
      </c>
      <c r="X419" s="53" t="s">
        <v>104</v>
      </c>
      <c r="Y419" s="53" t="s">
        <v>102</v>
      </c>
      <c r="Z419" s="53"/>
      <c r="AA419" s="53" t="s">
        <v>102</v>
      </c>
      <c r="AB419" s="55"/>
    </row>
    <row r="420" spans="1:28" x14ac:dyDescent="0.25">
      <c r="A420" s="1">
        <v>419</v>
      </c>
      <c r="B420" t="s">
        <v>65</v>
      </c>
      <c r="C420" t="s">
        <v>66</v>
      </c>
      <c r="H420" t="s">
        <v>71</v>
      </c>
      <c r="K420" t="s">
        <v>74</v>
      </c>
      <c r="M420" t="s">
        <v>76</v>
      </c>
      <c r="N420" s="6" t="s">
        <v>77</v>
      </c>
      <c r="O420" s="5" t="s">
        <v>94</v>
      </c>
      <c r="P420" s="5">
        <v>30</v>
      </c>
      <c r="Q420" s="5" t="s">
        <v>95</v>
      </c>
      <c r="R420" s="5" t="s">
        <v>157</v>
      </c>
      <c r="S420" s="5" t="s">
        <v>97</v>
      </c>
      <c r="T420" s="5" t="s">
        <v>98</v>
      </c>
      <c r="U420" s="5" t="s">
        <v>80</v>
      </c>
      <c r="V420" s="5" t="s">
        <v>109</v>
      </c>
      <c r="W420" s="5" t="s">
        <v>120</v>
      </c>
      <c r="X420" s="5" t="s">
        <v>101</v>
      </c>
      <c r="Y420" s="5" t="s">
        <v>102</v>
      </c>
      <c r="Z420" s="5" t="s">
        <v>372</v>
      </c>
      <c r="AA420" s="5" t="s">
        <v>102</v>
      </c>
      <c r="AB420" s="54"/>
    </row>
    <row r="421" spans="1:28" x14ac:dyDescent="0.25">
      <c r="A421" s="1">
        <v>420</v>
      </c>
      <c r="B421" t="s">
        <v>65</v>
      </c>
      <c r="N421" s="6" t="s">
        <v>77</v>
      </c>
      <c r="O421" s="53" t="s">
        <v>94</v>
      </c>
      <c r="P421" s="53">
        <v>22</v>
      </c>
      <c r="Q421" s="53" t="s">
        <v>95</v>
      </c>
      <c r="R421" s="53" t="s">
        <v>118</v>
      </c>
      <c r="S421" s="53" t="s">
        <v>128</v>
      </c>
      <c r="T421" s="53" t="s">
        <v>98</v>
      </c>
      <c r="U421" s="53" t="s">
        <v>89</v>
      </c>
      <c r="V421" s="53" t="s">
        <v>114</v>
      </c>
      <c r="W421" s="53" t="s">
        <v>120</v>
      </c>
      <c r="X421" s="53" t="s">
        <v>136</v>
      </c>
      <c r="Y421" s="53" t="s">
        <v>102</v>
      </c>
      <c r="Z421" s="53" t="s">
        <v>92</v>
      </c>
      <c r="AA421" s="53" t="s">
        <v>102</v>
      </c>
      <c r="AB421" s="55"/>
    </row>
    <row r="422" spans="1:28" x14ac:dyDescent="0.25">
      <c r="A422" s="1">
        <v>421</v>
      </c>
      <c r="B422" t="s">
        <v>65</v>
      </c>
      <c r="E422" t="s">
        <v>68</v>
      </c>
      <c r="F422" t="s">
        <v>69</v>
      </c>
      <c r="I422" t="s">
        <v>72</v>
      </c>
      <c r="O422" s="5" t="s">
        <v>94</v>
      </c>
      <c r="P422" s="5">
        <v>60</v>
      </c>
      <c r="Q422" s="5" t="s">
        <v>95</v>
      </c>
      <c r="R422" s="5" t="s">
        <v>130</v>
      </c>
      <c r="S422" s="5" t="s">
        <v>107</v>
      </c>
      <c r="T422" s="5" t="s">
        <v>98</v>
      </c>
      <c r="U422" s="5" t="s">
        <v>80</v>
      </c>
      <c r="V422" s="5" t="s">
        <v>114</v>
      </c>
      <c r="W422" s="5" t="s">
        <v>103</v>
      </c>
      <c r="X422" s="5" t="s">
        <v>101</v>
      </c>
      <c r="Y422" s="5" t="s">
        <v>102</v>
      </c>
      <c r="Z422" s="5" t="s">
        <v>92</v>
      </c>
      <c r="AA422" s="5" t="s">
        <v>102</v>
      </c>
      <c r="AB422" s="54"/>
    </row>
    <row r="423" spans="1:28" x14ac:dyDescent="0.25">
      <c r="A423" s="1">
        <v>422</v>
      </c>
      <c r="B423" t="s">
        <v>65</v>
      </c>
      <c r="C423" t="s">
        <v>66</v>
      </c>
      <c r="O423" s="53" t="s">
        <v>94</v>
      </c>
      <c r="P423" s="53">
        <v>34</v>
      </c>
      <c r="Q423" s="53" t="s">
        <v>95</v>
      </c>
      <c r="R423" s="53" t="s">
        <v>162</v>
      </c>
      <c r="S423" s="53" t="s">
        <v>97</v>
      </c>
      <c r="T423" s="53" t="s">
        <v>98</v>
      </c>
      <c r="U423" s="53" t="s">
        <v>80</v>
      </c>
      <c r="V423" s="53" t="s">
        <v>126</v>
      </c>
      <c r="W423" s="53" t="s">
        <v>153</v>
      </c>
      <c r="X423" s="53" t="s">
        <v>135</v>
      </c>
      <c r="Y423" s="53" t="s">
        <v>102</v>
      </c>
      <c r="Z423" s="53" t="s">
        <v>92</v>
      </c>
      <c r="AA423" s="53" t="s">
        <v>102</v>
      </c>
      <c r="AB423" s="55"/>
    </row>
    <row r="424" spans="1:28" x14ac:dyDescent="0.25">
      <c r="A424" s="1">
        <v>423</v>
      </c>
      <c r="B424" t="s">
        <v>65</v>
      </c>
      <c r="D424" t="s">
        <v>67</v>
      </c>
      <c r="E424" t="s">
        <v>68</v>
      </c>
      <c r="J424" t="s">
        <v>73</v>
      </c>
      <c r="O424" s="5" t="s">
        <v>94</v>
      </c>
      <c r="P424" s="5">
        <v>69</v>
      </c>
      <c r="Q424" s="5" t="s">
        <v>95</v>
      </c>
      <c r="R424" s="5" t="s">
        <v>152</v>
      </c>
      <c r="S424" s="5" t="s">
        <v>107</v>
      </c>
      <c r="T424" s="5" t="s">
        <v>102</v>
      </c>
      <c r="U424" s="5" t="s">
        <v>355</v>
      </c>
      <c r="V424" s="5" t="s">
        <v>112</v>
      </c>
      <c r="W424" s="5" t="s">
        <v>110</v>
      </c>
      <c r="X424" s="5" t="s">
        <v>104</v>
      </c>
      <c r="Y424" s="5" t="s">
        <v>102</v>
      </c>
      <c r="Z424" s="5" t="s">
        <v>91</v>
      </c>
      <c r="AA424" s="5"/>
      <c r="AB424" s="54"/>
    </row>
    <row r="425" spans="1:28" x14ac:dyDescent="0.25">
      <c r="A425" s="1">
        <v>424</v>
      </c>
      <c r="B425" t="s">
        <v>65</v>
      </c>
      <c r="O425" s="53" t="s">
        <v>94</v>
      </c>
      <c r="P425" s="53">
        <v>65</v>
      </c>
      <c r="Q425" s="53" t="s">
        <v>95</v>
      </c>
      <c r="R425" s="53" t="s">
        <v>227</v>
      </c>
      <c r="S425" s="53" t="s">
        <v>97</v>
      </c>
      <c r="T425" s="53" t="s">
        <v>98</v>
      </c>
      <c r="U425" s="53" t="s">
        <v>80</v>
      </c>
      <c r="V425" s="53" t="s">
        <v>126</v>
      </c>
      <c r="W425" s="53" t="s">
        <v>153</v>
      </c>
      <c r="X425" s="53" t="s">
        <v>101</v>
      </c>
      <c r="Y425" s="53" t="s">
        <v>102</v>
      </c>
      <c r="Z425" s="53" t="s">
        <v>92</v>
      </c>
      <c r="AA425" s="53" t="s">
        <v>102</v>
      </c>
      <c r="AB425" s="55"/>
    </row>
    <row r="426" spans="1:28" x14ac:dyDescent="0.25">
      <c r="A426" s="1">
        <v>425</v>
      </c>
      <c r="K426" t="s">
        <v>74</v>
      </c>
      <c r="O426" s="5" t="s">
        <v>94</v>
      </c>
      <c r="P426" s="5">
        <v>70</v>
      </c>
      <c r="Q426" s="5" t="s">
        <v>95</v>
      </c>
      <c r="R426" s="5" t="s">
        <v>131</v>
      </c>
      <c r="S426" s="5" t="s">
        <v>107</v>
      </c>
      <c r="T426" s="5" t="s">
        <v>98</v>
      </c>
      <c r="U426" s="5" t="s">
        <v>80</v>
      </c>
      <c r="V426" s="5" t="s">
        <v>108</v>
      </c>
      <c r="W426" s="5" t="s">
        <v>110</v>
      </c>
      <c r="X426" s="5" t="s">
        <v>104</v>
      </c>
      <c r="Y426" s="5" t="s">
        <v>102</v>
      </c>
      <c r="Z426" s="5" t="s">
        <v>91</v>
      </c>
      <c r="AA426" s="5" t="s">
        <v>98</v>
      </c>
      <c r="AB426" s="54"/>
    </row>
    <row r="427" spans="1:28" x14ac:dyDescent="0.25">
      <c r="A427" s="1">
        <v>426</v>
      </c>
      <c r="B427" t="s">
        <v>65</v>
      </c>
      <c r="E427" t="s">
        <v>68</v>
      </c>
      <c r="K427" t="s">
        <v>74</v>
      </c>
      <c r="O427" s="53" t="s">
        <v>94</v>
      </c>
      <c r="P427" s="53">
        <v>24</v>
      </c>
      <c r="Q427" s="53" t="s">
        <v>115</v>
      </c>
      <c r="R427" s="53" t="s">
        <v>334</v>
      </c>
      <c r="S427" s="53" t="s">
        <v>128</v>
      </c>
      <c r="T427" s="53" t="s">
        <v>98</v>
      </c>
      <c r="U427" s="53" t="s">
        <v>364</v>
      </c>
      <c r="V427" s="53" t="s">
        <v>99</v>
      </c>
      <c r="W427" s="53" t="s">
        <v>120</v>
      </c>
      <c r="X427" s="53" t="s">
        <v>125</v>
      </c>
      <c r="Y427" s="53" t="s">
        <v>102</v>
      </c>
      <c r="Z427" s="53" t="s">
        <v>90</v>
      </c>
      <c r="AA427" s="53" t="s">
        <v>102</v>
      </c>
      <c r="AB427" s="55"/>
    </row>
    <row r="428" spans="1:28" x14ac:dyDescent="0.25">
      <c r="A428" s="1">
        <v>427</v>
      </c>
      <c r="I428" t="s">
        <v>72</v>
      </c>
      <c r="O428" s="5" t="s">
        <v>94</v>
      </c>
      <c r="P428" s="5">
        <v>75</v>
      </c>
      <c r="Q428" s="5" t="s">
        <v>121</v>
      </c>
      <c r="R428" s="5" t="s">
        <v>198</v>
      </c>
      <c r="S428" s="5" t="s">
        <v>107</v>
      </c>
      <c r="T428" s="5" t="s">
        <v>98</v>
      </c>
      <c r="U428" s="5"/>
      <c r="V428" s="5" t="s">
        <v>112</v>
      </c>
      <c r="W428" s="5" t="s">
        <v>120</v>
      </c>
      <c r="X428" s="5" t="s">
        <v>104</v>
      </c>
      <c r="Y428" s="5" t="s">
        <v>102</v>
      </c>
      <c r="Z428" s="5" t="s">
        <v>91</v>
      </c>
      <c r="AA428" s="5" t="s">
        <v>98</v>
      </c>
      <c r="AB428" s="54"/>
    </row>
    <row r="429" spans="1:28" x14ac:dyDescent="0.25">
      <c r="A429" s="1">
        <v>428</v>
      </c>
      <c r="B429" t="s">
        <v>65</v>
      </c>
      <c r="O429" s="53" t="s">
        <v>105</v>
      </c>
      <c r="P429" s="53">
        <v>62</v>
      </c>
      <c r="Q429" s="53" t="s">
        <v>95</v>
      </c>
      <c r="R429" s="53" t="s">
        <v>158</v>
      </c>
      <c r="S429" s="53" t="s">
        <v>97</v>
      </c>
      <c r="T429" s="53" t="s">
        <v>98</v>
      </c>
      <c r="U429" s="53" t="s">
        <v>80</v>
      </c>
      <c r="V429" s="53" t="s">
        <v>108</v>
      </c>
      <c r="W429" s="53" t="s">
        <v>110</v>
      </c>
      <c r="X429" s="53" t="s">
        <v>135</v>
      </c>
      <c r="Y429" s="53" t="s">
        <v>102</v>
      </c>
      <c r="Z429" s="53" t="s">
        <v>92</v>
      </c>
      <c r="AA429" s="53" t="s">
        <v>102</v>
      </c>
      <c r="AB429" s="55"/>
    </row>
    <row r="430" spans="1:28" x14ac:dyDescent="0.25">
      <c r="A430" s="1">
        <v>429</v>
      </c>
      <c r="F430" t="s">
        <v>69</v>
      </c>
      <c r="I430" t="s">
        <v>72</v>
      </c>
      <c r="O430" s="5" t="s">
        <v>94</v>
      </c>
      <c r="P430" s="5">
        <v>78</v>
      </c>
      <c r="Q430" s="5" t="s">
        <v>121</v>
      </c>
      <c r="R430" s="5" t="s">
        <v>198</v>
      </c>
      <c r="S430" s="5" t="s">
        <v>107</v>
      </c>
      <c r="T430" s="5" t="s">
        <v>98</v>
      </c>
      <c r="U430" s="5" t="s">
        <v>80</v>
      </c>
      <c r="V430" s="5"/>
      <c r="W430" s="5" t="s">
        <v>100</v>
      </c>
      <c r="X430" s="5" t="s">
        <v>104</v>
      </c>
      <c r="Y430" s="5" t="s">
        <v>102</v>
      </c>
      <c r="Z430" s="5" t="s">
        <v>91</v>
      </c>
      <c r="AA430" s="5" t="s">
        <v>98</v>
      </c>
      <c r="AB430" s="54"/>
    </row>
    <row r="431" spans="1:28" x14ac:dyDescent="0.25">
      <c r="A431" s="1">
        <v>430</v>
      </c>
      <c r="B431" t="s">
        <v>65</v>
      </c>
      <c r="C431" t="s">
        <v>66</v>
      </c>
      <c r="K431" t="s">
        <v>74</v>
      </c>
      <c r="M431" t="s">
        <v>76</v>
      </c>
      <c r="O431" s="53" t="s">
        <v>105</v>
      </c>
      <c r="P431" s="53">
        <v>37</v>
      </c>
      <c r="Q431" s="53" t="s">
        <v>95</v>
      </c>
      <c r="R431" s="53" t="s">
        <v>157</v>
      </c>
      <c r="S431" s="53" t="s">
        <v>107</v>
      </c>
      <c r="T431" s="53" t="s">
        <v>98</v>
      </c>
      <c r="U431" s="53" t="s">
        <v>349</v>
      </c>
      <c r="V431" s="53" t="s">
        <v>109</v>
      </c>
      <c r="W431" s="53" t="s">
        <v>103</v>
      </c>
      <c r="X431" s="53" t="s">
        <v>135</v>
      </c>
      <c r="Y431" s="53" t="s">
        <v>102</v>
      </c>
      <c r="Z431" s="53" t="s">
        <v>91</v>
      </c>
      <c r="AA431" s="53" t="s">
        <v>102</v>
      </c>
      <c r="AB431" s="55"/>
    </row>
    <row r="432" spans="1:28" x14ac:dyDescent="0.25">
      <c r="A432" s="1">
        <v>431</v>
      </c>
      <c r="B432" t="s">
        <v>65</v>
      </c>
      <c r="K432" t="s">
        <v>74</v>
      </c>
      <c r="O432" s="5" t="s">
        <v>105</v>
      </c>
      <c r="P432" s="5">
        <v>81</v>
      </c>
      <c r="Q432" s="5" t="s">
        <v>121</v>
      </c>
      <c r="R432" s="5" t="s">
        <v>207</v>
      </c>
      <c r="S432" s="5" t="s">
        <v>107</v>
      </c>
      <c r="T432" s="5" t="s">
        <v>98</v>
      </c>
      <c r="U432" s="5"/>
      <c r="V432" s="5"/>
      <c r="W432" s="5" t="s">
        <v>110</v>
      </c>
      <c r="X432" s="5" t="s">
        <v>104</v>
      </c>
      <c r="Y432" s="5" t="s">
        <v>111</v>
      </c>
      <c r="Z432" s="5"/>
      <c r="AA432" s="5"/>
      <c r="AB432" s="54"/>
    </row>
    <row r="433" spans="1:28" x14ac:dyDescent="0.25">
      <c r="A433" s="1">
        <v>432</v>
      </c>
      <c r="B433" t="s">
        <v>65</v>
      </c>
      <c r="M433" t="s">
        <v>76</v>
      </c>
      <c r="N433" s="6" t="s">
        <v>77</v>
      </c>
      <c r="O433" s="53" t="s">
        <v>94</v>
      </c>
      <c r="P433" s="53">
        <v>21</v>
      </c>
      <c r="Q433" s="53" t="s">
        <v>95</v>
      </c>
      <c r="R433" s="53" t="s">
        <v>201</v>
      </c>
      <c r="S433" s="53" t="s">
        <v>346</v>
      </c>
      <c r="T433" s="53" t="s">
        <v>102</v>
      </c>
      <c r="U433" s="53" t="s">
        <v>355</v>
      </c>
      <c r="V433" s="53" t="s">
        <v>108</v>
      </c>
      <c r="W433" s="53" t="s">
        <v>110</v>
      </c>
      <c r="X433" s="53" t="s">
        <v>136</v>
      </c>
      <c r="Y433" s="53" t="s">
        <v>98</v>
      </c>
      <c r="Z433" s="53" t="s">
        <v>93</v>
      </c>
      <c r="AA433" s="53" t="s">
        <v>102</v>
      </c>
      <c r="AB433" s="55"/>
    </row>
    <row r="434" spans="1:28" x14ac:dyDescent="0.25">
      <c r="A434" s="1">
        <v>433</v>
      </c>
      <c r="B434" t="s">
        <v>65</v>
      </c>
      <c r="M434" t="s">
        <v>76</v>
      </c>
      <c r="O434" s="5" t="s">
        <v>94</v>
      </c>
      <c r="P434" s="5">
        <v>57</v>
      </c>
      <c r="Q434" s="5" t="s">
        <v>121</v>
      </c>
      <c r="R434" s="5" t="s">
        <v>207</v>
      </c>
      <c r="S434" s="5" t="s">
        <v>128</v>
      </c>
      <c r="T434" s="5" t="s">
        <v>98</v>
      </c>
      <c r="U434" s="5" t="s">
        <v>363</v>
      </c>
      <c r="V434" s="5" t="s">
        <v>114</v>
      </c>
      <c r="W434" s="5" t="s">
        <v>110</v>
      </c>
      <c r="X434" s="5" t="s">
        <v>104</v>
      </c>
      <c r="Y434" s="5" t="s">
        <v>102</v>
      </c>
      <c r="Z434" s="5" t="s">
        <v>92</v>
      </c>
      <c r="AA434" s="5" t="s">
        <v>102</v>
      </c>
      <c r="AB434" s="54"/>
    </row>
    <row r="435" spans="1:28" x14ac:dyDescent="0.25">
      <c r="A435" s="1">
        <v>434</v>
      </c>
      <c r="C435" t="s">
        <v>66</v>
      </c>
      <c r="F435" t="s">
        <v>69</v>
      </c>
      <c r="I435" t="s">
        <v>72</v>
      </c>
      <c r="O435" s="53" t="s">
        <v>94</v>
      </c>
      <c r="P435" s="53">
        <v>62</v>
      </c>
      <c r="Q435" s="53" t="s">
        <v>121</v>
      </c>
      <c r="R435" s="53" t="s">
        <v>228</v>
      </c>
      <c r="S435" s="53" t="s">
        <v>107</v>
      </c>
      <c r="T435" s="53" t="s">
        <v>98</v>
      </c>
      <c r="U435" s="53" t="s">
        <v>80</v>
      </c>
      <c r="V435" s="53" t="s">
        <v>114</v>
      </c>
      <c r="W435" s="53" t="s">
        <v>100</v>
      </c>
      <c r="X435" s="53" t="s">
        <v>101</v>
      </c>
      <c r="Y435" s="53" t="s">
        <v>102</v>
      </c>
      <c r="Z435" s="53" t="s">
        <v>92</v>
      </c>
      <c r="AA435" s="53" t="s">
        <v>102</v>
      </c>
      <c r="AB435" s="55"/>
    </row>
    <row r="436" spans="1:28" x14ac:dyDescent="0.25">
      <c r="A436" s="1">
        <v>435</v>
      </c>
      <c r="B436" t="s">
        <v>65</v>
      </c>
      <c r="E436" t="s">
        <v>68</v>
      </c>
      <c r="G436" t="s">
        <v>70</v>
      </c>
      <c r="M436" t="s">
        <v>76</v>
      </c>
      <c r="O436" s="5" t="s">
        <v>94</v>
      </c>
      <c r="P436" s="5">
        <v>63</v>
      </c>
      <c r="Q436" s="5" t="s">
        <v>121</v>
      </c>
      <c r="R436" s="5" t="s">
        <v>229</v>
      </c>
      <c r="S436" s="5" t="s">
        <v>107</v>
      </c>
      <c r="T436" s="5" t="s">
        <v>98</v>
      </c>
      <c r="U436" s="5" t="s">
        <v>80</v>
      </c>
      <c r="V436" s="5" t="s">
        <v>114</v>
      </c>
      <c r="W436" s="5" t="s">
        <v>110</v>
      </c>
      <c r="X436" s="5" t="s">
        <v>104</v>
      </c>
      <c r="Y436" s="5" t="s">
        <v>102</v>
      </c>
      <c r="Z436" s="5" t="s">
        <v>92</v>
      </c>
      <c r="AA436" s="5" t="s">
        <v>102</v>
      </c>
      <c r="AB436" s="54"/>
    </row>
    <row r="437" spans="1:28" x14ac:dyDescent="0.25">
      <c r="A437" s="1">
        <v>436</v>
      </c>
      <c r="B437" t="s">
        <v>65</v>
      </c>
      <c r="E437" t="s">
        <v>68</v>
      </c>
      <c r="M437" t="s">
        <v>76</v>
      </c>
      <c r="O437" s="53" t="s">
        <v>105</v>
      </c>
      <c r="P437" s="53">
        <v>85</v>
      </c>
      <c r="Q437" s="53" t="s">
        <v>121</v>
      </c>
      <c r="R437" s="53" t="s">
        <v>168</v>
      </c>
      <c r="S437" s="53" t="s">
        <v>107</v>
      </c>
      <c r="T437" s="53" t="s">
        <v>98</v>
      </c>
      <c r="U437" s="53" t="s">
        <v>80</v>
      </c>
      <c r="V437" s="53" t="s">
        <v>99</v>
      </c>
      <c r="W437" s="53" t="s">
        <v>120</v>
      </c>
      <c r="X437" s="53" t="s">
        <v>104</v>
      </c>
      <c r="Y437" s="53" t="s">
        <v>102</v>
      </c>
      <c r="Z437" s="53" t="s">
        <v>373</v>
      </c>
      <c r="AA437" s="53" t="s">
        <v>98</v>
      </c>
      <c r="AB437" s="55"/>
    </row>
    <row r="438" spans="1:28" x14ac:dyDescent="0.25">
      <c r="A438" s="1">
        <v>437</v>
      </c>
      <c r="B438" t="s">
        <v>65</v>
      </c>
      <c r="D438" t="s">
        <v>67</v>
      </c>
      <c r="G438" t="s">
        <v>70</v>
      </c>
      <c r="O438" s="5" t="s">
        <v>105</v>
      </c>
      <c r="P438" s="5">
        <v>44</v>
      </c>
      <c r="Q438" s="5" t="s">
        <v>115</v>
      </c>
      <c r="R438" s="5" t="s">
        <v>339</v>
      </c>
      <c r="S438" s="5" t="s">
        <v>346</v>
      </c>
      <c r="T438" s="5" t="s">
        <v>102</v>
      </c>
      <c r="U438" s="5" t="s">
        <v>355</v>
      </c>
      <c r="V438" s="5" t="s">
        <v>108</v>
      </c>
      <c r="W438" s="5" t="s">
        <v>110</v>
      </c>
      <c r="X438" s="5" t="s">
        <v>101</v>
      </c>
      <c r="Y438" s="5" t="s">
        <v>102</v>
      </c>
      <c r="Z438" s="5" t="s">
        <v>92</v>
      </c>
      <c r="AA438" s="5" t="s">
        <v>102</v>
      </c>
      <c r="AB438" s="54"/>
    </row>
    <row r="439" spans="1:28" x14ac:dyDescent="0.25">
      <c r="A439" s="1">
        <v>438</v>
      </c>
      <c r="B439" t="s">
        <v>65</v>
      </c>
      <c r="E439" t="s">
        <v>68</v>
      </c>
      <c r="M439" t="s">
        <v>76</v>
      </c>
      <c r="O439" s="53" t="s">
        <v>94</v>
      </c>
      <c r="P439" s="53">
        <v>54</v>
      </c>
      <c r="Q439" s="53" t="s">
        <v>121</v>
      </c>
      <c r="R439" s="53" t="s">
        <v>168</v>
      </c>
      <c r="S439" s="53" t="s">
        <v>107</v>
      </c>
      <c r="T439" s="53" t="s">
        <v>98</v>
      </c>
      <c r="U439" s="53" t="s">
        <v>80</v>
      </c>
      <c r="V439" s="53" t="s">
        <v>114</v>
      </c>
      <c r="W439" s="53" t="s">
        <v>110</v>
      </c>
      <c r="X439" s="53" t="s">
        <v>101</v>
      </c>
      <c r="Y439" s="53" t="s">
        <v>102</v>
      </c>
      <c r="Z439" s="53" t="s">
        <v>92</v>
      </c>
      <c r="AA439" s="53" t="s">
        <v>102</v>
      </c>
      <c r="AB439" s="55"/>
    </row>
    <row r="440" spans="1:28" x14ac:dyDescent="0.25">
      <c r="A440" s="1">
        <v>439</v>
      </c>
      <c r="B440" t="s">
        <v>65</v>
      </c>
      <c r="F440" t="s">
        <v>69</v>
      </c>
      <c r="O440" s="5" t="s">
        <v>105</v>
      </c>
      <c r="P440" s="5">
        <v>75</v>
      </c>
      <c r="Q440" s="5" t="s">
        <v>121</v>
      </c>
      <c r="R440" s="5" t="s">
        <v>198</v>
      </c>
      <c r="S440" s="5" t="s">
        <v>107</v>
      </c>
      <c r="T440" s="5" t="s">
        <v>98</v>
      </c>
      <c r="U440" s="5" t="s">
        <v>80</v>
      </c>
      <c r="V440" s="5"/>
      <c r="W440" s="5" t="s">
        <v>120</v>
      </c>
      <c r="X440" s="5" t="s">
        <v>104</v>
      </c>
      <c r="Y440" s="5" t="s">
        <v>98</v>
      </c>
      <c r="Z440" s="5" t="s">
        <v>373</v>
      </c>
      <c r="AA440" s="5" t="s">
        <v>102</v>
      </c>
      <c r="AB440" s="54"/>
    </row>
    <row r="441" spans="1:28" x14ac:dyDescent="0.25">
      <c r="A441" s="1">
        <v>440</v>
      </c>
      <c r="B441" t="s">
        <v>65</v>
      </c>
      <c r="D441" t="s">
        <v>67</v>
      </c>
      <c r="N441" s="6" t="s">
        <v>77</v>
      </c>
      <c r="O441" s="53" t="s">
        <v>94</v>
      </c>
      <c r="P441" s="53">
        <v>26</v>
      </c>
      <c r="Q441" s="53" t="s">
        <v>95</v>
      </c>
      <c r="R441" s="53" t="s">
        <v>106</v>
      </c>
      <c r="S441" s="53" t="s">
        <v>107</v>
      </c>
      <c r="T441" s="53"/>
      <c r="U441" s="53" t="s">
        <v>80</v>
      </c>
      <c r="V441" s="53" t="s">
        <v>114</v>
      </c>
      <c r="W441" s="53" t="s">
        <v>120</v>
      </c>
      <c r="X441" s="53" t="s">
        <v>101</v>
      </c>
      <c r="Y441" s="53" t="s">
        <v>102</v>
      </c>
      <c r="Z441" s="53" t="s">
        <v>92</v>
      </c>
      <c r="AA441" s="53" t="s">
        <v>102</v>
      </c>
      <c r="AB441" s="55"/>
    </row>
    <row r="442" spans="1:28" x14ac:dyDescent="0.25">
      <c r="A442" s="1">
        <v>441</v>
      </c>
      <c r="M442" t="s">
        <v>76</v>
      </c>
      <c r="O442" s="5" t="s">
        <v>105</v>
      </c>
      <c r="P442" s="5">
        <v>54</v>
      </c>
      <c r="Q442" s="5" t="s">
        <v>121</v>
      </c>
      <c r="R442" s="5" t="s">
        <v>218</v>
      </c>
      <c r="S442" s="5" t="s">
        <v>231</v>
      </c>
      <c r="T442" s="5" t="s">
        <v>98</v>
      </c>
      <c r="U442" s="5" t="s">
        <v>80</v>
      </c>
      <c r="V442" s="5" t="s">
        <v>126</v>
      </c>
      <c r="W442" s="5" t="s">
        <v>110</v>
      </c>
      <c r="X442" s="5" t="s">
        <v>101</v>
      </c>
      <c r="Y442" s="5" t="s">
        <v>102</v>
      </c>
      <c r="Z442" s="5" t="s">
        <v>92</v>
      </c>
      <c r="AA442" s="5" t="s">
        <v>102</v>
      </c>
      <c r="AB442" s="54"/>
    </row>
    <row r="443" spans="1:28" x14ac:dyDescent="0.25">
      <c r="A443" s="1">
        <v>442</v>
      </c>
      <c r="B443" t="s">
        <v>65</v>
      </c>
      <c r="M443" t="s">
        <v>76</v>
      </c>
      <c r="O443" s="53" t="s">
        <v>94</v>
      </c>
      <c r="P443" s="53">
        <v>53</v>
      </c>
      <c r="Q443" s="53" t="s">
        <v>95</v>
      </c>
      <c r="R443" s="53" t="s">
        <v>113</v>
      </c>
      <c r="S443" s="53" t="s">
        <v>107</v>
      </c>
      <c r="T443" s="53" t="s">
        <v>98</v>
      </c>
      <c r="U443" s="53" t="s">
        <v>80</v>
      </c>
      <c r="V443" s="53" t="s">
        <v>126</v>
      </c>
      <c r="W443" s="53" t="s">
        <v>110</v>
      </c>
      <c r="X443" s="53" t="s">
        <v>135</v>
      </c>
      <c r="Y443" s="53" t="s">
        <v>102</v>
      </c>
      <c r="Z443" s="53" t="s">
        <v>92</v>
      </c>
      <c r="AA443" s="53" t="s">
        <v>102</v>
      </c>
      <c r="AB443" s="55"/>
    </row>
    <row r="444" spans="1:28" x14ac:dyDescent="0.25">
      <c r="A444" s="1">
        <v>443</v>
      </c>
      <c r="M444" t="s">
        <v>76</v>
      </c>
      <c r="O444" s="5" t="s">
        <v>105</v>
      </c>
      <c r="P444" s="5">
        <v>65</v>
      </c>
      <c r="Q444" s="5" t="s">
        <v>95</v>
      </c>
      <c r="R444" s="5" t="s">
        <v>140</v>
      </c>
      <c r="S444" s="5"/>
      <c r="T444" s="5"/>
      <c r="U444" s="5"/>
      <c r="V444" s="5" t="s">
        <v>126</v>
      </c>
      <c r="W444" s="5" t="s">
        <v>120</v>
      </c>
      <c r="X444" s="5" t="s">
        <v>135</v>
      </c>
      <c r="Y444" s="5" t="s">
        <v>102</v>
      </c>
      <c r="Z444" s="5" t="s">
        <v>91</v>
      </c>
      <c r="AA444" s="5" t="s">
        <v>102</v>
      </c>
      <c r="AB444" s="54"/>
    </row>
    <row r="445" spans="1:28" x14ac:dyDescent="0.25">
      <c r="A445" s="1">
        <v>444</v>
      </c>
      <c r="B445" t="s">
        <v>65</v>
      </c>
      <c r="H445" t="s">
        <v>71</v>
      </c>
      <c r="O445" s="53" t="s">
        <v>105</v>
      </c>
      <c r="P445" s="53">
        <v>39</v>
      </c>
      <c r="Q445" s="53" t="s">
        <v>95</v>
      </c>
      <c r="R445" s="53" t="s">
        <v>138</v>
      </c>
      <c r="S445" s="53" t="s">
        <v>107</v>
      </c>
      <c r="T445" s="53" t="s">
        <v>98</v>
      </c>
      <c r="U445" s="53" t="s">
        <v>80</v>
      </c>
      <c r="V445" s="53" t="s">
        <v>126</v>
      </c>
      <c r="W445" s="53" t="s">
        <v>110</v>
      </c>
      <c r="X445" s="53" t="s">
        <v>101</v>
      </c>
      <c r="Y445" s="53" t="s">
        <v>102</v>
      </c>
      <c r="Z445" s="53" t="s">
        <v>92</v>
      </c>
      <c r="AA445" s="53" t="s">
        <v>102</v>
      </c>
      <c r="AB445" s="55"/>
    </row>
    <row r="446" spans="1:28" x14ac:dyDescent="0.25">
      <c r="A446" s="1">
        <v>445</v>
      </c>
      <c r="B446" t="s">
        <v>65</v>
      </c>
      <c r="M446" t="s">
        <v>76</v>
      </c>
      <c r="O446" s="5" t="s">
        <v>105</v>
      </c>
      <c r="P446" s="5">
        <v>25</v>
      </c>
      <c r="Q446" s="5" t="s">
        <v>95</v>
      </c>
      <c r="R446" s="5" t="s">
        <v>232</v>
      </c>
      <c r="S446" s="5" t="s">
        <v>128</v>
      </c>
      <c r="T446" s="5" t="s">
        <v>98</v>
      </c>
      <c r="U446" s="5" t="s">
        <v>364</v>
      </c>
      <c r="V446" s="5"/>
      <c r="W446" s="5" t="s">
        <v>110</v>
      </c>
      <c r="X446" s="5" t="s">
        <v>101</v>
      </c>
      <c r="Y446" s="5" t="s">
        <v>102</v>
      </c>
      <c r="Z446" s="5" t="s">
        <v>92</v>
      </c>
      <c r="AA446" s="5" t="s">
        <v>102</v>
      </c>
      <c r="AB446" s="54"/>
    </row>
    <row r="447" spans="1:28" x14ac:dyDescent="0.25">
      <c r="A447" s="1">
        <v>446</v>
      </c>
      <c r="B447" t="s">
        <v>65</v>
      </c>
      <c r="K447" t="s">
        <v>74</v>
      </c>
      <c r="O447" s="53" t="s">
        <v>105</v>
      </c>
      <c r="P447" s="53">
        <v>41</v>
      </c>
      <c r="Q447" s="53" t="s">
        <v>95</v>
      </c>
      <c r="R447" s="53" t="s">
        <v>139</v>
      </c>
      <c r="S447" s="53" t="s">
        <v>107</v>
      </c>
      <c r="T447" s="53" t="s">
        <v>102</v>
      </c>
      <c r="U447" s="53" t="s">
        <v>355</v>
      </c>
      <c r="V447" s="53" t="s">
        <v>108</v>
      </c>
      <c r="W447" s="53" t="s">
        <v>103</v>
      </c>
      <c r="X447" s="53" t="s">
        <v>135</v>
      </c>
      <c r="Y447" s="53" t="s">
        <v>98</v>
      </c>
      <c r="Z447" s="53" t="s">
        <v>93</v>
      </c>
      <c r="AA447" s="53" t="s">
        <v>102</v>
      </c>
      <c r="AB447" s="55"/>
    </row>
    <row r="448" spans="1:28" x14ac:dyDescent="0.25">
      <c r="A448" s="1">
        <v>447</v>
      </c>
      <c r="B448" t="s">
        <v>65</v>
      </c>
      <c r="K448" t="s">
        <v>74</v>
      </c>
      <c r="M448" t="s">
        <v>76</v>
      </c>
      <c r="O448" s="5" t="s">
        <v>105</v>
      </c>
      <c r="P448" s="5">
        <v>33</v>
      </c>
      <c r="Q448" s="5" t="s">
        <v>95</v>
      </c>
      <c r="R448" s="5" t="s">
        <v>233</v>
      </c>
      <c r="S448" s="5" t="s">
        <v>107</v>
      </c>
      <c r="T448" s="5" t="s">
        <v>98</v>
      </c>
      <c r="U448" s="5" t="s">
        <v>80</v>
      </c>
      <c r="V448" s="5" t="s">
        <v>114</v>
      </c>
      <c r="W448" s="5" t="s">
        <v>120</v>
      </c>
      <c r="X448" s="5" t="s">
        <v>101</v>
      </c>
      <c r="Y448" s="5" t="s">
        <v>102</v>
      </c>
      <c r="Z448" s="5" t="s">
        <v>91</v>
      </c>
      <c r="AA448" s="5" t="s">
        <v>102</v>
      </c>
      <c r="AB448" s="54"/>
    </row>
    <row r="449" spans="1:28" x14ac:dyDescent="0.25">
      <c r="A449" s="1">
        <v>448</v>
      </c>
      <c r="M449" t="s">
        <v>76</v>
      </c>
      <c r="O449" s="53" t="s">
        <v>94</v>
      </c>
      <c r="P449" s="53">
        <v>42</v>
      </c>
      <c r="Q449" s="53" t="s">
        <v>95</v>
      </c>
      <c r="R449" s="53" t="s">
        <v>106</v>
      </c>
      <c r="S449" s="53" t="s">
        <v>128</v>
      </c>
      <c r="T449" s="53" t="s">
        <v>98</v>
      </c>
      <c r="U449" s="53" t="s">
        <v>89</v>
      </c>
      <c r="V449" s="53" t="s">
        <v>114</v>
      </c>
      <c r="W449" s="53" t="s">
        <v>110</v>
      </c>
      <c r="X449" s="53" t="s">
        <v>101</v>
      </c>
      <c r="Y449" s="53" t="s">
        <v>102</v>
      </c>
      <c r="Z449" s="53" t="s">
        <v>92</v>
      </c>
      <c r="AA449" s="53" t="s">
        <v>102</v>
      </c>
      <c r="AB449" s="55"/>
    </row>
    <row r="450" spans="1:28" x14ac:dyDescent="0.25">
      <c r="A450" s="1">
        <v>449</v>
      </c>
      <c r="G450" t="s">
        <v>70</v>
      </c>
      <c r="M450" t="s">
        <v>76</v>
      </c>
      <c r="N450" s="6" t="s">
        <v>77</v>
      </c>
      <c r="O450" s="5" t="s">
        <v>105</v>
      </c>
      <c r="P450" s="5">
        <v>25</v>
      </c>
      <c r="Q450" s="5" t="s">
        <v>95</v>
      </c>
      <c r="R450" s="5" t="s">
        <v>186</v>
      </c>
      <c r="S450" s="5" t="s">
        <v>346</v>
      </c>
      <c r="T450" s="5" t="s">
        <v>102</v>
      </c>
      <c r="U450" s="5" t="s">
        <v>367</v>
      </c>
      <c r="V450" s="5" t="s">
        <v>99</v>
      </c>
      <c r="W450" s="5" t="s">
        <v>110</v>
      </c>
      <c r="X450" s="5" t="s">
        <v>135</v>
      </c>
      <c r="Y450" s="5" t="s">
        <v>98</v>
      </c>
      <c r="Z450" s="5" t="s">
        <v>93</v>
      </c>
      <c r="AA450" s="5" t="s">
        <v>102</v>
      </c>
      <c r="AB450" s="54"/>
    </row>
    <row r="451" spans="1:28" x14ac:dyDescent="0.25">
      <c r="A451" s="1">
        <v>450</v>
      </c>
      <c r="B451" t="s">
        <v>65</v>
      </c>
      <c r="E451" t="s">
        <v>68</v>
      </c>
      <c r="M451" t="s">
        <v>76</v>
      </c>
      <c r="O451" s="53" t="s">
        <v>105</v>
      </c>
      <c r="P451" s="53">
        <v>30</v>
      </c>
      <c r="Q451" s="53" t="s">
        <v>95</v>
      </c>
      <c r="R451" s="53" t="s">
        <v>106</v>
      </c>
      <c r="S451" s="53" t="s">
        <v>107</v>
      </c>
      <c r="T451" s="53" t="s">
        <v>98</v>
      </c>
      <c r="U451" s="53" t="s">
        <v>80</v>
      </c>
      <c r="V451" s="53" t="s">
        <v>114</v>
      </c>
      <c r="W451" s="53" t="s">
        <v>120</v>
      </c>
      <c r="X451" s="53" t="s">
        <v>101</v>
      </c>
      <c r="Y451" s="53" t="s">
        <v>102</v>
      </c>
      <c r="Z451" s="53" t="s">
        <v>92</v>
      </c>
      <c r="AA451" s="53" t="s">
        <v>102</v>
      </c>
      <c r="AB451" s="55"/>
    </row>
    <row r="452" spans="1:28" x14ac:dyDescent="0.25">
      <c r="A452" s="1">
        <v>451</v>
      </c>
      <c r="B452" t="s">
        <v>65</v>
      </c>
      <c r="O452" s="5" t="s">
        <v>105</v>
      </c>
      <c r="P452" s="5"/>
      <c r="Q452" s="5" t="s">
        <v>115</v>
      </c>
      <c r="R452" s="5" t="s">
        <v>318</v>
      </c>
      <c r="S452" s="5" t="s">
        <v>97</v>
      </c>
      <c r="T452" s="5" t="s">
        <v>98</v>
      </c>
      <c r="U452" s="5" t="s">
        <v>80</v>
      </c>
      <c r="V452" s="5" t="s">
        <v>109</v>
      </c>
      <c r="W452" s="5" t="s">
        <v>132</v>
      </c>
      <c r="X452" s="5" t="s">
        <v>123</v>
      </c>
      <c r="Y452" s="5" t="s">
        <v>102</v>
      </c>
      <c r="Z452" s="5" t="s">
        <v>90</v>
      </c>
      <c r="AA452" s="5" t="s">
        <v>102</v>
      </c>
      <c r="AB452" s="54"/>
    </row>
    <row r="453" spans="1:28" x14ac:dyDescent="0.25">
      <c r="A453" s="1">
        <v>452</v>
      </c>
      <c r="B453" t="s">
        <v>65</v>
      </c>
      <c r="O453" s="53" t="s">
        <v>94</v>
      </c>
      <c r="P453" s="53">
        <v>51</v>
      </c>
      <c r="Q453" s="53" t="s">
        <v>121</v>
      </c>
      <c r="R453" s="53" t="s">
        <v>215</v>
      </c>
      <c r="S453" s="53" t="s">
        <v>107</v>
      </c>
      <c r="T453" s="53" t="s">
        <v>98</v>
      </c>
      <c r="U453" s="53" t="s">
        <v>80</v>
      </c>
      <c r="V453" s="53" t="s">
        <v>126</v>
      </c>
      <c r="W453" s="53" t="s">
        <v>100</v>
      </c>
      <c r="X453" s="53" t="s">
        <v>101</v>
      </c>
      <c r="Y453" s="53" t="s">
        <v>102</v>
      </c>
      <c r="Z453" s="53" t="s">
        <v>92</v>
      </c>
      <c r="AA453" s="53" t="s">
        <v>102</v>
      </c>
      <c r="AB453" s="55"/>
    </row>
    <row r="454" spans="1:28" x14ac:dyDescent="0.25">
      <c r="A454" s="1">
        <v>453</v>
      </c>
      <c r="B454" t="s">
        <v>65</v>
      </c>
      <c r="E454" t="s">
        <v>68</v>
      </c>
      <c r="O454" s="5" t="s">
        <v>94</v>
      </c>
      <c r="P454" s="5">
        <v>42</v>
      </c>
      <c r="Q454" s="5" t="s">
        <v>95</v>
      </c>
      <c r="R454" s="5" t="s">
        <v>234</v>
      </c>
      <c r="S454" s="5" t="s">
        <v>128</v>
      </c>
      <c r="T454" s="5" t="s">
        <v>98</v>
      </c>
      <c r="U454" s="5" t="s">
        <v>368</v>
      </c>
      <c r="V454" s="5" t="s">
        <v>114</v>
      </c>
      <c r="W454" s="5" t="s">
        <v>137</v>
      </c>
      <c r="X454" s="5" t="s">
        <v>101</v>
      </c>
      <c r="Y454" s="5" t="s">
        <v>102</v>
      </c>
      <c r="Z454" s="5" t="s">
        <v>92</v>
      </c>
      <c r="AA454" s="5" t="s">
        <v>102</v>
      </c>
      <c r="AB454" s="54"/>
    </row>
    <row r="455" spans="1:28" x14ac:dyDescent="0.25">
      <c r="A455" s="1">
        <v>454</v>
      </c>
      <c r="D455" t="s">
        <v>67</v>
      </c>
      <c r="O455" s="53" t="s">
        <v>94</v>
      </c>
      <c r="P455" s="53">
        <v>35</v>
      </c>
      <c r="Q455" s="53" t="s">
        <v>95</v>
      </c>
      <c r="R455" s="53" t="s">
        <v>235</v>
      </c>
      <c r="S455" s="53" t="s">
        <v>128</v>
      </c>
      <c r="T455" s="53" t="s">
        <v>98</v>
      </c>
      <c r="U455" s="53" t="s">
        <v>85</v>
      </c>
      <c r="V455" s="53" t="s">
        <v>109</v>
      </c>
      <c r="W455" s="53"/>
      <c r="X455" s="53" t="s">
        <v>135</v>
      </c>
      <c r="Y455" s="53" t="s">
        <v>102</v>
      </c>
      <c r="Z455" s="53"/>
      <c r="AA455" s="53"/>
      <c r="AB455" s="55"/>
    </row>
    <row r="456" spans="1:28" x14ac:dyDescent="0.25">
      <c r="A456" s="1">
        <v>455</v>
      </c>
      <c r="D456" t="s">
        <v>67</v>
      </c>
      <c r="O456" s="5" t="s">
        <v>94</v>
      </c>
      <c r="P456" s="5">
        <v>40</v>
      </c>
      <c r="Q456" s="5" t="s">
        <v>95</v>
      </c>
      <c r="R456" s="5" t="s">
        <v>236</v>
      </c>
      <c r="S456" s="5" t="s">
        <v>128</v>
      </c>
      <c r="T456" s="5" t="s">
        <v>98</v>
      </c>
      <c r="U456" s="5" t="s">
        <v>85</v>
      </c>
      <c r="V456" s="5" t="s">
        <v>112</v>
      </c>
      <c r="W456" s="5" t="s">
        <v>103</v>
      </c>
      <c r="X456" s="5" t="s">
        <v>101</v>
      </c>
      <c r="Y456" s="5" t="s">
        <v>102</v>
      </c>
      <c r="Z456" s="5"/>
      <c r="AA456" s="5"/>
      <c r="AB456" s="54"/>
    </row>
    <row r="457" spans="1:28" x14ac:dyDescent="0.25">
      <c r="A457" s="1">
        <v>456</v>
      </c>
      <c r="B457" t="s">
        <v>65</v>
      </c>
      <c r="E457" t="s">
        <v>68</v>
      </c>
      <c r="M457" t="s">
        <v>76</v>
      </c>
      <c r="O457" s="53" t="s">
        <v>105</v>
      </c>
      <c r="P457" s="53">
        <v>32</v>
      </c>
      <c r="Q457" s="53" t="s">
        <v>95</v>
      </c>
      <c r="R457" s="53" t="s">
        <v>209</v>
      </c>
      <c r="S457" s="53" t="s">
        <v>107</v>
      </c>
      <c r="T457" s="53" t="s">
        <v>102</v>
      </c>
      <c r="U457" s="53" t="s">
        <v>80</v>
      </c>
      <c r="V457" s="53" t="s">
        <v>108</v>
      </c>
      <c r="W457" s="53" t="s">
        <v>103</v>
      </c>
      <c r="X457" s="53" t="s">
        <v>101</v>
      </c>
      <c r="Y457" s="53" t="s">
        <v>102</v>
      </c>
      <c r="Z457" s="53" t="s">
        <v>92</v>
      </c>
      <c r="AA457" s="53" t="s">
        <v>102</v>
      </c>
      <c r="AB457" s="55"/>
    </row>
    <row r="458" spans="1:28" x14ac:dyDescent="0.25">
      <c r="A458" s="1">
        <v>457</v>
      </c>
      <c r="B458" t="s">
        <v>65</v>
      </c>
      <c r="E458" t="s">
        <v>68</v>
      </c>
      <c r="M458" t="s">
        <v>76</v>
      </c>
      <c r="O458" s="5" t="s">
        <v>105</v>
      </c>
      <c r="P458" s="5">
        <v>44</v>
      </c>
      <c r="Q458" s="5" t="s">
        <v>95</v>
      </c>
      <c r="R458" s="5" t="s">
        <v>141</v>
      </c>
      <c r="S458" s="5" t="s">
        <v>107</v>
      </c>
      <c r="T458" s="5" t="s">
        <v>98</v>
      </c>
      <c r="U458" s="5" t="s">
        <v>80</v>
      </c>
      <c r="V458" s="5" t="s">
        <v>114</v>
      </c>
      <c r="W458" s="5" t="s">
        <v>137</v>
      </c>
      <c r="X458" s="5" t="s">
        <v>101</v>
      </c>
      <c r="Y458" s="5" t="s">
        <v>102</v>
      </c>
      <c r="Z458" s="5" t="s">
        <v>92</v>
      </c>
      <c r="AA458" s="5" t="s">
        <v>102</v>
      </c>
      <c r="AB458" s="54"/>
    </row>
    <row r="459" spans="1:28" x14ac:dyDescent="0.25">
      <c r="A459" s="1">
        <v>458</v>
      </c>
      <c r="B459" t="s">
        <v>65</v>
      </c>
      <c r="E459" t="s">
        <v>68</v>
      </c>
      <c r="G459" t="s">
        <v>70</v>
      </c>
      <c r="O459" s="53" t="s">
        <v>105</v>
      </c>
      <c r="P459" s="53">
        <v>22</v>
      </c>
      <c r="Q459" s="53" t="s">
        <v>95</v>
      </c>
      <c r="R459" s="53" t="s">
        <v>163</v>
      </c>
      <c r="S459" s="53" t="s">
        <v>128</v>
      </c>
      <c r="T459" s="53" t="s">
        <v>98</v>
      </c>
      <c r="U459" s="53" t="s">
        <v>89</v>
      </c>
      <c r="V459" s="53" t="s">
        <v>109</v>
      </c>
      <c r="W459" s="53" t="s">
        <v>110</v>
      </c>
      <c r="X459" s="53" t="s">
        <v>101</v>
      </c>
      <c r="Y459" s="53" t="s">
        <v>102</v>
      </c>
      <c r="Z459" s="53" t="s">
        <v>92</v>
      </c>
      <c r="AA459" s="53" t="s">
        <v>102</v>
      </c>
      <c r="AB459" s="55"/>
    </row>
    <row r="460" spans="1:28" x14ac:dyDescent="0.25">
      <c r="A460" s="1">
        <v>459</v>
      </c>
      <c r="B460" t="s">
        <v>65</v>
      </c>
      <c r="D460" t="s">
        <v>67</v>
      </c>
      <c r="E460" t="s">
        <v>68</v>
      </c>
      <c r="F460" t="s">
        <v>69</v>
      </c>
      <c r="G460" t="s">
        <v>70</v>
      </c>
      <c r="H460" t="s">
        <v>71</v>
      </c>
      <c r="I460" t="s">
        <v>72</v>
      </c>
      <c r="K460" t="s">
        <v>74</v>
      </c>
      <c r="M460" t="s">
        <v>76</v>
      </c>
      <c r="O460" s="5" t="s">
        <v>94</v>
      </c>
      <c r="P460" s="5">
        <v>29</v>
      </c>
      <c r="Q460" s="5" t="s">
        <v>115</v>
      </c>
      <c r="R460" s="5" t="s">
        <v>321</v>
      </c>
      <c r="S460" s="5" t="s">
        <v>97</v>
      </c>
      <c r="T460" s="5" t="s">
        <v>98</v>
      </c>
      <c r="U460" s="5" t="s">
        <v>80</v>
      </c>
      <c r="V460" s="5" t="s">
        <v>108</v>
      </c>
      <c r="W460" s="5" t="s">
        <v>110</v>
      </c>
      <c r="X460" s="5" t="s">
        <v>101</v>
      </c>
      <c r="Y460" s="5" t="s">
        <v>102</v>
      </c>
      <c r="Z460" s="5" t="s">
        <v>92</v>
      </c>
      <c r="AA460" s="5" t="s">
        <v>102</v>
      </c>
      <c r="AB460" s="54"/>
    </row>
    <row r="461" spans="1:28" x14ac:dyDescent="0.25">
      <c r="A461" s="1">
        <v>460</v>
      </c>
      <c r="E461" t="s">
        <v>68</v>
      </c>
      <c r="M461" t="s">
        <v>76</v>
      </c>
      <c r="O461" s="53" t="s">
        <v>105</v>
      </c>
      <c r="P461" s="53">
        <v>52</v>
      </c>
      <c r="Q461" s="53" t="s">
        <v>115</v>
      </c>
      <c r="R461" s="53" t="s">
        <v>340</v>
      </c>
      <c r="S461" s="53" t="s">
        <v>107</v>
      </c>
      <c r="T461" s="53" t="s">
        <v>98</v>
      </c>
      <c r="U461" s="53" t="s">
        <v>80</v>
      </c>
      <c r="V461" s="53" t="s">
        <v>112</v>
      </c>
      <c r="W461" s="53" t="s">
        <v>137</v>
      </c>
      <c r="X461" s="53" t="s">
        <v>101</v>
      </c>
      <c r="Y461" s="53" t="s">
        <v>102</v>
      </c>
      <c r="Z461" s="53" t="s">
        <v>92</v>
      </c>
      <c r="AA461" s="53" t="s">
        <v>102</v>
      </c>
      <c r="AB461" s="55"/>
    </row>
    <row r="462" spans="1:28" x14ac:dyDescent="0.25">
      <c r="A462" s="1">
        <v>461</v>
      </c>
      <c r="B462" t="s">
        <v>65</v>
      </c>
      <c r="C462" t="s">
        <v>66</v>
      </c>
      <c r="F462" t="s">
        <v>69</v>
      </c>
      <c r="G462" t="s">
        <v>70</v>
      </c>
      <c r="I462" t="s">
        <v>72</v>
      </c>
      <c r="O462" s="5" t="s">
        <v>105</v>
      </c>
      <c r="P462" s="5">
        <v>62</v>
      </c>
      <c r="Q462" s="5" t="s">
        <v>95</v>
      </c>
      <c r="R462" s="5" t="s">
        <v>237</v>
      </c>
      <c r="S462" s="5" t="s">
        <v>107</v>
      </c>
      <c r="T462" s="5" t="s">
        <v>98</v>
      </c>
      <c r="U462" s="5" t="s">
        <v>80</v>
      </c>
      <c r="V462" s="5" t="s">
        <v>126</v>
      </c>
      <c r="W462" s="5" t="s">
        <v>100</v>
      </c>
      <c r="X462" s="5" t="s">
        <v>104</v>
      </c>
      <c r="Y462" s="5" t="s">
        <v>102</v>
      </c>
      <c r="Z462" s="5" t="s">
        <v>90</v>
      </c>
      <c r="AA462" s="5" t="s">
        <v>98</v>
      </c>
      <c r="AB462" s="54"/>
    </row>
    <row r="463" spans="1:28" x14ac:dyDescent="0.25">
      <c r="A463" s="1">
        <v>462</v>
      </c>
      <c r="B463" t="s">
        <v>65</v>
      </c>
      <c r="O463" s="53" t="s">
        <v>105</v>
      </c>
      <c r="P463" s="53">
        <v>64</v>
      </c>
      <c r="Q463" s="53" t="s">
        <v>95</v>
      </c>
      <c r="R463" s="53" t="s">
        <v>224</v>
      </c>
      <c r="S463" s="53" t="s">
        <v>107</v>
      </c>
      <c r="T463" s="53" t="s">
        <v>98</v>
      </c>
      <c r="U463" s="53" t="s">
        <v>80</v>
      </c>
      <c r="V463" s="53" t="s">
        <v>114</v>
      </c>
      <c r="W463" s="53" t="s">
        <v>110</v>
      </c>
      <c r="X463" s="53" t="s">
        <v>101</v>
      </c>
      <c r="Y463" s="53" t="s">
        <v>102</v>
      </c>
      <c r="Z463" s="53" t="s">
        <v>92</v>
      </c>
      <c r="AA463" s="53" t="s">
        <v>102</v>
      </c>
      <c r="AB463" s="55"/>
    </row>
    <row r="464" spans="1:28" x14ac:dyDescent="0.25">
      <c r="A464" s="1">
        <v>463</v>
      </c>
      <c r="B464" t="s">
        <v>65</v>
      </c>
      <c r="E464" t="s">
        <v>68</v>
      </c>
      <c r="I464" t="s">
        <v>72</v>
      </c>
      <c r="O464" s="5" t="s">
        <v>94</v>
      </c>
      <c r="P464" s="5">
        <v>71</v>
      </c>
      <c r="Q464" s="5" t="s">
        <v>95</v>
      </c>
      <c r="R464" s="5" t="s">
        <v>117</v>
      </c>
      <c r="S464" s="5" t="s">
        <v>97</v>
      </c>
      <c r="T464" s="5" t="s">
        <v>98</v>
      </c>
      <c r="U464" s="5" t="s">
        <v>80</v>
      </c>
      <c r="V464" s="5" t="s">
        <v>114</v>
      </c>
      <c r="W464" s="5" t="s">
        <v>100</v>
      </c>
      <c r="X464" s="5" t="s">
        <v>104</v>
      </c>
      <c r="Y464" s="5" t="s">
        <v>102</v>
      </c>
      <c r="Z464" s="5" t="s">
        <v>91</v>
      </c>
      <c r="AA464" s="5" t="s">
        <v>102</v>
      </c>
      <c r="AB464" s="54"/>
    </row>
    <row r="465" spans="1:28" x14ac:dyDescent="0.25">
      <c r="A465" s="1">
        <v>464</v>
      </c>
      <c r="B465" t="s">
        <v>65</v>
      </c>
      <c r="F465" t="s">
        <v>69</v>
      </c>
      <c r="M465" t="s">
        <v>76</v>
      </c>
      <c r="O465" s="53" t="s">
        <v>105</v>
      </c>
      <c r="P465" s="53">
        <v>62</v>
      </c>
      <c r="Q465" s="53" t="s">
        <v>95</v>
      </c>
      <c r="R465" s="53" t="s">
        <v>237</v>
      </c>
      <c r="S465" s="53" t="s">
        <v>107</v>
      </c>
      <c r="T465" s="53" t="s">
        <v>98</v>
      </c>
      <c r="U465" s="53" t="s">
        <v>80</v>
      </c>
      <c r="V465" s="53" t="s">
        <v>114</v>
      </c>
      <c r="W465" s="53" t="s">
        <v>110</v>
      </c>
      <c r="X465" s="53" t="s">
        <v>104</v>
      </c>
      <c r="Y465" s="53" t="s">
        <v>102</v>
      </c>
      <c r="Z465" s="53" t="s">
        <v>92</v>
      </c>
      <c r="AA465" s="53" t="s">
        <v>102</v>
      </c>
      <c r="AB465" s="55"/>
    </row>
    <row r="466" spans="1:28" x14ac:dyDescent="0.25">
      <c r="A466" s="1">
        <v>465</v>
      </c>
      <c r="B466" t="s">
        <v>65</v>
      </c>
      <c r="C466" t="s">
        <v>66</v>
      </c>
      <c r="M466" t="s">
        <v>76</v>
      </c>
      <c r="O466" s="5" t="s">
        <v>94</v>
      </c>
      <c r="P466" s="5">
        <v>71</v>
      </c>
      <c r="Q466" s="5" t="s">
        <v>115</v>
      </c>
      <c r="R466" s="5" t="s">
        <v>336</v>
      </c>
      <c r="S466" s="5" t="s">
        <v>107</v>
      </c>
      <c r="T466" s="5" t="s">
        <v>98</v>
      </c>
      <c r="U466" s="5" t="s">
        <v>80</v>
      </c>
      <c r="V466" s="5" t="s">
        <v>99</v>
      </c>
      <c r="W466" s="5" t="s">
        <v>103</v>
      </c>
      <c r="X466" s="5" t="s">
        <v>104</v>
      </c>
      <c r="Y466" s="5" t="s">
        <v>102</v>
      </c>
      <c r="Z466" s="5" t="s">
        <v>91</v>
      </c>
      <c r="AA466" s="5" t="s">
        <v>98</v>
      </c>
      <c r="AB466" s="54"/>
    </row>
    <row r="467" spans="1:28" x14ac:dyDescent="0.25">
      <c r="A467" s="1">
        <v>466</v>
      </c>
      <c r="C467" t="s">
        <v>66</v>
      </c>
      <c r="F467" t="s">
        <v>69</v>
      </c>
      <c r="N467" s="6" t="s">
        <v>77</v>
      </c>
      <c r="O467" s="53" t="s">
        <v>94</v>
      </c>
      <c r="P467" s="53">
        <v>53</v>
      </c>
      <c r="Q467" s="53" t="s">
        <v>121</v>
      </c>
      <c r="R467" s="53" t="s">
        <v>168</v>
      </c>
      <c r="S467" s="53" t="s">
        <v>81</v>
      </c>
      <c r="T467" s="53" t="s">
        <v>102</v>
      </c>
      <c r="U467" s="53" t="s">
        <v>355</v>
      </c>
      <c r="V467" s="53" t="s">
        <v>109</v>
      </c>
      <c r="W467" s="53" t="s">
        <v>120</v>
      </c>
      <c r="X467" s="53" t="s">
        <v>101</v>
      </c>
      <c r="Y467" s="53" t="s">
        <v>98</v>
      </c>
      <c r="Z467" s="53" t="s">
        <v>93</v>
      </c>
      <c r="AA467" s="53" t="s">
        <v>102</v>
      </c>
      <c r="AB467" s="55"/>
    </row>
    <row r="468" spans="1:28" x14ac:dyDescent="0.25">
      <c r="A468" s="1">
        <v>467</v>
      </c>
      <c r="B468" t="s">
        <v>65</v>
      </c>
      <c r="O468" s="5" t="s">
        <v>94</v>
      </c>
      <c r="P468" s="5">
        <v>47</v>
      </c>
      <c r="Q468" s="5" t="s">
        <v>95</v>
      </c>
      <c r="R468" s="5" t="s">
        <v>223</v>
      </c>
      <c r="S468" s="5" t="s">
        <v>107</v>
      </c>
      <c r="T468" s="5" t="s">
        <v>98</v>
      </c>
      <c r="U468" s="5" t="s">
        <v>80</v>
      </c>
      <c r="V468" s="5" t="s">
        <v>126</v>
      </c>
      <c r="W468" s="5" t="s">
        <v>100</v>
      </c>
      <c r="X468" s="5" t="s">
        <v>101</v>
      </c>
      <c r="Y468" s="5" t="s">
        <v>102</v>
      </c>
      <c r="Z468" s="5"/>
      <c r="AA468" s="5" t="s">
        <v>102</v>
      </c>
      <c r="AB468" s="54"/>
    </row>
    <row r="469" spans="1:28" x14ac:dyDescent="0.25">
      <c r="A469" s="1">
        <v>468</v>
      </c>
      <c r="B469" t="s">
        <v>65</v>
      </c>
      <c r="F469" t="s">
        <v>69</v>
      </c>
      <c r="O469" s="53" t="s">
        <v>94</v>
      </c>
      <c r="P469" s="53">
        <v>67</v>
      </c>
      <c r="Q469" s="53" t="s">
        <v>121</v>
      </c>
      <c r="R469" s="53" t="s">
        <v>168</v>
      </c>
      <c r="S469" s="53" t="s">
        <v>107</v>
      </c>
      <c r="T469" s="53" t="s">
        <v>98</v>
      </c>
      <c r="U469" s="53" t="s">
        <v>80</v>
      </c>
      <c r="V469" s="53" t="s">
        <v>114</v>
      </c>
      <c r="W469" s="53" t="s">
        <v>103</v>
      </c>
      <c r="X469" s="53" t="s">
        <v>101</v>
      </c>
      <c r="Y469" s="53" t="s">
        <v>102</v>
      </c>
      <c r="Z469" s="53" t="s">
        <v>91</v>
      </c>
      <c r="AA469" s="53" t="s">
        <v>102</v>
      </c>
      <c r="AB469" s="55"/>
    </row>
    <row r="470" spans="1:28" x14ac:dyDescent="0.25">
      <c r="A470" s="1">
        <v>469</v>
      </c>
      <c r="C470" t="s">
        <v>66</v>
      </c>
      <c r="D470" t="s">
        <v>67</v>
      </c>
      <c r="E470" t="s">
        <v>68</v>
      </c>
      <c r="G470" t="s">
        <v>70</v>
      </c>
      <c r="M470" t="s">
        <v>76</v>
      </c>
      <c r="O470" s="5" t="s">
        <v>105</v>
      </c>
      <c r="P470" s="5">
        <v>44</v>
      </c>
      <c r="Q470" s="5" t="s">
        <v>95</v>
      </c>
      <c r="R470" s="5" t="s">
        <v>201</v>
      </c>
      <c r="S470" s="5" t="s">
        <v>128</v>
      </c>
      <c r="T470" s="5" t="s">
        <v>98</v>
      </c>
      <c r="U470" s="5" t="s">
        <v>80</v>
      </c>
      <c r="V470" s="5" t="s">
        <v>126</v>
      </c>
      <c r="W470" s="5" t="s">
        <v>110</v>
      </c>
      <c r="X470" s="5" t="s">
        <v>101</v>
      </c>
      <c r="Y470" s="5" t="s">
        <v>102</v>
      </c>
      <c r="Z470" s="5" t="s">
        <v>92</v>
      </c>
      <c r="AA470" s="5" t="s">
        <v>102</v>
      </c>
      <c r="AB470" s="54"/>
    </row>
    <row r="471" spans="1:28" x14ac:dyDescent="0.25">
      <c r="A471" s="1">
        <v>470</v>
      </c>
      <c r="B471" t="s">
        <v>65</v>
      </c>
      <c r="O471" s="53" t="s">
        <v>105</v>
      </c>
      <c r="P471" s="53">
        <v>57</v>
      </c>
      <c r="Q471" s="53" t="s">
        <v>115</v>
      </c>
      <c r="R471" s="53" t="s">
        <v>321</v>
      </c>
      <c r="S471" s="53" t="s">
        <v>107</v>
      </c>
      <c r="T471" s="53" t="s">
        <v>98</v>
      </c>
      <c r="U471" s="53" t="s">
        <v>80</v>
      </c>
      <c r="V471" s="53" t="s">
        <v>114</v>
      </c>
      <c r="W471" s="53" t="s">
        <v>103</v>
      </c>
      <c r="X471" s="53" t="s">
        <v>101</v>
      </c>
      <c r="Y471" s="53" t="s">
        <v>102</v>
      </c>
      <c r="Z471" s="53" t="s">
        <v>92</v>
      </c>
      <c r="AA471" s="53" t="s">
        <v>102</v>
      </c>
      <c r="AB471" s="55"/>
    </row>
    <row r="472" spans="1:28" x14ac:dyDescent="0.25">
      <c r="A472" s="1">
        <v>471</v>
      </c>
      <c r="B472" t="s">
        <v>65</v>
      </c>
      <c r="O472" s="5" t="s">
        <v>94</v>
      </c>
      <c r="P472" s="5">
        <v>71</v>
      </c>
      <c r="Q472" s="5" t="s">
        <v>121</v>
      </c>
      <c r="R472" s="5" t="s">
        <v>207</v>
      </c>
      <c r="S472" s="5" t="s">
        <v>107</v>
      </c>
      <c r="T472" s="5" t="s">
        <v>98</v>
      </c>
      <c r="U472" s="5" t="s">
        <v>80</v>
      </c>
      <c r="V472" s="5" t="s">
        <v>108</v>
      </c>
      <c r="W472" s="5" t="s">
        <v>103</v>
      </c>
      <c r="X472" s="5" t="s">
        <v>101</v>
      </c>
      <c r="Y472" s="5" t="s">
        <v>102</v>
      </c>
      <c r="Z472" s="5" t="s">
        <v>91</v>
      </c>
      <c r="AA472" s="5" t="s">
        <v>102</v>
      </c>
      <c r="AB472" s="54"/>
    </row>
    <row r="473" spans="1:28" x14ac:dyDescent="0.25">
      <c r="A473" s="1">
        <v>472</v>
      </c>
      <c r="B473" t="s">
        <v>65</v>
      </c>
      <c r="E473" t="s">
        <v>68</v>
      </c>
      <c r="G473" t="s">
        <v>70</v>
      </c>
      <c r="M473" t="s">
        <v>76</v>
      </c>
      <c r="O473" s="53" t="s">
        <v>94</v>
      </c>
      <c r="P473" s="53">
        <v>74</v>
      </c>
      <c r="Q473" s="53" t="s">
        <v>95</v>
      </c>
      <c r="R473" s="53" t="s">
        <v>163</v>
      </c>
      <c r="S473" s="53" t="s">
        <v>107</v>
      </c>
      <c r="T473" s="53" t="s">
        <v>98</v>
      </c>
      <c r="U473" s="53" t="s">
        <v>80</v>
      </c>
      <c r="V473" s="53" t="s">
        <v>99</v>
      </c>
      <c r="W473" s="53" t="s">
        <v>110</v>
      </c>
      <c r="X473" s="53" t="s">
        <v>104</v>
      </c>
      <c r="Y473" s="53" t="s">
        <v>102</v>
      </c>
      <c r="Z473" s="53" t="s">
        <v>373</v>
      </c>
      <c r="AA473" s="53" t="s">
        <v>98</v>
      </c>
      <c r="AB473" s="55"/>
    </row>
    <row r="474" spans="1:28" x14ac:dyDescent="0.25">
      <c r="A474" s="1">
        <v>473</v>
      </c>
      <c r="B474" t="s">
        <v>65</v>
      </c>
      <c r="C474" t="s">
        <v>66</v>
      </c>
      <c r="I474" t="s">
        <v>72</v>
      </c>
      <c r="M474" t="s">
        <v>76</v>
      </c>
      <c r="O474" s="5" t="s">
        <v>105</v>
      </c>
      <c r="P474" s="5">
        <v>66</v>
      </c>
      <c r="Q474" s="5" t="s">
        <v>95</v>
      </c>
      <c r="R474" s="5" t="s">
        <v>163</v>
      </c>
      <c r="S474" s="5" t="s">
        <v>107</v>
      </c>
      <c r="T474" s="5" t="s">
        <v>98</v>
      </c>
      <c r="U474" s="5" t="s">
        <v>80</v>
      </c>
      <c r="V474" s="5"/>
      <c r="W474" s="5" t="s">
        <v>153</v>
      </c>
      <c r="X474" s="5" t="s">
        <v>104</v>
      </c>
      <c r="Y474" s="5" t="s">
        <v>102</v>
      </c>
      <c r="Z474" s="5" t="s">
        <v>91</v>
      </c>
      <c r="AA474" s="5" t="s">
        <v>98</v>
      </c>
      <c r="AB474" s="54"/>
    </row>
    <row r="475" spans="1:28" x14ac:dyDescent="0.25">
      <c r="A475" s="1">
        <v>474</v>
      </c>
      <c r="B475" t="s">
        <v>65</v>
      </c>
      <c r="D475" t="s">
        <v>67</v>
      </c>
      <c r="F475" t="s">
        <v>69</v>
      </c>
      <c r="G475" t="s">
        <v>70</v>
      </c>
      <c r="I475" t="s">
        <v>72</v>
      </c>
      <c r="O475" s="53" t="s">
        <v>105</v>
      </c>
      <c r="P475" s="53">
        <v>75</v>
      </c>
      <c r="Q475" s="53" t="s">
        <v>95</v>
      </c>
      <c r="R475" s="53" t="s">
        <v>163</v>
      </c>
      <c r="S475" s="53" t="s">
        <v>128</v>
      </c>
      <c r="T475" s="53" t="s">
        <v>98</v>
      </c>
      <c r="U475" s="53" t="s">
        <v>80</v>
      </c>
      <c r="V475" s="53" t="s">
        <v>114</v>
      </c>
      <c r="W475" s="53" t="s">
        <v>110</v>
      </c>
      <c r="X475" s="53" t="s">
        <v>104</v>
      </c>
      <c r="Y475" s="53" t="s">
        <v>102</v>
      </c>
      <c r="Z475" s="53" t="s">
        <v>373</v>
      </c>
      <c r="AA475" s="53" t="s">
        <v>102</v>
      </c>
      <c r="AB475" s="55"/>
    </row>
    <row r="476" spans="1:28" x14ac:dyDescent="0.25">
      <c r="A476" s="1">
        <v>475</v>
      </c>
      <c r="B476" t="s">
        <v>65</v>
      </c>
      <c r="E476" t="s">
        <v>68</v>
      </c>
      <c r="O476" s="5" t="s">
        <v>105</v>
      </c>
      <c r="P476" s="5">
        <v>64</v>
      </c>
      <c r="Q476" s="5" t="s">
        <v>95</v>
      </c>
      <c r="R476" s="5" t="s">
        <v>163</v>
      </c>
      <c r="S476" s="5" t="s">
        <v>128</v>
      </c>
      <c r="T476" s="5" t="s">
        <v>98</v>
      </c>
      <c r="U476" s="5" t="s">
        <v>80</v>
      </c>
      <c r="V476" s="5" t="s">
        <v>109</v>
      </c>
      <c r="W476" s="5" t="s">
        <v>110</v>
      </c>
      <c r="X476" s="5" t="s">
        <v>104</v>
      </c>
      <c r="Y476" s="5" t="s">
        <v>102</v>
      </c>
      <c r="Z476" s="5" t="s">
        <v>92</v>
      </c>
      <c r="AA476" s="5" t="s">
        <v>102</v>
      </c>
      <c r="AB476" s="54"/>
    </row>
    <row r="477" spans="1:28" x14ac:dyDescent="0.25">
      <c r="A477" s="1">
        <v>476</v>
      </c>
      <c r="B477" t="s">
        <v>65</v>
      </c>
      <c r="D477" t="s">
        <v>67</v>
      </c>
      <c r="M477" t="s">
        <v>76</v>
      </c>
      <c r="N477" s="6" t="s">
        <v>77</v>
      </c>
      <c r="O477" s="53" t="s">
        <v>94</v>
      </c>
      <c r="P477" s="53">
        <v>42</v>
      </c>
      <c r="Q477" s="53" t="s">
        <v>95</v>
      </c>
      <c r="R477" s="53" t="s">
        <v>204</v>
      </c>
      <c r="S477" s="53" t="s">
        <v>128</v>
      </c>
      <c r="T477" s="53" t="s">
        <v>98</v>
      </c>
      <c r="U477" s="53" t="s">
        <v>80</v>
      </c>
      <c r="V477" s="53" t="s">
        <v>108</v>
      </c>
      <c r="W477" s="53" t="s">
        <v>153</v>
      </c>
      <c r="X477" s="53" t="s">
        <v>101</v>
      </c>
      <c r="Y477" s="53" t="s">
        <v>102</v>
      </c>
      <c r="Z477" s="53"/>
      <c r="AA477" s="53" t="s">
        <v>102</v>
      </c>
      <c r="AB477" s="55"/>
    </row>
    <row r="478" spans="1:28" x14ac:dyDescent="0.25">
      <c r="A478" s="1">
        <v>477</v>
      </c>
      <c r="B478" t="s">
        <v>65</v>
      </c>
      <c r="O478" s="5" t="s">
        <v>94</v>
      </c>
      <c r="P478" s="5">
        <v>72</v>
      </c>
      <c r="Q478" s="5" t="s">
        <v>95</v>
      </c>
      <c r="R478" s="5" t="s">
        <v>138</v>
      </c>
      <c r="S478" s="5" t="s">
        <v>107</v>
      </c>
      <c r="T478" s="5" t="s">
        <v>98</v>
      </c>
      <c r="U478" s="5" t="s">
        <v>80</v>
      </c>
      <c r="V478" s="5" t="s">
        <v>99</v>
      </c>
      <c r="W478" s="5" t="s">
        <v>103</v>
      </c>
      <c r="X478" s="5" t="s">
        <v>104</v>
      </c>
      <c r="Y478" s="5" t="s">
        <v>102</v>
      </c>
      <c r="Z478" s="5" t="s">
        <v>91</v>
      </c>
      <c r="AA478" s="5"/>
      <c r="AB478" s="54"/>
    </row>
    <row r="479" spans="1:28" x14ac:dyDescent="0.25">
      <c r="A479" s="1">
        <v>478</v>
      </c>
      <c r="C479" t="s">
        <v>66</v>
      </c>
      <c r="F479" t="s">
        <v>69</v>
      </c>
      <c r="G479" t="s">
        <v>70</v>
      </c>
      <c r="O479" s="53" t="s">
        <v>94</v>
      </c>
      <c r="P479" s="53">
        <v>49</v>
      </c>
      <c r="Q479" s="53" t="s">
        <v>95</v>
      </c>
      <c r="R479" s="53" t="s">
        <v>163</v>
      </c>
      <c r="S479" s="53" t="s">
        <v>107</v>
      </c>
      <c r="T479" s="53" t="s">
        <v>98</v>
      </c>
      <c r="U479" s="53" t="s">
        <v>80</v>
      </c>
      <c r="V479" s="53"/>
      <c r="W479" s="53" t="s">
        <v>137</v>
      </c>
      <c r="X479" s="53" t="s">
        <v>101</v>
      </c>
      <c r="Y479" s="53" t="s">
        <v>102</v>
      </c>
      <c r="Z479" s="53" t="s">
        <v>90</v>
      </c>
      <c r="AA479" s="53"/>
      <c r="AB479" s="55"/>
    </row>
    <row r="480" spans="1:28" x14ac:dyDescent="0.25">
      <c r="A480" s="1">
        <v>479</v>
      </c>
      <c r="G480" t="s">
        <v>70</v>
      </c>
      <c r="O480" s="5" t="s">
        <v>94</v>
      </c>
      <c r="P480" s="5">
        <v>71</v>
      </c>
      <c r="Q480" s="5" t="s">
        <v>95</v>
      </c>
      <c r="R480" s="5" t="s">
        <v>163</v>
      </c>
      <c r="S480" s="5" t="s">
        <v>107</v>
      </c>
      <c r="T480" s="5" t="s">
        <v>98</v>
      </c>
      <c r="U480" s="5"/>
      <c r="V480" s="5"/>
      <c r="W480" s="5" t="s">
        <v>110</v>
      </c>
      <c r="X480" s="5" t="s">
        <v>125</v>
      </c>
      <c r="Y480" s="5"/>
      <c r="Z480" s="5"/>
      <c r="AA480" s="5" t="s">
        <v>98</v>
      </c>
      <c r="AB480" s="54"/>
    </row>
    <row r="481" spans="1:28" x14ac:dyDescent="0.25">
      <c r="A481" s="1">
        <v>480</v>
      </c>
      <c r="B481" t="s">
        <v>65</v>
      </c>
      <c r="O481" s="53" t="s">
        <v>94</v>
      </c>
      <c r="P481" s="53">
        <v>44</v>
      </c>
      <c r="Q481" s="53" t="s">
        <v>95</v>
      </c>
      <c r="R481" s="53" t="s">
        <v>149</v>
      </c>
      <c r="S481" s="53" t="s">
        <v>107</v>
      </c>
      <c r="T481" s="53" t="s">
        <v>98</v>
      </c>
      <c r="U481" s="53" t="s">
        <v>80</v>
      </c>
      <c r="V481" s="53" t="s">
        <v>126</v>
      </c>
      <c r="W481" s="53" t="s">
        <v>100</v>
      </c>
      <c r="X481" s="53" t="s">
        <v>101</v>
      </c>
      <c r="Y481" s="53" t="s">
        <v>102</v>
      </c>
      <c r="Z481" s="53"/>
      <c r="AA481" s="53" t="s">
        <v>102</v>
      </c>
      <c r="AB481" s="55"/>
    </row>
    <row r="482" spans="1:28" x14ac:dyDescent="0.25">
      <c r="A482" s="1">
        <v>481</v>
      </c>
      <c r="B482" t="s">
        <v>65</v>
      </c>
      <c r="O482" s="5" t="s">
        <v>105</v>
      </c>
      <c r="P482" s="5">
        <v>73</v>
      </c>
      <c r="Q482" s="5" t="s">
        <v>95</v>
      </c>
      <c r="R482" s="5" t="s">
        <v>163</v>
      </c>
      <c r="S482" s="5" t="s">
        <v>107</v>
      </c>
      <c r="T482" s="5"/>
      <c r="U482" s="5" t="s">
        <v>82</v>
      </c>
      <c r="V482" s="5" t="s">
        <v>126</v>
      </c>
      <c r="W482" s="5" t="s">
        <v>110</v>
      </c>
      <c r="X482" s="5" t="s">
        <v>104</v>
      </c>
      <c r="Y482" s="5" t="s">
        <v>102</v>
      </c>
      <c r="Z482" s="5" t="s">
        <v>90</v>
      </c>
      <c r="AA482" s="5" t="s">
        <v>102</v>
      </c>
      <c r="AB482" s="54"/>
    </row>
    <row r="483" spans="1:28" x14ac:dyDescent="0.25">
      <c r="A483" s="1">
        <v>482</v>
      </c>
      <c r="B483" t="s">
        <v>65</v>
      </c>
      <c r="O483" s="53" t="s">
        <v>105</v>
      </c>
      <c r="P483" s="53">
        <v>62</v>
      </c>
      <c r="Q483" s="53" t="s">
        <v>95</v>
      </c>
      <c r="R483" s="53" t="s">
        <v>113</v>
      </c>
      <c r="S483" s="53" t="s">
        <v>107</v>
      </c>
      <c r="T483" s="53" t="s">
        <v>98</v>
      </c>
      <c r="U483" s="53" t="s">
        <v>80</v>
      </c>
      <c r="V483" s="53" t="s">
        <v>126</v>
      </c>
      <c r="W483" s="53" t="s">
        <v>100</v>
      </c>
      <c r="X483" s="53" t="s">
        <v>104</v>
      </c>
      <c r="Y483" s="53" t="s">
        <v>102</v>
      </c>
      <c r="Z483" s="53"/>
      <c r="AA483" s="53" t="s">
        <v>98</v>
      </c>
      <c r="AB483" s="55"/>
    </row>
    <row r="484" spans="1:28" x14ac:dyDescent="0.25">
      <c r="A484" s="1">
        <v>483</v>
      </c>
      <c r="B484" t="s">
        <v>65</v>
      </c>
      <c r="M484" t="s">
        <v>76</v>
      </c>
      <c r="O484" s="5" t="s">
        <v>94</v>
      </c>
      <c r="P484" s="5">
        <v>50</v>
      </c>
      <c r="Q484" s="5" t="s">
        <v>95</v>
      </c>
      <c r="R484" s="5" t="s">
        <v>233</v>
      </c>
      <c r="S484" s="5" t="s">
        <v>107</v>
      </c>
      <c r="T484" s="5" t="s">
        <v>98</v>
      </c>
      <c r="U484" s="5" t="s">
        <v>80</v>
      </c>
      <c r="V484" s="5" t="s">
        <v>126</v>
      </c>
      <c r="W484" s="5" t="s">
        <v>110</v>
      </c>
      <c r="X484" s="5" t="s">
        <v>101</v>
      </c>
      <c r="Y484" s="5" t="s">
        <v>102</v>
      </c>
      <c r="Z484" s="5"/>
      <c r="AA484" s="5" t="s">
        <v>102</v>
      </c>
      <c r="AB484" s="54"/>
    </row>
    <row r="485" spans="1:28" x14ac:dyDescent="0.25">
      <c r="A485" s="1">
        <v>484</v>
      </c>
      <c r="B485" t="s">
        <v>65</v>
      </c>
      <c r="O485" s="53" t="s">
        <v>94</v>
      </c>
      <c r="P485" s="53">
        <v>67</v>
      </c>
      <c r="Q485" s="53" t="s">
        <v>95</v>
      </c>
      <c r="R485" s="53" t="s">
        <v>163</v>
      </c>
      <c r="S485" s="53" t="s">
        <v>128</v>
      </c>
      <c r="T485" s="53" t="s">
        <v>98</v>
      </c>
      <c r="U485" s="53" t="s">
        <v>80</v>
      </c>
      <c r="V485" s="53"/>
      <c r="W485" s="53" t="s">
        <v>100</v>
      </c>
      <c r="X485" s="53" t="s">
        <v>104</v>
      </c>
      <c r="Y485" s="53" t="s">
        <v>102</v>
      </c>
      <c r="Z485" s="53"/>
      <c r="AA485" s="53" t="s">
        <v>102</v>
      </c>
      <c r="AB485" s="55"/>
    </row>
    <row r="486" spans="1:28" x14ac:dyDescent="0.25">
      <c r="A486" s="1">
        <v>485</v>
      </c>
      <c r="C486" t="s">
        <v>66</v>
      </c>
      <c r="E486" t="s">
        <v>68</v>
      </c>
      <c r="F486" t="s">
        <v>69</v>
      </c>
      <c r="G486" t="s">
        <v>70</v>
      </c>
      <c r="M486" t="s">
        <v>76</v>
      </c>
      <c r="O486" s="5" t="s">
        <v>105</v>
      </c>
      <c r="P486" s="5">
        <v>80</v>
      </c>
      <c r="Q486" s="5" t="s">
        <v>95</v>
      </c>
      <c r="R486" s="5" t="s">
        <v>163</v>
      </c>
      <c r="S486" s="5" t="s">
        <v>128</v>
      </c>
      <c r="T486" s="5" t="s">
        <v>98</v>
      </c>
      <c r="U486" s="5" t="s">
        <v>85</v>
      </c>
      <c r="V486" s="5" t="s">
        <v>108</v>
      </c>
      <c r="W486" s="5" t="s">
        <v>110</v>
      </c>
      <c r="X486" s="5" t="s">
        <v>104</v>
      </c>
      <c r="Y486" s="5" t="s">
        <v>102</v>
      </c>
      <c r="Z486" s="5"/>
      <c r="AA486" s="5" t="s">
        <v>98</v>
      </c>
      <c r="AB486" s="54"/>
    </row>
    <row r="487" spans="1:28" x14ac:dyDescent="0.25">
      <c r="A487" s="1">
        <v>486</v>
      </c>
      <c r="B487" t="s">
        <v>65</v>
      </c>
      <c r="O487" s="53" t="s">
        <v>94</v>
      </c>
      <c r="P487" s="53">
        <v>59</v>
      </c>
      <c r="Q487" s="53" t="s">
        <v>95</v>
      </c>
      <c r="R487" s="53" t="s">
        <v>238</v>
      </c>
      <c r="S487" s="53" t="s">
        <v>107</v>
      </c>
      <c r="T487" s="53" t="s">
        <v>98</v>
      </c>
      <c r="U487" s="53" t="s">
        <v>80</v>
      </c>
      <c r="V487" s="53" t="s">
        <v>126</v>
      </c>
      <c r="W487" s="53" t="s">
        <v>103</v>
      </c>
      <c r="X487" s="53" t="s">
        <v>101</v>
      </c>
      <c r="Y487" s="53" t="s">
        <v>102</v>
      </c>
      <c r="Z487" s="53" t="s">
        <v>92</v>
      </c>
      <c r="AA487" s="53" t="s">
        <v>102</v>
      </c>
      <c r="AB487" s="55"/>
    </row>
    <row r="488" spans="1:28" x14ac:dyDescent="0.25">
      <c r="A488" s="1">
        <v>487</v>
      </c>
      <c r="B488" t="s">
        <v>65</v>
      </c>
      <c r="D488" t="s">
        <v>67</v>
      </c>
      <c r="E488" t="s">
        <v>68</v>
      </c>
      <c r="F488" t="s">
        <v>69</v>
      </c>
      <c r="O488" s="5" t="s">
        <v>94</v>
      </c>
      <c r="P488" s="5">
        <v>74</v>
      </c>
      <c r="Q488" s="5" t="s">
        <v>95</v>
      </c>
      <c r="R488" s="5" t="s">
        <v>163</v>
      </c>
      <c r="S488" s="5" t="s">
        <v>128</v>
      </c>
      <c r="T488" s="5" t="s">
        <v>98</v>
      </c>
      <c r="U488" s="5" t="s">
        <v>363</v>
      </c>
      <c r="V488" s="5" t="s">
        <v>99</v>
      </c>
      <c r="W488" s="5" t="s">
        <v>110</v>
      </c>
      <c r="X488" s="5" t="s">
        <v>104</v>
      </c>
      <c r="Y488" s="5" t="s">
        <v>102</v>
      </c>
      <c r="Z488" s="5"/>
      <c r="AA488" s="5" t="s">
        <v>102</v>
      </c>
      <c r="AB488" s="54"/>
    </row>
    <row r="489" spans="1:28" x14ac:dyDescent="0.25">
      <c r="A489" s="1">
        <v>488</v>
      </c>
      <c r="B489" t="s">
        <v>65</v>
      </c>
      <c r="O489" s="53" t="s">
        <v>94</v>
      </c>
      <c r="P489" s="53">
        <v>60</v>
      </c>
      <c r="Q489" s="53" t="s">
        <v>121</v>
      </c>
      <c r="R489" s="53" t="s">
        <v>239</v>
      </c>
      <c r="S489" s="53" t="s">
        <v>107</v>
      </c>
      <c r="T489" s="53" t="s">
        <v>98</v>
      </c>
      <c r="U489" s="53" t="s">
        <v>80</v>
      </c>
      <c r="V489" s="53" t="s">
        <v>126</v>
      </c>
      <c r="W489" s="53" t="s">
        <v>110</v>
      </c>
      <c r="X489" s="53" t="s">
        <v>101</v>
      </c>
      <c r="Y489" s="53" t="s">
        <v>102</v>
      </c>
      <c r="Z489" s="53" t="s">
        <v>92</v>
      </c>
      <c r="AA489" s="53" t="s">
        <v>102</v>
      </c>
      <c r="AB489" s="55"/>
    </row>
    <row r="490" spans="1:28" x14ac:dyDescent="0.25">
      <c r="A490" s="1">
        <v>489</v>
      </c>
      <c r="B490" t="s">
        <v>65</v>
      </c>
      <c r="O490" s="5" t="s">
        <v>105</v>
      </c>
      <c r="P490" s="5">
        <v>70</v>
      </c>
      <c r="Q490" s="5" t="s">
        <v>95</v>
      </c>
      <c r="R490" s="5" t="s">
        <v>151</v>
      </c>
      <c r="S490" s="5" t="s">
        <v>107</v>
      </c>
      <c r="T490" s="5"/>
      <c r="U490" s="5" t="s">
        <v>80</v>
      </c>
      <c r="V490" s="5"/>
      <c r="W490" s="5"/>
      <c r="X490" s="5" t="s">
        <v>104</v>
      </c>
      <c r="Y490" s="5" t="s">
        <v>102</v>
      </c>
      <c r="Z490" s="5"/>
      <c r="AA490" s="5"/>
      <c r="AB490" s="54"/>
    </row>
    <row r="491" spans="1:28" x14ac:dyDescent="0.25">
      <c r="A491" s="1">
        <v>490</v>
      </c>
      <c r="B491" t="s">
        <v>65</v>
      </c>
      <c r="C491" t="s">
        <v>66</v>
      </c>
      <c r="M491" t="s">
        <v>76</v>
      </c>
      <c r="O491" s="53" t="s">
        <v>94</v>
      </c>
      <c r="P491" s="53">
        <v>62</v>
      </c>
      <c r="Q491" s="53" t="s">
        <v>121</v>
      </c>
      <c r="R491" s="53" t="s">
        <v>207</v>
      </c>
      <c r="S491" s="53" t="s">
        <v>107</v>
      </c>
      <c r="T491" s="53" t="s">
        <v>98</v>
      </c>
      <c r="U491" s="53" t="s">
        <v>80</v>
      </c>
      <c r="V491" s="53" t="s">
        <v>99</v>
      </c>
      <c r="W491" s="53" t="s">
        <v>110</v>
      </c>
      <c r="X491" s="53" t="s">
        <v>104</v>
      </c>
      <c r="Y491" s="53" t="s">
        <v>102</v>
      </c>
      <c r="Z491" s="53" t="s">
        <v>92</v>
      </c>
      <c r="AA491" s="53" t="s">
        <v>98</v>
      </c>
      <c r="AB491" s="55"/>
    </row>
    <row r="492" spans="1:28" x14ac:dyDescent="0.25">
      <c r="A492" s="1">
        <v>491</v>
      </c>
      <c r="B492" t="s">
        <v>65</v>
      </c>
      <c r="K492" t="s">
        <v>74</v>
      </c>
      <c r="O492" s="5" t="s">
        <v>94</v>
      </c>
      <c r="P492" s="5">
        <v>60</v>
      </c>
      <c r="Q492" s="5" t="s">
        <v>95</v>
      </c>
      <c r="R492" s="5" t="s">
        <v>151</v>
      </c>
      <c r="S492" s="5" t="s">
        <v>107</v>
      </c>
      <c r="T492" s="5" t="s">
        <v>98</v>
      </c>
      <c r="U492" s="5" t="s">
        <v>80</v>
      </c>
      <c r="V492" s="5"/>
      <c r="W492" s="5"/>
      <c r="X492" s="5" t="s">
        <v>104</v>
      </c>
      <c r="Y492" s="5" t="s">
        <v>102</v>
      </c>
      <c r="Z492" s="5"/>
      <c r="AA492" s="5"/>
      <c r="AB492" s="54"/>
    </row>
    <row r="493" spans="1:28" x14ac:dyDescent="0.25">
      <c r="A493" s="1">
        <v>492</v>
      </c>
      <c r="B493" t="s">
        <v>65</v>
      </c>
      <c r="F493" t="s">
        <v>69</v>
      </c>
      <c r="O493" s="53" t="s">
        <v>94</v>
      </c>
      <c r="P493" s="53">
        <v>83</v>
      </c>
      <c r="Q493" s="53" t="s">
        <v>95</v>
      </c>
      <c r="R493" s="53" t="s">
        <v>204</v>
      </c>
      <c r="S493" s="53" t="s">
        <v>128</v>
      </c>
      <c r="T493" s="53" t="s">
        <v>98</v>
      </c>
      <c r="U493" s="53" t="s">
        <v>85</v>
      </c>
      <c r="V493" s="53" t="s">
        <v>108</v>
      </c>
      <c r="W493" s="53" t="s">
        <v>110</v>
      </c>
      <c r="X493" s="53" t="s">
        <v>104</v>
      </c>
      <c r="Y493" s="53" t="s">
        <v>111</v>
      </c>
      <c r="Z493" s="53"/>
      <c r="AA493" s="53" t="s">
        <v>98</v>
      </c>
      <c r="AB493" s="55"/>
    </row>
    <row r="494" spans="1:28" x14ac:dyDescent="0.25">
      <c r="A494" s="1">
        <v>493</v>
      </c>
      <c r="B494" t="s">
        <v>65</v>
      </c>
      <c r="C494" t="s">
        <v>66</v>
      </c>
      <c r="D494" t="s">
        <v>67</v>
      </c>
      <c r="E494" t="s">
        <v>68</v>
      </c>
      <c r="G494" t="s">
        <v>70</v>
      </c>
      <c r="M494" t="s">
        <v>76</v>
      </c>
      <c r="O494" s="5" t="s">
        <v>94</v>
      </c>
      <c r="P494" s="5">
        <v>65</v>
      </c>
      <c r="Q494" s="5" t="s">
        <v>121</v>
      </c>
      <c r="R494" s="5" t="s">
        <v>161</v>
      </c>
      <c r="S494" s="5" t="s">
        <v>107</v>
      </c>
      <c r="T494" s="5" t="s">
        <v>98</v>
      </c>
      <c r="U494" s="5" t="s">
        <v>80</v>
      </c>
      <c r="V494" s="5" t="s">
        <v>114</v>
      </c>
      <c r="W494" s="5" t="s">
        <v>100</v>
      </c>
      <c r="X494" s="5" t="s">
        <v>101</v>
      </c>
      <c r="Y494" s="5" t="s">
        <v>102</v>
      </c>
      <c r="Z494" s="5" t="s">
        <v>92</v>
      </c>
      <c r="AA494" s="5" t="s">
        <v>102</v>
      </c>
      <c r="AB494" s="54"/>
    </row>
    <row r="495" spans="1:28" x14ac:dyDescent="0.25">
      <c r="A495" s="1">
        <v>494</v>
      </c>
      <c r="B495" t="s">
        <v>65</v>
      </c>
      <c r="F495" t="s">
        <v>69</v>
      </c>
      <c r="G495" t="s">
        <v>70</v>
      </c>
      <c r="O495" s="53" t="s">
        <v>94</v>
      </c>
      <c r="P495" s="53">
        <v>91</v>
      </c>
      <c r="Q495" s="53" t="s">
        <v>95</v>
      </c>
      <c r="R495" s="53" t="s">
        <v>204</v>
      </c>
      <c r="S495" s="53" t="s">
        <v>107</v>
      </c>
      <c r="T495" s="53" t="s">
        <v>98</v>
      </c>
      <c r="U495" s="53" t="s">
        <v>80</v>
      </c>
      <c r="V495" s="53"/>
      <c r="W495" s="53" t="s">
        <v>100</v>
      </c>
      <c r="X495" s="53" t="s">
        <v>104</v>
      </c>
      <c r="Y495" s="53" t="s">
        <v>102</v>
      </c>
      <c r="Z495" s="53" t="s">
        <v>91</v>
      </c>
      <c r="AA495" s="53" t="s">
        <v>98</v>
      </c>
      <c r="AB495" s="55"/>
    </row>
    <row r="496" spans="1:28" x14ac:dyDescent="0.25">
      <c r="A496" s="1">
        <v>495</v>
      </c>
      <c r="B496" t="s">
        <v>65</v>
      </c>
      <c r="O496" s="5" t="s">
        <v>94</v>
      </c>
      <c r="P496" s="5">
        <v>82</v>
      </c>
      <c r="Q496" s="5" t="s">
        <v>95</v>
      </c>
      <c r="R496" s="5" t="s">
        <v>240</v>
      </c>
      <c r="S496" s="5" t="s">
        <v>107</v>
      </c>
      <c r="T496" s="5" t="s">
        <v>98</v>
      </c>
      <c r="U496" s="5" t="s">
        <v>80</v>
      </c>
      <c r="V496" s="5"/>
      <c r="W496" s="5" t="s">
        <v>110</v>
      </c>
      <c r="X496" s="5" t="s">
        <v>104</v>
      </c>
      <c r="Y496" s="5" t="s">
        <v>102</v>
      </c>
      <c r="Z496" s="5" t="s">
        <v>91</v>
      </c>
      <c r="AA496" s="5" t="s">
        <v>98</v>
      </c>
      <c r="AB496" s="54"/>
    </row>
    <row r="497" spans="1:28" x14ac:dyDescent="0.25">
      <c r="A497" s="1">
        <v>496</v>
      </c>
      <c r="B497" t="s">
        <v>65</v>
      </c>
      <c r="D497" t="s">
        <v>67</v>
      </c>
      <c r="E497" t="s">
        <v>68</v>
      </c>
      <c r="F497" t="s">
        <v>69</v>
      </c>
      <c r="G497" t="s">
        <v>70</v>
      </c>
      <c r="I497" t="s">
        <v>72</v>
      </c>
      <c r="M497" t="s">
        <v>76</v>
      </c>
      <c r="O497" s="53" t="s">
        <v>94</v>
      </c>
      <c r="P497" s="53">
        <v>54</v>
      </c>
      <c r="Q497" s="53" t="s">
        <v>95</v>
      </c>
      <c r="R497" s="53" t="s">
        <v>241</v>
      </c>
      <c r="S497" s="53" t="s">
        <v>128</v>
      </c>
      <c r="T497" s="53" t="s">
        <v>98</v>
      </c>
      <c r="U497" s="53" t="s">
        <v>80</v>
      </c>
      <c r="V497" s="53" t="s">
        <v>114</v>
      </c>
      <c r="W497" s="53" t="s">
        <v>110</v>
      </c>
      <c r="X497" s="53" t="s">
        <v>101</v>
      </c>
      <c r="Y497" s="53" t="s">
        <v>102</v>
      </c>
      <c r="Z497" s="53" t="s">
        <v>92</v>
      </c>
      <c r="AA497" s="53" t="s">
        <v>102</v>
      </c>
      <c r="AB497" s="55"/>
    </row>
    <row r="498" spans="1:28" x14ac:dyDescent="0.25">
      <c r="A498" s="1">
        <v>497</v>
      </c>
      <c r="B498" t="s">
        <v>65</v>
      </c>
      <c r="H498" t="s">
        <v>71</v>
      </c>
      <c r="O498" s="5" t="s">
        <v>94</v>
      </c>
      <c r="P498" s="5">
        <v>57</v>
      </c>
      <c r="Q498" s="5" t="s">
        <v>95</v>
      </c>
      <c r="R498" s="5" t="s">
        <v>236</v>
      </c>
      <c r="S498" s="5" t="s">
        <v>347</v>
      </c>
      <c r="T498" s="5" t="s">
        <v>102</v>
      </c>
      <c r="U498" s="5" t="s">
        <v>355</v>
      </c>
      <c r="V498" s="5" t="s">
        <v>114</v>
      </c>
      <c r="W498" s="5" t="s">
        <v>110</v>
      </c>
      <c r="X498" s="5" t="s">
        <v>101</v>
      </c>
      <c r="Y498" s="5" t="s">
        <v>102</v>
      </c>
      <c r="Z498" s="5" t="s">
        <v>92</v>
      </c>
      <c r="AA498" s="5" t="s">
        <v>102</v>
      </c>
      <c r="AB498" s="54"/>
    </row>
    <row r="499" spans="1:28" x14ac:dyDescent="0.25">
      <c r="A499" s="1">
        <v>498</v>
      </c>
      <c r="C499" t="s">
        <v>66</v>
      </c>
      <c r="M499" t="s">
        <v>76</v>
      </c>
      <c r="O499" s="53" t="s">
        <v>105</v>
      </c>
      <c r="P499" s="53">
        <v>70</v>
      </c>
      <c r="Q499" s="53" t="s">
        <v>95</v>
      </c>
      <c r="R499" s="53" t="s">
        <v>186</v>
      </c>
      <c r="S499" s="53" t="s">
        <v>107</v>
      </c>
      <c r="T499" s="53" t="s">
        <v>98</v>
      </c>
      <c r="U499" s="53" t="s">
        <v>80</v>
      </c>
      <c r="V499" s="53"/>
      <c r="W499" s="53" t="s">
        <v>110</v>
      </c>
      <c r="X499" s="53" t="s">
        <v>104</v>
      </c>
      <c r="Y499" s="53" t="s">
        <v>102</v>
      </c>
      <c r="Z499" s="53" t="s">
        <v>91</v>
      </c>
      <c r="AA499" s="53" t="s">
        <v>98</v>
      </c>
      <c r="AB499" s="55"/>
    </row>
    <row r="500" spans="1:28" x14ac:dyDescent="0.25">
      <c r="A500" s="1">
        <v>499</v>
      </c>
      <c r="B500" t="s">
        <v>65</v>
      </c>
      <c r="C500" t="s">
        <v>66</v>
      </c>
      <c r="M500" t="s">
        <v>76</v>
      </c>
      <c r="O500" s="5" t="s">
        <v>94</v>
      </c>
      <c r="P500" s="5">
        <v>73</v>
      </c>
      <c r="Q500" s="5" t="s">
        <v>95</v>
      </c>
      <c r="R500" s="5" t="s">
        <v>156</v>
      </c>
      <c r="S500" s="5" t="s">
        <v>107</v>
      </c>
      <c r="T500" s="5" t="s">
        <v>98</v>
      </c>
      <c r="U500" s="5" t="s">
        <v>80</v>
      </c>
      <c r="V500" s="5" t="s">
        <v>99</v>
      </c>
      <c r="W500" s="5" t="s">
        <v>120</v>
      </c>
      <c r="X500" s="5" t="s">
        <v>101</v>
      </c>
      <c r="Y500" s="5" t="s">
        <v>102</v>
      </c>
      <c r="Z500" s="5" t="s">
        <v>91</v>
      </c>
      <c r="AA500" s="5" t="s">
        <v>98</v>
      </c>
      <c r="AB500" s="54"/>
    </row>
    <row r="501" spans="1:28" x14ac:dyDescent="0.25">
      <c r="A501" s="1">
        <v>500</v>
      </c>
      <c r="B501" t="s">
        <v>65</v>
      </c>
      <c r="O501" s="53" t="s">
        <v>94</v>
      </c>
      <c r="P501" s="53">
        <v>77</v>
      </c>
      <c r="Q501" s="53" t="s">
        <v>95</v>
      </c>
      <c r="R501" s="53" t="s">
        <v>186</v>
      </c>
      <c r="S501" s="53" t="s">
        <v>107</v>
      </c>
      <c r="T501" s="53" t="s">
        <v>98</v>
      </c>
      <c r="U501" s="53" t="s">
        <v>80</v>
      </c>
      <c r="V501" s="53"/>
      <c r="W501" s="53" t="s">
        <v>110</v>
      </c>
      <c r="X501" s="53" t="s">
        <v>104</v>
      </c>
      <c r="Y501" s="53" t="s">
        <v>102</v>
      </c>
      <c r="Z501" s="53" t="s">
        <v>91</v>
      </c>
      <c r="AA501" s="53" t="s">
        <v>102</v>
      </c>
      <c r="AB501" s="55"/>
    </row>
    <row r="502" spans="1:28" x14ac:dyDescent="0.25">
      <c r="A502" s="1">
        <v>501</v>
      </c>
      <c r="B502" t="s">
        <v>65</v>
      </c>
      <c r="O502" s="5" t="s">
        <v>105</v>
      </c>
      <c r="P502" s="5">
        <v>72</v>
      </c>
      <c r="Q502" s="5" t="s">
        <v>95</v>
      </c>
      <c r="R502" s="5" t="s">
        <v>238</v>
      </c>
      <c r="S502" s="5" t="s">
        <v>128</v>
      </c>
      <c r="T502" s="5" t="s">
        <v>98</v>
      </c>
      <c r="U502" s="5" t="s">
        <v>80</v>
      </c>
      <c r="V502" s="5" t="s">
        <v>108</v>
      </c>
      <c r="W502" s="5" t="s">
        <v>110</v>
      </c>
      <c r="X502" s="5" t="s">
        <v>104</v>
      </c>
      <c r="Y502" s="5" t="s">
        <v>102</v>
      </c>
      <c r="Z502" s="5" t="s">
        <v>91</v>
      </c>
      <c r="AA502" s="5" t="s">
        <v>102</v>
      </c>
      <c r="AB502" s="54"/>
    </row>
    <row r="503" spans="1:28" x14ac:dyDescent="0.25">
      <c r="A503" s="1">
        <v>502</v>
      </c>
      <c r="J503" t="s">
        <v>73</v>
      </c>
      <c r="O503" s="53" t="s">
        <v>105</v>
      </c>
      <c r="P503" s="53">
        <v>56</v>
      </c>
      <c r="Q503" s="53" t="s">
        <v>95</v>
      </c>
      <c r="R503" s="53" t="s">
        <v>186</v>
      </c>
      <c r="S503" s="53" t="s">
        <v>97</v>
      </c>
      <c r="T503" s="53" t="s">
        <v>102</v>
      </c>
      <c r="U503" s="53" t="s">
        <v>355</v>
      </c>
      <c r="V503" s="53" t="s">
        <v>109</v>
      </c>
      <c r="W503" s="53" t="s">
        <v>110</v>
      </c>
      <c r="X503" s="53" t="s">
        <v>104</v>
      </c>
      <c r="Y503" s="53"/>
      <c r="Z503" s="53" t="s">
        <v>372</v>
      </c>
      <c r="AA503" s="53" t="s">
        <v>98</v>
      </c>
      <c r="AB503" s="55"/>
    </row>
    <row r="504" spans="1:28" x14ac:dyDescent="0.25">
      <c r="A504" s="1">
        <v>503</v>
      </c>
      <c r="B504" t="s">
        <v>65</v>
      </c>
      <c r="F504" t="s">
        <v>69</v>
      </c>
      <c r="M504" t="s">
        <v>76</v>
      </c>
      <c r="O504" s="5" t="s">
        <v>105</v>
      </c>
      <c r="P504" s="5">
        <v>69</v>
      </c>
      <c r="Q504" s="5" t="s">
        <v>95</v>
      </c>
      <c r="R504" s="5" t="s">
        <v>156</v>
      </c>
      <c r="S504" s="5" t="s">
        <v>107</v>
      </c>
      <c r="T504" s="5" t="s">
        <v>98</v>
      </c>
      <c r="U504" s="5" t="s">
        <v>80</v>
      </c>
      <c r="V504" s="5" t="s">
        <v>114</v>
      </c>
      <c r="W504" s="5" t="s">
        <v>120</v>
      </c>
      <c r="X504" s="5" t="s">
        <v>104</v>
      </c>
      <c r="Y504" s="5" t="s">
        <v>102</v>
      </c>
      <c r="Z504" s="5" t="s">
        <v>91</v>
      </c>
      <c r="AA504" s="5" t="s">
        <v>102</v>
      </c>
      <c r="AB504" s="54"/>
    </row>
    <row r="505" spans="1:28" x14ac:dyDescent="0.25">
      <c r="A505" s="1">
        <v>504</v>
      </c>
      <c r="B505" t="s">
        <v>65</v>
      </c>
      <c r="O505" s="53" t="s">
        <v>94</v>
      </c>
      <c r="P505" s="53">
        <v>35</v>
      </c>
      <c r="Q505" s="53" t="s">
        <v>95</v>
      </c>
      <c r="R505" s="53" t="s">
        <v>235</v>
      </c>
      <c r="S505" s="53" t="s">
        <v>107</v>
      </c>
      <c r="T505" s="53" t="s">
        <v>98</v>
      </c>
      <c r="U505" s="53" t="s">
        <v>80</v>
      </c>
      <c r="V505" s="53" t="s">
        <v>108</v>
      </c>
      <c r="W505" s="53" t="s">
        <v>110</v>
      </c>
      <c r="X505" s="53" t="s">
        <v>101</v>
      </c>
      <c r="Y505" s="53" t="s">
        <v>102</v>
      </c>
      <c r="Z505" s="53" t="s">
        <v>92</v>
      </c>
      <c r="AA505" s="53" t="s">
        <v>102</v>
      </c>
      <c r="AB505" s="55"/>
    </row>
    <row r="506" spans="1:28" x14ac:dyDescent="0.25">
      <c r="A506" s="1">
        <v>505</v>
      </c>
      <c r="B506" t="s">
        <v>65</v>
      </c>
      <c r="O506" s="5" t="s">
        <v>105</v>
      </c>
      <c r="P506" s="5">
        <v>73</v>
      </c>
      <c r="Q506" s="5" t="s">
        <v>121</v>
      </c>
      <c r="R506" s="5" t="s">
        <v>242</v>
      </c>
      <c r="S506" s="5" t="s">
        <v>107</v>
      </c>
      <c r="T506" s="5" t="s">
        <v>98</v>
      </c>
      <c r="U506" s="5" t="s">
        <v>80</v>
      </c>
      <c r="V506" s="5" t="s">
        <v>108</v>
      </c>
      <c r="W506" s="5" t="s">
        <v>110</v>
      </c>
      <c r="X506" s="5" t="s">
        <v>104</v>
      </c>
      <c r="Y506" s="5" t="s">
        <v>102</v>
      </c>
      <c r="Z506" s="5" t="s">
        <v>91</v>
      </c>
      <c r="AA506" s="5" t="s">
        <v>102</v>
      </c>
      <c r="AB506" s="54"/>
    </row>
    <row r="507" spans="1:28" x14ac:dyDescent="0.25">
      <c r="A507" s="1">
        <v>506</v>
      </c>
      <c r="B507" t="s">
        <v>65</v>
      </c>
      <c r="C507" t="s">
        <v>66</v>
      </c>
      <c r="M507" t="s">
        <v>76</v>
      </c>
      <c r="O507" s="53" t="s">
        <v>94</v>
      </c>
      <c r="P507" s="53">
        <v>80</v>
      </c>
      <c r="Q507" s="53" t="s">
        <v>121</v>
      </c>
      <c r="R507" s="53" t="s">
        <v>242</v>
      </c>
      <c r="S507" s="53" t="s">
        <v>107</v>
      </c>
      <c r="T507" s="53" t="s">
        <v>98</v>
      </c>
      <c r="U507" s="53" t="s">
        <v>80</v>
      </c>
      <c r="V507" s="53" t="s">
        <v>112</v>
      </c>
      <c r="W507" s="53" t="s">
        <v>100</v>
      </c>
      <c r="X507" s="53" t="s">
        <v>104</v>
      </c>
      <c r="Y507" s="53" t="s">
        <v>102</v>
      </c>
      <c r="Z507" s="53" t="s">
        <v>91</v>
      </c>
      <c r="AA507" s="53" t="s">
        <v>98</v>
      </c>
      <c r="AB507" s="55"/>
    </row>
    <row r="508" spans="1:28" x14ac:dyDescent="0.25">
      <c r="A508" s="1">
        <v>507</v>
      </c>
      <c r="B508" t="s">
        <v>65</v>
      </c>
      <c r="C508" t="s">
        <v>66</v>
      </c>
      <c r="E508" t="s">
        <v>68</v>
      </c>
      <c r="O508" s="5" t="s">
        <v>94</v>
      </c>
      <c r="P508" s="5">
        <v>62</v>
      </c>
      <c r="Q508" s="5" t="s">
        <v>121</v>
      </c>
      <c r="R508" s="5" t="s">
        <v>161</v>
      </c>
      <c r="S508" s="5" t="s">
        <v>107</v>
      </c>
      <c r="T508" s="5" t="s">
        <v>98</v>
      </c>
      <c r="U508" s="5" t="s">
        <v>80</v>
      </c>
      <c r="V508" s="5" t="s">
        <v>114</v>
      </c>
      <c r="W508" s="5" t="s">
        <v>120</v>
      </c>
      <c r="X508" s="5" t="s">
        <v>101</v>
      </c>
      <c r="Y508" s="5" t="s">
        <v>102</v>
      </c>
      <c r="Z508" s="5" t="s">
        <v>92</v>
      </c>
      <c r="AA508" s="5" t="s">
        <v>102</v>
      </c>
      <c r="AB508" s="54"/>
    </row>
    <row r="509" spans="1:28" x14ac:dyDescent="0.25">
      <c r="A509" s="1">
        <v>508</v>
      </c>
      <c r="B509" t="s">
        <v>65</v>
      </c>
      <c r="M509" t="s">
        <v>76</v>
      </c>
      <c r="O509" s="53" t="s">
        <v>105</v>
      </c>
      <c r="P509" s="53">
        <v>53</v>
      </c>
      <c r="Q509" s="53" t="s">
        <v>95</v>
      </c>
      <c r="R509" s="53" t="s">
        <v>186</v>
      </c>
      <c r="S509" s="53" t="s">
        <v>107</v>
      </c>
      <c r="T509" s="53" t="s">
        <v>98</v>
      </c>
      <c r="U509" s="53" t="s">
        <v>80</v>
      </c>
      <c r="V509" s="53" t="s">
        <v>99</v>
      </c>
      <c r="W509" s="53" t="s">
        <v>100</v>
      </c>
      <c r="X509" s="53" t="s">
        <v>135</v>
      </c>
      <c r="Y509" s="53" t="s">
        <v>102</v>
      </c>
      <c r="Z509" s="53" t="s">
        <v>92</v>
      </c>
      <c r="AA509" s="53" t="s">
        <v>102</v>
      </c>
      <c r="AB509" s="55"/>
    </row>
    <row r="510" spans="1:28" x14ac:dyDescent="0.25">
      <c r="A510" s="1">
        <v>509</v>
      </c>
      <c r="M510" t="s">
        <v>76</v>
      </c>
      <c r="O510" s="5" t="s">
        <v>105</v>
      </c>
      <c r="P510" s="5">
        <v>58</v>
      </c>
      <c r="Q510" s="5" t="s">
        <v>121</v>
      </c>
      <c r="R510" s="5" t="s">
        <v>242</v>
      </c>
      <c r="S510" s="5" t="s">
        <v>107</v>
      </c>
      <c r="T510" s="5" t="s">
        <v>98</v>
      </c>
      <c r="U510" s="5" t="s">
        <v>80</v>
      </c>
      <c r="V510" s="5" t="s">
        <v>108</v>
      </c>
      <c r="W510" s="5" t="s">
        <v>120</v>
      </c>
      <c r="X510" s="5" t="s">
        <v>104</v>
      </c>
      <c r="Y510" s="5" t="s">
        <v>98</v>
      </c>
      <c r="Z510" s="5" t="s">
        <v>93</v>
      </c>
      <c r="AA510" s="5" t="s">
        <v>98</v>
      </c>
      <c r="AB510" s="54"/>
    </row>
    <row r="511" spans="1:28" x14ac:dyDescent="0.25">
      <c r="A511" s="1">
        <v>510</v>
      </c>
      <c r="B511" t="s">
        <v>65</v>
      </c>
      <c r="C511" t="s">
        <v>66</v>
      </c>
      <c r="F511" t="s">
        <v>69</v>
      </c>
      <c r="M511" t="s">
        <v>76</v>
      </c>
      <c r="O511" s="53" t="s">
        <v>94</v>
      </c>
      <c r="P511" s="53">
        <v>61</v>
      </c>
      <c r="Q511" s="53" t="s">
        <v>95</v>
      </c>
      <c r="R511" s="53" t="s">
        <v>223</v>
      </c>
      <c r="S511" s="53" t="s">
        <v>128</v>
      </c>
      <c r="T511" s="53" t="s">
        <v>98</v>
      </c>
      <c r="U511" s="53" t="s">
        <v>80</v>
      </c>
      <c r="V511" s="53" t="s">
        <v>112</v>
      </c>
      <c r="W511" s="53" t="s">
        <v>110</v>
      </c>
      <c r="X511" s="53" t="s">
        <v>104</v>
      </c>
      <c r="Y511" s="53" t="s">
        <v>102</v>
      </c>
      <c r="Z511" s="53" t="s">
        <v>92</v>
      </c>
      <c r="AA511" s="53" t="s">
        <v>102</v>
      </c>
      <c r="AB511" s="55"/>
    </row>
    <row r="512" spans="1:28" x14ac:dyDescent="0.25">
      <c r="A512" s="1">
        <v>511</v>
      </c>
      <c r="C512" t="s">
        <v>66</v>
      </c>
      <c r="F512" t="s">
        <v>69</v>
      </c>
      <c r="M512" t="s">
        <v>76</v>
      </c>
      <c r="O512" s="5" t="s">
        <v>105</v>
      </c>
      <c r="P512" s="5">
        <v>66</v>
      </c>
      <c r="Q512" s="5" t="s">
        <v>95</v>
      </c>
      <c r="R512" s="5" t="s">
        <v>223</v>
      </c>
      <c r="S512" s="5" t="s">
        <v>128</v>
      </c>
      <c r="T512" s="5" t="s">
        <v>98</v>
      </c>
      <c r="U512" s="5" t="s">
        <v>363</v>
      </c>
      <c r="V512" s="5" t="s">
        <v>108</v>
      </c>
      <c r="W512" s="5" t="s">
        <v>110</v>
      </c>
      <c r="X512" s="5" t="s">
        <v>104</v>
      </c>
      <c r="Y512" s="5" t="s">
        <v>102</v>
      </c>
      <c r="Z512" s="5" t="s">
        <v>91</v>
      </c>
      <c r="AA512" s="5" t="s">
        <v>102</v>
      </c>
      <c r="AB512" s="54"/>
    </row>
    <row r="513" spans="1:28" x14ac:dyDescent="0.25">
      <c r="A513" s="1">
        <v>512</v>
      </c>
      <c r="F513" t="s">
        <v>69</v>
      </c>
      <c r="G513" t="s">
        <v>70</v>
      </c>
      <c r="M513" t="s">
        <v>76</v>
      </c>
      <c r="O513" s="53" t="s">
        <v>94</v>
      </c>
      <c r="P513" s="53">
        <v>61</v>
      </c>
      <c r="Q513" s="53" t="s">
        <v>95</v>
      </c>
      <c r="R513" s="53" t="s">
        <v>186</v>
      </c>
      <c r="S513" s="53" t="s">
        <v>107</v>
      </c>
      <c r="T513" s="53" t="s">
        <v>98</v>
      </c>
      <c r="U513" s="53" t="s">
        <v>80</v>
      </c>
      <c r="V513" s="53" t="s">
        <v>109</v>
      </c>
      <c r="W513" s="53" t="s">
        <v>100</v>
      </c>
      <c r="X513" s="53" t="s">
        <v>125</v>
      </c>
      <c r="Y513" s="53" t="s">
        <v>102</v>
      </c>
      <c r="Z513" s="53" t="s">
        <v>90</v>
      </c>
      <c r="AA513" s="53" t="s">
        <v>102</v>
      </c>
      <c r="AB513" s="55"/>
    </row>
    <row r="514" spans="1:28" x14ac:dyDescent="0.25">
      <c r="A514" s="1">
        <v>513</v>
      </c>
      <c r="M514" t="s">
        <v>76</v>
      </c>
      <c r="O514" s="5" t="s">
        <v>105</v>
      </c>
      <c r="P514" s="5"/>
      <c r="Q514" s="5" t="s">
        <v>95</v>
      </c>
      <c r="R514" s="5" t="s">
        <v>186</v>
      </c>
      <c r="S514" s="5" t="s">
        <v>97</v>
      </c>
      <c r="T514" s="5"/>
      <c r="U514" s="5"/>
      <c r="V514" s="5" t="s">
        <v>108</v>
      </c>
      <c r="W514" s="5" t="s">
        <v>110</v>
      </c>
      <c r="X514" s="5" t="s">
        <v>104</v>
      </c>
      <c r="Y514" s="5" t="s">
        <v>102</v>
      </c>
      <c r="Z514" s="5" t="s">
        <v>372</v>
      </c>
      <c r="AA514" s="5"/>
      <c r="AB514" s="54"/>
    </row>
    <row r="515" spans="1:28" x14ac:dyDescent="0.25">
      <c r="A515" s="1">
        <v>514</v>
      </c>
      <c r="B515" t="s">
        <v>65</v>
      </c>
      <c r="O515" s="53" t="s">
        <v>94</v>
      </c>
      <c r="P515" s="53">
        <v>57</v>
      </c>
      <c r="Q515" s="53" t="s">
        <v>121</v>
      </c>
      <c r="R515" s="53" t="s">
        <v>172</v>
      </c>
      <c r="S515" s="53" t="s">
        <v>107</v>
      </c>
      <c r="T515" s="53" t="s">
        <v>98</v>
      </c>
      <c r="U515" s="53" t="s">
        <v>80</v>
      </c>
      <c r="V515" s="53" t="s">
        <v>126</v>
      </c>
      <c r="W515" s="53" t="s">
        <v>110</v>
      </c>
      <c r="X515" s="53" t="s">
        <v>101</v>
      </c>
      <c r="Y515" s="53" t="s">
        <v>102</v>
      </c>
      <c r="Z515" s="53"/>
      <c r="AA515" s="53" t="s">
        <v>102</v>
      </c>
      <c r="AB515" s="55"/>
    </row>
    <row r="516" spans="1:28" x14ac:dyDescent="0.25">
      <c r="A516" s="1">
        <v>515</v>
      </c>
      <c r="B516" t="s">
        <v>65</v>
      </c>
      <c r="K516" t="s">
        <v>74</v>
      </c>
      <c r="O516" s="5" t="s">
        <v>105</v>
      </c>
      <c r="P516" s="5">
        <v>64</v>
      </c>
      <c r="Q516" s="5" t="s">
        <v>95</v>
      </c>
      <c r="R516" s="5" t="s">
        <v>186</v>
      </c>
      <c r="S516" s="5" t="s">
        <v>107</v>
      </c>
      <c r="T516" s="5"/>
      <c r="U516" s="5" t="s">
        <v>80</v>
      </c>
      <c r="V516" s="5" t="s">
        <v>109</v>
      </c>
      <c r="W516" s="5" t="s">
        <v>103</v>
      </c>
      <c r="X516" s="5" t="s">
        <v>123</v>
      </c>
      <c r="Y516" s="5" t="s">
        <v>102</v>
      </c>
      <c r="Z516" s="5" t="s">
        <v>486</v>
      </c>
      <c r="AA516" s="5" t="s">
        <v>98</v>
      </c>
      <c r="AB516" s="54"/>
    </row>
    <row r="517" spans="1:28" x14ac:dyDescent="0.25">
      <c r="A517" s="1">
        <v>516</v>
      </c>
      <c r="M517" t="s">
        <v>76</v>
      </c>
      <c r="O517" s="53" t="s">
        <v>105</v>
      </c>
      <c r="P517" s="53">
        <v>66</v>
      </c>
      <c r="Q517" s="53" t="s">
        <v>95</v>
      </c>
      <c r="R517" s="53" t="s">
        <v>208</v>
      </c>
      <c r="S517" s="53" t="s">
        <v>107</v>
      </c>
      <c r="T517" s="53" t="s">
        <v>98</v>
      </c>
      <c r="U517" s="53" t="s">
        <v>80</v>
      </c>
      <c r="V517" s="53" t="s">
        <v>108</v>
      </c>
      <c r="W517" s="53" t="s">
        <v>110</v>
      </c>
      <c r="X517" s="53" t="s">
        <v>101</v>
      </c>
      <c r="Y517" s="53" t="s">
        <v>102</v>
      </c>
      <c r="Z517" s="53" t="s">
        <v>91</v>
      </c>
      <c r="AA517" s="53" t="s">
        <v>98</v>
      </c>
      <c r="AB517" s="55"/>
    </row>
    <row r="518" spans="1:28" x14ac:dyDescent="0.25">
      <c r="A518" s="1">
        <v>517</v>
      </c>
      <c r="B518" t="s">
        <v>65</v>
      </c>
      <c r="O518" s="5" t="s">
        <v>94</v>
      </c>
      <c r="P518" s="5">
        <v>71</v>
      </c>
      <c r="Q518" s="5" t="s">
        <v>121</v>
      </c>
      <c r="R518" s="5" t="s">
        <v>172</v>
      </c>
      <c r="S518" s="5" t="s">
        <v>107</v>
      </c>
      <c r="T518" s="5" t="s">
        <v>98</v>
      </c>
      <c r="U518" s="5" t="s">
        <v>80</v>
      </c>
      <c r="V518" s="5" t="s">
        <v>114</v>
      </c>
      <c r="W518" s="5" t="s">
        <v>100</v>
      </c>
      <c r="X518" s="5" t="s">
        <v>101</v>
      </c>
      <c r="Y518" s="5" t="s">
        <v>102</v>
      </c>
      <c r="Z518" s="5" t="s">
        <v>92</v>
      </c>
      <c r="AA518" s="5" t="s">
        <v>102</v>
      </c>
      <c r="AB518" s="54"/>
    </row>
    <row r="519" spans="1:28" x14ac:dyDescent="0.25">
      <c r="A519" s="1">
        <v>518</v>
      </c>
      <c r="C519" t="s">
        <v>66</v>
      </c>
      <c r="F519" t="s">
        <v>69</v>
      </c>
      <c r="I519" t="s">
        <v>72</v>
      </c>
      <c r="J519" t="s">
        <v>73</v>
      </c>
      <c r="M519" t="s">
        <v>76</v>
      </c>
      <c r="O519" s="53" t="s">
        <v>94</v>
      </c>
      <c r="P519" s="53">
        <v>65</v>
      </c>
      <c r="Q519" s="53" t="s">
        <v>121</v>
      </c>
      <c r="R519" s="53" t="s">
        <v>178</v>
      </c>
      <c r="S519" s="53" t="s">
        <v>107</v>
      </c>
      <c r="T519" s="53" t="s">
        <v>98</v>
      </c>
      <c r="U519" s="53" t="s">
        <v>80</v>
      </c>
      <c r="V519" s="53" t="s">
        <v>112</v>
      </c>
      <c r="W519" s="53" t="s">
        <v>110</v>
      </c>
      <c r="X519" s="53" t="s">
        <v>101</v>
      </c>
      <c r="Y519" s="53" t="s">
        <v>102</v>
      </c>
      <c r="Z519" s="53" t="s">
        <v>91</v>
      </c>
      <c r="AA519" s="53" t="s">
        <v>98</v>
      </c>
      <c r="AB519" s="55"/>
    </row>
    <row r="520" spans="1:28" x14ac:dyDescent="0.25">
      <c r="A520" s="1">
        <v>519</v>
      </c>
      <c r="B520" t="s">
        <v>65</v>
      </c>
      <c r="O520" s="5" t="s">
        <v>94</v>
      </c>
      <c r="P520" s="5">
        <v>65</v>
      </c>
      <c r="Q520" s="5" t="s">
        <v>95</v>
      </c>
      <c r="R520" s="5" t="s">
        <v>201</v>
      </c>
      <c r="S520" s="5" t="s">
        <v>128</v>
      </c>
      <c r="T520" s="5" t="s">
        <v>98</v>
      </c>
      <c r="U520" s="5" t="s">
        <v>80</v>
      </c>
      <c r="V520" s="5" t="s">
        <v>126</v>
      </c>
      <c r="W520" s="5" t="s">
        <v>100</v>
      </c>
      <c r="X520" s="5" t="s">
        <v>101</v>
      </c>
      <c r="Y520" s="5" t="s">
        <v>102</v>
      </c>
      <c r="Z520" s="5" t="s">
        <v>373</v>
      </c>
      <c r="AA520" s="5" t="s">
        <v>102</v>
      </c>
      <c r="AB520" s="54"/>
    </row>
    <row r="521" spans="1:28" x14ac:dyDescent="0.25">
      <c r="A521" s="1">
        <v>520</v>
      </c>
      <c r="B521" t="s">
        <v>65</v>
      </c>
      <c r="E521" t="s">
        <v>68</v>
      </c>
      <c r="M521" t="s">
        <v>76</v>
      </c>
      <c r="O521" s="53" t="s">
        <v>94</v>
      </c>
      <c r="P521" s="53">
        <v>74</v>
      </c>
      <c r="Q521" s="53" t="s">
        <v>121</v>
      </c>
      <c r="R521" s="53" t="s">
        <v>161</v>
      </c>
      <c r="S521" s="53" t="s">
        <v>107</v>
      </c>
      <c r="T521" s="53" t="s">
        <v>98</v>
      </c>
      <c r="U521" s="53" t="s">
        <v>80</v>
      </c>
      <c r="V521" s="53" t="s">
        <v>108</v>
      </c>
      <c r="W521" s="53" t="s">
        <v>120</v>
      </c>
      <c r="X521" s="53" t="s">
        <v>104</v>
      </c>
      <c r="Y521" s="53" t="s">
        <v>102</v>
      </c>
      <c r="Z521" s="53" t="s">
        <v>91</v>
      </c>
      <c r="AA521" s="53" t="s">
        <v>98</v>
      </c>
      <c r="AB521" s="55"/>
    </row>
    <row r="522" spans="1:28" x14ac:dyDescent="0.25">
      <c r="A522" s="1">
        <v>521</v>
      </c>
      <c r="B522" t="s">
        <v>65</v>
      </c>
      <c r="D522" t="s">
        <v>67</v>
      </c>
      <c r="G522" t="s">
        <v>70</v>
      </c>
      <c r="O522" s="5" t="s">
        <v>94</v>
      </c>
      <c r="P522" s="5">
        <v>58</v>
      </c>
      <c r="Q522" s="5" t="s">
        <v>95</v>
      </c>
      <c r="R522" s="5" t="s">
        <v>223</v>
      </c>
      <c r="S522" s="5" t="s">
        <v>107</v>
      </c>
      <c r="T522" s="5" t="s">
        <v>98</v>
      </c>
      <c r="U522" s="5" t="s">
        <v>80</v>
      </c>
      <c r="V522" s="5" t="s">
        <v>126</v>
      </c>
      <c r="W522" s="5" t="s">
        <v>110</v>
      </c>
      <c r="X522" s="5" t="s">
        <v>135</v>
      </c>
      <c r="Y522" s="5" t="s">
        <v>102</v>
      </c>
      <c r="Z522" s="5" t="s">
        <v>92</v>
      </c>
      <c r="AA522" s="5" t="s">
        <v>102</v>
      </c>
      <c r="AB522" s="54"/>
    </row>
    <row r="523" spans="1:28" x14ac:dyDescent="0.25">
      <c r="A523" s="1">
        <v>522</v>
      </c>
      <c r="B523" t="s">
        <v>65</v>
      </c>
      <c r="M523" t="s">
        <v>76</v>
      </c>
      <c r="O523" s="53" t="s">
        <v>105</v>
      </c>
      <c r="P523" s="53">
        <v>62</v>
      </c>
      <c r="Q523" s="53" t="s">
        <v>121</v>
      </c>
      <c r="R523" s="53" t="s">
        <v>161</v>
      </c>
      <c r="S523" s="53" t="s">
        <v>107</v>
      </c>
      <c r="T523" s="53" t="s">
        <v>98</v>
      </c>
      <c r="U523" s="53" t="s">
        <v>80</v>
      </c>
      <c r="V523" s="53" t="s">
        <v>109</v>
      </c>
      <c r="W523" s="53" t="s">
        <v>153</v>
      </c>
      <c r="X523" s="53" t="s">
        <v>104</v>
      </c>
      <c r="Y523" s="53" t="s">
        <v>102</v>
      </c>
      <c r="Z523" s="53" t="s">
        <v>92</v>
      </c>
      <c r="AA523" s="53" t="s">
        <v>98</v>
      </c>
      <c r="AB523" s="55"/>
    </row>
    <row r="524" spans="1:28" x14ac:dyDescent="0.25">
      <c r="A524" s="1">
        <v>523</v>
      </c>
      <c r="B524" t="s">
        <v>65</v>
      </c>
      <c r="O524" s="5" t="s">
        <v>94</v>
      </c>
      <c r="P524" s="5">
        <v>40</v>
      </c>
      <c r="Q524" s="5" t="s">
        <v>121</v>
      </c>
      <c r="R524" s="5" t="s">
        <v>161</v>
      </c>
      <c r="S524" s="5" t="s">
        <v>97</v>
      </c>
      <c r="T524" s="5" t="s">
        <v>98</v>
      </c>
      <c r="U524" s="5" t="s">
        <v>349</v>
      </c>
      <c r="V524" s="5" t="s">
        <v>114</v>
      </c>
      <c r="W524" s="5" t="s">
        <v>110</v>
      </c>
      <c r="X524" s="5" t="s">
        <v>135</v>
      </c>
      <c r="Y524" s="5" t="s">
        <v>102</v>
      </c>
      <c r="Z524" s="5" t="s">
        <v>92</v>
      </c>
      <c r="AA524" s="5" t="s">
        <v>102</v>
      </c>
      <c r="AB524" s="54"/>
    </row>
    <row r="525" spans="1:28" x14ac:dyDescent="0.25">
      <c r="A525" s="1">
        <v>524</v>
      </c>
      <c r="B525" t="s">
        <v>65</v>
      </c>
      <c r="C525" t="s">
        <v>66</v>
      </c>
      <c r="F525" t="s">
        <v>69</v>
      </c>
      <c r="G525" t="s">
        <v>70</v>
      </c>
      <c r="I525" t="s">
        <v>72</v>
      </c>
      <c r="O525" s="53" t="s">
        <v>94</v>
      </c>
      <c r="P525" s="53">
        <v>81</v>
      </c>
      <c r="Q525" s="53" t="s">
        <v>95</v>
      </c>
      <c r="R525" s="53" t="s">
        <v>127</v>
      </c>
      <c r="S525" s="53" t="s">
        <v>107</v>
      </c>
      <c r="T525" s="53" t="s">
        <v>98</v>
      </c>
      <c r="U525" s="53" t="s">
        <v>80</v>
      </c>
      <c r="V525" s="53" t="s">
        <v>114</v>
      </c>
      <c r="W525" s="53" t="s">
        <v>120</v>
      </c>
      <c r="X525" s="53" t="s">
        <v>104</v>
      </c>
      <c r="Y525" s="53" t="s">
        <v>102</v>
      </c>
      <c r="Z525" s="53" t="s">
        <v>91</v>
      </c>
      <c r="AA525" s="53" t="s">
        <v>98</v>
      </c>
      <c r="AB525" s="55"/>
    </row>
    <row r="526" spans="1:28" x14ac:dyDescent="0.25">
      <c r="A526" s="1">
        <v>525</v>
      </c>
      <c r="B526" t="s">
        <v>65</v>
      </c>
      <c r="N526" s="6" t="s">
        <v>77</v>
      </c>
      <c r="O526" s="5" t="s">
        <v>94</v>
      </c>
      <c r="P526" s="5">
        <v>33</v>
      </c>
      <c r="Q526" s="5" t="s">
        <v>95</v>
      </c>
      <c r="R526" s="5" t="s">
        <v>243</v>
      </c>
      <c r="S526" s="5" t="s">
        <v>107</v>
      </c>
      <c r="T526" s="5" t="s">
        <v>98</v>
      </c>
      <c r="U526" s="5" t="s">
        <v>80</v>
      </c>
      <c r="V526" s="5" t="s">
        <v>114</v>
      </c>
      <c r="W526" s="5" t="s">
        <v>110</v>
      </c>
      <c r="X526" s="5" t="s">
        <v>136</v>
      </c>
      <c r="Y526" s="5" t="s">
        <v>102</v>
      </c>
      <c r="Z526" s="5" t="s">
        <v>90</v>
      </c>
      <c r="AA526" s="5" t="s">
        <v>102</v>
      </c>
      <c r="AB526" s="54"/>
    </row>
    <row r="527" spans="1:28" x14ac:dyDescent="0.25">
      <c r="A527" s="1">
        <v>526</v>
      </c>
      <c r="F527" t="s">
        <v>69</v>
      </c>
      <c r="I527" t="s">
        <v>72</v>
      </c>
      <c r="O527" s="53" t="s">
        <v>94</v>
      </c>
      <c r="P527" s="53">
        <v>87</v>
      </c>
      <c r="Q527" s="53" t="s">
        <v>95</v>
      </c>
      <c r="R527" s="53" t="s">
        <v>238</v>
      </c>
      <c r="S527" s="53" t="s">
        <v>107</v>
      </c>
      <c r="T527" s="53" t="s">
        <v>98</v>
      </c>
      <c r="U527" s="53" t="s">
        <v>80</v>
      </c>
      <c r="V527" s="53" t="s">
        <v>112</v>
      </c>
      <c r="W527" s="53" t="s">
        <v>110</v>
      </c>
      <c r="X527" s="53" t="s">
        <v>104</v>
      </c>
      <c r="Y527" s="53" t="s">
        <v>102</v>
      </c>
      <c r="Z527" s="53" t="s">
        <v>92</v>
      </c>
      <c r="AA527" s="53" t="s">
        <v>98</v>
      </c>
      <c r="AB527" s="55"/>
    </row>
    <row r="528" spans="1:28" x14ac:dyDescent="0.25">
      <c r="A528" s="1">
        <v>527</v>
      </c>
      <c r="F528" t="s">
        <v>69</v>
      </c>
      <c r="M528" t="s">
        <v>76</v>
      </c>
      <c r="O528" s="5" t="s">
        <v>94</v>
      </c>
      <c r="P528" s="5">
        <v>68</v>
      </c>
      <c r="Q528" s="5" t="s">
        <v>95</v>
      </c>
      <c r="R528" s="5" t="s">
        <v>158</v>
      </c>
      <c r="S528" s="5" t="s">
        <v>107</v>
      </c>
      <c r="T528" s="5" t="s">
        <v>98</v>
      </c>
      <c r="U528" s="5" t="s">
        <v>365</v>
      </c>
      <c r="V528" s="5" t="s">
        <v>99</v>
      </c>
      <c r="W528" s="5" t="s">
        <v>103</v>
      </c>
      <c r="X528" s="5" t="s">
        <v>104</v>
      </c>
      <c r="Y528" s="5" t="s">
        <v>102</v>
      </c>
      <c r="Z528" s="5" t="s">
        <v>91</v>
      </c>
      <c r="AA528" s="5" t="s">
        <v>102</v>
      </c>
      <c r="AB528" s="54"/>
    </row>
    <row r="529" spans="1:28" x14ac:dyDescent="0.25">
      <c r="A529" s="1">
        <v>528</v>
      </c>
      <c r="B529" t="s">
        <v>65</v>
      </c>
      <c r="O529" s="53" t="s">
        <v>105</v>
      </c>
      <c r="P529" s="53">
        <v>69</v>
      </c>
      <c r="Q529" s="53" t="s">
        <v>95</v>
      </c>
      <c r="R529" s="53" t="s">
        <v>241</v>
      </c>
      <c r="S529" s="53" t="s">
        <v>107</v>
      </c>
      <c r="T529" s="53" t="s">
        <v>98</v>
      </c>
      <c r="U529" s="53" t="s">
        <v>80</v>
      </c>
      <c r="V529" s="53"/>
      <c r="W529" s="53" t="s">
        <v>110</v>
      </c>
      <c r="X529" s="53" t="s">
        <v>104</v>
      </c>
      <c r="Y529" s="53" t="s">
        <v>102</v>
      </c>
      <c r="Z529" s="53" t="s">
        <v>373</v>
      </c>
      <c r="AA529" s="53" t="s">
        <v>98</v>
      </c>
      <c r="AB529" s="55"/>
    </row>
    <row r="530" spans="1:28" x14ac:dyDescent="0.25">
      <c r="A530" s="1">
        <v>529</v>
      </c>
      <c r="B530" t="s">
        <v>65</v>
      </c>
      <c r="E530" t="s">
        <v>68</v>
      </c>
      <c r="M530" t="s">
        <v>76</v>
      </c>
      <c r="O530" s="5" t="s">
        <v>94</v>
      </c>
      <c r="P530" s="5">
        <v>24</v>
      </c>
      <c r="Q530" s="5" t="s">
        <v>95</v>
      </c>
      <c r="R530" s="5" t="s">
        <v>158</v>
      </c>
      <c r="S530" s="5" t="s">
        <v>107</v>
      </c>
      <c r="T530" s="5"/>
      <c r="U530" s="5" t="s">
        <v>80</v>
      </c>
      <c r="V530" s="5" t="s">
        <v>99</v>
      </c>
      <c r="W530" s="5" t="s">
        <v>120</v>
      </c>
      <c r="X530" s="5" t="s">
        <v>125</v>
      </c>
      <c r="Y530" s="5" t="s">
        <v>102</v>
      </c>
      <c r="Z530" s="5" t="s">
        <v>92</v>
      </c>
      <c r="AA530" s="5"/>
      <c r="AB530" s="54"/>
    </row>
    <row r="531" spans="1:28" x14ac:dyDescent="0.25">
      <c r="A531" s="1">
        <v>530</v>
      </c>
      <c r="B531" t="s">
        <v>65</v>
      </c>
      <c r="I531" t="s">
        <v>72</v>
      </c>
      <c r="M531" t="s">
        <v>76</v>
      </c>
      <c r="O531" s="53" t="s">
        <v>94</v>
      </c>
      <c r="P531" s="53">
        <v>65</v>
      </c>
      <c r="Q531" s="53" t="s">
        <v>95</v>
      </c>
      <c r="R531" s="53" t="s">
        <v>156</v>
      </c>
      <c r="S531" s="53" t="s">
        <v>107</v>
      </c>
      <c r="T531" s="53" t="s">
        <v>98</v>
      </c>
      <c r="U531" s="53" t="s">
        <v>80</v>
      </c>
      <c r="V531" s="53" t="s">
        <v>114</v>
      </c>
      <c r="W531" s="53" t="s">
        <v>120</v>
      </c>
      <c r="X531" s="53" t="s">
        <v>101</v>
      </c>
      <c r="Y531" s="53" t="s">
        <v>102</v>
      </c>
      <c r="Z531" s="53" t="s">
        <v>92</v>
      </c>
      <c r="AA531" s="53" t="s">
        <v>102</v>
      </c>
      <c r="AB531" s="55"/>
    </row>
    <row r="532" spans="1:28" x14ac:dyDescent="0.25">
      <c r="A532" s="1">
        <v>531</v>
      </c>
      <c r="B532" t="s">
        <v>65</v>
      </c>
      <c r="H532" t="s">
        <v>71</v>
      </c>
      <c r="O532" s="5" t="s">
        <v>105</v>
      </c>
      <c r="P532" s="5">
        <v>91</v>
      </c>
      <c r="Q532" s="5" t="s">
        <v>95</v>
      </c>
      <c r="R532" s="5" t="s">
        <v>156</v>
      </c>
      <c r="S532" s="5" t="s">
        <v>107</v>
      </c>
      <c r="T532" s="5" t="s">
        <v>98</v>
      </c>
      <c r="U532" s="5" t="s">
        <v>80</v>
      </c>
      <c r="V532" s="5" t="s">
        <v>99</v>
      </c>
      <c r="W532" s="5" t="s">
        <v>110</v>
      </c>
      <c r="X532" s="5" t="s">
        <v>104</v>
      </c>
      <c r="Y532" s="5" t="s">
        <v>102</v>
      </c>
      <c r="Z532" s="5" t="s">
        <v>91</v>
      </c>
      <c r="AA532" s="5" t="s">
        <v>98</v>
      </c>
      <c r="AB532" s="54"/>
    </row>
    <row r="533" spans="1:28" x14ac:dyDescent="0.25">
      <c r="A533" s="1">
        <v>532</v>
      </c>
      <c r="G533" t="s">
        <v>70</v>
      </c>
      <c r="I533" t="s">
        <v>72</v>
      </c>
      <c r="M533" t="s">
        <v>76</v>
      </c>
      <c r="O533" s="53" t="s">
        <v>94</v>
      </c>
      <c r="P533" s="53">
        <v>71</v>
      </c>
      <c r="Q533" s="53" t="s">
        <v>115</v>
      </c>
      <c r="R533" s="53" t="s">
        <v>327</v>
      </c>
      <c r="S533" s="53" t="s">
        <v>89</v>
      </c>
      <c r="T533" s="53" t="s">
        <v>98</v>
      </c>
      <c r="U533" s="53" t="s">
        <v>89</v>
      </c>
      <c r="V533" s="53"/>
      <c r="W533" s="53" t="s">
        <v>110</v>
      </c>
      <c r="X533" s="53" t="s">
        <v>104</v>
      </c>
      <c r="Y533" s="53" t="s">
        <v>102</v>
      </c>
      <c r="Z533" s="53" t="s">
        <v>91</v>
      </c>
      <c r="AA533" s="53"/>
      <c r="AB533" s="55"/>
    </row>
    <row r="534" spans="1:28" x14ac:dyDescent="0.25">
      <c r="A534" s="1">
        <v>533</v>
      </c>
      <c r="B534" t="s">
        <v>65</v>
      </c>
      <c r="E534" t="s">
        <v>68</v>
      </c>
      <c r="M534" t="s">
        <v>76</v>
      </c>
      <c r="O534" s="5" t="s">
        <v>94</v>
      </c>
      <c r="P534" s="5">
        <v>20</v>
      </c>
      <c r="Q534" s="5" t="s">
        <v>95</v>
      </c>
      <c r="R534" s="5" t="s">
        <v>142</v>
      </c>
      <c r="S534" s="5" t="s">
        <v>107</v>
      </c>
      <c r="T534" s="5" t="s">
        <v>98</v>
      </c>
      <c r="U534" s="5" t="s">
        <v>80</v>
      </c>
      <c r="V534" s="5" t="s">
        <v>108</v>
      </c>
      <c r="W534" s="5" t="s">
        <v>120</v>
      </c>
      <c r="X534" s="5" t="s">
        <v>101</v>
      </c>
      <c r="Y534" s="5" t="s">
        <v>102</v>
      </c>
      <c r="Z534" s="5" t="s">
        <v>92</v>
      </c>
      <c r="AA534" s="5" t="s">
        <v>102</v>
      </c>
      <c r="AB534" s="54"/>
    </row>
    <row r="535" spans="1:28" x14ac:dyDescent="0.25">
      <c r="A535" s="1">
        <v>534</v>
      </c>
      <c r="C535" t="s">
        <v>66</v>
      </c>
      <c r="G535" t="s">
        <v>70</v>
      </c>
      <c r="M535" t="s">
        <v>76</v>
      </c>
      <c r="O535" s="53" t="s">
        <v>94</v>
      </c>
      <c r="P535" s="53">
        <v>61</v>
      </c>
      <c r="Q535" s="53" t="s">
        <v>95</v>
      </c>
      <c r="R535" s="53" t="s">
        <v>201</v>
      </c>
      <c r="S535" s="53" t="s">
        <v>107</v>
      </c>
      <c r="T535" s="53" t="s">
        <v>98</v>
      </c>
      <c r="U535" s="53" t="s">
        <v>80</v>
      </c>
      <c r="V535" s="53" t="s">
        <v>109</v>
      </c>
      <c r="W535" s="53" t="s">
        <v>103</v>
      </c>
      <c r="X535" s="53" t="s">
        <v>101</v>
      </c>
      <c r="Y535" s="53" t="s">
        <v>102</v>
      </c>
      <c r="Z535" s="53" t="s">
        <v>90</v>
      </c>
      <c r="AA535" s="53" t="s">
        <v>102</v>
      </c>
      <c r="AB535" s="55"/>
    </row>
    <row r="536" spans="1:28" x14ac:dyDescent="0.25">
      <c r="A536" s="1">
        <v>535</v>
      </c>
      <c r="B536" t="s">
        <v>65</v>
      </c>
      <c r="G536" t="s">
        <v>70</v>
      </c>
      <c r="M536" t="s">
        <v>76</v>
      </c>
      <c r="O536" s="5" t="s">
        <v>94</v>
      </c>
      <c r="P536" s="5">
        <v>20</v>
      </c>
      <c r="Q536" s="5" t="s">
        <v>115</v>
      </c>
      <c r="R536" s="5" t="s">
        <v>322</v>
      </c>
      <c r="S536" s="5" t="s">
        <v>97</v>
      </c>
      <c r="T536" s="5"/>
      <c r="U536" s="5" t="s">
        <v>80</v>
      </c>
      <c r="V536" s="5" t="s">
        <v>99</v>
      </c>
      <c r="W536" s="5" t="s">
        <v>120</v>
      </c>
      <c r="X536" s="5" t="s">
        <v>136</v>
      </c>
      <c r="Y536" s="5" t="s">
        <v>102</v>
      </c>
      <c r="Z536" s="5"/>
      <c r="AA536" s="5" t="s">
        <v>102</v>
      </c>
      <c r="AB536" s="54"/>
    </row>
    <row r="537" spans="1:28" x14ac:dyDescent="0.25">
      <c r="A537" s="1">
        <v>536</v>
      </c>
      <c r="B537" t="s">
        <v>65</v>
      </c>
      <c r="M537" t="s">
        <v>76</v>
      </c>
      <c r="O537" s="53" t="s">
        <v>105</v>
      </c>
      <c r="P537" s="53">
        <v>67</v>
      </c>
      <c r="Q537" s="53" t="s">
        <v>95</v>
      </c>
      <c r="R537" s="53" t="s">
        <v>156</v>
      </c>
      <c r="S537" s="53" t="s">
        <v>128</v>
      </c>
      <c r="T537" s="53" t="s">
        <v>98</v>
      </c>
      <c r="U537" s="53" t="s">
        <v>363</v>
      </c>
      <c r="V537" s="53" t="s">
        <v>99</v>
      </c>
      <c r="W537" s="53" t="s">
        <v>100</v>
      </c>
      <c r="X537" s="53" t="s">
        <v>104</v>
      </c>
      <c r="Y537" s="53" t="s">
        <v>102</v>
      </c>
      <c r="Z537" s="53" t="s">
        <v>91</v>
      </c>
      <c r="AA537" s="53" t="s">
        <v>102</v>
      </c>
      <c r="AB537" s="55"/>
    </row>
    <row r="538" spans="1:28" x14ac:dyDescent="0.25">
      <c r="A538" s="1">
        <v>537</v>
      </c>
      <c r="B538" t="s">
        <v>65</v>
      </c>
      <c r="D538" t="s">
        <v>67</v>
      </c>
      <c r="E538" t="s">
        <v>68</v>
      </c>
      <c r="L538" t="s">
        <v>75</v>
      </c>
      <c r="O538" s="5" t="s">
        <v>94</v>
      </c>
      <c r="P538" s="5">
        <v>65</v>
      </c>
      <c r="Q538" s="5" t="s">
        <v>95</v>
      </c>
      <c r="R538" s="5" t="s">
        <v>158</v>
      </c>
      <c r="S538" s="5" t="s">
        <v>128</v>
      </c>
      <c r="T538" s="5" t="s">
        <v>98</v>
      </c>
      <c r="U538" s="5" t="s">
        <v>80</v>
      </c>
      <c r="V538" s="5" t="s">
        <v>114</v>
      </c>
      <c r="W538" s="5" t="s">
        <v>100</v>
      </c>
      <c r="X538" s="5" t="s">
        <v>104</v>
      </c>
      <c r="Y538" s="5" t="s">
        <v>102</v>
      </c>
      <c r="Z538" s="5" t="s">
        <v>91</v>
      </c>
      <c r="AA538" s="5" t="s">
        <v>102</v>
      </c>
      <c r="AB538" s="54"/>
    </row>
    <row r="539" spans="1:28" x14ac:dyDescent="0.25">
      <c r="A539" s="1">
        <v>538</v>
      </c>
      <c r="B539" t="s">
        <v>65</v>
      </c>
      <c r="O539" s="53" t="s">
        <v>94</v>
      </c>
      <c r="P539" s="53">
        <v>91</v>
      </c>
      <c r="Q539" s="53" t="s">
        <v>121</v>
      </c>
      <c r="R539" s="53" t="s">
        <v>217</v>
      </c>
      <c r="S539" s="53" t="s">
        <v>107</v>
      </c>
      <c r="T539" s="53" t="s">
        <v>98</v>
      </c>
      <c r="U539" s="53" t="s">
        <v>80</v>
      </c>
      <c r="V539" s="53" t="s">
        <v>108</v>
      </c>
      <c r="W539" s="53" t="s">
        <v>100</v>
      </c>
      <c r="X539" s="53" t="s">
        <v>104</v>
      </c>
      <c r="Y539" s="53" t="s">
        <v>102</v>
      </c>
      <c r="Z539" s="53" t="s">
        <v>91</v>
      </c>
      <c r="AA539" s="53" t="s">
        <v>98</v>
      </c>
      <c r="AB539" s="55"/>
    </row>
    <row r="540" spans="1:28" x14ac:dyDescent="0.25">
      <c r="A540" s="1">
        <v>539</v>
      </c>
      <c r="F540" t="s">
        <v>69</v>
      </c>
      <c r="G540" t="s">
        <v>70</v>
      </c>
      <c r="O540" s="5" t="s">
        <v>94</v>
      </c>
      <c r="P540" s="5">
        <v>76</v>
      </c>
      <c r="Q540" s="5" t="s">
        <v>95</v>
      </c>
      <c r="R540" s="5" t="s">
        <v>201</v>
      </c>
      <c r="S540" s="5" t="s">
        <v>107</v>
      </c>
      <c r="T540" s="5" t="s">
        <v>98</v>
      </c>
      <c r="U540" s="5" t="s">
        <v>80</v>
      </c>
      <c r="V540" s="5" t="s">
        <v>109</v>
      </c>
      <c r="W540" s="5" t="s">
        <v>103</v>
      </c>
      <c r="X540" s="5" t="s">
        <v>104</v>
      </c>
      <c r="Y540" s="5" t="s">
        <v>98</v>
      </c>
      <c r="Z540" s="5"/>
      <c r="AA540" s="5" t="s">
        <v>98</v>
      </c>
      <c r="AB540" s="54"/>
    </row>
    <row r="541" spans="1:28" x14ac:dyDescent="0.25">
      <c r="A541" s="1">
        <v>540</v>
      </c>
      <c r="D541" t="s">
        <v>67</v>
      </c>
      <c r="G541" t="s">
        <v>70</v>
      </c>
      <c r="M541" t="s">
        <v>76</v>
      </c>
      <c r="O541" s="53" t="s">
        <v>105</v>
      </c>
      <c r="P541" s="53">
        <v>58</v>
      </c>
      <c r="Q541" s="53" t="s">
        <v>95</v>
      </c>
      <c r="R541" s="53" t="s">
        <v>158</v>
      </c>
      <c r="S541" s="53" t="s">
        <v>128</v>
      </c>
      <c r="T541" s="53" t="s">
        <v>98</v>
      </c>
      <c r="U541" s="53" t="s">
        <v>362</v>
      </c>
      <c r="V541" s="53" t="s">
        <v>99</v>
      </c>
      <c r="W541" s="53" t="s">
        <v>100</v>
      </c>
      <c r="X541" s="53" t="s">
        <v>135</v>
      </c>
      <c r="Y541" s="53" t="s">
        <v>102</v>
      </c>
      <c r="Z541" s="53" t="s">
        <v>92</v>
      </c>
      <c r="AA541" s="53" t="s">
        <v>102</v>
      </c>
      <c r="AB541" s="55"/>
    </row>
    <row r="542" spans="1:28" x14ac:dyDescent="0.25">
      <c r="A542" s="1">
        <v>541</v>
      </c>
      <c r="B542" t="s">
        <v>65</v>
      </c>
      <c r="E542" t="s">
        <v>68</v>
      </c>
      <c r="O542" s="5" t="s">
        <v>105</v>
      </c>
      <c r="P542" s="5">
        <v>90</v>
      </c>
      <c r="Q542" s="5" t="s">
        <v>95</v>
      </c>
      <c r="R542" s="5" t="s">
        <v>201</v>
      </c>
      <c r="S542" s="5" t="s">
        <v>107</v>
      </c>
      <c r="T542" s="5" t="s">
        <v>98</v>
      </c>
      <c r="U542" s="5" t="s">
        <v>80</v>
      </c>
      <c r="V542" s="5" t="s">
        <v>99</v>
      </c>
      <c r="W542" s="5" t="s">
        <v>103</v>
      </c>
      <c r="X542" s="5" t="s">
        <v>104</v>
      </c>
      <c r="Y542" s="5" t="s">
        <v>98</v>
      </c>
      <c r="Z542" s="5"/>
      <c r="AA542" s="5" t="s">
        <v>98</v>
      </c>
      <c r="AB542" s="54"/>
    </row>
    <row r="543" spans="1:28" x14ac:dyDescent="0.25">
      <c r="A543" s="1">
        <v>542</v>
      </c>
      <c r="B543" t="s">
        <v>65</v>
      </c>
      <c r="O543" s="53" t="s">
        <v>105</v>
      </c>
      <c r="P543" s="53">
        <v>75</v>
      </c>
      <c r="Q543" s="53" t="s">
        <v>121</v>
      </c>
      <c r="R543" s="53" t="s">
        <v>217</v>
      </c>
      <c r="S543" s="53" t="s">
        <v>107</v>
      </c>
      <c r="T543" s="53" t="s">
        <v>98</v>
      </c>
      <c r="U543" s="53" t="s">
        <v>80</v>
      </c>
      <c r="V543" s="53" t="s">
        <v>108</v>
      </c>
      <c r="W543" s="53" t="s">
        <v>100</v>
      </c>
      <c r="X543" s="53" t="s">
        <v>104</v>
      </c>
      <c r="Y543" s="53" t="s">
        <v>102</v>
      </c>
      <c r="Z543" s="53" t="s">
        <v>91</v>
      </c>
      <c r="AA543" s="53" t="s">
        <v>98</v>
      </c>
      <c r="AB543" s="55"/>
    </row>
    <row r="544" spans="1:28" x14ac:dyDescent="0.25">
      <c r="A544" s="1">
        <v>543</v>
      </c>
      <c r="B544" t="s">
        <v>65</v>
      </c>
      <c r="K544" t="s">
        <v>74</v>
      </c>
      <c r="M544" t="s">
        <v>76</v>
      </c>
      <c r="O544" s="5" t="s">
        <v>105</v>
      </c>
      <c r="P544" s="5">
        <v>41</v>
      </c>
      <c r="Q544" s="5" t="s">
        <v>95</v>
      </c>
      <c r="R544" s="5" t="s">
        <v>158</v>
      </c>
      <c r="S544" s="5" t="s">
        <v>107</v>
      </c>
      <c r="T544" s="5" t="s">
        <v>98</v>
      </c>
      <c r="U544" s="5" t="s">
        <v>80</v>
      </c>
      <c r="V544" s="5" t="s">
        <v>109</v>
      </c>
      <c r="W544" s="5" t="s">
        <v>103</v>
      </c>
      <c r="X544" s="5" t="s">
        <v>101</v>
      </c>
      <c r="Y544" s="5" t="s">
        <v>102</v>
      </c>
      <c r="Z544" s="5" t="s">
        <v>90</v>
      </c>
      <c r="AA544" s="5" t="s">
        <v>102</v>
      </c>
      <c r="AB544" s="54"/>
    </row>
    <row r="545" spans="1:28" x14ac:dyDescent="0.25">
      <c r="A545" s="1">
        <v>544</v>
      </c>
      <c r="F545" t="s">
        <v>69</v>
      </c>
      <c r="G545" t="s">
        <v>70</v>
      </c>
      <c r="M545" t="s">
        <v>76</v>
      </c>
      <c r="O545" s="53" t="s">
        <v>94</v>
      </c>
      <c r="P545" s="53">
        <v>68</v>
      </c>
      <c r="Q545" s="53" t="s">
        <v>95</v>
      </c>
      <c r="R545" s="53" t="s">
        <v>158</v>
      </c>
      <c r="S545" s="53"/>
      <c r="T545" s="53" t="s">
        <v>98</v>
      </c>
      <c r="U545" s="53" t="s">
        <v>80</v>
      </c>
      <c r="V545" s="53"/>
      <c r="W545" s="53" t="s">
        <v>120</v>
      </c>
      <c r="X545" s="53" t="s">
        <v>104</v>
      </c>
      <c r="Y545" s="53" t="s">
        <v>102</v>
      </c>
      <c r="Z545" s="53" t="s">
        <v>91</v>
      </c>
      <c r="AA545" s="53" t="s">
        <v>102</v>
      </c>
      <c r="AB545" s="55"/>
    </row>
    <row r="546" spans="1:28" x14ac:dyDescent="0.25">
      <c r="A546" s="1">
        <v>545</v>
      </c>
      <c r="B546" t="s">
        <v>65</v>
      </c>
      <c r="E546" t="s">
        <v>68</v>
      </c>
      <c r="O546" s="5" t="s">
        <v>94</v>
      </c>
      <c r="P546" s="5">
        <v>59</v>
      </c>
      <c r="Q546" s="5" t="s">
        <v>95</v>
      </c>
      <c r="R546" s="5" t="s">
        <v>158</v>
      </c>
      <c r="S546" s="5" t="s">
        <v>128</v>
      </c>
      <c r="T546" s="5" t="s">
        <v>98</v>
      </c>
      <c r="U546" s="5" t="s">
        <v>362</v>
      </c>
      <c r="V546" s="5" t="s">
        <v>108</v>
      </c>
      <c r="W546" s="5" t="s">
        <v>110</v>
      </c>
      <c r="X546" s="5" t="s">
        <v>104</v>
      </c>
      <c r="Y546" s="5" t="s">
        <v>102</v>
      </c>
      <c r="Z546" s="5" t="s">
        <v>92</v>
      </c>
      <c r="AA546" s="5" t="s">
        <v>102</v>
      </c>
      <c r="AB546" s="54"/>
    </row>
    <row r="547" spans="1:28" x14ac:dyDescent="0.25">
      <c r="A547" s="1">
        <v>546</v>
      </c>
      <c r="F547" t="s">
        <v>69</v>
      </c>
      <c r="M547" t="s">
        <v>76</v>
      </c>
      <c r="O547" s="53" t="s">
        <v>94</v>
      </c>
      <c r="P547" s="53">
        <v>67</v>
      </c>
      <c r="Q547" s="53" t="s">
        <v>95</v>
      </c>
      <c r="R547" s="53" t="s">
        <v>158</v>
      </c>
      <c r="S547" s="53" t="s">
        <v>107</v>
      </c>
      <c r="T547" s="53" t="s">
        <v>98</v>
      </c>
      <c r="U547" s="53"/>
      <c r="V547" s="53" t="s">
        <v>114</v>
      </c>
      <c r="W547" s="53" t="s">
        <v>110</v>
      </c>
      <c r="X547" s="53" t="s">
        <v>104</v>
      </c>
      <c r="Y547" s="53" t="s">
        <v>102</v>
      </c>
      <c r="Z547" s="53" t="s">
        <v>92</v>
      </c>
      <c r="AA547" s="53" t="s">
        <v>102</v>
      </c>
      <c r="AB547" s="55"/>
    </row>
    <row r="548" spans="1:28" x14ac:dyDescent="0.25">
      <c r="A548" s="1">
        <v>547</v>
      </c>
      <c r="E548" t="s">
        <v>68</v>
      </c>
      <c r="G548" t="s">
        <v>70</v>
      </c>
      <c r="O548" s="5" t="s">
        <v>105</v>
      </c>
      <c r="P548" s="5">
        <v>60</v>
      </c>
      <c r="Q548" s="5" t="s">
        <v>121</v>
      </c>
      <c r="R548" s="5" t="s">
        <v>244</v>
      </c>
      <c r="S548" s="5" t="s">
        <v>107</v>
      </c>
      <c r="T548" s="5" t="s">
        <v>98</v>
      </c>
      <c r="U548" s="5" t="s">
        <v>80</v>
      </c>
      <c r="V548" s="5" t="s">
        <v>114</v>
      </c>
      <c r="W548" s="5" t="s">
        <v>100</v>
      </c>
      <c r="X548" s="5" t="s">
        <v>101</v>
      </c>
      <c r="Y548" s="5" t="s">
        <v>102</v>
      </c>
      <c r="Z548" s="5" t="s">
        <v>92</v>
      </c>
      <c r="AA548" s="5" t="s">
        <v>98</v>
      </c>
      <c r="AB548" s="54"/>
    </row>
    <row r="549" spans="1:28" x14ac:dyDescent="0.25">
      <c r="A549" s="1">
        <v>548</v>
      </c>
      <c r="J549" t="s">
        <v>73</v>
      </c>
      <c r="O549" s="53" t="s">
        <v>94</v>
      </c>
      <c r="P549" s="53">
        <v>41</v>
      </c>
      <c r="Q549" s="53" t="s">
        <v>121</v>
      </c>
      <c r="R549" s="53" t="s">
        <v>180</v>
      </c>
      <c r="S549" s="53" t="s">
        <v>134</v>
      </c>
      <c r="T549" s="53" t="s">
        <v>102</v>
      </c>
      <c r="U549" s="53" t="s">
        <v>80</v>
      </c>
      <c r="V549" s="53" t="s">
        <v>126</v>
      </c>
      <c r="W549" s="53" t="s">
        <v>100</v>
      </c>
      <c r="X549" s="53" t="s">
        <v>101</v>
      </c>
      <c r="Y549" s="53" t="s">
        <v>102</v>
      </c>
      <c r="Z549" s="53"/>
      <c r="AA549" s="53" t="s">
        <v>102</v>
      </c>
      <c r="AB549" s="55"/>
    </row>
    <row r="550" spans="1:28" x14ac:dyDescent="0.25">
      <c r="A550" s="1">
        <v>549</v>
      </c>
      <c r="B550" t="s">
        <v>65</v>
      </c>
      <c r="O550" s="5" t="s">
        <v>94</v>
      </c>
      <c r="P550" s="5">
        <v>46</v>
      </c>
      <c r="Q550" s="5" t="s">
        <v>121</v>
      </c>
      <c r="R550" s="5" t="s">
        <v>178</v>
      </c>
      <c r="S550" s="5" t="s">
        <v>107</v>
      </c>
      <c r="T550" s="5" t="s">
        <v>98</v>
      </c>
      <c r="U550" s="5" t="s">
        <v>80</v>
      </c>
      <c r="V550" s="5" t="s">
        <v>126</v>
      </c>
      <c r="W550" s="5" t="s">
        <v>110</v>
      </c>
      <c r="X550" s="5" t="s">
        <v>135</v>
      </c>
      <c r="Y550" s="5" t="s">
        <v>102</v>
      </c>
      <c r="Z550" s="5"/>
      <c r="AA550" s="5" t="s">
        <v>102</v>
      </c>
      <c r="AB550" s="54"/>
    </row>
    <row r="551" spans="1:28" x14ac:dyDescent="0.25">
      <c r="A551" s="1">
        <v>550</v>
      </c>
      <c r="B551" t="s">
        <v>65</v>
      </c>
      <c r="D551" t="s">
        <v>67</v>
      </c>
      <c r="M551" t="s">
        <v>76</v>
      </c>
      <c r="O551" s="53" t="s">
        <v>105</v>
      </c>
      <c r="P551" s="53">
        <v>27</v>
      </c>
      <c r="Q551" s="53" t="s">
        <v>121</v>
      </c>
      <c r="R551" s="53" t="s">
        <v>214</v>
      </c>
      <c r="S551" s="53" t="s">
        <v>107</v>
      </c>
      <c r="T551" s="53" t="s">
        <v>98</v>
      </c>
      <c r="U551" s="53" t="s">
        <v>80</v>
      </c>
      <c r="V551" s="53" t="s">
        <v>99</v>
      </c>
      <c r="W551" s="53" t="s">
        <v>100</v>
      </c>
      <c r="X551" s="53" t="s">
        <v>101</v>
      </c>
      <c r="Y551" s="53" t="s">
        <v>102</v>
      </c>
      <c r="Z551" s="53" t="s">
        <v>90</v>
      </c>
      <c r="AA551" s="53" t="s">
        <v>102</v>
      </c>
      <c r="AB551" s="55"/>
    </row>
    <row r="552" spans="1:28" x14ac:dyDescent="0.25">
      <c r="A552" s="1">
        <v>551</v>
      </c>
      <c r="G552" t="s">
        <v>70</v>
      </c>
      <c r="O552" s="5" t="s">
        <v>105</v>
      </c>
      <c r="P552" s="5">
        <v>21</v>
      </c>
      <c r="Q552" s="5" t="s">
        <v>121</v>
      </c>
      <c r="R552" s="5" t="s">
        <v>190</v>
      </c>
      <c r="S552" s="5" t="s">
        <v>97</v>
      </c>
      <c r="T552" s="5" t="s">
        <v>98</v>
      </c>
      <c r="U552" s="5" t="s">
        <v>80</v>
      </c>
      <c r="V552" s="5" t="s">
        <v>108</v>
      </c>
      <c r="W552" s="5" t="s">
        <v>110</v>
      </c>
      <c r="X552" s="5" t="s">
        <v>135</v>
      </c>
      <c r="Y552" s="5" t="s">
        <v>102</v>
      </c>
      <c r="Z552" s="5" t="s">
        <v>90</v>
      </c>
      <c r="AA552" s="5" t="s">
        <v>102</v>
      </c>
      <c r="AB552" s="54"/>
    </row>
    <row r="553" spans="1:28" x14ac:dyDescent="0.25">
      <c r="A553" s="1">
        <v>552</v>
      </c>
      <c r="B553" t="s">
        <v>65</v>
      </c>
      <c r="M553" t="s">
        <v>76</v>
      </c>
      <c r="O553" s="53" t="s">
        <v>94</v>
      </c>
      <c r="P553" s="53">
        <v>36</v>
      </c>
      <c r="Q553" s="53" t="s">
        <v>121</v>
      </c>
      <c r="R553" s="53" t="s">
        <v>185</v>
      </c>
      <c r="S553" s="53" t="s">
        <v>107</v>
      </c>
      <c r="T553" s="53" t="s">
        <v>98</v>
      </c>
      <c r="U553" s="53" t="s">
        <v>80</v>
      </c>
      <c r="V553" s="53" t="s">
        <v>108</v>
      </c>
      <c r="W553" s="53" t="s">
        <v>120</v>
      </c>
      <c r="X553" s="53" t="s">
        <v>125</v>
      </c>
      <c r="Y553" s="53" t="s">
        <v>98</v>
      </c>
      <c r="Z553" s="53" t="s">
        <v>93</v>
      </c>
      <c r="AA553" s="53" t="s">
        <v>102</v>
      </c>
      <c r="AB553" s="55"/>
    </row>
    <row r="554" spans="1:28" x14ac:dyDescent="0.25">
      <c r="A554" s="1">
        <v>553</v>
      </c>
      <c r="B554" t="s">
        <v>65</v>
      </c>
      <c r="E554" t="s">
        <v>68</v>
      </c>
      <c r="M554" t="s">
        <v>76</v>
      </c>
      <c r="O554" s="5" t="s">
        <v>94</v>
      </c>
      <c r="P554" s="5">
        <v>52</v>
      </c>
      <c r="Q554" s="5" t="s">
        <v>121</v>
      </c>
      <c r="R554" s="5" t="s">
        <v>185</v>
      </c>
      <c r="S554" s="5" t="s">
        <v>107</v>
      </c>
      <c r="T554" s="5"/>
      <c r="U554" s="5" t="s">
        <v>80</v>
      </c>
      <c r="V554" s="5" t="s">
        <v>109</v>
      </c>
      <c r="W554" s="5" t="s">
        <v>103</v>
      </c>
      <c r="X554" s="5" t="s">
        <v>101</v>
      </c>
      <c r="Y554" s="5" t="s">
        <v>102</v>
      </c>
      <c r="Z554" s="5" t="s">
        <v>90</v>
      </c>
      <c r="AA554" s="5" t="s">
        <v>102</v>
      </c>
      <c r="AB554" s="54"/>
    </row>
    <row r="555" spans="1:28" x14ac:dyDescent="0.25">
      <c r="A555" s="1">
        <v>554</v>
      </c>
      <c r="B555" t="s">
        <v>65</v>
      </c>
      <c r="O555" s="53" t="s">
        <v>94</v>
      </c>
      <c r="P555" s="53">
        <v>26</v>
      </c>
      <c r="Q555" s="53" t="s">
        <v>121</v>
      </c>
      <c r="R555" s="53" t="s">
        <v>180</v>
      </c>
      <c r="S555" s="53" t="s">
        <v>107</v>
      </c>
      <c r="T555" s="53" t="s">
        <v>98</v>
      </c>
      <c r="U555" s="53" t="s">
        <v>80</v>
      </c>
      <c r="V555" s="53" t="s">
        <v>109</v>
      </c>
      <c r="W555" s="53" t="s">
        <v>133</v>
      </c>
      <c r="X555" s="53" t="s">
        <v>123</v>
      </c>
      <c r="Y555" s="53" t="s">
        <v>102</v>
      </c>
      <c r="Z555" s="53" t="s">
        <v>90</v>
      </c>
      <c r="AA555" s="53" t="s">
        <v>102</v>
      </c>
      <c r="AB555" s="55"/>
    </row>
    <row r="556" spans="1:28" x14ac:dyDescent="0.25">
      <c r="A556" s="1">
        <v>555</v>
      </c>
      <c r="B556" t="s">
        <v>65</v>
      </c>
      <c r="O556" s="5" t="s">
        <v>105</v>
      </c>
      <c r="P556" s="5">
        <v>27</v>
      </c>
      <c r="Q556" s="5" t="s">
        <v>121</v>
      </c>
      <c r="R556" s="5" t="s">
        <v>185</v>
      </c>
      <c r="S556" s="5" t="s">
        <v>346</v>
      </c>
      <c r="T556" s="5" t="s">
        <v>102</v>
      </c>
      <c r="U556" s="5" t="s">
        <v>81</v>
      </c>
      <c r="V556" s="5" t="s">
        <v>99</v>
      </c>
      <c r="W556" s="5" t="s">
        <v>120</v>
      </c>
      <c r="X556" s="5" t="s">
        <v>101</v>
      </c>
      <c r="Y556" s="5" t="s">
        <v>102</v>
      </c>
      <c r="Z556" s="5" t="s">
        <v>90</v>
      </c>
      <c r="AA556" s="5" t="s">
        <v>102</v>
      </c>
      <c r="AB556" s="54"/>
    </row>
    <row r="557" spans="1:28" x14ac:dyDescent="0.25">
      <c r="A557" s="1">
        <v>556</v>
      </c>
      <c r="O557" s="53" t="s">
        <v>105</v>
      </c>
      <c r="P557" s="53">
        <v>19</v>
      </c>
      <c r="Q557" s="53" t="s">
        <v>121</v>
      </c>
      <c r="R557" s="53" t="s">
        <v>167</v>
      </c>
      <c r="S557" s="53" t="s">
        <v>134</v>
      </c>
      <c r="T557" s="53" t="s">
        <v>102</v>
      </c>
      <c r="U557" s="53" t="s">
        <v>80</v>
      </c>
      <c r="V557" s="53" t="s">
        <v>109</v>
      </c>
      <c r="W557" s="53" t="s">
        <v>120</v>
      </c>
      <c r="X557" s="53" t="s">
        <v>101</v>
      </c>
      <c r="Y557" s="53" t="s">
        <v>102</v>
      </c>
      <c r="Z557" s="53" t="s">
        <v>90</v>
      </c>
      <c r="AA557" s="53" t="s">
        <v>102</v>
      </c>
      <c r="AB557" s="55"/>
    </row>
    <row r="558" spans="1:28" x14ac:dyDescent="0.25">
      <c r="A558" s="1">
        <v>557</v>
      </c>
      <c r="B558" t="s">
        <v>65</v>
      </c>
      <c r="M558" t="s">
        <v>76</v>
      </c>
      <c r="O558" s="5" t="s">
        <v>94</v>
      </c>
      <c r="P558" s="5">
        <v>41</v>
      </c>
      <c r="Q558" s="5" t="s">
        <v>121</v>
      </c>
      <c r="R558" s="5" t="s">
        <v>185</v>
      </c>
      <c r="S558" s="5" t="s">
        <v>107</v>
      </c>
      <c r="T558" s="5" t="s">
        <v>98</v>
      </c>
      <c r="U558" s="5" t="s">
        <v>80</v>
      </c>
      <c r="V558" s="5" t="s">
        <v>114</v>
      </c>
      <c r="W558" s="5" t="s">
        <v>153</v>
      </c>
      <c r="X558" s="5" t="s">
        <v>101</v>
      </c>
      <c r="Y558" s="5" t="s">
        <v>102</v>
      </c>
      <c r="Z558" s="5" t="s">
        <v>92</v>
      </c>
      <c r="AA558" s="5" t="s">
        <v>102</v>
      </c>
      <c r="AB558" s="54"/>
    </row>
    <row r="559" spans="1:28" x14ac:dyDescent="0.25">
      <c r="A559" s="1">
        <v>558</v>
      </c>
      <c r="M559" t="s">
        <v>76</v>
      </c>
      <c r="O559" s="53" t="s">
        <v>105</v>
      </c>
      <c r="P559" s="53">
        <v>51</v>
      </c>
      <c r="Q559" s="53" t="s">
        <v>121</v>
      </c>
      <c r="R559" s="53" t="s">
        <v>180</v>
      </c>
      <c r="S559" s="53" t="s">
        <v>107</v>
      </c>
      <c r="T559" s="53" t="s">
        <v>98</v>
      </c>
      <c r="U559" s="53" t="s">
        <v>80</v>
      </c>
      <c r="V559" s="53" t="s">
        <v>112</v>
      </c>
      <c r="W559" s="53" t="s">
        <v>120</v>
      </c>
      <c r="X559" s="53" t="s">
        <v>135</v>
      </c>
      <c r="Y559" s="53" t="s">
        <v>102</v>
      </c>
      <c r="Z559" s="53" t="s">
        <v>92</v>
      </c>
      <c r="AA559" s="53" t="s">
        <v>102</v>
      </c>
      <c r="AB559" s="55"/>
    </row>
    <row r="560" spans="1:28" x14ac:dyDescent="0.25">
      <c r="A560" s="1">
        <v>559</v>
      </c>
      <c r="N560" s="6" t="s">
        <v>77</v>
      </c>
      <c r="O560" s="5" t="s">
        <v>105</v>
      </c>
      <c r="P560" s="5">
        <v>27</v>
      </c>
      <c r="Q560" s="5" t="s">
        <v>121</v>
      </c>
      <c r="R560" s="5" t="s">
        <v>245</v>
      </c>
      <c r="S560" s="5" t="s">
        <v>107</v>
      </c>
      <c r="T560" s="5" t="s">
        <v>98</v>
      </c>
      <c r="U560" s="5" t="s">
        <v>80</v>
      </c>
      <c r="V560" s="5" t="s">
        <v>126</v>
      </c>
      <c r="W560" s="5" t="s">
        <v>110</v>
      </c>
      <c r="X560" s="5" t="s">
        <v>135</v>
      </c>
      <c r="Y560" s="5" t="s">
        <v>102</v>
      </c>
      <c r="Z560" s="5" t="s">
        <v>90</v>
      </c>
      <c r="AA560" s="5" t="s">
        <v>102</v>
      </c>
      <c r="AB560" s="54"/>
    </row>
    <row r="561" spans="1:28" x14ac:dyDescent="0.25">
      <c r="A561" s="1">
        <v>560</v>
      </c>
      <c r="B561" t="s">
        <v>65</v>
      </c>
      <c r="F561" t="s">
        <v>69</v>
      </c>
      <c r="G561" t="s">
        <v>70</v>
      </c>
      <c r="O561" s="53" t="s">
        <v>105</v>
      </c>
      <c r="P561" s="53">
        <v>22</v>
      </c>
      <c r="Q561" s="53" t="s">
        <v>121</v>
      </c>
      <c r="R561" s="53" t="s">
        <v>167</v>
      </c>
      <c r="S561" s="53" t="s">
        <v>107</v>
      </c>
      <c r="T561" s="53" t="s">
        <v>98</v>
      </c>
      <c r="U561" s="53" t="s">
        <v>80</v>
      </c>
      <c r="V561" s="53" t="s">
        <v>99</v>
      </c>
      <c r="W561" s="53" t="s">
        <v>103</v>
      </c>
      <c r="X561" s="53" t="s">
        <v>101</v>
      </c>
      <c r="Y561" s="53" t="s">
        <v>102</v>
      </c>
      <c r="Z561" s="53" t="s">
        <v>92</v>
      </c>
      <c r="AA561" s="53" t="s">
        <v>102</v>
      </c>
      <c r="AB561" s="55"/>
    </row>
    <row r="562" spans="1:28" x14ac:dyDescent="0.25">
      <c r="A562" s="1">
        <v>561</v>
      </c>
      <c r="B562" t="s">
        <v>65</v>
      </c>
      <c r="O562" s="5" t="s">
        <v>94</v>
      </c>
      <c r="P562" s="5">
        <v>53</v>
      </c>
      <c r="Q562" s="5" t="s">
        <v>121</v>
      </c>
      <c r="R562" s="5" t="s">
        <v>246</v>
      </c>
      <c r="S562" s="5" t="s">
        <v>107</v>
      </c>
      <c r="T562" s="5" t="s">
        <v>98</v>
      </c>
      <c r="U562" s="5" t="s">
        <v>80</v>
      </c>
      <c r="V562" s="5" t="s">
        <v>109</v>
      </c>
      <c r="W562" s="5" t="s">
        <v>103</v>
      </c>
      <c r="X562" s="5" t="s">
        <v>123</v>
      </c>
      <c r="Y562" s="5" t="s">
        <v>98</v>
      </c>
      <c r="Z562" s="5"/>
      <c r="AA562" s="5" t="s">
        <v>98</v>
      </c>
      <c r="AB562" s="54"/>
    </row>
    <row r="563" spans="1:28" x14ac:dyDescent="0.25">
      <c r="A563" s="1">
        <v>562</v>
      </c>
      <c r="B563" t="s">
        <v>65</v>
      </c>
      <c r="K563" t="s">
        <v>74</v>
      </c>
      <c r="M563" t="s">
        <v>76</v>
      </c>
      <c r="O563" s="53" t="s">
        <v>105</v>
      </c>
      <c r="P563" s="53">
        <v>25</v>
      </c>
      <c r="Q563" s="53" t="s">
        <v>121</v>
      </c>
      <c r="R563" s="53" t="s">
        <v>184</v>
      </c>
      <c r="S563" s="53" t="s">
        <v>107</v>
      </c>
      <c r="T563" s="53" t="s">
        <v>98</v>
      </c>
      <c r="U563" s="53" t="s">
        <v>80</v>
      </c>
      <c r="V563" s="53" t="s">
        <v>99</v>
      </c>
      <c r="W563" s="53" t="s">
        <v>103</v>
      </c>
      <c r="X563" s="53" t="s">
        <v>135</v>
      </c>
      <c r="Y563" s="53" t="s">
        <v>102</v>
      </c>
      <c r="Z563" s="53"/>
      <c r="AA563" s="53" t="s">
        <v>102</v>
      </c>
      <c r="AB563" s="55"/>
    </row>
    <row r="564" spans="1:28" x14ac:dyDescent="0.25">
      <c r="A564" s="1">
        <v>563</v>
      </c>
      <c r="M564" t="s">
        <v>76</v>
      </c>
      <c r="O564" s="5" t="s">
        <v>105</v>
      </c>
      <c r="P564" s="5">
        <v>21</v>
      </c>
      <c r="Q564" s="5" t="s">
        <v>121</v>
      </c>
      <c r="R564" s="5" t="s">
        <v>178</v>
      </c>
      <c r="S564" s="5" t="s">
        <v>128</v>
      </c>
      <c r="T564" s="5" t="s">
        <v>98</v>
      </c>
      <c r="U564" s="5" t="s">
        <v>80</v>
      </c>
      <c r="V564" s="5" t="s">
        <v>108</v>
      </c>
      <c r="W564" s="5" t="s">
        <v>110</v>
      </c>
      <c r="X564" s="5" t="s">
        <v>136</v>
      </c>
      <c r="Y564" s="5" t="s">
        <v>102</v>
      </c>
      <c r="Z564" s="5" t="s">
        <v>92</v>
      </c>
      <c r="AA564" s="5" t="s">
        <v>102</v>
      </c>
      <c r="AB564" s="54"/>
    </row>
    <row r="565" spans="1:28" x14ac:dyDescent="0.25">
      <c r="A565" s="1">
        <v>564</v>
      </c>
      <c r="B565" t="s">
        <v>65</v>
      </c>
      <c r="D565" t="s">
        <v>67</v>
      </c>
      <c r="E565" t="s">
        <v>68</v>
      </c>
      <c r="G565" t="s">
        <v>70</v>
      </c>
      <c r="I565" t="s">
        <v>72</v>
      </c>
      <c r="M565" t="s">
        <v>76</v>
      </c>
      <c r="N565" s="6" t="s">
        <v>77</v>
      </c>
      <c r="O565" s="53" t="s">
        <v>94</v>
      </c>
      <c r="P565" s="53">
        <v>28</v>
      </c>
      <c r="Q565" s="53" t="s">
        <v>121</v>
      </c>
      <c r="R565" s="53" t="s">
        <v>184</v>
      </c>
      <c r="S565" s="53" t="s">
        <v>107</v>
      </c>
      <c r="T565" s="53" t="s">
        <v>98</v>
      </c>
      <c r="U565" s="53" t="s">
        <v>80</v>
      </c>
      <c r="V565" s="53" t="s">
        <v>108</v>
      </c>
      <c r="W565" s="53" t="s">
        <v>103</v>
      </c>
      <c r="X565" s="53" t="s">
        <v>125</v>
      </c>
      <c r="Y565" s="53" t="s">
        <v>102</v>
      </c>
      <c r="Z565" s="53" t="s">
        <v>90</v>
      </c>
      <c r="AA565" s="53" t="s">
        <v>102</v>
      </c>
      <c r="AB565" s="55"/>
    </row>
    <row r="566" spans="1:28" x14ac:dyDescent="0.25">
      <c r="A566" s="1">
        <v>565</v>
      </c>
      <c r="B566" t="s">
        <v>65</v>
      </c>
      <c r="D566" t="s">
        <v>67</v>
      </c>
      <c r="O566" s="5" t="s">
        <v>94</v>
      </c>
      <c r="P566" s="5">
        <v>49</v>
      </c>
      <c r="Q566" s="5" t="s">
        <v>121</v>
      </c>
      <c r="R566" s="5" t="s">
        <v>170</v>
      </c>
      <c r="S566" s="5" t="s">
        <v>107</v>
      </c>
      <c r="T566" s="5" t="s">
        <v>98</v>
      </c>
      <c r="U566" s="5" t="s">
        <v>80</v>
      </c>
      <c r="V566" s="5" t="s">
        <v>126</v>
      </c>
      <c r="W566" s="5" t="s">
        <v>110</v>
      </c>
      <c r="X566" s="5" t="s">
        <v>123</v>
      </c>
      <c r="Y566" s="5" t="s">
        <v>102</v>
      </c>
      <c r="Z566" s="5"/>
      <c r="AA566" s="5" t="s">
        <v>102</v>
      </c>
      <c r="AB566" s="54"/>
    </row>
    <row r="567" spans="1:28" x14ac:dyDescent="0.25">
      <c r="A567" s="1">
        <v>566</v>
      </c>
      <c r="B567" t="s">
        <v>65</v>
      </c>
      <c r="D567" t="s">
        <v>67</v>
      </c>
      <c r="E567" t="s">
        <v>68</v>
      </c>
      <c r="M567" t="s">
        <v>76</v>
      </c>
      <c r="N567" s="6" t="s">
        <v>77</v>
      </c>
      <c r="O567" s="53" t="s">
        <v>94</v>
      </c>
      <c r="P567" s="53">
        <v>47</v>
      </c>
      <c r="Q567" s="53" t="s">
        <v>115</v>
      </c>
      <c r="R567" s="53" t="s">
        <v>333</v>
      </c>
      <c r="S567" s="53" t="s">
        <v>346</v>
      </c>
      <c r="T567" s="53" t="s">
        <v>102</v>
      </c>
      <c r="U567" s="53" t="s">
        <v>80</v>
      </c>
      <c r="V567" s="53" t="s">
        <v>126</v>
      </c>
      <c r="W567" s="53" t="s">
        <v>110</v>
      </c>
      <c r="X567" s="53" t="s">
        <v>135</v>
      </c>
      <c r="Y567" s="53" t="s">
        <v>102</v>
      </c>
      <c r="Z567" s="53"/>
      <c r="AA567" s="53" t="s">
        <v>102</v>
      </c>
      <c r="AB567" s="55"/>
    </row>
    <row r="568" spans="1:28" x14ac:dyDescent="0.25">
      <c r="A568" s="1">
        <v>567</v>
      </c>
      <c r="F568" t="s">
        <v>69</v>
      </c>
      <c r="G568" t="s">
        <v>70</v>
      </c>
      <c r="H568" t="s">
        <v>71</v>
      </c>
      <c r="O568" s="5" t="s">
        <v>105</v>
      </c>
      <c r="P568" s="5">
        <v>49</v>
      </c>
      <c r="Q568" s="5" t="s">
        <v>121</v>
      </c>
      <c r="R568" s="5" t="s">
        <v>170</v>
      </c>
      <c r="S568" s="5" t="s">
        <v>97</v>
      </c>
      <c r="T568" s="5" t="s">
        <v>98</v>
      </c>
      <c r="U568" s="5" t="s">
        <v>80</v>
      </c>
      <c r="V568" s="5"/>
      <c r="W568" s="5" t="s">
        <v>100</v>
      </c>
      <c r="X568" s="5" t="s">
        <v>101</v>
      </c>
      <c r="Y568" s="5" t="s">
        <v>102</v>
      </c>
      <c r="Z568" s="5" t="s">
        <v>92</v>
      </c>
      <c r="AA568" s="5" t="s">
        <v>102</v>
      </c>
      <c r="AB568" s="54"/>
    </row>
    <row r="569" spans="1:28" x14ac:dyDescent="0.25">
      <c r="A569" s="1">
        <v>568</v>
      </c>
      <c r="B569" t="s">
        <v>65</v>
      </c>
      <c r="O569" s="53" t="s">
        <v>105</v>
      </c>
      <c r="P569" s="53">
        <v>59</v>
      </c>
      <c r="Q569" s="53" t="s">
        <v>121</v>
      </c>
      <c r="R569" s="53" t="s">
        <v>175</v>
      </c>
      <c r="S569" s="53" t="s">
        <v>107</v>
      </c>
      <c r="T569" s="53" t="s">
        <v>98</v>
      </c>
      <c r="U569" s="53" t="s">
        <v>80</v>
      </c>
      <c r="V569" s="53" t="s">
        <v>114</v>
      </c>
      <c r="W569" s="53" t="s">
        <v>110</v>
      </c>
      <c r="X569" s="53" t="s">
        <v>135</v>
      </c>
      <c r="Y569" s="53" t="s">
        <v>102</v>
      </c>
      <c r="Z569" s="53" t="s">
        <v>92</v>
      </c>
      <c r="AA569" s="53" t="s">
        <v>102</v>
      </c>
      <c r="AB569" s="55"/>
    </row>
    <row r="570" spans="1:28" x14ac:dyDescent="0.25">
      <c r="A570" s="1">
        <v>569</v>
      </c>
      <c r="B570" t="s">
        <v>65</v>
      </c>
      <c r="E570" t="s">
        <v>68</v>
      </c>
      <c r="M570" t="s">
        <v>76</v>
      </c>
      <c r="O570" s="5" t="s">
        <v>94</v>
      </c>
      <c r="P570" s="5">
        <v>44</v>
      </c>
      <c r="Q570" s="5" t="s">
        <v>95</v>
      </c>
      <c r="R570" s="5" t="s">
        <v>130</v>
      </c>
      <c r="S570" s="5" t="s">
        <v>107</v>
      </c>
      <c r="T570" s="5" t="s">
        <v>98</v>
      </c>
      <c r="U570" s="5" t="s">
        <v>80</v>
      </c>
      <c r="V570" s="5" t="s">
        <v>126</v>
      </c>
      <c r="W570" s="5" t="s">
        <v>100</v>
      </c>
      <c r="X570" s="5" t="s">
        <v>101</v>
      </c>
      <c r="Y570" s="5" t="s">
        <v>102</v>
      </c>
      <c r="Z570" s="5"/>
      <c r="AA570" s="5" t="s">
        <v>102</v>
      </c>
      <c r="AB570" s="54"/>
    </row>
    <row r="571" spans="1:28" x14ac:dyDescent="0.25">
      <c r="A571" s="1">
        <v>570</v>
      </c>
      <c r="B571" t="s">
        <v>65</v>
      </c>
      <c r="F571" t="s">
        <v>69</v>
      </c>
      <c r="L571" t="s">
        <v>75</v>
      </c>
      <c r="M571" t="s">
        <v>76</v>
      </c>
      <c r="O571" s="53"/>
      <c r="P571" s="53"/>
      <c r="Q571" s="53" t="s">
        <v>121</v>
      </c>
      <c r="R571" s="53" t="s">
        <v>247</v>
      </c>
      <c r="S571" s="53"/>
      <c r="T571" s="53"/>
      <c r="U571" s="53"/>
      <c r="V571" s="53"/>
      <c r="W571" s="53"/>
      <c r="X571" s="53"/>
      <c r="Y571" s="53"/>
      <c r="Z571" s="53"/>
      <c r="AA571" s="53"/>
      <c r="AB571" s="55"/>
    </row>
    <row r="572" spans="1:28" x14ac:dyDescent="0.25">
      <c r="A572" s="1">
        <v>571</v>
      </c>
      <c r="B572" t="s">
        <v>65</v>
      </c>
      <c r="E572" t="s">
        <v>68</v>
      </c>
      <c r="M572" t="s">
        <v>76</v>
      </c>
      <c r="O572" s="5" t="s">
        <v>94</v>
      </c>
      <c r="P572" s="5">
        <v>51</v>
      </c>
      <c r="Q572" s="5" t="s">
        <v>121</v>
      </c>
      <c r="R572" s="5" t="s">
        <v>248</v>
      </c>
      <c r="S572" s="5" t="s">
        <v>107</v>
      </c>
      <c r="T572" s="5" t="s">
        <v>98</v>
      </c>
      <c r="U572" s="5" t="s">
        <v>80</v>
      </c>
      <c r="V572" s="5" t="s">
        <v>126</v>
      </c>
      <c r="W572" s="5" t="s">
        <v>100</v>
      </c>
      <c r="X572" s="5" t="s">
        <v>101</v>
      </c>
      <c r="Y572" s="5" t="s">
        <v>102</v>
      </c>
      <c r="Z572" s="5"/>
      <c r="AA572" s="5" t="s">
        <v>102</v>
      </c>
      <c r="AB572" s="54"/>
    </row>
    <row r="573" spans="1:28" x14ac:dyDescent="0.25">
      <c r="A573" s="1">
        <v>572</v>
      </c>
      <c r="B573" t="s">
        <v>65</v>
      </c>
      <c r="D573" t="s">
        <v>67</v>
      </c>
      <c r="E573" t="s">
        <v>68</v>
      </c>
      <c r="F573" t="s">
        <v>69</v>
      </c>
      <c r="O573" s="53" t="s">
        <v>94</v>
      </c>
      <c r="P573" s="53">
        <v>40</v>
      </c>
      <c r="Q573" s="53" t="s">
        <v>121</v>
      </c>
      <c r="R573" s="53" t="s">
        <v>176</v>
      </c>
      <c r="S573" s="53" t="s">
        <v>97</v>
      </c>
      <c r="T573" s="53" t="s">
        <v>98</v>
      </c>
      <c r="U573" s="53" t="s">
        <v>80</v>
      </c>
      <c r="V573" s="53" t="s">
        <v>114</v>
      </c>
      <c r="W573" s="53" t="s">
        <v>110</v>
      </c>
      <c r="X573" s="53" t="s">
        <v>135</v>
      </c>
      <c r="Y573" s="53" t="s">
        <v>102</v>
      </c>
      <c r="Z573" s="53" t="s">
        <v>90</v>
      </c>
      <c r="AA573" s="53" t="s">
        <v>102</v>
      </c>
      <c r="AB573" s="55"/>
    </row>
    <row r="574" spans="1:28" x14ac:dyDescent="0.25">
      <c r="A574" s="1">
        <v>573</v>
      </c>
      <c r="B574" t="s">
        <v>65</v>
      </c>
      <c r="E574" t="s">
        <v>68</v>
      </c>
      <c r="K574" t="s">
        <v>74</v>
      </c>
      <c r="O574" s="5" t="s">
        <v>105</v>
      </c>
      <c r="P574" s="5">
        <v>39</v>
      </c>
      <c r="Q574" s="5" t="s">
        <v>121</v>
      </c>
      <c r="R574" s="5" t="s">
        <v>176</v>
      </c>
      <c r="S574" s="5" t="s">
        <v>97</v>
      </c>
      <c r="T574" s="5" t="s">
        <v>98</v>
      </c>
      <c r="U574" s="5" t="s">
        <v>80</v>
      </c>
      <c r="V574" s="5" t="s">
        <v>114</v>
      </c>
      <c r="W574" s="5" t="s">
        <v>153</v>
      </c>
      <c r="X574" s="5" t="s">
        <v>135</v>
      </c>
      <c r="Y574" s="5" t="s">
        <v>102</v>
      </c>
      <c r="Z574" s="5" t="s">
        <v>92</v>
      </c>
      <c r="AA574" s="5" t="s">
        <v>102</v>
      </c>
      <c r="AB574" s="54"/>
    </row>
    <row r="575" spans="1:28" x14ac:dyDescent="0.25">
      <c r="A575" s="1">
        <v>574</v>
      </c>
      <c r="D575" t="s">
        <v>67</v>
      </c>
      <c r="E575" t="s">
        <v>68</v>
      </c>
      <c r="F575" t="s">
        <v>69</v>
      </c>
      <c r="G575" t="s">
        <v>70</v>
      </c>
      <c r="H575" t="s">
        <v>71</v>
      </c>
      <c r="N575" s="6" t="s">
        <v>77</v>
      </c>
      <c r="O575" s="53" t="s">
        <v>94</v>
      </c>
      <c r="P575" s="53">
        <v>48</v>
      </c>
      <c r="Q575" s="53" t="s">
        <v>115</v>
      </c>
      <c r="R575" s="53" t="s">
        <v>335</v>
      </c>
      <c r="S575" s="53" t="s">
        <v>107</v>
      </c>
      <c r="T575" s="53" t="s">
        <v>98</v>
      </c>
      <c r="U575" s="53" t="s">
        <v>366</v>
      </c>
      <c r="V575" s="53" t="s">
        <v>114</v>
      </c>
      <c r="W575" s="53" t="s">
        <v>110</v>
      </c>
      <c r="X575" s="53" t="s">
        <v>101</v>
      </c>
      <c r="Y575" s="53" t="s">
        <v>102</v>
      </c>
      <c r="Z575" s="53"/>
      <c r="AA575" s="53" t="s">
        <v>102</v>
      </c>
      <c r="AB575" s="55"/>
    </row>
    <row r="576" spans="1:28" x14ac:dyDescent="0.25">
      <c r="A576" s="1">
        <v>575</v>
      </c>
      <c r="B576" t="s">
        <v>65</v>
      </c>
      <c r="E576" t="s">
        <v>68</v>
      </c>
      <c r="O576" s="5" t="s">
        <v>105</v>
      </c>
      <c r="P576" s="5">
        <v>79</v>
      </c>
      <c r="Q576" s="5" t="s">
        <v>121</v>
      </c>
      <c r="R576" s="5" t="s">
        <v>250</v>
      </c>
      <c r="S576" s="5" t="s">
        <v>97</v>
      </c>
      <c r="T576" s="5" t="s">
        <v>98</v>
      </c>
      <c r="U576" s="5" t="s">
        <v>80</v>
      </c>
      <c r="V576" s="5" t="s">
        <v>108</v>
      </c>
      <c r="W576" s="5" t="s">
        <v>103</v>
      </c>
      <c r="X576" s="5" t="s">
        <v>104</v>
      </c>
      <c r="Y576" s="5" t="s">
        <v>102</v>
      </c>
      <c r="Z576" s="5" t="s">
        <v>90</v>
      </c>
      <c r="AA576" s="5" t="s">
        <v>102</v>
      </c>
      <c r="AB576" s="54"/>
    </row>
    <row r="577" spans="1:28" x14ac:dyDescent="0.25">
      <c r="A577" s="1">
        <v>576</v>
      </c>
      <c r="B577" t="s">
        <v>65</v>
      </c>
      <c r="D577" t="s">
        <v>67</v>
      </c>
      <c r="N577" s="6" t="s">
        <v>77</v>
      </c>
      <c r="O577" s="53" t="s">
        <v>105</v>
      </c>
      <c r="P577" s="53">
        <v>60</v>
      </c>
      <c r="Q577" s="53" t="s">
        <v>121</v>
      </c>
      <c r="R577" s="53" t="s">
        <v>122</v>
      </c>
      <c r="S577" s="53" t="s">
        <v>97</v>
      </c>
      <c r="T577" s="53" t="s">
        <v>98</v>
      </c>
      <c r="U577" s="53" t="s">
        <v>80</v>
      </c>
      <c r="V577" s="53" t="s">
        <v>114</v>
      </c>
      <c r="W577" s="53" t="s">
        <v>110</v>
      </c>
      <c r="X577" s="53" t="s">
        <v>101</v>
      </c>
      <c r="Y577" s="53" t="s">
        <v>102</v>
      </c>
      <c r="Z577" s="53" t="s">
        <v>92</v>
      </c>
      <c r="AA577" s="53" t="s">
        <v>102</v>
      </c>
      <c r="AB577" s="55"/>
    </row>
    <row r="578" spans="1:28" x14ac:dyDescent="0.25">
      <c r="A578" s="1">
        <v>577</v>
      </c>
      <c r="B578" t="s">
        <v>65</v>
      </c>
      <c r="F578" t="s">
        <v>69</v>
      </c>
      <c r="M578" t="s">
        <v>76</v>
      </c>
      <c r="O578" s="5" t="s">
        <v>94</v>
      </c>
      <c r="P578" s="5">
        <v>55</v>
      </c>
      <c r="Q578" s="5" t="s">
        <v>95</v>
      </c>
      <c r="R578" s="5" t="s">
        <v>225</v>
      </c>
      <c r="S578" s="5" t="s">
        <v>107</v>
      </c>
      <c r="T578" s="5" t="s">
        <v>98</v>
      </c>
      <c r="U578" s="5" t="s">
        <v>80</v>
      </c>
      <c r="V578" s="5" t="s">
        <v>126</v>
      </c>
      <c r="W578" s="5" t="s">
        <v>100</v>
      </c>
      <c r="X578" s="5" t="s">
        <v>101</v>
      </c>
      <c r="Y578" s="5" t="s">
        <v>102</v>
      </c>
      <c r="Z578" s="5"/>
      <c r="AA578" s="5" t="s">
        <v>102</v>
      </c>
      <c r="AB578" s="54"/>
    </row>
    <row r="579" spans="1:28" x14ac:dyDescent="0.25">
      <c r="A579" s="1">
        <v>578</v>
      </c>
      <c r="M579" t="s">
        <v>76</v>
      </c>
      <c r="O579" s="53" t="s">
        <v>105</v>
      </c>
      <c r="P579" s="53">
        <v>35</v>
      </c>
      <c r="Q579" s="53" t="s">
        <v>95</v>
      </c>
      <c r="R579" s="53" t="s">
        <v>195</v>
      </c>
      <c r="S579" s="53" t="s">
        <v>346</v>
      </c>
      <c r="T579" s="53" t="s">
        <v>102</v>
      </c>
      <c r="U579" s="53" t="s">
        <v>85</v>
      </c>
      <c r="V579" s="53" t="s">
        <v>108</v>
      </c>
      <c r="W579" s="53" t="s">
        <v>110</v>
      </c>
      <c r="X579" s="53" t="s">
        <v>101</v>
      </c>
      <c r="Y579" s="53" t="s">
        <v>102</v>
      </c>
      <c r="Z579" s="53"/>
      <c r="AA579" s="53" t="s">
        <v>102</v>
      </c>
      <c r="AB579" s="55"/>
    </row>
    <row r="580" spans="1:28" x14ac:dyDescent="0.25">
      <c r="A580" s="1">
        <v>579</v>
      </c>
      <c r="B580" t="s">
        <v>65</v>
      </c>
      <c r="F580" t="s">
        <v>69</v>
      </c>
      <c r="J580" t="s">
        <v>73</v>
      </c>
      <c r="M580" t="s">
        <v>76</v>
      </c>
      <c r="O580" s="5" t="s">
        <v>94</v>
      </c>
      <c r="P580" s="5">
        <v>55</v>
      </c>
      <c r="Q580" s="5" t="s">
        <v>95</v>
      </c>
      <c r="R580" s="5" t="s">
        <v>251</v>
      </c>
      <c r="S580" s="5" t="s">
        <v>107</v>
      </c>
      <c r="T580" s="5" t="s">
        <v>98</v>
      </c>
      <c r="U580" s="5" t="s">
        <v>80</v>
      </c>
      <c r="V580" s="5" t="s">
        <v>114</v>
      </c>
      <c r="W580" s="5" t="s">
        <v>103</v>
      </c>
      <c r="X580" s="5" t="s">
        <v>123</v>
      </c>
      <c r="Y580" s="5" t="s">
        <v>102</v>
      </c>
      <c r="Z580" s="5"/>
      <c r="AA580" s="5" t="s">
        <v>102</v>
      </c>
      <c r="AB580" s="54"/>
    </row>
    <row r="581" spans="1:28" x14ac:dyDescent="0.25">
      <c r="A581" s="1">
        <v>580</v>
      </c>
      <c r="B581" t="s">
        <v>65</v>
      </c>
      <c r="K581" t="s">
        <v>74</v>
      </c>
      <c r="O581" s="53" t="s">
        <v>105</v>
      </c>
      <c r="P581" s="53">
        <v>67</v>
      </c>
      <c r="Q581" s="53" t="s">
        <v>121</v>
      </c>
      <c r="R581" s="53" t="s">
        <v>252</v>
      </c>
      <c r="S581" s="53" t="s">
        <v>134</v>
      </c>
      <c r="T581" s="53" t="s">
        <v>98</v>
      </c>
      <c r="U581" s="53" t="s">
        <v>80</v>
      </c>
      <c r="V581" s="53" t="s">
        <v>99</v>
      </c>
      <c r="W581" s="53" t="s">
        <v>110</v>
      </c>
      <c r="X581" s="53" t="s">
        <v>104</v>
      </c>
      <c r="Y581" s="53" t="s">
        <v>102</v>
      </c>
      <c r="Z581" s="53" t="s">
        <v>92</v>
      </c>
      <c r="AA581" s="53" t="s">
        <v>102</v>
      </c>
      <c r="AB581" s="55"/>
    </row>
    <row r="582" spans="1:28" x14ac:dyDescent="0.25">
      <c r="A582" s="1">
        <v>581</v>
      </c>
      <c r="B582" t="s">
        <v>65</v>
      </c>
      <c r="M582" t="s">
        <v>76</v>
      </c>
      <c r="O582" s="5" t="s">
        <v>105</v>
      </c>
      <c r="P582" s="5">
        <v>60</v>
      </c>
      <c r="Q582" s="5" t="s">
        <v>121</v>
      </c>
      <c r="R582" s="5" t="s">
        <v>250</v>
      </c>
      <c r="S582" s="5" t="s">
        <v>128</v>
      </c>
      <c r="T582" s="5" t="s">
        <v>98</v>
      </c>
      <c r="U582" s="5" t="s">
        <v>87</v>
      </c>
      <c r="V582" s="5" t="s">
        <v>126</v>
      </c>
      <c r="W582" s="5" t="s">
        <v>153</v>
      </c>
      <c r="X582" s="5" t="s">
        <v>101</v>
      </c>
      <c r="Y582" s="5" t="s">
        <v>102</v>
      </c>
      <c r="Z582" s="5"/>
      <c r="AA582" s="5" t="s">
        <v>102</v>
      </c>
      <c r="AB582" s="54"/>
    </row>
    <row r="583" spans="1:28" x14ac:dyDescent="0.25">
      <c r="A583" s="1">
        <v>582</v>
      </c>
      <c r="B583" t="s">
        <v>65</v>
      </c>
      <c r="K583" t="s">
        <v>74</v>
      </c>
      <c r="O583" s="53"/>
      <c r="P583" s="53"/>
      <c r="Q583" s="53"/>
      <c r="R583" s="53"/>
      <c r="S583" s="53"/>
      <c r="T583" s="53"/>
      <c r="U583" s="53"/>
      <c r="V583" s="53"/>
      <c r="W583" s="53"/>
      <c r="X583" s="53"/>
      <c r="Y583" s="53"/>
      <c r="Z583" s="53"/>
      <c r="AA583" s="53"/>
      <c r="AB583" s="55"/>
    </row>
    <row r="584" spans="1:28" x14ac:dyDescent="0.25">
      <c r="A584" s="1">
        <v>583</v>
      </c>
      <c r="B584" t="s">
        <v>65</v>
      </c>
      <c r="D584" t="s">
        <v>67</v>
      </c>
      <c r="E584" t="s">
        <v>68</v>
      </c>
      <c r="F584" t="s">
        <v>69</v>
      </c>
      <c r="G584" t="s">
        <v>70</v>
      </c>
      <c r="I584" t="s">
        <v>72</v>
      </c>
      <c r="J584" t="s">
        <v>73</v>
      </c>
      <c r="M584" t="s">
        <v>76</v>
      </c>
      <c r="N584" s="6" t="s">
        <v>77</v>
      </c>
      <c r="O584" s="5" t="s">
        <v>94</v>
      </c>
      <c r="P584" s="5">
        <v>52</v>
      </c>
      <c r="Q584" s="5" t="s">
        <v>95</v>
      </c>
      <c r="R584" s="5" t="s">
        <v>225</v>
      </c>
      <c r="S584" s="5" t="s">
        <v>107</v>
      </c>
      <c r="T584" s="5" t="s">
        <v>98</v>
      </c>
      <c r="U584" s="5" t="s">
        <v>80</v>
      </c>
      <c r="V584" s="5" t="s">
        <v>126</v>
      </c>
      <c r="W584" s="5" t="s">
        <v>100</v>
      </c>
      <c r="X584" s="5" t="s">
        <v>101</v>
      </c>
      <c r="Y584" s="5" t="s">
        <v>102</v>
      </c>
      <c r="Z584" s="5"/>
      <c r="AA584" s="5" t="s">
        <v>102</v>
      </c>
      <c r="AB584" s="54"/>
    </row>
    <row r="585" spans="1:28" x14ac:dyDescent="0.25">
      <c r="A585" s="1">
        <v>584</v>
      </c>
      <c r="G585" t="s">
        <v>70</v>
      </c>
      <c r="O585" s="53" t="s">
        <v>105</v>
      </c>
      <c r="P585" s="53">
        <v>48</v>
      </c>
      <c r="Q585" s="53" t="s">
        <v>121</v>
      </c>
      <c r="R585" s="53" t="s">
        <v>246</v>
      </c>
      <c r="S585" s="53" t="s">
        <v>97</v>
      </c>
      <c r="T585" s="53" t="s">
        <v>98</v>
      </c>
      <c r="U585" s="53" t="s">
        <v>80</v>
      </c>
      <c r="V585" s="53" t="s">
        <v>108</v>
      </c>
      <c r="W585" s="53" t="s">
        <v>100</v>
      </c>
      <c r="X585" s="53" t="s">
        <v>125</v>
      </c>
      <c r="Y585" s="53" t="s">
        <v>102</v>
      </c>
      <c r="Z585" s="53"/>
      <c r="AA585" s="53" t="s">
        <v>102</v>
      </c>
      <c r="AB585" s="55"/>
    </row>
    <row r="586" spans="1:28" x14ac:dyDescent="0.25">
      <c r="A586" s="1">
        <v>585</v>
      </c>
      <c r="B586" t="s">
        <v>65</v>
      </c>
      <c r="E586" t="s">
        <v>68</v>
      </c>
      <c r="F586" t="s">
        <v>69</v>
      </c>
      <c r="I586" t="s">
        <v>72</v>
      </c>
      <c r="M586" t="s">
        <v>76</v>
      </c>
      <c r="O586" s="5" t="s">
        <v>94</v>
      </c>
      <c r="P586" s="5">
        <v>79</v>
      </c>
      <c r="Q586" s="5" t="s">
        <v>121</v>
      </c>
      <c r="R586" s="5" t="s">
        <v>217</v>
      </c>
      <c r="S586" s="5" t="s">
        <v>107</v>
      </c>
      <c r="T586" s="5" t="s">
        <v>98</v>
      </c>
      <c r="U586" s="5" t="s">
        <v>80</v>
      </c>
      <c r="V586" s="5" t="s">
        <v>126</v>
      </c>
      <c r="W586" s="5" t="s">
        <v>100</v>
      </c>
      <c r="X586" s="5" t="s">
        <v>104</v>
      </c>
      <c r="Y586" s="5" t="s">
        <v>102</v>
      </c>
      <c r="Z586" s="5" t="s">
        <v>373</v>
      </c>
      <c r="AA586" s="5" t="s">
        <v>102</v>
      </c>
      <c r="AB586" s="54"/>
    </row>
    <row r="587" spans="1:28" x14ac:dyDescent="0.25">
      <c r="A587" s="1">
        <v>586</v>
      </c>
      <c r="B587" t="s">
        <v>65</v>
      </c>
      <c r="M587" t="s">
        <v>76</v>
      </c>
      <c r="O587" s="53" t="s">
        <v>105</v>
      </c>
      <c r="P587" s="53">
        <v>23</v>
      </c>
      <c r="Q587" s="53" t="s">
        <v>121</v>
      </c>
      <c r="R587" s="53" t="s">
        <v>211</v>
      </c>
      <c r="S587" s="53"/>
      <c r="T587" s="53" t="s">
        <v>102</v>
      </c>
      <c r="U587" s="53" t="s">
        <v>80</v>
      </c>
      <c r="V587" s="53" t="s">
        <v>108</v>
      </c>
      <c r="W587" s="53" t="s">
        <v>120</v>
      </c>
      <c r="X587" s="53" t="s">
        <v>101</v>
      </c>
      <c r="Y587" s="53" t="s">
        <v>102</v>
      </c>
      <c r="Z587" s="53"/>
      <c r="AA587" s="53" t="s">
        <v>102</v>
      </c>
      <c r="AB587" s="55"/>
    </row>
    <row r="588" spans="1:28" x14ac:dyDescent="0.25">
      <c r="A588" s="1">
        <v>587</v>
      </c>
      <c r="B588" t="s">
        <v>65</v>
      </c>
      <c r="O588" s="5" t="s">
        <v>105</v>
      </c>
      <c r="P588" s="5">
        <v>54</v>
      </c>
      <c r="Q588" s="5" t="s">
        <v>121</v>
      </c>
      <c r="R588" s="5" t="s">
        <v>253</v>
      </c>
      <c r="S588" s="5" t="s">
        <v>107</v>
      </c>
      <c r="T588" s="5" t="s">
        <v>98</v>
      </c>
      <c r="U588" s="5" t="s">
        <v>80</v>
      </c>
      <c r="V588" s="5" t="s">
        <v>108</v>
      </c>
      <c r="W588" s="5" t="s">
        <v>100</v>
      </c>
      <c r="X588" s="5" t="s">
        <v>101</v>
      </c>
      <c r="Y588" s="5" t="s">
        <v>102</v>
      </c>
      <c r="Z588" s="5"/>
      <c r="AA588" s="5" t="s">
        <v>102</v>
      </c>
      <c r="AB588" s="54"/>
    </row>
    <row r="589" spans="1:28" x14ac:dyDescent="0.25">
      <c r="A589" s="1">
        <v>588</v>
      </c>
      <c r="E589" t="s">
        <v>68</v>
      </c>
      <c r="G589" t="s">
        <v>70</v>
      </c>
      <c r="M589" t="s">
        <v>76</v>
      </c>
      <c r="O589" s="53" t="s">
        <v>105</v>
      </c>
      <c r="P589" s="53">
        <v>56</v>
      </c>
      <c r="Q589" s="53" t="s">
        <v>121</v>
      </c>
      <c r="R589" s="53" t="s">
        <v>174</v>
      </c>
      <c r="S589" s="53" t="s">
        <v>107</v>
      </c>
      <c r="T589" s="53"/>
      <c r="U589" s="53" t="s">
        <v>80</v>
      </c>
      <c r="V589" s="53" t="s">
        <v>112</v>
      </c>
      <c r="W589" s="53"/>
      <c r="X589" s="53" t="s">
        <v>135</v>
      </c>
      <c r="Y589" s="53" t="s">
        <v>98</v>
      </c>
      <c r="Z589" s="53"/>
      <c r="AA589" s="53" t="s">
        <v>102</v>
      </c>
      <c r="AB589" s="55"/>
    </row>
    <row r="590" spans="1:28" x14ac:dyDescent="0.25">
      <c r="A590" s="1">
        <v>589</v>
      </c>
      <c r="B590" t="s">
        <v>65</v>
      </c>
      <c r="L590" t="s">
        <v>75</v>
      </c>
      <c r="O590" s="5" t="s">
        <v>105</v>
      </c>
      <c r="P590" s="5">
        <v>54</v>
      </c>
      <c r="Q590" s="5" t="s">
        <v>121</v>
      </c>
      <c r="R590" s="5" t="s">
        <v>247</v>
      </c>
      <c r="S590" s="5" t="s">
        <v>107</v>
      </c>
      <c r="T590" s="5"/>
      <c r="U590" s="5" t="s">
        <v>80</v>
      </c>
      <c r="V590" s="5" t="s">
        <v>114</v>
      </c>
      <c r="W590" s="5" t="s">
        <v>120</v>
      </c>
      <c r="X590" s="5" t="s">
        <v>135</v>
      </c>
      <c r="Y590" s="5" t="s">
        <v>102</v>
      </c>
      <c r="Z590" s="5" t="s">
        <v>92</v>
      </c>
      <c r="AA590" s="5" t="s">
        <v>102</v>
      </c>
      <c r="AB590" s="54"/>
    </row>
    <row r="591" spans="1:28" x14ac:dyDescent="0.25">
      <c r="A591" s="1">
        <v>590</v>
      </c>
      <c r="B591" t="s">
        <v>65</v>
      </c>
      <c r="D591" t="s">
        <v>67</v>
      </c>
      <c r="F591" t="s">
        <v>69</v>
      </c>
      <c r="O591" s="53" t="s">
        <v>105</v>
      </c>
      <c r="P591" s="53">
        <v>67</v>
      </c>
      <c r="Q591" s="53" t="s">
        <v>95</v>
      </c>
      <c r="R591" s="53" t="s">
        <v>157</v>
      </c>
      <c r="S591" s="53" t="s">
        <v>107</v>
      </c>
      <c r="T591" s="53" t="s">
        <v>98</v>
      </c>
      <c r="U591" s="53" t="s">
        <v>80</v>
      </c>
      <c r="V591" s="53" t="s">
        <v>109</v>
      </c>
      <c r="W591" s="53" t="s">
        <v>103</v>
      </c>
      <c r="X591" s="53" t="s">
        <v>104</v>
      </c>
      <c r="Y591" s="53" t="s">
        <v>102</v>
      </c>
      <c r="Z591" s="53"/>
      <c r="AA591" s="53" t="s">
        <v>102</v>
      </c>
      <c r="AB591" s="55"/>
    </row>
    <row r="592" spans="1:28" x14ac:dyDescent="0.25">
      <c r="A592" s="1">
        <v>591</v>
      </c>
      <c r="D592" t="s">
        <v>67</v>
      </c>
      <c r="E592" t="s">
        <v>68</v>
      </c>
      <c r="M592" t="s">
        <v>76</v>
      </c>
      <c r="O592" s="5" t="s">
        <v>105</v>
      </c>
      <c r="P592" s="5">
        <v>50</v>
      </c>
      <c r="Q592" s="5" t="s">
        <v>95</v>
      </c>
      <c r="R592" s="5" t="s">
        <v>186</v>
      </c>
      <c r="S592" s="5" t="s">
        <v>107</v>
      </c>
      <c r="T592" s="5" t="s">
        <v>98</v>
      </c>
      <c r="U592" s="5" t="s">
        <v>80</v>
      </c>
      <c r="V592" s="5" t="s">
        <v>108</v>
      </c>
      <c r="W592" s="5" t="s">
        <v>110</v>
      </c>
      <c r="X592" s="5" t="s">
        <v>135</v>
      </c>
      <c r="Y592" s="5" t="s">
        <v>102</v>
      </c>
      <c r="Z592" s="5"/>
      <c r="AA592" s="5" t="s">
        <v>102</v>
      </c>
      <c r="AB592" s="54"/>
    </row>
    <row r="593" spans="1:28" x14ac:dyDescent="0.25">
      <c r="A593" s="1">
        <v>592</v>
      </c>
      <c r="B593" t="s">
        <v>65</v>
      </c>
      <c r="E593" t="s">
        <v>68</v>
      </c>
      <c r="K593" t="s">
        <v>74</v>
      </c>
      <c r="O593" s="53" t="s">
        <v>105</v>
      </c>
      <c r="P593" s="53">
        <v>55</v>
      </c>
      <c r="Q593" s="53" t="s">
        <v>121</v>
      </c>
      <c r="R593" s="53" t="s">
        <v>172</v>
      </c>
      <c r="S593" s="53" t="s">
        <v>107</v>
      </c>
      <c r="T593" s="53" t="s">
        <v>98</v>
      </c>
      <c r="U593" s="53" t="s">
        <v>80</v>
      </c>
      <c r="V593" s="53" t="s">
        <v>112</v>
      </c>
      <c r="W593" s="53" t="s">
        <v>120</v>
      </c>
      <c r="X593" s="53" t="s">
        <v>135</v>
      </c>
      <c r="Y593" s="53" t="s">
        <v>98</v>
      </c>
      <c r="Z593" s="53"/>
      <c r="AA593" s="53"/>
      <c r="AB593" s="55"/>
    </row>
    <row r="594" spans="1:28" x14ac:dyDescent="0.25">
      <c r="A594" s="1">
        <v>593</v>
      </c>
      <c r="B594" t="s">
        <v>65</v>
      </c>
      <c r="M594" t="s">
        <v>76</v>
      </c>
      <c r="O594" s="5" t="s">
        <v>105</v>
      </c>
      <c r="P594" s="5">
        <v>55</v>
      </c>
      <c r="Q594" s="5" t="s">
        <v>121</v>
      </c>
      <c r="R594" s="5" t="s">
        <v>254</v>
      </c>
      <c r="S594" s="5" t="s">
        <v>97</v>
      </c>
      <c r="T594" s="5" t="s">
        <v>98</v>
      </c>
      <c r="U594" s="5" t="s">
        <v>80</v>
      </c>
      <c r="V594" s="5" t="s">
        <v>126</v>
      </c>
      <c r="W594" s="5" t="s">
        <v>100</v>
      </c>
      <c r="X594" s="5" t="s">
        <v>104</v>
      </c>
      <c r="Y594" s="5" t="s">
        <v>102</v>
      </c>
      <c r="Z594" s="5" t="s">
        <v>92</v>
      </c>
      <c r="AA594" s="5" t="s">
        <v>102</v>
      </c>
      <c r="AB594" s="54"/>
    </row>
    <row r="595" spans="1:28" x14ac:dyDescent="0.25">
      <c r="A595" s="1">
        <v>594</v>
      </c>
      <c r="B595" t="s">
        <v>65</v>
      </c>
      <c r="D595" t="s">
        <v>67</v>
      </c>
      <c r="F595" t="s">
        <v>69</v>
      </c>
      <c r="G595" t="s">
        <v>70</v>
      </c>
      <c r="O595" s="53" t="s">
        <v>105</v>
      </c>
      <c r="P595" s="53">
        <v>64</v>
      </c>
      <c r="Q595" s="53" t="s">
        <v>115</v>
      </c>
      <c r="R595" s="53" t="s">
        <v>341</v>
      </c>
      <c r="S595" s="53" t="s">
        <v>107</v>
      </c>
      <c r="T595" s="53" t="s">
        <v>98</v>
      </c>
      <c r="U595" s="53" t="s">
        <v>80</v>
      </c>
      <c r="V595" s="53" t="s">
        <v>109</v>
      </c>
      <c r="W595" s="53" t="s">
        <v>132</v>
      </c>
      <c r="X595" s="53" t="s">
        <v>101</v>
      </c>
      <c r="Y595" s="53" t="s">
        <v>98</v>
      </c>
      <c r="Z595" s="53"/>
      <c r="AA595" s="53" t="s">
        <v>102</v>
      </c>
      <c r="AB595" s="55"/>
    </row>
    <row r="596" spans="1:28" x14ac:dyDescent="0.25">
      <c r="A596" s="1">
        <v>595</v>
      </c>
      <c r="B596" t="s">
        <v>65</v>
      </c>
      <c r="D596" t="s">
        <v>67</v>
      </c>
      <c r="M596" t="s">
        <v>76</v>
      </c>
      <c r="O596" s="5" t="s">
        <v>105</v>
      </c>
      <c r="P596" s="5">
        <v>72</v>
      </c>
      <c r="Q596" s="5" t="s">
        <v>95</v>
      </c>
      <c r="R596" s="5" t="s">
        <v>139</v>
      </c>
      <c r="S596" s="5" t="s">
        <v>97</v>
      </c>
      <c r="T596" s="5" t="s">
        <v>98</v>
      </c>
      <c r="U596" s="5" t="s">
        <v>80</v>
      </c>
      <c r="V596" s="5" t="s">
        <v>112</v>
      </c>
      <c r="W596" s="5" t="s">
        <v>120</v>
      </c>
      <c r="X596" s="5" t="s">
        <v>101</v>
      </c>
      <c r="Y596" s="5" t="s">
        <v>102</v>
      </c>
      <c r="Z596" s="5" t="s">
        <v>91</v>
      </c>
      <c r="AA596" s="5"/>
      <c r="AB596" s="54"/>
    </row>
    <row r="597" spans="1:28" x14ac:dyDescent="0.25">
      <c r="A597" s="1">
        <v>596</v>
      </c>
      <c r="B597" t="s">
        <v>65</v>
      </c>
      <c r="O597" s="53" t="s">
        <v>94</v>
      </c>
      <c r="P597" s="53">
        <v>55</v>
      </c>
      <c r="Q597" s="53" t="s">
        <v>121</v>
      </c>
      <c r="R597" s="53" t="s">
        <v>180</v>
      </c>
      <c r="S597" s="53" t="s">
        <v>107</v>
      </c>
      <c r="T597" s="53" t="s">
        <v>98</v>
      </c>
      <c r="U597" s="53" t="s">
        <v>80</v>
      </c>
      <c r="V597" s="53" t="s">
        <v>126</v>
      </c>
      <c r="W597" s="53" t="s">
        <v>110</v>
      </c>
      <c r="X597" s="53" t="s">
        <v>104</v>
      </c>
      <c r="Y597" s="53" t="s">
        <v>102</v>
      </c>
      <c r="Z597" s="53" t="s">
        <v>92</v>
      </c>
      <c r="AA597" s="53" t="s">
        <v>102</v>
      </c>
      <c r="AB597" s="55"/>
    </row>
    <row r="598" spans="1:28" x14ac:dyDescent="0.25">
      <c r="A598" s="1">
        <v>597</v>
      </c>
      <c r="C598" t="s">
        <v>66</v>
      </c>
      <c r="E598" t="s">
        <v>68</v>
      </c>
      <c r="L598" t="s">
        <v>75</v>
      </c>
      <c r="O598" s="5" t="s">
        <v>94</v>
      </c>
      <c r="P598" s="5">
        <v>59</v>
      </c>
      <c r="Q598" s="5" t="s">
        <v>115</v>
      </c>
      <c r="R598" s="5" t="s">
        <v>336</v>
      </c>
      <c r="S598" s="5" t="s">
        <v>107</v>
      </c>
      <c r="T598" s="5" t="s">
        <v>98</v>
      </c>
      <c r="U598" s="5" t="s">
        <v>80</v>
      </c>
      <c r="V598" s="5" t="s">
        <v>108</v>
      </c>
      <c r="W598" s="5" t="s">
        <v>103</v>
      </c>
      <c r="X598" s="5" t="s">
        <v>101</v>
      </c>
      <c r="Y598" s="5" t="s">
        <v>102</v>
      </c>
      <c r="Z598" s="5"/>
      <c r="AA598" s="5" t="s">
        <v>98</v>
      </c>
      <c r="AB598" s="54"/>
    </row>
    <row r="599" spans="1:28" x14ac:dyDescent="0.25">
      <c r="A599" s="1">
        <v>598</v>
      </c>
      <c r="M599" t="s">
        <v>76</v>
      </c>
      <c r="O599" s="53" t="s">
        <v>94</v>
      </c>
      <c r="P599" s="53">
        <v>19</v>
      </c>
      <c r="Q599" s="53" t="s">
        <v>121</v>
      </c>
      <c r="R599" s="53" t="s">
        <v>216</v>
      </c>
      <c r="S599" s="53" t="s">
        <v>107</v>
      </c>
      <c r="T599" s="53" t="s">
        <v>98</v>
      </c>
      <c r="U599" s="53" t="s">
        <v>80</v>
      </c>
      <c r="V599" s="53" t="s">
        <v>109</v>
      </c>
      <c r="W599" s="53" t="s">
        <v>103</v>
      </c>
      <c r="X599" s="53" t="s">
        <v>135</v>
      </c>
      <c r="Y599" s="53" t="s">
        <v>102</v>
      </c>
      <c r="Z599" s="53" t="s">
        <v>90</v>
      </c>
      <c r="AA599" s="53" t="s">
        <v>102</v>
      </c>
      <c r="AB599" s="55"/>
    </row>
    <row r="600" spans="1:28" x14ac:dyDescent="0.25">
      <c r="A600" s="1">
        <v>599</v>
      </c>
      <c r="B600" t="s">
        <v>65</v>
      </c>
      <c r="D600" t="s">
        <v>67</v>
      </c>
      <c r="G600" t="s">
        <v>70</v>
      </c>
      <c r="H600" t="s">
        <v>71</v>
      </c>
      <c r="M600" t="s">
        <v>76</v>
      </c>
      <c r="O600" s="5" t="s">
        <v>105</v>
      </c>
      <c r="P600" s="5">
        <v>30</v>
      </c>
      <c r="Q600" s="5" t="s">
        <v>115</v>
      </c>
      <c r="R600" s="5" t="s">
        <v>342</v>
      </c>
      <c r="S600" s="5" t="s">
        <v>107</v>
      </c>
      <c r="T600" s="5"/>
      <c r="U600" s="5" t="s">
        <v>89</v>
      </c>
      <c r="V600" s="5" t="s">
        <v>112</v>
      </c>
      <c r="W600" s="5" t="s">
        <v>110</v>
      </c>
      <c r="X600" s="5" t="s">
        <v>101</v>
      </c>
      <c r="Y600" s="5" t="s">
        <v>111</v>
      </c>
      <c r="Z600" s="5"/>
      <c r="AA600" s="5" t="s">
        <v>102</v>
      </c>
      <c r="AB600" s="54"/>
    </row>
    <row r="601" spans="1:28" x14ac:dyDescent="0.25">
      <c r="A601" s="1">
        <v>600</v>
      </c>
      <c r="B601" t="s">
        <v>65</v>
      </c>
      <c r="O601" s="53" t="s">
        <v>94</v>
      </c>
      <c r="P601" s="53">
        <v>47</v>
      </c>
      <c r="Q601" s="53" t="s">
        <v>95</v>
      </c>
      <c r="R601" s="53" t="s">
        <v>163</v>
      </c>
      <c r="S601" s="53" t="s">
        <v>107</v>
      </c>
      <c r="T601" s="53" t="s">
        <v>98</v>
      </c>
      <c r="U601" s="53" t="s">
        <v>80</v>
      </c>
      <c r="V601" s="53" t="s">
        <v>114</v>
      </c>
      <c r="W601" s="53" t="s">
        <v>103</v>
      </c>
      <c r="X601" s="53" t="s">
        <v>101</v>
      </c>
      <c r="Y601" s="53" t="s">
        <v>102</v>
      </c>
      <c r="Z601" s="53"/>
      <c r="AA601" s="53" t="s">
        <v>102</v>
      </c>
      <c r="AB601" s="55"/>
    </row>
    <row r="602" spans="1:28" x14ac:dyDescent="0.25">
      <c r="A602" s="1">
        <v>601</v>
      </c>
      <c r="G602" t="s">
        <v>70</v>
      </c>
      <c r="M602" t="s">
        <v>76</v>
      </c>
      <c r="O602" s="5" t="s">
        <v>105</v>
      </c>
      <c r="P602" s="5">
        <v>40</v>
      </c>
      <c r="Q602" s="5" t="s">
        <v>121</v>
      </c>
      <c r="R602" s="5" t="s">
        <v>185</v>
      </c>
      <c r="S602" s="5"/>
      <c r="T602" s="5" t="s">
        <v>98</v>
      </c>
      <c r="U602" s="5" t="s">
        <v>356</v>
      </c>
      <c r="V602" s="5" t="s">
        <v>126</v>
      </c>
      <c r="W602" s="5" t="s">
        <v>110</v>
      </c>
      <c r="X602" s="5" t="s">
        <v>135</v>
      </c>
      <c r="Y602" s="5" t="s">
        <v>102</v>
      </c>
      <c r="Z602" s="5"/>
      <c r="AA602" s="5" t="s">
        <v>102</v>
      </c>
      <c r="AB602" s="54"/>
    </row>
    <row r="603" spans="1:28" x14ac:dyDescent="0.25">
      <c r="A603" s="1">
        <v>602</v>
      </c>
      <c r="B603" t="s">
        <v>65</v>
      </c>
      <c r="O603" s="53" t="s">
        <v>94</v>
      </c>
      <c r="P603" s="53">
        <v>52</v>
      </c>
      <c r="Q603" s="53" t="s">
        <v>115</v>
      </c>
      <c r="R603" s="53" t="s">
        <v>336</v>
      </c>
      <c r="S603" s="53" t="s">
        <v>107</v>
      </c>
      <c r="T603" s="53" t="s">
        <v>98</v>
      </c>
      <c r="U603" s="53" t="s">
        <v>80</v>
      </c>
      <c r="V603" s="53" t="s">
        <v>109</v>
      </c>
      <c r="W603" s="53" t="s">
        <v>103</v>
      </c>
      <c r="X603" s="53" t="s">
        <v>101</v>
      </c>
      <c r="Y603" s="53" t="s">
        <v>102</v>
      </c>
      <c r="Z603" s="53"/>
      <c r="AA603" s="53" t="s">
        <v>98</v>
      </c>
      <c r="AB603" s="55"/>
    </row>
    <row r="604" spans="1:28" x14ac:dyDescent="0.25">
      <c r="A604" s="1">
        <v>603</v>
      </c>
      <c r="B604" t="s">
        <v>65</v>
      </c>
      <c r="O604" s="5" t="s">
        <v>94</v>
      </c>
      <c r="P604" s="5">
        <v>65</v>
      </c>
      <c r="Q604" s="5" t="s">
        <v>95</v>
      </c>
      <c r="R604" s="5" t="s">
        <v>140</v>
      </c>
      <c r="S604" s="5" t="s">
        <v>97</v>
      </c>
      <c r="T604" s="5" t="s">
        <v>98</v>
      </c>
      <c r="U604" s="5" t="s">
        <v>80</v>
      </c>
      <c r="V604" s="5" t="s">
        <v>112</v>
      </c>
      <c r="W604" s="5" t="s">
        <v>133</v>
      </c>
      <c r="X604" s="5" t="s">
        <v>101</v>
      </c>
      <c r="Y604" s="5" t="s">
        <v>102</v>
      </c>
      <c r="Z604" s="5"/>
      <c r="AA604" s="5" t="s">
        <v>98</v>
      </c>
      <c r="AB604" s="54"/>
    </row>
    <row r="605" spans="1:28" x14ac:dyDescent="0.25">
      <c r="A605" s="1">
        <v>604</v>
      </c>
      <c r="B605" t="s">
        <v>65</v>
      </c>
      <c r="C605" t="s">
        <v>66</v>
      </c>
      <c r="M605" t="s">
        <v>76</v>
      </c>
      <c r="O605" s="53" t="s">
        <v>94</v>
      </c>
      <c r="P605" s="53">
        <v>45</v>
      </c>
      <c r="Q605" s="53" t="s">
        <v>115</v>
      </c>
      <c r="R605" s="53" t="s">
        <v>343</v>
      </c>
      <c r="S605" s="53" t="s">
        <v>81</v>
      </c>
      <c r="T605" s="53" t="s">
        <v>102</v>
      </c>
      <c r="U605" s="53" t="s">
        <v>80</v>
      </c>
      <c r="V605" s="53" t="s">
        <v>114</v>
      </c>
      <c r="W605" s="53" t="s">
        <v>120</v>
      </c>
      <c r="X605" s="53" t="s">
        <v>101</v>
      </c>
      <c r="Y605" s="53" t="s">
        <v>102</v>
      </c>
      <c r="Z605" s="53"/>
      <c r="AA605" s="53" t="s">
        <v>102</v>
      </c>
      <c r="AB605" s="55"/>
    </row>
    <row r="606" spans="1:28" x14ac:dyDescent="0.25">
      <c r="A606" s="1">
        <v>605</v>
      </c>
      <c r="B606" t="s">
        <v>65</v>
      </c>
      <c r="M606" t="s">
        <v>76</v>
      </c>
      <c r="O606" s="5" t="s">
        <v>105</v>
      </c>
      <c r="P606" s="5">
        <v>38</v>
      </c>
      <c r="Q606" s="5" t="s">
        <v>121</v>
      </c>
      <c r="R606" s="5" t="s">
        <v>180</v>
      </c>
      <c r="S606" s="5" t="s">
        <v>107</v>
      </c>
      <c r="T606" s="5" t="s">
        <v>98</v>
      </c>
      <c r="U606" s="5" t="s">
        <v>80</v>
      </c>
      <c r="V606" s="5" t="s">
        <v>108</v>
      </c>
      <c r="W606" s="5" t="s">
        <v>110</v>
      </c>
      <c r="X606" s="5" t="s">
        <v>101</v>
      </c>
      <c r="Y606" s="5" t="s">
        <v>102</v>
      </c>
      <c r="Z606" s="5" t="s">
        <v>92</v>
      </c>
      <c r="AA606" s="5" t="s">
        <v>102</v>
      </c>
      <c r="AB606" s="54"/>
    </row>
    <row r="607" spans="1:28" x14ac:dyDescent="0.25">
      <c r="A607" s="1">
        <v>606</v>
      </c>
      <c r="E607" t="s">
        <v>68</v>
      </c>
      <c r="O607" s="53" t="s">
        <v>105</v>
      </c>
      <c r="P607" s="53">
        <v>53</v>
      </c>
      <c r="Q607" s="53" t="s">
        <v>115</v>
      </c>
      <c r="R607" s="53" t="s">
        <v>343</v>
      </c>
      <c r="S607" s="53" t="s">
        <v>128</v>
      </c>
      <c r="T607" s="53" t="s">
        <v>98</v>
      </c>
      <c r="U607" s="53" t="s">
        <v>86</v>
      </c>
      <c r="V607" s="53" t="s">
        <v>99</v>
      </c>
      <c r="W607" s="53" t="s">
        <v>120</v>
      </c>
      <c r="X607" s="53" t="s">
        <v>135</v>
      </c>
      <c r="Y607" s="53" t="s">
        <v>102</v>
      </c>
      <c r="Z607" s="53"/>
      <c r="AA607" s="53" t="s">
        <v>102</v>
      </c>
      <c r="AB607" s="55"/>
    </row>
    <row r="608" spans="1:28" x14ac:dyDescent="0.25">
      <c r="A608" s="1">
        <v>607</v>
      </c>
      <c r="B608" t="s">
        <v>65</v>
      </c>
      <c r="F608" t="s">
        <v>69</v>
      </c>
      <c r="N608" s="6" t="s">
        <v>77</v>
      </c>
      <c r="O608" s="5" t="s">
        <v>105</v>
      </c>
      <c r="P608" s="5">
        <v>31</v>
      </c>
      <c r="Q608" s="5" t="s">
        <v>95</v>
      </c>
      <c r="R608" s="5" t="s">
        <v>157</v>
      </c>
      <c r="S608" s="5" t="s">
        <v>107</v>
      </c>
      <c r="T608" s="5" t="s">
        <v>98</v>
      </c>
      <c r="U608" s="5" t="s">
        <v>80</v>
      </c>
      <c r="V608" s="5" t="s">
        <v>126</v>
      </c>
      <c r="W608" s="5" t="s">
        <v>110</v>
      </c>
      <c r="X608" s="5" t="s">
        <v>101</v>
      </c>
      <c r="Y608" s="5" t="s">
        <v>102</v>
      </c>
      <c r="Z608" s="5"/>
      <c r="AA608" s="5" t="s">
        <v>102</v>
      </c>
      <c r="AB608" s="54"/>
    </row>
    <row r="609" spans="1:28" x14ac:dyDescent="0.25">
      <c r="A609" s="1">
        <v>608</v>
      </c>
      <c r="B609" t="s">
        <v>65</v>
      </c>
      <c r="E609" t="s">
        <v>68</v>
      </c>
      <c r="F609" t="s">
        <v>69</v>
      </c>
      <c r="G609" t="s">
        <v>70</v>
      </c>
      <c r="M609" t="s">
        <v>76</v>
      </c>
      <c r="O609" s="53" t="s">
        <v>105</v>
      </c>
      <c r="P609" s="53">
        <v>54</v>
      </c>
      <c r="Q609" s="53" t="s">
        <v>121</v>
      </c>
      <c r="R609" s="53" t="s">
        <v>185</v>
      </c>
      <c r="S609" s="53" t="s">
        <v>107</v>
      </c>
      <c r="T609" s="53" t="s">
        <v>98</v>
      </c>
      <c r="U609" s="53" t="s">
        <v>80</v>
      </c>
      <c r="V609" s="53" t="s">
        <v>109</v>
      </c>
      <c r="W609" s="53" t="s">
        <v>100</v>
      </c>
      <c r="X609" s="53" t="s">
        <v>125</v>
      </c>
      <c r="Y609" s="53" t="s">
        <v>102</v>
      </c>
      <c r="Z609" s="53" t="s">
        <v>90</v>
      </c>
      <c r="AA609" s="53"/>
      <c r="AB609" s="55"/>
    </row>
    <row r="610" spans="1:28" x14ac:dyDescent="0.25">
      <c r="A610" s="1">
        <v>609</v>
      </c>
      <c r="B610" t="s">
        <v>65</v>
      </c>
      <c r="E610" t="s">
        <v>68</v>
      </c>
      <c r="M610" t="s">
        <v>76</v>
      </c>
      <c r="N610" s="6" t="s">
        <v>77</v>
      </c>
      <c r="O610" s="5" t="s">
        <v>105</v>
      </c>
      <c r="P610" s="5">
        <v>53</v>
      </c>
      <c r="Q610" s="5" t="s">
        <v>95</v>
      </c>
      <c r="R610" s="5" t="s">
        <v>255</v>
      </c>
      <c r="S610" s="5" t="s">
        <v>107</v>
      </c>
      <c r="T610" s="5" t="s">
        <v>98</v>
      </c>
      <c r="U610" s="5" t="s">
        <v>80</v>
      </c>
      <c r="V610" s="5" t="s">
        <v>114</v>
      </c>
      <c r="W610" s="5" t="s">
        <v>100</v>
      </c>
      <c r="X610" s="5" t="s">
        <v>135</v>
      </c>
      <c r="Y610" s="5" t="s">
        <v>102</v>
      </c>
      <c r="Z610" s="5"/>
      <c r="AA610" s="5" t="s">
        <v>102</v>
      </c>
      <c r="AB610" s="54"/>
    </row>
    <row r="611" spans="1:28" x14ac:dyDescent="0.25">
      <c r="A611" s="1">
        <v>610</v>
      </c>
      <c r="B611" t="s">
        <v>65</v>
      </c>
      <c r="E611" t="s">
        <v>68</v>
      </c>
      <c r="J611" t="s">
        <v>73</v>
      </c>
      <c r="M611" t="s">
        <v>76</v>
      </c>
      <c r="O611" s="53" t="s">
        <v>94</v>
      </c>
      <c r="P611" s="53">
        <v>43</v>
      </c>
      <c r="Q611" s="53" t="s">
        <v>95</v>
      </c>
      <c r="R611" s="53" t="s">
        <v>148</v>
      </c>
      <c r="S611" s="53" t="s">
        <v>107</v>
      </c>
      <c r="T611" s="53" t="s">
        <v>98</v>
      </c>
      <c r="U611" s="53" t="s">
        <v>80</v>
      </c>
      <c r="V611" s="53" t="s">
        <v>108</v>
      </c>
      <c r="W611" s="53" t="s">
        <v>103</v>
      </c>
      <c r="X611" s="53" t="s">
        <v>101</v>
      </c>
      <c r="Y611" s="53" t="s">
        <v>102</v>
      </c>
      <c r="Z611" s="53"/>
      <c r="AA611" s="53" t="s">
        <v>102</v>
      </c>
      <c r="AB611" s="55"/>
    </row>
    <row r="612" spans="1:28" x14ac:dyDescent="0.25">
      <c r="A612" s="1">
        <v>611</v>
      </c>
      <c r="B612" t="s">
        <v>65</v>
      </c>
      <c r="E612" t="s">
        <v>68</v>
      </c>
      <c r="O612" s="5" t="s">
        <v>94</v>
      </c>
      <c r="P612" s="5">
        <v>42</v>
      </c>
      <c r="Q612" s="5" t="s">
        <v>115</v>
      </c>
      <c r="R612" s="5" t="s">
        <v>319</v>
      </c>
      <c r="S612" s="5"/>
      <c r="T612" s="5" t="s">
        <v>102</v>
      </c>
      <c r="U612" s="5" t="s">
        <v>81</v>
      </c>
      <c r="V612" s="5"/>
      <c r="W612" s="5" t="s">
        <v>133</v>
      </c>
      <c r="X612" s="5"/>
      <c r="Y612" s="5" t="s">
        <v>102</v>
      </c>
      <c r="Z612" s="5"/>
      <c r="AA612" s="5" t="s">
        <v>102</v>
      </c>
      <c r="AB612" s="54"/>
    </row>
    <row r="613" spans="1:28" x14ac:dyDescent="0.25">
      <c r="A613" s="1">
        <v>612</v>
      </c>
      <c r="B613" t="s">
        <v>65</v>
      </c>
      <c r="O613" s="53" t="s">
        <v>94</v>
      </c>
      <c r="P613" s="53">
        <v>47</v>
      </c>
      <c r="Q613" s="53" t="s">
        <v>121</v>
      </c>
      <c r="R613" s="53" t="s">
        <v>184</v>
      </c>
      <c r="S613" s="53" t="s">
        <v>107</v>
      </c>
      <c r="T613" s="53" t="s">
        <v>98</v>
      </c>
      <c r="U613" s="53" t="s">
        <v>80</v>
      </c>
      <c r="V613" s="53" t="s">
        <v>126</v>
      </c>
      <c r="W613" s="53" t="s">
        <v>120</v>
      </c>
      <c r="X613" s="53" t="s">
        <v>101</v>
      </c>
      <c r="Y613" s="53" t="s">
        <v>102</v>
      </c>
      <c r="Z613" s="53" t="s">
        <v>92</v>
      </c>
      <c r="AA613" s="53" t="s">
        <v>102</v>
      </c>
      <c r="AB613" s="55"/>
    </row>
    <row r="614" spans="1:28" x14ac:dyDescent="0.25">
      <c r="A614" s="1">
        <v>613</v>
      </c>
      <c r="B614" t="s">
        <v>65</v>
      </c>
      <c r="O614" s="5" t="s">
        <v>105</v>
      </c>
      <c r="P614" s="5">
        <v>59</v>
      </c>
      <c r="Q614" s="5" t="s">
        <v>95</v>
      </c>
      <c r="R614" s="5" t="s">
        <v>163</v>
      </c>
      <c r="S614" s="5"/>
      <c r="T614" s="5" t="s">
        <v>102</v>
      </c>
      <c r="U614" s="5" t="s">
        <v>81</v>
      </c>
      <c r="V614" s="5" t="s">
        <v>108</v>
      </c>
      <c r="W614" s="5" t="s">
        <v>110</v>
      </c>
      <c r="X614" s="5" t="s">
        <v>101</v>
      </c>
      <c r="Y614" s="5" t="s">
        <v>102</v>
      </c>
      <c r="Z614" s="5"/>
      <c r="AA614" s="5" t="s">
        <v>102</v>
      </c>
      <c r="AB614" s="54"/>
    </row>
    <row r="615" spans="1:28" x14ac:dyDescent="0.25">
      <c r="A615" s="1">
        <v>614</v>
      </c>
      <c r="K615" t="s">
        <v>74</v>
      </c>
      <c r="O615" s="53" t="s">
        <v>94</v>
      </c>
      <c r="P615" s="53">
        <v>59</v>
      </c>
      <c r="Q615" s="53" t="s">
        <v>121</v>
      </c>
      <c r="R615" s="53" t="s">
        <v>161</v>
      </c>
      <c r="S615" s="53" t="s">
        <v>97</v>
      </c>
      <c r="T615" s="53" t="s">
        <v>98</v>
      </c>
      <c r="U615" s="53" t="s">
        <v>80</v>
      </c>
      <c r="V615" s="53" t="s">
        <v>99</v>
      </c>
      <c r="W615" s="53" t="s">
        <v>103</v>
      </c>
      <c r="X615" s="53" t="s">
        <v>101</v>
      </c>
      <c r="Y615" s="53" t="s">
        <v>102</v>
      </c>
      <c r="Z615" s="53" t="s">
        <v>90</v>
      </c>
      <c r="AA615" s="53" t="s">
        <v>98</v>
      </c>
      <c r="AB615" s="55"/>
    </row>
    <row r="616" spans="1:28" x14ac:dyDescent="0.25">
      <c r="A616" s="1">
        <v>615</v>
      </c>
      <c r="B616" t="s">
        <v>65</v>
      </c>
      <c r="N616" s="6" t="s">
        <v>77</v>
      </c>
      <c r="O616" s="5" t="s">
        <v>105</v>
      </c>
      <c r="P616" s="5">
        <v>20</v>
      </c>
      <c r="Q616" s="5" t="s">
        <v>121</v>
      </c>
      <c r="R616" s="5" t="s">
        <v>178</v>
      </c>
      <c r="S616" s="5" t="s">
        <v>107</v>
      </c>
      <c r="T616" s="5" t="s">
        <v>98</v>
      </c>
      <c r="U616" s="5" t="s">
        <v>80</v>
      </c>
      <c r="V616" s="5" t="s">
        <v>126</v>
      </c>
      <c r="W616" s="5" t="s">
        <v>120</v>
      </c>
      <c r="X616" s="5" t="s">
        <v>136</v>
      </c>
      <c r="Y616" s="5" t="s">
        <v>102</v>
      </c>
      <c r="Z616" s="5" t="s">
        <v>92</v>
      </c>
      <c r="AA616" s="5" t="s">
        <v>102</v>
      </c>
      <c r="AB616" s="54"/>
    </row>
    <row r="617" spans="1:28" x14ac:dyDescent="0.25">
      <c r="A617" s="1">
        <v>616</v>
      </c>
      <c r="B617" t="s">
        <v>65</v>
      </c>
      <c r="E617" t="s">
        <v>68</v>
      </c>
      <c r="M617" t="s">
        <v>76</v>
      </c>
      <c r="O617" s="53" t="s">
        <v>94</v>
      </c>
      <c r="P617" s="53">
        <v>48</v>
      </c>
      <c r="Q617" s="53" t="s">
        <v>115</v>
      </c>
      <c r="R617" s="53" t="s">
        <v>319</v>
      </c>
      <c r="S617" s="53" t="s">
        <v>107</v>
      </c>
      <c r="T617" s="53" t="s">
        <v>98</v>
      </c>
      <c r="U617" s="53" t="s">
        <v>80</v>
      </c>
      <c r="V617" s="53" t="s">
        <v>126</v>
      </c>
      <c r="W617" s="53" t="s">
        <v>137</v>
      </c>
      <c r="X617" s="53" t="s">
        <v>101</v>
      </c>
      <c r="Y617" s="53" t="s">
        <v>102</v>
      </c>
      <c r="Z617" s="53"/>
      <c r="AA617" s="53" t="s">
        <v>102</v>
      </c>
      <c r="AB617" s="55"/>
    </row>
    <row r="618" spans="1:28" x14ac:dyDescent="0.25">
      <c r="A618" s="1">
        <v>617</v>
      </c>
      <c r="F618" t="s">
        <v>69</v>
      </c>
      <c r="M618" t="s">
        <v>76</v>
      </c>
      <c r="O618" s="5" t="s">
        <v>94</v>
      </c>
      <c r="P618" s="5">
        <v>70</v>
      </c>
      <c r="Q618" s="5" t="s">
        <v>121</v>
      </c>
      <c r="R618" s="5" t="s">
        <v>122</v>
      </c>
      <c r="S618" s="5" t="s">
        <v>128</v>
      </c>
      <c r="T618" s="5" t="s">
        <v>98</v>
      </c>
      <c r="U618" s="5" t="s">
        <v>363</v>
      </c>
      <c r="V618" s="5" t="s">
        <v>99</v>
      </c>
      <c r="W618" s="5" t="s">
        <v>103</v>
      </c>
      <c r="X618" s="5" t="s">
        <v>104</v>
      </c>
      <c r="Y618" s="5" t="s">
        <v>102</v>
      </c>
      <c r="Z618" s="5" t="s">
        <v>90</v>
      </c>
      <c r="AA618" s="5" t="s">
        <v>102</v>
      </c>
      <c r="AB618" s="54"/>
    </row>
    <row r="619" spans="1:28" x14ac:dyDescent="0.25">
      <c r="A619" s="1">
        <v>618</v>
      </c>
      <c r="B619" t="s">
        <v>65</v>
      </c>
      <c r="O619" s="53" t="s">
        <v>105</v>
      </c>
      <c r="P619" s="53">
        <v>44</v>
      </c>
      <c r="Q619" s="53" t="s">
        <v>121</v>
      </c>
      <c r="R619" s="53" t="s">
        <v>180</v>
      </c>
      <c r="S619" s="53" t="s">
        <v>107</v>
      </c>
      <c r="T619" s="53" t="s">
        <v>98</v>
      </c>
      <c r="U619" s="53" t="s">
        <v>80</v>
      </c>
      <c r="V619" s="53" t="s">
        <v>114</v>
      </c>
      <c r="W619" s="53" t="s">
        <v>110</v>
      </c>
      <c r="X619" s="53" t="s">
        <v>101</v>
      </c>
      <c r="Y619" s="53" t="s">
        <v>102</v>
      </c>
      <c r="Z619" s="53" t="s">
        <v>92</v>
      </c>
      <c r="AA619" s="53" t="s">
        <v>102</v>
      </c>
      <c r="AB619" s="55"/>
    </row>
    <row r="620" spans="1:28" x14ac:dyDescent="0.25">
      <c r="A620" s="1">
        <v>619</v>
      </c>
      <c r="B620" t="s">
        <v>65</v>
      </c>
      <c r="M620" t="s">
        <v>76</v>
      </c>
      <c r="O620" s="5" t="s">
        <v>94</v>
      </c>
      <c r="P620" s="5"/>
      <c r="Q620" s="5" t="s">
        <v>95</v>
      </c>
      <c r="R620" s="5" t="s">
        <v>237</v>
      </c>
      <c r="S620" s="5" t="s">
        <v>107</v>
      </c>
      <c r="T620" s="5" t="s">
        <v>98</v>
      </c>
      <c r="U620" s="5" t="s">
        <v>370</v>
      </c>
      <c r="V620" s="5" t="s">
        <v>108</v>
      </c>
      <c r="W620" s="5" t="s">
        <v>133</v>
      </c>
      <c r="X620" s="5" t="s">
        <v>101</v>
      </c>
      <c r="Y620" s="5" t="s">
        <v>102</v>
      </c>
      <c r="Z620" s="5"/>
      <c r="AA620" s="5" t="s">
        <v>102</v>
      </c>
      <c r="AB620" s="54"/>
    </row>
    <row r="621" spans="1:28" x14ac:dyDescent="0.25">
      <c r="A621" s="1">
        <v>620</v>
      </c>
      <c r="B621" t="s">
        <v>65</v>
      </c>
      <c r="O621" s="53" t="s">
        <v>94</v>
      </c>
      <c r="P621" s="53">
        <v>45</v>
      </c>
      <c r="Q621" s="53" t="s">
        <v>121</v>
      </c>
      <c r="R621" s="53" t="s">
        <v>211</v>
      </c>
      <c r="S621" s="53" t="s">
        <v>346</v>
      </c>
      <c r="T621" s="53" t="s">
        <v>102</v>
      </c>
      <c r="U621" s="53" t="s">
        <v>80</v>
      </c>
      <c r="V621" s="53" t="s">
        <v>99</v>
      </c>
      <c r="W621" s="53" t="s">
        <v>103</v>
      </c>
      <c r="X621" s="53" t="s">
        <v>135</v>
      </c>
      <c r="Y621" s="53" t="s">
        <v>102</v>
      </c>
      <c r="Z621" s="53" t="s">
        <v>90</v>
      </c>
      <c r="AA621" s="53" t="s">
        <v>102</v>
      </c>
      <c r="AB621" s="55"/>
    </row>
    <row r="622" spans="1:28" x14ac:dyDescent="0.25">
      <c r="A622" s="1">
        <v>621</v>
      </c>
      <c r="B622" t="s">
        <v>65</v>
      </c>
      <c r="L622" t="s">
        <v>75</v>
      </c>
      <c r="O622" s="5" t="s">
        <v>94</v>
      </c>
      <c r="P622" s="5"/>
      <c r="Q622" s="5" t="s">
        <v>115</v>
      </c>
      <c r="R622" s="5" t="s">
        <v>322</v>
      </c>
      <c r="S622" s="5" t="s">
        <v>97</v>
      </c>
      <c r="T622" s="5"/>
      <c r="U622" s="5"/>
      <c r="V622" s="5"/>
      <c r="W622" s="5" t="s">
        <v>120</v>
      </c>
      <c r="X622" s="5" t="s">
        <v>101</v>
      </c>
      <c r="Y622" s="5" t="s">
        <v>102</v>
      </c>
      <c r="Z622" s="5"/>
      <c r="AA622" s="5" t="s">
        <v>102</v>
      </c>
      <c r="AB622" s="54"/>
    </row>
    <row r="623" spans="1:28" x14ac:dyDescent="0.25">
      <c r="A623" s="1">
        <v>622</v>
      </c>
      <c r="B623" t="s">
        <v>65</v>
      </c>
      <c r="C623" t="s">
        <v>66</v>
      </c>
      <c r="D623" t="s">
        <v>67</v>
      </c>
      <c r="E623" t="s">
        <v>68</v>
      </c>
      <c r="F623" t="s">
        <v>69</v>
      </c>
      <c r="G623" t="s">
        <v>70</v>
      </c>
      <c r="H623" t="s">
        <v>71</v>
      </c>
      <c r="I623" t="s">
        <v>72</v>
      </c>
      <c r="J623" t="s">
        <v>73</v>
      </c>
      <c r="K623" t="s">
        <v>74</v>
      </c>
      <c r="L623" t="s">
        <v>75</v>
      </c>
      <c r="M623" t="s">
        <v>76</v>
      </c>
      <c r="N623" s="6" t="s">
        <v>77</v>
      </c>
      <c r="O623" s="53" t="s">
        <v>105</v>
      </c>
      <c r="P623" s="53">
        <v>36</v>
      </c>
      <c r="Q623" s="53" t="s">
        <v>121</v>
      </c>
      <c r="R623" s="53" t="s">
        <v>215</v>
      </c>
      <c r="S623" s="53"/>
      <c r="T623" s="53" t="s">
        <v>102</v>
      </c>
      <c r="U623" s="53" t="s">
        <v>355</v>
      </c>
      <c r="V623" s="53"/>
      <c r="W623" s="53" t="s">
        <v>203</v>
      </c>
      <c r="X623" s="53" t="s">
        <v>125</v>
      </c>
      <c r="Y623" s="53" t="s">
        <v>102</v>
      </c>
      <c r="Z623" s="53" t="s">
        <v>90</v>
      </c>
      <c r="AA623" s="53" t="s">
        <v>102</v>
      </c>
      <c r="AB623" s="55"/>
    </row>
    <row r="624" spans="1:28" x14ac:dyDescent="0.25">
      <c r="A624" s="1">
        <v>623</v>
      </c>
      <c r="C624" t="s">
        <v>66</v>
      </c>
      <c r="O624" s="5" t="s">
        <v>105</v>
      </c>
      <c r="P624" s="5">
        <v>62</v>
      </c>
      <c r="Q624" s="5" t="s">
        <v>95</v>
      </c>
      <c r="R624" s="5" t="s">
        <v>237</v>
      </c>
      <c r="S624" s="5" t="s">
        <v>107</v>
      </c>
      <c r="T624" s="5"/>
      <c r="U624" s="5" t="s">
        <v>80</v>
      </c>
      <c r="V624" s="5"/>
      <c r="W624" s="5" t="s">
        <v>100</v>
      </c>
      <c r="X624" s="5" t="s">
        <v>104</v>
      </c>
      <c r="Y624" s="5" t="s">
        <v>102</v>
      </c>
      <c r="Z624" s="5"/>
      <c r="AA624" s="5" t="s">
        <v>98</v>
      </c>
      <c r="AB624" s="54"/>
    </row>
    <row r="625" spans="1:28" x14ac:dyDescent="0.25">
      <c r="A625" s="1">
        <v>624</v>
      </c>
      <c r="B625" t="s">
        <v>65</v>
      </c>
      <c r="E625" t="s">
        <v>68</v>
      </c>
      <c r="G625" t="s">
        <v>70</v>
      </c>
      <c r="J625" t="s">
        <v>73</v>
      </c>
      <c r="M625" t="s">
        <v>76</v>
      </c>
      <c r="O625" s="53" t="s">
        <v>94</v>
      </c>
      <c r="P625" s="53">
        <v>60</v>
      </c>
      <c r="Q625" s="53" t="s">
        <v>121</v>
      </c>
      <c r="R625" s="53" t="s">
        <v>161</v>
      </c>
      <c r="S625" s="53"/>
      <c r="T625" s="53"/>
      <c r="U625" s="53"/>
      <c r="V625" s="53"/>
      <c r="W625" s="53"/>
      <c r="X625" s="53"/>
      <c r="Y625" s="53"/>
      <c r="Z625" s="53"/>
      <c r="AA625" s="53"/>
      <c r="AB625" s="55"/>
    </row>
    <row r="626" spans="1:28" x14ac:dyDescent="0.25">
      <c r="A626" s="1">
        <v>625</v>
      </c>
      <c r="B626" t="s">
        <v>65</v>
      </c>
      <c r="O626" s="5" t="s">
        <v>105</v>
      </c>
      <c r="P626" s="5">
        <v>58</v>
      </c>
      <c r="Q626" s="5" t="s">
        <v>95</v>
      </c>
      <c r="R626" s="5" t="s">
        <v>113</v>
      </c>
      <c r="S626" s="5" t="s">
        <v>107</v>
      </c>
      <c r="T626" s="5" t="s">
        <v>98</v>
      </c>
      <c r="U626" s="5" t="s">
        <v>80</v>
      </c>
      <c r="V626" s="5" t="s">
        <v>114</v>
      </c>
      <c r="W626" s="5"/>
      <c r="X626" s="5" t="s">
        <v>101</v>
      </c>
      <c r="Y626" s="5" t="s">
        <v>102</v>
      </c>
      <c r="Z626" s="5"/>
      <c r="AA626" s="5" t="s">
        <v>102</v>
      </c>
      <c r="AB626" s="54"/>
    </row>
    <row r="627" spans="1:28" x14ac:dyDescent="0.25">
      <c r="A627" s="1">
        <v>626</v>
      </c>
      <c r="B627" t="s">
        <v>65</v>
      </c>
      <c r="O627" s="53" t="s">
        <v>94</v>
      </c>
      <c r="P627" s="53">
        <v>77</v>
      </c>
      <c r="Q627" s="53" t="s">
        <v>95</v>
      </c>
      <c r="R627" s="53" t="s">
        <v>236</v>
      </c>
      <c r="S627" s="53" t="s">
        <v>107</v>
      </c>
      <c r="T627" s="53" t="s">
        <v>98</v>
      </c>
      <c r="U627" s="53" t="s">
        <v>80</v>
      </c>
      <c r="V627" s="53"/>
      <c r="W627" s="53" t="s">
        <v>103</v>
      </c>
      <c r="X627" s="53" t="s">
        <v>101</v>
      </c>
      <c r="Y627" s="53" t="s">
        <v>102</v>
      </c>
      <c r="Z627" s="53"/>
      <c r="AA627" s="53" t="s">
        <v>98</v>
      </c>
      <c r="AB627" s="55"/>
    </row>
    <row r="628" spans="1:28" x14ac:dyDescent="0.25">
      <c r="A628" s="1">
        <v>627</v>
      </c>
      <c r="B628" t="s">
        <v>65</v>
      </c>
      <c r="E628" t="s">
        <v>68</v>
      </c>
      <c r="O628" s="5" t="s">
        <v>105</v>
      </c>
      <c r="P628" s="5">
        <v>82</v>
      </c>
      <c r="Q628" s="5" t="s">
        <v>95</v>
      </c>
      <c r="R628" s="5" t="s">
        <v>256</v>
      </c>
      <c r="S628" s="5" t="s">
        <v>107</v>
      </c>
      <c r="T628" s="5"/>
      <c r="U628" s="5" t="s">
        <v>80</v>
      </c>
      <c r="V628" s="5"/>
      <c r="W628" s="5" t="s">
        <v>110</v>
      </c>
      <c r="X628" s="5" t="s">
        <v>104</v>
      </c>
      <c r="Y628" s="5" t="s">
        <v>102</v>
      </c>
      <c r="Z628" s="5"/>
      <c r="AA628" s="5" t="s">
        <v>98</v>
      </c>
      <c r="AB628" s="54"/>
    </row>
    <row r="629" spans="1:28" x14ac:dyDescent="0.25">
      <c r="A629" s="1">
        <v>628</v>
      </c>
      <c r="B629" t="s">
        <v>65</v>
      </c>
      <c r="M629" t="s">
        <v>76</v>
      </c>
      <c r="O629" s="53" t="s">
        <v>94</v>
      </c>
      <c r="P629" s="53">
        <v>83</v>
      </c>
      <c r="Q629" s="53" t="s">
        <v>95</v>
      </c>
      <c r="R629" s="53" t="s">
        <v>222</v>
      </c>
      <c r="S629" s="53" t="s">
        <v>107</v>
      </c>
      <c r="T629" s="53"/>
      <c r="U629" s="53" t="s">
        <v>80</v>
      </c>
      <c r="V629" s="53" t="s">
        <v>114</v>
      </c>
      <c r="W629" s="53" t="s">
        <v>100</v>
      </c>
      <c r="X629" s="53" t="s">
        <v>104</v>
      </c>
      <c r="Y629" s="53" t="s">
        <v>102</v>
      </c>
      <c r="Z629" s="53"/>
      <c r="AA629" s="53" t="s">
        <v>102</v>
      </c>
      <c r="AB629" s="55"/>
    </row>
    <row r="630" spans="1:28" x14ac:dyDescent="0.25">
      <c r="A630" s="1">
        <v>629</v>
      </c>
      <c r="B630" t="s">
        <v>65</v>
      </c>
      <c r="C630" t="s">
        <v>66</v>
      </c>
      <c r="D630" t="s">
        <v>67</v>
      </c>
      <c r="E630" t="s">
        <v>68</v>
      </c>
      <c r="F630" t="s">
        <v>69</v>
      </c>
      <c r="M630" t="s">
        <v>76</v>
      </c>
      <c r="O630" s="5" t="s">
        <v>94</v>
      </c>
      <c r="P630" s="5">
        <v>39</v>
      </c>
      <c r="Q630" s="5" t="s">
        <v>95</v>
      </c>
      <c r="R630" s="5" t="s">
        <v>236</v>
      </c>
      <c r="S630" s="5" t="s">
        <v>128</v>
      </c>
      <c r="T630" s="5" t="s">
        <v>98</v>
      </c>
      <c r="U630" s="5" t="s">
        <v>364</v>
      </c>
      <c r="V630" s="5" t="s">
        <v>112</v>
      </c>
      <c r="W630" s="5" t="s">
        <v>120</v>
      </c>
      <c r="X630" s="5" t="s">
        <v>101</v>
      </c>
      <c r="Y630" s="5" t="s">
        <v>111</v>
      </c>
      <c r="Z630" s="5"/>
      <c r="AA630" s="5" t="s">
        <v>102</v>
      </c>
      <c r="AB630" s="54"/>
    </row>
    <row r="631" spans="1:28" x14ac:dyDescent="0.25">
      <c r="A631" s="1">
        <v>630</v>
      </c>
      <c r="B631" t="s">
        <v>65</v>
      </c>
      <c r="O631" s="53" t="s">
        <v>105</v>
      </c>
      <c r="P631" s="53">
        <v>27</v>
      </c>
      <c r="Q631" s="53" t="s">
        <v>95</v>
      </c>
      <c r="R631" s="53" t="s">
        <v>113</v>
      </c>
      <c r="S631" s="53" t="s">
        <v>128</v>
      </c>
      <c r="T631" s="53" t="s">
        <v>98</v>
      </c>
      <c r="U631" s="53" t="s">
        <v>364</v>
      </c>
      <c r="V631" s="53" t="s">
        <v>114</v>
      </c>
      <c r="W631" s="53" t="s">
        <v>120</v>
      </c>
      <c r="X631" s="53" t="s">
        <v>101</v>
      </c>
      <c r="Y631" s="53" t="s">
        <v>102</v>
      </c>
      <c r="Z631" s="53"/>
      <c r="AA631" s="53" t="s">
        <v>102</v>
      </c>
      <c r="AB631" s="55"/>
    </row>
    <row r="632" spans="1:28" x14ac:dyDescent="0.25">
      <c r="A632" s="1">
        <v>631</v>
      </c>
      <c r="B632" t="s">
        <v>65</v>
      </c>
      <c r="E632" t="s">
        <v>68</v>
      </c>
      <c r="O632" s="5" t="s">
        <v>94</v>
      </c>
      <c r="P632" s="5">
        <v>77</v>
      </c>
      <c r="Q632" s="5" t="s">
        <v>95</v>
      </c>
      <c r="R632" s="5" t="s">
        <v>230</v>
      </c>
      <c r="S632" s="5" t="s">
        <v>107</v>
      </c>
      <c r="T632" s="5" t="s">
        <v>98</v>
      </c>
      <c r="U632" s="5" t="s">
        <v>80</v>
      </c>
      <c r="V632" s="5" t="s">
        <v>99</v>
      </c>
      <c r="W632" s="5" t="s">
        <v>132</v>
      </c>
      <c r="X632" s="5" t="s">
        <v>104</v>
      </c>
      <c r="Y632" s="5" t="s">
        <v>102</v>
      </c>
      <c r="Z632" s="5"/>
      <c r="AA632" s="5" t="s">
        <v>98</v>
      </c>
      <c r="AB632" s="54"/>
    </row>
    <row r="633" spans="1:28" x14ac:dyDescent="0.25">
      <c r="A633" s="1">
        <v>632</v>
      </c>
      <c r="B633" t="s">
        <v>65</v>
      </c>
      <c r="O633" s="53" t="s">
        <v>94</v>
      </c>
      <c r="P633" s="53">
        <v>53</v>
      </c>
      <c r="Q633" s="53" t="s">
        <v>95</v>
      </c>
      <c r="R633" s="53" t="s">
        <v>257</v>
      </c>
      <c r="S633" s="53"/>
      <c r="T633" s="53" t="s">
        <v>102</v>
      </c>
      <c r="U633" s="53" t="s">
        <v>355</v>
      </c>
      <c r="V633" s="53" t="s">
        <v>99</v>
      </c>
      <c r="W633" s="53" t="s">
        <v>103</v>
      </c>
      <c r="X633" s="53" t="s">
        <v>101</v>
      </c>
      <c r="Y633" s="53" t="s">
        <v>102</v>
      </c>
      <c r="Z633" s="53"/>
      <c r="AA633" s="53" t="s">
        <v>98</v>
      </c>
      <c r="AB633" s="55"/>
    </row>
    <row r="634" spans="1:28" x14ac:dyDescent="0.25">
      <c r="A634" s="1">
        <v>633</v>
      </c>
      <c r="H634" t="s">
        <v>71</v>
      </c>
      <c r="N634" s="6" t="s">
        <v>77</v>
      </c>
      <c r="O634" s="5" t="s">
        <v>94</v>
      </c>
      <c r="P634" s="5">
        <v>28</v>
      </c>
      <c r="Q634" s="5" t="s">
        <v>115</v>
      </c>
      <c r="R634" s="5" t="s">
        <v>310</v>
      </c>
      <c r="S634" s="5" t="s">
        <v>97</v>
      </c>
      <c r="T634" s="5" t="s">
        <v>98</v>
      </c>
      <c r="U634" s="5" t="s">
        <v>80</v>
      </c>
      <c r="V634" s="5" t="s">
        <v>126</v>
      </c>
      <c r="W634" s="5" t="s">
        <v>100</v>
      </c>
      <c r="X634" s="5" t="s">
        <v>101</v>
      </c>
      <c r="Y634" s="5" t="s">
        <v>102</v>
      </c>
      <c r="Z634" s="5"/>
      <c r="AA634" s="5" t="s">
        <v>102</v>
      </c>
      <c r="AB634" s="54"/>
    </row>
    <row r="635" spans="1:28" x14ac:dyDescent="0.25">
      <c r="A635" s="1">
        <v>634</v>
      </c>
      <c r="F635" t="s">
        <v>69</v>
      </c>
      <c r="G635" t="s">
        <v>70</v>
      </c>
      <c r="J635" t="s">
        <v>73</v>
      </c>
      <c r="O635" s="53" t="s">
        <v>94</v>
      </c>
      <c r="P635" s="53">
        <v>60</v>
      </c>
      <c r="Q635" s="53" t="s">
        <v>95</v>
      </c>
      <c r="R635" s="53" t="s">
        <v>201</v>
      </c>
      <c r="S635" s="53" t="s">
        <v>89</v>
      </c>
      <c r="T635" s="53" t="s">
        <v>102</v>
      </c>
      <c r="U635" s="53" t="s">
        <v>81</v>
      </c>
      <c r="V635" s="53" t="s">
        <v>99</v>
      </c>
      <c r="W635" s="53" t="s">
        <v>120</v>
      </c>
      <c r="X635" s="53" t="s">
        <v>101</v>
      </c>
      <c r="Y635" s="53" t="s">
        <v>102</v>
      </c>
      <c r="Z635" s="53"/>
      <c r="AA635" s="53" t="s">
        <v>102</v>
      </c>
      <c r="AB635" s="55"/>
    </row>
    <row r="636" spans="1:28" x14ac:dyDescent="0.25">
      <c r="A636" s="1">
        <v>635</v>
      </c>
      <c r="B636" t="s">
        <v>65</v>
      </c>
      <c r="M636" t="s">
        <v>76</v>
      </c>
      <c r="O636" s="5" t="s">
        <v>94</v>
      </c>
      <c r="P636" s="5">
        <v>25</v>
      </c>
      <c r="Q636" s="5" t="s">
        <v>95</v>
      </c>
      <c r="R636" s="5" t="s">
        <v>118</v>
      </c>
      <c r="S636" s="5" t="s">
        <v>134</v>
      </c>
      <c r="T636" s="5" t="s">
        <v>98</v>
      </c>
      <c r="U636" s="5" t="s">
        <v>362</v>
      </c>
      <c r="V636" s="5" t="s">
        <v>112</v>
      </c>
      <c r="W636" s="5" t="s">
        <v>110</v>
      </c>
      <c r="X636" s="5" t="s">
        <v>101</v>
      </c>
      <c r="Y636" s="5" t="s">
        <v>102</v>
      </c>
      <c r="Z636" s="5"/>
      <c r="AA636" s="5"/>
      <c r="AB636" s="54"/>
    </row>
    <row r="637" spans="1:28" x14ac:dyDescent="0.25">
      <c r="A637" s="1">
        <v>636</v>
      </c>
      <c r="B637" t="s">
        <v>65</v>
      </c>
      <c r="D637" t="s">
        <v>67</v>
      </c>
      <c r="E637" t="s">
        <v>68</v>
      </c>
      <c r="G637" t="s">
        <v>70</v>
      </c>
      <c r="H637" t="s">
        <v>71</v>
      </c>
      <c r="I637" t="s">
        <v>72</v>
      </c>
      <c r="J637" t="s">
        <v>73</v>
      </c>
      <c r="K637" t="s">
        <v>74</v>
      </c>
      <c r="L637" t="s">
        <v>75</v>
      </c>
      <c r="M637" t="s">
        <v>76</v>
      </c>
      <c r="O637" s="53" t="s">
        <v>94</v>
      </c>
      <c r="P637" s="53">
        <v>68</v>
      </c>
      <c r="Q637" s="53" t="s">
        <v>115</v>
      </c>
      <c r="R637" s="53" t="s">
        <v>321</v>
      </c>
      <c r="S637" s="53" t="s">
        <v>97</v>
      </c>
      <c r="T637" s="53"/>
      <c r="U637" s="53" t="s">
        <v>80</v>
      </c>
      <c r="V637" s="53" t="s">
        <v>108</v>
      </c>
      <c r="W637" s="53" t="s">
        <v>103</v>
      </c>
      <c r="X637" s="53" t="s">
        <v>101</v>
      </c>
      <c r="Y637" s="53" t="s">
        <v>102</v>
      </c>
      <c r="Z637" s="53"/>
      <c r="AA637" s="53"/>
      <c r="AB637" s="55"/>
    </row>
    <row r="638" spans="1:28" x14ac:dyDescent="0.25">
      <c r="A638" s="1">
        <v>637</v>
      </c>
      <c r="O638" s="5" t="s">
        <v>105</v>
      </c>
      <c r="P638" s="5">
        <v>47</v>
      </c>
      <c r="Q638" s="5" t="s">
        <v>95</v>
      </c>
      <c r="R638" s="5" t="s">
        <v>96</v>
      </c>
      <c r="S638" s="5" t="s">
        <v>97</v>
      </c>
      <c r="T638" s="5"/>
      <c r="U638" s="5" t="s">
        <v>80</v>
      </c>
      <c r="V638" s="5" t="s">
        <v>112</v>
      </c>
      <c r="W638" s="5" t="s">
        <v>103</v>
      </c>
      <c r="X638" s="5" t="s">
        <v>101</v>
      </c>
      <c r="Y638" s="5" t="s">
        <v>102</v>
      </c>
      <c r="Z638" s="5"/>
      <c r="AA638" s="5" t="s">
        <v>102</v>
      </c>
      <c r="AB638" s="54"/>
    </row>
    <row r="639" spans="1:28" x14ac:dyDescent="0.25">
      <c r="A639" s="1">
        <v>638</v>
      </c>
      <c r="B639" t="s">
        <v>65</v>
      </c>
      <c r="F639" t="s">
        <v>69</v>
      </c>
      <c r="H639" t="s">
        <v>71</v>
      </c>
      <c r="O639" s="53" t="s">
        <v>94</v>
      </c>
      <c r="P639" s="53">
        <v>53</v>
      </c>
      <c r="Q639" s="53" t="s">
        <v>121</v>
      </c>
      <c r="R639" s="53" t="s">
        <v>168</v>
      </c>
      <c r="S639" s="53" t="s">
        <v>97</v>
      </c>
      <c r="T639" s="53"/>
      <c r="U639" s="53" t="s">
        <v>80</v>
      </c>
      <c r="V639" s="53" t="s">
        <v>112</v>
      </c>
      <c r="W639" s="53" t="s">
        <v>120</v>
      </c>
      <c r="X639" s="53" t="s">
        <v>101</v>
      </c>
      <c r="Y639" s="53" t="s">
        <v>102</v>
      </c>
      <c r="Z639" s="53"/>
      <c r="AA639" s="53" t="s">
        <v>102</v>
      </c>
      <c r="AB639" s="55"/>
    </row>
    <row r="640" spans="1:28" x14ac:dyDescent="0.25">
      <c r="A640" s="1">
        <v>639</v>
      </c>
      <c r="B640" t="s">
        <v>65</v>
      </c>
      <c r="D640" t="s">
        <v>67</v>
      </c>
      <c r="E640" t="s">
        <v>68</v>
      </c>
      <c r="G640" t="s">
        <v>70</v>
      </c>
      <c r="I640" t="s">
        <v>72</v>
      </c>
      <c r="J640" t="s">
        <v>73</v>
      </c>
      <c r="M640" t="s">
        <v>76</v>
      </c>
      <c r="O640" s="5" t="s">
        <v>94</v>
      </c>
      <c r="P640" s="5">
        <v>39</v>
      </c>
      <c r="Q640" s="5" t="s">
        <v>121</v>
      </c>
      <c r="R640" s="5" t="s">
        <v>254</v>
      </c>
      <c r="S640" s="5" t="s">
        <v>97</v>
      </c>
      <c r="T640" s="5" t="s">
        <v>98</v>
      </c>
      <c r="U640" s="5" t="s">
        <v>80</v>
      </c>
      <c r="V640" s="5" t="s">
        <v>99</v>
      </c>
      <c r="W640" s="5" t="s">
        <v>103</v>
      </c>
      <c r="X640" s="5" t="s">
        <v>101</v>
      </c>
      <c r="Y640" s="5" t="s">
        <v>102</v>
      </c>
      <c r="Z640" s="5"/>
      <c r="AA640" s="5" t="s">
        <v>102</v>
      </c>
      <c r="AB640" s="54"/>
    </row>
    <row r="641" spans="1:28" x14ac:dyDescent="0.25">
      <c r="A641" s="1">
        <v>640</v>
      </c>
      <c r="B641" t="s">
        <v>65</v>
      </c>
      <c r="C641" t="s">
        <v>66</v>
      </c>
      <c r="D641" t="s">
        <v>67</v>
      </c>
      <c r="E641" t="s">
        <v>68</v>
      </c>
      <c r="F641" t="s">
        <v>69</v>
      </c>
      <c r="G641" t="s">
        <v>70</v>
      </c>
      <c r="H641" t="s">
        <v>71</v>
      </c>
      <c r="I641" t="s">
        <v>72</v>
      </c>
      <c r="J641" t="s">
        <v>73</v>
      </c>
      <c r="K641" t="s">
        <v>74</v>
      </c>
      <c r="L641" t="s">
        <v>75</v>
      </c>
      <c r="M641" t="s">
        <v>76</v>
      </c>
      <c r="N641" s="6" t="s">
        <v>77</v>
      </c>
      <c r="O641" s="53" t="s">
        <v>94</v>
      </c>
      <c r="P641" s="53">
        <v>35</v>
      </c>
      <c r="Q641" s="53" t="s">
        <v>95</v>
      </c>
      <c r="R641" s="53" t="s">
        <v>157</v>
      </c>
      <c r="S641" s="53" t="s">
        <v>97</v>
      </c>
      <c r="T641" s="53" t="s">
        <v>98</v>
      </c>
      <c r="U641" s="53" t="s">
        <v>80</v>
      </c>
      <c r="V641" s="53" t="s">
        <v>99</v>
      </c>
      <c r="W641" s="53" t="s">
        <v>137</v>
      </c>
      <c r="X641" s="53" t="s">
        <v>101</v>
      </c>
      <c r="Y641" s="53" t="s">
        <v>98</v>
      </c>
      <c r="Z641" s="53"/>
      <c r="AA641" s="53" t="s">
        <v>102</v>
      </c>
      <c r="AB641" s="55"/>
    </row>
    <row r="642" spans="1:28" x14ac:dyDescent="0.25">
      <c r="A642" s="1">
        <v>641</v>
      </c>
      <c r="B642" t="s">
        <v>65</v>
      </c>
      <c r="O642" s="5" t="s">
        <v>94</v>
      </c>
      <c r="P642" s="5">
        <v>55</v>
      </c>
      <c r="Q642" s="5" t="s">
        <v>95</v>
      </c>
      <c r="R642" s="5" t="s">
        <v>195</v>
      </c>
      <c r="S642" s="5"/>
      <c r="T642" s="5"/>
      <c r="U642" s="5" t="s">
        <v>80</v>
      </c>
      <c r="V642" s="5" t="s">
        <v>99</v>
      </c>
      <c r="W642" s="5" t="s">
        <v>120</v>
      </c>
      <c r="X642" s="5" t="s">
        <v>101</v>
      </c>
      <c r="Y642" s="5" t="s">
        <v>102</v>
      </c>
      <c r="Z642" s="5"/>
      <c r="AA642" s="5" t="s">
        <v>98</v>
      </c>
      <c r="AB642" s="54"/>
    </row>
    <row r="643" spans="1:28" x14ac:dyDescent="0.25">
      <c r="A643" s="1">
        <v>642</v>
      </c>
      <c r="B643" t="s">
        <v>65</v>
      </c>
      <c r="F643" t="s">
        <v>69</v>
      </c>
      <c r="O643" s="53" t="s">
        <v>94</v>
      </c>
      <c r="P643" s="53"/>
      <c r="Q643" s="53" t="s">
        <v>121</v>
      </c>
      <c r="R643" s="53" t="s">
        <v>172</v>
      </c>
      <c r="S643" s="53" t="s">
        <v>107</v>
      </c>
      <c r="T643" s="53" t="s">
        <v>98</v>
      </c>
      <c r="U643" s="53" t="s">
        <v>80</v>
      </c>
      <c r="V643" s="53"/>
      <c r="W643" s="53" t="s">
        <v>120</v>
      </c>
      <c r="X643" s="53" t="s">
        <v>101</v>
      </c>
      <c r="Y643" s="53" t="s">
        <v>102</v>
      </c>
      <c r="Z643" s="53"/>
      <c r="AA643" s="53" t="s">
        <v>102</v>
      </c>
      <c r="AB643" s="55"/>
    </row>
    <row r="644" spans="1:28" x14ac:dyDescent="0.25">
      <c r="A644" s="1">
        <v>643</v>
      </c>
      <c r="B644" t="s">
        <v>65</v>
      </c>
      <c r="C644" t="s">
        <v>66</v>
      </c>
      <c r="E644" t="s">
        <v>68</v>
      </c>
      <c r="F644" t="s">
        <v>69</v>
      </c>
      <c r="H644" t="s">
        <v>71</v>
      </c>
      <c r="I644" t="s">
        <v>72</v>
      </c>
      <c r="J644" t="s">
        <v>73</v>
      </c>
      <c r="K644" t="s">
        <v>74</v>
      </c>
      <c r="O644" s="5" t="s">
        <v>94</v>
      </c>
      <c r="P644" s="5">
        <v>50</v>
      </c>
      <c r="Q644" s="5" t="s">
        <v>121</v>
      </c>
      <c r="R644" s="5" t="s">
        <v>174</v>
      </c>
      <c r="S644" s="5" t="s">
        <v>97</v>
      </c>
      <c r="T644" s="5" t="s">
        <v>98</v>
      </c>
      <c r="U644" s="5" t="s">
        <v>80</v>
      </c>
      <c r="V644" s="5" t="s">
        <v>99</v>
      </c>
      <c r="W644" s="5" t="s">
        <v>110</v>
      </c>
      <c r="X644" s="5" t="s">
        <v>101</v>
      </c>
      <c r="Y644" s="5" t="s">
        <v>102</v>
      </c>
      <c r="Z644" s="5"/>
      <c r="AA644" s="5" t="s">
        <v>98</v>
      </c>
      <c r="AB644" s="54"/>
    </row>
    <row r="645" spans="1:28" x14ac:dyDescent="0.25">
      <c r="A645" s="1">
        <v>644</v>
      </c>
      <c r="B645" t="s">
        <v>65</v>
      </c>
      <c r="E645" t="s">
        <v>68</v>
      </c>
      <c r="F645" t="s">
        <v>69</v>
      </c>
      <c r="M645" t="s">
        <v>76</v>
      </c>
      <c r="O645" s="53" t="s">
        <v>105</v>
      </c>
      <c r="P645" s="53">
        <v>53</v>
      </c>
      <c r="Q645" s="53" t="s">
        <v>121</v>
      </c>
      <c r="R645" s="53" t="s">
        <v>172</v>
      </c>
      <c r="S645" s="53" t="s">
        <v>107</v>
      </c>
      <c r="T645" s="53" t="s">
        <v>98</v>
      </c>
      <c r="U645" s="53" t="s">
        <v>80</v>
      </c>
      <c r="V645" s="53" t="s">
        <v>99</v>
      </c>
      <c r="W645" s="53" t="s">
        <v>110</v>
      </c>
      <c r="X645" s="53" t="s">
        <v>125</v>
      </c>
      <c r="Y645" s="53" t="s">
        <v>102</v>
      </c>
      <c r="Z645" s="53"/>
      <c r="AA645" s="53" t="s">
        <v>102</v>
      </c>
      <c r="AB645" s="55"/>
    </row>
    <row r="646" spans="1:28" x14ac:dyDescent="0.25">
      <c r="A646" s="1">
        <v>645</v>
      </c>
      <c r="C646" t="s">
        <v>66</v>
      </c>
      <c r="D646" t="s">
        <v>67</v>
      </c>
      <c r="E646" t="s">
        <v>68</v>
      </c>
      <c r="G646" t="s">
        <v>70</v>
      </c>
      <c r="I646" t="s">
        <v>72</v>
      </c>
      <c r="O646" s="5" t="s">
        <v>94</v>
      </c>
      <c r="P646" s="5">
        <v>62</v>
      </c>
      <c r="Q646" s="5" t="s">
        <v>121</v>
      </c>
      <c r="R646" s="5" t="s">
        <v>172</v>
      </c>
      <c r="S646" s="5" t="s">
        <v>107</v>
      </c>
      <c r="T646" s="5" t="s">
        <v>98</v>
      </c>
      <c r="U646" s="5" t="s">
        <v>80</v>
      </c>
      <c r="V646" s="5" t="s">
        <v>109</v>
      </c>
      <c r="W646" s="5" t="s">
        <v>120</v>
      </c>
      <c r="X646" s="5" t="s">
        <v>101</v>
      </c>
      <c r="Y646" s="5" t="s">
        <v>102</v>
      </c>
      <c r="Z646" s="5"/>
      <c r="AA646" s="5" t="s">
        <v>98</v>
      </c>
      <c r="AB646" s="54"/>
    </row>
    <row r="647" spans="1:28" x14ac:dyDescent="0.25">
      <c r="A647" s="1">
        <v>646</v>
      </c>
      <c r="B647" t="s">
        <v>65</v>
      </c>
      <c r="D647" t="s">
        <v>67</v>
      </c>
      <c r="E647" t="s">
        <v>68</v>
      </c>
      <c r="F647" t="s">
        <v>69</v>
      </c>
      <c r="G647" t="s">
        <v>70</v>
      </c>
      <c r="H647" t="s">
        <v>71</v>
      </c>
      <c r="I647" t="s">
        <v>72</v>
      </c>
      <c r="K647" t="s">
        <v>74</v>
      </c>
      <c r="M647" t="s">
        <v>76</v>
      </c>
      <c r="O647" s="53"/>
      <c r="P647" s="53"/>
      <c r="Q647" s="53"/>
      <c r="R647" s="53"/>
      <c r="S647" s="53"/>
      <c r="T647" s="53"/>
      <c r="U647" s="53"/>
      <c r="V647" s="53"/>
      <c r="W647" s="53"/>
      <c r="X647" s="53"/>
      <c r="Y647" s="53"/>
      <c r="Z647" s="53"/>
      <c r="AA647" s="53"/>
      <c r="AB647" s="55"/>
    </row>
    <row r="648" spans="1:28" x14ac:dyDescent="0.25">
      <c r="A648" s="1">
        <v>647</v>
      </c>
      <c r="D648" t="s">
        <v>67</v>
      </c>
      <c r="E648" t="s">
        <v>68</v>
      </c>
      <c r="M648" t="s">
        <v>76</v>
      </c>
      <c r="O648" s="5" t="s">
        <v>105</v>
      </c>
      <c r="P648" s="5">
        <v>36</v>
      </c>
      <c r="Q648" s="5" t="s">
        <v>95</v>
      </c>
      <c r="R648" s="5" t="s">
        <v>195</v>
      </c>
      <c r="S648" s="5" t="s">
        <v>128</v>
      </c>
      <c r="T648" s="5" t="s">
        <v>98</v>
      </c>
      <c r="U648" s="5" t="s">
        <v>80</v>
      </c>
      <c r="V648" s="5" t="s">
        <v>114</v>
      </c>
      <c r="W648" s="5" t="s">
        <v>120</v>
      </c>
      <c r="X648" s="5" t="s">
        <v>101</v>
      </c>
      <c r="Y648" s="5" t="s">
        <v>102</v>
      </c>
      <c r="Z648" s="5" t="s">
        <v>92</v>
      </c>
      <c r="AA648" s="5" t="s">
        <v>98</v>
      </c>
      <c r="AB648" s="54"/>
    </row>
    <row r="649" spans="1:28" x14ac:dyDescent="0.25">
      <c r="A649" s="1">
        <v>648</v>
      </c>
      <c r="B649" t="s">
        <v>65</v>
      </c>
      <c r="E649" t="s">
        <v>68</v>
      </c>
      <c r="K649" t="s">
        <v>74</v>
      </c>
      <c r="M649" t="s">
        <v>76</v>
      </c>
      <c r="O649" s="53" t="s">
        <v>105</v>
      </c>
      <c r="P649" s="53">
        <v>34</v>
      </c>
      <c r="Q649" s="53" t="s">
        <v>95</v>
      </c>
      <c r="R649" s="53" t="s">
        <v>206</v>
      </c>
      <c r="S649" s="53"/>
      <c r="T649" s="53" t="s">
        <v>102</v>
      </c>
      <c r="U649" s="53" t="s">
        <v>355</v>
      </c>
      <c r="V649" s="53" t="s">
        <v>112</v>
      </c>
      <c r="W649" s="53" t="s">
        <v>103</v>
      </c>
      <c r="X649" s="53" t="s">
        <v>101</v>
      </c>
      <c r="Y649" s="53" t="s">
        <v>98</v>
      </c>
      <c r="Z649" s="53" t="s">
        <v>93</v>
      </c>
      <c r="AA649" s="53" t="s">
        <v>102</v>
      </c>
      <c r="AB649" s="55"/>
    </row>
    <row r="650" spans="1:28" x14ac:dyDescent="0.25">
      <c r="A650" s="1">
        <v>649</v>
      </c>
      <c r="B650" t="s">
        <v>65</v>
      </c>
      <c r="O650" s="5" t="s">
        <v>105</v>
      </c>
      <c r="P650" s="5">
        <v>25</v>
      </c>
      <c r="Q650" s="5" t="s">
        <v>121</v>
      </c>
      <c r="R650" s="5" t="s">
        <v>183</v>
      </c>
      <c r="S650" s="5" t="s">
        <v>346</v>
      </c>
      <c r="T650" s="5" t="s">
        <v>102</v>
      </c>
      <c r="U650" s="5" t="s">
        <v>81</v>
      </c>
      <c r="V650" s="5" t="s">
        <v>109</v>
      </c>
      <c r="W650" s="5" t="s">
        <v>103</v>
      </c>
      <c r="X650" s="5" t="s">
        <v>135</v>
      </c>
      <c r="Y650" s="5" t="s">
        <v>102</v>
      </c>
      <c r="Z650" s="5" t="s">
        <v>90</v>
      </c>
      <c r="AA650" s="5" t="s">
        <v>102</v>
      </c>
      <c r="AB650" s="54"/>
    </row>
    <row r="651" spans="1:28" x14ac:dyDescent="0.25">
      <c r="A651" s="1">
        <v>650</v>
      </c>
      <c r="B651" t="s">
        <v>65</v>
      </c>
      <c r="E651" t="s">
        <v>68</v>
      </c>
      <c r="M651" t="s">
        <v>76</v>
      </c>
      <c r="O651" s="53" t="s">
        <v>94</v>
      </c>
      <c r="P651" s="53">
        <v>56</v>
      </c>
      <c r="Q651" s="53" t="s">
        <v>95</v>
      </c>
      <c r="R651" s="53" t="s">
        <v>186</v>
      </c>
      <c r="S651" s="53" t="s">
        <v>107</v>
      </c>
      <c r="T651" s="53" t="s">
        <v>98</v>
      </c>
      <c r="U651" s="53" t="s">
        <v>80</v>
      </c>
      <c r="V651" s="53" t="s">
        <v>126</v>
      </c>
      <c r="W651" s="53" t="s">
        <v>110</v>
      </c>
      <c r="X651" s="53" t="s">
        <v>101</v>
      </c>
      <c r="Y651" s="53" t="s">
        <v>102</v>
      </c>
      <c r="Z651" s="53" t="s">
        <v>92</v>
      </c>
      <c r="AA651" s="53" t="s">
        <v>102</v>
      </c>
      <c r="AB651" s="55"/>
    </row>
    <row r="652" spans="1:28" x14ac:dyDescent="0.25">
      <c r="A652" s="1">
        <v>651</v>
      </c>
      <c r="B652" t="s">
        <v>65</v>
      </c>
      <c r="O652" s="5" t="s">
        <v>94</v>
      </c>
      <c r="P652" s="5">
        <v>21</v>
      </c>
      <c r="Q652" s="5" t="s">
        <v>95</v>
      </c>
      <c r="R652" s="5" t="s">
        <v>238</v>
      </c>
      <c r="S652" s="5" t="s">
        <v>107</v>
      </c>
      <c r="T652" s="5"/>
      <c r="U652" s="5" t="s">
        <v>80</v>
      </c>
      <c r="V652" s="5"/>
      <c r="W652" s="5" t="s">
        <v>120</v>
      </c>
      <c r="X652" s="5" t="s">
        <v>101</v>
      </c>
      <c r="Y652" s="5"/>
      <c r="Z652" s="5"/>
      <c r="AA652" s="5"/>
      <c r="AB652" s="54"/>
    </row>
    <row r="653" spans="1:28" x14ac:dyDescent="0.25">
      <c r="A653" s="1">
        <v>652</v>
      </c>
      <c r="B653" t="s">
        <v>65</v>
      </c>
      <c r="M653" t="s">
        <v>76</v>
      </c>
      <c r="O653" s="53" t="s">
        <v>105</v>
      </c>
      <c r="P653" s="53">
        <v>19</v>
      </c>
      <c r="Q653" s="53" t="s">
        <v>95</v>
      </c>
      <c r="R653" s="53" t="s">
        <v>145</v>
      </c>
      <c r="S653" s="53" t="s">
        <v>107</v>
      </c>
      <c r="T653" s="53" t="s">
        <v>98</v>
      </c>
      <c r="U653" s="53"/>
      <c r="V653" s="53"/>
      <c r="W653" s="53"/>
      <c r="X653" s="53" t="s">
        <v>101</v>
      </c>
      <c r="Y653" s="53" t="s">
        <v>102</v>
      </c>
      <c r="Z653" s="53"/>
      <c r="AA653" s="53"/>
      <c r="AB653" s="55"/>
    </row>
    <row r="654" spans="1:28" x14ac:dyDescent="0.25">
      <c r="A654" s="1">
        <v>653</v>
      </c>
      <c r="M654" t="s">
        <v>76</v>
      </c>
      <c r="O654" s="5" t="s">
        <v>94</v>
      </c>
      <c r="P654" s="5">
        <v>28</v>
      </c>
      <c r="Q654" s="5" t="s">
        <v>95</v>
      </c>
      <c r="R654" s="5" t="s">
        <v>273</v>
      </c>
      <c r="S654" s="5"/>
      <c r="T654" s="5"/>
      <c r="U654" s="5" t="s">
        <v>80</v>
      </c>
      <c r="V654" s="5" t="s">
        <v>112</v>
      </c>
      <c r="W654" s="5" t="s">
        <v>120</v>
      </c>
      <c r="X654" s="5" t="s">
        <v>101</v>
      </c>
      <c r="Y654" s="5" t="s">
        <v>102</v>
      </c>
      <c r="Z654" s="5" t="s">
        <v>92</v>
      </c>
      <c r="AA654" s="5" t="s">
        <v>102</v>
      </c>
      <c r="AB654" s="54"/>
    </row>
    <row r="655" spans="1:28" x14ac:dyDescent="0.25">
      <c r="A655" s="1">
        <v>654</v>
      </c>
      <c r="B655" t="s">
        <v>65</v>
      </c>
      <c r="D655" t="s">
        <v>67</v>
      </c>
      <c r="E655" t="s">
        <v>68</v>
      </c>
      <c r="F655" t="s">
        <v>69</v>
      </c>
      <c r="I655" t="s">
        <v>72</v>
      </c>
      <c r="M655" t="s">
        <v>76</v>
      </c>
      <c r="N655" s="6" t="s">
        <v>77</v>
      </c>
      <c r="O655" s="53" t="s">
        <v>94</v>
      </c>
      <c r="P655" s="53">
        <v>24</v>
      </c>
      <c r="Q655" s="53" t="s">
        <v>95</v>
      </c>
      <c r="R655" s="53" t="s">
        <v>206</v>
      </c>
      <c r="S655" s="53" t="s">
        <v>107</v>
      </c>
      <c r="T655" s="53" t="s">
        <v>98</v>
      </c>
      <c r="U655" s="53" t="s">
        <v>80</v>
      </c>
      <c r="V655" s="53" t="s">
        <v>114</v>
      </c>
      <c r="W655" s="53" t="s">
        <v>110</v>
      </c>
      <c r="X655" s="53" t="s">
        <v>136</v>
      </c>
      <c r="Y655" s="53" t="s">
        <v>102</v>
      </c>
      <c r="Z655" s="53" t="s">
        <v>92</v>
      </c>
      <c r="AA655" s="53" t="s">
        <v>102</v>
      </c>
      <c r="AB655" s="55"/>
    </row>
    <row r="656" spans="1:28" x14ac:dyDescent="0.25">
      <c r="A656" s="1">
        <v>655</v>
      </c>
      <c r="B656" t="s">
        <v>65</v>
      </c>
      <c r="E656" t="s">
        <v>68</v>
      </c>
      <c r="G656" t="s">
        <v>70</v>
      </c>
      <c r="M656" t="s">
        <v>76</v>
      </c>
      <c r="O656" s="5" t="s">
        <v>94</v>
      </c>
      <c r="P656" s="5">
        <v>54</v>
      </c>
      <c r="Q656" s="5"/>
      <c r="R656" s="5" t="s">
        <v>157</v>
      </c>
      <c r="S656" s="5"/>
      <c r="T656" s="5" t="s">
        <v>102</v>
      </c>
      <c r="U656" s="5" t="s">
        <v>355</v>
      </c>
      <c r="V656" s="5" t="s">
        <v>109</v>
      </c>
      <c r="W656" s="5" t="s">
        <v>110</v>
      </c>
      <c r="X656" s="5" t="s">
        <v>101</v>
      </c>
      <c r="Y656" s="5" t="s">
        <v>102</v>
      </c>
      <c r="Z656" s="5"/>
      <c r="AA656" s="5" t="s">
        <v>98</v>
      </c>
      <c r="AB656" s="54"/>
    </row>
    <row r="657" spans="1:28" x14ac:dyDescent="0.25">
      <c r="A657" s="1">
        <v>656</v>
      </c>
      <c r="B657" t="s">
        <v>65</v>
      </c>
      <c r="G657" t="s">
        <v>70</v>
      </c>
      <c r="M657" t="s">
        <v>76</v>
      </c>
      <c r="O657" s="53" t="s">
        <v>105</v>
      </c>
      <c r="P657" s="53">
        <v>52</v>
      </c>
      <c r="Q657" s="53" t="s">
        <v>95</v>
      </c>
      <c r="R657" s="53" t="s">
        <v>162</v>
      </c>
      <c r="S657" s="53" t="s">
        <v>107</v>
      </c>
      <c r="T657" s="53" t="s">
        <v>98</v>
      </c>
      <c r="U657" s="53" t="s">
        <v>370</v>
      </c>
      <c r="V657" s="53" t="s">
        <v>114</v>
      </c>
      <c r="W657" s="53" t="s">
        <v>133</v>
      </c>
      <c r="X657" s="53" t="s">
        <v>101</v>
      </c>
      <c r="Y657" s="53" t="s">
        <v>102</v>
      </c>
      <c r="Z657" s="53" t="s">
        <v>92</v>
      </c>
      <c r="AA657" s="53" t="s">
        <v>98</v>
      </c>
      <c r="AB657" s="55"/>
    </row>
    <row r="658" spans="1:28" x14ac:dyDescent="0.25">
      <c r="A658" s="1">
        <v>657</v>
      </c>
      <c r="B658" t="s">
        <v>65</v>
      </c>
      <c r="E658" t="s">
        <v>68</v>
      </c>
      <c r="N658" s="6" t="s">
        <v>77</v>
      </c>
      <c r="O658" s="5" t="s">
        <v>94</v>
      </c>
      <c r="P658" s="5">
        <v>56</v>
      </c>
      <c r="Q658" s="5" t="s">
        <v>95</v>
      </c>
      <c r="R658" s="5" t="s">
        <v>186</v>
      </c>
      <c r="S658" s="5" t="s">
        <v>97</v>
      </c>
      <c r="T658" s="5"/>
      <c r="U658" s="5" t="s">
        <v>80</v>
      </c>
      <c r="V658" s="5" t="s">
        <v>99</v>
      </c>
      <c r="W658" s="5" t="s">
        <v>103</v>
      </c>
      <c r="X658" s="5" t="s">
        <v>101</v>
      </c>
      <c r="Y658" s="5" t="s">
        <v>102</v>
      </c>
      <c r="Z658" s="5" t="s">
        <v>92</v>
      </c>
      <c r="AA658" s="5" t="s">
        <v>102</v>
      </c>
      <c r="AB658" s="54"/>
    </row>
    <row r="659" spans="1:28" x14ac:dyDescent="0.25">
      <c r="A659" s="1">
        <v>658</v>
      </c>
      <c r="B659" t="s">
        <v>65</v>
      </c>
      <c r="C659" t="s">
        <v>66</v>
      </c>
      <c r="E659" t="s">
        <v>68</v>
      </c>
      <c r="F659" t="s">
        <v>69</v>
      </c>
      <c r="G659" t="s">
        <v>70</v>
      </c>
      <c r="L659" t="s">
        <v>75</v>
      </c>
      <c r="O659" s="53" t="s">
        <v>94</v>
      </c>
      <c r="P659" s="53">
        <v>88</v>
      </c>
      <c r="Q659" s="53" t="s">
        <v>95</v>
      </c>
      <c r="R659" s="53" t="s">
        <v>113</v>
      </c>
      <c r="S659" s="53" t="s">
        <v>107</v>
      </c>
      <c r="T659" s="53"/>
      <c r="U659" s="53" t="s">
        <v>80</v>
      </c>
      <c r="V659" s="53"/>
      <c r="W659" s="53" t="s">
        <v>110</v>
      </c>
      <c r="X659" s="53" t="s">
        <v>104</v>
      </c>
      <c r="Y659" s="53" t="s">
        <v>102</v>
      </c>
      <c r="Z659" s="53"/>
      <c r="AA659" s="53" t="s">
        <v>98</v>
      </c>
      <c r="AB659" s="55"/>
    </row>
    <row r="660" spans="1:28" x14ac:dyDescent="0.25">
      <c r="A660" s="1">
        <v>659</v>
      </c>
      <c r="B660" t="s">
        <v>65</v>
      </c>
      <c r="O660" s="5" t="s">
        <v>94</v>
      </c>
      <c r="P660" s="5">
        <v>66</v>
      </c>
      <c r="Q660" s="5" t="s">
        <v>95</v>
      </c>
      <c r="R660" s="5" t="s">
        <v>113</v>
      </c>
      <c r="S660" s="5" t="s">
        <v>107</v>
      </c>
      <c r="T660" s="5"/>
      <c r="U660" s="5" t="s">
        <v>80</v>
      </c>
      <c r="V660" s="5"/>
      <c r="W660" s="5" t="s">
        <v>110</v>
      </c>
      <c r="X660" s="5" t="s">
        <v>104</v>
      </c>
      <c r="Y660" s="5" t="s">
        <v>102</v>
      </c>
      <c r="Z660" s="5" t="s">
        <v>91</v>
      </c>
      <c r="AA660" s="5" t="s">
        <v>98</v>
      </c>
      <c r="AB660" s="54"/>
    </row>
    <row r="661" spans="1:28" x14ac:dyDescent="0.25">
      <c r="A661" s="1">
        <v>660</v>
      </c>
      <c r="B661" t="s">
        <v>65</v>
      </c>
      <c r="E661" t="s">
        <v>68</v>
      </c>
      <c r="O661" s="53" t="s">
        <v>94</v>
      </c>
      <c r="P661" s="53">
        <v>81</v>
      </c>
      <c r="Q661" s="53" t="s">
        <v>95</v>
      </c>
      <c r="R661" s="53" t="s">
        <v>113</v>
      </c>
      <c r="S661" s="53" t="s">
        <v>107</v>
      </c>
      <c r="T661" s="53"/>
      <c r="U661" s="53" t="s">
        <v>80</v>
      </c>
      <c r="V661" s="53" t="s">
        <v>99</v>
      </c>
      <c r="W661" s="53" t="s">
        <v>110</v>
      </c>
      <c r="X661" s="53" t="s">
        <v>104</v>
      </c>
      <c r="Y661" s="53" t="s">
        <v>102</v>
      </c>
      <c r="Z661" s="53" t="s">
        <v>373</v>
      </c>
      <c r="AA661" s="53" t="s">
        <v>98</v>
      </c>
      <c r="AB661" s="55"/>
    </row>
    <row r="662" spans="1:28" x14ac:dyDescent="0.25">
      <c r="A662" s="1">
        <v>661</v>
      </c>
      <c r="B662" t="s">
        <v>65</v>
      </c>
      <c r="O662" s="5" t="s">
        <v>94</v>
      </c>
      <c r="P662" s="5">
        <v>95</v>
      </c>
      <c r="Q662" s="5" t="s">
        <v>95</v>
      </c>
      <c r="R662" s="5" t="s">
        <v>113</v>
      </c>
      <c r="S662" s="5" t="s">
        <v>107</v>
      </c>
      <c r="T662" s="5" t="s">
        <v>98</v>
      </c>
      <c r="U662" s="5" t="s">
        <v>80</v>
      </c>
      <c r="V662" s="5"/>
      <c r="W662" s="5" t="s">
        <v>110</v>
      </c>
      <c r="X662" s="5" t="s">
        <v>104</v>
      </c>
      <c r="Y662" s="5" t="s">
        <v>102</v>
      </c>
      <c r="Z662" s="5"/>
      <c r="AA662" s="5" t="s">
        <v>98</v>
      </c>
      <c r="AB662" s="54"/>
    </row>
    <row r="663" spans="1:28" x14ac:dyDescent="0.25">
      <c r="A663" s="1">
        <v>662</v>
      </c>
      <c r="B663" t="s">
        <v>65</v>
      </c>
      <c r="O663" s="53" t="s">
        <v>94</v>
      </c>
      <c r="P663" s="53">
        <v>68</v>
      </c>
      <c r="Q663" s="53" t="s">
        <v>95</v>
      </c>
      <c r="R663" s="53" t="s">
        <v>116</v>
      </c>
      <c r="S663" s="53" t="s">
        <v>107</v>
      </c>
      <c r="T663" s="53"/>
      <c r="U663" s="53" t="s">
        <v>80</v>
      </c>
      <c r="V663" s="53"/>
      <c r="W663" s="53" t="s">
        <v>100</v>
      </c>
      <c r="X663" s="53" t="s">
        <v>104</v>
      </c>
      <c r="Y663" s="53" t="s">
        <v>102</v>
      </c>
      <c r="Z663" s="53" t="s">
        <v>91</v>
      </c>
      <c r="AA663" s="53" t="s">
        <v>102</v>
      </c>
      <c r="AB663" s="55"/>
    </row>
    <row r="664" spans="1:28" x14ac:dyDescent="0.25">
      <c r="A664" s="1">
        <v>663</v>
      </c>
      <c r="B664" t="s">
        <v>65</v>
      </c>
      <c r="G664" t="s">
        <v>70</v>
      </c>
      <c r="M664" t="s">
        <v>76</v>
      </c>
      <c r="O664" s="5" t="s">
        <v>105</v>
      </c>
      <c r="P664" s="5">
        <v>70</v>
      </c>
      <c r="Q664" s="5" t="s">
        <v>95</v>
      </c>
      <c r="R664" s="5" t="s">
        <v>113</v>
      </c>
      <c r="S664" s="5" t="s">
        <v>107</v>
      </c>
      <c r="T664" s="5" t="s">
        <v>98</v>
      </c>
      <c r="U664" s="5" t="s">
        <v>80</v>
      </c>
      <c r="V664" s="5" t="s">
        <v>112</v>
      </c>
      <c r="W664" s="5" t="s">
        <v>110</v>
      </c>
      <c r="X664" s="5" t="s">
        <v>104</v>
      </c>
      <c r="Y664" s="5" t="s">
        <v>102</v>
      </c>
      <c r="Z664" s="5"/>
      <c r="AA664" s="5" t="s">
        <v>98</v>
      </c>
      <c r="AB664" s="54"/>
    </row>
    <row r="665" spans="1:28" x14ac:dyDescent="0.25">
      <c r="A665" s="1">
        <v>664</v>
      </c>
      <c r="E665" t="s">
        <v>68</v>
      </c>
      <c r="N665" s="6" t="s">
        <v>77</v>
      </c>
      <c r="O665" s="53" t="s">
        <v>105</v>
      </c>
      <c r="P665" s="53">
        <v>18</v>
      </c>
      <c r="Q665" s="53" t="s">
        <v>121</v>
      </c>
      <c r="R665" s="53" t="s">
        <v>180</v>
      </c>
      <c r="S665" s="53" t="s">
        <v>143</v>
      </c>
      <c r="T665" s="53" t="s">
        <v>98</v>
      </c>
      <c r="U665" s="53" t="s">
        <v>80</v>
      </c>
      <c r="V665" s="53"/>
      <c r="W665" s="53" t="s">
        <v>133</v>
      </c>
      <c r="X665" s="53" t="s">
        <v>136</v>
      </c>
      <c r="Y665" s="53" t="s">
        <v>102</v>
      </c>
      <c r="Z665" s="53" t="s">
        <v>90</v>
      </c>
      <c r="AA665" s="53" t="s">
        <v>98</v>
      </c>
      <c r="AB665" s="55"/>
    </row>
    <row r="666" spans="1:28" x14ac:dyDescent="0.25">
      <c r="A666" s="1">
        <v>665</v>
      </c>
      <c r="B666" t="s">
        <v>65</v>
      </c>
      <c r="M666" t="s">
        <v>76</v>
      </c>
      <c r="O666" s="5" t="s">
        <v>105</v>
      </c>
      <c r="P666" s="5">
        <v>31</v>
      </c>
      <c r="Q666" s="5" t="s">
        <v>121</v>
      </c>
      <c r="R666" s="5" t="s">
        <v>274</v>
      </c>
      <c r="S666" s="5" t="s">
        <v>107</v>
      </c>
      <c r="T666" s="5" t="s">
        <v>98</v>
      </c>
      <c r="U666" s="5" t="s">
        <v>80</v>
      </c>
      <c r="V666" s="5" t="s">
        <v>114</v>
      </c>
      <c r="W666" s="5" t="s">
        <v>110</v>
      </c>
      <c r="X666" s="5" t="s">
        <v>123</v>
      </c>
      <c r="Y666" s="5" t="s">
        <v>102</v>
      </c>
      <c r="Z666" s="5" t="s">
        <v>90</v>
      </c>
      <c r="AA666" s="5" t="s">
        <v>102</v>
      </c>
      <c r="AB666" s="54"/>
    </row>
    <row r="667" spans="1:28" x14ac:dyDescent="0.25">
      <c r="A667" s="1">
        <v>666</v>
      </c>
      <c r="B667" t="s">
        <v>65</v>
      </c>
      <c r="O667" s="53" t="s">
        <v>94</v>
      </c>
      <c r="P667" s="53">
        <v>40</v>
      </c>
      <c r="Q667" s="53" t="s">
        <v>121</v>
      </c>
      <c r="R667" s="53" t="s">
        <v>190</v>
      </c>
      <c r="S667" s="53" t="s">
        <v>107</v>
      </c>
      <c r="T667" s="53" t="s">
        <v>98</v>
      </c>
      <c r="U667" s="53" t="s">
        <v>80</v>
      </c>
      <c r="V667" s="53" t="s">
        <v>108</v>
      </c>
      <c r="W667" s="53" t="s">
        <v>100</v>
      </c>
      <c r="X667" s="53" t="s">
        <v>101</v>
      </c>
      <c r="Y667" s="53" t="s">
        <v>102</v>
      </c>
      <c r="Z667" s="53" t="s">
        <v>92</v>
      </c>
      <c r="AA667" s="53" t="s">
        <v>102</v>
      </c>
      <c r="AB667" s="55"/>
    </row>
    <row r="668" spans="1:28" x14ac:dyDescent="0.25">
      <c r="A668" s="1">
        <v>667</v>
      </c>
      <c r="M668" t="s">
        <v>76</v>
      </c>
      <c r="O668" s="5" t="s">
        <v>105</v>
      </c>
      <c r="P668" s="5">
        <v>19</v>
      </c>
      <c r="Q668" s="5" t="s">
        <v>121</v>
      </c>
      <c r="R668" s="5" t="s">
        <v>180</v>
      </c>
      <c r="S668" s="5" t="s">
        <v>107</v>
      </c>
      <c r="T668" s="5" t="s">
        <v>98</v>
      </c>
      <c r="U668" s="5" t="s">
        <v>80</v>
      </c>
      <c r="V668" s="5" t="s">
        <v>99</v>
      </c>
      <c r="W668" s="5" t="s">
        <v>120</v>
      </c>
      <c r="X668" s="5" t="s">
        <v>101</v>
      </c>
      <c r="Y668" s="5" t="s">
        <v>102</v>
      </c>
      <c r="Z668" s="5" t="s">
        <v>92</v>
      </c>
      <c r="AA668" s="5" t="s">
        <v>102</v>
      </c>
      <c r="AB668" s="54"/>
    </row>
    <row r="669" spans="1:28" x14ac:dyDescent="0.25">
      <c r="A669" s="1">
        <v>668</v>
      </c>
      <c r="B669" t="s">
        <v>65</v>
      </c>
      <c r="H669" t="s">
        <v>71</v>
      </c>
      <c r="O669" s="53" t="s">
        <v>105</v>
      </c>
      <c r="P669" s="53">
        <v>33</v>
      </c>
      <c r="Q669" s="53" t="s">
        <v>121</v>
      </c>
      <c r="R669" s="53" t="s">
        <v>180</v>
      </c>
      <c r="S669" s="53" t="s">
        <v>107</v>
      </c>
      <c r="T669" s="53" t="s">
        <v>98</v>
      </c>
      <c r="U669" s="53" t="s">
        <v>80</v>
      </c>
      <c r="V669" s="53" t="s">
        <v>108</v>
      </c>
      <c r="W669" s="53" t="s">
        <v>133</v>
      </c>
      <c r="X669" s="53" t="s">
        <v>135</v>
      </c>
      <c r="Y669" s="53" t="s">
        <v>102</v>
      </c>
      <c r="Z669" s="53" t="s">
        <v>90</v>
      </c>
      <c r="AA669" s="53"/>
      <c r="AB669" s="55"/>
    </row>
    <row r="670" spans="1:28" x14ac:dyDescent="0.25">
      <c r="A670" s="1">
        <v>669</v>
      </c>
      <c r="B670" t="s">
        <v>65</v>
      </c>
      <c r="D670" t="s">
        <v>67</v>
      </c>
      <c r="G670" t="s">
        <v>70</v>
      </c>
      <c r="M670" t="s">
        <v>76</v>
      </c>
      <c r="N670" s="6" t="s">
        <v>77</v>
      </c>
      <c r="O670" s="5" t="s">
        <v>105</v>
      </c>
      <c r="P670" s="5">
        <v>36</v>
      </c>
      <c r="Q670" s="5" t="s">
        <v>121</v>
      </c>
      <c r="R670" s="5" t="s">
        <v>275</v>
      </c>
      <c r="S670" s="5" t="s">
        <v>107</v>
      </c>
      <c r="T670" s="5" t="s">
        <v>98</v>
      </c>
      <c r="U670" s="5" t="s">
        <v>80</v>
      </c>
      <c r="V670" s="5"/>
      <c r="W670" s="5" t="s">
        <v>120</v>
      </c>
      <c r="X670" s="5" t="s">
        <v>125</v>
      </c>
      <c r="Y670" s="5" t="s">
        <v>102</v>
      </c>
      <c r="Z670" s="5" t="s">
        <v>90</v>
      </c>
      <c r="AA670" s="5" t="s">
        <v>102</v>
      </c>
      <c r="AB670" s="54"/>
    </row>
    <row r="671" spans="1:28" x14ac:dyDescent="0.25">
      <c r="A671" s="1">
        <v>670</v>
      </c>
      <c r="B671" t="s">
        <v>65</v>
      </c>
      <c r="E671" t="s">
        <v>68</v>
      </c>
      <c r="K671" t="s">
        <v>74</v>
      </c>
      <c r="O671" s="53" t="s">
        <v>94</v>
      </c>
      <c r="P671" s="53">
        <v>21</v>
      </c>
      <c r="Q671" s="53" t="s">
        <v>121</v>
      </c>
      <c r="R671" s="53" t="s">
        <v>190</v>
      </c>
      <c r="S671" s="53" t="s">
        <v>107</v>
      </c>
      <c r="T671" s="53" t="s">
        <v>98</v>
      </c>
      <c r="U671" s="53" t="s">
        <v>80</v>
      </c>
      <c r="V671" s="53" t="s">
        <v>99</v>
      </c>
      <c r="W671" s="53" t="s">
        <v>120</v>
      </c>
      <c r="X671" s="53" t="s">
        <v>125</v>
      </c>
      <c r="Y671" s="53" t="s">
        <v>102</v>
      </c>
      <c r="Z671" s="53" t="s">
        <v>90</v>
      </c>
      <c r="AA671" s="53" t="s">
        <v>102</v>
      </c>
      <c r="AB671" s="55"/>
    </row>
    <row r="672" spans="1:28" x14ac:dyDescent="0.25">
      <c r="A672" s="1">
        <v>671</v>
      </c>
      <c r="B672" t="s">
        <v>65</v>
      </c>
      <c r="O672" s="5" t="s">
        <v>94</v>
      </c>
      <c r="P672" s="5">
        <v>52</v>
      </c>
      <c r="Q672" s="5" t="s">
        <v>121</v>
      </c>
      <c r="R672" s="5" t="s">
        <v>246</v>
      </c>
      <c r="S672" s="5" t="s">
        <v>107</v>
      </c>
      <c r="T672" s="5" t="s">
        <v>98</v>
      </c>
      <c r="U672" s="5" t="s">
        <v>80</v>
      </c>
      <c r="V672" s="5" t="s">
        <v>108</v>
      </c>
      <c r="W672" s="5" t="s">
        <v>110</v>
      </c>
      <c r="X672" s="5" t="s">
        <v>104</v>
      </c>
      <c r="Y672" s="5" t="s">
        <v>102</v>
      </c>
      <c r="Z672" s="5" t="s">
        <v>92</v>
      </c>
      <c r="AA672" s="5" t="s">
        <v>98</v>
      </c>
      <c r="AB672" s="54"/>
    </row>
    <row r="673" spans="1:28" x14ac:dyDescent="0.25">
      <c r="A673" s="1">
        <v>672</v>
      </c>
      <c r="B673" t="s">
        <v>65</v>
      </c>
      <c r="F673" t="s">
        <v>69</v>
      </c>
      <c r="M673" t="s">
        <v>76</v>
      </c>
      <c r="O673" s="53" t="s">
        <v>94</v>
      </c>
      <c r="P673" s="53">
        <v>28</v>
      </c>
      <c r="Q673" s="53" t="s">
        <v>121</v>
      </c>
      <c r="R673" s="53" t="s">
        <v>185</v>
      </c>
      <c r="S673" s="53" t="s">
        <v>107</v>
      </c>
      <c r="T673" s="53" t="s">
        <v>98</v>
      </c>
      <c r="U673" s="53" t="s">
        <v>80</v>
      </c>
      <c r="V673" s="53" t="s">
        <v>126</v>
      </c>
      <c r="W673" s="53" t="s">
        <v>120</v>
      </c>
      <c r="X673" s="53" t="s">
        <v>101</v>
      </c>
      <c r="Y673" s="53" t="s">
        <v>102</v>
      </c>
      <c r="Z673" s="53" t="s">
        <v>92</v>
      </c>
      <c r="AA673" s="53" t="s">
        <v>102</v>
      </c>
      <c r="AB673" s="55"/>
    </row>
    <row r="674" spans="1:28" x14ac:dyDescent="0.25">
      <c r="A674" s="1">
        <v>673</v>
      </c>
      <c r="B674" t="s">
        <v>65</v>
      </c>
      <c r="O674" s="5" t="s">
        <v>105</v>
      </c>
      <c r="P674" s="5">
        <v>18</v>
      </c>
      <c r="Q674" s="5" t="s">
        <v>121</v>
      </c>
      <c r="R674" s="5" t="s">
        <v>161</v>
      </c>
      <c r="S674" s="5" t="s">
        <v>107</v>
      </c>
      <c r="T674" s="5" t="s">
        <v>98</v>
      </c>
      <c r="U674" s="5" t="s">
        <v>80</v>
      </c>
      <c r="V674" s="5" t="s">
        <v>114</v>
      </c>
      <c r="W674" s="5" t="s">
        <v>103</v>
      </c>
      <c r="X674" s="5" t="s">
        <v>101</v>
      </c>
      <c r="Y674" s="5" t="s">
        <v>102</v>
      </c>
      <c r="Z674" s="5" t="s">
        <v>92</v>
      </c>
      <c r="AA674" s="5" t="s">
        <v>102</v>
      </c>
      <c r="AB674" s="54"/>
    </row>
    <row r="675" spans="1:28" x14ac:dyDescent="0.25">
      <c r="A675" s="1">
        <v>674</v>
      </c>
      <c r="B675" t="s">
        <v>65</v>
      </c>
      <c r="H675" t="s">
        <v>71</v>
      </c>
      <c r="L675" t="s">
        <v>75</v>
      </c>
      <c r="O675" s="53"/>
      <c r="P675" s="53"/>
      <c r="Q675" s="53"/>
      <c r="R675" s="53"/>
      <c r="S675" s="53"/>
      <c r="T675" s="53"/>
      <c r="U675" s="53"/>
      <c r="V675" s="53"/>
      <c r="W675" s="53"/>
      <c r="X675" s="53"/>
      <c r="Y675" s="53"/>
      <c r="Z675" s="53"/>
      <c r="AA675" s="53"/>
      <c r="AB675" s="55"/>
    </row>
    <row r="676" spans="1:28" x14ac:dyDescent="0.25">
      <c r="A676" s="1">
        <v>675</v>
      </c>
      <c r="B676" t="s">
        <v>65</v>
      </c>
      <c r="O676" s="5" t="s">
        <v>94</v>
      </c>
      <c r="P676" s="5">
        <v>52</v>
      </c>
      <c r="Q676" s="5" t="s">
        <v>121</v>
      </c>
      <c r="R676" s="5" t="s">
        <v>183</v>
      </c>
      <c r="S676" s="5" t="s">
        <v>107</v>
      </c>
      <c r="T676" s="5" t="s">
        <v>98</v>
      </c>
      <c r="U676" s="5" t="s">
        <v>80</v>
      </c>
      <c r="V676" s="5" t="s">
        <v>126</v>
      </c>
      <c r="W676" s="5" t="s">
        <v>120</v>
      </c>
      <c r="X676" s="5" t="s">
        <v>123</v>
      </c>
      <c r="Y676" s="5" t="s">
        <v>102</v>
      </c>
      <c r="Z676" s="5" t="s">
        <v>92</v>
      </c>
      <c r="AA676" s="5" t="s">
        <v>102</v>
      </c>
      <c r="AB676" s="54"/>
    </row>
    <row r="677" spans="1:28" x14ac:dyDescent="0.25">
      <c r="A677" s="1">
        <v>676</v>
      </c>
      <c r="B677" t="s">
        <v>65</v>
      </c>
      <c r="C677" t="s">
        <v>66</v>
      </c>
      <c r="K677" t="s">
        <v>74</v>
      </c>
      <c r="O677" s="53" t="s">
        <v>94</v>
      </c>
      <c r="P677" s="53">
        <v>64</v>
      </c>
      <c r="Q677" s="53" t="s">
        <v>121</v>
      </c>
      <c r="R677" s="53" t="s">
        <v>122</v>
      </c>
      <c r="S677" s="53" t="s">
        <v>107</v>
      </c>
      <c r="T677" s="53" t="s">
        <v>98</v>
      </c>
      <c r="U677" s="53" t="s">
        <v>355</v>
      </c>
      <c r="V677" s="53" t="s">
        <v>109</v>
      </c>
      <c r="W677" s="53" t="s">
        <v>120</v>
      </c>
      <c r="X677" s="53"/>
      <c r="Y677" s="53" t="s">
        <v>102</v>
      </c>
      <c r="Z677" s="53" t="s">
        <v>90</v>
      </c>
      <c r="AA677" s="53" t="s">
        <v>98</v>
      </c>
      <c r="AB677" s="55"/>
    </row>
    <row r="678" spans="1:28" x14ac:dyDescent="0.25">
      <c r="A678" s="1">
        <v>677</v>
      </c>
      <c r="G678" t="s">
        <v>70</v>
      </c>
      <c r="H678" t="s">
        <v>71</v>
      </c>
      <c r="K678" t="s">
        <v>74</v>
      </c>
      <c r="O678" s="5" t="s">
        <v>105</v>
      </c>
      <c r="P678" s="5">
        <v>48</v>
      </c>
      <c r="Q678" s="5" t="s">
        <v>95</v>
      </c>
      <c r="R678" s="5" t="s">
        <v>157</v>
      </c>
      <c r="S678" s="5"/>
      <c r="T678" s="5" t="s">
        <v>102</v>
      </c>
      <c r="U678" s="5" t="s">
        <v>81</v>
      </c>
      <c r="V678" s="5" t="s">
        <v>112</v>
      </c>
      <c r="W678" s="5" t="s">
        <v>110</v>
      </c>
      <c r="X678" s="5" t="s">
        <v>101</v>
      </c>
      <c r="Y678" s="5" t="s">
        <v>102</v>
      </c>
      <c r="Z678" s="5"/>
      <c r="AA678" s="5" t="s">
        <v>102</v>
      </c>
      <c r="AB678" s="54"/>
    </row>
    <row r="679" spans="1:28" x14ac:dyDescent="0.25">
      <c r="A679" s="1">
        <v>678</v>
      </c>
      <c r="B679" t="s">
        <v>65</v>
      </c>
      <c r="E679" t="s">
        <v>68</v>
      </c>
      <c r="O679" s="53" t="s">
        <v>94</v>
      </c>
      <c r="P679" s="53">
        <v>33</v>
      </c>
      <c r="Q679" s="53" t="s">
        <v>121</v>
      </c>
      <c r="R679" s="53" t="s">
        <v>161</v>
      </c>
      <c r="S679" s="53" t="s">
        <v>107</v>
      </c>
      <c r="T679" s="53" t="s">
        <v>98</v>
      </c>
      <c r="U679" s="53" t="s">
        <v>362</v>
      </c>
      <c r="V679" s="53" t="s">
        <v>112</v>
      </c>
      <c r="W679" s="53" t="s">
        <v>137</v>
      </c>
      <c r="X679" s="53" t="s">
        <v>101</v>
      </c>
      <c r="Y679" s="53" t="s">
        <v>102</v>
      </c>
      <c r="Z679" s="53" t="s">
        <v>92</v>
      </c>
      <c r="AA679" s="53" t="s">
        <v>102</v>
      </c>
      <c r="AB679" s="55"/>
    </row>
    <row r="680" spans="1:28" x14ac:dyDescent="0.25">
      <c r="A680" s="1">
        <v>679</v>
      </c>
      <c r="B680" t="s">
        <v>65</v>
      </c>
      <c r="F680" t="s">
        <v>69</v>
      </c>
      <c r="M680" t="s">
        <v>76</v>
      </c>
      <c r="O680" s="5" t="s">
        <v>94</v>
      </c>
      <c r="P680" s="5">
        <v>28</v>
      </c>
      <c r="Q680" s="5" t="s">
        <v>121</v>
      </c>
      <c r="R680" s="5" t="s">
        <v>185</v>
      </c>
      <c r="S680" s="5"/>
      <c r="T680" s="5"/>
      <c r="U680" s="5"/>
      <c r="V680" s="5"/>
      <c r="W680" s="5" t="s">
        <v>120</v>
      </c>
      <c r="X680" s="5"/>
      <c r="Y680" s="5"/>
      <c r="Z680" s="5"/>
      <c r="AA680" s="5"/>
      <c r="AB680" s="54"/>
    </row>
    <row r="681" spans="1:28" x14ac:dyDescent="0.25">
      <c r="A681" s="1">
        <v>680</v>
      </c>
      <c r="B681" t="s">
        <v>65</v>
      </c>
      <c r="F681" t="s">
        <v>69</v>
      </c>
      <c r="G681" t="s">
        <v>70</v>
      </c>
      <c r="O681" s="53" t="s">
        <v>94</v>
      </c>
      <c r="P681" s="53">
        <v>75</v>
      </c>
      <c r="Q681" s="53" t="s">
        <v>121</v>
      </c>
      <c r="R681" s="53" t="s">
        <v>217</v>
      </c>
      <c r="S681" s="53" t="s">
        <v>107</v>
      </c>
      <c r="T681" s="53" t="s">
        <v>98</v>
      </c>
      <c r="U681" s="53" t="s">
        <v>80</v>
      </c>
      <c r="V681" s="53" t="s">
        <v>126</v>
      </c>
      <c r="W681" s="53" t="s">
        <v>103</v>
      </c>
      <c r="X681" s="53" t="s">
        <v>104</v>
      </c>
      <c r="Y681" s="53" t="s">
        <v>102</v>
      </c>
      <c r="Z681" s="53" t="s">
        <v>91</v>
      </c>
      <c r="AA681" s="53" t="s">
        <v>102</v>
      </c>
      <c r="AB681" s="55"/>
    </row>
    <row r="682" spans="1:28" x14ac:dyDescent="0.25">
      <c r="A682" s="1">
        <v>681</v>
      </c>
      <c r="B682" t="s">
        <v>65</v>
      </c>
      <c r="K682" t="s">
        <v>74</v>
      </c>
      <c r="L682" t="s">
        <v>75</v>
      </c>
      <c r="M682" t="s">
        <v>76</v>
      </c>
      <c r="O682" s="5" t="s">
        <v>105</v>
      </c>
      <c r="P682" s="5">
        <v>31</v>
      </c>
      <c r="Q682" s="5" t="s">
        <v>121</v>
      </c>
      <c r="R682" s="5" t="s">
        <v>167</v>
      </c>
      <c r="S682" s="5" t="s">
        <v>107</v>
      </c>
      <c r="T682" s="5" t="s">
        <v>98</v>
      </c>
      <c r="U682" s="5" t="s">
        <v>80</v>
      </c>
      <c r="V682" s="5" t="s">
        <v>112</v>
      </c>
      <c r="W682" s="5" t="s">
        <v>137</v>
      </c>
      <c r="X682" s="5" t="s">
        <v>101</v>
      </c>
      <c r="Y682" s="5" t="s">
        <v>102</v>
      </c>
      <c r="Z682" s="5" t="s">
        <v>90</v>
      </c>
      <c r="AA682" s="5" t="s">
        <v>102</v>
      </c>
      <c r="AB682" s="54"/>
    </row>
    <row r="683" spans="1:28" x14ac:dyDescent="0.25">
      <c r="A683" s="1">
        <v>682</v>
      </c>
      <c r="B683" t="s">
        <v>65</v>
      </c>
      <c r="F683" t="s">
        <v>69</v>
      </c>
      <c r="G683" t="s">
        <v>70</v>
      </c>
      <c r="M683" t="s">
        <v>76</v>
      </c>
      <c r="O683" s="53" t="s">
        <v>94</v>
      </c>
      <c r="P683" s="53">
        <v>95</v>
      </c>
      <c r="Q683" s="53" t="s">
        <v>121</v>
      </c>
      <c r="R683" s="53" t="s">
        <v>217</v>
      </c>
      <c r="S683" s="53" t="s">
        <v>107</v>
      </c>
      <c r="T683" s="53" t="s">
        <v>98</v>
      </c>
      <c r="U683" s="53" t="s">
        <v>80</v>
      </c>
      <c r="V683" s="53"/>
      <c r="W683" s="53" t="s">
        <v>120</v>
      </c>
      <c r="X683" s="53" t="s">
        <v>104</v>
      </c>
      <c r="Y683" s="53" t="s">
        <v>102</v>
      </c>
      <c r="Z683" s="53" t="s">
        <v>373</v>
      </c>
      <c r="AA683" s="53" t="s">
        <v>98</v>
      </c>
      <c r="AB683" s="55"/>
    </row>
    <row r="684" spans="1:28" x14ac:dyDescent="0.25">
      <c r="A684" s="1">
        <v>683</v>
      </c>
      <c r="O684" s="5" t="s">
        <v>105</v>
      </c>
      <c r="P684" s="5">
        <v>25</v>
      </c>
      <c r="Q684" s="5" t="s">
        <v>121</v>
      </c>
      <c r="R684" s="5" t="s">
        <v>178</v>
      </c>
      <c r="S684" s="5" t="s">
        <v>107</v>
      </c>
      <c r="T684" s="5" t="s">
        <v>98</v>
      </c>
      <c r="U684" s="5" t="s">
        <v>80</v>
      </c>
      <c r="V684" s="5"/>
      <c r="W684" s="5" t="s">
        <v>103</v>
      </c>
      <c r="X684" s="5" t="s">
        <v>136</v>
      </c>
      <c r="Y684" s="5" t="s">
        <v>102</v>
      </c>
      <c r="Z684" s="5"/>
      <c r="AA684" s="5" t="s">
        <v>102</v>
      </c>
      <c r="AB684" s="54"/>
    </row>
    <row r="685" spans="1:28" x14ac:dyDescent="0.25">
      <c r="A685" s="1">
        <v>684</v>
      </c>
      <c r="M685" t="s">
        <v>76</v>
      </c>
      <c r="O685" s="53" t="s">
        <v>94</v>
      </c>
      <c r="P685" s="53">
        <v>24</v>
      </c>
      <c r="Q685" s="53" t="s">
        <v>121</v>
      </c>
      <c r="R685" s="53" t="s">
        <v>185</v>
      </c>
      <c r="S685" s="53" t="s">
        <v>107</v>
      </c>
      <c r="T685" s="53" t="s">
        <v>98</v>
      </c>
      <c r="U685" s="53" t="s">
        <v>80</v>
      </c>
      <c r="V685" s="53" t="s">
        <v>112</v>
      </c>
      <c r="W685" s="53" t="s">
        <v>103</v>
      </c>
      <c r="X685" s="53" t="s">
        <v>101</v>
      </c>
      <c r="Y685" s="53" t="s">
        <v>98</v>
      </c>
      <c r="Z685" s="53" t="s">
        <v>93</v>
      </c>
      <c r="AA685" s="53" t="s">
        <v>102</v>
      </c>
      <c r="AB685" s="55"/>
    </row>
    <row r="686" spans="1:28" x14ac:dyDescent="0.25">
      <c r="A686" s="1">
        <v>685</v>
      </c>
      <c r="B686" t="s">
        <v>65</v>
      </c>
      <c r="O686" s="5" t="s">
        <v>94</v>
      </c>
      <c r="P686" s="5">
        <v>40</v>
      </c>
      <c r="Q686" s="5" t="s">
        <v>121</v>
      </c>
      <c r="R686" s="5" t="s">
        <v>122</v>
      </c>
      <c r="S686" s="5" t="s">
        <v>107</v>
      </c>
      <c r="T686" s="5" t="s">
        <v>98</v>
      </c>
      <c r="U686" s="5" t="s">
        <v>80</v>
      </c>
      <c r="V686" s="5" t="s">
        <v>114</v>
      </c>
      <c r="W686" s="5" t="s">
        <v>110</v>
      </c>
      <c r="X686" s="5" t="s">
        <v>101</v>
      </c>
      <c r="Y686" s="5" t="s">
        <v>102</v>
      </c>
      <c r="Z686" s="5" t="s">
        <v>92</v>
      </c>
      <c r="AA686" s="5" t="s">
        <v>102</v>
      </c>
      <c r="AB686" s="54"/>
    </row>
    <row r="687" spans="1:28" x14ac:dyDescent="0.25">
      <c r="A687" s="1">
        <v>686</v>
      </c>
      <c r="B687" t="s">
        <v>65</v>
      </c>
      <c r="O687" s="53" t="s">
        <v>105</v>
      </c>
      <c r="P687" s="53">
        <v>91</v>
      </c>
      <c r="Q687" s="53" t="s">
        <v>121</v>
      </c>
      <c r="R687" s="53" t="s">
        <v>217</v>
      </c>
      <c r="S687" s="53" t="s">
        <v>107</v>
      </c>
      <c r="T687" s="53" t="s">
        <v>98</v>
      </c>
      <c r="U687" s="53" t="s">
        <v>80</v>
      </c>
      <c r="V687" s="53" t="s">
        <v>126</v>
      </c>
      <c r="W687" s="53" t="s">
        <v>120</v>
      </c>
      <c r="X687" s="53" t="s">
        <v>104</v>
      </c>
      <c r="Y687" s="53" t="s">
        <v>102</v>
      </c>
      <c r="Z687" s="53" t="s">
        <v>91</v>
      </c>
      <c r="AA687" s="53" t="s">
        <v>98</v>
      </c>
      <c r="AB687" s="55"/>
    </row>
    <row r="688" spans="1:28" x14ac:dyDescent="0.25">
      <c r="A688" s="1">
        <v>687</v>
      </c>
      <c r="B688" t="s">
        <v>65</v>
      </c>
      <c r="M688" t="s">
        <v>76</v>
      </c>
      <c r="O688" s="5" t="s">
        <v>105</v>
      </c>
      <c r="P688" s="5">
        <v>38</v>
      </c>
      <c r="Q688" s="5" t="s">
        <v>121</v>
      </c>
      <c r="R688" s="5" t="s">
        <v>177</v>
      </c>
      <c r="S688" s="5" t="s">
        <v>107</v>
      </c>
      <c r="T688" s="5" t="s">
        <v>98</v>
      </c>
      <c r="U688" s="5" t="s">
        <v>80</v>
      </c>
      <c r="V688" s="5" t="s">
        <v>112</v>
      </c>
      <c r="W688" s="5"/>
      <c r="X688" s="5" t="s">
        <v>135</v>
      </c>
      <c r="Y688" s="5" t="s">
        <v>102</v>
      </c>
      <c r="Z688" s="5"/>
      <c r="AA688" s="5" t="s">
        <v>102</v>
      </c>
      <c r="AB688" s="54"/>
    </row>
    <row r="689" spans="1:28" x14ac:dyDescent="0.25">
      <c r="A689" s="1">
        <v>688</v>
      </c>
      <c r="F689" t="s">
        <v>69</v>
      </c>
      <c r="O689" s="53" t="s">
        <v>105</v>
      </c>
      <c r="P689" s="53">
        <v>43</v>
      </c>
      <c r="Q689" s="53" t="s">
        <v>121</v>
      </c>
      <c r="R689" s="53" t="s">
        <v>122</v>
      </c>
      <c r="S689" s="53" t="s">
        <v>346</v>
      </c>
      <c r="T689" s="53" t="s">
        <v>102</v>
      </c>
      <c r="U689" s="53" t="s">
        <v>81</v>
      </c>
      <c r="V689" s="53" t="s">
        <v>99</v>
      </c>
      <c r="W689" s="53" t="s">
        <v>120</v>
      </c>
      <c r="X689" s="53" t="s">
        <v>135</v>
      </c>
      <c r="Y689" s="53" t="s">
        <v>102</v>
      </c>
      <c r="Z689" s="53"/>
      <c r="AA689" s="53" t="s">
        <v>102</v>
      </c>
      <c r="AB689" s="55"/>
    </row>
    <row r="690" spans="1:28" x14ac:dyDescent="0.25">
      <c r="A690" s="1">
        <v>689</v>
      </c>
      <c r="E690" t="s">
        <v>68</v>
      </c>
      <c r="M690" t="s">
        <v>76</v>
      </c>
      <c r="O690" s="5" t="s">
        <v>94</v>
      </c>
      <c r="P690" s="5">
        <v>64</v>
      </c>
      <c r="Q690" s="5" t="s">
        <v>121</v>
      </c>
      <c r="R690" s="5" t="s">
        <v>217</v>
      </c>
      <c r="S690" s="5" t="s">
        <v>107</v>
      </c>
      <c r="T690" s="5" t="s">
        <v>98</v>
      </c>
      <c r="U690" s="5" t="s">
        <v>80</v>
      </c>
      <c r="V690" s="5"/>
      <c r="W690" s="5" t="s">
        <v>110</v>
      </c>
      <c r="X690" s="5" t="s">
        <v>104</v>
      </c>
      <c r="Y690" s="5" t="s">
        <v>102</v>
      </c>
      <c r="Z690" s="5"/>
      <c r="AA690" s="5" t="s">
        <v>102</v>
      </c>
      <c r="AB690" s="54"/>
    </row>
    <row r="691" spans="1:28" x14ac:dyDescent="0.25">
      <c r="A691" s="1">
        <v>690</v>
      </c>
      <c r="B691" t="s">
        <v>65</v>
      </c>
      <c r="E691" t="s">
        <v>68</v>
      </c>
      <c r="F691" t="s">
        <v>69</v>
      </c>
      <c r="G691" t="s">
        <v>70</v>
      </c>
      <c r="O691" s="53" t="s">
        <v>94</v>
      </c>
      <c r="P691" s="53">
        <v>89</v>
      </c>
      <c r="Q691" s="53" t="s">
        <v>121</v>
      </c>
      <c r="R691" s="53" t="s">
        <v>217</v>
      </c>
      <c r="S691" s="53" t="s">
        <v>107</v>
      </c>
      <c r="T691" s="53" t="s">
        <v>98</v>
      </c>
      <c r="U691" s="53" t="s">
        <v>80</v>
      </c>
      <c r="V691" s="53"/>
      <c r="W691" s="53" t="s">
        <v>110</v>
      </c>
      <c r="X691" s="53" t="s">
        <v>104</v>
      </c>
      <c r="Y691" s="53" t="s">
        <v>102</v>
      </c>
      <c r="Z691" s="53"/>
      <c r="AA691" s="53" t="s">
        <v>98</v>
      </c>
      <c r="AB691" s="55"/>
    </row>
    <row r="692" spans="1:28" x14ac:dyDescent="0.25">
      <c r="A692" s="1">
        <v>691</v>
      </c>
      <c r="B692" t="s">
        <v>65</v>
      </c>
      <c r="E692" t="s">
        <v>68</v>
      </c>
      <c r="M692" t="s">
        <v>76</v>
      </c>
      <c r="O692" s="5" t="s">
        <v>105</v>
      </c>
      <c r="P692" s="5">
        <v>39</v>
      </c>
      <c r="Q692" s="5" t="s">
        <v>121</v>
      </c>
      <c r="R692" s="5" t="s">
        <v>180</v>
      </c>
      <c r="S692" s="5" t="s">
        <v>107</v>
      </c>
      <c r="T692" s="5" t="s">
        <v>98</v>
      </c>
      <c r="U692" s="5" t="s">
        <v>80</v>
      </c>
      <c r="V692" s="5" t="s">
        <v>109</v>
      </c>
      <c r="W692" s="5" t="s">
        <v>137</v>
      </c>
      <c r="X692" s="5" t="s">
        <v>125</v>
      </c>
      <c r="Y692" s="5" t="s">
        <v>102</v>
      </c>
      <c r="Z692" s="5"/>
      <c r="AA692" s="5" t="s">
        <v>102</v>
      </c>
      <c r="AB692" s="54"/>
    </row>
    <row r="693" spans="1:28" x14ac:dyDescent="0.25">
      <c r="A693" s="1">
        <v>692</v>
      </c>
      <c r="B693" t="s">
        <v>65</v>
      </c>
      <c r="K693" t="s">
        <v>74</v>
      </c>
      <c r="M693" t="s">
        <v>76</v>
      </c>
      <c r="O693" s="53" t="s">
        <v>94</v>
      </c>
      <c r="P693" s="53">
        <v>87</v>
      </c>
      <c r="Q693" s="53" t="s">
        <v>121</v>
      </c>
      <c r="R693" s="53" t="s">
        <v>217</v>
      </c>
      <c r="S693" s="53" t="s">
        <v>107</v>
      </c>
      <c r="T693" s="53" t="s">
        <v>98</v>
      </c>
      <c r="U693" s="53" t="s">
        <v>80</v>
      </c>
      <c r="V693" s="53" t="s">
        <v>108</v>
      </c>
      <c r="W693" s="53" t="s">
        <v>120</v>
      </c>
      <c r="X693" s="53" t="s">
        <v>104</v>
      </c>
      <c r="Y693" s="53" t="s">
        <v>102</v>
      </c>
      <c r="Z693" s="53"/>
      <c r="AA693" s="53" t="s">
        <v>102</v>
      </c>
      <c r="AB693" s="55"/>
    </row>
    <row r="694" spans="1:28" x14ac:dyDescent="0.25">
      <c r="A694" s="1">
        <v>693</v>
      </c>
      <c r="M694" t="s">
        <v>76</v>
      </c>
      <c r="O694" s="5"/>
      <c r="P694" s="5"/>
      <c r="Q694" s="5"/>
      <c r="R694" s="5"/>
      <c r="S694" s="5"/>
      <c r="T694" s="5"/>
      <c r="U694" s="5"/>
      <c r="V694" s="5"/>
      <c r="W694" s="5" t="s">
        <v>103</v>
      </c>
      <c r="X694" s="5"/>
      <c r="Y694" s="5"/>
      <c r="Z694" s="5"/>
      <c r="AA694" s="5"/>
      <c r="AB694" s="54"/>
    </row>
    <row r="695" spans="1:28" x14ac:dyDescent="0.25">
      <c r="A695" s="1">
        <v>694</v>
      </c>
      <c r="B695" t="s">
        <v>65</v>
      </c>
      <c r="H695" t="s">
        <v>71</v>
      </c>
      <c r="O695" s="53" t="s">
        <v>94</v>
      </c>
      <c r="P695" s="53">
        <v>97</v>
      </c>
      <c r="Q695" s="53" t="s">
        <v>121</v>
      </c>
      <c r="R695" s="53" t="s">
        <v>217</v>
      </c>
      <c r="S695" s="53" t="s">
        <v>107</v>
      </c>
      <c r="T695" s="53" t="s">
        <v>98</v>
      </c>
      <c r="U695" s="53" t="s">
        <v>80</v>
      </c>
      <c r="V695" s="53" t="s">
        <v>99</v>
      </c>
      <c r="W695" s="53" t="s">
        <v>103</v>
      </c>
      <c r="X695" s="53" t="s">
        <v>104</v>
      </c>
      <c r="Y695" s="53" t="s">
        <v>102</v>
      </c>
      <c r="Z695" s="53"/>
      <c r="AA695" s="53" t="s">
        <v>98</v>
      </c>
      <c r="AB695" s="55"/>
    </row>
    <row r="696" spans="1:28" x14ac:dyDescent="0.25">
      <c r="A696" s="1">
        <v>695</v>
      </c>
      <c r="M696" t="s">
        <v>76</v>
      </c>
      <c r="O696" s="5" t="s">
        <v>94</v>
      </c>
      <c r="P696" s="5">
        <v>60</v>
      </c>
      <c r="Q696" s="5" t="s">
        <v>121</v>
      </c>
      <c r="R696" s="5"/>
      <c r="S696" s="5"/>
      <c r="T696" s="5"/>
      <c r="U696" s="5"/>
      <c r="V696" s="5"/>
      <c r="W696" s="5" t="s">
        <v>110</v>
      </c>
      <c r="X696" s="5"/>
      <c r="Y696" s="5"/>
      <c r="Z696" s="5"/>
      <c r="AA696" s="5"/>
      <c r="AB696" s="54"/>
    </row>
    <row r="697" spans="1:28" x14ac:dyDescent="0.25">
      <c r="A697" s="1">
        <v>696</v>
      </c>
      <c r="B697" t="s">
        <v>65</v>
      </c>
      <c r="O697" s="53" t="s">
        <v>94</v>
      </c>
      <c r="P697" s="53">
        <v>67</v>
      </c>
      <c r="Q697" s="53" t="s">
        <v>121</v>
      </c>
      <c r="R697" s="53" t="s">
        <v>276</v>
      </c>
      <c r="S697" s="53" t="s">
        <v>128</v>
      </c>
      <c r="T697" s="53" t="s">
        <v>98</v>
      </c>
      <c r="U697" s="53" t="s">
        <v>80</v>
      </c>
      <c r="V697" s="53" t="s">
        <v>99</v>
      </c>
      <c r="W697" s="53" t="s">
        <v>120</v>
      </c>
      <c r="X697" s="53" t="s">
        <v>104</v>
      </c>
      <c r="Y697" s="53" t="s">
        <v>102</v>
      </c>
      <c r="Z697" s="53"/>
      <c r="AA697" s="53" t="s">
        <v>102</v>
      </c>
      <c r="AB697" s="55"/>
    </row>
    <row r="698" spans="1:28" x14ac:dyDescent="0.25">
      <c r="A698" s="1">
        <v>697</v>
      </c>
      <c r="B698" t="s">
        <v>65</v>
      </c>
      <c r="C698" t="s">
        <v>66</v>
      </c>
      <c r="O698" s="5" t="s">
        <v>105</v>
      </c>
      <c r="P698" s="5">
        <v>71</v>
      </c>
      <c r="Q698" s="5" t="s">
        <v>95</v>
      </c>
      <c r="R698" s="5" t="s">
        <v>149</v>
      </c>
      <c r="S698" s="5" t="s">
        <v>107</v>
      </c>
      <c r="T698" s="5" t="s">
        <v>98</v>
      </c>
      <c r="U698" s="5" t="s">
        <v>80</v>
      </c>
      <c r="V698" s="5"/>
      <c r="W698" s="5"/>
      <c r="X698" s="5" t="s">
        <v>104</v>
      </c>
      <c r="Y698" s="5" t="s">
        <v>102</v>
      </c>
      <c r="Z698" s="5"/>
      <c r="AA698" s="5" t="s">
        <v>98</v>
      </c>
      <c r="AB698" s="54"/>
    </row>
    <row r="699" spans="1:28" x14ac:dyDescent="0.25">
      <c r="A699" s="1">
        <v>698</v>
      </c>
      <c r="B699" t="s">
        <v>65</v>
      </c>
      <c r="F699" t="s">
        <v>69</v>
      </c>
      <c r="O699" s="53" t="s">
        <v>105</v>
      </c>
      <c r="P699" s="53">
        <v>65</v>
      </c>
      <c r="Q699" s="53"/>
      <c r="R699" s="53" t="s">
        <v>138</v>
      </c>
      <c r="S699" s="53" t="s">
        <v>107</v>
      </c>
      <c r="T699" s="53"/>
      <c r="U699" s="53" t="s">
        <v>80</v>
      </c>
      <c r="V699" s="53" t="s">
        <v>126</v>
      </c>
      <c r="W699" s="53" t="s">
        <v>120</v>
      </c>
      <c r="X699" s="53" t="s">
        <v>104</v>
      </c>
      <c r="Y699" s="53" t="s">
        <v>102</v>
      </c>
      <c r="Z699" s="53"/>
      <c r="AA699" s="53" t="s">
        <v>98</v>
      </c>
      <c r="AB699" s="55"/>
    </row>
    <row r="700" spans="1:28" x14ac:dyDescent="0.25">
      <c r="A700" s="1">
        <v>699</v>
      </c>
      <c r="F700" t="s">
        <v>69</v>
      </c>
      <c r="O700" s="5" t="s">
        <v>94</v>
      </c>
      <c r="P700" s="5">
        <v>82</v>
      </c>
      <c r="Q700" s="5" t="s">
        <v>95</v>
      </c>
      <c r="R700" s="5" t="s">
        <v>127</v>
      </c>
      <c r="S700" s="5" t="s">
        <v>107</v>
      </c>
      <c r="T700" s="5" t="s">
        <v>98</v>
      </c>
      <c r="U700" s="5" t="s">
        <v>80</v>
      </c>
      <c r="V700" s="5"/>
      <c r="W700" s="5" t="s">
        <v>110</v>
      </c>
      <c r="X700" s="5" t="s">
        <v>104</v>
      </c>
      <c r="Y700" s="5" t="s">
        <v>102</v>
      </c>
      <c r="Z700" s="5"/>
      <c r="AA700" s="5" t="s">
        <v>98</v>
      </c>
      <c r="AB700" s="54"/>
    </row>
    <row r="701" spans="1:28" x14ac:dyDescent="0.25">
      <c r="A701" s="1">
        <v>700</v>
      </c>
      <c r="B701" t="s">
        <v>65</v>
      </c>
      <c r="F701" t="s">
        <v>69</v>
      </c>
      <c r="G701" t="s">
        <v>70</v>
      </c>
      <c r="O701" s="53"/>
      <c r="P701" s="53">
        <v>87</v>
      </c>
      <c r="Q701" s="53" t="s">
        <v>95</v>
      </c>
      <c r="R701" s="53" t="s">
        <v>127</v>
      </c>
      <c r="S701" s="53" t="s">
        <v>107</v>
      </c>
      <c r="T701" s="53" t="s">
        <v>98</v>
      </c>
      <c r="U701" s="53" t="s">
        <v>80</v>
      </c>
      <c r="V701" s="53" t="s">
        <v>109</v>
      </c>
      <c r="W701" s="53" t="s">
        <v>110</v>
      </c>
      <c r="X701" s="53" t="s">
        <v>104</v>
      </c>
      <c r="Y701" s="53" t="s">
        <v>102</v>
      </c>
      <c r="Z701" s="53"/>
      <c r="AA701" s="53" t="s">
        <v>102</v>
      </c>
      <c r="AB701" s="55"/>
    </row>
    <row r="702" spans="1:28" x14ac:dyDescent="0.25">
      <c r="A702" s="1">
        <v>701</v>
      </c>
      <c r="B702" t="s">
        <v>65</v>
      </c>
      <c r="C702" t="s">
        <v>66</v>
      </c>
      <c r="D702" t="s">
        <v>67</v>
      </c>
      <c r="E702" t="s">
        <v>68</v>
      </c>
      <c r="F702" t="s">
        <v>69</v>
      </c>
      <c r="M702" t="s">
        <v>76</v>
      </c>
      <c r="O702" s="5" t="s">
        <v>105</v>
      </c>
      <c r="P702" s="5">
        <v>68</v>
      </c>
      <c r="Q702" s="5" t="s">
        <v>95</v>
      </c>
      <c r="R702" s="5" t="s">
        <v>234</v>
      </c>
      <c r="S702" s="5" t="s">
        <v>128</v>
      </c>
      <c r="T702" s="5" t="s">
        <v>98</v>
      </c>
      <c r="U702" s="5" t="s">
        <v>80</v>
      </c>
      <c r="V702" s="5" t="s">
        <v>126</v>
      </c>
      <c r="W702" s="5" t="s">
        <v>133</v>
      </c>
      <c r="X702" s="5" t="s">
        <v>101</v>
      </c>
      <c r="Y702" s="5" t="s">
        <v>102</v>
      </c>
      <c r="Z702" s="5"/>
      <c r="AA702" s="5" t="s">
        <v>102</v>
      </c>
      <c r="AB702" s="54"/>
    </row>
    <row r="703" spans="1:28" x14ac:dyDescent="0.25">
      <c r="A703" s="1">
        <v>702</v>
      </c>
      <c r="B703" t="s">
        <v>65</v>
      </c>
      <c r="O703" s="53" t="s">
        <v>94</v>
      </c>
      <c r="P703" s="53">
        <v>40</v>
      </c>
      <c r="Q703" s="53" t="s">
        <v>121</v>
      </c>
      <c r="R703" s="53" t="s">
        <v>122</v>
      </c>
      <c r="S703" s="53" t="s">
        <v>107</v>
      </c>
      <c r="T703" s="53" t="s">
        <v>98</v>
      </c>
      <c r="U703" s="53" t="s">
        <v>80</v>
      </c>
      <c r="V703" s="53" t="s">
        <v>114</v>
      </c>
      <c r="W703" s="53" t="s">
        <v>103</v>
      </c>
      <c r="X703" s="53" t="s">
        <v>101</v>
      </c>
      <c r="Y703" s="53" t="s">
        <v>102</v>
      </c>
      <c r="Z703" s="53"/>
      <c r="AA703" s="53" t="s">
        <v>102</v>
      </c>
      <c r="AB703" s="55"/>
    </row>
    <row r="704" spans="1:28" x14ac:dyDescent="0.25">
      <c r="A704" s="1">
        <v>703</v>
      </c>
      <c r="F704" t="s">
        <v>69</v>
      </c>
      <c r="O704" s="5" t="s">
        <v>105</v>
      </c>
      <c r="P704" s="5">
        <v>43</v>
      </c>
      <c r="Q704" s="5" t="s">
        <v>121</v>
      </c>
      <c r="R704" s="5" t="s">
        <v>122</v>
      </c>
      <c r="S704" s="5" t="s">
        <v>346</v>
      </c>
      <c r="T704" s="5" t="s">
        <v>98</v>
      </c>
      <c r="U704" s="5" t="s">
        <v>81</v>
      </c>
      <c r="V704" s="5" t="s">
        <v>99</v>
      </c>
      <c r="W704" s="5" t="s">
        <v>110</v>
      </c>
      <c r="X704" s="5" t="s">
        <v>135</v>
      </c>
      <c r="Y704" s="5" t="s">
        <v>102</v>
      </c>
      <c r="Z704" s="5"/>
      <c r="AA704" s="5" t="s">
        <v>102</v>
      </c>
      <c r="AB704" s="54"/>
    </row>
    <row r="705" spans="1:28" x14ac:dyDescent="0.25">
      <c r="A705" s="1">
        <v>704</v>
      </c>
      <c r="B705" t="s">
        <v>65</v>
      </c>
      <c r="E705" t="s">
        <v>68</v>
      </c>
      <c r="O705" s="53" t="s">
        <v>105</v>
      </c>
      <c r="P705" s="53">
        <v>64</v>
      </c>
      <c r="Q705" s="53" t="s">
        <v>95</v>
      </c>
      <c r="R705" s="53" t="s">
        <v>277</v>
      </c>
      <c r="S705" s="53" t="s">
        <v>107</v>
      </c>
      <c r="T705" s="53"/>
      <c r="U705" s="53" t="s">
        <v>80</v>
      </c>
      <c r="V705" s="53" t="s">
        <v>114</v>
      </c>
      <c r="W705" s="53" t="s">
        <v>110</v>
      </c>
      <c r="X705" s="53" t="s">
        <v>104</v>
      </c>
      <c r="Y705" s="53" t="s">
        <v>102</v>
      </c>
      <c r="Z705" s="53"/>
      <c r="AA705" s="53" t="s">
        <v>102</v>
      </c>
      <c r="AB705" s="55"/>
    </row>
    <row r="706" spans="1:28" x14ac:dyDescent="0.25">
      <c r="A706" s="1">
        <v>705</v>
      </c>
      <c r="B706" t="s">
        <v>65</v>
      </c>
      <c r="D706" t="s">
        <v>67</v>
      </c>
      <c r="F706" t="s">
        <v>69</v>
      </c>
      <c r="M706" t="s">
        <v>76</v>
      </c>
      <c r="O706" s="5" t="s">
        <v>105</v>
      </c>
      <c r="P706" s="5">
        <v>66</v>
      </c>
      <c r="Q706" s="5" t="s">
        <v>95</v>
      </c>
      <c r="R706" s="5" t="s">
        <v>278</v>
      </c>
      <c r="S706" s="5" t="s">
        <v>128</v>
      </c>
      <c r="T706" s="5" t="s">
        <v>98</v>
      </c>
      <c r="U706" s="5" t="s">
        <v>363</v>
      </c>
      <c r="V706" s="5" t="s">
        <v>112</v>
      </c>
      <c r="W706" s="5" t="s">
        <v>110</v>
      </c>
      <c r="X706" s="5" t="s">
        <v>104</v>
      </c>
      <c r="Y706" s="5" t="s">
        <v>102</v>
      </c>
      <c r="Z706" s="5"/>
      <c r="AA706" s="5" t="s">
        <v>102</v>
      </c>
      <c r="AB706" s="54"/>
    </row>
    <row r="707" spans="1:28" x14ac:dyDescent="0.25">
      <c r="A707" s="1">
        <v>706</v>
      </c>
      <c r="C707" t="s">
        <v>66</v>
      </c>
      <c r="F707" t="s">
        <v>69</v>
      </c>
      <c r="G707" t="s">
        <v>70</v>
      </c>
      <c r="O707" s="53" t="s">
        <v>105</v>
      </c>
      <c r="P707" s="53">
        <v>72</v>
      </c>
      <c r="Q707" s="53" t="s">
        <v>95</v>
      </c>
      <c r="R707" s="53" t="s">
        <v>147</v>
      </c>
      <c r="S707" s="53" t="s">
        <v>107</v>
      </c>
      <c r="T707" s="53" t="s">
        <v>98</v>
      </c>
      <c r="U707" s="53" t="s">
        <v>80</v>
      </c>
      <c r="V707" s="53" t="s">
        <v>114</v>
      </c>
      <c r="W707" s="53" t="s">
        <v>110</v>
      </c>
      <c r="X707" s="53" t="s">
        <v>104</v>
      </c>
      <c r="Y707" s="53" t="s">
        <v>102</v>
      </c>
      <c r="Z707" s="53"/>
      <c r="AA707" s="53" t="s">
        <v>98</v>
      </c>
      <c r="AB707" s="55"/>
    </row>
    <row r="708" spans="1:28" x14ac:dyDescent="0.25">
      <c r="A708" s="1">
        <v>707</v>
      </c>
      <c r="B708" t="s">
        <v>65</v>
      </c>
      <c r="F708" t="s">
        <v>69</v>
      </c>
      <c r="I708" t="s">
        <v>72</v>
      </c>
      <c r="M708" t="s">
        <v>76</v>
      </c>
      <c r="O708" s="5" t="s">
        <v>94</v>
      </c>
      <c r="P708" s="5">
        <v>58</v>
      </c>
      <c r="Q708" s="5" t="s">
        <v>95</v>
      </c>
      <c r="R708" s="5" t="s">
        <v>249</v>
      </c>
      <c r="S708" s="5" t="s">
        <v>107</v>
      </c>
      <c r="T708" s="5" t="s">
        <v>98</v>
      </c>
      <c r="U708" s="5" t="s">
        <v>80</v>
      </c>
      <c r="V708" s="5" t="s">
        <v>99</v>
      </c>
      <c r="W708" s="5" t="s">
        <v>100</v>
      </c>
      <c r="X708" s="5" t="s">
        <v>101</v>
      </c>
      <c r="Y708" s="5" t="s">
        <v>102</v>
      </c>
      <c r="Z708" s="5"/>
      <c r="AA708" s="5" t="s">
        <v>102</v>
      </c>
      <c r="AB708" s="54"/>
    </row>
    <row r="709" spans="1:28" x14ac:dyDescent="0.25">
      <c r="A709" s="1">
        <v>708</v>
      </c>
      <c r="B709" t="s">
        <v>65</v>
      </c>
      <c r="M709" t="s">
        <v>76</v>
      </c>
      <c r="O709" s="53" t="s">
        <v>94</v>
      </c>
      <c r="P709" s="53">
        <v>62</v>
      </c>
      <c r="Q709" s="53" t="s">
        <v>95</v>
      </c>
      <c r="R709" s="53" t="s">
        <v>277</v>
      </c>
      <c r="S709" s="53" t="s">
        <v>107</v>
      </c>
      <c r="T709" s="53" t="s">
        <v>98</v>
      </c>
      <c r="U709" s="53" t="s">
        <v>80</v>
      </c>
      <c r="V709" s="53" t="s">
        <v>126</v>
      </c>
      <c r="W709" s="53" t="s">
        <v>110</v>
      </c>
      <c r="X709" s="53" t="s">
        <v>101</v>
      </c>
      <c r="Y709" s="53" t="s">
        <v>102</v>
      </c>
      <c r="Z709" s="53"/>
      <c r="AA709" s="53" t="s">
        <v>102</v>
      </c>
      <c r="AB709" s="55"/>
    </row>
    <row r="710" spans="1:28" x14ac:dyDescent="0.25">
      <c r="A710" s="1">
        <v>709</v>
      </c>
      <c r="B710" t="s">
        <v>65</v>
      </c>
      <c r="F710" t="s">
        <v>69</v>
      </c>
      <c r="M710" t="s">
        <v>76</v>
      </c>
      <c r="O710" s="5" t="s">
        <v>105</v>
      </c>
      <c r="P710" s="5">
        <v>38</v>
      </c>
      <c r="Q710" s="5" t="s">
        <v>95</v>
      </c>
      <c r="R710" s="5" t="s">
        <v>96</v>
      </c>
      <c r="S710" s="5" t="s">
        <v>107</v>
      </c>
      <c r="T710" s="5" t="s">
        <v>98</v>
      </c>
      <c r="U710" s="5" t="s">
        <v>80</v>
      </c>
      <c r="V710" s="5" t="s">
        <v>99</v>
      </c>
      <c r="W710" s="5" t="s">
        <v>133</v>
      </c>
      <c r="X710" s="5" t="s">
        <v>101</v>
      </c>
      <c r="Y710" s="5" t="s">
        <v>102</v>
      </c>
      <c r="Z710" s="5"/>
      <c r="AA710" s="5" t="s">
        <v>102</v>
      </c>
      <c r="AB710" s="54"/>
    </row>
    <row r="711" spans="1:28" x14ac:dyDescent="0.25">
      <c r="A711" s="1">
        <v>710</v>
      </c>
      <c r="B711" t="s">
        <v>65</v>
      </c>
      <c r="E711" t="s">
        <v>68</v>
      </c>
      <c r="O711" s="53" t="s">
        <v>94</v>
      </c>
      <c r="P711" s="53">
        <v>78</v>
      </c>
      <c r="Q711" s="53" t="s">
        <v>95</v>
      </c>
      <c r="R711" s="53" t="s">
        <v>157</v>
      </c>
      <c r="S711" s="53" t="s">
        <v>97</v>
      </c>
      <c r="T711" s="53" t="s">
        <v>98</v>
      </c>
      <c r="U711" s="53" t="s">
        <v>80</v>
      </c>
      <c r="V711" s="53" t="s">
        <v>112</v>
      </c>
      <c r="W711" s="53" t="s">
        <v>110</v>
      </c>
      <c r="X711" s="53" t="s">
        <v>104</v>
      </c>
      <c r="Y711" s="53" t="s">
        <v>102</v>
      </c>
      <c r="Z711" s="53"/>
      <c r="AA711" s="53" t="s">
        <v>102</v>
      </c>
      <c r="AB711" s="55"/>
    </row>
    <row r="712" spans="1:28" x14ac:dyDescent="0.25">
      <c r="A712" s="1">
        <v>711</v>
      </c>
      <c r="B712" t="s">
        <v>65</v>
      </c>
      <c r="O712" s="5" t="s">
        <v>94</v>
      </c>
      <c r="P712" s="5">
        <v>74</v>
      </c>
      <c r="Q712" s="5" t="s">
        <v>95</v>
      </c>
      <c r="R712" s="5" t="s">
        <v>96</v>
      </c>
      <c r="S712" s="5" t="s">
        <v>107</v>
      </c>
      <c r="T712" s="5"/>
      <c r="U712" s="5" t="s">
        <v>80</v>
      </c>
      <c r="V712" s="5"/>
      <c r="W712" s="5" t="s">
        <v>100</v>
      </c>
      <c r="X712" s="5" t="s">
        <v>104</v>
      </c>
      <c r="Y712" s="5" t="s">
        <v>102</v>
      </c>
      <c r="Z712" s="5"/>
      <c r="AA712" s="5" t="s">
        <v>98</v>
      </c>
      <c r="AB712" s="54"/>
    </row>
    <row r="713" spans="1:28" x14ac:dyDescent="0.25">
      <c r="A713" s="1">
        <v>712</v>
      </c>
      <c r="B713" t="s">
        <v>65</v>
      </c>
      <c r="J713" t="s">
        <v>73</v>
      </c>
      <c r="L713" t="s">
        <v>75</v>
      </c>
      <c r="M713" t="s">
        <v>76</v>
      </c>
      <c r="O713" s="53" t="s">
        <v>94</v>
      </c>
      <c r="P713" s="53">
        <v>56</v>
      </c>
      <c r="Q713" s="53" t="s">
        <v>95</v>
      </c>
      <c r="R713" s="53" t="s">
        <v>96</v>
      </c>
      <c r="S713" s="53" t="s">
        <v>97</v>
      </c>
      <c r="T713" s="53"/>
      <c r="U713" s="53" t="s">
        <v>80</v>
      </c>
      <c r="V713" s="53" t="s">
        <v>112</v>
      </c>
      <c r="W713" s="53" t="s">
        <v>120</v>
      </c>
      <c r="X713" s="53" t="s">
        <v>101</v>
      </c>
      <c r="Y713" s="53" t="s">
        <v>102</v>
      </c>
      <c r="Z713" s="53"/>
      <c r="AA713" s="53" t="s">
        <v>102</v>
      </c>
      <c r="AB713" s="55"/>
    </row>
    <row r="714" spans="1:28" x14ac:dyDescent="0.25">
      <c r="A714" s="1">
        <v>713</v>
      </c>
      <c r="B714" t="s">
        <v>65</v>
      </c>
      <c r="O714" s="5" t="s">
        <v>94</v>
      </c>
      <c r="P714" s="5">
        <v>72</v>
      </c>
      <c r="Q714" s="5" t="s">
        <v>95</v>
      </c>
      <c r="R714" s="5" t="s">
        <v>195</v>
      </c>
      <c r="S714" s="5" t="s">
        <v>97</v>
      </c>
      <c r="T714" s="5" t="s">
        <v>98</v>
      </c>
      <c r="U714" s="5" t="s">
        <v>80</v>
      </c>
      <c r="V714" s="5"/>
      <c r="W714" s="5" t="s">
        <v>133</v>
      </c>
      <c r="X714" s="5" t="s">
        <v>104</v>
      </c>
      <c r="Y714" s="5" t="s">
        <v>102</v>
      </c>
      <c r="Z714" s="5"/>
      <c r="AA714" s="5" t="s">
        <v>102</v>
      </c>
      <c r="AB714" s="54"/>
    </row>
    <row r="715" spans="1:28" x14ac:dyDescent="0.25">
      <c r="A715" s="1">
        <v>714</v>
      </c>
      <c r="C715" t="s">
        <v>66</v>
      </c>
      <c r="G715" t="s">
        <v>70</v>
      </c>
      <c r="I715" t="s">
        <v>72</v>
      </c>
      <c r="O715" s="53" t="s">
        <v>105</v>
      </c>
      <c r="P715" s="53">
        <v>68</v>
      </c>
      <c r="Q715" s="53" t="s">
        <v>95</v>
      </c>
      <c r="R715" s="53" t="s">
        <v>130</v>
      </c>
      <c r="S715" s="53" t="s">
        <v>107</v>
      </c>
      <c r="T715" s="53"/>
      <c r="U715" s="53" t="s">
        <v>80</v>
      </c>
      <c r="V715" s="53" t="s">
        <v>109</v>
      </c>
      <c r="W715" s="53" t="s">
        <v>120</v>
      </c>
      <c r="X715" s="53" t="s">
        <v>104</v>
      </c>
      <c r="Y715" s="53" t="s">
        <v>102</v>
      </c>
      <c r="Z715" s="53"/>
      <c r="AA715" s="53" t="s">
        <v>102</v>
      </c>
      <c r="AB715" s="55"/>
    </row>
    <row r="716" spans="1:28" x14ac:dyDescent="0.25">
      <c r="A716" s="1">
        <v>715</v>
      </c>
      <c r="B716" t="s">
        <v>65</v>
      </c>
      <c r="C716" t="s">
        <v>66</v>
      </c>
      <c r="F716" t="s">
        <v>69</v>
      </c>
      <c r="I716" t="s">
        <v>72</v>
      </c>
      <c r="J716" t="s">
        <v>73</v>
      </c>
      <c r="M716" t="s">
        <v>76</v>
      </c>
      <c r="O716" s="5" t="s">
        <v>94</v>
      </c>
      <c r="P716" s="5">
        <v>49</v>
      </c>
      <c r="Q716" s="5" t="s">
        <v>95</v>
      </c>
      <c r="R716" s="5" t="s">
        <v>140</v>
      </c>
      <c r="S716" s="5" t="s">
        <v>97</v>
      </c>
      <c r="T716" s="5" t="s">
        <v>98</v>
      </c>
      <c r="U716" s="5" t="s">
        <v>80</v>
      </c>
      <c r="V716" s="5" t="s">
        <v>112</v>
      </c>
      <c r="W716" s="5" t="s">
        <v>120</v>
      </c>
      <c r="X716" s="5" t="s">
        <v>101</v>
      </c>
      <c r="Y716" s="5" t="s">
        <v>102</v>
      </c>
      <c r="Z716" s="5"/>
      <c r="AA716" s="5" t="s">
        <v>102</v>
      </c>
      <c r="AB716" s="54"/>
    </row>
    <row r="717" spans="1:28" x14ac:dyDescent="0.25">
      <c r="A717" s="1">
        <v>716</v>
      </c>
      <c r="B717" t="s">
        <v>65</v>
      </c>
      <c r="C717" t="s">
        <v>66</v>
      </c>
      <c r="F717" t="s">
        <v>69</v>
      </c>
      <c r="G717" t="s">
        <v>70</v>
      </c>
      <c r="I717" t="s">
        <v>72</v>
      </c>
      <c r="O717" s="53" t="s">
        <v>105</v>
      </c>
      <c r="P717" s="53">
        <v>63</v>
      </c>
      <c r="Q717" s="53" t="s">
        <v>95</v>
      </c>
      <c r="R717" s="53" t="s">
        <v>237</v>
      </c>
      <c r="S717" s="53" t="s">
        <v>107</v>
      </c>
      <c r="T717" s="53" t="s">
        <v>98</v>
      </c>
      <c r="U717" s="53" t="s">
        <v>80</v>
      </c>
      <c r="V717" s="53"/>
      <c r="W717" s="53" t="s">
        <v>110</v>
      </c>
      <c r="X717" s="53" t="s">
        <v>104</v>
      </c>
      <c r="Y717" s="53" t="s">
        <v>102</v>
      </c>
      <c r="Z717" s="53"/>
      <c r="AA717" s="53" t="s">
        <v>98</v>
      </c>
      <c r="AB717" s="55"/>
    </row>
    <row r="718" spans="1:28" x14ac:dyDescent="0.25">
      <c r="A718" s="1">
        <v>717</v>
      </c>
      <c r="B718" t="s">
        <v>65</v>
      </c>
      <c r="C718" t="s">
        <v>66</v>
      </c>
      <c r="F718" t="s">
        <v>69</v>
      </c>
      <c r="G718" t="s">
        <v>70</v>
      </c>
      <c r="O718" s="5" t="s">
        <v>94</v>
      </c>
      <c r="P718" s="5">
        <v>84</v>
      </c>
      <c r="Q718" s="5" t="s">
        <v>95</v>
      </c>
      <c r="R718" s="5" t="s">
        <v>237</v>
      </c>
      <c r="S718" s="5" t="s">
        <v>107</v>
      </c>
      <c r="T718" s="5" t="s">
        <v>98</v>
      </c>
      <c r="U718" s="5" t="s">
        <v>80</v>
      </c>
      <c r="V718" s="5" t="s">
        <v>112</v>
      </c>
      <c r="W718" s="5" t="s">
        <v>120</v>
      </c>
      <c r="X718" s="5" t="s">
        <v>104</v>
      </c>
      <c r="Y718" s="5" t="s">
        <v>102</v>
      </c>
      <c r="Z718" s="5"/>
      <c r="AA718" s="5" t="s">
        <v>98</v>
      </c>
      <c r="AB718" s="54"/>
    </row>
    <row r="719" spans="1:28" x14ac:dyDescent="0.25">
      <c r="A719" s="1">
        <v>718</v>
      </c>
      <c r="B719" t="s">
        <v>65</v>
      </c>
      <c r="D719" t="s">
        <v>67</v>
      </c>
      <c r="G719" t="s">
        <v>70</v>
      </c>
      <c r="O719" s="53" t="s">
        <v>94</v>
      </c>
      <c r="P719" s="53">
        <v>92</v>
      </c>
      <c r="Q719" s="53" t="s">
        <v>95</v>
      </c>
      <c r="R719" s="53" t="s">
        <v>237</v>
      </c>
      <c r="S719" s="53" t="s">
        <v>107</v>
      </c>
      <c r="T719" s="53" t="s">
        <v>98</v>
      </c>
      <c r="U719" s="53" t="s">
        <v>80</v>
      </c>
      <c r="V719" s="53" t="s">
        <v>99</v>
      </c>
      <c r="W719" s="53" t="s">
        <v>103</v>
      </c>
      <c r="X719" s="53" t="s">
        <v>104</v>
      </c>
      <c r="Y719" s="53" t="s">
        <v>102</v>
      </c>
      <c r="Z719" s="53"/>
      <c r="AA719" s="53" t="s">
        <v>98</v>
      </c>
      <c r="AB719" s="55"/>
    </row>
    <row r="720" spans="1:28" x14ac:dyDescent="0.25">
      <c r="A720" s="1">
        <v>719</v>
      </c>
      <c r="B720" t="s">
        <v>65</v>
      </c>
      <c r="F720" t="s">
        <v>69</v>
      </c>
      <c r="K720" t="s">
        <v>74</v>
      </c>
      <c r="O720" s="5" t="s">
        <v>94</v>
      </c>
      <c r="P720" s="5">
        <v>64</v>
      </c>
      <c r="Q720" s="5" t="s">
        <v>121</v>
      </c>
      <c r="R720" s="5" t="s">
        <v>279</v>
      </c>
      <c r="S720" s="5" t="s">
        <v>107</v>
      </c>
      <c r="T720" s="5"/>
      <c r="U720" s="5" t="s">
        <v>356</v>
      </c>
      <c r="V720" s="5" t="s">
        <v>109</v>
      </c>
      <c r="W720" s="5" t="s">
        <v>137</v>
      </c>
      <c r="X720" s="5"/>
      <c r="Y720" s="5" t="s">
        <v>102</v>
      </c>
      <c r="Z720" s="5"/>
      <c r="AA720" s="5" t="s">
        <v>98</v>
      </c>
      <c r="AB720" s="54"/>
    </row>
    <row r="721" spans="1:28" x14ac:dyDescent="0.25">
      <c r="A721" s="1">
        <v>720</v>
      </c>
      <c r="B721" t="s">
        <v>65</v>
      </c>
      <c r="O721" s="53" t="s">
        <v>105</v>
      </c>
      <c r="P721" s="53">
        <v>17</v>
      </c>
      <c r="Q721" s="53" t="s">
        <v>121</v>
      </c>
      <c r="R721" s="53" t="s">
        <v>161</v>
      </c>
      <c r="S721" s="53" t="s">
        <v>107</v>
      </c>
      <c r="T721" s="53" t="s">
        <v>98</v>
      </c>
      <c r="U721" s="53" t="s">
        <v>80</v>
      </c>
      <c r="V721" s="53" t="s">
        <v>114</v>
      </c>
      <c r="W721" s="53" t="s">
        <v>120</v>
      </c>
      <c r="X721" s="53" t="s">
        <v>101</v>
      </c>
      <c r="Y721" s="53" t="s">
        <v>102</v>
      </c>
      <c r="Z721" s="53"/>
      <c r="AA721" s="53" t="s">
        <v>102</v>
      </c>
      <c r="AB721" s="55"/>
    </row>
    <row r="722" spans="1:28" x14ac:dyDescent="0.25">
      <c r="A722" s="1">
        <v>721</v>
      </c>
      <c r="B722" t="s">
        <v>65</v>
      </c>
      <c r="O722" s="5" t="s">
        <v>94</v>
      </c>
      <c r="P722" s="5">
        <v>52</v>
      </c>
      <c r="Q722" s="5" t="s">
        <v>121</v>
      </c>
      <c r="R722" s="5" t="s">
        <v>248</v>
      </c>
      <c r="S722" s="5" t="s">
        <v>107</v>
      </c>
      <c r="T722" s="5" t="s">
        <v>98</v>
      </c>
      <c r="U722" s="5" t="s">
        <v>80</v>
      </c>
      <c r="V722" s="5" t="s">
        <v>108</v>
      </c>
      <c r="W722" s="5" t="s">
        <v>103</v>
      </c>
      <c r="X722" s="5" t="s">
        <v>104</v>
      </c>
      <c r="Y722" s="5" t="s">
        <v>102</v>
      </c>
      <c r="Z722" s="5"/>
      <c r="AA722" s="5" t="s">
        <v>98</v>
      </c>
      <c r="AB722" s="54"/>
    </row>
    <row r="723" spans="1:28" x14ac:dyDescent="0.25">
      <c r="A723" s="1">
        <v>722</v>
      </c>
      <c r="B723" t="s">
        <v>65</v>
      </c>
      <c r="O723" s="53" t="s">
        <v>94</v>
      </c>
      <c r="P723" s="53">
        <v>45</v>
      </c>
      <c r="Q723" s="53" t="s">
        <v>121</v>
      </c>
      <c r="R723" s="53" t="s">
        <v>211</v>
      </c>
      <c r="S723" s="53"/>
      <c r="T723" s="53" t="s">
        <v>102</v>
      </c>
      <c r="U723" s="53" t="s">
        <v>80</v>
      </c>
      <c r="V723" s="53" t="s">
        <v>99</v>
      </c>
      <c r="W723" s="53" t="s">
        <v>103</v>
      </c>
      <c r="X723" s="53" t="s">
        <v>135</v>
      </c>
      <c r="Y723" s="53" t="s">
        <v>102</v>
      </c>
      <c r="Z723" s="53"/>
      <c r="AA723" s="53" t="s">
        <v>102</v>
      </c>
      <c r="AB723" s="55"/>
    </row>
    <row r="724" spans="1:28" x14ac:dyDescent="0.25">
      <c r="A724" s="1">
        <v>723</v>
      </c>
      <c r="F724" t="s">
        <v>69</v>
      </c>
      <c r="M724" t="s">
        <v>76</v>
      </c>
      <c r="O724" s="5" t="s">
        <v>94</v>
      </c>
      <c r="P724" s="5">
        <v>70</v>
      </c>
      <c r="Q724" s="5" t="s">
        <v>121</v>
      </c>
      <c r="R724" s="5" t="s">
        <v>122</v>
      </c>
      <c r="S724" s="5" t="s">
        <v>128</v>
      </c>
      <c r="T724" s="5" t="s">
        <v>98</v>
      </c>
      <c r="U724" s="5" t="s">
        <v>363</v>
      </c>
      <c r="V724" s="5" t="s">
        <v>99</v>
      </c>
      <c r="W724" s="5" t="s">
        <v>110</v>
      </c>
      <c r="X724" s="5" t="s">
        <v>104</v>
      </c>
      <c r="Y724" s="5" t="s">
        <v>102</v>
      </c>
      <c r="Z724" s="5"/>
      <c r="AA724" s="5"/>
      <c r="AB724" s="54"/>
    </row>
    <row r="725" spans="1:28" x14ac:dyDescent="0.25">
      <c r="A725" s="1">
        <v>724</v>
      </c>
      <c r="M725" t="s">
        <v>76</v>
      </c>
      <c r="O725" s="53" t="s">
        <v>94</v>
      </c>
      <c r="P725" s="53">
        <v>16</v>
      </c>
      <c r="Q725" s="53" t="s">
        <v>121</v>
      </c>
      <c r="R725" s="53" t="s">
        <v>280</v>
      </c>
      <c r="S725" s="53" t="s">
        <v>128</v>
      </c>
      <c r="T725" s="53" t="s">
        <v>98</v>
      </c>
      <c r="U725" s="53" t="s">
        <v>369</v>
      </c>
      <c r="V725" s="53" t="s">
        <v>109</v>
      </c>
      <c r="W725" s="53" t="s">
        <v>120</v>
      </c>
      <c r="X725" s="53" t="s">
        <v>136</v>
      </c>
      <c r="Y725" s="53" t="s">
        <v>102</v>
      </c>
      <c r="Z725" s="53"/>
      <c r="AA725" s="53" t="s">
        <v>102</v>
      </c>
      <c r="AB725" s="55"/>
    </row>
    <row r="726" spans="1:28" x14ac:dyDescent="0.25">
      <c r="A726" s="1">
        <v>725</v>
      </c>
      <c r="B726" t="s">
        <v>65</v>
      </c>
      <c r="K726" t="s">
        <v>74</v>
      </c>
      <c r="M726" t="s">
        <v>76</v>
      </c>
      <c r="O726" s="5" t="s">
        <v>94</v>
      </c>
      <c r="P726" s="5">
        <v>17</v>
      </c>
      <c r="Q726" s="5" t="s">
        <v>121</v>
      </c>
      <c r="R726" s="5" t="s">
        <v>280</v>
      </c>
      <c r="S726" s="5" t="s">
        <v>128</v>
      </c>
      <c r="T726" s="5" t="s">
        <v>98</v>
      </c>
      <c r="U726" s="5" t="s">
        <v>80</v>
      </c>
      <c r="V726" s="5" t="s">
        <v>99</v>
      </c>
      <c r="W726" s="5"/>
      <c r="X726" s="5" t="s">
        <v>136</v>
      </c>
      <c r="Y726" s="5" t="s">
        <v>102</v>
      </c>
      <c r="Z726" s="5"/>
      <c r="AA726" s="5" t="s">
        <v>102</v>
      </c>
      <c r="AB726" s="54"/>
    </row>
    <row r="727" spans="1:28" x14ac:dyDescent="0.25">
      <c r="A727" s="1">
        <v>726</v>
      </c>
      <c r="K727" t="s">
        <v>74</v>
      </c>
      <c r="O727" s="53" t="s">
        <v>94</v>
      </c>
      <c r="P727" s="53">
        <v>59</v>
      </c>
      <c r="Q727" s="53" t="s">
        <v>121</v>
      </c>
      <c r="R727" s="53" t="s">
        <v>161</v>
      </c>
      <c r="S727" s="53" t="s">
        <v>97</v>
      </c>
      <c r="T727" s="53" t="s">
        <v>98</v>
      </c>
      <c r="U727" s="53" t="s">
        <v>80</v>
      </c>
      <c r="V727" s="53" t="s">
        <v>99</v>
      </c>
      <c r="W727" s="53" t="s">
        <v>120</v>
      </c>
      <c r="X727" s="53" t="s">
        <v>101</v>
      </c>
      <c r="Y727" s="53" t="s">
        <v>102</v>
      </c>
      <c r="Z727" s="53"/>
      <c r="AA727" s="53" t="s">
        <v>98</v>
      </c>
      <c r="AB727" s="55"/>
    </row>
    <row r="728" spans="1:28" x14ac:dyDescent="0.25">
      <c r="A728" s="1">
        <v>727</v>
      </c>
      <c r="B728" t="s">
        <v>65</v>
      </c>
      <c r="E728" t="s">
        <v>68</v>
      </c>
      <c r="M728" t="s">
        <v>76</v>
      </c>
      <c r="O728" s="5" t="s">
        <v>105</v>
      </c>
      <c r="P728" s="5">
        <v>17</v>
      </c>
      <c r="Q728" s="5" t="s">
        <v>121</v>
      </c>
      <c r="R728" s="5" t="s">
        <v>161</v>
      </c>
      <c r="S728" s="5" t="s">
        <v>107</v>
      </c>
      <c r="T728" s="5"/>
      <c r="U728" s="5" t="s">
        <v>355</v>
      </c>
      <c r="V728" s="5" t="s">
        <v>114</v>
      </c>
      <c r="W728" s="5" t="s">
        <v>110</v>
      </c>
      <c r="X728" s="5" t="s">
        <v>101</v>
      </c>
      <c r="Y728" s="5" t="s">
        <v>102</v>
      </c>
      <c r="Z728" s="5"/>
      <c r="AA728" s="5" t="s">
        <v>102</v>
      </c>
      <c r="AB728" s="54"/>
    </row>
    <row r="729" spans="1:28" x14ac:dyDescent="0.25">
      <c r="A729" s="1">
        <v>728</v>
      </c>
      <c r="E729" t="s">
        <v>68</v>
      </c>
      <c r="O729" s="53" t="s">
        <v>94</v>
      </c>
      <c r="P729" s="53">
        <v>60</v>
      </c>
      <c r="Q729" s="53" t="s">
        <v>95</v>
      </c>
      <c r="R729" s="53" t="s">
        <v>273</v>
      </c>
      <c r="S729" s="53" t="s">
        <v>107</v>
      </c>
      <c r="T729" s="53" t="s">
        <v>98</v>
      </c>
      <c r="U729" s="53" t="s">
        <v>80</v>
      </c>
      <c r="V729" s="53" t="s">
        <v>114</v>
      </c>
      <c r="W729" s="53" t="s">
        <v>110</v>
      </c>
      <c r="X729" s="53" t="s">
        <v>104</v>
      </c>
      <c r="Y729" s="53" t="s">
        <v>102</v>
      </c>
      <c r="Z729" s="53"/>
      <c r="AA729" s="53" t="s">
        <v>98</v>
      </c>
      <c r="AB729" s="55"/>
    </row>
    <row r="730" spans="1:28" x14ac:dyDescent="0.25">
      <c r="A730" s="1">
        <v>729</v>
      </c>
      <c r="G730" t="s">
        <v>70</v>
      </c>
      <c r="O730" s="5" t="s">
        <v>94</v>
      </c>
      <c r="P730" s="5">
        <v>53</v>
      </c>
      <c r="Q730" s="5" t="s">
        <v>95</v>
      </c>
      <c r="R730" s="5" t="s">
        <v>106</v>
      </c>
      <c r="S730" s="5"/>
      <c r="T730" s="5"/>
      <c r="U730" s="5" t="s">
        <v>80</v>
      </c>
      <c r="V730" s="5" t="s">
        <v>99</v>
      </c>
      <c r="W730" s="5" t="s">
        <v>133</v>
      </c>
      <c r="X730" s="5" t="s">
        <v>123</v>
      </c>
      <c r="Y730" s="5" t="s">
        <v>98</v>
      </c>
      <c r="Z730" s="5"/>
      <c r="AA730" s="5"/>
      <c r="AB730" s="54"/>
    </row>
    <row r="731" spans="1:28" x14ac:dyDescent="0.25">
      <c r="A731" s="1">
        <v>730</v>
      </c>
      <c r="E731" t="s">
        <v>68</v>
      </c>
      <c r="F731" t="s">
        <v>69</v>
      </c>
      <c r="G731" t="s">
        <v>70</v>
      </c>
      <c r="O731" s="53" t="s">
        <v>94</v>
      </c>
      <c r="P731" s="53">
        <v>64</v>
      </c>
      <c r="Q731" s="53" t="s">
        <v>95</v>
      </c>
      <c r="R731" s="53" t="s">
        <v>201</v>
      </c>
      <c r="S731" s="53" t="s">
        <v>107</v>
      </c>
      <c r="T731" s="53"/>
      <c r="U731" s="53" t="s">
        <v>80</v>
      </c>
      <c r="V731" s="53" t="s">
        <v>112</v>
      </c>
      <c r="W731" s="53" t="s">
        <v>103</v>
      </c>
      <c r="X731" s="53" t="s">
        <v>104</v>
      </c>
      <c r="Y731" s="53" t="s">
        <v>98</v>
      </c>
      <c r="Z731" s="53"/>
      <c r="AA731" s="53" t="s">
        <v>98</v>
      </c>
      <c r="AB731" s="55"/>
    </row>
    <row r="732" spans="1:28" x14ac:dyDescent="0.25">
      <c r="A732" s="1">
        <v>731</v>
      </c>
      <c r="B732" t="s">
        <v>65</v>
      </c>
      <c r="D732" t="s">
        <v>67</v>
      </c>
      <c r="J732" t="s">
        <v>73</v>
      </c>
      <c r="M732" t="s">
        <v>76</v>
      </c>
      <c r="O732" s="5" t="s">
        <v>94</v>
      </c>
      <c r="P732" s="5">
        <v>20</v>
      </c>
      <c r="Q732" s="5" t="s">
        <v>121</v>
      </c>
      <c r="R732" s="5" t="s">
        <v>198</v>
      </c>
      <c r="S732" s="5" t="s">
        <v>107</v>
      </c>
      <c r="T732" s="5" t="s">
        <v>98</v>
      </c>
      <c r="U732" s="5" t="s">
        <v>80</v>
      </c>
      <c r="V732" s="5" t="s">
        <v>99</v>
      </c>
      <c r="W732" s="5" t="s">
        <v>110</v>
      </c>
      <c r="X732" s="5" t="s">
        <v>136</v>
      </c>
      <c r="Y732" s="5" t="s">
        <v>102</v>
      </c>
      <c r="Z732" s="5"/>
      <c r="AA732" s="5" t="s">
        <v>102</v>
      </c>
      <c r="AB732" s="54"/>
    </row>
    <row r="733" spans="1:28" x14ac:dyDescent="0.25">
      <c r="A733" s="1">
        <v>732</v>
      </c>
      <c r="B733" t="s">
        <v>65</v>
      </c>
      <c r="O733" s="53" t="s">
        <v>94</v>
      </c>
      <c r="P733" s="53">
        <v>39</v>
      </c>
      <c r="Q733" s="53" t="s">
        <v>121</v>
      </c>
      <c r="R733" s="53" t="s">
        <v>161</v>
      </c>
      <c r="S733" s="53"/>
      <c r="T733" s="53" t="s">
        <v>98</v>
      </c>
      <c r="U733" s="53" t="s">
        <v>80</v>
      </c>
      <c r="V733" s="53" t="s">
        <v>114</v>
      </c>
      <c r="W733" s="53" t="s">
        <v>110</v>
      </c>
      <c r="X733" s="53" t="s">
        <v>125</v>
      </c>
      <c r="Y733" s="53" t="s">
        <v>102</v>
      </c>
      <c r="Z733" s="53"/>
      <c r="AA733" s="53"/>
      <c r="AB733" s="55"/>
    </row>
    <row r="734" spans="1:28" x14ac:dyDescent="0.25">
      <c r="A734" s="1">
        <v>733</v>
      </c>
      <c r="B734" t="s">
        <v>65</v>
      </c>
      <c r="L734" t="s">
        <v>75</v>
      </c>
      <c r="O734" s="5" t="s">
        <v>94</v>
      </c>
      <c r="P734" s="5">
        <v>47</v>
      </c>
      <c r="Q734" s="5" t="s">
        <v>121</v>
      </c>
      <c r="R734" s="5" t="s">
        <v>122</v>
      </c>
      <c r="S734" s="5" t="s">
        <v>107</v>
      </c>
      <c r="T734" s="5" t="s">
        <v>102</v>
      </c>
      <c r="U734" s="5" t="s">
        <v>355</v>
      </c>
      <c r="V734" s="5" t="s">
        <v>99</v>
      </c>
      <c r="W734" s="5" t="s">
        <v>110</v>
      </c>
      <c r="X734" s="5" t="s">
        <v>135</v>
      </c>
      <c r="Y734" s="5" t="s">
        <v>102</v>
      </c>
      <c r="Z734" s="5"/>
      <c r="AA734" s="5" t="s">
        <v>102</v>
      </c>
      <c r="AB734" s="54"/>
    </row>
    <row r="735" spans="1:28" x14ac:dyDescent="0.25">
      <c r="A735" s="1">
        <v>734</v>
      </c>
      <c r="B735" t="s">
        <v>65</v>
      </c>
      <c r="F735" t="s">
        <v>69</v>
      </c>
      <c r="M735" t="s">
        <v>76</v>
      </c>
      <c r="O735" s="53" t="s">
        <v>94</v>
      </c>
      <c r="P735" s="53">
        <v>66</v>
      </c>
      <c r="Q735" s="53" t="s">
        <v>95</v>
      </c>
      <c r="R735" s="53" t="s">
        <v>144</v>
      </c>
      <c r="S735" s="53" t="s">
        <v>107</v>
      </c>
      <c r="T735" s="53" t="s">
        <v>98</v>
      </c>
      <c r="U735" s="53" t="s">
        <v>80</v>
      </c>
      <c r="V735" s="53" t="s">
        <v>126</v>
      </c>
      <c r="W735" s="53" t="s">
        <v>110</v>
      </c>
      <c r="X735" s="53" t="s">
        <v>104</v>
      </c>
      <c r="Y735" s="53" t="s">
        <v>102</v>
      </c>
      <c r="Z735" s="53"/>
      <c r="AA735" s="53" t="s">
        <v>102</v>
      </c>
      <c r="AB735" s="55"/>
    </row>
    <row r="736" spans="1:28" x14ac:dyDescent="0.25">
      <c r="A736" s="1">
        <v>735</v>
      </c>
      <c r="B736" t="s">
        <v>65</v>
      </c>
      <c r="O736" s="5" t="s">
        <v>105</v>
      </c>
      <c r="P736" s="5">
        <v>31</v>
      </c>
      <c r="Q736" s="5" t="s">
        <v>95</v>
      </c>
      <c r="R736" s="5" t="s">
        <v>106</v>
      </c>
      <c r="S736" s="5" t="s">
        <v>128</v>
      </c>
      <c r="T736" s="5" t="s">
        <v>98</v>
      </c>
      <c r="U736" s="5" t="s">
        <v>85</v>
      </c>
      <c r="V736" s="5" t="s">
        <v>99</v>
      </c>
      <c r="W736" s="5" t="s">
        <v>100</v>
      </c>
      <c r="X736" s="5" t="s">
        <v>101</v>
      </c>
      <c r="Y736" s="5" t="s">
        <v>98</v>
      </c>
      <c r="Z736" s="5"/>
      <c r="AA736" s="5" t="s">
        <v>102</v>
      </c>
      <c r="AB736" s="54"/>
    </row>
    <row r="737" spans="1:28" x14ac:dyDescent="0.25">
      <c r="A737" s="1">
        <v>736</v>
      </c>
      <c r="B737" t="s">
        <v>65</v>
      </c>
      <c r="E737" t="s">
        <v>68</v>
      </c>
      <c r="H737" t="s">
        <v>71</v>
      </c>
      <c r="O737" s="53" t="s">
        <v>105</v>
      </c>
      <c r="P737" s="53">
        <v>42</v>
      </c>
      <c r="Q737" s="53" t="s">
        <v>95</v>
      </c>
      <c r="R737" s="53" t="s">
        <v>204</v>
      </c>
      <c r="S737" s="53" t="s">
        <v>107</v>
      </c>
      <c r="T737" s="53" t="s">
        <v>98</v>
      </c>
      <c r="U737" s="53" t="s">
        <v>80</v>
      </c>
      <c r="V737" s="53" t="s">
        <v>108</v>
      </c>
      <c r="W737" s="53" t="s">
        <v>110</v>
      </c>
      <c r="X737" s="53" t="s">
        <v>101</v>
      </c>
      <c r="Y737" s="53" t="s">
        <v>102</v>
      </c>
      <c r="Z737" s="53"/>
      <c r="AA737" s="53" t="s">
        <v>102</v>
      </c>
      <c r="AB737" s="55"/>
    </row>
    <row r="738" spans="1:28" x14ac:dyDescent="0.25">
      <c r="A738" s="1">
        <v>737</v>
      </c>
      <c r="B738" t="s">
        <v>65</v>
      </c>
      <c r="E738" t="s">
        <v>68</v>
      </c>
      <c r="M738" t="s">
        <v>76</v>
      </c>
      <c r="O738" s="5" t="s">
        <v>105</v>
      </c>
      <c r="P738" s="5">
        <v>28</v>
      </c>
      <c r="Q738" s="5" t="s">
        <v>95</v>
      </c>
      <c r="R738" s="5" t="s">
        <v>201</v>
      </c>
      <c r="S738" s="5" t="s">
        <v>107</v>
      </c>
      <c r="T738" s="5" t="s">
        <v>98</v>
      </c>
      <c r="U738" s="5" t="s">
        <v>80</v>
      </c>
      <c r="V738" s="5" t="s">
        <v>126</v>
      </c>
      <c r="W738" s="5" t="s">
        <v>133</v>
      </c>
      <c r="X738" s="5" t="s">
        <v>135</v>
      </c>
      <c r="Y738" s="5" t="s">
        <v>102</v>
      </c>
      <c r="Z738" s="5"/>
      <c r="AA738" s="5" t="s">
        <v>102</v>
      </c>
      <c r="AB738" s="54"/>
    </row>
    <row r="739" spans="1:28" x14ac:dyDescent="0.25">
      <c r="A739" s="1">
        <v>738</v>
      </c>
      <c r="B739" t="s">
        <v>65</v>
      </c>
      <c r="O739" s="53" t="s">
        <v>94</v>
      </c>
      <c r="P739" s="53">
        <v>57</v>
      </c>
      <c r="Q739" s="53" t="s">
        <v>95</v>
      </c>
      <c r="R739" s="53" t="s">
        <v>243</v>
      </c>
      <c r="S739" s="53" t="s">
        <v>107</v>
      </c>
      <c r="T739" s="53" t="s">
        <v>98</v>
      </c>
      <c r="U739" s="53" t="s">
        <v>80</v>
      </c>
      <c r="V739" s="53" t="s">
        <v>126</v>
      </c>
      <c r="W739" s="53" t="s">
        <v>110</v>
      </c>
      <c r="X739" s="53" t="s">
        <v>101</v>
      </c>
      <c r="Y739" s="53" t="s">
        <v>102</v>
      </c>
      <c r="Z739" s="53"/>
      <c r="AA739" s="53" t="s">
        <v>102</v>
      </c>
      <c r="AB739" s="55"/>
    </row>
    <row r="740" spans="1:28" x14ac:dyDescent="0.25">
      <c r="A740" s="1">
        <v>739</v>
      </c>
      <c r="B740" t="s">
        <v>65</v>
      </c>
      <c r="G740" t="s">
        <v>70</v>
      </c>
      <c r="M740" t="s">
        <v>76</v>
      </c>
      <c r="O740" s="5" t="s">
        <v>105</v>
      </c>
      <c r="P740" s="5">
        <v>57</v>
      </c>
      <c r="Q740" s="5" t="s">
        <v>95</v>
      </c>
      <c r="R740" s="5" t="s">
        <v>158</v>
      </c>
      <c r="S740" s="5" t="s">
        <v>107</v>
      </c>
      <c r="T740" s="5" t="s">
        <v>98</v>
      </c>
      <c r="U740" s="5" t="s">
        <v>80</v>
      </c>
      <c r="V740" s="5" t="s">
        <v>112</v>
      </c>
      <c r="W740" s="5" t="s">
        <v>137</v>
      </c>
      <c r="X740" s="5" t="s">
        <v>101</v>
      </c>
      <c r="Y740" s="5" t="s">
        <v>102</v>
      </c>
      <c r="Z740" s="5"/>
      <c r="AA740" s="5"/>
      <c r="AB740" s="54"/>
    </row>
    <row r="741" spans="1:28" x14ac:dyDescent="0.25">
      <c r="A741" s="1">
        <v>740</v>
      </c>
      <c r="B741" t="s">
        <v>65</v>
      </c>
      <c r="G741" t="s">
        <v>70</v>
      </c>
      <c r="O741" s="53" t="s">
        <v>94</v>
      </c>
      <c r="P741" s="53">
        <v>30</v>
      </c>
      <c r="Q741" s="53" t="s">
        <v>95</v>
      </c>
      <c r="R741" s="53" t="s">
        <v>96</v>
      </c>
      <c r="S741" s="53"/>
      <c r="T741" s="53" t="s">
        <v>102</v>
      </c>
      <c r="U741" s="53" t="s">
        <v>355</v>
      </c>
      <c r="V741" s="53" t="s">
        <v>109</v>
      </c>
      <c r="W741" s="53" t="s">
        <v>120</v>
      </c>
      <c r="X741" s="53" t="s">
        <v>101</v>
      </c>
      <c r="Y741" s="53" t="s">
        <v>102</v>
      </c>
      <c r="Z741" s="53"/>
      <c r="AA741" s="53" t="s">
        <v>102</v>
      </c>
      <c r="AB741" s="55"/>
    </row>
    <row r="742" spans="1:28" x14ac:dyDescent="0.25">
      <c r="A742" s="1">
        <v>741</v>
      </c>
      <c r="B742" t="s">
        <v>65</v>
      </c>
      <c r="H742" t="s">
        <v>71</v>
      </c>
      <c r="O742" s="5" t="s">
        <v>94</v>
      </c>
      <c r="P742" s="5">
        <v>21</v>
      </c>
      <c r="Q742" s="5" t="s">
        <v>95</v>
      </c>
      <c r="R742" s="5" t="s">
        <v>157</v>
      </c>
      <c r="S742" s="5" t="s">
        <v>134</v>
      </c>
      <c r="T742" s="5"/>
      <c r="U742" s="5" t="s">
        <v>355</v>
      </c>
      <c r="V742" s="5" t="s">
        <v>99</v>
      </c>
      <c r="W742" s="5" t="s">
        <v>103</v>
      </c>
      <c r="X742" s="5" t="s">
        <v>101</v>
      </c>
      <c r="Y742" s="5" t="s">
        <v>102</v>
      </c>
      <c r="Z742" s="5"/>
      <c r="AA742" s="5" t="s">
        <v>102</v>
      </c>
      <c r="AB742" s="54"/>
    </row>
    <row r="743" spans="1:28" x14ac:dyDescent="0.25">
      <c r="A743" s="1">
        <v>742</v>
      </c>
      <c r="B743" t="s">
        <v>65</v>
      </c>
      <c r="K743" t="s">
        <v>74</v>
      </c>
      <c r="O743" s="53" t="s">
        <v>105</v>
      </c>
      <c r="P743" s="53">
        <v>61</v>
      </c>
      <c r="Q743" s="53" t="s">
        <v>95</v>
      </c>
      <c r="R743" s="53" t="s">
        <v>147</v>
      </c>
      <c r="S743" s="53" t="s">
        <v>107</v>
      </c>
      <c r="T743" s="53" t="s">
        <v>98</v>
      </c>
      <c r="U743" s="53" t="s">
        <v>80</v>
      </c>
      <c r="V743" s="53" t="s">
        <v>114</v>
      </c>
      <c r="W743" s="53" t="s">
        <v>103</v>
      </c>
      <c r="X743" s="53" t="s">
        <v>101</v>
      </c>
      <c r="Y743" s="53" t="s">
        <v>102</v>
      </c>
      <c r="Z743" s="53"/>
      <c r="AA743" s="53" t="s">
        <v>102</v>
      </c>
      <c r="AB743" s="55"/>
    </row>
    <row r="744" spans="1:28" x14ac:dyDescent="0.25">
      <c r="A744" s="1">
        <v>743</v>
      </c>
      <c r="B744" t="s">
        <v>65</v>
      </c>
      <c r="O744" s="5" t="s">
        <v>94</v>
      </c>
      <c r="P744" s="5">
        <v>50</v>
      </c>
      <c r="Q744" s="5" t="s">
        <v>95</v>
      </c>
      <c r="R744" s="5" t="s">
        <v>140</v>
      </c>
      <c r="S744" s="5" t="s">
        <v>97</v>
      </c>
      <c r="T744" s="5"/>
      <c r="U744" s="5" t="s">
        <v>80</v>
      </c>
      <c r="V744" s="5" t="s">
        <v>114</v>
      </c>
      <c r="W744" s="5" t="s">
        <v>110</v>
      </c>
      <c r="X744" s="5" t="s">
        <v>135</v>
      </c>
      <c r="Y744" s="5" t="s">
        <v>102</v>
      </c>
      <c r="Z744" s="5"/>
      <c r="AA744" s="5" t="s">
        <v>102</v>
      </c>
      <c r="AB744" s="54"/>
    </row>
    <row r="745" spans="1:28" x14ac:dyDescent="0.25">
      <c r="A745" s="1">
        <v>744</v>
      </c>
      <c r="B745" t="s">
        <v>65</v>
      </c>
      <c r="D745" t="s">
        <v>67</v>
      </c>
      <c r="E745" t="s">
        <v>68</v>
      </c>
      <c r="F745" t="s">
        <v>69</v>
      </c>
      <c r="G745" t="s">
        <v>70</v>
      </c>
      <c r="J745" t="s">
        <v>73</v>
      </c>
      <c r="K745" t="s">
        <v>74</v>
      </c>
      <c r="M745" t="s">
        <v>76</v>
      </c>
      <c r="O745" s="53" t="s">
        <v>94</v>
      </c>
      <c r="P745" s="53">
        <v>66</v>
      </c>
      <c r="Q745" s="53" t="s">
        <v>95</v>
      </c>
      <c r="R745" s="53" t="s">
        <v>96</v>
      </c>
      <c r="S745" s="53" t="s">
        <v>97</v>
      </c>
      <c r="T745" s="53"/>
      <c r="U745" s="53" t="s">
        <v>80</v>
      </c>
      <c r="V745" s="53" t="s">
        <v>108</v>
      </c>
      <c r="W745" s="53" t="s">
        <v>120</v>
      </c>
      <c r="X745" s="53" t="s">
        <v>104</v>
      </c>
      <c r="Y745" s="53" t="s">
        <v>102</v>
      </c>
      <c r="Z745" s="53"/>
      <c r="AA745" s="53" t="s">
        <v>102</v>
      </c>
      <c r="AB745" s="55"/>
    </row>
    <row r="746" spans="1:28" x14ac:dyDescent="0.25">
      <c r="A746" s="1">
        <v>745</v>
      </c>
      <c r="B746" t="s">
        <v>65</v>
      </c>
      <c r="C746" t="s">
        <v>66</v>
      </c>
      <c r="F746" t="s">
        <v>69</v>
      </c>
      <c r="H746" t="s">
        <v>71</v>
      </c>
      <c r="K746" t="s">
        <v>74</v>
      </c>
      <c r="M746" t="s">
        <v>76</v>
      </c>
      <c r="O746" s="5" t="s">
        <v>94</v>
      </c>
      <c r="P746" s="5"/>
      <c r="Q746" s="5" t="s">
        <v>95</v>
      </c>
      <c r="R746" s="5" t="s">
        <v>162</v>
      </c>
      <c r="S746" s="5" t="s">
        <v>97</v>
      </c>
      <c r="T746" s="5" t="s">
        <v>98</v>
      </c>
      <c r="U746" s="5" t="s">
        <v>80</v>
      </c>
      <c r="V746" s="5"/>
      <c r="W746" s="5"/>
      <c r="X746" s="5" t="s">
        <v>104</v>
      </c>
      <c r="Y746" s="5" t="s">
        <v>102</v>
      </c>
      <c r="Z746" s="5"/>
      <c r="AA746" s="5" t="s">
        <v>102</v>
      </c>
      <c r="AB746" s="54"/>
    </row>
    <row r="747" spans="1:28" x14ac:dyDescent="0.25">
      <c r="A747" s="1">
        <v>746</v>
      </c>
      <c r="B747" t="s">
        <v>65</v>
      </c>
      <c r="D747" t="s">
        <v>67</v>
      </c>
      <c r="K747" t="s">
        <v>74</v>
      </c>
      <c r="N747" s="6" t="s">
        <v>77</v>
      </c>
      <c r="O747" s="53" t="s">
        <v>94</v>
      </c>
      <c r="P747" s="53">
        <v>29</v>
      </c>
      <c r="Q747" s="53" t="s">
        <v>95</v>
      </c>
      <c r="R747" s="53" t="s">
        <v>138</v>
      </c>
      <c r="S747" s="53" t="s">
        <v>128</v>
      </c>
      <c r="T747" s="53" t="s">
        <v>98</v>
      </c>
      <c r="U747" s="53" t="s">
        <v>369</v>
      </c>
      <c r="V747" s="53" t="s">
        <v>112</v>
      </c>
      <c r="W747" s="53" t="s">
        <v>120</v>
      </c>
      <c r="X747" s="53" t="s">
        <v>135</v>
      </c>
      <c r="Y747" s="53" t="s">
        <v>102</v>
      </c>
      <c r="Z747" s="53"/>
      <c r="AA747" s="53" t="s">
        <v>102</v>
      </c>
      <c r="AB747" s="55"/>
    </row>
    <row r="748" spans="1:28" x14ac:dyDescent="0.25">
      <c r="A748" s="1">
        <v>747</v>
      </c>
      <c r="B748" t="s">
        <v>65</v>
      </c>
      <c r="O748" s="5" t="s">
        <v>105</v>
      </c>
      <c r="P748" s="5">
        <v>36</v>
      </c>
      <c r="Q748" s="5" t="s">
        <v>95</v>
      </c>
      <c r="R748" s="5" t="s">
        <v>234</v>
      </c>
      <c r="S748" s="5" t="s">
        <v>107</v>
      </c>
      <c r="T748" s="5"/>
      <c r="U748" s="5" t="s">
        <v>83</v>
      </c>
      <c r="V748" s="5" t="s">
        <v>108</v>
      </c>
      <c r="W748" s="5" t="s">
        <v>110</v>
      </c>
      <c r="X748" s="5" t="s">
        <v>101</v>
      </c>
      <c r="Y748" s="5" t="s">
        <v>98</v>
      </c>
      <c r="Z748" s="5"/>
      <c r="AA748" s="5" t="s">
        <v>102</v>
      </c>
      <c r="AB748" s="54"/>
    </row>
    <row r="749" spans="1:28" x14ac:dyDescent="0.25">
      <c r="A749" s="1">
        <v>748</v>
      </c>
      <c r="B749" t="s">
        <v>65</v>
      </c>
      <c r="D749" t="s">
        <v>67</v>
      </c>
      <c r="E749" t="s">
        <v>68</v>
      </c>
      <c r="F749" t="s">
        <v>69</v>
      </c>
      <c r="O749" s="53" t="s">
        <v>105</v>
      </c>
      <c r="P749" s="53">
        <v>64</v>
      </c>
      <c r="Q749" s="53" t="s">
        <v>95</v>
      </c>
      <c r="R749" s="53" t="s">
        <v>113</v>
      </c>
      <c r="S749" s="53" t="s">
        <v>128</v>
      </c>
      <c r="T749" s="53" t="s">
        <v>98</v>
      </c>
      <c r="U749" s="53" t="s">
        <v>86</v>
      </c>
      <c r="V749" s="53" t="s">
        <v>112</v>
      </c>
      <c r="W749" s="53" t="s">
        <v>110</v>
      </c>
      <c r="X749" s="53" t="s">
        <v>135</v>
      </c>
      <c r="Y749" s="53" t="s">
        <v>102</v>
      </c>
      <c r="Z749" s="53"/>
      <c r="AA749" s="53" t="s">
        <v>102</v>
      </c>
      <c r="AB749" s="55"/>
    </row>
    <row r="750" spans="1:28" x14ac:dyDescent="0.25">
      <c r="A750" s="1">
        <v>749</v>
      </c>
      <c r="B750" t="s">
        <v>65</v>
      </c>
      <c r="D750" t="s">
        <v>67</v>
      </c>
      <c r="E750" t="s">
        <v>68</v>
      </c>
      <c r="F750" t="s">
        <v>69</v>
      </c>
      <c r="M750" t="s">
        <v>76</v>
      </c>
      <c r="O750" s="5" t="s">
        <v>94</v>
      </c>
      <c r="P750" s="5">
        <v>63</v>
      </c>
      <c r="Q750" s="5" t="s">
        <v>95</v>
      </c>
      <c r="R750" s="5" t="s">
        <v>113</v>
      </c>
      <c r="S750" s="5" t="s">
        <v>128</v>
      </c>
      <c r="T750" s="5" t="s">
        <v>98</v>
      </c>
      <c r="U750" s="5" t="s">
        <v>86</v>
      </c>
      <c r="V750" s="5"/>
      <c r="W750" s="5" t="s">
        <v>133</v>
      </c>
      <c r="X750" s="5" t="s">
        <v>135</v>
      </c>
      <c r="Y750" s="5" t="s">
        <v>102</v>
      </c>
      <c r="Z750" s="5"/>
      <c r="AA750" s="5" t="s">
        <v>102</v>
      </c>
      <c r="AB750" s="54"/>
    </row>
    <row r="751" spans="1:28" x14ac:dyDescent="0.25">
      <c r="A751" s="1">
        <v>750</v>
      </c>
      <c r="D751" t="s">
        <v>67</v>
      </c>
      <c r="E751" t="s">
        <v>68</v>
      </c>
      <c r="F751" t="s">
        <v>69</v>
      </c>
      <c r="G751" t="s">
        <v>70</v>
      </c>
      <c r="M751" t="s">
        <v>76</v>
      </c>
      <c r="O751" s="53" t="s">
        <v>94</v>
      </c>
      <c r="P751" s="53">
        <v>60</v>
      </c>
      <c r="Q751" s="53" t="s">
        <v>95</v>
      </c>
      <c r="R751" s="53" t="s">
        <v>204</v>
      </c>
      <c r="S751" s="53" t="s">
        <v>107</v>
      </c>
      <c r="T751" s="53" t="s">
        <v>102</v>
      </c>
      <c r="U751" s="53" t="s">
        <v>81</v>
      </c>
      <c r="V751" s="53" t="s">
        <v>99</v>
      </c>
      <c r="W751" s="53" t="s">
        <v>103</v>
      </c>
      <c r="X751" s="53" t="s">
        <v>135</v>
      </c>
      <c r="Y751" s="53" t="s">
        <v>102</v>
      </c>
      <c r="Z751" s="53"/>
      <c r="AA751" s="53"/>
      <c r="AB751" s="55"/>
    </row>
    <row r="752" spans="1:28" x14ac:dyDescent="0.25">
      <c r="A752" s="1">
        <v>751</v>
      </c>
      <c r="C752" t="s">
        <v>66</v>
      </c>
      <c r="K752" t="s">
        <v>74</v>
      </c>
      <c r="M752" t="s">
        <v>76</v>
      </c>
      <c r="O752" s="5" t="s">
        <v>105</v>
      </c>
      <c r="P752" s="5">
        <v>24</v>
      </c>
      <c r="Q752" s="5" t="s">
        <v>95</v>
      </c>
      <c r="R752" s="5" t="s">
        <v>158</v>
      </c>
      <c r="S752" s="5"/>
      <c r="T752" s="5" t="s">
        <v>102</v>
      </c>
      <c r="U752" s="5" t="s">
        <v>355</v>
      </c>
      <c r="V752" s="5" t="s">
        <v>108</v>
      </c>
      <c r="W752" s="5" t="s">
        <v>110</v>
      </c>
      <c r="X752" s="5" t="s">
        <v>101</v>
      </c>
      <c r="Y752" s="5" t="s">
        <v>102</v>
      </c>
      <c r="Z752" s="5"/>
      <c r="AA752" s="5" t="s">
        <v>102</v>
      </c>
      <c r="AB752" s="54"/>
    </row>
    <row r="753" spans="1:28" x14ac:dyDescent="0.25">
      <c r="A753" s="1">
        <v>752</v>
      </c>
      <c r="B753" t="s">
        <v>65</v>
      </c>
      <c r="D753" t="s">
        <v>67</v>
      </c>
      <c r="M753" t="s">
        <v>76</v>
      </c>
      <c r="O753" s="53" t="s">
        <v>105</v>
      </c>
      <c r="P753" s="53">
        <v>53</v>
      </c>
      <c r="Q753" s="53" t="s">
        <v>95</v>
      </c>
      <c r="R753" s="53" t="s">
        <v>145</v>
      </c>
      <c r="S753" s="53" t="s">
        <v>107</v>
      </c>
      <c r="T753" s="53" t="s">
        <v>98</v>
      </c>
      <c r="U753" s="53" t="s">
        <v>80</v>
      </c>
      <c r="V753" s="53" t="s">
        <v>108</v>
      </c>
      <c r="W753" s="53" t="s">
        <v>137</v>
      </c>
      <c r="X753" s="53" t="s">
        <v>101</v>
      </c>
      <c r="Y753" s="53" t="s">
        <v>102</v>
      </c>
      <c r="Z753" s="53"/>
      <c r="AA753" s="53" t="s">
        <v>102</v>
      </c>
      <c r="AB753" s="55"/>
    </row>
    <row r="754" spans="1:28" x14ac:dyDescent="0.25">
      <c r="A754" s="1">
        <v>753</v>
      </c>
      <c r="B754" t="s">
        <v>65</v>
      </c>
      <c r="E754" t="s">
        <v>68</v>
      </c>
      <c r="N754" s="6" t="s">
        <v>77</v>
      </c>
      <c r="O754" s="5" t="s">
        <v>105</v>
      </c>
      <c r="P754" s="5">
        <v>19</v>
      </c>
      <c r="Q754" s="5" t="s">
        <v>95</v>
      </c>
      <c r="R754" s="5" t="s">
        <v>273</v>
      </c>
      <c r="S754" s="5" t="s">
        <v>107</v>
      </c>
      <c r="T754" s="5" t="s">
        <v>98</v>
      </c>
      <c r="U754" s="5" t="s">
        <v>80</v>
      </c>
      <c r="V754" s="5" t="s">
        <v>126</v>
      </c>
      <c r="W754" s="5" t="s">
        <v>120</v>
      </c>
      <c r="X754" s="5" t="s">
        <v>101</v>
      </c>
      <c r="Y754" s="5" t="s">
        <v>102</v>
      </c>
      <c r="Z754" s="5"/>
      <c r="AA754" s="5" t="s">
        <v>102</v>
      </c>
      <c r="AB754" s="54"/>
    </row>
    <row r="755" spans="1:28" x14ac:dyDescent="0.25">
      <c r="A755" s="1">
        <v>754</v>
      </c>
      <c r="B755" t="s">
        <v>65</v>
      </c>
      <c r="D755" t="s">
        <v>67</v>
      </c>
      <c r="E755" t="s">
        <v>68</v>
      </c>
      <c r="M755" t="s">
        <v>76</v>
      </c>
      <c r="N755" s="6" t="s">
        <v>77</v>
      </c>
      <c r="O755" s="53" t="s">
        <v>94</v>
      </c>
      <c r="P755" s="53">
        <v>24</v>
      </c>
      <c r="Q755" s="53" t="s">
        <v>95</v>
      </c>
      <c r="R755" s="53" t="s">
        <v>145</v>
      </c>
      <c r="S755" s="53" t="s">
        <v>107</v>
      </c>
      <c r="T755" s="53" t="s">
        <v>98</v>
      </c>
      <c r="U755" s="53" t="s">
        <v>80</v>
      </c>
      <c r="V755" s="53" t="s">
        <v>114</v>
      </c>
      <c r="W755" s="53" t="s">
        <v>103</v>
      </c>
      <c r="X755" s="53" t="s">
        <v>101</v>
      </c>
      <c r="Y755" s="53" t="s">
        <v>102</v>
      </c>
      <c r="Z755" s="53"/>
      <c r="AA755" s="53" t="s">
        <v>102</v>
      </c>
      <c r="AB755" s="55"/>
    </row>
    <row r="756" spans="1:28" x14ac:dyDescent="0.25">
      <c r="A756" s="1">
        <v>755</v>
      </c>
      <c r="F756" t="s">
        <v>69</v>
      </c>
      <c r="M756" t="s">
        <v>76</v>
      </c>
      <c r="O756" s="5" t="s">
        <v>105</v>
      </c>
      <c r="P756" s="5">
        <v>30</v>
      </c>
      <c r="Q756" s="5" t="s">
        <v>95</v>
      </c>
      <c r="R756" s="5" t="s">
        <v>237</v>
      </c>
      <c r="S756" s="5" t="s">
        <v>107</v>
      </c>
      <c r="T756" s="5"/>
      <c r="U756" s="5" t="s">
        <v>80</v>
      </c>
      <c r="V756" s="5" t="s">
        <v>126</v>
      </c>
      <c r="W756" s="5" t="s">
        <v>103</v>
      </c>
      <c r="X756" s="5" t="s">
        <v>135</v>
      </c>
      <c r="Y756" s="5" t="s">
        <v>102</v>
      </c>
      <c r="Z756" s="5"/>
      <c r="AA756" s="5" t="s">
        <v>102</v>
      </c>
      <c r="AB756" s="54"/>
    </row>
    <row r="757" spans="1:28" x14ac:dyDescent="0.25">
      <c r="A757" s="1">
        <v>756</v>
      </c>
      <c r="B757" t="s">
        <v>65</v>
      </c>
      <c r="E757" t="s">
        <v>68</v>
      </c>
      <c r="G757" t="s">
        <v>70</v>
      </c>
      <c r="O757" s="53" t="s">
        <v>94</v>
      </c>
      <c r="P757" s="53">
        <v>32</v>
      </c>
      <c r="Q757" s="53" t="s">
        <v>95</v>
      </c>
      <c r="R757" s="53" t="s">
        <v>139</v>
      </c>
      <c r="S757" s="53"/>
      <c r="T757" s="53" t="s">
        <v>102</v>
      </c>
      <c r="U757" s="53" t="s">
        <v>355</v>
      </c>
      <c r="V757" s="53" t="s">
        <v>99</v>
      </c>
      <c r="W757" s="53" t="s">
        <v>110</v>
      </c>
      <c r="X757" s="53" t="s">
        <v>101</v>
      </c>
      <c r="Y757" s="53" t="s">
        <v>102</v>
      </c>
      <c r="Z757" s="53"/>
      <c r="AA757" s="53" t="s">
        <v>102</v>
      </c>
      <c r="AB757" s="55"/>
    </row>
    <row r="758" spans="1:28" x14ac:dyDescent="0.25">
      <c r="A758" s="1">
        <v>757</v>
      </c>
      <c r="B758" t="s">
        <v>65</v>
      </c>
      <c r="E758" t="s">
        <v>68</v>
      </c>
      <c r="M758" t="s">
        <v>76</v>
      </c>
      <c r="O758" s="5" t="s">
        <v>94</v>
      </c>
      <c r="P758" s="5">
        <v>28</v>
      </c>
      <c r="Q758" s="5" t="s">
        <v>95</v>
      </c>
      <c r="R758" s="5" t="s">
        <v>117</v>
      </c>
      <c r="S758" s="5" t="s">
        <v>107</v>
      </c>
      <c r="T758" s="5" t="s">
        <v>98</v>
      </c>
      <c r="U758" s="5" t="s">
        <v>80</v>
      </c>
      <c r="V758" s="5" t="s">
        <v>114</v>
      </c>
      <c r="W758" s="5" t="s">
        <v>120</v>
      </c>
      <c r="X758" s="5" t="s">
        <v>101</v>
      </c>
      <c r="Y758" s="5" t="s">
        <v>102</v>
      </c>
      <c r="Z758" s="5"/>
      <c r="AA758" s="5" t="s">
        <v>102</v>
      </c>
      <c r="AB758" s="54"/>
    </row>
    <row r="759" spans="1:28" x14ac:dyDescent="0.25">
      <c r="A759" s="1">
        <v>758</v>
      </c>
      <c r="D759" t="s">
        <v>67</v>
      </c>
      <c r="F759" t="s">
        <v>69</v>
      </c>
      <c r="G759" t="s">
        <v>70</v>
      </c>
      <c r="M759" t="s">
        <v>76</v>
      </c>
      <c r="O759" s="53" t="s">
        <v>94</v>
      </c>
      <c r="P759" s="53">
        <v>47</v>
      </c>
      <c r="Q759" s="53" t="s">
        <v>95</v>
      </c>
      <c r="R759" s="53" t="s">
        <v>118</v>
      </c>
      <c r="S759" s="53" t="s">
        <v>107</v>
      </c>
      <c r="T759" s="53" t="s">
        <v>98</v>
      </c>
      <c r="U759" s="53" t="s">
        <v>85</v>
      </c>
      <c r="V759" s="53" t="s">
        <v>126</v>
      </c>
      <c r="W759" s="53"/>
      <c r="X759" s="53" t="s">
        <v>135</v>
      </c>
      <c r="Y759" s="53" t="s">
        <v>102</v>
      </c>
      <c r="Z759" s="53"/>
      <c r="AA759" s="53" t="s">
        <v>102</v>
      </c>
      <c r="AB759" s="55"/>
    </row>
    <row r="760" spans="1:28" x14ac:dyDescent="0.25">
      <c r="A760" s="1">
        <v>759</v>
      </c>
      <c r="B760" t="s">
        <v>65</v>
      </c>
      <c r="O760" s="5" t="s">
        <v>94</v>
      </c>
      <c r="P760" s="5">
        <v>54</v>
      </c>
      <c r="Q760" s="5" t="s">
        <v>95</v>
      </c>
      <c r="R760" s="5" t="s">
        <v>154</v>
      </c>
      <c r="S760" s="5" t="s">
        <v>107</v>
      </c>
      <c r="T760" s="5" t="s">
        <v>98</v>
      </c>
      <c r="U760" s="5" t="s">
        <v>80</v>
      </c>
      <c r="V760" s="5" t="s">
        <v>126</v>
      </c>
      <c r="W760" s="5" t="s">
        <v>120</v>
      </c>
      <c r="X760" s="5" t="s">
        <v>123</v>
      </c>
      <c r="Y760" s="5" t="s">
        <v>102</v>
      </c>
      <c r="Z760" s="5"/>
      <c r="AA760" s="5" t="s">
        <v>102</v>
      </c>
      <c r="AB760" s="54"/>
    </row>
    <row r="761" spans="1:28" x14ac:dyDescent="0.25">
      <c r="A761" s="1">
        <v>760</v>
      </c>
      <c r="K761" t="s">
        <v>74</v>
      </c>
      <c r="O761" s="53" t="s">
        <v>94</v>
      </c>
      <c r="P761" s="53">
        <v>52</v>
      </c>
      <c r="Q761" s="53" t="s">
        <v>95</v>
      </c>
      <c r="R761" s="53" t="s">
        <v>141</v>
      </c>
      <c r="S761" s="53" t="s">
        <v>107</v>
      </c>
      <c r="T761" s="53" t="s">
        <v>98</v>
      </c>
      <c r="U761" s="53" t="s">
        <v>80</v>
      </c>
      <c r="V761" s="53" t="s">
        <v>126</v>
      </c>
      <c r="W761" s="53" t="s">
        <v>110</v>
      </c>
      <c r="X761" s="53" t="s">
        <v>101</v>
      </c>
      <c r="Y761" s="53" t="s">
        <v>102</v>
      </c>
      <c r="Z761" s="53"/>
      <c r="AA761" s="53" t="s">
        <v>102</v>
      </c>
      <c r="AB761" s="55"/>
    </row>
    <row r="762" spans="1:28" x14ac:dyDescent="0.25">
      <c r="A762" s="1">
        <v>761</v>
      </c>
      <c r="B762" t="s">
        <v>65</v>
      </c>
      <c r="E762" t="s">
        <v>68</v>
      </c>
      <c r="O762" s="5" t="s">
        <v>105</v>
      </c>
      <c r="P762" s="5">
        <v>54</v>
      </c>
      <c r="Q762" s="5" t="s">
        <v>95</v>
      </c>
      <c r="R762" s="5" t="s">
        <v>116</v>
      </c>
      <c r="S762" s="5" t="s">
        <v>107</v>
      </c>
      <c r="T762" s="5" t="s">
        <v>98</v>
      </c>
      <c r="U762" s="5" t="s">
        <v>80</v>
      </c>
      <c r="V762" s="5" t="s">
        <v>126</v>
      </c>
      <c r="W762" s="5" t="s">
        <v>110</v>
      </c>
      <c r="X762" s="5" t="s">
        <v>135</v>
      </c>
      <c r="Y762" s="5" t="s">
        <v>102</v>
      </c>
      <c r="Z762" s="5"/>
      <c r="AA762" s="5" t="s">
        <v>102</v>
      </c>
      <c r="AB762" s="54"/>
    </row>
    <row r="763" spans="1:28" x14ac:dyDescent="0.25">
      <c r="A763" s="1">
        <v>762</v>
      </c>
      <c r="B763" t="s">
        <v>65</v>
      </c>
      <c r="M763" t="s">
        <v>76</v>
      </c>
      <c r="O763" s="53" t="s">
        <v>94</v>
      </c>
      <c r="P763" s="53">
        <v>48</v>
      </c>
      <c r="Q763" s="53" t="s">
        <v>95</v>
      </c>
      <c r="R763" s="53" t="s">
        <v>116</v>
      </c>
      <c r="S763" s="53" t="s">
        <v>107</v>
      </c>
      <c r="T763" s="53" t="s">
        <v>98</v>
      </c>
      <c r="U763" s="53" t="s">
        <v>80</v>
      </c>
      <c r="V763" s="53" t="s">
        <v>114</v>
      </c>
      <c r="W763" s="53" t="s">
        <v>133</v>
      </c>
      <c r="X763" s="53" t="s">
        <v>135</v>
      </c>
      <c r="Y763" s="53" t="s">
        <v>102</v>
      </c>
      <c r="Z763" s="53"/>
      <c r="AA763" s="53" t="s">
        <v>102</v>
      </c>
      <c r="AB763" s="55"/>
    </row>
    <row r="764" spans="1:28" x14ac:dyDescent="0.25">
      <c r="A764" s="1">
        <v>763</v>
      </c>
      <c r="B764" t="s">
        <v>65</v>
      </c>
      <c r="E764" t="s">
        <v>68</v>
      </c>
      <c r="F764" t="s">
        <v>69</v>
      </c>
      <c r="G764" t="s">
        <v>70</v>
      </c>
      <c r="N764" s="6" t="s">
        <v>77</v>
      </c>
      <c r="O764" s="5" t="s">
        <v>94</v>
      </c>
      <c r="P764" s="5">
        <v>52</v>
      </c>
      <c r="Q764" s="5" t="s">
        <v>95</v>
      </c>
      <c r="R764" s="5" t="s">
        <v>225</v>
      </c>
      <c r="S764" s="5" t="s">
        <v>107</v>
      </c>
      <c r="T764" s="5" t="s">
        <v>98</v>
      </c>
      <c r="U764" s="5" t="s">
        <v>80</v>
      </c>
      <c r="V764" s="5" t="s">
        <v>126</v>
      </c>
      <c r="W764" s="5" t="s">
        <v>103</v>
      </c>
      <c r="X764" s="5" t="s">
        <v>101</v>
      </c>
      <c r="Y764" s="5" t="s">
        <v>102</v>
      </c>
      <c r="Z764" s="5"/>
      <c r="AA764" s="5" t="s">
        <v>102</v>
      </c>
      <c r="AB764" s="54"/>
    </row>
    <row r="765" spans="1:28" x14ac:dyDescent="0.25">
      <c r="A765" s="1">
        <v>764</v>
      </c>
      <c r="D765" t="s">
        <v>67</v>
      </c>
      <c r="E765" t="s">
        <v>68</v>
      </c>
      <c r="M765" t="s">
        <v>76</v>
      </c>
      <c r="O765" s="53" t="s">
        <v>94</v>
      </c>
      <c r="P765" s="53">
        <v>51</v>
      </c>
      <c r="Q765" s="53" t="s">
        <v>121</v>
      </c>
      <c r="R765" s="53" t="s">
        <v>175</v>
      </c>
      <c r="S765" s="53" t="s">
        <v>107</v>
      </c>
      <c r="T765" s="53" t="s">
        <v>98</v>
      </c>
      <c r="U765" s="53" t="s">
        <v>80</v>
      </c>
      <c r="V765" s="53" t="s">
        <v>126</v>
      </c>
      <c r="W765" s="53" t="s">
        <v>110</v>
      </c>
      <c r="X765" s="53" t="s">
        <v>135</v>
      </c>
      <c r="Y765" s="53" t="s">
        <v>102</v>
      </c>
      <c r="Z765" s="53"/>
      <c r="AA765" s="53" t="s">
        <v>102</v>
      </c>
      <c r="AB765" s="55"/>
    </row>
    <row r="766" spans="1:28" x14ac:dyDescent="0.25">
      <c r="A766" s="1">
        <v>765</v>
      </c>
      <c r="B766" t="s">
        <v>65</v>
      </c>
      <c r="E766" t="s">
        <v>68</v>
      </c>
      <c r="F766" t="s">
        <v>69</v>
      </c>
      <c r="G766" t="s">
        <v>70</v>
      </c>
      <c r="O766" s="5" t="s">
        <v>94</v>
      </c>
      <c r="P766" s="5">
        <v>52</v>
      </c>
      <c r="Q766" s="5" t="s">
        <v>95</v>
      </c>
      <c r="R766" s="5" t="s">
        <v>209</v>
      </c>
      <c r="S766" s="5" t="s">
        <v>107</v>
      </c>
      <c r="T766" s="5" t="s">
        <v>98</v>
      </c>
      <c r="U766" s="5" t="s">
        <v>80</v>
      </c>
      <c r="V766" s="5" t="s">
        <v>126</v>
      </c>
      <c r="W766" s="5" t="s">
        <v>110</v>
      </c>
      <c r="X766" s="5" t="s">
        <v>135</v>
      </c>
      <c r="Y766" s="5" t="s">
        <v>102</v>
      </c>
      <c r="Z766" s="5"/>
      <c r="AA766" s="5" t="s">
        <v>102</v>
      </c>
      <c r="AB766" s="54"/>
    </row>
    <row r="767" spans="1:28" x14ac:dyDescent="0.25">
      <c r="A767" s="1">
        <v>766</v>
      </c>
      <c r="B767" t="s">
        <v>65</v>
      </c>
      <c r="O767" s="53" t="s">
        <v>105</v>
      </c>
      <c r="P767" s="53">
        <v>49</v>
      </c>
      <c r="Q767" s="53" t="s">
        <v>95</v>
      </c>
      <c r="R767" s="53" t="s">
        <v>225</v>
      </c>
      <c r="S767" s="53" t="s">
        <v>107</v>
      </c>
      <c r="T767" s="53"/>
      <c r="U767" s="53" t="s">
        <v>80</v>
      </c>
      <c r="V767" s="53" t="s">
        <v>114</v>
      </c>
      <c r="W767" s="53" t="s">
        <v>110</v>
      </c>
      <c r="X767" s="53" t="s">
        <v>135</v>
      </c>
      <c r="Y767" s="53" t="s">
        <v>102</v>
      </c>
      <c r="Z767" s="53"/>
      <c r="AA767" s="53" t="s">
        <v>102</v>
      </c>
      <c r="AB767" s="55"/>
    </row>
    <row r="768" spans="1:28" x14ac:dyDescent="0.25">
      <c r="A768" s="1">
        <v>767</v>
      </c>
      <c r="B768" t="s">
        <v>65</v>
      </c>
      <c r="E768" t="s">
        <v>68</v>
      </c>
      <c r="N768" s="6" t="s">
        <v>77</v>
      </c>
      <c r="O768" s="5" t="s">
        <v>94</v>
      </c>
      <c r="P768" s="5">
        <v>47</v>
      </c>
      <c r="Q768" s="5" t="s">
        <v>95</v>
      </c>
      <c r="R768" s="5" t="s">
        <v>223</v>
      </c>
      <c r="S768" s="5" t="s">
        <v>107</v>
      </c>
      <c r="T768" s="5" t="s">
        <v>98</v>
      </c>
      <c r="U768" s="5" t="s">
        <v>80</v>
      </c>
      <c r="V768" s="5" t="s">
        <v>126</v>
      </c>
      <c r="W768" s="5" t="s">
        <v>110</v>
      </c>
      <c r="X768" s="5" t="s">
        <v>136</v>
      </c>
      <c r="Y768" s="5" t="s">
        <v>102</v>
      </c>
      <c r="Z768" s="5"/>
      <c r="AA768" s="5" t="s">
        <v>102</v>
      </c>
      <c r="AB768" s="54"/>
    </row>
    <row r="769" spans="1:28" x14ac:dyDescent="0.25">
      <c r="A769" s="1">
        <v>768</v>
      </c>
      <c r="B769" t="s">
        <v>65</v>
      </c>
      <c r="D769" t="s">
        <v>67</v>
      </c>
      <c r="M769" t="s">
        <v>76</v>
      </c>
      <c r="O769" s="53" t="s">
        <v>105</v>
      </c>
      <c r="P769" s="53">
        <v>64</v>
      </c>
      <c r="Q769" s="53" t="s">
        <v>121</v>
      </c>
      <c r="R769" s="53" t="s">
        <v>180</v>
      </c>
      <c r="S769" s="53" t="s">
        <v>107</v>
      </c>
      <c r="T769" s="53"/>
      <c r="U769" s="53" t="s">
        <v>80</v>
      </c>
      <c r="V769" s="53" t="s">
        <v>126</v>
      </c>
      <c r="W769" s="53" t="s">
        <v>100</v>
      </c>
      <c r="X769" s="53" t="s">
        <v>104</v>
      </c>
      <c r="Y769" s="53" t="s">
        <v>102</v>
      </c>
      <c r="Z769" s="53"/>
      <c r="AA769" s="53" t="s">
        <v>102</v>
      </c>
      <c r="AB769" s="55"/>
    </row>
    <row r="770" spans="1:28" x14ac:dyDescent="0.25">
      <c r="A770" s="1">
        <v>769</v>
      </c>
      <c r="B770" t="s">
        <v>65</v>
      </c>
      <c r="O770" s="5" t="s">
        <v>105</v>
      </c>
      <c r="P770" s="5">
        <v>74</v>
      </c>
      <c r="Q770" s="5" t="s">
        <v>95</v>
      </c>
      <c r="R770" s="5" t="s">
        <v>131</v>
      </c>
      <c r="S770" s="5" t="s">
        <v>107</v>
      </c>
      <c r="T770" s="5"/>
      <c r="U770" s="5" t="s">
        <v>80</v>
      </c>
      <c r="V770" s="5" t="s">
        <v>114</v>
      </c>
      <c r="W770" s="5" t="s">
        <v>110</v>
      </c>
      <c r="X770" s="5" t="s">
        <v>104</v>
      </c>
      <c r="Y770" s="5" t="s">
        <v>102</v>
      </c>
      <c r="Z770" s="5"/>
      <c r="AA770" s="5" t="s">
        <v>98</v>
      </c>
      <c r="AB770" s="54"/>
    </row>
    <row r="771" spans="1:28" x14ac:dyDescent="0.25">
      <c r="A771" s="1">
        <v>770</v>
      </c>
      <c r="B771" t="s">
        <v>65</v>
      </c>
      <c r="O771" s="53" t="s">
        <v>105</v>
      </c>
      <c r="P771" s="53">
        <v>80</v>
      </c>
      <c r="Q771" s="53" t="s">
        <v>95</v>
      </c>
      <c r="R771" s="53" t="s">
        <v>163</v>
      </c>
      <c r="S771" s="53" t="s">
        <v>107</v>
      </c>
      <c r="T771" s="53" t="s">
        <v>98</v>
      </c>
      <c r="U771" s="53" t="s">
        <v>80</v>
      </c>
      <c r="V771" s="53" t="s">
        <v>108</v>
      </c>
      <c r="W771" s="53" t="s">
        <v>133</v>
      </c>
      <c r="X771" s="53" t="s">
        <v>135</v>
      </c>
      <c r="Y771" s="53" t="s">
        <v>102</v>
      </c>
      <c r="Z771" s="53"/>
      <c r="AA771" s="53" t="s">
        <v>102</v>
      </c>
      <c r="AB771" s="55"/>
    </row>
    <row r="772" spans="1:28" x14ac:dyDescent="0.25">
      <c r="A772" s="1">
        <v>771</v>
      </c>
      <c r="B772" t="s">
        <v>65</v>
      </c>
      <c r="O772" s="5" t="s">
        <v>105</v>
      </c>
      <c r="P772" s="5">
        <v>89</v>
      </c>
      <c r="Q772" s="5" t="s">
        <v>95</v>
      </c>
      <c r="R772" s="5" t="s">
        <v>158</v>
      </c>
      <c r="S772" s="5" t="s">
        <v>107</v>
      </c>
      <c r="T772" s="5" t="s">
        <v>98</v>
      </c>
      <c r="U772" s="5" t="s">
        <v>80</v>
      </c>
      <c r="V772" s="5"/>
      <c r="W772" s="5" t="s">
        <v>110</v>
      </c>
      <c r="X772" s="5" t="s">
        <v>104</v>
      </c>
      <c r="Y772" s="5"/>
      <c r="Z772" s="5"/>
      <c r="AA772" s="5" t="s">
        <v>98</v>
      </c>
      <c r="AB772" s="54"/>
    </row>
    <row r="773" spans="1:28" x14ac:dyDescent="0.25">
      <c r="A773" s="1">
        <v>772</v>
      </c>
      <c r="B773" t="s">
        <v>65</v>
      </c>
      <c r="E773" t="s">
        <v>68</v>
      </c>
      <c r="M773" t="s">
        <v>76</v>
      </c>
      <c r="O773" s="53" t="s">
        <v>94</v>
      </c>
      <c r="P773" s="53"/>
      <c r="Q773" s="53" t="s">
        <v>95</v>
      </c>
      <c r="R773" s="53" t="s">
        <v>240</v>
      </c>
      <c r="S773" s="53" t="s">
        <v>107</v>
      </c>
      <c r="T773" s="53" t="s">
        <v>98</v>
      </c>
      <c r="U773" s="53" t="s">
        <v>80</v>
      </c>
      <c r="V773" s="53" t="s">
        <v>126</v>
      </c>
      <c r="W773" s="53" t="s">
        <v>100</v>
      </c>
      <c r="X773" s="53" t="s">
        <v>101</v>
      </c>
      <c r="Y773" s="53" t="s">
        <v>102</v>
      </c>
      <c r="Z773" s="53"/>
      <c r="AA773" s="53" t="s">
        <v>102</v>
      </c>
      <c r="AB773" s="55"/>
    </row>
    <row r="774" spans="1:28" x14ac:dyDescent="0.25">
      <c r="A774" s="1">
        <v>773</v>
      </c>
      <c r="B774" t="s">
        <v>65</v>
      </c>
      <c r="E774" t="s">
        <v>68</v>
      </c>
      <c r="M774" t="s">
        <v>76</v>
      </c>
      <c r="O774" s="5" t="s">
        <v>105</v>
      </c>
      <c r="P774" s="5">
        <v>76</v>
      </c>
      <c r="Q774" s="5" t="s">
        <v>95</v>
      </c>
      <c r="R774" s="5" t="s">
        <v>163</v>
      </c>
      <c r="S774" s="5" t="s">
        <v>107</v>
      </c>
      <c r="T774" s="5" t="s">
        <v>98</v>
      </c>
      <c r="U774" s="5" t="s">
        <v>80</v>
      </c>
      <c r="V774" s="5" t="s">
        <v>126</v>
      </c>
      <c r="W774" s="5" t="s">
        <v>120</v>
      </c>
      <c r="X774" s="5" t="s">
        <v>104</v>
      </c>
      <c r="Y774" s="5" t="s">
        <v>102</v>
      </c>
      <c r="Z774" s="5"/>
      <c r="AA774" s="5" t="s">
        <v>102</v>
      </c>
      <c r="AB774" s="54"/>
    </row>
    <row r="775" spans="1:28" x14ac:dyDescent="0.25">
      <c r="A775" s="1">
        <v>774</v>
      </c>
      <c r="B775" t="s">
        <v>65</v>
      </c>
      <c r="E775" t="s">
        <v>68</v>
      </c>
      <c r="K775" t="s">
        <v>74</v>
      </c>
      <c r="N775" s="6" t="s">
        <v>77</v>
      </c>
      <c r="O775" s="53" t="s">
        <v>94</v>
      </c>
      <c r="P775" s="53">
        <v>75</v>
      </c>
      <c r="Q775" s="53" t="s">
        <v>95</v>
      </c>
      <c r="R775" s="53" t="s">
        <v>131</v>
      </c>
      <c r="S775" s="53" t="s">
        <v>81</v>
      </c>
      <c r="T775" s="53" t="s">
        <v>102</v>
      </c>
      <c r="U775" s="53" t="s">
        <v>355</v>
      </c>
      <c r="V775" s="53" t="s">
        <v>99</v>
      </c>
      <c r="W775" s="53" t="s">
        <v>133</v>
      </c>
      <c r="X775" s="53" t="s">
        <v>104</v>
      </c>
      <c r="Y775" s="53" t="s">
        <v>102</v>
      </c>
      <c r="Z775" s="53"/>
      <c r="AA775" s="53" t="s">
        <v>98</v>
      </c>
      <c r="AB775" s="55"/>
    </row>
    <row r="776" spans="1:28" x14ac:dyDescent="0.25">
      <c r="A776" s="1">
        <v>775</v>
      </c>
      <c r="B776" t="s">
        <v>65</v>
      </c>
      <c r="G776" t="s">
        <v>70</v>
      </c>
      <c r="O776" s="5" t="s">
        <v>105</v>
      </c>
      <c r="P776" s="5">
        <v>76</v>
      </c>
      <c r="Q776" s="5" t="s">
        <v>95</v>
      </c>
      <c r="R776" s="5" t="s">
        <v>163</v>
      </c>
      <c r="S776" s="5" t="s">
        <v>128</v>
      </c>
      <c r="T776" s="5"/>
      <c r="U776" s="5" t="s">
        <v>369</v>
      </c>
      <c r="V776" s="5" t="s">
        <v>109</v>
      </c>
      <c r="W776" s="5" t="s">
        <v>137</v>
      </c>
      <c r="X776" s="5" t="s">
        <v>104</v>
      </c>
      <c r="Y776" s="5" t="s">
        <v>102</v>
      </c>
      <c r="Z776" s="5"/>
      <c r="AA776" s="5"/>
      <c r="AB776" s="54"/>
    </row>
    <row r="777" spans="1:28" x14ac:dyDescent="0.25">
      <c r="A777" s="1">
        <v>776</v>
      </c>
      <c r="B777" t="s">
        <v>65</v>
      </c>
      <c r="F777" t="s">
        <v>69</v>
      </c>
      <c r="O777" s="53" t="s">
        <v>94</v>
      </c>
      <c r="P777" s="53">
        <v>74</v>
      </c>
      <c r="Q777" s="53" t="s">
        <v>121</v>
      </c>
      <c r="R777" s="53" t="s">
        <v>172</v>
      </c>
      <c r="S777" s="53" t="s">
        <v>107</v>
      </c>
      <c r="T777" s="53" t="s">
        <v>98</v>
      </c>
      <c r="U777" s="53" t="s">
        <v>80</v>
      </c>
      <c r="V777" s="53" t="s">
        <v>114</v>
      </c>
      <c r="W777" s="53" t="s">
        <v>120</v>
      </c>
      <c r="X777" s="53" t="s">
        <v>104</v>
      </c>
      <c r="Y777" s="53" t="s">
        <v>102</v>
      </c>
      <c r="Z777" s="53"/>
      <c r="AA777" s="53" t="s">
        <v>102</v>
      </c>
      <c r="AB777" s="55"/>
    </row>
    <row r="778" spans="1:28" x14ac:dyDescent="0.25">
      <c r="A778" s="1">
        <v>777</v>
      </c>
      <c r="B778" t="s">
        <v>65</v>
      </c>
      <c r="E778" t="s">
        <v>68</v>
      </c>
      <c r="O778" s="5" t="s">
        <v>105</v>
      </c>
      <c r="P778" s="5">
        <v>53</v>
      </c>
      <c r="Q778" s="5" t="s">
        <v>95</v>
      </c>
      <c r="R778" s="5" t="s">
        <v>116</v>
      </c>
      <c r="S778" s="5" t="s">
        <v>107</v>
      </c>
      <c r="T778" s="5" t="s">
        <v>98</v>
      </c>
      <c r="U778" s="5" t="s">
        <v>80</v>
      </c>
      <c r="V778" s="5" t="s">
        <v>126</v>
      </c>
      <c r="W778" s="5" t="s">
        <v>103</v>
      </c>
      <c r="X778" s="5" t="s">
        <v>101</v>
      </c>
      <c r="Y778" s="5" t="s">
        <v>102</v>
      </c>
      <c r="Z778" s="5"/>
      <c r="AA778" s="5" t="s">
        <v>102</v>
      </c>
      <c r="AB778" s="54"/>
    </row>
    <row r="779" spans="1:28" x14ac:dyDescent="0.25">
      <c r="A779" s="1">
        <v>778</v>
      </c>
      <c r="B779" t="s">
        <v>65</v>
      </c>
      <c r="E779" t="s">
        <v>68</v>
      </c>
      <c r="M779" t="s">
        <v>76</v>
      </c>
      <c r="O779" s="53" t="s">
        <v>94</v>
      </c>
      <c r="P779" s="53">
        <v>45</v>
      </c>
      <c r="Q779" s="53" t="s">
        <v>95</v>
      </c>
      <c r="R779" s="53" t="s">
        <v>251</v>
      </c>
      <c r="S779" s="53" t="s">
        <v>107</v>
      </c>
      <c r="T779" s="53" t="s">
        <v>98</v>
      </c>
      <c r="U779" s="53" t="s">
        <v>80</v>
      </c>
      <c r="V779" s="53"/>
      <c r="W779" s="53" t="s">
        <v>103</v>
      </c>
      <c r="X779" s="53" t="s">
        <v>101</v>
      </c>
      <c r="Y779" s="53" t="s">
        <v>102</v>
      </c>
      <c r="Z779" s="53"/>
      <c r="AA779" s="53" t="s">
        <v>102</v>
      </c>
      <c r="AB779" s="55"/>
    </row>
    <row r="780" spans="1:28" x14ac:dyDescent="0.25">
      <c r="A780" s="1">
        <v>779</v>
      </c>
      <c r="C780" t="s">
        <v>66</v>
      </c>
      <c r="F780" t="s">
        <v>69</v>
      </c>
      <c r="O780" s="5" t="s">
        <v>94</v>
      </c>
      <c r="P780" s="5"/>
      <c r="Q780" s="5" t="s">
        <v>95</v>
      </c>
      <c r="R780" s="5" t="s">
        <v>145</v>
      </c>
      <c r="S780" s="5" t="s">
        <v>107</v>
      </c>
      <c r="T780" s="5"/>
      <c r="U780" s="5" t="s">
        <v>80</v>
      </c>
      <c r="V780" s="5" t="s">
        <v>112</v>
      </c>
      <c r="W780" s="5" t="s">
        <v>110</v>
      </c>
      <c r="X780" s="5" t="s">
        <v>104</v>
      </c>
      <c r="Y780" s="5" t="s">
        <v>102</v>
      </c>
      <c r="Z780" s="5"/>
      <c r="AA780" s="5"/>
      <c r="AB780" s="54"/>
    </row>
    <row r="781" spans="1:28" x14ac:dyDescent="0.25">
      <c r="A781" s="1">
        <v>780</v>
      </c>
      <c r="B781" t="s">
        <v>65</v>
      </c>
      <c r="D781" t="s">
        <v>67</v>
      </c>
      <c r="M781" t="s">
        <v>76</v>
      </c>
      <c r="O781" s="53" t="s">
        <v>105</v>
      </c>
      <c r="P781" s="53">
        <v>54</v>
      </c>
      <c r="Q781" s="53" t="s">
        <v>121</v>
      </c>
      <c r="R781" s="53" t="s">
        <v>213</v>
      </c>
      <c r="S781" s="53" t="s">
        <v>107</v>
      </c>
      <c r="T781" s="53" t="s">
        <v>98</v>
      </c>
      <c r="U781" s="53" t="s">
        <v>80</v>
      </c>
      <c r="V781" s="53" t="s">
        <v>112</v>
      </c>
      <c r="W781" s="53" t="s">
        <v>120</v>
      </c>
      <c r="X781" s="53" t="s">
        <v>123</v>
      </c>
      <c r="Y781" s="53" t="s">
        <v>102</v>
      </c>
      <c r="Z781" s="53"/>
      <c r="AA781" s="53" t="s">
        <v>102</v>
      </c>
      <c r="AB781" s="55"/>
    </row>
    <row r="782" spans="1:28" x14ac:dyDescent="0.25">
      <c r="A782" s="1">
        <v>781</v>
      </c>
      <c r="B782" t="s">
        <v>65</v>
      </c>
      <c r="E782" t="s">
        <v>68</v>
      </c>
      <c r="G782" t="s">
        <v>70</v>
      </c>
      <c r="M782" t="s">
        <v>76</v>
      </c>
      <c r="O782" s="5" t="s">
        <v>94</v>
      </c>
      <c r="P782" s="5">
        <v>82</v>
      </c>
      <c r="Q782" s="5" t="s">
        <v>121</v>
      </c>
      <c r="R782" s="5" t="s">
        <v>281</v>
      </c>
      <c r="S782" s="5" t="s">
        <v>107</v>
      </c>
      <c r="T782" s="5" t="s">
        <v>98</v>
      </c>
      <c r="U782" s="5" t="s">
        <v>80</v>
      </c>
      <c r="V782" s="5" t="s">
        <v>114</v>
      </c>
      <c r="W782" s="5"/>
      <c r="X782" s="5" t="s">
        <v>104</v>
      </c>
      <c r="Y782" s="5" t="s">
        <v>102</v>
      </c>
      <c r="Z782" s="5"/>
      <c r="AA782" s="5" t="s">
        <v>102</v>
      </c>
      <c r="AB782" s="54"/>
    </row>
    <row r="783" spans="1:28" x14ac:dyDescent="0.25">
      <c r="A783" s="1">
        <v>782</v>
      </c>
      <c r="B783" t="s">
        <v>65</v>
      </c>
      <c r="E783" t="s">
        <v>68</v>
      </c>
      <c r="M783" t="s">
        <v>76</v>
      </c>
      <c r="O783" s="53" t="s">
        <v>105</v>
      </c>
      <c r="P783" s="53">
        <v>77</v>
      </c>
      <c r="Q783" s="53" t="s">
        <v>121</v>
      </c>
      <c r="R783" s="53" t="s">
        <v>281</v>
      </c>
      <c r="S783" s="53"/>
      <c r="T783" s="53" t="s">
        <v>98</v>
      </c>
      <c r="U783" s="53" t="s">
        <v>80</v>
      </c>
      <c r="V783" s="53" t="s">
        <v>114</v>
      </c>
      <c r="W783" s="53" t="s">
        <v>120</v>
      </c>
      <c r="X783" s="53" t="s">
        <v>104</v>
      </c>
      <c r="Y783" s="53" t="s">
        <v>102</v>
      </c>
      <c r="Z783" s="53"/>
      <c r="AA783" s="53" t="s">
        <v>102</v>
      </c>
      <c r="AB783" s="55"/>
    </row>
    <row r="784" spans="1:28" x14ac:dyDescent="0.25">
      <c r="A784" s="1">
        <v>783</v>
      </c>
      <c r="B784" t="s">
        <v>65</v>
      </c>
      <c r="D784" t="s">
        <v>67</v>
      </c>
      <c r="O784" s="5" t="s">
        <v>94</v>
      </c>
      <c r="P784" s="5">
        <v>56</v>
      </c>
      <c r="Q784" s="5" t="s">
        <v>121</v>
      </c>
      <c r="R784" s="5" t="s">
        <v>282</v>
      </c>
      <c r="S784" s="5" t="s">
        <v>107</v>
      </c>
      <c r="T784" s="5" t="s">
        <v>98</v>
      </c>
      <c r="U784" s="5" t="s">
        <v>80</v>
      </c>
      <c r="V784" s="5" t="s">
        <v>108</v>
      </c>
      <c r="W784" s="5" t="s">
        <v>110</v>
      </c>
      <c r="X784" s="5" t="s">
        <v>135</v>
      </c>
      <c r="Y784" s="5" t="s">
        <v>98</v>
      </c>
      <c r="Z784" s="5"/>
      <c r="AA784" s="5"/>
      <c r="AB784" s="54"/>
    </row>
    <row r="785" spans="1:28" x14ac:dyDescent="0.25">
      <c r="A785" s="1">
        <v>784</v>
      </c>
      <c r="B785" t="s">
        <v>65</v>
      </c>
      <c r="E785" t="s">
        <v>68</v>
      </c>
      <c r="F785" t="s">
        <v>69</v>
      </c>
      <c r="G785" t="s">
        <v>70</v>
      </c>
      <c r="M785" t="s">
        <v>76</v>
      </c>
      <c r="O785" s="53" t="s">
        <v>94</v>
      </c>
      <c r="P785" s="53">
        <v>67</v>
      </c>
      <c r="Q785" s="53" t="s">
        <v>121</v>
      </c>
      <c r="R785" s="53" t="s">
        <v>281</v>
      </c>
      <c r="S785" s="53" t="s">
        <v>107</v>
      </c>
      <c r="T785" s="53" t="s">
        <v>98</v>
      </c>
      <c r="U785" s="53" t="s">
        <v>80</v>
      </c>
      <c r="V785" s="53"/>
      <c r="W785" s="53" t="s">
        <v>110</v>
      </c>
      <c r="X785" s="53" t="s">
        <v>104</v>
      </c>
      <c r="Y785" s="53" t="s">
        <v>102</v>
      </c>
      <c r="Z785" s="53"/>
      <c r="AA785" s="53" t="s">
        <v>102</v>
      </c>
      <c r="AB785" s="55"/>
    </row>
    <row r="786" spans="1:28" x14ac:dyDescent="0.25">
      <c r="A786" s="1">
        <v>785</v>
      </c>
      <c r="M786" t="s">
        <v>76</v>
      </c>
      <c r="O786" s="5" t="s">
        <v>105</v>
      </c>
      <c r="P786" s="5">
        <v>65</v>
      </c>
      <c r="Q786" s="5" t="s">
        <v>121</v>
      </c>
      <c r="R786" s="5" t="s">
        <v>283</v>
      </c>
      <c r="S786" s="5" t="s">
        <v>107</v>
      </c>
      <c r="T786" s="5" t="s">
        <v>98</v>
      </c>
      <c r="U786" s="5" t="s">
        <v>80</v>
      </c>
      <c r="V786" s="5"/>
      <c r="W786" s="5" t="s">
        <v>133</v>
      </c>
      <c r="X786" s="5" t="s">
        <v>104</v>
      </c>
      <c r="Y786" s="5" t="s">
        <v>102</v>
      </c>
      <c r="Z786" s="5"/>
      <c r="AA786" s="5" t="s">
        <v>102</v>
      </c>
      <c r="AB786" s="54"/>
    </row>
    <row r="787" spans="1:28" x14ac:dyDescent="0.25">
      <c r="A787" s="1">
        <v>786</v>
      </c>
      <c r="B787" t="s">
        <v>65</v>
      </c>
      <c r="O787" s="53" t="s">
        <v>94</v>
      </c>
      <c r="P787" s="53">
        <v>60</v>
      </c>
      <c r="Q787" s="53" t="s">
        <v>121</v>
      </c>
      <c r="R787" s="53" t="s">
        <v>282</v>
      </c>
      <c r="S787" s="53" t="s">
        <v>107</v>
      </c>
      <c r="T787" s="53" t="s">
        <v>98</v>
      </c>
      <c r="U787" s="53" t="s">
        <v>80</v>
      </c>
      <c r="V787" s="53" t="s">
        <v>126</v>
      </c>
      <c r="W787" s="53" t="s">
        <v>103</v>
      </c>
      <c r="X787" s="53" t="s">
        <v>104</v>
      </c>
      <c r="Y787" s="53" t="s">
        <v>102</v>
      </c>
      <c r="Z787" s="53"/>
      <c r="AA787" s="53" t="s">
        <v>102</v>
      </c>
      <c r="AB787" s="55"/>
    </row>
    <row r="788" spans="1:28" x14ac:dyDescent="0.25">
      <c r="A788" s="1">
        <v>787</v>
      </c>
      <c r="B788" t="s">
        <v>65</v>
      </c>
      <c r="K788" t="s">
        <v>74</v>
      </c>
      <c r="M788" t="s">
        <v>76</v>
      </c>
      <c r="O788" s="5" t="s">
        <v>105</v>
      </c>
      <c r="P788" s="5">
        <v>27</v>
      </c>
      <c r="Q788" s="5" t="s">
        <v>121</v>
      </c>
      <c r="R788" s="5" t="s">
        <v>282</v>
      </c>
      <c r="S788" s="5" t="s">
        <v>107</v>
      </c>
      <c r="T788" s="5" t="s">
        <v>98</v>
      </c>
      <c r="U788" s="5" t="s">
        <v>80</v>
      </c>
      <c r="V788" s="5" t="s">
        <v>108</v>
      </c>
      <c r="W788" s="5" t="s">
        <v>110</v>
      </c>
      <c r="X788" s="5" t="s">
        <v>101</v>
      </c>
      <c r="Y788" s="5" t="s">
        <v>102</v>
      </c>
      <c r="Z788" s="5"/>
      <c r="AA788" s="5" t="s">
        <v>102</v>
      </c>
      <c r="AB788" s="54"/>
    </row>
    <row r="789" spans="1:28" x14ac:dyDescent="0.25">
      <c r="A789" s="1">
        <v>788</v>
      </c>
      <c r="B789" t="s">
        <v>65</v>
      </c>
      <c r="F789" t="s">
        <v>69</v>
      </c>
      <c r="O789" s="53" t="s">
        <v>94</v>
      </c>
      <c r="P789" s="53">
        <v>75</v>
      </c>
      <c r="Q789" s="53" t="s">
        <v>121</v>
      </c>
      <c r="R789" s="53" t="s">
        <v>284</v>
      </c>
      <c r="S789" s="53" t="s">
        <v>107</v>
      </c>
      <c r="T789" s="53" t="s">
        <v>98</v>
      </c>
      <c r="U789" s="53" t="s">
        <v>80</v>
      </c>
      <c r="V789" s="53" t="s">
        <v>114</v>
      </c>
      <c r="W789" s="53" t="s">
        <v>110</v>
      </c>
      <c r="X789" s="53" t="s">
        <v>104</v>
      </c>
      <c r="Y789" s="53" t="s">
        <v>102</v>
      </c>
      <c r="Z789" s="53"/>
      <c r="AA789" s="53" t="s">
        <v>98</v>
      </c>
      <c r="AB789" s="55"/>
    </row>
    <row r="790" spans="1:28" x14ac:dyDescent="0.25">
      <c r="A790" s="1">
        <v>789</v>
      </c>
      <c r="B790" t="s">
        <v>65</v>
      </c>
      <c r="F790" t="s">
        <v>69</v>
      </c>
      <c r="G790" t="s">
        <v>70</v>
      </c>
      <c r="J790" t="s">
        <v>73</v>
      </c>
      <c r="K790" t="s">
        <v>74</v>
      </c>
      <c r="M790" t="s">
        <v>76</v>
      </c>
      <c r="O790" s="5" t="s">
        <v>105</v>
      </c>
      <c r="P790" s="5">
        <v>61</v>
      </c>
      <c r="Q790" s="5" t="s">
        <v>121</v>
      </c>
      <c r="R790" s="5" t="s">
        <v>285</v>
      </c>
      <c r="S790" s="5" t="s">
        <v>107</v>
      </c>
      <c r="T790" s="5" t="s">
        <v>98</v>
      </c>
      <c r="U790" s="5" t="s">
        <v>80</v>
      </c>
      <c r="V790" s="5" t="s">
        <v>126</v>
      </c>
      <c r="W790" s="5" t="s">
        <v>110</v>
      </c>
      <c r="X790" s="5" t="s">
        <v>101</v>
      </c>
      <c r="Y790" s="5" t="s">
        <v>102</v>
      </c>
      <c r="Z790" s="5"/>
      <c r="AA790" s="5" t="s">
        <v>102</v>
      </c>
      <c r="AB790" s="54"/>
    </row>
    <row r="791" spans="1:28" x14ac:dyDescent="0.25">
      <c r="A791" s="1">
        <v>790</v>
      </c>
      <c r="B791" t="s">
        <v>65</v>
      </c>
      <c r="O791" s="53" t="s">
        <v>105</v>
      </c>
      <c r="P791" s="53">
        <v>79</v>
      </c>
      <c r="Q791" s="53" t="s">
        <v>121</v>
      </c>
      <c r="R791" s="53" t="s">
        <v>286</v>
      </c>
      <c r="S791" s="53" t="s">
        <v>107</v>
      </c>
      <c r="T791" s="53" t="s">
        <v>98</v>
      </c>
      <c r="U791" s="53" t="s">
        <v>80</v>
      </c>
      <c r="V791" s="53" t="s">
        <v>99</v>
      </c>
      <c r="W791" s="53" t="s">
        <v>110</v>
      </c>
      <c r="X791" s="53" t="s">
        <v>104</v>
      </c>
      <c r="Y791" s="53" t="s">
        <v>102</v>
      </c>
      <c r="Z791" s="53"/>
      <c r="AA791" s="53" t="s">
        <v>102</v>
      </c>
      <c r="AB791" s="55"/>
    </row>
    <row r="792" spans="1:28" x14ac:dyDescent="0.25">
      <c r="A792" s="1">
        <v>791</v>
      </c>
      <c r="E792" t="s">
        <v>68</v>
      </c>
      <c r="F792" t="s">
        <v>69</v>
      </c>
      <c r="G792" t="s">
        <v>70</v>
      </c>
      <c r="O792" s="5" t="s">
        <v>94</v>
      </c>
      <c r="P792" s="5">
        <v>64</v>
      </c>
      <c r="Q792" s="5" t="s">
        <v>121</v>
      </c>
      <c r="R792" s="5" t="s">
        <v>282</v>
      </c>
      <c r="S792" s="5" t="s">
        <v>107</v>
      </c>
      <c r="T792" s="5" t="s">
        <v>98</v>
      </c>
      <c r="U792" s="5"/>
      <c r="V792" s="5" t="s">
        <v>108</v>
      </c>
      <c r="W792" s="5" t="s">
        <v>100</v>
      </c>
      <c r="X792" s="5" t="s">
        <v>101</v>
      </c>
      <c r="Y792" s="5" t="s">
        <v>102</v>
      </c>
      <c r="Z792" s="5"/>
      <c r="AA792" s="5" t="s">
        <v>102</v>
      </c>
      <c r="AB792" s="54"/>
    </row>
    <row r="793" spans="1:28" x14ac:dyDescent="0.25">
      <c r="A793" s="1">
        <v>792</v>
      </c>
      <c r="B793" t="s">
        <v>65</v>
      </c>
      <c r="O793" s="53" t="s">
        <v>94</v>
      </c>
      <c r="P793" s="53">
        <v>62</v>
      </c>
      <c r="Q793" s="53" t="s">
        <v>121</v>
      </c>
      <c r="R793" s="53" t="s">
        <v>282</v>
      </c>
      <c r="S793" s="53" t="s">
        <v>107</v>
      </c>
      <c r="T793" s="53" t="s">
        <v>98</v>
      </c>
      <c r="U793" s="53" t="s">
        <v>80</v>
      </c>
      <c r="V793" s="53" t="s">
        <v>114</v>
      </c>
      <c r="W793" s="53" t="s">
        <v>110</v>
      </c>
      <c r="X793" s="53" t="s">
        <v>101</v>
      </c>
      <c r="Y793" s="53" t="s">
        <v>102</v>
      </c>
      <c r="Z793" s="53"/>
      <c r="AA793" s="53" t="s">
        <v>102</v>
      </c>
      <c r="AB793" s="55"/>
    </row>
    <row r="794" spans="1:28" x14ac:dyDescent="0.25">
      <c r="A794" s="1">
        <v>793</v>
      </c>
      <c r="O794" s="5" t="s">
        <v>94</v>
      </c>
      <c r="P794" s="5">
        <v>69</v>
      </c>
      <c r="Q794" s="5" t="s">
        <v>121</v>
      </c>
      <c r="R794" s="5" t="s">
        <v>217</v>
      </c>
      <c r="S794" s="5" t="s">
        <v>107</v>
      </c>
      <c r="T794" s="5"/>
      <c r="U794" s="5" t="s">
        <v>80</v>
      </c>
      <c r="V794" s="5"/>
      <c r="W794" s="5" t="s">
        <v>133</v>
      </c>
      <c r="X794" s="5" t="s">
        <v>104</v>
      </c>
      <c r="Y794" s="5" t="s">
        <v>102</v>
      </c>
      <c r="Z794" s="5"/>
      <c r="AA794" s="5" t="s">
        <v>102</v>
      </c>
      <c r="AB794" s="54"/>
    </row>
    <row r="795" spans="1:28" x14ac:dyDescent="0.25">
      <c r="A795" s="1">
        <v>794</v>
      </c>
      <c r="B795" t="s">
        <v>65</v>
      </c>
      <c r="M795" t="s">
        <v>76</v>
      </c>
      <c r="O795" s="53" t="s">
        <v>94</v>
      </c>
      <c r="P795" s="53">
        <v>74</v>
      </c>
      <c r="Q795" s="53" t="s">
        <v>121</v>
      </c>
      <c r="R795" s="53" t="s">
        <v>282</v>
      </c>
      <c r="S795" s="53" t="s">
        <v>107</v>
      </c>
      <c r="T795" s="53" t="s">
        <v>98</v>
      </c>
      <c r="U795" s="53" t="s">
        <v>80</v>
      </c>
      <c r="V795" s="53"/>
      <c r="W795" s="53" t="s">
        <v>137</v>
      </c>
      <c r="X795" s="53" t="s">
        <v>104</v>
      </c>
      <c r="Y795" s="53" t="s">
        <v>102</v>
      </c>
      <c r="Z795" s="53"/>
      <c r="AA795" s="53" t="s">
        <v>102</v>
      </c>
      <c r="AB795" s="55"/>
    </row>
    <row r="796" spans="1:28" x14ac:dyDescent="0.25">
      <c r="A796" s="1">
        <v>795</v>
      </c>
      <c r="B796" t="s">
        <v>65</v>
      </c>
      <c r="E796" t="s">
        <v>68</v>
      </c>
      <c r="F796" t="s">
        <v>69</v>
      </c>
      <c r="G796" t="s">
        <v>70</v>
      </c>
      <c r="O796" s="5" t="s">
        <v>94</v>
      </c>
      <c r="P796" s="5">
        <v>74</v>
      </c>
      <c r="Q796" s="5" t="s">
        <v>121</v>
      </c>
      <c r="R796" s="5" t="s">
        <v>285</v>
      </c>
      <c r="S796" s="5" t="s">
        <v>107</v>
      </c>
      <c r="T796" s="5"/>
      <c r="U796" s="5" t="s">
        <v>80</v>
      </c>
      <c r="V796" s="5"/>
      <c r="W796" s="5" t="s">
        <v>120</v>
      </c>
      <c r="X796" s="5" t="s">
        <v>104</v>
      </c>
      <c r="Y796" s="5" t="s">
        <v>102</v>
      </c>
      <c r="Z796" s="5"/>
      <c r="AA796" s="5" t="s">
        <v>102</v>
      </c>
      <c r="AB796" s="54"/>
    </row>
    <row r="797" spans="1:28" x14ac:dyDescent="0.25">
      <c r="A797" s="1">
        <v>796</v>
      </c>
      <c r="B797" t="s">
        <v>65</v>
      </c>
      <c r="F797" t="s">
        <v>69</v>
      </c>
      <c r="O797" s="53" t="s">
        <v>94</v>
      </c>
      <c r="P797" s="53">
        <v>84</v>
      </c>
      <c r="Q797" s="53" t="s">
        <v>121</v>
      </c>
      <c r="R797" s="53" t="s">
        <v>217</v>
      </c>
      <c r="S797" s="53" t="s">
        <v>107</v>
      </c>
      <c r="T797" s="53" t="s">
        <v>98</v>
      </c>
      <c r="U797" s="53" t="s">
        <v>80</v>
      </c>
      <c r="V797" s="53" t="s">
        <v>114</v>
      </c>
      <c r="W797" s="53" t="s">
        <v>103</v>
      </c>
      <c r="X797" s="53" t="s">
        <v>104</v>
      </c>
      <c r="Y797" s="53" t="s">
        <v>102</v>
      </c>
      <c r="Z797" s="53"/>
      <c r="AA797" s="53" t="s">
        <v>102</v>
      </c>
      <c r="AB797" s="55"/>
    </row>
    <row r="798" spans="1:28" x14ac:dyDescent="0.25">
      <c r="A798" s="1">
        <v>797</v>
      </c>
      <c r="B798" t="s">
        <v>65</v>
      </c>
      <c r="O798" s="5" t="s">
        <v>105</v>
      </c>
      <c r="P798" s="5">
        <v>64</v>
      </c>
      <c r="Q798" s="5" t="s">
        <v>121</v>
      </c>
      <c r="R798" s="5" t="s">
        <v>282</v>
      </c>
      <c r="S798" s="5" t="s">
        <v>107</v>
      </c>
      <c r="T798" s="5"/>
      <c r="U798" s="5" t="s">
        <v>80</v>
      </c>
      <c r="V798" s="5"/>
      <c r="W798" s="5" t="s">
        <v>103</v>
      </c>
      <c r="X798" s="5" t="s">
        <v>104</v>
      </c>
      <c r="Y798" s="5" t="s">
        <v>102</v>
      </c>
      <c r="Z798" s="5"/>
      <c r="AA798" s="5" t="s">
        <v>98</v>
      </c>
      <c r="AB798" s="54"/>
    </row>
    <row r="799" spans="1:28" x14ac:dyDescent="0.25">
      <c r="A799" s="1">
        <v>798</v>
      </c>
      <c r="B799" t="s">
        <v>65</v>
      </c>
      <c r="M799" t="s">
        <v>76</v>
      </c>
      <c r="O799" s="53" t="s">
        <v>105</v>
      </c>
      <c r="P799" s="53">
        <v>98</v>
      </c>
      <c r="Q799" s="53" t="s">
        <v>121</v>
      </c>
      <c r="R799" s="53" t="s">
        <v>283</v>
      </c>
      <c r="S799" s="53" t="s">
        <v>107</v>
      </c>
      <c r="T799" s="53" t="s">
        <v>98</v>
      </c>
      <c r="U799" s="53" t="s">
        <v>80</v>
      </c>
      <c r="V799" s="53" t="s">
        <v>112</v>
      </c>
      <c r="W799" s="53" t="s">
        <v>110</v>
      </c>
      <c r="X799" s="53" t="s">
        <v>104</v>
      </c>
      <c r="Y799" s="53" t="s">
        <v>102</v>
      </c>
      <c r="Z799" s="53"/>
      <c r="AA799" s="53" t="s">
        <v>98</v>
      </c>
      <c r="AB799" s="55"/>
    </row>
    <row r="800" spans="1:28" x14ac:dyDescent="0.25">
      <c r="A800" s="1">
        <v>799</v>
      </c>
      <c r="B800" t="s">
        <v>65</v>
      </c>
      <c r="K800" t="s">
        <v>74</v>
      </c>
      <c r="M800" t="s">
        <v>76</v>
      </c>
      <c r="O800" s="5" t="s">
        <v>105</v>
      </c>
      <c r="P800" s="5">
        <v>72</v>
      </c>
      <c r="Q800" s="5" t="s">
        <v>121</v>
      </c>
      <c r="R800" s="5" t="s">
        <v>283</v>
      </c>
      <c r="S800" s="5" t="s">
        <v>107</v>
      </c>
      <c r="T800" s="5" t="s">
        <v>98</v>
      </c>
      <c r="U800" s="5" t="s">
        <v>80</v>
      </c>
      <c r="V800" s="5" t="s">
        <v>114</v>
      </c>
      <c r="W800" s="5" t="s">
        <v>120</v>
      </c>
      <c r="X800" s="5" t="s">
        <v>104</v>
      </c>
      <c r="Y800" s="5" t="s">
        <v>102</v>
      </c>
      <c r="Z800" s="5"/>
      <c r="AA800" s="5" t="s">
        <v>102</v>
      </c>
      <c r="AB800" s="54"/>
    </row>
    <row r="801" spans="1:28" x14ac:dyDescent="0.25">
      <c r="A801" s="1">
        <v>800</v>
      </c>
      <c r="B801" t="s">
        <v>65</v>
      </c>
      <c r="K801" t="s">
        <v>74</v>
      </c>
      <c r="O801" s="53" t="s">
        <v>105</v>
      </c>
      <c r="P801" s="53">
        <v>63</v>
      </c>
      <c r="Q801" s="53" t="s">
        <v>121</v>
      </c>
      <c r="R801" s="53" t="s">
        <v>283</v>
      </c>
      <c r="S801" s="53" t="s">
        <v>107</v>
      </c>
      <c r="T801" s="53" t="s">
        <v>98</v>
      </c>
      <c r="U801" s="53" t="s">
        <v>80</v>
      </c>
      <c r="V801" s="53" t="s">
        <v>99</v>
      </c>
      <c r="W801" s="53"/>
      <c r="X801" s="53" t="s">
        <v>104</v>
      </c>
      <c r="Y801" s="53" t="s">
        <v>102</v>
      </c>
      <c r="Z801" s="53"/>
      <c r="AA801" s="53" t="s">
        <v>102</v>
      </c>
      <c r="AB801" s="55"/>
    </row>
    <row r="802" spans="1:28" x14ac:dyDescent="0.25">
      <c r="A802" s="1">
        <v>801</v>
      </c>
      <c r="B802" t="s">
        <v>65</v>
      </c>
      <c r="C802" t="s">
        <v>66</v>
      </c>
      <c r="G802" t="s">
        <v>70</v>
      </c>
      <c r="K802" t="s">
        <v>74</v>
      </c>
      <c r="O802" s="5" t="s">
        <v>94</v>
      </c>
      <c r="P802" s="5">
        <v>78</v>
      </c>
      <c r="Q802" s="5" t="s">
        <v>121</v>
      </c>
      <c r="R802" s="5" t="s">
        <v>282</v>
      </c>
      <c r="S802" s="5" t="s">
        <v>107</v>
      </c>
      <c r="T802" s="5" t="s">
        <v>98</v>
      </c>
      <c r="U802" s="5" t="s">
        <v>80</v>
      </c>
      <c r="V802" s="5" t="s">
        <v>114</v>
      </c>
      <c r="W802" s="5" t="s">
        <v>120</v>
      </c>
      <c r="X802" s="5" t="s">
        <v>104</v>
      </c>
      <c r="Y802" s="5" t="s">
        <v>98</v>
      </c>
      <c r="Z802" s="5"/>
      <c r="AA802" s="5" t="s">
        <v>102</v>
      </c>
      <c r="AB802" s="54"/>
    </row>
    <row r="803" spans="1:28" x14ac:dyDescent="0.25">
      <c r="A803" s="1">
        <v>802</v>
      </c>
      <c r="B803" t="s">
        <v>65</v>
      </c>
      <c r="O803" s="53" t="s">
        <v>94</v>
      </c>
      <c r="P803" s="53">
        <v>81</v>
      </c>
      <c r="Q803" s="53" t="s">
        <v>121</v>
      </c>
      <c r="R803" s="53" t="s">
        <v>281</v>
      </c>
      <c r="S803" s="53" t="s">
        <v>143</v>
      </c>
      <c r="T803" s="53" t="s">
        <v>98</v>
      </c>
      <c r="U803" s="53" t="s">
        <v>80</v>
      </c>
      <c r="V803" s="53" t="s">
        <v>99</v>
      </c>
      <c r="W803" s="53" t="s">
        <v>110</v>
      </c>
      <c r="X803" s="53" t="s">
        <v>104</v>
      </c>
      <c r="Y803" s="53" t="s">
        <v>102</v>
      </c>
      <c r="Z803" s="53"/>
      <c r="AA803" s="53"/>
      <c r="AB803" s="55"/>
    </row>
    <row r="804" spans="1:28" x14ac:dyDescent="0.25">
      <c r="A804" s="1">
        <v>803</v>
      </c>
      <c r="B804" t="s">
        <v>65</v>
      </c>
      <c r="D804" t="s">
        <v>67</v>
      </c>
      <c r="H804" t="s">
        <v>71</v>
      </c>
      <c r="O804" s="5" t="s">
        <v>94</v>
      </c>
      <c r="P804" s="5">
        <v>83</v>
      </c>
      <c r="Q804" s="5" t="s">
        <v>121</v>
      </c>
      <c r="R804" s="5" t="s">
        <v>282</v>
      </c>
      <c r="S804" s="5" t="s">
        <v>107</v>
      </c>
      <c r="T804" s="5"/>
      <c r="U804" s="5" t="s">
        <v>80</v>
      </c>
      <c r="V804" s="5" t="s">
        <v>109</v>
      </c>
      <c r="W804" s="5" t="s">
        <v>110</v>
      </c>
      <c r="X804" s="5" t="s">
        <v>104</v>
      </c>
      <c r="Y804" s="5" t="s">
        <v>102</v>
      </c>
      <c r="Z804" s="5"/>
      <c r="AA804" s="5" t="s">
        <v>102</v>
      </c>
      <c r="AB804" s="54"/>
    </row>
    <row r="805" spans="1:28" x14ac:dyDescent="0.25">
      <c r="A805" s="1">
        <v>804</v>
      </c>
      <c r="B805" t="s">
        <v>65</v>
      </c>
      <c r="E805" t="s">
        <v>68</v>
      </c>
      <c r="O805" s="53" t="s">
        <v>94</v>
      </c>
      <c r="P805" s="53">
        <v>72</v>
      </c>
      <c r="Q805" s="53" t="s">
        <v>121</v>
      </c>
      <c r="R805" s="53" t="s">
        <v>287</v>
      </c>
      <c r="S805" s="53" t="s">
        <v>107</v>
      </c>
      <c r="T805" s="53" t="s">
        <v>98</v>
      </c>
      <c r="U805" s="53" t="s">
        <v>80</v>
      </c>
      <c r="V805" s="53" t="s">
        <v>99</v>
      </c>
      <c r="W805" s="53" t="s">
        <v>137</v>
      </c>
      <c r="X805" s="53" t="s">
        <v>104</v>
      </c>
      <c r="Y805" s="53" t="s">
        <v>102</v>
      </c>
      <c r="Z805" s="53"/>
      <c r="AA805" s="53" t="s">
        <v>102</v>
      </c>
      <c r="AB805" s="55"/>
    </row>
    <row r="806" spans="1:28" x14ac:dyDescent="0.25">
      <c r="A806" s="1">
        <v>805</v>
      </c>
      <c r="B806" t="s">
        <v>65</v>
      </c>
      <c r="E806" t="s">
        <v>68</v>
      </c>
      <c r="F806" t="s">
        <v>69</v>
      </c>
      <c r="O806" s="5" t="s">
        <v>94</v>
      </c>
      <c r="P806" s="5">
        <v>86</v>
      </c>
      <c r="Q806" s="5" t="s">
        <v>121</v>
      </c>
      <c r="R806" s="5" t="s">
        <v>286</v>
      </c>
      <c r="S806" s="5" t="s">
        <v>107</v>
      </c>
      <c r="T806" s="5" t="s">
        <v>98</v>
      </c>
      <c r="U806" s="5" t="s">
        <v>80</v>
      </c>
      <c r="V806" s="5" t="s">
        <v>99</v>
      </c>
      <c r="W806" s="5" t="s">
        <v>137</v>
      </c>
      <c r="X806" s="5" t="s">
        <v>104</v>
      </c>
      <c r="Y806" s="5" t="s">
        <v>102</v>
      </c>
      <c r="Z806" s="5"/>
      <c r="AA806" s="5" t="s">
        <v>98</v>
      </c>
      <c r="AB806" s="54"/>
    </row>
    <row r="807" spans="1:28" x14ac:dyDescent="0.25">
      <c r="A807" s="1">
        <v>806</v>
      </c>
      <c r="B807" t="s">
        <v>65</v>
      </c>
      <c r="G807" t="s">
        <v>70</v>
      </c>
      <c r="I807" t="s">
        <v>72</v>
      </c>
      <c r="O807" s="53" t="s">
        <v>94</v>
      </c>
      <c r="P807" s="53">
        <v>78</v>
      </c>
      <c r="Q807" s="53" t="s">
        <v>121</v>
      </c>
      <c r="R807" s="53" t="s">
        <v>287</v>
      </c>
      <c r="S807" s="53" t="s">
        <v>107</v>
      </c>
      <c r="T807" s="53" t="s">
        <v>98</v>
      </c>
      <c r="U807" s="53" t="s">
        <v>80</v>
      </c>
      <c r="V807" s="53" t="s">
        <v>112</v>
      </c>
      <c r="W807" s="53" t="s">
        <v>120</v>
      </c>
      <c r="X807" s="53" t="s">
        <v>104</v>
      </c>
      <c r="Y807" s="53" t="s">
        <v>102</v>
      </c>
      <c r="Z807" s="53"/>
      <c r="AA807" s="53" t="s">
        <v>98</v>
      </c>
      <c r="AB807" s="55"/>
    </row>
    <row r="808" spans="1:28" x14ac:dyDescent="0.25">
      <c r="A808" s="1">
        <v>807</v>
      </c>
      <c r="B808" t="s">
        <v>65</v>
      </c>
      <c r="E808" t="s">
        <v>68</v>
      </c>
      <c r="F808" t="s">
        <v>69</v>
      </c>
      <c r="G808" t="s">
        <v>70</v>
      </c>
      <c r="M808" t="s">
        <v>76</v>
      </c>
      <c r="O808" s="5" t="s">
        <v>94</v>
      </c>
      <c r="P808" s="5">
        <v>83</v>
      </c>
      <c r="Q808" s="5" t="s">
        <v>121</v>
      </c>
      <c r="R808" s="5" t="s">
        <v>217</v>
      </c>
      <c r="S808" s="5" t="s">
        <v>107</v>
      </c>
      <c r="T808" s="5"/>
      <c r="U808" s="5" t="s">
        <v>80</v>
      </c>
      <c r="V808" s="5" t="s">
        <v>126</v>
      </c>
      <c r="W808" s="5" t="s">
        <v>103</v>
      </c>
      <c r="X808" s="5" t="s">
        <v>104</v>
      </c>
      <c r="Y808" s="5" t="s">
        <v>102</v>
      </c>
      <c r="Z808" s="5"/>
      <c r="AA808" s="5"/>
      <c r="AB808" s="54"/>
    </row>
    <row r="809" spans="1:28" x14ac:dyDescent="0.25">
      <c r="A809" s="1">
        <v>808</v>
      </c>
      <c r="B809" t="s">
        <v>65</v>
      </c>
      <c r="F809" t="s">
        <v>69</v>
      </c>
      <c r="M809" t="s">
        <v>76</v>
      </c>
      <c r="O809" s="53" t="s">
        <v>105</v>
      </c>
      <c r="P809" s="53">
        <v>85</v>
      </c>
      <c r="Q809" s="53" t="s">
        <v>121</v>
      </c>
      <c r="R809" s="53" t="s">
        <v>217</v>
      </c>
      <c r="S809" s="53" t="s">
        <v>107</v>
      </c>
      <c r="T809" s="53" t="s">
        <v>98</v>
      </c>
      <c r="U809" s="53" t="s">
        <v>80</v>
      </c>
      <c r="V809" s="53" t="s">
        <v>126</v>
      </c>
      <c r="W809" s="53" t="s">
        <v>103</v>
      </c>
      <c r="X809" s="53" t="s">
        <v>104</v>
      </c>
      <c r="Y809" s="53" t="s">
        <v>102</v>
      </c>
      <c r="Z809" s="53"/>
      <c r="AA809" s="53" t="s">
        <v>98</v>
      </c>
      <c r="AB809" s="55"/>
    </row>
    <row r="810" spans="1:28" x14ac:dyDescent="0.25">
      <c r="A810" s="1">
        <v>809</v>
      </c>
      <c r="B810" t="s">
        <v>65</v>
      </c>
      <c r="F810" t="s">
        <v>69</v>
      </c>
      <c r="M810" t="s">
        <v>76</v>
      </c>
      <c r="O810" s="5" t="s">
        <v>105</v>
      </c>
      <c r="P810" s="5">
        <v>91</v>
      </c>
      <c r="Q810" s="5" t="s">
        <v>121</v>
      </c>
      <c r="R810" s="5" t="s">
        <v>217</v>
      </c>
      <c r="S810" s="5" t="s">
        <v>107</v>
      </c>
      <c r="T810" s="5" t="s">
        <v>98</v>
      </c>
      <c r="U810" s="5" t="s">
        <v>80</v>
      </c>
      <c r="V810" s="5" t="s">
        <v>126</v>
      </c>
      <c r="W810" s="5" t="s">
        <v>110</v>
      </c>
      <c r="X810" s="5" t="s">
        <v>104</v>
      </c>
      <c r="Y810" s="5" t="s">
        <v>102</v>
      </c>
      <c r="Z810" s="5"/>
      <c r="AA810" s="5" t="s">
        <v>98</v>
      </c>
      <c r="AB810" s="54"/>
    </row>
    <row r="811" spans="1:28" x14ac:dyDescent="0.25">
      <c r="A811" s="1">
        <v>810</v>
      </c>
      <c r="F811" t="s">
        <v>69</v>
      </c>
      <c r="M811" t="s">
        <v>76</v>
      </c>
      <c r="O811" s="53" t="s">
        <v>94</v>
      </c>
      <c r="P811" s="53">
        <v>94</v>
      </c>
      <c r="Q811" s="53" t="s">
        <v>121</v>
      </c>
      <c r="R811" s="53" t="s">
        <v>217</v>
      </c>
      <c r="S811" s="53" t="s">
        <v>107</v>
      </c>
      <c r="T811" s="53" t="s">
        <v>98</v>
      </c>
      <c r="U811" s="53" t="s">
        <v>80</v>
      </c>
      <c r="V811" s="53" t="s">
        <v>112</v>
      </c>
      <c r="W811" s="53" t="s">
        <v>120</v>
      </c>
      <c r="X811" s="53" t="s">
        <v>104</v>
      </c>
      <c r="Y811" s="53" t="s">
        <v>102</v>
      </c>
      <c r="Z811" s="53"/>
      <c r="AA811" s="53" t="s">
        <v>102</v>
      </c>
      <c r="AB811" s="55"/>
    </row>
    <row r="812" spans="1:28" x14ac:dyDescent="0.25">
      <c r="A812" s="1">
        <v>811</v>
      </c>
      <c r="B812" t="s">
        <v>65</v>
      </c>
      <c r="G812" t="s">
        <v>70</v>
      </c>
      <c r="J812" t="s">
        <v>73</v>
      </c>
      <c r="K812" t="s">
        <v>74</v>
      </c>
      <c r="M812" t="s">
        <v>76</v>
      </c>
      <c r="O812" s="5" t="s">
        <v>94</v>
      </c>
      <c r="P812" s="5">
        <v>85</v>
      </c>
      <c r="Q812" s="5" t="s">
        <v>121</v>
      </c>
      <c r="R812" s="5" t="s">
        <v>217</v>
      </c>
      <c r="S812" s="5" t="s">
        <v>107</v>
      </c>
      <c r="T812" s="5" t="s">
        <v>98</v>
      </c>
      <c r="U812" s="5" t="s">
        <v>80</v>
      </c>
      <c r="V812" s="5" t="s">
        <v>99</v>
      </c>
      <c r="W812" s="5"/>
      <c r="X812" s="5" t="s">
        <v>104</v>
      </c>
      <c r="Y812" s="5" t="s">
        <v>102</v>
      </c>
      <c r="Z812" s="5"/>
      <c r="AA812" s="5" t="s">
        <v>98</v>
      </c>
      <c r="AB812" s="54"/>
    </row>
    <row r="813" spans="1:28" x14ac:dyDescent="0.25">
      <c r="A813" s="1">
        <v>812</v>
      </c>
      <c r="B813" t="s">
        <v>65</v>
      </c>
      <c r="F813" t="s">
        <v>69</v>
      </c>
      <c r="K813" t="s">
        <v>74</v>
      </c>
      <c r="O813" s="53" t="s">
        <v>105</v>
      </c>
      <c r="P813" s="53">
        <v>85</v>
      </c>
      <c r="Q813" s="53" t="s">
        <v>121</v>
      </c>
      <c r="R813" s="53" t="s">
        <v>217</v>
      </c>
      <c r="S813" s="53" t="s">
        <v>107</v>
      </c>
      <c r="T813" s="53" t="s">
        <v>98</v>
      </c>
      <c r="U813" s="53" t="s">
        <v>80</v>
      </c>
      <c r="V813" s="53" t="s">
        <v>126</v>
      </c>
      <c r="W813" s="53" t="s">
        <v>120</v>
      </c>
      <c r="X813" s="53" t="s">
        <v>104</v>
      </c>
      <c r="Y813" s="53" t="s">
        <v>102</v>
      </c>
      <c r="Z813" s="53"/>
      <c r="AA813" s="53" t="s">
        <v>98</v>
      </c>
      <c r="AB813" s="55"/>
    </row>
    <row r="814" spans="1:28" x14ac:dyDescent="0.25">
      <c r="A814" s="1">
        <v>813</v>
      </c>
      <c r="N814" s="6" t="s">
        <v>77</v>
      </c>
      <c r="O814" s="5" t="s">
        <v>94</v>
      </c>
      <c r="P814" s="5">
        <v>88</v>
      </c>
      <c r="Q814" s="5" t="s">
        <v>121</v>
      </c>
      <c r="R814" s="5" t="s">
        <v>217</v>
      </c>
      <c r="S814" s="5" t="s">
        <v>107</v>
      </c>
      <c r="T814" s="5" t="s">
        <v>98</v>
      </c>
      <c r="U814" s="5" t="s">
        <v>80</v>
      </c>
      <c r="V814" s="5" t="s">
        <v>114</v>
      </c>
      <c r="W814" s="5" t="s">
        <v>110</v>
      </c>
      <c r="X814" s="5" t="s">
        <v>104</v>
      </c>
      <c r="Y814" s="5" t="s">
        <v>102</v>
      </c>
      <c r="Z814" s="5"/>
      <c r="AA814" s="5" t="s">
        <v>98</v>
      </c>
      <c r="AB814" s="54"/>
    </row>
    <row r="815" spans="1:28" x14ac:dyDescent="0.25">
      <c r="A815" s="1">
        <v>814</v>
      </c>
      <c r="E815" t="s">
        <v>68</v>
      </c>
      <c r="F815" t="s">
        <v>69</v>
      </c>
      <c r="G815" t="s">
        <v>70</v>
      </c>
      <c r="O815" s="53" t="s">
        <v>105</v>
      </c>
      <c r="P815" s="53">
        <v>86</v>
      </c>
      <c r="Q815" s="53" t="s">
        <v>121</v>
      </c>
      <c r="R815" s="53" t="s">
        <v>217</v>
      </c>
      <c r="S815" s="53" t="s">
        <v>107</v>
      </c>
      <c r="T815" s="53" t="s">
        <v>98</v>
      </c>
      <c r="U815" s="53" t="s">
        <v>80</v>
      </c>
      <c r="V815" s="53" t="s">
        <v>108</v>
      </c>
      <c r="W815" s="53" t="s">
        <v>110</v>
      </c>
      <c r="X815" s="53" t="s">
        <v>104</v>
      </c>
      <c r="Y815" s="53" t="s">
        <v>102</v>
      </c>
      <c r="Z815" s="53"/>
      <c r="AA815" s="53" t="s">
        <v>98</v>
      </c>
      <c r="AB815" s="55"/>
    </row>
    <row r="816" spans="1:28" x14ac:dyDescent="0.25">
      <c r="A816" s="1">
        <v>815</v>
      </c>
      <c r="B816" t="s">
        <v>65</v>
      </c>
      <c r="I816" t="s">
        <v>72</v>
      </c>
      <c r="M816" t="s">
        <v>76</v>
      </c>
      <c r="O816" s="5" t="s">
        <v>94</v>
      </c>
      <c r="P816" s="5">
        <v>85</v>
      </c>
      <c r="Q816" s="5" t="s">
        <v>121</v>
      </c>
      <c r="R816" s="5" t="s">
        <v>217</v>
      </c>
      <c r="S816" s="5" t="s">
        <v>107</v>
      </c>
      <c r="T816" s="5" t="s">
        <v>98</v>
      </c>
      <c r="U816" s="5" t="s">
        <v>80</v>
      </c>
      <c r="V816" s="5" t="s">
        <v>114</v>
      </c>
      <c r="W816" s="5" t="s">
        <v>133</v>
      </c>
      <c r="X816" s="5" t="s">
        <v>104</v>
      </c>
      <c r="Y816" s="5" t="s">
        <v>102</v>
      </c>
      <c r="Z816" s="5"/>
      <c r="AA816" s="5" t="s">
        <v>98</v>
      </c>
      <c r="AB816" s="54"/>
    </row>
    <row r="817" spans="1:28" x14ac:dyDescent="0.25">
      <c r="A817" s="1">
        <v>816</v>
      </c>
      <c r="B817" t="s">
        <v>65</v>
      </c>
      <c r="E817" t="s">
        <v>68</v>
      </c>
      <c r="F817" t="s">
        <v>69</v>
      </c>
      <c r="M817" t="s">
        <v>76</v>
      </c>
      <c r="O817" s="53" t="s">
        <v>94</v>
      </c>
      <c r="P817" s="53">
        <v>82</v>
      </c>
      <c r="Q817" s="53" t="s">
        <v>121</v>
      </c>
      <c r="R817" s="53" t="s">
        <v>217</v>
      </c>
      <c r="S817" s="53" t="s">
        <v>107</v>
      </c>
      <c r="T817" s="53" t="s">
        <v>98</v>
      </c>
      <c r="U817" s="53" t="s">
        <v>80</v>
      </c>
      <c r="V817" s="53" t="s">
        <v>99</v>
      </c>
      <c r="W817" s="53" t="s">
        <v>103</v>
      </c>
      <c r="X817" s="53" t="s">
        <v>104</v>
      </c>
      <c r="Y817" s="53" t="s">
        <v>102</v>
      </c>
      <c r="Z817" s="53"/>
      <c r="AA817" s="53" t="s">
        <v>98</v>
      </c>
      <c r="AB817" s="55"/>
    </row>
    <row r="818" spans="1:28" x14ac:dyDescent="0.25">
      <c r="A818" s="1">
        <v>817</v>
      </c>
      <c r="B818" t="s">
        <v>65</v>
      </c>
      <c r="K818" t="s">
        <v>74</v>
      </c>
      <c r="O818" s="5" t="s">
        <v>94</v>
      </c>
      <c r="P818" s="5">
        <v>82</v>
      </c>
      <c r="Q818" s="5" t="s">
        <v>121</v>
      </c>
      <c r="R818" s="5" t="s">
        <v>217</v>
      </c>
      <c r="S818" s="5" t="s">
        <v>107</v>
      </c>
      <c r="T818" s="5"/>
      <c r="U818" s="5" t="s">
        <v>80</v>
      </c>
      <c r="V818" s="5" t="s">
        <v>114</v>
      </c>
      <c r="W818" s="5" t="s">
        <v>110</v>
      </c>
      <c r="X818" s="5" t="s">
        <v>104</v>
      </c>
      <c r="Y818" s="5" t="s">
        <v>102</v>
      </c>
      <c r="Z818" s="5"/>
      <c r="AA818" s="5" t="s">
        <v>98</v>
      </c>
      <c r="AB818" s="54"/>
    </row>
    <row r="819" spans="1:28" x14ac:dyDescent="0.25">
      <c r="A819" s="1">
        <v>818</v>
      </c>
      <c r="B819" t="s">
        <v>65</v>
      </c>
      <c r="D819" t="s">
        <v>67</v>
      </c>
      <c r="F819" t="s">
        <v>69</v>
      </c>
      <c r="M819" t="s">
        <v>76</v>
      </c>
      <c r="O819" s="53" t="s">
        <v>105</v>
      </c>
      <c r="P819" s="53">
        <v>82</v>
      </c>
      <c r="Q819" s="53" t="s">
        <v>121</v>
      </c>
      <c r="R819" s="53" t="s">
        <v>217</v>
      </c>
      <c r="S819" s="53" t="s">
        <v>107</v>
      </c>
      <c r="T819" s="53" t="s">
        <v>98</v>
      </c>
      <c r="U819" s="53" t="s">
        <v>80</v>
      </c>
      <c r="V819" s="53" t="s">
        <v>126</v>
      </c>
      <c r="W819" s="53" t="s">
        <v>110</v>
      </c>
      <c r="X819" s="53" t="s">
        <v>104</v>
      </c>
      <c r="Y819" s="53" t="s">
        <v>102</v>
      </c>
      <c r="Z819" s="53"/>
      <c r="AA819" s="53" t="s">
        <v>98</v>
      </c>
      <c r="AB819" s="55"/>
    </row>
    <row r="820" spans="1:28" x14ac:dyDescent="0.25">
      <c r="A820" s="1">
        <v>819</v>
      </c>
      <c r="B820" t="s">
        <v>65</v>
      </c>
      <c r="F820" t="s">
        <v>69</v>
      </c>
      <c r="G820" t="s">
        <v>70</v>
      </c>
      <c r="O820" s="5" t="s">
        <v>94</v>
      </c>
      <c r="P820" s="5">
        <v>87</v>
      </c>
      <c r="Q820" s="5" t="s">
        <v>121</v>
      </c>
      <c r="R820" s="5" t="s">
        <v>217</v>
      </c>
      <c r="S820" s="5" t="s">
        <v>107</v>
      </c>
      <c r="T820" s="5" t="s">
        <v>98</v>
      </c>
      <c r="U820" s="5" t="s">
        <v>80</v>
      </c>
      <c r="V820" s="5" t="s">
        <v>108</v>
      </c>
      <c r="W820" s="5" t="s">
        <v>110</v>
      </c>
      <c r="X820" s="5" t="s">
        <v>104</v>
      </c>
      <c r="Y820" s="5" t="s">
        <v>102</v>
      </c>
      <c r="Z820" s="5"/>
      <c r="AA820" s="5" t="s">
        <v>98</v>
      </c>
      <c r="AB820" s="54"/>
    </row>
    <row r="821" spans="1:28" x14ac:dyDescent="0.25">
      <c r="A821" s="1">
        <v>820</v>
      </c>
      <c r="B821" t="s">
        <v>65</v>
      </c>
      <c r="F821" t="s">
        <v>69</v>
      </c>
      <c r="M821" t="s">
        <v>76</v>
      </c>
      <c r="O821" s="53" t="s">
        <v>105</v>
      </c>
      <c r="P821" s="53">
        <v>86</v>
      </c>
      <c r="Q821" s="53" t="s">
        <v>121</v>
      </c>
      <c r="R821" s="53" t="s">
        <v>217</v>
      </c>
      <c r="S821" s="53" t="s">
        <v>107</v>
      </c>
      <c r="T821" s="53" t="s">
        <v>98</v>
      </c>
      <c r="U821" s="53" t="s">
        <v>80</v>
      </c>
      <c r="V821" s="53" t="s">
        <v>108</v>
      </c>
      <c r="W821" s="53" t="s">
        <v>110</v>
      </c>
      <c r="X821" s="53" t="s">
        <v>104</v>
      </c>
      <c r="Y821" s="53" t="s">
        <v>102</v>
      </c>
      <c r="Z821" s="53"/>
      <c r="AA821" s="53" t="s">
        <v>98</v>
      </c>
      <c r="AB821" s="55"/>
    </row>
    <row r="822" spans="1:28" x14ac:dyDescent="0.25">
      <c r="A822" s="1">
        <v>821</v>
      </c>
      <c r="B822" t="s">
        <v>65</v>
      </c>
      <c r="M822" t="s">
        <v>76</v>
      </c>
      <c r="O822" s="5" t="s">
        <v>94</v>
      </c>
      <c r="P822" s="5">
        <v>78</v>
      </c>
      <c r="Q822" s="5" t="s">
        <v>121</v>
      </c>
      <c r="R822" s="5" t="s">
        <v>217</v>
      </c>
      <c r="S822" s="5" t="s">
        <v>107</v>
      </c>
      <c r="T822" s="5" t="s">
        <v>98</v>
      </c>
      <c r="U822" s="5" t="s">
        <v>80</v>
      </c>
      <c r="V822" s="5" t="s">
        <v>114</v>
      </c>
      <c r="W822" s="5" t="s">
        <v>137</v>
      </c>
      <c r="X822" s="5" t="s">
        <v>104</v>
      </c>
      <c r="Y822" s="5" t="s">
        <v>102</v>
      </c>
      <c r="Z822" s="5"/>
      <c r="AA822" s="5" t="s">
        <v>98</v>
      </c>
      <c r="AB822" s="54"/>
    </row>
    <row r="823" spans="1:28" x14ac:dyDescent="0.25">
      <c r="A823" s="1">
        <v>822</v>
      </c>
      <c r="B823" t="s">
        <v>65</v>
      </c>
      <c r="M823" t="s">
        <v>76</v>
      </c>
      <c r="O823" s="53"/>
      <c r="P823" s="53">
        <v>77</v>
      </c>
      <c r="Q823" s="53" t="s">
        <v>121</v>
      </c>
      <c r="R823" s="53" t="s">
        <v>217</v>
      </c>
      <c r="S823" s="53" t="s">
        <v>107</v>
      </c>
      <c r="T823" s="53" t="s">
        <v>98</v>
      </c>
      <c r="U823" s="53" t="s">
        <v>80</v>
      </c>
      <c r="V823" s="53" t="s">
        <v>126</v>
      </c>
      <c r="W823" s="53" t="s">
        <v>120</v>
      </c>
      <c r="X823" s="53" t="s">
        <v>104</v>
      </c>
      <c r="Y823" s="53" t="s">
        <v>102</v>
      </c>
      <c r="Z823" s="53"/>
      <c r="AA823" s="53" t="s">
        <v>98</v>
      </c>
      <c r="AB823" s="55"/>
    </row>
    <row r="824" spans="1:28" x14ac:dyDescent="0.25">
      <c r="A824" s="1">
        <v>823</v>
      </c>
      <c r="B824" t="s">
        <v>65</v>
      </c>
      <c r="M824" t="s">
        <v>76</v>
      </c>
      <c r="O824" s="5" t="s">
        <v>105</v>
      </c>
      <c r="P824" s="5">
        <v>77</v>
      </c>
      <c r="Q824" s="5" t="s">
        <v>121</v>
      </c>
      <c r="R824" s="5"/>
      <c r="S824" s="5"/>
      <c r="T824" s="5"/>
      <c r="U824" s="5"/>
      <c r="V824" s="5"/>
      <c r="W824" s="5" t="s">
        <v>103</v>
      </c>
      <c r="X824" s="5"/>
      <c r="Y824" s="5"/>
      <c r="Z824" s="5"/>
      <c r="AA824" s="5"/>
      <c r="AB824" s="54"/>
    </row>
    <row r="825" spans="1:28" x14ac:dyDescent="0.25">
      <c r="A825" s="1">
        <v>824</v>
      </c>
      <c r="B825" t="s">
        <v>65</v>
      </c>
      <c r="O825" s="53" t="s">
        <v>94</v>
      </c>
      <c r="P825" s="53">
        <v>85</v>
      </c>
      <c r="Q825" s="53" t="s">
        <v>121</v>
      </c>
      <c r="R825" s="53" t="s">
        <v>217</v>
      </c>
      <c r="S825" s="53" t="s">
        <v>107</v>
      </c>
      <c r="T825" s="53" t="s">
        <v>98</v>
      </c>
      <c r="U825" s="53" t="s">
        <v>80</v>
      </c>
      <c r="V825" s="53" t="s">
        <v>114</v>
      </c>
      <c r="W825" s="53" t="s">
        <v>103</v>
      </c>
      <c r="X825" s="53" t="s">
        <v>104</v>
      </c>
      <c r="Y825" s="53" t="s">
        <v>102</v>
      </c>
      <c r="Z825" s="53"/>
      <c r="AA825" s="53" t="s">
        <v>98</v>
      </c>
      <c r="AB825" s="55"/>
    </row>
    <row r="826" spans="1:28" x14ac:dyDescent="0.25">
      <c r="A826" s="1">
        <v>825</v>
      </c>
      <c r="B826" t="s">
        <v>65</v>
      </c>
      <c r="F826" t="s">
        <v>69</v>
      </c>
      <c r="M826" t="s">
        <v>76</v>
      </c>
      <c r="O826" s="5" t="s">
        <v>105</v>
      </c>
      <c r="P826" s="5">
        <v>73</v>
      </c>
      <c r="Q826" s="5" t="s">
        <v>121</v>
      </c>
      <c r="R826" s="5" t="s">
        <v>285</v>
      </c>
      <c r="S826" s="5" t="s">
        <v>107</v>
      </c>
      <c r="T826" s="5"/>
      <c r="U826" s="5" t="s">
        <v>80</v>
      </c>
      <c r="V826" s="5"/>
      <c r="W826" s="5" t="s">
        <v>110</v>
      </c>
      <c r="X826" s="5" t="s">
        <v>104</v>
      </c>
      <c r="Y826" s="5"/>
      <c r="Z826" s="5"/>
      <c r="AA826" s="5" t="s">
        <v>98</v>
      </c>
      <c r="AB826" s="54"/>
    </row>
    <row r="827" spans="1:28" x14ac:dyDescent="0.25">
      <c r="A827" s="1">
        <v>826</v>
      </c>
      <c r="B827" t="s">
        <v>65</v>
      </c>
      <c r="K827" t="s">
        <v>74</v>
      </c>
      <c r="N827" s="6" t="s">
        <v>77</v>
      </c>
      <c r="O827" s="53" t="s">
        <v>94</v>
      </c>
      <c r="P827" s="53">
        <v>84</v>
      </c>
      <c r="Q827" s="53" t="s">
        <v>121</v>
      </c>
      <c r="R827" s="53" t="s">
        <v>285</v>
      </c>
      <c r="S827" s="53" t="s">
        <v>107</v>
      </c>
      <c r="T827" s="53" t="s">
        <v>98</v>
      </c>
      <c r="U827" s="53" t="s">
        <v>80</v>
      </c>
      <c r="V827" s="53" t="s">
        <v>108</v>
      </c>
      <c r="W827" s="53" t="s">
        <v>120</v>
      </c>
      <c r="X827" s="53" t="s">
        <v>104</v>
      </c>
      <c r="Y827" s="53" t="s">
        <v>102</v>
      </c>
      <c r="Z827" s="53"/>
      <c r="AA827" s="53"/>
      <c r="AB827" s="55"/>
    </row>
    <row r="828" spans="1:28" x14ac:dyDescent="0.25">
      <c r="A828" s="1">
        <v>827</v>
      </c>
      <c r="B828" t="s">
        <v>65</v>
      </c>
      <c r="O828" s="5" t="s">
        <v>94</v>
      </c>
      <c r="P828" s="5">
        <v>55</v>
      </c>
      <c r="Q828" s="5" t="s">
        <v>95</v>
      </c>
      <c r="R828" s="5" t="s">
        <v>204</v>
      </c>
      <c r="S828" s="5" t="s">
        <v>107</v>
      </c>
      <c r="T828" s="5" t="s">
        <v>98</v>
      </c>
      <c r="U828" s="5" t="s">
        <v>80</v>
      </c>
      <c r="V828" s="5" t="s">
        <v>99</v>
      </c>
      <c r="W828" s="5"/>
      <c r="X828" s="5" t="s">
        <v>101</v>
      </c>
      <c r="Y828" s="5" t="s">
        <v>102</v>
      </c>
      <c r="Z828" s="5"/>
      <c r="AA828" s="5" t="s">
        <v>98</v>
      </c>
      <c r="AB828" s="54"/>
    </row>
    <row r="829" spans="1:28" x14ac:dyDescent="0.25">
      <c r="A829" s="1">
        <v>828</v>
      </c>
      <c r="B829" t="s">
        <v>65</v>
      </c>
      <c r="M829" t="s">
        <v>76</v>
      </c>
      <c r="O829" s="53" t="s">
        <v>105</v>
      </c>
      <c r="P829" s="53">
        <v>74</v>
      </c>
      <c r="Q829" s="53" t="s">
        <v>95</v>
      </c>
      <c r="R829" s="53" t="s">
        <v>204</v>
      </c>
      <c r="S829" s="53" t="s">
        <v>107</v>
      </c>
      <c r="T829" s="53" t="s">
        <v>102</v>
      </c>
      <c r="U829" s="53" t="s">
        <v>80</v>
      </c>
      <c r="V829" s="53" t="s">
        <v>126</v>
      </c>
      <c r="W829" s="53" t="s">
        <v>120</v>
      </c>
      <c r="X829" s="53" t="s">
        <v>104</v>
      </c>
      <c r="Y829" s="53" t="s">
        <v>102</v>
      </c>
      <c r="Z829" s="53"/>
      <c r="AA829" s="53" t="s">
        <v>98</v>
      </c>
      <c r="AB829" s="55"/>
    </row>
    <row r="830" spans="1:28" x14ac:dyDescent="0.25">
      <c r="A830" s="1">
        <v>829</v>
      </c>
      <c r="B830" t="s">
        <v>65</v>
      </c>
      <c r="C830" t="s">
        <v>66</v>
      </c>
      <c r="O830" s="5" t="s">
        <v>94</v>
      </c>
      <c r="P830" s="5">
        <v>79</v>
      </c>
      <c r="Q830" s="5" t="s">
        <v>95</v>
      </c>
      <c r="R830" s="5" t="s">
        <v>251</v>
      </c>
      <c r="S830" s="5" t="s">
        <v>107</v>
      </c>
      <c r="T830" s="5" t="s">
        <v>98</v>
      </c>
      <c r="U830" s="5" t="s">
        <v>80</v>
      </c>
      <c r="V830" s="5"/>
      <c r="W830" s="5" t="s">
        <v>110</v>
      </c>
      <c r="X830" s="5" t="s">
        <v>104</v>
      </c>
      <c r="Y830" s="5" t="s">
        <v>102</v>
      </c>
      <c r="Z830" s="5"/>
      <c r="AA830" s="5" t="s">
        <v>102</v>
      </c>
      <c r="AB830" s="54"/>
    </row>
    <row r="831" spans="1:28" x14ac:dyDescent="0.25">
      <c r="A831" s="1">
        <v>830</v>
      </c>
      <c r="B831" t="s">
        <v>65</v>
      </c>
      <c r="C831" t="s">
        <v>66</v>
      </c>
      <c r="D831" t="s">
        <v>67</v>
      </c>
      <c r="E831" t="s">
        <v>68</v>
      </c>
      <c r="O831" s="53" t="s">
        <v>94</v>
      </c>
      <c r="P831" s="53">
        <v>35</v>
      </c>
      <c r="Q831" s="53" t="s">
        <v>95</v>
      </c>
      <c r="R831" s="53" t="s">
        <v>146</v>
      </c>
      <c r="S831" s="53" t="s">
        <v>107</v>
      </c>
      <c r="T831" s="53"/>
      <c r="U831" s="53" t="s">
        <v>80</v>
      </c>
      <c r="V831" s="53" t="s">
        <v>108</v>
      </c>
      <c r="W831" s="53" t="s">
        <v>110</v>
      </c>
      <c r="X831" s="53" t="s">
        <v>101</v>
      </c>
      <c r="Y831" s="53" t="s">
        <v>102</v>
      </c>
      <c r="Z831" s="53"/>
      <c r="AA831" s="53" t="s">
        <v>102</v>
      </c>
      <c r="AB831" s="55"/>
    </row>
    <row r="832" spans="1:28" x14ac:dyDescent="0.25">
      <c r="A832" s="1">
        <v>831</v>
      </c>
      <c r="B832" t="s">
        <v>65</v>
      </c>
      <c r="C832" t="s">
        <v>66</v>
      </c>
      <c r="M832" t="s">
        <v>76</v>
      </c>
      <c r="O832" s="5" t="s">
        <v>105</v>
      </c>
      <c r="P832" s="5">
        <v>59</v>
      </c>
      <c r="Q832" s="5" t="s">
        <v>95</v>
      </c>
      <c r="R832" s="5" t="s">
        <v>139</v>
      </c>
      <c r="S832" s="5" t="s">
        <v>107</v>
      </c>
      <c r="T832" s="5" t="s">
        <v>98</v>
      </c>
      <c r="U832" s="5" t="s">
        <v>80</v>
      </c>
      <c r="V832" s="5" t="s">
        <v>114</v>
      </c>
      <c r="W832" s="5" t="s">
        <v>133</v>
      </c>
      <c r="X832" s="5" t="s">
        <v>101</v>
      </c>
      <c r="Y832" s="5" t="s">
        <v>102</v>
      </c>
      <c r="Z832" s="5"/>
      <c r="AA832" s="5" t="s">
        <v>102</v>
      </c>
      <c r="AB832" s="54"/>
    </row>
    <row r="833" spans="1:28" x14ac:dyDescent="0.25">
      <c r="A833" s="1">
        <v>832</v>
      </c>
      <c r="B833" t="s">
        <v>65</v>
      </c>
      <c r="I833" t="s">
        <v>72</v>
      </c>
      <c r="M833" t="s">
        <v>76</v>
      </c>
      <c r="O833" s="53" t="s">
        <v>105</v>
      </c>
      <c r="P833" s="53">
        <v>64</v>
      </c>
      <c r="Q833" s="53" t="s">
        <v>95</v>
      </c>
      <c r="R833" s="53" t="s">
        <v>139</v>
      </c>
      <c r="S833" s="53" t="s">
        <v>107</v>
      </c>
      <c r="T833" s="53" t="s">
        <v>98</v>
      </c>
      <c r="U833" s="53" t="s">
        <v>80</v>
      </c>
      <c r="V833" s="53" t="s">
        <v>109</v>
      </c>
      <c r="W833" s="53" t="s">
        <v>103</v>
      </c>
      <c r="X833" s="53" t="s">
        <v>104</v>
      </c>
      <c r="Y833" s="53" t="s">
        <v>102</v>
      </c>
      <c r="Z833" s="53"/>
      <c r="AA833" s="53" t="s">
        <v>102</v>
      </c>
      <c r="AB833" s="55"/>
    </row>
    <row r="834" spans="1:28" x14ac:dyDescent="0.25">
      <c r="A834" s="1">
        <v>833</v>
      </c>
      <c r="B834" t="s">
        <v>65</v>
      </c>
      <c r="H834" t="s">
        <v>71</v>
      </c>
      <c r="K834" t="s">
        <v>74</v>
      </c>
      <c r="O834" s="5" t="s">
        <v>94</v>
      </c>
      <c r="P834" s="5">
        <v>76</v>
      </c>
      <c r="Q834" s="5" t="s">
        <v>95</v>
      </c>
      <c r="R834" s="5" t="s">
        <v>139</v>
      </c>
      <c r="S834" s="5" t="s">
        <v>107</v>
      </c>
      <c r="T834" s="5"/>
      <c r="U834" s="5" t="s">
        <v>355</v>
      </c>
      <c r="V834" s="5" t="s">
        <v>99</v>
      </c>
      <c r="W834" s="5" t="s">
        <v>110</v>
      </c>
      <c r="X834" s="5" t="s">
        <v>104</v>
      </c>
      <c r="Y834" s="5" t="s">
        <v>102</v>
      </c>
      <c r="Z834" s="5"/>
      <c r="AA834" s="5" t="s">
        <v>98</v>
      </c>
      <c r="AB834" s="54"/>
    </row>
    <row r="835" spans="1:28" x14ac:dyDescent="0.25">
      <c r="A835" s="1">
        <v>834</v>
      </c>
      <c r="C835" t="s">
        <v>66</v>
      </c>
      <c r="M835" t="s">
        <v>76</v>
      </c>
      <c r="O835" s="53" t="s">
        <v>94</v>
      </c>
      <c r="P835" s="53">
        <v>43</v>
      </c>
      <c r="Q835" s="53" t="s">
        <v>95</v>
      </c>
      <c r="R835" s="53" t="s">
        <v>158</v>
      </c>
      <c r="S835" s="53"/>
      <c r="T835" s="53" t="s">
        <v>102</v>
      </c>
      <c r="U835" s="53" t="s">
        <v>80</v>
      </c>
      <c r="V835" s="53" t="s">
        <v>108</v>
      </c>
      <c r="W835" s="53" t="s">
        <v>110</v>
      </c>
      <c r="X835" s="53"/>
      <c r="Y835" s="53"/>
      <c r="Z835" s="53"/>
      <c r="AA835" s="53"/>
      <c r="AB835" s="55"/>
    </row>
    <row r="836" spans="1:28" x14ac:dyDescent="0.25">
      <c r="A836" s="1">
        <v>835</v>
      </c>
      <c r="B836" t="s">
        <v>65</v>
      </c>
      <c r="O836" s="5" t="s">
        <v>94</v>
      </c>
      <c r="P836" s="5">
        <v>57</v>
      </c>
      <c r="Q836" s="5" t="s">
        <v>95</v>
      </c>
      <c r="R836" s="5" t="s">
        <v>158</v>
      </c>
      <c r="S836" s="5" t="s">
        <v>107</v>
      </c>
      <c r="T836" s="5" t="s">
        <v>98</v>
      </c>
      <c r="U836" s="5" t="s">
        <v>85</v>
      </c>
      <c r="V836" s="5" t="s">
        <v>114</v>
      </c>
      <c r="W836" s="5" t="s">
        <v>137</v>
      </c>
      <c r="X836" s="5" t="s">
        <v>101</v>
      </c>
      <c r="Y836" s="5" t="s">
        <v>102</v>
      </c>
      <c r="Z836" s="5"/>
      <c r="AA836" s="5" t="s">
        <v>102</v>
      </c>
      <c r="AB836" s="54"/>
    </row>
    <row r="837" spans="1:28" x14ac:dyDescent="0.25">
      <c r="A837" s="1">
        <v>836</v>
      </c>
      <c r="C837" t="s">
        <v>66</v>
      </c>
      <c r="D837" t="s">
        <v>67</v>
      </c>
      <c r="G837" t="s">
        <v>70</v>
      </c>
      <c r="M837" t="s">
        <v>76</v>
      </c>
      <c r="O837" s="53" t="s">
        <v>94</v>
      </c>
      <c r="P837" s="53">
        <v>51</v>
      </c>
      <c r="Q837" s="53" t="s">
        <v>95</v>
      </c>
      <c r="R837" s="53" t="s">
        <v>158</v>
      </c>
      <c r="S837" s="53" t="s">
        <v>97</v>
      </c>
      <c r="T837" s="53" t="s">
        <v>98</v>
      </c>
      <c r="U837" s="53" t="s">
        <v>80</v>
      </c>
      <c r="V837" s="53" t="s">
        <v>99</v>
      </c>
      <c r="W837" s="53" t="s">
        <v>120</v>
      </c>
      <c r="X837" s="53" t="s">
        <v>123</v>
      </c>
      <c r="Y837" s="53" t="s">
        <v>98</v>
      </c>
      <c r="Z837" s="53"/>
      <c r="AA837" s="53" t="s">
        <v>102</v>
      </c>
      <c r="AB837" s="55"/>
    </row>
    <row r="838" spans="1:28" x14ac:dyDescent="0.25">
      <c r="A838" s="1">
        <v>837</v>
      </c>
      <c r="B838" t="s">
        <v>65</v>
      </c>
      <c r="C838" t="s">
        <v>66</v>
      </c>
      <c r="O838" s="5" t="s">
        <v>94</v>
      </c>
      <c r="P838" s="5">
        <v>63</v>
      </c>
      <c r="Q838" s="5" t="s">
        <v>95</v>
      </c>
      <c r="R838" s="5" t="s">
        <v>158</v>
      </c>
      <c r="S838" s="5" t="s">
        <v>128</v>
      </c>
      <c r="T838" s="5" t="s">
        <v>98</v>
      </c>
      <c r="U838" s="5" t="s">
        <v>80</v>
      </c>
      <c r="V838" s="5" t="s">
        <v>114</v>
      </c>
      <c r="W838" s="5" t="s">
        <v>103</v>
      </c>
      <c r="X838" s="5" t="s">
        <v>101</v>
      </c>
      <c r="Y838" s="5" t="s">
        <v>102</v>
      </c>
      <c r="Z838" s="5"/>
      <c r="AA838" s="5" t="s">
        <v>102</v>
      </c>
      <c r="AB838" s="54"/>
    </row>
    <row r="839" spans="1:28" x14ac:dyDescent="0.25">
      <c r="A839" s="1">
        <v>838</v>
      </c>
      <c r="O839" s="53" t="s">
        <v>94</v>
      </c>
      <c r="P839" s="53">
        <v>58</v>
      </c>
      <c r="Q839" s="53" t="s">
        <v>95</v>
      </c>
      <c r="R839" s="53" t="s">
        <v>243</v>
      </c>
      <c r="S839" s="53" t="s">
        <v>107</v>
      </c>
      <c r="T839" s="53" t="s">
        <v>98</v>
      </c>
      <c r="U839" s="53" t="s">
        <v>80</v>
      </c>
      <c r="V839" s="53"/>
      <c r="W839" s="53" t="s">
        <v>103</v>
      </c>
      <c r="X839" s="53" t="s">
        <v>104</v>
      </c>
      <c r="Y839" s="53" t="s">
        <v>102</v>
      </c>
      <c r="Z839" s="53"/>
      <c r="AA839" s="53" t="s">
        <v>98</v>
      </c>
      <c r="AB839" s="55"/>
    </row>
    <row r="840" spans="1:28" x14ac:dyDescent="0.25">
      <c r="A840" s="1">
        <v>839</v>
      </c>
      <c r="B840" t="s">
        <v>65</v>
      </c>
      <c r="E840" t="s">
        <v>68</v>
      </c>
      <c r="O840" s="5" t="s">
        <v>94</v>
      </c>
      <c r="P840" s="5">
        <v>71</v>
      </c>
      <c r="Q840" s="5" t="s">
        <v>95</v>
      </c>
      <c r="R840" s="5" t="s">
        <v>117</v>
      </c>
      <c r="S840" s="5" t="s">
        <v>97</v>
      </c>
      <c r="T840" s="5" t="s">
        <v>98</v>
      </c>
      <c r="U840" s="5" t="s">
        <v>80</v>
      </c>
      <c r="V840" s="5" t="s">
        <v>108</v>
      </c>
      <c r="W840" s="5" t="s">
        <v>100</v>
      </c>
      <c r="X840" s="5" t="s">
        <v>104</v>
      </c>
      <c r="Y840" s="5" t="s">
        <v>102</v>
      </c>
      <c r="Z840" s="5"/>
      <c r="AA840" s="5" t="s">
        <v>102</v>
      </c>
      <c r="AB840" s="54"/>
    </row>
    <row r="841" spans="1:28" x14ac:dyDescent="0.25">
      <c r="A841" s="1">
        <v>840</v>
      </c>
      <c r="B841" t="s">
        <v>65</v>
      </c>
      <c r="O841" s="53" t="s">
        <v>94</v>
      </c>
      <c r="P841" s="53">
        <v>38</v>
      </c>
      <c r="Q841" s="53" t="s">
        <v>95</v>
      </c>
      <c r="R841" s="53" t="s">
        <v>235</v>
      </c>
      <c r="S841" s="53" t="s">
        <v>107</v>
      </c>
      <c r="T841" s="53" t="s">
        <v>102</v>
      </c>
      <c r="U841" s="53" t="s">
        <v>80</v>
      </c>
      <c r="V841" s="53"/>
      <c r="W841" s="53" t="s">
        <v>120</v>
      </c>
      <c r="X841" s="53" t="s">
        <v>101</v>
      </c>
      <c r="Y841" s="53" t="s">
        <v>102</v>
      </c>
      <c r="Z841" s="53"/>
      <c r="AA841" s="53" t="s">
        <v>102</v>
      </c>
      <c r="AB841" s="55"/>
    </row>
    <row r="842" spans="1:28" x14ac:dyDescent="0.25">
      <c r="A842" s="1">
        <v>841</v>
      </c>
      <c r="B842" t="s">
        <v>65</v>
      </c>
      <c r="D842" t="s">
        <v>67</v>
      </c>
      <c r="E842" t="s">
        <v>68</v>
      </c>
      <c r="F842" t="s">
        <v>69</v>
      </c>
      <c r="G842" t="s">
        <v>70</v>
      </c>
      <c r="O842" s="5" t="s">
        <v>94</v>
      </c>
      <c r="P842" s="5">
        <v>81</v>
      </c>
      <c r="Q842" s="5" t="s">
        <v>121</v>
      </c>
      <c r="R842" s="5" t="s">
        <v>170</v>
      </c>
      <c r="S842" s="5" t="s">
        <v>107</v>
      </c>
      <c r="T842" s="5"/>
      <c r="U842" s="5" t="s">
        <v>80</v>
      </c>
      <c r="V842" s="5" t="s">
        <v>109</v>
      </c>
      <c r="W842" s="5" t="s">
        <v>137</v>
      </c>
      <c r="X842" s="5" t="s">
        <v>104</v>
      </c>
      <c r="Y842" s="5" t="s">
        <v>102</v>
      </c>
      <c r="Z842" s="5"/>
      <c r="AA842" s="5" t="s">
        <v>102</v>
      </c>
      <c r="AB842" s="54"/>
    </row>
    <row r="843" spans="1:28" x14ac:dyDescent="0.25">
      <c r="A843" s="1">
        <v>842</v>
      </c>
      <c r="B843" t="s">
        <v>65</v>
      </c>
      <c r="O843" s="53" t="s">
        <v>94</v>
      </c>
      <c r="P843" s="53">
        <v>68</v>
      </c>
      <c r="Q843" s="53" t="s">
        <v>121</v>
      </c>
      <c r="R843" s="53" t="s">
        <v>170</v>
      </c>
      <c r="S843" s="53" t="s">
        <v>107</v>
      </c>
      <c r="T843" s="53" t="s">
        <v>98</v>
      </c>
      <c r="U843" s="53" t="s">
        <v>80</v>
      </c>
      <c r="V843" s="53" t="s">
        <v>109</v>
      </c>
      <c r="W843" s="53" t="s">
        <v>120</v>
      </c>
      <c r="X843" s="53" t="s">
        <v>104</v>
      </c>
      <c r="Y843" s="53" t="s">
        <v>102</v>
      </c>
      <c r="Z843" s="53"/>
      <c r="AA843" s="53" t="s">
        <v>102</v>
      </c>
      <c r="AB843" s="55"/>
    </row>
    <row r="844" spans="1:28" x14ac:dyDescent="0.25">
      <c r="A844" s="1">
        <v>843</v>
      </c>
      <c r="B844" t="s">
        <v>65</v>
      </c>
      <c r="O844" s="5" t="s">
        <v>94</v>
      </c>
      <c r="P844" s="5">
        <v>44</v>
      </c>
      <c r="Q844" s="5" t="s">
        <v>121</v>
      </c>
      <c r="R844" s="5" t="s">
        <v>168</v>
      </c>
      <c r="S844" s="5" t="s">
        <v>97</v>
      </c>
      <c r="T844" s="5"/>
      <c r="U844" s="5" t="s">
        <v>80</v>
      </c>
      <c r="V844" s="5"/>
      <c r="W844" s="5" t="s">
        <v>103</v>
      </c>
      <c r="X844" s="5" t="s">
        <v>101</v>
      </c>
      <c r="Y844" s="5" t="s">
        <v>98</v>
      </c>
      <c r="Z844" s="5"/>
      <c r="AA844" s="5" t="s">
        <v>102</v>
      </c>
      <c r="AB844" s="54"/>
    </row>
    <row r="845" spans="1:28" x14ac:dyDescent="0.25">
      <c r="A845" s="1">
        <v>844</v>
      </c>
      <c r="B845" t="s">
        <v>65</v>
      </c>
      <c r="F845" t="s">
        <v>69</v>
      </c>
      <c r="K845" t="s">
        <v>74</v>
      </c>
      <c r="O845" s="53" t="s">
        <v>94</v>
      </c>
      <c r="P845" s="53">
        <v>82</v>
      </c>
      <c r="Q845" s="53" t="s">
        <v>121</v>
      </c>
      <c r="R845" s="53" t="s">
        <v>170</v>
      </c>
      <c r="S845" s="53" t="s">
        <v>107</v>
      </c>
      <c r="T845" s="53" t="s">
        <v>98</v>
      </c>
      <c r="U845" s="53" t="s">
        <v>80</v>
      </c>
      <c r="V845" s="53" t="s">
        <v>99</v>
      </c>
      <c r="W845" s="53" t="s">
        <v>103</v>
      </c>
      <c r="X845" s="53" t="s">
        <v>104</v>
      </c>
      <c r="Y845" s="53" t="s">
        <v>102</v>
      </c>
      <c r="Z845" s="53"/>
      <c r="AA845" s="53" t="s">
        <v>98</v>
      </c>
      <c r="AB845" s="55"/>
    </row>
    <row r="846" spans="1:28" x14ac:dyDescent="0.25">
      <c r="A846" s="1">
        <v>845</v>
      </c>
      <c r="B846" t="s">
        <v>65</v>
      </c>
      <c r="O846" s="5" t="s">
        <v>94</v>
      </c>
      <c r="P846" s="5">
        <v>42</v>
      </c>
      <c r="Q846" s="5" t="s">
        <v>121</v>
      </c>
      <c r="R846" s="5" t="s">
        <v>170</v>
      </c>
      <c r="S846" s="5" t="s">
        <v>107</v>
      </c>
      <c r="T846" s="5" t="s">
        <v>98</v>
      </c>
      <c r="U846" s="5"/>
      <c r="V846" s="5" t="s">
        <v>109</v>
      </c>
      <c r="W846" s="5" t="s">
        <v>110</v>
      </c>
      <c r="X846" s="5" t="s">
        <v>104</v>
      </c>
      <c r="Y846" s="5" t="s">
        <v>102</v>
      </c>
      <c r="Z846" s="5"/>
      <c r="AA846" s="5" t="s">
        <v>98</v>
      </c>
      <c r="AB846" s="54"/>
    </row>
    <row r="847" spans="1:28" x14ac:dyDescent="0.25">
      <c r="A847" s="1">
        <v>846</v>
      </c>
      <c r="B847" t="s">
        <v>65</v>
      </c>
      <c r="K847" t="s">
        <v>74</v>
      </c>
      <c r="M847" t="s">
        <v>76</v>
      </c>
      <c r="O847" s="53" t="s">
        <v>105</v>
      </c>
      <c r="P847" s="53">
        <v>24</v>
      </c>
      <c r="Q847" s="53" t="s">
        <v>95</v>
      </c>
      <c r="R847" s="53" t="s">
        <v>96</v>
      </c>
      <c r="S847" s="53" t="s">
        <v>97</v>
      </c>
      <c r="T847" s="53" t="s">
        <v>98</v>
      </c>
      <c r="U847" s="53" t="s">
        <v>80</v>
      </c>
      <c r="V847" s="53" t="s">
        <v>109</v>
      </c>
      <c r="W847" s="53" t="s">
        <v>133</v>
      </c>
      <c r="X847" s="53" t="s">
        <v>136</v>
      </c>
      <c r="Y847" s="53" t="s">
        <v>102</v>
      </c>
      <c r="Z847" s="53" t="s">
        <v>90</v>
      </c>
      <c r="AA847" s="53" t="s">
        <v>102</v>
      </c>
      <c r="AB847" s="55"/>
    </row>
    <row r="848" spans="1:28" x14ac:dyDescent="0.25">
      <c r="A848" s="1">
        <v>847</v>
      </c>
      <c r="B848" t="s">
        <v>65</v>
      </c>
      <c r="M848" t="s">
        <v>76</v>
      </c>
      <c r="O848" s="5"/>
      <c r="P848" s="5"/>
      <c r="Q848" s="5"/>
      <c r="R848" s="5"/>
      <c r="S848" s="5"/>
      <c r="T848" s="5"/>
      <c r="U848" s="5"/>
      <c r="V848" s="5"/>
      <c r="W848" s="5"/>
      <c r="X848" s="5"/>
      <c r="Y848" s="5"/>
      <c r="Z848" s="5"/>
      <c r="AA848" s="5"/>
      <c r="AB848" s="54"/>
    </row>
    <row r="849" spans="1:28" x14ac:dyDescent="0.25">
      <c r="A849" s="1">
        <v>848</v>
      </c>
      <c r="B849" t="s">
        <v>65</v>
      </c>
      <c r="O849" s="53" t="s">
        <v>89</v>
      </c>
      <c r="P849" s="53">
        <v>83</v>
      </c>
      <c r="Q849" s="53" t="s">
        <v>121</v>
      </c>
      <c r="R849" s="53" t="s">
        <v>288</v>
      </c>
      <c r="S849" s="53" t="s">
        <v>107</v>
      </c>
      <c r="T849" s="53" t="s">
        <v>98</v>
      </c>
      <c r="U849" s="53" t="s">
        <v>80</v>
      </c>
      <c r="V849" s="53" t="s">
        <v>99</v>
      </c>
      <c r="W849" s="53" t="s">
        <v>103</v>
      </c>
      <c r="X849" s="53" t="s">
        <v>104</v>
      </c>
      <c r="Y849" s="53" t="s">
        <v>102</v>
      </c>
      <c r="Z849" s="53" t="s">
        <v>91</v>
      </c>
      <c r="AA849" s="53" t="s">
        <v>98</v>
      </c>
      <c r="AB849" s="55"/>
    </row>
    <row r="850" spans="1:28" x14ac:dyDescent="0.25">
      <c r="A850" s="1">
        <v>849</v>
      </c>
      <c r="B850" t="s">
        <v>65</v>
      </c>
      <c r="E850" t="s">
        <v>68</v>
      </c>
      <c r="N850" s="6" t="s">
        <v>77</v>
      </c>
      <c r="O850" s="5" t="s">
        <v>94</v>
      </c>
      <c r="P850" s="5">
        <v>45</v>
      </c>
      <c r="Q850" s="5" t="s">
        <v>121</v>
      </c>
      <c r="R850" s="5" t="s">
        <v>276</v>
      </c>
      <c r="S850" s="5" t="s">
        <v>107</v>
      </c>
      <c r="T850" s="5" t="s">
        <v>98</v>
      </c>
      <c r="U850" s="5" t="s">
        <v>80</v>
      </c>
      <c r="V850" s="5" t="s">
        <v>114</v>
      </c>
      <c r="W850" s="5" t="s">
        <v>110</v>
      </c>
      <c r="X850" s="5" t="s">
        <v>101</v>
      </c>
      <c r="Y850" s="5" t="s">
        <v>102</v>
      </c>
      <c r="Z850" s="5" t="s">
        <v>92</v>
      </c>
      <c r="AA850" s="5" t="s">
        <v>102</v>
      </c>
      <c r="AB850" s="54"/>
    </row>
    <row r="851" spans="1:28" x14ac:dyDescent="0.25">
      <c r="A851" s="1">
        <v>850</v>
      </c>
      <c r="B851" t="s">
        <v>65</v>
      </c>
      <c r="E851" t="s">
        <v>68</v>
      </c>
      <c r="M851" t="s">
        <v>76</v>
      </c>
      <c r="O851" s="53" t="s">
        <v>94</v>
      </c>
      <c r="P851" s="53">
        <v>46</v>
      </c>
      <c r="Q851" s="53" t="s">
        <v>121</v>
      </c>
      <c r="R851" s="53" t="s">
        <v>167</v>
      </c>
      <c r="S851" s="53" t="s">
        <v>107</v>
      </c>
      <c r="T851" s="53" t="s">
        <v>98</v>
      </c>
      <c r="U851" s="53" t="s">
        <v>80</v>
      </c>
      <c r="V851" s="53" t="s">
        <v>126</v>
      </c>
      <c r="W851" s="53" t="s">
        <v>110</v>
      </c>
      <c r="X851" s="53" t="s">
        <v>123</v>
      </c>
      <c r="Y851" s="53" t="s">
        <v>102</v>
      </c>
      <c r="Z851" s="53" t="s">
        <v>92</v>
      </c>
      <c r="AA851" s="53" t="s">
        <v>102</v>
      </c>
      <c r="AB851" s="55"/>
    </row>
    <row r="852" spans="1:28" x14ac:dyDescent="0.25">
      <c r="A852" s="1">
        <v>851</v>
      </c>
      <c r="B852" t="s">
        <v>65</v>
      </c>
      <c r="M852" t="s">
        <v>76</v>
      </c>
      <c r="O852" s="5" t="s">
        <v>94</v>
      </c>
      <c r="P852" s="5">
        <v>29</v>
      </c>
      <c r="Q852" s="5" t="s">
        <v>95</v>
      </c>
      <c r="R852" s="5" t="s">
        <v>251</v>
      </c>
      <c r="S852" s="5" t="s">
        <v>107</v>
      </c>
      <c r="T852" s="5" t="s">
        <v>98</v>
      </c>
      <c r="U852" s="5" t="s">
        <v>80</v>
      </c>
      <c r="V852" s="5" t="s">
        <v>126</v>
      </c>
      <c r="W852" s="5" t="s">
        <v>110</v>
      </c>
      <c r="X852" s="5" t="s">
        <v>101</v>
      </c>
      <c r="Y852" s="5" t="s">
        <v>102</v>
      </c>
      <c r="Z852" s="5" t="s">
        <v>92</v>
      </c>
      <c r="AA852" s="5" t="s">
        <v>102</v>
      </c>
      <c r="AB852" s="54"/>
    </row>
    <row r="853" spans="1:28" x14ac:dyDescent="0.25">
      <c r="A853" s="1">
        <v>852</v>
      </c>
      <c r="B853" t="s">
        <v>65</v>
      </c>
      <c r="M853" t="s">
        <v>76</v>
      </c>
      <c r="O853" s="53" t="s">
        <v>94</v>
      </c>
      <c r="P853" s="53">
        <v>21</v>
      </c>
      <c r="Q853" s="53" t="s">
        <v>95</v>
      </c>
      <c r="R853" s="53" t="s">
        <v>235</v>
      </c>
      <c r="S853" s="53" t="s">
        <v>107</v>
      </c>
      <c r="T853" s="53" t="s">
        <v>98</v>
      </c>
      <c r="U853" s="53" t="s">
        <v>80</v>
      </c>
      <c r="V853" s="53" t="s">
        <v>108</v>
      </c>
      <c r="W853" s="53" t="s">
        <v>110</v>
      </c>
      <c r="X853" s="53" t="s">
        <v>101</v>
      </c>
      <c r="Y853" s="53" t="s">
        <v>102</v>
      </c>
      <c r="Z853" s="53" t="s">
        <v>92</v>
      </c>
      <c r="AA853" s="53" t="s">
        <v>102</v>
      </c>
      <c r="AB853" s="55"/>
    </row>
    <row r="854" spans="1:28" x14ac:dyDescent="0.25">
      <c r="A854" s="1">
        <v>853</v>
      </c>
      <c r="B854" t="s">
        <v>65</v>
      </c>
      <c r="H854" t="s">
        <v>71</v>
      </c>
      <c r="M854" t="s">
        <v>76</v>
      </c>
      <c r="N854" s="6" t="s">
        <v>77</v>
      </c>
      <c r="O854" s="5" t="s">
        <v>94</v>
      </c>
      <c r="P854" s="5">
        <v>47</v>
      </c>
      <c r="Q854" s="5" t="s">
        <v>121</v>
      </c>
      <c r="R854" s="5" t="s">
        <v>253</v>
      </c>
      <c r="S854" s="5" t="s">
        <v>107</v>
      </c>
      <c r="T854" s="5" t="s">
        <v>98</v>
      </c>
      <c r="U854" s="5" t="s">
        <v>80</v>
      </c>
      <c r="V854" s="5" t="s">
        <v>114</v>
      </c>
      <c r="W854" s="5" t="s">
        <v>110</v>
      </c>
      <c r="X854" s="5" t="s">
        <v>101</v>
      </c>
      <c r="Y854" s="5" t="s">
        <v>102</v>
      </c>
      <c r="Z854" s="5" t="s">
        <v>92</v>
      </c>
      <c r="AA854" s="5" t="s">
        <v>102</v>
      </c>
      <c r="AB854" s="54"/>
    </row>
    <row r="855" spans="1:28" x14ac:dyDescent="0.25">
      <c r="A855" s="1">
        <v>854</v>
      </c>
      <c r="B855" t="s">
        <v>65</v>
      </c>
      <c r="D855" t="s">
        <v>67</v>
      </c>
      <c r="E855" t="s">
        <v>68</v>
      </c>
      <c r="G855" t="s">
        <v>70</v>
      </c>
      <c r="H855" t="s">
        <v>71</v>
      </c>
      <c r="I855" t="s">
        <v>72</v>
      </c>
      <c r="K855" t="s">
        <v>74</v>
      </c>
      <c r="M855" t="s">
        <v>76</v>
      </c>
      <c r="O855" s="53" t="s">
        <v>94</v>
      </c>
      <c r="P855" s="53">
        <v>60</v>
      </c>
      <c r="Q855" s="53" t="s">
        <v>121</v>
      </c>
      <c r="R855" s="53" t="s">
        <v>214</v>
      </c>
      <c r="S855" s="53" t="s">
        <v>107</v>
      </c>
      <c r="T855" s="53" t="s">
        <v>98</v>
      </c>
      <c r="U855" s="53" t="s">
        <v>80</v>
      </c>
      <c r="V855" s="53" t="s">
        <v>126</v>
      </c>
      <c r="W855" s="53" t="s">
        <v>110</v>
      </c>
      <c r="X855" s="53" t="s">
        <v>101</v>
      </c>
      <c r="Y855" s="53" t="s">
        <v>102</v>
      </c>
      <c r="Z855" s="53" t="s">
        <v>92</v>
      </c>
      <c r="AA855" s="53" t="s">
        <v>102</v>
      </c>
      <c r="AB855" s="55"/>
    </row>
    <row r="856" spans="1:28" x14ac:dyDescent="0.25">
      <c r="A856" s="1">
        <v>855</v>
      </c>
      <c r="B856" t="s">
        <v>65</v>
      </c>
      <c r="O856" s="5" t="s">
        <v>94</v>
      </c>
      <c r="P856" s="5">
        <v>60</v>
      </c>
      <c r="Q856" s="5" t="s">
        <v>121</v>
      </c>
      <c r="R856" s="5" t="s">
        <v>167</v>
      </c>
      <c r="S856" s="5" t="s">
        <v>107</v>
      </c>
      <c r="T856" s="5" t="s">
        <v>98</v>
      </c>
      <c r="U856" s="5" t="s">
        <v>80</v>
      </c>
      <c r="V856" s="5" t="s">
        <v>114</v>
      </c>
      <c r="W856" s="5" t="s">
        <v>110</v>
      </c>
      <c r="X856" s="5" t="s">
        <v>101</v>
      </c>
      <c r="Y856" s="5" t="s">
        <v>102</v>
      </c>
      <c r="Z856" s="5" t="s">
        <v>92</v>
      </c>
      <c r="AA856" s="5" t="s">
        <v>102</v>
      </c>
      <c r="AB856" s="54"/>
    </row>
    <row r="857" spans="1:28" x14ac:dyDescent="0.25">
      <c r="A857" s="1">
        <v>856</v>
      </c>
      <c r="B857" t="s">
        <v>65</v>
      </c>
      <c r="H857" t="s">
        <v>71</v>
      </c>
      <c r="M857" t="s">
        <v>76</v>
      </c>
      <c r="N857" s="6" t="s">
        <v>77</v>
      </c>
      <c r="O857" s="53" t="s">
        <v>94</v>
      </c>
      <c r="P857" s="53">
        <v>30</v>
      </c>
      <c r="Q857" s="53" t="s">
        <v>121</v>
      </c>
      <c r="R857" s="53" t="s">
        <v>289</v>
      </c>
      <c r="S857" s="53" t="s">
        <v>107</v>
      </c>
      <c r="T857" s="53" t="s">
        <v>98</v>
      </c>
      <c r="U857" s="53" t="s">
        <v>80</v>
      </c>
      <c r="V857" s="53" t="s">
        <v>108</v>
      </c>
      <c r="W857" s="53" t="s">
        <v>110</v>
      </c>
      <c r="X857" s="53" t="s">
        <v>101</v>
      </c>
      <c r="Y857" s="53" t="s">
        <v>102</v>
      </c>
      <c r="Z857" s="53" t="s">
        <v>92</v>
      </c>
      <c r="AA857" s="53" t="s">
        <v>102</v>
      </c>
      <c r="AB857" s="55"/>
    </row>
    <row r="858" spans="1:28" x14ac:dyDescent="0.25">
      <c r="A858" s="1">
        <v>857</v>
      </c>
      <c r="B858" t="s">
        <v>65</v>
      </c>
      <c r="K858" t="s">
        <v>74</v>
      </c>
      <c r="M858" t="s">
        <v>76</v>
      </c>
      <c r="O858" s="5" t="s">
        <v>94</v>
      </c>
      <c r="P858" s="5">
        <v>57</v>
      </c>
      <c r="Q858" s="5" t="s">
        <v>121</v>
      </c>
      <c r="R858" s="5" t="s">
        <v>219</v>
      </c>
      <c r="S858" s="5" t="s">
        <v>107</v>
      </c>
      <c r="T858" s="5" t="s">
        <v>98</v>
      </c>
      <c r="U858" s="5" t="s">
        <v>80</v>
      </c>
      <c r="V858" s="5" t="s">
        <v>109</v>
      </c>
      <c r="W858" s="5" t="s">
        <v>133</v>
      </c>
      <c r="X858" s="5" t="s">
        <v>125</v>
      </c>
      <c r="Y858" s="5" t="s">
        <v>102</v>
      </c>
      <c r="Z858" s="5" t="s">
        <v>90</v>
      </c>
      <c r="AA858" s="5" t="s">
        <v>98</v>
      </c>
      <c r="AB858" s="54"/>
    </row>
    <row r="859" spans="1:28" x14ac:dyDescent="0.25">
      <c r="A859" s="1">
        <v>858</v>
      </c>
      <c r="B859" t="s">
        <v>65</v>
      </c>
      <c r="O859" s="53" t="s">
        <v>94</v>
      </c>
      <c r="P859" s="53">
        <v>57</v>
      </c>
      <c r="Q859" s="53" t="s">
        <v>95</v>
      </c>
      <c r="R859" s="53" t="s">
        <v>204</v>
      </c>
      <c r="S859" s="53"/>
      <c r="T859" s="53"/>
      <c r="U859" s="53"/>
      <c r="V859" s="53"/>
      <c r="W859" s="53"/>
      <c r="X859" s="53"/>
      <c r="Y859" s="53"/>
      <c r="Z859" s="53"/>
      <c r="AA859" s="53"/>
      <c r="AB859" s="55"/>
    </row>
    <row r="860" spans="1:28" x14ac:dyDescent="0.25">
      <c r="A860" s="1">
        <v>859</v>
      </c>
      <c r="B860" t="s">
        <v>65</v>
      </c>
      <c r="E860" t="s">
        <v>68</v>
      </c>
      <c r="M860" t="s">
        <v>76</v>
      </c>
      <c r="O860" s="5" t="s">
        <v>94</v>
      </c>
      <c r="P860" s="5">
        <v>47</v>
      </c>
      <c r="Q860" s="5" t="s">
        <v>121</v>
      </c>
      <c r="R860" s="5" t="s">
        <v>217</v>
      </c>
      <c r="S860" s="5" t="s">
        <v>346</v>
      </c>
      <c r="T860" s="5" t="s">
        <v>102</v>
      </c>
      <c r="U860" s="5" t="s">
        <v>81</v>
      </c>
      <c r="V860" s="5" t="s">
        <v>109</v>
      </c>
      <c r="W860" s="5" t="s">
        <v>132</v>
      </c>
      <c r="X860" s="5" t="s">
        <v>123</v>
      </c>
      <c r="Y860" s="5" t="s">
        <v>102</v>
      </c>
      <c r="Z860" s="5" t="s">
        <v>372</v>
      </c>
      <c r="AA860" s="5" t="s">
        <v>98</v>
      </c>
      <c r="AB860" s="54"/>
    </row>
    <row r="861" spans="1:28" x14ac:dyDescent="0.25">
      <c r="A861" s="1">
        <v>860</v>
      </c>
      <c r="B861" t="s">
        <v>65</v>
      </c>
      <c r="M861" t="s">
        <v>76</v>
      </c>
      <c r="O861" s="53" t="s">
        <v>94</v>
      </c>
      <c r="P861" s="53">
        <v>63</v>
      </c>
      <c r="Q861" s="53" t="s">
        <v>121</v>
      </c>
      <c r="R861" s="53" t="s">
        <v>198</v>
      </c>
      <c r="S861" s="53" t="s">
        <v>107</v>
      </c>
      <c r="T861" s="53" t="s">
        <v>98</v>
      </c>
      <c r="U861" s="53" t="s">
        <v>80</v>
      </c>
      <c r="V861" s="53" t="s">
        <v>114</v>
      </c>
      <c r="W861" s="53" t="s">
        <v>110</v>
      </c>
      <c r="X861" s="53" t="s">
        <v>101</v>
      </c>
      <c r="Y861" s="53" t="s">
        <v>102</v>
      </c>
      <c r="Z861" s="53" t="s">
        <v>92</v>
      </c>
      <c r="AA861" s="53" t="s">
        <v>102</v>
      </c>
      <c r="AB861" s="55"/>
    </row>
    <row r="862" spans="1:28" x14ac:dyDescent="0.25">
      <c r="A862" s="1">
        <v>861</v>
      </c>
      <c r="B862" t="s">
        <v>65</v>
      </c>
      <c r="O862" s="5" t="s">
        <v>94</v>
      </c>
      <c r="P862" s="5">
        <v>41</v>
      </c>
      <c r="Q862" s="5" t="s">
        <v>121</v>
      </c>
      <c r="R862" s="5" t="s">
        <v>170</v>
      </c>
      <c r="S862" s="5" t="s">
        <v>89</v>
      </c>
      <c r="T862" s="5" t="s">
        <v>102</v>
      </c>
      <c r="U862" s="5" t="s">
        <v>355</v>
      </c>
      <c r="V862" s="5" t="s">
        <v>126</v>
      </c>
      <c r="W862" s="5" t="s">
        <v>100</v>
      </c>
      <c r="X862" s="5" t="s">
        <v>123</v>
      </c>
      <c r="Y862" s="5" t="s">
        <v>102</v>
      </c>
      <c r="Z862" s="5" t="s">
        <v>92</v>
      </c>
      <c r="AA862" s="5" t="s">
        <v>102</v>
      </c>
      <c r="AB862" s="54"/>
    </row>
    <row r="863" spans="1:28" x14ac:dyDescent="0.25">
      <c r="A863" s="1">
        <v>862</v>
      </c>
      <c r="B863" t="s">
        <v>65</v>
      </c>
      <c r="O863" s="53" t="s">
        <v>105</v>
      </c>
      <c r="P863" s="53">
        <v>60</v>
      </c>
      <c r="Q863" s="53" t="s">
        <v>95</v>
      </c>
      <c r="R863" s="53" t="s">
        <v>149</v>
      </c>
      <c r="S863" s="53" t="s">
        <v>107</v>
      </c>
      <c r="T863" s="53" t="s">
        <v>98</v>
      </c>
      <c r="U863" s="53" t="s">
        <v>80</v>
      </c>
      <c r="V863" s="53" t="s">
        <v>114</v>
      </c>
      <c r="W863" s="53" t="s">
        <v>110</v>
      </c>
      <c r="X863" s="53" t="s">
        <v>101</v>
      </c>
      <c r="Y863" s="53" t="s">
        <v>102</v>
      </c>
      <c r="Z863" s="53" t="s">
        <v>92</v>
      </c>
      <c r="AA863" s="53" t="s">
        <v>102</v>
      </c>
      <c r="AB863" s="55"/>
    </row>
    <row r="864" spans="1:28" x14ac:dyDescent="0.25">
      <c r="A864" s="1">
        <v>863</v>
      </c>
      <c r="B864" t="s">
        <v>65</v>
      </c>
      <c r="O864" s="5" t="s">
        <v>105</v>
      </c>
      <c r="P864" s="5">
        <v>42</v>
      </c>
      <c r="Q864" s="5" t="s">
        <v>121</v>
      </c>
      <c r="R864" s="5" t="s">
        <v>215</v>
      </c>
      <c r="S864" s="5" t="s">
        <v>107</v>
      </c>
      <c r="T864" s="5" t="s">
        <v>98</v>
      </c>
      <c r="U864" s="5" t="s">
        <v>80</v>
      </c>
      <c r="V864" s="5" t="s">
        <v>114</v>
      </c>
      <c r="W864" s="5" t="s">
        <v>110</v>
      </c>
      <c r="X864" s="5" t="s">
        <v>101</v>
      </c>
      <c r="Y864" s="5" t="s">
        <v>102</v>
      </c>
      <c r="Z864" s="5" t="s">
        <v>92</v>
      </c>
      <c r="AA864" s="5" t="s">
        <v>102</v>
      </c>
      <c r="AB864" s="54"/>
    </row>
    <row r="865" spans="1:28" x14ac:dyDescent="0.25">
      <c r="A865" s="1">
        <v>864</v>
      </c>
      <c r="B865" t="s">
        <v>65</v>
      </c>
      <c r="M865" t="s">
        <v>76</v>
      </c>
      <c r="O865" s="53" t="s">
        <v>105</v>
      </c>
      <c r="P865" s="53">
        <v>77</v>
      </c>
      <c r="Q865" s="53" t="s">
        <v>95</v>
      </c>
      <c r="R865" s="53" t="s">
        <v>290</v>
      </c>
      <c r="S865" s="53" t="s">
        <v>107</v>
      </c>
      <c r="T865" s="53" t="s">
        <v>98</v>
      </c>
      <c r="U865" s="53" t="s">
        <v>80</v>
      </c>
      <c r="V865" s="53" t="s">
        <v>126</v>
      </c>
      <c r="W865" s="53" t="s">
        <v>153</v>
      </c>
      <c r="X865" s="53" t="s">
        <v>104</v>
      </c>
      <c r="Y865" s="53" t="s">
        <v>102</v>
      </c>
      <c r="Z865" s="53" t="s">
        <v>373</v>
      </c>
      <c r="AA865" s="53" t="s">
        <v>102</v>
      </c>
      <c r="AB865" s="55"/>
    </row>
    <row r="866" spans="1:28" x14ac:dyDescent="0.25">
      <c r="A866" s="1">
        <v>865</v>
      </c>
      <c r="B866" t="s">
        <v>65</v>
      </c>
      <c r="H866" t="s">
        <v>71</v>
      </c>
      <c r="O866" s="5" t="s">
        <v>105</v>
      </c>
      <c r="P866" s="5">
        <v>59</v>
      </c>
      <c r="Q866" s="5" t="s">
        <v>95</v>
      </c>
      <c r="R866" s="5" t="s">
        <v>139</v>
      </c>
      <c r="S866" s="5" t="s">
        <v>291</v>
      </c>
      <c r="T866" s="5" t="s">
        <v>102</v>
      </c>
      <c r="U866" s="5" t="s">
        <v>81</v>
      </c>
      <c r="V866" s="5" t="s">
        <v>109</v>
      </c>
      <c r="W866" s="5" t="s">
        <v>103</v>
      </c>
      <c r="X866" s="5" t="s">
        <v>125</v>
      </c>
      <c r="Y866" s="5" t="s">
        <v>102</v>
      </c>
      <c r="Z866" s="5" t="s">
        <v>91</v>
      </c>
      <c r="AA866" s="5" t="s">
        <v>102</v>
      </c>
      <c r="AB866" s="54"/>
    </row>
    <row r="867" spans="1:28" x14ac:dyDescent="0.25">
      <c r="A867" s="1">
        <v>866</v>
      </c>
      <c r="C867" t="s">
        <v>66</v>
      </c>
      <c r="M867" t="s">
        <v>76</v>
      </c>
      <c r="O867" s="53" t="s">
        <v>94</v>
      </c>
      <c r="P867" s="53">
        <v>60</v>
      </c>
      <c r="Q867" s="53" t="s">
        <v>121</v>
      </c>
      <c r="R867" s="53" t="s">
        <v>228</v>
      </c>
      <c r="S867" s="53" t="s">
        <v>107</v>
      </c>
      <c r="T867" s="53" t="s">
        <v>98</v>
      </c>
      <c r="U867" s="53" t="s">
        <v>80</v>
      </c>
      <c r="V867" s="53" t="s">
        <v>108</v>
      </c>
      <c r="W867" s="53" t="s">
        <v>100</v>
      </c>
      <c r="X867" s="53" t="s">
        <v>101</v>
      </c>
      <c r="Y867" s="53" t="s">
        <v>102</v>
      </c>
      <c r="Z867" s="53" t="s">
        <v>91</v>
      </c>
      <c r="AA867" s="53" t="s">
        <v>102</v>
      </c>
      <c r="AB867" s="55"/>
    </row>
    <row r="868" spans="1:28" x14ac:dyDescent="0.25">
      <c r="A868" s="1">
        <v>867</v>
      </c>
      <c r="B868" t="s">
        <v>65</v>
      </c>
      <c r="E868" t="s">
        <v>68</v>
      </c>
      <c r="M868" t="s">
        <v>76</v>
      </c>
      <c r="O868" s="5" t="s">
        <v>94</v>
      </c>
      <c r="P868" s="5">
        <v>44</v>
      </c>
      <c r="Q868" s="5" t="s">
        <v>121</v>
      </c>
      <c r="R868" s="5" t="s">
        <v>187</v>
      </c>
      <c r="S868" s="5" t="s">
        <v>107</v>
      </c>
      <c r="T868" s="5" t="s">
        <v>98</v>
      </c>
      <c r="U868" s="5" t="s">
        <v>80</v>
      </c>
      <c r="V868" s="5" t="s">
        <v>114</v>
      </c>
      <c r="W868" s="5" t="s">
        <v>100</v>
      </c>
      <c r="X868" s="5" t="s">
        <v>101</v>
      </c>
      <c r="Y868" s="5" t="s">
        <v>102</v>
      </c>
      <c r="Z868" s="5" t="s">
        <v>92</v>
      </c>
      <c r="AA868" s="5" t="s">
        <v>102</v>
      </c>
      <c r="AB868" s="54"/>
    </row>
    <row r="869" spans="1:28" x14ac:dyDescent="0.25">
      <c r="A869" s="1">
        <v>868</v>
      </c>
      <c r="B869" t="s">
        <v>65</v>
      </c>
      <c r="E869" t="s">
        <v>68</v>
      </c>
      <c r="H869" t="s">
        <v>71</v>
      </c>
      <c r="M869" t="s">
        <v>76</v>
      </c>
      <c r="O869" s="53" t="s">
        <v>105</v>
      </c>
      <c r="P869" s="53">
        <v>22</v>
      </c>
      <c r="Q869" s="53" t="s">
        <v>95</v>
      </c>
      <c r="R869" s="53" t="s">
        <v>146</v>
      </c>
      <c r="S869" s="53" t="s">
        <v>107</v>
      </c>
      <c r="T869" s="53" t="s">
        <v>98</v>
      </c>
      <c r="U869" s="53" t="s">
        <v>80</v>
      </c>
      <c r="V869" s="53" t="s">
        <v>109</v>
      </c>
      <c r="W869" s="53" t="s">
        <v>292</v>
      </c>
      <c r="X869" s="53" t="s">
        <v>125</v>
      </c>
      <c r="Y869" s="53" t="s">
        <v>102</v>
      </c>
      <c r="Z869" s="53" t="s">
        <v>487</v>
      </c>
      <c r="AA869" s="53" t="s">
        <v>102</v>
      </c>
      <c r="AB869" s="55"/>
    </row>
    <row r="870" spans="1:28" x14ac:dyDescent="0.25">
      <c r="A870" s="1">
        <v>869</v>
      </c>
      <c r="B870" t="s">
        <v>65</v>
      </c>
      <c r="M870" t="s">
        <v>76</v>
      </c>
      <c r="O870" s="5" t="s">
        <v>94</v>
      </c>
      <c r="P870" s="5">
        <v>57</v>
      </c>
      <c r="Q870" s="5" t="s">
        <v>95</v>
      </c>
      <c r="R870" s="5" t="s">
        <v>240</v>
      </c>
      <c r="S870" s="5" t="s">
        <v>107</v>
      </c>
      <c r="T870" s="5" t="s">
        <v>98</v>
      </c>
      <c r="U870" s="5" t="s">
        <v>80</v>
      </c>
      <c r="V870" s="5" t="s">
        <v>126</v>
      </c>
      <c r="W870" s="5" t="s">
        <v>153</v>
      </c>
      <c r="X870" s="5" t="s">
        <v>101</v>
      </c>
      <c r="Y870" s="5" t="s">
        <v>102</v>
      </c>
      <c r="Z870" s="5" t="s">
        <v>92</v>
      </c>
      <c r="AA870" s="5" t="s">
        <v>102</v>
      </c>
      <c r="AB870" s="54"/>
    </row>
    <row r="871" spans="1:28" x14ac:dyDescent="0.25">
      <c r="A871" s="1">
        <v>870</v>
      </c>
      <c r="B871" t="s">
        <v>65</v>
      </c>
      <c r="N871" s="6" t="s">
        <v>77</v>
      </c>
      <c r="O871" s="53" t="s">
        <v>94</v>
      </c>
      <c r="P871" s="53">
        <v>62</v>
      </c>
      <c r="Q871" s="53" t="s">
        <v>95</v>
      </c>
      <c r="R871" s="53" t="s">
        <v>237</v>
      </c>
      <c r="S871" s="53" t="s">
        <v>107</v>
      </c>
      <c r="T871" s="53" t="s">
        <v>98</v>
      </c>
      <c r="U871" s="53" t="s">
        <v>80</v>
      </c>
      <c r="V871" s="53" t="s">
        <v>114</v>
      </c>
      <c r="W871" s="53" t="s">
        <v>100</v>
      </c>
      <c r="X871" s="53" t="s">
        <v>101</v>
      </c>
      <c r="Y871" s="53" t="s">
        <v>102</v>
      </c>
      <c r="Z871" s="53" t="s">
        <v>92</v>
      </c>
      <c r="AA871" s="53" t="s">
        <v>102</v>
      </c>
      <c r="AB871" s="55"/>
    </row>
    <row r="872" spans="1:28" x14ac:dyDescent="0.25">
      <c r="A872" s="1">
        <v>871</v>
      </c>
      <c r="B872" t="s">
        <v>65</v>
      </c>
      <c r="E872" t="s">
        <v>68</v>
      </c>
      <c r="M872" t="s">
        <v>76</v>
      </c>
      <c r="O872" s="5" t="s">
        <v>105</v>
      </c>
      <c r="P872" s="5">
        <v>54</v>
      </c>
      <c r="Q872" s="5" t="s">
        <v>121</v>
      </c>
      <c r="R872" s="5" t="s">
        <v>293</v>
      </c>
      <c r="S872" s="5"/>
      <c r="T872" s="5"/>
      <c r="U872" s="5"/>
      <c r="V872" s="5"/>
      <c r="W872" s="5"/>
      <c r="X872" s="5"/>
      <c r="Y872" s="5"/>
      <c r="Z872" s="5"/>
      <c r="AA872" s="5"/>
      <c r="AB872" s="54"/>
    </row>
    <row r="873" spans="1:28" x14ac:dyDescent="0.25">
      <c r="A873" s="1">
        <v>872</v>
      </c>
      <c r="B873" t="s">
        <v>65</v>
      </c>
      <c r="D873" t="s">
        <v>67</v>
      </c>
      <c r="E873" t="s">
        <v>68</v>
      </c>
      <c r="O873" s="53" t="s">
        <v>94</v>
      </c>
      <c r="P873" s="53">
        <v>59</v>
      </c>
      <c r="Q873" s="53" t="s">
        <v>121</v>
      </c>
      <c r="R873" s="53" t="s">
        <v>294</v>
      </c>
      <c r="S873" s="53" t="s">
        <v>107</v>
      </c>
      <c r="T873" s="53" t="s">
        <v>98</v>
      </c>
      <c r="U873" s="53" t="s">
        <v>80</v>
      </c>
      <c r="V873" s="53" t="s">
        <v>126</v>
      </c>
      <c r="W873" s="53" t="s">
        <v>100</v>
      </c>
      <c r="X873" s="53" t="s">
        <v>101</v>
      </c>
      <c r="Y873" s="53" t="s">
        <v>102</v>
      </c>
      <c r="Z873" s="53" t="s">
        <v>92</v>
      </c>
      <c r="AA873" s="53" t="s">
        <v>102</v>
      </c>
      <c r="AB873" s="55"/>
    </row>
    <row r="874" spans="1:28" x14ac:dyDescent="0.25">
      <c r="A874" s="1">
        <v>873</v>
      </c>
      <c r="B874" t="s">
        <v>65</v>
      </c>
      <c r="C874" t="s">
        <v>66</v>
      </c>
      <c r="D874" t="s">
        <v>67</v>
      </c>
      <c r="E874" t="s">
        <v>68</v>
      </c>
      <c r="F874" t="s">
        <v>69</v>
      </c>
      <c r="G874" t="s">
        <v>70</v>
      </c>
      <c r="I874" t="s">
        <v>72</v>
      </c>
      <c r="J874" t="s">
        <v>73</v>
      </c>
      <c r="L874" t="s">
        <v>75</v>
      </c>
      <c r="M874" t="s">
        <v>76</v>
      </c>
      <c r="O874" s="5" t="s">
        <v>105</v>
      </c>
      <c r="P874" s="5">
        <v>40</v>
      </c>
      <c r="Q874" s="5" t="s">
        <v>121</v>
      </c>
      <c r="R874" s="5" t="s">
        <v>218</v>
      </c>
      <c r="S874" s="5" t="s">
        <v>107</v>
      </c>
      <c r="T874" s="5" t="s">
        <v>102</v>
      </c>
      <c r="U874" s="5" t="s">
        <v>80</v>
      </c>
      <c r="V874" s="5" t="s">
        <v>126</v>
      </c>
      <c r="W874" s="5" t="s">
        <v>120</v>
      </c>
      <c r="X874" s="5" t="s">
        <v>101</v>
      </c>
      <c r="Y874" s="5" t="s">
        <v>102</v>
      </c>
      <c r="Z874" s="5" t="s">
        <v>92</v>
      </c>
      <c r="AA874" s="5" t="s">
        <v>102</v>
      </c>
      <c r="AB874" s="54"/>
    </row>
    <row r="875" spans="1:28" x14ac:dyDescent="0.25">
      <c r="A875" s="1">
        <v>874</v>
      </c>
      <c r="B875" t="s">
        <v>65</v>
      </c>
      <c r="F875" t="s">
        <v>69</v>
      </c>
      <c r="J875" t="s">
        <v>73</v>
      </c>
      <c r="M875" t="s">
        <v>76</v>
      </c>
      <c r="O875" s="53" t="s">
        <v>94</v>
      </c>
      <c r="P875" s="53">
        <v>51</v>
      </c>
      <c r="Q875" s="53" t="s">
        <v>95</v>
      </c>
      <c r="R875" s="53" t="s">
        <v>295</v>
      </c>
      <c r="S875" s="53" t="s">
        <v>107</v>
      </c>
      <c r="T875" s="53" t="s">
        <v>98</v>
      </c>
      <c r="U875" s="53" t="s">
        <v>80</v>
      </c>
      <c r="V875" s="53" t="s">
        <v>108</v>
      </c>
      <c r="W875" s="53" t="s">
        <v>103</v>
      </c>
      <c r="X875" s="53" t="s">
        <v>101</v>
      </c>
      <c r="Y875" s="53" t="s">
        <v>102</v>
      </c>
      <c r="Z875" s="53" t="s">
        <v>92</v>
      </c>
      <c r="AA875" s="53" t="s">
        <v>102</v>
      </c>
      <c r="AB875" s="55"/>
    </row>
    <row r="876" spans="1:28" x14ac:dyDescent="0.25">
      <c r="A876" s="1">
        <v>875</v>
      </c>
      <c r="B876" t="s">
        <v>65</v>
      </c>
      <c r="K876" t="s">
        <v>74</v>
      </c>
      <c r="O876" s="5" t="s">
        <v>105</v>
      </c>
      <c r="P876" s="5">
        <v>70</v>
      </c>
      <c r="Q876" s="5" t="s">
        <v>95</v>
      </c>
      <c r="R876" s="5" t="s">
        <v>144</v>
      </c>
      <c r="S876" s="5" t="s">
        <v>107</v>
      </c>
      <c r="T876" s="5" t="s">
        <v>102</v>
      </c>
      <c r="U876" s="5" t="s">
        <v>355</v>
      </c>
      <c r="V876" s="5" t="s">
        <v>109</v>
      </c>
      <c r="W876" s="5" t="s">
        <v>110</v>
      </c>
      <c r="X876" s="5" t="s">
        <v>104</v>
      </c>
      <c r="Y876" s="5" t="s">
        <v>102</v>
      </c>
      <c r="Z876" s="5" t="s">
        <v>91</v>
      </c>
      <c r="AA876" s="5" t="s">
        <v>102</v>
      </c>
      <c r="AB876" s="54"/>
    </row>
    <row r="877" spans="1:28" x14ac:dyDescent="0.25">
      <c r="A877" s="1">
        <v>876</v>
      </c>
      <c r="O877" s="53" t="s">
        <v>89</v>
      </c>
      <c r="P877" s="53">
        <v>49</v>
      </c>
      <c r="Q877" s="53" t="s">
        <v>121</v>
      </c>
      <c r="R877" s="53" t="s">
        <v>177</v>
      </c>
      <c r="S877" s="53" t="s">
        <v>89</v>
      </c>
      <c r="T877" s="53" t="s">
        <v>98</v>
      </c>
      <c r="U877" s="53" t="s">
        <v>80</v>
      </c>
      <c r="V877" s="53" t="s">
        <v>109</v>
      </c>
      <c r="W877" s="53" t="s">
        <v>103</v>
      </c>
      <c r="X877" s="53" t="s">
        <v>104</v>
      </c>
      <c r="Y877" s="53" t="s">
        <v>111</v>
      </c>
      <c r="Z877" s="53" t="s">
        <v>93</v>
      </c>
      <c r="AA877" s="53" t="s">
        <v>98</v>
      </c>
      <c r="AB877" s="55"/>
    </row>
    <row r="878" spans="1:28" x14ac:dyDescent="0.25">
      <c r="A878" s="1">
        <v>877</v>
      </c>
      <c r="C878" t="s">
        <v>66</v>
      </c>
      <c r="M878" t="s">
        <v>76</v>
      </c>
      <c r="O878" s="5" t="s">
        <v>94</v>
      </c>
      <c r="P878" s="5">
        <v>57</v>
      </c>
      <c r="Q878" s="5" t="s">
        <v>121</v>
      </c>
      <c r="R878" s="5" t="s">
        <v>161</v>
      </c>
      <c r="S878" s="5" t="s">
        <v>107</v>
      </c>
      <c r="T878" s="5" t="s">
        <v>98</v>
      </c>
      <c r="U878" s="5" t="s">
        <v>80</v>
      </c>
      <c r="V878" s="5" t="s">
        <v>114</v>
      </c>
      <c r="W878" s="5" t="s">
        <v>110</v>
      </c>
      <c r="X878" s="5" t="s">
        <v>123</v>
      </c>
      <c r="Y878" s="5" t="s">
        <v>102</v>
      </c>
      <c r="Z878" s="5" t="s">
        <v>92</v>
      </c>
      <c r="AA878" s="5" t="s">
        <v>98</v>
      </c>
      <c r="AB878" s="54"/>
    </row>
    <row r="879" spans="1:28" x14ac:dyDescent="0.25">
      <c r="A879" s="1">
        <v>878</v>
      </c>
      <c r="O879" s="53" t="s">
        <v>105</v>
      </c>
      <c r="P879" s="53">
        <v>71</v>
      </c>
      <c r="Q879" s="53" t="s">
        <v>121</v>
      </c>
      <c r="R879" s="53" t="s">
        <v>214</v>
      </c>
      <c r="S879" s="53" t="s">
        <v>107</v>
      </c>
      <c r="T879" s="53" t="s">
        <v>98</v>
      </c>
      <c r="U879" s="53" t="s">
        <v>80</v>
      </c>
      <c r="V879" s="53" t="s">
        <v>108</v>
      </c>
      <c r="W879" s="53" t="s">
        <v>153</v>
      </c>
      <c r="X879" s="53" t="s">
        <v>104</v>
      </c>
      <c r="Y879" s="53" t="s">
        <v>102</v>
      </c>
      <c r="Z879" s="53" t="s">
        <v>373</v>
      </c>
      <c r="AA879" s="53" t="s">
        <v>98</v>
      </c>
      <c r="AB879" s="55"/>
    </row>
    <row r="880" spans="1:28" x14ac:dyDescent="0.25">
      <c r="A880" s="1">
        <v>879</v>
      </c>
      <c r="B880" t="s">
        <v>65</v>
      </c>
      <c r="D880" t="s">
        <v>67</v>
      </c>
      <c r="M880" t="s">
        <v>76</v>
      </c>
      <c r="O880" s="5" t="s">
        <v>94</v>
      </c>
      <c r="P880" s="5">
        <v>30</v>
      </c>
      <c r="Q880" s="5" t="s">
        <v>121</v>
      </c>
      <c r="R880" s="5" t="s">
        <v>296</v>
      </c>
      <c r="S880" s="5" t="s">
        <v>107</v>
      </c>
      <c r="T880" s="5" t="s">
        <v>98</v>
      </c>
      <c r="U880" s="5" t="s">
        <v>80</v>
      </c>
      <c r="V880" s="5" t="s">
        <v>126</v>
      </c>
      <c r="W880" s="5" t="s">
        <v>153</v>
      </c>
      <c r="X880" s="5" t="s">
        <v>136</v>
      </c>
      <c r="Y880" s="5" t="s">
        <v>102</v>
      </c>
      <c r="Z880" s="5" t="s">
        <v>90</v>
      </c>
      <c r="AA880" s="5" t="s">
        <v>102</v>
      </c>
      <c r="AB880" s="54"/>
    </row>
    <row r="881" spans="1:28" x14ac:dyDescent="0.25">
      <c r="A881" s="1">
        <v>880</v>
      </c>
      <c r="B881" t="s">
        <v>65</v>
      </c>
      <c r="C881" t="s">
        <v>66</v>
      </c>
      <c r="E881" t="s">
        <v>68</v>
      </c>
      <c r="H881" t="s">
        <v>71</v>
      </c>
      <c r="J881" t="s">
        <v>73</v>
      </c>
      <c r="K881" t="s">
        <v>74</v>
      </c>
      <c r="M881" t="s">
        <v>76</v>
      </c>
      <c r="N881" s="6" t="s">
        <v>77</v>
      </c>
      <c r="O881" s="53" t="s">
        <v>94</v>
      </c>
      <c r="P881" s="53">
        <v>49</v>
      </c>
      <c r="Q881" s="53" t="s">
        <v>95</v>
      </c>
      <c r="R881" s="53" t="s">
        <v>186</v>
      </c>
      <c r="S881" s="53" t="s">
        <v>107</v>
      </c>
      <c r="T881" s="53" t="s">
        <v>98</v>
      </c>
      <c r="U881" s="53" t="s">
        <v>80</v>
      </c>
      <c r="V881" s="53" t="s">
        <v>126</v>
      </c>
      <c r="W881" s="53" t="s">
        <v>100</v>
      </c>
      <c r="X881" s="53" t="s">
        <v>101</v>
      </c>
      <c r="Y881" s="53" t="s">
        <v>102</v>
      </c>
      <c r="Z881" s="53" t="s">
        <v>92</v>
      </c>
      <c r="AA881" s="53" t="s">
        <v>102</v>
      </c>
      <c r="AB881" s="55"/>
    </row>
    <row r="882" spans="1:28" x14ac:dyDescent="0.25">
      <c r="A882" s="1">
        <v>881</v>
      </c>
      <c r="B882" t="s">
        <v>65</v>
      </c>
      <c r="O882" s="5" t="s">
        <v>94</v>
      </c>
      <c r="P882" s="5">
        <v>58</v>
      </c>
      <c r="Q882" s="5" t="s">
        <v>121</v>
      </c>
      <c r="R882" s="5"/>
      <c r="S882" s="5"/>
      <c r="T882" s="5"/>
      <c r="U882" s="5"/>
      <c r="V882" s="5"/>
      <c r="W882" s="5"/>
      <c r="X882" s="5"/>
      <c r="Y882" s="5"/>
      <c r="Z882" s="5"/>
      <c r="AA882" s="5"/>
      <c r="AB882" s="54"/>
    </row>
    <row r="883" spans="1:28" x14ac:dyDescent="0.25">
      <c r="A883" s="1">
        <v>882</v>
      </c>
      <c r="B883" t="s">
        <v>65</v>
      </c>
      <c r="E883" t="s">
        <v>68</v>
      </c>
      <c r="F883" t="s">
        <v>69</v>
      </c>
      <c r="G883" t="s">
        <v>70</v>
      </c>
      <c r="M883" t="s">
        <v>76</v>
      </c>
      <c r="O883" s="53" t="s">
        <v>94</v>
      </c>
      <c r="P883" s="53">
        <v>48</v>
      </c>
      <c r="Q883" s="53" t="s">
        <v>95</v>
      </c>
      <c r="R883" s="53" t="s">
        <v>201</v>
      </c>
      <c r="S883" s="53" t="s">
        <v>107</v>
      </c>
      <c r="T883" s="53" t="s">
        <v>98</v>
      </c>
      <c r="U883" s="53" t="s">
        <v>80</v>
      </c>
      <c r="V883" s="53" t="s">
        <v>108</v>
      </c>
      <c r="W883" s="53" t="s">
        <v>100</v>
      </c>
      <c r="X883" s="53" t="s">
        <v>101</v>
      </c>
      <c r="Y883" s="53" t="s">
        <v>102</v>
      </c>
      <c r="Z883" s="53" t="s">
        <v>92</v>
      </c>
      <c r="AA883" s="53" t="s">
        <v>102</v>
      </c>
      <c r="AB883" s="55"/>
    </row>
    <row r="884" spans="1:28" x14ac:dyDescent="0.25">
      <c r="A884" s="1">
        <v>883</v>
      </c>
      <c r="G884" t="s">
        <v>70</v>
      </c>
      <c r="O884" s="5" t="s">
        <v>94</v>
      </c>
      <c r="P884" s="5">
        <v>22</v>
      </c>
      <c r="Q884" s="5" t="s">
        <v>95</v>
      </c>
      <c r="R884" s="5" t="s">
        <v>195</v>
      </c>
      <c r="S884" s="5"/>
      <c r="T884" s="5"/>
      <c r="U884" s="5"/>
      <c r="V884" s="5"/>
      <c r="W884" s="5"/>
      <c r="X884" s="5"/>
      <c r="Y884" s="5"/>
      <c r="Z884" s="5"/>
      <c r="AA884" s="5"/>
      <c r="AB884" s="54"/>
    </row>
    <row r="885" spans="1:28" x14ac:dyDescent="0.25">
      <c r="A885" s="1">
        <v>884</v>
      </c>
      <c r="B885" t="s">
        <v>65</v>
      </c>
      <c r="K885" t="s">
        <v>74</v>
      </c>
      <c r="O885" s="53" t="s">
        <v>94</v>
      </c>
      <c r="P885" s="53">
        <v>22</v>
      </c>
      <c r="Q885" s="53" t="s">
        <v>95</v>
      </c>
      <c r="R885" s="53" t="s">
        <v>96</v>
      </c>
      <c r="S885" s="53" t="s">
        <v>97</v>
      </c>
      <c r="T885" s="53" t="s">
        <v>98</v>
      </c>
      <c r="U885" s="53" t="s">
        <v>80</v>
      </c>
      <c r="V885" s="53" t="s">
        <v>126</v>
      </c>
      <c r="W885" s="53" t="s">
        <v>120</v>
      </c>
      <c r="X885" s="53" t="s">
        <v>136</v>
      </c>
      <c r="Y885" s="53" t="s">
        <v>102</v>
      </c>
      <c r="Z885" s="53" t="s">
        <v>92</v>
      </c>
      <c r="AA885" s="53" t="s">
        <v>102</v>
      </c>
      <c r="AB885" s="55"/>
    </row>
    <row r="886" spans="1:28" x14ac:dyDescent="0.25">
      <c r="A886" s="1">
        <v>885</v>
      </c>
      <c r="M886" t="s">
        <v>76</v>
      </c>
      <c r="O886" s="5" t="s">
        <v>94</v>
      </c>
      <c r="P886" s="5">
        <v>58</v>
      </c>
      <c r="Q886" s="5" t="s">
        <v>121</v>
      </c>
      <c r="R886" s="5" t="s">
        <v>159</v>
      </c>
      <c r="S886" s="5" t="s">
        <v>107</v>
      </c>
      <c r="T886" s="5" t="s">
        <v>98</v>
      </c>
      <c r="U886" s="5" t="s">
        <v>80</v>
      </c>
      <c r="V886" s="5" t="s">
        <v>108</v>
      </c>
      <c r="W886" s="5" t="s">
        <v>110</v>
      </c>
      <c r="X886" s="5" t="s">
        <v>101</v>
      </c>
      <c r="Y886" s="5" t="s">
        <v>102</v>
      </c>
      <c r="Z886" s="5" t="s">
        <v>92</v>
      </c>
      <c r="AA886" s="5" t="s">
        <v>102</v>
      </c>
      <c r="AB886" s="54"/>
    </row>
    <row r="887" spans="1:28" x14ac:dyDescent="0.25">
      <c r="A887" s="1">
        <v>886</v>
      </c>
      <c r="O887" s="53" t="s">
        <v>94</v>
      </c>
      <c r="P887" s="53">
        <v>43</v>
      </c>
      <c r="Q887" s="53" t="s">
        <v>121</v>
      </c>
      <c r="R887" s="53" t="s">
        <v>297</v>
      </c>
      <c r="S887" s="53" t="s">
        <v>143</v>
      </c>
      <c r="T887" s="53" t="s">
        <v>98</v>
      </c>
      <c r="U887" s="53" t="s">
        <v>80</v>
      </c>
      <c r="V887" s="53" t="s">
        <v>114</v>
      </c>
      <c r="W887" s="53" t="s">
        <v>100</v>
      </c>
      <c r="X887" s="53" t="s">
        <v>101</v>
      </c>
      <c r="Y887" s="53" t="s">
        <v>102</v>
      </c>
      <c r="Z887" s="53" t="s">
        <v>92</v>
      </c>
      <c r="AA887" s="53" t="s">
        <v>102</v>
      </c>
      <c r="AB887" s="55"/>
    </row>
    <row r="888" spans="1:28" x14ac:dyDescent="0.25">
      <c r="A888" s="1">
        <v>887</v>
      </c>
      <c r="B888" t="s">
        <v>65</v>
      </c>
      <c r="E888" t="s">
        <v>68</v>
      </c>
      <c r="H888" t="s">
        <v>71</v>
      </c>
      <c r="J888" t="s">
        <v>73</v>
      </c>
      <c r="K888" t="s">
        <v>74</v>
      </c>
      <c r="M888" t="s">
        <v>76</v>
      </c>
      <c r="O888" s="5" t="s">
        <v>94</v>
      </c>
      <c r="P888" s="5">
        <v>39</v>
      </c>
      <c r="Q888" s="5" t="s">
        <v>121</v>
      </c>
      <c r="R888" s="5" t="s">
        <v>177</v>
      </c>
      <c r="S888" s="5" t="s">
        <v>107</v>
      </c>
      <c r="T888" s="5" t="s">
        <v>98</v>
      </c>
      <c r="U888" s="5" t="s">
        <v>80</v>
      </c>
      <c r="V888" s="5" t="s">
        <v>114</v>
      </c>
      <c r="W888" s="5" t="s">
        <v>110</v>
      </c>
      <c r="X888" s="5" t="s">
        <v>101</v>
      </c>
      <c r="Y888" s="5" t="s">
        <v>102</v>
      </c>
      <c r="Z888" s="5" t="s">
        <v>92</v>
      </c>
      <c r="AA888" s="5" t="s">
        <v>102</v>
      </c>
      <c r="AB888" s="54"/>
    </row>
    <row r="889" spans="1:28" x14ac:dyDescent="0.25">
      <c r="A889" s="1">
        <v>888</v>
      </c>
      <c r="C889" t="s">
        <v>66</v>
      </c>
      <c r="K889" t="s">
        <v>74</v>
      </c>
      <c r="M889" t="s">
        <v>76</v>
      </c>
      <c r="O889" s="53" t="s">
        <v>105</v>
      </c>
      <c r="P889" s="53">
        <v>56</v>
      </c>
      <c r="Q889" s="53" t="s">
        <v>121</v>
      </c>
      <c r="R889" s="53" t="s">
        <v>247</v>
      </c>
      <c r="S889" s="53" t="s">
        <v>107</v>
      </c>
      <c r="T889" s="53" t="s">
        <v>98</v>
      </c>
      <c r="U889" s="53" t="s">
        <v>80</v>
      </c>
      <c r="V889" s="53" t="s">
        <v>112</v>
      </c>
      <c r="W889" s="53" t="s">
        <v>103</v>
      </c>
      <c r="X889" s="53" t="s">
        <v>101</v>
      </c>
      <c r="Y889" s="53" t="s">
        <v>102</v>
      </c>
      <c r="Z889" s="53" t="s">
        <v>92</v>
      </c>
      <c r="AA889" s="53" t="s">
        <v>102</v>
      </c>
      <c r="AB889" s="55"/>
    </row>
    <row r="890" spans="1:28" x14ac:dyDescent="0.25">
      <c r="A890" s="1">
        <v>889</v>
      </c>
      <c r="B890" t="s">
        <v>65</v>
      </c>
      <c r="O890" s="5" t="s">
        <v>94</v>
      </c>
      <c r="P890" s="5">
        <v>24</v>
      </c>
      <c r="Q890" s="5" t="s">
        <v>121</v>
      </c>
      <c r="R890" s="5" t="s">
        <v>219</v>
      </c>
      <c r="S890" s="5" t="s">
        <v>107</v>
      </c>
      <c r="T890" s="5" t="s">
        <v>98</v>
      </c>
      <c r="U890" s="5" t="s">
        <v>80</v>
      </c>
      <c r="V890" s="5" t="s">
        <v>126</v>
      </c>
      <c r="W890" s="5" t="s">
        <v>110</v>
      </c>
      <c r="X890" s="5" t="s">
        <v>136</v>
      </c>
      <c r="Y890" s="5" t="s">
        <v>102</v>
      </c>
      <c r="Z890" s="5" t="s">
        <v>92</v>
      </c>
      <c r="AA890" s="5" t="s">
        <v>102</v>
      </c>
      <c r="AB890" s="54"/>
    </row>
    <row r="891" spans="1:28" x14ac:dyDescent="0.25">
      <c r="A891" s="1">
        <v>890</v>
      </c>
      <c r="B891" t="s">
        <v>65</v>
      </c>
      <c r="N891" s="6" t="s">
        <v>77</v>
      </c>
      <c r="O891" s="53" t="s">
        <v>94</v>
      </c>
      <c r="P891" s="53">
        <v>23</v>
      </c>
      <c r="Q891" s="53" t="s">
        <v>121</v>
      </c>
      <c r="R891" s="53" t="s">
        <v>298</v>
      </c>
      <c r="S891" s="53" t="s">
        <v>128</v>
      </c>
      <c r="T891" s="53" t="s">
        <v>98</v>
      </c>
      <c r="U891" s="53" t="s">
        <v>363</v>
      </c>
      <c r="V891" s="53" t="s">
        <v>126</v>
      </c>
      <c r="W891" s="53" t="s">
        <v>110</v>
      </c>
      <c r="X891" s="53" t="s">
        <v>101</v>
      </c>
      <c r="Y891" s="53" t="s">
        <v>102</v>
      </c>
      <c r="Z891" s="53" t="s">
        <v>92</v>
      </c>
      <c r="AA891" s="53" t="s">
        <v>102</v>
      </c>
      <c r="AB891" s="55"/>
    </row>
    <row r="892" spans="1:28" x14ac:dyDescent="0.25">
      <c r="A892" s="1">
        <v>891</v>
      </c>
      <c r="B892" t="s">
        <v>65</v>
      </c>
      <c r="K892" t="s">
        <v>74</v>
      </c>
      <c r="O892" s="5" t="s">
        <v>94</v>
      </c>
      <c r="P892" s="5">
        <v>59</v>
      </c>
      <c r="Q892" s="5" t="s">
        <v>95</v>
      </c>
      <c r="R892" s="5" t="s">
        <v>130</v>
      </c>
      <c r="S892" s="5" t="s">
        <v>107</v>
      </c>
      <c r="T892" s="5" t="s">
        <v>98</v>
      </c>
      <c r="U892" s="5" t="s">
        <v>80</v>
      </c>
      <c r="V892" s="5" t="s">
        <v>99</v>
      </c>
      <c r="W892" s="5" t="s">
        <v>103</v>
      </c>
      <c r="X892" s="5" t="s">
        <v>125</v>
      </c>
      <c r="Y892" s="5" t="s">
        <v>102</v>
      </c>
      <c r="Z892" s="5" t="s">
        <v>90</v>
      </c>
      <c r="AA892" s="5" t="s">
        <v>98</v>
      </c>
      <c r="AB892" s="54"/>
    </row>
    <row r="893" spans="1:28" x14ac:dyDescent="0.25">
      <c r="A893" s="1">
        <v>892</v>
      </c>
      <c r="B893" t="s">
        <v>65</v>
      </c>
      <c r="O893" s="53" t="s">
        <v>94</v>
      </c>
      <c r="P893" s="53">
        <v>55</v>
      </c>
      <c r="Q893" s="53" t="s">
        <v>121</v>
      </c>
      <c r="R893" s="53" t="s">
        <v>177</v>
      </c>
      <c r="S893" s="53" t="s">
        <v>107</v>
      </c>
      <c r="T893" s="53" t="s">
        <v>98</v>
      </c>
      <c r="U893" s="53" t="s">
        <v>80</v>
      </c>
      <c r="V893" s="53" t="s">
        <v>108</v>
      </c>
      <c r="W893" s="53" t="s">
        <v>120</v>
      </c>
      <c r="X893" s="53" t="s">
        <v>101</v>
      </c>
      <c r="Y893" s="53" t="s">
        <v>102</v>
      </c>
      <c r="Z893" s="53" t="s">
        <v>92</v>
      </c>
      <c r="AA893" s="53" t="s">
        <v>102</v>
      </c>
      <c r="AB893" s="55"/>
    </row>
    <row r="894" spans="1:28" x14ac:dyDescent="0.25">
      <c r="A894" s="1">
        <v>893</v>
      </c>
      <c r="B894" t="s">
        <v>65</v>
      </c>
      <c r="E894" t="s">
        <v>68</v>
      </c>
      <c r="F894" t="s">
        <v>69</v>
      </c>
      <c r="H894" t="s">
        <v>71</v>
      </c>
      <c r="K894" t="s">
        <v>74</v>
      </c>
      <c r="M894" t="s">
        <v>76</v>
      </c>
      <c r="O894" s="5" t="s">
        <v>94</v>
      </c>
      <c r="P894" s="5">
        <v>67</v>
      </c>
      <c r="Q894" s="5" t="s">
        <v>95</v>
      </c>
      <c r="R894" s="5" t="s">
        <v>141</v>
      </c>
      <c r="S894" s="5" t="s">
        <v>107</v>
      </c>
      <c r="T894" s="5" t="s">
        <v>98</v>
      </c>
      <c r="U894" s="5" t="s">
        <v>80</v>
      </c>
      <c r="V894" s="5" t="s">
        <v>109</v>
      </c>
      <c r="W894" s="5" t="s">
        <v>100</v>
      </c>
      <c r="X894" s="5" t="s">
        <v>104</v>
      </c>
      <c r="Y894" s="5" t="s">
        <v>102</v>
      </c>
      <c r="Z894" s="5" t="s">
        <v>373</v>
      </c>
      <c r="AA894" s="5" t="s">
        <v>98</v>
      </c>
      <c r="AB894" s="54"/>
    </row>
    <row r="895" spans="1:28" x14ac:dyDescent="0.25">
      <c r="A895" s="1">
        <v>894</v>
      </c>
      <c r="B895" t="s">
        <v>65</v>
      </c>
      <c r="O895" s="53" t="s">
        <v>94</v>
      </c>
      <c r="P895" s="53">
        <v>54</v>
      </c>
      <c r="Q895" s="53" t="s">
        <v>121</v>
      </c>
      <c r="R895" s="53" t="s">
        <v>211</v>
      </c>
      <c r="S895" s="53" t="s">
        <v>128</v>
      </c>
      <c r="T895" s="53" t="s">
        <v>98</v>
      </c>
      <c r="U895" s="53" t="s">
        <v>80</v>
      </c>
      <c r="V895" s="53" t="s">
        <v>114</v>
      </c>
      <c r="W895" s="53" t="s">
        <v>110</v>
      </c>
      <c r="X895" s="53" t="s">
        <v>101</v>
      </c>
      <c r="Y895" s="53" t="s">
        <v>102</v>
      </c>
      <c r="Z895" s="53" t="s">
        <v>92</v>
      </c>
      <c r="AA895" s="53" t="s">
        <v>102</v>
      </c>
      <c r="AB895" s="55"/>
    </row>
    <row r="896" spans="1:28" x14ac:dyDescent="0.25">
      <c r="A896" s="1">
        <v>895</v>
      </c>
      <c r="B896" t="s">
        <v>65</v>
      </c>
      <c r="M896" t="s">
        <v>76</v>
      </c>
      <c r="N896" s="6" t="s">
        <v>77</v>
      </c>
      <c r="O896" s="5" t="s">
        <v>94</v>
      </c>
      <c r="P896" s="5">
        <v>23</v>
      </c>
      <c r="Q896" s="5" t="s">
        <v>95</v>
      </c>
      <c r="R896" s="5" t="s">
        <v>243</v>
      </c>
      <c r="S896" s="5" t="s">
        <v>107</v>
      </c>
      <c r="T896" s="5" t="s">
        <v>102</v>
      </c>
      <c r="U896" s="5" t="s">
        <v>80</v>
      </c>
      <c r="V896" s="5" t="s">
        <v>112</v>
      </c>
      <c r="W896" s="5" t="s">
        <v>110</v>
      </c>
      <c r="X896" s="5" t="s">
        <v>136</v>
      </c>
      <c r="Y896" s="5" t="s">
        <v>102</v>
      </c>
      <c r="Z896" s="5" t="s">
        <v>92</v>
      </c>
      <c r="AA896" s="5" t="s">
        <v>102</v>
      </c>
      <c r="AB896" s="54"/>
    </row>
    <row r="897" spans="1:28" x14ac:dyDescent="0.25">
      <c r="A897" s="1">
        <v>896</v>
      </c>
      <c r="B897" t="s">
        <v>65</v>
      </c>
      <c r="E897" t="s">
        <v>68</v>
      </c>
      <c r="M897" t="s">
        <v>76</v>
      </c>
      <c r="O897" s="53" t="s">
        <v>94</v>
      </c>
      <c r="P897" s="53">
        <v>54</v>
      </c>
      <c r="Q897" s="53" t="s">
        <v>121</v>
      </c>
      <c r="R897" s="53" t="s">
        <v>161</v>
      </c>
      <c r="S897" s="53" t="s">
        <v>107</v>
      </c>
      <c r="T897" s="53" t="s">
        <v>98</v>
      </c>
      <c r="U897" s="53" t="s">
        <v>80</v>
      </c>
      <c r="V897" s="53" t="s">
        <v>126</v>
      </c>
      <c r="W897" s="53" t="s">
        <v>100</v>
      </c>
      <c r="X897" s="53" t="s">
        <v>101</v>
      </c>
      <c r="Y897" s="53" t="s">
        <v>102</v>
      </c>
      <c r="Z897" s="53" t="s">
        <v>92</v>
      </c>
      <c r="AA897" s="53" t="s">
        <v>102</v>
      </c>
      <c r="AB897" s="55"/>
    </row>
    <row r="898" spans="1:28" x14ac:dyDescent="0.25">
      <c r="A898" s="1">
        <v>897</v>
      </c>
      <c r="B898" t="s">
        <v>65</v>
      </c>
      <c r="N898" s="6" t="s">
        <v>77</v>
      </c>
      <c r="O898" s="5" t="s">
        <v>94</v>
      </c>
      <c r="P898" s="5">
        <v>48</v>
      </c>
      <c r="Q898" s="5" t="s">
        <v>121</v>
      </c>
      <c r="R898" s="5" t="s">
        <v>245</v>
      </c>
      <c r="S898" s="5" t="s">
        <v>107</v>
      </c>
      <c r="T898" s="5" t="s">
        <v>98</v>
      </c>
      <c r="U898" s="5" t="s">
        <v>80</v>
      </c>
      <c r="V898" s="5" t="s">
        <v>126</v>
      </c>
      <c r="W898" s="5" t="s">
        <v>100</v>
      </c>
      <c r="X898" s="5" t="s">
        <v>101</v>
      </c>
      <c r="Y898" s="5" t="s">
        <v>102</v>
      </c>
      <c r="Z898" s="5" t="s">
        <v>92</v>
      </c>
      <c r="AA898" s="5" t="s">
        <v>102</v>
      </c>
      <c r="AB898" s="54"/>
    </row>
    <row r="899" spans="1:28" x14ac:dyDescent="0.25">
      <c r="A899" s="1">
        <v>898</v>
      </c>
      <c r="L899" t="s">
        <v>75</v>
      </c>
      <c r="O899" s="53" t="s">
        <v>89</v>
      </c>
      <c r="P899" s="53">
        <v>9</v>
      </c>
      <c r="Q899" s="53" t="s">
        <v>115</v>
      </c>
      <c r="R899" s="53"/>
      <c r="S899" s="53"/>
      <c r="T899" s="53"/>
      <c r="U899" s="53"/>
      <c r="V899" s="53"/>
      <c r="W899" s="53"/>
      <c r="X899" s="53"/>
      <c r="Y899" s="53"/>
      <c r="Z899" s="53"/>
      <c r="AA899" s="53"/>
      <c r="AB899" s="55"/>
    </row>
    <row r="900" spans="1:28" x14ac:dyDescent="0.25">
      <c r="A900" s="1">
        <v>899</v>
      </c>
      <c r="B900" t="s">
        <v>65</v>
      </c>
      <c r="C900" t="s">
        <v>66</v>
      </c>
      <c r="F900" t="s">
        <v>69</v>
      </c>
      <c r="J900" t="s">
        <v>73</v>
      </c>
      <c r="M900" t="s">
        <v>76</v>
      </c>
      <c r="N900" s="6" t="s">
        <v>77</v>
      </c>
      <c r="O900" s="5" t="s">
        <v>94</v>
      </c>
      <c r="P900" s="5">
        <v>56</v>
      </c>
      <c r="Q900" s="5" t="s">
        <v>121</v>
      </c>
      <c r="R900" s="5" t="s">
        <v>168</v>
      </c>
      <c r="S900" s="5" t="s">
        <v>107</v>
      </c>
      <c r="T900" s="5" t="s">
        <v>98</v>
      </c>
      <c r="U900" s="5" t="s">
        <v>80</v>
      </c>
      <c r="V900" s="5" t="s">
        <v>114</v>
      </c>
      <c r="W900" s="5" t="s">
        <v>100</v>
      </c>
      <c r="X900" s="5" t="s">
        <v>135</v>
      </c>
      <c r="Y900" s="5" t="s">
        <v>102</v>
      </c>
      <c r="Z900" s="5" t="s">
        <v>92</v>
      </c>
      <c r="AA900" s="5" t="s">
        <v>102</v>
      </c>
      <c r="AB900" s="54"/>
    </row>
    <row r="901" spans="1:28" x14ac:dyDescent="0.25">
      <c r="A901" s="1">
        <v>900</v>
      </c>
      <c r="B901" t="s">
        <v>65</v>
      </c>
      <c r="M901" t="s">
        <v>76</v>
      </c>
      <c r="O901" s="53" t="s">
        <v>94</v>
      </c>
      <c r="P901" s="53">
        <v>24</v>
      </c>
      <c r="Q901" s="53" t="s">
        <v>95</v>
      </c>
      <c r="R901" s="53" t="s">
        <v>144</v>
      </c>
      <c r="S901" s="53" t="s">
        <v>107</v>
      </c>
      <c r="T901" s="53" t="s">
        <v>98</v>
      </c>
      <c r="U901" s="53" t="s">
        <v>80</v>
      </c>
      <c r="V901" s="53" t="s">
        <v>109</v>
      </c>
      <c r="W901" s="53" t="s">
        <v>100</v>
      </c>
      <c r="X901" s="53" t="s">
        <v>136</v>
      </c>
      <c r="Y901" s="53" t="s">
        <v>102</v>
      </c>
      <c r="Z901" s="53" t="s">
        <v>90</v>
      </c>
      <c r="AA901" s="53" t="s">
        <v>102</v>
      </c>
      <c r="AB901" s="55"/>
    </row>
    <row r="902" spans="1:28" x14ac:dyDescent="0.25">
      <c r="A902" s="1">
        <v>901</v>
      </c>
      <c r="B902" t="s">
        <v>65</v>
      </c>
      <c r="E902" t="s">
        <v>68</v>
      </c>
      <c r="F902" t="s">
        <v>69</v>
      </c>
      <c r="G902" t="s">
        <v>70</v>
      </c>
      <c r="K902" t="s">
        <v>74</v>
      </c>
      <c r="M902" t="s">
        <v>76</v>
      </c>
      <c r="O902" s="5" t="s">
        <v>105</v>
      </c>
      <c r="P902" s="5">
        <v>20</v>
      </c>
      <c r="Q902" s="5" t="s">
        <v>121</v>
      </c>
      <c r="R902" s="5" t="s">
        <v>185</v>
      </c>
      <c r="S902" s="5" t="s">
        <v>97</v>
      </c>
      <c r="T902" s="5" t="s">
        <v>98</v>
      </c>
      <c r="U902" s="5" t="s">
        <v>80</v>
      </c>
      <c r="V902" s="5" t="s">
        <v>126</v>
      </c>
      <c r="W902" s="5" t="s">
        <v>120</v>
      </c>
      <c r="X902" s="5" t="s">
        <v>136</v>
      </c>
      <c r="Y902" s="5" t="s">
        <v>102</v>
      </c>
      <c r="Z902" s="5" t="s">
        <v>92</v>
      </c>
      <c r="AA902" s="5" t="s">
        <v>102</v>
      </c>
      <c r="AB902" s="54"/>
    </row>
    <row r="903" spans="1:28" x14ac:dyDescent="0.25">
      <c r="A903" s="1">
        <v>902</v>
      </c>
      <c r="B903" t="s">
        <v>65</v>
      </c>
      <c r="E903" t="s">
        <v>68</v>
      </c>
      <c r="O903" s="53" t="s">
        <v>94</v>
      </c>
      <c r="P903" s="53">
        <v>45</v>
      </c>
      <c r="Q903" s="53" t="s">
        <v>121</v>
      </c>
      <c r="R903" s="53" t="s">
        <v>280</v>
      </c>
      <c r="S903" s="53" t="s">
        <v>97</v>
      </c>
      <c r="T903" s="53" t="s">
        <v>98</v>
      </c>
      <c r="U903" s="53" t="s">
        <v>80</v>
      </c>
      <c r="V903" s="53" t="s">
        <v>108</v>
      </c>
      <c r="W903" s="53" t="s">
        <v>110</v>
      </c>
      <c r="X903" s="53" t="s">
        <v>125</v>
      </c>
      <c r="Y903" s="53" t="s">
        <v>98</v>
      </c>
      <c r="Z903" s="53" t="s">
        <v>92</v>
      </c>
      <c r="AA903" s="53" t="s">
        <v>98</v>
      </c>
      <c r="AB903" s="55"/>
    </row>
    <row r="904" spans="1:28" x14ac:dyDescent="0.25">
      <c r="A904" s="1">
        <v>903</v>
      </c>
      <c r="B904" t="s">
        <v>65</v>
      </c>
      <c r="H904" t="s">
        <v>71</v>
      </c>
      <c r="N904" s="6" t="s">
        <v>77</v>
      </c>
      <c r="O904" s="5" t="s">
        <v>94</v>
      </c>
      <c r="P904" s="5">
        <v>28</v>
      </c>
      <c r="Q904" s="5" t="s">
        <v>121</v>
      </c>
      <c r="R904" s="5" t="s">
        <v>299</v>
      </c>
      <c r="S904" s="5" t="s">
        <v>107</v>
      </c>
      <c r="T904" s="5" t="s">
        <v>98</v>
      </c>
      <c r="U904" s="5" t="s">
        <v>80</v>
      </c>
      <c r="V904" s="5" t="s">
        <v>108</v>
      </c>
      <c r="W904" s="5" t="s">
        <v>100</v>
      </c>
      <c r="X904" s="5" t="s">
        <v>136</v>
      </c>
      <c r="Y904" s="5" t="s">
        <v>102</v>
      </c>
      <c r="Z904" s="5" t="s">
        <v>92</v>
      </c>
      <c r="AA904" s="5" t="s">
        <v>102</v>
      </c>
      <c r="AB904" s="54"/>
    </row>
    <row r="905" spans="1:28" x14ac:dyDescent="0.25">
      <c r="A905" s="1">
        <v>904</v>
      </c>
      <c r="M905" t="s">
        <v>76</v>
      </c>
      <c r="O905" s="53" t="s">
        <v>94</v>
      </c>
      <c r="P905" s="53">
        <v>57</v>
      </c>
      <c r="Q905" s="53" t="s">
        <v>121</v>
      </c>
      <c r="R905" s="53" t="s">
        <v>296</v>
      </c>
      <c r="S905" s="53"/>
      <c r="T905" s="53"/>
      <c r="U905" s="53"/>
      <c r="V905" s="53"/>
      <c r="W905" s="53"/>
      <c r="X905" s="53"/>
      <c r="Y905" s="53"/>
      <c r="Z905" s="53"/>
      <c r="AA905" s="53"/>
      <c r="AB905" s="55"/>
    </row>
    <row r="906" spans="1:28" x14ac:dyDescent="0.25">
      <c r="A906" s="1">
        <v>905</v>
      </c>
      <c r="B906" t="s">
        <v>65</v>
      </c>
      <c r="E906" t="s">
        <v>68</v>
      </c>
      <c r="G906" t="s">
        <v>70</v>
      </c>
      <c r="M906" t="s">
        <v>76</v>
      </c>
      <c r="O906" s="5" t="s">
        <v>94</v>
      </c>
      <c r="P906" s="5">
        <v>56</v>
      </c>
      <c r="Q906" s="5" t="s">
        <v>121</v>
      </c>
      <c r="R906" s="5" t="s">
        <v>300</v>
      </c>
      <c r="S906" s="5" t="s">
        <v>107</v>
      </c>
      <c r="T906" s="5" t="s">
        <v>102</v>
      </c>
      <c r="U906" s="5" t="s">
        <v>80</v>
      </c>
      <c r="V906" s="5" t="s">
        <v>114</v>
      </c>
      <c r="W906" s="5" t="s">
        <v>110</v>
      </c>
      <c r="X906" s="5" t="s">
        <v>101</v>
      </c>
      <c r="Y906" s="5" t="s">
        <v>102</v>
      </c>
      <c r="Z906" s="5" t="s">
        <v>92</v>
      </c>
      <c r="AA906" s="5" t="s">
        <v>102</v>
      </c>
      <c r="AB906" s="54"/>
    </row>
    <row r="907" spans="1:28" x14ac:dyDescent="0.25">
      <c r="A907" s="1">
        <v>906</v>
      </c>
      <c r="B907" t="s">
        <v>65</v>
      </c>
      <c r="H907" t="s">
        <v>71</v>
      </c>
      <c r="K907" t="s">
        <v>74</v>
      </c>
      <c r="O907" s="53" t="s">
        <v>94</v>
      </c>
      <c r="P907" s="53">
        <v>42</v>
      </c>
      <c r="Q907" s="53" t="s">
        <v>121</v>
      </c>
      <c r="R907" s="53" t="s">
        <v>253</v>
      </c>
      <c r="S907" s="53" t="s">
        <v>107</v>
      </c>
      <c r="T907" s="53" t="s">
        <v>98</v>
      </c>
      <c r="U907" s="53" t="s">
        <v>80</v>
      </c>
      <c r="V907" s="53" t="s">
        <v>108</v>
      </c>
      <c r="W907" s="53" t="s">
        <v>110</v>
      </c>
      <c r="X907" s="53" t="s">
        <v>123</v>
      </c>
      <c r="Y907" s="53" t="s">
        <v>102</v>
      </c>
      <c r="Z907" s="53" t="s">
        <v>373</v>
      </c>
      <c r="AA907" s="53" t="s">
        <v>102</v>
      </c>
      <c r="AB907" s="55"/>
    </row>
    <row r="908" spans="1:28" x14ac:dyDescent="0.25">
      <c r="A908" s="1">
        <v>907</v>
      </c>
      <c r="B908" t="s">
        <v>65</v>
      </c>
      <c r="O908" s="5" t="s">
        <v>105</v>
      </c>
      <c r="P908" s="5">
        <v>65</v>
      </c>
      <c r="Q908" s="5" t="s">
        <v>95</v>
      </c>
      <c r="R908" s="5" t="s">
        <v>301</v>
      </c>
      <c r="S908" s="5" t="s">
        <v>128</v>
      </c>
      <c r="T908" s="5" t="s">
        <v>98</v>
      </c>
      <c r="U908" s="5" t="s">
        <v>80</v>
      </c>
      <c r="V908" s="5" t="s">
        <v>126</v>
      </c>
      <c r="W908" s="5" t="s">
        <v>153</v>
      </c>
      <c r="X908" s="5" t="s">
        <v>101</v>
      </c>
      <c r="Y908" s="5" t="s">
        <v>102</v>
      </c>
      <c r="Z908" s="5" t="s">
        <v>92</v>
      </c>
      <c r="AA908" s="5" t="s">
        <v>102</v>
      </c>
      <c r="AB908" s="54"/>
    </row>
    <row r="909" spans="1:28" x14ac:dyDescent="0.25">
      <c r="A909" s="1">
        <v>908</v>
      </c>
      <c r="B909" t="s">
        <v>65</v>
      </c>
      <c r="G909" t="s">
        <v>70</v>
      </c>
      <c r="M909" t="s">
        <v>76</v>
      </c>
      <c r="O909" s="53" t="s">
        <v>94</v>
      </c>
      <c r="P909" s="53">
        <v>50</v>
      </c>
      <c r="Q909" s="53" t="s">
        <v>121</v>
      </c>
      <c r="R909" s="53" t="s">
        <v>302</v>
      </c>
      <c r="S909" s="53" t="s">
        <v>107</v>
      </c>
      <c r="T909" s="53" t="s">
        <v>98</v>
      </c>
      <c r="U909" s="53" t="s">
        <v>80</v>
      </c>
      <c r="V909" s="53" t="s">
        <v>108</v>
      </c>
      <c r="W909" s="53" t="s">
        <v>120</v>
      </c>
      <c r="X909" s="53" t="s">
        <v>101</v>
      </c>
      <c r="Y909" s="53" t="s">
        <v>102</v>
      </c>
      <c r="Z909" s="53" t="s">
        <v>92</v>
      </c>
      <c r="AA909" s="53" t="s">
        <v>98</v>
      </c>
      <c r="AB909" s="55"/>
    </row>
    <row r="910" spans="1:28" x14ac:dyDescent="0.25">
      <c r="A910" s="1">
        <v>909</v>
      </c>
      <c r="B910" t="s">
        <v>65</v>
      </c>
      <c r="E910" t="s">
        <v>68</v>
      </c>
      <c r="H910" t="s">
        <v>71</v>
      </c>
      <c r="O910" s="5" t="s">
        <v>94</v>
      </c>
      <c r="P910" s="5">
        <v>28</v>
      </c>
      <c r="Q910" s="5" t="s">
        <v>95</v>
      </c>
      <c r="R910" s="5" t="s">
        <v>164</v>
      </c>
      <c r="S910" s="5" t="s">
        <v>107</v>
      </c>
      <c r="T910" s="5" t="s">
        <v>102</v>
      </c>
      <c r="U910" s="5" t="s">
        <v>80</v>
      </c>
      <c r="V910" s="5" t="s">
        <v>99</v>
      </c>
      <c r="W910" s="5" t="s">
        <v>100</v>
      </c>
      <c r="X910" s="5" t="s">
        <v>136</v>
      </c>
      <c r="Y910" s="5" t="s">
        <v>102</v>
      </c>
      <c r="Z910" s="5" t="s">
        <v>92</v>
      </c>
      <c r="AA910" s="5" t="s">
        <v>102</v>
      </c>
      <c r="AB910" s="54"/>
    </row>
    <row r="911" spans="1:28" x14ac:dyDescent="0.25">
      <c r="A911" s="1">
        <v>910</v>
      </c>
      <c r="F911" t="s">
        <v>69</v>
      </c>
      <c r="G911" t="s">
        <v>70</v>
      </c>
      <c r="M911" t="s">
        <v>76</v>
      </c>
      <c r="O911" s="53" t="s">
        <v>105</v>
      </c>
      <c r="P911" s="53">
        <v>48</v>
      </c>
      <c r="Q911" s="53" t="s">
        <v>121</v>
      </c>
      <c r="R911" s="53" t="s">
        <v>177</v>
      </c>
      <c r="S911" s="53"/>
      <c r="T911" s="53"/>
      <c r="U911" s="53"/>
      <c r="V911" s="53"/>
      <c r="W911" s="53"/>
      <c r="X911" s="53"/>
      <c r="Y911" s="53"/>
      <c r="Z911" s="53"/>
      <c r="AA911" s="53"/>
      <c r="AB911" s="55"/>
    </row>
    <row r="912" spans="1:28" x14ac:dyDescent="0.25">
      <c r="A912" s="1">
        <v>911</v>
      </c>
      <c r="B912" t="s">
        <v>65</v>
      </c>
      <c r="O912" s="5" t="s">
        <v>94</v>
      </c>
      <c r="P912" s="5">
        <v>33</v>
      </c>
      <c r="Q912" s="5" t="s">
        <v>121</v>
      </c>
      <c r="R912" s="5" t="s">
        <v>180</v>
      </c>
      <c r="S912" s="5" t="s">
        <v>107</v>
      </c>
      <c r="T912" s="5" t="s">
        <v>98</v>
      </c>
      <c r="U912" s="5" t="s">
        <v>80</v>
      </c>
      <c r="V912" s="5" t="s">
        <v>108</v>
      </c>
      <c r="W912" s="5" t="s">
        <v>120</v>
      </c>
      <c r="X912" s="5" t="s">
        <v>136</v>
      </c>
      <c r="Y912" s="5" t="s">
        <v>102</v>
      </c>
      <c r="Z912" s="5" t="s">
        <v>92</v>
      </c>
      <c r="AA912" s="5" t="s">
        <v>102</v>
      </c>
      <c r="AB912" s="54"/>
    </row>
    <row r="913" spans="1:28" x14ac:dyDescent="0.25">
      <c r="A913" s="1">
        <v>912</v>
      </c>
      <c r="E913" t="s">
        <v>68</v>
      </c>
      <c r="G913" t="s">
        <v>70</v>
      </c>
      <c r="M913" t="s">
        <v>76</v>
      </c>
      <c r="O913" s="53" t="s">
        <v>105</v>
      </c>
      <c r="P913" s="53">
        <v>48</v>
      </c>
      <c r="Q913" s="53" t="s">
        <v>121</v>
      </c>
      <c r="R913" s="53" t="s">
        <v>161</v>
      </c>
      <c r="S913" s="53" t="s">
        <v>134</v>
      </c>
      <c r="T913" s="53" t="s">
        <v>98</v>
      </c>
      <c r="U913" s="53" t="s">
        <v>80</v>
      </c>
      <c r="V913" s="53" t="s">
        <v>99</v>
      </c>
      <c r="W913" s="53" t="s">
        <v>103</v>
      </c>
      <c r="X913" s="53" t="s">
        <v>125</v>
      </c>
      <c r="Y913" s="53" t="s">
        <v>102</v>
      </c>
      <c r="Z913" s="53" t="s">
        <v>372</v>
      </c>
      <c r="AA913" s="53" t="s">
        <v>98</v>
      </c>
      <c r="AB913" s="55"/>
    </row>
    <row r="914" spans="1:28" x14ac:dyDescent="0.25">
      <c r="A914" s="1">
        <v>913</v>
      </c>
      <c r="B914" t="s">
        <v>65</v>
      </c>
      <c r="C914" t="s">
        <v>66</v>
      </c>
      <c r="D914" t="s">
        <v>67</v>
      </c>
      <c r="F914" t="s">
        <v>69</v>
      </c>
      <c r="G914" t="s">
        <v>70</v>
      </c>
      <c r="K914" t="s">
        <v>74</v>
      </c>
      <c r="O914" s="5" t="s">
        <v>94</v>
      </c>
      <c r="P914" s="5">
        <v>69</v>
      </c>
      <c r="Q914" s="5" t="s">
        <v>121</v>
      </c>
      <c r="R914" s="5" t="s">
        <v>247</v>
      </c>
      <c r="S914" s="5" t="s">
        <v>143</v>
      </c>
      <c r="T914" s="5" t="s">
        <v>102</v>
      </c>
      <c r="U914" s="5" t="s">
        <v>80</v>
      </c>
      <c r="V914" s="5" t="s">
        <v>112</v>
      </c>
      <c r="W914" s="5" t="s">
        <v>110</v>
      </c>
      <c r="X914" s="5" t="s">
        <v>104</v>
      </c>
      <c r="Y914" s="5" t="s">
        <v>102</v>
      </c>
      <c r="Z914" s="5" t="s">
        <v>373</v>
      </c>
      <c r="AA914" s="5" t="s">
        <v>102</v>
      </c>
      <c r="AB914" s="54"/>
    </row>
    <row r="915" spans="1:28" x14ac:dyDescent="0.25">
      <c r="A915" s="1">
        <v>914</v>
      </c>
      <c r="B915" t="s">
        <v>65</v>
      </c>
      <c r="E915" t="s">
        <v>68</v>
      </c>
      <c r="H915" t="s">
        <v>71</v>
      </c>
      <c r="K915" t="s">
        <v>74</v>
      </c>
      <c r="M915" t="s">
        <v>76</v>
      </c>
      <c r="O915" s="53" t="s">
        <v>94</v>
      </c>
      <c r="P915" s="53">
        <v>31</v>
      </c>
      <c r="Q915" s="53" t="s">
        <v>121</v>
      </c>
      <c r="R915" s="53" t="s">
        <v>122</v>
      </c>
      <c r="S915" s="53" t="s">
        <v>107</v>
      </c>
      <c r="T915" s="53" t="s">
        <v>98</v>
      </c>
      <c r="U915" s="53" t="s">
        <v>80</v>
      </c>
      <c r="V915" s="53" t="s">
        <v>112</v>
      </c>
      <c r="W915" s="53" t="s">
        <v>120</v>
      </c>
      <c r="X915" s="53" t="s">
        <v>101</v>
      </c>
      <c r="Y915" s="53" t="s">
        <v>102</v>
      </c>
      <c r="Z915" s="53" t="s">
        <v>92</v>
      </c>
      <c r="AA915" s="53" t="s">
        <v>102</v>
      </c>
      <c r="AB915" s="55"/>
    </row>
    <row r="916" spans="1:28" x14ac:dyDescent="0.25">
      <c r="A916" s="1">
        <v>915</v>
      </c>
      <c r="M916" t="s">
        <v>76</v>
      </c>
      <c r="O916" s="5" t="s">
        <v>94</v>
      </c>
      <c r="P916" s="5">
        <v>55</v>
      </c>
      <c r="Q916" s="5" t="s">
        <v>95</v>
      </c>
      <c r="R916" s="5" t="s">
        <v>131</v>
      </c>
      <c r="S916" s="5" t="s">
        <v>97</v>
      </c>
      <c r="T916" s="5" t="s">
        <v>98</v>
      </c>
      <c r="U916" s="5" t="s">
        <v>80</v>
      </c>
      <c r="V916" s="5" t="s">
        <v>114</v>
      </c>
      <c r="W916" s="5" t="s">
        <v>100</v>
      </c>
      <c r="X916" s="5" t="s">
        <v>101</v>
      </c>
      <c r="Y916" s="5" t="s">
        <v>102</v>
      </c>
      <c r="Z916" s="5" t="s">
        <v>92</v>
      </c>
      <c r="AA916" s="5" t="s">
        <v>102</v>
      </c>
      <c r="AB916" s="54"/>
    </row>
    <row r="917" spans="1:28" x14ac:dyDescent="0.25">
      <c r="A917" s="1">
        <v>916</v>
      </c>
      <c r="B917" t="s">
        <v>65</v>
      </c>
      <c r="M917" t="s">
        <v>76</v>
      </c>
      <c r="O917" s="53" t="s">
        <v>94</v>
      </c>
      <c r="P917" s="53">
        <v>101</v>
      </c>
      <c r="Q917" s="53" t="s">
        <v>121</v>
      </c>
      <c r="R917" s="53" t="s">
        <v>303</v>
      </c>
      <c r="S917" s="53" t="s">
        <v>107</v>
      </c>
      <c r="T917" s="53" t="s">
        <v>98</v>
      </c>
      <c r="U917" s="53" t="s">
        <v>80</v>
      </c>
      <c r="V917" s="53" t="s">
        <v>109</v>
      </c>
      <c r="W917" s="53" t="s">
        <v>132</v>
      </c>
      <c r="X917" s="53" t="s">
        <v>104</v>
      </c>
      <c r="Y917" s="53" t="s">
        <v>102</v>
      </c>
      <c r="Z917" s="53" t="s">
        <v>487</v>
      </c>
      <c r="AA917" s="53" t="s">
        <v>98</v>
      </c>
      <c r="AB917" s="55"/>
    </row>
    <row r="918" spans="1:28" x14ac:dyDescent="0.25">
      <c r="A918" s="1">
        <v>917</v>
      </c>
      <c r="B918" t="s">
        <v>65</v>
      </c>
      <c r="H918" t="s">
        <v>71</v>
      </c>
      <c r="O918" s="5" t="s">
        <v>94</v>
      </c>
      <c r="P918" s="5">
        <v>43</v>
      </c>
      <c r="Q918" s="5" t="s">
        <v>121</v>
      </c>
      <c r="R918" s="5" t="s">
        <v>304</v>
      </c>
      <c r="S918" s="5" t="s">
        <v>107</v>
      </c>
      <c r="T918" s="5" t="s">
        <v>98</v>
      </c>
      <c r="U918" s="5" t="s">
        <v>80</v>
      </c>
      <c r="V918" s="5" t="s">
        <v>114</v>
      </c>
      <c r="W918" s="5" t="s">
        <v>100</v>
      </c>
      <c r="X918" s="5" t="s">
        <v>101</v>
      </c>
      <c r="Y918" s="5" t="s">
        <v>102</v>
      </c>
      <c r="Z918" s="5" t="s">
        <v>92</v>
      </c>
      <c r="AA918" s="5" t="s">
        <v>102</v>
      </c>
      <c r="AB918" s="54"/>
    </row>
    <row r="919" spans="1:28" x14ac:dyDescent="0.25">
      <c r="A919" s="1">
        <v>918</v>
      </c>
      <c r="B919" t="s">
        <v>65</v>
      </c>
      <c r="K919" t="s">
        <v>74</v>
      </c>
      <c r="M919" t="s">
        <v>76</v>
      </c>
      <c r="N919" s="6" t="s">
        <v>77</v>
      </c>
      <c r="O919" s="53" t="s">
        <v>94</v>
      </c>
      <c r="P919" s="53">
        <v>27</v>
      </c>
      <c r="Q919" s="53" t="s">
        <v>121</v>
      </c>
      <c r="R919" s="53" t="s">
        <v>219</v>
      </c>
      <c r="S919" s="53" t="s">
        <v>107</v>
      </c>
      <c r="T919" s="53" t="s">
        <v>98</v>
      </c>
      <c r="U919" s="53" t="s">
        <v>80</v>
      </c>
      <c r="V919" s="53" t="s">
        <v>108</v>
      </c>
      <c r="W919" s="53" t="s">
        <v>100</v>
      </c>
      <c r="X919" s="53" t="s">
        <v>136</v>
      </c>
      <c r="Y919" s="53" t="s">
        <v>102</v>
      </c>
      <c r="Z919" s="53" t="s">
        <v>373</v>
      </c>
      <c r="AA919" s="53" t="s">
        <v>102</v>
      </c>
      <c r="AB919" s="55"/>
    </row>
    <row r="920" spans="1:28" x14ac:dyDescent="0.25">
      <c r="A920" s="1">
        <v>919</v>
      </c>
      <c r="B920" t="s">
        <v>65</v>
      </c>
      <c r="F920" t="s">
        <v>69</v>
      </c>
      <c r="M920" t="s">
        <v>76</v>
      </c>
      <c r="O920" s="5" t="s">
        <v>94</v>
      </c>
      <c r="P920" s="5">
        <v>55</v>
      </c>
      <c r="Q920" s="5" t="s">
        <v>121</v>
      </c>
      <c r="R920" s="5" t="s">
        <v>119</v>
      </c>
      <c r="S920" s="5" t="s">
        <v>107</v>
      </c>
      <c r="T920" s="5" t="s">
        <v>98</v>
      </c>
      <c r="U920" s="5" t="s">
        <v>80</v>
      </c>
      <c r="V920" s="5" t="s">
        <v>126</v>
      </c>
      <c r="W920" s="5" t="s">
        <v>110</v>
      </c>
      <c r="X920" s="5" t="s">
        <v>135</v>
      </c>
      <c r="Y920" s="5" t="s">
        <v>102</v>
      </c>
      <c r="Z920" s="5" t="s">
        <v>92</v>
      </c>
      <c r="AA920" s="5" t="s">
        <v>102</v>
      </c>
      <c r="AB920" s="54"/>
    </row>
    <row r="921" spans="1:28" x14ac:dyDescent="0.25">
      <c r="A921" s="1">
        <v>920</v>
      </c>
      <c r="B921" t="s">
        <v>65</v>
      </c>
      <c r="E921" t="s">
        <v>68</v>
      </c>
      <c r="J921" t="s">
        <v>73</v>
      </c>
      <c r="O921" s="53" t="s">
        <v>105</v>
      </c>
      <c r="P921" s="53">
        <v>43</v>
      </c>
      <c r="Q921" s="53" t="s">
        <v>95</v>
      </c>
      <c r="R921" s="53" t="s">
        <v>141</v>
      </c>
      <c r="S921" s="53" t="s">
        <v>128</v>
      </c>
      <c r="T921" s="53" t="s">
        <v>98</v>
      </c>
      <c r="U921" s="53" t="s">
        <v>85</v>
      </c>
      <c r="V921" s="53" t="s">
        <v>112</v>
      </c>
      <c r="W921" s="53" t="s">
        <v>103</v>
      </c>
      <c r="X921" s="53" t="s">
        <v>135</v>
      </c>
      <c r="Y921" s="53" t="s">
        <v>102</v>
      </c>
      <c r="Z921" s="53" t="s">
        <v>91</v>
      </c>
      <c r="AA921" s="53" t="s">
        <v>102</v>
      </c>
      <c r="AB921" s="55"/>
    </row>
    <row r="922" spans="1:28" x14ac:dyDescent="0.25">
      <c r="A922" s="1">
        <v>921</v>
      </c>
      <c r="O922" s="5"/>
      <c r="P922" s="5"/>
      <c r="Q922" s="5"/>
      <c r="R922" s="5"/>
      <c r="S922" s="5"/>
      <c r="T922" s="5"/>
      <c r="U922" s="5"/>
      <c r="V922" s="5"/>
      <c r="W922" s="5"/>
      <c r="X922" s="5"/>
      <c r="Y922" s="5"/>
      <c r="Z922" s="5"/>
      <c r="AA922" s="5"/>
      <c r="AB922" s="54"/>
    </row>
    <row r="923" spans="1:28" x14ac:dyDescent="0.25">
      <c r="A923" s="1">
        <v>922</v>
      </c>
      <c r="B923" t="s">
        <v>65</v>
      </c>
      <c r="C923" t="s">
        <v>66</v>
      </c>
      <c r="D923" t="s">
        <v>67</v>
      </c>
      <c r="E923" t="s">
        <v>68</v>
      </c>
      <c r="G923" t="s">
        <v>70</v>
      </c>
      <c r="H923" t="s">
        <v>71</v>
      </c>
      <c r="K923" t="s">
        <v>74</v>
      </c>
      <c r="M923" t="s">
        <v>76</v>
      </c>
      <c r="N923" s="6" t="s">
        <v>77</v>
      </c>
      <c r="O923" s="53" t="s">
        <v>105</v>
      </c>
      <c r="P923" s="53">
        <v>18</v>
      </c>
      <c r="Q923" s="53" t="s">
        <v>115</v>
      </c>
      <c r="R923" s="53"/>
      <c r="S923" s="53"/>
      <c r="T923" s="53"/>
      <c r="U923" s="53"/>
      <c r="V923" s="53" t="s">
        <v>114</v>
      </c>
      <c r="W923" s="53" t="s">
        <v>110</v>
      </c>
      <c r="X923" s="53" t="s">
        <v>101</v>
      </c>
      <c r="Y923" s="53" t="s">
        <v>102</v>
      </c>
      <c r="Z923" s="53"/>
      <c r="AA923" s="53" t="s">
        <v>102</v>
      </c>
      <c r="AB923" s="55"/>
    </row>
    <row r="924" spans="1:28" x14ac:dyDescent="0.25">
      <c r="A924" s="1">
        <v>923</v>
      </c>
      <c r="B924" t="s">
        <v>65</v>
      </c>
      <c r="K924" t="s">
        <v>74</v>
      </c>
      <c r="M924" t="s">
        <v>76</v>
      </c>
      <c r="O924" s="5" t="s">
        <v>94</v>
      </c>
      <c r="P924" s="5">
        <v>38</v>
      </c>
      <c r="Q924" s="5" t="s">
        <v>95</v>
      </c>
      <c r="R924" s="5" t="s">
        <v>152</v>
      </c>
      <c r="S924" s="5" t="s">
        <v>143</v>
      </c>
      <c r="T924" s="5" t="s">
        <v>102</v>
      </c>
      <c r="U924" s="5" t="s">
        <v>81</v>
      </c>
      <c r="V924" s="5" t="s">
        <v>109</v>
      </c>
      <c r="W924" s="5" t="s">
        <v>103</v>
      </c>
      <c r="X924" s="5" t="s">
        <v>101</v>
      </c>
      <c r="Y924" s="5" t="s">
        <v>102</v>
      </c>
      <c r="Z924" s="5"/>
      <c r="AA924" s="5" t="s">
        <v>98</v>
      </c>
      <c r="AB924" s="54"/>
    </row>
    <row r="925" spans="1:28" x14ac:dyDescent="0.25">
      <c r="A925" s="1">
        <v>924</v>
      </c>
      <c r="B925" t="s">
        <v>65</v>
      </c>
      <c r="H925" t="s">
        <v>71</v>
      </c>
      <c r="M925" t="s">
        <v>76</v>
      </c>
      <c r="O925" s="53" t="s">
        <v>94</v>
      </c>
      <c r="P925" s="53">
        <v>40</v>
      </c>
      <c r="Q925" s="53" t="s">
        <v>115</v>
      </c>
      <c r="R925" s="53"/>
      <c r="S925" s="53" t="s">
        <v>89</v>
      </c>
      <c r="T925" s="53" t="s">
        <v>98</v>
      </c>
      <c r="U925" s="53" t="s">
        <v>81</v>
      </c>
      <c r="V925" s="53"/>
      <c r="W925" s="53"/>
      <c r="X925" s="53"/>
      <c r="Y925" s="53"/>
      <c r="Z925" s="53"/>
      <c r="AA925" s="53"/>
      <c r="AB925" s="55"/>
    </row>
    <row r="926" spans="1:28" x14ac:dyDescent="0.25">
      <c r="A926" s="1">
        <v>925</v>
      </c>
      <c r="H926" t="s">
        <v>71</v>
      </c>
      <c r="K926" t="s">
        <v>74</v>
      </c>
      <c r="N926" s="6" t="s">
        <v>77</v>
      </c>
      <c r="O926" s="5" t="s">
        <v>105</v>
      </c>
      <c r="P926" s="5">
        <v>49</v>
      </c>
      <c r="Q926" s="5" t="s">
        <v>95</v>
      </c>
      <c r="R926" s="5"/>
      <c r="S926" s="5"/>
      <c r="T926" s="5"/>
      <c r="U926" s="5" t="s">
        <v>306</v>
      </c>
      <c r="V926" s="5" t="s">
        <v>126</v>
      </c>
      <c r="W926" s="5" t="s">
        <v>103</v>
      </c>
      <c r="X926" s="5" t="s">
        <v>136</v>
      </c>
      <c r="Y926" s="5" t="s">
        <v>102</v>
      </c>
      <c r="Z926" s="5"/>
      <c r="AA926" s="5" t="s">
        <v>98</v>
      </c>
      <c r="AB926" s="54"/>
    </row>
    <row r="927" spans="1:28" x14ac:dyDescent="0.25">
      <c r="A927" s="1">
        <v>926</v>
      </c>
      <c r="E927" t="s">
        <v>68</v>
      </c>
      <c r="O927" s="53" t="s">
        <v>94</v>
      </c>
      <c r="P927" s="53">
        <v>100</v>
      </c>
      <c r="Q927" s="53" t="s">
        <v>121</v>
      </c>
      <c r="R927" s="53" t="s">
        <v>305</v>
      </c>
      <c r="S927" s="53" t="s">
        <v>348</v>
      </c>
      <c r="T927" s="53" t="s">
        <v>98</v>
      </c>
      <c r="U927" s="53"/>
      <c r="V927" s="53"/>
      <c r="W927" s="53"/>
      <c r="X927" s="53"/>
      <c r="Y927" s="53"/>
      <c r="Z927" s="53"/>
      <c r="AA927" s="53"/>
      <c r="AB927" s="55"/>
    </row>
    <row r="928" spans="1:28" x14ac:dyDescent="0.25">
      <c r="A928" s="1">
        <v>927</v>
      </c>
      <c r="C928" t="s">
        <v>66</v>
      </c>
      <c r="D928" t="s">
        <v>67</v>
      </c>
      <c r="E928" t="s">
        <v>68</v>
      </c>
      <c r="G928" t="s">
        <v>70</v>
      </c>
      <c r="J928" t="s">
        <v>73</v>
      </c>
      <c r="K928" t="s">
        <v>74</v>
      </c>
      <c r="L928" t="s">
        <v>75</v>
      </c>
      <c r="O928" s="5" t="s">
        <v>94</v>
      </c>
      <c r="P928" s="5">
        <v>54</v>
      </c>
      <c r="Q928" s="5" t="s">
        <v>95</v>
      </c>
      <c r="R928" s="5" t="s">
        <v>96</v>
      </c>
      <c r="S928" s="5" t="s">
        <v>97</v>
      </c>
      <c r="T928" s="5" t="s">
        <v>98</v>
      </c>
      <c r="U928" s="5" t="s">
        <v>80</v>
      </c>
      <c r="V928" s="5" t="s">
        <v>99</v>
      </c>
      <c r="W928" s="5" t="s">
        <v>100</v>
      </c>
      <c r="X928" s="5" t="s">
        <v>101</v>
      </c>
      <c r="Y928" s="5" t="s">
        <v>102</v>
      </c>
      <c r="Z928" s="5"/>
      <c r="AA928" s="5" t="s">
        <v>102</v>
      </c>
      <c r="AB928" s="54"/>
    </row>
    <row r="929" spans="1:28" x14ac:dyDescent="0.25">
      <c r="A929" s="1">
        <v>928</v>
      </c>
      <c r="B929" t="s">
        <v>65</v>
      </c>
      <c r="C929" t="s">
        <v>66</v>
      </c>
      <c r="F929" t="s">
        <v>69</v>
      </c>
      <c r="G929" t="s">
        <v>70</v>
      </c>
      <c r="I929" t="s">
        <v>72</v>
      </c>
      <c r="M929" t="s">
        <v>76</v>
      </c>
      <c r="O929" s="53" t="s">
        <v>94</v>
      </c>
      <c r="P929" s="53">
        <v>77</v>
      </c>
      <c r="Q929" s="53" t="s">
        <v>95</v>
      </c>
      <c r="R929" s="53" t="s">
        <v>96</v>
      </c>
      <c r="S929" s="53" t="s">
        <v>97</v>
      </c>
      <c r="T929" s="53" t="s">
        <v>98</v>
      </c>
      <c r="U929" s="53" t="s">
        <v>80</v>
      </c>
      <c r="V929" s="53" t="s">
        <v>99</v>
      </c>
      <c r="W929" s="53" t="s">
        <v>103</v>
      </c>
      <c r="X929" s="53" t="s">
        <v>104</v>
      </c>
      <c r="Y929" s="53" t="s">
        <v>102</v>
      </c>
      <c r="Z929" s="53" t="s">
        <v>91</v>
      </c>
      <c r="AA929" s="53"/>
      <c r="AB929" s="55"/>
    </row>
    <row r="930" spans="1:28" x14ac:dyDescent="0.25">
      <c r="A930" s="1">
        <v>929</v>
      </c>
      <c r="B930" t="s">
        <v>65</v>
      </c>
      <c r="F930" t="s">
        <v>69</v>
      </c>
      <c r="O930" s="5" t="s">
        <v>105</v>
      </c>
      <c r="P930" s="5">
        <v>69</v>
      </c>
      <c r="Q930" s="5" t="s">
        <v>95</v>
      </c>
      <c r="R930" s="5" t="s">
        <v>106</v>
      </c>
      <c r="S930" s="5" t="s">
        <v>107</v>
      </c>
      <c r="T930" s="5" t="s">
        <v>98</v>
      </c>
      <c r="U930" s="5" t="s">
        <v>80</v>
      </c>
      <c r="V930" s="5" t="s">
        <v>108</v>
      </c>
      <c r="W930" s="5" t="s">
        <v>100</v>
      </c>
      <c r="X930" s="5" t="s">
        <v>104</v>
      </c>
      <c r="Y930" s="5" t="s">
        <v>102</v>
      </c>
      <c r="Z930" s="5" t="s">
        <v>91</v>
      </c>
      <c r="AA930" s="5" t="s">
        <v>102</v>
      </c>
      <c r="AB930" s="54"/>
    </row>
    <row r="931" spans="1:28" x14ac:dyDescent="0.25">
      <c r="A931" s="1">
        <v>930</v>
      </c>
      <c r="C931" t="s">
        <v>66</v>
      </c>
      <c r="F931" t="s">
        <v>69</v>
      </c>
      <c r="O931" s="53" t="s">
        <v>105</v>
      </c>
      <c r="P931" s="53">
        <v>66</v>
      </c>
      <c r="Q931" s="53" t="s">
        <v>95</v>
      </c>
      <c r="R931" s="53" t="s">
        <v>106</v>
      </c>
      <c r="S931" s="53" t="s">
        <v>107</v>
      </c>
      <c r="T931" s="53" t="s">
        <v>98</v>
      </c>
      <c r="U931" s="53" t="s">
        <v>80</v>
      </c>
      <c r="V931" s="53" t="s">
        <v>109</v>
      </c>
      <c r="W931" s="53" t="s">
        <v>110</v>
      </c>
      <c r="X931" s="53" t="s">
        <v>104</v>
      </c>
      <c r="Y931" s="53" t="s">
        <v>111</v>
      </c>
      <c r="Z931" s="53"/>
      <c r="AA931" s="53" t="s">
        <v>98</v>
      </c>
      <c r="AB931" s="55"/>
    </row>
    <row r="932" spans="1:28" x14ac:dyDescent="0.25">
      <c r="A932" s="1">
        <v>931</v>
      </c>
      <c r="C932" t="s">
        <v>66</v>
      </c>
      <c r="F932" t="s">
        <v>69</v>
      </c>
      <c r="J932" t="s">
        <v>73</v>
      </c>
      <c r="O932" s="5" t="s">
        <v>94</v>
      </c>
      <c r="P932" s="5">
        <v>65</v>
      </c>
      <c r="Q932" s="5" t="s">
        <v>95</v>
      </c>
      <c r="R932" s="5" t="s">
        <v>106</v>
      </c>
      <c r="S932" s="5" t="s">
        <v>107</v>
      </c>
      <c r="T932" s="5" t="s">
        <v>98</v>
      </c>
      <c r="U932" s="5" t="s">
        <v>80</v>
      </c>
      <c r="V932" s="5" t="s">
        <v>112</v>
      </c>
      <c r="W932" s="5" t="s">
        <v>100</v>
      </c>
      <c r="X932" s="5" t="s">
        <v>104</v>
      </c>
      <c r="Y932" s="5" t="s">
        <v>102</v>
      </c>
      <c r="Z932" s="5" t="s">
        <v>373</v>
      </c>
      <c r="AA932" s="5" t="s">
        <v>102</v>
      </c>
      <c r="AB932" s="54"/>
    </row>
    <row r="933" spans="1:28" x14ac:dyDescent="0.25">
      <c r="A933" s="1">
        <v>932</v>
      </c>
      <c r="B933" t="s">
        <v>65</v>
      </c>
      <c r="D933" t="s">
        <v>67</v>
      </c>
      <c r="E933" t="s">
        <v>68</v>
      </c>
      <c r="F933" t="s">
        <v>69</v>
      </c>
      <c r="O933" s="53" t="s">
        <v>94</v>
      </c>
      <c r="P933" s="53">
        <v>59</v>
      </c>
      <c r="Q933" s="53" t="s">
        <v>95</v>
      </c>
      <c r="R933" s="53" t="s">
        <v>113</v>
      </c>
      <c r="S933" s="53" t="s">
        <v>107</v>
      </c>
      <c r="T933" s="53" t="s">
        <v>98</v>
      </c>
      <c r="U933" s="53" t="s">
        <v>80</v>
      </c>
      <c r="V933" s="53" t="s">
        <v>114</v>
      </c>
      <c r="W933" s="53" t="s">
        <v>103</v>
      </c>
      <c r="X933" s="53"/>
      <c r="Y933" s="53" t="s">
        <v>102</v>
      </c>
      <c r="Z933" s="53"/>
      <c r="AA933" s="53" t="s">
        <v>98</v>
      </c>
      <c r="AB933" s="55"/>
    </row>
    <row r="934" spans="1:28" x14ac:dyDescent="0.25">
      <c r="A934" s="1">
        <v>933</v>
      </c>
      <c r="B934" t="s">
        <v>65</v>
      </c>
      <c r="C934" t="s">
        <v>66</v>
      </c>
      <c r="D934" t="s">
        <v>67</v>
      </c>
      <c r="E934" t="s">
        <v>68</v>
      </c>
      <c r="F934" t="s">
        <v>69</v>
      </c>
      <c r="G934" t="s">
        <v>70</v>
      </c>
      <c r="I934" t="s">
        <v>72</v>
      </c>
      <c r="K934" t="s">
        <v>74</v>
      </c>
      <c r="M934" t="s">
        <v>76</v>
      </c>
      <c r="O934" s="5" t="s">
        <v>94</v>
      </c>
      <c r="P934" s="5">
        <v>64</v>
      </c>
      <c r="Q934" s="5" t="s">
        <v>115</v>
      </c>
      <c r="R934" s="5" t="s">
        <v>344</v>
      </c>
      <c r="S934" s="5" t="s">
        <v>107</v>
      </c>
      <c r="T934" s="5" t="s">
        <v>98</v>
      </c>
      <c r="U934" s="5" t="s">
        <v>80</v>
      </c>
      <c r="V934" s="5"/>
      <c r="W934" s="5" t="s">
        <v>100</v>
      </c>
      <c r="X934" s="5" t="s">
        <v>104</v>
      </c>
      <c r="Y934" s="5" t="s">
        <v>102</v>
      </c>
      <c r="Z934" s="5" t="s">
        <v>92</v>
      </c>
      <c r="AA934" s="5" t="s">
        <v>102</v>
      </c>
      <c r="AB934" s="54"/>
    </row>
    <row r="935" spans="1:28" x14ac:dyDescent="0.25">
      <c r="A935" s="1">
        <v>934</v>
      </c>
      <c r="B935" t="s">
        <v>65</v>
      </c>
      <c r="F935" t="s">
        <v>69</v>
      </c>
      <c r="G935" t="s">
        <v>70</v>
      </c>
      <c r="O935" s="53" t="s">
        <v>105</v>
      </c>
      <c r="P935" s="53">
        <v>61</v>
      </c>
      <c r="Q935" s="53" t="s">
        <v>95</v>
      </c>
      <c r="R935" s="53" t="s">
        <v>113</v>
      </c>
      <c r="S935" s="53" t="s">
        <v>107</v>
      </c>
      <c r="T935" s="53" t="s">
        <v>98</v>
      </c>
      <c r="U935" s="53" t="s">
        <v>80</v>
      </c>
      <c r="V935" s="53" t="s">
        <v>114</v>
      </c>
      <c r="W935" s="53" t="s">
        <v>110</v>
      </c>
      <c r="X935" s="53" t="s">
        <v>101</v>
      </c>
      <c r="Y935" s="53" t="s">
        <v>102</v>
      </c>
      <c r="Z935" s="53" t="s">
        <v>92</v>
      </c>
      <c r="AA935" s="53" t="s">
        <v>102</v>
      </c>
      <c r="AB935" s="55"/>
    </row>
    <row r="936" spans="1:28" x14ac:dyDescent="0.25">
      <c r="A936" s="1">
        <v>935</v>
      </c>
      <c r="B936" t="s">
        <v>65</v>
      </c>
      <c r="L936" t="s">
        <v>75</v>
      </c>
      <c r="O936" s="5" t="s">
        <v>105</v>
      </c>
      <c r="P936" s="5"/>
      <c r="Q936" s="5"/>
      <c r="R936" s="5"/>
      <c r="S936" s="5" t="s">
        <v>107</v>
      </c>
      <c r="T936" s="5" t="s">
        <v>98</v>
      </c>
      <c r="U936" s="5" t="s">
        <v>80</v>
      </c>
      <c r="V936" s="5" t="s">
        <v>114</v>
      </c>
      <c r="W936" s="5" t="s">
        <v>100</v>
      </c>
      <c r="X936" s="5" t="s">
        <v>104</v>
      </c>
      <c r="Y936" s="5" t="s">
        <v>102</v>
      </c>
      <c r="Z936" s="5" t="s">
        <v>91</v>
      </c>
      <c r="AA936" s="5" t="s">
        <v>102</v>
      </c>
      <c r="AB936" s="54"/>
    </row>
    <row r="937" spans="1:28" x14ac:dyDescent="0.25">
      <c r="A937" s="1">
        <v>936</v>
      </c>
      <c r="E937" t="s">
        <v>68</v>
      </c>
      <c r="O937" s="53" t="s">
        <v>94</v>
      </c>
      <c r="P937" s="53">
        <v>51</v>
      </c>
      <c r="Q937" s="53" t="s">
        <v>95</v>
      </c>
      <c r="R937" s="53" t="s">
        <v>116</v>
      </c>
      <c r="S937" s="53" t="s">
        <v>97</v>
      </c>
      <c r="T937" s="53" t="s">
        <v>98</v>
      </c>
      <c r="U937" s="53" t="s">
        <v>80</v>
      </c>
      <c r="V937" s="53" t="s">
        <v>99</v>
      </c>
      <c r="W937" s="53" t="s">
        <v>103</v>
      </c>
      <c r="X937" s="53"/>
      <c r="Y937" s="53" t="s">
        <v>102</v>
      </c>
      <c r="Z937" s="53" t="s">
        <v>92</v>
      </c>
      <c r="AA937" s="53" t="s">
        <v>98</v>
      </c>
      <c r="AB937" s="55"/>
    </row>
    <row r="938" spans="1:28" x14ac:dyDescent="0.25">
      <c r="A938" s="1">
        <v>937</v>
      </c>
      <c r="C938" t="s">
        <v>66</v>
      </c>
      <c r="M938" t="s">
        <v>76</v>
      </c>
      <c r="O938" s="5" t="s">
        <v>94</v>
      </c>
      <c r="P938" s="5"/>
      <c r="Q938" s="5" t="s">
        <v>95</v>
      </c>
      <c r="R938" s="5" t="s">
        <v>117</v>
      </c>
      <c r="S938" s="5" t="s">
        <v>97</v>
      </c>
      <c r="T938" s="5" t="s">
        <v>98</v>
      </c>
      <c r="U938" s="5"/>
      <c r="V938" s="5"/>
      <c r="W938" s="5"/>
      <c r="X938" s="5"/>
      <c r="Y938" s="5" t="s">
        <v>102</v>
      </c>
      <c r="Z938" s="5"/>
      <c r="AA938" s="5" t="s">
        <v>102</v>
      </c>
      <c r="AB938" s="54"/>
    </row>
    <row r="939" spans="1:28" x14ac:dyDescent="0.25">
      <c r="A939" s="1">
        <v>938</v>
      </c>
      <c r="B939" t="s">
        <v>65</v>
      </c>
      <c r="C939" t="s">
        <v>66</v>
      </c>
      <c r="K939" t="s">
        <v>74</v>
      </c>
      <c r="O939" s="53" t="s">
        <v>94</v>
      </c>
      <c r="P939" s="53">
        <v>69</v>
      </c>
      <c r="Q939" s="53" t="s">
        <v>95</v>
      </c>
      <c r="R939" s="53" t="s">
        <v>118</v>
      </c>
      <c r="S939" s="53" t="s">
        <v>107</v>
      </c>
      <c r="T939" s="53" t="s">
        <v>98</v>
      </c>
      <c r="U939" s="53" t="s">
        <v>80</v>
      </c>
      <c r="V939" s="53"/>
      <c r="W939" s="53" t="s">
        <v>120</v>
      </c>
      <c r="X939" s="53" t="s">
        <v>104</v>
      </c>
      <c r="Y939" s="53" t="s">
        <v>102</v>
      </c>
      <c r="Z939" s="53" t="s">
        <v>373</v>
      </c>
      <c r="AA939" s="53" t="s">
        <v>98</v>
      </c>
      <c r="AB939" s="55"/>
    </row>
    <row r="940" spans="1:28" x14ac:dyDescent="0.25">
      <c r="A940" s="1">
        <v>939</v>
      </c>
      <c r="M940" t="s">
        <v>76</v>
      </c>
      <c r="O940" s="5" t="s">
        <v>94</v>
      </c>
      <c r="P940" s="5">
        <v>60</v>
      </c>
      <c r="Q940" s="5" t="s">
        <v>121</v>
      </c>
      <c r="R940" s="5" t="s">
        <v>122</v>
      </c>
      <c r="S940" s="5" t="s">
        <v>107</v>
      </c>
      <c r="T940" s="5" t="s">
        <v>98</v>
      </c>
      <c r="U940" s="5" t="s">
        <v>80</v>
      </c>
      <c r="V940" s="5"/>
      <c r="W940" s="5" t="s">
        <v>110</v>
      </c>
      <c r="X940" s="5" t="s">
        <v>123</v>
      </c>
      <c r="Y940" s="5" t="s">
        <v>102</v>
      </c>
      <c r="Z940" s="5" t="s">
        <v>92</v>
      </c>
      <c r="AA940" s="5" t="s">
        <v>102</v>
      </c>
      <c r="AB940" s="54"/>
    </row>
    <row r="941" spans="1:28" x14ac:dyDescent="0.25">
      <c r="A941" s="1">
        <v>940</v>
      </c>
      <c r="B941" t="s">
        <v>65</v>
      </c>
      <c r="C941" t="s">
        <v>66</v>
      </c>
      <c r="F941" t="s">
        <v>69</v>
      </c>
      <c r="G941" t="s">
        <v>70</v>
      </c>
      <c r="O941" s="53" t="s">
        <v>105</v>
      </c>
      <c r="P941" s="53">
        <v>76</v>
      </c>
      <c r="Q941" s="53" t="s">
        <v>121</v>
      </c>
      <c r="R941" s="53" t="s">
        <v>124</v>
      </c>
      <c r="S941" s="53" t="s">
        <v>107</v>
      </c>
      <c r="T941" s="53" t="s">
        <v>102</v>
      </c>
      <c r="U941" s="53" t="s">
        <v>80</v>
      </c>
      <c r="V941" s="53"/>
      <c r="W941" s="53" t="s">
        <v>100</v>
      </c>
      <c r="X941" s="53" t="s">
        <v>101</v>
      </c>
      <c r="Y941" s="53" t="s">
        <v>102</v>
      </c>
      <c r="Z941" s="53" t="s">
        <v>373</v>
      </c>
      <c r="AA941" s="53" t="s">
        <v>98</v>
      </c>
      <c r="AB941" s="55"/>
    </row>
    <row r="942" spans="1:28" x14ac:dyDescent="0.25">
      <c r="A942" s="1">
        <v>941</v>
      </c>
      <c r="B942" t="s">
        <v>65</v>
      </c>
      <c r="O942" s="5" t="s">
        <v>94</v>
      </c>
      <c r="P942" s="5">
        <v>54</v>
      </c>
      <c r="Q942" s="5" t="s">
        <v>121</v>
      </c>
      <c r="R942" s="5" t="s">
        <v>124</v>
      </c>
      <c r="S942" s="5"/>
      <c r="T942" s="5"/>
      <c r="U942" s="5" t="s">
        <v>80</v>
      </c>
      <c r="V942" s="5"/>
      <c r="W942" s="5" t="s">
        <v>110</v>
      </c>
      <c r="X942" s="5"/>
      <c r="Y942" s="5" t="s">
        <v>102</v>
      </c>
      <c r="Z942" s="5"/>
      <c r="AA942" s="5" t="s">
        <v>102</v>
      </c>
      <c r="AB942" s="54"/>
    </row>
    <row r="943" spans="1:28" x14ac:dyDescent="0.25">
      <c r="A943" s="1">
        <v>942</v>
      </c>
      <c r="B943" t="s">
        <v>65</v>
      </c>
      <c r="C943" t="s">
        <v>66</v>
      </c>
      <c r="D943" t="s">
        <v>67</v>
      </c>
      <c r="F943" t="s">
        <v>69</v>
      </c>
      <c r="G943" t="s">
        <v>70</v>
      </c>
      <c r="H943" t="s">
        <v>71</v>
      </c>
      <c r="J943" t="s">
        <v>73</v>
      </c>
      <c r="K943" t="s">
        <v>74</v>
      </c>
      <c r="M943" t="s">
        <v>76</v>
      </c>
      <c r="O943" s="53" t="s">
        <v>94</v>
      </c>
      <c r="P943" s="53">
        <v>68</v>
      </c>
      <c r="Q943" s="53" t="s">
        <v>121</v>
      </c>
      <c r="R943" s="53" t="s">
        <v>122</v>
      </c>
      <c r="S943" s="53" t="s">
        <v>107</v>
      </c>
      <c r="T943" s="53"/>
      <c r="U943" s="53" t="s">
        <v>80</v>
      </c>
      <c r="V943" s="53"/>
      <c r="W943" s="53"/>
      <c r="X943" s="53" t="s">
        <v>101</v>
      </c>
      <c r="Y943" s="53" t="s">
        <v>102</v>
      </c>
      <c r="Z943" s="53" t="s">
        <v>92</v>
      </c>
      <c r="AA943" s="53" t="s">
        <v>102</v>
      </c>
      <c r="AB943" s="55"/>
    </row>
    <row r="944" spans="1:28" x14ac:dyDescent="0.25">
      <c r="A944" s="1">
        <v>943</v>
      </c>
      <c r="B944" t="s">
        <v>65</v>
      </c>
      <c r="E944" t="s">
        <v>68</v>
      </c>
      <c r="M944" t="s">
        <v>76</v>
      </c>
      <c r="O944" s="5" t="s">
        <v>94</v>
      </c>
      <c r="P944" s="5">
        <v>64</v>
      </c>
      <c r="Q944" s="5" t="s">
        <v>121</v>
      </c>
      <c r="R944" s="5" t="s">
        <v>124</v>
      </c>
      <c r="S944" s="5" t="s">
        <v>107</v>
      </c>
      <c r="T944" s="5" t="s">
        <v>98</v>
      </c>
      <c r="U944" s="5" t="s">
        <v>80</v>
      </c>
      <c r="V944" s="5" t="s">
        <v>109</v>
      </c>
      <c r="W944" s="5" t="s">
        <v>110</v>
      </c>
      <c r="X944" s="5" t="s">
        <v>125</v>
      </c>
      <c r="Y944" s="5" t="s">
        <v>102</v>
      </c>
      <c r="Z944" s="5" t="s">
        <v>92</v>
      </c>
      <c r="AA944" s="5" t="s">
        <v>98</v>
      </c>
      <c r="AB944" s="54"/>
    </row>
    <row r="945" spans="1:28" x14ac:dyDescent="0.25">
      <c r="A945" s="1">
        <v>944</v>
      </c>
      <c r="B945" t="s">
        <v>65</v>
      </c>
      <c r="O945" s="53" t="s">
        <v>105</v>
      </c>
      <c r="P945" s="53">
        <v>72</v>
      </c>
      <c r="Q945" s="53" t="s">
        <v>121</v>
      </c>
      <c r="R945" s="53" t="s">
        <v>124</v>
      </c>
      <c r="S945" s="53" t="s">
        <v>107</v>
      </c>
      <c r="T945" s="53" t="s">
        <v>98</v>
      </c>
      <c r="U945" s="53" t="s">
        <v>80</v>
      </c>
      <c r="V945" s="53" t="s">
        <v>126</v>
      </c>
      <c r="W945" s="53" t="s">
        <v>120</v>
      </c>
      <c r="X945" s="53" t="s">
        <v>104</v>
      </c>
      <c r="Y945" s="53" t="s">
        <v>102</v>
      </c>
      <c r="Z945" s="53" t="s">
        <v>373</v>
      </c>
      <c r="AA945" s="53" t="s">
        <v>102</v>
      </c>
      <c r="AB945" s="55"/>
    </row>
    <row r="946" spans="1:28" x14ac:dyDescent="0.25">
      <c r="A946" s="1">
        <v>945</v>
      </c>
      <c r="B946" t="s">
        <v>65</v>
      </c>
      <c r="G946" t="s">
        <v>70</v>
      </c>
      <c r="M946" t="s">
        <v>76</v>
      </c>
      <c r="O946" s="5" t="s">
        <v>105</v>
      </c>
      <c r="P946" s="5">
        <v>36</v>
      </c>
      <c r="Q946" s="5" t="s">
        <v>121</v>
      </c>
      <c r="R946" s="5" t="s">
        <v>124</v>
      </c>
      <c r="S946" s="5" t="s">
        <v>107</v>
      </c>
      <c r="T946" s="5" t="s">
        <v>98</v>
      </c>
      <c r="U946" s="5" t="s">
        <v>80</v>
      </c>
      <c r="V946" s="5" t="s">
        <v>126</v>
      </c>
      <c r="W946" s="5" t="s">
        <v>110</v>
      </c>
      <c r="X946" s="5" t="s">
        <v>101</v>
      </c>
      <c r="Y946" s="5" t="s">
        <v>102</v>
      </c>
      <c r="Z946" s="5" t="s">
        <v>92</v>
      </c>
      <c r="AA946" s="5" t="s">
        <v>102</v>
      </c>
      <c r="AB946" s="54"/>
    </row>
    <row r="947" spans="1:28" x14ac:dyDescent="0.25">
      <c r="A947" s="1">
        <v>946</v>
      </c>
      <c r="B947" t="s">
        <v>65</v>
      </c>
      <c r="O947" s="53" t="s">
        <v>94</v>
      </c>
      <c r="P947" s="53">
        <v>88</v>
      </c>
      <c r="Q947" s="53" t="s">
        <v>121</v>
      </c>
      <c r="R947" s="53" t="s">
        <v>124</v>
      </c>
      <c r="S947" s="53" t="s">
        <v>107</v>
      </c>
      <c r="T947" s="53" t="s">
        <v>98</v>
      </c>
      <c r="U947" s="53" t="s">
        <v>80</v>
      </c>
      <c r="V947" s="53" t="s">
        <v>114</v>
      </c>
      <c r="W947" s="53" t="s">
        <v>100</v>
      </c>
      <c r="X947" s="53" t="s">
        <v>104</v>
      </c>
      <c r="Y947" s="53" t="s">
        <v>102</v>
      </c>
      <c r="Z947" s="53" t="s">
        <v>373</v>
      </c>
      <c r="AA947" s="53" t="s">
        <v>98</v>
      </c>
      <c r="AB947" s="55"/>
    </row>
    <row r="948" spans="1:28" x14ac:dyDescent="0.25">
      <c r="A948" s="1">
        <v>947</v>
      </c>
      <c r="B948" t="s">
        <v>65</v>
      </c>
      <c r="F948" t="s">
        <v>69</v>
      </c>
      <c r="M948" t="s">
        <v>76</v>
      </c>
      <c r="O948" s="5" t="s">
        <v>94</v>
      </c>
      <c r="P948" s="5">
        <v>58</v>
      </c>
      <c r="Q948" s="5" t="s">
        <v>121</v>
      </c>
      <c r="R948" s="5" t="s">
        <v>124</v>
      </c>
      <c r="S948" s="5" t="s">
        <v>107</v>
      </c>
      <c r="T948" s="5" t="s">
        <v>98</v>
      </c>
      <c r="U948" s="5" t="s">
        <v>85</v>
      </c>
      <c r="V948" s="5" t="s">
        <v>114</v>
      </c>
      <c r="W948" s="5" t="s">
        <v>100</v>
      </c>
      <c r="X948" s="5" t="s">
        <v>101</v>
      </c>
      <c r="Y948" s="5" t="s">
        <v>102</v>
      </c>
      <c r="Z948" s="5" t="s">
        <v>92</v>
      </c>
      <c r="AA948" s="5" t="s">
        <v>102</v>
      </c>
      <c r="AB948" s="54"/>
    </row>
    <row r="949" spans="1:28" x14ac:dyDescent="0.25">
      <c r="A949" s="1">
        <v>948</v>
      </c>
      <c r="M949" t="s">
        <v>76</v>
      </c>
      <c r="O949" s="53" t="s">
        <v>94</v>
      </c>
      <c r="P949" s="53">
        <v>70</v>
      </c>
      <c r="Q949" s="53" t="s">
        <v>121</v>
      </c>
      <c r="R949" s="53" t="s">
        <v>124</v>
      </c>
      <c r="S949" s="53" t="s">
        <v>107</v>
      </c>
      <c r="T949" s="53" t="s">
        <v>98</v>
      </c>
      <c r="U949" s="53" t="s">
        <v>80</v>
      </c>
      <c r="V949" s="53" t="s">
        <v>114</v>
      </c>
      <c r="W949" s="53" t="s">
        <v>110</v>
      </c>
      <c r="X949" s="53" t="s">
        <v>104</v>
      </c>
      <c r="Y949" s="53" t="s">
        <v>102</v>
      </c>
      <c r="Z949" s="53" t="s">
        <v>373</v>
      </c>
      <c r="AA949" s="53" t="s">
        <v>102</v>
      </c>
      <c r="AB949" s="55"/>
    </row>
    <row r="950" spans="1:28" x14ac:dyDescent="0.25">
      <c r="A950" s="1">
        <v>949</v>
      </c>
      <c r="B950" t="s">
        <v>65</v>
      </c>
      <c r="G950" t="s">
        <v>70</v>
      </c>
      <c r="M950" t="s">
        <v>76</v>
      </c>
      <c r="O950" s="5" t="s">
        <v>105</v>
      </c>
      <c r="P950" s="5">
        <v>64</v>
      </c>
      <c r="Q950" s="5" t="s">
        <v>95</v>
      </c>
      <c r="R950" s="5" t="s">
        <v>127</v>
      </c>
      <c r="S950" s="5" t="s">
        <v>128</v>
      </c>
      <c r="T950" s="5" t="s">
        <v>98</v>
      </c>
      <c r="U950" s="5" t="s">
        <v>363</v>
      </c>
      <c r="V950" s="5" t="s">
        <v>126</v>
      </c>
      <c r="W950" s="5" t="s">
        <v>100</v>
      </c>
      <c r="X950" s="5" t="s">
        <v>104</v>
      </c>
      <c r="Y950" s="5" t="s">
        <v>102</v>
      </c>
      <c r="Z950" s="5" t="s">
        <v>92</v>
      </c>
      <c r="AA950" s="5" t="s">
        <v>102</v>
      </c>
      <c r="AB950" s="54"/>
    </row>
    <row r="951" spans="1:28" x14ac:dyDescent="0.25">
      <c r="A951" s="1">
        <v>950</v>
      </c>
      <c r="C951" t="s">
        <v>66</v>
      </c>
      <c r="D951" t="s">
        <v>67</v>
      </c>
      <c r="G951" t="s">
        <v>70</v>
      </c>
      <c r="O951" s="53" t="s">
        <v>94</v>
      </c>
      <c r="P951" s="53">
        <v>55</v>
      </c>
      <c r="Q951" s="53" t="s">
        <v>95</v>
      </c>
      <c r="R951" s="53" t="s">
        <v>129</v>
      </c>
      <c r="S951" s="53" t="s">
        <v>107</v>
      </c>
      <c r="T951" s="53"/>
      <c r="U951" s="53" t="s">
        <v>80</v>
      </c>
      <c r="V951" s="53" t="s">
        <v>114</v>
      </c>
      <c r="W951" s="53" t="s">
        <v>110</v>
      </c>
      <c r="X951" s="53" t="s">
        <v>101</v>
      </c>
      <c r="Y951" s="53" t="s">
        <v>102</v>
      </c>
      <c r="Z951" s="53" t="s">
        <v>92</v>
      </c>
      <c r="AA951" s="53" t="s">
        <v>102</v>
      </c>
      <c r="AB951" s="55"/>
    </row>
    <row r="952" spans="1:28" x14ac:dyDescent="0.25">
      <c r="A952" s="1">
        <v>951</v>
      </c>
      <c r="B952" t="s">
        <v>65</v>
      </c>
      <c r="F952" t="s">
        <v>69</v>
      </c>
      <c r="O952" s="5" t="s">
        <v>105</v>
      </c>
      <c r="P952" s="5">
        <v>83</v>
      </c>
      <c r="Q952" s="5" t="s">
        <v>95</v>
      </c>
      <c r="R952" s="5" t="s">
        <v>130</v>
      </c>
      <c r="S952" s="5" t="s">
        <v>107</v>
      </c>
      <c r="T952" s="5" t="s">
        <v>98</v>
      </c>
      <c r="U952" s="5" t="s">
        <v>80</v>
      </c>
      <c r="V952" s="5"/>
      <c r="W952" s="5" t="s">
        <v>110</v>
      </c>
      <c r="X952" s="5" t="s">
        <v>104</v>
      </c>
      <c r="Y952" s="5" t="s">
        <v>102</v>
      </c>
      <c r="Z952" s="5"/>
      <c r="AA952" s="5" t="s">
        <v>102</v>
      </c>
      <c r="AB952" s="54"/>
    </row>
    <row r="953" spans="1:28" x14ac:dyDescent="0.25">
      <c r="A953" s="1">
        <v>952</v>
      </c>
      <c r="B953" t="s">
        <v>65</v>
      </c>
      <c r="E953" t="s">
        <v>68</v>
      </c>
      <c r="G953" t="s">
        <v>70</v>
      </c>
      <c r="O953" s="53" t="s">
        <v>105</v>
      </c>
      <c r="P953" s="53">
        <v>78</v>
      </c>
      <c r="Q953" s="53" t="s">
        <v>95</v>
      </c>
      <c r="R953" s="53" t="s">
        <v>130</v>
      </c>
      <c r="S953" s="53" t="s">
        <v>107</v>
      </c>
      <c r="T953" s="53" t="s">
        <v>98</v>
      </c>
      <c r="U953" s="53" t="s">
        <v>80</v>
      </c>
      <c r="V953" s="53" t="s">
        <v>114</v>
      </c>
      <c r="W953" s="53" t="s">
        <v>110</v>
      </c>
      <c r="X953" s="53" t="s">
        <v>104</v>
      </c>
      <c r="Y953" s="53" t="s">
        <v>102</v>
      </c>
      <c r="Z953" s="53"/>
      <c r="AA953" s="53" t="s">
        <v>98</v>
      </c>
      <c r="AB953" s="55"/>
    </row>
    <row r="954" spans="1:28" x14ac:dyDescent="0.25">
      <c r="A954" s="1">
        <v>953</v>
      </c>
      <c r="B954" t="s">
        <v>65</v>
      </c>
      <c r="F954" t="s">
        <v>69</v>
      </c>
      <c r="M954" t="s">
        <v>76</v>
      </c>
      <c r="O954" s="5" t="s">
        <v>105</v>
      </c>
      <c r="P954" s="5">
        <v>65</v>
      </c>
      <c r="Q954" s="5" t="s">
        <v>95</v>
      </c>
      <c r="R954" s="5" t="s">
        <v>130</v>
      </c>
      <c r="S954" s="5" t="s">
        <v>107</v>
      </c>
      <c r="T954" s="5" t="s">
        <v>98</v>
      </c>
      <c r="U954" s="5" t="s">
        <v>80</v>
      </c>
      <c r="V954" s="5" t="s">
        <v>114</v>
      </c>
      <c r="W954" s="5" t="s">
        <v>100</v>
      </c>
      <c r="X954" s="5" t="s">
        <v>104</v>
      </c>
      <c r="Y954" s="5" t="s">
        <v>102</v>
      </c>
      <c r="Z954" s="5" t="s">
        <v>92</v>
      </c>
      <c r="AA954" s="5" t="s">
        <v>102</v>
      </c>
      <c r="AB954" s="54"/>
    </row>
    <row r="955" spans="1:28" x14ac:dyDescent="0.25">
      <c r="A955" s="1">
        <v>954</v>
      </c>
      <c r="B955" t="s">
        <v>65</v>
      </c>
      <c r="F955" t="s">
        <v>69</v>
      </c>
      <c r="G955" t="s">
        <v>70</v>
      </c>
      <c r="O955" s="53" t="s">
        <v>105</v>
      </c>
      <c r="P955" s="53">
        <v>72</v>
      </c>
      <c r="Q955" s="53" t="s">
        <v>95</v>
      </c>
      <c r="R955" s="53" t="s">
        <v>145</v>
      </c>
      <c r="S955" s="53" t="s">
        <v>107</v>
      </c>
      <c r="T955" s="53"/>
      <c r="U955" s="53" t="s">
        <v>82</v>
      </c>
      <c r="V955" s="53" t="s">
        <v>108</v>
      </c>
      <c r="W955" s="53" t="s">
        <v>132</v>
      </c>
      <c r="X955" s="53" t="s">
        <v>104</v>
      </c>
      <c r="Y955" s="53"/>
      <c r="Z955" s="53" t="s">
        <v>92</v>
      </c>
      <c r="AA955" s="53"/>
      <c r="AB955" s="55"/>
    </row>
    <row r="956" spans="1:28" x14ac:dyDescent="0.25">
      <c r="A956" s="1">
        <v>955</v>
      </c>
      <c r="B956" t="s">
        <v>65</v>
      </c>
      <c r="C956" t="s">
        <v>66</v>
      </c>
      <c r="D956" t="s">
        <v>67</v>
      </c>
      <c r="E956" t="s">
        <v>68</v>
      </c>
      <c r="F956" t="s">
        <v>69</v>
      </c>
      <c r="G956" t="s">
        <v>70</v>
      </c>
      <c r="H956" t="s">
        <v>71</v>
      </c>
      <c r="I956" t="s">
        <v>72</v>
      </c>
      <c r="J956" t="s">
        <v>73</v>
      </c>
      <c r="K956" t="s">
        <v>74</v>
      </c>
      <c r="M956" t="s">
        <v>76</v>
      </c>
      <c r="O956" s="5" t="s">
        <v>94</v>
      </c>
      <c r="P956" s="5">
        <v>68</v>
      </c>
      <c r="Q956" s="5" t="s">
        <v>115</v>
      </c>
      <c r="R956" s="5" t="s">
        <v>345</v>
      </c>
      <c r="S956" s="5" t="s">
        <v>107</v>
      </c>
      <c r="T956" s="5" t="s">
        <v>98</v>
      </c>
      <c r="U956" s="5" t="s">
        <v>80</v>
      </c>
      <c r="V956" s="5"/>
      <c r="W956" s="5" t="s">
        <v>110</v>
      </c>
      <c r="X956" s="5" t="s">
        <v>104</v>
      </c>
      <c r="Y956" s="5" t="s">
        <v>102</v>
      </c>
      <c r="Z956" s="5" t="s">
        <v>373</v>
      </c>
      <c r="AA956" s="5" t="s">
        <v>98</v>
      </c>
      <c r="AB956" s="54"/>
    </row>
    <row r="957" spans="1:28" x14ac:dyDescent="0.25">
      <c r="A957" s="1">
        <v>956</v>
      </c>
      <c r="B957" t="s">
        <v>65</v>
      </c>
      <c r="O957" s="53" t="s">
        <v>94</v>
      </c>
      <c r="P957" s="53">
        <v>80</v>
      </c>
      <c r="Q957" s="53" t="s">
        <v>95</v>
      </c>
      <c r="R957" s="53" t="s">
        <v>142</v>
      </c>
      <c r="S957" s="53" t="s">
        <v>107</v>
      </c>
      <c r="T957" s="53" t="s">
        <v>98</v>
      </c>
      <c r="U957" s="53"/>
      <c r="V957" s="53" t="s">
        <v>109</v>
      </c>
      <c r="W957" s="53" t="s">
        <v>103</v>
      </c>
      <c r="X957" s="53" t="s">
        <v>104</v>
      </c>
      <c r="Y957" s="53" t="s">
        <v>102</v>
      </c>
      <c r="Z957" s="53" t="s">
        <v>372</v>
      </c>
      <c r="AA957" s="53"/>
      <c r="AB957" s="55"/>
    </row>
    <row r="958" spans="1:28" x14ac:dyDescent="0.25">
      <c r="A958" s="1">
        <v>957</v>
      </c>
      <c r="B958" t="s">
        <v>65</v>
      </c>
      <c r="F958" t="s">
        <v>69</v>
      </c>
      <c r="O958" s="5" t="s">
        <v>105</v>
      </c>
      <c r="P958" s="5">
        <v>75</v>
      </c>
      <c r="Q958" s="5" t="s">
        <v>95</v>
      </c>
      <c r="R958" s="5" t="s">
        <v>141</v>
      </c>
      <c r="S958" s="5" t="s">
        <v>107</v>
      </c>
      <c r="T958" s="5" t="s">
        <v>98</v>
      </c>
      <c r="U958" s="5" t="s">
        <v>80</v>
      </c>
      <c r="V958" s="5"/>
      <c r="W958" s="5" t="s">
        <v>100</v>
      </c>
      <c r="X958" s="5" t="s">
        <v>104</v>
      </c>
      <c r="Y958" s="5" t="s">
        <v>102</v>
      </c>
      <c r="Z958" s="5" t="s">
        <v>373</v>
      </c>
      <c r="AA958" s="5" t="s">
        <v>98</v>
      </c>
      <c r="AB958" s="54"/>
    </row>
    <row r="959" spans="1:28" x14ac:dyDescent="0.25">
      <c r="A959" s="1">
        <v>958</v>
      </c>
      <c r="B959" t="s">
        <v>65</v>
      </c>
      <c r="E959" t="s">
        <v>68</v>
      </c>
      <c r="K959" t="s">
        <v>74</v>
      </c>
      <c r="O959" s="53" t="s">
        <v>105</v>
      </c>
      <c r="P959" s="53">
        <v>70</v>
      </c>
      <c r="Q959" s="53" t="s">
        <v>95</v>
      </c>
      <c r="R959" s="53" t="s">
        <v>146</v>
      </c>
      <c r="S959" s="53" t="s">
        <v>107</v>
      </c>
      <c r="T959" s="53" t="s">
        <v>98</v>
      </c>
      <c r="U959" s="53" t="s">
        <v>80</v>
      </c>
      <c r="V959" s="53" t="s">
        <v>114</v>
      </c>
      <c r="W959" s="53" t="s">
        <v>100</v>
      </c>
      <c r="X959" s="53" t="s">
        <v>104</v>
      </c>
      <c r="Y959" s="53" t="s">
        <v>102</v>
      </c>
      <c r="Z959" s="53" t="s">
        <v>373</v>
      </c>
      <c r="AA959" s="53" t="s">
        <v>102</v>
      </c>
      <c r="AB959" s="55"/>
    </row>
    <row r="960" spans="1:28" x14ac:dyDescent="0.25">
      <c r="A960" s="1">
        <v>959</v>
      </c>
      <c r="F960" t="s">
        <v>69</v>
      </c>
      <c r="I960" t="s">
        <v>72</v>
      </c>
      <c r="M960" t="s">
        <v>76</v>
      </c>
      <c r="O960" s="5" t="s">
        <v>105</v>
      </c>
      <c r="P960" s="5">
        <v>68</v>
      </c>
      <c r="Q960" s="5" t="s">
        <v>95</v>
      </c>
      <c r="R960" s="5" t="s">
        <v>147</v>
      </c>
      <c r="S960" s="5" t="s">
        <v>107</v>
      </c>
      <c r="T960" s="5" t="s">
        <v>98</v>
      </c>
      <c r="U960" s="5" t="s">
        <v>80</v>
      </c>
      <c r="V960" s="5" t="s">
        <v>108</v>
      </c>
      <c r="W960" s="5" t="s">
        <v>110</v>
      </c>
      <c r="X960" s="5" t="s">
        <v>101</v>
      </c>
      <c r="Y960" s="5" t="s">
        <v>102</v>
      </c>
      <c r="Z960" s="5" t="s">
        <v>92</v>
      </c>
      <c r="AA960" s="5" t="s">
        <v>98</v>
      </c>
      <c r="AB960" s="54"/>
    </row>
    <row r="961" spans="1:28" x14ac:dyDescent="0.25">
      <c r="A961" s="1">
        <v>960</v>
      </c>
      <c r="E961" t="s">
        <v>68</v>
      </c>
      <c r="F961" t="s">
        <v>69</v>
      </c>
      <c r="G961" t="s">
        <v>70</v>
      </c>
      <c r="O961" s="53" t="s">
        <v>105</v>
      </c>
      <c r="P961" s="53">
        <v>68</v>
      </c>
      <c r="Q961" s="53" t="s">
        <v>95</v>
      </c>
      <c r="R961" s="53" t="s">
        <v>148</v>
      </c>
      <c r="S961" s="53" t="s">
        <v>107</v>
      </c>
      <c r="T961" s="53" t="s">
        <v>98</v>
      </c>
      <c r="U961" s="53" t="s">
        <v>80</v>
      </c>
      <c r="V961" s="53" t="s">
        <v>112</v>
      </c>
      <c r="W961" s="53" t="s">
        <v>100</v>
      </c>
      <c r="X961" s="53" t="s">
        <v>104</v>
      </c>
      <c r="Y961" s="53" t="s">
        <v>102</v>
      </c>
      <c r="Z961" s="53" t="s">
        <v>91</v>
      </c>
      <c r="AA961" s="53" t="s">
        <v>98</v>
      </c>
      <c r="AB961" s="55"/>
    </row>
    <row r="962" spans="1:28" x14ac:dyDescent="0.25">
      <c r="A962" s="1">
        <v>961</v>
      </c>
      <c r="B962" t="s">
        <v>65</v>
      </c>
      <c r="G962" t="s">
        <v>70</v>
      </c>
      <c r="K962" t="s">
        <v>74</v>
      </c>
      <c r="M962" t="s">
        <v>76</v>
      </c>
      <c r="O962" s="5" t="s">
        <v>105</v>
      </c>
      <c r="P962" s="5">
        <v>65</v>
      </c>
      <c r="Q962" s="5" t="s">
        <v>95</v>
      </c>
      <c r="R962" s="5" t="s">
        <v>149</v>
      </c>
      <c r="S962" s="5" t="s">
        <v>107</v>
      </c>
      <c r="T962" s="5" t="s">
        <v>98</v>
      </c>
      <c r="U962" s="5" t="s">
        <v>80</v>
      </c>
      <c r="V962" s="5" t="s">
        <v>114</v>
      </c>
      <c r="W962" s="5" t="s">
        <v>100</v>
      </c>
      <c r="X962" s="5" t="s">
        <v>104</v>
      </c>
      <c r="Y962" s="5" t="s">
        <v>102</v>
      </c>
      <c r="Z962" s="5" t="s">
        <v>91</v>
      </c>
      <c r="AA962" s="5" t="s">
        <v>98</v>
      </c>
      <c r="AB962" s="54"/>
    </row>
    <row r="963" spans="1:28" x14ac:dyDescent="0.25">
      <c r="A963" s="1">
        <v>962</v>
      </c>
      <c r="B963" t="s">
        <v>65</v>
      </c>
      <c r="D963" t="s">
        <v>67</v>
      </c>
      <c r="E963" t="s">
        <v>68</v>
      </c>
      <c r="F963" t="s">
        <v>69</v>
      </c>
      <c r="O963" s="53" t="s">
        <v>105</v>
      </c>
      <c r="P963" s="53">
        <v>71</v>
      </c>
      <c r="Q963" s="53" t="s">
        <v>95</v>
      </c>
      <c r="R963" s="53" t="s">
        <v>149</v>
      </c>
      <c r="S963" s="53" t="s">
        <v>107</v>
      </c>
      <c r="T963" s="53" t="s">
        <v>98</v>
      </c>
      <c r="U963" s="53" t="s">
        <v>80</v>
      </c>
      <c r="V963" s="53" t="s">
        <v>126</v>
      </c>
      <c r="W963" s="53" t="s">
        <v>110</v>
      </c>
      <c r="X963" s="53" t="s">
        <v>104</v>
      </c>
      <c r="Y963" s="53" t="s">
        <v>102</v>
      </c>
      <c r="Z963" s="53" t="s">
        <v>91</v>
      </c>
      <c r="AA963" s="53" t="s">
        <v>102</v>
      </c>
      <c r="AB963" s="55"/>
    </row>
    <row r="964" spans="1:28" x14ac:dyDescent="0.25">
      <c r="A964" s="1">
        <v>963</v>
      </c>
      <c r="B964" t="s">
        <v>65</v>
      </c>
      <c r="F964" t="s">
        <v>69</v>
      </c>
      <c r="H964" t="s">
        <v>71</v>
      </c>
      <c r="O964" s="5" t="s">
        <v>94</v>
      </c>
      <c r="P964" s="5">
        <v>79</v>
      </c>
      <c r="Q964" s="5" t="s">
        <v>95</v>
      </c>
      <c r="R964" s="5" t="s">
        <v>142</v>
      </c>
      <c r="S964" s="5" t="s">
        <v>107</v>
      </c>
      <c r="T964" s="5" t="s">
        <v>98</v>
      </c>
      <c r="U964" s="5" t="s">
        <v>80</v>
      </c>
      <c r="V964" s="5" t="s">
        <v>99</v>
      </c>
      <c r="W964" s="5" t="s">
        <v>103</v>
      </c>
      <c r="X964" s="5" t="s">
        <v>104</v>
      </c>
      <c r="Y964" s="5" t="s">
        <v>102</v>
      </c>
      <c r="Z964" s="5"/>
      <c r="AA964" s="5" t="s">
        <v>98</v>
      </c>
      <c r="AB964" s="54"/>
    </row>
    <row r="965" spans="1:28" x14ac:dyDescent="0.25">
      <c r="A965" s="1">
        <v>964</v>
      </c>
      <c r="B965" t="s">
        <v>65</v>
      </c>
      <c r="O965" s="53" t="s">
        <v>105</v>
      </c>
      <c r="P965" s="53">
        <v>64</v>
      </c>
      <c r="Q965" s="53" t="s">
        <v>95</v>
      </c>
      <c r="R965" s="53" t="s">
        <v>150</v>
      </c>
      <c r="S965" s="53" t="s">
        <v>107</v>
      </c>
      <c r="T965" s="53" t="s">
        <v>98</v>
      </c>
      <c r="U965" s="53" t="s">
        <v>80</v>
      </c>
      <c r="V965" s="53" t="s">
        <v>114</v>
      </c>
      <c r="W965" s="53" t="s">
        <v>110</v>
      </c>
      <c r="X965" s="53" t="s">
        <v>104</v>
      </c>
      <c r="Y965" s="53" t="s">
        <v>102</v>
      </c>
      <c r="Z965" s="53" t="s">
        <v>92</v>
      </c>
      <c r="AA965" s="53" t="s">
        <v>98</v>
      </c>
      <c r="AB965" s="55"/>
    </row>
    <row r="966" spans="1:28" x14ac:dyDescent="0.25">
      <c r="A966" s="1">
        <v>965</v>
      </c>
      <c r="B966" t="s">
        <v>65</v>
      </c>
      <c r="C966" t="s">
        <v>66</v>
      </c>
      <c r="G966" t="s">
        <v>70</v>
      </c>
      <c r="O966" s="5" t="s">
        <v>105</v>
      </c>
      <c r="P966" s="5">
        <v>73</v>
      </c>
      <c r="Q966" s="5" t="s">
        <v>95</v>
      </c>
      <c r="R966" s="5" t="s">
        <v>151</v>
      </c>
      <c r="S966" s="5" t="s">
        <v>107</v>
      </c>
      <c r="T966" s="5" t="s">
        <v>98</v>
      </c>
      <c r="U966" s="5"/>
      <c r="V966" s="5" t="s">
        <v>112</v>
      </c>
      <c r="W966" s="5" t="s">
        <v>110</v>
      </c>
      <c r="X966" s="5" t="s">
        <v>104</v>
      </c>
      <c r="Y966" s="5" t="s">
        <v>102</v>
      </c>
      <c r="Z966" s="5" t="s">
        <v>373</v>
      </c>
      <c r="AA966" s="5" t="s">
        <v>98</v>
      </c>
      <c r="AB966" s="54"/>
    </row>
    <row r="967" spans="1:28" x14ac:dyDescent="0.25">
      <c r="A967" s="1">
        <v>966</v>
      </c>
      <c r="B967" t="s">
        <v>65</v>
      </c>
      <c r="K967" t="s">
        <v>74</v>
      </c>
      <c r="O967" s="53" t="s">
        <v>105</v>
      </c>
      <c r="P967" s="53">
        <v>79</v>
      </c>
      <c r="Q967" s="53" t="s">
        <v>95</v>
      </c>
      <c r="R967" s="53" t="s">
        <v>96</v>
      </c>
      <c r="S967" s="53"/>
      <c r="T967" s="53"/>
      <c r="U967" s="53" t="s">
        <v>80</v>
      </c>
      <c r="V967" s="53" t="s">
        <v>99</v>
      </c>
      <c r="W967" s="53" t="s">
        <v>110</v>
      </c>
      <c r="X967" s="53" t="s">
        <v>104</v>
      </c>
      <c r="Y967" s="53" t="s">
        <v>102</v>
      </c>
      <c r="Z967" s="53" t="s">
        <v>487</v>
      </c>
      <c r="AA967" s="53" t="s">
        <v>102</v>
      </c>
      <c r="AB967" s="55"/>
    </row>
    <row r="968" spans="1:28" x14ac:dyDescent="0.25">
      <c r="A968" s="1">
        <v>967</v>
      </c>
      <c r="B968" t="s">
        <v>65</v>
      </c>
      <c r="O968" s="5" t="s">
        <v>94</v>
      </c>
      <c r="P968" s="5">
        <v>65</v>
      </c>
      <c r="Q968" s="5" t="s">
        <v>95</v>
      </c>
      <c r="R968" s="5" t="s">
        <v>117</v>
      </c>
      <c r="S968" s="5" t="s">
        <v>97</v>
      </c>
      <c r="T968" s="5" t="s">
        <v>98</v>
      </c>
      <c r="U968" s="5" t="s">
        <v>80</v>
      </c>
      <c r="V968" s="5" t="s">
        <v>114</v>
      </c>
      <c r="W968" s="5" t="s">
        <v>100</v>
      </c>
      <c r="X968" s="5" t="s">
        <v>101</v>
      </c>
      <c r="Y968" s="5" t="s">
        <v>102</v>
      </c>
      <c r="Z968" s="5" t="s">
        <v>92</v>
      </c>
      <c r="AA968" s="5" t="s">
        <v>102</v>
      </c>
      <c r="AB968" s="54"/>
    </row>
    <row r="969" spans="1:28" x14ac:dyDescent="0.25">
      <c r="A969" s="1">
        <v>968</v>
      </c>
      <c r="B969" t="s">
        <v>65</v>
      </c>
      <c r="D969" t="s">
        <v>67</v>
      </c>
      <c r="M969" t="s">
        <v>76</v>
      </c>
      <c r="O969" s="53" t="s">
        <v>105</v>
      </c>
      <c r="P969" s="53">
        <v>71</v>
      </c>
      <c r="Q969" s="53" t="s">
        <v>95</v>
      </c>
      <c r="R969" s="53" t="s">
        <v>152</v>
      </c>
      <c r="S969" s="53" t="s">
        <v>107</v>
      </c>
      <c r="T969" s="53" t="s">
        <v>98</v>
      </c>
      <c r="U969" s="53" t="s">
        <v>80</v>
      </c>
      <c r="V969" s="53" t="s">
        <v>126</v>
      </c>
      <c r="W969" s="53" t="s">
        <v>153</v>
      </c>
      <c r="X969" s="53" t="s">
        <v>104</v>
      </c>
      <c r="Y969" s="53" t="s">
        <v>102</v>
      </c>
      <c r="Z969" s="53" t="s">
        <v>373</v>
      </c>
      <c r="AA969" s="53" t="s">
        <v>102</v>
      </c>
      <c r="AB969" s="55"/>
    </row>
    <row r="970" spans="1:28" x14ac:dyDescent="0.25">
      <c r="A970" s="1">
        <v>969</v>
      </c>
      <c r="B970" t="s">
        <v>65</v>
      </c>
      <c r="C970" t="s">
        <v>66</v>
      </c>
      <c r="D970" t="s">
        <v>67</v>
      </c>
      <c r="E970" t="s">
        <v>68</v>
      </c>
      <c r="F970" t="s">
        <v>69</v>
      </c>
      <c r="G970" t="s">
        <v>70</v>
      </c>
      <c r="H970" t="s">
        <v>71</v>
      </c>
      <c r="K970" t="s">
        <v>74</v>
      </c>
      <c r="M970" t="s">
        <v>76</v>
      </c>
      <c r="N970" s="6" t="s">
        <v>77</v>
      </c>
      <c r="O970" s="5" t="s">
        <v>94</v>
      </c>
      <c r="P970" s="5">
        <v>78</v>
      </c>
      <c r="Q970" s="5" t="s">
        <v>95</v>
      </c>
      <c r="R970" s="5" t="s">
        <v>117</v>
      </c>
      <c r="S970" s="5" t="s">
        <v>128</v>
      </c>
      <c r="T970" s="5" t="s">
        <v>98</v>
      </c>
      <c r="U970" s="5" t="s">
        <v>80</v>
      </c>
      <c r="V970" s="5" t="s">
        <v>99</v>
      </c>
      <c r="W970" s="5" t="s">
        <v>110</v>
      </c>
      <c r="X970" s="5" t="s">
        <v>104</v>
      </c>
      <c r="Y970" s="5" t="s">
        <v>102</v>
      </c>
      <c r="Z970" s="5" t="s">
        <v>91</v>
      </c>
      <c r="AA970" s="5" t="s">
        <v>98</v>
      </c>
      <c r="AB970" s="54"/>
    </row>
    <row r="971" spans="1:28" x14ac:dyDescent="0.25">
      <c r="A971" s="1">
        <v>970</v>
      </c>
      <c r="G971" t="s">
        <v>70</v>
      </c>
      <c r="O971" s="53" t="s">
        <v>105</v>
      </c>
      <c r="P971" s="53">
        <v>66</v>
      </c>
      <c r="Q971" s="53" t="s">
        <v>95</v>
      </c>
      <c r="R971" s="53" t="s">
        <v>154</v>
      </c>
      <c r="S971" s="53" t="s">
        <v>107</v>
      </c>
      <c r="T971" s="53"/>
      <c r="U971" s="53" t="s">
        <v>80</v>
      </c>
      <c r="V971" s="53" t="s">
        <v>126</v>
      </c>
      <c r="W971" s="53" t="s">
        <v>100</v>
      </c>
      <c r="X971" s="53" t="s">
        <v>104</v>
      </c>
      <c r="Y971" s="53" t="s">
        <v>102</v>
      </c>
      <c r="Z971" s="53" t="s">
        <v>91</v>
      </c>
      <c r="AA971" s="53" t="s">
        <v>98</v>
      </c>
      <c r="AB971" s="55"/>
    </row>
    <row r="972" spans="1:28" x14ac:dyDescent="0.25">
      <c r="A972" s="1">
        <v>971</v>
      </c>
      <c r="B972" t="s">
        <v>65</v>
      </c>
      <c r="F972" t="s">
        <v>69</v>
      </c>
      <c r="G972" t="s">
        <v>70</v>
      </c>
      <c r="M972" t="s">
        <v>76</v>
      </c>
      <c r="O972" s="5" t="s">
        <v>105</v>
      </c>
      <c r="P972" s="5">
        <v>72</v>
      </c>
      <c r="Q972" s="5" t="s">
        <v>95</v>
      </c>
      <c r="R972" s="5" t="s">
        <v>138</v>
      </c>
      <c r="S972" s="5" t="s">
        <v>107</v>
      </c>
      <c r="T972" s="5" t="s">
        <v>98</v>
      </c>
      <c r="U972" s="5" t="s">
        <v>80</v>
      </c>
      <c r="V972" s="5" t="s">
        <v>114</v>
      </c>
      <c r="W972" s="5" t="s">
        <v>100</v>
      </c>
      <c r="X972" s="5" t="s">
        <v>104</v>
      </c>
      <c r="Y972" s="5" t="s">
        <v>102</v>
      </c>
      <c r="Z972" s="5" t="s">
        <v>373</v>
      </c>
      <c r="AA972" s="5" t="s">
        <v>98</v>
      </c>
      <c r="AB972" s="54"/>
    </row>
    <row r="973" spans="1:28" x14ac:dyDescent="0.25">
      <c r="A973" s="1">
        <v>972</v>
      </c>
      <c r="B973" t="s">
        <v>65</v>
      </c>
      <c r="C973" t="s">
        <v>66</v>
      </c>
      <c r="E973" t="s">
        <v>68</v>
      </c>
      <c r="G973" t="s">
        <v>70</v>
      </c>
      <c r="H973" t="s">
        <v>71</v>
      </c>
      <c r="I973" t="s">
        <v>72</v>
      </c>
      <c r="K973" t="s">
        <v>74</v>
      </c>
      <c r="M973" t="s">
        <v>76</v>
      </c>
      <c r="N973" s="6" t="s">
        <v>77</v>
      </c>
      <c r="O973" s="53" t="s">
        <v>105</v>
      </c>
      <c r="P973" s="53">
        <v>75</v>
      </c>
      <c r="Q973" s="53" t="s">
        <v>95</v>
      </c>
      <c r="R973" s="53" t="s">
        <v>130</v>
      </c>
      <c r="S973" s="53" t="s">
        <v>107</v>
      </c>
      <c r="T973" s="53"/>
      <c r="U973" s="53" t="s">
        <v>80</v>
      </c>
      <c r="V973" s="53" t="s">
        <v>114</v>
      </c>
      <c r="W973" s="53" t="s">
        <v>110</v>
      </c>
      <c r="X973" s="53" t="s">
        <v>104</v>
      </c>
      <c r="Y973" s="53" t="s">
        <v>102</v>
      </c>
      <c r="Z973" s="53" t="s">
        <v>91</v>
      </c>
      <c r="AA973" s="53"/>
      <c r="AB973" s="55"/>
    </row>
    <row r="974" spans="1:28" x14ac:dyDescent="0.25">
      <c r="A974" s="1">
        <v>973</v>
      </c>
      <c r="B974" t="s">
        <v>65</v>
      </c>
      <c r="O974" s="5" t="s">
        <v>94</v>
      </c>
      <c r="P974" s="5">
        <v>69</v>
      </c>
      <c r="Q974" s="5" t="s">
        <v>95</v>
      </c>
      <c r="R974" s="5" t="s">
        <v>155</v>
      </c>
      <c r="S974" s="5" t="s">
        <v>107</v>
      </c>
      <c r="T974" s="5" t="s">
        <v>102</v>
      </c>
      <c r="U974" s="5" t="s">
        <v>80</v>
      </c>
      <c r="V974" s="5"/>
      <c r="W974" s="5" t="s">
        <v>110</v>
      </c>
      <c r="X974" s="5" t="s">
        <v>104</v>
      </c>
      <c r="Y974" s="5" t="s">
        <v>102</v>
      </c>
      <c r="Z974" s="5" t="s">
        <v>91</v>
      </c>
      <c r="AA974" s="5" t="s">
        <v>98</v>
      </c>
      <c r="AB974" s="54"/>
    </row>
    <row r="975" spans="1:28" x14ac:dyDescent="0.25">
      <c r="A975" s="1">
        <v>974</v>
      </c>
      <c r="C975" t="s">
        <v>66</v>
      </c>
      <c r="F975" t="s">
        <v>69</v>
      </c>
      <c r="M975" t="s">
        <v>76</v>
      </c>
      <c r="O975" s="53" t="s">
        <v>94</v>
      </c>
      <c r="P975" s="53">
        <v>74</v>
      </c>
      <c r="Q975" s="53" t="s">
        <v>95</v>
      </c>
      <c r="R975" s="53" t="s">
        <v>156</v>
      </c>
      <c r="S975" s="53" t="s">
        <v>107</v>
      </c>
      <c r="T975" s="53" t="s">
        <v>98</v>
      </c>
      <c r="U975" s="53" t="s">
        <v>80</v>
      </c>
      <c r="V975" s="53" t="s">
        <v>114</v>
      </c>
      <c r="W975" s="53" t="s">
        <v>153</v>
      </c>
      <c r="X975" s="53" t="s">
        <v>104</v>
      </c>
      <c r="Y975" s="53" t="s">
        <v>102</v>
      </c>
      <c r="Z975" s="53" t="s">
        <v>91</v>
      </c>
      <c r="AA975" s="53" t="s">
        <v>102</v>
      </c>
      <c r="AB975" s="55"/>
    </row>
    <row r="976" spans="1:28" x14ac:dyDescent="0.25">
      <c r="A976" s="1">
        <v>975</v>
      </c>
      <c r="B976" t="s">
        <v>65</v>
      </c>
      <c r="E976" t="s">
        <v>68</v>
      </c>
      <c r="G976" t="s">
        <v>70</v>
      </c>
      <c r="I976" t="s">
        <v>72</v>
      </c>
      <c r="O976" s="5" t="s">
        <v>94</v>
      </c>
      <c r="P976" s="5">
        <v>84</v>
      </c>
      <c r="Q976" s="5" t="s">
        <v>95</v>
      </c>
      <c r="R976" s="5" t="s">
        <v>155</v>
      </c>
      <c r="S976" s="5" t="s">
        <v>107</v>
      </c>
      <c r="T976" s="5" t="s">
        <v>98</v>
      </c>
      <c r="U976" s="5" t="s">
        <v>80</v>
      </c>
      <c r="V976" s="5"/>
      <c r="W976" s="5" t="s">
        <v>120</v>
      </c>
      <c r="X976" s="5" t="s">
        <v>104</v>
      </c>
      <c r="Y976" s="5" t="s">
        <v>102</v>
      </c>
      <c r="Z976" s="5" t="s">
        <v>91</v>
      </c>
      <c r="AA976" s="5"/>
      <c r="AB976" s="54"/>
    </row>
    <row r="977" spans="1:28" x14ac:dyDescent="0.25">
      <c r="A977" s="1">
        <v>976</v>
      </c>
      <c r="B977" t="s">
        <v>65</v>
      </c>
      <c r="C977" t="s">
        <v>66</v>
      </c>
      <c r="M977" t="s">
        <v>76</v>
      </c>
      <c r="O977" s="53" t="s">
        <v>94</v>
      </c>
      <c r="P977" s="53">
        <v>71</v>
      </c>
      <c r="Q977" s="53" t="s">
        <v>121</v>
      </c>
      <c r="R977" s="53" t="s">
        <v>122</v>
      </c>
      <c r="S977" s="53" t="s">
        <v>107</v>
      </c>
      <c r="T977" s="53"/>
      <c r="U977" s="53" t="s">
        <v>80</v>
      </c>
      <c r="V977" s="53"/>
      <c r="W977" s="53" t="s">
        <v>120</v>
      </c>
      <c r="X977" s="53" t="s">
        <v>104</v>
      </c>
      <c r="Y977" s="53" t="s">
        <v>102</v>
      </c>
      <c r="Z977" s="53" t="s">
        <v>487</v>
      </c>
      <c r="AA977" s="53" t="s">
        <v>102</v>
      </c>
      <c r="AB977" s="55"/>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9"/>
  <sheetViews>
    <sheetView tabSelected="1" workbookViewId="0">
      <selection activeCell="A2" sqref="A2:B2"/>
    </sheetView>
  </sheetViews>
  <sheetFormatPr defaultRowHeight="15" x14ac:dyDescent="0.25"/>
  <cols>
    <col min="1" max="1" width="28.85546875" customWidth="1"/>
    <col min="11" max="11" width="28.85546875" customWidth="1"/>
    <col min="21" max="21" width="29.140625" customWidth="1"/>
    <col min="22" max="22" width="11.7109375" customWidth="1"/>
    <col min="31" max="31" width="19" bestFit="1" customWidth="1"/>
    <col min="41" max="41" width="28.85546875" customWidth="1"/>
  </cols>
  <sheetData>
    <row r="1" spans="1:50" ht="25.5" x14ac:dyDescent="0.5">
      <c r="A1" s="122" t="s">
        <v>462</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row>
    <row r="2" spans="1:50" x14ac:dyDescent="0.25">
      <c r="A2" s="116" t="s">
        <v>432</v>
      </c>
      <c r="B2" s="117"/>
      <c r="C2" s="18"/>
      <c r="D2" s="18"/>
      <c r="E2" s="18"/>
      <c r="F2" s="18"/>
      <c r="G2" s="18"/>
      <c r="H2" s="18"/>
      <c r="I2" s="18"/>
      <c r="J2" s="18"/>
      <c r="K2" s="116" t="s">
        <v>433</v>
      </c>
      <c r="L2" s="117"/>
      <c r="M2" s="18"/>
      <c r="N2" s="18"/>
      <c r="O2" s="18"/>
      <c r="P2" s="18"/>
      <c r="Q2" s="18"/>
      <c r="R2" s="18"/>
      <c r="S2" s="18"/>
      <c r="T2" s="18"/>
      <c r="U2" s="116" t="s">
        <v>434</v>
      </c>
      <c r="V2" s="117"/>
      <c r="W2" s="18"/>
      <c r="X2" s="18"/>
      <c r="Y2" s="18"/>
      <c r="Z2" s="18"/>
      <c r="AA2" s="18"/>
      <c r="AB2" s="18"/>
      <c r="AC2" s="18"/>
      <c r="AD2" s="18"/>
      <c r="AO2" s="116" t="s">
        <v>435</v>
      </c>
      <c r="AP2" s="117"/>
      <c r="AQ2" s="18"/>
      <c r="AR2" s="18"/>
      <c r="AS2" s="18"/>
      <c r="AT2" s="18"/>
      <c r="AU2" s="18"/>
      <c r="AV2" s="18"/>
      <c r="AW2" s="18"/>
      <c r="AX2" s="18"/>
    </row>
    <row r="3" spans="1:50" x14ac:dyDescent="0.25">
      <c r="A3" s="19" t="s">
        <v>95</v>
      </c>
      <c r="B3" s="22">
        <f>COUNTIF('Q1'!$AN:$AN,"Nassau")</f>
        <v>521</v>
      </c>
      <c r="C3" s="18"/>
      <c r="D3" s="18"/>
      <c r="E3" s="18"/>
      <c r="F3" s="18"/>
      <c r="G3" s="18"/>
      <c r="H3" s="18"/>
      <c r="I3" s="18"/>
      <c r="J3" s="18"/>
      <c r="K3" s="21" t="s">
        <v>105</v>
      </c>
      <c r="L3" s="22">
        <f>COUNTIF('Q1'!AL:AL,"Male")</f>
        <v>350</v>
      </c>
      <c r="M3" s="18"/>
      <c r="N3" s="18"/>
      <c r="O3" s="18"/>
      <c r="P3" s="18"/>
      <c r="Q3" s="18"/>
      <c r="R3" s="18"/>
      <c r="S3" s="18"/>
      <c r="T3" s="18"/>
      <c r="U3" s="19" t="s">
        <v>102</v>
      </c>
      <c r="V3" s="20">
        <f>COUNTIF('Q1'!$AV:$AV,"Yes")</f>
        <v>850</v>
      </c>
      <c r="W3" s="18"/>
      <c r="X3" s="18"/>
      <c r="Y3" s="18"/>
      <c r="Z3" s="18"/>
      <c r="AA3" s="18"/>
      <c r="AB3" s="18"/>
      <c r="AC3" s="18"/>
      <c r="AD3" s="18"/>
      <c r="AE3" s="116" t="s">
        <v>459</v>
      </c>
      <c r="AF3" s="117"/>
      <c r="AO3" s="19" t="s">
        <v>436</v>
      </c>
      <c r="AP3" s="20">
        <f>COUNTIF('Q1'!$AU:$AU,"Employed for wages")</f>
        <v>397</v>
      </c>
      <c r="AQ3" s="18"/>
      <c r="AR3" s="18"/>
      <c r="AS3" s="18"/>
      <c r="AT3" s="18"/>
      <c r="AU3" s="18"/>
      <c r="AV3" s="18"/>
      <c r="AW3" s="18"/>
      <c r="AX3" s="18"/>
    </row>
    <row r="4" spans="1:50" x14ac:dyDescent="0.25">
      <c r="A4" s="19" t="s">
        <v>121</v>
      </c>
      <c r="B4" s="20">
        <f>COUNTIF('Q1'!$AN:$AN,"Suffolk")</f>
        <v>370</v>
      </c>
      <c r="C4" s="18"/>
      <c r="D4" s="18"/>
      <c r="E4" s="18"/>
      <c r="F4" s="18"/>
      <c r="G4" s="18"/>
      <c r="H4" s="18"/>
      <c r="I4" s="18"/>
      <c r="J4" s="18"/>
      <c r="K4" s="19" t="s">
        <v>94</v>
      </c>
      <c r="L4" s="20">
        <f>COUNTIF('Q1'!AL:AL,"Female")</f>
        <v>604</v>
      </c>
      <c r="M4" s="18"/>
      <c r="N4" s="18"/>
      <c r="O4" s="18"/>
      <c r="P4" s="18"/>
      <c r="Q4" s="18"/>
      <c r="R4" s="18"/>
      <c r="S4" s="18"/>
      <c r="T4" s="18"/>
      <c r="U4" s="19" t="s">
        <v>98</v>
      </c>
      <c r="V4" s="20">
        <f>COUNTIF('Q1'!$AV:$AV,"No")</f>
        <v>57</v>
      </c>
      <c r="W4" s="18"/>
      <c r="X4" s="18"/>
      <c r="Y4" s="18"/>
      <c r="Z4" s="18"/>
      <c r="AA4" s="18"/>
      <c r="AB4" s="18"/>
      <c r="AC4" s="18"/>
      <c r="AD4" s="18"/>
      <c r="AE4" s="21" t="s">
        <v>90</v>
      </c>
      <c r="AF4" s="22">
        <f>COUNTIF('Q1'!$AW:$AW,"*Medicaid*")</f>
        <v>111</v>
      </c>
      <c r="AO4" s="19" t="s">
        <v>135</v>
      </c>
      <c r="AP4" s="20">
        <f>COUNTIF('Q1'!$AU:$AU,"self-employed")</f>
        <v>92</v>
      </c>
      <c r="AQ4" s="18"/>
      <c r="AR4" s="18"/>
      <c r="AS4" s="18"/>
      <c r="AT4" s="18"/>
      <c r="AU4" s="18"/>
      <c r="AV4" s="18"/>
      <c r="AW4" s="18"/>
      <c r="AX4" s="18"/>
    </row>
    <row r="5" spans="1:50" ht="15.75" thickBot="1" x14ac:dyDescent="0.3">
      <c r="A5" s="38" t="s">
        <v>115</v>
      </c>
      <c r="B5" s="23">
        <f>COUNTIF('Q1'!$AN:$AN,"Queens")</f>
        <v>74</v>
      </c>
      <c r="C5" s="18"/>
      <c r="D5" s="18"/>
      <c r="E5" s="18"/>
      <c r="F5" s="18"/>
      <c r="G5" s="18"/>
      <c r="H5" s="18"/>
      <c r="I5" s="18"/>
      <c r="J5" s="18"/>
      <c r="K5" s="19" t="s">
        <v>89</v>
      </c>
      <c r="L5" s="20">
        <f>COUNTIF('Q1'!AL:AL,"Other")</f>
        <v>4</v>
      </c>
      <c r="M5" s="18"/>
      <c r="N5" s="18"/>
      <c r="O5" s="18"/>
      <c r="P5" s="18"/>
      <c r="Q5" s="18"/>
      <c r="R5" s="18"/>
      <c r="S5" s="18"/>
      <c r="T5" s="18"/>
      <c r="U5" s="19" t="s">
        <v>438</v>
      </c>
      <c r="V5" s="20">
        <f>COUNTIF('Q1'!$AV:$AV,"No, but I did in the past")</f>
        <v>8</v>
      </c>
      <c r="W5" s="18"/>
      <c r="X5" s="18"/>
      <c r="Y5" s="18"/>
      <c r="Z5" s="18"/>
      <c r="AA5" s="18"/>
      <c r="AB5" s="18"/>
      <c r="AC5" s="18"/>
      <c r="AD5" s="18"/>
      <c r="AE5" s="19" t="s">
        <v>91</v>
      </c>
      <c r="AF5" s="20">
        <f>COUNTIF('Q1'!$AW:$AW,"*Medicare*")</f>
        <v>164</v>
      </c>
      <c r="AO5" s="19" t="s">
        <v>136</v>
      </c>
      <c r="AP5" s="20">
        <f>COUNTIF('Q1'!$AU:$AU,"student")</f>
        <v>50</v>
      </c>
      <c r="AQ5" s="18"/>
      <c r="AR5" s="18"/>
      <c r="AS5" s="18"/>
      <c r="AT5" s="18"/>
      <c r="AU5" s="18"/>
      <c r="AV5" s="18"/>
      <c r="AW5" s="18"/>
      <c r="AX5" s="18"/>
    </row>
    <row r="6" spans="1:50" ht="15.75" thickBot="1" x14ac:dyDescent="0.3">
      <c r="A6" s="24" t="s">
        <v>437</v>
      </c>
      <c r="B6" s="25">
        <f>SUM(B3:B5)</f>
        <v>965</v>
      </c>
      <c r="C6" s="18"/>
      <c r="D6" s="18"/>
      <c r="E6" s="18"/>
      <c r="F6" s="18"/>
      <c r="G6" s="18"/>
      <c r="H6" s="18"/>
      <c r="I6" s="18"/>
      <c r="J6" s="18"/>
      <c r="K6" s="24" t="s">
        <v>437</v>
      </c>
      <c r="L6" s="25">
        <f>SUM(L3:L5)</f>
        <v>958</v>
      </c>
      <c r="M6" s="18"/>
      <c r="N6" s="18"/>
      <c r="O6" s="18"/>
      <c r="P6" s="18"/>
      <c r="Q6" s="18"/>
      <c r="R6" s="18"/>
      <c r="S6" s="18"/>
      <c r="T6" s="18"/>
      <c r="U6" s="24" t="s">
        <v>437</v>
      </c>
      <c r="V6" s="25">
        <f>SUM(V3:V5)</f>
        <v>915</v>
      </c>
      <c r="W6" s="18"/>
      <c r="X6" s="18"/>
      <c r="Y6" s="18"/>
      <c r="Z6" s="18"/>
      <c r="AA6" s="18"/>
      <c r="AB6" s="18"/>
      <c r="AC6" s="18"/>
      <c r="AD6" s="18"/>
      <c r="AE6" s="39" t="s">
        <v>92</v>
      </c>
      <c r="AF6" s="6">
        <f>COUNTIF('Q1'!$AW:$AW,"*Private/Commercial*")</f>
        <v>221</v>
      </c>
      <c r="AO6" s="19" t="s">
        <v>104</v>
      </c>
      <c r="AP6" s="20">
        <f>COUNTIF('Q1'!$AU:$AU,"retired")</f>
        <v>309</v>
      </c>
      <c r="AQ6" s="18"/>
      <c r="AR6" s="18"/>
      <c r="AS6" s="18"/>
      <c r="AT6" s="18"/>
      <c r="AU6" s="18"/>
      <c r="AV6" s="18"/>
      <c r="AW6" s="18"/>
      <c r="AX6" s="18"/>
    </row>
    <row r="7" spans="1:50" ht="15.75" thickBot="1" x14ac:dyDescent="0.3">
      <c r="A7" s="28" t="s">
        <v>439</v>
      </c>
      <c r="B7" s="29">
        <f>B6/976</f>
        <v>0.98872950819672134</v>
      </c>
      <c r="C7" s="18"/>
      <c r="D7" s="18"/>
      <c r="E7" s="18"/>
      <c r="F7" s="18"/>
      <c r="G7" s="18"/>
      <c r="H7" s="18"/>
      <c r="I7" s="18"/>
      <c r="J7" s="18"/>
      <c r="K7" s="28" t="s">
        <v>439</v>
      </c>
      <c r="L7" s="29">
        <f>L6/976</f>
        <v>0.98155737704918034</v>
      </c>
      <c r="M7" s="18"/>
      <c r="N7" s="18"/>
      <c r="O7" s="18"/>
      <c r="P7" s="18"/>
      <c r="Q7" s="18"/>
      <c r="R7" s="18"/>
      <c r="S7" s="18"/>
      <c r="T7" s="18"/>
      <c r="U7" s="24" t="s">
        <v>439</v>
      </c>
      <c r="V7" s="27">
        <f>V6/976</f>
        <v>0.9375</v>
      </c>
      <c r="W7" s="18"/>
      <c r="X7" s="18"/>
      <c r="Y7" s="18"/>
      <c r="Z7" s="18"/>
      <c r="AA7" s="18"/>
      <c r="AB7" s="18"/>
      <c r="AC7" s="18"/>
      <c r="AD7" s="18"/>
      <c r="AE7" s="39" t="s">
        <v>93</v>
      </c>
      <c r="AF7" s="6">
        <f>COUNTIF('Q1'!$AW:$AW,"*No Insurance*")</f>
        <v>30</v>
      </c>
      <c r="AO7" s="19" t="s">
        <v>440</v>
      </c>
      <c r="AP7" s="20">
        <f>COUNTIF('Q1'!$AU:$AU,"Military")</f>
        <v>0</v>
      </c>
      <c r="AQ7" s="18"/>
      <c r="AR7" s="18"/>
      <c r="AS7" s="18"/>
      <c r="AT7" s="18"/>
      <c r="AU7" s="18"/>
      <c r="AV7" s="18"/>
      <c r="AW7" s="18"/>
      <c r="AX7" s="18"/>
    </row>
    <row r="8" spans="1:50" ht="15.75" thickBot="1" x14ac:dyDescent="0.3">
      <c r="A8" s="18"/>
      <c r="B8" s="18"/>
      <c r="C8" s="18"/>
      <c r="D8" s="18"/>
      <c r="E8" s="18"/>
      <c r="F8" s="18"/>
      <c r="G8" s="18"/>
      <c r="H8" s="18"/>
      <c r="I8" s="18"/>
      <c r="J8" s="18"/>
      <c r="K8" s="18"/>
      <c r="L8" s="18"/>
      <c r="M8" s="18"/>
      <c r="N8" s="18"/>
      <c r="O8" s="18"/>
      <c r="P8" s="18"/>
      <c r="Q8" s="18"/>
      <c r="R8" s="18"/>
      <c r="S8" s="18"/>
      <c r="T8" s="18"/>
      <c r="U8" s="121" t="s">
        <v>441</v>
      </c>
      <c r="V8" s="121"/>
      <c r="W8" s="18"/>
      <c r="X8" s="18"/>
      <c r="Y8" s="18"/>
      <c r="Z8" s="18"/>
      <c r="AA8" s="18"/>
      <c r="AB8" s="18"/>
      <c r="AC8" s="18"/>
      <c r="AD8" s="18"/>
      <c r="AE8" s="40" t="s">
        <v>437</v>
      </c>
      <c r="AF8" s="41">
        <f>SUM(AF4:AF7)</f>
        <v>526</v>
      </c>
      <c r="AO8" s="19" t="s">
        <v>442</v>
      </c>
      <c r="AP8" s="20">
        <f>COUNTIF('Q1'!$AU:$AU,"Out of work and looking for work")</f>
        <v>40</v>
      </c>
      <c r="AQ8" s="18"/>
      <c r="AR8" s="18"/>
      <c r="AS8" s="18"/>
      <c r="AT8" s="18"/>
      <c r="AU8" s="18"/>
      <c r="AV8" s="18"/>
      <c r="AW8" s="18"/>
      <c r="AX8" s="18"/>
    </row>
    <row r="9" spans="1:50" ht="15.75" thickBot="1" x14ac:dyDescent="0.3">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O9" s="19" t="s">
        <v>443</v>
      </c>
      <c r="AP9" s="20">
        <f>COUNTIF('Q1'!$AU:$AU,"Out of work, but not currently looking")</f>
        <v>30</v>
      </c>
      <c r="AQ9" s="18"/>
      <c r="AR9" s="18"/>
      <c r="AS9" s="18"/>
      <c r="AT9" s="18"/>
      <c r="AU9" s="18"/>
      <c r="AV9" s="18"/>
      <c r="AW9" s="18"/>
      <c r="AX9" s="18"/>
    </row>
    <row r="10" spans="1:50" ht="15.75" thickBot="1"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15"/>
      <c r="AF10" s="115"/>
      <c r="AO10" s="24" t="s">
        <v>437</v>
      </c>
      <c r="AP10" s="25">
        <f>SUM(AP3:AP9)</f>
        <v>918</v>
      </c>
      <c r="AQ10" s="18"/>
      <c r="AR10" s="18"/>
      <c r="AS10" s="18"/>
      <c r="AT10" s="18"/>
      <c r="AU10" s="18"/>
      <c r="AV10" s="18"/>
      <c r="AW10" s="18"/>
      <c r="AX10" s="18"/>
    </row>
    <row r="11" spans="1:50" ht="15.75" thickBot="1" x14ac:dyDescent="0.3">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O11" s="30" t="s">
        <v>439</v>
      </c>
      <c r="AP11" s="29">
        <f>AP10/976</f>
        <v>0.94057377049180324</v>
      </c>
      <c r="AQ11" s="18"/>
      <c r="AR11" s="18"/>
      <c r="AS11" s="18"/>
      <c r="AT11" s="18"/>
      <c r="AU11" s="18"/>
      <c r="AV11" s="18"/>
      <c r="AW11" s="18"/>
      <c r="AX11" s="18"/>
    </row>
    <row r="12" spans="1:50" x14ac:dyDescent="0.25">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O12" s="18"/>
      <c r="AP12" s="18"/>
      <c r="AQ12" s="18"/>
      <c r="AR12" s="18"/>
      <c r="AS12" s="18"/>
      <c r="AT12" s="18"/>
      <c r="AU12" s="18"/>
      <c r="AV12" s="18"/>
      <c r="AW12" s="18"/>
      <c r="AX12" s="18"/>
    </row>
    <row r="13" spans="1:50" x14ac:dyDescent="0.25">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O13" s="18"/>
      <c r="AP13" s="18"/>
      <c r="AQ13" s="18"/>
      <c r="AR13" s="18"/>
      <c r="AS13" s="18"/>
      <c r="AT13" s="18"/>
      <c r="AU13" s="18"/>
      <c r="AV13" s="18"/>
      <c r="AW13" s="18"/>
      <c r="AX13" s="18"/>
    </row>
    <row r="14" spans="1:50" x14ac:dyDescent="0.2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O14" s="18"/>
      <c r="AP14" s="18"/>
      <c r="AQ14" s="18"/>
      <c r="AR14" s="18"/>
      <c r="AS14" s="18"/>
      <c r="AT14" s="18"/>
      <c r="AU14" s="18"/>
      <c r="AV14" s="18"/>
      <c r="AW14" s="18"/>
      <c r="AX14" s="18"/>
    </row>
    <row r="15" spans="1:50" x14ac:dyDescent="0.2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O15" s="18"/>
      <c r="AP15" s="18"/>
      <c r="AQ15" s="18"/>
      <c r="AR15" s="18"/>
      <c r="AS15" s="18"/>
      <c r="AT15" s="18"/>
      <c r="AU15" s="18"/>
      <c r="AV15" s="18"/>
      <c r="AW15" s="18"/>
      <c r="AX15" s="18"/>
    </row>
    <row r="16" spans="1:50" x14ac:dyDescent="0.25">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O16" s="18"/>
      <c r="AP16" s="18"/>
      <c r="AQ16" s="18"/>
      <c r="AR16" s="18"/>
      <c r="AS16" s="18"/>
      <c r="AT16" s="18"/>
      <c r="AU16" s="18"/>
      <c r="AV16" s="18"/>
      <c r="AW16" s="18"/>
      <c r="AX16" s="18"/>
    </row>
    <row r="17" spans="1:50" x14ac:dyDescent="0.25">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G17" s="18"/>
      <c r="AH17" s="18"/>
      <c r="AI17" s="18"/>
      <c r="AJ17" s="18"/>
      <c r="AK17" s="18"/>
      <c r="AL17" s="18"/>
      <c r="AM17" s="18"/>
      <c r="AN17" s="18"/>
      <c r="AO17" s="18"/>
      <c r="AP17" s="18"/>
      <c r="AQ17" s="18"/>
      <c r="AR17" s="18"/>
      <c r="AS17" s="18"/>
      <c r="AT17" s="18"/>
      <c r="AU17" s="18"/>
      <c r="AV17" s="18"/>
      <c r="AW17" s="18"/>
      <c r="AX17" s="18"/>
    </row>
    <row r="18" spans="1:50" x14ac:dyDescent="0.25">
      <c r="A18" s="116" t="s">
        <v>444</v>
      </c>
      <c r="B18" s="117"/>
      <c r="C18" s="18"/>
      <c r="D18" s="18"/>
      <c r="E18" s="18"/>
      <c r="F18" s="18"/>
      <c r="G18" s="18"/>
      <c r="H18" s="18"/>
      <c r="I18" s="18"/>
      <c r="J18" s="18"/>
      <c r="K18" s="116" t="s">
        <v>445</v>
      </c>
      <c r="L18" s="117"/>
      <c r="M18" s="18"/>
      <c r="N18" s="18"/>
      <c r="O18" s="18"/>
      <c r="P18" s="18"/>
      <c r="Q18" s="18"/>
      <c r="R18" s="18"/>
      <c r="S18" s="18"/>
      <c r="T18" s="18"/>
      <c r="U18" s="116" t="s">
        <v>446</v>
      </c>
      <c r="V18" s="117"/>
      <c r="W18" s="18"/>
      <c r="X18" s="18"/>
      <c r="Y18" s="18"/>
      <c r="Z18" s="18"/>
      <c r="AA18" s="18"/>
      <c r="AB18" s="18"/>
      <c r="AC18" s="18"/>
      <c r="AD18" s="18"/>
      <c r="AE18" s="116" t="s">
        <v>447</v>
      </c>
      <c r="AF18" s="117"/>
      <c r="AG18" s="18"/>
      <c r="AH18" s="18"/>
      <c r="AI18" s="18"/>
      <c r="AJ18" s="18"/>
      <c r="AK18" s="18"/>
      <c r="AL18" s="18"/>
      <c r="AM18" s="18"/>
      <c r="AN18" s="18"/>
    </row>
    <row r="19" spans="1:50" x14ac:dyDescent="0.25">
      <c r="A19" s="31" t="s">
        <v>109</v>
      </c>
      <c r="B19" s="22">
        <f>COUNTIF('Q1'!$AS:$AS,"$0-$19,999")</f>
        <v>103</v>
      </c>
      <c r="C19" s="18"/>
      <c r="D19" s="18"/>
      <c r="E19" s="18"/>
      <c r="F19" s="18"/>
      <c r="G19" s="18"/>
      <c r="H19" s="18"/>
      <c r="I19" s="18"/>
      <c r="J19" s="18"/>
      <c r="K19" s="19" t="s">
        <v>448</v>
      </c>
      <c r="L19" s="20">
        <f>COUNTIFS('Q1'!$AM:$AM,"&gt;17",'Q1'!$AM:$AM,"&lt;25")</f>
        <v>66</v>
      </c>
      <c r="M19" s="18"/>
      <c r="N19" s="18"/>
      <c r="O19" s="18"/>
      <c r="P19" s="18"/>
      <c r="Q19" s="18"/>
      <c r="R19" s="18"/>
      <c r="S19" s="18"/>
      <c r="T19" s="18"/>
      <c r="U19" s="32" t="s">
        <v>107</v>
      </c>
      <c r="V19" s="20">
        <f>COUNTIF('Q1'!AP:AP,"White/Caucasian")</f>
        <v>580</v>
      </c>
      <c r="W19" s="18"/>
      <c r="X19" s="18"/>
      <c r="Y19" s="18"/>
      <c r="Z19" s="18"/>
      <c r="AA19" s="18"/>
      <c r="AB19" s="18"/>
      <c r="AC19" s="18"/>
      <c r="AD19" s="18"/>
      <c r="AE19" s="21" t="s">
        <v>449</v>
      </c>
      <c r="AF19" s="22">
        <f>COUNTIF('Q1'!$AT:$AT,"k-8 grade")</f>
        <v>16</v>
      </c>
      <c r="AG19" s="18"/>
      <c r="AH19" s="18"/>
      <c r="AI19" s="18"/>
      <c r="AJ19" s="18"/>
      <c r="AK19" s="18"/>
      <c r="AL19" s="18"/>
      <c r="AM19" s="18"/>
      <c r="AN19" s="18"/>
    </row>
    <row r="20" spans="1:50" x14ac:dyDescent="0.25">
      <c r="A20" s="32" t="s">
        <v>99</v>
      </c>
      <c r="B20" s="20">
        <f>COUNTIF('Q1'!$AS:$AS,"$20,000 to $34,999")</f>
        <v>138</v>
      </c>
      <c r="C20" s="18"/>
      <c r="D20" s="18"/>
      <c r="E20" s="18"/>
      <c r="F20" s="18"/>
      <c r="G20" s="18"/>
      <c r="H20" s="18"/>
      <c r="I20" s="18"/>
      <c r="J20" s="18"/>
      <c r="K20" s="19" t="s">
        <v>450</v>
      </c>
      <c r="L20" s="20">
        <f>COUNTIFS('Q1'!AM:AM,"&gt;24",'Q1'!AM:AM,"&lt;35")</f>
        <v>109</v>
      </c>
      <c r="M20" s="18"/>
      <c r="N20" s="18"/>
      <c r="O20" s="18"/>
      <c r="P20" s="18"/>
      <c r="Q20" s="18"/>
      <c r="R20" s="18"/>
      <c r="S20" s="18"/>
      <c r="T20" s="18"/>
      <c r="U20" s="32" t="s">
        <v>97</v>
      </c>
      <c r="V20" s="20">
        <f>COUNTIF('Q1'!AP:AP,"Black/African American")</f>
        <v>163</v>
      </c>
      <c r="W20" s="18"/>
      <c r="X20" s="18"/>
      <c r="Y20" s="18"/>
      <c r="Z20" s="18"/>
      <c r="AA20" s="18"/>
      <c r="AB20" s="18"/>
      <c r="AC20" s="18"/>
      <c r="AD20" s="18"/>
      <c r="AE20" s="19" t="s">
        <v>133</v>
      </c>
      <c r="AF20" s="20">
        <f>COUNTIF('Q1'!$AT:$AT,"Some high school")</f>
        <v>59</v>
      </c>
      <c r="AG20" s="18"/>
      <c r="AH20" s="18"/>
      <c r="AI20" s="18"/>
      <c r="AJ20" s="18"/>
      <c r="AK20" s="18"/>
      <c r="AL20" s="18"/>
      <c r="AM20" s="18"/>
      <c r="AN20" s="18"/>
    </row>
    <row r="21" spans="1:50" x14ac:dyDescent="0.25">
      <c r="A21" s="32" t="s">
        <v>112</v>
      </c>
      <c r="B21" s="20">
        <f>COUNTIF('Q1'!$AS:$AS,"$35,000 to $49,999")</f>
        <v>79</v>
      </c>
      <c r="C21" s="18"/>
      <c r="D21" s="18"/>
      <c r="E21" s="18"/>
      <c r="F21" s="18"/>
      <c r="G21" s="18"/>
      <c r="H21" s="18"/>
      <c r="I21" s="18"/>
      <c r="J21" s="18"/>
      <c r="K21" s="19" t="s">
        <v>451</v>
      </c>
      <c r="L21" s="20">
        <f>COUNTIFS('Q1'!AM:AM,"&gt;34",'Q1'!AM:AM,"&lt;45")</f>
        <v>125</v>
      </c>
      <c r="M21" s="18"/>
      <c r="N21" s="18"/>
      <c r="O21" s="18"/>
      <c r="P21" s="18"/>
      <c r="Q21" s="18"/>
      <c r="R21" s="18"/>
      <c r="S21" s="18"/>
      <c r="T21" s="18"/>
      <c r="U21" s="32" t="s">
        <v>128</v>
      </c>
      <c r="V21" s="20">
        <f>COUNTIF('Q1'!AP:AP,"Asian/Pacific Islander")</f>
        <v>72</v>
      </c>
      <c r="W21" s="18"/>
      <c r="X21" s="18"/>
      <c r="Y21" s="18"/>
      <c r="Z21" s="18"/>
      <c r="AA21" s="18"/>
      <c r="AB21" s="18"/>
      <c r="AC21" s="18"/>
      <c r="AD21" s="18"/>
      <c r="AE21" s="19" t="s">
        <v>103</v>
      </c>
      <c r="AF21" s="20">
        <f>COUNTIF('Q1'!$AT:$AT,"High school graduate")</f>
        <v>152</v>
      </c>
      <c r="AG21" s="18"/>
      <c r="AH21" s="18"/>
      <c r="AI21" s="18"/>
      <c r="AJ21" s="18"/>
      <c r="AK21" s="18"/>
      <c r="AL21" s="18"/>
      <c r="AM21" s="18"/>
      <c r="AN21" s="18"/>
    </row>
    <row r="22" spans="1:50" x14ac:dyDescent="0.25">
      <c r="A22" s="32" t="s">
        <v>108</v>
      </c>
      <c r="B22" s="20">
        <f>COUNTIF('Q1'!$AS:$AS,"$50,000 to $74,999")</f>
        <v>133</v>
      </c>
      <c r="C22" s="18"/>
      <c r="D22" s="18"/>
      <c r="E22" s="18"/>
      <c r="F22" s="18"/>
      <c r="G22" s="18"/>
      <c r="H22" s="18"/>
      <c r="I22" s="18"/>
      <c r="J22" s="18"/>
      <c r="K22" s="19" t="s">
        <v>452</v>
      </c>
      <c r="L22" s="20">
        <f>COUNTIFS('Q1'!AM:AM,"&gt;44",'Q1'!AM:AM,"&lt;55")</f>
        <v>163</v>
      </c>
      <c r="M22" s="18"/>
      <c r="N22" s="18"/>
      <c r="O22" s="18"/>
      <c r="P22" s="18"/>
      <c r="Q22" s="18"/>
      <c r="R22" s="18"/>
      <c r="S22" s="18"/>
      <c r="T22" s="18"/>
      <c r="U22" s="32" t="s">
        <v>143</v>
      </c>
      <c r="V22" s="20">
        <f>COUNTIF('Q1'!AP:AP,"Native American")</f>
        <v>6</v>
      </c>
      <c r="W22" s="18"/>
      <c r="X22" s="18"/>
      <c r="Y22" s="18"/>
      <c r="Z22" s="18"/>
      <c r="AA22" s="18"/>
      <c r="AB22" s="18"/>
      <c r="AC22" s="18"/>
      <c r="AD22" s="18"/>
      <c r="AE22" s="19" t="s">
        <v>137</v>
      </c>
      <c r="AF22" s="20">
        <f>COUNTIF('Q1'!$AT:$AT,"Technical School")</f>
        <v>32</v>
      </c>
      <c r="AG22" s="18"/>
      <c r="AH22" s="18"/>
      <c r="AI22" s="18"/>
      <c r="AJ22" s="18"/>
      <c r="AK22" s="18"/>
      <c r="AL22" s="18"/>
      <c r="AM22" s="18"/>
      <c r="AN22" s="18"/>
    </row>
    <row r="23" spans="1:50" x14ac:dyDescent="0.25">
      <c r="A23" s="32" t="s">
        <v>114</v>
      </c>
      <c r="B23" s="20">
        <f>COUNTIF('Q1'!$AS:$AS,"$75,000 to $125,000")</f>
        <v>178</v>
      </c>
      <c r="C23" s="18"/>
      <c r="D23" s="18"/>
      <c r="E23" s="18"/>
      <c r="F23" s="18"/>
      <c r="G23" s="18"/>
      <c r="H23" s="18"/>
      <c r="I23" s="18"/>
      <c r="J23" s="18"/>
      <c r="K23" s="33" t="s">
        <v>453</v>
      </c>
      <c r="L23" s="20">
        <f>COUNTIFS('Q1'!AM:AM,"&gt;54",'Q1'!AM:AM,"&lt;65")</f>
        <v>171</v>
      </c>
      <c r="M23" s="18"/>
      <c r="N23" s="18"/>
      <c r="O23" s="18"/>
      <c r="P23" s="18"/>
      <c r="Q23" s="18"/>
      <c r="R23" s="18"/>
      <c r="S23" s="18"/>
      <c r="T23" s="18"/>
      <c r="U23" s="32" t="s">
        <v>134</v>
      </c>
      <c r="V23" s="20">
        <f>COUNTIF('Q1'!AP:AP,"Multi-Racial")</f>
        <v>18</v>
      </c>
      <c r="W23" s="18"/>
      <c r="X23" s="18"/>
      <c r="Y23" s="18"/>
      <c r="Z23" s="18"/>
      <c r="AA23" s="18"/>
      <c r="AB23" s="18"/>
      <c r="AC23" s="18"/>
      <c r="AD23" s="18"/>
      <c r="AE23" s="19" t="s">
        <v>120</v>
      </c>
      <c r="AF23" s="20">
        <f>COUNTIF('Q1'!$AT:$AT,"Some college")</f>
        <v>170</v>
      </c>
      <c r="AG23" s="18"/>
      <c r="AH23" s="18"/>
      <c r="AI23" s="18"/>
      <c r="AJ23" s="18"/>
      <c r="AK23" s="18"/>
      <c r="AL23" s="18"/>
      <c r="AM23" s="18"/>
      <c r="AN23" s="18"/>
    </row>
    <row r="24" spans="1:50" ht="15.75" thickBot="1" x14ac:dyDescent="0.3">
      <c r="A24" s="32" t="s">
        <v>126</v>
      </c>
      <c r="B24" s="20">
        <f>COUNTIF('Q1'!$AS:$AS,"Over $125,000")</f>
        <v>167</v>
      </c>
      <c r="C24" s="18"/>
      <c r="D24" s="18"/>
      <c r="E24" s="18"/>
      <c r="F24" s="18"/>
      <c r="G24" s="18"/>
      <c r="H24" s="18"/>
      <c r="I24" s="18"/>
      <c r="J24" s="18"/>
      <c r="K24" s="19" t="s">
        <v>454</v>
      </c>
      <c r="L24" s="20">
        <f>COUNTIF('Q1'!AM:AM,"&gt;64")</f>
        <v>300</v>
      </c>
      <c r="M24" s="18"/>
      <c r="N24" s="18"/>
      <c r="O24" s="18"/>
      <c r="P24" s="18"/>
      <c r="Q24" s="18"/>
      <c r="R24" s="18"/>
      <c r="S24" s="18"/>
      <c r="T24" s="18"/>
      <c r="U24" s="34" t="s">
        <v>89</v>
      </c>
      <c r="V24" s="20">
        <v>34</v>
      </c>
      <c r="W24" s="18"/>
      <c r="X24" s="18"/>
      <c r="Y24" s="18"/>
      <c r="Z24" s="18"/>
      <c r="AA24" s="18"/>
      <c r="AB24" s="18"/>
      <c r="AC24" s="18"/>
      <c r="AD24" s="18"/>
      <c r="AE24" s="19" t="s">
        <v>110</v>
      </c>
      <c r="AF24" s="20">
        <f>COUNTIF('Q1'!$AT:$AT,"College graduate")</f>
        <v>305</v>
      </c>
      <c r="AG24" s="18"/>
      <c r="AH24" s="18"/>
      <c r="AI24" s="18"/>
      <c r="AJ24" s="18"/>
      <c r="AK24" s="18"/>
      <c r="AL24" s="18"/>
      <c r="AM24" s="18"/>
      <c r="AN24" s="18"/>
    </row>
    <row r="25" spans="1:50" ht="15.75" thickBot="1" x14ac:dyDescent="0.3">
      <c r="A25" s="24" t="s">
        <v>437</v>
      </c>
      <c r="B25" s="25">
        <f>SUM(B19:B24)</f>
        <v>798</v>
      </c>
      <c r="C25" s="18"/>
      <c r="D25" s="18"/>
      <c r="E25" s="18"/>
      <c r="F25" s="18"/>
      <c r="G25" s="18"/>
      <c r="H25" s="18"/>
      <c r="I25" s="18"/>
      <c r="J25" s="18"/>
      <c r="K25" s="24" t="s">
        <v>437</v>
      </c>
      <c r="L25" s="25">
        <f>SUM(L19:L24)</f>
        <v>934</v>
      </c>
      <c r="M25" s="18"/>
      <c r="N25" s="18"/>
      <c r="O25" s="18"/>
      <c r="P25" s="18"/>
      <c r="Q25" s="18"/>
      <c r="R25" s="18"/>
      <c r="S25" s="18"/>
      <c r="T25" s="18"/>
      <c r="U25" s="35" t="s">
        <v>437</v>
      </c>
      <c r="V25" s="25">
        <f>SUM(V19:V24)</f>
        <v>873</v>
      </c>
      <c r="W25" s="18"/>
      <c r="X25" s="18"/>
      <c r="Y25" s="18"/>
      <c r="Z25" s="18"/>
      <c r="AA25" s="18"/>
      <c r="AB25" s="18"/>
      <c r="AC25" s="18"/>
      <c r="AD25" s="18"/>
      <c r="AE25" s="19" t="s">
        <v>100</v>
      </c>
      <c r="AF25" s="20">
        <f>COUNTIF('Q1'!$AT:$AT,"Graduate School")</f>
        <v>147</v>
      </c>
      <c r="AG25" s="18"/>
      <c r="AH25" s="18"/>
      <c r="AI25" s="18"/>
      <c r="AJ25" s="18"/>
      <c r="AK25" s="18"/>
      <c r="AL25" s="18"/>
      <c r="AM25" s="18"/>
      <c r="AN25" s="18"/>
    </row>
    <row r="26" spans="1:50" ht="15.75" thickBot="1" x14ac:dyDescent="0.3">
      <c r="A26" s="24" t="s">
        <v>439</v>
      </c>
      <c r="B26" s="27">
        <f>B25/976</f>
        <v>0.81762295081967218</v>
      </c>
      <c r="C26" s="18"/>
      <c r="D26" s="18"/>
      <c r="E26" s="18"/>
      <c r="F26" s="18"/>
      <c r="G26" s="18"/>
      <c r="H26" s="18"/>
      <c r="I26" s="18"/>
      <c r="J26" s="18"/>
      <c r="K26" s="26" t="s">
        <v>439</v>
      </c>
      <c r="L26" s="27">
        <f>L25/976</f>
        <v>0.95696721311475408</v>
      </c>
      <c r="M26" s="18"/>
      <c r="N26" s="18"/>
      <c r="O26" s="18"/>
      <c r="P26" s="18"/>
      <c r="Q26" s="18"/>
      <c r="R26" s="18"/>
      <c r="S26" s="18"/>
      <c r="T26" s="18"/>
      <c r="U26" s="35" t="s">
        <v>439</v>
      </c>
      <c r="V26" s="27">
        <f>V25/976</f>
        <v>0.89446721311475408</v>
      </c>
      <c r="W26" s="18"/>
      <c r="X26" s="18"/>
      <c r="Y26" s="18"/>
      <c r="Z26" s="18"/>
      <c r="AA26" s="18"/>
      <c r="AB26" s="18"/>
      <c r="AC26" s="18"/>
      <c r="AD26" s="18"/>
      <c r="AE26" s="19" t="s">
        <v>153</v>
      </c>
      <c r="AF26" s="20">
        <f>COUNTIF('Q1'!$AT:$AT,"Doctorate")</f>
        <v>32</v>
      </c>
      <c r="AG26" s="18"/>
      <c r="AH26" s="18"/>
      <c r="AI26" s="18"/>
      <c r="AJ26" s="18"/>
      <c r="AK26" s="18"/>
      <c r="AL26" s="18"/>
      <c r="AM26" s="18"/>
      <c r="AN26" s="18"/>
    </row>
    <row r="27" spans="1:50" ht="15.75" thickBot="1" x14ac:dyDescent="0.3">
      <c r="A27" s="118" t="s">
        <v>455</v>
      </c>
      <c r="B27" s="118"/>
      <c r="C27" s="18"/>
      <c r="D27" s="18"/>
      <c r="E27" s="18"/>
      <c r="F27" s="18"/>
      <c r="G27" s="18"/>
      <c r="H27" s="18"/>
      <c r="I27" s="18"/>
      <c r="J27" s="18"/>
      <c r="K27" s="18"/>
      <c r="L27" s="18"/>
      <c r="M27" s="18"/>
      <c r="N27" s="18"/>
      <c r="O27" s="18"/>
      <c r="P27" s="18"/>
      <c r="Q27" s="18"/>
      <c r="R27" s="18"/>
      <c r="S27" s="18"/>
      <c r="T27" s="18"/>
      <c r="U27" s="120" t="s">
        <v>456</v>
      </c>
      <c r="V27" s="120"/>
      <c r="W27" s="18"/>
      <c r="X27" s="18"/>
      <c r="Y27" s="18"/>
      <c r="Z27" s="18"/>
      <c r="AA27" s="18"/>
      <c r="AB27" s="18"/>
      <c r="AC27" s="18"/>
      <c r="AD27" s="18"/>
      <c r="AE27" s="19" t="s">
        <v>203</v>
      </c>
      <c r="AF27" s="20">
        <f>COUNTIF('Q1'!$AT:$AT,"GED")</f>
        <v>2</v>
      </c>
      <c r="AG27" s="18"/>
      <c r="AH27" s="18"/>
      <c r="AI27" s="18"/>
      <c r="AJ27" s="18"/>
      <c r="AK27" s="18"/>
      <c r="AL27" s="18"/>
      <c r="AM27" s="18"/>
      <c r="AN27" s="18"/>
    </row>
    <row r="28" spans="1:50" ht="15.75" thickBot="1" x14ac:dyDescent="0.3">
      <c r="A28" s="119"/>
      <c r="B28" s="119"/>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24" t="s">
        <v>437</v>
      </c>
      <c r="AF28" s="25">
        <f>SUM(AF18:AF27)</f>
        <v>915</v>
      </c>
      <c r="AG28" s="18"/>
      <c r="AH28" s="18"/>
      <c r="AI28" s="18"/>
      <c r="AJ28" s="18"/>
      <c r="AK28" s="18"/>
      <c r="AL28" s="18"/>
      <c r="AM28" s="18"/>
      <c r="AN28" s="18"/>
    </row>
    <row r="29" spans="1:50" ht="15.75" thickBot="1" x14ac:dyDescent="0.3">
      <c r="AE29" s="30" t="s">
        <v>439</v>
      </c>
      <c r="AF29" s="29">
        <f>AF28/976</f>
        <v>0.9375</v>
      </c>
      <c r="AG29" s="18"/>
    </row>
  </sheetData>
  <mergeCells count="13">
    <mergeCell ref="U8:V8"/>
    <mergeCell ref="A1:AX1"/>
    <mergeCell ref="A2:B2"/>
    <mergeCell ref="K2:L2"/>
    <mergeCell ref="U2:V2"/>
    <mergeCell ref="AO2:AP2"/>
    <mergeCell ref="AE3:AF3"/>
    <mergeCell ref="A18:B18"/>
    <mergeCell ref="K18:L18"/>
    <mergeCell ref="U18:V18"/>
    <mergeCell ref="AE18:AF18"/>
    <mergeCell ref="A27:B28"/>
    <mergeCell ref="U27:V2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workbookViewId="0">
      <selection activeCell="A2" sqref="A2:B2"/>
    </sheetView>
  </sheetViews>
  <sheetFormatPr defaultRowHeight="15" x14ac:dyDescent="0.25"/>
  <cols>
    <col min="1" max="1" width="28.85546875" bestFit="1" customWidth="1"/>
    <col min="11" max="11" width="28.85546875" bestFit="1" customWidth="1"/>
    <col min="21" max="21" width="28.85546875" bestFit="1" customWidth="1"/>
    <col min="31" max="31" width="28.85546875" bestFit="1" customWidth="1"/>
    <col min="32" max="32" width="11.85546875" customWidth="1"/>
  </cols>
  <sheetData>
    <row r="1" spans="1:32" ht="25.5" x14ac:dyDescent="0.5">
      <c r="A1" s="122" t="s">
        <v>460</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row>
    <row r="2" spans="1:32" x14ac:dyDescent="0.25">
      <c r="A2" s="116" t="s">
        <v>433</v>
      </c>
      <c r="B2" s="117"/>
      <c r="K2" s="116" t="s">
        <v>445</v>
      </c>
      <c r="L2" s="117"/>
      <c r="U2" s="116" t="s">
        <v>434</v>
      </c>
      <c r="V2" s="117"/>
      <c r="AE2" s="116" t="s">
        <v>446</v>
      </c>
      <c r="AF2" s="117"/>
    </row>
    <row r="3" spans="1:32" x14ac:dyDescent="0.25">
      <c r="A3" s="21" t="s">
        <v>105</v>
      </c>
      <c r="B3" s="22">
        <f>COUNTIFS('Q1'!AN:AN,"Nassau",'Q1'!AL:AL,"Male") + COUNTIFS('Q1'!AN:AN,"Queens", 'Q1'!AL:AL,"Male")</f>
        <v>217</v>
      </c>
      <c r="K3" s="19" t="s">
        <v>448</v>
      </c>
      <c r="L3" s="20">
        <f>COUNTIFS('Q1'!AN:AN,"Nassau",'Q1'!AM:AM,"&gt;17",'Q1'!AM:AM,"&lt;25") + COUNTIFS('Q1'!AN:AN,"Queens",'Q1'!AM:AM,"&gt;17",'Q1'!AM:AM,"&lt;25")</f>
        <v>36</v>
      </c>
      <c r="U3" s="19" t="s">
        <v>102</v>
      </c>
      <c r="V3" s="20">
        <f>COUNTIFS('Q1'!AN:AN,"Nassau",'Q1'!AV:AV,"Yes") + COUNTIFS('Q1'!AN:AN,"Queens",'Q1'!AV:AV,"Yes")</f>
        <v>511</v>
      </c>
      <c r="AE3" s="32" t="s">
        <v>107</v>
      </c>
      <c r="AF3" s="20">
        <f>COUNTIFS('Q1'!AN:AN,"Nassau",'Q1'!AP:AP,"White/Caucasian") + COUNTIFS('Q1'!AN:AN,"Queens",'Q1'!AP:AP,"White/Caucasian")</f>
        <v>295</v>
      </c>
    </row>
    <row r="4" spans="1:32" x14ac:dyDescent="0.25">
      <c r="A4" s="19" t="s">
        <v>94</v>
      </c>
      <c r="B4" s="20">
        <f>COUNTIFS('Q1'!AN:AN,"Nassau",'Q1'!AL:AL,"Female") + COUNTIFS('Q1'!AN:AN,"Queens", 'Q1'!AL:AL,"Female")</f>
        <v>367</v>
      </c>
      <c r="K4" s="19" t="s">
        <v>450</v>
      </c>
      <c r="L4" s="20">
        <f>COUNTIFS('Q1'!AN:AN,"Nassau",'Q1'!AM:AM,"&gt;24",'Q1'!AM:AM,"&lt;35") + COUNTIFS('Q1'!AN:AN,"Queens",'Q1'!AM:AM,"&gt;24",'Q1'!AM:AM,"&lt;35")</f>
        <v>69</v>
      </c>
      <c r="U4" s="19" t="s">
        <v>98</v>
      </c>
      <c r="V4" s="20">
        <f>COUNTIFS('Q1'!AN:AN,"Nassau",'Q1'!AV:AV,"No") + COUNTIFS('Q1'!AN:AN,"Queens",'Q1'!AV:AV,"No")</f>
        <v>43</v>
      </c>
      <c r="AE4" s="32" t="s">
        <v>97</v>
      </c>
      <c r="AF4" s="20">
        <f>COUNTIFS('Q1'!AN:AN,"Nassau",'Q1'!AP:AP,"Black/African American") + COUNTIFS('Q1'!AN:AN,"Queens",'Q1'!AP:AP,"Black/African American")</f>
        <v>134</v>
      </c>
    </row>
    <row r="5" spans="1:32" ht="15.75" thickBot="1" x14ac:dyDescent="0.3">
      <c r="A5" s="19" t="s">
        <v>89</v>
      </c>
      <c r="B5" s="20">
        <f>COUNTIFS('Q1'!AN:AN,"Nassau",'Q1'!AL:AL,"Other") + COUNTIFS('Q1'!AN:AN,"Queens", 'Q1'!AL:AL,"Other")</f>
        <v>2</v>
      </c>
      <c r="K5" s="19" t="s">
        <v>451</v>
      </c>
      <c r="L5" s="20">
        <f>COUNTIFS('Q1'!AN:AN,"Nassau",'Q1'!AM:AM,"&gt;34",'Q1'!AM:AM,"&lt;45") + COUNTIFS('Q1'!AN:AN,"Queens",'Q1'!AM:AM,"&gt;34",'Q1'!AM:AM,"&lt;45")</f>
        <v>67</v>
      </c>
      <c r="U5" s="19" t="s">
        <v>438</v>
      </c>
      <c r="V5" s="20">
        <f>COUNTIFS('Q1'!AN:AN,"Nassau",'Q1'!AV:AV,"No, but I did in the past") + COUNTIFS('Q1'!AN:AN,"Queens",'Q1'!AV:AV,"No, but I did in the past")</f>
        <v>6</v>
      </c>
      <c r="AE5" s="32" t="s">
        <v>128</v>
      </c>
      <c r="AF5" s="20">
        <f>COUNTIFS('Q1'!AN:AN,"Nassau",'Q1'!AP:AP,"Asian/Pacific Islander") + COUNTIFS('Q1'!AN:AN,"Queens",'Q1'!AP:AP,"Asian/Pacific Islander")</f>
        <v>56</v>
      </c>
    </row>
    <row r="6" spans="1:32" ht="15.75" thickBot="1" x14ac:dyDescent="0.3">
      <c r="A6" s="24" t="s">
        <v>437</v>
      </c>
      <c r="B6" s="25">
        <f>SUM(B3:B5)</f>
        <v>586</v>
      </c>
      <c r="K6" s="19" t="s">
        <v>452</v>
      </c>
      <c r="L6" s="20">
        <f>COUNTIFS('Q1'!AN:AN,"Nassau",'Q1'!AM:AM,"&gt;44",'Q1'!AM:AM,"&lt;55") + COUNTIFS('Q1'!AN:AN,"Queens",'Q1'!AM:AM,"&gt;44",'Q1'!AM:AM,"&lt;55")</f>
        <v>90</v>
      </c>
      <c r="U6" s="24" t="s">
        <v>437</v>
      </c>
      <c r="V6" s="25">
        <f>SUM(V3:V5)</f>
        <v>560</v>
      </c>
      <c r="AE6" s="32" t="s">
        <v>143</v>
      </c>
      <c r="AF6" s="20">
        <f>COUNTIFS('Q1'!AN:AN,"Nassau",'Q1'!AP:AP,"Native American") + COUNTIFS('Q1'!AN:AN,"Queens",'Q1'!AP:AP,"Native American")</f>
        <v>2</v>
      </c>
    </row>
    <row r="7" spans="1:32" ht="15.75" thickBot="1" x14ac:dyDescent="0.3">
      <c r="A7" s="28" t="s">
        <v>439</v>
      </c>
      <c r="B7" s="29">
        <f>B6/595</f>
        <v>0.98487394957983199</v>
      </c>
      <c r="K7" s="33" t="s">
        <v>453</v>
      </c>
      <c r="L7" s="20">
        <f>COUNTIFS('Q1'!AN:AN,"Nassau",'Q1'!AM:AM,"&gt;54",'Q1'!AM:AM,"&lt;65") + COUNTIFS('Q1'!AN:AN,"Queens",'Q1'!AM:AM,"&gt;54",'Q1'!AM:AM,"&lt;65")</f>
        <v>102</v>
      </c>
      <c r="U7" s="24" t="s">
        <v>439</v>
      </c>
      <c r="V7" s="27">
        <f>V6/595</f>
        <v>0.94117647058823528</v>
      </c>
      <c r="AE7" s="32" t="s">
        <v>134</v>
      </c>
      <c r="AF7" s="20">
        <f>COUNTIFS('Q1'!AN:AN,"Nassau",'Q1'!AP:AP,"Multi-racial") + COUNTIFS('Q1'!AN:AN,"Queens",'Q1'!AP:AP,"Multi-racial")</f>
        <v>13</v>
      </c>
    </row>
    <row r="8" spans="1:32" ht="15.75" thickBot="1" x14ac:dyDescent="0.3">
      <c r="K8" s="19" t="s">
        <v>454</v>
      </c>
      <c r="L8" s="20">
        <f>COUNTIFS('Q1'!AN:AN,"Nassau",'Q1'!AM:AM,"&gt;64") + COUNTIFS('Q1'!AN:AN,"Queens",'Q1'!AM:AM,"&gt;64")</f>
        <v>207</v>
      </c>
      <c r="U8" s="121" t="s">
        <v>441</v>
      </c>
      <c r="V8" s="121"/>
      <c r="AE8" s="34" t="s">
        <v>89</v>
      </c>
      <c r="AF8" s="20">
        <v>31</v>
      </c>
    </row>
    <row r="9" spans="1:32" ht="15.75" thickBot="1" x14ac:dyDescent="0.3">
      <c r="K9" s="24" t="s">
        <v>437</v>
      </c>
      <c r="L9" s="25">
        <f>SUM(L3:L8)</f>
        <v>571</v>
      </c>
      <c r="AE9" s="35" t="s">
        <v>437</v>
      </c>
      <c r="AF9" s="25">
        <f>SUM(AF3:AF8)</f>
        <v>531</v>
      </c>
    </row>
    <row r="10" spans="1:32" ht="15.75" thickBot="1" x14ac:dyDescent="0.3">
      <c r="K10" s="26" t="s">
        <v>439</v>
      </c>
      <c r="L10" s="27">
        <f>L9/595</f>
        <v>0.95966386554621852</v>
      </c>
      <c r="AE10" s="35" t="s">
        <v>439</v>
      </c>
      <c r="AF10" s="27">
        <f>AF9/595</f>
        <v>0.89243697478991602</v>
      </c>
    </row>
    <row r="11" spans="1:32" x14ac:dyDescent="0.25">
      <c r="AE11" s="120" t="s">
        <v>457</v>
      </c>
      <c r="AF11" s="120"/>
    </row>
    <row r="18" spans="1:32" x14ac:dyDescent="0.25">
      <c r="A18" s="116" t="s">
        <v>458</v>
      </c>
      <c r="B18" s="123"/>
      <c r="K18" s="116" t="s">
        <v>435</v>
      </c>
      <c r="L18" s="117"/>
      <c r="U18" s="116" t="s">
        <v>459</v>
      </c>
      <c r="V18" s="117"/>
      <c r="AE18" s="116" t="s">
        <v>447</v>
      </c>
      <c r="AF18" s="117"/>
    </row>
    <row r="19" spans="1:32" x14ac:dyDescent="0.25">
      <c r="A19" s="31" t="s">
        <v>109</v>
      </c>
      <c r="B19" s="22">
        <f>COUNTIFS('Q1'!AN:AN,"Nassau",'Q1'!AS:AS,"$0-$19,999") + COUNTIFS('Q1'!AN:AN,"Queens",'Q1'!AS:AS,"$0-$19,999")</f>
        <v>74</v>
      </c>
      <c r="K19" s="19" t="s">
        <v>436</v>
      </c>
      <c r="L19" s="20">
        <f>COUNTIFS('Q1'!AN:AN,"Nassau",'Q1'!AU:AU,"Employed for wages") + COUNTIFS('Q1'!AN:AN,"Queens",'Q1'!AU:AU,"Employed for wages")</f>
        <v>237</v>
      </c>
      <c r="U19" s="21" t="s">
        <v>90</v>
      </c>
      <c r="V19" s="22">
        <f>COUNTIFS('Q1'!AN:AN,"Nassau",'Q1'!$AW:AW,"*Medicaid*") + COUNTIFS('Q1'!AN:AN,"Queens",'Q1'!$AW:AW,"*Medicaid*")</f>
        <v>78</v>
      </c>
      <c r="AE19" s="21" t="s">
        <v>449</v>
      </c>
      <c r="AF19" s="22">
        <f>COUNTIFS('Q1'!AN:AN,"Nassau",'Q1'!AT:AT,"K-8 grade") + COUNTIFS('Q1'!AN:AN,"Queens",'Q1'!AT:AT,"K-8 grade")</f>
        <v>14</v>
      </c>
    </row>
    <row r="20" spans="1:32" x14ac:dyDescent="0.25">
      <c r="A20" s="32" t="s">
        <v>99</v>
      </c>
      <c r="B20" s="20">
        <f>COUNTIFS('Q1'!AN:AN,"Nassau",'Q1'!AS:AS,"$20,000 to $34,999") + COUNTIFS('Q1'!AN:AN,"Queens",'Q1'!AS:AS,"$20,000 to $34,999")</f>
        <v>91</v>
      </c>
      <c r="K20" s="19" t="s">
        <v>135</v>
      </c>
      <c r="L20" s="20">
        <f>COUNTIFS('Q1'!AN:AN,"Nassau",'Q1'!AU:AU,"Self-employed") + COUNTIFS('Q1'!AN:AN,"Queens",'Q1'!AU:AU,"Self-employed")</f>
        <v>52</v>
      </c>
      <c r="U20" s="19" t="s">
        <v>91</v>
      </c>
      <c r="V20" s="20">
        <f>COUNTIFS('Q1'!AN:AN,"Nassau",'Q1'!$AW:AW,"*Medicare*") + COUNTIFS('Q1'!AN:AN,"Queens",'Q1'!$AW:AW,"*Medicare*")</f>
        <v>129</v>
      </c>
      <c r="AE20" s="19" t="s">
        <v>133</v>
      </c>
      <c r="AF20" s="20">
        <f>COUNTIFS('Q1'!AN:AN,"Nassau",'Q1'!AT:AT,"Some high school") + COUNTIFS('Q1'!AN:AN,"Queens",'Q1'!AT:AT,"Some high school")</f>
        <v>46</v>
      </c>
    </row>
    <row r="21" spans="1:32" x14ac:dyDescent="0.25">
      <c r="A21" s="32" t="s">
        <v>112</v>
      </c>
      <c r="B21" s="20">
        <f>COUNTIFS('Q1'!AN:AN,"Nassau",'Q1'!AS:AS,"$35,000 to $49,999") + COUNTIFS('Q1'!AN:AN,"Queens",'Q1'!AS:AS,"$35,000 to $49,999")</f>
        <v>56</v>
      </c>
      <c r="K21" s="19" t="s">
        <v>136</v>
      </c>
      <c r="L21" s="20">
        <f>COUNTIFS('Q1'!AN:AN,"Nassau",'Q1'!AU:AU,"Student") + COUNTIFS('Q1'!AN:AN,"Queens",'Q1'!AU:AU,"Student")</f>
        <v>29</v>
      </c>
      <c r="U21" s="39" t="s">
        <v>92</v>
      </c>
      <c r="V21" s="6">
        <f>COUNTIFS('Q1'!AN:AN,"Nassau",'Q1'!$AW:AW,"*Private/Commercial*") + COUNTIFS('Q1'!AN:AN,"Queens",'Q1'!$AW:AW,"*Private/Commercial*")</f>
        <v>127</v>
      </c>
      <c r="AE21" s="19" t="s">
        <v>103</v>
      </c>
      <c r="AF21" s="20">
        <f>COUNTIFS('Q1'!AN:AN,"Nassau",'Q1'!AT:AT,"High school graduate") + COUNTIFS('Q1'!AN:AN,"Queens",'Q1'!AT:AT,"High school graduate")</f>
        <v>97</v>
      </c>
    </row>
    <row r="22" spans="1:32" ht="15.75" thickBot="1" x14ac:dyDescent="0.3">
      <c r="A22" s="32" t="s">
        <v>108</v>
      </c>
      <c r="B22" s="20">
        <f>COUNTIFS('Q1'!AN:AN,"Nassau",'Q1'!AS:AS,"$50,000 to $74,999") + COUNTIFS('Q1'!AN:AN,"Queens",'Q1'!AS:AS,"$50,000 to $74,999")</f>
        <v>76</v>
      </c>
      <c r="K22" s="19" t="s">
        <v>104</v>
      </c>
      <c r="L22" s="20">
        <f>COUNTIFS('Q1'!AN:AN,"Nassau",'Q1'!AU:AU,"retired") + COUNTIFS('Q1'!AN:AN,"Queens",'Q1'!AU:AU,"retired")</f>
        <v>205</v>
      </c>
      <c r="U22" s="39" t="s">
        <v>93</v>
      </c>
      <c r="V22" s="6">
        <f>COUNTIFS('Q1'!AN:AN,"Nassau",'Q1'!$AW:AW,"*No Insurance*") + COUNTIFS('Q1'!AN:AN,"Queens",'Q1'!$AW:AW,"*No Insurance*")</f>
        <v>25</v>
      </c>
      <c r="AE22" s="19" t="s">
        <v>137</v>
      </c>
      <c r="AF22" s="20">
        <f>COUNTIFS('Q1'!AN:AN,"Nassau",'Q1'!AT:AT,"technical school") + COUNTIFS('Q1'!AN:AN,"Queens",'Q1'!AT:AT,"Technical school")</f>
        <v>19</v>
      </c>
    </row>
    <row r="23" spans="1:32" ht="15.75" thickBot="1" x14ac:dyDescent="0.3">
      <c r="A23" s="32" t="s">
        <v>114</v>
      </c>
      <c r="B23" s="20">
        <f>COUNTIFS('Q1'!AN:AN,"Nassau",'Q1'!AS:AS,"$75,000 to $125,000") + COUNTIFS('Q1'!AN:AN,"Queens",'Q1'!AS:AS,"$75,000 to $125,000")</f>
        <v>101</v>
      </c>
      <c r="K23" s="19" t="s">
        <v>440</v>
      </c>
      <c r="L23" s="20">
        <f>COUNTIFS('Q1'!AN:AN,"Nassau",'Q1'!AU:AU,"Military") + COUNTIFS('Q1'!AN:AN,"Queens",'Q1'!AU:AU,"Military")</f>
        <v>0</v>
      </c>
      <c r="U23" s="40" t="s">
        <v>437</v>
      </c>
      <c r="V23" s="41">
        <f>SUM(V19:V22)</f>
        <v>359</v>
      </c>
      <c r="AE23" s="19" t="s">
        <v>120</v>
      </c>
      <c r="AF23" s="20">
        <f>COUNTIFS('Q1'!AN:AN,"Nassau",'Q1'!AT:AT,"some college") + COUNTIFS('Q1'!AN:AN,"Queens",'Q1'!AT:AT,"some college")</f>
        <v>93</v>
      </c>
    </row>
    <row r="24" spans="1:32" ht="15.75" thickBot="1" x14ac:dyDescent="0.3">
      <c r="A24" s="32" t="s">
        <v>126</v>
      </c>
      <c r="B24" s="20">
        <f>COUNTIFS('Q1'!AN:AN,"Nassau",'Q1'!AS:AS,"Over $125,000") + COUNTIFS('Q1'!AN:AN,"Queens",'Q1'!AS:AS,"Over $125,000")</f>
        <v>83</v>
      </c>
      <c r="K24" s="19" t="s">
        <v>442</v>
      </c>
      <c r="L24" s="20">
        <f>COUNTIFS('Q1'!AN:AN,"Nassau",'Q1'!AU:AU,"Out of work and looking for work") + COUNTIFS('Q1'!AN:AN,"Queens",'Q1'!AU:AU,"Out of work and looking for work")</f>
        <v>23</v>
      </c>
      <c r="AE24" s="19" t="s">
        <v>110</v>
      </c>
      <c r="AF24" s="20">
        <f>COUNTIFS('Q1'!AN:AN,"Nassau",'Q1'!AT:AT,"college graduate") + COUNTIFS('Q1'!AN:AN,"Queens",'Q1'!AT:AT,"college graduate")</f>
        <v>186</v>
      </c>
    </row>
    <row r="25" spans="1:32" ht="15.75" thickBot="1" x14ac:dyDescent="0.3">
      <c r="A25" s="24" t="s">
        <v>437</v>
      </c>
      <c r="B25" s="25">
        <f>SUM(B19:B24)</f>
        <v>481</v>
      </c>
      <c r="K25" s="19" t="s">
        <v>443</v>
      </c>
      <c r="L25" s="20">
        <f>COUNTIFS('Q1'!AN:AN,"Nassau",'Q1'!AU:AU,"Out of work, but not currently looking") + COUNTIFS('Q1'!AN:AN,"Queens",'Q1'!AU:AU,"Out of work, but not currently looking")</f>
        <v>17</v>
      </c>
      <c r="AE25" s="19" t="s">
        <v>100</v>
      </c>
      <c r="AF25" s="20">
        <f>COUNTIFS('Q1'!AN:AN,"Nassau",'Q1'!AT:AT,"graduate school") + COUNTIFS('Q1'!AN:AN,"Queens",'Q1'!AT:AT,"graduate school")</f>
        <v>86</v>
      </c>
    </row>
    <row r="26" spans="1:32" ht="15.75" thickBot="1" x14ac:dyDescent="0.3">
      <c r="A26" s="24" t="s">
        <v>439</v>
      </c>
      <c r="B26" s="27">
        <f>B25/595</f>
        <v>0.80840336134453783</v>
      </c>
      <c r="K26" s="24" t="s">
        <v>437</v>
      </c>
      <c r="L26" s="25">
        <f>SUM(L19:L25)</f>
        <v>563</v>
      </c>
      <c r="AE26" s="19" t="s">
        <v>153</v>
      </c>
      <c r="AF26" s="20">
        <f>COUNTIFS('Q1'!AN:AN,"Nassau",'Q1'!AT:AT,"doctorate") + COUNTIFS('Q1'!AN:AN,"Queens",'Q1'!AT:AT,"doctorate")</f>
        <v>20</v>
      </c>
    </row>
    <row r="27" spans="1:32" ht="15.75" thickBot="1" x14ac:dyDescent="0.3">
      <c r="A27" s="118" t="s">
        <v>455</v>
      </c>
      <c r="B27" s="118"/>
      <c r="K27" s="30" t="s">
        <v>439</v>
      </c>
      <c r="L27" s="29">
        <f>L26/595</f>
        <v>0.94621848739495795</v>
      </c>
      <c r="AE27" s="19" t="s">
        <v>203</v>
      </c>
      <c r="AF27" s="20">
        <f>COUNTIFS('Q1'!AN:AN,"Nassau",'Q1'!AT:AT,"GED") + COUNTIFS('Q1'!AN:AN,"Queens",'Q1'!AT:AT,"GED")</f>
        <v>0</v>
      </c>
    </row>
    <row r="28" spans="1:32" ht="15.75" thickBot="1" x14ac:dyDescent="0.3">
      <c r="A28" s="119"/>
      <c r="B28" s="119"/>
      <c r="AE28" s="24" t="s">
        <v>437</v>
      </c>
      <c r="AF28" s="42">
        <f>SUM(AF19:AF27)</f>
        <v>561</v>
      </c>
    </row>
    <row r="29" spans="1:32" ht="15.75" thickBot="1" x14ac:dyDescent="0.3">
      <c r="AE29" s="24" t="s">
        <v>439</v>
      </c>
      <c r="AF29" s="43">
        <f>AF28/595</f>
        <v>0.94285714285714284</v>
      </c>
    </row>
  </sheetData>
  <mergeCells count="12">
    <mergeCell ref="A27:B28"/>
    <mergeCell ref="A1:AF1"/>
    <mergeCell ref="A2:B2"/>
    <mergeCell ref="K2:L2"/>
    <mergeCell ref="U2:V2"/>
    <mergeCell ref="AE2:AF2"/>
    <mergeCell ref="U8:V8"/>
    <mergeCell ref="AE11:AF11"/>
    <mergeCell ref="A18:B18"/>
    <mergeCell ref="K18:L18"/>
    <mergeCell ref="U18:V18"/>
    <mergeCell ref="AE18:AF1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 2 0 1 8 - 0 6 - 2 2 T 1 6 : 4 1 : 2 8 . 7 4 0 7 2 0 4 - 0 4 : 0 0 < / L a s t P r o c e s s e d T i m e > < / D a t a M o d e l i n g S a n d b o x . S e r i a l i z e d S a n d b o x E r r o r C a c h e > ] ] > < / C u s t o m C o n t e n t > < / G e m i n i > 
</file>

<file path=customXml/item10.xml>��< ? x m l   v e r s i o n = " 1 . 0 "   e n c o d i n g = " U T F - 1 6 " ? > < G e m i n i   x m l n s = " h t t p : / / g e m i n i / p i v o t c u s t o m i z a t i o n / C l i e n t W i n d o w X M L " > < C u s t o m C o n t e n t > < ! [ C D A T A [ T a b l e 1 - 1 5 8 6 9 3 f 2 - b f a b - 4 e 5 c - 8 0 c e - 0 b b b 2 7 a a f 0 d 3 ] ] > < / 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5 & l t ; / K e y & g t ; & l t ; / D i a g r a m O b j e c t K e y & g t ; & l t ; D i a g r a m O b j e c t K e y & g t ; & l t ; K e y & g t ; C o l u m n s \ C o l u m n 6 & 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  ( s e l e c t   a l l   t h a t   a p p l y ) & l t ; / K e y & g t ; & l t ; / D i a g r a m O b j e c t K e y & g t ; & l t ; D i a g r a m O b j e c t K e y & g t ; & l t ; K e y & g t ; C o l u m n s \ D o   y o u   h a v e   a   s m a r t   p h o n e ? & l t ; / K e y & g t ; & l t ; / D i a g r a m O b j e c t K e y & g t ; & l t ; D i a g r a m O b j e c t K e y & g t ; & l t ; K e y & g t ; C o l u m n s \ N Q 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5 & l t ; / K e y & g t ; & l t ; / a : K e y & g t ; & l t ; a : V a l u e   i : t y p e = " M e a s u r e G r i d N o d e V i e w S t a t e " & g t ; & l t ; C o l u m n & g t ; 3 5 & l t ; / C o l u m n & g t ; & l t ; L a y e d O u t & g t ; t r u e & l t ; / L a y e d O u t & g t ; & l t ; / a : V a l u e & g t ; & l t ; / a : K e y V a l u e O f D i a g r a m O b j e c t K e y a n y T y p e z b w N T n L X & g t ; & l t ; a : K e y V a l u e O f D i a g r a m O b j e c t K e y a n y T y p e z b w N T n L X & g t ; & l t ; a : K e y & g t ; & l t ; K e y & g t ; C o l u m n s \ C o l u m n 6 & 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W h a t   t y p e   o f   i n s u r a n c e   d o   y o u   h a v e ?   ( s e l e c t   a l l   t h a t   a p p l y ) & l t ; / K e y & g t ; & l t ; / a : K e y & g t ; & l t ; a : V a l u e   i : t y p e = " M e a s u r e G r i d N o d e V i e w S t a t e " & g t ; & l t ; C o l u m n & g t ; 4 8 & l t ; / C o l u m n & g t ; & l t ; L a y e d O u t & g t ; t r u e & l t ; / L a y e d O u t & g t ; & l t ; / a : V a l u e & g t ; & l t ; / a : K e y V a l u e O f D i a g r a m O b j e c t K e y a n y T y p e z b w N T n L X & g t ; & l t ; a : K e y V a l u e O f D i a g r a m O b j e c t K e y a n y T y p e z b w N T n L X & g t ; & l t ; a : K e y & g t ; & l t ; K e y & g t ; C o l u m n s \ D o   y o u   h a v e   a   s m a r t   p h o n e ? & l t ; / K e y & g t ; & l t ; / a : K e y & g t ; & l t ; a : V a l u e   i : t y p e = " M e a s u r e G r i d N o d e V i e w S t a t e " & g t ; & l t ; C o l u m n & g t ; 4 9 & l t ; / C o l u m n & g t ; & l t ; L a y e d O u t & g t ; t r u e & l t ; / L a y e d O u t & g t ; & l t ; / a : V a l u e & g t ; & l t ; / a : K e y V a l u e O f D i a g r a m O b j e c t K e y a n y T y p e z b w N T n L X & g t ; & l t ; a : K e y V a l u e O f D i a g r a m O b j e c t K e y a n y T y p e z b w N T n L X & g t ; & l t ; a : K e y & g t ; & l t ; K e y & g t ; C o l u m n s \ N Q P ? & l t ; / K e y & g t ; & l t ; / a : K e y & g t ; & l t ; a : V a l u e   i : t y p e = " M e a s u r e G r i d N o d e V i e w S t a t e " & g t ; & l t ; C o l u m n & g t ; 5 0 & 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S h o w H i d d e n " > < C u s t o m C o n t e n t > < ! [ C D A T A [ T r u e ] ] > < / C u s t o m C o n t e n t > < / G e m i n i > 
</file>

<file path=customXml/item13.xml>��< ? x m l   v e r s i o n = " 1 . 0 "   e n c o d i n g = " U T F - 1 6 " ? > < G e m i n i   x m l n s = " h t t p : / / g e m i n i / p i v o t c u s t o m i z a t i o n / S a n d b o x N o n E m p t y " > < C u s t o m C o n t e n t > < ! [ C D A T A [ 1 ] ] > < / 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I s S a n d b o x E m b e d d e d " > < C u s t o m C o n t e n t > < ! [ C D A T A [ y e s ] ] > < / C u s t o m C o n t e n t > < / G e m i n i > 
</file>

<file path=customXml/item16.xml>��< ? x m l   v e r s i o n = " 1 . 0 "   e n c o d i n g = " U T F - 1 6 " ? > < G e m i n i   x m l n s = " h t t p : / / g e m i n i / p i v o t c u s t o m i z a t i o n / T a b l e C o u n t I n S a n d b o x " > < C u s t o m C o n t e n t > < ! [ C D A T A [ 1 ] ] > < / C u s t o m C o n t e n t > < / G e m i n i > 
</file>

<file path=customXml/item2.xml>��< ? x m l   v e r s i o n = " 1 . 0 "   e n c o d i n g = " U T F - 1 6 " ? > < G e m i n i   x m l n s = " h t t p : / / g e m i n i / p i v o t c u s t o m i z a t i o n / L i n k e d T a b l e s " > < C u s t o m C o n t e n t > < ! [ C D A T A [ < L i n k e d T a b l e s   x m l n s : x s d = " h t t p : / / w w w . w 3 . o r g / 2 0 0 1 / X M L S c h e m a "   x m l n s : x s i = " h t t p : / / w w w . w 3 . o r g / 2 0 0 1 / X M L S c h e m a - i n s t a n c e " > < L i n k e d T a b l e L i s t > < L i n k e d T a b l e I n f o > < E x c e l T a b l e N a m e > T a b l e 1 < / E x c e l T a b l e N a m e > < G e m i n i T a b l e I d > T a b l e 1 - 1 5 8 6 9 3 f 2 - b f a b - 4 e 5 c - 8 0 c e - 0 b b b 2 7 a a f 0 d 3 < / G e m i n i T a b l e I d > < L i n k e d C o l u m n L i s t   / > < U p d a t e N e e d e d > t r u e < / U p d a t e N e e d e d > < R o w C o u n t > 0 < / R o w C o u n t > < / L i n k e d T a b l e I n f o > < / L i n k e d T a b l e L i s t > < / L i n k e d T a b l e s > ] ] > < / 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P o w e r P i v o t V e r s i o n " > < C u s t o m C o n t e n t > < ! [ C D A T A [ 2 0 1 1 . 1 1 0 . 2 8 3 2 . 2 5 ] ] > < / 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T a b l e 1 - 1 5 8 6 9 3 f 2 - b f a b - 4 e 5 c - 8 0 c e - 0 b b b 2 7 a a f 0 d 3 " > < 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 A s t h m a / l u n g   d i s e a s e < / s t r i n g > < / k e y > < v a l u e > < i n t > 1 6 6 < / i n t > < / v a l u e > < / i t e m > < i t e m > < k e y > < s t r i n g > C a n c e r < / s t r i n g > < / k e y > < v a l u e > < i n t > 7 8 < / i n t > < / v a l u e > < / i t e m > < i t e m > < k e y > < s t r i n g > H e a r t   d i s e a s e   & a m p ;   s t r o k e < / s t r i n g > < / k e y > < v a l u e > < i n t > 1 7 5 < / i n t > < / v a l u e > < / i t e m > < i t e m > < k e y > < s t r i n g > S a f e t y < / s t r i n g > < / k e y > < v a l u e > < i n t > 7 5 < / i n t > < / v a l u e > < / i t e m > < i t e m > < k e y > < s t r i n g > H I V / A I D S   & a m p ;   S e x u a l l y   T r a n s m i t t e d   D i s e a s e s   ( S T D s ) < / s t r i n g > < / k e y > < v a l u e > < i n t > 3 3 5 < / i n t > < / v a l u e > < / i t e m > < i t e m > < k e y > < s t r i n g > V a c c i n e   p r e v e n t a b l e   d i s e a s e s < / s t r i n g > < / k e y > < v a l u e > < i n t > 2 1 8 < / i n t > < / v a l u e > < / i t e m > < i t e m > < k e y > < s t r i n g > C h i l d   h e a l t h   & a m p ;   w e l l n e s s < / s t r i n g > < / k e y > < v a l u e > < i n t > 1 8 2 < / i n t > < / v a l u e > < / i t e m > < i t e m > < k e y > < s t r i n g > W o m e n  s   h e a l t h   & a m p ;   w e l l n e s s < / s t r i n g > < / k e y > < v a l u e > < i n t > 2 0 7 < / i n t > < / v a l u e > < / i t e m > < i t e m > < k e y > < s t r i n g > D i a b e t e s < / s t r i n g > < / k e y > < v a l u e > < i n t > 9 1 < / i n t > < / v a l u e > < / i t e m > < i t e m > < k e y > < s t r i n g > M e n t a l   h e a l t h   d e p r e s s i o n / s u i c i d e < / s t r i n g > < / k e y > < v a l u e > < i n t > 2 4 5 < / i n t > < / v a l u e > < / i t e m > < i t e m > < k e y > < s t r i n g > D r u g s   & a m p ;   a l c o h o l   a b u s e < / s t r i n g > < / k e y > < v a l u e > < i n t > 1 7 2 < / i n t > < / v a l u e > < / i t e m > < i t e m > < k e y > < s t r i n g > E n v i r o n m e n t a l   h a z a r d s < / s t r i n g > < / k e y > < v a l u e > < i n t > 1 7 7 < / i n t > < / v a l u e > < / i t e m > < i t e m > < k e y > < s t r i n g > O b e s i t y / w e i g h t   l o s s   i s s u e s < / s t r i n g > < / k e y > < v a l u e > < i n t > 2 0 1 < / i n t > < / v a l u e > < / i t e m > < i t e m > < k e y > < s t r i n g > C o l u m n 1 < / s t r i n g > < / k e y > < v a l u e > < i n t > 9 1 < / i n t > < / v a l u e > < / i t e m > < i t e m > < k e y > < s t r i n g > C o u n t   o f   S e l e c t i o n < / s t r i n g > < / k e y > < v a l u e > < i n t > 1 4 9 < / i n t > < / v a l u e > < / i t e m > < i t e m > < k e y > < s t r i n g > W e i g h t < / s t r i n g > < / k e y > < v a l u e > < i n t > 8 0 < / i n t > < / v a l u e > < / i t e m > < i t e m > < k e y > < s t r i n g > C o l u m n 2 < / s t r i n g > < / k e y > < v a l u e > < i n t > 9 1 < / i n t > < / v a l u e > < / i t e m > < i t e m > < k e y > < s t r i n g > A s t h m a / l u n g   d i s e a s e 3 < / s t r i n g > < / k e y > < v a l u e > < i n t > 1 7 3 < / i n t > < / v a l u e > < / i t e m > < i t e m > < k e y > < s t r i n g > C a n c e r 4 < / s t r i n g > < / k e y > < v a l u e > < i n t > 8 5 < / i n t > < / v a l u e > < / i t e m > < i t e m > < k e y > < s t r i n g > H e a r t   d i s e a s e   & a m p ;   s t r o k e 5 < / s t r i n g > < / k e y > < v a l u e > < i n t > 1 8 2 < / i n t > < / v a l u e > < / i t e m > < i t e m > < k e y > < s t r i n g > S a f e t y 6 < / s t r i n g > < / k e y > < v a l u e > < i n t > 8 2 < / i n t > < / v a l u e > < / i t e m > < i t e m > < k e y > < s t r i n g > H I V / A I D S   & a m p ;   S e x u a l l y   T r a n s m i t t e d   D i s e a s e s   ( S T D s ) 7 < / s t r i n g > < / k e y > < v a l u e > < i n t > 3 4 2 < / i n t > < / v a l u e > < / i t e m > < i t e m > < k e y > < s t r i n g > V a c c i n e   p r e v e n t a b l e   d i s e a s e s 8 < / s t r i n g > < / k e y > < v a l u e > < i n t > 2 2 5 < / i n t > < / v a l u e > < / i t e m > < i t e m > < k e y > < s t r i n g > C h i l d   h e a l t h   & a m p ;   w e l l n e s s 9 < / s t r i n g > < / k e y > < v a l u e > < i n t > 1 8 9 < / i n t > < / v a l u e > < / i t e m > < i t e m > < k e y > < s t r i n g > W o m e n  s   h e a l t h   & a m p ;   w e l l n e s s 1 0 < / s t r i n g > < / k e y > < v a l u e > < i n t > 2 2 1 < / i n t > < / v a l u e > < / i t e m > < i t e m > < k e y > < s t r i n g > D i a b e t e s 1 1 < / s t r i n g > < / k e y > < v a l u e > < i n t > 1 0 5 < / i n t > < / v a l u e > < / i t e m > < i t e m > < k e y > < s t r i n g > M e n t a l   h e a l t h   d e p r e s s i o n / s u i c i d e 1 2 < / s t r i n g > < / k e y > < v a l u e > < i n t > 2 5 9 < / i n t > < / v a l u e > < / i t e m > < i t e m > < k e y > < s t r i n g > D r u g s   & a m p ;   a l c o h o l   a b u s e 1 3 < / s t r i n g > < / k e y > < v a l u e > < i n t > 1 8 6 < / i n t > < / v a l u e > < / i t e m > < i t e m > < k e y > < s t r i n g > E n v i r o n m e n t a l   h a z a r d s 1 4 < / s t r i n g > < / k e y > < v a l u e > < i n t > 1 9 1 < / i n t > < / v a l u e > < / i t e m > < i t e m > < k e y > < s t r i n g > O b e s i t y / w e i g h t   l o s s   i s s u e s 1 5 < / s t r i n g > < / k e y > < v a l u e > < i n t > 2 1 5 < / i n t > < / v a l u e > < / i t e m > < i t e m > < k e y > < s t r i n g > C o l u m n 3 < / s t r i n g > < / k e y > < v a l u e > < i n t > 9 1 < / i n t > < / v a l u e > < / i t e m > < i t e m > < k e y > < s t r i n g > C o l u m n 4 < / s t r i n g > < / k e y > < v a l u e > < i n t > 9 1 < / i n t > < / v a l u e > < / i t e m > < i t e m > < k e y > < s t r i n g > O b s e r v e d < / s t r i n g > < / k e y > < v a l u e > < i n t > 9 6 < / i n t > < / v a l u e > < / i t e m > < i t e m > < k e y > < s t r i n g > E x p e c t e d < / s t r i n g > < / k e y > < v a l u e > < i n t > 9 3 < / i n t > < / v a l u e > < / i t e m > < i t e m > < k e y > < s t r i n g > C o l u m n 5 < / s t r i n g > < / k e y > < v a l u e > < i n t > 9 1 < / i n t > < / v a l u e > < / i t e m > < i t e m > < k e y > < s t r i n g > C o l u m n 6 < / 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 W h a t   t y p e   o f   i n s u r a n c e   d o   y o u   h a v e ?   ( s e l e c t   a l l   t h a t   a p p l y ) < / s t r i n g > < / k e y > < v a l u e > < i n t > 3 9 7 < / i n t > < / v a l u e > < / i t e m > < i t e m > < k e y > < s t r i n g > D o   y o u   h a v e   a   s m a r t   p h o n e ? < / s t r i n g > < / k e y > < v a l u e > < i n t > 2 1 0 < / i n t > < / v a l u e > < / i t e m > < i t e m > < k e y > < s t r i n g > N Q P ? < / s t r i n g > < / k e y > < v a l u e > < i n t > 7 1 < / i n t > < / v a l u e > < / i t e m > < / C o l u m n W i d t h s > < C o l u m n D i s p l a y I n d e x > < i t e m > < k e y > < s t r i n g > R e s p o n d e n t I D < / s t r i n g > < / k e y > < v a l u e > < i n t > 0 < / i n t > < / v a l u e > < / i t e m > < i t e m > < k e y > < s t r i n g > A s t h m a / l u n g   d i s e a s e < / s t r i n g > < / k e y > < v a l u e > < i n t > 1 < / i n t > < / v a l u e > < / i t e m > < i t e m > < k e y > < s t r i n g > C a n c e r < / s t r i n g > < / k e y > < v a l u e > < i n t > 2 < / i n t > < / v a l u e > < / i t e m > < i t e m > < k e y > < s t r i n g > H e a r t   d i s e a s e   & a m p ;   s t r o k e < / s t r i n g > < / k e y > < v a l u e > < i n t > 3 < / i n t > < / v a l u e > < / i t e m > < i t e m > < k e y > < s t r i n g > S a f e t y < / s t r i n g > < / k e y > < v a l u e > < i n t > 4 < / i n t > < / v a l u e > < / i t e m > < i t e m > < k e y > < s t r i n g > H I V / A I D S   & a m p ;   S e x u a l l y   T r a n s m i t t e d   D i s e a s e s   ( S T D s ) < / s t r i n g > < / k e y > < v a l u e > < i n t > 5 < / i n t > < / v a l u e > < / i t e m > < i t e m > < k e y > < s t r i n g > V a c c i n e   p r e v e n t a b l e   d i s e a s e s < / s t r i n g > < / k e y > < v a l u e > < i n t > 6 < / i n t > < / v a l u e > < / i t e m > < i t e m > < k e y > < s t r i n g > C h i l d   h e a l t h   & a m p ;   w e l l n e s s < / s t r i n g > < / k e y > < v a l u e > < i n t > 7 < / i n t > < / v a l u e > < / i t e m > < i t e m > < k e y > < s t r i n g > W o m e n  s   h e a l t h   & a m p ;   w e l l n e s s < / s t r i n g > < / k e y > < v a l u e > < i n t > 8 < / i n t > < / v a l u e > < / i t e m > < i t e m > < k e y > < s t r i n g > D i a b e t e s < / s t r i n g > < / k e y > < v a l u e > < i n t > 9 < / i n t > < / v a l u e > < / i t e m > < i t e m > < k e y > < s t r i n g > M e n t a l   h e a l t h   d e p r e s s i o n / s u i c i d e < / s t r i n g > < / k e y > < v a l u e > < i n t > 1 0 < / i n t > < / v a l u e > < / i t e m > < i t e m > < k e y > < s t r i n g > D r u g s   & a m p ;   a l c o h o l   a b u s e < / s t r i n g > < / k e y > < v a l u e > < i n t > 1 1 < / i n t > < / v a l u e > < / i t e m > < i t e m > < k e y > < s t r i n g > E n v i r o n m e n t a l   h a z a r d s < / s t r i n g > < / k e y > < v a l u e > < i n t > 1 2 < / i n t > < / v a l u e > < / i t e m > < i t e m > < k e y > < s t r i n g > O b e s i t y / w e i g h t   l o s s   i s s u e s < / s t r i n g > < / k e y > < v a l u e > < i n t > 1 3 < / i n t > < / v a l u e > < / i t e m > < i t e m > < k e y > < s t r i n g > C o l u m n 1 < / s t r i n g > < / k e y > < v a l u e > < i n t > 1 4 < / i n t > < / v a l u e > < / i t e m > < i t e m > < k e y > < s t r i n g > C o u n t   o f   S e l e c t i o n < / s t r i n g > < / k e y > < v a l u e > < i n t > 1 5 < / i n t > < / v a l u e > < / i t e m > < i t e m > < k e y > < s t r i n g > W e i g h t < / s t r i n g > < / k e y > < v a l u e > < i n t > 1 6 < / i n t > < / v a l u e > < / i t e m > < i t e m > < k e y > < s t r i n g > C o l u m n 2 < / s t r i n g > < / k e y > < v a l u e > < i n t > 1 7 < / i n t > < / v a l u e > < / i t e m > < i t e m > < k e y > < s t r i n g > A s t h m a / l u n g   d i s e a s e 3 < / s t r i n g > < / k e y > < v a l u e > < i n t > 1 8 < / i n t > < / v a l u e > < / i t e m > < i t e m > < k e y > < s t r i n g > C a n c e r 4 < / s t r i n g > < / k e y > < v a l u e > < i n t > 1 9 < / i n t > < / v a l u e > < / i t e m > < i t e m > < k e y > < s t r i n g > H e a r t   d i s e a s e   & a m p ;   s t r o k e 5 < / s t r i n g > < / k e y > < v a l u e > < i n t > 2 0 < / i n t > < / v a l u e > < / i t e m > < i t e m > < k e y > < s t r i n g > S a f e t y 6 < / s t r i n g > < / k e y > < v a l u e > < i n t > 2 1 < / i n t > < / v a l u e > < / i t e m > < i t e m > < k e y > < s t r i n g > H I V / A I D S   & a m p ;   S e x u a l l y   T r a n s m i t t e d   D i s e a s e s   ( S T D s ) 7 < / s t r i n g > < / k e y > < v a l u e > < i n t > 2 2 < / i n t > < / v a l u e > < / i t e m > < i t e m > < k e y > < s t r i n g > V a c c i n e   p r e v e n t a b l e   d i s e a s e s 8 < / s t r i n g > < / k e y > < v a l u e > < i n t > 2 3 < / i n t > < / v a l u e > < / i t e m > < i t e m > < k e y > < s t r i n g > C h i l d   h e a l t h   & a m p ;   w e l l n e s s 9 < / s t r i n g > < / k e y > < v a l u e > < i n t > 2 4 < / i n t > < / v a l u e > < / i t e m > < i t e m > < k e y > < s t r i n g > W o m e n  s   h e a l t h   & a m p ;   w e l l n e s s 1 0 < / s t r i n g > < / k e y > < v a l u e > < i n t > 2 5 < / i n t > < / v a l u e > < / i t e m > < i t e m > < k e y > < s t r i n g > D i a b e t e s 1 1 < / s t r i n g > < / k e y > < v a l u e > < i n t > 2 6 < / i n t > < / v a l u e > < / i t e m > < i t e m > < k e y > < s t r i n g > M e n t a l   h e a l t h   d e p r e s s i o n / s u i c i d e 1 2 < / s t r i n g > < / k e y > < v a l u e > < i n t > 2 7 < / i n t > < / v a l u e > < / i t e m > < i t e m > < k e y > < s t r i n g > D r u g s   & a m p ;   a l c o h o l   a b u s e 1 3 < / s t r i n g > < / k e y > < v a l u e > < i n t > 2 8 < / i n t > < / v a l u e > < / i t e m > < i t e m > < k e y > < s t r i n g > E n v i r o n m e n t a l   h a z a r d s 1 4 < / s t r i n g > < / k e y > < v a l u e > < i n t > 2 9 < / i n t > < / v a l u e > < / i t e m > < i t e m > < k e y > < s t r i n g > O b e s i t y / w e i g h t   l o s s   i s s u e s 1 5 < / s t r i n g > < / k e y > < v a l u e > < i n t > 3 0 < / i n t > < / v a l u e > < / i t e m > < i t e m > < k e y > < s t r i n g > C o l u m n 3 < / s t r i n g > < / k e y > < v a l u e > < i n t > 3 1 < / i n t > < / v a l u e > < / i t e m > < i t e m > < k e y > < s t r i n g > C o l u m n 4 < / s t r i n g > < / k e y > < v a l u e > < i n t > 3 2 < / i n t > < / v a l u e > < / i t e m > < i t e m > < k e y > < s t r i n g > O b s e r v e d < / s t r i n g > < / k e y > < v a l u e > < i n t > 3 3 < / i n t > < / v a l u e > < / i t e m > < i t e m > < k e y > < s t r i n g > E x p e c t e d < / s t r i n g > < / k e y > < v a l u e > < i n t > 3 4 < / i n t > < / v a l u e > < / i t e m > < i t e m > < k e y > < s t r i n g > C o l u m n 5 < / s t r i n g > < / k e y > < v a l u e > < i n t > 3 5 < / i n t > < / v a l u e > < / i t e m > < i t e m > < k e y > < s t r i n g > C o l u m n 6 < / s t r i n g > < / k e y > < v a l u e > < i n t > 3 6 < / i n t > < / v a l u e > < / i t e m > < i t e m > < k e y > < s t r i n g > I   i d e n t i f y   a s : < / s t r i n g > < / k e y > < v a l u e > < i n t > 3 7 < / i n t > < / v a l u e > < / i t e m > < i t e m > < k e y > < s t r i n g > W h a t   i s   y o u r   a g e ? < / s t r i n g > < / k e y > < v a l u e > < i n t > 3 8 < / i n t > < / v a l u e > < / i t e m > < i t e m > < k e y > < s t r i n g > C o u n t y   w h e r e   y o u   l i v e : < / s t r i n g > < / k e y > < v a l u e > < i n t > 3 9 < / i n t > < / v a l u e > < / i t e m > < i t e m > < k e y > < s t r i n g > T o w n   a n d   Z I P   c o d e   w h e r e   y o u   l i v e : < / s t r i n g > < / k e y > < v a l u e > < i n t > 4 0 < / i n t > < / v a l u e > < / i t e m > < i t e m > < k e y > < s t r i n g > W h a t   r a c e   d o   y o u   c o n s i d e r   y o u r s e l f ? < / s t r i n g > < / k e y > < v a l u e > < i n t > 4 1 < / i n t > < / v a l u e > < / i t e m > < i t e m > < k e y > < s t r i n g > A r e   y o u   H i s p a n i c   o r   L a t i n o ? < / s t r i n g > < / k e y > < v a l u e > < i n t > 4 2 < / i n t > < / v a l u e > < / i t e m > < i t e m > < k e y > < s t r i n g > W h a t   l a n g u a g e   d o   y o u   s p e a k   w h e n   y o u   a r e   a t   h o m e   ( s e l e c t   a l l   t h a t   a p p l y ) < / s t r i n g > < / k e y > < v a l u e > < i n t > 4 3 < / i n t > < / v a l u e > < / i t e m > < i t e m > < k e y > < s t r i n g > W h a t   i s   y o u r   a n n u a l   h o u s e h o l d   i n c o m e   f r o m   a l l   s o u r c e s ? < / s t r i n g > < / k e y > < v a l u e > < i n t > 4 4 < / i n t > < / v a l u e > < / i t e m > < i t e m > < k e y > < s t r i n g > W h a t   i s   y o u r   h i g h e s t   l e v e l   o f   e d u c a t i o n ? < / s t r i n g > < / k e y > < v a l u e > < i n t > 4 5 < / i n t > < / v a l u e > < / i t e m > < i t e m > < k e y > < s t r i n g > W h a t   i s   y o u r   c u r r e n t   e m p l o y m e n t   s t a t u s ? < / s t r i n g > < / k e y > < v a l u e > < i n t > 4 6 < / i n t > < / v a l u e > < / i t e m > < i t e m > < k e y > < s t r i n g > D o   y o u   c u r r e n t l y   h a v e   h e a l t h   i n s u r a n c e ? < / s t r i n g > < / k e y > < v a l u e > < i n t > 4 7 < / i n t > < / v a l u e > < / i t e m > < i t e m > < k e y > < s t r i n g > W h a t   t y p e   o f   i n s u r a n c e   d o   y o u   h a v e ?   ( s e l e c t   a l l   t h a t   a p p l y ) < / s t r i n g > < / k e y > < v a l u e > < i n t > 4 8 < / i n t > < / v a l u e > < / i t e m > < i t e m > < k e y > < s t r i n g > D o   y o u   h a v e   a   s m a r t   p h o n e ? < / s t r i n g > < / k e y > < v a l u e > < i n t > 4 9 < / i n t > < / v a l u e > < / i t e m > < i t e m > < k e y > < s t r i n g > N Q P ? < / s t r i n g > < / k e y > < v a l u e > < i n t > 5 0 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O r d e r " > < C u s t o m C o n t e n t > < ! [ C D A T A [ T a b l e 1 - 1 5 8 6 9 3 f 2 - b f a b - 4 e 5 c - 8 0 c e - 0 b b b 2 7 a a f 0 d 3 ] ] > < / 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1 5 8 6 9 3 f 2 - b f a b - 4 e 5 c - 8 0 c e - 0 b b b 2 7 a a f 0 d 3 & l t ; / K e y & g t ; & l t ; V a l u e   x m l n s : a = " h t t p : / / s c h e m a s . d a t a c o n t r a c t . o r g / 2 0 0 4 / 0 7 / M i c r o s o f t . A n a l y s i s S e r v i c e s . C o m m o n " & g t ; & l t ; a : H a s F o c u s & g t ; t r u e & l t ; / a : H a s F o c u s & g t ; & l t ; a : S i z e A t D p i 9 6 & g t ; 9 9 & 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2BF9740D-E29B-4D09-99C2-A5F6BF5EA63B}">
  <ds:schemaRefs/>
</ds:datastoreItem>
</file>

<file path=customXml/itemProps10.xml><?xml version="1.0" encoding="utf-8"?>
<ds:datastoreItem xmlns:ds="http://schemas.openxmlformats.org/officeDocument/2006/customXml" ds:itemID="{BA60E89B-C9E0-4155-9CAD-4442835D8E2D}">
  <ds:schemaRefs/>
</ds:datastoreItem>
</file>

<file path=customXml/itemProps11.xml><?xml version="1.0" encoding="utf-8"?>
<ds:datastoreItem xmlns:ds="http://schemas.openxmlformats.org/officeDocument/2006/customXml" ds:itemID="{DC887379-393B-418A-83B5-772DDCBB81DF}">
  <ds:schemaRefs/>
</ds:datastoreItem>
</file>

<file path=customXml/itemProps12.xml><?xml version="1.0" encoding="utf-8"?>
<ds:datastoreItem xmlns:ds="http://schemas.openxmlformats.org/officeDocument/2006/customXml" ds:itemID="{DF156D51-4039-4325-A215-C1D0D93529FE}">
  <ds:schemaRefs/>
</ds:datastoreItem>
</file>

<file path=customXml/itemProps13.xml><?xml version="1.0" encoding="utf-8"?>
<ds:datastoreItem xmlns:ds="http://schemas.openxmlformats.org/officeDocument/2006/customXml" ds:itemID="{1AABE9D0-1FB2-4387-9ADA-C74567F53889}">
  <ds:schemaRefs/>
</ds:datastoreItem>
</file>

<file path=customXml/itemProps14.xml><?xml version="1.0" encoding="utf-8"?>
<ds:datastoreItem xmlns:ds="http://schemas.openxmlformats.org/officeDocument/2006/customXml" ds:itemID="{22B92737-63C2-4637-AC4D-F6522ECDF868}">
  <ds:schemaRefs/>
</ds:datastoreItem>
</file>

<file path=customXml/itemProps15.xml><?xml version="1.0" encoding="utf-8"?>
<ds:datastoreItem xmlns:ds="http://schemas.openxmlformats.org/officeDocument/2006/customXml" ds:itemID="{408D18FC-82B1-4279-8972-6A68FD83D32F}">
  <ds:schemaRefs/>
</ds:datastoreItem>
</file>

<file path=customXml/itemProps16.xml><?xml version="1.0" encoding="utf-8"?>
<ds:datastoreItem xmlns:ds="http://schemas.openxmlformats.org/officeDocument/2006/customXml" ds:itemID="{B010DC3F-5D02-4E52-913A-D9F2CE5AEE3C}">
  <ds:schemaRefs/>
</ds:datastoreItem>
</file>

<file path=customXml/itemProps2.xml><?xml version="1.0" encoding="utf-8"?>
<ds:datastoreItem xmlns:ds="http://schemas.openxmlformats.org/officeDocument/2006/customXml" ds:itemID="{6C8E1D1C-2116-41C3-9E56-4B2F4439F833}">
  <ds:schemaRefs/>
</ds:datastoreItem>
</file>

<file path=customXml/itemProps3.xml><?xml version="1.0" encoding="utf-8"?>
<ds:datastoreItem xmlns:ds="http://schemas.openxmlformats.org/officeDocument/2006/customXml" ds:itemID="{B127D73B-50AA-4E92-8A25-01830FB1A0AE}">
  <ds:schemaRefs/>
</ds:datastoreItem>
</file>

<file path=customXml/itemProps4.xml><?xml version="1.0" encoding="utf-8"?>
<ds:datastoreItem xmlns:ds="http://schemas.openxmlformats.org/officeDocument/2006/customXml" ds:itemID="{012B351B-D66B-413A-B21E-60442C08CAD1}">
  <ds:schemaRefs/>
</ds:datastoreItem>
</file>

<file path=customXml/itemProps5.xml><?xml version="1.0" encoding="utf-8"?>
<ds:datastoreItem xmlns:ds="http://schemas.openxmlformats.org/officeDocument/2006/customXml" ds:itemID="{512DA518-34AF-4616-88AE-8427F4AB8366}">
  <ds:schemaRefs/>
</ds:datastoreItem>
</file>

<file path=customXml/itemProps6.xml><?xml version="1.0" encoding="utf-8"?>
<ds:datastoreItem xmlns:ds="http://schemas.openxmlformats.org/officeDocument/2006/customXml" ds:itemID="{F0F6E081-6E90-4E32-81C2-9401E63B830B}">
  <ds:schemaRefs/>
</ds:datastoreItem>
</file>

<file path=customXml/itemProps7.xml><?xml version="1.0" encoding="utf-8"?>
<ds:datastoreItem xmlns:ds="http://schemas.openxmlformats.org/officeDocument/2006/customXml" ds:itemID="{0DD1FDB0-88A5-49A9-AAFC-D2E0575CC13F}">
  <ds:schemaRefs/>
</ds:datastoreItem>
</file>

<file path=customXml/itemProps8.xml><?xml version="1.0" encoding="utf-8"?>
<ds:datastoreItem xmlns:ds="http://schemas.openxmlformats.org/officeDocument/2006/customXml" ds:itemID="{7C5ED7B3-3E32-46E8-9FAE-688A11C0F226}">
  <ds:schemaRefs/>
</ds:datastoreItem>
</file>

<file path=customXml/itemProps9.xml><?xml version="1.0" encoding="utf-8"?>
<ds:datastoreItem xmlns:ds="http://schemas.openxmlformats.org/officeDocument/2006/customXml" ds:itemID="{EFF1AA5E-8DBD-4120-9963-E32C73A4247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All Data</vt:lpstr>
      <vt:lpstr>Q1</vt:lpstr>
      <vt:lpstr>Q2</vt:lpstr>
      <vt:lpstr>Q3</vt:lpstr>
      <vt:lpstr>Q4</vt:lpstr>
      <vt:lpstr>Q5</vt:lpstr>
      <vt:lpstr>Q6</vt:lpstr>
      <vt:lpstr>General</vt:lpstr>
      <vt:lpstr>Nassau.Queens</vt:lpstr>
      <vt:lpstr>Suffolk</vt:lpstr>
      <vt:lpstr>PT Q1</vt:lpstr>
      <vt:lpstr>PT Q2</vt:lpstr>
      <vt:lpstr>PT Q3</vt:lpstr>
      <vt:lpstr>PT Q4</vt:lpstr>
      <vt:lpstr>PT Q5</vt:lpstr>
      <vt:lpstr>PT Q6</vt:lpstr>
      <vt:lpstr>Nassau.Queens Rank</vt:lpstr>
      <vt:lpstr>Suffolk Rank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Bunce</dc:creator>
  <cp:lastModifiedBy>Admin</cp:lastModifiedBy>
  <dcterms:created xsi:type="dcterms:W3CDTF">2018-06-21T18:34:20Z</dcterms:created>
  <dcterms:modified xsi:type="dcterms:W3CDTF">2018-07-10T20:40:48Z</dcterms:modified>
</cp:coreProperties>
</file>